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60" yWindow="-60" windowWidth="20730" windowHeight="11760"/>
  </bookViews>
  <sheets>
    <sheet name="Sheet1" sheetId="1" r:id="rId1"/>
  </sheets>
  <definedNames>
    <definedName name="_xlnm._FilterDatabase" localSheetId="0" hidden="1">Sheet1!$A$1:$AR$5996</definedName>
  </definedName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4305" i="1" l="1"/>
  <c r="U4356" i="1"/>
  <c r="U4374" i="1"/>
  <c r="U4421" i="1"/>
  <c r="U4425" i="1"/>
  <c r="U4444" i="1"/>
  <c r="U4473" i="1"/>
  <c r="U4535" i="1"/>
  <c r="U4569" i="1"/>
  <c r="U4584" i="1"/>
  <c r="U4613" i="1"/>
  <c r="U4638" i="1"/>
  <c r="U4673" i="1"/>
  <c r="U4693" i="1"/>
  <c r="U4707" i="1"/>
  <c r="U4708" i="1"/>
  <c r="U4728" i="1"/>
  <c r="U4750" i="1"/>
  <c r="U4782" i="1"/>
  <c r="U4814" i="1"/>
  <c r="U4919" i="1"/>
  <c r="U4948" i="1"/>
  <c r="U4967" i="1"/>
  <c r="U5043" i="1"/>
  <c r="U5045" i="1"/>
  <c r="U5078" i="1"/>
  <c r="U5079" i="1"/>
  <c r="U5086" i="1"/>
  <c r="U5104" i="1"/>
  <c r="U5120" i="1"/>
  <c r="U5123" i="1"/>
  <c r="U5127" i="1" a="1"/>
  <c r="U5127" i="1" s="1"/>
  <c r="U5130" i="1"/>
  <c r="U5159" i="1"/>
  <c r="U5239" i="1"/>
  <c r="U5262" i="1"/>
  <c r="U5292" i="1"/>
  <c r="U5384" i="1"/>
  <c r="U5432" i="1"/>
  <c r="U5470" i="1"/>
  <c r="U5490" i="1"/>
  <c r="U5608" i="1"/>
  <c r="U5643" i="1"/>
  <c r="U5650" i="1"/>
  <c r="U5740" i="1"/>
  <c r="U5742" i="1"/>
  <c r="U5792" i="1"/>
  <c r="U5824" i="1"/>
  <c r="U5909" i="1"/>
  <c r="U5921" i="1"/>
  <c r="U5929" i="1"/>
  <c r="U5933" i="1"/>
  <c r="U5940" i="1"/>
  <c r="U5942" i="1"/>
  <c r="U5987" i="1"/>
  <c r="U5993" i="1"/>
  <c r="U5995" i="1"/>
  <c r="U2419" i="1"/>
  <c r="U2451" i="1"/>
  <c r="U2482" i="1"/>
  <c r="U2556" i="1"/>
  <c r="U2601" i="1"/>
  <c r="U2662" i="1"/>
  <c r="U2801" i="1"/>
  <c r="U2813" i="1"/>
  <c r="U2873" i="1"/>
  <c r="U2890" i="1"/>
  <c r="U2918" i="1"/>
  <c r="U2965" i="1"/>
  <c r="U3036" i="1"/>
  <c r="U3106" i="1"/>
  <c r="U3156" i="1"/>
  <c r="U3175" i="1"/>
  <c r="U3220" i="1"/>
  <c r="U3284" i="1"/>
  <c r="U3360" i="1"/>
  <c r="U3361" i="1"/>
  <c r="U3465" i="1"/>
  <c r="U3529" i="1"/>
  <c r="U3595" i="1"/>
  <c r="U3724" i="1"/>
  <c r="U3726" i="1"/>
  <c r="U3751" i="1"/>
  <c r="U3815" i="1"/>
  <c r="U3825" i="1"/>
  <c r="U3872" i="1"/>
  <c r="U3918" i="1"/>
  <c r="U3932" i="1"/>
  <c r="U3938" i="1"/>
  <c r="U3959" i="1"/>
  <c r="U3961" i="1"/>
  <c r="U4044" i="1"/>
  <c r="U4058" i="1"/>
  <c r="U4108" i="1"/>
  <c r="U4142" i="1"/>
  <c r="U4145" i="1"/>
  <c r="U4153" i="1"/>
  <c r="U4232" i="1"/>
  <c r="U1218" i="1"/>
  <c r="U1247" i="1"/>
  <c r="U1268" i="1"/>
  <c r="U1325" i="1"/>
  <c r="U1327" i="1"/>
  <c r="U1345" i="1"/>
  <c r="U1356" i="1"/>
  <c r="U1457" i="1"/>
  <c r="U1533" i="1"/>
  <c r="U1566" i="1"/>
  <c r="U1600" i="1"/>
  <c r="U1623" i="1"/>
  <c r="U1626" i="1"/>
  <c r="U1639" i="1"/>
  <c r="U1660" i="1"/>
  <c r="U1676" i="1"/>
  <c r="U1781" i="1"/>
  <c r="U1788" i="1"/>
  <c r="U1822" i="1"/>
  <c r="U1863" i="1"/>
  <c r="U1927" i="1"/>
  <c r="U1959" i="1"/>
  <c r="U2070" i="1"/>
  <c r="U2083" i="1" a="1"/>
  <c r="U2083" i="1" s="1"/>
  <c r="U2107" i="1"/>
  <c r="U2126" i="1"/>
  <c r="U2148" i="1"/>
  <c r="U2180" i="1"/>
  <c r="U2198" i="1"/>
  <c r="U2220" i="1"/>
  <c r="U2272" i="1"/>
  <c r="U2344" i="1"/>
  <c r="U2359" i="1"/>
  <c r="U14" i="1"/>
  <c r="U20" i="1"/>
  <c r="U75" i="1"/>
  <c r="U119" i="1"/>
  <c r="U174" i="1"/>
  <c r="U175" i="1"/>
  <c r="U197" i="1"/>
  <c r="U215" i="1"/>
  <c r="U252" i="1"/>
  <c r="U254" i="1"/>
  <c r="U257" i="1"/>
  <c r="U273" i="1"/>
  <c r="U294" i="1"/>
  <c r="U364" i="1"/>
  <c r="U428" i="1"/>
  <c r="U434" i="1"/>
  <c r="U529" i="1"/>
  <c r="U538" i="1"/>
  <c r="U618" i="1"/>
  <c r="U700" i="1"/>
  <c r="U708" i="1"/>
  <c r="U739" i="1"/>
  <c r="U757" i="1"/>
  <c r="U764" i="1"/>
  <c r="U765" i="1"/>
  <c r="U816" i="1"/>
  <c r="U842" i="1"/>
  <c r="U856" i="1"/>
  <c r="U862" i="1"/>
  <c r="U873" i="1"/>
  <c r="U907" i="1"/>
  <c r="U914" i="1"/>
  <c r="U952" i="1"/>
  <c r="U990" i="1"/>
  <c r="U1041" i="1"/>
  <c r="U1054" i="1"/>
  <c r="U1070" i="1"/>
  <c r="U1073" i="1"/>
  <c r="U1113" i="1"/>
  <c r="U1141" i="1"/>
</calcChain>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2">
    <bk>
      <extLst>
        <ext xmlns:xlrd="http://schemas.microsoft.com/office/spreadsheetml/2017/richdata" uri="{3e2802c4-a4d2-4d8b-9148-e3be6c30e623}">
          <xlrd:rvb i="0"/>
        </ext>
      </extLst>
    </bk>
    <bk>
      <extLst>
        <ext xmlns:xlrd="http://schemas.microsoft.com/office/spreadsheetml/2017/richdata"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<sst xmlns="http://schemas.openxmlformats.org/spreadsheetml/2006/main" count="205865" uniqueCount="54947">
  <si>
    <t>Organization Name</t>
  </si>
  <si>
    <t>Monthly Visits</t>
  </si>
  <si>
    <t>Founded Date</t>
  </si>
  <si>
    <t>Operating Status</t>
  </si>
  <si>
    <t>Company Type</t>
  </si>
  <si>
    <t>IPO Status</t>
  </si>
  <si>
    <t>Number of Employees</t>
  </si>
  <si>
    <t>Contact Job Departments</t>
  </si>
  <si>
    <t>Actively Hiring</t>
  </si>
  <si>
    <t>Last Funding Date</t>
  </si>
  <si>
    <t>Estimated Revenue Range</t>
  </si>
  <si>
    <t>Last Funding Type</t>
  </si>
  <si>
    <t>Industries</t>
  </si>
  <si>
    <t>Headquarters Location</t>
  </si>
  <si>
    <t>Description</t>
  </si>
  <si>
    <t>CB Rank (Company)</t>
  </si>
  <si>
    <t>Headquarters Regions</t>
  </si>
  <si>
    <t>Website</t>
  </si>
  <si>
    <t>LinkedIn</t>
  </si>
  <si>
    <t>Contact Email</t>
  </si>
  <si>
    <t>Phone Number</t>
  </si>
  <si>
    <t>Last Funding Amount</t>
  </si>
  <si>
    <t>Last Funding Amount Currency</t>
  </si>
  <si>
    <t>Last Funding Amount (in USD)</t>
  </si>
  <si>
    <t>Funding Status</t>
  </si>
  <si>
    <t>Number of Funding Rounds</t>
  </si>
  <si>
    <t>Last Equity Funding Amount</t>
  </si>
  <si>
    <t>Last Equity Funding Amount Currency</t>
  </si>
  <si>
    <t>Last Equity Funding Amount (in USD)</t>
  </si>
  <si>
    <t>Last Equity Funding Type</t>
  </si>
  <si>
    <t>Total Equity Funding Amount</t>
  </si>
  <si>
    <t>Total Equity Funding Amount Currency</t>
  </si>
  <si>
    <t>Total Equity Funding Amount (in USD)</t>
  </si>
  <si>
    <t>Total Funding Amount</t>
  </si>
  <si>
    <t>Total Funding Amount Currency</t>
  </si>
  <si>
    <t>Total Funding Amount (in USD)</t>
  </si>
  <si>
    <t>Lead Investor</t>
  </si>
  <si>
    <t>Valuation at IPO</t>
  </si>
  <si>
    <t>Name</t>
  </si>
  <si>
    <t>Title</t>
  </si>
  <si>
    <t>Work Email</t>
  </si>
  <si>
    <t>Linked URL</t>
  </si>
  <si>
    <t>Source URL</t>
  </si>
  <si>
    <t>Comment</t>
  </si>
  <si>
    <t>HP</t>
  </si>
  <si>
    <t>Active</t>
  </si>
  <si>
    <t>For Profit</t>
  </si>
  <si>
    <t>Public</t>
  </si>
  <si>
    <t>10001+</t>
  </si>
  <si>
    <t>Engineering, Finance, Human Resources, Information Technology, Legal, Management, Marketing, Medical &amp; Science, Operations, Pro Services, Product, Sales, Support</t>
  </si>
  <si>
    <t>-</t>
  </si>
  <si>
    <t>$10B+</t>
  </si>
  <si>
    <t>Grant</t>
  </si>
  <si>
    <t>Computer, Consumer Electronics, Hardware, IT Infrastructure, Software</t>
  </si>
  <si>
    <t>Palo Alto, California, United States</t>
  </si>
  <si>
    <t>HP is a manufacturer and seller of personal computers, printers, computer hardwares, and business solutions.</t>
  </si>
  <si>
    <t>San Francisco Bay Area, Silicon Valley, West Coast</t>
  </si>
  <si>
    <t>hp.com</t>
  </si>
  <si>
    <t>https://www.linkedin.com/company/hp</t>
  </si>
  <si>
    <t>(650) 857-1501</t>
  </si>
  <si>
    <t>USD</t>
  </si>
  <si>
    <t>IPO</t>
  </si>
  <si>
    <t>Post-IPO Equity</t>
  </si>
  <si>
    <t>U.S. Department of Commerce, Berkshire Hathaway</t>
  </si>
  <si>
    <t>$662M</t>
  </si>
  <si>
    <t>Enrique Lores</t>
  </si>
  <si>
    <t>Chief Executive Officer</t>
  </si>
  <si>
    <t>enrique.lores@hp.com</t>
  </si>
  <si>
    <t>https://www.hp.com/us-en/hp-information/executive-team/team.html#modal=overlay-1</t>
  </si>
  <si>
    <t>Grafana Labs</t>
  </si>
  <si>
    <t>Private</t>
  </si>
  <si>
    <t>1001-5000</t>
  </si>
  <si>
    <t>$100M to $500M</t>
  </si>
  <si>
    <t>Series D</t>
  </si>
  <si>
    <t>Analytics, Cloud Data Services, Data Visualization, Open Source, Software</t>
  </si>
  <si>
    <t>New York, New York, United States</t>
  </si>
  <si>
    <t>Grafana Labs is an open source software platform built to support monitoring, visualization, and metric analytics.</t>
  </si>
  <si>
    <t>Greater New York Area, East Coast, Northeastern US</t>
  </si>
  <si>
    <t>grafana.com</t>
  </si>
  <si>
    <t>https://www.linkedin.com/company/grafana-labs</t>
  </si>
  <si>
    <t>info@grafana.com</t>
  </si>
  <si>
    <t>Late Stage Venture</t>
  </si>
  <si>
    <t>Lightspeed Venture Partners, GIC, Coatue, Sequoia Capital</t>
  </si>
  <si>
    <t>Raj Dutt</t>
  </si>
  <si>
    <t>dutt@grafana.com</t>
  </si>
  <si>
    <t>https://www.linkedin.com/in/radutt/</t>
  </si>
  <si>
    <t>Serve Robotics</t>
  </si>
  <si>
    <t>51-100</t>
  </si>
  <si>
    <t>Engineering, Finance, Information Technology, Management, Marketing, Operations, Pro Services, Product, Sales</t>
  </si>
  <si>
    <t>Less than $1M</t>
  </si>
  <si>
    <t>Food Delivery, Logistics, Robotics</t>
  </si>
  <si>
    <t>Los Angeles, California, United States</t>
  </si>
  <si>
    <t>Serve Robotics develops self-driving robots to deliver food and supplies.</t>
  </si>
  <si>
    <t>Greater Los Angeles Area, West Coast, Western US</t>
  </si>
  <si>
    <t>serverobotics.com</t>
  </si>
  <si>
    <t>https://www.linkedin.com/company/serve-robotics</t>
  </si>
  <si>
    <t>info@serverobotics.com</t>
  </si>
  <si>
    <t>Postmates, NVIDIA, Uber, Wavemaker Partners, NVIDIA, Neo</t>
  </si>
  <si>
    <t>Ali Kashani</t>
  </si>
  <si>
    <t>ali@serverobotics.com</t>
  </si>
  <si>
    <t>https://www.linkedin.com/in/alikashani/</t>
  </si>
  <si>
    <t>Nike</t>
  </si>
  <si>
    <t>Apparel, E-Commerce, Fashion, Product Design, Sporting Goods</t>
  </si>
  <si>
    <t>Beaverton, Oregon, United States</t>
  </si>
  <si>
    <t>Nike designs, develops, and markets footwear, apparel, equipment, and accessory products.</t>
  </si>
  <si>
    <t>West Coast, Western US</t>
  </si>
  <si>
    <t>nike.com</t>
  </si>
  <si>
    <t>http://www.linkedin.com/company/nike</t>
  </si>
  <si>
    <t>consumercare.india@nike.com</t>
  </si>
  <si>
    <t>Pershing Square Capital Management</t>
  </si>
  <si>
    <t>John Donahoe</t>
  </si>
  <si>
    <t>john.donahoe44@nike.com</t>
  </si>
  <si>
    <t>https://www.linkedin.com/in/john-donahoe-8b591452/</t>
  </si>
  <si>
    <t>Monarch Tractor</t>
  </si>
  <si>
    <t>251-500</t>
  </si>
  <si>
    <t>Engineering, Finance, Human Resources, Information Technology, Legal, Management, Marketing, Medical &amp; Science, Operations, Pro Services, Product, Sales</t>
  </si>
  <si>
    <t>$1M to $10M</t>
  </si>
  <si>
    <t>Agriculture, AgTech, Analytics, Artificial Intelligence (AI), Electric Vehicle, Farming</t>
  </si>
  <si>
    <t>Livermore, California, United States</t>
  </si>
  <si>
    <t>Monarch Tractor creates fully electric, autonomous tractors designed to enhance productivity, sustainability, and safety in agriculture.</t>
  </si>
  <si>
    <t>San Francisco Bay Area, West Coast, Western US</t>
  </si>
  <si>
    <t>monarchtractor.com</t>
  </si>
  <si>
    <t>https://www.linkedin.com/company/monarch-tractor</t>
  </si>
  <si>
    <t>info@monarchtractor.com</t>
  </si>
  <si>
    <t>Series C</t>
  </si>
  <si>
    <t>California Energy Commission, Astanor Ventures, HH-CTBC Partnership, Astanor Ventures, CNH Industrial, Musashi Seimitsu Industry, V.S.T. Tillers Tractors</t>
  </si>
  <si>
    <t>Praveen Penmetsa</t>
  </si>
  <si>
    <t>ppenmetsa@monarchtractor.com</t>
  </si>
  <si>
    <t>https://www.linkedin.com/in/praveenpenmetsa/</t>
  </si>
  <si>
    <t>Fresha</t>
  </si>
  <si>
    <t>Engineering, Finance, Human Resources, Information Technology, Management, Marketing, Operations, Product, Sales</t>
  </si>
  <si>
    <t>Debt Financing</t>
  </si>
  <si>
    <t>Beauty, Health Care, Marketplace, SaaS, Wellness</t>
  </si>
  <si>
    <t>London, England, United Kingdom</t>
  </si>
  <si>
    <t>Fresha is a consumer marketplace and a business management platform for beauty and wellness space.</t>
  </si>
  <si>
    <t>Europe, Middle East, and Africa (EMEA)</t>
  </si>
  <si>
    <t>fresha.com</t>
  </si>
  <si>
    <t>https://www.linkedin.com/company/heyfresha</t>
  </si>
  <si>
    <t>info@fresha.com</t>
  </si>
  <si>
    <t>GBP</t>
  </si>
  <si>
    <t>JP Morgan, General Atlantic, Partech, Target Global, Middle East Venture Partners (MEVP)</t>
  </si>
  <si>
    <t>William Zeqiri</t>
  </si>
  <si>
    <t>william@fresha.com</t>
  </si>
  <si>
    <t>https://www.linkedin.com/in/williamzeqiri/</t>
  </si>
  <si>
    <t>Butlr</t>
  </si>
  <si>
    <t>101-250</t>
  </si>
  <si>
    <t>Engineering, Information Technology, Management, Marketing, Product, Sales</t>
  </si>
  <si>
    <t>Series B</t>
  </si>
  <si>
    <t>Analytics, Artificial Intelligence (AI), Machine Learning, Sensor, Software</t>
  </si>
  <si>
    <t>Burlingame, California, United States</t>
  </si>
  <si>
    <t>Butlr is a physical AI startup that specializes in wireless anonymous people sensing and occupancy detection solutions.</t>
  </si>
  <si>
    <t>butlr.com</t>
  </si>
  <si>
    <t>https://www.linkedin.com/company/butlr-io</t>
  </si>
  <si>
    <t>info@butlr.io</t>
  </si>
  <si>
    <t>Early Stage Venture</t>
  </si>
  <si>
    <t>Foundry Group, MassAITC, Qualcomm Ventures, Primetime Partners, Ray Stata, Tiger Global Management, Hyperplane, Tectonic Ventures, 500 Global, SOSV</t>
  </si>
  <si>
    <t>Honghao Deng</t>
  </si>
  <si>
    <t>deng@butlr.io</t>
  </si>
  <si>
    <t>https://www.linkedin.com/in/honghaodeng/</t>
  </si>
  <si>
    <t>Roper Technologies</t>
  </si>
  <si>
    <t>5001-10000</t>
  </si>
  <si>
    <t>$1B to $10B</t>
  </si>
  <si>
    <t>Post-IPO Debt</t>
  </si>
  <si>
    <t>Industrial, Manufacturing, Mechanical Engineering, Software</t>
  </si>
  <si>
    <t>Sarasota, Florida, United States</t>
  </si>
  <si>
    <t>Roper Technologies is a diversified company that designs, manufactures, and distributes radio frequency (RF) products and services.</t>
  </si>
  <si>
    <t>East Coast, Southern US</t>
  </si>
  <si>
    <t>ropertech.com</t>
  </si>
  <si>
    <t>https://www.linkedin.com/company/roper-industries</t>
  </si>
  <si>
    <t>investor-relations@ropertech.com</t>
  </si>
  <si>
    <t>941-556-2601</t>
  </si>
  <si>
    <t>M&amp;A</t>
  </si>
  <si>
    <t>Neil Hunn</t>
  </si>
  <si>
    <t>nhunn@ropertech.com</t>
  </si>
  <si>
    <t>https://www.linkedin.com/in/neil-hunn-265a2443/</t>
  </si>
  <si>
    <t>Kong</t>
  </si>
  <si>
    <t>501-1000</t>
  </si>
  <si>
    <t>$50M to $100M</t>
  </si>
  <si>
    <t>Venture - Series Unknown</t>
  </si>
  <si>
    <t>Cloud Computing, Cloud Data Services, Developer APIs, Enterprise Software, Open Source, Software</t>
  </si>
  <si>
    <t>San Francisco, California, United States</t>
  </si>
  <si>
    <t>Kong is the leading developer of cloud API technologies. Powering the API world.</t>
  </si>
  <si>
    <t>konghq.com</t>
  </si>
  <si>
    <t>https://www.linkedin.com/company/konghq</t>
  </si>
  <si>
    <t>+1 628 243 7512</t>
  </si>
  <si>
    <t>Tiger Global Management, Index Ventures, Andreessen Horowitz, CRV, Index Ventures, New Enterprise Associates</t>
  </si>
  <si>
    <t>Augusto Marietti</t>
  </si>
  <si>
    <t>augusto.marietti@konghq.com</t>
  </si>
  <si>
    <t>https://konghq.com/company/team/augusto-marietti</t>
  </si>
  <si>
    <t>Fortera</t>
  </si>
  <si>
    <t>Engineering, Finance, Human Resources, Information Technology, Legal, Management, Marketing, Medical &amp; Science, Operations, Pro Services, Product</t>
  </si>
  <si>
    <t>$10M to $50M</t>
  </si>
  <si>
    <t>Building Material, CleanTech, Manufacturing, Sustainability</t>
  </si>
  <si>
    <t>San Jose, California, United States</t>
  </si>
  <si>
    <t>Fortera is a materials technology company that produces zero CO2 cement for the construction sector.</t>
  </si>
  <si>
    <t>forteraglobal.com</t>
  </si>
  <si>
    <t>https://www.linkedin.com/company/fortera</t>
  </si>
  <si>
    <t>Khosla Ventures, Temasek Holdings</t>
  </si>
  <si>
    <t>Ryan Gilliam</t>
  </si>
  <si>
    <t>rgilliam@forterausa.com</t>
  </si>
  <si>
    <t>https://www.linkedin.com/in/ryan-gilliam-237ab62a/</t>
  </si>
  <si>
    <t>Diageo</t>
  </si>
  <si>
    <t>1886-10-21</t>
  </si>
  <si>
    <t>Food and Beverage, Wine And Spirits</t>
  </si>
  <si>
    <t>Diageo is a premium drinks business with an outstanding collection of beverage alcohol brands across spirits, beer, and wine.</t>
  </si>
  <si>
    <t>diageo.com</t>
  </si>
  <si>
    <t>http://www.linkedin.com/company/2496</t>
  </si>
  <si>
    <t>press@diageo.com</t>
  </si>
  <si>
    <t>+44(0)20 8978 6000</t>
  </si>
  <si>
    <t>EUR</t>
  </si>
  <si>
    <t>Undisclosed</t>
  </si>
  <si>
    <t>Hina Nagarajan</t>
  </si>
  <si>
    <t>hina.nagarajan@diageo.com</t>
  </si>
  <si>
    <t>https://www.diageo.com/en/our-business/executive-committee/debra-crew</t>
  </si>
  <si>
    <t>HomeLight</t>
  </si>
  <si>
    <t>PropTech, Real Estate, Residential</t>
  </si>
  <si>
    <t>Scottsdale, Arizona, United States</t>
  </si>
  <si>
    <t>HomeLight is a real estate platform where users can buy and sell homes.</t>
  </si>
  <si>
    <t>Greater Phoenix Area, Western US</t>
  </si>
  <si>
    <t>homelight.com</t>
  </si>
  <si>
    <t>https://www.linkedin.com/company/homelight</t>
  </si>
  <si>
    <t>support@homelight.com</t>
  </si>
  <si>
    <t>(855) 999-7959</t>
  </si>
  <si>
    <t>Zeev Ventures, Group 11, Menlo Ventures, Bullpen Capital</t>
  </si>
  <si>
    <t>Drew Uher</t>
  </si>
  <si>
    <t>drew.uher@homelight.com</t>
  </si>
  <si>
    <t>https://www.linkedin.com/in/drewuher/</t>
  </si>
  <si>
    <t>Opkey</t>
  </si>
  <si>
    <t>Engineering, Human Resources, Management, Marketing, Sales</t>
  </si>
  <si>
    <t>Artificial Intelligence (AI), Penetration Testing, Software</t>
  </si>
  <si>
    <t>Dublin, California, United States</t>
  </si>
  <si>
    <t>Opkey is an AI test automation platform to help organizations continuously test finance, HR, and enterprise resource planning software.</t>
  </si>
  <si>
    <t>opkey.com</t>
  </si>
  <si>
    <t>https://www.linkedin.com/company/opkey</t>
  </si>
  <si>
    <t>support@opkey.com</t>
  </si>
  <si>
    <t>PeakSpan Capital, Vertica Capital Partners, UST, YourNest Venture Capital</t>
  </si>
  <si>
    <t>Pankaj Goel</t>
  </si>
  <si>
    <t>pankaj.goel@opkey.com</t>
  </si>
  <si>
    <t>https://www.linkedin.com/in/pankajunlimited/</t>
  </si>
  <si>
    <t>HouseEazy</t>
  </si>
  <si>
    <t>Management</t>
  </si>
  <si>
    <t>Series A</t>
  </si>
  <si>
    <t>Property Management, PropTech, Real Estate, Residential</t>
  </si>
  <si>
    <t>Noida, Uttar Pradesh, India</t>
  </si>
  <si>
    <t>HouseEazy is a real estate platform that buys and sells homes and apartments.</t>
  </si>
  <si>
    <t>Asia-Pacific (APAC)</t>
  </si>
  <si>
    <t>houseeazy.com</t>
  </si>
  <si>
    <t>https://www.linkedin.com/company/house-eazy</t>
  </si>
  <si>
    <t>info@houseeazy.com</t>
  </si>
  <si>
    <t>91-9911374443</t>
  </si>
  <si>
    <t>INR</t>
  </si>
  <si>
    <t>Chiratae Ventures, Alteria Capital, Antler</t>
  </si>
  <si>
    <t>Deepak Bhatia</t>
  </si>
  <si>
    <t>Co-Founder</t>
  </si>
  <si>
    <t>https://www.linkedin.com/in/deepak-bhatia-79aa7726/</t>
  </si>
  <si>
    <t>Email Not Found</t>
  </si>
  <si>
    <t>axio</t>
  </si>
  <si>
    <t>Engineering, Finance, Management, Sales</t>
  </si>
  <si>
    <t>B2B, Financial Services, FinTech, Small and Medium Businesses</t>
  </si>
  <si>
    <t>Bangalore, Karnataka, India</t>
  </si>
  <si>
    <t>axio is an online platform that provides working capital finance to SMEs.</t>
  </si>
  <si>
    <t>axio.co.in</t>
  </si>
  <si>
    <t>https://www.linkedin.com/company/axio-finance/</t>
  </si>
  <si>
    <t>ask@axio.co.in</t>
  </si>
  <si>
    <t>Amazon Smbhav Venture Fund, Alteria Capital, Lightrock, Triodos Bank, Amazon, Ribbit Capital, Northern Arc, Creation Investments Capital Management, LLC, Elevation Capital, Peak XV Partners</t>
  </si>
  <si>
    <t>Sashank Rishyasringa</t>
  </si>
  <si>
    <t>https://axio.co.in/mediaa/</t>
  </si>
  <si>
    <t>Delhivery</t>
  </si>
  <si>
    <t>Post-IPO Secondary</t>
  </si>
  <si>
    <t>E-Commerce, Freight Service, Logistics, Shipping, Supply Chain Management</t>
  </si>
  <si>
    <t>Gurgaon, Haryana, India</t>
  </si>
  <si>
    <t>Delhivery is a supply chain services company that provides transportation, warehousing, freight, and order fulfillment services.</t>
  </si>
  <si>
    <t>delhivery.com</t>
  </si>
  <si>
    <t>https://www.linkedin.com/company/delhivery/</t>
  </si>
  <si>
    <t>contact@delhivery.com</t>
  </si>
  <si>
    <t>+91 (124) 6719500</t>
  </si>
  <si>
    <t>Series I</t>
  </si>
  <si>
    <t>FedEx, Fidelity, Steadview Capital, CPP Investments, SoftBank Vision Fund, Fosun International, The Carlyle Group, Tiger Global Management, Multiples, Nexus Venture Partners</t>
  </si>
  <si>
    <t>₹358.8B</t>
  </si>
  <si>
    <t>Sahil Barua</t>
  </si>
  <si>
    <t>https://www.delhivery.com/company/governance</t>
  </si>
  <si>
    <t>TickPick</t>
  </si>
  <si>
    <t>$500M to $1B</t>
  </si>
  <si>
    <t>Secondary Market</t>
  </si>
  <si>
    <t>Concerts, E-Commerce, Sports, Ticketing</t>
  </si>
  <si>
    <t>TickPick is a ticket marketplace to buy, bid on and sell tickets on sports, concerts and other live events.</t>
  </si>
  <si>
    <t>tickpick.com</t>
  </si>
  <si>
    <t>http://www.linkedin.com/company/tickpick</t>
  </si>
  <si>
    <t>support@tickpick.com</t>
  </si>
  <si>
    <t>(845) 538-4567</t>
  </si>
  <si>
    <t>Private Equity</t>
  </si>
  <si>
    <t>Brighton Park Capital, GreyLion Capital</t>
  </si>
  <si>
    <t>Brett Goldberg</t>
  </si>
  <si>
    <t>brett@tickpick.com</t>
  </si>
  <si>
    <t>https://www.linkedin.com/in/brettiangoldberg/</t>
  </si>
  <si>
    <t>Fabric Cryptography</t>
  </si>
  <si>
    <t>Computer, Network Hardware, Quantum Computing, Web3</t>
  </si>
  <si>
    <t>Fabric is a verifiable processing unit startup that develops a custom cryptography hardware to accelerate cryptography algorithms.</t>
  </si>
  <si>
    <t>fabriccryptography.com</t>
  </si>
  <si>
    <t>https://www.linkedin.com/company/fabriccryptography/</t>
  </si>
  <si>
    <t>1kx, Blockchain Capital</t>
  </si>
  <si>
    <t>Michael Gao</t>
  </si>
  <si>
    <t>michael@fabricsystems.com</t>
  </si>
  <si>
    <t>https://www.linkedin.com/in/michaelzgao/</t>
  </si>
  <si>
    <t>Convin</t>
  </si>
  <si>
    <t>Engineering, Management, Operations, Product, Sales</t>
  </si>
  <si>
    <t>Analytics, Artificial Intelligence (AI), Natural Language Processing, Software, Speech Recognition</t>
  </si>
  <si>
    <t>Bengaluru, Karnataka, India</t>
  </si>
  <si>
    <t>Convin is a contact center software that enhances customer interactions using AI.</t>
  </si>
  <si>
    <t>convin.ai</t>
  </si>
  <si>
    <t>https://www.linkedin.com/company/convin</t>
  </si>
  <si>
    <t>contact@convin.ai</t>
  </si>
  <si>
    <t>India Quotient, Kalaari Capital, 9Unicorns Accelerator Fund, Titan Capital</t>
  </si>
  <si>
    <t>Ashish Santhalia</t>
  </si>
  <si>
    <t>ashish@convin.ai</t>
  </si>
  <si>
    <t>https://www.linkedin.com/in/ashishsanthalia/</t>
  </si>
  <si>
    <t>Trunk Tools</t>
  </si>
  <si>
    <t>Engineering, Information Technology, Management, Sales</t>
  </si>
  <si>
    <t>Artificial Intelligence (AI), FinTech, Productivity Tools, Software</t>
  </si>
  <si>
    <t>Trunk Tools is a construction AI platform that automates construction workflows for project managers, superintendents, and executivies.</t>
  </si>
  <si>
    <t>trunktools.com</t>
  </si>
  <si>
    <t>https://www.linkedin.com/company/trunktools</t>
  </si>
  <si>
    <t>support@trunk.tools</t>
  </si>
  <si>
    <t>Redpoint, Innovation Endeavors</t>
  </si>
  <si>
    <t>Sarah Buchner</t>
  </si>
  <si>
    <t>sarah@trunktools.com</t>
  </si>
  <si>
    <t>https://www.linkedin.com/in/sarah-buchner/</t>
  </si>
  <si>
    <t>Kodiak Robotics</t>
  </si>
  <si>
    <t>Engineering, Finance, Human Resources, Information Technology, Legal, Management, Marketing, Operations, Product, Sales</t>
  </si>
  <si>
    <t>Autonomous Vehicles, Logistics, Robotics, Software, Transportation</t>
  </si>
  <si>
    <t>Mountain View, California, United States</t>
  </si>
  <si>
    <t>Kodiak Robotics develops autonomous technology for long-haul trucking.</t>
  </si>
  <si>
    <t>kodiak.ai</t>
  </si>
  <si>
    <t>https://www.linkedin.com/company/kodiakrobotics</t>
  </si>
  <si>
    <t>contact@kodiak.ai</t>
  </si>
  <si>
    <t>(650) 209-8005</t>
  </si>
  <si>
    <t>Aliya Capital Partners, U.S. Department of Defense, Horizon Technology Finance, BMW i Ventures, Bridgestone Americas, Battery Ventures</t>
  </si>
  <si>
    <t>Don Burnette</t>
  </si>
  <si>
    <t>don@kodiak.ai</t>
  </si>
  <si>
    <t>https://www.linkedin.com/in/don-burnette/</t>
  </si>
  <si>
    <t>Onebrief</t>
  </si>
  <si>
    <t>Engineering, Human Resources, Information Technology, Management, Operations</t>
  </si>
  <si>
    <t>Information Technology, Military, Productivity Tools, Software</t>
  </si>
  <si>
    <t>Honolulu, Hawaii, United States</t>
  </si>
  <si>
    <t>Onebrief is a web-based military planning software for rapid decision-making and collaboration.</t>
  </si>
  <si>
    <t>Asia-Pacific (APAC), Western US</t>
  </si>
  <si>
    <t>onebrief.com</t>
  </si>
  <si>
    <t>https://www.linkedin.com/company/onebrief</t>
  </si>
  <si>
    <t>hello@onebrief.com</t>
  </si>
  <si>
    <t>(443) 902-2041</t>
  </si>
  <si>
    <t>Human Capital</t>
  </si>
  <si>
    <t>Grant Demaree</t>
  </si>
  <si>
    <t>grant@onebrief.com</t>
  </si>
  <si>
    <t>https://www.linkedin.com/in/gkdemaree/</t>
  </si>
  <si>
    <t>VARTA</t>
  </si>
  <si>
    <t>1887-01-01</t>
  </si>
  <si>
    <t>Engineering, Management, Operations, Sales</t>
  </si>
  <si>
    <t>Battery, Electronics, Energy, Manufacturing</t>
  </si>
  <si>
    <t>Ellwangen, Baden-Wurttemberg, Germany</t>
  </si>
  <si>
    <t>VARTA AG is a German company manufacturing batteries for global automotive, industrial, and consumer markets.</t>
  </si>
  <si>
    <t>European Union (EU), Europe, Middle East, and Africa (EMEA)</t>
  </si>
  <si>
    <t>varta-ag.com</t>
  </si>
  <si>
    <t>https://www.linkedin.com/company/varta-ag</t>
  </si>
  <si>
    <t>info@varta-ag.com</t>
  </si>
  <si>
    <t>+49 511 7903</t>
  </si>
  <si>
    <t>Porsche</t>
  </si>
  <si>
    <t>Michael Ostermann</t>
  </si>
  <si>
    <t>michael.ostermann@varta-ag.com</t>
  </si>
  <si>
    <t>https://www.linkedin.com/in/michael-ostermann-22657aa7/</t>
  </si>
  <si>
    <t>Revolut</t>
  </si>
  <si>
    <t>Banking, Financial Services, FinTech, Mobile Payments</t>
  </si>
  <si>
    <t>Revolut is a financial technology company that offers banking services, money transfers, foreign exchange, and spending analytics.</t>
  </si>
  <si>
    <t>revolut.com</t>
  </si>
  <si>
    <t>https://www.linkedin.com/company/revolut</t>
  </si>
  <si>
    <t>Coatue, D1 Capital Partners, Tiger Global Management, Woodford Investment Management, SoftBank Vision Fund, Tiger Global Management, TSG Consumer Partners, TCV, Future Fifty, DST Global, Index Ventures, TriplePoint Capital, Balderton Capital</t>
  </si>
  <si>
    <t>Paroma Chatterjee</t>
  </si>
  <si>
    <t>paroma.chatterjee@revolut.com</t>
  </si>
  <si>
    <t>https://www.linkedin.com/in/paroma-chatterjee-503193/</t>
  </si>
  <si>
    <t>Submittable</t>
  </si>
  <si>
    <t>Engineering, Finance, Human Resources, Information Technology, Management, Marketing, Medical &amp; Science, Operations, Pro Services, Product, Sales, Support</t>
  </si>
  <si>
    <t>Artificial Intelligence (AI), Podcast, Software</t>
  </si>
  <si>
    <t>Missoula, Montana, United States</t>
  </si>
  <si>
    <t>Submittable offers a social impact platform for managing programs and fostering collaboration among foundations and organizations.</t>
  </si>
  <si>
    <t>Western US</t>
  </si>
  <si>
    <t>submittable.com</t>
  </si>
  <si>
    <t>https://www.linkedin.com/company/2453952</t>
  </si>
  <si>
    <t>marketing@submittable.com</t>
  </si>
  <si>
    <t>855-467-8264</t>
  </si>
  <si>
    <t>Accel-KKR, Next Coast Ventures, True Ventures, NEXT Frontier Capital</t>
  </si>
  <si>
    <t>Thor Culverhouse</t>
  </si>
  <si>
    <t>thor.culverhouse@submittable.com</t>
  </si>
  <si>
    <t>https://www.linkedin.com/in/thorculverhouse/</t>
  </si>
  <si>
    <t>Pemex</t>
  </si>
  <si>
    <t>Engineering, Finance, Human Resources, Information Technology, Legal, Management, Marketing, Operations, Pro Services, Product, Sales</t>
  </si>
  <si>
    <t>Energy, Natural Resources, Oil and Gas</t>
  </si>
  <si>
    <t>Mexico City, Distrito Federal, Mexico</t>
  </si>
  <si>
    <t>Pemix is an oil and gas company specializing in the production and distribution of petroleum products.</t>
  </si>
  <si>
    <t>Latin America</t>
  </si>
  <si>
    <t>pemex.com</t>
  </si>
  <si>
    <t>https://www.linkedin.com/company/pemex</t>
  </si>
  <si>
    <t>atencion.ciudadana@pemex.com</t>
  </si>
  <si>
    <t>(525) 519-4425</t>
  </si>
  <si>
    <t>Citi, Deutsche Bank</t>
  </si>
  <si>
    <t>Marco P</t>
  </si>
  <si>
    <t>https://www.linkedin.com/in/marco-p-402b1117/</t>
  </si>
  <si>
    <t>LeddarTech</t>
  </si>
  <si>
    <t>Yes</t>
  </si>
  <si>
    <t>Automotive, Autonomous Vehicles, Software, Software Engineering</t>
  </si>
  <si>
    <t>Quebec, Quebec, Canada</t>
  </si>
  <si>
    <t>LeddarTech is an automotive solutions company that solves critical fusion and perception challenges for all levels of autonomy.</t>
  </si>
  <si>
    <t>investors.leddartech.com</t>
  </si>
  <si>
    <t>https://www.linkedin.com/company/leddartech</t>
  </si>
  <si>
    <t>investorrelations@leddartech.com</t>
  </si>
  <si>
    <t>418-653-9000</t>
  </si>
  <si>
    <t>FS Investors, Desjardins, Desjardins-Innovatech, LedEngin, Inc, BDC Venture Capital, GO Capital Fund</t>
  </si>
  <si>
    <t>$348M</t>
  </si>
  <si>
    <t>Frantz Saintellemy</t>
  </si>
  <si>
    <t>frantz.saintellemy@leddartech.com</t>
  </si>
  <si>
    <t>https://investors.leddartech.com/English/governance/executive-management/default.aspx</t>
  </si>
  <si>
    <t>LoanKuber</t>
  </si>
  <si>
    <t>Finance, Lending, Mortgage, Small and Medium Businesses</t>
  </si>
  <si>
    <t>New Delhi, Delhi, India</t>
  </si>
  <si>
    <t>Loan Kuber provides mortgage lending to low-income communities in order to assist them in achieving financial stability.</t>
  </si>
  <si>
    <t>loankuber.com</t>
  </si>
  <si>
    <t>info@loankuber.com</t>
  </si>
  <si>
    <t>Inflection Point Ventures, TRTL Ventures, AU Small Finance Bank, Northern Arc, Vivriti Capital, Inflection Point Ventures, LetsVenture</t>
  </si>
  <si>
    <t>Saurabh Nagpal</t>
  </si>
  <si>
    <t>saurabh.nagpal@loankuber.com</t>
  </si>
  <si>
    <t>https://www.loankuber.com/ourTeam.jc#:~:text=Saurabh%20Nagpal,Founder/%20CEO</t>
  </si>
  <si>
    <t>ModelOp</t>
  </si>
  <si>
    <t>Engineering, Finance, Information Technology, Management, Marketing, Operations, Sales</t>
  </si>
  <si>
    <t>Analytics, Artificial Intelligence (AI), Enterprise Software, Information Technology, Machine Learning, Software</t>
  </si>
  <si>
    <t>Chicago, Illinois, United States</t>
  </si>
  <si>
    <t>ModelOp provides AI Governance software for enterprises, safeguarding all AI initiatives.</t>
  </si>
  <si>
    <t>Greater Chicago Area, Great Lakes, Midwestern US</t>
  </si>
  <si>
    <t>modelop.com</t>
  </si>
  <si>
    <t>https://www.linkedin.com/company/modelop</t>
  </si>
  <si>
    <t>learn@modelop.com</t>
  </si>
  <si>
    <t>Baird Capital, Valley Capital Partners</t>
  </si>
  <si>
    <t>Pete Foley</t>
  </si>
  <si>
    <t>pete.foley@modelop.com</t>
  </si>
  <si>
    <t>https://www.linkedin.com/in/petefoley2/</t>
  </si>
  <si>
    <t>Nucleus Security</t>
  </si>
  <si>
    <t>Engineering, Finance, Human Resources, Information Technology, Management, Marketing, Medical &amp; Science, Operations, Pro Services, Product, Sales</t>
  </si>
  <si>
    <t>Cyber Security, Information Technology, Network Security, Risk Management, SaaS</t>
  </si>
  <si>
    <t>Nucleus Security is an automated vulnerability management solution that speeds up vulnerability response and application security.</t>
  </si>
  <si>
    <t>nucleussec.com</t>
  </si>
  <si>
    <t>https://www.linkedin.com/company/nucleussec</t>
  </si>
  <si>
    <t>info@nucleussec.com</t>
  </si>
  <si>
    <t>855-235-6139</t>
  </si>
  <si>
    <t>Dcode Capital, Arthur Ventures, Lead Edge Capital, Lead Edge Capital, Arthur Ventures</t>
  </si>
  <si>
    <t>Steve Carter</t>
  </si>
  <si>
    <t>carter@nucleussec.com</t>
  </si>
  <si>
    <t>https://www.linkedin.com/in/stevecarter1337/</t>
  </si>
  <si>
    <t>BlueStone</t>
  </si>
  <si>
    <t>E-Commerce, Jewelry, Lifestyle, Retail</t>
  </si>
  <si>
    <t>BlueStone is an omnichannel jewelry retailer that offers fine jewelry and diamond pieces.</t>
  </si>
  <si>
    <t>bluestone.com</t>
  </si>
  <si>
    <t>http://www.linkedin.com/company/bluestone-com</t>
  </si>
  <si>
    <t>cs@bluestone.com</t>
  </si>
  <si>
    <t>1800-419-0066</t>
  </si>
  <si>
    <t>Prosus Ventures, Neo Asset Management, Sunil Kant Munjal, Accel, Avanz Capital, Growth Story, Accel, IIFL Finance, Accel, Dragoneer Investment Group, IvyCap Ventures, Ratan Tata, Kalaari Capital</t>
  </si>
  <si>
    <t>George Riwo</t>
  </si>
  <si>
    <t>george.riwo@bluestone.com</t>
  </si>
  <si>
    <t>https://www.linkedin.com/in/george-riwo-818aabaa/</t>
  </si>
  <si>
    <t>Slingshot AI</t>
  </si>
  <si>
    <t>Engineering, Management, Product</t>
  </si>
  <si>
    <t>Seed</t>
  </si>
  <si>
    <t>Cloud Data Services, Software, Web Development</t>
  </si>
  <si>
    <t>Slingshot AI provides a cloud-based platform for easy training, deploying, and managing machine learning models.</t>
  </si>
  <si>
    <t>slingshot.xyz</t>
  </si>
  <si>
    <t>https://www.linkedin.com/company/slingshotai</t>
  </si>
  <si>
    <t>Andreessen Horowitz, Felicis</t>
  </si>
  <si>
    <t>Amida A</t>
  </si>
  <si>
    <t>amida@slingshot.xyz</t>
  </si>
  <si>
    <t>https://www.linkedin.com/in/amida-a-188493120/</t>
  </si>
  <si>
    <t>Gannett</t>
  </si>
  <si>
    <t>Engineering, Finance, Human Resources, Legal, Management, Marketing, Medical &amp; Science, Operations, Pro Services, Product, Sales, Support</t>
  </si>
  <si>
    <t>Advertising, Broadcasting, Publishing</t>
  </si>
  <si>
    <t>Mclean, Virginia, United States</t>
  </si>
  <si>
    <t>Gannett is a media and marketing solutions company that publishes newspapers and operates news and advertising internet sites.</t>
  </si>
  <si>
    <t>Washington DC Metro Area, East Coast, Southern US</t>
  </si>
  <si>
    <t>gannett.com</t>
  </si>
  <si>
    <t>https://www.linkedin.com/company/gannett</t>
  </si>
  <si>
    <t>gcishare@gannett.com</t>
  </si>
  <si>
    <t>(703) 854-6000</t>
  </si>
  <si>
    <t>Apollo</t>
  </si>
  <si>
    <t>Mike Reed</t>
  </si>
  <si>
    <t>mreed@gannett.com</t>
  </si>
  <si>
    <t>https://www.linkedin.com/in/mike-reed-1659b38/</t>
  </si>
  <si>
    <t>Allstacks</t>
  </si>
  <si>
    <t>Engineering, Finance, Management, Marketing, Operations, Product, Sales</t>
  </si>
  <si>
    <t>Business Intelligence, Machine Learning, Predictive Analytics, Software Engineering</t>
  </si>
  <si>
    <t>Raleigh, North Carolina, United States</t>
  </si>
  <si>
    <t>Allstacks develops a software engineering intelligence platform to predict forecasting and risk management.</t>
  </si>
  <si>
    <t>Research Triangle, East Coast, Southern US</t>
  </si>
  <si>
    <t>allstacks.com</t>
  </si>
  <si>
    <t>https://www.linkedin.com/company/allstacks</t>
  </si>
  <si>
    <t>info@allstacks.com</t>
  </si>
  <si>
    <t>Quadri Ventures, Companyon Ventures, TDF Ventures, Hyperplane, Techstars, NC IDEA</t>
  </si>
  <si>
    <t>Hersh Tapadia</t>
  </si>
  <si>
    <t>hersh@allstacks.com</t>
  </si>
  <si>
    <t>https://www.linkedin.com/in/hershtapadia/</t>
  </si>
  <si>
    <t>Aye Finance</t>
  </si>
  <si>
    <t>Engineering, Finance, Human Resources, Information Technology, Legal, Management, Operations, Product, Sales</t>
  </si>
  <si>
    <t>Finance, Financial Services, FinTech, Micro Lending, Small and Medium Businesses</t>
  </si>
  <si>
    <t>Aye Finance is a fintech company that empowers micro enterprises with financial services and small business loans.</t>
  </si>
  <si>
    <t>ayefin.com</t>
  </si>
  <si>
    <t>https://www.linkedin.com/company/aye-finance-pvt-ltd</t>
  </si>
  <si>
    <t>contact@ayefin.com</t>
  </si>
  <si>
    <t>Series F</t>
  </si>
  <si>
    <t>NC IDEA, Goldman Sachs, FMO, British International Investment, responsAbility Investments, TRANSFORM, BlueOrchard Finance S A, Symbiotics Group, Invest In Visions, CapitalG, A91 Partners, FMO, responsAbility Investments, DCB BANK, Alpha Wave Global, MicroVest, Triple Jump, CapitalG, BlueOrchard Finance S A, Northern Arc, Triodos Bank, State Bank of India, Lightrock, SAIF Partners</t>
  </si>
  <si>
    <t>Niraj Kaushik</t>
  </si>
  <si>
    <t>niraj.kaushik@ayefin.com</t>
  </si>
  <si>
    <t>https://www.linkedin.com/in/niraj-kaushik-7959b11a/</t>
  </si>
  <si>
    <t>Kymera Therapeutics</t>
  </si>
  <si>
    <t>Engineering, Finance, Human Resources, Information Technology, Legal, Management, Marketing, Medical &amp; Science, Operations, Product, Sales</t>
  </si>
  <si>
    <t>Biotechnology, Health Care, Medical, Therapeutics</t>
  </si>
  <si>
    <t>Cambridge, Massachusetts, United States</t>
  </si>
  <si>
    <t>Kymera Therapeutics is a biotechnology company that specializes in the field of targeted protein degradation.</t>
  </si>
  <si>
    <t>Greater Boston Area, East Coast, New England</t>
  </si>
  <si>
    <t>kymeratx.com</t>
  </si>
  <si>
    <t>https://www.linkedin.com/company/11136986/</t>
  </si>
  <si>
    <t>inquiries@kymeratx.com</t>
  </si>
  <si>
    <t>Biotechnology Value Fund, Biotechnology Value Fund, Redmile Group, 6 Dimensions Capital, Bessemer Venture Partners, Pfizer Venture Investments, Atlas Venture</t>
  </si>
  <si>
    <t>$862.8M</t>
  </si>
  <si>
    <t>Nello Mainolfi</t>
  </si>
  <si>
    <t>nello@kymeratx.com</t>
  </si>
  <si>
    <t>https://www.linkedin.com/in/nello-mainolfi-2b55421a/</t>
  </si>
  <si>
    <t>ZOFF</t>
  </si>
  <si>
    <t>Food and Beverage, Herbs and Spices, Manufacturing</t>
  </si>
  <si>
    <t>Raipur, Chhattisgarh, India</t>
  </si>
  <si>
    <t>ZOFF is a spice manufacturing and marketing company that provides premium Indian spices.</t>
  </si>
  <si>
    <t>zofffoods.com</t>
  </si>
  <si>
    <t>https://www.linkedin.com/company/asquare-food-and-beverages-pvt-ltd</t>
  </si>
  <si>
    <t>hello@zofffoods.com</t>
  </si>
  <si>
    <t>91 95848 22000</t>
  </si>
  <si>
    <t>JM Financial Private Equity, Aman Gupta</t>
  </si>
  <si>
    <t>Akash Agrawal</t>
  </si>
  <si>
    <t>akash@zofffoods.com</t>
  </si>
  <si>
    <t>https://www.linkedin.com/in/akash-agrawal-184a7718/</t>
  </si>
  <si>
    <t>SleekFlow</t>
  </si>
  <si>
    <t>Artificial Intelligence (AI), Customer Service, E-Commerce, Marketing Automation, SaaS, Sales Automation, Social Media Management, Software</t>
  </si>
  <si>
    <t>Singapore, Central Region, Singapore</t>
  </si>
  <si>
    <t>Automate Your Growth. The Omnichannel Conversational AI Suite for 10k+ business users worldwide.</t>
  </si>
  <si>
    <t>Asia-Pacific (APAC), Association of Southeast Asian Nations (ASEAN), Southeast Asia</t>
  </si>
  <si>
    <t>sleekflow.io</t>
  </si>
  <si>
    <t>https://www.linkedin.com/company/sleekflow</t>
  </si>
  <si>
    <t>hi@sleekflow.io</t>
  </si>
  <si>
    <t>Atinum Partners, Tiger Global Management, Alibaba Entrepreneurs Fund, Gobi Partners</t>
  </si>
  <si>
    <t>Henson Tsai</t>
  </si>
  <si>
    <t>h.tsai@sleekflow.io</t>
  </si>
  <si>
    <t>https://www.linkedin.com/in/henson-tsai/</t>
  </si>
  <si>
    <t>DEFCON AI</t>
  </si>
  <si>
    <t>Artificial Intelligence (AI), Logistics, Supply Chain Management, Transportation</t>
  </si>
  <si>
    <t>DEFCON AI optimize logistics and mobility decision-making through the use of advanced AI technology.</t>
  </si>
  <si>
    <t>defconai.com</t>
  </si>
  <si>
    <t>https://www.linkedin.com/company/defcon-ai</t>
  </si>
  <si>
    <t>Bessemer Venture Partners</t>
  </si>
  <si>
    <t>Grant Verstandig</t>
  </si>
  <si>
    <t>https://www.linkedin.com/in/grant-verstandig-4b92a416/</t>
  </si>
  <si>
    <t>BeMe Health</t>
  </si>
  <si>
    <t>Engineering</t>
  </si>
  <si>
    <t>Mental Health, Mobile, Wellness, Young Adults</t>
  </si>
  <si>
    <t>Miami, Florida, United States</t>
  </si>
  <si>
    <t>Be Me Health is a mobile platform that focuses on the mental health and emotional well-being of teens.</t>
  </si>
  <si>
    <t>Greater Miami Area, East Coast, Southern US</t>
  </si>
  <si>
    <t>beme.com</t>
  </si>
  <si>
    <t>https://www.linkedin.com/company/bemehealth/</t>
  </si>
  <si>
    <t>partnerships@bemehealth.com</t>
  </si>
  <si>
    <t>(617) 510-4642</t>
  </si>
  <si>
    <t>Flare Capital Partners, Polaris Partners, Blue Cross and Blue Shield of Kansas</t>
  </si>
  <si>
    <t>Nicoletta Tessler</t>
  </si>
  <si>
    <t>ntessler@bemehealth.com</t>
  </si>
  <si>
    <t>https://www.linkedin.com/in/nicoletta-%e2%80%9cnicki%e2%80%9d-tessler-psy-d-m-b-a-29475a3/</t>
  </si>
  <si>
    <t>RentVine</t>
  </si>
  <si>
    <t>Engineering, Information Technology, Management, Marketing, Sales</t>
  </si>
  <si>
    <t>Advertising, Marketing, Real Estate, Software</t>
  </si>
  <si>
    <t>Estero, Florida, United States</t>
  </si>
  <si>
    <t>RentVine is a free software to help landlords advertise rentals, screen tenants, create leases, collect payments, and more.</t>
  </si>
  <si>
    <t>rentvine.com</t>
  </si>
  <si>
    <t>https://www.linkedin.com/company/rentvine</t>
  </si>
  <si>
    <t>support@rentvine.com</t>
  </si>
  <si>
    <t>Mainsail Partners</t>
  </si>
  <si>
    <t>David Borden</t>
  </si>
  <si>
    <t>dave@rentvine.com</t>
  </si>
  <si>
    <t>https://www.linkedin.com/in/david-borden-a760093/</t>
  </si>
  <si>
    <t>pgEdge</t>
  </si>
  <si>
    <t>Engineering, Information Technology, Management, Marketing</t>
  </si>
  <si>
    <t>Cloud Data Services, Cloud Infrastructure, Information Technology, Network Hardware, Software</t>
  </si>
  <si>
    <t>Alexandria, Virginia, United States</t>
  </si>
  <si>
    <t>PgEdge offers distributed PostgreSQL to optimize network edge and reduce data latency for mission-critical applications.</t>
  </si>
  <si>
    <t>pgedge.com</t>
  </si>
  <si>
    <t>https://www.linkedin.com/company/pgedge</t>
  </si>
  <si>
    <t>Rally Ventures, Grotech Ventures, Sands Capital Ventures</t>
  </si>
  <si>
    <t>Phillip Merrick</t>
  </si>
  <si>
    <t>phillip@pgedge.com</t>
  </si>
  <si>
    <t>https://www.linkedin.com/in/phillipmerrick/</t>
  </si>
  <si>
    <t>Personalis</t>
  </si>
  <si>
    <t>Biotechnology, Genetics, Health Care, Health Diagnostics</t>
  </si>
  <si>
    <t>Menlo Park, California, United States</t>
  </si>
  <si>
    <t>Personalis is a contract research organization and genome-scale diagnostics services company specializing in genome guided medicine.</t>
  </si>
  <si>
    <t>personalis.com</t>
  </si>
  <si>
    <t>http://www.linkedin.com/company/personalis-inc</t>
  </si>
  <si>
    <t>info@personalis.com</t>
  </si>
  <si>
    <t>+1 650 752 1301</t>
  </si>
  <si>
    <t>Tempus, Lightspeed Venture Partners, Abingworth</t>
  </si>
  <si>
    <t>$505.8M</t>
  </si>
  <si>
    <t>Christopher Hall</t>
  </si>
  <si>
    <t>chris.hall@personalis.com</t>
  </si>
  <si>
    <t>https://www.linkedin.com/in/christopher-hall-a982a0/</t>
  </si>
  <si>
    <t>Ensysce Biosciences</t>
  </si>
  <si>
    <t>Finance, Management, Marketing, Operations</t>
  </si>
  <si>
    <t>Biotechnology, Health Care, Medical, Pharmaceutical</t>
  </si>
  <si>
    <t>La Jolla, California, United States</t>
  </si>
  <si>
    <t>Ensysce Biosciences is a clinical-stage biotech company that develops tamper-proof prescription drugs to minimize abuse and overdose risks.</t>
  </si>
  <si>
    <t>Greater San Diego Area, West Coast, Western US</t>
  </si>
  <si>
    <t>ensysce.com</t>
  </si>
  <si>
    <t>https://www.linkedin.com/company/ensyscebio</t>
  </si>
  <si>
    <t>info@ensysce.com</t>
  </si>
  <si>
    <t>858-263-4196</t>
  </si>
  <si>
    <t>National Institute on Drug Abuse (NIDA), National Institutes of Health, The Global Emerging Markets Group, Texas Wide Open for Business</t>
  </si>
  <si>
    <t>Lynn Kirkpatrick</t>
  </si>
  <si>
    <t>lkirkpatrick@ensysce.com</t>
  </si>
  <si>
    <t>https://www.linkedin.com/in/lynn-kirkpatrick-118639/</t>
  </si>
  <si>
    <t>Siepe</t>
  </si>
  <si>
    <t>Engineering, Finance, Information Technology, Management, Medical &amp; Science, Operations, Pro Services, Product, Sales</t>
  </si>
  <si>
    <t>Asset Management, Cloud Management, Data Management, Financial Services, IT Management</t>
  </si>
  <si>
    <t>Dallas, Texas, United States</t>
  </si>
  <si>
    <t>Siepe is a cloud-managed services and data analytics platform that specializes in portfolio and data management for asset managers.</t>
  </si>
  <si>
    <t>Dallas/Fort Worth Metroplex, Southern US</t>
  </si>
  <si>
    <t>siepe.com</t>
  </si>
  <si>
    <t>https://www.linkedin.com/company/siepe</t>
  </si>
  <si>
    <t>WestCap</t>
  </si>
  <si>
    <t>Michael Pusateri</t>
  </si>
  <si>
    <t>mpusateri@siepe.com</t>
  </si>
  <si>
    <t>https://www.linkedin.com/in/mpusateri/</t>
  </si>
  <si>
    <t>Zayo</t>
  </si>
  <si>
    <t>Delisted</t>
  </si>
  <si>
    <t>Internet, Mobile, Telecommunications</t>
  </si>
  <si>
    <t>Boulder, Colorado, United States</t>
  </si>
  <si>
    <t>Zayo is a networking company that provides bandwidth infrastructure services, fiber, and network solutions.</t>
  </si>
  <si>
    <t>Greater Denver Area, Western US</t>
  </si>
  <si>
    <t>zayo.com</t>
  </si>
  <si>
    <t>http://www.linkedin.com/company/zayo-group</t>
  </si>
  <si>
    <t>sales@zayo.com</t>
  </si>
  <si>
    <t>+1 866 364 6033</t>
  </si>
  <si>
    <t>U.S. Department of Labor, National Telecommunications and Information Administration, Morgan Stanley, CIT Group, Columbia Capital, M/C Partners, Oak Investment Partners</t>
  </si>
  <si>
    <t>$4.5B</t>
  </si>
  <si>
    <t>Steve Smith</t>
  </si>
  <si>
    <t>steve.smith@zayo.com</t>
  </si>
  <si>
    <t>https://www.linkedin.com/in/steve-smith-15856210/</t>
  </si>
  <si>
    <t>Admiral</t>
  </si>
  <si>
    <t>Engineering, Finance, Information Technology, Management, Marketing, Operations, Sales, Support</t>
  </si>
  <si>
    <t>CRM, Marketing Automation, SaaS, Subscription Service</t>
  </si>
  <si>
    <t>Gainesville, Florida, United States</t>
  </si>
  <si>
    <t>Admiral is a Visitor Relationship Management (VRM) company that helps publishers with relationships drive revenue growth.</t>
  </si>
  <si>
    <t>getadmiral.com</t>
  </si>
  <si>
    <t>https://www.linkedin.com/company/getadmiral</t>
  </si>
  <si>
    <t>info@getadmiral.com</t>
  </si>
  <si>
    <t>844-442-3675</t>
  </si>
  <si>
    <t>Bridge Bank, Harbert Growth Partners, Mosley Ventures</t>
  </si>
  <si>
    <t>Dan Rua</t>
  </si>
  <si>
    <t>dan@getadmiral.com</t>
  </si>
  <si>
    <t>http://www.linkedin.com/in/danrua</t>
  </si>
  <si>
    <t>Talus Bio</t>
  </si>
  <si>
    <t>Engineering, Finance, Management, Medical &amp; Science, Operations</t>
  </si>
  <si>
    <t>Artificial Intelligence (AI), Biotechnology, Health Care, Therapeutics</t>
  </si>
  <si>
    <t>Seattle, Washington, United States</t>
  </si>
  <si>
    <t>Talus Bio is a drug discovery biotech company that develops drugs targeting undruggable transcription factors using AI.</t>
  </si>
  <si>
    <t>Greater Seattle Area, West Coast, Western US</t>
  </si>
  <si>
    <t>talus.bio</t>
  </si>
  <si>
    <t>https://www.linkedin.com/company/talus-bio</t>
  </si>
  <si>
    <t>info@talus.bio</t>
  </si>
  <si>
    <t>(206) 487-1062</t>
  </si>
  <si>
    <t>Two Bear Capital, Two Bear Capital, National Institute of Health, Andy Hill Cancer Research Endowment (CARE) Fund, National Cancer Institute, National Institutes of Health, NFX, National Science Foundation, Fifty Years</t>
  </si>
  <si>
    <t>Alex Federation</t>
  </si>
  <si>
    <t>afederation@talus.bio</t>
  </si>
  <si>
    <t>https://www.linkedin.com/in/afederation/</t>
  </si>
  <si>
    <t>Roboflow</t>
  </si>
  <si>
    <t>Artificial Intelligence (AI), Computer Vision, Developer Tools</t>
  </si>
  <si>
    <t>Des Moines, Iowa, United States</t>
  </si>
  <si>
    <t>Roboflow is a developer tool for building computer vision models faster and more accurately.</t>
  </si>
  <si>
    <t>Midwestern US</t>
  </si>
  <si>
    <t>roboflow.com</t>
  </si>
  <si>
    <t>https://www.linkedin.com/company/roboflow-ai/</t>
  </si>
  <si>
    <t>hello@roboflow.ai</t>
  </si>
  <si>
    <t>Craft Ventures, Craft Ventures, Lachy Groom, Y Combinator</t>
  </si>
  <si>
    <t>Maxwell Stone</t>
  </si>
  <si>
    <t>maxwell@roboflow.com</t>
  </si>
  <si>
    <t>https://www.linkedin.com/in/maxwell-stone-2b5b6b1a0/</t>
  </si>
  <si>
    <t>Earli</t>
  </si>
  <si>
    <t>Engineering, Human Resources, Information Technology, Management, Medical &amp; Science, Operations</t>
  </si>
  <si>
    <t>Biotechnology, Health Care, Medical, Oncology</t>
  </si>
  <si>
    <t>South San Francisco, California, United States</t>
  </si>
  <si>
    <t>Earli develops genetic constructs for early cancer detection and targeted therapy.</t>
  </si>
  <si>
    <t>earli.com</t>
  </si>
  <si>
    <t>https://www.linkedin.com/company/earli</t>
  </si>
  <si>
    <t>join@earli.com</t>
  </si>
  <si>
    <t>Accenture Ventures, Khosla Ventures, Andreessen Horowitz, Marc Benioff</t>
  </si>
  <si>
    <t>Cyriac Roeding</t>
  </si>
  <si>
    <t>cyriac@earli.com</t>
  </si>
  <si>
    <t>https://www.linkedin.com/in/cyriacroeding/</t>
  </si>
  <si>
    <t>Canadian Solar</t>
  </si>
  <si>
    <t>Energy, Manufacturing, Renewable Energy, Solar</t>
  </si>
  <si>
    <t>Guelph, Ontario, Canada</t>
  </si>
  <si>
    <t>Canadian Solar is a manufacturing company that offers solar photovoltaic modules, inverters, and battery energy storage solutions.</t>
  </si>
  <si>
    <t>Great Lakes</t>
  </si>
  <si>
    <t>canadiansolar.com</t>
  </si>
  <si>
    <t>https://www.linkedin.com/company/canadian-solar-inc-</t>
  </si>
  <si>
    <t>inquire.ca@canadiansolar.com</t>
  </si>
  <si>
    <t>+1 519 837-1881</t>
  </si>
  <si>
    <t>PAG, Banco do Nordeste do Brasil, BTG Pactual, Itau Unibanco, Australian Renewable Energy Agency, Credit Suisse, Sumitomo Mitsui Banking Corporation, BayernLB Capital Partner, Sumitomo Mitsui Financial Group, China Minsheng Bank, SCB Group, Sumitomo Mitsui Banking Corporation, Australian Renewable Energy Agency, BayernLB Capital Partner, Ping An Bank, Mizuho Corporate Bank, NatWest Group, Deutsche Bank, Manulife Financial</t>
  </si>
  <si>
    <t>$409.1M</t>
  </si>
  <si>
    <t>Shawn Qu</t>
  </si>
  <si>
    <t>shawn.qu@canadiansolar.com</t>
  </si>
  <si>
    <t>https://www.linkedin.com/in/shawnqu/</t>
  </si>
  <si>
    <t>VividQ</t>
  </si>
  <si>
    <t>Engineering, Management, Operations, Product</t>
  </si>
  <si>
    <t>3D Technology, Augmented Reality, Software, Virtual Reality</t>
  </si>
  <si>
    <t>Cambridge, Cambridgeshire, United Kingdom</t>
  </si>
  <si>
    <t>VividQ has created the next generation of immersive experience through their computational holographic display technology.</t>
  </si>
  <si>
    <t>vividq.com</t>
  </si>
  <si>
    <t>https://www.linkedin.com/company/vividq/</t>
  </si>
  <si>
    <t>info@vividq.com</t>
  </si>
  <si>
    <t>Foresight Group, UTokyo Innovation Platform, Innovate UK, Fluxunit - Osram Ventures, Sure Valley Ventures</t>
  </si>
  <si>
    <t>Darran Milne</t>
  </si>
  <si>
    <t>darran.milne@vivid-q.com</t>
  </si>
  <si>
    <t>https://www.linkedin.com/in/darran-milne-12b182287/</t>
  </si>
  <si>
    <t>Human Longevity</t>
  </si>
  <si>
    <t>San Diego, California, United States</t>
  </si>
  <si>
    <t>Human Longevity is a genomic-based, health intelligence company empowering proactive healthcare and enabling a life better lived.</t>
  </si>
  <si>
    <t>humanlongevity.com</t>
  </si>
  <si>
    <t>http://www.linkedin.com/company/human-longevity-inc-</t>
  </si>
  <si>
    <t>clientservices@humanlongevity.com</t>
  </si>
  <si>
    <t>858-249-7500</t>
  </si>
  <si>
    <t>TVM Capital Healthcare, Emerging Technology Partners, Illumina Ventures</t>
  </si>
  <si>
    <t>David Karow</t>
  </si>
  <si>
    <t>President</t>
  </si>
  <si>
    <t>dkarow@humanlongevity.com</t>
  </si>
  <si>
    <t>https://www.linkedin.com/in/david-karow-304b3a143/</t>
  </si>
  <si>
    <t>Workpay</t>
  </si>
  <si>
    <t>Sales</t>
  </si>
  <si>
    <t>Financial Services, Human Resources, Payments, Software</t>
  </si>
  <si>
    <t>Nairobi, Nairobi Area, Kenya</t>
  </si>
  <si>
    <t>Workpay is a Payroll, Benefits, Compliance &amp; embed finance for local and remote teams in Africa.</t>
  </si>
  <si>
    <t>myworkpay.com</t>
  </si>
  <si>
    <t>https://www.linkedin.com/company/workpayhq</t>
  </si>
  <si>
    <t>hello@workpay.co.ke</t>
  </si>
  <si>
    <t>+254 (0)711082123</t>
  </si>
  <si>
    <t>Norrsken22, Visa Accelerator, Google for Startups, Kepple Africa Ventures, Y Combinator</t>
  </si>
  <si>
    <t>Paul Kimani</t>
  </si>
  <si>
    <t>pk@myworkpay.com</t>
  </si>
  <si>
    <t>https://www.linkedin.com/in/paul-kimani/</t>
  </si>
  <si>
    <t>Rep AI</t>
  </si>
  <si>
    <t>Marketing</t>
  </si>
  <si>
    <t>Artificial Intelligence (AI), E-Commerce, Machine Learning, Marketing, Sales, Software</t>
  </si>
  <si>
    <t>Middletown, Delaware, United States</t>
  </si>
  <si>
    <t>Rep AI offers AI concierge that enhances the performance of eCommerce businesses by boosting traffic conversions and driving sales growth.</t>
  </si>
  <si>
    <t>Greater Philadelphia Area, East Coast, Southern US</t>
  </si>
  <si>
    <t>hellorep.ai</t>
  </si>
  <si>
    <t>https://www.linkedin.com/company/repteam</t>
  </si>
  <si>
    <t>yoav@hellorep.ai</t>
  </si>
  <si>
    <t>Osage Venture Partners</t>
  </si>
  <si>
    <t>Yoav Oz</t>
  </si>
  <si>
    <t>https://www.linkedin.com/in/yoavoz/</t>
  </si>
  <si>
    <t>Elektrofi</t>
  </si>
  <si>
    <t>Engineering, Human Resources, Management, Medical &amp; Science, Operations</t>
  </si>
  <si>
    <t>Alternative Medicine, Biotechnology, Therapeutics</t>
  </si>
  <si>
    <t>Boston, Massachusetts, United States</t>
  </si>
  <si>
    <t>Elektrofi is a preclinical-stage company dedicated to redefining the standard of drug delivery by transforming the patient experience.</t>
  </si>
  <si>
    <t>elektrofi.com</t>
  </si>
  <si>
    <t>https://www.linkedin.com/company/elektrofi/</t>
  </si>
  <si>
    <t>info@elektrofi.com</t>
  </si>
  <si>
    <t>866-610-2683</t>
  </si>
  <si>
    <t>Biotechnology Value Fund, Marshall Wace, National Science Foundation</t>
  </si>
  <si>
    <t>Chase Coffman</t>
  </si>
  <si>
    <t>chase@elektrofi.com</t>
  </si>
  <si>
    <t>https://www.linkedin.com/in/chase-coffman-65772b41/</t>
  </si>
  <si>
    <t>XII Medical</t>
  </si>
  <si>
    <t>Health Care, Medical Device, Wellness</t>
  </si>
  <si>
    <t>Union City, California, United States</t>
  </si>
  <si>
    <t>XII Medical provides minimally invasive technology for obstructive sleep apnea.</t>
  </si>
  <si>
    <t>xiimedical.com</t>
  </si>
  <si>
    <t>https://www.linkedin.com/company/xii-medical</t>
  </si>
  <si>
    <t>Omega Funds, Ajax Health, Broadview Ventures</t>
  </si>
  <si>
    <t>Garrett Schwab</t>
  </si>
  <si>
    <t>gschwab@xiimedical.com</t>
  </si>
  <si>
    <t>https://www.linkedin.com/in/garrett-schwab-05301b214/</t>
  </si>
  <si>
    <t>Bank of Baroda</t>
  </si>
  <si>
    <t>Banking, Digital Marketing, Finance, Financial Services, Insurance</t>
  </si>
  <si>
    <t>Mumbai, Maharashtra, India</t>
  </si>
  <si>
    <t>Bank of Baroda is a banking company that offers loans, investments, insurance, and other financial services.</t>
  </si>
  <si>
    <t>bankofbaroda.co.in</t>
  </si>
  <si>
    <t>https://www.linkedin.com/company/bankofbaroda/about/</t>
  </si>
  <si>
    <t>nri.bcc@bankofbaroda.com</t>
  </si>
  <si>
    <t>800 180 6763</t>
  </si>
  <si>
    <t>Debadatta Chand</t>
  </si>
  <si>
    <t>Managing Director</t>
  </si>
  <si>
    <t>ed.dc@bankofbaroda.com</t>
  </si>
  <si>
    <t>https://www.linkedin.com/in/dr-debadatta-chand-0208b711a/</t>
  </si>
  <si>
    <t>Cribl</t>
  </si>
  <si>
    <t>Series E</t>
  </si>
  <si>
    <t>Big Data, Information Technology, Real Time, Software</t>
  </si>
  <si>
    <t>Cribl enables open observability and defies data gravity, giving customers radical levels of choice and control over their data.</t>
  </si>
  <si>
    <t>cribl.io</t>
  </si>
  <si>
    <t>https://www.linkedin.com/company/cribl</t>
  </si>
  <si>
    <t>support@cribl.io</t>
  </si>
  <si>
    <t>415-992-6301</t>
  </si>
  <si>
    <t>Google Ventures, Tiger Global Management, Sequoia Capital</t>
  </si>
  <si>
    <t>Clint Sharp</t>
  </si>
  <si>
    <t>clint@cribl.io</t>
  </si>
  <si>
    <t>https://www.linkedin.com/in/clintsharp/</t>
  </si>
  <si>
    <t>Yondr</t>
  </si>
  <si>
    <t>Engineering, Finance, Human Resources, Information Technology, Legal, Management, Medical &amp; Science, Operations, Pro Services, Product</t>
  </si>
  <si>
    <t>Amsterdam, Noord-Holland, The Netherlands</t>
  </si>
  <si>
    <t>Yondr is a global developer, owner operator and service provider of data centers.</t>
  </si>
  <si>
    <t>yondrgroup.com</t>
  </si>
  <si>
    <t>https://www.linkedin.com/company/yondrgroup/about/</t>
  </si>
  <si>
    <t>info@yondrgroup.com</t>
  </si>
  <si>
    <t>International Finance Corporation</t>
  </si>
  <si>
    <t>David Newitt</t>
  </si>
  <si>
    <t>david.newitt@yondrgroup.com</t>
  </si>
  <si>
    <t>https://www.linkedin.com/in/david-newitt-a2831132/</t>
  </si>
  <si>
    <t>Liberty Media</t>
  </si>
  <si>
    <t>Engineering, Finance, Human Resources, Information Technology, Legal, Management, Marketing, Medical &amp; Science, Operations</t>
  </si>
  <si>
    <t>Broadcasting, Communications Infrastructure, E-Commerce, Media and Entertainment, Social Media, Video</t>
  </si>
  <si>
    <t>Englewood, Colorado, United States</t>
  </si>
  <si>
    <t>Liberty Media is a media and entertainment conglomerate that operates various media, communications, and entertainment businesses.</t>
  </si>
  <si>
    <t>libertymedia.com</t>
  </si>
  <si>
    <t>https://www.linkedin.com/company/liberty-media</t>
  </si>
  <si>
    <t>investor@libertymedia.com</t>
  </si>
  <si>
    <t>(877) 772-1518</t>
  </si>
  <si>
    <t>Greg Maffei</t>
  </si>
  <si>
    <t>greg@libertymedia.com</t>
  </si>
  <si>
    <t>https://www.linkedin.com/in/greg-maffei-595a5169/</t>
  </si>
  <si>
    <t>Axway</t>
  </si>
  <si>
    <t>Cloud Management, Developer APIs, Identity Management, SaaS, Software</t>
  </si>
  <si>
    <t>Phoenix, Arizona, United States</t>
  </si>
  <si>
    <t>Axway provides multi-enterprise cloud integration and API and identity management software.</t>
  </si>
  <si>
    <t>axway.com</t>
  </si>
  <si>
    <t>http://www.linkedin.com/company/162610</t>
  </si>
  <si>
    <t>support@us.axway.com</t>
  </si>
  <si>
    <t>Patrick Donovan</t>
  </si>
  <si>
    <t>pdonovan@axway.com</t>
  </si>
  <si>
    <t>https://www.linkedin.com/in/pmdonovan67/</t>
  </si>
  <si>
    <t>Enfinity</t>
  </si>
  <si>
    <t>Engineering, Finance, Human Resources, Information Technology, Legal, Management, Operations</t>
  </si>
  <si>
    <t>Energy, Renewable Energy, Solar</t>
  </si>
  <si>
    <t>Enfinity Global is a renewable energy company that focuses on developing, financing, and operating solar energy and energy storage projects.</t>
  </si>
  <si>
    <t>enfinity.global</t>
  </si>
  <si>
    <t>https://www.linkedin.com/company/enfinity</t>
  </si>
  <si>
    <t>info@enfinitycorp.com</t>
  </si>
  <si>
    <t>916-339-7003</t>
  </si>
  <si>
    <t>Macquarie Capital, Shinhan Asset Management, CPPIB Credit Investments, Intermediate Capital Group, Bayern LB, Santander CIB, Aozora Bank Ltd., Nomura, Waterland Private Equity</t>
  </si>
  <si>
    <t>Carlos Domenech</t>
  </si>
  <si>
    <t>carlos.domenech@everstreamcapital.com</t>
  </si>
  <si>
    <t>https://www.linkedin.com/in/carlos-domenech-14b5962b/</t>
  </si>
  <si>
    <t>Moveo.AI</t>
  </si>
  <si>
    <t>Engineering, Legal</t>
  </si>
  <si>
    <t>Artificial Intelligence (AI), Customer Service, Natural Language Processing, Software</t>
  </si>
  <si>
    <t>New Milford, New Jersey, United States</t>
  </si>
  <si>
    <t>Moveo.AI provides a conversational AI platform that automates customer interactions.</t>
  </si>
  <si>
    <t>moveo.ai</t>
  </si>
  <si>
    <t>https://www.linkedin.com/company/moveo-ai</t>
  </si>
  <si>
    <t>info@moveo.ai</t>
  </si>
  <si>
    <t>Eleven Ventures</t>
  </si>
  <si>
    <t>Panos Karagiannis</t>
  </si>
  <si>
    <t>panoskaragiannis@moveo.ai</t>
  </si>
  <si>
    <t>https://www.linkedin.com/in/panos-karagiannis-047987138/</t>
  </si>
  <si>
    <t>UltraTech Cement Ltd</t>
  </si>
  <si>
    <t>Engineering, Finance, Human Resources, Information Technology, Management, Operations, Sales</t>
  </si>
  <si>
    <t>Building Material, Manufacturing</t>
  </si>
  <si>
    <t>UltraTech Cement Ltd. is the largest manufacturer of grey cement, Ready Mix Concrete (RMC) and white cement in India.</t>
  </si>
  <si>
    <t>ultratechcement.com</t>
  </si>
  <si>
    <t>https://www.linkedin.com/company/3810876</t>
  </si>
  <si>
    <t>ultratech.social@adityabirla.com</t>
  </si>
  <si>
    <t>+91 22 6691 7800</t>
  </si>
  <si>
    <t>Kailash Jhanwar</t>
  </si>
  <si>
    <t>kailash.jhanwar@adityabirla.com</t>
  </si>
  <si>
    <t>https://www.ultratechcement.com/about-us/management-team#:~:text=Kumar%20Mangalam%20Birla%2C%20he%20imbibed,Mr.</t>
  </si>
  <si>
    <t>Sunly</t>
  </si>
  <si>
    <t>Tallinn, Harjumaa, Estonia</t>
  </si>
  <si>
    <t>Sunly develops and operates renewable energy projects and invests in electrification startups.</t>
  </si>
  <si>
    <t>sunly.ee</t>
  </si>
  <si>
    <t>https://www.linkedin.com/company/sunly</t>
  </si>
  <si>
    <t>+372 5600 3741</t>
  </si>
  <si>
    <t>mBank, European Bank for Reconstruction and Development, Mirova</t>
  </si>
  <si>
    <t>Priit Lepasepp</t>
  </si>
  <si>
    <t>priit.lepasepp@sunly.ee</t>
  </si>
  <si>
    <t>https://www.linkedin.com/in/priit-lepasepp-1256b811/</t>
  </si>
  <si>
    <t>Know Labs</t>
  </si>
  <si>
    <t>Management, Marketing, Pro Services, Product</t>
  </si>
  <si>
    <t>Health Care, Health Diagnostics, Medical Device, Wearables</t>
  </si>
  <si>
    <t>Know Labs is a non-invasive diagnostic technology platform that uses radio waves to identify and measure molecules in the body.</t>
  </si>
  <si>
    <t>knowlabs.co</t>
  </si>
  <si>
    <t>https://www.linkedin.com/company/knowlabsinc</t>
  </si>
  <si>
    <t>hello@knowlabs.co</t>
  </si>
  <si>
    <t>(206) 903-1351</t>
  </si>
  <si>
    <t>The Lind Partners, Special Situations Funds</t>
  </si>
  <si>
    <t>$94.9M</t>
  </si>
  <si>
    <t>Ron Erickson</t>
  </si>
  <si>
    <t>ron@knowlabs.co</t>
  </si>
  <si>
    <t>https://www.linkedin.com/in/ronerickson/</t>
  </si>
  <si>
    <t>Eppo</t>
  </si>
  <si>
    <t>Engineering, Human Resources, Information Technology, Management, Marketing, Medical &amp; Science, Product, Sales</t>
  </si>
  <si>
    <t>A/B Testing, Artificial Intelligence (AI), B2B, Developer Tools, Test and Measurement</t>
  </si>
  <si>
    <t>Eppo provides an AB experimentation and feature management platform to make testing accessible to everyone in any organization.</t>
  </si>
  <si>
    <t>geteppo.com</t>
  </si>
  <si>
    <t>https://www.linkedin.com/company/geteppo/</t>
  </si>
  <si>
    <t>sales@geteppo.com</t>
  </si>
  <si>
    <t>Innovation Endeavors, Menlo Ventures, Amplify Partners</t>
  </si>
  <si>
    <t>Chetan Sharma</t>
  </si>
  <si>
    <t>chetan@geteppo.com</t>
  </si>
  <si>
    <t>https://www.linkedin.com/in/chetanvsharma/</t>
  </si>
  <si>
    <t>Jobilla</t>
  </si>
  <si>
    <t>Engineering, Management, Marketing, Operations, Pro Services, Sales</t>
  </si>
  <si>
    <t>Employment, Human Resources, Recruiting, Social Media</t>
  </si>
  <si>
    <t>Helsinki, Southern Finland, Finland</t>
  </si>
  <si>
    <t>Jobilla is an online recruitment platform that facilitates efficient and ethical matching between employers and job seekers.</t>
  </si>
  <si>
    <t>European Union (EU), Nordic Countries, Scandinavia</t>
  </si>
  <si>
    <t>jobilla.com</t>
  </si>
  <si>
    <t>https://www.linkedin.com/company/jobilla.com</t>
  </si>
  <si>
    <t>yritys@jobilla.fi</t>
  </si>
  <si>
    <t>358-452784844</t>
  </si>
  <si>
    <t>Business Finland, Juuri Partners, Matti Vikkula, Trind Ventures, Juuri Partners, Trind Ventures, Business Finland</t>
  </si>
  <si>
    <t>Henri Nordstroem</t>
  </si>
  <si>
    <t>henri@jobilla.com</t>
  </si>
  <si>
    <t>https://www.linkedin.com/in/henri-nordstrom/</t>
  </si>
  <si>
    <t>Bitdeer Technologies Group</t>
  </si>
  <si>
    <t>Engineering, Human Resources, Management, Marketing, Operations, Sales</t>
  </si>
  <si>
    <t>Blockchain, Cloud Computing, Cryptocurrency, Information Technology</t>
  </si>
  <si>
    <t>Bitdeer is a provider of digital asset mining services for blockchain and high-performance computing.</t>
  </si>
  <si>
    <t>bitdeer.com</t>
  </si>
  <si>
    <t>https://www.linkedin.com/company/bitdeer-group/</t>
  </si>
  <si>
    <t>pr@bitdeer.com</t>
  </si>
  <si>
    <t>Tether, Genimous</t>
  </si>
  <si>
    <t>$4B</t>
  </si>
  <si>
    <t>Linghui Kong</t>
  </si>
  <si>
    <t>linghui.kong@bitdeer.com</t>
  </si>
  <si>
    <t>https://www.linkedin.com/in/linghui-kong-8b122457/</t>
  </si>
  <si>
    <t>Oando</t>
  </si>
  <si>
    <t>Energy, Marketing, Oil and Gas, Renewable Energy</t>
  </si>
  <si>
    <t>Lagos, Lagos, Nigeria</t>
  </si>
  <si>
    <t>Oando PLC is one of Africa’s largest integrated energy solutions providers with a proud heritage.</t>
  </si>
  <si>
    <t>oandoplc.com</t>
  </si>
  <si>
    <t>https://www.linkedin.com/company/oando-plc</t>
  </si>
  <si>
    <t>oandocc@oandoplc.com</t>
  </si>
  <si>
    <t>+234 1 270 2400</t>
  </si>
  <si>
    <t>African Export-Import Ban, Emerging Capital Partners</t>
  </si>
  <si>
    <t>Adewale Tinubu</t>
  </si>
  <si>
    <t>jatinubu@oandoplc.com</t>
  </si>
  <si>
    <t>https://www.linkedin.com/in/waletinubu/</t>
  </si>
  <si>
    <t>Livpure</t>
  </si>
  <si>
    <t>Consumer Electronics, Manufacturing, Water, Water Purification</t>
  </si>
  <si>
    <t>Haryana, Haryana, India</t>
  </si>
  <si>
    <t>Livpure offers water purifiers and wellness products for home use.</t>
  </si>
  <si>
    <t>livpure.com</t>
  </si>
  <si>
    <t>https://www.linkedin.com/company/livpure-private-limited</t>
  </si>
  <si>
    <t>customercare@luminouswatertech.com</t>
  </si>
  <si>
    <t>1(800) 419-9399</t>
  </si>
  <si>
    <t>M&amp;G Investments, CLSA Capital Partners, Multiples</t>
  </si>
  <si>
    <t>Rakesh Kaul</t>
  </si>
  <si>
    <t>rakeshkaul@livpure.com</t>
  </si>
  <si>
    <t>https://www.linkedin.com/in/rakeshkaul1971/</t>
  </si>
  <si>
    <t>WSPN</t>
  </si>
  <si>
    <t>Blockchain, Cryptocurrency, Financial Services, FinTech, Payments</t>
  </si>
  <si>
    <t>WSPN is a digital payments company that provides digital payment solutions with advanced blockchain technologies.</t>
  </si>
  <si>
    <t>wspn.io</t>
  </si>
  <si>
    <t>https://www.linkedin.com/company/wspn</t>
  </si>
  <si>
    <t>ir@wspn.io</t>
  </si>
  <si>
    <t>Folius Ventures, Foresight Ventures</t>
  </si>
  <si>
    <t>Raymond Yuan</t>
  </si>
  <si>
    <t>raymond.yuan@wspn.io</t>
  </si>
  <si>
    <t>https://tracxn.com/d/companies/wspn/__d8ioHJTe4RlU2QcC1JUMKNuYaRi9FenL0tGtZYi2o74</t>
  </si>
  <si>
    <t>Swift Current Energy</t>
  </si>
  <si>
    <t>Engineering, Finance, Human Resources, Information Technology, Legal, Management, Marketing, Operations, Product</t>
  </si>
  <si>
    <t>Swift Current Energy is a renewable energy development company that operates wind and solar energy assets for construction.</t>
  </si>
  <si>
    <t>swiftcurrentenergy.com</t>
  </si>
  <si>
    <t>https://www.linkedin.com/company/swiftcurrentenergy/</t>
  </si>
  <si>
    <t>info@swiftcurrentenergy.com</t>
  </si>
  <si>
    <t>Google</t>
  </si>
  <si>
    <t>Eric Lammers</t>
  </si>
  <si>
    <t>elammers@swiftcurrentenergy.com</t>
  </si>
  <si>
    <t>https://www.linkedin.com/in/eric-d-lammers-43037910/</t>
  </si>
  <si>
    <t>Borealis Biosciences</t>
  </si>
  <si>
    <t>Biotechnology, Life Science, Medical</t>
  </si>
  <si>
    <t>Vancouver, British Columbia, Canada</t>
  </si>
  <si>
    <t>Borealis Biosciences is a company in the field of next-generation RNA medicines.</t>
  </si>
  <si>
    <t>borealisbio.com</t>
  </si>
  <si>
    <t>https://www.linkedin.com/company/borealis-biosciences-inc</t>
  </si>
  <si>
    <t>Novartis, Versant Ventures</t>
  </si>
  <si>
    <t>David Powell</t>
  </si>
  <si>
    <t>Founder</t>
  </si>
  <si>
    <t>dpowell@borealisbio.com</t>
  </si>
  <si>
    <t>https://www.crunchbase.com/person/david-powell-b36d</t>
  </si>
  <si>
    <t>Resal</t>
  </si>
  <si>
    <t>Engineering, Finance, Management, Operations, Sales</t>
  </si>
  <si>
    <t>FinTech, Gift Card, Loyalty Programs, Payments</t>
  </si>
  <si>
    <t>Jeddah, Makkah, Saudi Arabia</t>
  </si>
  <si>
    <t>Resal develops an e-gifting platform that specializes in digital cards, rewards solutions, and loyalty programs.</t>
  </si>
  <si>
    <t>Europe, Middle East, and Africa (EMEA), Gulf Cooperation Council (GCC), Middle East</t>
  </si>
  <si>
    <t>resal.me</t>
  </si>
  <si>
    <t>https://www.linkedin.com/company/resal</t>
  </si>
  <si>
    <t>info@resal.me</t>
  </si>
  <si>
    <t>Derayah Venture Capital, Business Incubators and Accelerators Company(BIAC Incubators), VentureSouq</t>
  </si>
  <si>
    <t>Hatem Kameli</t>
  </si>
  <si>
    <t>hatem@resal.me</t>
  </si>
  <si>
    <t>https://www.linkedin.com/in/hatemkameli/</t>
  </si>
  <si>
    <t>Lettuce Financial</t>
  </si>
  <si>
    <t>Financial Services, FinTech</t>
  </si>
  <si>
    <t>Tax &amp; Accounting for Solopreneurs</t>
  </si>
  <si>
    <t>lettuce.co</t>
  </si>
  <si>
    <t>https://www.linkedin.com/company/lettuce-financial</t>
  </si>
  <si>
    <t>info@lettuce.co</t>
  </si>
  <si>
    <t>Zeev Ventures</t>
  </si>
  <si>
    <t>Ran Harpaz</t>
  </si>
  <si>
    <t>ran@lettuce.co</t>
  </si>
  <si>
    <t>https://www.linkedin.com/in/ranharpaz/</t>
  </si>
  <si>
    <t>Power to Hydrogen</t>
  </si>
  <si>
    <t>Engineering, Management, Marketing</t>
  </si>
  <si>
    <t>Clean Energy, CleanTech, Energy Storage, Oil and Gas</t>
  </si>
  <si>
    <t>Columbus, Ohio, United States</t>
  </si>
  <si>
    <t>Power to Hydrogen develops advanced AEM electrolyzers that integrate with renewables while eliminating precious, expensive metals.</t>
  </si>
  <si>
    <t>Great Lakes, Midwestern US</t>
  </si>
  <si>
    <t>power-h2.com</t>
  </si>
  <si>
    <t>https://www.linkedin.com/company/power-h2/</t>
  </si>
  <si>
    <t>info@power-h2.com</t>
  </si>
  <si>
    <t>(614) 396-7820</t>
  </si>
  <si>
    <t>Rev1 Ventures, Worthington Enterprises, US Department of Energy, Joules Accelerator</t>
  </si>
  <si>
    <t>Paul Matter</t>
  </si>
  <si>
    <t>paul@power-h2.com</t>
  </si>
  <si>
    <t>https://www.linkedin.com/in/paul-matter-b299371/</t>
  </si>
  <si>
    <t>BeyondMath</t>
  </si>
  <si>
    <t>Artificial Intelligence (AI)</t>
  </si>
  <si>
    <t>AI-first approach to simulating the physical world</t>
  </si>
  <si>
    <t>beyondmath.com</t>
  </si>
  <si>
    <t>UP Partners</t>
  </si>
  <si>
    <t>Alan Patterson</t>
  </si>
  <si>
    <t>alan@beyondmath.com</t>
  </si>
  <si>
    <t>https://www.linkedin.com/in/alanpatterson/</t>
  </si>
  <si>
    <t>Realty Income Corporation</t>
  </si>
  <si>
    <t>Financial Services, Real Estate</t>
  </si>
  <si>
    <t>Escondido, California, United States</t>
  </si>
  <si>
    <t>Realty Income is a company providing shareholders with monthly income.</t>
  </si>
  <si>
    <t>realtyincome.com</t>
  </si>
  <si>
    <t>http://www.linkedin.com/company/realty-income-corporation</t>
  </si>
  <si>
    <t>ir@realtyincome.com</t>
  </si>
  <si>
    <t>760-741-2111</t>
  </si>
  <si>
    <t>Sumit Roy</t>
  </si>
  <si>
    <t>sroy@realtyincome.com</t>
  </si>
  <si>
    <t>https://www.linkedin.com/in/sumit-roy-04b71/</t>
  </si>
  <si>
    <t>Arch</t>
  </si>
  <si>
    <t>Credit, Financial Services, FinTech, Lending</t>
  </si>
  <si>
    <t>Arch is a financial technology company that offers credit to alternative asset owners.</t>
  </si>
  <si>
    <t>archlending.com</t>
  </si>
  <si>
    <t>https://www.linkedin.com/company/arch-lend/</t>
  </si>
  <si>
    <t>support@archlending.com.</t>
  </si>
  <si>
    <t>Castle Island Ventures, Morgan Creek Digital, Galaxy Digital</t>
  </si>
  <si>
    <t>Dhruv Patel</t>
  </si>
  <si>
    <t>dhruv@archlending.com</t>
  </si>
  <si>
    <t>https://www.linkedin.com/in/dhruv-patel-34166163/</t>
  </si>
  <si>
    <t>Eyenovia</t>
  </si>
  <si>
    <t>Engineering, Finance, Human Resources, Management, Marketing, Operations, Pro Services, Product</t>
  </si>
  <si>
    <t>Biotechnology, Pharmaceutical</t>
  </si>
  <si>
    <t>Eyenovia is a biopharmaceutical company that provides a portfolio of next generation topical eye treatments.</t>
  </si>
  <si>
    <t>eyenovia.com</t>
  </si>
  <si>
    <t>https://www.linkedin.com/company/eyenoviabio/</t>
  </si>
  <si>
    <t>admin@eyenoviabio.com</t>
  </si>
  <si>
    <t>(917) 289-1117</t>
  </si>
  <si>
    <t>Avenue Capital Group, Armistice Capital, Silicon Valley Bank</t>
  </si>
  <si>
    <t>$99M</t>
  </si>
  <si>
    <t>Michael Rowe</t>
  </si>
  <si>
    <t>mrowe@eyenoviabio.com</t>
  </si>
  <si>
    <t>https://www.linkedin.com/in/michael-rowe-19a0328/</t>
  </si>
  <si>
    <t>FuelCell Energy</t>
  </si>
  <si>
    <t>Engineering, Finance, Human Resources, Information Technology, Legal, Management, Marketing, Medical &amp; Science, Operations, Product, Sales, Support</t>
  </si>
  <si>
    <t>Energy, Fuel, Manufacturing, Renewable Energy</t>
  </si>
  <si>
    <t>Danbury, Connecticut, United States</t>
  </si>
  <si>
    <t>FuelCell Energy is an integrated fuel cell company that designs, manufactures, installs, services, and operates</t>
  </si>
  <si>
    <t>East Coast, New England, Northeastern US</t>
  </si>
  <si>
    <t>fuelcellenergy.com</t>
  </si>
  <si>
    <t>http://www.linkedin.com/company/fuelcell-energy</t>
  </si>
  <si>
    <t>info@fce.com</t>
  </si>
  <si>
    <t>+1 203 825 6000</t>
  </si>
  <si>
    <t>CAD</t>
  </si>
  <si>
    <t>Natural Resources Canada, Clean Resource Innovation Network, OIC, Generate Capital, US Department of Energy, Hercules Capital, POSCO Energy</t>
  </si>
  <si>
    <t>Jason Few</t>
  </si>
  <si>
    <t>jfew@fce.com</t>
  </si>
  <si>
    <t>https://www.linkedin.com/in/jasonbfew/</t>
  </si>
  <si>
    <t>PreciseDx</t>
  </si>
  <si>
    <t>Engineering, Management</t>
  </si>
  <si>
    <t>Health Care</t>
  </si>
  <si>
    <t>PreciseDx is the only Cancer Risk Stratification company to provide patient-specific risk information through the analysis of morphology.</t>
  </si>
  <si>
    <t>precisedx.ai</t>
  </si>
  <si>
    <t>https://www.linkedin.com/company/precisedx</t>
  </si>
  <si>
    <t>info@precisedx.ai</t>
  </si>
  <si>
    <t>646-818-9330</t>
  </si>
  <si>
    <t>Eventide, Merck Global Health Innovation Fund</t>
  </si>
  <si>
    <t>Eric Converse</t>
  </si>
  <si>
    <t>econverse@precisedx.ai</t>
  </si>
  <si>
    <t>https://www.linkedin.com/in/eric-t-converse/</t>
  </si>
  <si>
    <t>Kubiya.ai</t>
  </si>
  <si>
    <t>Artificial Intelligence (AI), Cloud Security, DevOps, IT Infrastructure, Natural Language Processing, Software</t>
  </si>
  <si>
    <t>Accelerate time-to-automation by delegating routine tasks to AI Teammates</t>
  </si>
  <si>
    <t>kubiya.ai</t>
  </si>
  <si>
    <t>https://www.linkedin.com/company/kubiya/</t>
  </si>
  <si>
    <t>Heavybit, Hyperwise Ventures</t>
  </si>
  <si>
    <t>Amit Govrin</t>
  </si>
  <si>
    <t>amit@kubiya.ai</t>
  </si>
  <si>
    <t>https://www.linkedin.com/in/amitgovrin/</t>
  </si>
  <si>
    <t>Solace</t>
  </si>
  <si>
    <t>Engineering, Management, Operations</t>
  </si>
  <si>
    <t>Health Care, Medical, Online Portals</t>
  </si>
  <si>
    <t>Austin, Texas, United States</t>
  </si>
  <si>
    <t>Solace is an online platform that helps patients connect with professional health advocates.</t>
  </si>
  <si>
    <t>Southern US</t>
  </si>
  <si>
    <t>solace.health</t>
  </si>
  <si>
    <t>http://www.linkedin.com/company/find-solace</t>
  </si>
  <si>
    <t>hello@solace.health</t>
  </si>
  <si>
    <t>1 (240) 693-3281</t>
  </si>
  <si>
    <t>Inspired Capital Partners</t>
  </si>
  <si>
    <t>Jeremy Gurewitz</t>
  </si>
  <si>
    <t>jeremy@solace.health</t>
  </si>
  <si>
    <t>https://www.linkedin.com/in/jgurewitz/</t>
  </si>
  <si>
    <t>Clarium</t>
  </si>
  <si>
    <t>Engineering, Information Technology, Management</t>
  </si>
  <si>
    <t>Artificial Intelligence (AI), Health Care, Hospital</t>
  </si>
  <si>
    <t>Clarium AI software allows hospital departments to automate tasks, increase collaboration, streamline operations and enhance productivity.</t>
  </si>
  <si>
    <t>clariumhealth.com</t>
  </si>
  <si>
    <t>https://www.linkedin.com/company/clarium-health</t>
  </si>
  <si>
    <t>General Catalyst</t>
  </si>
  <si>
    <t>Steve Liou</t>
  </si>
  <si>
    <t>steve@clariumhealth.com</t>
  </si>
  <si>
    <t>https://www.linkedin.com/in/sl8/</t>
  </si>
  <si>
    <t>The Rounds</t>
  </si>
  <si>
    <t>Engineering, Finance, Human Resources, Management, Operations, Pro Services, Product, Sales</t>
  </si>
  <si>
    <t>Consumer Goods, Delivery Service, Logistics</t>
  </si>
  <si>
    <t>Arlington, Virginia, United States</t>
  </si>
  <si>
    <t>The Rounds offers delivery service with zero waste by refilling empty containers.</t>
  </si>
  <si>
    <t>therounds.co</t>
  </si>
  <si>
    <t>https://www.linkedin.com/company/therounds</t>
  </si>
  <si>
    <t>support@therounds.co</t>
  </si>
  <si>
    <t>917-810-3183</t>
  </si>
  <si>
    <t>Moderne Ventures, Andrew Chen, Annie Kadavy</t>
  </si>
  <si>
    <t>Alexander Torrey</t>
  </si>
  <si>
    <t>alex@therounds.co</t>
  </si>
  <si>
    <t>https://www.linkedin.com/in/atorrey/</t>
  </si>
  <si>
    <t>Vestas</t>
  </si>
  <si>
    <t>1898-01-01</t>
  </si>
  <si>
    <t>Energy, Environmental Engineering, Renewable Energy</t>
  </si>
  <si>
    <t>Aarhus, Midtjylland, Denmark</t>
  </si>
  <si>
    <t>Vestas is the only global energy company dedicated exclusively to wind energy. Wind is our business and our passion.</t>
  </si>
  <si>
    <t>vestas.com</t>
  </si>
  <si>
    <t>http://www.linkedin.com/company/vestas</t>
  </si>
  <si>
    <t>vestas@vestas.com</t>
  </si>
  <si>
    <t>(459)730-0000</t>
  </si>
  <si>
    <t>The Energy Technology Development and Demonstration Programme, European Investment Bank, Australian Renewable Energy Agency</t>
  </si>
  <si>
    <t>Henrik Andersen</t>
  </si>
  <si>
    <t>hearn@vestas.com</t>
  </si>
  <si>
    <t>https://www.linkedin.com/in/henrik-andersen-/?originalSubdomain=dk</t>
  </si>
  <si>
    <t>Gevo</t>
  </si>
  <si>
    <t>Biotechnology, Energy, Fossil Fuels, Fuel, Renewable Energy</t>
  </si>
  <si>
    <t>Gevo focuses on the production of isobutanol, thereby bringing renewable and cost-effective fossil fuel alternatives to consumers worldwide.</t>
  </si>
  <si>
    <t>gevo.com</t>
  </si>
  <si>
    <t>http://www.linkedin.com/company/499588</t>
  </si>
  <si>
    <t>info@gevo.com</t>
  </si>
  <si>
    <t>Federal Aviation Administration, Whitebox Advisors, Burrill &amp; Company, Malaysian Life Sciences Capital Fund, Khosla Ventures</t>
  </si>
  <si>
    <t>Patrick Gruber</t>
  </si>
  <si>
    <t>pgruber@gevo.com</t>
  </si>
  <si>
    <t>https://www.linkedin.com/in/patrick-gruber-ab43555/</t>
  </si>
  <si>
    <t>Cassidy</t>
  </si>
  <si>
    <t>Build AI Automations &amp; Assistants Trained on Your Business.</t>
  </si>
  <si>
    <t>cassidy.ai</t>
  </si>
  <si>
    <t>https://www.linkedin.com/company/cassidyai</t>
  </si>
  <si>
    <t>The General Partnership</t>
  </si>
  <si>
    <t>Justin Fineberg</t>
  </si>
  <si>
    <t>justin@cassidyai.com</t>
  </si>
  <si>
    <t>https://www.linkedin.com/in/justin-fineberg/</t>
  </si>
  <si>
    <t>cassidy.ai website redirected to cassidyai.com</t>
  </si>
  <si>
    <t>Navigator Medicines</t>
  </si>
  <si>
    <t>Biotechnology, Life Science</t>
  </si>
  <si>
    <t>Scotch Plains, New Jersey, United States</t>
  </si>
  <si>
    <t>Navigator Medicines operate as a biotech company.</t>
  </si>
  <si>
    <t>navigatormedicines.com</t>
  </si>
  <si>
    <t>Forbion Capital Partners, RA Capital Management</t>
  </si>
  <si>
    <t>Contact Not Found</t>
  </si>
  <si>
    <t>Llumo AI</t>
  </si>
  <si>
    <t>Artificial Intelligence (AI), Enterprise Software, Generative AI</t>
  </si>
  <si>
    <t>Llumo AI is a generative AI company that offers AI optimisation for comprehensive evaluation of LLMs.</t>
  </si>
  <si>
    <t>llumo.ai</t>
  </si>
  <si>
    <t>https://www.linkedin.com/company/llumoai</t>
  </si>
  <si>
    <t>(852) 750-7925</t>
  </si>
  <si>
    <t>SenseAI Ventures</t>
  </si>
  <si>
    <t>Akshat Anand</t>
  </si>
  <si>
    <t>akanand@llumo.net</t>
  </si>
  <si>
    <t>https://www.linkedin.com/in/akshat-anand/</t>
  </si>
  <si>
    <t>Mudstack</t>
  </si>
  <si>
    <t>Digital Entertainment, Digital Media, Enterprise Software, Gaming, Software</t>
  </si>
  <si>
    <t>Roswell, Georgia, United States</t>
  </si>
  <si>
    <t>Mudstack is an asset management platform for game studios and artists.</t>
  </si>
  <si>
    <t>Greater Atlanta Area, East Coast, Southern US</t>
  </si>
  <si>
    <t>mudstack.com</t>
  </si>
  <si>
    <t>https://www.linkedin.com/company/mudstack</t>
  </si>
  <si>
    <t>support@mudstack.com</t>
  </si>
  <si>
    <t>Anthos Capital, Hyperplane, Forum Ventures</t>
  </si>
  <si>
    <t>James Gwertzman</t>
  </si>
  <si>
    <t>james@mudstack.com</t>
  </si>
  <si>
    <t>https://www.linkedin.com/in/james-gwertzman-3629/</t>
  </si>
  <si>
    <t>Planera</t>
  </si>
  <si>
    <t>Management, Sales</t>
  </si>
  <si>
    <t>Construction, Scheduling, Software</t>
  </si>
  <si>
    <t>Pleasanton, California, United States</t>
  </si>
  <si>
    <t>Planera offers collaborative CPM scheduling software that simplifies project management.</t>
  </si>
  <si>
    <t>planera.io</t>
  </si>
  <si>
    <t>https://www.linkedin.com/company/planera-inc</t>
  </si>
  <si>
    <t>Sierra Ventures, Sorenson Ventures</t>
  </si>
  <si>
    <t>Nitin Bhandari</t>
  </si>
  <si>
    <t>nitinb@planera.io</t>
  </si>
  <si>
    <t>https://www.linkedin.com/in/nitin-bhandari/</t>
  </si>
  <si>
    <t>Ting</t>
  </si>
  <si>
    <t>Internet, Mobile</t>
  </si>
  <si>
    <t>Toronto, Ontario, Canada</t>
  </si>
  <si>
    <t>Ting is a mobile and gigabit internet provider.</t>
  </si>
  <si>
    <t>ting.com</t>
  </si>
  <si>
    <t>https://www.linkedin.com/company/tingmobile/</t>
  </si>
  <si>
    <t>help@ting.com</t>
  </si>
  <si>
    <t>855-846-4389</t>
  </si>
  <si>
    <t>Generate Capital</t>
  </si>
  <si>
    <t>Elliot Noss</t>
  </si>
  <si>
    <t>enoss@ting.com</t>
  </si>
  <si>
    <t>https://internet.ting.com/leadership?_gl=1*1qpcd9z*_gcl_au*MTkwMjE1NjU2MS4xNzI1ODY1NTk0*_ga*MTAwNDk3ODI4Ni4xNzI1ODY1NTk2*_ga_9EXDEZ2LGK*MTcyNTg2NTU5NS4xLjEuMTcyNTg2NTY3MC42MC4wLjE3MjgxNzcwNDE.</t>
  </si>
  <si>
    <t>Phathom Pharmaceuticals</t>
  </si>
  <si>
    <t>Florham Park, New Jersey, United States</t>
  </si>
  <si>
    <t>Phathom Pharmaceuticals is a biopharmaceutical company.</t>
  </si>
  <si>
    <t>phathompharma.com</t>
  </si>
  <si>
    <t>https://www.linkedin.com/company/phathompharma/</t>
  </si>
  <si>
    <t>info@phathompharma.com</t>
  </si>
  <si>
    <t>(650) 325-5156</t>
  </si>
  <si>
    <t>Hercules Capital, Frazier Healthcare Partners, Silicon Valley Bank</t>
  </si>
  <si>
    <t>$522M</t>
  </si>
  <si>
    <t>Terrie Curran</t>
  </si>
  <si>
    <t>tcurran@phathompharma.com</t>
  </si>
  <si>
    <t>https://www.linkedin.com/in/terrie-curran-8568717/</t>
  </si>
  <si>
    <t>Teal</t>
  </si>
  <si>
    <t>Engineering, Information Technology, Management, Marketing, Operations</t>
  </si>
  <si>
    <t>Career Planning, Personal Development, Professional Services</t>
  </si>
  <si>
    <t>A personal career growth platform that gives you the tools, skills, &amp; recommendations you need to accelerate your career.</t>
  </si>
  <si>
    <t>tealhq.com</t>
  </si>
  <si>
    <t>https://www.linkedin.com/company/tealhq/</t>
  </si>
  <si>
    <t>hello@tealhq.com</t>
  </si>
  <si>
    <t>City Light Capital, Flybridge</t>
  </si>
  <si>
    <t>David Fano</t>
  </si>
  <si>
    <t>david.fano@tealhq.com</t>
  </si>
  <si>
    <t>https://www.linkedin.com/in/davidfano/</t>
  </si>
  <si>
    <t>Viggle AI</t>
  </si>
  <si>
    <t>Viggle AI is a Canadian startup that uses generative artificial intelligence to revolutionize character animation.</t>
  </si>
  <si>
    <t>viggle.ai</t>
  </si>
  <si>
    <t>https://www.linkedin.com/company/viggle/about/</t>
  </si>
  <si>
    <t>Andreessen Horowitz</t>
  </si>
  <si>
    <t>Hang Chu</t>
  </si>
  <si>
    <t>hang.chu@warpengine.ai</t>
  </si>
  <si>
    <t>https://www.linkedin.com/in/hang-chu-1a80117a/</t>
  </si>
  <si>
    <t>Asian Infrastructure Investment Bank</t>
  </si>
  <si>
    <t>Engineering, Finance, Human Resources, Information Technology, Legal, Management, Operations, Pro Services</t>
  </si>
  <si>
    <t>Banking, Financial Services, Infrastructure, Insurance, Procurement, Sustainability, Venture Capital</t>
  </si>
  <si>
    <t>Beijing, Beijing, China</t>
  </si>
  <si>
    <t>AIIB is a multilateral development bank that aims to support the building of infrastructure.</t>
  </si>
  <si>
    <t>aiib.org</t>
  </si>
  <si>
    <t>https://www.linkedin.com/company/asian-infrastructure-investment-bank-aiib-/</t>
  </si>
  <si>
    <t>media@aiib.org</t>
  </si>
  <si>
    <t>+86 10 8358 0000</t>
  </si>
  <si>
    <t>Jin Liqun</t>
  </si>
  <si>
    <t>jin.liqun@aiib.org</t>
  </si>
  <si>
    <t>https://www.aiib.org/en/about-aiib/governance/senior-management/index.html#:~:text=Jin%20Liqun%20is%20the%20inaugural,five%20years%2C%20beginning%20on%20Jan.</t>
  </si>
  <si>
    <t>Ledn</t>
  </si>
  <si>
    <t>Engineering, Finance, Human Resources, Management, Marketing, Operations, Sales</t>
  </si>
  <si>
    <t>Ledn builds financial products with a mission to help more people save in digital assets</t>
  </si>
  <si>
    <t>ledn.io</t>
  </si>
  <si>
    <t>https://www.linkedin.com/company/ledn-inc/</t>
  </si>
  <si>
    <t>support@ledn.io</t>
  </si>
  <si>
    <t>Sygnum, 10T Holdings, Kingsway Capital, White Star Capital, Arctos Capital, Colchis Capital Management, Andrew Clark</t>
  </si>
  <si>
    <t>Adam Reeds</t>
  </si>
  <si>
    <t>adam@ledn.io</t>
  </si>
  <si>
    <t>https://www.linkedin.com/in/adam-reeds-715a143/</t>
  </si>
  <si>
    <t>Openwater</t>
  </si>
  <si>
    <t>Engineering, Finance, Human Resources, Management, Medical &amp; Science, Operations, Product</t>
  </si>
  <si>
    <t>Openwater is a startup developing a medical technology system focused on treating diseases at the cellular level.</t>
  </si>
  <si>
    <t>openwater.cc</t>
  </si>
  <si>
    <t>https://www.linkedin.com/company/openwater-cc</t>
  </si>
  <si>
    <t>info@openwater.cc</t>
  </si>
  <si>
    <t>Khosla Ventures, Excel Venture Management</t>
  </si>
  <si>
    <t>Mary Lou Jepsen</t>
  </si>
  <si>
    <t>mlj@openwater.health</t>
  </si>
  <si>
    <t>https://www.linkedin.com/in/majepsen/</t>
  </si>
  <si>
    <t>openwater.cc website redirected to openwater.health</t>
  </si>
  <si>
    <t>CancerIQ</t>
  </si>
  <si>
    <t>Engineering, Information Technology, Management, Marketing, Medical &amp; Science, Operations, Pro Services, Product, Sales, Support</t>
  </si>
  <si>
    <t>Health Care, Information Technology, Medical</t>
  </si>
  <si>
    <t>CancerIQ provides a precision prevention platform that empowers community-based providers to prevent cancer.</t>
  </si>
  <si>
    <t>canceriq.com</t>
  </si>
  <si>
    <t>http://www.linkedin.com/company/cancer-iq-inc-</t>
  </si>
  <si>
    <t>info@cancer-iq.com</t>
  </si>
  <si>
    <t>Decathlon Capital Partners, Amgen Ventures, Merck Global Health Innovation Fund, HealthX Ventures</t>
  </si>
  <si>
    <t>Feyi Ayodele</t>
  </si>
  <si>
    <t>feyi@canceriq.com</t>
  </si>
  <si>
    <t>https://www.linkedin.com/in/feyiolopade/</t>
  </si>
  <si>
    <t>Air Asia</t>
  </si>
  <si>
    <t>Air Transportation, Tourism, Travel</t>
  </si>
  <si>
    <t>Melaka, Melaka, Malaysia</t>
  </si>
  <si>
    <t>Air Asia dreams of making flying possible for everyone.</t>
  </si>
  <si>
    <t>airasia.com</t>
  </si>
  <si>
    <t>https://www.linkedin.com/company-beta/48248</t>
  </si>
  <si>
    <t>Tata Sons, Rakuten</t>
  </si>
  <si>
    <t>Tony Fernandes</t>
  </si>
  <si>
    <t>tonyfernandes@airasia.com</t>
  </si>
  <si>
    <t>http://www.linkedin.com/in/tonyfernandesairasia</t>
  </si>
  <si>
    <t>Ambuja Cement</t>
  </si>
  <si>
    <t>Engineering, Finance, Information Technology, Operations</t>
  </si>
  <si>
    <t>Building Material, Construction</t>
  </si>
  <si>
    <t>Ambuja Cement is a cement company that is a part of the global conglomerate, LafargeHolcim.</t>
  </si>
  <si>
    <t>ambujacement.com</t>
  </si>
  <si>
    <t>https://www.linkedin.com/company/269587?trk=vsrp_companies_res_name&amp;trkInfo=VSRPsearchId%3A1796035151476256171796%2CVSRPtargetId%3A269587%2CVSRPcmpt%3Aprimary</t>
  </si>
  <si>
    <t>corporate.communications@ambujacement.com</t>
  </si>
  <si>
    <t>022 - 40667000</t>
  </si>
  <si>
    <t>GQG Partners, Life Insurance Corporation</t>
  </si>
  <si>
    <t>Ajay Kapur</t>
  </si>
  <si>
    <t>ajay.kapur@adani.com</t>
  </si>
  <si>
    <t>https://www.linkedin.com/in/ajayakapur/</t>
  </si>
  <si>
    <t>Shift</t>
  </si>
  <si>
    <t>Engineering, Information Technology, Legal, Product</t>
  </si>
  <si>
    <t>B2B, Banking, Credit, FinTech, Payments</t>
  </si>
  <si>
    <t>Sydney, New South Wales, Australia</t>
  </si>
  <si>
    <t>Shift offers credit and payment products to help businesses manage cash flow.</t>
  </si>
  <si>
    <t>Asia-Pacific (APAC), Australasia</t>
  </si>
  <si>
    <t>shift.com.au</t>
  </si>
  <si>
    <t>https://www.linkedin.com/company/shiftfinancialau</t>
  </si>
  <si>
    <t>contact@shift.com.au</t>
  </si>
  <si>
    <t>AUD</t>
  </si>
  <si>
    <t>Peak XV Partners, Australian Business Securitisation Fund, Challenger</t>
  </si>
  <si>
    <t>Jamie Osborn</t>
  </si>
  <si>
    <t>jamie@getcapital.com.au</t>
  </si>
  <si>
    <t>https://www.linkedin.com/in/jamieosborn/</t>
  </si>
  <si>
    <t>Piclo</t>
  </si>
  <si>
    <t>Engineering, Finance, Legal, Management, Marketing, Operations, Pro Services, Product</t>
  </si>
  <si>
    <t>Energy, Power Grid, Software</t>
  </si>
  <si>
    <t>Piclo develops software to make electricity grids smart, flexible and sustainable.</t>
  </si>
  <si>
    <t>piclo.energy</t>
  </si>
  <si>
    <t>https://www.linkedin.com/company/piclo/about/</t>
  </si>
  <si>
    <t>hello@piclo.energy</t>
  </si>
  <si>
    <t>Clean Growth Fund, EDP Ventures, Future Energy Ventures, Clean Growth Fund, Future Energy Ventures, Clean Growth Fund, Innovate UK, Green Angel Ventures, Department for Business, Energy and Industrial Strategy, Bethnal Green Ventures</t>
  </si>
  <si>
    <t>James Johnston</t>
  </si>
  <si>
    <t>james@openutility.com</t>
  </si>
  <si>
    <t>https://www.linkedin.com/in/jamesjohnston53/</t>
  </si>
  <si>
    <t>PostEx</t>
  </si>
  <si>
    <t>Financial Services, Payments</t>
  </si>
  <si>
    <t>Lahore, Punjab, Pakistan</t>
  </si>
  <si>
    <t>PostEx is a hybrid of receivables factoring solutions and courier services.</t>
  </si>
  <si>
    <t>Asia-Pacific (APAC), Middle East and North Africa (MENA)</t>
  </si>
  <si>
    <t>postex.pk</t>
  </si>
  <si>
    <t>https://www.linkedin.com/company/postex-pk</t>
  </si>
  <si>
    <t>info@postex.pk</t>
  </si>
  <si>
    <t>+92 42 32184777</t>
  </si>
  <si>
    <t>Conjunction Capital, Global Founders Capital, MSA Novo, MSA Novo</t>
  </si>
  <si>
    <t>Jawad Mirza</t>
  </si>
  <si>
    <t>jawad.mirza@postex.pk</t>
  </si>
  <si>
    <t>https://www.linkedin.com/in/jawad-mirza-04182718/</t>
  </si>
  <si>
    <t>Mesh</t>
  </si>
  <si>
    <t>Management, Product</t>
  </si>
  <si>
    <t>Cryptocurrency, Financial Services, FinTech</t>
  </si>
  <si>
    <t>Mesh creates a connected, secure crypto ecosystem with various integrations for businesses and users.</t>
  </si>
  <si>
    <t>meshconnect.com</t>
  </si>
  <si>
    <t>https://www.linkedin.com/company/meshconnectapi</t>
  </si>
  <si>
    <t>information@meshconnect.com</t>
  </si>
  <si>
    <t>QuantumLight, PayPal Ventures, Money Forward, Rembrandt Venture Partners, Streamlined Ventures</t>
  </si>
  <si>
    <t>Bam Azizi</t>
  </si>
  <si>
    <t>bam.azizi@meshconnect.com</t>
  </si>
  <si>
    <t>https://www.linkedin.com/in/bam-azizi-54117310a/</t>
  </si>
  <si>
    <t>Kroger</t>
  </si>
  <si>
    <t>1883-01-01</t>
  </si>
  <si>
    <t>Grocery, Logistics, Retail</t>
  </si>
  <si>
    <t>Cincinnati, Ohio, United States</t>
  </si>
  <si>
    <t>Kroger is a retail company that operates supermarkets and multi-department stores offering consumer goods.</t>
  </si>
  <si>
    <t>kroger.com</t>
  </si>
  <si>
    <t>https://www.linkedin.com/company/kroger</t>
  </si>
  <si>
    <t>kroger.ir@kroger.com</t>
  </si>
  <si>
    <t>+1 513 762 4000</t>
  </si>
  <si>
    <t>Berkshire Hathaway</t>
  </si>
  <si>
    <t>Rodney Mcmullen</t>
  </si>
  <si>
    <t>rodney.mcmullen@kroger.com</t>
  </si>
  <si>
    <t>https://www.linkedin.com/in/rodneymcmullen/</t>
  </si>
  <si>
    <t>PrivacyHawk</t>
  </si>
  <si>
    <t>Consumer, Cyber Security, Database, Privacy, Software</t>
  </si>
  <si>
    <t>Privacyhawk is a personal data protection app that helps reduce peoples' digital footprint and reduces their risk of scams and fraud.</t>
  </si>
  <si>
    <t>privacyhawk.com</t>
  </si>
  <si>
    <t>https://www.linkedin.com/company/privacyhawk</t>
  </si>
  <si>
    <t>support@privacyhawk.com</t>
  </si>
  <si>
    <t>Alumni Ventures, ff Venture Capital, ff Venture Capital, NuFund Venture Group</t>
  </si>
  <si>
    <t>Aaron Mendes</t>
  </si>
  <si>
    <t>amendes@privacyhawk.com</t>
  </si>
  <si>
    <t>https://www.linkedin.com/in/mendes/</t>
  </si>
  <si>
    <t>Finarkein Analytics</t>
  </si>
  <si>
    <t>Analytics, Big Data, Information Technology, Software</t>
  </si>
  <si>
    <t>Pune, Maharashtra, India</t>
  </si>
  <si>
    <t>Finarkein Analytics is a data analytics platform that provides investment advice services.</t>
  </si>
  <si>
    <t>finarkein.com</t>
  </si>
  <si>
    <t>https://www.linkedin.com/company/finarkein/</t>
  </si>
  <si>
    <t>hello@finarkein.com</t>
  </si>
  <si>
    <t>+91 96577 39012</t>
  </si>
  <si>
    <t>Nexus Venture Partners, InnovateIN48, IIFL Finance, Redstart Labs</t>
  </si>
  <si>
    <t>Nikhil Kurhe</t>
  </si>
  <si>
    <t>nikhil@finarkein.com</t>
  </si>
  <si>
    <t>https://www.linkedin.com/in/nikhilkurhe/</t>
  </si>
  <si>
    <t>Promaxo</t>
  </si>
  <si>
    <t>Engineering, Finance, Information Technology, Management, Medical &amp; Science, Operations, Product, Sales</t>
  </si>
  <si>
    <t>Health Care, Health Diagnostics, Machine Learning, Medical Device, Therapeutics</t>
  </si>
  <si>
    <t>Oakland, California, United States</t>
  </si>
  <si>
    <t>Promaxo is commercializing customer-centric MRI systems and robotic guidance tools for live diagnosis and treatment in a physician's office.</t>
  </si>
  <si>
    <t>promaxo.com</t>
  </si>
  <si>
    <t>https://www.linkedin.com/company/promaxo</t>
  </si>
  <si>
    <t>hello@promaxo.com</t>
  </si>
  <si>
    <t>(510) 982-1202</t>
  </si>
  <si>
    <t>Fred Moll, M.D, Huami, Kineticos Disruptor Fund, MicroPort Scientific</t>
  </si>
  <si>
    <t>Amit Vohra</t>
  </si>
  <si>
    <t>avohra@promaxo.com</t>
  </si>
  <si>
    <t>https://www.linkedin.com/in/amit-vohra/</t>
  </si>
  <si>
    <t>Enteligent</t>
  </si>
  <si>
    <t>Engineering, Finance, Information Technology, Management, Operations, Sales</t>
  </si>
  <si>
    <t>Clean Energy, Energy, Solar</t>
  </si>
  <si>
    <t>Enteligent is a Clean-Tech product company focused on higher efficiency and harnessing more solar electricity and EV charging.</t>
  </si>
  <si>
    <t>enteligent.com</t>
  </si>
  <si>
    <t>https://www.linkedin.com/company/enteligent/mycompany/?viewAsMember=true</t>
  </si>
  <si>
    <t>sean.burke@enteligent.com</t>
  </si>
  <si>
    <t>+1 408-646-8358</t>
  </si>
  <si>
    <t>Taronga Ventures, Saint-Gobain NOVA, Taronga Ventures</t>
  </si>
  <si>
    <t>Sean Burke</t>
  </si>
  <si>
    <t>https://www.linkedin.com/in/1seanburke</t>
  </si>
  <si>
    <t>wamo</t>
  </si>
  <si>
    <t>Financial Services, FinTech, Information Technology</t>
  </si>
  <si>
    <t>Manage all your finances from one place. Designed to make small businesses bloom.</t>
  </si>
  <si>
    <t>wamo.io</t>
  </si>
  <si>
    <t>https://www.linkedin.com/company/wamopeople</t>
  </si>
  <si>
    <t>yanki@wamo.io</t>
  </si>
  <si>
    <t>+44 7958 508707</t>
  </si>
  <si>
    <t>Archie, Finberg, Re-Pie Asset Management</t>
  </si>
  <si>
    <t>Melih Berberoglu</t>
  </si>
  <si>
    <t>melih@wamo.io</t>
  </si>
  <si>
    <t>https://www.linkedin.com/in/melih-berbero%c4%9flu-02605b94/</t>
  </si>
  <si>
    <t>Vandria</t>
  </si>
  <si>
    <t>Operations</t>
  </si>
  <si>
    <t>Manufacturing, Pharmaceutical</t>
  </si>
  <si>
    <t>Lausanne, Vaud, Switzerland</t>
  </si>
  <si>
    <t>Vandria creates mitophagy inducers that renew cells in order to address aging and chronic disorders.</t>
  </si>
  <si>
    <t>vandria.com</t>
  </si>
  <si>
    <t>https://www.linkedin.com/company/vandria-sa</t>
  </si>
  <si>
    <t>info@vandria.com</t>
  </si>
  <si>
    <t>CHF</t>
  </si>
  <si>
    <t>+ND Capital</t>
  </si>
  <si>
    <t>Klaus Dugi</t>
  </si>
  <si>
    <t>klaus@vandria.com</t>
  </si>
  <si>
    <t>https://www.linkedin.com/in/klaus-dugi-10344b29/</t>
  </si>
  <si>
    <t>Openmart</t>
  </si>
  <si>
    <t>Artificial Intelligence (AI), B2B, Machine Learning, Retail</t>
  </si>
  <si>
    <t>Openmart provides an AI-powered search engine designed to gather data from various sources to startups identify potential customers.</t>
  </si>
  <si>
    <t>openmart.ai</t>
  </si>
  <si>
    <t>https://www.linkedin.com/company/openmartai/</t>
  </si>
  <si>
    <t>Richard He</t>
  </si>
  <si>
    <t>richard@openmart.ai</t>
  </si>
  <si>
    <t>https://www.linkedin.com/in/yuchenghe/</t>
  </si>
  <si>
    <t>Brands for Less</t>
  </si>
  <si>
    <t>Human Resources</t>
  </si>
  <si>
    <t>Corporate Round</t>
  </si>
  <si>
    <t>E-Commerce, Fashion, Retail</t>
  </si>
  <si>
    <t>Dubai, Dubai, United Arab Emirates</t>
  </si>
  <si>
    <t>Brands for Less is an online store that sells jackets, jeans, footwear, leggings, bleeding, toys, t-shirts, and other related accessories.</t>
  </si>
  <si>
    <t>brandsforless.com</t>
  </si>
  <si>
    <t>https://www.linkedin.com/company/bflgroup</t>
  </si>
  <si>
    <t>customercare@bflgroup.ae</t>
  </si>
  <si>
    <t>The TJX Companies</t>
  </si>
  <si>
    <t>Toufic Kreidieh</t>
  </si>
  <si>
    <t>toufic@bflgroup.ae</t>
  </si>
  <si>
    <t>https://www.linkedin.com/in/toufic-kreidieh-1103433b/?originalSubdomain=ae</t>
  </si>
  <si>
    <t>Finture</t>
  </si>
  <si>
    <t>Finture is the challenger bank fintech company that provides credit payment &amp; credit card services to SEA market</t>
  </si>
  <si>
    <t>yupindonesia.com</t>
  </si>
  <si>
    <t>https://www.linkedin.com/company/finture-tech/?viewAsMember=true</t>
  </si>
  <si>
    <t>dz@finture.id</t>
  </si>
  <si>
    <t>MindWorks Capital, XVC, Sky9 Capital, SWC Global</t>
  </si>
  <si>
    <t>Dong Zhang</t>
  </si>
  <si>
    <t>https://www.linkedin.com/in/dong-zhang-8b85a7a9/?originalSubdomain=id</t>
  </si>
  <si>
    <t>TiLT</t>
  </si>
  <si>
    <t>Engineering, Finance, Human Resources, Legal, Management, Operations, Product, Sales</t>
  </si>
  <si>
    <t>Business Development, Employee Benefits, Human Resources, Software</t>
  </si>
  <si>
    <t>Fort Collins, Colorado, United States</t>
  </si>
  <si>
    <t>TiLT makes leave not suck</t>
  </si>
  <si>
    <t>hellotilt.com</t>
  </si>
  <si>
    <t>https://www.linkedin.com/company/ourtilt/</t>
  </si>
  <si>
    <t>jen@ourtilt.com</t>
  </si>
  <si>
    <t>+1 970 999 4999</t>
  </si>
  <si>
    <t>Bramalea Partners, Origin Ventures</t>
  </si>
  <si>
    <t>Jennifer Henderson</t>
  </si>
  <si>
    <t>jen@hellotilt.com</t>
  </si>
  <si>
    <t>https://www.linkedin.com/in/jenniferhendersonjctcjcdc/</t>
  </si>
  <si>
    <t>BEN &amp; GAWS</t>
  </si>
  <si>
    <t>Chemical, Fuel, Industrial, Machinery Manufacturing, Product Design</t>
  </si>
  <si>
    <t>Ben &amp; Gaws is a cloud based technology platform that manufactures industrial metal products.</t>
  </si>
  <si>
    <t>bengaws.com</t>
  </si>
  <si>
    <t>https://www.linkedin.com/company/ben-gaws-private-limited</t>
  </si>
  <si>
    <t>dwaipayan.dutta@bengaws.com</t>
  </si>
  <si>
    <t>46062261/62/63</t>
  </si>
  <si>
    <t>Physis Capital, Inflection Point Ventures, IIM Calcutta Innovation Park</t>
  </si>
  <si>
    <t>Ankur Gupta</t>
  </si>
  <si>
    <t>ankur.gupta@bengaws.com</t>
  </si>
  <si>
    <t>https://www.linkedin.com/in/bracket/</t>
  </si>
  <si>
    <t>NADMED</t>
  </si>
  <si>
    <t>Biotechnology, Product Research</t>
  </si>
  <si>
    <t>Nadmed brings to market a new type of NAD metabolite measurement technology.</t>
  </si>
  <si>
    <t>nadmed.com</t>
  </si>
  <si>
    <t>https://www.linkedin.com/company/nadmed</t>
  </si>
  <si>
    <t>info@nadmed.com</t>
  </si>
  <si>
    <t>358 44 242 3751</t>
  </si>
  <si>
    <t>Nordic Science Investments, Business Finland, Voima Ventures</t>
  </si>
  <si>
    <t>Jari Narhi</t>
  </si>
  <si>
    <t>jari.narhi@nadmed.com</t>
  </si>
  <si>
    <t>https://www.linkedin.com/in/jari-n%C3%A4rhi-38b44/?originalSubdomain=fi</t>
  </si>
  <si>
    <t>Solayer</t>
  </si>
  <si>
    <t>Blockchain, Decentralized Finance (DeFi), Infrastructure, Marketplace, Web3</t>
  </si>
  <si>
    <t>Solayer is building the (liquid) restaking network natively on Solana.</t>
  </si>
  <si>
    <t>solayer.org</t>
  </si>
  <si>
    <t>https://www.linkedin.com/company/solayer-labs/</t>
  </si>
  <si>
    <t>team@solayer.org</t>
  </si>
  <si>
    <t>Hack VC, Polychain</t>
  </si>
  <si>
    <t>Joshua Sum</t>
  </si>
  <si>
    <t>joshua@solayer.org</t>
  </si>
  <si>
    <t>https://www.linkedin.com/in/joshua-sum/</t>
  </si>
  <si>
    <t>euNetworks Group</t>
  </si>
  <si>
    <t>Engineering, Finance, Legal, Management, Marketing, Operations, Pro Services, Product, Sales</t>
  </si>
  <si>
    <t>Infrastructure, Telecommunications, Wholesale</t>
  </si>
  <si>
    <t>EuNetworks provides bandwidth infrastructure services for wholesale, content, media, mobile, and finance industries.</t>
  </si>
  <si>
    <t>eunetworks.com</t>
  </si>
  <si>
    <t>http://www.linkedin.com/company/66447</t>
  </si>
  <si>
    <t>info@eunetworks.com</t>
  </si>
  <si>
    <t>+31 20 354 8080</t>
  </si>
  <si>
    <t>Investment Management Corporation of Ontario, Stonepeak, Columbia Capital</t>
  </si>
  <si>
    <t>Kevin Dean</t>
  </si>
  <si>
    <t>kevin.dean@eunetworks.com</t>
  </si>
  <si>
    <t>https://eunetworks.com/about/key-management/kevin-dean/</t>
  </si>
  <si>
    <t>Starpath Robotics</t>
  </si>
  <si>
    <t>Air Transportation, Space Travel, Transportation</t>
  </si>
  <si>
    <t>Starpath Robotics builds spacecraft propellant that reduces the deep space transport cost.</t>
  </si>
  <si>
    <t>starpath.space</t>
  </si>
  <si>
    <t>https://www.linkedin.com/company/starpathspace/</t>
  </si>
  <si>
    <t>hello@starpath.space</t>
  </si>
  <si>
    <t>8VC, Fusion Fund</t>
  </si>
  <si>
    <t>Saurav Shroff</t>
  </si>
  <si>
    <t>saurav@starpath.space</t>
  </si>
  <si>
    <t>https://www.linkedin.com/in/saurav-shroff/</t>
  </si>
  <si>
    <t>ALLCITY Network</t>
  </si>
  <si>
    <t>Internet Radio, Media and Entertainment, Sports</t>
  </si>
  <si>
    <t>Denver, Colorado, United States</t>
  </si>
  <si>
    <t>ALLCITY Network is a digital sports network that offers podcast services for NFL and NBA sports.</t>
  </si>
  <si>
    <t>allcitynetwork.com</t>
  </si>
  <si>
    <t>help@allcitynetwork.com</t>
  </si>
  <si>
    <t>Tegna, Mosaic General Partnership</t>
  </si>
  <si>
    <t>Brandon Spano</t>
  </si>
  <si>
    <t>spano@allcitynetwork.com</t>
  </si>
  <si>
    <t>https://www.linkedin.com/in/brandon-spano-72131254/</t>
  </si>
  <si>
    <t>AmorSui</t>
  </si>
  <si>
    <t>Consumer Goods, Fashion, Gift Card, Health Care, Logistics, Mobile Apps, Retail, Sustainability</t>
  </si>
  <si>
    <t>Philadelphia, Pennsylvania, United States</t>
  </si>
  <si>
    <t>AmorSui is a global protective wear brand elevating the safety and sustainability through an on-demand platform for premium reusable PPE.</t>
  </si>
  <si>
    <t>Greater Philadelphia Area, Great Lakes, Northeastern US</t>
  </si>
  <si>
    <t>amorsui.com</t>
  </si>
  <si>
    <t>https://www.linkedin.com/company/amorsui</t>
  </si>
  <si>
    <t>info@amorsuiclothing.com</t>
  </si>
  <si>
    <t>267-504-4903</t>
  </si>
  <si>
    <t>JVS Philadelphia Fund for Women, Gold House Ventures</t>
  </si>
  <si>
    <t>Beau Wangtrakuldee</t>
  </si>
  <si>
    <t>beau@amorsui.com</t>
  </si>
  <si>
    <t>http://www.linkedin.com/in/beauwangtrakuldee</t>
  </si>
  <si>
    <t>Electra Battery Materials</t>
  </si>
  <si>
    <t>Finance, Human Resources, Management, Operations</t>
  </si>
  <si>
    <t>Mineral, Mining, Natural Resources</t>
  </si>
  <si>
    <t>Electra Battery Materials develops and produces battery-grade materials for the electric vehicle (EV) and energy storage industries.</t>
  </si>
  <si>
    <t>electrabmc.com</t>
  </si>
  <si>
    <t>https://www.linkedin.com/company/electrabmc</t>
  </si>
  <si>
    <t>U.S. Department of Defense, Natural Resources Canada, Government of Canada</t>
  </si>
  <si>
    <t>Trent Mell</t>
  </si>
  <si>
    <t>tmell@electrabmc.com</t>
  </si>
  <si>
    <t>https://www.linkedin.com/in/tmell1/</t>
  </si>
  <si>
    <t>Zen Technologies</t>
  </si>
  <si>
    <t>Engineering, Sales</t>
  </si>
  <si>
    <t>Aerospace, Drone Management, Manufacturing, Security, Simulation</t>
  </si>
  <si>
    <t>Hyderabad, Andhra Pradesh, India</t>
  </si>
  <si>
    <t>Zen Technologies designs, develops and manufactures state-of-the-art combat training simulators and systems for defence and security.</t>
  </si>
  <si>
    <t>zentechnologies.com</t>
  </si>
  <si>
    <t>https://www.linkedin.com/company/zen-technologies/</t>
  </si>
  <si>
    <t>info@zentechnologies.com</t>
  </si>
  <si>
    <t>+91 40 2381 4894</t>
  </si>
  <si>
    <t>Ashok Atluri</t>
  </si>
  <si>
    <t>ashokatluri@zentechnologies.com</t>
  </si>
  <si>
    <t>https://www.linkedin.com/in/ashokatluri/</t>
  </si>
  <si>
    <t>Root Global</t>
  </si>
  <si>
    <t>B2B, Food and Beverage, SaaS, Sustainability</t>
  </si>
  <si>
    <t>Berlin, Berlin, Germany</t>
  </si>
  <si>
    <t>Root Global develops carbon accounting and emissions management platforms to help companies manage and reduce their environmental footprint.</t>
  </si>
  <si>
    <t>rootglobal.io</t>
  </si>
  <si>
    <t>https://www.linkedin.com/company/rootglobal0/</t>
  </si>
  <si>
    <t>Point Nine, Project A Ventures</t>
  </si>
  <si>
    <t>Eric Oancea</t>
  </si>
  <si>
    <t>eric@rootglobal.io</t>
  </si>
  <si>
    <t>https://www.linkedin.com/in/ericoancea/</t>
  </si>
  <si>
    <t>OnPay</t>
  </si>
  <si>
    <t>Bookkeeping and Payroll, Employee Benefits, Financial Services, FinTech, Human Resources, Information Technology, SaaS, Software</t>
  </si>
  <si>
    <t>Atlanta, Georgia, United States</t>
  </si>
  <si>
    <t>OnPay delivers a simple, modern, and affordable solution for payroll.</t>
  </si>
  <si>
    <t>onpay.com</t>
  </si>
  <si>
    <t>https://in.linkedin.com/company/onpay-inc</t>
  </si>
  <si>
    <t>media@onpay.com</t>
  </si>
  <si>
    <t>(877) 328-6505</t>
  </si>
  <si>
    <t>Jesse Burgess</t>
  </si>
  <si>
    <t>jesseburgess@onpay.com</t>
  </si>
  <si>
    <t>https://www.linkedin.com/in/jesse-burgess-09a39453/</t>
  </si>
  <si>
    <t>Optiml</t>
  </si>
  <si>
    <t>Pre-Seed</t>
  </si>
  <si>
    <t>Construction, Energy Efficiency, Enterprise Software, Real Estate, Real Estate Investment, Renewable Energy, Risk Management, SaaS, Software, Sustainability</t>
  </si>
  <si>
    <t>Zürich, Zurich, Switzerland</t>
  </si>
  <si>
    <t>Optiml is a software company with a mission to provide decision-makers the data and AI technology necessary for actionable decarbonization.</t>
  </si>
  <si>
    <t>optiml.com</t>
  </si>
  <si>
    <t>https://www.linkedin.com/company/87189389/</t>
  </si>
  <si>
    <t>contact@optiml.com</t>
  </si>
  <si>
    <t>BitStone Capital, Innovation Endeavors, Planet A Ventures, Venture Kick</t>
  </si>
  <si>
    <t>Evan Petkov</t>
  </si>
  <si>
    <t>epetkov@optiml.ch</t>
  </si>
  <si>
    <t>https://www.linkedin.com/in/evan-petkov-88b953268/</t>
  </si>
  <si>
    <t>TILT</t>
  </si>
  <si>
    <t>Apps, E-Commerce, Shopping, Video Streaming</t>
  </si>
  <si>
    <t>TILT app is an online shopping platform that allows users to buy through videos, live streams, and earn rewards.</t>
  </si>
  <si>
    <t>tilt.app</t>
  </si>
  <si>
    <t>https://www.linkedin.com/company/tilt-app</t>
  </si>
  <si>
    <t>team@tilt.app</t>
  </si>
  <si>
    <t>Balderton Capital, Earlybird Venture Capital</t>
  </si>
  <si>
    <t>Abhi Thanendran</t>
  </si>
  <si>
    <t>abhi@tilt.app</t>
  </si>
  <si>
    <t>https://linkedin.com//in/abhinavant</t>
  </si>
  <si>
    <t>Jumia Group</t>
  </si>
  <si>
    <t>Consumer Goods, E-Commerce, Internet, Retail, Shopping</t>
  </si>
  <si>
    <t>Jumia Group is an e-commerce ecosystem that provides innovative, convenient, and affordable online goods and services to consumers.</t>
  </si>
  <si>
    <t>group.jumia.com</t>
  </si>
  <si>
    <t>https://www.linkedin.com/company/jumia-group/</t>
  </si>
  <si>
    <t>press@jumia.com</t>
  </si>
  <si>
    <t>MTN Group, Rocket Internet, Millicom (Tigo), Blakeney Management</t>
  </si>
  <si>
    <t>$2.2B</t>
  </si>
  <si>
    <t>Francis Dufay</t>
  </si>
  <si>
    <t>francis.dufay@jumia.com</t>
  </si>
  <si>
    <t>https://www.linkedin.com/in/francis-dufay-5a11561a/</t>
  </si>
  <si>
    <t>Linker Finance</t>
  </si>
  <si>
    <t>Banking, Digital Media, Financial Services, Web Apps</t>
  </si>
  <si>
    <t>Pasadena, California, United States</t>
  </si>
  <si>
    <t>Linker Finance is an integrated mobile and Internet digital banking platform.</t>
  </si>
  <si>
    <t>linkerfinance.com</t>
  </si>
  <si>
    <t>https://www.linkedin.com/company/linkerfinance</t>
  </si>
  <si>
    <t>info@linkerfinance.com</t>
  </si>
  <si>
    <t>Chingona Ventures, TenOneTen Ventures, Techstars</t>
  </si>
  <si>
    <t>Jorge Garcia</t>
  </si>
  <si>
    <t>jorge@linkerfinance.com</t>
  </si>
  <si>
    <t>http://www.linkedin.com/in/jagbolanos</t>
  </si>
  <si>
    <t>Scala Data Centers</t>
  </si>
  <si>
    <t>Engineering, Finance, Human Resources, Information Technology, Management, Marketing, Operations</t>
  </si>
  <si>
    <t>Data Center, Data Storage, Information Technology</t>
  </si>
  <si>
    <t>São Paulo, Sao Paulo, Brazil</t>
  </si>
  <si>
    <t>Scala Data Centers is a scaled hyper-scale data center operator located in Brazil.</t>
  </si>
  <si>
    <t>scaladatacenters.com</t>
  </si>
  <si>
    <t>https://www.linkedin.com/company/scaladatacenters</t>
  </si>
  <si>
    <t>contact@scaladatacenters.com</t>
  </si>
  <si>
    <t>Marcos Peigo</t>
  </si>
  <si>
    <t>marcos.peigo@scaladatacenters.com</t>
  </si>
  <si>
    <t>http://www.linkedin.com/in/marcospeigo</t>
  </si>
  <si>
    <t>Supio</t>
  </si>
  <si>
    <t>Artificial Intelligence (AI), Marketing, Software Engineering</t>
  </si>
  <si>
    <t>Supio is an accurate and dependable AI that assists attorneys in finding crucial information.</t>
  </si>
  <si>
    <t>supio.com</t>
  </si>
  <si>
    <t>https://www.linkedin.com/company/supio/</t>
  </si>
  <si>
    <t>support@supio.com.</t>
  </si>
  <si>
    <t>206-558-6175</t>
  </si>
  <si>
    <t>Sapphire Ventures</t>
  </si>
  <si>
    <t>Kyle Lam</t>
  </si>
  <si>
    <t>kyle@supio.com</t>
  </si>
  <si>
    <t>http://www.linkedin.com/in/kyle-lam-68859621</t>
  </si>
  <si>
    <t>Homethrive</t>
  </si>
  <si>
    <t>Engineering, Human Resources, Information Technology, Management, Marketing, Medical &amp; Science, Operations, Pro Services, Product, Sales</t>
  </si>
  <si>
    <t>Elder Care, Health Care, Home Services, Service Industry</t>
  </si>
  <si>
    <t>Northbrook, Illinois, United States</t>
  </si>
  <si>
    <t>Homethrive is a healthcare service company that provides support for employee caregivers, aging adults, and those with special needs.</t>
  </si>
  <si>
    <t>homethrive.com</t>
  </si>
  <si>
    <t>https://www.linkedin.com/company/homethrive-inc/</t>
  </si>
  <si>
    <t>contact@homethrive.com</t>
  </si>
  <si>
    <t>888 777 2199</t>
  </si>
  <si>
    <t>Human Capital, 7wire Ventures, Pitango VC</t>
  </si>
  <si>
    <t>Dave Jacobs</t>
  </si>
  <si>
    <t>Co-Chief Executive Officer</t>
  </si>
  <si>
    <t>djacobs@homethrive.com</t>
  </si>
  <si>
    <t>http://www.linkedin.com/in/dave-jacobs-215b702</t>
  </si>
  <si>
    <t>Kami</t>
  </si>
  <si>
    <t>Engineering, Finance, Human Resources, Information Technology, Management, Marketing, Operations, Pro Services, Sales</t>
  </si>
  <si>
    <t>Apps, EdTech, Education, Higher Education, Primary Education, Productivity Tools, Secondary Education, Software</t>
  </si>
  <si>
    <t>Auckland, Auckland, New Zealand</t>
  </si>
  <si>
    <t>Kami is a digital learning platform that empowers everyone to #lovelearning.</t>
  </si>
  <si>
    <t>kamiapp.com</t>
  </si>
  <si>
    <t>https://www.linkedin.com/company/usekamiapp</t>
  </si>
  <si>
    <t>hello@kamiapp.com</t>
  </si>
  <si>
    <t>BV Investment Partners, Right Click Capital</t>
  </si>
  <si>
    <t>Hengjie Wang</t>
  </si>
  <si>
    <t>hengjie@kamiapp.com</t>
  </si>
  <si>
    <t>https://www.linkedin.com/in/hengjie/</t>
  </si>
  <si>
    <t>Uppercase</t>
  </si>
  <si>
    <t>Consumer Goods, Direct Sales, E-Commerce, Manufacturing</t>
  </si>
  <si>
    <t>Uppercase operates as a D2C travel accessories company that offers sustainable products.</t>
  </si>
  <si>
    <t>uppercase.co.in</t>
  </si>
  <si>
    <t>https://www.linkedin.com/company/acefour-accessories-pvt-ltd</t>
  </si>
  <si>
    <t>customercare@uppercase.co.in</t>
  </si>
  <si>
    <t>8691 800 800</t>
  </si>
  <si>
    <t>Accel, Sixth Sense Ventures, Enam Holdings</t>
  </si>
  <si>
    <t>Sudip Ghose</t>
  </si>
  <si>
    <t>sudip@uppercase.co.in</t>
  </si>
  <si>
    <t>https://www.linkedin.com/in/sudip-ghose-76733510/</t>
  </si>
  <si>
    <t>AlphaPoint</t>
  </si>
  <si>
    <t>Bitcoin, Cryptocurrency, Financial Exchanges, Financial Services, FinTech, Software</t>
  </si>
  <si>
    <t>AlphaPoint is a white-label software company powering crypto exchanges worldwide.</t>
  </si>
  <si>
    <t>alphapoint.com</t>
  </si>
  <si>
    <t>http://www.linkedin.com/company/alpha-point</t>
  </si>
  <si>
    <t>sales@alphapoint.com</t>
  </si>
  <si>
    <t>212-256-1231</t>
  </si>
  <si>
    <t>Polymesh Association, Galaxy Digital</t>
  </si>
  <si>
    <t>Vadim Telyatnikov</t>
  </si>
  <si>
    <t>vadim@alphapoint.com</t>
  </si>
  <si>
    <t>http://www.linkedin.com/in/vadimtelyatnikov</t>
  </si>
  <si>
    <t>Congruex</t>
  </si>
  <si>
    <t>Civil Engineering, Construction, Network Hardware, Telecommunications</t>
  </si>
  <si>
    <t>Congruex provides digital network design and build services for modern infrastructure needs.</t>
  </si>
  <si>
    <t>congruex.com</t>
  </si>
  <si>
    <t>https://www.linkedin.com/company/congruexgroup</t>
  </si>
  <si>
    <t>Crestview Partners</t>
  </si>
  <si>
    <t>William Beans</t>
  </si>
  <si>
    <t>bill@congruex.com</t>
  </si>
  <si>
    <t>https://www.linkedin.com/in/william-beans-6741845/</t>
  </si>
  <si>
    <t>MIAX Exchange Group</t>
  </si>
  <si>
    <t>FinTech, Insurance</t>
  </si>
  <si>
    <t>Princeton, New Jersey, United States</t>
  </si>
  <si>
    <t>MIAX New Jersey is an operator of a fully-electronic exchange intended for the trading of equity options</t>
  </si>
  <si>
    <t>East Coast, Northeastern US</t>
  </si>
  <si>
    <t>miaxglobal.com</t>
  </si>
  <si>
    <t>https://www.linkedin.com/company/miax-exchange-group/</t>
  </si>
  <si>
    <t>(609) 897-7300</t>
  </si>
  <si>
    <t>Warburg Pincus</t>
  </si>
  <si>
    <t>Thomas Gallagher</t>
  </si>
  <si>
    <t>tgallagher@miami-holdings.com</t>
  </si>
  <si>
    <t>https://www.linkedin.com/in/thomas-gallagher-39638b197/</t>
  </si>
  <si>
    <t>Sunburn Cannabis</t>
  </si>
  <si>
    <t>Alternative Medicine, Cannabis, Manufacturing</t>
  </si>
  <si>
    <t>Fort Lauderdale, Florida, United States</t>
  </si>
  <si>
    <t>Sunburn Cannabis is a vertically integrated cannabis operator that offer products that cater to both medicinal and recreational users.</t>
  </si>
  <si>
    <t>sunburncannabis.com</t>
  </si>
  <si>
    <t>https://www.linkedin.com/company/sunburncannabis</t>
  </si>
  <si>
    <t>info@sunburncannabis.com</t>
  </si>
  <si>
    <t>+1 954-527-4111</t>
  </si>
  <si>
    <t>Poseidon Asset Management, AFC_GAMMA</t>
  </si>
  <si>
    <t>Brady Cobb</t>
  </si>
  <si>
    <t>bcobb@sunburncannabis.com</t>
  </si>
  <si>
    <t>https://www.linkedin.com/in/brady-j-cobb-1954a0b/</t>
  </si>
  <si>
    <t>Apheros</t>
  </si>
  <si>
    <t>3D Printing, Manufacturing</t>
  </si>
  <si>
    <t>Apheros is a metal foam cooling solutions company. It offers a patent-pending, easily scalable manufacturing approach for metal foams.</t>
  </si>
  <si>
    <t>apheros.ch</t>
  </si>
  <si>
    <t>https://www.linkedin.com/company/apheros</t>
  </si>
  <si>
    <t>Founderful, Venture Kick</t>
  </si>
  <si>
    <t>Julia Carpenter</t>
  </si>
  <si>
    <t>julia.carpenter@apheros.ch</t>
  </si>
  <si>
    <t>https://www.linkedin.com/in/julia-a-carpenter-ethz/?original_referer=https%3A%2F%2Fwww%2Egoogle%2Ecom%2F&amp;originalSubdomain=ch</t>
  </si>
  <si>
    <t>Evogene</t>
  </si>
  <si>
    <t>Agriculture, Biotechnology, Genetics</t>
  </si>
  <si>
    <t>Rehovot, HaMerkaz, Israel</t>
  </si>
  <si>
    <t>Evogene is a biotechnology company developing novel products for life science markets through the use of a unique CPB platform.</t>
  </si>
  <si>
    <t>Europe, Middle East, and Africa (EMEA), Middle East, Middle East and North Africa (MENA)</t>
  </si>
  <si>
    <t>evogene.com</t>
  </si>
  <si>
    <t>http://www.linkedin.com/company/evogene</t>
  </si>
  <si>
    <t>info@evogene.com</t>
  </si>
  <si>
    <t>+972 8-931-1900</t>
  </si>
  <si>
    <t>European Union, ARK Investment Management, AquAgro Fund</t>
  </si>
  <si>
    <t>Ofer Haviv</t>
  </si>
  <si>
    <t>ofer.haviv@evogene.com</t>
  </si>
  <si>
    <t>https://www.linkedin.com/in/ofer-haviv-10a96527/?originalSubdomain=il</t>
  </si>
  <si>
    <t>Essex Property Trust</t>
  </si>
  <si>
    <t>Commercial Real Estate, Real Estate, Real Estate Investment, Rental Property, Residential</t>
  </si>
  <si>
    <t>Essex Property Trust, Inc., is a fully integrated real estate investment trust (REIT) that acquires, develops, redevelops, and manages</t>
  </si>
  <si>
    <t>essexpropertytrust.com</t>
  </si>
  <si>
    <t>https://www.linkedin.com/company/essex-property-trust/</t>
  </si>
  <si>
    <t>customercare@essex.com</t>
  </si>
  <si>
    <t>(650) 655-7800</t>
  </si>
  <si>
    <t>Angela Kleiman</t>
  </si>
  <si>
    <t>akleiman@essex.com</t>
  </si>
  <si>
    <t>https://www.linkedin.com/in/angela-kleiman-a574428/</t>
  </si>
  <si>
    <t>MedPlus</t>
  </si>
  <si>
    <t>E-Commerce, Health Care, Pharmaceutical, Wellness</t>
  </si>
  <si>
    <t>MedPlus is a chain of pharmacies in South India.</t>
  </si>
  <si>
    <t>medplusindia.com</t>
  </si>
  <si>
    <t>https://www.linkedin.com/company/medplusindia/</t>
  </si>
  <si>
    <t>wecare@medplusindia.com</t>
  </si>
  <si>
    <t>Government of Singapore, ICICI Prudential Mutual Fund, Warburg Pincus, Goldman Sachs, Mount Kellett Capital Management, Peepul Capital LLC</t>
  </si>
  <si>
    <t>Madhukar Gangadi</t>
  </si>
  <si>
    <t>madhukar@medplusindia.com</t>
  </si>
  <si>
    <t>https://linkedin.com//in/madhukar-gangadi-462485116</t>
  </si>
  <si>
    <t>Home Run Dugout</t>
  </si>
  <si>
    <t>Gaming</t>
  </si>
  <si>
    <t>It's not a batting cage, it's better. Home Run Dugout is the future of baseball eatertainment.</t>
  </si>
  <si>
    <t>homerundugout.com</t>
  </si>
  <si>
    <t>https://www.linkedin.com/company/homerundugout/</t>
  </si>
  <si>
    <t>info@homerundugout.com</t>
  </si>
  <si>
    <t>Lagniappe Capital Partners, Ryan Sanders Baseball</t>
  </si>
  <si>
    <t>Tyler Bambrick</t>
  </si>
  <si>
    <t>tyler@homerundugout.com</t>
  </si>
  <si>
    <t>http://www.linkedin.com/in/tyler-bambrick-412074a4</t>
  </si>
  <si>
    <t>Drax Group</t>
  </si>
  <si>
    <t>Electrical Distribution, Energy, Power Grid</t>
  </si>
  <si>
    <t>Selby, York, United Kingdom</t>
  </si>
  <si>
    <t>Drax Group is engaged in the electricity generation; electricity supply to business customers.</t>
  </si>
  <si>
    <t>drax.com</t>
  </si>
  <si>
    <t>https://www.linkedin.com/company/drax-power</t>
  </si>
  <si>
    <t>Will Gardiner</t>
  </si>
  <si>
    <t>will.gardiner@drax.com</t>
  </si>
  <si>
    <t>http://www.linkedin.com/in/will-gardiner-52268911</t>
  </si>
  <si>
    <t>E2E Networks</t>
  </si>
  <si>
    <t>Cloud Computing, Web Hosting</t>
  </si>
  <si>
    <t>Faridabad, Haryana, India</t>
  </si>
  <si>
    <t>E2E Networks is a hosting and cloud computing startup that focuses on serving the needs of startups in India.</t>
  </si>
  <si>
    <t>e2enetworks.com</t>
  </si>
  <si>
    <t>https://www.linkedin.com/company/440130</t>
  </si>
  <si>
    <t>tarun.dua@e2enetworks.com</t>
  </si>
  <si>
    <t>+91 11 3001 8095</t>
  </si>
  <si>
    <t>Blume Ventures, Blume Ventures, Freeman Murray, Amity Innovation Incubator</t>
  </si>
  <si>
    <t>Sagar Mehrotra</t>
  </si>
  <si>
    <t>https://linkedin.com//in/sagar-mehrotra-6a0812214</t>
  </si>
  <si>
    <t>Phrase Health</t>
  </si>
  <si>
    <t>Engineering, Information Technology, Management, Operations, Pro Services, Product</t>
  </si>
  <si>
    <t>Analytics, Health Care, Hospital</t>
  </si>
  <si>
    <t>Phrase Health is empowering teams with EHR data and collaborative tools that drive improved clinical outcomes.</t>
  </si>
  <si>
    <t>phrasehealth.com</t>
  </si>
  <si>
    <t>https://www.linkedin.com/company/phrase-health/about/</t>
  </si>
  <si>
    <t>contact@phrasehealth.com</t>
  </si>
  <si>
    <t>484-352-3615</t>
  </si>
  <si>
    <t>NCATS, LionBird, National Institutes of Health, BioAdvance, Sequoia Capital</t>
  </si>
  <si>
    <t>Marc Tobias</t>
  </si>
  <si>
    <t>marc.tobias@phrasehealth.com</t>
  </si>
  <si>
    <t>https://www.linkedin.com/in/marctobias/</t>
  </si>
  <si>
    <t>Tiimo</t>
  </si>
  <si>
    <t>Apps, Internet, Mobile</t>
  </si>
  <si>
    <t>Copenhagen, Hovedstaden, Denmark</t>
  </si>
  <si>
    <t>Tiimo is an award-winning visual planner that gives neurodivergent people worldwide the planning power to take charge of their day.</t>
  </si>
  <si>
    <t>tiimoapp.com</t>
  </si>
  <si>
    <t>https://www.linkedin.com/company/tiimo/</t>
  </si>
  <si>
    <t>hello@tiimo.dk</t>
  </si>
  <si>
    <t>(+45) 60117621</t>
  </si>
  <si>
    <t>BioAdvance, Sequoia Capital, Crowberry Capital, People Ventures</t>
  </si>
  <si>
    <t>Helene Norlem</t>
  </si>
  <si>
    <t>http://www.linkedin.com/in/heleneln</t>
  </si>
  <si>
    <t>Hangyo</t>
  </si>
  <si>
    <t>Operations, Sales</t>
  </si>
  <si>
    <t>Food and Beverage, Food Processing, Hospitality</t>
  </si>
  <si>
    <t>Mangalore, Karnataka, India</t>
  </si>
  <si>
    <t>Hangyo spanning various sectors like milk and milk products, ice creams and fresh foods, restaurants and hospitality.</t>
  </si>
  <si>
    <t>hangyo.in</t>
  </si>
  <si>
    <t>https://www.linkedin.com/company/hangyo-icecreams-pvt-ltd-</t>
  </si>
  <si>
    <t>+91-824 2492157</t>
  </si>
  <si>
    <t>Faering Capital, Capvent</t>
  </si>
  <si>
    <t>Pradeep G. Pai</t>
  </si>
  <si>
    <t>pradeeppai@hangyo.in</t>
  </si>
  <si>
    <t>https://www.linkedin.com/in/pradeep-g-pai-20852b32/?originalSubdomain=in</t>
  </si>
  <si>
    <t>Capital Power</t>
  </si>
  <si>
    <t>1891-01-01</t>
  </si>
  <si>
    <t>Energy, Power Grid</t>
  </si>
  <si>
    <t>Edmonton, Alberta, Canada</t>
  </si>
  <si>
    <t>Capital Power (TSX: CPX) is a growth-oriented North American power producer.</t>
  </si>
  <si>
    <t>capitalpower.com</t>
  </si>
  <si>
    <t>https://www.linkedin.com/company/capital-power-corporation</t>
  </si>
  <si>
    <t>info@capitalpower.com</t>
  </si>
  <si>
    <t>+1 780-392-5100</t>
  </si>
  <si>
    <t>Avik Dey</t>
  </si>
  <si>
    <t>adey@capitalpower.com</t>
  </si>
  <si>
    <t>https://www.linkedin.com/in/avik-dey-5b1a53/</t>
  </si>
  <si>
    <t>Soulbound</t>
  </si>
  <si>
    <t>Management, Marketing, Sales</t>
  </si>
  <si>
    <t>Gaming, Metaverse</t>
  </si>
  <si>
    <t>Lewes, Delaware, United States</t>
  </si>
  <si>
    <t>Soulbound is a decentralized gaming community that aims to improve &amp; grow the metaverse by creating a chain-agnostic market infrastructure.</t>
  </si>
  <si>
    <t>soulbound.gg</t>
  </si>
  <si>
    <t>https://www.linkedin.com/company/soulbound</t>
  </si>
  <si>
    <t>Animoca Brands</t>
  </si>
  <si>
    <t>Casey Grooms</t>
  </si>
  <si>
    <t>casey@soulbound.gg</t>
  </si>
  <si>
    <t>https://www.linkedin.com/in/caseygrooms/</t>
  </si>
  <si>
    <t>PNB Housing Finance</t>
  </si>
  <si>
    <t>Banking, Finance, Financial Services, Residential</t>
  </si>
  <si>
    <t>PNBHFL is India's home loan provider from last 25 years offering home loans at fixed &amp; flexible rate of Interest.</t>
  </si>
  <si>
    <t>pnbhousing.com</t>
  </si>
  <si>
    <t>https://www.linkedin.com/company/pnb-housing-finance-ltd.</t>
  </si>
  <si>
    <t>loans@pnbhousing.com</t>
  </si>
  <si>
    <t>1800 120 8800</t>
  </si>
  <si>
    <t>Aditya Birla Sunlife Mutual Fund, Societe Generale, International Finance Corporation, Next Orbit Ventures Fund-I</t>
  </si>
  <si>
    <t>Girish Kousgi</t>
  </si>
  <si>
    <t>girish.kousgi@pnbhousing.com</t>
  </si>
  <si>
    <t>https://www.linkedin.com/in/girish-kousgi-708b3110/?original_referer=https%3A%2F%2Fwww%2Egoogle%2Ecom%2F&amp;originalSubdomain=in</t>
  </si>
  <si>
    <t>Hoist Finance</t>
  </si>
  <si>
    <t>Engineering, Finance, Information Technology, Legal, Management, Marketing, Medical &amp; Science, Operations, Sales</t>
  </si>
  <si>
    <t>Financial Services</t>
  </si>
  <si>
    <t>Stockholm, Stockholms Lan, Sweden</t>
  </si>
  <si>
    <t>Hoist Finance AB is a trusted debt restructuring partner to international banks and financial institutions.</t>
  </si>
  <si>
    <t>hoistfinance.com</t>
  </si>
  <si>
    <t>https://www.linkedin.com/company/hoist-kredit-ab/</t>
  </si>
  <si>
    <t>+46 (0)8 55 51 77 90</t>
  </si>
  <si>
    <t>SEK</t>
  </si>
  <si>
    <t>Harry Vranjes</t>
  </si>
  <si>
    <t>harry.vranjes@hoistfinance.com</t>
  </si>
  <si>
    <t>https://www.linkedin.com/in/harryvranjes/</t>
  </si>
  <si>
    <t>Backpack Healthcare</t>
  </si>
  <si>
    <t>Management, Medical &amp; Science, Sales</t>
  </si>
  <si>
    <t>Health Care, Medical, Mental Health, Personal Health</t>
  </si>
  <si>
    <t>Elkridge, Maryland, United States</t>
  </si>
  <si>
    <t>Backpack Healthcare is a digital mental health company that focuses on youth, family behavioral, and mental healthcare.</t>
  </si>
  <si>
    <t>Greater Baltimore-Maryland Area, East Coast, Southern US</t>
  </si>
  <si>
    <t>hellobackpack.com</t>
  </si>
  <si>
    <t>https://www.linkedin.com/company/hellobackpack/about</t>
  </si>
  <si>
    <t>hello@youmehealthcare.com</t>
  </si>
  <si>
    <t>410-916-7164</t>
  </si>
  <si>
    <t>Maryland Community Health Resources Commission, PACE Healthcare Capital, Techstars, Lockstep Ventures</t>
  </si>
  <si>
    <t>Hafeezah Muhammad</t>
  </si>
  <si>
    <t>hafeezah@hellobackpack.com</t>
  </si>
  <si>
    <t>https://www.linkedin.com/in/hafeezahmuhammad/</t>
  </si>
  <si>
    <t>American Red Cross</t>
  </si>
  <si>
    <t>1881-05-21</t>
  </si>
  <si>
    <t>Non-profit</t>
  </si>
  <si>
    <t>Education, Health Care, Humanitarian, Non Profit</t>
  </si>
  <si>
    <t>Washington, District of Columbia, United States</t>
  </si>
  <si>
    <t>American Red Cross is a humanitarian organization whose purpose is to meet the immediate disaster-caused needs of people and communities.</t>
  </si>
  <si>
    <t>Washington DC Metro Area, Southern US</t>
  </si>
  <si>
    <t>redcross.org</t>
  </si>
  <si>
    <t>https://www.linkedin.com/company/american-red-cross</t>
  </si>
  <si>
    <t>socialmedia@redcross.org</t>
  </si>
  <si>
    <t>1-800-733-2767</t>
  </si>
  <si>
    <t>Lockstep Ventures, The Milliken &amp; Company Charitable Foundation, Blue Cross and Blue Shield of Texas, AmeriCorps Public Allies, VyStar Foundation, The Duke Energy Foundation, Patrick J. McGovern Foundation, The Duke Energy Foundation, Doris &amp; Victor Day Foundation, The Dallas Foundation, The Regions Foundation, Takeda, Lilly Endowment, USAA, Blue Cross and Blue Shield of Texas</t>
  </si>
  <si>
    <t>Cliff Holtz</t>
  </si>
  <si>
    <t>clifford.holtz@redcross.org</t>
  </si>
  <si>
    <t>https://www.redcross.org/about-us/who-we-are/leadership.html</t>
  </si>
  <si>
    <t>SkyDrive</t>
  </si>
  <si>
    <t>Automotive, Drones, Manufacturing, Robotics</t>
  </si>
  <si>
    <t>Tokyo, Tokyo, Japan</t>
  </si>
  <si>
    <t>SkyDrive is a start-up for development,manufacturing,sales of the “Flying cars” established by CARTIVATOR members.</t>
  </si>
  <si>
    <t>en.skydrive2020.com</t>
  </si>
  <si>
    <t>https://www.linkedin.com/company/skydrive-inc/?originalSubdomain=in</t>
  </si>
  <si>
    <t>info@skydrive.co.jp</t>
  </si>
  <si>
    <t>03-3207-2585</t>
  </si>
  <si>
    <t>JPY</t>
  </si>
  <si>
    <t>Osaka Metro, Suzuki Motor, Drone Fund</t>
  </si>
  <si>
    <t>Tomohiro Fukuzawa</t>
  </si>
  <si>
    <t>tomohiro.fukuzawa@skydrive.co.jp</t>
  </si>
  <si>
    <t>https://www.linkedin.com/in/tomohiro-fukuzawa-85715a176/?locale=en_US</t>
  </si>
  <si>
    <t>Mercately</t>
  </si>
  <si>
    <t>Communications Infrastructure, Internet, Marketing, Marketing Automation, Software</t>
  </si>
  <si>
    <t>Mercately increases a company's sales through an ecommerce ecosystem, built for messaging applications.</t>
  </si>
  <si>
    <t>mercately.com</t>
  </si>
  <si>
    <t>https://www.linkedin.com/company/mercately</t>
  </si>
  <si>
    <t>hola@mercately.com</t>
  </si>
  <si>
    <t>239-323-1403</t>
  </si>
  <si>
    <t>Inventus Capital Partners, SVQUAD, Platanus</t>
  </si>
  <si>
    <t>Henry Remache</t>
  </si>
  <si>
    <t>henry@mercately.com</t>
  </si>
  <si>
    <t>https://www.linkedin.com/in/henryremache/</t>
  </si>
  <si>
    <t>Chainbound</t>
  </si>
  <si>
    <t>Blockchain, Cryptocurrency, Enterprise Software, SaaS, Software</t>
  </si>
  <si>
    <t>Chainbound is a research and development organization building optimized infrastructure and networking tools for blockchains.</t>
  </si>
  <si>
    <t>chainbound.io</t>
  </si>
  <si>
    <t>https://www.linkedin.com/company/chainbound</t>
  </si>
  <si>
    <t>admin@chainbound.io</t>
  </si>
  <si>
    <t>cyber•Fund, Delphi Ventures</t>
  </si>
  <si>
    <t>Francesco Mosterts</t>
  </si>
  <si>
    <t>f.mosterts@chainbound.io</t>
  </si>
  <si>
    <t>https://www.linkedin.com/in/francesco-mosterts-014209166/</t>
  </si>
  <si>
    <t>LIS Technologies</t>
  </si>
  <si>
    <t>Technical Support</t>
  </si>
  <si>
    <t>New City, New York, United States</t>
  </si>
  <si>
    <t>LIS Technologies provider of laser isotope separation technologies optimized for uranium (HALEU) power generation.</t>
  </si>
  <si>
    <t>laseristech.com</t>
  </si>
  <si>
    <t>info@laseristech.com</t>
  </si>
  <si>
    <t>800-388-5492</t>
  </si>
  <si>
    <t>28 Ventures Fund</t>
  </si>
  <si>
    <t>Christo Liebenberg</t>
  </si>
  <si>
    <t>christo@laseristech.com</t>
  </si>
  <si>
    <t>https://www.linkedin.com/in/christo-liebenberg-838b4343/</t>
  </si>
  <si>
    <t>Flow Capital</t>
  </si>
  <si>
    <t>Management, Operations</t>
  </si>
  <si>
    <t>Flow Capital provides founder-friendly growth capital for high-growth companies.</t>
  </si>
  <si>
    <t>flowcap.com</t>
  </si>
  <si>
    <t>https://www.linkedin.com/company/flowcapital/</t>
  </si>
  <si>
    <t>capital@flowcap.com</t>
  </si>
  <si>
    <t>416-777-0383</t>
  </si>
  <si>
    <t>Triumph Financial</t>
  </si>
  <si>
    <t>Alex Baluta</t>
  </si>
  <si>
    <t>alex@flowcap.com</t>
  </si>
  <si>
    <t>https://www.linkedin.com/in/alex-baluta-59280b/</t>
  </si>
  <si>
    <t>Independence Realty Trust</t>
  </si>
  <si>
    <t>Real Estate, Real Estate Investment</t>
  </si>
  <si>
    <t>Independence Realty Trust is a community housing unit that provides living space for lease or rent.</t>
  </si>
  <si>
    <t>irtliving.com</t>
  </si>
  <si>
    <t>https://www.linkedin.com/company/independence-realty-trust-inc-irt-/</t>
  </si>
  <si>
    <t>residentrelations@irtliving.com</t>
  </si>
  <si>
    <t>312-924-1600</t>
  </si>
  <si>
    <t>Citi</t>
  </si>
  <si>
    <t>Scott Schaeffer</t>
  </si>
  <si>
    <t>scott.schaeffer@irtliving.com</t>
  </si>
  <si>
    <t>https://www.irtliving.com/who-we-are/leadership</t>
  </si>
  <si>
    <t>Forecastr</t>
  </si>
  <si>
    <t>Engineering, Finance, Management, Marketing, Operations, Sales</t>
  </si>
  <si>
    <t>Financial Services, FinTech, Software</t>
  </si>
  <si>
    <t>Louisville, Kentucky, United States</t>
  </si>
  <si>
    <t>Forecastr is an online software that enables founders to forecast their revenue, predict runway, understand their numbers, and get funded.</t>
  </si>
  <si>
    <t>forecastr.co</t>
  </si>
  <si>
    <t>https://www.linkedin.com/company/forecastr</t>
  </si>
  <si>
    <t>steven@financialmodel.io</t>
  </si>
  <si>
    <t>502-648-2096</t>
  </si>
  <si>
    <t>Resolute Ventures, Techstars, The Vogt Awards</t>
  </si>
  <si>
    <t>Steven Plappert</t>
  </si>
  <si>
    <t>steven@forecastr.co</t>
  </si>
  <si>
    <t>https://www.linkedin.com/in/steven-plappert-59477b3b/</t>
  </si>
  <si>
    <t>Series Entertainment</t>
  </si>
  <si>
    <t>Artificial Intelligence (AI), Creative Agency, Gaming</t>
  </si>
  <si>
    <t>Rocklin, California, United States</t>
  </si>
  <si>
    <t>Series Entertainment is a creative company that specializes in the development of games using artificial intelligence.</t>
  </si>
  <si>
    <t>series.ai</t>
  </si>
  <si>
    <t>https://www.linkedin.com/company/seriesentertainment/</t>
  </si>
  <si>
    <t>Pany Haritatos</t>
  </si>
  <si>
    <t>pharitatos@series.ai</t>
  </si>
  <si>
    <t>http://www.linkedin.com/in/pharitatos</t>
  </si>
  <si>
    <t>Marathon Fusion</t>
  </si>
  <si>
    <t>Marathon Fusion designs, engineers and scales next-generation technologies to enable the deployment of fusion power plants.</t>
  </si>
  <si>
    <t>marathonfusion.com</t>
  </si>
  <si>
    <t>https://www.linkedin.com/company/marathon-fusion</t>
  </si>
  <si>
    <t>US Department of Energy, 1517 Fund, Anglo American, ARPA-E</t>
  </si>
  <si>
    <t>Kyle Schiller</t>
  </si>
  <si>
    <t>kyle@marathonfusion.com</t>
  </si>
  <si>
    <t>https://linkedin.com/in/ACwAABg9U7EBcXdMJAgjPN7z3fjAJKPMKLJ116U</t>
  </si>
  <si>
    <t>51WORLD</t>
  </si>
  <si>
    <t>3D Technology, Artificial Intelligence (AI), Autonomous Vehicles, Cloud Computing, Information Technology, PaaS, Simulation</t>
  </si>
  <si>
    <t>Asia's Leading Digital Twin Technology Company</t>
  </si>
  <si>
    <t>51world.com.cn</t>
  </si>
  <si>
    <t>https://www.linkedin.com/company/47592045/admin/</t>
  </si>
  <si>
    <t>zhangyuwei@51world.com.cn</t>
  </si>
  <si>
    <t>+86 10 84388170-8003</t>
  </si>
  <si>
    <t>CNY</t>
  </si>
  <si>
    <t>Nanning Huanxin Capital, Moma, SenseTime</t>
  </si>
  <si>
    <t>Yuwei Zhang</t>
  </si>
  <si>
    <t>https://www.crunchbase.com/organization/51wofang</t>
  </si>
  <si>
    <t>ProhostAI</t>
  </si>
  <si>
    <t>Artificial Intelligence (AI), B2B, Generative AI, Machine Learning, SaaS</t>
  </si>
  <si>
    <t>ProhostAI develops an AI-powered system to automate vacation rental guest communications and operations.</t>
  </si>
  <si>
    <t>prohost.ai</t>
  </si>
  <si>
    <t>https://www.linkedin.com/company/prohostai</t>
  </si>
  <si>
    <t>founders@prohost.ai</t>
  </si>
  <si>
    <t>Bill Ulammandakh</t>
  </si>
  <si>
    <t>bill@prohost.ai</t>
  </si>
  <si>
    <t>http://www.linkedin.com/in/bulam</t>
  </si>
  <si>
    <t>DiMuto</t>
  </si>
  <si>
    <t>Agriculture, AgTech, Blockchain, Financial Services, FinTech, Information Technology, Software</t>
  </si>
  <si>
    <t>DiMuto is an AgriFintech company that provides global AgriFood Trade Solutions powered by AI, data visibility and finance.</t>
  </si>
  <si>
    <t>dimuto.io</t>
  </si>
  <si>
    <t>https://sg.linkedin.com/company/dimuto</t>
  </si>
  <si>
    <t>contact_us@dimuto.io</t>
  </si>
  <si>
    <t>+65 6275 1611</t>
  </si>
  <si>
    <t>The Yield Lab Asia Pacific, Latin Leap, SGInnovate</t>
  </si>
  <si>
    <t>Gary Loh</t>
  </si>
  <si>
    <t>gary@dimuto.io</t>
  </si>
  <si>
    <t>http://www.linkedin.com/in/gary-loh-43541a37</t>
  </si>
  <si>
    <t>Clearway Energy Group</t>
  </si>
  <si>
    <t>Engineering, Finance, Human Resources, Information Technology, Legal, Management, Marketing, Medical &amp; Science, Operations, Pro Services, Sales</t>
  </si>
  <si>
    <t>Construction, Energy, Renewable Energy</t>
  </si>
  <si>
    <t>Clearway Energy Group delivers renewable power solutions through engineering, procurement, and construction management.</t>
  </si>
  <si>
    <t>clearwayenergygroup.com</t>
  </si>
  <si>
    <t>https://www.linkedin.com/company/clearway-energy-group/</t>
  </si>
  <si>
    <t>TotalEnergies</t>
  </si>
  <si>
    <t>Craig Cornelius</t>
  </si>
  <si>
    <t>craig.cornelius@clearwayenergy.com</t>
  </si>
  <si>
    <t>https://www.linkedin.com/in/craig-cornelius-8683a163/</t>
  </si>
  <si>
    <t>ApiJect</t>
  </si>
  <si>
    <t>Health Care, Manufacturing, Medical Device</t>
  </si>
  <si>
    <t>Stamford, Connecticut, United States</t>
  </si>
  <si>
    <t>ApiJect offers a technology platform that makes injectable medicines safe and available for everyone.</t>
  </si>
  <si>
    <t>apiject.com</t>
  </si>
  <si>
    <t>https://www.linkedin.com/company/apiject/</t>
  </si>
  <si>
    <t>hello@apiject.com</t>
  </si>
  <si>
    <t>Trinity Capital, Jefferies Financial Group, Royalty Pharma</t>
  </si>
  <si>
    <t>Jay Walker</t>
  </si>
  <si>
    <t>jwalker@apiject.com</t>
  </si>
  <si>
    <t>https://www.apiject.com/leadership/</t>
  </si>
  <si>
    <t>Sibanye-Stillwater</t>
  </si>
  <si>
    <t>Mining, Precious Metals</t>
  </si>
  <si>
    <t>Westonaria, NA - South Africa, South Africa</t>
  </si>
  <si>
    <t>Sibanye-Stillwater operates as a mining company.</t>
  </si>
  <si>
    <t>sibanyestillwater.com</t>
  </si>
  <si>
    <t>https://www.linkedin.com/company/10907852/</t>
  </si>
  <si>
    <t>+27 11 278 9600</t>
  </si>
  <si>
    <t>Neal Froneman</t>
  </si>
  <si>
    <t>neal.froneman@sibanyestillwater.com</t>
  </si>
  <si>
    <t>https://www.linkedin.com/in/neal-froneman-a5308636/</t>
  </si>
  <si>
    <t>Eversource Energy</t>
  </si>
  <si>
    <t>Delivery, Electrical Distribution, Energy, Energy Efficiency, Natural Resources, Oil and Gas, Renewable Energy, Staffing Agency</t>
  </si>
  <si>
    <t>Hartford, Connecticut, United States</t>
  </si>
  <si>
    <t>Eversource transmits and delivers electricity and natural gas for more than 3.6 million electric and natural gas customers.</t>
  </si>
  <si>
    <t>eversource.com</t>
  </si>
  <si>
    <t>https://www.linkedin.com/company/eversourceenergy</t>
  </si>
  <si>
    <t>+1 413-785-5871</t>
  </si>
  <si>
    <t>US Department of Energy</t>
  </si>
  <si>
    <t>Cotton Cleveland</t>
  </si>
  <si>
    <t>cotton.cleveland@eversource.com</t>
  </si>
  <si>
    <t>https://www.eversource.com/content/residential/about/investors/corporate-governance/board-of-trustees</t>
  </si>
  <si>
    <t>Kalyan Jewellers</t>
  </si>
  <si>
    <t>Engineering, Human Resources, Information Technology, Marketing, Operations</t>
  </si>
  <si>
    <t>Consumer, Jewelry, Online Portals, Retail</t>
  </si>
  <si>
    <t>Thrissur, Kerala, India</t>
  </si>
  <si>
    <t>Kalyan Jewellers is a retail jewellery company that offers a variety of gold, diamond, platinum, pearl, and gemstone designs.</t>
  </si>
  <si>
    <t>kalyanjewellers.net</t>
  </si>
  <si>
    <t>https://www.linkedin.com/company/kalyan-jewellers-india-pvt-ltd/?originalSubdomain=in</t>
  </si>
  <si>
    <t>info@kalyanjewellers.net</t>
  </si>
  <si>
    <t>+91 1957-275-3529</t>
  </si>
  <si>
    <t>TS Kalyanaraman, Warburg Pincus</t>
  </si>
  <si>
    <t>Sanjay Raghuraman</t>
  </si>
  <si>
    <t>sanjay.raghuraman@kalyanjewellers.net</t>
  </si>
  <si>
    <t>https://www.linkedin.com/in/sanjay-raghuraman-b89b59/</t>
  </si>
  <si>
    <t>Harmonyze</t>
  </si>
  <si>
    <t>Artificial Intelligence (AI), B2B, Franchise, SaaS</t>
  </si>
  <si>
    <t>Brooklyn, New York, United States</t>
  </si>
  <si>
    <t>Empowering franchisors to run exceptional and profitable networks with purpose-built AI agents.</t>
  </si>
  <si>
    <t>harmonyze.com</t>
  </si>
  <si>
    <t>https://www.linkedin.com/company/harmonyze/</t>
  </si>
  <si>
    <t>hello@harmonyze.com</t>
  </si>
  <si>
    <t>Bowery Capital</t>
  </si>
  <si>
    <t>Gary Liskovich</t>
  </si>
  <si>
    <t>gary@legalhat.com</t>
  </si>
  <si>
    <t>https://www.linkedin.com/in/gary-liskovich/</t>
  </si>
  <si>
    <t>Boralex</t>
  </si>
  <si>
    <t>Engineering, Finance, Human Resources, Information Technology, Management, Medical &amp; Science, Operations, Pro Services, Sales</t>
  </si>
  <si>
    <t>Kingsey Falls, Quebec, Canada</t>
  </si>
  <si>
    <t>Boralex is a power producer whose core business is dedicated to the development and the operation of renewable energy power stations.</t>
  </si>
  <si>
    <t>boralex.com</t>
  </si>
  <si>
    <t>https://www.linkedin.com/company/boralex</t>
  </si>
  <si>
    <t>info@boralex.com</t>
  </si>
  <si>
    <t>(819) 363-6363</t>
  </si>
  <si>
    <t>Patrick Decostre</t>
  </si>
  <si>
    <t>patrick.decostre@boralex.com</t>
  </si>
  <si>
    <t>https://www.linkedin.com/in/patrick-decostre-06bb2b9/?original_referer=https%3A%2F%2Fwww%2Egoogle%2Ecom%2F&amp;originalSubdomain=ca</t>
  </si>
  <si>
    <t>Story Protocol</t>
  </si>
  <si>
    <t>Blockchain, Information Technology, Internet, IT Infrastructure, Web3</t>
  </si>
  <si>
    <t>Bellevue, Washington, United States</t>
  </si>
  <si>
    <t>Story Protocol is a creator of web3 technology that aims to change the way narrative universes are formed.</t>
  </si>
  <si>
    <t>storyprotocol.xyz</t>
  </si>
  <si>
    <t>https://www.linkedin.com/company/story-protocol</t>
  </si>
  <si>
    <t>Andreessen Horowitz, a16z crypto</t>
  </si>
  <si>
    <t>Seung Yoon</t>
  </si>
  <si>
    <t>sy@storyprotocol.xyz</t>
  </si>
  <si>
    <t>https://www.linkedin.com/in/s-y-seung-yoon-lee-8205a444/?originalSubdomain=kr</t>
  </si>
  <si>
    <t>Skyfire Systems</t>
  </si>
  <si>
    <t>Artificial Intelligence (AI), Financial Services, Payments</t>
  </si>
  <si>
    <t>Skyfire Systems is a provider of a payment network for AI.</t>
  </si>
  <si>
    <t>skyfire.xyz</t>
  </si>
  <si>
    <t>https://www.linkedin.com/company/tryskyfire</t>
  </si>
  <si>
    <t>media@skyfire.xyz</t>
  </si>
  <si>
    <t>Amir Sarhang</t>
  </si>
  <si>
    <t>amir@skyfire.xyz</t>
  </si>
  <si>
    <t>https://www.linkedin.com/in/asarhangi/</t>
  </si>
  <si>
    <t>Waza</t>
  </si>
  <si>
    <t>B2B, Emerging Markets, Financial Services, FinTech, Payments</t>
  </si>
  <si>
    <t>Lekki, Lagos, Nigeria</t>
  </si>
  <si>
    <t>Waza is a B2B payments platform and liquidity provider for emerging market businesses.</t>
  </si>
  <si>
    <t>waza.co</t>
  </si>
  <si>
    <t>https://www.linkedin.com/company/wazahq</t>
  </si>
  <si>
    <t>hello@waza.co</t>
  </si>
  <si>
    <t>+234 (0) 8131310230</t>
  </si>
  <si>
    <t>Timon Capital, Y Combinator, Byld Ventures, Y Combinator</t>
  </si>
  <si>
    <t>Maxwell Obi</t>
  </si>
  <si>
    <t>maxwell@waza.co</t>
  </si>
  <si>
    <t>https://www.linkedin.com/in/maxwellobi/</t>
  </si>
  <si>
    <t>zkMe</t>
  </si>
  <si>
    <t>Blockchain, Identity Management, Information Services</t>
  </si>
  <si>
    <t>Kowloon City, Kowloon, Hong Kong</t>
  </si>
  <si>
    <t>zkMe operates as a zero-knowledge Identity Oracle provider.</t>
  </si>
  <si>
    <t>zk.me</t>
  </si>
  <si>
    <t>https://www.linkedin.com/company/zkme/about/</t>
  </si>
  <si>
    <t>alex@zk.me</t>
  </si>
  <si>
    <t>Multicoin Capital</t>
  </si>
  <si>
    <t>David Scheer</t>
  </si>
  <si>
    <t>https://www.linkedin.com/in/davidalexander-scheer/</t>
  </si>
  <si>
    <t>Hexagon Composites</t>
  </si>
  <si>
    <t>Engineering, Finance, Human Resources, Information Technology, Legal, Management, Marketing, Medical &amp; Science, Operations, Sales</t>
  </si>
  <si>
    <t>Clean Energy, Energy</t>
  </si>
  <si>
    <t>Aalesund, More og Romsdal, Norway</t>
  </si>
  <si>
    <t>Hexagon is an energy-based company that provides safe and sustainable solutions for cleaner energy storage and conversion.</t>
  </si>
  <si>
    <t>Nordic Countries, Scandinavia, Europe, Middle East, and Africa (EMEA)</t>
  </si>
  <si>
    <t>hexagongroup.com</t>
  </si>
  <si>
    <t>https://www.linkedin.com/company/hexagon-composites-asa/</t>
  </si>
  <si>
    <t>office@hexagongroup.com</t>
  </si>
  <si>
    <t>47 70 30 44 50</t>
  </si>
  <si>
    <t>NOK</t>
  </si>
  <si>
    <t>Jon Engeset</t>
  </si>
  <si>
    <t>jon.erik.engeset@hexagongroup.com</t>
  </si>
  <si>
    <t>https://www.linkedin.com/in/jon-erik-engeset-316b6616/</t>
  </si>
  <si>
    <t>DeepMatrix</t>
  </si>
  <si>
    <t>Analytics, Cloud Computing, Cloud Storage, Geospatial</t>
  </si>
  <si>
    <t>We are a cloud based SaaS platform that manages all geospatial data needs from collection to visualization at single place</t>
  </si>
  <si>
    <t>deepmatrix.io</t>
  </si>
  <si>
    <t>https://www.linkedin.com/company/deepmatrix/</t>
  </si>
  <si>
    <t>info@deepmatrix.io</t>
  </si>
  <si>
    <t>Arali Ventures, YourNest Venture Capital</t>
  </si>
  <si>
    <t>Naresh Soni</t>
  </si>
  <si>
    <t>naresh@deepmatrix.io</t>
  </si>
  <si>
    <t>https://www.linkedin.com/in/nareshksoni/</t>
  </si>
  <si>
    <t>Administrate</t>
  </si>
  <si>
    <t>E-Learning, Education, Enterprise Software, Human Resources, Information Technology, Software, Training</t>
  </si>
  <si>
    <t>Bozeman, Montana, United States</t>
  </si>
  <si>
    <t>Powerful Software for Training Operations</t>
  </si>
  <si>
    <t>getadministrate.com</t>
  </si>
  <si>
    <t>https://www.linkedin.com/company/administrate</t>
  </si>
  <si>
    <t>info@getadministrate.com</t>
  </si>
  <si>
    <t>800 265 7163</t>
  </si>
  <si>
    <t>Maven Capital Partners, Salica, NVM Private Equity</t>
  </si>
  <si>
    <t>John Peebles</t>
  </si>
  <si>
    <t>john.peebles@getadministrate.com</t>
  </si>
  <si>
    <t>http://www.linkedin.com/in/johnjpeebles</t>
  </si>
  <si>
    <t>Beacon AI</t>
  </si>
  <si>
    <t>Air Transportation, Artificial Intelligence (AI), Big Data</t>
  </si>
  <si>
    <t>Beacon AI builds pilot assistant technology, effectively R2-D2 for pilots.</t>
  </si>
  <si>
    <t>beaconai.co</t>
  </si>
  <si>
    <t>https://www.linkedin.com/company/beacon-ai</t>
  </si>
  <si>
    <t>Sam Altman, Mischief</t>
  </si>
  <si>
    <t>Matt Cox</t>
  </si>
  <si>
    <t>matt@beaconai.co</t>
  </si>
  <si>
    <t>https://www.linkedin.com/in/mattbcox/</t>
  </si>
  <si>
    <t>Kobiton</t>
  </si>
  <si>
    <t>Engineering, Finance, Human Resources, Information Technology, Management, Marketing, Operations, Product, Sales, Support</t>
  </si>
  <si>
    <t>Developer Tools, Enterprise Software, Mobile, Quality Assurance, Usability Testing</t>
  </si>
  <si>
    <t>Kobiton is a mobile testing platform that accelerates the delivery and testing of mobile apps.</t>
  </si>
  <si>
    <t>kobiton.com</t>
  </si>
  <si>
    <t>https://www.linkedin.com/company/kobiton</t>
  </si>
  <si>
    <t>inquiries@kobiton.com</t>
  </si>
  <si>
    <t>(678) 235-4095</t>
  </si>
  <si>
    <t>BIP Ventures, Fulcrum Equity Partners, Silicon Valley Bank, BIP Capital, Kinetic Ventures</t>
  </si>
  <si>
    <t>Sean Barry</t>
  </si>
  <si>
    <t>seanbarry@kobiton.com</t>
  </si>
  <si>
    <t>https://www.linkedin.com/in/sean-barry-6850432/</t>
  </si>
  <si>
    <t>EverSpin Technologies</t>
  </si>
  <si>
    <t>Manufacturing, Semiconductor, Sensor</t>
  </si>
  <si>
    <t>Chandler, Arizona, United States</t>
  </si>
  <si>
    <t>Everspin Technologies develops and manufactures integrated magnetic products.</t>
  </si>
  <si>
    <t>everspin.com</t>
  </si>
  <si>
    <t>https://www.linkedin.com/company/everspin-technologies</t>
  </si>
  <si>
    <t>contact@everspin.com</t>
  </si>
  <si>
    <t>$99.9M</t>
  </si>
  <si>
    <t>Sanjeev Aggarwal</t>
  </si>
  <si>
    <t>sanjeev.aggarwal@everspin.com</t>
  </si>
  <si>
    <t>https://www.linkedin.com/in/sanjeev-aggarwal-7a85602/</t>
  </si>
  <si>
    <t>Virax Biolabs</t>
  </si>
  <si>
    <t>Biotechnology, Health Diagnostics, Life Science, Medical Device</t>
  </si>
  <si>
    <t>Virax Biolabs is a biotechnology company focusing on the prevention, detection, and diagnosis of viral diseases.</t>
  </si>
  <si>
    <t>viraxbiolabs.com</t>
  </si>
  <si>
    <t>https://www.linkedin.com/company/virax-biolabs</t>
  </si>
  <si>
    <t>info@viraxbiolabs.com</t>
  </si>
  <si>
    <t>$56.9M</t>
  </si>
  <si>
    <t>James Foster</t>
  </si>
  <si>
    <t>jf@viraxbiolabs.com</t>
  </si>
  <si>
    <t>https://www.linkedin.com/in/james-foster-a0786919/</t>
  </si>
  <si>
    <t>Truthset</t>
  </si>
  <si>
    <t>Engineering, Finance, Information Technology, Management, Medical &amp; Science, Operations</t>
  </si>
  <si>
    <t>Analytics, Information Technology, Marketing Automation</t>
  </si>
  <si>
    <t>Truth{set} is a data intelligence company, focused exclusively on validating the accuracy and compliance of consumer data.</t>
  </si>
  <si>
    <t>truthset.io</t>
  </si>
  <si>
    <t>https://www.linkedin.com/company/truthset/</t>
  </si>
  <si>
    <t>info@truthset.io</t>
  </si>
  <si>
    <t>super{set}</t>
  </si>
  <si>
    <t>Scott Mckinley</t>
  </si>
  <si>
    <t>scott@truthset.io</t>
  </si>
  <si>
    <t>https://www.linkedin.com/in/scottmmckinley/</t>
  </si>
  <si>
    <t>Pangeam Inc.</t>
  </si>
  <si>
    <t>Commercial Real Estate, Enterprise Software, SaaS, Sensor, Test and Measurement</t>
  </si>
  <si>
    <t>Pangeam is a human analytics platform powered by deep learning sensors.</t>
  </si>
  <si>
    <t>pangeam.com</t>
  </si>
  <si>
    <t>https://www.linkedin.com/company/pangeam/</t>
  </si>
  <si>
    <t>info@pangeam.com</t>
  </si>
  <si>
    <t>707-638-0015</t>
  </si>
  <si>
    <t>Neotribe Ventures, SNR.vc</t>
  </si>
  <si>
    <t>Jeremy Moultrup</t>
  </si>
  <si>
    <t>jeremy@pangeam.com</t>
  </si>
  <si>
    <t>https://www.linkedin.com/in/jeremy-moultrup-676a651a/</t>
  </si>
  <si>
    <t>Saudi Electricity Company</t>
  </si>
  <si>
    <t>Consumer Electronics, Electronics, Energy</t>
  </si>
  <si>
    <t>Riyadh, Ar Riyad, Saudi Arabia</t>
  </si>
  <si>
    <t>The Saudi Electricity Company (SEC abbreviated or SECO) is a Saudi Arabian power company headquartered in Riyadh.</t>
  </si>
  <si>
    <t>se.com.sa</t>
  </si>
  <si>
    <t>https://www.linkedin.com/company/saudielectricity</t>
  </si>
  <si>
    <t>Saudi National Bank</t>
  </si>
  <si>
    <t>Saad Albidnah</t>
  </si>
  <si>
    <t>sabidnah@se.com.sa</t>
  </si>
  <si>
    <t>https://www.linkedin.com/in/saad-albidnah-952b3877/</t>
  </si>
  <si>
    <t>Revelation Biosciences</t>
  </si>
  <si>
    <t>Finance, Human Resources, Management</t>
  </si>
  <si>
    <t>Revelation Biosciences develops immunologic therapeutics and diagnostics designed to make the world a healthier place.</t>
  </si>
  <si>
    <t>revbiosciences.com</t>
  </si>
  <si>
    <t>https://www.linkedin.com/company/revelation-biosciences-inc</t>
  </si>
  <si>
    <t>info@revbiosciences.com</t>
  </si>
  <si>
    <t>1-650-800-3717</t>
  </si>
  <si>
    <t>Global Health Funds, National Securities Corporation</t>
  </si>
  <si>
    <t>$128M</t>
  </si>
  <si>
    <t>James Rolke</t>
  </si>
  <si>
    <t>jrolke@revbiosciences.com</t>
  </si>
  <si>
    <t>https://www.linkedin.com/in/james-rolke-6487263/</t>
  </si>
  <si>
    <t>BPER Banca</t>
  </si>
  <si>
    <t>1867-01-01</t>
  </si>
  <si>
    <t>Banking, Finance, Financial Services, Payments, Personal Finance</t>
  </si>
  <si>
    <t>Modena, Emilia-Romagna, Italy</t>
  </si>
  <si>
    <t>BPER provides corporate and investment banking, private banking and wealth management, and financial products and services.</t>
  </si>
  <si>
    <t>bper.it</t>
  </si>
  <si>
    <t>https://www.linkedin.com/company/bper-banca/</t>
  </si>
  <si>
    <t>+39 059 4242</t>
  </si>
  <si>
    <t>Alberta Baggio</t>
  </si>
  <si>
    <t>https://www.linkedin.com/in/albertamariabaggio/</t>
  </si>
  <si>
    <t>Spire Global</t>
  </si>
  <si>
    <t>Analytics, Big Data, Data Integration, Information Services, Information Technology</t>
  </si>
  <si>
    <t>Spire Global is a space to cloud data analytics company utilizing satellites to provide maritime, aviation, and weather tracking.</t>
  </si>
  <si>
    <t>spire.com</t>
  </si>
  <si>
    <t>https://www.linkedin.com/company/spireglobal</t>
  </si>
  <si>
    <t>info@spire.com</t>
  </si>
  <si>
    <t>UK Space Agency, Signal Ocean, Blue Torch Capital, Francisco Partners, European Investment Bank, Scottish Investment Bank, Scottish Enterprise, GPO Fund, ITOCHU Corporation, Mitsui Global Investment, The Luxembourg Future Fund, Promus Ventures, RRE Ventures</t>
  </si>
  <si>
    <t>$1.6B</t>
  </si>
  <si>
    <t>John Lusk</t>
  </si>
  <si>
    <t>john.lusk@spire.com</t>
  </si>
  <si>
    <t>https://www.linkedin.com/in/johnlusk/</t>
  </si>
  <si>
    <t>Grabr</t>
  </si>
  <si>
    <t>Management, Marketing, Operations, Product</t>
  </si>
  <si>
    <t>Delivery, E-Commerce, Marketplace, Peer to Peer, Travel</t>
  </si>
  <si>
    <t>Grabr is a global peer-to-peer shopping and delivery platform.</t>
  </si>
  <si>
    <t>grabr.io</t>
  </si>
  <si>
    <t>https://www.linkedin.com/company/grabr-io</t>
  </si>
  <si>
    <t>(201) 336-4186</t>
  </si>
  <si>
    <t>Social Discovery Group, Foundation Capital, NFX, SignalFire, Alexey Repik</t>
  </si>
  <si>
    <t>Artem Fedyaev</t>
  </si>
  <si>
    <t>artem@grabr.io</t>
  </si>
  <si>
    <t>https://www.linkedin.com/in/artemfedyaev/</t>
  </si>
  <si>
    <t>Forge Health</t>
  </si>
  <si>
    <t>Engineering, Finance, Human Resources, Information Technology, Legal, Management, Marketing, Medical &amp; Science, Pro Services</t>
  </si>
  <si>
    <t>Consulting, Health Care, Mental Health, Rehabilitation</t>
  </si>
  <si>
    <t>Forge Health is a technology provider for substance use, mental health, or trauma patients.</t>
  </si>
  <si>
    <t>forgehealth.com</t>
  </si>
  <si>
    <t>https://www.linkedin.com/company/forge-health</t>
  </si>
  <si>
    <t>info@forgehealth.com</t>
  </si>
  <si>
    <t>888-224-7312</t>
  </si>
  <si>
    <t>MFO Ventures, HC9 Ventures, Montage Ventures</t>
  </si>
  <si>
    <t>Eric Frieman</t>
  </si>
  <si>
    <t>efrieman@forgehealth.com</t>
  </si>
  <si>
    <t>https://www.linkedin.com/in/eric-frieman-29131584/</t>
  </si>
  <si>
    <t>Socket Mobile</t>
  </si>
  <si>
    <t>Consumer Electronics, Data Collection and Labeling, Hardware, iOS, Mobile</t>
  </si>
  <si>
    <t>Newark, California, United States</t>
  </si>
  <si>
    <t>Socket Mobile provides portable computing and data collection hardware for the local and international markets.</t>
  </si>
  <si>
    <t>socketmobile.com</t>
  </si>
  <si>
    <t>http://www.linkedin.com/company/socket-mobile-inc</t>
  </si>
  <si>
    <t>sales@socketmobile.com</t>
  </si>
  <si>
    <t>510-933-3000</t>
  </si>
  <si>
    <t>Kevin Mills</t>
  </si>
  <si>
    <t>kevin.mills@socketmobile.com</t>
  </si>
  <si>
    <t>https://www.linkedin.com/in/kevin-mills-02361312a/</t>
  </si>
  <si>
    <t>Circular</t>
  </si>
  <si>
    <t>Engineering, Information Technology, Product</t>
  </si>
  <si>
    <t>E-Commerce, Electronics, Subscription Service</t>
  </si>
  <si>
    <t>Circular provides smart electronic devices to the consumers on subscription basis and focusing on affordability.</t>
  </si>
  <si>
    <t>nowcircular.com</t>
  </si>
  <si>
    <t>https://www.linkedin.com/company/nowcircular</t>
  </si>
  <si>
    <t>hello@nowcircular.com</t>
  </si>
  <si>
    <t>Airtree Ventures, FEBE Ventures, Airtree Ventures, Y Combinator</t>
  </si>
  <si>
    <t>Nick Ramsay</t>
  </si>
  <si>
    <t>nick.ramsay@nowcircular.com</t>
  </si>
  <si>
    <t>https://www.linkedin.com/in/nicolasramsay/</t>
  </si>
  <si>
    <t>American Lithium Energy (ALE)</t>
  </si>
  <si>
    <t>Information Technology, Management, Operations, Product</t>
  </si>
  <si>
    <t>Aerospace, Electric Vehicle, Energy, Energy Storage, Medical Device, Renewable Energy</t>
  </si>
  <si>
    <t>Carlsbad, California, United States</t>
  </si>
  <si>
    <t>ALE is shipping the world's highest energy density Si anode li-ion batteries with zero-volt stability, fast charging &amp; industry best safety.</t>
  </si>
  <si>
    <t>americanlithiumenergy.com</t>
  </si>
  <si>
    <t>https://www.linkedin.com/company/american-lithium-energy/</t>
  </si>
  <si>
    <t>info@americanlithiumenergy.com</t>
  </si>
  <si>
    <t>(760) 444-5244</t>
  </si>
  <si>
    <t>SpaceWERX, California Energy Commission</t>
  </si>
  <si>
    <t>Jiang Fan</t>
  </si>
  <si>
    <t>jfan@americanlithiumenergy.com</t>
  </si>
  <si>
    <t>https://www.linkedin.com/in/jiang-fan-b7a5b06/</t>
  </si>
  <si>
    <t>BriteCap Financial</t>
  </si>
  <si>
    <t>Finance, Financial Services, FinTech</t>
  </si>
  <si>
    <t>North Hollywood, California, United States</t>
  </si>
  <si>
    <t>BriteCap Financial is a data-driven fintech company that improves the financial health of America’s small businesses.</t>
  </si>
  <si>
    <t>britecap.com</t>
  </si>
  <si>
    <t>https://www.linkedin.com/company/forwardline-financial</t>
  </si>
  <si>
    <t>info@britecap.com</t>
  </si>
  <si>
    <t>1 866.623.4900</t>
  </si>
  <si>
    <t>One William Street Capital</t>
  </si>
  <si>
    <t>Sri Kaza</t>
  </si>
  <si>
    <t>sri.kaza@britecap.com</t>
  </si>
  <si>
    <t>https://www.linkedin.com/in/srikaza/</t>
  </si>
  <si>
    <t>Depot</t>
  </si>
  <si>
    <t>Cloud Computing, Developer Tools, Software, Software Engineering</t>
  </si>
  <si>
    <t>Depot is a cloud-based Docker image development service that provides managed persistent cache and native multi-architecture compatibility.</t>
  </si>
  <si>
    <t>depot.dev</t>
  </si>
  <si>
    <t>https://www.linkedin.com/company/depot-technologies/</t>
  </si>
  <si>
    <t>contact@depot.dev</t>
  </si>
  <si>
    <t>Felicis, Y Combinator</t>
  </si>
  <si>
    <t>Kyle Galbraith</t>
  </si>
  <si>
    <t>kyle@depot.dev</t>
  </si>
  <si>
    <t>https://www.linkedin.com/in/kylegalbraith459/</t>
  </si>
  <si>
    <t>Grid Status</t>
  </si>
  <si>
    <t>Analytics, Energy Management</t>
  </si>
  <si>
    <t>Grid Status is an energy data analytics company.</t>
  </si>
  <si>
    <t>gridstatus.io</t>
  </si>
  <si>
    <t>https://www.linkedin.com/company/grid-status</t>
  </si>
  <si>
    <t>Energize Capital</t>
  </si>
  <si>
    <t>Max Kanter</t>
  </si>
  <si>
    <t>max@gridstatus.io</t>
  </si>
  <si>
    <t>https://www.linkedin.com/in/jmaxkanter/</t>
  </si>
  <si>
    <t>AstroForge</t>
  </si>
  <si>
    <t>Engineering, Information Technology, Management, Medical &amp; Science, Operations</t>
  </si>
  <si>
    <t>Mining, Mining Technology, Space Travel</t>
  </si>
  <si>
    <t>Huntington Beach, California, United States</t>
  </si>
  <si>
    <t>AstroForge is an asteroid mining company that extracts gold and other minerals from asteroid.</t>
  </si>
  <si>
    <t>astroforge.io</t>
  </si>
  <si>
    <t>https://www.linkedin.com/company/astroforge</t>
  </si>
  <si>
    <t>Nova Threshold, Initialized Capital, Undeterred Capital</t>
  </si>
  <si>
    <t>Matthew Gialich</t>
  </si>
  <si>
    <t>matt@astroforge.io</t>
  </si>
  <si>
    <t>https://www.linkedin.com/in/matthew-gialich/</t>
  </si>
  <si>
    <t>United Site Services</t>
  </si>
  <si>
    <t>Building Material, Construction, Industrial, Machinery Manufacturing, Rental, Sustainability, Waste Management</t>
  </si>
  <si>
    <t>Westborough, Massachusetts, United States</t>
  </si>
  <si>
    <t>United Site Services is the nation’s leader in portable toilet rentals and porta potty rentals</t>
  </si>
  <si>
    <t>unitedsiteservices.com</t>
  </si>
  <si>
    <t>https://www.linkedin.com/company/united-site-services</t>
  </si>
  <si>
    <t>info@unitedsiteservices.com</t>
  </si>
  <si>
    <t>James Hyman</t>
  </si>
  <si>
    <t>james.hyman@unitedsiteservices.com</t>
  </si>
  <si>
    <t>https://www.linkedin.com/in/james-hyman-946b414/</t>
  </si>
  <si>
    <t>Catena</t>
  </si>
  <si>
    <t>Finance, Human Resources, Management, Marketing</t>
  </si>
  <si>
    <t>Logistics, Real Estate</t>
  </si>
  <si>
    <t>Helsingborg, Skane Lan, Sweden</t>
  </si>
  <si>
    <t>Catena develops, owns and manages efficient logistics facilities.</t>
  </si>
  <si>
    <t>catena.se</t>
  </si>
  <si>
    <t>https://www.linkedin.com/company/catena-ab</t>
  </si>
  <si>
    <t>info@catenafastigheter.se</t>
  </si>
  <si>
    <t>+46 42 449 22 00</t>
  </si>
  <si>
    <t>Swedbank Robur, Warehouses De Pauw, Nordic Investment Bank, Warehouses De Pauw</t>
  </si>
  <si>
    <t>Joergen Eriksson</t>
  </si>
  <si>
    <t>jorgen.eriksson@catena.se</t>
  </si>
  <si>
    <t>https://www.linkedin.com/in/j%C3%B6rgen-eriksson-083bb431/</t>
  </si>
  <si>
    <t>SenesTech</t>
  </si>
  <si>
    <t>Engineering, Finance, Human Resources, Legal, Management, Marketing, Medical &amp; Science, Operations, Product, Sales</t>
  </si>
  <si>
    <t>Biotechnology, Health Care, Medical</t>
  </si>
  <si>
    <t>Flagstaff, Arizona, United States</t>
  </si>
  <si>
    <t>SenesTech is an agricultural biotechnology life-sciences company for managing animal pest populations through fertility.</t>
  </si>
  <si>
    <t>senestech.com</t>
  </si>
  <si>
    <t>https://www.linkedin.com/company/senestech-inc-</t>
  </si>
  <si>
    <t>info@senestech.com</t>
  </si>
  <si>
    <t>(928)779-4143</t>
  </si>
  <si>
    <t>Joel Fruendt</t>
  </si>
  <si>
    <t>joel.fruendt@senestech.com</t>
  </si>
  <si>
    <t>https://www.linkedin.com/in/joelfruendt/</t>
  </si>
  <si>
    <t>just words</t>
  </si>
  <si>
    <t>Artificial Intelligence (AI), Personalization, Software</t>
  </si>
  <si>
    <t>Just words is a software company that makes it simple to create self-optimized content variations for emails and advertisements.</t>
  </si>
  <si>
    <t>justwords.ai</t>
  </si>
  <si>
    <t>https://www.linkedin.com/company/justwordsai</t>
  </si>
  <si>
    <t>Peak XV Partners, Y Combinator, Y Combinator</t>
  </si>
  <si>
    <t>Neha Mittal</t>
  </si>
  <si>
    <t>neha@justwords.ai</t>
  </si>
  <si>
    <t>https://www.linkedin.com/in/neha01mittal/</t>
  </si>
  <si>
    <t>Laser Photonics LLC</t>
  </si>
  <si>
    <t>Engineering, Finance, Human Resources, Information Technology, Management, Marketing, Medical &amp; Science, Operations, Sales</t>
  </si>
  <si>
    <t>Machinery Manufacturing, Manufacturing</t>
  </si>
  <si>
    <t>Flushing, New York, United States</t>
  </si>
  <si>
    <t>LPC Designs and manufactures Industrial Grade Laser Cleaning &amp; Rust Removal, 3D Printing, Cutting and Marking Machines</t>
  </si>
  <si>
    <t>laserphotonics.com</t>
  </si>
  <si>
    <t>https://www.linkedin.com/company/laser-photonics/</t>
  </si>
  <si>
    <t>fiber@laserphotonics.com</t>
  </si>
  <si>
    <t>+1 407-477-5618</t>
  </si>
  <si>
    <t>Wayne Tupuola</t>
  </si>
  <si>
    <t>wtupuola@laserphotonics.com</t>
  </si>
  <si>
    <t>https://www.linkedin.com/in/wayne-tupuola-8a7030a8/</t>
  </si>
  <si>
    <t>Vero Fiber Networks</t>
  </si>
  <si>
    <t>Engineering, Finance, Human Resources, Information Technology, Legal, Management, Medical &amp; Science, Operations, Product</t>
  </si>
  <si>
    <t>Education, Information Technology, Internet, Network Hardware</t>
  </si>
  <si>
    <t>Vero Fiber Networks is an optic network company that provides reliable, scalable, and secure connectivity for schools.</t>
  </si>
  <si>
    <t>veronetworks.com</t>
  </si>
  <si>
    <t>https://www.linkedin.com/company/vero-networks/</t>
  </si>
  <si>
    <t>(303) 350-4060</t>
  </si>
  <si>
    <t>Matt Erickson</t>
  </si>
  <si>
    <t>merickson@veronetworks.com</t>
  </si>
  <si>
    <t>https://www.linkedin.com/in/matt-erickson-946881/</t>
  </si>
  <si>
    <t>Sharjah Islamic Bank</t>
  </si>
  <si>
    <t>Banking, Financial Services</t>
  </si>
  <si>
    <t>Sharjah, Sharjah, United Arab Emirates</t>
  </si>
  <si>
    <t>Sharjah Islamic Bank’s reputation and continued success has been built by providing customers with unparalleled levels of service.</t>
  </si>
  <si>
    <t>sib.ae</t>
  </si>
  <si>
    <t>https://www.linkedin.com/company/29366</t>
  </si>
  <si>
    <t>AED</t>
  </si>
  <si>
    <t>Sheikh Sultan Bin Mohamed Al Qassimi</t>
  </si>
  <si>
    <t>Mohamed Abdalla</t>
  </si>
  <si>
    <t>mohamed.abdalla@sib.ae</t>
  </si>
  <si>
    <t>https://www.sib.ae/en/about-us</t>
  </si>
  <si>
    <t>Favcy</t>
  </si>
  <si>
    <t>Information Technology</t>
  </si>
  <si>
    <t>Favcy is a Venture Building Platform</t>
  </si>
  <si>
    <t>favcy.com</t>
  </si>
  <si>
    <t>https://www.linkedin.com/company/favcy/</t>
  </si>
  <si>
    <t>pc@favcy.in</t>
  </si>
  <si>
    <t>Windrose Capital</t>
  </si>
  <si>
    <t>Pranav Chaturvedi</t>
  </si>
  <si>
    <t>https://www.linkedin.com/in/chaturvedipranav/?original_referer=https%3A%2F%2Fwww%2Egoogle%2Ecom%2F&amp;originalSubdomain=in</t>
  </si>
  <si>
    <t>BAMF Health</t>
  </si>
  <si>
    <t>Artificial Intelligence (AI), Biopharma, Biotechnology, Clinical Trials, Health Care</t>
  </si>
  <si>
    <t>Grand Rapids, Michigan, United States</t>
  </si>
  <si>
    <t>BAMF Health is a theranostics center that offers molecular therapy, radiopharmacy, and clinical trials to treat cancer and other diseases.</t>
  </si>
  <si>
    <t>bamfhealth.com</t>
  </si>
  <si>
    <t>https://www.linkedin.com/company/bamf-health</t>
  </si>
  <si>
    <t>info@bamfhealth.com</t>
  </si>
  <si>
    <t>Potawatomi Ventures, Waséyabek Development Company</t>
  </si>
  <si>
    <t>Anthony Chang</t>
  </si>
  <si>
    <t>anthony.chang@bamfhealth.com</t>
  </si>
  <si>
    <t>https://www.linkedin.com/in/anthony-chang-phd-25161ba/</t>
  </si>
  <si>
    <t>Électricité de France</t>
  </si>
  <si>
    <t>Clean Energy, Electrical Distribution, Energy, Energy Efficiency, Energy Management, Geothermal Energy, Hydroelectric, Information Technology, Oil and Gas</t>
  </si>
  <si>
    <t>Paris, Ile-de-France, France</t>
  </si>
  <si>
    <t>EDF is an electric utility company that provides heat humps. wind turbines, photovoltaic, and geothermal energy.</t>
  </si>
  <si>
    <t>edf.fr</t>
  </si>
  <si>
    <t>http://www.linkedin.com/company/edf</t>
  </si>
  <si>
    <t>actionnaires@edf.fr</t>
  </si>
  <si>
    <t>+33 (0)1 40 42 46 37</t>
  </si>
  <si>
    <t>Luc Remont</t>
  </si>
  <si>
    <t>luc.remont@edf.fr</t>
  </si>
  <si>
    <t>https://www.linkedin.com/in/luc-r%C3%A9mont/?locale=fr_FR</t>
  </si>
  <si>
    <t>Nuwellis</t>
  </si>
  <si>
    <t>Engineering, Finance, Human Resources, Management, Marketing, Operations, Pro Services, Product, Sales</t>
  </si>
  <si>
    <t>Biotechnology, Health Care, Medical, Medical Device, Therapeutics, Training</t>
  </si>
  <si>
    <t>Eden Prairie, Minnesota, United States</t>
  </si>
  <si>
    <t>Nuwellis is a medical device firm committed to using research, innovation, and teamwork to improve the lives of people from fluid overload.</t>
  </si>
  <si>
    <t>Greater Minneapolis-Saint Paul Area, Great Lakes, Midwestern US</t>
  </si>
  <si>
    <t>nuwellis.com</t>
  </si>
  <si>
    <t>https://www.linkedin.com/company/24226861</t>
  </si>
  <si>
    <t>+1 952 345 4200</t>
  </si>
  <si>
    <t>Nestor Jaramillo</t>
  </si>
  <si>
    <t>nestor.jaramillo@nuwellis.com</t>
  </si>
  <si>
    <t>https://www.linkedin.com/in/nestor-jaramillo-jr-11799415/</t>
  </si>
  <si>
    <t>XO Life</t>
  </si>
  <si>
    <t>Health Care, Medical, Pharmaceutical</t>
  </si>
  <si>
    <t>München, Bayern, Germany</t>
  </si>
  <si>
    <t>XO Life connects patients and pharma for the better life.</t>
  </si>
  <si>
    <t>xo-life.com</t>
  </si>
  <si>
    <t>https://www.linkedin.com/company/xo-life/</t>
  </si>
  <si>
    <t>hello@xo-life.com</t>
  </si>
  <si>
    <t>Grazia Equity, Sandwater, SeedLink Ventures</t>
  </si>
  <si>
    <t>Friderike Bruchmann</t>
  </si>
  <si>
    <t>friderike.bruchmann@xo-life.com</t>
  </si>
  <si>
    <t>https://www.linkedin.com/in/dr-friderike-bruchmann/?originalSubdomain=de</t>
  </si>
  <si>
    <t>Yalla Plus</t>
  </si>
  <si>
    <t>Enterprise Software, Information Technology, Payments, Software</t>
  </si>
  <si>
    <t>Yalla Plus offers QR-based digital menu solutions for restaurants, featuring integrated payments and easy menu management.</t>
  </si>
  <si>
    <t>yallaplus.com</t>
  </si>
  <si>
    <t>https://www.linkedin.com/company/yallaplus</t>
  </si>
  <si>
    <t>info@yallaplus.com</t>
  </si>
  <si>
    <t>SAR</t>
  </si>
  <si>
    <t>Merak Capital</t>
  </si>
  <si>
    <t>Abdullah Alrabeh</t>
  </si>
  <si>
    <t>https://www.linkedin.com/in/abdullah-alrabeh-7183a712b/</t>
  </si>
  <si>
    <t>TransBnk</t>
  </si>
  <si>
    <t>Human Resources, Information Technology</t>
  </si>
  <si>
    <t>Banking, Financial Services, Transaction Processing</t>
  </si>
  <si>
    <t>TransBnk is a Transaction Banking Platform.</t>
  </si>
  <si>
    <t>transbnk.co.in</t>
  </si>
  <si>
    <t>https://www.linkedin.com/company/transbnk/people/</t>
  </si>
  <si>
    <t>011-41415558</t>
  </si>
  <si>
    <t>8i Ventures, Accion Venture Lab, 8i Ventures</t>
  </si>
  <si>
    <t>Vaibhav Tambe</t>
  </si>
  <si>
    <t>vaibhav.tambe@transbnk.co.in</t>
  </si>
  <si>
    <t>https://www.linkedin.com/in/vaibhav-tambe/</t>
  </si>
  <si>
    <t>Piramidal</t>
  </si>
  <si>
    <t>Artificial Intelligence (AI), Biotechnology, Wellness</t>
  </si>
  <si>
    <t>Piramidal offers AI software that transforms brain activity into easy-to-understand health data to help diagnose diseases.</t>
  </si>
  <si>
    <t>piramidal.ai</t>
  </si>
  <si>
    <t>https://www.linkedin.com/company/piramidalai</t>
  </si>
  <si>
    <t>Y Combinator</t>
  </si>
  <si>
    <t>Dimitris Sakellariou</t>
  </si>
  <si>
    <t>dimitris@piramidal.ai</t>
  </si>
  <si>
    <t>https://www.linkedin.com/in/sacellarius/</t>
  </si>
  <si>
    <t>Judo Bio</t>
  </si>
  <si>
    <t>Biotechnology, Life Science, Medical, Therapeutics</t>
  </si>
  <si>
    <t>Judo Bio is a biotechnology company that develops precision therapeutics targeting specific cell populations to address genetic diseases.</t>
  </si>
  <si>
    <t>https://www.linkedin.com/company/judobio</t>
  </si>
  <si>
    <t>Chelsea Place Johnson</t>
  </si>
  <si>
    <t>https://www.crunchbase.com/person/chelsea-place-johnson</t>
  </si>
  <si>
    <t>Bone Health Technologies</t>
  </si>
  <si>
    <t>Engineering, Management, Pro Services, Product</t>
  </si>
  <si>
    <t>Health Care, Medical, Medical Device</t>
  </si>
  <si>
    <t>Bone Health Technologies is developing a new standard of care for treating both osteoporosis and osteopenia, the precursor to osteoporosis.</t>
  </si>
  <si>
    <t>bonehealthtech.com</t>
  </si>
  <si>
    <t>https://www.linkedin.com/company/bone-health-technologies/</t>
  </si>
  <si>
    <t>laura@bonehealthtech.com</t>
  </si>
  <si>
    <t>Good Growth Capital</t>
  </si>
  <si>
    <t>Laura Yecies</t>
  </si>
  <si>
    <t>https://www.linkedin.com/in/laurayecies/</t>
  </si>
  <si>
    <t>Universal Diagnostics</t>
  </si>
  <si>
    <t>Engineering, Operations</t>
  </si>
  <si>
    <t>Biopharma, Biotechnology, Medical</t>
  </si>
  <si>
    <t>Seville, Andalucia, Spain</t>
  </si>
  <si>
    <t>UDX is an in-vitro diagnostics company developing a platform of minimally-invasive, blood-based solutions for the early detection of cancer</t>
  </si>
  <si>
    <t>universaldx.com</t>
  </si>
  <si>
    <t>https://www.linkedin.com/company/universal-diagnostics-sl/</t>
  </si>
  <si>
    <t>contact@universaldx.com</t>
  </si>
  <si>
    <t>Quest Diagnostics</t>
  </si>
  <si>
    <t>Juan Barea</t>
  </si>
  <si>
    <t>juan@universaldx.com</t>
  </si>
  <si>
    <t>https://www.linkedin.com/in/juanbarea/?originalSubdomain=es</t>
  </si>
  <si>
    <t>Facilities by ADF</t>
  </si>
  <si>
    <t>Engineering, Human Resources, Management, Operations, Sales</t>
  </si>
  <si>
    <t>Facilities Support Services, TV Production</t>
  </si>
  <si>
    <t>Bridgend, Bridgend, United Kingdom</t>
  </si>
  <si>
    <t>Facilities by ADF provide production and support vehicles including artiste trailers and make-up trailers for the TV and film industry.</t>
  </si>
  <si>
    <t>facilitiesbyadf.com</t>
  </si>
  <si>
    <t>https://www.linkedin.com/company/facilities-by-adf/</t>
  </si>
  <si>
    <t>+44(0) 1656 725560</t>
  </si>
  <si>
    <t>Marsden Proctor</t>
  </si>
  <si>
    <t>mars@facilitiesbyadf.com</t>
  </si>
  <si>
    <t>https://www.linkedin.com/in/marsden-proctor-243352164/</t>
  </si>
  <si>
    <t>Hinduja Global Solutions</t>
  </si>
  <si>
    <t>CRM, Information Technology, Management Consulting, Management Information Systems, Outsourcing</t>
  </si>
  <si>
    <t>Hinduja Global Solutions provides solutions in consumer engagement, business process optimization &amp; digital innovation.</t>
  </si>
  <si>
    <t>hgs.cx</t>
  </si>
  <si>
    <t>https://www.linkedin.com/company/hinduja-global-solutions-inc--</t>
  </si>
  <si>
    <t>marketing@hindujagsl.com</t>
  </si>
  <si>
    <t>91-80-2573 2620</t>
  </si>
  <si>
    <t>Venk Korla</t>
  </si>
  <si>
    <t>venk.korla@hgs.cx</t>
  </si>
  <si>
    <t>https://www.linkedin.com/in/venk-korla-844924/</t>
  </si>
  <si>
    <t>INTERSTELLAR LAB</t>
  </si>
  <si>
    <t>Aerospace, AgTech, Biotechnology, Farming, Natural Resources</t>
  </si>
  <si>
    <t>Dover, Delaware, United States</t>
  </si>
  <si>
    <t>Interstellar Lab designs, manufactures and operates biofarming platform to unleash the power of plants. On Earth and in Space.</t>
  </si>
  <si>
    <t>interstellarlab.com</t>
  </si>
  <si>
    <t>https://www.linkedin.com/company/28829451</t>
  </si>
  <si>
    <t>contact@interstellarlab.earth</t>
  </si>
  <si>
    <t>NASA</t>
  </si>
  <si>
    <t>Barbara Belvis</t>
  </si>
  <si>
    <t>barbara@interstellarlab.earth</t>
  </si>
  <si>
    <t>https://www.linkedin.com/in/barbara-belvisi-79242118/?locale=en_US</t>
  </si>
  <si>
    <t>Deep Fission</t>
  </si>
  <si>
    <t>Nuclear</t>
  </si>
  <si>
    <t>Berkeley, California, United States</t>
  </si>
  <si>
    <t>Deep Fission is transforming the energy landscape by installing modular nuclear power reactors a mile deep.</t>
  </si>
  <si>
    <t>deepfission.com</t>
  </si>
  <si>
    <t>https://www.linkedin.com/company/deep-fission/</t>
  </si>
  <si>
    <t>8VC</t>
  </si>
  <si>
    <t>Elizabeth Muller</t>
  </si>
  <si>
    <t>liz.muller@deepfission.com</t>
  </si>
  <si>
    <t>https://www.linkedin.com/in/elizabethmuller/</t>
  </si>
  <si>
    <t>Eris Lifesciences</t>
  </si>
  <si>
    <t>Engineering, Human Resources, Management, Marketing, Product, Sales</t>
  </si>
  <si>
    <t>Health Care, Pharmaceutical, Therapeutics</t>
  </si>
  <si>
    <t>Ahmedabad, Gujarat, India</t>
  </si>
  <si>
    <t>Eris Lifesciences is a domestic pharmaceutical company in India that focuses on the chronic and lifestyle diseases segment.</t>
  </si>
  <si>
    <t>eris.co.in</t>
  </si>
  <si>
    <t>https://www.linkedin.com/company/eris-lifesciences</t>
  </si>
  <si>
    <t>info@eris.co.in</t>
  </si>
  <si>
    <t>Infinite Partners</t>
  </si>
  <si>
    <t>Amit Bakshi</t>
  </si>
  <si>
    <t>amit.bakshi@eris.co.in</t>
  </si>
  <si>
    <t>https://eris.co.in/wp-content/uploads/2023/12/Profile-Amit-Bakshi-Chairman-and-managing-Director-.pdf</t>
  </si>
  <si>
    <t>Mindset</t>
  </si>
  <si>
    <t>Mindset is mental illness information, tools, and community for family caregivers.</t>
  </si>
  <si>
    <t>mindset.care</t>
  </si>
  <si>
    <t>https://www.linkedin.com/company/mindsetcare/</t>
  </si>
  <si>
    <t>Science</t>
  </si>
  <si>
    <t>Darren Webb</t>
  </si>
  <si>
    <t>darren@mindset.care</t>
  </si>
  <si>
    <t>https://www.linkedin.com/in/dwebbny/</t>
  </si>
  <si>
    <t>Microbiotica</t>
  </si>
  <si>
    <t>Biotechnology, Health Care, Therapeutics</t>
  </si>
  <si>
    <t>Microbiotica is a developer of human microbiome therapeutics intended to discover and develop live bacterial therapeutics and biomarkers.</t>
  </si>
  <si>
    <t>microbiotica.com</t>
  </si>
  <si>
    <t>https://www.linkedin.com/company/microbiotica-limited/</t>
  </si>
  <si>
    <t>info@microbiotica.com</t>
  </si>
  <si>
    <t>+ 44 (0) 20 7866 7860</t>
  </si>
  <si>
    <t>Tencent, Flerie Invest, Tencent, Seventure Partners, Cambridge Innovation Capital, IP Group</t>
  </si>
  <si>
    <t>Tim Sharpington</t>
  </si>
  <si>
    <t>tsharpington@microbiotica.com</t>
  </si>
  <si>
    <t>https://www.linkedin.com/in/tim-sharpington-8673a81a0/</t>
  </si>
  <si>
    <t>EzFill</t>
  </si>
  <si>
    <t>Human Resources, Management, Operations</t>
  </si>
  <si>
    <t>Apps, Delivery Service, E-Commerce, Oil and Gas, Service Industry</t>
  </si>
  <si>
    <t>Miami Beach, Florida, United States</t>
  </si>
  <si>
    <t>Gas Delivered to Your Home or Office</t>
  </si>
  <si>
    <t>ezfl.com</t>
  </si>
  <si>
    <t>https://www.linkedin.com/company/11250871/</t>
  </si>
  <si>
    <t>sales@ezfillapp.com</t>
  </si>
  <si>
    <t>Next Charging</t>
  </si>
  <si>
    <t>$100M</t>
  </si>
  <si>
    <t>Yehuda Levy</t>
  </si>
  <si>
    <t>yehuda@ezfl.com</t>
  </si>
  <si>
    <t>https://ir.ezfl.com/management-team/</t>
  </si>
  <si>
    <t>Moleculin</t>
  </si>
  <si>
    <t>Finance, Management, Operations, Product</t>
  </si>
  <si>
    <t>Biotechnology, Medical, Pharmaceutical</t>
  </si>
  <si>
    <t>Houston, Texas, United States</t>
  </si>
  <si>
    <t>Moleculin is a pharmaceutical company developing dermatological products to treat skin disorders.</t>
  </si>
  <si>
    <t>Greater Houston Area, Southern US</t>
  </si>
  <si>
    <t>moleculin.com</t>
  </si>
  <si>
    <t>https://www.linkedin.com/company/moleculin-llc</t>
  </si>
  <si>
    <t>info@moleculin.com</t>
  </si>
  <si>
    <t>713) 300-5160</t>
  </si>
  <si>
    <t>Wally Klemp</t>
  </si>
  <si>
    <t>wklemp@moleculin.com</t>
  </si>
  <si>
    <t>https://www.linkedin.com/in/wally-klemp-126470/</t>
  </si>
  <si>
    <t>JumpStart</t>
  </si>
  <si>
    <t>Finance, Financial Services, Non Profit, Venture Capital</t>
  </si>
  <si>
    <t>Cleveland, Ohio, United States</t>
  </si>
  <si>
    <t>JumpStart Inc. is an Ohio-based non-profit organization that offers development assistance to entrepreneurs in Northeast Ohio.</t>
  </si>
  <si>
    <t>jumpstartinc.org</t>
  </si>
  <si>
    <t>https://www.linkedin.com/company/jumpstart-inc-</t>
  </si>
  <si>
    <t>ask@jumpstartinc.org</t>
  </si>
  <si>
    <t>The Milliken &amp; Company Charitable Foundation, US Department of Commerce, Economic Development Administation, KeyBank Foundation, Keybank</t>
  </si>
  <si>
    <t>Julie Jacono</t>
  </si>
  <si>
    <t>julie.jacono@jumpstartinc.org</t>
  </si>
  <si>
    <t>https://www.linkedin.com/in/julie-jacono-7ab06a3/</t>
  </si>
  <si>
    <t>Carpe</t>
  </si>
  <si>
    <t>Manufacturing, Medical, Pharmaceutical</t>
  </si>
  <si>
    <t>Durham, North Carolina, United States</t>
  </si>
  <si>
    <t>Carpe manufactures an OTC antiperspirant lotion that helps reduce sweaty hands and feet</t>
  </si>
  <si>
    <t>mycarpe.com</t>
  </si>
  <si>
    <t>https://www.linkedin.com/company/carpe1/</t>
  </si>
  <si>
    <t>info@carpelotion.com</t>
  </si>
  <si>
    <t>(919)246-6427</t>
  </si>
  <si>
    <t>Topspin Consumer Partners, Carolina Angel Network, Duke Angel Network</t>
  </si>
  <si>
    <t>David Spratte</t>
  </si>
  <si>
    <t>david@mycarpe.com</t>
  </si>
  <si>
    <t>https://www.linkedin.com/in/david-spratte-a151a578/</t>
  </si>
  <si>
    <t>Harvard Apparatus Regenerative Technology</t>
  </si>
  <si>
    <t>Engineering, Information Technology, Management, Medical &amp; Science, Operations, Pro Services, Product, Sales</t>
  </si>
  <si>
    <t>Biotechnology, Health Care, Medical, Medical Device</t>
  </si>
  <si>
    <t>Holliston, Massachusetts, United States</t>
  </si>
  <si>
    <t>Harvard Apparatus Regenerative Technology is a biotechnology firm developing esophageal implants for patients battling threatening condition</t>
  </si>
  <si>
    <t>hregen.com</t>
  </si>
  <si>
    <t>https://www.linkedin.com/company/hregen-inc/</t>
  </si>
  <si>
    <t>bioscience@harvardapparatus.com</t>
  </si>
  <si>
    <t>Bin Zhao</t>
  </si>
  <si>
    <t>Jerry He</t>
  </si>
  <si>
    <t>jhe@biostage.com</t>
  </si>
  <si>
    <t>https://www.linkedin.com/in/jerry-he-3769058/</t>
  </si>
  <si>
    <t>Brand Engagement Network</t>
  </si>
  <si>
    <t>Engineering, Finance, Management</t>
  </si>
  <si>
    <t>Artificial Intelligence (AI), Information Technology, Virtual Assistant</t>
  </si>
  <si>
    <t>Jackson, Wyoming, United States</t>
  </si>
  <si>
    <t>Brand Engagement Network is a company that provides conversational AI interface, consumer engagement, and digital assistance.</t>
  </si>
  <si>
    <t>beninc.ai</t>
  </si>
  <si>
    <t>https://www.linkedin.com/company/ben-ai/</t>
  </si>
  <si>
    <t>Yorkville Advisors</t>
  </si>
  <si>
    <t>Michael Lucas</t>
  </si>
  <si>
    <t>michael@beninc.ai</t>
  </si>
  <si>
    <t>https://www.linkedin.com/in/michael-lucas-b0325860/</t>
  </si>
  <si>
    <t>De Novo Foodlabs</t>
  </si>
  <si>
    <t>Biotechnology, Food and Beverage</t>
  </si>
  <si>
    <t>De Novo Foodlabs is a pioneering biotech start-up revolutionising the field of nutrition by leveraging the power of microbial fermentation.</t>
  </si>
  <si>
    <t>denovofoodlabs.com</t>
  </si>
  <si>
    <t>https://www.linkedin.com/company/de-novo-foodlabs/</t>
  </si>
  <si>
    <t>info@denovofoodlabs.com</t>
  </si>
  <si>
    <t>Joyful Ventures, Mylkcubator, UM6P Ventures</t>
  </si>
  <si>
    <t>Jean Louwrens</t>
  </si>
  <si>
    <t>jean@denovodairy.com</t>
  </si>
  <si>
    <t>https://www.linkedin.com/in/jean-louwrens-400505123/</t>
  </si>
  <si>
    <t>dottxt</t>
  </si>
  <si>
    <t>Artificial Intelligence (AI), Developer APIs, Natural Language Processing, Software</t>
  </si>
  <si>
    <t>Ridgewood, New Jersey, United States</t>
  </si>
  <si>
    <t>Dottxt offers machine language models for information extraction and classification via API.</t>
  </si>
  <si>
    <t>dottxt.co</t>
  </si>
  <si>
    <t>https://www.linkedin.com/company/dottxt/</t>
  </si>
  <si>
    <t>1-201-213-0927</t>
  </si>
  <si>
    <t>Daniel Gerlanc</t>
  </si>
  <si>
    <t>dan@dottxt.co</t>
  </si>
  <si>
    <t>http://www.linkedin.com/in/dgerlanc</t>
  </si>
  <si>
    <t>Botanical Solutions</t>
  </si>
  <si>
    <t>Management, Marketing</t>
  </si>
  <si>
    <t>Agriculture, Biotechnology, Chemical, Farming, Manufacturing</t>
  </si>
  <si>
    <t>Vitacura, Region Metropolitana, Chile</t>
  </si>
  <si>
    <t>Botanical Solutions is a startup company that manufactures plant-based active ingredients and products from advanced botanicals.</t>
  </si>
  <si>
    <t>botanical-solution.com</t>
  </si>
  <si>
    <t>https://www.linkedin.com/company/botanical-solutions-spa</t>
  </si>
  <si>
    <t>info@botanicalsolutions.cl</t>
  </si>
  <si>
    <t>Otter Capital</t>
  </si>
  <si>
    <t>Gaston Salinas</t>
  </si>
  <si>
    <t>https://www.linkedin.com/in/gast%C3%B3n-salinas-6b031b2/?originalSubdomain=cl</t>
  </si>
  <si>
    <t>KIP Protocol</t>
  </si>
  <si>
    <t>Artificial Intelligence (AI), Blockchain, Cryptocurrency, Web3</t>
  </si>
  <si>
    <t>Hong Kong, Hong Kong Island, Hong Kong</t>
  </si>
  <si>
    <t>KIP Protocol is a decentralized base layer on which AI models, apps, and data owners can safely transact and monetize in Web3.</t>
  </si>
  <si>
    <t>kip.pro</t>
  </si>
  <si>
    <t>https://www.linkedin.com/company/kip-protocol</t>
  </si>
  <si>
    <t>Animoca Ventures, Tribe Capital, Animoca Ventures</t>
  </si>
  <si>
    <t>Julian Peh</t>
  </si>
  <si>
    <t>julian@kip.pro</t>
  </si>
  <si>
    <t>https://www.linkedin.com/in/julianpeh/</t>
  </si>
  <si>
    <t>American Cancer Society</t>
  </si>
  <si>
    <t>Government, Health Care, Medical, Non Profit</t>
  </si>
  <si>
    <t>American Cancer Society is a nationwide voluntary health organization dedicated to eliminate cancer in the United States.</t>
  </si>
  <si>
    <t>cancer.org</t>
  </si>
  <si>
    <t>http://www.linkedin.com/company/4013</t>
  </si>
  <si>
    <t>social@cancer.org</t>
  </si>
  <si>
    <t>EG America, The Milliken &amp; Company Charitable Foundation, NBA Foundation, Humana, Berkshire Bank Foundation, Blue Cross and Blue Shield of Texas, Adtalem Global Education, Lisa Dean Moseley Foundation, PHL COVID-19 Fund</t>
  </si>
  <si>
    <t>Karen Knudsen</t>
  </si>
  <si>
    <t>karen.knudsen@cancer.org</t>
  </si>
  <si>
    <t>https://www.linkedin.com/in/karen-knudsen-mba-phd-343311b8/</t>
  </si>
  <si>
    <t>Sorella Labs</t>
  </si>
  <si>
    <t>Blockchain, Ethereum, Financial Services, Web3</t>
  </si>
  <si>
    <t>Sorella Labs is developing tools to tackle Ethereum and Creating sustainable on-chain markets.</t>
  </si>
  <si>
    <t>sorellalabs.xyz</t>
  </si>
  <si>
    <t>https://www.linkedin.com/company/sorella-labs</t>
  </si>
  <si>
    <t>Paradigm</t>
  </si>
  <si>
    <t>Ludwig Thouvenin</t>
  </si>
  <si>
    <t>ludwig@sorellalabs.xyz</t>
  </si>
  <si>
    <t>https://www.linkedin.com/in/ludwig-thouvenin-b269881b9/</t>
  </si>
  <si>
    <t>Verofax Limited</t>
  </si>
  <si>
    <t>Information Technology, Management, Operations</t>
  </si>
  <si>
    <t>Convertible Note</t>
  </si>
  <si>
    <t>Software</t>
  </si>
  <si>
    <t>Abu Dhabi, Abu Dhabi, United Arab Emirates</t>
  </si>
  <si>
    <t>Traceability as a service for products, stakeholders and transactions.</t>
  </si>
  <si>
    <t>verofax.com</t>
  </si>
  <si>
    <t>https://www.linkedin.com/company/verofax1</t>
  </si>
  <si>
    <t>infor@verofax.com</t>
  </si>
  <si>
    <t>323-304-0626</t>
  </si>
  <si>
    <t>King Abdullah University of Science and Technology, Navig8 Group, Plug and Play, Trove Capital, Benson Oak Ventures, Trove Capital, Privity</t>
  </si>
  <si>
    <t>Wassim Merheby</t>
  </si>
  <si>
    <t>wassim@verofax.com</t>
  </si>
  <si>
    <t>https://www.linkedin.com/in/wassimmerheby/</t>
  </si>
  <si>
    <t>plutos ONE</t>
  </si>
  <si>
    <t>FinTech</t>
  </si>
  <si>
    <t>plutos ONE provides Get quick cash vouchers on your phone from leading brands.</t>
  </si>
  <si>
    <t>plutos.one</t>
  </si>
  <si>
    <t>https://www.linkedin.com/company/plutos-one/</t>
  </si>
  <si>
    <t>StartupXseed Ventures</t>
  </si>
  <si>
    <t>Rajjat Gulati</t>
  </si>
  <si>
    <t>rajjat@plutos.one</t>
  </si>
  <si>
    <t>https://www.linkedin.com/in/rajjatgulati/?originalSubdomain=in</t>
  </si>
  <si>
    <t>Chemtrade Logistics Income Fund</t>
  </si>
  <si>
    <t>Chemical, Food and Beverage, Manufacturing, Water</t>
  </si>
  <si>
    <t>Chemtrade is one of the world’s largest suppliers of sulphuric acid, liquid sulphur dioxide (SO2) and sodium hydrosulphite (SHS), and a</t>
  </si>
  <si>
    <t>chemtradelogistics.com</t>
  </si>
  <si>
    <t>https://www.linkedin.com/company/chemtrade-logistics</t>
  </si>
  <si>
    <t>mtlcsr@chemtradelogistics.com</t>
  </si>
  <si>
    <t>RBC Capital Markets</t>
  </si>
  <si>
    <t>Scott Rook</t>
  </si>
  <si>
    <t>scott.rook@chemtradelogistics.com</t>
  </si>
  <si>
    <t>https://www.linkedin.com/in/scott-rook-431332a/</t>
  </si>
  <si>
    <t>ekko</t>
  </si>
  <si>
    <t>FinTech, SaaS, Software, Sustainability</t>
  </si>
  <si>
    <t>ekko’s award-winning technology empowers every transaction and interaction with positive impact.</t>
  </si>
  <si>
    <t>ekko.earth</t>
  </si>
  <si>
    <t>https://www.linkedin.com/company/joinekko-earth/</t>
  </si>
  <si>
    <t>hello@ekko.earth</t>
  </si>
  <si>
    <t>Archie, Fuel Ventures</t>
  </si>
  <si>
    <t>Oli Cook</t>
  </si>
  <si>
    <t>oli@enviroconomy.io</t>
  </si>
  <si>
    <t>https://www.linkedin.com/in/oli-cook-2ba72460/?original_referer=https%3A%2F%2Fwww%2Egoogle%2Ecom%2F&amp;originalSubdomain=uk</t>
  </si>
  <si>
    <t>O'Reilly Auto Parts</t>
  </si>
  <si>
    <t>Automotive, Manufacturing, Retail, Wholesale</t>
  </si>
  <si>
    <t>Springfield, Missouri, United States</t>
  </si>
  <si>
    <t>O’Reilly Automotive, Inc. is a specialty retailer of automotive aftermarket parts, tools, supplies, equipment and accessories.</t>
  </si>
  <si>
    <t>oreillyauto.com</t>
  </si>
  <si>
    <t>https://www.linkedin.com/company/30967</t>
  </si>
  <si>
    <t>1(888)327-7153</t>
  </si>
  <si>
    <t>Brad Beckham</t>
  </si>
  <si>
    <t>bbeckham@oreillyauto.com</t>
  </si>
  <si>
    <t>https://www.linkedin.com/in/bradbeckhamor1957/</t>
  </si>
  <si>
    <t>Bridge Financial Technology</t>
  </si>
  <si>
    <t>Accounting, Banking, FinTech, Software</t>
  </si>
  <si>
    <t>Bridge provides software to change the way financial advisors run their businesses and interact with clients.</t>
  </si>
  <si>
    <t>bridgeft.com</t>
  </si>
  <si>
    <t>https://www.linkedin.com/company/bridge-financial-technology</t>
  </si>
  <si>
    <t>sales@bridgeft.com</t>
  </si>
  <si>
    <t>+1 312 517 1002</t>
  </si>
  <si>
    <t>Dynasty Financial Partners, MassChallenge, FINTOP Capital, MissionOG</t>
  </si>
  <si>
    <t>Joe Stensland</t>
  </si>
  <si>
    <t>joe.stensland@bridgeft.com</t>
  </si>
  <si>
    <t>https://www.linkedin.com/in/joestensland/</t>
  </si>
  <si>
    <t>IDEX</t>
  </si>
  <si>
    <t>Biometrics, Information Technology, Sensor, Software</t>
  </si>
  <si>
    <t>Fornebu, Akershus, Norway</t>
  </si>
  <si>
    <t>Biometrics Software &amp; Fingerprint Sensor</t>
  </si>
  <si>
    <t>idexbiometrics.com</t>
  </si>
  <si>
    <t>https://www.linkedin.com/company/idexbiometrics/</t>
  </si>
  <si>
    <t>mailbox@idex.no</t>
  </si>
  <si>
    <t>+47 67 83 91 19</t>
  </si>
  <si>
    <t>Catharina Eklof</t>
  </si>
  <si>
    <t>catharina.eklof@idexbiometrics.com</t>
  </si>
  <si>
    <t>https://www.linkedin.com/in/catharina-eklof-41aa883/</t>
  </si>
  <si>
    <t>Local Initiatives Support Corporation</t>
  </si>
  <si>
    <t>Communities, Health Care, Non Profit</t>
  </si>
  <si>
    <t>LISC, is one of the organizations in the country supporting projects to revitalize communities.</t>
  </si>
  <si>
    <t>lisc.org</t>
  </si>
  <si>
    <t>https://www.linkedin.com/company/local-initiatives-support-corporation-lisc</t>
  </si>
  <si>
    <t>info@lisc.org</t>
  </si>
  <si>
    <t>The Milliken &amp; Company Charitable Foundation, PNC Bank, Washington Trust, Truist Foundation, KeyBank Foundation, BankNewport, Bread Financial, Community Development Financial Institutions Fund, Citizens Charitable Foundation, Dick's Sporting Goods, Federal Home Loan Bank of San Francisco</t>
  </si>
  <si>
    <t>Michael Pugh</t>
  </si>
  <si>
    <t>mpugh@lisc.org</t>
  </si>
  <si>
    <t>https://www.linkedin.com/in/michael-t-pugh-9060ba12/</t>
  </si>
  <si>
    <t>Integra Resources</t>
  </si>
  <si>
    <t>Mineral, Mining</t>
  </si>
  <si>
    <t>Integra Resources is engaged in the acquisition and exploration of properties with the potential for base metal and other minerals.</t>
  </si>
  <si>
    <t>integraresources.com</t>
  </si>
  <si>
    <t>https://www.linkedin.com/company/integra-resources/?originalSubdomain=ca</t>
  </si>
  <si>
    <t>info@integraresources.com</t>
  </si>
  <si>
    <t>Beedie Capital, GMP Securities</t>
  </si>
  <si>
    <t>Jason Kosec</t>
  </si>
  <si>
    <t>jason.kosec@integraresources.com</t>
  </si>
  <si>
    <t>https://www.linkedin.com/in/jason-kosec-0a32aa30/</t>
  </si>
  <si>
    <t>YeagerAI</t>
  </si>
  <si>
    <t>Generative AI, Information Technology, Marketplace</t>
  </si>
  <si>
    <t>YeagerAI is a pioneering AI research lab focused on developing technology that promotes sovereignty, transparency, and decentralization.</t>
  </si>
  <si>
    <t>yeager.ai</t>
  </si>
  <si>
    <t>https://www.linkedin.com/company/yeager-ai/about/</t>
  </si>
  <si>
    <t>North Island Ventures</t>
  </si>
  <si>
    <t>Albert Lluis</t>
  </si>
  <si>
    <t>albert@yeager.ai</t>
  </si>
  <si>
    <t>https://www.linkedin.com/in/acastellana/</t>
  </si>
  <si>
    <t>Payhere</t>
  </si>
  <si>
    <t>Financial Services, FinTech, Payments</t>
  </si>
  <si>
    <t>Seoul, Seoul-t'ukpyolsi, South Korea</t>
  </si>
  <si>
    <t>Payhere is a fintech company that provides card terminals and online payment gateway services for multiple industries.</t>
  </si>
  <si>
    <t>payhere.in</t>
  </si>
  <si>
    <t>https://www.linkedin.com/company/payhere-inc/</t>
  </si>
  <si>
    <t>contacts@payhere.in</t>
  </si>
  <si>
    <t>KRW</t>
  </si>
  <si>
    <t>Goodwater Capital, Smilegate Investment, Mirae Asset Capital, Hashed</t>
  </si>
  <si>
    <t>Dhanika Perera</t>
  </si>
  <si>
    <t>dperera@payhere.lk</t>
  </si>
  <si>
    <t>https://www.linkedin.com/in/dhanika/</t>
  </si>
  <si>
    <t>Jumo Health</t>
  </si>
  <si>
    <t>Engineering, Finance, Management, Marketing, Medical &amp; Science, Operations, Product, Sales</t>
  </si>
  <si>
    <t>Education, Health Care, Medical, Publishing</t>
  </si>
  <si>
    <t>Jumo Health provides educational content and tools to help children and families understand, manage, and own their health.</t>
  </si>
  <si>
    <t>JumoHealth.com</t>
  </si>
  <si>
    <t>https://www.linkedin.com/company/563006/</t>
  </si>
  <si>
    <t>hello@jumohealth.com</t>
  </si>
  <si>
    <t>646-895-9319</t>
  </si>
  <si>
    <t>Falfurrias Management Partners, Excelerate Health Ventures</t>
  </si>
  <si>
    <t>Kevin Aniskovich</t>
  </si>
  <si>
    <t>kevin@jumohealth.com</t>
  </si>
  <si>
    <t>https://www.linkedin.com/in/kaniskovich/</t>
  </si>
  <si>
    <t>Draganfly</t>
  </si>
  <si>
    <t>Engineering, Human Resources, Legal, Operations</t>
  </si>
  <si>
    <t>Drone Management, Drones, Manufacturing</t>
  </si>
  <si>
    <t>Saskatoon, Saskatchewan, Canada</t>
  </si>
  <si>
    <t>Draganfly brings a wide range of experience and expertise to the table meaning that, with our many years of sUAS experience.</t>
  </si>
  <si>
    <t>draganfly.com</t>
  </si>
  <si>
    <t>https://www.linkedin.com/company/draganflyinc</t>
  </si>
  <si>
    <t>Cameron Chell</t>
  </si>
  <si>
    <t>cameron.chell@draganfly.com</t>
  </si>
  <si>
    <t>https://www.linkedin.com/in/cameronchell/</t>
  </si>
  <si>
    <t>Tactic</t>
  </si>
  <si>
    <t>Engineering, Management, Marketing, Operations</t>
  </si>
  <si>
    <t>Facility Management, Human Resources, Information Technology, Mobile Apps, Office Administration, SaaS, Software</t>
  </si>
  <si>
    <t>Lehi, Utah, United States</t>
  </si>
  <si>
    <t>Tactic is a SaaS platform that helps manage a hybrid workplace with office space reservation, integration, and map services.</t>
  </si>
  <si>
    <t>gettactic.com</t>
  </si>
  <si>
    <t>https://linkedin.com/company/gettactic</t>
  </si>
  <si>
    <t>support@gettactic.com</t>
  </si>
  <si>
    <t>Peterson Ventures</t>
  </si>
  <si>
    <t>Reid Hiatt</t>
  </si>
  <si>
    <t>reid@gettactic.com</t>
  </si>
  <si>
    <t>https://www.linkedin.com/in/reid-hiatt-07639598/</t>
  </si>
  <si>
    <t>Otto</t>
  </si>
  <si>
    <t>Artificial Intelligence (AI), Travel, Travel Agency</t>
  </si>
  <si>
    <t>Otto is a startup developing an intelligent and autonomous AI travel adviser for business travelers.</t>
  </si>
  <si>
    <t>ottotheagent.com</t>
  </si>
  <si>
    <t>https://www.linkedin.com/company/ottotheagent/</t>
  </si>
  <si>
    <t>jobs@ottotheagent.com</t>
  </si>
  <si>
    <t>Madrona</t>
  </si>
  <si>
    <t>Michael Gulmann</t>
  </si>
  <si>
    <t>michael@ottotheagent.com</t>
  </si>
  <si>
    <t>https://www.linkedin.com/in/mgulmann/</t>
  </si>
  <si>
    <t>Redo</t>
  </si>
  <si>
    <t>Finance, Management, Sales</t>
  </si>
  <si>
    <t>Business Information Systems, Information Technology, Sales Automation</t>
  </si>
  <si>
    <t>Draper, Utah, United States</t>
  </si>
  <si>
    <t>Redo develops a free return automation application for brand owners.</t>
  </si>
  <si>
    <t>getredo.com</t>
  </si>
  <si>
    <t>https://www.linkedin.com/company/redo-tech</t>
  </si>
  <si>
    <t>Pelion Venture Partners</t>
  </si>
  <si>
    <t>Sterling Snow</t>
  </si>
  <si>
    <t>sterling@getredo.com</t>
  </si>
  <si>
    <t>https://www.linkedin.com/in/sterling-snow-051baab5/</t>
  </si>
  <si>
    <t>TeamOhana</t>
  </si>
  <si>
    <t>TeamOhana is the first strategic headcount management platform.</t>
  </si>
  <si>
    <t>teamohana.com</t>
  </si>
  <si>
    <t>https://www.linkedin.com/company/teamohana/</t>
  </si>
  <si>
    <t>Sierra Ventures</t>
  </si>
  <si>
    <t>Tushar Makhija</t>
  </si>
  <si>
    <t>tushar@teamohana.com</t>
  </si>
  <si>
    <t>https://www.linkedin.com/in/tusharmakhija/</t>
  </si>
  <si>
    <t>Your Money Line</t>
  </si>
  <si>
    <t>Engineering, Management, Marketing, Medical &amp; Science, Operations, Sales</t>
  </si>
  <si>
    <t>Consulting, Financial Services, FinTech, Human Resources, Professional Services</t>
  </si>
  <si>
    <t>Carmel, Indiana, United States</t>
  </si>
  <si>
    <t>Your Money Line is a financial wellness company that provides custom financial paths, expert guides, and human resource benefits.</t>
  </si>
  <si>
    <t>yourmoneyline.com</t>
  </si>
  <si>
    <t>https://www.linkedin.com/company/yourmoneyline</t>
  </si>
  <si>
    <t>info@yourmoneyline.com</t>
  </si>
  <si>
    <t>+1 317 708 3054</t>
  </si>
  <si>
    <t>Allos Ventures</t>
  </si>
  <si>
    <t>Peter Dunn</t>
  </si>
  <si>
    <t>pete.dunn@yourmoneyline.com</t>
  </si>
  <si>
    <t>https://www.linkedin.com/in/petetheplanner/</t>
  </si>
  <si>
    <t>LIC Housing Finance</t>
  </si>
  <si>
    <t>Engineering, Finance, Human Resources, Information Technology, Legal, Management, Marketing, Operations, Sales</t>
  </si>
  <si>
    <t>Financial Services, Insurance</t>
  </si>
  <si>
    <t>LIC Housing Finance Ltd. is a largest Housing Finance company in India.</t>
  </si>
  <si>
    <t>lichousing.com</t>
  </si>
  <si>
    <t>https://www.linkedin.com/company/lic-housing-finance-limitedh</t>
  </si>
  <si>
    <t>sgd@gmail.com</t>
  </si>
  <si>
    <t>91 22 2217 8600</t>
  </si>
  <si>
    <t>Bhasker Bharti</t>
  </si>
  <si>
    <t>Owner</t>
  </si>
  <si>
    <t>http://www.linkedin.com/in/bhasker-bharti-906a5741</t>
  </si>
  <si>
    <t>Besty AI</t>
  </si>
  <si>
    <t>Analytics, Artificial Intelligence (AI), Business Intelligence, Machine Learning, Mobile</t>
  </si>
  <si>
    <t>Besty AI is an artificial intelligence company.</t>
  </si>
  <si>
    <t>getbesty.ai</t>
  </si>
  <si>
    <t>https://www.linkedin.com/company/besty-ai</t>
  </si>
  <si>
    <t>info@getbloom.ai</t>
  </si>
  <si>
    <t>Bungalow Capital Management, Ridge Ventures</t>
  </si>
  <si>
    <t>Aarlo Fish</t>
  </si>
  <si>
    <t>aarlo@getbesty.ai</t>
  </si>
  <si>
    <t>https://www.linkedin.com/in/aarlo/</t>
  </si>
  <si>
    <t>Al Jouf Cement</t>
  </si>
  <si>
    <t>Engineering, Finance, Human Resources, Information Technology, Operations</t>
  </si>
  <si>
    <t>Al Jouf Cement is a concrete company that provides reinforced concrete.</t>
  </si>
  <si>
    <t>joufcem.com.sa</t>
  </si>
  <si>
    <t>https://www.linkedin.com/company/al-jouf-cement-company</t>
  </si>
  <si>
    <t>info@joufcem.com.sa</t>
  </si>
  <si>
    <t>+966 12 2613139</t>
  </si>
  <si>
    <t>Al-Rajhi Bank</t>
  </si>
  <si>
    <t>Abdulkarim Nuhayer</t>
  </si>
  <si>
    <t>https://www.linkedin.com/in/abdulkarim-al-nuhayer-ba12b324/?originalSubdomain=sa</t>
  </si>
  <si>
    <t>Inertia</t>
  </si>
  <si>
    <t>Engineering, Finance, Management, Marketing, Medical &amp; Science, Operations, Sales</t>
  </si>
  <si>
    <t>Augmented Reality, Construction, Data Mining, Project Management, SaaS</t>
  </si>
  <si>
    <t>Inertia is a location-driven construction management platform that provides solutions to alleviate jobsite productivity challenges.</t>
  </si>
  <si>
    <t>inertiasystems.com</t>
  </si>
  <si>
    <t>https://www.linkedin.com/company/inertia-systems</t>
  </si>
  <si>
    <t>engage@inertiasystems.com</t>
  </si>
  <si>
    <t>888-999-9796</t>
  </si>
  <si>
    <t>Matthew Hudelson</t>
  </si>
  <si>
    <t>matthew.hudelson@inertiasystems.com</t>
  </si>
  <si>
    <t>https://www.linkedin.com/in/matthew-hudelson-7b631738/</t>
  </si>
  <si>
    <t>Manuva</t>
  </si>
  <si>
    <t>Engineering, Operations, Sales</t>
  </si>
  <si>
    <t>B2B, E-Commerce, Internet, Manufacturing, Packaging Services, Supply Chain Management</t>
  </si>
  <si>
    <t>Jakarta Pusat, Jakarta Raya, Indonesia</t>
  </si>
  <si>
    <t>Manuva is an integrated manufacturing platform for Packaging &amp; Utilitarian goods.</t>
  </si>
  <si>
    <t>manuva.com</t>
  </si>
  <si>
    <t>https://www.linkedin.com/company/manuvaindonesia</t>
  </si>
  <si>
    <t>support@manuva.com</t>
  </si>
  <si>
    <t>(+62) 21 80 511 695</t>
  </si>
  <si>
    <t>Journey Capital Partners, Tin Men Capital, Vertex Ventures</t>
  </si>
  <si>
    <t>Anggara Pranaspati</t>
  </si>
  <si>
    <t>angga@manuva.com</t>
  </si>
  <si>
    <t>https://www.linkedin.com/in/anggara-pranaspati-295a43166/?originalSubdomain=id</t>
  </si>
  <si>
    <t>Compass Education</t>
  </si>
  <si>
    <t>Engineering, Information Technology, Operations, Product</t>
  </si>
  <si>
    <t>Computer, Software</t>
  </si>
  <si>
    <t>Melbourne, Victoria, Australia</t>
  </si>
  <si>
    <t>Compass Education is a schools management platform that enables schools to deliver high-quality learning experiences.</t>
  </si>
  <si>
    <t>compass.education</t>
  </si>
  <si>
    <t>https://www.linkedin.com/company/compasseducation/</t>
  </si>
  <si>
    <t>EQT, Advent Partners</t>
  </si>
  <si>
    <t>John Motte</t>
  </si>
  <si>
    <t>jdelamotte@compass.edu.au</t>
  </si>
  <si>
    <t>https://www.compass.education/company/about-compass/</t>
  </si>
  <si>
    <t>ITA Airways</t>
  </si>
  <si>
    <t>Aerospace, Air Transportation, Travel</t>
  </si>
  <si>
    <t>Rome, Lazio, Italy</t>
  </si>
  <si>
    <t>ITA Airways is the flag carrier and national airline of Italy.</t>
  </si>
  <si>
    <t>alitalia.com</t>
  </si>
  <si>
    <t>https://www.linkedin.com/company/ita-airways</t>
  </si>
  <si>
    <t>39 06 65631</t>
  </si>
  <si>
    <t>AIP Capital, Castlelake, Lufthansa, Etihad Airways</t>
  </si>
  <si>
    <t>Emiliana Limosani</t>
  </si>
  <si>
    <t>emiliana.limosani@ita-airways.com</t>
  </si>
  <si>
    <t>https://www.linkedin.com/in/emiliana-limosani-13aa8127/</t>
  </si>
  <si>
    <t>SatLayer</t>
  </si>
  <si>
    <t>Bitcoin, Blockchain, Web3</t>
  </si>
  <si>
    <t>SatLayer to protect any sort of dApp or protocol as a BVS, significantly enhancing security for all of cryptocurrency.</t>
  </si>
  <si>
    <t>satlayer.xyz</t>
  </si>
  <si>
    <t>Castle Island Ventures, Hack VC</t>
  </si>
  <si>
    <t>Luke Xie</t>
  </si>
  <si>
    <t>luke@satlayer.xyz</t>
  </si>
  <si>
    <t>https://tracxn.com/d/companies/satlayer/__fRagwmVHQHLAJcqbnhchFptntza-wiq484xJedpOw0c</t>
  </si>
  <si>
    <t>Strolll</t>
  </si>
  <si>
    <t>Augmented Reality, Health Care, Medical Device, Virtual Reality</t>
  </si>
  <si>
    <t>Strolll is a digital health startup developing solutions for the mobility of people living with neurological disorders.</t>
  </si>
  <si>
    <t>strolll.co</t>
  </si>
  <si>
    <t>https://www.linkedin.com/company/strolll/</t>
  </si>
  <si>
    <t>hello@strolll.co</t>
  </si>
  <si>
    <t>Cleveland Clinic, Midven, SFC Capital, EIC Accelerator</t>
  </si>
  <si>
    <t>Jorgen Ellis</t>
  </si>
  <si>
    <t>je@strolll.co</t>
  </si>
  <si>
    <t>https://www.linkedin.com/in/jorgenellis/</t>
  </si>
  <si>
    <t>Tradewind</t>
  </si>
  <si>
    <t>Engineering, Finance, Legal, Management, Marketing, Operations, Sales, Support</t>
  </si>
  <si>
    <t>Finance, Financial Services, Professional Services</t>
  </si>
  <si>
    <t>Tradewind is a finance organization that provides liquidity for international small- and middle-market enterprises.</t>
  </si>
  <si>
    <t>tradewindfinance.com</t>
  </si>
  <si>
    <t>https://www.linkedin.com/company/tradewindfinance/</t>
  </si>
  <si>
    <t>us@tradewindfinance.com</t>
  </si>
  <si>
    <t>Rene Pastor</t>
  </si>
  <si>
    <t>r.pastor@tradewindfinance.com</t>
  </si>
  <si>
    <t>https://www.linkedin.com/in/ren%c3%a9-pastor-58630531/</t>
  </si>
  <si>
    <t>Fleet</t>
  </si>
  <si>
    <t>CRM, Information Technology, iOS, Logistics, Software</t>
  </si>
  <si>
    <t>Fleet is a mobility-as-a-Service software for enterprise transportation needs.</t>
  </si>
  <si>
    <t>movewithfleet.com</t>
  </si>
  <si>
    <t>https://www.linkedin.com/company/movewithfleet</t>
  </si>
  <si>
    <t>support@movewithfleet.com</t>
  </si>
  <si>
    <t>Congruent Ventures</t>
  </si>
  <si>
    <t>Shaurya Saluja</t>
  </si>
  <si>
    <t>shaurya@movewithfleet.com</t>
  </si>
  <si>
    <t>https://www.linkedin.com/in/shauryasaluja/</t>
  </si>
  <si>
    <t>Volant Aerotech</t>
  </si>
  <si>
    <t>Aerospace, Air Transportation, Industrial, Manufacturing</t>
  </si>
  <si>
    <t>Minhang, Shanghai, China</t>
  </si>
  <si>
    <t>Volant Aerotech is a company specializing in the R&amp;D, manufacturing, and service of passenger eVTOL.</t>
  </si>
  <si>
    <t>volantaerotech.com</t>
  </si>
  <si>
    <t>https://www.linkedin.com/company/shanghaivolantaerotechltd/</t>
  </si>
  <si>
    <t>hi@volantaerotech.com</t>
  </si>
  <si>
    <t>Beijing Robot Industry Fund, Legend Capital, QF Capital, Huaqiang Capital, CDH Investments, Zigong Chuangfa, FutureCap, Shunwei Capital</t>
  </si>
  <si>
    <t>Ming Dong</t>
  </si>
  <si>
    <t>ming.dong@volantaerotech.com</t>
  </si>
  <si>
    <t>https://www.linkedin.com/in/ming-dong-bb458b51/</t>
  </si>
  <si>
    <t>RTI International</t>
  </si>
  <si>
    <t>Consulting, Education, Government, Non Profit</t>
  </si>
  <si>
    <t>RTI is an independent, nonprofit institute that provides research, development, and technical services to government and commercial clients.</t>
  </si>
  <si>
    <t>rti.org</t>
  </si>
  <si>
    <t>https://www.linkedin.com/company/rti-international/</t>
  </si>
  <si>
    <t>listen@rti.org</t>
  </si>
  <si>
    <t>(919) 541-6000</t>
  </si>
  <si>
    <t>US Department of Energy, U.S. Environmental Protection Agency, Ascendium Education Group, NCATS, National Institute of Standards and Technology</t>
  </si>
  <si>
    <t>Tim Gabel</t>
  </si>
  <si>
    <t>tjg@rti.org</t>
  </si>
  <si>
    <t>https://www.linkedin.com/in/timgabel/</t>
  </si>
  <si>
    <t>SportAI</t>
  </si>
  <si>
    <t>Computer Vision, Information Technology, Machine Learning, Software, Sports</t>
  </si>
  <si>
    <t>Oslo, Oslo, Norway</t>
  </si>
  <si>
    <t>SportAI is a B2B sports technology company at the forefront of enhancing sports technique analysis insights via API solutions.</t>
  </si>
  <si>
    <t>sportai.com</t>
  </si>
  <si>
    <t>https://www.linkedin.com/company/sportai-com/</t>
  </si>
  <si>
    <t>contact@sportai.com</t>
  </si>
  <si>
    <t>Skyfall Ventures</t>
  </si>
  <si>
    <t>Lauren Pedersen</t>
  </si>
  <si>
    <t>lauren.pedersen@sportai.com</t>
  </si>
  <si>
    <t>https://www.linkedin.com/in/laurenmartinpedersen/?originalSubdomain=no</t>
  </si>
  <si>
    <t>Metakosmos</t>
  </si>
  <si>
    <t>Advanced Materials, Intelligent Systems, Space Travel</t>
  </si>
  <si>
    <t>Waterloo, South Australia, Australia</t>
  </si>
  <si>
    <t>Metakosmos specializes in building cutting-edge complex systems, protection technologies, and real-time information collecting solutions.</t>
  </si>
  <si>
    <t>metakosmos.com.au</t>
  </si>
  <si>
    <t>https://www.linkedin.com/company/metakosmos</t>
  </si>
  <si>
    <t>info@metakosmos.com.au</t>
  </si>
  <si>
    <t>Alzadhar Al-Sanai, Australian Space Agency, Investment NSW, CSIRO</t>
  </si>
  <si>
    <t>Kiriti Rambhatla</t>
  </si>
  <si>
    <t>kiriti@metakosmos.com.au</t>
  </si>
  <si>
    <t>https://www.linkedin.com/in/kiriti-rambhatla/?originalSubdomain=au</t>
  </si>
  <si>
    <t>SaltX Technology</t>
  </si>
  <si>
    <t>CRM, Electronics, Energy, Information Technology, Renewable Energy</t>
  </si>
  <si>
    <t>Hägersten, Stockholms Lan, Sweden</t>
  </si>
  <si>
    <t>SaltX Technology are the future of energy storage, and have developed and patented a ground-breaking technology.</t>
  </si>
  <si>
    <t>saltxtechnology.com</t>
  </si>
  <si>
    <t>https://www.linkedin.com/company/saltx/</t>
  </si>
  <si>
    <t>event@saltxtechnology.com</t>
  </si>
  <si>
    <t>+46 (0)874 430 70</t>
  </si>
  <si>
    <t>Industrifonden, Sma Mineral, Swedish Energy Agency, BloombergNEF</t>
  </si>
  <si>
    <t>Carl Liner</t>
  </si>
  <si>
    <t>cj.liner@saltxtechnology.com</t>
  </si>
  <si>
    <t>https://www.linkedin.com/in/carl-johan-lin%C3%A9r-1013b7a/?originalSubdomain=se</t>
  </si>
  <si>
    <t>Dat Bike</t>
  </si>
  <si>
    <t>Automotive, CleanTech, Electric Vehicle, Manufacturing</t>
  </si>
  <si>
    <t>Ho Chi Minh City, NA - Vietnam, Vietnam</t>
  </si>
  <si>
    <t>Dat Bike is a Vietnamese startup that makes electric motorbikes.</t>
  </si>
  <si>
    <t>dat.bike</t>
  </si>
  <si>
    <t>https://www.linkedin.com/company/dat-bike/</t>
  </si>
  <si>
    <t>+84 1800 234549</t>
  </si>
  <si>
    <t>InfraCo Asia, Jungle Ventures</t>
  </si>
  <si>
    <t>Son Nguyen</t>
  </si>
  <si>
    <t>sonn@dat.bike</t>
  </si>
  <si>
    <t>https://www.linkedin.com/in/sonnbc/</t>
  </si>
  <si>
    <t>King Energy</t>
  </si>
  <si>
    <t>Engineering, Finance, Legal, Management, Marketing, Operations, Pro Services, Sales</t>
  </si>
  <si>
    <t>Clean Energy, Commercial Real Estate, Energy, Renewable Energy, Solar</t>
  </si>
  <si>
    <t>San Luis Obispo, California, United States</t>
  </si>
  <si>
    <t>King Energy is a next-generation energy company that brings solar power to multi-tenant commercial properties.</t>
  </si>
  <si>
    <t>kingenergy.com</t>
  </si>
  <si>
    <t>https://www.linkedin.com/company/king-energy</t>
  </si>
  <si>
    <t>800 781 1765</t>
  </si>
  <si>
    <t>Sunstone Credit</t>
  </si>
  <si>
    <t>John Witchel</t>
  </si>
  <si>
    <t>jwitchel@kingenergy.com</t>
  </si>
  <si>
    <t>https://www.linkedin.com/in/jwitchel/</t>
  </si>
  <si>
    <t>Surge Energy</t>
  </si>
  <si>
    <t>Energy, Oil and Gas</t>
  </si>
  <si>
    <t>Calgary, Alberta, Canada</t>
  </si>
  <si>
    <t>An oil focused E&amp;P company that has a high quality crude oil reserve, production and cash flow base.</t>
  </si>
  <si>
    <t>surgeenergy.ca</t>
  </si>
  <si>
    <t>http://www.linkedin.com/company/1433819</t>
  </si>
  <si>
    <t>info@surgeenergy.ca</t>
  </si>
  <si>
    <t>403-930-1010</t>
  </si>
  <si>
    <t>Paul Colborne</t>
  </si>
  <si>
    <t>pcolborne@surgeenergy.ca</t>
  </si>
  <si>
    <t>https://www.surgeenergy.ca/management/</t>
  </si>
  <si>
    <t>Stork Network</t>
  </si>
  <si>
    <t>Blockchain, Cryptocurrency, Web3</t>
  </si>
  <si>
    <t>Stork Network provides decentralized data solutions for decentralized protocols.</t>
  </si>
  <si>
    <t>stork.network</t>
  </si>
  <si>
    <t>https://www.linkedin.com/company/stork-labs</t>
  </si>
  <si>
    <t>Faction, Lattice Fund</t>
  </si>
  <si>
    <t>Roy Lugasi</t>
  </si>
  <si>
    <t>roy@stork.inc</t>
  </si>
  <si>
    <t>https://www.linkedin.com/in/roy-lugasi-a995b065/</t>
  </si>
  <si>
    <t>Diakonos Oncology</t>
  </si>
  <si>
    <t>Biotechnology, Oncology, Pharmaceutical</t>
  </si>
  <si>
    <t>Diakonos Oncology is a biotechnology company that researches and develops cures related to cancer.</t>
  </si>
  <si>
    <t>diakonosoncology.com</t>
  </si>
  <si>
    <t>http://www.linkedin.com/company/diakonos-oncology</t>
  </si>
  <si>
    <t>pr@diakonosoncology.com</t>
  </si>
  <si>
    <t>Restem Group</t>
  </si>
  <si>
    <t>Mike Wicks</t>
  </si>
  <si>
    <t>m.wicks@diakonosoncology.com</t>
  </si>
  <si>
    <t>https://www.linkedin.com/in/mike-wicks-71187158/</t>
  </si>
  <si>
    <t>Poly Medicure</t>
  </si>
  <si>
    <t>Manufacturing, Medical, Medical Device</t>
  </si>
  <si>
    <t>Polymedicure Ltd. is manufacturer of Medical devices.</t>
  </si>
  <si>
    <t>polymedicure.com</t>
  </si>
  <si>
    <t>https://www.linkedin.com/company/poly-medicure-ltd/</t>
  </si>
  <si>
    <t>Lighthouse Funds</t>
  </si>
  <si>
    <t>Himanshu Baid</t>
  </si>
  <si>
    <t>himanshu@polymedicure.com</t>
  </si>
  <si>
    <t>https://www.linkedin.com/in/himanshu-baid-0a34ba15/?originalSubdomain=in</t>
  </si>
  <si>
    <t>YouSet</t>
  </si>
  <si>
    <t>Finance, FinTech, Insurance, InsurTech</t>
  </si>
  <si>
    <t>Montréal, Quebec, Canada</t>
  </si>
  <si>
    <t>YouSet is a damage insurance brokerage firm.</t>
  </si>
  <si>
    <t>youset.ca</t>
  </si>
  <si>
    <t>https://www.linkedin.com/company/youset-insurance/</t>
  </si>
  <si>
    <t>contact@youset.ca</t>
  </si>
  <si>
    <t>+1 888 875 8088</t>
  </si>
  <si>
    <t>Xavier Freeman</t>
  </si>
  <si>
    <t>xfreeman@youset.ca</t>
  </si>
  <si>
    <t>https://www.linkedin.com/in/xavierfreeman/</t>
  </si>
  <si>
    <t>Inspire Semiconductor</t>
  </si>
  <si>
    <t>Engineering, Finance, Management, Marketing</t>
  </si>
  <si>
    <t>Artificial Intelligence (AI), Blockchain, Computer, Cryptocurrency, Information Technology, Machine Learning, Semiconductor</t>
  </si>
  <si>
    <t>Inspire Semiconductor in developing and delivering superior solutions for HPC, AI, blockchain and other compute-intensive applications.</t>
  </si>
  <si>
    <t>inspiresemi.com</t>
  </si>
  <si>
    <t>https://www.linkedin.com/company/inspire-semiconductor-inc/</t>
  </si>
  <si>
    <t>info@inspiresemi.com</t>
  </si>
  <si>
    <t>(737) 471-3230</t>
  </si>
  <si>
    <t>Alexander Gray</t>
  </si>
  <si>
    <t>agray@inspiresemi.com</t>
  </si>
  <si>
    <t>https://www.linkedin.com/in/alexander-gray-3b923011/</t>
  </si>
  <si>
    <t>NXRT</t>
  </si>
  <si>
    <t>Artificial Intelligence (AI), Automotive, Autonomous Vehicles, Education, Enterprise Software, Information Technology, Railroad, Software, Software Engineering</t>
  </si>
  <si>
    <t>Mödling, Niederosterreich, Austria</t>
  </si>
  <si>
    <t>NXRT is developing the next generation of immersive simulation software for mixed reality driving applications supporting diverse industries</t>
  </si>
  <si>
    <t>nxrt.io</t>
  </si>
  <si>
    <t>https://www.linkedin.com/company/nxrt</t>
  </si>
  <si>
    <t>contact@nxrt.io</t>
  </si>
  <si>
    <t>Mangrove Capital Partners, eQventure</t>
  </si>
  <si>
    <t>Lukas Stranger</t>
  </si>
  <si>
    <t>lukas.stranger@nxrt.io</t>
  </si>
  <si>
    <t>https://www.linkedin.com/in/lukasstranger/</t>
  </si>
  <si>
    <t>Trende</t>
  </si>
  <si>
    <t>Information Technology, Operations</t>
  </si>
  <si>
    <t>Energy, Renewable Energy, Retail</t>
  </si>
  <si>
    <t>Trende is an online renewable energy retailer company.</t>
  </si>
  <si>
    <t>trende.jp</t>
  </si>
  <si>
    <t>https://www.linkedin.com/company/trende-inc/</t>
  </si>
  <si>
    <t>support@trende.jp</t>
  </si>
  <si>
    <t>ITOCHU Corporation, TEPCO Ventures</t>
  </si>
  <si>
    <t>Masashi Nishio</t>
  </si>
  <si>
    <t>https://www.linkedin.com/in/masashi-nishio-3199618/</t>
  </si>
  <si>
    <t>Trace Machina</t>
  </si>
  <si>
    <t>IT Infrastructure, Robotics, Software</t>
  </si>
  <si>
    <t>Trace Machina is a company that specializes in the development and maintenance of simulation infrastructure.</t>
  </si>
  <si>
    <t>tracemachina.com</t>
  </si>
  <si>
    <t>https://www.linkedin.com/company/trace-machina/</t>
  </si>
  <si>
    <t>Wellington Management</t>
  </si>
  <si>
    <t>Marcus Eagan</t>
  </si>
  <si>
    <t>marcus@tracemachina.com</t>
  </si>
  <si>
    <t>https://www.linkedin.com/in/marcuseagan/</t>
  </si>
  <si>
    <t>UP Catalyst</t>
  </si>
  <si>
    <t>Nanotechnology</t>
  </si>
  <si>
    <t>UP Catalyst produces sustainable carbon nanomaterials and graphite for the green energy storage industry.</t>
  </si>
  <si>
    <t>upcatalyst.com</t>
  </si>
  <si>
    <t>https://www.linkedin.com/company/upcatalyst/</t>
  </si>
  <si>
    <t>info@upcatalyst.com</t>
  </si>
  <si>
    <t>+372 5329 2353</t>
  </si>
  <si>
    <t>Extantia Capital, Sunly, EIT RawMaterials</t>
  </si>
  <si>
    <t>Gary Urb</t>
  </si>
  <si>
    <t>gary@upcatalyst.com</t>
  </si>
  <si>
    <t>https://www.linkedin.com/in/gary-urb-phd/?originalSubdomain=ee</t>
  </si>
  <si>
    <t>Credbull</t>
  </si>
  <si>
    <t>Blockchain, Financial Services, FinTech</t>
  </si>
  <si>
    <t>Credbull manages on-chain private credit funds.</t>
  </si>
  <si>
    <t>credbull.io</t>
  </si>
  <si>
    <t>https://www.linkedin.com/company/credbullprivatecredit</t>
  </si>
  <si>
    <t>hello@credbull.io</t>
  </si>
  <si>
    <t>Gnosis</t>
  </si>
  <si>
    <t>Jason Dehni</t>
  </si>
  <si>
    <t>jason@credbull.io</t>
  </si>
  <si>
    <t>https://www.linkedin.com/in/jasondehni/?original_referer=https%3A%2F%2Fwww%2Egoogle%2Ecom%2F&amp;originalSubdomain=ae</t>
  </si>
  <si>
    <t>Wright Electric</t>
  </si>
  <si>
    <t>Engineering, Management, Medical &amp; Science, Operations</t>
  </si>
  <si>
    <t>Aerospace, Air Transportation, Electric Vehicle, Manufacturing</t>
  </si>
  <si>
    <t>Albany, New York, United States</t>
  </si>
  <si>
    <t>Wright Electric is a leader in the future of sustainable, lower emissions air travel.</t>
  </si>
  <si>
    <t>weflywright.com</t>
  </si>
  <si>
    <t>https://www.linkedin.com/company/wrightelectric/</t>
  </si>
  <si>
    <t>contact@weflywright.com</t>
  </si>
  <si>
    <t>Federal Aviation Administration, US Department of Energy, Y Combinator</t>
  </si>
  <si>
    <t>Jeffrey Engler</t>
  </si>
  <si>
    <t>jeff@weflywright.com</t>
  </si>
  <si>
    <t>https://www.linkedin.com/in/jeffengler/</t>
  </si>
  <si>
    <t>SurePath AI</t>
  </si>
  <si>
    <t>Artificial Intelligence (AI), Cyber Security, Network Security, Productivity Tools, SaaS</t>
  </si>
  <si>
    <t>SurePath AI governs workforce use of GenAI.</t>
  </si>
  <si>
    <t>surepath.ai</t>
  </si>
  <si>
    <t>https://www.linkedin.com/company/surepath</t>
  </si>
  <si>
    <t>sales@surepath.ai</t>
  </si>
  <si>
    <t>303-720-7300</t>
  </si>
  <si>
    <t>Randy Birdsall</t>
  </si>
  <si>
    <t>randy@surepath.ai</t>
  </si>
  <si>
    <t>https://www.linkedin.com/in/randy-birdsall/</t>
  </si>
  <si>
    <t>Omnisient | Collaborative Consumer Intelligence</t>
  </si>
  <si>
    <t>Analytics, Big Data, FinTech, Information Technology, Privacy, Software</t>
  </si>
  <si>
    <t>Cape Town, NA - South Africa, South Africa</t>
  </si>
  <si>
    <t>Omnisient is a Privacy Enhancing Technology and the leading privacy-preserving data collaboration platform.</t>
  </si>
  <si>
    <t>omnisient.com</t>
  </si>
  <si>
    <t>https://www.linkedin.com/company/omnisient-omnidata/</t>
  </si>
  <si>
    <t>marketing@omnisient.com</t>
  </si>
  <si>
    <t>Arise, Buffet Investments, KLT Holdings, Compass Venture Capital, Investec, Nedbank Corporate and Investment Banking</t>
  </si>
  <si>
    <t>Jon Jacobson</t>
  </si>
  <si>
    <t>jonj@omnisient.com</t>
  </si>
  <si>
    <t>https://www.linkedin.com/in/jonjacobsonomnisient/</t>
  </si>
  <si>
    <t>AMAN</t>
  </si>
  <si>
    <t>Engineering, Finance, Human Resources, Marketing, Sales</t>
  </si>
  <si>
    <t>Financial Services, FinTech, Mobile Payments, Payments</t>
  </si>
  <si>
    <t>October 6, Al Jizah, Egypt</t>
  </si>
  <si>
    <t>AMAN is a fintech company that provides e-wallet, e-payments, installments, mobile, and electronic payments processing,</t>
  </si>
  <si>
    <t>epayments.aman.eg</t>
  </si>
  <si>
    <t>https://www.linkedin.com/company/aman-for-e-payments/</t>
  </si>
  <si>
    <t>amanstores2020@gmail.com</t>
  </si>
  <si>
    <t>EGP</t>
  </si>
  <si>
    <t>MSMEDA - The Micro, Small, and Medium Enterprises Development Agency</t>
  </si>
  <si>
    <t>Hazem Moghazi</t>
  </si>
  <si>
    <t>hazem.moghazi@aman.eg</t>
  </si>
  <si>
    <t>http://www.linkedin.com/in/hazem-moghazi-83167b198</t>
  </si>
  <si>
    <t>UPM Kymmene Corporation</t>
  </si>
  <si>
    <t>Biotechnology, Energy, Forestry, Industrial, Manufacturing, Renewable Energy</t>
  </si>
  <si>
    <t>UPM leads the integration of b​io and forest industries into a new, sustainable and innovation-driven future.</t>
  </si>
  <si>
    <t>upm.com</t>
  </si>
  <si>
    <t>https://www.linkedin.com/company/upm-kymmene/</t>
  </si>
  <si>
    <t>media@upm.com</t>
  </si>
  <si>
    <t>+358 20 415111</t>
  </si>
  <si>
    <t>Massimo Reynaudo</t>
  </si>
  <si>
    <t>massimo.reynaudo@upm.com</t>
  </si>
  <si>
    <t>https://www.linkedin.com/in/massimo-reynaudo-81bb7a1b/?originalSubdomain=fi</t>
  </si>
  <si>
    <t>Soar Autism Center</t>
  </si>
  <si>
    <t>Engineering, Human Resources, Management, Medical &amp; Science, Operations, Pro Services</t>
  </si>
  <si>
    <t>Children, Health Care, Medical, Therapeutics</t>
  </si>
  <si>
    <t>Soar Autism Center builds a network of interdisciplinary clinics that provide therapy plus diagnostic services for young kids with autism.</t>
  </si>
  <si>
    <t>soarautismcenter.com</t>
  </si>
  <si>
    <t>https://www.linkedin.com/company/soarautismcenter</t>
  </si>
  <si>
    <t>info@soarautismcenter.com</t>
  </si>
  <si>
    <t>(720) 706-3396</t>
  </si>
  <si>
    <t>Ian Goldstein</t>
  </si>
  <si>
    <t>ian@soarautismcenter.com</t>
  </si>
  <si>
    <t>https://www.linkedin.com/in/iangoldstein1/</t>
  </si>
  <si>
    <t>Revenew</t>
  </si>
  <si>
    <t>Financial Services, Mobile Payments, Transaction Processing</t>
  </si>
  <si>
    <t>Revenew is a payment operations and optimization solution specifically intended for digital platforms and marketplaces.</t>
  </si>
  <si>
    <t>revenew.co</t>
  </si>
  <si>
    <t>https://www.linkedin.com/company/revenewco</t>
  </si>
  <si>
    <t>Fika Ventures</t>
  </si>
  <si>
    <t>Nicholas Thomson</t>
  </si>
  <si>
    <t>nick@revenew.co</t>
  </si>
  <si>
    <t>https://www.linkedin.com/in/nickthomsonproduct/</t>
  </si>
  <si>
    <t>Iskra</t>
  </si>
  <si>
    <t>Blockchain, Gaming, Software, Virtual Reality, Web3</t>
  </si>
  <si>
    <t>Iskra offers web3 gaming opportunities using blockchain and rewards its stakeholders based on their participation.</t>
  </si>
  <si>
    <t>iskra.world</t>
  </si>
  <si>
    <t>https://www.linkedin.com/company/iskra-world</t>
  </si>
  <si>
    <t>Animoca Brands, Laboon, Krust Universe</t>
  </si>
  <si>
    <t>Hongkyu Lee</t>
  </si>
  <si>
    <t>https://www.linkedin.com/in/leehongkyu/?originalSubdomain=kr</t>
  </si>
  <si>
    <t>Kreedo Early Childhood Solutions</t>
  </si>
  <si>
    <t>Education</t>
  </si>
  <si>
    <t>Kreedo provides a complete preschool solution.</t>
  </si>
  <si>
    <t>kreedology.com</t>
  </si>
  <si>
    <t>https://www.linkedin.com/company/kreedo-early-childhood-solutions/</t>
  </si>
  <si>
    <t>deanbridges99@gmail.com</t>
  </si>
  <si>
    <t>Heritas Capital, UBS Optimus Foundation, UBS</t>
  </si>
  <si>
    <t>Mridula Shridhar</t>
  </si>
  <si>
    <t>mridula@kreedo.in</t>
  </si>
  <si>
    <t>https://www.linkedin.com/in/mridula-shridhar-356540b/?originalSubdomain=in</t>
  </si>
  <si>
    <t>Vireo Health</t>
  </si>
  <si>
    <t>Biotechnology, Cannabis, Health Care, Medical, Pharmaceutical, Service Industry</t>
  </si>
  <si>
    <t>Minneapolis, Minnesota, United States</t>
  </si>
  <si>
    <t>Vireo Health is a medical marijuana dispensary.</t>
  </si>
  <si>
    <t>vireohealth.com</t>
  </si>
  <si>
    <t>https://www.linkedin.com/company/vireo-health-llc/</t>
  </si>
  <si>
    <t>+1 917 818-3110</t>
  </si>
  <si>
    <t>Chicago Atlantic Group</t>
  </si>
  <si>
    <t>Amber Shimpa</t>
  </si>
  <si>
    <t>amber.shimpa@vireohealth.com</t>
  </si>
  <si>
    <t>https://www.linkedin.com/in/amber-shimpa-05ab038b/</t>
  </si>
  <si>
    <t>Steelhead Composites</t>
  </si>
  <si>
    <t>Aerospace, Automotive, Clean Energy, CleanTech, Manufacturing</t>
  </si>
  <si>
    <t>Golden, Colorado, United States</t>
  </si>
  <si>
    <t>Steelhead Composites is a provider of hydrogen storage solutions used to allow widespread zero-emission fuel cell electrification.</t>
  </si>
  <si>
    <t>steelheadcomposites.com</t>
  </si>
  <si>
    <t>https://www.linkedin.com/company/steelhead-composites</t>
  </si>
  <si>
    <t>sales@steelheadcomposites.com</t>
  </si>
  <si>
    <t>720-524-3360</t>
  </si>
  <si>
    <t>Andrew Coors, 9th Street Investments</t>
  </si>
  <si>
    <t>Andrew Coors</t>
  </si>
  <si>
    <t>acoors@steelheadcomposites.com</t>
  </si>
  <si>
    <t>https://www.linkedin.com/in/andrew-coors/</t>
  </si>
  <si>
    <t>Inbank AS</t>
  </si>
  <si>
    <t>Inbank is a consumer finance-focused digital bank with an EU credit institution license, active in seven countries.</t>
  </si>
  <si>
    <t>inbank.ee</t>
  </si>
  <si>
    <t>https://www.linkedin.com/company/inbank-as/</t>
  </si>
  <si>
    <t>Swedbank</t>
  </si>
  <si>
    <t>Edward Francis</t>
  </si>
  <si>
    <t>edward.francis@inbank.com</t>
  </si>
  <si>
    <t>https://www.linkedin.com/in/ed-francis-5a1b6ab/</t>
  </si>
  <si>
    <t>Fibrus</t>
  </si>
  <si>
    <t>Human Resources, Management, Operations, Pro Services</t>
  </si>
  <si>
    <t>Internet, Service Industry, Telecommunications</t>
  </si>
  <si>
    <t>Belfast, Belfast, United Kingdom</t>
  </si>
  <si>
    <t>Fibrus is a telecommunication company that provides fiber internet service.</t>
  </si>
  <si>
    <t>fibrus.com</t>
  </si>
  <si>
    <t>https://www.linkedin.com/company/fibrus</t>
  </si>
  <si>
    <t>customerservice@fibrus.com</t>
  </si>
  <si>
    <t>028 90 993 230</t>
  </si>
  <si>
    <t>UK Infrastructure Bank</t>
  </si>
  <si>
    <t>Dominic Kearns</t>
  </si>
  <si>
    <t>dominic.kearns@fibrus.com</t>
  </si>
  <si>
    <t>https://www.linkedin.com/in/dominic-kearns-23776349/?originalSubdomain=uk</t>
  </si>
  <si>
    <t>ZYUS</t>
  </si>
  <si>
    <t>Engineering, Finance, Information Technology, Management, Operations</t>
  </si>
  <si>
    <t>Biopharma, Biotechnology, Cannabis, Health Care, Life Science, Pharmaceutical</t>
  </si>
  <si>
    <t>ZYUS is a biopharmaceutical company that offers patients cannabinoid and other phyto-therapeutic medical solutions.</t>
  </si>
  <si>
    <t>zyus.com</t>
  </si>
  <si>
    <t>https://in.linkedin.com/company/zyuslifesciences</t>
  </si>
  <si>
    <t>invest@zyus.com</t>
  </si>
  <si>
    <t>(306) 242-2357</t>
  </si>
  <si>
    <t>Brent Zettl</t>
  </si>
  <si>
    <t>https://www.zyus.com/about-us/leadership-team/default.aspx</t>
  </si>
  <si>
    <t>SongPush</t>
  </si>
  <si>
    <t>Music, Social Media Marketing</t>
  </si>
  <si>
    <t>Our platform seamlessly connects music (artists/labels) with social media (creators/agencies).</t>
  </si>
  <si>
    <t>songpush.com</t>
  </si>
  <si>
    <t>https://www.linkedin.com/company/songpush</t>
  </si>
  <si>
    <t>info@songpush.com</t>
  </si>
  <si>
    <t>Markus Cremer</t>
  </si>
  <si>
    <t>markus@songpush.com</t>
  </si>
  <si>
    <t>https://www.linkedin.com/in/markus-cremer-63480b74/</t>
  </si>
  <si>
    <t>Immorna</t>
  </si>
  <si>
    <t>Hangzhou, Zhejiang, China</t>
  </si>
  <si>
    <t>Immorna specializes in the production of RNA-based therapeutics.</t>
  </si>
  <si>
    <t>immorna.com</t>
  </si>
  <si>
    <t>Bill &amp; Melinda Gates Foundation, China Growth Capital | CGC</t>
  </si>
  <si>
    <t>Zihao Wang</t>
  </si>
  <si>
    <t>zihao.wang@immorna.com</t>
  </si>
  <si>
    <t>https://www.immorna.com/about.html</t>
  </si>
  <si>
    <t>CairnSurgical</t>
  </si>
  <si>
    <t>Health Care, Medical Device</t>
  </si>
  <si>
    <t>Lebanon, New Hampshire, United States</t>
  </si>
  <si>
    <t>CairnSurgical is developing innovative patient-specific tools to guide surgical interventions for patients with cancer.</t>
  </si>
  <si>
    <t>cairnsurgical.com</t>
  </si>
  <si>
    <t>https://www.linkedin.com/company/cairnsurgical/</t>
  </si>
  <si>
    <t>info@cairnsurgical.com</t>
  </si>
  <si>
    <t>Morningside Venture Investments</t>
  </si>
  <si>
    <t>Dave Danielsen</t>
  </si>
  <si>
    <t>danielsen@cairnsurgical.com</t>
  </si>
  <si>
    <t>https://www.linkedin.com/in/dave-danielsen-1b53858/</t>
  </si>
  <si>
    <t>Avanti Helium</t>
  </si>
  <si>
    <t>Energy, Energy Management, Oil and Gas</t>
  </si>
  <si>
    <t>Avanti Energy focuses on the business of exploration and acquisition of the oil and gas business.</t>
  </si>
  <si>
    <t>avantihelium.com</t>
  </si>
  <si>
    <t>https://www.linkedin.com/company/avanti-helium-corp/</t>
  </si>
  <si>
    <t>Chris Bakker</t>
  </si>
  <si>
    <t>chris@avantihelium.com</t>
  </si>
  <si>
    <t>https://www.linkedin.com/in/cbakker3000/?originalSubdomain=ca</t>
  </si>
  <si>
    <t>LAPRAS</t>
  </si>
  <si>
    <t>Artificial Intelligence (AI), Career Planning, Recruiting</t>
  </si>
  <si>
    <t>LAPRAS provides a career-matching platform connecting engineers to companies.</t>
  </si>
  <si>
    <t>lapras.com</t>
  </si>
  <si>
    <t>https://www.linkedin.com/company/lapras-inc</t>
  </si>
  <si>
    <t>Wantedlab, Future Venture Capital, Headline Asia (formerly Infinity Ventures)</t>
  </si>
  <si>
    <t>Sajal Jain</t>
  </si>
  <si>
    <t>sajal@lapras.in</t>
  </si>
  <si>
    <t>https://www.linkedin.com/in/sajal-lbc/?originalSubdomain=in</t>
  </si>
  <si>
    <t>Reviva Pharmaceuticals</t>
  </si>
  <si>
    <t>Engineering, Finance, Management, Operations, Pro Services</t>
  </si>
  <si>
    <t>Biopharma, Biotechnology, Genetics, Health Care, Pharmaceutical</t>
  </si>
  <si>
    <t>Reviva Pharmaceuticals is a clinical-stage pharmaceutical company developing innovative therapies.</t>
  </si>
  <si>
    <t>revivapharma.com</t>
  </si>
  <si>
    <t>https://www.linkedin.com/company/reviva-pharmaceuticals</t>
  </si>
  <si>
    <t>info.rp@revivapharma.com</t>
  </si>
  <si>
    <t>Laxminarayan Bhat</t>
  </si>
  <si>
    <t>laxminarayan@revivapharma.com</t>
  </si>
  <si>
    <t>https://www.linkedin.com/in/laxminarayan-bhat-ph-d-0818695/</t>
  </si>
  <si>
    <t>Nordic SeaFarm</t>
  </si>
  <si>
    <t>Aquaculture, Farming, Food Processing</t>
  </si>
  <si>
    <t>Gothenburg, Vastra Gotaland, Sweden</t>
  </si>
  <si>
    <t>Nordic SeaFarm is a producer of fair-trade seaweed and works with a range of food chain stakeholders to develop products and services.</t>
  </si>
  <si>
    <t>en.nordicseafarm.com</t>
  </si>
  <si>
    <t>https://www.linkedin.com/company/nordic-seafarm</t>
  </si>
  <si>
    <t>info@nordicseafarm.com</t>
  </si>
  <si>
    <t>+46 70 814 06 92</t>
  </si>
  <si>
    <t>EIT InnoEnergy, Inter Ikea</t>
  </si>
  <si>
    <t>Simon Hilmersson</t>
  </si>
  <si>
    <t>simon@nordicseafarm.com</t>
  </si>
  <si>
    <t>https://www.linkedin.com/in/simon-hilmersson-f-d-johansson-a925903b/</t>
  </si>
  <si>
    <t>Arcus Biosciences</t>
  </si>
  <si>
    <t>Biopharma, Biotechnology, Clinical Trials, Health Care, Medical, Pharmaceutical, Therapeutics</t>
  </si>
  <si>
    <t>Hayward, California, United States</t>
  </si>
  <si>
    <t>Arcus Biosciences is a biopharmaceutical company that discovers, develops, and commercializes novel therapies for the treatment of cancer.</t>
  </si>
  <si>
    <t>arcusbio.com</t>
  </si>
  <si>
    <t>https://www.linkedin.com/company/arcus-biosciences</t>
  </si>
  <si>
    <t>webmaster@arcusbio.com</t>
  </si>
  <si>
    <t>+1 510-694-6200</t>
  </si>
  <si>
    <t>Hercules Capital, Gilead Sciences, Google Ventures</t>
  </si>
  <si>
    <t>Terry Rosen</t>
  </si>
  <si>
    <t>trosen@arcusbio.com</t>
  </si>
  <si>
    <t>https://www.linkedin.com/in/terry-rosen-04466330</t>
  </si>
  <si>
    <t>Katara</t>
  </si>
  <si>
    <t>Katara is a cutting-edge agentic workflow automation technology that lets you manage a fleet of AI workers and expand your team's bandwidth.</t>
  </si>
  <si>
    <t>katara.ai</t>
  </si>
  <si>
    <t>https://www.linkedin.com/company/katara-ai/</t>
  </si>
  <si>
    <t>Diagram Ventures, Sparkle Ventures</t>
  </si>
  <si>
    <t>Matthew Rossi</t>
  </si>
  <si>
    <t>matthew@katara.ai</t>
  </si>
  <si>
    <t>https://www.linkedin.com/in/matthewrossi/</t>
  </si>
  <si>
    <t>wattalps</t>
  </si>
  <si>
    <t>Industrial Manufacturing, Machinery Manufacturing, Manufacturing</t>
  </si>
  <si>
    <t>Moirans, Rhone-Alpes, France</t>
  </si>
  <si>
    <t>Wattalps is a developer of lithium power systems for small and medium series.</t>
  </si>
  <si>
    <t>wattalps.com</t>
  </si>
  <si>
    <t>https://www.linkedin.com/company/wattalps</t>
  </si>
  <si>
    <t>+ 33 4 58 00 54 91</t>
  </si>
  <si>
    <t>European Innovation Council</t>
  </si>
  <si>
    <t>Matthieu Desbois-Renaudin</t>
  </si>
  <si>
    <t>matthieu.desbois@wattalps.com</t>
  </si>
  <si>
    <t>https://www.linkedin.com/in/matthieu-desbois-renaudin-4b8aa78/</t>
  </si>
  <si>
    <t>DIN</t>
  </si>
  <si>
    <t>Artificial Intelligence (AI), Blockchain, Web3</t>
  </si>
  <si>
    <t>DIN is a blockchain startup that provides data tools powered by artificial intelligence.</t>
  </si>
  <si>
    <t>din.lol</t>
  </si>
  <si>
    <t>Binance Labs</t>
  </si>
  <si>
    <t>Mithu</t>
  </si>
  <si>
    <t>Food and Beverage, Loyalty Programs, Restaurants, Retail, Web3</t>
  </si>
  <si>
    <t>Consumer, Loyalty, Retail</t>
  </si>
  <si>
    <t>mithu.com</t>
  </si>
  <si>
    <t>https://linkedin.com/company/mithu</t>
  </si>
  <si>
    <t>hello@mithu.app</t>
  </si>
  <si>
    <t>Adaverse</t>
  </si>
  <si>
    <t>Mohsin Qureshi</t>
  </si>
  <si>
    <t>mohsin@mithu.app</t>
  </si>
  <si>
    <t>https://www.linkedin.com/in/mohsinqureshii/</t>
  </si>
  <si>
    <t>EVOLVE</t>
  </si>
  <si>
    <t>Engineering, Finance, Management, Marketing, Medical &amp; Science, Operations, Pro Services, Product, Sales</t>
  </si>
  <si>
    <t>Computer, Construction, Information Technology, Software</t>
  </si>
  <si>
    <t>EVOLVE provides mechanical, electrical, and plumbing contractors and teams to automate construction design workflows.</t>
  </si>
  <si>
    <t>evolvemep.com</t>
  </si>
  <si>
    <t>https://www.linkedin.com/company/evolvemep/</t>
  </si>
  <si>
    <t>rburroughs4@evolvemep.com</t>
  </si>
  <si>
    <t>Mayella Lloyd</t>
  </si>
  <si>
    <t>https://www.linkedin.com/in/mayella-lloyd-920b7118/</t>
  </si>
  <si>
    <t>Planck Network</t>
  </si>
  <si>
    <t>Artificial Intelligence (AI), Blockchain, Cloud Computing, Cryptocurrency, Machine Learning, Software, Web3</t>
  </si>
  <si>
    <t>DePIN designed to harness the processing power of millions of devices, making low-cost AI processing a reality for companies</t>
  </si>
  <si>
    <t>plancknetwork.com</t>
  </si>
  <si>
    <t>https://www.linkedin.com/company/plancknetwork/</t>
  </si>
  <si>
    <t>founders@plancknetwork.com</t>
  </si>
  <si>
    <t>Microsoft for Startups</t>
  </si>
  <si>
    <t>Rohan Talwadia</t>
  </si>
  <si>
    <t>rohan.talwadia@planckdata.com</t>
  </si>
  <si>
    <t>https://www.linkedin.com/in/rohantalwadia/</t>
  </si>
  <si>
    <t>Lendbuzz</t>
  </si>
  <si>
    <t>Engineering, Finance, Human Resources, Information Technology, Management, Marketing, Medical &amp; Science, Operations, Product, Sales, Support</t>
  </si>
  <si>
    <t>Artificial Intelligence (AI), Financial Services, FinTech, Lending</t>
  </si>
  <si>
    <t>Lendbuzz is a car financing platform that helps consumers with thin U.S. credit history obtain financing for their car purchase.</t>
  </si>
  <si>
    <t>lendbuzz.com</t>
  </si>
  <si>
    <t>https://www.linkedin.com/company/lendbuzz</t>
  </si>
  <si>
    <t>help@lendbuzz.com</t>
  </si>
  <si>
    <t>Microsoft for Startups, Viola Credit, Mizuho Americas, Group1001, BHI, Royal Bank of Canada, JP Morgan, Wellington Management, Goldman Sachs Bank USA, Goldman Sachs, Viola Credit, HighSage Ventures, O.G. Venture Partners, BHI, ConnectOne Bank, International Development Bank, Viola Credit, 83North, BHI, ConnectOne Bank, Viola Credit, Arkin Holdings, Mivtach Shamir Holdings LTD</t>
  </si>
  <si>
    <t>Amitay Kalmar</t>
  </si>
  <si>
    <t>amitay.kalmar@lendbuzz.com</t>
  </si>
  <si>
    <t>https://www.linkedin.com/in/amitay-kalmar-10a0376/</t>
  </si>
  <si>
    <t>DMI Finance</t>
  </si>
  <si>
    <t>Banking, Finance, Financial Services, FinTech</t>
  </si>
  <si>
    <t>DMI Finance is a non-banking financial company that offers consumer loans, home loans, business finance, and asset management.</t>
  </si>
  <si>
    <t>dmifinance.in</t>
  </si>
  <si>
    <t>https://www.linkedin.com/company/dmi-finance-private-limited</t>
  </si>
  <si>
    <t>dmi@dmifinance.in</t>
  </si>
  <si>
    <t>+91 11 4120 4400</t>
  </si>
  <si>
    <t>Sumitomo Mitsui Trust Bank, Nexon, New Investment Solutions</t>
  </si>
  <si>
    <t>Shivashish Chatterjee</t>
  </si>
  <si>
    <t>shiv@dmifinance.in</t>
  </si>
  <si>
    <t>https://www.linkedin.com/in/shivashish-chatterjee-51a6a57/</t>
  </si>
  <si>
    <t>Hummingbird Resources</t>
  </si>
  <si>
    <t>Finance, Operations</t>
  </si>
  <si>
    <t>Manufacturing, Mining, Precious Metals</t>
  </si>
  <si>
    <t>Petaling, Kuala Lumpur, Malaysia</t>
  </si>
  <si>
    <t>Hummingbird Resources is a West African gold explorer and developer platform.</t>
  </si>
  <si>
    <t>hummingbirdresources.co.uk</t>
  </si>
  <si>
    <t>https://www.linkedin.com/company/hummingbird-resources</t>
  </si>
  <si>
    <t>+44 121 233 2566</t>
  </si>
  <si>
    <t>Coris Bank International</t>
  </si>
  <si>
    <t>Dan Betts</t>
  </si>
  <si>
    <t>dan@hummingbirdresources.co.uk</t>
  </si>
  <si>
    <t>https://www.hummingbirdresources.co.uk/about/board-management/</t>
  </si>
  <si>
    <t>Qianxun Spatial Intelligence</t>
  </si>
  <si>
    <t>Geospatial, GPS, Location Based Services, Navigation</t>
  </si>
  <si>
    <t>Shanghai, Shanghai, China</t>
  </si>
  <si>
    <t>Qianxun Spatial Intelligence is a high precision positioning service provider.</t>
  </si>
  <si>
    <t>qxwz.com</t>
  </si>
  <si>
    <t>https://www.linkedin.com/company/%E5%8D%83%E5%AF%BB%E4%BD%8D%E7%BD%AE%E7%BD%91%E7%BB%9C%E6%9C%89%E9%99%90%E5%85%AC%E5%8F%B8</t>
  </si>
  <si>
    <t>service@qxwz.com</t>
  </si>
  <si>
    <t>Beijing State-owned Capital Operations and Management, China State-Owned Capital Venture Investment Fund, ICBC Investment, Shanghai International Group (SIG)</t>
  </si>
  <si>
    <t>Jinpei Chen</t>
  </si>
  <si>
    <t>https://pitchbook.com/profiles/company/336991-24#patents</t>
  </si>
  <si>
    <t>Gatik</t>
  </si>
  <si>
    <t>Engineering, Finance, Human Resources, Legal, Management, Operations, Pro Services, Product, Sales</t>
  </si>
  <si>
    <t>Artificial Intelligence (AI), Automotive, Autonomous Vehicles</t>
  </si>
  <si>
    <t>Gatik is developing technology for autonomous light &amp; medium duty trucks for B2B short-haul logistics.</t>
  </si>
  <si>
    <t>gatik.ai</t>
  </si>
  <si>
    <t>https://www.linkedin.com/company/gatik_ai/</t>
  </si>
  <si>
    <t>contact@gatik.ai</t>
  </si>
  <si>
    <t>Nippon Express USA, ITOCHU Corporation, Isuzu, Koch Disruptive Technologies, Government of Ontario, Innovation Endeavors, Wittington Ventures, Muirwoods Ventures, Innovation Endeavors</t>
  </si>
  <si>
    <t>Gautam Narang</t>
  </si>
  <si>
    <t>gautam@gatik.ai</t>
  </si>
  <si>
    <t>https://www.linkedin.com/in/gautam2410</t>
  </si>
  <si>
    <t>Sunswap</t>
  </si>
  <si>
    <t>Battery, CleanTech, Manufacturing, Sustainability</t>
  </si>
  <si>
    <t>Leatherhead, Surrey, United Kingdom</t>
  </si>
  <si>
    <t>Sunswap designs, develops, and manufactures batteries and solar-powered transport refrigeration units.</t>
  </si>
  <si>
    <t>sunswap.co.uk</t>
  </si>
  <si>
    <t>https://www.linkedin.com/company/sunswap-ltd/</t>
  </si>
  <si>
    <t>contact@sunswap.com</t>
  </si>
  <si>
    <t>+44 1372379774</t>
  </si>
  <si>
    <t>Business Growth Fund</t>
  </si>
  <si>
    <t>Michael Lowe</t>
  </si>
  <si>
    <t>michael.lowe@sunswap.co.uk</t>
  </si>
  <si>
    <t>https://www.linkedin.com/in/michael-lowe-92598a79</t>
  </si>
  <si>
    <t>BSX</t>
  </si>
  <si>
    <t>Cryptocurrency, Financial Services, Trading Platform</t>
  </si>
  <si>
    <t>BSX is a trading company that offers specializes in options and perpetual futures trading.</t>
  </si>
  <si>
    <t>bsx.exchange</t>
  </si>
  <si>
    <t>Blockchain Capital</t>
  </si>
  <si>
    <t>LM Funding</t>
  </si>
  <si>
    <t>Engineering, Management, Medical &amp; Science, Operations, Sales</t>
  </si>
  <si>
    <t>Tampa, Florida, United States</t>
  </si>
  <si>
    <t>LM Funding is a financial services company that purchases delinquent accounts from community associations.</t>
  </si>
  <si>
    <t>Tampa Bay Area, East Coast, Southern US</t>
  </si>
  <si>
    <t>lmfunding.com</t>
  </si>
  <si>
    <t>https://www.linkedin.com/company/lm-funding-llc</t>
  </si>
  <si>
    <t>(866) 235-5001</t>
  </si>
  <si>
    <t>Bruce Rodgers</t>
  </si>
  <si>
    <t>bruce@lmfunding.com</t>
  </si>
  <si>
    <t>https://www.linkedin.com/in/bruce-rodgers-026b96105/</t>
  </si>
  <si>
    <t>Accession Risk Management Group</t>
  </si>
  <si>
    <t>Consulting, Insurance, Real Estate Brokerage, Risk Management</t>
  </si>
  <si>
    <t>Sacramento, California, United States</t>
  </si>
  <si>
    <t>Accession Risk Management Group offers risk management, insurance, reinsurance, employee benefits, and consulting services.</t>
  </si>
  <si>
    <t>accessionrmg.com</t>
  </si>
  <si>
    <t>https://www.linkedin.com/company/accessionrmg</t>
  </si>
  <si>
    <t>John Mina</t>
  </si>
  <si>
    <t>jmina@risk-strategies.com</t>
  </si>
  <si>
    <t>https://www.linkedin.com/in/johnfmina/</t>
  </si>
  <si>
    <t>Risk Strategies is an Accession Risk Management Group company</t>
  </si>
  <si>
    <t>Create Wellness</t>
  </si>
  <si>
    <t>Consumer Goods, Dietary Supplements, E-Commerce, Food and Beverage</t>
  </si>
  <si>
    <t>Create Wellness offers creatine monohydrate gummies for improved focus, strength, and endurance, catering to health-conscious individuals.</t>
  </si>
  <si>
    <t>trycreate.co</t>
  </si>
  <si>
    <t>https://www.linkedin.com/company/trycreate</t>
  </si>
  <si>
    <t>hi@trycreate.co</t>
  </si>
  <si>
    <t>Unilever Ventures</t>
  </si>
  <si>
    <t>Dan Mccormick</t>
  </si>
  <si>
    <t>dan@trycreate.co</t>
  </si>
  <si>
    <t>https://www.linkedin.com/in/dan-mccormick-969117101/</t>
  </si>
  <si>
    <t>GAMEE</t>
  </si>
  <si>
    <t>Apps, Blockchain, Casual Games, Gaming, Mobile, Web Apps</t>
  </si>
  <si>
    <t>Prague, Hlavni mesto Praha, Czech Republic</t>
  </si>
  <si>
    <t>GAMEE is a high-engagement gaming platform, where users complete game missions, compete in tournaments and earn prizes.</t>
  </si>
  <si>
    <t>token.gamee.com</t>
  </si>
  <si>
    <t>https://www.linkedin.com/company/10062174</t>
  </si>
  <si>
    <t>hello@gamee.com</t>
  </si>
  <si>
    <t>Pantera Capital, Ton Ventures, Google Launchpad Accelerator, Credo Ventures, Initial Capital</t>
  </si>
  <si>
    <t>Martin Zakovec</t>
  </si>
  <si>
    <t>martin@gamee.com</t>
  </si>
  <si>
    <t>https://www.linkedin.com/in/martinzakovec/</t>
  </si>
  <si>
    <t>Estithmar Holding</t>
  </si>
  <si>
    <t>Construction, Facilities Support Services, Real Estate</t>
  </si>
  <si>
    <t>Lusail, Al Khawr, Qatar</t>
  </si>
  <si>
    <t>Estithmar Holding provides events, catering, and facilities management services.</t>
  </si>
  <si>
    <t>estithmarholding.com</t>
  </si>
  <si>
    <t>https://www.linkedin.com/company/estithmar-holding/</t>
  </si>
  <si>
    <t>info@estithmarholding.com</t>
  </si>
  <si>
    <t>+974 44681810</t>
  </si>
  <si>
    <t>QAR</t>
  </si>
  <si>
    <t>Masraf Al Rayan</t>
  </si>
  <si>
    <t>Moutaz Al-Khayyat</t>
  </si>
  <si>
    <t>Group Chairman</t>
  </si>
  <si>
    <t>https://www.linkedin.com/in/moutaz-al-khayyat-956a1772/</t>
  </si>
  <si>
    <t>Qualis</t>
  </si>
  <si>
    <t>Advice, Aerospace, Air Transportation, Cyber Security, Database, Finance, Industrial Engineering, Security, Space Travel, Test and Measurement</t>
  </si>
  <si>
    <t>Huntsville, Alabama, United States</t>
  </si>
  <si>
    <t>Qualis provides technical services in the areas of engineering analysis, testing, and support services.</t>
  </si>
  <si>
    <t>qualis-corp.com</t>
  </si>
  <si>
    <t>https://www.linkedin.com/company/qualis-corporation_2/</t>
  </si>
  <si>
    <t>email@qualis-corp.com</t>
  </si>
  <si>
    <t>+1 256 971 1707</t>
  </si>
  <si>
    <t>Bluestone Investment Partners</t>
  </si>
  <si>
    <t>John Krebs</t>
  </si>
  <si>
    <t>jkrebs@qualispro.com</t>
  </si>
  <si>
    <t>https://www.linkedin.com/in/johnckrebs/</t>
  </si>
  <si>
    <t>InvestorAi</t>
  </si>
  <si>
    <t>Apps, Artificial Intelligence (AI), Financial Services</t>
  </si>
  <si>
    <t>InvestorAi is an AI tool that provides users with predicted AI-powered insights to help them make better investing decisions.</t>
  </si>
  <si>
    <t>investorai.in</t>
  </si>
  <si>
    <t>https://www.linkedin.com/company/investorai</t>
  </si>
  <si>
    <t>investorai20@gmail.com</t>
  </si>
  <si>
    <t>Ashish Kacholia</t>
  </si>
  <si>
    <t>Sarthak Behura</t>
  </si>
  <si>
    <t>sarthak.behura@bridgeweave.com</t>
  </si>
  <si>
    <t>https://www.linkedin.com/in/sarthak-behura-0689001b/</t>
  </si>
  <si>
    <t>Wake Forest Institute for Regenerative Medicine</t>
  </si>
  <si>
    <t>Engineering, Information Technology, Management, Marketing, Operations, Product</t>
  </si>
  <si>
    <t>Winston Salem, North Carolina, United States</t>
  </si>
  <si>
    <t>The Wake Forest Institute for Regenerative Medicine (WFIRM) is a leader in translating scientific discovery into clinical therapies.</t>
  </si>
  <si>
    <t>wakehealth.edu</t>
  </si>
  <si>
    <t>https://www.linkedin.com/company/wake-forest-baptist-health-edu</t>
  </si>
  <si>
    <t>(855) 560-5111</t>
  </si>
  <si>
    <t>National Science Foundation, Defense Threat Reduction Agency (DTRA)</t>
  </si>
  <si>
    <t>Julie Freischlag</t>
  </si>
  <si>
    <t>jfreisch@wakehealth.edu</t>
  </si>
  <si>
    <t>https://www.linkedin.com/in/julie-freischlag-37a528166/</t>
  </si>
  <si>
    <t>Tour Amigo</t>
  </si>
  <si>
    <t>B2B, Software, Travel</t>
  </si>
  <si>
    <t>Brisbane, Queensland, Australia</t>
  </si>
  <si>
    <t>Tour Amigo specializes in the travel and leisure industry with B2B technology solutions for multi-day tour agents and operators.</t>
  </si>
  <si>
    <t>touramigo.com</t>
  </si>
  <si>
    <t>https://www.linkedin.com/company/tour-amigo/</t>
  </si>
  <si>
    <t>partnerships@touramigo.com</t>
  </si>
  <si>
    <t>+61 7 3040 5866</t>
  </si>
  <si>
    <t>Wavemaker Partners</t>
  </si>
  <si>
    <t>Murray Decker</t>
  </si>
  <si>
    <t>murraydecker@touramigo.com</t>
  </si>
  <si>
    <t>https://www.linkedin.com/in/murraydecker/</t>
  </si>
  <si>
    <t>Lianyungang Jiaao Enproenergy</t>
  </si>
  <si>
    <t>Energy, Fuel</t>
  </si>
  <si>
    <t>Tongxiang, Zhejiang, China</t>
  </si>
  <si>
    <t>Lianyungang Jiaao Enproenergy provides sustainable aviation fuel services.</t>
  </si>
  <si>
    <t>BP</t>
  </si>
  <si>
    <t>Great Many</t>
  </si>
  <si>
    <t>Health Care, Personal Health</t>
  </si>
  <si>
    <t>Great Many offers a comprehensive approach to hair growth solutions by establishing a separate place for hair health.</t>
  </si>
  <si>
    <t>greatmany.com</t>
  </si>
  <si>
    <t>https://www.linkedin.com/company/greatmany</t>
  </si>
  <si>
    <t>hello@greatmany.com</t>
  </si>
  <si>
    <t>BrandProject</t>
  </si>
  <si>
    <t>Steve Klebanow</t>
  </si>
  <si>
    <t>steve@greatmany.com</t>
  </si>
  <si>
    <t>https://www.linkedin.com/in/steveklebanow/</t>
  </si>
  <si>
    <t>Knihobot</t>
  </si>
  <si>
    <t>Comics, E-Commerce, EBooks, Publishing</t>
  </si>
  <si>
    <t>Knihobot is an online seller of books.</t>
  </si>
  <si>
    <t>knihobot.cz</t>
  </si>
  <si>
    <t>https://www.linkedin.com/company/knihobot/</t>
  </si>
  <si>
    <t>info@knihobot.cz</t>
  </si>
  <si>
    <t>+420 771 115 910</t>
  </si>
  <si>
    <t>Genesis Growth Equity, MITON</t>
  </si>
  <si>
    <t>Dominik Gazdos</t>
  </si>
  <si>
    <t>dominik@knihobot.cz</t>
  </si>
  <si>
    <t>https://www.linkedin.com/in/dominik-gazdo%c5%a1-5b71a21b8/</t>
  </si>
  <si>
    <t>Fanton</t>
  </si>
  <si>
    <t>Cryptocurrency, Digital Entertainment, Gaming, Mobile Apps</t>
  </si>
  <si>
    <t>Yafo, Tel Aviv, Israel</t>
  </si>
  <si>
    <t>Fanton is a football genre that has been integrated into the Telegram app.</t>
  </si>
  <si>
    <t>fan-ton.com</t>
  </si>
  <si>
    <t>https://www.linkedin.com/company/fanton-fantasy-football</t>
  </si>
  <si>
    <t>Animoca Brands, Delphi Ventures, Kenetic, Yolo Investments, TONcoin.fund, The Open Platform</t>
  </si>
  <si>
    <t>Eldar Khayretdinov</t>
  </si>
  <si>
    <t>https://www.linkedin.com/in/khayretdinov/</t>
  </si>
  <si>
    <t>DreaMed Diabetes</t>
  </si>
  <si>
    <t>Management, Operations, Sales</t>
  </si>
  <si>
    <t>Artificial Intelligence (AI), Biotechnology, Diabetes, Enterprise Software, Health Care, Medical Device</t>
  </si>
  <si>
    <t>Petah Tiqva, HaMerkaz, Israel</t>
  </si>
  <si>
    <t>DreaMed Diabetes offers AI solutions and personalized support for optimized insulin therapy.</t>
  </si>
  <si>
    <t>dreamed-diabetes.com</t>
  </si>
  <si>
    <t>http://www.linkedin.com/company/5220173</t>
  </si>
  <si>
    <t>info@dreamed.ai</t>
  </si>
  <si>
    <t>eHealth Ventures, The Leona M. and Harry B. Helmsley Charitable Trust</t>
  </si>
  <si>
    <t>Eran Atlas</t>
  </si>
  <si>
    <t>eran.atlas@dreamed-diabetes.com</t>
  </si>
  <si>
    <t>https://www.linkedin.com/in/eran-atlas/</t>
  </si>
  <si>
    <t>Raiz Invest</t>
  </si>
  <si>
    <t>Apps, Financial Services, Marketing, Software</t>
  </si>
  <si>
    <t>Raiz Invest is a software engineers,designers,mathematicians,financial experts and marketers.</t>
  </si>
  <si>
    <t>raizinvest.com.au</t>
  </si>
  <si>
    <t>https://www.linkedin.com/company/acorns-grow-australia-limited</t>
  </si>
  <si>
    <t>support@raizinvest.com.au</t>
  </si>
  <si>
    <t>State Street Global Advisors, Seven West Media</t>
  </si>
  <si>
    <t>Brendan Malone</t>
  </si>
  <si>
    <t>brendan@raizinvest.com.au</t>
  </si>
  <si>
    <t>https://www.linkedin.com/in/brendanmalone/</t>
  </si>
  <si>
    <t>Continuum Wind Energy</t>
  </si>
  <si>
    <t>Continuum Wind Energy was founded in 2009 by a group of professionals to develop wind farms in India and Asia.</t>
  </si>
  <si>
    <t>continuumenergy.in</t>
  </si>
  <si>
    <t>https://www.linkedin.com/company/continuum-wind-energy-pvt-ltd.</t>
  </si>
  <si>
    <t>anjali.bansal@continuumenergy.in</t>
  </si>
  <si>
    <t>022 25701567</t>
  </si>
  <si>
    <t>Just Climate</t>
  </si>
  <si>
    <t>Arvind Bansal</t>
  </si>
  <si>
    <t>arvind.bansal@continuumenergy.in</t>
  </si>
  <si>
    <t>https://www.continuumenergy.in/team</t>
  </si>
  <si>
    <t>Oma Saastopankki</t>
  </si>
  <si>
    <t>1875-01-01</t>
  </si>
  <si>
    <t>Banking, Finance, Financial Services</t>
  </si>
  <si>
    <t>Lappeenranta, Southern Finland, Finland</t>
  </si>
  <si>
    <t>Oma Saastopankki is a savings bank that serves private and business customers.</t>
  </si>
  <si>
    <t>omasp.fi</t>
  </si>
  <si>
    <t>https://www.linkedin.com/company/oma-s%C3%A4%C3%A4st%C3%B6pankki-oy</t>
  </si>
  <si>
    <t>omasp@omasp.fi</t>
  </si>
  <si>
    <t>358 20 764 0600</t>
  </si>
  <si>
    <t>Sarianna Liiri</t>
  </si>
  <si>
    <t>sarianna.liiri@omasp.fi</t>
  </si>
  <si>
    <t>https://www.omasp.fi/en/investors/management-and-corporate-governance/ceo-and-management-team</t>
  </si>
  <si>
    <t>Photonpharma</t>
  </si>
  <si>
    <t>Biopharma, Health Care, Medical</t>
  </si>
  <si>
    <t>Photonpharma develops an autologous cell therapy platform for the treatment of solid tumor cancers.</t>
  </si>
  <si>
    <t>photonpharmaceuticals.com</t>
  </si>
  <si>
    <t>https://www.linkedin.com/company/photonpharmaceuticals</t>
  </si>
  <si>
    <t>admin@photonpharma.net</t>
  </si>
  <si>
    <t>Alan Rudolph</t>
  </si>
  <si>
    <t>https://pitchbook.com/profiles/company/268014-79#research</t>
  </si>
  <si>
    <t>Solarise Africa</t>
  </si>
  <si>
    <t>Finance, Marketing</t>
  </si>
  <si>
    <t>Energy, Finance, Financial Services, Renewable Energy, Solar</t>
  </si>
  <si>
    <t>Ebène, Plaines Wilhems, Mauritius</t>
  </si>
  <si>
    <t>Solarise Africa is a pan-African Energy-as-a-Service company.</t>
  </si>
  <si>
    <t>solariseafrica.com</t>
  </si>
  <si>
    <t>https://www.linkedin.com/company/solarise-africa/</t>
  </si>
  <si>
    <t>info@solariseafrica.com</t>
  </si>
  <si>
    <t>+27 10 599 0322</t>
  </si>
  <si>
    <t>RON</t>
  </si>
  <si>
    <t>Mergence Investment Managers, EDFI ElectriFI, Facility for Energy Inclusion, TRINE, E3 Capital, EDFI ElectriFI</t>
  </si>
  <si>
    <t>Jan Valk</t>
  </si>
  <si>
    <t>jav@solariseafrica.com</t>
  </si>
  <si>
    <t>https://www.linkedin.com/in/jan-valk-02056/</t>
  </si>
  <si>
    <t>Pathalys Pharma</t>
  </si>
  <si>
    <t>Management, Medical &amp; Science, Operations</t>
  </si>
  <si>
    <t>Biopharma, Biotechnology, Therapeutics</t>
  </si>
  <si>
    <t>Pathalys is a clinical biopharmaceutical company that develops therapeutics that improve late-stage chronic kidney disease.</t>
  </si>
  <si>
    <t>pathalys.com</t>
  </si>
  <si>
    <t>https://www.linkedin.com/company/pathalys</t>
  </si>
  <si>
    <t>info@pathalys.com</t>
  </si>
  <si>
    <t>TCG Crossover, Abingworth, Catalys Pacific, DaVita Venture Group</t>
  </si>
  <si>
    <t>Neal Fowler</t>
  </si>
  <si>
    <t>nfowler@pathalys.com</t>
  </si>
  <si>
    <t>https://www.linkedin.com/in/neal-fowler-10ab80a/</t>
  </si>
  <si>
    <t>Amerco</t>
  </si>
  <si>
    <t>Engineering, Human Resources, Management</t>
  </si>
  <si>
    <t>Reno, Nevada, United States</t>
  </si>
  <si>
    <t>Amerco is one of the largest privately held businesses in the United States.</t>
  </si>
  <si>
    <t>amerco.com</t>
  </si>
  <si>
    <t>https://www.linkedin.com/company/amerco</t>
  </si>
  <si>
    <t>investor_relations@amerco.com</t>
  </si>
  <si>
    <t>(602)277-4809</t>
  </si>
  <si>
    <t>Victor Hernandez</t>
  </si>
  <si>
    <t>https://linkedin.com/in/ACwAAE-mTHYBRS2tY_YwdKXtkdwJRuUA9LJ3cRc</t>
  </si>
  <si>
    <t>EasyYa</t>
  </si>
  <si>
    <t>Retail, Supply Chain Management</t>
  </si>
  <si>
    <t>Guangzhou, Guangdong, China</t>
  </si>
  <si>
    <t>EasyYa is a cross-border virtual factory intelligence platform, focusing on supply chain integration and technological innovation.</t>
  </si>
  <si>
    <t>easyya.com</t>
  </si>
  <si>
    <t>https://www.linkedin.com/company/easyyaglobal</t>
  </si>
  <si>
    <t>cs@easyya.com</t>
  </si>
  <si>
    <t>0571-85055117</t>
  </si>
  <si>
    <t>CICC Capital</t>
  </si>
  <si>
    <t>Shih-Hong Jacky</t>
  </si>
  <si>
    <t>jacky@easyya.com</t>
  </si>
  <si>
    <t>https://www.linkedin.com/in/jacky-shih-hong-c-3010b02b/</t>
  </si>
  <si>
    <t>Corn</t>
  </si>
  <si>
    <t>Bitcoin</t>
  </si>
  <si>
    <t>Corn is a new Ethereum Layer 2 network that aims to be the best platform for utilizing Bitcoin.</t>
  </si>
  <si>
    <t>usecorn.com</t>
  </si>
  <si>
    <t>Polychain</t>
  </si>
  <si>
    <t>Chris Spadafora</t>
  </si>
  <si>
    <t>chris@usecorn.com</t>
  </si>
  <si>
    <t>https://pitchbook.com/profiles/company/112811-59#funding</t>
  </si>
  <si>
    <t>Ducks Unlimited</t>
  </si>
  <si>
    <t>Sports, Wildlife Conservation</t>
  </si>
  <si>
    <t>Memphis, Tennessee, United States</t>
  </si>
  <si>
    <t>Ducks Unlimited focuses to conserv</t>
  </si>
  <si>
    <t>ducks.org</t>
  </si>
  <si>
    <t>https://www.linkedin.com/company/ducks-unlimited</t>
  </si>
  <si>
    <t>(180) 045-3825</t>
  </si>
  <si>
    <t>Legislative-Citizen Commission on Minnesota Resources, Apex Clean Energy, NFWF</t>
  </si>
  <si>
    <t>Adam Putnam</t>
  </si>
  <si>
    <t>aputnam@ducks.org</t>
  </si>
  <si>
    <t>https://www.linkedin.com/in/adamputnamfl/</t>
  </si>
  <si>
    <t>Splash Beverage Group</t>
  </si>
  <si>
    <t>Finance, Management, Marketing, Operations, Sales</t>
  </si>
  <si>
    <t>Consumer Goods, Food and Beverage, Food Processing, Health Care</t>
  </si>
  <si>
    <t>Splash Beverage Group is a manufacturer of non-alcoholic and flavored beverages that offer delicious, natural, and healthy drinks.</t>
  </si>
  <si>
    <t>splashbeveragegroup.com</t>
  </si>
  <si>
    <t>https://www.linkedin.com/company/splash-beverage-group-inc</t>
  </si>
  <si>
    <t>954-745-5815</t>
  </si>
  <si>
    <t>William Meissner</t>
  </si>
  <si>
    <t>bill@splashbeveragegroup.com</t>
  </si>
  <si>
    <t>https://www.linkedin.com/in/william-meissner-seniorcpgexec/</t>
  </si>
  <si>
    <t>Bazze</t>
  </si>
  <si>
    <t>Analytics, Internet, Marketplace</t>
  </si>
  <si>
    <t>Bazze provides an alternative data marketplace that analyzes and assesses risks posed by hostile foreign actors.</t>
  </si>
  <si>
    <t>bazze.io</t>
  </si>
  <si>
    <t>https://www.linkedin.com/company/bazze-co/about/</t>
  </si>
  <si>
    <t>sales@bazze.io</t>
  </si>
  <si>
    <t>(202) 567-1264</t>
  </si>
  <si>
    <t>Samuel Semwangu</t>
  </si>
  <si>
    <t>sam@bazze.io</t>
  </si>
  <si>
    <t>https://www.linkedin.com/in/semwangu/</t>
  </si>
  <si>
    <t>Liberty Defense</t>
  </si>
  <si>
    <t>Aerospace, Physical Security, Security</t>
  </si>
  <si>
    <t>Liberty Defense provides multi-technology security solutions and threat detection services.</t>
  </si>
  <si>
    <t>libertydefense.com</t>
  </si>
  <si>
    <t>https://www.linkedin.com/company/liberty-defense/</t>
  </si>
  <si>
    <t>(604) 336-9820</t>
  </si>
  <si>
    <t>Parabilis, Transportation Security Administration</t>
  </si>
  <si>
    <t>Bill Frain</t>
  </si>
  <si>
    <t>bfrain@libertydefense.com</t>
  </si>
  <si>
    <t>https://www.linkedin.com/in/bill-frain-9043ab6/</t>
  </si>
  <si>
    <t>Toolpath</t>
  </si>
  <si>
    <t>Developer Platform, Machine Learning, Manufacturing, Software Engineering</t>
  </si>
  <si>
    <t>Bedford, Ohio, United States</t>
  </si>
  <si>
    <t>Toolpath is a distributed machining platform that creates CNC machined parts to accelerate innovation from prototype to production.</t>
  </si>
  <si>
    <t>toolpath.com</t>
  </si>
  <si>
    <t>https://www.linkedin.com/company/toolpath/</t>
  </si>
  <si>
    <t>support@toolpath.com</t>
  </si>
  <si>
    <t>Al Whatmough</t>
  </si>
  <si>
    <t>al.whatmough@toolpath.com</t>
  </si>
  <si>
    <t>https://www.linkedin.com/in/alwhatmough/</t>
  </si>
  <si>
    <t>Unlocked Labs</t>
  </si>
  <si>
    <t>Biotechnology, Dietary Supplements, Health Care</t>
  </si>
  <si>
    <t>Laramie, Wyoming, United States</t>
  </si>
  <si>
    <t>Unlocked Labs develops probiotics with an enhanced ability to biodegrade toxins that are the root causes of serious chronic conditions.</t>
  </si>
  <si>
    <t>unlocked.bio</t>
  </si>
  <si>
    <t>https://www.linkedin.com/company/unlocked-bio</t>
  </si>
  <si>
    <t>hello@unlocked.bio</t>
  </si>
  <si>
    <t>Parabilis, Transportation Security Administration, Seaside Ventures, Astanor Ventures, National Institutes of Health, IndieBio, Wyoming Business Council, National Science Foundation</t>
  </si>
  <si>
    <t>Christoph Geisler</t>
  </si>
  <si>
    <t>christoph@unlocked-labs.com</t>
  </si>
  <si>
    <t>https://www.linkedin.com/in/christophgeisler/</t>
  </si>
  <si>
    <t>uman.ai</t>
  </si>
  <si>
    <t>Ghent, Oost-Vlaanderen, Belgium</t>
  </si>
  <si>
    <t>The power of knowledge, for you and your team</t>
  </si>
  <si>
    <t>https://www.linkedin.com/company/umanai/</t>
  </si>
  <si>
    <t>info@uman.ai</t>
  </si>
  <si>
    <t>Holland Capital, imec.istart, Agentschap Innoveren &amp; Ondernemen</t>
  </si>
  <si>
    <t>Charles Boutens</t>
  </si>
  <si>
    <t>charles@uman.ai</t>
  </si>
  <si>
    <t>https://www.linkedin.com/in/charlesboutens/</t>
  </si>
  <si>
    <t>Worcester Polytechnic Institute</t>
  </si>
  <si>
    <t>1865-01-01</t>
  </si>
  <si>
    <t>Engineering, Finance, Human Resources, Information Technology, Management, Marketing, Medical &amp; Science, Operations, Pro Services, Sales, Support</t>
  </si>
  <si>
    <t>Communities, Education, Higher Education, STEM Education</t>
  </si>
  <si>
    <t>Worcester, Massachusetts, United States</t>
  </si>
  <si>
    <t>WPI is an education services provider, offers research facilities and a community of students and members.</t>
  </si>
  <si>
    <t>wpi.edu</t>
  </si>
  <si>
    <t>http://www.linkedin.com/edu/worcester-polytechnic-institute-18539</t>
  </si>
  <si>
    <t>cpe@wpi.edu</t>
  </si>
  <si>
    <t>508-831-5000</t>
  </si>
  <si>
    <t>Agentschap Innoveren &amp; Ondernemen, ARPA-E, Massachusetts Clean Energy Center, MassVentures, National Institutes of Health, Massachusetts Clean Energy Center, National Science Foundation, Commonwealth of Massachusetts, Massachusetts Life Sciences Center, United States Council for Automotive Research, National Science Foundation, U.S. Department of Education, U.S. Army Combat Capabilities Development Command DEVCOM Soldier Center, Massachusetts Life Sciences Center, DARPA, Davis Educational Foundation, Massachusetts Clean Energy Center</t>
  </si>
  <si>
    <t>Grace Wang</t>
  </si>
  <si>
    <t>grace.wang@wpi.edu</t>
  </si>
  <si>
    <t>https://www.wpi.edu/offices/president</t>
  </si>
  <si>
    <t>University of Waterloo</t>
  </si>
  <si>
    <t>Education, Knowledge Management, Universities</t>
  </si>
  <si>
    <t>Waterloo, Ontario, Canada</t>
  </si>
  <si>
    <t>University of Waterloo is a public research university that operates colleges which offer undergraduate and graduate programs.</t>
  </si>
  <si>
    <t>uwaterloo.ca</t>
  </si>
  <si>
    <t>https://www.linkedin.com/edu/university-of-waterloo-10875</t>
  </si>
  <si>
    <t>unitedcollege@uwaterloo.ca</t>
  </si>
  <si>
    <t>519-885-1460</t>
  </si>
  <si>
    <t>Public Health Agency of Canada, Mastercard, Government of Canada</t>
  </si>
  <si>
    <t>Vivek Goel</t>
  </si>
  <si>
    <t>vivek.goel@uwaterloo.ca</t>
  </si>
  <si>
    <t>https://www.linkedin.com/in/vivek-goel-a092a27b/</t>
  </si>
  <si>
    <t>Aspen Aerogels</t>
  </si>
  <si>
    <t>Energy, GreenTech, Industrial, Sustainability</t>
  </si>
  <si>
    <t>Northborough, Massachusetts, United States</t>
  </si>
  <si>
    <t>Aspen Aerogels provides thermal management and energy conservation insulation solutions for a variety of industries.</t>
  </si>
  <si>
    <t>aerogel.com</t>
  </si>
  <si>
    <t>http://www.linkedin.com/company/aspen-aerogels</t>
  </si>
  <si>
    <t>info@aerogel.com</t>
  </si>
  <si>
    <t>(150) 869-1111</t>
  </si>
  <si>
    <t>US Department of Energy, General Motors, Koch Strategic Platforms, BASF Venture Capital, Arcapita Ventures, RockPort Capital</t>
  </si>
  <si>
    <t>$309M</t>
  </si>
  <si>
    <t>Donald Young</t>
  </si>
  <si>
    <t>donald.young@aerogel.com</t>
  </si>
  <si>
    <t>https://www.linkedin.com/in/donald-young-988937/</t>
  </si>
  <si>
    <t>NexGen Financial</t>
  </si>
  <si>
    <t>Credit, Finance, Financial Services, Venture Capital</t>
  </si>
  <si>
    <t>Malibu, California, United States</t>
  </si>
  <si>
    <t>NexGen Financial provides capital solutions for the debt settlement industry.</t>
  </si>
  <si>
    <t>nexgenfi.com</t>
  </si>
  <si>
    <t>805-622-3156</t>
  </si>
  <si>
    <t>Oaktree Capital Management, Blue Sage Capital</t>
  </si>
  <si>
    <t>James Shanahan</t>
  </si>
  <si>
    <t>james@nexgenfi.com</t>
  </si>
  <si>
    <t>https://www.nexgenfi.com/james-shanahan#:~:text=James%20Shanahan,Presedent%20and%20founder</t>
  </si>
  <si>
    <t>Continuum</t>
  </si>
  <si>
    <t>B2B, Manufacturing, Retail, Software, Wholesale</t>
  </si>
  <si>
    <t>Continuum is a technology firm specializing in digital networks for B2B distributors and manufacturers.</t>
  </si>
  <si>
    <t>gocontinuum.ai</t>
  </si>
  <si>
    <t>https://www.linkedin.com/company/continuuma</t>
  </si>
  <si>
    <t>info@gocontinuum.ai</t>
  </si>
  <si>
    <t>+1 833-705-1641</t>
  </si>
  <si>
    <t>M25</t>
  </si>
  <si>
    <t>Alex Witcpalek</t>
  </si>
  <si>
    <t>alex@gocontinuum.ai</t>
  </si>
  <si>
    <t>https://www.linkedin.com/in/alex-witcpalek-419b052b</t>
  </si>
  <si>
    <t>EXeX</t>
  </si>
  <si>
    <t>Artificial Intelligence (AI), Machine Learning, SaaS</t>
  </si>
  <si>
    <t>Orlando, Florida, United States</t>
  </si>
  <si>
    <t>EXeX is a software development company that develops AI-driven and enhanced surgical procedures for hospitals.</t>
  </si>
  <si>
    <t>exex.ai</t>
  </si>
  <si>
    <t>https://www.linkedin.com/company/expanded-existence/</t>
  </si>
  <si>
    <t>info@expandedexistence.com</t>
  </si>
  <si>
    <t>Nicholas Cambata</t>
  </si>
  <si>
    <t>nick@getexpandedexistence.com</t>
  </si>
  <si>
    <t>https://www.linkedin.com/in/cambata/</t>
  </si>
  <si>
    <t>Bluejay Mining</t>
  </si>
  <si>
    <t>Mining</t>
  </si>
  <si>
    <t>Bluejay Mining operates as an exploration company in the United Kingdom, Greenland, Finland, and Austria.</t>
  </si>
  <si>
    <t>bluejaymining.com</t>
  </si>
  <si>
    <t>https://www.linkedin.com/company/bluejay-mining-plc</t>
  </si>
  <si>
    <t>+44 (0) 207 907 9326</t>
  </si>
  <si>
    <t>Eric Sondergaard</t>
  </si>
  <si>
    <t>eric@bluejaymining.com</t>
  </si>
  <si>
    <t>https://www.linkedin.com/in/eric-sondergaard/</t>
  </si>
  <si>
    <t>Airborne Capital</t>
  </si>
  <si>
    <t>Aerospace, Asset Management, Financial Services, Leasing</t>
  </si>
  <si>
    <t>Dublin, Dublin, Ireland</t>
  </si>
  <si>
    <t>Airborne Capital is an aviation investment agency that focuses on aircraft capital solutions and advisory services.</t>
  </si>
  <si>
    <t>airborne.capital</t>
  </si>
  <si>
    <t>https://www.linkedin.com/company/airborne-capital</t>
  </si>
  <si>
    <t>contacts@airbornecapital.aero</t>
  </si>
  <si>
    <t>Ramki Sundaram</t>
  </si>
  <si>
    <t>ramki.sundaram@airbornecapital.aero</t>
  </si>
  <si>
    <t>https://www.linkedin.com/in/ramkisundaram/</t>
  </si>
  <si>
    <t>APiJET</t>
  </si>
  <si>
    <t>Engineering, Human Resources, Information Technology, Management, Medical &amp; Science, Operations, Product</t>
  </si>
  <si>
    <t>Air Transportation, SaaS, Software</t>
  </si>
  <si>
    <t>Digital Winglets helps airlines save money, reduce their carbon footprint, by finding en-route opportunities for flight optimization.</t>
  </si>
  <si>
    <t>apijet.com</t>
  </si>
  <si>
    <t>https://www.linkedin.com/company/apijet/</t>
  </si>
  <si>
    <t>contact@apijet.com</t>
  </si>
  <si>
    <t>Federal Aviation Administration</t>
  </si>
  <si>
    <t>Rob Green</t>
  </si>
  <si>
    <t>rob.green@apijet.com</t>
  </si>
  <si>
    <t>https://www.linkedin.com/in/rdgreen/</t>
  </si>
  <si>
    <t>Legends League Cricket</t>
  </si>
  <si>
    <t>Cricket, Events, Sports</t>
  </si>
  <si>
    <t>Legends League Cricket conducts cricket leagues and tournaments for retired cricket players.</t>
  </si>
  <si>
    <t>llct20.com</t>
  </si>
  <si>
    <t>https://www.linkedin.com/company/legends-league-cricket</t>
  </si>
  <si>
    <t>info@llct20.com</t>
  </si>
  <si>
    <t>Brickwork Development</t>
  </si>
  <si>
    <t>Raman Raheja</t>
  </si>
  <si>
    <t>raman@llct20.com</t>
  </si>
  <si>
    <t>https://www.linkedin.com/in/raman-raheja-68b9095/</t>
  </si>
  <si>
    <t>Hypherdata</t>
  </si>
  <si>
    <t>Artificial Intelligence (AI), Big Data, Data Visualization, Health Diagnostics, Information Technology, Life Science, Machine Learning, Personal Health</t>
  </si>
  <si>
    <t>B2B closed data marketplace for life science: get confidentially introduced to providers of health data and AI services.</t>
  </si>
  <si>
    <t>hypherdata.com</t>
  </si>
  <si>
    <t>https://www.linkedin.com/company/hypherdata/</t>
  </si>
  <si>
    <t>sales@hypherdata.com</t>
  </si>
  <si>
    <t>CZK</t>
  </si>
  <si>
    <t>Antler</t>
  </si>
  <si>
    <t>Jana Miniarikova</t>
  </si>
  <si>
    <t>jana@hypherdata.com</t>
  </si>
  <si>
    <t>https://www.linkedin.com/in/jminiarikova/</t>
  </si>
  <si>
    <t>DocPro</t>
  </si>
  <si>
    <t>Document Preparation, Information Technology, Internet, Legal Tech, Online Portals, Software</t>
  </si>
  <si>
    <t>Professional Document platform for Individuals and Businesses to Create professional documents and legal contracts effortlessly for FREE.</t>
  </si>
  <si>
    <t>docpro.com</t>
  </si>
  <si>
    <t>https://www.linkedin.com/company/28685060</t>
  </si>
  <si>
    <t>marketing@docpro.com</t>
  </si>
  <si>
    <t>Multiway Industries</t>
  </si>
  <si>
    <t>Kim Chan</t>
  </si>
  <si>
    <t>kim.chan@docpro.com</t>
  </si>
  <si>
    <t>https://www.linkedin.com/in/kim-chan-46a1b167/</t>
  </si>
  <si>
    <t>Episoden</t>
  </si>
  <si>
    <t>Episoden is an English speaking training website.</t>
  </si>
  <si>
    <t>episoden.com</t>
  </si>
  <si>
    <t>https://www.linkedin.com/company/episoden-talkinenglish/?viewAsMember=true</t>
  </si>
  <si>
    <t>yang@episoden.com</t>
  </si>
  <si>
    <t>02-1544-3715</t>
  </si>
  <si>
    <t>Coupang, Primer Sazze Partners</t>
  </si>
  <si>
    <t>Yang Hyunmo</t>
  </si>
  <si>
    <t>https://pitchbook.com/profiles/company/518242-24#team</t>
  </si>
  <si>
    <t>MY01</t>
  </si>
  <si>
    <t>Engineering, Finance, Management, Marketing, Product, Sales</t>
  </si>
  <si>
    <t>Biotechnology, Medical Device, Sensor</t>
  </si>
  <si>
    <t>MY01 offers real-time, accurate muscle pressure measurement that allows users to take timely action.</t>
  </si>
  <si>
    <t>my01.io</t>
  </si>
  <si>
    <t>https://ca.linkedin.com/company/myovue</t>
  </si>
  <si>
    <t>info@my01.io</t>
  </si>
  <si>
    <t>+1 (888) 394-1683</t>
  </si>
  <si>
    <t>Canada Economic Development, Investissement Quebec, MEDTEQ+</t>
  </si>
  <si>
    <t>Charles Allan</t>
  </si>
  <si>
    <t>charles.allan@my01.io</t>
  </si>
  <si>
    <t>https://www.linkedin.com/in/charles-allan-47414545/</t>
  </si>
  <si>
    <t>PulseAd</t>
  </si>
  <si>
    <t>Advertising, Artificial Intelligence (AI), Machine Learning, SaaS, Software</t>
  </si>
  <si>
    <t>PulseAd is a dynamic AI-powered advertising platform that maximizes your brand's impact across major retail networks</t>
  </si>
  <si>
    <t>pulsead.io</t>
  </si>
  <si>
    <t>welcome@pulsead.io</t>
  </si>
  <si>
    <t>TIPS Program, SparkLabs Accelerator</t>
  </si>
  <si>
    <t>David Yun</t>
  </si>
  <si>
    <t>david.yun@pulsead.io</t>
  </si>
  <si>
    <t>https://www.linkedin.com/in/bigstar84/</t>
  </si>
  <si>
    <t>David</t>
  </si>
  <si>
    <t>Fitness, Food and Beverage</t>
  </si>
  <si>
    <t>David is a food-tech firm focused on creating high-protein, low-calorie, blood-sugar-friendly foods.</t>
  </si>
  <si>
    <t>davidprotein.com</t>
  </si>
  <si>
    <t>https://www.linkedin.com/company/david-protein/</t>
  </si>
  <si>
    <t>zach@davidprotein.com</t>
  </si>
  <si>
    <t>Peter Rahal</t>
  </si>
  <si>
    <t>Zach Ranen</t>
  </si>
  <si>
    <t>https://www.linkedin.com/in/zachranen/</t>
  </si>
  <si>
    <t>Retension Pharmaceuticals</t>
  </si>
  <si>
    <t>Retension Pharmaceuticals is a healthcare company.</t>
  </si>
  <si>
    <t>retensionpharmaceuticals.com</t>
  </si>
  <si>
    <t>1 (703) 624-2024</t>
  </si>
  <si>
    <t>Collage Partners</t>
  </si>
  <si>
    <t>Eric Keller</t>
  </si>
  <si>
    <t>ekeller@retensionpharmaceuticals.com</t>
  </si>
  <si>
    <t>https://www.linkedin.com/in/eric-keller-b408222/</t>
  </si>
  <si>
    <t>Norwich University</t>
  </si>
  <si>
    <t>1819-01-01</t>
  </si>
  <si>
    <t>E-Learning, Education, Higher Education, Non Profit, Universities</t>
  </si>
  <si>
    <t>Northfield Falls, Vermont, United States</t>
  </si>
  <si>
    <t>Whatever you think you're capable of, you can achieve here—and more.</t>
  </si>
  <si>
    <t>New England, Northeastern US</t>
  </si>
  <si>
    <t>norwich.edu</t>
  </si>
  <si>
    <t>https://www.linkedin.com/company/norwich-university</t>
  </si>
  <si>
    <t>alumni@norwich.edu</t>
  </si>
  <si>
    <t>647.722.6642</t>
  </si>
  <si>
    <t>National Science Foundation, The Vermont Department of Forests, Parks, and Recreation, National Science Foundation, National Security Agency</t>
  </si>
  <si>
    <t>Phil Susmann</t>
  </si>
  <si>
    <t>susmann@norwich.edu</t>
  </si>
  <si>
    <t>http://www.linkedin.com/in/phil-susmann-abb9761</t>
  </si>
  <si>
    <t>Rochester Institute of Technology</t>
  </si>
  <si>
    <t>1829-01-01</t>
  </si>
  <si>
    <t>Continuing Education, EdTech, Higher Education, Music Education, STEM Education</t>
  </si>
  <si>
    <t>Rochester, New York, United States</t>
  </si>
  <si>
    <t>RIT is a collaborative community that provides a wide range of opportunities through creativity and innovation.</t>
  </si>
  <si>
    <t>Great Lakes, East Coast, Northeastern US</t>
  </si>
  <si>
    <t>rit.edu</t>
  </si>
  <si>
    <t>https://www.linkedin.com/company/rochester-institute-of-technology</t>
  </si>
  <si>
    <t>+1 585-475-2411</t>
  </si>
  <si>
    <t>National Science Foundation, National Security Agency, U.S. Environmental Protection Agency, U.S. Department of Labor, James S. McDonnell Foundation, National Science Foundation</t>
  </si>
  <si>
    <t>David Munson</t>
  </si>
  <si>
    <t>munson@rit.edu</t>
  </si>
  <si>
    <t>https://www.rit.edu/president</t>
  </si>
  <si>
    <t>SynaptixBio</t>
  </si>
  <si>
    <t>Biotechnology, Genetics, Therapeutics</t>
  </si>
  <si>
    <t>Oxford, Oxfordshire, United Kingdom</t>
  </si>
  <si>
    <t>SynaptixBio is a biotechnology research company that develops lifesaving therapies for severe leukodystrophies.</t>
  </si>
  <si>
    <t>synaptixbio.com</t>
  </si>
  <si>
    <t>https://www.linkedin.com/company/synaptixbio</t>
  </si>
  <si>
    <t>Innovate UK</t>
  </si>
  <si>
    <t>Dan Williams</t>
  </si>
  <si>
    <t>dan@synaptixbio.com</t>
  </si>
  <si>
    <t>https://www.linkedin.com/in/danwiliams/</t>
  </si>
  <si>
    <t>Neometals</t>
  </si>
  <si>
    <t>Information Technology, Marketing, Operations</t>
  </si>
  <si>
    <t>Angel Investment, Construction, Real Estate Investment</t>
  </si>
  <si>
    <t>Perth, Western Australia, Australia</t>
  </si>
  <si>
    <t>Neometals is a business-oriented company that offers both security and growth opportunities in a diversified project pipeline.</t>
  </si>
  <si>
    <t>neometals.com.au</t>
  </si>
  <si>
    <t>https://www.linkedin.com/company/neometals</t>
  </si>
  <si>
    <t>61 8 9322 1182</t>
  </si>
  <si>
    <t>William Richmond</t>
  </si>
  <si>
    <t>Chris Reed</t>
  </si>
  <si>
    <t>chris@neometals.com.au</t>
  </si>
  <si>
    <t>https://www.neometals.com.au/en/who-we-are/leadership/</t>
  </si>
  <si>
    <t>Bet Shemesh Engines Holdings</t>
  </si>
  <si>
    <t>Engineering, Finance, Human Resources, Management, Marketing, Operations, Product</t>
  </si>
  <si>
    <t>Aerospace, Manufacturing, Mechanical Engineering</t>
  </si>
  <si>
    <t>Bet Shemesh, Yerushalayim, Israel</t>
  </si>
  <si>
    <t>Bet Shemesh Engines is a jet engine parts manufacturing company.</t>
  </si>
  <si>
    <t>bsel.co.il</t>
  </si>
  <si>
    <t>https://www.linkedin.com/company/bet-shemesh-engines-ltd./</t>
  </si>
  <si>
    <t>info@bsel.co.il</t>
  </si>
  <si>
    <t>972 2 9909486</t>
  </si>
  <si>
    <t>ILS</t>
  </si>
  <si>
    <t>Ram Drori</t>
  </si>
  <si>
    <t>ram.drori@bsel.co.il</t>
  </si>
  <si>
    <t>https://bsel.co.il/management-team/</t>
  </si>
  <si>
    <t>Lazarus</t>
  </si>
  <si>
    <t>Engineering, Human Resources, Information Technology, Management, Operations, Product</t>
  </si>
  <si>
    <t>Artificial Intelligence (AI), Developer APIs, Document Management, Information Technology, Natural Language Processing, Software</t>
  </si>
  <si>
    <t>An API for Advanced Document Understanding</t>
  </si>
  <si>
    <t>lazarusforms.com</t>
  </si>
  <si>
    <t>https://www.linkedin.com/company/lazarus-enterprisesinc/</t>
  </si>
  <si>
    <t>info@lazarusai.com</t>
  </si>
  <si>
    <t>Wave Function, Mucker Capital, Techstars</t>
  </si>
  <si>
    <t>Ariel Elizarov</t>
  </si>
  <si>
    <t>ariel@lazarusforms.com</t>
  </si>
  <si>
    <t>https://www.linkedin.com/in/arielelizarov/</t>
  </si>
  <si>
    <t>Magie</t>
  </si>
  <si>
    <t>Information Technology, Internet</t>
  </si>
  <si>
    <t>Magie is WhatsApp's first smart account, designed for people who understand the value of their time.</t>
  </si>
  <si>
    <t>magie.com.br</t>
  </si>
  <si>
    <t>https://www.linkedin.com/company/magiebr</t>
  </si>
  <si>
    <t>contato@magie.com.br</t>
  </si>
  <si>
    <t>(11) 99668-6066</t>
  </si>
  <si>
    <t>BRL</t>
  </si>
  <si>
    <t>Lux Capital, Canary</t>
  </si>
  <si>
    <t>Joao Camargo</t>
  </si>
  <si>
    <t>jc@magie.com.br</t>
  </si>
  <si>
    <t>https://www.linkedin.com/in/joaovcamargo/</t>
  </si>
  <si>
    <t>Cardboard</t>
  </si>
  <si>
    <t>Payments, SaaS, Software</t>
  </si>
  <si>
    <t>Cardboard's strive is to make SaaS subscription management smarter and more efficient for enterprises.</t>
  </si>
  <si>
    <t>cardboard.inc</t>
  </si>
  <si>
    <t>https://www.linkedin.com/company/crdbrd/</t>
  </si>
  <si>
    <t>hello@cardboard.inc</t>
  </si>
  <si>
    <t>Andreas Royrvik</t>
  </si>
  <si>
    <t>andrroy@cardboard.inc</t>
  </si>
  <si>
    <t>https://www.linkedin.com/in/andrroy/</t>
  </si>
  <si>
    <t>Space and Time</t>
  </si>
  <si>
    <t>Engineering, Human Resources, Information Technology, Management, Marketing, Medical &amp; Science, Product</t>
  </si>
  <si>
    <t>Analytics, Internet, Software, Web3</t>
  </si>
  <si>
    <t>Newport Beach, California, United States</t>
  </si>
  <si>
    <t>Space and Time is the Web3-native, data warehouse. Fast queries at enterprise scale. Join on-chain and off-chain data in a single query.</t>
  </si>
  <si>
    <t>spaceandtime.io</t>
  </si>
  <si>
    <t>https://www.linkedin.com/company/space-and-time-labs/</t>
  </si>
  <si>
    <t>info@spaceandtime.io</t>
  </si>
  <si>
    <t>Arrington Capital, Framework Ventures, Hivemind Capital Partners, Lightspeed Faction, M12 - Microsoft's Venture Fund, Framework Ventures</t>
  </si>
  <si>
    <t>Nate Holiday</t>
  </si>
  <si>
    <t>nate@spaceandtime.io</t>
  </si>
  <si>
    <t>https://www.linkedin.com/in/nate-holiday-3976345//</t>
  </si>
  <si>
    <t>Sound Energy</t>
  </si>
  <si>
    <t>Sevenoaks, Kent, United Kingdom</t>
  </si>
  <si>
    <t>Sound Energy is a funded European and Mediterranean oil and gas exploration and production company.</t>
  </si>
  <si>
    <t>soundenergyplc.com</t>
  </si>
  <si>
    <t>https://www.linkedin.com/company/3020658</t>
  </si>
  <si>
    <t>info@soundenergyplc.com</t>
  </si>
  <si>
    <t>2i Partners</t>
  </si>
  <si>
    <t>David Blewden</t>
  </si>
  <si>
    <t>Non Executive Director</t>
  </si>
  <si>
    <t>d.blewden@soundenergyplc.com</t>
  </si>
  <si>
    <t>https://www.linkedin.com/in/david-blewden-b0a29879/</t>
  </si>
  <si>
    <t>ARC the Community</t>
  </si>
  <si>
    <t>Information Technology, Social Network</t>
  </si>
  <si>
    <t>ARC is a NFT membership platform founded by Kiat Lim.</t>
  </si>
  <si>
    <t>arccommunity.com</t>
  </si>
  <si>
    <t>https://www.linkedin.com/company/arccommune/</t>
  </si>
  <si>
    <t>Arcane Group</t>
  </si>
  <si>
    <t>Gabriel Yang</t>
  </si>
  <si>
    <t>gabriel.yang@arccommunity.com</t>
  </si>
  <si>
    <t>https://www.linkedin.com/in/gabrielatwork/</t>
  </si>
  <si>
    <t>Zenfuse</t>
  </si>
  <si>
    <t>Initial Coin Offering</t>
  </si>
  <si>
    <t>Bitcoin, Blockchain, Cryptocurrency, Trading Platform</t>
  </si>
  <si>
    <t>Zenfuse is a cryptocurrency trading platform offering multi-exchange trading, portfolio analytics, and news.</t>
  </si>
  <si>
    <t>zenfuse.io</t>
  </si>
  <si>
    <t>https://www.linkedin.com/company/zenfuse</t>
  </si>
  <si>
    <t>contact@zenfuse.io</t>
  </si>
  <si>
    <t>Andreessen Horowitz, Binance</t>
  </si>
  <si>
    <t>Yuriy Kovalev</t>
  </si>
  <si>
    <t>yuriy@zenfuse.io</t>
  </si>
  <si>
    <t>https://www.linkedin.com/in/nightcoder/</t>
  </si>
  <si>
    <t>Trillionloans</t>
  </si>
  <si>
    <t>Credit, Finance, Financial Services, Lending</t>
  </si>
  <si>
    <t>Trillionloans is a digital lending platform enhancing credit access for SMEs and consumers using advanced technology and data science.</t>
  </si>
  <si>
    <t>trillionloan.com</t>
  </si>
  <si>
    <t>https://www.linkedin.com/company/trillionloans/</t>
  </si>
  <si>
    <t>customercare@trillionloans.com</t>
  </si>
  <si>
    <t>+91 885-168-2895</t>
  </si>
  <si>
    <t>BharatPe, Credit Saison</t>
  </si>
  <si>
    <t>Ravindra Pandey</t>
  </si>
  <si>
    <t>Chairman</t>
  </si>
  <si>
    <t>ravindra.pandey@trillionloans.com</t>
  </si>
  <si>
    <t>https://www.trillionloans.com/about-us.html</t>
  </si>
  <si>
    <t>Northwest Copper</t>
  </si>
  <si>
    <t>Finance</t>
  </si>
  <si>
    <t>Mineral, Mining Technology, Natural Resources</t>
  </si>
  <si>
    <t>Serengeti acquires &amp; explores Cu-Au deposits in the Quesnel Trough and Stikine Arch, BC.</t>
  </si>
  <si>
    <t>northwestcopper.ca</t>
  </si>
  <si>
    <t>info@serengetiresources.com</t>
  </si>
  <si>
    <t>(604)605-1300</t>
  </si>
  <si>
    <t>Peter Bell</t>
  </si>
  <si>
    <t>pbell@northwestcopper.ca</t>
  </si>
  <si>
    <t>https://www.crunchbase.com/person/peter-bell-4327</t>
  </si>
  <si>
    <t>FLOWIT</t>
  </si>
  <si>
    <t>Artificial Intelligence (AI), Business Development, Human Resources, Machine Learning, Personal Development, Software</t>
  </si>
  <si>
    <t>Opfikon, Zurich, Switzerland</t>
  </si>
  <si>
    <t>AI-driven People Development - fully inclusive, reaching desk and frontline employees, driving engagement and retention</t>
  </si>
  <si>
    <t>flowit.ai</t>
  </si>
  <si>
    <t>https://www.linkedin.com/company/flowit-ag</t>
  </si>
  <si>
    <t>info@flowit.ai</t>
  </si>
  <si>
    <t>Alstin Capital, VI Partners</t>
  </si>
  <si>
    <t>Bilal Tahris</t>
  </si>
  <si>
    <t>bilal.tahris@flowit.ch</t>
  </si>
  <si>
    <t>https://www.linkedin.com/in/bil%c3%a2l-tahris-9074b320/</t>
  </si>
  <si>
    <t>Dolly Varden Silver Corporation</t>
  </si>
  <si>
    <t>Mineral</t>
  </si>
  <si>
    <t>Dolly Varden Silver Corporation is a mineral exploration company</t>
  </si>
  <si>
    <t>dollyvardensilver.com</t>
  </si>
  <si>
    <t>https://www.linkedin.com/company/dolly-varden-silver-corp</t>
  </si>
  <si>
    <t>2176423 Ontario, Eric Sprott, Eric Sprott, Hecla Mining Company</t>
  </si>
  <si>
    <t>Gary Cope</t>
  </si>
  <si>
    <t>https://www.linkedin.com/in/gary-cope-57a22655/</t>
  </si>
  <si>
    <t>Halo Ai</t>
  </si>
  <si>
    <t>Risk Management, SaaS, Software, Supply Chain Management</t>
  </si>
  <si>
    <t>Novato, California, United States</t>
  </si>
  <si>
    <t>Halo Ai is a B2B SaaS platform offering Holistic Third-Party Risk Intelligence, Monitoring, and Management</t>
  </si>
  <si>
    <t>gohalo.ai</t>
  </si>
  <si>
    <t>https://www.linkedin.com/company/82589935/</t>
  </si>
  <si>
    <t>Brian Schwartz</t>
  </si>
  <si>
    <t>brian@gohalo.ai</t>
  </si>
  <si>
    <t>https://www.linkedin.com/in/schwabr/</t>
  </si>
  <si>
    <t>Prairie Operating Co.</t>
  </si>
  <si>
    <t>Engineering, Finance, Management, Operations</t>
  </si>
  <si>
    <t>Energy, Oil and Gas, Renewable Energy, Sustainability</t>
  </si>
  <si>
    <t>Prairie Operating Co. specializes in environmentally responsible, sustainable, and affordable energy production.</t>
  </si>
  <si>
    <t>investors.prairieopco.com</t>
  </si>
  <si>
    <t>https://www.linkedin.com/company/prairie-operating-co</t>
  </si>
  <si>
    <t>info@prairieopco.com</t>
  </si>
  <si>
    <t>Edward Kovalik</t>
  </si>
  <si>
    <t>ek@prairieopco.com</t>
  </si>
  <si>
    <t>https://investors.prairieopco.com/governance/leadership</t>
  </si>
  <si>
    <t>GondolaBio</t>
  </si>
  <si>
    <t>GondolaBio researches, develops and manufactures pharmaceutical products.</t>
  </si>
  <si>
    <t>Neil Kumar</t>
  </si>
  <si>
    <t>https://www.biopharmadive.com/news/gondolabio-bridgebio-spinout-viking-neil-kumar/724820/#:~:text=BridgeBio%20CEO%20Neil%20Kumar</t>
  </si>
  <si>
    <t>GondolaBio is Sub-Organization of BridgeBio/Email Not Found</t>
  </si>
  <si>
    <t>Muse Organic</t>
  </si>
  <si>
    <t>Food and Beverage, Food Processing, Snack Food</t>
  </si>
  <si>
    <t>Long Beach, California, United States</t>
  </si>
  <si>
    <t>Muse Organic is a food and beverage company that offers flavored soda and drinks.</t>
  </si>
  <si>
    <t>drinkmymuse.com</t>
  </si>
  <si>
    <t>https://www.linkedin.com/company/drinkmymuse/</t>
  </si>
  <si>
    <t>hello@drinkmymuse.com</t>
  </si>
  <si>
    <t>+1 626-644-7410</t>
  </si>
  <si>
    <t>William Juarez</t>
  </si>
  <si>
    <t>wjuarez@drinkmymuse.com</t>
  </si>
  <si>
    <t>https://www.linkedin.com/in/william-juarez-225b061a6/</t>
  </si>
  <si>
    <t>ESG Now</t>
  </si>
  <si>
    <t>CleanTech, SaaS, Software</t>
  </si>
  <si>
    <t>Taquara, Rio Grande do Sul, Brazil</t>
  </si>
  <si>
    <t>SaaS, ESG management platform</t>
  </si>
  <si>
    <t>esgnow.co</t>
  </si>
  <si>
    <t>https://www.linkedin.com/company/esg-now</t>
  </si>
  <si>
    <t>info@esgnow.co</t>
  </si>
  <si>
    <t>Ventiur, VENTIUR</t>
  </si>
  <si>
    <t>Elias Neto</t>
  </si>
  <si>
    <t>elias@esgnow.co</t>
  </si>
  <si>
    <t>https://www.linkedin.com/in/elias-neto-5aa4692a/</t>
  </si>
  <si>
    <t>READi Robust Machine</t>
  </si>
  <si>
    <t>Machinery Manufacturing</t>
  </si>
  <si>
    <t>Busan, Pusan-jikhalsi, South Korea</t>
  </si>
  <si>
    <t>Ready Robust Machine is a company that makes carbon reduction and fuel cost improvement systems.</t>
  </si>
  <si>
    <t>readi.co.kr</t>
  </si>
  <si>
    <t>yechan.wang@readi.co.kr</t>
  </si>
  <si>
    <t>+82 55-343-7774</t>
  </si>
  <si>
    <t>Quantum Ventures Korea, TIPS Program</t>
  </si>
  <si>
    <t>Taerang Jeong</t>
  </si>
  <si>
    <t>https://pitchbook.com/profiles/company/515306-26#research</t>
  </si>
  <si>
    <t>ACadru</t>
  </si>
  <si>
    <t>E-Learning, Education</t>
  </si>
  <si>
    <t>ACadru is an online learning platform that offers modules and practical experiences.</t>
  </si>
  <si>
    <t>acadru.com</t>
  </si>
  <si>
    <t>https://www.linkedin.com/company/acadru</t>
  </si>
  <si>
    <t>hello@acadru.com</t>
  </si>
  <si>
    <t>AIG Direct</t>
  </si>
  <si>
    <t>Abhishek Singhal</t>
  </si>
  <si>
    <t>abhishek@acadru.com</t>
  </si>
  <si>
    <t>https://www.linkedin.com/in/singhalabhi/</t>
  </si>
  <si>
    <t>Hally</t>
  </si>
  <si>
    <t>Beauty, Consumer Goods, Cosmetics, Health Care, Manufacturing</t>
  </si>
  <si>
    <t>New Canaan, Connecticut, United States</t>
  </si>
  <si>
    <t>Hally is a beauty company that manufactures and retails hair color products.</t>
  </si>
  <si>
    <t>hallyhair.com</t>
  </si>
  <si>
    <t>https://www.linkedin.com/company/hally</t>
  </si>
  <si>
    <t>hello@hallyhair.com</t>
  </si>
  <si>
    <t>201-383-5959</t>
  </si>
  <si>
    <t>Kathryn Winokur</t>
  </si>
  <si>
    <t>kathryn@hallyhair.com</t>
  </si>
  <si>
    <t>https://www.linkedin.com/in/kathryn-winokur-90a83b15/</t>
  </si>
  <si>
    <t>KMX Technologies</t>
  </si>
  <si>
    <t>Clean Energy, Environmental Engineering, Water Purification</t>
  </si>
  <si>
    <t>Mississauga, Ontario, Canada</t>
  </si>
  <si>
    <t>KMX Technologies provides membrane distillation technology to separate and recover valuable chemicals and water treatment.</t>
  </si>
  <si>
    <t>kmxtechnologies.com</t>
  </si>
  <si>
    <t>https://www.linkedin.com/company/kmx-corporation/</t>
  </si>
  <si>
    <t>contact@kmxtechnologies.com</t>
  </si>
  <si>
    <t>Netcapital, Sustainable Development Technology Canada</t>
  </si>
  <si>
    <t>Zachary Sadow</t>
  </si>
  <si>
    <t>zachary.sadow@kmxtechnologies.com</t>
  </si>
  <si>
    <t>https://www.linkedin.com/in/zachary-sadow-3951987/</t>
  </si>
  <si>
    <t>Younet</t>
  </si>
  <si>
    <t>Artificial Intelligence (AI), Information Technology, Machine Learning, Software</t>
  </si>
  <si>
    <t>Younet is an AI platform that enables users to create and train personalized AI models using their own data.</t>
  </si>
  <si>
    <t>younet.ai</t>
  </si>
  <si>
    <t>https://www.linkedin.com/company/younet-ai/</t>
  </si>
  <si>
    <t>support@younet.ai</t>
  </si>
  <si>
    <t>National Research Council of Canada Industrial Research Assistance Program</t>
  </si>
  <si>
    <t>Alex Kapralov</t>
  </si>
  <si>
    <t>akapralov@younet.ai</t>
  </si>
  <si>
    <t>https://www.linkedin.com/in/alexkapralov/</t>
  </si>
  <si>
    <t>Rubyx</t>
  </si>
  <si>
    <t>FinTech, Information Services, Information Technology</t>
  </si>
  <si>
    <t>Dakar, Dakar, Senegal</t>
  </si>
  <si>
    <t>Rubyx is a data-driven MSME lending solution company.</t>
  </si>
  <si>
    <t>rubyx.io</t>
  </si>
  <si>
    <t>https://www.linkedin.com/company/rubyx-io/</t>
  </si>
  <si>
    <t>hello@rubyx.io</t>
  </si>
  <si>
    <t>Proparco, Saviu Ventures</t>
  </si>
  <si>
    <t>Denis Moniotte</t>
  </si>
  <si>
    <t>denis@rubyx.io</t>
  </si>
  <si>
    <t>https://www.linkedin.com/in/denismoniotte/</t>
  </si>
  <si>
    <t>Rubbl</t>
  </si>
  <si>
    <t>Engineering, Management, Medical &amp; Science, Product</t>
  </si>
  <si>
    <t>Construction, Marketplace</t>
  </si>
  <si>
    <t>Solana Beach, California, United States</t>
  </si>
  <si>
    <t>Rubbl is the first fully-managed online heavy equipment rental marketplace, providing real-time access to high quality vetted equipment.</t>
  </si>
  <si>
    <t>rubbl.com</t>
  </si>
  <si>
    <t>https://www.linkedin.com/company/rubbl/</t>
  </si>
  <si>
    <t>Adam Greenberg</t>
  </si>
  <si>
    <t>adam@rubbl.com</t>
  </si>
  <si>
    <t>https://www.linkedin.com/in/adam-greenberg-268406194/</t>
  </si>
  <si>
    <t>Brother's Bond</t>
  </si>
  <si>
    <t>Brewing, Craft Beer, Food and Beverage, Wine And Spirits</t>
  </si>
  <si>
    <t>Fort Worth, Texas, United States</t>
  </si>
  <si>
    <t>Brother's Bond specializes in the production of distilled and crafted bourbon.</t>
  </si>
  <si>
    <t>brothersbondbourbon.com</t>
  </si>
  <si>
    <t>https://www.linkedin.com/company/brothers-bond-bourbon/</t>
  </si>
  <si>
    <t>ama@brothersbondbourbon.com</t>
  </si>
  <si>
    <t>Ian Somerhalder</t>
  </si>
  <si>
    <t>is@brothersbondbourbon.com</t>
  </si>
  <si>
    <t>https://www.linkedin.com/in/ian-somerhalder-aa3435155/</t>
  </si>
  <si>
    <t>FOBECON</t>
  </si>
  <si>
    <t>Artificial Intelligence (AI), Construction</t>
  </si>
  <si>
    <t>Gyeongju, Kyongsang-bukto, South Korea</t>
  </si>
  <si>
    <t>FOBECON offers an auto-estimation solution that analyzes construction blueprints using vision AI.</t>
  </si>
  <si>
    <t>fobecon.co.kr</t>
  </si>
  <si>
    <t>contact@fobecon-ai.com</t>
  </si>
  <si>
    <t>070-8844-8790</t>
  </si>
  <si>
    <t>TIPS Program</t>
  </si>
  <si>
    <t>Song Joong Seok</t>
  </si>
  <si>
    <t>https://pitchbook.com/profiles/company/615930-76#team</t>
  </si>
  <si>
    <t>Ruicycle</t>
  </si>
  <si>
    <t>Battery</t>
  </si>
  <si>
    <t>Futian, Guangdong, China</t>
  </si>
  <si>
    <t>Ruicycle is a high-tech company that focuses on the comprehensive recycling and utilization of lithium batteries.</t>
  </si>
  <si>
    <t>ruicycle.com</t>
  </si>
  <si>
    <t>ruicycle@ruicycle.com</t>
  </si>
  <si>
    <t>(0755) 2759 5494</t>
  </si>
  <si>
    <t>Hidden Hill Capital, Legend Capital</t>
  </si>
  <si>
    <t>Zhipeng Chen</t>
  </si>
  <si>
    <t>https://pitchbook.com/profiles/company/503020-09#research</t>
  </si>
  <si>
    <t>Genova</t>
  </si>
  <si>
    <t>Commercial Real Estate, Property Management, Real Estate</t>
  </si>
  <si>
    <t>Genova is a real estate company that manages and develops properties.</t>
  </si>
  <si>
    <t>genova.se</t>
  </si>
  <si>
    <t>https://www.linkedin.com/company/genova-property-group/</t>
  </si>
  <si>
    <t>Michael Moschewitz</t>
  </si>
  <si>
    <t>michael.moschewitz@genova.se</t>
  </si>
  <si>
    <t>https://genova.se/investors/</t>
  </si>
  <si>
    <t>Weijian Technology</t>
  </si>
  <si>
    <t>Artificial Intelligence (AI), Construction, Internet of Things, Robotics</t>
  </si>
  <si>
    <t>Baoshan, Shanghai, China</t>
  </si>
  <si>
    <t>Weijian Technology is a building intelligent robotics product company for the construction industry through robots, IoT, and AI algorithms.</t>
  </si>
  <si>
    <t>we-i-build.com</t>
  </si>
  <si>
    <t>contact@we-i-build.com</t>
  </si>
  <si>
    <t>+86 021-66877068</t>
  </si>
  <si>
    <t>Unicorn Capital Partners, Xiamen C&amp;D Corporation, K2VC</t>
  </si>
  <si>
    <t>Yanxue Liang</t>
  </si>
  <si>
    <t>yanxue.liang@we-i-build.com</t>
  </si>
  <si>
    <t>https://pitchbook.com/profiles/company/466642-18#research</t>
  </si>
  <si>
    <t>HALO Hydration</t>
  </si>
  <si>
    <t>Fitness, Food and Beverage, Wellness</t>
  </si>
  <si>
    <t>HALO Hydration revolutionizes how the world hydrates by blending electrolytes, vitamins, and minerals in a beverage.</t>
  </si>
  <si>
    <t>halohydration.com</t>
  </si>
  <si>
    <t>https://www.linkedin.com/company/halohydration/</t>
  </si>
  <si>
    <t>hello@halohydration.com</t>
  </si>
  <si>
    <t>917-378-8865</t>
  </si>
  <si>
    <t>Robin Levine Shobin</t>
  </si>
  <si>
    <t>robin@halohydration.com</t>
  </si>
  <si>
    <t>https://www.linkedin.com/in/robin-levine-shobin-5bb7228/</t>
  </si>
  <si>
    <t>Hilltop Honey</t>
  </si>
  <si>
    <t>Management, Product, Sales</t>
  </si>
  <si>
    <t>Food and Beverage</t>
  </si>
  <si>
    <t>Dinas Powys, Vale of Glamorgan, The, United Kingdom</t>
  </si>
  <si>
    <t>Hilltop Honey is the U.K with an exciting range of flavoured honeys and delicious cut comb.</t>
  </si>
  <si>
    <t>hilltop-honey.com</t>
  </si>
  <si>
    <t>https://www.linkedin.com/company/hilltop-honey/</t>
  </si>
  <si>
    <t>info@hilltop-honey.com</t>
  </si>
  <si>
    <t>+44 1686 689027</t>
  </si>
  <si>
    <t>Santander UK, Development Bank of Wales</t>
  </si>
  <si>
    <t>Scott Davies</t>
  </si>
  <si>
    <t>scott@hilltop-honey.com</t>
  </si>
  <si>
    <t>https://www.linkedin.com/in/scott-hilltop/</t>
  </si>
  <si>
    <t>myco</t>
  </si>
  <si>
    <t>Media and Entertainment</t>
  </si>
  <si>
    <t>myco is a content streaming super dApp that smoothly integrates AVOD and SVOD capabilities into a decentralized ecosystem.</t>
  </si>
  <si>
    <t>myco.io</t>
  </si>
  <si>
    <t>https://www.linkedin.com/company/myco-io/</t>
  </si>
  <si>
    <t>Phil Mckenzie</t>
  </si>
  <si>
    <t>phil@myco.io</t>
  </si>
  <si>
    <t>https://www.linkedin.com/in/phil-mckenzie-0123882b/</t>
  </si>
  <si>
    <t>Cloudbase</t>
  </si>
  <si>
    <t>Cloud Computing, Cloud Data Services, Information Technology, Software</t>
  </si>
  <si>
    <t>Hatchobori, Tokyo, Japan</t>
  </si>
  <si>
    <t>Cloudbase is an information technology company that specializes in the fields of cloud services and management.</t>
  </si>
  <si>
    <t>cloudbase.co.jp</t>
  </si>
  <si>
    <t>https://www.linkedin.com/company/cloudbase-inc/</t>
  </si>
  <si>
    <t>Flight Deck Capital, Arena Holdings, DNX Ventures</t>
  </si>
  <si>
    <t>Koya Iwasa</t>
  </si>
  <si>
    <t>iwasa@cloudbase.co.jp</t>
  </si>
  <si>
    <t>https://pitchbook.com/profiles/company/504047-44#patents</t>
  </si>
  <si>
    <t>FlexiLoans</t>
  </si>
  <si>
    <t>Engineering, Finance, Human Resources, Information Technology, Legal, Marketing, Operations, Product</t>
  </si>
  <si>
    <t>Banking, Financial Services, FinTech, Information Technology, Lending, Payments, Venture Capital</t>
  </si>
  <si>
    <t>FlexiLoans is a lending platform for SMEs to access quick, flexible, and adequate funds to grow their businesses.</t>
  </si>
  <si>
    <t>flexiloans.com</t>
  </si>
  <si>
    <t>https://www.linkedin.com/company/flexiloans</t>
  </si>
  <si>
    <t>connect@flexiloans.com</t>
  </si>
  <si>
    <t>084484 94901</t>
  </si>
  <si>
    <t>JM Financial, Vivriti Asset Management, Maj Invest Equity, Falguni and Sanjay Nayar Family Office, Financial Institutions,</t>
  </si>
  <si>
    <t>Ritesh Jain</t>
  </si>
  <si>
    <t>ritesh@flexiloans.com</t>
  </si>
  <si>
    <t>https://www.linkedin.com/in/ritesh-jain-0b52425/</t>
  </si>
  <si>
    <t>Cumberland Additive</t>
  </si>
  <si>
    <t>Aerospace, Industrial Manufacturing, Manufacturing, Plastics and Rubber Manufacturing</t>
  </si>
  <si>
    <t>Pflugerville, Texas, United States</t>
  </si>
  <si>
    <t>Cumberland Additive manufactures complex 3D printed metal and plastic parts for both production and prototype applications.</t>
  </si>
  <si>
    <t>cai-3d.com</t>
  </si>
  <si>
    <t>https://www.linkedin.com/company/cumberland-additive-inc</t>
  </si>
  <si>
    <t>customer.service@cai-3d.com</t>
  </si>
  <si>
    <t>512-990-9100</t>
  </si>
  <si>
    <t>Dawne Hickton</t>
  </si>
  <si>
    <t>dawne.hickton@cai-3d.com</t>
  </si>
  <si>
    <t>https://www.linkedin.com/in/dawne-s-hickton-087017162/</t>
  </si>
  <si>
    <t>Gradient Labs</t>
  </si>
  <si>
    <t>Gradient Labs is an AI firm developing an operating system for AI agents to automate manual, repetitive tasks.</t>
  </si>
  <si>
    <t>gradient-labs.ai</t>
  </si>
  <si>
    <t>https://www.linkedin.com/company/gradientlabs</t>
  </si>
  <si>
    <t>LocalGlobe</t>
  </si>
  <si>
    <t>Dimitri Masin</t>
  </si>
  <si>
    <t>dimitri@gradient-labs.ai</t>
  </si>
  <si>
    <t>https://www.linkedin.com/in/dimitrimasin/</t>
  </si>
  <si>
    <t>Ocean Yield</t>
  </si>
  <si>
    <t>Local Business, Marine Transportation, Transportation</t>
  </si>
  <si>
    <t>Lysaker, Akershus, Norway</t>
  </si>
  <si>
    <t>Ocean Yield is a ship leasing company with investments in vessels on charter.</t>
  </si>
  <si>
    <t>oceanyield.no</t>
  </si>
  <si>
    <t>https://www.linkedin.com/company/ocean-yield-asa/</t>
  </si>
  <si>
    <t>post@oceanyield.no</t>
  </si>
  <si>
    <t>47 41 74 20 00</t>
  </si>
  <si>
    <t>Andreas Rode</t>
  </si>
  <si>
    <t>andreas.rode@oceanyield.no</t>
  </si>
  <si>
    <t>https://www.linkedin.com/in/andreas-r%c3%b8de-7a2136102/</t>
  </si>
  <si>
    <t>HONOR</t>
  </si>
  <si>
    <t>Mobile</t>
  </si>
  <si>
    <t>Shenzhen, Guangdong, China</t>
  </si>
  <si>
    <t>HONOR is a leading global provider of smart devices.</t>
  </si>
  <si>
    <t>hihonor.com</t>
  </si>
  <si>
    <t>https://www.linkedin.com/company/hihonor</t>
  </si>
  <si>
    <t>China Mobile</t>
  </si>
  <si>
    <t>Ren Zhengfei</t>
  </si>
  <si>
    <t>ren.zhengfei@hihonor.com</t>
  </si>
  <si>
    <t>https://www.crunchbase.com/organization/honor</t>
  </si>
  <si>
    <t>BoPixel</t>
  </si>
  <si>
    <t>Electronics, Machinery Manufacturing, Manufacturing</t>
  </si>
  <si>
    <t>BoPixel is a supplier of machine vision core components for customers.</t>
  </si>
  <si>
    <t>bopixel.com</t>
  </si>
  <si>
    <t>support@bopixel.com</t>
  </si>
  <si>
    <t>010-64754979</t>
  </si>
  <si>
    <t>Everest Venture Capital, Prosperity Investment</t>
  </si>
  <si>
    <t>Jiangbing Zhu</t>
  </si>
  <si>
    <t>https://pitchbook.com/profiles/company/501088-24#research</t>
  </si>
  <si>
    <t>NevGold</t>
  </si>
  <si>
    <t>Mineral, Mining, Mining Technology, Precious Metals</t>
  </si>
  <si>
    <t>Nev Gold focuses on mineral exploration offering district-scale exploration and resource potential in strong geopolitical jurisdictions.</t>
  </si>
  <si>
    <t>nev-gold.com</t>
  </si>
  <si>
    <t>https://www.linkedin.com/company/nevgold-corp/</t>
  </si>
  <si>
    <t>604 337 5033</t>
  </si>
  <si>
    <t>Brandon Bonifacio</t>
  </si>
  <si>
    <t>bbonifacio@nev-gold.com</t>
  </si>
  <si>
    <t>https://www.linkedin.com/in/brandon-bonifacio-030b0246/</t>
  </si>
  <si>
    <t>eMobi</t>
  </si>
  <si>
    <t>Electrifying transport and experience for travel destinations</t>
  </si>
  <si>
    <t>emobi.co.jp</t>
  </si>
  <si>
    <t>https://www.linkedin.com/company/emobi-co-ltd</t>
  </si>
  <si>
    <t>Saison Ventures, Open Network Lab</t>
  </si>
  <si>
    <t>Tatsuki Ishikawa</t>
  </si>
  <si>
    <t>t.ishikawa@emobi.co.jp</t>
  </si>
  <si>
    <t>https://www.linkedin.com/in/tatsuki-ishikawa-2b57481a9/</t>
  </si>
  <si>
    <t>The Restart Project</t>
  </si>
  <si>
    <t>Communities, Consumer Electronics, Non Profit, Training</t>
  </si>
  <si>
    <t>The Restart Project is a non-profit organization that helps people learn how to repair their broken electronics.</t>
  </si>
  <si>
    <t>therestartproject.org</t>
  </si>
  <si>
    <t>https://www.linkedin.com/company/the-restart-project</t>
  </si>
  <si>
    <t>info@therestartproject.org</t>
  </si>
  <si>
    <t>44 7544 314678</t>
  </si>
  <si>
    <t>The National Lottery Community Fund</t>
  </si>
  <si>
    <t>Fiona Dear</t>
  </si>
  <si>
    <t>Co Director</t>
  </si>
  <si>
    <t>fiona@therestartproject.org</t>
  </si>
  <si>
    <t>https://www.linkedin.com/in/fiona-dear-70a28a139/</t>
  </si>
  <si>
    <t>Storelink</t>
  </si>
  <si>
    <t>Marketing, Product Research</t>
  </si>
  <si>
    <t>Storelink is an open market optimization platform that analyzes and processes accurate online sales data.</t>
  </si>
  <si>
    <t>storelink.io</t>
  </si>
  <si>
    <t>https://www.linkedin.com/company/storelink-io</t>
  </si>
  <si>
    <t>070-4786-2112</t>
  </si>
  <si>
    <t>Shinhan Venture Investment</t>
  </si>
  <si>
    <t>Yongeun Jeong</t>
  </si>
  <si>
    <t>https://pitchbook.com/profiles/company/493234-30#research</t>
  </si>
  <si>
    <t>WhyHive</t>
  </si>
  <si>
    <t>Analytics, Artificial Intelligence (AI), Consulting, Information Technology</t>
  </si>
  <si>
    <t>Fitzroy North, Victoria, Australia</t>
  </si>
  <si>
    <t>WhyHive offers AI-driven text analysis tools for researchers to efficiently analyze survey data and open-ended text responses.</t>
  </si>
  <si>
    <t>whyhive.com</t>
  </si>
  <si>
    <t>https://www.linkedin.com/company/whyhive</t>
  </si>
  <si>
    <t>info@whyhive.com</t>
  </si>
  <si>
    <t>Skalata</t>
  </si>
  <si>
    <t>Tess Guthrie</t>
  </si>
  <si>
    <t>t@whyhive.com</t>
  </si>
  <si>
    <t>https://www.linkedin.com/in/t-guthrie-6016b5111/</t>
  </si>
  <si>
    <t>Greentech Environmental</t>
  </si>
  <si>
    <t>Manufacturing, Sustainability</t>
  </si>
  <si>
    <t>Kingsport, Tennessee, United States</t>
  </si>
  <si>
    <t>Greentech Environmental is an air purification system manufacturer for residential and commercial services.</t>
  </si>
  <si>
    <t>greentechenv.com</t>
  </si>
  <si>
    <t>https://www.linkedin.com/company/greentech-environmental/?viewAsMember=true</t>
  </si>
  <si>
    <t>info@greentechenv.com</t>
  </si>
  <si>
    <t>+1 423-207-0235</t>
  </si>
  <si>
    <t>Allen Johnston</t>
  </si>
  <si>
    <t>allenj@greentechenv.com</t>
  </si>
  <si>
    <t>https://www.linkedin.com/in/allen-johnston-2b148318/</t>
  </si>
  <si>
    <t>Jumpex</t>
  </si>
  <si>
    <t>Bitcoin, Cryptocurrency</t>
  </si>
  <si>
    <t>Jumpex is a platform where users may trade digital assets and offer associated services.</t>
  </si>
  <si>
    <t>jumpex.com</t>
  </si>
  <si>
    <t>JumpexCapital</t>
  </si>
  <si>
    <t>Midas Hospitality</t>
  </si>
  <si>
    <t>Hospitality, Hotel, Management Consulting</t>
  </si>
  <si>
    <t>St Louis, Missouri, United States</t>
  </si>
  <si>
    <t>Midas Hospitality develops, renovates, builds, manages, and invests in hotels.</t>
  </si>
  <si>
    <t>midashospitality.com</t>
  </si>
  <si>
    <t>https://www.linkedin.com/company/midas-hospitality-llc</t>
  </si>
  <si>
    <t>info@midashospitality.com</t>
  </si>
  <si>
    <t>(314) 692 0100</t>
  </si>
  <si>
    <t>David Robert</t>
  </si>
  <si>
    <t>drobert@midashospitality.com</t>
  </si>
  <si>
    <t>https://www.linkedin.com/in/david-robert-b421a320/</t>
  </si>
  <si>
    <t>Holonym</t>
  </si>
  <si>
    <t>New Castle, Delaware, United States</t>
  </si>
  <si>
    <t>The Holonym Foundation is an ecosystem of tools to enhance privacy, accessibility, and security of the decentralized web.</t>
  </si>
  <si>
    <t>holonym.id</t>
  </si>
  <si>
    <t>https://www.linkedin.com/company/0xholo/</t>
  </si>
  <si>
    <t>Finality Capital Partners, Paper Ventures</t>
  </si>
  <si>
    <t>Nanak Khalsa</t>
  </si>
  <si>
    <t>nanak@holonym.id</t>
  </si>
  <si>
    <t>https://www.linkedin.com/in/nanaknihal-khalsa/</t>
  </si>
  <si>
    <t>RemitAid</t>
  </si>
  <si>
    <t>FinTech, Payments, Transaction Processing</t>
  </si>
  <si>
    <t>RemitAid is a fintech company that operates an overseas payment platform for cross-border transactions between companies.</t>
  </si>
  <si>
    <t>remitaid.io</t>
  </si>
  <si>
    <t>+81 80 4863 2063</t>
  </si>
  <si>
    <t>Genesia Ventures</t>
  </si>
  <si>
    <t>Yudai Ogawa</t>
  </si>
  <si>
    <t>https://pitchbook.com/profiles/company/507245-05#research</t>
  </si>
  <si>
    <t>Picvario</t>
  </si>
  <si>
    <t>Product</t>
  </si>
  <si>
    <t>DAM Picvario helps marketing and creative departments easily find, manage and distribute their digital assets.</t>
  </si>
  <si>
    <t>picvario.com</t>
  </si>
  <si>
    <t>https://www.linkedin.com/company/42122923/</t>
  </si>
  <si>
    <t>info@picvario.com</t>
  </si>
  <si>
    <t>RUB</t>
  </si>
  <si>
    <t>Sergei Fomin</t>
  </si>
  <si>
    <t>fomin@picvario.com</t>
  </si>
  <si>
    <t>https://picvario.com/about-picvario/</t>
  </si>
  <si>
    <t>Blockasset</t>
  </si>
  <si>
    <t>Blockchain, Cryptocurrency, Virtual Currency</t>
  </si>
  <si>
    <t>Blockasset provides blockchain technology to connect athletes and fans through NFT digital asset and collectibles.</t>
  </si>
  <si>
    <t>blockasset.co</t>
  </si>
  <si>
    <t>https://www.linkedin.com/company/blockassetco/</t>
  </si>
  <si>
    <t>info@blockasset.co</t>
  </si>
  <si>
    <t>Bobby Evans</t>
  </si>
  <si>
    <t>bobby@blockasset.co</t>
  </si>
  <si>
    <t>https://www.linkedin.com/in/bobby-evans-406b93254/</t>
  </si>
  <si>
    <t>University of Utah</t>
  </si>
  <si>
    <t>1850-02-28</t>
  </si>
  <si>
    <t>Communities, Education, Higher Education, Universities</t>
  </si>
  <si>
    <t>Salt Lake City, Utah, United States</t>
  </si>
  <si>
    <t>As Utah's flagship public institution, the university offers more than 100 undergraduate majors and 92 graduate degree programs.</t>
  </si>
  <si>
    <t>utah.edu</t>
  </si>
  <si>
    <t>http://www.linkedin.com/edu/university-of-utah-19556</t>
  </si>
  <si>
    <t>webmaster@utah.edu</t>
  </si>
  <si>
    <t>Cambia Health Foundation, National Institutes of Health, National Renewable Energy Laboratory, US Department of Energy, Strada Education Network, US Department of Commerce, Economic Development Administation</t>
  </si>
  <si>
    <t>Andrea Rorrer</t>
  </si>
  <si>
    <t>Director</t>
  </si>
  <si>
    <t>andrea.rorrer@utah.edu</t>
  </si>
  <si>
    <t>https://www.linkedin.com/in/andrea-rorrer-7b352214a/</t>
  </si>
  <si>
    <t>Amissa Health</t>
  </si>
  <si>
    <t>Engineering, Legal, Management, Operations</t>
  </si>
  <si>
    <t>Analytics, Apps, Artificial Intelligence (AI), Big Data, Data Visualization, Elder Care, Health Care, Predictive Analytics, Software</t>
  </si>
  <si>
    <t>Charlotte, North Carolina, United States</t>
  </si>
  <si>
    <t>Amissa Health generates real-world health and behavior data to improve outcomes for Alzheimer’s disease and menopause.</t>
  </si>
  <si>
    <t>amissa.com</t>
  </si>
  <si>
    <t>https://www.linkedin.com/company/amissa/</t>
  </si>
  <si>
    <t>admin@amissa.com</t>
  </si>
  <si>
    <t>National Institute on Aging, TFX Capital, One North Carolina Small Business Program, National Science Foundation, Ventureprise, Inc., NC IDEA</t>
  </si>
  <si>
    <t>Jon Corkey</t>
  </si>
  <si>
    <t>jon@amissa.com</t>
  </si>
  <si>
    <t>https://www.linkedin.com/in/joncorkey/</t>
  </si>
  <si>
    <t>Lawrence Berkeley National Laboratory</t>
  </si>
  <si>
    <t>Big Data, Biotechnology, Energy, Market Research, Nanotechnology</t>
  </si>
  <si>
    <t>Lawrence Berkeley National Laboratory conducts unclassified scientific research on behalf of the United States Department of Energy.</t>
  </si>
  <si>
    <t>lbl.gov</t>
  </si>
  <si>
    <t>https://www.linkedin.com/company/lawrence-berkeley-national-laboratory</t>
  </si>
  <si>
    <t>+1 510 486 4000</t>
  </si>
  <si>
    <t>Michael Witherell</t>
  </si>
  <si>
    <t>Lab Director</t>
  </si>
  <si>
    <t>michaelwitherell@lbl.gov</t>
  </si>
  <si>
    <t>https://www.linkedin.com/in/michael-witherell-13244914b/</t>
  </si>
  <si>
    <t>Lapix Therapeutics</t>
  </si>
  <si>
    <t>Management, Medical &amp; Science</t>
  </si>
  <si>
    <t>Health Care, Medical, Therapeutics</t>
  </si>
  <si>
    <t>Lapix Therapeutics operates as an immune system modulation company.</t>
  </si>
  <si>
    <t>lapixtherapeutics.com</t>
  </si>
  <si>
    <t>https://www.linkedin.com/company/lapix-therapeutics/</t>
  </si>
  <si>
    <t>info@lapixtherapeutics.com</t>
  </si>
  <si>
    <t>Anas Fathallah</t>
  </si>
  <si>
    <t>anas.fathallah@lapixtherapeutics.com</t>
  </si>
  <si>
    <t>https://www.linkedin.com/in/anas-fathallah-8068bb73/</t>
  </si>
  <si>
    <t>MightyMeld</t>
  </si>
  <si>
    <t>Developer Tools, Software, UX Design, Web Design</t>
  </si>
  <si>
    <t>MightyMeld is a visual devtool that lets you update styles, create new UI, and ensure consistent UX while generating code.</t>
  </si>
  <si>
    <t>mightymeld.com</t>
  </si>
  <si>
    <t>https://www.linkedin.com/company/mightymeld</t>
  </si>
  <si>
    <t>info@mightymeld.com</t>
  </si>
  <si>
    <t>Steven Schkolne</t>
  </si>
  <si>
    <t>steven@mightymeld.com</t>
  </si>
  <si>
    <t>https://www.linkedin.com/in/schkolne</t>
  </si>
  <si>
    <t>Immuron</t>
  </si>
  <si>
    <t>Engineering, Management, Pro Services, Sales</t>
  </si>
  <si>
    <t>Biopharma, Biotechnology</t>
  </si>
  <si>
    <t>Armadale, Victoria, Australia</t>
  </si>
  <si>
    <t>Immuron focuses on oral immunotherapy using polyclonal antibody products for humans.</t>
  </si>
  <si>
    <t>immuron.com</t>
  </si>
  <si>
    <t>https://www.linkedin.com/company/immuronltd</t>
  </si>
  <si>
    <t>info@immuron.com</t>
  </si>
  <si>
    <t>U.S. Department of Defense</t>
  </si>
  <si>
    <t>Steven Lydeamore</t>
  </si>
  <si>
    <t>steve@immuron.com</t>
  </si>
  <si>
    <t>https://www.linkedin.com/in/steven-lydeamore-761a723/</t>
  </si>
  <si>
    <t>Farmmi</t>
  </si>
  <si>
    <t>Consumer Goods</t>
  </si>
  <si>
    <t>Lishui, Jiangsu, China</t>
  </si>
  <si>
    <t>Farmmi is a supplier of agricultural products.</t>
  </si>
  <si>
    <t>farmmi88.com</t>
  </si>
  <si>
    <t>Yefang Zhang</t>
  </si>
  <si>
    <t>https://www.reuters.com/markets/companies/FAMI.A/profile</t>
  </si>
  <si>
    <t>Even</t>
  </si>
  <si>
    <t>Health Care, Health Diagnostics, Hospital</t>
  </si>
  <si>
    <t>Even is a health-tech company and healthcare provider that partners directly with the top hospitals in the country.</t>
  </si>
  <si>
    <t>even.in</t>
  </si>
  <si>
    <t>https://www.linkedin.com/company/even-healthcare/</t>
  </si>
  <si>
    <t>hello@even.in</t>
  </si>
  <si>
    <t>080 4749 5555</t>
  </si>
  <si>
    <t>Khosla Ventures, Mission Daybreak</t>
  </si>
  <si>
    <t>Mayank Banerjee</t>
  </si>
  <si>
    <t>mayank@even.in</t>
  </si>
  <si>
    <t>https://www.linkedin.com/in/mayank-banerjee-b081507b/</t>
  </si>
  <si>
    <t>NoorNation</t>
  </si>
  <si>
    <t>Manufacturing, Renewable Energy</t>
  </si>
  <si>
    <t>Cairo, Al Qahirah, Egypt</t>
  </si>
  <si>
    <t>NoorNation's mission is to provide long-term, decentralised energy and water infrastructure solutions.</t>
  </si>
  <si>
    <t>noornation.com</t>
  </si>
  <si>
    <t>https://www.linkedin.com/company/noornation</t>
  </si>
  <si>
    <t>KBW Ventures, Catalyst Fund, PepsiCo Greenhouse Accelerator Program</t>
  </si>
  <si>
    <t>Ragy Ramadan</t>
  </si>
  <si>
    <t>ragy@noornation.com</t>
  </si>
  <si>
    <t>https://www.linkedin.com/in/ragyramadan/</t>
  </si>
  <si>
    <t>WSK Medical</t>
  </si>
  <si>
    <t>Artificial Intelligence (AI), Information Technology, Machine Learning, Medical Device, Software</t>
  </si>
  <si>
    <t>First AI solution on the market for real-time detection and classification of throat cancer.</t>
  </si>
  <si>
    <t>wskmedical.org</t>
  </si>
  <si>
    <t>http://www.linkedin.com/company/wsk-medical</t>
  </si>
  <si>
    <t>marius.wellenstein@wskmedical.org</t>
  </si>
  <si>
    <t>Angel</t>
  </si>
  <si>
    <t>Eurostars</t>
  </si>
  <si>
    <t>Marius Wellenstein</t>
  </si>
  <si>
    <t>https://www.linkedin.com/in/mariuswellenstein/</t>
  </si>
  <si>
    <t>Testaify</t>
  </si>
  <si>
    <t>Artificial Intelligence (AI), Information Technology, Software</t>
  </si>
  <si>
    <t>Boca Raton, Florida, United States</t>
  </si>
  <si>
    <t>Testaify operates as an AI-driven software testing platform.</t>
  </si>
  <si>
    <t>testaify.com</t>
  </si>
  <si>
    <t>https://www.linkedin.com/company/testaify</t>
  </si>
  <si>
    <t>Rafael Santos</t>
  </si>
  <si>
    <t>rafael_santos@testaify.com</t>
  </si>
  <si>
    <t>https://www.linkedin.com/in/rafael-e-santos-3966651/</t>
  </si>
  <si>
    <t>Naivy</t>
  </si>
  <si>
    <t>E-Commerce, Fashion</t>
  </si>
  <si>
    <t>Naivy offers music product marketing services.</t>
  </si>
  <si>
    <t>naivy.me</t>
  </si>
  <si>
    <t>Kakaobank</t>
  </si>
  <si>
    <t>Donghyun Kim</t>
  </si>
  <si>
    <t>https://www.cbinsights.com/company/anonymous-artists/people</t>
  </si>
  <si>
    <t>Churchill Stateside Group</t>
  </si>
  <si>
    <t>Commercial Lending, Financial Services, Real Estate</t>
  </si>
  <si>
    <t>Clearwater, Florida, United States</t>
  </si>
  <si>
    <t>Churchill Stateside Group offers real estate financial services.</t>
  </si>
  <si>
    <t>csgfirst.com</t>
  </si>
  <si>
    <t>https://www.linkedin.com/company/churchill-stateside-group/</t>
  </si>
  <si>
    <t>info@csgfirst.com</t>
  </si>
  <si>
    <t>1 727-461-2200</t>
  </si>
  <si>
    <t>Churchill Mortgage</t>
  </si>
  <si>
    <t>Keith Gloeckl</t>
  </si>
  <si>
    <t>kgloeckl@csgfirst.com</t>
  </si>
  <si>
    <t>https://www.linkedin.com/in/keith-gloeckl-22041655/</t>
  </si>
  <si>
    <t>Boston Immune Technologies &amp; Therapeutics</t>
  </si>
  <si>
    <t>Biotechnology, Therapeutics</t>
  </si>
  <si>
    <t>Winchester, Virginia, United States</t>
  </si>
  <si>
    <t>This company is a Boston-based biopharmaceutical company developing immune-based approaches.</t>
  </si>
  <si>
    <t>bostonimmunetech.com</t>
  </si>
  <si>
    <t>https://www.linkedin.com/company/bostonimmunetech/</t>
  </si>
  <si>
    <t>National Institute of Health, BeiGene</t>
  </si>
  <si>
    <t>Russell Lamontagne</t>
  </si>
  <si>
    <t>russell@bostonimmunetech.com</t>
  </si>
  <si>
    <t>https://www.linkedin.com/in/russell-lamontagne-2bb1a3/</t>
  </si>
  <si>
    <t>Mycelx Technologies</t>
  </si>
  <si>
    <t>Engineering, Finance, Information Technology, Management, Marketing, Medical &amp; Science, Operations, Pro Services, Product, Sales</t>
  </si>
  <si>
    <t>Energy, Oil and Gas, Water</t>
  </si>
  <si>
    <t>Duluth, Georgia, United States</t>
  </si>
  <si>
    <t>MYCELX Technologies is an environmentally oil-free water technology company that provides clean water solutions.</t>
  </si>
  <si>
    <t>mycelx.com</t>
  </si>
  <si>
    <t>https://www.linkedin.com/company/mycelx-technologies-corporation/</t>
  </si>
  <si>
    <t>(888) 306-6843</t>
  </si>
  <si>
    <t>Connie Mixon</t>
  </si>
  <si>
    <t>mixon@mycelx.com</t>
  </si>
  <si>
    <t>https://www.linkedin.com/in/connie-mixon-89a48323</t>
  </si>
  <si>
    <t>Orbitworks</t>
  </si>
  <si>
    <t>Manufacturing, Space Travel</t>
  </si>
  <si>
    <t>Orbitworks operates as a private space infrastructure company.</t>
  </si>
  <si>
    <t>orbitworks.ae</t>
  </si>
  <si>
    <t>Hamdullah Mohib</t>
  </si>
  <si>
    <t>https://www.weforum.org/people/hamdullah-mohib/</t>
  </si>
  <si>
    <t>Orbitworks is a Part of Marlan</t>
  </si>
  <si>
    <t>Surgery Hero</t>
  </si>
  <si>
    <t>Wood Ridge, New Jersey, United States</t>
  </si>
  <si>
    <t>Surgery Hero is a digital clinic that helps people prepare for and recover from surgery at home.</t>
  </si>
  <si>
    <t>surgeryhero.com</t>
  </si>
  <si>
    <t>https://www.linkedin.com/company/surgeryhero/</t>
  </si>
  <si>
    <t>hello@surgeryhero.com</t>
  </si>
  <si>
    <t>914-745-2036</t>
  </si>
  <si>
    <t>National Institute for Health and Care Research, Damien Lane, LifeArc Ventures, SBRI Healthcare, SFC Capital</t>
  </si>
  <si>
    <t>Matthew Beatty</t>
  </si>
  <si>
    <t>matt@surgeryhero.com</t>
  </si>
  <si>
    <t>https://www.linkedin.com/in/dr-matthew-beatty/</t>
  </si>
  <si>
    <t>Onemoney</t>
  </si>
  <si>
    <t>Information Services, Information Technology</t>
  </si>
  <si>
    <t>Onemoney offers a consent management platform to consumers and data sharing solution to FIs and all participants in an Open Banking economy.</t>
  </si>
  <si>
    <t>onemoney.in</t>
  </si>
  <si>
    <t>https://in.linkedin.com/company/onemoney</t>
  </si>
  <si>
    <t>info@onemoney.in</t>
  </si>
  <si>
    <t>Equal Identity</t>
  </si>
  <si>
    <t>Krishna Prasad</t>
  </si>
  <si>
    <t>kp@onemoney.in</t>
  </si>
  <si>
    <t>https://www.onemoney.in/company.html</t>
  </si>
  <si>
    <t>Guangjing Energy</t>
  </si>
  <si>
    <t>Battery, Energy, Solar</t>
  </si>
  <si>
    <t>Foshan, Guangdong, China</t>
  </si>
  <si>
    <t>Guangjing Energy develops perovskite solar cell modules to achieve industrialized mass production and sales.</t>
  </si>
  <si>
    <t>photoncrystal.com</t>
  </si>
  <si>
    <t>hr@photoncrystal.com</t>
  </si>
  <si>
    <t>Dingfeng Technology, Guodu Zhanxin Fund, Qiming Venture Partners, Zhengxuan Investment</t>
  </si>
  <si>
    <t>Fuzhi Huang</t>
  </si>
  <si>
    <t>https://pitchbook.com/profiles/company/504203-86#research</t>
  </si>
  <si>
    <t>Ark Labs</t>
  </si>
  <si>
    <t>Bitcoin, Payments</t>
  </si>
  <si>
    <t>Ark Labs is scaling Bitcoin with Ark, a new layer two protocol for fast, low-cost, seamless payments.</t>
  </si>
  <si>
    <t>arklabs.to</t>
  </si>
  <si>
    <t>https://www.linkedin.com/company/arklabsbitcoin</t>
  </si>
  <si>
    <t>Draper Associates</t>
  </si>
  <si>
    <t>Marco Argentieri</t>
  </si>
  <si>
    <t>marco@arklabs.to</t>
  </si>
  <si>
    <t>https://www.linkedin.com/in/argentierimarco/</t>
  </si>
  <si>
    <t>BoobyBiome</t>
  </si>
  <si>
    <t>Biotechnology, Health Care, Life Science</t>
  </si>
  <si>
    <t>BoobyBiome uses specialist expertise and research to develop a probiotic supplement for infants with compromised microbiomes.</t>
  </si>
  <si>
    <t>boobybiome.com</t>
  </si>
  <si>
    <t>https://www.linkedin.com/company/boobybiome/</t>
  </si>
  <si>
    <t>info@boobybiome.com</t>
  </si>
  <si>
    <t>Innovate UK, Venrex</t>
  </si>
  <si>
    <t>Sioned Jones</t>
  </si>
  <si>
    <t>sioned@boobybiome.com</t>
  </si>
  <si>
    <t>https://www.linkedin.com/in/sionedfjones/</t>
  </si>
  <si>
    <t>Esa</t>
  </si>
  <si>
    <t>Plastics and Rubber Manufacturing, Recycling, Sales</t>
  </si>
  <si>
    <t>Takanawa, Tokyo, Japan</t>
  </si>
  <si>
    <t>Esa provides plastic waste recycling, product creation, and distribution services.</t>
  </si>
  <si>
    <t>esa-gl.com</t>
  </si>
  <si>
    <t>Miyako Capital</t>
  </si>
  <si>
    <t>Chikako Kurokawa</t>
  </si>
  <si>
    <t>chikako.kurokawa@esa-gl.com</t>
  </si>
  <si>
    <t>https://pitchbook.com/profiles/company/509558-86#team</t>
  </si>
  <si>
    <t>Yotuh Energy</t>
  </si>
  <si>
    <t>Logistics, Supply Chain Management, Transportation</t>
  </si>
  <si>
    <t>Delhi, Delhi, India</t>
  </si>
  <si>
    <t>Yotuh Energy is designed, developed and built Formula Style electric race cars, competing in international competitions.</t>
  </si>
  <si>
    <t>yotuh.com</t>
  </si>
  <si>
    <t>https://www.linkedin.com/company/yotuh-energy/</t>
  </si>
  <si>
    <t>yotuhenergy@gmail.com</t>
  </si>
  <si>
    <t>082383 20575</t>
  </si>
  <si>
    <t>Campus Angels Network</t>
  </si>
  <si>
    <t>Dharmik Bapodara</t>
  </si>
  <si>
    <t>dharmik@yotuh.com</t>
  </si>
  <si>
    <t>https://www.linkedin.com/in/dharmik-bapodara-68637617a/</t>
  </si>
  <si>
    <t>Ontario International Airport Authority</t>
  </si>
  <si>
    <t>Air Transportation, Transportation</t>
  </si>
  <si>
    <t>Ontario, California, United States</t>
  </si>
  <si>
    <t>Ontario International Airport Authority is a full-service airport with nonstop service to 25+ major cities in the U.S.</t>
  </si>
  <si>
    <t>Greater Los Angeles Area, Inland Empire, West Coast</t>
  </si>
  <si>
    <t>flyontario.com</t>
  </si>
  <si>
    <t>https://www.linkedin.com/company/flyont/</t>
  </si>
  <si>
    <t>909-544-5300</t>
  </si>
  <si>
    <t>Atif Elkadi</t>
  </si>
  <si>
    <t>aelkadi@flyontario.com</t>
  </si>
  <si>
    <t>https://www.linkedin.com/in/atifelkadi/</t>
  </si>
  <si>
    <t>Echelon</t>
  </si>
  <si>
    <t>Echelon is a high-efficiency money market that allows users to borrow and lend assets via non-custodial pools.</t>
  </si>
  <si>
    <t>echelon.market</t>
  </si>
  <si>
    <t>Amber Group</t>
  </si>
  <si>
    <t>Craig Breed</t>
  </si>
  <si>
    <t>https://www.linkedin.com/in/craig-breed-finance-technology/</t>
  </si>
  <si>
    <t>Yinwang Smart Technology</t>
  </si>
  <si>
    <t>Automotive, Autonomous Vehicles</t>
  </si>
  <si>
    <t>Yinwang Smart Technology operates as an auto parts firm.</t>
  </si>
  <si>
    <t>Avatr</t>
  </si>
  <si>
    <t>ren@huawei.com</t>
  </si>
  <si>
    <t>https://www.huawei.com/en/executives/board-of-directors/ren-zhengfei</t>
  </si>
  <si>
    <t>Sub-Organization of Huawei Technologies</t>
  </si>
  <si>
    <t>Myolex</t>
  </si>
  <si>
    <t>Information Technology, Management, Medical &amp; Science, Operations</t>
  </si>
  <si>
    <t>Health Care, Health Diagnostics, Medical Device, Wellness</t>
  </si>
  <si>
    <t>Brookline, Massachusetts, United States</t>
  </si>
  <si>
    <t>Quantified Assessment Of Muscle Health &amp; Performance</t>
  </si>
  <si>
    <t>myolex.com</t>
  </si>
  <si>
    <t>https://www.linkedin.com/company/myolex</t>
  </si>
  <si>
    <t>NIAMS</t>
  </si>
  <si>
    <t>Dave Dickinson</t>
  </si>
  <si>
    <t>ddickinson@myolex.com</t>
  </si>
  <si>
    <t>https://www.linkedin.com/in/davidpdickinson/</t>
  </si>
  <si>
    <t>Rhelixa</t>
  </si>
  <si>
    <t>Analytics, Big Data, Biotechnology, Health Care</t>
  </si>
  <si>
    <t>Rhelixa is a leader in epigenomic analysis.</t>
  </si>
  <si>
    <t>rhelixa.com</t>
  </si>
  <si>
    <t>https://www.linkedin.com/company/rhelixa-inc</t>
  </si>
  <si>
    <t>customer-service@rhelixa.com</t>
  </si>
  <si>
    <t>03-6240-9330</t>
  </si>
  <si>
    <t>Kirin Holdings, Japan Finance Corporation, Joyo Bank</t>
  </si>
  <si>
    <t>Ryu Nakaki</t>
  </si>
  <si>
    <t>https://pitchbook.com/profiles/company/437169-43#team</t>
  </si>
  <si>
    <t>Pelliot</t>
  </si>
  <si>
    <t>Brand Marketing, Fashion, Sports</t>
  </si>
  <si>
    <t>Pelliot is an outdoor sports brand specializing in innovative design and R&amp;D of outdoor functions.</t>
  </si>
  <si>
    <t>pelliot.com.cn</t>
  </si>
  <si>
    <t>https://www.linkedin.com/company/pelliot-outdoor-clothing</t>
  </si>
  <si>
    <t>400-686-6610</t>
  </si>
  <si>
    <t>Qiming Venture Partners</t>
  </si>
  <si>
    <t>Yubiao Ma</t>
  </si>
  <si>
    <t>General Manager</t>
  </si>
  <si>
    <t>https://pitchbook.com/profiles/company/531409-60#team</t>
  </si>
  <si>
    <t>Rootrix</t>
  </si>
  <si>
    <t>3D Technology, Environmental Consulting, Environmental Engineering</t>
  </si>
  <si>
    <t>Rootrix is a tree data platform that provides tree-quality maintenance data using 3D scanning and lidar technology.</t>
  </si>
  <si>
    <t>rootrix.com</t>
  </si>
  <si>
    <t>https://www.linkedin.com/company/rootrixofficial/</t>
  </si>
  <si>
    <t>rock@rootrix.com</t>
  </si>
  <si>
    <t>FuturePlay, Sopoong Ventures, Gangwon Creation Economic Innovation Center</t>
  </si>
  <si>
    <t>Jungrok An</t>
  </si>
  <si>
    <t>https://www.linkedin.com/in/jungrok-an-0b8819157/</t>
  </si>
  <si>
    <t>Gameplay Galaxy</t>
  </si>
  <si>
    <t>Blockchain, Gaming, Web3</t>
  </si>
  <si>
    <t>Gameplay Galaxy is a computer games that the first Web3 competitive games decentralized ecosystem.</t>
  </si>
  <si>
    <t>gameplaygalaxy.com</t>
  </si>
  <si>
    <t>https://www.linkedin.com/company/gameplay-galaxy/</t>
  </si>
  <si>
    <t>hello@gameplaygalaxy.com</t>
  </si>
  <si>
    <t>Blockchain Capital, Merit Circle, Blockchain Capital</t>
  </si>
  <si>
    <t>Doron Kagan</t>
  </si>
  <si>
    <t>doron@gameplaygalaxy.com</t>
  </si>
  <si>
    <t>https://www.linkedin.com/in/doronkagan</t>
  </si>
  <si>
    <t>Dopplr</t>
  </si>
  <si>
    <t>B2B, E-Commerce</t>
  </si>
  <si>
    <t>Dopplr is a virtual marketplace where customers can shop with stylists or friends.</t>
  </si>
  <si>
    <t>dopplr.digital</t>
  </si>
  <si>
    <t>https://www.linkedin.com/company/dopplr-digital/</t>
  </si>
  <si>
    <t>Cornerstone Venture Partners Fund, Flipkart Ventures</t>
  </si>
  <si>
    <t>Sresht Agarwal</t>
  </si>
  <si>
    <t>sresht@dopplr.digital</t>
  </si>
  <si>
    <t>https://www.linkedin.com/in/sreshtagrawal/</t>
  </si>
  <si>
    <t>Seatopia</t>
  </si>
  <si>
    <t>Consumer Goods, Food and Beverage, Recipes, Seafood</t>
  </si>
  <si>
    <t>Marina Del Rey, California, United States</t>
  </si>
  <si>
    <t>Seatopia provides raw seafood products from sustainable fishing ways.</t>
  </si>
  <si>
    <t>seatopia.fish</t>
  </si>
  <si>
    <t>https://www.linkedin.com/company/seatopia/</t>
  </si>
  <si>
    <t>nemo@seatopia.fish</t>
  </si>
  <si>
    <t>1 (818) 646-4251</t>
  </si>
  <si>
    <t>James Smith</t>
  </si>
  <si>
    <t>james@seatopia.fish</t>
  </si>
  <si>
    <t>https://www.linkedin.com/in/jamesarthurseatopia/</t>
  </si>
  <si>
    <t>Urban Renewal Authority</t>
  </si>
  <si>
    <t>Non Profit, Renewable Energy, Social, Sustainability</t>
  </si>
  <si>
    <t>Central, Hong Kong Island, Hong Kong</t>
  </si>
  <si>
    <t>Urban Renewal Authority is a quasi-governmental, profit-making statutory body, that responsible for accelerating urban redevelopment.</t>
  </si>
  <si>
    <t>ura.org.hk</t>
  </si>
  <si>
    <t>https://www.linkedin.com/company/urban-renewal-authority-市區重建局</t>
  </si>
  <si>
    <t>inquiry@mail1.ura.org.hk</t>
  </si>
  <si>
    <t>+852 2588 2222</t>
  </si>
  <si>
    <t>Ir Wai Chi Sing</t>
  </si>
  <si>
    <t>cswai@ura.org.hk</t>
  </si>
  <si>
    <t>https://www.ura.org.hk/en/board-member/mr-wai-chi-sing</t>
  </si>
  <si>
    <t>Horizon Aircraft</t>
  </si>
  <si>
    <t>Lindsay, Ontario, Canada</t>
  </si>
  <si>
    <t>Horizon Aircraft An innovative aerospace company building the next generation of eVTOL aircraft.</t>
  </si>
  <si>
    <t>horizonaircraft.com</t>
  </si>
  <si>
    <t>https://www.linkedin.com/company/horizon-aircraft-inc/about/</t>
  </si>
  <si>
    <t>Brandon Robinson</t>
  </si>
  <si>
    <t>brandon@horizonaircraft.com</t>
  </si>
  <si>
    <t>https://www.linkedin.com/in/ebrandonrobinson/</t>
  </si>
  <si>
    <t>WAVE Drowning Prevention Systems</t>
  </si>
  <si>
    <t>Hardware, Information Technology, Internet of Things, Wearables, Wellness</t>
  </si>
  <si>
    <t>Norwalk, Connecticut, United States</t>
  </si>
  <si>
    <t>Drowning prevention and aquatic safety platform</t>
  </si>
  <si>
    <t>saferswimming.com</t>
  </si>
  <si>
    <t>https://www.linkedin.com/company/wavedrowningpreventionsystems</t>
  </si>
  <si>
    <t>info@saferwithwave.com</t>
  </si>
  <si>
    <t>Connecticut Innovations</t>
  </si>
  <si>
    <t>Mark Caron</t>
  </si>
  <si>
    <t>mark@wavedrowningdetection.com</t>
  </si>
  <si>
    <t>https://www.linkedin.com/in/markcaron/</t>
  </si>
  <si>
    <t>Ponce Health Sciences University</t>
  </si>
  <si>
    <t>Engineering, Human Resources, Information Technology, Legal, Operations</t>
  </si>
  <si>
    <t>Health Care, Higher Education, Medical</t>
  </si>
  <si>
    <t>Ponce, Leyte, Philippines</t>
  </si>
  <si>
    <t>Ponce Health Sciences University is dedicated to providing the highest quality graduate medical education programs available.</t>
  </si>
  <si>
    <t>psm.edu</t>
  </si>
  <si>
    <t>https://www.linkedin.com/school/ponce-health-sciences-university/</t>
  </si>
  <si>
    <t>info@psm.edu</t>
  </si>
  <si>
    <t>787 840 2575</t>
  </si>
  <si>
    <t>Gino Natalicchio</t>
  </si>
  <si>
    <t>gnatalicchio@psm.edu</t>
  </si>
  <si>
    <t>https://www.linkedin.com/in/gino-natalicchio-ph-d-61b49/</t>
  </si>
  <si>
    <t>DealPotential</t>
  </si>
  <si>
    <t>Business Intelligence</t>
  </si>
  <si>
    <t>Segeltorp, Stockholms Lan, Sweden</t>
  </si>
  <si>
    <t>DealPotential platform offers financial and fund data for non-public companies globally, connected with exclusive insights and analytics.</t>
  </si>
  <si>
    <t>dealpotential.com</t>
  </si>
  <si>
    <t>https://www.linkedin.com/company/dealpotential/</t>
  </si>
  <si>
    <t>Martin Jamt</t>
  </si>
  <si>
    <t>martin@dealpotential.com</t>
  </si>
  <si>
    <t>https://www.linkedin.com/in/martinjamt/</t>
  </si>
  <si>
    <t>Agrion Agrisolutions</t>
  </si>
  <si>
    <t>AgTech, Biotechnology, Fertility</t>
  </si>
  <si>
    <t>Uberlândia, Minas Gerais, Brazil</t>
  </si>
  <si>
    <t>Agrion Agrisolutions committed to creating cutting-edge agricultural products and solutions.</t>
  </si>
  <si>
    <t>agrionweb.com</t>
  </si>
  <si>
    <t>https://www.linkedin.com/company/agrion-agrisolutions</t>
  </si>
  <si>
    <t>Global Fund for Coral Reefs</t>
  </si>
  <si>
    <t>Ernani Judice</t>
  </si>
  <si>
    <t>ernani@agrionweb.com</t>
  </si>
  <si>
    <t>https://www.linkedin.com/in/ernani-k-judice-a2018929/</t>
  </si>
  <si>
    <t>Moneycatcha</t>
  </si>
  <si>
    <t>Financial Services, FinTech, SaaS</t>
  </si>
  <si>
    <t>Moneycatcha unlocks new value and promotes enhanced growth through intelligent risk management solutions.</t>
  </si>
  <si>
    <t>mcatcha.com</t>
  </si>
  <si>
    <t>https://www.linkedin.com/company/moneycatcha-pty-ltd</t>
  </si>
  <si>
    <t>Maiden Capital</t>
  </si>
  <si>
    <t>Ruth Hatherley</t>
  </si>
  <si>
    <t>ruth@moneycatcha.com</t>
  </si>
  <si>
    <t>https://www.linkedin.com/in/ruth-hatherleymcatcha/</t>
  </si>
  <si>
    <t>ExtraHai.com</t>
  </si>
  <si>
    <t>Classifieds, E-Commerce</t>
  </si>
  <si>
    <t>ExtraHai.com - Buy &amp; Sell Secondhand Items Easily</t>
  </si>
  <si>
    <t>extrahai.com</t>
  </si>
  <si>
    <t>https://www.linkedin.com/in/extrahai-com-ab3014324/</t>
  </si>
  <si>
    <t>hello@extrahai.com</t>
  </si>
  <si>
    <t>Private Investors</t>
  </si>
  <si>
    <t>Frozen Logistics</t>
  </si>
  <si>
    <t>Consumer Goods, Logistics, Supply Chain Management</t>
  </si>
  <si>
    <t>Taylor, Texas, United States</t>
  </si>
  <si>
    <t>Frozen Logistics is a cold storage facility for perishable goods industries.</t>
  </si>
  <si>
    <t>frozenlogistics.com</t>
  </si>
  <si>
    <t>https://www.linkedin.com/company/frozen-logistics</t>
  </si>
  <si>
    <t>support@frozenlogistics.com</t>
  </si>
  <si>
    <t>512-515-3753</t>
  </si>
  <si>
    <t>Ruben Cortez</t>
  </si>
  <si>
    <t>ruben@frozenlogistics.com</t>
  </si>
  <si>
    <t>https://www.linkedin.com/in/rubencortez/</t>
  </si>
  <si>
    <t>Nudge Money</t>
  </si>
  <si>
    <t>Cloud Data Services, Information Technology, Internet</t>
  </si>
  <si>
    <t>The first AI financial guidance platform to deliver personalized recommendations through automated marketing channels</t>
  </si>
  <si>
    <t>nudgemoney.com</t>
  </si>
  <si>
    <t>https://www.linkedin.com/company/nudgemoney</t>
  </si>
  <si>
    <t>hello@nudgemoney.com</t>
  </si>
  <si>
    <t>Launch NY</t>
  </si>
  <si>
    <t>Reagan Bonlie</t>
  </si>
  <si>
    <t>reagan@bonlie.com</t>
  </si>
  <si>
    <t>https://www.linkedin.com/in/bonlie/</t>
  </si>
  <si>
    <t>bettervest GmbH</t>
  </si>
  <si>
    <t>Equity Crowdfunding</t>
  </si>
  <si>
    <t>Crowdfunding, Energy Efficiency, Financial Services</t>
  </si>
  <si>
    <t>Frankfurt, Hessen, Germany</t>
  </si>
  <si>
    <t>bettervest is a crowdinvesting platform for energy efficiency projects.</t>
  </si>
  <si>
    <t>bettervest.com</t>
  </si>
  <si>
    <t>https://www.linkedin.com/company/4998550/</t>
  </si>
  <si>
    <t>+49 (0) 69 34877347</t>
  </si>
  <si>
    <t>Triodos Bank</t>
  </si>
  <si>
    <t>Marilyn Heib</t>
  </si>
  <si>
    <t>marilyn.heib@bettervest.de</t>
  </si>
  <si>
    <t>https://www.linkedin.com/in/marilyn-heib-8b973312/</t>
  </si>
  <si>
    <t>Foundation</t>
  </si>
  <si>
    <t>Artificial Intelligence (AI), Machine Learning, Robotics</t>
  </si>
  <si>
    <t>Foundation is a company that developes general purpose robotics to address the labour shortage problems.</t>
  </si>
  <si>
    <t>foundation.bot</t>
  </si>
  <si>
    <t>https://www.linkedin.com/company/foundation-bot</t>
  </si>
  <si>
    <t>jobs@foundation.bot</t>
  </si>
  <si>
    <t>Sankaet Pathak</t>
  </si>
  <si>
    <t>sankaet@foundation.bot</t>
  </si>
  <si>
    <t>https://www.linkedin.com/in/sankaet/</t>
  </si>
  <si>
    <t>NEX</t>
  </si>
  <si>
    <t>NEX is run from Workspaces, where all of your team's data is safely kept and just utilized to teach IP-consistent models.</t>
  </si>
  <si>
    <t>nex.art</t>
  </si>
  <si>
    <t>https://www.linkedin.com/company/nex-synthetic-technologies</t>
  </si>
  <si>
    <t>Foundation Capital</t>
  </si>
  <si>
    <t>Darius Lam</t>
  </si>
  <si>
    <t>darius@nex.art</t>
  </si>
  <si>
    <t>https://www.linkedin.com/in/dariuslam/</t>
  </si>
  <si>
    <t>Agile Medical</t>
  </si>
  <si>
    <t>Medical, Robotic Process Automation (RPA), Robotics</t>
  </si>
  <si>
    <t>Suzhou, Jiangsu, China</t>
  </si>
  <si>
    <t>Agile Medical is a surgical robot developer focusing on R&amp;D, industrialization, and precise disease diagnosis and treatment.</t>
  </si>
  <si>
    <t>agibot.cn</t>
  </si>
  <si>
    <t>contact@agibot.cn</t>
  </si>
  <si>
    <t>0512-62886095</t>
  </si>
  <si>
    <t>Cenova</t>
  </si>
  <si>
    <t>PMIT</t>
  </si>
  <si>
    <t>Education, Product Research</t>
  </si>
  <si>
    <t>Suryapet, Andhra Pradesh, India</t>
  </si>
  <si>
    <t>PMIT is an research and education company.</t>
  </si>
  <si>
    <t>edu-ieg.com</t>
  </si>
  <si>
    <t>hello@edu-ieg.com</t>
  </si>
  <si>
    <t>weflo</t>
  </si>
  <si>
    <t>Aerospace, Drones, Security</t>
  </si>
  <si>
    <t>Daejeon, Taejon-jikhalsi, South Korea</t>
  </si>
  <si>
    <t>weflo is an aircraft diagnostics solution company that offers drone solutions.</t>
  </si>
  <si>
    <t>weflo.ai</t>
  </si>
  <si>
    <t>https://www.linkedin.com/company/%EC%A3%BC%EC%8B%9D%ED%9A%8C%EC%82%AC-%EC%9C%84%ED%94%8C%EB%A1%9C</t>
  </si>
  <si>
    <t>friend@weflo.ai</t>
  </si>
  <si>
    <t>Stone Bridge Ventures, TIPS Program</t>
  </si>
  <si>
    <t>Jeongwan Koh</t>
  </si>
  <si>
    <t>jeongwan.koh@weflo.ai</t>
  </si>
  <si>
    <t>https://www.linkedin.com/in/jeongwan-koh-ph-d-59837612a/</t>
  </si>
  <si>
    <t>Rama Steel Tubes</t>
  </si>
  <si>
    <t>Industrial, Manufacturing</t>
  </si>
  <si>
    <t>Rama Steel Tubes is a manufacturing company that produces steel tubes.</t>
  </si>
  <si>
    <t>ramasteel.com</t>
  </si>
  <si>
    <t>https://www.linkedin.com/company/rama-steel---india</t>
  </si>
  <si>
    <t>(91)-(11)-43446600</t>
  </si>
  <si>
    <t>Ebisu Global Opportunities Fund</t>
  </si>
  <si>
    <t>Naresh Kumar Bansal</t>
  </si>
  <si>
    <t>https://www.ramasteel.com/board-of-directors.php</t>
  </si>
  <si>
    <t>Revrag</t>
  </si>
  <si>
    <t>Artificial Intelligence (AI), Sales, Sales Automation</t>
  </si>
  <si>
    <t>Revrag aims to automate tasks and increase sales efficiency by empowering revenue teams.</t>
  </si>
  <si>
    <t>revrag.ai</t>
  </si>
  <si>
    <t>https://www.linkedin.com/company/revragai</t>
  </si>
  <si>
    <t>contact@revrag.ai</t>
  </si>
  <si>
    <t>Powerhouse Ventures</t>
  </si>
  <si>
    <t>Ashutosh Singh</t>
  </si>
  <si>
    <t>ashutosh@revrag.ai</t>
  </si>
  <si>
    <t>https://www.linkedin.com/in/ashutoshpsingh/</t>
  </si>
  <si>
    <t>Emunitas</t>
  </si>
  <si>
    <t>Career Planning, Human Resources, Recruiting</t>
  </si>
  <si>
    <t>Beppu, Hokkaido, Japan</t>
  </si>
  <si>
    <t>Emunitas is an on job training platform that provides career counselling and recruitment services to students.</t>
  </si>
  <si>
    <t>emunitas.com</t>
  </si>
  <si>
    <t>https://www.linkedin.com/company/emunitas-inc/</t>
  </si>
  <si>
    <t>Yujin Yamaguchi</t>
  </si>
  <si>
    <t>https://www.linkedin.com/in/yujin-yamaguchi-7896ab206/</t>
  </si>
  <si>
    <t>Marksmen Energy</t>
  </si>
  <si>
    <t>Energy, Industrial, Oil and Gas</t>
  </si>
  <si>
    <t>Marksmen is an emerging energy company with an initial focus on exploring and developing light oil assets in Ohio.</t>
  </si>
  <si>
    <t>marksmenenergy.com</t>
  </si>
  <si>
    <t>https://www.linkedin.com/company/marksmen-energy-inc-mah-</t>
  </si>
  <si>
    <t>info@marksmen.ca</t>
  </si>
  <si>
    <t>(403)265-7270</t>
  </si>
  <si>
    <t>Archie Nesbitt</t>
  </si>
  <si>
    <t>ajnesbitt@marksmenenergy.com</t>
  </si>
  <si>
    <t>https://marksmenenergy.com/me_team/archie-nesbit/</t>
  </si>
  <si>
    <t>TMRW</t>
  </si>
  <si>
    <t>Bitcoin, Financial Services</t>
  </si>
  <si>
    <t>Montreal, Quebec, Canada</t>
  </si>
  <si>
    <t>TMRW is the social bitcoin app.</t>
  </si>
  <si>
    <t>tmrw.so</t>
  </si>
  <si>
    <t>https://www.linkedin.com/company/tomorrowhq</t>
  </si>
  <si>
    <t>Maple VC</t>
  </si>
  <si>
    <t>Alexandra Lutchman</t>
  </si>
  <si>
    <t>alexandra@tmrw.so</t>
  </si>
  <si>
    <t>https://www.linkedin.com/in/alexandralutchman/</t>
  </si>
  <si>
    <t>Dianzhuo</t>
  </si>
  <si>
    <t>Consumer Electronics, Electronics, Home Appliances, Retail</t>
  </si>
  <si>
    <t>Guangdong, Jilin, China</t>
  </si>
  <si>
    <t>Dianzhuo is a digital retail company that specializes in providing international and imported electrical appliances.</t>
  </si>
  <si>
    <t>MMI</t>
  </si>
  <si>
    <t>Automotive</t>
  </si>
  <si>
    <t>Byszewo, Zachodniopomorskie, Poland</t>
  </si>
  <si>
    <t>MMI are a continuously increasing bus distribution and production firm that combines professionalism, modernity, and the best of tradition.</t>
  </si>
  <si>
    <t>mmi-bus.pl</t>
  </si>
  <si>
    <t>Vinci</t>
  </si>
  <si>
    <t>Stanisław Zdrojewski</t>
  </si>
  <si>
    <t>s.zdrojewski@mmi-bus.pl</t>
  </si>
  <si>
    <t>https://www.mmi-bus.pl/en/contact.html</t>
  </si>
  <si>
    <t>CareEco</t>
  </si>
  <si>
    <t>Health Care, Hospital, Medical, Software</t>
  </si>
  <si>
    <t>Nashville, Tennessee, United States</t>
  </si>
  <si>
    <t>CareEco's technology platform empowers providers to enable better quality care through data and automation.</t>
  </si>
  <si>
    <t>careeco.net</t>
  </si>
  <si>
    <t>https://www.linkedin.com/company/careeco/</t>
  </si>
  <si>
    <t>chris.kinney@careeco.net</t>
  </si>
  <si>
    <t>+1 5026408295</t>
  </si>
  <si>
    <t>Corey Johnson</t>
  </si>
  <si>
    <t>corey.johnson@careeco.net</t>
  </si>
  <si>
    <t>https://www.linkedin.com/in/corey-johnson-67026959/</t>
  </si>
  <si>
    <t>iZafe</t>
  </si>
  <si>
    <t>Finance, Management</t>
  </si>
  <si>
    <t>Home Health Care, Medical, Medical Device</t>
  </si>
  <si>
    <t>iZafe is a company that conducts research, development and marketing of medical products for medication and drug management.</t>
  </si>
  <si>
    <t>izafe.se</t>
  </si>
  <si>
    <t>https://www.linkedin.com/company/sensec-personlig-sakerhet-ab/</t>
  </si>
  <si>
    <t>info@izafe.se</t>
  </si>
  <si>
    <t>08-21 11 21</t>
  </si>
  <si>
    <t>Exelity</t>
  </si>
  <si>
    <t>Anders Segerstroem</t>
  </si>
  <si>
    <t>anders.segerstrom@izafe.se</t>
  </si>
  <si>
    <t>https://www.linkedin.com/in/anders-segerstr%c3%b6m-ba599540/</t>
  </si>
  <si>
    <t>Tern Therapeutics</t>
  </si>
  <si>
    <t>Biotechnology, Medical, Therapeutics</t>
  </si>
  <si>
    <t>Tern Therapeutics develops transformative, one-time genetic treatments for rare diseases.</t>
  </si>
  <si>
    <t>terntx.com</t>
  </si>
  <si>
    <t>https://www.linkedin.com/company/terntx/about/</t>
  </si>
  <si>
    <t>ATW Partners, Steve Oliveira</t>
  </si>
  <si>
    <t>Alex Bailey</t>
  </si>
  <si>
    <t>abailey@terntx.com</t>
  </si>
  <si>
    <t>https://www.linkedin.com/in/baileyam/</t>
  </si>
  <si>
    <t>Decapods Aquaculture Technologies</t>
  </si>
  <si>
    <t>Aquaculture, Water</t>
  </si>
  <si>
    <t>Chennai, Tamil Nadu, India</t>
  </si>
  <si>
    <t>Decapods Aquaculture Technologies is a company that specializes in aquaculture.</t>
  </si>
  <si>
    <t>Priya Parthasarathy</t>
  </si>
  <si>
    <t>Bharani Lakshmi</t>
  </si>
  <si>
    <t>Board Member</t>
  </si>
  <si>
    <t>https://pitchbook.com/profiles/company/639105-40#overview</t>
  </si>
  <si>
    <t>Arkansas Capital Corporation</t>
  </si>
  <si>
    <t>Commercial Lending, Finance, Financial Services, Lending</t>
  </si>
  <si>
    <t>Little Rock, Arkansas, United States</t>
  </si>
  <si>
    <t>Arkansas Capital is a lending corporation.</t>
  </si>
  <si>
    <t>arcapital.com</t>
  </si>
  <si>
    <t>http://www.linkedin.com/company/558764</t>
  </si>
  <si>
    <t>800.216.7237</t>
  </si>
  <si>
    <t>Federal Home Loan Bank of Dallas, Community Development Financial Institutions Fund</t>
  </si>
  <si>
    <t>Sam Walls</t>
  </si>
  <si>
    <t>swalls@arcapital.com</t>
  </si>
  <si>
    <t>https://www.linkedin.com/in/cs3walls/</t>
  </si>
  <si>
    <t>Balady Poultry</t>
  </si>
  <si>
    <t>Food and Beverage, Food Processing, Meat and Poultry</t>
  </si>
  <si>
    <t>Khamis Mushait, Jizan, Saudi Arabia</t>
  </si>
  <si>
    <t>Balady Poultry is a poultry business that offers fresh chicken at affordable pricing.</t>
  </si>
  <si>
    <t>balady-sa.com</t>
  </si>
  <si>
    <t>https://www.linkedin.com/company/baladypoultry</t>
  </si>
  <si>
    <t>info@balady-sa.com</t>
  </si>
  <si>
    <t>Almunajem Group</t>
  </si>
  <si>
    <t>Turki Bin Hashbal Al-Shahrani</t>
  </si>
  <si>
    <t>https://balady-sa.com/%d9%85%d9%86-%d9%86%d8%ad%d9%86%d8%9f/?lang=en</t>
  </si>
  <si>
    <t>Digital Transformation Group</t>
  </si>
  <si>
    <t>Cloud Computing, Cloud Data Services, Cloud Infrastructure, Cloud Management, Cloud Security</t>
  </si>
  <si>
    <t>Istanbul, Istanbul, Turkey</t>
  </si>
  <si>
    <t>DTG is the holding company whom building DTCLOUD</t>
  </si>
  <si>
    <t>dtcloudnow.com</t>
  </si>
  <si>
    <t>https://www.linkedin.com/company/dtcloud/</t>
  </si>
  <si>
    <t>contact@dtcloudnow.com</t>
  </si>
  <si>
    <t>TRY</t>
  </si>
  <si>
    <t>Omurga Capital</t>
  </si>
  <si>
    <t>Tuncay Buyukoglu</t>
  </si>
  <si>
    <t>tuncay.buyukoglu@dt.net.tr</t>
  </si>
  <si>
    <t>https://www.linkedin.com/in/tuncaybuyukoglu/</t>
  </si>
  <si>
    <t>Servafri</t>
  </si>
  <si>
    <t>Information Technology, Internet, Software</t>
  </si>
  <si>
    <t>Africa-based cloud computing leader. IaaS, PaaS, SaaS solutions. Innovating for business success.</t>
  </si>
  <si>
    <t>servafri.com</t>
  </si>
  <si>
    <t>https://linkedin.com/company/servafri</t>
  </si>
  <si>
    <t>info@servafri.com</t>
  </si>
  <si>
    <t>Oluwamayowa Oladosu</t>
  </si>
  <si>
    <t>mayowa@servafri.com</t>
  </si>
  <si>
    <t>https://www.linkedin.com/in/oladosu-mayowa/</t>
  </si>
  <si>
    <t>NewStar Asset Management</t>
  </si>
  <si>
    <t>Real Estate</t>
  </si>
  <si>
    <t>NewStar Asset Management is a real estate-focused alternative investment and asset management company.</t>
  </si>
  <si>
    <t>newstar-am.com</t>
  </si>
  <si>
    <t>https://www.linkedin.com/company/newstar-asset-management-llc</t>
  </si>
  <si>
    <t>770.370.8027</t>
  </si>
  <si>
    <t>Boone Dupree</t>
  </si>
  <si>
    <t>bdupree@newstar-am.com</t>
  </si>
  <si>
    <t>https://www.linkedin.com/in/boone-dupree-7285282a/</t>
  </si>
  <si>
    <t>BEACN</t>
  </si>
  <si>
    <t>Audio, Consumer Electronics, Electronics</t>
  </si>
  <si>
    <t>Victoria, British Columbia, Canada</t>
  </si>
  <si>
    <t>BEACN is a technology company that offers a range of audio hardware, software and accessories for content creators, gamers, and podcasters.</t>
  </si>
  <si>
    <t>beacn.com</t>
  </si>
  <si>
    <t>https://www.linkedin.com/company/beacn-ca/</t>
  </si>
  <si>
    <t>hello@beacn.com</t>
  </si>
  <si>
    <t>Craig Fraser</t>
  </si>
  <si>
    <t>craig@beacn.com</t>
  </si>
  <si>
    <t>https://www.linkedin.com/in/craig-fraser-ca/</t>
  </si>
  <si>
    <t>Zhongke Ruijian</t>
  </si>
  <si>
    <t>Intrusion Detection, Network Security, Software</t>
  </si>
  <si>
    <t>Zhongke Ruijian is a counterfeit detection platform that aims to empower digital content security by using AI technology.</t>
  </si>
  <si>
    <t>ruijianai.com</t>
  </si>
  <si>
    <t>contact@ruijianai.com</t>
  </si>
  <si>
    <t>010-8843-2180</t>
  </si>
  <si>
    <t>Fortune Venture Capital</t>
  </si>
  <si>
    <t>Juan Cao</t>
  </si>
  <si>
    <t>https://pitchbook.com/profiles/company/616395-52#research</t>
  </si>
  <si>
    <t>Flimty</t>
  </si>
  <si>
    <t>Organic Food, Personal Care and Hygiene</t>
  </si>
  <si>
    <t>Dki Jakarta, Jakarta Raya, Indonesia</t>
  </si>
  <si>
    <t>Flimty is the parent of a health food and beverage company.</t>
  </si>
  <si>
    <t>flimty.com</t>
  </si>
  <si>
    <t>https://www.linkedin.com/company/flimty/</t>
  </si>
  <si>
    <t>Rodamas Group</t>
  </si>
  <si>
    <t>Richard Rondidas</t>
  </si>
  <si>
    <t>https://www.linkedin.com/in/richard-rondidas-2a08b157/</t>
  </si>
  <si>
    <t>DR. PECKER INC.</t>
  </si>
  <si>
    <t>Augmented Reality, Blockchain, Cloud Computing, Generative AI, Health Care, Information Technology, Machine Learning, Metaverse, Natural Language Processing, Virtual Reality</t>
  </si>
  <si>
    <t>DR. PECKER is AI &amp; generative AI driven, smart clinics &amp; health tech software solutions &amp; records data hub, platform and services provider.</t>
  </si>
  <si>
    <t>drpecker.me</t>
  </si>
  <si>
    <t>https://www.linkedin.com/company/dr-pecker-inc/</t>
  </si>
  <si>
    <t>info@drpecker.me</t>
  </si>
  <si>
    <t>917-519-3250</t>
  </si>
  <si>
    <t>EST Global</t>
  </si>
  <si>
    <t>Mark Hu</t>
  </si>
  <si>
    <t>mark.hu@drpecker.me</t>
  </si>
  <si>
    <t>https://www.linkedin.com/in/humark/</t>
  </si>
  <si>
    <t>Pi Reality</t>
  </si>
  <si>
    <t>Apps, Artificial Intelligence (AI), Augmented Reality, Online Games, Video Games, Virtual Reality</t>
  </si>
  <si>
    <t>The Possibilities Are Infinite</t>
  </si>
  <si>
    <t>pireality.in</t>
  </si>
  <si>
    <t>https://www.linkedin.com/company/pireality/</t>
  </si>
  <si>
    <t>contact@pireality.in</t>
  </si>
  <si>
    <t>Ronald Indrajit</t>
  </si>
  <si>
    <t>ronald@pireality.in</t>
  </si>
  <si>
    <t>https://www.linkedin.com/in/ronaldindrajit/</t>
  </si>
  <si>
    <t>SentryCard Technologies, LLC</t>
  </si>
  <si>
    <t>Engineering, Information Technology, Legal, Management</t>
  </si>
  <si>
    <t>Biometrics, Credit Cards, Cyber Security, Hardware, Security</t>
  </si>
  <si>
    <t>West Chester, Pennsylvania, United States</t>
  </si>
  <si>
    <t>SentryCard Technologies specializes in the development of multi-factor biometric cybersecurity solutions and advanced payment technologies.</t>
  </si>
  <si>
    <t>sentryenterprises.com</t>
  </si>
  <si>
    <t>https://www.linkedin.com/company/sentryenterprises</t>
  </si>
  <si>
    <t>info@sentryenterprises.com</t>
  </si>
  <si>
    <t>Mark Bennett</t>
  </si>
  <si>
    <t>mark@sentryenterprises.com</t>
  </si>
  <si>
    <t>https://www.linkedin.com/in/markwbennett/</t>
  </si>
  <si>
    <t>Control Medical Technology</t>
  </si>
  <si>
    <t>Biotechnology, Health Care, Medical, Medical Device, Robotics</t>
  </si>
  <si>
    <t>Park City, Utah, United States</t>
  </si>
  <si>
    <t>Control Medical Technology develops and commercializes patient care devices for physicians, nurses, and technicians.</t>
  </si>
  <si>
    <t>aspirationmedical.com</t>
  </si>
  <si>
    <t>https://www.linkedin.com/company/control-medical-technology</t>
  </si>
  <si>
    <t>cad@classactdesign.biz</t>
  </si>
  <si>
    <t>Spring Bay Ventures</t>
  </si>
  <si>
    <t>Shawn Fojtik</t>
  </si>
  <si>
    <t>fojtik@aspirationmedical.com</t>
  </si>
  <si>
    <t>https://www.linkedin.com/in/shawn-fojtik-b26840a/details/experience/</t>
  </si>
  <si>
    <t>Virgin Hotels Las Vegas</t>
  </si>
  <si>
    <t>Hospitality, Hotel</t>
  </si>
  <si>
    <t>Las Vegas, Nevada, United States</t>
  </si>
  <si>
    <t>Virgin Hotels Las Vegas intriguing lifestyle hotels have everything you need, including the greatest restaurants and bars.</t>
  </si>
  <si>
    <t>virginhotelslv.com</t>
  </si>
  <si>
    <t>https://www.linkedin.com/company/virgin-hotels-las-vegas</t>
  </si>
  <si>
    <t>info.lasvegas@vh-lv.com</t>
  </si>
  <si>
    <t>702.693.5000</t>
  </si>
  <si>
    <t>Nuveen Green Capital</t>
  </si>
  <si>
    <t>Cliff Atkinson</t>
  </si>
  <si>
    <t>cliff.atkinson@virginhotels.com</t>
  </si>
  <si>
    <t>https://www.linkedin.com/in/cliff-atkinson-8252339/</t>
  </si>
  <si>
    <t>Ascend</t>
  </si>
  <si>
    <t>Consulting, Logistics, Professional Services, SaaS, Service Industry, Transportation</t>
  </si>
  <si>
    <t>Ascend is a logistics technology company that provides transportation management system Logix and Consulting services.</t>
  </si>
  <si>
    <t>ascendlogi.co.jp</t>
  </si>
  <si>
    <t>03-6555-3055</t>
  </si>
  <si>
    <t>Aozora Corporate Investment, Globis Capital Partners</t>
  </si>
  <si>
    <t>Mizuki Kusaka</t>
  </si>
  <si>
    <t>https://pitchbook.com/profiles/company/462689-83#patents</t>
  </si>
  <si>
    <t>Riyu Photovoltaic</t>
  </si>
  <si>
    <t>Advanced Materials, Manufacturing</t>
  </si>
  <si>
    <t>Wuxi Shi, Jiangsu, China</t>
  </si>
  <si>
    <t>Riyu Photovoltaic specializes in the development of solar cell front silver paste materials.</t>
  </si>
  <si>
    <t>riyu.mezoon.cn</t>
  </si>
  <si>
    <t>ryjt_hr@riyusolar.cn</t>
  </si>
  <si>
    <t>(0510)82081888</t>
  </si>
  <si>
    <t>Broad Vision Funds, Huaneng Capital</t>
  </si>
  <si>
    <t>Jianji Cao</t>
  </si>
  <si>
    <t>https://pitchbook.com/profiles/company/534739-60#research</t>
  </si>
  <si>
    <t>YaVendió</t>
  </si>
  <si>
    <t>Artificial Intelligence (AI), E-Commerce, Natural Language Processing, Sales Automation, Software</t>
  </si>
  <si>
    <t>Lima, Lima, Peru</t>
  </si>
  <si>
    <t>AI Sales Reps for LATAM SMBs selling impulse-buy products via social media. From chat to checkout, boosting sales by 34% at 20% of the cost.</t>
  </si>
  <si>
    <t>yavendio.com</t>
  </si>
  <si>
    <t>https://www.linkedin.com/company/yavendio/</t>
  </si>
  <si>
    <t>support@yavendio.com</t>
  </si>
  <si>
    <t>+51 973 818 333</t>
  </si>
  <si>
    <t>David Tafur</t>
  </si>
  <si>
    <t>david@yavendio.com</t>
  </si>
  <si>
    <t>https://www.linkedin.com/in/davidtafurvasquez/</t>
  </si>
  <si>
    <t>Green Technology Metals</t>
  </si>
  <si>
    <t>Information Technology, Management</t>
  </si>
  <si>
    <t>GreenTech, Mineral, Mining, Mining Technology</t>
  </si>
  <si>
    <t>Subiaco, Western Australia, Australia</t>
  </si>
  <si>
    <t>Green Technology Metals is an exploration and development company specializing in the discovery and evaluation of lithium mineral resources.</t>
  </si>
  <si>
    <t>greentm.com.au</t>
  </si>
  <si>
    <t>https://www.linkedin.com/company/green-technology-metals</t>
  </si>
  <si>
    <t>info@greentm.com.au</t>
  </si>
  <si>
    <t>+61 8 6557 6825</t>
  </si>
  <si>
    <t>Ecopro</t>
  </si>
  <si>
    <t>Cameron Henry</t>
  </si>
  <si>
    <t>Executive Director</t>
  </si>
  <si>
    <t>cameron@greentm.com.au</t>
  </si>
  <si>
    <t>https://www.linkedin.com/in/cameron-henry-4a837a82/</t>
  </si>
  <si>
    <t>Linus Technology</t>
  </si>
  <si>
    <t>Fitness, Health Care, Nutrition, Personal Health, Wellness</t>
  </si>
  <si>
    <t>Linus Technology is a food technology company that offers consumers to manage their weight and protein consumption goals.</t>
  </si>
  <si>
    <t>linus.technology</t>
  </si>
  <si>
    <t>https://www.linkedin.com/company/linus-technology-inc/</t>
  </si>
  <si>
    <t>+1 717-654-1836</t>
  </si>
  <si>
    <t>peter@linus.technology</t>
  </si>
  <si>
    <t>https://pitchbook.com/profiles/company/638285-32#research</t>
  </si>
  <si>
    <t>LoveHeart</t>
  </si>
  <si>
    <t>Child Care, EdTech, Information Services</t>
  </si>
  <si>
    <t>LoveHeart assists educators in understanding children's growth and creating appropriate plans.</t>
  </si>
  <si>
    <t>loveheart.ai</t>
  </si>
  <si>
    <t>https://www.linkedin.com/company/loveheart-ai</t>
  </si>
  <si>
    <t>OIF Ventures</t>
  </si>
  <si>
    <t>Anand Rego</t>
  </si>
  <si>
    <t>anand@loveheart.ai</t>
  </si>
  <si>
    <t>https://www.linkedin.com/in/anandrego/</t>
  </si>
  <si>
    <t>Ozark Regional Transit</t>
  </si>
  <si>
    <t>Engineering, Finance, Human Resources, Information Technology, Management, Operations</t>
  </si>
  <si>
    <t>Public Transportation, Transportation</t>
  </si>
  <si>
    <t>Springdale, Arkansas, United States</t>
  </si>
  <si>
    <t>Ozark Regional Transit is a provider of public transportation services.</t>
  </si>
  <si>
    <t>ozark.org</t>
  </si>
  <si>
    <t>https://www.linkedin.com/company/ozark-regional-transit</t>
  </si>
  <si>
    <t>ortinformation@ozark.org</t>
  </si>
  <si>
    <t>+1 (479) 756-2901</t>
  </si>
  <si>
    <t>U.S. Department of Transportation, Walton Family Foundation</t>
  </si>
  <si>
    <t>Joel Gardner</t>
  </si>
  <si>
    <t>jgardner@ozark.org</t>
  </si>
  <si>
    <t>https://theorg.com/org/ozark-regional-transit/org-chart/joel-gardner</t>
  </si>
  <si>
    <t>Inform Ag</t>
  </si>
  <si>
    <t>Agriculture, AgTech, Information Technology, Internet of Things</t>
  </si>
  <si>
    <t>Mildura, Victoria, Australia</t>
  </si>
  <si>
    <t>Inform Ag is an IT company that provides IOT automation, data driven decisions, tracking, and tracing services for agriculture industry.</t>
  </si>
  <si>
    <t>informag.com.au</t>
  </si>
  <si>
    <t>https://www.linkedin.com/company/inform-ag</t>
  </si>
  <si>
    <t>support@informag.com.au</t>
  </si>
  <si>
    <t>+61 1800 491 737</t>
  </si>
  <si>
    <t>Rural Funds Group</t>
  </si>
  <si>
    <t>Steve Lockyer</t>
  </si>
  <si>
    <t>steve@informag.com.au</t>
  </si>
  <si>
    <t>https://www.linkedin.com/in/steve-lockyer-4511a147/</t>
  </si>
  <si>
    <t>Digital Classifieds Group</t>
  </si>
  <si>
    <t>Digital Classifieds Group owns and operates a range of classifieds websites in the South Pacific and Asia.</t>
  </si>
  <si>
    <t>digitalclassifiedsgroup.com</t>
  </si>
  <si>
    <t>https://www.linkedin.com/company/digital-classifieds-group/about/?viewAsMember=true</t>
  </si>
  <si>
    <t>info@digitalclassifiedsgroup.com</t>
  </si>
  <si>
    <t>Living Lab Ventures, Belt Road Capital Management</t>
  </si>
  <si>
    <t>Mathew Care</t>
  </si>
  <si>
    <t>mathew.care@digitalclassifiedsgroup.com</t>
  </si>
  <si>
    <t>https://www.linkedin.com/in/mathew-care-5a0b2b20/</t>
  </si>
  <si>
    <t>Bioindustrial Innovation Canada</t>
  </si>
  <si>
    <t>Closed</t>
  </si>
  <si>
    <t>Agriculture, Association, Biotechnology, Energy</t>
  </si>
  <si>
    <t>Sarnia, Ontario, Canada</t>
  </si>
  <si>
    <t>Bioindustrial Innovation Canada is a Canadian research network aims to position the Sarnia-Lambton region as a hybrid chemistry cluster.</t>
  </si>
  <si>
    <t>bincanada.ca</t>
  </si>
  <si>
    <t>https://www.linkedin.com/company/bioindustrial-innovation-canada</t>
  </si>
  <si>
    <t>(519) 383-8303</t>
  </si>
  <si>
    <t>Agriculture and Agri-Food Canada</t>
  </si>
  <si>
    <t>Sandy Marshall</t>
  </si>
  <si>
    <t>sandym@bincanada.ca</t>
  </si>
  <si>
    <t>https://www.linkedin.com/in/sandymarshall1/</t>
  </si>
  <si>
    <t>Sekur Private Data</t>
  </si>
  <si>
    <t>Cloud Data Services, Cyber Security, Data Management, File Sharing, Information Technology</t>
  </si>
  <si>
    <t>Sekur Private Data offers secure communication and data protection services that ensure privacy and confidentiality for users’ information.</t>
  </si>
  <si>
    <t>sekurprivatedata.com</t>
  </si>
  <si>
    <t>https://www.linkedin.com/company/sekurprivatedata-ltd/</t>
  </si>
  <si>
    <t>corporate@globexdata.com.</t>
  </si>
  <si>
    <t>Alain Ghiai</t>
  </si>
  <si>
    <t>alain@globexdatagroup.com</t>
  </si>
  <si>
    <t>https://linkedin.com/in/ACwAAACCSh8BuatxE6c8zyW8kv3XKvWDiUh1Cfs</t>
  </si>
  <si>
    <t>Bion</t>
  </si>
  <si>
    <t>Engineering, Finance, Legal, Management</t>
  </si>
  <si>
    <t>CleanTech, Environmental Engineering, Livestock, Sustainability, Waste Management</t>
  </si>
  <si>
    <t>Old Bethpage, New York, United States</t>
  </si>
  <si>
    <t>Bion develops a 3G technology platform providing sustainable environmental and economic solutions for clean livestock production.</t>
  </si>
  <si>
    <t>bionenviro.com</t>
  </si>
  <si>
    <t>https://www.linkedin.com/company/bion-environmental-technologies/</t>
  </si>
  <si>
    <t>info@bionenviro.com</t>
  </si>
  <si>
    <t>+1 (516) 249-5682</t>
  </si>
  <si>
    <t>Dominic Bassani</t>
  </si>
  <si>
    <t>dbassani@bionenviro.com</t>
  </si>
  <si>
    <t>https://www.linkedin.com/in/dominic-bassani-54334a4/</t>
  </si>
  <si>
    <t>StartupCentrum</t>
  </si>
  <si>
    <t>Human Resources, Internet</t>
  </si>
  <si>
    <t>StartupCentrum is a digital community that focuses on startups, talents, investors, and incubators together.</t>
  </si>
  <si>
    <t>startupcentrum.com</t>
  </si>
  <si>
    <t>https://www.linkedin.com/company/startupcentrum/</t>
  </si>
  <si>
    <t>info@startupcentrum.com</t>
  </si>
  <si>
    <t>Nomos Ventures</t>
  </si>
  <si>
    <t>Nizamettin Sami Harputlu</t>
  </si>
  <si>
    <t>nizamettin@startuphr.org</t>
  </si>
  <si>
    <t>https://www.linkedin.com/in/nizamettinsamiharputlu/</t>
  </si>
  <si>
    <t>CuboRex</t>
  </si>
  <si>
    <t>Consumer Electronics, Robotics</t>
  </si>
  <si>
    <t>Niigata, Niigata, Japan</t>
  </si>
  <si>
    <t>CuboRex realizes creative mobility using its crawler technology.</t>
  </si>
  <si>
    <t>cuborex.com</t>
  </si>
  <si>
    <t>https://www.linkedin.com/company/cuborex/</t>
  </si>
  <si>
    <t>Drone Fund, Mabuchi Motor</t>
  </si>
  <si>
    <t>Masato Kakazu</t>
  </si>
  <si>
    <t>masato@cuborex.com</t>
  </si>
  <si>
    <t>https://pitchbook.com/profiles/company/493201-63#patents</t>
  </si>
  <si>
    <t>C12 Capital Management</t>
  </si>
  <si>
    <t>Asset Management</t>
  </si>
  <si>
    <t>C12 Capital Management is an alternative asset management company.</t>
  </si>
  <si>
    <t>c12capitalmanagementlp.com</t>
  </si>
  <si>
    <t>https://www.linkedin.com/company/c12-capital-management</t>
  </si>
  <si>
    <t>Ryan Babcock</t>
  </si>
  <si>
    <t>ryan.babcock@c12capital.com</t>
  </si>
  <si>
    <t>https://pitchbook.com/profiles/company/124427-98#overview</t>
  </si>
  <si>
    <t>Callmatic</t>
  </si>
  <si>
    <t>Artificial Intelligence (AI), Information Services</t>
  </si>
  <si>
    <t>Callmatic automates the handling of inbound and outgoing contacts to ensure seamless lead qualifying.</t>
  </si>
  <si>
    <t>callmatic.ai</t>
  </si>
  <si>
    <t>https://www.linkedin.com/company/callmatic/</t>
  </si>
  <si>
    <t>hello@callmatic.ai</t>
  </si>
  <si>
    <t>Shivank Agarwal</t>
  </si>
  <si>
    <t>shivank@callmatic.ai</t>
  </si>
  <si>
    <t>http://www.linkedin.com/in/shivank-agarwal-b8b62930</t>
  </si>
  <si>
    <t>Énercycle</t>
  </si>
  <si>
    <t>Saint-étienne-des-grès, Quebec, Canada</t>
  </si>
  <si>
    <t>Énercycle Recycling leftover materials from Mauritius</t>
  </si>
  <si>
    <t>enercycle.ca</t>
  </si>
  <si>
    <t>https://www.linkedin.com/company/%C3%A9nercycle</t>
  </si>
  <si>
    <t>819 373-3130</t>
  </si>
  <si>
    <t>Government of Canada, Government Of Quebec</t>
  </si>
  <si>
    <t>Michel Angers</t>
  </si>
  <si>
    <t>mangers@enercycle.ca</t>
  </si>
  <si>
    <t>https://www.enercycle.ca/qui-sommes-nous/</t>
  </si>
  <si>
    <t>Clearingbid</t>
  </si>
  <si>
    <t>Clearingbid is a development-stage initiative company bringing public offerings to all investors.</t>
  </si>
  <si>
    <t>clearingbid.com</t>
  </si>
  <si>
    <t>https://www.linkedin.com/company/clearingbid</t>
  </si>
  <si>
    <t>Matt Venturi</t>
  </si>
  <si>
    <t>matt@clearingbid.com</t>
  </si>
  <si>
    <t>https://www.linkedin.com/in/matt-venturi-63b29913/</t>
  </si>
  <si>
    <t>EX4Energy</t>
  </si>
  <si>
    <t>Energy, Information and Communications Technology (ICT), Telecommunications</t>
  </si>
  <si>
    <t>EX4Energy is a telecommunications company that specializes in business law and system construction solutions.</t>
  </si>
  <si>
    <t>ex4energy.jp</t>
  </si>
  <si>
    <t>Archetype Ventures, UTokyo Innovation Platform</t>
  </si>
  <si>
    <t>Takeshi Ito</t>
  </si>
  <si>
    <t>takeshi.ito@u3i.jp</t>
  </si>
  <si>
    <t>https://www.linkedin.com/in/takeshiitou/</t>
  </si>
  <si>
    <t>TRI Jitai Intelligent</t>
  </si>
  <si>
    <t>Intelligent Systems, Manufacturing, Robotics</t>
  </si>
  <si>
    <t>TRI Jitai Intelligent is an intelligent technology company that specially develops aerial wall-climbing robots for large energy facilities.</t>
  </si>
  <si>
    <t>3h-technology.com</t>
  </si>
  <si>
    <t>010-84463178</t>
  </si>
  <si>
    <t>TopoScend Capital</t>
  </si>
  <si>
    <t>Zhang Yang</t>
  </si>
  <si>
    <t>http://www.bjztjn.com/en_news_details.html?newsid=2599907&amp;_t=1723256385</t>
  </si>
  <si>
    <t>Legion</t>
  </si>
  <si>
    <t>Blockchain, Network Security, Web3</t>
  </si>
  <si>
    <t>Virgin, Utah, United States</t>
  </si>
  <si>
    <t>Legion makes on-chain fundraising accessible to ordinary investors by ensuring regulatory compliance and investor accountability.</t>
  </si>
  <si>
    <t>legion.cc</t>
  </si>
  <si>
    <t>hello@legion.cc</t>
  </si>
  <si>
    <t>cyber•Fund</t>
  </si>
  <si>
    <t>Everest Global</t>
  </si>
  <si>
    <t>Agriculture</t>
  </si>
  <si>
    <t>Everest Global is engaged in developing an agricultural trading and investing group in Africa.</t>
  </si>
  <si>
    <t>everestglobalplc.com</t>
  </si>
  <si>
    <t>https://www.linkedin.com/company/everest-global-plc/</t>
  </si>
  <si>
    <t>Surich Real Estate Opportunity Fund SPC</t>
  </si>
  <si>
    <t>Xin (Andy) Sui</t>
  </si>
  <si>
    <t>andy.sui@everestglobalplc.com</t>
  </si>
  <si>
    <t>https://everestglobalplc.com/directors/#:~:text=Xin%20(Andy)%20Sui,Chief%20Executive%20Officer</t>
  </si>
  <si>
    <t>Tertiary Minerals</t>
  </si>
  <si>
    <t>Macclesfield, Cheshire East, United Kingdom</t>
  </si>
  <si>
    <t>Tertiary Minerals is a mineral exploration and development company building a significant strategic position in the fluorspar sector.</t>
  </si>
  <si>
    <t>tertiaryminerals.com</t>
  </si>
  <si>
    <t>https://in.linkedin.com/company/tertiary-minerals-plc</t>
  </si>
  <si>
    <t>info@tertiaryminerals.com</t>
  </si>
  <si>
    <t>44 (0)1625 838 679</t>
  </si>
  <si>
    <t>Patrick Cheetham</t>
  </si>
  <si>
    <t>Executive Chairman</t>
  </si>
  <si>
    <t>pcheetham@tertiaryminerals.com</t>
  </si>
  <si>
    <t>https://www.linkedin.com/in/patrick-cheetham-444a782/</t>
  </si>
  <si>
    <t>Cellsway</t>
  </si>
  <si>
    <t>Biotechnology, Health Care</t>
  </si>
  <si>
    <t>Nether Alderley, Cheshire, United Kingdom</t>
  </si>
  <si>
    <t>Cellsway is developing liquid biopsy platform which uses a simple blood sample for monitoring cancer.</t>
  </si>
  <si>
    <t>cellsway.com</t>
  </si>
  <si>
    <t>https://www.linkedin.com/company/cellsway</t>
  </si>
  <si>
    <t>info@cellsway.com</t>
  </si>
  <si>
    <t>Technology &amp; Innovation Fund,European Union, TÜBİTAK, APY Ventures</t>
  </si>
  <si>
    <t>Haluk Kuelah</t>
  </si>
  <si>
    <t>haluk.kulah@cellsway.com</t>
  </si>
  <si>
    <t>http://www.linkedin.com/in/haluk-k%c3%bclah-9b03b5</t>
  </si>
  <si>
    <t>Zeneca</t>
  </si>
  <si>
    <t>Blockchain, FinTech, Web3</t>
  </si>
  <si>
    <t>Zeneca is a stablecoin powered neobank that simplifies global payments with local payouts.</t>
  </si>
  <si>
    <t>zeneca.app</t>
  </si>
  <si>
    <t>https://linkedin.com/company/zenecapp</t>
  </si>
  <si>
    <t>founders@zeneca.app</t>
  </si>
  <si>
    <t>Juan Kong</t>
  </si>
  <si>
    <t>juan@zeneca.app</t>
  </si>
  <si>
    <t>http://www.linkedin.com/in/juankong</t>
  </si>
  <si>
    <t>Weavely</t>
  </si>
  <si>
    <t>Marketing, Software, Web Development</t>
  </si>
  <si>
    <t>Brussel, Brussels Hoofdstedelijk Gewest, Belgium</t>
  </si>
  <si>
    <t>Weavely is a Figma plugin that creates, customizes, and publishes AI-generated forms and surveys, after which replies are collected.</t>
  </si>
  <si>
    <t>weavely.ai</t>
  </si>
  <si>
    <t>https://www.linkedin.com/company/weave-ly</t>
  </si>
  <si>
    <t>info@weave.ly</t>
  </si>
  <si>
    <t>Miles Ahead, Qbic Fund</t>
  </si>
  <si>
    <t>Florian Myter</t>
  </si>
  <si>
    <t>florian@weavely.ai</t>
  </si>
  <si>
    <t>http://www.linkedin.com/in/florian-myter-6b154bb7</t>
  </si>
  <si>
    <t>Live Healthy Hydrate</t>
  </si>
  <si>
    <t>Alternative Medicine, Health Care, Medical, Therapeutics, Wellness</t>
  </si>
  <si>
    <t>Live Healthy Hydrate is a healthcare and wellness company that offers clinically focused vitamin IV therapy.</t>
  </si>
  <si>
    <t>livehealthyhydrate.com</t>
  </si>
  <si>
    <t>https://www.linkedin.com/company/livehealthyhydrate/</t>
  </si>
  <si>
    <t>+1 419-350-8835</t>
  </si>
  <si>
    <t>John Jewell</t>
  </si>
  <si>
    <t>https://www.livehealthyhydrate.com/About-Us/</t>
  </si>
  <si>
    <t>BidNow</t>
  </si>
  <si>
    <t>Home Appliances, Non-Fungible Token (NFT)</t>
  </si>
  <si>
    <t>Kuala Lumpur, Kuala Lumpur, Malaysia</t>
  </si>
  <si>
    <t>BidNow is a platform for selling, connecting, paying, and delivering products or services to individuals with similar interests and hobbies.</t>
  </si>
  <si>
    <t>bidnow.my</t>
  </si>
  <si>
    <t>info@bidnow.my</t>
  </si>
  <si>
    <t>(+6) 011-5973 1468</t>
  </si>
  <si>
    <t>MYR</t>
  </si>
  <si>
    <t>Frankie Keong</t>
  </si>
  <si>
    <t>https://www.linkedin.com/in/frankie-goh-chee-keong-5b999a201/</t>
  </si>
  <si>
    <t>San Jorge Children &amp; Women's Hospital</t>
  </si>
  <si>
    <t>Children, Health Care, Women's</t>
  </si>
  <si>
    <t>San Juan, NA - Puerto Rico, Puerto Rico</t>
  </si>
  <si>
    <t>San Jorge Children &amp; Women's Hospital provides pediatric subspecialties for children and services to women.</t>
  </si>
  <si>
    <t>sanjorgechildrenshospital.com</t>
  </si>
  <si>
    <t>https://www.linkedin.com/company/san-jorge-children-&amp;-women's-hospital/</t>
  </si>
  <si>
    <t>citas@sanjorgecwhospital.com</t>
  </si>
  <si>
    <t>Parliament Capital Management</t>
  </si>
  <si>
    <t>Jose Luis Rodriguez</t>
  </si>
  <si>
    <t>jlrodriguez@sanjorgepr.com</t>
  </si>
  <si>
    <t>https://www.linkedin.com/in/lcdo-jose-l-rodriguez-0371441b6/</t>
  </si>
  <si>
    <t>Laska</t>
  </si>
  <si>
    <t>GreenTech, Nanotechnology</t>
  </si>
  <si>
    <t>With its expertise in waste upcycling applications, LASKA produces high-value, in demand products.</t>
  </si>
  <si>
    <t>laska.com.tr</t>
  </si>
  <si>
    <t>https://www.linkedin.com/company/laskaenerji/</t>
  </si>
  <si>
    <t>info@laska.com.tr</t>
  </si>
  <si>
    <t>Entrepreneurship World Cup</t>
  </si>
  <si>
    <t>Onur Gã¼Dã¼</t>
  </si>
  <si>
    <t>onur@laska.com.tr</t>
  </si>
  <si>
    <t>https://linkedin.com//in/onurgudu</t>
  </si>
  <si>
    <t>Goodwill Industries of Arkansas</t>
  </si>
  <si>
    <t>Engineering, Finance, Human Resources, Information Technology, Management, Medical &amp; Science, Operations, Sales</t>
  </si>
  <si>
    <t>Non Profit, Training</t>
  </si>
  <si>
    <t>Goodwill Industries of Arkansas provides job and life skills training to men and women reentering the community.</t>
  </si>
  <si>
    <t>goodwillar.org</t>
  </si>
  <si>
    <t>https://www.linkedin.com/company/goodwillar/</t>
  </si>
  <si>
    <t>Arkansas department of human services, U.S. Department of Justice</t>
  </si>
  <si>
    <t>Brian Marsh</t>
  </si>
  <si>
    <t>bmarsh@goodwillar.org</t>
  </si>
  <si>
    <t>http://www.linkedin.com/in/brian-f-marsh</t>
  </si>
  <si>
    <t>Valcon Medical</t>
  </si>
  <si>
    <t>Cannabis, Health Care, Manufacturing, Medical, Pharmaceutical</t>
  </si>
  <si>
    <t>Lynge, Hovedstaden, Denmark</t>
  </si>
  <si>
    <t>Valcon Medical manufactures and provides a wide range of cannabis oil containing balanced THC and CBD components.</t>
  </si>
  <si>
    <t>valcon-medical.com</t>
  </si>
  <si>
    <t>https://www.linkedin.com/company/valconmedical</t>
  </si>
  <si>
    <t>info@valcon-medical.com</t>
  </si>
  <si>
    <t>+45 31 19 10 87</t>
  </si>
  <si>
    <t>Pete Patterson</t>
  </si>
  <si>
    <t>http://www.linkedin.com/in/pete-patterson</t>
  </si>
  <si>
    <t>Metacarpal</t>
  </si>
  <si>
    <t>Edinburgh, Edinburgh, City of, United Kingdom</t>
  </si>
  <si>
    <t>Metacarpal is a prosthesis design manufacturing company.</t>
  </si>
  <si>
    <t>metacarpal.co.uk</t>
  </si>
  <si>
    <t>https://www.linkedin.com/company/metacarpal</t>
  </si>
  <si>
    <t>info@metacarpal.co.uk</t>
  </si>
  <si>
    <t>Fergal Mackie</t>
  </si>
  <si>
    <t>fergal@metacarpal.co.uk</t>
  </si>
  <si>
    <t>http://www.linkedin.com/in/fergal-mackie-220805172</t>
  </si>
  <si>
    <t>SoVa</t>
  </si>
  <si>
    <t>Accounting, Information Technology</t>
  </si>
  <si>
    <t>SoVa operates an accounting firm that combines technology and experts.</t>
  </si>
  <si>
    <t>sovagroup.co.jp</t>
  </si>
  <si>
    <t>Boost Capital, JAFCO</t>
  </si>
  <si>
    <t>Kentaro Yamamoto</t>
  </si>
  <si>
    <t>https://sovagroup.co.jp/about_message/</t>
  </si>
  <si>
    <t>Srbija Kargo</t>
  </si>
  <si>
    <t>Belgrade, Vojvodina, Serbia</t>
  </si>
  <si>
    <t>Srbija Kargo provides freight railway transport services.</t>
  </si>
  <si>
    <t>srbcargo.rs</t>
  </si>
  <si>
    <t>+381 11 3618121</t>
  </si>
  <si>
    <t>Ljiljana Dordevic</t>
  </si>
  <si>
    <t>https://www.srbcargo.rs/en/about-us-2/</t>
  </si>
  <si>
    <t>PulseCare</t>
  </si>
  <si>
    <t>PulseCare is a medtech company that specializes in innovative medical devices and solutions for cardiac and pan-vascular treatment.</t>
  </si>
  <si>
    <t>pulsecare.cn</t>
  </si>
  <si>
    <t>info@pulsecare.cn</t>
  </si>
  <si>
    <t>0755 23427975</t>
  </si>
  <si>
    <t>Tasly Capital</t>
  </si>
  <si>
    <t>Javen Tan</t>
  </si>
  <si>
    <t>javen.tan@pulsecare.cn</t>
  </si>
  <si>
    <t>https://www.prnewswire.com/news-releases/pulsecare-medicals-nspfa-clinical-trial-receives-satisfactory-short-term-follow-up-results-301971511.html</t>
  </si>
  <si>
    <t>North Iowa Area Community College</t>
  </si>
  <si>
    <t>Mason City, Iowa, United States</t>
  </si>
  <si>
    <t>North Iowa Area Community College is a school in Mason City.</t>
  </si>
  <si>
    <t>niacc.edu</t>
  </si>
  <si>
    <t>https://www.linkedin.com/company/north-iowa-area-community-college</t>
  </si>
  <si>
    <t>866-614-5020</t>
  </si>
  <si>
    <t>US Department of Commerce, Economic Development Administation</t>
  </si>
  <si>
    <t>Steve Schulz</t>
  </si>
  <si>
    <t>steve.schulz@niacc.edu</t>
  </si>
  <si>
    <t>https://linkedin.com/in/ACwAAB8HyPQBMVPknNfp6vlUHDUTlIcJQDJimKs</t>
  </si>
  <si>
    <t>Creanovation</t>
  </si>
  <si>
    <t>Cloud Computing, Digital Marketing, EdTech, Education</t>
  </si>
  <si>
    <t>Creanovation is an EdTech startup driving the digital transformation of the higher education ecosystem.</t>
  </si>
  <si>
    <t>ctpl.io</t>
  </si>
  <si>
    <t>https://www.linkedin.com/company/ctplofficial</t>
  </si>
  <si>
    <t>GVFL, Inflection Point Ventures</t>
  </si>
  <si>
    <t>Bikash Sahoo</t>
  </si>
  <si>
    <t>bikash@ctpl.io</t>
  </si>
  <si>
    <t>https://www.linkedin.com/in/bikashsahoo/?original_referer=https%3A%2F%2Fwww%2Egoogle%2Ecom%2F&amp;originalSubdomain=in</t>
  </si>
  <si>
    <t>LSU Health Shreveport</t>
  </si>
  <si>
    <t>Engineering, Information Technology, Management, Marketing, Medical &amp; Science, Operations, Pro Services, Support</t>
  </si>
  <si>
    <t>Health Care, Higher Education, Medical, Product Research, Universities</t>
  </si>
  <si>
    <t>Shreveport, Louisiana, United States</t>
  </si>
  <si>
    <t>LSU Health Shreveport is a public university focused on the health sciences.</t>
  </si>
  <si>
    <t>lsuhs.edu</t>
  </si>
  <si>
    <t>https://www.linkedin.com/school/lsu-health-shreveport/</t>
  </si>
  <si>
    <t>+1 318-675-5445</t>
  </si>
  <si>
    <t>Laura Baxter</t>
  </si>
  <si>
    <t>laura.baxter@lsuhs.edu</t>
  </si>
  <si>
    <t>https://linkedin.com/in/ACwAAAjQEa8B9cS2ABFL3pNJBYeNEG2RxmeJlzM</t>
  </si>
  <si>
    <t>Saner.AI</t>
  </si>
  <si>
    <t>Generative AI, SaaS, Software</t>
  </si>
  <si>
    <t>Wilmington, Delaware, United States</t>
  </si>
  <si>
    <t>AI Knowledge Base, AI SaaS, AI, SaaS, Productivity App, AI Note Taking App, AI Personal Assistant, AI PKMS</t>
  </si>
  <si>
    <t>saner.ai</t>
  </si>
  <si>
    <t>https://www.linkedin.com/company/saner-ai/</t>
  </si>
  <si>
    <t>contact@saner.ai</t>
  </si>
  <si>
    <t>Techstars</t>
  </si>
  <si>
    <t>Quang Tran</t>
  </si>
  <si>
    <t>quang.tran@saner.ai</t>
  </si>
  <si>
    <t>http://www.linkedin.com/in/aiden2906</t>
  </si>
  <si>
    <t>Zing Bars</t>
  </si>
  <si>
    <t>Management, Marketing, Operations, Sales</t>
  </si>
  <si>
    <t>Snack Food</t>
  </si>
  <si>
    <t>Zing Bars is a company which produces nutritional bars.</t>
  </si>
  <si>
    <t>zingbars.com</t>
  </si>
  <si>
    <t>https://www.linkedin.com/company/zing-nutrition-bars/</t>
  </si>
  <si>
    <t>info@zingbars.com</t>
  </si>
  <si>
    <t>Grace Erickson</t>
  </si>
  <si>
    <t>grace.e@zingbars.com</t>
  </si>
  <si>
    <t>http://www.linkedin.com/in/graceke</t>
  </si>
  <si>
    <t>Ensurge Medical</t>
  </si>
  <si>
    <t>Ensurge Medical is a medical equipment developer, specializing in R&amp;D, production, and sales of intelligent medical products.</t>
  </si>
  <si>
    <t>Jun Zhang</t>
  </si>
  <si>
    <t>https://www.dnb.com/business-directory/company-profiles.ensurge_medical_(suzhou)_co_ltd.d2163a869851b2ef91deb7469af6bb5f.html</t>
  </si>
  <si>
    <t>Atym</t>
  </si>
  <si>
    <t>Developer Platform, Developer Tools, Software Engineering</t>
  </si>
  <si>
    <t>Atym helps in software innovations by providing container technology and cloud development principles.</t>
  </si>
  <si>
    <t>atym.io</t>
  </si>
  <si>
    <t>https://www.linkedin.com/company/atym-inc/</t>
  </si>
  <si>
    <t>jason@atym.io</t>
  </si>
  <si>
    <t>(512) 920-3258</t>
  </si>
  <si>
    <t>Jason Shepherd</t>
  </si>
  <si>
    <t>http://www.linkedin.com/in/defshepherd</t>
  </si>
  <si>
    <t>Sumutasu</t>
  </si>
  <si>
    <t>Marketplace, Real Estate</t>
  </si>
  <si>
    <t>Setagaya, Tokyo, Japan</t>
  </si>
  <si>
    <t>Sumutasu is an online real estate marketplace that enables users to quickly buy and sell their properties.</t>
  </si>
  <si>
    <t>sumutasu.co.jp</t>
  </si>
  <si>
    <t>Mobile Internet Capital, WiL (World Innovation Lab), Japan Finance Corporation, Google for Startups, 500 Startups Japan</t>
  </si>
  <si>
    <t>Takahiro Kado</t>
  </si>
  <si>
    <t>https://sumutasu.co.jp/</t>
  </si>
  <si>
    <t>Tlou Energy</t>
  </si>
  <si>
    <t>Tlou Energy is a company focused on delivering power in Botswana and the broader southern African region.</t>
  </si>
  <si>
    <t>tlouenergy.com</t>
  </si>
  <si>
    <t>https://www.linkedin.com/company/tlou-energy-ltd/</t>
  </si>
  <si>
    <t>info@tlouenergy.com</t>
  </si>
  <si>
    <t>+61 7 3012 9793</t>
  </si>
  <si>
    <t>Anthony Gilby</t>
  </si>
  <si>
    <t>tony.gilby@tlouenergy.com</t>
  </si>
  <si>
    <t>https://tlouenergy.com/leadership/#:~:text=Anthony%20(Tony)%20Gilby,Chief%20Executive%20Officer</t>
  </si>
  <si>
    <t>ResquadAI</t>
  </si>
  <si>
    <t>Artificial Intelligence (AI), Recruiting, Staffing Agency</t>
  </si>
  <si>
    <t>Dammam, Ash Sharqiyah, Saudi Arabia</t>
  </si>
  <si>
    <t>ResquadAI is a service company that connects local software development studios with other companies.</t>
  </si>
  <si>
    <t>resquad.ai</t>
  </si>
  <si>
    <t>https://www.linkedin.com/company/resquadai/?originalSubdomain=sa</t>
  </si>
  <si>
    <t>contact@rsqd.ai</t>
  </si>
  <si>
    <t>Abdulrazzaq Mohammed Al-Ansari</t>
  </si>
  <si>
    <t>Abdullah Jaafari</t>
  </si>
  <si>
    <t>http://www.linkedin.com/in/abdullah-al-jaafari-923736185</t>
  </si>
  <si>
    <t>Western Plains Energy Llc</t>
  </si>
  <si>
    <t>Engineering, Finance, Human Resources, Management, Operations</t>
  </si>
  <si>
    <t>Agriculture, Energy, Fuel, Renewable Energy</t>
  </si>
  <si>
    <t>Oakley, Kansas, United States</t>
  </si>
  <si>
    <t>Western Plains Energy, LLC is a renewable energy company, focused on turning agricultural resources into fuel grade ethanol.</t>
  </si>
  <si>
    <t>wpellc.com</t>
  </si>
  <si>
    <t>https://www.linkedin.com/company/western-plains-energy-llc/about/</t>
  </si>
  <si>
    <t>dpeine@wpellc.com</t>
  </si>
  <si>
    <t>785-672-8810</t>
  </si>
  <si>
    <t>Derek Peine</t>
  </si>
  <si>
    <t>https://wpellc.com/about-us/our-staff/</t>
  </si>
  <si>
    <t>Codery</t>
  </si>
  <si>
    <t>Bookkeeping and Payroll, Outsourcing, Recruiting</t>
  </si>
  <si>
    <t>Sofia, Grad Sofiya, Bulgaria</t>
  </si>
  <si>
    <t>Codery functions as an Employer of Record (EOR), acting as the official employer for hired professionals.</t>
  </si>
  <si>
    <t>teamcodery.com</t>
  </si>
  <si>
    <t>https://www.linkedin.com/company/codery-teams</t>
  </si>
  <si>
    <t>hr@teamcodery.com</t>
  </si>
  <si>
    <t>Silverline Capital</t>
  </si>
  <si>
    <t>Philip Balkanski</t>
  </si>
  <si>
    <t>philip@teamcodery.com</t>
  </si>
  <si>
    <t>https://www.linkedin.com/in/philip-balkanski-69584865/</t>
  </si>
  <si>
    <t>CommunityWorks</t>
  </si>
  <si>
    <t>Engineering, Finance, Human Resources, Information Technology, Management, Marketing, Operations, Pro Services</t>
  </si>
  <si>
    <t>Consumer Lending, Financial Services, Micro Lending, Non Profit</t>
  </si>
  <si>
    <t>Greenville, South Carolina, United States</t>
  </si>
  <si>
    <t>CommunityWorks, a non-profit financial organization, helps people become financially stable through education, lending, and investing.</t>
  </si>
  <si>
    <t>communityworkscarolina.org</t>
  </si>
  <si>
    <t>https://www.linkedin.com/company/communityworks-inc-</t>
  </si>
  <si>
    <t>(864)235-6331</t>
  </si>
  <si>
    <t>The Milliken &amp; Company Charitable Foundation, Community Development Financial InstitutionsFund, United Bank, Spectrum Community Investment Loan Fund</t>
  </si>
  <si>
    <t>Latorrie Geer</t>
  </si>
  <si>
    <t>lgeer@communityworkscarolina.org</t>
  </si>
  <si>
    <t>http://www.linkedin.com/in/latorrie-geer-82103b11</t>
  </si>
  <si>
    <t>Elevate Phoenix</t>
  </si>
  <si>
    <t>Non Profit</t>
  </si>
  <si>
    <t>Elevate Phoenix aims to improve the lives of urban students by providing full-time teacher-mentors, guidance, and support.</t>
  </si>
  <si>
    <t>elevatephoenix.org</t>
  </si>
  <si>
    <t>https://www.linkedin.com/company/elevate-phoenix/</t>
  </si>
  <si>
    <t>602-448-1692</t>
  </si>
  <si>
    <t>The Bob &amp; Renee Parsons Foundation, Yield Giving</t>
  </si>
  <si>
    <t>Dalila A. Gamper</t>
  </si>
  <si>
    <t>dgamper@elevatephoenix.org</t>
  </si>
  <si>
    <t>https://www.linkedin.com/in/dalila-a-gamper-m-ed-8161665/</t>
  </si>
  <si>
    <t>MUFMI.com</t>
  </si>
  <si>
    <t>Consulting, Internet, Public Transportation, Software, Transportation</t>
  </si>
  <si>
    <t>Granada, Andalucia, Spain</t>
  </si>
  <si>
    <t>SaaS, bus rental platform, transport company ERP, transport company CRM, new mobility</t>
  </si>
  <si>
    <t>mufmi.com</t>
  </si>
  <si>
    <t>rainer.uphoff@mufmi.com</t>
  </si>
  <si>
    <t>+34 666 549 000</t>
  </si>
  <si>
    <t>Rainer Uphoff</t>
  </si>
  <si>
    <t>http://www.linkedin.com/in/raineruphoff</t>
  </si>
  <si>
    <t>iiba</t>
  </si>
  <si>
    <t>Apps, Geospatial, Location Based Services</t>
  </si>
  <si>
    <t>iiba is a geospatial platform that specializes in providing location information related to child-rearing.</t>
  </si>
  <si>
    <t>corporate.iiba.space</t>
  </si>
  <si>
    <t>East Ventures</t>
  </si>
  <si>
    <t>Aizawa Naicai</t>
  </si>
  <si>
    <t>https://www.linkedin.com/in/nanaizawa/</t>
  </si>
  <si>
    <t>Communities Unlimited</t>
  </si>
  <si>
    <t>Engineering, Finance, Human Resources, Information Technology, Management, Marketing, Operations, Product</t>
  </si>
  <si>
    <t>Advice, Charity, Communities, Non Profit, Social Impact</t>
  </si>
  <si>
    <t>Fayetteville, Arkansas, United States</t>
  </si>
  <si>
    <t>Communities Unlimited is a nonprofit organization that helps states to fight poverty, food insecurity, and inequity.</t>
  </si>
  <si>
    <t>communitiesu.org</t>
  </si>
  <si>
    <t>https://www.linkedin.com/company/communities-unlimited/</t>
  </si>
  <si>
    <t>info@communitiesu.org</t>
  </si>
  <si>
    <t>+1 479-443-2700</t>
  </si>
  <si>
    <t>Ines Polonius</t>
  </si>
  <si>
    <t>ines.polonius@communitiesu.org</t>
  </si>
  <si>
    <t>https://communitiesu.org/staff/#:~:text=Candi%20Barbour-,CHIEF%20EXECUTIVE%20OFFICER,Ines%20Polonius,-Ines%20Polonius%2C%20Chief</t>
  </si>
  <si>
    <t>Star Space</t>
  </si>
  <si>
    <t>Aerospace, Manufacturing</t>
  </si>
  <si>
    <t>Haidian, Beijing, China</t>
  </si>
  <si>
    <t>Star Space is an industrial aerospace innovative company with specialization in space propulsion technology.</t>
  </si>
  <si>
    <t>Wuchan Zhongda Group, Essential Capital</t>
  </si>
  <si>
    <t>Hailin Pan</t>
  </si>
  <si>
    <t>https://pitchbook.com/profiles/company/503693-65#research</t>
  </si>
  <si>
    <t>Hong Kong Energy Investment Group</t>
  </si>
  <si>
    <t>Haikou, Hainan, China</t>
  </si>
  <si>
    <t>Hong Kong Energy Group is a R&amp;D and production company specializing in graphite and superconducting materials.</t>
  </si>
  <si>
    <t>International Green Power, SVL Finance</t>
  </si>
  <si>
    <t>Pei Sun</t>
  </si>
  <si>
    <t>https://www.dnb.com/business-directory/company-profiles.hongkong_energy_group_investment_limited.047449e1efb6f2342fd53b653a2168b2.html</t>
  </si>
  <si>
    <t>Flexwork</t>
  </si>
  <si>
    <t>Human Resources, Information Technology, Internet, Recruiting</t>
  </si>
  <si>
    <t>Flexwork is a remote worker recruitment platform that provides and connects remote job information and hiring.</t>
  </si>
  <si>
    <t>flexwork.co.kr</t>
  </si>
  <si>
    <t>https://www.linkedin.com/company/%ED%94%8C%EB%A0%89%EC%8A%A4%EC%9B%8D/</t>
  </si>
  <si>
    <t>support@flexwork.co.kr</t>
  </si>
  <si>
    <t>TIPS Program, Startup Island Jeju Private Investment Association</t>
  </si>
  <si>
    <t>Taeeun L.</t>
  </si>
  <si>
    <t>https://linkedin.com/in/ACwAABEPfV0BceBLCxSikD6Edd3UBu6cTqZp4Xs</t>
  </si>
  <si>
    <t>Pesto</t>
  </si>
  <si>
    <t>Information Technology, Software, Virtual Reality</t>
  </si>
  <si>
    <t>Pesto is a virtual office platform for remote teams with a virtual water cooler, avatars, and fast conversations.</t>
  </si>
  <si>
    <t>pesto.app</t>
  </si>
  <si>
    <t>https://www.linkedin.com/company/pestohq</t>
  </si>
  <si>
    <t>support@pesto.app</t>
  </si>
  <si>
    <t>Jett Fein</t>
  </si>
  <si>
    <t>Doug Safreno</t>
  </si>
  <si>
    <t>doug@pesto.app</t>
  </si>
  <si>
    <t>https://www.crunchbase.com/person/douglas-safreno</t>
  </si>
  <si>
    <t>Naba Alsaha Medical Services</t>
  </si>
  <si>
    <t>Health Care, Hospital</t>
  </si>
  <si>
    <t>Khobar, Ash Sharqiyah, Saudi Arabia</t>
  </si>
  <si>
    <t>Naba Alsaha Medical provides medical operation of private and government hospitals, health facilities and hospital-related activities.</t>
  </si>
  <si>
    <t>nams.sa</t>
  </si>
  <si>
    <t>https://www.linkedin.com/company/naba-alsaha-medical-services-co</t>
  </si>
  <si>
    <t>info@nams.sa</t>
  </si>
  <si>
    <t>138 555000</t>
  </si>
  <si>
    <t>Riyad Bank</t>
  </si>
  <si>
    <t>Sobaza Sarl</t>
  </si>
  <si>
    <t>https://linkedin.com/in/ACwAAEPChHUBUBNLxBselOePRIZ05cuWiGCgSKY</t>
  </si>
  <si>
    <t>Arrow Minerals</t>
  </si>
  <si>
    <t>Claremont, Western Australia, Australia</t>
  </si>
  <si>
    <t>Arrow minerals is a mineral exploration company targeting gold, lithium and nickel.</t>
  </si>
  <si>
    <t>arrowminerals.com.au</t>
  </si>
  <si>
    <t>https://www.linkedin.com/company/arrow-minerals-limited/about/</t>
  </si>
  <si>
    <t>info@arrowminerals.com.au</t>
  </si>
  <si>
    <t>+61 (8) 9383 3330</t>
  </si>
  <si>
    <t>David Flanagan</t>
  </si>
  <si>
    <t>david.flanagan@arrowminerals.com.au</t>
  </si>
  <si>
    <t>https://www.linkedin.com/in/davidflanagan1/</t>
  </si>
  <si>
    <t>Shengyin Optoelectronics</t>
  </si>
  <si>
    <t>Electronics, Manufacturing</t>
  </si>
  <si>
    <t>Shengyin Optoelectronics is a micro-nano manufacturing firm that creates ornamental films for electrical appliances.</t>
  </si>
  <si>
    <t>soe-tech.com</t>
  </si>
  <si>
    <t>0512-50167259</t>
  </si>
  <si>
    <t>LH Ventures, SBCVC</t>
  </si>
  <si>
    <t>Yulong Gao</t>
  </si>
  <si>
    <t>yulong@soe-tech.com</t>
  </si>
  <si>
    <t>https://pitchbook.com/profiles/company/527268-07#team</t>
  </si>
  <si>
    <t>Intelli Cube</t>
  </si>
  <si>
    <t>Service Industry</t>
  </si>
  <si>
    <t>Chengdu, Sichuan, China</t>
  </si>
  <si>
    <t>Lisifang is a software-based integrated radio frequency product and system service company.</t>
  </si>
  <si>
    <t>intellicube.tech</t>
  </si>
  <si>
    <t>info@intellicube.tech</t>
  </si>
  <si>
    <t>028-85432566</t>
  </si>
  <si>
    <t>Huaxi Securities</t>
  </si>
  <si>
    <t>Jianxi Yang</t>
  </si>
  <si>
    <t>https://pitchbook.com/profiles/company/592297-48#funding</t>
  </si>
  <si>
    <t>Topa Topa Brewing Company</t>
  </si>
  <si>
    <t>Finance, Human Resources, Management, Medical &amp; Science, Operations, Product, Sales</t>
  </si>
  <si>
    <t>Brewing, Craft Beer, Food and Beverage</t>
  </si>
  <si>
    <t>Ventura, California, United States</t>
  </si>
  <si>
    <t>Topa Topa Brewing Company engages in the production of hand-crafted beers.</t>
  </si>
  <si>
    <t>topatopa.beer</t>
  </si>
  <si>
    <t>https://www.linkedin.com/company/topa-topa-brewing-co</t>
  </si>
  <si>
    <t>hi@topatopa.beer</t>
  </si>
  <si>
    <t>+1 805 535 4366</t>
  </si>
  <si>
    <t>Jack Dyer</t>
  </si>
  <si>
    <t>jack.dyer@topatopa.beer</t>
  </si>
  <si>
    <t>https://pitchbook.com/profiles/company/279271-90#undefined</t>
  </si>
  <si>
    <t>Eminent Gold</t>
  </si>
  <si>
    <t>Mineral, Mining, Natural Resources, Precious Metals</t>
  </si>
  <si>
    <t>Eminent Gold is a gold exploration company focused on the business of mineral exploration.</t>
  </si>
  <si>
    <t>eminentgoldcorp.com</t>
  </si>
  <si>
    <t>https://www.linkedin.com/company/eminent-gold-corp</t>
  </si>
  <si>
    <t>info@eminentgoldcorp.com</t>
  </si>
  <si>
    <t>604-288-8956</t>
  </si>
  <si>
    <t>Paul Sun</t>
  </si>
  <si>
    <t>https://eminentgoldcorp.com/company/management-team/#:~:text=Financial%20Analyst%20designations.-,Mr.,Director%20of%20Tier%20One%20Silver.</t>
  </si>
  <si>
    <t>Geekco</t>
  </si>
  <si>
    <t>Digital Marketing</t>
  </si>
  <si>
    <t>Geekco is an innovative Quebec company determined to optimize the digital marketing.</t>
  </si>
  <si>
    <t>geekcotechnologies.com</t>
  </si>
  <si>
    <t>https://www.linkedin.com/company/geekco-technologies</t>
  </si>
  <si>
    <t>Mario Beaulieu</t>
  </si>
  <si>
    <t>https://www.newswire.ca/news-releases/geekco-announces-the-deployment-of-tell-me-throughout-quebec-its-entry-into-ontario-and-the-appointment-of-a-new-cfo-874054582.html</t>
  </si>
  <si>
    <t>Harmonia Healthcare</t>
  </si>
  <si>
    <t>Health Care, Health Diagnostics, Wellness, Women's</t>
  </si>
  <si>
    <t>Red Bank, New Jersey, United States</t>
  </si>
  <si>
    <t>Harmonia Healthcare is a women's health platform that offers diagnostic and treatment programs for female-specific diseases.</t>
  </si>
  <si>
    <t>harmoniahealthcare.com</t>
  </si>
  <si>
    <t>https://www.linkedin.com/company/harmonia-healthcare/</t>
  </si>
  <si>
    <t>contact@harmoniahealthcare.com</t>
  </si>
  <si>
    <t>+1 732-538-5149</t>
  </si>
  <si>
    <t>Leslie Gautam</t>
  </si>
  <si>
    <t>leslie.gautam@harmoniahealthcare.com</t>
  </si>
  <si>
    <t>https://www.linkedin.com/in/leslie-velka-gautam-2065723/</t>
  </si>
  <si>
    <t>Endless Labs</t>
  </si>
  <si>
    <t>Information Technology, SaaS, Software</t>
  </si>
  <si>
    <t>Endless Labs is a technology company.</t>
  </si>
  <si>
    <t>endlessfrontierlabs.com</t>
  </si>
  <si>
    <t>+1 347-687-1620</t>
  </si>
  <si>
    <t>Deepak Hegde</t>
  </si>
  <si>
    <t>Founding Director</t>
  </si>
  <si>
    <t>https://www.linkedin.com/in/deepak-hegde-997b6740/</t>
  </si>
  <si>
    <t>Free Arts</t>
  </si>
  <si>
    <t>Finance, Management, Marketing, Operations, Pro Services</t>
  </si>
  <si>
    <t>Art, Child Care, Children, Therapeutics, Underserved Children</t>
  </si>
  <si>
    <t>Free Arts of Arizona uses the power of the arts combined with adult mentors to build resilience in children who have experienced trauma.</t>
  </si>
  <si>
    <t>freeartsaz.org</t>
  </si>
  <si>
    <t>https://www.linkedin.com/company/free-arts-of-arizona/</t>
  </si>
  <si>
    <t>info@freeartsaz.org</t>
  </si>
  <si>
    <t>+1 602 258 8100</t>
  </si>
  <si>
    <t>Desert Financial Credit Union, The Bob &amp; Renee Parsons Foundation</t>
  </si>
  <si>
    <t>Matt Sandoval</t>
  </si>
  <si>
    <t>msandoval@freeartsaz.org</t>
  </si>
  <si>
    <t>https://www.linkedin.com/in/matt-sandoval-94765b5/</t>
  </si>
  <si>
    <t>Buckeye Investors</t>
  </si>
  <si>
    <t>Financial Services, FinTech, Venture Capital</t>
  </si>
  <si>
    <t>Bloomfield Hills, Michigan, United States</t>
  </si>
  <si>
    <t>Buckeye Investors is an investment firm.</t>
  </si>
  <si>
    <t>Greater Detroit Area, Great Lakes, Midwestern US</t>
  </si>
  <si>
    <t>248-352-4544</t>
  </si>
  <si>
    <t>Gongyuan Sanqian</t>
  </si>
  <si>
    <t>Computer Vision, Data Visualization</t>
  </si>
  <si>
    <t>Gongyuan Sanqian is an automatic inspection solution provider and quality data analysis platform.</t>
  </si>
  <si>
    <t>gy3000.company</t>
  </si>
  <si>
    <t>https://www.linkedin.com/company/ai-universe/</t>
  </si>
  <si>
    <t>Atom Ventures, Guolian Financial Investment</t>
  </si>
  <si>
    <t>Jiaming Zuo</t>
  </si>
  <si>
    <t>klaus@3000gy.com</t>
  </si>
  <si>
    <t>https://www.linkedin.com/in/jiaming-klaus-zuo-b1b493191/</t>
  </si>
  <si>
    <t>EquiCenter</t>
  </si>
  <si>
    <t>Engineering, Human Resources, Management, Operations</t>
  </si>
  <si>
    <t>Equestrian, Fitness, Non Profit, Wellness</t>
  </si>
  <si>
    <t>Honeoye Falls, New York, United States</t>
  </si>
  <si>
    <t>EquiCenter is a non-profit organization that engages in equestrian fitness and wellness services.</t>
  </si>
  <si>
    <t>equicenterny.org</t>
  </si>
  <si>
    <t>https://www.linkedin.com/company/equicenterny</t>
  </si>
  <si>
    <t>info@equicenterny.org</t>
  </si>
  <si>
    <t>1 585-624-7772</t>
  </si>
  <si>
    <t>Golisano Foundation</t>
  </si>
  <si>
    <t>Jonathan Friedlander</t>
  </si>
  <si>
    <t>jfriedlander@equicenterny.org</t>
  </si>
  <si>
    <t>https://linkedin.com/in/ACwAAAHCgSYBH5gRzDciKhkZnhCPV2Qvj3c-qdQ</t>
  </si>
  <si>
    <t>Daymark Health</t>
  </si>
  <si>
    <t>Health Care, Medical, Wellness</t>
  </si>
  <si>
    <t>Daymark Health is a healthcare company.</t>
  </si>
  <si>
    <t>+1 254 315-0338</t>
  </si>
  <si>
    <t>Methodist Village Senior Living(MVSL)</t>
  </si>
  <si>
    <t>Customer Service, Health Care, Real Estate</t>
  </si>
  <si>
    <t>Fort Smith, Arkansas, United States</t>
  </si>
  <si>
    <t>Poviding housing and services to older adults in the Arkansas River Valley.</t>
  </si>
  <si>
    <t>methodistvillage.com</t>
  </si>
  <si>
    <t>https://www.linkedin.com/company/methodist-nursing-home-buty-sp</t>
  </si>
  <si>
    <t>+1 479-452-1611</t>
  </si>
  <si>
    <t>The Degen Foundation</t>
  </si>
  <si>
    <t>Melissa Curry</t>
  </si>
  <si>
    <t>mcurry@methodistvillage.com</t>
  </si>
  <si>
    <t>https://www.linkedin.com/in/melissa-curry-21a21828/</t>
  </si>
  <si>
    <t>Leaselot</t>
  </si>
  <si>
    <t>Automotive, Financial Services, Leasing</t>
  </si>
  <si>
    <t>Leaselot provides automated financing product solutions for dealers to lease their pre-owned electric vehicle inventory.</t>
  </si>
  <si>
    <t>leaselot.co</t>
  </si>
  <si>
    <t>https://www.linkedin.com/company/leaselot</t>
  </si>
  <si>
    <t>1(267) 474-4829</t>
  </si>
  <si>
    <t>Reliance International Leasing</t>
  </si>
  <si>
    <t>Reliance International Leasing is a 50:50 joint venture between JLSL and Reliance Strategic Business Ventures.</t>
  </si>
  <si>
    <t>ril.com</t>
  </si>
  <si>
    <t>Jio Financial Services</t>
  </si>
  <si>
    <t>Jayesh Dholakia</t>
  </si>
  <si>
    <t>https://www.indiafilings.com/search/reliance-international-leasing-ifsc-limited-cin-U66190GJ2024PLC148202</t>
  </si>
  <si>
    <t>Daydaycook</t>
  </si>
  <si>
    <t>Cooking, Food and Beverage, Publishing</t>
  </si>
  <si>
    <t>Sheung Wan, Hong Kong Island, Hong Kong</t>
  </si>
  <si>
    <t>DayDayCook is a digital publisher and merchandiser for asian cooking based in Hong Kong.</t>
  </si>
  <si>
    <t>daydaycook.com.cn</t>
  </si>
  <si>
    <t>https://www.linkedin.com/company/daydaycook/</t>
  </si>
  <si>
    <t>info@daydaycook.com</t>
  </si>
  <si>
    <t>+852 2803 0688</t>
  </si>
  <si>
    <t>Brinc, Proterra Investment Partners, Talis Capital, AMTD Group, Alibaba Entrepreneurs Fund, K11 Investment</t>
  </si>
  <si>
    <t>$201.8M</t>
  </si>
  <si>
    <t>Norma Chu</t>
  </si>
  <si>
    <t>norma@daydaycook.com</t>
  </si>
  <si>
    <t>https://www.linkedin.com/in/normachu/</t>
  </si>
  <si>
    <t>Nandi Proteins</t>
  </si>
  <si>
    <t>Engineering, Management, Medical &amp; Science</t>
  </si>
  <si>
    <t>Biotechnology, Commercial, Food Processing, Manufacturing</t>
  </si>
  <si>
    <t>Nandi Proteins is a biotechnology company developing technologies to improve the properties of proteins in food manufacturing.</t>
  </si>
  <si>
    <t>nandiproteins.com</t>
  </si>
  <si>
    <t>http://www.linkedin.com/company/nandi-proteins</t>
  </si>
  <si>
    <t>contact@nandiproteins.com</t>
  </si>
  <si>
    <t>(131) 658-5177</t>
  </si>
  <si>
    <t>David Flower</t>
  </si>
  <si>
    <t>david.flower@nandiproteins.com</t>
  </si>
  <si>
    <t>http://www.linkedin.com/in/david-flower-55361875</t>
  </si>
  <si>
    <t>Giga Metals Corporation</t>
  </si>
  <si>
    <t>A premier supplier of the battery metals.</t>
  </si>
  <si>
    <t>gigametals.com</t>
  </si>
  <si>
    <t>https://www.linkedin.com/company/hard-creek-nickel-corp-</t>
  </si>
  <si>
    <t>info@gigametals.com</t>
  </si>
  <si>
    <t>(604) 681-2300</t>
  </si>
  <si>
    <t>Mark Jarvis</t>
  </si>
  <si>
    <t>mjarvis@gigametals.com</t>
  </si>
  <si>
    <t>http://www.linkedin.com/in/mark-jarvis-15b90526</t>
  </si>
  <si>
    <t>Far North Solar Farm</t>
  </si>
  <si>
    <t>Renewable Energy, Solar</t>
  </si>
  <si>
    <t>Far North Solar Farm is a renewable energy asset developer situated in Auckland.</t>
  </si>
  <si>
    <t>fnsf.co.nz</t>
  </si>
  <si>
    <t>https://www.linkedin.com/company/farnorthsolarfarm</t>
  </si>
  <si>
    <t>greg@fnsf.co.nz</t>
  </si>
  <si>
    <t>021 545054</t>
  </si>
  <si>
    <t>NZD</t>
  </si>
  <si>
    <t>New Zealand Green Investment Finance</t>
  </si>
  <si>
    <t>Richard Homewood</t>
  </si>
  <si>
    <t>richard.homewood@fnsf.co.nz</t>
  </si>
  <si>
    <t>https://linkedin.com/in/ACwAAAwOSDABp1WOYZs_XH0zbiJvhF0wfaOlRvY</t>
  </si>
  <si>
    <t>Adamas Biotech</t>
  </si>
  <si>
    <t>Biotechnology, Health Care, Pharmaceutical, Wellness</t>
  </si>
  <si>
    <t>Lecce, Puglia, Italy</t>
  </si>
  <si>
    <t>Adamas Biotech develops nutraceutical-based prophylactic and therapeutic solutions for clinical and wellness indications.</t>
  </si>
  <si>
    <t>adamasbiotech.it</t>
  </si>
  <si>
    <t>https://www.linkedin.com/company/adamas-biotech-srl/</t>
  </si>
  <si>
    <t>info@adamasbiotech.it</t>
  </si>
  <si>
    <t>National Biodiversity Future Center, Banco BPM</t>
  </si>
  <si>
    <t>SurplusLoop</t>
  </si>
  <si>
    <t>Internet</t>
  </si>
  <si>
    <t>SurplusLoop is focuses on surplus asset managment.</t>
  </si>
  <si>
    <t>surplusloop.com</t>
  </si>
  <si>
    <t>https://www.linkedin.com/company/surplusloop</t>
  </si>
  <si>
    <t>Sereen Teoh</t>
  </si>
  <si>
    <t>sereen.teoh@surplusloop.com</t>
  </si>
  <si>
    <t>http://www.linkedin.com/in/sereen-teoh-12b60325</t>
  </si>
  <si>
    <t>Joe’s Movement Emporium</t>
  </si>
  <si>
    <t>Non Profit, Performing Arts, Wellness</t>
  </si>
  <si>
    <t>Mount Rainier, Maryland, United States</t>
  </si>
  <si>
    <t>Joe's Movement Emporium is a nonprofit arts center offering workshops, events, and vocational training in the arts.</t>
  </si>
  <si>
    <t>joesmovement.org</t>
  </si>
  <si>
    <t>https://www.linkedin.com/company/joe's-movement-emporium</t>
  </si>
  <si>
    <t>joe@joesmovement.org</t>
  </si>
  <si>
    <t>1 301-699-1819</t>
  </si>
  <si>
    <t>U.S. Department of Labor</t>
  </si>
  <si>
    <t>Brooke Kidd</t>
  </si>
  <si>
    <t>brooke@joesmovement.org</t>
  </si>
  <si>
    <t>http://www.linkedin.com/in/brooke-kidd-134b3314</t>
  </si>
  <si>
    <t>Obra Capital</t>
  </si>
  <si>
    <t>Asset Management, Credit, Financial Services, Insurance</t>
  </si>
  <si>
    <t>Obra Capital is a financial company that provides credit, insurance, consulting, wealth, and asset management services.</t>
  </si>
  <si>
    <t>obra.com</t>
  </si>
  <si>
    <t>https://www.linkedin.com/company/obracapital</t>
  </si>
  <si>
    <t>investorservices@obra.com</t>
  </si>
  <si>
    <t>+1 512-961-8265</t>
  </si>
  <si>
    <t>Aquarian Holdings, RedBird Capital Partners</t>
  </si>
  <si>
    <t>Zach Ainsberg</t>
  </si>
  <si>
    <t>zach.ainsberg@obra.com</t>
  </si>
  <si>
    <t>https://linkedin.com/in/ACwAAAG4_KEBIOtwcZTuO39rUuSrqNSLMMDFxBY</t>
  </si>
  <si>
    <t>Penfield Children's Center</t>
  </si>
  <si>
    <t>Engineering, Finance, Human Resources, Management, Marketing, Operations, Pro Services, Support</t>
  </si>
  <si>
    <t>Milwaukee, Wisconsin, United States</t>
  </si>
  <si>
    <t>Penfield Children’s Center creates a positive start in life for infants and children.</t>
  </si>
  <si>
    <t>penfieldchildren.org</t>
  </si>
  <si>
    <t>https://www.linkedin.com/company/penfield-children's-center/</t>
  </si>
  <si>
    <t>U.S. Department of Health &amp; Human Services</t>
  </si>
  <si>
    <t>Polina Makievsky</t>
  </si>
  <si>
    <t>polinamakievsky@penfieldchildren.org</t>
  </si>
  <si>
    <t>http://www.linkedin.com/in/polinamakievsky</t>
  </si>
  <si>
    <t>Holiday Robotics</t>
  </si>
  <si>
    <t>Artificial Intelligence (AI), Intelligent Systems, Robotics</t>
  </si>
  <si>
    <t>Gangneung, Kangwon-do, South Korea</t>
  </si>
  <si>
    <t>Holiday Robotics is a robotics company that specializes in the development and commercialization of humanoid robots.</t>
  </si>
  <si>
    <t>holiday-robotics.com</t>
  </si>
  <si>
    <t>https://www.linkedin.com/company/holiday-robotics</t>
  </si>
  <si>
    <t>contact@holiday-robotics.com</t>
  </si>
  <si>
    <t>Stone Bridge Ventures</t>
  </si>
  <si>
    <t>Kiyoung Song</t>
  </si>
  <si>
    <t>kiyoung@holiday-robotics.com</t>
  </si>
  <si>
    <t>http://www.linkedin.com/in/kiyoung-song-769605b3</t>
  </si>
  <si>
    <t>Canadian North Resources</t>
  </si>
  <si>
    <t>Canadian North Resources is a Late-stage exploration and development of a mining site by a Canadian mining firm.</t>
  </si>
  <si>
    <t>cnresources.com</t>
  </si>
  <si>
    <t>https://www.linkedin.com/company/cnresourcesinc/about</t>
  </si>
  <si>
    <t>Government of Nunavut</t>
  </si>
  <si>
    <t>Kaihui Yang</t>
  </si>
  <si>
    <t>kyang@cnresources.com</t>
  </si>
  <si>
    <t>https://cnresources.com/our-team/#:~:text=Kaihui%20Yang%2C%20PhD%20(Geology)%0APresident%20%26%20CEO%2C%20And%20Director</t>
  </si>
  <si>
    <t>Ascension Innovation</t>
  </si>
  <si>
    <t>Artificial Intelligence (AI), Health Care, Wellness</t>
  </si>
  <si>
    <t>Ascension Innovation is a leading healthcare technology business that specializes in breakthrough AI-driven solutions.</t>
  </si>
  <si>
    <t>aisb.io</t>
  </si>
  <si>
    <t>https://www.linkedin.com/company/ascension-innovation/</t>
  </si>
  <si>
    <t>hello@aisb.io</t>
  </si>
  <si>
    <t>Bionexus Gene Lab</t>
  </si>
  <si>
    <t>Andrew Teng</t>
  </si>
  <si>
    <t>andrew@aisb.io</t>
  </si>
  <si>
    <t>https://tracxn.com/d/companies/ascension-innovation/__MZs4mKNXjM7lgyJcVxQLcBdxcobPWU8inqyGR1KP0k0</t>
  </si>
  <si>
    <t>Juexin Biotech</t>
  </si>
  <si>
    <t>Biopharma, Biotechnology, Nutrition</t>
  </si>
  <si>
    <t>Juexin Biotech utilizes intelligent visual imaging solution and multi-modal large model for AI health analysis and precise nutrition.</t>
  </si>
  <si>
    <t>Zhipu AI</t>
  </si>
  <si>
    <t>Warm Automation</t>
  </si>
  <si>
    <t>Cary, North Carolina, United States</t>
  </si>
  <si>
    <t>Warm Automation is a technology company that offers software development services.</t>
  </si>
  <si>
    <t>warmautomation.com</t>
  </si>
  <si>
    <t>https://www.linkedin.com/company/warm-automation/</t>
  </si>
  <si>
    <t>info@warmdev.com</t>
  </si>
  <si>
    <t>+1 3053587719</t>
  </si>
  <si>
    <t>Ben Caunt</t>
  </si>
  <si>
    <t>ben@warmdev.com</t>
  </si>
  <si>
    <t>http://www.linkedin.com/in/ben-caunt</t>
  </si>
  <si>
    <t>Boinda</t>
  </si>
  <si>
    <t>Generative AI, InsurTech</t>
  </si>
  <si>
    <t>Yongdungpo, Seoul-t'ukpyolsi, South Korea</t>
  </si>
  <si>
    <t>Boinda is an insurance planner comparison platform that allows consumers to compare insurance planners through generative AI application.</t>
  </si>
  <si>
    <t>boinda.kr</t>
  </si>
  <si>
    <t>hi@boinda.kr</t>
  </si>
  <si>
    <t>Yoon Sang-Il</t>
  </si>
  <si>
    <t>https://boinda.kr/company</t>
  </si>
  <si>
    <t>Ananda Devices</t>
  </si>
  <si>
    <t>Biotechnology, Manufacturing</t>
  </si>
  <si>
    <t>Ananda Devices develops &amp; manufactures microfluidic platforms to improve standardization, precision and reproducibility of cell assays.</t>
  </si>
  <si>
    <t>anandadevices.com</t>
  </si>
  <si>
    <t>https://www.linkedin.com/company/ananda</t>
  </si>
  <si>
    <t>Canada Economic Development for Quebec Regions, BioTools Innovator, Government of Canada</t>
  </si>
  <si>
    <t>Margaret Magdesian</t>
  </si>
  <si>
    <t>margaret@anandadevices.com</t>
  </si>
  <si>
    <t>https://www.anandadevices.com/en/aboutus#:~:text=Margaret%20Magdesian%2C%20PhD,of%20ANANDA%20Devices</t>
  </si>
  <si>
    <t>ReadyDig</t>
  </si>
  <si>
    <t>Construction, Machinery Manufacturing, Retail</t>
  </si>
  <si>
    <t>Hudson, Colorado, United States</t>
  </si>
  <si>
    <t>ReadyDig is a retail company that offers heavy equipment such as excavators, compactors, wheel loaders, road graders and haul trucks.</t>
  </si>
  <si>
    <t>mtcequipment.net</t>
  </si>
  <si>
    <t>https://www.linkedin.com/company/readydig/</t>
  </si>
  <si>
    <t>matt@mtcequipment.net</t>
  </si>
  <si>
    <t>+1 720-630-7902</t>
  </si>
  <si>
    <t>Matt Fehr</t>
  </si>
  <si>
    <t>http://www.linkedin.com/in/matt-fehr-0444806b</t>
  </si>
  <si>
    <t>Revorf</t>
  </si>
  <si>
    <t>Artificial Intelligence (AI), Health Care</t>
  </si>
  <si>
    <t>Revorf is a medical technology and drug discovery platform.</t>
  </si>
  <si>
    <t>revorf.jp</t>
  </si>
  <si>
    <t>information@revorf.com</t>
  </si>
  <si>
    <t>Beyondge, i-nest capital, Shinsei Corporate Investment</t>
  </si>
  <si>
    <t>Shinichi Sueda</t>
  </si>
  <si>
    <t>https://revorf.jp/#management</t>
  </si>
  <si>
    <t>Salazar Resources Limited</t>
  </si>
  <si>
    <t>Salazar Resources is a mineral exploration company looking for gold, copper and silver in Ecuador and Colombia. Salazar Resources markets.</t>
  </si>
  <si>
    <t>salazarresources.com</t>
  </si>
  <si>
    <t>https://www.linkedin.com/company/salazar-resources-ltd/?viewAsMember=true</t>
  </si>
  <si>
    <t>dsalazar@salazarresources.com</t>
  </si>
  <si>
    <t>(604)685-9316</t>
  </si>
  <si>
    <t>Fredy Salazar</t>
  </si>
  <si>
    <t>fsalazar@salazarresources.com</t>
  </si>
  <si>
    <t>https://linkedin.com/in/ACwAABSeyjQBAEUm2Y6aP9sMBZOOLX9J6IBO9is</t>
  </si>
  <si>
    <t>Toubani Resources</t>
  </si>
  <si>
    <t>Toubani Resources is an exploration and development company that offers mining services for gold.</t>
  </si>
  <si>
    <t>toubaniresources.com</t>
  </si>
  <si>
    <t>https://www.linkedin.com/company/toubani/</t>
  </si>
  <si>
    <t>info@toubaniresources.com</t>
  </si>
  <si>
    <t>Phil Russo</t>
  </si>
  <si>
    <t>phil.russo@toubaniresources.com</t>
  </si>
  <si>
    <t>https://toubaniresources.com/contact/#:~:text=Phil%20Russo,russo%40toubaniresources.com</t>
  </si>
  <si>
    <t>H2Plus</t>
  </si>
  <si>
    <t>Chemical Engineering, Environmental Engineering, Water Purification</t>
  </si>
  <si>
    <t>Grand Junction, Colorado, United States</t>
  </si>
  <si>
    <t>H2Plus offers a patented water treatment technology that works on eliminating PFAS/PFOS chemicals on contact with no harmful byproduct.</t>
  </si>
  <si>
    <t>h2plus.com</t>
  </si>
  <si>
    <t>https://www.linkedin.com/company/h2-plus/</t>
  </si>
  <si>
    <t>info@h2plus.com</t>
  </si>
  <si>
    <t>+1 970-579-1467</t>
  </si>
  <si>
    <t>David Hauschild</t>
  </si>
  <si>
    <t>dhauschild@h2plus.com</t>
  </si>
  <si>
    <t>https://www.linkedin.com/in/david-h-46143a209/?trk=people-guest_people_search-card</t>
  </si>
  <si>
    <t>Vyvve</t>
  </si>
  <si>
    <t>Beauty, Cosmetics, Retail, Wellness</t>
  </si>
  <si>
    <t>Norwood, Massachusetts, United States</t>
  </si>
  <si>
    <t>Vyvve is a beauty and skincare company that offers anti-aging skincare products made with natural and plant-based ingredients.</t>
  </si>
  <si>
    <t>vyvve.com</t>
  </si>
  <si>
    <t>info@vyvve.com</t>
  </si>
  <si>
    <t>+1 608-609-4679</t>
  </si>
  <si>
    <t>Matt Hughes</t>
  </si>
  <si>
    <t>matt@vyvve.com</t>
  </si>
  <si>
    <t>https://www.vyvve.com/about</t>
  </si>
  <si>
    <t>Emitter</t>
  </si>
  <si>
    <t>Blumenau, Santa Catarina, Brazil</t>
  </si>
  <si>
    <t>Emitter provides a cargo transport solution.</t>
  </si>
  <si>
    <t>emiteai.com.br</t>
  </si>
  <si>
    <t>https://www.linkedin.com/company/emitea%C3%AD/</t>
  </si>
  <si>
    <t>Bossanova Investimentos</t>
  </si>
  <si>
    <t>Wellington De Medeiros Lucena</t>
  </si>
  <si>
    <t>wellington.lucena@emiteai.com.br</t>
  </si>
  <si>
    <t>https://linkedin.com/in/ACwAADXaZFABmxT7NmJauE2y_tHZ5dZvlnXoH4M</t>
  </si>
  <si>
    <t>Cellestetix</t>
  </si>
  <si>
    <t>Beauty, Biotechnology, Wellness</t>
  </si>
  <si>
    <t>Cellestetix is a biotech company that specializes in developing plant-based exosome formulas for regenerating skin, hair, and wellness.</t>
  </si>
  <si>
    <t>cellestetix.com</t>
  </si>
  <si>
    <t>hello@cellestetix.com</t>
  </si>
  <si>
    <t>PCP</t>
  </si>
  <si>
    <t>Polen Kocak</t>
  </si>
  <si>
    <t>polen@genestetix.com</t>
  </si>
  <si>
    <t>https://www.linkedin.com/in/polen-ko%C3%A7ak-73526b5b/</t>
  </si>
  <si>
    <t>European Energy Metals</t>
  </si>
  <si>
    <t>Mineral, Mining, Precious Metals</t>
  </si>
  <si>
    <t>European Energy Metals is focusing on lithium and rare-earth element projects to aid in global decarbonization and electrification efforts.</t>
  </si>
  <si>
    <t>europeanenergymetals.com</t>
  </si>
  <si>
    <t>https://www.linkedin.com/company/european-energy-metals</t>
  </si>
  <si>
    <t>info@europeanenergymetals.com</t>
  </si>
  <si>
    <t>604-722-9842</t>
  </si>
  <si>
    <t>Jeremy Poirier</t>
  </si>
  <si>
    <t>jeremy@europeanenergymetals.com</t>
  </si>
  <si>
    <t>https://www.linkedin.com/in/jeremy-poirier-a025769/?originalSubdomain=ca</t>
  </si>
  <si>
    <t>Jonesboro Unlimited</t>
  </si>
  <si>
    <t>Jonesboro, Arkansas, United States</t>
  </si>
  <si>
    <t>Jonesboro Unlimited is a private partnership economic development organization that aims to promote economic prosperity.</t>
  </si>
  <si>
    <t>jonesborounlimited.com</t>
  </si>
  <si>
    <t>(870) 336-9080</t>
  </si>
  <si>
    <t>Mark Young</t>
  </si>
  <si>
    <t>myoung@jonesborounlimited.com</t>
  </si>
  <si>
    <t>https://www.linkedin.com/in/mark-young-33b34a7/</t>
  </si>
  <si>
    <t>eNOugh</t>
  </si>
  <si>
    <t>Artificial Intelligence (AI), Public Safety</t>
  </si>
  <si>
    <t>eNOugh combines superior hardware, personalized features, and AI technology to provide a powerful and dependable personal safety solution.</t>
  </si>
  <si>
    <t>enoughsafety.com</t>
  </si>
  <si>
    <t>https://www.linkedin.com/company/enough-safety/</t>
  </si>
  <si>
    <t>PurposeTech</t>
  </si>
  <si>
    <t>Ina Jovicic</t>
  </si>
  <si>
    <t>ina@enoughsafety.com</t>
  </si>
  <si>
    <t>http://www.linkedin.com/in/ina-jovicic</t>
  </si>
  <si>
    <t>Native American Connections (NAC)</t>
  </si>
  <si>
    <t>Engineering, Finance, Human Resources, Information Technology, Legal, Management, Marketing, Medical &amp; Science, Operations, Product</t>
  </si>
  <si>
    <t>Health Care, Wellness</t>
  </si>
  <si>
    <t>Native American Connections (NAC) is an innovative multi-service organization working to improve community health and wellness</t>
  </si>
  <si>
    <t>nativeconnections.org</t>
  </si>
  <si>
    <t>https://www.linkedin.com/company/native-american-connections/</t>
  </si>
  <si>
    <t>602.254.3247</t>
  </si>
  <si>
    <t>Diana Yazzie Devine</t>
  </si>
  <si>
    <t>d.devine@nativeconnections.org</t>
  </si>
  <si>
    <t>https://linkedin.com/in/ACwAAASUurYBM7R9STvTbO2tu1500V6DKMQy1DE</t>
  </si>
  <si>
    <t>Quash</t>
  </si>
  <si>
    <t>Developer Tools, Enterprise Software, Mobile Apps</t>
  </si>
  <si>
    <t>Quash: AI-powered QA automation transforming software testing by mimicking human testers.</t>
  </si>
  <si>
    <t>quashbugs.com</t>
  </si>
  <si>
    <t>https://www.linkedin.com/company/quash-bugs/</t>
  </si>
  <si>
    <t>hello@quashbugs.com</t>
  </si>
  <si>
    <t>Ayush Shrivastava</t>
  </si>
  <si>
    <t>ayush@quashbugs.com</t>
  </si>
  <si>
    <t>https://linkedin.com/in/ACwAABtn-OYBvjip3LfF5YTRN8umtG73KQiKIg4</t>
  </si>
  <si>
    <t>Tajweed</t>
  </si>
  <si>
    <t>E-Learning</t>
  </si>
  <si>
    <t>Manama, Al Manamah, Bahrain</t>
  </si>
  <si>
    <t>Tajweed is an innovative e-learning platform that aims to revolutionize the way individuals learn.</t>
  </si>
  <si>
    <t>tajweed.ai</t>
  </si>
  <si>
    <t>https://www.linkedin.com/company/tajweed/</t>
  </si>
  <si>
    <t>Tenmou, FasterCapital</t>
  </si>
  <si>
    <t>Khalil Alqaheri</t>
  </si>
  <si>
    <t>alqaheri@tajweed.ai</t>
  </si>
  <si>
    <t>http://www.linkedin.com/in/alqaheri</t>
  </si>
  <si>
    <t>CBL International</t>
  </si>
  <si>
    <t>Fuel, Logistics, Marine Transportation</t>
  </si>
  <si>
    <t>CBL International is a marine fuel logistics company that provides vessel refueling services.</t>
  </si>
  <si>
    <t>investors.banle-intl.com</t>
  </si>
  <si>
    <t>https://www.linkedin.com/company/banle</t>
  </si>
  <si>
    <t>William Chia</t>
  </si>
  <si>
    <t>wchia@banle-intl.com</t>
  </si>
  <si>
    <t>https://www.linkedin.com/in/william-chia-162199226/</t>
  </si>
  <si>
    <t>yeba</t>
  </si>
  <si>
    <t>Apps, Software</t>
  </si>
  <si>
    <t>Tianhe, Hubei, China</t>
  </si>
  <si>
    <t>yeba is a nightclub-based mobile social app that offers drinks cards, game halls, chat rooms, and private communities.</t>
  </si>
  <si>
    <t>yeba.im</t>
  </si>
  <si>
    <t>https://www.linkedin.com/company/夜吧</t>
  </si>
  <si>
    <t>020-29898398</t>
  </si>
  <si>
    <t>Shenzhen Yiquchong, Zhongfeng Guolian</t>
  </si>
  <si>
    <t>Wei Yifei</t>
  </si>
  <si>
    <t>https://tracxn.com/d/companies/yeba.im/__cIEKb64EWf_AJ_QJRCNviKlJrg6yrUFr_WjMRGdxpj0</t>
  </si>
  <si>
    <t>Ascent Technology, LLC</t>
  </si>
  <si>
    <t>Aerospace R&amp;D creating cooking solutions for microgravity environments</t>
  </si>
  <si>
    <t>ascenttechnology.com</t>
  </si>
  <si>
    <t>https://www.linkedin.com/company/ascenttechnology/?viewAsMember=true</t>
  </si>
  <si>
    <t>jim.sears@ascenttechnology.com</t>
  </si>
  <si>
    <t>Jim Sears</t>
  </si>
  <si>
    <t>http://www.linkedin.com/in/searsjames</t>
  </si>
  <si>
    <t>Fire Station</t>
  </si>
  <si>
    <t>Bitcoin, Blockchain, Cryptocurrency, Financial Exchanges, FinTech, SaaS, Software, Stock Exchanges, Trading Platform, Web3</t>
  </si>
  <si>
    <t>A new digital asset exchange</t>
  </si>
  <si>
    <t>firestationcex.com</t>
  </si>
  <si>
    <t>https://www.linkedin.com/company/0xfirechain</t>
  </si>
  <si>
    <t>partners@firestationcex.com</t>
  </si>
  <si>
    <t>Gino Felter</t>
  </si>
  <si>
    <t>gf@firestationcex.com</t>
  </si>
  <si>
    <t>https://www.linkedin.com/in/ginofelter/</t>
  </si>
  <si>
    <t>Odarama</t>
  </si>
  <si>
    <t>Marketplace, PropTech, Rental</t>
  </si>
  <si>
    <t>Odarama is a digital marketplace that allows businesses and individuals to find meeting rooms, event venues, and hybrid offices.</t>
  </si>
  <si>
    <t>odarama.com</t>
  </si>
  <si>
    <t>https://www.linkedin.com/company/odarama</t>
  </si>
  <si>
    <t>Emre Demir</t>
  </si>
  <si>
    <t>emre.demir@odarama.com</t>
  </si>
  <si>
    <t>http://www.linkedin.com/in/emre-demir-196a8121</t>
  </si>
  <si>
    <t>Silk</t>
  </si>
  <si>
    <t>Financial Services, Mobile Payments, Payments</t>
  </si>
  <si>
    <t>Madrid, Distrito Especial, Colombia</t>
  </si>
  <si>
    <t>Silk is a renter program that enables rent payments via a card, accumulates points, and saves on daily expenses.</t>
  </si>
  <si>
    <t>silkcashback.com</t>
  </si>
  <si>
    <t>https://www.linkedin.com/company/silk-cashback-for-rent</t>
  </si>
  <si>
    <t>Miguel Alperi</t>
  </si>
  <si>
    <t>miguel@silkcashback.com</t>
  </si>
  <si>
    <t>http://www.linkedin.com/in/miguellineraalperi</t>
  </si>
  <si>
    <t>Pediatric Anxiety Research Center</t>
  </si>
  <si>
    <t>East Providence, Rhode Island, United States</t>
  </si>
  <si>
    <t>Pediatric Anxiety Research Center mission is to improve the mental health of families and teens suffering from anxiety-related diseases.</t>
  </si>
  <si>
    <t>parcanxiety.org</t>
  </si>
  <si>
    <t>https://www.linkedin.com/company/pediatric-anxiety-research-center/</t>
  </si>
  <si>
    <t>(401) 432-1469</t>
  </si>
  <si>
    <t>Patient-Centered Outcomes Research Institute</t>
  </si>
  <si>
    <t>Jennifer Freeman</t>
  </si>
  <si>
    <t>https://www.linkedin.com/in/jennifer-freeman-b00983292/</t>
  </si>
  <si>
    <t>H2 Corporation</t>
  </si>
  <si>
    <t>Artificial Intelligence (AI), Business Process Automation (BPA), Software</t>
  </si>
  <si>
    <t>H2 Corporation offers an automation solution called "AI Estimation" for estimating tasks.</t>
  </si>
  <si>
    <t>h2corporation.co.jp</t>
  </si>
  <si>
    <t>050-1720-7798</t>
  </si>
  <si>
    <t>JAFCO, Spiral Capital</t>
  </si>
  <si>
    <t>Hiro Kawashima</t>
  </si>
  <si>
    <t>http://www.linkedin.com/in/hirokawashima</t>
  </si>
  <si>
    <t>Rekt Brands</t>
  </si>
  <si>
    <t>Food and Beverage, Internet Radio, Non-Fungible Token (NFT)</t>
  </si>
  <si>
    <t>Rekt Brands is a multi-industry company that offers drinks and beverages as well as NFT and radio services.</t>
  </si>
  <si>
    <t>claim.rektbrands.xyz</t>
  </si>
  <si>
    <t>https://www.linkedin.com/company/rektbrands/</t>
  </si>
  <si>
    <t>+44 20 46023194</t>
  </si>
  <si>
    <t>Benjamin Cowley</t>
  </si>
  <si>
    <t>https://www.linkedin.com/in/benjamin-cowley-8818ab15/</t>
  </si>
  <si>
    <t>RxERP</t>
  </si>
  <si>
    <t>Manufacturing, Supply Chain Management, Wholesale</t>
  </si>
  <si>
    <t>Saint George, Utah, United States</t>
  </si>
  <si>
    <t>RxERP offers a serialized ERP system for pharmaceutical supply chain, spanning manufacturers, wholesale distributors, and 3PL providers.</t>
  </si>
  <si>
    <t>+1 4356803199</t>
  </si>
  <si>
    <t>Steve Madsen</t>
  </si>
  <si>
    <t>https://www.terrapinn.com/conference/world-drug-safety-us/speaker-steve-MADSEN.stm#:~:text=Steve%20Madsen%20%7C%20Chief%20Executive%20Officer&amp;text=Steve%20Madsen%20is%20Founder%20and,wholesale%20distributors%2C%20and%203PL%20providers.</t>
  </si>
  <si>
    <t>ProVascTec</t>
  </si>
  <si>
    <t>Cork, Cork, Ireland</t>
  </si>
  <si>
    <t>ProVascTec is a preclinical stage cell treatment firm, to stimulate the development of a novel circulatory system.</t>
  </si>
  <si>
    <t>provasctec.com</t>
  </si>
  <si>
    <t>https://www.linkedin.com/company/provasctec/</t>
  </si>
  <si>
    <t>info@provasctec.com</t>
  </si>
  <si>
    <t>Holger Mueller</t>
  </si>
  <si>
    <t>holger@provasctec.com</t>
  </si>
  <si>
    <t>http://www.linkedin.com/in/dr-holger-b-m%c3%bcller-cfa</t>
  </si>
  <si>
    <t>Travention</t>
  </si>
  <si>
    <t>Travention is a medical equipment manufacturer.</t>
  </si>
  <si>
    <t>travention.cn</t>
  </si>
  <si>
    <t>contact@tra-neuro.com</t>
  </si>
  <si>
    <t>020-82369802</t>
  </si>
  <si>
    <t>Winning Ventures</t>
  </si>
  <si>
    <t>Shizhou Cai</t>
  </si>
  <si>
    <t>https://tracxn.com/d/companies/travention/__EsZl-jQ2qHpRoQIRw7ceajTGsWJc8CShuLa7FKVDf1o/founders-and-board-of-directors</t>
  </si>
  <si>
    <t>Tractor Tuesday</t>
  </si>
  <si>
    <t>Agriculture, Auctions, Farming, Marketplace, Online Auctions</t>
  </si>
  <si>
    <t>Hastings, Nebraska, United States</t>
  </si>
  <si>
    <t>Tractor Tuesday offers an auction and bidding platform for the buying and selling of agricultural machinery.</t>
  </si>
  <si>
    <t>tractortuesday.com</t>
  </si>
  <si>
    <t>support@tractortuesday.com</t>
  </si>
  <si>
    <t>+1 4023416000</t>
  </si>
  <si>
    <t>Zach Bosle</t>
  </si>
  <si>
    <t>zach@tractortuesday.com</t>
  </si>
  <si>
    <t>https://pitchbook.com/profiles/company/638441-02#overview</t>
  </si>
  <si>
    <t>Lakeview Center</t>
  </si>
  <si>
    <t>Health Care, Medical, Mental Health, Non Profit, Psychology</t>
  </si>
  <si>
    <t>Pensacola, Florida, United States</t>
  </si>
  <si>
    <t>Lakeview Center is a nonprofit organization that provides psychological, access behavioral health, Rx refills and mental health services.</t>
  </si>
  <si>
    <t>elakeviewcenter.org</t>
  </si>
  <si>
    <t>https://www.linkedin.com/company/lakeview-center-inc/</t>
  </si>
  <si>
    <t>Florida Blue Foundation</t>
  </si>
  <si>
    <t>Shawn Salamida</t>
  </si>
  <si>
    <t>http://www.linkedin.com/in/shawn-salamida-6ba88841</t>
  </si>
  <si>
    <t>Experience</t>
  </si>
  <si>
    <t>Marketing, Project Management</t>
  </si>
  <si>
    <t>Experience is a company focused on marketing that provides upstream and downstream project management and guidance.</t>
  </si>
  <si>
    <t>experience-mktg.com</t>
  </si>
  <si>
    <t>03-6452-4456</t>
  </si>
  <si>
    <t>Ryuji Takada</t>
  </si>
  <si>
    <t>https://experience-mktg.com/company-info/</t>
  </si>
  <si>
    <t>Dealonomy</t>
  </si>
  <si>
    <t>Business Development, Financial Services</t>
  </si>
  <si>
    <t>Kerrville, Texas, United States</t>
  </si>
  <si>
    <t>Dealonomy is a scientifically proven way to buy &amp; sell private companies faster, bringing efficiency &amp; transparency to Main Street M&amp;A.</t>
  </si>
  <si>
    <t>+1 210-774-6800</t>
  </si>
  <si>
    <t>Clinton Fiore</t>
  </si>
  <si>
    <t>https://disclosurequest.com/form/dealonomy-llc/0002034424-24-000001</t>
  </si>
  <si>
    <t>Akyso</t>
  </si>
  <si>
    <t>Health Care, Pharmaceutical, Rehabilitation, Wellness</t>
  </si>
  <si>
    <t>Salisbury, Maryland, United States</t>
  </si>
  <si>
    <t>Akyso is a biotechnology company that offers treatment solutions for rehabilitation and medication for opioid use disorder.</t>
  </si>
  <si>
    <t>akysomed.com</t>
  </si>
  <si>
    <t>https://www.linkedin.com/company/akyso/</t>
  </si>
  <si>
    <t>+1 7276856632</t>
  </si>
  <si>
    <t>Jeffrey Benner</t>
  </si>
  <si>
    <t>https://www.akysomed.com/#:~:text=JEFFREY%20BENNER%2C%20MD%0ACOFOUNDER%0ACHIEF%20EXECUTIVE%20OFFICER</t>
  </si>
  <si>
    <t>Grüns</t>
  </si>
  <si>
    <t>Dietary Supplements, Health Care, Nutrition, Snack Food, Wellness</t>
  </si>
  <si>
    <t>Grüns is a health and wellness company that offers nutrition supplements in the foirm of gummy snacks.</t>
  </si>
  <si>
    <t>gruns.co</t>
  </si>
  <si>
    <t>https://www.linkedin.com/company/gruns/</t>
  </si>
  <si>
    <t>+1 8018242646</t>
  </si>
  <si>
    <t>Chad Janis</t>
  </si>
  <si>
    <t>chad@gruns.co</t>
  </si>
  <si>
    <t>http://www.linkedin.com/in/chadjanis</t>
  </si>
  <si>
    <t>GuidenAI</t>
  </si>
  <si>
    <t>Non-equity Assistance</t>
  </si>
  <si>
    <t>Artificial Intelligence (AI), Professional Services, Software, Travel</t>
  </si>
  <si>
    <t>GuidenAI’s is designed to make travel more enjoyable, stress-free, and socially connected, transforming the way people explore the world</t>
  </si>
  <si>
    <t>guidenai.com</t>
  </si>
  <si>
    <t>https://www.linkedin.com/company/guidenai</t>
  </si>
  <si>
    <t>hi@guidenai.com</t>
  </si>
  <si>
    <t>Katelyn Ho</t>
  </si>
  <si>
    <t>katelyn@guidenai.com</t>
  </si>
  <si>
    <t>http://www.linkedin.com/in/katelynho</t>
  </si>
  <si>
    <t>U2Tech</t>
  </si>
  <si>
    <t>Software, Web Development</t>
  </si>
  <si>
    <t>U2Tech offers services related to web applicaton and web-related technical design.</t>
  </si>
  <si>
    <t>u2tech.com</t>
  </si>
  <si>
    <t>Hiroki Minagawa</t>
  </si>
  <si>
    <t>https://u2tech.com/</t>
  </si>
  <si>
    <t>Mewalii</t>
  </si>
  <si>
    <t>Industrial Manufacturing, Sustainability, Women's</t>
  </si>
  <si>
    <t>Odense, Syddanmark, Denmark</t>
  </si>
  <si>
    <t>Mewalii is a developer of sustainable disposable pads offering a hygienic life for women.</t>
  </si>
  <si>
    <t>mewalii.com</t>
  </si>
  <si>
    <t>https://www.linkedin.com/company/mewalii/</t>
  </si>
  <si>
    <t>DKK</t>
  </si>
  <si>
    <t>Ulf Bech Christensen</t>
  </si>
  <si>
    <t>Simone Westergaard</t>
  </si>
  <si>
    <t>simone@mewalii.dk</t>
  </si>
  <si>
    <t>http://www.linkedin.com/in/simone-westergaard-328326193</t>
  </si>
  <si>
    <t>Point B Communications</t>
  </si>
  <si>
    <t>Finance, Human Resources, Information Technology, Management, Marketing, Operations, Product, Sales</t>
  </si>
  <si>
    <t>Advertising, Marketing</t>
  </si>
  <si>
    <t>Point B Communications is a marketing and advertising company providing advertising, branding and marketing services.</t>
  </si>
  <si>
    <t>pointbcommunications.com</t>
  </si>
  <si>
    <t>https://www.linkedin.com/company/point-b-communications</t>
  </si>
  <si>
    <t>312-867-7750</t>
  </si>
  <si>
    <t>Jessica Stone</t>
  </si>
  <si>
    <t>jstone@pointbcommunications.com</t>
  </si>
  <si>
    <t>https://linkedin.com/in/ACwAAAENK64Bj7nfLQBGGkzCqetylUilW-l676o</t>
  </si>
  <si>
    <t>PartnerProp</t>
  </si>
  <si>
    <t>Business Intelligence, Software</t>
  </si>
  <si>
    <t>PartnerProp is a PRM tool with outstanding potential and a wide variety of capabilities that resolves all partner business difficulties.</t>
  </si>
  <si>
    <t>partner-prop.com</t>
  </si>
  <si>
    <t>Takumi Inoue</t>
  </si>
  <si>
    <t>inoue@partner-prop.com</t>
  </si>
  <si>
    <t>https://pitchbook.com/profiles/company/638543-80#research</t>
  </si>
  <si>
    <t>Boys &amp; Girls Clubs of Greater Scottsdale</t>
  </si>
  <si>
    <t>Finance, Human Resources, Information Technology, Management, Marketing, Medical &amp; Science, Operations, Product</t>
  </si>
  <si>
    <t>Boys &amp; Girls Clubs of Greater Scottsdale is a non-profit organization.</t>
  </si>
  <si>
    <t>bgcs.org</t>
  </si>
  <si>
    <t>https://www.linkedin.com/company/bgcgs/</t>
  </si>
  <si>
    <t>info@bgcs.org</t>
  </si>
  <si>
    <t>(480) 344-5520</t>
  </si>
  <si>
    <t>Desert Financial Credit Union, Virginia G. Piper Charitable Trust, Cox Communications, The Bob &amp; Renee Parsons Foundation, Tiffany &amp; Bosco, P.A., Thunderbirds Charities, Buffalo Wild Wings</t>
  </si>
  <si>
    <t>Ivan Gilreath</t>
  </si>
  <si>
    <t>ivan.gilreath@bgcs.org</t>
  </si>
  <si>
    <t>http://www.linkedin.com/in/ivan-gilreath-58b1176</t>
  </si>
  <si>
    <t>Nova Pacific Metals</t>
  </si>
  <si>
    <t>Nova Pacific is a Canadian exploration and development company that seeks prospects with significant mineral discoveries.</t>
  </si>
  <si>
    <t>novapacificmetals.com</t>
  </si>
  <si>
    <t>info@novapacificmetals.com</t>
  </si>
  <si>
    <t>+1.416.918.6785</t>
  </si>
  <si>
    <t>Malcolm Bell</t>
  </si>
  <si>
    <t>https://www.novapacificmetals.com/message-from-ceo/</t>
  </si>
  <si>
    <t>Tavoro</t>
  </si>
  <si>
    <t>Supply Chain Management, Warehouse Automation, Warehousing</t>
  </si>
  <si>
    <t>Tavoro is a SAAS company that accelerates e-commerce supply chain and fulfillment warehouse operations.</t>
  </si>
  <si>
    <t>tavoro.com</t>
  </si>
  <si>
    <t>https://www.linkedin.com/company/tavoro/</t>
  </si>
  <si>
    <t>+1 561-560-7140</t>
  </si>
  <si>
    <t>Aaron Kolenda</t>
  </si>
  <si>
    <t>aaron@tavoro.com</t>
  </si>
  <si>
    <t>http://www.linkedin.com/in/aaronkolenda</t>
  </si>
  <si>
    <t>SUSHI TOP MARKETING</t>
  </si>
  <si>
    <t>Consulting, Information Technology, Marketing</t>
  </si>
  <si>
    <t>SUSHI TOP MARKETING is an IT company that offers marketing, NFT utilization, and consulting services.</t>
  </si>
  <si>
    <t>sushitopmarketing.com</t>
  </si>
  <si>
    <t>https://www.linkedin.com/company/sushi-top-marketing/</t>
  </si>
  <si>
    <t>info@sushitopmarketing.com</t>
  </si>
  <si>
    <t>Spiral Capital</t>
  </si>
  <si>
    <t>Daisuke Tokunaga</t>
  </si>
  <si>
    <t>d.tokunaga@sushitopmarketing.com</t>
  </si>
  <si>
    <t>https://www.linkedin.com/in/toku168/?originalSubdomain=jp</t>
  </si>
  <si>
    <t>Highlight Moments</t>
  </si>
  <si>
    <t>Content, Video, Video Editing</t>
  </si>
  <si>
    <t>Daxing, Beijing, China</t>
  </si>
  <si>
    <t>Highlight Moments is an AI short video service that offers users a superior experience in intelligent capture and content generation.</t>
  </si>
  <si>
    <t>RoshAi</t>
  </si>
  <si>
    <t>Automotive, Autonomous Vehicles, Robotics</t>
  </si>
  <si>
    <t>Kochi, Kerala, India</t>
  </si>
  <si>
    <t>RoshAi develops an autonomous driving stack that includes advanced mapping, perception, navigation, SoC development, and ADAS solutions.</t>
  </si>
  <si>
    <t>rosh.ai</t>
  </si>
  <si>
    <t>https://www.linkedin.com/company/roshartificialintelligence</t>
  </si>
  <si>
    <t>contact@rosh.ai</t>
  </si>
  <si>
    <t>Caret Capital</t>
  </si>
  <si>
    <t>Roshy John</t>
  </si>
  <si>
    <t>roshy.john@rosh.ai</t>
  </si>
  <si>
    <t>https://linkedin.com/in/ACwAAALzlZ8BRmGkjEhAe9MLJAzCr4FGMsFhGVQ</t>
  </si>
  <si>
    <t>A New Leaf</t>
  </si>
  <si>
    <t>Health Care, Non Profit</t>
  </si>
  <si>
    <t>Mesa, Arizona, United States</t>
  </si>
  <si>
    <t>New Leaf is a 501(c)3 human services nonprofit that offers domestic violence, homeless, behavioral health and youth programs.</t>
  </si>
  <si>
    <t>turnanewleaf.org</t>
  </si>
  <si>
    <t>https://www.linkedin.com/company/a-new-leaf/</t>
  </si>
  <si>
    <t>info@turnanewleaf.org</t>
  </si>
  <si>
    <t>480-464-4648</t>
  </si>
  <si>
    <t>Desert Financial Credit Union</t>
  </si>
  <si>
    <t>Michael Hughes</t>
  </si>
  <si>
    <t>mhughes@turnanewleaf.org</t>
  </si>
  <si>
    <t>https://linkedin.com//in/michael-hughes-9455612</t>
  </si>
  <si>
    <t>Coulée Coffee</t>
  </si>
  <si>
    <t>Coffee, Food and Beverage, Retail</t>
  </si>
  <si>
    <t>Ketchum, Idaho, United States</t>
  </si>
  <si>
    <t>Coulée Coffee is a food and beverages company that offers eco-Friendly, singles-serve, pour-over coffee with gourmet flavour.</t>
  </si>
  <si>
    <t>couleecoffee.com</t>
  </si>
  <si>
    <t>https://www.linkedin.com/company/coul%C3%A9e-coffee/</t>
  </si>
  <si>
    <t>info@couleecoffee.com</t>
  </si>
  <si>
    <t>+1 833-794-7500</t>
  </si>
  <si>
    <t>Ted Ayliffe</t>
  </si>
  <si>
    <t>ted@couleecoffee.com</t>
  </si>
  <si>
    <t>http://www.linkedin.com/in/ted-ayliffe-ph-d-72427533</t>
  </si>
  <si>
    <t>Optimvia</t>
  </si>
  <si>
    <t>Biopharma, Biotechnology, Health Care, Medical</t>
  </si>
  <si>
    <t>Optimvia is a biopharmaceutical company that specializes in engineering proteins with tailored functions to combat disease.</t>
  </si>
  <si>
    <t>optimvia.com</t>
  </si>
  <si>
    <t>Keith Kleeman</t>
  </si>
  <si>
    <t>keithkleeman@optimvia.com</t>
  </si>
  <si>
    <t>https://optimvia.com/keith-m-kleeman/</t>
  </si>
  <si>
    <t>Shangjing Runmei</t>
  </si>
  <si>
    <t>Home Improvement, Home Services, Hospitality</t>
  </si>
  <si>
    <t>Shangjing Runmei is a smart homestay brand offering comprehensive services.</t>
  </si>
  <si>
    <t>Yongsheng Capital</t>
  </si>
  <si>
    <t>Bosheer Trading</t>
  </si>
  <si>
    <t>Building Material, Smart Home</t>
  </si>
  <si>
    <t>Bosheer Trading is a smart home company that specializes in the R&amp;D, production and sales of building materials, smart doors and windows.</t>
  </si>
  <si>
    <t>Jiayi Private Equity Fund Management</t>
  </si>
  <si>
    <t>Bereave</t>
  </si>
  <si>
    <t>Employee Benefits, Mental Health, SaaS, Software, Therapeutics, Wellness</t>
  </si>
  <si>
    <t>Indianapolis, Indiana, United States</t>
  </si>
  <si>
    <t>Bereave is a SAAS company that offers a workplace bereavement support platform for hadling grief among employees.</t>
  </si>
  <si>
    <t>bereave.io</t>
  </si>
  <si>
    <t>https://www.linkedin.com/company/bereave/</t>
  </si>
  <si>
    <t>help@bereave.io</t>
  </si>
  <si>
    <t>+1 6143275602</t>
  </si>
  <si>
    <t>Justin Clifford</t>
  </si>
  <si>
    <t>http://www.linkedin.com/in/justinclifford2</t>
  </si>
  <si>
    <t>High School Inc</t>
  </si>
  <si>
    <t>Education, Higher Education</t>
  </si>
  <si>
    <t>Santa Ana, California, United States</t>
  </si>
  <si>
    <t>High School Inc. is dedicated to providing kids from underserved communities with the information and skills to achieve a brighter future.</t>
  </si>
  <si>
    <t>highschoolinc.org</t>
  </si>
  <si>
    <t>info@highschoolinc.org</t>
  </si>
  <si>
    <t>714-241-6592</t>
  </si>
  <si>
    <t>The Larry and Helen Hoag Foundation</t>
  </si>
  <si>
    <t>Felix Lugo</t>
  </si>
  <si>
    <t>felix@highschoolinc.org</t>
  </si>
  <si>
    <t>https://www.linkedin.com/in/felixlugo/</t>
  </si>
  <si>
    <t>Qrp3d</t>
  </si>
  <si>
    <t>Manufacturing</t>
  </si>
  <si>
    <t>Erie, Pennsylvania, United States</t>
  </si>
  <si>
    <t>Qrp3d is a company that offers manufacturing services.</t>
  </si>
  <si>
    <t>Great Lakes, Northeastern US</t>
  </si>
  <si>
    <t>+1 8145046357</t>
  </si>
  <si>
    <t>MySky</t>
  </si>
  <si>
    <t>Air Transportation, Financial Services, FinTech, SaaS, Software</t>
  </si>
  <si>
    <t>Hoboken, New Jersey, United States</t>
  </si>
  <si>
    <t>MySky is a SAAS company that offers an AI powered spend management platform for private aviation industry.</t>
  </si>
  <si>
    <t>mysky.com</t>
  </si>
  <si>
    <t>https://www.linkedin.com/company/myskysoftware/</t>
  </si>
  <si>
    <t>+1 646 973-0642</t>
  </si>
  <si>
    <t>Kiril Kim</t>
  </si>
  <si>
    <t>kk@mysky.com</t>
  </si>
  <si>
    <t>http://www.linkedin.com/in/kiril-kim-91b05b14b</t>
  </si>
  <si>
    <t>Fasqon</t>
  </si>
  <si>
    <t>Blockchain, Cryptocurrency</t>
  </si>
  <si>
    <t>Funchal, Madeira, Portugal</t>
  </si>
  <si>
    <t>Fasqon is the blockchain component might ensure that messages and transactions are secure and tamper-proof, while the neobank services.</t>
  </si>
  <si>
    <t>fasqon.com</t>
  </si>
  <si>
    <t>https://www.linkedin.com/company/fasqon-official/</t>
  </si>
  <si>
    <t>office@fasqon.com</t>
  </si>
  <si>
    <t>Sergii Latanskyi</t>
  </si>
  <si>
    <t>ceo@fasqon.com</t>
  </si>
  <si>
    <t>https://www.openpr.com/news/3620326/fsqn-token-raises-300k-in-initial-private-sale#:~:text=CEO%3A%20Sergii%20Latanskyi%0ACompany%3A%20Fasqon%20Unipessoal%20LDA%0AEmail%3A%20ceo%40fasqon.com</t>
  </si>
  <si>
    <t>Freaks of Nature</t>
  </si>
  <si>
    <t>Beauty, Cosmetics, Wellness</t>
  </si>
  <si>
    <t>Freaks of Nature is a skincare company that offers skincare products formulated for outdoor athletes.</t>
  </si>
  <si>
    <t>freaksofnature.com</t>
  </si>
  <si>
    <t>https://www.linkedin.com/company/freaks-of-nature-skin/</t>
  </si>
  <si>
    <t>+1 646-644-9592</t>
  </si>
  <si>
    <t>Julia Nimocks</t>
  </si>
  <si>
    <t>julia@freaksofnature.com</t>
  </si>
  <si>
    <t>http://www.linkedin.com/in/julia-nimocks-96110737</t>
  </si>
  <si>
    <t>D-Chain</t>
  </si>
  <si>
    <t>Information Technology, Web3</t>
  </si>
  <si>
    <t>D-Chain offers services related to IT development and production in the Web3 and Web2 fields.</t>
  </si>
  <si>
    <t>d-chain.co.jp</t>
  </si>
  <si>
    <t>NES Venture Capital</t>
  </si>
  <si>
    <t>Yuto Sakai</t>
  </si>
  <si>
    <t>yuto@d-chain.co.jp</t>
  </si>
  <si>
    <t>https://d-chain.co.jp/team.html</t>
  </si>
  <si>
    <t>Mechtech Automation Group</t>
  </si>
  <si>
    <t>Industrial Automation, Manufacturing, Robotics</t>
  </si>
  <si>
    <t>Birmingham, Birmingham, United Kingdom</t>
  </si>
  <si>
    <t>Mechtech Automation Group is an automation manufacturing company that provides reconfigurable robotics and advanced services.</t>
  </si>
  <si>
    <t>mechtech.group</t>
  </si>
  <si>
    <t>https://uk.linkedin.com/company/mechatronicuk</t>
  </si>
  <si>
    <t>contact@mechtech.group</t>
  </si>
  <si>
    <t>+44 0 330 223 5333</t>
  </si>
  <si>
    <t>Midlands Engine Investment Fund</t>
  </si>
  <si>
    <t>Tony Parker-Watkins</t>
  </si>
  <si>
    <t>tony@mechtech.group</t>
  </si>
  <si>
    <t>https://linkedin.com/in/ACwAAAaKNU4BsSY89E6-GU1vtmxpTyvyc--4768</t>
  </si>
  <si>
    <t>Sun Haven Partners</t>
  </si>
  <si>
    <t>Finance, Financial Services</t>
  </si>
  <si>
    <t>Sun Haven Partners is an investment firm that is focused on the merger and acquisition of businesses.</t>
  </si>
  <si>
    <t>sunhavenpartners.com</t>
  </si>
  <si>
    <t>contact@sunhavenpartners.com</t>
  </si>
  <si>
    <t>+1 312-809-0526</t>
  </si>
  <si>
    <t>Conrado Oliveira</t>
  </si>
  <si>
    <t>conrado@sunhavenpartners.com</t>
  </si>
  <si>
    <t>http://www.linkedin.com/in/conradodco</t>
  </si>
  <si>
    <t>Qualified Digital</t>
  </si>
  <si>
    <t>Engineering, Information Technology, Management, Marketing, Medical &amp; Science, Operations, Pro Services, Product, Sales</t>
  </si>
  <si>
    <t>Advertising, Consulting, Digital Marketing, Internet, Marketing, Software, Web Development</t>
  </si>
  <si>
    <t>Digital Experience Company</t>
  </si>
  <si>
    <t>qualifiedigital.com</t>
  </si>
  <si>
    <t>https://www.linkedin.com/company/qualifiedigital/</t>
  </si>
  <si>
    <t>team@qualifiedigital.com</t>
  </si>
  <si>
    <t>Stella Point Capital</t>
  </si>
  <si>
    <t>Jaqi (Jacqueline) Saleem</t>
  </si>
  <si>
    <t>jaqi@qualifiedigital.com</t>
  </si>
  <si>
    <t>https://linkedin.com//in/jacquelinesaleem</t>
  </si>
  <si>
    <t>PuChuang Culture</t>
  </si>
  <si>
    <t>Gaming, Software, Technical Support</t>
  </si>
  <si>
    <t>Shandong, Fujian, China</t>
  </si>
  <si>
    <t>PuChuang Culture is a game development service provider.</t>
  </si>
  <si>
    <t>Huashang Fund Management Co</t>
  </si>
  <si>
    <t>Soma Technologies</t>
  </si>
  <si>
    <t>The all-in-one tool designed to enhance staff retention, motivation and skills.</t>
  </si>
  <si>
    <t>somateams.com</t>
  </si>
  <si>
    <t>simon@somatechnologies.co</t>
  </si>
  <si>
    <t>Simon Solbas</t>
  </si>
  <si>
    <t>simon@somateams.com</t>
  </si>
  <si>
    <t>http://www.linkedin.com/in/sim%c3%b3n-solbas-2b9900184</t>
  </si>
  <si>
    <t>MOXFIVE</t>
  </si>
  <si>
    <t>Engineering, Finance, Information Technology, Management, Medical &amp; Science, Operations, Pro Services, Sales</t>
  </si>
  <si>
    <t>Advice, Cyber Security, Information Technology</t>
  </si>
  <si>
    <t>MOXFIVE specializes in the technical advisory service to minimize the business impact of cyberattacks.</t>
  </si>
  <si>
    <t>moxfive.com</t>
  </si>
  <si>
    <t>https://www.linkedin.com/company/moxfive</t>
  </si>
  <si>
    <t>833-568-6695</t>
  </si>
  <si>
    <t>Falfurrias Management Partners</t>
  </si>
  <si>
    <t>Mike Wager</t>
  </si>
  <si>
    <t>mike.wager@moxfive.com</t>
  </si>
  <si>
    <t>https://www.linkedin.com/in/michaelwager/</t>
  </si>
  <si>
    <t>Netsurit</t>
  </si>
  <si>
    <t>Engineering, Human Resources, Information Technology, Management, Marketing, Operations, Pro Services, Sales</t>
  </si>
  <si>
    <t>Information Services, Information Technology, Software</t>
  </si>
  <si>
    <t>Netsurit provides managed outsourced IT services for small to medium enterprises.</t>
  </si>
  <si>
    <t>netsurit.com</t>
  </si>
  <si>
    <t>https://www.linkedin.com/company/netsurit</t>
  </si>
  <si>
    <t>info@netsurit.com</t>
  </si>
  <si>
    <t>(011)555-7000</t>
  </si>
  <si>
    <t>Sunflower Bank</t>
  </si>
  <si>
    <t>Brian Cooper</t>
  </si>
  <si>
    <t>brianc@netsurit.com</t>
  </si>
  <si>
    <t>https://linkedin.com/in/ACwAAAAoitYBltbR-BxH2dMNmns-Wi_PJN54R3k</t>
  </si>
  <si>
    <t>Lowell Observatory</t>
  </si>
  <si>
    <t>1894-01-01</t>
  </si>
  <si>
    <t>Engineering, Finance, Human Resources, Information Technology, Management, Marketing, Medical &amp; Science, Operations, Pro Services, Sales</t>
  </si>
  <si>
    <t>Arizona, Sonora, Mexico</t>
  </si>
  <si>
    <t>Lowell Observatory is an independent, non-profit research institution founded in 1894 by Boston mathematician Percival Lowell.</t>
  </si>
  <si>
    <t>lowell.edu</t>
  </si>
  <si>
    <t>https://www.linkedin.com/company/lowell-observatory</t>
  </si>
  <si>
    <t>info@lowell.edu</t>
  </si>
  <si>
    <t>Cody H.</t>
  </si>
  <si>
    <t>Chief Marketing Officer</t>
  </si>
  <si>
    <t>https://linkedin.com/in/ACwAAAbmPPkBcPK7sVPMXaY5bGXieo1Kr-Gs7_4</t>
  </si>
  <si>
    <t>FARE</t>
  </si>
  <si>
    <t>Food and Beverage, Organic Food, Restaurants, Retail, Wholesale</t>
  </si>
  <si>
    <t>FARE offers a dine in and takeaway restaurant as well as a a wholesale prepared foods retail store for healthy food.</t>
  </si>
  <si>
    <t>foodbyfare.com</t>
  </si>
  <si>
    <t>https://www.linkedin.com/company/foodbyfare/</t>
  </si>
  <si>
    <t>info@foodbyfare.com</t>
  </si>
  <si>
    <t>+1 3122178041</t>
  </si>
  <si>
    <t>Kasia Bednarz</t>
  </si>
  <si>
    <t>kasia@foodbyfare.com</t>
  </si>
  <si>
    <t>https://linkedin.com/in/ACwAACy5Z7wBeYlMbQx4Zwg3CrJa2vTe2S4AfYg</t>
  </si>
  <si>
    <t>KRTL Holding Group</t>
  </si>
  <si>
    <t>Business Development, Consulting, Financial Services</t>
  </si>
  <si>
    <t>Lakewood, Colorado, United States</t>
  </si>
  <si>
    <t>KRTL Holding Group is a holding company that focuses on mergers &amp; acquisitions, collaborations, and strategic alliances.</t>
  </si>
  <si>
    <t>krtlholding.com</t>
  </si>
  <si>
    <t>https://www.linkedin.com/company/krtl-holding/</t>
  </si>
  <si>
    <t>info@krtlholding.com</t>
  </si>
  <si>
    <t>+1 805-666-0387</t>
  </si>
  <si>
    <t>Cesar Herrera</t>
  </si>
  <si>
    <t>cesar@krtlholding.com</t>
  </si>
  <si>
    <t>http://www.linkedin.com/in/cesar-herrera-3a7164140</t>
  </si>
  <si>
    <t>All Within My Hands Foundation</t>
  </si>
  <si>
    <t>San Rafael, California, United States</t>
  </si>
  <si>
    <t>All Within My Hands Foundation is dedicated to creating sustainable communities by supporting workforce education.</t>
  </si>
  <si>
    <t>allwithinmyhands.org</t>
  </si>
  <si>
    <t>https://www.linkedin.com/company/all-within-my-hands-foundation</t>
  </si>
  <si>
    <t>(415) 458-1632</t>
  </si>
  <si>
    <t>Carhartt</t>
  </si>
  <si>
    <t>Peter Delgrosso</t>
  </si>
  <si>
    <t>https://www.linkedin.com/in/pdelgrosso/</t>
  </si>
  <si>
    <t>ECO Buildings Group</t>
  </si>
  <si>
    <t>ECO Buildings Group is a company that provides innovative housing solutions.</t>
  </si>
  <si>
    <t>eco-buildingsplc.com</t>
  </si>
  <si>
    <t>info@eco-buildings.net</t>
  </si>
  <si>
    <t>+44 (0) 207 380 0999</t>
  </si>
  <si>
    <t>Sanjay Bowry</t>
  </si>
  <si>
    <t>sanjay@eco-buildings.net</t>
  </si>
  <si>
    <t>https://www.eco-buildingsplc.com/board-of-directors#:~:text=Sanjay%20Bowry,CHIEF%20EXECUTIVE%20OFFICER</t>
  </si>
  <si>
    <t>Harvest</t>
  </si>
  <si>
    <t>Engineering, Information Technology, Marketing, Product, Sales</t>
  </si>
  <si>
    <t>Financial Services, Software</t>
  </si>
  <si>
    <t>Harvest specializes in publishing financial, estate, and tax decision-making software intended essentially for insurance professionals.</t>
  </si>
  <si>
    <t>harvest.fr</t>
  </si>
  <si>
    <t>https://www.linkedin.com/company/harvest-sa/</t>
  </si>
  <si>
    <t>contactinvest@harvest.fr</t>
  </si>
  <si>
    <t>01 53 30 28 00</t>
  </si>
  <si>
    <t>Virginie Fauvel</t>
  </si>
  <si>
    <t>virginie.fauvel@harvest.fr</t>
  </si>
  <si>
    <t>https://www.linkedin.com/in/virginie-fauvel-2b15a91/?originalSubdomain=fr</t>
  </si>
  <si>
    <t>Northland</t>
  </si>
  <si>
    <t>1892-01-01</t>
  </si>
  <si>
    <t>Consumer Electronics, Consumer Goods</t>
  </si>
  <si>
    <t>Greenville, Michigan, United States</t>
  </si>
  <si>
    <t>Northland manufactures home undercounter refrigeration and ice – with free delivery.</t>
  </si>
  <si>
    <t>northlandamerica.com</t>
  </si>
  <si>
    <t>616-619-0010</t>
  </si>
  <si>
    <t>Michigan Economic Development Corporation</t>
  </si>
  <si>
    <t>Andy Doberstein</t>
  </si>
  <si>
    <t>https://pitchbook.com/profiles/company/640145-08#funding</t>
  </si>
  <si>
    <t>Talmora Diamond</t>
  </si>
  <si>
    <t>Talmora Diamond is a junior mining firm that holds three prospecting licenses covering hectares and claims for minerals.</t>
  </si>
  <si>
    <t>talmoradiamond.com</t>
  </si>
  <si>
    <t>https://www.linkedin.com/company/talmora-diamond-inc-tai-</t>
  </si>
  <si>
    <t>Raymond Davies</t>
  </si>
  <si>
    <t>http://www.talmoradiamond.com/directors-and-management.html#:~:text=Raymond%20Davies%2C%20PhD,O.%20and%20Director</t>
  </si>
  <si>
    <t>Warrior Homes of Collier</t>
  </si>
  <si>
    <t>Education, Mental Health, Non Profit</t>
  </si>
  <si>
    <t>Naples, Florida, United States</t>
  </si>
  <si>
    <t>Warrior Homes of Collier is a non-profit firm dedicated to assisting veterans and families with housing and mental health facilities.</t>
  </si>
  <si>
    <t>wwcollier.org</t>
  </si>
  <si>
    <t>dale@wwcollier.org</t>
  </si>
  <si>
    <t>(239) 799-2260</t>
  </si>
  <si>
    <t>Collier Community Foundation, Richard M. Schulze Family Foundation</t>
  </si>
  <si>
    <t>Dale Mullin</t>
  </si>
  <si>
    <t>https://www.linkedin.com/in/dale-mullin-b6b599164/</t>
  </si>
  <si>
    <t>Atropates Capital</t>
  </si>
  <si>
    <t>Atropates Capital is an investment firm focused on cquiring, operating, and growing businesses.</t>
  </si>
  <si>
    <t>atropates.com</t>
  </si>
  <si>
    <t>https://www.linkedin.com/company/atropatescapital/</t>
  </si>
  <si>
    <t>phillip@atropates-capital.com</t>
  </si>
  <si>
    <t>+1 516-312-353</t>
  </si>
  <si>
    <t>Phillip Weinstein</t>
  </si>
  <si>
    <t>Managing Partner</t>
  </si>
  <si>
    <t>https://www.linkedin.com/in/phillipjweinstein/</t>
  </si>
  <si>
    <t>AVS Capital</t>
  </si>
  <si>
    <t>Business Development, Finance, Financial Services</t>
  </si>
  <si>
    <t>Polanco, Distrito Federal, Mexico</t>
  </si>
  <si>
    <t>AVS Capital is an investment firm that is focused on mergers and acquisitions of mid-sized businesses.</t>
  </si>
  <si>
    <t>avs-capital.com</t>
  </si>
  <si>
    <t>https://www.linkedin.com/company/avs-capital/</t>
  </si>
  <si>
    <t>antonio@avs-capital.com</t>
  </si>
  <si>
    <t>+52 55 4899 0558</t>
  </si>
  <si>
    <t>Antonio Sierra</t>
  </si>
  <si>
    <t>http://www.linkedin.com/in/adelvallesierra</t>
  </si>
  <si>
    <t>AssistWell</t>
  </si>
  <si>
    <t>Elder Care, Elderly, Health Care, Nursing and Residential Care, Outpatient Care, Personal Health</t>
  </si>
  <si>
    <t>Saint Gallen, Sankt Gallen, Switzerland</t>
  </si>
  <si>
    <t>AssistWell is a caretaking platform that offers quality and reliable support for at-home living</t>
  </si>
  <si>
    <t>moneyhouse.ch</t>
  </si>
  <si>
    <t>fabian.wueest@unisg.ch</t>
  </si>
  <si>
    <t>Sandra Kuebler</t>
  </si>
  <si>
    <t>http://www.linkedin.com/in/sandra-kuebler-3ab632130</t>
  </si>
  <si>
    <t>Mosaics Fine Art Festival</t>
  </si>
  <si>
    <t>Art, Performing Arts</t>
  </si>
  <si>
    <t>Saint Charles, Illinois, United States</t>
  </si>
  <si>
    <t>Mosaics Fine Art Festival is a nonprofit organization that showcases local and regional artists while educating the community's children.</t>
  </si>
  <si>
    <t>stcharlesmosaics.org</t>
  </si>
  <si>
    <t>Missouri Arts Council, Greater St Charles Convention &amp; Visitors Bureau</t>
  </si>
  <si>
    <t>Denise Wulff</t>
  </si>
  <si>
    <t>d.wulff@schattdecor.us</t>
  </si>
  <si>
    <t>https://www.linkedin.com/in/denise-wulff-295097117/</t>
  </si>
  <si>
    <t>Sunset Legacy Partners</t>
  </si>
  <si>
    <t>Sunset Legacy Partners is a entrepreneurial partnership company focused on acquiring and leading small and medium businesses.</t>
  </si>
  <si>
    <t>sunset-legacy.com</t>
  </si>
  <si>
    <t>https://www.linkedin.com/company/sunset-legacy-partners/</t>
  </si>
  <si>
    <t>zach@sunset-legacy.com</t>
  </si>
  <si>
    <t>+1 310 920-3755</t>
  </si>
  <si>
    <t>Zach Bidner</t>
  </si>
  <si>
    <t>https://www.linkedin.com/in/zach-bidner/</t>
  </si>
  <si>
    <t>Naitive</t>
  </si>
  <si>
    <t>Consumer Software, Health Diagnostics</t>
  </si>
  <si>
    <t>Naitive is a population health company developing AI-enabled clinical pathways to transform patient care.</t>
  </si>
  <si>
    <t>naitive.com</t>
  </si>
  <si>
    <t>https://www.linkedin.com/company/naitive</t>
  </si>
  <si>
    <t>Will Briggs</t>
  </si>
  <si>
    <t>will@naitive.com</t>
  </si>
  <si>
    <t>Space Intelligence</t>
  </si>
  <si>
    <t>Engineering, Human Resources, Marketing</t>
  </si>
  <si>
    <t>Business Intelligence, Environmental Consulting</t>
  </si>
  <si>
    <t>Space Intelligence is a provider of information to aid in the development and verification of Nature Based Solutions.</t>
  </si>
  <si>
    <t>space-intelligence.com</t>
  </si>
  <si>
    <t>https://www.linkedin.com/company/space-intelligence</t>
  </si>
  <si>
    <t>enquiries@space-intelligence.com</t>
  </si>
  <si>
    <t>AzurX Space Ventures</t>
  </si>
  <si>
    <t>Murray Collins</t>
  </si>
  <si>
    <t>mcollins@space-intelligence.com</t>
  </si>
  <si>
    <t>https://www.space-intelligence.com/about-us/</t>
  </si>
  <si>
    <t>StrategX Elements</t>
  </si>
  <si>
    <t>Energy, Mining, Precious Metals</t>
  </si>
  <si>
    <t>Vancouver, Alberta, Canada</t>
  </si>
  <si>
    <t>StrategX Elements is an exploration company that focuses on discovery of cobalt and associated energy transition metals.</t>
  </si>
  <si>
    <t>strategxcorp.com</t>
  </si>
  <si>
    <t>https://www.linkedin.com/company/strategx-elements-corp/</t>
  </si>
  <si>
    <t>info@strategxcorp.com</t>
  </si>
  <si>
    <t>+1 778-231-2767</t>
  </si>
  <si>
    <t>Darren Bahrey</t>
  </si>
  <si>
    <t>darren@strategxcorp.com</t>
  </si>
  <si>
    <t>https://www.linkedin.com/in/darren-bahrey-256714218/?originalSubdomain=ca</t>
  </si>
  <si>
    <t>Entrend</t>
  </si>
  <si>
    <t>Cryptocurrency, Web3</t>
  </si>
  <si>
    <t>Entrend operates as a Web3 tasking platform for businesses.</t>
  </si>
  <si>
    <t>entrend.io</t>
  </si>
  <si>
    <t>Apeirogon Group</t>
  </si>
  <si>
    <t>Steven Shao</t>
  </si>
  <si>
    <t>steven@entrend.io</t>
  </si>
  <si>
    <t>Urolution Medical</t>
  </si>
  <si>
    <t>Maple Grove, Minnesota, United States</t>
  </si>
  <si>
    <t>Urolution Medical is a medical equipment manufacturing company for Indwelling Urinary Catheter.</t>
  </si>
  <si>
    <t>urolution.com</t>
  </si>
  <si>
    <t>https://www.linkedin.com/company/urolution-medical-inc/</t>
  </si>
  <si>
    <t>info@urolution.com</t>
  </si>
  <si>
    <t>(612) 961-7396</t>
  </si>
  <si>
    <t>Jon Germain</t>
  </si>
  <si>
    <t>Inter Fonction</t>
  </si>
  <si>
    <t>Interior Design, Manufacturing</t>
  </si>
  <si>
    <t>Sherbrooke, Quebec, Canada</t>
  </si>
  <si>
    <t>Inter Fonction is a maker of premium aluminum and glass interior doors.</t>
  </si>
  <si>
    <t>interfonction.com</t>
  </si>
  <si>
    <t>(819) 821-3888</t>
  </si>
  <si>
    <t>Economic Development of Canada</t>
  </si>
  <si>
    <t>Johanne Tousignant</t>
  </si>
  <si>
    <t>jtousignant@interfonction.com</t>
  </si>
  <si>
    <t>Entrevo Capital</t>
  </si>
  <si>
    <t>Finance, Financial Services, Venture Capital</t>
  </si>
  <si>
    <t>Entrevo Capital is an investment firm focused on acquiring and operating businesses.</t>
  </si>
  <si>
    <t>entrevocapital.com</t>
  </si>
  <si>
    <t>https://www.linkedin.com/company/entrevo-capital/</t>
  </si>
  <si>
    <t>hunibert.tuch@entrevocapital.com</t>
  </si>
  <si>
    <t>+1 224-307-3313</t>
  </si>
  <si>
    <t>Hunibert Alvarado</t>
  </si>
  <si>
    <t>hunibert@entrevocapital.com</t>
  </si>
  <si>
    <t>https://www.linkedin.com/in/huniberttuch/</t>
  </si>
  <si>
    <t>FosterEd Arizona</t>
  </si>
  <si>
    <t>FosterEd Arizona provides foster children with an Education Champion.</t>
  </si>
  <si>
    <t>foster-ed.org</t>
  </si>
  <si>
    <t>The Bob &amp; Renee Parsons Foundation</t>
  </si>
  <si>
    <t>Shakti Belway</t>
  </si>
  <si>
    <t>https://theorg.com/org/national-center-for-youth-law/org-chart/shakti-belway</t>
  </si>
  <si>
    <t>Ricochet Wine Company</t>
  </si>
  <si>
    <t>Distillery, Wine And Spirits, Winery</t>
  </si>
  <si>
    <t>Mcminnville, Oregon, United States</t>
  </si>
  <si>
    <t>Ricochet Wine Company is a wine and spirits company that produces and sells wine.</t>
  </si>
  <si>
    <t>ricochetwine.com</t>
  </si>
  <si>
    <t>ricochetwine@gmail.com</t>
  </si>
  <si>
    <t>+1 503-313-4860</t>
  </si>
  <si>
    <t>Erich Berg</t>
  </si>
  <si>
    <t>erich@ricochetwine.com</t>
  </si>
  <si>
    <t>https://pitchbook.com/profiles/company/640147-96#research</t>
  </si>
  <si>
    <t>v.law</t>
  </si>
  <si>
    <t>Business Development, Business Intelligence</t>
  </si>
  <si>
    <t>v.law is a company that offers business services.</t>
  </si>
  <si>
    <t>+1 7037278250</t>
  </si>
  <si>
    <t>Athanasios Christ</t>
  </si>
  <si>
    <t>https://www.dnb.com/business-directory/company-profiles.vlaw_llc.f8d6006d310a6b737be1d96f382df573.html</t>
  </si>
  <si>
    <t>Korekara Mystery</t>
  </si>
  <si>
    <t>Content, Digital Entertainment</t>
  </si>
  <si>
    <t>Korekara Mystery develops and manages a variety of murder mystery-related stores to deliver novel experiences and value.</t>
  </si>
  <si>
    <t>fno-mystery.co.jp</t>
  </si>
  <si>
    <t>Yuki Iida</t>
  </si>
  <si>
    <t>iida@fno-mystery.co.jp</t>
  </si>
  <si>
    <t>https://pitchbook.com/profiles/company/638367-76</t>
  </si>
  <si>
    <t>Ruixin Meiyu</t>
  </si>
  <si>
    <t>Home Improvement, Home Services</t>
  </si>
  <si>
    <t>Pudong, Shandong, China</t>
  </si>
  <si>
    <t>Ruixin Meiyu is a C2B2C urban smart homestay brand.</t>
  </si>
  <si>
    <t>Dongling Capital</t>
  </si>
  <si>
    <t>Chenglei Wei</t>
  </si>
  <si>
    <t>https://pitchbook.com/profiles/company/640046-44#team</t>
  </si>
  <si>
    <t>Milha &amp; Co.</t>
  </si>
  <si>
    <t>Distillery, Retail, Wine And Spirits</t>
  </si>
  <si>
    <t>Milha &amp; Co. is a wine and spirits company that offers in-house crafted agave spirits.</t>
  </si>
  <si>
    <t>milha.co</t>
  </si>
  <si>
    <t>https://www.linkedin.com/company/milha-co/</t>
  </si>
  <si>
    <t>+1 416 708-3914</t>
  </si>
  <si>
    <t>Michael Spencer</t>
  </si>
  <si>
    <t>michael@milha.co</t>
  </si>
  <si>
    <t>https://pitchbook.com/profiles/company/638789-41#funding</t>
  </si>
  <si>
    <t>Socio Africa</t>
  </si>
  <si>
    <t>Mobile App, Social Media</t>
  </si>
  <si>
    <t>socio.africa</t>
  </si>
  <si>
    <t>ceo@socio.africa</t>
  </si>
  <si>
    <t>Oluwaseun Medayedupin</t>
  </si>
  <si>
    <t>oluwaseun.medayedupin@socio.africa</t>
  </si>
  <si>
    <t>https://www.thisdaylive.com/index.php/2023/06/26/founder-shares-insights-into-creating-socio-africa/</t>
  </si>
  <si>
    <t>Lab Evo</t>
  </si>
  <si>
    <t>Health Care, Medical</t>
  </si>
  <si>
    <t>Milan, Lombardia, Italy</t>
  </si>
  <si>
    <t>Lab Evo is an Italian Digital Healthcare startup that allows customers to manage their health online with direct access to laboratory tests.</t>
  </si>
  <si>
    <t>lab-evo.com</t>
  </si>
  <si>
    <t>https://www.linkedin.com/company/lab-evo</t>
  </si>
  <si>
    <t>Fincarl</t>
  </si>
  <si>
    <t>Matteo Nobili</t>
  </si>
  <si>
    <t>matteo@lab-evo.com</t>
  </si>
  <si>
    <t>https://www.linkedin.com/in/matteo-nobili-03217312a/?originalSubdomain=it</t>
  </si>
  <si>
    <t>Actium Topco</t>
  </si>
  <si>
    <t>Actium Topco is a company that offers banking and financial services.</t>
  </si>
  <si>
    <t>+44 0 20 7034 3500</t>
  </si>
  <si>
    <t>Luc Baque</t>
  </si>
  <si>
    <t>https://find-and-update.company-information.service.gov.uk/company/15735478/officers</t>
  </si>
  <si>
    <t>Fourth Hill Capital</t>
  </si>
  <si>
    <t>Fourth Hill Capital is an inevstment firm focused on acquiring and operating businesses.</t>
  </si>
  <si>
    <t>fourthhill.com</t>
  </si>
  <si>
    <t>+1 248-990-8894</t>
  </si>
  <si>
    <t>Blake Ahadi</t>
  </si>
  <si>
    <t>blake@fourthhill.com</t>
  </si>
  <si>
    <t>https://www.linkedin.com/in/blake-ahadi-b49677104/</t>
  </si>
  <si>
    <t>Boys &amp; Girls Clubs of the Valley</t>
  </si>
  <si>
    <t>Engineering, Human Resources, Operations</t>
  </si>
  <si>
    <t>Communities, Non Profit, Recreation</t>
  </si>
  <si>
    <t>Boys &amp; Girls Clubs of the Valley is a charitable organization that offers after-school and summer programs for young people.</t>
  </si>
  <si>
    <t>bgcaz.org</t>
  </si>
  <si>
    <t>https://www.linkedin.com/company/bgcaz</t>
  </si>
  <si>
    <t>info@bgcaz.org</t>
  </si>
  <si>
    <t>+ 1 602 954 8182</t>
  </si>
  <si>
    <t>Marcia L. Mintz</t>
  </si>
  <si>
    <t>marcia.mintz@bgcaz.org</t>
  </si>
  <si>
    <t>https://www.linkedin.com/in/marcialmintz/</t>
  </si>
  <si>
    <t>Honesty Innovations Holdings</t>
  </si>
  <si>
    <t>Deerfield Beach, Florida, United States</t>
  </si>
  <si>
    <t>Honesty Innovations Holdings is a technololgy company.</t>
  </si>
  <si>
    <t>+1 954-363-7101</t>
  </si>
  <si>
    <t>Seth Cohen</t>
  </si>
  <si>
    <t>Manager</t>
  </si>
  <si>
    <t>https://www.corporationwiki.com/p/3h9nm9/honesty-innovations-holdings-llc</t>
  </si>
  <si>
    <t>Care Access Research</t>
  </si>
  <si>
    <t>Clinical Trials, Health Care</t>
  </si>
  <si>
    <t>Rome, Georgia, United States</t>
  </si>
  <si>
    <t>Care Access Research provides clinical research and clinical trial services.</t>
  </si>
  <si>
    <t>careaccess.com</t>
  </si>
  <si>
    <t>https://www.linkedin.com/company/careaccess/</t>
  </si>
  <si>
    <t>info@careaccessresearch.com</t>
  </si>
  <si>
    <t>1-908-941-2273</t>
  </si>
  <si>
    <t>Biomedical Advanced Research and Development Authority (BARDA)</t>
  </si>
  <si>
    <t>Ahmad Namvargolian</t>
  </si>
  <si>
    <t>ahmad@careaccess.com</t>
  </si>
  <si>
    <t>https://linkedin.com//in/namvargolian</t>
  </si>
  <si>
    <t>Southwest Autism Research &amp; Resource Center</t>
  </si>
  <si>
    <t>Engineering, Finance, Human Resources, Information Technology, Management, Medical &amp; Science, Operations, Pro Services</t>
  </si>
  <si>
    <t>Health Care, Medical, Non Profit</t>
  </si>
  <si>
    <t>Southwest Autism Research &amp; Resource Center provides autism research, education, and evidence-based treatment services.</t>
  </si>
  <si>
    <t>autismcenter.org</t>
  </si>
  <si>
    <t>https://www.linkedin.com/company/sarrc/</t>
  </si>
  <si>
    <t>sarrc@autismcenter.org</t>
  </si>
  <si>
    <t>602-340-8717</t>
  </si>
  <si>
    <t>Raun Melmed</t>
  </si>
  <si>
    <t>https://linkedin.com/in/ACwAAAB5t0kBfbkKoFZEBUHf_f6i6nxJurge7JQ</t>
  </si>
  <si>
    <t>Upstate Warrior Solution</t>
  </si>
  <si>
    <t>Education, Health Care, Non Profit</t>
  </si>
  <si>
    <t>Upstate Warrior Solution's mission is to connect soldiers and their families to resources and opportunities.</t>
  </si>
  <si>
    <t>upstatewarriorsolution.org</t>
  </si>
  <si>
    <t>https://www.linkedin.com/company/upstate-warrior-solution</t>
  </si>
  <si>
    <t>info@upstatewarriorsolution.org</t>
  </si>
  <si>
    <t>+1 864-520-2073</t>
  </si>
  <si>
    <t>The Milliken &amp; Company Charitable Foundation, TD Charitable Foundation</t>
  </si>
  <si>
    <t>Charlie Hall</t>
  </si>
  <si>
    <t>chall@upstatewarriorsolution.org</t>
  </si>
  <si>
    <t>https://www.linkedin.com/in/charlie-hall-57a6437/</t>
  </si>
  <si>
    <t>Candelen</t>
  </si>
  <si>
    <t>Child Care, Children, Education, Non Profit, Training</t>
  </si>
  <si>
    <t>Candelen is a non-profit providing parents, educators, and care givers training and education services to enhance the quality of child care.</t>
  </si>
  <si>
    <t>candelen.org</t>
  </si>
  <si>
    <t>https://www.linkedin.com/company/candelen/</t>
  </si>
  <si>
    <t>+1 480.829.0500</t>
  </si>
  <si>
    <t>Robert Podlogar</t>
  </si>
  <si>
    <t>rpodlogar@candelen.org</t>
  </si>
  <si>
    <t>https://www.linkedin.com/in/robert-podlogar-ba37b63/</t>
  </si>
  <si>
    <t>Northside Development Corporation</t>
  </si>
  <si>
    <t>Communities, Non Profit</t>
  </si>
  <si>
    <t>Spartanburg, South Carolina, United States</t>
  </si>
  <si>
    <t>Northside Development Corporation serve to encourage and manage the redevelopment of the City of Spartanburg’s Northside community.</t>
  </si>
  <si>
    <t>spartanburgndg.com</t>
  </si>
  <si>
    <t>Michael Williamson</t>
  </si>
  <si>
    <t>michael@spartanburgndg.com</t>
  </si>
  <si>
    <t>https://www.linkedin.com/in/michael-williamson-61232817/</t>
  </si>
  <si>
    <t>The Society of St. Vincent de Paul</t>
  </si>
  <si>
    <t>Engineering, Human Resources, Information Technology, Operations</t>
  </si>
  <si>
    <t>Charity, Non Profit, Social</t>
  </si>
  <si>
    <t>St. Vincent de Paul is committed to serving those in need and giving others the opportunity to serve.</t>
  </si>
  <si>
    <t>stvincentdepaul.net</t>
  </si>
  <si>
    <t>https://www.linkedin.com/company/svdpaz/</t>
  </si>
  <si>
    <t>info@svdpaz.org.</t>
  </si>
  <si>
    <t>Desert Financial Credit Union, Republic Services</t>
  </si>
  <si>
    <t>Marcus Anderson</t>
  </si>
  <si>
    <t>https://linkedin.com/in/ACwAABDGFzkB0N8alivI-oK3Ykto3ZxH0gD_YGc</t>
  </si>
  <si>
    <t>The Children's Museum of Phoenix</t>
  </si>
  <si>
    <t>Engineering, Finance, Human Resources, Management, Marketing, Medical &amp; Science, Operations, Product</t>
  </si>
  <si>
    <t>Children, Education, Non Profit</t>
  </si>
  <si>
    <t>The Children's Museum of Phoenix engage the minds, muscles and imaginations of children.</t>
  </si>
  <si>
    <t>childrensmuseumofphoenix.org</t>
  </si>
  <si>
    <t>https://in.linkedin.com/company/children%27s-museum-of-phoenix</t>
  </si>
  <si>
    <t>(602) 253-0501</t>
  </si>
  <si>
    <t>Kate Wells</t>
  </si>
  <si>
    <t>kwells@childrensmuseumofphoenix.org</t>
  </si>
  <si>
    <t>https://www.linkedin.com/in/katewellsphx/</t>
  </si>
  <si>
    <t>Zhiguang Optoelectronics</t>
  </si>
  <si>
    <t>Electronics, Laser, Manufacturing</t>
  </si>
  <si>
    <t>Tongchuan, Shaanxi, China</t>
  </si>
  <si>
    <t>Zhiguang Optoelectronics is a manufacturer of high-precision gas detection equipment, specializing in laser spectral detection and analysis.</t>
  </si>
  <si>
    <t>Shaanxi Kekong Group</t>
  </si>
  <si>
    <t>Hao Sun</t>
  </si>
  <si>
    <t>https://www.dnb.com/business-directory/company-profiles.xian_zhiguang_optoelectronic_science__technology_co_ltd.cbfc7e53eabb22e74c019a2c86276338.html</t>
  </si>
  <si>
    <t>Avanti Gold</t>
  </si>
  <si>
    <t>Mining, Natural Resources, Precious Metals</t>
  </si>
  <si>
    <t>Avanti Gold creates sustainable benefit for communities and the environment, through responsible development of gold assets.</t>
  </si>
  <si>
    <t>avantigoldcorp.com</t>
  </si>
  <si>
    <t>https://www.linkedin.com/company/avanti-gold/</t>
  </si>
  <si>
    <t>info@avantigoldcorp.com</t>
  </si>
  <si>
    <t>604 808 6300</t>
  </si>
  <si>
    <t>Ian Maclean</t>
  </si>
  <si>
    <t>imaclean@avantigoldcorp.com</t>
  </si>
  <si>
    <t>https://www.avantigoldcorp.com/corporate</t>
  </si>
  <si>
    <t>ChargeEuropa</t>
  </si>
  <si>
    <t>Battery, Electric Vehicle, Renewable Energy</t>
  </si>
  <si>
    <t>Przezmierowo, Wielkopolskie, Poland</t>
  </si>
  <si>
    <t>ChargeEuropa provides electronic vehicle charging services.</t>
  </si>
  <si>
    <t>chargeeuropa.com</t>
  </si>
  <si>
    <t>https://www.linkedin.com/company/chargeeuropa/</t>
  </si>
  <si>
    <t>euan@chargeeuropa.com</t>
  </si>
  <si>
    <t>Shift4Good</t>
  </si>
  <si>
    <t>Matt Tymowski</t>
  </si>
  <si>
    <t>matt@chargeeuropa.com</t>
  </si>
  <si>
    <t>https://www.linkedin.com/in/matttymowski/?originalSubdomain=pl</t>
  </si>
  <si>
    <t>Avita</t>
  </si>
  <si>
    <t>Augmented Reality, Generative AI, Virtual Reality</t>
  </si>
  <si>
    <t>Avita is a software development company that develops and creates role-playing support avatars using generative AI.</t>
  </si>
  <si>
    <t>avita.co.jp</t>
  </si>
  <si>
    <t>Hiroshi Ishiguro</t>
  </si>
  <si>
    <t>ishiguro@avita.co.jp</t>
  </si>
  <si>
    <t>https://avita.co.jp/company</t>
  </si>
  <si>
    <t>Snak King</t>
  </si>
  <si>
    <t>City Of Industry, California, United States</t>
  </si>
  <si>
    <t>Snak King is a food production company that provides tortilla chips, potato chips, extruded, nut butter snacks, and pellet snacks.</t>
  </si>
  <si>
    <t>snakking.com</t>
  </si>
  <si>
    <t>https://www.linkedin.com/company/snak-king</t>
  </si>
  <si>
    <t>info@snakking.com</t>
  </si>
  <si>
    <t>626-336-3777</t>
  </si>
  <si>
    <t>Barry Levin</t>
  </si>
  <si>
    <t>blevin@snakking.com</t>
  </si>
  <si>
    <t>https://linkedin.com/in/ACwAAAFBCwEB0tIlYCwnWwEqWx_9PRjlaDnlh9M</t>
  </si>
  <si>
    <t>Tailan New Energy</t>
  </si>
  <si>
    <t>Battery, Energy, Energy Efficiency</t>
  </si>
  <si>
    <t>Tailan New Energy is a solid-state battery company.</t>
  </si>
  <si>
    <t>ctlne.com</t>
  </si>
  <si>
    <t>talent@ctlne.com</t>
  </si>
  <si>
    <t>Changan Automobile, China North Industries Group, CICC, ZHENGQI FINANCIAL, China Merchants Venture Capital, CICC</t>
  </si>
  <si>
    <t>Yan Li</t>
  </si>
  <si>
    <t>liyan@ctlne.com</t>
  </si>
  <si>
    <t>https://pitchbook.com/profiles/company/493314-49#research</t>
  </si>
  <si>
    <t>Neuroshop</t>
  </si>
  <si>
    <t>Franchise, Marketplace, Retail Technology, Smart Building, Vending and Concessions</t>
  </si>
  <si>
    <t>Smart vending and retail solutions</t>
  </si>
  <si>
    <t>neuroshop.tech</t>
  </si>
  <si>
    <t>https://www.linkedin.com/company/87091303/</t>
  </si>
  <si>
    <t>info@neuroshop.tech</t>
  </si>
  <si>
    <t>Serhii Korobka</t>
  </si>
  <si>
    <t>s.korobka@neuroshop.tech</t>
  </si>
  <si>
    <t>https://linkedin.com/in/ACwAAFCEC4kBYbh2avLCXKJPm6b1dVqf8WWuX5Y</t>
  </si>
  <si>
    <t>Catholic Charities Community Services</t>
  </si>
  <si>
    <t>Engineering, Human Resources, Legal, Management, Medical &amp; Science, Operations</t>
  </si>
  <si>
    <t>Catholic Charities Community Services offers developmental disabilities, traumatic brain injuries, and chronic illnesses services.</t>
  </si>
  <si>
    <t>cccsrochester.org</t>
  </si>
  <si>
    <t>https://www.linkedin.com/company/catholic-charities-community-services/</t>
  </si>
  <si>
    <t>Lori Vanauken</t>
  </si>
  <si>
    <t>lori.vanauken@fcscharities.org</t>
  </si>
  <si>
    <t>https://www.linkedin.com/in/lori-vanauken-85b80859/</t>
  </si>
  <si>
    <t>Accent Group</t>
  </si>
  <si>
    <t>Accent Group is a retail and distribution of performance and lifestyle footwear.</t>
  </si>
  <si>
    <t>accentgr.com.au</t>
  </si>
  <si>
    <t>https://www.linkedin.com/company/accent-group/</t>
  </si>
  <si>
    <t>accentcustomerservice@accentgr.com.au</t>
  </si>
  <si>
    <t>+61 3 9427 9422</t>
  </si>
  <si>
    <t>Frasers Group</t>
  </si>
  <si>
    <t>Daniel Agostinelli</t>
  </si>
  <si>
    <t>daniel.agostinelli@accentgr.com.au</t>
  </si>
  <si>
    <t>https://www.linkedin.com/in/daniel-agostinelli-0858a515b/</t>
  </si>
  <si>
    <t>https://www.accentgr.com.au/investor/board-of-directors</t>
  </si>
  <si>
    <t>Luvu</t>
  </si>
  <si>
    <t>Employee Benefits, Mobile Apps</t>
  </si>
  <si>
    <t>Luvu is an employee benefits platform that offers curated benefits to support physical, mental and emotional health of employees.</t>
  </si>
  <si>
    <t>getluvu.com</t>
  </si>
  <si>
    <t>https://www.linkedin.com/company/getluvu</t>
  </si>
  <si>
    <t>info@getluvu.com</t>
  </si>
  <si>
    <t>Erhas</t>
  </si>
  <si>
    <t>Serkan Kocaman</t>
  </si>
  <si>
    <t>serkan@getluvu.com</t>
  </si>
  <si>
    <t>https://www.f6s.com/member/serkankocaman#about</t>
  </si>
  <si>
    <t>Sugar House Station</t>
  </si>
  <si>
    <t>Food and Beverage, Restaurants</t>
  </si>
  <si>
    <t>Sugar House Station is a restaurant.</t>
  </si>
  <si>
    <t>801-651-5195</t>
  </si>
  <si>
    <t>GlucoSense</t>
  </si>
  <si>
    <t>Biotechnology, Diabetes, Life Science</t>
  </si>
  <si>
    <t>GlucoSense aims to create a non-invasive, affordable blood glucose monitor to improve diabetes management and quality of life for diabetics.</t>
  </si>
  <si>
    <t>https://www.linkedin.com/company/glucosense</t>
  </si>
  <si>
    <t>DMZ</t>
  </si>
  <si>
    <t>Tenzin Dhonyoe</t>
  </si>
  <si>
    <t>https://www.linkedin.com/in/tenzindhonyoe/</t>
  </si>
  <si>
    <t>Full STEAM Forward</t>
  </si>
  <si>
    <t>Full STEAM Forward is a Free online STEAM Enrichment Program for girls of color that promotes equity in science education.</t>
  </si>
  <si>
    <t>fullsteamforward.org</t>
  </si>
  <si>
    <t>https://www.linkedin.com/company/full-steam-forward/</t>
  </si>
  <si>
    <t>Cleveland H. Dodge Foundation, STEM Action Grants</t>
  </si>
  <si>
    <t>Joni Bessler</t>
  </si>
  <si>
    <t>joni@fullsteamforward.org</t>
  </si>
  <si>
    <t>https://www.linkedin.com/in/joni-bessler-b8b0b399/</t>
  </si>
  <si>
    <t>North Slave Métis Alliance</t>
  </si>
  <si>
    <t>Yellowknife, Northwest Territories, Canada</t>
  </si>
  <si>
    <t>The North Slave Métis Alliance is a non-profit organization that advocates for Aboriginal rights among Métis people.</t>
  </si>
  <si>
    <t>nsma.net</t>
  </si>
  <si>
    <t>https://www.linkedin.com/company/north-slave-m%C3%A9tis-alliance</t>
  </si>
  <si>
    <t>lands@nsma.net</t>
  </si>
  <si>
    <t>+1 867-873-6762</t>
  </si>
  <si>
    <t>Marc Whitford</t>
  </si>
  <si>
    <t>mgwhitford@northwestel.net</t>
  </si>
  <si>
    <t>https://www.nsma.net/meet-the-team#:~:text=Marc%20Whitford%C2%A0,mgwhitford%40northwestel.net</t>
  </si>
  <si>
    <t>Future for KIDS</t>
  </si>
  <si>
    <t>Engineering, Management, Sales</t>
  </si>
  <si>
    <t>Tempe, Arizona, United States</t>
  </si>
  <si>
    <t>Future for KIDS provides academic, athletic, and ethical activities to help youth improve their lives.</t>
  </si>
  <si>
    <t>futureforkids.org</t>
  </si>
  <si>
    <t>https://www.linkedin.com/company/future-for-kids</t>
  </si>
  <si>
    <t>info@futureforkids.org</t>
  </si>
  <si>
    <t>1 480-947-8131</t>
  </si>
  <si>
    <t>Madonna Bistany</t>
  </si>
  <si>
    <t>madonna@futureforkids.org</t>
  </si>
  <si>
    <t>https://www.linkedin.com/in/madonna-bistany-89006a9/</t>
  </si>
  <si>
    <t>Southwest Human Development</t>
  </si>
  <si>
    <t>Child Care, Education, Health Care, Non Profit, Training</t>
  </si>
  <si>
    <t>Southwest Human Development is a non-profit organization that focuses on child development, wellness, education &amp; other disability services.</t>
  </si>
  <si>
    <t>swhd.org</t>
  </si>
  <si>
    <t>https://www.linkedin.com/company/southwest-human-development/</t>
  </si>
  <si>
    <t>give@shwd.org</t>
  </si>
  <si>
    <t>Ginger Ward</t>
  </si>
  <si>
    <t>gward@swhd.org</t>
  </si>
  <si>
    <t>https://linkedin.com//in/ginger-ward-7412458</t>
  </si>
  <si>
    <t>Habitat for Humanity of Spartanburg</t>
  </si>
  <si>
    <t>Communities, Non Profit, Social</t>
  </si>
  <si>
    <t>Habitat for Humanity of Spartanburg is committed to empowering deserving, hardworking families.</t>
  </si>
  <si>
    <t>habitatspartanburg.org</t>
  </si>
  <si>
    <t>https://www.linkedin.com/company/habitat-for-humanity-of-spartanburg/</t>
  </si>
  <si>
    <t>bj.camp@habitatspartanburg.org</t>
  </si>
  <si>
    <t>+1 864 591 2221</t>
  </si>
  <si>
    <t>The Milliken &amp; Company Charitable Foundation, Duke Energy Corporation</t>
  </si>
  <si>
    <t>Raymond Davis</t>
  </si>
  <si>
    <t>raymond.davis@habitatspartanburg.org</t>
  </si>
  <si>
    <t>https://www.habitatspartanburg.org/staff#:~:text=RAYMOND%20DAVIS,Executive%20Director</t>
  </si>
  <si>
    <t>The Learning Internet</t>
  </si>
  <si>
    <t>Engineering, Finance, Human Resources, Information Technology, Management, Marketing, Operations, Pro Services, Product, Sales, Support</t>
  </si>
  <si>
    <t>Digital Media, E-Learning, Education</t>
  </si>
  <si>
    <t>Portland, Oregon, United States</t>
  </si>
  <si>
    <t>The Learning Internet provides K-12 solutions to help students, teachers, and schools.</t>
  </si>
  <si>
    <t>learning.com</t>
  </si>
  <si>
    <t>https://www.linkedin.com/company/learning-com</t>
  </si>
  <si>
    <t>info@learning.com</t>
  </si>
  <si>
    <t>+1 503 284 0100</t>
  </si>
  <si>
    <t>CIBC Innovation Banking</t>
  </si>
  <si>
    <t>Lisa O'Masta</t>
  </si>
  <si>
    <t>https://www.linkedin.com/in/lisaomasta/</t>
  </si>
  <si>
    <t>Save the Family</t>
  </si>
  <si>
    <t>Charity, Child Care, Family, Non Profit</t>
  </si>
  <si>
    <t>Save the Family provides housing, case management, and supportive services to homeless and impoverished families.</t>
  </si>
  <si>
    <t>savethefamily.org</t>
  </si>
  <si>
    <t>https://www.linkedin.com/company/save-the-family-foundation-of-arizona</t>
  </si>
  <si>
    <t>info@savethefamily.org</t>
  </si>
  <si>
    <t>(480) 898-0228</t>
  </si>
  <si>
    <t>Jacki Taylor</t>
  </si>
  <si>
    <t>jacki.taylor@savethefamily.org</t>
  </si>
  <si>
    <t>https://savethefamily.org/ceo-jacki-taylor-announces-retirement-at-close-of-2022/</t>
  </si>
  <si>
    <t>Finger Lakes Fabric</t>
  </si>
  <si>
    <t>Books, Textiles</t>
  </si>
  <si>
    <t>Skaneateles, New York, United States</t>
  </si>
  <si>
    <t>At Finger Lakes Fabrics, community and creativity come together.</t>
  </si>
  <si>
    <t>fingerlakesfabrics.com</t>
  </si>
  <si>
    <t>jolenefitch7@gmail.com</t>
  </si>
  <si>
    <t>1.315.291.7054</t>
  </si>
  <si>
    <t>BERNINA International AG</t>
  </si>
  <si>
    <t>Amy Mcnamara</t>
  </si>
  <si>
    <t>amy@fingerlakesfabrics.com</t>
  </si>
  <si>
    <t>https://www.crunchbase.com/person/amy-mcnamara-843c</t>
  </si>
  <si>
    <t>MB&amp;F</t>
  </si>
  <si>
    <t>Consumer Goods, Information Technology, Jewelry, Machinery Manufacturing</t>
  </si>
  <si>
    <t>Geneva, Geneve, Switzerland</t>
  </si>
  <si>
    <t>MB&amp;F M.A.D.Gallery is a captivating universe of kinetic art where horological machines and mechanical art devices reign supreme.</t>
  </si>
  <si>
    <t>mbandf.com</t>
  </si>
  <si>
    <t>https://www.linkedin.com/company/974471</t>
  </si>
  <si>
    <t>info@mbandf.com</t>
  </si>
  <si>
    <t>CHANEL</t>
  </si>
  <si>
    <t>Maximilian Busser</t>
  </si>
  <si>
    <t>mbusser@mbandf.com</t>
  </si>
  <si>
    <t>https://www.mbandf.com/en/mbandf/maximilian-busser-and-friends</t>
  </si>
  <si>
    <t>SPS PoolCare</t>
  </si>
  <si>
    <t>Customer Service, Facility Management, Swimming</t>
  </si>
  <si>
    <t>Smart Pool Services offers pool and spa maintenance, repair, and energy-efficient solutions.</t>
  </si>
  <si>
    <t>spspoolcare.com</t>
  </si>
  <si>
    <t>https://www.linkedin.com/company/spspoolcare/</t>
  </si>
  <si>
    <t>Balance Point Capital Partners</t>
  </si>
  <si>
    <t>Daniel Davis</t>
  </si>
  <si>
    <t>https://linkedin.com/in/ACwAADtHNQcBVYOba1sOXALckzPmhbjs5pRlAfc</t>
  </si>
  <si>
    <t>Omen AI</t>
  </si>
  <si>
    <t>Artificial Intelligence (AI), Data Visualization, Hardware</t>
  </si>
  <si>
    <t>Coming Soon....</t>
  </si>
  <si>
    <t>omen.ai</t>
  </si>
  <si>
    <t>Caffeinated Capital, Genius Ventures</t>
  </si>
  <si>
    <t>McDowell Sonoran Conservancy</t>
  </si>
  <si>
    <t>Non Profit, Social Impact, Sustainability, Wildlife Conservation</t>
  </si>
  <si>
    <t>McDowell Sonoran Conservancy preserves and advances natural open space through scientific and natural methods.</t>
  </si>
  <si>
    <t>mcdowellsonoran.org</t>
  </si>
  <si>
    <t>https://www.linkedin.com/company/mcdowell-sonoran-conservancy/</t>
  </si>
  <si>
    <t>info@mcdowellsonoran.org</t>
  </si>
  <si>
    <t>+(480) 998-7971</t>
  </si>
  <si>
    <t>Amanda Hofmann-Handy, Ed.D.</t>
  </si>
  <si>
    <t>amanda_hofmann-handy@mcdowellsonoran.org</t>
  </si>
  <si>
    <t>https://linkedin.com/in/ACwAAA5T1B8ByNU2ITOn9YIdQ9Hdg4zwR-HFtlI</t>
  </si>
  <si>
    <t>Earn to Learn</t>
  </si>
  <si>
    <t>Education, Non Profit, Social</t>
  </si>
  <si>
    <t>Tucson, Arizona, United States</t>
  </si>
  <si>
    <t>Earn to Learn helps students save and match funds for college expenses.</t>
  </si>
  <si>
    <t>earntolearn.org</t>
  </si>
  <si>
    <t>https://www.linkedin.com/company/earntolearn/</t>
  </si>
  <si>
    <t>info@earntolearn.org</t>
  </si>
  <si>
    <t>+1 520-497-4999</t>
  </si>
  <si>
    <t>Dylan Wireman</t>
  </si>
  <si>
    <t>https://linkedin.com/in/ACwAACeCPooBAUnpOPf9VoQqNIVjWwDtOn-mBM4</t>
  </si>
  <si>
    <t>NabyPay</t>
  </si>
  <si>
    <t>FinTech, Mobile Payments</t>
  </si>
  <si>
    <t>NabyPay is a mobile-first payments solution for SMEs in the UK, helping businesses to get paid faster and work smarter.</t>
  </si>
  <si>
    <t>nabypay.com</t>
  </si>
  <si>
    <t>https://www.linkedin.com/company/nabypay/</t>
  </si>
  <si>
    <t>help@nabypay.com</t>
  </si>
  <si>
    <t>Anthony Mullally</t>
  </si>
  <si>
    <t>anthony@nabypay.com</t>
  </si>
  <si>
    <t>https://linkedin.com/in/ACwAAAAYjLkBbJKJYjI-CpJLQMDL6g0Ii2WF9Is</t>
  </si>
  <si>
    <t>Sarana AI</t>
  </si>
  <si>
    <t>Artificial Intelligence (AI), FinTech</t>
  </si>
  <si>
    <t>Selangor, Selangor, Malaysia</t>
  </si>
  <si>
    <t>Sarana AI creating AI to support, not to replace, Indonesians.</t>
  </si>
  <si>
    <t>sarana.ai</t>
  </si>
  <si>
    <t>https://www.linkedin.com/company/sarana-ai/</t>
  </si>
  <si>
    <t>info@sarana.ai</t>
  </si>
  <si>
    <t>Fortress Data Services</t>
  </si>
  <si>
    <t>Aktsa Efendy</t>
  </si>
  <si>
    <t>aktsa@sarana.ai</t>
  </si>
  <si>
    <t>https://pitchbook.com/profiles/company/639041-68#research</t>
  </si>
  <si>
    <t>Axxes Capital</t>
  </si>
  <si>
    <t>Finance, Management, Marketing, Operations, Product, Sales</t>
  </si>
  <si>
    <t>Advice, Finance, Financial Services</t>
  </si>
  <si>
    <t>Coral Gables, Florida, United States</t>
  </si>
  <si>
    <t>Axxes Capital is a financial company that equips financial advisors to offer cutting-edge solutions for the private sector.</t>
  </si>
  <si>
    <t>axxescapital.com</t>
  </si>
  <si>
    <t>https://www.linkedin.com/company/axxescapital</t>
  </si>
  <si>
    <t>info@axxescapital.com</t>
  </si>
  <si>
    <t>800-684-1006</t>
  </si>
  <si>
    <t>Banco Mercantil Santa Cruz</t>
  </si>
  <si>
    <t>Joseph Dagrosa</t>
  </si>
  <si>
    <t>jdagrosa@axxescapital.com</t>
  </si>
  <si>
    <t>https://www.linkedin.com/in/joseph-dagrosa-jr-59415934/</t>
  </si>
  <si>
    <t>The Be Kind People Project</t>
  </si>
  <si>
    <t>Education, Non Profit, Social Impact</t>
  </si>
  <si>
    <t>The Be Kind People Project offers innovative and effective programming and services for students.</t>
  </si>
  <si>
    <t>thebekindpeopleproject.org</t>
  </si>
  <si>
    <t>https://www.linkedin.com/company/the-be-kind-people-project/</t>
  </si>
  <si>
    <t>info@bkpp.org</t>
  </si>
  <si>
    <t>+(602) 559-9399</t>
  </si>
  <si>
    <t>Marcia Meyer</t>
  </si>
  <si>
    <t>marcia@bkpp.org</t>
  </si>
  <si>
    <t>https://thebekindpeopleproject.org/about/school-support/#:~:text=MARCIA%20MEYER,BOARD%20OF%20DIRECTORS</t>
  </si>
  <si>
    <t>Awen Oncology</t>
  </si>
  <si>
    <t>Oncology, Pharmaceutical</t>
  </si>
  <si>
    <t>Wales, Cumbria, United Kingdom</t>
  </si>
  <si>
    <t>Awen Oncology is a pharmaceuticals start-up that is drugging developmentally-silent oncogenic drivers.</t>
  </si>
  <si>
    <t>awenoncology.com</t>
  </si>
  <si>
    <t>https://www.linkedin.com/company/awen-oncology/</t>
  </si>
  <si>
    <t>Ramsay Mcfarlane</t>
  </si>
  <si>
    <t>ramsay@awenoncology.com</t>
  </si>
  <si>
    <t>https://www.linkedin.com/in/dr-ramsay-mcfarlane-61a05a4b/?originalSubdomain=uk</t>
  </si>
  <si>
    <t>Ares Industries</t>
  </si>
  <si>
    <t>El Segundo, California, United States</t>
  </si>
  <si>
    <t>Ares Industries wants to create "cruise missiles that are smaller and less expensive."</t>
  </si>
  <si>
    <t>aresindustries.com</t>
  </si>
  <si>
    <t>https://www.linkedin.com/company/aresindustries/</t>
  </si>
  <si>
    <t>Alex Tseng</t>
  </si>
  <si>
    <t>alex@aresindustries.com</t>
  </si>
  <si>
    <t>https://www.crunchbase.com/person/alex-tseng-d46b</t>
  </si>
  <si>
    <t>Tynkertopia</t>
  </si>
  <si>
    <t>Tynkertopia empowers learners of all ages with creativity, inquiry, and collaboration skills in a safe and inclusive environment.</t>
  </si>
  <si>
    <t>tynkertopia.org</t>
  </si>
  <si>
    <t>https://www.linkedin.com/company/tynkertopia-inc/</t>
  </si>
  <si>
    <t>info@tynkertopia.org</t>
  </si>
  <si>
    <t>+1 928-326-3400</t>
  </si>
  <si>
    <t>Alice Christie</t>
  </si>
  <si>
    <t>https://linkedin.com/in/ACwAADxENncBmIIETEe4qFPHReucWLcYHwqg_WU</t>
  </si>
  <si>
    <t>Inferyx</t>
  </si>
  <si>
    <t>Analytics, Artificial Intelligence (AI), Enterprise Software, Machine Learning, Software</t>
  </si>
  <si>
    <t>Empowering enterprises with an end-to-end data analytics platform to build scalable and robust AI driven applications.</t>
  </si>
  <si>
    <t>inferyx.com</t>
  </si>
  <si>
    <t>https://www.linkedin.com/company/inferyx/</t>
  </si>
  <si>
    <t>contactus@inferyx.com</t>
  </si>
  <si>
    <t>1-848-999-1115</t>
  </si>
  <si>
    <t>NAM Info</t>
  </si>
  <si>
    <t>Yogesh Palrecha</t>
  </si>
  <si>
    <t>ypalrecha@inferyx.com</t>
  </si>
  <si>
    <t>https://www.inferyx.com/about.html</t>
  </si>
  <si>
    <t>Powder Beauty</t>
  </si>
  <si>
    <t>Beauty, E-Commerce, Health Care</t>
  </si>
  <si>
    <t>Powder Beauty provides insanely good, obsession-worthy products with a conscious DNA.</t>
  </si>
  <si>
    <t>powderbeauty.com</t>
  </si>
  <si>
    <t>https://www.linkedin.com/company/powderbeauty/</t>
  </si>
  <si>
    <t>contact@powderbeauty.com.</t>
  </si>
  <si>
    <t>+971 5 2788 2788</t>
  </si>
  <si>
    <t>The Sophia Collective</t>
  </si>
  <si>
    <t>Umesh Tomar</t>
  </si>
  <si>
    <t>Business Owner</t>
  </si>
  <si>
    <t>https://linkedin.com/in/ACwAAEokAgYBCAFzxpvFz1g9id6WBKwO59ROxRU</t>
  </si>
  <si>
    <t>TRADER Corporation</t>
  </si>
  <si>
    <t>Online Portals, Service Industry, Software</t>
  </si>
  <si>
    <t>TRADER Corporation provides online media, dealership software, and lender services</t>
  </si>
  <si>
    <t>tradercorporation.com</t>
  </si>
  <si>
    <t>Sebastian Baldwin</t>
  </si>
  <si>
    <t>sebastian.baldwin@trader.ca</t>
  </si>
  <si>
    <t>https://tradercorporation.com/about-us/management-team/#:~:text=Sebastian%20Baldwin%0APresident%20%26%20Chief%20Executive%20Officer</t>
  </si>
  <si>
    <t>MYCEEN</t>
  </si>
  <si>
    <t>Biotechnology</t>
  </si>
  <si>
    <t>MYCEEN is a carbon-negative materials combining mushroom mycelium and industrial byproducts.</t>
  </si>
  <si>
    <t>myceen.com</t>
  </si>
  <si>
    <t>https://www.linkedin.com/company/myceen/</t>
  </si>
  <si>
    <t>info@myceen.com</t>
  </si>
  <si>
    <t>+372 5373 1351</t>
  </si>
  <si>
    <t>Siim Karro</t>
  </si>
  <si>
    <t>siim@myceen.com</t>
  </si>
  <si>
    <t>https://www.linkedin.com/in/siim-karro/?originalSubdomain=ee</t>
  </si>
  <si>
    <t>Air Crew Academy</t>
  </si>
  <si>
    <t>Aerospace, Education, Training</t>
  </si>
  <si>
    <t>Charleston, South Carolina, United States</t>
  </si>
  <si>
    <t>Advanced Aircrew Academy provides professional pilots, flight or cabin attendants, flight coordinators, and online training services.</t>
  </si>
  <si>
    <t>aircrewacademy.com</t>
  </si>
  <si>
    <t>https://www.linkedin.com/company/advance-aircrew-academy</t>
  </si>
  <si>
    <t>info@aircrewacademy.com</t>
  </si>
  <si>
    <t>+1 843 557 1266</t>
  </si>
  <si>
    <t>Harbour Grove</t>
  </si>
  <si>
    <t>Alvin Wong</t>
  </si>
  <si>
    <t>awong@aircrewacademy.com</t>
  </si>
  <si>
    <t>https://www.linkedin.com/in/alvinwongto/?originalSubdomain=ca</t>
  </si>
  <si>
    <t>Yavapai Big Brothers Big Sisters</t>
  </si>
  <si>
    <t>Non Profit, Social, Social Assistance</t>
  </si>
  <si>
    <t>Prescott, Arizona, United States</t>
  </si>
  <si>
    <t>Yavapai Big Brothers Big Sisters cultivate mentoring relationships that unlock the promise within us all.</t>
  </si>
  <si>
    <t>azbigs.org</t>
  </si>
  <si>
    <t>https://www.linkedin.com/company//in/yavapai-big-brothers-big-sisters-44645213b/</t>
  </si>
  <si>
    <t>ybbbs@azbigs.org</t>
  </si>
  <si>
    <t>+1 928-778-5135</t>
  </si>
  <si>
    <t>Kristen Kerns</t>
  </si>
  <si>
    <t>kkerns@azbigs.org</t>
  </si>
  <si>
    <t>https://www.linkedin.com/in/kristenkerns/</t>
  </si>
  <si>
    <t>Billy's Place</t>
  </si>
  <si>
    <t>Charity, Children, Communities, Non Profit</t>
  </si>
  <si>
    <t>Glendale, Arizona, United States</t>
  </si>
  <si>
    <t>Billy's Place is a charity organization that provides group support and community education services to kids and families.</t>
  </si>
  <si>
    <t>billysplace.me</t>
  </si>
  <si>
    <t>https://www.linkedin.com/company/billy's-place</t>
  </si>
  <si>
    <t>family@billysplace.me</t>
  </si>
  <si>
    <t>1 (623) 414-9838</t>
  </si>
  <si>
    <t>Juli Mcgreal</t>
  </si>
  <si>
    <t>juli@billysplace.me</t>
  </si>
  <si>
    <t>https://linkedin.com/in/ACwAAC_gYAEBOeORdo7WDWGFPS1U3ALmkcYpPTY</t>
  </si>
  <si>
    <t>Intelizest</t>
  </si>
  <si>
    <t>Logistics, Manufacturing, Procurement, SaaS, Warehouse Automation</t>
  </si>
  <si>
    <t>SaaS low code applications covering Source to Procure to Pay, Warehouse and Logistics, Manufacturing Execution. Supply Chain Redefined.</t>
  </si>
  <si>
    <t>intelizest.com</t>
  </si>
  <si>
    <t>https://www.linkedin.com/company/intelizest/</t>
  </si>
  <si>
    <t>ashok@intelizest.com</t>
  </si>
  <si>
    <t>+91 9884465595</t>
  </si>
  <si>
    <t>Ashokraj Vadivelu</t>
  </si>
  <si>
    <t>https://www.linkedin.com/in/ashokraj-vadivelu/</t>
  </si>
  <si>
    <t>Jobs for Arizona's Graduates</t>
  </si>
  <si>
    <t>Jobs for Arizona's Graduates supports workforce-ready graduates, partnering with schools for 40+ years.</t>
  </si>
  <si>
    <t>jagaz.org</t>
  </si>
  <si>
    <t>https://www.linkedin.com/company/jagaz/</t>
  </si>
  <si>
    <t>info@jagaz.org</t>
  </si>
  <si>
    <t>+1 602-216-9503</t>
  </si>
  <si>
    <t>Marjorie Derubeis</t>
  </si>
  <si>
    <t>marjorie.derubeis@jagaz.org</t>
  </si>
  <si>
    <t>https://www.linkedin.com/in/marjorie-derubeis-4a8889111/</t>
  </si>
  <si>
    <t>Tanvex BioPharma</t>
  </si>
  <si>
    <t>Engineering, Finance, Human Resources, Information Technology, Management, Medical &amp; Science, Operations, Product</t>
  </si>
  <si>
    <t>Biopharma, Biotechnology, Medical, Pharmaceutical</t>
  </si>
  <si>
    <t>Taipei, T'ai-pei, Taiwan</t>
  </si>
  <si>
    <t>Tanvex BioPharma is a biopharmaceutical company that provides drug manufacturing, sales, and distribution services.</t>
  </si>
  <si>
    <t>tanvex.com</t>
  </si>
  <si>
    <t>https://www.linkedin.com/company/la-jolla-biologics-inc/</t>
  </si>
  <si>
    <t>contact@tanvex.com</t>
  </si>
  <si>
    <t>886 2 27010518</t>
  </si>
  <si>
    <t>Bora Pharmaceuticals</t>
  </si>
  <si>
    <t>Steve Lam</t>
  </si>
  <si>
    <t>https://www.linkedin.com/in/steve-lam-7037087/</t>
  </si>
  <si>
    <t>Vonova</t>
  </si>
  <si>
    <t>Biotechnology, Human Computer Interaction, Medical Device, Neuroscience</t>
  </si>
  <si>
    <t>Minimally invasive brain interface platform offering a new pathway to the brain surface without drilling through the skull.</t>
  </si>
  <si>
    <t>vonova.io</t>
  </si>
  <si>
    <t>https://www.linkedin.com/company/vonovaneuro/</t>
  </si>
  <si>
    <t>SmartGateVC, MedTech Innovator</t>
  </si>
  <si>
    <t>Wesley Jones</t>
  </si>
  <si>
    <t>wesley@vonova.io</t>
  </si>
  <si>
    <t>https://linkedin.com/in/ACwAAAecJbcBdIl8tP2VyS8JLvAMtiA5diSGgDU</t>
  </si>
  <si>
    <t>Metal Light</t>
  </si>
  <si>
    <t>Battery, Clean Energy, CleanTech, Electronics, Sustainability, Transportation</t>
  </si>
  <si>
    <t>Newark, New Jersey, United States</t>
  </si>
  <si>
    <t>Metal Light is developing a drop in replacement for diesel generators that uses metal and air as fuel.</t>
  </si>
  <si>
    <t>metallight.io</t>
  </si>
  <si>
    <t>https://www.linkedin.com/company/metal-light-inc</t>
  </si>
  <si>
    <t>hello@metallight.io</t>
  </si>
  <si>
    <t>Exelon, SOSV</t>
  </si>
  <si>
    <t>Nikitas Koukouras</t>
  </si>
  <si>
    <t>nikitas@metallight.io</t>
  </si>
  <si>
    <t>https://linkedin.com/in/ACwAAAdIduABCmlJ4yP-wijgeqyb5EI5oxJdNhY</t>
  </si>
  <si>
    <t>Bone Index Finland</t>
  </si>
  <si>
    <t>Kuopio, Eastern Finland, Finland</t>
  </si>
  <si>
    <t>Bone Index Finland is easy to use in any environment. It allows for the examination to be taken to the patient.</t>
  </si>
  <si>
    <t>bindex.fi</t>
  </si>
  <si>
    <t>https://www.linkedin.com/company/bone-index-finland/</t>
  </si>
  <si>
    <t>info@boneindex.fi</t>
  </si>
  <si>
    <t>+358 50 448 1696</t>
  </si>
  <si>
    <t>Lynx Capital</t>
  </si>
  <si>
    <t>Janne Karjalainen</t>
  </si>
  <si>
    <t>janne.karjalainen@boneindex.fi</t>
  </si>
  <si>
    <t>https://www.linkedin.com/in/janne-karjalainen-1b21543a/?originalSubdomain=fi</t>
  </si>
  <si>
    <t>SofloXR</t>
  </si>
  <si>
    <t>Augmented Reality, B2B, Events, Gaming, SaaS, Software</t>
  </si>
  <si>
    <t>Sofloxr builds specialized augmented reality solutions for events and venues.</t>
  </si>
  <si>
    <t>sofloxr.com</t>
  </si>
  <si>
    <t>https://www.linkedin.com/company/sofloxr/</t>
  </si>
  <si>
    <t>hello@sofloxr.com</t>
  </si>
  <si>
    <t>Jules Servius</t>
  </si>
  <si>
    <t>jules@sofloxr.com</t>
  </si>
  <si>
    <t>https://www.linkedin.com/in/jules-servius/</t>
  </si>
  <si>
    <t>The Launch Pad Teen Center</t>
  </si>
  <si>
    <t>Communities, Education, Non Profit, Social Impact</t>
  </si>
  <si>
    <t>The Launch Pad Teen Center works for the betterment of the society and communities at large.</t>
  </si>
  <si>
    <t>thelaunchpadteencenter.org</t>
  </si>
  <si>
    <t>suzanne@thelaunchpadteencenter.org</t>
  </si>
  <si>
    <t>Courtney Osterfelt</t>
  </si>
  <si>
    <t>costerfelt@thelaunchpadteencenter.org</t>
  </si>
  <si>
    <t>https://thelaunchpadteencenter.org/our-staff/#:~:text=Courtney%20Osterfelt,Costerfelt%40thelaunchpadteencenter.org</t>
  </si>
  <si>
    <t>Travilege</t>
  </si>
  <si>
    <t>B2B, B2C, SaaS, Travel Agency</t>
  </si>
  <si>
    <t>Manama, Ajman, United Arab Emirates</t>
  </si>
  <si>
    <t>Travilege provides a detailed B2B2C ERP SaaS platform for travel agencies and operators.</t>
  </si>
  <si>
    <t>travilege.com</t>
  </si>
  <si>
    <t>https://www.linkedin.com/company/travilege/</t>
  </si>
  <si>
    <t>Tenmou, Tamkeen</t>
  </si>
  <si>
    <t>Salman Almarzooq</t>
  </si>
  <si>
    <t>salman@travilege.com</t>
  </si>
  <si>
    <t>https://www.linkedin.com/in/salmanalmarzooq/?originalSubdomain=bh</t>
  </si>
  <si>
    <t>BSCStation</t>
  </si>
  <si>
    <t>Blockchain, Financial Services</t>
  </si>
  <si>
    <t>BSCStation is the leading DEX on Binance Smart Chain (BSC) with the best farms in Defi and a lottery for BSCS.</t>
  </si>
  <si>
    <t>bscstation.finance</t>
  </si>
  <si>
    <t>https://www.linkedin.com/company/bscsfinance/</t>
  </si>
  <si>
    <t>K300 Ventures</t>
  </si>
  <si>
    <t>Tuan Anh Luong</t>
  </si>
  <si>
    <t>https://www.linkedin.com/in/scofieldx/?originalSubdomain=vn</t>
  </si>
  <si>
    <t>böhme</t>
  </si>
  <si>
    <t>Apparel, E-Commerce, Fashion, Lifestyle, Retail</t>
  </si>
  <si>
    <t>Sandy, Utah, United States</t>
  </si>
  <si>
    <t>Bohme, Inc is an apparel and fashion company specializing in women clothing.</t>
  </si>
  <si>
    <t>bohme.com</t>
  </si>
  <si>
    <t>https://www.linkedin.com/company/bohme/</t>
  </si>
  <si>
    <t>801-266-2002</t>
  </si>
  <si>
    <t>Unified Commerce Group</t>
  </si>
  <si>
    <t>Vivien Bohme</t>
  </si>
  <si>
    <t>vivien@bohme.com</t>
  </si>
  <si>
    <t>https://linkedin.com//in/vivien-bohme-85157b46</t>
  </si>
  <si>
    <t>Luxid</t>
  </si>
  <si>
    <t>Human Resources, Marketing</t>
  </si>
  <si>
    <t>Creative Agency, Digital Marketing, Marketing</t>
  </si>
  <si>
    <t>Luxid is a marketing solutions firm that provides digital sales solutions, creative excellence, and digital marketing solutions.</t>
  </si>
  <si>
    <t>luxidgroup.com</t>
  </si>
  <si>
    <t>https://www.linkedin.com/company/luxidgroup</t>
  </si>
  <si>
    <t>info@luxidgroup.com</t>
  </si>
  <si>
    <t>358 2 81450600</t>
  </si>
  <si>
    <t>Voland Partners</t>
  </si>
  <si>
    <t>Rolf Zen Eckell</t>
  </si>
  <si>
    <t>https://linkedin.com/in/ACwAAAMVwfcBqQeVf0jOev06A44pcCnjGAnqZs4</t>
  </si>
  <si>
    <t>FinKnight</t>
  </si>
  <si>
    <t>Consulting, Financial Services, Information Services</t>
  </si>
  <si>
    <t>FinKnight offers new growth opportunities and financial management experience for companies.</t>
  </si>
  <si>
    <t>finknight.com</t>
  </si>
  <si>
    <t>https://www.linkedin.com/company/finknight</t>
  </si>
  <si>
    <t>First Move</t>
  </si>
  <si>
    <t>Qi Chan</t>
  </si>
  <si>
    <t>qi@finknight.com</t>
  </si>
  <si>
    <t>https://www.linkedin.com/in/qiyang-chan/?originalSubdomain=my</t>
  </si>
  <si>
    <t>Cyberbit</t>
  </si>
  <si>
    <t>Cyberbit provides Security Operations Center, Security Training and Simulation, Cybersecurity, Cyber Range, and Cyber Range Training.</t>
  </si>
  <si>
    <t>cyberbit.com</t>
  </si>
  <si>
    <t>https://www.linkedin.com/company/cyberbit/</t>
  </si>
  <si>
    <t>Charlesbank Capital Partners</t>
  </si>
  <si>
    <t>Caleb Barlow</t>
  </si>
  <si>
    <t>caleb.barlow@cyberbit.com</t>
  </si>
  <si>
    <t>https://www.linkedin.com/in/calebbarlow/</t>
  </si>
  <si>
    <t>Bleakley Financial Group</t>
  </si>
  <si>
    <t>Fairfield, New Jersey, United States</t>
  </si>
  <si>
    <t>Bleakley Financial Group offers individuals, families &amp; business owners independent financial planning &amp; wealth management advice.</t>
  </si>
  <si>
    <t>bleakley.com</t>
  </si>
  <si>
    <t>https://www.linkedin.com/company/bleakley-financial-group</t>
  </si>
  <si>
    <t>973.575.4180</t>
  </si>
  <si>
    <t>Rise Growth Partners</t>
  </si>
  <si>
    <t>Michael J. Mckiernan</t>
  </si>
  <si>
    <t>michael.mckiernan@bleakley.com</t>
  </si>
  <si>
    <t>https://linkedin.com/in/ACwAAAAwTgYBZ_zJmNISYcnyHDJQzNaY9aDI1BE</t>
  </si>
  <si>
    <t>Boys &amp; Girls Clubs of Central Arizona</t>
  </si>
  <si>
    <t>Non Profit, Social, Young Adults</t>
  </si>
  <si>
    <t>Boys &amp; Girls Clubs of Central Arizona provides safe, supportive environment for Prescott youth to thrive after school.</t>
  </si>
  <si>
    <t>bgccaz.org</t>
  </si>
  <si>
    <t>https://www.linkedin.com/company/boys-girls-clubs-of-central-arizona/</t>
  </si>
  <si>
    <t>+1 928-776-8686</t>
  </si>
  <si>
    <t>Alexander Heinemann</t>
  </si>
  <si>
    <t>aheinemann@bgccaz.org</t>
  </si>
  <si>
    <t>https://www.linkedin.com/in/alexander-heinemann-26a9959a/</t>
  </si>
  <si>
    <t>Airlink</t>
  </si>
  <si>
    <t>Engineering, Human Resources, Information Technology, Management, Operations, Sales</t>
  </si>
  <si>
    <t>Air Transportation, Commercial, Transportation</t>
  </si>
  <si>
    <t>Pretoria, NA - South Africa, South Africa</t>
  </si>
  <si>
    <t>Airlink operates as a Regional Feeder Airline System which is a component of a large composite Network Airline Transportation System.</t>
  </si>
  <si>
    <t>flyairlink.com</t>
  </si>
  <si>
    <t>https://www.linkedin.com/company/airlink/</t>
  </si>
  <si>
    <t>customercare@flyairlink.com</t>
  </si>
  <si>
    <t>27 11 451 7300</t>
  </si>
  <si>
    <t>Qatar Airways</t>
  </si>
  <si>
    <t>Rodger Foster</t>
  </si>
  <si>
    <t>raf@flyairlink.com</t>
  </si>
  <si>
    <t>https://www.linkedin.com/in/rodger-foster-837b382b/?originalSubdomain=za</t>
  </si>
  <si>
    <t>GFOS</t>
  </si>
  <si>
    <t>Essen, Nordrhein-Westfalen, Germany</t>
  </si>
  <si>
    <t>GFOS is a provider of IT solutions.</t>
  </si>
  <si>
    <t>gfos.com</t>
  </si>
  <si>
    <t>https://www.linkedin.com/company/gfos-mbh/</t>
  </si>
  <si>
    <t>info@gfos.com</t>
  </si>
  <si>
    <t>49 201 613000</t>
  </si>
  <si>
    <t>Riverside Company</t>
  </si>
  <si>
    <t>Ignace Meenen</t>
  </si>
  <si>
    <t>meenen.ignace@gfos.com</t>
  </si>
  <si>
    <t>https://www.linkedin.com/in/ignace-dr-van-meenen/</t>
  </si>
  <si>
    <t>Moonlit.ai</t>
  </si>
  <si>
    <t>Artificial Intelligence (AI), Legal, Legal Tech</t>
  </si>
  <si>
    <t>Moonlit is a legal knowledge platform designed to facilitate cross-border legal research and monitoring across the European Union.</t>
  </si>
  <si>
    <t>moonlit.ai</t>
  </si>
  <si>
    <t>https://www.linkedin.com/company/moonlit-ai</t>
  </si>
  <si>
    <t>info@moonlit.ai</t>
  </si>
  <si>
    <t>Curiosity VC</t>
  </si>
  <si>
    <t>Roderick Lucas</t>
  </si>
  <si>
    <t>roderick@moonlit.ai</t>
  </si>
  <si>
    <t>https://www.linkedin.com/in/roderick-lucas-0584a415/?originalSubdomain=nl</t>
  </si>
  <si>
    <t>Symmera</t>
  </si>
  <si>
    <t>Symmera offers cutting-edge solutions for corporate digitization.</t>
  </si>
  <si>
    <t>symmera.com</t>
  </si>
  <si>
    <t>https://www.linkedin.com/company/symmera/</t>
  </si>
  <si>
    <t>info@symmera.com</t>
  </si>
  <si>
    <t>Srinivas Kumar</t>
  </si>
  <si>
    <t>skumar@symmera.com</t>
  </si>
  <si>
    <t>https://www.linkedin.com/in/srinivas-kumar-2634a1/</t>
  </si>
  <si>
    <t>Jiuzhi Technology</t>
  </si>
  <si>
    <t>Health Diagnostics, Medical, Medical Device, Wearables</t>
  </si>
  <si>
    <t>Jiuzhi Technology is an innovative technology company that offers transformative medical wearable devices and auxiliary diagnosis services.</t>
  </si>
  <si>
    <t>gdjztech.com</t>
  </si>
  <si>
    <t>Brizan Venture, Vertex Ventures China</t>
  </si>
  <si>
    <t>Hao Wu</t>
  </si>
  <si>
    <t>hao.wu@ninenovo.com</t>
  </si>
  <si>
    <t>https://pitchbook.com/profiles/company/519522-49#patents</t>
  </si>
  <si>
    <t>MemeFi</t>
  </si>
  <si>
    <t>Blockchain, Gaming</t>
  </si>
  <si>
    <t>MemeFi is a Web3 ecosystem that includes an on-chain Social Tech app and a widely used Telegram clicker app.</t>
  </si>
  <si>
    <t>memefi.club</t>
  </si>
  <si>
    <t>https://www.linkedin.com/company/memefi/</t>
  </si>
  <si>
    <t>support@memefi.club.</t>
  </si>
  <si>
    <t>Andriy Tkachiv</t>
  </si>
  <si>
    <t>andriy@memefi.club</t>
  </si>
  <si>
    <t>https://www.linkedin.com/in/andrew-tkachiv/?originalSubdomain=pl</t>
  </si>
  <si>
    <t>Gibbs Smith</t>
  </si>
  <si>
    <t>Engineering, Finance, Human Resources, Management, Operations, Pro Services, Sales</t>
  </si>
  <si>
    <t>Books, E-Commerce, Publishing, Shopping</t>
  </si>
  <si>
    <t>Kaysville, Utah, United States</t>
  </si>
  <si>
    <t>Gibbs Smith is an online shop that sells a variety of books related to cooking, gardening, etc.</t>
  </si>
  <si>
    <t>gibbs-smith.com</t>
  </si>
  <si>
    <t>https://www.linkedin.com/company/gibbs-smith-publisher</t>
  </si>
  <si>
    <t>info@gibbs-smith.com</t>
  </si>
  <si>
    <t>801-544-9800</t>
  </si>
  <si>
    <t>Brad Farmer</t>
  </si>
  <si>
    <t>bfarmer@gibbs-smith.com</t>
  </si>
  <si>
    <t>https://www.linkedin.com/in/bfarmer/</t>
  </si>
  <si>
    <t>Prscnt</t>
  </si>
  <si>
    <t>Artificial Intelligence (AI), Content Creators, Management Consulting, Social Media, Social Media Management</t>
  </si>
  <si>
    <t>Irvine, California, United States</t>
  </si>
  <si>
    <t>Prscnt is a pioneering talent management agency dedicated to empowering content creators with cutting-edge AI technology.</t>
  </si>
  <si>
    <t>prscnt.io</t>
  </si>
  <si>
    <t>https://www.linkedin.com/company/prscnt-io/?viewAsMember=true</t>
  </si>
  <si>
    <t>chris@prscnt.io</t>
  </si>
  <si>
    <t>Chris Alexander</t>
  </si>
  <si>
    <t>https://www.linkedin.com/in/thechrisalexander/</t>
  </si>
  <si>
    <t>ZeKju</t>
  </si>
  <si>
    <t>B2B, Logistics, Messaging, SaaS, Supply Chain Management</t>
  </si>
  <si>
    <t>Messenger Communication for Supply Chains (SaaS, B2B, Logistics, Transportation)</t>
  </si>
  <si>
    <t>zekju.com</t>
  </si>
  <si>
    <t>https://www.linkedin.com/company/zekju/</t>
  </si>
  <si>
    <t>info@zekju.com</t>
  </si>
  <si>
    <t>The Twenty Minute VC</t>
  </si>
  <si>
    <t>Thorsten Stuke</t>
  </si>
  <si>
    <t>tstuke@zekju.com</t>
  </si>
  <si>
    <t>https://linkedin.com/in/ACwAAATM830BkowAu9jB4_crD-xYmhMWOBQg2vs</t>
  </si>
  <si>
    <t>Bank of Palestine</t>
  </si>
  <si>
    <t>Engineering, Finance, Human Resources, Information Technology, Management, Operations, Product, Sales</t>
  </si>
  <si>
    <t>Ramallah, West Bank, Palestinian Territory</t>
  </si>
  <si>
    <t>Bank of Palestine is a financial institution that helps to meet financial and banking.</t>
  </si>
  <si>
    <t>Europe, Middle East, and Africa (EMEA), Middle East</t>
  </si>
  <si>
    <t>bankofpalestine.com</t>
  </si>
  <si>
    <t>https://www.linkedin.com/company/bankofpalestine/</t>
  </si>
  <si>
    <t>cs@bankofpalestine.com</t>
  </si>
  <si>
    <t>Yousef Abdel Razeq</t>
  </si>
  <si>
    <t>https://linkedin.com/in/ACwAAEjCnUABuIwHGFunEmU6KnZWZMaXagFf35s</t>
  </si>
  <si>
    <t>Childrens Bereavement Center</t>
  </si>
  <si>
    <t>Management, Marketing, Pro Services</t>
  </si>
  <si>
    <t>Child Care, Health Care, Non Profit</t>
  </si>
  <si>
    <t>Children's Bereavement Center helps children, families acknowledge change, and integrate loss with healthy grief and mourning.</t>
  </si>
  <si>
    <t>childbereavement.org</t>
  </si>
  <si>
    <t>https://www.linkedin.com/company/children's-bereavement-center</t>
  </si>
  <si>
    <t>info@childbereavement.org</t>
  </si>
  <si>
    <t>+1 888 988 5438</t>
  </si>
  <si>
    <t>Florida Blue Foundation, The Cigna Group Foundation</t>
  </si>
  <si>
    <t>Debra Albo-Steiger, Lcsw</t>
  </si>
  <si>
    <t>debra@childbereavement.org</t>
  </si>
  <si>
    <t>https://linkedin.com/in/ACwAADNRNU4Bx5IV6ySjSp_MYrKmP6wIW2S5Dpw</t>
  </si>
  <si>
    <t>Every Half Coffee Roasters</t>
  </si>
  <si>
    <t>Coffee, Food and Beverage</t>
  </si>
  <si>
    <t>Every half coffee roasters a coffee bean brand it offers specialty coffee beans sourced from local and foreign farmers.</t>
  </si>
  <si>
    <t>everyhalf.vn</t>
  </si>
  <si>
    <t>https://www.linkedin.com/company/every-half</t>
  </si>
  <si>
    <t>hello@everyhalf.vn</t>
  </si>
  <si>
    <t>+84 83 899 9180</t>
  </si>
  <si>
    <t>Openspace</t>
  </si>
  <si>
    <t>Phu Vo</t>
  </si>
  <si>
    <t>phu.vo@everyhalf.vn</t>
  </si>
  <si>
    <t>https://www.linkedin.com/in/phuvd/?originalSubdomain=vn</t>
  </si>
  <si>
    <t>Cartius</t>
  </si>
  <si>
    <t>Child Care, EdTech, Information Technology</t>
  </si>
  <si>
    <t>Cartius offers engaging interactions with children for language development and imaginative growth.</t>
  </si>
  <si>
    <t>catius.io</t>
  </si>
  <si>
    <t>info@catius.io</t>
  </si>
  <si>
    <t>070-8691-0506</t>
  </si>
  <si>
    <t>Farquhar VC, Korea Small and Medium Business Venture Promotion Corporation, Smilegate Investment, Stick Ventures</t>
  </si>
  <si>
    <t>Stephanie An</t>
  </si>
  <si>
    <t>stephanie@catius.io</t>
  </si>
  <si>
    <t>https://linkedin.com/in/ACwAAALBc-0BybLhdJjyZPz2-Am2D6Au5SkBce8</t>
  </si>
  <si>
    <t>Nectar AI</t>
  </si>
  <si>
    <t>Artificial Intelligence (AI), Generative AI, Virtual Reality</t>
  </si>
  <si>
    <t>Nectar AI is a virtual AI companion platform that offers users the ability to create the digital customized personalities and companions.</t>
  </si>
  <si>
    <t>nectar.ai</t>
  </si>
  <si>
    <t>Karatage, Mechanism Capital</t>
  </si>
  <si>
    <t>Feng Zi</t>
  </si>
  <si>
    <t>https://pitchbook.com/profiles/company/616533-85#research</t>
  </si>
  <si>
    <t>Ipswich Town Football Club</t>
  </si>
  <si>
    <t>1878-01-01</t>
  </si>
  <si>
    <t>Finance, Human Resources, Management, Marketing, Operations, Sales</t>
  </si>
  <si>
    <t>American Football, Sports, Sports Leagues and Teams, Training</t>
  </si>
  <si>
    <t>Ipswich, Suffolk, United Kingdom</t>
  </si>
  <si>
    <t>Ipswich Town Football Club is a football club that competes in leagues and tournaments.</t>
  </si>
  <si>
    <t>itfc.co.uk</t>
  </si>
  <si>
    <t>https://www.linkedin.com/company/ipswich-town-fc</t>
  </si>
  <si>
    <t>enquiries@itfc.co.uk</t>
  </si>
  <si>
    <t>+44 01473 400500</t>
  </si>
  <si>
    <t>Ed Sheeran</t>
  </si>
  <si>
    <t>Mark Ashton</t>
  </si>
  <si>
    <t>mark.ashton@itfc.co.uk</t>
  </si>
  <si>
    <t>https://www.itfc.co.uk/news/2021/april/mark-ashton-to-join-town-as-ceo/</t>
  </si>
  <si>
    <t>TailBlaze</t>
  </si>
  <si>
    <t>Animal Feed, Food and Beverage, Food Processing, Organic Food, Wholesale</t>
  </si>
  <si>
    <t>TailBlaze researches, develops, produces, and exports organic dog foods.</t>
  </si>
  <si>
    <t>tailblaze.in</t>
  </si>
  <si>
    <t>https://www.linkedin.com/company/tailblaze</t>
  </si>
  <si>
    <t>care@tailblaze.in</t>
  </si>
  <si>
    <t>+91 9428563045</t>
  </si>
  <si>
    <t>Manaall Maniyar</t>
  </si>
  <si>
    <t>https://linkedin.com//in/manaalmaniyar</t>
  </si>
  <si>
    <t>Literacy Volunteers of Coconino County</t>
  </si>
  <si>
    <t>Literacy Volunteers of Coconino County is helping to increase the basic English language and literacy skills.</t>
  </si>
  <si>
    <t>thinkliteracy.org</t>
  </si>
  <si>
    <t>director@thinkliteracy.org</t>
  </si>
  <si>
    <t>Amanda Black</t>
  </si>
  <si>
    <t>amanda@thinkliteracy.org</t>
  </si>
  <si>
    <t>https://thinkliteracy.org/staff-and-board/</t>
  </si>
  <si>
    <t>Exin Health</t>
  </si>
  <si>
    <t>Artificial Intelligence (AI), Health Care, Medical</t>
  </si>
  <si>
    <t>Exin Health is an innovator in the field of artificial intelligence for surgery.</t>
  </si>
  <si>
    <t>exinhealth.ai</t>
  </si>
  <si>
    <t>https://www.linkedin.com/company/exin-health</t>
  </si>
  <si>
    <t>hasan.ertas@exinhealth.ai</t>
  </si>
  <si>
    <t>Hasan Ertas</t>
  </si>
  <si>
    <t>https://linkedin.com/in/ACwAAAAQJD4BaFgt1sgltnxifg6HrHupjmlT7Jw</t>
  </si>
  <si>
    <t>Circular Labs</t>
  </si>
  <si>
    <t>Blockchain, Decentralized Finance (DeFi), Medical, Software Engineering</t>
  </si>
  <si>
    <t>Belmont, Massachusetts, United States</t>
  </si>
  <si>
    <t>Circular Labs builds blockchain technology that make DeSci and healthcare secure, compliant, and ready for innovation.</t>
  </si>
  <si>
    <t>circularprotocol.org</t>
  </si>
  <si>
    <t>https://www.linkedin.com/company/circular-labs</t>
  </si>
  <si>
    <t>administration@circularlabs.io</t>
  </si>
  <si>
    <t>Gianluca Novi</t>
  </si>
  <si>
    <t>https://www.linkedin.com/in/gianluca-de-novi-phd-4559b5b/</t>
  </si>
  <si>
    <t>PadelPark</t>
  </si>
  <si>
    <t>Fantasy Sports, Fitness, Sports</t>
  </si>
  <si>
    <t>PadelPark is constructing an ecosystem specifically designed for the sport of Padel.</t>
  </si>
  <si>
    <t>padelpark.in</t>
  </si>
  <si>
    <t>https://www.linkedin.com/company/playbooksports</t>
  </si>
  <si>
    <t>098202 42841</t>
  </si>
  <si>
    <t>Parth Jindal</t>
  </si>
  <si>
    <t>Ronak Daftary</t>
  </si>
  <si>
    <t>ronak@padelpark.in</t>
  </si>
  <si>
    <t>https://www.linkedin.com/in/ronak-daftary/?originalSubdomain=in</t>
  </si>
  <si>
    <t>Music and Robots</t>
  </si>
  <si>
    <t>Audio Recording and Production, Content Creators, Media and Entertainment, Music</t>
  </si>
  <si>
    <t>Music and Robots offers services related to content development, publishing, and audio solutions.</t>
  </si>
  <si>
    <t>musicandrobots.com</t>
  </si>
  <si>
    <t>Music Capital Partners</t>
  </si>
  <si>
    <t>Marcas Harris</t>
  </si>
  <si>
    <t>marcas@musicandrobots.com</t>
  </si>
  <si>
    <t>https://www.crunchbase.com/organization/music-and-robots</t>
  </si>
  <si>
    <t>Stability World AI</t>
  </si>
  <si>
    <t>Artificial Intelligence (AI), Blockchain, Developer APIs, Generative AI, Software, Web3</t>
  </si>
  <si>
    <t>One-Stop Generative AI Hub for Web3.</t>
  </si>
  <si>
    <t>stabilityworld.ai</t>
  </si>
  <si>
    <t>https://www.linkedin.com/company/stability-world-ai</t>
  </si>
  <si>
    <t>business@stabilityworld.ai</t>
  </si>
  <si>
    <t>Richard Botley</t>
  </si>
  <si>
    <t>richard@stabilityworld.ai</t>
  </si>
  <si>
    <t>https://www.linkedin.com/in/richardbotley/?originalSubdomain=vn</t>
  </si>
  <si>
    <t>Gimbal Space</t>
  </si>
  <si>
    <t>Space Travel</t>
  </si>
  <si>
    <t>Gimbal Space provides reliable and cost-effective satellite products serving the modern space market.</t>
  </si>
  <si>
    <t>gimbalspace.com</t>
  </si>
  <si>
    <t>https://www.linkedin.com/company/gimbal-space</t>
  </si>
  <si>
    <t>Dhaval Shiyani</t>
  </si>
  <si>
    <t>dhaval@gimbalspace.com</t>
  </si>
  <si>
    <t>https://www.linkedin.com/in/dhavalshiyani/</t>
  </si>
  <si>
    <t>Minds Matter</t>
  </si>
  <si>
    <t>Engineering, Human Resources, Information Technology, Management, Marketing, Medical &amp; Science, Operations, Sales</t>
  </si>
  <si>
    <t>Communities, Education</t>
  </si>
  <si>
    <t>Minds Matter is a company offering a three year program to help empower young people.</t>
  </si>
  <si>
    <t>mindsmatter.org</t>
  </si>
  <si>
    <t>https://www.linkedin.com/company/minds-matter</t>
  </si>
  <si>
    <t>info@mindsmatter.org</t>
  </si>
  <si>
    <t>+1 (212) 626-6585</t>
  </si>
  <si>
    <t>The Milliken &amp; Company Charitable Foundation</t>
  </si>
  <si>
    <t>Erika Halstead</t>
  </si>
  <si>
    <t>erika.halstead@mindsmatter.org</t>
  </si>
  <si>
    <t>https://www.linkedin.com/in/erikahalstead/</t>
  </si>
  <si>
    <t>EDGLRD</t>
  </si>
  <si>
    <t>Animation, Digital Entertainment, Online Games</t>
  </si>
  <si>
    <t>EDGLRD collaborates with a network of top musicians, filmmakers, and artists.</t>
  </si>
  <si>
    <t>edglrd.com</t>
  </si>
  <si>
    <t>https://www.linkedin.com/company/edglrd/</t>
  </si>
  <si>
    <t>Reuben Brothers</t>
  </si>
  <si>
    <t>Harmony Korine</t>
  </si>
  <si>
    <t>harmony@edglrd.com</t>
  </si>
  <si>
    <t>https://en.wikipedia.org/wiki/EDGLRD</t>
  </si>
  <si>
    <t>Premier Building Associates</t>
  </si>
  <si>
    <t>Commercial Real Estate, Construction</t>
  </si>
  <si>
    <t>North Branford, Connecticut, United States</t>
  </si>
  <si>
    <t>Premier Building Associates is a prominent commercial roofing platform specializing in re-roofing and maintenance services.</t>
  </si>
  <si>
    <t>pbaroofing.com</t>
  </si>
  <si>
    <t>info@pbaroofing.com</t>
  </si>
  <si>
    <t>203-813-4839</t>
  </si>
  <si>
    <t>Boyne Capital Partners</t>
  </si>
  <si>
    <t>Dan Secondino</t>
  </si>
  <si>
    <t>dan@pbaroofing.com</t>
  </si>
  <si>
    <t>https://pitchbook.com/profiles/company/640019-35#funding</t>
  </si>
  <si>
    <t>Demon Child Clothing</t>
  </si>
  <si>
    <t>Apparel, Fashion</t>
  </si>
  <si>
    <t>Demon Child Clothing is a streetwear brand with a distinctive look and cultural significance.</t>
  </si>
  <si>
    <t>demonchildclothingco.com</t>
  </si>
  <si>
    <t>NuOrion Partners</t>
  </si>
  <si>
    <t>Origami Finance</t>
  </si>
  <si>
    <t>Blockchain, Cryptocurrency, Decentralized Finance (DeFi)</t>
  </si>
  <si>
    <t>Origami Finance is an automated leverage protocol that allows users to maximise capital efficiency and integrated with third-party lenders.</t>
  </si>
  <si>
    <t>origami.finance</t>
  </si>
  <si>
    <t>origamifi@proton.me</t>
  </si>
  <si>
    <t>Miri Temple</t>
  </si>
  <si>
    <t>miritemple@proton.me</t>
  </si>
  <si>
    <t>https://pitchbook.com/profiles/company/639918-73#research</t>
  </si>
  <si>
    <t>MEDIROM MOTHER Labs</t>
  </si>
  <si>
    <t>Minato, Chiba, Japan</t>
  </si>
  <si>
    <t>MEDIROM MOTHER Labs focuses on the health tech sector.</t>
  </si>
  <si>
    <t>medirom-mother-labs.co.jp</t>
  </si>
  <si>
    <t>NFES Group</t>
  </si>
  <si>
    <t>Kouji Eguchi</t>
  </si>
  <si>
    <t>eguchi@medirom.co.jp</t>
  </si>
  <si>
    <t>https://medirom.co.jp/en/about</t>
  </si>
  <si>
    <t>Beko</t>
  </si>
  <si>
    <t>Engineering, Finance, Human Resources, Information Technology, Management, Marketing, Medical &amp; Science, Operations, Product, Sales</t>
  </si>
  <si>
    <t>Electronics</t>
  </si>
  <si>
    <t>Barcelona, Catalonia, Spain</t>
  </si>
  <si>
    <t>Beko is a global domestic appliance brand.</t>
  </si>
  <si>
    <t>beko.com</t>
  </si>
  <si>
    <t>https://www.linkedin.com/company/beko</t>
  </si>
  <si>
    <t>34-932-99-2581</t>
  </si>
  <si>
    <t>Zoran Racic</t>
  </si>
  <si>
    <t>https://linkedin.com/in/ACwAAEDzZLoBSAR4gGkQyUnnchr4ZPenJxPEHz0</t>
  </si>
  <si>
    <t>Doheny Road Spirits</t>
  </si>
  <si>
    <t>Food and Beverage, Manufacturing</t>
  </si>
  <si>
    <t>Beverly Hills, California, United States</t>
  </si>
  <si>
    <t>Doheny Road Spirits is well-known in the tequila business for its commitment to quality, craftsmanship, and innovation.</t>
  </si>
  <si>
    <t>dohenyroadspirits.com</t>
  </si>
  <si>
    <t>https://www.linkedin.com/company/doheny-road-spirits/</t>
  </si>
  <si>
    <t>Royal Eagle Fund</t>
  </si>
  <si>
    <t>Tony Garcia</t>
  </si>
  <si>
    <t>https://pitchbook.com/profiles/company/539473-42#funding</t>
  </si>
  <si>
    <t>MDRC</t>
  </si>
  <si>
    <t>Communities, Education, Government, Non Profit</t>
  </si>
  <si>
    <t>MDRC is a nonprofit, nonpartisan education and social policy research organization.</t>
  </si>
  <si>
    <t>mdrc.org</t>
  </si>
  <si>
    <t>https://www.linkedin.com/company/mdrc</t>
  </si>
  <si>
    <t>john.hutchins@mdrc.org</t>
  </si>
  <si>
    <t>Arnold Ventures, U.S. Department of Education</t>
  </si>
  <si>
    <t>Richard Williams</t>
  </si>
  <si>
    <t>richard.williams@mdrc.org</t>
  </si>
  <si>
    <t>https://linkedin.com/in/ACwAAAhfsbwBVNH3yZe_xhF0QWfwAIxgqsMH-bk</t>
  </si>
  <si>
    <t>Aqua Age</t>
  </si>
  <si>
    <t>Apps, Artificial Intelligence (AI), Machine Learning</t>
  </si>
  <si>
    <t>Nagoya, Aichi, Japan</t>
  </si>
  <si>
    <t>Aqua Age is an IT services company that develops AI solutions such as natural language processing, machine learning, and computer vision.</t>
  </si>
  <si>
    <t>aquaage.ai</t>
  </si>
  <si>
    <t>contact@aquaage.ai</t>
  </si>
  <si>
    <t>+81 52-228-9639</t>
  </si>
  <si>
    <t>Asu Capital Partners, Lifetime Ventures</t>
  </si>
  <si>
    <t>Naren Bao</t>
  </si>
  <si>
    <t>naren.bao@aquaage.ai</t>
  </si>
  <si>
    <t>https://www.aquaage.ai/company-en</t>
  </si>
  <si>
    <t>Elimutab</t>
  </si>
  <si>
    <t>EdTech</t>
  </si>
  <si>
    <t>Elimutab is a Saas,Educational learning Tablet.</t>
  </si>
  <si>
    <t>elimutab.africa</t>
  </si>
  <si>
    <t>https://www.linkedin.com/company/elimutab/</t>
  </si>
  <si>
    <t>info@elimutab.africa</t>
  </si>
  <si>
    <t>Untapped Global</t>
  </si>
  <si>
    <t>Anthony Kahinga</t>
  </si>
  <si>
    <t>anthony@elimutab.co.ke</t>
  </si>
  <si>
    <t>https://www.linkedin.com/in/anthony-kahinga-02449a78/?originalSubdomain=ke</t>
  </si>
  <si>
    <t>CUBIG</t>
  </si>
  <si>
    <t>Information Technology, Privacy, Security</t>
  </si>
  <si>
    <t>Seocho, Seoul-t'ukpyolsi, South Korea</t>
  </si>
  <si>
    <t>CUBIG protects personal data from hyperscale AI via privacy-preserving synthetic data.</t>
  </si>
  <si>
    <t>cubig.ai</t>
  </si>
  <si>
    <t>CNT Tech-DB Dream Big Investment Association, NAVER D2SF</t>
  </si>
  <si>
    <t>Bae Ho</t>
  </si>
  <si>
    <t>hobae@cubig.ai</t>
  </si>
  <si>
    <t>https://pitchbook.com/profiles/company/530466-67#research</t>
  </si>
  <si>
    <t>Boostree Partners</t>
  </si>
  <si>
    <t>Beauty, Cosmetics, Personal Care and Hygiene</t>
  </si>
  <si>
    <t>Boostree Partners provides skin care solutions and develops products using technology.</t>
  </si>
  <si>
    <t>landing.boostree.partners</t>
  </si>
  <si>
    <t>Genaxis</t>
  </si>
  <si>
    <t>Hwarang Lee</t>
  </si>
  <si>
    <t>https://landing.boostree.partners/privacy-policy#:~:text=Name%3A%20Lee%20Hwa,Position%3A%20CEO</t>
  </si>
  <si>
    <t>National Academy of Elder Law Attorneys</t>
  </si>
  <si>
    <t>Information Technology, Legal, Management, Marketing</t>
  </si>
  <si>
    <t>Advice, Legal, Non Profit</t>
  </si>
  <si>
    <t>Vienna, Virginia, United States</t>
  </si>
  <si>
    <t>National Academy of Elder Law Attorneys offers legal services to older adults and people with disabilities.</t>
  </si>
  <si>
    <t>naela.org</t>
  </si>
  <si>
    <t>https://www.linkedin.com/company/national-academy-of-elder-law-attorneys/</t>
  </si>
  <si>
    <t>naela@naela.org</t>
  </si>
  <si>
    <t>+1 703 942 5711</t>
  </si>
  <si>
    <t>The Robert Wood Johnson Foundation</t>
  </si>
  <si>
    <t>Tom Harlow</t>
  </si>
  <si>
    <t>tharlow@naela.org</t>
  </si>
  <si>
    <t>https://www.zoominfo.com/p/Tom-Harlow/10473351839</t>
  </si>
  <si>
    <t>Tripsoda</t>
  </si>
  <si>
    <t>Recruiting, Tour Operator, Tourism, Travel</t>
  </si>
  <si>
    <t>Tripsoda is a travel agency that offers recruiting travel companions, planning trips, and booking travel products.</t>
  </si>
  <si>
    <t>tripsoda.com</t>
  </si>
  <si>
    <t>https://www.linkedin.com/company/tripsoda</t>
  </si>
  <si>
    <t>info@tripsoda.com</t>
  </si>
  <si>
    <t>+82 0507 1490 2626</t>
  </si>
  <si>
    <t>Kaist Venture Investment Holdings</t>
  </si>
  <si>
    <t>Jin Ki Lee</t>
  </si>
  <si>
    <t>https://linkedin.com/in/ACwAADSDwJQBao97j3oMYAYjejmiKHrZNJHjXG0</t>
  </si>
  <si>
    <t>Tokyo Beast</t>
  </si>
  <si>
    <t>Cryptocurrency, Gaming, Media and Entertainment</t>
  </si>
  <si>
    <t>Tokyo Beast is a crypto-entertainment project.</t>
  </si>
  <si>
    <t>tokyo-beast.com</t>
  </si>
  <si>
    <t>press@tokyobeast.ae</t>
  </si>
  <si>
    <t>Kim-Fay</t>
  </si>
  <si>
    <t>Consumer Goods, Health Care, Manufacturing</t>
  </si>
  <si>
    <t>Kim-Fay produces home and kitchen essentials, baby care and baby nutrition, cleaning essentials, feminine hygiene, and skin care.</t>
  </si>
  <si>
    <t>kimfay.com</t>
  </si>
  <si>
    <t>https://www.linkedin.com/company/kim-fay-east-africa</t>
  </si>
  <si>
    <t>customercare@kimfay.com</t>
  </si>
  <si>
    <t>254-709-892-000</t>
  </si>
  <si>
    <t>Raj Bains</t>
  </si>
  <si>
    <t>rbains@kimfay.com</t>
  </si>
  <si>
    <t>https://linkedin.com/in/ACwAAB1jxysBEBXeAMojxWVRLxmQLebFKalszyQ</t>
  </si>
  <si>
    <t>Innodyne Systems</t>
  </si>
  <si>
    <t>Aerospace, Air Transportation</t>
  </si>
  <si>
    <t>Bloomfield, Connecticut, United States</t>
  </si>
  <si>
    <t>Innodyne Systems operates as a provider of engineered MRO, DER, and OPP solutions.</t>
  </si>
  <si>
    <t>innodynesystems.com</t>
  </si>
  <si>
    <t>https://www.linkedin.com/company/innodyne-systems/about/</t>
  </si>
  <si>
    <t>info@innodynesystems.com</t>
  </si>
  <si>
    <t>(860) 242-2442</t>
  </si>
  <si>
    <t>FCAH Aerospace</t>
  </si>
  <si>
    <t>Isac Roths</t>
  </si>
  <si>
    <t>iroths@fcahaerospace.com</t>
  </si>
  <si>
    <t>https://fcahaerospace.com/leadership#:~:text=Isac%20Roths,Chief%20Executive%20Officer</t>
  </si>
  <si>
    <t>through FCAH Aerospace, it has invested in and partnered with Innodyne Systems to support its strategic growth plan</t>
  </si>
  <si>
    <t>AILABIKA</t>
  </si>
  <si>
    <t>Artificial Intelligence (AI), Consulting</t>
  </si>
  <si>
    <t>AILABIKA specializes in AI consulting, business idea validation, and the development of artificial intelligence-powered enterprises.</t>
  </si>
  <si>
    <t>ailabika.com</t>
  </si>
  <si>
    <t>https://www.linkedin.com/company/ai-lab-future-with-ai</t>
  </si>
  <si>
    <t>info@ailabika.com</t>
  </si>
  <si>
    <t>+34 625 284 499</t>
  </si>
  <si>
    <t>Mitgo Group</t>
  </si>
  <si>
    <t>Kyrylo Kravchenko</t>
  </si>
  <si>
    <t>k.kravchenko@ailabika.com</t>
  </si>
  <si>
    <t>https://www.ailabika.com/about-us#:~:text=Kyrylo%20Kravchenko,years%20of%20experience</t>
  </si>
  <si>
    <t>Hanhai Energy</t>
  </si>
  <si>
    <t>Commercial, Energy</t>
  </si>
  <si>
    <t>Hanhai Energy is dedicated to explore the science and technology to accelerate the commercialization of fusion energy.</t>
  </si>
  <si>
    <t>hhmax-energy.com</t>
  </si>
  <si>
    <t>hr@hhmax-energy.com</t>
  </si>
  <si>
    <t>+86 028-81371178</t>
  </si>
  <si>
    <t>Huaying Capital</t>
  </si>
  <si>
    <t>Jiang Xiang</t>
  </si>
  <si>
    <t>xiangjiang@hhmax-energy.com</t>
  </si>
  <si>
    <t>https://hhmax-energy.com/en/team/#:~:text=Jiang%20Xiang%2C%20Ph,Founder/CEO</t>
  </si>
  <si>
    <t>HubFleet</t>
  </si>
  <si>
    <t>Accounting, Automotive, Business Intelligence, Enterprise Resource Planning (ERP), Fleet Management, SaaS, Software, Transportation</t>
  </si>
  <si>
    <t>Augusta, Georgia, United States</t>
  </si>
  <si>
    <t>Uniting Industry-Focused Solutions with Connected Systems, Business Intelligence &amp; Data Ownership</t>
  </si>
  <si>
    <t>hubfleet.us</t>
  </si>
  <si>
    <t>https://www.linkedin.com/company/hubfleet-us</t>
  </si>
  <si>
    <t>austin@upward.holdings</t>
  </si>
  <si>
    <t>Austin Matthews</t>
  </si>
  <si>
    <t>https://www.linkedin.com/in/austin-matthews-596b9151/</t>
  </si>
  <si>
    <t>HubFleet.us partners with Upward Holdings to enhance fleet management and logistics solutions</t>
  </si>
  <si>
    <t>Tenza</t>
  </si>
  <si>
    <t>Tenza is a developer of a symbiotic drug-delivery platform.</t>
  </si>
  <si>
    <t>tenza.bio</t>
  </si>
  <si>
    <t>https://www.linkedin.com/company/tenza-bio/</t>
  </si>
  <si>
    <t>info@tenza.bio</t>
  </si>
  <si>
    <t>Waveland Group</t>
  </si>
  <si>
    <t>Anik D.</t>
  </si>
  <si>
    <t>https://linkedin.com//in/anik-d-36545823</t>
  </si>
  <si>
    <t>Modern Karton</t>
  </si>
  <si>
    <t>Environmental Engineering, Manufacturing, Paper Manufacturing, Waste Management</t>
  </si>
  <si>
    <t>Modern Karton manufactures paper and forest products.</t>
  </si>
  <si>
    <t>modernkarton.com.tr</t>
  </si>
  <si>
    <t>https://www.linkedin.com/company/modern-karton-sanayi-ve-ticaret-a-s</t>
  </si>
  <si>
    <t>modernkarton@modernkarton.com.tr</t>
  </si>
  <si>
    <t>+90 0 216 606 37 37</t>
  </si>
  <si>
    <t>Hamdullah Eren</t>
  </si>
  <si>
    <t>hamdullah.eren@modernkarton.com.tr</t>
  </si>
  <si>
    <t>https://www.papermarket.co.in/voith-modernizes-and-expands-stock-preparation-plant-for-modern-karton-pm-3-in-ergene-turkey/#:~:text=Hamdullah%20Eren%2C%20CEO%20of%20Modern%20Karton</t>
  </si>
  <si>
    <t>Upstate Forever</t>
  </si>
  <si>
    <t>Engineering, Finance, Management, Marketing, Medical &amp; Science, Operations, Product</t>
  </si>
  <si>
    <t>Non Profit, Sustainability, Water</t>
  </si>
  <si>
    <t>Upstate Forever is an organization that protects land conservation and abundant waters.</t>
  </si>
  <si>
    <t>upstateforever.org</t>
  </si>
  <si>
    <t>https://www.linkedin.com/company/upstate-forever</t>
  </si>
  <si>
    <t>info@upstateforever.org</t>
  </si>
  <si>
    <t>+1 864 250 0500</t>
  </si>
  <si>
    <t>Andrea Cooper</t>
  </si>
  <si>
    <t>acooper@upstateforever.org</t>
  </si>
  <si>
    <t>https://www.linkedin.com/in/andrea-cooper-02936810b</t>
  </si>
  <si>
    <t>Oxford Online Pharmacy</t>
  </si>
  <si>
    <t>Pharmaceutical</t>
  </si>
  <si>
    <t>Wroxton, Oxfordshire, United Kingdom</t>
  </si>
  <si>
    <t>Oxford Online Pharmacy is a online pharmaceutical.</t>
  </si>
  <si>
    <t>oxfordonlinepharmacy.co.uk</t>
  </si>
  <si>
    <t>https://www.linkedin.com/company/oxford-online-pharmacy</t>
  </si>
  <si>
    <t>01295 262925</t>
  </si>
  <si>
    <t>Rockpool Investments</t>
  </si>
  <si>
    <t>Stuart Gale</t>
  </si>
  <si>
    <t>stuart@oxfordonlinepharmacy.co.uk</t>
  </si>
  <si>
    <t>https://uk.linkedin.com/in/stuart-gale-410bb918</t>
  </si>
  <si>
    <t>LEE MOBILITY</t>
  </si>
  <si>
    <t>Electric Vehicle</t>
  </si>
  <si>
    <t>LEE MOBILITY, a South Korean startup creating electric vehicle (EV) fire suppression solutions</t>
  </si>
  <si>
    <t>leemobi.co.kr</t>
  </si>
  <si>
    <t>042.933.2120</t>
  </si>
  <si>
    <t>Bluepoint Partners</t>
  </si>
  <si>
    <t>Jaehwan Lee</t>
  </si>
  <si>
    <t>jaehwan@naver.com</t>
  </si>
  <si>
    <t>https://www.leemobi.co.kr/sub1_1_a.html</t>
  </si>
  <si>
    <t>Golf.ai</t>
  </si>
  <si>
    <t>Ai Experience for Golf</t>
  </si>
  <si>
    <t>golf.ai</t>
  </si>
  <si>
    <t>https://linkedin.com/company/golf-ai/</t>
  </si>
  <si>
    <t>contact@golf.ai</t>
  </si>
  <si>
    <t>Peter Bergin</t>
  </si>
  <si>
    <t>peter@golf.ai</t>
  </si>
  <si>
    <t>https://au.linkedin.com/in/peter-bergin</t>
  </si>
  <si>
    <t>Draftype</t>
  </si>
  <si>
    <t>Artificial Intelligence (AI), Fashion</t>
  </si>
  <si>
    <t>Draftype specializes in brand model design and content production using generative AI technology.</t>
  </si>
  <si>
    <t>draftype.net</t>
  </si>
  <si>
    <t>main@draftype.net</t>
  </si>
  <si>
    <t>Seung Yang</t>
  </si>
  <si>
    <t>https://www.facebook.com/seungman.j.yang/</t>
  </si>
  <si>
    <t>SOON</t>
  </si>
  <si>
    <t>Blockchain, Web3</t>
  </si>
  <si>
    <t>SOON is building the highest throughput stack that allows for any SVM L2 to be deployed on any L1.</t>
  </si>
  <si>
    <t>soo.network</t>
  </si>
  <si>
    <t>Joanna Zeng</t>
  </si>
  <si>
    <t>joanna@soo.network</t>
  </si>
  <si>
    <t>https://www.linkedin.com/in/joanna-zeng-4a85bb5</t>
  </si>
  <si>
    <t>Markster</t>
  </si>
  <si>
    <t>Information Technology, Marketing Automation, Productivity Tools, Sales, Sales Automation, Software</t>
  </si>
  <si>
    <t>Vilnius, Vilniaus Apskritis, Lithuania</t>
  </si>
  <si>
    <t>Markster is developing an all-in-one SaaS platform that streamlines essential sales, marketing, and operations tools and resources.</t>
  </si>
  <si>
    <t>markster.io</t>
  </si>
  <si>
    <t>https://www.linkedin.com/company/getmarkster</t>
  </si>
  <si>
    <t>hello@markster.io</t>
  </si>
  <si>
    <t>Startup Lithuania Accelerator powered by Plug and Play</t>
  </si>
  <si>
    <t>Ivan Ivanka</t>
  </si>
  <si>
    <t>https://www.crunchbase.com/person/ivan-ivanka</t>
  </si>
  <si>
    <t>Greenville Symphony</t>
  </si>
  <si>
    <t>Management, Marketing, Operations</t>
  </si>
  <si>
    <t>Media and Entertainment, Music, Music Education, Performing Arts</t>
  </si>
  <si>
    <t>Greenville Symphony provides educational, cultural opportunities, and events.</t>
  </si>
  <si>
    <t>greenvillesymphony.org</t>
  </si>
  <si>
    <t>https://www.linkedin.com/company/greenville-symphony-association</t>
  </si>
  <si>
    <t>info@greenvillesymphony.org</t>
  </si>
  <si>
    <t>+1 864 232 0344</t>
  </si>
  <si>
    <t>Jessica Satava</t>
  </si>
  <si>
    <t>jsatava@greenvillesymphony.org</t>
  </si>
  <si>
    <t>https://www.linkedin.com/in/jessica-satava-22ab67174/</t>
  </si>
  <si>
    <t>Gridtractor</t>
  </si>
  <si>
    <t>Agriculture, AgTech, Farming</t>
  </si>
  <si>
    <t>Fresno, California, United States</t>
  </si>
  <si>
    <t>Gridtractor developsfleet electrification services for farms utilizing electric tractors and heavy equipment.</t>
  </si>
  <si>
    <t>gridtractor.com</t>
  </si>
  <si>
    <t>https://www.linkedin.com/company/gridtractor</t>
  </si>
  <si>
    <t>California Energy Commission</t>
  </si>
  <si>
    <t>David Meyers</t>
  </si>
  <si>
    <t>david@gridtractor.com</t>
  </si>
  <si>
    <t>https://www.linkedin.com/in/meyerslink</t>
  </si>
  <si>
    <t>Spark EV</t>
  </si>
  <si>
    <t>Autonomous Vehicles, Charging Infrastructure, Electric Vehicle</t>
  </si>
  <si>
    <t>Phra Khanong, Krung Thep, Thailand</t>
  </si>
  <si>
    <t>Spark aims to make EV-charging accessible for drivers through a vast and reliable network.</t>
  </si>
  <si>
    <t>sparkev.co</t>
  </si>
  <si>
    <t>02-096-6278</t>
  </si>
  <si>
    <t>Hong Kong Investment Corporation Limited</t>
  </si>
  <si>
    <t>OneBalance</t>
  </si>
  <si>
    <t>Blockchain, Cryptocurrency, Internet</t>
  </si>
  <si>
    <t>George Town, Midland, Cayman Islands</t>
  </si>
  <si>
    <t>Blockchain, Account Model</t>
  </si>
  <si>
    <t>onebalance.io</t>
  </si>
  <si>
    <t>team@onebalance.io</t>
  </si>
  <si>
    <t>Stephane Gosselin</t>
  </si>
  <si>
    <t>stephane@onebalance.io</t>
  </si>
  <si>
    <t>https://pitchbook.com/profiles/company/639919-27#research</t>
  </si>
  <si>
    <t>DANAYAD</t>
  </si>
  <si>
    <t>Fashion, Retail, Shopping</t>
  </si>
  <si>
    <t>DANAYAD is a brokerage platform for small and medium-sized fashion brands.</t>
  </si>
  <si>
    <t>danayad.co</t>
  </si>
  <si>
    <t>https://www.linkedin.com/showcase/danayadofficial/</t>
  </si>
  <si>
    <t>danayad.cs@slogk.com</t>
  </si>
  <si>
    <t>Station K-CNT Tech Investment Association</t>
  </si>
  <si>
    <t>Hojin La</t>
  </si>
  <si>
    <t>https://linkedin.com/in/ACwAAEkSNHIBXwDIrIUk7IAkPhn7BQd9OWSl8nA</t>
  </si>
  <si>
    <t>Weiding Robot</t>
  </si>
  <si>
    <t>Industrial Automation, Robotic Process Automation (RPA), Robotics</t>
  </si>
  <si>
    <t>Shenyang, Liaoning, China</t>
  </si>
  <si>
    <t>Weiding Robotics specializes in robotic applications, offering intelligent equipment manufacturing and automation solutions.</t>
  </si>
  <si>
    <t>en.sywelding.cn</t>
  </si>
  <si>
    <t>024-86152964</t>
  </si>
  <si>
    <t>Shenyang Science and Technology Investment</t>
  </si>
  <si>
    <t>An Zhou</t>
  </si>
  <si>
    <t>https://pitchbook.com/profiles/company/639766-72#research</t>
  </si>
  <si>
    <t>Scorpius Holdings</t>
  </si>
  <si>
    <t>Analytics, Biotechnology, Manufacturing</t>
  </si>
  <si>
    <t>Morrisville, North Carolina, United States</t>
  </si>
  <si>
    <t>Scorpius Holdings is a contract development and manufacturing organization (CDMO).</t>
  </si>
  <si>
    <t>ir.scorpiusbiologics.com</t>
  </si>
  <si>
    <t>Jeff Wolf</t>
  </si>
  <si>
    <t>jeff@scorpiusbiologics.com</t>
  </si>
  <si>
    <t>https://www.scorpiusbiologics.com/about-us/leadership-team</t>
  </si>
  <si>
    <t>The Chain Museum</t>
  </si>
  <si>
    <t>Content, Freelance, Management Consulting, Professional Services</t>
  </si>
  <si>
    <t>The Chain Museum creates a platform for connecting individuals .</t>
  </si>
  <si>
    <t>t-c-m.art</t>
  </si>
  <si>
    <t>toi@tcm.art</t>
  </si>
  <si>
    <t>JAFCO, Global Brain Corporation, Sumitomo</t>
  </si>
  <si>
    <t>Masamichi Toyama</t>
  </si>
  <si>
    <t>toyama@t-c-m.art</t>
  </si>
  <si>
    <t>https://www.t-c-m.art/team#:~:text=Masamichi%20Toyama,Chief%20Executive%20Officer</t>
  </si>
  <si>
    <t>Neurogin</t>
  </si>
  <si>
    <t>Biotechnology, Medical Device, Neuroscience</t>
  </si>
  <si>
    <t>Neurogin is a bioelectronics company that provides reliable monitoring and auxiliary diagnostic tools for clinical and health institutions.</t>
  </si>
  <si>
    <t>neurogin.com</t>
  </si>
  <si>
    <t>service@neurogin.com</t>
  </si>
  <si>
    <t>028 8511 4158</t>
  </si>
  <si>
    <t>Green Pine Capital Partners</t>
  </si>
  <si>
    <t>Haimai Medical</t>
  </si>
  <si>
    <t>Medical, Therapeutics</t>
  </si>
  <si>
    <t>Haimai Medical is a platform for tissue engineering and regenerative medicine technology.</t>
  </si>
  <si>
    <t>humatrix-medical.com</t>
  </si>
  <si>
    <t>IDG Capital, Shanghai Biomedical Industrial Equity Investment Fund, Beijing Huafang Investment</t>
  </si>
  <si>
    <t>Xuefeng Qi</t>
  </si>
  <si>
    <t>https://pitchbook.com/profiles/company/500643-10#team</t>
  </si>
  <si>
    <t>Natus</t>
  </si>
  <si>
    <t>Industrial Manufacturing, Life Science, Semiconductor</t>
  </si>
  <si>
    <t>Natus specializes in precision motion positioning platforms, mechanical sensors, and nanoscience instruments.</t>
  </si>
  <si>
    <t>nators.net</t>
  </si>
  <si>
    <t>info@nators.com</t>
  </si>
  <si>
    <t>Ko Lun Chen</t>
  </si>
  <si>
    <t>chen@nators.com</t>
  </si>
  <si>
    <t>https://pitchbook.com/profiles/company/639593-29#funding</t>
  </si>
  <si>
    <t>Sanshou Technology</t>
  </si>
  <si>
    <t>Autonomous Vehicles, Electric Vehicle, Manufacturing</t>
  </si>
  <si>
    <t>Sanshou Technology focuses on the development of smart motorcycles.</t>
  </si>
  <si>
    <t>Sequoia Capital China</t>
  </si>
  <si>
    <t>Huafa Geometry</t>
  </si>
  <si>
    <t>Aquaculture, E-Commerce, Manufacturing, Smart Home</t>
  </si>
  <si>
    <t>Tongzhou, Beijing, China</t>
  </si>
  <si>
    <t>Huafa Geometry is a pet smart ecosystem brand that specializes in providing fish tanks and aquarium with smart technology.</t>
  </si>
  <si>
    <t>desgeo.com</t>
  </si>
  <si>
    <t>Ventech China</t>
  </si>
  <si>
    <t>Ming Li</t>
  </si>
  <si>
    <t>https://pitchbook.com/profiles/company/636079-96#research</t>
  </si>
  <si>
    <t>Snowbird Environmental Systems</t>
  </si>
  <si>
    <t>Graphic Design, Manufacturing, Military</t>
  </si>
  <si>
    <t>Jacksonville, Florida, United States</t>
  </si>
  <si>
    <t>Snowbird Environmental Systems is uniquely qualified to engineer custom solutions utilizing the newest technologies and materials.</t>
  </si>
  <si>
    <t>snowesc.com</t>
  </si>
  <si>
    <t>https://www.linkedin.com/company/snowbird-environmental-systems/</t>
  </si>
  <si>
    <t>904-739-1300</t>
  </si>
  <si>
    <t>United States Special Operations Command</t>
  </si>
  <si>
    <t>Scott Morse</t>
  </si>
  <si>
    <t>smorse@snowbirdtech.com</t>
  </si>
  <si>
    <t>https://www.linkedin.com/in/scott-morse-985a781b/</t>
  </si>
  <si>
    <t>snowesc.com Website is redirecting to snowbirdtech.com</t>
  </si>
  <si>
    <t>Atticus Pharma</t>
  </si>
  <si>
    <t>Atticus Pharma creates a novel sustained-release technology for delivering medications directly to the skin.</t>
  </si>
  <si>
    <t>atticuspharma.com</t>
  </si>
  <si>
    <t>lhsu@atticuspharma.com</t>
  </si>
  <si>
    <t>864.640.7108</t>
  </si>
  <si>
    <t>Activation Capital</t>
  </si>
  <si>
    <t>Leigh Hsu</t>
  </si>
  <si>
    <t>https://www.linkedin.com/in/leigh-hsu-ph-d-36737b10/</t>
  </si>
  <si>
    <t>Youshi Technology</t>
  </si>
  <si>
    <t>Automotive, Industrial Automation, Industrial Engineering</t>
  </si>
  <si>
    <t>Youshi Technology is an automation company specializing in computer vision-based automatic driving of small unmanned vehicles.</t>
  </si>
  <si>
    <t>yours.xyz</t>
  </si>
  <si>
    <t>Kuroneko Innovation Fund</t>
  </si>
  <si>
    <t>Lin Peisen</t>
  </si>
  <si>
    <t>https://yours.xyz/index.php/index/index/about</t>
  </si>
  <si>
    <t>Microchip</t>
  </si>
  <si>
    <t>Electronics, Manufacturing, Semiconductor</t>
  </si>
  <si>
    <t>Microchip specializes in the development of new power semiconductor devices, including lGBT, coolmos, SiC, and intelligent power modules.</t>
  </si>
  <si>
    <t>cncmic.com</t>
  </si>
  <si>
    <t>zwcxhr1@cncmic.com</t>
  </si>
  <si>
    <t>0532-83160665</t>
  </si>
  <si>
    <t>Qingdao Guoxin</t>
  </si>
  <si>
    <t>Logan Ridge Finance Corporation</t>
  </si>
  <si>
    <t>Newyork, Argyll and Bute, United Kingdom</t>
  </si>
  <si>
    <t>Logan Ridge Finance Corporation is a closed-end, non-diversified management investment company that is externally managed.</t>
  </si>
  <si>
    <t>loganridgefinance.com</t>
  </si>
  <si>
    <t>info@loganridgefinance.com</t>
  </si>
  <si>
    <t>+1 212-891-2880</t>
  </si>
  <si>
    <t>KeyBank</t>
  </si>
  <si>
    <t>Ted Goldthorpe</t>
  </si>
  <si>
    <t>https://www.loganridgefinance.com/our-team/management#:~:text=Ted%20Goldthorpe,President%20and%20Director</t>
  </si>
  <si>
    <t>WellFlorida Council</t>
  </si>
  <si>
    <t>Communities, Health Care, Local, Non Profit, Social</t>
  </si>
  <si>
    <t>WellFlorida Council is the state-designated local health council for north central Florida.</t>
  </si>
  <si>
    <t>wellflorida.org</t>
  </si>
  <si>
    <t>info@wellflorida.org</t>
  </si>
  <si>
    <t>1 352-313-6500</t>
  </si>
  <si>
    <t>Jeff Feller</t>
  </si>
  <si>
    <t>jfeller@wellflorida.org</t>
  </si>
  <si>
    <t>https://www.wellflorida.org/about-us/#:~:text=OUR%20TEAM-,JEFF%20FELLER%2C%20CEO,-JULIE%20MODERIE%2C%20COO</t>
  </si>
  <si>
    <t>Sweep Construction</t>
  </si>
  <si>
    <t>Construction</t>
  </si>
  <si>
    <t>Albuquerque, New Mexico, United States</t>
  </si>
  <si>
    <t>Commercial Construction Company</t>
  </si>
  <si>
    <t>sweepconstruction.com</t>
  </si>
  <si>
    <t>https://www.linkedin.com/in/sweep-construction-1aa234252/</t>
  </si>
  <si>
    <t>sara@sweepconstruction.com</t>
  </si>
  <si>
    <t>505-881-1461</t>
  </si>
  <si>
    <t>Sara Petersen</t>
  </si>
  <si>
    <t>https://www.linkedin.com/in/sara-petersen-shep-1ba8a286/</t>
  </si>
  <si>
    <t>Bowlcut</t>
  </si>
  <si>
    <t>Bowlcut is the operator of a culinary firm that plans to produce a line of Asian American sauces.</t>
  </si>
  <si>
    <t>thebowlcut.com</t>
  </si>
  <si>
    <t>https://www.linkedin.com/company/bowlcut/</t>
  </si>
  <si>
    <t>hello@thebowlcut.com.</t>
  </si>
  <si>
    <t>Whole Foods Market</t>
  </si>
  <si>
    <t>Crystal Ung</t>
  </si>
  <si>
    <t>crystal@thebowlcut.com</t>
  </si>
  <si>
    <t>https://www.linkedin.com/in/crystal-ung-6b45117/</t>
  </si>
  <si>
    <t>VALT Finance</t>
  </si>
  <si>
    <t>VALT Finance is a financial firm with promise that aims to make investing in gold and cryptocurrencies more accessible.</t>
  </si>
  <si>
    <t>Draper University Ventures</t>
  </si>
  <si>
    <t>Ehome Health</t>
  </si>
  <si>
    <t>Health Care, Health Diagnostics, Personal Health</t>
  </si>
  <si>
    <t>Changsha, Jiangsu, China</t>
  </si>
  <si>
    <t>Ehome Health offers primary healthcare and diagnostic services through innovative technological applications.</t>
  </si>
  <si>
    <t>ehomepoct.com</t>
  </si>
  <si>
    <t>ehomehealth@ehomepoct.cn</t>
  </si>
  <si>
    <t>+86 400-803-0907</t>
  </si>
  <si>
    <t>Huding Fund, Hunan Xingxiang Investment</t>
  </si>
  <si>
    <t>Shuang Hu</t>
  </si>
  <si>
    <t>https://www.crunchbase.com/organization/ehomepoct</t>
  </si>
  <si>
    <t>SiVision Technology</t>
  </si>
  <si>
    <t>SiVision Technology is a semiconductor equipment developer.</t>
  </si>
  <si>
    <t>en.siscantech.com</t>
  </si>
  <si>
    <t>0512-66333888</t>
  </si>
  <si>
    <t>FAVOR Upstate</t>
  </si>
  <si>
    <t>Finance, Marketing, Product</t>
  </si>
  <si>
    <t>Health Care, Hospital, Medical</t>
  </si>
  <si>
    <t>FAVOR Upstate provides intervention and recovery support services.</t>
  </si>
  <si>
    <t>favorupstate.org</t>
  </si>
  <si>
    <t>https://www.linkedin.com/company/favor-greenville</t>
  </si>
  <si>
    <t>info@favorupstate.org</t>
  </si>
  <si>
    <t>+1 864 385 7757</t>
  </si>
  <si>
    <t>Lesley Pregenzer</t>
  </si>
  <si>
    <t>lesley@favorupstate.org</t>
  </si>
  <si>
    <t>https://linkedin.com/in/ACwAAAAiRdgBKgEjkZoAZJQunFabCEHwt2Ih-xk</t>
  </si>
  <si>
    <t>Inflync</t>
  </si>
  <si>
    <t>Automotive, Manufacturing</t>
  </si>
  <si>
    <t>Inflync is a designer and manufacturer of tilt-rotating ducted-wing eVTOL aircraft.</t>
  </si>
  <si>
    <t>https://www.linkedin.com/company/inflync/</t>
  </si>
  <si>
    <t>info@inflync.com</t>
  </si>
  <si>
    <t>+86 18621170063</t>
  </si>
  <si>
    <t>Light Silver Capital</t>
  </si>
  <si>
    <t>Jiang Bin</t>
  </si>
  <si>
    <t>jiangbin@Inflync.com</t>
  </si>
  <si>
    <t>https://www.linkedin.com/in/%e5%bd%acjiangbin-%e8%92%8b-461b6623/</t>
  </si>
  <si>
    <t>INAIR</t>
  </si>
  <si>
    <t>Augmented Reality, Mobile Apps, Wearables</t>
  </si>
  <si>
    <t>INAIR is an AR eyewear brand that offers rich experience in AR glasses with the next generation of all-in-one mobile office solutions.</t>
  </si>
  <si>
    <t>inair.cn</t>
  </si>
  <si>
    <t>Kurt Huang</t>
  </si>
  <si>
    <t>kurt@inair.cn</t>
  </si>
  <si>
    <t>https://www.linkedin.com/in/kurt-hai-huang-ba4b367/?originalSubdomain=cn</t>
  </si>
  <si>
    <t>Langxin Medical</t>
  </si>
  <si>
    <t>Wuxi, Anhui, China</t>
  </si>
  <si>
    <t>Langxin Medical focus on digestive and metabolic diseases prevention and treatment.</t>
  </si>
  <si>
    <t>Golden Rain Bogor</t>
  </si>
  <si>
    <t>Special Hearts Farm</t>
  </si>
  <si>
    <t>Winter Garden, Florida, United States</t>
  </si>
  <si>
    <t>Special Hearts Farm provides individuals with disabilities the skills and opportunities they need to succeed in life and work.</t>
  </si>
  <si>
    <t>specialheartsfarm.com</t>
  </si>
  <si>
    <t>office@specialheartsfarm.com</t>
  </si>
  <si>
    <t>+1 407-347-8431</t>
  </si>
  <si>
    <t>Kathy Meena</t>
  </si>
  <si>
    <t>kathy@specialheartsfarm.com</t>
  </si>
  <si>
    <t>https://www.specialheartsfarm.com/pages/staff</t>
  </si>
  <si>
    <t>Walts Waltz</t>
  </si>
  <si>
    <t>Walts Waltz is reducing mental health stigma and empowering individuals through community support.</t>
  </si>
  <si>
    <t>waltswaltz.com</t>
  </si>
  <si>
    <t>susan@waltswaltz.com</t>
  </si>
  <si>
    <t>+1 864-477-8660</t>
  </si>
  <si>
    <t>Susan Crooks</t>
  </si>
  <si>
    <t>https://www.waltswaltz.com/team</t>
  </si>
  <si>
    <t>Chapman Cultural Center</t>
  </si>
  <si>
    <t>Non Profit, Performing Arts, Social Impact, Theatre</t>
  </si>
  <si>
    <t>Chapman Cultural Center works for promotion of art and culture through funding and education programs.</t>
  </si>
  <si>
    <t>chapmanculturalcenter.org</t>
  </si>
  <si>
    <t>https://www.linkedin.com/company/chapman-cultural-center</t>
  </si>
  <si>
    <t>info@chapmanculturalcenter.org</t>
  </si>
  <si>
    <t>+1 864-542-2787</t>
  </si>
  <si>
    <t>Dan Mayer</t>
  </si>
  <si>
    <t>dmayer@chapmanculturalcenter.org</t>
  </si>
  <si>
    <t>https://chapmanculturalcenter.org/new-president-and-ceo/</t>
  </si>
  <si>
    <t>Legume Technology</t>
  </si>
  <si>
    <t>Agriculture, Biotechnology, Manufacturing</t>
  </si>
  <si>
    <t>East Bridgford, Nottinghamshire, United Kingdom</t>
  </si>
  <si>
    <t>Legume Technology produces organic, contaminant-free, and biostimulant products to increase yield.</t>
  </si>
  <si>
    <t>legumetechnology.co.uk</t>
  </si>
  <si>
    <t>https://www.linkedin.com/company/legume-technology</t>
  </si>
  <si>
    <t>info@legumetechnology.co.uk</t>
  </si>
  <si>
    <t>+44 115 824 0585</t>
  </si>
  <si>
    <t>Bill &amp; Melinda Gates Foundation, Foreign, Commonwealth &amp; Development Office</t>
  </si>
  <si>
    <t>Bruce Knight</t>
  </si>
  <si>
    <t>bruce@legumetechnology.co.uk</t>
  </si>
  <si>
    <t>https://linkedin.com/in/ACwAAAEd9AABpGrM-MORfBzlErzcTJ8YQEwNT9I</t>
  </si>
  <si>
    <t>South Carolina Governor's School for Science + Mathematics</t>
  </si>
  <si>
    <t>Education, Higher Education, Non Profit</t>
  </si>
  <si>
    <t>Hartsville, South Carolina, United States</t>
  </si>
  <si>
    <t>South Carolina Governor's School for Science + Mathematics provides nation-leading STEM education to 8,000+ students across South Carolina.</t>
  </si>
  <si>
    <t>scgssm.org</t>
  </si>
  <si>
    <t>https://www.linkedin.com/school/south-carolina-governor's-school-for-science-&amp;-mat/</t>
  </si>
  <si>
    <t>info@scgssm.org</t>
  </si>
  <si>
    <t>+1 843-383-3901</t>
  </si>
  <si>
    <t>Hector Flores</t>
  </si>
  <si>
    <t>https://linkedin.com/in/ACwAAClLUuUBI-6y_5qKW54MY4V7BBpvZNPrZYg</t>
  </si>
  <si>
    <t>WorkVisa</t>
  </si>
  <si>
    <t>Apps, Employment, Recruiting</t>
  </si>
  <si>
    <t>Gyeongsan, Kyongsang-bukto, South Korea</t>
  </si>
  <si>
    <t>WorkVisa is a job search platform that allows to search for part-time jobs, employment, and visa consultations for international users.</t>
  </si>
  <si>
    <t>workvisa.co.kr</t>
  </si>
  <si>
    <t>673-87-02961</t>
  </si>
  <si>
    <t>MYSC</t>
  </si>
  <si>
    <t>Ko Gyeong Woo</t>
  </si>
  <si>
    <t>https://tracxn.com/d/companies/work-visa/__isoWIwR_V30BaoLTmZdm9g4zcNEpn4fZwhdZy5CoIT4#:~:text=Ko%20Gyeong%20Woo%20is%20the%20CEO%20of%20Work%20Visa.</t>
  </si>
  <si>
    <t>AirMembrane</t>
  </si>
  <si>
    <t>Enterprise Applications, Industrial Manufacturing, Machinery Manufacturing, Sensor</t>
  </si>
  <si>
    <t>Ibaraki, Osaka, Japan</t>
  </si>
  <si>
    <t>AirMembrane is an industrial company that provides graphene sheets and 2D material products for various industries.</t>
  </si>
  <si>
    <t>airmembrane.co.jp</t>
  </si>
  <si>
    <t>sales@airmembrane.co.jp</t>
  </si>
  <si>
    <t>+81 029-869-6551</t>
  </si>
  <si>
    <t>Global Brain Corporation</t>
  </si>
  <si>
    <t>Masataka Hasegawa</t>
  </si>
  <si>
    <t>hasegawa@airmembrane.co.jp</t>
  </si>
  <si>
    <t>https://www.linkedin.com/in/masataka-hasegawa-511578296/</t>
  </si>
  <si>
    <t>Juventina Clinic</t>
  </si>
  <si>
    <t>Cosmetic Surgery, Cosmetics</t>
  </si>
  <si>
    <t>Ljubljana, Ljubljana Urban Commune, Slovenia</t>
  </si>
  <si>
    <t>Juventina Clinic for pediatrics, cosmetic services, and aesthetic surgery.</t>
  </si>
  <si>
    <t>juventina.si</t>
  </si>
  <si>
    <t>info@juventia.si</t>
  </si>
  <si>
    <t>+386 (51) 537 777</t>
  </si>
  <si>
    <t>Arsano Medical</t>
  </si>
  <si>
    <t>Uros Ahcan</t>
  </si>
  <si>
    <t>uros@juventina.si</t>
  </si>
  <si>
    <t>https://juventina.si/o-nas/kdo-smo/</t>
  </si>
  <si>
    <t>Optoelectronics Pioneer Institute</t>
  </si>
  <si>
    <t>Electronics, Semiconductor</t>
  </si>
  <si>
    <t>Xian Shi, Shaanxi, China</t>
  </si>
  <si>
    <t>Optoelectronics Pioneer Institute has developed a platform for photonic chips and advanced photonic device engineering innovation.</t>
  </si>
  <si>
    <t>chinaoeic.com</t>
  </si>
  <si>
    <t>Junhong Yang</t>
  </si>
  <si>
    <t>junhong.yang@chinaoeic.com</t>
  </si>
  <si>
    <t>https://pitchbook.com/profiles/company/608173-57#research</t>
  </si>
  <si>
    <t>Huaxingyu Electronics</t>
  </si>
  <si>
    <t>Application Specific Integrated Circuit (ASIC), Electronics, Manufacturing</t>
  </si>
  <si>
    <t>Deyang, Sichuan, China</t>
  </si>
  <si>
    <t>Huaxingyu Electronics is committed to developing, manufacturing, and marketing printed circuit boards.</t>
  </si>
  <si>
    <t>schuason.com</t>
  </si>
  <si>
    <t>sales@schuason.com</t>
  </si>
  <si>
    <t>0838-8711668</t>
  </si>
  <si>
    <t>Sichuan Development Holding</t>
  </si>
  <si>
    <t>Feng He</t>
  </si>
  <si>
    <t>hefeng@schuason.com</t>
  </si>
  <si>
    <t>https://pitchbook.com/profiles/company/517931-56#funding</t>
  </si>
  <si>
    <t>VictoryG</t>
  </si>
  <si>
    <t>Energy, Energy Efficiency, Energy Storage</t>
  </si>
  <si>
    <t>VictoryG is an ESS solution company that develops optimal control and operation technology for small-capacity energy storage devices.</t>
  </si>
  <si>
    <t>bigtorage.com</t>
  </si>
  <si>
    <t>042-671-1104</t>
  </si>
  <si>
    <t>Taeseung Lee</t>
  </si>
  <si>
    <t>https://pitchbook.com/profiles/company/541089-82#patents</t>
  </si>
  <si>
    <t>United Way of the Piedmont</t>
  </si>
  <si>
    <t>Education, Homeless Shelter, Non Profit, Social Impact</t>
  </si>
  <si>
    <t>United Way of the Piedmont partners with local nonprofits, businesses, and community members to work for the betterment of the society.</t>
  </si>
  <si>
    <t>uwpiedmont.org</t>
  </si>
  <si>
    <t>http://linkedin.com/company/uwpiedmont</t>
  </si>
  <si>
    <t>+1 864-582-7556</t>
  </si>
  <si>
    <t>Kathy Dunleavy</t>
  </si>
  <si>
    <t>kdunleavy@uwpiedmont.org</t>
  </si>
  <si>
    <t>https://linkedin.com/in/ACwAAAEQZzoBwFIxRfYSpqTYLXUUQk3dnCpbYiY</t>
  </si>
  <si>
    <t>PowerEasy Technology</t>
  </si>
  <si>
    <t>Artificial Intelligence (AI), Robotics, Software</t>
  </si>
  <si>
    <t>PowerEasy Technology focus on the research and development of intelligent robots and the sales of industrial robots.</t>
  </si>
  <si>
    <t>Valley Clean Energy</t>
  </si>
  <si>
    <t>Clean Energy, Electrical Distribution, Sustainability</t>
  </si>
  <si>
    <t>Davis, California, United States</t>
  </si>
  <si>
    <t>Valley Clean Energy is an electricity provider focusing on clean electricity, product choice, and greenhouse gas emission reductions.</t>
  </si>
  <si>
    <t>valleycleanenergy.org</t>
  </si>
  <si>
    <t>https://www.linkedin.com/company/valley-clean-energy/</t>
  </si>
  <si>
    <t>customerservice@valleycleanenergy.org</t>
  </si>
  <si>
    <t>Mitch Sears</t>
  </si>
  <si>
    <t>Executive Officer</t>
  </si>
  <si>
    <t>mitch.sears@valleycleanenergy.org</t>
  </si>
  <si>
    <t>https://valleycleanenergy.org/about-us/staff/#:~:text=Mitch%20Sears,Executive%20Officer</t>
  </si>
  <si>
    <t>Beipei Technology</t>
  </si>
  <si>
    <t>Artificial Intelligence (AI), Children, Toys</t>
  </si>
  <si>
    <t>Beipei Technology is a provider of educational toy software and hardware services, utilizing AI big models for their services.</t>
  </si>
  <si>
    <t>Yingning Huang</t>
  </si>
  <si>
    <t>https://pitchbook.com/profiles/company/638192-08#research</t>
  </si>
  <si>
    <t>Meiliu Biotech</t>
  </si>
  <si>
    <t>Biopharma, Biotechnology, Life Science</t>
  </si>
  <si>
    <t>Meiliu Biotech is a synthetic biology company that focuses on the research and development of substances from microorganisms.</t>
  </si>
  <si>
    <t>Rongle Investment</t>
  </si>
  <si>
    <t>UPPERVOID</t>
  </si>
  <si>
    <t>Apparel, E-Commerce, Outdoors, Retail</t>
  </si>
  <si>
    <t>UPPERVOID is an outdoor clothing brand that focuses on apparel and craftsmanship, especially for outdoor activities.</t>
  </si>
  <si>
    <t>uppervoid.com</t>
  </si>
  <si>
    <t>https://www.linkedin.com/company/uppervoid</t>
  </si>
  <si>
    <t>13 Capital</t>
  </si>
  <si>
    <t>Yiran Bi</t>
  </si>
  <si>
    <t>https://pitchbook.com/profiles/company/458456-68#funding</t>
  </si>
  <si>
    <t>South Carolina Independent Colleges and Universities</t>
  </si>
  <si>
    <t>Columbia, South Carolina, United States</t>
  </si>
  <si>
    <t>South Carolina Independent Colleges and Universities makes education accessible to all through collaboration and fundraising.</t>
  </si>
  <si>
    <t>scicu.org</t>
  </si>
  <si>
    <t>https://www.linkedin.com/company/scicu-sc-independent-colleges-and-universities/</t>
  </si>
  <si>
    <t>scicu@scicu.org</t>
  </si>
  <si>
    <t>+1 803-799-7122</t>
  </si>
  <si>
    <t>Mike Lefever</t>
  </si>
  <si>
    <t>https://www.linkedin.com/in/mike-lefever-8655707/</t>
  </si>
  <si>
    <t>Yijiakang Human Resources</t>
  </si>
  <si>
    <t>Health Care, Hospital, Service Industry</t>
  </si>
  <si>
    <t>Jiading, Shanghai, China</t>
  </si>
  <si>
    <t>Yijiakang Human Resources offers human resources services and solutions.</t>
  </si>
  <si>
    <t>Hongtao Peng</t>
  </si>
  <si>
    <t>https://pitchbook.com/profiles/company/638191-90#overview</t>
  </si>
  <si>
    <t>CPV Renewable Power</t>
  </si>
  <si>
    <t>CPV Renewable Power operates as an subsidiary of CPV Group.</t>
  </si>
  <si>
    <t>cpv.com</t>
  </si>
  <si>
    <t>https://www.linkedin.com/company/competitive-power-ventures-inc./</t>
  </si>
  <si>
    <t>Harrison Street Real Estate Capital</t>
  </si>
  <si>
    <t>Gary Lambert</t>
  </si>
  <si>
    <t>glambert@cpv.com</t>
  </si>
  <si>
    <t>https://www.linkedin.com/in/garylambert2</t>
  </si>
  <si>
    <t>Podleus</t>
  </si>
  <si>
    <t>Apps, CRM, Pet</t>
  </si>
  <si>
    <t>Podleus offers a CRM system designed for professional pet grooming firms.</t>
  </si>
  <si>
    <t>pawdlypartners.com</t>
  </si>
  <si>
    <t>help@pawdly.com</t>
  </si>
  <si>
    <t>The Invention Lab</t>
  </si>
  <si>
    <t>Shinhye Lee</t>
  </si>
  <si>
    <t>shinhye.lee@pawdly.com</t>
  </si>
  <si>
    <t>https://www.pawdlypartners.com/</t>
  </si>
  <si>
    <t>Nexpot Solution</t>
  </si>
  <si>
    <t>Information Technology, QR Codes, Security</t>
  </si>
  <si>
    <t>Nexpot Solution is a brand authenticity protection company that provides product authentication services.</t>
  </si>
  <si>
    <t>taglab9.co.kr</t>
  </si>
  <si>
    <t>office@taglab9.co.kr</t>
  </si>
  <si>
    <t>+82 010 2311 1052</t>
  </si>
  <si>
    <t>Platinum Technology Investment</t>
  </si>
  <si>
    <t>Jun Park</t>
  </si>
  <si>
    <t>https://www.dnb.com/business-directory/company-profiles.nexpotsolution_coltd.e63af9e9e3c2eb8f5d1e2ada0a6cbc6d.html</t>
  </si>
  <si>
    <t>Tasco Auto</t>
  </si>
  <si>
    <t>Hanoi, NA - Vietnam, Vietnam</t>
  </si>
  <si>
    <t>Tasco Auto is a division of Tasco, a provider of automobile distribution and intelligent transportation infrastructure.</t>
  </si>
  <si>
    <t>tascoauto.com</t>
  </si>
  <si>
    <t>info@tascoauto.com</t>
  </si>
  <si>
    <t>024 6668 6863</t>
  </si>
  <si>
    <t>Mitsui &amp; Co</t>
  </si>
  <si>
    <t>Viet Ho</t>
  </si>
  <si>
    <t>https://www.linkedin.com/in/viet-ha-ho-54262013</t>
  </si>
  <si>
    <t>Queer Wellness Center</t>
  </si>
  <si>
    <t>LGBT, Non Profit, Social Impact</t>
  </si>
  <si>
    <t>Queer Wellness Center is a non-profit organization supporting LGBTQ+ community in the region.</t>
  </si>
  <si>
    <t>queerwellnesscenter.org</t>
  </si>
  <si>
    <t>info@queerwellnesscenter.org</t>
  </si>
  <si>
    <t>+(864)655-5193</t>
  </si>
  <si>
    <t>Laura Davis</t>
  </si>
  <si>
    <t>laura@queerwellnesscenter.org</t>
  </si>
  <si>
    <t>https://www.queerwellnesscenter.org/meetourteam</t>
  </si>
  <si>
    <t>Pinderland</t>
  </si>
  <si>
    <t>Location Based Services, Mobile Apps, Social Network</t>
  </si>
  <si>
    <t>Seongdong, Kyonggi-do, South Korea</t>
  </si>
  <si>
    <t>Pinderland is a mobile app that offers a shared map and allows users to share and communicate location information with one another.</t>
  </si>
  <si>
    <t>pinderland.xyz</t>
  </si>
  <si>
    <t>cs@studiokico.co.kr</t>
  </si>
  <si>
    <t>070-8802-1234</t>
  </si>
  <si>
    <t>Kim Se-Hoon</t>
  </si>
  <si>
    <t>https://pinderland.xyz/</t>
  </si>
  <si>
    <t>Easterseals Northeast Central Florida</t>
  </si>
  <si>
    <t>Daytona Beach, Florida, United States</t>
  </si>
  <si>
    <t>Easterseals Northeast Central Florida is dedicated to making a profound impact and changing the way the world perceives disabilities.</t>
  </si>
  <si>
    <t>easterseals.com</t>
  </si>
  <si>
    <t>https://www.linkedin.com/company/eastersealsnecfl/</t>
  </si>
  <si>
    <t>info@esnecfl.org</t>
  </si>
  <si>
    <t>+1 386-255-4568</t>
  </si>
  <si>
    <t>Steve Thompson</t>
  </si>
  <si>
    <t>https://linkedin.com/in/ACwAAADxULQB9pQS21LFGGwC_v3Sxb8tTrdTkQ8</t>
  </si>
  <si>
    <t>Golden Green Poultry</t>
  </si>
  <si>
    <t>Food Processing, GreenTech, Meat and Poultry</t>
  </si>
  <si>
    <t>Meizhou, Guangdong, China</t>
  </si>
  <si>
    <t>Golden Green Poultry is a poultry slaughtering service provider.</t>
  </si>
  <si>
    <t>Guangdong Agricultural Supply-side Structural Reform Fund</t>
  </si>
  <si>
    <t>Gentlemen's Quest of Tampa</t>
  </si>
  <si>
    <t>Gentlemen's Quest of Tampa supports students to attain necessary skills through workshops and activities.</t>
  </si>
  <si>
    <t>gqtampa.com</t>
  </si>
  <si>
    <t>tavismyrick@aol.com</t>
  </si>
  <si>
    <t>Tavis Myrick</t>
  </si>
  <si>
    <t>tavis@gqtampa.com</t>
  </si>
  <si>
    <t>https://gqtampa.com/about-us/leadership-team/</t>
  </si>
  <si>
    <t>Illuminate Justice</t>
  </si>
  <si>
    <t>Children, Non Profit, Social Impact</t>
  </si>
  <si>
    <t>West Point, Georgia, United States</t>
  </si>
  <si>
    <t>Illuminate Justice works to prevent human trafficking and pursue justice for children globally..</t>
  </si>
  <si>
    <t>illuminatejustice.com</t>
  </si>
  <si>
    <t>maggie.turner@illuminatejustice.com</t>
  </si>
  <si>
    <t>Maggie Turner</t>
  </si>
  <si>
    <t>https://www.linkedin.com/in/margaret-turner-880122267/</t>
  </si>
  <si>
    <t>Dazheng Micro-Nano Technology</t>
  </si>
  <si>
    <t>Advanced Materials, Battery, Manufacturing, Nanotechnology</t>
  </si>
  <si>
    <t>Zhenjiang, Guangdong, China</t>
  </si>
  <si>
    <t>Dazheng Micro-Nano Technology is a nanotech company that manufactures the perovskite thin-film solar cell modules and precision equipments.</t>
  </si>
  <si>
    <t>dazhengtop.com</t>
  </si>
  <si>
    <t>https://www.linkedin.com/company/dazheng-jiangsu-micro-nano-technology-co-ltd</t>
  </si>
  <si>
    <t>info@dazhengtop.com</t>
  </si>
  <si>
    <t>0511-85288876</t>
  </si>
  <si>
    <t>Mizuho Lihe Fund</t>
  </si>
  <si>
    <t>Chen Ma</t>
  </si>
  <si>
    <t>https://pitchbook.com/profiles/company/533326-15#research</t>
  </si>
  <si>
    <t>Yunshang Xinrui</t>
  </si>
  <si>
    <t>Content, Film, Media and Entertainment, TV</t>
  </si>
  <si>
    <t>Kunming, Yunnan, China</t>
  </si>
  <si>
    <t>Yunshang Xinrui is a Yunnan film and television media service provider.</t>
  </si>
  <si>
    <t>Yunnan Kaitai Investment Group</t>
  </si>
  <si>
    <t>Spartanburg Academic Movement</t>
  </si>
  <si>
    <t>Spartanburg Academic Movement collaborates with various organization to provide educational opportunities to children in the region.</t>
  </si>
  <si>
    <t>learnwithsam.org</t>
  </si>
  <si>
    <t>https://www.linkedin.com/company/spartanburg-academic-movement</t>
  </si>
  <si>
    <t>info@learnwithsam.org</t>
  </si>
  <si>
    <t>+864.573.5804</t>
  </si>
  <si>
    <t>Russell Booker</t>
  </si>
  <si>
    <t>rbooker@learnwithsam.org</t>
  </si>
  <si>
    <t>https://linkedin.com//in/russell-booker-a090a325</t>
  </si>
  <si>
    <t>Hub City Roots</t>
  </si>
  <si>
    <t>Farming, Non Profit, Social</t>
  </si>
  <si>
    <t>Hub City Roots promotes equitable food access and youth development through local markets.</t>
  </si>
  <si>
    <t>hubcityroots.org</t>
  </si>
  <si>
    <t>https://www.linkedin.com/company/hub-city-roots/</t>
  </si>
  <si>
    <t>info@hubcityfm.org</t>
  </si>
  <si>
    <t>+1 864-585-0905</t>
  </si>
  <si>
    <t>Heather Raines</t>
  </si>
  <si>
    <t>hraines@hubcityfm.org</t>
  </si>
  <si>
    <t>https://www.hubcityroots.org/staff-and-board</t>
  </si>
  <si>
    <t>SC School for the deaf and blind foundation</t>
  </si>
  <si>
    <t>SC School for the deaf and blind foundation helps to raise funds for educational needs of children with hearing and sight impairments.</t>
  </si>
  <si>
    <t>scsdbfoundation.org</t>
  </si>
  <si>
    <t>https://www.linkedin.com/company/sc-school-for-the-deaf-and-the-blind-foundation</t>
  </si>
  <si>
    <t>scsdbfoundation@scsdb.org</t>
  </si>
  <si>
    <t>Samuel Hook</t>
  </si>
  <si>
    <t>shook@scsdb.org</t>
  </si>
  <si>
    <t>https://www.scsdbfoundation.org/team</t>
  </si>
  <si>
    <t>The Charles Lea Center Foundation</t>
  </si>
  <si>
    <t>Adult, Non Profit, Social</t>
  </si>
  <si>
    <t>The Charles Lea Center Foundation empowers those with disabilities through fundraising and awareness initiatives.</t>
  </si>
  <si>
    <t>charleslea.org</t>
  </si>
  <si>
    <t>https://www.linkedin.com/company/charles-lea-center/</t>
  </si>
  <si>
    <t>+1 864-562-2278</t>
  </si>
  <si>
    <t>Cyndi Beacham</t>
  </si>
  <si>
    <t>cyndi.beacham@charleslea.org</t>
  </si>
  <si>
    <t>https://linkedin.com/in/ACwAAAqnI1gBbtsJY-z3mYCiDx20L6fjJcClVzs</t>
  </si>
  <si>
    <t>GirlUp Gvl</t>
  </si>
  <si>
    <t>Non Profit, Social, Women's</t>
  </si>
  <si>
    <t>GirlUp Gvl helps girls realize their potential through empowering experiences.</t>
  </si>
  <si>
    <t>girlupgvl.org</t>
  </si>
  <si>
    <t>https://www.linkedin.com/company/girlup-gvl/</t>
  </si>
  <si>
    <t>kim@girlupgvl.org</t>
  </si>
  <si>
    <t>+1 864-800-7627</t>
  </si>
  <si>
    <t>Kimberly Mogan</t>
  </si>
  <si>
    <t>https://linkedin.com//in/girlupgvlkim</t>
  </si>
  <si>
    <t>E-Fatong</t>
  </si>
  <si>
    <t>Law Enforcement, Legal, Supply Chain Management</t>
  </si>
  <si>
    <t>Guizhou, Guangdong, China</t>
  </si>
  <si>
    <t>EFaTong, a case source SAAS distribution platform, uses an innovative S2B2C model to address traditional legal service issues.</t>
  </si>
  <si>
    <t>Zhongqi Changxing</t>
  </si>
  <si>
    <t>Kzone</t>
  </si>
  <si>
    <t>Manufacturing, Semiconductor</t>
  </si>
  <si>
    <t>Kzone offers high-end wet process equipment and technology for flat panel display, photovoltaics, and semiconductors.</t>
  </si>
  <si>
    <t>kzonetech.com</t>
  </si>
  <si>
    <t>sales@kzonetech.com</t>
  </si>
  <si>
    <t>0512-52992666</t>
  </si>
  <si>
    <t>MultiGo Capital</t>
  </si>
  <si>
    <t>Spartanburg Science Center</t>
  </si>
  <si>
    <t>Spartanburg Science Center brings science to life with interactive exhibits and captivating animal programs.</t>
  </si>
  <si>
    <t>spartanburgsciencecenter.org</t>
  </si>
  <si>
    <t>science@spartanarts.org</t>
  </si>
  <si>
    <t>+1 864-583-2777</t>
  </si>
  <si>
    <t>Mary Levens</t>
  </si>
  <si>
    <t>mlevens@spartanarts.org</t>
  </si>
  <si>
    <t>https://www.spartanburgsciencecenter.org/our-team/</t>
  </si>
  <si>
    <t>Florida State Alliance of YMCAs Foundation</t>
  </si>
  <si>
    <t>St. Petersburg, Florida, United States</t>
  </si>
  <si>
    <t>Florida State Alliance of YMCAs Foundation is a community development, offering programs that promote health, youth engagement, and more.</t>
  </si>
  <si>
    <t>floridaymcas.org</t>
  </si>
  <si>
    <t>https://www.linkedin.com/company/florida-state-alliance-of-ymcas</t>
  </si>
  <si>
    <t>+1 813-856-9622</t>
  </si>
  <si>
    <t>Lynne Wilcox</t>
  </si>
  <si>
    <t>lynne@floridaymcas.org</t>
  </si>
  <si>
    <t>https://linkedin.com/in/ACwAAAx-iisBzksJqRdMrhVKkme4MdcZSlLfgPA</t>
  </si>
  <si>
    <t>Women's Right and empowerment Network</t>
  </si>
  <si>
    <t>Education, Non Profit, Social Impact, Women's</t>
  </si>
  <si>
    <t>Women's Right and empowerment Network works to strengthen health, economic well-being, and rights of women, girls, and their families.</t>
  </si>
  <si>
    <t>scwren.org</t>
  </si>
  <si>
    <t>https://www.linkedin.com/company/scwren/</t>
  </si>
  <si>
    <t>info@scwren.org</t>
  </si>
  <si>
    <t>+(803) 457-6517</t>
  </si>
  <si>
    <t>Brandi Ellison</t>
  </si>
  <si>
    <t>bellison@scwren.org</t>
  </si>
  <si>
    <t>https://linkedin.com/in/ACwAAAOhIPIBhRkCWvsWjX-y2ot8ZDgPfUd8OA8</t>
  </si>
  <si>
    <t>The Children's Museum of The Upstate - Sparatanburg</t>
  </si>
  <si>
    <t>Children, Non Profit, Social</t>
  </si>
  <si>
    <t>The Children's Museum of The Upstate - Sparatanburg offers a playful environment, nurturing problem-solving skills in kids 6 and under.</t>
  </si>
  <si>
    <t>tcmupstate.org</t>
  </si>
  <si>
    <t>info@tcmupstate.org</t>
  </si>
  <si>
    <t>+1 864-233-7755</t>
  </si>
  <si>
    <t>Lauren Luneckas</t>
  </si>
  <si>
    <t>lluneckas@tcmupstate.org</t>
  </si>
  <si>
    <t>http://www.linkedin.com/in/laurenluneckas</t>
  </si>
  <si>
    <t>Paide New Energy</t>
  </si>
  <si>
    <t>Energy, Energy Management, Water</t>
  </si>
  <si>
    <t>Paide New Energy focuses on the localization and industrialization of key materials for hydrogen energy and water electrolysis.</t>
  </si>
  <si>
    <t>Guangzhou Red Bird Qihang Fund, Lenovo Capital and Incubator Group (LCIG)</t>
  </si>
  <si>
    <t>Minhua Shao</t>
  </si>
  <si>
    <t>https://pitchbook.com/profiles/company/638945-83#research</t>
  </si>
  <si>
    <t>Zhongke Huasi</t>
  </si>
  <si>
    <t>Zhongke Huasi specializing in the design and manufacturing of high-performance digital-analog hybrid LED matrix driver chips.</t>
  </si>
  <si>
    <t>Jinding Lixin Micro Industry Fund</t>
  </si>
  <si>
    <t>Ballet Spartanburg</t>
  </si>
  <si>
    <t>Education, Non Profit, Performing Arts, Social Impact</t>
  </si>
  <si>
    <t>Ballet Spartanburg aims to provide dance education, performance and outreach in the region.</t>
  </si>
  <si>
    <t>balletspartanburg.org</t>
  </si>
  <si>
    <t>https://www.linkedin.com/company/ballet-spartanburg/</t>
  </si>
  <si>
    <t>Lona Gomez</t>
  </si>
  <si>
    <t>lgomez@balletspartanburg.org</t>
  </si>
  <si>
    <t>https://www.balletspartanburg.org/administration</t>
  </si>
  <si>
    <t>Partners for Active Living</t>
  </si>
  <si>
    <t>Health Care, Non Profit, Social</t>
  </si>
  <si>
    <t>Partners for Active Living creates a culture of wellness in Spartanburg with active living and healthy choices.</t>
  </si>
  <si>
    <t>palspartanburg.org</t>
  </si>
  <si>
    <t>https://www.linkedin.com/company/pal-play-advocate-live-well/</t>
  </si>
  <si>
    <t>info@palspartanburg.org</t>
  </si>
  <si>
    <t>+1 864-598-9638</t>
  </si>
  <si>
    <t>Laura Ringo</t>
  </si>
  <si>
    <t>lringo@palspartanburg.org</t>
  </si>
  <si>
    <t>https://www.linkedin.com/in/laura-ringo-44855213/</t>
  </si>
  <si>
    <t>Jusai Pump Industry</t>
  </si>
  <si>
    <t>Automotive, Machinery Manufacturing, Mechanical Design</t>
  </si>
  <si>
    <t>Yueyang, Hunan, China</t>
  </si>
  <si>
    <t>Jusai Pump Industry offers various pump products.</t>
  </si>
  <si>
    <t>hnjusai@163.com</t>
  </si>
  <si>
    <t>China Great Wall Asset Management</t>
  </si>
  <si>
    <t>Xiaoyi Li</t>
  </si>
  <si>
    <t>https://pitchbook.com/profiles/company/638193-43#funding</t>
  </si>
  <si>
    <t>Soapstone Preservation Endowment</t>
  </si>
  <si>
    <t>Communities, Non Profit, Social Impact</t>
  </si>
  <si>
    <t>Marietta, South Carolina, United States</t>
  </si>
  <si>
    <t>Soapstone Preservation Endowment oversees the preservation of the land and buildings of the Soapstone Baptist Church.</t>
  </si>
  <si>
    <t>soapstonepe.org</t>
  </si>
  <si>
    <t>Carlton Owen</t>
  </si>
  <si>
    <t>https://www.linkedin.com/in/carlton-owen-a09aaa3/</t>
  </si>
  <si>
    <t>Benyuan Wisdom</t>
  </si>
  <si>
    <t>Ningbo, Zhejiang, China</t>
  </si>
  <si>
    <t>Benyuan Wisdom is a developer of magnetic levitation technology, produces high-speed motors and energy-saving fluid equipment.</t>
  </si>
  <si>
    <t>Wuhan Cihui Enterprise</t>
  </si>
  <si>
    <t>Warriors Once Again</t>
  </si>
  <si>
    <t>Homeless Shelter, Non Profit, Social Impact</t>
  </si>
  <si>
    <t>Warriors Once Again provides accommodation to the homeless military veterans.</t>
  </si>
  <si>
    <t>warriorsonceagain.org</t>
  </si>
  <si>
    <t>https://www.linkedin.com/company/warriorsonceagain/</t>
  </si>
  <si>
    <t>chris@warriorsonceagain.org</t>
  </si>
  <si>
    <t>+(864) 381-7608</t>
  </si>
  <si>
    <t>Chris Pfohl</t>
  </si>
  <si>
    <t>https://warriorsonceagain.org/our-story/#theboard</t>
  </si>
  <si>
    <t>Jingchuang Haoda</t>
  </si>
  <si>
    <t>Health Care, Health Diagnostics, Medical</t>
  </si>
  <si>
    <t>Jingchuang Haoda is a developer of precise personalized diagnosis and treatment technology.</t>
  </si>
  <si>
    <t>Wentao Wu</t>
  </si>
  <si>
    <t>https://pitchbook.com/profiles/company/638697-79</t>
  </si>
  <si>
    <t>Tooon Inc</t>
  </si>
  <si>
    <t>Business Development, Freelance, Management Consulting</t>
  </si>
  <si>
    <t>Tooon Inc. is a technology company that deals with development and operations of business management tools .</t>
  </si>
  <si>
    <t>corp.tooon.jp</t>
  </si>
  <si>
    <t>Yuma Sugiyama</t>
  </si>
  <si>
    <t>https://tracxn.com/d/companies/tooon/__ugZqdcGcqxKumJC1OAm3jb_d6Ve1d0bcgrJXUbe4mGc</t>
  </si>
  <si>
    <t>Spartanburg Area Conservancy</t>
  </si>
  <si>
    <t>Spartanburg Area Conservancy preserves Spartanburg’s natural lands through local conservation initiatives.</t>
  </si>
  <si>
    <t>spartanburgconservation.org</t>
  </si>
  <si>
    <t>info@spartanburgconservation.org</t>
  </si>
  <si>
    <t>+1 864-948-0000</t>
  </si>
  <si>
    <t>Laura Stille</t>
  </si>
  <si>
    <t>https://www.spartanburgconservation.org/board</t>
  </si>
  <si>
    <t>Weimai Technology</t>
  </si>
  <si>
    <t>Weimai Technology is a developer of special metallurgical equipment.</t>
  </si>
  <si>
    <t>myweimai.net</t>
  </si>
  <si>
    <t>Gaoxin Capital</t>
  </si>
  <si>
    <t>Jialin Qiu</t>
  </si>
  <si>
    <t>https://www.cbinsights.com/company/weimai/people</t>
  </si>
  <si>
    <t>Laptops 4 Learning</t>
  </si>
  <si>
    <t>Non Profit, Social, Social Impact</t>
  </si>
  <si>
    <t>Laptops 4 Learning provides affordable laptops to disadvantaged students and veterans.</t>
  </si>
  <si>
    <t>laptops4learning.com</t>
  </si>
  <si>
    <t>https://www.linkedin.com/company/laptops-4-learning/?viewAsMember=true</t>
  </si>
  <si>
    <t>bpowell@laptops4learning.com</t>
  </si>
  <si>
    <t>+1 602-358-6649</t>
  </si>
  <si>
    <t>Brenda Powell</t>
  </si>
  <si>
    <t>https://www.linkedin.com/in/brenda-powell-1a64bb8/</t>
  </si>
  <si>
    <t>Junior Achievement of Greater South Carolina</t>
  </si>
  <si>
    <t>Junior Achievement of Greater South Carolina offers volunteer opportunities, educational tools, and partnerships for impactful involvement.</t>
  </si>
  <si>
    <t>greatersc.ja.org</t>
  </si>
  <si>
    <t>https://www.linkedin.com/company/junior-achievement-of-greater-south-carolina/</t>
  </si>
  <si>
    <t>casey.pash@ja.org</t>
  </si>
  <si>
    <t>+1 803-760-7608</t>
  </si>
  <si>
    <t>Casey Guimbellot Pash</t>
  </si>
  <si>
    <t>https://www.linkedin.com/in/caseyguimbellotpash/</t>
  </si>
  <si>
    <t>Tongban Service</t>
  </si>
  <si>
    <t>Computer, Information Services, Information Technology</t>
  </si>
  <si>
    <t>Tongban Service is a provider of IT services, encompassing computer, internet, electronic, and digital technology services.</t>
  </si>
  <si>
    <t>Starlink Investment</t>
  </si>
  <si>
    <t>Spartanburg Art Museum</t>
  </si>
  <si>
    <t>Non Profit, Performing Arts, Social Impact</t>
  </si>
  <si>
    <t>Spartanburg Art Museum works to promote contemporary visual arts exhibitions and education.</t>
  </si>
  <si>
    <t>spartanburgartmuseum.org</t>
  </si>
  <si>
    <t>https://www.linkedin.com/company/spartanburg-art-museum/</t>
  </si>
  <si>
    <t>museum@spartanarts.org</t>
  </si>
  <si>
    <t>+864.978.1429</t>
  </si>
  <si>
    <t>Ryan Teten</t>
  </si>
  <si>
    <t>drryanteten@spartanburgartmuseum.org</t>
  </si>
  <si>
    <t>https://www.linkedin.com/in/ryan-teten-0033b58/</t>
  </si>
  <si>
    <t>Angels Charge Ministry</t>
  </si>
  <si>
    <t>Non Profit, Social Impact, Women's</t>
  </si>
  <si>
    <t>Angels Charge Ministry supports incarcerated women by providing transitional housing, case management, career opportunities and advocacy.</t>
  </si>
  <si>
    <t>angelschargeministry.org</t>
  </si>
  <si>
    <t>https://www.linkedin.com/company/angelschargeministry/</t>
  </si>
  <si>
    <t>nanniejefferies22@gmail.com</t>
  </si>
  <si>
    <t>+1 864-754-4654</t>
  </si>
  <si>
    <t>Nannie Jefferies</t>
  </si>
  <si>
    <t>https://angelschargeministry.org/about-acm/</t>
  </si>
  <si>
    <t>Triglav Penzisko Drustvo</t>
  </si>
  <si>
    <t>Health Insurance, Insurance</t>
  </si>
  <si>
    <t>Skopje, Karpos, Macedonia</t>
  </si>
  <si>
    <t>Triglav Penzisko Drustvo offers financial and Insurance services.</t>
  </si>
  <si>
    <t>triglav.mk</t>
  </si>
  <si>
    <t>https://www.linkedin.com/company/triglav-osiguruvanje-ad/?viewAsMember=true</t>
  </si>
  <si>
    <t>info@triglavpenzisko.mk</t>
  </si>
  <si>
    <t>02 5102 190</t>
  </si>
  <si>
    <t>Zavarovalnica Triglav</t>
  </si>
  <si>
    <t>Gjorgje Vojnovic</t>
  </si>
  <si>
    <t>gjorgje.vojnovic@triglav.mk</t>
  </si>
  <si>
    <t>https://linkedin.com/in/ACwAAClIj4kB9xI0rGxKSuRt9xg1yfVW-1fgryQ</t>
  </si>
  <si>
    <t>Bird Bureau</t>
  </si>
  <si>
    <t>Pet, Retail, Service Industry</t>
  </si>
  <si>
    <t>Nanjing, Jiangsu, China</t>
  </si>
  <si>
    <t>Bird Bureau is a one-stop pet business that provides comprehensive pet experience, retail, and services.</t>
  </si>
  <si>
    <t>Business Beat</t>
  </si>
  <si>
    <t>Professional Services, SaaS, Software</t>
  </si>
  <si>
    <t>Austria, Pangasinan, Philippines</t>
  </si>
  <si>
    <t>Business Beat is a SaaS company that improve the communication, coordination and satisfaction.</t>
  </si>
  <si>
    <t>business-beat.com</t>
  </si>
  <si>
    <t>https://www.linkedin.com/company/business-beat-gmbhig/</t>
  </si>
  <si>
    <t>info@business-beat.com</t>
  </si>
  <si>
    <t>+43 512 387064</t>
  </si>
  <si>
    <t>AborEleven Ventures, MAD Ventures GmbH</t>
  </si>
  <si>
    <t>Tobias Bayer</t>
  </si>
  <si>
    <t>tobias@business-beat.com</t>
  </si>
  <si>
    <t>http://www.linkedin.com/in/tobias-bayer-56180269</t>
  </si>
  <si>
    <t>Jiejiazhi</t>
  </si>
  <si>
    <t>Electronics, Manufacturing, Packaging Services</t>
  </si>
  <si>
    <t>Dongguan, Hebei, China</t>
  </si>
  <si>
    <t>Jiejiazhi is a manufacturer and developer of intelligent controller PCBAs.</t>
  </si>
  <si>
    <t>one-stop-mfg.com</t>
  </si>
  <si>
    <t>sales@one-stop-mfg.com</t>
  </si>
  <si>
    <t>Ms. Zhu Xinai, Ronghan Fund</t>
  </si>
  <si>
    <t>Shusheng Wu</t>
  </si>
  <si>
    <t>https://pitchbook.com/profiles/company/638448-40#funding</t>
  </si>
  <si>
    <t>Spartanburg Philharmonic</t>
  </si>
  <si>
    <t>Music Education, Non Profit, Performing Arts, Social Impact</t>
  </si>
  <si>
    <t>Spartanburg Philharmonic is spreading education and awareness among Spartanburg's youth through music.</t>
  </si>
  <si>
    <t>spartanburgphilharmonic.org</t>
  </si>
  <si>
    <t>https://www.linkedin.com/company/spartanburg-philharmonic/</t>
  </si>
  <si>
    <t>info@spartanburgphilharmonic.org</t>
  </si>
  <si>
    <t>+1 864-948-9020</t>
  </si>
  <si>
    <t>Cabe Loring</t>
  </si>
  <si>
    <t>https://www.spartanburgphilharmonic.org/board-of-directors</t>
  </si>
  <si>
    <t>Haowu Bus</t>
  </si>
  <si>
    <t>E-Commerce, Social Network</t>
  </si>
  <si>
    <t>Xiamen, Fujian, China</t>
  </si>
  <si>
    <t>Haowobus is a social private domain e-commerce brand.</t>
  </si>
  <si>
    <t>Santong Capital</t>
  </si>
  <si>
    <t>Jinliang Huang</t>
  </si>
  <si>
    <t>https://pitchbook.com/profiles/company/636081-67#funding</t>
  </si>
  <si>
    <t>Georgia Extension 4-H Foundation</t>
  </si>
  <si>
    <t>Athens, Georgia, United States</t>
  </si>
  <si>
    <t>Georgia Extension 4-H Foundation fosters leadership through experiential learning and adult mentorship.</t>
  </si>
  <si>
    <t>georgia4hfoundation.org</t>
  </si>
  <si>
    <t>4hfndtn@uga.edu</t>
  </si>
  <si>
    <t>+1 706-542-8914</t>
  </si>
  <si>
    <t>Johnathan Barrett</t>
  </si>
  <si>
    <t>https://georgia4h.org/about-us/staff/johnathon-barrett/</t>
  </si>
  <si>
    <t>Vector Equation</t>
  </si>
  <si>
    <t>Digital Media, Generative AI, Video Editing</t>
  </si>
  <si>
    <t>Vector Equation Pomegranate Digital Human is a developer of intelligent digital human platforms, specializing in AGI and machine vision.</t>
  </si>
  <si>
    <t>Yuantian Bio</t>
  </si>
  <si>
    <t>Tianjin, Guangdong, China</t>
  </si>
  <si>
    <t>Yuantian Bio is a biotechnology company specializing in enzymatic regeneration and commercial plastic PET applications.</t>
  </si>
  <si>
    <t>JHT Investment</t>
  </si>
  <si>
    <t>Shengping You</t>
  </si>
  <si>
    <t>https://pitchbook.com/profiles/company/639042-94#research</t>
  </si>
  <si>
    <t>Martel</t>
  </si>
  <si>
    <t>Apparel, Consumer Goods, Fashion</t>
  </si>
  <si>
    <t>France, Idaho, United States</t>
  </si>
  <si>
    <t>Martel is the operator of a custom fashion firm which seeks to provide luxury collections to a globally clientele.</t>
  </si>
  <si>
    <t>LMDV Capital</t>
  </si>
  <si>
    <t>Roper Mountain Science Center</t>
  </si>
  <si>
    <t>Museums and Historical Sites, Non Profit, Social</t>
  </si>
  <si>
    <t>Roper Mountain is the Upstate’s premier science destination, delivers high-quality learning to 500-600 students daily.</t>
  </si>
  <si>
    <t>ropermountain.org</t>
  </si>
  <si>
    <t>https://www.linkedin.com/company/ropermountain</t>
  </si>
  <si>
    <t>+1 864-355-8900</t>
  </si>
  <si>
    <t>Michael Weeks</t>
  </si>
  <si>
    <t>https://www.linkedin.com/in/michael-weeks-18329411/</t>
  </si>
  <si>
    <t>Unyte</t>
  </si>
  <si>
    <t>Blockchain, Information Technology</t>
  </si>
  <si>
    <t>Shibuya, Kanagawa, Japan</t>
  </si>
  <si>
    <t>Unyte offers an integrated platform that enables technological growth in the field of blockchain.</t>
  </si>
  <si>
    <t>unyte.team</t>
  </si>
  <si>
    <t>info@unyte.team</t>
  </si>
  <si>
    <t>Quantum Leaps Ventures</t>
  </si>
  <si>
    <t>Yuki Kamiizumi</t>
  </si>
  <si>
    <t>https://unyte.team/</t>
  </si>
  <si>
    <t>DataSpark</t>
  </si>
  <si>
    <t>Analytics, Artificial Intelligence (AI), Information Technology</t>
  </si>
  <si>
    <t>DataSpark provides advanced analytics and intelligent automation services.</t>
  </si>
  <si>
    <t>dataspark.de</t>
  </si>
  <si>
    <t>https://www.linkedin.com/company/dataspark-gmbh-co-kg</t>
  </si>
  <si>
    <t>kontakt@dataspark.de</t>
  </si>
  <si>
    <t>49 69 870087240</t>
  </si>
  <si>
    <t>BM H Beteiligungs-Managementgesellschaft Hessen</t>
  </si>
  <si>
    <t>Robert Drews</t>
  </si>
  <si>
    <t>rdrews@dataspark.de</t>
  </si>
  <si>
    <t>https://www.linkedin.com/in/robert-drews-5b4b4a143/</t>
  </si>
  <si>
    <t>Lingyunxi Technology</t>
  </si>
  <si>
    <t>Business Development, Enterprise, Information Technology</t>
  </si>
  <si>
    <t>Jingan, Shanghai, China</t>
  </si>
  <si>
    <t>Lingyunxi Technology offers integrated product development methods to large enterprises.</t>
  </si>
  <si>
    <t>Dakang Capital</t>
  </si>
  <si>
    <t>Lijuan Zhang</t>
  </si>
  <si>
    <t>https://pitchbook.com/profiles/company/638192-44#funding</t>
  </si>
  <si>
    <t>Metaverse Creators</t>
  </si>
  <si>
    <t>Gaming, Metaverse, Online Games, Video Games</t>
  </si>
  <si>
    <t>Metaverse Creators is a feature-rich virtual platform providing gamers with a wide range of games, creation tools, and avatar editing tools.</t>
  </si>
  <si>
    <t>metaverse-creators.tokyo</t>
  </si>
  <si>
    <t>NES Venture Capital, Japan Finance Corporation</t>
  </si>
  <si>
    <t>Starley</t>
  </si>
  <si>
    <t>Starley offers end-to-end development and implementation of artificial intelligence-related products.</t>
  </si>
  <si>
    <t>starley.co.jp</t>
  </si>
  <si>
    <t>corp@starley.jp</t>
  </si>
  <si>
    <t>Tokuma Maruhashi</t>
  </si>
  <si>
    <t>https://starley.co.jp/</t>
  </si>
  <si>
    <t>MOYAI</t>
  </si>
  <si>
    <t>Artificial Intelligence (AI), Information and Communications Technology (ICT), Internet of Things</t>
  </si>
  <si>
    <t>MOYAI offers services related to Network communication and AI and IoT related businesses.</t>
  </si>
  <si>
    <t>moyai-net.com</t>
  </si>
  <si>
    <t>AirTrip</t>
  </si>
  <si>
    <t>Ryo Watanabe</t>
  </si>
  <si>
    <t>r.watanabe@moyai-net.com</t>
  </si>
  <si>
    <t>https://pitchbook.com/profiles/company/568900-54#research</t>
  </si>
  <si>
    <t>Addiante</t>
  </si>
  <si>
    <t>Automotive, Rental</t>
  </si>
  <si>
    <t>Curitiba, Parana, Brazil</t>
  </si>
  <si>
    <t>Addiante Locação de Grosso specializes in renting trucks, implements, and machinery. Explore our rental options.</t>
  </si>
  <si>
    <t>addiante.com.br</t>
  </si>
  <si>
    <t>https://www.linkedin.com/company/addiante/</t>
  </si>
  <si>
    <t>Gerdau, Randoncorp</t>
  </si>
  <si>
    <t>Fabio Roberto Leite</t>
  </si>
  <si>
    <t>fabio.leite@addiante.com.br</t>
  </si>
  <si>
    <t>https://linkedin.com/in/ACwAAATotxEBibU9dWEODBLxGhNXXrFTw2HrOZc</t>
  </si>
  <si>
    <t>Office de Yasai</t>
  </si>
  <si>
    <t>E-Commerce, Food and Beverage, Food Delivery</t>
  </si>
  <si>
    <t>Office de Yasai is an online platform that enables users to order and get vegetables delivered to their offices.</t>
  </si>
  <si>
    <t>officedeyasai.jp</t>
  </si>
  <si>
    <t>https://www.linkedin.com/company/kompeito</t>
  </si>
  <si>
    <t>weloveyasai@officedeyasai.jp</t>
  </si>
  <si>
    <t>+81 3-3478-5831</t>
  </si>
  <si>
    <t>Iwagin Jigyo Souzou Capital, National Federation of Agricultural Cooperative Associations, Kewpie Corporation, Incubate Fund, Samurai Incubate</t>
  </si>
  <si>
    <t>Shun Watanabe</t>
  </si>
  <si>
    <t>shun_watanabe@officedeyasai.jp</t>
  </si>
  <si>
    <t>https://linkedin.com/in/ACwAAEUZDVABTUr-r7TNt-rmw1byuqtuzKyV9is</t>
  </si>
  <si>
    <t>Chakwal Spinning Mills</t>
  </si>
  <si>
    <t>Consumer Goods, Manufacturing, Textiles</t>
  </si>
  <si>
    <t>Chakwal Spinning Mills is a textile company that manufactures and sells high quality yarn and fabric products.</t>
  </si>
  <si>
    <t>chakwalspinningmills.com</t>
  </si>
  <si>
    <t>info@chakwalgroup.com.pk</t>
  </si>
  <si>
    <t>PKR</t>
  </si>
  <si>
    <t>PNO Capital</t>
  </si>
  <si>
    <t>Mansoor Bin Saeed</t>
  </si>
  <si>
    <t>https://www.marketscreener.com/quote/stock/CHAKWAL-SPINNING-MILLS-LI-20699303/news/Chakwal-Spinning-Mills-Limited-Announces-Chief-Executive-Officer-Changes-47617282/</t>
  </si>
  <si>
    <t>OpenTopography</t>
  </si>
  <si>
    <t>Life Science</t>
  </si>
  <si>
    <t>OpenTopography provides access to high-resolution, Earth science-oriented topography data, as well as related tools and services.</t>
  </si>
  <si>
    <t>opentopography.org</t>
  </si>
  <si>
    <t>https://www.linkedin.com/company/opentopography/</t>
  </si>
  <si>
    <t>info@opentopography.org</t>
  </si>
  <si>
    <t>National Science Foundation</t>
  </si>
  <si>
    <t>PICK</t>
  </si>
  <si>
    <t>Construction, Real Estate</t>
  </si>
  <si>
    <t>PICK is a startup that provides a digital transformation platform for the real estate and construction industries.</t>
  </si>
  <si>
    <t>pick-hp.com</t>
  </si>
  <si>
    <t>Tatsuya Fuke</t>
  </si>
  <si>
    <t>t.fuke@pick.tokyo</t>
  </si>
  <si>
    <t>https://pick-hp.com/whoweare/index.html</t>
  </si>
  <si>
    <t>G8keep</t>
  </si>
  <si>
    <t>Blockchain, Ethereum, Trading Platform, Web3</t>
  </si>
  <si>
    <t>G8keep is a Web3 token platform that allows consumers to discover and trade with all Ethereum Virtual Machine (EVM) networks.</t>
  </si>
  <si>
    <t>https://www.linkedin.com/company/g8keep</t>
  </si>
  <si>
    <t>Erin Engelmann</t>
  </si>
  <si>
    <t>https://www.linkedin.com/in/erin-engelmann-218765165/</t>
  </si>
  <si>
    <t>dEEGtal</t>
  </si>
  <si>
    <t>dEEGtal developes a software for epilepsy diagnosis.</t>
  </si>
  <si>
    <t>https://www.linkedin.com/company/deegtal</t>
  </si>
  <si>
    <t>Venture Kick</t>
  </si>
  <si>
    <t>Eric Menetre</t>
  </si>
  <si>
    <t>https://www.linkedin.com/in/ericmenetre/</t>
  </si>
  <si>
    <t>gett.me</t>
  </si>
  <si>
    <t>Artificial Intelligence (AI), Human Resources, Software</t>
  </si>
  <si>
    <t>AI Outplacement Solution</t>
  </si>
  <si>
    <t>me.gett.com.pe</t>
  </si>
  <si>
    <t>https://www.linkedin.com/company/gett-me/</t>
  </si>
  <si>
    <t>cinthya@gett.com.pe</t>
  </si>
  <si>
    <t>Cinthya Olivera</t>
  </si>
  <si>
    <t>cinthya.olivera@gett.pe</t>
  </si>
  <si>
    <t>https://www.linkedin.com/in/cinthyaoliveraaliaga/</t>
  </si>
  <si>
    <t>MOZU</t>
  </si>
  <si>
    <t>MOZU operates a construction materials procurement platform.</t>
  </si>
  <si>
    <t>about.mozu-inc.jp</t>
  </si>
  <si>
    <t>Shinpei Noguchi</t>
  </si>
  <si>
    <t>https://about.mozu-inc.jp/company</t>
  </si>
  <si>
    <t>Codeium</t>
  </si>
  <si>
    <t>Artificial Intelligence (AI), Enterprise Applications, Machine Learning, Software</t>
  </si>
  <si>
    <t>Codeium provides an AI-powered coding platform that maximizes developer productivity.</t>
  </si>
  <si>
    <t>codeium.com</t>
  </si>
  <si>
    <t>https://www.linkedin.com/company/codeiumdev</t>
  </si>
  <si>
    <t>hello@codeium.com</t>
  </si>
  <si>
    <t>General Catalyst, Kleiner Perkins, Greenoaks</t>
  </si>
  <si>
    <t>Varun Mohan</t>
  </si>
  <si>
    <t>varun@codeium.com</t>
  </si>
  <si>
    <t>https://www.linkedin.com/in/varunkmohan/</t>
  </si>
  <si>
    <t>EssilorLuxottica</t>
  </si>
  <si>
    <t>Eyewear, Health Care, Product Design</t>
  </si>
  <si>
    <t>EssilorLuxottica is an ophthalmic company that specializes in the design, manufacture, and marketing of eyewear products.</t>
  </si>
  <si>
    <t>essilorluxottica.com</t>
  </si>
  <si>
    <t>https://www.linkedin.com/company/essilorluxottica</t>
  </si>
  <si>
    <t>contact@essilorluxottica.com</t>
  </si>
  <si>
    <t>Francesco Milleri</t>
  </si>
  <si>
    <t>fmilleri@luxottica.com</t>
  </si>
  <si>
    <t>https://www.linkedin.com/in/francesco-milleri/</t>
  </si>
  <si>
    <t>Bland AI</t>
  </si>
  <si>
    <t>Artificial Intelligence (AI), Infrastructure</t>
  </si>
  <si>
    <t>Bland AI is the infrastructure for building AI phone calling applications at scale.</t>
  </si>
  <si>
    <t>bland.ai</t>
  </si>
  <si>
    <t>https://www.linkedin.com/company/bland-ai/about/</t>
  </si>
  <si>
    <t>hello@bland.ai</t>
  </si>
  <si>
    <t>Scale Venture Partners</t>
  </si>
  <si>
    <t>Isaiah Granet</t>
  </si>
  <si>
    <t>Isaiah@bland.ai</t>
  </si>
  <si>
    <t>https://venturebeat.com/ai/bland-ai-scores-16m-to-automate-enterprise-phone-calls-with-agents/</t>
  </si>
  <si>
    <t>Noetik</t>
  </si>
  <si>
    <t>Noetik is an AI-native biotechnology company.</t>
  </si>
  <si>
    <t>noetik.ai</t>
  </si>
  <si>
    <t>https://www.linkedin.com/company/noetik-inc/about/</t>
  </si>
  <si>
    <t>Polaris Partners, DCVC</t>
  </si>
  <si>
    <t>Ron Alfa</t>
  </si>
  <si>
    <t>ron@noetik.ai</t>
  </si>
  <si>
    <t>https://www.linkedin.com/in/ron-alfa/</t>
  </si>
  <si>
    <t>Parry Labs</t>
  </si>
  <si>
    <t>Artificial Intelligence (AI), Government, GovTech, Information Technology, National Security, Software</t>
  </si>
  <si>
    <t>Parry Labs integrates digital systems, modernizes defense platforms, and accelerates military technology development.</t>
  </si>
  <si>
    <t>parrylabs.com</t>
  </si>
  <si>
    <t>https://www.linkedin.com/company/parrylabs</t>
  </si>
  <si>
    <t>843-505-3322</t>
  </si>
  <si>
    <t>Capitol Meridian Partners</t>
  </si>
  <si>
    <t>John Parkes</t>
  </si>
  <si>
    <t>jdparkes@parrylabs.com</t>
  </si>
  <si>
    <t>https://www.linkedin.com/in/john-parkes-979738b/</t>
  </si>
  <si>
    <t>Galderma</t>
  </si>
  <si>
    <t>Galderma offering a range of medical and consumer skin health solutions through three business units.</t>
  </si>
  <si>
    <t>galderma.com</t>
  </si>
  <si>
    <t>https://www.linkedin.com/company/galderma</t>
  </si>
  <si>
    <t>41 21 642 78 00</t>
  </si>
  <si>
    <t>L'Oreal</t>
  </si>
  <si>
    <t>Flemming Ornskov</t>
  </si>
  <si>
    <t>flemming.ornskov@galderma.com</t>
  </si>
  <si>
    <t>https://www.linkedin.com/in/flemming-ornskov-md-mph-a90b687/</t>
  </si>
  <si>
    <t>Indigo</t>
  </si>
  <si>
    <t>Transportation</t>
  </si>
  <si>
    <t>IndiGo is India’s largest passenger airline with a market share of 48.9% as of March, 2020.</t>
  </si>
  <si>
    <t>book.goindigo.in</t>
  </si>
  <si>
    <t>https://www.linkedin.com/company/indigo-airlines/</t>
  </si>
  <si>
    <t>travelpartner@goindigo.in</t>
  </si>
  <si>
    <t>Morgan Stanley, WestBridge Capital</t>
  </si>
  <si>
    <t>Pieter Elbers</t>
  </si>
  <si>
    <t>pieter.elbers@goindigo.in</t>
  </si>
  <si>
    <t>https://www.linkedin.com/in/pieter-elbers-7b27236/</t>
  </si>
  <si>
    <t>Opus Clip</t>
  </si>
  <si>
    <t>Marketing, Product</t>
  </si>
  <si>
    <t>Artificial Intelligence (AI), Generative AI, Information Technology, Software, Video Editing</t>
  </si>
  <si>
    <t>Redwood City, California, United States</t>
  </si>
  <si>
    <t>Opus Clip is a software company that provides generative AI video editing tools.</t>
  </si>
  <si>
    <t>opus.pro</t>
  </si>
  <si>
    <t>https://www.linkedin.com/company/opusclip</t>
  </si>
  <si>
    <t>Millennium New Horizons, Fellows Fund</t>
  </si>
  <si>
    <t>Young Zhao</t>
  </si>
  <si>
    <t>young@opus.pro</t>
  </si>
  <si>
    <t>https://www.linkedin.com/in/yzopus/</t>
  </si>
  <si>
    <t>Servify</t>
  </si>
  <si>
    <t>Engineering, Human Resources, Information Technology, Legal, Management, Operations</t>
  </si>
  <si>
    <t>Consumer Applications, Consumer Electronics, Consumer Software, Enterprise Software</t>
  </si>
  <si>
    <t>Servify is a self-learning platform that provides device management services and warranty solutions.</t>
  </si>
  <si>
    <t>servify.in</t>
  </si>
  <si>
    <t>https://www.linkedin.com/company/servify-</t>
  </si>
  <si>
    <t>support@servify.tech</t>
  </si>
  <si>
    <t>Bajaj Holdings and Investment, InnoVen Capital, Trifecta Capital Advisors, Crescent Enterprises Venture Capital, Trifecta Capital Advisors, Iron Pillar, BEENEXT, Blume Ventures, Blume Ventures</t>
  </si>
  <si>
    <t>Sreevathsa P</t>
  </si>
  <si>
    <t>sp@servify.in</t>
  </si>
  <si>
    <t>https://www.linkedin.com/in/sreevathsap/</t>
  </si>
  <si>
    <t>Miko</t>
  </si>
  <si>
    <t>Engineering, Human Resources, Operations, Pro Services, Product, Sales</t>
  </si>
  <si>
    <t>Artificial Intelligence (AI), Consumer Electronics, EdTech, Robotics</t>
  </si>
  <si>
    <t>Miko is a consumer robotics lab that develops artificial intelligence robots to educate and entertain children.</t>
  </si>
  <si>
    <t>miko.ai</t>
  </si>
  <si>
    <t>https://in.linkedin.com/company/emotix</t>
  </si>
  <si>
    <t>support@miko.ai</t>
  </si>
  <si>
    <t>91-72080-99654</t>
  </si>
  <si>
    <t>Blume Ventures, Moneycrew Fintech, Aroa Venture Partners, IIFL Finance, Mankind Pharma, IvyCap Ventures, Stride Ventures, Keshav Murugesh, Chiratae Ventures, IDG Capital, YourNest Venture Capital</t>
  </si>
  <si>
    <t>Sneh Vaswani</t>
  </si>
  <si>
    <t>sneh@miko.ai</t>
  </si>
  <si>
    <t>https://www.linkedin.com/in/sneh-vaswani-29b03318/</t>
  </si>
  <si>
    <t>Swiggy</t>
  </si>
  <si>
    <t>Apps, Delivery Service, Food and Beverage, Food Delivery</t>
  </si>
  <si>
    <t>Swiggy is a food delivery platform that offers food service solutions for restaurants.</t>
  </si>
  <si>
    <t>swiggy.com</t>
  </si>
  <si>
    <t>https://www.linkedin.com/company/swiggy-in</t>
  </si>
  <si>
    <t>support@swiggy.in</t>
  </si>
  <si>
    <t>Amitabh Bachchan’s family office, Invesco, SoftBank Vision Fund, Alpha Wave Global, Amansa Capital, Carmignac, Goldman Sachs, Think Investments, Prosus Ventures, Prosus Ventures, DST Global, Prosus Ventures, Naspers, Bessemer Venture Partners, Norwest Venture Partners, Accel, Elevation Capital</t>
  </si>
  <si>
    <t>Sriharsha Majety</t>
  </si>
  <si>
    <t>sriharsha.majety@swiggy.in</t>
  </si>
  <si>
    <t>https://www.linkedin.com/in/sriharsha-m-563aa217/</t>
  </si>
  <si>
    <t>Bridge</t>
  </si>
  <si>
    <t>Engineering, Legal, Management</t>
  </si>
  <si>
    <t>Developer Tools, Financial Services, FinTech, Software</t>
  </si>
  <si>
    <t>San Antonio, Texas, United States</t>
  </si>
  <si>
    <t>Bridge is the creator of an application programming interface for money movement.</t>
  </si>
  <si>
    <t>bridge.xyz</t>
  </si>
  <si>
    <t>https://www.linkedin.com/company/bridge-apis</t>
  </si>
  <si>
    <t>support@bridge.xyz</t>
  </si>
  <si>
    <t>1 (208) 820-8471</t>
  </si>
  <si>
    <t>Ribbit Capital, Sequoia</t>
  </si>
  <si>
    <t>Zach Abrams</t>
  </si>
  <si>
    <t>zach@bridge.xyz</t>
  </si>
  <si>
    <t>https://www.linkedin.com/in/zacharyabrams/</t>
  </si>
  <si>
    <t>Pylon</t>
  </si>
  <si>
    <t>B2B, CRM, Customer Service, Software, Technical Support</t>
  </si>
  <si>
    <t>Pylon is a real-time customer operations platform helping B2B companies scale customer success and support over Slack, Teams, and Discord.</t>
  </si>
  <si>
    <t>usepylon.com</t>
  </si>
  <si>
    <t>https://www.linkedin.com/company/usepylon</t>
  </si>
  <si>
    <t>Andreessen Horowitz, General Catalyst, Y Combinator</t>
  </si>
  <si>
    <t>Marty Kausas</t>
  </si>
  <si>
    <t>marty@usepylon.com</t>
  </si>
  <si>
    <t>https://www.linkedin.com/in/martykausas/</t>
  </si>
  <si>
    <t>GeoVax</t>
  </si>
  <si>
    <t>Biotechnology, Health Care, Medical Device</t>
  </si>
  <si>
    <t>Smyrna, Georgia, United States</t>
  </si>
  <si>
    <t>GeoVax Labs develops vaccines that prevent and fight HIV infections that result in AIDS.</t>
  </si>
  <si>
    <t>geovax.com</t>
  </si>
  <si>
    <t>https://www.linkedin.com/company/2124638</t>
  </si>
  <si>
    <t>info@geovax.com</t>
  </si>
  <si>
    <t>David Dodd</t>
  </si>
  <si>
    <t>ddodd@geovax.com</t>
  </si>
  <si>
    <t>https://www.linkedin.com/in/david-a-dodd-3b28616/</t>
  </si>
  <si>
    <t>Valon Technologies</t>
  </si>
  <si>
    <t>Financial Services, FinTech, Real Estate</t>
  </si>
  <si>
    <t>Valon is a tech-enabled residential mortgage servicer.</t>
  </si>
  <si>
    <t>valon.com</t>
  </si>
  <si>
    <t>https://www.linkedin.com/company/valon-technologies</t>
  </si>
  <si>
    <t>contact-us@valon.com</t>
  </si>
  <si>
    <t>Andrew Wangandrewd</t>
  </si>
  <si>
    <t>andrew@valon.com</t>
  </si>
  <si>
    <t>https://www.linkedin.com/in/wangandrewd/</t>
  </si>
  <si>
    <t>PolicyBazaar</t>
  </si>
  <si>
    <t>Auto Insurance, Commercial Insurance, Finance, Health Insurance, Life Insurance</t>
  </si>
  <si>
    <t>Policybazaar is an insurance broker that offers a platform to compare and buy insurance policies from various insurance providers.</t>
  </si>
  <si>
    <t>policybazaar.com</t>
  </si>
  <si>
    <t>http://www.linkedin.com/company/policybazaar</t>
  </si>
  <si>
    <t>social@policybazaar.com</t>
  </si>
  <si>
    <t>1800-208-8787</t>
  </si>
  <si>
    <t>WF Asian Smaller Companies Fund, Alpha Wave Global, True North, SoftBank Vision Fund, Tencent, Wellington Management, PremjiInvest, Tiger Global Management, Athera Venture Partners</t>
  </si>
  <si>
    <t>$6.2B</t>
  </si>
  <si>
    <t>Sarbvir Singh</t>
  </si>
  <si>
    <t>sarbvir.singh@policybazaar.com</t>
  </si>
  <si>
    <t>https://www.linkedin.com/in/sarbvirsingh/</t>
  </si>
  <si>
    <t>nOps</t>
  </si>
  <si>
    <t>Cloud Computing, Cloud Management, SaaS, Software</t>
  </si>
  <si>
    <t>nOps is an AWS optimization platform that simplifies and automates cloud tracking, allocation, and optimization.</t>
  </si>
  <si>
    <t>nops.io</t>
  </si>
  <si>
    <t>https://www.linkedin.com/company/nops</t>
  </si>
  <si>
    <t>contact@nops.io</t>
  </si>
  <si>
    <t>866-673-9330</t>
  </si>
  <si>
    <t>Headlight Partners</t>
  </si>
  <si>
    <t>Jt Giri</t>
  </si>
  <si>
    <t>jt@nops.io</t>
  </si>
  <si>
    <t>https://www.linkedin.com/in/jtgiri/</t>
  </si>
  <si>
    <t>Oda Class</t>
  </si>
  <si>
    <t>Artificial Intelligence (AI), E-Learning, EdTech, Education, SaaS</t>
  </si>
  <si>
    <t>ODA Class is an EdTech company that provides AI-driven interactive live online classes to K-12 students.</t>
  </si>
  <si>
    <t>odaclass.com</t>
  </si>
  <si>
    <t>https://www.linkedin.com/company/odaclass</t>
  </si>
  <si>
    <t>support@pigeonedu.com</t>
  </si>
  <si>
    <t>+91 62899 87055</t>
  </si>
  <si>
    <t>Yuanfudao</t>
  </si>
  <si>
    <t>Vedant Hamirwasia</t>
  </si>
  <si>
    <t>vedant.h@pigeonedu.com</t>
  </si>
  <si>
    <t>https://www.linkedin.com/in/vedant-hamirwasia-136927134/</t>
  </si>
  <si>
    <t>Frontier Communications</t>
  </si>
  <si>
    <t>Internet, Telecommunications, TV, Video, Video Streaming</t>
  </si>
  <si>
    <t>Frontier Communications is a telecommunications company that provides fiber internet, TV, and phone services to consumers and businesses.</t>
  </si>
  <si>
    <t>frontier.com</t>
  </si>
  <si>
    <t>http://www.linkedin.com/company/frontier-communications</t>
  </si>
  <si>
    <t>citizens@czn.com</t>
  </si>
  <si>
    <t>California Public Utilities Commission, ROBIN, Illinois Department of Commerce &amp; Economic Opportunity</t>
  </si>
  <si>
    <t>Nick Jeffery</t>
  </si>
  <si>
    <t>nick.jeffery@ftr.com</t>
  </si>
  <si>
    <t>https://www.linkedin.com/in/nick-jeffery-frontier/</t>
  </si>
  <si>
    <t>Last Energy</t>
  </si>
  <si>
    <t>Clean Energy, Energy, Energy Management, Nuclear, Renewable Energy, Sustainability</t>
  </si>
  <si>
    <t>Last Energy is creating a new system for the development and delivery of small modular nuclear power plants.</t>
  </si>
  <si>
    <t>lastenergy.com</t>
  </si>
  <si>
    <t>https://www.linkedin.com/company/lastenergy/</t>
  </si>
  <si>
    <t>Gigafund, First Round Capital</t>
  </si>
  <si>
    <t>Bret Kugelmass</t>
  </si>
  <si>
    <t>bkugelmass@lastenergy.com</t>
  </si>
  <si>
    <t>https://www.linkedin.com/in/bkugelmass/</t>
  </si>
  <si>
    <t>Swiss-Mile</t>
  </si>
  <si>
    <t>Artificial Intelligence (AI), Information Technology, Manufacturing, Robotics</t>
  </si>
  <si>
    <t>Swiss-Mile develops an artificial intelligence-driven wheeled-legged robot to collect insights and streamline labor processes.</t>
  </si>
  <si>
    <t>swiss-mile.com</t>
  </si>
  <si>
    <t>https://www.linkedin.com/company/swiss-mile/</t>
  </si>
  <si>
    <t>info@swiss-mile.com</t>
  </si>
  <si>
    <t>Bezos Expeditions, HongShan</t>
  </si>
  <si>
    <t>Marko Bjelonic</t>
  </si>
  <si>
    <t>marko.bjelonic@swiss-mile.com</t>
  </si>
  <si>
    <t>https://www.linkedin.com/in/bjelonic/</t>
  </si>
  <si>
    <t>Propel</t>
  </si>
  <si>
    <t>Apps, Finance, Financial Services, FinTech</t>
  </si>
  <si>
    <t>Propel is a consumer technology company that offers a mobile app to improve financial health for low-income Americans</t>
  </si>
  <si>
    <t>joinpropel.com</t>
  </si>
  <si>
    <t>https://www.linkedin.com/company/propel-inc</t>
  </si>
  <si>
    <t>help@propel.app</t>
  </si>
  <si>
    <t>Bill &amp; Melinda Gates Foundation, Nyca Partners, Financial Health Network</t>
  </si>
  <si>
    <t>Jimmy Chen</t>
  </si>
  <si>
    <t>jimmy@joinpropel.com</t>
  </si>
  <si>
    <t>https://www.linkedin.com/in/jimmychen1/</t>
  </si>
  <si>
    <t>Agency AI</t>
  </si>
  <si>
    <t>Artificial Intelligence (AI), Data Management, Generative AI</t>
  </si>
  <si>
    <t>Agency AI provides AgentOps.ai to create a reliable environment for AI agent development.</t>
  </si>
  <si>
    <t>agen.cy</t>
  </si>
  <si>
    <t>https://www.linkedin.com/company/aistaff</t>
  </si>
  <si>
    <t>adam@agentops.ai</t>
  </si>
  <si>
    <t>424-944-1251</t>
  </si>
  <si>
    <t>645 Ventures, Afore Capital</t>
  </si>
  <si>
    <t>Alex Reibman</t>
  </si>
  <si>
    <t>alex@agentops.ai</t>
  </si>
  <si>
    <t>https://www.linkedin.com/in/alex-reibman-67951589/</t>
  </si>
  <si>
    <t>Quai Network</t>
  </si>
  <si>
    <t>Blockchain, Cryptocurrency, Developer Platform, FinTech, Software</t>
  </si>
  <si>
    <t>Zug, Zug, Switzerland</t>
  </si>
  <si>
    <t>Quai Network develops a decentralized cryptocurrency blockchain with stablecoin capabilities.</t>
  </si>
  <si>
    <t>qu.ai</t>
  </si>
  <si>
    <t>https://www.linkedin.com/company/quai-network</t>
  </si>
  <si>
    <t>Alumni Ventures, Polychain</t>
  </si>
  <si>
    <t>Alan Orwick</t>
  </si>
  <si>
    <t>https://pitchbook.com/profiles/company/498274-03#undefined</t>
  </si>
  <si>
    <t>Thunderbirds</t>
  </si>
  <si>
    <t>Artificial Intelligence (AI), Blockchain, Cloud Computing, Computer Vision, Generative AI, Human Computer Interaction, Information Technology, Machine Learning, Metaverse, Virtual Reality</t>
  </si>
  <si>
    <t>Thunderbirds is an augmented reality virtual reality mixed reality generative AI frameworks platform &amp; services provider.</t>
  </si>
  <si>
    <t>thunderbirds.me</t>
  </si>
  <si>
    <t>https://www.linkedin.com/in/thunderbirds-me-inc-4a2622240</t>
  </si>
  <si>
    <t>info@thunderbirds.me</t>
  </si>
  <si>
    <t>917-519-3250 347-781-3767</t>
  </si>
  <si>
    <t>Aura Investment, Del Morgan &amp; Co</t>
  </si>
  <si>
    <t>mark.hu@thunderbirds.me</t>
  </si>
  <si>
    <t>Richtech Robotics</t>
  </si>
  <si>
    <t>Engineering, Finance, Information Technology, Sales</t>
  </si>
  <si>
    <t>B2B, Food and Beverage, Hardware, Robotics, Software</t>
  </si>
  <si>
    <t>Richtech Robotics is a hardware company that delivers B2B enterprise solutions for the food and beverage industry.</t>
  </si>
  <si>
    <t>richtechrobotics.com</t>
  </si>
  <si>
    <t>https://www.linkedin.com/company/richtech-robotics</t>
  </si>
  <si>
    <t>marketing@richtechrobotics.com</t>
  </si>
  <si>
    <t>(702) 534-0050</t>
  </si>
  <si>
    <t>Zhenwu Huang</t>
  </si>
  <si>
    <t>huang@richtechrobotics.com</t>
  </si>
  <si>
    <t>https://ir.richtechrobotics.com/node/6646/html</t>
  </si>
  <si>
    <t>Wayve</t>
  </si>
  <si>
    <t>Artificial Intelligence (AI), Autonomous Vehicles, Electric Vehicle, Machine Learning</t>
  </si>
  <si>
    <t>Wayve develops Embodied AI technology for autonomous driving, focusing on vehicle navigation and control.</t>
  </si>
  <si>
    <t>wayve.ai</t>
  </si>
  <si>
    <t>https://www.linkedin.com/company/wayve-technologies</t>
  </si>
  <si>
    <t>hello@wayve.ai</t>
  </si>
  <si>
    <t>+44 20 4574 5971</t>
  </si>
  <si>
    <t>Uber, SoftBank, Future Fifty, Eclipse Ventures, Ocado Group, Balderton Capital, Compound, Fly Ventures</t>
  </si>
  <si>
    <t>Alex Kendall</t>
  </si>
  <si>
    <t>alex@wayve.ai</t>
  </si>
  <si>
    <t>https://www.linkedin.com/in/alexgkendall/</t>
  </si>
  <si>
    <t>VRGL</t>
  </si>
  <si>
    <t>Advice, Analytics, Consulting, Information Services, SaaS, Wealth Management</t>
  </si>
  <si>
    <t>VRGL offers wealth management tools that streamline investment proposals and client acquisition.</t>
  </si>
  <si>
    <t>vrglwealth.com</t>
  </si>
  <si>
    <t>https://www.linkedin.com/company/vrgl</t>
  </si>
  <si>
    <t>info@vrglwealth.com</t>
  </si>
  <si>
    <t>FINTOP Capital, MissionOG</t>
  </si>
  <si>
    <t>Josh Smith</t>
  </si>
  <si>
    <t>jsmith@vrglwealth.com</t>
  </si>
  <si>
    <t>https://www.linkedin.com/in/josh-smith-67a03319/</t>
  </si>
  <si>
    <t>Moda Operandi</t>
  </si>
  <si>
    <t>E-Commerce, Fashion, Internet, Retail</t>
  </si>
  <si>
    <t>Moda Operandi is an e-commerce platform connecting consumers with fashion designers.</t>
  </si>
  <si>
    <t>modaoperandi.com</t>
  </si>
  <si>
    <t>https://www.linkedin.com/company/moda-operandi</t>
  </si>
  <si>
    <t>press@modaoperandi.com</t>
  </si>
  <si>
    <t>1(212) 229-2241</t>
  </si>
  <si>
    <t>Apax Digital, New Enterprise Associates, Apax Digital, C Ventures, K11 Investment, Fidelity, RRE Ventures, New Enterprise Associates, PROOF</t>
  </si>
  <si>
    <t>Jim Gold</t>
  </si>
  <si>
    <t>jim.gold@modaoperandi.com</t>
  </si>
  <si>
    <t>https://www.linkedin.com/in/jim-gold-81b824183/</t>
  </si>
  <si>
    <t>Ekso Bionics</t>
  </si>
  <si>
    <t>Medical Device, Robotics, Wearables</t>
  </si>
  <si>
    <t>Richmond, California, United States</t>
  </si>
  <si>
    <t>Ekso Bionics develops wearable exoskeletons for military, civilian and medical uses that augment strength, endurance and mobility.</t>
  </si>
  <si>
    <t>eksobionics.com</t>
  </si>
  <si>
    <t>https://www.linkedin.com/company/ekso-bionics</t>
  </si>
  <si>
    <t>customerrelations@eksobionics.com</t>
  </si>
  <si>
    <t>(510) 984-1761</t>
  </si>
  <si>
    <t>Bridge Bank, Montrose Capital Partners, Opaleye Management, National Science Foundation</t>
  </si>
  <si>
    <t>Scott Davis</t>
  </si>
  <si>
    <t>sdavis@eksobionics.com</t>
  </si>
  <si>
    <t>https://www.linkedin.com/in/scott-davis-7798028/</t>
  </si>
  <si>
    <t>Agrim Wholesale</t>
  </si>
  <si>
    <t>B2B, E-Commerce, Marketplace, Retail, Wholesale</t>
  </si>
  <si>
    <t>Agrim Wholesale is an Agri-Input B2B marketplace that provides bulk agricultural products and supplies, catering to farms and distributors.</t>
  </si>
  <si>
    <t>agrim.app</t>
  </si>
  <si>
    <t>https://www.linkedin.com/company/agrimwholesale</t>
  </si>
  <si>
    <t>Asia Impact, Kalaari Capital, Accion Venture Lab, India Quotient, Omnivore</t>
  </si>
  <si>
    <t>Mukul Garg</t>
  </si>
  <si>
    <t>mukul@agrim.app</t>
  </si>
  <si>
    <t>https://www.linkedin.com/in/mukulgarg/</t>
  </si>
  <si>
    <t>PuriFire Energy</t>
  </si>
  <si>
    <t>Chemical, Environmental Engineering, Sustainability</t>
  </si>
  <si>
    <t>Pioneering Green Hydrogen and Bio-methanol Production</t>
  </si>
  <si>
    <t>purifirelabs.com</t>
  </si>
  <si>
    <t>https://www.linkedin.com/company/purifirelabs</t>
  </si>
  <si>
    <t>neel@purifirelabs.com</t>
  </si>
  <si>
    <t>HICO, Innovate UK, Net Zero Technology Centre, TechX Clean Energy Accelerator, Carbon13</t>
  </si>
  <si>
    <t>Neel Shah</t>
  </si>
  <si>
    <t>https://www.linkedin.com/in/neel-sh/</t>
  </si>
  <si>
    <t>Abingdon Health</t>
  </si>
  <si>
    <t>Biotechnology, Health Care, Health Diagnostics, Information Technology, Manufacturing, Medical, Medical Device, Robotics</t>
  </si>
  <si>
    <t>York, York, United Kingdom</t>
  </si>
  <si>
    <t>Abingdon Health is an innovative technology-led company focused on providing rapid and near-patient medical diagnostic testing solutions.</t>
  </si>
  <si>
    <t>abingdonhealth.com</t>
  </si>
  <si>
    <t>https://www.linkedin.com/company/abingdon-health</t>
  </si>
  <si>
    <t>info@abingdonhealth.com</t>
  </si>
  <si>
    <t>NPIF – Mercia Equity Finance, Imperial Innovations</t>
  </si>
  <si>
    <t>£92M</t>
  </si>
  <si>
    <t>Chris Yates</t>
  </si>
  <si>
    <t>cyates@abingdonhealth.com</t>
  </si>
  <si>
    <t>https://www.abingdonhealth.com/investors/board-and-governance/#:~:text=Chris%20Yates-,Chief%20Executive%20Officer,to%20his%20appointment%20as%20CEO.</t>
  </si>
  <si>
    <t>Sunfox Technologies</t>
  </si>
  <si>
    <t>Hardware, Health Care, Medical Device, Software</t>
  </si>
  <si>
    <t>Dehra Dun, Uttarakhand, India</t>
  </si>
  <si>
    <t>Sunfox Technologies is a research and development lab with accessible technology.</t>
  </si>
  <si>
    <t>sunfox.in</t>
  </si>
  <si>
    <t>https://www.linkedin.com/company/sunfox</t>
  </si>
  <si>
    <t>hello@sunfox.in</t>
  </si>
  <si>
    <t>Venture Catalysts, Mumbai Angels, Venture Catalysts, Villgro</t>
  </si>
  <si>
    <t>Rajat Jain</t>
  </si>
  <si>
    <t>rajat@sunfox.in</t>
  </si>
  <si>
    <t>https://www.linkedin.com/in/jairajat/</t>
  </si>
  <si>
    <t>TBC Bank Uzbekistan</t>
  </si>
  <si>
    <t>Finance, Information Technology, Marketing, Sales</t>
  </si>
  <si>
    <t>Tashkent, NA - Uzbekistan, Uzbekistan</t>
  </si>
  <si>
    <t>TBC Bank Uzbekistan provides digital banking services, offering online financial solutions for customers.</t>
  </si>
  <si>
    <t>tbcbank.uz</t>
  </si>
  <si>
    <t>https://www.linkedin.com/company/tbcbankuz</t>
  </si>
  <si>
    <t>BlueOrchard Finance S A, Tbc Bank Group, responsAbility Investments</t>
  </si>
  <si>
    <t>Tetrashvili Nukri</t>
  </si>
  <si>
    <t>nukri@tbcbank.uz</t>
  </si>
  <si>
    <t>https://www.linkedin.com/in/tetrashvili-nukri-44155422/</t>
  </si>
  <si>
    <t>Khazanah Nasional</t>
  </si>
  <si>
    <t>Focused on late-stage venture and private equity investment in leading firms. Malaysia's leading professional strategic investment fund.</t>
  </si>
  <si>
    <t>khazanah.com.my</t>
  </si>
  <si>
    <t>https://www.linkedin.com/company/khazanah-nasional</t>
  </si>
  <si>
    <t>info@khazanah.com.my</t>
  </si>
  <si>
    <t>+604 222 6800</t>
  </si>
  <si>
    <t>Amirul Zahir</t>
  </si>
  <si>
    <t>fzahir@mac.com</t>
  </si>
  <si>
    <t>https://www.linkedin.com/in/amirul-feisal-wan-zahir-840706165/</t>
  </si>
  <si>
    <t>BioCardia</t>
  </si>
  <si>
    <t>Engineering, Finance, Legal, Management, Medical &amp; Science, Operations</t>
  </si>
  <si>
    <t>Alternative Medicine, Biotechnology, Medical, Therapeutics</t>
  </si>
  <si>
    <t>San Carlos, California, United States</t>
  </si>
  <si>
    <t>BioCardia is a clinical-stage regenerative medicine company.</t>
  </si>
  <si>
    <t>biocardia.com</t>
  </si>
  <si>
    <t>https://www.linkedin.com/company/biocardia</t>
  </si>
  <si>
    <t>Peter Altman</t>
  </si>
  <si>
    <t>paltman@biocardia.com</t>
  </si>
  <si>
    <t>https://www.linkedin.com/in/peter-altman-ab3b29b/</t>
  </si>
  <si>
    <t>Inventive AI</t>
  </si>
  <si>
    <t>AI-powered RFX &amp; Questionnaire Response Management platform</t>
  </si>
  <si>
    <t>inventive.ai</t>
  </si>
  <si>
    <t>https://www.linkedin.com/company/inventive-ai/</t>
  </si>
  <si>
    <t>team@inventive.ai</t>
  </si>
  <si>
    <t>Sierra Ventures, Y Combinator</t>
  </si>
  <si>
    <t>Dhiren Bhatia</t>
  </si>
  <si>
    <t>dhiren@inventive.ai</t>
  </si>
  <si>
    <t>https://www.linkedin.com/in/dhiren9/</t>
  </si>
  <si>
    <t>Uniqkey</t>
  </si>
  <si>
    <t>Cyber Security, Identity Management, Information Technology, Network Security, Software</t>
  </si>
  <si>
    <t>Herlev, Hovedstaden, Denmark</t>
  </si>
  <si>
    <t>Uniqkey provides a security management platform that automates employee logins to make businesses secure and productive.</t>
  </si>
  <si>
    <t>uniqkey.eu</t>
  </si>
  <si>
    <t>https://www.linkedin.com/company/uniqkey/</t>
  </si>
  <si>
    <t>hello@uniqkey.eu</t>
  </si>
  <si>
    <t>BackingMinds</t>
  </si>
  <si>
    <t>Hakan Yagci</t>
  </si>
  <si>
    <t>hakan@uniqkey.eu</t>
  </si>
  <si>
    <t>https://www.linkedin.com/in/hakanyagci/?originalSubdomain=dk</t>
  </si>
  <si>
    <t>Altscore</t>
  </si>
  <si>
    <t>Commercial Lending, Financial Services, FinTech, Lending, Micro Lending</t>
  </si>
  <si>
    <t>AI-driven credit infrastructure, enabling any B2B company to launch and manage their own credit products in just weeks.</t>
  </si>
  <si>
    <t>altscore.ai</t>
  </si>
  <si>
    <t>https://www.linkedin.com/company/altscore</t>
  </si>
  <si>
    <t>contact@altscore.ai</t>
  </si>
  <si>
    <t>517 755-0013</t>
  </si>
  <si>
    <t>Haymaker Ventures, Far Out Ventures</t>
  </si>
  <si>
    <t>Andres Leroux</t>
  </si>
  <si>
    <t>andres@altscore.ai</t>
  </si>
  <si>
    <t>https://www.linkedin.com/in/andresprl/</t>
  </si>
  <si>
    <t>Andgo Systems</t>
  </si>
  <si>
    <t>Engineering, Finance, Management, Operations, Product, Sales</t>
  </si>
  <si>
    <t>Computer, Human Resources, Software</t>
  </si>
  <si>
    <t>Andgo Systems is an absence management automation platform developed specifically for complex scheduling environments.</t>
  </si>
  <si>
    <t>andgosystems.com</t>
  </si>
  <si>
    <t>https://www.linkedin.com/company/andgosystems/?viewAsMember=true</t>
  </si>
  <si>
    <t>info@andgosystems.com</t>
  </si>
  <si>
    <t>Prairies Economic Development Canada, CIBC Innovation Banking, First Ascent Ventures, Waterline Ventures</t>
  </si>
  <si>
    <t>Tom Ross</t>
  </si>
  <si>
    <t>tross@andgosystems.com</t>
  </si>
  <si>
    <t>https://www.linkedin.com/in/thomasrosscan/</t>
  </si>
  <si>
    <t>Rollstack</t>
  </si>
  <si>
    <t>Analytics, Artificial Intelligence (AI), Business Intelligence, Productivity Tools, Sales Automation</t>
  </si>
  <si>
    <t>Rollstack automatically creates and updates slide decks and documents.</t>
  </si>
  <si>
    <t>rollstack.com</t>
  </si>
  <si>
    <t>https://www.linkedin.com/company/rollstack</t>
  </si>
  <si>
    <t>Nabil Jallouli</t>
  </si>
  <si>
    <t>nabil@rollstack.io</t>
  </si>
  <si>
    <t>https://www.linkedin.com/in/nabil-jallouli/</t>
  </si>
  <si>
    <t>Arizona State University</t>
  </si>
  <si>
    <t>1885-01-01</t>
  </si>
  <si>
    <t>Education, Non Profit, Universities</t>
  </si>
  <si>
    <t>Arizona State University is a public research university offers undergraduate, graduate, and professional programs across various fields.</t>
  </si>
  <si>
    <t>asu.edu</t>
  </si>
  <si>
    <t>https://www.linkedin.com/school/arizona-state-university</t>
  </si>
  <si>
    <t>socialmedia@asu.edu</t>
  </si>
  <si>
    <t>480-965-2100</t>
  </si>
  <si>
    <t>AmeriCorps Public Allies, National Science Foundation, U.S. Department of Defense, National Renewable Energy Laboratory, Strada Education Network, National Institute of Standards and Technology, U.S. Department of Labor, ASA, NASA</t>
  </si>
  <si>
    <t>Michael Crow</t>
  </si>
  <si>
    <t>michael.crow@asu.edu</t>
  </si>
  <si>
    <t>https://www.linkedin.com/in/michaelmcrow/</t>
  </si>
  <si>
    <t>Helicap</t>
  </si>
  <si>
    <t>Finance, Financial Services, FinTech, Lending</t>
  </si>
  <si>
    <t>Helicap is a fintech investment platform that offers curated investment options and alternative lending solutions.</t>
  </si>
  <si>
    <t>heli-cap.com</t>
  </si>
  <si>
    <t>https://www.linkedin.com/company/heli-cap</t>
  </si>
  <si>
    <t>info@heli-cap.com</t>
  </si>
  <si>
    <t>+65 6909 9266</t>
  </si>
  <si>
    <t>Kenanga Investors Berhad, PhillipCapital, Tikehau Capital, Saison Capital, East Ventures, Soilbuild Group Holdings</t>
  </si>
  <si>
    <t>Patrick Hong</t>
  </si>
  <si>
    <t>https://www.linkedin.com/in/patrick-hong-8791b3257/</t>
  </si>
  <si>
    <t>IMCD</t>
  </si>
  <si>
    <t>Finance, Management, Marketing, Medical &amp; Science, Operations, Pro Services, Product, Sales</t>
  </si>
  <si>
    <t>Chemical, Chemical Engineering, Sales</t>
  </si>
  <si>
    <t>Rotterdam, Zuid-Holland, The Netherlands</t>
  </si>
  <si>
    <t>IMCD is a distributor of chemicals and ingredients.</t>
  </si>
  <si>
    <t>imcdgroup.com</t>
  </si>
  <si>
    <t>https://www.linkedin.com/company/imcd-group/</t>
  </si>
  <si>
    <t>ir@imcdgroup.com</t>
  </si>
  <si>
    <t>+31 10 290 86 84</t>
  </si>
  <si>
    <t>Valerie Braun</t>
  </si>
  <si>
    <t>valerie.dielebraun@imcdgroup.com</t>
  </si>
  <si>
    <t>https://www.linkedin.com/in/valeriedielebraun/</t>
  </si>
  <si>
    <t>Corre Energy</t>
  </si>
  <si>
    <t>Engineering, Finance, Management, Marketing, Operations, Pro Services</t>
  </si>
  <si>
    <t>Energy, Energy Storage, Renewable Energy</t>
  </si>
  <si>
    <t>Groningen, Groningen, The Netherlands</t>
  </si>
  <si>
    <t>Corre Energy develops, builds and operates grid-scale underground energy storage.</t>
  </si>
  <si>
    <t>corre.energy</t>
  </si>
  <si>
    <t>https://www.linkedin.com/company/correenergy</t>
  </si>
  <si>
    <t>info@corre.energy</t>
  </si>
  <si>
    <t>+31 (0) 203 990 763</t>
  </si>
  <si>
    <t>Keith Mcgrane</t>
  </si>
  <si>
    <t>keith@corre.energy</t>
  </si>
  <si>
    <t>https://www.linkedin.com/in/keith-mcgrane-05b28b13/</t>
  </si>
  <si>
    <t>Intermex</t>
  </si>
  <si>
    <t>Finance, Payments</t>
  </si>
  <si>
    <t>Intermex is a processor of money transfer services in the U.S. to Latin America corridor.</t>
  </si>
  <si>
    <t>investors.intermexonline.com</t>
  </si>
  <si>
    <t>https://www.linkedin.com/company/intermex-wire-transfer-llc</t>
  </si>
  <si>
    <t>techsupport@intermexusa.com</t>
  </si>
  <si>
    <t>(305) 671-8000</t>
  </si>
  <si>
    <t>Robert Lisy</t>
  </si>
  <si>
    <t>https://www.linkedin.com/in/robert-lisy-ab004832/</t>
  </si>
  <si>
    <t>TransTRACK.ID</t>
  </si>
  <si>
    <t>Internet of Things, Logistics</t>
  </si>
  <si>
    <t>TransTRACK.ID is a fleet telematics solution to boost fleet efficiency, operational effectiveness and maximize productivity.</t>
  </si>
  <si>
    <t>transtrack.id</t>
  </si>
  <si>
    <t>https://www.linkedin.com/company/transtrack-id</t>
  </si>
  <si>
    <t>contact@transtrack.id</t>
  </si>
  <si>
    <t>62 8 111 350 1111</t>
  </si>
  <si>
    <t>Cocoon Capital, Eurazeo, Ortus Star, Cocoon Capital</t>
  </si>
  <si>
    <t>Anggia Meisesari</t>
  </si>
  <si>
    <t>anggia@transtrack.co</t>
  </si>
  <si>
    <t>https://www.linkedin.com/in/anggia-meisesari/</t>
  </si>
  <si>
    <t>ACWA Power</t>
  </si>
  <si>
    <t>Electrical Distribution, Energy, Renewable Energy</t>
  </si>
  <si>
    <t>ACWA Power is a developer, investor, co-owner and operator of a portfolio of power generation and renewable energy.</t>
  </si>
  <si>
    <t>acwapower.com</t>
  </si>
  <si>
    <t>https://www.linkedin.com/company/acwa-power-international/about/</t>
  </si>
  <si>
    <t>+966 11 283 5555</t>
  </si>
  <si>
    <t>Bank of China, China Construction Bank, European Bank for Reconstruction and Development, Arab Petroleum Investments Corporation, Saudi Arabia's Public Investment Fund, Silk Road Fund</t>
  </si>
  <si>
    <t>Marco Arcelli</t>
  </si>
  <si>
    <t>marcelli@acwapower.com</t>
  </si>
  <si>
    <t>https://www.linkedin.com/in/marco-arcelli-bb4626/</t>
  </si>
  <si>
    <t>Beleaf</t>
  </si>
  <si>
    <t>Agriculture, Farming, Hydroponics</t>
  </si>
  <si>
    <t>Bogor, Jawa Barat, Indonesia</t>
  </si>
  <si>
    <t>Beleaf is currently located in Bogor, Indonesia, and operates as a hydroponic farm.</t>
  </si>
  <si>
    <t>beleaf.co.id</t>
  </si>
  <si>
    <t>https://www.linkedin.com/company/beleaf-farms-indonesia</t>
  </si>
  <si>
    <t>IDR</t>
  </si>
  <si>
    <t>The Norinchukin Bank, Alpha JWC Ventures</t>
  </si>
  <si>
    <t>Amrit Lakhiani</t>
  </si>
  <si>
    <t>amrit@beleaf.co.id</t>
  </si>
  <si>
    <t>https://www.linkedin.com/in/amritlakhiani/</t>
  </si>
  <si>
    <t>Clean Electric</t>
  </si>
  <si>
    <t>Automotive, Battery, CleanTech, Electric Vehicle</t>
  </si>
  <si>
    <t>Our mission is to enable Mankind's shift to Clean Energy, we do it with batteries that can charge faster, last longer and are safe.</t>
  </si>
  <si>
    <t>cleanelectric.in</t>
  </si>
  <si>
    <t>https://www.linkedin.com/company/cleanelectricforfuture</t>
  </si>
  <si>
    <t>contact@cleanelectric.in</t>
  </si>
  <si>
    <t>+91 89087 52639</t>
  </si>
  <si>
    <t>Info Edge, Pi Ventures, Kalaari Capital</t>
  </si>
  <si>
    <t>Akash Gupta</t>
  </si>
  <si>
    <t>akash.gupta@cleanelectric.in</t>
  </si>
  <si>
    <t>https://www.linkedin.com/in/akash-gupta-6961b1121/</t>
  </si>
  <si>
    <t>Betolar</t>
  </si>
  <si>
    <t>Finance, Information Technology, Management, Marketing, Medical &amp; Science, Product</t>
  </si>
  <si>
    <t>Construction, Mining, Sustainability</t>
  </si>
  <si>
    <t>Kannonkoski, Western Finland, Finland</t>
  </si>
  <si>
    <t>Betolar is a new materials startup specialized in new geopolymer-based carbon-neutral construction materials.</t>
  </si>
  <si>
    <t>betolar.com</t>
  </si>
  <si>
    <t>https://www.linkedin.com/company/betolar</t>
  </si>
  <si>
    <t>Nidoco, Voima Ventures, Business Finland, Finnish Climate Fund, Voima Ventures</t>
  </si>
  <si>
    <t>Tuija Kalpala</t>
  </si>
  <si>
    <t>tuija.kalpala@betolar.com</t>
  </si>
  <si>
    <t>https://www.linkedin.com/in/tuija-kalpala-346b7a1/</t>
  </si>
  <si>
    <t>Banque Saudi Fransi</t>
  </si>
  <si>
    <t>Banking</t>
  </si>
  <si>
    <t>Banque Saudi Fransi (BSF) is a Saudi Arabian Joint Stock Company.</t>
  </si>
  <si>
    <t>alfransi.com.sa</t>
  </si>
  <si>
    <t>https://www.linkedin.com/company/18469/</t>
  </si>
  <si>
    <t>800 124 0006</t>
  </si>
  <si>
    <t>Bader Alsalloom</t>
  </si>
  <si>
    <t>bader@alfransi.com.sa</t>
  </si>
  <si>
    <t>https://www.linkedin.com/in/bader-h-alsalloom-1153a336/</t>
  </si>
  <si>
    <t>Ampersand</t>
  </si>
  <si>
    <t>Engineering, Finance, Information Technology, Legal, Management, Marketing, Operations, Product</t>
  </si>
  <si>
    <t>Automotive, Electric Vehicle, Emerging Markets, Energy, Transportation</t>
  </si>
  <si>
    <t>Kicukiro, Kigali, Rwanda</t>
  </si>
  <si>
    <t>Ampersand is the e-mobility energy provider for millions of motorbike taxis.</t>
  </si>
  <si>
    <t>ampersand.solar</t>
  </si>
  <si>
    <t>https://www.linkedin.com/company/ampersand-emobility/</t>
  </si>
  <si>
    <t>info@ampersand.solar</t>
  </si>
  <si>
    <t>Ecosystem Integrity Fund, Africa GoGreen Fund, U.S. International Development Finance Corp, Shell Foundation, ImpactAssets, FONERWA</t>
  </si>
  <si>
    <t>Josh Whale</t>
  </si>
  <si>
    <t>josh@ampersand.solar</t>
  </si>
  <si>
    <t>https://www.linkedin.com/in/josh-whale/?originalSubdomain=ke</t>
  </si>
  <si>
    <t>Voltpost</t>
  </si>
  <si>
    <t>Charging Infrastructure, Clean Energy, CleanTech, Electric Vehicle, Energy</t>
  </si>
  <si>
    <t>Voltpost transforms lampposts into smart electric vehicle charging stations to make them accessible to people.</t>
  </si>
  <si>
    <t>voltpost.com</t>
  </si>
  <si>
    <t>https://www.linkedin.com/company/voltpost</t>
  </si>
  <si>
    <t>gozero@voltpost.com</t>
  </si>
  <si>
    <t>Michigan Economic Development Corporation, RWE Energy Transition Investments, Exelon Foundation, RWE Energy Transition Investments, Exelon Foundation, Google for Startups</t>
  </si>
  <si>
    <t>Jeff Prosserman</t>
  </si>
  <si>
    <t>jeff@voltpost.com</t>
  </si>
  <si>
    <t>https://www.linkedin.com/in/jeffprosserman/</t>
  </si>
  <si>
    <t>Molecular Assemblies</t>
  </si>
  <si>
    <t>Biotechnology, Genetics, Health Care</t>
  </si>
  <si>
    <t>Molecular Assemblies is developing a revolutionary, enzymatic DNA synthesis technology capable of powering new products.</t>
  </si>
  <si>
    <t>molecularassemblies.com</t>
  </si>
  <si>
    <t>https://www.linkedin.com/company/molecular-assemblies</t>
  </si>
  <si>
    <t>info@molecularassemblies.com</t>
  </si>
  <si>
    <t>(619) 316-4662</t>
  </si>
  <si>
    <t>Defense Advanced Research Projects Agency, GE Healthcare, SynBio Innovation Accelerator, National Human Genome Research Institute, iSelect Fund, National Science Foundation</t>
  </si>
  <si>
    <t>Larry Stambaugh</t>
  </si>
  <si>
    <t>larry@molecularassemblies.com</t>
  </si>
  <si>
    <t>https://molecularassemblies.com/about/</t>
  </si>
  <si>
    <t>Turntable Labs</t>
  </si>
  <si>
    <t>Music</t>
  </si>
  <si>
    <t>Turntable Labs: Hang out online with music</t>
  </si>
  <si>
    <t>turntablelabs.co</t>
  </si>
  <si>
    <t>https://www.linkedin.com/company/ttfm-labs/</t>
  </si>
  <si>
    <t>cbcontact@turntablelabs.co</t>
  </si>
  <si>
    <t>468 Capital, Elizabeth Street Ventures, f7 Ventures, Founders Fund</t>
  </si>
  <si>
    <t>Joseph Perla</t>
  </si>
  <si>
    <t>joseph@hangout.fm</t>
  </si>
  <si>
    <t>https://www.linkedin.com/in/josephperla/</t>
  </si>
  <si>
    <t>Turntable Labs is a Products of Hangout</t>
  </si>
  <si>
    <t>Mediobanca</t>
  </si>
  <si>
    <t>Advice, Asset Management, Finance, Financial Services</t>
  </si>
  <si>
    <t>Mediobanca offers corporate, investment banking, and wealth management services.</t>
  </si>
  <si>
    <t>mediobanca.com</t>
  </si>
  <si>
    <t>https://www.linkedin.com/company/mediobanca?trk=tyah&amp;trkInfo=clickedVertical%3Acompany%2Cidx%3A2-3-6%2CtarId%3A1436945059097%2Ctas%3Amediobanca</t>
  </si>
  <si>
    <t>mediobanca@pec.mediobanca.it</t>
  </si>
  <si>
    <t>39 02 8829.1</t>
  </si>
  <si>
    <t>Juan Bejar</t>
  </si>
  <si>
    <t>juan.bejar@mediobanca.it</t>
  </si>
  <si>
    <t>https://www.linkedin.com/in/juan-bejar-49b7525/</t>
  </si>
  <si>
    <t>Rage Coffee</t>
  </si>
  <si>
    <t>Rage Coffee is infused with plant based vitamins. These 100% natural extracts are typically found in foods.</t>
  </si>
  <si>
    <t>ragecoffee.com</t>
  </si>
  <si>
    <t>https://in.linkedin.com/company/theragecoffee</t>
  </si>
  <si>
    <t>011 4562 5606</t>
  </si>
  <si>
    <t>GRM, Virat Kohli, Sixth Sense Ventures, Refex Capital Fund</t>
  </si>
  <si>
    <t>Bharat Sethi</t>
  </si>
  <si>
    <t>bharat@ragecoffee.com</t>
  </si>
  <si>
    <t>https://www.linkedin.com/in/sethibharat/</t>
  </si>
  <si>
    <t>Sigma Lithium</t>
  </si>
  <si>
    <t>Manufacturing, Precious Metals</t>
  </si>
  <si>
    <t>Sigma Lithium is a mining and metal company.</t>
  </si>
  <si>
    <t>sigmalithiumresources.com</t>
  </si>
  <si>
    <t>https://www.linkedin.com/company/sigma-lithium-resources</t>
  </si>
  <si>
    <t>contact@sigmaca.com</t>
  </si>
  <si>
    <t>55-11-3078-8575</t>
  </si>
  <si>
    <t>The Brazilian Development Bank(BNDES), Synergy Capital</t>
  </si>
  <si>
    <t>Ana Cabral</t>
  </si>
  <si>
    <t>ana.cabral@sigmaca.com</t>
  </si>
  <si>
    <t>https://www.zoominfo.com/p/Ana-Cabral-gardner/2081711077</t>
  </si>
  <si>
    <t>Foundersuite</t>
  </si>
  <si>
    <t>Enterprise Software, SaaS, Small and Medium Businesses, Software</t>
  </si>
  <si>
    <t>Foundersuite is a collection of software tools and templates that help startup CEOs execute more efficiently and effectively.</t>
  </si>
  <si>
    <t>foundersuite.com</t>
  </si>
  <si>
    <t>http://www.linkedin.com/company/foundersuite</t>
  </si>
  <si>
    <t>info@foundersuite.com</t>
  </si>
  <si>
    <t>+1 (415) 370-5060</t>
  </si>
  <si>
    <t>Tiger Global Management</t>
  </si>
  <si>
    <t>Nathan Beckord</t>
  </si>
  <si>
    <t>nathan@foundersuite.com</t>
  </si>
  <si>
    <t>https://www.linkedin.com/in/nathanbeckord/</t>
  </si>
  <si>
    <t>Siauliu Bankas</t>
  </si>
  <si>
    <t>Siauliai, Siauliu Apskritis, Lithuania</t>
  </si>
  <si>
    <t>Siauliu Bankas Group engaged in leasing, life insurance and real estate areas.</t>
  </si>
  <si>
    <t>sb.lt</t>
  </si>
  <si>
    <t>https://www.linkedin.com/company/-iauli-bankas/about/</t>
  </si>
  <si>
    <t>info@sb.lt</t>
  </si>
  <si>
    <t>+370 41 595 607</t>
  </si>
  <si>
    <t>Girteka Logistics</t>
  </si>
  <si>
    <t>Vytautas Sinius</t>
  </si>
  <si>
    <t>vytautassinius@sb.lt</t>
  </si>
  <si>
    <t>https://www.linkedin.com/in/vytautas-sinius-87395b26/</t>
  </si>
  <si>
    <t>Transnet SOC Ltd</t>
  </si>
  <si>
    <t>Logistics</t>
  </si>
  <si>
    <t>Johannesburg, NA - South Africa, South Africa</t>
  </si>
  <si>
    <t>Transnet operates as an integrated freight transport company that aims ensure a globally competitive freight system.</t>
  </si>
  <si>
    <t>transnet.net</t>
  </si>
  <si>
    <t>https://www.linkedin.com/company/transnet-soc-ltd/?originalSubdomain=za</t>
  </si>
  <si>
    <t>enquiries@transnet.net</t>
  </si>
  <si>
    <t>+27 11 308 3000</t>
  </si>
  <si>
    <t>ZAR</t>
  </si>
  <si>
    <t>New Development Bank, African Development Bank, NEPAD-IPPF, Deutsche Bank</t>
  </si>
  <si>
    <t>Michelle Phillips</t>
  </si>
  <si>
    <t>michelle.phillips@transnet.net</t>
  </si>
  <si>
    <t>https://www.linkedin.com/in/michelle-phillips-49803a38/?originalSubdomain=za</t>
  </si>
  <si>
    <t>Magic</t>
  </si>
  <si>
    <t>Engineering, Information Technology, Management, Marketing, Product</t>
  </si>
  <si>
    <t>Artificial Intelligence (AI), Information Technology, Machine Learning</t>
  </si>
  <si>
    <t>Magic is an AI coding startup that enables developers to work with AI to find code for building apps.</t>
  </si>
  <si>
    <t>magic.dev</t>
  </si>
  <si>
    <t>https://www.linkedin.com/company/magicailabs</t>
  </si>
  <si>
    <t>office@magic.dev</t>
  </si>
  <si>
    <t>NFDG Ventures, CapitalG</t>
  </si>
  <si>
    <t>Eric Steinberger</t>
  </si>
  <si>
    <t>eric@magic.dev</t>
  </si>
  <si>
    <t>https://www.linkedin.com/in/ericsteinb/</t>
  </si>
  <si>
    <t>O3 Mining</t>
  </si>
  <si>
    <t>Mineral, Precious Metals</t>
  </si>
  <si>
    <t>O3 Mining is an emerging consolidator of exploration properties in prospective gold camps in Canada .</t>
  </si>
  <si>
    <t>o3mining.ca</t>
  </si>
  <si>
    <t>https://www.linkedin.com/company/o3-mining</t>
  </si>
  <si>
    <t>investorrelations@o3mining.com</t>
  </si>
  <si>
    <t>+1 416 363 8653</t>
  </si>
  <si>
    <t>Canaccord Genuity Group</t>
  </si>
  <si>
    <t>Jose Benavides</t>
  </si>
  <si>
    <t>jose.vizquerra@o3mining.ca</t>
  </si>
  <si>
    <t>https://www.linkedin.com/in/jose-alberto-vizquerra-benavides-96671946/</t>
  </si>
  <si>
    <t>OrsoBio</t>
  </si>
  <si>
    <t>OrsoBio develops therapies to treat severe metabolic disorders, including type 2 diabetes, and other conditions.</t>
  </si>
  <si>
    <t>orsobio.com</t>
  </si>
  <si>
    <t>https://www.linkedin.com/company/orsobio/</t>
  </si>
  <si>
    <t>connect@orsobio.com</t>
  </si>
  <si>
    <t>Ascenta Capital, Woodline Partners, Enavate Sciences, Longitude Capital, National Institute of Diabetes and Digestive and Kidney Diseases</t>
  </si>
  <si>
    <t>G Subramanian</t>
  </si>
  <si>
    <t>mani@orsobio.com</t>
  </si>
  <si>
    <t>https://www.linkedin.com/in/g-mani-subramanian/</t>
  </si>
  <si>
    <t>Thryve</t>
  </si>
  <si>
    <t>Developer APIs, Fitness, Health Care, Health Diagnostics, Software, Wearables</t>
  </si>
  <si>
    <t>Health services, insurers, and researchers use Thryve's wearable API to access data from 300+ wearables, medical devices, and other sources.</t>
  </si>
  <si>
    <t>thryve.health</t>
  </si>
  <si>
    <t>https://www.linkedin.com/company/thryvehealth</t>
  </si>
  <si>
    <t>info@thryve.de</t>
  </si>
  <si>
    <t>Capricorn Partners, b10 | Venture Capital</t>
  </si>
  <si>
    <t>Paul Burggraf</t>
  </si>
  <si>
    <t>paul.burggraf@thryve.de</t>
  </si>
  <si>
    <t>https://www.linkedin.com/in/paul-burggraf/</t>
  </si>
  <si>
    <t>Tandem Repeat</t>
  </si>
  <si>
    <t>Cosmetics, Manufacturing, Medical, Textiles</t>
  </si>
  <si>
    <t>Tandem Repeat is a deeptech company that develops tunable, adaptable, and programmable protein-based bioderived materials.</t>
  </si>
  <si>
    <t>tandemrepeat.com</t>
  </si>
  <si>
    <t>https://www.linkedin.com/company/tandem-repeat/</t>
  </si>
  <si>
    <t>contact@tandemrepeat.com</t>
  </si>
  <si>
    <t>484-381-0504</t>
  </si>
  <si>
    <t>U.S. Department of Defense, BioMADE, Microfiber Innovation Challenge, US Department of Energy</t>
  </si>
  <si>
    <t>Gozde Ayaz</t>
  </si>
  <si>
    <t>senelayaz@tandemrepeat.com</t>
  </si>
  <si>
    <t>https://www.linkedin.com/in/gsenelayaz/</t>
  </si>
  <si>
    <t>LAIQA</t>
  </si>
  <si>
    <t>Consumer Goods, Personal Health, Wellness, Women's</t>
  </si>
  <si>
    <t>LAIQA is an online shop that sells feminine hygiene and menstrual care products.</t>
  </si>
  <si>
    <t>mylaiqa.com</t>
  </si>
  <si>
    <t>https://www.linkedin.com/company/ourlaiqa</t>
  </si>
  <si>
    <t>care@mylaiqa.com</t>
  </si>
  <si>
    <t>91-8076581957</t>
  </si>
  <si>
    <t>IvyCap Ventures</t>
  </si>
  <si>
    <t>Monica Bindra</t>
  </si>
  <si>
    <t>monica@mylaiqa.com</t>
  </si>
  <si>
    <t>https://www.linkedin.com/in/monica-bindra-a96188a/</t>
  </si>
  <si>
    <t>double jump.tokyo</t>
  </si>
  <si>
    <t>Blockchain, Cryptocurrency, Video Games</t>
  </si>
  <si>
    <t>double jump.tokyo Is a blockchain game developer and NFT solution provider for large-scale enterprises in the gaming &amp; entertainment sector.</t>
  </si>
  <si>
    <t>doublejump.tokyo</t>
  </si>
  <si>
    <t>https://www.linkedin.com/company/doublejump-tokyo/</t>
  </si>
  <si>
    <t>info@doublejump.tokyo</t>
  </si>
  <si>
    <t>SBI Investment, Amber Group, JAFCO, Jump Crypto, Sega Corporation, Gumi, Dera Game, Dream Link Entertainment</t>
  </si>
  <si>
    <t>Hironobu Ueno</t>
  </si>
  <si>
    <t>ueno@doublejump.tokyo</t>
  </si>
  <si>
    <t>https://www.linkedin.com/in/hironobu-ueno-a330244b/</t>
  </si>
  <si>
    <t>MuniFin</t>
  </si>
  <si>
    <t>Finance, Financial Services, Service Industry</t>
  </si>
  <si>
    <t>MuniFin is a credit institution that provides financing and risk management services.</t>
  </si>
  <si>
    <t>munifin.fi</t>
  </si>
  <si>
    <t>https://www.linkedin.com/company/kuntarahoitus</t>
  </si>
  <si>
    <t>info@munifin.fi</t>
  </si>
  <si>
    <t>358-96803-5666</t>
  </si>
  <si>
    <t>Esa Kallio</t>
  </si>
  <si>
    <t>esa.kallio@kuntarahoitus.fi</t>
  </si>
  <si>
    <t>https://www.linkedin.com/in/esa-kallio-b9829b20/?originalSubdomain=fi</t>
  </si>
  <si>
    <t>Keppel Infrastructure Trust</t>
  </si>
  <si>
    <t>Environmental Engineering, Infrastructure, Real Estate</t>
  </si>
  <si>
    <t>Keppel is a business trust that provides investors with the opportunity to invest in a large and well-diversified portfolios.</t>
  </si>
  <si>
    <t>kepinfratrust.com</t>
  </si>
  <si>
    <t>https://www.linkedin.com/company/keppel-infrastructure-trust-kit/</t>
  </si>
  <si>
    <t>(65) 6803 1818</t>
  </si>
  <si>
    <t>DBS Bank</t>
  </si>
  <si>
    <t>Kevin Neo</t>
  </si>
  <si>
    <t>kevin.neo@kepcapital.com</t>
  </si>
  <si>
    <t>https://www.linkedin.com/in/kevin-neo-cfa-005aa22b/</t>
  </si>
  <si>
    <t>ImCheck Therapeutics</t>
  </si>
  <si>
    <t>Biopharma, Biotechnology, Health Care, Life Science, Therapeutics</t>
  </si>
  <si>
    <t>Marseille, Provence-Alpes-Cote d'Azur, France</t>
  </si>
  <si>
    <t>ImCheck Therapeutics designs and develops immunotherapeutic antibodies for the treatment of cancer and autoimmune disease.</t>
  </si>
  <si>
    <t>imchecktherapeutics.com</t>
  </si>
  <si>
    <t>https://www.linkedin.com/company/imcheck-therapeutics</t>
  </si>
  <si>
    <t>+33 4 13 96 14 90</t>
  </si>
  <si>
    <t>France 2030, Andera Partners, Earlybird Venture Capital, Pureos Bioventures, Bpifrance, Pfizer Venture Investments, Bpifrance, Boehringer Ingelheim Venture Fund, Idinvest Partners, Kurma Partners</t>
  </si>
  <si>
    <t>Pierre Depenoux</t>
  </si>
  <si>
    <t>https://www.linkedin.com/in/pierredepenoux/</t>
  </si>
  <si>
    <t>Silo Team</t>
  </si>
  <si>
    <t>B2B, Software, Software Engineering</t>
  </si>
  <si>
    <t>Silo Team is a platform that manages the entire developer lifecycle.</t>
  </si>
  <si>
    <t>silo.team</t>
  </si>
  <si>
    <t>https://www.linkedin.com/company/silo-team</t>
  </si>
  <si>
    <t>support@silo.team</t>
  </si>
  <si>
    <t>Fuel Ventures, Pitchdrive</t>
  </si>
  <si>
    <t>Rasmus Stjernstrom</t>
  </si>
  <si>
    <t>rasmus@silo.team</t>
  </si>
  <si>
    <t>https://www.linkedin.com/in/violethill/</t>
  </si>
  <si>
    <t>EverBank Financial</t>
  </si>
  <si>
    <t>EverBank is creating a new way of banking by delivering to customers around the country a unique range of banking.</t>
  </si>
  <si>
    <t>everbank.com</t>
  </si>
  <si>
    <t>http://www.linkedin.com/company/everbank</t>
  </si>
  <si>
    <t>904-281-6000</t>
  </si>
  <si>
    <t>Greg Seibly</t>
  </si>
  <si>
    <t>greg.seibly@everbank.com</t>
  </si>
  <si>
    <t>https://www.linkedin.com/in/greg-seibly-89318b7/</t>
  </si>
  <si>
    <t>Edge Matrix Computing</t>
  </si>
  <si>
    <t>Artificial Intelligence (AI), Blockchain, Cloud Computing, Web3</t>
  </si>
  <si>
    <t>Edge Matrix Computing is an AI-decentralized computing network that provides reliable and efficient computing resource services.</t>
  </si>
  <si>
    <t>edgematrix.pro</t>
  </si>
  <si>
    <t>https://www.linkedin.com/company/emcprotocol/</t>
  </si>
  <si>
    <t>Amber Group, Polygon Ventures</t>
  </si>
  <si>
    <t>Alex Goh</t>
  </si>
  <si>
    <t>alex@edgematrix.pro</t>
  </si>
  <si>
    <t>https://www.linkedin.com/in/alexgohas/</t>
  </si>
  <si>
    <t>Curio</t>
  </si>
  <si>
    <t>Health Care, Software, Therapeutics</t>
  </si>
  <si>
    <t>Curio is a digital therapeutics company.</t>
  </si>
  <si>
    <t>curiodigitaltx.com</t>
  </si>
  <si>
    <t>https://www.linkedin.com/company/curio-digital-therapeutics</t>
  </si>
  <si>
    <t>contact@curiodigitaltx.com</t>
  </si>
  <si>
    <t>RYSE Asset Management, MassChallenge, UNCTAD</t>
  </si>
  <si>
    <t>Shailja Dixit</t>
  </si>
  <si>
    <t>shailja@curiodigitaltx.com</t>
  </si>
  <si>
    <t>https://www.linkedin.com/in/shailja-dixit-21a0b76/</t>
  </si>
  <si>
    <t>Alaska Communications Systems Group</t>
  </si>
  <si>
    <t>Public Relations</t>
  </si>
  <si>
    <t>Anchorage, Alaska, United States</t>
  </si>
  <si>
    <t>ACS provides an extensive, secure, and reliable network for cloud-enabled IT services statewide.</t>
  </si>
  <si>
    <t>alaskacommunications.com</t>
  </si>
  <si>
    <t>https://www.linkedin.com/company/alaska-communications-systems</t>
  </si>
  <si>
    <t>christine@acsalaska.com</t>
  </si>
  <si>
    <t>907-297-3000</t>
  </si>
  <si>
    <t>Crystal Financial</t>
  </si>
  <si>
    <t>William Bishop</t>
  </si>
  <si>
    <t>william.bishop@acsalaska.com</t>
  </si>
  <si>
    <t>https://www.linkedin.com/in/william-bishop-6246504b/</t>
  </si>
  <si>
    <t>Reborn Coffee</t>
  </si>
  <si>
    <t>Coffee, Food and Beverage, Food Delivery</t>
  </si>
  <si>
    <t>Brea, California, United States</t>
  </si>
  <si>
    <t>Reborn Coffee is an lifestyle brand with locations worldwide.</t>
  </si>
  <si>
    <t>reborncoffee.com</t>
  </si>
  <si>
    <t>https://www.linkedin.com/company/reborncoffee/</t>
  </si>
  <si>
    <t>rconline@reborncoffee.com</t>
  </si>
  <si>
    <t>+1 714 784 6369</t>
  </si>
  <si>
    <t>Quen Inno Tech, Mr. Scott Lee, DRE</t>
  </si>
  <si>
    <t>$65.6M</t>
  </si>
  <si>
    <t>Jay Kim</t>
  </si>
  <si>
    <t>jay@reborncoffee.com</t>
  </si>
  <si>
    <t>https://pitchbook.com/profiles/company/228488-68#comparisons</t>
  </si>
  <si>
    <t>Aplantex</t>
  </si>
  <si>
    <t>Aplantex produces plant-based active compounds for application in the pharma, cosmetics, and agri-food industries.</t>
  </si>
  <si>
    <t>aplantex.ca</t>
  </si>
  <si>
    <t>https://www.linkedin.com/company/aplantexbio/</t>
  </si>
  <si>
    <t>Frederick Perrault, Cycle Momentum</t>
  </si>
  <si>
    <t>Patrick Charest</t>
  </si>
  <si>
    <t>pcharest@aplantex.ca</t>
  </si>
  <si>
    <t>https://www.linkedin.com/in/patrickcharest/</t>
  </si>
  <si>
    <t>AutoAI</t>
  </si>
  <si>
    <t>AutoAI is an intelligent networked system developer and operator for a new generation of self-driving cars.</t>
  </si>
  <si>
    <t>autoai.com</t>
  </si>
  <si>
    <t>https://www.linkedin.com/company/%E5%9B%9B%E7%BB%B4%E6%99%BA%E8%81%94%EF%BC%88%E5%A4%A7%E8%BF%9E%EF%BC%89%E7%A7%91%E6%8A%80%E6%9C%89%E9%99%90%E5%85%AC%E5%8F%B8</t>
  </si>
  <si>
    <t>marketing@autoai.com</t>
  </si>
  <si>
    <t>400-661-6677</t>
  </si>
  <si>
    <t>Didi, Bosch Ventures, IDG Capital</t>
  </si>
  <si>
    <t>Pryzm</t>
  </si>
  <si>
    <t>Aerospace, Artificial Intelligence (AI), Government</t>
  </si>
  <si>
    <t>AI for government contract capture</t>
  </si>
  <si>
    <t>pryzm.io</t>
  </si>
  <si>
    <t>https://www.linkedin.com/company/pryzm-dynamics/</t>
  </si>
  <si>
    <t>hello@pryzm.io</t>
  </si>
  <si>
    <t>617-719-0936</t>
  </si>
  <si>
    <t>Amplify.LA, XYZ Venture Capital</t>
  </si>
  <si>
    <t>Nick Larovere</t>
  </si>
  <si>
    <t>nick@pryzm.io</t>
  </si>
  <si>
    <t>https://www.linkedin.com/in/nicholaslarovere/</t>
  </si>
  <si>
    <t>Parafin</t>
  </si>
  <si>
    <t>Financial Services, FinTech, Infrastructure, Small and Medium Businesses</t>
  </si>
  <si>
    <t>Growing small businesses through embedded financial services enabled on the very platforms on which SMBs sell &amp; transact</t>
  </si>
  <si>
    <t>parafin.com</t>
  </si>
  <si>
    <t>https://www.linkedin.com/company/buildparafin</t>
  </si>
  <si>
    <t>info@parafin.com</t>
  </si>
  <si>
    <t>Silicon Valley Bank, Trinity Capital, GIC, Thrive Capital, Ribbit Capital</t>
  </si>
  <si>
    <t>Sahill Poddar</t>
  </si>
  <si>
    <t>sahill@parafin.com</t>
  </si>
  <si>
    <t>https://www.linkedin.com/in/sahill-poddar-57302461/</t>
  </si>
  <si>
    <t>PsychoGenics</t>
  </si>
  <si>
    <t>Paramus, New Jersey, United States</t>
  </si>
  <si>
    <t>PsychoGenics is a research company offering preclinical testing and research services.</t>
  </si>
  <si>
    <t>psychogenics.com</t>
  </si>
  <si>
    <t>https://www.linkedin.com/company/psychogenicsinc</t>
  </si>
  <si>
    <t>info@psychogenics.com</t>
  </si>
  <si>
    <t>(914) 406-8019</t>
  </si>
  <si>
    <t>National Institute of Mental Health, Reeve Foundation</t>
  </si>
  <si>
    <t>Emer Leahy</t>
  </si>
  <si>
    <t>emer.leahy@psychogenics.com</t>
  </si>
  <si>
    <t>https://www.linkedin.com/in/emer-leahy-0844047/</t>
  </si>
  <si>
    <t>Eevia Health</t>
  </si>
  <si>
    <t>Biotechnology, Dietary Supplements, Natural Resources, Organic</t>
  </si>
  <si>
    <t>Seinäjoki, Western Finland, Finland</t>
  </si>
  <si>
    <t>Eevia Health is a Finnish-Norwegian life science company.</t>
  </si>
  <si>
    <t>eeviahealth.com</t>
  </si>
  <si>
    <t>https://www.linkedin.com/company/eevia-oy/</t>
  </si>
  <si>
    <t>high5@eeviahealth.com</t>
  </si>
  <si>
    <t>+358 400 337 993</t>
  </si>
  <si>
    <t>Formue Nord, Finnvera Venture Capital</t>
  </si>
  <si>
    <t>Stein Ulve</t>
  </si>
  <si>
    <t>stein@eeviahealth.com</t>
  </si>
  <si>
    <t>https://www.linkedin.com/in/steineevia/</t>
  </si>
  <si>
    <t>Attio</t>
  </si>
  <si>
    <t>CRM, Information Technology, SaaS, Software</t>
  </si>
  <si>
    <t>Attio is a software company that builds data-driven and customizable CRM.</t>
  </si>
  <si>
    <t>attio.com</t>
  </si>
  <si>
    <t>https://www.linkedin.com/company/attio</t>
  </si>
  <si>
    <t>support@attio.com</t>
  </si>
  <si>
    <t>+44 844 884 2535</t>
  </si>
  <si>
    <t>01 Advisors, Balderton Capital, Point Nine, Redpoint, Redpoint, Point Nine</t>
  </si>
  <si>
    <t>Nicolas Sharp</t>
  </si>
  <si>
    <t>nicolas@attio.com</t>
  </si>
  <si>
    <t>https://www.linkedin.com/in/nicolas-sharp-a92726b1/</t>
  </si>
  <si>
    <t>Aware Health</t>
  </si>
  <si>
    <t>Engineering, Human Resources</t>
  </si>
  <si>
    <t>Lafayette, California, United States</t>
  </si>
  <si>
    <t>Same-day digital musculoskeletal care platform to deliver best-in-class cost saving and health outcomes.</t>
  </si>
  <si>
    <t>awarehealth.io</t>
  </si>
  <si>
    <t>https://www.linkedin.com/company/awareorthopedichealth</t>
  </si>
  <si>
    <t>getwell@awarehealth.io</t>
  </si>
  <si>
    <t>925-444-0561</t>
  </si>
  <si>
    <t>Boomerang Ventures, Techstars</t>
  </si>
  <si>
    <t>Heidi Ojha</t>
  </si>
  <si>
    <t>heidi@awarehealth.io</t>
  </si>
  <si>
    <t>https://www.linkedin.com/in/heidi-ojha-31b51aa1/</t>
  </si>
  <si>
    <t>EpVi</t>
  </si>
  <si>
    <t>Energy, Energy Management, Internet of Things</t>
  </si>
  <si>
    <t>EpVi is a electricity management startup helping people and businesses to manage their electricity through AI resulting in reducing bills</t>
  </si>
  <si>
    <t>epviindia.com</t>
  </si>
  <si>
    <t>https://www.linkedin.com/company/epviindia/mycompany/?viewAsMember=true</t>
  </si>
  <si>
    <t>contactus@epviindia.com</t>
  </si>
  <si>
    <t>Vinners, Padup Ventures</t>
  </si>
  <si>
    <t>Jharna Saha</t>
  </si>
  <si>
    <t>jharna.saha@epviindia.com</t>
  </si>
  <si>
    <t>https://www.linkedin.com/in/jharna-saha/</t>
  </si>
  <si>
    <t>Gold Flora</t>
  </si>
  <si>
    <t>Costa Mesa, California, United States</t>
  </si>
  <si>
    <t>Gold Flora is a vertically integrated cannabis company providing an easy and consistent way for consumers to enjoy cannabis.</t>
  </si>
  <si>
    <t>goldflora.com</t>
  </si>
  <si>
    <t>https://www.linkedin.com/company/goldflora/</t>
  </si>
  <si>
    <t>J.J. Astor</t>
  </si>
  <si>
    <t>Laurie Holcomb</t>
  </si>
  <si>
    <t>laurie@goldflora.com</t>
  </si>
  <si>
    <t>https://www.linkedin.com/in/laurie-holcomb-a72a652/</t>
  </si>
  <si>
    <t>Solidion Technology</t>
  </si>
  <si>
    <t>Battery, Manufacturing, Renewable Energy</t>
  </si>
  <si>
    <t>Solidion Technology is a advanced battery technology company focused on the development and commercialization of battery materials.</t>
  </si>
  <si>
    <t>solidiontech.com</t>
  </si>
  <si>
    <t>https://www.linkedin.com/company/nubia-brand-international-corp</t>
  </si>
  <si>
    <t>sales@solidiontech.com</t>
  </si>
  <si>
    <t>(972) 918-5120</t>
  </si>
  <si>
    <t>Jaymes Winters</t>
  </si>
  <si>
    <t>jaymes@solidiontech.com</t>
  </si>
  <si>
    <t>https://www.linkedin.com/in/jaymes-winters-0698a236/</t>
  </si>
  <si>
    <t>Ocean Oasis</t>
  </si>
  <si>
    <t>Marine Transportation, Renewable Energy, Water, Water Transportation</t>
  </si>
  <si>
    <t>Ocean Oasis is a water company that develops a new and sustainable way of producing fresh water using wave power.</t>
  </si>
  <si>
    <t>oceanoasis.co</t>
  </si>
  <si>
    <t>https://www.linkedin.com/company/oceanoasis</t>
  </si>
  <si>
    <t>European Climate, Infrastructure and Environment Executive Agency, European Innovation Council, Grieg Edge</t>
  </si>
  <si>
    <t>Kristine Fredriksen</t>
  </si>
  <si>
    <t>kristine@oceanoasis.co</t>
  </si>
  <si>
    <t>https://www.linkedin.com/in/kristinebfredriksen/</t>
  </si>
  <si>
    <t>Oasys</t>
  </si>
  <si>
    <t>Blockchain, Gaming, Video Games</t>
  </si>
  <si>
    <t>Oasys is a Blockchain designed exclusively for the gaming industry.</t>
  </si>
  <si>
    <t>oasys.games</t>
  </si>
  <si>
    <t>https://www.linkedin.com/company/oasys-games/?originalSubdomain=sg</t>
  </si>
  <si>
    <t>SBI Group, Galaxy Interactive, Nexon, Republic capital</t>
  </si>
  <si>
    <t>Daiki Moriyama</t>
  </si>
  <si>
    <t>daiki.moriyama@oasys.games</t>
  </si>
  <si>
    <t>http://www.linkedin.com/in/daikimoriyama</t>
  </si>
  <si>
    <t>Mestag Therapeutics</t>
  </si>
  <si>
    <t>Biotechnology, Health Care, Health Diagnostics, Therapeutics</t>
  </si>
  <si>
    <t>Mestag Therapeutics is a biotechnology company that develops new therapies for diseases using fibroblast technology.</t>
  </si>
  <si>
    <t>mestagtx.com</t>
  </si>
  <si>
    <t>https://www.linkedin.com/company/mestag-therapeutics</t>
  </si>
  <si>
    <t>Susan Hill</t>
  </si>
  <si>
    <t>susan@mestagtx.com</t>
  </si>
  <si>
    <t>https://www.linkedin.com/in/susan-hill-690161a/</t>
  </si>
  <si>
    <t>ThinkCyte</t>
  </si>
  <si>
    <t>Engineering, Human Resources, Information Technology, Management, Marketing, Operations, Product, Sales</t>
  </si>
  <si>
    <t>Biotechnology, Life Science, Therapeutics</t>
  </si>
  <si>
    <t>Hongo, Tokyo, Japan</t>
  </si>
  <si>
    <t>ThinkCyte provides single-cell analysis for research, diagnostics, and therapeutics with an integrated multidisciplinary approach.</t>
  </si>
  <si>
    <t>thinkcyte.com</t>
  </si>
  <si>
    <t>https://www.linkedin.com/company/thinkcyte/</t>
  </si>
  <si>
    <t>Japan Green Investment Corporation for Carbon Neutrality, Kirin Holdings, SMBC Venture Capital, Japan Finance Corporation, Nomura SPARX, Toyoda Gosei, SPARX Group</t>
  </si>
  <si>
    <t>Waichiro Katsuda</t>
  </si>
  <si>
    <t>wkatsuda@thinkcyte.com</t>
  </si>
  <si>
    <t>https://www.linkedin.com/in/waichiro-katsuda-97b1a011/</t>
  </si>
  <si>
    <t>HydroMind</t>
  </si>
  <si>
    <t>Artificial Intelligence (AI), Consulting, Information Technology, Machine Learning, Software</t>
  </si>
  <si>
    <t>AI, Hiring Platform, IT Consulting, Business Development, Product Development</t>
  </si>
  <si>
    <t>hydromind.in</t>
  </si>
  <si>
    <t>https://www.linkedin.com/company/hydromind-group/</t>
  </si>
  <si>
    <t>bhavithchandra@hydromind.in</t>
  </si>
  <si>
    <t>Bhavith Chandra</t>
  </si>
  <si>
    <t>https://www.linkedin.com/in/bhavith-chandra-2a7839274/</t>
  </si>
  <si>
    <t>Lal Sweets</t>
  </si>
  <si>
    <t>E-Commerce, Snack Food</t>
  </si>
  <si>
    <t>Lal Sweets is an online seller of sweet products.</t>
  </si>
  <si>
    <t>lalsweets.com</t>
  </si>
  <si>
    <t>https://www.linkedin.com/company/lal-sweets-pvt-ltd/</t>
  </si>
  <si>
    <t>info@lalsweets.com</t>
  </si>
  <si>
    <t>+1 800 313 4353</t>
  </si>
  <si>
    <t>Motilal Oswal Alternates</t>
  </si>
  <si>
    <t>Prateek Athwani</t>
  </si>
  <si>
    <t>prateek.athwani@lalsweets.com</t>
  </si>
  <si>
    <t>https://www.linkedin.com/in/prateek-a-32a4a160/</t>
  </si>
  <si>
    <t>Global Spatial Technology Solutions (GSTS)</t>
  </si>
  <si>
    <t>Engineering, Finance, Information Technology, Management, Medical &amp; Science, Operations, Pro Services</t>
  </si>
  <si>
    <t>Computer, Information Technology, Logistics, Marine Technology, Marine Transportation, Software</t>
  </si>
  <si>
    <t>Halifax, Nova Scotia, Canada</t>
  </si>
  <si>
    <t>Global Spatial Technology Solutions offers decision-support solutions through the use of artificial intelligence and big data analytics.</t>
  </si>
  <si>
    <t>gsts.ca</t>
  </si>
  <si>
    <t>https://www.linkedin.com/company/global-spatial-technology-solutions</t>
  </si>
  <si>
    <t>info@gsts.ca</t>
  </si>
  <si>
    <t>902.442.4652</t>
  </si>
  <si>
    <t>Fonds de solidarité FTQ, BDC Capital's Growth &amp; Transition Capital, Atlantic Canada Opportunities Agency, Sustainable Development Technology Canada, Ecofuel, Innovacorp</t>
  </si>
  <si>
    <t>Richard Kolacz</t>
  </si>
  <si>
    <t>richard.kolacz@gsts.ca</t>
  </si>
  <si>
    <t>https://www.linkedin.com/in/richard-kolacz-533b6343/</t>
  </si>
  <si>
    <t>RevolKa</t>
  </si>
  <si>
    <t>Biotechnology, Health Care, Pharmaceutical</t>
  </si>
  <si>
    <t>RevolKa manufactures bio-products pharmaceuticals intended to serve the healthcare sector.</t>
  </si>
  <si>
    <t>revolka.com</t>
  </si>
  <si>
    <t>https://www.linkedin.com/company/revolka-ltd/</t>
  </si>
  <si>
    <t>D3, Deepcore</t>
  </si>
  <si>
    <t>Norio Hamamatsu</t>
  </si>
  <si>
    <t>norio.hamamatsu@revolka.co.jp</t>
  </si>
  <si>
    <t>https://www.linkedin.com/in/norio-h-32927a108/</t>
  </si>
  <si>
    <t>Biofics</t>
  </si>
  <si>
    <t>Biotechnology, Energy, Machinery Manufacturing, Manufacturing, Waste Management</t>
  </si>
  <si>
    <t>Surat, Gujarat, India</t>
  </si>
  <si>
    <t>Biofics manufactures biogas plants and offers organic waste management services.</t>
  </si>
  <si>
    <t>biofics.co.in</t>
  </si>
  <si>
    <t>https://www.linkedin.com/company/biofics-private-limited/</t>
  </si>
  <si>
    <t>business@biofics.in</t>
  </si>
  <si>
    <t>+91 9875086916</t>
  </si>
  <si>
    <t>Gunavanth Vaid</t>
  </si>
  <si>
    <t>Sunil Mahapatra</t>
  </si>
  <si>
    <t>sunil@biofics.in</t>
  </si>
  <si>
    <t>https://www.linkedin.com/in/sunil-mahapatra-49959165/</t>
  </si>
  <si>
    <t>Polestar</t>
  </si>
  <si>
    <t>Engineering, Finance, Human Resources, Information Technology, Legal, Management, Marketing, Operations, Pro Services, Product, Sales, Support</t>
  </si>
  <si>
    <t>Automotive, Electric Vehicle, Mechanical Engineering</t>
  </si>
  <si>
    <t>Göteborg, Vastra Gotaland, Sweden</t>
  </si>
  <si>
    <t>Polestar is an electric performance brand, focused on uncompromised car design and technology.</t>
  </si>
  <si>
    <t>polestar.com</t>
  </si>
  <si>
    <t>https://www.linkedin.com/company/polestarcars</t>
  </si>
  <si>
    <t>00 44 808 134 8372</t>
  </si>
  <si>
    <t>Geely Sweden Automotive Investment, PSD Investment, Volvo Cars, Volvo Cars, Chongqing Chengxing Equity Investment Fund Partnership, Zibo Financial Holding, Zibo Hightech Industrial Investment</t>
  </si>
  <si>
    <t>$21B</t>
  </si>
  <si>
    <t>Thomas Ingenlath</t>
  </si>
  <si>
    <t>thomas.ingenlath@polestar.com</t>
  </si>
  <si>
    <t>https://www.linkedin.com/in/thomas-ingenlath-2625b617/</t>
  </si>
  <si>
    <t>Musti Group</t>
  </si>
  <si>
    <t>Pet, Retail</t>
  </si>
  <si>
    <t>Musti Group is a pet care firm that provides pet items.</t>
  </si>
  <si>
    <t>mustigroup.com</t>
  </si>
  <si>
    <t>https://www.linkedin.com/company/musti-group</t>
  </si>
  <si>
    <t>OP Corporate Bank, Swedbank, Swedbank</t>
  </si>
  <si>
    <t>€293M</t>
  </si>
  <si>
    <t>David Rönnberg</t>
  </si>
  <si>
    <t>david.ronnberg@mustigroup.com</t>
  </si>
  <si>
    <t>https://www.mustigroup.com/releases/changes-in-musti-groups-management-team-2/</t>
  </si>
  <si>
    <t>Noloco</t>
  </si>
  <si>
    <t>Big Data, Computer, Software</t>
  </si>
  <si>
    <t>Transform your data into a custom app, tailor-made to optimize your business. Easily create internal tools, client portals, CRMs and more.</t>
  </si>
  <si>
    <t>noloco.io</t>
  </si>
  <si>
    <t>https://www.linkedin.com/company/buildwithnoloco</t>
  </si>
  <si>
    <t>Darragh Mckay</t>
  </si>
  <si>
    <t>darragh@noloco.io</t>
  </si>
  <si>
    <t>https://www.linkedin.com/in/darraghmckay/</t>
  </si>
  <si>
    <t>Sightline Climate</t>
  </si>
  <si>
    <t>Business Intelligence, Market Research, Marketplace</t>
  </si>
  <si>
    <t>Scarsdale, New York, United States</t>
  </si>
  <si>
    <t>Sightline Climate clarifies climate tech expansion and deployment through data-driven insights and tactical intelligence.</t>
  </si>
  <si>
    <t>sightlineclimate.com</t>
  </si>
  <si>
    <t>https://www.linkedin.com/company/ctvc/</t>
  </si>
  <si>
    <t>kim@sightlineclimate.com</t>
  </si>
  <si>
    <t>Kim Zou</t>
  </si>
  <si>
    <t>https://www.linkedin.com/in/kim-zou/</t>
  </si>
  <si>
    <t>Evoq Therapeutics</t>
  </si>
  <si>
    <t>Engineering, Management, Marketing, Operations, Product</t>
  </si>
  <si>
    <t>Biopharma, Biotechnology, Health Care, Life Science, Medical</t>
  </si>
  <si>
    <t>Ann Arbor, Michigan, United States</t>
  </si>
  <si>
    <t>Evoq Therapeutics is a cancer immunotherapy company that provides disease-specific immune modulators.</t>
  </si>
  <si>
    <t>evoqtherapeutics.com</t>
  </si>
  <si>
    <t>https://www.linkedin.com/company/evoq-therapeutics</t>
  </si>
  <si>
    <t>info@evoqtherapeutics.com</t>
  </si>
  <si>
    <t>National Institutes of Health</t>
  </si>
  <si>
    <t>David Giljohann</t>
  </si>
  <si>
    <t>dgiljohann@evoqtherapeutics.com</t>
  </si>
  <si>
    <t>https://www.linkedin.com/in/david-giljohann-39029b24/</t>
  </si>
  <si>
    <t>MIRIS</t>
  </si>
  <si>
    <t>Content, Software</t>
  </si>
  <si>
    <t>Culver City, California, United States</t>
  </si>
  <si>
    <t>MIRIS provides spatial material and allows users to communicate with digital content.</t>
  </si>
  <si>
    <t>miris.com</t>
  </si>
  <si>
    <t>https://www.linkedin.com/company/miris-inc</t>
  </si>
  <si>
    <t>IAG Capital Partners</t>
  </si>
  <si>
    <t>Marlin Prager</t>
  </si>
  <si>
    <t>m.prager@miris.com</t>
  </si>
  <si>
    <t>https://www.linkedin.com/in/marlin-prager-738977139/</t>
  </si>
  <si>
    <t>Teleste Corporation</t>
  </si>
  <si>
    <t>Broadcasting, CRM, Information Technology, Internet, Telecommunications, Virtual Reality</t>
  </si>
  <si>
    <t>Turku, Western Finland, Finland</t>
  </si>
  <si>
    <t>Teleste is an international technology company that develops and offers video and broadband technologies and related services.</t>
  </si>
  <si>
    <t>teleste.com</t>
  </si>
  <si>
    <t>https://www.linkedin.com/company/teleste</t>
  </si>
  <si>
    <t>+358 2 2605611</t>
  </si>
  <si>
    <t>Pamela Royle</t>
  </si>
  <si>
    <t>pamela.royle@teleste.com</t>
  </si>
  <si>
    <t>https://www.linkedin.com/in/pamela-campoblanco-royle-3b268471/</t>
  </si>
  <si>
    <t>Melodi</t>
  </si>
  <si>
    <t>Melodi is bringing to women undergoing breast reconstruction a clinically proven technology aimed at reducing surgical complications.</t>
  </si>
  <si>
    <t>melodihealth.com</t>
  </si>
  <si>
    <t>https://www.linkedin.com/company/melodi-health</t>
  </si>
  <si>
    <t>HM Venture Partners, Engage Venture Partners</t>
  </si>
  <si>
    <t>Sarah Worrell</t>
  </si>
  <si>
    <t>sarah.worrell@melodihealth.com</t>
  </si>
  <si>
    <t>https://www.linkedin.com/in/sarahworrell/</t>
  </si>
  <si>
    <t>AnswersAI</t>
  </si>
  <si>
    <t>Artificial Intelligence (AI), Education</t>
  </si>
  <si>
    <t>Study tools for stuends to answer questions, understand equations, and interact with lectures in new ways.</t>
  </si>
  <si>
    <t>answersai.com</t>
  </si>
  <si>
    <t>https://www.linkedin.com/company/answersai/</t>
  </si>
  <si>
    <t>Mamoun Debbagh</t>
  </si>
  <si>
    <t>https://www.linkedin.com/in/mamoun-debbagh-882163196/</t>
  </si>
  <si>
    <t>InnoCan Pharma</t>
  </si>
  <si>
    <t>Biotechnology, Health Care, Medical, Pharmaceutical, Therapeutics</t>
  </si>
  <si>
    <t>Herzliya, Tel Aviv, Israel</t>
  </si>
  <si>
    <t>InnoCan Pharma is a pharma tech company.that develops novel therapeutics platforms and products to improve quality of life.</t>
  </si>
  <si>
    <t>innocanpharma.com</t>
  </si>
  <si>
    <t>https://www.linkedin.com/company/innocanpharma</t>
  </si>
  <si>
    <t>info@innocanpharma.com</t>
  </si>
  <si>
    <t>+972.54.471.1171</t>
  </si>
  <si>
    <t>Iris Bincovich</t>
  </si>
  <si>
    <t>irisb@innocanpharma.com</t>
  </si>
  <si>
    <t>https://www.linkedin.com/in/iris-bincovich/</t>
  </si>
  <si>
    <t>Samhällsbyggnadsbolaget i Norden AB</t>
  </si>
  <si>
    <t>Finance, Management, Marketing</t>
  </si>
  <si>
    <t>Property Development, Property Management, Real Estate</t>
  </si>
  <si>
    <t>SBB is a rental residential property and social development property with construction rights.</t>
  </si>
  <si>
    <t>sbbnorden.se</t>
  </si>
  <si>
    <t>https://www.linkedin.com/company/samh%C3%A4llsbyggnadsbolaget-i-norden-ab/about/</t>
  </si>
  <si>
    <t>felanmalan@sbbnorden.se</t>
  </si>
  <si>
    <t>0200-22 72 00</t>
  </si>
  <si>
    <t>Castlelake</t>
  </si>
  <si>
    <t>Leiv Synnes</t>
  </si>
  <si>
    <t>leiv@sbbnorden.se</t>
  </si>
  <si>
    <t>https://www.linkedin.com/in/leiv-synnes-2718984/</t>
  </si>
  <si>
    <t>Comun</t>
  </si>
  <si>
    <t>Banking, Financial Services, Mobile Apps</t>
  </si>
  <si>
    <t>Comun offers an app-based platform that facilitates digital banking services for Latinos in the US.</t>
  </si>
  <si>
    <t>en.comun.app</t>
  </si>
  <si>
    <t>https://www.linkedin.com/company/comun-banking</t>
  </si>
  <si>
    <t>Redpoint, Costanoa Ventures</t>
  </si>
  <si>
    <t>Andres Santos</t>
  </si>
  <si>
    <t>andres@comun.app</t>
  </si>
  <si>
    <t>https://www.linkedin.com/in/santos-andres/</t>
  </si>
  <si>
    <t>SATO</t>
  </si>
  <si>
    <t>Finance, Information Technology, Management, Marketing, Sales, Support</t>
  </si>
  <si>
    <t>E-Commerce, Internet, Real Estate, Rental Property</t>
  </si>
  <si>
    <t>SATO is an online platform to find rental apartments.</t>
  </si>
  <si>
    <t>sato.fi</t>
  </si>
  <si>
    <t>https://www.linkedin.com/company/sato-oyj</t>
  </si>
  <si>
    <t>asiakaspalvelu@sato.fi</t>
  </si>
  <si>
    <t>358 (0) 20 334 443</t>
  </si>
  <si>
    <t>Aktia Bank, European Investment Bank</t>
  </si>
  <si>
    <t>Antti Aarnio</t>
  </si>
  <si>
    <t>antti.aarnio@sato.fi</t>
  </si>
  <si>
    <t>https://www.linkedin.com/in/antti-aarnio-b9392016/</t>
  </si>
  <si>
    <t>Bridge to Life Ltd.</t>
  </si>
  <si>
    <t>Engineering, Finance, Human Resources, Management, Marketing, Operations</t>
  </si>
  <si>
    <t>Bridge to Life is a supplier of preservation solutions globally with a focus on innovation in organ preservation and machine perfusion.</t>
  </si>
  <si>
    <t>bridgetolife.com</t>
  </si>
  <si>
    <t>https://www.linkedin.com/company/bridge-to-life-ltd.</t>
  </si>
  <si>
    <t>orders@b2ll.com</t>
  </si>
  <si>
    <t>800-667-9524</t>
  </si>
  <si>
    <t>Perceptive Advisors</t>
  </si>
  <si>
    <t>Don Webber</t>
  </si>
  <si>
    <t>dwebber@bridgetolife.com</t>
  </si>
  <si>
    <t>https://www.linkedin.com/in/don-webber-369a5712/</t>
  </si>
  <si>
    <t>Chromatic 3D Materials</t>
  </si>
  <si>
    <t>3D Printing, 3D Technology, Chemical, Printing</t>
  </si>
  <si>
    <t>Golden Valley, North Dakota, United States</t>
  </si>
  <si>
    <t>Chromatic is inventing 3D printing materials with the durability to meet the requirements for finished manufactured goods.</t>
  </si>
  <si>
    <t>c3dmaterials.com</t>
  </si>
  <si>
    <t>https://www.linkedin.com/company/24775582/</t>
  </si>
  <si>
    <t>info@c3dmaterials.com</t>
  </si>
  <si>
    <t>Embedded Ventures, National Science Foundation, DSM Venturing</t>
  </si>
  <si>
    <t>Cora Leibig</t>
  </si>
  <si>
    <t>cora.leibig@c3dmaterials.com</t>
  </si>
  <si>
    <t>https://www.linkedin.com/in/cora-leibig-049a119/</t>
  </si>
  <si>
    <t>BCB Community Bank</t>
  </si>
  <si>
    <t>Banking, Bitcoin, Commercial Lending, Communities, Finance, Financial Services, Service Industry</t>
  </si>
  <si>
    <t>Bayonne, New Jersey, United States</t>
  </si>
  <si>
    <t>BCB Community Bank is the wholly-owned subsidiary of BCB Bancorp, Inc. (NASDAQ: BCBP).</t>
  </si>
  <si>
    <t>bcb.bank</t>
  </si>
  <si>
    <t>https://www.linkedin.com/company/bcb-community-bank/</t>
  </si>
  <si>
    <t>contactus@bankwithbcb.com</t>
  </si>
  <si>
    <t>+1 201-823-0700</t>
  </si>
  <si>
    <t>Michael Shriner</t>
  </si>
  <si>
    <t>mshriner@bcb.bank</t>
  </si>
  <si>
    <t>https://www.zoominfo.com/p/Michael-Shriner/8670627</t>
  </si>
  <si>
    <t>WrangleWorks</t>
  </si>
  <si>
    <t>Analytics, Cloud Data Services, Enterprise Software, Information Services, Information Technology, SaaS</t>
  </si>
  <si>
    <t>WrangleWorks is a B2B SaaS company that helps distributors automate data work.</t>
  </si>
  <si>
    <t>wrangleworks.com</t>
  </si>
  <si>
    <t>https://www.linkedin.com/company/wrangleworks</t>
  </si>
  <si>
    <t>info@wrangleworks.com</t>
  </si>
  <si>
    <t>The Eisenhower Group</t>
  </si>
  <si>
    <t>Eric Hills</t>
  </si>
  <si>
    <t>eric@wrangleworks.com</t>
  </si>
  <si>
    <t>https://www.linkedin.com/in/erichills/</t>
  </si>
  <si>
    <t>Children’s Hospital Los Angeles</t>
  </si>
  <si>
    <t>Children’s Hospital Los Angeles is a first and largest hospital dedicated specifically to treating children throughout Southern California.</t>
  </si>
  <si>
    <t>chla.org</t>
  </si>
  <si>
    <t>https://www.linkedin.com/company/children's-hospital-los-angeles-chla</t>
  </si>
  <si>
    <t>webmaster@chla.usc.edu</t>
  </si>
  <si>
    <t>(323) 660-2450</t>
  </si>
  <si>
    <t>Hyundai Hope On Wheels, California Institute for Regenerative Medicine, Hollywood Foreign Press Association, Hearst Foundations, State of California, Margie and Robert E. Petersen Foundation</t>
  </si>
  <si>
    <t>Paul Viviano</t>
  </si>
  <si>
    <t>pviviano@chla.usc.edu</t>
  </si>
  <si>
    <t>https://www.linkedin.com/in/paul-s-viviano/</t>
  </si>
  <si>
    <t>OpsLab</t>
  </si>
  <si>
    <t>Artificial Intelligence (AI), Drones, Machine Learning, Scheduling</t>
  </si>
  <si>
    <t>OpsLab is an airline operations and financial technology.</t>
  </si>
  <si>
    <t>opslab.com</t>
  </si>
  <si>
    <t>http://www.linkedin.com/company/skyschedule</t>
  </si>
  <si>
    <t>U.S. Department of Defense, Cultivation Capita</t>
  </si>
  <si>
    <t>Arun Nair</t>
  </si>
  <si>
    <t>arun@opslab.com</t>
  </si>
  <si>
    <t>https://www.linkedin.com/in/arun-nair-40b0906/</t>
  </si>
  <si>
    <t>EydisBio</t>
  </si>
  <si>
    <t>Biotechnology, Medical</t>
  </si>
  <si>
    <t>EydisBio is the operator of a biotech platform dedicated to developing medical solutions for cancer and arthritis.</t>
  </si>
  <si>
    <t>eydisbio.com</t>
  </si>
  <si>
    <t>https://www.linkedin.com/company/eydisbio-inc</t>
  </si>
  <si>
    <t>National Heart, Lung and Blood Institute, One North Carolina Small Business Program</t>
  </si>
  <si>
    <t>Scott Scarneo</t>
  </si>
  <si>
    <t>scott.scarneo@eydisbio.com</t>
  </si>
  <si>
    <t>https://www.linkedin.com/in/scott-scarneo-phd-4864601a3/</t>
  </si>
  <si>
    <t>Cropify</t>
  </si>
  <si>
    <t>Adelaide, South Australia, Australia</t>
  </si>
  <si>
    <t>AgTech, AI technology driven grain classification</t>
  </si>
  <si>
    <t>cropify.io</t>
  </si>
  <si>
    <t>https://www.linkedin.com/company/cropify/about/?viewAsMember=true</t>
  </si>
  <si>
    <t>anna@cropify.io</t>
  </si>
  <si>
    <t>Mandalay Venture Partners</t>
  </si>
  <si>
    <t>Anna Falkiner</t>
  </si>
  <si>
    <t>https://www.linkedin.com/in/annafalkiner/</t>
  </si>
  <si>
    <t>assetbird</t>
  </si>
  <si>
    <t>Artificial Intelligence (AI), B2B, Productivity Tools, Real Estate, Software</t>
  </si>
  <si>
    <t>Through us invests the real estate industry. AI data extraction and automated management processes for dealflow and more motivated teams.</t>
  </si>
  <si>
    <t>assetbird.de</t>
  </si>
  <si>
    <t>https://www.linkedin.com/company/assetbird/</t>
  </si>
  <si>
    <t>support@assetbird.de</t>
  </si>
  <si>
    <t>468 Capital, IBB Ventures</t>
  </si>
  <si>
    <t>Tobias Dochow</t>
  </si>
  <si>
    <t>tobias.dochow@assetbird.de</t>
  </si>
  <si>
    <t>https://linkedin.com/in/ACwAABY0u3YBc9xS7RjLby056UNwnK7am63armE</t>
  </si>
  <si>
    <t>Aptose Biosciences</t>
  </si>
  <si>
    <t>Biopharma, Biotechnology, Clinical Trials</t>
  </si>
  <si>
    <t>Aptose Biosciences is a biopharmaceutical company focused on the discovery, research and development of novel, first-in-class</t>
  </si>
  <si>
    <t>aptose.com</t>
  </si>
  <si>
    <t>https://www.linkedin.com/company/aptose-biosciences</t>
  </si>
  <si>
    <t>info@lorusthera.com</t>
  </si>
  <si>
    <t>416-798-1200</t>
  </si>
  <si>
    <t>Hanmi Pharmaceutical</t>
  </si>
  <si>
    <t>William Rice</t>
  </si>
  <si>
    <t>wrice@aptose.com</t>
  </si>
  <si>
    <t>http://www.linkedin.com/in/william-rice-59a49512</t>
  </si>
  <si>
    <t>VSee</t>
  </si>
  <si>
    <t>Collaboration, Enterprise Software, Health Care, Information Technology, Telecommunications, Telehealth, Video Conferencing</t>
  </si>
  <si>
    <t>VSee is a telehealth platform combining HIPAA video chat, health data visualization, and medical work flow services.</t>
  </si>
  <si>
    <t>vsee.com</t>
  </si>
  <si>
    <t>https://www.linkedin.com/company/vsee</t>
  </si>
  <si>
    <t>support@vsee.com</t>
  </si>
  <si>
    <t>650.390.6970</t>
  </si>
  <si>
    <t>Frank Stanford</t>
  </si>
  <si>
    <t>frank@vsee.com</t>
  </si>
  <si>
    <t>https://linkedin.com/in/ACwAADRq7m0BTnKcA4E7JsJQS8quXt5Gd-3bqrw</t>
  </si>
  <si>
    <t>Phidata</t>
  </si>
  <si>
    <t>Artificial Intelligence (AI), Language Learning, Software</t>
  </si>
  <si>
    <t>Phidata is a SAAS company that offers AI tools for improving LLMs.</t>
  </si>
  <si>
    <t>phidata.com</t>
  </si>
  <si>
    <t>https://www.linkedin.com/company/phidatahq/</t>
  </si>
  <si>
    <t>+1 650-430-0174</t>
  </si>
  <si>
    <t>Surface Ventures</t>
  </si>
  <si>
    <t>Ashpreet B.</t>
  </si>
  <si>
    <t>https://linkedin.com//in/ashpreetbedi</t>
  </si>
  <si>
    <t>FanCircles</t>
  </si>
  <si>
    <t>Events, Information Technology, Music, Music Streaming, SaaS, Social Network, Subscription Service, Video</t>
  </si>
  <si>
    <t>Build your home with your own branded audience engagement platform powered by FanCircles' market leading technology.</t>
  </si>
  <si>
    <t>fancircles.com</t>
  </si>
  <si>
    <t>https://www.linkedin.com/company/fancircleshq</t>
  </si>
  <si>
    <t>hello@fancircles.com</t>
  </si>
  <si>
    <t>+44 20 3397 2000</t>
  </si>
  <si>
    <t>Kevin Brown</t>
  </si>
  <si>
    <t>kevin@fancircles.com</t>
  </si>
  <si>
    <t>http://www.linkedin.com/in/kevinbrowngb</t>
  </si>
  <si>
    <t>Falcon Technology</t>
  </si>
  <si>
    <t>Augmented Reality</t>
  </si>
  <si>
    <t>Falcon Technology builds consumer-grade AR ecosystem and provides users with high-quality AR products and services.</t>
  </si>
  <si>
    <t>rayneo.cn</t>
  </si>
  <si>
    <t>Jiaxing Xinchuang Venture Capital, Nanhu Financial, Fosun Capital, Winreal Investment</t>
  </si>
  <si>
    <t>APLAYZ</t>
  </si>
  <si>
    <t>Artificial Intelligence (AI), Music, Real Time</t>
  </si>
  <si>
    <t>Mapo, Seoul-t'ukpyolsi, South Korea</t>
  </si>
  <si>
    <t>APLAYZ uses AI curation Engine to deliver real-time recommendations based on collected data, including venues, situations &amp;music sources.</t>
  </si>
  <si>
    <t>aplayz.co.kr</t>
  </si>
  <si>
    <t>070-4060-8362</t>
  </si>
  <si>
    <t>OBIGO Inc.</t>
  </si>
  <si>
    <t>Jeongjin Bae</t>
  </si>
  <si>
    <t>https://pitchbook.com/profiles/company/640289-98#research</t>
  </si>
  <si>
    <t>Ainwater</t>
  </si>
  <si>
    <t>Osorno, Los Lagos, Chile</t>
  </si>
  <si>
    <t>AI-based SaaS for water treatment plant control and optimization.</t>
  </si>
  <si>
    <t>ainwater.com</t>
  </si>
  <si>
    <t>https://www.linkedin.com/company/ainwater/</t>
  </si>
  <si>
    <t>contact@ainwater.com</t>
  </si>
  <si>
    <t>Sudlich Capital</t>
  </si>
  <si>
    <t>Camilo Guzman</t>
  </si>
  <si>
    <t>camilo@ainwater.com</t>
  </si>
  <si>
    <t>http://www.linkedin.com/in/camilohuneeus</t>
  </si>
  <si>
    <t>University of California Irvine</t>
  </si>
  <si>
    <t>Education, Higher Education, Universities</t>
  </si>
  <si>
    <t>University of California, Irvine is a higher education institution that provides a diverse range of academic and cultural events.</t>
  </si>
  <si>
    <t>uci.edu</t>
  </si>
  <si>
    <t>https://www.linkedin.com/school/university-of-california-irvine/</t>
  </si>
  <si>
    <t>National Science Foundation, Department of Cannabis Control, California Institute for Regenerative Medicine, Alfred P. Sloan Foundation</t>
  </si>
  <si>
    <t>Kyle Aldrich</t>
  </si>
  <si>
    <t>kaldrich@uci.edu</t>
  </si>
  <si>
    <t>https://linkedin.com/in/ACwAAALHB6sBYtknXtNQqdc1GWO1julrS1fsBRY</t>
  </si>
  <si>
    <t>Level</t>
  </si>
  <si>
    <t>Blockchain, Non-Fungible Token (NFT), Web3</t>
  </si>
  <si>
    <t>Level is a stakblecoin backed by restaked dollar tokens.</t>
  </si>
  <si>
    <t>level.money</t>
  </si>
  <si>
    <t>https://www.linkedin.com/company/peregrineexploration</t>
  </si>
  <si>
    <t>Dragonfly, Polychain</t>
  </si>
  <si>
    <t>David Lee</t>
  </si>
  <si>
    <t>david@level.money</t>
  </si>
  <si>
    <t>https://www.linkedin.com/in/davidjhlee/</t>
  </si>
  <si>
    <t>Level knows as Peregrine Exploration</t>
  </si>
  <si>
    <t>Airship</t>
  </si>
  <si>
    <t>Information Technology, Management, Marketing, Product</t>
  </si>
  <si>
    <t>Management Consulting, Software, Video</t>
  </si>
  <si>
    <t>Redmond, Washington, United States</t>
  </si>
  <si>
    <t>Airship specializes in complete video management solutions, from design to ongoing support.</t>
  </si>
  <si>
    <t>airship.ai</t>
  </si>
  <si>
    <t>https://www.linkedin.com/company/airship-industries-inc</t>
  </si>
  <si>
    <t>877-462-4250</t>
  </si>
  <si>
    <t>Victor Huang</t>
  </si>
  <si>
    <t>victor@airship.ai</t>
  </si>
  <si>
    <t>https://linkedin.com/in/ACwAAAAYwCIB441JrdKuPq-oo8XM2Hfxf_Qirn0</t>
  </si>
  <si>
    <t>Saudi Arabia's Public Investment Fund</t>
  </si>
  <si>
    <t>The Public Investment Fund is a sovereign wealth fund by the government of Saudi Arabia that invests in various sectors and industries.</t>
  </si>
  <si>
    <t>pif.gov.sa</t>
  </si>
  <si>
    <t>https://www.linkedin.com/company/pifsaudi</t>
  </si>
  <si>
    <t>Ali Alaraimi</t>
  </si>
  <si>
    <t>aalaraimi@pif.gov.sa</t>
  </si>
  <si>
    <t>https://linkedin.com/in/ACwAAA0Or74Bs53yWxzITiFdn0IlEYdna_flxjk</t>
  </si>
  <si>
    <t>PDS</t>
  </si>
  <si>
    <t>Fashion, Manufacturing, Retail, Sustainability</t>
  </si>
  <si>
    <t>PDS Limited provides integrated solutions for global fashion retail, focusing on sustainability and ethical practices.</t>
  </si>
  <si>
    <t>pdsltd.com</t>
  </si>
  <si>
    <t>https://www.linkedin.com/company/pds-limited/</t>
  </si>
  <si>
    <t>Kelly York</t>
  </si>
  <si>
    <t>kelly.york@pdsltd.com</t>
  </si>
  <si>
    <t>https://linkedin.com//in/kelly-york-322b547a</t>
  </si>
  <si>
    <t>Energea</t>
  </si>
  <si>
    <t>Engineering, Finance, Information Technology, Legal, Management</t>
  </si>
  <si>
    <t>Renewable Energy</t>
  </si>
  <si>
    <t>Durham, Connecticut, United States</t>
  </si>
  <si>
    <t>Energea connects investors to premium renewable energy projects in order to accelerate renewable energy development.</t>
  </si>
  <si>
    <t>energea.com</t>
  </si>
  <si>
    <t>https://www.linkedin.com/company/energea/</t>
  </si>
  <si>
    <t>info@energea.com</t>
  </si>
  <si>
    <t>Evan Aspinwall</t>
  </si>
  <si>
    <t>Creative Director</t>
  </si>
  <si>
    <t>evan@energea.com</t>
  </si>
  <si>
    <t>https://linkedin.com/in/ACwAAAxG78ABGSA3Ix7MiyYdvFkPVt9bx-STOLM</t>
  </si>
  <si>
    <t>Layered Reality</t>
  </si>
  <si>
    <t>Digital Entertainment, Media and Entertainment, Virtual Reality</t>
  </si>
  <si>
    <t>Layered Reality is an entertainment company that uses a unique method to build experiences using three ‘layers’ of multimedia.</t>
  </si>
  <si>
    <t>layeredreality.com</t>
  </si>
  <si>
    <t>https://www.linkedin.com/company/layeredrealityuk</t>
  </si>
  <si>
    <t>Channel 4 Ventures</t>
  </si>
  <si>
    <t>Andrew Mcguinness</t>
  </si>
  <si>
    <t>andrew.mcguinness@layeredreality.com</t>
  </si>
  <si>
    <t>https://www.linkedin.com/in/andrew-mcguinness-844a455/</t>
  </si>
  <si>
    <t>New School Foods</t>
  </si>
  <si>
    <t>Food and Beverage, Seafood, Sustainability</t>
  </si>
  <si>
    <t>New School Foods is a plant-based seafood company that makes no-compromise meat substitutes.</t>
  </si>
  <si>
    <t>newschoolfoods.co</t>
  </si>
  <si>
    <t>https://www.linkedin.com/company/newschoolfoods</t>
  </si>
  <si>
    <t>careers@newschoolfoods.com</t>
  </si>
  <si>
    <t>Good Startup, Canadian Food Innovation Network - Innovation Booster</t>
  </si>
  <si>
    <t>Chris Bryson</t>
  </si>
  <si>
    <t>chris@newschoolfoods.co</t>
  </si>
  <si>
    <t>https://www.linkedin.com/in/brysonchris/</t>
  </si>
  <si>
    <t>Aerflo</t>
  </si>
  <si>
    <t>Aerflo a transportable method of carbonating sparkling water.</t>
  </si>
  <si>
    <t>aerflo.co</t>
  </si>
  <si>
    <t>https://www.linkedin.com/company/aerflo</t>
  </si>
  <si>
    <t>hello@aerflo.co</t>
  </si>
  <si>
    <t>Lerer Hippeau, Torch Capital</t>
  </si>
  <si>
    <t>Buzz Wiggins</t>
  </si>
  <si>
    <t>buzz@aerflo.co</t>
  </si>
  <si>
    <t>http://www.linkedin.com/in/buzzwiggins</t>
  </si>
  <si>
    <t>Credit Pulse</t>
  </si>
  <si>
    <t>Accounting, Financial Services, FinTech, SaaS, Software</t>
  </si>
  <si>
    <t>Credit Pulse is a fintech company that offers an AI decision automation platform for corporate credit managament.</t>
  </si>
  <si>
    <t>creditpulse.com</t>
  </si>
  <si>
    <t>https://www.linkedin.com/company/creditpulse</t>
  </si>
  <si>
    <t>jordan@creditpulse.com</t>
  </si>
  <si>
    <t>+1 317-260-1413</t>
  </si>
  <si>
    <t>Forum Ventures</t>
  </si>
  <si>
    <t>Jordan Esbin</t>
  </si>
  <si>
    <t>http://www.linkedin.com/in/jordanesbin</t>
  </si>
  <si>
    <t>Fengshi Technology</t>
  </si>
  <si>
    <t>Biotechnology, Marine Technology</t>
  </si>
  <si>
    <t>Qingdao Shi, Shandong, China</t>
  </si>
  <si>
    <t>Fengshi Technology is an innovative marine biotechnology developer.</t>
  </si>
  <si>
    <t>function.cn</t>
  </si>
  <si>
    <t>400-138-9898</t>
  </si>
  <si>
    <t>ADATA Technology</t>
  </si>
  <si>
    <t>Project Lead The Way</t>
  </si>
  <si>
    <t>Education, Non Profit, Solar</t>
  </si>
  <si>
    <t>Project Lead The Way is a non-profit organization that develops STEM curricula for elementary, middle, and secondary school students.</t>
  </si>
  <si>
    <t>pltw.org</t>
  </si>
  <si>
    <t>https://www.linkedin.com/company/project-lead-the-way</t>
  </si>
  <si>
    <t>communications@pltw.org</t>
  </si>
  <si>
    <t>(877) 335-7589</t>
  </si>
  <si>
    <t>Lilly Endowment</t>
  </si>
  <si>
    <t>David Dimmett</t>
  </si>
  <si>
    <t>ddimmett@pltw.org</t>
  </si>
  <si>
    <t>http://www.linkedin.com/in/david-dimmett-11588738</t>
  </si>
  <si>
    <t>Plant Path</t>
  </si>
  <si>
    <t>Agriculture, Biotechnology, Farming</t>
  </si>
  <si>
    <t>Saint Louis Park, Minnesota, United States</t>
  </si>
  <si>
    <t>Plant Path specializes in developing food and medical plant varieties to improve human health through nutrition.</t>
  </si>
  <si>
    <t>plantpathco.com</t>
  </si>
  <si>
    <t>https://www.linkedin.com/company/plantpathco/</t>
  </si>
  <si>
    <t>Nishan Majarian</t>
  </si>
  <si>
    <t>https://www.linkedin.com/in/nishan-majarian-92b1041/</t>
  </si>
  <si>
    <t>Nygen Analytics</t>
  </si>
  <si>
    <t>Analytics, Genetics, Medical</t>
  </si>
  <si>
    <t>Lund, Skane Lan, Sweden</t>
  </si>
  <si>
    <t>Nygen Analytics offers cloud-based solutions for sustainable and cost-effective analysis of single-cell genomic data.</t>
  </si>
  <si>
    <t>nygen.io</t>
  </si>
  <si>
    <t>https://www.linkedin.com/company/nygen</t>
  </si>
  <si>
    <t>contact@nygen.io</t>
  </si>
  <si>
    <t>559-362-9289</t>
  </si>
  <si>
    <t>SmiLe Inject Capital</t>
  </si>
  <si>
    <t>Parashar Dhapola</t>
  </si>
  <si>
    <t>parashar@nygen.io</t>
  </si>
  <si>
    <t>http://www.linkedin.com/in/parashardhapola</t>
  </si>
  <si>
    <t>Theolytics</t>
  </si>
  <si>
    <t>Theolytics is a clinical stage biotechnology company developing next-generation viral therapies.</t>
  </si>
  <si>
    <t>theolytics.com</t>
  </si>
  <si>
    <t>https://www.linkedin.com/company/theolytics/</t>
  </si>
  <si>
    <t>enquiries@theolytics.com</t>
  </si>
  <si>
    <t>Innovate UK, Sound Bioventures, Epidarex Capital, Taiho Ventures, Oxford Science Enterprises</t>
  </si>
  <si>
    <t>Margaret Duffy</t>
  </si>
  <si>
    <t>m.duffy@theolytics.com</t>
  </si>
  <si>
    <t>http://www.linkedin.com/in/margaret-duffy-9574627b</t>
  </si>
  <si>
    <t>Applied Digital</t>
  </si>
  <si>
    <t>Engineering, Finance, Human Resources, Information Technology, Management, Operations, Product</t>
  </si>
  <si>
    <t>Blockchain, Cryptocurrency, Finance</t>
  </si>
  <si>
    <t>Applied Digital designs, develops and operates next-generation datacenters across North America to provide digital infrastructure solutions.</t>
  </si>
  <si>
    <t>ir.applieddigital.com</t>
  </si>
  <si>
    <t>https://www.linkedin.com/company/applied-blockchain-inc</t>
  </si>
  <si>
    <t>brett@haydenir.com</t>
  </si>
  <si>
    <t>(702) 533-8372</t>
  </si>
  <si>
    <t>NVIDIA, Bank of North Dakota, Cornerstone Bank, Bank of North Dakota, QBN Capital</t>
  </si>
  <si>
    <t>$496M</t>
  </si>
  <si>
    <t>Wes Cummins</t>
  </si>
  <si>
    <t>wes@appliedblockchaininc.com</t>
  </si>
  <si>
    <t>https://www.linkedin.com/in/wes-cummins-63114481/</t>
  </si>
  <si>
    <t>Aligned Bio</t>
  </si>
  <si>
    <t>Aligned Bio develops advanced nanowire biosensor platforms.</t>
  </si>
  <si>
    <t>alignedbio.com</t>
  </si>
  <si>
    <t>https://www.linkedin.com/company/aligndsystems</t>
  </si>
  <si>
    <t>info@alignedbio.com</t>
  </si>
  <si>
    <t>SmiLe Inject Capital, European Innovation Council, Faro Capital, Stockholm Business Angels, STOAF, Almi Invest</t>
  </si>
  <si>
    <t>Kenneth Harlow</t>
  </si>
  <si>
    <t>kenneth.harlow@alignedbio.com</t>
  </si>
  <si>
    <t>http://www.linkedin.com/in/kenneth-w-harlow-mcmlviii</t>
  </si>
  <si>
    <t>Xinwanxing Composites</t>
  </si>
  <si>
    <t>Jiajiang, Sichuan, China</t>
  </si>
  <si>
    <t>Xinwanxing Composites is a private enterprise specializing in composite materials production.</t>
  </si>
  <si>
    <t>compositech.cn</t>
  </si>
  <si>
    <t>sales@xwxfhcl.com</t>
  </si>
  <si>
    <t>0833-5921319</t>
  </si>
  <si>
    <t>Eastern Bell Capital, GoldStone Investment</t>
  </si>
  <si>
    <t>Jiming Liu</t>
  </si>
  <si>
    <t>https://pitchbook.com/profiles/company/639825-31#funding</t>
  </si>
  <si>
    <t>Time.fun</t>
  </si>
  <si>
    <t>Bitcoin, Cryptocurrency, Web3</t>
  </si>
  <si>
    <t>Time.fun is a tokenization platform built on the Ethereum and helps creators tokenize their time.</t>
  </si>
  <si>
    <t>time.fun</t>
  </si>
  <si>
    <t>BH Digital</t>
  </si>
  <si>
    <t>ElectroKare</t>
  </si>
  <si>
    <t>Vernon Hills, Illinois, United States</t>
  </si>
  <si>
    <t>Fitness Software, Biotechnology Research,</t>
  </si>
  <si>
    <t>electrokare.com</t>
  </si>
  <si>
    <t>https://www.linkedin.com/company/electrocare1/</t>
  </si>
  <si>
    <t>mitchell@electrokare.com</t>
  </si>
  <si>
    <t>847-687-0095</t>
  </si>
  <si>
    <t>Joshua Malinkovich</t>
  </si>
  <si>
    <t>https://linkedin.com//in/joshua-malinkovich</t>
  </si>
  <si>
    <t>Iowa State University</t>
  </si>
  <si>
    <t>1858-01-01</t>
  </si>
  <si>
    <t>Education, Sporting Goods, Sports, Universities</t>
  </si>
  <si>
    <t>Ames, Iowa, United States</t>
  </si>
  <si>
    <t>Iowa State University is a public flagship land-grant and space-grant research university located in Ames, Iowa.</t>
  </si>
  <si>
    <t>iastate.edu</t>
  </si>
  <si>
    <t>https://www.linkedin.com/edu/school?id=50016&amp;trk=edu-cp-title</t>
  </si>
  <si>
    <t>contact@iastate.edu</t>
  </si>
  <si>
    <t>(515) 294-4111</t>
  </si>
  <si>
    <t>U.S. Department of Energy Office of Electricity, US Department of Energy, US Department of Commerce, Economic Development Administation, NASA, Iowa Economic Development Authority</t>
  </si>
  <si>
    <t>Ryan Sears</t>
  </si>
  <si>
    <t>rsears@iastate.edu</t>
  </si>
  <si>
    <t>https://linkedin.com/in/ACwAACJZuzUBpG5_tfKY_OtL2kRZrqWj7WmJEEg</t>
  </si>
  <si>
    <t>Zero Gravity Aircraft Industry</t>
  </si>
  <si>
    <t>Air Transportation, Industrial, Manufacturing</t>
  </si>
  <si>
    <t>Hefei, Anhui, China</t>
  </si>
  <si>
    <t>Zero Gravity Aircraft Industry is engaged in the R&amp;D and manufacturing of eVTOL aircraft.</t>
  </si>
  <si>
    <t>lzlair.com</t>
  </si>
  <si>
    <t>Hefei High-tech VC, Nanjing Communications Engineering, Lenovo Capital and Incubator Group (LCIG), QF Capital</t>
  </si>
  <si>
    <t>Yiheng Li</t>
  </si>
  <si>
    <t>https://pitchbook.com/profiles/company/491058-91#funding</t>
  </si>
  <si>
    <t>Precision Epigenomics</t>
  </si>
  <si>
    <t>Biotechnology, Health Diagnostics, Medical, Oncology</t>
  </si>
  <si>
    <t>Precision Epigenomics is a molecular diagnostic company that develops molecular diagnostic assays for cancer diagnosis.</t>
  </si>
  <si>
    <t>precision-epigenomics.com</t>
  </si>
  <si>
    <t>https://www.linkedin.com/company/precision-epigenomics-inc</t>
  </si>
  <si>
    <t>info@precision-epigenomics.com</t>
  </si>
  <si>
    <t>Mark Nelson</t>
  </si>
  <si>
    <t>https://www.linkedin.com/in/mark-nelson-86833750/</t>
  </si>
  <si>
    <t>RAI</t>
  </si>
  <si>
    <t>Augmented Reality, Blockchain, Cloud Computing, Computer Vision, Generative AI, Information Technology, Machine Learning, Metaverse, Natural Language Processing, Virtual Reality</t>
  </si>
  <si>
    <t>RAI is a mixed reality, generative AI, metaverse, multiverse software solutions, platforms, and services provider.</t>
  </si>
  <si>
    <t>rai-inc.com</t>
  </si>
  <si>
    <t>https://www.linkedin.com/company/rai-inc</t>
  </si>
  <si>
    <t>info@rai-inc.com</t>
  </si>
  <si>
    <t>Del Morgan &amp; Co, Aura Investment, EST Global</t>
  </si>
  <si>
    <t>mark.hu@rai-inc.com</t>
  </si>
  <si>
    <t>http://www.linkedin.com/in/humark</t>
  </si>
  <si>
    <t>NATIXIS Pfandbriefbank</t>
  </si>
  <si>
    <t>NATIXIS Pfandbriefbank is a bank that combines the local knowledge of Pfandbriefbank with the commercial business resources of Natixis.</t>
  </si>
  <si>
    <t>pfandbriefbank.cib.natixis.com</t>
  </si>
  <si>
    <t>+49 (0)69 97153-0</t>
  </si>
  <si>
    <t>DekaBank</t>
  </si>
  <si>
    <t>Hansjoerg Patzschke</t>
  </si>
  <si>
    <t>hansjoerg.patzschke@natixis.com</t>
  </si>
  <si>
    <t>https://www.linkedin.com/in/hansj%C3%B6rg-patzschke-936392a7</t>
  </si>
  <si>
    <t>ThirdCognition</t>
  </si>
  <si>
    <t>Artificial Intelligence (AI), Employment, Staffing Agency</t>
  </si>
  <si>
    <t>B2B SaaS - AI-powered Onboarding and Continuous Learning</t>
  </si>
  <si>
    <t>thirdcognition.com</t>
  </si>
  <si>
    <t>https://www.linkedin.com/company/thirdcognition/</t>
  </si>
  <si>
    <t>team@thirdcognition.com</t>
  </si>
  <si>
    <t>Niklas Slotte</t>
  </si>
  <si>
    <t>niklas@thirdcognition.com</t>
  </si>
  <si>
    <t>http://www.linkedin.com/in/niklasslotte</t>
  </si>
  <si>
    <t>Vybe</t>
  </si>
  <si>
    <t>Apps, Artificial Intelligence (AI), Information Technology, Media and Entertainment, Social Media</t>
  </si>
  <si>
    <t>Vybe is an AI-generated photos social media app provider.</t>
  </si>
  <si>
    <t>thevybeapp.com</t>
  </si>
  <si>
    <t>https://www.linkedin.com/company/thevybeappp</t>
  </si>
  <si>
    <t>Stellation Capital</t>
  </si>
  <si>
    <t>Mandela Patrick</t>
  </si>
  <si>
    <t>http://www.linkedin.com/in/mandelapatrick</t>
  </si>
  <si>
    <t>Burlington Electric Department</t>
  </si>
  <si>
    <t>Engineering, Finance, Human Resources, Information Technology, Management, Medical &amp; Science, Operations, Pro Services, Sales, Support</t>
  </si>
  <si>
    <t>Consumer, Electrical Distribution, Energy</t>
  </si>
  <si>
    <t>Burlington, Vermont, United States</t>
  </si>
  <si>
    <t>Burlington Electric Department is a municipally-owned electric utility of Burlington, Vermont.</t>
  </si>
  <si>
    <t>burlingtonelectric.com</t>
  </si>
  <si>
    <t>https://www.linkedin.com/company/burlington-electric-department</t>
  </si>
  <si>
    <t>Federal Highway Administration, US Department of Commerce, Economic Development Administation</t>
  </si>
  <si>
    <t>Darren Springer</t>
  </si>
  <si>
    <t>dspringer@burlingtonelectric.com</t>
  </si>
  <si>
    <t>https://www.linkedin.com/in/darren-springer-03527a2bb/</t>
  </si>
  <si>
    <t>Quantum Bridge</t>
  </si>
  <si>
    <t>Engineering, Information Technology</t>
  </si>
  <si>
    <t>Internet, Network Security, Security, Service Industry</t>
  </si>
  <si>
    <t>Quantum Bridge builds a quantum-based that will transform the way the world creates, processes, exchanges, and secures data.</t>
  </si>
  <si>
    <t>qubridge.io</t>
  </si>
  <si>
    <t>https://www.linkedin.com/company/quantum-bridge-technologies</t>
  </si>
  <si>
    <t>contact@qubridge.io</t>
  </si>
  <si>
    <t>Juniper Networks, National Research Council Canada</t>
  </si>
  <si>
    <t>Mattia Montagna</t>
  </si>
  <si>
    <t>mattia@qubridge.io</t>
  </si>
  <si>
    <t>https://qubridge.io/company/#:~:text=Mattia%20Montagna%20is%20CEO%20and,Masters%20in%20Physics%2C%20a%20Ph.</t>
  </si>
  <si>
    <t>SDT</t>
  </si>
  <si>
    <t>Hardware, Industrial, Internet of Things, Product Design, Security</t>
  </si>
  <si>
    <t>SDT is an IoT platform company that specializes in product design, hardware engineering, and cloud service.</t>
  </si>
  <si>
    <t>sdt.inc</t>
  </si>
  <si>
    <t>https://www.linkedin.com/company/sdtinc</t>
  </si>
  <si>
    <t>info@sdt.inc</t>
  </si>
  <si>
    <t>+82 2 3453 7494</t>
  </si>
  <si>
    <t>Shinhan Venture Investment, TIPS Program</t>
  </si>
  <si>
    <t>Jiwon Yune</t>
  </si>
  <si>
    <t>jwyune@sdt.inc</t>
  </si>
  <si>
    <t>https://kr.linkedin.com/in/jiwon-yune-at-sdt</t>
  </si>
  <si>
    <t>Emova</t>
  </si>
  <si>
    <t>Rennes, Bretagne, France</t>
  </si>
  <si>
    <t>Emova is the 1st Try-on SaaS solution based on your realistic digital twin for Fashion and Luxury brands items around the Face.</t>
  </si>
  <si>
    <t>emova.me</t>
  </si>
  <si>
    <t>https://www.linkedin.com/company/emova-me/</t>
  </si>
  <si>
    <t>gael.seydoux@emova.me</t>
  </si>
  <si>
    <t>Gael Seydoux</t>
  </si>
  <si>
    <t>https://www.linkedin.com/in/gaelseydoux/</t>
  </si>
  <si>
    <t>McMaster University</t>
  </si>
  <si>
    <t>Engineering, Human Resources, Management, Sales</t>
  </si>
  <si>
    <t>Hamilton, Ontario, Canada</t>
  </si>
  <si>
    <t>McMaster University is a public research university in Hamilton, Ontario, Canada.</t>
  </si>
  <si>
    <t>mcmaster.ca</t>
  </si>
  <si>
    <t>http://www.linkedin.com/company/mcmaster-university</t>
  </si>
  <si>
    <t>mps@mcmaster.ca</t>
  </si>
  <si>
    <t>Government of Canada, Canadian Space Agency, Bell Let's Talk</t>
  </si>
  <si>
    <t>David Farrar</t>
  </si>
  <si>
    <t>david.farrar@mcmaster.ca</t>
  </si>
  <si>
    <t>https://president.mcmaster.ca/contact/our-leaders/</t>
  </si>
  <si>
    <t>Great Elm Group</t>
  </si>
  <si>
    <t>Asset Management, Finance, Financial Services</t>
  </si>
  <si>
    <t>Palm Beach Gardens, Florida, United States</t>
  </si>
  <si>
    <t>Great Elm Group is an asset and investment management company that specializes in credit, real estate, and financial services.</t>
  </si>
  <si>
    <t>greatelmgroup.com</t>
  </si>
  <si>
    <t>https://www.linkedin.com/company/great-elm-group-inc</t>
  </si>
  <si>
    <t>geginvestorrelations@greatelmcap.com</t>
  </si>
  <si>
    <t>Jason Reese</t>
  </si>
  <si>
    <t>https://greatelmcc.com/about/leadership/default.aspx#:~:text=Jason%20W.&amp;text=Reese%20is%20the%20Chairman%20and,)%2C%20both%20founded%20in%201997.</t>
  </si>
  <si>
    <t>Ayen</t>
  </si>
  <si>
    <t>Demirciler, Trabzon, Turkey</t>
  </si>
  <si>
    <t>Ayen is engaged in the production, transmission, distribution, and trading of electricity.</t>
  </si>
  <si>
    <t>ayen.com.tr</t>
  </si>
  <si>
    <t>https://www.linkedin.com/company/ayen-enerji/</t>
  </si>
  <si>
    <t>ayen@ayen.com.tr</t>
  </si>
  <si>
    <t>90 312 445 04 64</t>
  </si>
  <si>
    <t>Raiffeisen Bank International</t>
  </si>
  <si>
    <t>Fahrettin Arman</t>
  </si>
  <si>
    <t>fahrettina@ayen.com.tr</t>
  </si>
  <si>
    <t>https://www.bloomberg.com/profile/person/16268161</t>
  </si>
  <si>
    <t>ZhongQing Robot</t>
  </si>
  <si>
    <t>Artificial Intelligence (AI), Robotic Process Automation (RPA), Robotics</t>
  </si>
  <si>
    <t>Zhongqing Robotics focuses on intelligent robots and industry solutions, including humanoid robots.</t>
  </si>
  <si>
    <t>engineai.com.cn</t>
  </si>
  <si>
    <t>sales@engineai.com.cn</t>
  </si>
  <si>
    <t>0755-26999080</t>
  </si>
  <si>
    <t>Highlight Capital, Sense Capital</t>
  </si>
  <si>
    <t>Weiyuan Synthetic Biotechnology</t>
  </si>
  <si>
    <t>Biotechnology, Food and Beverage, Manufacturing</t>
  </si>
  <si>
    <t>Weiyuan Synthetic Biotechnology specializes in the manufacturing of food, feed and materials based on synthetic biology technology.</t>
  </si>
  <si>
    <t>microcyto.cn</t>
  </si>
  <si>
    <t>Highlight Capital, Sense Capital, SDIC Venture Capital, Shunxi Fund, Matrix Partners China</t>
  </si>
  <si>
    <t>Stratiphy</t>
  </si>
  <si>
    <t>Stratiphy automatically suggests your next investment move using sustainable investment strategies.</t>
  </si>
  <si>
    <t>stratiphy.io</t>
  </si>
  <si>
    <t>https://www.linkedin.com/company/stratiphy</t>
  </si>
  <si>
    <t>hello@stratiphy.io</t>
  </si>
  <si>
    <t>Daniel Gold</t>
  </si>
  <si>
    <t>dgold@stratiphy.io</t>
  </si>
  <si>
    <t>https://www.stratiphy.io/about</t>
  </si>
  <si>
    <t>Fiddlehead Resources</t>
  </si>
  <si>
    <t>Oil and Gas</t>
  </si>
  <si>
    <t>Fiddlehead Resources Corp. engages in oil and gas sector in Canada.</t>
  </si>
  <si>
    <t>fiddleheadresources.com</t>
  </si>
  <si>
    <t>https://www.linkedin.com/company/fiddleheadresources</t>
  </si>
  <si>
    <t>hq@fiddleheadresources.com</t>
  </si>
  <si>
    <t>Brent Osmond</t>
  </si>
  <si>
    <t>bosmond@fiddleheadresources.com</t>
  </si>
  <si>
    <t>https://www.fiddleheadresources.com/about</t>
  </si>
  <si>
    <t>Ondas Holdings</t>
  </si>
  <si>
    <t>Data Center Automation, Drone Management, Drones, Wireless</t>
  </si>
  <si>
    <t>Waltham, Massachusetts, United States</t>
  </si>
  <si>
    <t>Ondas Holding is a provider of private wireless data, drone, and automated data solutions.</t>
  </si>
  <si>
    <t>ir.ondas.com</t>
  </si>
  <si>
    <t>https://www.linkedin.com/company/ondas-holdings/</t>
  </si>
  <si>
    <t>ir@ondas.com</t>
  </si>
  <si>
    <t>+1-888.350.9994</t>
  </si>
  <si>
    <t>Eric Brock</t>
  </si>
  <si>
    <t>eric.brock@ondas.com</t>
  </si>
  <si>
    <t>https://www.linkedin.com/in/eric-brock-boston/</t>
  </si>
  <si>
    <t>The Hive Hostels</t>
  </si>
  <si>
    <t>Hospitality</t>
  </si>
  <si>
    <t>The Hive Hostels offers PG &amp; Hostel accommodations that provide its community with the best co-living accommodation for our residents.</t>
  </si>
  <si>
    <t>thehivehostels.com</t>
  </si>
  <si>
    <t>https://www.linkedin.com/company/the-hive-hostels</t>
  </si>
  <si>
    <t>hello@thehivehostels.com</t>
  </si>
  <si>
    <t>1800-572-0709</t>
  </si>
  <si>
    <t>Bharat Agarwal</t>
  </si>
  <si>
    <t>bharat@thehivehostels.com</t>
  </si>
  <si>
    <t>https://www.linkedin.com/in/bharat-agarwal-1b3002137/?originalSubdomain=in</t>
  </si>
  <si>
    <t>Electric Royalties</t>
  </si>
  <si>
    <t>Electrical Distribution, Industrial, Mining, Project Management</t>
  </si>
  <si>
    <t>Electric Royalties focuses on acquiring royalty interests in advanced-stage mineral projects.</t>
  </si>
  <si>
    <t>electricroyalties.com</t>
  </si>
  <si>
    <t>https://www.linkedin.com/company/electric-royalties-ltd</t>
  </si>
  <si>
    <t>604-639-9200</t>
  </si>
  <si>
    <t>Gleason &amp; Sons</t>
  </si>
  <si>
    <t>Brendan Yurik</t>
  </si>
  <si>
    <t>brendan.yurik@electricroyalties.com</t>
  </si>
  <si>
    <t>https://www.linkedin.com/in/brendan-yurik-54535b4a/?originalSubdomain=ca</t>
  </si>
  <si>
    <t>North Park University</t>
  </si>
  <si>
    <t>North Park University is a school in Chicago.</t>
  </si>
  <si>
    <t>northpark.edu</t>
  </si>
  <si>
    <t>https://www.linkedin.com/company/north-park-university</t>
  </si>
  <si>
    <t>hr@northpark.edu</t>
  </si>
  <si>
    <t>(800) 888-6728</t>
  </si>
  <si>
    <t>Lilly Endowment, NASA</t>
  </si>
  <si>
    <t>Mary Surridge</t>
  </si>
  <si>
    <t>msurridge@northpark.edu</t>
  </si>
  <si>
    <t>https://www.northpark.edu/about-north-park-university/office-of-the-president/administrative-team/</t>
  </si>
  <si>
    <t>umanSense AB</t>
  </si>
  <si>
    <t>mHealth</t>
  </si>
  <si>
    <t>UmanSense AB is a smart mobile solution for medical technology.</t>
  </si>
  <si>
    <t>umansense.com</t>
  </si>
  <si>
    <t>https://www.linkedin.com/company/umansense/</t>
  </si>
  <si>
    <t>cecilia.belfrage@umansense.com</t>
  </si>
  <si>
    <t>+46 (0)703-377789</t>
  </si>
  <si>
    <t>Cecilia Belfrage</t>
  </si>
  <si>
    <t>https://www.umansense.com/about-us</t>
  </si>
  <si>
    <t>Odevo</t>
  </si>
  <si>
    <t>Odevo is a real estate based property management and residential services.</t>
  </si>
  <si>
    <t>odevo.com</t>
  </si>
  <si>
    <t>https://www.linkedin.com/company/odevo/</t>
  </si>
  <si>
    <t>CVC Capital Partners</t>
  </si>
  <si>
    <t>Daniel Larsson</t>
  </si>
  <si>
    <t>daniel.larsson@odevo.com</t>
  </si>
  <si>
    <t>https://odevo.com/our-people/</t>
  </si>
  <si>
    <t>Soapbox</t>
  </si>
  <si>
    <t>Audio, Media and Entertainment, Music, Music Streaming</t>
  </si>
  <si>
    <t>Marietta, Georgia, United States</t>
  </si>
  <si>
    <t>Soapbox is an application software that offers a platform for music streaming and entertainment services.</t>
  </si>
  <si>
    <t>soapbox.us</t>
  </si>
  <si>
    <t>https://www.linkedin.com/company/soapboxstudio/</t>
  </si>
  <si>
    <t>info@soapbox.us</t>
  </si>
  <si>
    <t>+1 470 617 7627</t>
  </si>
  <si>
    <t>David Simnick</t>
  </si>
  <si>
    <t>david.simnick@soapboxsoaps.com</t>
  </si>
  <si>
    <t>https://www.linkedin.com/in/davidsimnick/</t>
  </si>
  <si>
    <t>Saxon Capital Group</t>
  </si>
  <si>
    <t>Energy, Finance, Financial Services</t>
  </si>
  <si>
    <t>Saxon Capital Group develops, owns, and operates prospects and energy project.</t>
  </si>
  <si>
    <t>saxonsapitalgroup.com</t>
  </si>
  <si>
    <t>480-385-3893</t>
  </si>
  <si>
    <t>Brian Chamberlain</t>
  </si>
  <si>
    <t>https://www.linkedin.com/in/brian-chamberlain-ab9716b2/</t>
  </si>
  <si>
    <t>Get Your Way</t>
  </si>
  <si>
    <t>Manufacture of computer and electronic products</t>
  </si>
  <si>
    <t>getyourway.be</t>
  </si>
  <si>
    <t>https://www.linkedin.com/company/get-your-way/</t>
  </si>
  <si>
    <t>Industrya</t>
  </si>
  <si>
    <t>Nicolas Dessambre</t>
  </si>
  <si>
    <t>n.dessambre@getyourway.be</t>
  </si>
  <si>
    <t>https://www.linkedin.com/in/nicolas-dessambre-99087b196/?originalSubdomain=be</t>
  </si>
  <si>
    <t>Fincom</t>
  </si>
  <si>
    <t>Artificial Intelligence (AI), Finance, Financial Services, FinTech, Insurance</t>
  </si>
  <si>
    <t>Petah Tikwah, HaMerkaz, Israel</t>
  </si>
  <si>
    <t>FinCom ensures business from small to large to meet the regulatory demands, avoiding the extremely high financial fines &amp; penalties.</t>
  </si>
  <si>
    <t>fincom.co</t>
  </si>
  <si>
    <t>https://www.linkedin.com/company/fincom-co/</t>
  </si>
  <si>
    <t>info@fincom.co</t>
  </si>
  <si>
    <t>+972.3.6911007</t>
  </si>
  <si>
    <t>VentureIsrael</t>
  </si>
  <si>
    <t>Gideon Drori</t>
  </si>
  <si>
    <t>gideon@fincom.co</t>
  </si>
  <si>
    <t>https://www.linkedin.com/in/gideon-drori/?originalSubdomain=il</t>
  </si>
  <si>
    <t>Uplift Labs</t>
  </si>
  <si>
    <t>Fitness, Health Care, mHealth, Sports, Training, Wellness</t>
  </si>
  <si>
    <t>Uplift Labs digitizes human movement to improve athletic performance while mitigating injuries for in-person and live remote training.</t>
  </si>
  <si>
    <t>uplift.ai</t>
  </si>
  <si>
    <t>https://www.linkedin.com/company/uplift-labs-inc/</t>
  </si>
  <si>
    <t>info@uplift.ai</t>
  </si>
  <si>
    <t>Sukemasa Kabayama</t>
  </si>
  <si>
    <t>masa@uplift.fit</t>
  </si>
  <si>
    <t>https://www.uplift.ai/about-us</t>
  </si>
  <si>
    <t>Buckeye Corrugated</t>
  </si>
  <si>
    <t>Engineering, Finance, Human Resources, Management, Medical &amp; Science, Operations, Pro Services, Sales</t>
  </si>
  <si>
    <t>Logistics, Packaging Services, Transportation</t>
  </si>
  <si>
    <t>Wooster, Ohio, United States</t>
  </si>
  <si>
    <t>Buckeye Corrugated is a packaging company providing corrugated and point-purchase packaging solutions and products.</t>
  </si>
  <si>
    <t>bcipkg.com</t>
  </si>
  <si>
    <t>https://www.linkedin.com/company/buckeye-container-company/</t>
  </si>
  <si>
    <t>rwright@bcipkg.com</t>
  </si>
  <si>
    <t>(330) 264-6336</t>
  </si>
  <si>
    <t>Dale Sommer</t>
  </si>
  <si>
    <t>dale@bcipkg.com</t>
  </si>
  <si>
    <t>https://www.bcipkg.com/leadership/</t>
  </si>
  <si>
    <t>PenFed Credit Union</t>
  </si>
  <si>
    <t>PenFed Credit Union offers market-leading mortgages, automobile loans, credit cards and student loans.</t>
  </si>
  <si>
    <t>penfed.org</t>
  </si>
  <si>
    <t>https://www.linkedin.com/company/pentagon-federal-credit-union/</t>
  </si>
  <si>
    <t>info@hq.penfed.org</t>
  </si>
  <si>
    <t>+1 (800) 247-5626</t>
  </si>
  <si>
    <t>James Schenck</t>
  </si>
  <si>
    <t>james.schenck@penfed.org</t>
  </si>
  <si>
    <t>https://www.linkedin.com/in/james-schenck-b41b9a1/</t>
  </si>
  <si>
    <t>South Bow</t>
  </si>
  <si>
    <t>South Bow Provides Energy. Making Progress. Together.</t>
  </si>
  <si>
    <t>southbow.com</t>
  </si>
  <si>
    <t>https://www.linkedin.com/company/southbow/</t>
  </si>
  <si>
    <t>info@southbow.com</t>
  </si>
  <si>
    <t>1-888-982-7222</t>
  </si>
  <si>
    <t>Bevin Wirzba</t>
  </si>
  <si>
    <t>bevin.wirzba@southbow.com</t>
  </si>
  <si>
    <t>https://www.southbow.com/leadership-team/bevin-wirzba</t>
  </si>
  <si>
    <t>Aghanim</t>
  </si>
  <si>
    <t>FinTech, Video Games</t>
  </si>
  <si>
    <t>E-commerce enablement platform for mobile games</t>
  </si>
  <si>
    <t>aghanim.com</t>
  </si>
  <si>
    <t>https://www.linkedin.com/company/aghanim/</t>
  </si>
  <si>
    <t>contact@aghanim.com</t>
  </si>
  <si>
    <t>Konstantin Golubitsky</t>
  </si>
  <si>
    <t>konstantin@aghanim.com</t>
  </si>
  <si>
    <t>https://aghanim.com/</t>
  </si>
  <si>
    <t>Dallas Area Habitat for Humanity</t>
  </si>
  <si>
    <t>Engineering, Finance, Human Resources, Legal, Management, Medical &amp; Science, Operations, Pro Services</t>
  </si>
  <si>
    <t>Civil Engineering, Construction, Property Development</t>
  </si>
  <si>
    <t>Dallas Area Habitat for Humanity builds homes for families and community partners.</t>
  </si>
  <si>
    <t>dallasareahabitat.org</t>
  </si>
  <si>
    <t>https://www.linkedin.com/company/dallas-area-habitat-for-humanity</t>
  </si>
  <si>
    <t>info@dallas-habitat.org</t>
  </si>
  <si>
    <t>214 678 2300</t>
  </si>
  <si>
    <t>NexBank, NexPoint, Republic Services</t>
  </si>
  <si>
    <t>Ashley Brundage</t>
  </si>
  <si>
    <t>abrundage@dallas-habitat.org</t>
  </si>
  <si>
    <t>https://dallasareahabitat.org/ceo/#:~:text=Ashley%20Owen%20Brundage%2C%20MSSW%20is,transformative%20power%20of%20affordable%20homeownership.</t>
  </si>
  <si>
    <t>ProFinTech Technologies</t>
  </si>
  <si>
    <t>Madhapur, Andhra Pradesh, India</t>
  </si>
  <si>
    <t>ProFinTech has launched several products, such as live-transaction funding, transaction-level credit readiness scores.</t>
  </si>
  <si>
    <t>profintech.in</t>
  </si>
  <si>
    <t>https://www.linkedin.com/company/profintech-technologies/?originalSubdomain=in</t>
  </si>
  <si>
    <t>info@profintech.in</t>
  </si>
  <si>
    <t>Ravi Tanniru</t>
  </si>
  <si>
    <t>ravi.tanniru@profintech.in</t>
  </si>
  <si>
    <t>https://www.linkedin.com/in/ravikirantanniru/?originalSubdomain=in</t>
  </si>
  <si>
    <t>Blue Tokai Coffee Roasters</t>
  </si>
  <si>
    <t>Coffee, Consumer Goods, Delivery, Food and Beverage</t>
  </si>
  <si>
    <t>Blue Tokai Coffee Roasters is a specialty coffee company specializing in roasted coffee sales through its online marketplace.</t>
  </si>
  <si>
    <t>bluetokaicoffee.com</t>
  </si>
  <si>
    <t>https://www.linkedin.com/company/bluetokaicoffeeroasters</t>
  </si>
  <si>
    <t>getcoffee@bluetokaicoffee.com</t>
  </si>
  <si>
    <t>+(91) 96060-47077</t>
  </si>
  <si>
    <t>Verlinvest, KA Enterprises, A91 Partners, Mauryan Capital, Negen Capital Services, Anicut Angel Fund, 8i Ventures, Snow Leopard Technology Ventures</t>
  </si>
  <si>
    <t>Matt Chitharanjan</t>
  </si>
  <si>
    <t>matt@bluetokaicoffee.com</t>
  </si>
  <si>
    <t>https://www.linkedin.com/in/mchitharanjan/?originalSubdomain=in</t>
  </si>
  <si>
    <t>SolidT</t>
  </si>
  <si>
    <t>Automotive, Battery, Data Center, Electronics</t>
  </si>
  <si>
    <t>Solid based heat pump, EV, electronics, data centers temperature management and control solutions</t>
  </si>
  <si>
    <t>solidt-tech.com</t>
  </si>
  <si>
    <t>https://www.linkedin.com/company/solidt1</t>
  </si>
  <si>
    <t>ariel@solidt-tech.com</t>
  </si>
  <si>
    <t>972-503888885</t>
  </si>
  <si>
    <t>Joseph Kaplun</t>
  </si>
  <si>
    <t>https://www.linkedin.com/in/joseph-kaplun-25a3a854/</t>
  </si>
  <si>
    <t>AminoChain</t>
  </si>
  <si>
    <t>Blockchain, Health Care, Health Diagnostics</t>
  </si>
  <si>
    <t>AminoChain focuses on tokenizing stem cells, a form of regenerative therapy, and creating incentives for donors to participate.</t>
  </si>
  <si>
    <t>aminochain.io</t>
  </si>
  <si>
    <t>https://www.linkedin.com/company/aminochain/</t>
  </si>
  <si>
    <t>a16z crypto, Antler</t>
  </si>
  <si>
    <t>Caspar Barnes</t>
  </si>
  <si>
    <t>https://aminochain.io/about</t>
  </si>
  <si>
    <t>Suppli</t>
  </si>
  <si>
    <t>Food and Beverage, Packaging Services, Supply Chain Management</t>
  </si>
  <si>
    <t>Suppli is a circular supply chain platform for reusable food containers that enables full-circle reusable food packaging.</t>
  </si>
  <si>
    <t>mysuppli.ca</t>
  </si>
  <si>
    <t>https://www.linkedin.com/company/mysuppli/</t>
  </si>
  <si>
    <t>Bdc Thrive venture, Canadian Food Innovation Network - Innovation Booster</t>
  </si>
  <si>
    <t>Megan Tully</t>
  </si>
  <si>
    <t>megan@mysuppli.ca</t>
  </si>
  <si>
    <t>https://www.linkedin.com/in/megantakeda/?originalSubdomain=ca</t>
  </si>
  <si>
    <t>National Conflict Resolution Center</t>
  </si>
  <si>
    <t>Legal, Training, Wellness</t>
  </si>
  <si>
    <t>National Conflict Resolution Center provides mediation, instruction, and conflict resolution services to people and communities.</t>
  </si>
  <si>
    <t>ncrconline.com</t>
  </si>
  <si>
    <t>https://www.linkedin.com/company/ncrconline/</t>
  </si>
  <si>
    <t>info@ncrconline.com</t>
  </si>
  <si>
    <t>+1 619 238-2400</t>
  </si>
  <si>
    <t>The Conrad Prebys Foundation</t>
  </si>
  <si>
    <t>Steven Dinkin</t>
  </si>
  <si>
    <t>sdinkin@ncrconline.com</t>
  </si>
  <si>
    <t>https://ncrconline.com/ncrc-staff/steven-dinkin/</t>
  </si>
  <si>
    <t>Voy Finance</t>
  </si>
  <si>
    <t>Artificial Intelligence (AI), Finance, Financial Services, Information Technology</t>
  </si>
  <si>
    <t>Voy Finance - RWA protocol debt &amp; asset tokenisation &amp; fast securitised liquidity unlocking fractional secondary markets</t>
  </si>
  <si>
    <t>voy.finance</t>
  </si>
  <si>
    <t>https://www.linkedin.com/company/voyfinance</t>
  </si>
  <si>
    <t>info@voyfinance.com</t>
  </si>
  <si>
    <t>Lee Tarone</t>
  </si>
  <si>
    <t>lee@voy.finance</t>
  </si>
  <si>
    <t>https://www.linkedin.com/in/leetarone/</t>
  </si>
  <si>
    <t>Sunny</t>
  </si>
  <si>
    <t>Education, Health Care, Medical Device, Women's</t>
  </si>
  <si>
    <t>Sunny is a self care brand delivering eco-friendly products, education, and global giveback programs.</t>
  </si>
  <si>
    <t>sunnyperiod.com</t>
  </si>
  <si>
    <t>https://www.linkedin.com/company/Sunny</t>
  </si>
  <si>
    <t>hello@sunnyperiod.com</t>
  </si>
  <si>
    <t>IU Angel Network</t>
  </si>
  <si>
    <t>Cindy Belardo</t>
  </si>
  <si>
    <t>cindy@sunnyperiod.com</t>
  </si>
  <si>
    <t>https://sunnyperiod.com/pages/ourstory?srsltid=AfmBOorRASZ6Hz8YJ7Nu1spG5wlB_cSQx1A41n6_vjxVtvike6RMzEkn</t>
  </si>
  <si>
    <t>Rustica Foods</t>
  </si>
  <si>
    <t>Human Resources, Management</t>
  </si>
  <si>
    <t>Cooking, Food and Beverage, Food Processing, Recipes</t>
  </si>
  <si>
    <t>Anjou, Quebec, Canada</t>
  </si>
  <si>
    <t>Rustica Foods provides pizza, frozen pizza, and foccacias.</t>
  </si>
  <si>
    <t>rusticafoods.com</t>
  </si>
  <si>
    <t>https://www.linkedin.com/company/les-aliments-rustica/</t>
  </si>
  <si>
    <t>info@rusticafoods.com</t>
  </si>
  <si>
    <t>+1 514 325 9009</t>
  </si>
  <si>
    <t>Canada Economic Development for Quebec Regions</t>
  </si>
  <si>
    <t>Richard Morgante</t>
  </si>
  <si>
    <t>rmorgante@rusticafoods.com</t>
  </si>
  <si>
    <t>http://www.linkedin.com/in/richard-morgante-b2807b2</t>
  </si>
  <si>
    <t>NewBo City Market</t>
  </si>
  <si>
    <t>Cedar Rapids, Iowa, United States</t>
  </si>
  <si>
    <t>NewBo City Market provides equitable business incubator, accessible public programming, and a community gathering space.</t>
  </si>
  <si>
    <t>newbocitymarket.org</t>
  </si>
  <si>
    <t>info@newbocitymarket.org</t>
  </si>
  <si>
    <t>319-200-4050</t>
  </si>
  <si>
    <t>Iowa Economic Development Authority, The Iowa Women's Foundation</t>
  </si>
  <si>
    <t>Julie Parisi</t>
  </si>
  <si>
    <t>julie@newbocitymarket.org</t>
  </si>
  <si>
    <t>https://www.newbocitymarket.org/meet-the-team</t>
  </si>
  <si>
    <t>FusionGig</t>
  </si>
  <si>
    <t>Service Industry, Software</t>
  </si>
  <si>
    <t>Eindhoven, Noord-Brabant, The Netherlands</t>
  </si>
  <si>
    <t>Empowering the World's Potential Through the Future of Work</t>
  </si>
  <si>
    <t>fusiongig.com</t>
  </si>
  <si>
    <t>https://www.linkedin.com/company/fusiongigglobal/</t>
  </si>
  <si>
    <t>info@fusiongig.com</t>
  </si>
  <si>
    <t>Guus Verbeem</t>
  </si>
  <si>
    <t>https://fusiongig.com/about/</t>
  </si>
  <si>
    <t>Fortuna Media Group</t>
  </si>
  <si>
    <t>Artificial Intelligence (AI), E-Commerce, Financial Services, Information Technology, Marketing, Social Media, Social Media Management, Social Network, Social News, Web Development</t>
  </si>
  <si>
    <t>eCommerce • Social Media • Sports</t>
  </si>
  <si>
    <t>fortunamediagroup.com</t>
  </si>
  <si>
    <t>https://www.linkedin.com/company/75596523</t>
  </si>
  <si>
    <t>info@fortunamediagroup.com</t>
  </si>
  <si>
    <t>+1 206 981 7112</t>
  </si>
  <si>
    <t>Taylor Lagarde</t>
  </si>
  <si>
    <t>https://www.linkedin.com/in/taylor-lagarde/</t>
  </si>
  <si>
    <t>Encore Venture Labs</t>
  </si>
  <si>
    <t>Finance, Financial Services, Hedge Funds, Venture Capital</t>
  </si>
  <si>
    <t>Encore Venture Labs is an investment firm that offers finance and venture capital to entrepreneurs.</t>
  </si>
  <si>
    <t>encoreventurelabs.com</t>
  </si>
  <si>
    <t>https://www.linkedin.com/company/encore-venture-labs/</t>
  </si>
  <si>
    <t>team@encoreventurelabs.com</t>
  </si>
  <si>
    <t>+1 216-200-8230</t>
  </si>
  <si>
    <t>Andrew Rising</t>
  </si>
  <si>
    <t>andrew@encoreventurelabs.com</t>
  </si>
  <si>
    <t>https://www.encoreventurelabs.com/team</t>
  </si>
  <si>
    <t>Hitchat AI</t>
  </si>
  <si>
    <t>Digital Entertainment, Messaging, Mobile Apps, Social</t>
  </si>
  <si>
    <t>Hitchat AI is a digital twin platform that allows users to create their digital clone personalities using artificial intelligence.</t>
  </si>
  <si>
    <t>hitchat.ai</t>
  </si>
  <si>
    <t>https://www.linkedin.com/company/hitchat-app</t>
  </si>
  <si>
    <t>info@rtmlab.com</t>
  </si>
  <si>
    <t>Radek Lunda</t>
  </si>
  <si>
    <t>http://www.linkedin.com/in/radek-lunda-595178b8</t>
  </si>
  <si>
    <t>Quanzhentong</t>
  </si>
  <si>
    <t>Artificial Intelligence (AI), Medical, Medical Device</t>
  </si>
  <si>
    <t>Quanzhentong specializes in medical AI products and services, utilizing its comprehensive platform in numerous hospitals.</t>
  </si>
  <si>
    <t>aioclinic.com</t>
  </si>
  <si>
    <t>service@aioclinic.com</t>
  </si>
  <si>
    <t>0571-8761 5039</t>
  </si>
  <si>
    <t>Innovative Medical Management</t>
  </si>
  <si>
    <t>Xue Chong</t>
  </si>
  <si>
    <t>xuechong@aioclinic.com</t>
  </si>
  <si>
    <t>https://www.aioclinic.com/news/5a827df6-7c7f-456a-ad45-3d13592d3777#:~:text=company%27s%20founder%20and-,CEO%20Xue%20Chong,-said%3A%20%22This%20is</t>
  </si>
  <si>
    <t>Sounder Benefits</t>
  </si>
  <si>
    <t>Boise, Idaho, United States</t>
  </si>
  <si>
    <t>Less Administration, More Savings. Save time and resources with a white-glove approach to benefits design and management.</t>
  </si>
  <si>
    <t>sounderbenefits.com</t>
  </si>
  <si>
    <t>Brian Ancell</t>
  </si>
  <si>
    <t>brian@sounderbenefits.com</t>
  </si>
  <si>
    <t>http://www.linkedin.com/in/brian-ancell-b2772210</t>
  </si>
  <si>
    <t>Daw Systems</t>
  </si>
  <si>
    <t>Health Care, Hospital, Software</t>
  </si>
  <si>
    <t>Latham, New York, United States</t>
  </si>
  <si>
    <t>Daw Systems has been producing medical software for nearly two decades.</t>
  </si>
  <si>
    <t>dawsystems.com</t>
  </si>
  <si>
    <t>https://www.linkedin.com/company/daw-systems-inc-/</t>
  </si>
  <si>
    <t>info@dawsystems.com</t>
  </si>
  <si>
    <t>+1 866-755-1500</t>
  </si>
  <si>
    <t>NCPDP Foundation</t>
  </si>
  <si>
    <t>Brandon Good</t>
  </si>
  <si>
    <t>brandon.good@dawsystems.com</t>
  </si>
  <si>
    <t>https://www.linkedin.com/in/brandon-good/</t>
  </si>
  <si>
    <t>Guam Power Authority</t>
  </si>
  <si>
    <t>Electrical Distribution, Energy, Government</t>
  </si>
  <si>
    <t>Hagåtña, NA - Guam, Guam</t>
  </si>
  <si>
    <t>Guam Power Authority is a public utility provider that provides energy services to residential, commercial, and government customers.</t>
  </si>
  <si>
    <t>guampowerauthority.com</t>
  </si>
  <si>
    <t>https://www.linkedin.com/company/guam-power-authority/</t>
  </si>
  <si>
    <t>customersfirst@gpagwa.com</t>
  </si>
  <si>
    <t>U.S. Department of Energy Office of Electricity</t>
  </si>
  <si>
    <t>John Benavente</t>
  </si>
  <si>
    <t>https://www.guampowerauthority.com/corporate/about-us</t>
  </si>
  <si>
    <t>3DProBox</t>
  </si>
  <si>
    <t>3D Technology, SaaS, Software</t>
  </si>
  <si>
    <t>3DProBox is an all-in-one SaaS and B2B platform that simplifies the integration of 3D technology into business processes.</t>
  </si>
  <si>
    <t>3dprobox.com</t>
  </si>
  <si>
    <t>https://www.linkedin.com/company/3d-probox-technology/?viewAsMember=true</t>
  </si>
  <si>
    <t>contact@3dprobox.com</t>
  </si>
  <si>
    <t>Ozgur Keysan</t>
  </si>
  <si>
    <t>ozgur@3dprobox.com</t>
  </si>
  <si>
    <t>https://linkedin.com/in/ACwAAByOEpkBvz9v3Dkjdb5ffFxMnxQ0tUIJ0do</t>
  </si>
  <si>
    <t>Baolongtianxia</t>
  </si>
  <si>
    <t>Catering, Food Processing, Snack Food</t>
  </si>
  <si>
    <t>Qiantang, Fujian, China</t>
  </si>
  <si>
    <t>Baolongtianxia is a catering brand known for its specialty steamed buns, known for their thin skin, tender meat, and delicious fillings.</t>
  </si>
  <si>
    <t>baolongtianxia.com.cn</t>
  </si>
  <si>
    <t>Xiaoshuju Venture Capital</t>
  </si>
  <si>
    <t>Huafeng Wang</t>
  </si>
  <si>
    <t>https://pitchbook.com/profiles/company/640309-87#research</t>
  </si>
  <si>
    <t>Cascala Health</t>
  </si>
  <si>
    <t>Health Care, Health Insurance, Home Health Care, Hospital, Information Technology, Nursing and Residential Care</t>
  </si>
  <si>
    <t>Redefining care for the most vulnerable by making every transition matter.</t>
  </si>
  <si>
    <t>cascalahealth.com</t>
  </si>
  <si>
    <t>https://www.linkedin.com/company/cascala-health/</t>
  </si>
  <si>
    <t>hello@cascalahealth.com</t>
  </si>
  <si>
    <t>Redesign Health</t>
  </si>
  <si>
    <t>Kyiv School of Development</t>
  </si>
  <si>
    <t>Construction, Special Education</t>
  </si>
  <si>
    <t>Kyiv, Kyyiv, Ukraine</t>
  </si>
  <si>
    <t>KSD is a Ukrainian learning platform for construction and development management.</t>
  </si>
  <si>
    <t>urbanland.pm</t>
  </si>
  <si>
    <t>ksd@urbanland.pm</t>
  </si>
  <si>
    <t>+38 098 505 60 95</t>
  </si>
  <si>
    <t>Society of Industrial and Office Realtors (SIOR)</t>
  </si>
  <si>
    <t>Igor Raikov</t>
  </si>
  <si>
    <t>http://www.linkedin.com/in/igor-raikov-57b9b42b</t>
  </si>
  <si>
    <t>Haixi Biotechnology</t>
  </si>
  <si>
    <t>Biotechnology, Life Science, Medical, Medical Device, Professional Services</t>
  </si>
  <si>
    <t>Wuhan, Hubei, China</t>
  </si>
  <si>
    <t>Haixi Biotechnology is engaged in the R&amp;D of medical testing reagents, they are also providers of research reagents and services.</t>
  </si>
  <si>
    <t>healthybiotech.com.cn</t>
  </si>
  <si>
    <t>Kindstar Global (Beijing) Medicine Technology</t>
  </si>
  <si>
    <t>Wei Hao</t>
  </si>
  <si>
    <t>https://pitchbook.com/profiles/company/491194-54#team</t>
  </si>
  <si>
    <t>Fondation Émergence</t>
  </si>
  <si>
    <t>Maisonneuve, Poitou-Charentes, France</t>
  </si>
  <si>
    <t>Fondation Émergence will use a variety of tactics to combat transphobia and homophobia.</t>
  </si>
  <si>
    <t>en.fondationemergence.org</t>
  </si>
  <si>
    <t>https://www.linkedin.com/company/fondation%C3%A9mergence</t>
  </si>
  <si>
    <t>courrier@fondationemergence.org</t>
  </si>
  <si>
    <t>(438) 384-1058</t>
  </si>
  <si>
    <t>Women and Gender Equality Canada</t>
  </si>
  <si>
    <t>Patrick Desmarais</t>
  </si>
  <si>
    <t>https://www.linkedin.com/in/patrick-desmarais-99a6541/?originalSubdomain=ca</t>
  </si>
  <si>
    <t>Greenday</t>
  </si>
  <si>
    <t>Retail</t>
  </si>
  <si>
    <t>Lucknow, Uttar Pradesh, India</t>
  </si>
  <si>
    <t>Greenday 'Kisan ki Dukan' is more than just a business; we are committed to achieving nutritional equality for all!</t>
  </si>
  <si>
    <t>greenday.co</t>
  </si>
  <si>
    <t>https://www.linkedin.com/company/greenday-kisan-ki-dukan</t>
  </si>
  <si>
    <t>mailto:info@greenday.co</t>
  </si>
  <si>
    <t>1800 8908188</t>
  </si>
  <si>
    <t>Pusarla Venkata Sidhu</t>
  </si>
  <si>
    <t>Prateek Rastogi</t>
  </si>
  <si>
    <t>prateek@greenday.co</t>
  </si>
  <si>
    <t>https://www.linkedin.com/in/prateek-rastogi-20966730/</t>
  </si>
  <si>
    <t>Harley Exteriors</t>
  </si>
  <si>
    <t>Engineering, Human Resources, Marketing, Operations, Product, Sales</t>
  </si>
  <si>
    <t>Construction, Home Improvement</t>
  </si>
  <si>
    <t>Bothell, Washington, United States</t>
  </si>
  <si>
    <t>Harley Exteriors is a home improvement company, offers Replacement Windows, Roofing Installation &amp; Other Home Improvements.</t>
  </si>
  <si>
    <t>harleyexteriors.com</t>
  </si>
  <si>
    <t>https://www.linkedin.com/company/harley-exteriors/</t>
  </si>
  <si>
    <t>leads@harleyexteriors.com</t>
  </si>
  <si>
    <t>(425) 527-0077</t>
  </si>
  <si>
    <t>O2 Investment Partners</t>
  </si>
  <si>
    <t>Christian Daher</t>
  </si>
  <si>
    <t>c.daher@harleyexteriors.com</t>
  </si>
  <si>
    <t>https://theorg.com/org/harley-exteriors/org-chart/christian-daher</t>
  </si>
  <si>
    <t>ID Images</t>
  </si>
  <si>
    <t>Engineering, Finance, Information Technology, Management, Marketing, Operations, Product, Sales</t>
  </si>
  <si>
    <t>Paper Manufacturing</t>
  </si>
  <si>
    <t>Brunswick, Ohio, United States</t>
  </si>
  <si>
    <t>I.D. Images specialize in providing label solutions for varied markets including transport and logistics, food and beverage and many more.</t>
  </si>
  <si>
    <t>idimages.com</t>
  </si>
  <si>
    <t>https://www.linkedin.com/company/i.d.-images-llc/</t>
  </si>
  <si>
    <t>1-866-516-7300</t>
  </si>
  <si>
    <t>Maria Davis</t>
  </si>
  <si>
    <t>Chief Human Resources Officer</t>
  </si>
  <si>
    <t>mdavis@idimages.com</t>
  </si>
  <si>
    <t>https://www.linkedin.com/in/mariadavishr/</t>
  </si>
  <si>
    <t>Cybanetix</t>
  </si>
  <si>
    <t>Cyber Security, Security</t>
  </si>
  <si>
    <t>Cybanetix is a specialist cyber security provider.</t>
  </si>
  <si>
    <t>cybanetix.com</t>
  </si>
  <si>
    <t>https://www.linkedin.com/company/cybanetix</t>
  </si>
  <si>
    <t>Martin Jakobsen</t>
  </si>
  <si>
    <t>martin.jakobsen@cybanetix.com</t>
  </si>
  <si>
    <t>https://www.linkedin.com/in/martin-b-jakobsen-67b80/?originalSubdomain=uk</t>
  </si>
  <si>
    <t>Musim Mas Group</t>
  </si>
  <si>
    <t>Food and Beverage, Manufacturing, Wholesale</t>
  </si>
  <si>
    <t>Musim Mas Group is produces and distributes palm oil products.</t>
  </si>
  <si>
    <t>musimmas.com</t>
  </si>
  <si>
    <t>https://www.linkedin.com/company/musim-mas-group/</t>
  </si>
  <si>
    <t>+65 6576 6500</t>
  </si>
  <si>
    <t>Rabobank</t>
  </si>
  <si>
    <t>Frank Breugelmans</t>
  </si>
  <si>
    <t>frank.breugelmans@musimmas.com</t>
  </si>
  <si>
    <t>https://linkedin.com//in/frankbreugelmans</t>
  </si>
  <si>
    <t>Almave</t>
  </si>
  <si>
    <t>Distillery, Wine And Spirits</t>
  </si>
  <si>
    <t>Almave is an non-alc blue agave-based spirit brand.</t>
  </si>
  <si>
    <t>almave.com</t>
  </si>
  <si>
    <t>https://www.linkedin.com/company/almave</t>
  </si>
  <si>
    <t>shopify@almave.com</t>
  </si>
  <si>
    <t>Pernod Ricard</t>
  </si>
  <si>
    <t>Lewis Hamilton</t>
  </si>
  <si>
    <t>http://www.linkedin.com/in/sirlewishamilton</t>
  </si>
  <si>
    <t>Tether RE</t>
  </si>
  <si>
    <t>Property Management, Real Estate</t>
  </si>
  <si>
    <t>Idaho Falls, Idaho, United States</t>
  </si>
  <si>
    <t>Tether RE is an all-in-one platform for Real Estate Agents.</t>
  </si>
  <si>
    <t>tetherre.com</t>
  </si>
  <si>
    <t>info@tetherre.com</t>
  </si>
  <si>
    <t>National Association of REALTORS</t>
  </si>
  <si>
    <t>Scott Martin</t>
  </si>
  <si>
    <t>scott@tetherre.com</t>
  </si>
  <si>
    <t>http://www.linkedin.com/in/scottmartintether</t>
  </si>
  <si>
    <t>Crafty Apes</t>
  </si>
  <si>
    <t>Engineering, Human Resources, Information Technology, Management, Operations, Pro Services, Sales</t>
  </si>
  <si>
    <t>Crafty Apes is a boutique visual effects company.</t>
  </si>
  <si>
    <t>craftyapes.com</t>
  </si>
  <si>
    <t>https://www.linkedin.com/company/crafty-apes-llc</t>
  </si>
  <si>
    <t>310-837-3900</t>
  </si>
  <si>
    <t>Morgan Stanley Private Credit, Gemspring Capital</t>
  </si>
  <si>
    <t>Alana Newell</t>
  </si>
  <si>
    <t>alana@craftyapes.com</t>
  </si>
  <si>
    <t>http://www.linkedin.com/in/alana-newell-mba-02576a4</t>
  </si>
  <si>
    <t>Toonie</t>
  </si>
  <si>
    <t>Financial Exchanges, Financial Services</t>
  </si>
  <si>
    <t>Toonie provides a secure platform for buying, selling, and trading cryptocurrency, focusing on customer service and social responsibility.</t>
  </si>
  <si>
    <t>toonieholding.com</t>
  </si>
  <si>
    <t>https://www.linkedin.com/company/officialtoonie/?viewAsMember=true</t>
  </si>
  <si>
    <t>info@toonieholding.com</t>
  </si>
  <si>
    <t>Amin Ghasemi</t>
  </si>
  <si>
    <t>https://www.linkedin.com/in/aleph-ghaaf/?originalSubdomain=ca</t>
  </si>
  <si>
    <t>Military Fasteners</t>
  </si>
  <si>
    <t>B2B, Military</t>
  </si>
  <si>
    <t>Melbourne, Florida, United States</t>
  </si>
  <si>
    <t>Military Fasteners is a B2B eCommerce distributor of mil-spec fasteners that primarily serves customers in the aerospace industries.</t>
  </si>
  <si>
    <t>military-fasteners.com</t>
  </si>
  <si>
    <t>https://www.linkedin.com/company/military-fasteners/</t>
  </si>
  <si>
    <t>Montage Partners</t>
  </si>
  <si>
    <t>David Ficadenti</t>
  </si>
  <si>
    <t>http://www.linkedin.com/in/david-ficadenti-2070856</t>
  </si>
  <si>
    <t>ITSA Partners</t>
  </si>
  <si>
    <t>ITSA Partners is a technology company.</t>
  </si>
  <si>
    <t>+1 805-807-7507</t>
  </si>
  <si>
    <t>Graeme Hewett</t>
  </si>
  <si>
    <t>g@itservicealliance.com</t>
  </si>
  <si>
    <t>https://www.linkedin.com/in/graeme-hewett-487681125/</t>
  </si>
  <si>
    <t>Blue-Sky API</t>
  </si>
  <si>
    <t>Tarrytown, New York, United States</t>
  </si>
  <si>
    <t>DATA Aggregator and Advanced API for Fintechs and others to leverage financial data.</t>
  </si>
  <si>
    <t>blueskyapi.com</t>
  </si>
  <si>
    <t>https://www.linkedin.com/company/blue-sky-api/about</t>
  </si>
  <si>
    <t>tim.baker@blueskyapi.com</t>
  </si>
  <si>
    <t>914-357-5674</t>
  </si>
  <si>
    <t>Pedro Aguayo</t>
  </si>
  <si>
    <t>http://www.linkedin.com/in/pedro-j-aguayo-453946</t>
  </si>
  <si>
    <t>Odysseus Software</t>
  </si>
  <si>
    <t>Odysseus Software is a technology company.</t>
  </si>
  <si>
    <t>+1 8137288929</t>
  </si>
  <si>
    <t>Bitcoin Games Lab</t>
  </si>
  <si>
    <t>Casual Games, Gaming, Online Games</t>
  </si>
  <si>
    <t>Bitcoin Games Lab, an inventive video game company, wants to make Bitcoin available to all gamers worldwide.</t>
  </si>
  <si>
    <t>bitcoingameslab.com</t>
  </si>
  <si>
    <t>https://www.linkedin.com/company/bitcoingameslab/</t>
  </si>
  <si>
    <t>info@bitcoingameslab.com</t>
  </si>
  <si>
    <t>Toni Moral</t>
  </si>
  <si>
    <t>toni@bitcoingameslab.com</t>
  </si>
  <si>
    <t>http://www.linkedin.com/in/tonimoral</t>
  </si>
  <si>
    <t>FMC</t>
  </si>
  <si>
    <t>Management, Marketing, Operations, Pro Services</t>
  </si>
  <si>
    <t>Communications Infrastructure, Events, Publishing</t>
  </si>
  <si>
    <t>Shenley, Hertford, United Kingdom</t>
  </si>
  <si>
    <t>FMC is a dental communications company that connects the dental community by organizing events, webinars, conferences, and award functions.</t>
  </si>
  <si>
    <t>fmc.co.uk</t>
  </si>
  <si>
    <t>https://www.linkedin.com/company/fmc-limited/</t>
  </si>
  <si>
    <t>info@fmc.co.uk</t>
  </si>
  <si>
    <t>+44 0845 184 1498</t>
  </si>
  <si>
    <t>Santander UK, Coniston Capital</t>
  </si>
  <si>
    <t>Craig Welling</t>
  </si>
  <si>
    <t>craig.welling@fmc.co.uk</t>
  </si>
  <si>
    <t>https://www.linkedin.com/in/craig-welling-494a5a31/</t>
  </si>
  <si>
    <t>Xerberus Labs</t>
  </si>
  <si>
    <t>Apps, Financial Services, Software, Web3</t>
  </si>
  <si>
    <t>Xerberus is a financial services company that creates crypto-native risk ratings.</t>
  </si>
  <si>
    <t>xerberus.io</t>
  </si>
  <si>
    <t>https://www.linkedin.com/company/xerberus-labs</t>
  </si>
  <si>
    <t>support@xerberus.io</t>
  </si>
  <si>
    <t>Thrive Protocol</t>
  </si>
  <si>
    <t>Simon Peters</t>
  </si>
  <si>
    <t>simon@xerberus.io</t>
  </si>
  <si>
    <t>http://www.linkedin.com/in/simon-peters-a13536bb</t>
  </si>
  <si>
    <t>WV Health Right</t>
  </si>
  <si>
    <t>Information Technology, Medical &amp; Science, Operations</t>
  </si>
  <si>
    <t>Health Care, Health Diagnostics, Non Profit</t>
  </si>
  <si>
    <t>Charleston, West Virginia, United States</t>
  </si>
  <si>
    <t>WV Health Right provides free medical care, pharmaceutical, behavioral health guidance, and health to uninsured/underinsured people.</t>
  </si>
  <si>
    <t>wvhealthright.org</t>
  </si>
  <si>
    <t>https://www.linkedin.com/company/wv-health-right/</t>
  </si>
  <si>
    <t>info@wvhealthright.org</t>
  </si>
  <si>
    <t>+1 304 343 7000</t>
  </si>
  <si>
    <t>Sun Life U.S.</t>
  </si>
  <si>
    <t>Angie Settle</t>
  </si>
  <si>
    <t>asettle@wvhealthright.org</t>
  </si>
  <si>
    <t>https://wvhealthright.org/about/</t>
  </si>
  <si>
    <t>Skin Gourmet</t>
  </si>
  <si>
    <t>Beauty, Cosmetics, Manufacturing, Organic</t>
  </si>
  <si>
    <t>Achimota, Volta, Ghana</t>
  </si>
  <si>
    <t>Skin Gourmet is a skincare products production company specializing in producing raw handmade skincare products.</t>
  </si>
  <si>
    <t>skingourmet.com</t>
  </si>
  <si>
    <t>https://www.linkedin.com/company/skin-gourmet/</t>
  </si>
  <si>
    <t>violet@skingourmetgh.com</t>
  </si>
  <si>
    <t>+233 (0) 20 89 79 302</t>
  </si>
  <si>
    <t>GHS</t>
  </si>
  <si>
    <t>Fidelity Bank Ghana, Jack Ma Foundation</t>
  </si>
  <si>
    <t>Violet Amoabeng</t>
  </si>
  <si>
    <t>violet@skingourmet.com</t>
  </si>
  <si>
    <t>http://www.linkedin.com/in/violet-amoabeng-4b3b1125</t>
  </si>
  <si>
    <t>UniTaskerPro</t>
  </si>
  <si>
    <t>Bookkeeping and Payroll, CRM, Enterprise Software, Human Resources, Information Technology, Project Management, Recruiting, SaaS</t>
  </si>
  <si>
    <t>Delaware City, Delaware, United States</t>
  </si>
  <si>
    <t>SaaS</t>
  </si>
  <si>
    <t>unitaskerpro.com</t>
  </si>
  <si>
    <t>https://www.linkedin.com/company/unitaskerpro/</t>
  </si>
  <si>
    <t>info@unitaskerpro.com</t>
  </si>
  <si>
    <t>Salauddin</t>
  </si>
  <si>
    <t>http://www.linkedin.com/in/salauddinjewel</t>
  </si>
  <si>
    <t>Ansheng Software Technology</t>
  </si>
  <si>
    <t>Ansheng Software Technology is a software company.</t>
  </si>
  <si>
    <t>Elekta</t>
  </si>
  <si>
    <t>Lingling Zhu</t>
  </si>
  <si>
    <t>https://www.dnb.com/business-directory/company-profiles.liaoning_huaxing_ansheng_software_technology_co_ltd.3c2544eef9505c60c8e48edac05e2416.html#:~:text=with%202%20Principals*-,Lingling%20Zhu,Executive%20Director,-Contact%202</t>
  </si>
  <si>
    <t>Luminous</t>
  </si>
  <si>
    <t>Solar</t>
  </si>
  <si>
    <t>Embodied AI for industrials</t>
  </si>
  <si>
    <t>luminousrobotics.com</t>
  </si>
  <si>
    <t>https://www.linkedin.com/company/luminous-robotics</t>
  </si>
  <si>
    <t>info@luminousrobotics.com</t>
  </si>
  <si>
    <t>Jay Wong</t>
  </si>
  <si>
    <t>jay@luminousrobotics.com</t>
  </si>
  <si>
    <t>https://www.linkedin.com/in/jaymingwong/</t>
  </si>
  <si>
    <t>St Vincent de Paul Society</t>
  </si>
  <si>
    <t>1833-01-01</t>
  </si>
  <si>
    <t>Human Resources, Information Technology, Legal, Management, Medical &amp; Science, Operations, Product</t>
  </si>
  <si>
    <t>Charity, Education, Health Care, Non Profit, Social Impact</t>
  </si>
  <si>
    <t>Canberra, Australian Capital Territory, Australia</t>
  </si>
  <si>
    <t>St Vincent de Paul Society offers education, healthcare, income support, energy needs and housing assistance to people experiencing poverty.</t>
  </si>
  <si>
    <t>vinnies.org.au</t>
  </si>
  <si>
    <t>https://www.linkedin.com/company/vinnies-australia/</t>
  </si>
  <si>
    <t>info.cg@vinnies.org.au</t>
  </si>
  <si>
    <t>Washington County Food Access Improvement Fund</t>
  </si>
  <si>
    <t>Yolanda Saiz</t>
  </si>
  <si>
    <t>yolanda.saiz@vinnies.org.au</t>
  </si>
  <si>
    <t>http://www.linkedin.com/in/yolanda-saiz-06a27229</t>
  </si>
  <si>
    <t>SnakeLite</t>
  </si>
  <si>
    <t>Casual Games, Online Games</t>
  </si>
  <si>
    <t>Snake Lite is a classic arcade snake game with a competitive edge.</t>
  </si>
  <si>
    <t>snakelite.io</t>
  </si>
  <si>
    <t>Redpoint Ventures China</t>
  </si>
  <si>
    <t>SantaHost</t>
  </si>
  <si>
    <t>Travel, Vacation Rental</t>
  </si>
  <si>
    <t>Direct Booking Platform For Local Trusted Airbnb Host Network</t>
  </si>
  <si>
    <t>santahost.com</t>
  </si>
  <si>
    <t>Herve Fulchiron</t>
  </si>
  <si>
    <t>hervefulchiron@santahost.com</t>
  </si>
  <si>
    <t>https://www.crunchbase.com/organization/santahost</t>
  </si>
  <si>
    <t>dhost</t>
  </si>
  <si>
    <t>Cloud Computing, Information Technology, Infrastructure</t>
  </si>
  <si>
    <t>dhost is a neutral hosting company that builds connectivity infrastructure systems for cities and buildings.</t>
  </si>
  <si>
    <t>dhost.net</t>
  </si>
  <si>
    <t>https://www.linkedin.com/company/dhostnet</t>
  </si>
  <si>
    <t>NTT DOCOMO Ventures</t>
  </si>
  <si>
    <t>Min Chong</t>
  </si>
  <si>
    <t>min.chong@dhost.net</t>
  </si>
  <si>
    <t>https://linkedin.com/in/ACwAADfG064B2mVhhru3QwtidQS5iFxH-_isDnY</t>
  </si>
  <si>
    <t>The Cloud Minders</t>
  </si>
  <si>
    <t>Artificial Intelligence (AI), Cloud Computing, Cloud Infrastructure, GPU, Information Technology, IT Infrastructure</t>
  </si>
  <si>
    <t>Alt investments in AI supercomputers.</t>
  </si>
  <si>
    <t>thecloudminders.com</t>
  </si>
  <si>
    <t>https://www.linkedin.com/company/the-cloud-minders</t>
  </si>
  <si>
    <t>investor-relations@thecloudminders.com</t>
  </si>
  <si>
    <t>Global Digital Holdings</t>
  </si>
  <si>
    <t>Ian Gerard</t>
  </si>
  <si>
    <t>ian@thecloudminders.com</t>
  </si>
  <si>
    <t>http://www.linkedin.com/in/ian-gerard</t>
  </si>
  <si>
    <t>Smurfit Westrock</t>
  </si>
  <si>
    <t>Packaging Services, Recycling, Sustainability</t>
  </si>
  <si>
    <t>Smurfit Westrock manufactures corrugated and paper-based packaging.</t>
  </si>
  <si>
    <t>smurfitwestrock.com</t>
  </si>
  <si>
    <t>https://www.linkedin.com/company/smurfit-westrock/</t>
  </si>
  <si>
    <t>+353 1 409 0000</t>
  </si>
  <si>
    <t>Anthony Smurfit</t>
  </si>
  <si>
    <t>https://www.smurfitwestrock.com/about/corporate-governance/senior-management</t>
  </si>
  <si>
    <t>KingFocus Biomedical</t>
  </si>
  <si>
    <t>KingFocus Biomedical offers production, sales, and service of in vitro diagnostic reagents and instruments.</t>
  </si>
  <si>
    <t>king-focus.com</t>
  </si>
  <si>
    <t>https://www.linkedin.com/company/%E6%B7%B1%E5%9C%B3%E5%B8%82%E9%87%91%E5%87%86%E7%94%9F%E7%89%A9%E5%8C%BB%E5%AD%A6%E5%B7%A5%E7%A8%8B%E6%9C%89%E9%99%90%E5%85%AC%E5%8F%B8</t>
  </si>
  <si>
    <t>BOC &amp; Utrust Private Equity Fund Management, Shenzhen Guozhong Venture Capital Management</t>
  </si>
  <si>
    <t>Adam Mirp</t>
  </si>
  <si>
    <t>http://www.linkedin.com/in/adam-king-certrp-mirp-b1147b97</t>
  </si>
  <si>
    <t>Everlight Space</t>
  </si>
  <si>
    <t>Communications Infrastructure, Power Grid, Satellite Communication</t>
  </si>
  <si>
    <t>Everlight Space offer satellite power system solutions and product development provisions.</t>
  </si>
  <si>
    <t>everlight-space.com</t>
  </si>
  <si>
    <t>everlight@szsest.onaliyun.com</t>
  </si>
  <si>
    <t>+86 5-126-825-2451</t>
  </si>
  <si>
    <t>Digital China</t>
  </si>
  <si>
    <t>Hardware, Robotic Process Automation (RPA), Robotics</t>
  </si>
  <si>
    <t>Digital China is a robotics company focused on developing humanoid interactive robots.</t>
  </si>
  <si>
    <t>Agibot</t>
  </si>
  <si>
    <t>Hearty Helpings Food Pantry</t>
  </si>
  <si>
    <t>Greenville, Mississippi, United States</t>
  </si>
  <si>
    <t>Hearty Helpings Food Pantry's objective is to reduce hunger by partnering, networking, growing food, and packaging it for distribution.</t>
  </si>
  <si>
    <t>heartyhelpingsfoodpantry.com</t>
  </si>
  <si>
    <t>662-335-5554</t>
  </si>
  <si>
    <t>Volunteers in Medicine Clinic of the Cascades</t>
  </si>
  <si>
    <t>Health Care, Medical, Mental Health, Wellness, Women's</t>
  </si>
  <si>
    <t>Bend, Oregon, United States</t>
  </si>
  <si>
    <t>VIM is a health care center that offers chronic illness care, mental health assessment, and womens health care services.</t>
  </si>
  <si>
    <t>vim-cascades.org</t>
  </si>
  <si>
    <t>https://www.linkedin.com/company/vimcascades</t>
  </si>
  <si>
    <t>info@vim-cascades.org</t>
  </si>
  <si>
    <t>+1 541 330 9001</t>
  </si>
  <si>
    <t>Susan Battle</t>
  </si>
  <si>
    <t>http://www.linkedin.com/in/susan-battle-msn-rn-phn-ccm-fnp-bc-7561a67</t>
  </si>
  <si>
    <t>Zhongke Xingchi</t>
  </si>
  <si>
    <t>Autonomous Vehicles, Logistics, Public Transportation</t>
  </si>
  <si>
    <t>Zhongke Xingchi is a technology developer focusing on autonomous driving and intelligent networking solutions.</t>
  </si>
  <si>
    <t>shineauto.com.cn</t>
  </si>
  <si>
    <t>Hefei Angel Fund, HKUST Silicon Valley Guidance Fund</t>
  </si>
  <si>
    <t>Zhengbin Zhou</t>
  </si>
  <si>
    <t>https://pitchbook.com/profiles/company/516762-01#research</t>
  </si>
  <si>
    <t>Zemith</t>
  </si>
  <si>
    <t>zemith.com</t>
  </si>
  <si>
    <t>https://www.zemith.com</t>
  </si>
  <si>
    <t>510-555-5555</t>
  </si>
  <si>
    <t>Nasir Hussain</t>
  </si>
  <si>
    <t>https://www.linkedin.com/in/nasir-hussain-7b837817a/?originalSubdomain=in</t>
  </si>
  <si>
    <t>UniLink</t>
  </si>
  <si>
    <t>We help exceptional founders discover exceptional talent</t>
  </si>
  <si>
    <t>joinunilink.com</t>
  </si>
  <si>
    <t>https://www.linkedin.com/company/joinunilink</t>
  </si>
  <si>
    <t>hello@joinunilink.com</t>
  </si>
  <si>
    <t>Holekamp Seed Fund</t>
  </si>
  <si>
    <t>Rohan Kamalakantha</t>
  </si>
  <si>
    <t>rohan@joinunilink.com</t>
  </si>
  <si>
    <t>http://www.linkedin.com/in/rohan-kamalakantha-56b329190</t>
  </si>
  <si>
    <t>Menovex</t>
  </si>
  <si>
    <t>Menovex is a laser minimally invasive medical treatment enterprise.</t>
  </si>
  <si>
    <t>menovex.cn</t>
  </si>
  <si>
    <t>service@menovex.com</t>
  </si>
  <si>
    <t>0755-89454602</t>
  </si>
  <si>
    <t>Infinity Equity</t>
  </si>
  <si>
    <t>Mississippi Delta Nature and Learning Center</t>
  </si>
  <si>
    <t>Service Industry, Training</t>
  </si>
  <si>
    <t>Mississippi Delta Nature and Learning Centre offers high-quality educational program and career training possibilities.</t>
  </si>
  <si>
    <t>msdeltanature.org</t>
  </si>
  <si>
    <t>Amanda Delperdang</t>
  </si>
  <si>
    <t>amanda@msdeltanature.org</t>
  </si>
  <si>
    <t>https://deltabusinessjournal.com/amanda-delperdang/#:~:text=Lyndsi%20Naron-,Amanda%20Delperdang,-Amanda%20Delperdang%2C%20the</t>
  </si>
  <si>
    <t>Hyde Hydrogen Energy</t>
  </si>
  <si>
    <t>Carbon Capture, Energy, GreenTech</t>
  </si>
  <si>
    <t>Hyde Hydrogen Energy is a green hydrogen industry company, focusing on carbon neutrality</t>
  </si>
  <si>
    <t>haideqingneng.com</t>
  </si>
  <si>
    <t>Joy Capital, Sinopec Capital</t>
  </si>
  <si>
    <t>Ouyang Minggao</t>
  </si>
  <si>
    <t>https://app.dealroom.co/companies/hyde_hydrogen_energy_technology_jiangsu_</t>
  </si>
  <si>
    <t>Recept</t>
  </si>
  <si>
    <t>Apps, Business Development, Developer Platform, SaaS</t>
  </si>
  <si>
    <t>Recept is a software company that develops information management apps for educational institutions and business promotion services.</t>
  </si>
  <si>
    <t>recept.earth</t>
  </si>
  <si>
    <t>contact@recept.earth</t>
  </si>
  <si>
    <t>+81 03-6262-6198</t>
  </si>
  <si>
    <t>Masatake Nakase</t>
  </si>
  <si>
    <t>nakase@recept.earth</t>
  </si>
  <si>
    <t>https://recept.earth/company/</t>
  </si>
  <si>
    <t>Baneng Algae</t>
  </si>
  <si>
    <t>Biomass Energy, Biotechnology, Life Science</t>
  </si>
  <si>
    <t>Changzhou, Zhejiang, China</t>
  </si>
  <si>
    <t>Banen Algae is a biomaterials developer specializes in the R&amp;D of marine bioactive substances, biochemical product, and bio-based materials.</t>
  </si>
  <si>
    <t>Algae Chain Ecology, Dacheng Huizhong, Jiangsu Industrial Technology Research Institute</t>
  </si>
  <si>
    <t>Liyuan Ma</t>
  </si>
  <si>
    <t>https://pitchbook.com/profiles/company/640305-55#board</t>
  </si>
  <si>
    <t>FajarPaper</t>
  </si>
  <si>
    <t>FajarPaper is a packaging paper manufacturer in Indonesia with an installed capacity of 1,300,000 metric tons per year.</t>
  </si>
  <si>
    <t>fajarpaper.com</t>
  </si>
  <si>
    <t>https://www.linkedin.com/company/pt-fajar-surya-wisesa-tbk</t>
  </si>
  <si>
    <t>+62 21 344 1316</t>
  </si>
  <si>
    <t>SCG Packaging</t>
  </si>
  <si>
    <t>Jason Smith</t>
  </si>
  <si>
    <t>jason@fajarpaper.com</t>
  </si>
  <si>
    <t>https://www.fajarpaper.com/team/#</t>
  </si>
  <si>
    <t>Lokatani</t>
  </si>
  <si>
    <t>Farming</t>
  </si>
  <si>
    <t>Lokatani streamlines farming from planning to post-harvesting using IoT for efficient agriculture.</t>
  </si>
  <si>
    <t>lokatani.id</t>
  </si>
  <si>
    <t>https://www.linkedin.com/company/lokataniid/?originalSubdomain=id</t>
  </si>
  <si>
    <t>hi@lokatani.id</t>
  </si>
  <si>
    <t>62 812-9125-5366</t>
  </si>
  <si>
    <t>AsiaPay Capital, Jakarta Ventura</t>
  </si>
  <si>
    <t>Abdul Choliq</t>
  </si>
  <si>
    <t>choliq@lokatani.id</t>
  </si>
  <si>
    <t>http://www.linkedin.com/in/abdul-choliq-0a0376b7</t>
  </si>
  <si>
    <t>Bayview</t>
  </si>
  <si>
    <t>Finance, Human Resources, Management, Medical &amp; Science, Operations</t>
  </si>
  <si>
    <t>Communities, Health Care, Non Profit, Retirement</t>
  </si>
  <si>
    <t>Bayview is a retirement community that offers memory care, skilled nursing, and senior rehabilitation for adults and children.</t>
  </si>
  <si>
    <t>bayviewseattle.org</t>
  </si>
  <si>
    <t>https://linkedin.com/company/bayviewseattle</t>
  </si>
  <si>
    <t>hr@bayviewseattle.org</t>
  </si>
  <si>
    <t>+1 206 284 7330</t>
  </si>
  <si>
    <t>Ziegler</t>
  </si>
  <si>
    <t>Nancy Weinbeck</t>
  </si>
  <si>
    <t>https://www.bayviewseattle.org/leadership-staff/#:~:text=Nancy%20Weinbeck%20is%20the%20Chief,non%2Dprofit%20life%20plan%20community.</t>
  </si>
  <si>
    <t>Limbs for Life Foundation</t>
  </si>
  <si>
    <t>Charity, Health Care, Medical, Non Profit</t>
  </si>
  <si>
    <t>Oklahoma City, Oklahoma, United States</t>
  </si>
  <si>
    <t>The Limbs for Life Foundation is a global nonprofit organization dedicated to providing fully functional prosthetic care for individuals.</t>
  </si>
  <si>
    <t>limbsforlife.org</t>
  </si>
  <si>
    <t>https://www.linkedin.com/company/limbs-for-life</t>
  </si>
  <si>
    <t>admin@limbsforlife.org</t>
  </si>
  <si>
    <t>+1 888 235 5462</t>
  </si>
  <si>
    <t>Randy Titony</t>
  </si>
  <si>
    <t>randytitony@limbsforlife.org</t>
  </si>
  <si>
    <t>https://www.linkedin.com/in/randytitony/</t>
  </si>
  <si>
    <t>Tulsa Cornerstone Assistance Network</t>
  </si>
  <si>
    <t>Tulsa, Oklahoma, United States</t>
  </si>
  <si>
    <t>Tulsa Youth Works began in 2008, led by two children who created a summer camp in North Tulsa.</t>
  </si>
  <si>
    <t>tulsayouthworks.org</t>
  </si>
  <si>
    <t>https://www.linkedin.com/in/tulsa-youthworks-8a8b8126a/</t>
  </si>
  <si>
    <t>chris.beach.tulsacan@gmail.com</t>
  </si>
  <si>
    <t>+1 918-734-0471</t>
  </si>
  <si>
    <t>Chris Beach</t>
  </si>
  <si>
    <t>cbeach@tulsacan.org</t>
  </si>
  <si>
    <t>https://www.tulsayouthworks.org/our-leadership-team-8272023.html</t>
  </si>
  <si>
    <t>The Church of The Living God, Pillar &amp; Ground of The Truth</t>
  </si>
  <si>
    <t>Non Profit, Religion, Social</t>
  </si>
  <si>
    <t>The Church of The Living God, Pillar &amp; Ground of The Truth aims to uplift the community through God's teachings and essential services.</t>
  </si>
  <si>
    <t>tcotlgoutreach.org</t>
  </si>
  <si>
    <t>tcotlglelandms@gmail.com</t>
  </si>
  <si>
    <t>+1 662-207-5830</t>
  </si>
  <si>
    <t>James Styles</t>
  </si>
  <si>
    <t>https://www.tcotlgoutreach.org/leadership</t>
  </si>
  <si>
    <t>Clean Water Consultants</t>
  </si>
  <si>
    <t>Engineering, Information Technology, Management, Operations</t>
  </si>
  <si>
    <t>Commercial, Construction, Residential</t>
  </si>
  <si>
    <t>Winder, Georgia, United States</t>
  </si>
  <si>
    <t>Clean Water Consultants provides environmental construction services for commercial and residential areas.</t>
  </si>
  <si>
    <t>cleanwaterconsultants.com</t>
  </si>
  <si>
    <t>https://www.linkedin.com/company/clean-water-consultants-inc</t>
  </si>
  <si>
    <t>sales@cleanwaterconsultants.com</t>
  </si>
  <si>
    <t>1 770-868-1371</t>
  </si>
  <si>
    <t>Juana Cox</t>
  </si>
  <si>
    <t>jcox@cleanwaterconsultants.com</t>
  </si>
  <si>
    <t>https://linkedin.com/in/ACwAAEMA6SUBA48DB1u1uCbijt0dCqr1A4DYh1U</t>
  </si>
  <si>
    <t>India Natural Resource Economics and Management Foundation</t>
  </si>
  <si>
    <t>Natural Resources, Non Profit, Water</t>
  </si>
  <si>
    <t>Anand, Gujarat, India</t>
  </si>
  <si>
    <t>INREM is a research institution probing societal issues concerning water, public health, agriculture, and the environment.</t>
  </si>
  <si>
    <t>inremfoundation.org</t>
  </si>
  <si>
    <t>https://www.linkedin.com/company/inrem-foundation/</t>
  </si>
  <si>
    <t>inremf@gmail.com</t>
  </si>
  <si>
    <t>+91 02692 262385</t>
  </si>
  <si>
    <t>Google.org</t>
  </si>
  <si>
    <t>Sunderrajan Krishnan</t>
  </si>
  <si>
    <t>sunder@inremfoundation.org</t>
  </si>
  <si>
    <t>https://www.linkedin.com/in/sunderrajan-krishnan-75062785/?originalSubdomain=in</t>
  </si>
  <si>
    <t>Hodding Carter Memorial YMCA</t>
  </si>
  <si>
    <t>Fitness, Health Care, Non Profit, Social Impact</t>
  </si>
  <si>
    <t>Hodding Carter Memorial YMCA is serving the community by organizing health and fitness programs for the citizens.</t>
  </si>
  <si>
    <t>ymcahcm.org</t>
  </si>
  <si>
    <t>gchaffinch@ymcahcm.org</t>
  </si>
  <si>
    <t>+(662) 335-7258</t>
  </si>
  <si>
    <t>Ginger Chaffinch</t>
  </si>
  <si>
    <t>http://ymcahcm.org/board-%26-staff</t>
  </si>
  <si>
    <t>End of the Rainbow Foundation</t>
  </si>
  <si>
    <t>Education, LGBT, Non Profit</t>
  </si>
  <si>
    <t>End of the Rainbow Foundation creates sponsorship circles (groups of five), hosts support groups, and provides education.</t>
  </si>
  <si>
    <t>endoftherainbow.ca</t>
  </si>
  <si>
    <t>https://www.linkedin.com/company/end-of-the-rainbow-foundation/</t>
  </si>
  <si>
    <t>(403) 262-4086</t>
  </si>
  <si>
    <t>Government of Canada</t>
  </si>
  <si>
    <t>Kelly Ernst</t>
  </si>
  <si>
    <t>kellyernst@endoftherainbow.ca</t>
  </si>
  <si>
    <t>https://www.newcanadianmedia.ca/is-canada-really-a-leader-of-lgbtq-refugee-rights/</t>
  </si>
  <si>
    <t>Pri0r1ty AI</t>
  </si>
  <si>
    <t>Information and Communications Technology (ICT), Information Technology</t>
  </si>
  <si>
    <t>Pri0r1ty AI is a technology-driven, human-delivered platform made to help businesses grow.</t>
  </si>
  <si>
    <t>pri0r1ty.com</t>
  </si>
  <si>
    <t>https://www.linkedin.com/company/pri0r1ty-ai-plc</t>
  </si>
  <si>
    <t>info@pri0r1ty.com</t>
  </si>
  <si>
    <t>Primorus Investments</t>
  </si>
  <si>
    <t>Daniel Gee</t>
  </si>
  <si>
    <t>dgee@pri0r1ty.com</t>
  </si>
  <si>
    <t>http://www.linkedin.com/in/daniel-gee-289462119</t>
  </si>
  <si>
    <t>LevelUp Kids</t>
  </si>
  <si>
    <t>Dental, Non Profit, Social</t>
  </si>
  <si>
    <t>Kansas City, Missouri, United States</t>
  </si>
  <si>
    <t>LevelUp Kids provide services that empower families and create pathways for low-income kids to succeed.</t>
  </si>
  <si>
    <t>levelupkidsinc.org</t>
  </si>
  <si>
    <t>https://www.linkedin.com/company/levelupkidsinc/</t>
  </si>
  <si>
    <t>+1 816-413-9009</t>
  </si>
  <si>
    <t>Christy May</t>
  </si>
  <si>
    <t>christy@levelupkidsinc.org</t>
  </si>
  <si>
    <t>https://www.linkedin.com/in/christy-may-02909333/</t>
  </si>
  <si>
    <t>New Jerusalem Church Food Pantry</t>
  </si>
  <si>
    <t>Charity, Non Profit, Social Impact</t>
  </si>
  <si>
    <t>Mississippi State, Mississippi, United States</t>
  </si>
  <si>
    <t>New Jerusalem Church Food Pantry provides food to the people in need.</t>
  </si>
  <si>
    <t>njmbc1906.org</t>
  </si>
  <si>
    <t>foodpantry@njmbc1906.org</t>
  </si>
  <si>
    <t>+1 662-335-1324</t>
  </si>
  <si>
    <t>Pastor Holmes</t>
  </si>
  <si>
    <t>pastorholmes@njmbc1906.org</t>
  </si>
  <si>
    <t>https://njmbc1906.org/about/</t>
  </si>
  <si>
    <t>Rockfiber</t>
  </si>
  <si>
    <t>Advanced Materials, Manufacturing, Natural Resources</t>
  </si>
  <si>
    <t>Rockfiber is a manufacturing company that offers a strong and durable fiber made out of igneous rocks for composites.</t>
  </si>
  <si>
    <t>rockfiber.com</t>
  </si>
  <si>
    <t>rklawonn@rockfiber.com</t>
  </si>
  <si>
    <t>+1 832-205-5205</t>
  </si>
  <si>
    <t>Anthony Dibenedetto</t>
  </si>
  <si>
    <t>https://www.rockfiber.com/our-team</t>
  </si>
  <si>
    <t>AT4K</t>
  </si>
  <si>
    <t>Health Care, Mental Health</t>
  </si>
  <si>
    <t>Grapevine, Texas, United States</t>
  </si>
  <si>
    <t>AT4K specializes and alone performs in-person autism evaluations.</t>
  </si>
  <si>
    <t>at4k.com</t>
  </si>
  <si>
    <t>https://www.linkedin.com/company/at4k</t>
  </si>
  <si>
    <t>info@at4k.com</t>
  </si>
  <si>
    <t>972.849.7194</t>
  </si>
  <si>
    <t>Chris Tillotson</t>
  </si>
  <si>
    <t>chris@at4k.com</t>
  </si>
  <si>
    <t>https://www.crunchbase.com/person/chris-tillotson</t>
  </si>
  <si>
    <t>Yujian Qionglou</t>
  </si>
  <si>
    <t>Home Services, Hotel, Rental</t>
  </si>
  <si>
    <t>Yujian Qionglou is a housing rental platform, offering efficient solutions for owners, including hotels and homestays.</t>
  </si>
  <si>
    <t>Hankou Fund</t>
  </si>
  <si>
    <t>Chunfang Tian</t>
  </si>
  <si>
    <t>https://pitchbook.com/profiles/company/640575-55#overview</t>
  </si>
  <si>
    <t>Dental Connections</t>
  </si>
  <si>
    <t>Dental, Health Care, Non Profit</t>
  </si>
  <si>
    <t>Dental Connections offer extensive dental treatments and preventive care initiatives tailored to meet diverse community needs.</t>
  </si>
  <si>
    <t>dentalconnections.org</t>
  </si>
  <si>
    <t>https://www.linkedin.com/company/dental515/</t>
  </si>
  <si>
    <t>cross@dental515.com</t>
  </si>
  <si>
    <t>+1 515-244-9136</t>
  </si>
  <si>
    <t>Richard Sproston</t>
  </si>
  <si>
    <t>http://www.linkedin.com/in/growyourbusiness</t>
  </si>
  <si>
    <t>Mississippi Sankofa Food Sovereignty Alliance</t>
  </si>
  <si>
    <t>Agriculture, Non Profit, Social Impact</t>
  </si>
  <si>
    <t>Mississippi Sankofa Food Sovereignty Alliance supports low-income Delta communities to become food sufficient.</t>
  </si>
  <si>
    <t>Esmark Finch</t>
  </si>
  <si>
    <t>Packaging Services, Printing</t>
  </si>
  <si>
    <t>Esmark Finch offers supply chain solutions for on-demand print and packaging, along with managing complex packaging requirements.</t>
  </si>
  <si>
    <t>esmarkfinch.ie</t>
  </si>
  <si>
    <t>https://www.linkedin.com/company/esmark-finch-limited</t>
  </si>
  <si>
    <t>John Mullane</t>
  </si>
  <si>
    <t>john.mullane@esmarkfinch.ie</t>
  </si>
  <si>
    <t>http://www.linkedin.com/in/john-mullane-a0397b9</t>
  </si>
  <si>
    <t>Kini</t>
  </si>
  <si>
    <t>Information Services, Recruiting</t>
  </si>
  <si>
    <t>Stadtallendorf, Hessen, Germany</t>
  </si>
  <si>
    <t>Kini streamlines recruitment by synchronizing data between stakeholders, enabling agencies, talent channels, and customers.</t>
  </si>
  <si>
    <t>getkini.com</t>
  </si>
  <si>
    <t>https://www.linkedin.com/company/getkini</t>
  </si>
  <si>
    <t>support@getkini.com</t>
  </si>
  <si>
    <t>Fabian Scheib</t>
  </si>
  <si>
    <t>fabian.scheib@getkini.com</t>
  </si>
  <si>
    <t>http://www.linkedin.com/in/fabian-scheib</t>
  </si>
  <si>
    <t>Groq</t>
  </si>
  <si>
    <t>Artificial Intelligence (AI), Electronics, Machine Learning, Semiconductor</t>
  </si>
  <si>
    <t>Groq radically simplifies compute to accelerate workloads in artificial intelligence, machine learning, and high-performance computing.</t>
  </si>
  <si>
    <t>groq.com</t>
  </si>
  <si>
    <t>https://www.linkedin.com/company/groq</t>
  </si>
  <si>
    <t>contact@groq.com</t>
  </si>
  <si>
    <t>BlackRock, D1 Capital Partners, Tiger Global Management, D1 Capital Partners, Infinitum Partners, Social Capital</t>
  </si>
  <si>
    <t>Jonathan Ross</t>
  </si>
  <si>
    <t>j@groq.com</t>
  </si>
  <si>
    <t>https://www.linkedin.com/in/ross-jonathan/</t>
  </si>
  <si>
    <t>Octane</t>
  </si>
  <si>
    <t>Engineering, Finance, Human Resources, Information Technology, Legal, Management, Medical &amp; Science, Operations, Pro Services, Product, Sales, Support</t>
  </si>
  <si>
    <t>Octane is a financial technology company that focuses on providing financing solutions for recreational purchases.</t>
  </si>
  <si>
    <t>octane.co</t>
  </si>
  <si>
    <t>https://www.linkedin.com/company/octane-lending</t>
  </si>
  <si>
    <t>ir@octane.co</t>
  </si>
  <si>
    <t>+1 646 809 4123</t>
  </si>
  <si>
    <t>Valar Ventures, Progressive Insurance, Progressive Insurance, Berenson &amp; Company, IA Ventures, Contour Venture Partners</t>
  </si>
  <si>
    <t>Jason Guss</t>
  </si>
  <si>
    <t>jason@octane.co</t>
  </si>
  <si>
    <t>https://www.linkedin.com/in/jaguss/</t>
  </si>
  <si>
    <t>Protect AI</t>
  </si>
  <si>
    <t>Artificial Intelligence (AI), Cyber Security, Machine Learning, Security, Software</t>
  </si>
  <si>
    <t>Protect AI offers a cybersecurity platform that specializes in protecting machine learning models and artificial intelligence systems.</t>
  </si>
  <si>
    <t>protectai.com</t>
  </si>
  <si>
    <t>https://www.linkedin.com/company/protect-ai</t>
  </si>
  <si>
    <t>community@protectai.com</t>
  </si>
  <si>
    <t>Evolution Equity Partners, Acrew Capital, boldstart ventures</t>
  </si>
  <si>
    <t>Ian Swanson</t>
  </si>
  <si>
    <t>ian@protectai.com</t>
  </si>
  <si>
    <t>https://www.linkedin.com/in/ianswanson/</t>
  </si>
  <si>
    <t>DevRev</t>
  </si>
  <si>
    <t>Artificial Intelligence (AI), CRM, Customer Service, Developer APIs, Developer Platform, Software</t>
  </si>
  <si>
    <t>DevRev offers a cloud-based solution for both customer support and software development.</t>
  </si>
  <si>
    <t>devrev.ai</t>
  </si>
  <si>
    <t>https://www.linkedin.com/company/devrev</t>
  </si>
  <si>
    <t>contacts@devrev.ai</t>
  </si>
  <si>
    <t>Khosla Ventures, Mayfield Fund, Param Hansa Values, Dheeraj Pandey</t>
  </si>
  <si>
    <t>Dheeraj Pandey</t>
  </si>
  <si>
    <t>dp@devrev.ai</t>
  </si>
  <si>
    <t>https://www.linkedin.com/in/dpandey/</t>
  </si>
  <si>
    <t>FLYR</t>
  </si>
  <si>
    <t>Engineering, Human Resources, Information Technology, Legal, Management, Marketing, Medical &amp; Science, Operations, Pro Services, Product, Sales</t>
  </si>
  <si>
    <t>Air Transportation, Analytics, Artificial Intelligence (AI), Machine Learning, Predictive Analytics</t>
  </si>
  <si>
    <t>Santa Monica, California, United States</t>
  </si>
  <si>
    <t>FLYR is a technology company that uses AI to help airlines and hospitality businesses.</t>
  </si>
  <si>
    <t>flyrlabs.com</t>
  </si>
  <si>
    <t>http://www.linkedin.com/company/flyrinc</t>
  </si>
  <si>
    <t>support@flyrlabs.com</t>
  </si>
  <si>
    <t>855-908-3999</t>
  </si>
  <si>
    <t>WestCap, Vista Credit Partners, Peter Thiel, Streamlined Ventures</t>
  </si>
  <si>
    <t>Alex Mans</t>
  </si>
  <si>
    <t>alex@flyr.com</t>
  </si>
  <si>
    <t>https://www.linkedin.com/in/alexandermans/</t>
  </si>
  <si>
    <t>Cents</t>
  </si>
  <si>
    <t>Engineering, Finance, Management, Medical &amp; Science, Operations, Product, Sales</t>
  </si>
  <si>
    <t>FinTech, Hardware, Payments, SaaS</t>
  </si>
  <si>
    <t>Cents provides an all-in-one management system for laundromats and dry cleaners.</t>
  </si>
  <si>
    <t>trycents.com</t>
  </si>
  <si>
    <t>https://www.linkedin.com/company/trycents</t>
  </si>
  <si>
    <t>hello@trycents.com</t>
  </si>
  <si>
    <t>(347) 428-2208</t>
  </si>
  <si>
    <t>Camber Creek, Tiger Global Management, Bessemer Venture Partners</t>
  </si>
  <si>
    <t>Alexander Jekowsky</t>
  </si>
  <si>
    <t>alexander@trycents.com</t>
  </si>
  <si>
    <t>https://www.linkedin.com/in/ajekowsky/</t>
  </si>
  <si>
    <t>Lucid Motors</t>
  </si>
  <si>
    <t>Automotive, Autonomous Vehicles, Electric Vehicle, Transportation</t>
  </si>
  <si>
    <t>Lucid Motors is an automotive company that specializes in electric cars.</t>
  </si>
  <si>
    <t>lucidmotors.com</t>
  </si>
  <si>
    <t>https://www.linkedin.com/company/lucidmotors</t>
  </si>
  <si>
    <t>media@lucidmotors.com</t>
  </si>
  <si>
    <t>510-648-3553</t>
  </si>
  <si>
    <t>Ayar Third Investment Company, The Michigan Economic Development Corporation, Saudi Arabia's Public Investment Fund, China Environmental Fund, Venrock</t>
  </si>
  <si>
    <t>$24B</t>
  </si>
  <si>
    <t>Peter Rawlinson</t>
  </si>
  <si>
    <t>peterrawlinson@lucidmotors.com</t>
  </si>
  <si>
    <t>https://www.linkedin.com/in/peter-rawlinson-lucid/</t>
  </si>
  <si>
    <t>TELUS</t>
  </si>
  <si>
    <t>Internet, Mobile, Wireless</t>
  </si>
  <si>
    <t>Second largest Canadian telecommunications company. Provides wireless phone service, high speed Internet, IPTV, home phone, long distance,</t>
  </si>
  <si>
    <t>telus.com</t>
  </si>
  <si>
    <t>http://www.linkedin.com/company/telus</t>
  </si>
  <si>
    <t>contacto@telus.mx</t>
  </si>
  <si>
    <t>+1 (555) 500-0000</t>
  </si>
  <si>
    <t>Darren Entwistle</t>
  </si>
  <si>
    <t>darren.entwistle@telus.com</t>
  </si>
  <si>
    <t>https://www.linkedin.com/in/darrenentwistle/</t>
  </si>
  <si>
    <t>SK Hynix</t>
  </si>
  <si>
    <t>Icheon, Kyonggi-do, South Korea</t>
  </si>
  <si>
    <t>SK Hynix is the global leader in producing semiconductor, such as DRAM and NAND flash and System IC including CMOS Image Sensors.</t>
  </si>
  <si>
    <t>skhynix.com</t>
  </si>
  <si>
    <t>http://www.linkedin.com/company/19120</t>
  </si>
  <si>
    <t>82-31-630-4114</t>
  </si>
  <si>
    <t>U.S. Department of Commerce</t>
  </si>
  <si>
    <t>Kwak Noh-Jung</t>
  </si>
  <si>
    <t>https://www.skhynix.com/company/UI-FR-CP0301</t>
  </si>
  <si>
    <t>Exo</t>
  </si>
  <si>
    <t>Exo is a medical device startup which develops handheld ultrasound devices and AI for imaging and therapeutic applications.</t>
  </si>
  <si>
    <t>exo.inc</t>
  </si>
  <si>
    <t>https://www.linkedin.com/company/exo-imaging.com</t>
  </si>
  <si>
    <t>exoinfo@exo.inc</t>
  </si>
  <si>
    <t>RA Capital Management, Action Potential Venture Capital, Fiscus Ventures, Reimagined Ventures, Intel Capital, Rising Tide</t>
  </si>
  <si>
    <t>Sandeep Akkaraju</t>
  </si>
  <si>
    <t>sandeep@exo.inc</t>
  </si>
  <si>
    <t>https://www.linkedin.com/in/sandeepakkaraju/</t>
  </si>
  <si>
    <t>Rewst</t>
  </si>
  <si>
    <t>Engineering, Management, Marketing, Medical &amp; Science, Operations, Pro Services</t>
  </si>
  <si>
    <t>Information Technology, Robotic Process Automation (RPA), Robotics, Software</t>
  </si>
  <si>
    <t>Rewst develops a robotic process automation technology for smaller managed services providers.</t>
  </si>
  <si>
    <t>rewst.io</t>
  </si>
  <si>
    <t>https://www.linkedin.com/company/rewst</t>
  </si>
  <si>
    <t>Sapphire Ventures, Meritech Capital Partners, OpenView, TDF Ventures, Florida Funders</t>
  </si>
  <si>
    <t>Aharon Chernin</t>
  </si>
  <si>
    <t>aharon@rewst.io</t>
  </si>
  <si>
    <t>https://www.linkedin.com/in/aharon-chernin/</t>
  </si>
  <si>
    <t>Decipial Foundation</t>
  </si>
  <si>
    <t>Information Technology, Internet, Software, Web3</t>
  </si>
  <si>
    <t>Decipial Proximity Platform© provides an Edge Network infrastructure and software platform.</t>
  </si>
  <si>
    <t>decipial.org</t>
  </si>
  <si>
    <t>https://www.linkedin.com/company/decipial/</t>
  </si>
  <si>
    <t>web@decipial.org</t>
  </si>
  <si>
    <t>Alex Konviser</t>
  </si>
  <si>
    <t>ak@decipial.org</t>
  </si>
  <si>
    <t>https://www.crunchbase.com/organization/decipial-foundation</t>
  </si>
  <si>
    <t>Silicon Box</t>
  </si>
  <si>
    <t>Artificial Intelligence (AI), Electronics, Manufacturing, Semiconductor</t>
  </si>
  <si>
    <t>Silicon Box is a semiconductor integration service provider specializing in full chip design and manufacturing.</t>
  </si>
  <si>
    <t>silicon-box.com</t>
  </si>
  <si>
    <t>https://www.linkedin.com/company/silicon-box-pte-ltd</t>
  </si>
  <si>
    <t>customer_enquiry@silicon-box.com</t>
  </si>
  <si>
    <t>Prysm Capital</t>
  </si>
  <si>
    <t>Byung Joon Han</t>
  </si>
  <si>
    <t>bj.han@silicon-box.com</t>
  </si>
  <si>
    <t>https://www.linkedin.com/in/bj-han-8909594/</t>
  </si>
  <si>
    <t>Muon Space</t>
  </si>
  <si>
    <t>Engineering, Information Technology, Management, Operations, Sales</t>
  </si>
  <si>
    <t>Aerospace, Information Services, Information Technology</t>
  </si>
  <si>
    <t>Muon Space designs, builds, and operates orbit satellite constellations to deliver mission-critical data.</t>
  </si>
  <si>
    <t>muonspace.com</t>
  </si>
  <si>
    <t>https://www.linkedin.com/company/muon-space</t>
  </si>
  <si>
    <t>info@muonspace.com</t>
  </si>
  <si>
    <t>Activate Capital Partners, Radical Ventures, Costanoa Ventures</t>
  </si>
  <si>
    <t>Jonny Dyer</t>
  </si>
  <si>
    <t>jonny@muonspace.com</t>
  </si>
  <si>
    <t>https://www.linkedin.com/in/jonny-dyer-1870085/</t>
  </si>
  <si>
    <t>Moonshot AI</t>
  </si>
  <si>
    <t>Artificial Intelligence (AI), Generative AI, Machine Learning, Software</t>
  </si>
  <si>
    <t>Moonshot AI seeks solutions in transforming energy into intelligence and generating intelligence with users through its product offerings.</t>
  </si>
  <si>
    <t>moonshot.ai</t>
  </si>
  <si>
    <t>https://www.linkedin.com/company/moonshot-ai-linkedin</t>
  </si>
  <si>
    <t>growth@msh.team</t>
  </si>
  <si>
    <t>Alibaba Group, Sequoia Capital China</t>
  </si>
  <si>
    <t>Zhilin Yang</t>
  </si>
  <si>
    <t>https://pitchbook.com/profiles/company/529062-76#related-news:~:text=Board%20Seat-,Zhilin%20Yang%20Ph.D,-Founder%2C%20Chairman%20%26%20Chief</t>
  </si>
  <si>
    <t>Luminar</t>
  </si>
  <si>
    <t>Automotive, Autonomous Vehicles, Sensor, Software</t>
  </si>
  <si>
    <t>Luminar is an autonomous vehicle and lidar technology company for passenger cars, commercial trucking and robo-taxi.</t>
  </si>
  <si>
    <t>luminartech.com</t>
  </si>
  <si>
    <t>https://www.linkedin.com/company/luminar_technologies/</t>
  </si>
  <si>
    <t>hello@luminartech.com</t>
  </si>
  <si>
    <t>(407) 900-5259</t>
  </si>
  <si>
    <t>Mercedes Benz, Daimler Trucks North America</t>
  </si>
  <si>
    <t>$2.9B</t>
  </si>
  <si>
    <t>Austin Russell</t>
  </si>
  <si>
    <t>austin@luminartech.com</t>
  </si>
  <si>
    <t>https://www.linkedin.com/in/austin-russell-49913755/</t>
  </si>
  <si>
    <t>Quanta Services</t>
  </si>
  <si>
    <t>Construction, CRM, Energy, Information Technology, Oil and Gas</t>
  </si>
  <si>
    <t>Quanta Services provides engineering, procurement, and construction (EPC) services for comprehensive infrastructure needs.</t>
  </si>
  <si>
    <t>quantaservices.com</t>
  </si>
  <si>
    <t>http://www.linkedin.com/company/quanta-services</t>
  </si>
  <si>
    <t>info@quantaservices.com</t>
  </si>
  <si>
    <t>+1 713 629 7600</t>
  </si>
  <si>
    <t>First Reserve Corporation</t>
  </si>
  <si>
    <t>Duke Austin</t>
  </si>
  <si>
    <t>duke@quantaservices.com</t>
  </si>
  <si>
    <t>https://www.linkedin.com/in/duke-austin-732b532b3/</t>
  </si>
  <si>
    <t>Levitate</t>
  </si>
  <si>
    <t>Engineering, Finance, Human Resources, Management, Operations, Sales</t>
  </si>
  <si>
    <t>Contact Management, CRM, Email, Email Marketing, SaaS</t>
  </si>
  <si>
    <t>Levitate develops a relationship marketing platform that provides communication tools and an AI dashboard.</t>
  </si>
  <si>
    <t>levitate.ai</t>
  </si>
  <si>
    <t>https://www.linkedin.com/company/real-magic/</t>
  </si>
  <si>
    <t>support@levitateapp.com</t>
  </si>
  <si>
    <t>+1 888 253 7050</t>
  </si>
  <si>
    <t>Bull City Venture Partners, Harbert Growth Partners, Northwestern Mutual Future Ventures, Bull City Venture Partners, Bull City Venture Partners, Tippet Venture Partners</t>
  </si>
  <si>
    <t>Jesse Lipson</t>
  </si>
  <si>
    <t>jesse.lipson@levitateapp.com</t>
  </si>
  <si>
    <t>https://www.linkedin.com/in/jesse-lipson-625195/</t>
  </si>
  <si>
    <t>Oportun</t>
  </si>
  <si>
    <t>Consumer Lending, Debit Cards, Financial Services, FinTech</t>
  </si>
  <si>
    <t>Oportun is a digital banking platform that offers personal loans and financial services to people with limited credit history.</t>
  </si>
  <si>
    <t>oportun.com</t>
  </si>
  <si>
    <t>https://www.linkedin.com/company/oportun</t>
  </si>
  <si>
    <t>hello@oportun.com</t>
  </si>
  <si>
    <t>866-488-6090</t>
  </si>
  <si>
    <t>Deutsche Bank, Jefferies, Castlelake, Neuberger Berman, WebBank, Fidelity</t>
  </si>
  <si>
    <t>Raul Vazquez</t>
  </si>
  <si>
    <t>raul.vazquez@oportun.com</t>
  </si>
  <si>
    <t>https://www.linkedin.com/in/vazquezraul/</t>
  </si>
  <si>
    <t>Shinobi Therapeutics</t>
  </si>
  <si>
    <t>Shinobi Therapeutics develops immune-evasive iPS cell therapies for cancer treatment.</t>
  </si>
  <si>
    <t>shinobitx.com</t>
  </si>
  <si>
    <t>https://www.linkedin.com/company/shinobitx</t>
  </si>
  <si>
    <t>contact@shinobitx.com</t>
  </si>
  <si>
    <t>Mitsubishi UFJ Capital, Yosemite, AMED, Eight Roads Ventures Japan, EQT Life Sciences, F-Prime Capital</t>
  </si>
  <si>
    <t>Dan Kemp</t>
  </si>
  <si>
    <t>daniel.kemp@shinobitx.com</t>
  </si>
  <si>
    <t>https://www.linkedin.com/in/kempdaniel/</t>
  </si>
  <si>
    <t>Healx</t>
  </si>
  <si>
    <t>Artificial Intelligence (AI), Biopharma, Biotechnology, Health Care, Life Science, Medical</t>
  </si>
  <si>
    <t>Healx is a rare disease biotechnology company that uses generative AI for drug discovery.</t>
  </si>
  <si>
    <t>healx.ai</t>
  </si>
  <si>
    <t>https://www.linkedin.com/company/healx</t>
  </si>
  <si>
    <t>info@healx.io</t>
  </si>
  <si>
    <t>Atomico, R42 Group, Atomico, Balderton Capital, Amadeus Capital Partners, Jonathan Milner</t>
  </si>
  <si>
    <t>Tim Guilliams</t>
  </si>
  <si>
    <t>tim.guilliams@healx.ai</t>
  </si>
  <si>
    <t>https://www.linkedin.com/in/tim-guilliams-062b977/</t>
  </si>
  <si>
    <t>Mynt</t>
  </si>
  <si>
    <t>Finance, Financial Services, FinTech, Micro Lending</t>
  </si>
  <si>
    <t>Taguig, Rizal, Philippines</t>
  </si>
  <si>
    <t>Mynt manages Gcash and offers payment handling, money transfers, lending opportunities, and business solutions and platforms.</t>
  </si>
  <si>
    <t>mynt.xyz</t>
  </si>
  <si>
    <t>hello@mynt.xyz</t>
  </si>
  <si>
    <t>PHP</t>
  </si>
  <si>
    <t>Ayala Corporation, Bow Wave Capital Management, Insight Partners, Warburg Pincus, Bow Wave Capital Management</t>
  </si>
  <si>
    <t>Martha Sazon</t>
  </si>
  <si>
    <t>martha.sazon@mynt.xyz</t>
  </si>
  <si>
    <t>https://www.mynt.xyz/about#:~:text=Martha%20Sazon,CEO%20of%20GCash</t>
  </si>
  <si>
    <t>Metadome.ai</t>
  </si>
  <si>
    <t>Engineering, Human Resources, Management, Marketing</t>
  </si>
  <si>
    <t>Augmented Reality, Computer Vision, Metaverse, Retail Technology, Software, Virtual Reality, Virtual World</t>
  </si>
  <si>
    <t>Troy, Michigan, United States</t>
  </si>
  <si>
    <t>Metadome.ai is an immersive 3D &amp; XR technology company that enables cloud-based &amp; photorealistic customer experiences for brands.</t>
  </si>
  <si>
    <t>metadome.ai</t>
  </si>
  <si>
    <t>https://www.linkedin.com/company/6616655/</t>
  </si>
  <si>
    <t>prashant@metadome.ai</t>
  </si>
  <si>
    <t>+1 908-938-0250</t>
  </si>
  <si>
    <t>Siana Capital Management, Maruti Suzuki Mail powered by GHV Accelerator, Chiratae Ventures, SAP.iO</t>
  </si>
  <si>
    <t>Kanav Singla</t>
  </si>
  <si>
    <t>kanav.singla@metadome.ai</t>
  </si>
  <si>
    <t>https://www.linkedin.com/in/kanavsingla100/</t>
  </si>
  <si>
    <t>KNIME</t>
  </si>
  <si>
    <t>Engineering, Finance, Information Technology, Management, Marketing, Medical &amp; Science, Operations, Sales</t>
  </si>
  <si>
    <t>Analytics, Artificial Intelligence (AI), Big Data, Information Technology, Machine Learning</t>
  </si>
  <si>
    <t>KNIME provides a platform for end-to-end data science and analytics.</t>
  </si>
  <si>
    <t>knime.com</t>
  </si>
  <si>
    <t>https://www.linkedin.com/company/knime.com</t>
  </si>
  <si>
    <t>info@knime.com</t>
  </si>
  <si>
    <t>Invus</t>
  </si>
  <si>
    <t>Michael Berthold</t>
  </si>
  <si>
    <t>michael.berthold@knime.com</t>
  </si>
  <si>
    <t>https://www.linkedin.com/in/michaelberthold/</t>
  </si>
  <si>
    <t>MBX Biosciences</t>
  </si>
  <si>
    <t>Engineering, Finance, Human Resources, Management, Medical &amp; Science, Operations</t>
  </si>
  <si>
    <t>MBX Biosciences is a preclinical-stage biotech company that creates therapies to treat rare endocrine diseases.</t>
  </si>
  <si>
    <t>mbxbio.com</t>
  </si>
  <si>
    <t>https://www.linkedin.com/company/mbx-biosciences-inc</t>
  </si>
  <si>
    <t>info@mbxbio.com</t>
  </si>
  <si>
    <t>+1 (317) 659-0200</t>
  </si>
  <si>
    <t>Deep Track Capital, Wellington Management, Frazier Healthcare Partners</t>
  </si>
  <si>
    <t>Kent Hawryluk</t>
  </si>
  <si>
    <t>kent@mbxbio.com</t>
  </si>
  <si>
    <t>https://www.linkedin.com/in/khawryluk/</t>
  </si>
  <si>
    <t>Mechanical Orchard</t>
  </si>
  <si>
    <t>Cloud Data Services, Developer APIs, DevOps, Information Technology, IT Infrastructure, Software</t>
  </si>
  <si>
    <t>Mechanical Orchard is a GenAI-native technology company that modernizes critical legacy applications without disrupting what they’re doing.</t>
  </si>
  <si>
    <t>mechanical-orchard.com</t>
  </si>
  <si>
    <t>https://www.linkedin.com/company/mechanical-orchard</t>
  </si>
  <si>
    <t>info@mechanical-orchard.com</t>
  </si>
  <si>
    <t>+1 415 212-8709</t>
  </si>
  <si>
    <t>Google Ventures, Emergence, Cendana Capital, Spider Capital</t>
  </si>
  <si>
    <t>Rob Mee</t>
  </si>
  <si>
    <t>rob@mechanical-orchard.com</t>
  </si>
  <si>
    <t>https://www.linkedin.com/in/robmee/</t>
  </si>
  <si>
    <t>Aypa Power</t>
  </si>
  <si>
    <t>Engineering, Finance, Human Resources, Information Technology, Legal, Management, Medical &amp; Science, Operations, Sales</t>
  </si>
  <si>
    <t>Energy, Energy Efficiency, Energy Storage, Renewable Energy</t>
  </si>
  <si>
    <t>Aypa Power builds, owns, and manages large-scale renewable energy projects to enhance grid stability and reduce dependency on fossil fuels.</t>
  </si>
  <si>
    <t>aypa.com</t>
  </si>
  <si>
    <t>https://www.linkedin.com/company/aypa</t>
  </si>
  <si>
    <t>ING Capital LLC</t>
  </si>
  <si>
    <t>Moe Hajabed</t>
  </si>
  <si>
    <t>mhajabed@aypa.com</t>
  </si>
  <si>
    <t>https://www.linkedin.com/in/moehajabed/</t>
  </si>
  <si>
    <t>Seeq</t>
  </si>
  <si>
    <t>Analytics, Commercial, Industrial, Internet of Things, Software</t>
  </si>
  <si>
    <t>Seeq is a software company that accelerates industrial process analytics for process manufacturing data.</t>
  </si>
  <si>
    <t>seeq.com</t>
  </si>
  <si>
    <t>https://www.linkedin.com/company/seeqcorporation/</t>
  </si>
  <si>
    <t>info@seeq.com</t>
  </si>
  <si>
    <t>206-801-9339</t>
  </si>
  <si>
    <t>Sixth Street, Insight Partners, Altira Group, Second Avenue Partners</t>
  </si>
  <si>
    <t>Lisa Graham</t>
  </si>
  <si>
    <t>lisa.graham@seeq.com</t>
  </si>
  <si>
    <t>https://www.linkedin.com/in/lisagraham2/</t>
  </si>
  <si>
    <t>Outpace Bio</t>
  </si>
  <si>
    <t>Biotechnology, Health Care, Life Science, Pharmaceutical</t>
  </si>
  <si>
    <t>Outpace Bio develops innovative cell therapies to enhance cancer treatment efficacy.</t>
  </si>
  <si>
    <t>outpacebio.com</t>
  </si>
  <si>
    <t>https://www.linkedin.com/company/outpace-bio</t>
  </si>
  <si>
    <t>RA Capital Management, Playground Global, Artis Ventures (AV), Lyell Immunopharma</t>
  </si>
  <si>
    <t>Marc Lajoie</t>
  </si>
  <si>
    <t>mlajoie@outpacebio.com</t>
  </si>
  <si>
    <t>https://www.linkedin.com/in/marclajoie/</t>
  </si>
  <si>
    <t>Bright Night</t>
  </si>
  <si>
    <t>Engineering, Finance, Information Technology, Legal, Management, Medical &amp; Science, Operations, Pro Services</t>
  </si>
  <si>
    <t>Energy, Energy Efficiency, Power Grid, Renewable Energy, Solar</t>
  </si>
  <si>
    <t>Rosemary Beach, Florida, United States</t>
  </si>
  <si>
    <t>BrightNight provides renewable power solutions for utility, commercial, and industrial customers.</t>
  </si>
  <si>
    <t>brightnightpower.com</t>
  </si>
  <si>
    <t>https://www.linkedin.com/company/brightnight-energy</t>
  </si>
  <si>
    <t>info@brightnightpower.com</t>
  </si>
  <si>
    <t>703-626-1119</t>
  </si>
  <si>
    <t>Goldman Sachs Alternatives, Global Infrastructure Partners</t>
  </si>
  <si>
    <t>Martin Hermann</t>
  </si>
  <si>
    <t>martin@brightnightpower.com</t>
  </si>
  <si>
    <t>https://www.linkedin.com/in/martin-hermann-8293816/</t>
  </si>
  <si>
    <t>WisdomTree</t>
  </si>
  <si>
    <t>Angel Investment, Asset Management, Blockchain, Finance, FinTech</t>
  </si>
  <si>
    <t>WisdomTree is a global financial innovator that offers a diverse selection of exchange-traded products (ETPs), models, and solutions.</t>
  </si>
  <si>
    <t>wisdomtree.com</t>
  </si>
  <si>
    <t>http://www.linkedin.com/company/wisdomtree-asset-management</t>
  </si>
  <si>
    <t>212-801-2080</t>
  </si>
  <si>
    <t>Jonathan Steinberg</t>
  </si>
  <si>
    <t>jsteinberg@wisdomtree.com</t>
  </si>
  <si>
    <t>https://www.linkedin.com/in/jono-steinberg/</t>
  </si>
  <si>
    <t>Country Delight</t>
  </si>
  <si>
    <t>Engineering, Information Technology, Legal, Marketing, Operations</t>
  </si>
  <si>
    <t>Dairy, Delivery Service, Food and Beverage, Food Delivery, Grocery</t>
  </si>
  <si>
    <t>Country Delight is a dairytech startup that produces and distributes cow and buffalo milk directly to customers' doorsteps.</t>
  </si>
  <si>
    <t>countrydelight.in</t>
  </si>
  <si>
    <t>https://www.linkedin.com/company/countrydelight</t>
  </si>
  <si>
    <t>info@countrydelight.in</t>
  </si>
  <si>
    <t>Alteria Capital, Temasek Holdings, Temasek Holdings, Venturi Partners, Venturi Partners, Elevation Capital, Matrix Partners India, Orios Venture Partners</t>
  </si>
  <si>
    <t>Chakradhar Gade</t>
  </si>
  <si>
    <t>cgade@countrydelight.in</t>
  </si>
  <si>
    <t>https://www.linkedin.com/in/chakradhar-gade-1025a12/</t>
  </si>
  <si>
    <t>Vacasa</t>
  </si>
  <si>
    <t>Property Management, Real Estate, Travel Accommodations, Vacation Rental</t>
  </si>
  <si>
    <t>Vacasa is a vacation rental management company that helps homeowners buy, manage, and sell their vacation homes.</t>
  </si>
  <si>
    <t>vacasa.com</t>
  </si>
  <si>
    <t>http://www.linkedin.com/company/vacasa</t>
  </si>
  <si>
    <t>info@vacasa.com</t>
  </si>
  <si>
    <t>(888) 215-4053</t>
  </si>
  <si>
    <t>Davidson Kempner, TPG, Silver Lake, Riverwood Capital, Assurant Ventures, Level Equity Management</t>
  </si>
  <si>
    <t>Rob Greyber</t>
  </si>
  <si>
    <t>rgreyber@vacasa.com</t>
  </si>
  <si>
    <t>https://www.linkedin.com/in/rob-greyber/</t>
  </si>
  <si>
    <t>Netflix</t>
  </si>
  <si>
    <t>Digital Entertainment, Media and Entertainment, TV, Video Streaming</t>
  </si>
  <si>
    <t>Los Gatos, California, United States</t>
  </si>
  <si>
    <t>Netflix is an online streaming platform that enables users to watch TV shows and movies.</t>
  </si>
  <si>
    <t>netflix.com</t>
  </si>
  <si>
    <t>http://www.linkedin.com/company/netflix</t>
  </si>
  <si>
    <t>866-579-7172</t>
  </si>
  <si>
    <t>TCV, Groupe Arnault, IVP, Reed Hastings</t>
  </si>
  <si>
    <t>$309.7M</t>
  </si>
  <si>
    <t>Reed Hastings</t>
  </si>
  <si>
    <t>reed.hastings@netflix.com</t>
  </si>
  <si>
    <t>https://www.linkedin.com/in/reedhastings/</t>
  </si>
  <si>
    <t>Agrizy</t>
  </si>
  <si>
    <t>Agriculture, AgTech, Productivity Tools, Supply Chain Management</t>
  </si>
  <si>
    <t>Agrizy develops an agri-processing platform to provide supply chain solutions for agribusinesses.</t>
  </si>
  <si>
    <t>agrizy.in</t>
  </si>
  <si>
    <t>https://www.linkedin.com/company/agrizy</t>
  </si>
  <si>
    <t>hello@agrizy.in</t>
  </si>
  <si>
    <t>+91 84313 18616</t>
  </si>
  <si>
    <t>Accion, Omnivore, Ankur Capital</t>
  </si>
  <si>
    <t>Vicky Dodani</t>
  </si>
  <si>
    <t>vicky@agrizy.in</t>
  </si>
  <si>
    <t>https://www.linkedin.com/in/vicky-dodani-2a110b15/</t>
  </si>
  <si>
    <t>Kinetic Green</t>
  </si>
  <si>
    <t>Automotive, Electric Vehicle, Manufacturing</t>
  </si>
  <si>
    <t>Kinetic Green is an electric vehicle manufacturing company that provides green mobility services.</t>
  </si>
  <si>
    <t>kineticgreen.com</t>
  </si>
  <si>
    <t>https://www.linkedin.com/company/kinetic-green/</t>
  </si>
  <si>
    <t>hello@kineticindia.com</t>
  </si>
  <si>
    <t>Greater Pacific Capital</t>
  </si>
  <si>
    <t>Sulajja Firodia Motwani</t>
  </si>
  <si>
    <t>sfm@kineticindia.com</t>
  </si>
  <si>
    <t>https://www.linkedin.com/in/sulajja-firodia-motwani-b20364193/</t>
  </si>
  <si>
    <t>BorgWarner</t>
  </si>
  <si>
    <t>Automotive, Autonomous Vehicles, Manufacturing, Service Industry</t>
  </si>
  <si>
    <t>Auburn Hills, Michigan, United States</t>
  </si>
  <si>
    <t>BorgWarner is an automotive supplier of mobility solutions for the vehicle market.</t>
  </si>
  <si>
    <t>borgwarner.com</t>
  </si>
  <si>
    <t>https://www.linkedin.com/company/borgwarner</t>
  </si>
  <si>
    <t>mediacontact@borgwarner.com</t>
  </si>
  <si>
    <t>(248)754-0550</t>
  </si>
  <si>
    <t>Michigan Economic Development Corporation, Advanced Propulsion Centre UK, US Department of Energy</t>
  </si>
  <si>
    <t>Frederic Lissalde</t>
  </si>
  <si>
    <t>flissalde@borgwarner.com</t>
  </si>
  <si>
    <t>https://www.linkedin.com/in/fr%C3%A9d%C3%A9ric-lissalde-11602214/</t>
  </si>
  <si>
    <t>Bardeen</t>
  </si>
  <si>
    <t>Artificial Intelligence (AI), Business Process Automation (BPA), Data Integration, Productivity Tools, SaaS</t>
  </si>
  <si>
    <t>Bardeen.ai provides AI agents for businesses, automating tasks and removing workflow friction.</t>
  </si>
  <si>
    <t>bardeen.ai</t>
  </si>
  <si>
    <t>https://www.linkedin.com/company/bardeen</t>
  </si>
  <si>
    <t>hello@bardeen.ai</t>
  </si>
  <si>
    <t>Dropbox Ventures, HubSpot Ventures, HubSpot Ventures, Insight Partners, 468 Capital, FirstMark</t>
  </si>
  <si>
    <t>Pascal Christian Weinberger</t>
  </si>
  <si>
    <t>pascal@bardeen.ai</t>
  </si>
  <si>
    <t>https://www.linkedin.com/in/pascalweinberger/</t>
  </si>
  <si>
    <t>Bonumbit</t>
  </si>
  <si>
    <t>Blockchain, Cryptocurrency, FinTech</t>
  </si>
  <si>
    <t>Bonumbit integrates blockchain with e-commerce to enhance digital marketplaces.</t>
  </si>
  <si>
    <t>bonumbit.com</t>
  </si>
  <si>
    <t>Amazon Web Services, Etsy, Shopify</t>
  </si>
  <si>
    <t>Michael Krakaris</t>
  </si>
  <si>
    <t>michaelkrakaris@bonumbit.com</t>
  </si>
  <si>
    <t>https://bonumbit.com/</t>
  </si>
  <si>
    <t>The Zebra</t>
  </si>
  <si>
    <t>Insurance, Marketplace, Price Comparison, Search Engine</t>
  </si>
  <si>
    <t>The Zebra is an online insurance comparison platform providing real-time rates and educational resources for various insurance types.</t>
  </si>
  <si>
    <t>thezebra.com</t>
  </si>
  <si>
    <t>https://www.linkedin.com/company/the-zebra</t>
  </si>
  <si>
    <t>support@thezebra.com</t>
  </si>
  <si>
    <t>1(888) 255-4364</t>
  </si>
  <si>
    <t>Accel, Ballast Point Ventures, Silverton Partners</t>
  </si>
  <si>
    <t>Keith Melnick</t>
  </si>
  <si>
    <t>keithmelnick@thezebra.com</t>
  </si>
  <si>
    <t>https://www.linkedin.com/in/keith-melnick-6558a2/</t>
  </si>
  <si>
    <t>Manufacturing, Medical</t>
  </si>
  <si>
    <t>Lake Forest, Illinois, United States</t>
  </si>
  <si>
    <t>IDEX is a publicly-traded company providing development, design, and manufacturing of fluidics systems and specialty engineered products.</t>
  </si>
  <si>
    <t>idexcorp.com</t>
  </si>
  <si>
    <t>https://www.linkedin.com/company/idex-corporation</t>
  </si>
  <si>
    <t>communications@idexcorp.com</t>
  </si>
  <si>
    <t>847-498-7070</t>
  </si>
  <si>
    <t>Eric Ashleman</t>
  </si>
  <si>
    <t>eashleman@idexcorp.com</t>
  </si>
  <si>
    <t>https://www.linkedin.com/in/eric-ashleman-803a9010/</t>
  </si>
  <si>
    <t>MindMed</t>
  </si>
  <si>
    <t>Engineering, Finance, Human Resources, Information Technology, Legal, Management, Medical &amp; Science, Operations, Pro Services</t>
  </si>
  <si>
    <t>MindMed provides psychedelic-inspired medicines and therapies for substance abuse disorders and other mental illnesses.</t>
  </si>
  <si>
    <t>mindmed.co</t>
  </si>
  <si>
    <t>https://www.linkedin.com/company/mindmedco</t>
  </si>
  <si>
    <t>info@mindmed.co</t>
  </si>
  <si>
    <t>K2 HealthVentures, Canaccord Genuity Group, Bruce Linton, James Bailey, Kevin O'Leary</t>
  </si>
  <si>
    <t>Robert Barrow</t>
  </si>
  <si>
    <t>rbarrow@mindmed.co</t>
  </si>
  <si>
    <t>https://www.linkedin.com/in/robert-barrow-b50836a/</t>
  </si>
  <si>
    <t>Embraer</t>
  </si>
  <si>
    <t>Aerospace, Commercial, Industrial, Manufacturing</t>
  </si>
  <si>
    <t>Embraer is an aerospace manufacturer that produces commercial and executive aircraft for the commercial and defense sectors.</t>
  </si>
  <si>
    <t>embraer.com</t>
  </si>
  <si>
    <t>https://www.linkedin.com/company/embraer</t>
  </si>
  <si>
    <t>+55 12 3927-1000</t>
  </si>
  <si>
    <t>The Brazilian Development Bank(BNDES), U.K. Export Finance, Crédit Agricole, MUFG Bank, Natixis, PNC Bank, Santander Brasil</t>
  </si>
  <si>
    <t>Joao Bosco Junior</t>
  </si>
  <si>
    <t>bosco@embraer.com</t>
  </si>
  <si>
    <t>https://www.linkedin.com/in/jo%c3%a3o-bosco-costa-junior-7825a919/</t>
  </si>
  <si>
    <t>Particle Network</t>
  </si>
  <si>
    <t>Particle Network provides Universal Accounts to unify Web3's fragmented users and liquidity.</t>
  </si>
  <si>
    <t>particle.network</t>
  </si>
  <si>
    <t>https://www.linkedin.com/company/particlenetwork</t>
  </si>
  <si>
    <t>ashwin.suriya@particle.network</t>
  </si>
  <si>
    <t>Binance Labs, gumi Cryptos Capital (gCC), The Spartan Group, ABCDE, LongHash Ventures</t>
  </si>
  <si>
    <t>Pengyu Wang</t>
  </si>
  <si>
    <t>wang@particle.network</t>
  </si>
  <si>
    <t>https://www.linkedin.com/in/pengyu-wang-1a6391195/</t>
  </si>
  <si>
    <t>SigTuple</t>
  </si>
  <si>
    <t>Engineering, Operations, Product</t>
  </si>
  <si>
    <t>Analytics, Artificial Intelligence (AI), Big Data, Health Care, Machine Learning, Software</t>
  </si>
  <si>
    <t>SigTuple builds intelligent solutions for medical diagnosis using state of the art machine learning techniques.</t>
  </si>
  <si>
    <t>sigtuple.com</t>
  </si>
  <si>
    <t>https://www.linkedin.com/company/sigtuple</t>
  </si>
  <si>
    <t>info@sigtuple.com</t>
  </si>
  <si>
    <t>SIDBI Venture Capital, Accel, Endiya Partners, Trifecta Capital Advisors, iLabs Capital, Accel, Chiratae Ventures, IDG Capital, Trifecta Capital, Accel</t>
  </si>
  <si>
    <t>Tathagato Rai Dastidar</t>
  </si>
  <si>
    <t>trd@sigtuple.com</t>
  </si>
  <si>
    <t>https://www.linkedin.com/in/trdastidar/</t>
  </si>
  <si>
    <t>Walgreens Boots Alliance</t>
  </si>
  <si>
    <t>Enterprise Software, Health Care, Pharmaceutical</t>
  </si>
  <si>
    <t>Deerfield, Illinois, United States</t>
  </si>
  <si>
    <t>Walgreens Boots Alliance is the first global pharmacy-led, health and wellbeing enterprise in the world.</t>
  </si>
  <si>
    <t>walgreensbootsalliance.com</t>
  </si>
  <si>
    <t>https://www.linkedin.com/company/walgreens-boots-alliance</t>
  </si>
  <si>
    <t>investor.relations@wba.com</t>
  </si>
  <si>
    <t>Tim Wentworth</t>
  </si>
  <si>
    <t>tim.wentworth@walgreensbootsalliance.com</t>
  </si>
  <si>
    <t>https://www.linkedin.com/in/tim-wentworth/</t>
  </si>
  <si>
    <t>Neon</t>
  </si>
  <si>
    <t>Cloud Computing, Database, Developer Tools, Information Technology</t>
  </si>
  <si>
    <t>Neon is an open-source database company that offers a serverless Postgres platform that allows developers to build applications.</t>
  </si>
  <si>
    <t>neon.tech</t>
  </si>
  <si>
    <t>https://www.linkedin.com/company/neondatabase</t>
  </si>
  <si>
    <t>joe.drumgoole@neon.tech</t>
  </si>
  <si>
    <t>M12 - Microsoft's Venture Fund, Menlo Ventures, Notable Capital</t>
  </si>
  <si>
    <t>Nikita Shamgunov</t>
  </si>
  <si>
    <t>nikita@neon.tech</t>
  </si>
  <si>
    <t>https://www.linkedin.com/in/nikitashamgunov/</t>
  </si>
  <si>
    <t>Idrx</t>
  </si>
  <si>
    <t>Biotechnology, Life Science, Oncology, Product Research</t>
  </si>
  <si>
    <t>Plymouth, Massachusetts, United States</t>
  </si>
  <si>
    <t>Idrx is a clinical-stage biopharmaceutical company dedicated to transforming cancer treatment.</t>
  </si>
  <si>
    <t>idrx.com</t>
  </si>
  <si>
    <t>https://www.linkedin.com/company/idrx/?viewAsMember=true</t>
  </si>
  <si>
    <t>info@idrx.com</t>
  </si>
  <si>
    <t>Blackstone Group, Commodore Capital, RA Capital Management, Andreessen Horowitz, Casdin Capital</t>
  </si>
  <si>
    <t>Tim Clackson</t>
  </si>
  <si>
    <t>tim.clackson@idrx.com</t>
  </si>
  <si>
    <t>https://www.linkedin.com/in/tim-clackson-8579b96/</t>
  </si>
  <si>
    <t>Crown Castle</t>
  </si>
  <si>
    <t>Internet, Mobile, Telecommunications, Wireless</t>
  </si>
  <si>
    <t>Crown Castle Provides communications infrastructure--connecting people &amp; businesses to essential data, technology &amp; wireless service.</t>
  </si>
  <si>
    <t>crowncastle.com</t>
  </si>
  <si>
    <t>https://www.linkedin.com/company/crown-castle/</t>
  </si>
  <si>
    <t>(877) 486-9377</t>
  </si>
  <si>
    <t>Steven Moskowitz</t>
  </si>
  <si>
    <t>steven.moskowitz@crowncastle.com</t>
  </si>
  <si>
    <t>https://www.linkedin.com/in/steven-moskowitz-bb40a998/</t>
  </si>
  <si>
    <t>General Fusion</t>
  </si>
  <si>
    <t>Engineering, Finance, Human Resources, Information Technology, Management, Medical &amp; Science, Operations</t>
  </si>
  <si>
    <t>Richmond, British Columbia, Canada</t>
  </si>
  <si>
    <t>General Fusion develops commercial fusion energy using Magnetized Target Fusion technology.</t>
  </si>
  <si>
    <t>generalfusion.com</t>
  </si>
  <si>
    <t>http://www.linkedin.com/company/general-fusion</t>
  </si>
  <si>
    <t>info@generalfusion.com</t>
  </si>
  <si>
    <t>1(604) 439-3003</t>
  </si>
  <si>
    <t>BDC Venture Capital, Canadian Nuclear Laboratories, Strategic Innovation Fund, BDC Capital Corporation, GIC, Government of British Columbia, Temasek Holdings, Thistledown Foundation, GIC, Temasek Holdings, PenderFund Capital Management, Strategic Innovation Fund, Sustainable Development Technology Canada, Khazanah Nasional, Chrysalix Venture Capital, Sustainable Development Technology Canada</t>
  </si>
  <si>
    <t>Greg Twinney</t>
  </si>
  <si>
    <t>greg.twinney@generalfusion.com</t>
  </si>
  <si>
    <t>https://www.linkedin.com/in/gregtwinney/</t>
  </si>
  <si>
    <t>Axle Energy</t>
  </si>
  <si>
    <t>Electrical Distribution, Energy Management, Smart Home</t>
  </si>
  <si>
    <t>Axle's software dynamically gives flexibility to the electricity grid and adjusts energy usage to when it is cheapest and greenest.</t>
  </si>
  <si>
    <t>axle.energy</t>
  </si>
  <si>
    <t>https://www.linkedin.com/company/axle-energy/</t>
  </si>
  <si>
    <t>Accel, Picus Capital</t>
  </si>
  <si>
    <t>Karl Bach</t>
  </si>
  <si>
    <t>karl@axle.energy</t>
  </si>
  <si>
    <t>https://www.linkedin.com/in/karlbach/</t>
  </si>
  <si>
    <t>Precigen</t>
  </si>
  <si>
    <t>Engineering, Finance, Human Resources, Information Technology, Legal, Management, Medical &amp; Science, Operations, Product, Sales</t>
  </si>
  <si>
    <t>Germantown, Maryland, United States</t>
  </si>
  <si>
    <t>Precigen is a life sciences company researching and developing bio-therapeutic control systems to minimize toxicity.</t>
  </si>
  <si>
    <t>precigen.com</t>
  </si>
  <si>
    <t>https://www.linkedin.com/company/precigen</t>
  </si>
  <si>
    <t>swright@intrexon.com</t>
  </si>
  <si>
    <t>Third Security, NewVa Capital Partners</t>
  </si>
  <si>
    <t>Helen Sabzevari</t>
  </si>
  <si>
    <t>helen.sabzevari@precigen.com</t>
  </si>
  <si>
    <t>https://www.linkedin.com/in/helensabzevari/</t>
  </si>
  <si>
    <t>IppoPay</t>
  </si>
  <si>
    <t>Financial Services, FinTech, Payments, Small and Medium Businesses</t>
  </si>
  <si>
    <t>IppoPay is a payment aggregator that helps small businesses collect and distribute payments efficiently.</t>
  </si>
  <si>
    <t>ippopay.com</t>
  </si>
  <si>
    <t>https://www.linkedin.com/company/officialippopay</t>
  </si>
  <si>
    <t>info@ippopay.com</t>
  </si>
  <si>
    <t>Mithun Sacheti, Siddhartha Sacheti, Better Capital</t>
  </si>
  <si>
    <t>Mohan Karupaaiahs</t>
  </si>
  <si>
    <t>mohan@ippopay.com</t>
  </si>
  <si>
    <t>https://www.linkedin.com/in/itmohans/</t>
  </si>
  <si>
    <t>DaVita</t>
  </si>
  <si>
    <t>Health Care, Hospital, Medical, Nutrition</t>
  </si>
  <si>
    <t>DaVita is a provider focused on transforming care delivery to improve quality of life for patients globally.</t>
  </si>
  <si>
    <t>davita.com</t>
  </si>
  <si>
    <t>https://www.linkedin.com/company/davita?trk=top_nav_home</t>
  </si>
  <si>
    <t>advertise@davita.com</t>
  </si>
  <si>
    <t>+1 2535934323</t>
  </si>
  <si>
    <t>Javier Rodriguez</t>
  </si>
  <si>
    <t>javier.rodriguez@davita.com</t>
  </si>
  <si>
    <t>https://www.linkedin.com/in/davitaceo/</t>
  </si>
  <si>
    <t>Datch</t>
  </si>
  <si>
    <t>Engineering, Management, Marketing, Operations, Product, Sales</t>
  </si>
  <si>
    <t>Asset Management, B2B, Enterprise Resource Planning (ERP), Enterprise Software, Software</t>
  </si>
  <si>
    <t>Datch provides AI-powered mobile solutions for frontline asset management.</t>
  </si>
  <si>
    <t>datch.io</t>
  </si>
  <si>
    <t>https://www.linkedin.com/company/datch</t>
  </si>
  <si>
    <t>mark@datchsystems.com</t>
  </si>
  <si>
    <t>Third Prime, Plug and Play, Blackhorn Ventures, Blue Bear Capital, Forum Ventures</t>
  </si>
  <si>
    <t>Mark Fosdike</t>
  </si>
  <si>
    <t>mark@datch.io</t>
  </si>
  <si>
    <t>https://www.linkedin.com/in/markfosdike/</t>
  </si>
  <si>
    <t>Napkin AI</t>
  </si>
  <si>
    <t>Generative AI, Graphic Design, Presentation Software, Productivity Tools, Software</t>
  </si>
  <si>
    <t>Los Altos, California, United States</t>
  </si>
  <si>
    <t>Visual AI for business storytelling. Napkin transforms your text into visuals, perfect for presentations, blogs and more.</t>
  </si>
  <si>
    <t>napkin.ai</t>
  </si>
  <si>
    <t>https://www.linkedin.com/company/napkin-ai</t>
  </si>
  <si>
    <t>contact@napkin.ai</t>
  </si>
  <si>
    <t>Accel, CRV</t>
  </si>
  <si>
    <t>Pramod Sharma</t>
  </si>
  <si>
    <t>pramod@napkin.ai</t>
  </si>
  <si>
    <t>https://www.linkedin.com/in/pramodpk/</t>
  </si>
  <si>
    <t>Williams</t>
  </si>
  <si>
    <t>Energy, Energy Storage, Oil and Gas, Renewable Energy</t>
  </si>
  <si>
    <t>Williams is an energy infrastructure company that provides transport, storage, and delivery solutions for clean energy economy.</t>
  </si>
  <si>
    <t>co.williams.com</t>
  </si>
  <si>
    <t>http://www.linkedin.com/company/williams-company</t>
  </si>
  <si>
    <t>investorrelations@williams.com</t>
  </si>
  <si>
    <t>800-945-5426</t>
  </si>
  <si>
    <t>Alan Armstrong</t>
  </si>
  <si>
    <t>alan.armstrong@williams.com</t>
  </si>
  <si>
    <t>https://www.linkedin.com/in/alanarmstrongwmb/</t>
  </si>
  <si>
    <t>Surf Air</t>
  </si>
  <si>
    <t>Air Transportation, Delivery, Logistics, Transportation, Travel</t>
  </si>
  <si>
    <t>Hawthorne, California, United States</t>
  </si>
  <si>
    <t>Surf Air is a membership airline that offers first-class travel on executive aircraft.</t>
  </si>
  <si>
    <t>surfair.com</t>
  </si>
  <si>
    <t>https://www.linkedin.com/company/surfair</t>
  </si>
  <si>
    <t>info@surfair.com</t>
  </si>
  <si>
    <t>+1 650-479-5833</t>
  </si>
  <si>
    <t>JetStream Aviation Capital, iHeartMedia, Partners for Growth, The Global Emerging Markets Group,ff Venture Capital, Base Ventures, Velos Partners, Anthem Venture Partners,</t>
  </si>
  <si>
    <t>$982.3M</t>
  </si>
  <si>
    <t>Sudhin Shahani</t>
  </si>
  <si>
    <t>sudhin.shahani@surfair.com</t>
  </si>
  <si>
    <t>https://www.linkedin.com/in/sudhin-shahani-567373/</t>
  </si>
  <si>
    <t>OYO</t>
  </si>
  <si>
    <t>Series G</t>
  </si>
  <si>
    <t>Hospitality, PropTech, Software, Travel, Travel Accommodations</t>
  </si>
  <si>
    <t>OYO is a global travel tech company that connects its patrons and guests.</t>
  </si>
  <si>
    <t>oyorooms.com</t>
  </si>
  <si>
    <t>https://www.linkedin.com/company/oyo-rooms</t>
  </si>
  <si>
    <t>press@oyorooms.com</t>
  </si>
  <si>
    <t>91-931-393-1393</t>
  </si>
  <si>
    <t>Patient Capital, Incred Wealth, JP Morgan Chase, Qatar Insurance Company, Microsoft, SoftBank Vision Fund, Hindustan Media Venture, Ritesh Agarwal, SoftBank, Airbnb, Didi, Grab, SoftBank Vision Fund, InnoVen Capital, SoftBank, Greenoaks, Peak XV Partners, DSG Consumer Partners, Lightspeed Venture Partners</t>
  </si>
  <si>
    <t>Ritesh Agarwal</t>
  </si>
  <si>
    <t>ritesh@oyorooms.com</t>
  </si>
  <si>
    <t>https://www.linkedin.com/in/riteshagar/</t>
  </si>
  <si>
    <t>ANI Pharmaceuticals</t>
  </si>
  <si>
    <t>Biotechnology, Health Care, Manufacturing, Pharmaceutical</t>
  </si>
  <si>
    <t>Baudette, Minnesota, United States</t>
  </si>
  <si>
    <t>ANI Pharmaceuticals manufactures oral solid dose products, as well as liquids and topicals.</t>
  </si>
  <si>
    <t>anipharmaceuticals.com</t>
  </si>
  <si>
    <t>https://www.linkedin.com/company/ani-pharmaceuticals-inc-</t>
  </si>
  <si>
    <t>a@agentfin.com</t>
  </si>
  <si>
    <t>(218)634-3500</t>
  </si>
  <si>
    <t>Citizens Bank</t>
  </si>
  <si>
    <t>Nikhil Lalwani</t>
  </si>
  <si>
    <t>nikhil.lalwani@anipharmaceuticals.com</t>
  </si>
  <si>
    <t>https://www.linkedin.com/in/nikhil-lalwani-70386a1/</t>
  </si>
  <si>
    <t>Knowde</t>
  </si>
  <si>
    <t>Advertising, E-Commerce, Internet, Marketing</t>
  </si>
  <si>
    <t>Knowde is the online marketing platform dedicated to chemicals and ingredients.</t>
  </si>
  <si>
    <t>knowde.com</t>
  </si>
  <si>
    <t>https://www.linkedin.com/company/knowde/</t>
  </si>
  <si>
    <t>info@knowde.com</t>
  </si>
  <si>
    <t>Coatue, Sequoia Capital, Refactor, Bee Partners</t>
  </si>
  <si>
    <t>Ali Amin-Javaheri</t>
  </si>
  <si>
    <t>ali@knowde.com</t>
  </si>
  <si>
    <t>https://www.linkedin.com/in/ali-amin-javaheri/</t>
  </si>
  <si>
    <t>GrowSari</t>
  </si>
  <si>
    <t>B2B, E-Commerce, Retail</t>
  </si>
  <si>
    <t>Pasig, Rizal, Philippines</t>
  </si>
  <si>
    <t>Growsari is a tech-enabled B2B platform that connects SME retailers with FMCG suppliers, transforming stores into service hubs.</t>
  </si>
  <si>
    <t>growsari.com</t>
  </si>
  <si>
    <t>https://www.linkedin.com/company/growsari</t>
  </si>
  <si>
    <t>Kaishi Ventures, International Finance Corporation, Kohlberg Kravis Roberts</t>
  </si>
  <si>
    <t>Er Rollan</t>
  </si>
  <si>
    <t>er.rollan@growsari.com</t>
  </si>
  <si>
    <t>https://www.linkedin.com/in/er-rollan-858a1027/</t>
  </si>
  <si>
    <t>Clare&amp;me</t>
  </si>
  <si>
    <t>Artificial Intelligence (AI), Health Care, Mental Health, Wellness</t>
  </si>
  <si>
    <t>Clare&amp;me is an AI-powered mental health coach startup that offers self-therapy services.</t>
  </si>
  <si>
    <t>clareandme.com</t>
  </si>
  <si>
    <t>https://de.linkedin.com/company/clareandme?trk=public_profile_topcard-current-company</t>
  </si>
  <si>
    <t>hello@clareandme.com</t>
  </si>
  <si>
    <t>Investitionsbank Berlin, YZR Capital, Antler, YZR Capital, Antler</t>
  </si>
  <si>
    <t>Emilia Theye</t>
  </si>
  <si>
    <t>emilia@clareandme.com</t>
  </si>
  <si>
    <t>https://www.linkedin.com/in/emilia-theye-b0813b125/</t>
  </si>
  <si>
    <t>UnaBiz</t>
  </si>
  <si>
    <t>Engineering, Legal, Management, Marketing, Operations, Support</t>
  </si>
  <si>
    <t>Internet of Things, Network Security, Telecommunications</t>
  </si>
  <si>
    <t>UnaBiz provides IoT solutions for asset tracking and smart metering.</t>
  </si>
  <si>
    <t>unabiz.com</t>
  </si>
  <si>
    <t>https://www.linkedin.com/company/unabiz</t>
  </si>
  <si>
    <t>davy.lassagne@unabiz.com</t>
  </si>
  <si>
    <t>(65) 63864932</t>
  </si>
  <si>
    <t>KDDI Open Innovation Fund, Kyocera Communication System, SPARX Group, KDDI Open Innovation Fund, Shin Kong Group</t>
  </si>
  <si>
    <t>Henri Bong</t>
  </si>
  <si>
    <t>henri.bong@unabiz.com</t>
  </si>
  <si>
    <t>https://www.linkedin.com/in/henribong/</t>
  </si>
  <si>
    <t>Userled</t>
  </si>
  <si>
    <t>Artificial Intelligence (AI), Email Marketing, Marketing, Marketing Automation, Personalization</t>
  </si>
  <si>
    <t>Userled is an AI-powered startup that automates the distribution of personalizing marketing experiences across all ad and email platforms.</t>
  </si>
  <si>
    <t>userled.io</t>
  </si>
  <si>
    <t>https://www.linkedin.com/company/userled/</t>
  </si>
  <si>
    <t>Yann Sarfati</t>
  </si>
  <si>
    <t>yann@userled.io</t>
  </si>
  <si>
    <t>https://www.linkedin.com/in/userled/</t>
  </si>
  <si>
    <t>CenterPoint Energy</t>
  </si>
  <si>
    <t>1866-01-01</t>
  </si>
  <si>
    <t>Energy, Logistics, Natural Resources, Oil and Gas</t>
  </si>
  <si>
    <t>CenterPoint Energy is an energy delivery company with electric transmission and distribution, power generation and natural gas distribution.</t>
  </si>
  <si>
    <t>centerpointenergy.com</t>
  </si>
  <si>
    <t>https://www.linkedin.com/company/centerpoint-energy</t>
  </si>
  <si>
    <t>(800)992-7552</t>
  </si>
  <si>
    <t>Jason Wells</t>
  </si>
  <si>
    <t>jason.wells@centerpointenergy.com</t>
  </si>
  <si>
    <t>https://www.linkedin.com/in/jason-wells-88a15b26/</t>
  </si>
  <si>
    <t>InventWood</t>
  </si>
  <si>
    <t>Biotechnology, Environmental Engineering, Manufacturing, Wood Processing</t>
  </si>
  <si>
    <t>College Park, Maryland, United States</t>
  </si>
  <si>
    <t>InventWood develops cellulose-based materials for environmental.</t>
  </si>
  <si>
    <t>inventwood.com</t>
  </si>
  <si>
    <t>https://www.linkedin.com/company/inventwood-llc</t>
  </si>
  <si>
    <t>info@inventwood.com</t>
  </si>
  <si>
    <t>Maryland Department of Commerce, US Department of Energy</t>
  </si>
  <si>
    <t>Tyler Huggins</t>
  </si>
  <si>
    <t>tyler.huggins@inventwood.com</t>
  </si>
  <si>
    <t>https://www.linkedin.com/in/tylerhuggins/</t>
  </si>
  <si>
    <t>Virtuous Software</t>
  </si>
  <si>
    <t>Analytics, Charity, CRM, SaaS, Software</t>
  </si>
  <si>
    <t>Virtuous Software provides nonprofit CRM and donor management tools to enhance fundraising efforts.</t>
  </si>
  <si>
    <t>virtuous.org</t>
  </si>
  <si>
    <t>https://www.linkedin.com/company/virtuous</t>
  </si>
  <si>
    <t>responsive@virtuous.org</t>
  </si>
  <si>
    <t>Fulcrum Equity Partners, MATH Venture Partners, Access Ventures</t>
  </si>
  <si>
    <t>Gabe Cooper</t>
  </si>
  <si>
    <t>gabe.cooper@virtuous.org</t>
  </si>
  <si>
    <t>https://www.linkedin.com/in/gabecooper/</t>
  </si>
  <si>
    <t>AiFi</t>
  </si>
  <si>
    <t>Artificial Intelligence (AI), Computer Vision, Retail Technology, Shopping, Software</t>
  </si>
  <si>
    <t>Santa Clara, California, United States</t>
  </si>
  <si>
    <t>AiFi is an AI retail platform using computer vision for autonomous shopping solutions.</t>
  </si>
  <si>
    <t>aifi.com</t>
  </si>
  <si>
    <t>https://www.linkedin.com/company/aifi-inc.</t>
  </si>
  <si>
    <t>hello@aifi.com</t>
  </si>
  <si>
    <t>Khaira Capital, Qualcomm Ventures, Cervin Ventures, Translink Capital</t>
  </si>
  <si>
    <t>Steve Carlin</t>
  </si>
  <si>
    <t>steve.carlin@aifi.com</t>
  </si>
  <si>
    <t>https://www.linkedin.com/in/steve-carlin-770782/</t>
  </si>
  <si>
    <t>Yodel</t>
  </si>
  <si>
    <t>Delivery, Delivery Service, Logistics</t>
  </si>
  <si>
    <t>Liverpool, Liverpool, United Kingdom</t>
  </si>
  <si>
    <t>Yodel is an independently owned parcel carrier, offering a wide range of delivery options to suit business needs.</t>
  </si>
  <si>
    <t>yodel.co.uk</t>
  </si>
  <si>
    <t>https://www.linkedin.com/company/yodel-home-delivery-network/</t>
  </si>
  <si>
    <t>PayPoint</t>
  </si>
  <si>
    <t>Mike Hancox</t>
  </si>
  <si>
    <t>mike.hancox@yodel.co.uk</t>
  </si>
  <si>
    <t>https://www.linkedin.com/in/mike-hancox-b57a883/</t>
  </si>
  <si>
    <t>Andrena</t>
  </si>
  <si>
    <t>Engineering, Finance, Information Technology, Management, Marketing, Operations</t>
  </si>
  <si>
    <t>Telecommunications, Wireless</t>
  </si>
  <si>
    <t>Andrena is a developer of an internet distribution platform designed to offer high-speed internet at reduced costs.</t>
  </si>
  <si>
    <t>andrena.com</t>
  </si>
  <si>
    <t>https://www.linkedin.com/company/andrenainternet/</t>
  </si>
  <si>
    <t>256-907-8690</t>
  </si>
  <si>
    <t>Dragonfly, Outsiders Fund, 645 Ventures</t>
  </si>
  <si>
    <t>Neil Chatterjee</t>
  </si>
  <si>
    <t>neil@andrena.com</t>
  </si>
  <si>
    <t>https://www.linkedin.com/in/neil-chatterjee-312406154/</t>
  </si>
  <si>
    <t>Mintos</t>
  </si>
  <si>
    <t>Engineering, Human Resources, Marketing, Operations</t>
  </si>
  <si>
    <t>Finance, Financial Services, FinTech, Lending, Peer to Peer</t>
  </si>
  <si>
    <t>Riga, Riga, Latvia</t>
  </si>
  <si>
    <t>Mintos is an investment platform for the financial services sector.</t>
  </si>
  <si>
    <t>mintos.com</t>
  </si>
  <si>
    <t>https://www.linkedin.com/company/mintos</t>
  </si>
  <si>
    <t>info@mintos.com</t>
  </si>
  <si>
    <t>+351 308 808 418</t>
  </si>
  <si>
    <t>Skillion Ventures</t>
  </si>
  <si>
    <t>Martins Sulte</t>
  </si>
  <si>
    <t>martins.sulte@mintos.com</t>
  </si>
  <si>
    <t>https://www.linkedin.com/in/martinssulte/</t>
  </si>
  <si>
    <t>Morpho Labs</t>
  </si>
  <si>
    <t>Blockchain, Cryptocurrency, Financial Services, Lending</t>
  </si>
  <si>
    <t>Morpho is a decentralized cryptocurrency lending protocol that provides lending and borrowing services.</t>
  </si>
  <si>
    <t>morpho.org</t>
  </si>
  <si>
    <t>https://www.linkedin.com/company/morpho-labs</t>
  </si>
  <si>
    <t>Ribbit Capital, Pantera Capital, a16z crypto, Nascent, Variant</t>
  </si>
  <si>
    <t>Paul Frambot</t>
  </si>
  <si>
    <t>paul@morpho.org</t>
  </si>
  <si>
    <t>https://www.linkedin.com/in/paul-frambot/?locale=en_US</t>
  </si>
  <si>
    <t>Enterprise Products Partners</t>
  </si>
  <si>
    <t>Enterprise Products Partners provides energy services to producers and consumers of natural gas, NGLs, oil and petrochemicals.</t>
  </si>
  <si>
    <t>enterpriseproducts.com</t>
  </si>
  <si>
    <t>https://www.linkedin.com/company/enterprise-products/</t>
  </si>
  <si>
    <t>+1 713-381-6500</t>
  </si>
  <si>
    <t>Jim Teague</t>
  </si>
  <si>
    <t>jteague@eprod.com</t>
  </si>
  <si>
    <t>https://www.linkedin.com/in/jim-teague-5aa42960/</t>
  </si>
  <si>
    <t>Apromore</t>
  </si>
  <si>
    <t>Engineering, Management, Pro Services</t>
  </si>
  <si>
    <t>Analytics, Business Intelligence, Information Technology, Predictive Analytics, Software</t>
  </si>
  <si>
    <t>Apromore is a SaaS solution for process mining, simulation and AI-driven business process optimization</t>
  </si>
  <si>
    <t>apromore.com</t>
  </si>
  <si>
    <t>https://www.linkedin.com/company/apromore/about/</t>
  </si>
  <si>
    <t>info@apromore.com</t>
  </si>
  <si>
    <t>GBTEC, Salesforce</t>
  </si>
  <si>
    <t>Marcello La Rosa</t>
  </si>
  <si>
    <t>marcello.larosa@apromore.com</t>
  </si>
  <si>
    <t>https://www.linkedin.com/in/marcellolarosa/</t>
  </si>
  <si>
    <t>Afya</t>
  </si>
  <si>
    <t>EdTech, Education, Health Care, Higher Education, Medical</t>
  </si>
  <si>
    <t>Minas Gerais, Acre, Brazil</t>
  </si>
  <si>
    <t>Afya is a medical education company that helps doctors acquire knowledge throughout their medical careers.</t>
  </si>
  <si>
    <t>afya.com.br</t>
  </si>
  <si>
    <t>https://www.linkedin.com/company/afyaeducacional/about/</t>
  </si>
  <si>
    <t>imprensa@afya.com.br</t>
  </si>
  <si>
    <t>International Finance Corporation, SoftBank, Crescera Investimentos (f/k/a Bozano Investimentos)</t>
  </si>
  <si>
    <t>Virgilio Gibbon</t>
  </si>
  <si>
    <t>virgilio.gibbon@afya.com.br</t>
  </si>
  <si>
    <t>https://www.linkedin.com/in/virgilio-gibbon-240564a/</t>
  </si>
  <si>
    <t>Alkami Technology</t>
  </si>
  <si>
    <t>Banking, Credit, Finance, Financial Services, FinTech, SaaS, Software</t>
  </si>
  <si>
    <t>Plano, Texas, United States</t>
  </si>
  <si>
    <t>Alkami Technology provides cloud-based digital banking solutions for credit unions and banks.</t>
  </si>
  <si>
    <t>alkami.com</t>
  </si>
  <si>
    <t>https://www.linkedin.com/company/alkamitech/</t>
  </si>
  <si>
    <t>marketing@alkamitech.com</t>
  </si>
  <si>
    <t>+1 877 725 5264</t>
  </si>
  <si>
    <t>D1 Capital Partners, General Atlantic, MissionOG, Argonaut Private Equity, S3 Ventures, S3 Ventures</t>
  </si>
  <si>
    <t>Alex Shootman</t>
  </si>
  <si>
    <t>alex.shootman@alkami.com</t>
  </si>
  <si>
    <t>https://www.linkedin.com/in/alexshootman/</t>
  </si>
  <si>
    <t>Zevra Therapeutics</t>
  </si>
  <si>
    <t>Biotechnology, Pharmaceutical, Therapeutics</t>
  </si>
  <si>
    <t>Zevra Therapeutics is a biopharmaceutical company focused on discovering and developing therapies for pain, ADHD, and other CNS diseases.</t>
  </si>
  <si>
    <t>zevra.com</t>
  </si>
  <si>
    <t>https://www.linkedin.com/company/zevratherapeutics</t>
  </si>
  <si>
    <t>info@kempharm.com</t>
  </si>
  <si>
    <t>888.958.1253</t>
  </si>
  <si>
    <t>HealthCare Royalty Partners, Perceptive Advisors, BP Growth Partners</t>
  </si>
  <si>
    <t>Neil Mcfarlane</t>
  </si>
  <si>
    <t>nmcfarlane@zevra.com</t>
  </si>
  <si>
    <t>https://www.linkedin.com/in/neil-mcfarlane-1496ba5/</t>
  </si>
  <si>
    <t>Wisedocs</t>
  </si>
  <si>
    <t>Artificial Intelligence (AI), Insurance, InsurTech, Machine Learning, SaaS</t>
  </si>
  <si>
    <t>Wisedocs provides medical record indexing, review, and AI summaries for various markets.</t>
  </si>
  <si>
    <t>wisedocs.ai</t>
  </si>
  <si>
    <t>https://ca.linkedin.com/company/wisedocs-ai</t>
  </si>
  <si>
    <t>help@wisedocs.ai</t>
  </si>
  <si>
    <t>CIBC Innovation Banking, Information Venture Partners, Ripple Ventures</t>
  </si>
  <si>
    <t>Connor Atchison</t>
  </si>
  <si>
    <t>connor@wisedocs.ai</t>
  </si>
  <si>
    <t>https://www.linkedin.com/in/connormatchison/</t>
  </si>
  <si>
    <t>Fourth Partner Energy</t>
  </si>
  <si>
    <t>Energy, Recycling, Solar</t>
  </si>
  <si>
    <t>Fourth Partner Energy provides rooftop solar energy solutions.</t>
  </si>
  <si>
    <t>fourthpartner.co</t>
  </si>
  <si>
    <t>https://www.linkedin.com/company/fourth-partner-energy-private-limited</t>
  </si>
  <si>
    <t>info@fourthpartner.co</t>
  </si>
  <si>
    <t>+91-20-6602 0178</t>
  </si>
  <si>
    <t>International Finance CorporatioN, Norfund, CDC Group, Symbiotics Group, responsAbility Investments, Grameen Impact India (GIII), The Rise Fund, Infuse Ventures</t>
  </si>
  <si>
    <t>Vivek Subramanian</t>
  </si>
  <si>
    <t>vivek@fourthpartner.co</t>
  </si>
  <si>
    <t>https://www.linkedin.com/in/vivekanandsubramanian/</t>
  </si>
  <si>
    <t>OrthoPediatrics</t>
  </si>
  <si>
    <t>Warsaw, Indiana, United States</t>
  </si>
  <si>
    <t>OrthoPediactrics is a medical device company that develops and manufactures orthopedic implants for pediatric orthopedic surgeons.</t>
  </si>
  <si>
    <t>orthopediatrics.com</t>
  </si>
  <si>
    <t>http://www.linkedin.com/company/orthopediatrics</t>
  </si>
  <si>
    <t>info@orthopediatrics.com</t>
  </si>
  <si>
    <t>(574)268-6379</t>
  </si>
  <si>
    <t>Braidwell, MidCap Financial</t>
  </si>
  <si>
    <t>$156M</t>
  </si>
  <si>
    <t>Dave Bailey</t>
  </si>
  <si>
    <t>dbailey@orthopediatrics.com</t>
  </si>
  <si>
    <t>https://www.linkedin.com/in/dave-bailey-33253259/</t>
  </si>
  <si>
    <t>MYNE Homes</t>
  </si>
  <si>
    <t>Real Estate, Real Estate Investment, Rental Property</t>
  </si>
  <si>
    <t>MYNE Homes is a digital co-ownership platform for vacation properties.</t>
  </si>
  <si>
    <t>myne-homes.de</t>
  </si>
  <si>
    <t>https://www.linkedin.com/company/mynehomes</t>
  </si>
  <si>
    <t>hello@myne-homes.de</t>
  </si>
  <si>
    <t>Limestone Capital AG</t>
  </si>
  <si>
    <t>Nikolaus Thomale</t>
  </si>
  <si>
    <t>nikolaus.thomale@myne-homes.de</t>
  </si>
  <si>
    <t>https://www.linkedin.com/in/nikolausthomale/</t>
  </si>
  <si>
    <t>LightSolver</t>
  </si>
  <si>
    <t>Computer, Hardware</t>
  </si>
  <si>
    <t>Tel Aviv, Tel Aviv, Israel</t>
  </si>
  <si>
    <t>LightSolver has created a new laser-based computing paradigm that is poised to outperform quantum and supercomputers.</t>
  </si>
  <si>
    <t>lightsolver.com</t>
  </si>
  <si>
    <t>https://www.linkedin.com/company/lightsolver/</t>
  </si>
  <si>
    <t>info@lightsolver.com</t>
  </si>
  <si>
    <t>EIC Accelerator, Intel Ignite, IBI Tech Fund, Entrée Capital</t>
  </si>
  <si>
    <t>Ruti Ben-Shlomi</t>
  </si>
  <si>
    <t>ruti@lightsolver.com</t>
  </si>
  <si>
    <t>https://www.linkedin.com/in/ruti-ben-shlomi-415272179/</t>
  </si>
  <si>
    <t>VSPARTICLE</t>
  </si>
  <si>
    <t>Health Care, Life Science, Nanotechnology, Renewable Energy, Sensor</t>
  </si>
  <si>
    <t>Delft, Zuid-Holland, The Netherlands</t>
  </si>
  <si>
    <t>VSPARTICLE develops nanoparticle generators for various applications such as sensors, batteries, catalysis, solar cells, and more.</t>
  </si>
  <si>
    <t>vsparticle.com</t>
  </si>
  <si>
    <t>https://www.linkedin.com/company/vsparticle-b-v-</t>
  </si>
  <si>
    <t>info@vsparticle.com</t>
  </si>
  <si>
    <t>31 (0)88 308 04 05</t>
  </si>
  <si>
    <t>NordicNinja VC, Plural Platform, NXTGEN HIGHTECH, MIT delta v</t>
  </si>
  <si>
    <t>Aaike Vugt</t>
  </si>
  <si>
    <t>a.vanvugt@vsparticle.com</t>
  </si>
  <si>
    <t>https://www.linkedin.com/in/aaikevanvugt/</t>
  </si>
  <si>
    <t>Agrovision</t>
  </si>
  <si>
    <t>Finance, Legal, Management, Operations</t>
  </si>
  <si>
    <t>Agriculture, Farming, Food and Beverage, Fruit, Snack Food</t>
  </si>
  <si>
    <t>Agrovision is a vertically integrated superfruit business, exporting to global markets.</t>
  </si>
  <si>
    <t>agrovisioncorp.com</t>
  </si>
  <si>
    <t>https://www.linkedin.com/company/agrovisioncorp</t>
  </si>
  <si>
    <t>pr@agrovisioncorp.com</t>
  </si>
  <si>
    <t>+1 424 777 1770</t>
  </si>
  <si>
    <t>Aliment Capital, WP Global Partners</t>
  </si>
  <si>
    <t>Thomas Snyder</t>
  </si>
  <si>
    <t>tom.snyder@agrovisioncorp.com</t>
  </si>
  <si>
    <t>https://agrovisioncorp.com/board-of-directors/#:~:text=THOMAS%20SNYDER,CEO%2C%20and%20Director</t>
  </si>
  <si>
    <t>Petro Rabigh</t>
  </si>
  <si>
    <t>Engineering, Finance, Human Resources, Information Technology, Legal, Management, Operations, Sales</t>
  </si>
  <si>
    <t>Fuel, Industrial Automation, Industrial Manufacturing, Manufacturing</t>
  </si>
  <si>
    <t>Rabigh, Makkah, Saudi Arabia</t>
  </si>
  <si>
    <t>Petro Rabigh engages in the development, construction, and operation of an integrated refining and petrochemical complex.</t>
  </si>
  <si>
    <t>petrorabigh.com</t>
  </si>
  <si>
    <t>https://www.linkedin.com/company/petro-rabigh/</t>
  </si>
  <si>
    <t>+ 966 12 425 0390</t>
  </si>
  <si>
    <t>Sumitomo Chemical</t>
  </si>
  <si>
    <t>SAR13.8B</t>
  </si>
  <si>
    <t>Othman Al-Ghamdi</t>
  </si>
  <si>
    <t>othman.al-ghamdi@petrorabigh.com</t>
  </si>
  <si>
    <t>https://www.linkedin.com/in/othman-al-ghamdi-59b6a1144/</t>
  </si>
  <si>
    <t>Management, Pro Services</t>
  </si>
  <si>
    <t>TRINA SOLAR LTD</t>
  </si>
  <si>
    <t>Energy, Environmental Engineering, Manufacturing, Renewable Energy, Solar</t>
  </si>
  <si>
    <t>Trina Solar is a manufacturer of crystalline silicon photovoltaic modules and system integration.</t>
  </si>
  <si>
    <t>trinasolar.com</t>
  </si>
  <si>
    <t>http://www.linkedin.com/company/trina-solar</t>
  </si>
  <si>
    <t>sales_china@trinasolar.com</t>
  </si>
  <si>
    <t>+400 988 0000</t>
  </si>
  <si>
    <t>Standard Chartered Bank, Milestone Capital China</t>
  </si>
  <si>
    <t>$136.9M</t>
  </si>
  <si>
    <t>Steven Zhu</t>
  </si>
  <si>
    <t>steven.zhu@trinasolar.com</t>
  </si>
  <si>
    <t>https://www.linkedin.com/in/steven-zhu-363b9436/</t>
  </si>
  <si>
    <t>https://www.trinasolar.com/us/our-company/management-team#:~:text=Steven%20Zhu,Solar%20North%20America</t>
  </si>
  <si>
    <t>Clix Capital</t>
  </si>
  <si>
    <t>Engineering, Human Resources, Information Technology, Marketing, Operations, Product, Sales</t>
  </si>
  <si>
    <t>Finance, Financial Services, Lending, Mobile Payments</t>
  </si>
  <si>
    <t>Clix Capital provides commercial finance services intended to provide commercial lending and lease facilities.</t>
  </si>
  <si>
    <t>clix.capital</t>
  </si>
  <si>
    <t>https://www.linkedin.com/company/clix-capital/</t>
  </si>
  <si>
    <t>hello@clix.caiptal</t>
  </si>
  <si>
    <t>Anil Chawla, Apollo, Pramod Bhasin, Global Climate Partnership Fund, AION Capital Partners</t>
  </si>
  <si>
    <t>rakesh.kaul@clix.capital</t>
  </si>
  <si>
    <t>https://www.linkedin.com/in/rakeshkaul2105/</t>
  </si>
  <si>
    <t>Lundin Mining Corporation</t>
  </si>
  <si>
    <t>Engineering, Finance, Human Resources, Information Technology, Legal, Management, Medical &amp; Science, Operations, Pro Services, Sales</t>
  </si>
  <si>
    <t>Industrial, Manufacturing, Mining, Precious Metals</t>
  </si>
  <si>
    <t>Lundin Mining Corporation operates as an exploration company that mines base metals.</t>
  </si>
  <si>
    <t>lundinmining.com</t>
  </si>
  <si>
    <t>https://www.linkedin.com/company/lundin-mining-corporation</t>
  </si>
  <si>
    <t>info@lundinmining.com</t>
  </si>
  <si>
    <t>416-342-5560</t>
  </si>
  <si>
    <t>Hudbay</t>
  </si>
  <si>
    <t>Jack Lundin</t>
  </si>
  <si>
    <t>jack.lundin@lundinmining.com</t>
  </si>
  <si>
    <t>https://lundinmining.com/about-us/leadershipteam/#:~:text=have%20been%20saved-,Jack%20Lundin,President%2C%20CEO%20and%20Director,-Jack%20Lundin%20was</t>
  </si>
  <si>
    <t>Red Queen Therapeutics</t>
  </si>
  <si>
    <t>Red Queen Therapeutics is a biotechnology company.</t>
  </si>
  <si>
    <t>redqueentx.com</t>
  </si>
  <si>
    <t>https://www.linkedin.com/company/red-queen-therapeutics</t>
  </si>
  <si>
    <t>203-232-7865</t>
  </si>
  <si>
    <t>Apple Tree Partners</t>
  </si>
  <si>
    <t>Mark Mitchnick</t>
  </si>
  <si>
    <t>mmitchnick@redqueentx.com</t>
  </si>
  <si>
    <t>https://www.linkedin.com/in/mark-mitchnick-a9a71311/</t>
  </si>
  <si>
    <t>Aevice Health</t>
  </si>
  <si>
    <t>Health Care, Medical Device, Wearables</t>
  </si>
  <si>
    <t>Aevice Health offers wearable devices for remote monitoring of respiratory conditions.</t>
  </si>
  <si>
    <t>aevice.com</t>
  </si>
  <si>
    <t>https://sg.linkedin.com/company/aevice-health</t>
  </si>
  <si>
    <t>hello@aevice.com</t>
  </si>
  <si>
    <t>Coronet Ventures, MassChallenge, East Ventures</t>
  </si>
  <si>
    <t>Adrian Ang</t>
  </si>
  <si>
    <t>adrian.ang@aevice.com</t>
  </si>
  <si>
    <t>https://www.linkedin.com/in/adriananggg/</t>
  </si>
  <si>
    <t>Arrowhead Pharmaceuticals</t>
  </si>
  <si>
    <t>Biotechnology, Health Care, Nanotechnology, Pharmaceutical</t>
  </si>
  <si>
    <t>Arrowhead Pharmaceuticals is a biotechnology company that focuses on the development of medicine to treat diseases with a genetic origin.</t>
  </si>
  <si>
    <t>arrowheadpharma.com</t>
  </si>
  <si>
    <t>https://www.linkedin.com/company-beta/140164/</t>
  </si>
  <si>
    <t>info@arrowres.com</t>
  </si>
  <si>
    <t>(626) 304-3400</t>
  </si>
  <si>
    <t>Sixth StreeT, Silence Therapeutics, OrbiMed</t>
  </si>
  <si>
    <t>Christopher Anzalone</t>
  </si>
  <si>
    <t>canzalone@arrowheadpharma.com</t>
  </si>
  <si>
    <t>https://www.linkedin.com/in/christopher-anzalone-10435b30/</t>
  </si>
  <si>
    <t>Agree Realty</t>
  </si>
  <si>
    <t>Finance, Human Resources, Information Technology, Legal, Management, Marketing, Medical &amp; Science, Operations, Pro Services, Product</t>
  </si>
  <si>
    <t>Farmington Hills, Michigan, United States</t>
  </si>
  <si>
    <t>Agree Realty Corporation is a self-administered and self-managed real estate investment trust (REIT).</t>
  </si>
  <si>
    <t>agreerealty.com</t>
  </si>
  <si>
    <t>https://www.linkedin.com/company/agree-realty-corporation</t>
  </si>
  <si>
    <t>marketing@agreerealty.com</t>
  </si>
  <si>
    <t>248-737-4190</t>
  </si>
  <si>
    <t>Joey Agree</t>
  </si>
  <si>
    <t>jagree@agreerealty.com</t>
  </si>
  <si>
    <t>https://www.linkedin.com/in/joey-agree-19a008207/</t>
  </si>
  <si>
    <t>dsm-firmenich</t>
  </si>
  <si>
    <t>Beauty, Chemical, Health Care, Manufacturing, Nutrition</t>
  </si>
  <si>
    <t>Maastricht, Limburg, The Netherlands</t>
  </si>
  <si>
    <t>dsm-firmenich is a nutrition, health, and beauty pioneer and combines vital nutrients, flavors, and fragrances.</t>
  </si>
  <si>
    <t>dsm-firmenich.com</t>
  </si>
  <si>
    <t>https://www.linkedin.com/company/dsm-firmenich</t>
  </si>
  <si>
    <t>digital-enablement.chapter@dsm-firmenich.com</t>
  </si>
  <si>
    <t>Dimitri Vreeze</t>
  </si>
  <si>
    <t>dimitri.vreeze@dsm-firmenich.com</t>
  </si>
  <si>
    <t>https://www.linkedin.com/in/dimitri-de-vreeze-b52a8a1/</t>
  </si>
  <si>
    <t>Howmet Aerospace</t>
  </si>
  <si>
    <t>Aerospace, Manufacturing, Transportation</t>
  </si>
  <si>
    <t>Pittsburgh, Pennsylvania, United States</t>
  </si>
  <si>
    <t>Howmet Aerospace is a global leader in engineered metal products.</t>
  </si>
  <si>
    <t>howmet.com</t>
  </si>
  <si>
    <t>https://www.linkedin.com/company/howmet-aerospace/</t>
  </si>
  <si>
    <t>John C. Plant</t>
  </si>
  <si>
    <t>john.plant@howmet.com</t>
  </si>
  <si>
    <t>https://www.howmet.com/executive-leadership/john-plant/#:~:text=John%20C.%20Plant-,John%20C.%20Plant,-Chair%20of%20the</t>
  </si>
  <si>
    <t>Origis Energy</t>
  </si>
  <si>
    <t>Clean Energy, Energy, Renewable Energy, Solar</t>
  </si>
  <si>
    <t>Origis Energy focuses on the development, construction, and operation of solar power plants and energy storage solutions.</t>
  </si>
  <si>
    <t>origisenergy.com</t>
  </si>
  <si>
    <t>https://www.linkedin.com/company/3836282</t>
  </si>
  <si>
    <t>info@origisenergy.com</t>
  </si>
  <si>
    <t>U.S. Bancorp, Kohlberg Kravis Roberts, MUFG Union Bank, JP Morgan, First Citizens Bank, CIT Group, Deutsche Bank, HSBC, Nomura, Rabobank, Santander Bank, Baltisse</t>
  </si>
  <si>
    <t>Vikas Anand</t>
  </si>
  <si>
    <t>vikas.anand@origisenergy.com</t>
  </si>
  <si>
    <t>https://www.linkedin.com/in/vikas-anand-716a943/</t>
  </si>
  <si>
    <t>Northstar Clean Technologies</t>
  </si>
  <si>
    <t>CleanTech, Construction, Environmental Consulting</t>
  </si>
  <si>
    <t>Delta, British Columbia, Canada</t>
  </si>
  <si>
    <t>Northstar Clean Technologies focuses on the recovery and reprocessing of single-use asphalt shingles.</t>
  </si>
  <si>
    <t>northstarcleantech.com</t>
  </si>
  <si>
    <t>https://www.linkedin.com/company/northstarcleantech/</t>
  </si>
  <si>
    <t>info@northstarcleantech.com</t>
  </si>
  <si>
    <t>604-946-0019</t>
  </si>
  <si>
    <t>CIT Group, Deutsche Bank, HSBC, Nomura, Rabobank, Santander Bank, Baltisse, CVW CleanTech, Chiu Family, Alberta Innovates, Independent Trading Group, Business Development Bank of Canada, EmissionsReduction Alberta (ERA)</t>
  </si>
  <si>
    <t>Aidan Mills</t>
  </si>
  <si>
    <t>aidan@northstarcleantech.com</t>
  </si>
  <si>
    <t>https://www.linkedin.com/in/aidan-mills-75a93916/</t>
  </si>
  <si>
    <t>Reforged Labs</t>
  </si>
  <si>
    <t>Advertising Platforms, Artificial Intelligence (AI), Digital Marketing, Gaming</t>
  </si>
  <si>
    <t>GenAI video ad and creative intelligence platform for game marketing</t>
  </si>
  <si>
    <t>reforgedlabs.com</t>
  </si>
  <si>
    <t>https://www.linkedin.com/company/reforged-labs</t>
  </si>
  <si>
    <t>robert@reforgedlabs.com</t>
  </si>
  <si>
    <t>DCM Ventures, Y Combinator</t>
  </si>
  <si>
    <t>Robert Huynh</t>
  </si>
  <si>
    <t>https://www.linkedin.com/in/huynhrobert/</t>
  </si>
  <si>
    <t>Visit</t>
  </si>
  <si>
    <t>Artificial Intelligence (AI), Chatbot, Health Care, Machine Learning, Wellness</t>
  </si>
  <si>
    <t>AI driven chatbot to provide health advice within minutes.</t>
  </si>
  <si>
    <t>getvisitapp.com</t>
  </si>
  <si>
    <t>https://www.linkedin.com/company/visit-internet-services-pvt--ltd-</t>
  </si>
  <si>
    <t>hello@getvisitapp.com</t>
  </si>
  <si>
    <t>DocPrime, Kunal Bahl, Rohit Bansal, Biz Stone</t>
  </si>
  <si>
    <t>Vaibhav Singh</t>
  </si>
  <si>
    <t>vaibhav@getvisitapp.com</t>
  </si>
  <si>
    <t>https://www.linkedin.com/in/vaibhav-singh-80936648/</t>
  </si>
  <si>
    <t>Opal</t>
  </si>
  <si>
    <t>Electronics, Hardware, Manufacturing</t>
  </si>
  <si>
    <t>DSLR technology on a webcam</t>
  </si>
  <si>
    <t>opalcamera.com</t>
  </si>
  <si>
    <t>https://www.linkedin.com/company/opal-camera</t>
  </si>
  <si>
    <t>OpenAI Startup Fund, Founders Fund</t>
  </si>
  <si>
    <t>Veeraj Chugh</t>
  </si>
  <si>
    <t>veeraj.chugh@opalcamera.com</t>
  </si>
  <si>
    <t>https://www.linkedin.com/in/veerajchugh/</t>
  </si>
  <si>
    <t>Autoflight</t>
  </si>
  <si>
    <t>Autoflight is a next generation eVTOL company aiming to unlock the skies for mass air transpiration.</t>
  </si>
  <si>
    <t>autoflight.com</t>
  </si>
  <si>
    <t>https://www.linkedin.com/company/autoflight-official/</t>
  </si>
  <si>
    <t>press@autoflight.com</t>
  </si>
  <si>
    <t>Contemporary Amperex Technology, Team Global, International Aviation Capital</t>
  </si>
  <si>
    <t>Yu Tian</t>
  </si>
  <si>
    <t>tian@autoflight.com</t>
  </si>
  <si>
    <t>https://www.linkedin.com/in/yu-tian-bb20b090/</t>
  </si>
  <si>
    <t>TG Therapeutics</t>
  </si>
  <si>
    <t>TG Therapeutics, a biopharmaceutical company, develops agents for the treatment of hematologic malignancies and autoimmune disorders.</t>
  </si>
  <si>
    <t>tgtherapeutics.com</t>
  </si>
  <si>
    <t>http://www.linkedin.com/company/tg-therapeutics</t>
  </si>
  <si>
    <t>ir@tgtxinc.com</t>
  </si>
  <si>
    <t>(212)554-4484</t>
  </si>
  <si>
    <t>Blue Owl, HealthCare Royalty Partners, Hercules Capital</t>
  </si>
  <si>
    <t>Michael S. Weiss</t>
  </si>
  <si>
    <t>mweiss@tgtxinc.com</t>
  </si>
  <si>
    <t>https://www.tgtherapeutics.com/our-company/leadership-team/#:~:text=Leadership%20Team,Chief%20Executive%20Officer</t>
  </si>
  <si>
    <t>Walnut Insurance</t>
  </si>
  <si>
    <t>Embedded Software, Finance, Financial Services, FinTech, Insurance</t>
  </si>
  <si>
    <t>Walnut Insurance is an insurance company that provides embedded insurance infrastructure to retailers and financial services providers.</t>
  </si>
  <si>
    <t>gowalnut.com</t>
  </si>
  <si>
    <t>https://www.linkedin.com/company/getwalnut</t>
  </si>
  <si>
    <t>contact@gowalnut.com</t>
  </si>
  <si>
    <t>NAventures, ATB Financial, NAventures, N49P</t>
  </si>
  <si>
    <t>Derek Szeto</t>
  </si>
  <si>
    <t>derek@gowalnut.com</t>
  </si>
  <si>
    <t>https://www.linkedin.com/in/derekszeto/</t>
  </si>
  <si>
    <t>https://pitchbook.com/profiles/company/463359-16#research:~:text=Derek%20Szeto,Chief%20Executive%20Officer</t>
  </si>
  <si>
    <t>Australian Medical Angels</t>
  </si>
  <si>
    <t>Angel Investment, Business Development, Finance, Financial Services, Health Care, Medical, Medical Device</t>
  </si>
  <si>
    <t>Australian Medical Angels is an Angel Syndicate that connects investors with early-stage health technology companies in diverse areas.</t>
  </si>
  <si>
    <t>medangels.com.au</t>
  </si>
  <si>
    <t>https://www.linkedin.com/company/medicalangels-au</t>
  </si>
  <si>
    <t>hello@medangels.com.au</t>
  </si>
  <si>
    <t>LaunchVic</t>
  </si>
  <si>
    <t>Amandeep Hansra</t>
  </si>
  <si>
    <t>amandeep@medangels.com.au</t>
  </si>
  <si>
    <t>https://medangels.com.au/our-team/#:~:text=Dr%20Amandeep%20Hansra,Investor%20%26%20Co%2Dfounder</t>
  </si>
  <si>
    <t>EtherealX</t>
  </si>
  <si>
    <t>Aerospace, Manufacturing, Space Travel</t>
  </si>
  <si>
    <t>EtherealX designs, develops, and manufactures next-generation launch vehicles and spacecraft.</t>
  </si>
  <si>
    <t>etherealx.space</t>
  </si>
  <si>
    <t>https://www.linkedin.com/company/etherealx</t>
  </si>
  <si>
    <t>YourNest Venture Capital, Bluehill Capital, Campus Fund, Riceberg Ventures</t>
  </si>
  <si>
    <t>Manu Nair</t>
  </si>
  <si>
    <t>manu.nair@etherealx.space</t>
  </si>
  <si>
    <t>https://www.linkedin.com/in/manujnair/</t>
  </si>
  <si>
    <t>ThinCats</t>
  </si>
  <si>
    <t>Finance, Financial Services, FinTech, Small and Medium Businesses</t>
  </si>
  <si>
    <t>Ashby De La Zouch, Leicestershire, United Kingdom</t>
  </si>
  <si>
    <t>ThinCats is a financial service company that supports mid-sized businesses with funding.</t>
  </si>
  <si>
    <t>thincats.com</t>
  </si>
  <si>
    <t>https://www.linkedin.com/company/thincats</t>
  </si>
  <si>
    <t>info@thincats.com</t>
  </si>
  <si>
    <t>01530 444040</t>
  </si>
  <si>
    <t>Bluehill Capital, Campus Fund, Riceberg Ventures, CPP Investments, Fintex Capital, Barclays Bank, Citi, InterVest Capital Partners, Quilam Capital, Insight Investment, Minerva Business Angel Network</t>
  </si>
  <si>
    <t>Amany Attia</t>
  </si>
  <si>
    <t>amany.attia@thincats.com</t>
  </si>
  <si>
    <t>https://www.linkedin.com/in/amany-attia/</t>
  </si>
  <si>
    <t>Abnormal Security</t>
  </si>
  <si>
    <t>Artificial Intelligence (AI), Cyber Security, Email, Information Technology, Network Security</t>
  </si>
  <si>
    <t>Abnormal Security is an email security company that protects enterprises and organizations from targeted email attacks.</t>
  </si>
  <si>
    <t>abnormalsecurity.com</t>
  </si>
  <si>
    <t>https://www.linkedin.com/company/abnormalsecurity</t>
  </si>
  <si>
    <t>info@abnormalsecurity.com</t>
  </si>
  <si>
    <t>Wellington Management, CrowdStrike Falcon Fund, Insight Partners, Menlo Ventures, Greylock</t>
  </si>
  <si>
    <t>Evan Reiser</t>
  </si>
  <si>
    <t>ereiser@abnormalsecurity.com</t>
  </si>
  <si>
    <t>https://www.linkedin.com/in/evanreiser/</t>
  </si>
  <si>
    <t>TechMet</t>
  </si>
  <si>
    <t>Energy, Mineral, Mining, Renewable Energy</t>
  </si>
  <si>
    <t>TechMet is a critical minerals investment company that builds projects to ensure a stable and sustainable supply of key metals.</t>
  </si>
  <si>
    <t>techmet.ie</t>
  </si>
  <si>
    <t>https://www.linkedin.com/company/techmet-ltd</t>
  </si>
  <si>
    <t>Qatar Investment Authority, U.S. International Development Finance Corp, Mercuria, U.S. International Development Finance Corp, Dale Ventures</t>
  </si>
  <si>
    <t>Brian Menell</t>
  </si>
  <si>
    <t>brian.menell@techmet.com</t>
  </si>
  <si>
    <t>https://www.linkedin.com/in/brianmenell/</t>
  </si>
  <si>
    <t>Post Holdings</t>
  </si>
  <si>
    <t>1895-01-01</t>
  </si>
  <si>
    <t>Food and Beverage, Hospitality, Nutrition</t>
  </si>
  <si>
    <t>Martinsburg, Missouri, United States</t>
  </si>
  <si>
    <t>Post Holdings, Inc. is a consumer goods company currently operating in the center-of-the-store, active nutrition and private label food</t>
  </si>
  <si>
    <t>postholdings.com</t>
  </si>
  <si>
    <t>https://www.linkedin.com/company/postholdings/</t>
  </si>
  <si>
    <t>+1 314-644-7600</t>
  </si>
  <si>
    <t>Rob Vitale</t>
  </si>
  <si>
    <t>rob.vitale@postholdings.com</t>
  </si>
  <si>
    <t>https://www.linkedin.com/in/rob-vitale/</t>
  </si>
  <si>
    <t>Boostly</t>
  </si>
  <si>
    <t>Advertising, Mobile Advertising, Retail Technology, SMS, Software</t>
  </si>
  <si>
    <t>Boostly uses SMS marketing to automatically engage the restaurant’s customers to drive additional future orders.</t>
  </si>
  <si>
    <t>boostly.com</t>
  </si>
  <si>
    <t>https://www.linkedin.com/company/goboostly</t>
  </si>
  <si>
    <t>marketing@boostly.com</t>
  </si>
  <si>
    <t>(800) 720-7738</t>
  </si>
  <si>
    <t>Trestle Partners</t>
  </si>
  <si>
    <t>Shane Murphy</t>
  </si>
  <si>
    <t>shane.murphy@boostly.com</t>
  </si>
  <si>
    <t>https://www.linkedin.com/in/shanelmurphy/</t>
  </si>
  <si>
    <t>Extra Space Storage</t>
  </si>
  <si>
    <t>Commercial, Real Estate Investment, Self-Storage</t>
  </si>
  <si>
    <t>Extra Space Storage offers climate-controlled, self storage units.</t>
  </si>
  <si>
    <t>extraspace.com</t>
  </si>
  <si>
    <t>https://www.linkedin.com/company/extraspace</t>
  </si>
  <si>
    <t>extraspace.az@gmail.com</t>
  </si>
  <si>
    <t>$350M</t>
  </si>
  <si>
    <t>Joseph D. Margolis</t>
  </si>
  <si>
    <t>jmargolis@extraspace.com</t>
  </si>
  <si>
    <t>https://ir.extraspace.com/corporate-governance/management#:~:text=MANAGEMENT-,JOSEPH%20D.%20MARGOLIS,Chief%20Executive%20Officer,-Joseph%20D.%20Margolis</t>
  </si>
  <si>
    <t>MyAvana</t>
  </si>
  <si>
    <t>Apps, Artificial Intelligence (AI), Beauty, Health Care</t>
  </si>
  <si>
    <t>MyAvana provides hair care recommendation system for women of color.</t>
  </si>
  <si>
    <t>myavana.com</t>
  </si>
  <si>
    <t>https://www.linkedin.com/company/myavana/</t>
  </si>
  <si>
    <t>hello@myavana.com</t>
  </si>
  <si>
    <t>Prisma Ventures</t>
  </si>
  <si>
    <t>Candace Mitchell</t>
  </si>
  <si>
    <t>candace@myavana.com</t>
  </si>
  <si>
    <t>https://www.linkedin.com/in/candacevictoria/</t>
  </si>
  <si>
    <t>Neuro Therapia</t>
  </si>
  <si>
    <t>Health Care, Neuroscience, Pharmaceutical, Therapeutics</t>
  </si>
  <si>
    <t>Ohio, Illinois, United States</t>
  </si>
  <si>
    <t>Neuro Therapia is developing new therapies for diseases with an underlying component of neuroinflammation.</t>
  </si>
  <si>
    <t>neurotherapia.com</t>
  </si>
  <si>
    <t>https://www.linkedin.com/company/neurotherapia</t>
  </si>
  <si>
    <t>info@neurotherapia.com</t>
  </si>
  <si>
    <t>(216)870-7969</t>
  </si>
  <si>
    <t>Cleveland Clinic, Alzheimer's Association, Brain Trust Accelerator Fund, Alzheimer's Drug Discovery Foundation</t>
  </si>
  <si>
    <t>Tony Giordano</t>
  </si>
  <si>
    <t>tony@neurotherapia.com</t>
  </si>
  <si>
    <t>https://www.neurotherapia.com/leadership#:~:text=Management,President%20and%20CEO</t>
  </si>
  <si>
    <t>Anduril Industries</t>
  </si>
  <si>
    <t>Aerospace, Government, Military, National Security</t>
  </si>
  <si>
    <t>Anduril Industries is a defense product company that builds technology for military agencies and border surveillance.</t>
  </si>
  <si>
    <t>anduril.com</t>
  </si>
  <si>
    <t>contact@anduril.com</t>
  </si>
  <si>
    <t>Founders Fund, Sands Capital Ventures, Valor Equity Partners, Elad Gil, Andreessen Horowitz, Andreessen Horowitz, General Catalyst, Founders Fund</t>
  </si>
  <si>
    <t>Brian Schimpf</t>
  </si>
  <si>
    <t>bschimpf@anduril.com</t>
  </si>
  <si>
    <t>https://www.linkedin.com/in/bschimpf/</t>
  </si>
  <si>
    <t>Spineology</t>
  </si>
  <si>
    <t>Engineering, Finance, Human Resources, Legal, Management, Marketing, Medical &amp; Science, Operations, Product, Sales, Support</t>
  </si>
  <si>
    <t>Biotechnology, Emergency Medicine, Health Care, Medical, Medical Device</t>
  </si>
  <si>
    <t>Saint Paul Park, Minnesota, United States</t>
  </si>
  <si>
    <t>Spineology provides anatomy-conserving spine surgery technology solutions.</t>
  </si>
  <si>
    <t>spineology.com</t>
  </si>
  <si>
    <t>https://www.linkedin.com/company/spineology-inc-/</t>
  </si>
  <si>
    <t>marketing@spineology.com</t>
  </si>
  <si>
    <t>(651)256-8506</t>
  </si>
  <si>
    <t>SV Health Investors, Hermed Capital, Affinity Capital Management</t>
  </si>
  <si>
    <t>Brian Snider</t>
  </si>
  <si>
    <t>bsnider@spineology.com</t>
  </si>
  <si>
    <t>https://www.linkedin.com/in/brian-r-snider/</t>
  </si>
  <si>
    <t>CroíValve</t>
  </si>
  <si>
    <t>Medical Device</t>
  </si>
  <si>
    <t>CroíValve is a developed safe, effective, easy to use, percutaneous solution company.</t>
  </si>
  <si>
    <t>croivalve.com</t>
  </si>
  <si>
    <t>https://www.linkedin.com/company/croivalve/</t>
  </si>
  <si>
    <t>MedTech Syndicates, HBAN, Irrus Investments, Broadview Ventures, Horizon 2020, HBAN</t>
  </si>
  <si>
    <t>Lucy O'Keeffe</t>
  </si>
  <si>
    <t>lucy@croivalve.com</t>
  </si>
  <si>
    <t>https://www.linkedin.com/in/lucy-o-keeffe-9337ba62/</t>
  </si>
  <si>
    <t>University of Arkansas for Medical Sciences</t>
  </si>
  <si>
    <t>1880-01-01</t>
  </si>
  <si>
    <t>Health Care, Hospital, Medical, Universities</t>
  </si>
  <si>
    <t>University of Arkansas for Medical Sciences is an academic health center that focuses on medical education, research, and clinical programs.</t>
  </si>
  <si>
    <t>uamshealth.com</t>
  </si>
  <si>
    <t>https://www.linkedin.com/school/uams/</t>
  </si>
  <si>
    <t>comments@uams.edu</t>
  </si>
  <si>
    <t>501-686-8000</t>
  </si>
  <si>
    <t>National Institutes of Health, Health Resources and Services Administration, National Institute of Allergy and Infectious Diseases, Arkansas Office of Skills Development, National Institutes of Health, FCC, National Institute of General Medical Science, U.S. Department of Health &amp; Human Services, Patient-Centered Outcomes Research Institute, Arvest Bank Group, Arvest Bank Group, U.S. Department of Defense, Centers for Disease Control and Prevention, Walmart.org, U.S. Department of Agriculture, National Institutes of Health, U.S. Department of Health &amp; Human Services, Department of Human Services, Department of Human Services, NIMHD, Health Resources and Services Administration, Ethel Brickey Hicks Charitable Corp., The Schueck/McCarty Family, National Cancer Institute, Patient-Centered Outcomes Research Institute, Leukemia &amp; Lymphoma Society, National Institutes of Health</t>
  </si>
  <si>
    <t>Stephen Mette</t>
  </si>
  <si>
    <t>https://www.arkansasonline.com/news/2022/mar/19/uams-medical-center-ceo-to-retire-in-september/</t>
  </si>
  <si>
    <t>Amlogenyx</t>
  </si>
  <si>
    <t>Somerville, Massachusetts, United States</t>
  </si>
  <si>
    <t>Amlogenyx is a novel gene therapeutics company that focuses on developing lysosome-based treatments for Alzheimer's disease.</t>
  </si>
  <si>
    <t>GordonMD Global Investments</t>
  </si>
  <si>
    <t>Emil Kakkis</t>
  </si>
  <si>
    <t>ekakkis@ultragenyx.com</t>
  </si>
  <si>
    <t>https://www.linkedin.com/in/emil-kakkis-54a4ba9/</t>
  </si>
  <si>
    <t>Amlogenyx, a subsidiary of Ultragenyx Pharmaceutical, Inc</t>
  </si>
  <si>
    <t>Basic Fun!</t>
  </si>
  <si>
    <t>Engineering, Human Resources, Information Technology, Operations, Sales</t>
  </si>
  <si>
    <t>Basic Fun! is a developer of innovative and fun children’s entertainment products.</t>
  </si>
  <si>
    <t>basicfun.com</t>
  </si>
  <si>
    <t>https://www.linkedin.com/company/896333/</t>
  </si>
  <si>
    <t>Great Rock Capital, Onex Falcon</t>
  </si>
  <si>
    <t>Jay Foreman</t>
  </si>
  <si>
    <t>jay.foreman@basicfun.com</t>
  </si>
  <si>
    <t>https://www.linkedin.com/in/jay4man/</t>
  </si>
  <si>
    <t>Aurora</t>
  </si>
  <si>
    <t>Automotive, Autonomous Vehicles, Electric Vehicle, InsurTech, Transportation</t>
  </si>
  <si>
    <t>Aurora is building self-driving technology to operate multiple vehicle types, from freight-hauling trucks to ride-hailing passenger ones.</t>
  </si>
  <si>
    <t>aurora.tech</t>
  </si>
  <si>
    <t>https://www.linkedin.com/company/aurora-inc.</t>
  </si>
  <si>
    <t>press@aurora.tech</t>
  </si>
  <si>
    <t>(888) 583-9506</t>
  </si>
  <si>
    <t>Uber, Sequoia Capital, Greylock, Index Ventures</t>
  </si>
  <si>
    <t>$14B</t>
  </si>
  <si>
    <t>Chris Urmson</t>
  </si>
  <si>
    <t>chris@aurora.tech</t>
  </si>
  <si>
    <t>https://www.linkedin.com/in/chris-urmson-5392273/</t>
  </si>
  <si>
    <t>Stori</t>
  </si>
  <si>
    <t>Engineering, Human Resources, Information Technology, Legal, Management, Marketing, Medical &amp; Science, Operations, Product, Sales</t>
  </si>
  <si>
    <t>Apps, Financial Services, FinTech, Information Services, Information Technology</t>
  </si>
  <si>
    <t>Stori is a fintech company providing digital financial services to underserved customers.</t>
  </si>
  <si>
    <t>storicard.com</t>
  </si>
  <si>
    <t>https://www.linkedin.com/company/stori-card</t>
  </si>
  <si>
    <t>investor.relations@storicard.com</t>
  </si>
  <si>
    <t>+52 5578226646</t>
  </si>
  <si>
    <t>Greylock, Index Ventures, BAI capital, Notable Capital, BAI capital, GIC, Notable Capital, Davidson Kempner, GIC, Notable Capital, Community Investment Management, Lightspeed Venture Partners, BAI capital, Source Code Capital</t>
  </si>
  <si>
    <t>Bin Chen</t>
  </si>
  <si>
    <t>bin.chen@storicard.com</t>
  </si>
  <si>
    <t>https://www.linkedin.com/in/bin-chen-4b9b02/</t>
  </si>
  <si>
    <t>Genworks</t>
  </si>
  <si>
    <t>Engineering, Finance, Human Resources, Information Technology, Marketing, Operations, Product, Sales</t>
  </si>
  <si>
    <t>Health Care, Hospital, Medical, Medical Device</t>
  </si>
  <si>
    <t>Genworks provides healthcare solutions and medical devices to offer telemedicine services across various healthcare sectors.</t>
  </si>
  <si>
    <t>genworkshealth.com</t>
  </si>
  <si>
    <t>https://www.linkedin.com/company/genworks-health</t>
  </si>
  <si>
    <t>marketing@genworkshealth.com</t>
  </si>
  <si>
    <t>+91 81 05 131234</t>
  </si>
  <si>
    <t>Evolvence India Fund, BlackSoil, Somerset Indus Capital Partners</t>
  </si>
  <si>
    <t>Ganesh Prasad</t>
  </si>
  <si>
    <t>https://www.linkedin.com/in/ganeshprasads/</t>
  </si>
  <si>
    <t>Asuene</t>
  </si>
  <si>
    <t>Energy, Local, Renewable Energy</t>
  </si>
  <si>
    <t>Asuene provides renewable power retail services for local production and consumption.</t>
  </si>
  <si>
    <t>earthene.com</t>
  </si>
  <si>
    <t>https://www.linkedin.com/company/asuene/</t>
  </si>
  <si>
    <t>info@earth-energy.jp</t>
  </si>
  <si>
    <t>1-031-234-5678</t>
  </si>
  <si>
    <t>SBI Investment, SPARX Asset Management, Sumitomo Mitsui Banking Corporation, Incubate Fund</t>
  </si>
  <si>
    <t>Kohei Nishiwada</t>
  </si>
  <si>
    <t>https://corp.earthene.com/en/company#member</t>
  </si>
  <si>
    <t>Riverlane</t>
  </si>
  <si>
    <t>Engineering, Human Resources, Information Technology, Management, Medical &amp; Science, Operations, Pro Services, Product</t>
  </si>
  <si>
    <t>Computer, Information Technology, Quantum Computing, Software</t>
  </si>
  <si>
    <t>Riverlane develops software solutions to harness the power of quantum computers for practical applications.</t>
  </si>
  <si>
    <t>riverlane.com</t>
  </si>
  <si>
    <t>https://www.linkedin.com/company/river-lane-research-ltd</t>
  </si>
  <si>
    <t>Planet First Partners, European Innovation Council, Innovate UK, Regions Bank, Sterling Bank, Molten Ventures, Amadeus Capital Partners, Molten Ventures, Amadeus Capital Partners, Cambridge Innovation Capital</t>
  </si>
  <si>
    <t>Steve Brierley</t>
  </si>
  <si>
    <t>steve.brierley@riverlane.com</t>
  </si>
  <si>
    <t>https://www.linkedin.com/in/steve-brierley-72127a142/</t>
  </si>
  <si>
    <t>Black Forest Labs</t>
  </si>
  <si>
    <t>Artificial Intelligence (AI), Media and Entertainment, Software</t>
  </si>
  <si>
    <t>Freiburg Im Breisgau, Baden-Wurttemberg, Germany</t>
  </si>
  <si>
    <t>Black Forest Labs develops advanced generative deep learning models for images and videos, emphasizing broad accessibility and transparency.</t>
  </si>
  <si>
    <t>blackforestlabs.ai</t>
  </si>
  <si>
    <t>Robin Rombach</t>
  </si>
  <si>
    <t>robin@blackforestlabs.ai</t>
  </si>
  <si>
    <t>https://blackforestlabs.ai/impressum/</t>
  </si>
  <si>
    <t>TerrAscend</t>
  </si>
  <si>
    <t>Cannabis, Clinical Trials, Health Care, Medical, Pharmaceutical</t>
  </si>
  <si>
    <t>TerrAscend is a cannabis company that provides products, brands, and services to the cannabinoid market.</t>
  </si>
  <si>
    <t>terrascend.com</t>
  </si>
  <si>
    <t>https://www.linkedin.com/company/16243953</t>
  </si>
  <si>
    <t>info@terrascend.com</t>
  </si>
  <si>
    <t>+1 855-837-7295</t>
  </si>
  <si>
    <t>FocusGrowth Asset Management, Stearns Bank, Pelorus Equity Group, RIV Capital, JW Asset Management</t>
  </si>
  <si>
    <t>Ziad Ghanem</t>
  </si>
  <si>
    <t>https://www.linkedin.com/in/ziad-ghanem-b28129181/</t>
  </si>
  <si>
    <t>Smart Global Holdings</t>
  </si>
  <si>
    <t>Hardware, Manufacturing, Semiconductor</t>
  </si>
  <si>
    <t>Milpitas, California, United States</t>
  </si>
  <si>
    <t>Smart Global Holdings is a manufacturer of memory for desktops, notebooks, servers and mobile memory for smartphones.</t>
  </si>
  <si>
    <t>ir.smartm.com</t>
  </si>
  <si>
    <t>https://www.linkedin.com/company/smart-modular-technologies/</t>
  </si>
  <si>
    <t>(510) 623-1231</t>
  </si>
  <si>
    <t>SK Telecom</t>
  </si>
  <si>
    <t>$227.7M</t>
  </si>
  <si>
    <t>Mark Adams</t>
  </si>
  <si>
    <t>mark.adams@smartm.com</t>
  </si>
  <si>
    <t>https://www.sghcorp.com/leadership/#:~:text=OUR%20TEAM-,Mark%20Adams,President%20and%20Chief%20Executive%20Officer,-%2B</t>
  </si>
  <si>
    <t>Xtant Medical</t>
  </si>
  <si>
    <t>Health Care, Manufacturing, Medical, Medical Device</t>
  </si>
  <si>
    <t>Belgrade, Montana, United States</t>
  </si>
  <si>
    <t>Xtant Medical is a medical technology company focused on surgical solutions for the treatment of spinal disorders.</t>
  </si>
  <si>
    <t>xtantmedical.com</t>
  </si>
  <si>
    <t>https://www.linkedin.com/company/xtant-medical</t>
  </si>
  <si>
    <t>cs@xtantmedical.com</t>
  </si>
  <si>
    <t>888.886.9354</t>
  </si>
  <si>
    <t>MidCap Financial, Stavros Vizirgianakis</t>
  </si>
  <si>
    <t>Sean Browne</t>
  </si>
  <si>
    <t>sean.browne@xtantmedical.com</t>
  </si>
  <si>
    <t>https://www.linkedin.com/in/sean-browne-b313904/</t>
  </si>
  <si>
    <t>Guidehealth</t>
  </si>
  <si>
    <t>Artificial Intelligence (AI), Health Care, Information Technology, Medical</t>
  </si>
  <si>
    <t>Guidehealth offers healthcare solutions focusing on patient care, provider support, and technology integration.</t>
  </si>
  <si>
    <t>guidehealth.com</t>
  </si>
  <si>
    <t>https://www.linkedin.com/company/guidehealthcare</t>
  </si>
  <si>
    <t>info@guidehealth.com</t>
  </si>
  <si>
    <t>Memorial Hermann Health System</t>
  </si>
  <si>
    <t>Sanjay Doddamani</t>
  </si>
  <si>
    <t>https://www.linkedin.com/in/sanjay-doddamani-b512b0a8/</t>
  </si>
  <si>
    <t>Ionetix</t>
  </si>
  <si>
    <t>Engineering, Finance, Management, Medical &amp; Science, Operations, Pro Services, Product, Sales, Support</t>
  </si>
  <si>
    <t>Ionetix is a pioneering end-to-end radiopharmaceutical provider for cardiac PET imaging.</t>
  </si>
  <si>
    <t>ionetix.com</t>
  </si>
  <si>
    <t>https://www.linkedin.com/company/ionetix-corporation</t>
  </si>
  <si>
    <t>info@ionetix.com</t>
  </si>
  <si>
    <t>(415)944-1440</t>
  </si>
  <si>
    <t>Tees River</t>
  </si>
  <si>
    <t>Kevin J. Cameron</t>
  </si>
  <si>
    <t>kcameron@ionetix.com</t>
  </si>
  <si>
    <t>https://www.ionetix.com/about/kevin-cameron/#:~:text=Kevin%20J.,he%20co%2Dfounded%20in%202003.</t>
  </si>
  <si>
    <t>High Tide</t>
  </si>
  <si>
    <t>Cannabis, Consumer Goods, Retail</t>
  </si>
  <si>
    <t>High Tide is a retail-focused cannabis corporation along with the manufacture and distribution of consumption accessories.</t>
  </si>
  <si>
    <t>hightideinc.com</t>
  </si>
  <si>
    <t>https://www.linkedin.com/company/hightideinc/</t>
  </si>
  <si>
    <t>info@hightideinc.com</t>
  </si>
  <si>
    <t>+1 (855) 747-6420</t>
  </si>
  <si>
    <t>Connect First Credit Union, ATB Financial, Aurora Cannabis</t>
  </si>
  <si>
    <t>Raj Grover</t>
  </si>
  <si>
    <t>rgrover@hightideinc.com</t>
  </si>
  <si>
    <t>https://www.linkedin.com/in/raj-grover-86a182185/</t>
  </si>
  <si>
    <t>Farmako</t>
  </si>
  <si>
    <t>Data Storage, Database, Health Care</t>
  </si>
  <si>
    <t>Farmako is India's first Centralized EMR App for Doctors and Clinics</t>
  </si>
  <si>
    <t>farmako.in</t>
  </si>
  <si>
    <t>https://www.linkedin.com/company/farmako-in/</t>
  </si>
  <si>
    <t>aman@farmako.in</t>
  </si>
  <si>
    <t>+91 74648 12987</t>
  </si>
  <si>
    <t>Aman Bhandula</t>
  </si>
  <si>
    <t>aman.bhandula@farmako.in</t>
  </si>
  <si>
    <t>https://www.linkedin.com/in/aman-bhandula-b71032132/</t>
  </si>
  <si>
    <t>Sundial</t>
  </si>
  <si>
    <t>Engineering, Information Technology, Medical &amp; Science, Operations</t>
  </si>
  <si>
    <t>Analytics, Business Information Systems, Information Technology</t>
  </si>
  <si>
    <t>Sundial enables teams to understand the story of their product's data.</t>
  </si>
  <si>
    <t>sundial.so</t>
  </si>
  <si>
    <t>https://www.linkedin.com/company/sundialso/</t>
  </si>
  <si>
    <t>Chandra Narayanan</t>
  </si>
  <si>
    <t>chandra@sundial.so</t>
  </si>
  <si>
    <t>https://www.linkedin.com/in/chandranarayanan/</t>
  </si>
  <si>
    <t>Filo Corp</t>
  </si>
  <si>
    <t>Filo Corp is an exploration company advancing its copper-gold-silver project.</t>
  </si>
  <si>
    <t>filocorp.com</t>
  </si>
  <si>
    <t>https://www.linkedin.com/company/filocorp</t>
  </si>
  <si>
    <t>info@filocorp.com</t>
  </si>
  <si>
    <t>+1 604 689 7842</t>
  </si>
  <si>
    <t>CD Capital, BHP</t>
  </si>
  <si>
    <t>Jamie Beck</t>
  </si>
  <si>
    <t>jbeck@filocorp.com</t>
  </si>
  <si>
    <t>https://www.linkedin.com/in/jamie-beck-2a814b9/</t>
  </si>
  <si>
    <t>The Pennant Group</t>
  </si>
  <si>
    <t>Health Care, Home Health Care, Hospital</t>
  </si>
  <si>
    <t>Eagle, Idaho, United States</t>
  </si>
  <si>
    <t>The Pennant Group provide healthcare services through 75 home health and hospice agencies.</t>
  </si>
  <si>
    <t>pennantgroup.com</t>
  </si>
  <si>
    <t>https://www.linkedin.com/company/pennant-group</t>
  </si>
  <si>
    <t>contact@pennantgroup.com</t>
  </si>
  <si>
    <t>(208) 506-6100</t>
  </si>
  <si>
    <t>Brent Guerisoli</t>
  </si>
  <si>
    <t>bguerisoli@pennantgroup.com</t>
  </si>
  <si>
    <t>https://www.linkedin.com/in/brent-guerisoli-52aa3a6/</t>
  </si>
  <si>
    <t>Branch Energy</t>
  </si>
  <si>
    <t>Energy</t>
  </si>
  <si>
    <t>Branch Energy is a tech-powered, green energy company that helps reduce power consumption and supports clean energy projects.</t>
  </si>
  <si>
    <t>branchenergy.com</t>
  </si>
  <si>
    <t>https://www.linkedin.com/company/branch-energy/</t>
  </si>
  <si>
    <t>Prelude Ventures, Zero Infinity Partners, Comcast Ventures</t>
  </si>
  <si>
    <t>Alex Ince-Cushman</t>
  </si>
  <si>
    <t>alex@branchenergy.com</t>
  </si>
  <si>
    <t>https://www.linkedin.com/in/alex-ince-cushman/</t>
  </si>
  <si>
    <t>Bilt Rewards</t>
  </si>
  <si>
    <t>FinTech, Loyalty Programs, Real Estate, Rental Property</t>
  </si>
  <si>
    <t>Bilt Rewards offers a rewards program that allows renters to earn points on rent and create a path towards homeownership.</t>
  </si>
  <si>
    <t>biltrewards.com</t>
  </si>
  <si>
    <t>https://www.linkedin.com/company/biltrewards</t>
  </si>
  <si>
    <t>support@biltrewards.com</t>
  </si>
  <si>
    <t>(844) 822-2458</t>
  </si>
  <si>
    <t>Teachers’ Venture Growth, General Catalyst, Left Lane Capital, Kairos HQ</t>
  </si>
  <si>
    <t>Ankur Jain</t>
  </si>
  <si>
    <t>ankur@biltrewards.com</t>
  </si>
  <si>
    <t>https://www.linkedin.com/in/ankurjainkairos/</t>
  </si>
  <si>
    <t>Immunovia</t>
  </si>
  <si>
    <t>Management, Marketing, Medical &amp; Science, Sales</t>
  </si>
  <si>
    <t>Biotechnology, Clinical Trials, Health Diagnostics, Oncology</t>
  </si>
  <si>
    <t>Immunovia is a diagnostics company that focuses on the early detection of pancreatic cancer through blood-based testing.</t>
  </si>
  <si>
    <t>immunovia.com</t>
  </si>
  <si>
    <t>https://www.linkedin.com/company/immunovia-ab</t>
  </si>
  <si>
    <t>info@immunovia.com</t>
  </si>
  <si>
    <t>+46-46-275 60 00</t>
  </si>
  <si>
    <t>National Institutes of Health, EASME - EU Executive Agency for SMEs</t>
  </si>
  <si>
    <t>Jeff Borcherding</t>
  </si>
  <si>
    <t>jeff.borcherding@immunovia.com</t>
  </si>
  <si>
    <t>https://www.linkedin.com/in/jeff-borcherding/</t>
  </si>
  <si>
    <t>Seed Therapeutics</t>
  </si>
  <si>
    <t>Seed Therapeutics is a biotech company that focuses on harnessing and engineering molecules.</t>
  </si>
  <si>
    <t>seedtherapeutics.com</t>
  </si>
  <si>
    <t>https://www.linkedin.com/company/seed-therapeutics</t>
  </si>
  <si>
    <t>info@seedtherapeutics.com</t>
  </si>
  <si>
    <t>1-646-859-2751</t>
  </si>
  <si>
    <t>Eisai</t>
  </si>
  <si>
    <t>Lan Huang</t>
  </si>
  <si>
    <t>lan.huang@seedtherapeutics.com</t>
  </si>
  <si>
    <t>https://www.linkedin.com/in/lan-huang-phd-5104933/</t>
  </si>
  <si>
    <t>BioAffinity Technologies</t>
  </si>
  <si>
    <t>BioAffinity Technologies is a cancer diagnostics company that develops non-invasive, early-stage diagnostics to detect cancer and diseases.</t>
  </si>
  <si>
    <t>bioaffinitytech.com</t>
  </si>
  <si>
    <t>https://www.linkedin.com/company/bioaffinitytechnologies</t>
  </si>
  <si>
    <t>info@bioaffinitytech.com</t>
  </si>
  <si>
    <t>(210)698-5334</t>
  </si>
  <si>
    <t>Maria Zannes</t>
  </si>
  <si>
    <t>mz@bioaffinitytech.com</t>
  </si>
  <si>
    <t>https://www.linkedin.com/in/maria-zannes-32496815/</t>
  </si>
  <si>
    <t>Chariot</t>
  </si>
  <si>
    <t>Engineering, Human Resources, Information Technology</t>
  </si>
  <si>
    <t>Finance, Financial Services, Payments</t>
  </si>
  <si>
    <t>A payments infrastructure and financial services for non profits.</t>
  </si>
  <si>
    <t>givechariot.com</t>
  </si>
  <si>
    <t>https://www.linkedin.com/company/givechariot</t>
  </si>
  <si>
    <t>contact@givechariot.com</t>
  </si>
  <si>
    <t>Maveron, Spark Capital, Y Combinator</t>
  </si>
  <si>
    <t>Salomon Serfati</t>
  </si>
  <si>
    <t>salo@givechariot.com</t>
  </si>
  <si>
    <t>https://www.linkedin.com/in/salomon-serfati-8ba836112/</t>
  </si>
  <si>
    <t>United Overseas Bank</t>
  </si>
  <si>
    <t>United Overseas Bank is a banking organization that offers financial solutions to individuals and businesses.</t>
  </si>
  <si>
    <t>uobgroup.com</t>
  </si>
  <si>
    <t>https://www.linkedin.com/company/uob/</t>
  </si>
  <si>
    <t>customer.service@uobgroup.com</t>
  </si>
  <si>
    <t>+65 6253 2122</t>
  </si>
  <si>
    <t>Wee Ee Cheong</t>
  </si>
  <si>
    <t>wee.eecheong@uobgroup.com</t>
  </si>
  <si>
    <t>https://www.uobgroup.com/uobgroup/about/management/board-of-directors.page#!</t>
  </si>
  <si>
    <t>Jade Biosciences</t>
  </si>
  <si>
    <t>Health Care, Therapeutics</t>
  </si>
  <si>
    <t>Jade Biosciences is developing transformative therapies to redefine the standard of care for inflammation and immunology indications.</t>
  </si>
  <si>
    <t>jadebiosciences.com</t>
  </si>
  <si>
    <t>Fairmount Funds Management, Venrock</t>
  </si>
  <si>
    <t>Andrew King</t>
  </si>
  <si>
    <t>andrew.king@jadebiosciences.com</t>
  </si>
  <si>
    <t>https://vcnewsdaily.com/Jade%20Biosciences/venture-funding.php</t>
  </si>
  <si>
    <t>Neuroone Medical Technologies</t>
  </si>
  <si>
    <t>Biotechnology, Health Care, Hospital, Medical</t>
  </si>
  <si>
    <t>NeuroOne is a medical technology company focused on improving surgical care for patients suffering from neurological disorders.</t>
  </si>
  <si>
    <t>n1mtc.com</t>
  </si>
  <si>
    <t>https://www.linkedin.com/company/n1mtc/</t>
  </si>
  <si>
    <t>(952) 237-7412</t>
  </si>
  <si>
    <t>Growth Opportunity Funding, Zimmer Biomet</t>
  </si>
  <si>
    <t>Dave Rosa</t>
  </si>
  <si>
    <t>daver@n1mtc.com</t>
  </si>
  <si>
    <t>https://www.linkedin.com/in/daverosa/</t>
  </si>
  <si>
    <t>Bering Lab</t>
  </si>
  <si>
    <t>Artificial Intelligence (AI), Machine Learning, Translation Service</t>
  </si>
  <si>
    <t>Bering Lab is an AI-powered machine translation startup.</t>
  </si>
  <si>
    <t>beringlab.com</t>
  </si>
  <si>
    <t>https://www.linkedin.com/company/bering-lab-no1</t>
  </si>
  <si>
    <t>sales@beringlab.com</t>
  </si>
  <si>
    <t>SBVA, Huawei Cloud Startup Ignite Competition, NAVER D2SF</t>
  </si>
  <si>
    <t>Jae Yoon Kim</t>
  </si>
  <si>
    <t>newuser@beringlab.com</t>
  </si>
  <si>
    <t>https://www.linkedin.com/in/jae-yoon-kim-86827015/</t>
  </si>
  <si>
    <t>Allete</t>
  </si>
  <si>
    <t>Engineering, Finance, Human Resources, Information Technology, Legal, Management, Medical &amp; Science, Operations, Pro Services, Product, Sales</t>
  </si>
  <si>
    <t>Energy, Real Estate, Renewable Energy, Solar</t>
  </si>
  <si>
    <t>Duluth, Minnesota, United States</t>
  </si>
  <si>
    <t>ALLETE is an energy company. Minnkota Power Cooperative firm.</t>
  </si>
  <si>
    <t>allete.com</t>
  </si>
  <si>
    <t>https://www.linkedin.com/company/allete</t>
  </si>
  <si>
    <t>webmaster@allete.com</t>
  </si>
  <si>
    <t>Bethany Owen</t>
  </si>
  <si>
    <t>bowen@allete.com</t>
  </si>
  <si>
    <t>https://www.linkedin.com/in/bethany-m-owen-5ba09488/</t>
  </si>
  <si>
    <t>Noble Corporation</t>
  </si>
  <si>
    <t>Construction, Natural Resources, Oil and Gas</t>
  </si>
  <si>
    <t>Noble is an offshore drilling contractor for the oil and gas industry.</t>
  </si>
  <si>
    <t>noblecorp.com</t>
  </si>
  <si>
    <t>https://www.linkedin.com/company/noble-drilling</t>
  </si>
  <si>
    <t>Robert Eifler</t>
  </si>
  <si>
    <t>roberteifler@noblecorp.com</t>
  </si>
  <si>
    <t>https://www.linkedin.com/in/roberteifler/</t>
  </si>
  <si>
    <t>BiofuelCircle</t>
  </si>
  <si>
    <t>Biofuel, Marketplace, Supply Chain Management</t>
  </si>
  <si>
    <t>BiofuelCircle is an online marketplace in India dedicated to biomass and biofuels.</t>
  </si>
  <si>
    <t>biofuelcircle.com</t>
  </si>
  <si>
    <t>https://www.linkedin.com/company/biofuelcircle/?originalSubdomain=in</t>
  </si>
  <si>
    <t>info@biofuelcircle.com</t>
  </si>
  <si>
    <t>+91 (020) 48522522</t>
  </si>
  <si>
    <t>Spectrum Impact, Better Capital, SHRIDHAR SHUKLA, Spectrum Impact</t>
  </si>
  <si>
    <t>Suhas Baxi</t>
  </si>
  <si>
    <t>suhasbaxi@biofuelcircle.com</t>
  </si>
  <si>
    <t>https://www.linkedin.com/in/suhasbaxi/</t>
  </si>
  <si>
    <t>Adelaide</t>
  </si>
  <si>
    <t>Engineering, Information Technology, Management, Operations, Product</t>
  </si>
  <si>
    <t>Advertising, Digital Marketing, Marketing, Software</t>
  </si>
  <si>
    <t>Adelaide develops a media analytics platform to measure omnichannel media quality.</t>
  </si>
  <si>
    <t>adelaidemetrics.com</t>
  </si>
  <si>
    <t>https://www.linkedin.com/company/adelaidelift/</t>
  </si>
  <si>
    <t>info@adelaidemetrics.com.</t>
  </si>
  <si>
    <t>(732) 474-8373</t>
  </si>
  <si>
    <t>Human Ventures</t>
  </si>
  <si>
    <t>Marc Guldimann</t>
  </si>
  <si>
    <t>marc@adelaidemetrics.com</t>
  </si>
  <si>
    <t>https://www.linkedin.com/in/guldi/</t>
  </si>
  <si>
    <t>Bandana</t>
  </si>
  <si>
    <t>Information Technology, Online Portals</t>
  </si>
  <si>
    <t>Bandana operates as a people-first online job platform.</t>
  </si>
  <si>
    <t>bandana.co</t>
  </si>
  <si>
    <t>https://www.linkedin.com/company/bandanaco/about/</t>
  </si>
  <si>
    <t>General Catalyst, Craft Ventures, General Catalyst</t>
  </si>
  <si>
    <t>Timothy Makalinao</t>
  </si>
  <si>
    <t>timothy@bandana.co</t>
  </si>
  <si>
    <t>https://www.linkedin.com/in/timothy-makalinao-147534a4/</t>
  </si>
  <si>
    <t>DC Connected</t>
  </si>
  <si>
    <t>Analytics, Artificial Intelligence (AI), Auto Insurance, Automotive, Generative AI, Machine Learning, Predictive Analytics, Software</t>
  </si>
  <si>
    <t>Nersingen, Bayern, Germany</t>
  </si>
  <si>
    <t>Saas, Artificial Intelligence, Predicitve Analytics, Automotive, Generative AI</t>
  </si>
  <si>
    <t>dc-connected.de</t>
  </si>
  <si>
    <t>https://de.linkedin.com/company/dc-connected-car-gmbh</t>
  </si>
  <si>
    <t>dennis.christ@dc-connected.de</t>
  </si>
  <si>
    <t>+497308 4049115</t>
  </si>
  <si>
    <t>VENPACE</t>
  </si>
  <si>
    <t>Dennis Christ</t>
  </si>
  <si>
    <t>https://www.linkedin.com/in/dennischrist/</t>
  </si>
  <si>
    <t>Borr Drilling</t>
  </si>
  <si>
    <t>Hamilton, Hamilton, Bermuda</t>
  </si>
  <si>
    <t>Borr Drilling is an international drilling contractor that owns and operates jack-up rigs of modern and high-specification designs.</t>
  </si>
  <si>
    <t>borrdrilling.com</t>
  </si>
  <si>
    <t>https://www.linkedin.com/company/borr-drilling</t>
  </si>
  <si>
    <t>$1.1B</t>
  </si>
  <si>
    <t>Patrick Schorn</t>
  </si>
  <si>
    <t>pschorn@borrdrilling.com</t>
  </si>
  <si>
    <t>https://borrdrilling.com/about/</t>
  </si>
  <si>
    <t>Graceview</t>
  </si>
  <si>
    <t>Compliance</t>
  </si>
  <si>
    <t>AI-driven platform for regulatory compliance</t>
  </si>
  <si>
    <t>graceview.ai</t>
  </si>
  <si>
    <t>https://www.linkedin.com/company/graceview-ai</t>
  </si>
  <si>
    <t>support@graceview.ai</t>
  </si>
  <si>
    <t>Patrick Linton</t>
  </si>
  <si>
    <t>Simon Quirk</t>
  </si>
  <si>
    <t>simon.quirk@gracenote.ai</t>
  </si>
  <si>
    <t>https://www.linkedin.com/in/quirksimon/</t>
  </si>
  <si>
    <t>Algernon Pharmaceuticals</t>
  </si>
  <si>
    <t>Biotechnology, Health Care, Health Diagnostics</t>
  </si>
  <si>
    <t>Delta, Ontario, Canada</t>
  </si>
  <si>
    <t>Algernon Pharmaceuticals company is focused on developing, in-licensing, and commercializing proprietary innovative.</t>
  </si>
  <si>
    <t>algernonpharmaceuticals.com</t>
  </si>
  <si>
    <t>https://www.linkedin.com/company/breathtec-biomedical-inc.</t>
  </si>
  <si>
    <t>info@breathtecbiomedical.com</t>
  </si>
  <si>
    <t>+1 (604) 805-4602</t>
  </si>
  <si>
    <t>Bullrun Capital Inc, MTbrain</t>
  </si>
  <si>
    <t>Christopher J. Moreau</t>
  </si>
  <si>
    <t>chris@algernonpharmaceuticals.com</t>
  </si>
  <si>
    <t>https://www.linkedin.com/in/christopherjmoreau/</t>
  </si>
  <si>
    <t>Punch</t>
  </si>
  <si>
    <t>Financial Services, FinTech, Trading Platform</t>
  </si>
  <si>
    <t>Punch, a registered trading platform by SEBI-registered Market Pulse Securities, offers index, stock options, and direct stock trading.</t>
  </si>
  <si>
    <t>punch.trade</t>
  </si>
  <si>
    <t>https://www.linkedin.com/company/market-pulse-securities-pvt-ltd/</t>
  </si>
  <si>
    <t>writetous@punch.trade</t>
  </si>
  <si>
    <t>+91 794822227</t>
  </si>
  <si>
    <t>InnoVen Capital, Prime Venture Partners, SIG venture capital, Stellaris Venture Partners, Susquehanna, Lead Angels Network, Chatur Ideas, IAN Group</t>
  </si>
  <si>
    <t>Amit Dhakad</t>
  </si>
  <si>
    <t>amit@market-pulse.in</t>
  </si>
  <si>
    <t>https://www.linkedin.com/in/dhakadamit/</t>
  </si>
  <si>
    <t>First Circle</t>
  </si>
  <si>
    <t>Business Development, FinTech, Small and Medium Businesses</t>
  </si>
  <si>
    <t>First Circle exists to radically improve the course of opportunity for SMEs across South East Asia.</t>
  </si>
  <si>
    <t>firstcircle.ph</t>
  </si>
  <si>
    <t>https://www.linkedin.com/company/6608418?trk=prof-exp-company-name</t>
  </si>
  <si>
    <t>marketing@firstcircle.com</t>
  </si>
  <si>
    <t>International Finance Corporation, Venturra, Accion Venture Lab, Key Capital, Betafabrik</t>
  </si>
  <si>
    <t>Patrick Lynch</t>
  </si>
  <si>
    <t>patrick.lynch@firstcircle.ph</t>
  </si>
  <si>
    <t>https://www.linkedin.com/in/ptlynch/</t>
  </si>
  <si>
    <t>Scandic Hotels Group</t>
  </si>
  <si>
    <t>Engineering, Human Resources, Legal, Management, Operations, Sales, Support</t>
  </si>
  <si>
    <t>Hospitality, Hotel, Tourism, Travel Accommodations</t>
  </si>
  <si>
    <t>Scandic Hotels Group engages itself in operation of hotels.</t>
  </si>
  <si>
    <t>scandichotels.com</t>
  </si>
  <si>
    <t>https://www.linkedin.com/company/scandic-hotels/</t>
  </si>
  <si>
    <t>45 89 31 81 00</t>
  </si>
  <si>
    <t>Jens Mathiesen</t>
  </si>
  <si>
    <t>jens.mathiesen@scandichotels.com</t>
  </si>
  <si>
    <t>https://www.linkedin.com/in/jens-mathiesen-187b7114/</t>
  </si>
  <si>
    <t>Climatize</t>
  </si>
  <si>
    <t>Finance, Impact Investing, Renewable Energy</t>
  </si>
  <si>
    <t>Santa Cruz, California, United States</t>
  </si>
  <si>
    <t>Climatize is a mobile app that enables clients to invest in renewable energy projects through the spare change.</t>
  </si>
  <si>
    <t>climatize.earth</t>
  </si>
  <si>
    <t>https://www.linkedin.com/company/climatize-earth/</t>
  </si>
  <si>
    <t>info@climatize.earth</t>
  </si>
  <si>
    <t>Myriad Venture Partners, Village Capital</t>
  </si>
  <si>
    <t>Will Wiseman</t>
  </si>
  <si>
    <t>will@climatize.earth</t>
  </si>
  <si>
    <t>https://www.linkedin.com/in/will-wiseman/</t>
  </si>
  <si>
    <t>Secai Marche</t>
  </si>
  <si>
    <t>B2B, Farmers Market</t>
  </si>
  <si>
    <t>Koto, Tokyo, Japan</t>
  </si>
  <si>
    <t>Secai Marche is a B2B online platform for farmers and chefs.</t>
  </si>
  <si>
    <t>secai-marche.co.jp</t>
  </si>
  <si>
    <t>https://www.linkedin.com/company/%E6%A0%AA%E5%BC%8F%E4%BC%9A%E7%A4%BE-secai-marche</t>
  </si>
  <si>
    <t>info@secaimarche.com</t>
  </si>
  <si>
    <t>03 6242 6708</t>
  </si>
  <si>
    <t>Beyond Next Ventures</t>
  </si>
  <si>
    <t>Ami Sugiyama</t>
  </si>
  <si>
    <t>ami.sugiyama@secaimarche.com</t>
  </si>
  <si>
    <t>https://www.linkedin.com/in/ami-sugiyama-96984715b/?original_referer=https%3A%2F%2Fwww%2Egoogle%2Ecom%2F&amp;originalSubdomain=my</t>
  </si>
  <si>
    <t>Impactpool</t>
  </si>
  <si>
    <t>Career Planning, Employment, Recruiting, Sustainability</t>
  </si>
  <si>
    <t>Impactpool is the World's fastest growing career platform for people and companies who want's to contribute to sustainable development.</t>
  </si>
  <si>
    <t>impactpool.org</t>
  </si>
  <si>
    <t>https://www.linkedin.com/company/21559624/</t>
  </si>
  <si>
    <t>service@impactpool.org</t>
  </si>
  <si>
    <t>Fort Knox, Mediahuis, Fort Knox</t>
  </si>
  <si>
    <t>Magnus Bucht</t>
  </si>
  <si>
    <t>magnus@impactpool.org</t>
  </si>
  <si>
    <t>https://www.linkedin.com/in/magnusbucht/</t>
  </si>
  <si>
    <t>Cegedim</t>
  </si>
  <si>
    <t>Engineering, Human Resources, Information Technology, Management, Operations, Pro Services, Product</t>
  </si>
  <si>
    <t>CRM, Health Care, Information Technology</t>
  </si>
  <si>
    <t>Boulogne-billancourt, Ile-de-France, France</t>
  </si>
  <si>
    <t>Cegedim is a company that produces and distributes data and services linked to medical information and customer relationship management.</t>
  </si>
  <si>
    <t>cegedim.com</t>
  </si>
  <si>
    <t>http://www.linkedin.com/company/cegedim-relationship-management</t>
  </si>
  <si>
    <t>office@pharmec.ro</t>
  </si>
  <si>
    <t>(037)213-9500</t>
  </si>
  <si>
    <t>Laurent Labrune</t>
  </si>
  <si>
    <t>laurent.labrune@cegedim.com</t>
  </si>
  <si>
    <t>https://www.linkedin.com/in/laurent-labrune-864a005/</t>
  </si>
  <si>
    <t>Granola</t>
  </si>
  <si>
    <t>Artificial Intelligence (AI), Meeting Software, SaaS, Software</t>
  </si>
  <si>
    <t>Granola is a SAAS company that offers AI driven note-taking services.</t>
  </si>
  <si>
    <t>granola.so</t>
  </si>
  <si>
    <t>https://www.linkedin.com/company/meetgranola/</t>
  </si>
  <si>
    <t>hello@granola.so</t>
  </si>
  <si>
    <t>Lightspeed India Partners</t>
  </si>
  <si>
    <t>Christopher Pedregal</t>
  </si>
  <si>
    <t>chris@granola.so</t>
  </si>
  <si>
    <t>https://www.linkedin.com/in/pedregal/</t>
  </si>
  <si>
    <t>Zydus Wellness</t>
  </si>
  <si>
    <t>Human Resources, Operations</t>
  </si>
  <si>
    <t>Consumer, Consumer Goods, Health Care, Medical, Wellness</t>
  </si>
  <si>
    <t>Zydus Wellness combines the healthcare, nutrition and cosmeceuticals to bring to you an array of the best wellness products to enrich life.</t>
  </si>
  <si>
    <t>zyduswellness.in</t>
  </si>
  <si>
    <t>https://www.linkedin.com/company/zydus-wellness/</t>
  </si>
  <si>
    <t>info@zyduswellness.com</t>
  </si>
  <si>
    <t>+91 079 48 04 00 00</t>
  </si>
  <si>
    <t>quant Mutual Fund, Pioneer, True North</t>
  </si>
  <si>
    <t>Tarun Arora</t>
  </si>
  <si>
    <t>tarun.arora@zyduswellness.com</t>
  </si>
  <si>
    <t>https://www.linkedin.com/in/tarun-arora-0b5aa05/</t>
  </si>
  <si>
    <t>When Insurance</t>
  </si>
  <si>
    <t>Financial Services, FinTech, Health Insurance, Insurance, InsurTech</t>
  </si>
  <si>
    <t>Highwood, Illinois, United States</t>
  </si>
  <si>
    <t>When is a technology platform providing healthcare severance solutions for employees and employers.</t>
  </si>
  <si>
    <t>forwhen.com</t>
  </si>
  <si>
    <t>https://www.linkedin.com/company/wheninsurance</t>
  </si>
  <si>
    <t>info@forwhen.com</t>
  </si>
  <si>
    <t>773-320-9545</t>
  </si>
  <si>
    <t>B Capital, Network Ventures</t>
  </si>
  <si>
    <t>Andrew Hamilton</t>
  </si>
  <si>
    <t>andy@forwhen.com</t>
  </si>
  <si>
    <t>https://www.linkedin.com/in/hamiltonac8/</t>
  </si>
  <si>
    <t>Growlink</t>
  </si>
  <si>
    <t>Engineering, Human Resources, Information Technology, Management, Operations, Product, Sales</t>
  </si>
  <si>
    <t>Farming, Manufacturing, Software</t>
  </si>
  <si>
    <t>Growlink develops environment controls, irrigation controls, hardware and software products for the agriculture sector.</t>
  </si>
  <si>
    <t>growlink.com</t>
  </si>
  <si>
    <t>https://www.linkedin.com/company/growlink/</t>
  </si>
  <si>
    <t>info@growlink.com</t>
  </si>
  <si>
    <t>Casa Verde Capital</t>
  </si>
  <si>
    <t>Ted Tanner</t>
  </si>
  <si>
    <t>ted@growlink.com</t>
  </si>
  <si>
    <t>https://www.linkedin.com/in/ted-tanner-453705b/</t>
  </si>
  <si>
    <t>ZOTH</t>
  </si>
  <si>
    <t>Blockchain, Decentralized Finance (DeFi), Finance, Financial Services, FinTech</t>
  </si>
  <si>
    <t>Bridging Liquidity Across TradFi and Onchain Fi - One RWA at a Time</t>
  </si>
  <si>
    <t>zoth.io</t>
  </si>
  <si>
    <t>https://www.linkedin.com/company/zoth-io/</t>
  </si>
  <si>
    <t>contactus@zoth.io</t>
  </si>
  <si>
    <t>Blockchain Founders Fund, Outlier Ventures, Symbiote, SOSV</t>
  </si>
  <si>
    <t>Pritam Dutta</t>
  </si>
  <si>
    <t>pritam.dutta@zoth.io</t>
  </si>
  <si>
    <t>https://www.linkedin.com/in/pritamdutta/</t>
  </si>
  <si>
    <t>Interstellar Technologies Japan</t>
  </si>
  <si>
    <t>Aerospace, Manufacturing, Robotics</t>
  </si>
  <si>
    <t>Hiroo, Hokkaido, Japan</t>
  </si>
  <si>
    <t>Interstellar Technologies is a rocket development, manufacturing and launch service.</t>
  </si>
  <si>
    <t>istellartech.com</t>
  </si>
  <si>
    <t>https://www.linkedin.com/company/istellartech</t>
  </si>
  <si>
    <t>info@istellartech.com</t>
  </si>
  <si>
    <t>1-115-587-7330</t>
  </si>
  <si>
    <t>Resona Bank, NTT DoCoMo, SBI Group, Marubeni, FGN ABBA Lab, Kushiro Manufacturing, MAKOTO, Hitotoki Incubator</t>
  </si>
  <si>
    <t>Takahiro Inagawa</t>
  </si>
  <si>
    <t>takahiro.inagawa@istellartech.com</t>
  </si>
  <si>
    <t>https://www.linkedin.com/in/takahiro-inagawa-626954144/</t>
  </si>
  <si>
    <t>Rich Data Corporation</t>
  </si>
  <si>
    <t>Analytics, Artificial Intelligence (AI), Financial Services, Lending, Machine Learning, Software</t>
  </si>
  <si>
    <t>North Sydney, New South Wales, Australia</t>
  </si>
  <si>
    <t>RDC provides AI Decisioning as a Service powering innovation, growth, efficiency, and uplifted experiences across the credit lifecycle.</t>
  </si>
  <si>
    <t>richdataco.com</t>
  </si>
  <si>
    <t>https://www.linkedin.com/company/richdataco</t>
  </si>
  <si>
    <t>invest@richdataco.com</t>
  </si>
  <si>
    <t>Acorn Capital, nCino, Westpac, BMY Group</t>
  </si>
  <si>
    <t>Ada Guan</t>
  </si>
  <si>
    <t>ada.guan@richdataco.com</t>
  </si>
  <si>
    <t>https://www.linkedin.com/in/adaguan/</t>
  </si>
  <si>
    <t>Kebotix</t>
  </si>
  <si>
    <t>Engineering, Finance, Information Technology, Management, Marketing, Medical &amp; Science, Operations</t>
  </si>
  <si>
    <t>Artificial Intelligence (AI), Chemical, Industrial, Machine Learning</t>
  </si>
  <si>
    <t>Kebotix is a high-tech materials discovery and production company that reinvent the discovery of new materials using AI.</t>
  </si>
  <si>
    <t>kebotix.com</t>
  </si>
  <si>
    <t>https://www.linkedin.com/company/kebotix/</t>
  </si>
  <si>
    <t>(617) 233-8934</t>
  </si>
  <si>
    <t>Novo Holdings, One Way Ventures</t>
  </si>
  <si>
    <t>Jill Becker</t>
  </si>
  <si>
    <t>jill@kebotix.com</t>
  </si>
  <si>
    <t>https://www.linkedin.com/in/dr-jill-s-becker/</t>
  </si>
  <si>
    <t>Ndustrial</t>
  </si>
  <si>
    <t>Energy, Energy Efficiency, Manufacturing, Sustainability</t>
  </si>
  <si>
    <t>Ndustrial offers analytical engines that help businesses control production, improve energy efficiency, and eliminate waste.</t>
  </si>
  <si>
    <t>ndustrial.io</t>
  </si>
  <si>
    <t>https://www.linkedin.com/company/ndustrial-io</t>
  </si>
  <si>
    <t>+1 919 864 2264</t>
  </si>
  <si>
    <t>US Department of Energ, ABB, GS Energy, Clean Energy Ventures, ENGIE New Ventures</t>
  </si>
  <si>
    <t>Jason M</t>
  </si>
  <si>
    <t>jason@ndustrial.io</t>
  </si>
  <si>
    <t>https://www.linkedin.com/in/jasonmnc/</t>
  </si>
  <si>
    <t>DcubeD</t>
  </si>
  <si>
    <t>Manufacturing, Satellite Communication</t>
  </si>
  <si>
    <t>Germering, Bayern, Germany</t>
  </si>
  <si>
    <t>DcubeD develops actuators and deployable structures tailored for nano-satellites and the commercial space industry.</t>
  </si>
  <si>
    <t>dcubed.space</t>
  </si>
  <si>
    <t>https://www.linkedin.com/company/deployables-cubed</t>
  </si>
  <si>
    <t>+49 (0)89 95874160</t>
  </si>
  <si>
    <t>BayBG Venture Capital, Expansion Ventures, HTGF | High-Tech Gruenderfonds, Interlink Ventures</t>
  </si>
  <si>
    <t>Thomas Sinn</t>
  </si>
  <si>
    <t>thomas.sinn@dcubed.space</t>
  </si>
  <si>
    <t>https://www.linkedin.com/in/thomas-sinn-05218938/</t>
  </si>
  <si>
    <t>Thintronics</t>
  </si>
  <si>
    <t>Thintronics is a Consumer Electronics company.</t>
  </si>
  <si>
    <t>thintronics.com</t>
  </si>
  <si>
    <t>https://www.linkedin.com/company/thintronics/</t>
  </si>
  <si>
    <t>Maverick Capital, Translink Capital</t>
  </si>
  <si>
    <t>Stefan Pastine</t>
  </si>
  <si>
    <t>stefan@thintronics.com</t>
  </si>
  <si>
    <t>https://www.linkedin.com/in/stefan-pastine-a97b6340/</t>
  </si>
  <si>
    <t>Scimplifi</t>
  </si>
  <si>
    <t>Chemical, Chemical Engineering, Manufacturing</t>
  </si>
  <si>
    <t>Scimplifi is a B2B fulfilment platform that provides customized solutions for sourcing and manufacturing of innovative chemistries.</t>
  </si>
  <si>
    <t>scimplifi.com</t>
  </si>
  <si>
    <t>https://www.linkedin.com/company/scimplifi</t>
  </si>
  <si>
    <t>info@scimplifi.com</t>
  </si>
  <si>
    <t>Omnivore</t>
  </si>
  <si>
    <t>Salil Srivastava</t>
  </si>
  <si>
    <t>salil@scimplifi.com</t>
  </si>
  <si>
    <t>https://pitchbook.com/profiles/company/541535-59#team</t>
  </si>
  <si>
    <t>Cauldron Ferm</t>
  </si>
  <si>
    <t>Orange, New South Wales, Australia</t>
  </si>
  <si>
    <t>Cauldron Ferm is a bio-acceleration process that exponentially scales up any precision fermented prototype to commercial quantities.</t>
  </si>
  <si>
    <t>cauldronferm.com</t>
  </si>
  <si>
    <t>https://www.linkedin.com/company/cauldron-ferm/</t>
  </si>
  <si>
    <t>Department of Industry, Science, Energy &amp; Resources, Horizons Ventures, Main Sequence Ventures</t>
  </si>
  <si>
    <t>Michele Stansfield</t>
  </si>
  <si>
    <t>michele@cauldronferm.com</t>
  </si>
  <si>
    <t>https://www.linkedin.com/in/michele-stansfield-microbes/</t>
  </si>
  <si>
    <t>Contextual AI</t>
  </si>
  <si>
    <t>Artificial Intelligence (AI), Generative AI, Software</t>
  </si>
  <si>
    <t>Contextual AI offers a pioneering approach to generative AI for the workplace.</t>
  </si>
  <si>
    <t>contextual.ai</t>
  </si>
  <si>
    <t>https://www.linkedin.com/company/contextualai</t>
  </si>
  <si>
    <t>Greycroft, Bain Capital Ventures</t>
  </si>
  <si>
    <t>Douwe Kiela</t>
  </si>
  <si>
    <t>douwe@contextual.ai</t>
  </si>
  <si>
    <t>https://www.linkedin.com/in/douwekiela/</t>
  </si>
  <si>
    <t>kindlife</t>
  </si>
  <si>
    <t>E-Commerce</t>
  </si>
  <si>
    <t>kindlife is a new-age beauty and wellness ecosystem enabling commerce, community, and brands.</t>
  </si>
  <si>
    <t>kindlife.in</t>
  </si>
  <si>
    <t>https://www.linkedin.com/company/kindlife-in/</t>
  </si>
  <si>
    <t>JB-Dooeun TK Fund, MIXI Global Investments, Kalaari Capital</t>
  </si>
  <si>
    <t>Radhika Ghai</t>
  </si>
  <si>
    <t>radhika@kindlife.in</t>
  </si>
  <si>
    <t>https://www.linkedin.com/in/radhikaghai/</t>
  </si>
  <si>
    <t>Brisk Teaching</t>
  </si>
  <si>
    <t>Artificial Intelligence (AI), EdTech, Education</t>
  </si>
  <si>
    <t>Brisk Teaching provides AI-powered tools for educators to enhance teaching with digital resources.</t>
  </si>
  <si>
    <t>briskteaching.com</t>
  </si>
  <si>
    <t>https://www.linkedin.com/company/brisk-teacing/</t>
  </si>
  <si>
    <t>hello@briskteaching.com</t>
  </si>
  <si>
    <t>Arman Jaffer</t>
  </si>
  <si>
    <t>arman@briskteaching.com</t>
  </si>
  <si>
    <t>https://www.linkedin.com/in/armanjaffer/</t>
  </si>
  <si>
    <t>https://www.briskteaching.com/about</t>
  </si>
  <si>
    <t>Relief Therapeutics</t>
  </si>
  <si>
    <t>Biotechnology, Clinical Trials, Pharmaceutical</t>
  </si>
  <si>
    <t>Relief Therapeutics is a clinical stage biotechnology company.</t>
  </si>
  <si>
    <t>relieftherapeutics.com</t>
  </si>
  <si>
    <t>https://www.linkedin.com/company/relief-therapeutics-holding-sa</t>
  </si>
  <si>
    <t>contact@relieftherapeutics.com</t>
  </si>
  <si>
    <t>SWK Funding, The Global Emerging Markets Group</t>
  </si>
  <si>
    <t>Michelle Lock</t>
  </si>
  <si>
    <t>michelle.lock@relieftherapeutics.com</t>
  </si>
  <si>
    <t>https://www.linkedin.com/in/michelle-lock-54a2a77/</t>
  </si>
  <si>
    <t>Lovetovisit</t>
  </si>
  <si>
    <t>Ticketing, Tourism</t>
  </si>
  <si>
    <t>Cardiff, Cardiff, United Kingdom</t>
  </si>
  <si>
    <t>Lovetovisit is a new digital platform for tourism and culture that promotes the discovery and booking of tickets.</t>
  </si>
  <si>
    <t>lovetovisit.com</t>
  </si>
  <si>
    <t>https://www.linkedin.com/company/lovetovisit-com/</t>
  </si>
  <si>
    <t>enquiry@lovetovisit.com</t>
  </si>
  <si>
    <t>+4429 2252 5683</t>
  </si>
  <si>
    <t>Redrice Ventures, Venrex</t>
  </si>
  <si>
    <t>Fed Pereira</t>
  </si>
  <si>
    <t>fed.pereira@lovetovisit.com</t>
  </si>
  <si>
    <t>https://www.linkedin.com/in/fed-pereira-2577196/</t>
  </si>
  <si>
    <t>Artax Biopharma</t>
  </si>
  <si>
    <t>Biopharma, Biotechnology, Health Care, Therapeutics</t>
  </si>
  <si>
    <t>Artax Biopharma is a biopharmaceutical company that develops new therapies for autoimmune and inflammatory diseases.</t>
  </si>
  <si>
    <t>artaxbiopharma.com</t>
  </si>
  <si>
    <t>http://www.linkedin.com/company/artax-biopharma-inc</t>
  </si>
  <si>
    <t>617-401-2168</t>
  </si>
  <si>
    <t>Sound Bioventures, Columbus Venture Partners</t>
  </si>
  <si>
    <t>Rob Armstrong</t>
  </si>
  <si>
    <t>rob@artaxbiopharma.com</t>
  </si>
  <si>
    <t>https://www.linkedin.com/in/rwastrong/</t>
  </si>
  <si>
    <t>Remi</t>
  </si>
  <si>
    <t>Construction, Home Improvement, Software</t>
  </si>
  <si>
    <t>Simplifying roofing for homeowners, roofers and enterprises.</t>
  </si>
  <si>
    <t>remihq.com</t>
  </si>
  <si>
    <t>https://www.linkedin.com/company/remilabs/</t>
  </si>
  <si>
    <t>brant@remihq.com</t>
  </si>
  <si>
    <t>Tyler Hogge, Y Combinator</t>
  </si>
  <si>
    <t>Doug Barnett</t>
  </si>
  <si>
    <t>doug@remihq.com</t>
  </si>
  <si>
    <t>https://www.linkedin.com/in/doug-barnett-74653816/</t>
  </si>
  <si>
    <t>Tactiq</t>
  </si>
  <si>
    <t>Collaboration, Meeting Software, Product Management, Productivity Tools, SaaS</t>
  </si>
  <si>
    <t>Tactiq helps to extract knowledge out of remote meetings and share it across the team</t>
  </si>
  <si>
    <t>tactiq.io</t>
  </si>
  <si>
    <t>https://www.linkedin.com/company/tactiqhq</t>
  </si>
  <si>
    <t>team@tactiq.io</t>
  </si>
  <si>
    <t>Mucker Capital, Antler</t>
  </si>
  <si>
    <t>Ksenia Svechnikova</t>
  </si>
  <si>
    <t>ksenia@tactiq.io</t>
  </si>
  <si>
    <t>https://www.linkedin.com/in/ksvechnikova/</t>
  </si>
  <si>
    <t>Adani Energy Solutions</t>
  </si>
  <si>
    <t>Adani Energy Solutions is a private sector power transmission and retail distribution company.</t>
  </si>
  <si>
    <t>adanienergysolutions.com</t>
  </si>
  <si>
    <t>https://www.linkedin.com/company/adani-energy-solutions-ltd</t>
  </si>
  <si>
    <t>INQ Holdings</t>
  </si>
  <si>
    <t>Anil Sardana</t>
  </si>
  <si>
    <t>anil.sardana@adani.com</t>
  </si>
  <si>
    <t>https://www.linkedin.com/in/anil-sardana-30771721/</t>
  </si>
  <si>
    <t>BebeBurp</t>
  </si>
  <si>
    <t>E-Commerce, Nutrition, Organic Food</t>
  </si>
  <si>
    <t>BebeBurp provides organic baby foods in the form of mixes and cookies.</t>
  </si>
  <si>
    <t>bebeburp.com</t>
  </si>
  <si>
    <t>https://www.linkedin.com/company/bebe-burp/</t>
  </si>
  <si>
    <t>info@bebeburp.com</t>
  </si>
  <si>
    <t>+91 97123 77798</t>
  </si>
  <si>
    <t>Gruhas Collective Consumer Fund, Lead Angels Network, LetsVenture</t>
  </si>
  <si>
    <t>Shruti Tibrewal</t>
  </si>
  <si>
    <t>shruti@bebeburp.com</t>
  </si>
  <si>
    <t>https://www.linkedin.com/in/shruti-tibrewal/</t>
  </si>
  <si>
    <t>Monumo</t>
  </si>
  <si>
    <t>Automotive, Electronics, Industrial Engineering, Machine Learning, Mechanical Engineering</t>
  </si>
  <si>
    <t>Monumo is a deeptech engineering company focused on creating the world’s best electric motors.</t>
  </si>
  <si>
    <t>monumo.com</t>
  </si>
  <si>
    <t>https://www.linkedin.com/company/monumo-ltd</t>
  </si>
  <si>
    <t>info@monumo.com</t>
  </si>
  <si>
    <t>Innovate UK, LQD VC</t>
  </si>
  <si>
    <t>Dominic Vergine</t>
  </si>
  <si>
    <t>dominic.vergine@monumo.com</t>
  </si>
  <si>
    <t>https://www.linkedin.com/in/dominic-vergine-tech-ceo-founder/</t>
  </si>
  <si>
    <t>Mushroom Material</t>
  </si>
  <si>
    <t>Advanced Materials, CleanTech, Manufacturing, Packaging Services, Sustainability</t>
  </si>
  <si>
    <t>A sustainable and home compostable mushroom based material that is a direct replacement to polystyrene/ Styrofoam packaging</t>
  </si>
  <si>
    <t>mushroommaterial.com</t>
  </si>
  <si>
    <t>https://www.linkedin.com/company/mushroom-material/</t>
  </si>
  <si>
    <t>shaun@mushroommaterial.com</t>
  </si>
  <si>
    <t>Seeds Capital, Wavemaker Partners, Icehouse Ventures</t>
  </si>
  <si>
    <t>Shaun Seaman</t>
  </si>
  <si>
    <t>https://www.linkedin.com/in/shaun-seaman/?originalSubdomain=nz</t>
  </si>
  <si>
    <t>Rupert Resources</t>
  </si>
  <si>
    <t>Rupert is a gold exploration and development company that focuses on exploration and production of precious and base metals.</t>
  </si>
  <si>
    <t>rupertresources.com</t>
  </si>
  <si>
    <t>https://www.linkedin.com/company/rupertresources</t>
  </si>
  <si>
    <t>info@rupertresources.com</t>
  </si>
  <si>
    <t>416-304-9004</t>
  </si>
  <si>
    <t>Agnico-Eagle Mines Limited</t>
  </si>
  <si>
    <t>James Withall</t>
  </si>
  <si>
    <t>jwithall@rupertresources.com</t>
  </si>
  <si>
    <t>https://www.linkedin.com/in/james-withall-86183492/</t>
  </si>
  <si>
    <t>Energy Transfer Partners</t>
  </si>
  <si>
    <t>Energy, Oil and Gas, Renewable Energy</t>
  </si>
  <si>
    <t>Energy Transfer owns and operates a platform of crude oil, natural gas, and natural gas liquid assets.</t>
  </si>
  <si>
    <t>energytransfer.com</t>
  </si>
  <si>
    <t>https://www.linkedin.com/company/energy-transfer</t>
  </si>
  <si>
    <t>214-981-0700</t>
  </si>
  <si>
    <t>Stephens Group</t>
  </si>
  <si>
    <t>Tom Long</t>
  </si>
  <si>
    <t>tom.long@energytransfer.com</t>
  </si>
  <si>
    <t>https://www.linkedin.com/in/tom-long-8b757113b/</t>
  </si>
  <si>
    <t>3V Infrastructure</t>
  </si>
  <si>
    <t>Charging Infrastructure, Electric Vehicle, Renewable Energy</t>
  </si>
  <si>
    <t>3V Infrastructure is eliminating the upfront capital expenditures and ongoing operational costs to facilitate the rapid level 2 EV Chargers.</t>
  </si>
  <si>
    <t>3vinfrastructure.com</t>
  </si>
  <si>
    <t>https://www.linkedin.com/company/3v-infrastructure/</t>
  </si>
  <si>
    <t>information@3vinfrastructure.com</t>
  </si>
  <si>
    <t>Greenbacker Group</t>
  </si>
  <si>
    <t>Aubrey Gunnels</t>
  </si>
  <si>
    <t>agunnels@3vinfrastructure.com</t>
  </si>
  <si>
    <t>https://www.linkedin.com/in/aubrey-gunnels/</t>
  </si>
  <si>
    <t>Wincast</t>
  </si>
  <si>
    <t>Blockchain, Digital Entertainment, Sports, Video Streaming</t>
  </si>
  <si>
    <t>Wincast provides SaaS and AdTech solutions for interactive sports media experiences.</t>
  </si>
  <si>
    <t>wincast.io</t>
  </si>
  <si>
    <t>https://www.linkedin.com/company/wincast</t>
  </si>
  <si>
    <t>CoinFund</t>
  </si>
  <si>
    <t>Noah Diskin Kline</t>
  </si>
  <si>
    <t>noah@wincast.io</t>
  </si>
  <si>
    <t>https://www.linkedin.com/in/noahdiskin/</t>
  </si>
  <si>
    <t>Kate Therapeutics</t>
  </si>
  <si>
    <t>Kate Therapeutics is a patient-focused biotechnology company.</t>
  </si>
  <si>
    <t>katetherapeutics.com</t>
  </si>
  <si>
    <t>https://www.linkedin.com/company/kate-therapeutics</t>
  </si>
  <si>
    <t>info@katetherapeutics.com</t>
  </si>
  <si>
    <t>Versant Ventures, Westlake Village BioPartners</t>
  </si>
  <si>
    <t>Kevin Forrest</t>
  </si>
  <si>
    <t>kforrest@katetherapeutics.com</t>
  </si>
  <si>
    <t>https://www.linkedin.com/in/kevin-forrest-b310a03/</t>
  </si>
  <si>
    <t>Neuron Energy</t>
  </si>
  <si>
    <t>Battery, Electric Vehicle</t>
  </si>
  <si>
    <t>Neuron Energy operates as an EV solutions company.</t>
  </si>
  <si>
    <t>neuronenergy.in</t>
  </si>
  <si>
    <t>https://www.linkedin.com/company/neuron-energy/about/</t>
  </si>
  <si>
    <t>Chona Family Office, Equanimity Investments, Rajiv Dadlani Group</t>
  </si>
  <si>
    <t>Pratik Kamdar</t>
  </si>
  <si>
    <t>pratik@neuronenergy.in</t>
  </si>
  <si>
    <t>https://www.linkedin.com/in/pratik-kamdar-b53a5613/</t>
  </si>
  <si>
    <t>SynSense</t>
  </si>
  <si>
    <t>SynSense (formerly aiCTX) builds mixed-signal neuromorphic processors which provide ultra-low power consumption and low-latency performance.</t>
  </si>
  <si>
    <t>synsense.ai</t>
  </si>
  <si>
    <t>https://www.linkedin.com/company/17965928/</t>
  </si>
  <si>
    <t>info@aictx.ai</t>
  </si>
  <si>
    <t>Ningbo Tongshang Fund, Maxvision, Runwu Venture Capital, Ausvic Capital, CTC Capital, Baidu Ventures, PreAngel, Venture Kick</t>
  </si>
  <si>
    <t>Ning Qiao</t>
  </si>
  <si>
    <t>ning.qiao@synsense.ai</t>
  </si>
  <si>
    <t>https://www.linkedin.com/in/ning-qiao-440902b2</t>
  </si>
  <si>
    <t>Unthread</t>
  </si>
  <si>
    <t>Artificial Intelligence (AI), Customer Service, SaaS, Software</t>
  </si>
  <si>
    <t>Unthread is an AI-powered customer support platform built into Slack.</t>
  </si>
  <si>
    <t>unthread.io</t>
  </si>
  <si>
    <t>https://linkedin.com/company/unthreadio</t>
  </si>
  <si>
    <t>hello@unthread.io</t>
  </si>
  <si>
    <t>Bling Capital, Moxxie Ventures, Y Combinator</t>
  </si>
  <si>
    <t>Tom Bachant</t>
  </si>
  <si>
    <t>tom@unthread.io</t>
  </si>
  <si>
    <t>https://www.linkedin.com/in/tombachant/</t>
  </si>
  <si>
    <t>Enservco</t>
  </si>
  <si>
    <t>Energy, Energy Efficiency, Oil and Gas, Renewable Energy</t>
  </si>
  <si>
    <t>Longmont, Colorado, United States</t>
  </si>
  <si>
    <t>Enservco provides a wide variety of well-site services such as frac heating, hot oiling, and acidizing to the onshore oil and gas industry.</t>
  </si>
  <si>
    <t>enservco.com</t>
  </si>
  <si>
    <t>http://www.linkedin.com/company/enservco-corporation</t>
  </si>
  <si>
    <t>pcox@enservco.com</t>
  </si>
  <si>
    <t>+1 303-333-3678</t>
  </si>
  <si>
    <t>Star Equity Holdings</t>
  </si>
  <si>
    <t>Richard Murphy</t>
  </si>
  <si>
    <t>rmurphy@enservco.com</t>
  </si>
  <si>
    <t>https://www.linkedin.com/in/rich-murphy-187b786/</t>
  </si>
  <si>
    <t>http://enservco.com/leadership/</t>
  </si>
  <si>
    <t>Charge Robotics</t>
  </si>
  <si>
    <t>Artificial Intelligence (AI), Construction, Robotics, Solar, Sustainability</t>
  </si>
  <si>
    <t>Charge Robotics is a robotics company that offers robots for labor-intensive solar construction automaition.</t>
  </si>
  <si>
    <t>chargerobotics.com</t>
  </si>
  <si>
    <t>https://www.linkedin.com/company/charge-robotics</t>
  </si>
  <si>
    <t>Banks Hunter</t>
  </si>
  <si>
    <t>banks@chargerobotics.com</t>
  </si>
  <si>
    <t>https://www.linkedin.com/in/banksh/</t>
  </si>
  <si>
    <t>Biomatter</t>
  </si>
  <si>
    <t>Biomatter is a synthetic biology company that creates new proteins for health and sustainable manufacturing applications.</t>
  </si>
  <si>
    <t>biomatter.ai</t>
  </si>
  <si>
    <t>https://www.linkedin.com/company/biomatter-designs/</t>
  </si>
  <si>
    <t>hello@biomatterdesigns.com</t>
  </si>
  <si>
    <t>Inventure, UVC Partners, Practica Capital</t>
  </si>
  <si>
    <t>Laurynas Karpus</t>
  </si>
  <si>
    <t>laurynas@biomatter.ai</t>
  </si>
  <si>
    <t>https://www.linkedin.com/in/laurynaskarpus/</t>
  </si>
  <si>
    <t>PHINXT Robotics</t>
  </si>
  <si>
    <t>Robotics, Warehouse Automation, Warehousing</t>
  </si>
  <si>
    <t>PHINXT Robotics enables warehouses of any size to deploy autonomous robots as needed, with no expertise required.</t>
  </si>
  <si>
    <t>phinxt.com</t>
  </si>
  <si>
    <t>https://www.linkedin.com/company/phinxt-robotics/</t>
  </si>
  <si>
    <t>info@phinxt.com</t>
  </si>
  <si>
    <t>Sure Valley Ventures, Fuel Ventures</t>
  </si>
  <si>
    <t>Yanwen Chen</t>
  </si>
  <si>
    <t>yanwen@phinxt.com</t>
  </si>
  <si>
    <t>https://www.linkedin.com/in/yanwen-chen-0929b825/</t>
  </si>
  <si>
    <t>Helix Energy Solutions</t>
  </si>
  <si>
    <t>Oil and Gas, Renewable Energy</t>
  </si>
  <si>
    <t>Helix Energy Solutions is a oil and gas offshore company</t>
  </si>
  <si>
    <t>helixesg.com</t>
  </si>
  <si>
    <t>http://www.linkedin.com/company/9752</t>
  </si>
  <si>
    <t>Viburnum Funds</t>
  </si>
  <si>
    <t>Owen Kratz</t>
  </si>
  <si>
    <t>okratz@helixesg.com</t>
  </si>
  <si>
    <t>https://helixesg.com/about-helix/our-people/board-of-directors/owen-kratz/</t>
  </si>
  <si>
    <t>https://www.linkedin.com/in/beauwangtrakuldee/</t>
  </si>
  <si>
    <t>Knoops</t>
  </si>
  <si>
    <t>Coffee, Confectionery, E-Commerce, Food and Beverage, Tea</t>
  </si>
  <si>
    <t>Rye, East Sussex, United Kingdom</t>
  </si>
  <si>
    <t>Knoops is a beverage shop that offers chocolate drinks, ice cream, and coffee.</t>
  </si>
  <si>
    <t>knoops.co.uk</t>
  </si>
  <si>
    <t>https://www.linkedin.com/company/knoopschocolate</t>
  </si>
  <si>
    <t>hello@knoops.co.uk</t>
  </si>
  <si>
    <t>44 3333 600 608</t>
  </si>
  <si>
    <t>Andrew Gerrie, Eleonore de Lubersac</t>
  </si>
  <si>
    <t>William Gordon-Harris</t>
  </si>
  <si>
    <t>william.gordon-harris@knoops.co.uk</t>
  </si>
  <si>
    <t>https://www.linkedin.com/in/william-gordon-harris-90b00530</t>
  </si>
  <si>
    <t>Advent Technologies</t>
  </si>
  <si>
    <t>Electronics, Fuel Cell, Renewable Energy</t>
  </si>
  <si>
    <t>Advent Technologies is an innovation-driven company in the fuel cell and hydrogen technology space.</t>
  </si>
  <si>
    <t>advent.energy</t>
  </si>
  <si>
    <t>https://ar.linkedin.com/company/advent-technologies-inc</t>
  </si>
  <si>
    <t>info@advent-energy.com</t>
  </si>
  <si>
    <t>(857) 264-7035</t>
  </si>
  <si>
    <t>Jefferies</t>
  </si>
  <si>
    <t>Vasilis Gregoriou</t>
  </si>
  <si>
    <t>vasilis.gregoriou@advent.energy</t>
  </si>
  <si>
    <t>https://www.linkedin.com/in/vasilis-gregoriou-954b9ba/</t>
  </si>
  <si>
    <t>https://advent.energy/board-of-directors/</t>
  </si>
  <si>
    <t>Tenax Therapeutics</t>
  </si>
  <si>
    <t>Finance, Management, Medical &amp; Science, Operations</t>
  </si>
  <si>
    <t>Chapel Hill, North Carolina, United States</t>
  </si>
  <si>
    <t>Tenax Therapeutics focuses on identifying and developing treatments that address cardiovascular and pulmonary diseases.</t>
  </si>
  <si>
    <t>tenaxthera.com</t>
  </si>
  <si>
    <t>https://www.linkedin.com/company/tenax-therapeutics</t>
  </si>
  <si>
    <t>info@tenaxthera.com</t>
  </si>
  <si>
    <t>BVF Partners</t>
  </si>
  <si>
    <t>Christopher Giordano</t>
  </si>
  <si>
    <t>c.giordano@tenaxthera.com</t>
  </si>
  <si>
    <t>https://www.linkedin.com/in/chris-giordano-348768/</t>
  </si>
  <si>
    <t>Pentagon Games</t>
  </si>
  <si>
    <t>Pentagon Games is a Web3 Gaming mission to transform the gaming industry by leveraging advanced technologies.</t>
  </si>
  <si>
    <t>pentagon.games</t>
  </si>
  <si>
    <t>https://www.linkedin.com/company/pentagongames/?originalSubdomain=sg</t>
  </si>
  <si>
    <t>nftprof@pentagon.games</t>
  </si>
  <si>
    <t>Emma Liu</t>
  </si>
  <si>
    <t>https://www.linkedin.com/in/em-liu/</t>
  </si>
  <si>
    <t>Bendi</t>
  </si>
  <si>
    <t>Data Management, Information Services, Information Technology, Software</t>
  </si>
  <si>
    <t>24/7 RISK MONITORING FOR COMPLEX SUPPLY CHAINS</t>
  </si>
  <si>
    <t>bendi.ai</t>
  </si>
  <si>
    <t>https://www.linkedin.com/company/bendi/</t>
  </si>
  <si>
    <t>Midven</t>
  </si>
  <si>
    <t>Mandeep Soor</t>
  </si>
  <si>
    <t>mandeep@bendi.ai</t>
  </si>
  <si>
    <t>https://www.linkedin.com/in/mandeep-soor-8464107/</t>
  </si>
  <si>
    <t>Aurascape</t>
  </si>
  <si>
    <t>Artificial Intelligence (AI), Cyber Security</t>
  </si>
  <si>
    <t>Aurascape is a cybersecurity business that provides generative AI protection solutions against emerging cyber threats.</t>
  </si>
  <si>
    <t>aurascape.ai</t>
  </si>
  <si>
    <t>https://www.linkedin.com/company/aurascape-ai</t>
  </si>
  <si>
    <t>info@aurascape.ai</t>
  </si>
  <si>
    <t>Rajiv Khemani</t>
  </si>
  <si>
    <t>rajiv@aurascape.ai</t>
  </si>
  <si>
    <t>https://www.linkedin.com/in/rajivkhemani/</t>
  </si>
  <si>
    <t>OLAM International</t>
  </si>
  <si>
    <t>Engineering, Finance, Human Resources, Information Technology, Management, Marketing, Medical &amp; Science, Operations, Sales, Support</t>
  </si>
  <si>
    <t>Agriculture, Coffee, Farming, Food Processing, Supply Chain Management</t>
  </si>
  <si>
    <t>Olam International is a leading agri-business.</t>
  </si>
  <si>
    <t>olamgroup.com</t>
  </si>
  <si>
    <t>https://www.linkedin.com/company/olam-international/</t>
  </si>
  <si>
    <t>india@olamnet.com</t>
  </si>
  <si>
    <t>91 12 4483 9999</t>
  </si>
  <si>
    <t>DBS Bank, ICBC singapore, Asian Development Bank, Japan International Cooperation Agency, Mitsubishi Corporation</t>
  </si>
  <si>
    <t>Sumanta Kumar De</t>
  </si>
  <si>
    <t>sumanta@olamnet.com</t>
  </si>
  <si>
    <t>https://www.linkedin.com/in/sumanta-kumar-de-a4470810</t>
  </si>
  <si>
    <t>SEMPRE</t>
  </si>
  <si>
    <t>Engineering, Finance, Management, Marketing, Medical &amp; Science, Pro Services</t>
  </si>
  <si>
    <t>SEMPRE is the technology company created to secure America’s critical infrastructure.</t>
  </si>
  <si>
    <t>sempre.ai</t>
  </si>
  <si>
    <t>https://www.linkedin.com/company/sempre1</t>
  </si>
  <si>
    <t>Goff Capital</t>
  </si>
  <si>
    <t>Rob Spalding</t>
  </si>
  <si>
    <t>rspalding@sempre.ai</t>
  </si>
  <si>
    <t>https://www.linkedin.com/in/rspalding/</t>
  </si>
  <si>
    <t>Acculi Labs</t>
  </si>
  <si>
    <t>Health Care, Health Diagnostics</t>
  </si>
  <si>
    <t>Digital Health Company for Point-of-Care Chronic Disease Diagnostics, Monitoring &amp; Healing</t>
  </si>
  <si>
    <t>lyfas.com</t>
  </si>
  <si>
    <t>https://www.linkedin.com/company/acculi-labs/</t>
  </si>
  <si>
    <t>contact@acculi.com</t>
  </si>
  <si>
    <t>+91 9019706595</t>
  </si>
  <si>
    <t>Sabi Holding India Limited, PirE Ventures, Startup Basket</t>
  </si>
  <si>
    <t>Rupam Das</t>
  </si>
  <si>
    <t>rupam.das@lyfas.com</t>
  </si>
  <si>
    <t>https://www.linkedin.com/in/rupam-das-8a0a5841/</t>
  </si>
  <si>
    <t>Bryte</t>
  </si>
  <si>
    <t>Artificial Intelligence (AI), Consumer Electronics, Machine Learning, Product Design</t>
  </si>
  <si>
    <t>Bryte is a sleep technology company that designs and sells restorative intelligence products and services.</t>
  </si>
  <si>
    <t>bryte.com</t>
  </si>
  <si>
    <t>https://www.linkedin.com/company/sleepbryte</t>
  </si>
  <si>
    <t>hello@bryte.com</t>
  </si>
  <si>
    <t>Tempur Sealy, ARCHina Capital Partners</t>
  </si>
  <si>
    <t>Luke Kelly</t>
  </si>
  <si>
    <t>luke@bryte.com</t>
  </si>
  <si>
    <t>https://www.linkedin.com/in/luke-kelly-1a93a4/</t>
  </si>
  <si>
    <t>MixRift</t>
  </si>
  <si>
    <t>Gaming, Leisure, Video Games</t>
  </si>
  <si>
    <t>MixRift is a gaming company that specializes in designing and developing interactive and mixed-reality gaming experiences.</t>
  </si>
  <si>
    <t>mixrift.com</t>
  </si>
  <si>
    <t>https://www.linkedin.com/company/mixrift/</t>
  </si>
  <si>
    <t>Outsized Ventures, SOSV, Underline Ventures</t>
  </si>
  <si>
    <t>Bobby Voicu</t>
  </si>
  <si>
    <t>bobby@mixrift.com</t>
  </si>
  <si>
    <t>https://www.linkedin.com/in/bobbyvoicu/</t>
  </si>
  <si>
    <t>Qureos</t>
  </si>
  <si>
    <t>Pro Services</t>
  </si>
  <si>
    <t>Communities, E-Learning, EdTech, Education, Social Recruiting</t>
  </si>
  <si>
    <t>Qureos is a work tech software and service company.</t>
  </si>
  <si>
    <t>qureos.com</t>
  </si>
  <si>
    <t>https://www.linkedin.com/company/qureos</t>
  </si>
  <si>
    <t>hello@qureos.com</t>
  </si>
  <si>
    <t>SANDBOX accelerator, Hub71, Colle Capital Partners, COTU Ventures</t>
  </si>
  <si>
    <t>Alexander Epure</t>
  </si>
  <si>
    <t>alex@qureos.com</t>
  </si>
  <si>
    <t>https://www.linkedin.com/in/alexanderepure/</t>
  </si>
  <si>
    <t>Skillfully</t>
  </si>
  <si>
    <t>Artificial Intelligence (AI), Generative AI, Human Resources, Recruiting</t>
  </si>
  <si>
    <t>Skillful.ly builds AI-powered simulations enabling employers to see skills in action before they hire.</t>
  </si>
  <si>
    <t>skillful.ly</t>
  </si>
  <si>
    <t>https://www.linkedin.com/company/skillful-ly</t>
  </si>
  <si>
    <t>hello@skillful.ly</t>
  </si>
  <si>
    <t>Better Ventures</t>
  </si>
  <si>
    <t>Brett Waikart</t>
  </si>
  <si>
    <t>brett@skillful.ly</t>
  </si>
  <si>
    <t>https://www.linkedin.com/in/brettwaikart/</t>
  </si>
  <si>
    <t>Miru Smart Technologies</t>
  </si>
  <si>
    <t>Advanced Materials, Chemical, Industrial Design, Industrial Manufacturing, Manufacturing</t>
  </si>
  <si>
    <t>Miru Smart Technologies commercializes electrochromic windows that can be tailored to customers across a range of industries and categories.</t>
  </si>
  <si>
    <t>mirucorp.com</t>
  </si>
  <si>
    <t>https://www.linkedin.com/company/miru-corp/</t>
  </si>
  <si>
    <t>contact@mirucorp.com</t>
  </si>
  <si>
    <t>Angelo Paletta, BDC Venture Capital, Sustainable Development Technology Canada</t>
  </si>
  <si>
    <t>Curtis Berlinguette</t>
  </si>
  <si>
    <t>curtis@mirucorp.com</t>
  </si>
  <si>
    <t>https://mirucorp.com/team/curtis-berlinguette/</t>
  </si>
  <si>
    <t>Innergy</t>
  </si>
  <si>
    <t>Business Intelligence, Enterprise Resource Planning (ERP), Manufacturing, Software</t>
  </si>
  <si>
    <t>Sauk Rapids, Minnesota, United States</t>
  </si>
  <si>
    <t>Innergy provides business intelligence and ERP solutions for woodworking, custom manufacturing and millwork sectors.</t>
  </si>
  <si>
    <t>innergy.com</t>
  </si>
  <si>
    <t>https://www.linkedin.com/company/getinnergy/</t>
  </si>
  <si>
    <t>hello@innergy.com</t>
  </si>
  <si>
    <t>+1-800.570.7230</t>
  </si>
  <si>
    <t>Marc Sanderson</t>
  </si>
  <si>
    <t>marc@innergy.com</t>
  </si>
  <si>
    <t>https://www.linkedin.com/in/marc-sanderson-55128b11/</t>
  </si>
  <si>
    <t>Square Insurance Brokers</t>
  </si>
  <si>
    <t>Commercial Insurance, Financial Services, Health Insurance, InsurTech, Life Insurance</t>
  </si>
  <si>
    <t>Jaipur, Rajasthan, India</t>
  </si>
  <si>
    <t>Square Insurance Brokers provides life and general insurance solutions for customers.</t>
  </si>
  <si>
    <t>squareinsurance.in</t>
  </si>
  <si>
    <t>https://www.linkedin.com/company/square-insurance-brokers</t>
  </si>
  <si>
    <t>info@squareinsurance.in</t>
  </si>
  <si>
    <t>Bizdateup Technologies, Negen Capital Services, Recur Club</t>
  </si>
  <si>
    <t>Sunil Kumar</t>
  </si>
  <si>
    <t>sunil.kumar@squareinsurance.in</t>
  </si>
  <si>
    <t>https://www.linkedin.com/in/sunil-kumar-2700651a0/</t>
  </si>
  <si>
    <t>NovAliX</t>
  </si>
  <si>
    <t>Illkirch, Alsace, France</t>
  </si>
  <si>
    <t>NovAliX is a company that aids managers, scientists, and project managers with drug discovery projects.</t>
  </si>
  <si>
    <t>novalix.com</t>
  </si>
  <si>
    <t>https://www.linkedin.com/company/novalix/</t>
  </si>
  <si>
    <t>info@novalix-pharma.com</t>
  </si>
  <si>
    <t>+33 0 368 330 200</t>
  </si>
  <si>
    <t>Bruker</t>
  </si>
  <si>
    <t>Denis Z.</t>
  </si>
  <si>
    <t>dzeyer@novalix.com</t>
  </si>
  <si>
    <t>https://www.linkedin.com/in/deniszeyer/</t>
  </si>
  <si>
    <t>Harland &amp; Wolff</t>
  </si>
  <si>
    <t>1861-01-01</t>
  </si>
  <si>
    <t>Industrial, Machinery Manufacturing</t>
  </si>
  <si>
    <t>Harland &amp; Wolff provides fabrication, construction, repair, maintenance &amp; technical support and services.</t>
  </si>
  <si>
    <t>harland-wolff.com</t>
  </si>
  <si>
    <t>https://www.linkedin.com/company/harlandwolff</t>
  </si>
  <si>
    <t>media@harland-wolff.com</t>
  </si>
  <si>
    <t>44-0-28-9045 8456</t>
  </si>
  <si>
    <t>John Wood</t>
  </si>
  <si>
    <t>john.wood@harland-wolff.com</t>
  </si>
  <si>
    <t>https://www.harland-wolff.com/news/statement-from-harland-wolff-re-developments-in-northern-ireland/#:~:text=John%20Wood%2C%20Chief%20Executive%20Officer,sharing%20government%20in%20Northern%20Ireland.</t>
  </si>
  <si>
    <t>Enefit Green AS</t>
  </si>
  <si>
    <t>Energy, Environmental Consulting, Renewable Energy</t>
  </si>
  <si>
    <t>Enefit Green was established to unite all of the group's renewable energy production units into a single company.</t>
  </si>
  <si>
    <t>enefitgreen.ee</t>
  </si>
  <si>
    <t>https://www.linkedin.com/company/enefitgreen</t>
  </si>
  <si>
    <t>info@enefitgreen.ee</t>
  </si>
  <si>
    <t>+372 5865 4999</t>
  </si>
  <si>
    <t>European Bank for Reconstruction and Development</t>
  </si>
  <si>
    <t>Aavo Kärmas</t>
  </si>
  <si>
    <t>aavo.karmas@enefitgreen.ee</t>
  </si>
  <si>
    <t>https://www.linkedin.com/in/aavo-k%c3%a4rmas-40716170/</t>
  </si>
  <si>
    <t>Digihost</t>
  </si>
  <si>
    <t>Blockchain, Cryptocurrency, Mining Technology</t>
  </si>
  <si>
    <t>Digihost is a blockchain tech company that specializes in cryptocurrency mining.</t>
  </si>
  <si>
    <t>digihost.ca</t>
  </si>
  <si>
    <t>https://www.linkedin.com/company/digihostblockchain</t>
  </si>
  <si>
    <t>info@digihost.com</t>
  </si>
  <si>
    <t>Michel Amar</t>
  </si>
  <si>
    <t>michel@digihost.ca</t>
  </si>
  <si>
    <t>https://www.linkedin.com/in/michel-amar-633b0814/</t>
  </si>
  <si>
    <t>Expion360</t>
  </si>
  <si>
    <t>Engineering, Finance, Management, Marketing, Operations</t>
  </si>
  <si>
    <t>Battery, Energy, Manufacturing</t>
  </si>
  <si>
    <t>Redmond, Oregon, United States</t>
  </si>
  <si>
    <t>Expion360 manufactures lithium batteries and accessories for RV, marine, golf, industrial, residential and Off-The-Grid needs.</t>
  </si>
  <si>
    <t>expion360.com</t>
  </si>
  <si>
    <t>https://www.linkedin.com/company/expion360</t>
  </si>
  <si>
    <t>support@expion360.com</t>
  </si>
  <si>
    <t>(541)797-6714</t>
  </si>
  <si>
    <t>$45.1M</t>
  </si>
  <si>
    <t>Brian Schaffner</t>
  </si>
  <si>
    <t>brian.schaffner@expion360.com</t>
  </si>
  <si>
    <t>https://www.linkedin.com/in/brian-schaffner/</t>
  </si>
  <si>
    <t>Savvy Wealth</t>
  </si>
  <si>
    <t>B2B, B2C, Financial Exchanges, Financial Services, FinTech, Information Technology, Personal Finance, Software, Wealth Management</t>
  </si>
  <si>
    <t>Savvy Wealth is a technology-enabled wealth management firm.</t>
  </si>
  <si>
    <t>savvywealth.com</t>
  </si>
  <si>
    <t>https://www.linkedin.com/company/savvywealth</t>
  </si>
  <si>
    <t>Canvas Ventures, The House Fund, Index Ventures, Thrive Capital</t>
  </si>
  <si>
    <t>Ritik Malhotra</t>
  </si>
  <si>
    <t>ritik@savvywealth.com</t>
  </si>
  <si>
    <t>https://www.linkedin.com/in/ritikmalhotra/</t>
  </si>
  <si>
    <t>HT Aero</t>
  </si>
  <si>
    <t>Aerospace, Automotive, Electric Vehicle, Intelligent Systems</t>
  </si>
  <si>
    <t>HT Aero aspires to be the pioneer of urban air mobility (UAM) and is dedicated to producing safe and intelligent electric flying vehicles.</t>
  </si>
  <si>
    <t>aeroht.com</t>
  </si>
  <si>
    <t>https://www.linkedin.com/company/xpeng-aeroht</t>
  </si>
  <si>
    <t>contact@aeroht.com</t>
  </si>
  <si>
    <t>020-66806680</t>
  </si>
  <si>
    <t>5Y Capital, IDG Capital, Xpeng Motors</t>
  </si>
  <si>
    <t>Deli Zhao</t>
  </si>
  <si>
    <t>https://www.aeroht.com/about/about</t>
  </si>
  <si>
    <t>Eupraxia Pharmaceuticals</t>
  </si>
  <si>
    <t>Eupraxia is a clinical-stage biotech company developing locally delivered, extended-release alternatives to currently approved drugs.</t>
  </si>
  <si>
    <t>eupraxiapharma.com</t>
  </si>
  <si>
    <t>info@eupraxiapharmaceuticals.com</t>
  </si>
  <si>
    <t>604-558-0920</t>
  </si>
  <si>
    <t>Yabema Capital, Silicon Valley Bank</t>
  </si>
  <si>
    <t>James A. Helliwell</t>
  </si>
  <si>
    <t>jhelliwell@eupraxiapharma.com</t>
  </si>
  <si>
    <t>https://eupraxiapharma.com/about-us/senior-management/default.aspx</t>
  </si>
  <si>
    <t>BlueBinaries</t>
  </si>
  <si>
    <t>Navalur, Tamil Nadu, India</t>
  </si>
  <si>
    <t>BlueBinaries accelerates future mobility with expansive engineering expertise and global scale.</t>
  </si>
  <si>
    <t>bluebinaries.com</t>
  </si>
  <si>
    <t>https://www.linkedin.com/company/bluebinaries/</t>
  </si>
  <si>
    <t>info@bluebinaries.com</t>
  </si>
  <si>
    <t>044 4001 5858</t>
  </si>
  <si>
    <t>Anicut Capital</t>
  </si>
  <si>
    <t>Srinivas Aravapalli</t>
  </si>
  <si>
    <t>srinivas.aravapalli@bluebinaries.com</t>
  </si>
  <si>
    <t>https://www.linkedin.com/in/srinivas-aravapalli-9ab21744/</t>
  </si>
  <si>
    <t>Welltory</t>
  </si>
  <si>
    <t>Apps, Artificial Intelligence (AI), Big Data, Biometrics, Health Care, Health Diagnostics, Machine Learning, Mobile Apps, Personal Health, Wellness</t>
  </si>
  <si>
    <t>Welltory is a digital health company behind AI-powered wellness apps keeping 8M+ people on track for lifelong health</t>
  </si>
  <si>
    <t>welltory.com</t>
  </si>
  <si>
    <t>https://www.linkedin.com/company/welltory</t>
  </si>
  <si>
    <t>business@welltory.com</t>
  </si>
  <si>
    <t>+1 315 636 5251</t>
  </si>
  <si>
    <t>Braavo Capital, Dimitri Seas, CABRA VC</t>
  </si>
  <si>
    <t>Jane Smorodnikova</t>
  </si>
  <si>
    <t>jane@welltory.com</t>
  </si>
  <si>
    <t>https://www.linkedin.com/in/smorodnikova/</t>
  </si>
  <si>
    <t>Global Predictions</t>
  </si>
  <si>
    <t>Artificial Intelligence (AI), Financial Services, FinTech, Software</t>
  </si>
  <si>
    <t>Building the world's best financial advisor, powered by AI (free options for individuals)</t>
  </si>
  <si>
    <t>globalpredictions.com</t>
  </si>
  <si>
    <t>https://www.linkedin.com/company/globalpredictions/</t>
  </si>
  <si>
    <t>contact@globalpredictions.com</t>
  </si>
  <si>
    <t>Village Global</t>
  </si>
  <si>
    <t>Alexander Harmsen</t>
  </si>
  <si>
    <t>alex@globalpredictions.com</t>
  </si>
  <si>
    <t>https://www.linkedin.com/in/alexanderharmsen/</t>
  </si>
  <si>
    <t>CloudPay</t>
  </si>
  <si>
    <t>Big Data, Bookkeeping and Payroll, Cloud Infrastructure, Financial Services, FinTech, Human Resources, Information Technology, Payments, SaaS, Technical Support</t>
  </si>
  <si>
    <t>Andover, Hampshire, United Kingdom</t>
  </si>
  <si>
    <t>CloudPay provides global payroll, treasury, and on-demand pay solutions to multinational organizations.</t>
  </si>
  <si>
    <t>cloudpay.com</t>
  </si>
  <si>
    <t>https://www.linkedin.com/company/cloudpay</t>
  </si>
  <si>
    <t>+44.1264.253.100</t>
  </si>
  <si>
    <t>Blue Owl, Runway Growth Capital, The Olayan Group, Runway Growth Capital, The Olayan Group, The Olayan Group, Runway Growth Capital, Rho Ventures, Pinnacle Ventures, Rho Ventures</t>
  </si>
  <si>
    <t>Roland Folz</t>
  </si>
  <si>
    <t>roland.folz@cloudpay.net</t>
  </si>
  <si>
    <t>https://www.linkedin.com/in/roland-folz-a51003118/</t>
  </si>
  <si>
    <t>Aditxt Therapeutics</t>
  </si>
  <si>
    <t>Loma Linda, California, United States</t>
  </si>
  <si>
    <t>Aditxt Therapeutics is a biotechnology company that develops a novel nucleic acid-based technology.</t>
  </si>
  <si>
    <t>aditxt.com</t>
  </si>
  <si>
    <t>https://www.linkedin.com/company/aditxt/</t>
  </si>
  <si>
    <t>social@aditxt.com</t>
  </si>
  <si>
    <t>(909) 488-0844</t>
  </si>
  <si>
    <t>Amro Albanna</t>
  </si>
  <si>
    <t>aalbanna@aditxt.com</t>
  </si>
  <si>
    <t>https://www.linkedin.com/in/amroalbanna/</t>
  </si>
  <si>
    <t>Uk Oil &amp; Gas</t>
  </si>
  <si>
    <t>UK Oil &amp; Gas is an ambitious oil and gas exploration company, striving to support the drive for increased energy security.</t>
  </si>
  <si>
    <t>ukogplc.com</t>
  </si>
  <si>
    <t>https://www.linkedin.com/company/uk-oil-&amp;-gas-investments-plc</t>
  </si>
  <si>
    <t>info@ukogplc.com</t>
  </si>
  <si>
    <t>Stephen Sanderson</t>
  </si>
  <si>
    <t>ssanderson@ukogplc.com</t>
  </si>
  <si>
    <t>https://www.linkedin.com/in/stephen-sanderson-1bb5963a/?originalSubdomain=uk</t>
  </si>
  <si>
    <t>Eventnoire</t>
  </si>
  <si>
    <t>Mobile Apps, SaaS, Software</t>
  </si>
  <si>
    <t>Eventnoire is the global gateway to cultural experiences helping event lovers, event hosts, and brands connect.</t>
  </si>
  <si>
    <t>eventnoire.com</t>
  </si>
  <si>
    <t>https://www.linkedin.com/company/eventnoire</t>
  </si>
  <si>
    <t>info@eventnoire.com</t>
  </si>
  <si>
    <t>(773) 322-8748</t>
  </si>
  <si>
    <t>Pronghorn.co, TechRise Chicago, Techstars, Google for Startups</t>
  </si>
  <si>
    <t>Jeffrey Osuji</t>
  </si>
  <si>
    <t>jeff@eventnoire.com</t>
  </si>
  <si>
    <t>https://www.linkedin.com/in/jeffreyosuji/</t>
  </si>
  <si>
    <t>https://info.eventnoire.com/fifth-star-fund-announces-investment-in-eventnoire-2/#:~:text=BIZBASH%20%E2%80%94%20Jeffrey%20Osuji%20is%20the%20CEO%20of%C2%A0Eventnoire</t>
  </si>
  <si>
    <t>Brenmiller Energy</t>
  </si>
  <si>
    <t>Energy, Renewable Energy</t>
  </si>
  <si>
    <t>Brenmiller Energy, based on its unique storage technology, provides sustainable energy solutions to the Distributed Generation market.</t>
  </si>
  <si>
    <t>bren-energy.com</t>
  </si>
  <si>
    <t>http://www.linkedin.com/company/5040869</t>
  </si>
  <si>
    <t>info@bren-energy.com</t>
  </si>
  <si>
    <t>(972)693-5151</t>
  </si>
  <si>
    <t>Government ICT Authority, EASME - EU Executive Agency for SMEs</t>
  </si>
  <si>
    <t>Avi Brenmiller</t>
  </si>
  <si>
    <t>avi@bren-energy.com</t>
  </si>
  <si>
    <t>https://www.linkedin.com/in/avibrenmiller/</t>
  </si>
  <si>
    <t>Powerdot</t>
  </si>
  <si>
    <t>Commercial, Electric Vehicle, Energy, Environmental Consulting</t>
  </si>
  <si>
    <t>Lisbon, Lisboa, Portugal</t>
  </si>
  <si>
    <t>Powerdot started offering a full range of services ranging from the installation, operation, and maintenance of charging stations.</t>
  </si>
  <si>
    <t>powerdot.eu</t>
  </si>
  <si>
    <t>https://www.linkedin.com/company/power-dot</t>
  </si>
  <si>
    <t>Antin Infrastructure Partners, Arié Investimentos SGPS, Antin Infrastructure Partners</t>
  </si>
  <si>
    <t>Luis Pinto</t>
  </si>
  <si>
    <t>lsp@powerdot.pt</t>
  </si>
  <si>
    <t>https://www.linkedin.com/in/luissantiagopinto/</t>
  </si>
  <si>
    <t>SYSO Technologies</t>
  </si>
  <si>
    <t>SYSO Technologies provides end-to-end renewable energy and storage management technology and services.</t>
  </si>
  <si>
    <t>sysotechnologies.com</t>
  </si>
  <si>
    <t>https://www.linkedin.com/company/syso-technologies/</t>
  </si>
  <si>
    <t>info@sysotechnologies.com</t>
  </si>
  <si>
    <t>617-835-6102</t>
  </si>
  <si>
    <t>Kimmeridge, Lacuna Sustainable Investments, Massachusetts Clean Energy Center</t>
  </si>
  <si>
    <t>Christopher Gosline</t>
  </si>
  <si>
    <t>cgosline@sysotechnologies.com</t>
  </si>
  <si>
    <t>https://www.linkedin.com/in/christopher-gosline-919a1b61/</t>
  </si>
  <si>
    <t>DemoSquare</t>
  </si>
  <si>
    <t>Internet, Internet of Things</t>
  </si>
  <si>
    <t>DemoSquare is a pioneer in the realm of public-affairs management connect businesses with government affairs .</t>
  </si>
  <si>
    <t>demosquare.ch</t>
  </si>
  <si>
    <t>https://www.linkedin.com/company/demosquare</t>
  </si>
  <si>
    <t>QBIT Capital, Venture Kick</t>
  </si>
  <si>
    <t>Victor Kristof</t>
  </si>
  <si>
    <t>victor@demosquare.ch</t>
  </si>
  <si>
    <t>https://www.linkedin.com/in/victorkristof/</t>
  </si>
  <si>
    <t>Primaris</t>
  </si>
  <si>
    <t>Primaris is a market leader in shopping centre management, attracting a mix of national and local retailers.</t>
  </si>
  <si>
    <t>primarisreit.com</t>
  </si>
  <si>
    <t>https://www.linkedin.com/company/primaris-reit</t>
  </si>
  <si>
    <t>info@primarisreit.com</t>
  </si>
  <si>
    <t>(416)642-7800</t>
  </si>
  <si>
    <t>Alex Avery</t>
  </si>
  <si>
    <t>aavery@primarisreit.com</t>
  </si>
  <si>
    <t>https://www.linkedin.com/in/alexdavery/</t>
  </si>
  <si>
    <t>https://investors.primarisreit.com/governance/management-team/default.aspx#:~:text=Patrick%20Sullivan%2C%20President%20%26%20Chief%20Operating%20Officer&amp;text=enclosed%20shopping%20centres.-,Mr.,REIT's%20subsidiary%20Primaris%20since%202013.</t>
  </si>
  <si>
    <t>Naturaz</t>
  </si>
  <si>
    <t>Beauty, Cosmetics, Manufacturing</t>
  </si>
  <si>
    <t>Oaks, Pennsylvania, United States</t>
  </si>
  <si>
    <t>Naturaz is a clean health and beauty company that formulates, manufactures and sells 100% vegan hair care products for curly hair.</t>
  </si>
  <si>
    <t>naturaz.com</t>
  </si>
  <si>
    <t>https://www.linkedin.com/company/naturaz</t>
  </si>
  <si>
    <t>customerservice@naturaz.com</t>
  </si>
  <si>
    <t>888-527-9408</t>
  </si>
  <si>
    <t>Philadelphia Community Impact Fund</t>
  </si>
  <si>
    <t>Mumbi Dunjwa</t>
  </si>
  <si>
    <t>mumbi.dunjwa@naturaz.com</t>
  </si>
  <si>
    <t>https://www.linkedin.com/in/mumbi-n-d/</t>
  </si>
  <si>
    <t>https://www.zoominfo.com/c/naturaz/556201423#:~:text=CEO%20at%20Naturaz,as%20a%20CEO</t>
  </si>
  <si>
    <t>TEDU</t>
  </si>
  <si>
    <t>Engineering, Product</t>
  </si>
  <si>
    <t>Artificial Intelligence (AI), Enterprise Software, Generative AI, Higher Education, Information Technology, SaaS, Software, Tutoring, Virtual Workforce</t>
  </si>
  <si>
    <t>Powering the Future of Live-Learning Support with Data-Driven Infrastructure.</t>
  </si>
  <si>
    <t>tedulearning.com</t>
  </si>
  <si>
    <t>https://www.linkedin.com/company/tedu-inc</t>
  </si>
  <si>
    <t>nicolo@tedu.app</t>
  </si>
  <si>
    <t>305 608 3058</t>
  </si>
  <si>
    <t>Cofounders Capital, M&amp;L Investment</t>
  </si>
  <si>
    <t>Nicolo Bates</t>
  </si>
  <si>
    <t>nicolo@tedulearning.com</t>
  </si>
  <si>
    <t>https://www.linkedin.com/in/nicolobates/</t>
  </si>
  <si>
    <t>YGO Trips</t>
  </si>
  <si>
    <t>Artificial Intelligence (AI), Tourism, Travel</t>
  </si>
  <si>
    <t>YGO Trips is a travel company that allows travellers to book flights, hotels, activities, events &amp; more, conveniently on one platform.</t>
  </si>
  <si>
    <t>ygotrips.com</t>
  </si>
  <si>
    <t>https://www.linkedin.com/company/ygotrips/?originalSubdomain=de</t>
  </si>
  <si>
    <t>hello@ygotrips.com</t>
  </si>
  <si>
    <t>GetAway Group</t>
  </si>
  <si>
    <t>Julian Koegel</t>
  </si>
  <si>
    <t>julian@ygotrips.com</t>
  </si>
  <si>
    <t>https://www.linkedin.com/in/julian-k%c3%b6gel-15959a22b/</t>
  </si>
  <si>
    <t>Allego</t>
  </si>
  <si>
    <t>Arnhem, Gelderland, The Netherlands</t>
  </si>
  <si>
    <t>Allego delivers charging solutions for electric cars, motors, buses and trucks, for consumers, businesses and cities.</t>
  </si>
  <si>
    <t>allego.eu</t>
  </si>
  <si>
    <t>https://www.linkedin.com/company/allego/</t>
  </si>
  <si>
    <t>social@allego.eu</t>
  </si>
  <si>
    <t>+31 88 750 0300</t>
  </si>
  <si>
    <t>$3.1B</t>
  </si>
  <si>
    <t>Mathieu Bonnet</t>
  </si>
  <si>
    <t>mathieu.bonnet@allego.eu</t>
  </si>
  <si>
    <t>https://www.linkedin.com/in/mathieu-bonnet-32873a218/</t>
  </si>
  <si>
    <t>Hedra</t>
  </si>
  <si>
    <t>Artificial Intelligence (AI), Media and Entertainment</t>
  </si>
  <si>
    <t>Hedra is a new generative AI video making tool.</t>
  </si>
  <si>
    <t>hedra.com</t>
  </si>
  <si>
    <t>https://www.linkedin.com/company/hedra-labs/</t>
  </si>
  <si>
    <t>A16Z GAMES Speedrun, Abstract Ventures, Index Ventures</t>
  </si>
  <si>
    <t>Michael Lingelbach</t>
  </si>
  <si>
    <t>michael@dream-ai.com</t>
  </si>
  <si>
    <t>https://www.linkedin.com/in/michael-lingelbach-81980917a/</t>
  </si>
  <si>
    <t>AICrete</t>
  </si>
  <si>
    <t>Civil Engineering</t>
  </si>
  <si>
    <t>AICrete is the only recipe-as-a-service platform optimizing local materials for cleaner and more cost-efficient concrete.</t>
  </si>
  <si>
    <t>aicrete.com</t>
  </si>
  <si>
    <t>https://www.linkedin.com/company/aicrete/</t>
  </si>
  <si>
    <t>info@aicrete.com</t>
  </si>
  <si>
    <t>Clear Ventures, VoLo Earth Ventures</t>
  </si>
  <si>
    <t>Parham Aghdasi</t>
  </si>
  <si>
    <t>parham@aicrete.com</t>
  </si>
  <si>
    <t>https://www.linkedin.com/in/parham-aghdasi-3727732b/</t>
  </si>
  <si>
    <t>2021.AI</t>
  </si>
  <si>
    <t>Artificial Intelligence (AI), Enterprise Software, Information Technology, Machine Learning</t>
  </si>
  <si>
    <t>2021.AI serves the growing enterprise need for full management and oversight of applied AI.</t>
  </si>
  <si>
    <t>2021.ai</t>
  </si>
  <si>
    <t>https://www.linkedin.com/company/2021.ai/</t>
  </si>
  <si>
    <t>mmu@2021.ai</t>
  </si>
  <si>
    <t>DNV Ventures, Vaekstfonden, Mikael Munck</t>
  </si>
  <si>
    <t>Mikael Munck</t>
  </si>
  <si>
    <t>https://2021.ai/company/about-us/</t>
  </si>
  <si>
    <t>Digikala</t>
  </si>
  <si>
    <t>Digital Entertainment, E-Commerce, Retail, Sports</t>
  </si>
  <si>
    <t>Tehran, Tehran, Iran</t>
  </si>
  <si>
    <t>Digikala, an online store, sells sports and entertainment, arts and culture, and digital products as well as appliances and personal items.</t>
  </si>
  <si>
    <t>digikala.com</t>
  </si>
  <si>
    <t>https://www.linkedin.com/company/digikala</t>
  </si>
  <si>
    <t>info@digikala.com</t>
  </si>
  <si>
    <t>+98 21 28103</t>
  </si>
  <si>
    <t>MCCI</t>
  </si>
  <si>
    <t>Masoud Tabatabaei</t>
  </si>
  <si>
    <t>masoud.tabatabaei@digikala.com</t>
  </si>
  <si>
    <t>https://www.linkedin.com/in/masoud-tabatabaei-8941254a/</t>
  </si>
  <si>
    <t>NewBold</t>
  </si>
  <si>
    <t>Retail Technology, Sales</t>
  </si>
  <si>
    <t>Rocky Mount, Virginia, United States</t>
  </si>
  <si>
    <t>NewBold offers products and services for the implementation of identification and technology solutions.</t>
  </si>
  <si>
    <t>newboldcorp.com</t>
  </si>
  <si>
    <t>https://www.linkedin.com/company/newbold-corporation/</t>
  </si>
  <si>
    <t>info@newboldcorp.com</t>
  </si>
  <si>
    <t>(800) 552-3282</t>
  </si>
  <si>
    <t>Keith Howerin</t>
  </si>
  <si>
    <t>khowerin@newboldcorp.com</t>
  </si>
  <si>
    <t>https://www.linkedin.com/in/keith-howerin-2a91342a/</t>
  </si>
  <si>
    <t>Host Hotels &amp; Resorts</t>
  </si>
  <si>
    <t>Finance, Real Estate</t>
  </si>
  <si>
    <t>Bethesda, Maryland, United States</t>
  </si>
  <si>
    <t>Host Hotels &amp; Resorts, Inc. is an S&amp;P 500 and Fortune 500 company and is the largest lodging real estate investment trust</t>
  </si>
  <si>
    <t>hosthotels.com</t>
  </si>
  <si>
    <t>https://www.linkedin.com/company/host-hotels-&amp;-resorts</t>
  </si>
  <si>
    <t>ir@hosthotels.com</t>
  </si>
  <si>
    <t>240-744-1000</t>
  </si>
  <si>
    <t>Jim Risoleo</t>
  </si>
  <si>
    <t>jim.risoleo@hosthotels.com</t>
  </si>
  <si>
    <t>https://www.linkedin.com/in/jim-risoleo-134a806/</t>
  </si>
  <si>
    <t>Commenda</t>
  </si>
  <si>
    <t>FinTech, Information Technology, Legal Tech</t>
  </si>
  <si>
    <t>Changing the way companies expand and operate overseas.</t>
  </si>
  <si>
    <t>commenda.io</t>
  </si>
  <si>
    <t>https://www.linkedin.com/company/commenda/about/</t>
  </si>
  <si>
    <t>631-921-3911</t>
  </si>
  <si>
    <t>1517 Fund, Boost VC</t>
  </si>
  <si>
    <t>Spencer Schneier</t>
  </si>
  <si>
    <t>spencer@commenda.io</t>
  </si>
  <si>
    <t>https://www.linkedin.com/in/spencerschneier/</t>
  </si>
  <si>
    <t>Perceptive Space</t>
  </si>
  <si>
    <t>Information Technology, Space Travel</t>
  </si>
  <si>
    <t>Perceptive Space is building a space weather platform that provides space weather predictions for safe &amp; reliable operations.</t>
  </si>
  <si>
    <t>perceptivespace.com</t>
  </si>
  <si>
    <t>https://www.linkedin.com/company/perceptive-space</t>
  </si>
  <si>
    <t>Panache Ventures</t>
  </si>
  <si>
    <t>Padmashri Suresh</t>
  </si>
  <si>
    <t>padmashri@perceptivespace.com</t>
  </si>
  <si>
    <t>https://www.linkedin.com/in/padmashri-suresh-5471015/</t>
  </si>
  <si>
    <t>Yida Technology</t>
  </si>
  <si>
    <t>Developer Platform, Enterprise Software, Robotic Process Automation (RPA)</t>
  </si>
  <si>
    <t>Yida Technology is a digital robot company that creates industrialized digital robots and other products.</t>
  </si>
  <si>
    <t>1data.info</t>
  </si>
  <si>
    <t>CDH Investments</t>
  </si>
  <si>
    <t>Xiaoyu Bian</t>
  </si>
  <si>
    <t>https://pitchbook.com/profiles/company/459890-65</t>
  </si>
  <si>
    <t>Aprisium</t>
  </si>
  <si>
    <t>Artificial Intelligence (AI), Environmental Consulting</t>
  </si>
  <si>
    <t>Aprisium goal is to protect the environment and public health by using adaptable contamination testing for solids, semi-solids, and water.</t>
  </si>
  <si>
    <t>aprisium.com</t>
  </si>
  <si>
    <t>https://www.linkedin.com/company/aprisium</t>
  </si>
  <si>
    <t>info@aprisium.com</t>
  </si>
  <si>
    <t>Deep-Tech Venture Partners</t>
  </si>
  <si>
    <t>Raghav Narayan</t>
  </si>
  <si>
    <t>raghav@aprisium.com</t>
  </si>
  <si>
    <t>https://www.linkedin.com/in/raghavendra-narayan-leadingbusiness/</t>
  </si>
  <si>
    <t>Meta Sota</t>
  </si>
  <si>
    <t>Meta Sota is a smart and semantic data service provider company.</t>
  </si>
  <si>
    <t>metasota.ai</t>
  </si>
  <si>
    <t>https://www.linkedin.com/company/metasota/</t>
  </si>
  <si>
    <t>hr@metasota.ai</t>
  </si>
  <si>
    <t>Ant Group</t>
  </si>
  <si>
    <t>Kerui Min</t>
  </si>
  <si>
    <t>minkerui@metasota.ai</t>
  </si>
  <si>
    <t>https://www.linkedin.com/in/kerui-min-b974b52a/</t>
  </si>
  <si>
    <t>Moonveil Entertainment</t>
  </si>
  <si>
    <t>Digital Entertainment, Gaming, Video Games</t>
  </si>
  <si>
    <t>Moonveil Entertainment is a web3 game studio that uses cutting-edge technology to create authentic gaming experiences.</t>
  </si>
  <si>
    <t>moonveil.gg</t>
  </si>
  <si>
    <t>https://www.linkedin.com/company/moonveil-entertainment/</t>
  </si>
  <si>
    <t>The Spartan Group, Arcane Group, gumi Cryptos Capital (gCC)</t>
  </si>
  <si>
    <t>M.J Wong</t>
  </si>
  <si>
    <t>mw696@cornell.edu</t>
  </si>
  <si>
    <t>https://www.linkedin.com/in/mjwang2000/</t>
  </si>
  <si>
    <t>IAMBIC</t>
  </si>
  <si>
    <t>Artificial Intelligence (AI), Fashion, Machine Learning, Retail Technology, Shoes</t>
  </si>
  <si>
    <t>AI-driven, precision-fit footwear. A TIME Best Invention of 2023.</t>
  </si>
  <si>
    <t>iambic.co</t>
  </si>
  <si>
    <t>https://www.linkedin.com/company/weareiambic</t>
  </si>
  <si>
    <t>connect@iambic.co</t>
  </si>
  <si>
    <t>Small Business Innovation Research, MassChallenge, National Science Foundation</t>
  </si>
  <si>
    <t>Maeve Wang</t>
  </si>
  <si>
    <t>maeve@iambic.co</t>
  </si>
  <si>
    <t>https://www.linkedin.com/in/maevetwang/</t>
  </si>
  <si>
    <t>Blitzscale Technologies</t>
  </si>
  <si>
    <t>B2C, E-Commerce, Internet</t>
  </si>
  <si>
    <t>Blitzscale Technologies is a B2C social E-commerce platform focusing on the next billion Indian internet users.</t>
  </si>
  <si>
    <t>blitzscale.co</t>
  </si>
  <si>
    <t>https://www.linkedin.com/company/blitzscale/</t>
  </si>
  <si>
    <t>admin@blitzscale.co</t>
  </si>
  <si>
    <t>080 4718 0010</t>
  </si>
  <si>
    <t>Bessemer Venture Partners, Chiratae Ventures, Venture Highway</t>
  </si>
  <si>
    <t>Anubhav Singh</t>
  </si>
  <si>
    <t>anubhav@blitzscale.co</t>
  </si>
  <si>
    <t>https://www.apollo.io/people/Anubhav/Singh/5e88a1466efae0000192b1c1</t>
  </si>
  <si>
    <t>Demecan</t>
  </si>
  <si>
    <t>Cannabis, Health Care, Medical, Pharmaceutical</t>
  </si>
  <si>
    <t>Ebersbach, Sachsen, Germany</t>
  </si>
  <si>
    <t>Demecan is a producer of medical cannabis.</t>
  </si>
  <si>
    <t>demecan.de</t>
  </si>
  <si>
    <t>https://www.linkedin.com/company/demecan-gmbh/</t>
  </si>
  <si>
    <t>info@demecan.de</t>
  </si>
  <si>
    <t>Trog Hawley Capital, Futury Capital, b2venture</t>
  </si>
  <si>
    <t>Constantin Groeben</t>
  </si>
  <si>
    <t>constantin.groeben@demecan.de</t>
  </si>
  <si>
    <t>https://www.linkedin.com/in/dr-constantin-von-der-groeben-ba183531/</t>
  </si>
  <si>
    <t>The Nature Conservancy</t>
  </si>
  <si>
    <t>Agriculture, Farming, Natural Resources, Non Profit, Water, Wildlife Conservation</t>
  </si>
  <si>
    <t>The Nature Conservancy is a non-profit conservation organization that works around the world to protect ecologically lands and waters.</t>
  </si>
  <si>
    <t>nature.org</t>
  </si>
  <si>
    <t>http://www.linkedin.com/company/the-nature-conservancy</t>
  </si>
  <si>
    <t>member@tnc.org</t>
  </si>
  <si>
    <t>International Paper, Appalachian Regional Commission, John Deere Foundation, NFWF, NFWF, Salesforce, The Duke Energy Foundation, Australian Ethical Investment, Onpoint Community Credit Union, The Champlin Foundation</t>
  </si>
  <si>
    <t>Jennifer Morris</t>
  </si>
  <si>
    <t>jmorris@tnc.org</t>
  </si>
  <si>
    <t>https://www.linkedin.com/in/jenmorrisnature/</t>
  </si>
  <si>
    <t>OW Smell Made Digital</t>
  </si>
  <si>
    <t>Hardware, Information Technology, Software</t>
  </si>
  <si>
    <t>OW Smell Made Digital offers software and hardware solutions for controlling smell.</t>
  </si>
  <si>
    <t>ow-smelldigital.com</t>
  </si>
  <si>
    <t>https://www.linkedin.com/company/owidgets</t>
  </si>
  <si>
    <t>info@owidgets.co.uk</t>
  </si>
  <si>
    <t>Innovate Uk, Parkwalk Advisors</t>
  </si>
  <si>
    <t>Emanuela Maggioni</t>
  </si>
  <si>
    <t>emanuela@owidgets.co.uk</t>
  </si>
  <si>
    <t>https://www.linkedin.com/in/emanuela-maggioni-aa612950/</t>
  </si>
  <si>
    <t>PerfectTed</t>
  </si>
  <si>
    <t>E-Commerce, Food and Beverage, Food Delivery, Shopping</t>
  </si>
  <si>
    <t>PerfectTed provides natural energy drinks.</t>
  </si>
  <si>
    <t>perfectted.com</t>
  </si>
  <si>
    <t>https://www.linkedin.com/company/perfectted/</t>
  </si>
  <si>
    <t>hello@perfectted.com</t>
  </si>
  <si>
    <t>Steven Bartlett, Tesco Accelerator Programme., Peter Jones, Steven Bartlett</t>
  </si>
  <si>
    <t>Teddie Levenfiche</t>
  </si>
  <si>
    <t>teddie@perfectted.com</t>
  </si>
  <si>
    <t>https://www.linkedin.com/in/teddie-levenfiche-aa3868106/?original_referer=https%3A%2F%2Fwww%2Egoogle%2Ecom%2F&amp;originalSubdomain=uk</t>
  </si>
  <si>
    <t>Sweetspot</t>
  </si>
  <si>
    <t>AI for Government Contracting.</t>
  </si>
  <si>
    <t>sweetspot.so</t>
  </si>
  <si>
    <t>https://www.linkedin.com/company/sweetspotgov/</t>
  </si>
  <si>
    <t>sachin@sweetspot.so</t>
  </si>
  <si>
    <t>1984 Ventures, Y Combinator</t>
  </si>
  <si>
    <t>Sachin Subramanian</t>
  </si>
  <si>
    <t>https://www.linkedin.com/in/sachinsubramanian/</t>
  </si>
  <si>
    <t>Lucky</t>
  </si>
  <si>
    <t>Apps, Credit, Payments</t>
  </si>
  <si>
    <t>Lucky is an app for credit products, offers and cashback rewards.</t>
  </si>
  <si>
    <t>luckyegypt.com</t>
  </si>
  <si>
    <t>https://www.linkedin.com/company/lucky-app</t>
  </si>
  <si>
    <t>support@thelucky.app</t>
  </si>
  <si>
    <t>Banque du Caire, Banque Misr, National Bank of Egypt, Nclude</t>
  </si>
  <si>
    <t>Momtaz Moussa</t>
  </si>
  <si>
    <t>momtaz@thelucky.app</t>
  </si>
  <si>
    <t>https://www.linkedin.com/in/momtaz-moussa-b018936/</t>
  </si>
  <si>
    <t>NanoHive Medical</t>
  </si>
  <si>
    <t>Woburn, Massachusetts, United States</t>
  </si>
  <si>
    <t>NanoHive Medical is a pioneer and innovator in 3D-printed spinal interbody implants and instruments.</t>
  </si>
  <si>
    <t>nanohive.com</t>
  </si>
  <si>
    <t>https://www.linkedin.com/company/nanohivemedical/</t>
  </si>
  <si>
    <t>customerservice@nanohive.com</t>
  </si>
  <si>
    <t>844-943-5433</t>
  </si>
  <si>
    <t>Patrick Odonnell</t>
  </si>
  <si>
    <t>patrick.odonnell@nanohive.com</t>
  </si>
  <si>
    <t>https://www.linkedin.com/in/patrick-o-291487b/</t>
  </si>
  <si>
    <t>FinQy</t>
  </si>
  <si>
    <t>Credit Cards, Financial Services, FinTech, Insurance</t>
  </si>
  <si>
    <t>FinQy is a fintech platform that provides credit cards, personal loans, and business loans.</t>
  </si>
  <si>
    <t>erb.ai</t>
  </si>
  <si>
    <t>https://www.linkedin.com/company/e-revbay-private-limited/</t>
  </si>
  <si>
    <t>support@finqy.ai</t>
  </si>
  <si>
    <t>+91 9004789888</t>
  </si>
  <si>
    <t>Angelbay, Angelbay, Anvita Varshney</t>
  </si>
  <si>
    <t>Manish Aggarwal</t>
  </si>
  <si>
    <t>manish@finqy.ai</t>
  </si>
  <si>
    <t>https://www.linkedin.com/in/manish-aggarwal-5677786/</t>
  </si>
  <si>
    <t>LEVC</t>
  </si>
  <si>
    <t>Automotive, Electric Vehicle, Taxi Service, Transportation</t>
  </si>
  <si>
    <t>Coventry, Coventry, United Kingdom</t>
  </si>
  <si>
    <t>LEVC is committed to developing the iconic electric black cabs.</t>
  </si>
  <si>
    <t>levc.com</t>
  </si>
  <si>
    <t>https://www.linkedin.com/company/levc</t>
  </si>
  <si>
    <t>communications@levc.com</t>
  </si>
  <si>
    <t>024 7771 2089</t>
  </si>
  <si>
    <t>Geely, Advanced Propulsion Centre UK</t>
  </si>
  <si>
    <t>Chris Allen</t>
  </si>
  <si>
    <t>chris.allen@levc.com</t>
  </si>
  <si>
    <t>https://www.linkedin.com/in/chris-allen-4561b8a5/?originalSubdomain=uk</t>
  </si>
  <si>
    <t>Adept Materials</t>
  </si>
  <si>
    <t>Construction, Industrial, Smart Home</t>
  </si>
  <si>
    <t>Adept Materials manufactures advanced coating materials to enhance buildings' sustainability.</t>
  </si>
  <si>
    <t>adeptmaterials.com</t>
  </si>
  <si>
    <t>https://www.linkedin.com/company/adept-materials/</t>
  </si>
  <si>
    <t>D.R. Horton, Pulte Group</t>
  </si>
  <si>
    <t>Derek Stein</t>
  </si>
  <si>
    <t>derek@adeptmaterials.com</t>
  </si>
  <si>
    <t>https://www.linkedin.com/in/derek-stein-0945a23/</t>
  </si>
  <si>
    <t>Release Therapeutics</t>
  </si>
  <si>
    <t>Biotechnology, Medical Device</t>
  </si>
  <si>
    <t>Release Therapeutics is a biotechnology research company that gets therapeutic proteins where they are needed most in the CNS and beyond.</t>
  </si>
  <si>
    <t>release-tx.com</t>
  </si>
  <si>
    <t>https://www.linkedin.com/company/releasetx/</t>
  </si>
  <si>
    <t>contact@release-tx.com</t>
  </si>
  <si>
    <t>Thomas Mehrling</t>
  </si>
  <si>
    <t>tmehrling@release-tx.com</t>
  </si>
  <si>
    <t>https://www.release-tx.com/about-us</t>
  </si>
  <si>
    <t>Nob Hill Therapeutics</t>
  </si>
  <si>
    <t>Biotechnology, Life Science, Pharmaceutical</t>
  </si>
  <si>
    <t>Nob Hill Therapeutics is established to commercialize the first dry-powder nebulizer to treat severe respiratory diseases.</t>
  </si>
  <si>
    <t>nobhilltherapeutics.com</t>
  </si>
  <si>
    <t>https://www.linkedin.com/company/nob-hill-therapeutics</t>
  </si>
  <si>
    <t>(479) 571-2592</t>
  </si>
  <si>
    <t>Tramway Venture Partners, New Mexico Economic Development Department, New Mexico Angels</t>
  </si>
  <si>
    <t>Noel Greenberger</t>
  </si>
  <si>
    <t>noel.greenberger@nobhilltherapeutics.com</t>
  </si>
  <si>
    <t>https://www.linkedin.com/in/noel-greenberger-616b0a3/</t>
  </si>
  <si>
    <t>ShareChat</t>
  </si>
  <si>
    <t>Engineering, Human Resources, Information Technology, Management, Medical &amp; Science, Operations, Product, Sales</t>
  </si>
  <si>
    <t>Internet, Mobile Apps, Social Media, Social Network</t>
  </si>
  <si>
    <t>ShareChat is a social networking and regional content platform.</t>
  </si>
  <si>
    <t>sharechat.com</t>
  </si>
  <si>
    <t>https://www.linkedin.com/company/sharechat</t>
  </si>
  <si>
    <t>contact@sharechat.co</t>
  </si>
  <si>
    <t>91 7728044874</t>
  </si>
  <si>
    <t>Series H</t>
  </si>
  <si>
    <t>EDBI, Times Internet, Tencent, Alkeon Capital, Moore Strategic Ventures, Temasek Holdings, Lightspeed Venture Partners, Tiger Global Management, Trifecta Capital Advisors, Twitter Ventures, X (formerly Twitter), Shunwei Capital, Shunwei Capital, Xiaomi, Lightspeed India Partners, Elevation Capital, Google Launchpad Accelerator, India Quotient</t>
  </si>
  <si>
    <t>Ankush Sachdeva</t>
  </si>
  <si>
    <t>ankush@sharechat.com</t>
  </si>
  <si>
    <t>https://www.linkedin.com/in/ankush-sachdeva/</t>
  </si>
  <si>
    <t>Devoted Health</t>
  </si>
  <si>
    <t>Elder Care, Elderly, Health Care, Health Insurance</t>
  </si>
  <si>
    <t>Devoted Health is a healthcare company serving seniors and giving them a health care plan with personal guides and world-class technology.</t>
  </si>
  <si>
    <t>devoted.com</t>
  </si>
  <si>
    <t>https://www.linkedin.com/company/devoted-health</t>
  </si>
  <si>
    <t>hello@devoted.com</t>
  </si>
  <si>
    <t>Fearless Ventures, GIC, Highbury Group, Maverick Ventures, Stardust Equity, The Space Between, SoftBank Vision Fund, Uprising Ventures, Andreessen Horowitz, Venrock</t>
  </si>
  <si>
    <t>Ed Park</t>
  </si>
  <si>
    <t>epark@devoted.com</t>
  </si>
  <si>
    <t>https://www.linkedin.com/in/ed-park-46050/</t>
  </si>
  <si>
    <t>Rugged Road Outdoors</t>
  </si>
  <si>
    <t>Consumer Goods, Manufacturing, Sales</t>
  </si>
  <si>
    <t>Rugged Road Outdoors is a manufacturer of cooler weighing in at less than 10 pounds.</t>
  </si>
  <si>
    <t>ruggedroadoutdoors.com</t>
  </si>
  <si>
    <t>https://www.linkedin.com/company/rugged-road-outdoors</t>
  </si>
  <si>
    <t>info@ruggedroadoutdoors.com</t>
  </si>
  <si>
    <t>770-298-4865</t>
  </si>
  <si>
    <t>Spencer Sutlive</t>
  </si>
  <si>
    <t>spencer@ruggedroadoutdoors.com</t>
  </si>
  <si>
    <t>https://www.linkedin.com/in/spencer-sutlive-b01604a6/</t>
  </si>
  <si>
    <t>Power Finance Corporation</t>
  </si>
  <si>
    <t>Engineering, Finance, Human Resources, Legal, Operations</t>
  </si>
  <si>
    <t>Banking, Commercial Lending, Energy, Finance, Financial Services, Micro Lending, Power Grid</t>
  </si>
  <si>
    <t>Power Finance provides financial products and related advisory, and other services to power sector.</t>
  </si>
  <si>
    <t>pfcindia.com</t>
  </si>
  <si>
    <t>https://www.linkedin.com/company/power-finance-corporation-ltd-/</t>
  </si>
  <si>
    <t>pfcl16071986@gmail.com</t>
  </si>
  <si>
    <t>91 11 2345 6000</t>
  </si>
  <si>
    <t>Japan Bank for International Cooperation</t>
  </si>
  <si>
    <t>Parminder Chopra</t>
  </si>
  <si>
    <t>parminder_chopra@pfcindia.com</t>
  </si>
  <si>
    <t>https://www.linkedin.com/in/parminderchopra/</t>
  </si>
  <si>
    <t>Oxford Nanopore Technologies</t>
  </si>
  <si>
    <t>Biopharma, Biotechnology, Genetics, Health Diagnostics, Nanotechnology</t>
  </si>
  <si>
    <t>Oxford Nanopore Technologies is a biotechnology company that develops and commercializes nanopore sequencing technology.</t>
  </si>
  <si>
    <t>nanoporetech.com</t>
  </si>
  <si>
    <t>https://www.linkedin.com/company/oxford-nanopore-technologies</t>
  </si>
  <si>
    <t>info@nanoporetech.com</t>
  </si>
  <si>
    <t>Novo Holdings, bioMerieux, M&amp;G Investments, International Holding Company, Amgen, GT Healthcare Capital Partners, IP Group, Illumina, Woodford Investment Management</t>
  </si>
  <si>
    <t>£3.4B</t>
  </si>
  <si>
    <t>Gordon Sanghera</t>
  </si>
  <si>
    <t>gordon.sanghera@nanoporetech.com</t>
  </si>
  <si>
    <t>https://www.linkedin.com/in/gordon-sanghera-2430861/</t>
  </si>
  <si>
    <t>aviva</t>
  </si>
  <si>
    <t>Computer Vision, FinTech, Machine Learning, Natural Language Processing, Predictive Analytics</t>
  </si>
  <si>
    <t>Mexico City-based fintech startup building an AI-powered digital bank with a laser focus on the needs of the underbanked in LatAm.</t>
  </si>
  <si>
    <t>avivacredito.com</t>
  </si>
  <si>
    <t>https://www.linkedin.com/company/avivacredito</t>
  </si>
  <si>
    <t>amran@avivacredito.com</t>
  </si>
  <si>
    <t>Wollef Ventures</t>
  </si>
  <si>
    <t>Filiberto Castro</t>
  </si>
  <si>
    <t>filiberto@avivacredito.com</t>
  </si>
  <si>
    <t>https://www.linkedin.com/in/filibertocastro/?originalSubdomain=mx</t>
  </si>
  <si>
    <t>NILO Therapeutics</t>
  </si>
  <si>
    <t>Biotechnology, Health Care, Therapeutics, Wellness</t>
  </si>
  <si>
    <t>NILO Therapeutics is a biotechnology and therapeutics company.</t>
  </si>
  <si>
    <t>+1 415-865-2050</t>
  </si>
  <si>
    <t>Lavoro Agro</t>
  </si>
  <si>
    <t>Agriculture, Productivity Tools</t>
  </si>
  <si>
    <t>Munhoz De Melo, Parana, Brazil</t>
  </si>
  <si>
    <t>Lavoro Agro is a a distributor of agricultural inputs.</t>
  </si>
  <si>
    <t>lavoroagro.com</t>
  </si>
  <si>
    <t>https://www.linkedin.com/company/lavoroagro/</t>
  </si>
  <si>
    <t>atendimento@lavoroagro.com</t>
  </si>
  <si>
    <t>(11) 4280 0790</t>
  </si>
  <si>
    <t>Ruy Cunha</t>
  </si>
  <si>
    <t>ruy.cunha@lavoroagro.com</t>
  </si>
  <si>
    <t>https://www.linkedin.com/in/ruy-cunha-351326/</t>
  </si>
  <si>
    <t>Alaska Energy Metals Corp.</t>
  </si>
  <si>
    <t>Mining, Project Management, Service Industry, Venture Capital</t>
  </si>
  <si>
    <t>Unlocking Alaska's Nickel For America's Electric Future</t>
  </si>
  <si>
    <t>alaskaenergymetals.com</t>
  </si>
  <si>
    <t>https://ca.linkedin.com/company/alaska-energy-metals</t>
  </si>
  <si>
    <t>info@alaskaenergymetals.com</t>
  </si>
  <si>
    <t>907-677-7479</t>
  </si>
  <si>
    <t>Gregory Beischer</t>
  </si>
  <si>
    <t>gbeischer@millrockresources.com</t>
  </si>
  <si>
    <t>https://www.linkedin.com/in/gregory-beischer-51a0bb9/</t>
  </si>
  <si>
    <t>Roe AI</t>
  </si>
  <si>
    <t>Artificial Intelligence (AI), Data Management, Software</t>
  </si>
  <si>
    <t>Roe AI is an AI-native data platform for unstructured data stored in blob storage and CRMs.</t>
  </si>
  <si>
    <t>getroe.ai</t>
  </si>
  <si>
    <t>https://www.linkedin.com/company/roe-ai/</t>
  </si>
  <si>
    <t>Gradient Ventures, Y Combinator</t>
  </si>
  <si>
    <t>Richard Meng</t>
  </si>
  <si>
    <t>richard@roe-ai.com</t>
  </si>
  <si>
    <t>https://www.linkedin.com/in/berkeleymeng/</t>
  </si>
  <si>
    <t>Baibys</t>
  </si>
  <si>
    <t>Artificial Intelligence (AI), Health Care, Health Diagnostics, Medical, Robotics</t>
  </si>
  <si>
    <t>Baibys is a medical automated platform that provides AI and robotics-based autonomous sperm selection solutions for IVF.</t>
  </si>
  <si>
    <t>baibys.com</t>
  </si>
  <si>
    <t>https://www.linkedin.com/company/baibys%E2%84%A2-fertility/</t>
  </si>
  <si>
    <t>info@baibys.com</t>
  </si>
  <si>
    <t>Firstime Venture Capital</t>
  </si>
  <si>
    <t>Yaron Silberman</t>
  </si>
  <si>
    <t>yaron.silberman@baibys.com</t>
  </si>
  <si>
    <t>https://www.linkedin.com/in/yaronsilberman/</t>
  </si>
  <si>
    <t>Flexa Careers</t>
  </si>
  <si>
    <t>Flexa Careers is a flexible working platform that brings transparency to the hiring market.</t>
  </si>
  <si>
    <t>flexa.careers</t>
  </si>
  <si>
    <t>https://www.linkedin.com/company/flexa-ltd</t>
  </si>
  <si>
    <t>hello@flexa.careers</t>
  </si>
  <si>
    <t>Ada Ventures, QVentures</t>
  </si>
  <si>
    <t>Molly Johnson-Jones</t>
  </si>
  <si>
    <t>molly@flexa.careers</t>
  </si>
  <si>
    <t>https://www.linkedin.com/in/molly-johnson-jones/</t>
  </si>
  <si>
    <t>Sora Fuel</t>
  </si>
  <si>
    <t>Fuel, Renewable Energy</t>
  </si>
  <si>
    <t>Sora Fuel makes jet fuel from just air, water, and renewable energy.</t>
  </si>
  <si>
    <t>sorafuel.com</t>
  </si>
  <si>
    <t>https://www.linkedin.com/company/sora-fuel/about/</t>
  </si>
  <si>
    <t>Engine Ventures, Wireframe Ventures</t>
  </si>
  <si>
    <t>Gareth Ross</t>
  </si>
  <si>
    <t>gareth@sorafuel.com</t>
  </si>
  <si>
    <t>https://www.linkedin.com/in/gareth-ross-0077a4113/</t>
  </si>
  <si>
    <t>Facio</t>
  </si>
  <si>
    <t>Engineering, Information Technology, Operations</t>
  </si>
  <si>
    <t>Banking, Financial Services, FinTech</t>
  </si>
  <si>
    <t>Facio offers salary-advance to workers in Brazil.</t>
  </si>
  <si>
    <t>facio.com.br</t>
  </si>
  <si>
    <t>https://www.linkedin.com/company/faciobeneficios/</t>
  </si>
  <si>
    <t>(11) 4040 5509</t>
  </si>
  <si>
    <t>monashees</t>
  </si>
  <si>
    <t>Saulo Tristao</t>
  </si>
  <si>
    <t>saulo@facio.com.br</t>
  </si>
  <si>
    <t>https://www.linkedin.com/in/saulo-tristao/</t>
  </si>
  <si>
    <t>Sphingotec GmbH</t>
  </si>
  <si>
    <t>Hohen Neuendorf, Brandenburg, Germany</t>
  </si>
  <si>
    <t>SphingoTec develops innovative biomarkers for the diagnosis, prediction, and monitoring of acute medical conditions.</t>
  </si>
  <si>
    <t>sphingotec.com</t>
  </si>
  <si>
    <t>https://www.linkedin.com/company/sphingotec</t>
  </si>
  <si>
    <t>Think.Health</t>
  </si>
  <si>
    <t>Deborah Bergmann</t>
  </si>
  <si>
    <t>deborah.bergmann@sphingotec.com</t>
  </si>
  <si>
    <t>https://www.linkedin.com/in/deborah-bergmann-630447122/</t>
  </si>
  <si>
    <t>Palomar Insurance</t>
  </si>
  <si>
    <t>Finance, Financial Services, Insurance, Property Insurance</t>
  </si>
  <si>
    <t>Palomar Insurance is a finance company that offers comprehensive coverage solutions for natural disasters to individuals and businesses.</t>
  </si>
  <si>
    <t>plmr.com</t>
  </si>
  <si>
    <t>https://www.linkedin.com/company/plmrinsurance/</t>
  </si>
  <si>
    <t>passhelpdesk@plmr.com</t>
  </si>
  <si>
    <t>+1 619-567-5290</t>
  </si>
  <si>
    <t>Mac Armstrong</t>
  </si>
  <si>
    <t>marmstrong@plmr.com</t>
  </si>
  <si>
    <t>https://www.linkedin.com/in/macarmstrong/</t>
  </si>
  <si>
    <t>Nuclein</t>
  </si>
  <si>
    <t>Engineering, Human Resources, Information Technology, Management, Medical &amp; Science, Operations, Pro Services</t>
  </si>
  <si>
    <t>Biotechnology, Health Care, Health Diagnostics, Medical, Medical Device</t>
  </si>
  <si>
    <t>Nuclein is a biotechnology company that develops the polymerase chain reaction test device for infectious diseases.</t>
  </si>
  <si>
    <t>nuclein.com</t>
  </si>
  <si>
    <t>https://www.linkedin.com/company/nucleindx</t>
  </si>
  <si>
    <t>Trinity Private Equity Group</t>
  </si>
  <si>
    <t>Alan Blake</t>
  </si>
  <si>
    <t>alan@nuclein.com</t>
  </si>
  <si>
    <t>https://www.linkedin.com/in/alan-blake-59a761/</t>
  </si>
  <si>
    <t>Inscora</t>
  </si>
  <si>
    <t>Cyber Security, Network Security</t>
  </si>
  <si>
    <t>Inscora provides automated cyber risk assessment and sales enablement tools for cyber insurance brokers.</t>
  </si>
  <si>
    <t>inscora.com</t>
  </si>
  <si>
    <t>Luge Capital</t>
  </si>
  <si>
    <t>Gabriel Tremblay</t>
  </si>
  <si>
    <t>gabriel@inscora.com</t>
  </si>
  <si>
    <t>https://www.linkedin.com/in/gabriel-tremblay-mtl/</t>
  </si>
  <si>
    <t>375ai</t>
  </si>
  <si>
    <t>Artificial Intelligence (AI), Decentralized Finance (DeFi)</t>
  </si>
  <si>
    <t>375ai operates as a decentralized edge data intelligence network.</t>
  </si>
  <si>
    <t>375.ai</t>
  </si>
  <si>
    <t>https://www.linkedin.com/company/375-ai/about/</t>
  </si>
  <si>
    <t>Harry Dewhirst</t>
  </si>
  <si>
    <t>harry@375.ai</t>
  </si>
  <si>
    <t>https://www.linkedin.com/in/harrydewhirst/</t>
  </si>
  <si>
    <t>Filmustage</t>
  </si>
  <si>
    <t>Artificial Intelligence (AI), Content Creators, Film, Film Distribution, Film Production, Media and Entertainment, SaaS, Software, Video</t>
  </si>
  <si>
    <t>Automatic movie script breakdown and scheduling service</t>
  </si>
  <si>
    <t>filmustage.com</t>
  </si>
  <si>
    <t>https://www.linkedin.com/company/20129044</t>
  </si>
  <si>
    <t>hello@filmustage.com</t>
  </si>
  <si>
    <t>Raw Ventures, Flyer One Ventures</t>
  </si>
  <si>
    <t>Egor Dubrovsky</t>
  </si>
  <si>
    <t>egor.dubrovsky@filmustage.com</t>
  </si>
  <si>
    <t>https://www.linkedin.com/in/egordubrovsky/</t>
  </si>
  <si>
    <t>MacPherson's</t>
  </si>
  <si>
    <t>Emeryville, California, United States</t>
  </si>
  <si>
    <t>MacPherson's is a company that is a distributor of art supplies.</t>
  </si>
  <si>
    <t>macphersonart.com</t>
  </si>
  <si>
    <t>https://www.linkedin.com/company/macpherson's</t>
  </si>
  <si>
    <t>customerservice@macphersonart.com</t>
  </si>
  <si>
    <t>CIT Northbridge Credit</t>
  </si>
  <si>
    <t>David Schofield</t>
  </si>
  <si>
    <t>daves@macphersonart.com</t>
  </si>
  <si>
    <t>https://www.linkedin.com/in/davejschofield/</t>
  </si>
  <si>
    <t>Edo</t>
  </si>
  <si>
    <t>Engineering, Finance, Medical &amp; Science, Operations</t>
  </si>
  <si>
    <t>Energy Efficiency, Energy Management</t>
  </si>
  <si>
    <t>Edo partners with utilities to transform buildings to become grid interactive in order to achieve energy efficiency and decarbonization.</t>
  </si>
  <si>
    <t>edoenergy.com</t>
  </si>
  <si>
    <t>https://www.linkedin.com/company/edoenergy/</t>
  </si>
  <si>
    <t>info@edoenergy.com</t>
  </si>
  <si>
    <t>+1 206 658 8691</t>
  </si>
  <si>
    <t>Hendrik Van Hemert</t>
  </si>
  <si>
    <t>hendrikv@edoenergy.com</t>
  </si>
  <si>
    <t>https://www.linkedin.com/in/hvanhemert/</t>
  </si>
  <si>
    <t>Bone Biologics</t>
  </si>
  <si>
    <t>Finance, Management, Operations</t>
  </si>
  <si>
    <t>Burlington, Massachusetts, United States</t>
  </si>
  <si>
    <t>Bone Biologics is focused on developing and marketing orthobiologic products.</t>
  </si>
  <si>
    <t>bonebiologics.com</t>
  </si>
  <si>
    <t>https://www.linkedin.com/company/bone-biologics</t>
  </si>
  <si>
    <t>contact@bonebiologics.com</t>
  </si>
  <si>
    <t>781-552-4452</t>
  </si>
  <si>
    <t>Orthofix, Hankey Capital, Musculoskeletal Transplant Foundation</t>
  </si>
  <si>
    <t>Jeff Frelick</t>
  </si>
  <si>
    <t>jfrelick@bonebiologics.com</t>
  </si>
  <si>
    <t>https://www.linkedin.com/in/jeff-frelick-6877871a3/</t>
  </si>
  <si>
    <t>Fly Exclusive</t>
  </si>
  <si>
    <t>Aerospace</t>
  </si>
  <si>
    <t>Kinston, North Carolina, United States</t>
  </si>
  <si>
    <t>Their mission is to provide high quality, safe &amp;reliable private jet travel at industry leading levels of affordability, accessibility.</t>
  </si>
  <si>
    <t>flyexclusive.com</t>
  </si>
  <si>
    <t>https://www.linkedin.com/company/flyexclusive/</t>
  </si>
  <si>
    <t>+1 252-208-7715</t>
  </si>
  <si>
    <t>EnTrust Global, State of North Carolina</t>
  </si>
  <si>
    <t>Jim Segrave</t>
  </si>
  <si>
    <t>jsegrave@flyexclusive.com</t>
  </si>
  <si>
    <t>https://www.linkedin.com/in/jim-segrave-910211a5/</t>
  </si>
  <si>
    <t>Beeline</t>
  </si>
  <si>
    <t>Finance, Financial Services, FinTech, Mortgage, Personal Finance</t>
  </si>
  <si>
    <t>Providence, Rhode Island, United States</t>
  </si>
  <si>
    <t>Beeline is a developer of a digital home loan lending platform intended to simplify the process of financing.</t>
  </si>
  <si>
    <t>makeabeeline.com</t>
  </si>
  <si>
    <t>https://www.linkedin.com/company/beelineloans/</t>
  </si>
  <si>
    <t>hello@makeabeeline.com</t>
  </si>
  <si>
    <t>+1 800-550-6602</t>
  </si>
  <si>
    <t>Cavalry Fund</t>
  </si>
  <si>
    <t>Nick Liuzza</t>
  </si>
  <si>
    <t>nliuzza@makeabeeline.com</t>
  </si>
  <si>
    <t>https://www.linkedin.com/in/nick-liuzza-56b0231/</t>
  </si>
  <si>
    <t>Miamin Corp</t>
  </si>
  <si>
    <t>Cyber Security, Information Technology, Network Security</t>
  </si>
  <si>
    <t>Miamin Corp is an information technology company that provides cyber security, network security, and cloud security solutions.</t>
  </si>
  <si>
    <t>miamincorp.com</t>
  </si>
  <si>
    <t>https://www.linkedin.com/company/miamin-systems-inc/</t>
  </si>
  <si>
    <t>sanjay@miamincorp.com</t>
  </si>
  <si>
    <t>+91 7619423275</t>
  </si>
  <si>
    <t>Sanjay Mm</t>
  </si>
  <si>
    <t>https://www.zoominfo.com/p/Sanjay-Mm/2850373881</t>
  </si>
  <si>
    <t>Cellivate Technology</t>
  </si>
  <si>
    <t>Biopharma, Biotechnology, Nanotechnology</t>
  </si>
  <si>
    <t>Startup, with proprietary platform technologies and products that enable cellular meat companies to accelerate the growth of cells</t>
  </si>
  <si>
    <t>cellivate.xyz</t>
  </si>
  <si>
    <t>https://www.linkedin.com/company/cellivate-technologies</t>
  </si>
  <si>
    <t>(65) 8782 6213</t>
  </si>
  <si>
    <t>Viknish Krishnan-Kutty</t>
  </si>
  <si>
    <t>viknish@cellivatetech.com</t>
  </si>
  <si>
    <t>https://www.linkedin.com/in/viknishkkutty/</t>
  </si>
  <si>
    <t>Flowers-Software GmbH</t>
  </si>
  <si>
    <t>Developer Platform, Information Technology, Software</t>
  </si>
  <si>
    <t>Munich, Bayern, Germany</t>
  </si>
  <si>
    <t>Flowers-Software builds the first Organisational Management Software - a navigation Software for processes.</t>
  </si>
  <si>
    <t>flowers-software.de</t>
  </si>
  <si>
    <t>https://www.linkedin.com/company/flowers-software/</t>
  </si>
  <si>
    <t>contact@flowers-software.de</t>
  </si>
  <si>
    <t>+49 89 2500380000</t>
  </si>
  <si>
    <t>Capmont Technology, LEA Partners, La Famiglia</t>
  </si>
  <si>
    <t>Andreas Martin</t>
  </si>
  <si>
    <t>a.martin@flowers-software.de</t>
  </si>
  <si>
    <t>https://www.linkedin.com/in/andreas-martin/</t>
  </si>
  <si>
    <t>https://www.flowers-software.de/en/about-us#:~:text=Andreas%20Martin%0ACo%2Dfounder%2C%20CEO</t>
  </si>
  <si>
    <t>VolitionRx</t>
  </si>
  <si>
    <t>VolitionRx develops easy to use blood-based cancer tests to accurately diagnose a range of cancers.</t>
  </si>
  <si>
    <t>volition.com</t>
  </si>
  <si>
    <t>https://www.linkedin.com/company/volitionrx</t>
  </si>
  <si>
    <t>info@volitionrx.com</t>
  </si>
  <si>
    <t>202-618-1750</t>
  </si>
  <si>
    <t>WE International, Namur Invest</t>
  </si>
  <si>
    <t>Cameron Reynolds</t>
  </si>
  <si>
    <t>c.reynolds@volition.com</t>
  </si>
  <si>
    <t>https://www.linkedin.com/in/cameron-reynolds-78111716/</t>
  </si>
  <si>
    <t>Folio.works</t>
  </si>
  <si>
    <t>Education, Freelance, Software, Training</t>
  </si>
  <si>
    <t>Folio is a career accelerator that transforms students into job-ready interns.</t>
  </si>
  <si>
    <t>folio.works</t>
  </si>
  <si>
    <t>https://www.linkedin.com/company/folioworks/</t>
  </si>
  <si>
    <t>hello@folio.works</t>
  </si>
  <si>
    <t>OnRamp Education &amp; Workforce Innovation Accelerator, Michelson Impact Ventures, Antler</t>
  </si>
  <si>
    <t>Catherine Huang</t>
  </si>
  <si>
    <t>cathy@folio.works</t>
  </si>
  <si>
    <t>https://www.linkedin.com/in/huangcat/</t>
  </si>
  <si>
    <t>Switchback Systems</t>
  </si>
  <si>
    <t>Engineering, Medical &amp; Science</t>
  </si>
  <si>
    <t>Switchback Systems is an early stage startup working to democratize DNA synthesis.</t>
  </si>
  <si>
    <t>switchbacksys.com</t>
  </si>
  <si>
    <t>https://www.linkedin.com/company/switchback-sys</t>
  </si>
  <si>
    <t>BioTools Innovator</t>
  </si>
  <si>
    <t>Mary Noé</t>
  </si>
  <si>
    <t>mary.noe@switchbacksys.com</t>
  </si>
  <si>
    <t>https://www.linkedin.com/in/mary-no%C3%A9-46563456/</t>
  </si>
  <si>
    <t>Anjuna</t>
  </si>
  <si>
    <t>Engineering, Human Resources, Information Technology, Management, Marketing, Medical &amp; Science, Operations, Product, Sales</t>
  </si>
  <si>
    <t>Cloud Security, Computer, Software</t>
  </si>
  <si>
    <t>Anjuna enables organizations to securely embrace the cloud by leveraging confidential computing technologies without changing applications.</t>
  </si>
  <si>
    <t>anjuna.io</t>
  </si>
  <si>
    <t>https://www.linkedin.com/company/anjuna-security</t>
  </si>
  <si>
    <t>info@anjuna.io</t>
  </si>
  <si>
    <t>Alpha Intelligence Capital, M Ventures, SineWave Ventures, Insight Partners, Playground Global, Y Combinator</t>
  </si>
  <si>
    <t>Ayal Yogev</t>
  </si>
  <si>
    <t>ayal.yogev@anjuna.io</t>
  </si>
  <si>
    <t>https://www.linkedin.com/in/ayalyogev/</t>
  </si>
  <si>
    <t>Sportsmans Warehouse Holdings</t>
  </si>
  <si>
    <t>Sports</t>
  </si>
  <si>
    <t>Midvale, Utah, United States</t>
  </si>
  <si>
    <t>Sportsmans Warehouse Holdings is mission to provide outdoor enthusiasts with quality merchandise in a friendly, low key shoping environment.</t>
  </si>
  <si>
    <t>sportsmans.com</t>
  </si>
  <si>
    <t>http://www.linkedin.com/company/1262482</t>
  </si>
  <si>
    <t>800-286-3076</t>
  </si>
  <si>
    <t>Pathlight Capital</t>
  </si>
  <si>
    <t>Paul Stone</t>
  </si>
  <si>
    <t>pstone@sportsmanswarehouse.com</t>
  </si>
  <si>
    <t>https://www.linkedin.com/in/paulestone/</t>
  </si>
  <si>
    <t>PLUGO</t>
  </si>
  <si>
    <t>Information Technology, Service Industry</t>
  </si>
  <si>
    <t>Higashi-shinagawa, Tokyo, Japan</t>
  </si>
  <si>
    <t>PLUGO provides ever-evolving "hospitality services" suitable for the future EV era, combining products &amp; digital technology unique to IoT.</t>
  </si>
  <si>
    <t>plugo.co.jp</t>
  </si>
  <si>
    <t>https://www.linkedin.com/company/plugo-inc</t>
  </si>
  <si>
    <t>Boost Capital</t>
  </si>
  <si>
    <t>Naoki Okawa</t>
  </si>
  <si>
    <t>n@plugo.co.jp</t>
  </si>
  <si>
    <t>https://www.linkedin.com/in/okawadon/</t>
  </si>
  <si>
    <t>Nammi Therapeutics</t>
  </si>
  <si>
    <t>Biotechnology, Service Industry, Therapeutics</t>
  </si>
  <si>
    <t>Nammi Therapeutics is an immunotherapy company that develops nano-enabled chemo-immunotherapy for the treatment of cancer.</t>
  </si>
  <si>
    <t>nammirx.com</t>
  </si>
  <si>
    <t>https://www.linkedin.com/company/nammi-therapeutics-inc</t>
  </si>
  <si>
    <t>info@nammirx.com</t>
  </si>
  <si>
    <t>Myeloma Investment Fund</t>
  </si>
  <si>
    <t>David Stover</t>
  </si>
  <si>
    <t>david.stover@nammirx.com</t>
  </si>
  <si>
    <t>https://www.linkedin.com/in/david-stover-0a17906/</t>
  </si>
  <si>
    <t>https://www.nammirx.com/our-team#:~:text=Dr.%20David%20Stover,Founder%20and%20CEO</t>
  </si>
  <si>
    <t>High Rise Financial</t>
  </si>
  <si>
    <t>Providing lawsuit loan alternatives to those injured in car accidents and other types of motor vehicles with absolutely no risk.</t>
  </si>
  <si>
    <t>highriselegalfunding.com</t>
  </si>
  <si>
    <t>https://www.linkedin.com/company/high-rise-financial</t>
  </si>
  <si>
    <t>info@highrisefinancial.com</t>
  </si>
  <si>
    <t>Bryant Park Capital</t>
  </si>
  <si>
    <t>Mark Berookim</t>
  </si>
  <si>
    <t>mark@highrisefinancial.com</t>
  </si>
  <si>
    <t>https://www.linkedin.com/in/mark-berookim/</t>
  </si>
  <si>
    <t>Bourgeois Bohème Fintech</t>
  </si>
  <si>
    <t>Apps, Financial Services, FinTech, Payments</t>
  </si>
  <si>
    <t>Bourgeois Bohème Fintech offers innovative payment products and services for easy P2P transfers, payment in different currencies and more.</t>
  </si>
  <si>
    <t>bobofin.com</t>
  </si>
  <si>
    <t>https://www.linkedin.com/company/bourgeoisboheme</t>
  </si>
  <si>
    <t>info@bobofin.com</t>
  </si>
  <si>
    <t>+370 700 44859</t>
  </si>
  <si>
    <t>Graphit Lifestyle</t>
  </si>
  <si>
    <t>Hugo Gomez</t>
  </si>
  <si>
    <t>hugo@bobofin.com</t>
  </si>
  <si>
    <t>https://www.linkedin.com/in/hugo-gomez-052b2352/</t>
  </si>
  <si>
    <t>Heimstaden Bostad</t>
  </si>
  <si>
    <t>Umeå, Vasterbottens Lan, Sweden</t>
  </si>
  <si>
    <t>Heimstaden Bostad is a residential real estate company in Europe, with a focus on acquiring, developing and managing housing and premises.</t>
  </si>
  <si>
    <t>heimstadenbostad.com</t>
  </si>
  <si>
    <t>https://www.linkedin.com/company/heimstaden-group</t>
  </si>
  <si>
    <t>GMPF</t>
  </si>
  <si>
    <t>Christian Fladeland</t>
  </si>
  <si>
    <t>christian.fladeland@heimstaden.com</t>
  </si>
  <si>
    <t>https://www.linkedin.com/in/christian-fladeland-282028a/</t>
  </si>
  <si>
    <t>PolyPid</t>
  </si>
  <si>
    <t>Engineering, Finance, Legal, Management, Operations</t>
  </si>
  <si>
    <t>Biopharma, Biotechnology, Health Care, Pharmaceutical</t>
  </si>
  <si>
    <t>PolyPid offers a technology platform that enables a controlled and prolonged release of any active pharmaceutical ingredients (API).</t>
  </si>
  <si>
    <t>polypid.com</t>
  </si>
  <si>
    <t>https://www.linkedin.com/company/polypid</t>
  </si>
  <si>
    <t>info@polypid.com</t>
  </si>
  <si>
    <t>972 7 4719 5700</t>
  </si>
  <si>
    <t>Dafna Capital Management, Rosalind Capital Partners, Kreos Capital, Shavit Capital</t>
  </si>
  <si>
    <t>Dikla Czaczkes Akselbrad</t>
  </si>
  <si>
    <t>dikla.c@polypid.com</t>
  </si>
  <si>
    <t>https://www.linkedin.com/in/dikla-czaczkes-akselbrad-3a3aa/</t>
  </si>
  <si>
    <t>Inventables</t>
  </si>
  <si>
    <t>Engineering, Finance, Human Resources, Information Technology, Management, Marketing, Operations, Product, Support</t>
  </si>
  <si>
    <t>E-Commerce, Hardware, Manufacturing, Software</t>
  </si>
  <si>
    <t>Inventables is a 3D carving company offers a powerful machine, intuitive software and unique materials.</t>
  </si>
  <si>
    <t>inventables.com</t>
  </si>
  <si>
    <t>https://www.linkedin.com/company/inventables</t>
  </si>
  <si>
    <t>help@inventables.com</t>
  </si>
  <si>
    <t>(312) 775-7009</t>
  </si>
  <si>
    <t>Cue Ball, Greycroft, Draper Associates, Dundee Venture Capital, Georges Harik, Richard Yoo, True Ventures, True Ventures</t>
  </si>
  <si>
    <t>Zach Kaplan</t>
  </si>
  <si>
    <t>zach@inventables.com</t>
  </si>
  <si>
    <t>https://www.linkedin.com/in/zmkaplan/</t>
  </si>
  <si>
    <t>Wuwen Xinqiong</t>
  </si>
  <si>
    <t>Artificial Intelligence (AI), Cloud Computing, Electronics</t>
  </si>
  <si>
    <t>Wuwen Core Dome is dedicated to providing AGI computing power solutions based on its large model energy efficiency optimization tools.</t>
  </si>
  <si>
    <t>infini-ai.com</t>
  </si>
  <si>
    <t>Xia Lixue</t>
  </si>
  <si>
    <t>xialixue@infini-ai.com</t>
  </si>
  <si>
    <t>https://www.geopolitechs.org/p/wuwen-xinqiong-the-company-creating#:~:text=Xia%20Lixue%2C%20the%20founder%20and%20CEO%20of%20Wuwen%20Xinqiong</t>
  </si>
  <si>
    <t>Ulker Biskuvi</t>
  </si>
  <si>
    <t>Human Resources, Legal, Operations</t>
  </si>
  <si>
    <t>Food and Beverage, Food Processing</t>
  </si>
  <si>
    <t>Ulker Biskuvi produces different types of biscuits and is turning into a giant community that includes global brands.</t>
  </si>
  <si>
    <t>ulker.com.tr</t>
  </si>
  <si>
    <t>https://www.linkedin.com/company/ulker</t>
  </si>
  <si>
    <t>ir@ulker.com.tr</t>
  </si>
  <si>
    <t>0 216 524 25 56</t>
  </si>
  <si>
    <t>Mete Buyurgan</t>
  </si>
  <si>
    <t>https://www.linkedin.com/in/mete-buyurgan-47793b1/</t>
  </si>
  <si>
    <t>Emerada</t>
  </si>
  <si>
    <t>Analytics, Artificial Intelligence (AI), Banking, Financial Services, FinTech, Information Technology, Lending, Machine Learning</t>
  </si>
  <si>
    <t>Emerada provides a semi-autonomous banking infrastructure for regional banks to provide frictionless lending services to small businesses.</t>
  </si>
  <si>
    <t>emerada.co.jp</t>
  </si>
  <si>
    <t>https://www.linkedin.com/company/emerada</t>
  </si>
  <si>
    <t>JAFCO, Monex Ventures</t>
  </si>
  <si>
    <t>Shintaro Ino</t>
  </si>
  <si>
    <t>sino@emerada.co.jp</t>
  </si>
  <si>
    <t>https://www.linkedin.com/in/shintaro-ino-b778671a6/</t>
  </si>
  <si>
    <t>Quickline Communications</t>
  </si>
  <si>
    <t>ISP, Telecommunications, VoIP</t>
  </si>
  <si>
    <t>Hessle, East Riding of Yorkshire, United Kingdom</t>
  </si>
  <si>
    <t>Quickline Communications provides broadband services to business, public sector, and residential customers through its wireless networks.</t>
  </si>
  <si>
    <t>quickline.co.uk</t>
  </si>
  <si>
    <t>https://www.linkedin.com/company/quickline-communications-limited</t>
  </si>
  <si>
    <t>sales@quickline.co.uk</t>
  </si>
  <si>
    <t>+44 1482 247365</t>
  </si>
  <si>
    <t>Sean Royce</t>
  </si>
  <si>
    <t>sean@quickline.co.uk</t>
  </si>
  <si>
    <t>https://www.linkedin.com/in/seroyce/</t>
  </si>
  <si>
    <t>Feeling Great</t>
  </si>
  <si>
    <t>Mental Health</t>
  </si>
  <si>
    <t>Feeling Great app quickly reduces negative feelings, boosts joy and self-esteem and blows your mind.</t>
  </si>
  <si>
    <t>feelinggreat.com</t>
  </si>
  <si>
    <t>https://www.linkedin.com/company/feeling-great-app/</t>
  </si>
  <si>
    <t>support@feelinggreat.com</t>
  </si>
  <si>
    <t>Learn Capital, TitletownTech</t>
  </si>
  <si>
    <t>Matt Pierce</t>
  </si>
  <si>
    <t>matt@feelinggreat.com</t>
  </si>
  <si>
    <t>https://www.linkedin.com/in/mapierce/</t>
  </si>
  <si>
    <t>Blueleaf Energy</t>
  </si>
  <si>
    <t>Clean Energy, Solar</t>
  </si>
  <si>
    <t>Blueleaf specializes in the development, finance, construction &amp; operation of utility scale solar systems for commercial &amp; industrial needs.</t>
  </si>
  <si>
    <t>blueleafenergy.com</t>
  </si>
  <si>
    <t>https://www.linkedin.com/company/blueleaf-energy/</t>
  </si>
  <si>
    <t>info@blueleafenergy.com</t>
  </si>
  <si>
    <t>+65 6849 5540</t>
  </si>
  <si>
    <t>Axis Bank</t>
  </si>
  <si>
    <t>Raghuram N.</t>
  </si>
  <si>
    <t>ram.natarajan@blueleafenergy.com</t>
  </si>
  <si>
    <t>https://www.linkedin.com/in/raghuramnatarajan/</t>
  </si>
  <si>
    <t>Sagri</t>
  </si>
  <si>
    <t>Agriculture, AgTech, Software, Task Management</t>
  </si>
  <si>
    <t>Tamba, Kyoto, Japan</t>
  </si>
  <si>
    <t>Sagri is developing agriculture software for experienced farmers.</t>
  </si>
  <si>
    <t>sagri.tokyo</t>
  </si>
  <si>
    <t>https://www.linkedin.com/company/sagri/</t>
  </si>
  <si>
    <t>Real Tech Japan</t>
  </si>
  <si>
    <t>Shunsuke Tsuboi</t>
  </si>
  <si>
    <t>tsuboi-shunsuke@sagri.tokyo</t>
  </si>
  <si>
    <t>https://www.linkedin.com/in/shunsuke-tsuboi-39464a180/</t>
  </si>
  <si>
    <t>Bayport Colombia</t>
  </si>
  <si>
    <t>Finance, Financial Services, Small and Medium Businesses</t>
  </si>
  <si>
    <t>Bogotá, Distrito Especial, Colombia</t>
  </si>
  <si>
    <t>Bayport Colombia is a provider of financial and payroll loans solutions.</t>
  </si>
  <si>
    <t>bayportcolombia.com</t>
  </si>
  <si>
    <t>https://www.linkedin.com/company/bayportcolombia</t>
  </si>
  <si>
    <t>comunicaciones@bayportcolombia.com</t>
  </si>
  <si>
    <t>(1) 744 24 84</t>
  </si>
  <si>
    <t>Cerberus Capital Management, Blue Earth Capital, MicroVest, Nomura</t>
  </si>
  <si>
    <t>Lilian Perea</t>
  </si>
  <si>
    <t>lilian.perea@bayport.com.co</t>
  </si>
  <si>
    <t>https://www.linkedin.com/in/lilianperearonco/?locale=en_US</t>
  </si>
  <si>
    <t>Rocky Mountain Chocolate Factory</t>
  </si>
  <si>
    <t>Hospitality, Manufacturing</t>
  </si>
  <si>
    <t>Durango, Colorado, United States</t>
  </si>
  <si>
    <t>Rocky Mountain Chocolate Factory, Inc. is an international franchisor and confectionery manufacturer.</t>
  </si>
  <si>
    <t>rmcf.com</t>
  </si>
  <si>
    <t>http://www.linkedin.com/company/rocky-mountain-chocolate-factory-inc-</t>
  </si>
  <si>
    <t>customerservice@rmcf.net</t>
  </si>
  <si>
    <t>+1 (970) 259-0554</t>
  </si>
  <si>
    <t>Frank Crail</t>
  </si>
  <si>
    <t>https://www.rmcf.com/pages/about-us</t>
  </si>
  <si>
    <t>Karma Healthcare</t>
  </si>
  <si>
    <t>Health Care, Hospital, Medical Device</t>
  </si>
  <si>
    <t>Udaipur City, Rajasthan, India</t>
  </si>
  <si>
    <t>Technology enabled equitable healthcare for India.</t>
  </si>
  <si>
    <t>karmahealthcare.in</t>
  </si>
  <si>
    <t>https://www.linkedin.com/company/karma-healthcare/</t>
  </si>
  <si>
    <t>info@karmahealthcare.in</t>
  </si>
  <si>
    <t>UBS Optimus Foundation, Grand Challenges Canada, 1Crowd</t>
  </si>
  <si>
    <t>Jagdeep Gambhir</t>
  </si>
  <si>
    <t>jagdeep@karmahealthcare.in</t>
  </si>
  <si>
    <t>https://faces.grantthornton.in/sociopreneurs/Jagdeep-Gambhir/index.html</t>
  </si>
  <si>
    <t>tom.ross@andgosystems.com</t>
  </si>
  <si>
    <t>Navigator Gas</t>
  </si>
  <si>
    <t>Engineering, Finance, Information Technology</t>
  </si>
  <si>
    <t>Energy, Transportation</t>
  </si>
  <si>
    <t>Navigator Gas is operator of the world’s largest fleet of handysize liquefied gas carriers.</t>
  </si>
  <si>
    <t>navigatorgas.com</t>
  </si>
  <si>
    <t>http://www.linkedin.com/company/2500797</t>
  </si>
  <si>
    <t>mail@navigatorgas.com</t>
  </si>
  <si>
    <t>+44 20 7340 4850</t>
  </si>
  <si>
    <t>Mads Peter Zacho</t>
  </si>
  <si>
    <t>mads.zacho@navigatorgas.com</t>
  </si>
  <si>
    <t>https://navigatorgas.com/team/mads-peter-zacho/#:~:text=Mads%20Peter%20Zacho%20was%20appointed,of%20Navigator%20in%20August%202022.</t>
  </si>
  <si>
    <t>Tide</t>
  </si>
  <si>
    <t>Banking, Credit, Financial Services, FinTech, Mobile Apps</t>
  </si>
  <si>
    <t>Tide is a business banking platform with a mission to save small businesses time and money on their banking and admin.</t>
  </si>
  <si>
    <t>tide.co</t>
  </si>
  <si>
    <t>https://www.linkedin.com/company/tide-banking</t>
  </si>
  <si>
    <t>hello@tide.co</t>
  </si>
  <si>
    <t>+44 (0) 333 121 0266</t>
  </si>
  <si>
    <t>Apax Digital, Future Fifty, Augmentum Fintech, SBI Group, Augmentum Fintech, Augmentum Fintech, Goodwater Capital, Speedinvest, Anthemis, Creandum, Passion Capital</t>
  </si>
  <si>
    <t>Dr. Oliver Prill</t>
  </si>
  <si>
    <t>oliver.prill@tide.co</t>
  </si>
  <si>
    <t>https://uk.linkedin.com/in/dr-oliver-prill-11022813/en</t>
  </si>
  <si>
    <t>ProrataAI</t>
  </si>
  <si>
    <t>ProrataAI builds technology that enables generative AIs.</t>
  </si>
  <si>
    <t>prorata.ai</t>
  </si>
  <si>
    <t>https://www.linkedin.com/company/prorataai/about/</t>
  </si>
  <si>
    <t>info@prorata.ai</t>
  </si>
  <si>
    <t>Mayfield Fund</t>
  </si>
  <si>
    <t>Bill Gross</t>
  </si>
  <si>
    <t>bill@prorata.ai</t>
  </si>
  <si>
    <t>https://www.linkedin.com/in/billgrossidealab/</t>
  </si>
  <si>
    <t>Cliwant</t>
  </si>
  <si>
    <t>Big Data, Productivity Tools, Software, Text Analytics</t>
  </si>
  <si>
    <t>Cliwant is a RFP analysis tool that offers easy-to-use bid analysis solutions with AI to manage risks and create winning proposals.</t>
  </si>
  <si>
    <t>cliwant.com</t>
  </si>
  <si>
    <t>https://www.linkedin.com/company/cliwant</t>
  </si>
  <si>
    <t>Blue Corner, BonAngels Venture Partners</t>
  </si>
  <si>
    <t>Junho Cho</t>
  </si>
  <si>
    <t>junho@cliwant.com</t>
  </si>
  <si>
    <t>https://www.linkedin.com/in/junho-cho/</t>
  </si>
  <si>
    <t>florrent</t>
  </si>
  <si>
    <t>Electrical Distribution, Electronics, Energy Storage</t>
  </si>
  <si>
    <t>Amherst, Massachusetts, United States</t>
  </si>
  <si>
    <t>florrent is a bio-based materials and energy storage company.</t>
  </si>
  <si>
    <t>florrent.com</t>
  </si>
  <si>
    <t>https://www.linkedin.com/company/florrent/</t>
  </si>
  <si>
    <t>MassVentures, Advancing Climatetech and Clean Energy Leaders</t>
  </si>
  <si>
    <t>Jose Lasalle</t>
  </si>
  <si>
    <t>jose@florrent.com</t>
  </si>
  <si>
    <t>https://www.linkedin.com/in/joselasalle/</t>
  </si>
  <si>
    <t>Velymonkeys</t>
  </si>
  <si>
    <t>Beauty, Cosmetics</t>
  </si>
  <si>
    <t>Velymonkeys intends to promote more Korean beauty brands to India as well as providing services that facilitate market entry.</t>
  </si>
  <si>
    <t>velymonkeys.com</t>
  </si>
  <si>
    <t>https://www.linkedin.com/company/maccaron</t>
  </si>
  <si>
    <t>account.korea@velymonkeys.com</t>
  </si>
  <si>
    <t>Laguna Investment, MashUp Angels, TIPS Program</t>
  </si>
  <si>
    <t>Seungwan Yoo</t>
  </si>
  <si>
    <t>https://www.velymonkeys.com/history</t>
  </si>
  <si>
    <t>P10 Holdings</t>
  </si>
  <si>
    <t>Engineering, Finance, Human Resources, Management</t>
  </si>
  <si>
    <t>P10 Holdings is an innovative alternative asset management investment firm.</t>
  </si>
  <si>
    <t>p10alts.com</t>
  </si>
  <si>
    <t>https://www.linkedin.com/company/p10-inc/</t>
  </si>
  <si>
    <t>info@p10alts.com</t>
  </si>
  <si>
    <t>214-999-0149</t>
  </si>
  <si>
    <t>$1.4B</t>
  </si>
  <si>
    <t>Luke Sarsfield</t>
  </si>
  <si>
    <t>lsarsfield@p10alts.com</t>
  </si>
  <si>
    <t>https://www.linkedin.com/in/luke-sarsfield/</t>
  </si>
  <si>
    <t>https://p10alts.com/our-team/</t>
  </si>
  <si>
    <t>Qardy</t>
  </si>
  <si>
    <t>Banking, Commercial Lending, Leasing</t>
  </si>
  <si>
    <t>Al Jizah, Al Jizah, Egypt</t>
  </si>
  <si>
    <t>Qardy is the first online aggregator marketplace in Egypt.</t>
  </si>
  <si>
    <t>eqardy.com</t>
  </si>
  <si>
    <t>https://www.linkedin.com/company/qardy</t>
  </si>
  <si>
    <t>White Field Ventures, 500 Global</t>
  </si>
  <si>
    <t>Asser Yehia</t>
  </si>
  <si>
    <t>a.yehia@eqardy.com</t>
  </si>
  <si>
    <t>https://www.linkedin.com/in/asser-yehia/</t>
  </si>
  <si>
    <t>Masterplace</t>
  </si>
  <si>
    <t>Artificial Intelligence (AI), Information Technology, Internet</t>
  </si>
  <si>
    <t>Masterplace is an AI-powered EdTech platform that enables instructors to build, deliver, and monetize complete courses.</t>
  </si>
  <si>
    <t>masterplace.com</t>
  </si>
  <si>
    <t>https://www.linkedin.com/company/masterplace</t>
  </si>
  <si>
    <t>Tim Beckmann</t>
  </si>
  <si>
    <t>tim@marketplacesorted.com</t>
  </si>
  <si>
    <t>https://www.linkedin.com/in/tim-beckmann-661a4b9b</t>
  </si>
  <si>
    <t>Amp Solar Group</t>
  </si>
  <si>
    <t>Engineering, Finance, Information Technology, Legal, Management, Marketing, Operations, Pro Services, Sales</t>
  </si>
  <si>
    <t>Energy, Information Technology, Renewable Energy, Solar</t>
  </si>
  <si>
    <t>Port Credit, Ontario, Canada</t>
  </si>
  <si>
    <t>Amp Solar Group is a global developer of flexible clean energy infrastructure.</t>
  </si>
  <si>
    <t>amp.energy</t>
  </si>
  <si>
    <t>https://www.linkedin.com/company/amp-energy/</t>
  </si>
  <si>
    <t>info@amp.energy</t>
  </si>
  <si>
    <t>+1 905.271.7800</t>
  </si>
  <si>
    <t>Nomura</t>
  </si>
  <si>
    <t>Dave Rogers</t>
  </si>
  <si>
    <t>dave@amp.energy</t>
  </si>
  <si>
    <t>https://www.amp.energy/leadership</t>
  </si>
  <si>
    <t>LogicMark</t>
  </si>
  <si>
    <t>Engineering, Management, Product, Sales</t>
  </si>
  <si>
    <t>LogicMark provides medical alert systems/personal emergency response systems for senior citizens.</t>
  </si>
  <si>
    <t>logicmark.com</t>
  </si>
  <si>
    <t>https://www.linkedin.com/company/logicmark</t>
  </si>
  <si>
    <t>(800)519-2419</t>
  </si>
  <si>
    <t>Chia-Lin Simmons</t>
  </si>
  <si>
    <t>chia-lin@logicmark.com</t>
  </si>
  <si>
    <t>https://www.linkedin.com/in/csimmons/</t>
  </si>
  <si>
    <t>Boom</t>
  </si>
  <si>
    <t>E-Commerce, Web3</t>
  </si>
  <si>
    <t>Mobile app, Payment Gateway, Web 3 Ecosystem</t>
  </si>
  <si>
    <t>boom.market</t>
  </si>
  <si>
    <t>https://www.linkedin.com/company/boom-market/</t>
  </si>
  <si>
    <t>boom@boom.market</t>
  </si>
  <si>
    <t>Peter Alfred-Adekeye</t>
  </si>
  <si>
    <t>p@boom.market</t>
  </si>
  <si>
    <t>https://www.linkedin.com/in/adekeye/</t>
  </si>
  <si>
    <t>Aurion Resources</t>
  </si>
  <si>
    <t>St. John's, Newfoundland, Canada</t>
  </si>
  <si>
    <t>Aurion Resources generates or acquires early-stage precious metals exploration opportunities and advance them through direct exploration.</t>
  </si>
  <si>
    <t>aurionresources.com</t>
  </si>
  <si>
    <t>https://www.linkedin.com/company/aurion-resources-ltd/about/</t>
  </si>
  <si>
    <t>info@aurionresources.com</t>
  </si>
  <si>
    <t>(709)722-4128</t>
  </si>
  <si>
    <t>Kinross Gold</t>
  </si>
  <si>
    <t>Matti Talikka</t>
  </si>
  <si>
    <t>matti@aurionresources.com</t>
  </si>
  <si>
    <t>https://aurionresources.com/corporate/management-board/management/</t>
  </si>
  <si>
    <t>Mega Matrix</t>
  </si>
  <si>
    <t>Finance, Financial Services, Media and Entertainment</t>
  </si>
  <si>
    <t>Mega Matrix is the first publicly listed company dedicated to short drama, aiming to become a global streaming platform giant with FlexTV.</t>
  </si>
  <si>
    <t>megamatrix.io</t>
  </si>
  <si>
    <t>https://www.linkedin.com/company/megamatrixmpu/</t>
  </si>
  <si>
    <t>carol.wang@megamatrix.io</t>
  </si>
  <si>
    <t>+1 650-340-1888</t>
  </si>
  <si>
    <t>Yucheng Hu</t>
  </si>
  <si>
    <t>yucheng.hu@megamatrix.io</t>
  </si>
  <si>
    <t>https://au.finance.yahoo.com/quote/MPU/profile/?guccounter=1&amp;guce_referrer=aHR0cHM6Ly93d3cuZ29vZ2xlLmNvbS8&amp;guce_referrer_sig=AQAAAIarQkHgJRVNJYGppvGHTBi27kKScjNg9APDXnx9qNIfN_BnI9ievZddfC-tBrgj243oalRCaZcjCgCTa8JRLUAunwoZpLgHB3uHyEt9edWL2NX56jYqyiC-uSmj-SKkQOko2DNv_d7zclCJM5twDMVfMwYKgSGdJM-BuS-xOgNk</t>
  </si>
  <si>
    <t>Université de Montréal</t>
  </si>
  <si>
    <t>The Université de Montréal is a public research university in Montreal, Quebec, Canada.</t>
  </si>
  <si>
    <t>umontreal.ca</t>
  </si>
  <si>
    <t>https://www.linkedin.com/school/166700/</t>
  </si>
  <si>
    <t>+1 514-343-6111</t>
  </si>
  <si>
    <t>Government of Canada, Bell Let's Talk</t>
  </si>
  <si>
    <t>Sophie Langlois</t>
  </si>
  <si>
    <t>sophie.langlois@umontreal.ca</t>
  </si>
  <si>
    <t>https://www.umontreal.ca/en/executive-team/</t>
  </si>
  <si>
    <t>Verity Credit Union</t>
  </si>
  <si>
    <t>Association, Banking, Consumer Lending, Finance, Financial Services, Non Profit</t>
  </si>
  <si>
    <t>Verity Credit Union is a not-for-profit credit union that serves members in select counties of the state of Washington.</t>
  </si>
  <si>
    <t>veritycu.com</t>
  </si>
  <si>
    <t>https://www.linkedin.com/company/verity-credit-union/</t>
  </si>
  <si>
    <t>heidi.cleveland@veritycu.com</t>
  </si>
  <si>
    <t>(800) 444-4589</t>
  </si>
  <si>
    <t>Community Development Financial Institutions Fund</t>
  </si>
  <si>
    <t>Tonita Webb</t>
  </si>
  <si>
    <t>tonita.webb@veritycu.com</t>
  </si>
  <si>
    <t>https://www.linkedin.com/in/tonitagwebb/</t>
  </si>
  <si>
    <t>ShiftNex.ai</t>
  </si>
  <si>
    <t>Apps, Artificial Intelligence (AI), Health Care, Human Resources, Marketplace, Mobile, SaaS, Software</t>
  </si>
  <si>
    <t>Tacoma, Washington, United States</t>
  </si>
  <si>
    <t>ShiftNex.ai is an AI-powered, acuity based workforce management platform designed to optimize staffing in healthcare settings.</t>
  </si>
  <si>
    <t>shiftnex.com</t>
  </si>
  <si>
    <t>https://www.linkedin.com/company/shiftnex/</t>
  </si>
  <si>
    <t>info@shiftnex.com</t>
  </si>
  <si>
    <t>Allan Njoroge</t>
  </si>
  <si>
    <t>allan@actriv.com</t>
  </si>
  <si>
    <t>https://www.crunchbase.com/person/allan-njoroge</t>
  </si>
  <si>
    <t>Burma Burma</t>
  </si>
  <si>
    <t>Food and Beverage, Restaurants, Tourism</t>
  </si>
  <si>
    <t>Burma Burma is a restaurant that serves the traditional blend of Burmese cuisine, food, and beverage services.</t>
  </si>
  <si>
    <t>burmaburma.in</t>
  </si>
  <si>
    <t>https://www.linkedin.com/company/burma-burma-restaurant-tea-room</t>
  </si>
  <si>
    <t>burmaburma.fort@gmail.com</t>
  </si>
  <si>
    <t>+91 0-224-003-6600</t>
  </si>
  <si>
    <t>Negen Capital Services, Aditi Randev, Sarthak Ahuja, Negen Capital Services, Venture Catalysts</t>
  </si>
  <si>
    <t>Chirag Chhajer</t>
  </si>
  <si>
    <t>chirag@burmaburma.in</t>
  </si>
  <si>
    <t>https://www.linkedin.com/in/chirag-chhajer-/</t>
  </si>
  <si>
    <t>Real Estate Business Analytics</t>
  </si>
  <si>
    <t>Engineering, Information Technology, Management, Medical &amp; Science, Pro Services, Product, Sales</t>
  </si>
  <si>
    <t>Information Technology, Rental, Software</t>
  </si>
  <si>
    <t>Littleton, Colorado, United States</t>
  </si>
  <si>
    <t>Real Estate Business Analytics is a data analytics software company providing budgeting and forecasting applications.</t>
  </si>
  <si>
    <t>GetREBA.com</t>
  </si>
  <si>
    <t>https://www.linkedin.com/company/realestatebusinessanalytics/</t>
  </si>
  <si>
    <t>Donald Davidoff</t>
  </si>
  <si>
    <t>ddavidoff@getreba.com</t>
  </si>
  <si>
    <t>https://linkedin.com//in/donald-davidoff-7b81534</t>
  </si>
  <si>
    <t>Curio Research</t>
  </si>
  <si>
    <t>Curio Research is focusing on building games that create rich and expansive social interactions through the composability of crypto.</t>
  </si>
  <si>
    <t>curio.gg</t>
  </si>
  <si>
    <t>https://www.linkedin.com/company/curio-games/</t>
  </si>
  <si>
    <t>Bain Capital Crypto, SevenX Ventures, Bain Capital Crypto</t>
  </si>
  <si>
    <t>Yijia Chen</t>
  </si>
  <si>
    <t>yijia@curio.gg</t>
  </si>
  <si>
    <t>https://linkedin.com/in/ACwAACKWBooB0nnts8ULB283jqBBjbrh7gLzejw</t>
  </si>
  <si>
    <t>Momint</t>
  </si>
  <si>
    <t>Momint enables accessible funding and trade of Solar investments with a built-in digital wallet.</t>
  </si>
  <si>
    <t>momint.so</t>
  </si>
  <si>
    <t>https://www.linkedin.com/company/momint-app</t>
  </si>
  <si>
    <t>Irish Tech Challenge South Africa, DFINITY, THE FRIEDKIN GROUP</t>
  </si>
  <si>
    <t>Ahren Posthumus</t>
  </si>
  <si>
    <t>ahren@momint.so</t>
  </si>
  <si>
    <t>https://www.linkedin.com/in/ahren-posthumus/?originalSubdomain=ae</t>
  </si>
  <si>
    <t>https://www.momint.so/about</t>
  </si>
  <si>
    <t>IRIDEX</t>
  </si>
  <si>
    <t>Biotechnology, Health Care, Manufacturing, Medical Device</t>
  </si>
  <si>
    <t>IRIDEX Corporation was founded in 1989 and is a worldwide leader in developing, manufacturing, and marketing innovative and versatile</t>
  </si>
  <si>
    <t>iridex.com</t>
  </si>
  <si>
    <t>http://www.linkedin.com/company/iridex</t>
  </si>
  <si>
    <t>The Lind Partners</t>
  </si>
  <si>
    <t>David Bruce</t>
  </si>
  <si>
    <t>david@iridex.com</t>
  </si>
  <si>
    <t>https://iridex.gcs-web.com/board-member/david-bruce#:~:text=David%20I.%20Bruce,Director</t>
  </si>
  <si>
    <t>Glass Half Full</t>
  </si>
  <si>
    <t>Environmental Consulting, Recycling</t>
  </si>
  <si>
    <t>New Orleans, Louisiana, United States</t>
  </si>
  <si>
    <t>Glass Half aims to make glass recycling a transparent and accessible procedure that results in a product that can be used in our state.</t>
  </si>
  <si>
    <t>glasshalffull.co</t>
  </si>
  <si>
    <t>https://www.linkedin.com/company/glass-half-full-nola</t>
  </si>
  <si>
    <t>Benson Capital Partners, Amazon Business</t>
  </si>
  <si>
    <t>Franziska Trautmann</t>
  </si>
  <si>
    <t>franziska@glasshalffull.co</t>
  </si>
  <si>
    <t>https://www.linkedin.com/in/franziskatrautmann/</t>
  </si>
  <si>
    <t>Dover Saddlery</t>
  </si>
  <si>
    <t>Animal Feed, Apparel, Equestrian</t>
  </si>
  <si>
    <t>Littleton, Massachusetts, United States</t>
  </si>
  <si>
    <t>Dover Saddlery is a retail company that specializes in apparel, saddlery, and tack for equestrian riders.</t>
  </si>
  <si>
    <t>doversaddlery.com</t>
  </si>
  <si>
    <t>https://www.linkedin.com/company/dover-saddlery</t>
  </si>
  <si>
    <t>customerservice@doversaddlery.com</t>
  </si>
  <si>
    <t>(978) 952-8064</t>
  </si>
  <si>
    <t>Second Avenue Capital Partners</t>
  </si>
  <si>
    <t>Brad Wolansky</t>
  </si>
  <si>
    <t>bwolansky@doversaddlery.com</t>
  </si>
  <si>
    <t>https://www.linkedin.com/in/bradwolansky/</t>
  </si>
  <si>
    <t>Cell X Technologies</t>
  </si>
  <si>
    <t>Biotechnology, Medical, Productivity Tools, Robotics</t>
  </si>
  <si>
    <t>Cell X Technologies develops precision robotic technologies for stem cell research and cell manufacturing.</t>
  </si>
  <si>
    <t>cellxtechnologies.com</t>
  </si>
  <si>
    <t>https://www.linkedin.com/company/cell-x-technologies</t>
  </si>
  <si>
    <t>info@cellxtechnologies.com</t>
  </si>
  <si>
    <t>The Robotics Factory</t>
  </si>
  <si>
    <t>Lynne Frick</t>
  </si>
  <si>
    <t>lfrick@cellxtechnologies.com</t>
  </si>
  <si>
    <t>https://www.linkedin.com/in/lynne-frick-196bba/</t>
  </si>
  <si>
    <t>Strada</t>
  </si>
  <si>
    <t>Artificial Intelligence (AI), Content, Digital Entertainment, Digital Media</t>
  </si>
  <si>
    <t>Riverside, California, United States</t>
  </si>
  <si>
    <t>Strada is a marketplace and workflow builder to empower creative professional to deliver higher quality content faster.</t>
  </si>
  <si>
    <t>strada.tech</t>
  </si>
  <si>
    <t>https://www.linkedin.com/company/strada-tech</t>
  </si>
  <si>
    <t>Michael Cioni</t>
  </si>
  <si>
    <t>michael@strada.tech</t>
  </si>
  <si>
    <t>https://www.linkedin.com/in/michaelcioni/</t>
  </si>
  <si>
    <t>Heeyo</t>
  </si>
  <si>
    <t>Smart AI Friends that Help Kids Learn</t>
  </si>
  <si>
    <t>heeyo.ai</t>
  </si>
  <si>
    <t>https://www.linkedin.com/company/100539822/</t>
  </si>
  <si>
    <t>contact@heelabs.com</t>
  </si>
  <si>
    <t>Xiaoyin Qu</t>
  </si>
  <si>
    <t>qu@heeyo.ai</t>
  </si>
  <si>
    <t>https://www.linkedin.com/in/xiaoyinqu/</t>
  </si>
  <si>
    <t>SNTGN Transgaz</t>
  </si>
  <si>
    <t>Sibiu, Sibiu, Romania</t>
  </si>
  <si>
    <t>Transgaz is engaged in natural gas transmission system in Romania.</t>
  </si>
  <si>
    <t>transgaz.ro</t>
  </si>
  <si>
    <t>https://www.linkedin.com/company/transgaz-sa</t>
  </si>
  <si>
    <t>+40 269 80 33 33</t>
  </si>
  <si>
    <t>UniCredit Banka Slovenija</t>
  </si>
  <si>
    <t>Ion Sterian</t>
  </si>
  <si>
    <t>ion.sterian@transgaz.ro</t>
  </si>
  <si>
    <t>https://cnr-cme.ro/en/ion-sterian-ceo-sntgn-transgaz-sa/</t>
  </si>
  <si>
    <t>Utaite</t>
  </si>
  <si>
    <t>Content Creators, Media and Entertainment, Music, Video</t>
  </si>
  <si>
    <t>Utaite is an operator of an entertainment platform that focuses on planning, production, and development of entertainment content.</t>
  </si>
  <si>
    <t>utaite.co.jp</t>
  </si>
  <si>
    <t>Globis Capital Partners</t>
  </si>
  <si>
    <t>Masashi Kurata</t>
  </si>
  <si>
    <t>kurata.masashi@utaite.co.jp</t>
  </si>
  <si>
    <t>https://pitchbook.com/profiles/company/538308-37#research</t>
  </si>
  <si>
    <t>Social First</t>
  </si>
  <si>
    <t>Console Games, Gaming, MMO Games, Online Games, PC Games</t>
  </si>
  <si>
    <t>Social First is a veteran game studio that creates Social Sandbox MMO's across platforms.</t>
  </si>
  <si>
    <t>socialfirstgames.com</t>
  </si>
  <si>
    <t>https://www.linkedin.com/company/social-first-games</t>
  </si>
  <si>
    <t>info@socialfirstgames.com</t>
  </si>
  <si>
    <t>Crowberry Capital, Play Ventures</t>
  </si>
  <si>
    <t>Kim Soares</t>
  </si>
  <si>
    <t>kim@socialfirstgames.com</t>
  </si>
  <si>
    <t>https://www.linkedin.com/in/kimsoares/</t>
  </si>
  <si>
    <t>Hera Biotech</t>
  </si>
  <si>
    <t>Hera Biotech is a biotechnology company that is mainly developed for women's health and reproductive medicines.</t>
  </si>
  <si>
    <t>herabiotech.com</t>
  </si>
  <si>
    <t>https://www.linkedin.com/company/hera-biotech/</t>
  </si>
  <si>
    <t>Cedars-Sinai Accelerator, Kendra Scott Women's Entrepreneurial Leadership Institute</t>
  </si>
  <si>
    <t>Somer Baburek</t>
  </si>
  <si>
    <t>somer@herabiotech.com</t>
  </si>
  <si>
    <t>https://www.linkedin.com/in/somerbaburek/</t>
  </si>
  <si>
    <t>BTQ</t>
  </si>
  <si>
    <t>Blockchain, Information Technology, Quantum Computing, Software</t>
  </si>
  <si>
    <t>BTQ builds post-quantum infrastructure to enable the next generation of energy-efficient networks.</t>
  </si>
  <si>
    <t>btq.com</t>
  </si>
  <si>
    <t>https://www.linkedin.com/company/btqag/mycompany/verification/</t>
  </si>
  <si>
    <t>mathieu.gauthier@btq.li</t>
  </si>
  <si>
    <t>Mitacs</t>
  </si>
  <si>
    <t>CA$52M</t>
  </si>
  <si>
    <t>Olivier Roussy Newton</t>
  </si>
  <si>
    <t>olivier@btq.com</t>
  </si>
  <si>
    <t>https://www.btq.com/about#:~:text=CHIEF%20EXECUTIVE%20OFFICER,Olivier%20Roussy%20Newton</t>
  </si>
  <si>
    <t>HabiTerre</t>
  </si>
  <si>
    <t>Agriculture, AgTech, Environmental Consulting, Information Technology</t>
  </si>
  <si>
    <t>Champaign, Illinois, United States</t>
  </si>
  <si>
    <t>HabiTerre is a profound scientific and technology enterprise specializing in environmental &amp; productivity modeling for food and agriculture.</t>
  </si>
  <si>
    <t>habiterre.com</t>
  </si>
  <si>
    <t>https://www.linkedin.com/company/habi-terre</t>
  </si>
  <si>
    <t>info@habiterre.com</t>
  </si>
  <si>
    <t>John Deere, Wells Fargo Innovation Incubator</t>
  </si>
  <si>
    <t>Nick Reinke</t>
  </si>
  <si>
    <t>nick.reinke@habiterre.com</t>
  </si>
  <si>
    <t>https://www.linkedin.com/in/nickreinke/</t>
  </si>
  <si>
    <t>Hunt Energy Network</t>
  </si>
  <si>
    <t>Power Grid</t>
  </si>
  <si>
    <t>Lake Dallas, Texas, United States</t>
  </si>
  <si>
    <t>Hunt Energy Network develops and operates dispatchable energy resources.</t>
  </si>
  <si>
    <t>huntenergynetwork.com</t>
  </si>
  <si>
    <t>https://www.linkedin.com/company/hunt-energy-network</t>
  </si>
  <si>
    <t>(214) 978-8000</t>
  </si>
  <si>
    <t>Manulife Investment Management</t>
  </si>
  <si>
    <t>Pat Wood</t>
  </si>
  <si>
    <t>pat@huntenergynetwork.com</t>
  </si>
  <si>
    <t>https://www.linkedin.com/in/patwoodiii/</t>
  </si>
  <si>
    <t>Pani Systems</t>
  </si>
  <si>
    <t>Engineering, Information Technology, Medical &amp; Science</t>
  </si>
  <si>
    <t>Computer, Internet</t>
  </si>
  <si>
    <t>Pani Source offers a water personalization appliance that upgrades drinking water with multi-use/naturally formulated enhancement pods.</t>
  </si>
  <si>
    <t>getpani.com</t>
  </si>
  <si>
    <t>https://www.linkedin.com/company/panisystems/</t>
  </si>
  <si>
    <t>hello@getpani.com</t>
  </si>
  <si>
    <t>Clayton Christopher, Blake Chandlee</t>
  </si>
  <si>
    <t>Allen Tsai</t>
  </si>
  <si>
    <t>allen@getpani.com</t>
  </si>
  <si>
    <t>https://www.linkedin.com/in/allentsai1/</t>
  </si>
  <si>
    <t>NeuroSense Therapeutics</t>
  </si>
  <si>
    <t>Biotechnology, Neuroscience, Therapeutics</t>
  </si>
  <si>
    <t>NeuroSense Therapeutics is a clinical-stage drug development company, advancing a groundbreaking treatment for ALS.</t>
  </si>
  <si>
    <t>neurosense-tx.com</t>
  </si>
  <si>
    <t>https://www.linkedin.com/company/neurosense-therapeutics/</t>
  </si>
  <si>
    <t>info@neurosense-tx.com</t>
  </si>
  <si>
    <t>Alon Ben-Noon 🇮🇱</t>
  </si>
  <si>
    <t>alon@neurosense-tx.com</t>
  </si>
  <si>
    <t>https://www.linkedin.com/in/alonbn/</t>
  </si>
  <si>
    <t>Stabble</t>
  </si>
  <si>
    <t>Stabble is the first frictionless exchange protocol on Solana that eliminates financial losses for all DeFi users.</t>
  </si>
  <si>
    <t>stabble.org</t>
  </si>
  <si>
    <t>gm@stabble.org</t>
  </si>
  <si>
    <t>MasterBlox</t>
  </si>
  <si>
    <t>Kilian Krings</t>
  </si>
  <si>
    <t>kilian@stabble.org</t>
  </si>
  <si>
    <t>https://pitchbook.com/profiles/company/539513-38#research</t>
  </si>
  <si>
    <t>Webuy Global</t>
  </si>
  <si>
    <t>E-Commerce, Retail</t>
  </si>
  <si>
    <t>WEBUY is a social e-commerce platform focusing on group buys.</t>
  </si>
  <si>
    <t>webuysg.com</t>
  </si>
  <si>
    <t>https://www.linkedin.com/company/webuysg/</t>
  </si>
  <si>
    <t>$206.1M</t>
  </si>
  <si>
    <t>Vincent Xue Bin</t>
  </si>
  <si>
    <t>vincent@webuy.global</t>
  </si>
  <si>
    <t>https://www.linkedin.com/in/xuebin2017/</t>
  </si>
  <si>
    <t>Dr.Clear Aligner</t>
  </si>
  <si>
    <t>Dental, Health Care, Medical</t>
  </si>
  <si>
    <t>Jintan, Jiangsu, China</t>
  </si>
  <si>
    <t>Dr.Clear Aligner is a provider of orthodontic solutions.</t>
  </si>
  <si>
    <t>clearbos.com</t>
  </si>
  <si>
    <t>cs@clearbos.com</t>
  </si>
  <si>
    <t>400-018-0082</t>
  </si>
  <si>
    <t>Cartridge</t>
  </si>
  <si>
    <t>Online Games, PC Games</t>
  </si>
  <si>
    <t>Cartridge is an infrastructure supplier for verifiable on-chain games and autonomous worlds.</t>
  </si>
  <si>
    <t>cartridge.gg</t>
  </si>
  <si>
    <t>https://www.linkedin.com/company/cartridge/</t>
  </si>
  <si>
    <t>BITKRAFT Ventures</t>
  </si>
  <si>
    <t>Tarrence V</t>
  </si>
  <si>
    <t>tarrence@cartridge.gg</t>
  </si>
  <si>
    <t>https://www.linkedin.com/in/tarrence-v-b1440a23/</t>
  </si>
  <si>
    <t>Indaptus Therapeutics</t>
  </si>
  <si>
    <t>Indaptus Therapeutics develops a platform that activates both innate and adaptive cellular anti-tumor pathways.</t>
  </si>
  <si>
    <t>indaptusrx.com</t>
  </si>
  <si>
    <t>https://www.linkedin.com/company/indaptus-therapeutics-inc</t>
  </si>
  <si>
    <t>Jeffrey Meckler</t>
  </si>
  <si>
    <t>jeffrey@indaptusrx.com</t>
  </si>
  <si>
    <t>https://www.linkedin.com/in/jeffrey-meckler-b9a4a8/</t>
  </si>
  <si>
    <t>BioTwin</t>
  </si>
  <si>
    <t>Advanced Materials, Building Material, Construction</t>
  </si>
  <si>
    <t>BioTwin designs and develops low carbon construction materials.</t>
  </si>
  <si>
    <t>biotwin.co.uk</t>
  </si>
  <si>
    <t>https://www.linkedin.com/company/biotwinltd</t>
  </si>
  <si>
    <t>kit@biotwin.co.uk</t>
  </si>
  <si>
    <t>Innovate UK Smart Grant, SFC Capital, Innovate UK</t>
  </si>
  <si>
    <t>Kit Chong</t>
  </si>
  <si>
    <t>https://www.linkedin.com/in/kitchong/</t>
  </si>
  <si>
    <t>Fika.d</t>
  </si>
  <si>
    <t>E-Commerce, Generative AI, Marketing, Video Editing</t>
  </si>
  <si>
    <t>Gen AI tool that converts existing videos into multiple short-form videos with a single click.</t>
  </si>
  <si>
    <t>fikad.boo</t>
  </si>
  <si>
    <t>https://www.linkedin.com/company/fika-d/</t>
  </si>
  <si>
    <t>contact@fikad.boo</t>
  </si>
  <si>
    <t>Wonmo Jung</t>
  </si>
  <si>
    <t>wonmo.jung@fikad.boo</t>
  </si>
  <si>
    <t>https://www.linkedin.com/in/wonmo-jung-78004246/</t>
  </si>
  <si>
    <t>NFWF</t>
  </si>
  <si>
    <t>Association, Non Profit, Wildlife Conservation</t>
  </si>
  <si>
    <t>National Fish and Wildlife Foundation is a Non-Profit Organization that helps to sustain and restore wildlife, fish, and plants.</t>
  </si>
  <si>
    <t>nfwf.org</t>
  </si>
  <si>
    <t>https://www.linkedin.com/company/national-fish-and-wildlife-foundation</t>
  </si>
  <si>
    <t>info@nfwf.org</t>
  </si>
  <si>
    <t>+1 202-857-0162</t>
  </si>
  <si>
    <t>International Paper, Bezos Earth Fund, Salesforce</t>
  </si>
  <si>
    <t>Jeff Trandahl</t>
  </si>
  <si>
    <t>jeff.trandahl@nfwf.org</t>
  </si>
  <si>
    <t>https://www.nfwf.org/node/3090/nfwf-leadership#:~:text=Jeff%20Trandahl,-%2C%20Executive%20Director%20and</t>
  </si>
  <si>
    <t>Springworks Farm</t>
  </si>
  <si>
    <t>Agriculture, Communities, Farming, Food and Beverage, Horticulture</t>
  </si>
  <si>
    <t>Maine, New York, United States</t>
  </si>
  <si>
    <t>Springworks Farm is an organic farm that uses sustainable aquaponic technology to provide lettuce, herbs, fruit, and vegetables.</t>
  </si>
  <si>
    <t>springworksfarm.com</t>
  </si>
  <si>
    <t>https://www.linkedin.com/company/9216464/</t>
  </si>
  <si>
    <t>info@springworksfarm.com</t>
  </si>
  <si>
    <t>207.407.4207</t>
  </si>
  <si>
    <t>Blue Highway Capital</t>
  </si>
  <si>
    <t>Trevor Kenkel</t>
  </si>
  <si>
    <t>trevor@springworksfarm.com</t>
  </si>
  <si>
    <t>https://www.linkedin.com/in/trevor-kenkel-21981659/</t>
  </si>
  <si>
    <t>CanFite BioPharma</t>
  </si>
  <si>
    <t>Can-Fite BioPharma is a bio-pharmaceutical company with fully integrated pharmaceutical discovery and clinical development capabilities.</t>
  </si>
  <si>
    <t>canfite.com</t>
  </si>
  <si>
    <t>https://www.linkedin.com/company/8228756</t>
  </si>
  <si>
    <t>info@canfite.co.il</t>
  </si>
  <si>
    <t>Motti Farbstein</t>
  </si>
  <si>
    <t>motti@canfite.co.il</t>
  </si>
  <si>
    <t>https://www.linkedin.com/in/motti-farbstein-ab8a3023/</t>
  </si>
  <si>
    <t>Pichi Finance</t>
  </si>
  <si>
    <t>Information Technology, Internet, Non-Fungible Token (NFT)</t>
  </si>
  <si>
    <t>Puerto Rico, Texas, United States</t>
  </si>
  <si>
    <t>Pichi Finance is the first trustless points trading protocol, which allows users to trade points from their favorite protocols before TGE.</t>
  </si>
  <si>
    <t>michiwallet.com</t>
  </si>
  <si>
    <t>https://www.linkedin.com/company/pichi-finance</t>
  </si>
  <si>
    <t>Mantle Network, Signum Capital, UOB Venture</t>
  </si>
  <si>
    <t>David Zhu</t>
  </si>
  <si>
    <t>david@pichi.finance</t>
  </si>
  <si>
    <t>https://pitchbook.com/profiles/company/616413-25#research:~:text=David%20Zhu,Co%2DFounder</t>
  </si>
  <si>
    <t>Revoize</t>
  </si>
  <si>
    <t>Warsaw, Mazowieckie, Poland</t>
  </si>
  <si>
    <t>Revoize provides noise reduction and speech enhancement technologies.</t>
  </si>
  <si>
    <t>revoize.com</t>
  </si>
  <si>
    <t>https://www.linkedin.com/company/revoize</t>
  </si>
  <si>
    <t>AIP Seed</t>
  </si>
  <si>
    <t>Stanisław Andrzej Raczyński</t>
  </si>
  <si>
    <t>stanislaw.raczynski@revoize.com</t>
  </si>
  <si>
    <t>https://www.linkedin.com/in/stanislawraczynski/</t>
  </si>
  <si>
    <t>Kumar Precision Stampings</t>
  </si>
  <si>
    <t>Electronics, Industrial, Manufacturing</t>
  </si>
  <si>
    <t>Jhajjar, Haryana, India</t>
  </si>
  <si>
    <t>Kumar Precision Stampings is a manufacturer of electrical steel laminations for home, industrial appliances, pumps, and automotive.</t>
  </si>
  <si>
    <t>kumarstamping.com</t>
  </si>
  <si>
    <t>https://www.linkedin.com/company/kumar-precision-stampings-pvt-ltd</t>
  </si>
  <si>
    <t>info@kumarstamping.com</t>
  </si>
  <si>
    <t>+91 1276 329696</t>
  </si>
  <si>
    <t>EuroGroup Laminations</t>
  </si>
  <si>
    <t>Anil Kumar Gupta</t>
  </si>
  <si>
    <t>anil.gupta@kumarstamping.com</t>
  </si>
  <si>
    <t>https://www.linkedin.com/in/anil-reckeranilgupta-75852222/</t>
  </si>
  <si>
    <t>https://www.dnb.com/business-directory/company-profiles.kumar_precision_stampings_private_limited.2c8d1962c76d5579da1e37f54e2e1dff.html#:~:text=and%201%20Contacts-,Anil%20Kumar%20Gupta,Director,-Contact%202</t>
  </si>
  <si>
    <t>Biva</t>
  </si>
  <si>
    <t>Analytics, Artificial Intelligence (AI), Big Data, Business Intelligence, Data Integration, Data Visualization, Predictive Analytics, SaaS, Software</t>
  </si>
  <si>
    <t>Business Intelligence Virtual Assistant</t>
  </si>
  <si>
    <t>biva.ai</t>
  </si>
  <si>
    <t>https://www.linkedin.com/company/biva-ai/</t>
  </si>
  <si>
    <t>support@biva.ai</t>
  </si>
  <si>
    <t>Equanimity Investments</t>
  </si>
  <si>
    <t>Abhiram Kolli</t>
  </si>
  <si>
    <t>abhiram@biva.ai</t>
  </si>
  <si>
    <t>https://www.linkedin.com/in/abhiramkolli/</t>
  </si>
  <si>
    <t>Northern Kentucky University</t>
  </si>
  <si>
    <t>Newport, Kentucky, United States</t>
  </si>
  <si>
    <t>Northern Kentucky University based in Kentucky with nearly 16,000 students on a suburban campus just across the river from Cincinnati.</t>
  </si>
  <si>
    <t>nku.edu</t>
  </si>
  <si>
    <t>https://www.linkedin.com/company/12983</t>
  </si>
  <si>
    <t>sota@nku.edu</t>
  </si>
  <si>
    <t>(859) 572-5100</t>
  </si>
  <si>
    <t>National Science Foundation, AmeriCorps Public Allies, US Department of Commerce, Economic Development Administation, U.S. Department of Health &amp; Human Services</t>
  </si>
  <si>
    <t>Cady Short-Thompson</t>
  </si>
  <si>
    <t>cady@nku.edu</t>
  </si>
  <si>
    <t>https://www.linkedin.com/in/cady-short-thompson-3908934/</t>
  </si>
  <si>
    <t>RedCat Pub Company</t>
  </si>
  <si>
    <t>RedCat Pub Company is a dynamic, rapidly expanding pub enterprise that puts pubs at the center of communities.</t>
  </si>
  <si>
    <t>redcatpubcompany.com</t>
  </si>
  <si>
    <t>https://www.linkedin.com/company/redcat-pub-company/</t>
  </si>
  <si>
    <t>Barclays Bank, Oaktree Capital Management</t>
  </si>
  <si>
    <t>Richard Lewis</t>
  </si>
  <si>
    <t>richard.lewis@redcatpubcompany.com</t>
  </si>
  <si>
    <t>https://www.linkedin.com/in/richard-lewis-7b78225/</t>
  </si>
  <si>
    <t>Nealle</t>
  </si>
  <si>
    <t>Business Development, Consulting</t>
  </si>
  <si>
    <t>Nealle offers business development, business planning and consulting services.</t>
  </si>
  <si>
    <t>nealle.com</t>
  </si>
  <si>
    <t>https://www.linkedin.com/company/nealle-inc</t>
  </si>
  <si>
    <t>Japan Post Investment, Keyrock Capital Management</t>
  </si>
  <si>
    <t>Yota Sato</t>
  </si>
  <si>
    <t>yota@nealle.com</t>
  </si>
  <si>
    <t>https://www.linkedin.com/in/yota-sato-ba8a1623/</t>
  </si>
  <si>
    <t>Cykinso</t>
  </si>
  <si>
    <t>Beauty, Health Care, Medical, Medical Device, Product Research</t>
  </si>
  <si>
    <t>Cykinso is a developer of a home-testing kit designed to tell people the state of their intestinal bacteria.</t>
  </si>
  <si>
    <t>cykinso.co.jp</t>
  </si>
  <si>
    <t>Lion, Daicel, Osaka University Venture Capital, Regional Health Care Industry Support Fund</t>
  </si>
  <si>
    <t>Yu Sawai</t>
  </si>
  <si>
    <t>sawaiyu@cykinso.co.jp</t>
  </si>
  <si>
    <t>https://www.linkedin.com/in/yu-sawai-b79b5b41/?locale=en_US</t>
  </si>
  <si>
    <t>Monark Markets</t>
  </si>
  <si>
    <t>Asset Management, Finance, Financial Exchanges, Financial Services, FinTech, Hedge Funds, Marketplace, Personal Finance, Stock Exchanges, Wealth Management</t>
  </si>
  <si>
    <t>Monark Markets is the back-end infrastructure connecting brokerages, advisors and custodians to private markets.</t>
  </si>
  <si>
    <t>monark-markets.com</t>
  </si>
  <si>
    <t>https://www.linkedin.com/company/monark-markets/mycompany/</t>
  </si>
  <si>
    <t>ben@monark-markets.com</t>
  </si>
  <si>
    <t>Garuda Ventures, Forum Ventures</t>
  </si>
  <si>
    <t>Paul Davis</t>
  </si>
  <si>
    <t>paul@monark-markets.com</t>
  </si>
  <si>
    <t>https://www.linkedin.com/in/paul-davis-monark/</t>
  </si>
  <si>
    <t>Scout</t>
  </si>
  <si>
    <t>FinTech, Funding Platform, Software, Sustainability</t>
  </si>
  <si>
    <t>Walnut Creek, California, United States</t>
  </si>
  <si>
    <t>Scout helps climate companies find funding faster</t>
  </si>
  <si>
    <t>scoutclimate.com</t>
  </si>
  <si>
    <t>info@scoutclimate.com</t>
  </si>
  <si>
    <t>408-728-6129</t>
  </si>
  <si>
    <t>Forum Ventures, Lorimer Ventures</t>
  </si>
  <si>
    <t>Tim Barnes</t>
  </si>
  <si>
    <t>tim@scoutclimate.com</t>
  </si>
  <si>
    <t>https://www.linkedin.com/in/timpbarnes/</t>
  </si>
  <si>
    <t>https://pitchbook.com/profiles/company/597061-45#research:~:text=Timothy%20Barnes,Chief%20Executive%20Officer</t>
  </si>
  <si>
    <t>Blankr</t>
  </si>
  <si>
    <t>Information Technology, Web Apps, Web Development</t>
  </si>
  <si>
    <t>Blankr is an internet company that develops applications for interactions in online events.</t>
  </si>
  <si>
    <t>blankr.fun</t>
  </si>
  <si>
    <t>Akira Ono</t>
  </si>
  <si>
    <t>https://blankr.fun/company#:~:text=represent,CEO%20Akira%20Ono</t>
  </si>
  <si>
    <t>Feynman Dynamics</t>
  </si>
  <si>
    <t>Tianjing, Tianjin, China</t>
  </si>
  <si>
    <t>Feynman Dynamics is a developer of fuel cell catalysts for the energy sector.</t>
  </si>
  <si>
    <t>feynmandynamics.com</t>
  </si>
  <si>
    <t>Tianjin Venture Capital</t>
  </si>
  <si>
    <t>Hui Li</t>
  </si>
  <si>
    <t>http://feynmandynamics.com/about-us/#:~:text=Hui%20Li,Chief%20Executive%20Officer</t>
  </si>
  <si>
    <t>Aukera</t>
  </si>
  <si>
    <t>Jewelry, Precious Metals</t>
  </si>
  <si>
    <t>Aukera is a women-centric jewelry brand that offers lab-grown diamond jewelry in white, rose, yellow gold, and platinum.</t>
  </si>
  <si>
    <t>aukerajewellery.com</t>
  </si>
  <si>
    <t>contact@aukerajewellery.com</t>
  </si>
  <si>
    <t>Fireside Ventures</t>
  </si>
  <si>
    <t>Lisa Mukhedkar</t>
  </si>
  <si>
    <t>lm@aukerajewellery.com</t>
  </si>
  <si>
    <t>https://www.linkedin.com/in/lisamukhedkar/</t>
  </si>
  <si>
    <t>Djoin</t>
  </si>
  <si>
    <t>Financial Services, FinTech, Information Technology, SaaS</t>
  </si>
  <si>
    <t>Denpasar, Bali, Indonesia</t>
  </si>
  <si>
    <t>A Technology Enabler start-up for microfinance institutions in Indonesia formerly called Solusisakti.</t>
  </si>
  <si>
    <t>djoin.id</t>
  </si>
  <si>
    <t>https://www.linkedin.com/in/djoin-id-36274b242</t>
  </si>
  <si>
    <t>takumi.wijaya@djoin.id</t>
  </si>
  <si>
    <t>Indra Adhi Suputra</t>
  </si>
  <si>
    <t>indra.adhi@djoin.id</t>
  </si>
  <si>
    <t>https://www.linkedin.com/in/indra-adhi-suputra-64137a1b0/?original_referer=https%3A%2F%2Fwww%2Egoogle%2Ecom%2F&amp;originalSubdomain=id</t>
  </si>
  <si>
    <t>Laser Link</t>
  </si>
  <si>
    <t>Laser, Optical Communication, Satellite Communication</t>
  </si>
  <si>
    <t>Laser Link is a laser communication company that focuses on development of precision optical-mechanical products for commercial aircraft.</t>
  </si>
  <si>
    <t>laserlink.tech</t>
  </si>
  <si>
    <t>laserlink@laserlink.tech</t>
  </si>
  <si>
    <t>021 55827850</t>
  </si>
  <si>
    <t>Fibonacci VC, Sincere Capital</t>
  </si>
  <si>
    <t>Zhixin Yan</t>
  </si>
  <si>
    <t>https://pitchbook.com/profiles/company/520853-50#research</t>
  </si>
  <si>
    <t>MBN Brands</t>
  </si>
  <si>
    <t>Brand Marketing, Business Development, Financial Services</t>
  </si>
  <si>
    <t>MBN Brands is a partnership created to acquire, operate, and grow businesses.</t>
  </si>
  <si>
    <t>mbnbrands.com</t>
  </si>
  <si>
    <t>https://www.linkedin.com/company/good-human-food-group-jimmy-john-s-franchise</t>
  </si>
  <si>
    <t>Anne Mulcahy</t>
  </si>
  <si>
    <t>anne@mbnbrands.com</t>
  </si>
  <si>
    <t>https://www.mbnbrands.com/team</t>
  </si>
  <si>
    <t>Bohai Leasing</t>
  </si>
  <si>
    <t>Finance, Financial Services, Transportation</t>
  </si>
  <si>
    <t>Bohai Leasing is a leading global leasing company listed on the Shenzhen Stock Exchange (SLE: 000415) and is CSI 300 index company.</t>
  </si>
  <si>
    <t>bohaileasing.com</t>
  </si>
  <si>
    <t>https://www.linkedin.com/company/bohai-leasing-co-ltd</t>
  </si>
  <si>
    <t>010-57583666</t>
  </si>
  <si>
    <t>RRJ Capital</t>
  </si>
  <si>
    <t>Tom Zhuo</t>
  </si>
  <si>
    <t>tom.zhuo@bohaileasing.com</t>
  </si>
  <si>
    <t>https://www.crunchbase.com/person/tom-zhuo</t>
  </si>
  <si>
    <t>Pantheon Resources</t>
  </si>
  <si>
    <t>Industrial, Natural Resources, Oil and Gas</t>
  </si>
  <si>
    <t>Pantheon Resources is an independent oil and gas exploration company.</t>
  </si>
  <si>
    <t>pantheonresources.com</t>
  </si>
  <si>
    <t>https://www.linkedin.com/company/pantheon-resources-plc-panr-</t>
  </si>
  <si>
    <t>contact@pantheonresources.com</t>
  </si>
  <si>
    <t>+44 20 7484 5361</t>
  </si>
  <si>
    <t>Jay Cheatham</t>
  </si>
  <si>
    <t>jcheatham@pantheonresources.com</t>
  </si>
  <si>
    <t>https://www.linkedin.com/in/jay-cheatham-6346536/</t>
  </si>
  <si>
    <t>Bright Green</t>
  </si>
  <si>
    <t>Cannabis, Health Care, Manufacturing, Pharmaceutical</t>
  </si>
  <si>
    <t>Bright Green produces cannabis-related products, and plant-based medicines for research and pharmaceutical purposes.</t>
  </si>
  <si>
    <t>brightgreen.us</t>
  </si>
  <si>
    <t>https://www.linkedin.com/company/brightgreencorporation</t>
  </si>
  <si>
    <t>info@brightgreen.us</t>
  </si>
  <si>
    <t>(833) 658-1799</t>
  </si>
  <si>
    <t>Lynn Stockwell</t>
  </si>
  <si>
    <t>$2.5B</t>
  </si>
  <si>
    <t>Groovy Singh</t>
  </si>
  <si>
    <t>groovy@brightgreen.us</t>
  </si>
  <si>
    <t>https://www.linkedin.com/in/groovysingh/</t>
  </si>
  <si>
    <t>SkinBioTherapeutics plc</t>
  </si>
  <si>
    <t>Biopharma</t>
  </si>
  <si>
    <t>Developing and commercialising its SkinBiotix technology platform</t>
  </si>
  <si>
    <t>skinbiotherapeutics.com</t>
  </si>
  <si>
    <t>https://www.linkedin.com/company/skinbiotherapeutics/</t>
  </si>
  <si>
    <t>stephen.france@skinbiotherapeutics.com</t>
  </si>
  <si>
    <t>Cynosure Capital, Premier Miton Investors, Seneca Partners</t>
  </si>
  <si>
    <t>£10.7M</t>
  </si>
  <si>
    <t>Stuart Ashman</t>
  </si>
  <si>
    <t>stuart@skinbiotherapeutics.com</t>
  </si>
  <si>
    <t>https://www.linkedin.com/in/stuart-j-ashman-72131468/</t>
  </si>
  <si>
    <t>MDandMe</t>
  </si>
  <si>
    <t>Health Care, Software</t>
  </si>
  <si>
    <t>MDandMe helps people make sense of their health.</t>
  </si>
  <si>
    <t>mdme.ai</t>
  </si>
  <si>
    <t>https://www.linkedin.com/company/mdme-ai</t>
  </si>
  <si>
    <t>ilya@mdme.ai</t>
  </si>
  <si>
    <t>Ilya Valmianski</t>
  </si>
  <si>
    <t>https://www.linkedin.com/in/ilya-x-valmianski/</t>
  </si>
  <si>
    <t>Muthoot Capital</t>
  </si>
  <si>
    <t>Muthoot Capital Services Ltd. is one of India's Most Progressive Automobile Finance Companies.</t>
  </si>
  <si>
    <t>muthootcap.com</t>
  </si>
  <si>
    <t>https://www.linkedin.com/company/muthoot-capital-services-ltd---india/</t>
  </si>
  <si>
    <t>9618.857.279</t>
  </si>
  <si>
    <t>SAIF Partners</t>
  </si>
  <si>
    <t>Mathews Markose</t>
  </si>
  <si>
    <t>mathews.markose@muthootcap.com</t>
  </si>
  <si>
    <t>https://www.linkedin.com/in/mathews-markose-61875511/?originalSubdomain=in</t>
  </si>
  <si>
    <t>Farmirese</t>
  </si>
  <si>
    <t>Farmirese is an AI-based digital speed breeding platform that develops useful varieties for indoor farms and offers digital solutions.</t>
  </si>
  <si>
    <t>farmyirehse.com</t>
  </si>
  <si>
    <t>info@farmyirehse.com</t>
  </si>
  <si>
    <t>TIPS Program, Seoul National University of Science and Technology Technology Holding Company</t>
  </si>
  <si>
    <t>Richard Kang</t>
  </si>
  <si>
    <t>rkang@farmyirehse.com</t>
  </si>
  <si>
    <t>https://www.linkedin.com/in/richard-kang-202ab01a/</t>
  </si>
  <si>
    <t>DP Medical Systems</t>
  </si>
  <si>
    <t>Health Care, Medical, Small and Medium Businesses</t>
  </si>
  <si>
    <t>Chessington, Surrey, United Kingdom</t>
  </si>
  <si>
    <t>DP Medical Systems is a medical supplies company that offers equipment and instruments for ENT professionals.</t>
  </si>
  <si>
    <t>dpmedicalsys.com</t>
  </si>
  <si>
    <t>https://www.linkedin.com/company/dp-medical-systems-ltd</t>
  </si>
  <si>
    <t>sales@dpmedicalsys.com</t>
  </si>
  <si>
    <t>020 839 14455</t>
  </si>
  <si>
    <t>Foresight Group</t>
  </si>
  <si>
    <t>Robert Atkinson</t>
  </si>
  <si>
    <t>robatkinson@dpmedicalsys.com</t>
  </si>
  <si>
    <t>https://linkedin.com/in/ACwAAATJluoBWe3Od087PiS99rUXcRABOS7ddzY</t>
  </si>
  <si>
    <t>US Strategic Metals</t>
  </si>
  <si>
    <t>Battery, Energy</t>
  </si>
  <si>
    <t>US Strategic Metals provides sustainable long-term battery metals production and processing solution.</t>
  </si>
  <si>
    <t>usstrategicmetals.com</t>
  </si>
  <si>
    <t>Export-Import Bank of the United States</t>
  </si>
  <si>
    <t>Stacy Hastie</t>
  </si>
  <si>
    <t>https://www.usstrategicmetals.com/member/stacy-w-hastie/</t>
  </si>
  <si>
    <t>Dtonic</t>
  </si>
  <si>
    <t>Analytics, Big Data, Geospatial, Information Technology, Internet of Things</t>
  </si>
  <si>
    <t>Anyang, Kyonggi-do, South Korea</t>
  </si>
  <si>
    <t>Dtonic is an information technology company that provides technology to extreme-scale spatio-temporal big data processing</t>
  </si>
  <si>
    <t>dtonic.io</t>
  </si>
  <si>
    <t>https://www.linkedin.com/company/dtonic-corporation</t>
  </si>
  <si>
    <t>info@dtonic.io</t>
  </si>
  <si>
    <t>82-31-689-4770</t>
  </si>
  <si>
    <t>TIPS Program, Shorooq Partners</t>
  </si>
  <si>
    <t>Yongjoo Jun</t>
  </si>
  <si>
    <t>https://www.dtonic.io/news/the-silver-tower-order-of-industrial-service-merit-goes-to-dtonics-ceo-yongjoo-jun-</t>
  </si>
  <si>
    <t>PL BioScience</t>
  </si>
  <si>
    <t>Aachen, Nordrhein-Westfalen, Germany</t>
  </si>
  <si>
    <t>We deliver advanced 2D and 3D cell culture solutions based on human Platelet Lysate</t>
  </si>
  <si>
    <t>pl-bioscience.com</t>
  </si>
  <si>
    <t>https://www.linkedin.com/company/pl-bioscience/about/</t>
  </si>
  <si>
    <t>info@pl-bioscience.com</t>
  </si>
  <si>
    <t>+49 241 95719-100</t>
  </si>
  <si>
    <t>TechVision Fund</t>
  </si>
  <si>
    <t>Hatim Hemeda</t>
  </si>
  <si>
    <t>h.hemeda@pl-bioscience.com</t>
  </si>
  <si>
    <t>https://linkedin.com/in/ACwAACjoq_YBrCZ3DbpqaAcqd4Dim7s-dQ0gxxg</t>
  </si>
  <si>
    <t>Sown To Grow</t>
  </si>
  <si>
    <t>Engineering, Management, Operations, Pro Services, Product, Sales</t>
  </si>
  <si>
    <t>E-Learning, Education, Information Services</t>
  </si>
  <si>
    <t>Sown To Grow is a student goal-setting and reflection platform that fosters growth mindset and student agency.</t>
  </si>
  <si>
    <t>sowntogrow.com</t>
  </si>
  <si>
    <t>https://www.linkedin.com/company/sown-to-grow/?originalSubdomain=in</t>
  </si>
  <si>
    <t>alwaysgrowing@sowntogrow.com</t>
  </si>
  <si>
    <t>(415) 745-9465</t>
  </si>
  <si>
    <t>Amazon Web Services, National Science Foundation</t>
  </si>
  <si>
    <t>Rupa Gupta</t>
  </si>
  <si>
    <t>rupa@sowntogrow.com</t>
  </si>
  <si>
    <t>https://linkedin.com/in/ACwAAAgjjGsBh7qV8Xo7Mqc5giQ-PlSC41hS8v8</t>
  </si>
  <si>
    <t>Libero Thera</t>
  </si>
  <si>
    <t>Biopharma, Biotechnology, Life Science, Medical</t>
  </si>
  <si>
    <t>Nihombashi-hamacho, Tokyo, Japan</t>
  </si>
  <si>
    <t>Libero Thera provides drug discovery research and development services.</t>
  </si>
  <si>
    <t>liberothera.com</t>
  </si>
  <si>
    <t>info@liberothera.com</t>
  </si>
  <si>
    <t>1-145-633-4725</t>
  </si>
  <si>
    <t>UTokyo Innovation Platform</t>
  </si>
  <si>
    <t>Toru Kanke</t>
  </si>
  <si>
    <t>toru.kanke@liberothera.com</t>
  </si>
  <si>
    <t>https://www.liberothera.com/english/company/ceo-message/</t>
  </si>
  <si>
    <t>Lisan</t>
  </si>
  <si>
    <t>Artificial Intelligence (AI), Content, Language Learning</t>
  </si>
  <si>
    <t>Lisan is an AI writing platform that proofreads and generates high quality content in Arabic.</t>
  </si>
  <si>
    <t>lisan.ai</t>
  </si>
  <si>
    <t>https://www.linkedin.com/company/lisanai/</t>
  </si>
  <si>
    <t>support@lisan.ai</t>
  </si>
  <si>
    <t>SANDBOX accelerator, Sanabil 500 MENA Seed Accelerator, Mohammed Bin Rashid Innovation Fund (MBRIF)</t>
  </si>
  <si>
    <t>Noor Alasadi</t>
  </si>
  <si>
    <t>n.alasadi@lisan.ai</t>
  </si>
  <si>
    <t>https://www.linkedin.com/in/nooralasadi/?locale=ar_AE</t>
  </si>
  <si>
    <t>Kinexcs</t>
  </si>
  <si>
    <t>Hardware, Health Care, Medical Device, Rehabilitation, Sensor, Wearables</t>
  </si>
  <si>
    <t>Kinexcs: AI-driven digital therapy platform &amp; wearables empowering mobility &amp; better quality of life</t>
  </si>
  <si>
    <t>kinexcs.com</t>
  </si>
  <si>
    <t>https://www.linkedin.com/company/kinexcs/</t>
  </si>
  <si>
    <t>info@kinexcs.com</t>
  </si>
  <si>
    <t>+65 9467 7497</t>
  </si>
  <si>
    <t>Cedars-Sinai Accelerator, NTUitive, Entrepreneur First, NUS Enterprise, SGInnovate, ST Engineering, HAX, SOSV, Entrepreneur First, Spring Singapore, ACCESS Health International, NUS Enterprise</t>
  </si>
  <si>
    <t>Abhishek Agrawal</t>
  </si>
  <si>
    <t>abhishek@kinexcs.com</t>
  </si>
  <si>
    <t>https://linkedin.com/in/ACwAAASq9fQBPolfm2k7eCEuji59WRvX-IOFfjM</t>
  </si>
  <si>
    <t>FlexiBees</t>
  </si>
  <si>
    <t>Professional Services</t>
  </si>
  <si>
    <t>Platform that matches &amp; vets talent for part-time, project-based &amp; remote-working roles via qualified women professionals returning to work</t>
  </si>
  <si>
    <t>flexibees.com</t>
  </si>
  <si>
    <t>https://www.linkedin.com/company/13251504</t>
  </si>
  <si>
    <t>shreya@flexibees.com</t>
  </si>
  <si>
    <t>Inflection Point Ventures</t>
  </si>
  <si>
    <t>Shreya Prakash</t>
  </si>
  <si>
    <t>https://linkedin.com/in/ACwAAADBZCIBUjEOcTPdgJGGeJ3pNY6O9nOnDH0</t>
  </si>
  <si>
    <t>Amero Exchange</t>
  </si>
  <si>
    <t>Blockchain, Cryptocurrency, Financial Exchanges, FinTech</t>
  </si>
  <si>
    <t>Gibraltar, Gibraltar, Gibraltar</t>
  </si>
  <si>
    <t>Amero, a Financial Infrastructure that bridges the economic rails ;)</t>
  </si>
  <si>
    <t>amero.exchange</t>
  </si>
  <si>
    <t>https://www.linkedin.com/company/ameroexchange/</t>
  </si>
  <si>
    <t>nelsonp@amero.exchange</t>
  </si>
  <si>
    <t>1-659-201-1738</t>
  </si>
  <si>
    <t>Stellar Development Foundation, MoneyGram International, Outlier Ventures</t>
  </si>
  <si>
    <t>Rafael Rodriguez</t>
  </si>
  <si>
    <t>rrodriguez@amero.exchange</t>
  </si>
  <si>
    <t>https://linkedin.com//in/rafaelosiris</t>
  </si>
  <si>
    <t>Calingo</t>
  </si>
  <si>
    <t>Financial Services, Insurance, Risk Management</t>
  </si>
  <si>
    <t>Niederweningen, Zurich, Switzerland</t>
  </si>
  <si>
    <t>Calingo is a digital insurance platform that offers personalised and optimised risk protection at the point of sale.</t>
  </si>
  <si>
    <t>calingo.ch</t>
  </si>
  <si>
    <t>https://www.linkedin.com/company/calingo-insurance-ag/</t>
  </si>
  <si>
    <t>info@calingo.ch</t>
  </si>
  <si>
    <t>Emma Ventures</t>
  </si>
  <si>
    <t>Anina Lutz</t>
  </si>
  <si>
    <t>anina.lutz@calingo.ch</t>
  </si>
  <si>
    <t>https://www.linkedin.com/in/anina-lutz-65b210ab/</t>
  </si>
  <si>
    <t>Trillion Labs</t>
  </si>
  <si>
    <t>Artificial Intelligence (AI), Software</t>
  </si>
  <si>
    <t>Trillion Labs operates as an AI company.</t>
  </si>
  <si>
    <t>trillionlabs.co</t>
  </si>
  <si>
    <t>Strong Ventures</t>
  </si>
  <si>
    <t>Jay Shin</t>
  </si>
  <si>
    <t>jay@trillionlabs.co</t>
  </si>
  <si>
    <t>https://www.linkedin.com/in/jayshin94/</t>
  </si>
  <si>
    <t>Shaping Our Appalachian Region</t>
  </si>
  <si>
    <t>Communities, Information Services, Service Industry</t>
  </si>
  <si>
    <t>Pikeville, Kentucky, United States</t>
  </si>
  <si>
    <t>Shaping Our Appalachian Region assists community-based initiatives, activities, and advocacy.</t>
  </si>
  <si>
    <t>soar-ky.org</t>
  </si>
  <si>
    <t>https://www.linkedin.com/company/shaping-our-appalachian-region/</t>
  </si>
  <si>
    <t>205-606-0282</t>
  </si>
  <si>
    <t>US Department of Commerce, Economic Development Administation, Kentucky Opioid Abatement Advisory Commission, Kentucky Power Company, National Digital Inclusion Alliance</t>
  </si>
  <si>
    <t>Colby Hall</t>
  </si>
  <si>
    <t>colby.hall@soar-ky.org</t>
  </si>
  <si>
    <t>https://www.linkedin.com/in/colby-hall-9a3b3088/</t>
  </si>
  <si>
    <t>Hybe IM</t>
  </si>
  <si>
    <t>Gaming, Online Games, Video Games</t>
  </si>
  <si>
    <t>Hybe IM, the interactive media and games arm of Hybe</t>
  </si>
  <si>
    <t>Makers Fund</t>
  </si>
  <si>
    <t>Wooyong Chung</t>
  </si>
  <si>
    <t>https://pitchbook.com/profiles/company/621867-97#research</t>
  </si>
  <si>
    <t>Flow Pharma</t>
  </si>
  <si>
    <t>Biotechnology, Delivery, Health Care, Pharmaceutical</t>
  </si>
  <si>
    <t>Flow Pharma offers a T-Cell based vaccine delivery platform with 10 issued patents, 24 pending, and 10 published scientific articles.</t>
  </si>
  <si>
    <t>flowpharma.com</t>
  </si>
  <si>
    <t>https://www.linkedin.com/company/flow-pharma-inc-/about/</t>
  </si>
  <si>
    <t>rrubsamen@flowpharma.com</t>
  </si>
  <si>
    <t>(925) 708-8000</t>
  </si>
  <si>
    <t>Reid Rubsamen</t>
  </si>
  <si>
    <t>https://www.linkedin.com/in/reidrubsamenmd/</t>
  </si>
  <si>
    <t>Double</t>
  </si>
  <si>
    <t>Double let's anyone build and invest in their own stock index.</t>
  </si>
  <si>
    <t>double.finance</t>
  </si>
  <si>
    <t>https://www.linkedin.com/company/doublefinance/</t>
  </si>
  <si>
    <t>founders@double.finance</t>
  </si>
  <si>
    <t>Jj Maxwell</t>
  </si>
  <si>
    <t>jmaxwell@double.finance</t>
  </si>
  <si>
    <t>https://linkedin.com//in/jj-maxwell-753b5026</t>
  </si>
  <si>
    <t>PARONYM</t>
  </si>
  <si>
    <t>Information Technology, Video</t>
  </si>
  <si>
    <t>PARONYM is a startup developer of TIG, a next-generation interactive video technology.</t>
  </si>
  <si>
    <t>paronym.jp</t>
  </si>
  <si>
    <t>https://www.linkedin.com/company/paronym/</t>
  </si>
  <si>
    <t>813-6809-4480</t>
  </si>
  <si>
    <t>Global Hands-On VC, Japan Post Capital, NTT DOCOMO Ventures, Intouch Holdings PCL, NTT DOCOMO Ventures</t>
  </si>
  <si>
    <t>Michio Kobayashi</t>
  </si>
  <si>
    <t>m-kobayashi@paronym.jp</t>
  </si>
  <si>
    <t>https://linkedin.com/in/ACwAACoX79ABLReJI-9id-eHdv1pkouVHkR9F-A</t>
  </si>
  <si>
    <t>ChopShop</t>
  </si>
  <si>
    <t>Engineering, Human Resources, Information Technology, Management, Marketing, Operations, Pro Services</t>
  </si>
  <si>
    <t>ChopShop is a local restaurant that creates dishes using only natural ingredients.</t>
  </si>
  <si>
    <t>originalchopshop.com</t>
  </si>
  <si>
    <t>https://www.linkedin.com/company/original-chopshop/</t>
  </si>
  <si>
    <t>205-586-3622</t>
  </si>
  <si>
    <t>Jason Morgan</t>
  </si>
  <si>
    <t>jason.morgan@originalchopshop.com</t>
  </si>
  <si>
    <t>https://www.linkedin.com/in/jason-morgan-a7719a4/</t>
  </si>
  <si>
    <t>Nayya</t>
  </si>
  <si>
    <t>Artificial Intelligence (AI), Employee Benefits, Finance, Health Insurance, InsurTech, Software</t>
  </si>
  <si>
    <t>Nayya is a benefits experience platform that provides decision support and guidance during enrollment, and new employee onboarding.</t>
  </si>
  <si>
    <t>nayya.com</t>
  </si>
  <si>
    <t>https://www.linkedin.com/company/nayya</t>
  </si>
  <si>
    <t>marketing@nayya.com</t>
  </si>
  <si>
    <t>+1 408 676 2992</t>
  </si>
  <si>
    <t>ADP Ventures, ICONIQ Growth, ICONIQ Growth, SVB Capital, Felicis, Social Leverage</t>
  </si>
  <si>
    <t>Sina C.</t>
  </si>
  <si>
    <t>https://linkedin.com/in/ACwAAAoQmr8BE0maZUjGkvWc4Hhipge9OF07zOw</t>
  </si>
  <si>
    <t>Abstrakt</t>
  </si>
  <si>
    <t>Management, Pro Services, Sales</t>
  </si>
  <si>
    <t>SaaS, Software, Training, Vocational Education</t>
  </si>
  <si>
    <t>Abstrakt is a SAAS company that offers a real-time call coaching software.</t>
  </si>
  <si>
    <t>abstrakt.ai</t>
  </si>
  <si>
    <t>https://www.linkedin.com/company/abstraktsoftware/</t>
  </si>
  <si>
    <t>sales@abstrakt.ai</t>
  </si>
  <si>
    <t>Startup Showdown</t>
  </si>
  <si>
    <t>Greg Reffner</t>
  </si>
  <si>
    <t>greg@abstrakt.ai</t>
  </si>
  <si>
    <t>https://www.linkedin.com/in/gregreffner/</t>
  </si>
  <si>
    <t>StoryMD</t>
  </si>
  <si>
    <t>Health Care, Medical, mHealth, Wellness</t>
  </si>
  <si>
    <t>StoryMD develops a unified digital health platform that translates health and wellness data into a personal story.</t>
  </si>
  <si>
    <t>storymd.com</t>
  </si>
  <si>
    <t>https://www.linkedin.com/company/storymd/</t>
  </si>
  <si>
    <t>partners@storymd.com</t>
  </si>
  <si>
    <t>917-838-3127</t>
  </si>
  <si>
    <t>Alexander Tsiaras</t>
  </si>
  <si>
    <t>atsiaras@storymd.com</t>
  </si>
  <si>
    <t>https://www.linkedin.com/in/alexandertsiaras/</t>
  </si>
  <si>
    <t>H3X Technologies</t>
  </si>
  <si>
    <t>H3X manufactures advanced electric propulsion systems for commercial aviation and other high performance applicaitons.</t>
  </si>
  <si>
    <t>h3x.tech</t>
  </si>
  <si>
    <t>https://www.linkedin.com/company/h3x-technologies/</t>
  </si>
  <si>
    <t>info@h3x.tech</t>
  </si>
  <si>
    <t>952-913-7232</t>
  </si>
  <si>
    <t>Infinite Capital,NASA,Lockheed Martin Ventures, Metaplanet</t>
  </si>
  <si>
    <t>Jason Sylvestre</t>
  </si>
  <si>
    <t>jason@h3x.tech</t>
  </si>
  <si>
    <t>https://www.linkedin.com/in/jason-sylvestre/</t>
  </si>
  <si>
    <t>ModernFi</t>
  </si>
  <si>
    <t>ModernFi operates a deposit network through which institutions can grow, retain, and manage their deposit base.</t>
  </si>
  <si>
    <t>modernfi.com</t>
  </si>
  <si>
    <t>https://www.linkedin.com/company/modernfi</t>
  </si>
  <si>
    <t>contact@modernfi.com</t>
  </si>
  <si>
    <t>Curql, Members Development Company,Canapi Ventures,Andreessen Horowitz</t>
  </si>
  <si>
    <t>Paolo Bertolotti</t>
  </si>
  <si>
    <t>paolo@modernfi.com</t>
  </si>
  <si>
    <t>https://linkedin.com//in/paolombertolotti</t>
  </si>
  <si>
    <t>ABH Optics ApS</t>
  </si>
  <si>
    <t>Eyewear</t>
  </si>
  <si>
    <t>ABH Optics provides the world's thinnest and lightest eyeglass lenses.</t>
  </si>
  <si>
    <t>abhoptics.dk</t>
  </si>
  <si>
    <t>https://www.linkedin.com/company/abh-optics-aps/</t>
  </si>
  <si>
    <t>bsh@abhoptics.dk</t>
  </si>
  <si>
    <t>+45 5155 2965</t>
  </si>
  <si>
    <t>HTGF | High-Tech Gruenderfonds</t>
  </si>
  <si>
    <t>Bo Svarrer Hansen</t>
  </si>
  <si>
    <t>https://www.linkedin.com/in/bo-svarrer-hansen/</t>
  </si>
  <si>
    <t>Bloom AI</t>
  </si>
  <si>
    <t>E-Commerce, SaaS</t>
  </si>
  <si>
    <t>Bloom is a SaaS solution for e-commerce merchants looking to maximize ROI on product photos.</t>
  </si>
  <si>
    <t>getbloom.ai</t>
  </si>
  <si>
    <t>https://www.linkedin.com/company/gobloom-ai/</t>
  </si>
  <si>
    <t>sam@getbloom.ai</t>
  </si>
  <si>
    <t>Sam Dundas</t>
  </si>
  <si>
    <t>https://www.linkedin.com/in/samueldundas/</t>
  </si>
  <si>
    <t>Onchain labs</t>
  </si>
  <si>
    <t>SaaS, Software, Web3</t>
  </si>
  <si>
    <t>Onchain Labs offers scalable Web3 software-as-a-service solution for blockchain technology accessibility.</t>
  </si>
  <si>
    <t>onchainlabs.ch</t>
  </si>
  <si>
    <t>https://www.linkedin.com/company/onchainlabs</t>
  </si>
  <si>
    <t>Jochen Roeser</t>
  </si>
  <si>
    <t>Florian Ehrbar</t>
  </si>
  <si>
    <t>florian.ehrbar@onchainlabs.ch</t>
  </si>
  <si>
    <t>https://www.linkedin.com/in/florian500/</t>
  </si>
  <si>
    <t>Jigcar</t>
  </si>
  <si>
    <t>Automotive, Logistics, SaaS</t>
  </si>
  <si>
    <t>Increase stock turn &amp; reduce costs by automating your vehicle logistics</t>
  </si>
  <si>
    <t>jigcar.com</t>
  </si>
  <si>
    <t>https://www.linkedin.com/company/jigcar/</t>
  </si>
  <si>
    <t>Concept Ventures</t>
  </si>
  <si>
    <t>Elliott Perks</t>
  </si>
  <si>
    <t>elliott@jigcar.com</t>
  </si>
  <si>
    <t>https://www.linkedin.com/in/elliottperks/</t>
  </si>
  <si>
    <t>Katagrma</t>
  </si>
  <si>
    <t>KatagrMa is the first organization that optimizes the organization and human resources development.</t>
  </si>
  <si>
    <t>katagrma.co.jp</t>
  </si>
  <si>
    <t>support@katagrma.co.jp</t>
  </si>
  <si>
    <t>050-5526-3104</t>
  </si>
  <si>
    <t>Hiroshi Ohtake</t>
  </si>
  <si>
    <t>ohtake@katagrma.co.jp</t>
  </si>
  <si>
    <t>https://pitchbook.com/profiles/company/493194-61#timeline</t>
  </si>
  <si>
    <t>EncryptX</t>
  </si>
  <si>
    <t>Blockchain, Software Engineering, Web3</t>
  </si>
  <si>
    <t>EncryptX focuses on providing extensive full-stack engineering services and utilizing blockchain technology.</t>
  </si>
  <si>
    <t>encryptx.io</t>
  </si>
  <si>
    <t>https://www.linkedin.com/company/encrypt0x1/</t>
  </si>
  <si>
    <t>zac@encryptx.io</t>
  </si>
  <si>
    <t>Zac Lim</t>
  </si>
  <si>
    <t>https://www.apollo.io/companies/EncryptX/653a2539e40ac600a380aa04#:~:text=Zac%20Lim,Founder</t>
  </si>
  <si>
    <t>Odeko</t>
  </si>
  <si>
    <t>Apps, Business Development, Software</t>
  </si>
  <si>
    <t>Odeko develops a business-grade software platform for small enterprises.</t>
  </si>
  <si>
    <t>odeko.com</t>
  </si>
  <si>
    <t>https://www.linkedin.com/company/odekoapp</t>
  </si>
  <si>
    <t>press@odeko.com</t>
  </si>
  <si>
    <t>B Capital, Notable Capital, First Round Capital</t>
  </si>
  <si>
    <t>Dane Atkinson</t>
  </si>
  <si>
    <t>datkinson@odeko.com</t>
  </si>
  <si>
    <t>https://www.linkedin.com/in/daneatkinson/</t>
  </si>
  <si>
    <t>New Street Consulting Group (NSCG)</t>
  </si>
  <si>
    <t>Advice, Human Resources, Management Consulting</t>
  </si>
  <si>
    <t>New Street Consulting Group (NSCG) is a consultancy that provides team handling, leadership development and management advisory services.</t>
  </si>
  <si>
    <t>nscg.com</t>
  </si>
  <si>
    <t>https://www.linkedin.com/company/nscg/</t>
  </si>
  <si>
    <t>+44 020 3854 1608</t>
  </si>
  <si>
    <t>White Oak UK</t>
  </si>
  <si>
    <t>Doug Baird</t>
  </si>
  <si>
    <t>dbaird@nscg.com</t>
  </si>
  <si>
    <t>https://linkedin.com//in/dougbaird</t>
  </si>
  <si>
    <t>dyoung@aerogel.com</t>
  </si>
  <si>
    <t>https://linkedin.com/in/ACwAAAAjU7gBXTrBSUWBzY62IWjZFikYXXm5Huk</t>
  </si>
  <si>
    <t>A101 Turkey</t>
  </si>
  <si>
    <t>E-Commerce, Email, Retail, Sales</t>
  </si>
  <si>
    <t>A101 Turkey is an electronic component retail company.</t>
  </si>
  <si>
    <t>a101.com.tr</t>
  </si>
  <si>
    <t>https://www.linkedin.com/company/a101</t>
  </si>
  <si>
    <t>+90 850 808 2101</t>
  </si>
  <si>
    <t>Talat Olgay</t>
  </si>
  <si>
    <t>Executive Board Member</t>
  </si>
  <si>
    <t>talat.olgay@a101.com.tr</t>
  </si>
  <si>
    <t>https://www.linkedin.com/in/talat-olgay-4b7bb846/</t>
  </si>
  <si>
    <t>Tenn Capital</t>
  </si>
  <si>
    <t>Commercial Lending, Financial Services, Lending</t>
  </si>
  <si>
    <t>St. Peter Port, NA - Guernsey, Guernsey</t>
  </si>
  <si>
    <t>Tenn Capital is a financial service company that offers high-value, complex, offshore, international, and jersey bridging loan services.</t>
  </si>
  <si>
    <t>tenn.capital</t>
  </si>
  <si>
    <t>https://www.linkedin.com/company/tenn-capital/</t>
  </si>
  <si>
    <t>contact@tenn.capital</t>
  </si>
  <si>
    <t>Matt Watson</t>
  </si>
  <si>
    <t>matt@tenn.capital</t>
  </si>
  <si>
    <t>https://linkedin.com/in/ACwAAAJQiK8BrP8fhHjuzHCWLEQIPu7CHyHkTrY</t>
  </si>
  <si>
    <t>University of Rhode Island</t>
  </si>
  <si>
    <t>1892-05-19</t>
  </si>
  <si>
    <t>Engineering, Finance, Human Resources, Information Technology, Legal, Management, Marketing, Medical &amp; Science, Operations, Pro Services, Sales, Support</t>
  </si>
  <si>
    <t>Education, Health Care, Universities</t>
  </si>
  <si>
    <t>Kingston, Rhode Island, United States</t>
  </si>
  <si>
    <t>University of Rhode Island is a research and graduate institution offering graduate and undergraduate programs.</t>
  </si>
  <si>
    <t>uri.edu</t>
  </si>
  <si>
    <t>http://www.linkedin.com/edu/university-of-rhode-island-19357</t>
  </si>
  <si>
    <t>admission@uri.edu</t>
  </si>
  <si>
    <t>401.874.8000</t>
  </si>
  <si>
    <t>Ørsted, Foundation for Opioid Response Efforts, US Department of Energy, U.S. Department of Defense, Alfred J Verrecchia, Geraldine Verrecchia, Cathy Rayan, Thomas Ryan, National Institutes of Health</t>
  </si>
  <si>
    <t>Marc Parlange</t>
  </si>
  <si>
    <t>marc.parlange@uri.edu</t>
  </si>
  <si>
    <t>https://www.linkedin.com/in/marc-parlange/</t>
  </si>
  <si>
    <t>Paytner</t>
  </si>
  <si>
    <t>Accounting, Finance, Financial Services, Payments, Software</t>
  </si>
  <si>
    <t>Akasaka, Tokyo, Japan</t>
  </si>
  <si>
    <t>Paytner is providing services to support freelance people's funding.</t>
  </si>
  <si>
    <t>paytner.co.jp</t>
  </si>
  <si>
    <t>W ventures</t>
  </si>
  <si>
    <t>Yu Sakai</t>
  </si>
  <si>
    <t>yu.sakai@paytner.co.jp</t>
  </si>
  <si>
    <t>https://www.cbinsights.com/company/yup/people</t>
  </si>
  <si>
    <t>FreshGrab Markets</t>
  </si>
  <si>
    <t>Delivery Service, E-Commerce, Grocery</t>
  </si>
  <si>
    <t>Grocery chain located within residential buildings offering in-store and online delivery.</t>
  </si>
  <si>
    <t>freshgrab.com</t>
  </si>
  <si>
    <t>info@freshgrab.com</t>
  </si>
  <si>
    <t>310-927-9868</t>
  </si>
  <si>
    <t>Henry Jan</t>
  </si>
  <si>
    <t>https://www.linkedin.com/in/henryjan/</t>
  </si>
  <si>
    <t>EV Motors Japan</t>
  </si>
  <si>
    <t>Automotive, Autonomous Vehicles, Commercial, Transportation</t>
  </si>
  <si>
    <t>Kitakyushu, Fukuoka, Japan</t>
  </si>
  <si>
    <t>EV Motors Japan provides sales and services for commercial vehicles in the automotive industry.</t>
  </si>
  <si>
    <t>evm-j.com</t>
  </si>
  <si>
    <t>+81 93-752-2477</t>
  </si>
  <si>
    <t>Hiroyuki Sato</t>
  </si>
  <si>
    <t>https://pitchbook.com/profiles/company/493198-21</t>
  </si>
  <si>
    <t>KebNi</t>
  </si>
  <si>
    <t>Kista, Stockholms Lan, Sweden</t>
  </si>
  <si>
    <t>KebNi is a firm that specializes in inertial sensing, Land mobile and maritime.</t>
  </si>
  <si>
    <t>kebni.com</t>
  </si>
  <si>
    <t>https://www.linkedin.com/company/kebni/</t>
  </si>
  <si>
    <t>info@kebni.com</t>
  </si>
  <si>
    <t>+46 8 7059500</t>
  </si>
  <si>
    <t>Danske Bank</t>
  </si>
  <si>
    <t>Torbjoern Saxmo</t>
  </si>
  <si>
    <t>https://linkedin.com/in/ACwAADRjocEB1HDHL_k_vICxdbLEES1MsvzwuBo</t>
  </si>
  <si>
    <t>Nexus Select Trust</t>
  </si>
  <si>
    <t>Nexus Select Trust is India's first publicly listed retail REIT.</t>
  </si>
  <si>
    <t>nexusselecttrust.com</t>
  </si>
  <si>
    <t>ir@nexusselecttrust.com</t>
  </si>
  <si>
    <t>+91 022 6280 5000</t>
  </si>
  <si>
    <t>Dalip Sehgal</t>
  </si>
  <si>
    <t>https://www.nexusselecttrust.com/our-management</t>
  </si>
  <si>
    <t>The Pirbright Institute</t>
  </si>
  <si>
    <t>Education, Livestock, Non Profit, Test and Measurement</t>
  </si>
  <si>
    <t>Woking, Surrey, United Kingdom</t>
  </si>
  <si>
    <t>Pirbright Institute prevents and controls viral diseases in livestock.</t>
  </si>
  <si>
    <t>pirbright.ac.uk</t>
  </si>
  <si>
    <t>https://www.linkedin.com/company/the-pirbright-institute/</t>
  </si>
  <si>
    <t>enquiries@pirbright.ac.uk</t>
  </si>
  <si>
    <t>+44 0 1483 232441</t>
  </si>
  <si>
    <t>Bezos Earth Fund</t>
  </si>
  <si>
    <t>Bryan Charleston</t>
  </si>
  <si>
    <t>bryan.charleston@pirbright.ac.uk</t>
  </si>
  <si>
    <t>https://www.linkedin.com/in/bryan-charleston-1ba287116/</t>
  </si>
  <si>
    <t>DePauw University</t>
  </si>
  <si>
    <t>1837-01-01</t>
  </si>
  <si>
    <t>E-Learning, EdTech, Education, Higher Education</t>
  </si>
  <si>
    <t>Greencastle, Indiana, United States</t>
  </si>
  <si>
    <t>DePauw University is a nationally-recognized, leading liberal arts college in Greencastle, Indiana, dedicated to educating 2,300 students</t>
  </si>
  <si>
    <t>depauw.edu</t>
  </si>
  <si>
    <t>https://www.linkedin.com/edu/school?id=19964&amp;trk=edu-up-nav-menu-home</t>
  </si>
  <si>
    <t>(765) 658-4800</t>
  </si>
  <si>
    <t>Lori S. White</t>
  </si>
  <si>
    <t>https://www.linkedin.com/in/lori-s-white-8b9178198/</t>
  </si>
  <si>
    <t>Butler University</t>
  </si>
  <si>
    <t>1855-01-01</t>
  </si>
  <si>
    <t>Butler University is a private university located in Indianapolis, Indiana.</t>
  </si>
  <si>
    <t>butler.edu</t>
  </si>
  <si>
    <t>https://www.linkedin.com/school/butler-university/</t>
  </si>
  <si>
    <t>800-368-6852</t>
  </si>
  <si>
    <t>John Kuntz</t>
  </si>
  <si>
    <t>https://www.zoominfo.com/c/butler-university/44503113</t>
  </si>
  <si>
    <t>Zoya</t>
  </si>
  <si>
    <t>Zoya is the #1 halal investing app. Discover Shariah-compliant stocks and ETFs, track your portfolio, and calculate zakat all in one place.</t>
  </si>
  <si>
    <t>zoya.finance</t>
  </si>
  <si>
    <t>https://linkedin.com/company/zoya-finance</t>
  </si>
  <si>
    <t>info@zoya.finance</t>
  </si>
  <si>
    <t>Motivate Venture Capital</t>
  </si>
  <si>
    <t>Saad Malik</t>
  </si>
  <si>
    <t>saad@zoya.finance</t>
  </si>
  <si>
    <t>https://www.linkedin.com/in/saadmalik01/</t>
  </si>
  <si>
    <t>Tethys Oil</t>
  </si>
  <si>
    <t>Tethys Oil is an oil and gas exploration and production company.</t>
  </si>
  <si>
    <t>tethysoil.com</t>
  </si>
  <si>
    <t>https://www.linkedin.com/company/tethys-oil</t>
  </si>
  <si>
    <t>info@tethysoil.com</t>
  </si>
  <si>
    <t>46 8 505 947 00</t>
  </si>
  <si>
    <t>Abu Dhabi Commercial Bank</t>
  </si>
  <si>
    <t>Wong Tsai</t>
  </si>
  <si>
    <t>wong@tethysoil.com</t>
  </si>
  <si>
    <t>https://www.linkedin.com/in/wong-tsai-59a8b4195/</t>
  </si>
  <si>
    <t>MentalHappy</t>
  </si>
  <si>
    <t>Health Care, Mental Health, Wellness</t>
  </si>
  <si>
    <t>MentalHappy is the social network designed to help people of all races, genders and economic statuses find positive peer support</t>
  </si>
  <si>
    <t>mentalhappy.com</t>
  </si>
  <si>
    <t>https://www.linkedin.com/company/mentalhappy/</t>
  </si>
  <si>
    <t>hi@mentalhappy.com</t>
  </si>
  <si>
    <t>Northwestern Mutual Future Ventures, Y Combinator</t>
  </si>
  <si>
    <t>Tamar Blue</t>
  </si>
  <si>
    <t>tamar@mentalhappy.com</t>
  </si>
  <si>
    <t>https://www.linkedin.com/in/tamarlucienblue/</t>
  </si>
  <si>
    <t>LYNC</t>
  </si>
  <si>
    <t>Bitcoin, Cryptocurrency, Video Games, Web3</t>
  </si>
  <si>
    <t>LYNC provides a scalable infrastructure for launching web3 games, without hampering the gaming experience.</t>
  </si>
  <si>
    <t>lync.world</t>
  </si>
  <si>
    <t>https://www.linkedin.com/company/lync-world</t>
  </si>
  <si>
    <t>Vishwas Bhushan</t>
  </si>
  <si>
    <t>https://www.linkedin.com/in/vishwasbhushan/?originalSubdomain=in</t>
  </si>
  <si>
    <t>BBTruck Inc.</t>
  </si>
  <si>
    <t>Logistics, SaaS</t>
  </si>
  <si>
    <t>Taoyüan, T'ai-wan, Taiwan</t>
  </si>
  <si>
    <t>BBTruck is the smart logistic SaaS for International and Local Shipping</t>
  </si>
  <si>
    <t>bbtruck.cc</t>
  </si>
  <si>
    <t>service@bbtruck.cc</t>
  </si>
  <si>
    <t>H2U Corp., Oasis Ventures, StarWorks Entrepreneurial Venture Capital</t>
  </si>
  <si>
    <t>Steven Chou</t>
  </si>
  <si>
    <t>sc@bbtruck.cc</t>
  </si>
  <si>
    <t>https://www.linkedin.com/in/steven-chou-1a2231150/</t>
  </si>
  <si>
    <t>Corelink</t>
  </si>
  <si>
    <t>Electronics, Industrial Automation, Internet of Things, Software</t>
  </si>
  <si>
    <t>Corelink provides chip design, industrial automation, and internet of things solutions.</t>
  </si>
  <si>
    <t>corelink.vip</t>
  </si>
  <si>
    <t>business@corelink.vip</t>
  </si>
  <si>
    <t>010 - 85950866</t>
  </si>
  <si>
    <t>Kangqiao Hu</t>
  </si>
  <si>
    <t>kangqiao.hu@corelink.vip</t>
  </si>
  <si>
    <t>https://www.linkedin.com/in/kangqiao-hu-40653969/</t>
  </si>
  <si>
    <t>https://www.crunchbase.com/organization/corelink/people</t>
  </si>
  <si>
    <t>Grounded People Apparel</t>
  </si>
  <si>
    <t>Apparel</t>
  </si>
  <si>
    <t>Grounded People Apparel is a producer of vegan footwear products.</t>
  </si>
  <si>
    <t>groundedpeople.com</t>
  </si>
  <si>
    <t>https://www.linkedin.com/company/grounded-people-apparel/</t>
  </si>
  <si>
    <t>Right Season Investments Corp</t>
  </si>
  <si>
    <t>Maximilian Justus</t>
  </si>
  <si>
    <t>https://www.linkedin.com/in/maximilian-justus-007a55216/</t>
  </si>
  <si>
    <t>Netweb Technologies</t>
  </si>
  <si>
    <t>Artificial Intelligence (AI), Cloud Data Services, Information Technology, Machine Learning</t>
  </si>
  <si>
    <t>Netweb Technologies offers cloud migration, managed cloud services, open-stack cloud, AI, machine learning, and technical support services.</t>
  </si>
  <si>
    <t>netwebindia.com</t>
  </si>
  <si>
    <t>https://www.linkedin.com/company/netweb-technologies</t>
  </si>
  <si>
    <t>info@netwebtech.com</t>
  </si>
  <si>
    <t>91 129 231 0400</t>
  </si>
  <si>
    <t>Sanjay Lodha</t>
  </si>
  <si>
    <t>sanjay@netwebindia.com</t>
  </si>
  <si>
    <t>https://linkedin.com/in/ACwAAADkXPgBaBnEBRGvlLxmL4uKeACmQ0VDdSs</t>
  </si>
  <si>
    <t>Safetics</t>
  </si>
  <si>
    <t>Public Safety, Robotics</t>
  </si>
  <si>
    <t>Safetics has developed a solution that analyzes and predicts the safety of collaborative robots only through simulation.</t>
  </si>
  <si>
    <t>safetics.io</t>
  </si>
  <si>
    <t>info@safetics.io</t>
  </si>
  <si>
    <t>02-568-7985</t>
  </si>
  <si>
    <t>Right Season Investments Corp, Honest Ventures, JB Investment, NAVER D2SF</t>
  </si>
  <si>
    <t>Heonseop Shin</t>
  </si>
  <si>
    <t>https://www.linkedin.com/in/heonseop-shin-054599259/</t>
  </si>
  <si>
    <t>QuickFacts</t>
  </si>
  <si>
    <t>Apps, Insurance, SaaS</t>
  </si>
  <si>
    <t>Bedford, Nova Scotia, Canada</t>
  </si>
  <si>
    <t>QuickFacts is an application that offers training, customized workflows, SaaS, insurance, digital, and software solutions.</t>
  </si>
  <si>
    <t>quickfactsinc.com</t>
  </si>
  <si>
    <t>https://www.linkedin.com/company/quickfactsinc/</t>
  </si>
  <si>
    <t>info@quickfactsinc.com</t>
  </si>
  <si>
    <t>+1 902-422-3066</t>
  </si>
  <si>
    <t>Sandpiper Ventures, Propel</t>
  </si>
  <si>
    <t>Christy Barsalou</t>
  </si>
  <si>
    <t>christy@quickfactsinc.com</t>
  </si>
  <si>
    <t>https://linkedin.com/in/ACwAABXumGYBPiiCV2trFSqi9ani-Y8Kh7inNCA</t>
  </si>
  <si>
    <t>LanzaTech</t>
  </si>
  <si>
    <t>Carbon Capture, Clean Energy, CleanTech, Natural Resources, Renewable Energy, Sustainability</t>
  </si>
  <si>
    <t>Skokie, Illinois, United States</t>
  </si>
  <si>
    <t>LanzaTech reduces emissions and makes new products for a circular carbon economy.</t>
  </si>
  <si>
    <t>lanzatech.com</t>
  </si>
  <si>
    <t>http://www.linkedin.com/company/lanzatech</t>
  </si>
  <si>
    <t>info@lanzatech.co.nz</t>
  </si>
  <si>
    <t>1-847-324-2400</t>
  </si>
  <si>
    <t>Carbon Direct Capital, US Department of Energy, UK Government, Brookfield Renewable Partners, ArcelorMittal, ARPA-E, Novo Holdings, Khosla Ventures, NZ Super Fund, Malaysian Life Sciences Capital Fund, Qiming Venture Partners, Khosla Ventures</t>
  </si>
  <si>
    <t>$1.8B</t>
  </si>
  <si>
    <t>Jennifer Holmgren</t>
  </si>
  <si>
    <t>jennifer.holmgren@lanzatech.com</t>
  </si>
  <si>
    <t>https://linkedin.com/in/ACwAAABE_1cBJM8kcqC0vxu-S__vHaLXHbPOLSM</t>
  </si>
  <si>
    <t>Tanbark Molded Fiber Products</t>
  </si>
  <si>
    <t>Manufacturing, Packaging Services, Small and Medium Businesses</t>
  </si>
  <si>
    <t>Portland, Maine, United States</t>
  </si>
  <si>
    <t>Tanbark Molded Fiber Products is a manufacturer of custom, sustainable packaging for small and medium and large companies.</t>
  </si>
  <si>
    <t>tanbarkmfp.com</t>
  </si>
  <si>
    <t>https://www.linkedin.com/company/tanbark-molded-fiber</t>
  </si>
  <si>
    <t>207-776-4926</t>
  </si>
  <si>
    <t>Connecticut Department of Economic and Community Development, Gorham Savings Bank's LaunchPad</t>
  </si>
  <si>
    <t>Melissa Lacasse</t>
  </si>
  <si>
    <t>mlacasse@tanbarkmfp.com</t>
  </si>
  <si>
    <t>https://www.linkedin.com/in/melissa-lacasse-0067446/</t>
  </si>
  <si>
    <t>https://www.tanbarkmfp.com/melissa-lacasse-bio#:~:text=Melissa%20LaCasse,CEO%20%26%20Co%2DFounder</t>
  </si>
  <si>
    <t>Nuvoretail</t>
  </si>
  <si>
    <t>Consulting, E-Commerce, Marketing</t>
  </si>
  <si>
    <t>NuvoRetail is an e-commerce consulting firm that offers account management, content development, and marketing solutions.</t>
  </si>
  <si>
    <t>nuvoretail.com</t>
  </si>
  <si>
    <t>https://www.linkedin.com/company/nuvoretail/about/</t>
  </si>
  <si>
    <t>vishal.sharma@nuvoretail.com</t>
  </si>
  <si>
    <t>Vishal Sharma</t>
  </si>
  <si>
    <t>vishal@nuvoretail.com</t>
  </si>
  <si>
    <t>https://linkedin.com/in/ACwAAAGu46UBbUBuHT_67mQhVUxaqp9Jhr5edcA</t>
  </si>
  <si>
    <t>Haizea Wind Group</t>
  </si>
  <si>
    <t>Industrial, Manufacturing, Semiconductor, Supply Chain Management</t>
  </si>
  <si>
    <t>Biscarri, Catalonia, Spain</t>
  </si>
  <si>
    <t>Haizea Wind Group designs and manufactures metal structures and cast components for wind turbines.</t>
  </si>
  <si>
    <t>haizeawindgroup.com</t>
  </si>
  <si>
    <t>https://www.linkedin.com/company/onshore-offshore-towers-foundations/</t>
  </si>
  <si>
    <t>info@haizeawindgroup.com</t>
  </si>
  <si>
    <t>+34 946 365 434</t>
  </si>
  <si>
    <t>European Investment Bank</t>
  </si>
  <si>
    <t>Borja Suarez</t>
  </si>
  <si>
    <t>borja.suarez@haizeawindgroup.com</t>
  </si>
  <si>
    <t>https://linkedin.com/in/ACwAABiZu4UBKC_M2hb6MDqtcCDRmQLm4uIkMf8</t>
  </si>
  <si>
    <t>Yuze Digital</t>
  </si>
  <si>
    <t>Yuze Digital provides a business account for start-ups, micro and small businesses in emerging markets to support financial inclusion</t>
  </si>
  <si>
    <t>yuzedigital.com</t>
  </si>
  <si>
    <t>https://www.linkedin.com/company/yuzedigital</t>
  </si>
  <si>
    <t>legal@yuzedigital.com</t>
  </si>
  <si>
    <t>Osten Investments</t>
  </si>
  <si>
    <t>Rabih Sfeir</t>
  </si>
  <si>
    <t>rabih.sfeir@yuzedigital.com</t>
  </si>
  <si>
    <t>https://linkedin.com//in/rabihsfeir</t>
  </si>
  <si>
    <t>Shenji Changhua</t>
  </si>
  <si>
    <t>Changping, Beijing, China</t>
  </si>
  <si>
    <t>Shenji Changhua is a biotechnology company focusing on neurological diseases such as ALS.</t>
  </si>
  <si>
    <t>sineugene.com</t>
  </si>
  <si>
    <t>hr@sineugene.com</t>
  </si>
  <si>
    <t>Zhongguancun Capital, Beige Capital, Fengcang Innovation Fund, MSA Capital</t>
  </si>
  <si>
    <t>Peng Lin</t>
  </si>
  <si>
    <t>lpeng@sineugene.com</t>
  </si>
  <si>
    <t>https://www.sineugene.com/about.html#:~:text=Yichang%20(Founder)%2C%20Dr.-,Peng%20Lin%20(CEO),-%2C%20and%20Dr.%20Guo</t>
  </si>
  <si>
    <t>Bitty Advance</t>
  </si>
  <si>
    <t>Finance, Management, Operations, Sales</t>
  </si>
  <si>
    <t>Dania, Florida, United States</t>
  </si>
  <si>
    <t>Since 2018, Bitty Advance is dedicated to helping small businesses with funding amounts from $2,000-$25,000.</t>
  </si>
  <si>
    <t>bittyadvance.com</t>
  </si>
  <si>
    <t>https://www.linkedin.com/company/bitty-advance</t>
  </si>
  <si>
    <t>OppFi</t>
  </si>
  <si>
    <t>Craig Hecker</t>
  </si>
  <si>
    <t>craig@bittyadvance.com</t>
  </si>
  <si>
    <t>https://pitchbook.com/profiles/company/544999-69#funding</t>
  </si>
  <si>
    <t>Hyperbots</t>
  </si>
  <si>
    <t>Artificial Intelligence (AI), Business Intelligence</t>
  </si>
  <si>
    <t>Hyperbots specializes in developing AI-powered finance assistants that automate and transform repetitive tasks.</t>
  </si>
  <si>
    <t>hyperbots.com</t>
  </si>
  <si>
    <t>https://www.linkedin.com/company/hyprbots-systems/</t>
  </si>
  <si>
    <t>support@hyprbots.com</t>
  </si>
  <si>
    <t>Kalaari Capital</t>
  </si>
  <si>
    <t>Rajeev Pathak</t>
  </si>
  <si>
    <t>rajeev.pathak@hyperbots.com</t>
  </si>
  <si>
    <t>https://www.linkedin.com/in/rajeev-pathak-5bb34b9/</t>
  </si>
  <si>
    <t>Husson University</t>
  </si>
  <si>
    <t>Alumni, Career Planning, Higher Education, Training</t>
  </si>
  <si>
    <t>Bangor, Maine, United States</t>
  </si>
  <si>
    <t>Husson University is a private university located in Bangor, Maine.</t>
  </si>
  <si>
    <t>husson.edu</t>
  </si>
  <si>
    <t>https://www.linkedin.com/company/husson-university</t>
  </si>
  <si>
    <t>Harold Alfond Foundation</t>
  </si>
  <si>
    <t>Robert Clark</t>
  </si>
  <si>
    <t>clarkr@husson.edu</t>
  </si>
  <si>
    <t>https://linkedin.com/in/ACwAAAHTUWcB1NCdosUHTh5mMpR3uMctxNzlsc4</t>
  </si>
  <si>
    <t>Majormap</t>
  </si>
  <si>
    <t>EdTech, Education, Software</t>
  </si>
  <si>
    <t>Build data informed personalized learning pathway</t>
  </si>
  <si>
    <t>majormap.net</t>
  </si>
  <si>
    <t>https://www.linkedin.com/company/75655461/admin/</t>
  </si>
  <si>
    <t>hoony@themajormap.com</t>
  </si>
  <si>
    <t>TIPS Program, SOSV, Bluepoint Partners</t>
  </si>
  <si>
    <t>Lee Joonghoon</t>
  </si>
  <si>
    <t>https://linkedin.com/in/ACwAACRzPgUBGDCpBrrl_ox_JseC10ElprZlvjA</t>
  </si>
  <si>
    <t>Consulting, Information Technology, Software</t>
  </si>
  <si>
    <t>leon nanodrugs</t>
  </si>
  <si>
    <t>leon-nanodrugs is a nanotechnology-based drug development company.</t>
  </si>
  <si>
    <t>leon-nanodrugs.com</t>
  </si>
  <si>
    <t>https://www.linkedin.com/company/leon-nanodrugs</t>
  </si>
  <si>
    <t>info@leon-nanodrugs.com</t>
  </si>
  <si>
    <t>LBBW VC, TVM Capital Life Science</t>
  </si>
  <si>
    <t>Christian Nafe</t>
  </si>
  <si>
    <t>christian.nafe@leon-nanodrugs.com</t>
  </si>
  <si>
    <t>https://leon-nanodrugs.com/about-us/#:~:text=Frank%20has%20held%20leadership%20positions,for%20more%20than%2025%20years.</t>
  </si>
  <si>
    <t>Endolytix</t>
  </si>
  <si>
    <t>Biotechnology, Health Care, Life Science, Therapeutics</t>
  </si>
  <si>
    <t>Beverly, Massachusetts, United States</t>
  </si>
  <si>
    <t>Endolytix is a biotech company that develops therapeutic approaches that address intrinsic antibiotic resistance in NTM infections.</t>
  </si>
  <si>
    <t>endolytx.bio</t>
  </si>
  <si>
    <t>https://www.linkedin.com/company/endolytix</t>
  </si>
  <si>
    <t>Jason Holder</t>
  </si>
  <si>
    <t>jason@endolytx.bio</t>
  </si>
  <si>
    <t>https://www.linkedin.com/in/jason-holder-57444b6/</t>
  </si>
  <si>
    <t>FSG Digital</t>
  </si>
  <si>
    <t>Engineering, Finance, Human Resources, Legal, Management, Marketing, Medical &amp; Science, Operations</t>
  </si>
  <si>
    <t>Casino, Gaming, Recreation</t>
  </si>
  <si>
    <t>FSG Digital aims to support the interactive sports wagering and iGaming ecosystem.</t>
  </si>
  <si>
    <t>fifthstreetgaming.com</t>
  </si>
  <si>
    <t>https://www.linkedin.com/company/fifth-street-gaming</t>
  </si>
  <si>
    <t>Acies Investments, Sharp Alpha Advisors</t>
  </si>
  <si>
    <t>Seth Schorr</t>
  </si>
  <si>
    <t>sschorr@fifthstreetgaming.com</t>
  </si>
  <si>
    <t>https://fifthstreetgaming.com/management-board/#:~:text=SETH%20SCHORR,OFFICER%20%26%20CO%2DFOUNDER</t>
  </si>
  <si>
    <t>Juleo</t>
  </si>
  <si>
    <t>Juleo is a lively group of intelligent, driven people who share a dedication to quality and teamwork.</t>
  </si>
  <si>
    <t>juleo.club</t>
  </si>
  <si>
    <t>https://www.linkedin.com/company/juleo-club</t>
  </si>
  <si>
    <t>Varun Sud</t>
  </si>
  <si>
    <t>varun@juleo.club</t>
  </si>
  <si>
    <t>https://linkedin.com/in/ACwAAACLxaoBNigBCm84qkBAt5G9jy9s6o51lYU</t>
  </si>
  <si>
    <t>Agragene</t>
  </si>
  <si>
    <t>Agriculture, AgTech, Biotechnology</t>
  </si>
  <si>
    <t>Agragene is an agtech company that develops crop pests and eradicate mosquito-borne disease using biological insect control technology.</t>
  </si>
  <si>
    <t>agragene.com</t>
  </si>
  <si>
    <t>https://www.linkedin.com/company/agragene-inc</t>
  </si>
  <si>
    <t>858-335-8120</t>
  </si>
  <si>
    <t>Missouri Technology Corporation, Ospraie Ag Sciences</t>
  </si>
  <si>
    <t>Bryan Witherbee</t>
  </si>
  <si>
    <t>bryan.witherbee@agragene.com</t>
  </si>
  <si>
    <t>https://www.linkedin.com/in/bryan-witherbee-34561a3/</t>
  </si>
  <si>
    <t>Metaplanet</t>
  </si>
  <si>
    <t>Hospitality, Hotel, Restaurants</t>
  </si>
  <si>
    <t>Metaplanet provides organizations with expert consulting services to help them implement Bitcoin.</t>
  </si>
  <si>
    <t>metaplanet.jp</t>
  </si>
  <si>
    <t>https://www.linkedin.com/company/metaplanet-inc/?originalSubdomain=tw</t>
  </si>
  <si>
    <t>MMXX Ventures</t>
  </si>
  <si>
    <t>Simon Gerovich</t>
  </si>
  <si>
    <t>simon@metaplanet.jp</t>
  </si>
  <si>
    <t>https://www.linkedin.com/in/gerovich/</t>
  </si>
  <si>
    <t>MoMo Payment Service Bank</t>
  </si>
  <si>
    <t>MoMo PSB harnesses technology to enable frictionless and low-cost payments to consumers and businesses of all sizes.</t>
  </si>
  <si>
    <t>momo.ng</t>
  </si>
  <si>
    <t>https://www.linkedin.com/company/momo-payment-service-bank</t>
  </si>
  <si>
    <t>NGN</t>
  </si>
  <si>
    <t>MTN Nigeria, Acxani Capital</t>
  </si>
  <si>
    <t>Eli Hini</t>
  </si>
  <si>
    <t>eli.hini@momopsb.com</t>
  </si>
  <si>
    <t>https://www.crunchbase.com/person/eli-hini</t>
  </si>
  <si>
    <t>Banco Finandina</t>
  </si>
  <si>
    <t>Banking, Credit, Financial Services, Insurance</t>
  </si>
  <si>
    <t>Banco Finandina is a digital bank that provides credit facility, savings, loans and insurance services.</t>
  </si>
  <si>
    <t>bancofinandina.com</t>
  </si>
  <si>
    <t>https://www.linkedin.com/company/banco-finandina/</t>
  </si>
  <si>
    <t>servicioalcliente@bancofinandina.com</t>
  </si>
  <si>
    <t>COP</t>
  </si>
  <si>
    <t>IDB Invest</t>
  </si>
  <si>
    <t>Orlando Forero Gomez</t>
  </si>
  <si>
    <t>orlando.forero@bancofinandina.com</t>
  </si>
  <si>
    <t>https://www.linkedin.com/in/orlando-forero-104095120/?originalSubdomain=co</t>
  </si>
  <si>
    <t>https://www.bancofinandina.com/docs/default-source/inversionistasdocs/gobierno-corporativo/inglesdocs/versi%C3%B3n-ingles-poder-sugerido.pdf?sfvrsn=6528cc7d_2</t>
  </si>
  <si>
    <t>Nexio</t>
  </si>
  <si>
    <t>Nexio is a bitcoin scaling solution platform that helps to improve cryptocurrency's scalability by using parallelizing Bitcoin rollouts.</t>
  </si>
  <si>
    <t>Lattice Fund</t>
  </si>
  <si>
    <t>Chaiz</t>
  </si>
  <si>
    <t>Automotive, B2C, FinTech, InsurTech, Marketplace</t>
  </si>
  <si>
    <t>Chaiz is the first marketplace for extended car warranties – empowering consumers to compare &amp; buy protection online with just a few clicks.</t>
  </si>
  <si>
    <t>chaiz.com</t>
  </si>
  <si>
    <t>https://www.linkedin.com/company/chaiz/</t>
  </si>
  <si>
    <t>hi@chaiz.com</t>
  </si>
  <si>
    <t>(833) 942-4249</t>
  </si>
  <si>
    <t>ResilienceVC</t>
  </si>
  <si>
    <t>Reto Bolliger</t>
  </si>
  <si>
    <t>reto@chaiz.com</t>
  </si>
  <si>
    <t>https://www.linkedin.com/in/reto-bolliger/</t>
  </si>
  <si>
    <t>Izanagi Games</t>
  </si>
  <si>
    <t>Content, Digital Entertainment, Gaming, Media and Entertainment</t>
  </si>
  <si>
    <t>Izanagi Games is an entertainment company that focuses on producing and publishing interactive games.</t>
  </si>
  <si>
    <t>izanagigames.co.jp</t>
  </si>
  <si>
    <t>info@izanagigames.co.jp</t>
  </si>
  <si>
    <t>PE&amp;HR</t>
  </si>
  <si>
    <t>Shinsuke Umeda</t>
  </si>
  <si>
    <t>umeda@izanagigames.co.jp</t>
  </si>
  <si>
    <t>https://izanagigames.co.jp/en/2022/03/15/%E3%82%A4%E3%82%B6%E3%83%8A%E3%82%AE%E3%82%B2%E3%83%BC%E3%83%A0%E3%82%BA%E3%80%81%E6%96%B0%E3%81%9F%E3%81%AA%E9%83%A8%E7%BD%B2%E3%80%8C%E8%B0%B7%E5%8F%A3%E5%B4%87%E9%83%A8%E3%80%8D%E3%81%AE%E8%A8%AD/#:~:text=CEO/Producer%20Shinsuke%20Umeda</t>
  </si>
  <si>
    <t>DuelNow</t>
  </si>
  <si>
    <t>Gambling, Sports</t>
  </si>
  <si>
    <t>DuelNow offers bookie-free sports betting.</t>
  </si>
  <si>
    <t>duelnow.com</t>
  </si>
  <si>
    <t>https://www.linkedin.com/company/duelnow/about/</t>
  </si>
  <si>
    <t>GEM Digital</t>
  </si>
  <si>
    <t>Simon Yu</t>
  </si>
  <si>
    <t>simon@duelnow.com</t>
  </si>
  <si>
    <t>https://www.linkedin.com/in/simonyu0311/</t>
  </si>
  <si>
    <t>Oneiric Gaming</t>
  </si>
  <si>
    <t>Chandigarh, Chandigarh, India</t>
  </si>
  <si>
    <t>Oneric gaming is an interactive games designing company.</t>
  </si>
  <si>
    <t>oneiricgaming.com</t>
  </si>
  <si>
    <t>https://www.linkedin.com/company/oneiricgaming</t>
  </si>
  <si>
    <t>contact@oneiricgaming.com</t>
  </si>
  <si>
    <t>NG Family Trust, TAC Holding, Ranvijay Singh, Trishneet Arora</t>
  </si>
  <si>
    <t>Avneet Singh</t>
  </si>
  <si>
    <t>avneet@oneiricgaming.com</t>
  </si>
  <si>
    <t>https://linkedin.com//in/avneet-singh-921754119</t>
  </si>
  <si>
    <t>AiV</t>
  </si>
  <si>
    <t>Computer Vision, Intelligent Systems</t>
  </si>
  <si>
    <t>Yongin, Ch'ungch'ong-namdo, South Korea</t>
  </si>
  <si>
    <t>AiV is an intelligent automation solution company that provides an opportunity to learn computer vision technology and optomechatronics.</t>
  </si>
  <si>
    <t>aiv.ai</t>
  </si>
  <si>
    <t>contact@aiv.ai</t>
  </si>
  <si>
    <t>+82 02 579 8039</t>
  </si>
  <si>
    <t>Minsoo Sung</t>
  </si>
  <si>
    <t>https://www.linkedin.com/in/minsoo-sung-28789017/</t>
  </si>
  <si>
    <t>https://aiv.ai/about</t>
  </si>
  <si>
    <t>CubeWorks</t>
  </si>
  <si>
    <t>Electronics, Internet of Things, Sensor, Supply Chain Management</t>
  </si>
  <si>
    <t>CubeWorks offers millimeter-scale smart sensing solutions to accelerate the future of IoT.</t>
  </si>
  <si>
    <t>cubeworks.io</t>
  </si>
  <si>
    <t>https://www.linkedin.com/company/cubeworks/</t>
  </si>
  <si>
    <t>info@cubeworks.io</t>
  </si>
  <si>
    <t>(734) 277-7327</t>
  </si>
  <si>
    <t>Intel Capital, National Science Foundation</t>
  </si>
  <si>
    <t>Gyouho Kim</t>
  </si>
  <si>
    <t>gyouho@cubeworks.io</t>
  </si>
  <si>
    <t>https://linkedin.com//in/gyouho-kim-29385a88</t>
  </si>
  <si>
    <t>KALM Therapeutics</t>
  </si>
  <si>
    <t>Biopharma, Health Care, Medical, Wellness</t>
  </si>
  <si>
    <t>KALM Therapeutics provides non-steroidical treatment for eczema and psoriasis.</t>
  </si>
  <si>
    <t>kalmtherapeutics.com</t>
  </si>
  <si>
    <t>https://www.linkedin.com/company/kalm-therapeutics/</t>
  </si>
  <si>
    <t>+1 256 715-9336</t>
  </si>
  <si>
    <t>Chris Seibert</t>
  </si>
  <si>
    <t>chrisseibert@kalmtherapeutics.com</t>
  </si>
  <si>
    <t>https://www.linkedin.com/in/chris-seibert-mba-2227043/</t>
  </si>
  <si>
    <t>Gimme Credit LLC</t>
  </si>
  <si>
    <t>Consulting, Financial Services, Market Research, Professional Services</t>
  </si>
  <si>
    <t>Gimme Credit is a leading provider of independent corporate bond research and investment recommendations.</t>
  </si>
  <si>
    <t>gimmecredit.com</t>
  </si>
  <si>
    <t>https://www.linkedin.com/company/gimme-credit.com/</t>
  </si>
  <si>
    <t>(212) 785-2121</t>
  </si>
  <si>
    <t>Arthur Rosenzweig</t>
  </si>
  <si>
    <t>arosenzweig@gimmecredit.com</t>
  </si>
  <si>
    <t>https://www.linkedin.com/in/arthur-rosenzweig-36b28a142/</t>
  </si>
  <si>
    <t>Kalyon Energy</t>
  </si>
  <si>
    <t>Clean Energy, Energy, Renewable Energy</t>
  </si>
  <si>
    <t>Kalyon Energy focuses on research, development, and innovative projects to create clean and renewable energy sources.</t>
  </si>
  <si>
    <t>kalyonenerji.com</t>
  </si>
  <si>
    <t>https://www.linkedin.com/company/kalyonholding/?originalSubdomain=tr</t>
  </si>
  <si>
    <t>info@kalyonholding.com</t>
  </si>
  <si>
    <t>+90 216 680 41 80</t>
  </si>
  <si>
    <t>Standard Chartered Bank</t>
  </si>
  <si>
    <t>Murtaza Ata</t>
  </si>
  <si>
    <t>mata@kalyonholding.com.tr</t>
  </si>
  <si>
    <t>https://www.linkedin.com/in/dr-murtaza-ata-414a2420/</t>
  </si>
  <si>
    <t>Kuandeng</t>
  </si>
  <si>
    <t>Information Technology, Internet, Machine Learning, Robotics</t>
  </si>
  <si>
    <t>Kuandeng specializes in developing a variety of applications for autonomous driving.</t>
  </si>
  <si>
    <t>kuandeng.com</t>
  </si>
  <si>
    <t>https://www.linkedin.com/company/%E5%AE%BD%E5%87%B3/?originalSubdomain=ph</t>
  </si>
  <si>
    <t>010-53620699</t>
  </si>
  <si>
    <t>Guangdong Rongtai Capital, ChiFortune Venture, Yihang Funds, IDG Capital, AngelCrunch</t>
  </si>
  <si>
    <t>Liu Jun</t>
  </si>
  <si>
    <t>liujun@kuandeng.com</t>
  </si>
  <si>
    <t>https://www.crunchbase.com/person/liu-jun</t>
  </si>
  <si>
    <t>Orezone Resources</t>
  </si>
  <si>
    <t>Ottawa, Ontario, Canada</t>
  </si>
  <si>
    <t>Orezone Gold Corporation (ORE:TSX) is a Canadian exploration and development company.</t>
  </si>
  <si>
    <t>orezone.com</t>
  </si>
  <si>
    <t>https://www.linkedin.com/company/orezone-gold-corporation</t>
  </si>
  <si>
    <t>info@orezone.com</t>
  </si>
  <si>
    <t>888-673-0663</t>
  </si>
  <si>
    <t>Nioko Resources, Coris Bank International, Canaccord Genuity Group, CIBC Capital Markets</t>
  </si>
  <si>
    <t>Patrick Downey</t>
  </si>
  <si>
    <t>pdowney@orezone.com</t>
  </si>
  <si>
    <t>https://www.linkedin.com/in/patrick-downey-19824a248/</t>
  </si>
  <si>
    <t>https://orezone.com/en/company/management-directors/#:~:text=Management-,PATRICK%20G.%20DOWNEY,PRESIDENT%2C%20CEO%20AND%20DIRECTOR,-Mr.%20Downey%20has</t>
  </si>
  <si>
    <t>PITTAN</t>
  </si>
  <si>
    <t>Ashiya, Hyogo, Japan</t>
  </si>
  <si>
    <t>Pittan is a health tech startup that specializes in the development of high-speed analytical equipment to use in the healthcare industry.</t>
  </si>
  <si>
    <t>pittan.life</t>
  </si>
  <si>
    <t>https://jp.linkedin.com/company/pittan</t>
  </si>
  <si>
    <t>Kazuya Tsujimoto</t>
  </si>
  <si>
    <t>kazuya.tsujimoto@pittan.co.jp</t>
  </si>
  <si>
    <t>https://www.linkedin.com/in/kazuya-tsujimoto-b62274168/</t>
  </si>
  <si>
    <t>Sweet Oak</t>
  </si>
  <si>
    <t>Sweet Oak Parent LLC is a Delaware limited liability company that owns the Royal Oak and Whole Earth brands.</t>
  </si>
  <si>
    <t>EcoPals GmbH</t>
  </si>
  <si>
    <t>Ecopals develop sustainable solutions for road construction.</t>
  </si>
  <si>
    <t>ecopals.de</t>
  </si>
  <si>
    <t>https://www.linkedin.com/company/ecopals/</t>
  </si>
  <si>
    <t>info@ecopals.de</t>
  </si>
  <si>
    <t>FTTF</t>
  </si>
  <si>
    <t>Jonas Varga</t>
  </si>
  <si>
    <t>j.varga@ecopals.de</t>
  </si>
  <si>
    <t>https://www.linkedin.com/in/jonas-varga/</t>
  </si>
  <si>
    <t>Paperstac</t>
  </si>
  <si>
    <t>Banking, FinTech, Real Estate</t>
  </si>
  <si>
    <t>Paperstac is a platform where investors can come together in a safe and controlled environment to buy and sell mortgage notes.</t>
  </si>
  <si>
    <t>paperstac.com</t>
  </si>
  <si>
    <t>hello@paperstac.com</t>
  </si>
  <si>
    <t>407-930-9749</t>
  </si>
  <si>
    <t>Richard Allen</t>
  </si>
  <si>
    <t>rick@paperstac.com</t>
  </si>
  <si>
    <t>https://www.linkedin.com/in/richard-allen-paperstac/</t>
  </si>
  <si>
    <t>BIGC</t>
  </si>
  <si>
    <t>Advertising, Content Creators, Digital Marketing</t>
  </si>
  <si>
    <t>BIGC is a technology company that offers digital marketing, content creation, and advertising services.</t>
  </si>
  <si>
    <t>bigc.studio</t>
  </si>
  <si>
    <t>https://www.linkedin.com/company/bigccrew</t>
  </si>
  <si>
    <t>support@bigc.im</t>
  </si>
  <si>
    <t>+82 01033880891</t>
  </si>
  <si>
    <t>BonAngels Venture Partners, Anxi Investment, Chang An Hui Tong Fund, Zhongrong Life Insurance</t>
  </si>
  <si>
    <t>Blair Yang</t>
  </si>
  <si>
    <t>blair@bigc.im</t>
  </si>
  <si>
    <t>https://www.linkedin.com/in/blairyang/</t>
  </si>
  <si>
    <t>Shaanxi Xifeng Liquor Co,.LTD</t>
  </si>
  <si>
    <t>Customer Service, Food and Beverage, Manufacturing, Wine And Spirits</t>
  </si>
  <si>
    <t>Baoji, Shanxi, China</t>
  </si>
  <si>
    <t>Shaanxi Xifeng Liquor is a liquor manufacturing company.</t>
  </si>
  <si>
    <t>sxxfj.com</t>
  </si>
  <si>
    <t>400-860-1919</t>
  </si>
  <si>
    <t>Anxi Investment, Chang An Hui Tong Fund, Zhongrong Life Insurance</t>
  </si>
  <si>
    <t>Zhiyong Jia</t>
  </si>
  <si>
    <t>jiazhiyong@sxxfj.com</t>
  </si>
  <si>
    <t>https://pitchbook.com/profiles/company/231771-16#funding</t>
  </si>
  <si>
    <t>toggle</t>
  </si>
  <si>
    <t>toggle is the social implementation of technology in the real estate area.</t>
  </si>
  <si>
    <t>toggle.co.jp</t>
  </si>
  <si>
    <t>Satoshi Yamazaki</t>
  </si>
  <si>
    <t>s-yamazaki@toggle.co.jp</t>
  </si>
  <si>
    <t>https://toggle.co.jp/#:~:text=Satoshi%20Yamazaki,Director</t>
  </si>
  <si>
    <t>Allied</t>
  </si>
  <si>
    <t>Engineering, Human Resources, Legal, Management, Operations</t>
  </si>
  <si>
    <t>Health Care, Manufacturing, Medical, Pharmaceutical</t>
  </si>
  <si>
    <t>Kelowna, British Columbia, Canada</t>
  </si>
  <si>
    <t>Allied produces premium craft cannabinoid health products that support PTSI patients.</t>
  </si>
  <si>
    <t>allied.health</t>
  </si>
  <si>
    <t>https://www.linkedin.com/company/allied-corp/</t>
  </si>
  <si>
    <t>+1 8772554337</t>
  </si>
  <si>
    <t>Calum Hughes</t>
  </si>
  <si>
    <t>calum@allied.health</t>
  </si>
  <si>
    <t>https://allied.health/allied-team/</t>
  </si>
  <si>
    <t>Sappland</t>
  </si>
  <si>
    <t>Sappland Microelectronics is a designer of RF MEMS products.</t>
  </si>
  <si>
    <t>sappland.com</t>
  </si>
  <si>
    <t>Shumin Zhang</t>
  </si>
  <si>
    <t>https://pitchbook.com/profiles/company/483894-55#funding</t>
  </si>
  <si>
    <t>Snaps Ventures</t>
  </si>
  <si>
    <t>Fashion, Manufacturing, Retail</t>
  </si>
  <si>
    <t>Snaps Ventures is a manufacturer of snaps for caps intended for national basketball association.</t>
  </si>
  <si>
    <t>snaps.golf</t>
  </si>
  <si>
    <t>https://www.linkedin.com/company/snaps-ltd</t>
  </si>
  <si>
    <t>contact@snaps.ltd</t>
  </si>
  <si>
    <t>Donghai Securities, Hongqi Fund, Runke Fund, Ren Capital</t>
  </si>
  <si>
    <t>Zach Dallaire</t>
  </si>
  <si>
    <t>zach@snapsofficial.com</t>
  </si>
  <si>
    <t>https://www.crunchbase.com/person/zach-dallaire-c8b6</t>
  </si>
  <si>
    <t>Positive Sequence Biology</t>
  </si>
  <si>
    <t>Biopharma, Biotechnology, Genetics</t>
  </si>
  <si>
    <t>Positive Sequence Biology is a biotech company with new gene system-based editing, focused on biotech innovation &amp; breakthrough therapies.</t>
  </si>
  <si>
    <t>correctsequence.com</t>
  </si>
  <si>
    <t>hr@correctsequence.com</t>
  </si>
  <si>
    <t>Futeng Capital, Boyu Capital, Lilly Asia Ventures</t>
  </si>
  <si>
    <t>Susan Mou</t>
  </si>
  <si>
    <t>susan.mou@correctsequence.com</t>
  </si>
  <si>
    <t>https://www.linkedin.com/in/susan-mou-ph-d-31055a14/</t>
  </si>
  <si>
    <t>Portland State University</t>
  </si>
  <si>
    <t>EdTech, Education, Higher Education</t>
  </si>
  <si>
    <t>PSU is a public research university that offers in-person and online education courses for undergraduate and graduate programs.</t>
  </si>
  <si>
    <t>pdx.edu</t>
  </si>
  <si>
    <t>https://www.linkedin.com/school/portland-state-university</t>
  </si>
  <si>
    <t>503-725-3000</t>
  </si>
  <si>
    <t>US Department of Ener, Institute of Education Sciences, US Department of Energy, National Science Foundation</t>
  </si>
  <si>
    <t>Ann Cudd</t>
  </si>
  <si>
    <t>acudd@pdx.edu</t>
  </si>
  <si>
    <t>https://www.pdx.edu/president/meet-president#:~:text=MEET%20PRESIDENT,ANN%20CUDD</t>
  </si>
  <si>
    <t>EVident Battery</t>
  </si>
  <si>
    <t>Battery, Hardware, Manufacturing</t>
  </si>
  <si>
    <t>New Haven, Connecticut, United States</t>
  </si>
  <si>
    <t>EVident Battery offers inspection hardware and analytics software for EV battery packs.</t>
  </si>
  <si>
    <t>batteryevidence.com</t>
  </si>
  <si>
    <t>https://www.linkedin.com/company/battery-evidence/</t>
  </si>
  <si>
    <t>info@batteryevidence.com</t>
  </si>
  <si>
    <t>+1 774 420-4365</t>
  </si>
  <si>
    <t>Jinqiang Ning</t>
  </si>
  <si>
    <t>jinqiang.ning@batteryevidence.com</t>
  </si>
  <si>
    <t>https://linkedin.com//in/jinqiang-ning-phd-921157134</t>
  </si>
  <si>
    <t>Italcer Group</t>
  </si>
  <si>
    <t>Advanced Materials, Building Material, Manufacturing</t>
  </si>
  <si>
    <t>Rubiera, Emilia-Romagna, Italy</t>
  </si>
  <si>
    <t>Italcer Group is a manufacturer of indoor and outdoor ceramic products.</t>
  </si>
  <si>
    <t>gruppoitalcer.it</t>
  </si>
  <si>
    <t>https://www.linkedin.com/company/italcer-group/</t>
  </si>
  <si>
    <t>info@gruppoitalcer.it</t>
  </si>
  <si>
    <t>Graziano Verdi</t>
  </si>
  <si>
    <t>graziano.verdi@gruppoitalcer.it</t>
  </si>
  <si>
    <t>https://www.linkedin.com/in/gverdi/</t>
  </si>
  <si>
    <t>Icardio.AI</t>
  </si>
  <si>
    <t>Artificial Intelligence (AI), Big Data, Machine Learning, Medical</t>
  </si>
  <si>
    <t>Icardio.AI offers interpreting echocardiograms using machine learning algorithms.</t>
  </si>
  <si>
    <t>icardio.ai</t>
  </si>
  <si>
    <t>https://www.linkedin.com/company/icardio-ai/</t>
  </si>
  <si>
    <t>Cedars-Sinai Accelerator</t>
  </si>
  <si>
    <t>Joseph Sokol</t>
  </si>
  <si>
    <t>joseph@icardio.ai</t>
  </si>
  <si>
    <t>https://linkedin.com/in/ACwAAB8LVOkByEKx0DoemA3tKH5BWbn47g4pR2Q</t>
  </si>
  <si>
    <t>Healthplus.ai</t>
  </si>
  <si>
    <t>Artificial Intelligence (AI), Computer, Health Care, Software</t>
  </si>
  <si>
    <t>Healthplus.ai enables proactive surgery care</t>
  </si>
  <si>
    <t>healthplus.ai</t>
  </si>
  <si>
    <t>https://www.linkedin.com/company/healthplus-ai</t>
  </si>
  <si>
    <t>info@healthplus.ai</t>
  </si>
  <si>
    <t>Cedars-Sinai Accelerator, LUMO labs, European Commission</t>
  </si>
  <si>
    <t>Bart Geerts</t>
  </si>
  <si>
    <t>bart@healthplus.ai</t>
  </si>
  <si>
    <t>https://linkedin.com/in/ACwAAAC6dMoBSXJ-r3OMfr1zs4sHaWM4w7gCVdA</t>
  </si>
  <si>
    <t>Fuxiang Aesthetics</t>
  </si>
  <si>
    <t>Fuxiang Medical is a biotechnology service provider committed to raising the standard of medical aid technologies.</t>
  </si>
  <si>
    <t>favorsun.cn</t>
  </si>
  <si>
    <t>Shaanxi New Era Capital, Yuhai Capital</t>
  </si>
  <si>
    <t>Yezhuo Liu</t>
  </si>
  <si>
    <t>https://pitchbook.com/profiles/company/492705-82#funding</t>
  </si>
  <si>
    <t>Tracer Biotechnologies</t>
  </si>
  <si>
    <t>Biotechnology, Electronic Health Record (EHR), Health Care, Wellness</t>
  </si>
  <si>
    <t>Tracer Biotechnologies is a biotechnology company that offers monitoring services for oncology patients.</t>
  </si>
  <si>
    <t>tracerbio.com</t>
  </si>
  <si>
    <t>info@tracerbio.com</t>
  </si>
  <si>
    <t>+1 561-365-8764</t>
  </si>
  <si>
    <t>Mark Kaganovich</t>
  </si>
  <si>
    <t>mark@tracerbio.com</t>
  </si>
  <si>
    <t>https://tracerbio.com/#:~:text=CEO%20%26%20FOUNDER,Mark%20Kaganovich</t>
  </si>
  <si>
    <t>Ambrosia Biosciences</t>
  </si>
  <si>
    <t>Biopharma, Biotechnology, Health Care</t>
  </si>
  <si>
    <t>Ambrosia Biosciences offers drug development services for small molecule-based therapies for obesity and other metabolic disorders.</t>
  </si>
  <si>
    <t>ambrosiabiosciences.com</t>
  </si>
  <si>
    <t>https://www.linkedin.com/company/ambrosia-biosciences/</t>
  </si>
  <si>
    <t>+1 303 351-5800</t>
  </si>
  <si>
    <t>Boulder Ventures, BVF Partners</t>
  </si>
  <si>
    <t>Nick Traggis</t>
  </si>
  <si>
    <t>nick@ambrosiabiosciences.com</t>
  </si>
  <si>
    <t>https://www.linkedin.com/in/ntraggis/</t>
  </si>
  <si>
    <t>Khalani</t>
  </si>
  <si>
    <t>Blockchain, Information Technology, Web3</t>
  </si>
  <si>
    <t>America, Alabama, United States</t>
  </si>
  <si>
    <t>Khalani has developed the world's first decentralized solver platform, which seeks to improve the web3 user experience.</t>
  </si>
  <si>
    <t>khalani.network</t>
  </si>
  <si>
    <t>https://www.linkedin.com/company/khalani-labs/</t>
  </si>
  <si>
    <t>Ethereal Ventures</t>
  </si>
  <si>
    <t>Tannr Allard</t>
  </si>
  <si>
    <t>https://www.linkedin.com/in/tannr-allard/</t>
  </si>
  <si>
    <t>Glassbox</t>
  </si>
  <si>
    <t>Artificial Intelligence (AI), Finance, Financial Services, SaaS</t>
  </si>
  <si>
    <t>Redefining Financial Analysis for the AI-Driven World</t>
  </si>
  <si>
    <t>glassboxdeals.com</t>
  </si>
  <si>
    <t>https://www.linkedin.com/company/glassboxdeals</t>
  </si>
  <si>
    <t>allison@glassboxdeals.com</t>
  </si>
  <si>
    <t>Allison Harris</t>
  </si>
  <si>
    <t>https://www.linkedin.com/in/allison-harris-02b662a7/</t>
  </si>
  <si>
    <t>American Forest Foundation</t>
  </si>
  <si>
    <t>Environmental Consulting</t>
  </si>
  <si>
    <t>American Forest Foundation is a conservation non-profit organization that specializes in family forests.</t>
  </si>
  <si>
    <t>forestfoundation.org</t>
  </si>
  <si>
    <t>https://www.linkedin.com/company/american-forest-foundation</t>
  </si>
  <si>
    <t>(202) 765-3660</t>
  </si>
  <si>
    <t>International Paper, U.S. Department of Agriculture</t>
  </si>
  <si>
    <t>Rita Hite</t>
  </si>
  <si>
    <t>rhite@forestfoundation.org</t>
  </si>
  <si>
    <t>https://linkedin.com//in/rita-hite-9b570124</t>
  </si>
  <si>
    <t>Garen Semiconductor</t>
  </si>
  <si>
    <t>Advanced Materials, Industrial, Manufacturing, Semiconductor</t>
  </si>
  <si>
    <t>Garen Semiconductor focuses on the R&amp;D, production and sales of semiconductor materials (such as gallium oxide).</t>
  </si>
  <si>
    <t>garen.cc</t>
  </si>
  <si>
    <t>garen_semi@163.com</t>
  </si>
  <si>
    <t>86 17857128267</t>
  </si>
  <si>
    <t>Jiuzhi Ziben</t>
  </si>
  <si>
    <t>Hui Zhang</t>
  </si>
  <si>
    <t>https://pitchbook.com/profiles/company/522740-26#patents</t>
  </si>
  <si>
    <t>Puerto Rico Science Technology and Research Trust</t>
  </si>
  <si>
    <t>Agriculture, Clinical Trials, Life Science, Non Profit</t>
  </si>
  <si>
    <t>Puerto Rico Science Technology and Research Trust is a nonprofit organization and parent organization of local accelerator parallel18.</t>
  </si>
  <si>
    <t>prsciencetrust.org</t>
  </si>
  <si>
    <t>https://www.linkedin.com/company/prsciencetechtrust</t>
  </si>
  <si>
    <t>info@prsciencetrust.org</t>
  </si>
  <si>
    <t>+1 787 523 1592</t>
  </si>
  <si>
    <t>Lucy Crespo</t>
  </si>
  <si>
    <t>lcrespo@prsciencetrust.org</t>
  </si>
  <si>
    <t>https://linkedin.com/in/ACwAAAgF9fkBjtXoqKuNo9VDj5J1SC6tQ1XrYQc</t>
  </si>
  <si>
    <t>Cunningham Mining</t>
  </si>
  <si>
    <t>Cunningham Mining is a major participant in the ever-changing world of energy and natural resources.</t>
  </si>
  <si>
    <t>cunninghammining.com</t>
  </si>
  <si>
    <t>https://www.linkedin.com/in/cunningham-mining/</t>
  </si>
  <si>
    <t>Ryan Cunningham</t>
  </si>
  <si>
    <t>ryanc@cunninghammining.com</t>
  </si>
  <si>
    <t>https://linkedin.com/in/ACwAAAxsw5kB1b1FOyuVGCpsvfq0y7wZj-1qZNY</t>
  </si>
  <si>
    <t>Bukaxing</t>
  </si>
  <si>
    <t>E-Commerce, Food and Beverage, Pet</t>
  </si>
  <si>
    <t>Nanshan, Hunan, China</t>
  </si>
  <si>
    <t>Bukaxing is an e-commerce platform for small pet food supplies.</t>
  </si>
  <si>
    <t>yaoyuanrong@61inn.com</t>
  </si>
  <si>
    <t>136-7020-1151</t>
  </si>
  <si>
    <t>Jinding Capital</t>
  </si>
  <si>
    <t>Scamnetic</t>
  </si>
  <si>
    <t>Artificial Intelligence (AI), Security, Software</t>
  </si>
  <si>
    <t>Scamnetic provides AI-based real time scam protection services.</t>
  </si>
  <si>
    <t>scamnetic.com</t>
  </si>
  <si>
    <t>https://www.linkedin.com/company/scamnetic/about/</t>
  </si>
  <si>
    <t>Al Pascual</t>
  </si>
  <si>
    <t>al@scamnetic.com</t>
  </si>
  <si>
    <t>https://linkedin.com/in/ACwAAAon3VUBwtvpeWZNCRV3IBaZpolL9OaGXgE</t>
  </si>
  <si>
    <t>Dstlry</t>
  </si>
  <si>
    <t>Books, Comics</t>
  </si>
  <si>
    <t>Dstlry is the next-generation comics publisher.</t>
  </si>
  <si>
    <t>dstlry.co</t>
  </si>
  <si>
    <t>https://www.linkedin.com/company/dstlry-media</t>
  </si>
  <si>
    <t>1AM Gaming</t>
  </si>
  <si>
    <t>David Steinberger</t>
  </si>
  <si>
    <t>david@dstlry.co</t>
  </si>
  <si>
    <t>https://www.linkedin.com/in/davidsteinberger/</t>
  </si>
  <si>
    <t>Shibuya Blend Green Energy</t>
  </si>
  <si>
    <t>Analytics, Consulting, Service Industry</t>
  </si>
  <si>
    <t>Shibuya Blend Green Energy is a operator of a carbon trading platform.</t>
  </si>
  <si>
    <t>jp-gx.com</t>
  </si>
  <si>
    <t>https://www.linkedin.com/company/shibuya-blend-green-energy</t>
  </si>
  <si>
    <t>Quantum Leaps Ventures, HAKOBUNE</t>
  </si>
  <si>
    <t>Kenji Yoshioka</t>
  </si>
  <si>
    <t>kenji.yoshioka@jp-gx.com</t>
  </si>
  <si>
    <t>https://jp-gx.com/about#:~:text=Co%2DChief%20Executive,Kenji%20Yoshioka</t>
  </si>
  <si>
    <t>Pulse Charter Connect</t>
  </si>
  <si>
    <t>Health Care, Logistics</t>
  </si>
  <si>
    <t>Pulse Charter Connect provides organ transportation logistics services.</t>
  </si>
  <si>
    <t>pulsecharterconnect.com</t>
  </si>
  <si>
    <t>https://www.linkedin.com/company/pulse-charter-connect</t>
  </si>
  <si>
    <t>info@pulsecharterconnect.com</t>
  </si>
  <si>
    <t>Cedars-Sinai Accelerator, Techstars, MassChallenge</t>
  </si>
  <si>
    <t>Laura Epstein</t>
  </si>
  <si>
    <t>laura@pulsecharterconnect.com</t>
  </si>
  <si>
    <t>https://linkedin.com/in/ACwAABXWbUkBw8VgDwJalKtLvvF36lMlmuLXyO8</t>
  </si>
  <si>
    <t>Blender Bites</t>
  </si>
  <si>
    <t>Blender Bites is a food and beverage company.</t>
  </si>
  <si>
    <t>blenderbites.com</t>
  </si>
  <si>
    <t>https://www.linkedin.com/company/blender-bites-inc</t>
  </si>
  <si>
    <t>info@blenderbites.com</t>
  </si>
  <si>
    <t>604-802-3879</t>
  </si>
  <si>
    <t>Export Development Canada</t>
  </si>
  <si>
    <t>Chelsie Hodge</t>
  </si>
  <si>
    <t>chelsie@blenderbites.com</t>
  </si>
  <si>
    <t>https://linkedin.com/in/ACwAAAS1sEgBi9QratQKJkXdVRZ8ILK45CKQ1fU</t>
  </si>
  <si>
    <t>COMICSMART</t>
  </si>
  <si>
    <t>Business Information Systems, Business Intelligence, IT Infrastructure</t>
  </si>
  <si>
    <t>Comic Smart conducts business such as the development and management of writers and performers.</t>
  </si>
  <si>
    <t>comicsmart.co.jp</t>
  </si>
  <si>
    <t>Mitsunori Sato</t>
  </si>
  <si>
    <t>sato@comicsmart.co.jp</t>
  </si>
  <si>
    <t>https://pitchbook.com/profiles/company/544716-10#funding</t>
  </si>
  <si>
    <t>W. P. Carey School of Business – Arizona State University</t>
  </si>
  <si>
    <t>W. P. Carey School of Business ia an educational institute.</t>
  </si>
  <si>
    <t>wpcarey.asu.edu</t>
  </si>
  <si>
    <t>https://www.linkedin.com/school/wpcareyschool/about</t>
  </si>
  <si>
    <t>The W. P. Carey Foundation</t>
  </si>
  <si>
    <t>Ohad Kadan</t>
  </si>
  <si>
    <t>Professor</t>
  </si>
  <si>
    <t>ohad.kadan@asu.edu</t>
  </si>
  <si>
    <t>https://www.linkedin.com/in/ohad-kadan-64b41011/</t>
  </si>
  <si>
    <t>Suzhou Kerun New Materials</t>
  </si>
  <si>
    <t>Clean Energy, Energy, Industrial</t>
  </si>
  <si>
    <t>Suzhou Kerun New Materials is an enterprise focusing on the R&amp;D and production of perfluorinated ion membranes for fuel cell protons.</t>
  </si>
  <si>
    <t>Sinopec Capital, Sequoia Capital China</t>
  </si>
  <si>
    <t>HeroGo</t>
  </si>
  <si>
    <t>E-Commerce, Grocery, Organic Food, Subscription Service, Sustainability</t>
  </si>
  <si>
    <t>HeroGo is a provider of subscription service for reclaimed food produce.</t>
  </si>
  <si>
    <t>herogo.ae</t>
  </si>
  <si>
    <t>http://linkedin.com/company/herogo-inc/</t>
  </si>
  <si>
    <t>hello@herogo.ae</t>
  </si>
  <si>
    <t>Oraseya Capital</t>
  </si>
  <si>
    <t>Daniel Solomon</t>
  </si>
  <si>
    <t>daniel@herogo.ae</t>
  </si>
  <si>
    <t>https://www.linkedin.com/in/danielfsolomon/</t>
  </si>
  <si>
    <t>BYSTAMP</t>
  </si>
  <si>
    <t>Vannes, Bretagne, France</t>
  </si>
  <si>
    <t>ByStamp is a face-to-face authentication and digital signature on smartphones and tablets.</t>
  </si>
  <si>
    <t>bystamp.com</t>
  </si>
  <si>
    <t>https://www.linkedin.com/company/by-stamp/</t>
  </si>
  <si>
    <t>hello@bystamp.com</t>
  </si>
  <si>
    <t>Yann Le Bail</t>
  </si>
  <si>
    <t>yann@bystamp.com</t>
  </si>
  <si>
    <t>https://www.linkedin.com/in/yannlebail56/</t>
  </si>
  <si>
    <t>STHRIVE</t>
  </si>
  <si>
    <t>E-Learning, EdTech, Education</t>
  </si>
  <si>
    <t>STHRIVE is a learning platform for salesforce education, offering content curation, AI-driven training, analytics, and gamified experiences.</t>
  </si>
  <si>
    <t>sthrive.com</t>
  </si>
  <si>
    <t>https://www.linkedin.com/company/sthrive/</t>
  </si>
  <si>
    <t>contact@sthrive.com</t>
  </si>
  <si>
    <t>SANDBOX accelerator, Techstars</t>
  </si>
  <si>
    <t>Laurence Ouaknine</t>
  </si>
  <si>
    <t>l.ouaknine@sthrive.com</t>
  </si>
  <si>
    <t>https://linkedin.com/in/ACwAAAEuGwsBiHPatbBDtOmo8r12Nc6zk8LMY8c</t>
  </si>
  <si>
    <t>XWELL</t>
  </si>
  <si>
    <t>XWELL is a global health and wellness holding company.</t>
  </si>
  <si>
    <t>xwell.com</t>
  </si>
  <si>
    <t>media@xwell.com</t>
  </si>
  <si>
    <t>Scott Milford</t>
  </si>
  <si>
    <t>scott.milford@xwell.com</t>
  </si>
  <si>
    <t>https://www.linkedin.com/in/scott-milford-9339316/</t>
  </si>
  <si>
    <t>LANDNET</t>
  </si>
  <si>
    <t>Consulting, Real Estate, Real Estate Investment</t>
  </si>
  <si>
    <t>LANDNET is a real estate company that specializes in real estate investment services.</t>
  </si>
  <si>
    <t>landnet.co.jp</t>
  </si>
  <si>
    <t>03-3986-3981</t>
  </si>
  <si>
    <t>Akihiro Sakae</t>
  </si>
  <si>
    <t>sakae@landnet.co.jp</t>
  </si>
  <si>
    <t>https://www.wsj.com/market-data/quotes/JP/XTKS/2991/company-people/executive-profile/216003204#:~:text=Akihiro%20Sakae,CEO%20%26%20Representative%20Director</t>
  </si>
  <si>
    <t>Godrej Tyson Foods</t>
  </si>
  <si>
    <t>Godrej Tyson Foods provides delicious taste, safe, and cheap protein products through households.</t>
  </si>
  <si>
    <t>Godrej Agrovet</t>
  </si>
  <si>
    <t>Abhay Parnerkar</t>
  </si>
  <si>
    <t>abhay.parnerkar@godrejagrovet.com</t>
  </si>
  <si>
    <t>https://www.linkedin.com/in/abhay-parnerkar-b710311/</t>
  </si>
  <si>
    <t>Victory Hemp Foods</t>
  </si>
  <si>
    <t>Food Processing, Food Trucks, Organic Food</t>
  </si>
  <si>
    <t>Carrollton, Kentucky, United States</t>
  </si>
  <si>
    <t>Victory Hemp Foods provides American farmers with a new, financially sustaining crop.</t>
  </si>
  <si>
    <t>victoryhempfoods.com</t>
  </si>
  <si>
    <t>https://www.linkedin.com/company/victory-hemp-foods/</t>
  </si>
  <si>
    <t>info@victoryhempfoods.com</t>
  </si>
  <si>
    <t>+1 502-230-3221</t>
  </si>
  <si>
    <t>Chad Rosen</t>
  </si>
  <si>
    <t>chad@victoryhempfoods.com</t>
  </si>
  <si>
    <t>https://www.linkedin.com/in/chadwrosen/</t>
  </si>
  <si>
    <t>https://theorg.com/org/victory-hemp-foods/org-chart/chad-rosen</t>
  </si>
  <si>
    <t>ZABoooN</t>
  </si>
  <si>
    <t>Business Development, Product Management, Shipping</t>
  </si>
  <si>
    <t>ZABoooN is a shipping company that offers crew labor management, movement management, and ship management services.</t>
  </si>
  <si>
    <t>zabooon.com</t>
  </si>
  <si>
    <t>+81 050 3631 2117</t>
  </si>
  <si>
    <t>Katsuya Todaka</t>
  </si>
  <si>
    <t>k.todaka@zabooon.com</t>
  </si>
  <si>
    <t>https://zabooon.com/member#:~:text=Representative%20Director/CEO,Katsuya%20Todaka</t>
  </si>
  <si>
    <t>Vitania</t>
  </si>
  <si>
    <t>Commercial Real Estate, Real Estate</t>
  </si>
  <si>
    <t>Tel Aviv-yafo, Tel Aviv, Israel</t>
  </si>
  <si>
    <t>Vitania is a commercial and residential real estate company.</t>
  </si>
  <si>
    <t>vitania.co.il</t>
  </si>
  <si>
    <t>office@vitania.co.il</t>
  </si>
  <si>
    <t>03-6431931</t>
  </si>
  <si>
    <t>Rami Ungar</t>
  </si>
  <si>
    <t>Ofer Ziv</t>
  </si>
  <si>
    <t>ofer@vitania.co.il</t>
  </si>
  <si>
    <t>https://vitania.co.il/en/about-eng/#:~:text=vitania.co.il-,Ofer%20Ziv%2C%20CEO,-Mr.%20Ofer%20Ziv</t>
  </si>
  <si>
    <t>Opteam</t>
  </si>
  <si>
    <t>Artificial Intelligence (AI), Construction, Machine Learning, Project Management, Smart Cities, Software, Sustainability</t>
  </si>
  <si>
    <t>Construction Project Management Software</t>
  </si>
  <si>
    <t>opteam.ai</t>
  </si>
  <si>
    <t>http://linkedin.com/company/opteamai</t>
  </si>
  <si>
    <t>contactus@opteam.ai</t>
  </si>
  <si>
    <t>SANDBOX accelerator</t>
  </si>
  <si>
    <t>Ahmed Hegazy</t>
  </si>
  <si>
    <t>ahmed@opteam.ai</t>
  </si>
  <si>
    <t>https://linkedin.com/in/ACwAAA--YdwB-WNyA0HbC-FlEBxc4KZThzx7xEA</t>
  </si>
  <si>
    <t>Horizon games</t>
  </si>
  <si>
    <t>Gaming, Mobile Apps, Online Games, Video Games</t>
  </si>
  <si>
    <t>Mobile app, game development</t>
  </si>
  <si>
    <t>horizonlegend.com</t>
  </si>
  <si>
    <t>https://www.linkedin.com/company/horizongames/</t>
  </si>
  <si>
    <t>info@horizonlegend.com</t>
  </si>
  <si>
    <t>David Khrulenko</t>
  </si>
  <si>
    <t>david@horizonlegend.com</t>
  </si>
  <si>
    <t>https://linkedin.com/in/ACwAADsN40sBW08ozVHwrVzIOyOs0ytSxLigL_E</t>
  </si>
  <si>
    <t>Xiaoyi</t>
  </si>
  <si>
    <t>Clinical Trials, Lifestyle, Manufacturing, Pet</t>
  </si>
  <si>
    <t>Jiangdu, Zhejiang, China</t>
  </si>
  <si>
    <t>Xiaoyi is a research and development manufacturer of smart pet products.</t>
  </si>
  <si>
    <t>elspet.cn</t>
  </si>
  <si>
    <t>138-5259-5885</t>
  </si>
  <si>
    <t>Yuan Gong</t>
  </si>
  <si>
    <t>https://www.elspet.cn/show-88.html#:~:text=AUTHOR%20XIAOYI-,Xiaoyi%20CEO%20Gong%20Yuan,-was%20interviewed%20by</t>
  </si>
  <si>
    <t>Flow</t>
  </si>
  <si>
    <t>Engineering, Finance, Management, Medical &amp; Science, Operations, Sales</t>
  </si>
  <si>
    <t>Data Integration, Finance, Financial Services, FinTech, Impact Investing, Infrastructure, SaaS, Venture Capital</t>
  </si>
  <si>
    <t>Flow solves the complexity of fund infrastructure.</t>
  </si>
  <si>
    <t>flowinc.com</t>
  </si>
  <si>
    <t>https://www.linkedin.com/company/flowinc</t>
  </si>
  <si>
    <t>SVB Financial Group</t>
  </si>
  <si>
    <t>Nicholas Grabowski</t>
  </si>
  <si>
    <t>nicholas@flowinc.com</t>
  </si>
  <si>
    <t>https://linkedin.com//in/nicholas-grabowski-7425114</t>
  </si>
  <si>
    <t>OrbitalRx</t>
  </si>
  <si>
    <t>Analytics, Health Care, Industrial Automation, Information Technology</t>
  </si>
  <si>
    <t>OrbitalRx provides a comprehensive data-unifying platform built to true hospital pharmacy workflows.</t>
  </si>
  <si>
    <t>orbitalrx.com</t>
  </si>
  <si>
    <t>https://www.linkedin.com/company/orbitalrx</t>
  </si>
  <si>
    <t>info@orbitalrx.com</t>
  </si>
  <si>
    <t>The Launch Place, Excelerate Health Ventures</t>
  </si>
  <si>
    <t>Nate Peaty</t>
  </si>
  <si>
    <t>nate@orbitalrx.com</t>
  </si>
  <si>
    <t>https://linkedin.com/in/ACwAAAVMa5cBvzRRkJRj76GERjgGNIF0CmzTpRk</t>
  </si>
  <si>
    <t>Orgmatch</t>
  </si>
  <si>
    <t>B2B, Communities, Marketplace, Non Profit, SaaS, Social CRM, Social Entrepreneurship, Social Impact</t>
  </si>
  <si>
    <t>Discover complementary organizations.</t>
  </si>
  <si>
    <t>orgmatch.com</t>
  </si>
  <si>
    <t>https://www.linkedin.com/company/orgmatch</t>
  </si>
  <si>
    <t>info@orgmatch.com</t>
  </si>
  <si>
    <t>604-838-5178</t>
  </si>
  <si>
    <t>Alchemist Accelerator</t>
  </si>
  <si>
    <t>Trevor Loke</t>
  </si>
  <si>
    <t>trevor@orgmatch.com</t>
  </si>
  <si>
    <t>https://www.linkedin.com/in/tjloke/</t>
  </si>
  <si>
    <t>Vessel Finance</t>
  </si>
  <si>
    <t>Vessel Finance is a ZK-powered order book exchange.</t>
  </si>
  <si>
    <t>vessel.finance</t>
  </si>
  <si>
    <t>Elmnts</t>
  </si>
  <si>
    <t>Blockchain, Non-Fungible Token (NFT), Oil and Gas</t>
  </si>
  <si>
    <t>Elmnts is a blockchain-based tokenized commodity ecosystem for oil &amp; gas royalties.</t>
  </si>
  <si>
    <t>elmnts.io</t>
  </si>
  <si>
    <t>B+J Studios, Foundation Capital, Graph Ventures</t>
  </si>
  <si>
    <t>Odai Ammar</t>
  </si>
  <si>
    <t>odai@elmnts.io</t>
  </si>
  <si>
    <t>https://www.linkedin.com/in/odai-ammar/</t>
  </si>
  <si>
    <t>Blockscout</t>
  </si>
  <si>
    <t>Blockchain, Cryptocurrency, Open Source, Software</t>
  </si>
  <si>
    <t>Multichain, open-source block explorer designed for Ethereum-based blockchains and L2 rollups.</t>
  </si>
  <si>
    <t>blockscout.com</t>
  </si>
  <si>
    <t>mojmir@blockscout.com</t>
  </si>
  <si>
    <t>1kx</t>
  </si>
  <si>
    <t>Igor Barinov</t>
  </si>
  <si>
    <t>igor@blockscout.com</t>
  </si>
  <si>
    <t>https://www.linkedin.com/in/igorbarinov/</t>
  </si>
  <si>
    <t>https://www.blog.blockscout.com/blockscout-raises-3m-seed-round-led-by-1kx/#:~:text=Igor%20Barinov%2C%20Founder%20and%20CEO%20of%20Blockscout</t>
  </si>
  <si>
    <t>Ana G. Méndez University</t>
  </si>
  <si>
    <t>Education, Higher Education, STEM Education, Universities</t>
  </si>
  <si>
    <t>Ana G. Méndez University is a private, non-profit institution of higher education that offers a variety of academic courses.</t>
  </si>
  <si>
    <t>uagm.edu</t>
  </si>
  <si>
    <t>https://www.linkedin.com/company/uagm/</t>
  </si>
  <si>
    <t>admisionesuagm@uagm.edu</t>
  </si>
  <si>
    <t>787-751-1403</t>
  </si>
  <si>
    <t>Sygnus Capital</t>
  </si>
  <si>
    <t>Jose F. Mendez</t>
  </si>
  <si>
    <t>jmendez@uagm.edu</t>
  </si>
  <si>
    <t>https://uagm.edu/es/sobre-uagm/message-president#:~:text=Jose%20F.%20Mendez%20Mendez%20President</t>
  </si>
  <si>
    <t>Crown Point Energy</t>
  </si>
  <si>
    <t>Crown Point Energy is a junior international oil and gas company with cash flow from production.</t>
  </si>
  <si>
    <t>crownpointenergy.com</t>
  </si>
  <si>
    <t>https://www.linkedin.com/company/crown-point-energy-inc</t>
  </si>
  <si>
    <t>info@crownpointenergy.com</t>
  </si>
  <si>
    <t>(403)232-1150</t>
  </si>
  <si>
    <t>Pablo Peralta</t>
  </si>
  <si>
    <t>Gabriel Obrador</t>
  </si>
  <si>
    <t>gobrador@crownpointenergy.com</t>
  </si>
  <si>
    <t>https://www.linkedin.com/in/gabriel-obrador-2416653b/</t>
  </si>
  <si>
    <t>NOMA AI</t>
  </si>
  <si>
    <t>Artificial Intelligence (AI), Clinical Trials, Data Visualization, Health Care, Information Services, Machine Learning</t>
  </si>
  <si>
    <t>NOMA AI develops clinical decision support and patient monitoring and alerting solutions.</t>
  </si>
  <si>
    <t>noma.ai</t>
  </si>
  <si>
    <t>https://www.linkedin.com/company/noma-ai</t>
  </si>
  <si>
    <t>info@noma.ai</t>
  </si>
  <si>
    <t>316-258-0203</t>
  </si>
  <si>
    <t>Cedars-Sinai Accelerator, Beta Boom</t>
  </si>
  <si>
    <t>Salim Malakouti</t>
  </si>
  <si>
    <t>salim@noma.ai</t>
  </si>
  <si>
    <t>https://www.linkedin.com/in/salimmalakouti/</t>
  </si>
  <si>
    <t>Kazam</t>
  </si>
  <si>
    <t>Automotive, Electric Vehicle, Internet of Things</t>
  </si>
  <si>
    <t>Kazam provides IoT enabled EV charging software and hardware.</t>
  </si>
  <si>
    <t>kazam.in</t>
  </si>
  <si>
    <t>https://www.linkedin.com/company/kazam-ev</t>
  </si>
  <si>
    <t>support@kazam.in</t>
  </si>
  <si>
    <t>+91 9958943092</t>
  </si>
  <si>
    <t>Vertex Ventures Southeast Asia &amp; India, PETRONAS FutureTech, Avaana Capital, Dell Technologies, Inflection Point Ventures</t>
  </si>
  <si>
    <t>Akshay Shekhar</t>
  </si>
  <si>
    <t>akshay@kazam.in</t>
  </si>
  <si>
    <t>https://www.linkedin.com/in/ACwAAAsCnQEBdiDeNrZJWhLaf9Q2BmAA2FbwF-4/</t>
  </si>
  <si>
    <t>Pro Athlete Community (PAC)</t>
  </si>
  <si>
    <t>PAC delivers tailored executive education, experiences, and a luminary network designed to unlock your full potential.</t>
  </si>
  <si>
    <t>proathletecommunity.com</t>
  </si>
  <si>
    <t>https://www.linkedin.com/company/pro-athlete-community-pac</t>
  </si>
  <si>
    <t>Kaleb Thornhill</t>
  </si>
  <si>
    <t>kaleb@proathletecommunity.com</t>
  </si>
  <si>
    <t>https://www.linkedin.com/in/kalebthornhill/</t>
  </si>
  <si>
    <t>IDGeo - Inteligência Agrícola</t>
  </si>
  <si>
    <t>Agriculture, AgTech, Artificial Intelligence (AI), Farming, Software</t>
  </si>
  <si>
    <t>Piracicaba, Sao Paulo, Brazil</t>
  </si>
  <si>
    <t>IDGeo is an ag-tech startup specializing in technological solutions for monitoring and managing agricultural areas.</t>
  </si>
  <si>
    <t>idgeo.com.br</t>
  </si>
  <si>
    <t>https://br.linkedin.com/company/idgeo1</t>
  </si>
  <si>
    <t>ronan@idgeo.com.br</t>
  </si>
  <si>
    <t>+55 34 99939 2665</t>
  </si>
  <si>
    <t>BB Ventures, Poli Angels, Fundação de Amparo à Pesquisa do Estado de SP</t>
  </si>
  <si>
    <t>Ronan Campos</t>
  </si>
  <si>
    <t>ronan.campos@idgeo.com.br</t>
  </si>
  <si>
    <t>https://www.linkedin.com/in/ronan-idgeo/</t>
  </si>
  <si>
    <t>ProvenAir Technologies</t>
  </si>
  <si>
    <t>Aerospace, Artificial Intelligence (AI), Information Technology</t>
  </si>
  <si>
    <t>ProvenAir Technologies is a provider of AI and cloud-based maintenance solutions for aerospace assets.</t>
  </si>
  <si>
    <t>provenair.com</t>
  </si>
  <si>
    <t>https://www.linkedin.com/company/provenair-technologies-llc/</t>
  </si>
  <si>
    <t>info@provenair.com</t>
  </si>
  <si>
    <t>Jim Boccarossa</t>
  </si>
  <si>
    <t>jim@provenair.com</t>
  </si>
  <si>
    <t>https://www.linkedin.com/in/jimboc/</t>
  </si>
  <si>
    <t>Guancheng Information</t>
  </si>
  <si>
    <t>Medical, Medical Device</t>
  </si>
  <si>
    <t>Guancheng Information is a competent provider of comprehensive intelligent industrial solutions.</t>
  </si>
  <si>
    <t>gct-china.com</t>
  </si>
  <si>
    <t>gct-market@gct-china.com</t>
  </si>
  <si>
    <t>400-880-7002</t>
  </si>
  <si>
    <t>Allround Doctors</t>
  </si>
  <si>
    <t>Allround Doctors is a digital healthcare startup that develops digital medical devices for cancer patients.</t>
  </si>
  <si>
    <t>ards.co.kr</t>
  </si>
  <si>
    <t>contact@ards.co.kr</t>
  </si>
  <si>
    <t>+82 31-709-1829</t>
  </si>
  <si>
    <t>Kwak Seong Dong</t>
  </si>
  <si>
    <t>https://tracxn.com/d/companies/allround-doctors/__mCZ_Zpwl7I-acf1AWky9WiDIbrJpwYtlIGaRakoTcJM#:~:text=Kwak%20Seong%20Dong%20is%20the%20CEO%20of%20Allround%20Doctors.</t>
  </si>
  <si>
    <t>MetaDAO</t>
  </si>
  <si>
    <t>Blockchain, Decentralized Finance (DeFi), Information Technology, Internet</t>
  </si>
  <si>
    <t>MetaDAO is the principles of decentralized governance with market dynamics.</t>
  </si>
  <si>
    <t>metadao.fi</t>
  </si>
  <si>
    <t>https://www.linkedin.com/company/metadaoproject/</t>
  </si>
  <si>
    <t>Kollan House</t>
  </si>
  <si>
    <t>kollan@metadao.fi</t>
  </si>
  <si>
    <t>https://www.linkedin.com/in/kollan/</t>
  </si>
  <si>
    <t>Yedem</t>
  </si>
  <si>
    <t>GreenTech, Information Technology, Parking, Ride Sharing, Software</t>
  </si>
  <si>
    <t>Brno, Jihomoravsky kraj, Czech Republic</t>
  </si>
  <si>
    <t>SaaS, Mobile App, Green tech</t>
  </si>
  <si>
    <t>yedem.io</t>
  </si>
  <si>
    <t>https://www.linkedin.com/company/yedem</t>
  </si>
  <si>
    <t>info@yedem.io</t>
  </si>
  <si>
    <t>Czech Founders VC</t>
  </si>
  <si>
    <t>Matej Ballo</t>
  </si>
  <si>
    <t>matej.ballo@yedem.io</t>
  </si>
  <si>
    <t>https://www.linkedin.com/in/matej-ballo/</t>
  </si>
  <si>
    <t>Earth Boat Co</t>
  </si>
  <si>
    <t>Boating, Manufacturing, Sales</t>
  </si>
  <si>
    <t>Nagano, Nagano, Japan</t>
  </si>
  <si>
    <t>Earth Boat Co is a manufacturer of trailer houses and provides operations and management services.</t>
  </si>
  <si>
    <t>earthboat.jp</t>
  </si>
  <si>
    <t>Money Forward Venture Partners</t>
  </si>
  <si>
    <t>Yoshihara Go</t>
  </si>
  <si>
    <t>go@earthboat.jp</t>
  </si>
  <si>
    <t>https://pitchbook.com/profiles/company/523176-85#captable</t>
  </si>
  <si>
    <t>2weeks</t>
  </si>
  <si>
    <t>PC Games, Video Games</t>
  </si>
  <si>
    <t>2weeks is a team of skilled game developers who specialize in prototyping and development.</t>
  </si>
  <si>
    <t>2weeks.games</t>
  </si>
  <si>
    <t>https://www.linkedin.com/company/2weeks-corp/</t>
  </si>
  <si>
    <t>A16Z GAMES Speedrun</t>
  </si>
  <si>
    <t>Brandon Dillon</t>
  </si>
  <si>
    <t>brandon@2weeks.games</t>
  </si>
  <si>
    <t>https://linkedin.com/in/ACwAADRYmQMBLRQO9W9se-XiilPMVPdUv4CfM38</t>
  </si>
  <si>
    <t>Accurat</t>
  </si>
  <si>
    <t>Artificial Intelligence (AI), Location Based Services, Machine Learning, Mobile Advertising, Publishing, Retail Technology</t>
  </si>
  <si>
    <t>Merelbeke, Oost-Vlaanderen, Belgium</t>
  </si>
  <si>
    <t>We offer location intelligence solutions to better understand the offline behaviour of app users for publishers and retailers.</t>
  </si>
  <si>
    <t>accurat.ai</t>
  </si>
  <si>
    <t>https://www.linkedin.com/company/accurat-ai</t>
  </si>
  <si>
    <t>hello@accurat.ai</t>
  </si>
  <si>
    <t>Lorenz Bogaert</t>
  </si>
  <si>
    <t>Bart Muskala</t>
  </si>
  <si>
    <t>bart@accurat.ai</t>
  </si>
  <si>
    <t>https://linkedin.com/in/ACwAAAAdmzMBMrkPVXqxdRXjbNjokIDcZsFaDYg</t>
  </si>
  <si>
    <t>Maitao</t>
  </si>
  <si>
    <t>Tourism</t>
  </si>
  <si>
    <t>Maitao is a parent-child-parent-child activity booking platform that provides family education travel services.</t>
  </si>
  <si>
    <t>maitao.com</t>
  </si>
  <si>
    <t>https://www.linkedin.com/company/麦淘亲子游</t>
  </si>
  <si>
    <t>gm@maitao.com</t>
  </si>
  <si>
    <t>400-017-6800</t>
  </si>
  <si>
    <t>Tongcheng Travel</t>
  </si>
  <si>
    <t>Zhen Xie</t>
  </si>
  <si>
    <t>https://www.linkedin.com/in/jasonxie/</t>
  </si>
  <si>
    <t>QUANTRO Therapeutics</t>
  </si>
  <si>
    <t>Vienna, Wien, Austria</t>
  </si>
  <si>
    <t>QUANTRO Therapeutics is a privately funded research company dedicated to the discovery and development of novel effective therapeutics.</t>
  </si>
  <si>
    <t>quantro-tx.com</t>
  </si>
  <si>
    <t>https://www.linkedin.com/company/quantro-therapeutics/</t>
  </si>
  <si>
    <t>office@quantro-tx.com</t>
  </si>
  <si>
    <t>+43 122 66001-20</t>
  </si>
  <si>
    <t>The Austrian Research Promotion Agency (FFG)</t>
  </si>
  <si>
    <t>Michael Bauer</t>
  </si>
  <si>
    <t>michael.bauer@quantro-tx.com</t>
  </si>
  <si>
    <t>https://www.linkedin.com/in/michael-bauer-ph-d-5a66312/</t>
  </si>
  <si>
    <t>World Wildlife Fund</t>
  </si>
  <si>
    <t>Communities, Non Profit, Wildlife Conservation</t>
  </si>
  <si>
    <t>WWF's mission is to conserve nature and reduce the most pressing threats to the diversity of life on Earth.</t>
  </si>
  <si>
    <t>worldwildlife.org</t>
  </si>
  <si>
    <t>http://www.linkedin.com/company/166973</t>
  </si>
  <si>
    <t>membership@wwfus.org</t>
  </si>
  <si>
    <t>(800)960-0993</t>
  </si>
  <si>
    <t>International Paper, Institute of Food Technologists, Seeding The Future Foundation</t>
  </si>
  <si>
    <t>Carter Roberts</t>
  </si>
  <si>
    <t>carter.roberts@wwfus.org</t>
  </si>
  <si>
    <t>https://www.linkedin.com/in/carter-roberts-09879331/</t>
  </si>
  <si>
    <t>https://www.worldwildlife.org/experts/carter-roberts</t>
  </si>
  <si>
    <t>University of Eastern Finland</t>
  </si>
  <si>
    <t>Engineering, Finance, Management, Medical &amp; Science, Operations, Pro Services, Sales</t>
  </si>
  <si>
    <t>Joensuu, Eastern Finland, Finland</t>
  </si>
  <si>
    <t>University of Eastern Finland is a multidisciplinary university which offers teaching in more than 100 major subjects.</t>
  </si>
  <si>
    <t>uef.fi</t>
  </si>
  <si>
    <t>https://www.linkedin.com/school/university-of-eastern-finland/</t>
  </si>
  <si>
    <t>European Union</t>
  </si>
  <si>
    <t>Toivo Lipponen</t>
  </si>
  <si>
    <t>https://linkedin.com/in/ACwAAEcYVhwBZCVlXwWjpyXwzPLM9DPc5L_Qv5w</t>
  </si>
  <si>
    <t>Consalad</t>
  </si>
  <si>
    <t>Consulting, Information Technology</t>
  </si>
  <si>
    <t>Consalad creates a platform to communicate with everyone through games.</t>
  </si>
  <si>
    <t>consalad.io</t>
  </si>
  <si>
    <t>carrot@consalad.io</t>
  </si>
  <si>
    <t>+82 0 707-555-1850</t>
  </si>
  <si>
    <t>TIPS Program, New Paradigm Investment</t>
  </si>
  <si>
    <t>Seyoon Kang</t>
  </si>
  <si>
    <t>https://pitchbook.com/profiles/company/515280-16#research</t>
  </si>
  <si>
    <t>FiGPiN</t>
  </si>
  <si>
    <t>E-Commerce, Retail, Toys</t>
  </si>
  <si>
    <t>FiGPiN sells handcrafted collectibles, cases, and accessories.</t>
  </si>
  <si>
    <t>figpin.com</t>
  </si>
  <si>
    <t>https://www.linkedin.com/company/figpin/</t>
  </si>
  <si>
    <t>info@figpin.com</t>
  </si>
  <si>
    <t>dan@figpin.com</t>
  </si>
  <si>
    <t>https://www.linkedin.com/in/dan-williams-b6307017/</t>
  </si>
  <si>
    <t>Neu Health</t>
  </si>
  <si>
    <t>Neu Health enables clinicians, caregivers, and patients to tackle this growing challenge with cutting-edge digital technologies.</t>
  </si>
  <si>
    <t>neu.health</t>
  </si>
  <si>
    <t>https://www.linkedin.com/company/neu-health</t>
  </si>
  <si>
    <t>Cedars-Sinai Accelerator, Innovate UK</t>
  </si>
  <si>
    <t>Caroline Cake</t>
  </si>
  <si>
    <t>caroline.cake@neu.health</t>
  </si>
  <si>
    <t>https://www.linkedin.com/in/caroline-cake-1b09aa25/</t>
  </si>
  <si>
    <t>TEAMology</t>
  </si>
  <si>
    <t>TEAMology Developed a K-8 bully prevention program.</t>
  </si>
  <si>
    <t>teamology.team</t>
  </si>
  <si>
    <t>https://www.linkedin.com/company/weareteamology</t>
  </si>
  <si>
    <t>VC414</t>
  </si>
  <si>
    <t>Linsey Covert</t>
  </si>
  <si>
    <t>linsey@teamology.team</t>
  </si>
  <si>
    <t>https://linkedin.com/in/ACwAAAUXVS4BHc0IdhiIKbiBlZjctvXqRRnPbDs</t>
  </si>
  <si>
    <t>FoodSocial</t>
  </si>
  <si>
    <t>Food and Beverage, Nutrition, Wellness</t>
  </si>
  <si>
    <t>FoodSocial is a provider of a digital recipe creator and cooking platform that offers healthy cooking.</t>
  </si>
  <si>
    <t>foodsocial.io</t>
  </si>
  <si>
    <t>https://www.linkedin.com/company/foodsocial-io/</t>
  </si>
  <si>
    <t>hi@foodsocial.io</t>
  </si>
  <si>
    <t>Innovation Works</t>
  </si>
  <si>
    <t>Bill Staley</t>
  </si>
  <si>
    <t>bill@foodsocial.io</t>
  </si>
  <si>
    <t>https://linkedin.com/in/ACwAAAIWJBYBVxx7JRaRR6hv5tkLUvaOALItZHM</t>
  </si>
  <si>
    <t>Claude</t>
  </si>
  <si>
    <t>Apparel, E-Commerce, Fashion</t>
  </si>
  <si>
    <t>Claude is a fashion apparels company for women.</t>
  </si>
  <si>
    <t>claude.co.id</t>
  </si>
  <si>
    <t>https://www.linkedin.com/company/officialclaude/</t>
  </si>
  <si>
    <t>CyberAgent Capital</t>
  </si>
  <si>
    <t>Tommy Budihardjo</t>
  </si>
  <si>
    <t>tommyb@claudeofficial.com</t>
  </si>
  <si>
    <t>https://linkedin.com/in/ACwAABmjxisBCzbesPuATquUv_otH9ry_4fLB80</t>
  </si>
  <si>
    <t>Making Science Marketing &amp; AdTech</t>
  </si>
  <si>
    <t>Analytics, Marketing, Personalization</t>
  </si>
  <si>
    <t>Madrid, Madrid, Spain</t>
  </si>
  <si>
    <t>Making Science Marketing &amp; AdTech provides advanced solution in data analytics.</t>
  </si>
  <si>
    <t>Jose Aguilar</t>
  </si>
  <si>
    <t>jama@makingscience.com</t>
  </si>
  <si>
    <t>https://www.linkedin.com/in/joseantoniomartinezaguilar/</t>
  </si>
  <si>
    <t>Mena Regional Health System</t>
  </si>
  <si>
    <t>Engineering, Finance, Human Resources, Legal, Management, Medical &amp; Science, Operations</t>
  </si>
  <si>
    <t>Mena, Arkansas, United States</t>
  </si>
  <si>
    <t>Mena Regional Health System serves Polk County, Western Arkansas, and Eastern Oklahoma with inpatient and outpatient services.</t>
  </si>
  <si>
    <t>menaregional.com</t>
  </si>
  <si>
    <t>https://www.linkedin.com/company/mena-regional-health-system</t>
  </si>
  <si>
    <t>479.394.6100</t>
  </si>
  <si>
    <t>Arkansas Department of Finance and Administration, Arkansas department of human services</t>
  </si>
  <si>
    <t>Michael Wood</t>
  </si>
  <si>
    <t>mwood@menaregional.com</t>
  </si>
  <si>
    <t>https://www.linkedin.com/in/michael-wood-pt-dpt-551a8575/</t>
  </si>
  <si>
    <t>BleedIO Tech</t>
  </si>
  <si>
    <t>Enterprise Software, Information Technology, Internet of Things, SaaS</t>
  </si>
  <si>
    <t>King Of Prussia, Pennsylvania, United States</t>
  </si>
  <si>
    <t>BLE mesh software for provisioning IoT networks, modifying networks, collecting data from IoT. Eliminating the central hub as the SPOF.</t>
  </si>
  <si>
    <t>bleedio.com</t>
  </si>
  <si>
    <t>https://www.linkedin.com/company/bleedio</t>
  </si>
  <si>
    <t>info@bleedio.com</t>
  </si>
  <si>
    <t>484-238-0867</t>
  </si>
  <si>
    <t>Prox SG</t>
  </si>
  <si>
    <t>Stan Podolski</t>
  </si>
  <si>
    <t>stan@bleedio.com</t>
  </si>
  <si>
    <t>https://linkedin.com//in/podolski</t>
  </si>
  <si>
    <t>MyPlanKeeper™</t>
  </si>
  <si>
    <t>Artificial Intelligence (AI), Consumer Software, FinTech, Machine Learning, Mental Health, Natural Language Processing, Personal Health, Psychology, Retirement, Wellness</t>
  </si>
  <si>
    <t>Plantation, Florida, United States</t>
  </si>
  <si>
    <t>MyPlanKeeper™ is the first AI fintech and AgeTech platform using emotional and cognitive support to turn retirement anxiety into confidence.</t>
  </si>
  <si>
    <t>myplankeeper.ai</t>
  </si>
  <si>
    <t>https://www.linkedin.com/company/my-plan-keeper-ai</t>
  </si>
  <si>
    <t>info@myplankeeper.com</t>
  </si>
  <si>
    <t>954-466-8838</t>
  </si>
  <si>
    <t>Carla Garcia</t>
  </si>
  <si>
    <t>cgarcia@myplankeeper.com</t>
  </si>
  <si>
    <t>https://www.linkedin.com/in/carla-garcia-keeper/</t>
  </si>
  <si>
    <t>OTTO</t>
  </si>
  <si>
    <t>Milford, Connecticut, United States</t>
  </si>
  <si>
    <t>OTTO is a SAAS company that offers a dogital marketplace for real estate.</t>
  </si>
  <si>
    <t>opentotheoffer.com</t>
  </si>
  <si>
    <t>hello@opentotheoffer.com</t>
  </si>
  <si>
    <t>Andrew Penner</t>
  </si>
  <si>
    <t>andrew@opentotheoffer.com</t>
  </si>
  <si>
    <t>https://www.linkedin.com/in/aepenner/</t>
  </si>
  <si>
    <t>DNC Biotechnology</t>
  </si>
  <si>
    <t>Biotechnology, Medical Device, Product Research</t>
  </si>
  <si>
    <t>DNC Biotechnology is an R&amp;D centre that researches and improves technology for medical devices.</t>
  </si>
  <si>
    <t>dncbiotechnology.com</t>
  </si>
  <si>
    <t>dnc@dncbiotech.com</t>
  </si>
  <si>
    <t>+82 02 6949 0164</t>
  </si>
  <si>
    <t>Park Seong-Soo</t>
  </si>
  <si>
    <t>https://dncbiotechnology.com/innovation-award-at-ces-2024/#:~:text=Park%20Seong%2Dsoo%2C%20CEO%20of%20DNC%20Biotechnology%2C</t>
  </si>
  <si>
    <t>Botai Automation</t>
  </si>
  <si>
    <t>Botai Automation is specialized in CNC system research and development.</t>
  </si>
  <si>
    <t>Shida Venture Capital, Glory Ventures, Zhengxuan Investment</t>
  </si>
  <si>
    <t>Bin Li</t>
  </si>
  <si>
    <t>https://pitchbook.com/profiles/company/532584-19#research</t>
  </si>
  <si>
    <t>Vortic Watch Company</t>
  </si>
  <si>
    <t>Consumer Goods, E-Commerce, Manufacturing, Retail, Sales</t>
  </si>
  <si>
    <t>Vortic Watch Company is a watch manufacturing and vintage restoration company that also offers online shopping and shipping services.</t>
  </si>
  <si>
    <t>vorticwatches.com</t>
  </si>
  <si>
    <t>https://www.linkedin.com/company/vortic-watches/</t>
  </si>
  <si>
    <t>info@vorticwatches.com</t>
  </si>
  <si>
    <t>+1 855 285 7884</t>
  </si>
  <si>
    <t>Rt Custer</t>
  </si>
  <si>
    <t>rt@vorticwatches.com</t>
  </si>
  <si>
    <t>https://linkedin.com//in/rtcuster</t>
  </si>
  <si>
    <t>NERx Biosciences</t>
  </si>
  <si>
    <t>NĒRx BioSciences is a company dedicated to the discovery and development of targeted therapeutics for cancer.</t>
  </si>
  <si>
    <t>nerxbiosciences.com</t>
  </si>
  <si>
    <t>https://www.linkedin.com/company/nerx-biosciences-com</t>
  </si>
  <si>
    <t>info@nerxbiosciences.com</t>
  </si>
  <si>
    <t>317.612.4672</t>
  </si>
  <si>
    <t>National Cancer Institute, IU Ventures</t>
  </si>
  <si>
    <t>John Turchi</t>
  </si>
  <si>
    <t>jturchi@nerxbiosciences.com</t>
  </si>
  <si>
    <t>https://www.linkedin.com/in/john-turchi-32b2a95a/</t>
  </si>
  <si>
    <t>https://www.nerxbiosciences.com/nerx-history#:~:text=N%C4%92Rx%20Biosciences%20was%20founded%20in%202009%20by%20John%20Turchi%2C%20Ph.D%2C%20(President%20and%20CSO)%20and%20Robert%20Feltgen%20(CEO)</t>
  </si>
  <si>
    <t>Momentum Health</t>
  </si>
  <si>
    <t>Apps, Health Care, Hospital</t>
  </si>
  <si>
    <t>Momentum allows patients and physicians to screen for scoliosis and monitor progression remotely.</t>
  </si>
  <si>
    <t>momentum.health</t>
  </si>
  <si>
    <t>https://www.linkedin.com/company/health-momentum/</t>
  </si>
  <si>
    <t>philippe@momentum.health</t>
  </si>
  <si>
    <t>514-566-0418</t>
  </si>
  <si>
    <t>Cedars-Sinai Accelerator, The Bourse+, Fuel</t>
  </si>
  <si>
    <t>Philippe M.</t>
  </si>
  <si>
    <t>https://linkedin.com/in/ACwAABxRZroBhoqS9vqKqBm20qzWquFWs5oFKcI</t>
  </si>
  <si>
    <t>Kazera Global plc</t>
  </si>
  <si>
    <t>Commercial, Construction, Heating, Ventilation, and Air Conditioning (HVAC), Service Industry</t>
  </si>
  <si>
    <t>Kazera Global plc engages in installation and maintenance of commercial kitchen and catering equipment and air conditioning.</t>
  </si>
  <si>
    <t>kazeraglobal.com</t>
  </si>
  <si>
    <t>https://www.linkedin.com/company/kazera-global-plc/</t>
  </si>
  <si>
    <t>info@kvplc.com</t>
  </si>
  <si>
    <t>Tracarta, African Mineral Sands</t>
  </si>
  <si>
    <t>Dennis Edmonds</t>
  </si>
  <si>
    <t>dennis.edmonds@kazeraglobal.com</t>
  </si>
  <si>
    <t>https://kazeraglobal.com/board-structure/#:~:text=Dennis%20Edmonds,Chief%20Executive%20Officer</t>
  </si>
  <si>
    <t>BuiltRight</t>
  </si>
  <si>
    <t>B2B</t>
  </si>
  <si>
    <t>BuiltRight helps home service businesses generate their website faster, better and cheaper than ever before using AI.</t>
  </si>
  <si>
    <t>builtright.co</t>
  </si>
  <si>
    <t>https://www.linkedin.com/company/builtright</t>
  </si>
  <si>
    <t>team@builtright.co</t>
  </si>
  <si>
    <t>William Wallace</t>
  </si>
  <si>
    <t>william@builtright.co</t>
  </si>
  <si>
    <t>https://linkedin.com/in/ACwAAAhPImMBrQH5WbQ5fSDL9umTl9d883BioPE</t>
  </si>
  <si>
    <t>AutoComplete</t>
  </si>
  <si>
    <t>Management, Medical &amp; Science, Operations, Product</t>
  </si>
  <si>
    <t>Auto Insurance, Financial Services, Insurance</t>
  </si>
  <si>
    <t>AutoComplete is bringing AI to the point of sale, starting with the $311B market for car insurance.</t>
  </si>
  <si>
    <t>autocomplete.io</t>
  </si>
  <si>
    <t>https://www.linkedin.com/company/autocomplete-inc</t>
  </si>
  <si>
    <t>(866) 288-6012</t>
  </si>
  <si>
    <t>Bain Capital Ventures, FM Capital</t>
  </si>
  <si>
    <t>Ahmed Khaishgi</t>
  </si>
  <si>
    <t>ahmed.khaishgi@autocomplete.io</t>
  </si>
  <si>
    <t>https://www.linkedin.com/in/ahmedkhaishgi/</t>
  </si>
  <si>
    <t>Grande Portage Resources</t>
  </si>
  <si>
    <t>Natural Resources</t>
  </si>
  <si>
    <t>Mineral exploration company.</t>
  </si>
  <si>
    <t>grandeportage.com</t>
  </si>
  <si>
    <t>https://www.linkedin.com/company/grande-portage-resources-ltd/about/</t>
  </si>
  <si>
    <t>(604) 685-4655</t>
  </si>
  <si>
    <t>Crescat Capital</t>
  </si>
  <si>
    <t>Ian Klassen</t>
  </si>
  <si>
    <t>ian@grandeportage.com</t>
  </si>
  <si>
    <t>https://grandeportage.com/contact-us/contact-info/#:~:text=Ian%20Klassen,President%20%26%20CEO</t>
  </si>
  <si>
    <t>Maiji Biotechnology</t>
  </si>
  <si>
    <t>Medical, Pharmaceutical</t>
  </si>
  <si>
    <t>Maiji Bio is the first local company to create and test novel antibodies independently.</t>
  </si>
  <si>
    <t>Metallus</t>
  </si>
  <si>
    <t>Industrial, Industrial Engineering, Manufacturing</t>
  </si>
  <si>
    <t>Canton, Ohio, United States</t>
  </si>
  <si>
    <t>Metallus researches, develops, manufactures, and sells metal products and seamless mechanical tubes.</t>
  </si>
  <si>
    <t>metallus.com</t>
  </si>
  <si>
    <t>https://www.linkedin.com/company/metallus-inc</t>
  </si>
  <si>
    <t>+1 330 471 7000</t>
  </si>
  <si>
    <t>JobsOhio</t>
  </si>
  <si>
    <t>Mike Williams</t>
  </si>
  <si>
    <t>mike.williams@metallus.com</t>
  </si>
  <si>
    <t>https://www.linkedin.com/in/michael-williams-82b86013/</t>
  </si>
  <si>
    <t>Genrae</t>
  </si>
  <si>
    <t>Property Management, Real Estate, Real Estate Investment</t>
  </si>
  <si>
    <t>Genrae develops a platform providing homebuyers access to affordable homeownership.</t>
  </si>
  <si>
    <t>genrae.com</t>
  </si>
  <si>
    <t>https://www.linkedin.com/company/generational-equity-labs/</t>
  </si>
  <si>
    <t>Timothy Harleth</t>
  </si>
  <si>
    <t>tim@genrae.com</t>
  </si>
  <si>
    <t>https://linkedin.com/in/ACwAAC11ow8BhWd7Jc3ug4jgeDMb3Nym_JUeRF4</t>
  </si>
  <si>
    <t>CrossPoint Therapeutics</t>
  </si>
  <si>
    <t>Medical, Pharmaceutical, Therapeutics</t>
  </si>
  <si>
    <t>Hwaseodong, Kyonggi-do, South Korea</t>
  </si>
  <si>
    <t>CrossPoint Therapeutics is a therapeutics company that specializes in drug development by using Stealth-Body antibody source technology.</t>
  </si>
  <si>
    <t>crosspointrx.com</t>
  </si>
  <si>
    <t>info@crosspointrx.com</t>
  </si>
  <si>
    <t>031-378-3575</t>
  </si>
  <si>
    <t>Tae-Erk Kim</t>
  </si>
  <si>
    <t>https://www.linkedin.com/in/tae-erk-kim-15629416/</t>
  </si>
  <si>
    <t>https://www.crosspointrx.com/about#:~:text=Tae%2DErk%20Kim,CEO</t>
  </si>
  <si>
    <t>OpenMoney</t>
  </si>
  <si>
    <t>OpenMoney is a company that offers information related to financial services.</t>
  </si>
  <si>
    <t>openmoney.jp</t>
  </si>
  <si>
    <t>Sho Sugiyama</t>
  </si>
  <si>
    <t>https://pitchbook.com/profiles/company/491432-95#research</t>
  </si>
  <si>
    <t>Xi'ai Electronics</t>
  </si>
  <si>
    <t>Xi'ai Ai manufactures electrical gear and equipment.</t>
  </si>
  <si>
    <t>Hengxu Capital</t>
  </si>
  <si>
    <t>Alpha Design AI</t>
  </si>
  <si>
    <t>Artificial Intelligence (AI), SaaS, Software</t>
  </si>
  <si>
    <t>Goleta, California, United States</t>
  </si>
  <si>
    <t>Alpha Design AI is an AI technology company.</t>
  </si>
  <si>
    <t>alphadesign.ai</t>
  </si>
  <si>
    <t>+1 805-699-6770</t>
  </si>
  <si>
    <t>Ivan Bercovich</t>
  </si>
  <si>
    <t>https://www.formds.com/issuers/alpha-design-ai-inc</t>
  </si>
  <si>
    <t>https://pitchbook.com/profiles/company/515306-26#team</t>
  </si>
  <si>
    <t>Los Andes</t>
  </si>
  <si>
    <t>Finance, Financial Services, Micro Lending</t>
  </si>
  <si>
    <t>Puno, Puno, Peru</t>
  </si>
  <si>
    <t>Los Andes is a microfinance firm that operates in Peru's and other regions.</t>
  </si>
  <si>
    <t>losandes.pe</t>
  </si>
  <si>
    <t>Accion Impact Management</t>
  </si>
  <si>
    <t>Javier Grinan</t>
  </si>
  <si>
    <t>jsg@cajalosandes.pe</t>
  </si>
  <si>
    <t>https://www.linkedin.com/in/javiersanchezg/</t>
  </si>
  <si>
    <t>Swarm</t>
  </si>
  <si>
    <t>Artificial Intelligence (AI), Drones, Government, Hardware, Military, National Security, Software</t>
  </si>
  <si>
    <t>Swarm is redefining air power to do more with more.</t>
  </si>
  <si>
    <t>swarmaero.com</t>
  </si>
  <si>
    <t>https://www.linkedin.com/company/swarm-aero</t>
  </si>
  <si>
    <t>info@swarmaero.com</t>
  </si>
  <si>
    <t>Countdown Capital, Jackson Moses</t>
  </si>
  <si>
    <t>Danny Goodman</t>
  </si>
  <si>
    <t>danny@swarmaero.com</t>
  </si>
  <si>
    <t>https://linkedin.com/in/ACwAAADj538B8UxmfuBR9CJh7UAlhrE7QxqMZJE</t>
  </si>
  <si>
    <t>Stork Exchange</t>
  </si>
  <si>
    <t>Baby, Consumer Goods, Marketplace, Parenting</t>
  </si>
  <si>
    <t>Stork Exchange is an online marketplace where parents can simply buy and sell secondhand baby products.</t>
  </si>
  <si>
    <t>storkexchange.co</t>
  </si>
  <si>
    <t>https://www.linkedin.com/company/stork-exchange-inc/</t>
  </si>
  <si>
    <t>info@storkexchange.co</t>
  </si>
  <si>
    <t>+1 980-580-6743</t>
  </si>
  <si>
    <t>Ben Norment</t>
  </si>
  <si>
    <t>ben@storkexchange.co</t>
  </si>
  <si>
    <t>https://www.linkedin.com/in/ben-norment-83425b50/</t>
  </si>
  <si>
    <t>https://storkexchange.co/pages/about?srsltid=AfmBOoqZ4wmvvxGMVldolq3UMDClevPKmYObWzS658YGtQKGWeDSLMZD#:~:text=Ben%20Norment,Co%2DFounder%20/%20CEO</t>
  </si>
  <si>
    <t>Giyst</t>
  </si>
  <si>
    <t>Giyst develops automated AI-powered video summaries to promote discovery and efficient consumption of content's substance.</t>
  </si>
  <si>
    <t>giyst.com</t>
  </si>
  <si>
    <t>https://www.linkedin.com/company/giyst</t>
  </si>
  <si>
    <t>Enterprise Ireland</t>
  </si>
  <si>
    <t>Colm Murphy</t>
  </si>
  <si>
    <t>colm@giyst.com</t>
  </si>
  <si>
    <t>https://www.linkedin.com/in/colm-murphy-992b762/</t>
  </si>
  <si>
    <t>Identity Matrix</t>
  </si>
  <si>
    <t>Digital Marketing, Marketing, Marketing Automation, Sales Automation, Software</t>
  </si>
  <si>
    <t>Novi, Michigan, United States</t>
  </si>
  <si>
    <t>De-anonymize 50-70% of US web traffic down to the exact visitor on your website.</t>
  </si>
  <si>
    <t>identitymatrix.ai</t>
  </si>
  <si>
    <t>https://linkedin.com/company/identity-matrix</t>
  </si>
  <si>
    <t>stephen@identitymatrix.ai</t>
  </si>
  <si>
    <t>Startup Ignition Ventures</t>
  </si>
  <si>
    <t>Stephen Lowisz</t>
  </si>
  <si>
    <t>https://linkedin.com/in/ACwAABJmthMBTKooSWVnCtR9jZW0N6MlA_D5zDg</t>
  </si>
  <si>
    <t>Bluegrass Community and Technical College</t>
  </si>
  <si>
    <t>Education, Higher Education, Training</t>
  </si>
  <si>
    <t>Lexington, Kentucky, United States</t>
  </si>
  <si>
    <t>Bluegrass Community and Technical College is a college in Kentucky Community where students find confidence, collaboration.</t>
  </si>
  <si>
    <t>bluegrass.kctcs.edu</t>
  </si>
  <si>
    <t>https://www.linkedin.com/school/bluegrassctc/</t>
  </si>
  <si>
    <t>(855) 246-2477</t>
  </si>
  <si>
    <t>National Science Foundation, U.S. Department of Labor</t>
  </si>
  <si>
    <t>Greg Feeney</t>
  </si>
  <si>
    <t>greg.feeney@kctcs.edu</t>
  </si>
  <si>
    <t>https://www.linkedin.com/in/greg-feeney-ph-d-a61426221/</t>
  </si>
  <si>
    <t>Zilks Foods</t>
  </si>
  <si>
    <t>Food and Beverage, Nutrition, Organic Food</t>
  </si>
  <si>
    <t>Zilks Foods is a hummus and dip company that specializes in making all-natural and straight-up delicious foods.</t>
  </si>
  <si>
    <t>zilksfoods.com</t>
  </si>
  <si>
    <t>https://www.linkedin.com/company/zilks-foods</t>
  </si>
  <si>
    <t>512 633 8904</t>
  </si>
  <si>
    <t>John Anderson</t>
  </si>
  <si>
    <t>janderson@zilksfoods.com</t>
  </si>
  <si>
    <t>https://linkedin.com/in/ACwAAAHt4cUBQI5j3kxIw2EeBpvT8Sv9Mk2OI9o</t>
  </si>
  <si>
    <t>Elementium Materials</t>
  </si>
  <si>
    <t>Katy, Texas, United States</t>
  </si>
  <si>
    <t>Elementium Materials is a technology company.</t>
  </si>
  <si>
    <t>+1 832-793-7301</t>
  </si>
  <si>
    <t>Matthew Dawson</t>
  </si>
  <si>
    <t>https://disclosurequest.com/form/elementium-materials-inc./0002032249-24-000001</t>
  </si>
  <si>
    <t>Stepin</t>
  </si>
  <si>
    <t>Stepin is a cross-border jewelry brand that specializes in AI jewelry cross-border e-commerce.</t>
  </si>
  <si>
    <t>Jiuzhi Ziben, New Alliance Capital</t>
  </si>
  <si>
    <t>Silvateam</t>
  </si>
  <si>
    <t>1854-01-01</t>
  </si>
  <si>
    <t>Agriculture, Chemical, Marketing</t>
  </si>
  <si>
    <t>San Michele Mondovì, Piemonte, Italy</t>
  </si>
  <si>
    <t>Silvateam works in the production and marketing of functional vegetables.</t>
  </si>
  <si>
    <t>silvateam.com</t>
  </si>
  <si>
    <t>https://www.linkedin.com/company/silvateam-spa/</t>
  </si>
  <si>
    <t>info@silvateam.com</t>
  </si>
  <si>
    <t>+39 0174 220111</t>
  </si>
  <si>
    <t>Claudia Moreiro</t>
  </si>
  <si>
    <t>cmoreiro@silvateam.com</t>
  </si>
  <si>
    <t>https://www.linkedin.com/in/claudiaamoreiro/</t>
  </si>
  <si>
    <t>Xincai Rouji</t>
  </si>
  <si>
    <t>Catering, Food and Beverage, Service Industry</t>
  </si>
  <si>
    <t>Xincai Rouji is a new Hong Kong-style roast beef fast food franchise.</t>
  </si>
  <si>
    <t>Wenheyou</t>
  </si>
  <si>
    <t>Cypher Metaverse</t>
  </si>
  <si>
    <t>Cypher Metaverse seeks early-stage investments in emerging technology sectors.</t>
  </si>
  <si>
    <t>cypher-meta.com</t>
  </si>
  <si>
    <t>https://ca.linkedin.com/company/cyphermetaverse</t>
  </si>
  <si>
    <t>info@cypher-meta.com</t>
  </si>
  <si>
    <t>+1 (778) 806-5150</t>
  </si>
  <si>
    <t>George Tsafalas</t>
  </si>
  <si>
    <t>george@cypher-meta.com</t>
  </si>
  <si>
    <t>https://www.cypher-meta.com/team</t>
  </si>
  <si>
    <t>Adbot</t>
  </si>
  <si>
    <t>Advertising, Business Development, Marketing</t>
  </si>
  <si>
    <t>Adbot is a marketing and advertising firm that offers services for small business owners to advertise online.</t>
  </si>
  <si>
    <t>adbot.co.za</t>
  </si>
  <si>
    <t>https://www.linkedin.com/company/adbotdigital/</t>
  </si>
  <si>
    <t>hello@adbot.co.za</t>
  </si>
  <si>
    <t>+27 79 692 6743</t>
  </si>
  <si>
    <t>Irish Tech Challenge South Africa, Tofino Capital, Enygma Ventures</t>
  </si>
  <si>
    <t>Michelle Geere</t>
  </si>
  <si>
    <t>michelle@adbot.co.za</t>
  </si>
  <si>
    <t>https://www.linkedin.com/in/michelle-geere-1ab98b46/?originalSubdomain=za</t>
  </si>
  <si>
    <t>Chenzhang Biotechnology</t>
  </si>
  <si>
    <t>Chongqing, Heilongjiang, China</t>
  </si>
  <si>
    <t>Chenzhang Bio is a biotechnology developer specializing in stem cell storage and treatment technology.</t>
  </si>
  <si>
    <t>Chen Zhang</t>
  </si>
  <si>
    <t>https://pitchbook.com/profiles/company/622429-75#undefined:~:text=Chen%20Zhang,Chief%20Executive%20Officer</t>
  </si>
  <si>
    <t>Modesto Gospel Mission</t>
  </si>
  <si>
    <t>Modesto, California, United States</t>
  </si>
  <si>
    <t>Modesto Gospel Mission is to provide services to poor and homeless people.</t>
  </si>
  <si>
    <t>mymission.org</t>
  </si>
  <si>
    <t>https://www.linkedin.com/company/modesto-gospel-mission</t>
  </si>
  <si>
    <t>info@mymission.org</t>
  </si>
  <si>
    <t>209.529.8259</t>
  </si>
  <si>
    <t>Federal Home Loan Bank of San Francisco</t>
  </si>
  <si>
    <t>Jason Conway</t>
  </si>
  <si>
    <t>jason@mymission.org</t>
  </si>
  <si>
    <t>https://linkedin.com/in/ACwAACZd85MBKJBEvTsHW5zPOiTg8V5cDrtiBiA</t>
  </si>
  <si>
    <t>Noisy Creek</t>
  </si>
  <si>
    <t>Digital Media, Media and Entertainment, News</t>
  </si>
  <si>
    <t>Noisy Creek is a media company that publishes news and current events.</t>
  </si>
  <si>
    <t>+1 206-323-7101</t>
  </si>
  <si>
    <t>Brady Walkinshaw</t>
  </si>
  <si>
    <t>brady@noisycreek.com</t>
  </si>
  <si>
    <t>https://pitchbook.com/profiles/company/616258-90#overview</t>
  </si>
  <si>
    <t>Zeal Boxing Fitness</t>
  </si>
  <si>
    <t>Fitness, Wellness</t>
  </si>
  <si>
    <t>Zeal Boxing Fitness combines power of sports with the power of technology to provide a service that allows to enjoy fitness.</t>
  </si>
  <si>
    <t>zeal-b.com</t>
  </si>
  <si>
    <t>Yuichi Watanabe</t>
  </si>
  <si>
    <t>https://zeal-b.com/company/#:~:text=Representative%20Director%3A%20Yuichi%20Watanabe%2C</t>
  </si>
  <si>
    <t>Dashchip</t>
  </si>
  <si>
    <t>Dashchip is a high-tech company that specializes in the research, development, design, and sale of automotive audio DSP chips.</t>
  </si>
  <si>
    <t>dash-chip.com</t>
  </si>
  <si>
    <t>info@dash-chip.com</t>
  </si>
  <si>
    <t>Oriza Seed Capital (Oriza Yuandian), Sharewin Investment</t>
  </si>
  <si>
    <t>Althea</t>
  </si>
  <si>
    <t>Health Care, Mental Health, Therapeutics, Wellness</t>
  </si>
  <si>
    <t>Althea is a healthcare and therapeutics company that offers psychedelic programs on health and consciousness.</t>
  </si>
  <si>
    <t>altheapbc.com</t>
  </si>
  <si>
    <t>https://www.linkedin.com/company/althea-pbc/</t>
  </si>
  <si>
    <t>Niko Skievaski</t>
  </si>
  <si>
    <t>niko@altheapbc.com</t>
  </si>
  <si>
    <t>https://www.linkedin.com/in/skievaski/</t>
  </si>
  <si>
    <t>Zhenyi Yiliao</t>
  </si>
  <si>
    <t>Nantong, Jiangsu, China</t>
  </si>
  <si>
    <t>Zhenyi Yiliao is a medical enterprise focusing on structural heart disease.</t>
  </si>
  <si>
    <t>LYFE Capital</t>
  </si>
  <si>
    <t>Trova Health</t>
  </si>
  <si>
    <t>Employee Benefits, Health Care, Mental Health, Personal Health, SaaS, Telehealth</t>
  </si>
  <si>
    <t>Changing access to care globally by building a cloud-native, end to end practice management solution, that is uniquely internationalized.</t>
  </si>
  <si>
    <t>trova.health</t>
  </si>
  <si>
    <t>https://www.linkedin.com/company/trova-health/</t>
  </si>
  <si>
    <t>hello@trova.health</t>
  </si>
  <si>
    <t>Startmate</t>
  </si>
  <si>
    <t>Dana Allison</t>
  </si>
  <si>
    <t>dana@trova.health</t>
  </si>
  <si>
    <t>https://www.linkedin.com/in/dana-allison-9129084/</t>
  </si>
  <si>
    <t>Elaborate</t>
  </si>
  <si>
    <t>Enterprise Software, Health Care, Health Diagnostics, Medical, Software</t>
  </si>
  <si>
    <t>Elaborate is the software service health systems use to eliminate their patient messaging challenges by automating clinical workflows.</t>
  </si>
  <si>
    <t>elaborate.com</t>
  </si>
  <si>
    <t>https://www.linkedin.com/company/weareelaborate/</t>
  </si>
  <si>
    <t>info@elaborate.com</t>
  </si>
  <si>
    <t>Cedars-Sinai Accelerator, Tusk Venture Partners</t>
  </si>
  <si>
    <t>Nicole Bocskocsky</t>
  </si>
  <si>
    <t>nicole@elaborate.com</t>
  </si>
  <si>
    <t>https://linkedin.com/in/ACwAAAT1LkQBFZ5iQwMZJ0FZs0P-9dnw58fyiw4</t>
  </si>
  <si>
    <t>Blend</t>
  </si>
  <si>
    <t>Web Development</t>
  </si>
  <si>
    <t>Blend platform is to streamline and automate your delivery app order flow, and identify opportunities for improvement.</t>
  </si>
  <si>
    <t>tryblend.net</t>
  </si>
  <si>
    <t>https://www.linkedin.com/company/tryblendnet/</t>
  </si>
  <si>
    <t>info@tryblend.net</t>
  </si>
  <si>
    <t>Omar Alluhayyan</t>
  </si>
  <si>
    <t>omar@tryblend.net</t>
  </si>
  <si>
    <t>https://www.linkedin.com/in/omaralluhayyan/</t>
  </si>
  <si>
    <t>why?!</t>
  </si>
  <si>
    <t>Mobile Apps, Software</t>
  </si>
  <si>
    <t>why?! is a discussion app that helps you get and remain connected.</t>
  </si>
  <si>
    <t>whyapp.co</t>
  </si>
  <si>
    <t>https://www.linkedin.com/company/whytheapp</t>
  </si>
  <si>
    <t>Charles Hudson</t>
  </si>
  <si>
    <t>Maya Watson</t>
  </si>
  <si>
    <t>maya@whyapp.co</t>
  </si>
  <si>
    <t>https://linkedin.com//in/maya-watson-12748611</t>
  </si>
  <si>
    <t>Peak Medical</t>
  </si>
  <si>
    <t>Health Care, Home Health Care, Hospital, Medical, Medical Device</t>
  </si>
  <si>
    <t>Peak Medical is a health-care company that offers physical, psychological, social care, and digital health technology.</t>
  </si>
  <si>
    <t>peak-med.com</t>
  </si>
  <si>
    <t>https://www.linkedin.com/company/peakmedical</t>
  </si>
  <si>
    <t>Remarkable</t>
  </si>
  <si>
    <t>Hayley Saddington</t>
  </si>
  <si>
    <t>hayley@peak-med.com</t>
  </si>
  <si>
    <t>https://www.linkedin.com/in/hayleysaddington/</t>
  </si>
  <si>
    <t>Intelligent Laser</t>
  </si>
  <si>
    <t>Robotics</t>
  </si>
  <si>
    <t>Tangshan, Hebei, China</t>
  </si>
  <si>
    <t>Intelligent Laser is a developer of robotic laser vision systems.</t>
  </si>
  <si>
    <t>intelligentlaser.cn</t>
  </si>
  <si>
    <t>https://www.linkedin.com/company/%E5%94%90%E5%B1%B1%E8%8B%B1%E8%8E%B1%E7%A7%91%E6%8A%80%E6%9C%89%E9%99%90%E5%85%AC%E5%8F%B8/</t>
  </si>
  <si>
    <t>support@intelligentlaser.cn</t>
  </si>
  <si>
    <t>0315-5915695</t>
  </si>
  <si>
    <t>Dongfang State-owned Assets, SDIC Venture Capital</t>
  </si>
  <si>
    <t>Lei Yuan</t>
  </si>
  <si>
    <t>https://pitchbook.com/profiles/company/339858-73#research</t>
  </si>
  <si>
    <t>Sarytogan Graphite</t>
  </si>
  <si>
    <t>Mining, Mining Technology</t>
  </si>
  <si>
    <t>Sarytogan Graphite is Developing the giant and exceptionally high grade Sarytogan Graphite.</t>
  </si>
  <si>
    <t>sarytogangraphite.com.au</t>
  </si>
  <si>
    <t>https://www.linkedin.com/company/sarytogan-graphite-limited</t>
  </si>
  <si>
    <t>admin@sarytogangraphite.com</t>
  </si>
  <si>
    <t>+61 8 9388 8290</t>
  </si>
  <si>
    <t>Sean Gregory</t>
  </si>
  <si>
    <t>sean@sarytogangraphite.com.au</t>
  </si>
  <si>
    <t>https://www.linkedin.com/in/seangregory1/?originalSubdomain=au</t>
  </si>
  <si>
    <t>Virunga Potato Company</t>
  </si>
  <si>
    <t>Distillery, Food and Beverage, Wine And Spirits</t>
  </si>
  <si>
    <t>Virunga Potato Company is a wine and spirits company that offers alcoholic beverages made from potatoes.</t>
  </si>
  <si>
    <t>virungamountainspirits.com</t>
  </si>
  <si>
    <t>https://www.linkedin.com/company/virunga-potato-co/</t>
  </si>
  <si>
    <t>info@virungamountainspirits.com</t>
  </si>
  <si>
    <t>+1 202 270-9666</t>
  </si>
  <si>
    <t>Karen Sherman</t>
  </si>
  <si>
    <t>karen@virungamountainspirits.com</t>
  </si>
  <si>
    <t>https://www.linkedin.com/in/karen-sherman-76115016/</t>
  </si>
  <si>
    <t>Tymeline</t>
  </si>
  <si>
    <t>Artificial Intelligence (AI), Human Resources, Identity Management, Information Technology, Machine Learning, SaaS, Software</t>
  </si>
  <si>
    <t>Poway, California, United States</t>
  </si>
  <si>
    <t>Unlock up to 30% more productivity for your team with Authentic AI Engine.</t>
  </si>
  <si>
    <t>tymeline.app</t>
  </si>
  <si>
    <t>https://www.linkedin.com/company/tymeline</t>
  </si>
  <si>
    <t>hello@tymeline.id</t>
  </si>
  <si>
    <t>858-588-2620</t>
  </si>
  <si>
    <t>Shrikar Nag</t>
  </si>
  <si>
    <t>shrikar@tymeline.app</t>
  </si>
  <si>
    <t>https://linkedin.com//in/shrikarnag</t>
  </si>
  <si>
    <t>Ri Bio</t>
  </si>
  <si>
    <t>Ri Bio is a trade association and hub for the life sciences that provides access to capital and creates industry connections.</t>
  </si>
  <si>
    <t>ri-bio.org</t>
  </si>
  <si>
    <t>https://www.linkedin.com/company/ri-bio/</t>
  </si>
  <si>
    <t>web@bio.org.</t>
  </si>
  <si>
    <t>+1 (401) 400-5499</t>
  </si>
  <si>
    <t>RI Life Science Hub, US Department of Commerce, Economic Development Administation</t>
  </si>
  <si>
    <t>Glenn Robertelli</t>
  </si>
  <si>
    <t>glenn@ri-bio.org</t>
  </si>
  <si>
    <t>https://www.linkedin.com/in/glenn-robertelli/</t>
  </si>
  <si>
    <t>City of San Jose</t>
  </si>
  <si>
    <t>Environmental Consulting, Innovation Management, Office Administration, Recycling</t>
  </si>
  <si>
    <t>San Jose is a large city surrounded by rolling hills in Silicon Valley, a major technology hub in California's Bay Area.</t>
  </si>
  <si>
    <t>sanjoseca.gov</t>
  </si>
  <si>
    <t>https://www.linkedin.com/company/cityofsanjose/</t>
  </si>
  <si>
    <t>Toyota Mobility Foundation, California State Coastal Conservancy</t>
  </si>
  <si>
    <t>Laya Krishnan</t>
  </si>
  <si>
    <t>lkrishnan@sanjoseca.gov</t>
  </si>
  <si>
    <t>https://www.linkedin.com/in/laya-krishnan-/</t>
  </si>
  <si>
    <t>Gole Robotics</t>
  </si>
  <si>
    <t>Construction, Intelligent Systems, Robotics</t>
  </si>
  <si>
    <t>Gole Robotics is an intelligent robotics company that focuses on developing robots specially to transporting construction materials.</t>
  </si>
  <si>
    <t>golerobotics.com</t>
  </si>
  <si>
    <t>https://www.linkedin.com/company/golerobotics</t>
  </si>
  <si>
    <t>robot@golerobotics.com</t>
  </si>
  <si>
    <t>Lee Dong Min</t>
  </si>
  <si>
    <t>https://golerobotics.com/about</t>
  </si>
  <si>
    <t>KAERU</t>
  </si>
  <si>
    <t>Financial Services, Mobile Apps, Payments, Shopping</t>
  </si>
  <si>
    <t>Chuo, Hokkaido, Japan</t>
  </si>
  <si>
    <t>KAERU offers financial and payment services to make shopping more convenient.</t>
  </si>
  <si>
    <t>kaeru-inc.co.jp</t>
  </si>
  <si>
    <t>Tomohiro Okada</t>
  </si>
  <si>
    <t>tokada@kaeru-inc.co.jp</t>
  </si>
  <si>
    <t>https://www.linkedin.com/in/tomohiro-okada-80380647/</t>
  </si>
  <si>
    <t>InnoAble Lab</t>
  </si>
  <si>
    <t>Seongnam, Kyonggi-do, South Korea</t>
  </si>
  <si>
    <t>InnoAble Lab focuses on the development of core materials for secondary batteries.</t>
  </si>
  <si>
    <t>TIPS Program, BUSAN UNITED HOLDINGS</t>
  </si>
  <si>
    <t>Lee Kyung-Mo</t>
  </si>
  <si>
    <t>https://pitchbook.com/profiles/company/589252-42#funding</t>
  </si>
  <si>
    <t>Platform for Social Impact</t>
  </si>
  <si>
    <t>Platform for Social Impact focuses on family economic mobility.</t>
  </si>
  <si>
    <t>impactpr.co</t>
  </si>
  <si>
    <t>https://www.linkedin.com/company/platform-for-social-impact</t>
  </si>
  <si>
    <t>Eduardo Carrera</t>
  </si>
  <si>
    <t>eduardo@impactpr.co</t>
  </si>
  <si>
    <t>https://www.linkedin.com/in/eduardo-carrera-8ba18434/</t>
  </si>
  <si>
    <t>Eagleprojects</t>
  </si>
  <si>
    <t>Digital Signage, Information Technology, Software</t>
  </si>
  <si>
    <t>Perugia, Umbria, Italy</t>
  </si>
  <si>
    <t>Eagleprojects is a Science, technology &amp; engineering firm that provides digital &amp; software services and technical services.</t>
  </si>
  <si>
    <t>eagleprojects.it</t>
  </si>
  <si>
    <t>https://www.linkedin.com/company/eagleprojects</t>
  </si>
  <si>
    <t>eagleprojects@pec.it</t>
  </si>
  <si>
    <t>Crédit Agricole Italia</t>
  </si>
  <si>
    <t>Rosati Giovacchino</t>
  </si>
  <si>
    <t>rosatig@pec.it</t>
  </si>
  <si>
    <t>https://www.eagleprojects.it/en/about-us/#:~:text=ROSATI%20GIOVACCHINO,of%20Directors%20(CDA)</t>
  </si>
  <si>
    <t>Cocorico</t>
  </si>
  <si>
    <t>Bucharest, Bucuresti, Romania</t>
  </si>
  <si>
    <t>Cocorico is a chicken brand that offers fresh, natural poultry meat and chicken items sourced from ethically farmed chickens.</t>
  </si>
  <si>
    <t>cocorico.ro</t>
  </si>
  <si>
    <t>https://www.linkedin.com/company/aaylex-one-cocorico</t>
  </si>
  <si>
    <t>+40 21 241 3966</t>
  </si>
  <si>
    <t>Alpha Bank Romania, CEC Bank</t>
  </si>
  <si>
    <t>Cristian Barbulescu</t>
  </si>
  <si>
    <t>cristian.barbulescu@aaylex.ro</t>
  </si>
  <si>
    <t>https://www.linkedin.com/in/cristian-barbulescu-a518b5/</t>
  </si>
  <si>
    <t>MercuryGate International</t>
  </si>
  <si>
    <t>Machinery Manufacturing, Software, Transportation</t>
  </si>
  <si>
    <t>MercuryGate provides transportation management software.</t>
  </si>
  <si>
    <t>mercurygate.com</t>
  </si>
  <si>
    <t>https://www.linkedin.com/company/mercurygate-international</t>
  </si>
  <si>
    <t>sales@mercurygate.com</t>
  </si>
  <si>
    <t>+1 919 469 8057</t>
  </si>
  <si>
    <t>Joe Juliano</t>
  </si>
  <si>
    <t>joe@mercurygate.com</t>
  </si>
  <si>
    <t>https://www.linkedin.com/in/joe-juliano-9909b0/</t>
  </si>
  <si>
    <t>Hunger Resource Network</t>
  </si>
  <si>
    <t>Hunger Resource Network is a non-profit organization that support and helps the meet the needs of food pantries, soup kitchens and shelters.</t>
  </si>
  <si>
    <t>hungerresourcenetwork.org</t>
  </si>
  <si>
    <t>https://www.linkedin.com/company/hunger-resource-network/</t>
  </si>
  <si>
    <t>info@hungerresourcenetwork.org</t>
  </si>
  <si>
    <t>Village Treasure House, SBB Research Group Foundation</t>
  </si>
  <si>
    <t>Daniel Jariabka</t>
  </si>
  <si>
    <t>dan@hungerresource.org</t>
  </si>
  <si>
    <t>https://www.linkedin.com/in/daniel-jariabka-8876b530/</t>
  </si>
  <si>
    <t>https://www.hungerresourcenetwork.org/about-1#:~:text=Daniel%20Jariabka,President/Director</t>
  </si>
  <si>
    <t>WOOK</t>
  </si>
  <si>
    <t>WOOK is an international mobile B2B platform connecting high quality Chinese manufacture with Indonesia merchandisers.</t>
  </si>
  <si>
    <t>wook.id</t>
  </si>
  <si>
    <t>https://www.linkedin.com/company/pt-wook-indonesia</t>
  </si>
  <si>
    <t>cooperation@wook.id</t>
  </si>
  <si>
    <t>Hongnuo Venture Capital</t>
  </si>
  <si>
    <t>Xu Long Hua</t>
  </si>
  <si>
    <t>xulonghua@wook.id</t>
  </si>
  <si>
    <t>https://home.wook.cn/id/chuangshirengushi1/#:~:text=founded%20by%20Xu%20Long%20Hua</t>
  </si>
  <si>
    <t>Hot Wave Fitness</t>
  </si>
  <si>
    <t>Fitness, Health Care</t>
  </si>
  <si>
    <t>Dalianwan, Liaoning, China</t>
  </si>
  <si>
    <t>Hot Wave Fitness provides personalized, and private fitness services.</t>
  </si>
  <si>
    <t>Initial Capital</t>
  </si>
  <si>
    <t>Metropolitan Ministries</t>
  </si>
  <si>
    <t>Association, Communities, Non Profit</t>
  </si>
  <si>
    <t>Metropolitan Ministries is nonprofit community serve for poor and homeless families.</t>
  </si>
  <si>
    <t>metromin.org</t>
  </si>
  <si>
    <t>https://www.linkedin.com/company/metropolitan-ministries</t>
  </si>
  <si>
    <t>marketing@metromin.org</t>
  </si>
  <si>
    <t>The Cigna Group Foundation, TD Charitable Foundation</t>
  </si>
  <si>
    <t>Molly James</t>
  </si>
  <si>
    <t>molly.james@metromin.org</t>
  </si>
  <si>
    <t>https://www.metromin.org/about/leadership/</t>
  </si>
  <si>
    <t>Honsun</t>
  </si>
  <si>
    <t>Battery, Power Grid</t>
  </si>
  <si>
    <t>Yünnan, Yunnan, China</t>
  </si>
  <si>
    <t>Honsun aims to create a zero-carbon by building a photovoltaic industry chain.</t>
  </si>
  <si>
    <t>honsunsolar.com</t>
  </si>
  <si>
    <t>cmd@hsolar.tech</t>
  </si>
  <si>
    <t>(+86) 0872 3374808</t>
  </si>
  <si>
    <t>Chint New Energy</t>
  </si>
  <si>
    <t>Tokyo Lifestyle</t>
  </si>
  <si>
    <t>Beauty, E-Commerce, Retail</t>
  </si>
  <si>
    <t>Tokyo Lifestyle is a import and retail of Japanese beauty and cosmetic products and operates live e-commerce business.</t>
  </si>
  <si>
    <t>tokyolifestyle.store</t>
  </si>
  <si>
    <t>Tasly Holding Group</t>
  </si>
  <si>
    <t>Airith</t>
  </si>
  <si>
    <t>Artificial Intelligence (AI), Finance, Financial Exchanges, FinTech, Trading Platform</t>
  </si>
  <si>
    <t>Airith is a privately owned investment technology company providing services to pooled investment</t>
  </si>
  <si>
    <t>airith.com</t>
  </si>
  <si>
    <t>https://www.linkedin.com/company/airith</t>
  </si>
  <si>
    <t>queries@airith.com</t>
  </si>
  <si>
    <t>Abhishek Dujari</t>
  </si>
  <si>
    <t>abhishek@airith.com</t>
  </si>
  <si>
    <t>https://www.linkedin.com/in/ACwAAAGW2NQB3Ep_odo_pTlRQ82CuklO_8JbvaQ/</t>
  </si>
  <si>
    <t>United Fintech</t>
  </si>
  <si>
    <t>United Fintech empower financial institutions to thrive and compete in the digital era.</t>
  </si>
  <si>
    <t>unitedfintech.com</t>
  </si>
  <si>
    <t>https://www.linkedin.com/company/united-fintech</t>
  </si>
  <si>
    <t>contact@unitedfintech.com</t>
  </si>
  <si>
    <t>Standard Chartered Bank, Danske Bank, Citi</t>
  </si>
  <si>
    <t>Christian Frahm</t>
  </si>
  <si>
    <t>cfrahm@unitedfintech.com</t>
  </si>
  <si>
    <t>https://www.linkedin.com/in/christian-frahm/</t>
  </si>
  <si>
    <t>LoanBYE</t>
  </si>
  <si>
    <t>LoanBYE offers a tax-free student loan repayment benefit.</t>
  </si>
  <si>
    <t>loanbye.com</t>
  </si>
  <si>
    <t>https://www.linkedin.com/company/loanbye</t>
  </si>
  <si>
    <t>Richard King Mellon Foundation</t>
  </si>
  <si>
    <t>Krish Pandya</t>
  </si>
  <si>
    <t>k.pandya@loanbye.com</t>
  </si>
  <si>
    <t>https://tracxn.com/d/companies/loanbye/__SLYLCzDgs2xtqVMhp-IGjzHboPwuO58IIgYZuiV0Gfw#:~:text=The%20founders%20of%20LoanBYE%20is%20Krish%20Pandya</t>
  </si>
  <si>
    <t>Yorbeau Resources</t>
  </si>
  <si>
    <t>Hampstead, Quebec, Canada</t>
  </si>
  <si>
    <t>Yorbeau Resources is a mineral exploration company.</t>
  </si>
  <si>
    <t>yorbeauresources.com</t>
  </si>
  <si>
    <t>https://www.linkedin.com/company/yorbeau-resources-inc-tsx-yrb/</t>
  </si>
  <si>
    <t>info@yorbeauresources.com</t>
  </si>
  <si>
    <t>514 384-2202</t>
  </si>
  <si>
    <t>Terry Kocisko</t>
  </si>
  <si>
    <t>tkocisko@yorbeauresources.com</t>
  </si>
  <si>
    <t>https://www.yorbeauresources.com/en/corporate/management-and-directors/#:~:text=Mr.%20Terry%20J.%20Kocisko%0AMr.%20Terry%20J.%20Kocisko%20is%20Director%20and%20Chief%20Executive%20Officer</t>
  </si>
  <si>
    <t>Takaroa</t>
  </si>
  <si>
    <t>Davie, Florida, United States</t>
  </si>
  <si>
    <t>Takaroa is a technology company.</t>
  </si>
  <si>
    <t>+1 3057929100</t>
  </si>
  <si>
    <t>Braille Energy Systems</t>
  </si>
  <si>
    <t>Apps</t>
  </si>
  <si>
    <t>Kingston, Ontario, Canada</t>
  </si>
  <si>
    <t>Braille Energy Systems is a lithium ion battery manufacturing company.</t>
  </si>
  <si>
    <t>brailleenergysystemsinc.com</t>
  </si>
  <si>
    <t>https://www.linkedin.com/company/braille-energy-systems/</t>
  </si>
  <si>
    <t>sales@braillebattery.com</t>
  </si>
  <si>
    <t>1 (800) 764-4708</t>
  </si>
  <si>
    <t>Lindsay Weatherdon</t>
  </si>
  <si>
    <t>https://www.linkedin.com/in/lindsay-weatherdon-078306a/</t>
  </si>
  <si>
    <t>Crediko</t>
  </si>
  <si>
    <t>Crediko is a financial service that helps parents pay for their kids' education by providing educational subscriptions.</t>
  </si>
  <si>
    <t>crediko.com.mx</t>
  </si>
  <si>
    <t>https://www.linkedin.com/company/crediko</t>
  </si>
  <si>
    <t>GRAVEN GROUP</t>
  </si>
  <si>
    <t>Rodrigo Ugalde</t>
  </si>
  <si>
    <t>rodrigo@crediko.com.mx</t>
  </si>
  <si>
    <t>https://www.linkedin.com/in/rodrigo-velasquez-ugalde/</t>
  </si>
  <si>
    <t>SpendAble</t>
  </si>
  <si>
    <t>Debit Cards, Financial Services, Payments</t>
  </si>
  <si>
    <t>SpendAble provides disability payment solutions that offer automated and smart budgeting, and support worker cards.</t>
  </si>
  <si>
    <t>spendable.com.au</t>
  </si>
  <si>
    <t>https://www.linkedin.com/company/spendable</t>
  </si>
  <si>
    <t>+61 448 018 425</t>
  </si>
  <si>
    <t>Remarkable, Melbourne Accelerator Program</t>
  </si>
  <si>
    <t>Reece Miller</t>
  </si>
  <si>
    <t>reece@spendable.com.au</t>
  </si>
  <si>
    <t>https://www.linkedin.com/in/reece-miller/</t>
  </si>
  <si>
    <t>Chicanos Por La Causa</t>
  </si>
  <si>
    <t>Charity, Non Profit, Social Assistance</t>
  </si>
  <si>
    <t>Chicanos Por La Causa, Inc. is Arizona's largest charity,</t>
  </si>
  <si>
    <t>cplc.org</t>
  </si>
  <si>
    <t>https://www.linkedin.com/company/chicanos-por-la-causa/</t>
  </si>
  <si>
    <t>info@cplc.org</t>
  </si>
  <si>
    <t>(602) 257-0700</t>
  </si>
  <si>
    <t>US Department of Commerce, Economic Development Administation, Peter Piper Pizza</t>
  </si>
  <si>
    <t>Alicia Nunez</t>
  </si>
  <si>
    <t>alicia.nunez@cplc.org</t>
  </si>
  <si>
    <t>https://www.linkedin.com/in/alicia-nunez-mba-95302189/</t>
  </si>
  <si>
    <t>Capella Design</t>
  </si>
  <si>
    <t>Furniture, Home Decor, Manufacturing, Product Design</t>
  </si>
  <si>
    <t>Capella Design is a manufacturing company that provides functional, treasured home furniture, home safety products, and mobility products.</t>
  </si>
  <si>
    <t>designbycapella.com</t>
  </si>
  <si>
    <t>https://www.linkedin.com/company/capella-design/about/</t>
  </si>
  <si>
    <t>hello@designbycapella.com</t>
  </si>
  <si>
    <t>Kaly Ryan</t>
  </si>
  <si>
    <t>kaly@designbycapella.com</t>
  </si>
  <si>
    <t>https://www.linkedin.com/in/kaly-ryan/</t>
  </si>
  <si>
    <t>Rethreaded</t>
  </si>
  <si>
    <t>Enterprise Software, Non Profit, Retail</t>
  </si>
  <si>
    <t>Rethreaded is a social enterprise restoring choice for survivors of human trafficking through business.</t>
  </si>
  <si>
    <t>rethreaded.com</t>
  </si>
  <si>
    <t>https://www.linkedin.com/company/rethreaded-inc/</t>
  </si>
  <si>
    <t>info@rethreaded.com</t>
  </si>
  <si>
    <t>904 438-8109</t>
  </si>
  <si>
    <t>The Jensen Project, Truist Foundation, Southwest Airlines</t>
  </si>
  <si>
    <t>Kristin Keen</t>
  </si>
  <si>
    <t>kristin@rethreaded.com</t>
  </si>
  <si>
    <t>https://www.linkedin.com/in/kristin-keen-70906353/</t>
  </si>
  <si>
    <t>LabFarm</t>
  </si>
  <si>
    <t>The first company in Poland working on the production of cellular meat.</t>
  </si>
  <si>
    <t>labfarm.pl</t>
  </si>
  <si>
    <t>https://www.linkedin.com/company/labfarm-pl/about/</t>
  </si>
  <si>
    <t>labfarm@labfarm.pl</t>
  </si>
  <si>
    <t>PLN</t>
  </si>
  <si>
    <t>National Center for Research &amp; Development</t>
  </si>
  <si>
    <t>Stanislaw Loboziak</t>
  </si>
  <si>
    <t>s.loboziak@labfarm.pl</t>
  </si>
  <si>
    <t>https://www.linkedin.com/in/stanis%C5%82aw-%C5%82oboziak-32652a120/</t>
  </si>
  <si>
    <t>Addygene</t>
  </si>
  <si>
    <t>Addy Gene is a gene editing technology firm that specializes in CRISPR/Cas research, development, services, and industrialization.</t>
  </si>
  <si>
    <t>edgene.cn</t>
  </si>
  <si>
    <t>Atico Mining Corporation</t>
  </si>
  <si>
    <t>Atico Mining Corporation develops and operates copper-gold projects.</t>
  </si>
  <si>
    <t>aticomining.com</t>
  </si>
  <si>
    <t>https://www.linkedin.com/company/atico-mining-corporation</t>
  </si>
  <si>
    <t>604-633-9022</t>
  </si>
  <si>
    <t>Trafigura</t>
  </si>
  <si>
    <t>Fernando Ganoza</t>
  </si>
  <si>
    <t>https://www.linkedin.com/in/fernando-ganoza-97810b9/</t>
  </si>
  <si>
    <t>Cascade AIDS Project</t>
  </si>
  <si>
    <t>Engineering, Finance, Human Resources, Legal, Management, Medical &amp; Science, Operations, Sales</t>
  </si>
  <si>
    <t>Health Care, Health Diagnostics, Non Profit, Personal Health, Wellness</t>
  </si>
  <si>
    <t>Cascade AIDS Project promotes well-being and advance equity by providing inclusive health and wellness services for people affected by HIV.</t>
  </si>
  <si>
    <t>cascadeaids.org</t>
  </si>
  <si>
    <t>https://www.linkedin.com/company/capnw/</t>
  </si>
  <si>
    <t>info@capnw.org</t>
  </si>
  <si>
    <t>(503) 223-5907</t>
  </si>
  <si>
    <t>KeyBank Foundation</t>
  </si>
  <si>
    <t>Paul Lumley</t>
  </si>
  <si>
    <t>plumley@capnw.org</t>
  </si>
  <si>
    <t>https://www.linkedin.com/in/paul-lumley-a052a1233/</t>
  </si>
  <si>
    <t>Prospective Innovation Institute</t>
  </si>
  <si>
    <t>Information Services, Service Industry</t>
  </si>
  <si>
    <t>The Prospective Innovation Institute is a technological achievement transformation service provider</t>
  </si>
  <si>
    <t>Shanghai STVC Group</t>
  </si>
  <si>
    <t>Finly club</t>
  </si>
  <si>
    <t>Credit, Credit Cards</t>
  </si>
  <si>
    <t>Notre Dame, Indiana, United States</t>
  </si>
  <si>
    <t>Finly combines all of your credit cards into a single digital card that is simple to use, saving you money.</t>
  </si>
  <si>
    <t>finly.club</t>
  </si>
  <si>
    <t>https://linkedin.com/company/finly-club</t>
  </si>
  <si>
    <t>info@finly.club</t>
  </si>
  <si>
    <t>Plug and Play, Sequoia Capital (SSF)</t>
  </si>
  <si>
    <t>Tanish Goel</t>
  </si>
  <si>
    <t>tanish@finly.club</t>
  </si>
  <si>
    <t>https://www.linkedin.com/in/tanish-goel-6b6965178/</t>
  </si>
  <si>
    <t>Connections for the Homeless</t>
  </si>
  <si>
    <t>Finance, Human Resources, Information Technology, Legal, Management, Marketing, Medical &amp; Science, Operations, Pro Services, Sales</t>
  </si>
  <si>
    <t>Evanston, Illinois, United States</t>
  </si>
  <si>
    <t>Connections for the Homeless serves people of all ages who are homeless and those who are on verge of losing their home. ​</t>
  </si>
  <si>
    <t>connect2home.org</t>
  </si>
  <si>
    <t>https://www.linkedin.com/company/connections-for-the-homeless/</t>
  </si>
  <si>
    <t>info@connect2home.org​</t>
  </si>
  <si>
    <t>847.475.7070</t>
  </si>
  <si>
    <t>Village Treasure House, Meridian Health Plan</t>
  </si>
  <si>
    <t>Betty Bogg</t>
  </si>
  <si>
    <t>bbogg@connect2home.org</t>
  </si>
  <si>
    <t>https://www.linkedin.com/in/betty-bogg/</t>
  </si>
  <si>
    <t>Black Cat Paper Wrapped Fish</t>
  </si>
  <si>
    <t>Delivery Service, Restaurants</t>
  </si>
  <si>
    <t>Quanzhou, Fujian, China</t>
  </si>
  <si>
    <t>Black Cat Greedy Paper-wrapped Fish is a restaurant company.</t>
  </si>
  <si>
    <t>heimaochan.com</t>
  </si>
  <si>
    <t>400-655-7388</t>
  </si>
  <si>
    <t>EDIMA solutions</t>
  </si>
  <si>
    <t>Business Process Automation (BPA), Generative AI, Productivity Tools</t>
  </si>
  <si>
    <t>Ostrava, Moravskoslezsky kraj, Czech Republic</t>
  </si>
  <si>
    <t>EDIMA solutions is an AI generative tool that provides comprehensive solutions in industrial digitization and process optimization.</t>
  </si>
  <si>
    <t>edima.cz</t>
  </si>
  <si>
    <t>https://www.linkedin.com/company/edima-solutions</t>
  </si>
  <si>
    <t>Jakub Szlaur</t>
  </si>
  <si>
    <t>jakub@edima.cz</t>
  </si>
  <si>
    <t>https://www.linkedin.com/in/jakub-szlaur-31ba92161/</t>
  </si>
  <si>
    <t>DVx Domify</t>
  </si>
  <si>
    <t>DVx Domify provides AI co-pilot helping Broker-Dealers and their Financial Advisors.</t>
  </si>
  <si>
    <t>+1 508-686-1574</t>
  </si>
  <si>
    <t>Zhideyuanjian</t>
  </si>
  <si>
    <t>Zhideyuanjian is a medical group company specializing in precision ophthalmology diagnosis and treatment.</t>
  </si>
  <si>
    <t>bio-zdmc.com</t>
  </si>
  <si>
    <t>info@bio-zdmc.com</t>
  </si>
  <si>
    <t>0510-85626606</t>
  </si>
  <si>
    <t>Beijing Medical and Health Industry Investment Fund</t>
  </si>
  <si>
    <t>Yunyo E-commerce</t>
  </si>
  <si>
    <t>Consumer Goods, E-Commerce, Shopping</t>
  </si>
  <si>
    <t>Xuhui, Shanghai, China</t>
  </si>
  <si>
    <t>Yunyo E-commerce is an e-commerce business that provides consumers with quality products and convenient shopping process.</t>
  </si>
  <si>
    <t>XINGYUN GROUP</t>
  </si>
  <si>
    <t>Yepeng Digital Intelligence</t>
  </si>
  <si>
    <t>Construction, Service Industry</t>
  </si>
  <si>
    <t>Yepeng Digital Intelligence is a high-tech company that focuses on intelligent building and commercial facility management.</t>
  </si>
  <si>
    <t>Renaissance Capital</t>
  </si>
  <si>
    <t>Televerse</t>
  </si>
  <si>
    <t>Digital Entertainment, Gaming</t>
  </si>
  <si>
    <t>Televerse develops a game platform based on the blockchain network.</t>
  </si>
  <si>
    <t>televerse.xyz</t>
  </si>
  <si>
    <t>Summer Capital</t>
  </si>
  <si>
    <t>Akio</t>
  </si>
  <si>
    <t>https://www.televerse.xyz/#:~:text=Core%20Team-,Akio,-FOUNDER%C2%A0</t>
  </si>
  <si>
    <t>QuestGates</t>
  </si>
  <si>
    <t>Customer Service, Financial Services, Insurance</t>
  </si>
  <si>
    <t>QuestGates is a specialist loss adjusting and claims solutions company.</t>
  </si>
  <si>
    <t>questgates.co.uk</t>
  </si>
  <si>
    <t>https://www.linkedin.com/company/questgates-ltd</t>
  </si>
  <si>
    <t>info@questgates.co.uk</t>
  </si>
  <si>
    <t>+44 0121 411 0535</t>
  </si>
  <si>
    <t>Equistone Partners Europe</t>
  </si>
  <si>
    <t>Chris Hall</t>
  </si>
  <si>
    <t>chris.hall@questgates.co.uk</t>
  </si>
  <si>
    <t>https://www.questgates.co.uk/our-people/</t>
  </si>
  <si>
    <t>Team Playmaker</t>
  </si>
  <si>
    <t>Analytics, Business Intelligence, Marketing, Sales</t>
  </si>
  <si>
    <t>Team Playmaker is a global sales, marketing and partnerships agency that offers business intelligence, strategy and analytical services.</t>
  </si>
  <si>
    <t>teamplaymaker.com</t>
  </si>
  <si>
    <t>hello@teamplaymaker.com</t>
  </si>
  <si>
    <t>+1 917-576-7500</t>
  </si>
  <si>
    <t>Matthew Grandis</t>
  </si>
  <si>
    <t>https://pitchbook.com/profiles/company/627462-46#team</t>
  </si>
  <si>
    <t>Wellspring Living</t>
  </si>
  <si>
    <t>Engineering, Human Resources, Information Technology, Management, Marketing, Operations, Pro Services, Product, Sales</t>
  </si>
  <si>
    <t>Education, Events, Non Profit, Residential</t>
  </si>
  <si>
    <t>Wellspring Living is devoted to safeguarding and empowering domestic sex trafficking victims and those at risk.</t>
  </si>
  <si>
    <t>wellspringliving.org</t>
  </si>
  <si>
    <t>https://www.linkedin.com/company/wellspringliving</t>
  </si>
  <si>
    <t>(404) 948-4673</t>
  </si>
  <si>
    <t>The Jensen Project, Delta Community Credit Union</t>
  </si>
  <si>
    <t>Christian Murphy</t>
  </si>
  <si>
    <t>cmurphy@wellspringliving.org</t>
  </si>
  <si>
    <t>https://www.linkedin.com/in/cmurphy2007/</t>
  </si>
  <si>
    <t>High Technology Foundation</t>
  </si>
  <si>
    <t>Engineering, Finance, Information Technology, Legal, Management, Medical &amp; Science, Product</t>
  </si>
  <si>
    <t>Business Development, Commercial, Infrastructure, Non Profit, Sharing Economy</t>
  </si>
  <si>
    <t>Fairmont, West Virginia, United States</t>
  </si>
  <si>
    <t>High Technology Foundation is a non-profit organization that focuses on the growth of high-tech businesses for economic change in the state.</t>
  </si>
  <si>
    <t>wvhtf.org</t>
  </si>
  <si>
    <t>https://www.linkedin.com/company/wvhtc-foundation/</t>
  </si>
  <si>
    <t>info@wvhtf.org</t>
  </si>
  <si>
    <t>James Estep</t>
  </si>
  <si>
    <t>jestep@wvhtf.org</t>
  </si>
  <si>
    <t>https://www.linkedin.com/in/jimestep/</t>
  </si>
  <si>
    <t>Firefly Fusion</t>
  </si>
  <si>
    <t>Clean Energy, Electrical Distribution, Energy, Renewable Energy</t>
  </si>
  <si>
    <t>FireFly Fusion is pioneering the development of standard tokamaks, which open the path for fusion energy.</t>
  </si>
  <si>
    <t>fireflyfusion.energy</t>
  </si>
  <si>
    <t>https://www.linkedin.com/company/firefly-fusion</t>
  </si>
  <si>
    <t>Founderful Campus, MassChallenge Switzerland, FONGIT</t>
  </si>
  <si>
    <t>Stacey Jacobson</t>
  </si>
  <si>
    <t>https://pitchbook.com/profiles/company/591066-37#funding</t>
  </si>
  <si>
    <t>Rigoni Lab</t>
  </si>
  <si>
    <t>Padua, Veneto, Italy</t>
  </si>
  <si>
    <t>Rigoni Lab provides design services, consultancy and training courses in the renewable energy and energy efficiency sectors.</t>
  </si>
  <si>
    <t>rigonilab.it</t>
  </si>
  <si>
    <t>info@rigonilab.it</t>
  </si>
  <si>
    <t>+39 049 710 885</t>
  </si>
  <si>
    <t>Espe</t>
  </si>
  <si>
    <t>Alberto Rigoni</t>
  </si>
  <si>
    <t>alberto@rigonilab.it</t>
  </si>
  <si>
    <t>https://rigonilab.it/#about</t>
  </si>
  <si>
    <t>Jianli Chemical</t>
  </si>
  <si>
    <t>Chemical, Manufacturing</t>
  </si>
  <si>
    <t>Jianli Chemical is a chemical raw material and chemical product manufacturer.</t>
  </si>
  <si>
    <t>Quantlytica</t>
  </si>
  <si>
    <t>Quantlytica is the creator of an AI-powered multi-chain liquidity distribution system.</t>
  </si>
  <si>
    <t>quantlytica.com</t>
  </si>
  <si>
    <t>https://www.linkedin.com/company/quantlytica</t>
  </si>
  <si>
    <t>info@quantlytica.com</t>
  </si>
  <si>
    <t>Han Ye</t>
  </si>
  <si>
    <t>https://www.linkedin.com/in/hansonye/</t>
  </si>
  <si>
    <t>CarbonQuest</t>
  </si>
  <si>
    <t>Renewable Energy, Semiconductor</t>
  </si>
  <si>
    <t>CarbonQuest provides advanced technologies and solutions that enable acceleration of global carbon reduction.</t>
  </si>
  <si>
    <t>carbonquest.com</t>
  </si>
  <si>
    <t>https://www.linkedin.com/company/carbonquestq</t>
  </si>
  <si>
    <t>info@carbonquest.com</t>
  </si>
  <si>
    <t>Riverbend Energy Group</t>
  </si>
  <si>
    <t>Shane Johnson</t>
  </si>
  <si>
    <t>shane@carbonquest.com</t>
  </si>
  <si>
    <t>https://www.linkedin.com/in/shane-johnson-74003784/</t>
  </si>
  <si>
    <t>Fairgo.AI</t>
  </si>
  <si>
    <t>Artificial Intelligence (AI), Video Chat, Video Conferencing</t>
  </si>
  <si>
    <t>Fairgo.ai is a live video interview platform driven by AI.</t>
  </si>
  <si>
    <t>fairgo.ai</t>
  </si>
  <si>
    <t>https://www.linkedin.com/company/fairgo-ai/</t>
  </si>
  <si>
    <t>Julian Bright</t>
  </si>
  <si>
    <t>julian@fairgo.ai</t>
  </si>
  <si>
    <t>https://www.linkedin.com/in/julianbright/</t>
  </si>
  <si>
    <t>Aleta Planet</t>
  </si>
  <si>
    <t>Aleta Planet delivers technology solutions for the banking, finance, and payment industries.</t>
  </si>
  <si>
    <t>aletaplanet.com</t>
  </si>
  <si>
    <t>https://www.linkedin.com/company/aletaplanet/</t>
  </si>
  <si>
    <t>cs@aletaplanet.com</t>
  </si>
  <si>
    <t>65-6771-9666</t>
  </si>
  <si>
    <t>National Pulse</t>
  </si>
  <si>
    <t>Ryan Gwee</t>
  </si>
  <si>
    <t>https://www.zoominfo.com/p/Ryan-Gwee/3521978187</t>
  </si>
  <si>
    <t>01.AI</t>
  </si>
  <si>
    <t>01.AI is developing a language model for the Chinese market that enhances productivity, creating significant economic and societal value.</t>
  </si>
  <si>
    <t>01.ai</t>
  </si>
  <si>
    <t>https://www.linkedin.com/company/01-ai/</t>
  </si>
  <si>
    <t>Alibaba Cloud</t>
  </si>
  <si>
    <t>Kai Lee</t>
  </si>
  <si>
    <t>https://tracxn.com/d/companies/01.ai/__-gDw3QA2cxhEHCuampmbLXvEk9cBAO1Opo3mdn774Kg#::~:text=The%20founders%20of%2001.AI%20are%20Kai,Fu%20Lee%20and%20Ken%20Qi.</t>
  </si>
  <si>
    <t>CareWindow</t>
  </si>
  <si>
    <t>Elder Care, Manufacturing, Mobile Devices, Video Streaming</t>
  </si>
  <si>
    <t>CareWindow is a electronics company that provides gadgets for live videos and helps to stay connected.</t>
  </si>
  <si>
    <t>https://www.linkedin.com/company/carewindow-platform/about/</t>
  </si>
  <si>
    <t>enquiries@carewindow.com.au</t>
  </si>
  <si>
    <t>+61 8 7085 0623</t>
  </si>
  <si>
    <t>Fiona Symons</t>
  </si>
  <si>
    <t>fiona@carewindow.com.au</t>
  </si>
  <si>
    <t>https://www.linkedin.com/in/fiona-symons/</t>
  </si>
  <si>
    <t>Property Source USA, Inc</t>
  </si>
  <si>
    <t>Blockchain, Commercial Real Estate, Enterprise Software, FinTech, Real Estate, Real Estate Brokerage, Real Estate Investment, Software, Web3</t>
  </si>
  <si>
    <t>Property Source is a MLS style real estate marketplace and transaction engine platform for ON, OFF-market and Block-chain properties.</t>
  </si>
  <si>
    <t>join.propertysource.app</t>
  </si>
  <si>
    <t>https://www.linkedin.com/company/property-source-technology</t>
  </si>
  <si>
    <t>markk@propertysource.app</t>
  </si>
  <si>
    <t>941-786-2407</t>
  </si>
  <si>
    <t>Diane Kole</t>
  </si>
  <si>
    <t>Mark Kole</t>
  </si>
  <si>
    <t>mark@propertysource.app</t>
  </si>
  <si>
    <t>https://www.linkedin.com/in/mark-kole-b01818167/</t>
  </si>
  <si>
    <t>Fireproof</t>
  </si>
  <si>
    <t>Fireproof is the developer of a real-time, open-source document database that is lightweight enough to run practically anyplace.</t>
  </si>
  <si>
    <t>fireproof.storage</t>
  </si>
  <si>
    <t>https://www.linkedin.com/company/fireproof-storage/</t>
  </si>
  <si>
    <t>Engineering Capital</t>
  </si>
  <si>
    <t>jchris@fireproof.storage</t>
  </si>
  <si>
    <t>https://www.linkedin.com/in/john-anderson-b19a0aa/</t>
  </si>
  <si>
    <t>George Modular Solutions</t>
  </si>
  <si>
    <t>Building Material, Civil Engineering, Construction, Manufacturing</t>
  </si>
  <si>
    <t>Wayzata, Minnesota, United States</t>
  </si>
  <si>
    <t>George Modular Solutions is a manufacturing company that offers steel modular units for multistory permanent structures.</t>
  </si>
  <si>
    <t>georgemodular.com</t>
  </si>
  <si>
    <t>sales@georgemodular.com</t>
  </si>
  <si>
    <t>+1 612 214-1557</t>
  </si>
  <si>
    <t>Lewis Lockwood</t>
  </si>
  <si>
    <t>llockwood@georgemodular.com</t>
  </si>
  <si>
    <t>https://www.linkedin.com/in/lewis-lockwood-7767b911/</t>
  </si>
  <si>
    <t>Spruce</t>
  </si>
  <si>
    <t>Clinical Trials, Hospital, Medical</t>
  </si>
  <si>
    <t>Spruce offers quality, objective medical imaging evaluation services for clinical research.</t>
  </si>
  <si>
    <t>medspruce.com</t>
  </si>
  <si>
    <t>notice@medspruce.com</t>
  </si>
  <si>
    <t>Guanyou Capital, TaiKun Fund</t>
  </si>
  <si>
    <t>Zinan Xiao</t>
  </si>
  <si>
    <t>zinan.xiao@medspruce.com</t>
  </si>
  <si>
    <t>https://pitchbook.com/profiles/company/626501-98#team</t>
  </si>
  <si>
    <t>Qixiaomiao</t>
  </si>
  <si>
    <t>Financial Services, Legal, Service Industry</t>
  </si>
  <si>
    <t>Jiaxing, Zhejiang, China</t>
  </si>
  <si>
    <t>Qixiaomiao is a one-stop enterprise service platform.</t>
  </si>
  <si>
    <t>jintukj.cn</t>
  </si>
  <si>
    <t>Jiale Zhang</t>
  </si>
  <si>
    <t>jiale@jintukj.cn</t>
  </si>
  <si>
    <t>https://pitchbook.com/profiles/company/616529-35#team</t>
  </si>
  <si>
    <t>Aether Group</t>
  </si>
  <si>
    <t>Food and Beverage, Restaurants, Snack Food</t>
  </si>
  <si>
    <t>Aether Group is a restaurant company.</t>
  </si>
  <si>
    <t>+1 4087686598</t>
  </si>
  <si>
    <t>Enloq</t>
  </si>
  <si>
    <t>Artificial Intelligence (AI), Computer Vision, Retail Technology</t>
  </si>
  <si>
    <t>Our mission is reduce shrinkage for retailers using AI</t>
  </si>
  <si>
    <t>enloq.co</t>
  </si>
  <si>
    <t>https://www.linkedin.com/company/99007965/</t>
  </si>
  <si>
    <t>contact@enloq.co</t>
  </si>
  <si>
    <t>Fusen, CREATE-X</t>
  </si>
  <si>
    <t>Nikolaos Komianos</t>
  </si>
  <si>
    <t>https://www.linkedin.com/in/nikolaos-komianos-99b218220/</t>
  </si>
  <si>
    <t>Fellowship Place</t>
  </si>
  <si>
    <t>Health Care, Health Diagnostics, Hospital, Non Profit, Personal Health</t>
  </si>
  <si>
    <t>Fellowship Place provides a broad range of support services for adults with mental illness in a supportive and caring environment.</t>
  </si>
  <si>
    <t>fellowshipplace.org</t>
  </si>
  <si>
    <t>https://www.linkedin.com/company/fellowship-place-inc</t>
  </si>
  <si>
    <t>mholroyd@fellowshipplace.org</t>
  </si>
  <si>
    <t>+1 203-401-4227</t>
  </si>
  <si>
    <t>The Community Foundation for Greater New Haven</t>
  </si>
  <si>
    <t>George Jones</t>
  </si>
  <si>
    <t>george@fellowshipplace.org</t>
  </si>
  <si>
    <t>https://fellowshipplace.org/board-of-directors/</t>
  </si>
  <si>
    <t>Accrediting Bureau of Health Education Schools (ABHES)</t>
  </si>
  <si>
    <t>Compliance, Education, Training</t>
  </si>
  <si>
    <t>Falls Church, Virginia, United States</t>
  </si>
  <si>
    <t>Accrediting Bureau of Health Education Schools (ABHES) helps in evaluating the educational, institutional degrees and certificates.</t>
  </si>
  <si>
    <t>abhes.org</t>
  </si>
  <si>
    <t>https://www.linkedin.com/company/accrediting-bureau-of-health-education-schools/</t>
  </si>
  <si>
    <t>info@abhes.org</t>
  </si>
  <si>
    <t>+1 703-917-9503</t>
  </si>
  <si>
    <t>Boys and Girls Club of Northern Rhode Island</t>
  </si>
  <si>
    <t>Cumberland, Rhode Island, United States</t>
  </si>
  <si>
    <t>Boys &amp; Girls Clubs of Northern Rhode Island is to support the building of a new Culinary Learning Center and community food pantry.</t>
  </si>
  <si>
    <t>bgcnri.org</t>
  </si>
  <si>
    <t>https://www.linkedin.com/company/bgcnri/</t>
  </si>
  <si>
    <t>(401) 333-4850</t>
  </si>
  <si>
    <t>HarborOne Foundation</t>
  </si>
  <si>
    <t>Gary Rebelo</t>
  </si>
  <si>
    <t>garyr@bgcnri.org</t>
  </si>
  <si>
    <t>https://bgcnri.org/about/leadership/</t>
  </si>
  <si>
    <t>TONX</t>
  </si>
  <si>
    <t>TonX Studio operates as a venture studio.</t>
  </si>
  <si>
    <t>tonx.ai</t>
  </si>
  <si>
    <t>SNZ Holding, Summer Ventures</t>
  </si>
  <si>
    <t>Hutsy</t>
  </si>
  <si>
    <t>Generative AI</t>
  </si>
  <si>
    <t>Hutsy is an AI-powered financial guide that provides a platform for monitoring and tracking financial goals</t>
  </si>
  <si>
    <t>hutsy.com</t>
  </si>
  <si>
    <t>https://www.linkedin.com/company/hutsy/</t>
  </si>
  <si>
    <t>bailey@hutsy.ca</t>
  </si>
  <si>
    <t>1-800-251-3129</t>
  </si>
  <si>
    <t>Right Side Capital Management</t>
  </si>
  <si>
    <t>Tefari Bailey</t>
  </si>
  <si>
    <t>https://www.linkedin.com/in/tefari-bailey-5a6215104/</t>
  </si>
  <si>
    <t>Rcam</t>
  </si>
  <si>
    <t>Rcam specializes in battlefield surveillance cameras that detect and coordinate moving objects using object type recognition.</t>
  </si>
  <si>
    <t>rcam-tech.com</t>
  </si>
  <si>
    <t>yp@rcam-tech.com</t>
  </si>
  <si>
    <t>Brave1</t>
  </si>
  <si>
    <t>Yaroslav Parkhisenko</t>
  </si>
  <si>
    <t>https://rcam-tech.com/#:~:text=Yaroslav%20Parkhisenko%2C%20CEO</t>
  </si>
  <si>
    <t>Gardiner &amp; Theobald</t>
  </si>
  <si>
    <t>1835-01-01</t>
  </si>
  <si>
    <t>Construction, Consulting, Property Management</t>
  </si>
  <si>
    <t>We are an independent global consultancy offering a range of services to the construction and property industry.</t>
  </si>
  <si>
    <t>gardiner.com</t>
  </si>
  <si>
    <t>http://www.linkedin.com/company/gardiner-</t>
  </si>
  <si>
    <t>marketing@gardiner.com</t>
  </si>
  <si>
    <t>44 20 7209 3000</t>
  </si>
  <si>
    <t>Hennick &amp; Co</t>
  </si>
  <si>
    <t>Adam Glover</t>
  </si>
  <si>
    <t>a.glover@gardiner.com</t>
  </si>
  <si>
    <t>https://www.gardiner.com/about-us#:~:text=LEADERSHIP-,ADAM%20GLOVER,MANAGING%20PARTNER,-As%20Managing%20Partner</t>
  </si>
  <si>
    <t>Tau Robotics</t>
  </si>
  <si>
    <t>Tau Robotics is developing general AI technology to enhance the capabilities and intelligence of robots.</t>
  </si>
  <si>
    <t>tau-robotics.com</t>
  </si>
  <si>
    <t>https://www.linkedin.com/company/tau-robotics</t>
  </si>
  <si>
    <t>alex@tau-robots.com</t>
  </si>
  <si>
    <t>Pebblebed</t>
  </si>
  <si>
    <t>Alexander Koch</t>
  </si>
  <si>
    <t>alex@tau-robotics.com</t>
  </si>
  <si>
    <t>https://www.linkedin.com/in/alexkoch-ai/</t>
  </si>
  <si>
    <t>Clear Demand</t>
  </si>
  <si>
    <t>Engineering, Information Technology, Management, Medical &amp; Science, Operations, Product, Sales</t>
  </si>
  <si>
    <t>Analytics, E-Commerce, Retail, Software</t>
  </si>
  <si>
    <t>OmniChannel demand management simplifies retail pricing strategy for price, product &amp; channel using price optimization, big data analytics.</t>
  </si>
  <si>
    <t>cleardemand.com</t>
  </si>
  <si>
    <t>https://www.linkedin.com/company/clear-demand</t>
  </si>
  <si>
    <t>support@cleardemand.com</t>
  </si>
  <si>
    <t>480-818-1205</t>
  </si>
  <si>
    <t>M33 Growth</t>
  </si>
  <si>
    <t>James Sills</t>
  </si>
  <si>
    <t>jsills@cleardemand.com</t>
  </si>
  <si>
    <t>https://www.linkedin.com/in/jsills/</t>
  </si>
  <si>
    <t>Spacewasp</t>
  </si>
  <si>
    <t>Gifu, Gifu, Japan</t>
  </si>
  <si>
    <t>Spacewasp provides plant-derived interior spaces made from all kinds of plants.</t>
  </si>
  <si>
    <t>spacewasp.net</t>
  </si>
  <si>
    <t>info@spacewasp.net</t>
  </si>
  <si>
    <t>Hayato Isesaki</t>
  </si>
  <si>
    <t>https://spacewasp.net/company/#:~:text=Representative%20Director,Hayato%20Isesaki</t>
  </si>
  <si>
    <t>Brady Wellness Holdings BKD</t>
  </si>
  <si>
    <t>Brady Wellness Holdings BKD is a retail company.</t>
  </si>
  <si>
    <t>+1 404-735-5505</t>
  </si>
  <si>
    <t>Fraiya</t>
  </si>
  <si>
    <t>Fraiya mission is to create solutions for faster, smarter diagnosis and compassionate healthcare.</t>
  </si>
  <si>
    <t>fraiya.com</t>
  </si>
  <si>
    <t>https://www.linkedin.com/company/103397841</t>
  </si>
  <si>
    <t>Reza Razavi</t>
  </si>
  <si>
    <t>reza@fraiya.com</t>
  </si>
  <si>
    <t>https://www.linkedin.com/in/reza-razavi-a50967265/</t>
  </si>
  <si>
    <t>GraphEnergyTech</t>
  </si>
  <si>
    <t>Energy Efficiency, Power Grid, Solar</t>
  </si>
  <si>
    <t>GraphEnergyTech focuses on the power of graphene for solar cells.</t>
  </si>
  <si>
    <t>graphenergytech.com</t>
  </si>
  <si>
    <t>https://www.linkedin.com/company/graphenergytech/</t>
  </si>
  <si>
    <t>info@graphenergytech.com</t>
  </si>
  <si>
    <t>Aramco Ventures</t>
  </si>
  <si>
    <t>Thomas Baumeler</t>
  </si>
  <si>
    <t>thomas@graphenergytech.com</t>
  </si>
  <si>
    <t>https://www.linkedin.com/in/thomas-baumeler/?locale=en_US</t>
  </si>
  <si>
    <t>inCadense</t>
  </si>
  <si>
    <t>Asset Management, Financial Services, Software</t>
  </si>
  <si>
    <t>inCadense offers a software platform for investment, asset and wealth management services.</t>
  </si>
  <si>
    <t>incadense.com</t>
  </si>
  <si>
    <t>info@incadense.com</t>
  </si>
  <si>
    <t>+1 610-425-7038</t>
  </si>
  <si>
    <t>Stephen Hagan</t>
  </si>
  <si>
    <t>stephen@incadense.com</t>
  </si>
  <si>
    <t>https://www.linkedin.com/in/stephen-h-7179134/</t>
  </si>
  <si>
    <t>Evolution Gaming Group</t>
  </si>
  <si>
    <t>Engineering, Finance, Human Resources, Legal, Management, Operations, Product, Sales, Support</t>
  </si>
  <si>
    <t>Casino, Gambling, Gaming</t>
  </si>
  <si>
    <t>Evolution Gaming Group develops, produces, markets, and licenses fully-integrated B2B live casino solutions to gaming operators</t>
  </si>
  <si>
    <t>evolution.com</t>
  </si>
  <si>
    <t>https://www.linkedin.com/company/evolution-gaming/</t>
  </si>
  <si>
    <t>ir@evolutiongaming.com</t>
  </si>
  <si>
    <t>Ken Dart</t>
  </si>
  <si>
    <t>Milan Patel</t>
  </si>
  <si>
    <t>mpatel@evolution.com</t>
  </si>
  <si>
    <t>https://www.linkedin.com/in/themilan/</t>
  </si>
  <si>
    <t>Waterstone Innovations Group</t>
  </si>
  <si>
    <t>Financial Services, Management Consulting, Property Management</t>
  </si>
  <si>
    <t>Alachua, Florida, United States</t>
  </si>
  <si>
    <t>Waterstone Innovations Group offers cooperative purchasing, public finance, and housing compliance services.</t>
  </si>
  <si>
    <t>waterstonegroups.com</t>
  </si>
  <si>
    <t>dkidd@waterstonegroups.com</t>
  </si>
  <si>
    <t>+1 386 462-7824</t>
  </si>
  <si>
    <t>David Kidd</t>
  </si>
  <si>
    <t>https://pitchbook.com/profiles/company/494973-46#undefined</t>
  </si>
  <si>
    <t>Sim2real</t>
  </si>
  <si>
    <t>Artificial Intelligence (AI), Simulation, Virtualization</t>
  </si>
  <si>
    <t>Sim2real is a smart synthetic data solution company that provides AI services with simulation-based digital twin virtual data services.</t>
  </si>
  <si>
    <t>sim2real.co.kr</t>
  </si>
  <si>
    <t>+82 10 5130 5760</t>
  </si>
  <si>
    <t>Erika's Lighthouse</t>
  </si>
  <si>
    <t>Mental Health, Non Profit</t>
  </si>
  <si>
    <t>Winnetka, Illinois, United States</t>
  </si>
  <si>
    <t>Erika's Lighthouse is a nonprofit organization whose goals include promoting good mental health.</t>
  </si>
  <si>
    <t>erikaslighthouse.org</t>
  </si>
  <si>
    <t>https://www.linkedin.com/company/erikaslighthouse/</t>
  </si>
  <si>
    <t>Village Treasure House, Imagine Learning Foundation</t>
  </si>
  <si>
    <t>Ginny Neuckranz</t>
  </si>
  <si>
    <t>ginny@erikaslighthouse.org</t>
  </si>
  <si>
    <t>https://erikaslighthouse.org/get-to-know-us/#:~:text=Ginny%20Neuckranz%0AFounder%2C%20Erika%E2%80%99s%20Lighthouse</t>
  </si>
  <si>
    <t>Geneva Global Hub for Education in Emergencies</t>
  </si>
  <si>
    <t>The EiE Hub seeks to provide access and completion of quality pre-primary, compulsory primary, and secondary education.</t>
  </si>
  <si>
    <t>eiehub.org</t>
  </si>
  <si>
    <t>https://www.linkedin.com/company/eiegenevahub</t>
  </si>
  <si>
    <t>Education Cannot Wait</t>
  </si>
  <si>
    <t>Petra Heusser</t>
  </si>
  <si>
    <t>pheusser@eiehub.org</t>
  </si>
  <si>
    <t>https://eiehub.org/about/secretariat#:~:text=Petra%20Heusser,Executive%20Director</t>
  </si>
  <si>
    <t>Community Health Care</t>
  </si>
  <si>
    <t>Davenport, Iowa, United States</t>
  </si>
  <si>
    <t>Community Health Care provides medical, dental, and behavioral health care to the patients. It offers primary, acute, chronic care, more.</t>
  </si>
  <si>
    <t>chcqca.org</t>
  </si>
  <si>
    <t>https://www.linkedin.com/company/community-health-care-inc-</t>
  </si>
  <si>
    <t>+1 563 336 3000</t>
  </si>
  <si>
    <t>Doris &amp; Victor Day Foundation</t>
  </si>
  <si>
    <t>George Barton</t>
  </si>
  <si>
    <t>bgeorge@chcqca.org</t>
  </si>
  <si>
    <t>https://www.linkedin.com/in/george-barton-8498436/</t>
  </si>
  <si>
    <t>Western Illinois University</t>
  </si>
  <si>
    <t>1899-01-01</t>
  </si>
  <si>
    <t>EdTech, Education, Higher Education, Non Profit, STEM Education, Universities</t>
  </si>
  <si>
    <t>Macomb, Illinois, United States</t>
  </si>
  <si>
    <t>Western Illinois University, Macomb is a school in Macomb.</t>
  </si>
  <si>
    <t>wiu.edu</t>
  </si>
  <si>
    <t>https://www.linkedin.com/company/western-illinois-university</t>
  </si>
  <si>
    <t>info@wiu.edu</t>
  </si>
  <si>
    <t>(309) 298-1414</t>
  </si>
  <si>
    <t>Audrey Adamson</t>
  </si>
  <si>
    <t>anw-adamson@wiu.edu</t>
  </si>
  <si>
    <t>https://www.linkedin.com/in/audreynadamson/</t>
  </si>
  <si>
    <t>https://www.wiu.edu/qc/administration/#:~:text=Audrey%20Adamson,and%20QC%20Operations</t>
  </si>
  <si>
    <t>Micmacs of Gesgapegiag</t>
  </si>
  <si>
    <t>1853-01-01</t>
  </si>
  <si>
    <t>Micmacs of Gesgapegiag develops an Indigenous-led community-based program for natural climate solutions.</t>
  </si>
  <si>
    <t>gesgapegiag.ca</t>
  </si>
  <si>
    <t>https://www.linkedin.com/in/micmacs-of-gesgapegiag</t>
  </si>
  <si>
    <t>info@gesgapegiag.ca</t>
  </si>
  <si>
    <t>+1 418-759-3441</t>
  </si>
  <si>
    <t>Economic Development of Canada, Environment and Climate Change Canada</t>
  </si>
  <si>
    <t>Roderick Larocque</t>
  </si>
  <si>
    <t>Chief</t>
  </si>
  <si>
    <t>rod.larocque@gesgapegiag.ca</t>
  </si>
  <si>
    <t>https://gesgapegiag.ca/chief-council/#:~:text=Roderick%20Larocque,Chief%20of%20Gesgapegiag</t>
  </si>
  <si>
    <t>LIVSHO</t>
  </si>
  <si>
    <t>Auctions, Consumer, E-Commerce, Marketplace, Personalization, Shopping, Social, Social Shopping, Video Streaming</t>
  </si>
  <si>
    <t>LIVSHO is a live shopping platfrom enabling buyers and sellers to engage in an interactive live &amp; social commerce experience!</t>
  </si>
  <si>
    <t>apps.apple.com</t>
  </si>
  <si>
    <t>https://www.linkedin.com/company/livsho/</t>
  </si>
  <si>
    <t>info@livsho.com</t>
  </si>
  <si>
    <t>Abdullatif Alzaeem</t>
  </si>
  <si>
    <t>alzaeem@linktr.ee</t>
  </si>
  <si>
    <t>https://www.crunchbase.com/organization/livsho</t>
  </si>
  <si>
    <t>Mashe Delivery</t>
  </si>
  <si>
    <t>Food Delivery, Information Technology, Mobile Apps, Software</t>
  </si>
  <si>
    <t>Amman, Amman, Jordan</t>
  </si>
  <si>
    <t>Easy Order, Easy Life!</t>
  </si>
  <si>
    <t>mashe.delivery</t>
  </si>
  <si>
    <t>https://www.linkedin.com/company/mashe-delivery</t>
  </si>
  <si>
    <t>contact@mashe.delivery</t>
  </si>
  <si>
    <t>Bashar Mahajne</t>
  </si>
  <si>
    <t>https://linkedin.com/in/ACwAAC9ts4ABVfHoB0lFbzKJ3AYzDLzijv1QBKM</t>
  </si>
  <si>
    <t>WINGS Program</t>
  </si>
  <si>
    <t>Engineering, Finance, Information Technology, Legal, Management, Marketing, Medical &amp; Science, Operations, Pro Services, Sales</t>
  </si>
  <si>
    <t>Homeless Shelter, Non Profit, Public Relations, Public Safety, Social Impact</t>
  </si>
  <si>
    <t>WINGS Program aims to help victims of domestic violence raise voices and provide housing, education, and advocacy services.</t>
  </si>
  <si>
    <t>wingsprogram.com</t>
  </si>
  <si>
    <t>https://www.linkedin.com/company/wings/</t>
  </si>
  <si>
    <t>wings@wingsprogram.com</t>
  </si>
  <si>
    <t>Village Treasure House, Northwest Community Healthcare</t>
  </si>
  <si>
    <t>Rebecca Darr</t>
  </si>
  <si>
    <t>rdarr@wingsprogram.com</t>
  </si>
  <si>
    <t>https://linkedin.com/in/ACwAAAE7IaABCBjOUT7ru6eh7_5jDGW3mGQoPSI</t>
  </si>
  <si>
    <t>Rohas company</t>
  </si>
  <si>
    <t>Kurashiki, Okayama, Japan</t>
  </si>
  <si>
    <t>Rohas company is a next-generation model for developing cosmetic brands from scratch.</t>
  </si>
  <si>
    <t>rohas-company.com</t>
  </si>
  <si>
    <t>086-441-9930</t>
  </si>
  <si>
    <t>Hiroshima Bank</t>
  </si>
  <si>
    <t>Keigo Nakabayashi</t>
  </si>
  <si>
    <t>https://www.dnb.com/business-directory/company-profiles.rohas_company_kk.1aa6bc879b8092893c2ed85ab73c98a7.html#:~:text=with%202%20Principals*-,KEIGO%20NAKABAYASHI,President,-Contact%202</t>
  </si>
  <si>
    <t>TruLeaf Medical</t>
  </si>
  <si>
    <t>Health Care, Health Diagnostics, Medical Device</t>
  </si>
  <si>
    <t>Or Akiva, Hefa, Israel</t>
  </si>
  <si>
    <t>TruLeaf Medical is a developer of user-friendly Transcatheter Mitral Valve Replacement (TMVR) solution.</t>
  </si>
  <si>
    <t>truleaf-medical.com</t>
  </si>
  <si>
    <t>https://www.linkedin.com/company/truleaf-medical/</t>
  </si>
  <si>
    <t>info@truleaf-medical.com</t>
  </si>
  <si>
    <t>Israel Innovation Authority</t>
  </si>
  <si>
    <t>Benjamin Spenser</t>
  </si>
  <si>
    <t>benjamins@truleaf-medical.com</t>
  </si>
  <si>
    <t>https://linkedin.com/in/ACwAADSLZ0MBfxLZ6DFBQTAoVMvKkqrL-_WpTJM</t>
  </si>
  <si>
    <t>CarNEXT.Autos</t>
  </si>
  <si>
    <t>Automotive, Marketplace, Online Portals, Retail</t>
  </si>
  <si>
    <t>Cape Coral, Florida, United States</t>
  </si>
  <si>
    <t>CarNEXT.Autos is an automotive technology marketplace that offers new and used cars for sale online.</t>
  </si>
  <si>
    <t>carnext.autos</t>
  </si>
  <si>
    <t>https://www.linkedin.com/company/carnext/</t>
  </si>
  <si>
    <t>info@carnext.autos</t>
  </si>
  <si>
    <t>+1 8166165009</t>
  </si>
  <si>
    <t>Albert Thompson</t>
  </si>
  <si>
    <t>albert@carnext.autos</t>
  </si>
  <si>
    <t>https://www.linkedin.com/in/albert-thompson-518a99116/</t>
  </si>
  <si>
    <t>https://pitchbook.com/profiles/company/624909-07#team:~:text=Board%20Seat-,Albert%20Thompson,Founder%2C%20Chief%20Executive%20Officer%20%26%20Board%20Member,-To%20view%20CarNext</t>
  </si>
  <si>
    <t>Shiguang Shengxin</t>
  </si>
  <si>
    <t>Content, Film, TV</t>
  </si>
  <si>
    <t>Jiangbei, Chongqing, China</t>
  </si>
  <si>
    <t>Shiguang Shengxin is a comprehensive film and television production service provider.</t>
  </si>
  <si>
    <t>SALT &amp; STONE</t>
  </si>
  <si>
    <t>SALT &amp; STONE is a health care company.</t>
  </si>
  <si>
    <t>saltandstone.com</t>
  </si>
  <si>
    <t>https://www.linkedin.com/company/saltandstone29</t>
  </si>
  <si>
    <t>Humble Growth</t>
  </si>
  <si>
    <t>Nima Jalali</t>
  </si>
  <si>
    <t>nima@saltandstone.com</t>
  </si>
  <si>
    <t>https://linkedin.com/in/ACwAAA5WIRcB7IY69smvakIckyy6rLrS-Kr9YQM</t>
  </si>
  <si>
    <t>Vermont Professionals of Color Network</t>
  </si>
  <si>
    <t>VT POC is the state's main association for BIPOC Vermonters' professional, networking, and business requirements.</t>
  </si>
  <si>
    <t>vtpoc.net</t>
  </si>
  <si>
    <t>Northfield Savings Bank Foundation, VT Community Foundation</t>
  </si>
  <si>
    <t>Weiwei Wang</t>
  </si>
  <si>
    <t>weiwei@vtpoc.net</t>
  </si>
  <si>
    <t>https://www.vtpoc.net/our-team/weiwei-wang/#:~:text=SHARE%20THIS%3A-,Weiwei%20Wang,Executive%20Director%2C%20Community%20and%20Policy%20%7C%20Co%2DFounder%20(she/her),-Weiwei%20Wang%20immigrated</t>
  </si>
  <si>
    <t>Wello</t>
  </si>
  <si>
    <t>Green Bay, Wisconsin, United States</t>
  </si>
  <si>
    <t>Wello mission is to improve the quality of health and to create communtiy conditions.</t>
  </si>
  <si>
    <t>wello.org</t>
  </si>
  <si>
    <t>hello@wello.org</t>
  </si>
  <si>
    <t>Kubota Tractor, Wisconsin Department of Agriculture, Trade and Consumer Protection</t>
  </si>
  <si>
    <t>Natalie Bomstad</t>
  </si>
  <si>
    <t>natalie@wello.org</t>
  </si>
  <si>
    <t>https://www.linkedin.com/in/nmbomstad/</t>
  </si>
  <si>
    <t>Bugster</t>
  </si>
  <si>
    <t>Bugster tests software products automatically, catching bugs before users do.</t>
  </si>
  <si>
    <t>bugster.app</t>
  </si>
  <si>
    <t>https://www.linkedin.com/company/bugsterapp</t>
  </si>
  <si>
    <t>Facundo Lopez Scala</t>
  </si>
  <si>
    <t>facundo@bugster.app</t>
  </si>
  <si>
    <t>https://www.linkedin.com/in/faculopez/</t>
  </si>
  <si>
    <t>PureWave Hydrogen</t>
  </si>
  <si>
    <t>Energy, Renewable Energy, Sustainability</t>
  </si>
  <si>
    <t>PureWave Hydrogen is a sustainable energy company that focuses on exploring for naturally occurring hydrogen gas deposits.</t>
  </si>
  <si>
    <t>purewavehydrogen.com</t>
  </si>
  <si>
    <t>bruce.nurse@purewavehydrogen.com</t>
  </si>
  <si>
    <t>+1 303-919-2913</t>
  </si>
  <si>
    <t>Robert B. Price</t>
  </si>
  <si>
    <t>robert.price@purewavehydrogen.com</t>
  </si>
  <si>
    <t>https://www.purewavehydrogen.com/who-we-are</t>
  </si>
  <si>
    <t>Peinaje del Río Llobregat</t>
  </si>
  <si>
    <t>Sustainability, Waste Management</t>
  </si>
  <si>
    <t>Peinaje del Río Llobregat is a waste management company.</t>
  </si>
  <si>
    <t>https://www.linkedin.com/company/peinaje/</t>
  </si>
  <si>
    <t>comercial@peinaje.com</t>
  </si>
  <si>
    <t>938 760 000</t>
  </si>
  <si>
    <t>ICF - Institut Català de Finances</t>
  </si>
  <si>
    <t>Eloi Tarres</t>
  </si>
  <si>
    <t>https://www.icf.cat/en/sala-de-premsa/ICF-finances-the-company-Peinaje-del-Rio-Llobregat-to-install-a-photovoltaic-plant-with-an-impact-equivalent-to-36300-trees#:~:text=Eloi%20Tarr%C3%A9s%2C%20CEO%20of%20Peinaje%20del%20R%C3%ADo%20Llobregat</t>
  </si>
  <si>
    <t>Trilliad</t>
  </si>
  <si>
    <t>B2B, Consulting</t>
  </si>
  <si>
    <t>Annapolis, Maryland, United States</t>
  </si>
  <si>
    <t>Trilliad is an innovative growth service provider.</t>
  </si>
  <si>
    <t>trilliad.com</t>
  </si>
  <si>
    <t>https://www.linkedin.com/company/growthservices.com</t>
  </si>
  <si>
    <t>info@trilliad.com</t>
  </si>
  <si>
    <t>Craig Dempster</t>
  </si>
  <si>
    <t>craig@trilliad.com</t>
  </si>
  <si>
    <t>https://www.linkedin.com/in/craig-dempster-33b5293/</t>
  </si>
  <si>
    <t>The Awareness Company</t>
  </si>
  <si>
    <t>Analytics, Data Integration, Data Visualization</t>
  </si>
  <si>
    <t>The Awareness Company uses data to tell stories that are useful to humans.</t>
  </si>
  <si>
    <t>awarenesscompany.co.za</t>
  </si>
  <si>
    <t>https://www.linkedin.com/company/awarenesscompany/</t>
  </si>
  <si>
    <t>priaash@awarenesscompany.co.za</t>
  </si>
  <si>
    <t>Irish Tech Challenge South Africa, Microsoft</t>
  </si>
  <si>
    <t>Priaash Ramadeen</t>
  </si>
  <si>
    <t>https://linkedin.com/in/ACwAAAOdOD4BbGFYpuDlwezJVr47bPW65luMkAc</t>
  </si>
  <si>
    <t>Safer Foundation</t>
  </si>
  <si>
    <t>Safer's goal is your success! For a list of our locations.</t>
  </si>
  <si>
    <t>saferfoundation.org</t>
  </si>
  <si>
    <t>https://www.linkedin.com/company/safer-foundation</t>
  </si>
  <si>
    <t>intake@saferfoundation.org</t>
  </si>
  <si>
    <t>Victor Dickson</t>
  </si>
  <si>
    <t>victor.dickson@saferfoundation.org</t>
  </si>
  <si>
    <t>https://linkedin.com/in/ACwAAAgBtJsB_4Bj3_TzWk_GGn5GKTvu4Rtc-SA</t>
  </si>
  <si>
    <t>PREVE</t>
  </si>
  <si>
    <t>Byron Bay, New South Wales, Australia</t>
  </si>
  <si>
    <t>PREVE is an AI-powered physio membership platform that brings clarity, automation, and delight to every stage of the physio-patient contact.</t>
  </si>
  <si>
    <t>preve.co</t>
  </si>
  <si>
    <t>https://www.linkedin.com/company/preve/</t>
  </si>
  <si>
    <t>Adam Beaupeurt</t>
  </si>
  <si>
    <t>adam@preve.co</t>
  </si>
  <si>
    <t>https://www.linkedin.com/in/beaupeurt/</t>
  </si>
  <si>
    <t>Shelter</t>
  </si>
  <si>
    <t>Education, Family, Home Services</t>
  </si>
  <si>
    <t>Arlington Heights, Illinois, United States</t>
  </si>
  <si>
    <t>Shelter places kids and teenagers in foster homes run by volunteers.</t>
  </si>
  <si>
    <t>shelter-inc.org</t>
  </si>
  <si>
    <t>https://www.linkedin.com/company/shelter-inc-</t>
  </si>
  <si>
    <t>shelter@shelter-inc.org</t>
  </si>
  <si>
    <t>Village Treasure House, Union Home Mortgage Foundation, Northwest Community Healthcare</t>
  </si>
  <si>
    <t>Carina H Santa Maria</t>
  </si>
  <si>
    <t>csantamaria@shelter-inc.org</t>
  </si>
  <si>
    <t>https://www.linkedin.com/in/cnhomann/</t>
  </si>
  <si>
    <t>Photon Queue</t>
  </si>
  <si>
    <t>Urbana, Illinois, United States</t>
  </si>
  <si>
    <t>hoton Queue aims to accelerate the deployment of quantum technology by bringing efficient all-optical quantum memories to market.</t>
  </si>
  <si>
    <t>photonqueue.com</t>
  </si>
  <si>
    <t>https://www.linkedin.com/company/photon-queue/</t>
  </si>
  <si>
    <t>Duality</t>
  </si>
  <si>
    <t>Nathan Arnold</t>
  </si>
  <si>
    <t>nathan@photonqueue.com</t>
  </si>
  <si>
    <t>https://linkedin.com/in/ACwAAB1sCMUBWr4yFzCxzfHPyp4ozDn1xA-AdCQ</t>
  </si>
  <si>
    <t>Track3D</t>
  </si>
  <si>
    <t>Apps, Construction, Software</t>
  </si>
  <si>
    <t>Unlock the future of construction monitoring with Track3D’s Reality Intelligence Platform</t>
  </si>
  <si>
    <t>constructn.ai</t>
  </si>
  <si>
    <t>https://www.linkedin.com/company/track3dai/</t>
  </si>
  <si>
    <t>info@track3d.ai</t>
  </si>
  <si>
    <t>Endiya Partners</t>
  </si>
  <si>
    <t>Chaitanya Naredla Krishna</t>
  </si>
  <si>
    <t>chaitanya@constructn.ai</t>
  </si>
  <si>
    <t>https://www.linkedin.com/in/chaitanyanaredla/</t>
  </si>
  <si>
    <t>Quantum Rings</t>
  </si>
  <si>
    <t>Quantum Computing, Software, Web Development</t>
  </si>
  <si>
    <t>Broomfield, Colorado, United States</t>
  </si>
  <si>
    <t>Quantum Rings Create, debug, and run the most sophisticated quantum circuits in computing.</t>
  </si>
  <si>
    <t>quantumrings.com</t>
  </si>
  <si>
    <t>https://www.linkedin.com/company/quantumrings/</t>
  </si>
  <si>
    <t>Bob Wold</t>
  </si>
  <si>
    <t>bob.wold@quantumrings.com</t>
  </si>
  <si>
    <t>https://linkedin.com//in/therealbobwold</t>
  </si>
  <si>
    <t>QuantumAstra</t>
  </si>
  <si>
    <t>Information Technology, Internet, Quantum Computing</t>
  </si>
  <si>
    <t>Frisco, Texas, United States</t>
  </si>
  <si>
    <t>QuantumAstra creates quantum sensors and AR/VR platforms.</t>
  </si>
  <si>
    <t>quantumastra.com</t>
  </si>
  <si>
    <t>https://www.linkedin.com/company/quantumastra/</t>
  </si>
  <si>
    <t>contact@quantumastra.com</t>
  </si>
  <si>
    <t>1-469-888-4312</t>
  </si>
  <si>
    <t>Lalitha Nallamothula</t>
  </si>
  <si>
    <t>lalithan@quantumastra.com</t>
  </si>
  <si>
    <t>https://www.linkedin.com/in/lalitha-nallamothula-0b7a1381/</t>
  </si>
  <si>
    <t>https://quantumastra.com/2024/03/27/breaking-boundaries-highlights-from-the-unveiling-quantum-technology-conference/#:~:text=Lalitha%20N%2C%20Founder%20and%20CEO%20of%20QuantumAstra</t>
  </si>
  <si>
    <t>DBS GROUP</t>
  </si>
  <si>
    <t>Casablanca, Grand Casablanca, Morocco</t>
  </si>
  <si>
    <t>DBS Group, a startup specializing in international freight transport between Morocco to West Africa and center</t>
  </si>
  <si>
    <t>Middle East and North Africa (MENA), North Africa, Europe, Middle East, and Africa (EMEA)</t>
  </si>
  <si>
    <t>groupedbs.com</t>
  </si>
  <si>
    <t>https://fr.linkedin.com/company/dbservices-group</t>
  </si>
  <si>
    <t>contact@groupedbs.com</t>
  </si>
  <si>
    <t>Babacar Diakhate</t>
  </si>
  <si>
    <t>babacar@groupedbs.com</t>
  </si>
  <si>
    <t>https://www.linkedin.com/in/babacar-diakhat%c3%a9-371909b1/</t>
  </si>
  <si>
    <t>MIRIO</t>
  </si>
  <si>
    <t>SaaS, Consulting, Technology services</t>
  </si>
  <si>
    <t>miriotech.com</t>
  </si>
  <si>
    <t>https://www.linkedin.com/company/mir-biotech-s.r.o.</t>
  </si>
  <si>
    <t>marketing@miriotech.com</t>
  </si>
  <si>
    <t>Valentin Kao</t>
  </si>
  <si>
    <t>valentin@miriotech.com</t>
  </si>
  <si>
    <t>https://www.linkedin.com/in/valentinkao/</t>
  </si>
  <si>
    <t>https://www.crunchbase.com/organization/mirio-1f90#:~:text=Founders%C2%A0,VALENTIN%20KAO</t>
  </si>
  <si>
    <t>Versus</t>
  </si>
  <si>
    <t>Blockchain, Cryptocurrency, Gaming, Information Technology, Software, Video Games, Web3</t>
  </si>
  <si>
    <t>Cracow, Malopolskie, Poland</t>
  </si>
  <si>
    <t>Versus: A decentralized platform for players to compete in the most popular traditional and web3 games.</t>
  </si>
  <si>
    <t>versus.app</t>
  </si>
  <si>
    <t>https://www.linkedin.com/company/0xversus</t>
  </si>
  <si>
    <t>contact@versus.app</t>
  </si>
  <si>
    <t>Rafal Chajec</t>
  </si>
  <si>
    <t>rafal.chajec@versus.app</t>
  </si>
  <si>
    <t>https://www.linkedin.com/in/rafalchajec/</t>
  </si>
  <si>
    <t>Creative ITC</t>
  </si>
  <si>
    <t>Engineering, Finance, Information Technology, Management, Operations, Pro Services, Sales</t>
  </si>
  <si>
    <t>Information Technology, Infrastructure</t>
  </si>
  <si>
    <t>Creative deliver real-world IT infrastructure solutions for today, to take you where you need to go tomorrow.</t>
  </si>
  <si>
    <t>creative-itc.com</t>
  </si>
  <si>
    <t>https://www.linkedin.com/company/creative-itc/</t>
  </si>
  <si>
    <t>enquires@creative-itc.com</t>
  </si>
  <si>
    <t>+44 2076 822 820</t>
  </si>
  <si>
    <t>LDC</t>
  </si>
  <si>
    <t>Keith Ali</t>
  </si>
  <si>
    <t>keith@creative-itc.com</t>
  </si>
  <si>
    <t>https://linkedin.com/in/ACwAAABi84YBegHViA7T3u6iKoLFY4kIVnwfxHM</t>
  </si>
  <si>
    <t>Safe House Project</t>
  </si>
  <si>
    <t>Child Care, Communities, Non Profit</t>
  </si>
  <si>
    <t>Virginia Beach, Virginia, United States</t>
  </si>
  <si>
    <t>Safe House Project focuses on identifying, rescuing, and providing safe housing and holistic care for child sex trafficking survivors.</t>
  </si>
  <si>
    <t>safehouseproject.org</t>
  </si>
  <si>
    <t>https://www.linkedin.com/company/safe-house-project/</t>
  </si>
  <si>
    <t>info@safehouseproject.org</t>
  </si>
  <si>
    <t>+1 507-769-0819</t>
  </si>
  <si>
    <t>Mecklenburg County</t>
  </si>
  <si>
    <t>Kristi Wells</t>
  </si>
  <si>
    <t>kristi@safehouseproject.org</t>
  </si>
  <si>
    <t>https://linkedin.com/in/ACwAACeJfP8Bv3oIzS6gx-louGEWa69HVoig2Ek</t>
  </si>
  <si>
    <t>Phosphorex</t>
  </si>
  <si>
    <t>Engineering, Management, Medical &amp; Science, Operations, Pro Services</t>
  </si>
  <si>
    <t>Manufacturing, Nanotechnology</t>
  </si>
  <si>
    <t>Hopkinton, Massachusetts, United States</t>
  </si>
  <si>
    <t>Phosphorex is a leading contract development and manufacturing organization.</t>
  </si>
  <si>
    <t>phosphorex.com</t>
  </si>
  <si>
    <t>https://www.linkedin.com/company/phosphorex/</t>
  </si>
  <si>
    <t>info@phosphorex.com</t>
  </si>
  <si>
    <t>508 435-9100</t>
  </si>
  <si>
    <t>NOF CORPORATION</t>
  </si>
  <si>
    <t>Jarlath Keating</t>
  </si>
  <si>
    <t>jkeating@phosphorex.com</t>
  </si>
  <si>
    <t>https://www.linkedin.com/in/jarlath-keating-94439513/</t>
  </si>
  <si>
    <t>Smart View Technology</t>
  </si>
  <si>
    <t>Consulting, Internet of Things, Sensor, Software</t>
  </si>
  <si>
    <t>Smart View Technology is a software company that offers data analytics, IoT sensor, monitoring, and consulting.</t>
  </si>
  <si>
    <t>smartviewtechnology.co.za</t>
  </si>
  <si>
    <t>https://www.linkedin.com/company/smart-view-technology</t>
  </si>
  <si>
    <t>info@smartviewtechnology.co.za</t>
  </si>
  <si>
    <t>+27 21 492 3262</t>
  </si>
  <si>
    <t>Irish Tech Challenge South Africa</t>
  </si>
  <si>
    <t>Keenan George</t>
  </si>
  <si>
    <t>kgeorge@smartviewtechnology.co.za</t>
  </si>
  <si>
    <t>https://linkedin.com//in/keenan-george-708011a1</t>
  </si>
  <si>
    <t>Cryptic Vector</t>
  </si>
  <si>
    <t>Hardware, Manufacturing</t>
  </si>
  <si>
    <t>East Liberty, Ohio, United States</t>
  </si>
  <si>
    <t>Cryptic Vector is a manufacturer of cyber products and hardware for defense sectors.</t>
  </si>
  <si>
    <t>crypticvector.com</t>
  </si>
  <si>
    <t>https://www.linkedin.com/company/cryptic-vector</t>
  </si>
  <si>
    <t>info@crypticvector.com</t>
  </si>
  <si>
    <t>+1 513 318 9061</t>
  </si>
  <si>
    <t>Enlightenment Capital</t>
  </si>
  <si>
    <t>Sean Olding</t>
  </si>
  <si>
    <t>sean.olding@crypticvector.com</t>
  </si>
  <si>
    <t>https://linkedin.com/in/ACwAAAHyQb0BleUiET5Pdib-MGMh5wy8FcjbyVg</t>
  </si>
  <si>
    <t>Dog &amp; Whistle</t>
  </si>
  <si>
    <t>Food and Beverage, Food Delivery, Information Technology, Pet, Sustainability, Waste Management</t>
  </si>
  <si>
    <t>Dog &amp; Whistle crafts dog food from 100% unused natural whole foods</t>
  </si>
  <si>
    <t>dogandwhistle.com</t>
  </si>
  <si>
    <t>https://www.linkedin.com/company/dog-whistle/</t>
  </si>
  <si>
    <t>info@dogandwhistle.com</t>
  </si>
  <si>
    <t>702-829-0271</t>
  </si>
  <si>
    <t>Leap Venture Studio</t>
  </si>
  <si>
    <t>Eric Adams</t>
  </si>
  <si>
    <t>eric.adams@dogandwhistle.com</t>
  </si>
  <si>
    <t>https://www.linkedin.com/in/eric-adams-dw/</t>
  </si>
  <si>
    <t>Lofts Hotel Gaspesie</t>
  </si>
  <si>
    <t>Hotel</t>
  </si>
  <si>
    <t>Sainte-anne-des-monts, Quebec, Canada</t>
  </si>
  <si>
    <t>Lofts Hotel Gaspesie provides fully modern comfort and allows to be independent to fully enjoy.</t>
  </si>
  <si>
    <t>loftshotelgaspesie.ca</t>
  </si>
  <si>
    <t>info@loftshotelgaspesie.com</t>
  </si>
  <si>
    <t>+1 418 763 1308</t>
  </si>
  <si>
    <t>Social Paws</t>
  </si>
  <si>
    <t>Apps, Mobile Apps, Pet</t>
  </si>
  <si>
    <t>Social Paws is a dog-sharing app.</t>
  </si>
  <si>
    <t>socialpawsapp.com</t>
  </si>
  <si>
    <t>https://www.linkedin.com/company/social-paws/</t>
  </si>
  <si>
    <t>woof@socialpawsapp.com</t>
  </si>
  <si>
    <t>Jeanette Eng</t>
  </si>
  <si>
    <t>jeanette@socialpawsapp.com</t>
  </si>
  <si>
    <t>https://www.linkedin.com/in/jeanetteeng/</t>
  </si>
  <si>
    <t>Credipple</t>
  </si>
  <si>
    <t>Online Portals, Recruiting, Virtual Workforce</t>
  </si>
  <si>
    <t>Gauteng, NA - South Africa, South Africa</t>
  </si>
  <si>
    <t>Credipple is a hiring platform that offers remote workforce solutions for digital service companies.</t>
  </si>
  <si>
    <t>credipple.com</t>
  </si>
  <si>
    <t>https://www.linkedin.com/company/credipple</t>
  </si>
  <si>
    <t>info@credipple.com.</t>
  </si>
  <si>
    <t>+27 012 406 4818</t>
  </si>
  <si>
    <t>Kgololo Lekoma</t>
  </si>
  <si>
    <t>kgolo.lekoma@credipple.com</t>
  </si>
  <si>
    <t>https://linkedin.com/in/ACwAABIw9EEBhtTIX1UdPr8nPVo8rYlDxPCU7Rw</t>
  </si>
  <si>
    <t>Vivace</t>
  </si>
  <si>
    <t>Vivace designs and manufactures spaceflight systems and ground support equipment.</t>
  </si>
  <si>
    <t>vivace.com</t>
  </si>
  <si>
    <t>info@vivace.com</t>
  </si>
  <si>
    <t>+1 425 223 3747</t>
  </si>
  <si>
    <t>Cerberus Capital Management</t>
  </si>
  <si>
    <t>Quad City Botanical Center</t>
  </si>
  <si>
    <t>Events, Home and Garden, Non Profit</t>
  </si>
  <si>
    <t>Rock Island, Illinois, United States</t>
  </si>
  <si>
    <t>Quad City Botanical Center hosts wedding, reception, and events at the botanical center.</t>
  </si>
  <si>
    <t>qcgardens.com</t>
  </si>
  <si>
    <t>https://www.linkedin.com/company/quad-city-botanical-center/about</t>
  </si>
  <si>
    <t>porter@qcgardens.com</t>
  </si>
  <si>
    <t>+1 309 794 0991</t>
  </si>
  <si>
    <t>Ryan Wille</t>
  </si>
  <si>
    <t>rwille@qcgardens.com</t>
  </si>
  <si>
    <t>https://www.linkedin.com/in/ryan-wille-b9b885130/</t>
  </si>
  <si>
    <t>Vovk Foundation</t>
  </si>
  <si>
    <t>Education, Social Entrepreneurship</t>
  </si>
  <si>
    <t>Morgantown, West Virginia, United States</t>
  </si>
  <si>
    <t>Vovk Foundation providing education and financial support Ukrainian people.</t>
  </si>
  <si>
    <t>vovkfoundation.org</t>
  </si>
  <si>
    <t>https://www.linkedin.com/company/vovk-foundation/</t>
  </si>
  <si>
    <t>info@vovkfoundation.org</t>
  </si>
  <si>
    <t>BlueCheck Ukraine</t>
  </si>
  <si>
    <t>Zenovy Wowczuk</t>
  </si>
  <si>
    <t>zwowczuk@vovkfoundation.org</t>
  </si>
  <si>
    <t>https://www.cbinsights.com/company/vovk-foundation/people</t>
  </si>
  <si>
    <t>CleverPoint</t>
  </si>
  <si>
    <t>Hardware, Health Care, Information Technology, Software, Wearables</t>
  </si>
  <si>
    <t>Stressonika identifies high-performing employees and prevents burnout by monitoring physiological state</t>
  </si>
  <si>
    <t>cleverpoint.pro</t>
  </si>
  <si>
    <t>https://linkedin.com/company/cleverpoint-neuro</t>
  </si>
  <si>
    <t>contact@cleverpoint.pro</t>
  </si>
  <si>
    <t>Kirill Krasnogir</t>
  </si>
  <si>
    <t>k.krasnogir@cleverpoint.pro</t>
  </si>
  <si>
    <t>https://www.linkedin.com/in/kirillkrasnogir/</t>
  </si>
  <si>
    <t>Trinity College of Nursing and Health Sciences</t>
  </si>
  <si>
    <t>Trinity College of Nursing and Health Sciences is a school in Rock Island.</t>
  </si>
  <si>
    <t>trinitycollegeqc.edu</t>
  </si>
  <si>
    <t>(309) 779-7700</t>
  </si>
  <si>
    <t>Tracy Poelvoorde</t>
  </si>
  <si>
    <t>Chancellor</t>
  </si>
  <si>
    <t>tracy.poelvoorde@trinitycollegeqc.edu</t>
  </si>
  <si>
    <t>https://www.trinitycollegeqc.edu/about-us/faculty-staff/dr-tracy-poelvoorde#:~:text=Dr.-,Tracy%20Poelvoorde,-Chancellor</t>
  </si>
  <si>
    <t>NE Tech</t>
  </si>
  <si>
    <t>Christchurch, Canterbury, New Zealand</t>
  </si>
  <si>
    <t>NE Tech extracts natural oil for eco-conscious businesses.</t>
  </si>
  <si>
    <t>naturalextech.com</t>
  </si>
  <si>
    <t>https://www.linkedin.com/company/zonx-tech/</t>
  </si>
  <si>
    <t>admin@naturalextech.com</t>
  </si>
  <si>
    <t>+64 21 286 7229</t>
  </si>
  <si>
    <t>Ron Park</t>
  </si>
  <si>
    <t>ron@naturalextech.com</t>
  </si>
  <si>
    <t>https://www.linkedin.com/in/ron-park/</t>
  </si>
  <si>
    <t>ReflectionAI</t>
  </si>
  <si>
    <t>Artificial Intelligence (AI), Personalization</t>
  </si>
  <si>
    <t>ReflectionAI creates personalized chatbots that can chat like a real person.</t>
  </si>
  <si>
    <t>reflectionai.xyz</t>
  </si>
  <si>
    <t>Sequoia Capital</t>
  </si>
  <si>
    <t>Loannis Antonoglou</t>
  </si>
  <si>
    <t>loannis.antonoglou@reflectionai.xyz</t>
  </si>
  <si>
    <t>https://pitchbook.com/profiles/company/625921-12#research</t>
  </si>
  <si>
    <t>SynthBits</t>
  </si>
  <si>
    <t>SynthBits builds quantum microscopes to accelerate advancements in medicine, diagnostics, and research.</t>
  </si>
  <si>
    <t>synthbits.com</t>
  </si>
  <si>
    <t>Berk Kovos</t>
  </si>
  <si>
    <t>berk@synthbits.com</t>
  </si>
  <si>
    <t>https://www.linkedin.com/in/berk-kovos-5740a529/</t>
  </si>
  <si>
    <t>Forest Cabin</t>
  </si>
  <si>
    <t>Manufacturing, Personal Health</t>
  </si>
  <si>
    <t>Putuo, Shanghai, China</t>
  </si>
  <si>
    <t>Forest Cabin is a skin care product manufacturer and retailer that focuses on developing offline stores.</t>
  </si>
  <si>
    <t>forest-cabin.com</t>
  </si>
  <si>
    <t>+86 400 090 1108</t>
  </si>
  <si>
    <t>Youngor Group</t>
  </si>
  <si>
    <t>Vital Care</t>
  </si>
  <si>
    <t>Customer Service, Health Care, Medical</t>
  </si>
  <si>
    <t>Brentwood, Tennessee, United States</t>
  </si>
  <si>
    <t>Vital Care specializes in providing infusion therapy services.</t>
  </si>
  <si>
    <t>vitalcare.com</t>
  </si>
  <si>
    <t>https://www.linkedin.com/company/vitalcareinfusion</t>
  </si>
  <si>
    <t>info@vitalcare.com</t>
  </si>
  <si>
    <t>1 800-447-4095</t>
  </si>
  <si>
    <t>Steve Foreman</t>
  </si>
  <si>
    <t>stephen.foreman@vitalcare.com</t>
  </si>
  <si>
    <t>https://www.linkedin.com/in/steve-foreman-75a6aa13/</t>
  </si>
  <si>
    <t>Big Rentals</t>
  </si>
  <si>
    <t>Construction, Marketplace, Rental, SaaS</t>
  </si>
  <si>
    <t>Equipment rentals made easy with all-in-one rental software to help owners manage their business, grow sales, and accept online bookings.</t>
  </si>
  <si>
    <t>bigrentals.com</t>
  </si>
  <si>
    <t>https://www.linkedin.com/company/bigrentals/</t>
  </si>
  <si>
    <t>Pablo Fernandez</t>
  </si>
  <si>
    <t>pablo@bigrentals.com</t>
  </si>
  <si>
    <t>https://linkedin.com/in/ACwAAB5dXwkBq--sEnEzeQ5mwX9TwV-WJk51osE</t>
  </si>
  <si>
    <t>Leading Point</t>
  </si>
  <si>
    <t>Consulting, Information Technology, Software, Telecommunications</t>
  </si>
  <si>
    <t>A software provider that specializes in the telecom industry, delivering digital transformation products and customized solutions</t>
  </si>
  <si>
    <t>leading-point.com</t>
  </si>
  <si>
    <t>https://www.linkedin.com/company/leading-point</t>
  </si>
  <si>
    <t>info@leading-point.com</t>
  </si>
  <si>
    <t>+962 6 560 4808</t>
  </si>
  <si>
    <t>Feras Arafah</t>
  </si>
  <si>
    <t>ferasa@leading-point.com</t>
  </si>
  <si>
    <t>https://linkedin.com/in/ACwAAABSTg4Ba3YZaVUMbI7x0t-Y1_LX-hwy8Mw</t>
  </si>
  <si>
    <t>Composability</t>
  </si>
  <si>
    <t>SaaS platform for SMEs with AI-Driven Investment Readiness and Matchmaking Solutions</t>
  </si>
  <si>
    <t>composability.co.uk</t>
  </si>
  <si>
    <t>hello@composability.co.uk</t>
  </si>
  <si>
    <t>Greptime</t>
  </si>
  <si>
    <t>Database, Infrastructure, Internet of Things, IT Infrastructure, Software</t>
  </si>
  <si>
    <t>Sunnyvale, California, United States</t>
  </si>
  <si>
    <t>Greptime provides Cloud-Native, Fast and Efficient time-series data infrastructure</t>
  </si>
  <si>
    <t>greptime.com</t>
  </si>
  <si>
    <t>https://www.linkedin.com/company/greptime-inc/</t>
  </si>
  <si>
    <t>info@greptime.com</t>
  </si>
  <si>
    <t>Atypical Ventures</t>
  </si>
  <si>
    <t>Xiaodan Zhuang</t>
  </si>
  <si>
    <t>xzhuang@greptime.com</t>
  </si>
  <si>
    <t>https://www.linkedin.com/in/dennis-zhuang/</t>
  </si>
  <si>
    <t>Elevate Youth Services</t>
  </si>
  <si>
    <t>Barre, Vermont, United States</t>
  </si>
  <si>
    <t>Elevate Youth Services is a non-profit organisation that empowers youth to achieve fulfilling, healthy live for the well-being of all youth.</t>
  </si>
  <si>
    <t>elevateyouthvt.org</t>
  </si>
  <si>
    <t>https://www.linkedin.com/company/washington-county-youth-service-bureau-boys-girls-club</t>
  </si>
  <si>
    <t>Northfield Savings Bank Foundation</t>
  </si>
  <si>
    <t>Favor Ellis</t>
  </si>
  <si>
    <t>fellis@elevateyouthvt.org</t>
  </si>
  <si>
    <t>https://www.linkedin.com/in/favorellis/</t>
  </si>
  <si>
    <t>SafeMedWaste</t>
  </si>
  <si>
    <t>Medical, Sustainability, Waste Management</t>
  </si>
  <si>
    <t>Johns Island, South Carolina, United States</t>
  </si>
  <si>
    <t>SafeMedWaste is a life science business that provides a proprietary drug disposal technology.</t>
  </si>
  <si>
    <t>safemedwaste.com</t>
  </si>
  <si>
    <t>info@safemedwaste.com</t>
  </si>
  <si>
    <t>South Carolina Research Authority</t>
  </si>
  <si>
    <t>Justin Stas</t>
  </si>
  <si>
    <t>jstas@safemedwaste.com</t>
  </si>
  <si>
    <t>https://www.linkedin.com/in/justin-stas/</t>
  </si>
  <si>
    <t>Artificial Brain</t>
  </si>
  <si>
    <t>Artificial Intelligence (AI), Quantum Computing, Software, Web Development</t>
  </si>
  <si>
    <t>Artificial Brain focuses on quantum optimization software.</t>
  </si>
  <si>
    <t>artificialbrain.us</t>
  </si>
  <si>
    <t>https://www.linkedin.com/company/artificial-brain/</t>
  </si>
  <si>
    <t>entangled@artificialbrain.us</t>
  </si>
  <si>
    <t>+1 302 8035004</t>
  </si>
  <si>
    <t>Jitesh Lalwani</t>
  </si>
  <si>
    <t>jitesh.lalwani@artificialbrain.us</t>
  </si>
  <si>
    <t>https://linkedin.com//in/jitesh-lalwani-ai-quantum</t>
  </si>
  <si>
    <t>Curvalux</t>
  </si>
  <si>
    <t>Information Technology, Internet, Wireless</t>
  </si>
  <si>
    <t>Sheffield, Sheffield, United Kingdom</t>
  </si>
  <si>
    <t>Curvalux is a cutting-edge wireless access and backbone technology that employs a patented backhaul relay architecture.</t>
  </si>
  <si>
    <t>curvalux.com</t>
  </si>
  <si>
    <t>https://www.linkedin.com/company/curvalux</t>
  </si>
  <si>
    <t>info@curvalux.com</t>
  </si>
  <si>
    <t>+44 114 44 2040 5</t>
  </si>
  <si>
    <t>The Subnational Climate Fund</t>
  </si>
  <si>
    <t>Richard Pak</t>
  </si>
  <si>
    <t>richard.pak@curvalux.com</t>
  </si>
  <si>
    <t>https://linkedin.com/in/ACwAAADDCIoBFyN-5lPmt0IokVKpZEnd305sFSo</t>
  </si>
  <si>
    <t>MY UI</t>
  </si>
  <si>
    <t>MY UI's mission is to empower individuals with disabilities by providing a comprehensive assessment tool.</t>
  </si>
  <si>
    <t>myui.ai</t>
  </si>
  <si>
    <t>https://www.linkedin.com/company/myui-ai</t>
  </si>
  <si>
    <t>Humility Homes &amp; Services</t>
  </si>
  <si>
    <t>Charity, Homeless Shelter, Non Profit</t>
  </si>
  <si>
    <t>Humility Homes &amp; Services is an organization dedicated to ending homelessness by offering housing opportunities and supportive services.</t>
  </si>
  <si>
    <t>humilityhomes.org</t>
  </si>
  <si>
    <t>https://www.linkedin.com/company/humility-homes-services-inc/</t>
  </si>
  <si>
    <t>contact@humilityhomes.org</t>
  </si>
  <si>
    <t>+1 563 326 1330</t>
  </si>
  <si>
    <t>Ashley Velez</t>
  </si>
  <si>
    <t>a.velez@humilityhomes.org</t>
  </si>
  <si>
    <t>https://www.linkedin.com/in/hhsiashley-velez/</t>
  </si>
  <si>
    <t>https://www.humilityhomes.org/who-we-are-1#:~:text=ASHLEY%20VELEZ%2C%20MPA%0AChief%20Executive%20Officer</t>
  </si>
  <si>
    <t>Fresiatech</t>
  </si>
  <si>
    <t>Information Technology, Marketing</t>
  </si>
  <si>
    <t>Bangkok Metropolis, Krung Thep, Thailand</t>
  </si>
  <si>
    <t>IT and Marketing consulting</t>
  </si>
  <si>
    <t>garnet-gnu-lcqclm.mystrikingly.com</t>
  </si>
  <si>
    <t>https://www.linkedin.com/company/sundor-e-commerce/</t>
  </si>
  <si>
    <t>support@fresiatech.com</t>
  </si>
  <si>
    <t>Sirikanda Sonsawat</t>
  </si>
  <si>
    <t>https://www.crunchbase.com/person/sirikanda-sonsawat</t>
  </si>
  <si>
    <t>Scientific Visual</t>
  </si>
  <si>
    <t>Industrial, Industrial Engineering, Semiconductor</t>
  </si>
  <si>
    <t>Scientific Visual supplies quality control workstations to visualize defects in non-polished sapphire such as watch covers and wafers.</t>
  </si>
  <si>
    <t>scientificvisual.ch</t>
  </si>
  <si>
    <t>https://www.linkedin.com/company/scientific-visual</t>
  </si>
  <si>
    <t>media@scientificvisual.ch</t>
  </si>
  <si>
    <t>+41 21 693 0548</t>
  </si>
  <si>
    <t>Pva Tepla Ag</t>
  </si>
  <si>
    <t>Ivan Orlov</t>
  </si>
  <si>
    <t>ivan.orlov@scientificvisual.ch</t>
  </si>
  <si>
    <t>https://www.linkedin.com/in/ivanorlov/</t>
  </si>
  <si>
    <t>Twistient</t>
  </si>
  <si>
    <t>Artificial Intelligence (AI), Semiconductor</t>
  </si>
  <si>
    <t>Neuromorphic chips for edge A.I.</t>
  </si>
  <si>
    <t>twistient.com</t>
  </si>
  <si>
    <t>https://www.linkedin.com/company/twistient</t>
  </si>
  <si>
    <t>Brodie Schroeder</t>
  </si>
  <si>
    <t>brodie@twistient.com</t>
  </si>
  <si>
    <t>https://linkedin.com/in/ACwAAAkybqMB2ZIReMzLzi8U00jvY-KFu-pHjgA</t>
  </si>
  <si>
    <t>Tapestry Farms</t>
  </si>
  <si>
    <t>Agriculture, Farming</t>
  </si>
  <si>
    <t>Tapestry Farms is a urban farm system, reclaims underutilized local land to grow culturally specific fresh produce and flowers.</t>
  </si>
  <si>
    <t>tapestryfarms.org</t>
  </si>
  <si>
    <t>ann@tapestryfarms.org</t>
  </si>
  <si>
    <t>+1 563-370-0004</t>
  </si>
  <si>
    <t>Ann Mcglynn</t>
  </si>
  <si>
    <t>https://www.linkedin.com/in/annmcglynn/</t>
  </si>
  <si>
    <t>Nahant Marsh Education Center</t>
  </si>
  <si>
    <t>Education, Environmental Engineering, Non Profit</t>
  </si>
  <si>
    <t>Nahant Marsh Education Center is an organization that offers environmental education programs for all ages.</t>
  </si>
  <si>
    <t>nahantmarsh.org</t>
  </si>
  <si>
    <t>https://www.linkedin.com/company/nahant-marsh-education-ctr/</t>
  </si>
  <si>
    <t>nahantmarsh@eicc.edu</t>
  </si>
  <si>
    <t>+1 563 336 3370</t>
  </si>
  <si>
    <t>Brian Ritter</t>
  </si>
  <si>
    <t>britter@eicc.edu</t>
  </si>
  <si>
    <t>https://www.nahantmarsh.org/meet-the-staff#:~:text=Staff-,Brian%20Ritter,%EF%BB%BFDirector,-About%20Brian</t>
  </si>
  <si>
    <t>Lace Layer</t>
  </si>
  <si>
    <t>Beauty, Manufacturing</t>
  </si>
  <si>
    <t>LaceLayer is a black women-owned wig manufacturing company that nurtures and restores confidence in wigs-wearers.</t>
  </si>
  <si>
    <t>lacelayer.com</t>
  </si>
  <si>
    <t>info@lacelayer.com</t>
  </si>
  <si>
    <t>+1 617-905-3943</t>
  </si>
  <si>
    <t>Yummy Hair Extensions</t>
  </si>
  <si>
    <t>Andrade Crawford</t>
  </si>
  <si>
    <t>andrade@lacelayer.com</t>
  </si>
  <si>
    <t>https://www.linkedin.com/in/andrade-crawford-534069130/</t>
  </si>
  <si>
    <t>PICit</t>
  </si>
  <si>
    <t>Logistics, Software, Transportation</t>
  </si>
  <si>
    <t>PICit delivers functional information logistic solutions to the intermodal chain of transport.</t>
  </si>
  <si>
    <t>picit.dk</t>
  </si>
  <si>
    <t>https://www.linkedin.com/company/picit-a-s</t>
  </si>
  <si>
    <t>support@picit.dk</t>
  </si>
  <si>
    <t>45 8730 8020</t>
  </si>
  <si>
    <t>Arcadea Group</t>
  </si>
  <si>
    <t>hha@picit.dk</t>
  </si>
  <si>
    <t>https://www.linkedin.com/in/henrik-h%c3%b8jen-andersen-9276b86/</t>
  </si>
  <si>
    <t>Hurtec</t>
  </si>
  <si>
    <t>Gold Coast, Queensland, Australia</t>
  </si>
  <si>
    <t>Hurtec it makes significant strides in firefighting technology by combining advanced electric pumps with integrated software.</t>
  </si>
  <si>
    <t>hurtec.com.au</t>
  </si>
  <si>
    <t>info@hurtec.com.au</t>
  </si>
  <si>
    <t>0429 586 707</t>
  </si>
  <si>
    <t>Justin Hurcom</t>
  </si>
  <si>
    <t>justin@hurtec.com.au</t>
  </si>
  <si>
    <t>https://www.startupdaily.net/topic/accelerator/startmate-reveals-the-11-startups-for-the-new-winter-cohort/#:~:text=Hurtec%E2%80%99s%20Justin%20Hurcom</t>
  </si>
  <si>
    <t>Family Resources</t>
  </si>
  <si>
    <t>Engineering, Human Resources, Legal, Management, Operations, Product</t>
  </si>
  <si>
    <t>Communities, Homeless Shelter, Non Profit</t>
  </si>
  <si>
    <t>Pinellas Park, Florida, United States</t>
  </si>
  <si>
    <t>Family Resources, Inc. is a non-profit that provides crisis counseling, safe shelter, and respite for runaway homeless teens.</t>
  </si>
  <si>
    <t>familyresourcesinc.org</t>
  </si>
  <si>
    <t>https://www.linkedin.com/company/family-resources</t>
  </si>
  <si>
    <t>info@family-resources.org</t>
  </si>
  <si>
    <t>(727) 521-5200</t>
  </si>
  <si>
    <t>Lisa M. Davis</t>
  </si>
  <si>
    <t>lisa@family-resources.org</t>
  </si>
  <si>
    <t>https://familyresourcesinc.org/senior-leadership/#:~:text=Lisa%20M.%20Davis,President/CEO</t>
  </si>
  <si>
    <t>Fluence</t>
  </si>
  <si>
    <t>Artificial Intelligence (AI), Enterprise Software, SaaS, Sales</t>
  </si>
  <si>
    <t>Fluence is the first AI-powered conversational search engine designed specifically for revenue teams.</t>
  </si>
  <si>
    <t>tryfluence.tech</t>
  </si>
  <si>
    <t>founders@fluenceai.tech</t>
  </si>
  <si>
    <t>Tendl</t>
  </si>
  <si>
    <t>Desktop Apps, Software, Web Development</t>
  </si>
  <si>
    <t>Toowoomba, Queensland, Australia</t>
  </si>
  <si>
    <t>Tendl helps organizations chase more possibilities, provide better results, and substantially reduce the burden of submissions.</t>
  </si>
  <si>
    <t>tendl.ai</t>
  </si>
  <si>
    <t>https://www.linkedin.com/company/tendl-ai/</t>
  </si>
  <si>
    <t>Laurie Nicol</t>
  </si>
  <si>
    <t>laurie.nicol@tendl.ai</t>
  </si>
  <si>
    <t>https://www.linkedin.com/in/laurie-nicol/</t>
  </si>
  <si>
    <t>Borne</t>
  </si>
  <si>
    <t>Bellevue Hill, New South Wales, Australia</t>
  </si>
  <si>
    <t>Borne's is transforming maternal healthcare by making hospitals the location to give birth and Borne the place to heal.</t>
  </si>
  <si>
    <t>borne.au</t>
  </si>
  <si>
    <t>https://www.linkedin.com/company/borne-retreat/</t>
  </si>
  <si>
    <t>hello@borne.au</t>
  </si>
  <si>
    <t>Avalon Nethery</t>
  </si>
  <si>
    <t>avalon@borne.au</t>
  </si>
  <si>
    <t>https://www.linkedin.com/in/avalonpoverleong/</t>
  </si>
  <si>
    <t>Fisent Technologies</t>
  </si>
  <si>
    <t>Fisent Technologies enables enterprises to capture the value of GenAI through BizAI, Fisent's Applied GenAI Process Automation solution.</t>
  </si>
  <si>
    <t>fisent.com</t>
  </si>
  <si>
    <t>https://www.linkedin.com/company/fisent/</t>
  </si>
  <si>
    <t>info@fisent.com</t>
  </si>
  <si>
    <t>Adrian Murray</t>
  </si>
  <si>
    <t>adrian@fisent.com</t>
  </si>
  <si>
    <t>https://linkedin.com/in/ACwAAATb06gBBLgYYBsBhjS2dw1JlEnrpq3ZbS4</t>
  </si>
  <si>
    <t>Watergenics</t>
  </si>
  <si>
    <t>Environmental Consulting, Water, Water Purification</t>
  </si>
  <si>
    <t>Watergenics mission is to map the water quality of the planet and help the society transit to a renewable economy.</t>
  </si>
  <si>
    <t>watergenics.tech</t>
  </si>
  <si>
    <t>https://www.linkedin.com/company/watergenics</t>
  </si>
  <si>
    <t>contact@watergenics.tech</t>
  </si>
  <si>
    <t>Liviu Mantescu</t>
  </si>
  <si>
    <t>liviu@watergenics.tech</t>
  </si>
  <si>
    <t>https://linkedin.com/in/ACwAACDtN9wBNtZOg8Jxg_Jwyy2aCWxoRZVrr3A</t>
  </si>
  <si>
    <t>Integral Care</t>
  </si>
  <si>
    <t>Integral Care aims to improve people's lives affected by behavioral health issues and developmental and intellectual challenges.</t>
  </si>
  <si>
    <t>integralcare.org</t>
  </si>
  <si>
    <t>https://www.linkedin.com/company/austin-travis-county-integral-care/</t>
  </si>
  <si>
    <t>The Cigna Group Foundation, Blue Cross and Blue Shield of Texas</t>
  </si>
  <si>
    <t>Jeff Richardson</t>
  </si>
  <si>
    <t>jeff.richardson@integralcare.org</t>
  </si>
  <si>
    <t>https://www.linkedin.com/in/jeff-richardson-51bbb37/</t>
  </si>
  <si>
    <t>Tinkerlist</t>
  </si>
  <si>
    <t>Broadcasting, News, Social Media, Video</t>
  </si>
  <si>
    <t>Leuven, Vlaams-Brabant, Belgium</t>
  </si>
  <si>
    <t>TinkerList is a radically innovating the television production content chain.</t>
  </si>
  <si>
    <t>tinkerlist.tv</t>
  </si>
  <si>
    <t>https://www.linkedin.com/company/tinkerlist</t>
  </si>
  <si>
    <t>info@tinkerlist.tv</t>
  </si>
  <si>
    <t>+32 495 284 304</t>
  </si>
  <si>
    <t>EVS Broadcast Equipment</t>
  </si>
  <si>
    <t>Erik Hauters</t>
  </si>
  <si>
    <t>erik.hauters@tinkerlist.tv</t>
  </si>
  <si>
    <t>https://www.linkedin.com/in/erikhauters/</t>
  </si>
  <si>
    <t>https://theorg.com/org/tinkerlist/org-chart/erik-hauters#:~:text=EH-,Erik%20Hauters,Founder%20%26%20CEO%20at%20TinkerList.tv,-Contact</t>
  </si>
  <si>
    <t>Wewa</t>
  </si>
  <si>
    <t>Delivery Service, Logistics, Software, Taxi Service</t>
  </si>
  <si>
    <t>Luanda, Luanda, Angola</t>
  </si>
  <si>
    <t>Wewa is an urban mobility platform that allows you to connect passengers who have common routes, in order to share the trip and the costs.</t>
  </si>
  <si>
    <t>wewa-mobility.com</t>
  </si>
  <si>
    <t>https://www.linkedin.com/company/w-wa-mobility/</t>
  </si>
  <si>
    <t>info@wewa-mobility.com</t>
  </si>
  <si>
    <t>+244 927330901</t>
  </si>
  <si>
    <t>Benildo Pedro</t>
  </si>
  <si>
    <t>benildo.pedro@wewa-mobility.com</t>
  </si>
  <si>
    <t>https://www.crunchbase.com/organization/wewa-0120</t>
  </si>
  <si>
    <t>Zello</t>
  </si>
  <si>
    <t>E-Commerce, Information Technology, Internet</t>
  </si>
  <si>
    <t>Zello helps shoppers have the finest in-store experience from the minute they start exploring.</t>
  </si>
  <si>
    <t>zellostudio.co</t>
  </si>
  <si>
    <t>https://www.linkedin.com/company/zellostudio/</t>
  </si>
  <si>
    <t>Olyvia Munro</t>
  </si>
  <si>
    <t>olyvia@zellostudio.co</t>
  </si>
  <si>
    <t>https://linkedin.com/in/ACwAADby86MBMBh1kfWdm03Fn4juKKndbmRig2I</t>
  </si>
  <si>
    <t>Borrego Art Institute</t>
  </si>
  <si>
    <t>Art, Consulting, Non Profit</t>
  </si>
  <si>
    <t>Borrego Springs, California, United States</t>
  </si>
  <si>
    <t>Borrego Art Institute is a non-profit organization that creates and enjoys all arts including pottery, gardening, painting, and photography.</t>
  </si>
  <si>
    <t>borregoartinstitute.org</t>
  </si>
  <si>
    <t>https://www.linkedin.com/company/borrego-art-institute</t>
  </si>
  <si>
    <t>gallery@borregoartinstitute.org</t>
  </si>
  <si>
    <t>+1 760-767-5152</t>
  </si>
  <si>
    <t>Robert Wright</t>
  </si>
  <si>
    <t>robert.wright@borregoartinstitute.org</t>
  </si>
  <si>
    <t>https://borregoartinstitute.org/board-of-directors/#:~:text=ROBERT%20WRIGHT%20President</t>
  </si>
  <si>
    <t>Turnkey - IPS</t>
  </si>
  <si>
    <t>Management, Operations, Product</t>
  </si>
  <si>
    <t>Turnkey has been a market leader for 40 years providing insolvency software to the Restructuring sector.</t>
  </si>
  <si>
    <t>turnkey-ips.com</t>
  </si>
  <si>
    <t>https://www.linkedin.com/company/turnkey-computer-technology-limited/</t>
  </si>
  <si>
    <t>enquiries@turnkey-ips.com</t>
  </si>
  <si>
    <t>0141 644 5444</t>
  </si>
  <si>
    <t>Bowmark Capital</t>
  </si>
  <si>
    <t>Deborah Baxter</t>
  </si>
  <si>
    <t>deborah.baxter@turnkey-ips.com</t>
  </si>
  <si>
    <t>https://linkedin.com/in/ACwAACIrMaUBRA5e6mB2cZrRjBpi8oVNOfIpV3k</t>
  </si>
  <si>
    <t>TOTEX</t>
  </si>
  <si>
    <t>Information Technology, Manufacturing</t>
  </si>
  <si>
    <t>Boronia, Victoria, Australia</t>
  </si>
  <si>
    <t>Totex provides smart and convenient control options through integration with Google Assistant, Amazon Alexa, Siri, and GPS tracking feature.</t>
  </si>
  <si>
    <t>totex.com.au</t>
  </si>
  <si>
    <t>https://www.linkedin.com/company/totex</t>
  </si>
  <si>
    <t>hello@totex.com.au</t>
  </si>
  <si>
    <t>Berlin Raj</t>
  </si>
  <si>
    <t>berlin@totex.com.au</t>
  </si>
  <si>
    <t>https://linkedin.com/in/ACwAABWGCvkBwfFo7d8WSD8rii7aYz7fdEBLOoQ</t>
  </si>
  <si>
    <t>Athena</t>
  </si>
  <si>
    <t>FinTech, Health Care, Information Technology, Internet</t>
  </si>
  <si>
    <t>Athena is a digital services firm that collaborates with healthcare professionals to give instalment payment options to patients.</t>
  </si>
  <si>
    <t>get-athena.co</t>
  </si>
  <si>
    <t>https://www.linkedin.com/company/athena-pay/</t>
  </si>
  <si>
    <t>accounts@get-athena.com</t>
  </si>
  <si>
    <t>+27 63 540 4672</t>
  </si>
  <si>
    <t>Jabulani Nyembe</t>
  </si>
  <si>
    <t>jabulani@get-athena.co</t>
  </si>
  <si>
    <t>https://www.linkedin.com/in/michaeljabulani-nyembe/</t>
  </si>
  <si>
    <t>BioGlyph</t>
  </si>
  <si>
    <t>BioGlyph aims to enhance and expedite biologics discovery and development.</t>
  </si>
  <si>
    <t>landing.bioglyph.app</t>
  </si>
  <si>
    <t>https://www.linkedin.com/company/bioglyph/</t>
  </si>
  <si>
    <t>info@bioglyph.app</t>
  </si>
  <si>
    <t>Dotmatics</t>
  </si>
  <si>
    <t>Fernando Garces</t>
  </si>
  <si>
    <t>fernando@bioglyph.app</t>
  </si>
  <si>
    <t>https://www.linkedin.com/in/fernando-garces1/</t>
  </si>
  <si>
    <t>Javelin</t>
  </si>
  <si>
    <t>Marketing, Oil and Gas, Renewable Energy, Risk Management, Trading Platform</t>
  </si>
  <si>
    <t>Javelin is a marketing and trading firm that specializes in commodity trading, coal, iron ore, freight and hydrocarbons sectors.</t>
  </si>
  <si>
    <t>javelincommodities.com</t>
  </si>
  <si>
    <t>https://www.linkedin.com/company/javelin-global-commodities/</t>
  </si>
  <si>
    <t>+44 207 123 5900</t>
  </si>
  <si>
    <t>ITOCHU Corporation</t>
  </si>
  <si>
    <t>Peter Bradley</t>
  </si>
  <si>
    <t>peter.bradley@javelincommodities.com</t>
  </si>
  <si>
    <t>https://linkedin.com/in/ACwAABmgqkcBxOCHiLb-y4co9UN22kY9vz9ctNo</t>
  </si>
  <si>
    <t>Slashwhy</t>
  </si>
  <si>
    <t>Information Technology, Software, Web Design, Web Development</t>
  </si>
  <si>
    <t>Germany, Georgia, United States</t>
  </si>
  <si>
    <t>Slashwhy accompanies projects from the idea through the vision to market readiness with a tailor-made concept.</t>
  </si>
  <si>
    <t>slashwhy.de</t>
  </si>
  <si>
    <t>https://www.linkedin.com/company/slashwhy/</t>
  </si>
  <si>
    <t>info-os@slashwhy.de</t>
  </si>
  <si>
    <t>+49 541 961040</t>
  </si>
  <si>
    <t>Maxburg Capital Partners</t>
  </si>
  <si>
    <t>Joachim Wilharm</t>
  </si>
  <si>
    <t>j.wilharm@slashwhy.de</t>
  </si>
  <si>
    <t>https://www.linkedin.com/in/joachim-wilharm/</t>
  </si>
  <si>
    <t>Skona Pet Food</t>
  </si>
  <si>
    <t>Pet, Snack Food</t>
  </si>
  <si>
    <t>Skona Pet Food is a pet food company focused on holistic pet nutrition through pet treats infused with indian herbs.</t>
  </si>
  <si>
    <t>skonapetfood.com</t>
  </si>
  <si>
    <t>teju@skonapetfood.com</t>
  </si>
  <si>
    <t>Tejashree Sawant</t>
  </si>
  <si>
    <t>https://www.linkedin.com/in/tejashree-sawant/</t>
  </si>
  <si>
    <t>Christian Care</t>
  </si>
  <si>
    <t>Christian Care providing safe shelter, support, resources and empowers the homeless to make positive changes in every aspect of their lives.</t>
  </si>
  <si>
    <t>christiancareqc.org</t>
  </si>
  <si>
    <t>info@christiancareqc.org</t>
  </si>
  <si>
    <t>+1 309-786-5734</t>
  </si>
  <si>
    <t>Mike Bragg</t>
  </si>
  <si>
    <t>mike@christiancareqc.org</t>
  </si>
  <si>
    <t>https://www.christiancareqc.org/about-us.php#:~:text=Mike%20Bragg%20%2D%20President</t>
  </si>
  <si>
    <t>Pawgone Good</t>
  </si>
  <si>
    <t>Pet, Snack Food, Supply Chain Management</t>
  </si>
  <si>
    <t>Pawgone Good manufacuture dehydrated chips for dogs.</t>
  </si>
  <si>
    <t>pawgonegood.com</t>
  </si>
  <si>
    <t>info@pawgonegood.com</t>
  </si>
  <si>
    <t>404-964-5391</t>
  </si>
  <si>
    <t>Jerrica Fletcher</t>
  </si>
  <si>
    <t>Chief Executive officer</t>
  </si>
  <si>
    <t>https://pawgonegood.com/about/</t>
  </si>
  <si>
    <t>HaleyTek</t>
  </si>
  <si>
    <t>Automotive, Embedded Software, Software</t>
  </si>
  <si>
    <t>HaleyTek is a software company that creates android automotive-embedded software platforms for a wide range of cars.</t>
  </si>
  <si>
    <t>haleytek.com</t>
  </si>
  <si>
    <t>https://www.linkedin.com/company/haleytek/</t>
  </si>
  <si>
    <t>info@haleytek.com</t>
  </si>
  <si>
    <t>Volvo Cars, ECARX</t>
  </si>
  <si>
    <t>Jan-Erik Larsson</t>
  </si>
  <si>
    <t>jan-erik@haleytek.com</t>
  </si>
  <si>
    <t>https://www.linkedin.com/in/jan-erik-larsson-65845031/</t>
  </si>
  <si>
    <t>Nest Café</t>
  </si>
  <si>
    <t>Nest Café mission is to nourish bodies and community by providing delicious, sustainably sourced food.</t>
  </si>
  <si>
    <t>nestcafeqc.org</t>
  </si>
  <si>
    <t>nest.cafe.qc@gmail.com</t>
  </si>
  <si>
    <t>+1 309-206-4012</t>
  </si>
  <si>
    <t>Laura Evans Mahn</t>
  </si>
  <si>
    <t>https://www.nestcafeqc.org/our-team#:~:text=Laura%20Evans%20Mahn%2C%20%0AFounder%2C%20Executive%20Director</t>
  </si>
  <si>
    <t>AFK ORGANIC</t>
  </si>
  <si>
    <t>Apparel, E-Commerce, Events, Fashion, Retail Technology, Ticketing</t>
  </si>
  <si>
    <t>Bristol, Bristol, City of, United Kingdom</t>
  </si>
  <si>
    <t>Sustainable Fashion &amp; Event Ticketing Platform</t>
  </si>
  <si>
    <t>afkorganic.com</t>
  </si>
  <si>
    <t>https://www.linkedin.com/company/101577552/</t>
  </si>
  <si>
    <t>afkorganic@gmail.com</t>
  </si>
  <si>
    <t>Adelaide Meal</t>
  </si>
  <si>
    <t>https://www.linkedin.com/in/ad%C3%A9la%C3%AFde-m%C3%A9al-%E2%98%85-459504138/</t>
  </si>
  <si>
    <t>Spring Forward Learning Center</t>
  </si>
  <si>
    <t>East Moline, Illinois, United States</t>
  </si>
  <si>
    <t>Spring Forward Learning Center mission is to help students in iteracy, academic, and social skills.</t>
  </si>
  <si>
    <t>springforwardqca.org</t>
  </si>
  <si>
    <t>Dan Mcneil</t>
  </si>
  <si>
    <t>dan@springforwardqca.org</t>
  </si>
  <si>
    <t>https://www.linkedin.com/in/dan-mcneil-79795b36/</t>
  </si>
  <si>
    <t>Deep Robotics</t>
  </si>
  <si>
    <t>Artificial Intelligence (AI), Information Technology, Robotics</t>
  </si>
  <si>
    <t>Deep Robotics specializes in the application of the global quadruped robot industry.</t>
  </si>
  <si>
    <t>deeprobotics.cn</t>
  </si>
  <si>
    <t>F&amp;G Venture</t>
  </si>
  <si>
    <t>Qiuguo Zhu</t>
  </si>
  <si>
    <t>zhuqiuguo@deeprobotics.cn</t>
  </si>
  <si>
    <t>https://www.linkedin.com/in/qiuguo-zhu-35290039/?originalSubdomain=cn</t>
  </si>
  <si>
    <t>Groov</t>
  </si>
  <si>
    <t>Developer APIs, Financial Services, FinTech, Predictive Analytics, SaaS</t>
  </si>
  <si>
    <t>Embedded Finance Platform for SME Businesses</t>
  </si>
  <si>
    <t>wearegroov.io</t>
  </si>
  <si>
    <t>https://www.linkedin.com/company/altior-labs/</t>
  </si>
  <si>
    <t>rakesh@wearegroov.io</t>
  </si>
  <si>
    <t>Fuel Ventures</t>
  </si>
  <si>
    <t>Mark Hazzard</t>
  </si>
  <si>
    <t>mark@wearegroov.io</t>
  </si>
  <si>
    <t>https://linkedin.com/in/ACwAAADs5JkB0uX6MWxj6NwFgYIDIw1zP4_UUNk</t>
  </si>
  <si>
    <t>Cogniquest AI</t>
  </si>
  <si>
    <t>Artificial Intelligence (AI), Machine Learning, Software, Web Development</t>
  </si>
  <si>
    <t>Cogniquest is a context-aware AI technology that extracts critical data points and produces meaningful insights from unstructured data.</t>
  </si>
  <si>
    <t>cogniquest.ai</t>
  </si>
  <si>
    <t>https://www.linkedin.com/company/cogniquestai/</t>
  </si>
  <si>
    <t>info@cogniquest.ai</t>
  </si>
  <si>
    <t>Cedar-IBSi Capital</t>
  </si>
  <si>
    <t>Satish Grampurohit</t>
  </si>
  <si>
    <t>satish.g@cogniquest.ai</t>
  </si>
  <si>
    <t>https://www.linkedin.com/in/satishgrampurohit/</t>
  </si>
  <si>
    <t>Viee</t>
  </si>
  <si>
    <t>Food and Beverage, Organic Food</t>
  </si>
  <si>
    <t>Viee offers all-natural, healthful drinks that combine fashion and nature to produce beauty and health.</t>
  </si>
  <si>
    <t>bsg-viee.com</t>
  </si>
  <si>
    <t>L Catterton</t>
  </si>
  <si>
    <t>NERGii</t>
  </si>
  <si>
    <t>NERGii is a sports technology business that makes cutting-edge insoles for shoes that improve performance.</t>
  </si>
  <si>
    <t>nergii.com</t>
  </si>
  <si>
    <t>info@nergii.com</t>
  </si>
  <si>
    <t>Silverbacks Holdings</t>
  </si>
  <si>
    <t>Iain Banner</t>
  </si>
  <si>
    <t>https://www.cbinsights.com/company/nergii/people</t>
  </si>
  <si>
    <t>Imagine Home</t>
  </si>
  <si>
    <t>Home Decor, Interior Design</t>
  </si>
  <si>
    <t>Imagine Home is a digital home interior design solution that uses light detection and ranging (LIDAR) and AI-powered mobile experience.</t>
  </si>
  <si>
    <t>imagine-home.com</t>
  </si>
  <si>
    <t>info@imagine-home.com</t>
  </si>
  <si>
    <t>+1 854-444-2250</t>
  </si>
  <si>
    <t>Staci Lantz</t>
  </si>
  <si>
    <t>staci@imagine-home.com</t>
  </si>
  <si>
    <t>https://www.linkedin.com/in/staciranew/</t>
  </si>
  <si>
    <t>Blindspot Collective</t>
  </si>
  <si>
    <t>Blindspot Collective creates revolutionary theater that elevates disadvantaged perspectives.</t>
  </si>
  <si>
    <t>blindspotcollective.org</t>
  </si>
  <si>
    <t>https://www.linkedin.com/company/blindspot-collective</t>
  </si>
  <si>
    <t>info@blindspotcollective.org</t>
  </si>
  <si>
    <t>Blake Mccarty</t>
  </si>
  <si>
    <t>Executive Artistic Director</t>
  </si>
  <si>
    <t>blake@blindspotcollective.org</t>
  </si>
  <si>
    <t>https://www.blindspotcollective.org/leadership</t>
  </si>
  <si>
    <t>Akwabba QC</t>
  </si>
  <si>
    <t>Moline, Illinois, United States</t>
  </si>
  <si>
    <t>Akwabba QC providing services to immigrants, refugees, migrants.</t>
  </si>
  <si>
    <t>akwaabaqc@gmail.com</t>
  </si>
  <si>
    <t>(309) 716-7437</t>
  </si>
  <si>
    <t>Recant.ai</t>
  </si>
  <si>
    <t>Recant.ai combats abusive messages and harassment on social media.</t>
  </si>
  <si>
    <t>recant.ai</t>
  </si>
  <si>
    <t>https://www.linkedin.com/company/recant/</t>
  </si>
  <si>
    <t>cam@recant.ai</t>
  </si>
  <si>
    <t>Cam Mcmaster</t>
  </si>
  <si>
    <t>https://www.linkedin.com/in/cam-mcmaster/</t>
  </si>
  <si>
    <t>Weavings Manpower Solutions</t>
  </si>
  <si>
    <t>Bookkeeping and Payroll, Human Resources, Outsourcing, Recruiting, Staffing Agency</t>
  </si>
  <si>
    <t>Andheri, Maharashtra, India</t>
  </si>
  <si>
    <t>Weavings Manpower Solutions is a staffing company that offers contract staffing and recruitment services.</t>
  </si>
  <si>
    <t>weavings.in</t>
  </si>
  <si>
    <t>https://www.linkedin.com/company/weavings-manpower-solutions-pvt-ltd-</t>
  </si>
  <si>
    <t>contact@weavings.in</t>
  </si>
  <si>
    <t>+91 22 4905 4500</t>
  </si>
  <si>
    <t>Gruhas</t>
  </si>
  <si>
    <t>Ashish Talwar</t>
  </si>
  <si>
    <t>ashish.talwar@weavings.in</t>
  </si>
  <si>
    <t>https://www.linkedin.com/in/ashish-talwar-4275556b/</t>
  </si>
  <si>
    <t>Oasis</t>
  </si>
  <si>
    <t>Child Care, Non Profit, Social, Social Assistance</t>
  </si>
  <si>
    <t>Paterson, New Jersey, United States</t>
  </si>
  <si>
    <t>Oasis focuses to change the lives of women and children through adult education, youth development, basic needs and meal programs.</t>
  </si>
  <si>
    <t>oasisnj.org</t>
  </si>
  <si>
    <t>https://www.linkedin.com/company/oasis---a-haven-for-women-and-children/</t>
  </si>
  <si>
    <t>info@oasisnj.org</t>
  </si>
  <si>
    <t>+1 973-881-8307</t>
  </si>
  <si>
    <t>The Cigna Group Foundation, Panera Bread Foundation</t>
  </si>
  <si>
    <t>Jennifer Brady</t>
  </si>
  <si>
    <t>jenniferbrady@oasisnj.org</t>
  </si>
  <si>
    <t>https://www.linkedin.com/in/jennifer-brady-640a6910/</t>
  </si>
  <si>
    <t>TREEV</t>
  </si>
  <si>
    <t>Pet</t>
  </si>
  <si>
    <t>TREEV is a pet brand committed to creating high-quality treats and pet products from organically grown and sustainably-sourced materials.</t>
  </si>
  <si>
    <t>treevpet.com</t>
  </si>
  <si>
    <t>Kenan Peters</t>
  </si>
  <si>
    <t>kenan@treevpet.com</t>
  </si>
  <si>
    <t>https://www.linkedin.com/in/kenanpeters/</t>
  </si>
  <si>
    <t>Proste ZNO</t>
  </si>
  <si>
    <t>Novoyavorovsk, L'vivs'ka Oblast', Ukraine</t>
  </si>
  <si>
    <t>Proste ZNO offers an easy way to prepare for ZNO/NMT with algorithms, quality resources, and expert guidance for exam success.</t>
  </si>
  <si>
    <t>prostezno.com.ua</t>
  </si>
  <si>
    <t>prostezno@gmail.com</t>
  </si>
  <si>
    <t>Ukrainian Startup Fund</t>
  </si>
  <si>
    <t>Dmitry Ivanov</t>
  </si>
  <si>
    <t>https://prostezno.com.ua/team#:~:text=Dmitry,CEO%0ABackend%20developer</t>
  </si>
  <si>
    <t>Rock Island-Milan Education Foundation</t>
  </si>
  <si>
    <t>Rock Island-Milan Education Foundation provides opportunities for its students to continue their education.</t>
  </si>
  <si>
    <t>rimef.org</t>
  </si>
  <si>
    <t>https://www.linkedin.com/in/rock-island-milan-education-foundation-23625022b</t>
  </si>
  <si>
    <t>rimef@rimsd41.org</t>
  </si>
  <si>
    <t>(309) 581-2154</t>
  </si>
  <si>
    <t>Monta Ponsetto</t>
  </si>
  <si>
    <t>monta.ponsetto@rimsd41.org</t>
  </si>
  <si>
    <t>https://www.linkedin.com/in/montaponsetto/</t>
  </si>
  <si>
    <t>Children's Therapy Center of the Quad Cities</t>
  </si>
  <si>
    <t>Children's Therapy Center of the Quad Cities is an outpatient pediatric rehabilitation center that provides speech and feeding therapy.</t>
  </si>
  <si>
    <t>ctcqc.org</t>
  </si>
  <si>
    <t>https://www.linkedin.com/company/childen-s-therapy-center-of-the-quad-cities/</t>
  </si>
  <si>
    <t>info@ctcqc.org</t>
  </si>
  <si>
    <t>+1 309-558-0145</t>
  </si>
  <si>
    <t>Angie Peterson</t>
  </si>
  <si>
    <t>apeterson@ctcqc.org</t>
  </si>
  <si>
    <t>https://linkedin.com/in/ACwAAAA1T5QBXbSgZHP33Y42DCZ_J2x-Jf8dl-U</t>
  </si>
  <si>
    <t>DLT Alert</t>
  </si>
  <si>
    <t>Blockchain, Cryptocurrency, Insurance</t>
  </si>
  <si>
    <t>Garrison, New York, United States</t>
  </si>
  <si>
    <t>DLT Alert offers embedded warranty protection from ransomware and cyber-attacks.</t>
  </si>
  <si>
    <t>dltalert.com</t>
  </si>
  <si>
    <t>https://www.linkedin.com/company/dlt-alert</t>
  </si>
  <si>
    <t>info@dltalert.com</t>
  </si>
  <si>
    <t>1-916-542-9319</t>
  </si>
  <si>
    <t>Brian Waltermire</t>
  </si>
  <si>
    <t>brian@dltalert.com</t>
  </si>
  <si>
    <t>https://linkedin.com//in/brian-waltermire-5902192a</t>
  </si>
  <si>
    <t>Wesley Community Center</t>
  </si>
  <si>
    <t>Engineering, Finance, Human Resources, Legal, Management, Product</t>
  </si>
  <si>
    <t>Child Care, Education, Finance, Food and Beverage, Non Profit</t>
  </si>
  <si>
    <t>Wesley Community Center is a nonprofit organization that provides childcare, early head start, school, and summer care for children.</t>
  </si>
  <si>
    <t>wesleyhousehouston.org</t>
  </si>
  <si>
    <t>https://www.linkedin.com/company/wesley-community-center/</t>
  </si>
  <si>
    <t>info@wesleyhousehouston.org</t>
  </si>
  <si>
    <t>+1 713-223-8131</t>
  </si>
  <si>
    <t>Village Treasure House</t>
  </si>
  <si>
    <t>Amy Corron</t>
  </si>
  <si>
    <t>acorron@wesleyhousehouston.org</t>
  </si>
  <si>
    <t>https://linkedin.com/in/ACwAAACxjBIB0sJD9vt-2nFJgkjAK48vhqNdots</t>
  </si>
  <si>
    <t>APX</t>
  </si>
  <si>
    <t>Courier Service, Logistics, Service Industry</t>
  </si>
  <si>
    <t>Bangkok, Krung Thep, Thailand</t>
  </si>
  <si>
    <t>APX is a transportation hub-and-spoke network and that provides a fully integrated nationwide delivery service to and from any location.</t>
  </si>
  <si>
    <t>apx.group</t>
  </si>
  <si>
    <t>SBI Ven Capital, ADB Ventures, ORZON Ventures</t>
  </si>
  <si>
    <t>Uwe Dettman</t>
  </si>
  <si>
    <t>uwe.d@apx.group</t>
  </si>
  <si>
    <t>https://www.linkedin.com/in/uwe-dettmann-a5384587/</t>
  </si>
  <si>
    <t>https://apx.group/about-apx/#:~:text=Uwe%20Dettman,CEO%20%26%20Founder</t>
  </si>
  <si>
    <t>Ides Comics inc.</t>
  </si>
  <si>
    <t>Comics, Computer Vision, E-Commerce, Internet, Machine Learning, Publishing, Translation Service</t>
  </si>
  <si>
    <t>Online graphic novel publication platform for all, regardless of language, geography, device or reading ability.</t>
  </si>
  <si>
    <t>idesbedes.ca</t>
  </si>
  <si>
    <t>https://ca.linkedin.com/company/idescomics</t>
  </si>
  <si>
    <t>investors@idescomics.com</t>
  </si>
  <si>
    <t>Harvens Piou</t>
  </si>
  <si>
    <t>harvens.piou@idescomics.com</t>
  </si>
  <si>
    <t>https://www.linkedin.com/in/harvenspiou/</t>
  </si>
  <si>
    <t>Evolve BG</t>
  </si>
  <si>
    <t>Wigan, Wigan, United Kingdom</t>
  </si>
  <si>
    <t>Evolve BG is a provider of managed network solutions and IT services company.</t>
  </si>
  <si>
    <t>evolvebg.co.uk</t>
  </si>
  <si>
    <t>https://www.linkedin.com/company/evolvebg</t>
  </si>
  <si>
    <t>Alan Stephenson-Brown</t>
  </si>
  <si>
    <t>alan@evolvebg.co.uk</t>
  </si>
  <si>
    <t>https://linkedin.com/in/ACwAAAAPFjgBW18CscfZSU1YYZ_OT4DHfWX1-5w</t>
  </si>
  <si>
    <t>Metahelios</t>
  </si>
  <si>
    <t>Aerospace, Manufacturing, Nanotechnology, Semiconductor</t>
  </si>
  <si>
    <t>Glasgow, Glasgow City, United Kingdom</t>
  </si>
  <si>
    <t>Metasurface-integrated camera manufacturer</t>
  </si>
  <si>
    <t>metahelios.co.uk</t>
  </si>
  <si>
    <t>https://www.linkedin.com/company/metahelios-ltd</t>
  </si>
  <si>
    <t>enquiries@metahelios.co.uk</t>
  </si>
  <si>
    <t>Charles Altuzarra</t>
  </si>
  <si>
    <t>caltuzarra@metahelios.co.uk</t>
  </si>
  <si>
    <t>https://linkedin.com/in/ACwAAAS5124BZYEfDmFgE-l-yO5Qx1AJNSPSaIg</t>
  </si>
  <si>
    <t>Binn Group</t>
  </si>
  <si>
    <t>Human Resources, Management, Sales</t>
  </si>
  <si>
    <t>Environmental Consulting, Recycling, Waste Management</t>
  </si>
  <si>
    <t>Glenfarg, Perth and Kinross, United Kingdom</t>
  </si>
  <si>
    <t>Binn Group provides recycling and waste management services.</t>
  </si>
  <si>
    <t>binngroup.co.uk</t>
  </si>
  <si>
    <t>https://www.linkedin.com/company/binn-group</t>
  </si>
  <si>
    <t>enquiries@binngroup.co.uk</t>
  </si>
  <si>
    <t>01577 830833</t>
  </si>
  <si>
    <t>HSBC UK</t>
  </si>
  <si>
    <t>Allan Macgregor</t>
  </si>
  <si>
    <t>allan.macgregor@binngroup.co.uk</t>
  </si>
  <si>
    <t>https://www.linkedin.com/in/allan-macgregor-a8b641215/</t>
  </si>
  <si>
    <t>https://binngroup.co.uk/about-us/management-team/#:~:text=ALLAN%20MACGREGOR,CHIEF%20EXECUTIVE</t>
  </si>
  <si>
    <t>PALGAE</t>
  </si>
  <si>
    <t>Biotechnology, CleanTech, Environmental Engineering, Green Consumer Goods, Manufacturing, Sustainability</t>
  </si>
  <si>
    <t>Palgae uses algae to absorb CO2 from the atmosphere and stores it in the raw materials it makes.</t>
  </si>
  <si>
    <t>palgae.com</t>
  </si>
  <si>
    <t>https://www.linkedin.com/company/Palgae</t>
  </si>
  <si>
    <t>hi@palgae.earth</t>
  </si>
  <si>
    <t>Eylul E.</t>
  </si>
  <si>
    <t>https://www.linkedin.com/in/eyluler/</t>
  </si>
  <si>
    <t>Friends of Hauberg Civic Center</t>
  </si>
  <si>
    <t>Friends of Hauberg Civic Center is organized to provide maintenance for the Hauberg Estate.</t>
  </si>
  <si>
    <t>haubergestate.org</t>
  </si>
  <si>
    <t>director@haubergestate.org</t>
  </si>
  <si>
    <t>+1 309-373-5080</t>
  </si>
  <si>
    <t>Deb Kuntzi</t>
  </si>
  <si>
    <t>https://haubergestate.org/contact-us#:~:text=Deb%20Kuntzi%2C%20Executive%20Director</t>
  </si>
  <si>
    <t>CustomerIQ</t>
  </si>
  <si>
    <t>Artificial Intelligence (AI), Market Research, Product Research, Software</t>
  </si>
  <si>
    <t>CustomerIQ captures every piece of customer feedback around your company and makes it synthesized and searchable with AI.</t>
  </si>
  <si>
    <t>getcustomeriq.com</t>
  </si>
  <si>
    <t>https://www.linkedin.com/company/getcustomeriq/</t>
  </si>
  <si>
    <t>hello@getcustomeriq.com</t>
  </si>
  <si>
    <t>Sean Steigerwald</t>
  </si>
  <si>
    <t>sean@getcustomeriq.com</t>
  </si>
  <si>
    <t>https://linkedin.com/in/ACwAAA9WCcUBV8QTg-xMeTe5WK7m_se2ahTtOZQ</t>
  </si>
  <si>
    <t>Metropolitan Family Services</t>
  </si>
  <si>
    <t>1857-01-01</t>
  </si>
  <si>
    <t>Communities</t>
  </si>
  <si>
    <t>Metropolitan Family Services is a family social services company providing programs to help families in various communities.</t>
  </si>
  <si>
    <t>metrofamily.org</t>
  </si>
  <si>
    <t>https://www.linkedin.com/company/metropolitan-family-services</t>
  </si>
  <si>
    <t>contactus@metrofamily.org</t>
  </si>
  <si>
    <t>Ric Estrada</t>
  </si>
  <si>
    <t>estradar@metrofamily.org</t>
  </si>
  <si>
    <t>https://linkedin.com/in/ACwAAAD1Ll4BCe6ITUfQVD-2p4kssWx3MhJaQFM</t>
  </si>
  <si>
    <t>Equmenopolis</t>
  </si>
  <si>
    <t>Artificial Intelligence (AI), Information Services, Software</t>
  </si>
  <si>
    <t>Equmenopolis is a information services company that specializes in conversational AI agent platforms and application developments.</t>
  </si>
  <si>
    <t>equ.ai</t>
  </si>
  <si>
    <t>https://www.linkedin.com/company/equmenopolis/</t>
  </si>
  <si>
    <t>Yoichi Matsuyama</t>
  </si>
  <si>
    <t>yoichim@equ.ai</t>
  </si>
  <si>
    <t>https://www.linkedin.com/in/yoichimatsuyama/</t>
  </si>
  <si>
    <t>Samanjalo</t>
  </si>
  <si>
    <t>Samanjalo is a fly ash beneficiation company that employs geopolymer technology to convert coal waste (fly ash) into green products.</t>
  </si>
  <si>
    <t>samanjalo.co.za</t>
  </si>
  <si>
    <t>sawubona@samanjalo.co.za</t>
  </si>
  <si>
    <t>CyrenCare</t>
  </si>
  <si>
    <t>Vancouver, Washington, United States</t>
  </si>
  <si>
    <t>SaaS, Emergency Medicine</t>
  </si>
  <si>
    <t>cyrencare.com</t>
  </si>
  <si>
    <t>https://www.linkedin.com/company/cyrencare</t>
  </si>
  <si>
    <t>hello@cyrencare.com</t>
  </si>
  <si>
    <t>646-522-2044</t>
  </si>
  <si>
    <t>Beta Boom</t>
  </si>
  <si>
    <t>Min Chae</t>
  </si>
  <si>
    <t>kathychae@cyrencare.com</t>
  </si>
  <si>
    <t>https://linkedin.com/in/ACwAACG28M8BaakdwgG83WqqDQwaJwHvk-wxD90</t>
  </si>
  <si>
    <t>Corning Family Chiropractic</t>
  </si>
  <si>
    <t>Corning, Iowa, United States</t>
  </si>
  <si>
    <t>Corning Family Chiropractic strives to provide the best natural chiropractic care for people of all ages and all walks of life.</t>
  </si>
  <si>
    <t>corningfamilychiropractic.com</t>
  </si>
  <si>
    <t>(641) 322-4895</t>
  </si>
  <si>
    <t>Main Street Iowa Open 4 Business program</t>
  </si>
  <si>
    <t>Anna Leonard</t>
  </si>
  <si>
    <t>https://www.corningfamilychiropractic.com/about-us</t>
  </si>
  <si>
    <t>BlueMoon Holistic Wellness</t>
  </si>
  <si>
    <t>Nevada, Iowa, United States</t>
  </si>
  <si>
    <t>BlueMoon Holistic Wellness provide the treatments, resources, classes, and tools necessary to unlock the innate potential</t>
  </si>
  <si>
    <t>bluemoonholisticwellness.com</t>
  </si>
  <si>
    <t>bluemoonholisticwellness@gmail.com</t>
  </si>
  <si>
    <t>Meagan Ausborn</t>
  </si>
  <si>
    <t>meagan.ausborn@bluemoonholisticwellness.com</t>
  </si>
  <si>
    <t>https://www.linkedin.com/in/meagan-a-96688977/</t>
  </si>
  <si>
    <t>Cedro Textil</t>
  </si>
  <si>
    <t>1872-01-01</t>
  </si>
  <si>
    <t>Fashion, Textiles</t>
  </si>
  <si>
    <t>Belo Horizonte, Minas Gerais, Brazil</t>
  </si>
  <si>
    <t>Cedro Textil is a textile company that sells jeans.</t>
  </si>
  <si>
    <t>cedro.com.br</t>
  </si>
  <si>
    <t>https://www.linkedin.com/company/cedro-textil/</t>
  </si>
  <si>
    <t>sac@cedro.ind.br</t>
  </si>
  <si>
    <t>55-31-3235-5000</t>
  </si>
  <si>
    <t>Marco Junior</t>
  </si>
  <si>
    <t>marco.branquinho@cedro.ind.br</t>
  </si>
  <si>
    <t>https://www.linkedin.com/in/marcobranquinho/</t>
  </si>
  <si>
    <t>California University of Science and Medicine</t>
  </si>
  <si>
    <t>Education, Higher Education, Medical, Professional Services, Secondary Education</t>
  </si>
  <si>
    <t>San Bernardino, California, United States</t>
  </si>
  <si>
    <t>California University of Science and Medicine is a non profit educational institution specializes in providing higher education.</t>
  </si>
  <si>
    <t>cusm.org</t>
  </si>
  <si>
    <t>https://www.linkedin.com/company/california-university-of-science-and-medicine</t>
  </si>
  <si>
    <t>marketing@cusm.org</t>
  </si>
  <si>
    <t>1 (909) 580-9661</t>
  </si>
  <si>
    <t>Bank of America</t>
  </si>
  <si>
    <t>Paul Lyons</t>
  </si>
  <si>
    <t>lyonsp@cusm.org</t>
  </si>
  <si>
    <t>https://www.linkedin.com/in/paul-lyons-2a9161201/</t>
  </si>
  <si>
    <t>https://cusm.edu/about/leadership/message-from-the-president.php#:~:text=Paul%20Lyons,President%20and%20Dean</t>
  </si>
  <si>
    <t>El Rio Community Health Center</t>
  </si>
  <si>
    <t>Fitness, Health Care, Wellness</t>
  </si>
  <si>
    <t>El Rio Community Health Center improve the health of community through comprehensive, accessible, affordable, quality &amp; compassionate care.</t>
  </si>
  <si>
    <t>elrio.org</t>
  </si>
  <si>
    <t>https://www.linkedin.com/company/el-rio-health-center/</t>
  </si>
  <si>
    <t>foundation@elrio.org</t>
  </si>
  <si>
    <t>+1 520-670-3870</t>
  </si>
  <si>
    <t>The Cigna Group Foundation</t>
  </si>
  <si>
    <t>Clint Kuntz</t>
  </si>
  <si>
    <t>ckuntz@elrio.org</t>
  </si>
  <si>
    <t>https://www.linkedin.com/in/clint-kuntz-26026616/</t>
  </si>
  <si>
    <t>RhinoCorps</t>
  </si>
  <si>
    <t>Computer</t>
  </si>
  <si>
    <t>A leading edge small business that has been doing business principally with the Department of Defense .</t>
  </si>
  <si>
    <t>rhinocorps.com</t>
  </si>
  <si>
    <t>https://www.linkedin.com/company/rhinocorps/</t>
  </si>
  <si>
    <t>Anthony Contri</t>
  </si>
  <si>
    <t>acontri@rhinocorps.com</t>
  </si>
  <si>
    <t>https://www.linkedin.com/in/anthony-contri-ab27368/</t>
  </si>
  <si>
    <t>SILI energy</t>
  </si>
  <si>
    <t>Battery, Manufacturing, Nanotechnology, Renewable Energy</t>
  </si>
  <si>
    <t>SILI energy produces silicon/lithium materials for the future generation of electric cars.</t>
  </si>
  <si>
    <t>silienergy.kr</t>
  </si>
  <si>
    <t>genie.jeong@gmail.com</t>
  </si>
  <si>
    <t>042-821-6590</t>
  </si>
  <si>
    <t>Korea Investment Accelerator, Seoul National University SNU R&amp;DB Foundation</t>
  </si>
  <si>
    <t>Jeong Kyung-Jin</t>
  </si>
  <si>
    <t>https://www.silienergy.kr/home/m_mall_list.php?ps_ctid=01030000&amp;ckattempt=1#:~:text=(head%20office)-,Dr.%20Jeong%20Kyung%2Djin%20%2C%20Ph.D.,-Founder%2C%20CEO</t>
  </si>
  <si>
    <t>Goldfinch Tap + Eatery</t>
  </si>
  <si>
    <t>Restaurants</t>
  </si>
  <si>
    <t>Marion, Iowa, United States</t>
  </si>
  <si>
    <t>Goldfinch Tap + Eatery is a contemporary American restaurant</t>
  </si>
  <si>
    <t>goldfinchtap.com</t>
  </si>
  <si>
    <t>https://www.linkedin.com/company/goldfinch-tap-eatery/about</t>
  </si>
  <si>
    <t>+1 319-826-2047</t>
  </si>
  <si>
    <t>Josh Immerfall</t>
  </si>
  <si>
    <t>https://www.linkedin.com/in/joshimmerfall/</t>
  </si>
  <si>
    <t>Viacurrent</t>
  </si>
  <si>
    <t>Employee Benefits, Financial Services</t>
  </si>
  <si>
    <t>Tartu, Tartumaa, Estonia</t>
  </si>
  <si>
    <t>Viacurrent is an e-service provider through which employers can provide financial well-being to their employees.</t>
  </si>
  <si>
    <t>viacurrent.com</t>
  </si>
  <si>
    <t>https://www.linkedin.com/company/viacurrent/about/</t>
  </si>
  <si>
    <t>Rockstart</t>
  </si>
  <si>
    <t>Hendrik Ojamaa</t>
  </si>
  <si>
    <t>hendrik@viacurrent.com</t>
  </si>
  <si>
    <t>https://linkedin.com/in/ACwAACGpfKwBfyEX2w6A79TfQmcx-FYfrJINzyg</t>
  </si>
  <si>
    <t>Lekir Tech</t>
  </si>
  <si>
    <t>Consulting, Financial Services, Information Technology</t>
  </si>
  <si>
    <t>Lekir Tech is a locally established services-oriented software business that creates systems, apps, mobile applications, and IT solutions.</t>
  </si>
  <si>
    <t>lekir.tech</t>
  </si>
  <si>
    <t>https://www.linkedin.com/company/lekirtech/about</t>
  </si>
  <si>
    <t>azizul@lekir.tech;alkhan@lekir.tech</t>
  </si>
  <si>
    <t>+60 17-679 7294</t>
  </si>
  <si>
    <t>MYStartup</t>
  </si>
  <si>
    <t>Zach Othman</t>
  </si>
  <si>
    <t>azizul@lekir.tech</t>
  </si>
  <si>
    <t>https://linkedin.com/in/ACwAAA6QXOkBCIC_O4VoYsSQ6gVl3jq8G85MuYg</t>
  </si>
  <si>
    <t>Clock</t>
  </si>
  <si>
    <t>Clock is to provide a reliable community center for LGBT+ individuals to reduce any feelings of discrimination or isolation.</t>
  </si>
  <si>
    <t>clockinc.org</t>
  </si>
  <si>
    <t>info@clockinc.org</t>
  </si>
  <si>
    <t>309-558-0956</t>
  </si>
  <si>
    <t>Chase Norris</t>
  </si>
  <si>
    <t>chase@clockinc.org</t>
  </si>
  <si>
    <t>https://www.linkedin.com/in/chase-norris-5014451aa/</t>
  </si>
  <si>
    <t>https://www.clockinc.org/team-3#:~:text=Executive%20Director,He/Him/His</t>
  </si>
  <si>
    <t>The Archive Project</t>
  </si>
  <si>
    <t>Archival Video aims to democratize access to this significant historic archive by digitizing, and storing analog content.</t>
  </si>
  <si>
    <t>thearchiveproject.com</t>
  </si>
  <si>
    <t>contact@thearchiveproject.com</t>
  </si>
  <si>
    <t>571-232-5180</t>
  </si>
  <si>
    <t>Holtz Service &amp; Small Engine</t>
  </si>
  <si>
    <t>Avoca, Iowa, United States</t>
  </si>
  <si>
    <t>Holtz Service &amp; Small Engine offer latest in parts and products at the best prices, and with unparalleled service.</t>
  </si>
  <si>
    <t>holtzservice.com</t>
  </si>
  <si>
    <t>(712) 343-2177</t>
  </si>
  <si>
    <t>Kevin Nelson</t>
  </si>
  <si>
    <t>kevin@holtzservice.com</t>
  </si>
  <si>
    <t>https://www.linkedin.com/in/kevin-nelson-96214a51/</t>
  </si>
  <si>
    <t>webaresoft</t>
  </si>
  <si>
    <t>Developer APIs</t>
  </si>
  <si>
    <t>WebareSoft is a middleware company that creates own solution, 'OSORI API Gateway and Management'.</t>
  </si>
  <si>
    <t>webaresoft.com</t>
  </si>
  <si>
    <t>contact@webaresoft.com</t>
  </si>
  <si>
    <t>070-4467-8339</t>
  </si>
  <si>
    <t>SparkLabs Accelerator, HYU Holdings</t>
  </si>
  <si>
    <t>Jang Young-Hui</t>
  </si>
  <si>
    <t>https://pitchbook.com/profiles/company/607958-11#funding</t>
  </si>
  <si>
    <t>Narratives</t>
  </si>
  <si>
    <t>Narratives mission is to connects young adults with trained life coaches for individualized.</t>
  </si>
  <si>
    <t>narrativesqc.org</t>
  </si>
  <si>
    <t>contact@narrativesqc.org</t>
  </si>
  <si>
    <t>+1 309-585-3311</t>
  </si>
  <si>
    <t>Annette Sundfor Clevenger</t>
  </si>
  <si>
    <t>annette@narrativesqc.org</t>
  </si>
  <si>
    <t>https://www.narrativesqc.org/who</t>
  </si>
  <si>
    <t>Xinguang Biotech</t>
  </si>
  <si>
    <t>Biotechnology, Health Diagnostics, Medical</t>
  </si>
  <si>
    <t>Xinguang Biotech is a biotech company that specializes in the treatment of dialysis technology and blood purification for uremia patients.</t>
  </si>
  <si>
    <t>The Linhui Fund</t>
  </si>
  <si>
    <t>Tailor App</t>
  </si>
  <si>
    <t>Advertising, Consulting, Digital Marketing, Public Relations</t>
  </si>
  <si>
    <t>Tailor App is a digital and live marketing agency.</t>
  </si>
  <si>
    <t>tailorapp.jp</t>
  </si>
  <si>
    <t>matsumura@tailorapp.jp</t>
  </si>
  <si>
    <t>03-6821-1310</t>
  </si>
  <si>
    <t>Natsumi Matsumura</t>
  </si>
  <si>
    <t>https://www.linkedin.com/in/%E5%A4%8F%E6%B5%B7-%E6%9D%BE%E6%9D%91-b803a8227/?originalSubdomain=jp</t>
  </si>
  <si>
    <t>Panther National</t>
  </si>
  <si>
    <t>Events, Golf, Leisure</t>
  </si>
  <si>
    <t>Panther National is a social organization that offers golf and leisure destinations.</t>
  </si>
  <si>
    <t>panthernational.com</t>
  </si>
  <si>
    <t>https://www.linkedin.com/company/panther-national</t>
  </si>
  <si>
    <t>info@panthernational.com</t>
  </si>
  <si>
    <t>+1 561 769 4211</t>
  </si>
  <si>
    <t>Southern Realty Trust</t>
  </si>
  <si>
    <t>Frank Weed</t>
  </si>
  <si>
    <t>weed@panthernational.com</t>
  </si>
  <si>
    <t>https://linkedin.com/in/ACwAAAMErcQBOk9gOcIuwtJ9X5HYza8SATeek-A</t>
  </si>
  <si>
    <t>Hayhay</t>
  </si>
  <si>
    <t>Finance, Financial Services, FinTech, Information Technology, Mobile Apps</t>
  </si>
  <si>
    <t>Sisli, Istanbul, Turkey</t>
  </si>
  <si>
    <t>Hayhay operates a mobile application that manages financial transactions.</t>
  </si>
  <si>
    <t>hayhay.com</t>
  </si>
  <si>
    <t>https://www.linkedin.com/company/hayhay/</t>
  </si>
  <si>
    <t>destek@hayhaycuzdan.com</t>
  </si>
  <si>
    <t>+90 850 222 95 96</t>
  </si>
  <si>
    <t>Finberg</t>
  </si>
  <si>
    <t>Emre Torun</t>
  </si>
  <si>
    <t>emre.torun@hayhay.com</t>
  </si>
  <si>
    <t>https://linkedin.com/in/ACwAACZT-_MB6n4segFbAIueuQh0HHaW2cSm5c8</t>
  </si>
  <si>
    <t>REST</t>
  </si>
  <si>
    <t>Information Technology, Management, Medical &amp; Science, Operations, Product</t>
  </si>
  <si>
    <t>Homeless Shelter, Non Profit</t>
  </si>
  <si>
    <t>REST helps the victims and survivors of the sex trade as well as provide pathways to freedom, safety and hope.</t>
  </si>
  <si>
    <t>iwantrest.com</t>
  </si>
  <si>
    <t>https://www.linkedin.com/company/real-escape-from-the-sex-trade/</t>
  </si>
  <si>
    <t>info@iwantrest.com</t>
  </si>
  <si>
    <t>+1-(425) 395-4691</t>
  </si>
  <si>
    <t>The Jensen Project</t>
  </si>
  <si>
    <t>Linaya Bunbury</t>
  </si>
  <si>
    <t>linaya@iwantrest.com</t>
  </si>
  <si>
    <t>https://linkedin.com/in/ACwAAAmfzv0BpeYpFnYuctPgGyMEBNSPFmyyMY0</t>
  </si>
  <si>
    <t>InfoBeyond Technology</t>
  </si>
  <si>
    <t>InfoBeyond is an innovative company specializing in Network and Data Security within the Information Technology industry.</t>
  </si>
  <si>
    <t>infobeyondtech.com</t>
  </si>
  <si>
    <t>https://www.linkedin.com/company/infobeyond-technology-llc/</t>
  </si>
  <si>
    <t>info@infobeyondtech.com</t>
  </si>
  <si>
    <t>502.371.0909</t>
  </si>
  <si>
    <t>KY Innovation</t>
  </si>
  <si>
    <t>Bin Xie</t>
  </si>
  <si>
    <t>bin.xie@infobeyondtech.com</t>
  </si>
  <si>
    <t>https://linkedin.com/in/ACwAAAD0zpIBipZDis2sb-TtNQT7D_yA1F_-dpo</t>
  </si>
  <si>
    <t>Black Hawk College Foundation</t>
  </si>
  <si>
    <t>Black Hawk College Foundation helps facilitate the growth and development of the Quad-Cities campus.</t>
  </si>
  <si>
    <t>blackhawkcollegefoundation.org</t>
  </si>
  <si>
    <t>https://www.linkedin.com/company/black-hawk-college-foundation</t>
  </si>
  <si>
    <t>309-796-5052</t>
  </si>
  <si>
    <t>Zenaida Landeros</t>
  </si>
  <si>
    <t>landerosz@bhc.edu</t>
  </si>
  <si>
    <t>https://www.linkedin.com/in/zenland/</t>
  </si>
  <si>
    <t>Clu</t>
  </si>
  <si>
    <t>Employment, Human Resources, Recruiting</t>
  </si>
  <si>
    <t>Clu is a recruiting software that provides employment, talent acquisition, staffing, HR management, and consultancy services.</t>
  </si>
  <si>
    <t>getaclu.io</t>
  </si>
  <si>
    <t>https://www.linkedin.com/company/getaclu/</t>
  </si>
  <si>
    <t>hello@getaclu.io</t>
  </si>
  <si>
    <t>Joseph Williams</t>
  </si>
  <si>
    <t>joseph.williams@includedai.com</t>
  </si>
  <si>
    <t>https://linkedin.com/in/ACwAAAMNW30BQ3F_Nh7naPLyD7SHQzEJlcbXB2g</t>
  </si>
  <si>
    <t>WINGS for Kids</t>
  </si>
  <si>
    <t>Management, Operations, Pro Services, Product</t>
  </si>
  <si>
    <t>WINGS for Kids weaves comprehensive social and emotional education into a fresh &amp; fun program.</t>
  </si>
  <si>
    <t>wingsforkids.org</t>
  </si>
  <si>
    <t>https://www.linkedin.com/company/wings-for-kids-inc.</t>
  </si>
  <si>
    <t>Bridget Laird</t>
  </si>
  <si>
    <t>bridgetlaird@wingsforkids.org</t>
  </si>
  <si>
    <t>https://linkedin.com/in/ACwAAADV4bgBObmhzavSu_1PgDB-D0QjcaANU0g</t>
  </si>
  <si>
    <t>Nanomation</t>
  </si>
  <si>
    <t>Nanomation aims to create faster and efficient chips using nanomaterial software.</t>
  </si>
  <si>
    <t>nanomation.tech</t>
  </si>
  <si>
    <t>https://www.linkedin.com/company/nanomation</t>
  </si>
  <si>
    <t>enquiries@nanomation.tech</t>
  </si>
  <si>
    <t>ChipStart</t>
  </si>
  <si>
    <t>Teja Potocnik</t>
  </si>
  <si>
    <t>teja@nanomation.tech</t>
  </si>
  <si>
    <t>https://linkedin.com/in/ACwAACVYg5UBrkP9PvjxKU_nBa0zVE_PUzexfy0</t>
  </si>
  <si>
    <t>Nu Digital Marketing Agency</t>
  </si>
  <si>
    <t>Marketing, SEO, Web Development, Web Hosting</t>
  </si>
  <si>
    <t>Chattanooga, Tennessee, United States</t>
  </si>
  <si>
    <t>Nu Digital Marketing an online marketing company specializes in SEO website development and search engine optimization.</t>
  </si>
  <si>
    <t>nudigitalmarketingagency.com</t>
  </si>
  <si>
    <t>https://www.linkedin.com/company/nu-digital-media-group</t>
  </si>
  <si>
    <t>nudigitalmarketingagency@gmail.com</t>
  </si>
  <si>
    <t>1-423-788-6834</t>
  </si>
  <si>
    <t>Taichu Electronics</t>
  </si>
  <si>
    <t>Artificial Intelligence (AI), Cloud Computing, Semiconductor</t>
  </si>
  <si>
    <t>Taichu Electronics is a high-performance artificial intelligence training chip research and development manufacturer.</t>
  </si>
  <si>
    <t>tecorigin.com</t>
  </si>
  <si>
    <t>support@tecorigin.com</t>
  </si>
  <si>
    <t>0510-8855-2021</t>
  </si>
  <si>
    <t>Jinzhe Yang</t>
  </si>
  <si>
    <t>jiangzw@tecorigin.com</t>
  </si>
  <si>
    <t>https://pitchbook.com/profiles/company/519387-04#undefined</t>
  </si>
  <si>
    <t>Morgenrot</t>
  </si>
  <si>
    <t>Cloud Computing, Information Technology, Telecommunications</t>
  </si>
  <si>
    <t>Morgenrot is an information technology company that provides telecommunications and cloud computing services.</t>
  </si>
  <si>
    <t>morgenrot.net</t>
  </si>
  <si>
    <t>https://www.linkedin.com/company/morgenrot-inc/</t>
  </si>
  <si>
    <t>info_morgenrot@morgenrot.net</t>
  </si>
  <si>
    <t>Nagase &amp; Co, MIRAIT</t>
  </si>
  <si>
    <t>Ryuei Morimoto</t>
  </si>
  <si>
    <t>ryuei@morgenrot.net</t>
  </si>
  <si>
    <t>https://morgenrot.net/#:~:text=MEMBERS-,Representative%20Director%2C%20CEO,Ryuei%20Morimoto,-Director%2C%20CTO</t>
  </si>
  <si>
    <t>Bibbi Parfum</t>
  </si>
  <si>
    <t>Sweden, South Carolina, United States</t>
  </si>
  <si>
    <t>Bibbi Parfum is a perfume brand based on the practice of meditation.</t>
  </si>
  <si>
    <t>bibbi-parfum.com</t>
  </si>
  <si>
    <t>press@bibbi-parfum.com</t>
  </si>
  <si>
    <t>Fable Investments</t>
  </si>
  <si>
    <t>Stina Seger</t>
  </si>
  <si>
    <t>bibbi@bibbi-parfum.com</t>
  </si>
  <si>
    <t>https://pitchbook.com/profiles/company/615624-40#undefined</t>
  </si>
  <si>
    <t>Total PARCO Pakistan</t>
  </si>
  <si>
    <t>Total PARCO Pakistani oil marketing company.</t>
  </si>
  <si>
    <t>totalparco.com.pk</t>
  </si>
  <si>
    <t>Gunvor Group</t>
  </si>
  <si>
    <t>Asif Iqbal</t>
  </si>
  <si>
    <t>asif.iqbal@totalenergies.com</t>
  </si>
  <si>
    <t>https://www.linkedin.com/in/asif-iqbal-238b9b33/</t>
  </si>
  <si>
    <t>The Village for Families &amp; Children</t>
  </si>
  <si>
    <t>1809-01-01</t>
  </si>
  <si>
    <t>The Village for Families &amp; Children provides a range of behavioral health treatment &amp; support services for children, families &amp; adults</t>
  </si>
  <si>
    <t>thevillage.org</t>
  </si>
  <si>
    <t>https://www.linkedin.com/company/thevillagect/</t>
  </si>
  <si>
    <t>communications@thevillage.org</t>
  </si>
  <si>
    <t>+1 860 236 4511</t>
  </si>
  <si>
    <t>Duwayne Loblack</t>
  </si>
  <si>
    <t>duwayne.loblack@thevillage.org</t>
  </si>
  <si>
    <t>https://www.linkedin.com/in/duwayne-loblack-99a135194/</t>
  </si>
  <si>
    <t>Thistle Farms</t>
  </si>
  <si>
    <t>Engineering, Finance, Human Resources, Management, Marketing, Medical &amp; Science, Operations, Product, Sales</t>
  </si>
  <si>
    <t>Thistle Farms helps women survivors of trafficking, prostitution, and addiction.</t>
  </si>
  <si>
    <t>thistlefarms.org</t>
  </si>
  <si>
    <t>https://www.linkedin.com/company/thistle-farms</t>
  </si>
  <si>
    <t>customerservice@thistlefarms.org</t>
  </si>
  <si>
    <t>615-298-1140</t>
  </si>
  <si>
    <t>Tasha Kennard</t>
  </si>
  <si>
    <t>tasha.kennard@thistlefarms.org</t>
  </si>
  <si>
    <t>https://linkedin.com/in/ACwAAAGU2N0B8_gghXljox2YZP-xfPKK4-wdLQI</t>
  </si>
  <si>
    <t>Astra Holding Group</t>
  </si>
  <si>
    <t>Industrial, Industrial Manufacturing</t>
  </si>
  <si>
    <t>We acquire exceptional British small-medium businesses.</t>
  </si>
  <si>
    <t>astraholding.uk</t>
  </si>
  <si>
    <t>https://www.linkedin.com/company/astra-holding-group/</t>
  </si>
  <si>
    <t>contact@astraholding.uk</t>
  </si>
  <si>
    <t>Sergey Sushentsev</t>
  </si>
  <si>
    <t>sergey@astraholding.uk</t>
  </si>
  <si>
    <t>https://www.linkedin.com/in/sergey-sushentsev-b7bb542/</t>
  </si>
  <si>
    <t>Guyuan Medical</t>
  </si>
  <si>
    <t>Guyuan Medical develops a technology platform for medical supplies and polymer materials.</t>
  </si>
  <si>
    <t>guyuan-cn.com</t>
  </si>
  <si>
    <t>sales01@guyuan-cn.com</t>
  </si>
  <si>
    <t>86-755-28025606</t>
  </si>
  <si>
    <t>Guiyang Venture Capital, Shenglong Venture Capital</t>
  </si>
  <si>
    <t>The Community House</t>
  </si>
  <si>
    <t>Assisted Living, Charity, Health Care, Mental Health, Non Profit, Wellness</t>
  </si>
  <si>
    <t>Hinsdale, Illinois, United States</t>
  </si>
  <si>
    <t>The Community House is a charity, provides recreational programs and mental health services.</t>
  </si>
  <si>
    <t>thecommunityhouse.org</t>
  </si>
  <si>
    <t>https://www.linkedin.com/company/thecommunityhouse</t>
  </si>
  <si>
    <t>info@thecommunityhouse.org</t>
  </si>
  <si>
    <t>+1 630 323 7500</t>
  </si>
  <si>
    <t>Dan Janowick</t>
  </si>
  <si>
    <t>djanowick@thecommunityhouse.org</t>
  </si>
  <si>
    <t>https://www.thecommunityhouse.org/who-we-are/our-staff/#:~:text=Dan%20Janowick%3A%20%C2%A0Executive%20Director%20djanowick%40thecommunityhouse.org%20%C2%A0630%2D323%2D7500%20Ext.%20222</t>
  </si>
  <si>
    <t>Erui Micro Semiconductor</t>
  </si>
  <si>
    <t>Advanced Materials, Manufacturing, Semiconductor</t>
  </si>
  <si>
    <t>Erui Micro Semiconductor is a semiconductor company that specializes in developing semiconductor overlay front-end measurement equipment.</t>
  </si>
  <si>
    <t>Jolmo Capital, Z&amp;Y Capital, Jolmo Capital, Source Code Capital</t>
  </si>
  <si>
    <t>Aarista</t>
  </si>
  <si>
    <t>Artificial Intelligence (AI), Health Care, Information Technology, IT Infrastructure</t>
  </si>
  <si>
    <t>Aarista creates and develops products and technology solutions for healthcare industry.</t>
  </si>
  <si>
    <t>aarista.com</t>
  </si>
  <si>
    <t>HCAP Partners</t>
  </si>
  <si>
    <t>Jodhvir Sarai</t>
  </si>
  <si>
    <t>jodhvir.sarai@aarista.com</t>
  </si>
  <si>
    <t>https://www.linkedin.com/in/jodhvir-sarai-md-9a673499/</t>
  </si>
  <si>
    <t>DailyPay</t>
  </si>
  <si>
    <t>FinTech, Management Information Systems</t>
  </si>
  <si>
    <t>DailyPay is a company that develops sustainable management environments for small and medium-sized enterprises.</t>
  </si>
  <si>
    <t>daily-pay.co.kr</t>
  </si>
  <si>
    <t>contact@daily-pay.co.kr</t>
  </si>
  <si>
    <t>Primer</t>
  </si>
  <si>
    <t>Freedom a la Cart</t>
  </si>
  <si>
    <t>Bakery, Catering, Food and Beverage</t>
  </si>
  <si>
    <t>Freedom a la Cart provides cafe, bakery, and catering business services to the community.</t>
  </si>
  <si>
    <t>freedomalacart.org</t>
  </si>
  <si>
    <t>https://www.linkedin.com/company/freedomalacart</t>
  </si>
  <si>
    <t>info@freedomalacart.org</t>
  </si>
  <si>
    <t>1 614.992.3252</t>
  </si>
  <si>
    <t>Paula Haines</t>
  </si>
  <si>
    <t>paula@freedomalacart.org</t>
  </si>
  <si>
    <t>https://linkedin.com/in/ACwAAAHQoMUBWQbFp9iExy_Xu0kNafz3UHMFLWs</t>
  </si>
  <si>
    <t>Beijing Ruidaen Technology Co.</t>
  </si>
  <si>
    <t>Drones, Industrial, Manufacturing</t>
  </si>
  <si>
    <t>Beijing Ruidaen Technology Co. is a manufacturer of target detection, radio interference, and laser electronic series.</t>
  </si>
  <si>
    <t>ruidaen.com</t>
  </si>
  <si>
    <t>+86 010 58711125</t>
  </si>
  <si>
    <t>Vinno Capital</t>
  </si>
  <si>
    <t>Erdong Chen</t>
  </si>
  <si>
    <t>https://pitchbook.com/profiles/company/468997-57#undefined</t>
  </si>
  <si>
    <t>Mindfulness First</t>
  </si>
  <si>
    <t>Education, Non Profit, Wellness</t>
  </si>
  <si>
    <t>Mindfulness First offers scientifically informed programs based on trauma-sensitive mindful awareness and social-emotional learning.</t>
  </si>
  <si>
    <t>mindfulnessfirst.org</t>
  </si>
  <si>
    <t>https://www.linkedin.com/company/mindfulness-first</t>
  </si>
  <si>
    <t>info@mindfulnessfirst.org</t>
  </si>
  <si>
    <t>1-602-535-2435</t>
  </si>
  <si>
    <t>Sunny Wight</t>
  </si>
  <si>
    <t>sunny@mindfulnessfirst.org</t>
  </si>
  <si>
    <t>https://www.linkedin.com/in/sunny-wight-1aa43119a/</t>
  </si>
  <si>
    <t>Quad City Arts</t>
  </si>
  <si>
    <t>Quad City Arts is dedicated to enriching the quality of life in the Quad City region through the arts. ​</t>
  </si>
  <si>
    <t>quadcityarts.com</t>
  </si>
  <si>
    <t>https://www.linkedin.com/company/quad-city-arts</t>
  </si>
  <si>
    <t>309-793-1213</t>
  </si>
  <si>
    <t>Kevin Maynard</t>
  </si>
  <si>
    <t>kmaynard@quadcityarts.com</t>
  </si>
  <si>
    <t>https://www.linkedin.com/in/kmaynard06/</t>
  </si>
  <si>
    <t>Xinyue Intelligence</t>
  </si>
  <si>
    <t>Health Care, Mental Health, Psychology</t>
  </si>
  <si>
    <t>Xinyue Intelligence is an AI-based platform that provides psychological counseling services.</t>
  </si>
  <si>
    <t>Lu Jinhao</t>
  </si>
  <si>
    <t>https://pitchbook.com/profiles/company/622431-19#funding</t>
  </si>
  <si>
    <t>HiTalent</t>
  </si>
  <si>
    <t>Career Planning, Recruiting, Social Media</t>
  </si>
  <si>
    <t>Roppongi, Tokyo, Japan</t>
  </si>
  <si>
    <t>HiTalent is a tool that provides career planning services.</t>
  </si>
  <si>
    <t>hitalent.co.jp</t>
  </si>
  <si>
    <t>info@hitalent.co.jp</t>
  </si>
  <si>
    <t>Yohei Ariyoshi</t>
  </si>
  <si>
    <t>yohei.ariyoshi@hitalent.co.jp</t>
  </si>
  <si>
    <t>https://hitalent.co.jp/en/#:~:text=Yohei%20Ariyoshi&amp;text=Co%2Dfounder%20and%20CEO%20of%20HiTalent%20Inc.</t>
  </si>
  <si>
    <t>Conexion Americas</t>
  </si>
  <si>
    <t>Engineering, Management, Marketing, Medical &amp; Science, Sales</t>
  </si>
  <si>
    <t>Conexion Americas is a non-profit organization that specializes in assisting Latino families through social, economic, and civic programs.</t>
  </si>
  <si>
    <t>conexionamericas.org</t>
  </si>
  <si>
    <t>https://www.linkedin.com/company/conexion-americas/</t>
  </si>
  <si>
    <t>info@conexionamericas.org</t>
  </si>
  <si>
    <t>+1 615-270-9252</t>
  </si>
  <si>
    <t>Martha Silva</t>
  </si>
  <si>
    <t>Co-Executive Director</t>
  </si>
  <si>
    <t>martha.silva@conexionamericas.org</t>
  </si>
  <si>
    <t>https://www.linkedin.com/in/martha-silva-4579bb55/</t>
  </si>
  <si>
    <t>Logos School</t>
  </si>
  <si>
    <t>Finance, Management, Operations, Pro Services, Sales</t>
  </si>
  <si>
    <t>Education, Higher Education, Secondary Education</t>
  </si>
  <si>
    <t>Logos School provides an unparalleled opportunity for students through a unique combination of individualized academics, innovative therapy.</t>
  </si>
  <si>
    <t>logosschool.org</t>
  </si>
  <si>
    <t>https://www.linkedin.com/company/logos-school</t>
  </si>
  <si>
    <t>marketing@logosschool.org</t>
  </si>
  <si>
    <t>+1 314-997-7002</t>
  </si>
  <si>
    <t>Kathy Fenger</t>
  </si>
  <si>
    <t>kfenger@logosschool.org</t>
  </si>
  <si>
    <t>https://en.wikipedia.org/wiki/Logos_High_School#:~:text=President,Kathleen%20Boyd%2DFenger</t>
  </si>
  <si>
    <t>Family Service Center</t>
  </si>
  <si>
    <t>1813-01-01</t>
  </si>
  <si>
    <t>Health Care, Medical, Mental Health, Therapeutics</t>
  </si>
  <si>
    <t>Family Service Center is a mental health agency that provides telehealth and therapeutic counseling for individuals and families.</t>
  </si>
  <si>
    <t>familyservicecenter.org</t>
  </si>
  <si>
    <t>https://www.linkedin.com/company/family-service-center/</t>
  </si>
  <si>
    <t>info@familyservicecenter.com</t>
  </si>
  <si>
    <t>+1 847 251 7350</t>
  </si>
  <si>
    <t>Meg Costigan</t>
  </si>
  <si>
    <t>meg.costigan@familyservicecenter.org</t>
  </si>
  <si>
    <t>https://familyservicecenter.org/about-fsc/#</t>
  </si>
  <si>
    <t>RED ISLAND EXPORT</t>
  </si>
  <si>
    <t>RED ISLAND EXPORT is a dynamic company specializing in the export of premium quality vanilla, sustainably grown in Madagascar.</t>
  </si>
  <si>
    <t>redislandexport@gmail.com</t>
  </si>
  <si>
    <t>ELG E-Learning-Group</t>
  </si>
  <si>
    <t>E-Learning, Education, Online Portals</t>
  </si>
  <si>
    <t>ELG E-Learning-Group in an online learning platform.</t>
  </si>
  <si>
    <t>e-learning-group.com</t>
  </si>
  <si>
    <t>https://www.linkedin.com/company/elc-e-learning-consulting-gmbh</t>
  </si>
  <si>
    <t>office@e-learning-group.com</t>
  </si>
  <si>
    <t>0043 136-197-6711</t>
  </si>
  <si>
    <t>Round2 Capital Partners</t>
  </si>
  <si>
    <t>Klaus Volcic</t>
  </si>
  <si>
    <t>volcic@e-learning-group.com</t>
  </si>
  <si>
    <t>https://e-learning-group.com/ueber-uns#management:~:text=Mag.%20Phdr.%20Klaus%20Volcic%2C%20Managing%20Director%20ELG</t>
  </si>
  <si>
    <t>IOXTECH GLOBAL</t>
  </si>
  <si>
    <t>Mobile Apps, Smart Home, Web Apps</t>
  </si>
  <si>
    <t>Kajang, Negeri Sembilan, Malaysia</t>
  </si>
  <si>
    <t>IOXTECH GLOBAL presents OnSites, an all-in-one construction companion that functions as a "punch-card" app employing Geo-Fencing technology.</t>
  </si>
  <si>
    <t>ioxtechglobal.com</t>
  </si>
  <si>
    <t>https://www.linkedin.com/company/ioxtech-global-sdn-bhd/</t>
  </si>
  <si>
    <t>ioxmy.tech@gmail.com</t>
  </si>
  <si>
    <t>+6016 670 9664</t>
  </si>
  <si>
    <t>Hilmi Khairuddin</t>
  </si>
  <si>
    <t>hilmikhairuddin@ioxtechglobal.com</t>
  </si>
  <si>
    <t>https://www.linkedin.com/in/hilmi-khairuddin/</t>
  </si>
  <si>
    <t>Card Monster</t>
  </si>
  <si>
    <t>Digital Entertainment, Gaming, Online Games</t>
  </si>
  <si>
    <t>Card Monster is a game studio startup that serves both offline and internet game marketplaces.</t>
  </si>
  <si>
    <t>cardmon.com</t>
  </si>
  <si>
    <t>supportteam@cardmon.com</t>
  </si>
  <si>
    <t>Pine Sohn</t>
  </si>
  <si>
    <t>pinesohn@cardmon.com</t>
  </si>
  <si>
    <t>https://www.linkedin.com/in/pine-sohn-281264175/</t>
  </si>
  <si>
    <t>Debra Albo-Steiger</t>
  </si>
  <si>
    <t>Onya Therapeutics</t>
  </si>
  <si>
    <t>Abertillery, Blaenau Gwent, United Kingdom</t>
  </si>
  <si>
    <t>Onya Therapeutics is a biotechnology research company.</t>
  </si>
  <si>
    <t>onyatherapeutics.com</t>
  </si>
  <si>
    <t>https://www.linkedin.com/company/onya-therapeutics</t>
  </si>
  <si>
    <t>Thomas Hafner</t>
  </si>
  <si>
    <t>thafner@onyatherapeutics.com</t>
  </si>
  <si>
    <t>https://www.linkedin.com/in/thomashafneruk/</t>
  </si>
  <si>
    <t>https://www.onyatherapeutics.com/news/2/61/Neem-Biotech-spin-out-Onya-Therapeutics-Founded.html#:~:text=new%20company%2C%20Thomas%20Hafner%2C%20CEO</t>
  </si>
  <si>
    <t>Yixin Display</t>
  </si>
  <si>
    <t>Computer, Manufacturing</t>
  </si>
  <si>
    <t>Guangxi, Jiangsu, China</t>
  </si>
  <si>
    <t>Yixin Display is a display screen device producer.</t>
  </si>
  <si>
    <t>Tianhou Fund</t>
  </si>
  <si>
    <t>Guanjun Jiang</t>
  </si>
  <si>
    <t>https://pitchbook.com/profiles/company/616529-44#overview</t>
  </si>
  <si>
    <t>UniWorlds</t>
  </si>
  <si>
    <t>Bitcoin, Financial Services, Web3</t>
  </si>
  <si>
    <t>UniWorlds is the developer of a 3D content creation tool designed to create virtual worlds on the Bitcoin network.</t>
  </si>
  <si>
    <t>uniworlds.io</t>
  </si>
  <si>
    <t>UniSat</t>
  </si>
  <si>
    <t>Boxin Universe</t>
  </si>
  <si>
    <t>Tourism, Travel</t>
  </si>
  <si>
    <t>Shangai, Jiangxi, China</t>
  </si>
  <si>
    <t>Boxin Universe is a large-scale immersive interactive multimedia brand focused on creating immersive culture and tourism experiences.</t>
  </si>
  <si>
    <t>Shanghai Cultural Industry Development Investment Fund</t>
  </si>
  <si>
    <t>VIDANEX</t>
  </si>
  <si>
    <t>Artificial Intelligence (AI), Health Care, Health Diagnostics</t>
  </si>
  <si>
    <t>Transforming Cancer Diagnosis with Digitalisation and Artificial Intelligence</t>
  </si>
  <si>
    <t>vidanex.com</t>
  </si>
  <si>
    <t>https://www.linkedin.com/company/vidanex</t>
  </si>
  <si>
    <t>daniel@vidanex.ccom</t>
  </si>
  <si>
    <t>Daniel Lim</t>
  </si>
  <si>
    <t>daniel@vidanex.com</t>
  </si>
  <si>
    <t>https://www.linkedin.com/in/daniel-lim-4bb60440/</t>
  </si>
  <si>
    <t>eLuna</t>
  </si>
  <si>
    <t>Eluna is to support children and families impacted by grief or addiction.</t>
  </si>
  <si>
    <t>eluna.com</t>
  </si>
  <si>
    <t>https://www.linkedin.com/company/elunanetwork/</t>
  </si>
  <si>
    <t>admin@eluna.com</t>
  </si>
  <si>
    <t>Debbie Lampert</t>
  </si>
  <si>
    <t>debbie@eluna.com</t>
  </si>
  <si>
    <t>https://www.eluna.com/InThePress_soldiers.asp#:~:text=Debbie%20Lampert%2C%20founder%20and%20CEO</t>
  </si>
  <si>
    <t>Hyves</t>
  </si>
  <si>
    <t>Banking, FinTech, Software</t>
  </si>
  <si>
    <t>Banking-as-a-Service for Cooperatives in Africa</t>
  </si>
  <si>
    <t>hyves.ng</t>
  </si>
  <si>
    <t>richmond@hyves.ng</t>
  </si>
  <si>
    <t>McCall Family Foundation</t>
  </si>
  <si>
    <t>Association, Non Profit, Social Impact</t>
  </si>
  <si>
    <t>Fairfield, Connecticut, United States</t>
  </si>
  <si>
    <t>McCall Family Foundation, focused encouraging social entrepreneurship and global human/women’s rights.</t>
  </si>
  <si>
    <t>mccallkulak.org</t>
  </si>
  <si>
    <t>info@mccallkulak.org</t>
  </si>
  <si>
    <t>Marianna Kulak Mccall</t>
  </si>
  <si>
    <t>mkm@mccallkulak.org</t>
  </si>
  <si>
    <t>https://www.linkedin.com/in/marianna-mccall-6b5bab149/</t>
  </si>
  <si>
    <t>https://www.mccallkulak.org/#:~:text=TRUSTEES-,Marianna%20Kulak%20McCall,-Marianna%20Kulak%20McCall</t>
  </si>
  <si>
    <t>Ultegra</t>
  </si>
  <si>
    <t>E-Commerce, Information Technology</t>
  </si>
  <si>
    <t>Ultegra offers end-to-end solutions to manage stocks through a central inventory system.</t>
  </si>
  <si>
    <t>ultegra.net</t>
  </si>
  <si>
    <t>sell@ultegra.net</t>
  </si>
  <si>
    <t>0 850 888 6 858</t>
  </si>
  <si>
    <t>Yavuz Altun</t>
  </si>
  <si>
    <t>Osman Okan</t>
  </si>
  <si>
    <t>osman.okan@ultegra.net</t>
  </si>
  <si>
    <t>https://www.linkedin.com/in/osman-okan-3565145a/</t>
  </si>
  <si>
    <t>Qi Fluorine New Materials</t>
  </si>
  <si>
    <t>Qi Fluoro New Materials is a new chemical materials developer.</t>
  </si>
  <si>
    <t>Qianhai Ark Capital</t>
  </si>
  <si>
    <t>TIECLAN</t>
  </si>
  <si>
    <t>eSports, Professional Services</t>
  </si>
  <si>
    <t>Tachikawa, Tokyo, Japan</t>
  </si>
  <si>
    <t>TIECLAN offers services related to eSports businesses and management of professional eSports teams.</t>
  </si>
  <si>
    <t>tieclan.co.jp</t>
  </si>
  <si>
    <t>info@tieclan.co.jp</t>
  </si>
  <si>
    <t>Skyland Ventures</t>
  </si>
  <si>
    <t>Taiga Moribayashi</t>
  </si>
  <si>
    <t>t.moribayashi@tieclan.co.jp</t>
  </si>
  <si>
    <t>https://pitchbook.com/profiles/company/616543-57#funding</t>
  </si>
  <si>
    <t>Three Brothers Trucks</t>
  </si>
  <si>
    <t>Logistics, Travel, Travel Agency</t>
  </si>
  <si>
    <t>Nankai, Tianjin, China</t>
  </si>
  <si>
    <t>Three brothers Trucks in the logistics industry are focusing on aftermarket road freight vehicles and digital upgrades.</t>
  </si>
  <si>
    <t>sxdkcapp.com</t>
  </si>
  <si>
    <t>400-0000-613</t>
  </si>
  <si>
    <t>Yushi Fund</t>
  </si>
  <si>
    <t>Haonan Li</t>
  </si>
  <si>
    <t>lihaonan@sxdkcapp.com</t>
  </si>
  <si>
    <t>https://pitchbook.com/profiles/company/594183-52#undefined</t>
  </si>
  <si>
    <t>BioCityPharma</t>
  </si>
  <si>
    <t>BioCityPharma is a clinical-stage biopharmaceutical firm.</t>
  </si>
  <si>
    <t>biocitypharma.com</t>
  </si>
  <si>
    <t>0510-88856588</t>
  </si>
  <si>
    <t>Binhu Industry Group, Wuxi Venture Capital Group</t>
  </si>
  <si>
    <t>Yong Jiang Hei</t>
  </si>
  <si>
    <t>yong.hei@biocitypharma.com</t>
  </si>
  <si>
    <t>http://www.biocitypharma.com/about/team</t>
  </si>
  <si>
    <t>Family Promise North Shore Boston</t>
  </si>
  <si>
    <t>Health Care, Homeless Shelter, Non Profit</t>
  </si>
  <si>
    <t>Family Promise North Shore Boston aids in preventing and ending family homelessness through shelter, support, and community engagement.</t>
  </si>
  <si>
    <t>familypromisensb.org</t>
  </si>
  <si>
    <t>https://www.linkedin.com/company/family-promise-north-shore-boston</t>
  </si>
  <si>
    <t>rachel@familypromisensb.org</t>
  </si>
  <si>
    <t>+1 978 922 0787</t>
  </si>
  <si>
    <t>Rachel Hand</t>
  </si>
  <si>
    <t>https://www.linkedin.com/in/rachel-hand-b6a16468/</t>
  </si>
  <si>
    <t>ZM vision technology</t>
  </si>
  <si>
    <t>Artificial Intelligence (AI), Machinery Manufacturing, Manufacturing</t>
  </si>
  <si>
    <t>ZM vision technology offers intelligent vision technology for traditional industries, including airborne, vehicle, and financial equipment.</t>
  </si>
  <si>
    <t>zmvision.cn</t>
  </si>
  <si>
    <t>business@zmvision.cn</t>
  </si>
  <si>
    <t>+86 027-87876319</t>
  </si>
  <si>
    <t>KOTEI</t>
  </si>
  <si>
    <t>Oxford Smart</t>
  </si>
  <si>
    <t>Artificial Intelligence (AI), Service Industry</t>
  </si>
  <si>
    <t>Oxford Smart is an AI valuation solution provider that specializes on AI-enabled valuation approaches.</t>
  </si>
  <si>
    <t>Sincetrue</t>
  </si>
  <si>
    <t>Energy, Hydroelectric, Water</t>
  </si>
  <si>
    <t>Sincetrue is an enterprise specializing in hydrogen energy technology.</t>
  </si>
  <si>
    <t>sincetrue.com</t>
  </si>
  <si>
    <t>jiaoyang@sincetrue.com</t>
  </si>
  <si>
    <t>DT Capital Partners</t>
  </si>
  <si>
    <t>Hanxu Technology</t>
  </si>
  <si>
    <t>Hanxu Technology is a computing chip research and development business that focuses on the new paradigm of magnetic computing.</t>
  </si>
  <si>
    <t>icy.tech</t>
  </si>
  <si>
    <t>86 133-8209-9521</t>
  </si>
  <si>
    <t>Xinyue Zhu</t>
  </si>
  <si>
    <t>https://pitchbook.com/profiles/company/588843-64#undefined</t>
  </si>
  <si>
    <t>knowuit</t>
  </si>
  <si>
    <t>Logistics, SaaS, Supply Chain Management</t>
  </si>
  <si>
    <t>knowuit is a company that provides supply chain efficiency solutions to shippers.</t>
  </si>
  <si>
    <t>knewit.jp</t>
  </si>
  <si>
    <t>Ogawa Naoya</t>
  </si>
  <si>
    <t>naoya_ogawa@knewit.jp</t>
  </si>
  <si>
    <t>https://pitchbook.com/profiles/company/518433-13#captable</t>
  </si>
  <si>
    <t>Linus Pauling Institute</t>
  </si>
  <si>
    <t>Corvallis, Oregon, United States</t>
  </si>
  <si>
    <t>Linus Pauling Institute has flourished as one of the University's research centers and institutes.</t>
  </si>
  <si>
    <t>lpi.oregonstate.edu</t>
  </si>
  <si>
    <t>541-737-507</t>
  </si>
  <si>
    <t>Balchem</t>
  </si>
  <si>
    <t>Naoya Ogawa</t>
  </si>
  <si>
    <t>https://knewit.jp/company#:~:text=Representative%20Director/CEO-,Naoya%20Ogawa,-Graduated%20from%20the</t>
  </si>
  <si>
    <t>Lunacell</t>
  </si>
  <si>
    <t>Pangyo, Kyonggi-do, South Korea</t>
  </si>
  <si>
    <t>Lunacell is a single-cell analysis solution company.</t>
  </si>
  <si>
    <t>Zhiwei New Materials</t>
  </si>
  <si>
    <t>Manufacturing, Sales</t>
  </si>
  <si>
    <t>Zhiwei New Materials is a private technological company that combines R&amp;D, production, and sales.</t>
  </si>
  <si>
    <t>zwcuo.com</t>
  </si>
  <si>
    <t>jszhiwei@zwcuo.com</t>
  </si>
  <si>
    <t>86-523-89796666</t>
  </si>
  <si>
    <t>CAS Star</t>
  </si>
  <si>
    <t>Black Norman Solicitors</t>
  </si>
  <si>
    <t>Commercial, Family, Residential</t>
  </si>
  <si>
    <t>Black Norman Solicitors is a well-known law business firm in Crosby that takes great satisfaction in providing excellent client care.</t>
  </si>
  <si>
    <t>blacknorman.com</t>
  </si>
  <si>
    <t>https://www.linkedin.com/company/black-norman-limited/</t>
  </si>
  <si>
    <t>03300 167 847</t>
  </si>
  <si>
    <t>River Capital</t>
  </si>
  <si>
    <t>Richard Entwistle</t>
  </si>
  <si>
    <t>richardentwistle@blacknorman.com</t>
  </si>
  <si>
    <t>https://www.linkedin.com/in/richard-entwistle-93461829/</t>
  </si>
  <si>
    <t>Sconray Biotech</t>
  </si>
  <si>
    <t>Sconray Biotech focus on synthetic biology and green science.</t>
  </si>
  <si>
    <t>cell-freebiopharma.com</t>
  </si>
  <si>
    <t>021-36696129</t>
  </si>
  <si>
    <t>Kuang Li</t>
  </si>
  <si>
    <t>https://pitchbook.com/profiles/company/635749-39#undefined</t>
  </si>
  <si>
    <t>Runbo Technology</t>
  </si>
  <si>
    <t>Infrastructure, Manufacturing</t>
  </si>
  <si>
    <t>Runbo Technology specializes in providing industrial product testing services.</t>
  </si>
  <si>
    <t>cdrbkj.com</t>
  </si>
  <si>
    <t>Western Capital</t>
  </si>
  <si>
    <t>Sunwell New Energy</t>
  </si>
  <si>
    <t>Sunwell New Energy is a manufacturer and seller of photovoltaic cell manufacturing equipment and components.</t>
  </si>
  <si>
    <t>sunwellpower.com</t>
  </si>
  <si>
    <t>Su Venture Capital</t>
  </si>
  <si>
    <t>Zhongtian Li</t>
  </si>
  <si>
    <t>zhongtian.li@sunwellpower.com</t>
  </si>
  <si>
    <t>https://pitchbook.com/profiles/company/482355-82#funding</t>
  </si>
  <si>
    <t>Human Support Services</t>
  </si>
  <si>
    <t>Consulting, Health Care, Mental Health, Non Profit, Outpatient Care, Rehabilitation</t>
  </si>
  <si>
    <t>Waterloo, Illinois, United States</t>
  </si>
  <si>
    <t>Human Support Services provides counseling, outpatient mental health, and behavioral healthcare services.</t>
  </si>
  <si>
    <t>hss1.org</t>
  </si>
  <si>
    <t>https://www.linkedin.com/company/human-support-services</t>
  </si>
  <si>
    <t>hss@hss1.org</t>
  </si>
  <si>
    <t>618-939-4444</t>
  </si>
  <si>
    <t>Anne Riley</t>
  </si>
  <si>
    <t>ariley@hss1.org</t>
  </si>
  <si>
    <t>https://linkedin.com/in/ACwAAAHRiKEB7N6S6w1E6Xe_d3UFFRXkl3IyC74</t>
  </si>
  <si>
    <t>Gyul Medal</t>
  </si>
  <si>
    <t>Consumer Goods, E-Commerce, Food and Beverage</t>
  </si>
  <si>
    <t>Jeju, Cheju-do, South Korea</t>
  </si>
  <si>
    <t>Gyul Medal is a fruit beverage brand that offers quality citrus fruits and zero-sugar juices among various citrus varieties.</t>
  </si>
  <si>
    <t>gyulmedal.com</t>
  </si>
  <si>
    <t>citrus@gyulmedal.com</t>
  </si>
  <si>
    <t>556 88 02227</t>
  </si>
  <si>
    <t>Yang Je-Heon</t>
  </si>
  <si>
    <t>https://pitchbook.com/profiles/company/616430-44#funding</t>
  </si>
  <si>
    <t>Feiduwei</t>
  </si>
  <si>
    <t>Automotive, Electronics</t>
  </si>
  <si>
    <t>Feiduwei specializes on the research and development of mixed digital and analog circuits, including signal chain and power-related chips.</t>
  </si>
  <si>
    <t>Education Law Center-PA</t>
  </si>
  <si>
    <t>Engineering, Legal, Operations</t>
  </si>
  <si>
    <t>Higher Education</t>
  </si>
  <si>
    <t>Education Law Center-PA is a higher educational institute.</t>
  </si>
  <si>
    <t>elc-pa.org</t>
  </si>
  <si>
    <t>https://www.linkedin.com/company/education-law-center-pa</t>
  </si>
  <si>
    <t>Deborah Klehr</t>
  </si>
  <si>
    <t>dklehr@elc-pa.org</t>
  </si>
  <si>
    <t>https://www.linkedin.com/in/deborah-gordon-klehr-a0340263/</t>
  </si>
  <si>
    <t>Shanlitang</t>
  </si>
  <si>
    <t>Catering, Service Industry</t>
  </si>
  <si>
    <t>Shanlitang is a Chinese light dessert brand.</t>
  </si>
  <si>
    <t>Vitabi</t>
  </si>
  <si>
    <t>Vitabi is a company that offers a healthcare app for overseas travelers.</t>
  </si>
  <si>
    <t>vitabihealth.wixstudio.io</t>
  </si>
  <si>
    <t>vitabi.info@gmail.com</t>
  </si>
  <si>
    <t>Nhat Lieu</t>
  </si>
  <si>
    <t>https://pitchbook.com/profiles/company/623469-43#undefined</t>
  </si>
  <si>
    <t>Ode to the Tea Mountain</t>
  </si>
  <si>
    <t>Food and Beverage, Service Industry, Tea</t>
  </si>
  <si>
    <t>Chashansong is a new Chinese tea brand.</t>
  </si>
  <si>
    <t>Buddy Cloud</t>
  </si>
  <si>
    <t>Pet, Veterinary</t>
  </si>
  <si>
    <t>Buddy Cloud is a health management service for dogs and cats.</t>
  </si>
  <si>
    <t>buddycloud.co.jp</t>
  </si>
  <si>
    <t>Kusabi</t>
  </si>
  <si>
    <t>Shun Fujii</t>
  </si>
  <si>
    <t>shun.fujii@buddycloud.co.jp</t>
  </si>
  <si>
    <t>https://pitchbook.com/profiles/company/591348-70#undefined</t>
  </si>
  <si>
    <t>Yici Biotechnology</t>
  </si>
  <si>
    <t>Biopharma, Clinical Trials, Medical</t>
  </si>
  <si>
    <t>Yici Bio is a cell drug developer focused on developing novel and general cell drugs based on clinical practice and innovation.</t>
  </si>
  <si>
    <t>Xinyue Li</t>
  </si>
  <si>
    <t>https://pitchbook.com/profiles/company/631805-86#overview</t>
  </si>
  <si>
    <t>The Network Group</t>
  </si>
  <si>
    <t>The Network Group uses business intelligence to create risk and disrupt human trafficking activities.</t>
  </si>
  <si>
    <t>thenetworkteam.org</t>
  </si>
  <si>
    <t>https://www.linkedin.com/company/the-network-group-inc/</t>
  </si>
  <si>
    <t>Ian Hassell</t>
  </si>
  <si>
    <t>ian@thenetworkteam.org</t>
  </si>
  <si>
    <t>https://linkedin.com//in/ian-hassell</t>
  </si>
  <si>
    <t>Bennett Optical Technology</t>
  </si>
  <si>
    <t>Electronics, Medical Device</t>
  </si>
  <si>
    <t>Bennet Optical Technology is a high-technology company.</t>
  </si>
  <si>
    <t>bilightech.com</t>
  </si>
  <si>
    <t>Feng Xiao</t>
  </si>
  <si>
    <t>xiao@bilightech.com</t>
  </si>
  <si>
    <t>https://pitchbook.com/profiles/company/519324-31#undefined</t>
  </si>
  <si>
    <t>FURAI</t>
  </si>
  <si>
    <t>Shinjuku, Yamanashi, Japan</t>
  </si>
  <si>
    <t>FURAI is the management of e-sports teams, content business planning, and implementation.</t>
  </si>
  <si>
    <t>furai.jp</t>
  </si>
  <si>
    <t>contact@furai.jp</t>
  </si>
  <si>
    <t>Tokyo University of Science Investment Management</t>
  </si>
  <si>
    <t>Suzuki Yuho</t>
  </si>
  <si>
    <t>yuho@furai.jp</t>
  </si>
  <si>
    <t>https://pitchbook.com/profiles/company/616543-39#undefined</t>
  </si>
  <si>
    <t>Liangping Bio</t>
  </si>
  <si>
    <t>Agriculture, Alternative Protein, Service Industry</t>
  </si>
  <si>
    <t>Liangping Bio specializes in the development of alternative protein sources for feed.</t>
  </si>
  <si>
    <t>China Capital Management</t>
  </si>
  <si>
    <t>Enquan Liang</t>
  </si>
  <si>
    <t>https://pitchbook.com/profiles/company/628000-75#overview</t>
  </si>
  <si>
    <t>TwentyfourSevengroup</t>
  </si>
  <si>
    <t>TwentyfourSevengroup is a fitness chain that operates 270 gyms in 6 countries.</t>
  </si>
  <si>
    <t>247group.com</t>
  </si>
  <si>
    <t>https://www.linkedin.com/company/24seven-group/</t>
  </si>
  <si>
    <t>Three Hills Capital Partners</t>
  </si>
  <si>
    <t>Dion Cronje</t>
  </si>
  <si>
    <t>dion@247group.co.za</t>
  </si>
  <si>
    <t>https://www.linkedin.com/in/247securitygroupptyltd/</t>
  </si>
  <si>
    <t>Renyuan Biotechnology</t>
  </si>
  <si>
    <t>Renyuan Biotechnology develops vascular repair stem cell technology for cardiovascular and cerebrovascular disease treatment.</t>
  </si>
  <si>
    <t>renyuanbiotech.com</t>
  </si>
  <si>
    <t>zl1983byron@126.com</t>
  </si>
  <si>
    <t>+86 0755-23999376</t>
  </si>
  <si>
    <t>PuHe Capital</t>
  </si>
  <si>
    <t>Lei Zhang</t>
  </si>
  <si>
    <t>lei.z@126.com</t>
  </si>
  <si>
    <t>http://www.renyuanbiotech.com/team/</t>
  </si>
  <si>
    <t>3Strands Global Foundation</t>
  </si>
  <si>
    <t>El Dorado Hills, California, United States</t>
  </si>
  <si>
    <t>3Strands Global Foundation educates students on trafficking dangers and prevention strategies.</t>
  </si>
  <si>
    <t>3strandsglobalfoundation.org</t>
  </si>
  <si>
    <t>https://www.linkedin.com/company/3strands-global-foundation/</t>
  </si>
  <si>
    <t>info@3sgf.org</t>
  </si>
  <si>
    <t>+1 916-365-2606</t>
  </si>
  <si>
    <t>Ashlie Bryant</t>
  </si>
  <si>
    <t>ashlieb@3sgf.org</t>
  </si>
  <si>
    <t>https://www.linkedin.com/in/ashlie-bryant-mpa-60816129/</t>
  </si>
  <si>
    <t>Zura Charge</t>
  </si>
  <si>
    <t>Glugor, Pulau Pinang, Malaysia</t>
  </si>
  <si>
    <t>Zura Charge is a business of charging electric vehicles and rewriting the narrative of sustainable mobility.</t>
  </si>
  <si>
    <t>zuracharge.com</t>
  </si>
  <si>
    <t>https://www.linkedin.com/company/zura-charge-sdn-bhd</t>
  </si>
  <si>
    <t>hello@zuracharge.com</t>
  </si>
  <si>
    <t>Lee Yie Shen</t>
  </si>
  <si>
    <t>https://linkedin.com/in/ACwAACrIs64B4g7gY_no32OPyVPHECG3d-gJvzM</t>
  </si>
  <si>
    <t>Baiyushun Technology</t>
  </si>
  <si>
    <t>Computer, Human Computer Interaction, Manufacturing</t>
  </si>
  <si>
    <t>Tongliang, Chongqing, China</t>
  </si>
  <si>
    <t>Baiyushun is a computer accessories R&amp;D and manufacturing company.</t>
  </si>
  <si>
    <t>Chengdu Technology Transfer Group, Yingchuang Special New Capital</t>
  </si>
  <si>
    <t>Joypix</t>
  </si>
  <si>
    <t>Social Media, Gamers, Platform, Mobile App, Crypto, Virtual Space</t>
  </si>
  <si>
    <t>joypix.io</t>
  </si>
  <si>
    <t>https://www.linkedin.com/company/joypix</t>
  </si>
  <si>
    <t>contact@joypix.gg</t>
  </si>
  <si>
    <t>+1 786 600 1472</t>
  </si>
  <si>
    <t>Cem Elmaci</t>
  </si>
  <si>
    <t>cem.elmaci@joypix.gg</t>
  </si>
  <si>
    <t>https://www.linkedin.com/in/cem-elmaci-76169b21b/en/</t>
  </si>
  <si>
    <t>Awaken</t>
  </si>
  <si>
    <t>Education, Non Profit, Women's</t>
  </si>
  <si>
    <t>Awaken is committed to ending commercial sexual exploitation through awareness and support.</t>
  </si>
  <si>
    <t>awakenjustice.org</t>
  </si>
  <si>
    <t>infonv@awakenreno.org</t>
  </si>
  <si>
    <t>+1 775-393-9183</t>
  </si>
  <si>
    <t>Melissa Holland</t>
  </si>
  <si>
    <t>mholland@awakenjustice.org</t>
  </si>
  <si>
    <t>https://www.awakenjustice.org/about-nevada#:~:text=Melissa%20Holland,Co%2DFounder%20%26%20CEO</t>
  </si>
  <si>
    <t>Fengguang Tongchuang</t>
  </si>
  <si>
    <t>Packaging Services, Retail, Wholesale</t>
  </si>
  <si>
    <t>Fengguang Tongchuang is a new material developer in chemical product sales, non-ferrous metal alloy sales, building materials sales, etc.</t>
  </si>
  <si>
    <t>Fengguang New Materials</t>
  </si>
  <si>
    <t>Eden Centers for Hope and Healing</t>
  </si>
  <si>
    <t>Eden Centers for Hope and Healing is committed to ending human trafficking and supporting survivors' recovery.</t>
  </si>
  <si>
    <t>eden-centers.org</t>
  </si>
  <si>
    <t>info@edenhousenola.org</t>
  </si>
  <si>
    <t>+1 504-407-0943</t>
  </si>
  <si>
    <t>Jennifer Best</t>
  </si>
  <si>
    <t>jbest@eden-centers.org</t>
  </si>
  <si>
    <t>https://www.linkedin.com/in/jennifer-best-493b9240/</t>
  </si>
  <si>
    <t>Designed for Joy</t>
  </si>
  <si>
    <t>Non Profit, Public Safety, Women's</t>
  </si>
  <si>
    <t>Designed for Joy empowers survivors with sustainable jobs and professional development opportunities.</t>
  </si>
  <si>
    <t>designedforjoy.com</t>
  </si>
  <si>
    <t>learnmore@designedforjoy.com</t>
  </si>
  <si>
    <t>Cary Heise</t>
  </si>
  <si>
    <t>cary@designedforjoy.com</t>
  </si>
  <si>
    <t>https://www.linkedin.com/in/caryheise/</t>
  </si>
  <si>
    <t>Elevate Academy/Rebecca Bender Initiative</t>
  </si>
  <si>
    <t>Grants Pass, Oregon, United States</t>
  </si>
  <si>
    <t>Elevate Academy helps survivors of human trafficking heal and thrive with specialized online education and support.</t>
  </si>
  <si>
    <t>elevate-academy.org</t>
  </si>
  <si>
    <t>elevate@rebeccabender.org</t>
  </si>
  <si>
    <t>+1 541-450-9409</t>
  </si>
  <si>
    <t>Rebecca Bender</t>
  </si>
  <si>
    <t>rbender@rebeccabender.org</t>
  </si>
  <si>
    <t>https://elevate-academy.org/the-academy#:~:text=Rebecca%20Bender%0AFounder</t>
  </si>
  <si>
    <t>The WellHouse</t>
  </si>
  <si>
    <t>Odenville, Alabama, United States</t>
  </si>
  <si>
    <t>The WellHouse aims to heal and empower women who have suffered from trafficking.</t>
  </si>
  <si>
    <t>the-wellhouse.org</t>
  </si>
  <si>
    <t>info@the-wellhouse.org</t>
  </si>
  <si>
    <t>+1 800-991-9937</t>
  </si>
  <si>
    <t>Carolyn Potter</t>
  </si>
  <si>
    <t>carolyn@the-wellhouse.org</t>
  </si>
  <si>
    <t>https://www.linkedin.com/in/carolyn-potter-820a2b52/</t>
  </si>
  <si>
    <t>https://www.the-wellhouse.org/carolyn-potter-staff-bio#:~:text=DONATE-,CAROLYN%20POTTER,-PHONE%3A</t>
  </si>
  <si>
    <t>ATTN Digital</t>
  </si>
  <si>
    <t>ATTN Digital helps to digitize and automate your business using tried-and-true tactics for online growth and success.</t>
  </si>
  <si>
    <t>attndigital.co</t>
  </si>
  <si>
    <t>603 8966 3639</t>
  </si>
  <si>
    <t>Youth Services of Glenview/Northbrook</t>
  </si>
  <si>
    <t>Glenview, Illinois, United States</t>
  </si>
  <si>
    <t>Youth Services aim is to promote the social and emotional well-being of children and teens.</t>
  </si>
  <si>
    <t>ysgn.org</t>
  </si>
  <si>
    <t>https://www.linkedin.com/company/youth-services-of-glenview-northbrook/</t>
  </si>
  <si>
    <t>+1 8477242620</t>
  </si>
  <si>
    <t>Amy Oleary</t>
  </si>
  <si>
    <t>amy.oleary@ysgn.org</t>
  </si>
  <si>
    <t>https://www.linkedin.com/in/amy-o-leary-38688517/</t>
  </si>
  <si>
    <t>Children's Advocacy Center of North and Northwest Cook County</t>
  </si>
  <si>
    <t>Hoffman Estates, Illinois, United States</t>
  </si>
  <si>
    <t>Children's Advocacy Center of North and Northwest Cook County serves the community's mistreated children.</t>
  </si>
  <si>
    <t>cachelps.org</t>
  </si>
  <si>
    <t>https://www.linkedin.com/company/children's-advocacy-center-of-north-and-northwest-cook-county/</t>
  </si>
  <si>
    <t>info@cachelps.org</t>
  </si>
  <si>
    <t>847.885.0100</t>
  </si>
  <si>
    <t>Melanie Pignotti</t>
  </si>
  <si>
    <t>mpignotti@cachelps.org</t>
  </si>
  <si>
    <t>https://www.linkedin.com/in/melanie-pignotti-lcpc-318a6287/</t>
  </si>
  <si>
    <t>Xinna Zhongfu</t>
  </si>
  <si>
    <t>Battery, Electronics, Energy</t>
  </si>
  <si>
    <t>Xinna Zhongfu provides energy storage technology services, including electronic special materials sales, battery parts sales, and other.</t>
  </si>
  <si>
    <t>National Center on Sexual Exploitation</t>
  </si>
  <si>
    <t>Non Profit, Public Safety, Social Impact</t>
  </si>
  <si>
    <t>National Center on Sexual Exploitation is a non-profit organization helping to prevent sexual abuse and exploitation.</t>
  </si>
  <si>
    <t>endsexualexploitation.org</t>
  </si>
  <si>
    <t>https://www.linkedin.com/company/national-center-on-sexual-exploitation</t>
  </si>
  <si>
    <t>public@ncose.com</t>
  </si>
  <si>
    <t>Dawn Hawkins</t>
  </si>
  <si>
    <t>dawn@ncose.com</t>
  </si>
  <si>
    <t>https://linkedin.com/in/ACwAAAN-GnUBpGS5qkubas4tuy-C5wOsANfA9Tk</t>
  </si>
  <si>
    <t>Reflection Ministries of Texas</t>
  </si>
  <si>
    <t>Texas, South Carolina, United States</t>
  </si>
  <si>
    <t>Reflection Ministries of Texas supports and empowers victims of human trafficking.</t>
  </si>
  <si>
    <t>reflectionministriestx.org</t>
  </si>
  <si>
    <t>https://www.linkedin.com/company/reflection-ministries-of-texas-inc</t>
  </si>
  <si>
    <t>+1 432-247-1099</t>
  </si>
  <si>
    <t>Lisa Bownds</t>
  </si>
  <si>
    <t>lisa@reflectionministriestx.org</t>
  </si>
  <si>
    <t>https://www.zoominfo.com/p/Lisa-Bownds/3151702626</t>
  </si>
  <si>
    <t>Safe Exit Initiative</t>
  </si>
  <si>
    <t>Safe Exit Initiative conducts research on the relationship between casinos and sex trafficking to provide effective solutions.</t>
  </si>
  <si>
    <t>safeexitinitiative.org</t>
  </si>
  <si>
    <t>lift@liftworcester.org</t>
  </si>
  <si>
    <t>Audra Doody</t>
  </si>
  <si>
    <t>audra@liftworcester.org</t>
  </si>
  <si>
    <t>https://www.linkedin.com/in/audra-doody-562bb1250/</t>
  </si>
  <si>
    <t>New London Counseling Center</t>
  </si>
  <si>
    <t>Mental Health, Non Profit, Social Impact</t>
  </si>
  <si>
    <t>Lincoln University, Pennsylvania, United States</t>
  </si>
  <si>
    <t>New London Counseling Center provides accessible and affordable mental health services.</t>
  </si>
  <si>
    <t>newlondoncounselingcenter.com</t>
  </si>
  <si>
    <t>info@newlondoncounselingcenter.com</t>
  </si>
  <si>
    <t>+(484) 746-3112</t>
  </si>
  <si>
    <t>Katie Bowman</t>
  </si>
  <si>
    <t>https://www.newlondoncounselingcenter.com/copy-of-about-new-london-counseling</t>
  </si>
  <si>
    <t>Lion's Pride Mentoring</t>
  </si>
  <si>
    <t>Non Profit, Personal Development, Social Impact</t>
  </si>
  <si>
    <t>Lion's Pride Mentoring provides development and training programs to student mentor for helping their students.</t>
  </si>
  <si>
    <t>lionspridementoringinc.org</t>
  </si>
  <si>
    <t>https://www.linkedin.com/company/lion-s-pride-mentoring-inc/</t>
  </si>
  <si>
    <t>info@lionprideinc.org</t>
  </si>
  <si>
    <t>Jasmine Hunter</t>
  </si>
  <si>
    <t>jgilstrap@lionprideinc.org</t>
  </si>
  <si>
    <t>https://www.linkedin.com/in/jasmine-gilstrap-hunter-54527038/</t>
  </si>
  <si>
    <t>Rights4Girls</t>
  </si>
  <si>
    <t>Rights4Girls is working to eliminate gender-based violence and protecting rights of young women.</t>
  </si>
  <si>
    <t>rights4girls.org</t>
  </si>
  <si>
    <t>info@rights4girls.org</t>
  </si>
  <si>
    <t>+1 202-904-2401</t>
  </si>
  <si>
    <t>Yasmin Vafa</t>
  </si>
  <si>
    <t>yasmin@rights4girls.org</t>
  </si>
  <si>
    <t>https://rights4girls.org/meet-our-team/yasmin/#:~:text=Yasmin%20Vafa%20is%20co%2Dfounder,of%20marginalized%20women%20and%20children.</t>
  </si>
  <si>
    <t>Empowered Network</t>
  </si>
  <si>
    <t>New London, Connecticut, United States</t>
  </si>
  <si>
    <t>Empowered Network partners with various organizations to support victims and to strengthen the anti-trafficking movement.</t>
  </si>
  <si>
    <t>empowerednetwork.com</t>
  </si>
  <si>
    <t>https://www.linkedin.com/company/empowerednetworkorg</t>
  </si>
  <si>
    <t>info@empowerednetwork.org</t>
  </si>
  <si>
    <t>Kristy Norbert</t>
  </si>
  <si>
    <t>knorbert@empowerednetwork.com</t>
  </si>
  <si>
    <t>https://www.linkedin.com/in/kristy-norbert-73448231/</t>
  </si>
  <si>
    <t>Rest Stop Ministries</t>
  </si>
  <si>
    <t>Tennessee, Illinois, United States</t>
  </si>
  <si>
    <t>Rest Stop Ministries supports adult female survivors of domestic sex trafficking to live a better life.</t>
  </si>
  <si>
    <t>reststopministries.org</t>
  </si>
  <si>
    <t>https://www.linkedin.com/company/rest-stop-ministries</t>
  </si>
  <si>
    <t>info@reststopministries.org</t>
  </si>
  <si>
    <t>++1 615-965-2647</t>
  </si>
  <si>
    <t>Rondy Smith</t>
  </si>
  <si>
    <t>rondysmith@reststopministries.org</t>
  </si>
  <si>
    <t>https://linkedin.com/in/ACwAACTi8NQBXR6ai_pycL63lfeklAFL5w2pbzA</t>
  </si>
  <si>
    <t>Northfield Township of Illinois</t>
  </si>
  <si>
    <t>Government</t>
  </si>
  <si>
    <t>Northfield Township was established to unite the neighborhoods and serve the community.</t>
  </si>
  <si>
    <t>northfieldtownship.com</t>
  </si>
  <si>
    <t>https://www.linkedin.com/company/northfield-township-illinois/</t>
  </si>
  <si>
    <t>info@northfieldtownship.com</t>
  </si>
  <si>
    <t>847-724-8300</t>
  </si>
  <si>
    <t>Shiva Mohsenzadeh</t>
  </si>
  <si>
    <t>owner</t>
  </si>
  <si>
    <t>shiva.mohsenzadeh@northfieldtownship.com</t>
  </si>
  <si>
    <t>https://northfieldtownship.com/elected-officials-and-staff/#:~:text=Supervisor,mohsenzadeh%40northfieldtownship.com</t>
  </si>
  <si>
    <t>governed by a Township Supervisor</t>
  </si>
  <si>
    <t>Haven Youth and Family Services</t>
  </si>
  <si>
    <t>Wilmette, Illinois, United States</t>
  </si>
  <si>
    <t>Haven Youth and Family Services Supporting youth and families can make a big difference in people’s lives.</t>
  </si>
  <si>
    <t>havenforyouth.org</t>
  </si>
  <si>
    <t>https://www.linkedin.com/company/haven-youth-and-family-services/</t>
  </si>
  <si>
    <t>info@havenforyouth.org</t>
  </si>
  <si>
    <t>847-251-6630</t>
  </si>
  <si>
    <t>Charley Smith</t>
  </si>
  <si>
    <t>charley@havenforyouth.org</t>
  </si>
  <si>
    <t>https://www.havenforyouth.org/about/#:~:text=Charley%20Smith%2C%20LCSW,Executive%20Director</t>
  </si>
  <si>
    <t>Physician Associate Foundation</t>
  </si>
  <si>
    <t>Physician Associate Foundation supports PAs and PA students through grants,scholarships, and patient education tools.</t>
  </si>
  <si>
    <t>pa-foundation.org</t>
  </si>
  <si>
    <t>+(703) 519-5686</t>
  </si>
  <si>
    <t>Jennifer Orozco</t>
  </si>
  <si>
    <t>jorozco@aapa.org</t>
  </si>
  <si>
    <t>https://pa-foundation.org/about-us/staff-directory/</t>
  </si>
  <si>
    <t>PA Foundation was established in 1977 as the AAPA Educational and Research Foundation</t>
  </si>
  <si>
    <t>The Foundation for Barnes-Jewish Hospital</t>
  </si>
  <si>
    <t>The Foundation for Barnes-Jewish Hospital supports St. Louis health care through donor-funded research and patient care advancements.</t>
  </si>
  <si>
    <t>foundationbarnesjewish.org</t>
  </si>
  <si>
    <t>https://www.linkedin.com/company/foundation-barnes-jewish/</t>
  </si>
  <si>
    <t>givingbarnesjewish@bjc.org</t>
  </si>
  <si>
    <t>+1 314-286-0600</t>
  </si>
  <si>
    <t>Susan Ell</t>
  </si>
  <si>
    <t>susan.ell@bjc.org</t>
  </si>
  <si>
    <t>https://www.linkedin.com/in/susan-ell-6320a633/</t>
  </si>
  <si>
    <t>https://www.foundationbarnesjewish.org/About/Our-Team#:~:text=Susan%20Ell%0AVice%20President%20and%20Executive%20Director%C2%A0%0A314%2D286%2D0580%0ASusan.Ell%40bjc.org</t>
  </si>
  <si>
    <t>WealthAI</t>
  </si>
  <si>
    <t>Data Management, Tax Preparation</t>
  </si>
  <si>
    <t>WealthAI is a cutting-edge tax management platform designed to streamline the tax filing process for taxpayers.</t>
  </si>
  <si>
    <t>wealthai.com</t>
  </si>
  <si>
    <t>Open Doctor</t>
  </si>
  <si>
    <t>Apps, PropTech, Real Estate Brokerage</t>
  </si>
  <si>
    <t>Open Doctor is a real estate proptech that provides professional real estate brokerage services to doctors looking to open a hospital.</t>
  </si>
  <si>
    <t>opndoctor.com</t>
  </si>
  <si>
    <t>Jongkwan Oh</t>
  </si>
  <si>
    <t>oh.jongkwan@opndoctor.com</t>
  </si>
  <si>
    <t>https://www.linkedin.com/in/jongkwan-oh-79508531/</t>
  </si>
  <si>
    <t>World Without Exploitation</t>
  </si>
  <si>
    <t>World Without Exploitation is working to end human trafficking and commercial sexual exploitation.</t>
  </si>
  <si>
    <t>worldwithoutexploitation.org</t>
  </si>
  <si>
    <t>https://www.linkedin.com/company/world-without-exploitation</t>
  </si>
  <si>
    <t>info@worldwe.org</t>
  </si>
  <si>
    <t>Rachel Foster</t>
  </si>
  <si>
    <t>rachel@worldwe.org</t>
  </si>
  <si>
    <t>https://www.linkedin.com/in/rachel-foster-883b8b60/</t>
  </si>
  <si>
    <t>https://www.worldwithoutexploitation.org/co-chairs/rachel-foster#:~:text=Rachel%20Foster,President%2C%20Heights%20Advisors</t>
  </si>
  <si>
    <t>Classics 4 Kids</t>
  </si>
  <si>
    <t>Music Education</t>
  </si>
  <si>
    <t>Classics 4 Kids Inspiring children via musical experiences that foster creativity, academic success, and cultural understanding.</t>
  </si>
  <si>
    <t>classics4kids.org</t>
  </si>
  <si>
    <t>https://www.linkedin.com/company/c4kids</t>
  </si>
  <si>
    <t>Kiran Shelat</t>
  </si>
  <si>
    <t>kshelat@classics4kids.org</t>
  </si>
  <si>
    <t>https://www.linkedin.com/in/kiranshelat/</t>
  </si>
  <si>
    <t>Tao Climate</t>
  </si>
  <si>
    <t>Transaction-based FinTech platform</t>
  </si>
  <si>
    <t>taoclimate.com</t>
  </si>
  <si>
    <t>https://www.linkedin.com/company/taoclimate/</t>
  </si>
  <si>
    <t>hello@taoclimate.com</t>
  </si>
  <si>
    <t>+353 87 249 3051</t>
  </si>
  <si>
    <t>Gary J Byrnes</t>
  </si>
  <si>
    <t>gary@taoclimate.com</t>
  </si>
  <si>
    <t>https://linkedin.com/in/ACwAAAh4zssBcrUQnQaxkyOBZ58ae-uYRFu9yKM</t>
  </si>
  <si>
    <t>Core Scientific</t>
  </si>
  <si>
    <t>Artificial Intelligence (AI), Blockchain, Software</t>
  </si>
  <si>
    <t>Core Scientific operates blockchain data centers and manufactures digital currency mining servers.</t>
  </si>
  <si>
    <t>corescientific.com</t>
  </si>
  <si>
    <t>https://www.linkedin.com/company/corescientific</t>
  </si>
  <si>
    <t>press@corescientific.com</t>
  </si>
  <si>
    <t>+1 512 402 5233</t>
  </si>
  <si>
    <t>Bitmain, B. Riley Financial, Celsius Network</t>
  </si>
  <si>
    <t>$4.3B</t>
  </si>
  <si>
    <t>Adam Sullivan</t>
  </si>
  <si>
    <t>asullivan@corescientific.com</t>
  </si>
  <si>
    <t>https://linkedin.com//in/adamtsullivan</t>
  </si>
  <si>
    <t>Pendo</t>
  </si>
  <si>
    <t>Analytics, Artificial Intelligence (AI), Enterprise Software, Product Design, Product Management, SaaS</t>
  </si>
  <si>
    <t>Pendo is a product experience platform that specializes in software usage analytics and digital adoption solutions.</t>
  </si>
  <si>
    <t>pendo.io</t>
  </si>
  <si>
    <t>https://www.linkedin.com/company/pendo-io</t>
  </si>
  <si>
    <t>help@pendo.io</t>
  </si>
  <si>
    <t>877.320.8484</t>
  </si>
  <si>
    <t>Thoma Bravo, B Capital, Sapphire Ventures, Meritech Capital Partners, Spark Capital, Battery Ventures, Contour Venture Partners, Dingman Center for Entrepreneurship</t>
  </si>
  <si>
    <t>Todd Olson</t>
  </si>
  <si>
    <t>todd.olson@pendo.io</t>
  </si>
  <si>
    <t>https://linkedin.com//in/toddaolson</t>
  </si>
  <si>
    <t>WSP Global</t>
  </si>
  <si>
    <t>Engineering, Finance, Human Resources, Legal, Management, Marketing, Medical &amp; Science, Operations, Pro Services, Sales, Support</t>
  </si>
  <si>
    <t>Advice, Civil Engineering, Construction, Consulting, Environmental Consulting, Industrial, Professional Services</t>
  </si>
  <si>
    <t>Québec, Ontario, Canada</t>
  </si>
  <si>
    <t>WSP Global is an engineering and professional services firm that specializes in advisory and design services.</t>
  </si>
  <si>
    <t>wsp.com</t>
  </si>
  <si>
    <t>https://www.linkedin.com/company/850854</t>
  </si>
  <si>
    <t>(514) 340-0046</t>
  </si>
  <si>
    <t>GIC</t>
  </si>
  <si>
    <t>Alexandre L'Heureux</t>
  </si>
  <si>
    <t>alexandre.lheureux@wsp.com</t>
  </si>
  <si>
    <t>https://linkedin.com//in/alexandre-l-heureux</t>
  </si>
  <si>
    <t>Kiteworks</t>
  </si>
  <si>
    <t>Cloud Security, Compliance, Enterprise Software, File Sharing, Private Cloud, Security, Software</t>
  </si>
  <si>
    <t>San Mateo, California, United States</t>
  </si>
  <si>
    <t>Kiteworks provides secure communication and file-sharing solutions for businesses and organizations.</t>
  </si>
  <si>
    <t>kiteworks.com</t>
  </si>
  <si>
    <t>https://www.linkedin.com/company/kiteworkscgcp</t>
  </si>
  <si>
    <t>info@kiteworks.com</t>
  </si>
  <si>
    <t>(650)485-4300</t>
  </si>
  <si>
    <t>Insight Partners, Sixth Street, Bregal Sagemount, Riverwood Capital</t>
  </si>
  <si>
    <t>Jonathan Yaron</t>
  </si>
  <si>
    <t>jonathan.yaron@accellion.com</t>
  </si>
  <si>
    <t>https://www.linkedin.com/in/jonathan-yaron-81a12a3/</t>
  </si>
  <si>
    <t>Kiteworks, formerly known as Accellion, Inc.
https://en.wikipedia.org/wiki/Kiteworks#:~:text=Kiteworks%2C%20formerly%20known%20as%20Accellion%2C%20Inc</t>
  </si>
  <si>
    <t>Encord</t>
  </si>
  <si>
    <t>Engineering, Human Resources, Management, Marketing, Operations, Product</t>
  </si>
  <si>
    <t>Artificial Intelligence (AI), Computer Vision, Machine Learning, Software</t>
  </si>
  <si>
    <t>Encord is an AI data development platform for computer vision and multimodal AI teams.</t>
  </si>
  <si>
    <t>encord.com</t>
  </si>
  <si>
    <t>https://www.linkedin.com/company/encord-team</t>
  </si>
  <si>
    <t>hello@encord.com</t>
  </si>
  <si>
    <t>Next47, CRV, Y Combinator</t>
  </si>
  <si>
    <t>Eric Landau</t>
  </si>
  <si>
    <t>ericl@encord.com</t>
  </si>
  <si>
    <t>https://www.linkedin.com/in/eric-landau-40992ab0/</t>
  </si>
  <si>
    <t>https://encord.com/author/eric-landau/#:~:text=Eric%20Landau%20is%20the%20CEO%20%26%20Co%2DFounder%20of%20Encord</t>
  </si>
  <si>
    <t>Caresyntax</t>
  </si>
  <si>
    <t>Analytics, Artificial Intelligence (AI), Data Visualization, Health Care, Medical, Software</t>
  </si>
  <si>
    <t>Caresyntax is a vendor neutral data-driven surgery platform that makes surgery smarter by reducing variability and improving efficency.</t>
  </si>
  <si>
    <t>caresyntax.com</t>
  </si>
  <si>
    <t>https://www.linkedin.com/company/caresyntax</t>
  </si>
  <si>
    <t>info@caresyntax.com</t>
  </si>
  <si>
    <t>PFM Health Sciences, surgical.ai, Norgine Ventures</t>
  </si>
  <si>
    <t>Dennis Kogan</t>
  </si>
  <si>
    <t>dennis.kogan@caresyntax.com</t>
  </si>
  <si>
    <t>https://linkedin.com//in/denniskogan</t>
  </si>
  <si>
    <t>Archrock</t>
  </si>
  <si>
    <t>Natural Resources, Oil and Gas, Service Industry</t>
  </si>
  <si>
    <t>Archrock provides natural gas contract compression services to customers in the oil and gas industries in the United States.</t>
  </si>
  <si>
    <t>archrock.com</t>
  </si>
  <si>
    <t>https://www.linkedin.com/company/archrock</t>
  </si>
  <si>
    <t>sales@archrock.com</t>
  </si>
  <si>
    <t>281-836-8000</t>
  </si>
  <si>
    <t>Brad Childers</t>
  </si>
  <si>
    <t>brad.childers@archrock.com</t>
  </si>
  <si>
    <t>https://www.linkedin.com/in/brad-childers-7363955/</t>
  </si>
  <si>
    <t>Syfe</t>
  </si>
  <si>
    <t>Engineering, Management, Marketing, Product</t>
  </si>
  <si>
    <t>Financial Services, FinTech, Wealth Management</t>
  </si>
  <si>
    <t>Syfe is a digital investment platform that offers a range of investment solutions tailored for both novice and experienced investors.</t>
  </si>
  <si>
    <t>syfe.com</t>
  </si>
  <si>
    <t>https://www.linkedin.com/company/syfe</t>
  </si>
  <si>
    <t>support@syfe.com</t>
  </si>
  <si>
    <t>Unbound, Valar Ventures, Valar Ventures, Unbound</t>
  </si>
  <si>
    <t>Dhruv Arora</t>
  </si>
  <si>
    <t>dhruv@syfe.com</t>
  </si>
  <si>
    <t>https://www.linkedin.com/in/arora-dhruv/</t>
  </si>
  <si>
    <t>Avidity Biosciences</t>
  </si>
  <si>
    <t>Engineering, Human Resources, Information Technology, Legal, Management, Marketing, Medical &amp; Science, Operations, Pro Services</t>
  </si>
  <si>
    <t>Biotechnology, Health Care, Life Science, Pharmaceutical, Therapeutics</t>
  </si>
  <si>
    <t>Avidity Biosciences is a biotechnology company that develops oligonucleotide-based therapies for its patients.</t>
  </si>
  <si>
    <t>aviditybiosciences.com</t>
  </si>
  <si>
    <t>https://www.linkedin.com/company/avidity-biosciences-llc</t>
  </si>
  <si>
    <t>info@aviditybio.com</t>
  </si>
  <si>
    <t>858-401-7900</t>
  </si>
  <si>
    <t>RTW Investments, Eli Lilly, Takeda, Eight Roads Ventures</t>
  </si>
  <si>
    <t>$636M</t>
  </si>
  <si>
    <t>Sarah Boyce</t>
  </si>
  <si>
    <t>sarah@aviditybio.com</t>
  </si>
  <si>
    <t>https://www.linkedin.com/in/sarah-boyce-7775808/</t>
  </si>
  <si>
    <t>Sahara AI</t>
  </si>
  <si>
    <t>Artificial Intelligence (AI), Blockchain, Decentralized Finance (DeFi), Web3</t>
  </si>
  <si>
    <t>Sahara AI is a decentralized AI network that enables freely and securely deploy autonomous AI with high-performance, privacy-first network.</t>
  </si>
  <si>
    <t>saharalabs.ai</t>
  </si>
  <si>
    <t>https://www.linkedin.com/company/saharalabs-ai</t>
  </si>
  <si>
    <t>Binance Labs, Pantera Capital, Polychain, Alumni Ventures, Polychain</t>
  </si>
  <si>
    <t>Sean Ren</t>
  </si>
  <si>
    <t>seanr@saharalabs.ai</t>
  </si>
  <si>
    <t>https://www.linkedin.com/in/xren7/</t>
  </si>
  <si>
    <t>https://saharalabs.ai/community/about-us#:~:text=Sean%20Ren,Co%2Dfounder%20CEO</t>
  </si>
  <si>
    <t>Innoviti</t>
  </si>
  <si>
    <t>Financial Services, FinTech, Payments, Software</t>
  </si>
  <si>
    <t>Innoviti develops payment processing, credit distribution, and payment management software solutions.</t>
  </si>
  <si>
    <t>innoviti.com</t>
  </si>
  <si>
    <t>https://www.linkedin.com/company/innoviti-payment-solutions</t>
  </si>
  <si>
    <t>info@innoviti.com</t>
  </si>
  <si>
    <t>080 4610 9300</t>
  </si>
  <si>
    <t>Bessemer Venture Partners, Patni Family, Random Walk Solutions, Panthera Growth Partners, Alumni Ventures, FMO, Bessemer Venture Partners, FMO, FMO, Trifecta Capital Advisors, SBI Ven Capital, Catamaran, Tata Capital</t>
  </si>
  <si>
    <t>Rajeev Agrawal</t>
  </si>
  <si>
    <t>rajeev@innoviti.com</t>
  </si>
  <si>
    <t>https://linkedin.com//in/rajeev-agrawal-b220541</t>
  </si>
  <si>
    <t>Moximed</t>
  </si>
  <si>
    <t>Engineering, Finance, Information Technology, Legal, Management, Marketing, Medical &amp; Science, Operations</t>
  </si>
  <si>
    <t>Moximed develops innovative therapies for patients with knee osteoarthritis.</t>
  </si>
  <si>
    <t>moximed.com</t>
  </si>
  <si>
    <t>http://www.linkedin.com/company/moximed</t>
  </si>
  <si>
    <t>info@moximed.com</t>
  </si>
  <si>
    <t>(510)887-3300</t>
  </si>
  <si>
    <t>Elevage Medical Technologies, Runway Growth Capital, Advent Life Sciences, Advent Life Sciences, Future Fund, New Enterprise Associates</t>
  </si>
  <si>
    <t>Christopher Gleason</t>
  </si>
  <si>
    <t>cgleason@moximed.com</t>
  </si>
  <si>
    <t>https://linkedin.com//in/cgchrisgleason</t>
  </si>
  <si>
    <t>Arcosa</t>
  </si>
  <si>
    <t>Construction, Energy, Logistics, Manufacturing, Real Estate, Renewable Energy</t>
  </si>
  <si>
    <t>Arcosa delivers products and solution for infrastructure , construction, engineering, and transportation markets.</t>
  </si>
  <si>
    <t>arcosa.com</t>
  </si>
  <si>
    <t>https://www.linkedin.com/company/arcosa-inc/</t>
  </si>
  <si>
    <t>Antonio Carrillo</t>
  </si>
  <si>
    <t>antonio.carrillo@arcosa.com</t>
  </si>
  <si>
    <t>https://www.arcosa.com/about-us/#:~:text=Senior%20Management-,Antonio%20Carrillo,President%20and%20Chief%20Executive%20Officer,-Hide%20bio%20%2D</t>
  </si>
  <si>
    <t>MD Ally</t>
  </si>
  <si>
    <t>Engineering, Finance, Management, Operations, Pro Services, Sales</t>
  </si>
  <si>
    <t>Emergency Medicine, Health Care, mHealth, Telehealth</t>
  </si>
  <si>
    <t>MD Ally develops a telehealth emergency care platform to offer ease of access between public safety practitioners and providers.</t>
  </si>
  <si>
    <t>mdally.com</t>
  </si>
  <si>
    <t>https://www.linkedin.com/company/mdally</t>
  </si>
  <si>
    <t>info@mdally.com</t>
  </si>
  <si>
    <t>212-287-4260</t>
  </si>
  <si>
    <t>Frist Cressey Ventures, General Catalyst, Red &amp; Blue Ventures</t>
  </si>
  <si>
    <t>Shanel Fields</t>
  </si>
  <si>
    <t>shanel@mdally.com</t>
  </si>
  <si>
    <t>https://linkedin.com//in/shanelfields</t>
  </si>
  <si>
    <t>Shift4 Payments</t>
  </si>
  <si>
    <t>Allentown, Pennsylvania, United States</t>
  </si>
  <si>
    <t>Shift4 Payments is a provider of secure payment processing solutions.</t>
  </si>
  <si>
    <t>shift4.com</t>
  </si>
  <si>
    <t>https://www.linkedin.com/company/shift4-payments/</t>
  </si>
  <si>
    <t>sales@shift4.com</t>
  </si>
  <si>
    <t>888-276-2108</t>
  </si>
  <si>
    <t>Jared Isaacman</t>
  </si>
  <si>
    <t>jared@shift4.com</t>
  </si>
  <si>
    <t>https://www.shift4.com/team#:~:text=Jared%20Isaacman,CHIEF%20EXECUTIVE%20OFFICER</t>
  </si>
  <si>
    <t>Marathon Digital Holdings</t>
  </si>
  <si>
    <t>Engineering, Finance, Human Resources, Legal, Management, Operations</t>
  </si>
  <si>
    <t>Bitcoin, Blockchain, Cryptocurrency, Energy</t>
  </si>
  <si>
    <t>MARA is a global pioneer in digital asset computing, developing and implementing innovative technologies.</t>
  </si>
  <si>
    <t>mara.com</t>
  </si>
  <si>
    <t>https://www.linkedin.com/company/marathon-digital-holdings/</t>
  </si>
  <si>
    <t>info@mara.com</t>
  </si>
  <si>
    <t>703.997.7320</t>
  </si>
  <si>
    <t>Silvergate Bank</t>
  </si>
  <si>
    <t>Fred Thiel</t>
  </si>
  <si>
    <t>fred@mara.com</t>
  </si>
  <si>
    <t>https://www.linkedin.com/in/fredthiel/</t>
  </si>
  <si>
    <t>Inspirato</t>
  </si>
  <si>
    <t>Lifestyle, Resorts, Travel</t>
  </si>
  <si>
    <t>Inspirato is a luxury travel and lifestyle subscription company.</t>
  </si>
  <si>
    <t>inspirato.com</t>
  </si>
  <si>
    <t>https://www.linkedin.com/company/inspirato</t>
  </si>
  <si>
    <t>info@inspirato.com</t>
  </si>
  <si>
    <t>(303) 586-7771</t>
  </si>
  <si>
    <t>One Planet Group, Capital One Ventures, Janus Henderson Investors, W Capital Partners, IVP</t>
  </si>
  <si>
    <t>Eric Grosse</t>
  </si>
  <si>
    <t>egrosse@inspirato.com</t>
  </si>
  <si>
    <t>https://www.linkedin.com/in/eric-grosse-0640662/</t>
  </si>
  <si>
    <t>Ambercycle</t>
  </si>
  <si>
    <t>Apparel, E-Commerce, Fashion, Textiles</t>
  </si>
  <si>
    <t>Ambercycle is a material science company that converts textile waste into new polyester yarns for apparel brands and manufacturers.</t>
  </si>
  <si>
    <t>ambercycle.com</t>
  </si>
  <si>
    <t>https://www.linkedin.com/company/ambercycleinc/</t>
  </si>
  <si>
    <t>hello@ambercycle.com</t>
  </si>
  <si>
    <t>Shinkong Synthetic Fibers, DRIVE Catalyst, National Science Foundation</t>
  </si>
  <si>
    <t>Shay Sethi</t>
  </si>
  <si>
    <t>shay@ambercycle.com</t>
  </si>
  <si>
    <t>https://linkedin.com//in/shay</t>
  </si>
  <si>
    <t>Boosted.ai</t>
  </si>
  <si>
    <t>Artificial Intelligence (AI), Financial Services, FinTech, Machine Learning, Wealth Management</t>
  </si>
  <si>
    <t>Boosted.ai is an artificial intelligence company that automates investment management processes for the global financial industry.</t>
  </si>
  <si>
    <t>boosted.ai</t>
  </si>
  <si>
    <t>https://www.linkedin.com/company/boostedai</t>
  </si>
  <si>
    <t>contact@boosted.ai</t>
  </si>
  <si>
    <t>CIBC Innovation Banking, Spark Capital, Ten Coves Capital, Portage Ventures</t>
  </si>
  <si>
    <t>Joshua Pantony</t>
  </si>
  <si>
    <t>joshua.pantony@boosted.ai</t>
  </si>
  <si>
    <t>https://linkedin.com//in/joshua-pantony-266a3243</t>
  </si>
  <si>
    <t>Restaurant Brands International</t>
  </si>
  <si>
    <t>Brand Marketing, Hotel, Restaurants</t>
  </si>
  <si>
    <t>Oakville, Ontario, Canada</t>
  </si>
  <si>
    <t>Restaurant Brands International Inc. is one of the world's largest quick service restaurant companies</t>
  </si>
  <si>
    <t>rbi.com</t>
  </si>
  <si>
    <t>https://www.linkedin.com/company/restaurant-brands-international</t>
  </si>
  <si>
    <t>(905)845-6511</t>
  </si>
  <si>
    <t>Josh Kobza</t>
  </si>
  <si>
    <t>josh.kobza@rbi.com</t>
  </si>
  <si>
    <t>https://linkedin.com//in/joshkobza</t>
  </si>
  <si>
    <t>Cleveland Cliffs</t>
  </si>
  <si>
    <t>1847-01-01</t>
  </si>
  <si>
    <t>Mining, Mining Technology, Natural Resources, Precious Metals, Sales</t>
  </si>
  <si>
    <t>Cleveland-Cliffs produces iron ore pellets and flat-rolled steel, integrating mining, iron making, steelmaking, rolling, and finishing.</t>
  </si>
  <si>
    <t>clevelandcliffs.com</t>
  </si>
  <si>
    <t>https://www.linkedin.com/company/cleveland-cliffs-inc</t>
  </si>
  <si>
    <t>info@cliffsnr.com</t>
  </si>
  <si>
    <t>216-694-5700</t>
  </si>
  <si>
    <t>Lourenco Goncalves</t>
  </si>
  <si>
    <t>lourenco.goncalves@clevelandcliffs.com</t>
  </si>
  <si>
    <t>https://www.linkedin.com/in/lourenco-goncalves-0931b478/</t>
  </si>
  <si>
    <t>https://www.clevelandcliffs.com/about/executive-team#:~:text=Lourenco%20Goncalves,President%2C%20and%20Chief%20Executive%20Officer</t>
  </si>
  <si>
    <t>1825-01-01</t>
  </si>
  <si>
    <t>KeyBank is a bank holding company. It is a bank-based financial services company.</t>
  </si>
  <si>
    <t>key.com</t>
  </si>
  <si>
    <t>https://www.linkedin.com/company/keycorp</t>
  </si>
  <si>
    <t>Scotiabank</t>
  </si>
  <si>
    <t>Christopher M. Gorman</t>
  </si>
  <si>
    <t>christopher_gorman@key.com</t>
  </si>
  <si>
    <t>https://www.linkedin.com/in/chris-gorman-14960413/</t>
  </si>
  <si>
    <t>Rivalz Network</t>
  </si>
  <si>
    <t>Rivalz Network is an AI-Driven DePIN RollApp.</t>
  </si>
  <si>
    <t>rivalz.ai</t>
  </si>
  <si>
    <t>https://www.linkedin.com/company/rivalz-ai</t>
  </si>
  <si>
    <t>contact@rivalz.ai</t>
  </si>
  <si>
    <t>+1 918 213 3455</t>
  </si>
  <si>
    <t>Igor Kol</t>
  </si>
  <si>
    <t>igor@rivalz.ai</t>
  </si>
  <si>
    <t>https://www.linkedin.com/in/igorkol/?locale=en_US</t>
  </si>
  <si>
    <t>Tallgrass Energy</t>
  </si>
  <si>
    <t>Leawood, Kansas, United States</t>
  </si>
  <si>
    <t>Tallgrass Energy is a family of companies formed to own, operate, acquire and develop midstream energy assets in North America.</t>
  </si>
  <si>
    <t>tallgrass.com</t>
  </si>
  <si>
    <t>https://www.linkedin.com/company/tallgrass-energy</t>
  </si>
  <si>
    <t>(913) 928-6060</t>
  </si>
  <si>
    <t>CPP Investments, Blackstone Group</t>
  </si>
  <si>
    <t>Matt Sheehy</t>
  </si>
  <si>
    <t>matt.sheehy@tallgrassenergylp.com</t>
  </si>
  <si>
    <t>https://www.linkedin.com/in/mattsheehy44/</t>
  </si>
  <si>
    <t>scPharmaceuticals</t>
  </si>
  <si>
    <t>Lexington, Massachusetts, United States</t>
  </si>
  <si>
    <t>ScPharmaceuticals is a biopharmaceutical company developing a portfolio of transformative pharmaceutical products for subcutaneous delivery.</t>
  </si>
  <si>
    <t>scpharmaceuticals.com</t>
  </si>
  <si>
    <t>https://www.linkedin.com/company/3796952?trk=tyah&amp;trkInfo=clickedVertical%3Acompany%2Cidx%3A1-1-1%2CtarId%3A1435069585140%2Ctas%3Ascpharm</t>
  </si>
  <si>
    <t>info@scpharma.com</t>
  </si>
  <si>
    <t>(617)517-0730</t>
  </si>
  <si>
    <t>Perceptive Advisors, Oaktree Capital Management, Silicon Valley Bank, Solar capital, OrbiMed, Sun Pharmaceutical Industries, 5AM Ventures, Lundbeckfonden Ventures</t>
  </si>
  <si>
    <t>$246M</t>
  </si>
  <si>
    <t>John Tucker</t>
  </si>
  <si>
    <t>jtucker@scpharma.com</t>
  </si>
  <si>
    <t>https://www.linkedin.com/in/john-tucker-mba-0865a76/</t>
  </si>
  <si>
    <t>FreshBus</t>
  </si>
  <si>
    <t>Electric Vehicle, Travel</t>
  </si>
  <si>
    <t>FreshBus is an electric bus startup that plans to launch premium intercity electric bus services throughout India.</t>
  </si>
  <si>
    <t>freshbus.com</t>
  </si>
  <si>
    <t>https://www.linkedin.com/company/freshbus_india/</t>
  </si>
  <si>
    <t>Maniv Mobility, ixigo</t>
  </si>
  <si>
    <t>Sudhakar Chirra</t>
  </si>
  <si>
    <t>sudhakar@freshbus.com</t>
  </si>
  <si>
    <t>https://www.linkedin.com/in/sudhakarchirra/</t>
  </si>
  <si>
    <t>JetBlue Airways</t>
  </si>
  <si>
    <t>Long Island City, New York, United States</t>
  </si>
  <si>
    <t>JetBlue is a customer service channel for Major United States Airline based in Queens, New York.</t>
  </si>
  <si>
    <t>jetblue.com</t>
  </si>
  <si>
    <t>http://www.linkedin.com/company/jetblue-airways</t>
  </si>
  <si>
    <t>corpcomm@jetblue.com</t>
  </si>
  <si>
    <t>Joanna Geraghty</t>
  </si>
  <si>
    <t>joanna.geraghty@jetblue.com</t>
  </si>
  <si>
    <t>https://linkedin.com//in/joanna-geraghty-8644711</t>
  </si>
  <si>
    <t>Neo Asset Management</t>
  </si>
  <si>
    <t>Asset Management, Consulting, Finance, Financial Services</t>
  </si>
  <si>
    <t>Neo Asset Management offers portfolio management, investment advisory services, and asset allocation strategies to their clients.</t>
  </si>
  <si>
    <t>neoassetmanagement.com</t>
  </si>
  <si>
    <t>https://www.linkedin.com/company/neo-asset-mangagement</t>
  </si>
  <si>
    <t>info@neo-group.in</t>
  </si>
  <si>
    <t>Euclidean Capital, MUFG Bank, Morde Foods, Peak XV Partners</t>
  </si>
  <si>
    <t>Prerna Soni</t>
  </si>
  <si>
    <t>prerna@neoassetmanagement.com</t>
  </si>
  <si>
    <t>https://linkedin.com/in/ACwAABWdOg0B2eADsudbyVnufOpVhPOv0dDqS2w</t>
  </si>
  <si>
    <t>Sepio</t>
  </si>
  <si>
    <t>Asset Management, Cyber Security, Information Technology, InsurTech, Network Security, Risk Management, Software</t>
  </si>
  <si>
    <t>Rockville, Maryland, United States</t>
  </si>
  <si>
    <t>Sepio provides asset risk management services for the financial, insurance, healthcare, and manufacturing industries.</t>
  </si>
  <si>
    <t>sepiocyber.com</t>
  </si>
  <si>
    <t>https://www.linkedin.com/company/sepio-systems/</t>
  </si>
  <si>
    <t>info@sepiocyber.com</t>
  </si>
  <si>
    <t>+1 240 660 8690</t>
  </si>
  <si>
    <t>Tau Capital, U.S. Venture Partners, Munich Re Ventures, Hanaco Venture Capital, Merlin Ventures, EDP Ventures, Mindset Ventures, PICO Venture Partners</t>
  </si>
  <si>
    <t>Yossi Appleboum</t>
  </si>
  <si>
    <t>yossia@sepiocyber.com</t>
  </si>
  <si>
    <t>https://linkedin.com/in/ACwAAAAS__MBpOJYaMM67FqQWRCCpRmvtJaKGgQ</t>
  </si>
  <si>
    <t>FRVR</t>
  </si>
  <si>
    <t>Android, Casual Games, Gaming, Software, Video Games</t>
  </si>
  <si>
    <t>FRVR is a gaming distribution platform that connects players with browser-based games.</t>
  </si>
  <si>
    <t>corp.frvr.com</t>
  </si>
  <si>
    <t>https://www.linkedin.com/company/frvr</t>
  </si>
  <si>
    <t>info@frvr.com</t>
  </si>
  <si>
    <t>Iberis Capital, Hiro Capital, Accel</t>
  </si>
  <si>
    <t>Brian Meidell</t>
  </si>
  <si>
    <t>brian@frvr.com</t>
  </si>
  <si>
    <t>https://www.linkedin.com/in/brianmeidell/</t>
  </si>
  <si>
    <t>https://corp.frvr.com/who-we-are/#:~:text=Co%2DFounder%20%26%20CEO,Titoonic%2C%20amongst%20others.</t>
  </si>
  <si>
    <t>Capitalize</t>
  </si>
  <si>
    <t>Capitalize locates and transfers retirement assets for financial institutions and consumers.</t>
  </si>
  <si>
    <t>hicapitalize.com</t>
  </si>
  <si>
    <t>https://www.linkedin.com/company/capitalize</t>
  </si>
  <si>
    <t>contact@hicapitalize.com</t>
  </si>
  <si>
    <t>RRE Ventures, Canapi Ventures, Bling Capital</t>
  </si>
  <si>
    <t>Gaurav Sharma</t>
  </si>
  <si>
    <t>gaurav@hicapitalize.com</t>
  </si>
  <si>
    <t>https://linkedin.com//in/gaurav-gs-sharma</t>
  </si>
  <si>
    <t>Elicio Therapeutics</t>
  </si>
  <si>
    <t>Engineering, Management, Medical &amp; Science, Operations, Product</t>
  </si>
  <si>
    <t>Elicio Therapeutics is a pharmaceutical research company that develops an immuno-tumor vaccine to treat cancer.</t>
  </si>
  <si>
    <t>elicio.com</t>
  </si>
  <si>
    <t>https://www.linkedin.com/company/elicio-therapeutics-01</t>
  </si>
  <si>
    <t>info@vedantra.com</t>
  </si>
  <si>
    <t>(617)945-2077</t>
  </si>
  <si>
    <t>GKCC, Gastro-Intestinal Research Foundation, Angion, Clal Biotechnology Industries, EFung Capital, Livzon Pharmaceutical Group, Access BridgeGap Ventures</t>
  </si>
  <si>
    <t>Robert Connelly</t>
  </si>
  <si>
    <t>https://www.linkedin.com/in/robert-connelly-b0445516/</t>
  </si>
  <si>
    <t>AnaptysBio</t>
  </si>
  <si>
    <t>AnaptysBio is a biotechnology company that develops antibody therapeutics based on somatic hypermutation.</t>
  </si>
  <si>
    <t>anaptysbio.com</t>
  </si>
  <si>
    <t>https://www.linkedin.com/company/anaptysbio</t>
  </si>
  <si>
    <t>corpdev@anaptysbio.com</t>
  </si>
  <si>
    <t>(858) 362-6295</t>
  </si>
  <si>
    <t>EcoR1 Capital, Novo Holdings</t>
  </si>
  <si>
    <t>$287M</t>
  </si>
  <si>
    <t>Daniel Faga</t>
  </si>
  <si>
    <t>dfaga@anaptysbio.com</t>
  </si>
  <si>
    <t>https://linkedin.com/in/ACwAAAAzQJQBYf2mUWzto3lCELSVUrTp8QHQ0tQ</t>
  </si>
  <si>
    <t>Spline</t>
  </si>
  <si>
    <t>3D Technology, Artificial Intelligence (AI), Product Design, Software</t>
  </si>
  <si>
    <t>Spline offers 3D design and collaboration tools to create and manipulate 3D models and environments.</t>
  </si>
  <si>
    <t>spline.design</t>
  </si>
  <si>
    <t>https://www.linkedin.com/company/splinetool</t>
  </si>
  <si>
    <t>help@spline.design</t>
  </si>
  <si>
    <t>Third Point Ventures, Gradient Ventures, First Round Capital, Gradient Ventures, NXTP Ventures</t>
  </si>
  <si>
    <t>Alejandro Leon</t>
  </si>
  <si>
    <t>alejandro@spline.design</t>
  </si>
  <si>
    <t>https://www.linkedin.com/in/alelepd/</t>
  </si>
  <si>
    <t>Halda Therapeutics</t>
  </si>
  <si>
    <t>Halda Therapeutics is a research-stage drug discovery company.</t>
  </si>
  <si>
    <t>haldatx.com</t>
  </si>
  <si>
    <t>https://www.linkedin.com/company/halda-therapeutics/</t>
  </si>
  <si>
    <t>475-210-0212</t>
  </si>
  <si>
    <t>Access Biotechnology, 6 Dimensions Capital, Canaan Partners, Connecticut Innovations, Elm Street Ventures, WuXi Healthcare Ventures</t>
  </si>
  <si>
    <t>Craig Crews</t>
  </si>
  <si>
    <t>craig.crews@haldathera.com</t>
  </si>
  <si>
    <t>https://www.linkedin.com/in/craig-crews-2839725b/</t>
  </si>
  <si>
    <t>Siyata Mobile</t>
  </si>
  <si>
    <t>Engineering, Finance, Management, Marketing, Sales</t>
  </si>
  <si>
    <t>Information Technology, Mobile, Telecommunications</t>
  </si>
  <si>
    <t>Siyata Mobile is a global developer and provider of cellular communications systems for enterprise customers.</t>
  </si>
  <si>
    <t>siyatamobile.com</t>
  </si>
  <si>
    <t>https://www.linkedin.com/company/siyata-mobile/</t>
  </si>
  <si>
    <t>1-888-316-3747</t>
  </si>
  <si>
    <t>Marc Seelenfreund</t>
  </si>
  <si>
    <t>marc@siyatamobile.com</t>
  </si>
  <si>
    <t>https://linkedin.com/in/ACwAAAANG14BS59a1aJugkEiA5LkFfyQZe2KoD0</t>
  </si>
  <si>
    <t>Chowbus</t>
  </si>
  <si>
    <t>Delivery, Food Delivery, Internet, Local, Marketplace, Mobile Apps</t>
  </si>
  <si>
    <t>Chowbus is a marketplace that connects diners with authentic food and empowers local independent restaurants.</t>
  </si>
  <si>
    <t>chowbus.com</t>
  </si>
  <si>
    <t>https://www.linkedin.com/company/chowbus</t>
  </si>
  <si>
    <t>hello@chowbus.com</t>
  </si>
  <si>
    <t>Prysm Capital, Altos Ventures, Left Lane Capital, FJ Labs, Greycroft, Greycroft</t>
  </si>
  <si>
    <t>Linxin Wen</t>
  </si>
  <si>
    <t>linxin@chowbus.com</t>
  </si>
  <si>
    <t>https://www.linkedin.com/in/linxin-wen-9a982082/</t>
  </si>
  <si>
    <t>4baseCare</t>
  </si>
  <si>
    <t>4baseCare provides precision oncology solutions with advanced genomics to help cancer patients.</t>
  </si>
  <si>
    <t>4basecare.com</t>
  </si>
  <si>
    <t>https://www.linkedin.com/company/4basecare-genomics-private-limited</t>
  </si>
  <si>
    <t>info@4basecare.com</t>
  </si>
  <si>
    <t>91 80 4097 8222</t>
  </si>
  <si>
    <t>Yali Capital, First In Ventures, growX ventures, Mount Judi Ventures, Season Two Ventures</t>
  </si>
  <si>
    <t>Hitesh Goswami</t>
  </si>
  <si>
    <t>hitesh@4basecare.com</t>
  </si>
  <si>
    <t>https://linkedin.com/in/ACwAAAFuKRsBmXGAGhe9erjqpq9wfARAGaej8zg</t>
  </si>
  <si>
    <t>Jefferies Financial Group</t>
  </si>
  <si>
    <t>Enterprise Software, Financial Services, Real Estate, Venture Capital</t>
  </si>
  <si>
    <t>Jefferies Financial Group engages in investment banking, capital markets, asset management, and direct investing.</t>
  </si>
  <si>
    <t>jefferies.com</t>
  </si>
  <si>
    <t>https://www.linkedin.com/company/jefferies-group-inc/about/</t>
  </si>
  <si>
    <t>212-460-1900</t>
  </si>
  <si>
    <t>Sumitomo Mitsui Banking Corporation</t>
  </si>
  <si>
    <t>Richard Handler</t>
  </si>
  <si>
    <t>rhandler@jefferies.com</t>
  </si>
  <si>
    <t>https://ir.jefferies.com/leadership-governance/leadership/default.aspx#:~:text=Officers-,Richard%20B.%20Handler,Chief%20Executive%20Officer,-Brian%20P.%20Friedman</t>
  </si>
  <si>
    <t>HealthCred</t>
  </si>
  <si>
    <t>B2B, Financial Services, FinTech, Health Care</t>
  </si>
  <si>
    <t>Shahdara, Delhi, India</t>
  </si>
  <si>
    <t>HealthCred is a B2B financing startup that provides financial solutions for the healthcare sector.</t>
  </si>
  <si>
    <t>healthcred.co.in</t>
  </si>
  <si>
    <t>https://www.linkedin.com/company/healthcred</t>
  </si>
  <si>
    <t>info@healthcred.co.in.</t>
  </si>
  <si>
    <t>AngelList India, Antler India, DeVC, iSeed, TRTL Ventures</t>
  </si>
  <si>
    <t>Shrey Jain</t>
  </si>
  <si>
    <t>shrey@healthcred.co.in</t>
  </si>
  <si>
    <t>https://www.linkedin.com/in/shrey-jain-a150aab2/</t>
  </si>
  <si>
    <t>Ather Energy</t>
  </si>
  <si>
    <t>Automotive, Electric Vehicle, Manufacturing, Transportation</t>
  </si>
  <si>
    <t>Ather Energy manufactures electric scooters and provides fast electric vehicle charging.</t>
  </si>
  <si>
    <t>atherenergy.com</t>
  </si>
  <si>
    <t>http://www.linkedin.com/company/ather-energy</t>
  </si>
  <si>
    <t>customercare@atherenergy.com</t>
  </si>
  <si>
    <t>+91 7676 600 900</t>
  </si>
  <si>
    <t>NIIF, Stride Ventures, GIC, HeroMotoCorp, Caladium Investments, InnoVen Capital, HeroMotoCorp, Sachin Bansal, Tiger Global Management</t>
  </si>
  <si>
    <t>Tarun Mehta</t>
  </si>
  <si>
    <t>tarun@atherenergy.com</t>
  </si>
  <si>
    <t>https://www.linkedin.com/in/tarunsmehta/</t>
  </si>
  <si>
    <t>https://press.atherenergy.com/wp-content/uploads/2021/04/Tarun-Mehta-_CEO.pdf</t>
  </si>
  <si>
    <t>JetZero</t>
  </si>
  <si>
    <t>JetZero is building the world's first commercial blended wing airplane, which will (literally) reshape aviation forever.</t>
  </si>
  <si>
    <t>jetzero.aero</t>
  </si>
  <si>
    <t>https://www.linkedin.com/company/jetzero</t>
  </si>
  <si>
    <t>info@jetzero.aero</t>
  </si>
  <si>
    <t>Alaska Star Ventures, US Air Force Reserve</t>
  </si>
  <si>
    <t>Tom Oleary</t>
  </si>
  <si>
    <t>tom@jetzero.aero</t>
  </si>
  <si>
    <t>https://www.linkedin.com/in/thomasjoleary/</t>
  </si>
  <si>
    <t>https://www.jetzero.aero/company#:~:text=Tom%20O%27Leary,Co%2Dfounder%2C%20CEO</t>
  </si>
  <si>
    <t>EnLink Midstream</t>
  </si>
  <si>
    <t>Energy, Logistics, Oil and Gas</t>
  </si>
  <si>
    <t>EnLink Midstream is a leading, integrated midstream company with a diverse geographic footprint and a strong financial foundation</t>
  </si>
  <si>
    <t>enlink.com</t>
  </si>
  <si>
    <t>http://www.linkedin.com/company/enlink-midstream</t>
  </si>
  <si>
    <t>info@enlink.com</t>
  </si>
  <si>
    <t>214-953-9500</t>
  </si>
  <si>
    <t>Jesse Arenivas</t>
  </si>
  <si>
    <t>jesse.arenivas@enlink.com</t>
  </si>
  <si>
    <t>https://linkedin.com//in/jesse-arenivas-41ba8447</t>
  </si>
  <si>
    <t>Enova International</t>
  </si>
  <si>
    <t>Enova provides reliable, real-time financial options for people facing immediate cash demands.</t>
  </si>
  <si>
    <t>enova.com</t>
  </si>
  <si>
    <t>http://www.linkedin.com/company/enova-international</t>
  </si>
  <si>
    <t>social@enova.com</t>
  </si>
  <si>
    <t>312-568-4200</t>
  </si>
  <si>
    <t>David Fisher</t>
  </si>
  <si>
    <t>david@enova.com</t>
  </si>
  <si>
    <t>https://www.linkedin.com/in/david-fisher-b496064/</t>
  </si>
  <si>
    <t>Livly</t>
  </si>
  <si>
    <t>Engineering, Finance, Management, Marketing, Operations, Pro Services, Product, Sales</t>
  </si>
  <si>
    <t>Artificial Intelligence (AI), Digital Media, Information Technology, Property Management, Residential</t>
  </si>
  <si>
    <t>Livly provides technology-driven residential management platforms for property operators and third-party property management companies.</t>
  </si>
  <si>
    <t>livly.io</t>
  </si>
  <si>
    <t>https://www.linkedin.com/company/morelivly/</t>
  </si>
  <si>
    <t>support@livly.io</t>
  </si>
  <si>
    <t>Pritzker Group Venture Capital</t>
  </si>
  <si>
    <t>Alex Samoylovich</t>
  </si>
  <si>
    <t>asamoylovich@livly.io</t>
  </si>
  <si>
    <t>https://www.linkedin.com/in/alex-samoylovich-129b524/</t>
  </si>
  <si>
    <t>Biora Therapeutics</t>
  </si>
  <si>
    <t>Engineering, Finance, Human Resources, Legal, Management, Marketing, Medical &amp; Science, Operations, Pro Services, Sales</t>
  </si>
  <si>
    <t>Biora Therapeutics is the biotech company.</t>
  </si>
  <si>
    <t>bioratherapeutics.com</t>
  </si>
  <si>
    <t>https://www.linkedin.com/company/biora-therapeutics/about/</t>
  </si>
  <si>
    <t>Athyrium Capital Management LP</t>
  </si>
  <si>
    <t>$677.5M</t>
  </si>
  <si>
    <t>Adi Mohanty</t>
  </si>
  <si>
    <t>adi.mohanty@bioratherapeutics.com</t>
  </si>
  <si>
    <t>https://www.linkedin.com/in/adi-mohanty-60b93438/</t>
  </si>
  <si>
    <t>Gaussion</t>
  </si>
  <si>
    <t>Battery, Renewable Energy, Semiconductor</t>
  </si>
  <si>
    <t>Gaussion develops a novel solution using an external magnetic field to enhance battery performance.</t>
  </si>
  <si>
    <t>gaussion.com</t>
  </si>
  <si>
    <t>https://www.linkedin.com/company/gaussion/</t>
  </si>
  <si>
    <t>Autotech Ventures, BGF Ventures, UCL Technology Fund</t>
  </si>
  <si>
    <t>Tom Heenan</t>
  </si>
  <si>
    <t>tom@gaussion.com</t>
  </si>
  <si>
    <t>https://linkedin.com/in/ACwAABed5rIB56hiGOaE-GP07gFtE0jfHqvQb0I</t>
  </si>
  <si>
    <t>EliseAI</t>
  </si>
  <si>
    <t>Artificial Intelligence (AI), Business Intelligence, Machine Learning, Property Management, PropTech, Real Estate</t>
  </si>
  <si>
    <t>EliseAI develops conversational AI for property management, unlocking operational efficiencies for businesses.</t>
  </si>
  <si>
    <t>eliseai.com</t>
  </si>
  <si>
    <t>https://www.linkedin.com/company/eliseai</t>
  </si>
  <si>
    <t>info@eliseai.com</t>
  </si>
  <si>
    <t>202-618-2070</t>
  </si>
  <si>
    <t>Sapphire Ventures, Point72 Ventures, Navitas Capital, Golden Seeds</t>
  </si>
  <si>
    <t>Minna Song</t>
  </si>
  <si>
    <t>msong@eliseai.com</t>
  </si>
  <si>
    <t>https://linkedin.com/in/ACwAAAiL6qkB4BDcV_Wqxi_-pW7RQrJvExgATME</t>
  </si>
  <si>
    <t>bitsensing</t>
  </si>
  <si>
    <t>Automotive, Autonomous Vehicles, Health Care, Internet of Things, Robotics, Sensor, Smart Cities, Software, Wellness</t>
  </si>
  <si>
    <t>bitsensing is a radar technology startup focused on developing smart city solutions to improve citizens' quality of life.</t>
  </si>
  <si>
    <t>bitsensing.com</t>
  </si>
  <si>
    <t>https://www.linkedin.com/company/bitsensing</t>
  </si>
  <si>
    <t>contact@bitsensing.com</t>
  </si>
  <si>
    <t>Korea Credit Guarantee Fund, AF WPartners, LB Investment, SJ Investment Partners, FuturePlay</t>
  </si>
  <si>
    <t>Jae-Eun Lee</t>
  </si>
  <si>
    <t>jlee@bitsensing.com</t>
  </si>
  <si>
    <t>https://linkedin.com/in/ACwAACcZFxUBAFMfpSK-ox7eCairZrjKg1IG2Wo</t>
  </si>
  <si>
    <t>TC BioPharm</t>
  </si>
  <si>
    <t>Engineering, Finance, Human Resources, Management, Medical &amp; Science, Operations, Pro Services, Product</t>
  </si>
  <si>
    <t>Holytown, North Lanarkshire, United Kingdom</t>
  </si>
  <si>
    <t>TC BioPharm develops safer, cheaper, consistent, and durable CAR-T drugs for hematological and solid tumors.</t>
  </si>
  <si>
    <t>tcbiopharm.com</t>
  </si>
  <si>
    <t>https://www.linkedin.com/company/5094083</t>
  </si>
  <si>
    <t>info@tcbiopharm.com</t>
  </si>
  <si>
    <t>Scottish Enterprise, Bluebird Bio, Nipro Corporation, NCL Technology Ventures</t>
  </si>
  <si>
    <t>$119.3M</t>
  </si>
  <si>
    <t>Bryan Kobel</t>
  </si>
  <si>
    <t>b.kobel@tcbiopharm.com</t>
  </si>
  <si>
    <t>https://www.linkedin.com/in/bryan-kobel-330a197/</t>
  </si>
  <si>
    <t>Blink Fitness</t>
  </si>
  <si>
    <t>Blink Fitness is the cleanest and friendliest affordable gym in North America.</t>
  </si>
  <si>
    <t>blinkfitness.com</t>
  </si>
  <si>
    <t>https://www.linkedin.com/company/blink-fitness</t>
  </si>
  <si>
    <t>234.567.8901</t>
  </si>
  <si>
    <t>Guy Harkless</t>
  </si>
  <si>
    <t>guy.harkless@blinkfitness.com</t>
  </si>
  <si>
    <t>https://linkedin.com//in/guy-harkless-62ba632</t>
  </si>
  <si>
    <t>Life Time</t>
  </si>
  <si>
    <t>Health Care, Property Development, Property Management, Wellness</t>
  </si>
  <si>
    <t>Chanhassen, Minnesota, United States</t>
  </si>
  <si>
    <t>Life Time is a health service provider that designs, builds, and operates fitness centers.</t>
  </si>
  <si>
    <t>lifetime.life</t>
  </si>
  <si>
    <t>https://www.linkedin.com/company/lifetimeinc/</t>
  </si>
  <si>
    <t>privacy@lt.life</t>
  </si>
  <si>
    <t>+1 800 741 4109</t>
  </si>
  <si>
    <t>Patricof &amp; Co. Ventures</t>
  </si>
  <si>
    <t>$3.4B</t>
  </si>
  <si>
    <t>Bahram Akradi</t>
  </si>
  <si>
    <t>bakradi@lifetimefitness.com</t>
  </si>
  <si>
    <t>https://linkedin.com//in/bahramakradi</t>
  </si>
  <si>
    <t>Ensemble AI</t>
  </si>
  <si>
    <t>ML data enrichment in any domain.</t>
  </si>
  <si>
    <t>ensemblecore.ai</t>
  </si>
  <si>
    <t>https://www.linkedin.com/company/ensembleai</t>
  </si>
  <si>
    <t>contact@ensemblecore.ai</t>
  </si>
  <si>
    <t>Salesforce Ventures</t>
  </si>
  <si>
    <t>Alex Reneau</t>
  </si>
  <si>
    <t>alex@ensemblecore.ai</t>
  </si>
  <si>
    <t>https://linkedin.com/in/ACwAACZ0M0cBqjcrbh6Xhbvty8hl98ASk0vKrHs</t>
  </si>
  <si>
    <t>MiClient</t>
  </si>
  <si>
    <t>Chemical, CRM, Industrial Manufacturing, Information Technology, Manufacturing, Plastics and Rubber Manufacturing, SaaS</t>
  </si>
  <si>
    <t>SAAS, Quote-to-cash, Web and Mobile App</t>
  </si>
  <si>
    <t>miclient.ai</t>
  </si>
  <si>
    <t>http://www.linkedin.com/company/miclient</t>
  </si>
  <si>
    <t>swatis@miclient.in</t>
  </si>
  <si>
    <t>+91 8860254200</t>
  </si>
  <si>
    <t>IAN Group, 100X.VC, Mukesh Goel</t>
  </si>
  <si>
    <t>Swati Sharma</t>
  </si>
  <si>
    <t>swatis@miclient.ai</t>
  </si>
  <si>
    <t>https://www.linkedin.com/in/caswatisharma/</t>
  </si>
  <si>
    <t>Regency Centers</t>
  </si>
  <si>
    <t>Leasing, Property Management, Real Estate</t>
  </si>
  <si>
    <t>Regency is the preeminent national owner, operator and developer of high-quality, grocery anchored neighborhood.</t>
  </si>
  <si>
    <t>regencycenters.com</t>
  </si>
  <si>
    <t>https://www.linkedin.com/company/regency-centers</t>
  </si>
  <si>
    <t>ericdavidson@regencycenters.com</t>
  </si>
  <si>
    <t>904 598 7000</t>
  </si>
  <si>
    <t>Lisa Palmer</t>
  </si>
  <si>
    <t>lisapalmer@regencycenters.com</t>
  </si>
  <si>
    <t>https://linkedin.com//in/lisa-palmer-04833112</t>
  </si>
  <si>
    <t>MeiraGTx</t>
  </si>
  <si>
    <t>MeiraGTx is a biotechnology company that focuses on developing gene therapies to treat inherited and acquired genetic disorders.</t>
  </si>
  <si>
    <t>meiragtx.com</t>
  </si>
  <si>
    <t>https://www.linkedin.com/company/meiragtx</t>
  </si>
  <si>
    <t>info@meiragtx.com</t>
  </si>
  <si>
    <t>Sanofi, Perceptive Advisors, Essex Bio-Technology</t>
  </si>
  <si>
    <t>$407M</t>
  </si>
  <si>
    <t>Zandy Forbes</t>
  </si>
  <si>
    <t>zandy.forbes@meiragtx.com</t>
  </si>
  <si>
    <t>https://linkedin.com/in/ACwAAAitQR8BF83jWk3O-T2rQij7bJKFxrYCbr0</t>
  </si>
  <si>
    <t>UDR</t>
  </si>
  <si>
    <t>Commercial Real Estate, Communities, Property Management, Real Estate, Real Estate Investment</t>
  </si>
  <si>
    <t>Highlands Ranch, Colorado, United States</t>
  </si>
  <si>
    <t>UDR is a leading multifamily real estate investment trust that manages, buys, sells, develops and redevelops apartment communities.</t>
  </si>
  <si>
    <t>udr.com</t>
  </si>
  <si>
    <t>https://www.linkedin.com/company/udr</t>
  </si>
  <si>
    <t>marketingnews@udr.com</t>
  </si>
  <si>
    <t>1(720) 283-6120</t>
  </si>
  <si>
    <t>Tom Toomey</t>
  </si>
  <si>
    <t>ttoomey@udr.com</t>
  </si>
  <si>
    <t>https://www.linkedin.com/in/tom-toomey-b137527/</t>
  </si>
  <si>
    <t>https://ir.udr.com/corporate-governance/udr-leadership-team/person-details/default.aspx?itemid=6288fafe-7d70-44d3-afaf-3d7d060cd647#:~:text=Toomey%20is%20Chairman%20and%20Chief,joining%20the%20Company%20in%202001.</t>
  </si>
  <si>
    <t>Actuate</t>
  </si>
  <si>
    <t>Artificial Intelligence (AI), Information Technology, Machine Learning, Security, Software</t>
  </si>
  <si>
    <t>Actuate enhances existing surveillance systems through AI camera software that improves efficiency without the need for new hardware.</t>
  </si>
  <si>
    <t>actuate.ai</t>
  </si>
  <si>
    <t>https://www.linkedin.com/company/aegissystemsai</t>
  </si>
  <si>
    <t>info@actuate.ai</t>
  </si>
  <si>
    <t>+1 646-389-4872</t>
  </si>
  <si>
    <t>Gray Line Partners, Tribeca Venture Partners, Bling Capital, Emergent Ventures</t>
  </si>
  <si>
    <t>Sonny Tai</t>
  </si>
  <si>
    <t>sonny@actuate.ai</t>
  </si>
  <si>
    <t>https://linkedin.com/in/ACwAADZONFYBQo-9GcvzfNhFd1HWF27y7BChB_g</t>
  </si>
  <si>
    <t>NRx Pharmaceuticals</t>
  </si>
  <si>
    <t>Biopharma, Biotechnology, Health Care, Pharmaceutical, Therapeutics</t>
  </si>
  <si>
    <t>NRx Pharmaceuticals is a pharmaceutical company developing therapeutics for the treatment of central nervous system disorders.</t>
  </si>
  <si>
    <t>nrxpharma.com</t>
  </si>
  <si>
    <t>https://www.linkedin.com/company/nrx-pharma/</t>
  </si>
  <si>
    <t>investors@neurorxpharma.com</t>
  </si>
  <si>
    <t>+1 484.254.6134</t>
  </si>
  <si>
    <t>Anson Funds, Streeterville Capital</t>
  </si>
  <si>
    <t>Steve Willard</t>
  </si>
  <si>
    <t>willard@nrxpharma.com</t>
  </si>
  <si>
    <t>https://www.linkedin.com/in/steve-willard-6bb64266/</t>
  </si>
  <si>
    <t>BlueQubit</t>
  </si>
  <si>
    <t>Computer, Information Technology, Internet, Quantum Computing</t>
  </si>
  <si>
    <t>BlueQubit is a quantum software platform that offers for enterprise, defense, and academic customers.</t>
  </si>
  <si>
    <t>bluequbit.io</t>
  </si>
  <si>
    <t>https://www.linkedin.com/company/bluequbit</t>
  </si>
  <si>
    <t>info@bluequbit.io</t>
  </si>
  <si>
    <t>1 435 612 2493</t>
  </si>
  <si>
    <t>BIRD Foundation</t>
  </si>
  <si>
    <t>Hrant Gharibyan</t>
  </si>
  <si>
    <t>hrant@bluequbit.io</t>
  </si>
  <si>
    <t>https://linkedin.com/in/ACwAAAImvNgBKR30QqQej6Si6qmjbLKMoHb-UaM</t>
  </si>
  <si>
    <t>Voyceme</t>
  </si>
  <si>
    <t>Comics, Content Creators, Content Discovery, Digital Entertainment, Digital Media, Internet, Media and Entertainment, Publishing</t>
  </si>
  <si>
    <t>VoyceMe is the first English original platform for manga, webcomics, and light novels!</t>
  </si>
  <si>
    <t>voyce.me</t>
  </si>
  <si>
    <t>https://www.linkedin.com/company/voyceme/</t>
  </si>
  <si>
    <t>voycedotme@gmail.com</t>
  </si>
  <si>
    <t>Redpoint, Bessemer Venture Partners, M13, Red Sea Ventures, RiverPark Ventures, Torch Capital, Red Sea Ventures, Matt Finick</t>
  </si>
  <si>
    <t>Dylan Telano</t>
  </si>
  <si>
    <t>telano@voyce.me</t>
  </si>
  <si>
    <t>https://linkedin.com/in/ACwAAC8K3AQBDM55j7VWq8Tx5dUZGYYkpOOIz0s</t>
  </si>
  <si>
    <t>Abata Therapeutics</t>
  </si>
  <si>
    <t>Engineering, Finance, Human Resources, Management, Medical &amp; Science, Pro Services</t>
  </si>
  <si>
    <t>Abata Therapeutics is a biotech company.</t>
  </si>
  <si>
    <t>abatatx.com</t>
  </si>
  <si>
    <t>https://www.linkedin.com/company/abata-therapeutics</t>
  </si>
  <si>
    <t>Bristol-Myers Squibb, Third Rock Ventures</t>
  </si>
  <si>
    <t>Samantha Singer</t>
  </si>
  <si>
    <t>ssinger@abatatx.com</t>
  </si>
  <si>
    <t>https://www.linkedin.com/in/samanthasinger/</t>
  </si>
  <si>
    <t>Fashor</t>
  </si>
  <si>
    <t>Fashor is an apparel and fashion company that specializes in providing embroiled clothes for ladies in India.</t>
  </si>
  <si>
    <t>fashor.com</t>
  </si>
  <si>
    <t>https://www.linkedin.com/company/fashor/</t>
  </si>
  <si>
    <t>care@fashor.com</t>
  </si>
  <si>
    <t>91-9884222300</t>
  </si>
  <si>
    <t>Blume Ventures, Sprout Venture Partners, Venture Catalysts</t>
  </si>
  <si>
    <t>Vikram Kankaria</t>
  </si>
  <si>
    <t>vikramkankaria@fashor.com</t>
  </si>
  <si>
    <t>https://www.linkedin.com/in/vikram-kankaria-0956102/</t>
  </si>
  <si>
    <t>ATS Automation Tooling Systems</t>
  </si>
  <si>
    <t>Industrial Automation, Manufacturing, Mechanical Engineering, Sales</t>
  </si>
  <si>
    <t>Cambridge, Ontario, Canada</t>
  </si>
  <si>
    <t>ATS Automation Tooling Systems is an automation technology to scale advanced factory automation solutions.</t>
  </si>
  <si>
    <t>atsautomation.com</t>
  </si>
  <si>
    <t>http://www.linkedin.com/company/atsautomation</t>
  </si>
  <si>
    <t>info@atsautomation.com</t>
  </si>
  <si>
    <t>(519) 653-6500</t>
  </si>
  <si>
    <t>Andrew Hider</t>
  </si>
  <si>
    <t>ahider@atsautomation.com</t>
  </si>
  <si>
    <t>https://www.linkedin.com/in/andrew-hider-aa51701/</t>
  </si>
  <si>
    <t>https://investors.atsautomation.com/governance/Leadership/default.aspx#:~:text=Andrew%20HiderChief%20Executive%20Officer</t>
  </si>
  <si>
    <t>PublicSquare</t>
  </si>
  <si>
    <t>Engineering, Finance, Human Resources, Management, Medical &amp; Science, Sales</t>
  </si>
  <si>
    <t>Information Technology, Internet, Marketplace, Social Media</t>
  </si>
  <si>
    <t>PublicSquare is an online marketplace that lets users discover local and national businesses that share the same values.</t>
  </si>
  <si>
    <t>publicsq.com</t>
  </si>
  <si>
    <t>https://www.linkedin.com/company/officialpublicsq</t>
  </si>
  <si>
    <t>hello@publicsq.com</t>
  </si>
  <si>
    <t>Michael Seifert</t>
  </si>
  <si>
    <t>michael@publicsq.com</t>
  </si>
  <si>
    <t>https://www.linkedin.com/in/michael-seifert-b70b6017b/</t>
  </si>
  <si>
    <t>Kite Realty Group Trust</t>
  </si>
  <si>
    <t>Kite Realty Group offers a real estate investment trust that caters to community shopping centers and commercial properties in the U.S.</t>
  </si>
  <si>
    <t>kiterealty.com</t>
  </si>
  <si>
    <t>https://www.linkedin.com/company/kite-realty-group</t>
  </si>
  <si>
    <t>+1 317-577-5600</t>
  </si>
  <si>
    <t>Private Advisor Group</t>
  </si>
  <si>
    <t>John Kite</t>
  </si>
  <si>
    <t>https://www.linkedin.com/in/johnkite-krg/</t>
  </si>
  <si>
    <t>ArborXR</t>
  </si>
  <si>
    <t>Engineering, Information Technology, Legal, Management, Marketing, Operations, Pro Services, Product</t>
  </si>
  <si>
    <t>Augmented Reality, Software, Virtual Reality</t>
  </si>
  <si>
    <t>Norman, Oklahoma, United States</t>
  </si>
  <si>
    <t>ArborXR is an enterprise XR device management and content deployment solution.</t>
  </si>
  <si>
    <t>arborxr.com</t>
  </si>
  <si>
    <t>https://www.linkedin.com/company/arborxr/</t>
  </si>
  <si>
    <t>hello@arborxr.com</t>
  </si>
  <si>
    <t>Cortado Ventures, Mercury</t>
  </si>
  <si>
    <t>Brad Scoggin</t>
  </si>
  <si>
    <t>brad@arborxr.com</t>
  </si>
  <si>
    <t>https://www.linkedin.com/in/brad-scoggin-35a97a138/</t>
  </si>
  <si>
    <t>Hapana</t>
  </si>
  <si>
    <t>Engineering, Information Technology, Management, Medical &amp; Science</t>
  </si>
  <si>
    <t>CRM, Fitness, Software</t>
  </si>
  <si>
    <t>Hapana is an end-to-end platform for ambitious fitness business that who want growth and insane member engagement.</t>
  </si>
  <si>
    <t>hapana.com</t>
  </si>
  <si>
    <t>http://www.linkedin.com/company/hapana-co</t>
  </si>
  <si>
    <t>info@hapana.com</t>
  </si>
  <si>
    <t>+1 866 512 5157</t>
  </si>
  <si>
    <t>Jarron Aizen</t>
  </si>
  <si>
    <t>jarron.aizen@hapana.com</t>
  </si>
  <si>
    <t>https://linkedin.com/in/ACwAAAvpJvwBblMUTQD0fUwNyHAUAiFjJpMAB8U</t>
  </si>
  <si>
    <t>Cousins Properties</t>
  </si>
  <si>
    <t>Property Development, Real Estate, Real Estate Investment</t>
  </si>
  <si>
    <t>Cousins Properties is a self-administered and self-managed real estate investment trust.</t>
  </si>
  <si>
    <t>cousins.com</t>
  </si>
  <si>
    <t>https://www.linkedin.com/company/cousins-properties</t>
  </si>
  <si>
    <t>+1 404 407 1000</t>
  </si>
  <si>
    <t>First Horizon Bank</t>
  </si>
  <si>
    <t>Colin Connolly</t>
  </si>
  <si>
    <t>cconnolly@cousins.com</t>
  </si>
  <si>
    <t>https://www.linkedin.com/in/colin-connolly-21062580/</t>
  </si>
  <si>
    <t>Conduit</t>
  </si>
  <si>
    <t>Financial Services, FinTech, Information Technology, Payments</t>
  </si>
  <si>
    <t>Conduit is a better way for global businesses to simply and cheaply move money with faster speed, better visibility and fewer steps.</t>
  </si>
  <si>
    <t>conduit.financial</t>
  </si>
  <si>
    <t>https://www.linkedin.com/company/conduit-financial</t>
  </si>
  <si>
    <t>hello@conduit.financial</t>
  </si>
  <si>
    <t>Helios Investment Partners, Portage Ventures</t>
  </si>
  <si>
    <t>Kirill Gertman</t>
  </si>
  <si>
    <t>kgertman@conduit.financial</t>
  </si>
  <si>
    <t>https://www.linkedin.com/in/kirillgertman/</t>
  </si>
  <si>
    <t>Kano Therapeutics</t>
  </si>
  <si>
    <t>Kano Therapeutics develops single-stranded DNA for targeted gene correction.</t>
  </si>
  <si>
    <t>kanotherapeutics.com</t>
  </si>
  <si>
    <t>https://www.linkedin.com/company/kano-therapeutics</t>
  </si>
  <si>
    <t>info@kanotherapeutics.com</t>
  </si>
  <si>
    <t>1 6174859448</t>
  </si>
  <si>
    <t>Engine Ventures, Vsquared Ventures</t>
  </si>
  <si>
    <t>Floris Engelhardt</t>
  </si>
  <si>
    <t>floris.engelhardt@kanotherapeutics.com</t>
  </si>
  <si>
    <t>https://www.linkedin.com/in/floris-engelhardt/</t>
  </si>
  <si>
    <t>Delek Logistics Partners, L.P.</t>
  </si>
  <si>
    <t>Delek Logistics Partners LP (NYSE: DKL), headquartered in Brentwood, Tennessee</t>
  </si>
  <si>
    <t>deleklogistics.com</t>
  </si>
  <si>
    <t>https://www.linkedin.com/company/delek-logistics-partners</t>
  </si>
  <si>
    <t>investor.relations@delekus.com</t>
  </si>
  <si>
    <t>615-771-6701</t>
  </si>
  <si>
    <t>Uzi Yemin</t>
  </si>
  <si>
    <t>uzi.yemin@deleklogistics.com</t>
  </si>
  <si>
    <t>https://linkedin.com/in/ACwAADLVSw4B0AdlrEs6PpPMypcMm3xThzU21yU</t>
  </si>
  <si>
    <t>Deep Blue Aerospace</t>
  </si>
  <si>
    <t>Aerospace, Space Travel, Transportation</t>
  </si>
  <si>
    <t>Yuzhuang, Beijing, China</t>
  </si>
  <si>
    <t>Deep Blue Aerospace is a commercial carrier rocket developer.</t>
  </si>
  <si>
    <t>dbaspace.com</t>
  </si>
  <si>
    <t>info@dbaspace.com</t>
  </si>
  <si>
    <t>Zhengyue Investment Zhenghe Yunfan Fund, Wuxi Investment Holding Group, Founder H Fund, Jigang Dongtai Fund, Minyin International, Zhencheng Capital, Shunwei Capital</t>
  </si>
  <si>
    <t>Huo Liang</t>
  </si>
  <si>
    <t>http://www.dbaspace.com/indexs.html</t>
  </si>
  <si>
    <t>CruxOCM</t>
  </si>
  <si>
    <t>Energy, Energy Management, Industrial Automation, Oil and Gas</t>
  </si>
  <si>
    <t>CruxOCM enhances safety and efficiency in control room operations through robotic industrial process automation (RIPA)</t>
  </si>
  <si>
    <t>cruxocm.com</t>
  </si>
  <si>
    <t>https://www.linkedin.com/company/crux-ocm/</t>
  </si>
  <si>
    <t>info@cruxocm.com</t>
  </si>
  <si>
    <t>M12 - Microsoft's Venture Fund, Bullpen Capital, Angular Ventures, Root Ventures</t>
  </si>
  <si>
    <t>Vicki Knott</t>
  </si>
  <si>
    <t>vicki@cruxocm.com</t>
  </si>
  <si>
    <t>https://linkedin.com//in/vicki-knott-p-eng-00b0ab27</t>
  </si>
  <si>
    <t>VoiceLine</t>
  </si>
  <si>
    <t>Artificial Intelligence (AI), Information Technology, Messaging, Sales, Software</t>
  </si>
  <si>
    <t>VoiceLine is an AI-based field sales revenue intelligence tool that automates administrative tasks and provides actionable insights.</t>
  </si>
  <si>
    <t>getvoiceline.com</t>
  </si>
  <si>
    <t>https://www.linkedin.com/company/voiceline</t>
  </si>
  <si>
    <t>hello@getvoiceline.com</t>
  </si>
  <si>
    <t>SCALEHOUSE Capital, Venture Stars, Cavalry Ventures</t>
  </si>
  <si>
    <t>Nicolas Hoeflinger</t>
  </si>
  <si>
    <t>nicolas@getvoiceline.com</t>
  </si>
  <si>
    <t>https://www.linkedin.com/in/nicolashoflinger/</t>
  </si>
  <si>
    <t>Chimera Investment Corporation</t>
  </si>
  <si>
    <t>Finance, Management, Medical &amp; Science</t>
  </si>
  <si>
    <t>Finance, Financial Services, Real Estate Investment</t>
  </si>
  <si>
    <t>Chimera is a specialty finance company that operates as a real estate investment trust.</t>
  </si>
  <si>
    <t>chimerareit.com</t>
  </si>
  <si>
    <t>investor@chimerareit.com</t>
  </si>
  <si>
    <t>888-895-6557</t>
  </si>
  <si>
    <t>Phillip Kardis</t>
  </si>
  <si>
    <t>pkardis@chimerareit.com</t>
  </si>
  <si>
    <t>https://www.chimerareit.com/about-us/executive-team</t>
  </si>
  <si>
    <t>Faron Pharmaceuticals</t>
  </si>
  <si>
    <t>Faron Pharmaceuticals is a biopharmaceutical company engaged in the biotechnology and medical research industry.</t>
  </si>
  <si>
    <t>faron.com</t>
  </si>
  <si>
    <t>https://www.linkedin.com/company/faron</t>
  </si>
  <si>
    <t>markku.jalkanen@faronpharmaceuticals.com</t>
  </si>
  <si>
    <t>Cavalry Ventures, U.S. Department of Defense, IPF Partners, European Innovation Council, Business Finland</t>
  </si>
  <si>
    <t>Juho Jalkanen</t>
  </si>
  <si>
    <t>juho.jalkanen@faron.com</t>
  </si>
  <si>
    <t>https://www.linkedin.com/in/juho-jalkanen-md-phd-2176a83/</t>
  </si>
  <si>
    <t>Kytopen</t>
  </si>
  <si>
    <t>Engineering, Human Resources, Information Technology, Management, Marketing, Medical &amp; Science, Operations</t>
  </si>
  <si>
    <t>Biotechnology, Genetics, Health Care, Life Science</t>
  </si>
  <si>
    <t>Kytopen developer of a cell therapy platform for non-viral delivery of molecules into hard-to-transfect immune cells.</t>
  </si>
  <si>
    <t>kytopen.com</t>
  </si>
  <si>
    <t>https://www.linkedin.com/company/kytopen/</t>
  </si>
  <si>
    <t>hello@kytopen.com</t>
  </si>
  <si>
    <t>National Institute of Allergy and Infectious Diseases, Northpond Ventures, Horizons Ventures, The Engine, National Science Foundation, The Engine</t>
  </si>
  <si>
    <t>Michael Chiu</t>
  </si>
  <si>
    <t>mchiu@kytopen.com</t>
  </si>
  <si>
    <t>https://www.linkedin.com/in/michaelachiu/</t>
  </si>
  <si>
    <t>Companion Protect</t>
  </si>
  <si>
    <t>Health Care, Pet, Service Industry</t>
  </si>
  <si>
    <t>Overland Park, Kansas, United States</t>
  </si>
  <si>
    <t>Companion Protect is a national business-to-business pet insurance and pet wellness service.</t>
  </si>
  <si>
    <t>poweredbycompanionprotect.com</t>
  </si>
  <si>
    <t>https://www.linkedin.com/company/companion-protect/</t>
  </si>
  <si>
    <t>Avanta Ventures</t>
  </si>
  <si>
    <t>Chuck Laue</t>
  </si>
  <si>
    <t>claue@companionprotect.com</t>
  </si>
  <si>
    <t>https://www.linkedin.com/in/chuck-laue-0836b932/</t>
  </si>
  <si>
    <t>ron.alfa@noetik.ai</t>
  </si>
  <si>
    <t>https://linkedin.com/in/ACwAAAFPhkEB1dBOlejRYJzxfVy_O2eR2iida7o</t>
  </si>
  <si>
    <t>ITpipes</t>
  </si>
  <si>
    <t>Engineering, Finance, Information Technology, Management, Marketing, Operations, Pro Services, Sales</t>
  </si>
  <si>
    <t>Environmental Consulting, Software</t>
  </si>
  <si>
    <t>ITpipes enables clients to effectively collect, analyze and manage their pipeline inspections.</t>
  </si>
  <si>
    <t>itpipes.com</t>
  </si>
  <si>
    <t>https://www.linkedin.com/company/itpipes/</t>
  </si>
  <si>
    <t>Miramar Equity Partners, Trilogy Search Partners</t>
  </si>
  <si>
    <t>Ned Bebawy</t>
  </si>
  <si>
    <t>ned@itpipes.com</t>
  </si>
  <si>
    <t>https://linkedin.com//in/ned-bebawy</t>
  </si>
  <si>
    <t>EyeROV</t>
  </si>
  <si>
    <t>Drones, Marine Technology, Robotics</t>
  </si>
  <si>
    <t>EyeROV is a underwater drone to perform Visual inspection/survey of submerged structures.</t>
  </si>
  <si>
    <t>eyerov.com</t>
  </si>
  <si>
    <t>https://www.linkedin.com/company/eyerov</t>
  </si>
  <si>
    <t>info@eyerov.com</t>
  </si>
  <si>
    <t>Unicorn India Ventures, The Qualcomm Design in India Challenge, Kochouseph Chittilappilly, GAIL</t>
  </si>
  <si>
    <t>Johns T Mathai</t>
  </si>
  <si>
    <t>johns@eyerov.com</t>
  </si>
  <si>
    <t>https://linkedin.com/in/ACwAAAazgCYBdFEvh1xTRdoWH0Yfpa6MPAkOOT4</t>
  </si>
  <si>
    <t>Aalo Atomics</t>
  </si>
  <si>
    <t>Energy, Nuclear</t>
  </si>
  <si>
    <t>Aalo makes small, factory-manufactured nuclear reactors that can fit in your garage, and power anything from a datacenter to a large city.</t>
  </si>
  <si>
    <t>aalo.com</t>
  </si>
  <si>
    <t>https://www.linkedin.com/company/aalo-atomics</t>
  </si>
  <si>
    <t>contact@aalo.com</t>
  </si>
  <si>
    <t>Fifty Years, Valor Equity Partners, Fifty Years</t>
  </si>
  <si>
    <t>Matt Loszak</t>
  </si>
  <si>
    <t>matt@aalo.com</t>
  </si>
  <si>
    <t>https://linkedin.com//in/matt-loszak-09531a150</t>
  </si>
  <si>
    <t>MolecuLight</t>
  </si>
  <si>
    <t>MolecuLight develops portable handheld optical imaging devices for point-of-care wound analysis.</t>
  </si>
  <si>
    <t>moleculight.com</t>
  </si>
  <si>
    <t>https://www.linkedin.com/company/moleculight</t>
  </si>
  <si>
    <t>info@moleculight.com</t>
  </si>
  <si>
    <t>+1 647-362-4684</t>
  </si>
  <si>
    <t>Azahar, Export Development Canada, Prosegur, BDC Capital Corporation, iGan Partners, SWK Holdings, Oxford Finance LLC, iGan Partners</t>
  </si>
  <si>
    <t>Anil Amlani</t>
  </si>
  <si>
    <t>aamlani@moleculight.com</t>
  </si>
  <si>
    <t>https://www.linkedin.com/in/anil-amlani-68163b33/?originalSubdomain=ca</t>
  </si>
  <si>
    <t>Chuck E. Cheese</t>
  </si>
  <si>
    <t>Event Management, Events, Food and Beverage, Gaming, Hospitality, Non Profit, Sports</t>
  </si>
  <si>
    <t>Irving, Texas, United States</t>
  </si>
  <si>
    <t>Chuck E. Cheese organizes events for children with games, rides, prizes, food, and entertainment activities.</t>
  </si>
  <si>
    <t>chuckecheese.com</t>
  </si>
  <si>
    <t>memories@cecentertainment.com</t>
  </si>
  <si>
    <t>(888) 778-7193</t>
  </si>
  <si>
    <t>Goldman Sachs Bank USA, JP Morgan Chase</t>
  </si>
  <si>
    <t>David Mckillips</t>
  </si>
  <si>
    <t>david.mckillips@cecentertainment.com</t>
  </si>
  <si>
    <t>https://www.globalshiplease.com/company/management</t>
  </si>
  <si>
    <t>University of Washington</t>
  </si>
  <si>
    <t>1861-11-04</t>
  </si>
  <si>
    <t>University of Washington is an educational institution that provides undergraduate, graduate, and research programs.</t>
  </si>
  <si>
    <t>washington.edu</t>
  </si>
  <si>
    <t>https://www.linkedin.com/school/university-of-washington</t>
  </si>
  <si>
    <t>uwcei@uw.edu</t>
  </si>
  <si>
    <t>(206) 543-2100</t>
  </si>
  <si>
    <t>Alfred P. Sloan Foundation, Advanced Research Projects Agency for Health, National Science Foundation, Align Technology, U.S. Environmental Protection Agency, US Department of Energy, Alfred P. Sloan Foundation</t>
  </si>
  <si>
    <t>Ana Mari Cauce</t>
  </si>
  <si>
    <t>cauce@uw.edu</t>
  </si>
  <si>
    <t>https://www.linkedin.com/in/ana-mari-cauce-5500575/</t>
  </si>
  <si>
    <t>Cartiga</t>
  </si>
  <si>
    <t>Engineering, Finance, Legal, Management, Medical &amp; Science, Operations, Pro Services, Product, Sales</t>
  </si>
  <si>
    <t>Cartiga operates as a consumer-focused litigation finance loan firm.</t>
  </si>
  <si>
    <t>cartiga.com</t>
  </si>
  <si>
    <t>https://www.linkedin.com/company/cartiga/</t>
  </si>
  <si>
    <t>+1 (800) 687-1500</t>
  </si>
  <si>
    <t>Charles Platt</t>
  </si>
  <si>
    <t>charles.platt@cartiga.com</t>
  </si>
  <si>
    <t>https://linkedin.com/in/ACwAAAQRs4oBQThgJWAVSJ30Se1BypWBiv5HpzE</t>
  </si>
  <si>
    <t>Western Midstream Partners</t>
  </si>
  <si>
    <t>Natural Resources, Transportation</t>
  </si>
  <si>
    <t>The Woodlands, Texas, United States</t>
  </si>
  <si>
    <t>Western Midstream Partners is a midstream service provider which help deliver essential energy and inputs that improve the quality of life.</t>
  </si>
  <si>
    <t>westernmidstream.com</t>
  </si>
  <si>
    <t>https://www.linkedin.com/company/western-midstream/</t>
  </si>
  <si>
    <t>mediainquiries@westernmidstream.com</t>
  </si>
  <si>
    <t>832.636.1009</t>
  </si>
  <si>
    <t>Michael Ure</t>
  </si>
  <si>
    <t>michael.ure@westernmidstream.com</t>
  </si>
  <si>
    <t>https://linkedin.com//in/michaelure</t>
  </si>
  <si>
    <t>Beco</t>
  </si>
  <si>
    <t>Consumer Goods, Organic</t>
  </si>
  <si>
    <t>Beco support and drive a positive change in the world with sustainable &amp; eco-friendly alternatives to single-use plastics and packaging.</t>
  </si>
  <si>
    <t>letsbeco.com</t>
  </si>
  <si>
    <t>https://www.linkedin.com/company/beco-india</t>
  </si>
  <si>
    <t>shop@beco.co.in</t>
  </si>
  <si>
    <t>+91 9326673496</t>
  </si>
  <si>
    <t>Tanglin Venture Partners, Rukam Capital, Climate Angels</t>
  </si>
  <si>
    <t>Aditya Ruia</t>
  </si>
  <si>
    <t>aditya@letsbeco.com</t>
  </si>
  <si>
    <t>https://www.linkedin.com/in/aditya-ruia/?originalSubdomain=in</t>
  </si>
  <si>
    <t>Pelage Pharma</t>
  </si>
  <si>
    <t>Pelage Pharma delivers a clinically tested treatment for both men and women battling the emotional pain or social stigma of hair loss.</t>
  </si>
  <si>
    <t>pelagepharma.com</t>
  </si>
  <si>
    <t>Google Ventures</t>
  </si>
  <si>
    <t>William Lowry</t>
  </si>
  <si>
    <t>https://www.linkedin.com/in/william-lowry-1b050b7/</t>
  </si>
  <si>
    <t>Civeo Corporation</t>
  </si>
  <si>
    <t>Hospitality, Internet</t>
  </si>
  <si>
    <t>Civeo is a global workforce accommodation service company.</t>
  </si>
  <si>
    <t>civeo.com</t>
  </si>
  <si>
    <t>https://www.linkedin.com/company/civeo/</t>
  </si>
  <si>
    <t>aus.info@civeo.com</t>
  </si>
  <si>
    <t>+1 713 510 2400</t>
  </si>
  <si>
    <t>Bradley Dodson</t>
  </si>
  <si>
    <t>bradley.dodson@civeo.com</t>
  </si>
  <si>
    <t>https://www.linkedin.com/in/bradley-dodson-8100944/</t>
  </si>
  <si>
    <t>Guidewheel</t>
  </si>
  <si>
    <t>Engineering, Management, Marketing, Medical &amp; Science, Operations, Pro Services, Sales</t>
  </si>
  <si>
    <t>Artificial Intelligence (AI), Business Information Systems, Cloud Data Services, Machine Learning, SaaS, Software</t>
  </si>
  <si>
    <t>Guidewheel's AI-powered FactoryOps platform empowers manufacturers to drive productivity and net zero at scale.</t>
  </si>
  <si>
    <t>guidewheel.com</t>
  </si>
  <si>
    <t>https://www.linkedin.com/company/guidewheel</t>
  </si>
  <si>
    <t>info@guidewheel.com</t>
  </si>
  <si>
    <t>Decarbonization Partners, Breakthrough Energy Ventures, Greycroft</t>
  </si>
  <si>
    <t>Lauren Dunford</t>
  </si>
  <si>
    <t>lauren@guidewheel.com</t>
  </si>
  <si>
    <t>https://linkedin.com//in/lauren-dunford-6887ab7</t>
  </si>
  <si>
    <t>Promethean Particles</t>
  </si>
  <si>
    <t>CleanTech, Manufacturing, Product Design</t>
  </si>
  <si>
    <t>Nottingham, Nottingham, United Kingdom</t>
  </si>
  <si>
    <t>Promethean Particles manufactures industrial scale, cost effective nanomaterials with a focus on decarbonisation applications</t>
  </si>
  <si>
    <t>prometheanparticles.co.uk</t>
  </si>
  <si>
    <t>https://www.linkedin.com/company/promethean-particles</t>
  </si>
  <si>
    <t>info@proparticles.co.uk</t>
  </si>
  <si>
    <t>+44 (0)115 967 8119</t>
  </si>
  <si>
    <t>Aramco Ventures, Mercia Ventures, EIC Accelerator, Foresight Group</t>
  </si>
  <si>
    <t>James Stephenson</t>
  </si>
  <si>
    <t>james.stephenson@proparticles.co.uk</t>
  </si>
  <si>
    <t>https://linkedin.com//in/jamesstephenson</t>
  </si>
  <si>
    <t>Cosine</t>
  </si>
  <si>
    <t>Artificial Intelligence (AI), Developer Platform, Developer Tools, Machine Learning, Natural Language Processing, SaaS</t>
  </si>
  <si>
    <t>Cosine is an AI knowledge engine that understands your codebase.</t>
  </si>
  <si>
    <t>cosine.sh</t>
  </si>
  <si>
    <t>https://www.linkedin.com/company/cosine-ai/</t>
  </si>
  <si>
    <t>founders@cosine.sh</t>
  </si>
  <si>
    <t>1 (628) 313-3711</t>
  </si>
  <si>
    <t>Soma Capital, UpHonest Capital, Y Combinator</t>
  </si>
  <si>
    <t>Sam Stenner</t>
  </si>
  <si>
    <t>sam@cosine.sh</t>
  </si>
  <si>
    <t>https://www.linkedin.com/in/sam-stenner-10093247/</t>
  </si>
  <si>
    <t>Studenac</t>
  </si>
  <si>
    <t>Grocery, Retail</t>
  </si>
  <si>
    <t>Omis, Splitsko-Dalmatinska, Croatia</t>
  </si>
  <si>
    <t>Studenac operates as a retail chains with more than 360 stores and supermarkets.</t>
  </si>
  <si>
    <t>studenac.hr</t>
  </si>
  <si>
    <t>https://www.linkedin.com/company/studenac-market</t>
  </si>
  <si>
    <t>+385 (0) 21 430 800</t>
  </si>
  <si>
    <t>Michal Senczuk</t>
  </si>
  <si>
    <t>michal.senczuk@studenac.hr</t>
  </si>
  <si>
    <t>https://www.studenac.hr/en/michal-senczuk#:~:text=Michal%20Senczuk-,Micha%C5%82%20Se%C5%84czuk%2C%20CEO,-Michal%20Senczuk%20has</t>
  </si>
  <si>
    <t>Talus Bio is a drug discovery biotech startup working on drug development for gene regulators.</t>
  </si>
  <si>
    <t>Two Bear Capital, Andy Hill Cancer Research Endowment (CARE) Fund, NFX, National Institutes of Health, National Science Foundation</t>
  </si>
  <si>
    <t>https://linkedin.com//in/afederation</t>
  </si>
  <si>
    <t>Adamo Foods</t>
  </si>
  <si>
    <t>Alternative Protein, Food and Beverage, Manufacturing, Organic Food</t>
  </si>
  <si>
    <t>Revolutionising our food system by creating sustainable &amp; ultra-realistic alternatives to meat whole-cuts.</t>
  </si>
  <si>
    <t>adamofoods.com</t>
  </si>
  <si>
    <t>https://www.linkedin.com/company/adamo-foods</t>
  </si>
  <si>
    <t>contact@adamofoods.com</t>
  </si>
  <si>
    <t>Joyful VC, UK Innovation &amp; Science Seed Fund, Katapult, SFC Capital, Shake climate</t>
  </si>
  <si>
    <t>Pierre Dupuis</t>
  </si>
  <si>
    <t>pierre@adamofoods.com</t>
  </si>
  <si>
    <t>https://linkedin.com/in/ACwAABxheQkB3nms98gOHQTATsLiwg-t5sWuQJU</t>
  </si>
  <si>
    <t>Voltera</t>
  </si>
  <si>
    <t>Voltera is a Transportation, Logistics, Supply Chain and Storage industry.</t>
  </si>
  <si>
    <t>volterapower.com</t>
  </si>
  <si>
    <t>https://www.linkedin.com/company/volterapower/about</t>
  </si>
  <si>
    <t>ING Group, Investec, Federal Highway Administration</t>
  </si>
  <si>
    <t>Matt Horton</t>
  </si>
  <si>
    <t>matt@volterapower.com</t>
  </si>
  <si>
    <t>https://www.linkedin.com/in/matthewrhorton/</t>
  </si>
  <si>
    <t>Scinai Immunotherapeutics</t>
  </si>
  <si>
    <t>Biotechnology, Health Care, Information Technology</t>
  </si>
  <si>
    <t>Ness Ziona, HaMerkaz, Israel</t>
  </si>
  <si>
    <t>Scinai Immunotherapeutics is an innovative biopharmaceutical company.</t>
  </si>
  <si>
    <t>biondvax.com</t>
  </si>
  <si>
    <t>https://www.linkedin.com/company/scinai</t>
  </si>
  <si>
    <t>info@scinai.com</t>
  </si>
  <si>
    <t>Amir Reichman</t>
  </si>
  <si>
    <t>amir.reichman@biondvax.com</t>
  </si>
  <si>
    <t>https://www.linkedin.com/in/amir-reichman/</t>
  </si>
  <si>
    <t>Wemolo</t>
  </si>
  <si>
    <t>Artificial Intelligence (AI), Parking</t>
  </si>
  <si>
    <t>Wemolo specializes in digital parking lot solutions utilizing license plate recognition.</t>
  </si>
  <si>
    <t>wemolo.com</t>
  </si>
  <si>
    <t>https://www.linkedin.com/company/wemolo</t>
  </si>
  <si>
    <t>help@wemolo.de</t>
  </si>
  <si>
    <t>+49 (0) 89 6931</t>
  </si>
  <si>
    <t>CIBC Innovation Banking, henQ</t>
  </si>
  <si>
    <t>Jakob Bodenmueller</t>
  </si>
  <si>
    <t>jakob.bodenmueller@wemolo.com</t>
  </si>
  <si>
    <t>https://www.linkedin.com/in/jakobbodenmueller/</t>
  </si>
  <si>
    <t>Avian Labs</t>
  </si>
  <si>
    <t>Apps, Financial Services, Payments</t>
  </si>
  <si>
    <t>Avian Labs is an app that provides payment methods with simple, fast, and global solutions.</t>
  </si>
  <si>
    <t>avianlabs.net</t>
  </si>
  <si>
    <t>https://www.linkedin.com/company/slingmoney</t>
  </si>
  <si>
    <t>Union Square Ventures, Ribbit Capital</t>
  </si>
  <si>
    <t>Mike Hudack</t>
  </si>
  <si>
    <t>mike@avianlabs.net</t>
  </si>
  <si>
    <t>https://www.linkedin.com/in/mhudack/?originalSubdomain=uk</t>
  </si>
  <si>
    <t>PLAIO</t>
  </si>
  <si>
    <t>B2B, Pharmaceutical, SaaS</t>
  </si>
  <si>
    <t>Reykjavík, Gullbringusysla, Iceland</t>
  </si>
  <si>
    <t>PLAIO is a revolutionary Prediction &amp; AI Visual planning tool for the pharmaceutical industry</t>
  </si>
  <si>
    <t>plaio.com</t>
  </si>
  <si>
    <t>https://www.linkedin.com/company/plaio-io</t>
  </si>
  <si>
    <t>joi@plaio.com</t>
  </si>
  <si>
    <t>Frumtak Ventures, Kvika Asset Management, Frumtak Ventures</t>
  </si>
  <si>
    <t>Johann Gudbjargarson</t>
  </si>
  <si>
    <t>johann@plaio.com</t>
  </si>
  <si>
    <t>https://www.linkedin.com/in/johanngudbjargarson/?originalSubdomain=is</t>
  </si>
  <si>
    <t>FXiaoKe</t>
  </si>
  <si>
    <t>Cloud Computing, CRM, Customer Service, Human Resources, Internet, SaaS, Software, Supply Chain Management</t>
  </si>
  <si>
    <t>FXiaoKe is a Chinese provider of mobile management software for sales teams.</t>
  </si>
  <si>
    <t>fxiaoke.com</t>
  </si>
  <si>
    <t>https://www.linkedin.com/company-beta/4868507/</t>
  </si>
  <si>
    <t>pr@fxiaoke.com</t>
  </si>
  <si>
    <t>(400) 668-9050</t>
  </si>
  <si>
    <t>Eastern Bell Capital, Guizhou Innovation Empowerment Big Data Investment Fund, ChinaSoft International, CDH Investments, Kingdee, Beijing Hualian Group, LI Yue, Hillhouse Investment, Northern Light Venture Capital, Northern Light Venture Capital, DCM Ventures,IDG Capital</t>
  </si>
  <si>
    <t>Luo Xu</t>
  </si>
  <si>
    <t>luoxu@fxiaoke.com</t>
  </si>
  <si>
    <t>https://www.crunchbase.com/person/luo-xu</t>
  </si>
  <si>
    <t>Abercrombie &amp; Kent</t>
  </si>
  <si>
    <t>Travel</t>
  </si>
  <si>
    <t>Downers Grove, Illinois, United States</t>
  </si>
  <si>
    <t>Abercrombie &amp; Kent is a global luxury travel company, combining comfort and authenticity across the most inspiring destinations</t>
  </si>
  <si>
    <t>abercrombiekent.com</t>
  </si>
  <si>
    <t>https://www.linkedin.com/company/abercrombie-&amp;-kent</t>
  </si>
  <si>
    <t>hello@abercrombiekent.com</t>
  </si>
  <si>
    <t>0845 485 1550</t>
  </si>
  <si>
    <t>Citibank</t>
  </si>
  <si>
    <t>Geoffrey Kent</t>
  </si>
  <si>
    <t>gkent@abercrombiekent.com</t>
  </si>
  <si>
    <t>https://www.linkedin.com/in/geoffrey-kent-36991615/?originalSubdomain=uk</t>
  </si>
  <si>
    <t>Proto Axiom</t>
  </si>
  <si>
    <t>Biotechnology, Life Science, Venture Capital</t>
  </si>
  <si>
    <t>Australia's first true biotech incubator.</t>
  </si>
  <si>
    <t>protoaxiom.com</t>
  </si>
  <si>
    <t>https://www.linkedin.com/company/proto-axiom/</t>
  </si>
  <si>
    <t>info@protoaxiom.com</t>
  </si>
  <si>
    <t>Catalio Capital Management</t>
  </si>
  <si>
    <t>Anthony Liveris</t>
  </si>
  <si>
    <t>anthony@protoaxiom.com</t>
  </si>
  <si>
    <t>https://linkedin.com/in/ACwAAAOSD0oBOl4E5FHYpZVAlpqXvJuo4uJKdQk</t>
  </si>
  <si>
    <t>Nano One</t>
  </si>
  <si>
    <t>Commercial, Industrial, Nanotechnology</t>
  </si>
  <si>
    <t>Nano One is a Vancouver-based technology company</t>
  </si>
  <si>
    <t>nanoone.ca</t>
  </si>
  <si>
    <t>https://www.linkedin.com/company/nanoone</t>
  </si>
  <si>
    <t>info@nanoone.ca</t>
  </si>
  <si>
    <t>(604)669-2701</t>
  </si>
  <si>
    <t>Next Generation Manufacturing Canada, Sumitomo Metal Mining, Sustainable Development Technology Canada, National Research Council Canada</t>
  </si>
  <si>
    <t>Dan Blondal</t>
  </si>
  <si>
    <t>dan.blondal@nanoone.ca</t>
  </si>
  <si>
    <t>https://www.linkedin.com/in/danblondal/?original_referer=https%3A%2F%2Fwww%2Egoogle%2Ecom%2F&amp;originalSubdomain=ca</t>
  </si>
  <si>
    <t>Essential</t>
  </si>
  <si>
    <t>Blockchain, Cryptocurrency, Software Engineering</t>
  </si>
  <si>
    <t>Essential is building intent-based infrastructure &amp; tooling to accelerate the transition from value extraction to intent satisfaction.</t>
  </si>
  <si>
    <t>essential.builders</t>
  </si>
  <si>
    <t>https://www.linkedin.com/company/essentialbuilders/</t>
  </si>
  <si>
    <t>Archetype, Maven 11 Capital</t>
  </si>
  <si>
    <t>Liesl Eichholz</t>
  </si>
  <si>
    <t>https://linkedin.com/in/ACwAABRnme8B4i17_mZ3rj6gWES7sO3jtQ-6vpk</t>
  </si>
  <si>
    <t>Parfin</t>
  </si>
  <si>
    <t>Engineering, Finance, Operations, Product</t>
  </si>
  <si>
    <t>Finance, Financial Services, FinTech, Web3</t>
  </si>
  <si>
    <t>Parfin is a fintech company that provides secure digital asset custody, trading, and management through a web3 infrastructure.</t>
  </si>
  <si>
    <t>parfin.io</t>
  </si>
  <si>
    <t>https://www.linkedin.com/company/parfin</t>
  </si>
  <si>
    <t>ParaFi Capital, Accenture Ventures, Framework Ventures, Alexia Ventures, Valor Capital Group, Valor Capital Group</t>
  </si>
  <si>
    <t>Marcos Viriato</t>
  </si>
  <si>
    <t>marcos@parfin.io</t>
  </si>
  <si>
    <t>https://linkedin.com//in/marcosviriato</t>
  </si>
  <si>
    <t>Global Ship Lease</t>
  </si>
  <si>
    <t>Fleet Management, Shipping</t>
  </si>
  <si>
    <t>Global Ship Lease is an independent owner of containerships with a diversified fleet of mid-sized and smaller containerships.</t>
  </si>
  <si>
    <t>globalshiplease.com</t>
  </si>
  <si>
    <t>info@globalshiplease.com</t>
  </si>
  <si>
    <t>(646) 673 9701</t>
  </si>
  <si>
    <t>Thomas Lister</t>
  </si>
  <si>
    <t>thomas@globalshiplease.com</t>
  </si>
  <si>
    <t>Okredo</t>
  </si>
  <si>
    <t>Information Technology, Software</t>
  </si>
  <si>
    <t>Okredo is a platform that finds business partners, assesses the financial strength, and sales potential of new and existing customers.</t>
  </si>
  <si>
    <t>okredo.com</t>
  </si>
  <si>
    <t>https://www.linkedin.com/company/okredo</t>
  </si>
  <si>
    <t>info@okredo.lt</t>
  </si>
  <si>
    <t>European Union, Lithuanian Business Angel Network, Lithuanian Business Angel Network, Presto Ventures</t>
  </si>
  <si>
    <t>Gerda Jurkoniene</t>
  </si>
  <si>
    <t>gerda@okredo.com</t>
  </si>
  <si>
    <t>https://linkedin.com/in/ACwAAC9I6VQBC4KvUKnQa6ItLC9dp8MA0eP9A2E</t>
  </si>
  <si>
    <t>Rice University</t>
  </si>
  <si>
    <t>Education, Higher Education, Service Industry, Universities</t>
  </si>
  <si>
    <t>Rice University is a private research university that focuses on providing undergraduate education services.</t>
  </si>
  <si>
    <t>rice.edu</t>
  </si>
  <si>
    <t>https://www.linkedin.com/school/riceuniversity</t>
  </si>
  <si>
    <t>713-348-0000</t>
  </si>
  <si>
    <t>Advanced Research Projects Agency for Health, US Department of Energy, National Institutes of Health Kinder Foundation, National Science Foundation, National Science Foundation, US Department of Commerce, Economic Development Administation, Laura and John Arnold Foundation</t>
  </si>
  <si>
    <t>Reginald Desroches</t>
  </si>
  <si>
    <t>reginald.desroches@rice.edu</t>
  </si>
  <si>
    <t>https://www.linkedin.com/in/reginald-desroches-007a664/</t>
  </si>
  <si>
    <t>IMA Group</t>
  </si>
  <si>
    <t>Industrial Automation, Machinery Manufacturing, Manufacturing, Pharmaceutical, Product Design</t>
  </si>
  <si>
    <t>Castenaso, Emilia-Romagna, Italy</t>
  </si>
  <si>
    <t>IMA design and manufacture of automatic machines for the processing and packaging of pharmaceuticals.</t>
  </si>
  <si>
    <t>ima.it</t>
  </si>
  <si>
    <t>https://www.linkedin.com/company/imagroup/</t>
  </si>
  <si>
    <t>privacy@ima.it</t>
  </si>
  <si>
    <t>39 051 783111</t>
  </si>
  <si>
    <t>BC Partners</t>
  </si>
  <si>
    <t>Gianmarco Righi</t>
  </si>
  <si>
    <t>righi@ima.it</t>
  </si>
  <si>
    <t>https://linkedin.com/in/ACwAAAu5x18BCVR12y__Wiv6rUUlp2vnNXQuqbU</t>
  </si>
  <si>
    <t>Nexgel</t>
  </si>
  <si>
    <t>Biotechnology, Cosmetics, Health Care, Hospital, Manufacturing</t>
  </si>
  <si>
    <t>Langhorne, Pennsylvania, United States</t>
  </si>
  <si>
    <t>NEXGEL is a biotechnology company that engages in a trans-dermal delivery system.</t>
  </si>
  <si>
    <t>nexgel.com</t>
  </si>
  <si>
    <t>https://www.linkedin.com/company/nexgel/</t>
  </si>
  <si>
    <t>info@nexgel.com</t>
  </si>
  <si>
    <t>215-702-8550</t>
  </si>
  <si>
    <t>Adam Levy</t>
  </si>
  <si>
    <t>alevy@nexgel.com</t>
  </si>
  <si>
    <t>https://linkedin.com/in/ACwAABJZCM4B78HP3xz5sLa5o_w5ubZCUwkZq28</t>
  </si>
  <si>
    <t>definity</t>
  </si>
  <si>
    <t>Big Data, Data Governance, Data Management, Developer Tools, Enterprise Software, IT Infrastructure</t>
  </si>
  <si>
    <t>Data Application Observability &amp; Remediation for Spark-heavy data engineering teams</t>
  </si>
  <si>
    <t>definity.ai</t>
  </si>
  <si>
    <t>https://www.linkedin.com/company/definity-ai</t>
  </si>
  <si>
    <t>hello@definity.ai</t>
  </si>
  <si>
    <t>StageOne Ventures</t>
  </si>
  <si>
    <t>Roy Daniel</t>
  </si>
  <si>
    <t>roy@definity.ai</t>
  </si>
  <si>
    <t>https://linkedin.com/in/ACwAABCavgYBV77m0ymGPePfM_WJ2YtVmRIxvRI</t>
  </si>
  <si>
    <t>Linus Biotechnology</t>
  </si>
  <si>
    <t>New Rochelle, New York, United States</t>
  </si>
  <si>
    <t>Linus Biotechnology develops a technology platform to improve human health through precision exposome medicine.</t>
  </si>
  <si>
    <t>linusbio.com</t>
  </si>
  <si>
    <t>https://www.linkedin.com/company/linusbio/</t>
  </si>
  <si>
    <t>Bow Capital, GreatPoint Ventures</t>
  </si>
  <si>
    <t>Manish Arora</t>
  </si>
  <si>
    <t>manish.arora@linusbio.com</t>
  </si>
  <si>
    <t>https://www.linkedin.com/in/manish-arora-049476267/</t>
  </si>
  <si>
    <t>KA Fund Advisors</t>
  </si>
  <si>
    <t>KA Fund Advisors is an investor in public and private energy companies.</t>
  </si>
  <si>
    <t>kaynefunds.com</t>
  </si>
  <si>
    <t>https://www.linkedin.com/company/k-m-f</t>
  </si>
  <si>
    <t>(877)657-3863</t>
  </si>
  <si>
    <t>Jim Baker</t>
  </si>
  <si>
    <t>jbaker@kaynecapital.com</t>
  </si>
  <si>
    <t>https://kaynefunds.com/team/jim-baker/#:~:text=Jim%20Baker,President%2C%20and%20Chief%20Executive%20Officer</t>
  </si>
  <si>
    <t>NHI - National Health Investors</t>
  </si>
  <si>
    <t>Murfreesboro, Tennessee, United States</t>
  </si>
  <si>
    <t>NHI is a health care real estate investment trust.</t>
  </si>
  <si>
    <t>nhireit.com</t>
  </si>
  <si>
    <t>http://www.linkedin.com/company/national-health-investors</t>
  </si>
  <si>
    <t>Eric Mendelsohn</t>
  </si>
  <si>
    <t>emendelsohn@nhireit.com</t>
  </si>
  <si>
    <t>https://linkedin.com/in/ACwAAAEW4IoBZoCkzA9S8FDCL7v68JK-bzE9ahg</t>
  </si>
  <si>
    <t>Amulet</t>
  </si>
  <si>
    <t>Mobile Apps, Sensor</t>
  </si>
  <si>
    <t>Madison, Wisconsin, United States</t>
  </si>
  <si>
    <t>Amulet is the maker of smallest, fastest, and portable food sensor.</t>
  </si>
  <si>
    <t>amulet-inc.com</t>
  </si>
  <si>
    <t>https://www.linkedin.com/company/amulet-inc</t>
  </si>
  <si>
    <t>hello@amulet-inc.com</t>
  </si>
  <si>
    <t>HealthX Ventures, Small Business Innovation Research, TitletownTech</t>
  </si>
  <si>
    <t>Abigail Barnes</t>
  </si>
  <si>
    <t>abarnes@amulet-inc.com</t>
  </si>
  <si>
    <t>https://linkedin.com//in/abigail-barnes</t>
  </si>
  <si>
    <t>Rhinestone</t>
  </si>
  <si>
    <t>Blockchain, Software Engineering</t>
  </si>
  <si>
    <t>Rhinestone is building a platform to enable a secure ecosystem of smart account modules and, with it, permissionless wallet innovation.</t>
  </si>
  <si>
    <t>Rhinestone.wtf</t>
  </si>
  <si>
    <t>Kurt Larsen</t>
  </si>
  <si>
    <t>kurt@rhinestone.wtf</t>
  </si>
  <si>
    <t>https://www.linkedin.com/in/kurt-larsen-9680a447/</t>
  </si>
  <si>
    <t>Ion Protocol</t>
  </si>
  <si>
    <t>Blockchain, Lending</t>
  </si>
  <si>
    <t>Ion Protocol is a lending protocol that accepts pledged and re-pledged assets, allowing users to deposit any validator-backed asset.</t>
  </si>
  <si>
    <t>ionprotocol.io</t>
  </si>
  <si>
    <t>gumi Cryptos Capital (gCC), Portal Ventures, SevenX Ventures</t>
  </si>
  <si>
    <t>Chunda Mccain</t>
  </si>
  <si>
    <t>https://x.com/chundamccain</t>
  </si>
  <si>
    <t>Collo</t>
  </si>
  <si>
    <t>Industrial Automation, Test and Measurement</t>
  </si>
  <si>
    <t>Tampere, Western Finland, Finland</t>
  </si>
  <si>
    <t>Collo provides industrial areas with resolution liquid-particle mixture sensors that monitor and measure the digital fingerprint of liquids.</t>
  </si>
  <si>
    <t>collo.fi</t>
  </si>
  <si>
    <t>https://www.linkedin.com/company/colloidtek/</t>
  </si>
  <si>
    <t>info@collo.fi</t>
  </si>
  <si>
    <t>FORWARD.one, SEB Greentech Venture Capital</t>
  </si>
  <si>
    <t>Matti Jarvelainen</t>
  </si>
  <si>
    <t>matti@collo.fi</t>
  </si>
  <si>
    <t>https://linkedin.com/in/ACwAAATulDkBwXO90_5hp8mWPJmHi_EJYQ2CxPg</t>
  </si>
  <si>
    <t>Marker Therapeutics</t>
  </si>
  <si>
    <t>Marker Therapeutics is a clinical-stage developer of a transformative, non-genetically engineered, multi-antigen T cell therapy platform.</t>
  </si>
  <si>
    <t>markertherapeutics.com</t>
  </si>
  <si>
    <t>https://www.linkedin.com/company/marker-therapeutics</t>
  </si>
  <si>
    <t>investor.relations@markertherapeutics.com</t>
  </si>
  <si>
    <t>(713) 400-6400</t>
  </si>
  <si>
    <t>National Institutes of Health, Lincoln Park Capital Fund, U.S. Food and Drug Administration, Cancer Prevention and Research Institute of Texas</t>
  </si>
  <si>
    <t>John Wilson</t>
  </si>
  <si>
    <t>https://linkedin.com/in/ACwAAADXZIsBUJaG9JXxKQ3Bl0vbLPL-YvXJOvE</t>
  </si>
  <si>
    <t>Keabank</t>
  </si>
  <si>
    <t>Nicosia, Nicosia, Cyprus</t>
  </si>
  <si>
    <t>KEABANK is a fintech solutions hub that unifies a neobank, crypto-platform and global payments services localized for different countries</t>
  </si>
  <si>
    <t>Europe, Middle East, and Africa (EMEA), European Union (EU), Middle East</t>
  </si>
  <si>
    <t>keabank.com</t>
  </si>
  <si>
    <t>https://www.linkedin.com/company/keabankofficial/</t>
  </si>
  <si>
    <t>mark.berkovich@keabank.com</t>
  </si>
  <si>
    <t>Mark Carnegie</t>
  </si>
  <si>
    <t>Mark B.</t>
  </si>
  <si>
    <t>https://linkedin.com//in/mark-berkovich</t>
  </si>
  <si>
    <t>Clearly.Earth</t>
  </si>
  <si>
    <t>Information Technology, Mobile, Software</t>
  </si>
  <si>
    <t>AI driven SaaS platform for smarter mobility emission management for fleet owners, operators and customers.</t>
  </si>
  <si>
    <t>clearly.earth</t>
  </si>
  <si>
    <t>team@clearly.earth</t>
  </si>
  <si>
    <t>Nine Realms, Pace Ventures Enigma</t>
  </si>
  <si>
    <t>Danielle Walsh</t>
  </si>
  <si>
    <t>danielle@clearly.earth</t>
  </si>
  <si>
    <t>https://www.linkedin.com/in/danielle-walsh-b358a032/?locale=en_US</t>
  </si>
  <si>
    <t>FuseBase (formerly Nimbus)</t>
  </si>
  <si>
    <t>Artificial Intelligence (AI), B2B, Collaboration, Data Collection and Labeling, Digital Media, Document Management, Generative AI, Information Technology, Project Management, Software</t>
  </si>
  <si>
    <t>AI copilots for Professional Services to streamline operations</t>
  </si>
  <si>
    <t>nimbusweb.me</t>
  </si>
  <si>
    <t>https://www.linkedin.com/company/nimbus-web-inc</t>
  </si>
  <si>
    <t>contact@thefusebase.com</t>
  </si>
  <si>
    <t>AltaIR Capital</t>
  </si>
  <si>
    <t>Paul Sher</t>
  </si>
  <si>
    <t>pavel@nimbusweb.co</t>
  </si>
  <si>
    <t>https://www.linkedin.com/in/paul--sher/</t>
  </si>
  <si>
    <t>DRIFT Energy</t>
  </si>
  <si>
    <t>Marine Technology, Renewable Energy</t>
  </si>
  <si>
    <t>DRIFT Energy is a new class of mobile renewable energy.</t>
  </si>
  <si>
    <t>drift.energy</t>
  </si>
  <si>
    <t>https://www.linkedin.com/company/drift-energy-ltd/</t>
  </si>
  <si>
    <t>invest@drift.energy</t>
  </si>
  <si>
    <t>Octopus Ventures, Innovate UK</t>
  </si>
  <si>
    <t>Ben Medland</t>
  </si>
  <si>
    <t>ben@drift.energy</t>
  </si>
  <si>
    <t>https://linkedin.com//in/benmedland</t>
  </si>
  <si>
    <t>LaNova Medicines</t>
  </si>
  <si>
    <t>LaNova Medicines is a clinical-stage innovative drug research and development company.</t>
  </si>
  <si>
    <t>lanovamedicines.com</t>
  </si>
  <si>
    <t>bd@lanovamed.com</t>
  </si>
  <si>
    <t>021-68889618</t>
  </si>
  <si>
    <t>Shanghai Biomedical Industrial Equity Investment Fund, Qiming Venture Partners, Summer Capital</t>
  </si>
  <si>
    <t>Crystal Qin</t>
  </si>
  <si>
    <t>https://www.lanovamedicines.com/en/news-center/press-release/61.html</t>
  </si>
  <si>
    <t>Parkland Fuel Corporation</t>
  </si>
  <si>
    <t>Our mission is to be the partner of choice for our customers and suppliers.</t>
  </si>
  <si>
    <t>parkland.ca</t>
  </si>
  <si>
    <t>https://www.linkedin.com/company/parkland-fuel-corporation</t>
  </si>
  <si>
    <t>public.relations@parkland.ca</t>
  </si>
  <si>
    <t>(403)357-6400</t>
  </si>
  <si>
    <t>The Canada Infrastructure Bank</t>
  </si>
  <si>
    <t>Bob Espey</t>
  </si>
  <si>
    <t>bob.espey@parkland.ca</t>
  </si>
  <si>
    <t>https://www.linkedin.com/in/bobespey/?originalSubdomain=ca</t>
  </si>
  <si>
    <t>Eschatology Entertainment</t>
  </si>
  <si>
    <t>Eschatology Entertainment is a Cyprus-based game developers that creates an immersive hardcore experiences in a unique living game world.</t>
  </si>
  <si>
    <t>eschatologyentertainment.com</t>
  </si>
  <si>
    <t>https://www.linkedin.com/company/eschatology-entertainment</t>
  </si>
  <si>
    <t>info@ee.games</t>
  </si>
  <si>
    <t>Krafton, GEM Capital, The Games Fund</t>
  </si>
  <si>
    <t>Fuad Kuliev</t>
  </si>
  <si>
    <t>fuad@ee.games</t>
  </si>
  <si>
    <t>https://www.linkedin.com/in/fuad-kuliev-4b834682/?original_referer=https%3A%2F%2Fwww%2Egoogle%2Ecom%2F&amp;originalSubdomain=cy</t>
  </si>
  <si>
    <t>PayZen</t>
  </si>
  <si>
    <t>Engineering, Finance, Human Resources, Management, Operations, Product</t>
  </si>
  <si>
    <t>Financial Services, FinTech, Health Care, Payments, Software</t>
  </si>
  <si>
    <t>PayZen is a healthcare fintech startup tackling healthcare affordability by using financial technology, AI, and machine learning.</t>
  </si>
  <si>
    <t>payzen.com</t>
  </si>
  <si>
    <t>https://www.linkedin.com/company/payzen</t>
  </si>
  <si>
    <t>info@payzen.com</t>
  </si>
  <si>
    <t>GEM Capital, The Games Fund, New Enterprise Associates, 7wire Ventures, Viola Credit, SignalFire, Viola Ventures</t>
  </si>
  <si>
    <t>Itzik Cohen</t>
  </si>
  <si>
    <t>itzik@payzen.com</t>
  </si>
  <si>
    <t>https://www.linkedin.com/in/itzikcoh/</t>
  </si>
  <si>
    <t>Andes STR</t>
  </si>
  <si>
    <t>Property Management, PropTech, Real Estate, Real Estate Investment, Rental Property, Software</t>
  </si>
  <si>
    <t>PropTech startup that is revolutionizing real estate with proprietary technology to help customers invest in short-term rentals effortlessly</t>
  </si>
  <si>
    <t>andstr.com</t>
  </si>
  <si>
    <t>https://www.linkedin.com/company/andstr/</t>
  </si>
  <si>
    <t>info@andstr.com</t>
  </si>
  <si>
    <t>Executive Enterprise Venture Fund</t>
  </si>
  <si>
    <t>Sebastian Rivas</t>
  </si>
  <si>
    <t>sebastian@andstr.com</t>
  </si>
  <si>
    <t>https://www.linkedin.com/in/serivas/</t>
  </si>
  <si>
    <t>https://andstr.com/about-us/#:~:text=Sebastian%20Rivas,CEO</t>
  </si>
  <si>
    <t>HeatMap, Inc</t>
  </si>
  <si>
    <t>Analytics, Internet of Things, SaaS</t>
  </si>
  <si>
    <t>Realtime SaaS website analytics, with intuitive heat maps inspired by augmented reality principles.</t>
  </si>
  <si>
    <t>heatmap.com</t>
  </si>
  <si>
    <t>http://www.linkedin.com/company/heatmap-inc</t>
  </si>
  <si>
    <t>Vine Ventures</t>
  </si>
  <si>
    <t>Dylan Ander</t>
  </si>
  <si>
    <t>dylan@heatmap.com</t>
  </si>
  <si>
    <t>https://www.linkedin.com/in/dylan-ander-2287a6149/</t>
  </si>
  <si>
    <t>EvenUp</t>
  </si>
  <si>
    <t>Engineering, Finance, Human Resources, Information Technology, Legal, Management, Medical &amp; Science, Operations</t>
  </si>
  <si>
    <t>Artificial Intelligence (AI), FinTech, Legal Tech, Software</t>
  </si>
  <si>
    <t>EvenUp develops cloud and AI-based legal case management solutions.</t>
  </si>
  <si>
    <t>evenuplaw.com</t>
  </si>
  <si>
    <t>https://www.linkedin.com/company/evenup</t>
  </si>
  <si>
    <t>Vine Ventures, Bessemer Venture Partners, SignalFire, DCM Ventures, NFX</t>
  </si>
  <si>
    <t>Rami Karabibar</t>
  </si>
  <si>
    <t>rami@evenuplaw.com</t>
  </si>
  <si>
    <t>https://www.linkedin.com/in/rami-karabibar-2bb3ab45/</t>
  </si>
  <si>
    <t>Eliyan</t>
  </si>
  <si>
    <t>Eliyan manufactures semiconductor interconnects to accelerate chiplet-based systems.</t>
  </si>
  <si>
    <t>eliyan.com</t>
  </si>
  <si>
    <t>https://www.linkedin.com/company/eliyan-corporation</t>
  </si>
  <si>
    <t>info@eliyan.com</t>
  </si>
  <si>
    <t>VentureTech Alliance, Samsung Catalyst Fund, Tiger Global Management, Tracker Capital Management</t>
  </si>
  <si>
    <t>Ramin Farjadrad</t>
  </si>
  <si>
    <t>ramin@eliyan.com</t>
  </si>
  <si>
    <t>https://www.linkedin.com/in/ramin-farjadrad-785671/</t>
  </si>
  <si>
    <t>NYMBUS</t>
  </si>
  <si>
    <t>NYMBUS is a provider of banking technology solutions for financial institutions to innovate and grow.</t>
  </si>
  <si>
    <t>nymbus.com</t>
  </si>
  <si>
    <t>https://www.linkedin.com/company/nymbus</t>
  </si>
  <si>
    <t>(855) 210-7874</t>
  </si>
  <si>
    <t>Tracker Capital Management, Gesa Credit Union, Reseda Group, OFG Ventures, Curql, Financial Services Capital Partners, Insight Partners, Insight Partners, Vensure Enterprises, Home Credit Group, Vensure Enterprises</t>
  </si>
  <si>
    <t>Jeffery Kendall</t>
  </si>
  <si>
    <t>jkendall@nymbus.com</t>
  </si>
  <si>
    <t>https://linkedin.com/in/ACwAAADRjYIBvl-zpj9mYjPteGN8lzc5uxXkRc4</t>
  </si>
  <si>
    <t>infinyte.club</t>
  </si>
  <si>
    <t>infinyte.club is a financial services company that helps to create liquidity for ESOPs.</t>
  </si>
  <si>
    <t>https://www.linkedin.com/company/infinyte-club</t>
  </si>
  <si>
    <t>hello@infinyte.club</t>
  </si>
  <si>
    <t>91 9632044565</t>
  </si>
  <si>
    <t>Elevation Capital</t>
  </si>
  <si>
    <t>Ankita Tandon</t>
  </si>
  <si>
    <t>ankita@infinyte.club</t>
  </si>
  <si>
    <t>https://www.linkedin.com/in/ankita-tandon1/?original_referer=https%3A%2F%2Fwww%2Egoogle%2Ecom%2F&amp;originalSubdomain=in</t>
  </si>
  <si>
    <t>Gowit Technology</t>
  </si>
  <si>
    <t>Advertising, Advertising Platforms, Analytics, Retail Technology</t>
  </si>
  <si>
    <t>Newark, Delaware, United States</t>
  </si>
  <si>
    <t>Omnichannel Retail Media Advertising Platform</t>
  </si>
  <si>
    <t>gowit.com</t>
  </si>
  <si>
    <t>https://www.linkedin.com/company/gowit-adtech/</t>
  </si>
  <si>
    <t>info@gowit.com</t>
  </si>
  <si>
    <t>Alarko Ventures, APY Ventures, Esas Ventures, Formus Capital, Mindvest GSYF</t>
  </si>
  <si>
    <t>Emrah Adsan</t>
  </si>
  <si>
    <t>emrah@gowit.com</t>
  </si>
  <si>
    <t>https://linkedin.com//in/emrahadsan</t>
  </si>
  <si>
    <t>University of British Columbia</t>
  </si>
  <si>
    <t>Civil Engineering, Education, Universities</t>
  </si>
  <si>
    <t>University of British Columbia is a public research university located in British Columbia, Canada.</t>
  </si>
  <si>
    <t>ubc.ca</t>
  </si>
  <si>
    <t>http://www.linkedin.com/edu/the-university-of-british-columbia-10802</t>
  </si>
  <si>
    <t>250 807 8000</t>
  </si>
  <si>
    <t>Pacific Economic Development Canada, Alberta Innovates, Health Canada, Government of Canada, Scotiabank</t>
  </si>
  <si>
    <t>Milan Hodas</t>
  </si>
  <si>
    <t>https://linkedin.com/in/ACwAAAbuYGsBJRLWBbGfylXVTQLHr1AKDOoHc0M</t>
  </si>
  <si>
    <t>Saskatchewan Research Council</t>
  </si>
  <si>
    <t>Association, Biotechnology, Health Care, Information Technology, Medical</t>
  </si>
  <si>
    <t>The Saskatchewan Research Council provides applied research, development and demonstration (RD&amp;D) and technology commercialization.</t>
  </si>
  <si>
    <t>src.sk.ca</t>
  </si>
  <si>
    <t>https://www.linkedin.com/company/saskatchewan-research-council-src</t>
  </si>
  <si>
    <t>info@src.sk.ca</t>
  </si>
  <si>
    <t>306-933-5400</t>
  </si>
  <si>
    <t>Prairies Economic Development Canada</t>
  </si>
  <si>
    <t>Mike Crabtree</t>
  </si>
  <si>
    <t>mike.crabtree@src.sk.ca</t>
  </si>
  <si>
    <t>https://www.linkedin.com/in/mikecrabtree1/?originalSubdomain=ca</t>
  </si>
  <si>
    <t>Truva</t>
  </si>
  <si>
    <t>PropTech, Real Estate</t>
  </si>
  <si>
    <t>Truva operates as a proptech startup.</t>
  </si>
  <si>
    <t>truva.in</t>
  </si>
  <si>
    <t>https://www.linkedin.com/company/truvahomes/about/</t>
  </si>
  <si>
    <t>Stellaris Venture Partners</t>
  </si>
  <si>
    <t>Puneet Arora</t>
  </si>
  <si>
    <t>puneet.arora@truva.in</t>
  </si>
  <si>
    <t>https://www.linkedin.com/in/puneetiphy/?original_referer=https%3A%2F%2Fwww%2Etruva%2Ein%2F&amp;originalSubdomain=in</t>
  </si>
  <si>
    <t>Utelogy</t>
  </si>
  <si>
    <t>Engineering, Finance, Information Technology, Management, Marketing, Operations, Pro Services, Product</t>
  </si>
  <si>
    <t>Computer Vision, Information Services, Information Technology, Software</t>
  </si>
  <si>
    <t>Utelogy is a provider of software that delivers analytics and control to the fast-moving world of AV and Unified Communications.</t>
  </si>
  <si>
    <t>utelogy.com</t>
  </si>
  <si>
    <t>https://www.linkedin.com/company/utelogy</t>
  </si>
  <si>
    <t>info@utelogy.com</t>
  </si>
  <si>
    <t>(877)878-6439</t>
  </si>
  <si>
    <t>Kevin Morrison</t>
  </si>
  <si>
    <t>kevin.morrison@utelogy.com</t>
  </si>
  <si>
    <t>https://www.linkedin.com/in/kevin-morrison-158599b/?original_referer=https%3A%2F%2Fwww%2Egoogle%2Ecom%2F&amp;originalSubdomain=uk</t>
  </si>
  <si>
    <t>Kinoxis Therapeutics</t>
  </si>
  <si>
    <t>Kinoxis Therapeutics is a biotechnology company that develops a range of novel therapeutic compounds.</t>
  </si>
  <si>
    <t>kinoxistherapeutics.com</t>
  </si>
  <si>
    <t>https://www.linkedin.com/company/kinoxis-therapeutics-pty-ltd</t>
  </si>
  <si>
    <t>Uniseed</t>
  </si>
  <si>
    <t>Hugh Alsop</t>
  </si>
  <si>
    <t>hugh.alsop@kinoxistherapeutics.com</t>
  </si>
  <si>
    <t>https://www.linkedin.com/in/hugh-alsop-2880278/</t>
  </si>
  <si>
    <t>Coras</t>
  </si>
  <si>
    <t>E-Commerce, Events, Ticketing, Travel, Web3</t>
  </si>
  <si>
    <t>The world's tickets through one API.</t>
  </si>
  <si>
    <t>coras.io</t>
  </si>
  <si>
    <t>https://www.linkedin.com/company/coras-io</t>
  </si>
  <si>
    <t>contact@coras.io</t>
  </si>
  <si>
    <t>Atlantic Bridge University Fund</t>
  </si>
  <si>
    <t>Mark Mclaughlin</t>
  </si>
  <si>
    <t>mark.mclaughlin@coras.io</t>
  </si>
  <si>
    <t>https://www.linkedin.com/in/markmclaughlin1/?originalSubdomain=ie</t>
  </si>
  <si>
    <t>Greenlane</t>
  </si>
  <si>
    <t>Cannabis, Consumer, Consumer Goods, Lifestyle, Manufacturing</t>
  </si>
  <si>
    <t>Greenlane is a distributor of premium cannabis accessories, packaging, vape solutions, and lifestyle products.</t>
  </si>
  <si>
    <t>gnln.com</t>
  </si>
  <si>
    <t>https://www.linkedin.com/company/greenlane-inc</t>
  </si>
  <si>
    <t>wholesale@greenlane.com</t>
  </si>
  <si>
    <t>877.292.7660</t>
  </si>
  <si>
    <t>Barbara Sher</t>
  </si>
  <si>
    <t>https://www.linkedin.com/in/tobarbarasher/</t>
  </si>
  <si>
    <t>SEALCOIN</t>
  </si>
  <si>
    <t>SEALCOIN is a unique cryptotoken designed for Internet of Things (IoT) and Machine-to-Machine (M2M) communication.</t>
  </si>
  <si>
    <t>sealcoin.ai</t>
  </si>
  <si>
    <t>GEM Digital, The Hashgraph Association</t>
  </si>
  <si>
    <t>Creus Carlos</t>
  </si>
  <si>
    <t>https://www.linkedin.com/in/carloscreusmoreira/</t>
  </si>
  <si>
    <t>Meeder Investment Management</t>
  </si>
  <si>
    <t>Finance, Human Resources, Legal, Management, Marketing, Medical &amp; Science, Operations, Pro Services, Sales</t>
  </si>
  <si>
    <t>Financial Services, Venture Capital</t>
  </si>
  <si>
    <t>Dublin, Ohio, United States</t>
  </si>
  <si>
    <t>Meeder Investment Management is an investment banking company that offers Cash Management services.</t>
  </si>
  <si>
    <t>meederinvestment.com</t>
  </si>
  <si>
    <t>https://www.linkedin.com/company/meeder-investment-management</t>
  </si>
  <si>
    <t>contact@meederinvestment.com</t>
  </si>
  <si>
    <t>(866) 633-3371</t>
  </si>
  <si>
    <t>Bob Meeder</t>
  </si>
  <si>
    <t>bmeeder@meederinvestment.com</t>
  </si>
  <si>
    <t>https://linkedin.com/in/ACwAAC0mntUBKJTVe5sI2P_O8-hwv3gFbod-TkU</t>
  </si>
  <si>
    <t>Pakka</t>
  </si>
  <si>
    <t>Manufacturing, Paper Manufacturing, Recycling</t>
  </si>
  <si>
    <t>Kanpur, Uttar Pradesh, India</t>
  </si>
  <si>
    <t>Yash Pakka produces and sells packaging products.</t>
  </si>
  <si>
    <t>yashpakka.com</t>
  </si>
  <si>
    <t>https://www.linkedin.com/company/yash-papers-ltd/</t>
  </si>
  <si>
    <t>connect@yashpakka.com</t>
  </si>
  <si>
    <t>5278 258174</t>
  </si>
  <si>
    <t>Satish Chamyvelumani</t>
  </si>
  <si>
    <t>satish.chamyvelumani@pakka.com</t>
  </si>
  <si>
    <t>https://www.linkedin.com/in/satishchamyvelumani/</t>
  </si>
  <si>
    <t>Ziptrrip</t>
  </si>
  <si>
    <t>Tourism, Travel, Travel Accommodations, Travel Agency</t>
  </si>
  <si>
    <t>Ziptrrip provides corporate travel management solutions, including bookings, policy management, and expense reporting.</t>
  </si>
  <si>
    <t>ziptrrip.com</t>
  </si>
  <si>
    <t>https://www.linkedin.com/company/wtpl-ziptrrip/</t>
  </si>
  <si>
    <t>sales@ziptrrip.org</t>
  </si>
  <si>
    <t>+91 98 765 43210</t>
  </si>
  <si>
    <t>Anil K Jha, Prantik Dasgupta</t>
  </si>
  <si>
    <t>Shan Prabhakaran</t>
  </si>
  <si>
    <t>shan@ziptrrip.com</t>
  </si>
  <si>
    <t>https://linkedin.com/in/ACwAAApX1vIBKUdgtB2wCMbhFguspLEtc_tt-ng</t>
  </si>
  <si>
    <t>Linnaeus Therapeutics</t>
  </si>
  <si>
    <t>Haddonfield, New Jersey, United States</t>
  </si>
  <si>
    <t>Linnaeus Therapeutics is a development stage biotech company that develops and commercializes drugs for cancer.</t>
  </si>
  <si>
    <t>Greater Philadelphia Area, East Coast, Northeastern US</t>
  </si>
  <si>
    <t>linnaeustx.com</t>
  </si>
  <si>
    <t>https://www.linkedin.com/company/linnaeustx</t>
  </si>
  <si>
    <t>info@linnaeustx.com</t>
  </si>
  <si>
    <t>856-433-1300</t>
  </si>
  <si>
    <t>Kairos Ventures</t>
  </si>
  <si>
    <t>Patrick Mooney</t>
  </si>
  <si>
    <t>pmooney@linnaeustx.com</t>
  </si>
  <si>
    <t>https://www.linkedin.com/in/patrick-mooney-5336093/</t>
  </si>
  <si>
    <t>Mealplanet</t>
  </si>
  <si>
    <t>Apps, Food and Beverage, Marketplace</t>
  </si>
  <si>
    <t>Mealplanet is an online marketplace for ordering and managing meal plans from various providers.</t>
  </si>
  <si>
    <t>mealplanet.com</t>
  </si>
  <si>
    <t>https://www.linkedin.com/company/mealplanet</t>
  </si>
  <si>
    <t>customersupport@mealplanet.com</t>
  </si>
  <si>
    <t>1 800-989-8896</t>
  </si>
  <si>
    <t>Khalid Baareh</t>
  </si>
  <si>
    <t>khalid@mealplanet.com</t>
  </si>
  <si>
    <t>https://www.linkedin.com/in/khalid-baareh-653684105/</t>
  </si>
  <si>
    <t>BeTRITON</t>
  </si>
  <si>
    <t>Recreational Vehicles</t>
  </si>
  <si>
    <t>Valmiera, Valmieras, Latvia</t>
  </si>
  <si>
    <t>Formerly known as Z-Triton. Amphibious Camper-Trike - 100% electric RV for immersive nature adventures</t>
  </si>
  <si>
    <t>betriton.com</t>
  </si>
  <si>
    <t>https://www.linkedin.com/company/betriton</t>
  </si>
  <si>
    <t>hi@betriton.com</t>
  </si>
  <si>
    <t>Aigars Lauzis</t>
  </si>
  <si>
    <t>aigars@betriton.com</t>
  </si>
  <si>
    <t>https://linkedin.com/in/ACwAAAbasRIBiUflJtaQIFLQquPE4PQfonXHBCI</t>
  </si>
  <si>
    <t>Tucán</t>
  </si>
  <si>
    <t>B2B, Digital Marketing, E-Commerce, Logistics, Sales</t>
  </si>
  <si>
    <t>Buenos Aires, Distrito Federal, Argentina</t>
  </si>
  <si>
    <t>Tucán helps restaurants thrive online by providing e-commerce, last-mile, and marketing solutions.</t>
  </si>
  <si>
    <t>tucan.la</t>
  </si>
  <si>
    <t>https://www.linkedin.com/company/tucanla</t>
  </si>
  <si>
    <t>info@tucan.la</t>
  </si>
  <si>
    <t>Shefa Ventures, Start-Up Chile</t>
  </si>
  <si>
    <t>Agustin Perrotta</t>
  </si>
  <si>
    <t>agustin.perrotta@tucan.la</t>
  </si>
  <si>
    <t>https://www.linkedin.com/in/peragu/?locale=en_US</t>
  </si>
  <si>
    <t>Six Sense Mobility</t>
  </si>
  <si>
    <t>Automotive, Internet of Things</t>
  </si>
  <si>
    <t>Six Sense Mobility is a deep tech smart mobility startup working in the segment of connected cars and modular smart mobility technologies.</t>
  </si>
  <si>
    <t>sixsensemobility.com</t>
  </si>
  <si>
    <t>https://www.linkedin.com/company/six-sense-mobility/</t>
  </si>
  <si>
    <t>Piper Serica Angel Fund</t>
  </si>
  <si>
    <t>sumit@sixsensemobility.com</t>
  </si>
  <si>
    <t>https://www.linkedin.com/in/sumitroy28995/?originalSubdomain=in</t>
  </si>
  <si>
    <t>Mainstay</t>
  </si>
  <si>
    <t>Information Technology, Market Research, Rental, Software</t>
  </si>
  <si>
    <t>Mainstay operates a market intelligence and transaction platform to unlock single-family rental opportunities.</t>
  </si>
  <si>
    <t>mainstay.io</t>
  </si>
  <si>
    <t>+1 919 451-4265</t>
  </si>
  <si>
    <t>Nathan Harbacek</t>
  </si>
  <si>
    <t>https://www.linkedin.com/in/nathan-harbacek-3198908/</t>
  </si>
  <si>
    <t>Setpoint.io</t>
  </si>
  <si>
    <t>Engineering, Information Technology, Management, Operations, Product, Sales</t>
  </si>
  <si>
    <t>FinTech, Information Technology, Property Management, SaaS, Transaction Processing</t>
  </si>
  <si>
    <t>Setpoint.io develops a platform purpose-built for the future of asset-backed lending.</t>
  </si>
  <si>
    <t>setpoint.io</t>
  </si>
  <si>
    <t>https://www.linkedin.com/company/getsetpoint</t>
  </si>
  <si>
    <t>645 Ventures, Andreessen Horowitz</t>
  </si>
  <si>
    <t>Stuart Wall</t>
  </si>
  <si>
    <t>swall@setpoint.io</t>
  </si>
  <si>
    <t>https://www.linkedin.com/in/stuartwall/</t>
  </si>
  <si>
    <t>Market Stadium</t>
  </si>
  <si>
    <t>Analytics, Real Estate</t>
  </si>
  <si>
    <t>Forest Hills, New York, United States</t>
  </si>
  <si>
    <t>Market Stadium is a real estate data firm that optimises market analysis for commercial real estate.</t>
  </si>
  <si>
    <t>marketstadium.com</t>
  </si>
  <si>
    <t>https://www.linkedin.com/company/market-stadium-inc/</t>
  </si>
  <si>
    <t>info@marketstadium.com</t>
  </si>
  <si>
    <t>Dennis Lee</t>
  </si>
  <si>
    <t>dennis@marketstadium.com</t>
  </si>
  <si>
    <t>https://linkedin.com/in/ACwAABbiOW0BWNUUbAOxBRsLj7kLOATVjjFC9L8</t>
  </si>
  <si>
    <t>Wattnow</t>
  </si>
  <si>
    <t>Analytics, Energy, Renewable Energy, Software</t>
  </si>
  <si>
    <t>Tunis, Tunis, Tunisia</t>
  </si>
  <si>
    <t>Wattnow is a real-time monitoring solution that provides a breakdown of energy spending to identify wasteful trends.</t>
  </si>
  <si>
    <t>wattnow.io</t>
  </si>
  <si>
    <t>https://www.linkedin.com/company/wattnowio</t>
  </si>
  <si>
    <t>issam@wattnow.io</t>
  </si>
  <si>
    <t>+216 20159754</t>
  </si>
  <si>
    <t>Lateral Frontiers, 216 Capital, Katapult, Launch Africa</t>
  </si>
  <si>
    <t>Issam Smaali</t>
  </si>
  <si>
    <t>https://www.linkedin.com/in/issamsmaali/</t>
  </si>
  <si>
    <t>https://www.zoominfo.com/c/wattnow/466541708#:~:text=Wattnow%20Org%20Chart-,Issam%20Smaali,Chief%20Executive%20Officer%20%26%20Founder,-Phone</t>
  </si>
  <si>
    <t>Kem App</t>
  </si>
  <si>
    <t>FinTech, Payments</t>
  </si>
  <si>
    <t>Kuwait, Al Kuwayt, Kuwait</t>
  </si>
  <si>
    <t>Kem is the fastest growing payments app in Kuwait &amp; the GCC. Pay anyone instantly, receive everywhere, spend anywhere.</t>
  </si>
  <si>
    <t>kemkuwait.com</t>
  </si>
  <si>
    <t>https://www.linkedin.com/company/kem-kuwait</t>
  </si>
  <si>
    <t>info@kemkuwait.com</t>
  </si>
  <si>
    <t>+965 97654669</t>
  </si>
  <si>
    <t>Tether, Maqamees Holdings</t>
  </si>
  <si>
    <t>George Chichua</t>
  </si>
  <si>
    <t>georgechichua@kemkuwait.com</t>
  </si>
  <si>
    <t>https://www.linkedin.com/in/george-chichua-04a824179/</t>
  </si>
  <si>
    <t>Roswell Park Cancer Institute</t>
  </si>
  <si>
    <t>1898-04-29</t>
  </si>
  <si>
    <t>Clinical Trials, Health Care, Hospital, Oncology</t>
  </si>
  <si>
    <t>Buffalo, New York, United States</t>
  </si>
  <si>
    <t>Roswell Park Cancer Institute provides a multidisciplinary approach for scientists and clinicians to research on Oncology.</t>
  </si>
  <si>
    <t>roswellpark.org</t>
  </si>
  <si>
    <t>http://www.linkedin.com/company/roswell-park-cancer-institute</t>
  </si>
  <si>
    <t>askrpci@roswellpark.org</t>
  </si>
  <si>
    <t>Bristol-Myers Squibb, Patrick P. Lee, National Institutes of Health</t>
  </si>
  <si>
    <t>Candace Johnson</t>
  </si>
  <si>
    <t>candace.johnson@roswellpark.org</t>
  </si>
  <si>
    <t>https://www.linkedin.com/in/candace-johnson-phd-74793431/</t>
  </si>
  <si>
    <t>Emerita Resources</t>
  </si>
  <si>
    <t>A Premier Zinc Exploration Platform.</t>
  </si>
  <si>
    <t>emeritaresources.com</t>
  </si>
  <si>
    <t>https://www.linkedin.com/company/emerita-resources</t>
  </si>
  <si>
    <t>+1 (416) 309 4293</t>
  </si>
  <si>
    <t>Nebari Holdings</t>
  </si>
  <si>
    <t>David Gower</t>
  </si>
  <si>
    <t>david.gower@emeritaresources.com</t>
  </si>
  <si>
    <t>https://www.emeritaresources.com/corporate/management/#:~:text=David%20GowerP,CEO%20AND%20DIRECTOR</t>
  </si>
  <si>
    <t>Cardea Capital</t>
  </si>
  <si>
    <t>Information Technology, Management, Marketing, Operations</t>
  </si>
  <si>
    <t>Asset Management, Financial Services</t>
  </si>
  <si>
    <t>Cardea Capital offers innovative investment, wealth management solutions, and wealth counseling.</t>
  </si>
  <si>
    <t>cardeacap.com</t>
  </si>
  <si>
    <t>https://www.linkedin.com/company/cardea-capital/</t>
  </si>
  <si>
    <t>jordan.waring@cardeacap.co.uk</t>
  </si>
  <si>
    <t>Jordan Waring</t>
  </si>
  <si>
    <t>jordan.waring@cardeacap.com</t>
  </si>
  <si>
    <t>https://www.linkedin.com/in/jordan-waring-14b506170/</t>
  </si>
  <si>
    <t>https://cardeacap.com/about-us/our-team/#:~:text=Jordan%20Waring,highly%20profitable.%20Following</t>
  </si>
  <si>
    <t>ECD Automotive Design</t>
  </si>
  <si>
    <t>Automotive, Electric Vehicle, Personalization, Product Design, Recreational Vehicles</t>
  </si>
  <si>
    <t>Florida, New York, United States</t>
  </si>
  <si>
    <t>ECD Automotive Design offers vehicle restoration and custom design services for Land Rover and other British Vehicles.</t>
  </si>
  <si>
    <t>ecdautodesign.com</t>
  </si>
  <si>
    <t>https://www.linkedin.com/company/ecdautodesign</t>
  </si>
  <si>
    <t>info@ecdautodesign.com</t>
  </si>
  <si>
    <t>+1 407 483-4825</t>
  </si>
  <si>
    <t>$225M</t>
  </si>
  <si>
    <t>Scott Wallace</t>
  </si>
  <si>
    <t>scott@ecdautodesign.com</t>
  </si>
  <si>
    <t>https://ecdautodesign.com/team/#:~:text=Scott,CEO%20%26%20Founder</t>
  </si>
  <si>
    <t>LOFT</t>
  </si>
  <si>
    <t>LOFT is an online shop that sells dresses and skirts, perfect-fitting pants, beautiful blouses, and more.</t>
  </si>
  <si>
    <t>loft.com</t>
  </si>
  <si>
    <t>https://www.linkedin.com/company/loft-store</t>
  </si>
  <si>
    <t>clientservices@loft.com</t>
  </si>
  <si>
    <t>1-888-563-8444</t>
  </si>
  <si>
    <t>Emily Vincent</t>
  </si>
  <si>
    <t>Co-Managing Partner</t>
  </si>
  <si>
    <t>https://www.linkedin.com/in/emily-vincent/</t>
  </si>
  <si>
    <t>Hexarad</t>
  </si>
  <si>
    <t>Health Care, Health Diagnostics, Medical, Telehealth</t>
  </si>
  <si>
    <t>Hexarad is a tech-enabled teleradiology that supports the remote reporting of medical scans such as CTs, MRIs and X-rays.</t>
  </si>
  <si>
    <t>hexarad.com</t>
  </si>
  <si>
    <t>https://www.linkedin.com/company/hexarad/?viewAsMember=true</t>
  </si>
  <si>
    <t>admin@hexarad.com</t>
  </si>
  <si>
    <t>0207 157 9591 ...</t>
  </si>
  <si>
    <t>MTIP AG, Foresight Group</t>
  </si>
  <si>
    <t>Farzana Rahman</t>
  </si>
  <si>
    <t>frahman@hexarad.com</t>
  </si>
  <si>
    <t>https://linkedin.com//in/farzana-rahman-4539a14a</t>
  </si>
  <si>
    <t>Water Intelligence</t>
  </si>
  <si>
    <t>Waste Management</t>
  </si>
  <si>
    <t>Palm Springs, California, United States</t>
  </si>
  <si>
    <t>Water Intelligence is a environmental services and technology company focused on detecting, finding and remediating water leaks.</t>
  </si>
  <si>
    <t>waterintelligence.co.uk</t>
  </si>
  <si>
    <t>https://www.linkedin.com/company/water-intelligence</t>
  </si>
  <si>
    <t>M&amp;T Bank</t>
  </si>
  <si>
    <t>Patrick Desouza</t>
  </si>
  <si>
    <t>pdesouza@waterintelligence.co.uk</t>
  </si>
  <si>
    <t>https://www.linkedin.com/in/patrick-desouza-0a211748/</t>
  </si>
  <si>
    <t>https://waterintelligence.co.uk/corporate-board-and-governance/#:~:text=Patrick%20J.%20DeSouza%2C%20Executive%20Chairman%20%C2%A0%20%C2%A0%20%C2%A0%20%C2%A0%20%C2%A0%20%C2%A0</t>
  </si>
  <si>
    <t>DR. PECKER is AI &amp; generative AI driven, smart clinics &amp; health tech software solutions, platform and services provider.</t>
  </si>
  <si>
    <t>Cessatech</t>
  </si>
  <si>
    <t>Cessatech is a pharmaceutical company.</t>
  </si>
  <si>
    <t>cessatech.com</t>
  </si>
  <si>
    <t>https://www.linkedin.com/company/cessatech/?trk=similar-pages_result-card_full-click</t>
  </si>
  <si>
    <t>info@cessatech.com</t>
  </si>
  <si>
    <t>45 9387 2309</t>
  </si>
  <si>
    <t>Investeringsselskabet MFO Private Equity</t>
  </si>
  <si>
    <t>Jes Trygved</t>
  </si>
  <si>
    <t>jes.trygved@cessatech.com</t>
  </si>
  <si>
    <t>https://linkedin.com/in/ACwAAAfyl9kBi2zE4WWcZbSphZQO6Kzove4ue1w</t>
  </si>
  <si>
    <t>boshhh mobile</t>
  </si>
  <si>
    <t>Financial Services, Telecommunications</t>
  </si>
  <si>
    <t>Manchester, Manchester, United Kingdom</t>
  </si>
  <si>
    <t>boshhh Mobile is an innovative Fin-telco start-up that provides tools to help build their credit scores and brighter financial future.</t>
  </si>
  <si>
    <t>boshhh.com</t>
  </si>
  <si>
    <t>https://www.linkedin.com/company/boshhh-uk</t>
  </si>
  <si>
    <t>Lewis Camilleri</t>
  </si>
  <si>
    <t>lewis@boshhh.com</t>
  </si>
  <si>
    <t>https://www.linkedin.com/in/lewis-camilleri-aab13b236/?originalSubdomain=uk</t>
  </si>
  <si>
    <t>Contribe.io</t>
  </si>
  <si>
    <t>SaaS, Software, Sustainability</t>
  </si>
  <si>
    <t>We turn sustainable collaborations into a competitive advantage</t>
  </si>
  <si>
    <t>contribe.io</t>
  </si>
  <si>
    <t>https://www.linkedin.com/company/contribe-io/</t>
  </si>
  <si>
    <t>hello@contribe.io</t>
  </si>
  <si>
    <t>Export and Investment Fund, Human Act, Rockstart, Rockstart</t>
  </si>
  <si>
    <t>Christoffer Bouet</t>
  </si>
  <si>
    <t>christoffer@contribe.io</t>
  </si>
  <si>
    <t>https://www.linkedin.com/in/christoffer-w-bouet-9086b7aa/</t>
  </si>
  <si>
    <t>Creaitor</t>
  </si>
  <si>
    <t>Artificial Intelligence (AI), Generative AI, Machine Learning, SaaS, Software</t>
  </si>
  <si>
    <t>Lucerne, Luzern, Switzerland</t>
  </si>
  <si>
    <t>SaaS, generative AI, GPT, Content Marketing</t>
  </si>
  <si>
    <t>creaitor.ai</t>
  </si>
  <si>
    <t>https://www.linkedin.com/company/80479012</t>
  </si>
  <si>
    <t>contact@creaitor.ai</t>
  </si>
  <si>
    <t>BackBone Ventures</t>
  </si>
  <si>
    <t>Simon Funk</t>
  </si>
  <si>
    <t>simon.funk@creaitor.ai</t>
  </si>
  <si>
    <t>https://linkedin.com/in/ACwAABVYFTABkKEgTqm23Vx3Z3KSe_qv0XaaZb4</t>
  </si>
  <si>
    <t>Site 20/20</t>
  </si>
  <si>
    <t>Construction, Industrial Automation</t>
  </si>
  <si>
    <t>Dartmouth, Nova Scotia, Canada</t>
  </si>
  <si>
    <t>Site 2020 is the smarter choice for traffic control.</t>
  </si>
  <si>
    <t>site2020.com</t>
  </si>
  <si>
    <t>https://www.linkedin.com/company/site2020/</t>
  </si>
  <si>
    <t>1 (800) 470-3077</t>
  </si>
  <si>
    <t>Energy Impact Partners, New Mountain Capital</t>
  </si>
  <si>
    <t>Mitchell Hollohan</t>
  </si>
  <si>
    <t>mitchell@site2020.com</t>
  </si>
  <si>
    <t>https://linkedin.com/in/ACwAABj5kjYBw0E2pvFEIQW7OM4nTYowH1UpP6g</t>
  </si>
  <si>
    <t>Roger (Sanos Group)</t>
  </si>
  <si>
    <t>Dental, Health Care, Software</t>
  </si>
  <si>
    <t>Wallisellen, Zurich, Switzerland</t>
  </si>
  <si>
    <t>Roger develops and markets dental practice management software products for the dental industry.</t>
  </si>
  <si>
    <t>goroger.com</t>
  </si>
  <si>
    <t>https://www.linkedin.com/company/goroger</t>
  </si>
  <si>
    <t>Google Ventures, Partech</t>
  </si>
  <si>
    <t>Victor Charlier</t>
  </si>
  <si>
    <t>victor.charlier@goroger.com</t>
  </si>
  <si>
    <t>https://www.linkedin.com/in/victor-charlier-34011748/</t>
  </si>
  <si>
    <t>Sadr Logistics Services</t>
  </si>
  <si>
    <t>Construction, Logistics, Manufacturing, Real Estate, Warehouse Automation, Warehousing</t>
  </si>
  <si>
    <t>Sadr Logistics Services manufactures and supplies metal shelves and storage systems for warehouses.</t>
  </si>
  <si>
    <t>sgp.com.sa</t>
  </si>
  <si>
    <t>https://sa.linkedin.com/company/alsamaanico</t>
  </si>
  <si>
    <t>request@sgp.com.sa</t>
  </si>
  <si>
    <t>Agricultural Development Fund</t>
  </si>
  <si>
    <t>Bander Bin Mohammed Al-Sama'Any</t>
  </si>
  <si>
    <t>bander@sgp.com.sa</t>
  </si>
  <si>
    <t>https://www.wsj.com/market-data/quotes/SA/XSAU/1832/company-people#:~:text=Bander%20bin%20Mohammed,Logistics%20Services%20Co.</t>
  </si>
  <si>
    <t>Moss Creek Resources Holdings</t>
  </si>
  <si>
    <t>Moss Creek Resources Holdings is a subsidiary of Surge Energy US Holdings Company.</t>
  </si>
  <si>
    <t>+1 832-431-3089</t>
  </si>
  <si>
    <t>Duquesne University</t>
  </si>
  <si>
    <t>Duquesne University provides a vibrant setting for a horizon-expanding education.</t>
  </si>
  <si>
    <t>duq.edu</t>
  </si>
  <si>
    <t>https://www.linkedin.com/school/duquesne-university/</t>
  </si>
  <si>
    <t>admissions@duq.edu</t>
  </si>
  <si>
    <t>+1 412-396-6000</t>
  </si>
  <si>
    <t>CDMRP, Peirce Family Foundation, Eden Hall Foundation, Henry L. Hillman Foundation</t>
  </si>
  <si>
    <t>Ken Gormley</t>
  </si>
  <si>
    <t>gormley@duq.edu</t>
  </si>
  <si>
    <t>https://www.duq.edu/about/leadership/index.php#:~:text=the%20larger%20world.-,President%20Ken%20Gormley,-President%20Ken%20Gormley</t>
  </si>
  <si>
    <t>Saudi EXIM</t>
  </si>
  <si>
    <t>Banking, Credit, Financial Services, Lending, Logistics</t>
  </si>
  <si>
    <t>Saudi EXIM is a financial institution that offers insurance, pre-export financing, credit, commercial lending, and financial services.</t>
  </si>
  <si>
    <t>saudiexim.gov.sa</t>
  </si>
  <si>
    <t>https://www.linkedin.com/company/saudiexim</t>
  </si>
  <si>
    <t>info@saudiexim.gov.sa</t>
  </si>
  <si>
    <t>Saad Alkhalb</t>
  </si>
  <si>
    <t>salkhalb@saudiexim.gov.sa</t>
  </si>
  <si>
    <t>https://linkedin.com/in/ACwAAA18iawBrXze9Hr75VSnMT6O2fwC7QOhxKw</t>
  </si>
  <si>
    <t>BITZER Kuhlmaschinenbau</t>
  </si>
  <si>
    <t>Industrial, Industrial Manufacturing, Mechanical Engineering, Sales</t>
  </si>
  <si>
    <t>Flowery Branch, Georgia, United States</t>
  </si>
  <si>
    <t>BITZER Kuhlmaschinenbau is a mechanical engineering company located in Sindelfingen.</t>
  </si>
  <si>
    <t>bitzer.de</t>
  </si>
  <si>
    <t>https://www.linkedin.com/company/bitzer-k-hlmachinenbau-gmbh</t>
  </si>
  <si>
    <t>info@bitzerus.com</t>
  </si>
  <si>
    <t>44 1908 642966</t>
  </si>
  <si>
    <t>Christian Wehrle</t>
  </si>
  <si>
    <t>christian.wehrle@bitzer.de</t>
  </si>
  <si>
    <t>https://www.bitzer.de/gb/en/about-us/#:~:text=Christian%20Wehrle%0AChief%20Executive%20Officer</t>
  </si>
  <si>
    <t>Gamebeast</t>
  </si>
  <si>
    <t>Low code tool for game developers</t>
  </si>
  <si>
    <t>gamebeast.gg</t>
  </si>
  <si>
    <t>https://www.linkedin.com/company/gamebeastgg/</t>
  </si>
  <si>
    <t>christian@gamebeast.gg</t>
  </si>
  <si>
    <t>J2 Ventures</t>
  </si>
  <si>
    <t>Zander Brumbaugh</t>
  </si>
  <si>
    <t>zander@gamebeast.gg</t>
  </si>
  <si>
    <t>https://linkedin.com/in/ACwAADIadXYBz11EFOYUkWMHEYr4NRUeWxKe70E</t>
  </si>
  <si>
    <t>Lingxi AR</t>
  </si>
  <si>
    <t>Lingxi AR is an AR optical display technology provider</t>
  </si>
  <si>
    <t>lx-ar.com</t>
  </si>
  <si>
    <t>https://www.linkedin.com/company/北京灵犀微光科技有限公司</t>
  </si>
  <si>
    <t>Hangzhoushi Shiye Touzi Jituan Youxian Gongsi, Sunny Optical Technology</t>
  </si>
  <si>
    <t>Yu Zheng</t>
  </si>
  <si>
    <t>zy@lx-ar.com</t>
  </si>
  <si>
    <t>https://www.crunchbase.com/person/yu-zheng-b3ba</t>
  </si>
  <si>
    <t>Convergent Therapeutics</t>
  </si>
  <si>
    <t>Convergent Therapeutics is a pharmaceutical company that focuses on developing radiopharmaceutical therapies for prostate cancer.</t>
  </si>
  <si>
    <t>convergentrx.com</t>
  </si>
  <si>
    <t>https://www.linkedin.com/company/convergent-therapeutics</t>
  </si>
  <si>
    <t>OrbiMed, RA Capital Management</t>
  </si>
  <si>
    <t>Philip Kantoff</t>
  </si>
  <si>
    <t>philip.kantoff@convergentrx.com</t>
  </si>
  <si>
    <t>https://www.linkedin.com/in/philip-kantoff-810153130/</t>
  </si>
  <si>
    <t>LiteraSeed</t>
  </si>
  <si>
    <t>Health Care, mHealth</t>
  </si>
  <si>
    <t>We recapture lost revenue and bridge care gaps by helping at-risk patients overcome communication barriers with their health providers.</t>
  </si>
  <si>
    <t>literaseed.io</t>
  </si>
  <si>
    <t>https://www.linkedin.com/company/literaseed</t>
  </si>
  <si>
    <t>Aziza Ismail</t>
  </si>
  <si>
    <t>aziza@literaseed.io</t>
  </si>
  <si>
    <t>https://www.linkedin.com/in/azizaismail/</t>
  </si>
  <si>
    <t>https://pitchbook.com/profiles/company/437666-68#undefined:~:text=Aziza%20Ismail,Chief%20Executive%20Officer</t>
  </si>
  <si>
    <t>Dr. Paws</t>
  </si>
  <si>
    <t>Dr. Paws is a brand specializing in premium pet care products.</t>
  </si>
  <si>
    <t>doctor-paws.com</t>
  </si>
  <si>
    <t>https://www.linkedin.com/company/dr-paws-veterinary</t>
  </si>
  <si>
    <t>Sauce.vc</t>
  </si>
  <si>
    <t>Udit Gadkary</t>
  </si>
  <si>
    <t>udit@drpaws.care</t>
  </si>
  <si>
    <t>https://www.linkedin.com/in/uditgadkary/</t>
  </si>
  <si>
    <t>Zhuoshi Future</t>
  </si>
  <si>
    <t>Artificial Intelligence (AI), EdTech, Education, Metaverse</t>
  </si>
  <si>
    <t>Zhuoshi Future is an artificial intelligence technology company.</t>
  </si>
  <si>
    <t>e-ai-edu.com</t>
  </si>
  <si>
    <t>zswl@e-ai-edu.com</t>
  </si>
  <si>
    <t>0108-217-6870</t>
  </si>
  <si>
    <t>Cowin Capital, Yonyou</t>
  </si>
  <si>
    <t>nunu.ai</t>
  </si>
  <si>
    <t>Artificial Intelligence (AI), Gaming, Internet</t>
  </si>
  <si>
    <t>nunu.ai is the frontier of artificial intelligence in gaming by creating the first multi-modal AI agents designed to test and play any game.</t>
  </si>
  <si>
    <t>https://www.linkedin.com/company/nunu-ai</t>
  </si>
  <si>
    <t>Jan Schnyder</t>
  </si>
  <si>
    <t>jan@nunu.ai</t>
  </si>
  <si>
    <t>https://www.linkedin.com/in/jan-schnyder/?originalSubdomain=ch</t>
  </si>
  <si>
    <t>https://pitchbook.com/profiles/company/589194-37#faqs</t>
  </si>
  <si>
    <t>S!NG</t>
  </si>
  <si>
    <t>Information Technology, Mobile Devices, Music, Software</t>
  </si>
  <si>
    <t>S!NG is a hesitation-free idea-sharing platform providing new groundbreaking technology services targeted for the music industry.</t>
  </si>
  <si>
    <t>sing.link</t>
  </si>
  <si>
    <t>https://www.linkedin.com/company/sing-inc/</t>
  </si>
  <si>
    <t>info@sing-inc.com</t>
  </si>
  <si>
    <t>Geoff Osler</t>
  </si>
  <si>
    <t>geoff@sing-inc.com</t>
  </si>
  <si>
    <t>https://www.linkedin.com/in/osler/</t>
  </si>
  <si>
    <t>Qianxun Intelligence</t>
  </si>
  <si>
    <t>Internet, Software</t>
  </si>
  <si>
    <t>Qianxun Intelligence is an intelligent technology developer that offers software development, intelligent robot research and development.</t>
  </si>
  <si>
    <t>Highlight Capital</t>
  </si>
  <si>
    <t>Heather's Choice</t>
  </si>
  <si>
    <t>Agriculture, Consumer Goods, Food and Beverage, Nutrition, Organic Food, Outdoors, Travel</t>
  </si>
  <si>
    <t>Heather's Choice is an online store that provides lightweight, packable meals, and snack products.</t>
  </si>
  <si>
    <t>heatherschoice.com</t>
  </si>
  <si>
    <t>https://www.linkedin.com/company/heatherschoice</t>
  </si>
  <si>
    <t>SKU</t>
  </si>
  <si>
    <t>Heather Kelly</t>
  </si>
  <si>
    <t>heather@heatherschoice.com</t>
  </si>
  <si>
    <t>https://www.linkedin.com/in/heathertheresakelly/</t>
  </si>
  <si>
    <t>https://pitchbook.com/profiles/company/188068-42#undefined</t>
  </si>
  <si>
    <t>Halden</t>
  </si>
  <si>
    <t>B2C, E-Commerce, Fashion</t>
  </si>
  <si>
    <t>Halden strive is to inspire, innovate, and affect the world of men's accessories by providing great workmanship &amp; unique designs.</t>
  </si>
  <si>
    <t>haldenluxury.com</t>
  </si>
  <si>
    <t>Prajay Advisors</t>
  </si>
  <si>
    <t>Mukund Singhal</t>
  </si>
  <si>
    <t>mukund@haldenluxury.com</t>
  </si>
  <si>
    <t>https://www.linkedin.com/in/mukund-singhal/</t>
  </si>
  <si>
    <t>Skydo</t>
  </si>
  <si>
    <t>Skydo is an online payment platform for receiving payments from overseas businesses.</t>
  </si>
  <si>
    <t>skydo.com</t>
  </si>
  <si>
    <t>https://in.linkedin.com/company/skydotech</t>
  </si>
  <si>
    <t>Srivatsan Sridhar</t>
  </si>
  <si>
    <t>srivatsan@skydo.com</t>
  </si>
  <si>
    <t>https://linkedin.com/in/ACwAAABiezoB4ZVqUgVvrHFB5dsjdrXFAR45eUk</t>
  </si>
  <si>
    <t>iTruck</t>
  </si>
  <si>
    <t>Automotive, Mobile Apps, Transportation</t>
  </si>
  <si>
    <t>iTruck is a transportation application that offers an integrated trading platform for used trucks.</t>
  </si>
  <si>
    <t>itruck.co.kr</t>
  </si>
  <si>
    <t>support@itruck.co.kr</t>
  </si>
  <si>
    <t>+82 02 4949 8989</t>
  </si>
  <si>
    <t>Hanna Chung</t>
  </si>
  <si>
    <t>hanna.chung@itruck.co.kr</t>
  </si>
  <si>
    <t>https://impactcollective.moim.co/forums/QMZU1HR1E/threads/TDKOCKD5G</t>
  </si>
  <si>
    <t>Creatrip</t>
  </si>
  <si>
    <t>Information Services, Information Technology, Tourism, Travel</t>
  </si>
  <si>
    <t>Creatrip, a platform where local tourism courses</t>
  </si>
  <si>
    <t>creatrip.co.kr</t>
  </si>
  <si>
    <t>https://www.linkedin.com/company/creatrip</t>
  </si>
  <si>
    <t>hello@creatrip.net</t>
  </si>
  <si>
    <t>Nice Investment Partners, Kaist Venture Investment Holdings</t>
  </si>
  <si>
    <t>Haemin Yim</t>
  </si>
  <si>
    <t>haemin.yim@creatrip.com</t>
  </si>
  <si>
    <t>https://www.linkedin.com/in/haeminyim/?originalSubdomain=kr</t>
  </si>
  <si>
    <t>Rabot</t>
  </si>
  <si>
    <t>Analytics, Artificial Intelligence (AI), Enterprise Software, Software</t>
  </si>
  <si>
    <t>Rabot offers an AI platform for companies to achieve visibility and insights for packing operations and operation workflow automation.</t>
  </si>
  <si>
    <t>rabot.us</t>
  </si>
  <si>
    <t>https://www.linkedin.com/company/rabotinc/</t>
  </si>
  <si>
    <t>info@rabot.us</t>
  </si>
  <si>
    <t>844-998-0268</t>
  </si>
  <si>
    <t>Newfund</t>
  </si>
  <si>
    <t>Channa Ranatunga</t>
  </si>
  <si>
    <t>channa@rabot.us</t>
  </si>
  <si>
    <t>https://www.linkedin.com/in/rchanna/</t>
  </si>
  <si>
    <t>https://www.crunchbase.com/person/channa-ranatunga</t>
  </si>
  <si>
    <t>Maple Materials</t>
  </si>
  <si>
    <t>Battery, Renewable Energy, Sustainability</t>
  </si>
  <si>
    <t>Maple Materials is a sustainable energy development company that offers carbon-consuming battery anode material.</t>
  </si>
  <si>
    <t>maplematerials.com</t>
  </si>
  <si>
    <t>https://www.linkedin.com/company/maple-materials/</t>
  </si>
  <si>
    <t>info@maplematerials.com</t>
  </si>
  <si>
    <t>+1 510-409-7499</t>
  </si>
  <si>
    <t>Drew Reid</t>
  </si>
  <si>
    <t>drew@maplematerials.com</t>
  </si>
  <si>
    <t>https://linkedin.com//in/drewlreid</t>
  </si>
  <si>
    <t>OrthoLazer</t>
  </si>
  <si>
    <t>OrthoLazer provides laser treatment to reduce the pain and inflammation associated with chronic and acute conditions.</t>
  </si>
  <si>
    <t>ortholazer.com</t>
  </si>
  <si>
    <t>https://www.linkedin.com/company/ortholazer</t>
  </si>
  <si>
    <t>info@ortholazer.com</t>
  </si>
  <si>
    <t>1 888-652-9199</t>
  </si>
  <si>
    <t>Joann Pennington</t>
  </si>
  <si>
    <t>jpennington@ortholazer.com</t>
  </si>
  <si>
    <t>https://linkedin.com/in/ACwAACsltCkBhirndNSozupCFoguSluvTqw78m8</t>
  </si>
  <si>
    <t>Era Finance</t>
  </si>
  <si>
    <t>Apps, Artificial Intelligence (AI), Financial Services, Service Industry</t>
  </si>
  <si>
    <t>Era is a financial management platform driven by AI that makes asset management more accessible.</t>
  </si>
  <si>
    <t>era.app</t>
  </si>
  <si>
    <t>https://www.linkedin.com/company/financial-assistant</t>
  </si>
  <si>
    <t>Northzone</t>
  </si>
  <si>
    <t>Alex Norcliffe</t>
  </si>
  <si>
    <t>alex@era.app</t>
  </si>
  <si>
    <t>https://linkedin.com/in/ACwAAAB-GGsBafVFPoqC1TfkGuTX8havZOvQ548</t>
  </si>
  <si>
    <t>Open Access Energy</t>
  </si>
  <si>
    <t>Renewable Energy, Software</t>
  </si>
  <si>
    <t>Open Access Energy provides energy management software.</t>
  </si>
  <si>
    <t>openaccess.energy</t>
  </si>
  <si>
    <t>https://www.linkedin.com/company/open-access-energy/about/</t>
  </si>
  <si>
    <t>Factor[e] Ventures</t>
  </si>
  <si>
    <t>Gerjo Hoffman</t>
  </si>
  <si>
    <t>gerjo@openaccess.energy</t>
  </si>
  <si>
    <t>https://linkedin.com//in/gerjohoffman</t>
  </si>
  <si>
    <t>Predictive Discovery</t>
  </si>
  <si>
    <t>Predictive Discovery is operates as a gold exploration company.</t>
  </si>
  <si>
    <t>predictivediscovery.com</t>
  </si>
  <si>
    <t>https://www.linkedin.com/company/predictivediscovery</t>
  </si>
  <si>
    <t>+61 8 9216 1000</t>
  </si>
  <si>
    <t>Perseus Mining, African Lion Ltd</t>
  </si>
  <si>
    <t>Andrew Pardey</t>
  </si>
  <si>
    <t>andrew.pardey@predictivediscovery.com</t>
  </si>
  <si>
    <t>https://www.predictivediscovery.com/who-we-are/#our-leadership:~:text=Our%20management-,Andrew%20Pardey%0AManaging%20Director,-Refer%20to%20description</t>
  </si>
  <si>
    <t>Hedera-22</t>
  </si>
  <si>
    <t>Liège, Liege, Belgium</t>
  </si>
  <si>
    <t>R&amp;D of innovative products based on the use of new natural molecules</t>
  </si>
  <si>
    <t>npd.hedera22.com</t>
  </si>
  <si>
    <t>https://www.linkedin.com/company/hedera-22/?originalSubdomain=be</t>
  </si>
  <si>
    <t>Denis Baurain</t>
  </si>
  <si>
    <t>denis@hedera22.com</t>
  </si>
  <si>
    <t>https://www.cbinsights.com/company/hedera-22/people</t>
  </si>
  <si>
    <t>Arkansas Museum of Fine Arts</t>
  </si>
  <si>
    <t>Art, Non Profit, Performing Arts</t>
  </si>
  <si>
    <t>Arkansas Museum of Fine Arts offers array of visual, performing arts and educational experiences.</t>
  </si>
  <si>
    <t>arkmfa.org</t>
  </si>
  <si>
    <t>https://www.linkedin.com/company/arkansas-arts-center/</t>
  </si>
  <si>
    <t>connect@arkmfa.org</t>
  </si>
  <si>
    <t>501.372.4000</t>
  </si>
  <si>
    <t>Windgate Foundation, Arvest Bank Group, Bank of America</t>
  </si>
  <si>
    <t>Victoria Ramirez</t>
  </si>
  <si>
    <t>vramirez@arkmfa.org</t>
  </si>
  <si>
    <t>https://www.linkedin.com/in/victoria-ramirez-1a2b724/</t>
  </si>
  <si>
    <t>Spark Energy Services</t>
  </si>
  <si>
    <t>Clean Energy, Energy, Finance</t>
  </si>
  <si>
    <t>Spark Energy Services is an energy service finance company.</t>
  </si>
  <si>
    <t>spark.energy</t>
  </si>
  <si>
    <t>https://www.linkedin.com/company/spark-energy-services/</t>
  </si>
  <si>
    <t>+44 207 121 6101</t>
  </si>
  <si>
    <t>Triple Jump</t>
  </si>
  <si>
    <t>Geoff Sinclair</t>
  </si>
  <si>
    <t>geoff@camco.fm</t>
  </si>
  <si>
    <t>https://www.linkedin.com/in/geoff-sinclair-149594/</t>
  </si>
  <si>
    <t>spark.energy redirect on camco.fm this websitr</t>
  </si>
  <si>
    <t>MoreVFX</t>
  </si>
  <si>
    <t>Animation, Film Production, TV Production</t>
  </si>
  <si>
    <t>MoreVFX provides visual effects for film, TV series, and animation production.</t>
  </si>
  <si>
    <t>morevfx.com</t>
  </si>
  <si>
    <t>https://www.linkedin.com/company/more-vfx/</t>
  </si>
  <si>
    <t>more@morevfx.com</t>
  </si>
  <si>
    <t>010-51077448</t>
  </si>
  <si>
    <t>Dengfeng International, Filmko Film</t>
  </si>
  <si>
    <t>Jian Xu</t>
  </si>
  <si>
    <t>https://www.crunchbase.com/organization/morevfx/people</t>
  </si>
  <si>
    <t>MemGPT</t>
  </si>
  <si>
    <t>Artificial Intelligence (AI), Chatbot</t>
  </si>
  <si>
    <t>MemGPT is a toolkit designed for creating AI agents.</t>
  </si>
  <si>
    <t>memgpt.ai</t>
  </si>
  <si>
    <t>Felicis</t>
  </si>
  <si>
    <t>Charles Parker</t>
  </si>
  <si>
    <t>charles@memgpt.ai</t>
  </si>
  <si>
    <t>https://pitchbook.com/profiles/company/616026-43#research</t>
  </si>
  <si>
    <t>Rhode Island Airport Corporation</t>
  </si>
  <si>
    <t>Warwick, Rhode Island, United States</t>
  </si>
  <si>
    <t>Rhode Island Airport Corporation provides airport services for several airlines.</t>
  </si>
  <si>
    <t>flyri.com</t>
  </si>
  <si>
    <t>infodesk@pvdairport.com</t>
  </si>
  <si>
    <t>U.S. Department of Transportation, United States Senate</t>
  </si>
  <si>
    <t>Iftikhar Ahmad</t>
  </si>
  <si>
    <t>https://flyri.com/riac/about-us/</t>
  </si>
  <si>
    <t>Finger Lakes Community College</t>
  </si>
  <si>
    <t>Canandaigua, New York, United States</t>
  </si>
  <si>
    <t>Finger Lakes Community College is a school in Canandaigua.</t>
  </si>
  <si>
    <t>flcc.edu</t>
  </si>
  <si>
    <t>https://www.linkedin.com/company/finger-lakes-community-college</t>
  </si>
  <si>
    <t>alumni@flcc.edu</t>
  </si>
  <si>
    <t>(315)331-9098</t>
  </si>
  <si>
    <t>BioMADE</t>
  </si>
  <si>
    <t>Robert Nye</t>
  </si>
  <si>
    <t>robert.nye@flcc.edu</t>
  </si>
  <si>
    <t>https://www.linkedin.com/in/robert-nye-8579ab95/</t>
  </si>
  <si>
    <t>Care Ring</t>
  </si>
  <si>
    <t>Health Care, Non Profit, Wellness</t>
  </si>
  <si>
    <t>Care Ring is a nonprofit organization that provides low-cost clinics, physicians reach out, and maternal-child health services.</t>
  </si>
  <si>
    <t>careringnc.org</t>
  </si>
  <si>
    <t>https://www.linkedin.com/company/care-ring/</t>
  </si>
  <si>
    <t>1 (704) 375-0172</t>
  </si>
  <si>
    <t>SECU Foundation</t>
  </si>
  <si>
    <t>Tchernavia Montgomery</t>
  </si>
  <si>
    <t>tmontgomery@careringnc.org</t>
  </si>
  <si>
    <t>https://linkedin.com/in/ACwAAAofY7sBsegzUKBf-iXRzCXppgDdU6dSMN4</t>
  </si>
  <si>
    <t>Hengzhi Future</t>
  </si>
  <si>
    <t>Hengzhi Future is a developer of consumer-grade robotic products.</t>
  </si>
  <si>
    <t>hengbot.com</t>
  </si>
  <si>
    <t>hellohengbot@163.com</t>
  </si>
  <si>
    <t>CWB Capital, Songshan Lake Xbot Park</t>
  </si>
  <si>
    <t>Peiheng Song</t>
  </si>
  <si>
    <t>songpeiheng@hengbot.com</t>
  </si>
  <si>
    <t>https://pitchbook.com/profiles/company/522281-26#timeline</t>
  </si>
  <si>
    <t>Shineyo Medical</t>
  </si>
  <si>
    <t>Shineyo Medical is a provider of minimally invasive cardiovascular interventional treatment devices.</t>
  </si>
  <si>
    <t>shineyomedical.com</t>
  </si>
  <si>
    <t>hr@shineyomedical.com</t>
  </si>
  <si>
    <t>021-61609050</t>
  </si>
  <si>
    <t>Guangzhou Financial Holding Fund Management</t>
  </si>
  <si>
    <t>Shuguo Chen</t>
  </si>
  <si>
    <t>shuguo@shineyomedical.com</t>
  </si>
  <si>
    <t>https://pitchbook.com/profiles/company/491487-40#timeline</t>
  </si>
  <si>
    <t>FieldGoods</t>
  </si>
  <si>
    <t>Food and Beverage, Food Delivery, Food Processing</t>
  </si>
  <si>
    <t>FieldGoods is a meal brand, is on mission to reinvent the ready meal.</t>
  </si>
  <si>
    <t>fieldgoods.co.uk</t>
  </si>
  <si>
    <t>https://www.linkedin.com/company/fieldgoods</t>
  </si>
  <si>
    <t>Elliot Day</t>
  </si>
  <si>
    <t>elliot@fieldgoods.co.uk</t>
  </si>
  <si>
    <t>https://www.linkedin.com/in/elliot-day-92443650/</t>
  </si>
  <si>
    <t>News Literacy Project</t>
  </si>
  <si>
    <t>Engineering, Human Resources, Management, Marketing, Operations</t>
  </si>
  <si>
    <t>Education, News</t>
  </si>
  <si>
    <t>News Literacy Project is a national educational program.</t>
  </si>
  <si>
    <t>newslit.org</t>
  </si>
  <si>
    <t>https://www.linkedin.com/company/newslitproject</t>
  </si>
  <si>
    <t>info@newslit.org</t>
  </si>
  <si>
    <t>The Broad Foundations</t>
  </si>
  <si>
    <t>Charles Salter</t>
  </si>
  <si>
    <t>csalter@newslit.org</t>
  </si>
  <si>
    <t>https://newslit.org/updates/a-message-from-our-new-ceo-charles-chuck-salter/</t>
  </si>
  <si>
    <t>Spoony</t>
  </si>
  <si>
    <t>Consumer, Health Care, Marketplace, Social Media, Social Network, Software</t>
  </si>
  <si>
    <t>Spoony is a community platform created specifically for quirky, chronically sick, disabled, and wonderfully amazing self.</t>
  </si>
  <si>
    <t>spoony.app</t>
  </si>
  <si>
    <t>https://www.linkedin.com/company/spoonyapp</t>
  </si>
  <si>
    <t>hello@spoony.app</t>
  </si>
  <si>
    <t>Nicholas Carlton</t>
  </si>
  <si>
    <t>nicholas@spoony.app</t>
  </si>
  <si>
    <t>https://linkedin.com//in/nicholascarlton</t>
  </si>
  <si>
    <t>ID Privacy</t>
  </si>
  <si>
    <t>Privacy, SaaS, Software</t>
  </si>
  <si>
    <t>ID Privacy is a SaaS company that offers a platform for privacy enhancing technology data administration services.</t>
  </si>
  <si>
    <t>idprivacy.io</t>
  </si>
  <si>
    <t>info@idprivacy.io</t>
  </si>
  <si>
    <t>albert@idprivacy.io</t>
  </si>
  <si>
    <t>https://pitchbook.com/profiles/company/631859-77#overview</t>
  </si>
  <si>
    <t>Grinds 360</t>
  </si>
  <si>
    <t>EdTech, Secondary Education</t>
  </si>
  <si>
    <t>Sandyford, Dublin, Ireland</t>
  </si>
  <si>
    <t>Grinds 360 operates as a hybrid learning platform.</t>
  </si>
  <si>
    <t>grinds360.ie</t>
  </si>
  <si>
    <t>Ronan Murlock</t>
  </si>
  <si>
    <t>ronan@grinds360.ie</t>
  </si>
  <si>
    <t>https://pitchbook.com/profiles/company/631422-55#overview</t>
  </si>
  <si>
    <t>Curamatic</t>
  </si>
  <si>
    <t>Analytics, Artificial Intelligence (AI), Data Management, Health Care, Risk Management, Software</t>
  </si>
  <si>
    <t>Curamatic is a healthtech company that offers a software to manage care programs as well as AI analytics, workflow and data management.</t>
  </si>
  <si>
    <t>curamatic.com</t>
  </si>
  <si>
    <t>https://www.linkedin.com/company/curamatic/</t>
  </si>
  <si>
    <t>+1 917-275-7650</t>
  </si>
  <si>
    <t>Gavin Stewart</t>
  </si>
  <si>
    <t>gstewart@curamatic.com</t>
  </si>
  <si>
    <t>https://www.linkedin.com/in/gavinestewart/</t>
  </si>
  <si>
    <t>TriHaz Solutions</t>
  </si>
  <si>
    <t>Hospital, Medical, Waste Management</t>
  </si>
  <si>
    <t>TriHaz Solutions is a waste management company that offers disposal services for medical waste.</t>
  </si>
  <si>
    <t>trihazsolutions.com</t>
  </si>
  <si>
    <t>https://www.linkedin.com/company/trihaz-solutions</t>
  </si>
  <si>
    <t>info@trihaz.com</t>
  </si>
  <si>
    <t>+1 256-464-2546</t>
  </si>
  <si>
    <t>Richard Warren</t>
  </si>
  <si>
    <t>https://pitchbook.com/profiles/company/320072-23#:~:text=Who%20is%20the%20CEO%20of,the%20CEO%20of%20TriHaz%20Solutions.</t>
  </si>
  <si>
    <t>DentiQube</t>
  </si>
  <si>
    <t>Data Integration, Data Management, Generative AI, Software</t>
  </si>
  <si>
    <t>DentiQube is a lab operation management platform that provides solutions for dental laboratory request forms using OCR AI and generative AI.</t>
  </si>
  <si>
    <t>dentiqube.com</t>
  </si>
  <si>
    <t>dentiqube_cs@qclick.com</t>
  </si>
  <si>
    <t>0507-0178-1966</t>
  </si>
  <si>
    <t>Heeyeon Kim</t>
  </si>
  <si>
    <t>https://pitchbook.com/profiles/company/592486-12#overview</t>
  </si>
  <si>
    <t>Barf Dog</t>
  </si>
  <si>
    <t>Animal Feed, Manufacturing</t>
  </si>
  <si>
    <t>Chungju, Ch'ungch'ong-bukto, South Korea</t>
  </si>
  <si>
    <t>Barf Dog manufactures, supplies, and sells pet food.</t>
  </si>
  <si>
    <t>barfdog.co.kr</t>
  </si>
  <si>
    <t>info@freshour.co.kr</t>
  </si>
  <si>
    <t>+82 043 855 4995</t>
  </si>
  <si>
    <t>Lim Kyung-Ho</t>
  </si>
  <si>
    <t>https://www.barfdog.co.kr/community/about</t>
  </si>
  <si>
    <t>Volt Carbon Technologies</t>
  </si>
  <si>
    <t>Energy, Mining, Renewable Energy</t>
  </si>
  <si>
    <t>Volt Carbon Technologies aims to create a full ecosystem that includes vital extraction of mineral resources.</t>
  </si>
  <si>
    <t>voltcarbontech.com</t>
  </si>
  <si>
    <t>https://www.linkedin.com/company/volt-carbon-technologies/</t>
  </si>
  <si>
    <t>info@voltcarbontech.com</t>
  </si>
  <si>
    <t>(647)-546-7049</t>
  </si>
  <si>
    <t>V-Bond Lee</t>
  </si>
  <si>
    <t>vlee@voltcarbontech.com</t>
  </si>
  <si>
    <t>https://linkedin.com/in/ACwAAAIAhzABRatB5xzGItL8UGDrNeRsHnuG-t8</t>
  </si>
  <si>
    <t>The Chartis Group</t>
  </si>
  <si>
    <t>Consulting, Health Care, Information Technology, Insurance, Legal</t>
  </si>
  <si>
    <t>The Chartis Group is a advisory services firm dedicated to the healthcare industry.</t>
  </si>
  <si>
    <t>chartis.com</t>
  </si>
  <si>
    <t>https://www.linkedin.com/company/the-chartis-group</t>
  </si>
  <si>
    <t>chartis@chartis.com</t>
  </si>
  <si>
    <t>877.667.4700</t>
  </si>
  <si>
    <t>RLH Equity Partners</t>
  </si>
  <si>
    <t>Ken Graboys</t>
  </si>
  <si>
    <t>kgraboys@chartis.com</t>
  </si>
  <si>
    <t>https://linkedin.com/in/ACwAABZJDx4B6moXbwerIUXJyC8Rbi2S1RR7KEo</t>
  </si>
  <si>
    <t>CuraLinc Healthcare</t>
  </si>
  <si>
    <t>Consulting, Health Care, Mental Health, Wellness</t>
  </si>
  <si>
    <t>CuraLinc Healthcare is a mental health wellness program that supports employees and students with assistive well-being program services.</t>
  </si>
  <si>
    <t>curalinc.com</t>
  </si>
  <si>
    <t>https://www.linkedin.com/company/curalinc-healthcare/</t>
  </si>
  <si>
    <t>info@curalinc.com</t>
  </si>
  <si>
    <t>+1 800 490 1585</t>
  </si>
  <si>
    <t>Lightyear Capital</t>
  </si>
  <si>
    <t>Kevin Webber</t>
  </si>
  <si>
    <t>Partner</t>
  </si>
  <si>
    <t>kevin@trihaz.com</t>
  </si>
  <si>
    <t>https://www.linkedin.com/in/kevin-webber-681b4666/</t>
  </si>
  <si>
    <t>Nepoe</t>
  </si>
  <si>
    <t>Artificial Intelligence (AI), Business Development, Enterprise Software</t>
  </si>
  <si>
    <t>Nepoe is an AI technology developer that offers Gen-AI platforms and services.</t>
  </si>
  <si>
    <t>Rural Communities Housing Development Corporation</t>
  </si>
  <si>
    <t>Engineering, Finance, Human Resources, Management, Product</t>
  </si>
  <si>
    <t>Communities, Real Estate, Smart Building</t>
  </si>
  <si>
    <t>Ukiah, California, United States</t>
  </si>
  <si>
    <t>RCHDC is a charitable, non-profit, public benefit corporation. They provide affordable housing for low and moderate-income persons.</t>
  </si>
  <si>
    <t>rchdc.org</t>
  </si>
  <si>
    <t>https://www.linkedin.com/company/rural-communities-housing-development-corporation/about/</t>
  </si>
  <si>
    <t>info@rchdc.org</t>
  </si>
  <si>
    <t>+ 1 707 463 1975</t>
  </si>
  <si>
    <t>Federal Home Loan Bank of San Francisco, Tri Counties Bank</t>
  </si>
  <si>
    <t>Ryan Larue</t>
  </si>
  <si>
    <t>rlarue@rchdc.org</t>
  </si>
  <si>
    <t>https://linkedin.com/in/ACwAADUccKUBkFHWLrf6sdzPMMZF1FRsJwxg5HM</t>
  </si>
  <si>
    <t>Feeding Florida</t>
  </si>
  <si>
    <t>Charity, Food and Beverage, Non Profit</t>
  </si>
  <si>
    <t>Tallahassee, Florida, United States</t>
  </si>
  <si>
    <t>Feeding Florida operates as a network of food banks that working to solve hunger.</t>
  </si>
  <si>
    <t>feedingflorida.org</t>
  </si>
  <si>
    <t>https://www.linkedin.com/company/feeding-florida</t>
  </si>
  <si>
    <t>The Duke Energy Foundation</t>
  </si>
  <si>
    <t>Robin Safley</t>
  </si>
  <si>
    <t>robin@feedingflorida.org</t>
  </si>
  <si>
    <t>https://www.linkedin.com/in/robinsafley/</t>
  </si>
  <si>
    <t>https://www.feedingflorida.org/feeding-florida/staff-board#:~:text=Robin%20Safley,CEO</t>
  </si>
  <si>
    <t>WeExpert</t>
  </si>
  <si>
    <t>Consulting, Outsourcing</t>
  </si>
  <si>
    <t>Wroclaw, Dolnoslaskie, Poland</t>
  </si>
  <si>
    <t>WeExpert is a bridge that connects IT and digital specialists from Eastern Europe with organizations from the US and Canada.</t>
  </si>
  <si>
    <t>weexpert.io</t>
  </si>
  <si>
    <t>https://www.linkedin.com/company/weexpert-io</t>
  </si>
  <si>
    <t>48 718 808 505</t>
  </si>
  <si>
    <t>Euvic</t>
  </si>
  <si>
    <t>Roman Bezzubchenko</t>
  </si>
  <si>
    <t>roman.bezzubchenko@weexpert.io</t>
  </si>
  <si>
    <t>https://www.linkedin.com/in/roman-bezzubchenko-668b55212/</t>
  </si>
  <si>
    <t>Veikul</t>
  </si>
  <si>
    <t>Nuevo, California, United States</t>
  </si>
  <si>
    <t>Veikul is a marketplace that connects ride-hailing and delivery platforms.</t>
  </si>
  <si>
    <t>veikul.com</t>
  </si>
  <si>
    <t>https://www.linkedin.com/company/veikul</t>
  </si>
  <si>
    <t>Sebastian Laris</t>
  </si>
  <si>
    <t>spena@veikul.com</t>
  </si>
  <si>
    <t>https://www.linkedin.com/in/penalaris/</t>
  </si>
  <si>
    <t>Wopan</t>
  </si>
  <si>
    <t>Education, Sports</t>
  </si>
  <si>
    <t>Wopan is a brand associated with rock climbing gyms.</t>
  </si>
  <si>
    <t>Hongyi Zhou</t>
  </si>
  <si>
    <t>Wave Shopping</t>
  </si>
  <si>
    <t>A More Thrilling Shopping Experience</t>
  </si>
  <si>
    <t>joinwave.com</t>
  </si>
  <si>
    <t>https://www.linkedin.com/company/waveshopping/</t>
  </si>
  <si>
    <t>support@joinwave.com</t>
  </si>
  <si>
    <t>Greg Gatto</t>
  </si>
  <si>
    <t>greg@joinwave.com</t>
  </si>
  <si>
    <t>https://www.linkedin.com/in/greg-gatto-398287195/</t>
  </si>
  <si>
    <t>Keyang Technology</t>
  </si>
  <si>
    <t>Electronics, Manufacturing, Professional Services, Semiconductor</t>
  </si>
  <si>
    <t>Keyang Technology is a manufacturer of semiconductor CIM, photovoltaics, and LEDs, specialising in professional software and solutions.</t>
  </si>
  <si>
    <t>cowintech.cn</t>
  </si>
  <si>
    <t>haojl@kycowin.cn</t>
  </si>
  <si>
    <t>+86-139 1185 5717</t>
  </si>
  <si>
    <t>Dachuan Technology</t>
  </si>
  <si>
    <t>Auto Insurance, Automotive, Service Industry</t>
  </si>
  <si>
    <t>Dachuan Technology offers digital operations services for auto cities and dealers.</t>
  </si>
  <si>
    <t>dachuantech.com</t>
  </si>
  <si>
    <t>Linping Guotou</t>
  </si>
  <si>
    <t>Shellpia</t>
  </si>
  <si>
    <t>Recycling, Sustainability, Waste Management</t>
  </si>
  <si>
    <t>Incheon, Inch'on-jikhalsi, South Korea</t>
  </si>
  <si>
    <t>Shellpia is a recycling company that specializes in recycling shell waste to produce calcium chloride and deicing agents.</t>
  </si>
  <si>
    <t>shellpia.kr</t>
  </si>
  <si>
    <t>Choi Soo-Bin</t>
  </si>
  <si>
    <t>https://pitchbook.com/profiles/company/638120-17#overview</t>
  </si>
  <si>
    <t>Virocell Biologics</t>
  </si>
  <si>
    <t>Machinery Manufacturing, Manufacturing, Medical Device</t>
  </si>
  <si>
    <t>Virocell Biologics is a contract development and manufacturing organization (CDMO) that manufactures viral vectors.</t>
  </si>
  <si>
    <t>virocell.com</t>
  </si>
  <si>
    <t>https://www.linkedin.com/company/virocell-biologics/</t>
  </si>
  <si>
    <t>First Light Asset Management</t>
  </si>
  <si>
    <t>John W. Hadden</t>
  </si>
  <si>
    <t>jhadden@virocell.com</t>
  </si>
  <si>
    <t>https://www.linkedin.com/in/johnwhadden/</t>
  </si>
  <si>
    <t>aglow</t>
  </si>
  <si>
    <t>Ultimo, New South Wales, Australia</t>
  </si>
  <si>
    <t>aglow is to help make skin, beauty, and hair memberships the new normal, improving the businesses and lives of salon professionals.</t>
  </si>
  <si>
    <t>getaglow.co</t>
  </si>
  <si>
    <t>https://www.linkedin.com/company/getaglow/</t>
  </si>
  <si>
    <t>support@getaglow.co</t>
  </si>
  <si>
    <t>1300 585 130</t>
  </si>
  <si>
    <t>Brand Fund</t>
  </si>
  <si>
    <t>Karl Margrain</t>
  </si>
  <si>
    <t>karl@getaglow.co</t>
  </si>
  <si>
    <t>https://www.linkedin.com/in/karl-margrain-26118921/</t>
  </si>
  <si>
    <t>Qingdao Jiuchuang</t>
  </si>
  <si>
    <t>Credit, Finance, FinTech</t>
  </si>
  <si>
    <t>Qingdao Jiuchuang, a corporate credit assessment and risk management service provider.</t>
  </si>
  <si>
    <t>PsycoAI</t>
  </si>
  <si>
    <t>Health Care, Health Insurance, Personal Health</t>
  </si>
  <si>
    <t>PsycoAI provides empathetic and personalized emotional support, enhancing the customer experience.</t>
  </si>
  <si>
    <t>psyco.ai</t>
  </si>
  <si>
    <t>https://www.linkedin.com/company/psycoai/</t>
  </si>
  <si>
    <t>fabio@psyco.ai</t>
  </si>
  <si>
    <t>Fabio Tiepolo</t>
  </si>
  <si>
    <t>https://www.psyco.ai/about-us#:~:text=Fabio%20Tiepolo,CEO%20%26%20Founder</t>
  </si>
  <si>
    <t>Advanced Machine Components</t>
  </si>
  <si>
    <t>Advanced Machine Components is a manufacturing company.</t>
  </si>
  <si>
    <t>+1 414-526-2981</t>
  </si>
  <si>
    <t>RxSave Card</t>
  </si>
  <si>
    <t>RxSave Card enhances pharmacy benefits for employees and companies by enabling transparent prescription pricing and immediate savings.</t>
  </si>
  <si>
    <t>rxsavecards.com</t>
  </si>
  <si>
    <t>info@rxsavecards.com</t>
  </si>
  <si>
    <t>Distributed Ventures</t>
  </si>
  <si>
    <t>Chris Crawford</t>
  </si>
  <si>
    <t>https://pitchbook.com/profiles/company/634872-25#overview</t>
  </si>
  <si>
    <t>Danbo Pharmaceutical</t>
  </si>
  <si>
    <t>Biopharma, Dietary Supplements, Pharmaceutical</t>
  </si>
  <si>
    <t>Danbo Pharmaceutical produces dietary nutritional supplements with popular health categories.</t>
  </si>
  <si>
    <t>Guihe Capital</t>
  </si>
  <si>
    <t>Hong Zhang</t>
  </si>
  <si>
    <t>https://pitchbook.com/profiles/company/633333-79#funding</t>
  </si>
  <si>
    <t>Pitch Better</t>
  </si>
  <si>
    <t>Market Research</t>
  </si>
  <si>
    <t>Pitch facilitates access to growth prospects for Canadian entrepreneurs residing in marginalized communities.</t>
  </si>
  <si>
    <t>pitchbetter.ca</t>
  </si>
  <si>
    <t>https://www.linkedin.com/company/pitch-better/?originalSubdomain=ca</t>
  </si>
  <si>
    <t>info@pitchbetter.ca</t>
  </si>
  <si>
    <t>+1 (416) 732-9785</t>
  </si>
  <si>
    <t>Amoye Henry</t>
  </si>
  <si>
    <t>amoye@pitchbetter.ca</t>
  </si>
  <si>
    <t>https://www.linkedin.com/in/amoyehenrydriven/?originalSubdomain=uk</t>
  </si>
  <si>
    <t>Pirichain Technology</t>
  </si>
  <si>
    <t>Blockchain, Software</t>
  </si>
  <si>
    <t>Blockchain, BaaS, dPoS, Data Ecosystem, Custom Data, Smart Scenario</t>
  </si>
  <si>
    <t>pirichain.com</t>
  </si>
  <si>
    <t>https://www.linkedin.com/company/pirichain</t>
  </si>
  <si>
    <t>support@pirichain.com</t>
  </si>
  <si>
    <t>Omer Cakici</t>
  </si>
  <si>
    <t>omer@pirichain.com</t>
  </si>
  <si>
    <t>https://www.linkedin.com/in/omercakici/</t>
  </si>
  <si>
    <t>The Learning Bridge</t>
  </si>
  <si>
    <t>The Learning Bridge was created on the notion that learning is a lifelong process.</t>
  </si>
  <si>
    <t>thelearningbridge.net</t>
  </si>
  <si>
    <t>lhayes@thelearningbridge.net</t>
  </si>
  <si>
    <t>Laura Hayes</t>
  </si>
  <si>
    <t>https://www.linkedin.com/in/laura-hayes-ms-cfre-pmp-b29a8915/</t>
  </si>
  <si>
    <t>Crypto All Stars</t>
  </si>
  <si>
    <t>Cryptocurrency</t>
  </si>
  <si>
    <t>Crypto All Stars is a innovative Meme Vault.</t>
  </si>
  <si>
    <t>cryptoallstars.io</t>
  </si>
  <si>
    <t>SMART Reproduction</t>
  </si>
  <si>
    <t>Fertility, Transportation, Wholesale</t>
  </si>
  <si>
    <t>SMART Reproduction is a USDA-inspected and approved small ruminant semen and embryo collection facility.</t>
  </si>
  <si>
    <t>smartrepro.com</t>
  </si>
  <si>
    <t>https://www.linkedin.com/company/smart-repro</t>
  </si>
  <si>
    <t>office@smartrepro.com</t>
  </si>
  <si>
    <t>870-588-4295</t>
  </si>
  <si>
    <t>Brittany Scott</t>
  </si>
  <si>
    <t>brittany@smartrepro.com</t>
  </si>
  <si>
    <t>https://www.linkedin.com/in/brittany-scott-1712aa201/</t>
  </si>
  <si>
    <t>https://smartrepro.com/about-us/#:~:text=Our%20Staff-,CEO%20Brittany%20Scott,-Services</t>
  </si>
  <si>
    <t>Bimmatch</t>
  </si>
  <si>
    <t>Architecture, Artificial Intelligence (AI), Construction, Information Technology, Real Estate, SaaS, Software</t>
  </si>
  <si>
    <t>AI-based materials management platform; ensures construction projects comply with standards and budgets, and are carbon-neutral</t>
  </si>
  <si>
    <t>bimmatch.com</t>
  </si>
  <si>
    <t>https://www.linkedin.com/company/bimmatch/</t>
  </si>
  <si>
    <t>cheli.w@bimmatch.com</t>
  </si>
  <si>
    <t>Mekorot</t>
  </si>
  <si>
    <t>Cheli Wasserman</t>
  </si>
  <si>
    <t>https://linkedin.com/in/ACwAADumHsQBqrD-n3fkgEOe-1LsTAtsw_pjRtE</t>
  </si>
  <si>
    <t>Armada Mercantile</t>
  </si>
  <si>
    <t>Consulting, Financial Services, Venture Capital</t>
  </si>
  <si>
    <t>Lake Forest, California, United States</t>
  </si>
  <si>
    <t>Armada Mercantile is a capital markets consulting and advertising firm that provides a variety of financial services.</t>
  </si>
  <si>
    <t>armadamercantile.com</t>
  </si>
  <si>
    <t>https://www.linkedin.com/company/armada-mercantile-ltd./</t>
  </si>
  <si>
    <t>cole@armadamercantile.com</t>
  </si>
  <si>
    <t>916.746.0029</t>
  </si>
  <si>
    <t>Victor C.</t>
  </si>
  <si>
    <t>https://linkedin.com//in/victorcohens</t>
  </si>
  <si>
    <t>Aetherium Gaming</t>
  </si>
  <si>
    <t>Aetherium Gaming develops immersive and captivating text-based role-playing experiences.</t>
  </si>
  <si>
    <t>aetheriumgaming.com</t>
  </si>
  <si>
    <t>https://www.linkedin.com/company/aetheriumgaming</t>
  </si>
  <si>
    <t>hello@aetheriumgaming.com</t>
  </si>
  <si>
    <t>Maria C.</t>
  </si>
  <si>
    <t>https://linkedin.com/in/ACwAADyQ4pMB7DDv7PRYyrvK2pa5hXeJqMMEpJk</t>
  </si>
  <si>
    <t>Quantum Art</t>
  </si>
  <si>
    <t>Information Technology, Quantum Computing, Software</t>
  </si>
  <si>
    <t>Quantum Art is a developer of full-stack quantum computing system technology.</t>
  </si>
  <si>
    <t>quantum-art.tech</t>
  </si>
  <si>
    <t>https://www.linkedin.com/company/quantum-art-tech/</t>
  </si>
  <si>
    <t>info@quantum-art.tech</t>
  </si>
  <si>
    <t>Tal David</t>
  </si>
  <si>
    <t>tal.david@quantum-art.tech</t>
  </si>
  <si>
    <t>https://linkedin.com/in/ACwAADt1ePgBrCKWMh6lvDLhk1mSpHPLV1MjPHk</t>
  </si>
  <si>
    <t>AGT Robotics</t>
  </si>
  <si>
    <t>Engineering, Information Technology, Management, Marketing, Medical &amp; Science, Support</t>
  </si>
  <si>
    <t>Intelligent Systems, Machinery Manufacturing, Robotics, Wholesale</t>
  </si>
  <si>
    <t>Canada, Kentucky, United States</t>
  </si>
  <si>
    <t>AGT Robotics provides engineering services, dedicated equipment and flexible robotic systems.</t>
  </si>
  <si>
    <t>agtrobotics.com</t>
  </si>
  <si>
    <t>https://www.linkedin.com/company/agt-inc</t>
  </si>
  <si>
    <t>819.693.9682</t>
  </si>
  <si>
    <t>Gauge Capital</t>
  </si>
  <si>
    <t>Eric Belanger</t>
  </si>
  <si>
    <t>eric.belanger@agt-group.com</t>
  </si>
  <si>
    <t>https://www.linkedin.com/in/eric-belanger-ba2640/</t>
  </si>
  <si>
    <t>https://craft.co/agt-robotics</t>
  </si>
  <si>
    <t>Clevenio</t>
  </si>
  <si>
    <t>Jyväskylä, Western Finland, Finland</t>
  </si>
  <si>
    <t>Clevenio is a sales engagement tool that helps Saas SDR team’s hit their sales quota</t>
  </si>
  <si>
    <t>clevenio.com</t>
  </si>
  <si>
    <t>Gorilla Capital</t>
  </si>
  <si>
    <t>Aleksi Halsas</t>
  </si>
  <si>
    <t>aleksi@clevenio.com</t>
  </si>
  <si>
    <t>https://clevenio.com/author/aleksi-halsas/</t>
  </si>
  <si>
    <t>Athir</t>
  </si>
  <si>
    <t>CMS, Health Care, Information Technology, Software</t>
  </si>
  <si>
    <t>Athir Information Systems Technology offers a cloud-based Healthcare Information System for managing and automating medical services.</t>
  </si>
  <si>
    <t>athir.com.sa</t>
  </si>
  <si>
    <t>https://www.linkedin.com/company/athircompany</t>
  </si>
  <si>
    <t>info@athir.com.sa</t>
  </si>
  <si>
    <t>+966 920020264</t>
  </si>
  <si>
    <t>Hattan Alwafi</t>
  </si>
  <si>
    <t>alwafih@athir.com.sa</t>
  </si>
  <si>
    <t>https://linkedin.com/in/ACwAAA9DD0wBCIWPNYSnRtMoyW890EdF0hztzO8</t>
  </si>
  <si>
    <t>RŌZ</t>
  </si>
  <si>
    <t>Beauty, Cosmetics, E-Commerce</t>
  </si>
  <si>
    <t>RŌZ offers personalized personal care products for skin and hair beauty.</t>
  </si>
  <si>
    <t>rozhair.com</t>
  </si>
  <si>
    <t>https://www.linkedin.com/company/r%C5%8Dzhair</t>
  </si>
  <si>
    <t>hello@rozhair.com</t>
  </si>
  <si>
    <t>Silas Capital</t>
  </si>
  <si>
    <t>Mara Roszak</t>
  </si>
  <si>
    <t>mara@rozhair.com</t>
  </si>
  <si>
    <t>https://www.linkedin.com/in/mara-roszak-ab8a15221/`</t>
  </si>
  <si>
    <t>Retreat Farm</t>
  </si>
  <si>
    <t>Brattleboro, Vermont, United States</t>
  </si>
  <si>
    <t>Retreat Farm helps farmers, producers, and artists in improving their land-based artistic, and agricultural businesses.</t>
  </si>
  <si>
    <t>retreatfarm.org</t>
  </si>
  <si>
    <t>info@retreatfarm.org</t>
  </si>
  <si>
    <t>+1 802-490-2270</t>
  </si>
  <si>
    <t>Vermont Arts Council</t>
  </si>
  <si>
    <t>Kristin Sullivan</t>
  </si>
  <si>
    <t>ksullivan@retreatfarm.org</t>
  </si>
  <si>
    <t>https://www.retreatfarm.org/board-of-directors-staff</t>
  </si>
  <si>
    <t>Orbital Wave</t>
  </si>
  <si>
    <t>Document Management, Information Technology, Marine Technology, Software</t>
  </si>
  <si>
    <t>Maritime SaaS Platform</t>
  </si>
  <si>
    <t>orbitalwave.co</t>
  </si>
  <si>
    <t>https://www.linkedin.com/company/orbital-wave-ltd</t>
  </si>
  <si>
    <t>hello@orbitalwave.co</t>
  </si>
  <si>
    <t>Jp Ramirez</t>
  </si>
  <si>
    <t>jramirez@orbitalwave.co</t>
  </si>
  <si>
    <t>https://www.linkedin.com/in/jp-ramirez-213970300/?originalSubdomain=sg</t>
  </si>
  <si>
    <t>BOLLWERK AI</t>
  </si>
  <si>
    <t>Analytics, Artificial Intelligence (AI), Finance, FinTech, Information Technology, Machine Learning, Natural Language Processing</t>
  </si>
  <si>
    <t>BOLLWERK AI is building tools for the world's leading financial institutions. Built on transparency and dedication to open and free markets.</t>
  </si>
  <si>
    <t>bollwerk.ai</t>
  </si>
  <si>
    <t>https://www.linkedin.com/company/bollwerkai</t>
  </si>
  <si>
    <t>contact@bollwerk.ai</t>
  </si>
  <si>
    <t>Oisin Maher</t>
  </si>
  <si>
    <t>oisin@bollwerk.ai</t>
  </si>
  <si>
    <t>https://www.crunchbase.com/person/oisin-maher</t>
  </si>
  <si>
    <t>dock10</t>
  </si>
  <si>
    <t>Film Production, Media and Entertainment</t>
  </si>
  <si>
    <t>Salford, Oxfordshire, United Kingdom</t>
  </si>
  <si>
    <t>dock10 operates as a digital media service provider.</t>
  </si>
  <si>
    <t>dock10.co.uk</t>
  </si>
  <si>
    <t>https://www.linkedin.com/company/dock10</t>
  </si>
  <si>
    <t>info@dock10.co.uk</t>
  </si>
  <si>
    <t>+44 161 886 5111</t>
  </si>
  <si>
    <t>Innovate UK Knowledge Transfer Network</t>
  </si>
  <si>
    <t>Mark Senior</t>
  </si>
  <si>
    <t>mark.senior@dock10.co.uk</t>
  </si>
  <si>
    <t>https://linkedin.com/in/ACwAAAQAZP0BxvgQiUr84M1zA9oKdBTevTOQ1rY</t>
  </si>
  <si>
    <t>Hearts to Homes</t>
  </si>
  <si>
    <t>Charity</t>
  </si>
  <si>
    <t>Yonkers, New York, United States</t>
  </si>
  <si>
    <t>Hearts to Homes is dedicated to providing access to employment and equal opportunities to younger adults.</t>
  </si>
  <si>
    <t>heartstohomes.org</t>
  </si>
  <si>
    <t>mtmccombe@heartstohomes.org</t>
  </si>
  <si>
    <t>+1 914-400-7193</t>
  </si>
  <si>
    <t>CVE North America</t>
  </si>
  <si>
    <t>Susan Frank</t>
  </si>
  <si>
    <t>susan@heartsforhomes.org</t>
  </si>
  <si>
    <t>https://www.heartsforhomes.org/about/team/</t>
  </si>
  <si>
    <t>PROBIS</t>
  </si>
  <si>
    <t>Asset Management, Construction, FinTech, PropTech, Real Estate, Software</t>
  </si>
  <si>
    <t>PROBIS is a cloud-based platform for cost management and multi-project controlling in construction.</t>
  </si>
  <si>
    <t>en.prob.is</t>
  </si>
  <si>
    <t>https://www.linkedin.com/company/probis-expert</t>
  </si>
  <si>
    <t>info@prob.is</t>
  </si>
  <si>
    <t>49 89 954 59 52 00</t>
  </si>
  <si>
    <t>JLL Spark</t>
  </si>
  <si>
    <t>Moritz Koppe</t>
  </si>
  <si>
    <t>mk@prob.is</t>
  </si>
  <si>
    <t>https://www.linkedin.com/in/moritz-koppe-09777487/</t>
  </si>
  <si>
    <t>Molar Intelligence</t>
  </si>
  <si>
    <t>Artificial Intelligence (AI), Information Technology</t>
  </si>
  <si>
    <t>Molar Intelligence is a professional artificial intelligence data service provider.</t>
  </si>
  <si>
    <t>molardata.com</t>
  </si>
  <si>
    <t>https://www.linkedin.com/company/整数科技（杭州）有限责任公司</t>
  </si>
  <si>
    <t>Frees Fund</t>
  </si>
  <si>
    <t>Qunshu Lin</t>
  </si>
  <si>
    <t>linqunshu@molardata.com</t>
  </si>
  <si>
    <t>https://pitchbook.com/profiles/company/510305-77#funding</t>
  </si>
  <si>
    <t>Decarice</t>
  </si>
  <si>
    <t>Environmental Engineering, Fuel, Manufacturing, Oil and Gas</t>
  </si>
  <si>
    <t>Decarice is a Climate Tech Product Manufacturing firm that focuses on clean fuel transition by reducing carbon output.</t>
  </si>
  <si>
    <t>decarice.com.au</t>
  </si>
  <si>
    <t>https://www.linkedin.com/company/decarice/</t>
  </si>
  <si>
    <t>Investible</t>
  </si>
  <si>
    <t>Goran Bozic</t>
  </si>
  <si>
    <t>goran@decarice.com.au</t>
  </si>
  <si>
    <t>https://linkedin.com/in/ACwAAA9vPKcBS_4XRB_tZoUY3H0YoQlCYuxv2H4</t>
  </si>
  <si>
    <t>Safe and Green Development Corporation</t>
  </si>
  <si>
    <t>Safe and Green Development Corporation is a real estate agency.</t>
  </si>
  <si>
    <t>sgdevco.com</t>
  </si>
  <si>
    <t>https://www.linkedin.com/company/safe-and-green-development-corporation/</t>
  </si>
  <si>
    <t>646.240.4235</t>
  </si>
  <si>
    <t>Arena Investors</t>
  </si>
  <si>
    <t>David Villarreal</t>
  </si>
  <si>
    <t>dvillarreal@sgdevco.com</t>
  </si>
  <si>
    <t>https://www.sgdevco.com/execs-board#:~:text=DAVID%20VILLARREAL%2C%20CEO,Chief%20Executive%20Officer</t>
  </si>
  <si>
    <t>Sèchey</t>
  </si>
  <si>
    <t>Sèchey was founded to increase the awareness, availability and convenience of alcohol free and functional alternatives.</t>
  </si>
  <si>
    <t>sechey.com</t>
  </si>
  <si>
    <t>https://www.linkedin.com/company/sechey/</t>
  </si>
  <si>
    <t>InvestBev</t>
  </si>
  <si>
    <t>Emily Heintz</t>
  </si>
  <si>
    <t>emily@sechey.com</t>
  </si>
  <si>
    <t>https://www.linkedin.com/in/emilyheintz/</t>
  </si>
  <si>
    <t>Seek Pet Foods</t>
  </si>
  <si>
    <t>Food Processing, Industrial Manufacturing, Pet</t>
  </si>
  <si>
    <t>Seek Pet Foods is a OEM/ODM manufacturer of pet food and other products.</t>
  </si>
  <si>
    <t>seekpet.net</t>
  </si>
  <si>
    <t>Advent International, Boyu Capital</t>
  </si>
  <si>
    <t>Fang Yuan</t>
  </si>
  <si>
    <t>https://www.dealstreetasia.com/stories/advent-international-seek-pet-food-408029</t>
  </si>
  <si>
    <t>SINOPEC</t>
  </si>
  <si>
    <t>SINOPEC provides oil and gas exploration, development, and engineering services.</t>
  </si>
  <si>
    <t>shopb.sinopec.com</t>
  </si>
  <si>
    <t>https://www.linkedin.com/company/%E4%B8%8A%E6%B5%B7%E6%B5%B7%E6%B4%8B%E7%9F%B3%E6%B2%B9%E5%B1%80</t>
  </si>
  <si>
    <t>Qingdao Energy Group</t>
  </si>
  <si>
    <t>Kong Lingbo</t>
  </si>
  <si>
    <t>lingbo@sinopec.com</t>
  </si>
  <si>
    <t>https://www.linkedin.com/in/kong-lingbo-b5916441/</t>
  </si>
  <si>
    <t>GIPEDO</t>
  </si>
  <si>
    <t>Marketing, SaaS, Software</t>
  </si>
  <si>
    <t>Hamburg, Hamburg, Germany</t>
  </si>
  <si>
    <t>A platform specified on the billion business sports that offers SaaS products, data services, and a frequented marketplace.</t>
  </si>
  <si>
    <t>gipedo.io</t>
  </si>
  <si>
    <t>https://www.linkedin.com/company/74542137</t>
  </si>
  <si>
    <t>info@gipedo.io</t>
  </si>
  <si>
    <t>STS Ventures</t>
  </si>
  <si>
    <t>Lars Gantenberg</t>
  </si>
  <si>
    <t>lars.gantenberg@gipedo.io</t>
  </si>
  <si>
    <t>https://www.linkedin.com/in/lars-gantenberg-821a498b/</t>
  </si>
  <si>
    <t>Omen</t>
  </si>
  <si>
    <t>Campfire Group</t>
  </si>
  <si>
    <t>Advertising, Digital Marketing</t>
  </si>
  <si>
    <t>Campfire Group operates as a social-first agency.</t>
  </si>
  <si>
    <t>campfire.co.uk</t>
  </si>
  <si>
    <t>https://www.linkedin.com/company/campfiregroupltd/about/</t>
  </si>
  <si>
    <t>Literacy Capital</t>
  </si>
  <si>
    <t>Joe Gradwell</t>
  </si>
  <si>
    <t>joe@campfire.co.uk</t>
  </si>
  <si>
    <t>https://linkedin.com/in/ACwAAB0PKrQB48T0bB0T1EJS5I8UszSG1mHbP6E</t>
  </si>
  <si>
    <t>Kokomo Games</t>
  </si>
  <si>
    <t>Gaming, Online Games</t>
  </si>
  <si>
    <t>Kokomo Games is the unified multichain mini-gaming ecosystem.</t>
  </si>
  <si>
    <t>kokomo.games</t>
  </si>
  <si>
    <t>https://www.linkedin.com/company/kokomo-games</t>
  </si>
  <si>
    <t>pr@kokomo.games</t>
  </si>
  <si>
    <t>Aurora Life Science</t>
  </si>
  <si>
    <t>Fitness, Health Care, Life Science, Nutrition</t>
  </si>
  <si>
    <t>Darmstadt, Hessen, Germany</t>
  </si>
  <si>
    <t>AI, Mobile App, Digital Health</t>
  </si>
  <si>
    <t>aurora-nutrio.com</t>
  </si>
  <si>
    <t>https://www.linkedin.com/company/aurora-life-science</t>
  </si>
  <si>
    <t>info@aurora-lifescience.de</t>
  </si>
  <si>
    <t>Jonathan Oberthuer</t>
  </si>
  <si>
    <t>jonathan.oberthuer@aurora-lifescience.de</t>
  </si>
  <si>
    <t>https://www.linkedin.com/in/jonathan-oberth%c3%bcr-089964230/</t>
  </si>
  <si>
    <t>Coastal Bend Food Bank</t>
  </si>
  <si>
    <t>Education, Food Delivery, Non Profit, Wellness</t>
  </si>
  <si>
    <t>Corpus Christi, Texas, United States</t>
  </si>
  <si>
    <t>Coastal Bend Food Bank is an organization that offers wellness programs for food distribution and nutrition education.</t>
  </si>
  <si>
    <t>coastalbendfoodbank.org</t>
  </si>
  <si>
    <t>https://www.linkedin.com/company/coastal-bend-food-bank</t>
  </si>
  <si>
    <t>coastalbendfb@coastalbendfoodbank.org</t>
  </si>
  <si>
    <t>+1 361 887 6291</t>
  </si>
  <si>
    <t>Superior HealthPlan, HCA Healthcare Foundation</t>
  </si>
  <si>
    <t>Bea Hanson</t>
  </si>
  <si>
    <t>bhanson@coastalbendfoodbank.org</t>
  </si>
  <si>
    <t>https://www.linkedin.com/in/bea-hanson-9018b319/</t>
  </si>
  <si>
    <t>Second Eureka</t>
  </si>
  <si>
    <t>Business Development</t>
  </si>
  <si>
    <t>Second, Eureka is the creator of a franchise construction platform to transform the franchise sector.</t>
  </si>
  <si>
    <t>TheVentures, Kim Gisa Lab</t>
  </si>
  <si>
    <t>Joongheon Seong</t>
  </si>
  <si>
    <t>https://pitchbook.com/profiles/company/596658-25#overview</t>
  </si>
  <si>
    <t>Zhytomyr Cardboard Factory</t>
  </si>
  <si>
    <t>Environmental Consulting, Manufacturing, Paper Manufacturing</t>
  </si>
  <si>
    <t>Zhitomir, Zhytomyrs'ka Oblast', Ukraine</t>
  </si>
  <si>
    <t>Zhytomyr Cardboard Factory is a manufacturing company that provides paper and forest products for packaging services of multiple indutries.</t>
  </si>
  <si>
    <t>cardboard.com.ua</t>
  </si>
  <si>
    <t>https://www.linkedin.com/company/cardboard-zt</t>
  </si>
  <si>
    <t>office@cardboard.com.ua</t>
  </si>
  <si>
    <t>+38(0412) 43-31-00</t>
  </si>
  <si>
    <t>Effective Investments</t>
  </si>
  <si>
    <t>Tongchao Precision Machinery</t>
  </si>
  <si>
    <t>Wuhu, Anhui, China</t>
  </si>
  <si>
    <t>Tongchao Precision Machinery develops high-precision electrodes for chemical vapor deposition and DRY (dry etching) equipment.</t>
  </si>
  <si>
    <t>tongchaotech.com</t>
  </si>
  <si>
    <t>0553-5856596</t>
  </si>
  <si>
    <t>Hui Wang</t>
  </si>
  <si>
    <t>https://pitchbook.com/profiles/company/633277-45#overview</t>
  </si>
  <si>
    <t>Digital Clamp</t>
  </si>
  <si>
    <t>Civil Engineering, Construction, Drones, Home Renovation</t>
  </si>
  <si>
    <t>Toshima, Tokyo, Japan</t>
  </si>
  <si>
    <t>Digital Clamp is a construction company that specializes in renovation, estimation judgement system, drone, and media business.</t>
  </si>
  <si>
    <t>digitalclamp.com</t>
  </si>
  <si>
    <t>+81 03 6822 0566</t>
  </si>
  <si>
    <t>Tomohiro Takahashi</t>
  </si>
  <si>
    <t>t.takahashi@digitalclamp.com</t>
  </si>
  <si>
    <t>https://digitalclamp.com/</t>
  </si>
  <si>
    <t>Winterhawk</t>
  </si>
  <si>
    <t>Manufacturing, Oil and Gas</t>
  </si>
  <si>
    <t>Winterhawk manufactures specialized downhole tools and technologies for expanding casing in oil and gas wells.</t>
  </si>
  <si>
    <t>winterhawkcet.com</t>
  </si>
  <si>
    <t>Plants &amp; Goodwin</t>
  </si>
  <si>
    <t>Ian Thomson</t>
  </si>
  <si>
    <t>ian@winterhawkcet.com</t>
  </si>
  <si>
    <t>https://www.winterhawkcet.com/about-winterhawk/team/</t>
  </si>
  <si>
    <t>Turingbitchain</t>
  </si>
  <si>
    <t>Turingbitchain is a developer of a decentralized blockchain contract platform that incorporates Web3-era ideas.</t>
  </si>
  <si>
    <t>turingbitchain.io</t>
  </si>
  <si>
    <t>Gelectric Medical</t>
  </si>
  <si>
    <t>Cosmetic Surgery, Medical</t>
  </si>
  <si>
    <t>Gelectric Medical specializes in an innovative electrical adhesive gel patch.</t>
  </si>
  <si>
    <t>staging.gelectric.co</t>
  </si>
  <si>
    <t>info@gelectric.co</t>
  </si>
  <si>
    <t>Maryland Innovation Initiative (MII)</t>
  </si>
  <si>
    <t>Leah Klein Borden</t>
  </si>
  <si>
    <t>leah@gelectric.co</t>
  </si>
  <si>
    <t>https://staging.gelectric.co/team</t>
  </si>
  <si>
    <t>Wuwen Zhike</t>
  </si>
  <si>
    <t>Wuwen Zhixing is an intelligent driving service provider.</t>
  </si>
  <si>
    <t>wuwen-ai.com</t>
  </si>
  <si>
    <t>Leaguer Venture Capital</t>
  </si>
  <si>
    <t>Shengxiang Liu</t>
  </si>
  <si>
    <t>https://pitchbook.com/profiles/company/593451-19#overview</t>
  </si>
  <si>
    <t>Promise Confections</t>
  </si>
  <si>
    <t>Food and Beverage, Manufacturing, Snack Food</t>
  </si>
  <si>
    <t>Promise Confections operates as a manufacturer of confections and gourmet snacks.</t>
  </si>
  <si>
    <t>promiseconfections.com</t>
  </si>
  <si>
    <t>https://www.linkedin.com/company/promise-confections/about/</t>
  </si>
  <si>
    <t>Paceline Equity Partners</t>
  </si>
  <si>
    <t>Michael Mcgee</t>
  </si>
  <si>
    <t>mmcgee@promiseconfections.com</t>
  </si>
  <si>
    <t>https://www.businesswire.com/news/home/20240813069908/en/Affiliate-of-Paceline-Equity-Partners-Provides-Financing-Facility-to-Promise-Confections#:~:text=Michael%20McGee%2C%20CEO%20of%20Promise%20Confections</t>
  </si>
  <si>
    <t>Ruiheng New Materials</t>
  </si>
  <si>
    <t>Advanced Materials, Electronics, Manufacturing</t>
  </si>
  <si>
    <t>Ruiheng New Materials is a manufacturer of electronic special materials.</t>
  </si>
  <si>
    <t>Chenxin Semiconductor</t>
  </si>
  <si>
    <t>Chenxin Semiconductor is a semiconductor manufacturer that designs, develops, and sells power management systems.</t>
  </si>
  <si>
    <t>cx-semi.com.cn</t>
  </si>
  <si>
    <t>james.zhang@cx-semi.com.cn</t>
  </si>
  <si>
    <t>Purple Transform</t>
  </si>
  <si>
    <t>Purple Transform operates as an artificial intelligence company.</t>
  </si>
  <si>
    <t>purpletransform.com</t>
  </si>
  <si>
    <t>https://www.linkedin.com/company/purple-transform/about/</t>
  </si>
  <si>
    <t>Gregory Butler</t>
  </si>
  <si>
    <t>gee@purpletransform.com</t>
  </si>
  <si>
    <t>https://linkedin.com//in/gregorymkbutler</t>
  </si>
  <si>
    <t>Xirun Medical</t>
  </si>
  <si>
    <t>Chendong, Fujian, China</t>
  </si>
  <si>
    <t>Xirun Medical empowers rehabilitation through breakthrough technologies.</t>
  </si>
  <si>
    <t>sirremglobal.com</t>
  </si>
  <si>
    <t>https://www.linkedin.com/company/sirrem</t>
  </si>
  <si>
    <t>sales@sirrem.com</t>
  </si>
  <si>
    <t>Yutu Technology</t>
  </si>
  <si>
    <t>Clinical Trials, Medical, Medical Device</t>
  </si>
  <si>
    <t>Yutu Technology offers comprehensive CXO services for medical device clinical trials, registration, and sales outsourcing.</t>
  </si>
  <si>
    <t>yutumed.com</t>
  </si>
  <si>
    <t>service@yutumed.com</t>
  </si>
  <si>
    <t>010-52335582</t>
  </si>
  <si>
    <t>Taizhou Xiuzhen Medical Health Industry</t>
  </si>
  <si>
    <t>Haibo Shi</t>
  </si>
  <si>
    <t>shihaibo@yutumed.com</t>
  </si>
  <si>
    <t>https://pitchbook.com/profiles/company/631805-68#overview</t>
  </si>
  <si>
    <t>Obicle Bio</t>
  </si>
  <si>
    <t>Obicle Bio is a climate tech startup that uses biotechnology to develop microbial fertilizers that can increase the productivity.</t>
  </si>
  <si>
    <t>orbiclebio.com</t>
  </si>
  <si>
    <t>500 Global</t>
  </si>
  <si>
    <t>Taek Yoon Lee</t>
  </si>
  <si>
    <t>taek@orbiclebio.com</t>
  </si>
  <si>
    <t>https://www.linkedin.com/in/taeklee247/?original_referer=https%3A%2F%2Fwww%2Elinkedin%2Ecom%2F&amp;originalSubdomain=kr</t>
  </si>
  <si>
    <t>MilieMoon</t>
  </si>
  <si>
    <t>E-Commerce, Jewelry, Wearables</t>
  </si>
  <si>
    <t>MilieMoon is a global jewelry brand that specializes in offering semi-fine jewelry with a handpicked selection.</t>
  </si>
  <si>
    <t>miliemoon.com</t>
  </si>
  <si>
    <t>miliemoon.official@gmail.com</t>
  </si>
  <si>
    <t>Kim Taehyung</t>
  </si>
  <si>
    <t>https://pitchbook.com/profiles/company/631427-05#overview</t>
  </si>
  <si>
    <t>Huanxin Yilian</t>
  </si>
  <si>
    <t>Aerospace, Laser, Manufacturing</t>
  </si>
  <si>
    <t>Huanxin Yilian is an aircraft laser communication product developer.</t>
  </si>
  <si>
    <t>Yunze Capital</t>
  </si>
  <si>
    <t>Xiang Zhang</t>
  </si>
  <si>
    <t>https://pitchbook.com/profiles/company/633277-27</t>
  </si>
  <si>
    <t>Dezao Technology</t>
  </si>
  <si>
    <t>Dezao Technology is an e-commerce transaction provider, mostly involved in the sales of electronic products.</t>
  </si>
  <si>
    <t>Jianhua Ye</t>
  </si>
  <si>
    <t>https://pitchbook.com/profiles/company/633332-89#overview</t>
  </si>
  <si>
    <t>Jiangsu Junhua</t>
  </si>
  <si>
    <t>Manufacturing, Plastics and Rubber Manufacturing</t>
  </si>
  <si>
    <t>Jiangsu Junhua is an engineering plastics manufacturer.</t>
  </si>
  <si>
    <t>chinapeek.com</t>
  </si>
  <si>
    <t>chinapeek@chinapeek.com</t>
  </si>
  <si>
    <t>0519-86228816</t>
  </si>
  <si>
    <t>Yinan Capital</t>
  </si>
  <si>
    <t>Li Jun</t>
  </si>
  <si>
    <t>lijun@chinapeek.com</t>
  </si>
  <si>
    <t>https://m1.tradekey.com/company/Changzhou-jun-hua-special-engineering-plastic-products-co-LTD-8528964.html</t>
  </si>
  <si>
    <t>Ycomma</t>
  </si>
  <si>
    <t>Fashion</t>
  </si>
  <si>
    <t>Ycomma is an outlet platform that gathers competitive fashion brands' carryover and inventory products.</t>
  </si>
  <si>
    <t>BonAngels Venture Partners</t>
  </si>
  <si>
    <t>Domino</t>
  </si>
  <si>
    <t>Domino is a service that allows to easily manage personal investment assets including stocks, bonds, and ETFs.</t>
  </si>
  <si>
    <t>domino.is</t>
  </si>
  <si>
    <t>Joo Young Min</t>
  </si>
  <si>
    <t>https://tracxn.com/d/companies/domino/__Q3iJr13K-pDr6n7CTfPuSZ9wHaXBVpFfIsitQsLUiiA</t>
  </si>
  <si>
    <t>BlackRock</t>
  </si>
  <si>
    <t>Asset Management, Crowdfunding, Financial Services, FinTech, Real Estate Investment</t>
  </si>
  <si>
    <t>BlackRock is an investment company that offers its services to institutions, intermediaries, foundations, and individual investors.</t>
  </si>
  <si>
    <t>blackrock.com</t>
  </si>
  <si>
    <t>http://www.linkedin.com/company/blackrock</t>
  </si>
  <si>
    <t>clientservices.aus@blackrock.com</t>
  </si>
  <si>
    <t>212-810-5300</t>
  </si>
  <si>
    <t>$895.8M</t>
  </si>
  <si>
    <t>Larry Fink</t>
  </si>
  <si>
    <t>larry_fink@blackrock.com</t>
  </si>
  <si>
    <t>https://www.linkedin.com/in/laurencefink/</t>
  </si>
  <si>
    <t>Clio</t>
  </si>
  <si>
    <t>CRM, Legal, Legal Tech, Software</t>
  </si>
  <si>
    <t>Clio is a suite of web-based tools that help law firms in practice management and client collaboration.</t>
  </si>
  <si>
    <t>clio.com</t>
  </si>
  <si>
    <t>https://www.linkedin.com/company/clio---cloud-based-legal-technology</t>
  </si>
  <si>
    <t>info@clio.com</t>
  </si>
  <si>
    <t>(888) 858-2546</t>
  </si>
  <si>
    <t>New Enterprise Associates, OMERS Growth Equity, T. Rowe Price, JMI Equity, TCV, Bessemer Venture Partners, Acton Capital</t>
  </si>
  <si>
    <t>Jack Newton</t>
  </si>
  <si>
    <t>jack@clio.com</t>
  </si>
  <si>
    <t>https://www.linkedin.com/in/jackbnewton/</t>
  </si>
  <si>
    <t>Starbucks</t>
  </si>
  <si>
    <t>Coffee, Food and Beverage, Restaurants, Tea</t>
  </si>
  <si>
    <t>Starbucks is an international restaurant chain that retails handcrafted coffee, tea, and fresh food items.</t>
  </si>
  <si>
    <t>starbucks.com</t>
  </si>
  <si>
    <t>https://www.linkedin.com/company/starbucks</t>
  </si>
  <si>
    <t>info@starbucks.com</t>
  </si>
  <si>
    <t>206 318 7100</t>
  </si>
  <si>
    <t>Elliott Investment Management, Pershing Square Capital Management</t>
  </si>
  <si>
    <t>Laxman Narasimhan</t>
  </si>
  <si>
    <t>laxmann@starbucks.com</t>
  </si>
  <si>
    <t>https://www.linkedin.com/in/laxman-narasimhan/</t>
  </si>
  <si>
    <t>Saronic</t>
  </si>
  <si>
    <t>Artificial Intelligence (AI), Manufacturing, Marine Technology, Military, National Security, Security</t>
  </si>
  <si>
    <t>Saronic designs and manufactures unmanned surface vehicles for maritime security and domain awareness.</t>
  </si>
  <si>
    <t>saronic.com</t>
  </si>
  <si>
    <t>https://www.linkedin.com/company/saronic-technologies</t>
  </si>
  <si>
    <t>Andreessen Horowitz, Caffeinated Capital, 8VC</t>
  </si>
  <si>
    <t>Dino Mavrookas</t>
  </si>
  <si>
    <t>dino@saronic.com</t>
  </si>
  <si>
    <t>https://www.linkedin.com/in/dino-mavrookas-190244127/</t>
  </si>
  <si>
    <t>Lakera AI</t>
  </si>
  <si>
    <t>Artificial Intelligence (AI), Cyber Security, Security, Software</t>
  </si>
  <si>
    <t>Lakera AI is a real-time GenAI security company that utilizes AI to protect enterprises from LLM vulnerabilities.</t>
  </si>
  <si>
    <t>lakera.ai</t>
  </si>
  <si>
    <t>https://www.linkedin.com/company/lakeraai</t>
  </si>
  <si>
    <t>info@lakera.ai</t>
  </si>
  <si>
    <t>Atomico, redalpine</t>
  </si>
  <si>
    <t>David Haber</t>
  </si>
  <si>
    <t>david@lakera.ai</t>
  </si>
  <si>
    <t>https://www.linkedin.com/in/haberdavid/</t>
  </si>
  <si>
    <t>Thyme Care</t>
  </si>
  <si>
    <t>Health Care, Medical, Oncology</t>
  </si>
  <si>
    <t>Thyme Care is a healthcare company that provides oncology care management services.</t>
  </si>
  <si>
    <t>thymecare.com</t>
  </si>
  <si>
    <t>https://www.linkedin.com/company/thymecare</t>
  </si>
  <si>
    <t>hello@thymecare.com</t>
  </si>
  <si>
    <t>1-833-849-6300</t>
  </si>
  <si>
    <t>Concord Health Partners, Banc of California, CVS Health Ventures, Echo Health Ventures, Foresite Capital, Town Hall Ventures, AlleyCorp, Andreessen Horowitz, Frist Cressey Ventures</t>
  </si>
  <si>
    <t>Robin Shah</t>
  </si>
  <si>
    <t>robin@thymecare.com</t>
  </si>
  <si>
    <t>https://www.linkedin.com/in/robin-shah-8072bb35/</t>
  </si>
  <si>
    <t>Cart.com</t>
  </si>
  <si>
    <t>Analytics, Logistics, Software, Supply Chain Management</t>
  </si>
  <si>
    <t>Cart.com is a provider of commerce and logistics solutions that enable companies to manage their online presence and operations.</t>
  </si>
  <si>
    <t>cart.com</t>
  </si>
  <si>
    <t>https://www.linkedin.com/company/cartdotcom</t>
  </si>
  <si>
    <t>hello@cart.com</t>
  </si>
  <si>
    <t>866-340-2278</t>
  </si>
  <si>
    <t>BlackRock, Silicon Valley Bank, Trinity Capital, Legacy Knight, Oak HC/FT, Arsenal Growth Equity, Mercury, Bearing Ventures</t>
  </si>
  <si>
    <t>Omair T</t>
  </si>
  <si>
    <t>omair@cart.com</t>
  </si>
  <si>
    <t>https://www.linkedin.com/in/omairtariqcartfounder/</t>
  </si>
  <si>
    <t>Astanor Ventures, HH-CTBC Partnership, Astanor Ventures, CNH Industrial, Musashi Seimitsu Industry, V.S.T. Tillers Tractors</t>
  </si>
  <si>
    <t>EIT InnoEnergy</t>
  </si>
  <si>
    <t>Clean Energy, Energy, Energy Efficiency, Energy Management, Energy Storage, Impact Investing, Power Grid, Smart Building, Smart Cities, Smart Home</t>
  </si>
  <si>
    <t>InnoEnergy is the innovation engine for sustainable energy.</t>
  </si>
  <si>
    <t>innoenergy.com</t>
  </si>
  <si>
    <t>https://www.linkedin.com/school/eitinnoenergy</t>
  </si>
  <si>
    <t>ferran.tomas@innoenergy.com</t>
  </si>
  <si>
    <t>31 40 800 2280</t>
  </si>
  <si>
    <t>ACB Participaties B.V., ING Group</t>
  </si>
  <si>
    <t>Diego Pavia</t>
  </si>
  <si>
    <t>diego@innoenergy.com</t>
  </si>
  <si>
    <t>https://www.linkedin.com/in/diego-pavia-479b133b/?originalSubdomain=nl</t>
  </si>
  <si>
    <t>Aven</t>
  </si>
  <si>
    <t>Engineering, Human Resources, Information Technology, Legal, Management, Medical &amp; Science, Operations, Pro Services, Product</t>
  </si>
  <si>
    <t>Apps, Finance, Financial Services</t>
  </si>
  <si>
    <t>Inventing new ways to save people money</t>
  </si>
  <si>
    <t>aven.com</t>
  </si>
  <si>
    <t>http://linkedin.com/company/avenfinancials</t>
  </si>
  <si>
    <t>General Catalyst, Khosla Ventures</t>
  </si>
  <si>
    <t>Sadi Khan</t>
  </si>
  <si>
    <t>sadi@aven.com</t>
  </si>
  <si>
    <t>https://www.linkedin.com/in/sadi-khan-0368854/</t>
  </si>
  <si>
    <t>Huma</t>
  </si>
  <si>
    <t>Engineering, Finance, Legal, Management, Marketing, Medical &amp; Science, Operations, Pro Services, Product, Sales</t>
  </si>
  <si>
    <t>Artificial Intelligence (AI), Health Care, mHealth, SaaS</t>
  </si>
  <si>
    <t>Huma offers a health platform used for remote patient monitoring and biological data gathering for preventative healthcare.</t>
  </si>
  <si>
    <t>huma.com</t>
  </si>
  <si>
    <t>https://www.linkedin.com/company/humaforhealth</t>
  </si>
  <si>
    <t>info@huma.com</t>
  </si>
  <si>
    <t>+44 2039895089</t>
  </si>
  <si>
    <t>SBRI Healthcare, AstraZeneca, Future Fifty, Hitachi Ventures, Leaps by Bayer, Leaps by Bayer, NWS Holdings</t>
  </si>
  <si>
    <t>Dan Vahdat</t>
  </si>
  <si>
    <t>dan@huma.com</t>
  </si>
  <si>
    <t>https://www.huma.com/blog-post/huma-calls-for-safeguarding-of-scientific-collaboration</t>
  </si>
  <si>
    <t>Kandji</t>
  </si>
  <si>
    <t>Information Technology, iOS, Mobile, Software</t>
  </si>
  <si>
    <t>Kandji is an Apple device management platform that enables secure and productive use of Mac, iPad, iOS, and tvOS devices.</t>
  </si>
  <si>
    <t>kandji.io</t>
  </si>
  <si>
    <t>https://www.linkedin.com/company/kandji</t>
  </si>
  <si>
    <t>hello@kandji.io</t>
  </si>
  <si>
    <t>General Catalyst, Tiger Global Management, Felicis, Greycroft, Lee Fixel, First Round Capital</t>
  </si>
  <si>
    <t>Adam P</t>
  </si>
  <si>
    <t>adam@kandji.io</t>
  </si>
  <si>
    <t>https://www.linkedin.com/in/adampettit/</t>
  </si>
  <si>
    <t>Engineering, Finance, Information Technology, Management, Operations, Pro Services, Product</t>
  </si>
  <si>
    <t>QA Wolf</t>
  </si>
  <si>
    <t>Engineering, Management, Marketing, Operations, Sales</t>
  </si>
  <si>
    <t>Cloud Data Services, Developer Platform, Information Technology, IT Management, Software</t>
  </si>
  <si>
    <t>QA Wolf is your modern QA team</t>
  </si>
  <si>
    <t>qawolf.com</t>
  </si>
  <si>
    <t>https://www.linkedin.com/company/qa-wolf</t>
  </si>
  <si>
    <t>hello@qawolf.com</t>
  </si>
  <si>
    <t>Scale Venture Partners, Inspired Capital Partners</t>
  </si>
  <si>
    <t>Jon Perl</t>
  </si>
  <si>
    <t>jon@qawolf.com</t>
  </si>
  <si>
    <t>https://www.linkedin.com/in/perljon/</t>
  </si>
  <si>
    <t>Urban Company</t>
  </si>
  <si>
    <t>Apps, Home Services, Marketplace, Service Industry</t>
  </si>
  <si>
    <t>Urban Company provides home cleaning, maintenance, and beauty treatment services conveniently delivered to the doorstep.</t>
  </si>
  <si>
    <t>urbancompany.com</t>
  </si>
  <si>
    <t>https://www.linkedin.com/company/urbancompany</t>
  </si>
  <si>
    <t>help@urbancompany.com</t>
  </si>
  <si>
    <t>+91 124 457 0250</t>
  </si>
  <si>
    <t>Inspired Capital Partners, Dharana Capital, Dragoneer Investment Group, Prosus Ventures, Wellington Management, Tiger Global Management, SAB Holdings, Udhyam Learning Foundation, Steadview Capital, Vy Capital, Trifecta Capital Advisors, Bessemer Venture Partners</t>
  </si>
  <si>
    <t>Abhiraj Singh Bhal</t>
  </si>
  <si>
    <t>abhiraj@urbancompany.com</t>
  </si>
  <si>
    <t>https://www.linkedin.com/in/abhirajbhal/</t>
  </si>
  <si>
    <t>Vectara</t>
  </si>
  <si>
    <t>Engineering, Human Resources, Management, Product</t>
  </si>
  <si>
    <t>Artificial Intelligence (AI), Developer Platform, Generative AI, Machine Learning, Natural Language Processing</t>
  </si>
  <si>
    <t>Vectara provides a generative AI product platform for embedding generative AI features into applications.</t>
  </si>
  <si>
    <t>vectara.com</t>
  </si>
  <si>
    <t>https://www.linkedin.com/company/vectara</t>
  </si>
  <si>
    <t>partnerships@vectara.com</t>
  </si>
  <si>
    <t>+1 650-966-5686</t>
  </si>
  <si>
    <t>FPV Ventures, Race Capital, Race Capital</t>
  </si>
  <si>
    <t>Amr Awadallah</t>
  </si>
  <si>
    <t>amr@vectara.com</t>
  </si>
  <si>
    <t>https://www.linkedin.com/in/awadallah/</t>
  </si>
  <si>
    <t>Trinity Capital</t>
  </si>
  <si>
    <t>Engineering, Finance, Legal, Management, Marketing, Medical &amp; Science, Operations, Pro Services, Sales</t>
  </si>
  <si>
    <t>Finance, Financial Services, Lending, Venture Capital</t>
  </si>
  <si>
    <t>Trinity Capital is a provider of venture debt and equipment financing to venture-backed companies with institutional equity investors.</t>
  </si>
  <si>
    <t>trinitycap.com</t>
  </si>
  <si>
    <t>https://www.linkedin.com/company/trinity-capital-inc</t>
  </si>
  <si>
    <t>(480) 247-5099</t>
  </si>
  <si>
    <t>Kyle Brown</t>
  </si>
  <si>
    <t>kbrown@trinitycap.com</t>
  </si>
  <si>
    <t>https://www.linkedin.com/in/trincapinvestment/</t>
  </si>
  <si>
    <t>Newme</t>
  </si>
  <si>
    <t>E-Commerce, Fashion, Retail, Retail Technology, Women's</t>
  </si>
  <si>
    <t>Newme is a Gen Z-focused fashion startup that offers diverse women's fashion trends.</t>
  </si>
  <si>
    <t>newme.asia</t>
  </si>
  <si>
    <t>https://www.linkedin.com/company/newmein</t>
  </si>
  <si>
    <t>fam@newme.asia</t>
  </si>
  <si>
    <t>Accel, Fireside Ventures</t>
  </si>
  <si>
    <t>Sumit Jasoria</t>
  </si>
  <si>
    <t>sj@newme.asia</t>
  </si>
  <si>
    <t>https://www.linkedin.com/in/sumitjasoria/</t>
  </si>
  <si>
    <t>StartEngine</t>
  </si>
  <si>
    <t>Crowdfunding, Finance, Financial Services, FinTech, Funding Platform</t>
  </si>
  <si>
    <t>StartEngine is an equity crowdfunding platform that enables individuals to invest in and own shares of startups and early-stage businesses.</t>
  </si>
  <si>
    <t>startengine.com</t>
  </si>
  <si>
    <t>https://www.linkedin.com/company/startengine</t>
  </si>
  <si>
    <t>contact@startengine.com</t>
  </si>
  <si>
    <t>+1 202 371 8300</t>
  </si>
  <si>
    <t>SE Agoura Investment</t>
  </si>
  <si>
    <t>Howard Marks</t>
  </si>
  <si>
    <t>h.marks@startengine.com</t>
  </si>
  <si>
    <t>https://www.linkedin.com/in/howardemarks/</t>
  </si>
  <si>
    <t>Rebellions</t>
  </si>
  <si>
    <t>Artificial Intelligence (AI), Machine Learning, Semiconductor, Software</t>
  </si>
  <si>
    <t>Rebellions develops AI accelerators by bridging the gap between underlying silicon architectures and deep learning algorithms.</t>
  </si>
  <si>
    <t>rebellions.ai</t>
  </si>
  <si>
    <t>https://www.linkedin.com/company/rebellions-ai</t>
  </si>
  <si>
    <t>contact@rebellions.ai</t>
  </si>
  <si>
    <t>Wa’ed Ventures, KT Corp, KCA Partners, Kakao Ventures</t>
  </si>
  <si>
    <t>Sunghyun Park</t>
  </si>
  <si>
    <t>sunghyun.park@rebellions.ai</t>
  </si>
  <si>
    <t>https://rebellions.ai/about/team/</t>
  </si>
  <si>
    <t>Walgreens</t>
  </si>
  <si>
    <t>Consumer Goods, Health Care, Pharmaceutical, Retail</t>
  </si>
  <si>
    <t>Walgreens is a pharmacy, health, and wellness service center that offers trained infusion nurses and pharmacists to treat patients.</t>
  </si>
  <si>
    <t>walgreens.com</t>
  </si>
  <si>
    <t>http://www.linkedin.com/company/walgreens</t>
  </si>
  <si>
    <t>+1 412-325-6600</t>
  </si>
  <si>
    <t>John Colaizzi</t>
  </si>
  <si>
    <t>Vice President</t>
  </si>
  <si>
    <t>john.colaizzi@walgreens.com</t>
  </si>
  <si>
    <t>https://www.linkedin.com/in/johncolaizzi/</t>
  </si>
  <si>
    <t>Recurrent Energy</t>
  </si>
  <si>
    <t>Engineering, Finance, Information Technology, Legal, Management, Medical &amp; Science, Operations, Pro Services, Sales</t>
  </si>
  <si>
    <t>Energy, Energy Storage, Renewable Energy, Solar</t>
  </si>
  <si>
    <t>Recurrent Energy develops, constructs, and operates solar and energy storage projects.</t>
  </si>
  <si>
    <t>recurrentenergy.com</t>
  </si>
  <si>
    <t>https://www.linkedin.com/company/recurrentenergy</t>
  </si>
  <si>
    <t>info@recurrentenergy.com</t>
  </si>
  <si>
    <t>European Investment Bank, Investec, BlackRock, Santander CIB, Natixis, Hudson Sustainable Group, Mohr Davidow Ventures</t>
  </si>
  <si>
    <t>Ismael Guerrero Arias</t>
  </si>
  <si>
    <t>ismael@recurrentenergy.com</t>
  </si>
  <si>
    <t>https://www.linkedin.com/in/ismael-guerrero-arias-53a1ba22/</t>
  </si>
  <si>
    <t>Grover</t>
  </si>
  <si>
    <t>Engineering, Finance, Human Resources, Information Technology, Legal, Management, Medical &amp; Science, Operations, Product, Sales, Support</t>
  </si>
  <si>
    <t>Consumer Electronics, E-Commerce, Rental, Subscription Service</t>
  </si>
  <si>
    <t>Grover offers technology subscriptions that enable customers to rent tech products on a monthly basis instead of purchasing them.</t>
  </si>
  <si>
    <t>grover.com</t>
  </si>
  <si>
    <t>https://www.linkedin.com/company/grover</t>
  </si>
  <si>
    <t>grover@grover.com</t>
  </si>
  <si>
    <t>M&amp;G Investments, Energy Impact Partners, Fasanara Capital, JMS Capital-Everglen, Kreos Capital, Varengold Bank, Augmentum Fintech, Magnetic Capital</t>
  </si>
  <si>
    <t>Linda Rubin</t>
  </si>
  <si>
    <t>lindarubin@grover.com</t>
  </si>
  <si>
    <t>https://www.linkedin.com/in/lindarubin898/</t>
  </si>
  <si>
    <t>Masdar</t>
  </si>
  <si>
    <t>Engineering, Finance, Human Resources, Information Technology, Legal, Management, Marketing, Operations</t>
  </si>
  <si>
    <t>Clean Energy, Renewable Energy, Solar, Wind Energy</t>
  </si>
  <si>
    <t>Masdar is a renewable energy company that develops and operates solar, wind, energy storage, and geothermal projects.</t>
  </si>
  <si>
    <t>masdar.ae</t>
  </si>
  <si>
    <t>https://www.linkedin.com/company/masdar-abu-dhabi-future-energy-company</t>
  </si>
  <si>
    <t>info@masdar.ae</t>
  </si>
  <si>
    <t>Abu Dhabi National Oil Company, TAQA</t>
  </si>
  <si>
    <t>Mohamed Jameel Al Ramahi</t>
  </si>
  <si>
    <t>malramahi@masdar.ae</t>
  </si>
  <si>
    <t>https://www.linkedin.com/in/mohamed-jameel-al-ramahi-21b6518/</t>
  </si>
  <si>
    <t>Vitable Health</t>
  </si>
  <si>
    <t>Health Care, Health Insurance, Insurance, Primary and Urgent Care</t>
  </si>
  <si>
    <t>Vitable Health offers primary care and mental health services through membership.</t>
  </si>
  <si>
    <t>vitablehealth.com</t>
  </si>
  <si>
    <t>https://www.linkedin.com/company/vitable-health</t>
  </si>
  <si>
    <t>corporate@vitablehealth.com</t>
  </si>
  <si>
    <t>+1 484-416-0769</t>
  </si>
  <si>
    <t>Cherryrock Capital, First Round Capital, First Round Capital, Open Opportunity Fund, SoftBank</t>
  </si>
  <si>
    <t>Joseph Kitonga</t>
  </si>
  <si>
    <t>joseph@vitablehealth.com</t>
  </si>
  <si>
    <t>https://www.linkedin.com/in/josephkitonga/</t>
  </si>
  <si>
    <t>Rolls-Royce</t>
  </si>
  <si>
    <t>Aerospace, Automotive, Energy, Industrial Manufacturing, Logistics, Machinery Manufacturing, Manufacturing</t>
  </si>
  <si>
    <t>Rolls-Royce provides aerospace engines, power systems, defense propulsion, marine solutions, and comprehensive MRO services.</t>
  </si>
  <si>
    <t>rolls-royce.com</t>
  </si>
  <si>
    <t>http://www.linkedin.com/company/rolls-royce</t>
  </si>
  <si>
    <t>eu.affairs@rolls-royce.com</t>
  </si>
  <si>
    <t>+44 20 7222 9020</t>
  </si>
  <si>
    <t>UK Space Agency, BNF Resources, Exelon Generation Company, United States Navy</t>
  </si>
  <si>
    <t>Seenivasan Balasubramanian</t>
  </si>
  <si>
    <t>seenivasan.balasubramanian@rolls-royce.com</t>
  </si>
  <si>
    <t>https://www.linkedin.com/in/seenivasan-balasubramanian-a97b041a/</t>
  </si>
  <si>
    <t>Arcee.ai</t>
  </si>
  <si>
    <t>Artificial Intelligence (AI), Generative AI, Intelligent Systems, Machine Learning</t>
  </si>
  <si>
    <t>Arcee.ai develops context-adapted LLMs through their domain-adapted language model system (DALM).</t>
  </si>
  <si>
    <t>arcee.ai</t>
  </si>
  <si>
    <t>https://www.linkedin.com/company/arcee-ai</t>
  </si>
  <si>
    <t>mark@arcee.ai</t>
  </si>
  <si>
    <t>Emergence</t>
  </si>
  <si>
    <t>Mark Mcquade</t>
  </si>
  <si>
    <t>https://www.linkedin.com/in/mark-mcquade-96a281109/</t>
  </si>
  <si>
    <t>DreamBig Semiconductor</t>
  </si>
  <si>
    <t>Artificial Intelligence (AI), Data Center, Data Storage, Electronics</t>
  </si>
  <si>
    <t>DreamBig Semiconductor provides Chiplet platform with SMARTNIC/DPU solutions for AI, data centers and storage acceleration.</t>
  </si>
  <si>
    <t>dreambigsemi.com</t>
  </si>
  <si>
    <t>https://www.linkedin.com/company/dreambigsemiconductor/</t>
  </si>
  <si>
    <t>info@dreambigsemi.com</t>
  </si>
  <si>
    <t>Samsung Catalyst Fund, Sehat Sutardja</t>
  </si>
  <si>
    <t>Sohail Syed</t>
  </si>
  <si>
    <t>sohail@dreambigsemi.com</t>
  </si>
  <si>
    <t>https://www.linkedin.com/in/sohailabbas4/</t>
  </si>
  <si>
    <t>Dazz</t>
  </si>
  <si>
    <t>Cloud Security, Cyber Security, DevOps, Information Technology</t>
  </si>
  <si>
    <t>Dazz delivers unified security remediation across code, clouds, infrastructure, and applications for security and development teams.</t>
  </si>
  <si>
    <t>dazz.io</t>
  </si>
  <si>
    <t>https://www.linkedin.com/company/dazz-io</t>
  </si>
  <si>
    <t>contact@dazz.io</t>
  </si>
  <si>
    <t>650-242-4440</t>
  </si>
  <si>
    <t>Cyberstarts, Greylock, Index Ventures, Insight Partners, Cyberstarts</t>
  </si>
  <si>
    <t>Merav Bahat</t>
  </si>
  <si>
    <t>merav@dazz.io</t>
  </si>
  <si>
    <t>https://www.linkedin.com/in/merav-bahat/</t>
  </si>
  <si>
    <t>Gcore</t>
  </si>
  <si>
    <t>Artificial Intelligence (AI), Cloud Data Services, Content Delivery Network, IaaS, Software, Web Hosting</t>
  </si>
  <si>
    <t>Luxembourg, Luxembourg, Luxembourg</t>
  </si>
  <si>
    <t>Gcore is a cloud and edge computing company that offers content delivery, hosting, and security solutions for various businesses.</t>
  </si>
  <si>
    <t>gcore.com</t>
  </si>
  <si>
    <t>https://www.linkedin.com/company/g-core</t>
  </si>
  <si>
    <t>pr@gcore.com</t>
  </si>
  <si>
    <t>Wargaming</t>
  </si>
  <si>
    <t>Andre Reitenbach</t>
  </si>
  <si>
    <t>a_reitenbach@gcore.lu</t>
  </si>
  <si>
    <t>https://www.linkedin.com/in/andre-reitenbach-92a49020/</t>
  </si>
  <si>
    <t>Formlabs</t>
  </si>
  <si>
    <t>3D Printing, 3D Technology, Consumer Electronics, Hardware, Manufacturing</t>
  </si>
  <si>
    <t>Formlabs develops and manufactures 3D printers and software for the industrial sector.</t>
  </si>
  <si>
    <t>formlabs.com</t>
  </si>
  <si>
    <t>http://www.linkedin.com/company/formlabs</t>
  </si>
  <si>
    <t>hello@formlabs.com</t>
  </si>
  <si>
    <t>617-702-8476</t>
  </si>
  <si>
    <t>SoftBank Vision Fund, Vintage Investment Partners, New Enterprise Associates, Tyche Partners, Foundry Group, DFJ Growth, SOSV</t>
  </si>
  <si>
    <t>Maxim Lobovsky</t>
  </si>
  <si>
    <t>maxim.lobovsky@formlabs.com</t>
  </si>
  <si>
    <t>https://www.linkedin.com/in/maxim-lobovsky/</t>
  </si>
  <si>
    <t>Carsome</t>
  </si>
  <si>
    <t>Automotive, E-Commerce, E-Commerce Platforms, Shopping</t>
  </si>
  <si>
    <t>Petaling Jaya, Selangor, Malaysia</t>
  </si>
  <si>
    <t>Carsome is a used car e-commerce platform that provides efficient car selling services to individuals and entities.</t>
  </si>
  <si>
    <t>carsome.my</t>
  </si>
  <si>
    <t>https://www.linkedin.com/company/carsome</t>
  </si>
  <si>
    <t>info@carsome.my</t>
  </si>
  <si>
    <t>AmBank Group, EvolutionX Debt Capital, 65 Equity Partners, Qatar Investment Authority, SeaTown Holdings, Catcha Group, Asia Partners Fund Management, Burda Principal Investments, Gobi Partners, Gobi Partners, IdeaRiverRun</t>
  </si>
  <si>
    <t>Eric Cheng</t>
  </si>
  <si>
    <t>eric@carsome.com</t>
  </si>
  <si>
    <t>https://www.linkedin.com/in/ericcheng85/</t>
  </si>
  <si>
    <t>Auxilo</t>
  </si>
  <si>
    <t>Engineering, Finance, Human Resources, Management, Marketing, Operations, Sales, Support</t>
  </si>
  <si>
    <t>Banking, Education, Finance, Financial Services, FinTech</t>
  </si>
  <si>
    <t>A pro education NBFC registered with the Reserve Bank of India poised on serving the financing gaps in the Indian Education Sector.</t>
  </si>
  <si>
    <t>auxilo.com</t>
  </si>
  <si>
    <t>https://www.linkedin.com/company/auxilo/</t>
  </si>
  <si>
    <t>022 62463333</t>
  </si>
  <si>
    <t>dezerv., LeapFrog Investments, A. K. Capital Finance, Tata Capital Growth Fund, Trifecta Capital Advisors, Xponentia Capital Partners, Balrampur Chini Mills</t>
  </si>
  <si>
    <t>Neeraj Saxena</t>
  </si>
  <si>
    <t>neeraj.saxena@auxilo.com</t>
  </si>
  <si>
    <t>https://www.linkedin.com/in/neeraj-saxena-240174b/</t>
  </si>
  <si>
    <t>GRO Biosciences</t>
  </si>
  <si>
    <t>Biotechnology, Health Diagnostics, Medical, Pharmaceutical, Therapeutics</t>
  </si>
  <si>
    <t>GRO Biosciences is a biotechnology company that develops a protein therapeutics technology to improve treatments across multiple diseases.</t>
  </si>
  <si>
    <t>grobio.com</t>
  </si>
  <si>
    <t>https://www.linkedin.com/company/11152474/</t>
  </si>
  <si>
    <t>+1 617 903 8359</t>
  </si>
  <si>
    <t>Access Biotechnology, Atlas Venture, Leaps by Bayer, Redmile Group, National Science Foundation, Digitalis Ventures</t>
  </si>
  <si>
    <t>Dan Mandell</t>
  </si>
  <si>
    <t>dan.mandell@grobio.com</t>
  </si>
  <si>
    <t>https://www.linkedin.com/in/dan-mandell-9962456/</t>
  </si>
  <si>
    <t>LevelTen Energy</t>
  </si>
  <si>
    <t>Analytics, Energy, Marketplace, Renewable Energy</t>
  </si>
  <si>
    <t>LevelTen Energy is an energy company that provides renewable transaction infrastructure for buying or selling renewable energy and assets.</t>
  </si>
  <si>
    <t>leveltenenergy.com</t>
  </si>
  <si>
    <t>https://www.linkedin.com/company/levelten-energy/</t>
  </si>
  <si>
    <t>info@leveltenenergy.com</t>
  </si>
  <si>
    <t>+1 800 995 2152</t>
  </si>
  <si>
    <t>B Capital, NGP Energy Technology Partners, Prelude Ventures, Techstars</t>
  </si>
  <si>
    <t>Bryce Smith</t>
  </si>
  <si>
    <t>bryce@leveltenenergy.com</t>
  </si>
  <si>
    <t>https://www.linkedin.com/in/bryce-smith-8545a819/</t>
  </si>
  <si>
    <t>Nearfield Instruments</t>
  </si>
  <si>
    <t>Electronics, Machinery Manufacturing, Manufacturing, Semiconductor</t>
  </si>
  <si>
    <t>Nearfield Instruments is a developer of advanced metrology systems for the semiconductor manufacturing industry.</t>
  </si>
  <si>
    <t>nearfieldinstruments.com</t>
  </si>
  <si>
    <t>https://in.linkedin.com/company/nearfield-instruments-bv</t>
  </si>
  <si>
    <t>roland.vanvliet@nearfieldinstruments.com</t>
  </si>
  <si>
    <t>+31 6 20 36 97 41</t>
  </si>
  <si>
    <t>Temasek Holdings, Walden Catalyst, Invest-NL, Innovation Industries, Samsung Ventures</t>
  </si>
  <si>
    <t>Hamed Sadeghian</t>
  </si>
  <si>
    <t>hamed.sadeghian@nearfieldinstruments.com</t>
  </si>
  <si>
    <t>https://www.linkedin.com/in/hamed-sadeghian-76490ab/</t>
  </si>
  <si>
    <t>GEMS Education</t>
  </si>
  <si>
    <t>Engineering, Finance, Human Resources, Information Technology, Legal, Management, Marketing, Operations, Pro Services, Sales</t>
  </si>
  <si>
    <t>GEMS Education is a network of private schools and educational institutes that offers K-12 private education.</t>
  </si>
  <si>
    <t>gemseducation.com</t>
  </si>
  <si>
    <t>https://www.linkedin.com/company/gems-education</t>
  </si>
  <si>
    <t>socialmedia@gemseducation.com</t>
  </si>
  <si>
    <t>Brookfield Asset Management</t>
  </si>
  <si>
    <t>Dino Varkey</t>
  </si>
  <si>
    <t>dinovarkey@gemseducation.com</t>
  </si>
  <si>
    <t>https://www.linkedin.com/in/dinovarkey/?originalSubdomain=ae</t>
  </si>
  <si>
    <t>Cardurion Pharmaceuticals</t>
  </si>
  <si>
    <t>Cardurion is a cardiovascular biotechnology company developing therapeutics for the treatment of heart failure and cardiovascular diseases.</t>
  </si>
  <si>
    <t>cardurion.com</t>
  </si>
  <si>
    <t>https://www.linkedin.com/company/cardurion</t>
  </si>
  <si>
    <t>info@cardurion.com</t>
  </si>
  <si>
    <t>617-996-1433</t>
  </si>
  <si>
    <t>Ascenta Capital</t>
  </si>
  <si>
    <t>Michael Crispin</t>
  </si>
  <si>
    <t>michael.crispin@cardurion.com</t>
  </si>
  <si>
    <t>https://www.linkedin.com/in/crispoe/</t>
  </si>
  <si>
    <t>LanzaJet</t>
  </si>
  <si>
    <t>Engineering, Human Resources, Legal, Management, Operations, Sales</t>
  </si>
  <si>
    <t>Air Transportation, Biofuel, Fuel</t>
  </si>
  <si>
    <t>Illinois City, Illinois, United States</t>
  </si>
  <si>
    <t>LanzaJet is a provider and producer of Sustainable Aviation Fuel (SAF) technology, dedicated to accelerating the transition to clean energy.</t>
  </si>
  <si>
    <t>lanzajet.com</t>
  </si>
  <si>
    <t>https://www.linkedin.com/company/lanzajet</t>
  </si>
  <si>
    <t>Airbus, Groupe ADP, Microsoft Climate Innovation Fund, Mitsubishi UFJ Financial Group, Southwest Airlines, Breakthrough Energy Ventures, Microsoft Climate Innovation Fund, Shell Oil Company, Mitsui &amp; Co, Suncor Energy, US Department of Energy</t>
  </si>
  <si>
    <t>Jimmy Samartzis</t>
  </si>
  <si>
    <t>jimmy.samartzis@lanzajet.com</t>
  </si>
  <si>
    <t>https://www.linkedin.com/in/jimmysamartzis/</t>
  </si>
  <si>
    <t>Scorpion Therapeutics</t>
  </si>
  <si>
    <t>Biotechnology, Health Care, Life Science, Oncology, Precision Medicine</t>
  </si>
  <si>
    <t>Scorpion Therapeutics is a clinical-stage oncology company that specializes in precision medicine for cancer patients.</t>
  </si>
  <si>
    <t>scorpiontx.com</t>
  </si>
  <si>
    <t>https://www.linkedin.com/company/scorpiontherapeutics/</t>
  </si>
  <si>
    <t>info@scorpiontx.com</t>
  </si>
  <si>
    <t>(212) 841-1015</t>
  </si>
  <si>
    <t>Frazier Life Sciences, Lightspeed Venture Partners, Boxer Capital, EcoR1 Capital, Vida Ventures, Atlas Venture, Omega Funds, Vida Ventures</t>
  </si>
  <si>
    <t>Axel Hoos</t>
  </si>
  <si>
    <t>axel.x.hoos@scorpiontx.com</t>
  </si>
  <si>
    <t>https://www.linkedin.com/in/axel-hoos/</t>
  </si>
  <si>
    <t>Heimdall Power</t>
  </si>
  <si>
    <t>Electrical Distribution, Power Grid, Renewable Energy, Sensor, Software</t>
  </si>
  <si>
    <t>Heimdall Power provides software and sensors designed for monitoring overhead power lines.</t>
  </si>
  <si>
    <t>heimdallpower.com</t>
  </si>
  <si>
    <t>https://www.linkedin.com/company/heimdall-power/=</t>
  </si>
  <si>
    <t>post@heimdallpower.com</t>
  </si>
  <si>
    <t>+47 51620000</t>
  </si>
  <si>
    <t>NRP Zero AS, ORLEN VC, Steinsvik Family Office, Investinor</t>
  </si>
  <si>
    <t>Jorgen Festervoll</t>
  </si>
  <si>
    <t>jorgen.festervoll@heimdallpower.com</t>
  </si>
  <si>
    <t>https://www.linkedin.com/in/j%c3%b8rgen-festervoll/</t>
  </si>
  <si>
    <t>Onego Bio</t>
  </si>
  <si>
    <t>Onego Bio is a food-based biotechnology company that produces animal-free egg white protein through precision fermentation.</t>
  </si>
  <si>
    <t>onego.bio</t>
  </si>
  <si>
    <t>https://www.linkedin.com/company/onego-bio</t>
  </si>
  <si>
    <t>hello@onego.bio</t>
  </si>
  <si>
    <t>European Innovation Council, NordicNinja VC, Business Finland</t>
  </si>
  <si>
    <t>Maija Itkonen</t>
  </si>
  <si>
    <t>maija@onego.bio</t>
  </si>
  <si>
    <t>https://www.linkedin.com/in/maija-itkonen-25166a4/</t>
  </si>
  <si>
    <t>Intersect Power</t>
  </si>
  <si>
    <t>Intersect Power develops and operates renewable energy infrastructures to provide low-carbon electricity, fuels, and related products.</t>
  </si>
  <si>
    <t>intersectpower.com</t>
  </si>
  <si>
    <t>https://www.linkedin.com/company/intersect-power</t>
  </si>
  <si>
    <t>info@intersectpower.com</t>
  </si>
  <si>
    <t>(510) 260 2192</t>
  </si>
  <si>
    <t>MUFG Bank, Santander, TPG, HPS Investment Partners, AB CarVal Investors, Generate Capital, Macquarie Infrastructure and Real Asset</t>
  </si>
  <si>
    <t>Sheldon Kimber</t>
  </si>
  <si>
    <t>sheldon@intersectpower.com</t>
  </si>
  <si>
    <t>https://www.linkedin.com/in/sheldonkimber/</t>
  </si>
  <si>
    <t>Coast</t>
  </si>
  <si>
    <t>Engineering, Finance, Human Resources, Legal, Management, Marketing, Operations, Product, Sales</t>
  </si>
  <si>
    <t>Credit Cards, Financial Services, FinTech, Fleet Management, Payments</t>
  </si>
  <si>
    <t>Coast is a financial services platform that provides fleet fuel cards and expense management solutions for various industries.</t>
  </si>
  <si>
    <t>coastpay.com</t>
  </si>
  <si>
    <t>https://www.linkedin.com/company/coastpay</t>
  </si>
  <si>
    <t>info@coastpay.com</t>
  </si>
  <si>
    <t>(833) 262-7801</t>
  </si>
  <si>
    <t>ICONIQ Growth, Accel, Avid Ventures, Better Tomorrow Ventures, BoxGroup, Insight Partners, Vesey Ventures, Accel, Insight Partners, Better Tomorrow Ventures</t>
  </si>
  <si>
    <t>Daniel Simon</t>
  </si>
  <si>
    <t>daniel@coastpay.com</t>
  </si>
  <si>
    <t>https://www.linkedin.com/in/danielksimon/</t>
  </si>
  <si>
    <t>Infinitum</t>
  </si>
  <si>
    <t>Automotive, Industrial Automation, Internet of Things, Manufacturing</t>
  </si>
  <si>
    <t>Round Rock, Texas, United States</t>
  </si>
  <si>
    <t>Infinitum is setting the bar for the next generation of motors to be better for the planet – and for people.</t>
  </si>
  <si>
    <t>goinfinitum.com</t>
  </si>
  <si>
    <t>https://www.linkedin.com/company/goinfinitum/</t>
  </si>
  <si>
    <t>info@goinfinitum.com</t>
  </si>
  <si>
    <t>Just Climate, Riverstone Holdings, Caterpillar Ventures, Energy Innovation Capital, Cottonwood Technology Fund</t>
  </si>
  <si>
    <t>Ben Schuler</t>
  </si>
  <si>
    <t>ben@goinfinitum.com</t>
  </si>
  <si>
    <t>https://www.linkedin.com/in/ben-schuler-21567a32/</t>
  </si>
  <si>
    <t>CatalYm</t>
  </si>
  <si>
    <t>Planegg, Bayern, Germany</t>
  </si>
  <si>
    <t>CatalYm is a biotechnology company developing innovative immunotherapies for cancer patients.</t>
  </si>
  <si>
    <t>catalym.com</t>
  </si>
  <si>
    <t>https://www.linkedin.com/company/catalym</t>
  </si>
  <si>
    <t>info@catalym.com</t>
  </si>
  <si>
    <t>+49 89 200066440</t>
  </si>
  <si>
    <t>Bioqube Ventures, Canaan Partners, Brandon Capital, Jeito Capital, Vesalius Biocapital Partners</t>
  </si>
  <si>
    <t>Phil L'Huillier</t>
  </si>
  <si>
    <t>phil.lhuillier@catalym.com</t>
  </si>
  <si>
    <t>https://www.linkedin.com/in/phil-l-huillier-54788b/</t>
  </si>
  <si>
    <t>zkLink</t>
  </si>
  <si>
    <t>Blockchain, Cryptocurrency, Financial Services</t>
  </si>
  <si>
    <t>zkLink is a platform that provides application-specific scaling solutions with aggregated liquidity for zk-applications.</t>
  </si>
  <si>
    <t>test.zk.link</t>
  </si>
  <si>
    <t>https://www.linkedin.com/company/zklink</t>
  </si>
  <si>
    <t>zklinkteam@zklink.org</t>
  </si>
  <si>
    <t>OKX Ventures, Republic Crypto</t>
  </si>
  <si>
    <t>Vince Yang</t>
  </si>
  <si>
    <t>vince.y@test.zk.link</t>
  </si>
  <si>
    <t>https://medium.com/morningstar-ventures/founder-story-vince-yang-zklink-3dfc956d9900</t>
  </si>
  <si>
    <t>Uplimit</t>
  </si>
  <si>
    <t>Engineering, Management, Operations, Pro Services, Sales</t>
  </si>
  <si>
    <t>Artificial Intelligence (AI), E-Learning, EdTech, Information Technology</t>
  </si>
  <si>
    <t>Uplimit is an end-to-end AI learning platform that educates businesses and individuals with technical knowledge and practices.</t>
  </si>
  <si>
    <t>uplimit.com</t>
  </si>
  <si>
    <t>https://www.linkedin.com/company/uplimit-education</t>
  </si>
  <si>
    <t>hello@uplimit.com</t>
  </si>
  <si>
    <t>Julia Stiglitz</t>
  </si>
  <si>
    <t>julia.stiglitz@uplimit.com</t>
  </si>
  <si>
    <t>https://www.linkedin.com/in/julia-stiglitz-0255526/</t>
  </si>
  <si>
    <t>Health Catalyst</t>
  </si>
  <si>
    <t>Analytics, Data Integration, Health Care, Information Technology</t>
  </si>
  <si>
    <t>Health Catalyst is a tech platform that organizes and links health-related data from different systems.</t>
  </si>
  <si>
    <t>healthcatalyst.com</t>
  </si>
  <si>
    <t>http://www.linkedin.com/company/2204309</t>
  </si>
  <si>
    <t>info@healthcatalyst.com</t>
  </si>
  <si>
    <t>(855)309-6800</t>
  </si>
  <si>
    <t>OrbiMed, Norwest Venture Partners, Norwest Venture Partners, UPMC, Sorenson Capital, Kaiser Permanente Ventures</t>
  </si>
  <si>
    <t>$1.3B</t>
  </si>
  <si>
    <t>Dan Burton</t>
  </si>
  <si>
    <t>dan.burton@healthcatalyst.com</t>
  </si>
  <si>
    <t>https://www.linkedin.com/in/danburton/</t>
  </si>
  <si>
    <t>Loyal</t>
  </si>
  <si>
    <t>Engineering, Finance, Human Resources, Information Technology, Management, Marketing, Operations, Pro Services, Product, Sales</t>
  </si>
  <si>
    <t>Artificial Intelligence (AI), Health Care, Information Technology, Machine Learning, Medical</t>
  </si>
  <si>
    <t>Loyal provides an integrated digital healthcare platform for patient engagement.</t>
  </si>
  <si>
    <t>loyalhealth.com</t>
  </si>
  <si>
    <t>https://www.linkedin.com/company/10411628</t>
  </si>
  <si>
    <t>Concord Health Partners</t>
  </si>
  <si>
    <t>Chad Mallory</t>
  </si>
  <si>
    <t>chad@loyalhealth.com</t>
  </si>
  <si>
    <t>https://www.linkedin.com/in/chadmallory/</t>
  </si>
  <si>
    <t>Exoticca</t>
  </si>
  <si>
    <t>Adventure Travel, Reservations, Travel, Travel Accommodations</t>
  </si>
  <si>
    <t>Exoticca develops an online booking platform to facilitate travel tour package deals.</t>
  </si>
  <si>
    <t>exoticca.com</t>
  </si>
  <si>
    <t>https://www.linkedin.com/company/exoticca-travel-agency</t>
  </si>
  <si>
    <t>info@exoticca.com</t>
  </si>
  <si>
    <t>Quadrille Capital, BBVA Spark, Claret Capital Partners, Sabadell Venture Capital, 14W, Mangrove Capital Partners, Milano Investment Partners SGR, Claret Capital Partners, K Fund</t>
  </si>
  <si>
    <t>Pere Valles</t>
  </si>
  <si>
    <t>pere.valles@exoticca.com</t>
  </si>
  <si>
    <t>https://www.linkedin.com/in/perevalles/</t>
  </si>
  <si>
    <t>GardaWorld</t>
  </si>
  <si>
    <t>Physical Security, Risk Management, Security</t>
  </si>
  <si>
    <t>Garda World Security Corporation provides security solutions, cash logistics, and risk consulting services.</t>
  </si>
  <si>
    <t>garda.com</t>
  </si>
  <si>
    <t>https://www.linkedin.com/company/gardaworld</t>
  </si>
  <si>
    <t>info@garda.com</t>
  </si>
  <si>
    <t>+1 514 281 2811</t>
  </si>
  <si>
    <t>Stephane Gonthier</t>
  </si>
  <si>
    <t>sgonthier@garda.com</t>
  </si>
  <si>
    <t>https://www.linkedin.com/in/gonthier/</t>
  </si>
  <si>
    <t>WorldLabs</t>
  </si>
  <si>
    <t>FinTech, Information Technology, Internet, Mobile Apps, Software</t>
  </si>
  <si>
    <t>WorldLabs is a digital global innovation platform that fast-tracks the development of innovative ideas</t>
  </si>
  <si>
    <t>worldlabs.org</t>
  </si>
  <si>
    <t>https://www.linkedin.com/company/worldlabs/</t>
  </si>
  <si>
    <t>support@worldlabs.org</t>
  </si>
  <si>
    <t>07957 924 353</t>
  </si>
  <si>
    <t>Andreessen Horowitz, Radical Ventures</t>
  </si>
  <si>
    <t>Max Lehnus</t>
  </si>
  <si>
    <t>max@worldlabs.org</t>
  </si>
  <si>
    <t>https://www.linkedin.com/in/maxlehnus/</t>
  </si>
  <si>
    <t>dopay</t>
  </si>
  <si>
    <t>Bookkeeping and Payroll, Finance, Financial Services, FinTech, Payments</t>
  </si>
  <si>
    <t>dopay aims to bank the world's next 1 billion workers by providing the best-in-class cashless payroll payment platform for businesses.</t>
  </si>
  <si>
    <t>dopay.com</t>
  </si>
  <si>
    <t>https://www.linkedin.com/company/dopay/</t>
  </si>
  <si>
    <t>info@dopay.com</t>
  </si>
  <si>
    <t>44 7342 750079</t>
  </si>
  <si>
    <t>Argentem Creek Partners, FMO, Force Over Mass Capital, Kube VC, NN Group, FMO, Mastercard Start Path</t>
  </si>
  <si>
    <t>Frans Van Eersel</t>
  </si>
  <si>
    <t>frans.vaneersel@dopay.com</t>
  </si>
  <si>
    <t>https://www.linkedin.com/in/frans-van-eersel-879882/</t>
  </si>
  <si>
    <t>CultureAI</t>
  </si>
  <si>
    <t>Cyber Security, Information Technology, Security, Software</t>
  </si>
  <si>
    <t>CultureAI is the number one human risk management platform for security and awareness teams.</t>
  </si>
  <si>
    <t>culture.ai</t>
  </si>
  <si>
    <t>https://www.linkedin.com/company/cultureai/</t>
  </si>
  <si>
    <t>contact@culture.ai</t>
  </si>
  <si>
    <t>Mercia Ventures, Smedvig Ventures, Conviction VC, Senovo, Passion Capital</t>
  </si>
  <si>
    <t>James Moore</t>
  </si>
  <si>
    <t>james.moore@culture.ai</t>
  </si>
  <si>
    <t>https://www.linkedin.com/in/james-moore-149a3b172/</t>
  </si>
  <si>
    <t>MediWound</t>
  </si>
  <si>
    <t>Biotechnology, Manufacturing, Medical Device</t>
  </si>
  <si>
    <t>Yavne, HaMerkaz, Israel</t>
  </si>
  <si>
    <t>MediWound is a biotechnology specialty company focused on developing, manufacturing and commercializing innovative wound care products.</t>
  </si>
  <si>
    <t>mediwound.com</t>
  </si>
  <si>
    <t>http://www.linkedin.com/company/1644054</t>
  </si>
  <si>
    <t>info@mediwound.com</t>
  </si>
  <si>
    <t>(972) 779-7141</t>
  </si>
  <si>
    <t>Passion Capital, European Innovation Council, Molnlycke Health Care, Medical Technology Enterprise Consortium, U.S. Department of Defense, Biomedical Advanced Research and Development Authority (BARDA), Clal Biotechnology Industries</t>
  </si>
  <si>
    <t>Ofer Gonen</t>
  </si>
  <si>
    <t>gonen@mediwound.com</t>
  </si>
  <si>
    <t>https://www.linkedin.com/in/ofer-gonen-b5016a13b/</t>
  </si>
  <si>
    <t>Cohere</t>
  </si>
  <si>
    <t>Artificial Intelligence (AI), Generative AI, Machine Learning, Natural Language Processing</t>
  </si>
  <si>
    <t>Cohere provides access to advanced Large Language Models and NLP tools through one easy-to-use API.</t>
  </si>
  <si>
    <t>cohere.com</t>
  </si>
  <si>
    <t>https://www.linkedin.com/company/cohere-ai</t>
  </si>
  <si>
    <t>team@cohere.ai</t>
  </si>
  <si>
    <t>PSP Investments, Alumni Ventures, Inovia Capital, Tiger Global Management,Index Ventures</t>
  </si>
  <si>
    <t>Aidan Gomez</t>
  </si>
  <si>
    <t>aidan@cohere.com</t>
  </si>
  <si>
    <t>https://www.linkedin.com/in/aidangomez/</t>
  </si>
  <si>
    <t>Altair</t>
  </si>
  <si>
    <t>Aerospace, Analytics, Industrial Engineering, Information Technology, Internet of Things, Software</t>
  </si>
  <si>
    <t>Altair Engineering, Inc. provides enterprise analytics, engineering, and on-demand computing software technologies. Its technology.</t>
  </si>
  <si>
    <t>altair.com</t>
  </si>
  <si>
    <t>https://www.linkedin.com/company/altair-engineering/</t>
  </si>
  <si>
    <t>info@altair.com</t>
  </si>
  <si>
    <t>+1 (248) 614-2400</t>
  </si>
  <si>
    <t>UK Research and Innovation, General Atlantic</t>
  </si>
  <si>
    <t>$785M</t>
  </si>
  <si>
    <t>James Scapa</t>
  </si>
  <si>
    <t>james.scapa@altair.com</t>
  </si>
  <si>
    <t>https://www.linkedin.com/in/james-scapa-56a4b527/</t>
  </si>
  <si>
    <t>CTERA Networks</t>
  </si>
  <si>
    <t>Engineering, Finance, Human Resources, Management, Marketing, Medical &amp; Science, Operations, Pro Services, Product, Sales</t>
  </si>
  <si>
    <t>Cloud Data Services, Cloud Storage, Cyber Security, Data Storage, Enterprise Software, File Sharing, Information Technology</t>
  </si>
  <si>
    <t>CTERA enables enterprises to securely sync, share, protect and govern files from any device or office, all from the cloud of their choice.</t>
  </si>
  <si>
    <t>ctera.com</t>
  </si>
  <si>
    <t>http://www.linkedin.com/company/ctera-networks</t>
  </si>
  <si>
    <t>info@ctera.com</t>
  </si>
  <si>
    <t>(917) 768-7193</t>
  </si>
  <si>
    <t>PSG Equity, Red Dot Capital Partners, Singtel Innov8, Viola Credit, Bessemer Venture Partners, Cisco Investments, Venrock, Benchmark</t>
  </si>
  <si>
    <t>Oded Nagel</t>
  </si>
  <si>
    <t>oded@ctera.com</t>
  </si>
  <si>
    <t>https://www.linkedin.com/in/oded-nagel-7131891/</t>
  </si>
  <si>
    <t>Matera</t>
  </si>
  <si>
    <t>Engineering, Finance, Human Resources, Information Technology, Legal, Management, Marketing, Operations, Product, Sales, Support</t>
  </si>
  <si>
    <t>Banking, Financial Services, FinTech, Retail Technology, Risk Management</t>
  </si>
  <si>
    <t>Matera offers Instant Payment and QR Code technology to enhance payment solutions for financial institutions.</t>
  </si>
  <si>
    <t>matera.com</t>
  </si>
  <si>
    <t>https://www.linkedin.com/company/matera</t>
  </si>
  <si>
    <t>marketing@matera.com</t>
  </si>
  <si>
    <t>425-516-8009</t>
  </si>
  <si>
    <t>Warburg Pincus, Kinea Investimentos Ltda</t>
  </si>
  <si>
    <t>Carlos Netto</t>
  </si>
  <si>
    <t>carlos.netto@matera.com</t>
  </si>
  <si>
    <t>https://www.linkedin.com/in/carlosnetto/</t>
  </si>
  <si>
    <t>Antheia</t>
  </si>
  <si>
    <t>Engineering, Finance, Human Resources, Information Technology, Management, Marketing, Medical &amp; Science, Operations, Product</t>
  </si>
  <si>
    <t>Biotechnology, Health Care, Manufacturing</t>
  </si>
  <si>
    <t>A synthetic biology company for next generation plant-inspired medicines</t>
  </si>
  <si>
    <t>antheia.bio</t>
  </si>
  <si>
    <t>https://www.linkedin.com/company/antheiabio/</t>
  </si>
  <si>
    <t>info@antheia.bio</t>
  </si>
  <si>
    <t>650-353-5191</t>
  </si>
  <si>
    <t>BioMaP-Consortium, Viking Global Investors, National Science Foundation</t>
  </si>
  <si>
    <t>Christina Smolke</t>
  </si>
  <si>
    <t>christina@antheia.bio</t>
  </si>
  <si>
    <t>https://www.linkedin.com/in/christina-smolke-87a8b3b6/</t>
  </si>
  <si>
    <t>d.light</t>
  </si>
  <si>
    <t>Engineering, Human Resources, Management, Medical &amp; Science, Operations, Sales</t>
  </si>
  <si>
    <t>d.light designs, manufactures, and distributes solar lighting and power products, particularly targeting off-grid communities.</t>
  </si>
  <si>
    <t>dlight.com</t>
  </si>
  <si>
    <t>http://www.linkedin.com/company/d-light-design</t>
  </si>
  <si>
    <t>+91 120 454 7701</t>
  </si>
  <si>
    <t>National Science Foundation, African Frontier Capital, Chapel Hill Denham, Trade and Development Bank -TDB, Swedfund International,Finnfund, Proparco, Inspired Evolution Investment Management, European Investment Bank, Beyond the Grid, Norfund, ShellFoundation, Developing World Markets, E3 Capital, KawiSafi Ventures, SunFunder, Auster Capital Partners, OmidyarNetwork,BloombergNEF, Nexus Venture Partners</t>
  </si>
  <si>
    <t>Nick Imudia</t>
  </si>
  <si>
    <t>nick.imudia@dlight.com</t>
  </si>
  <si>
    <t>https://www.linkedin.com/in/nick-imudia-3768883/</t>
  </si>
  <si>
    <t>Lyten</t>
  </si>
  <si>
    <t>Engineering, Finance, Human Resources, Information Technology, Management, Medical &amp; Science, Operations, Pro Services, Product, Sales</t>
  </si>
  <si>
    <t>Advanced Materials, Battery, Industrial, Manufacturing</t>
  </si>
  <si>
    <t>Lyten is a supermaterial applications company that develops, sources, and manufactures low-carbon footprint products.</t>
  </si>
  <si>
    <t>lyten.com</t>
  </si>
  <si>
    <t>https://www.linkedin.com/company/lyten-inc</t>
  </si>
  <si>
    <t>The Luxembourg Future Fund, US Department of Energy, Prime Movers Lab, Stellantis Ventures, Amazon Web Services</t>
  </si>
  <si>
    <t>Dan Cook</t>
  </si>
  <si>
    <t>dan.cook@lyten.com</t>
  </si>
  <si>
    <t>https://www.linkedin.com/in/dan-cook-1b10ba12/</t>
  </si>
  <si>
    <t>QXO</t>
  </si>
  <si>
    <t>Accounting, Business Intelligence, Financial Services, Manufacturing</t>
  </si>
  <si>
    <t>Greenwich, Connecticut, United States</t>
  </si>
  <si>
    <t>QXO mainly serves clients in the manufacturing, distribution, and service industries by offering technological solutions.</t>
  </si>
  <si>
    <t>qxo.com</t>
  </si>
  <si>
    <t>https://www.linkedin.com/company/qxoinc/</t>
  </si>
  <si>
    <t>joe.checkler@jpe.com</t>
  </si>
  <si>
    <t>Affinity Partners, Jacobs Private Equity</t>
  </si>
  <si>
    <t>Brad Jacobs</t>
  </si>
  <si>
    <t>brad.jacobs@qxo.com</t>
  </si>
  <si>
    <t>https://www.linkedin.com/in/bradjacobsqxo/</t>
  </si>
  <si>
    <t>Lhoopa</t>
  </si>
  <si>
    <t>Consumer Software, Internet, Real Estate</t>
  </si>
  <si>
    <t>Lhoopa is an IT-driven real estate investment firm.</t>
  </si>
  <si>
    <t>lhoopa.com</t>
  </si>
  <si>
    <t>https://www.linkedin.com/company/lhoopa/?originalSubdomain=ph</t>
  </si>
  <si>
    <t>contact@lhoopa.com</t>
  </si>
  <si>
    <t>63-02-584-6592</t>
  </si>
  <si>
    <t>International Finance Corporation, Wavemaker Partners, U.S. International Development Finance Corp, Wavemaker Partners, Asian Development Bank, Patamar Capital, Wavemaker Partners</t>
  </si>
  <si>
    <t>Marc-Olivier Caillot</t>
  </si>
  <si>
    <t>marco@lhoopa.com</t>
  </si>
  <si>
    <t>https://www.linkedin.com/in/marc-olivier-caillot-111ab425/</t>
  </si>
  <si>
    <t>Valneva</t>
  </si>
  <si>
    <t>Saint-herblain, Pays de la Loire, France</t>
  </si>
  <si>
    <t>Valneva focuses on the development and commercialization of prophylactic vaccines for infectious diseases.</t>
  </si>
  <si>
    <t>valneva.com</t>
  </si>
  <si>
    <t>https://www.linkedin.com/company/valneva</t>
  </si>
  <si>
    <t>bd@valneva.com</t>
  </si>
  <si>
    <t>33 2 28 07 37 10</t>
  </si>
  <si>
    <t>Antheia, Coalition for Epidemic Preparedness Innovations, Horizon Europe, Pfizer, Deerfield, OrbiMed, Scottish Enterprise</t>
  </si>
  <si>
    <t>$2.6B</t>
  </si>
  <si>
    <t>Thomas Lingelbach</t>
  </si>
  <si>
    <t>thomas.lingelbach@valneva.com</t>
  </si>
  <si>
    <t>https://www.linkedin.com/in/thomas-lingelbach-61a20259/</t>
  </si>
  <si>
    <t>Again</t>
  </si>
  <si>
    <t>Biotechnology, Chemical, Industrial Manufacturing, Manufacturing</t>
  </si>
  <si>
    <t>Again is a carbon utilization company that focuses on transforming carbon emissions into valuable chemicals.</t>
  </si>
  <si>
    <t>again.bio</t>
  </si>
  <si>
    <t>https://www.linkedin.com/company/againbio/</t>
  </si>
  <si>
    <t>mk@secondcircle.bio</t>
  </si>
  <si>
    <t>Scottish Enterprise, Google Ventures, HV Capital, Horizon 2020, Atlantic Labs</t>
  </si>
  <si>
    <t>Torbjorn Jensen</t>
  </si>
  <si>
    <t>tj@again.bio</t>
  </si>
  <si>
    <t>https://www.linkedin.com/in/torbj%c3%b8rn-%c3%b8lsh%c3%b8j-jensen-37b9315/</t>
  </si>
  <si>
    <t>Fibr</t>
  </si>
  <si>
    <t>A/B Testing, Artificial Intelligence (AI), Information Technology, Marketing Automation, Personalization</t>
  </si>
  <si>
    <t>Fibr is an AI-powered personalization platform that helps brands improve conversion rates.</t>
  </si>
  <si>
    <t>fibr.ai</t>
  </si>
  <si>
    <t>https://www.linkedin.com/company/fibrai</t>
  </si>
  <si>
    <t>info@fibr.ai</t>
  </si>
  <si>
    <t>Accel</t>
  </si>
  <si>
    <t>Ankur Goyal</t>
  </si>
  <si>
    <t>ankur@fibr.ai</t>
  </si>
  <si>
    <t>https://www.linkedin.com/in/ankurgoyal22/</t>
  </si>
  <si>
    <t>Longeveron</t>
  </si>
  <si>
    <t>Human Resources, Management, Medical &amp; Science, Operations</t>
  </si>
  <si>
    <t>Longeveron is a biotechnology company that focuses on developing cellular therapies for chronic aging-related and life-threatening diseases.</t>
  </si>
  <si>
    <t>longeveron.com</t>
  </si>
  <si>
    <t>https://www.linkedin.com/company/longeveron-llc</t>
  </si>
  <si>
    <t>305.909.0840</t>
  </si>
  <si>
    <t>Alzheimer's Association, National Institutes of Health, TEDCO</t>
  </si>
  <si>
    <t>$187M</t>
  </si>
  <si>
    <t>Wa'El Hashad</t>
  </si>
  <si>
    <t>https://www.linkedin.com/in/wa-el-hashad-28370a11/</t>
  </si>
  <si>
    <t>SHINE Technologies</t>
  </si>
  <si>
    <t>Biotechnology, Energy, Health Care, Manufacturing, Medical, Medical Device</t>
  </si>
  <si>
    <t>Janesville, Wisconsin, United States</t>
  </si>
  <si>
    <t>SHINE Technologies is a fusion technology that inspects industrial components, produces medical isotopes, and recycles nuclear energy.</t>
  </si>
  <si>
    <t>shinefusion.com</t>
  </si>
  <si>
    <t>http://www.linkedin.com/company/shinefusion</t>
  </si>
  <si>
    <t>info@shinefusion.com</t>
  </si>
  <si>
    <t>(608) 210-1060</t>
  </si>
  <si>
    <t>National Nuclear Security Administration, Baillie Gifford, Fidelity, Koch Disruptive Technologies, Fidelity, Oaktree Capital Management, Deerfield, National Nuclear Security Administration, National Science Foundation, Deerfield</t>
  </si>
  <si>
    <t>Greg Piefer</t>
  </si>
  <si>
    <t>greg.piefer@shinemed.com</t>
  </si>
  <si>
    <t>https://www.linkedin.com/in/greg-piefer-0960b66b/</t>
  </si>
  <si>
    <t>Mytra</t>
  </si>
  <si>
    <t>Artificial Intelligence (AI), Industrial Automation, Robotics, Supply Chain Management, Warehousing</t>
  </si>
  <si>
    <t>Mytra is a robotics company developing software-defined warehouse robotics solutions to automate industrial tasks in logistics.</t>
  </si>
  <si>
    <t>mytra.ai</t>
  </si>
  <si>
    <t>https://www.linkedin.com/company/mytra-ai</t>
  </si>
  <si>
    <t>info@mytra.ai</t>
  </si>
  <si>
    <t>Greenoaks, Eclipse Ventures</t>
  </si>
  <si>
    <t>Chris Walti</t>
  </si>
  <si>
    <t>chris@mytra.ai</t>
  </si>
  <si>
    <t>https://www.linkedin.com/in/chriswalti/</t>
  </si>
  <si>
    <t>Trust Stamp</t>
  </si>
  <si>
    <t>Artificial Intelligence (AI), Biometrics, Fraud Detection, Identity Management, InsurTech, Machine Learning, Transaction Processing</t>
  </si>
  <si>
    <t>Trust Stamp is a developer of AI-powered software that provides identity verification, cybersecurity, biometrics, cryptography, and fintech.</t>
  </si>
  <si>
    <t>truststamp.ai</t>
  </si>
  <si>
    <t>https://www.linkedin.com/company/10373549</t>
  </si>
  <si>
    <t>support@truststamp.net</t>
  </si>
  <si>
    <t>+1 404 806 9906</t>
  </si>
  <si>
    <t>DIFC FinTech Hive, The FIS FinTech Accelerator in Partnership with The Venture Center, Second Century Ventures, Mastercard, VentureOut</t>
  </si>
  <si>
    <t>Gareth Genner</t>
  </si>
  <si>
    <t>ggenner@truststamp.net</t>
  </si>
  <si>
    <t>https://www.linkedin.com/in/gareth-genner-09832010/</t>
  </si>
  <si>
    <t>Figma</t>
  </si>
  <si>
    <t>Collaboration, Developer Tools, Product Design, Software, Web Apps</t>
  </si>
  <si>
    <t>Figma is a design platform that develops web applications for interface design with offline features.</t>
  </si>
  <si>
    <t>figma.com</t>
  </si>
  <si>
    <t>https://www.linkedin.com/company/figma</t>
  </si>
  <si>
    <t>support@figma.com</t>
  </si>
  <si>
    <t>(415) 890-5404</t>
  </si>
  <si>
    <t>Alkeon Capital, Coatue, General Catalyst, Durable Capital Partners, Andreessen Horowitz, Sequoia Capital, Kleiner Perkins, Greylock, Index Ventures, Terrence Rohan</t>
  </si>
  <si>
    <t>Dylan Field</t>
  </si>
  <si>
    <t>dylan@figma.com</t>
  </si>
  <si>
    <t>https://www.linkedin.com/in/dylanfield/</t>
  </si>
  <si>
    <t>Caldera</t>
  </si>
  <si>
    <t>Blockchain, Information Technology, Software Engineering, Web3</t>
  </si>
  <si>
    <t>Caldera offers a no-code Web3 infrastructure platform to help developers spin up layer-2 blockchains.</t>
  </si>
  <si>
    <t>caldera.xyz</t>
  </si>
  <si>
    <t>https://www.linkedin.com/company/calderaxyz</t>
  </si>
  <si>
    <t>Founders Fund, Dragonfly, Sequoia Capital</t>
  </si>
  <si>
    <t>Matthew K</t>
  </si>
  <si>
    <t>matt@constellationlabs.xyz</t>
  </si>
  <si>
    <t>https://www.linkedin.com/in/mykatz/</t>
  </si>
  <si>
    <t>Pearl</t>
  </si>
  <si>
    <t>Engineering, Finance, Management, Medical &amp; Science, Operations, Product</t>
  </si>
  <si>
    <t>Artificial Intelligence (AI), Dental, Health Care, Health Diagnostics</t>
  </si>
  <si>
    <t>West Hollywood, California, United States</t>
  </si>
  <si>
    <t>Pearl is an AI-driven company that enhances patient care in dentistry with FDA-cleared AI capable of identifying diseases in dental x-rays.</t>
  </si>
  <si>
    <t>hellopearl.com</t>
  </si>
  <si>
    <t>https://www.linkedin.com/company/hellopearl</t>
  </si>
  <si>
    <t>contact@hellopearl.com</t>
  </si>
  <si>
    <t>+323 438 8330</t>
  </si>
  <si>
    <t>Left Lane Capital, Dental Innovation Alliance, Craft Ventures</t>
  </si>
  <si>
    <t>Ophir Tanz</t>
  </si>
  <si>
    <t>otanz@hellopearl.com</t>
  </si>
  <si>
    <t>https://www.linkedin.com/in/ophirtanz/</t>
  </si>
  <si>
    <t>Momentum</t>
  </si>
  <si>
    <t>B2B, Information Services, SaaS, Sales Automation, Software</t>
  </si>
  <si>
    <t>Momentum transforms sales calls into actionable customer intelligence using AI.</t>
  </si>
  <si>
    <t>momentum.io</t>
  </si>
  <si>
    <t>https://www.linkedin.com/company/dealmomentum</t>
  </si>
  <si>
    <t>hello@momentum.io</t>
  </si>
  <si>
    <t>FirstMark, Basis Set Ventures</t>
  </si>
  <si>
    <t>Santiago Suarez Ordoñez</t>
  </si>
  <si>
    <t>santiago@trymomentum.io</t>
  </si>
  <si>
    <t>https://www.linkedin.com/in/santiycr/</t>
  </si>
  <si>
    <t>Kestra Medical Technologies, Inc.</t>
  </si>
  <si>
    <t>Kirkland, Washington, United States</t>
  </si>
  <si>
    <t>Kestra Medical Technologies offers wearable medical devices which collects, store, and communicate patients vital performance data.</t>
  </si>
  <si>
    <t>kestramedical.com</t>
  </si>
  <si>
    <t>https://www.linkedin.com/company/kestra-medical-technologies-inc./</t>
  </si>
  <si>
    <t>info@kestramedical.com</t>
  </si>
  <si>
    <t>(425) 279-8002</t>
  </si>
  <si>
    <t>Ally Bridge Group, Andera Partners, Longitude Capital, Omega Funds</t>
  </si>
  <si>
    <t>Brian Webster</t>
  </si>
  <si>
    <t>brian.webster@kestramedical.com</t>
  </si>
  <si>
    <t>https://www.linkedin.com/in/brian-webster-b67b435/</t>
  </si>
  <si>
    <t>Sokin</t>
  </si>
  <si>
    <t>Global Payments. Fixed Fee. Commission Free. Hassle Free</t>
  </si>
  <si>
    <t>sokin.com</t>
  </si>
  <si>
    <t>https://www.linkedin.com/company/sokin/about/</t>
  </si>
  <si>
    <t>info@sokin.com</t>
  </si>
  <si>
    <t>Morgan Stanley</t>
  </si>
  <si>
    <t>Vroon Modgill</t>
  </si>
  <si>
    <t>vroon@sokin.net</t>
  </si>
  <si>
    <t>https://www.linkedin.com/in/vroon-modgill-a6445a121/</t>
  </si>
  <si>
    <t>Shaped</t>
  </si>
  <si>
    <t>Consumer Software, Developer APIs, Software</t>
  </si>
  <si>
    <t>Shaped is a software design firm that excels in developing APIs for better content discovery, social feeds, and customer communication.</t>
  </si>
  <si>
    <t>shaped.ai</t>
  </si>
  <si>
    <t>https://www.linkedin.com/company/shapedai</t>
  </si>
  <si>
    <t>hello@shaped.ai</t>
  </si>
  <si>
    <t>Tullie Murrell</t>
  </si>
  <si>
    <t>tullie@shaped.ai</t>
  </si>
  <si>
    <t>https://www.linkedin.com/in/tullie/</t>
  </si>
  <si>
    <t>Venture Global LNG</t>
  </si>
  <si>
    <t>Construction, Energy, Natural Resources, Oil and Gas</t>
  </si>
  <si>
    <t>Venture Global LNG develops, constructs, and operates liquefied natural gas (LNG) export facilities.</t>
  </si>
  <si>
    <t>venturegloballng.com</t>
  </si>
  <si>
    <t>https://www.linkedin.com/company/venture-global-lng-inc.</t>
  </si>
  <si>
    <t>fmusser@vglng.com</t>
  </si>
  <si>
    <t>(202) 759-6738</t>
  </si>
  <si>
    <t>Stonepeak Infrastructure Partners</t>
  </si>
  <si>
    <t>Michael Sabel</t>
  </si>
  <si>
    <t>michael@venturegloballng.com</t>
  </si>
  <si>
    <t>https://venturegloballng.com/about/leadership/</t>
  </si>
  <si>
    <t>Digital First AI</t>
  </si>
  <si>
    <t>Artificial Intelligence (AI), B2B, Digital Marketing, Generative AI, SaaS</t>
  </si>
  <si>
    <t>Digital First AI provides AI-driven marketing solutions for effective campaign management.</t>
  </si>
  <si>
    <t>digitalfirst.ai</t>
  </si>
  <si>
    <t>https://www.linkedin.com/company/77312367</t>
  </si>
  <si>
    <t>hello@digitalfirst.ai</t>
  </si>
  <si>
    <t>793 234 566</t>
  </si>
  <si>
    <t>4growth VC, Flat6Labs</t>
  </si>
  <si>
    <t>Rafal Tromczynski</t>
  </si>
  <si>
    <t>rafal@digitalfirst.ai</t>
  </si>
  <si>
    <t>https://www.linkedin.com/in/rafa%c5%82-tromczy%c5%84ski-91375b115/</t>
  </si>
  <si>
    <t>Energy, Industrial, Oil and Gas, Renewable Energy</t>
  </si>
  <si>
    <t>BP is an energy company providing oil, gas, and renewable energy solutions, alongside refining, trading, and shipping services worldwide.</t>
  </si>
  <si>
    <t>bp.com</t>
  </si>
  <si>
    <t>https://www.linkedin.com/company/bp</t>
  </si>
  <si>
    <t>careline@bp.com</t>
  </si>
  <si>
    <t>0800 402 402</t>
  </si>
  <si>
    <t>Federal Government of Germany</t>
  </si>
  <si>
    <t>Andreas Osbar</t>
  </si>
  <si>
    <t>andreas.osbar@bp.com</t>
  </si>
  <si>
    <t>https://www.linkedin.com/in/andreas-osbar-890b003/</t>
  </si>
  <si>
    <t>Leya</t>
  </si>
  <si>
    <t>Artificial Intelligence (AI), Legal, Legal Tech, Software</t>
  </si>
  <si>
    <t>Leya is a legal technology company that develops an artificial intelligence assistant for legal professionals.</t>
  </si>
  <si>
    <t>leya.law</t>
  </si>
  <si>
    <t>https://www.linkedin.com/company/leyalaw</t>
  </si>
  <si>
    <t>max@leya.law</t>
  </si>
  <si>
    <t>+46 76 239 25 63</t>
  </si>
  <si>
    <t>Redpoint, Benchmark, Y Combinator</t>
  </si>
  <si>
    <t>Max Junestrand</t>
  </si>
  <si>
    <t>https://www.linkedin.com/in/maxjunestrand/</t>
  </si>
  <si>
    <t>GrowUp Farms</t>
  </si>
  <si>
    <t>Human Resources, Information Technology, Management, Operations</t>
  </si>
  <si>
    <t>Agriculture, Clean Energy, Communities, Farming, GreenTech, Sustainability</t>
  </si>
  <si>
    <t>We’re turning food production on its head to make way better food, that doesn’t cost the earth.</t>
  </si>
  <si>
    <t>growupfarms.co.uk</t>
  </si>
  <si>
    <t>https://www.linkedin.com/company/growupfarms</t>
  </si>
  <si>
    <t>info@growupfarms.co.uk</t>
  </si>
  <si>
    <t>Y Combinator, Tesco Accelerator Programme., Generate Capital, Co2Sense, Ignite Social Enterprise</t>
  </si>
  <si>
    <t>Marcus Whately</t>
  </si>
  <si>
    <t>mw@growupfarms.co.uk</t>
  </si>
  <si>
    <t>https://www.linkedin.com/in/marcuswhately/</t>
  </si>
  <si>
    <t>Clarapath</t>
  </si>
  <si>
    <t>Engineering, Human Resources, Management, Operations, Pro Services</t>
  </si>
  <si>
    <t>Clarapath is a medical robotics company that develops the SectionStar, a platform to mimic the human histotechnician.</t>
  </si>
  <si>
    <t>clarapath.com</t>
  </si>
  <si>
    <t>https://www.linkedin.com/company/clarapath</t>
  </si>
  <si>
    <t>info@clarapath.com</t>
  </si>
  <si>
    <t>(347)352-0465</t>
  </si>
  <si>
    <t>Northwell Ventures</t>
  </si>
  <si>
    <t>Eric Feinstein</t>
  </si>
  <si>
    <t>eric.feinstein@clarapath.com</t>
  </si>
  <si>
    <t>https://www.linkedin.com/in/eric-feinstein-7b35257/</t>
  </si>
  <si>
    <t>Autobahn Therapeutics</t>
  </si>
  <si>
    <t>Engineering, Finance, Human Resources, Legal, Management, Operations, Pro Services</t>
  </si>
  <si>
    <t>Autobahn Therapeutics is a developer of regenerative medicines to restore hope for people affected by CNS disorders.</t>
  </si>
  <si>
    <t>autobahntx.com</t>
  </si>
  <si>
    <t>https://www.linkedin.com/company/autobahn-therapeutics-inc</t>
  </si>
  <si>
    <t>info@autobahntx.com</t>
  </si>
  <si>
    <t>+1 858 722-0037</t>
  </si>
  <si>
    <t>Newpath Management, ARCH Venture Partners, Cowen Healthcare Investments</t>
  </si>
  <si>
    <t>Kevin Finney</t>
  </si>
  <si>
    <t>kfinney@autobahntx.com</t>
  </si>
  <si>
    <t>https://www.linkedin.com/in/finneykevin/</t>
  </si>
  <si>
    <t>Asceneuron</t>
  </si>
  <si>
    <t>Asceneuron develops effective therapeutics for orphan tauopathies and Alzheimer’s disease.</t>
  </si>
  <si>
    <t>asceneuron.com</t>
  </si>
  <si>
    <t>https://www.linkedin.com/company/asceneuron-sa</t>
  </si>
  <si>
    <t>info@asceneuron.com</t>
  </si>
  <si>
    <t>ARCH Venture Partners, Cowen Healthcare Investments, Novo Holdings, Michael J. Fox Foundation, Sofinnova Partners</t>
  </si>
  <si>
    <t>Barbara Angehrn Pavik</t>
  </si>
  <si>
    <t>barbara.angehrn@asceneuron.com</t>
  </si>
  <si>
    <t>https://www.linkedin.com/in/barbara-angehrn-pavik-4379525/</t>
  </si>
  <si>
    <t>OnRamp</t>
  </si>
  <si>
    <t>B2B, Enterprise Software, SaaS, Software</t>
  </si>
  <si>
    <t>The customer onboarding and implementation software that automates busywork and enables white-glove customer success at scale.</t>
  </si>
  <si>
    <t>OnRamp.us</t>
  </si>
  <si>
    <t>https://www.linkedin.com/company/team-onramp/</t>
  </si>
  <si>
    <t>hello@onramp.us</t>
  </si>
  <si>
    <t>Javelin Venture Partners, Contour Venture Partners</t>
  </si>
  <si>
    <t>Paul Holder</t>
  </si>
  <si>
    <t>paul@onramp.us</t>
  </si>
  <si>
    <t>https://www.linkedin.com/in/paulcholder/</t>
  </si>
  <si>
    <t>Bioniq</t>
  </si>
  <si>
    <t>Dietary Supplements, Fitness, Health Care, Personal Health, Wellness</t>
  </si>
  <si>
    <t>Bioniq offers personalized supplements with up to 120 nutrients tailored to individual health needs.</t>
  </si>
  <si>
    <t>bioniq.com</t>
  </si>
  <si>
    <t>https://www.linkedin.com/company/bioniqhs/about/</t>
  </si>
  <si>
    <t>info@bioniq.com</t>
  </si>
  <si>
    <t>+44 (0) 20 8065 5474</t>
  </si>
  <si>
    <t>HV Capital, Unbound</t>
  </si>
  <si>
    <t>Vadim Fedotov</t>
  </si>
  <si>
    <t>vadim@bioniq.com</t>
  </si>
  <si>
    <t>https://www.linkedin.com/in/vfedotov15/</t>
  </si>
  <si>
    <t>Access Bank</t>
  </si>
  <si>
    <t>Access Bank is a financial institution that provides financial services to retail, business, commercial, and corporate customers.</t>
  </si>
  <si>
    <t>accessbankplc.com</t>
  </si>
  <si>
    <t>https://www.linkedin.com/company/access-bank-plc</t>
  </si>
  <si>
    <t>contactcenter@accessbankplc.com</t>
  </si>
  <si>
    <t>+234 1- 2712005-7</t>
  </si>
  <si>
    <t>PAC Capital, U.S. International Development Finance Corp, International Finance Corporation, Swedfund International, Cauris Management</t>
  </si>
  <si>
    <t>Marco Abalroado</t>
  </si>
  <si>
    <t>https://www.linkedin.com/in/marco-abalroado-8340281/</t>
  </si>
  <si>
    <t>itselectric</t>
  </si>
  <si>
    <t>Clean Energy, CleanTech, Electric Vehicle, Power Grid</t>
  </si>
  <si>
    <t>itselectric is electric vehicle charging purpose-built for drivers who park their cars on city streets.</t>
  </si>
  <si>
    <t>itselectric.us</t>
  </si>
  <si>
    <t>https://www.linkedin.com/company/itselectric/</t>
  </si>
  <si>
    <t>nathan@itselectric.us</t>
  </si>
  <si>
    <t>Failup Ventures, Uber, Joules Accelerator, Brooklyn Bridge Ventures, gener8tor</t>
  </si>
  <si>
    <t>Nathan L. King</t>
  </si>
  <si>
    <t>https://www.linkedin.com/in/nathan-l-king/</t>
  </si>
  <si>
    <t>Code Metal</t>
  </si>
  <si>
    <t>AI-Powered development at the Edge</t>
  </si>
  <si>
    <t>codemetal.ai</t>
  </si>
  <si>
    <t>https://www.linkedin.com/company/code-metal</t>
  </si>
  <si>
    <t>info@codemetal.ai</t>
  </si>
  <si>
    <t>+1 (781) 298-3323</t>
  </si>
  <si>
    <t>Shield Capital, J2 Ventures</t>
  </si>
  <si>
    <t>Peter Morales</t>
  </si>
  <si>
    <t>peter@codemetal.ai</t>
  </si>
  <si>
    <t>https://www.linkedin.com/in/io-peter-morales/</t>
  </si>
  <si>
    <t>Protexxa</t>
  </si>
  <si>
    <t>Cyber Security, Information Technology</t>
  </si>
  <si>
    <t>Protexxa is a B2B SaaS cybersecurity startup that links the dots between individual cyber hygiene and company risk.</t>
  </si>
  <si>
    <t>protexxa.com</t>
  </si>
  <si>
    <t>https://www.linkedin.com/company/protexxa/</t>
  </si>
  <si>
    <t>BKR Capital</t>
  </si>
  <si>
    <t>Claudette M</t>
  </si>
  <si>
    <t>claudette@protexxa.com</t>
  </si>
  <si>
    <t>https://www.linkedin.com/in/claudette-m-4bb38128/</t>
  </si>
  <si>
    <t>Blackbird.AI</t>
  </si>
  <si>
    <t>Artificial Intelligence (AI), Enterprise Software, Intrusion Detection, Machine Learning, Security</t>
  </si>
  <si>
    <t>Blackbird.AI develops narrative and risk intelligence tools for detecting emerging dangers and staying ahead of real-world harm.</t>
  </si>
  <si>
    <t>blackbird.ai</t>
  </si>
  <si>
    <t>https://www.linkedin.com/company/blackbird-ai</t>
  </si>
  <si>
    <t>info@blackbird.ai</t>
  </si>
  <si>
    <t>1.212.547.9408</t>
  </si>
  <si>
    <t>Dave DeWalt, Ten Eleven Ventures, Dorilton Capital, Centrality</t>
  </si>
  <si>
    <t>Wasim K</t>
  </si>
  <si>
    <t>wasim@blackbird.ai</t>
  </si>
  <si>
    <t>https://www.linkedin.com/in/wasimkhaled/</t>
  </si>
  <si>
    <t>Magenta Medical</t>
  </si>
  <si>
    <t>Kadima, HaMerkaz, Israel</t>
  </si>
  <si>
    <t>Magenta Medical is engaged in the development of novel device solutions for the treatment of acute and chronic heart failure.</t>
  </si>
  <si>
    <t>magentamed.com</t>
  </si>
  <si>
    <t>https://www.linkedin.com/company/magenta-medical/about/</t>
  </si>
  <si>
    <t>info@magentamed.com</t>
  </si>
  <si>
    <t>Novo Holdings, OrbiMed, New Enterprise Associates, Abiomed, Pitango VC, Pitango VC</t>
  </si>
  <si>
    <t>David Israeli</t>
  </si>
  <si>
    <t>david@magentamed.com</t>
  </si>
  <si>
    <t>https://www.linkedin.com/in/david-israeli-md-6b479/</t>
  </si>
  <si>
    <t>Legacy</t>
  </si>
  <si>
    <t>Engineering, Legal, Management, Marketing, Medical &amp; Science, Operations, Pro Services, Product, Sales, Support</t>
  </si>
  <si>
    <t>Fertility, Genetics, Health Care, Personal Health</t>
  </si>
  <si>
    <t>Legacy is a digital fertility clinic for men, founded at Harvard &amp; backed by Y Combinator, FirstMark Capital, Bain Capital and celebrities.</t>
  </si>
  <si>
    <t>givelegacy.com</t>
  </si>
  <si>
    <t>https://www.linkedin.com/company/givelegacy/</t>
  </si>
  <si>
    <t>info@givelegacy.com</t>
  </si>
  <si>
    <t>617-514-0901</t>
  </si>
  <si>
    <t>Abiomed, Pitango VC, Pitango VC, FirstMark, TRAC, FirstMark, Justin Bieber, MassChallenge, Y Combinator, Bain Capital Ventures</t>
  </si>
  <si>
    <t>Khaled Kteily</t>
  </si>
  <si>
    <t>khaled@givelegacy.com</t>
  </si>
  <si>
    <t>https://www.linkedin.com/in/kteily/</t>
  </si>
  <si>
    <t>Jazz</t>
  </si>
  <si>
    <t>Islamabad, Islamabad, Pakistan</t>
  </si>
  <si>
    <t>Jazz is a mobile operator and digital company that offers mobile services, including voice, SMS, and data plans.</t>
  </si>
  <si>
    <t>jazz.com.pk</t>
  </si>
  <si>
    <t>https://www.linkedin.com/company/mobilinkgsm</t>
  </si>
  <si>
    <t>customercare@mobilink.net</t>
  </si>
  <si>
    <t>+92 1113 00300</t>
  </si>
  <si>
    <t>The Bank of Punjab, Habib Bank Limited</t>
  </si>
  <si>
    <t>Aamir Ibrahim</t>
  </si>
  <si>
    <t>aamir@jazz.com.pk</t>
  </si>
  <si>
    <t>https://www.linkedin.com/in/aamir97/</t>
  </si>
  <si>
    <t>Wag</t>
  </si>
  <si>
    <t>Apps, Crowdsourcing, Pet</t>
  </si>
  <si>
    <t>Wag! is a mobile application used to instantly find trusted and certified dog walkers.</t>
  </si>
  <si>
    <t>wagwalking.com</t>
  </si>
  <si>
    <t>https://www.linkedin.com/company/wag-labs-inc-/</t>
  </si>
  <si>
    <t>pr@wagwalking.com</t>
  </si>
  <si>
    <t>(323) 894-7981</t>
  </si>
  <si>
    <t>Akkadian Ventures, SoftBank Vision Fund, Battery Ventures, ACME Capital, Sherpa Healthcare Partners, General Catalyst, Freestyle Capital</t>
  </si>
  <si>
    <t>Garrett Smallwood</t>
  </si>
  <si>
    <t>garrett@wagwalking.com</t>
  </si>
  <si>
    <t>https://www.linkedin.com/in/garrettsmallwood/</t>
  </si>
  <si>
    <t>Fullbay</t>
  </si>
  <si>
    <t>Automotive, Business Process Automation (BPA), SaaS, Software</t>
  </si>
  <si>
    <t>Fullbay offers fleet maintenance and management software to automate the operations of heavy-duty repair shops.</t>
  </si>
  <si>
    <t>fullbay.com</t>
  </si>
  <si>
    <t>https://www.linkedin.com/company/fullbay</t>
  </si>
  <si>
    <t>solutions@fullbay.com</t>
  </si>
  <si>
    <t>(385) 217-3389</t>
  </si>
  <si>
    <t>JMI Equity, Mainsail Partners</t>
  </si>
  <si>
    <t>Patrick Mckittrick</t>
  </si>
  <si>
    <t>patrick@fullbay.com</t>
  </si>
  <si>
    <t>https://www.linkedin.com/in/pkmckittrick/</t>
  </si>
  <si>
    <t>Seven Starling</t>
  </si>
  <si>
    <t>Health Care, Mental Health, Wellness, Women's</t>
  </si>
  <si>
    <t>Seven Starling is a digital clinic uniquely focused on treating perinatal mental health conditions.</t>
  </si>
  <si>
    <t>sevenstarling.com</t>
  </si>
  <si>
    <t>https://www.linkedin.com/company/sevenstarling</t>
  </si>
  <si>
    <t>support@sevenstarling.com</t>
  </si>
  <si>
    <t>508-202-1011</t>
  </si>
  <si>
    <t>RH Capital, Expa, Magnify Ventures</t>
  </si>
  <si>
    <t>Tina Keshani</t>
  </si>
  <si>
    <t>tina@sevenstarling.com</t>
  </si>
  <si>
    <t>https://www.linkedin.com/in/tinakeshani/</t>
  </si>
  <si>
    <t>DataCore Software</t>
  </si>
  <si>
    <t>Cloud Storage, Information Technology, Software, Virtual Desktop</t>
  </si>
  <si>
    <t>DataCore Software is a vendor specializing in storage virtualization, storage management, and storage networking.</t>
  </si>
  <si>
    <t>datacore.com</t>
  </si>
  <si>
    <t>http://www.linkedin.com/company/datacore-software</t>
  </si>
  <si>
    <t>info@datacore.com</t>
  </si>
  <si>
    <t>877-780-5111</t>
  </si>
  <si>
    <t>Vistara Growth, Insight Partners, Vista Equity Partners, Van Wagoner Ventures, LLC</t>
  </si>
  <si>
    <t>Dave Zabrowski</t>
  </si>
  <si>
    <t>dave.zabrowski@datacore.com</t>
  </si>
  <si>
    <t>https://www.linkedin.com/in/davezabrowski/</t>
  </si>
  <si>
    <t>Cubbit</t>
  </si>
  <si>
    <t>Engineering, Finance, Human Resources, Legal, Management, Marketing, Operations, Sales</t>
  </si>
  <si>
    <t>Cloud Infrastructure, Cloud Storage</t>
  </si>
  <si>
    <t>Bologna, Emilia-Romagna, Italy</t>
  </si>
  <si>
    <t>Your Cloud. Your Rules. Anywhere. Cubbit is the 1st geo-distributed cloud Enabler. Compose your S3 cloud in minutes, benefit for years.</t>
  </si>
  <si>
    <t>cubbit.io</t>
  </si>
  <si>
    <t>https://www.linkedin.com/company/cubbit</t>
  </si>
  <si>
    <t>finance@cubbit.io</t>
  </si>
  <si>
    <t>ETF Partners, LocalGlobe, Invitalia, European Innovation Council</t>
  </si>
  <si>
    <t>Alessandro Cillario</t>
  </si>
  <si>
    <t>alessandro.cillario@cubbit.io</t>
  </si>
  <si>
    <t>https://www.linkedin.com/in/alessandrocillario/</t>
  </si>
  <si>
    <t>Telix Pharmaceuticals</t>
  </si>
  <si>
    <t>Telix Pharmaceuticalsis a clinical-stage biotechnology company focused on the development of diagnostic and therapeutic products.</t>
  </si>
  <si>
    <t>telixpharma.com</t>
  </si>
  <si>
    <t>https://www.linkedin.com/company-beta/18067478</t>
  </si>
  <si>
    <t>info@telixpharma.com</t>
  </si>
  <si>
    <t>Australian Government</t>
  </si>
  <si>
    <t>A$128M</t>
  </si>
  <si>
    <t>Chris Behrenbruch</t>
  </si>
  <si>
    <t>christian.b@telixpharma.com</t>
  </si>
  <si>
    <t>https://www.linkedin.com/in/cbehrenbruch/?originalSubdomain=au</t>
  </si>
  <si>
    <t>SM Energy</t>
  </si>
  <si>
    <t>Energy, Manufacturing, Oil and Gas</t>
  </si>
  <si>
    <t>Founded in 1908, SM Energy has over 100 years of history in energy discovery and development.</t>
  </si>
  <si>
    <t>sm-energy.com</t>
  </si>
  <si>
    <t>https://www.linkedin.com/company/sm-energy-company</t>
  </si>
  <si>
    <t>vendorsupport@sm-energy.com.</t>
  </si>
  <si>
    <t>+1 (303)861-8140</t>
  </si>
  <si>
    <t>Herb Vogel</t>
  </si>
  <si>
    <t>herbv@sm-energy.com</t>
  </si>
  <si>
    <t>https://www.linkedin.com/in/herb-vogel-41632012/</t>
  </si>
  <si>
    <t>Vammo</t>
  </si>
  <si>
    <t>Automotive, Battery, Manufacturing</t>
  </si>
  <si>
    <t>Vammo, formerly Leoparda Electric, is a company that manufactures electric motorcycles.</t>
  </si>
  <si>
    <t>vammo.com</t>
  </si>
  <si>
    <t>https://www.linkedin.com/company/vammo/</t>
  </si>
  <si>
    <t>EXT Capital, monashees, Construct Capital, monashees</t>
  </si>
  <si>
    <t>Jack Sarvary</t>
  </si>
  <si>
    <t>jack@vammo.com</t>
  </si>
  <si>
    <t>https://www.linkedin.com/in/jack-sarvary-6882259/</t>
  </si>
  <si>
    <t>Belk</t>
  </si>
  <si>
    <t>1888-01-01</t>
  </si>
  <si>
    <t>E-Commerce, Retail, Retail Technology</t>
  </si>
  <si>
    <t>Belk, Inc. is the mainline department store company with 305 stores located in 16 Southern states.</t>
  </si>
  <si>
    <t>belk.com</t>
  </si>
  <si>
    <t>https://www.linkedin.com/company/belk</t>
  </si>
  <si>
    <t>belk_customer_care@belk.com</t>
  </si>
  <si>
    <t>704-357-1000</t>
  </si>
  <si>
    <t>Don Hendricks</t>
  </si>
  <si>
    <t>don_hendricks@belk.com</t>
  </si>
  <si>
    <t>https://www.linkedin.com/in/don-hendricks-5558306/</t>
  </si>
  <si>
    <t>CytoReason</t>
  </si>
  <si>
    <t>Human Resources, Information Technology, Operations</t>
  </si>
  <si>
    <t>Biopharma, Biotechnology, Health Care, Health Diagnostics, Pharmaceutical</t>
  </si>
  <si>
    <t>CytoReason develops a cell-centered computational model of the human body designed to discover complex patterns in biological data.</t>
  </si>
  <si>
    <t>cytoreason.com</t>
  </si>
  <si>
    <t>https://www.linkedin.com/company/cytoreason</t>
  </si>
  <si>
    <t>zeev.benshachar@cytoreason.com</t>
  </si>
  <si>
    <t>Pfizer</t>
  </si>
  <si>
    <t>David H</t>
  </si>
  <si>
    <t>david@cytoreason.com</t>
  </si>
  <si>
    <t>https://www.linkedin.com/in/dharel/</t>
  </si>
  <si>
    <t>Vanta</t>
  </si>
  <si>
    <t>Cyber Security, Internet, Software</t>
  </si>
  <si>
    <t>Vanta is a trust management platform that automates compliance and risk management.</t>
  </si>
  <si>
    <t>vanta.com</t>
  </si>
  <si>
    <t>https://www.linkedin.com/company/vanta-security</t>
  </si>
  <si>
    <t>support@vanta.com</t>
  </si>
  <si>
    <t>Pfizer, CrowdStrike, Craft Ventures, Sequoia Capital, Pear VC</t>
  </si>
  <si>
    <t>Christina Cacioppo</t>
  </si>
  <si>
    <t>ccacioppo@vanta.com</t>
  </si>
  <si>
    <t>https://www.linkedin.com/in/ccacioppo/</t>
  </si>
  <si>
    <t>Chainbase</t>
  </si>
  <si>
    <t>Blockchain, Developer APIs, Developer Platform, Developer Tools, Information Technology, IT Infrastructure, Web3</t>
  </si>
  <si>
    <t>Chainbase is an all-in-one data infrastructure for Web3 that allows you to index, transform, and use on-chain data at scale.</t>
  </si>
  <si>
    <t>chainbase.com</t>
  </si>
  <si>
    <t>https://www.linkedin.com/company/chainbasehq/mycompany</t>
  </si>
  <si>
    <t>support@chainbase.com</t>
  </si>
  <si>
    <t>Matrix Partners China, Tencent, XVC</t>
  </si>
  <si>
    <t>Masafumi Shimizu</t>
  </si>
  <si>
    <t>https://www.crunchbase.com/person/masafumi-shimizu</t>
  </si>
  <si>
    <t>Q Bio</t>
  </si>
  <si>
    <t>Biotechnology, Health Care, Information Technology, Medical</t>
  </si>
  <si>
    <t>On a mission to build the first Clinical Digital Twin Platform and make it accessible to everyone</t>
  </si>
  <si>
    <t>q.bio</t>
  </si>
  <si>
    <t>https://www.linkedin.com/company/q-bio</t>
  </si>
  <si>
    <t>press@q.bio</t>
  </si>
  <si>
    <t>415-754-0397</t>
  </si>
  <si>
    <t>Andreessen Horowitz, Khosla Ventures</t>
  </si>
  <si>
    <t>Jeffrey Kaditz</t>
  </si>
  <si>
    <t>jhk@q.bio</t>
  </si>
  <si>
    <t>https://www.linkedin.com/in/jeffkaditz/</t>
  </si>
  <si>
    <t>OPKO Health</t>
  </si>
  <si>
    <t>Biotechnology, Health Diagnostics, Pharmaceutical</t>
  </si>
  <si>
    <t>Opko Health engages in the discovery and development of novel and proprietary technologies for pharmaceuticals and diagnostics.</t>
  </si>
  <si>
    <t>opko.com</t>
  </si>
  <si>
    <t>http://www.linkedin.com/company/opko-health-inc.</t>
  </si>
  <si>
    <t>contact@opko.com</t>
  </si>
  <si>
    <t>HealthCare Royalty Partners</t>
  </si>
  <si>
    <t>Antonio Cruz</t>
  </si>
  <si>
    <t>cruz@opko.com</t>
  </si>
  <si>
    <t>https://www.linkedin.com/in/antonio-cruz-2a680a230/</t>
  </si>
  <si>
    <t>Kronos Worldwide</t>
  </si>
  <si>
    <t>Engineering, Human Resources, Information Technology, Legal, Management, Marketing, Operations, Sales</t>
  </si>
  <si>
    <t>Kronos Worldwide is a producer and marketer of value-added titanium dioxide pigments and a base industrial product.</t>
  </si>
  <si>
    <t>kronostio2.com</t>
  </si>
  <si>
    <t>https://www.linkedin.com/company/kronos-worldwide-inc</t>
  </si>
  <si>
    <t>kronos.marketing@kronosww.com</t>
  </si>
  <si>
    <t>(972) 233-1700</t>
  </si>
  <si>
    <t>Jim Buch</t>
  </si>
  <si>
    <t>jim.buch@kronostio2.com</t>
  </si>
  <si>
    <t>https://www.linkedin.com/in/jim-buch-32292313/</t>
  </si>
  <si>
    <t>H55</t>
  </si>
  <si>
    <t>Aerospace, Electronics, Manufacturing</t>
  </si>
  <si>
    <t>Sion, Valais, Switzerland</t>
  </si>
  <si>
    <t>H 55 is developing certified technology solutions to make aviation clean, quite, efficient, affordable and ultimative autonomous.</t>
  </si>
  <si>
    <t>h55.ch</t>
  </si>
  <si>
    <t>https://www.linkedin.com/company/hangar-55/</t>
  </si>
  <si>
    <t>info@h55.ch</t>
  </si>
  <si>
    <t>+41 27 564 96 00</t>
  </si>
  <si>
    <t>Government Of Quebec, +ND Capital, RTX Ventures, Tippet Venture Partners, RTX Ventures, +ND Capital, Tippet Venture Partners, +ND Capital</t>
  </si>
  <si>
    <t>Martin Larose</t>
  </si>
  <si>
    <t>martin.larose@h55.ch</t>
  </si>
  <si>
    <t>https://www.linkedin.com/in/martin-larose-8a59782/</t>
  </si>
  <si>
    <t>Indie Campers</t>
  </si>
  <si>
    <t>Engineering, Finance, Human Resources, Management, Marketing, Medical &amp; Science, Operations</t>
  </si>
  <si>
    <t>Leisure, Tourism, Travel</t>
  </si>
  <si>
    <t>Póvoa De Santa Iria, Lisboa, Portugal</t>
  </si>
  <si>
    <t>Indie Campers aims to provide the freedom of movement and instil the pleasure of road travel, inspiring and connecting travellers worldwide.</t>
  </si>
  <si>
    <t>indiecampers.com</t>
  </si>
  <si>
    <t>https://www.linkedin.com/company/indie-campers/</t>
  </si>
  <si>
    <t>alexandre.prata@indiecampers.com</t>
  </si>
  <si>
    <t>+351 308 809 080</t>
  </si>
  <si>
    <t>Indico Capital Partners</t>
  </si>
  <si>
    <t>Hugo Oliveira</t>
  </si>
  <si>
    <t>hugo.oliveira@indiecampers.com</t>
  </si>
  <si>
    <t>https://www.linkedin.com/in/hugo-oliveira-29099227/</t>
  </si>
  <si>
    <t>Rona Therapeutics</t>
  </si>
  <si>
    <t>Rona Therapeutics is a RNA therapeutics platform enabling discovery, development of modular and programmable RNA medicines.</t>
  </si>
  <si>
    <t>ronatherapeutics.com</t>
  </si>
  <si>
    <t>bd@ronatherapeutics.com</t>
  </si>
  <si>
    <t>LongRiver Investments</t>
  </si>
  <si>
    <t>Stella (Yibin) Shi</t>
  </si>
  <si>
    <t>stella.shi@ronatherapeutics.com</t>
  </si>
  <si>
    <t>https://www.linkedin.com/in/stella-yibin-shi-82917420/?original_referer=https%3A%2F%2Fwww%2Egoogle%2Ecom%2F&amp;originalSubdomain=cn</t>
  </si>
  <si>
    <t>Truvian Sciences</t>
  </si>
  <si>
    <t>Biotechnology, Health Care, Health Diagnostics, Life Science, Medical Device</t>
  </si>
  <si>
    <t>Truvian Sciences develops an automated benchtop system to provide lab-accurate blood testing results.</t>
  </si>
  <si>
    <t>truvianhealth.com</t>
  </si>
  <si>
    <t>https://www.linkedin.com/company/truvian-sciences</t>
  </si>
  <si>
    <t>info@truvianhealth.com</t>
  </si>
  <si>
    <t>858.251.3646</t>
  </si>
  <si>
    <t>GreatPoint Ventures, Wittington Ventures, 7wire Ventures, TYH Ventures, Wittington Ventures, GreatPoint Ventures</t>
  </si>
  <si>
    <t>Jay Srinivasan</t>
  </si>
  <si>
    <t>jay.srinivasan@truvianhealth.com</t>
  </si>
  <si>
    <t>https://www.linkedin.com/in/j-srinivasan/</t>
  </si>
  <si>
    <t>Finberg, Re-Pie Asset Management</t>
  </si>
  <si>
    <t>Yanki Onen</t>
  </si>
  <si>
    <t>https://www.linkedin.com/in/yanki-onen-8aa93728/?originalSubdomain=mt</t>
  </si>
  <si>
    <t>EneCoat Technologies</t>
  </si>
  <si>
    <t>Energy, Environmental Consulting, Solar</t>
  </si>
  <si>
    <t>Uji, Kyoto, Japan</t>
  </si>
  <si>
    <t>EneCoat Technologies is working on materials development for perovskite solar cells and the commercialization of modules.</t>
  </si>
  <si>
    <t>enecoat.com</t>
  </si>
  <si>
    <t>info@enecoat.com</t>
  </si>
  <si>
    <t>0774-46-8081</t>
  </si>
  <si>
    <t>Woven Capital, NGK Insulators, Mirai Creation Fund, Kyoto University Innovation Capital</t>
  </si>
  <si>
    <t>Takaya Kato</t>
  </si>
  <si>
    <t>https://enecoat.com/company/index.html</t>
  </si>
  <si>
    <t>Strider Technologies</t>
  </si>
  <si>
    <t>Engineering, Human Resources, Information Technology, Management, Marketing, Medical &amp; Science, Pro Services, Product, Sales</t>
  </si>
  <si>
    <t>Artificial Intelligence (AI), Big Data, Cyber Security, Productivity Tools, Software</t>
  </si>
  <si>
    <t>Strider is a strategic intelligence firm that utilizes artificial intelligence to convert publicly available data into actionable insights.</t>
  </si>
  <si>
    <t>striderintel.com</t>
  </si>
  <si>
    <t>https://www.linkedin.com/company/teamstrider</t>
  </si>
  <si>
    <t>info@striderintel.com</t>
  </si>
  <si>
    <t>(202) 996-4891</t>
  </si>
  <si>
    <t>Valor Equity Partners, Koch Disruptive Technologies, DataTribe</t>
  </si>
  <si>
    <t>Greg L</t>
  </si>
  <si>
    <t>greg@strider.tech</t>
  </si>
  <si>
    <t>https://www.linkedin.com/in/greg-l-0785b621/</t>
  </si>
  <si>
    <t>Cassa Depositi e Prestiti</t>
  </si>
  <si>
    <t>1850-11-18</t>
  </si>
  <si>
    <t>The CDP Group is the national promotional institution that has supported the Italian economy since 1850</t>
  </si>
  <si>
    <t>cdp.it</t>
  </si>
  <si>
    <t>https://www.linkedin.com/company/cassa-depositi-e-prestiti/</t>
  </si>
  <si>
    <t>+39 06 42211</t>
  </si>
  <si>
    <t>Intesa Sanpaolo</t>
  </si>
  <si>
    <t>Dario Scannapieco</t>
  </si>
  <si>
    <t>dario.scannapieco@cdp.it</t>
  </si>
  <si>
    <t>https://www.cdp.it/sitointernet/en/ad_e_direttore_generale.page</t>
  </si>
  <si>
    <t>aiXplain</t>
  </si>
  <si>
    <t>Engineering, Finance, Operations</t>
  </si>
  <si>
    <t>Artificial Intelligence (AI), Call Center, Consulting, Information Services, Machine Learning, Media and Entertainment, Natural Language Processing, SaaS, Software, Speech Recognition</t>
  </si>
  <si>
    <t>aiXplain is a no-code low-code AI IDE and a marketplace for small and medium enterprises offering Large Language Models, GPT, Multimodal AI</t>
  </si>
  <si>
    <t>aixplain.com</t>
  </si>
  <si>
    <t>https://www.linkedin.com/company/aixplain</t>
  </si>
  <si>
    <t>info@aixplain.com</t>
  </si>
  <si>
    <t>+1 (408) 601-0079</t>
  </si>
  <si>
    <t>Wa’ed Ventures, Calibrate Ventures, Transform VC, Transform VC</t>
  </si>
  <si>
    <t>Hassan Sawaf</t>
  </si>
  <si>
    <t>hsawaf@aixplain.com</t>
  </si>
  <si>
    <t>https://www.linkedin.com/in/sawaf/</t>
  </si>
  <si>
    <t>teachme.to</t>
  </si>
  <si>
    <t>Teachme.to is a community of learners discovering lessons for everything.</t>
  </si>
  <si>
    <t>https://www.linkedin.com/company/teachme-to/</t>
  </si>
  <si>
    <t>Bling Capital, 1984 Ventures, Alumni Ventures</t>
  </si>
  <si>
    <t>Tyler Maloney</t>
  </si>
  <si>
    <t>tyler@teachme.to</t>
  </si>
  <si>
    <t>https://www.linkedin.com/in/tyler-maloney-4612b480/</t>
  </si>
  <si>
    <t>Boon</t>
  </si>
  <si>
    <t>Internet of Things, Smart Cities, Smart Home, Solar, Water, Water Purification</t>
  </si>
  <si>
    <t>Water-tech startup using innovation for impact. Come celebrate water like it should be. As a blessing. #BetterYourWater</t>
  </si>
  <si>
    <t>helloboon.com</t>
  </si>
  <si>
    <t>https://www.linkedin.com/company/helloboon</t>
  </si>
  <si>
    <t>hello@helloboon.com</t>
  </si>
  <si>
    <t>Roca Group Ventures, ACPL Exports</t>
  </si>
  <si>
    <t>Vibha Tripathi</t>
  </si>
  <si>
    <t>vibha@helloboon.com</t>
  </si>
  <si>
    <t>https://www.linkedin.com/in/tripathivbha/</t>
  </si>
  <si>
    <t>Nirvana Labs</t>
  </si>
  <si>
    <t>Blockchain, Ethereum, IaaS, PaaS, Software</t>
  </si>
  <si>
    <t>Nirvana Labs offers cloud solutions designed for blockchain infrastructure and services.</t>
  </si>
  <si>
    <t>nirvanalabs.io</t>
  </si>
  <si>
    <t>https://www.linkedin.com/company/nirvana-labs-ai</t>
  </si>
  <si>
    <t>support@nirvanalabs.ai</t>
  </si>
  <si>
    <t>Castle Island Ventures, RW3 Ventures, RW3 Ventures</t>
  </si>
  <si>
    <t>Dan Burke</t>
  </si>
  <si>
    <t>dan@nirvanalabs.ai</t>
  </si>
  <si>
    <t>https://www.linkedin.com/in/danielburke1/</t>
  </si>
  <si>
    <t>byteXL</t>
  </si>
  <si>
    <t>E-Learning, EdTech</t>
  </si>
  <si>
    <t>byteXL is an experiential learning platform for IT career aspirants.</t>
  </si>
  <si>
    <t>bytexl.com</t>
  </si>
  <si>
    <t>https://www.linkedin.com/company/bytexl/</t>
  </si>
  <si>
    <t>Kalaari Capital, Michael &amp; Susan Dell Foundation, Joseph Joy</t>
  </si>
  <si>
    <t>Karun Tadepalli</t>
  </si>
  <si>
    <t>ktadepalli@bytexl.com</t>
  </si>
  <si>
    <t>https://www.linkedin.com/in/karun-tadepalli/</t>
  </si>
  <si>
    <t>Orbit Fab</t>
  </si>
  <si>
    <t>Engineering, Human Resources, Information Technology, Legal, Management, Operations, Pro Services, Sales</t>
  </si>
  <si>
    <t>Aerospace, Energy, Infrastructure, Manufacturing, Space Travel</t>
  </si>
  <si>
    <t>Lafayette, Colorado, United States</t>
  </si>
  <si>
    <t>Orbit Fab is a supplier of tankers and other infrastructure needed for in-space refueling of satellites.</t>
  </si>
  <si>
    <t>orbitfab.com</t>
  </si>
  <si>
    <t>https://www.linkedin.com/company/orbitfab</t>
  </si>
  <si>
    <t>info@orbitfab.space</t>
  </si>
  <si>
    <t>650-691-3130</t>
  </si>
  <si>
    <t>UK Space Agency, 8090 Industries, Asymmetry Ventures, Munich Re Ventures, National Science Foundation, Techstars, Bolt</t>
  </si>
  <si>
    <t>Daniel Faber</t>
  </si>
  <si>
    <t>daniel@orbitfab.com</t>
  </si>
  <si>
    <t>https://www.linkedin.com/in/danielfaber/</t>
  </si>
  <si>
    <t>Cyclic Materials</t>
  </si>
  <si>
    <t>CleanTech, Industrial, Recycling</t>
  </si>
  <si>
    <t>Cyclic Materials provides recycling services recovering rare earth elements.</t>
  </si>
  <si>
    <t>cyclicmaterials.earth</t>
  </si>
  <si>
    <t>https://www.linkedin.com/company/cyclic-materials</t>
  </si>
  <si>
    <t>info@cyclicmaterials.earth</t>
  </si>
  <si>
    <t>Microsoft Climate Innovation Fund, BMW i Ventures, Energy Impact Partners, Sustainable Development Technology Canada</t>
  </si>
  <si>
    <t>Ahmad Ghahreman</t>
  </si>
  <si>
    <t>ahmad@cyclicmaterials.earth</t>
  </si>
  <si>
    <t>https://www.linkedin.com/in/ahmad-ghahreman-41506b10/</t>
  </si>
  <si>
    <t>Namma Yatri</t>
  </si>
  <si>
    <t>Namma Yatri is a mobility application designed to effectively contribute to the Open Mobility movement.</t>
  </si>
  <si>
    <t>nammayatri.in</t>
  </si>
  <si>
    <t>https://www.linkedin.com/company/nammayatri</t>
  </si>
  <si>
    <t>Antler, Blume Ventures</t>
  </si>
  <si>
    <t>Magizhan Selvan</t>
  </si>
  <si>
    <t>mags@nammayatri.in</t>
  </si>
  <si>
    <t>https://www.linkedin.com/in/magizhan/</t>
  </si>
  <si>
    <t>Car Capital Technologies</t>
  </si>
  <si>
    <t>Engineering, Finance, Information Technology, Legal, Management, Medical &amp; Science, Operations, Sales</t>
  </si>
  <si>
    <t>Consulting, Facilities Support Services, Facility Management, Financial Services</t>
  </si>
  <si>
    <t>Car Capital Technologies provides car dealers with capital and technology to support regulatory and compliance requirements and servicing.</t>
  </si>
  <si>
    <t>carcapital.com</t>
  </si>
  <si>
    <t>https://www.linkedin.com/company/car-capital-technologies</t>
  </si>
  <si>
    <t>justin@carcapitalcorp.com</t>
  </si>
  <si>
    <t>Fortress Investment Group, Medalist Partners, FM Capital</t>
  </si>
  <si>
    <t>Jim Landy</t>
  </si>
  <si>
    <t>jim.landy@carcapitalcorp.com</t>
  </si>
  <si>
    <t>https://www.linkedin.com/in/jimmlandy/</t>
  </si>
  <si>
    <t>Amity Solutions</t>
  </si>
  <si>
    <t>Amity Solutions is a software company that offers employee engagement solutions for chatbots, AI platforms, and customers.</t>
  </si>
  <si>
    <t>amitysolutions.com</t>
  </si>
  <si>
    <t>https://www.linkedin.com/company/amity-solutions-hq</t>
  </si>
  <si>
    <t>sales@amitysolutions.com</t>
  </si>
  <si>
    <t>Insight Capital</t>
  </si>
  <si>
    <t>Keng Teik Koay</t>
  </si>
  <si>
    <t>keng@amitysolutions.com</t>
  </si>
  <si>
    <t>https://www.linkedin.com/in/keng-teik-koay-9a5279/</t>
  </si>
  <si>
    <t>Pindrop</t>
  </si>
  <si>
    <t>Cyber Security, Fraud Detection, Natural Language Processing, Security, Speech Recognition</t>
  </si>
  <si>
    <t>Pindrop uses AI-based IVR authentication and anti-fraud solutions to increase efficiency in call centers and stop fraudulent transactions.</t>
  </si>
  <si>
    <t>pindrop.com</t>
  </si>
  <si>
    <t>https://www.linkedin.com/company/pindrop</t>
  </si>
  <si>
    <t>info@pindrop.com</t>
  </si>
  <si>
    <t>(404)721-3767</t>
  </si>
  <si>
    <t>Hercules Capital, Vitruvian Partners, CapitalG, IVP, Andreessen Horowitz, National Science Foundation</t>
  </si>
  <si>
    <t>Vijay Balasubramaniyan</t>
  </si>
  <si>
    <t>vbalasubramaniyan@pindrop.com</t>
  </si>
  <si>
    <t>https://www.linkedin.com/in/vijayab/</t>
  </si>
  <si>
    <t>Dren Bio</t>
  </si>
  <si>
    <t>Foster City, California, United States</t>
  </si>
  <si>
    <t>Dren Bio focuses on protein engineering technologies for depletion of cells, protein aggregates, and other disease-causing agents.</t>
  </si>
  <si>
    <t>drenbio.com</t>
  </si>
  <si>
    <t>https://www.linkedin.com/company/dren-bio/</t>
  </si>
  <si>
    <t>info@drenbio.com</t>
  </si>
  <si>
    <t>Novartis, Aisling Capital, HBM Healthcare Investments, SR One, Taiho Ventures</t>
  </si>
  <si>
    <t>Nenad Tomasevic</t>
  </si>
  <si>
    <t>ntomasevic@drenbio.com</t>
  </si>
  <si>
    <t>https://www.linkedin.com/in/nenad-tomasevic-96b3501/</t>
  </si>
  <si>
    <t>Farmblox</t>
  </si>
  <si>
    <t>AgTech, Farming, Internet of Things, Machine Learning</t>
  </si>
  <si>
    <t>Farmblox utilizes IoT and AI to give farmers the tools to automate their operations.</t>
  </si>
  <si>
    <t>farmblox.ag</t>
  </si>
  <si>
    <t>https://www.linkedin.com/company/farmblox</t>
  </si>
  <si>
    <t>hello@farmblox.ag</t>
  </si>
  <si>
    <t>Hyperplane</t>
  </si>
  <si>
    <t>Nathan Rosenberg</t>
  </si>
  <si>
    <t>nathan@farmblox.ag</t>
  </si>
  <si>
    <t>https://www.linkedin.com/in/narosenberg/</t>
  </si>
  <si>
    <t>Sojo Industries</t>
  </si>
  <si>
    <t>Food and Beverage, Industrial Automation, Manufacturing</t>
  </si>
  <si>
    <t>Bristol, Pennsylvania, United States</t>
  </si>
  <si>
    <t>Sojo Industries is an industrial automation business that caters to the food and beverage industries.</t>
  </si>
  <si>
    <t>sojoindustries.com</t>
  </si>
  <si>
    <t>https://www.linkedin.com/company/sojoindustries</t>
  </si>
  <si>
    <t>bbc@sojoindustries.com</t>
  </si>
  <si>
    <t>Tech Council Ventures, Desert Angel</t>
  </si>
  <si>
    <t>Barak Bar-Cohen</t>
  </si>
  <si>
    <t>https://www.linkedin.com/in/barak-bar-cohen-739a2b201/</t>
  </si>
  <si>
    <t>Canara Bank</t>
  </si>
  <si>
    <t>Canara Bank provides banking products and services in India and internationally.</t>
  </si>
  <si>
    <t>canarabank.com</t>
  </si>
  <si>
    <t>https://www.linkedin.com/company/canara-bank</t>
  </si>
  <si>
    <t>hocss@canarabank.com</t>
  </si>
  <si>
    <t>91 80 2222 1581</t>
  </si>
  <si>
    <t>Shailesh Jadhav</t>
  </si>
  <si>
    <t>shaileshjadhav@canarabank.com</t>
  </si>
  <si>
    <t>https://www.linkedin.com/in/shailesh-jadhav-5a9a7026/</t>
  </si>
  <si>
    <t>Aereo</t>
  </si>
  <si>
    <t>Aerospace, Business Intelligence, Drones, Geospatial, Robotics</t>
  </si>
  <si>
    <t>Aereo (formerly known as Aarav Unmanned Systems) is the leading end-to-end drone solutions company in India.</t>
  </si>
  <si>
    <t>aus.co.in</t>
  </si>
  <si>
    <t>https://www.linkedin.com/company/aereo-next-is-now/</t>
  </si>
  <si>
    <t>info@aus.co.in</t>
  </si>
  <si>
    <t>080 2521 2997</t>
  </si>
  <si>
    <t>360 ONE Asset, 500 Global, growX ventures</t>
  </si>
  <si>
    <t>Vipul Singh</t>
  </si>
  <si>
    <t>vipul@aus.co.in</t>
  </si>
  <si>
    <t>https://www.linkedin.com/in/vipul-singh-aa38992a/</t>
  </si>
  <si>
    <t>Seeds Fincap</t>
  </si>
  <si>
    <t>Credit, Financial Services, Small and Medium Businesses</t>
  </si>
  <si>
    <t>Seeds Fincap is a Delhi-based company that was incorporated as a Private Limited company.</t>
  </si>
  <si>
    <t>seedsfincap.com</t>
  </si>
  <si>
    <t>https://www.linkedin.com/company/seedsfincap/?originalSubdomain=in</t>
  </si>
  <si>
    <t>Lok Capital, Matrix Partners India, Lok Capital</t>
  </si>
  <si>
    <t>Subhash Chandra Acharya</t>
  </si>
  <si>
    <t>subhash.acharya@seedsfincap.com</t>
  </si>
  <si>
    <t>https://www.linkedin.com/in/subhash-chandra-acharya-50547116/</t>
  </si>
  <si>
    <t>Trinseo</t>
  </si>
  <si>
    <t>Chemical</t>
  </si>
  <si>
    <t>Berwyn, Pennsylvania, United States</t>
  </si>
  <si>
    <t>Trinseo, formerly known as Styron until February 2015</t>
  </si>
  <si>
    <t>trinseo.com</t>
  </si>
  <si>
    <t>https://www.linkedin.com/company/trinseo</t>
  </si>
  <si>
    <t>cig@trinseo.com</t>
  </si>
  <si>
    <t>855-874-6736</t>
  </si>
  <si>
    <t>Kohlberg Kravis Roberts</t>
  </si>
  <si>
    <t>Frank Bozich</t>
  </si>
  <si>
    <t>fbozich@trinseo.com</t>
  </si>
  <si>
    <t>https://www.linkedin.com/in/frank-bozich-7630aa9/</t>
  </si>
  <si>
    <t>Headway</t>
  </si>
  <si>
    <t>Health Care, Information Technology, Insurance, Mental Health, Therapeutics</t>
  </si>
  <si>
    <t>Headway is a mental healthcare system that helps users have access to affordable healthcare.</t>
  </si>
  <si>
    <t>headway.co</t>
  </si>
  <si>
    <t>https://www.linkedin.com/company/find-headway-com</t>
  </si>
  <si>
    <t>Spark Capital, Andreessen Horowitz, Google Ventures, Thrive Capital, Accel</t>
  </si>
  <si>
    <t>Andrew Adams</t>
  </si>
  <si>
    <t>andrew@headway.co</t>
  </si>
  <si>
    <t>https://www.linkedin.com/in/andrew-adams-2169b230/</t>
  </si>
  <si>
    <t>Heeler</t>
  </si>
  <si>
    <t>Network Security, Security</t>
  </si>
  <si>
    <t>Heeler helps security teams scale with developers to eliminate critical risks and reduce future risks for cloud-based applications.</t>
  </si>
  <si>
    <t>heeler.com</t>
  </si>
  <si>
    <t>https://www.linkedin.com/company/heeler-security</t>
  </si>
  <si>
    <t>info@heeler.com</t>
  </si>
  <si>
    <t>301-246-0546</t>
  </si>
  <si>
    <t>Norwest Venture Partners</t>
  </si>
  <si>
    <t>Christopher Hertz</t>
  </si>
  <si>
    <t>chertz@heeler.ai</t>
  </si>
  <si>
    <t>https://www.linkedin.com/in/christopherhertz/</t>
  </si>
  <si>
    <t>Energy, Energy Efficiency</t>
  </si>
  <si>
    <t>Aypa Power is a turn-key energy-as-a-service provider to commercial, industrial and institutional customers as well as utilities.</t>
  </si>
  <si>
    <t>https://www.linkedin.com/company/aypa/</t>
  </si>
  <si>
    <t>NV5 Global</t>
  </si>
  <si>
    <t>Consulting, Industrial Engineering</t>
  </si>
  <si>
    <t>Hollywood, Florida, United States</t>
  </si>
  <si>
    <t>NV5 Global is a provider of professional and technical engineering and consulting solutions.</t>
  </si>
  <si>
    <t>nv5.com</t>
  </si>
  <si>
    <t>https://www.linkedin.com/company/nv5</t>
  </si>
  <si>
    <t>info@nv5.com</t>
  </si>
  <si>
    <t>954-495-2112</t>
  </si>
  <si>
    <t>Dickerson Wright</t>
  </si>
  <si>
    <t>dickerson.wright@nv5.com</t>
  </si>
  <si>
    <t>https://www.linkedin.com/in/dickerson-wright-17502a32/</t>
  </si>
  <si>
    <t>RevComm</t>
  </si>
  <si>
    <t>Artificial Intelligence (AI), Task Management, Telecommunications</t>
  </si>
  <si>
    <t>RevComm is the startup company developing Voice x AI-enabled cloud services .</t>
  </si>
  <si>
    <t>revcomm.co.jp</t>
  </si>
  <si>
    <t>https://www.linkedin.com/company/revcomm/</t>
  </si>
  <si>
    <t>info@revcomm.co.jp</t>
  </si>
  <si>
    <t>03-4405-4621</t>
  </si>
  <si>
    <t>WiL (World Innovation Lab), Google for Startups, BizReach</t>
  </si>
  <si>
    <t>Takeshi Aida</t>
  </si>
  <si>
    <t>aida@revcomm.co.jp</t>
  </si>
  <si>
    <t>https://www.linkedin.com/in/takeshi-aida-372a4a16/</t>
  </si>
  <si>
    <t>Cirata</t>
  </si>
  <si>
    <t>Consulting, Data Integration, Information Technology, Professional Services, Software</t>
  </si>
  <si>
    <t>San Ramon, California, United States</t>
  </si>
  <si>
    <t>Cirata is a software development industry collaboration software vendor.</t>
  </si>
  <si>
    <t>cirata.com</t>
  </si>
  <si>
    <t>https://www.linkedin.com/company/cirata</t>
  </si>
  <si>
    <t>info@cirata.com</t>
  </si>
  <si>
    <t>1 925 380 1728</t>
  </si>
  <si>
    <t>Stephen Kelly</t>
  </si>
  <si>
    <t>stephen.kelly@cirata.com</t>
  </si>
  <si>
    <t>https://www.linkedin.com/in/stephenkellyceo/</t>
  </si>
  <si>
    <t>Luna Innovations</t>
  </si>
  <si>
    <t>Engineering, Finance, Human Resources, Information Technology, Management, Marketing, Operations, Sales</t>
  </si>
  <si>
    <t>Biotechnology, Hardware, Manufacturing</t>
  </si>
  <si>
    <t>Roanoke, Virginia, United States</t>
  </si>
  <si>
    <t>Luna Innovations develops sensing and instrumentation products for the healthcare, telecommunications, energy and defense sectors.</t>
  </si>
  <si>
    <t>lunainnovations.com</t>
  </si>
  <si>
    <t>http://www.linkedin.com/company/luna-innovations</t>
  </si>
  <si>
    <t>ir@lunainnovations.com</t>
  </si>
  <si>
    <t>White Hat Capital Partners, Intuitive</t>
  </si>
  <si>
    <t>Alex Davern</t>
  </si>
  <si>
    <t>https://lunainc.com/leadership-team</t>
  </si>
  <si>
    <t>Glorang</t>
  </si>
  <si>
    <t>Artificial Intelligence (AI), EdTech, Education, Psychology, Test and Measurement</t>
  </si>
  <si>
    <t>We operate Korean leading entertainment/education platform "Gguge", Assessment/Psychology test[Aptitude/Talent/Assessment/Interest] solution</t>
  </si>
  <si>
    <t>glorang.com</t>
  </si>
  <si>
    <t>https://www.linkedin.com/company/glorang</t>
  </si>
  <si>
    <t>info@glorang.com</t>
  </si>
  <si>
    <t>02-6929-4070</t>
  </si>
  <si>
    <t>TBS Innovation Partners, Industrial Bank of Korea, Korea Development Bank, Murex Partners, PKSHA Capital, Tokyo Broadcasting System, Tokyo Broadcasting System, Korea Investment Partners, Murex Partners, PKSHA Capital, CNTTECH</t>
  </si>
  <si>
    <t>Taeil Hwang</t>
  </si>
  <si>
    <t>tei@glorang.com</t>
  </si>
  <si>
    <t>https://www.linkedin.com/in/teihwang1112/</t>
  </si>
  <si>
    <t>Loci Orthopaedics</t>
  </si>
  <si>
    <t>Biotechnology, Life Science, Medical Device</t>
  </si>
  <si>
    <t>Galway, Galway, Ireland</t>
  </si>
  <si>
    <t>A innovative orthopaedic implant for the treatment of thumb base arthritis.</t>
  </si>
  <si>
    <t>lociorthopaedics.com</t>
  </si>
  <si>
    <t>https://www.linkedin.com/company/loci-orthopaedics</t>
  </si>
  <si>
    <t>info@lociorthopaedics.com</t>
  </si>
  <si>
    <t>+353 (0) 86 887 6171</t>
  </si>
  <si>
    <t>EIC Accelerator, Johnson &amp; Johnson Innovation – JJDC, Seroba Life Sciences, European Innovation Council, European Commission</t>
  </si>
  <si>
    <t>Barry Russell</t>
  </si>
  <si>
    <t>barry@lociorthopaedics.com</t>
  </si>
  <si>
    <t>https://www.linkedin.com/in/barry-russell-1898605/</t>
  </si>
  <si>
    <t>Vinterior</t>
  </si>
  <si>
    <t>E-Commerce, Furniture, Internet, Marketplace, Retail</t>
  </si>
  <si>
    <t>Vinterior is the online marketplace to discover, buy and source vintage &amp; antique furniture</t>
  </si>
  <si>
    <t>vinterior.co</t>
  </si>
  <si>
    <t>https://www.linkedin.com/company/vinterior</t>
  </si>
  <si>
    <t>info@vinterior.co</t>
  </si>
  <si>
    <t>Channel 4 Ventures, Active Partners, Venrex, Google for Startups</t>
  </si>
  <si>
    <t>Vaibhav Birwatkar</t>
  </si>
  <si>
    <t>vb@vinterior.in</t>
  </si>
  <si>
    <t>https://www.linkedin.com/in/vaibhav-birwatkar-219ba35a/</t>
  </si>
  <si>
    <t>NineDot Energy</t>
  </si>
  <si>
    <t>Engineering, Finance, Human Resources, Management, Marketing, Operations, Pro Services</t>
  </si>
  <si>
    <t>Clean Energy, CleanTech, Energy, Energy Efficiency</t>
  </si>
  <si>
    <t>NineDot Energy develops battery storage sites and other energy solutions.</t>
  </si>
  <si>
    <t>nine.energy</t>
  </si>
  <si>
    <t>https://www.linkedin.com/company/ninedotenergy</t>
  </si>
  <si>
    <t>SolaREIT, NYSERDA, NY Green Bank, CIT Group, Sumitomo Mitsui Banking Corporation</t>
  </si>
  <si>
    <t>David Arfin</t>
  </si>
  <si>
    <t>david@nine.energy</t>
  </si>
  <si>
    <t>https://www.linkedin.com/in/david-arfin-06583b1/</t>
  </si>
  <si>
    <t>Osi Systems</t>
  </si>
  <si>
    <t>Hardware, Health Diagnostics, Manufacturing, Software</t>
  </si>
  <si>
    <t>OSI Systems is a vertically integrated designer and manufacturer of specialized electronic systems and components for critical applications.</t>
  </si>
  <si>
    <t>osi-systems.com</t>
  </si>
  <si>
    <t>http://www.linkedin.com/company/osi-systems</t>
  </si>
  <si>
    <t>paulgregory0000@gmail.com</t>
  </si>
  <si>
    <t>+1 310-978-0516</t>
  </si>
  <si>
    <t>$129.1M</t>
  </si>
  <si>
    <t>Deepak Chopra</t>
  </si>
  <si>
    <t>dchopra@osi-systems.com</t>
  </si>
  <si>
    <t>https://investors.osi-systems.com/investor-relations/company-information/management#:~:text=Deepak%20Chopra%20is%20the%20founder,Mr.</t>
  </si>
  <si>
    <t>Martello Re</t>
  </si>
  <si>
    <t>Financial Services, Insurance, Life Insurance</t>
  </si>
  <si>
    <t>Martello Re is a reinsurer that offers reinsurance to life insurers and support in asset-intensive life insurance and annuity businesses.</t>
  </si>
  <si>
    <t>martellore.com</t>
  </si>
  <si>
    <t>http://www.linkedin.com/company/martello-re</t>
  </si>
  <si>
    <t>hello@martellore.com</t>
  </si>
  <si>
    <t>Dennis Ho</t>
  </si>
  <si>
    <t>dennis.ho@martellore.com</t>
  </si>
  <si>
    <t>https://www.linkedin.com/in/dennisho/</t>
  </si>
  <si>
    <t>Tata Electronics</t>
  </si>
  <si>
    <t>Legal</t>
  </si>
  <si>
    <t>Krishnagiri, Tamil Nadu, India</t>
  </si>
  <si>
    <t>Tata Electronics focuses in the production of electronic components, devices, and systems.</t>
  </si>
  <si>
    <t>tata.com</t>
  </si>
  <si>
    <t>https://www.linkedin.com/company/tata-electronics-pvt-ltd</t>
  </si>
  <si>
    <t>Tata Sons</t>
  </si>
  <si>
    <t>Randhir Thakur</t>
  </si>
  <si>
    <t>randhir.thakur@tataelectronics.co.in</t>
  </si>
  <si>
    <t>https://www.linkedin.com/in/dr-randhir-thakur-747378/</t>
  </si>
  <si>
    <t>Imagination Technologies</t>
  </si>
  <si>
    <t>Communications Infrastructure, Developer Tools, Electronics, GPU, Manufacturing, Software, Wireless</t>
  </si>
  <si>
    <t>Kings Langley, Hertford, United Kingdom</t>
  </si>
  <si>
    <t>Imagination Technologies creates and licenses market processor solutions for graphics, computing, vision, and AI processing.</t>
  </si>
  <si>
    <t>imgtec.com</t>
  </si>
  <si>
    <t>https://www.linkedin.com/company/imaginationtech</t>
  </si>
  <si>
    <t>info@imgtec.com</t>
  </si>
  <si>
    <t>+44 1923 260511</t>
  </si>
  <si>
    <t>Apple, Intel, Apple, Intel Capital, Intel</t>
  </si>
  <si>
    <t>Simon Wylie</t>
  </si>
  <si>
    <t>https://www.linkedin.com/in/simon-beresford-wylie-frpsl-133b5013/</t>
  </si>
  <si>
    <t>Transcode Therapeutics</t>
  </si>
  <si>
    <t>TransCode Therapeutics is a pre-clinical biopharmaceutical company.</t>
  </si>
  <si>
    <t>transcodetherapeutics.com</t>
  </si>
  <si>
    <t>https://www.linkedin.com/company/transcodetherapeutics</t>
  </si>
  <si>
    <t>National Institutes of Health, National Cancer Institute</t>
  </si>
  <si>
    <t>$47.9M</t>
  </si>
  <si>
    <t>Tom Fitzgerald</t>
  </si>
  <si>
    <t>tom.fitzgerald@transcodetherapeutics.com</t>
  </si>
  <si>
    <t>https://www.linkedin.com/in/tom-fitzgerald-6b30b434/</t>
  </si>
  <si>
    <t>Momentus</t>
  </si>
  <si>
    <t>Momentus is a commercial space company providing satellite buses, in-space transportation, hosted payloads, and in-orbit services.</t>
  </si>
  <si>
    <t>momentus.space</t>
  </si>
  <si>
    <t>https://www.linkedin.com/company/momentusinc</t>
  </si>
  <si>
    <t>press@momentus.space</t>
  </si>
  <si>
    <t>650-564-7820</t>
  </si>
  <si>
    <t>Space Infrastructures Ventures, Prime Movers Lab, Y Combinator</t>
  </si>
  <si>
    <t>$1.2B</t>
  </si>
  <si>
    <t>John Rood</t>
  </si>
  <si>
    <t>john.rood@momentus.space</t>
  </si>
  <si>
    <t>https://www.linkedin.com/in/john-rood-468a011b2/</t>
  </si>
  <si>
    <t>Omni Fiber</t>
  </si>
  <si>
    <t>Engineering, Information Technology, Management, Marketing, Medical &amp; Science, Operations, Sales</t>
  </si>
  <si>
    <t>Mason, Ohio, United States</t>
  </si>
  <si>
    <t>Omni Fiber is an internet service provider.</t>
  </si>
  <si>
    <t>omnifiber.com</t>
  </si>
  <si>
    <t>https://www.linkedin.com/company/omnifiber/</t>
  </si>
  <si>
    <t>info@omnifiber.com</t>
  </si>
  <si>
    <t>1-844-844-6664</t>
  </si>
  <si>
    <t>Stonepeak, Oak Hill Capital Partners</t>
  </si>
  <si>
    <t>Darrick Zucco</t>
  </si>
  <si>
    <t>darrick.zucco@omnifiber.com</t>
  </si>
  <si>
    <t>https://www.linkedin.com/in/darrickzucco/</t>
  </si>
  <si>
    <t>Azitra</t>
  </si>
  <si>
    <t>Engineering, Finance, Management, Medical &amp; Science, Operations, Pro Services</t>
  </si>
  <si>
    <t>Alternative Medicine, Biotechnology, Consumer Goods, Health Care</t>
  </si>
  <si>
    <t>Branford, Connecticut, United States</t>
  </si>
  <si>
    <t>Azitra is a clinical-stage medical dermatology company developing microbiome-based novel therapeutics to treat skin conditions and diseases.</t>
  </si>
  <si>
    <t>azitrainc.com</t>
  </si>
  <si>
    <t>https://www.linkedin.com/company/azitra-inc/</t>
  </si>
  <si>
    <t>info@azitrainc.com</t>
  </si>
  <si>
    <t>(203)599-0700</t>
  </si>
  <si>
    <t>Oak Hill Capital Partners, Leaps by Bayer, National Science Foundation, U.S. Department of Defense, National Institutes of Health, NIAMS, Connecticut Innovations, Bios Partners</t>
  </si>
  <si>
    <t>Francisco Salva</t>
  </si>
  <si>
    <t>salva@azitrainc.com</t>
  </si>
  <si>
    <t>https://www.linkedin.com/in/francisco-salva-5b1a104/</t>
  </si>
  <si>
    <t>Rani Therapeutics</t>
  </si>
  <si>
    <t>Engineering, Finance, Human Resources, Legal, Management, Medical &amp; Science, Operations, Product</t>
  </si>
  <si>
    <t>Rani is a clinical-stage biotherapeutics company that enables the development of orally administered biologics to improve patient outcomes.</t>
  </si>
  <si>
    <t>ranitherapeutics.com</t>
  </si>
  <si>
    <t>https://www.linkedin.com/company/rani-therapeutics-llc/</t>
  </si>
  <si>
    <t>info@ranitherapeutics.com</t>
  </si>
  <si>
    <t>(408) 457 3730</t>
  </si>
  <si>
    <t>Bossa Ventures, GeneScience Pharmaceuticals, Shire, Google Ventures, Incube Ventures</t>
  </si>
  <si>
    <t>$528M</t>
  </si>
  <si>
    <t>Talat Imran</t>
  </si>
  <si>
    <t>talat@ranitherapeutics.com</t>
  </si>
  <si>
    <t>https://www.linkedin.com/in/talat/</t>
  </si>
  <si>
    <t>Definely</t>
  </si>
  <si>
    <t>Legal, Legal Tech, SaaS, Software</t>
  </si>
  <si>
    <t>Definely is a legal technology company that simplifies drafting, proofreading, and understanding legal documents via a Word Plugin.</t>
  </si>
  <si>
    <t>definely.com</t>
  </si>
  <si>
    <t>https://www.linkedin.com/company/trydefinely</t>
  </si>
  <si>
    <t>Innovate UK, Raine Ventures, Octopus Ventures, CRE Venture Capital, M12 - Microsoft's Venture Fund, Google for Startups, Zrosk Investment Management</t>
  </si>
  <si>
    <t>Nnamdi Emelifeonwu</t>
  </si>
  <si>
    <t>nnamdi@trydefine.com</t>
  </si>
  <si>
    <t>https://www.linkedin.com/in/nnamdi-emelifeonwu-2452b1a4/</t>
  </si>
  <si>
    <t>Xapien</t>
  </si>
  <si>
    <t>Financial Services, FinTech, Information Technology, Legal Tech, Natural Language Processing, SaaS, Search Engine, Software</t>
  </si>
  <si>
    <t>Xapien automates online research, using Artificial Intelligence, Natural Language Processing &amp; with vast cloud compute power: #XapienThem</t>
  </si>
  <si>
    <t>xapien.com</t>
  </si>
  <si>
    <t>https://www.linkedin.com/company/xapien-ai/</t>
  </si>
  <si>
    <t>info@xapien.com</t>
  </si>
  <si>
    <t>YFM Equity Partners</t>
  </si>
  <si>
    <t>Chris Green</t>
  </si>
  <si>
    <t>chris.green@xapien.com</t>
  </si>
  <si>
    <t>https://www.linkedin.com/in/cdgreen/</t>
  </si>
  <si>
    <t>Payflow</t>
  </si>
  <si>
    <t>Employee Benefits, Financial Services, FinTech, Mobile Apps</t>
  </si>
  <si>
    <t>Payflow is a fintech firm that allows employees to instantly access earned wages through a mobile app.</t>
  </si>
  <si>
    <t>payflow.es</t>
  </si>
  <si>
    <t>https://www.linkedin.com/company/payflow-es</t>
  </si>
  <si>
    <t>marketing@payflow.es</t>
  </si>
  <si>
    <t>+34 663 652 871</t>
  </si>
  <si>
    <t>6 Degrees Capital, Cathay Innovation, Seaya, Wayra, BBVA Spark, Cathay Innovation, Seaya, Rocket Internet</t>
  </si>
  <si>
    <t>Benoit Menardo</t>
  </si>
  <si>
    <t>benoit@payflow.es</t>
  </si>
  <si>
    <t>https://www.linkedin.com/in/benoitmenardo/?locale=en_US</t>
  </si>
  <si>
    <t>Allium</t>
  </si>
  <si>
    <t>Analytics, Blockchain, Cryptocurrency, Data Management, Machine Learning</t>
  </si>
  <si>
    <t>Allium is a data platform that develops applications and analyzes blockchain activities.</t>
  </si>
  <si>
    <t>allium.so</t>
  </si>
  <si>
    <t>https://www.linkedin.com/company/alliumlabs</t>
  </si>
  <si>
    <t>hello@allium.so</t>
  </si>
  <si>
    <t>Theory Ventures, Markd</t>
  </si>
  <si>
    <t>Ethan Chan</t>
  </si>
  <si>
    <t>ethan@allium.so</t>
  </si>
  <si>
    <t>https://www.linkedin.com/in/ethanyschan/</t>
  </si>
  <si>
    <t>Hyzon Motors</t>
  </si>
  <si>
    <t>Automotive, Commercial, Manufacturing</t>
  </si>
  <si>
    <t>Honeoye, New York, United States</t>
  </si>
  <si>
    <t>Hyzon Motors is a global supplier of hydrogen fuel-cell powered commercial vehicles.</t>
  </si>
  <si>
    <t>hyzonmotors.com</t>
  </si>
  <si>
    <t>https://www.linkedin.com/company/hyzonmotors</t>
  </si>
  <si>
    <t>brian.brooks@hkstrategies.com</t>
  </si>
  <si>
    <t>(585) 484-9337</t>
  </si>
  <si>
    <t>TotalEnergies Ventures</t>
  </si>
  <si>
    <t>$2.7B</t>
  </si>
  <si>
    <t>Parker Meeks</t>
  </si>
  <si>
    <t>parker.meeks@hyzonmotors.com</t>
  </si>
  <si>
    <t>https://www.linkedin.com/in/parkermeeks/</t>
  </si>
  <si>
    <t>NoPalm-Ingredients</t>
  </si>
  <si>
    <t>Food Processing, Recycling, Sustainability</t>
  </si>
  <si>
    <t>Ede, Gelderland, The Netherlands</t>
  </si>
  <si>
    <t>NoPalm Ingredients produces sustainable microbial oils to replace the use of palm- and other tropical oils in food and cosmetics.</t>
  </si>
  <si>
    <t>nopalm-ingredients.com</t>
  </si>
  <si>
    <t>https://www.linkedin.com/company/nopalm-ingredients</t>
  </si>
  <si>
    <t>info@nopalm-ingredients.com</t>
  </si>
  <si>
    <t>Fairtree Elevant Ventures, OostNL, Rubio Impact Ventures, EIT Food</t>
  </si>
  <si>
    <t>Lars Langhout</t>
  </si>
  <si>
    <t>lars.langhout@nopalm-ingredients.com</t>
  </si>
  <si>
    <t>https://www.linkedin.com/in/larslanghout/</t>
  </si>
  <si>
    <t>Capra Biosciences</t>
  </si>
  <si>
    <t>Biotechnology, Chemical, Life Science</t>
  </si>
  <si>
    <t>Capra Biosciences develops bioreactor technology that turns byproducts and waste into valuable bio-based materials.</t>
  </si>
  <si>
    <t>caprabiosciences.com</t>
  </si>
  <si>
    <t>https://www.linkedin.com/company/capra-biosciences</t>
  </si>
  <si>
    <t>info@caprabiosciences.com</t>
  </si>
  <si>
    <t>BioMaP-Consortium, SOSV</t>
  </si>
  <si>
    <t>Elizabeth Onderko</t>
  </si>
  <si>
    <t>elizabeth@caprabiosciences.com</t>
  </si>
  <si>
    <t>https://www.linkedin.com/in/elizabeth-onderko-460a98a/</t>
  </si>
  <si>
    <t>Tekion</t>
  </si>
  <si>
    <t>Artificial Intelligence (AI), Automotive, Big Data, Machine Learning, Management Information Systems, Software</t>
  </si>
  <si>
    <t>Tekion is a software development company that develops business applications on the cloud.</t>
  </si>
  <si>
    <t>tekion.com</t>
  </si>
  <si>
    <t>https://www.linkedin.com/company/tekion</t>
  </si>
  <si>
    <t>support@tekion.com</t>
  </si>
  <si>
    <t>833-835-4662</t>
  </si>
  <si>
    <t>Dragoneer Investment Group, Alkeon Capital, Durable Capital Partners, Advent International, BMW i Ventures, Index Ventures, Storm Ventures</t>
  </si>
  <si>
    <t>Jay Vijayan</t>
  </si>
  <si>
    <t>jay@tekion.com</t>
  </si>
  <si>
    <t>https://www.linkedin.com/in/jayvijayan/</t>
  </si>
  <si>
    <t>Verastem Oncology</t>
  </si>
  <si>
    <t>Biopharma, Biotechnology, Pharmaceutical</t>
  </si>
  <si>
    <t>Needham, Massachusetts, United States</t>
  </si>
  <si>
    <t>Verastem is a biopharmaceutical company that focuses on discovering and developing novel drugs that selectively target cancer stem cells.</t>
  </si>
  <si>
    <t>verastem.com</t>
  </si>
  <si>
    <t>https://www.linkedin.com/company/verastemoncology/</t>
  </si>
  <si>
    <t>info@verastem.com</t>
  </si>
  <si>
    <t>1-781-292-4200</t>
  </si>
  <si>
    <t>Biotechnology Value Fund, Oxford Finance LLC, Advanced Technology Ventures, Astellas Venture Management, Longwood Fund</t>
  </si>
  <si>
    <t>$120M</t>
  </si>
  <si>
    <t>Dan Paterson</t>
  </si>
  <si>
    <t>dpaterson@verastem.com</t>
  </si>
  <si>
    <t>https://www.linkedin.com/in/dan-paterson-094b641/</t>
  </si>
  <si>
    <t>Coca-Cola HBC</t>
  </si>
  <si>
    <t>Engineering, Finance, Human Resources, Management, Marketing, Operations, Product, Sales</t>
  </si>
  <si>
    <t>Consumer Goods, Fast-Moving Consumer Goods, Food and Beverage</t>
  </si>
  <si>
    <t>Coca-Cola Hellenic is a growth-focused consumer packaged goods business and strategic bottling partner of The Coca-Cola Company.</t>
  </si>
  <si>
    <t>coca-colahellenic.com</t>
  </si>
  <si>
    <t>https://www.linkedin.com/company/coca-cola-hbc/</t>
  </si>
  <si>
    <t>contact.us@cchellenic.com</t>
  </si>
  <si>
    <t>European Bank for Reconstruction and Development, Global Environment Facility</t>
  </si>
  <si>
    <t>Zoran Bogdanovic</t>
  </si>
  <si>
    <t>zoran.bogdanovic@cchellenic.com</t>
  </si>
  <si>
    <t>https://www.linkedin.com/in/zoran-bogdanovic-219ab2/</t>
  </si>
  <si>
    <t>Generac Power Systems</t>
  </si>
  <si>
    <t>Electrical Distribution, Electronics, Energy, Manufacturing</t>
  </si>
  <si>
    <t>Waukesha, Wisconsin, United States</t>
  </si>
  <si>
    <t>Generac Power Systems is a manufacturer of automatic transfer switches and accessories for backup power applications.</t>
  </si>
  <si>
    <t>generac.com</t>
  </si>
  <si>
    <t>https://www.linkedin.com/company/generac-power-systems</t>
  </si>
  <si>
    <t>generac.communications@generac.com</t>
  </si>
  <si>
    <t>+1 262 544 4811</t>
  </si>
  <si>
    <t>Aaron Jagdfeld</t>
  </si>
  <si>
    <t>aaron.jagdfeld@generac.com</t>
  </si>
  <si>
    <t>https://www.linkedin.com/in/aaronjagdfeld/</t>
  </si>
  <si>
    <t>Health Resources and Services Administration, National Institute of Allergy and Infectious Diseases, Arkansas Office of Skills Development, National Institutes of Health, Patient-Centered Outcomes Research Institute, National Cancer Institute, FCC, National Institute of General Medical Science, U.S. Department of Health &amp; Human Services, Patient-Centered Outcomes Research Institute, Arvest Bank Group, U.S. Department of Defense, Centers for Disease Control and Prevention, Walmart.org, U.S. Department of Agriculture, National Institutes of Health, U.S. Department of Health &amp; Human Services, Department of Human Services, NIMHD, Health Resources and Services Administration, Ethel Brickey Hicks Charitable Corp., The Schueck/McCarty Family, National Cancer Institute, Patient-Centered Outcomes Research Institute, Leukemia &amp; Lymphoma Society</t>
  </si>
  <si>
    <t>samette@uams.edu</t>
  </si>
  <si>
    <t>https://www.linkedin.com/in/stephen-mette-8b074a266/</t>
  </si>
  <si>
    <t>akirolabs</t>
  </si>
  <si>
    <t>Artificial Intelligence (AI), Information Technology, Procurement, SaaS</t>
  </si>
  <si>
    <t>Akirolabs develops and provides an AI powered SaaS platform for collaborative strategic procurement.</t>
  </si>
  <si>
    <t>akirolabs.com</t>
  </si>
  <si>
    <t>https://www.linkedin.com/company/akirolabs/</t>
  </si>
  <si>
    <t>hello@akirolabs.com</t>
  </si>
  <si>
    <t>European Commission, Investitionsbank Berlin, D11Z.Ventures, HTGF | High-Tech Gruenderfonds, OTB Ventures</t>
  </si>
  <si>
    <t>Michael Pleuger</t>
  </si>
  <si>
    <t>michael@akirolabs.com</t>
  </si>
  <si>
    <t>https://www.linkedin.com/in/michael-pleuger/</t>
  </si>
  <si>
    <t>One Acre Fund</t>
  </si>
  <si>
    <t>Finance, Financial Services, Non Profit, Training</t>
  </si>
  <si>
    <t>Bungoma, Western, Kenya</t>
  </si>
  <si>
    <t>One Acre Fund is a non-profit social enterprise that supplies financing and training for smallholder farmers.</t>
  </si>
  <si>
    <t>oneacrefund.org</t>
  </si>
  <si>
    <t>https://www.linkedin.com/company/one-acre-fund</t>
  </si>
  <si>
    <t>media@oneacrefund.org</t>
  </si>
  <si>
    <t>917-721-3625</t>
  </si>
  <si>
    <t>Impact Bridge, John Deere Foundation, Ceniarth, Calvert Impact Capital</t>
  </si>
  <si>
    <t>Belinda Bwiza</t>
  </si>
  <si>
    <t>belinda.bwiza@oneacrefund.org</t>
  </si>
  <si>
    <t>https://www.linkedin.com/in/belinda-bwiza-80812a35/</t>
  </si>
  <si>
    <t>Peak Energy</t>
  </si>
  <si>
    <t>Peak Energy is a pioneering firm that is industrializing sodium-ion to expedite the shift to renewable energy.</t>
  </si>
  <si>
    <t>peakenergy.com</t>
  </si>
  <si>
    <t>https://www.linkedin.com/company/peakenergytech</t>
  </si>
  <si>
    <t>hello@peakenergy.com</t>
  </si>
  <si>
    <t>Xora Innovation, Eclipse Ventures, TDK Ventures</t>
  </si>
  <si>
    <t>Landon Mossburg</t>
  </si>
  <si>
    <t>landon@peakenergy.com</t>
  </si>
  <si>
    <t>https://www.linkedin.com/in/landon-mossburg/</t>
  </si>
  <si>
    <t>Summit Midstream Partners</t>
  </si>
  <si>
    <t>Energy, Infrastructure, Oil and Gas</t>
  </si>
  <si>
    <t>Summit Midstream Partners is a growth-oriented limited partnership focused on owning and operating midstream energy infrastructure</t>
  </si>
  <si>
    <t>summitmidstream.com</t>
  </si>
  <si>
    <t>http://www.linkedin.com/company/2881221</t>
  </si>
  <si>
    <t>+1 214-242-1955</t>
  </si>
  <si>
    <t>Heath Deneke</t>
  </si>
  <si>
    <t>heath.deneke@summitmidstream.com</t>
  </si>
  <si>
    <t>https://www.linkedin.com/in/heath-deneke-b83928245/</t>
  </si>
  <si>
    <t>Multipl</t>
  </si>
  <si>
    <t>Financial Services, Payments, Software</t>
  </si>
  <si>
    <t>Multipl is a financial application platform that helps people with their savings, investments, payments and spending money.</t>
  </si>
  <si>
    <t>multipl.xyz</t>
  </si>
  <si>
    <t>https://www.linkedin.com/company/multiplapp</t>
  </si>
  <si>
    <t>+91 8369015170</t>
  </si>
  <si>
    <t>Blume Ventures, MIXI Global Investments, Blume Ventures, growX ventures, IIFL Finance, Kotak Securities</t>
  </si>
  <si>
    <t>Paddy Raghavan</t>
  </si>
  <si>
    <t>paddy@multipl.xyz</t>
  </si>
  <si>
    <t>https://www.linkedin.com/in/paddyraghavan/</t>
  </si>
  <si>
    <t>Cowboy Clean Fuels</t>
  </si>
  <si>
    <t>Energy, Fuel, Natural Resources, Oil and Gas</t>
  </si>
  <si>
    <t>Cowboy Clean Fuels commercializes a process to produce renewable natural gas from alternative biomass feedstocks.</t>
  </si>
  <si>
    <t>cowboycleanfuels.com</t>
  </si>
  <si>
    <t>https://www.linkedin.com/company/cowboy-clean-fuels/</t>
  </si>
  <si>
    <t>646-483-0809</t>
  </si>
  <si>
    <t>Machan Investments, Wyoming Energy Authority</t>
  </si>
  <si>
    <t>Ryan Waddington</t>
  </si>
  <si>
    <t>ryan.waddington@cowboycleanfuels.com</t>
  </si>
  <si>
    <t>https://www.linkedin.com/in/ryanwaddington/</t>
  </si>
  <si>
    <t>OTO</t>
  </si>
  <si>
    <t>Delivery Service, E-Commerce, Information Technology, Logistics, Retail Technology, Shipping</t>
  </si>
  <si>
    <t>Building the shipping gateway of the internet.</t>
  </si>
  <si>
    <t>tryoto.com</t>
  </si>
  <si>
    <t>https://www.linkedin.com/company/tryotocom/</t>
  </si>
  <si>
    <t>hello@tryoto.com</t>
  </si>
  <si>
    <t>Sanabil</t>
  </si>
  <si>
    <t>Mohammad Alrazaz</t>
  </si>
  <si>
    <t>malrazaz@tryoto.com</t>
  </si>
  <si>
    <t>https://www.linkedin.com/in/malrazaz/</t>
  </si>
  <si>
    <t>GovPort</t>
  </si>
  <si>
    <t>Compliance, Security, Software</t>
  </si>
  <si>
    <t>Annandale, Virginia, United States</t>
  </si>
  <si>
    <t>GovPort keeps America on track with performance, compliance, and collaboration tools for government contractors.</t>
  </si>
  <si>
    <t>govport.com</t>
  </si>
  <si>
    <t>https://www.linkedin.com/company/govport/</t>
  </si>
  <si>
    <t>admin@govport.com</t>
  </si>
  <si>
    <t>QED Investors, Susa Ventures</t>
  </si>
  <si>
    <t>Tonio Desorrento</t>
  </si>
  <si>
    <t>tonio@govforce.us</t>
  </si>
  <si>
    <t>https://www.linkedin.com/in/toniodesorrento/</t>
  </si>
  <si>
    <t>MNT-Halan</t>
  </si>
  <si>
    <t>Banking, Financial Services, Micro Lending</t>
  </si>
  <si>
    <t>MNT-Halan is a microfinance lending and payments platform that provides financial services to businesses.</t>
  </si>
  <si>
    <t>mnt-halan.com</t>
  </si>
  <si>
    <t>https://www.linkedin.com/company/mnt-halan</t>
  </si>
  <si>
    <t>International Finance Corporation, Chimera Investment, Commercial International Bank, Apis Partners, Development Partners International, Lorax Capital Partners</t>
  </si>
  <si>
    <t>Omar Ramadan</t>
  </si>
  <si>
    <t>omar.ramadan@mnt.group</t>
  </si>
  <si>
    <t>https://www.linkedin.com/in/omar-ramadan-467ba49/</t>
  </si>
  <si>
    <t>rPlus Energies</t>
  </si>
  <si>
    <t>rPlus Energies builds new power plants to help rebuild America's energy infrastructure.</t>
  </si>
  <si>
    <t>rplusenergies.com</t>
  </si>
  <si>
    <t>https://www.linkedin.com/company/rplus-energies/</t>
  </si>
  <si>
    <t>Sandbrook Capital</t>
  </si>
  <si>
    <t>Luigi Resta</t>
  </si>
  <si>
    <t>lresta@rplusenergies.com</t>
  </si>
  <si>
    <t>https://www.linkedin.com/in/luigi-resta-63371a5/</t>
  </si>
  <si>
    <t>Mobix Labs</t>
  </si>
  <si>
    <t>Industrial Manufacturing, Manufacturing, Semiconductor</t>
  </si>
  <si>
    <t>Mobix Labs is a manufacturer of semiconductors that are used for 5th generation technology.</t>
  </si>
  <si>
    <t>mobixlabs.com</t>
  </si>
  <si>
    <t>https://www.linkedin.com/company/mobix-labs/</t>
  </si>
  <si>
    <t>info@mobixlabs.com</t>
  </si>
  <si>
    <t>Fabian Battaglia</t>
  </si>
  <si>
    <t>fbattaglia@mobixlabs.com</t>
  </si>
  <si>
    <t>https://www.linkedin.com/in/fabian-battaglia-7100164/</t>
  </si>
  <si>
    <t>Travel + Leisure Co.</t>
  </si>
  <si>
    <t>Travel + Leisure Co. is an membership and leisure travel company.</t>
  </si>
  <si>
    <t>travelandleisureco.com</t>
  </si>
  <si>
    <t>https://www.linkedin.com/company/travelleisureco</t>
  </si>
  <si>
    <t>(407) 626-5200</t>
  </si>
  <si>
    <t>Michael Brown</t>
  </si>
  <si>
    <t>michael.brown@travelandleisureco.com</t>
  </si>
  <si>
    <t>https://www.linkedin.com/in/michael-brown-69433751/</t>
  </si>
  <si>
    <t>Oisin Biotechnologies</t>
  </si>
  <si>
    <t>Oisin Biotechnologies is a drug development company focused on mitigating the senolytic technology to combat age-related diseases.</t>
  </si>
  <si>
    <t>oisinbio.com</t>
  </si>
  <si>
    <t>https://www.linkedin.com/company/oisin-biotechnologies</t>
  </si>
  <si>
    <t>206-880-1166</t>
  </si>
  <si>
    <t>AbbVie Biotech Ventures, Althea Ventures, KIZOO Technology Capital</t>
  </si>
  <si>
    <t>Matthew Scholz</t>
  </si>
  <si>
    <t>matthew.scholz@oisinbio.com</t>
  </si>
  <si>
    <t>https://www.linkedin.com/in/matthewscholz/</t>
  </si>
  <si>
    <t>Resquared</t>
  </si>
  <si>
    <t>Lead Generation, SaaS, Search Engine</t>
  </si>
  <si>
    <t>Resquared offers a SaaS application that works as a marketing automation platform for selling to local businesses.</t>
  </si>
  <si>
    <t>re2.ai</t>
  </si>
  <si>
    <t>http://linkedin.com/company/resquared</t>
  </si>
  <si>
    <t>Kevin Mahaffey</t>
  </si>
  <si>
    <t>Griffin Morris</t>
  </si>
  <si>
    <t>griffin@re2.ai</t>
  </si>
  <si>
    <t>https://www.linkedin.com/in/jgriffinmorris/</t>
  </si>
  <si>
    <t>escala</t>
  </si>
  <si>
    <t>CRM, Digital Marketing, Information Technology, Marketing Automation, Software</t>
  </si>
  <si>
    <t>Escala offers an all-in-one CRM platform that empowers businesses to streamline and enhance their marketing and sales operations.</t>
  </si>
  <si>
    <t>escala.com</t>
  </si>
  <si>
    <t>https://www.linkedin.com/company/escalaonline/</t>
  </si>
  <si>
    <t>accounting@escala.com</t>
  </si>
  <si>
    <t>Alaya Capital, IGNIA</t>
  </si>
  <si>
    <t>Alfonso Santiago</t>
  </si>
  <si>
    <t>alfonso@escala.com</t>
  </si>
  <si>
    <t>https://www.linkedin.com/in/alfonsosantiago/</t>
  </si>
  <si>
    <t>Linx Security</t>
  </si>
  <si>
    <t>The modern Identity Security solution for the modern enterprises</t>
  </si>
  <si>
    <t>linx.security</t>
  </si>
  <si>
    <t>https://www.linkedin.com/company/linx-security/</t>
  </si>
  <si>
    <t>Cyberstarts, Index Ventures</t>
  </si>
  <si>
    <t>Israel Duanis</t>
  </si>
  <si>
    <t>israel@linxsecurity.io</t>
  </si>
  <si>
    <t>https://www.linkedin.com/in/israel-duanis-245a243/</t>
  </si>
  <si>
    <t>Siemens Gamesa Renewable Energy</t>
  </si>
  <si>
    <t>Zamudio, Pais Vasco, Spain</t>
  </si>
  <si>
    <t>Siemens Gamesa supplies wind turbines and power solutions to customers.</t>
  </si>
  <si>
    <t>siemensgamesa.com</t>
  </si>
  <si>
    <t>https://www.linkedin.com/company/siemensgamesa/</t>
  </si>
  <si>
    <t>info@siemensgamesa.com</t>
  </si>
  <si>
    <t>+34 944 03 73 52</t>
  </si>
  <si>
    <t>Societe Generale</t>
  </si>
  <si>
    <t>Jochen Eickholt</t>
  </si>
  <si>
    <t>jochen.eickholt@siemensgamesa.com</t>
  </si>
  <si>
    <t>https://www.linkedin.com/in/jocheneickholt/?original_referer=https%3A%2F%2Fwww%2Egoogle%2Ecom%2F&amp;originalSubdomain=es</t>
  </si>
  <si>
    <t>dappOS</t>
  </si>
  <si>
    <t>Blockchain, Decentralized Finance (DeFi), Web3</t>
  </si>
  <si>
    <t>DappOS is an intent execution network that enhances the usability and accessibility of decentralized applications and blockchain technology.</t>
  </si>
  <si>
    <t>dappos.com</t>
  </si>
  <si>
    <t>https://www.linkedin.com/company/dappos</t>
  </si>
  <si>
    <t>Manta Foundation, Polychain, IDG Capital, Sequoia Capital China, Binance Labs</t>
  </si>
  <si>
    <t>Ty Shen</t>
  </si>
  <si>
    <t>ty@dappos.com</t>
  </si>
  <si>
    <t>https://www.crunchbase.com/person/ty-shen</t>
  </si>
  <si>
    <t>Atlanticus</t>
  </si>
  <si>
    <t>Atlanticus Holdings Corporation (Atlanticus) is a financial holding company with investments primarily in companies focused on providing</t>
  </si>
  <si>
    <t>atlanticus.com</t>
  </si>
  <si>
    <t>http://www.linkedin.com/company/atlanticus</t>
  </si>
  <si>
    <t>investors@atlanticus.com</t>
  </si>
  <si>
    <t>770-828-2000</t>
  </si>
  <si>
    <t>Jeff Howard</t>
  </si>
  <si>
    <t>jeff.howard@atlanticus.com</t>
  </si>
  <si>
    <t>https://www.linkedin.com/in/jeff-howard-1701633/</t>
  </si>
  <si>
    <t>WorkerHero</t>
  </si>
  <si>
    <t>Human Resources, Recruiting, Software</t>
  </si>
  <si>
    <t>WorkerHero is a modern recruiting tech company to make recruitment easier for companies by automatically delivering job vacancies.</t>
  </si>
  <si>
    <t>workerhero.com</t>
  </si>
  <si>
    <t>https://www.linkedin.com/company/71489363</t>
  </si>
  <si>
    <t>presse@workerhero.com</t>
  </si>
  <si>
    <t>Mediahuis</t>
  </si>
  <si>
    <t>Richard Fischer</t>
  </si>
  <si>
    <t>r.fischer@workerhero.com</t>
  </si>
  <si>
    <t>https://www.linkedin.com/in/richard-fischer-589194126/</t>
  </si>
  <si>
    <t>SamanTree Medical</t>
  </si>
  <si>
    <t>Biotechnology, Health Care, Health Diagnostics, Information Technology, Medical</t>
  </si>
  <si>
    <t>SamanTree Medical is an innovative Swiss company, developing a medical device to acquire tissue images during surgical cancer intervention.</t>
  </si>
  <si>
    <t>samantree.com</t>
  </si>
  <si>
    <t>https://www.linkedin.com/company/samantree-medical/</t>
  </si>
  <si>
    <t>info@samantree.com</t>
  </si>
  <si>
    <t>+41 21 625 09 40</t>
  </si>
  <si>
    <t>Turenne Groupe, Panakes Partners, Foundation for Technological Innovation (FIT), Venture Kick</t>
  </si>
  <si>
    <t>Olivier Delporte</t>
  </si>
  <si>
    <t>olivier.delporte@samantree.com</t>
  </si>
  <si>
    <t>https://www.linkedin.com/in/olivier-delporte-3229a3/</t>
  </si>
  <si>
    <t>Caltech</t>
  </si>
  <si>
    <t>EdTech, Education, Universities</t>
  </si>
  <si>
    <t>Caltech is a science and engineering research and education institution.</t>
  </si>
  <si>
    <t>caltech.edu</t>
  </si>
  <si>
    <t>https://www.linkedin.com/company/california-institute-of-technology</t>
  </si>
  <si>
    <t>nexsci@ipac.caltech.edu</t>
  </si>
  <si>
    <t>(626) 395-1860</t>
  </si>
  <si>
    <t>US Department of Energy, Lynda Resnick, Stewart Resnick, Alfred P. Sloan Foundation</t>
  </si>
  <si>
    <t>Thomas Rosenbaum</t>
  </si>
  <si>
    <t>trosenbaum@caltech.edu</t>
  </si>
  <si>
    <t>https://president.caltech.edu/</t>
  </si>
  <si>
    <t>Hepion Pharmaceuticals</t>
  </si>
  <si>
    <t>Biotechnology, Life Science, Medical, Pharmaceutical, Service Industry</t>
  </si>
  <si>
    <t>Edison, New Jersey, United States</t>
  </si>
  <si>
    <t>Hepion Pharmaceuticals is a clinical stage biopharmaceutical company.</t>
  </si>
  <si>
    <t>hepionpharma.com</t>
  </si>
  <si>
    <t>https://www.linkedin.com/company/contravir/</t>
  </si>
  <si>
    <t>info@hepionpharma.com</t>
  </si>
  <si>
    <t>+1 732 902-4000</t>
  </si>
  <si>
    <t>Government of Alberta</t>
  </si>
  <si>
    <t>John Cavan</t>
  </si>
  <si>
    <t>jcavan@hepionpharma.com</t>
  </si>
  <si>
    <t>https://pitchbook.com/profiles/company/61492-33#patents:~:text=John%20Cavan,Chief%20Executive%20Officer</t>
  </si>
  <si>
    <t>Windtree Therapeutics</t>
  </si>
  <si>
    <t>Warrington, Pennsylvania, United States</t>
  </si>
  <si>
    <t>Windtree is a clinical-stage focused on developing novel surfactant therapies for respiratory diseases and other potential applications.</t>
  </si>
  <si>
    <t>windtreetx.com</t>
  </si>
  <si>
    <t>http://www.linkedin.com/company/discovery-labs</t>
  </si>
  <si>
    <t>bd@discoverylabs.com</t>
  </si>
  <si>
    <t>(215) 488-9300</t>
  </si>
  <si>
    <t>National Institutes of Health, Deerfield</t>
  </si>
  <si>
    <t>cfraser@windtreetx.com</t>
  </si>
  <si>
    <t>https://www.linkedin.com/in/craigfraser/</t>
  </si>
  <si>
    <t>Tillman FiberCo</t>
  </si>
  <si>
    <t>Internet, Telecommunications</t>
  </si>
  <si>
    <t>Tillman FiberCo is a builder and operator of FTTP networks that provide clients with internet access and services.</t>
  </si>
  <si>
    <t>tillmanfiber.com</t>
  </si>
  <si>
    <t>https://www.linkedin.com/company/tillman-fiber</t>
  </si>
  <si>
    <t>contact@tillmanfiber.com</t>
  </si>
  <si>
    <t>Northleaf Capital Partners</t>
  </si>
  <si>
    <t>Ken Dixon</t>
  </si>
  <si>
    <t>kdixon@tillmanfiber.com</t>
  </si>
  <si>
    <t>https://www.linkedin.com/in/ksdixon/</t>
  </si>
  <si>
    <t>Baichuan Intelligence</t>
  </si>
  <si>
    <t>Artificial Intelligence (AI), Generative AI, Information Services, Software</t>
  </si>
  <si>
    <t>Baichuan Intelligence develops general artificial intelligence services to build large model bases.</t>
  </si>
  <si>
    <t>baichuan-ai.com</t>
  </si>
  <si>
    <t>bd@baichuan-inc.com</t>
  </si>
  <si>
    <t>Alibaba Group, Tencent, Xiaomi, Xiaochuan Wang</t>
  </si>
  <si>
    <t>Xiaochuan Wang</t>
  </si>
  <si>
    <t>https://pitchbook.com/profiles/company/534787-03#team</t>
  </si>
  <si>
    <t>Solideon</t>
  </si>
  <si>
    <t>3D Printing, 3D Technology, Aerospace, Machine Learning, Manufacturing</t>
  </si>
  <si>
    <t>Solideon develops autonomous micro-factories that can build anything, anywhere.</t>
  </si>
  <si>
    <t>solideon.com</t>
  </si>
  <si>
    <t>https://www.linkedin.com/company/additive-space-technologies</t>
  </si>
  <si>
    <t>info@solideon.com</t>
  </si>
  <si>
    <t>(951)539-7073</t>
  </si>
  <si>
    <t>8090 Industries, Techstars</t>
  </si>
  <si>
    <t>Oluseun Taiwo</t>
  </si>
  <si>
    <t>oluseun.taiwo@solideon.com</t>
  </si>
  <si>
    <t>https://www.linkedin.com/in/oluseun-taiwo-44b97910b/</t>
  </si>
  <si>
    <t>Arrcus</t>
  </si>
  <si>
    <t>Engineering, Finance, Human Resources, Management, Marketing, Medical &amp; Science, Operations, Product, Sales, Support</t>
  </si>
  <si>
    <t>Computer, Information Technology, Software</t>
  </si>
  <si>
    <t>Arrcus is a hyper-scale network app that provides software-powered transformations in networks for the interconnected world.</t>
  </si>
  <si>
    <t>arrcus.com</t>
  </si>
  <si>
    <t>https://www.linkedin.com/company/arrcus-inc</t>
  </si>
  <si>
    <t>sales@arrcus.com</t>
  </si>
  <si>
    <t>Hitachi Ventures, Prosperity7 Ventures, Lightspeed Venture Partners, General Catalyst</t>
  </si>
  <si>
    <t>Shekar Ayyar</t>
  </si>
  <si>
    <t>shekar@arrcus.com</t>
  </si>
  <si>
    <t>https://www.linkedin.com/in/shekarayyar/</t>
  </si>
  <si>
    <t>Cormint Data Systems</t>
  </si>
  <si>
    <t>Bitcoin, Computer, Network Security</t>
  </si>
  <si>
    <t>New Hartford, New York, United States</t>
  </si>
  <si>
    <t>Cormint Data Systems can simplify data center operations and management by providing a comprehensive consolidated management.</t>
  </si>
  <si>
    <t>cormint.com</t>
  </si>
  <si>
    <t>https://in.linkedin.com/company/cormint-data-systems</t>
  </si>
  <si>
    <t>432-201-2447</t>
  </si>
  <si>
    <t>Jamie McAvity, Nav Sooch</t>
  </si>
  <si>
    <t>Jamie Mcavity</t>
  </si>
  <si>
    <t>jamie@cormint.com</t>
  </si>
  <si>
    <t>https://www.linkedin.com/in/jamie-mcavity-697b1533/</t>
  </si>
  <si>
    <t>dotLumen - Empowering the Blind</t>
  </si>
  <si>
    <t>Artificial Intelligence (AI), Health Care, Medical, Product Research, Software</t>
  </si>
  <si>
    <t>Cluj-napoca, Cluj, Romania</t>
  </si>
  <si>
    <t>dotLumen is a research startup that uses AI, robotics, and neuroscience to empower the blind.</t>
  </si>
  <si>
    <t>dotlumen.com</t>
  </si>
  <si>
    <t>https://www.linkedin.com/company/dotlumen</t>
  </si>
  <si>
    <t>contact@dotlumen.com</t>
  </si>
  <si>
    <t>Cornel Amariei</t>
  </si>
  <si>
    <t>cornel@dotlumen.com</t>
  </si>
  <si>
    <t>https://www.linkedin.com/in/cornelamariei/</t>
  </si>
  <si>
    <t>RxDiet</t>
  </si>
  <si>
    <t>RxDiet works with payers to launch best-in-class Food As Medicine programs.</t>
  </si>
  <si>
    <t>rx-diet.com</t>
  </si>
  <si>
    <t>https://www.linkedin.com/company/rx-diet</t>
  </si>
  <si>
    <t>Giant Ventures</t>
  </si>
  <si>
    <t>Roman Kalista</t>
  </si>
  <si>
    <t>roman@rx-diet.com</t>
  </si>
  <si>
    <t>https://www.linkedin.com/in/romankalista/</t>
  </si>
  <si>
    <t>Nearby Computing</t>
  </si>
  <si>
    <t>Cloud Computing, Industrial Automation, Information Technology, Internet of Things, Telecommunications</t>
  </si>
  <si>
    <t>Orchestration and Automation for Edge Computing</t>
  </si>
  <si>
    <t>nearbycomputing.com</t>
  </si>
  <si>
    <t>https://www.linkedin.com/company/nearbycomputing</t>
  </si>
  <si>
    <t>info@nearbycomputing.com</t>
  </si>
  <si>
    <t>JME Ventures, Walter Ventures, Cellnex Telecom Sau, Lenovo</t>
  </si>
  <si>
    <t>Josep Marti</t>
  </si>
  <si>
    <t>jmarti@nearbycomputing.com</t>
  </si>
  <si>
    <t>https://www.linkedin.com/in/josep-marti-599988228/</t>
  </si>
  <si>
    <t>Medbill AI</t>
  </si>
  <si>
    <t>Artificial Intelligence (AI), Consumer Software, FinTech, Health Care</t>
  </si>
  <si>
    <t>AI assistant that helps consumers save time and money on healthcare and medical bills.</t>
  </si>
  <si>
    <t>medbill.ai</t>
  </si>
  <si>
    <t>hi@medbill.ai</t>
  </si>
  <si>
    <t>Red Sea Ventures</t>
  </si>
  <si>
    <t>Julien Nakache</t>
  </si>
  <si>
    <t>julien@medbill.ai</t>
  </si>
  <si>
    <t>https://www.linkedin.com/in/juliennakache/</t>
  </si>
  <si>
    <t>Jobs for the Future</t>
  </si>
  <si>
    <t>Jobs for the Future is non profit organization helping youth and adults preparing for college and career.</t>
  </si>
  <si>
    <t>jff.org</t>
  </si>
  <si>
    <t>https://www.linkedin.com/company/jobs-for-the-future</t>
  </si>
  <si>
    <t>Red Sea Ventures, American Student Assistance, U.S. Department of Education, GitLab Foundation, US Department of Commerce, Economic Development Administation, U.S. Department of Labor</t>
  </si>
  <si>
    <t>Maria Flynn</t>
  </si>
  <si>
    <t>mflynn@jff.org</t>
  </si>
  <si>
    <t>https://www.linkedin.com/in/mflynn2/</t>
  </si>
  <si>
    <t>Aqua</t>
  </si>
  <si>
    <t>Business Development, Customer Service, Infrastructure</t>
  </si>
  <si>
    <t>Bryn Mawr, Pennsylvania, United States</t>
  </si>
  <si>
    <t>Aqua is the holding company for regulated utilities providing water or wastewater services in Pennsylvania,</t>
  </si>
  <si>
    <t>aquawater.com</t>
  </si>
  <si>
    <t>https://www.linkedin.com/company/myaquaamerica/</t>
  </si>
  <si>
    <t>gmtoner@aquaamerica.com</t>
  </si>
  <si>
    <t>Pennsylvania Infrastructure Investment Authority, Canada Pension Plan Investment Board</t>
  </si>
  <si>
    <t>Glen Layron</t>
  </si>
  <si>
    <t>glayron@aquaamerica.com</t>
  </si>
  <si>
    <t>https://www.linkedin.com/in/glen-layron-058a03157/</t>
  </si>
  <si>
    <t>Plum Fintech</t>
  </si>
  <si>
    <t>Plum Fintech is a developer of personal savings assistant solutions for customers.</t>
  </si>
  <si>
    <t>withplum.com</t>
  </si>
  <si>
    <t>https://www.linkedin.com/company/plum-fintech</t>
  </si>
  <si>
    <t>hello@withplum.com</t>
  </si>
  <si>
    <t>020 3393 1340</t>
  </si>
  <si>
    <t>Eurobank, Silicon Valley Bank UK, dmg ventures, Ventura Capital, European Bank for Reconstruction and Development, Global Brain Corporation, Grey X Group, 500 Global</t>
  </si>
  <si>
    <t>Victor Trokoudes</t>
  </si>
  <si>
    <t>victor@withplum.com</t>
  </si>
  <si>
    <t>https://www.linkedin.com/in/victortrokoudes/</t>
  </si>
  <si>
    <t>Corvi LED Light</t>
  </si>
  <si>
    <t>Engineering, Marketing, Operations, Sales</t>
  </si>
  <si>
    <t>Consumer Electronics, Lighting, Manufacturing, Product Design</t>
  </si>
  <si>
    <t>Corvi LED Light, a pioneering and technology-reshaping consumer lighting firm</t>
  </si>
  <si>
    <t>corvi.com</t>
  </si>
  <si>
    <t>https://www.linkedin.com/company/corvi-light</t>
  </si>
  <si>
    <t>Enam Holdings, Hero Enterprise</t>
  </si>
  <si>
    <t>Vimal Soni</t>
  </si>
  <si>
    <t>vimal.soni@corvi.com</t>
  </si>
  <si>
    <t>https://www.linkedin.com/in/vimal-j-soni-5b582b133/</t>
  </si>
  <si>
    <t>Pitchit.ai</t>
  </si>
  <si>
    <t>Sales Automation</t>
  </si>
  <si>
    <t>AI Lead Qualification as a Service (LQaaS). Qualify your inbound leads from every channel, labor free.</t>
  </si>
  <si>
    <t>pitchit.ai</t>
  </si>
  <si>
    <t>https://www.linkedin.com/company/pitchitai/</t>
  </si>
  <si>
    <t>paul@pitchit.ai</t>
  </si>
  <si>
    <t>Silicon Road Ventures, Thomson Nguyen</t>
  </si>
  <si>
    <t>Paul Kleen</t>
  </si>
  <si>
    <t>https://www.linkedin.com/in/paulkleen/</t>
  </si>
  <si>
    <t>Genesis Energy</t>
  </si>
  <si>
    <t>Seminole, Texas, United States</t>
  </si>
  <si>
    <t>Genesis Energy, L.P. is a midstream energy master limited partnership headquartered in Houston, Texas, with a diverse portfolio of</t>
  </si>
  <si>
    <t>genesisenergy.com</t>
  </si>
  <si>
    <t>https://www.linkedin.com/company/genesis-energy-l.p.</t>
  </si>
  <si>
    <t>gelinfo@genlp.com</t>
  </si>
  <si>
    <t>713-860-2500</t>
  </si>
  <si>
    <t>Grant Sims</t>
  </si>
  <si>
    <t>grant.sims@genlp.com</t>
  </si>
  <si>
    <t>https://www.genesisenergy.com/about-us/leadership#:~:text=Grant%20E.,Sims&amp;text=Mr.,Mr.</t>
  </si>
  <si>
    <t>Harvey</t>
  </si>
  <si>
    <t>Harvey is a generative AI company building the future of professional services.</t>
  </si>
  <si>
    <t>harvey.ai</t>
  </si>
  <si>
    <t>https://www.linkedin.com/company/harvey-ai</t>
  </si>
  <si>
    <t>info@harvey.ai</t>
  </si>
  <si>
    <t>Google Ventures, Elad Gil, Kleiner Perkins, Sequoia Capital, OpenAI Startup Fund</t>
  </si>
  <si>
    <t>Winston Weinberg</t>
  </si>
  <si>
    <t>winston@harvey.ai</t>
  </si>
  <si>
    <t>https://www.linkedin.com/in/winston-weinberg/</t>
  </si>
  <si>
    <t>PharmNovo</t>
  </si>
  <si>
    <t>Health Care, Pharmaceutical</t>
  </si>
  <si>
    <t>PharmNovo addresses the high unmet need of treatments for chronic pain, which affects up to 30% of the adult population in the USA &amp; Europe.</t>
  </si>
  <si>
    <t>pharmnovo.com</t>
  </si>
  <si>
    <t>https://www.linkedin.com/company/pharmnovo/</t>
  </si>
  <si>
    <t>per.von.mentzer@pharmnovo.com</t>
  </si>
  <si>
    <t>+46 (0)705 44 32 50</t>
  </si>
  <si>
    <t>EIC Accelerator, Sciety</t>
  </si>
  <si>
    <t>Per Mentzer</t>
  </si>
  <si>
    <t>https://www.linkedin.com/in/per-von-mentzer-7257ba11/</t>
  </si>
  <si>
    <t>Opportunity@Work</t>
  </si>
  <si>
    <t>Engineering, Human Resources, Information Technology, Legal, Management, Marketing, Medical &amp; Science, Operations, Pro Services, Product, Sales, Support</t>
  </si>
  <si>
    <t>Non Profit, Skill Assessment, Virtual Workforce</t>
  </si>
  <si>
    <t>Opportunity@Work offers individual skill career opportunities, jobs and employment services.</t>
  </si>
  <si>
    <t>opportunityatwork.org</t>
  </si>
  <si>
    <t>https://www.linkedin.com/company/opportunity-work</t>
  </si>
  <si>
    <t>info@opportunityatwork.org</t>
  </si>
  <si>
    <t>Yield Giving, ICONIQ Capital, Patrick J. McGovern Foundation</t>
  </si>
  <si>
    <t>Byron Auguste</t>
  </si>
  <si>
    <t>byron@opportunityatwork.org</t>
  </si>
  <si>
    <t>https://www.linkedin.com/in/byronauguste/</t>
  </si>
  <si>
    <t>Prodapt Solutions</t>
  </si>
  <si>
    <t>Engineering, Human Resources, Information Technology, Management, Medical &amp; Science, Operations, Pro Services, Product, Sales</t>
  </si>
  <si>
    <t>Prodapt Solutions is a specialized IT services company serving global Digital Services Providers.</t>
  </si>
  <si>
    <t>prodapt.com</t>
  </si>
  <si>
    <t>https://www.linkedin.com/company/prodapt</t>
  </si>
  <si>
    <t>+91 44 4903 3000</t>
  </si>
  <si>
    <t>ServiceNow Ecosystem Ventures, Affirma Capital</t>
  </si>
  <si>
    <t>Harsha Kumar</t>
  </si>
  <si>
    <t>harsha.k@prodapt.com</t>
  </si>
  <si>
    <t>https://www.prodapt.com/leadership/harsha-kumar/</t>
  </si>
  <si>
    <t>Silo Pharma</t>
  </si>
  <si>
    <t>Biotechnology, Health Care, Pharmaceutical, Therapeutics</t>
  </si>
  <si>
    <t>Englewood Cliffs, New Jersey, United States</t>
  </si>
  <si>
    <t>Silo Pharma is a developmental stage biopharmaceutical company focused on merging traditional therapeutics with psychedelic research.</t>
  </si>
  <si>
    <t>silopharma.com</t>
  </si>
  <si>
    <t>https://www.linkedin.com/company/silopharma</t>
  </si>
  <si>
    <t>201-408-5126</t>
  </si>
  <si>
    <t>Eric Weisblum</t>
  </si>
  <si>
    <t>eric@silopharma.com</t>
  </si>
  <si>
    <t>https://www.linkedin.com/in/eric-weisblum-44703b260/</t>
  </si>
  <si>
    <t>ADDvise</t>
  </si>
  <si>
    <t>ADDvise provides healthcare and research facilities with equipment and services.</t>
  </si>
  <si>
    <t>addvisegroup.com</t>
  </si>
  <si>
    <t>https://www.linkedin.com/company/addvisegroup</t>
  </si>
  <si>
    <t>info@addvisegroup.se</t>
  </si>
  <si>
    <t>+468-128 766 00</t>
  </si>
  <si>
    <t>Staffan Torstensson, Kenneth Lindqvist</t>
  </si>
  <si>
    <t>Rikard Akhtarzand</t>
  </si>
  <si>
    <t>rikard.akhtarzand@addvisegroup.se</t>
  </si>
  <si>
    <t>https://www.addvisegroup.com/investor-relations/corporate-governance/board-of-directors/rikard-akhtarzand/</t>
  </si>
  <si>
    <t>Rays Power Infra</t>
  </si>
  <si>
    <t>Engineering, Finance</t>
  </si>
  <si>
    <t>Energy, Solar</t>
  </si>
  <si>
    <t>Rays Power Infra is a leading integrated Solar Power Company.</t>
  </si>
  <si>
    <t>rayspowerinfra.com</t>
  </si>
  <si>
    <t>https://www.linkedin.com/company/rays-power-infra</t>
  </si>
  <si>
    <t>info@rayspowerinfra.com</t>
  </si>
  <si>
    <t>(+91) 8955-663-663</t>
  </si>
  <si>
    <t>Ketan Mehta</t>
  </si>
  <si>
    <t>km@rayspowerinfra.com</t>
  </si>
  <si>
    <t>https://www.linkedin.com/in/ketan-mehta-rpi/</t>
  </si>
  <si>
    <t>OurRitual</t>
  </si>
  <si>
    <t>Communities, Health Care, Personal Development, Personal Health, Wellness</t>
  </si>
  <si>
    <t>OurRitual is a digital platform that transforms the way people strengthen and grow their relationships.</t>
  </si>
  <si>
    <t>ourritual.com</t>
  </si>
  <si>
    <t>https://www.linkedin.com/company/ritual-relationships</t>
  </si>
  <si>
    <t>Venrex,Ground Up Ventures</t>
  </si>
  <si>
    <t>David Pruwer</t>
  </si>
  <si>
    <t>david@ritual.com</t>
  </si>
  <si>
    <t>https://www.linkedin.com/in/david-pruwer-6669b165/</t>
  </si>
  <si>
    <t>Primrose Bio</t>
  </si>
  <si>
    <t>Primrose Bio is a biotechnology company that focuses on discovery, development, and manufacturing of new molecules.</t>
  </si>
  <si>
    <t>primrosebio.com</t>
  </si>
  <si>
    <t>https://www.linkedin.com/company/primrose-bio</t>
  </si>
  <si>
    <t>Helge Zieler</t>
  </si>
  <si>
    <t>helge@primrosebio.com</t>
  </si>
  <si>
    <t>https://www.linkedin.com/in/helge-zieler-79a6ba3/</t>
  </si>
  <si>
    <t>goeasy</t>
  </si>
  <si>
    <t>E-Commerce, Financial Services, Internet</t>
  </si>
  <si>
    <t>Goeasy provides products and financial services to Canadian residents.</t>
  </si>
  <si>
    <t>goeasy.com</t>
  </si>
  <si>
    <t>https://www.linkedin.com/company/goeasyltd/</t>
  </si>
  <si>
    <t>(800) 282-1376</t>
  </si>
  <si>
    <t>Jason Mullins</t>
  </si>
  <si>
    <t>jmullins@goeasy.com</t>
  </si>
  <si>
    <t>https://www.linkedin.com/in/jasonmullinsprofile/</t>
  </si>
  <si>
    <t>Frendy</t>
  </si>
  <si>
    <t>Building a digitized Convenience Store Network for India’s small towns + rural</t>
  </si>
  <si>
    <t>frendy.in</t>
  </si>
  <si>
    <t>https://www.linkedin.com/company/frendydotin/</t>
  </si>
  <si>
    <t>help@frendy.in</t>
  </si>
  <si>
    <t>UC Inclusive Credit, Auxano, Metara Ventures</t>
  </si>
  <si>
    <t>Sameer Gandotra</t>
  </si>
  <si>
    <t>sameer@frendy.in</t>
  </si>
  <si>
    <t>https://www.linkedin.com/in/gandotrasameer/</t>
  </si>
  <si>
    <t>NPC Labs</t>
  </si>
  <si>
    <t>NPC Labs operates as a web3 gaming infrastructure company.</t>
  </si>
  <si>
    <t>npclabs.org</t>
  </si>
  <si>
    <t>https://www.linkedin.com/company/npc-labs-inc/about/</t>
  </si>
  <si>
    <t>Pantera Capital</t>
  </si>
  <si>
    <t>Daryl Xu</t>
  </si>
  <si>
    <t>daryl@npclabs.org</t>
  </si>
  <si>
    <t>https://pitchbook.com/profiles/company/615446-38#team</t>
  </si>
  <si>
    <t>Xellar Biosystems</t>
  </si>
  <si>
    <t>Artificial Intelligence (AI), Biotechnology, Pharmaceutical</t>
  </si>
  <si>
    <t>Newton, Massachusetts, United States</t>
  </si>
  <si>
    <t>Xellar Biosystems is a wet artificial intelligence biotechnology company that provides analysis of drug testing and treatment.</t>
  </si>
  <si>
    <t>xellarbio.com</t>
  </si>
  <si>
    <t>https://www.linkedin.com/company/xellar-biosystems</t>
  </si>
  <si>
    <t>info@xellarbio.com</t>
  </si>
  <si>
    <t>TriApex</t>
  </si>
  <si>
    <t>Xin Xie</t>
  </si>
  <si>
    <t>xxie@xellarbio.com</t>
  </si>
  <si>
    <t>https://www.linkedin.com/in/xxstevenee/</t>
  </si>
  <si>
    <t>Human Interest</t>
  </si>
  <si>
    <t>Employee Benefits, Finance, FinTech, Insurance, InsurTech, Retirement, Wealth Management</t>
  </si>
  <si>
    <t>Human Interest offers retirement plans for employees.</t>
  </si>
  <si>
    <t>humaninterest.com</t>
  </si>
  <si>
    <t>https://www.linkedin.com/company/humaninterest</t>
  </si>
  <si>
    <t>contact@humaninterest.com</t>
  </si>
  <si>
    <t>+1 855 622 7824</t>
  </si>
  <si>
    <t>Baillie Gifford, Marshall Wace, BlackRock, The Rise Fund, U.S. Venture Partners, Wing Venture Capital, SV Angel, Uncork Capital, Y Combinator</t>
  </si>
  <si>
    <t>Jeff Schneble</t>
  </si>
  <si>
    <t>jeff@humaninterest.com</t>
  </si>
  <si>
    <t>https://www.linkedin.com/in/jeffschneble/</t>
  </si>
  <si>
    <t>Lithium Ionic</t>
  </si>
  <si>
    <t>Lithium Ionic is a mining company exploring and developing lithium properties.</t>
  </si>
  <si>
    <t>lithiumionic.com</t>
  </si>
  <si>
    <t>https://www.linkedin.com/company/lithiumionic/</t>
  </si>
  <si>
    <t>info@lithiumionic.com</t>
  </si>
  <si>
    <t>1 647-316-2500</t>
  </si>
  <si>
    <t>Appian Capital Advisory</t>
  </si>
  <si>
    <t>Blake Hylands</t>
  </si>
  <si>
    <t>bhylands@lithiumionic.com</t>
  </si>
  <si>
    <t>https://www.linkedin.com/in/blake-hylands-03aa071a0/</t>
  </si>
  <si>
    <t>Zyp Technologies</t>
  </si>
  <si>
    <t>Clean Energy, Electric Vehicle</t>
  </si>
  <si>
    <t>Zyp Technologies produces electric motorcycles intended to accelerate a net-zero carbon emission world.</t>
  </si>
  <si>
    <t>zyptechnologies.com</t>
  </si>
  <si>
    <t>https://www.linkedin.com/company/zyp-technologies/</t>
  </si>
  <si>
    <t>Shorooq Partners, Indus Valley Capital</t>
  </si>
  <si>
    <t>Hassan Khan</t>
  </si>
  <si>
    <t>hassan@zyptechnologies.com</t>
  </si>
  <si>
    <t>https://www.zyptechnologies.com/about</t>
  </si>
  <si>
    <t>Digitt</t>
  </si>
  <si>
    <t>Guadalajara, Jalisco, Mexico</t>
  </si>
  <si>
    <t>Digitt creates equitable financial tools to combat predatory lending.</t>
  </si>
  <si>
    <t>digitt.com</t>
  </si>
  <si>
    <t>https://www.linkedin.com/company/digittmexico/</t>
  </si>
  <si>
    <t>hola@digitt.com</t>
  </si>
  <si>
    <t>+52 33 4162 2277</t>
  </si>
  <si>
    <t>CoVenture, New Stack Ventures, ID345</t>
  </si>
  <si>
    <t>David Aceves</t>
  </si>
  <si>
    <t>david@digitt.com</t>
  </si>
  <si>
    <t>https://www.linkedin.com/in/david-garc%c3%ada-aceves-17a39477/</t>
  </si>
  <si>
    <t>ReceiptHero</t>
  </si>
  <si>
    <t>Advertising Platforms, Developer APIs, Digital Marketing, Financial Services, FinTech, Software</t>
  </si>
  <si>
    <t>Platform to for Merchants to engage with customers. Loyalty and receipts in one platform - respecting our data privacy</t>
  </si>
  <si>
    <t>getreceipthero.com</t>
  </si>
  <si>
    <t>https://www.linkedin.com/company/receipthero/</t>
  </si>
  <si>
    <t>joel@receipthero.io</t>
  </si>
  <si>
    <t>+358 40 0856298</t>
  </si>
  <si>
    <t>Lifeline Ventures</t>
  </si>
  <si>
    <t>Saku Pihlajaniemi</t>
  </si>
  <si>
    <t>saku@receipthero.io</t>
  </si>
  <si>
    <t>https://www.linkedin.com/in/sakupihlajaniemi/</t>
  </si>
  <si>
    <t>Language I/O</t>
  </si>
  <si>
    <t>Communications Infrastructure, Customer Service, Machine Learning, SaaS, Translation Service</t>
  </si>
  <si>
    <t>Cheyenne, Wyoming, United States</t>
  </si>
  <si>
    <t>Language I/O is a software development company whose products allow clients to provide multilingual customer support to their customers.</t>
  </si>
  <si>
    <t>languageio.com</t>
  </si>
  <si>
    <t>https://www.linkedin.com/company/languageio/</t>
  </si>
  <si>
    <t>(307) 773-7990</t>
  </si>
  <si>
    <t>Joint Effects, Wyoming Business Council, Gutbrain Ventures, Omega Venture Partners, Gutbrain Ventures, PBJ Capital, Breakthrough 307</t>
  </si>
  <si>
    <t>Heather Shoemaker</t>
  </si>
  <si>
    <t>heather.shoemaker@languageio.com</t>
  </si>
  <si>
    <t>https://www.linkedin.com/in/heathermorganshoemaker/</t>
  </si>
  <si>
    <t>Copenhagen Atomics</t>
  </si>
  <si>
    <t>Clean Energy, Energy, Energy Storage, Nuclear</t>
  </si>
  <si>
    <t>Kastrup, Hovedstaden, Denmark</t>
  </si>
  <si>
    <t>Copenhagen Atomics is a manufacturer of thorium reactors.</t>
  </si>
  <si>
    <t>copenhagenatomics.com</t>
  </si>
  <si>
    <t>https://www.linkedin.com/company/copenhagen-atomics-aps/</t>
  </si>
  <si>
    <t>info@copenhagenatomics.com</t>
  </si>
  <si>
    <t>Mads Steenberg</t>
  </si>
  <si>
    <t>mads.steenberg@copenhagenatomics.com</t>
  </si>
  <si>
    <t>https://www.linkedin.com/in/mads-steenberg-662b495a/</t>
  </si>
  <si>
    <t>AppMagic</t>
  </si>
  <si>
    <t>Analytics, Business Intelligence, Mobile Apps</t>
  </si>
  <si>
    <t>AppMagic is a mobile apps market intelligence SaaS</t>
  </si>
  <si>
    <t>appmagic.rocks</t>
  </si>
  <si>
    <t>https://www.linkedin.com/company/11786142/</t>
  </si>
  <si>
    <t>info@appmagic.rocks</t>
  </si>
  <si>
    <t>GEM Capital, Vibranium Venture Capital</t>
  </si>
  <si>
    <t>Max S</t>
  </si>
  <si>
    <t>max@appmagic.rocks</t>
  </si>
  <si>
    <t>https://www.linkedin.com/in/max-appmagic/</t>
  </si>
  <si>
    <t>AtmosZero</t>
  </si>
  <si>
    <t>Electronics, Machinery Manufacturing</t>
  </si>
  <si>
    <t>AtmosZero is a modular electrified boiler that converts the heat already present in the air into decarbonized steam.</t>
  </si>
  <si>
    <t>atmoszero.energy</t>
  </si>
  <si>
    <t>https://www.linkedin.com/company/atmoszero</t>
  </si>
  <si>
    <t>2150, Engine Ventures, US Department of Energy</t>
  </si>
  <si>
    <t>Addison Stark</t>
  </si>
  <si>
    <t>addison@atmoszero.energy</t>
  </si>
  <si>
    <t>https://www.linkedin.com/in/addison-stark-42027713/</t>
  </si>
  <si>
    <t>1517 Fund, Anglo American, ARPA-E</t>
  </si>
  <si>
    <t>https://www.linkedin.com/in/kylecschiller/</t>
  </si>
  <si>
    <t>POET Technologies</t>
  </si>
  <si>
    <t>Electronics, Manufacturing, Optical Communication</t>
  </si>
  <si>
    <t>POET Technologies develops a platform that powers innovation in integrated circuits by combining electronics with optics onto a single chip.</t>
  </si>
  <si>
    <t>poet-technologies.com</t>
  </si>
  <si>
    <t>https://www.linkedin.com/company/poet-technologies</t>
  </si>
  <si>
    <t>poet@poet-technologies.com</t>
  </si>
  <si>
    <t>(416) 368-9411</t>
  </si>
  <si>
    <t>Suresh Venkatesan</t>
  </si>
  <si>
    <t>svv@poet-technologies.com</t>
  </si>
  <si>
    <t>https://www.linkedin.com/in/dr-suresh-venkatesan-ba01837/</t>
  </si>
  <si>
    <t>Karooooo</t>
  </si>
  <si>
    <t>Analytics, Fleet Management, Software, Transportation</t>
  </si>
  <si>
    <t>Karooooo develops a vehicle fleet management software solution and provides real-time data analytics solutions for smart transportation.</t>
  </si>
  <si>
    <t>karooooo.com</t>
  </si>
  <si>
    <t>https://www.linkedin.com/company/karooooo/</t>
  </si>
  <si>
    <t>ir@karooooo.com</t>
  </si>
  <si>
    <t>Isaias Calisto</t>
  </si>
  <si>
    <t>https://www.karooooo.com/board-of-directors.php</t>
  </si>
  <si>
    <t>Symphony</t>
  </si>
  <si>
    <t>Symphony helps expedite Australia's shift to renewable energy.</t>
  </si>
  <si>
    <t>symphonyinfra.com.au</t>
  </si>
  <si>
    <t>https://www.linkedin.com/company/symphonyinfrastructure/</t>
  </si>
  <si>
    <t>02 9139 8894</t>
  </si>
  <si>
    <t>Blackstone Group, Commonwealth Bank of Australia</t>
  </si>
  <si>
    <t>Steven Butler</t>
  </si>
  <si>
    <t>steven.butler@symphonyinfra.com.au</t>
  </si>
  <si>
    <t>https://www.linkedin.com/in/steven-butler-47213321/</t>
  </si>
  <si>
    <t>Astranis</t>
  </si>
  <si>
    <t>Engineering, Human Resources, Information Technology, Legal, Management, Medical &amp; Science, Operations, Product, Sales</t>
  </si>
  <si>
    <t>Aerospace, Internet, Satellite Communication, Telecommunications</t>
  </si>
  <si>
    <t>Astranis is a space startup that builds small and low-cost telecommunications satellites to provide internet access in remote regions.</t>
  </si>
  <si>
    <t>astranis.com</t>
  </si>
  <si>
    <t>https://www.linkedin.com/company/astranis</t>
  </si>
  <si>
    <t>press@astranis.com</t>
  </si>
  <si>
    <t>415-854-0586</t>
  </si>
  <si>
    <t>Commonwealth Bank of Australia, Andreessen Horowitz, BAM Elevate, BlackRock, Venrock, TriplePoint Capital, Andreessen Horowitz, Refactor, Fifty Years</t>
  </si>
  <si>
    <t>John Gedmark</t>
  </si>
  <si>
    <t>john@astranis.com</t>
  </si>
  <si>
    <t>https://www.linkedin.com/in/johngedmark/</t>
  </si>
  <si>
    <t>CHITOSE GROUP</t>
  </si>
  <si>
    <t>Agriculture, Biotechnology, Energy, Health Care, Medical</t>
  </si>
  <si>
    <t>Kawasaki, Kanagawa, Japan</t>
  </si>
  <si>
    <t>CHITOSE GROUP is a family of biotechnology companies operating mainly in Southeast Asia and Japan.</t>
  </si>
  <si>
    <t>chitose-bio.com</t>
  </si>
  <si>
    <t>https://www.linkedin.com/company/株式会社ちとせ研究所</t>
  </si>
  <si>
    <t>info@chitose-bio.com</t>
  </si>
  <si>
    <t>Tomohiro Fujita</t>
  </si>
  <si>
    <t>fujita@chitose-bio.com</t>
  </si>
  <si>
    <t>https://chitose-bio.com/about/team/</t>
  </si>
  <si>
    <t>Draupnir Bio</t>
  </si>
  <si>
    <t>Risskov, Midtjylland, Denmark</t>
  </si>
  <si>
    <t>Draupnir Bio is developing a new type of cholesterol-lowering medicine which prevents blood clots in the heart.</t>
  </si>
  <si>
    <t>draupnir.bio</t>
  </si>
  <si>
    <t>https://www.linkedin.com/company/draupnirbio</t>
  </si>
  <si>
    <t>Export and Investment Fund, MP Healthcare Venture Management</t>
  </si>
  <si>
    <t>Andrew Hotchkiss</t>
  </si>
  <si>
    <t>andrew.hotchkiss@draupnir.bio</t>
  </si>
  <si>
    <t>https://www.linkedin.com/in/andrew-hotchkiss-4a674a15/</t>
  </si>
  <si>
    <t>Emissary</t>
  </si>
  <si>
    <t>CRM, Enterprise Software, Information Technology, Marketplace, SaaS</t>
  </si>
  <si>
    <t>Emissary is a platform that transforms sales through the power of human intelligence for enterprise sellers and marketers.</t>
  </si>
  <si>
    <t>emissary.io</t>
  </si>
  <si>
    <t>https://www.linkedin.com/company/emissaryio</t>
  </si>
  <si>
    <t>hello@emissary.io</t>
  </si>
  <si>
    <t>646-776-0501</t>
  </si>
  <si>
    <t>G20 Ventures, Canaan Partners, G20 Ventures</t>
  </si>
  <si>
    <t>Tony Jaros</t>
  </si>
  <si>
    <t>tony@emissary.io</t>
  </si>
  <si>
    <t>https://www.linkedin.com/in/tony-jaros-64819/</t>
  </si>
  <si>
    <t>GoldenPeaks Capital</t>
  </si>
  <si>
    <t>Financial Services, Real Estate Investment</t>
  </si>
  <si>
    <t>Malta, Illinois, United States</t>
  </si>
  <si>
    <t>GoldenPeaks Capital is an investment company.</t>
  </si>
  <si>
    <t>goldenpeakscapital.com</t>
  </si>
  <si>
    <t>https://www.linkedin.com/company/goldenpeaks-capital/</t>
  </si>
  <si>
    <t>info@goldenpeakscapital.com</t>
  </si>
  <si>
    <t>Nord/LB</t>
  </si>
  <si>
    <t>Fabian Gaus</t>
  </si>
  <si>
    <t>fg@goldenpeakscapital.com</t>
  </si>
  <si>
    <t>https://www.linkedin.com/in/drfabiangaus/</t>
  </si>
  <si>
    <t>Agrobiomics</t>
  </si>
  <si>
    <t>AgTech, Biotechnology, Farming</t>
  </si>
  <si>
    <t>Agrobiomics is a biotechnology research platform providing farmers with effective and sustainable solutions for better crop production.</t>
  </si>
  <si>
    <t>agrobiomics.bio</t>
  </si>
  <si>
    <t>https://www.linkedin.com/company/agbiomics/</t>
  </si>
  <si>
    <t>NOON Ventures, BioInnovation Institute</t>
  </si>
  <si>
    <t>Ejner Jensen</t>
  </si>
  <si>
    <t>ejner@agrobiomics.bio</t>
  </si>
  <si>
    <t>https://www.linkedin.com/in/ejner-bech-jensen-6032714/</t>
  </si>
  <si>
    <t>iQSTEL</t>
  </si>
  <si>
    <t>Blockchain, Electric Vehicle, Telecommunications</t>
  </si>
  <si>
    <t>IQSTEL is a telecommunications and technology holding offering worldwide products and services.</t>
  </si>
  <si>
    <t>iqstel.com</t>
  </si>
  <si>
    <t>investors@iqstel.com</t>
  </si>
  <si>
    <t>(954) 951-8191</t>
  </si>
  <si>
    <t>Leandro Jose Iglesias</t>
  </si>
  <si>
    <t>Chief executive officer</t>
  </si>
  <si>
    <t>https://www.linkedin.com/in/leandro-jose-iglesias-20940818/</t>
  </si>
  <si>
    <t>Joy</t>
  </si>
  <si>
    <t>Consumer Software, Parenting, Subscription Service</t>
  </si>
  <si>
    <t>Joy is a parenting platform that provides essential services and memories for young families.</t>
  </si>
  <si>
    <t>joy.co</t>
  </si>
  <si>
    <t>https://www.linkedin.com/company/joyparentingclub/</t>
  </si>
  <si>
    <t>hello@joy.co</t>
  </si>
  <si>
    <t>Forerunner</t>
  </si>
  <si>
    <t>Alan Charming Chan</t>
  </si>
  <si>
    <t>alan.chan@joy.co</t>
  </si>
  <si>
    <t>https://www.linkedin.com/in/alancharming/</t>
  </si>
  <si>
    <t>Madwire</t>
  </si>
  <si>
    <t>Ad Retargeting, Advertising, CRM, Digital Marketing, Enterprise Software, SaaS, Software</t>
  </si>
  <si>
    <t>Madwire provides digital marketing software, a powerfully CRM, and highly skilled professional marketing services.</t>
  </si>
  <si>
    <t>madwire.com</t>
  </si>
  <si>
    <t>https://www.linkedin.com/company/madwire/</t>
  </si>
  <si>
    <t>joe@madwiremedia.com</t>
  </si>
  <si>
    <t>+1 (855) 773-8171</t>
  </si>
  <si>
    <t>Granite Creek Partners, CIBC Innovation Banking, Copley Equity Partners, Cypress Growth Capital</t>
  </si>
  <si>
    <t>Joe Kellogg</t>
  </si>
  <si>
    <t>joe@madwire.com</t>
  </si>
  <si>
    <t>https://www.linkedin.com/in/joe-kellogg-19031927/</t>
  </si>
  <si>
    <t>Plug Power</t>
  </si>
  <si>
    <t>Energy, Fuel Cell, Industrial, Manufacturing, Oil and Gas</t>
  </si>
  <si>
    <t>Plug Power is a provider of clean hydrogen and zero-emission fuel cell solutions.</t>
  </si>
  <si>
    <t>plugpower.com</t>
  </si>
  <si>
    <t>http://www.linkedin.com/company/plug-power</t>
  </si>
  <si>
    <t>gendrive@plugpower.com</t>
  </si>
  <si>
    <t>(518) 782-9060</t>
  </si>
  <si>
    <t>US Department of Energy, SK Group, Generate Capital, New York State, Hercules Capital, Air Liquide, Silicon Valley Bank, US Department of Energy, Interros, Nornickel, U.S. Department of Defense, International Finance Corporation, National Institute of Standards and Technology</t>
  </si>
  <si>
    <t>$633M</t>
  </si>
  <si>
    <t>Andy Marsh</t>
  </si>
  <si>
    <t>amarsh@plugpower.com</t>
  </si>
  <si>
    <t>https://www.linkedin.com/in/andy-marsh-b88b627/</t>
  </si>
  <si>
    <t>NetLex</t>
  </si>
  <si>
    <t>Engineering, Operations, Product, Support</t>
  </si>
  <si>
    <t>Business Intelligence, Data Storage, Document Management</t>
  </si>
  <si>
    <t>NetLex is an integrated platform to make deals simple and secure.</t>
  </si>
  <si>
    <t>netlex.io</t>
  </si>
  <si>
    <t>https://www.linkedin.com/company/netlex-io/</t>
  </si>
  <si>
    <t>Riverwood Capital, Parceiro Ventures, Canary</t>
  </si>
  <si>
    <t>Flavio Ribeiro</t>
  </si>
  <si>
    <t>flavio.ribeiro@netlex.io</t>
  </si>
  <si>
    <t>https://www.linkedin.com/in/fl%c3%a1vio-ribeiro-8990b715/</t>
  </si>
  <si>
    <t>Cornell University</t>
  </si>
  <si>
    <t>1865-04-27</t>
  </si>
  <si>
    <t>Association, Computer, Education, Information Technology, Search Engine</t>
  </si>
  <si>
    <t>Ithaca, New York, United States</t>
  </si>
  <si>
    <t>Cornell University is a federal land-grant research university that offers major, minor, and challenging dual-degree programs.</t>
  </si>
  <si>
    <t>cornell.edu</t>
  </si>
  <si>
    <t>https://www.linkedin.com/edu/cornell-university-18946</t>
  </si>
  <si>
    <t>info@cornell.edu</t>
  </si>
  <si>
    <t>+1 (607) 255-2000</t>
  </si>
  <si>
    <t>U.S. Environmental Protection Agency, US Department of Energy, NASA, US Department of Commerce, Economic Development Administation, U.S. Department of Defense, National Science Foundation, Alfred P. Sloan Foundation</t>
  </si>
  <si>
    <t>Doris Davis</t>
  </si>
  <si>
    <t>davis@cornell.edu</t>
  </si>
  <si>
    <t>https://www.linkedin.com/in/doris-davis-79119812/</t>
  </si>
  <si>
    <t>Wildbrain</t>
  </si>
  <si>
    <t>Content, Media and Entertainment, News</t>
  </si>
  <si>
    <t>DHX Media is a pure-play kids’ content company.</t>
  </si>
  <si>
    <t>dhxmedia.com</t>
  </si>
  <si>
    <t>https://www.linkedin.com/company/wildbrain</t>
  </si>
  <si>
    <t>info@dhxmedia.com</t>
  </si>
  <si>
    <t>(818) 290-7080</t>
  </si>
  <si>
    <t>Birch Hill Equity Partners</t>
  </si>
  <si>
    <t>Josh Scherba</t>
  </si>
  <si>
    <t>josh.scherba@dhxmedia.com</t>
  </si>
  <si>
    <t>https://www.wildbrain.com/about/leadership</t>
  </si>
  <si>
    <t>dhxmedia.com Website redirect as wildbrain.com</t>
  </si>
  <si>
    <t>Winnin</t>
  </si>
  <si>
    <t>Content Creators, Digital Entertainment, Media and Entertainment, Video</t>
  </si>
  <si>
    <t>Rio De Janeiro, Rio de Janeiro, Brazil</t>
  </si>
  <si>
    <t>Empowering Creative Minds With Data Science</t>
  </si>
  <si>
    <t>winnin.com</t>
  </si>
  <si>
    <t>https://www.linkedin.com/company/winnin</t>
  </si>
  <si>
    <t>Alexia Ventures, Kaszek, Leste, Coca-Cola Founders</t>
  </si>
  <si>
    <t>Gian Martinez</t>
  </si>
  <si>
    <t>gian@winnin.com</t>
  </si>
  <si>
    <t>https://www.linkedin.com/in/gianmartinez/</t>
  </si>
  <si>
    <t>One Data</t>
  </si>
  <si>
    <t>Analytics, Information Technology, Software</t>
  </si>
  <si>
    <t>Passau, Bayern, Germany</t>
  </si>
  <si>
    <t>One Data is a software company that offers supply chain optimization and data integration solutions.</t>
  </si>
  <si>
    <t>onedata.ai</t>
  </si>
  <si>
    <t>https://www.linkedin.com/company/one-data-it/</t>
  </si>
  <si>
    <t>contact@onedata.de</t>
  </si>
  <si>
    <t>+49 851 225 906 0</t>
  </si>
  <si>
    <t>HV Capital, Molten Ventures, Vsquared Ventures, Salvia GmbH</t>
  </si>
  <si>
    <t>Andreas Böhm</t>
  </si>
  <si>
    <t>https://pitchbook.com/profiles/company/267399-10#patents:~:text=Co%2DFounder%2C%20Chief%20Executive%20Officer%20%26%20Managing%20Director</t>
  </si>
  <si>
    <t>Essentialist</t>
  </si>
  <si>
    <t>Palma, Islas Baleares, Spain</t>
  </si>
  <si>
    <t>Essentialist is an exclusive, members-only, bespoke travel service.</t>
  </si>
  <si>
    <t>essentialist.com</t>
  </si>
  <si>
    <t>https://www.linkedin.com/company-beta/10664598/</t>
  </si>
  <si>
    <t>lauren.starr@essentialist.com</t>
  </si>
  <si>
    <t>IRIS Ventures, BStartup</t>
  </si>
  <si>
    <t>Joan Roca</t>
  </si>
  <si>
    <t>joan@essentialist.com</t>
  </si>
  <si>
    <t>https://www.linkedin.com/in/joanroca/</t>
  </si>
  <si>
    <t>Montage Gold</t>
  </si>
  <si>
    <t>Montage Gold operates as a precious metals exploration and development company advancing the Koné Gold Project.</t>
  </si>
  <si>
    <t>montagegoldcorp.com</t>
  </si>
  <si>
    <t>https://www.linkedin.com/company/montage-gold-corp/</t>
  </si>
  <si>
    <t>info@montagegoldcorp.com</t>
  </si>
  <si>
    <t>(604) 512-2959</t>
  </si>
  <si>
    <t>Zijin Mining Group</t>
  </si>
  <si>
    <t>Rick Clark</t>
  </si>
  <si>
    <t>rclark@montagegoldcorp.com</t>
  </si>
  <si>
    <t>https://www.linkedin.com/in/rick-clark-479631160/?original_referer=https%3A%2F%2Fwww%2Egoogle%2Ecom%2F&amp;originalSubdomain=uk</t>
  </si>
  <si>
    <t>Aiper</t>
  </si>
  <si>
    <t>Swimming</t>
  </si>
  <si>
    <t>Dedication to making the best products for your pool. Dedication to making the cleaning experience effortless.</t>
  </si>
  <si>
    <t>aiper.com</t>
  </si>
  <si>
    <t>https://www.linkedin.com/company/aiperofficial/</t>
  </si>
  <si>
    <t>service@aiper.com</t>
  </si>
  <si>
    <t>CMB International Capital Corporation, XVC</t>
  </si>
  <si>
    <t>Richard Wang</t>
  </si>
  <si>
    <t>richard@aiper.com</t>
  </si>
  <si>
    <t>https://www.zoominfo.com/c/aiper/452497525</t>
  </si>
  <si>
    <t>Ogram</t>
  </si>
  <si>
    <t>Human Resources, Information Technology, Recruiting, Staffing Agency</t>
  </si>
  <si>
    <t>An all-in-one digital platform connecting businesses and individuals with qualified local staff, on-demand.</t>
  </si>
  <si>
    <t>ogram.co</t>
  </si>
  <si>
    <t>https://www.linkedin.com/company/ogram</t>
  </si>
  <si>
    <t>info@ogram.co</t>
  </si>
  <si>
    <t>(+971)55 2811 411</t>
  </si>
  <si>
    <t>Oraseya Capital, Modus Capital, Global Ventures</t>
  </si>
  <si>
    <t>Shafiq Khartabil</t>
  </si>
  <si>
    <t>shafiq@ogram.co</t>
  </si>
  <si>
    <t>https://www.linkedin.com/in/shafiq-khartabil-ba592a20/</t>
  </si>
  <si>
    <t>Star Catcher</t>
  </si>
  <si>
    <t>Energy, Space Travel</t>
  </si>
  <si>
    <t>Star Catcher creates first energy grid for space.</t>
  </si>
  <si>
    <t>star-catcher.com</t>
  </si>
  <si>
    <t>https://www.linkedin.com/company/starcatcherind/about/</t>
  </si>
  <si>
    <t>B Capital, Initialized Capital</t>
  </si>
  <si>
    <t>Andrew Rush</t>
  </si>
  <si>
    <t>andrew.rush@star-catcher.com</t>
  </si>
  <si>
    <t>https://www.linkedin.com/in/rushandrew/</t>
  </si>
  <si>
    <t>Novocuff</t>
  </si>
  <si>
    <t>Novocuff is a medical device firm committed to improving pregnancy outcomes and lowering the risk of preterm birth.</t>
  </si>
  <si>
    <t>novocuff.com</t>
  </si>
  <si>
    <t>https://www.linkedin.com/company/novocuff-inc</t>
  </si>
  <si>
    <t>AXA Investment Managers</t>
  </si>
  <si>
    <t>Amelia Degenkolb</t>
  </si>
  <si>
    <t>amelia@novocuff.com</t>
  </si>
  <si>
    <t>https://www.linkedin.com/in/amelia-degenkolb-48b07124/</t>
  </si>
  <si>
    <t>Pathfinder</t>
  </si>
  <si>
    <t>Artificial Intelligence (AI), Business Intelligence, Data Integration, Information Technology, IT Management, Retail, Software</t>
  </si>
  <si>
    <t>Pathfinder is an information technology company that provides AI-based retail intelligence solutions for brands and companies.</t>
  </si>
  <si>
    <t>pathfinder.global</t>
  </si>
  <si>
    <t>https://www.linkedin.com/company/pathfinderfzco</t>
  </si>
  <si>
    <t>sales@pathfinder.global</t>
  </si>
  <si>
    <t>+971 4232 3271</t>
  </si>
  <si>
    <t>Silver Rock Group</t>
  </si>
  <si>
    <t>Sadique Mohamed</t>
  </si>
  <si>
    <t>sadique@pathfinder.global</t>
  </si>
  <si>
    <t>https://www.linkedin.com/in/sadique-pathfinder/</t>
  </si>
  <si>
    <t>Didero</t>
  </si>
  <si>
    <t>The AI agent for procurement</t>
  </si>
  <si>
    <t>didero.ai</t>
  </si>
  <si>
    <t>https://www.linkedin.com/company/didero-ai/</t>
  </si>
  <si>
    <t>First Round Capital</t>
  </si>
  <si>
    <t>Tom Petit</t>
  </si>
  <si>
    <t>tcp@didero.ai</t>
  </si>
  <si>
    <t>https://www.linkedin.com/in/tpetit/</t>
  </si>
  <si>
    <t>ImPact Biotech</t>
  </si>
  <si>
    <t>ImPact Biotech is a biotechnology company that develops Padeliporfin VTP therapy to treat solid tumors.</t>
  </si>
  <si>
    <t>impactbiotech.com</t>
  </si>
  <si>
    <t>https://www.linkedin.com/company/stebabiotech-s-a</t>
  </si>
  <si>
    <t>info@impactbiotech.com</t>
  </si>
  <si>
    <t>+972 74 7115351</t>
  </si>
  <si>
    <t>EIC Accelerator</t>
  </si>
  <si>
    <t>Barak Palatchi</t>
  </si>
  <si>
    <t>barak.palatchi@impactbiotech.com</t>
  </si>
  <si>
    <t>https://impactbiotech.com/about-us/#Barak%20Palatchi</t>
  </si>
  <si>
    <t>Nabors</t>
  </si>
  <si>
    <t>Industrial, Oil and Gas</t>
  </si>
  <si>
    <t>Nabors owns and operates the world’s largest land-based drilling rig fleet and is a provider of offshore platform workover.</t>
  </si>
  <si>
    <t>nabors.com</t>
  </si>
  <si>
    <t>https://www.linkedin.com/company/nabors-industries</t>
  </si>
  <si>
    <t>(441)292-1510</t>
  </si>
  <si>
    <t>Anthony Petrello</t>
  </si>
  <si>
    <t>anthonypetrello@nabors.com</t>
  </si>
  <si>
    <t>https://www.linkedin.com/in/anthony-petrello-270121167/</t>
  </si>
  <si>
    <t>Quatt.io</t>
  </si>
  <si>
    <t>Artificial Intelligence (AI), Oil and Gas</t>
  </si>
  <si>
    <t>Quatt designs AI-powered smart hybrid heat pumps to accelerate the decrease of gas consumption.</t>
  </si>
  <si>
    <t>quatt.io</t>
  </si>
  <si>
    <t>https://www.linkedin.com/company/quatt-heat</t>
  </si>
  <si>
    <t>info@quatt.io.</t>
  </si>
  <si>
    <t>Blue Earth Capital</t>
  </si>
  <si>
    <t>Marijn Flipse</t>
  </si>
  <si>
    <t>marijn@quatt.io</t>
  </si>
  <si>
    <t>https://www.linkedin.com/in/mflipse/</t>
  </si>
  <si>
    <t>Prysmian Group</t>
  </si>
  <si>
    <t>Information Technology, Manufacturing, Telecommunications</t>
  </si>
  <si>
    <t>Prysmian Group is a provider of energy and telecom cables and systems industry.</t>
  </si>
  <si>
    <t>prysmian.com</t>
  </si>
  <si>
    <t>https://www.linkedin.com/company/prysmian</t>
  </si>
  <si>
    <t>communication@prysmiangroup.com</t>
  </si>
  <si>
    <t>+39 02 6449.1</t>
  </si>
  <si>
    <t>European Investment Bank, Cassa Depositi e Prestiti</t>
  </si>
  <si>
    <t>Massimo Battaini</t>
  </si>
  <si>
    <t>massimo.battaini@prysmian.com</t>
  </si>
  <si>
    <t>https://www.prysmian.com/en/company/organisational-chart</t>
  </si>
  <si>
    <t>AgentAI</t>
  </si>
  <si>
    <t>Artificial Intelligence (AI), Health Care, Information Technology</t>
  </si>
  <si>
    <t>AI-Powered automation of the most time-consuming, and resource-draining tasks in Medical Billing.</t>
  </si>
  <si>
    <t>agentai.app</t>
  </si>
  <si>
    <t>https://www.linkedin.com/company/agentaiapp/</t>
  </si>
  <si>
    <t>Slow Ventures, Oceans</t>
  </si>
  <si>
    <t>Avesta Rasouli</t>
  </si>
  <si>
    <t>avesta@agentai.app</t>
  </si>
  <si>
    <t>https://pitchbook.com/profiles/company/590079-34#research</t>
  </si>
  <si>
    <t>Incuspaze Office Spaces</t>
  </si>
  <si>
    <t>Commercial Real Estate, Coworking</t>
  </si>
  <si>
    <t>Incuspaze is India's leading office space provider</t>
  </si>
  <si>
    <t>incuspaze.com</t>
  </si>
  <si>
    <t>https://www.linkedin.com/company/incuspaze/?originalSubdomain=in</t>
  </si>
  <si>
    <t>buzz@incuspaze.com</t>
  </si>
  <si>
    <t>Pantomath Capital</t>
  </si>
  <si>
    <t>Sanjay Choudhary</t>
  </si>
  <si>
    <t>sanjay@incuspaze.com</t>
  </si>
  <si>
    <t>https://www.linkedin.com/in/sanjaychoudhary1/</t>
  </si>
  <si>
    <t>Finbee</t>
  </si>
  <si>
    <t>Commercial Lending, Consumer Lending, Crowdfunding, Finance, Financial Services, FinTech, Funding Platform, Lending</t>
  </si>
  <si>
    <t>FinBee is about borrowing for less and earning more when investing.</t>
  </si>
  <si>
    <t>finbee.lt</t>
  </si>
  <si>
    <t>https://www.linkedin.com/company/finbee-com</t>
  </si>
  <si>
    <t>info@lb.lt</t>
  </si>
  <si>
    <t>+370 5 2199529</t>
  </si>
  <si>
    <t>Pollen Street Capital</t>
  </si>
  <si>
    <t>Darius Noreika</t>
  </si>
  <si>
    <t>darius@finbee.lt</t>
  </si>
  <si>
    <t>https://www.linkedin.com/in/darius-noreika/</t>
  </si>
  <si>
    <t>Exa</t>
  </si>
  <si>
    <t>Generative AI, Search Engine</t>
  </si>
  <si>
    <t>California, Kentucky, United States</t>
  </si>
  <si>
    <t>Exa is an AI research center that is reinventing the quest for AI.</t>
  </si>
  <si>
    <t>exa.ai</t>
  </si>
  <si>
    <t>https://www.linkedin.com/company/exa-ai/</t>
  </si>
  <si>
    <t>Lightspeed Venture Partners</t>
  </si>
  <si>
    <t>William Bryk</t>
  </si>
  <si>
    <t>will@exa.ai</t>
  </si>
  <si>
    <t>https://pitchbook.com/profiles/company/481189-15#research</t>
  </si>
  <si>
    <t>Making Space</t>
  </si>
  <si>
    <t>Employment, Recruiting, Staffing Agency</t>
  </si>
  <si>
    <t>Talent acquisition and learning experience platform for companies to access prequalified underrepresented talent</t>
  </si>
  <si>
    <t>making-space.com</t>
  </si>
  <si>
    <t>https://www.linkedin.com/company/makingspacework/</t>
  </si>
  <si>
    <t>keely@making-space.com</t>
  </si>
  <si>
    <t>Beta Boom, Remarkable, WGU Labs</t>
  </si>
  <si>
    <t>Keely Wells</t>
  </si>
  <si>
    <t>https://pitchbook.com/profiles/company/535391-02#research</t>
  </si>
  <si>
    <t>DarGlobal</t>
  </si>
  <si>
    <t>DarGlobal is a real estate firm that develops luxury second homes.</t>
  </si>
  <si>
    <t>darglobal.co.uk</t>
  </si>
  <si>
    <t>https://www.linkedin.com/company/darglobalofficial</t>
  </si>
  <si>
    <t>crm@darglobal.co.uk</t>
  </si>
  <si>
    <t>971 800 40404</t>
  </si>
  <si>
    <t>Bank of conspiracies</t>
  </si>
  <si>
    <t>$600M</t>
  </si>
  <si>
    <t>Ziad Chaar</t>
  </si>
  <si>
    <t>zchaar@darglobal.co.uk</t>
  </si>
  <si>
    <t>https://www.linkedin.com/in/ziad-el-chaar-bb985229/</t>
  </si>
  <si>
    <t>VARM</t>
  </si>
  <si>
    <t>Energy, Energy Efficiency, Training</t>
  </si>
  <si>
    <t>VARM is driving the European Household decarbonization by building the infrastructure for insulation.</t>
  </si>
  <si>
    <t>varm.earth</t>
  </si>
  <si>
    <t>https://www.linkedin.com/company/varm-insulation/</t>
  </si>
  <si>
    <t>info@varm.earth</t>
  </si>
  <si>
    <t>Emerge Education, Pale blue dot, Foundamental, noa</t>
  </si>
  <si>
    <t>Christian Gruener</t>
  </si>
  <si>
    <t>christian@varm.earth</t>
  </si>
  <si>
    <t>https://www.linkedin.com/in/christiangruener/</t>
  </si>
  <si>
    <t>SemiDrive</t>
  </si>
  <si>
    <t>Semiconductor</t>
  </si>
  <si>
    <t>SemiDrive is a Car smart driving chip developer</t>
  </si>
  <si>
    <t>semidrive.com</t>
  </si>
  <si>
    <t>https://www.linkedin.com/company/semidrive-semiconductor</t>
  </si>
  <si>
    <t>contact@semidrive.com</t>
  </si>
  <si>
    <t>Shang Qi Capital, ProCapital, V Fund Management, CTC Capital, Matrix Partners China</t>
  </si>
  <si>
    <t>Maggie Qiu</t>
  </si>
  <si>
    <t>maggie.qiu@semidrive.com</t>
  </si>
  <si>
    <t>https://www.zoominfo.com/p/Maggie-Qiu/3117232764</t>
  </si>
  <si>
    <t>Splight</t>
  </si>
  <si>
    <t>Artificial Intelligence (AI), Information Services, Information Technology</t>
  </si>
  <si>
    <t>Splight is a technology business that creates artificial energy for digital solutions in existing power infrastructure.</t>
  </si>
  <si>
    <t>splight-ai.com</t>
  </si>
  <si>
    <t>https://www.linkedin.com/company/splight</t>
  </si>
  <si>
    <t>noa</t>
  </si>
  <si>
    <t>Fernando Llaver</t>
  </si>
  <si>
    <t>fernando.llaver@splight-ae.com</t>
  </si>
  <si>
    <t>https://www.linkedin.com/in/fernando-llaver/</t>
  </si>
  <si>
    <t>Noded Ai</t>
  </si>
  <si>
    <t>Noded Ai is preparing yourself for that customer meeting is tough.</t>
  </si>
  <si>
    <t>noded.so</t>
  </si>
  <si>
    <t>https://www.linkedin.com/company/nodedai/</t>
  </si>
  <si>
    <t>hello@noded.so</t>
  </si>
  <si>
    <t>boldstart ventures</t>
  </si>
  <si>
    <t>Chris Port</t>
  </si>
  <si>
    <t>chris@noded.so</t>
  </si>
  <si>
    <t>https://www.linkedin.com/in/chris-port-9b6320/</t>
  </si>
  <si>
    <t>Ceragen</t>
  </si>
  <si>
    <t>Agriculture, Biotechnology, Farming, Life Science</t>
  </si>
  <si>
    <t>Kitchener, Ontario, Canada</t>
  </si>
  <si>
    <t>Ceragen is a biotechnology company that aims to help farmers increase their crop yields through plant microbiome engineering.</t>
  </si>
  <si>
    <t>ceragengrow.com</t>
  </si>
  <si>
    <t>https://www.linkedin.com/company/ceragengrow</t>
  </si>
  <si>
    <t>info@ceragengrow.com</t>
  </si>
  <si>
    <t>1517 Fund, Divergent Capital, Ontario Genomics, SOSV</t>
  </si>
  <si>
    <t>Danielle Rose</t>
  </si>
  <si>
    <t>danielle.rose@ceragengrow.com</t>
  </si>
  <si>
    <t>https://www.linkedin.com/in/danielle-m-rose/</t>
  </si>
  <si>
    <t>Jakson Green</t>
  </si>
  <si>
    <t>Clean Energy, Renewable Energy</t>
  </si>
  <si>
    <t>Jakson Green is driven by a strong aim to establish itself as the leading 5 GW renewables platform by 2025.</t>
  </si>
  <si>
    <t>jakson-green.com</t>
  </si>
  <si>
    <t>https://www.linkedin.com/company/jakson-green</t>
  </si>
  <si>
    <t>mailto:jgconnect@jakson.com</t>
  </si>
  <si>
    <t>First Abu Dhabi Bank, HSBC India</t>
  </si>
  <si>
    <t>Bikesh Ogra</t>
  </si>
  <si>
    <t>bikesh.ogra@jakson.com</t>
  </si>
  <si>
    <t>https://pitchbook.com/profiles/company/600231-97#research</t>
  </si>
  <si>
    <t>Kyoto Fusioneering</t>
  </si>
  <si>
    <t>Clean Energy, CleanTech</t>
  </si>
  <si>
    <t>The company is focused on developing advanced technologies for commercial fusion reactors</t>
  </si>
  <si>
    <t>kyotofusioneering.com</t>
  </si>
  <si>
    <t>https://www.linkedin.com/company/kyoto-fusioneering/</t>
  </si>
  <si>
    <t>info@kyotofusioneering.com</t>
  </si>
  <si>
    <t>31Ventures, Fujikura, Kyoto Capital Partners, JIC Venture Growth Investments, Global Brain Corporation, Coral Capital, Kyoto University Innovation Capital</t>
  </si>
  <si>
    <t>Satoshi Konishi</t>
  </si>
  <si>
    <t>s.konishi@kyotofusioneering.com</t>
  </si>
  <si>
    <t>https://kyotofusioneering.com/en/company#:~:text=Chief%20Executive%20Officer%20and%20Chief%20Fusioneer%20Satoshi%20Konishi</t>
  </si>
  <si>
    <t>160 Driving Academy</t>
  </si>
  <si>
    <t>Railroad, Trade Shows, Transportation</t>
  </si>
  <si>
    <t>160 Driving Academy is the largest truck driving institution.</t>
  </si>
  <si>
    <t>160drivingacademy.com</t>
  </si>
  <si>
    <t>https://www.linkedin.com/company/160-driving-academy</t>
  </si>
  <si>
    <t>Lafayette Square, Upper90</t>
  </si>
  <si>
    <t>Steve Gold</t>
  </si>
  <si>
    <t>steve@160drivingacademy.com</t>
  </si>
  <si>
    <t>https://pitchbook.com/profiles/company/232032-97#comparisons</t>
  </si>
  <si>
    <t>District Cover</t>
  </si>
  <si>
    <t>Insurance, InsurTech</t>
  </si>
  <si>
    <t>District Cover is an insurance company that provides insurance access for those in underserved and uninsured city neighborhoods.</t>
  </si>
  <si>
    <t>districtcover.com</t>
  </si>
  <si>
    <t>https://www.linkedin.com/company/district-cover/</t>
  </si>
  <si>
    <t>hello@districtcover.com</t>
  </si>
  <si>
    <t>Mosaic General Partnership</t>
  </si>
  <si>
    <t>Patrick Girouard</t>
  </si>
  <si>
    <t>patrick.girouard@districtcover.com</t>
  </si>
  <si>
    <t>https://www.linkedin.com/in/patrick-girouard-84842934/</t>
  </si>
  <si>
    <t>Zartico</t>
  </si>
  <si>
    <t>CivicTech, GovTech, Natural Language Processing, Operating Systems, Predictive Analytics, Tourism, Travel</t>
  </si>
  <si>
    <t>Zartico is a provider of destination operating systems for destination management organizations.</t>
  </si>
  <si>
    <t>zartico.com</t>
  </si>
  <si>
    <t>https://www.linkedin.com/company/zartico/</t>
  </si>
  <si>
    <t>darren.dunn@zartico.com</t>
  </si>
  <si>
    <t>Arthur Ventures</t>
  </si>
  <si>
    <t>Sarah Lehman</t>
  </si>
  <si>
    <t>sarah.lehman@zartico.com</t>
  </si>
  <si>
    <t>https://www.linkedin.com/in/sarah-lehman-2079aa7/</t>
  </si>
  <si>
    <t>Frontier Energy</t>
  </si>
  <si>
    <t>Commercial, Consulting, Energy, Residential</t>
  </si>
  <si>
    <t>Frontier Energy is a consulting firm that involves in energy efficiency and energy solutions for the real estate sector.</t>
  </si>
  <si>
    <t>frontierenergy.com</t>
  </si>
  <si>
    <t>https://www.linkedin.com/company/frontier-energy/</t>
  </si>
  <si>
    <t>contact@frontierenergy.com</t>
  </si>
  <si>
    <t>510-444-8707</t>
  </si>
  <si>
    <t>Adam Walburger</t>
  </si>
  <si>
    <t>awalburger@frontierenergy.com</t>
  </si>
  <si>
    <t>https://www.linkedin.com/in/adam-walburger-a1b644152/</t>
  </si>
  <si>
    <t>Intelligems</t>
  </si>
  <si>
    <t>Improving sales and margins for e-commerce companies by providing the tools to run experiments, personalize offers, and optimize prices.</t>
  </si>
  <si>
    <t>intelligems.io</t>
  </si>
  <si>
    <t>https://www.linkedin.com/company/intelligems-io/</t>
  </si>
  <si>
    <t>info@intelligems.io</t>
  </si>
  <si>
    <t>Vinyl Capital, Techstars</t>
  </si>
  <si>
    <t>Drew Marconi</t>
  </si>
  <si>
    <t>drew@intelligems.io</t>
  </si>
  <si>
    <t>https://www.linkedin.com/in/andrewmarconi/</t>
  </si>
  <si>
    <t>Arrow Global</t>
  </si>
  <si>
    <t>Engineering, Finance, Human Resources, Information Technology, Legal, Management, Operations, Pro Services, Sales</t>
  </si>
  <si>
    <t>Banking, Customer Service, Financial Services, Payments</t>
  </si>
  <si>
    <t>Arrow Global is a provider of debt purchase and receivables management solutions.</t>
  </si>
  <si>
    <t>arrowglobal.net</t>
  </si>
  <si>
    <t>https://www.linkedin.com/company/arrow-global-plc/</t>
  </si>
  <si>
    <t>queries@arrowglobal.net</t>
  </si>
  <si>
    <t>+44 800 130 0169</t>
  </si>
  <si>
    <t>Abu Dhabi Investment Authority, Pollen Street Capital</t>
  </si>
  <si>
    <t>Zachary Lewy</t>
  </si>
  <si>
    <t>zlewy@arrowglobal.net</t>
  </si>
  <si>
    <t>https://www.linkedin.com/in/z</t>
  </si>
  <si>
    <t>Powder</t>
  </si>
  <si>
    <t>Financial Services, FinTech, Sales</t>
  </si>
  <si>
    <t>Sales copilot for wealth advisors</t>
  </si>
  <si>
    <t>powderfi.com</t>
  </si>
  <si>
    <t>https://www.linkedin.com/company/powderfinance/</t>
  </si>
  <si>
    <t>Y Combinator, Elefund</t>
  </si>
  <si>
    <t>Kanishk Parashar</t>
  </si>
  <si>
    <t>kanishk@powderfi.com</t>
  </si>
  <si>
    <t>https://www.powderfi.com/about</t>
  </si>
  <si>
    <t>Biodexa Pharmaceuticals</t>
  </si>
  <si>
    <t>Abingdon, Oxfordshire, United Kingdom</t>
  </si>
  <si>
    <t>Biodexa Pharmaceuticals is a pharmaceutical company focused on particle engineering with an emphasis on microfluidics and drug delivery.</t>
  </si>
  <si>
    <t>biodexapharma.com</t>
  </si>
  <si>
    <t>https://www.linkedin.com/company/midatech-pharma</t>
  </si>
  <si>
    <t>info@nevilleregistrars.co.uk</t>
  </si>
  <si>
    <t>+44 1235 841575</t>
  </si>
  <si>
    <t>Ippon Capital</t>
  </si>
  <si>
    <t>David Benharris</t>
  </si>
  <si>
    <t>benharris@biodexapharma.com</t>
  </si>
  <si>
    <t>https://www.linkedin.com/in/david-benharris-0662a47/</t>
  </si>
  <si>
    <t>FreeCast</t>
  </si>
  <si>
    <t>Engineering, Finance, Information Technology, Management, Marketing, Operations, Product, Sales, Support</t>
  </si>
  <si>
    <t>Broadcasting, Digital Entertainment, Digital Media, Electronics, Information Technology, Internet, Media and Entertainment, Video Streaming, Web Development</t>
  </si>
  <si>
    <t>FreeCast Inc is a content discovery and management engine operating video-on-demand and pay-per-view library online.</t>
  </si>
  <si>
    <t>freecast.com</t>
  </si>
  <si>
    <t>http://www.linkedin.com/company/freecast-inc</t>
  </si>
  <si>
    <t>pr@freecast.com</t>
  </si>
  <si>
    <t>William Mobley</t>
  </si>
  <si>
    <t>wmobley@freecast.com</t>
  </si>
  <si>
    <t>https://www.linkedin.com/in/william-bill-mobley-8ab515/</t>
  </si>
  <si>
    <t>Edit Cloud</t>
  </si>
  <si>
    <t>Media and Entertainment, Software</t>
  </si>
  <si>
    <t>Edit Cloud is an editing platform that offers virtual editing suites.</t>
  </si>
  <si>
    <t>edit.cloud</t>
  </si>
  <si>
    <t>Edge VC</t>
  </si>
  <si>
    <t>Sam Pocknell</t>
  </si>
  <si>
    <t>sam.pocknell@edit.cloud</t>
  </si>
  <si>
    <t>https://www.crunchbase.com/person/sam-pocknell-cf0f</t>
  </si>
  <si>
    <t>Resonant Link</t>
  </si>
  <si>
    <t>Engineering, Human Resources, Management, Marketing, Medical &amp; Science, Operations, Sales</t>
  </si>
  <si>
    <t>Advanced Materials, Clean Energy, Consumer Electronics, Electric Vehicle, Electronics, Energy Efficiency, Medical Device, Wireless</t>
  </si>
  <si>
    <t>South Burlington, Vermont, United States</t>
  </si>
  <si>
    <t>Resonant Link delivers the world's fastest and easiest to use wireless charging for medical devices, consumer electronics, and EVs.</t>
  </si>
  <si>
    <t>resonant-link.com</t>
  </si>
  <si>
    <t>https://www.linkedin.com/company/resonant-link-wpt/</t>
  </si>
  <si>
    <t>info@resonant-link.com</t>
  </si>
  <si>
    <t>+1 802 448 8220</t>
  </si>
  <si>
    <t>US Department of Energy,The Engine, Third Sphere, URBAN-X, National Science Foundation</t>
  </si>
  <si>
    <t>Grayson Zulauf</t>
  </si>
  <si>
    <t>gzulauf@resonant-link.com</t>
  </si>
  <si>
    <t>https://www.linkedin.com/in/gzulauf/</t>
  </si>
  <si>
    <t>Landfolk</t>
  </si>
  <si>
    <t>Hospitality, Online Portals, Vacation Rental</t>
  </si>
  <si>
    <t>Landfolk offers rental services for trip and vacation.</t>
  </si>
  <si>
    <t>landfolk.com</t>
  </si>
  <si>
    <t>https://www.linkedin.com/company/landfolk/</t>
  </si>
  <si>
    <t>hello@landfolk.com</t>
  </si>
  <si>
    <t>Export and Investment Fund, Seed Capital, Heartland</t>
  </si>
  <si>
    <t>Christian Lausten</t>
  </si>
  <si>
    <t>christian@landfolk.com</t>
  </si>
  <si>
    <t>https://www.linkedin.com/in/christianschwarzlausten/</t>
  </si>
  <si>
    <t>Lemonado</t>
  </si>
  <si>
    <t>Analytics, Artificial Intelligence (AI), Enterprise Software, Information Technology, Productivity Tools, SaaS, Web Apps</t>
  </si>
  <si>
    <t>Lemonado's no-code platform enables anyone, without technical expertise, to build and share apps.</t>
  </si>
  <si>
    <t>lemonado.io</t>
  </si>
  <si>
    <t>https://www.linkedin.com/company/lemonado/</t>
  </si>
  <si>
    <t>hello@lemonado.io</t>
  </si>
  <si>
    <t>node.vc</t>
  </si>
  <si>
    <t>Albert Lundberg</t>
  </si>
  <si>
    <t>albert@lemonado.io</t>
  </si>
  <si>
    <t>https://www.linkedin.com/in/albert-lundberg-b809a275/</t>
  </si>
  <si>
    <t>Cloverleaf Infrastructure</t>
  </si>
  <si>
    <t>Electrical Distribution, Energy, Infrastructure</t>
  </si>
  <si>
    <t>Cloverleaf Infrastructure develops clean-powered, ready-to-build sites for large electric customers.</t>
  </si>
  <si>
    <t>cloverleafinfra.com</t>
  </si>
  <si>
    <t>https://www.linkedin.com/company/cloverleaf-infrastructure</t>
  </si>
  <si>
    <t>NGP Capital, Sandbrook Capital</t>
  </si>
  <si>
    <t>David Berry</t>
  </si>
  <si>
    <t>dberry@cloverleafinfra.com</t>
  </si>
  <si>
    <t>https://www.linkedin.com/in/david-berry-bb339389/</t>
  </si>
  <si>
    <t>ecoLocked</t>
  </si>
  <si>
    <t>Advanced Materials, Building Material, CleanTech, Green Building</t>
  </si>
  <si>
    <t>ecoLocked is turning buildings into carbon sinks by developing CO2-negative building materials.</t>
  </si>
  <si>
    <t>ecolocked.com</t>
  </si>
  <si>
    <t>https://www.linkedin.com/company/76512186</t>
  </si>
  <si>
    <t>mario@ecolocked.com</t>
  </si>
  <si>
    <t>remove's Accelerator Program, Climentum Capital, Matterwave Ventures, Counteract</t>
  </si>
  <si>
    <t>Mario Schmitt</t>
  </si>
  <si>
    <t>https://www.linkedin.com/in/dr-mario-schmitt/</t>
  </si>
  <si>
    <t>Saiz</t>
  </si>
  <si>
    <t>Saiz fits individual products to individual shoppers making it the most accurate size recommendation and fit solution.</t>
  </si>
  <si>
    <t>saiz.io</t>
  </si>
  <si>
    <t>https://www.linkedin.com/company/saiz-solutions/</t>
  </si>
  <si>
    <t>svenja.tegtmeier@saiz.io</t>
  </si>
  <si>
    <t>+49 1512 9270914</t>
  </si>
  <si>
    <t>Enjoyventure Management, Salica, Spread Ventures</t>
  </si>
  <si>
    <t>Marita Cerda</t>
  </si>
  <si>
    <t>maritacerda@saiz.io</t>
  </si>
  <si>
    <t>https://www.linkedin.com/in/marita-sanchez-de-la-cerda/</t>
  </si>
  <si>
    <t>EdgeRunner AI</t>
  </si>
  <si>
    <t>EdgeRunner AI is a technology company.</t>
  </si>
  <si>
    <t>edgerunnerai.com</t>
  </si>
  <si>
    <t>https://www.linkedin.com/company/edgerunner-ai</t>
  </si>
  <si>
    <t>(650) 374-2478</t>
  </si>
  <si>
    <t>Four Rivers Group</t>
  </si>
  <si>
    <t>Tyler Saltsman</t>
  </si>
  <si>
    <t>tyler@edgerunnerai.com</t>
  </si>
  <si>
    <t>https://pitchbook.com/profiles/company/608962-15#research</t>
  </si>
  <si>
    <t>assisterr</t>
  </si>
  <si>
    <t>Web3</t>
  </si>
  <si>
    <t>#DevRel platform powered by AI</t>
  </si>
  <si>
    <t>assisterr.ai</t>
  </si>
  <si>
    <t>https://www.linkedin.com/company/assisterr/</t>
  </si>
  <si>
    <t>nick.havryliak@assisterr.xyz</t>
  </si>
  <si>
    <t>Nick Havryliak</t>
  </si>
  <si>
    <t>nick.havryliak@assisterr.ai</t>
  </si>
  <si>
    <t>https://www.linkedin.com/in/havryliak/</t>
  </si>
  <si>
    <t>Ohmium</t>
  </si>
  <si>
    <t>Clean Energy, Energy, Manufacturing, Renewable Energy</t>
  </si>
  <si>
    <t>Incline Village, Nevada, United States</t>
  </si>
  <si>
    <t>Ohmium is a green hydrogen company that manufactures proton exchange membrane systems to produce pressurized, high-purity hydrogen.</t>
  </si>
  <si>
    <t>ohmium.com</t>
  </si>
  <si>
    <t>https://www.linkedin.com/company/ohmium</t>
  </si>
  <si>
    <t>3M, TPG Rise Climate Fund, Fenice Investment Group</t>
  </si>
  <si>
    <t>Arne Ballantine</t>
  </si>
  <si>
    <t>arne.ballantine@ohmium.com</t>
  </si>
  <si>
    <t>https://www.linkedin.com/in/arne-ballantine-6265368/</t>
  </si>
  <si>
    <t>Juno</t>
  </si>
  <si>
    <t>Child Care, Health Insurance, Insurance, Life Insurance, Parenting</t>
  </si>
  <si>
    <t>Juno is an insurance company that provides child insurance solutions and services for parents from expecting to empty nesting.</t>
  </si>
  <si>
    <t>junokids.com</t>
  </si>
  <si>
    <t>https://www.linkedin.com/company/juno-child-disability-insurance/about/</t>
  </si>
  <si>
    <t>Spero Ventures</t>
  </si>
  <si>
    <t>Jordan Epstein</t>
  </si>
  <si>
    <t>jordan@junokids.com</t>
  </si>
  <si>
    <t>https://www.linkedin.com/in/epsteinjordan/</t>
  </si>
  <si>
    <t>Freshpaint</t>
  </si>
  <si>
    <t>Analytics, Data Mining, Information Services, Marketing, Software</t>
  </si>
  <si>
    <t>Freshpaint is a data platform that facilitates marketing by collecting customer data.</t>
  </si>
  <si>
    <t>freshpaint.io</t>
  </si>
  <si>
    <t>https://www.linkedin.com/company/freshpaint-data</t>
  </si>
  <si>
    <t>Threshold, Intel Capital, Y Combinator</t>
  </si>
  <si>
    <t>Steven Fitzsimmons</t>
  </si>
  <si>
    <t>steven.fitzsimmons@freshpaint.io</t>
  </si>
  <si>
    <t>https://www.linkedin.com/in/sjfitzsimmons/</t>
  </si>
  <si>
    <t>Kwikly Dental Staffing</t>
  </si>
  <si>
    <t>Dental, Health Care, Human Resources, Internet, Staffing Agency</t>
  </si>
  <si>
    <t>Kwikly offers an online platform helps dental offices find temporary staff in real time.</t>
  </si>
  <si>
    <t>joinkwikly.com</t>
  </si>
  <si>
    <t>https://www.linkedin.com/company/kwikly-dental-staffing/</t>
  </si>
  <si>
    <t>support@joinkwikly.com</t>
  </si>
  <si>
    <t>(612) 524-9268</t>
  </si>
  <si>
    <t>Heartland Dental Care, Traction Capital</t>
  </si>
  <si>
    <t>Pedram Nastaean</t>
  </si>
  <si>
    <t>pedram@joinkwikly.com</t>
  </si>
  <si>
    <t>https://www.linkedin.com/in/pedram-nastaean-002616154/</t>
  </si>
  <si>
    <t>Maurten</t>
  </si>
  <si>
    <t>Fitness, Health Care, Sports, Wellness</t>
  </si>
  <si>
    <t>Maurten is a Hydrogel Technology company.</t>
  </si>
  <si>
    <t>maurten.com</t>
  </si>
  <si>
    <t>https://www.linkedin.com/company/maurten/</t>
  </si>
  <si>
    <t>info@maurten.com</t>
  </si>
  <si>
    <t>IRIS Ventures</t>
  </si>
  <si>
    <t>Olof Sköld</t>
  </si>
  <si>
    <t>olof@maurten.com</t>
  </si>
  <si>
    <t>https://www.linkedin.com/in/olof-sk%c3%b6ld-b455691/</t>
  </si>
  <si>
    <t>Wildanet</t>
  </si>
  <si>
    <t>Engineering, Finance, Management, Operations, Pro Services, Product, Sales</t>
  </si>
  <si>
    <t>Consumer, Internet, Wireless</t>
  </si>
  <si>
    <t>Helston, Cornwall, United Kingdom</t>
  </si>
  <si>
    <t>Wildanet is a wireless internet service provider of fast, reliable broadband for homes and businesses.</t>
  </si>
  <si>
    <t>wildanet.com</t>
  </si>
  <si>
    <t>https://www.linkedin.com/company/wildanet/</t>
  </si>
  <si>
    <t>hello@wildanet.com</t>
  </si>
  <si>
    <t>0800 0699906</t>
  </si>
  <si>
    <t>UK Infrastructure Bank, Gresham House, Cornwall &amp; Isles of Scilly Investment Fund</t>
  </si>
  <si>
    <t>Helen Wylde</t>
  </si>
  <si>
    <t>helen.wylde@wildanet.com</t>
  </si>
  <si>
    <t>https://www.linkedin.com/in/helen-wylde-ab97605/</t>
  </si>
  <si>
    <t>ceτi AI</t>
  </si>
  <si>
    <t>ceτi AI's mission is to accelerate the advancement of decentralized artificial intelligence.</t>
  </si>
  <si>
    <t>taoceti.ai</t>
  </si>
  <si>
    <t>BCII Enterprises, Alpha Transform Holdings</t>
  </si>
  <si>
    <t>Tony Evans</t>
  </si>
  <si>
    <t>tony@taoceti.ai</t>
  </si>
  <si>
    <t>https://www.linkedin.com/in/tonyevanscrypto/</t>
  </si>
  <si>
    <t>Sicily by Car</t>
  </si>
  <si>
    <t>Automotive, Electric Vehicle, Rental, Transportation</t>
  </si>
  <si>
    <t>Nizza Di Sicilia, Sicilia, Italy</t>
  </si>
  <si>
    <t>Sicily by Car provides car rental services.</t>
  </si>
  <si>
    <t>sicilybycar.it</t>
  </si>
  <si>
    <t>https://www.linkedin.com/company/sicily-by-car-spa/</t>
  </si>
  <si>
    <t>privacy@sbc.it</t>
  </si>
  <si>
    <t>+39 91 6390111</t>
  </si>
  <si>
    <t>Tommaso Dragotto</t>
  </si>
  <si>
    <t>tommaso.dragotto@sbc.it</t>
  </si>
  <si>
    <t>https://www.sicilybycar.it/en/who-we-are</t>
  </si>
  <si>
    <t>Bio-Logical</t>
  </si>
  <si>
    <t>Biotechnology, Carbon Capture, Environmental Consulting</t>
  </si>
  <si>
    <t>Bio-Logical offers technology to sequester carbon from agricultural waste and transform it into, climate resilience building fertiliser.</t>
  </si>
  <si>
    <t>bio-logical.green</t>
  </si>
  <si>
    <t>https://www.linkedin.com/company/bio-logical</t>
  </si>
  <si>
    <t>Steyn Group</t>
  </si>
  <si>
    <t>Philip Hunter</t>
  </si>
  <si>
    <t>philip@bio-logical.green</t>
  </si>
  <si>
    <t>https://www.linkedin.com/in/philip-hunter-5a0835147/</t>
  </si>
  <si>
    <t>Slope</t>
  </si>
  <si>
    <t>E-Commerce, Finance, Financial Services, FinTech</t>
  </si>
  <si>
    <t>Slope is a B2B financial platform that offers a variety of payment alternatives while being paid immediately.</t>
  </si>
  <si>
    <t>slopepay.com</t>
  </si>
  <si>
    <t>https://www.linkedin.com/company/slope-tech</t>
  </si>
  <si>
    <t>JP Morgan, Union Square Ventures, Silicon Valley Bank, monashees, Union Square Ventures, Global Founders Capital, Y Combinator</t>
  </si>
  <si>
    <t>Lawrence Murata</t>
  </si>
  <si>
    <t>lawrence@slopepay.com</t>
  </si>
  <si>
    <t>https://www.linkedin.com/in/lawrencelm/</t>
  </si>
  <si>
    <t>Comstock</t>
  </si>
  <si>
    <t>GreenTech, Natural Resources, Renewable Energy</t>
  </si>
  <si>
    <t>Virginia City, Nevada, United States</t>
  </si>
  <si>
    <t>Comstock develops technology to support systemic decarbonization and circularity.</t>
  </si>
  <si>
    <t>comstock.inc</t>
  </si>
  <si>
    <t>https://www.linkedin.com/company/comstock/</t>
  </si>
  <si>
    <t>questions@comstockmining.com</t>
  </si>
  <si>
    <t>(775) 847-5272</t>
  </si>
  <si>
    <t>Corrado Degasperis</t>
  </si>
  <si>
    <t>degasperis@comstockinc.com</t>
  </si>
  <si>
    <t>https://www.linkedin.com/in/corrado-degasperis-8167663/</t>
  </si>
  <si>
    <t>PEXX</t>
  </si>
  <si>
    <t>Cryptocurrency, FinTech, Payments</t>
  </si>
  <si>
    <t>PEXX is a financial technology company that focuses on transforming the landscape of cross-border money transfers and payments.</t>
  </si>
  <si>
    <t>pexx.com</t>
  </si>
  <si>
    <t>https://www.linkedin.com/company/pexxme</t>
  </si>
  <si>
    <t>support@pexx.com</t>
  </si>
  <si>
    <t>TNB Aura</t>
  </si>
  <si>
    <t>Marcus Lim</t>
  </si>
  <si>
    <t>marcus@pexx.com</t>
  </si>
  <si>
    <t>https://pexx.com/about</t>
  </si>
  <si>
    <t>Mehilainen</t>
  </si>
  <si>
    <t>Finance, Human Resources, Management, Medical &amp; Science, Support</t>
  </si>
  <si>
    <t>Mehilainen Group is the best-known and most highly regarded private provider of social and health care services.</t>
  </si>
  <si>
    <t>mehilainen.fi</t>
  </si>
  <si>
    <t>https://www.linkedin.com/company/mehilainen</t>
  </si>
  <si>
    <t>+358 10 41400</t>
  </si>
  <si>
    <t>Janne Järvenpää</t>
  </si>
  <si>
    <t>jarvenpaa@mehilainen.fi</t>
  </si>
  <si>
    <t>https://www.linkedin.com/in/janne-olli-j%C3%A4rvenp%C3%A4%C3%A4-84b152/</t>
  </si>
  <si>
    <t>GeoH</t>
  </si>
  <si>
    <t>Apps, Hospital, Scheduling</t>
  </si>
  <si>
    <t>GeoH provides scheduling, tracking, and auditing for home care organizations.</t>
  </si>
  <si>
    <t>geoh.app</t>
  </si>
  <si>
    <t>https://www.linkedin.com/company/geoh</t>
  </si>
  <si>
    <t>info@gogeoh.com</t>
  </si>
  <si>
    <t>317-455-3218</t>
  </si>
  <si>
    <t>Boomerang Ventures</t>
  </si>
  <si>
    <t>Tom Bumgardner</t>
  </si>
  <si>
    <t>tbumgardner@geoh.app</t>
  </si>
  <si>
    <t>https://www.linkedin.com/in/tmbumgardner/</t>
  </si>
  <si>
    <t>Liquidium</t>
  </si>
  <si>
    <t>Bitcoin, Blockchain, Financial Services, FinTech</t>
  </si>
  <si>
    <t>Delaware, Ohio, United States</t>
  </si>
  <si>
    <t>Your BTC grows. Your Ordinals unlock value.</t>
  </si>
  <si>
    <t>liquidium.fi</t>
  </si>
  <si>
    <t>https://www.linkedin.com/company/social-fungus/</t>
  </si>
  <si>
    <t>info@liquidium.fi</t>
  </si>
  <si>
    <t>Wise3 Ventures</t>
  </si>
  <si>
    <t>Robin Obermaier</t>
  </si>
  <si>
    <t>robin@liquidium.fi</t>
  </si>
  <si>
    <t>https://www.f6s.com/member/robin-obermaier</t>
  </si>
  <si>
    <t>Kobayashi Pharmaceutical</t>
  </si>
  <si>
    <t>Manufacturing, Pharmaceutical, Sales</t>
  </si>
  <si>
    <t>Osaka, Osaka, Japan</t>
  </si>
  <si>
    <t>This company is provides a variety of products in fields such as pharmaceuticals, fragrances, dietary supplements and daily necessities.</t>
  </si>
  <si>
    <t>kobayashi.co.jp</t>
  </si>
  <si>
    <t>https://www.linkedin.com/company/kobayashi-pharmaceutical-co-ltd/</t>
  </si>
  <si>
    <t>Oasis Management</t>
  </si>
  <si>
    <t>Takuya Matsushita</t>
  </si>
  <si>
    <t>t.matsushita@kobayashi.co.jp</t>
  </si>
  <si>
    <t>https://www.linkedin.com/in/matsushita-takuya-%e6%9d%be%e4%b8%8b-%e6%8b%93%e4%b9%9f-ba869b1a8/</t>
  </si>
  <si>
    <t>STAX Engineering, Inc.</t>
  </si>
  <si>
    <t>Clean Energy, CleanTech, Data Center, Environmental Engineering, GreenTech, Marine Technology, Ports and Harbors, Renewable Energy, Sustainability</t>
  </si>
  <si>
    <t>Products and services that reduce environmental toxins, promote sustainability, and reduce global warming.</t>
  </si>
  <si>
    <t>staxengineering.com</t>
  </si>
  <si>
    <t>https://www.linkedin.com/company/staxengineering/</t>
  </si>
  <si>
    <t>info@staxengineering.com</t>
  </si>
  <si>
    <t>(805) 419-0705</t>
  </si>
  <si>
    <t>Upper90</t>
  </si>
  <si>
    <t>Michael Walker</t>
  </si>
  <si>
    <t>m.walker@staxengineering.com</t>
  </si>
  <si>
    <t>https://www.linkedin.com/in/michael-d-walker/</t>
  </si>
  <si>
    <t>Raven</t>
  </si>
  <si>
    <t>Human Resources, Legal, Management</t>
  </si>
  <si>
    <t>Manufacturing, Mineral, Waste Management, Water</t>
  </si>
  <si>
    <t>Pinedale, Wyoming, United States</t>
  </si>
  <si>
    <t>Raven is a producer of green hydrogen and synthetic fuels using organic waste.</t>
  </si>
  <si>
    <t>ravensr.com</t>
  </si>
  <si>
    <t>https://www.linkedin.com/company/ravenfuel</t>
  </si>
  <si>
    <t>info@ravensr.com</t>
  </si>
  <si>
    <t>+1 307-367-2866</t>
  </si>
  <si>
    <t>Ministerio para la Transición Ecológica y el Reto Demográfico, Ascent Hydrogen Fund, Rock Creek, Stellar J Corp, Samsung Ventures</t>
  </si>
  <si>
    <t>Matt Murdock</t>
  </si>
  <si>
    <t>matt.murdock@ravensr.com</t>
  </si>
  <si>
    <t>https://www.linkedin.com/in/mwmurdock/</t>
  </si>
  <si>
    <t>Dusk</t>
  </si>
  <si>
    <t>Gaming, iOS, Mobile, Software</t>
  </si>
  <si>
    <t>Dusk is a mobile app to play multiplayer games with friends while talking. Indie devs build Dusk multiplayer games without any backend code.</t>
  </si>
  <si>
    <t>dusk.gg</t>
  </si>
  <si>
    <t>https://www.linkedin.com/company/duskgg</t>
  </si>
  <si>
    <t>byFounders, Makers Fund, Makers Fund, Y Combinator, MIT delta v</t>
  </si>
  <si>
    <t>Sanjay Guruprasad</t>
  </si>
  <si>
    <t>sanjay@dusk.gg</t>
  </si>
  <si>
    <t>https://www.linkedin.com/in/sanjaypojo/</t>
  </si>
  <si>
    <t>RainStick</t>
  </si>
  <si>
    <t>Energy, Environmental Engineering, Renewable Energy, Water</t>
  </si>
  <si>
    <t>RainStick is a recirculating shower that saves 80% energy and 80% water.</t>
  </si>
  <si>
    <t>rainstickshower.com</t>
  </si>
  <si>
    <t>https://www.linkedin.com/company/rainstickshower</t>
  </si>
  <si>
    <t>Raven Indigenous Capital Partners, BuildTech VC, Innovate BC, Sustainable Development Technology Canada, Red Thread Ventures</t>
  </si>
  <si>
    <t>Alisha Fetridge</t>
  </si>
  <si>
    <t>alisha@rainstickshower.com</t>
  </si>
  <si>
    <t>https://www.linkedin.com/in/alisha-mcfetridge-31a4b241/</t>
  </si>
  <si>
    <t>Bubble Paper</t>
  </si>
  <si>
    <t>GreenTech, Manufacturing, Packaging Services, Sustainability</t>
  </si>
  <si>
    <t>Bubble Paper designs and manufactures optimized paper-based packaging solutions for the industrial, void fill, and cold chain markets.</t>
  </si>
  <si>
    <t>bubblepaper.com</t>
  </si>
  <si>
    <t>https://www.linkedin.com/company/bubblepaper</t>
  </si>
  <si>
    <t>info@bubblepaper.com</t>
  </si>
  <si>
    <t>800-616-3574</t>
  </si>
  <si>
    <t>SC Launch, Inc.</t>
  </si>
  <si>
    <t>Benjamin Moore</t>
  </si>
  <si>
    <t>benjamin.moore@bubblepaper.com</t>
  </si>
  <si>
    <t>https://www.linkedin.com/in/benjamin-moore-66832248/</t>
  </si>
  <si>
    <t>Akdital</t>
  </si>
  <si>
    <t>Akdital provides healthcare services.</t>
  </si>
  <si>
    <t>akdital.ma</t>
  </si>
  <si>
    <t>https://www.linkedin.com/company/akdital/</t>
  </si>
  <si>
    <t>MAD</t>
  </si>
  <si>
    <t>Mediterrania Capital Partners</t>
  </si>
  <si>
    <t>Rochdi Talib</t>
  </si>
  <si>
    <t>r.talib@akdital.ma</t>
  </si>
  <si>
    <t>https://www.linkedin.com/in/dr-rochdi-talib-80b541228/?originalSubdomain=ma</t>
  </si>
  <si>
    <t>SirenOpt</t>
  </si>
  <si>
    <t>Aerospace, Battery, Electronics, Manufacturing, Semiconductor, Software</t>
  </si>
  <si>
    <t>SirenOpt provides manufacturing intelligence solutions for nanoscale materials used in semiconductors, electronics, batteries, and aerospace</t>
  </si>
  <si>
    <t>sirenopt.com</t>
  </si>
  <si>
    <t>https://www.linkedin.com/company/sirenopt/</t>
  </si>
  <si>
    <t>info@sirenopt.com</t>
  </si>
  <si>
    <t>Visionaries Tomorrow, Voyager Ventures</t>
  </si>
  <si>
    <t>Jared Oleary</t>
  </si>
  <si>
    <t>jared.oleary@sirenopt.com</t>
  </si>
  <si>
    <t>https://www.linkedin.com/in/jaredtoleary/</t>
  </si>
  <si>
    <t>Rubis</t>
  </si>
  <si>
    <t>Chemical, Energy, Oil and Gas</t>
  </si>
  <si>
    <t>Rubis is an independent international operator specializing in downstream oil and chemicals sector.</t>
  </si>
  <si>
    <t>rubis.fr</t>
  </si>
  <si>
    <t>https://www.linkedin.com/company/rubis-energie</t>
  </si>
  <si>
    <t>rubis@rubis.fr</t>
  </si>
  <si>
    <t>+33 (0)1 44 17 95 95</t>
  </si>
  <si>
    <t>PGIM Private Capital</t>
  </si>
  <si>
    <t>Gilles Gobin</t>
  </si>
  <si>
    <t>g.gobin@rubis.fr</t>
  </si>
  <si>
    <t>https://www.rubis.fr/en/our-group/our-governance/</t>
  </si>
  <si>
    <t>Logidoo</t>
  </si>
  <si>
    <t>Logistics, Shipping, Transportation</t>
  </si>
  <si>
    <t>Logidoo is an online platform that provides logistics, transportation, delivery of goods, and shipping services.</t>
  </si>
  <si>
    <t>logidoo.co</t>
  </si>
  <si>
    <t>https://www.linkedin.com/company/2wl/</t>
  </si>
  <si>
    <t>2wl@2wl.biz</t>
  </si>
  <si>
    <t>+212 645 548 506</t>
  </si>
  <si>
    <t>International Development Research Centre, Launch Africa, International Trade Centre</t>
  </si>
  <si>
    <t>Tamsir Traore</t>
  </si>
  <si>
    <t>tamsir.traore@logidoo.co</t>
  </si>
  <si>
    <t>https://www.linkedin.com/in/tamsirousmanetraore/</t>
  </si>
  <si>
    <t>Level AI</t>
  </si>
  <si>
    <t>Engineering, Management, Marketing, Operations, Pro Services, Product, Sales</t>
  </si>
  <si>
    <t>Level AI is a platform for businesses to automate tedious workflows and transform customer experience.</t>
  </si>
  <si>
    <t>thelevel.ai</t>
  </si>
  <si>
    <t>https://www.linkedin.com/company/level-ai</t>
  </si>
  <si>
    <t>Adams Street Partners, Battery Ventures, Eniac Ventures</t>
  </si>
  <si>
    <t>Ashish Nagar</t>
  </si>
  <si>
    <t>ashish@thelevel.ai</t>
  </si>
  <si>
    <t>https://www.linkedin.com/in/ashishnagar/</t>
  </si>
  <si>
    <t>ACEL Power</t>
  </si>
  <si>
    <t>Battery, Electric Vehicle, Manufacturing</t>
  </si>
  <si>
    <t>ACEL Power designs and manufactures electric outboard motors with a powerful 75 HP continuous output and a stable lithium-ion battery.</t>
  </si>
  <si>
    <t>acelpower.com</t>
  </si>
  <si>
    <t>https://www.linkedin.com/company/acel-power</t>
  </si>
  <si>
    <t>info@acelpower.com</t>
  </si>
  <si>
    <t>+1 604 424 8228</t>
  </si>
  <si>
    <t>Tau Capital</t>
  </si>
  <si>
    <t>Anthony Liu</t>
  </si>
  <si>
    <t>anthony@acelpower.com</t>
  </si>
  <si>
    <t>https://www.linkedin.com/in/anthony-liu-684301127/</t>
  </si>
  <si>
    <t>Plentify</t>
  </si>
  <si>
    <t>Energy, Energy Management</t>
  </si>
  <si>
    <t>Plentify connects home appliances to cheaper, cleaner energy.</t>
  </si>
  <si>
    <t>plentify.io</t>
  </si>
  <si>
    <t>https://www.linkedin.com/company/plentify/</t>
  </si>
  <si>
    <t>support@plentify.io</t>
  </si>
  <si>
    <t>E3 Capital</t>
  </si>
  <si>
    <t>Jon Kornik</t>
  </si>
  <si>
    <t>jon@plentify.io</t>
  </si>
  <si>
    <t>https://www.linkedin.com/in/jon-kornik-66b9b410/</t>
  </si>
  <si>
    <t>Mach9</t>
  </si>
  <si>
    <t>Machine Learning, Software</t>
  </si>
  <si>
    <t>Mach9 is building the fastest geospatial production platform for engineering and construction firms globally, starting with Digital Surveyor</t>
  </si>
  <si>
    <t>mach9.ai</t>
  </si>
  <si>
    <t>https://www.linkedin.com/company/mach9geo</t>
  </si>
  <si>
    <t>info@mach9.ai</t>
  </si>
  <si>
    <t>Tiger Global Management, Y Combinator</t>
  </si>
  <si>
    <t>Alexander Baikovitz</t>
  </si>
  <si>
    <t>alex@mach9.ai</t>
  </si>
  <si>
    <t>https://www.linkedin.com/in/alexbaikovitz/</t>
  </si>
  <si>
    <t>SmartCentres Real Estate Investment Trust</t>
  </si>
  <si>
    <t>Engineering, Finance, Human Resources, Information Technology, Legal, Management, Marketing, Operations, Pro Services, Sales, Support</t>
  </si>
  <si>
    <t>Construction, Property Management, Real Estate</t>
  </si>
  <si>
    <t>Vaughan, Ontario, Canada</t>
  </si>
  <si>
    <t>SmartCentres Real Estate Investment Trust is a real estate company that provides asset management, property management and construction.</t>
  </si>
  <si>
    <t>smartcentres.com</t>
  </si>
  <si>
    <t>https://www.linkedin.com/company/smartcentres/</t>
  </si>
  <si>
    <t>marketing@smartcentres.com</t>
  </si>
  <si>
    <t>+1-905 326 6400</t>
  </si>
  <si>
    <t>Mitchell Goldhar</t>
  </si>
  <si>
    <t>mgoldhar@smartcentres.com</t>
  </si>
  <si>
    <t>https://www.linkedin.com/in/mitchell-goldhar-35858212/</t>
  </si>
  <si>
    <t>Planned</t>
  </si>
  <si>
    <t>Event Management, Events</t>
  </si>
  <si>
    <t>Planned is a platform that is redefining the way in-person events are planned.</t>
  </si>
  <si>
    <t>planned.com</t>
  </si>
  <si>
    <t>https://www.linkedin.com/company/itsplanned</t>
  </si>
  <si>
    <t>marc@planned.com</t>
  </si>
  <si>
    <t>Drive Capital, Inovia Capital, Telegraph Hill Capital</t>
  </si>
  <si>
    <t>Marc-Antoine Bonin</t>
  </si>
  <si>
    <t>https://www.linkedin.com/in/marcantoinebonin/?locale=en_US</t>
  </si>
  <si>
    <t>Crave Retail</t>
  </si>
  <si>
    <t>E-Commerce, Retail Technology, SaaS</t>
  </si>
  <si>
    <t>Crave helps retailers make smart decisions with every shopper in every fitting room</t>
  </si>
  <si>
    <t>craveretail.com</t>
  </si>
  <si>
    <t>https://www.linkedin.com/company/crave-retail/</t>
  </si>
  <si>
    <t>matthew@craveretail.com</t>
  </si>
  <si>
    <t>Techstars, RevTech Ventures, Techstars</t>
  </si>
  <si>
    <t>Matthew Cyr</t>
  </si>
  <si>
    <t>https://www.linkedin.com/in/matthewcyr/</t>
  </si>
  <si>
    <t>AquaRech</t>
  </si>
  <si>
    <t>Farming, Trading Platform</t>
  </si>
  <si>
    <t>Kisumu, Nyanza, Kenya</t>
  </si>
  <si>
    <t>AquaRech includes Farm management that enhances fish production, enables access to market &amp; promotes equal trade.</t>
  </si>
  <si>
    <t>aquarech.com</t>
  </si>
  <si>
    <t>https://www.linkedin.com/company/aquarechlimited/</t>
  </si>
  <si>
    <t>info@aquarech.com</t>
  </si>
  <si>
    <t>+254 721 985145</t>
  </si>
  <si>
    <t>KES</t>
  </si>
  <si>
    <t>Village Capital, Aqua Spark, The GSMA Innovation Fund, Katapult, Catalyst Fund, Google for Startups</t>
  </si>
  <si>
    <t>James Odede</t>
  </si>
  <si>
    <t>james.odede@aquarech.com</t>
  </si>
  <si>
    <t>https://www.linkedin.com/in/jamesodede/</t>
  </si>
  <si>
    <t>Mifundo</t>
  </si>
  <si>
    <t>AI-based platform which makes cross-border lending possible for the banks and consumers in EU.</t>
  </si>
  <si>
    <t>mifundo.com</t>
  </si>
  <si>
    <t>https://www.linkedin.com/company/mifundo-com</t>
  </si>
  <si>
    <t>info@mifundo.com</t>
  </si>
  <si>
    <t>EIC Accelerator, Opus11 VC</t>
  </si>
  <si>
    <t>Kaido Saar</t>
  </si>
  <si>
    <t>kaido.saar@mifundo.com</t>
  </si>
  <si>
    <t>https://www.linkedin.com/in/kaido-saar/?original_referer=https%3A%2F%2Fwww%2Egoogle%2Ecom%2F&amp;originalSubdomain=ee</t>
  </si>
  <si>
    <t>CellCentric</t>
  </si>
  <si>
    <t>CellCentric is a biotechnology company that targets at deubiquitinase (DUB) enzyme for cancer therapy.</t>
  </si>
  <si>
    <t>cellcentric.com</t>
  </si>
  <si>
    <t>https://www.linkedin.com/company/cellcentric</t>
  </si>
  <si>
    <t>44 1799 531 130</t>
  </si>
  <si>
    <t>RA Capital Management, Pfizer, BrightEdge Fund, Morningside Venture Investments, Morningside Venture Partners, Morningside Venture Partners, Innovate UK, Biotechnology and Biological Sciences Research Council, Nesta Ventures, Avlar BioVentures</t>
  </si>
  <si>
    <t>Will West</t>
  </si>
  <si>
    <t>will.west@cellcentric.com</t>
  </si>
  <si>
    <t>https://www.linkedin.com/in/will-west-3062b72b/</t>
  </si>
  <si>
    <t>Transcend Packaging</t>
  </si>
  <si>
    <t>Manufacturing, Packaging Services, Plastics and Rubber Manufacturing</t>
  </si>
  <si>
    <t>Ystrad Mynach, Caerphilly, United Kingdom</t>
  </si>
  <si>
    <t>Transcend Packaging is an industrial company that delivers sustainable packaging solutions.</t>
  </si>
  <si>
    <t>transcendpackaging.com</t>
  </si>
  <si>
    <t>https://www.linkedin.com/company/transcend-packaging/</t>
  </si>
  <si>
    <t>enquiries@transcendpackaging.co.uk</t>
  </si>
  <si>
    <t>(+44) 01443 716500</t>
  </si>
  <si>
    <t>Innovation Investment Capital, ITOCHU Corporation, The Welsh Government, SFC Capital</t>
  </si>
  <si>
    <t>Lorenzo Angelucci</t>
  </si>
  <si>
    <t>lorenzo.angelucci@transcendpackaging.co.uk</t>
  </si>
  <si>
    <t>https://transcendpackaging.com/people/lorenzo/#:~:text=Lorenzo%20Angelucci%20has%20over%2025,utilising%20high%2Dtechnology%20manufacturing%20techniques.</t>
  </si>
  <si>
    <t>Eureka Recycling</t>
  </si>
  <si>
    <t>Finance, Human Resources, Management, Marketing, Medical &amp; Science, Operations, Support</t>
  </si>
  <si>
    <t>Environmental Engineering, Recycling</t>
  </si>
  <si>
    <t>Eureka Recycling specializes in waste reduction through reuse, recycling and composting.</t>
  </si>
  <si>
    <t>eurekarecycling.org</t>
  </si>
  <si>
    <t>https://www.linkedin.com/company/eureka-recycling/</t>
  </si>
  <si>
    <t>recycling@eurekarecycling.org</t>
  </si>
  <si>
    <t>612-669-2783</t>
  </si>
  <si>
    <t>Closed Loop Partners, The Recycling Partnership, Closed Loop Fund</t>
  </si>
  <si>
    <t>Katie Drews</t>
  </si>
  <si>
    <t>katied@eurekarecycling.org</t>
  </si>
  <si>
    <t>https://www.linkedin.com/in/katie-drews-mba-00230962/</t>
  </si>
  <si>
    <t>Stable Money</t>
  </si>
  <si>
    <t>Stable Money is a fixed-return investment platform that allows users to access fixed deposits, debt mutual funds, and bonds.</t>
  </si>
  <si>
    <t>stablemoney.in</t>
  </si>
  <si>
    <t>https://www.linkedin.com/company/stable-money</t>
  </si>
  <si>
    <t>help@stablemoney.in</t>
  </si>
  <si>
    <t>RTP Global, Lightspeed India Partners, Matrix</t>
  </si>
  <si>
    <t>Harish Reddy</t>
  </si>
  <si>
    <t>harish@stablemoney.in</t>
  </si>
  <si>
    <t>https://www.linkedin.com/in/harish-reddy-11a98b2a/?original_referer=https%3A%2F%2Fwww%2Egoogle%2Ecom%2F&amp;originalSubdomain=in</t>
  </si>
  <si>
    <t>Ninecamp</t>
  </si>
  <si>
    <t>Ninecamp is a food and beverage firm.</t>
  </si>
  <si>
    <t>ninecamp.co</t>
  </si>
  <si>
    <t>https://www.linkedin.com/company/ninecamp</t>
  </si>
  <si>
    <t>hello@ninecamp.co</t>
  </si>
  <si>
    <t>Chaitanya Mathur</t>
  </si>
  <si>
    <t>chaitanya@ninecamp.co</t>
  </si>
  <si>
    <t>https://www.linkedin.com/in/chaitanyamathur/</t>
  </si>
  <si>
    <t>rift</t>
  </si>
  <si>
    <t>Cyber Security, Email</t>
  </si>
  <si>
    <t>rift helps you warm up and authenticate domains, send email campaigns and validate contact emails.</t>
  </si>
  <si>
    <t>getrift.com</t>
  </si>
  <si>
    <t>https://www.linkedin.com/company/rifthq</t>
  </si>
  <si>
    <t>Stephanie Zhan, Y Combinator</t>
  </si>
  <si>
    <t>Fil Twarowski</t>
  </si>
  <si>
    <t>fil@getrift.com</t>
  </si>
  <si>
    <t>https://www.linkedin.com/in/fil-twarowski/</t>
  </si>
  <si>
    <t>Wittaya Aqua</t>
  </si>
  <si>
    <t>Agriculture, Food and Beverage, Information Technology</t>
  </si>
  <si>
    <t>Wittaya Aqua is a farm management platform for aquaculture operations that helps farmers track, visualize and analyze production data.</t>
  </si>
  <si>
    <t>wittaya-aqua.ca</t>
  </si>
  <si>
    <t>https://www.linkedin.com/company/wittaya-aqua/</t>
  </si>
  <si>
    <t>tom.mcdonell@wittaya-aqua.ca</t>
  </si>
  <si>
    <t>The Yield Lab Asia Pacific, GROW Agrifoodtech Accelerator</t>
  </si>
  <si>
    <t>Evan Hall</t>
  </si>
  <si>
    <t>evan.hall@wittaya-aqua.ca</t>
  </si>
  <si>
    <t>https://www.linkedin.com/in/evanwilliamhall/</t>
  </si>
  <si>
    <t>Zip</t>
  </si>
  <si>
    <t>Finance, Financial Services, FinTech, Payments</t>
  </si>
  <si>
    <t>Zip is an online payments technology provider that offers consumers credit options for online shopping.</t>
  </si>
  <si>
    <t>zip.co</t>
  </si>
  <si>
    <t>https://www.linkedin.com/company/zip-co-limited</t>
  </si>
  <si>
    <t>customercare@zipmoney.com.au</t>
  </si>
  <si>
    <t>Victory Park Capital, Westpac, National Australia Bank (NAB)</t>
  </si>
  <si>
    <t>Cynthia Scott</t>
  </si>
  <si>
    <t>cynthia.scott@zip.co</t>
  </si>
  <si>
    <t>https://www.linkedin.com/in/cynthia-scott-au/</t>
  </si>
  <si>
    <t>RICOVR Healthcare</t>
  </si>
  <si>
    <t>Biotechnology, Cannabis, Health Care, Health Diagnostics, Medical Device</t>
  </si>
  <si>
    <t>RICOVR Healthcare is a medical device company with ultra-sensitive rapid diagnostics platform for THC and COVID19.</t>
  </si>
  <si>
    <t>ricovr.com</t>
  </si>
  <si>
    <t>https://www.linkedin.com/company/ricovrhealth</t>
  </si>
  <si>
    <t>piyush.sadana@ricovr.com</t>
  </si>
  <si>
    <t>412-254-3526</t>
  </si>
  <si>
    <t>National Institute on Drug Abuse (NIDA), HALLEY Venture Partners</t>
  </si>
  <si>
    <t>Himanshu Bhatia</t>
  </si>
  <si>
    <t>himanshu.bhatia@ricovr.com</t>
  </si>
  <si>
    <t>https://www.linkedin.com/in/drhimanshubhatia/</t>
  </si>
  <si>
    <t>Kins</t>
  </si>
  <si>
    <t>Kins is a modern physical therapy for injury and chronic pain.</t>
  </si>
  <si>
    <t>kins.com</t>
  </si>
  <si>
    <t>https://www.linkedin.com/company/kinspt/</t>
  </si>
  <si>
    <t>212-287-4257</t>
  </si>
  <si>
    <t>Healthworx, W Health Ventures</t>
  </si>
  <si>
    <t>Dan S</t>
  </si>
  <si>
    <t>dan.smith@kins.com</t>
  </si>
  <si>
    <t>https://www.linkedin.com/in/dcsmith/</t>
  </si>
  <si>
    <t>illuminem</t>
  </si>
  <si>
    <t>Energy, Information Services, Publishing</t>
  </si>
  <si>
    <t>Venice, Veneto, Italy</t>
  </si>
  <si>
    <t>illuminem is the world's leading source of sustainability &amp; energy information</t>
  </si>
  <si>
    <t>illuminem.com</t>
  </si>
  <si>
    <t>https://www.linkedin.com/company/illuminem</t>
  </si>
  <si>
    <t>info@illuminem.com</t>
  </si>
  <si>
    <t>Andrea Gori</t>
  </si>
  <si>
    <t>andrea@illuminem.com</t>
  </si>
  <si>
    <t>https://www.linkedin.com/in/goriandrea/</t>
  </si>
  <si>
    <t>Briefly Bio</t>
  </si>
  <si>
    <t>Briefly Bio is a biotech platform that provides a solution to make lab work reproducible.</t>
  </si>
  <si>
    <t>briefly.bio</t>
  </si>
  <si>
    <t>https://www.linkedin.com/company/briefly-bio</t>
  </si>
  <si>
    <t>Compound</t>
  </si>
  <si>
    <t>Katya Putintseva</t>
  </si>
  <si>
    <t>katya@briefly.bio</t>
  </si>
  <si>
    <t>https://www.linkedin.com/in/katyaputintseva/</t>
  </si>
  <si>
    <t>xWatts</t>
  </si>
  <si>
    <t>Energy Management, Software</t>
  </si>
  <si>
    <t>xWatts is an intelligent energy management system that helps commercial buildings reduce costs and emissions.</t>
  </si>
  <si>
    <t>xwatts.co</t>
  </si>
  <si>
    <t>https://www.linkedin.com/company/xwattsltd/</t>
  </si>
  <si>
    <t>team@xwatts.co</t>
  </si>
  <si>
    <t>Yigit Akar</t>
  </si>
  <si>
    <t>yigit@xwatts.co</t>
  </si>
  <si>
    <t>https://uk.linkedin.com/in/yigitakar</t>
  </si>
  <si>
    <t>Jubo</t>
  </si>
  <si>
    <t>Artificial Intelligence (AI), Elder Care, Health Care, Home Health Care, Information Technology, Internet of Things, Software</t>
  </si>
  <si>
    <t>We deliver person-centered care experience by connecting healthcare data, empowering caregivers, and engaging family.</t>
  </si>
  <si>
    <t>jubo.health</t>
  </si>
  <si>
    <t>https://www.linkedin.com/company/19082559/</t>
  </si>
  <si>
    <t>info@jubo.health</t>
  </si>
  <si>
    <t>886-2-5568-6435</t>
  </si>
  <si>
    <t>Chia Hsin Cement, Taiwan Startup Stadium, Darwin Venture Management</t>
  </si>
  <si>
    <t>Jessy Kang</t>
  </si>
  <si>
    <t>jessykang@jubo.health</t>
  </si>
  <si>
    <t>https://www.jubohealth.com/company/about-jubo#:~:text=our%20CEO%20%26%20founder-,Dr.%20Jessy%20Kang,-With%20a%20vision</t>
  </si>
  <si>
    <t>IPA (ImmunoPrecise Antibodies)</t>
  </si>
  <si>
    <t>Artificial Intelligence (AI), Biotechnology, Machine Learning, Natural Language Processing, Pharmaceutical, Therapeutics</t>
  </si>
  <si>
    <t>IPA is a full-service, bioplatform-based and AI-driven company, specialized in next-gen antibody discovery for therapeutics.</t>
  </si>
  <si>
    <t>ipatherapeutics.com</t>
  </si>
  <si>
    <t>https://www.linkedin.com/company/immunoprecise-antibodies-ltd./</t>
  </si>
  <si>
    <t>info@ipatherapeutics.com</t>
  </si>
  <si>
    <t>1-250-483-0308</t>
  </si>
  <si>
    <t>Yorkville Advisors, North Dakota Department of Agriculture</t>
  </si>
  <si>
    <t>Jennifer Bath</t>
  </si>
  <si>
    <t>jbath@ipatherapeutics.com</t>
  </si>
  <si>
    <t>https://www.linkedin.com/in/jennifer-bath-ph-d-8314174a/</t>
  </si>
  <si>
    <t>ATLAS CAPITAL GROUP</t>
  </si>
  <si>
    <t>Property Management, Real Estate Investment</t>
  </si>
  <si>
    <t>Atlas Capital Group is a full service real estate investment, development and management firm.</t>
  </si>
  <si>
    <t>atlas-cap.com</t>
  </si>
  <si>
    <t>(212) 554-2250</t>
  </si>
  <si>
    <t>Erin H. Gabrielli</t>
  </si>
  <si>
    <t>egabrielli@atlas-cap.com</t>
  </si>
  <si>
    <t>https://www.linkedin.com/in/erinhgabrielli/</t>
  </si>
  <si>
    <t>EdTech, Education, Personal Development, Skill Assessment</t>
  </si>
  <si>
    <t>Education Cannot Wait is the global fund to transform the delivery of education in emergencies.</t>
  </si>
  <si>
    <t>educationcannotwait.org</t>
  </si>
  <si>
    <t>https://www.linkedin.com/company/educationcannotwait/</t>
  </si>
  <si>
    <t>info@educationcannotwait.org</t>
  </si>
  <si>
    <t>917-640-6820</t>
  </si>
  <si>
    <t>RET International, UNICEF - New York, United Nations High Commissioner for Refugees, Government of France</t>
  </si>
  <si>
    <t>Yasmine Sherif</t>
  </si>
  <si>
    <t>ysherif@educationcannotwait.org</t>
  </si>
  <si>
    <t>https://www.educationcannotwait.org/yasmine-sherif#:~:text=%E2%80%8BYasmine%20Sherif%20is%20the,in%20emergencies%20and%20protracted%20crises.</t>
  </si>
  <si>
    <t>Golden Energy and Resources (Gear)</t>
  </si>
  <si>
    <t>Golden Energy and Resources (Gear) is a coal producer company.</t>
  </si>
  <si>
    <t>gear.com.sg</t>
  </si>
  <si>
    <t>https://www.linkedin.com/company/gearsg</t>
  </si>
  <si>
    <t>johrenk7@gmail.com</t>
  </si>
  <si>
    <t>SGD</t>
  </si>
  <si>
    <t>Credit Suisse</t>
  </si>
  <si>
    <t>Mark Zhou</t>
  </si>
  <si>
    <t>mark.zhou@gear.com.sg</t>
  </si>
  <si>
    <t>https://www.linkedin.com/in/mark-zhou-5ba61b6/</t>
  </si>
  <si>
    <t>Reconnaissance Energy Africa</t>
  </si>
  <si>
    <t>Mining, Natural Resources, Oil and Gas</t>
  </si>
  <si>
    <t>Reconnaissance Energy Africa operates as an oil and gas company working collaboratively with national governments.</t>
  </si>
  <si>
    <t>reconafrica.com</t>
  </si>
  <si>
    <t>https://www.linkedin.com/company/reconnaissance-energy-africa-ltd</t>
  </si>
  <si>
    <t>admin@reconafrica.com</t>
  </si>
  <si>
    <t>44 7748 354 555</t>
  </si>
  <si>
    <t>BW Energy, Brian C. Reinsborough</t>
  </si>
  <si>
    <t>Brian Reinsborough</t>
  </si>
  <si>
    <t>brian@reconafrica.com</t>
  </si>
  <si>
    <t>https://www.linkedin.com/in/brian-reinsborough-85a2797a/</t>
  </si>
  <si>
    <t>Phylos</t>
  </si>
  <si>
    <t>Engineering, Finance, Human Resources, Management, Marketing, Medical &amp; Science, Operations, Sales</t>
  </si>
  <si>
    <t>Agriculture, Biotechnology, Cannabis</t>
  </si>
  <si>
    <t>Phylos is a crop science company reimagining molecular genetics in the production of hemp and cannabis.</t>
  </si>
  <si>
    <t>phylos.bio</t>
  </si>
  <si>
    <t>https://www.linkedin.com/company/phylosbio/</t>
  </si>
  <si>
    <t>info@phylos.bio</t>
  </si>
  <si>
    <t>OrganiGram, Merida Capital Holdings</t>
  </si>
  <si>
    <t>Ralph Risch</t>
  </si>
  <si>
    <t>rrisch@phylos.bio</t>
  </si>
  <si>
    <t>https://www.linkedin.com/in/ralphrisch/</t>
  </si>
  <si>
    <t>USA Cares</t>
  </si>
  <si>
    <t>Engineering, Management, Marketing, Medical &amp; Science, Operations, Product</t>
  </si>
  <si>
    <t>USA Cares is a national nonprofit organization that provides post-9/11 military veterans with emergency financial assistance.</t>
  </si>
  <si>
    <t>usacares.org</t>
  </si>
  <si>
    <t>https://www.linkedin.com/company/usa-cares</t>
  </si>
  <si>
    <t>info@usacares.org</t>
  </si>
  <si>
    <t>Commonwealth of Kentucky, Union Home Mortgage Foundation, The Boeing Company, U.S. Department of Labor, Disabled Veterans National Foundation</t>
  </si>
  <si>
    <t>Trace Chesser</t>
  </si>
  <si>
    <t>trace@usacares.org</t>
  </si>
  <si>
    <t>https://usacares.org/our-people/#:~:text=TRACE%20CHESSER,Veteran%2C%20U.S.%20Army</t>
  </si>
  <si>
    <t>DKK Partners</t>
  </si>
  <si>
    <t>Financial Services, Payments, Risk Management</t>
  </si>
  <si>
    <t>DKK Partners is a financial management company providing solutions such as risk management, liquidity, and settlement in banking and forex.</t>
  </si>
  <si>
    <t>dkkpartners.com</t>
  </si>
  <si>
    <t>https://www.linkedin.com/company/dkk-partners-ltd/</t>
  </si>
  <si>
    <t>operations@dkkpartners.com</t>
  </si>
  <si>
    <t>+44 (0) 20 3205 7295</t>
  </si>
  <si>
    <t>Meridian Holdings</t>
  </si>
  <si>
    <t>Khalid Talukder</t>
  </si>
  <si>
    <t>khalid.talukder@dkkpartners.com</t>
  </si>
  <si>
    <t>https://www.linkedin.com/in/khalidtalukder/</t>
  </si>
  <si>
    <t>Samay</t>
  </si>
  <si>
    <t>Artificial Intelligence (AI), Health Diagnostics, Machine Learning, Wearables</t>
  </si>
  <si>
    <t>AI patch platform for COPD diagnosis and management</t>
  </si>
  <si>
    <t>samayhealth.com</t>
  </si>
  <si>
    <t>https://www.linkedin.com/company/samayhealth</t>
  </si>
  <si>
    <t>maria@samayhealth.com</t>
  </si>
  <si>
    <t>National Science Foundation, MedTech Innovator, Zentynel Frontier Investments, National Heart, Lung and Blood Institute, ImpactAssets, VentureWell, Zentynel Frontier Investments, ResMed, Cisco National Institutes of Health, University of California Davis, University of California Berkeley</t>
  </si>
  <si>
    <t>Maria Artunduaga</t>
  </si>
  <si>
    <t>FOUNDER</t>
  </si>
  <si>
    <t>martunduaga@samayhealth.com</t>
  </si>
  <si>
    <t>https://www.linkedin.com/in/drartunduaga/</t>
  </si>
  <si>
    <t>Ethica Channel Enablement Inc.</t>
  </si>
  <si>
    <t>SD-WAN</t>
  </si>
  <si>
    <t>ethica.partners</t>
  </si>
  <si>
    <t>https://www.linkedin.com/company/ethica-strong-partnerships/about/</t>
  </si>
  <si>
    <t>GreenSky Ventures</t>
  </si>
  <si>
    <t>Alan Zimmermann</t>
  </si>
  <si>
    <t>alan@ethica.partners</t>
  </si>
  <si>
    <t>https://www.linkedin.com/in/alanzimmermann/</t>
  </si>
  <si>
    <t>National Football League</t>
  </si>
  <si>
    <t>American Football, Media and Entertainment, Sporting Goods, Sports, Sports Leagues and Teams</t>
  </si>
  <si>
    <t>NFL is a professional sports league in the U.S. that acts as a trade association for franchise owners to promote the sport and much more.</t>
  </si>
  <si>
    <t>nfl.com</t>
  </si>
  <si>
    <t>http://www.linkedin.com/company/national-football-league</t>
  </si>
  <si>
    <t>customerservice@nflshop.com</t>
  </si>
  <si>
    <t>(877) 635-7467 - (212) 450-2000</t>
  </si>
  <si>
    <t>Bob Woodruff Foundation</t>
  </si>
  <si>
    <t>Andy Akela</t>
  </si>
  <si>
    <t>https://www.linkedin.com/in/andy-akela-78a664201/</t>
  </si>
  <si>
    <t>Lakefield Veterinary Group</t>
  </si>
  <si>
    <t>Health Care, Pet, Wellness</t>
  </si>
  <si>
    <t>Kent, Washington, United States</t>
  </si>
  <si>
    <t>Lakefield Veterinary Group is a veterinary company that specializes in preserving the independence and local legacy for veterinarians.</t>
  </si>
  <si>
    <t>lakefieldvet.com</t>
  </si>
  <si>
    <t>https://www.linkedin.com/company/lakefield-veterinary-group</t>
  </si>
  <si>
    <t>253-216-1310</t>
  </si>
  <si>
    <t>Mollie Hoff</t>
  </si>
  <si>
    <t>mhoff@lakefieldvet.com</t>
  </si>
  <si>
    <t>https://www.linkedin.com/in/mollie-hoff-b6910939/</t>
  </si>
  <si>
    <t>Nova Minerals</t>
  </si>
  <si>
    <t>Nova Minerals is a mineral exploration company.</t>
  </si>
  <si>
    <t>novaminerals.com.au</t>
  </si>
  <si>
    <t>https://www.linkedin.com/company/nova-minerals-limited/</t>
  </si>
  <si>
    <t>info@novaminerals.com.au</t>
  </si>
  <si>
    <t>61 3 9537 1238</t>
  </si>
  <si>
    <t>Christopher Gerteisen</t>
  </si>
  <si>
    <t>chris@novaminerals.com.au</t>
  </si>
  <si>
    <t>https://novaminerals.com.au/company/team/#:~:text=CHRISTOPHER%20GERTEISEN,EXECUTIVE%20DIRECTOR%20%26%20CEO</t>
  </si>
  <si>
    <t>Meadowhawk Biolabs</t>
  </si>
  <si>
    <t>Marlborough, Massachusetts, United States</t>
  </si>
  <si>
    <t>Meadowhawk Biolabs is a pre-clinical Contract Research Organization developing a biotechnology platform for drug discovery and development.</t>
  </si>
  <si>
    <t>meadowhawkbiolabs.com</t>
  </si>
  <si>
    <t>https://www.linkedin.com/company/meadowhawkbiolabs/</t>
  </si>
  <si>
    <t>info@meadowhawkbiolabs.com</t>
  </si>
  <si>
    <t>617-798-6181</t>
  </si>
  <si>
    <t>Jim Jersey</t>
  </si>
  <si>
    <t>https://www.linkedin.com/in/jim-jersey-4b92966/</t>
  </si>
  <si>
    <t>CTA Smart</t>
  </si>
  <si>
    <t>Industrial, Machinery Manufacturing, Manufacturing</t>
  </si>
  <si>
    <t>Porto Alegre, Rio Grande do Sul, Brazil</t>
  </si>
  <si>
    <t>CTA Plus manufactures and sells measuring instruments and offers automation solutions for internal supply for fleets.</t>
  </si>
  <si>
    <t>site.ctasmart.com.br</t>
  </si>
  <si>
    <t>https://www.linkedin.com/company/ctasmart</t>
  </si>
  <si>
    <t>comercial@ctasmart.com.br</t>
  </si>
  <si>
    <t>55 51 98064 3290</t>
  </si>
  <si>
    <t>Invisto</t>
  </si>
  <si>
    <t>Bruno Lopes</t>
  </si>
  <si>
    <t>bruno.lopes@ctasmart.com.br</t>
  </si>
  <si>
    <t>https://www.linkedin.com/in/brunosoutolopes/?locale=pt_BR</t>
  </si>
  <si>
    <t>Intrepid Fiber Networks</t>
  </si>
  <si>
    <t>Consumer, Infrastructure, Telecommunications</t>
  </si>
  <si>
    <t>Intrepid Fiber Networks is a telecommunications company that develops fiber-to-the-home infrastructure.</t>
  </si>
  <si>
    <t>intrepidfiber.com</t>
  </si>
  <si>
    <t>https://www.linkedin.com/company/intrepid-fiber-networks</t>
  </si>
  <si>
    <t>info@intrepidfiber.com</t>
  </si>
  <si>
    <t>Jack Waters</t>
  </si>
  <si>
    <t>jack.waters@intrepidfiber.com</t>
  </si>
  <si>
    <t>https://www.linkedin.com/in/jackwaters/</t>
  </si>
  <si>
    <t>Dr Clear Aligners</t>
  </si>
  <si>
    <t>Dr Clear Aligners is a dental care center that offers teeth whitening, dental filling, and root canal treatment services.</t>
  </si>
  <si>
    <t>drclearaligners.my</t>
  </si>
  <si>
    <t>https://www.linkedin.com/company/drclearalignersmy</t>
  </si>
  <si>
    <t>enquiry@drclearaligners.com</t>
  </si>
  <si>
    <t>+60 17 331 1392</t>
  </si>
  <si>
    <t>Insignia Ventures Partners</t>
  </si>
  <si>
    <t>Ryan Teo</t>
  </si>
  <si>
    <t>ryan.teo@drclearaligners.my</t>
  </si>
  <si>
    <t>https://www.linkedin.com/in/ryan-teo-358571241/</t>
  </si>
  <si>
    <t>Piramal Capital &amp; Housing Finance</t>
  </si>
  <si>
    <t>Building Material, Financial Services, Real Estate</t>
  </si>
  <si>
    <t>Piramal Capital &amp; Housing Finance provides both wholesale and retail funding opportunities within real estate and non-real estate sectors.</t>
  </si>
  <si>
    <t>piramalhousing.in</t>
  </si>
  <si>
    <t>https://www.linkedin.com/company/piramal-capital-&amp;-housing-finance</t>
  </si>
  <si>
    <t>Jairam Sridharan</t>
  </si>
  <si>
    <t>jairam.sridharan@piramal.com</t>
  </si>
  <si>
    <t>https://www.linkedin.com/in/jairam-sridharan-a26692/</t>
  </si>
  <si>
    <t>Strive Asset Management</t>
  </si>
  <si>
    <t>Strive mission is to restore the voices of everyday citizens in the American economy by companies to focus on excellence over politics.</t>
  </si>
  <si>
    <t>strivefunds.com</t>
  </si>
  <si>
    <t>https://www.linkedin.com/company/striveassetmanagement</t>
  </si>
  <si>
    <t>Cantor Fitzgerald</t>
  </si>
  <si>
    <t>Matt Cole</t>
  </si>
  <si>
    <t>matt.cole@strivefunds.com</t>
  </si>
  <si>
    <t>https://www.linkedin.com/in/mattcole-cfa/</t>
  </si>
  <si>
    <t>eLstar Dynamics</t>
  </si>
  <si>
    <t>Industrial Design, Project Management</t>
  </si>
  <si>
    <t>eLstar Dynamics develops and industrializes switchable glass for applications in the building and transport industry.</t>
  </si>
  <si>
    <t>elstar-dynamics.com</t>
  </si>
  <si>
    <t>https://www.linkedin.com/company/elstar-dynamics</t>
  </si>
  <si>
    <t>+31 40 747 0123</t>
  </si>
  <si>
    <t>Anthony Slack</t>
  </si>
  <si>
    <t>anthony.slack@elstar-dynamics.com</t>
  </si>
  <si>
    <t>https://www.linkedin.com/in/anthony-slack-7911102/</t>
  </si>
  <si>
    <t>Carbon Blue</t>
  </si>
  <si>
    <t>CleanTech, Environmental Engineering, GreenTech</t>
  </si>
  <si>
    <t>Maagan Michael, Hefa, Israel</t>
  </si>
  <si>
    <t>Carbon Blue is developing an 'ocean-capture' scalable method for removing CO2 from the atmosphere.</t>
  </si>
  <si>
    <t>carbonblue.cc</t>
  </si>
  <si>
    <t>https://www.linkedin.com/company/carbonblue-cc/</t>
  </si>
  <si>
    <t>fresh.fund, Ibex Investors, BIRD Foundation, Jibe Ventures</t>
  </si>
  <si>
    <t>Dan Deviri</t>
  </si>
  <si>
    <t>dan@carbonblue.cc</t>
  </si>
  <si>
    <t>https://www.linkedin.com/in/dandeviri/</t>
  </si>
  <si>
    <t>Workstaff</t>
  </si>
  <si>
    <t>Business Intelligence, Information Technology, Software</t>
  </si>
  <si>
    <t>Workstaff is an IT company that design and develop communication and scheduling tools and app for various businesses.</t>
  </si>
  <si>
    <t>workstaff.app</t>
  </si>
  <si>
    <t>https://www.linkedin.com/company/workstaffapp</t>
  </si>
  <si>
    <t>info@workstaff.app</t>
  </si>
  <si>
    <t>Nick Dauchez</t>
  </si>
  <si>
    <t>nick@workstaff.app</t>
  </si>
  <si>
    <t>https://www.linkedin.com/in/nickdauchez/</t>
  </si>
  <si>
    <t>Botrista Technology</t>
  </si>
  <si>
    <t>B2B, Coffee, Consumer, Recipes, Restaurants, Retail, Robotics, Tea, Trading Platform</t>
  </si>
  <si>
    <t>Our automated Robot Barista increase beverage incidents and overall profit for F&amp;B operators</t>
  </si>
  <si>
    <t>botrista.com</t>
  </si>
  <si>
    <t>https://www.linkedin.com/company/botrista</t>
  </si>
  <si>
    <t>contact@botrista.io</t>
  </si>
  <si>
    <t>650-797-0851</t>
  </si>
  <si>
    <t>Jollibee Food, Happiness Capital, Taiwan Global Angels, Purestone Capital</t>
  </si>
  <si>
    <t>Sean Hsu</t>
  </si>
  <si>
    <t>sean@botrista.com</t>
  </si>
  <si>
    <t>https://www.linkedin.com/in/seanhsu1024/</t>
  </si>
  <si>
    <t>NOT A HOTEL</t>
  </si>
  <si>
    <t>Hotel, Professional Services, Restaurants</t>
  </si>
  <si>
    <t>Miyazaki, Miyazaki, Japan</t>
  </si>
  <si>
    <t>NOT A HOTEL is a membership service that allows the use of an app to switch between the home (villa) and the hotel.</t>
  </si>
  <si>
    <t>notahotel.com</t>
  </si>
  <si>
    <t>https://www.linkedin.com/company/notahotel</t>
  </si>
  <si>
    <t>050-3160-0271</t>
  </si>
  <si>
    <t>Nomura Holdings, Oriental Land Innovations, ANRI</t>
  </si>
  <si>
    <t>Shinji Hamauzu</t>
  </si>
  <si>
    <t>hamauzu@notahotel.com</t>
  </si>
  <si>
    <t>https://notahotel.com/en/about</t>
  </si>
  <si>
    <t>Immuno Cure</t>
  </si>
  <si>
    <t>Sha Tin, New Territories, Hong Kong</t>
  </si>
  <si>
    <t>Immuno Cure, it is a biotechnology company it is specialized in the study and creation of immunotherapies.</t>
  </si>
  <si>
    <t>immunocure.hk</t>
  </si>
  <si>
    <t>https://www.linkedin.com/company/immuno-cure/?originalSubdomain=hk</t>
  </si>
  <si>
    <t>info@immunocure.hk</t>
  </si>
  <si>
    <t>(852) 2682 0299</t>
  </si>
  <si>
    <t>HKD</t>
  </si>
  <si>
    <t>University Grants Committee, Gobi Partners GBA, Hong Kong Science and Technology Parks Corporation</t>
  </si>
  <si>
    <t>Xia Jin</t>
  </si>
  <si>
    <t>xiajin@immunocure.hk</t>
  </si>
  <si>
    <t>https://www.immunocure.hk/en/about_immuno_cure/staff/14/#:~:text=Dr.%20Xia%20JIN,Chief%20Executive%20Officer</t>
  </si>
  <si>
    <t>Jupiter International</t>
  </si>
  <si>
    <t>Manufacturing, Renewable Energy, Solar</t>
  </si>
  <si>
    <t>Kolkata, West Bengal, India</t>
  </si>
  <si>
    <t>Jupiter International is an end-to-end solar power solutions company, that manufactures efficient photovoltaic poly-crystalline solar cells.</t>
  </si>
  <si>
    <t>jil-jupiter.com</t>
  </si>
  <si>
    <t>https://www.linkedin.com/company/jupiter-international-limited/</t>
  </si>
  <si>
    <t>info@jspl.co.in</t>
  </si>
  <si>
    <t>+91 33 4015 9000</t>
  </si>
  <si>
    <t>ValueQuest Investment Advisiors, Edelweiss Alternative Asset Advisors</t>
  </si>
  <si>
    <t>Alok Garodia</t>
  </si>
  <si>
    <t>alok@jil-jupiter.com</t>
  </si>
  <si>
    <t>https://jil-jupiter.com/company/#:~:text=ALOK%20GARODIA,MANAGING%20DIRECTOR</t>
  </si>
  <si>
    <t>MetaBeat</t>
  </si>
  <si>
    <t>A new ecosystem in Web3 for fans &amp; artists - elevate your FANOMANCE</t>
  </si>
  <si>
    <t>metabeat.io</t>
  </si>
  <si>
    <t>https://www.linkedin.com/company/metabeat</t>
  </si>
  <si>
    <t>metabeat@metabeat.io</t>
  </si>
  <si>
    <t>AC Capital, NGC Ventures</t>
  </si>
  <si>
    <t>Danny Jeong</t>
  </si>
  <si>
    <t>danny@metabeat.io</t>
  </si>
  <si>
    <t>https://www.linkedin.com/in/danny-jeong/</t>
  </si>
  <si>
    <t>Renalys Pharma</t>
  </si>
  <si>
    <t>Renalys Pharma is a private, late-stage clinical biopharmaceutical business in Japan focused on the discovery of novel medications.</t>
  </si>
  <si>
    <t>renalys.com</t>
  </si>
  <si>
    <t>Catalys Pacific, SR One</t>
  </si>
  <si>
    <t>Bt Slingsby</t>
  </si>
  <si>
    <t>btslingsby@renalys.com</t>
  </si>
  <si>
    <t>https://renalys.com/team/</t>
  </si>
  <si>
    <t>The Marcus Corporation</t>
  </si>
  <si>
    <t>Engineering, Finance, Human Resources, Information Technology, Legal, Management, Marketing, Medical &amp; Science, Operations, Pro Services</t>
  </si>
  <si>
    <t>Hospitality, Hotel, Media and Entertainment, Theatre</t>
  </si>
  <si>
    <t>The Marcus Corporation is dedicated to lodging and entertainment, real estate, and finance for its chain of theatres, hotels and resorts.</t>
  </si>
  <si>
    <t>marcuscorp.com</t>
  </si>
  <si>
    <t>https://www.linkedin.com/company/marcus-corporation/</t>
  </si>
  <si>
    <t>414-905-1000</t>
  </si>
  <si>
    <t>Greg Marcus</t>
  </si>
  <si>
    <t>gregmarcus@marcuscorp.com</t>
  </si>
  <si>
    <t>https://www.linkedin.com/in/greg-marcus-017439/</t>
  </si>
  <si>
    <t>Avra</t>
  </si>
  <si>
    <t>Credit Bureau, Information Technology</t>
  </si>
  <si>
    <t>AI for Credit Intelligence</t>
  </si>
  <si>
    <t>avra.com.br</t>
  </si>
  <si>
    <t>https://linkedin.com/company/useavra</t>
  </si>
  <si>
    <t>MAYA Capital</t>
  </si>
  <si>
    <t>Viviane Meister</t>
  </si>
  <si>
    <t>viviane@avra.com.br</t>
  </si>
  <si>
    <t>https://www.linkedin.com/in/viviane-meister-1231a925/</t>
  </si>
  <si>
    <t>Scandi Standard</t>
  </si>
  <si>
    <t>Consumer, Food Processing</t>
  </si>
  <si>
    <t>Scandi Standard want to inspire you to choose chicken: a good, healthy choice, which is ideal for today’s consumers.</t>
  </si>
  <si>
    <t>scandistandard.com</t>
  </si>
  <si>
    <t>https://www.linkedin.com/company/scandi-standard</t>
  </si>
  <si>
    <t>Jonas Tunestal</t>
  </si>
  <si>
    <t>jonas.tunestal@scandistandard.com</t>
  </si>
  <si>
    <t>https://www.linkedin.com/in/jonas-tunest%c3%a5l-82147873/</t>
  </si>
  <si>
    <t>Agora Care</t>
  </si>
  <si>
    <t>Health Care, Information Services, Medical, Web Development</t>
  </si>
  <si>
    <t>Agora Care is developing the new generation of web-based, patient-centered storage for medical images.</t>
  </si>
  <si>
    <t>agora-care.ch</t>
  </si>
  <si>
    <t>Osman Ratib</t>
  </si>
  <si>
    <t>oratib@agoracare.ch</t>
  </si>
  <si>
    <t>https://www.linkedin.com/in/osman-ratib-7433659a/</t>
  </si>
  <si>
    <t>ZEST Security</t>
  </si>
  <si>
    <t>Computer, Network Security</t>
  </si>
  <si>
    <t>Greenwich, New York, United States</t>
  </si>
  <si>
    <t>ZEST Security is identifying security risks and efficiently remediating to bridge the gap.</t>
  </si>
  <si>
    <t>zestsecurity.io</t>
  </si>
  <si>
    <t>https://www.linkedin.com/company/zest-cyber/</t>
  </si>
  <si>
    <t>Snir Ben Shimol</t>
  </si>
  <si>
    <t>snir@zestsecurity.io</t>
  </si>
  <si>
    <t>https://www.linkedin.com/in/snirsbs/</t>
  </si>
  <si>
    <t>Leuko</t>
  </si>
  <si>
    <t>Biotechnology, Health Care, Health Diagnostics, Medical Device</t>
  </si>
  <si>
    <t>Leuko Labs develops non-invasive white blood cell monitoring device.</t>
  </si>
  <si>
    <t>leuko.com</t>
  </si>
  <si>
    <t>https://www.linkedin.com/company/leuko/</t>
  </si>
  <si>
    <t>contact@leuko.io</t>
  </si>
  <si>
    <t>National Cancer Institute, HTH, MassVentures</t>
  </si>
  <si>
    <t>Carlos Castro González</t>
  </si>
  <si>
    <t>carlos@leuko.com</t>
  </si>
  <si>
    <t>https://www.linkedin.com/in/carlos-castro-gonzalez/</t>
  </si>
  <si>
    <t>Skippio</t>
  </si>
  <si>
    <t>Skippio is an Irish startup that aims to improve event goers' experiences while also increasing the venue's profit line.</t>
  </si>
  <si>
    <t>order.skippio.io</t>
  </si>
  <si>
    <t>https://www.linkedin.com/company/skippio-limited</t>
  </si>
  <si>
    <t>Enterprise Ireland, Prep4Seed</t>
  </si>
  <si>
    <t>Daniel Coen</t>
  </si>
  <si>
    <t>daniel.coen@skippio.io</t>
  </si>
  <si>
    <t>https://www.linkedin.com/in/daniel-coen-a0360390/</t>
  </si>
  <si>
    <t>Jeff</t>
  </si>
  <si>
    <t>Financial Services, FinTech, Lending</t>
  </si>
  <si>
    <t>Jeff is a broker of personalized loan products, connecting borrowers and lending institutions.</t>
  </si>
  <si>
    <t>jeff-app.com</t>
  </si>
  <si>
    <t>https://www.linkedin.com/company/jeffapp/</t>
  </si>
  <si>
    <t>toms@jeff-app.com</t>
  </si>
  <si>
    <t>Presto Ventures, J12, EstBAN</t>
  </si>
  <si>
    <t>Toms Niparts</t>
  </si>
  <si>
    <t>https://www.linkedin.com/in/tniparts/</t>
  </si>
  <si>
    <t>Global Atomic Corporation</t>
  </si>
  <si>
    <t>A Canada-based zinc production company.</t>
  </si>
  <si>
    <t>globalatomiccorp.com</t>
  </si>
  <si>
    <t>https://www.linkedin.com/company/global-atomic-corporation</t>
  </si>
  <si>
    <t>(416) 368-3949</t>
  </si>
  <si>
    <t>Stephen G. Roman</t>
  </si>
  <si>
    <t>sgr@globalatomiccorp.com</t>
  </si>
  <si>
    <t>https://globalatomiccorp.com/About/executive-management/default.aspx#:~:text=President%20and%20CEO-,Stephen%20G.,Mr.</t>
  </si>
  <si>
    <t>Commercial Bank Of Qatar</t>
  </si>
  <si>
    <t>Engineering, Finance, Information Technology, Management, Operations, Product, Sales</t>
  </si>
  <si>
    <t>Doha, Ad Dawhah, Qatar</t>
  </si>
  <si>
    <t>Commercial Bank Of Qatar engages in conventional banking, brokerage services, and credit card businesses.</t>
  </si>
  <si>
    <t>cbq.qa</t>
  </si>
  <si>
    <t>https://www.linkedin.com/company/cbqat</t>
  </si>
  <si>
    <t>+974 4449 0000</t>
  </si>
  <si>
    <t>Joseph Abraham</t>
  </si>
  <si>
    <t>joseph.abraham@cbq.com.qa</t>
  </si>
  <si>
    <t>https://www.linkedin.com/in/joseph-a-b094baa/</t>
  </si>
  <si>
    <t>Waltz</t>
  </si>
  <si>
    <t>Finance, FinTech, Mortgage, PropTech, Real Estate Investment</t>
  </si>
  <si>
    <t>Waltz is a FinTech-PropTech platform that offers real estate investment solutions for non-US citizens</t>
  </si>
  <si>
    <t>getwaltz.com</t>
  </si>
  <si>
    <t>https://www.linkedin.com/company/waltz-re</t>
  </si>
  <si>
    <t>1 800 775-4849</t>
  </si>
  <si>
    <t>Aleph, TLV Partners</t>
  </si>
  <si>
    <t>Yuval Golan</t>
  </si>
  <si>
    <t>yuval@getwaltz.com</t>
  </si>
  <si>
    <t>https://www.linkedin.com/in/yuvalgolan1/</t>
  </si>
  <si>
    <t>Nepra Foods</t>
  </si>
  <si>
    <t>Engineering, Finance, Human Resources, Legal, Management, Sales</t>
  </si>
  <si>
    <t>B2B, Food and Beverage, Food Processing, Health Care, Manufacturing</t>
  </si>
  <si>
    <t>Nepra Foods is a food and ingredient company producing allergen-free flours intended to give food manufacturers access to nutritious food.</t>
  </si>
  <si>
    <t>neprafoods.com</t>
  </si>
  <si>
    <t>https://www.linkedin.com/company/nepra-foods-ltd</t>
  </si>
  <si>
    <t>robert.hopp@neprafoods.com</t>
  </si>
  <si>
    <t>William Hogan</t>
  </si>
  <si>
    <t>Chadwick White</t>
  </si>
  <si>
    <t>chadwick.white@neprafoods.com</t>
  </si>
  <si>
    <t>https://www.linkedin.com/in/chadwickwhite/</t>
  </si>
  <si>
    <t>Enablence</t>
  </si>
  <si>
    <t>Application Performance Management, Information Technology, Optical Communication, Telecommunications</t>
  </si>
  <si>
    <t>Enablence is a supplier of FTTH equipment for residential &amp; business services &amp; optical components, metro &amp; long-haul markets.</t>
  </si>
  <si>
    <t>enablence.com</t>
  </si>
  <si>
    <t>http://www.linkedin.com/company/enablence-technologies</t>
  </si>
  <si>
    <t>info@enablence.com</t>
  </si>
  <si>
    <t>(613)656-2850</t>
  </si>
  <si>
    <t>Pinnacle Island LP, Paradigm Capital</t>
  </si>
  <si>
    <t>Todd Haugen</t>
  </si>
  <si>
    <t>todd.haugen@enablence.com</t>
  </si>
  <si>
    <t>https://www.linkedin.com/in/toddhaugen/</t>
  </si>
  <si>
    <t>Lumos Technologies</t>
  </si>
  <si>
    <t>Engineering, Information Technology, Management, Product</t>
  </si>
  <si>
    <t>Analytics, Financial Services, Lending</t>
  </si>
  <si>
    <t>Wilmington, North Carolina, United States</t>
  </si>
  <si>
    <t>Lumos Technologies provides customized data insights, analytics and visualizations services for financial institution.</t>
  </si>
  <si>
    <t>lumosdata.com</t>
  </si>
  <si>
    <t>https://www.linkedin.com/company/lumos-technologies-inc/</t>
  </si>
  <si>
    <t>contact@lumosdata.com</t>
  </si>
  <si>
    <t>Brett Caines</t>
  </si>
  <si>
    <t>brett@lumosdata.com</t>
  </si>
  <si>
    <t>https://www.linkedin.com/in/brett-caines-lumos/</t>
  </si>
  <si>
    <t>Sound Health</t>
  </si>
  <si>
    <t>Health Care, Medical, mHealth</t>
  </si>
  <si>
    <t>Sound Health uses acoustic resonance to provide nasal relief.</t>
  </si>
  <si>
    <t>soundhealth.life</t>
  </si>
  <si>
    <t>J4.Ventures, Moai Capital</t>
  </si>
  <si>
    <t>Paramesh Gopi</t>
  </si>
  <si>
    <t>pgopi@soundhealth.life</t>
  </si>
  <si>
    <t>https://soundhealth.life/about/</t>
  </si>
  <si>
    <t>FinLegal</t>
  </si>
  <si>
    <t>Consulting, Financial Services, Legal</t>
  </si>
  <si>
    <t>FinLegal is a legal firm that provides litigation funding, class action, claim management, and arbitration services.</t>
  </si>
  <si>
    <t>finlegal.io</t>
  </si>
  <si>
    <t>https://www.linkedin.com/company/finlegalio/</t>
  </si>
  <si>
    <t>hello@finlegal.io</t>
  </si>
  <si>
    <t>+44 203-488-2707</t>
  </si>
  <si>
    <t>Steve Shinn</t>
  </si>
  <si>
    <t>steve@finlegal.io</t>
  </si>
  <si>
    <t>https://www.linkedin.com/in/steveshinn/</t>
  </si>
  <si>
    <t>Vicinity Motor Corp.</t>
  </si>
  <si>
    <t>Electric Vehicle, Machinery Manufacturing, Manufacturing</t>
  </si>
  <si>
    <t>Aldergrove, British Columbia, Canada</t>
  </si>
  <si>
    <t>Vicinity Motor Corp is a supplier of electric, CNG, &amp; clean-diesel vehicles.</t>
  </si>
  <si>
    <t>vicinitymotorcorp.com</t>
  </si>
  <si>
    <t>https://www.linkedin.com/company/vicinitymotorcorp</t>
  </si>
  <si>
    <t>info@vicinitymotor.com</t>
  </si>
  <si>
    <t>(604) 607-4000</t>
  </si>
  <si>
    <t>Brent Phillips</t>
  </si>
  <si>
    <t>brent.phillips@vicinitymotor.com</t>
  </si>
  <si>
    <t>https://www.linkedin.com/in/brent-phillips-6735a660/</t>
  </si>
  <si>
    <t>Anebulo Pharmaceuticals</t>
  </si>
  <si>
    <t>Biotechnology, Life Science, mHealth</t>
  </si>
  <si>
    <t>Anebulo is a biotech company developing novel solutions for people suffering from cannabinoid overdose and substance addiction.</t>
  </si>
  <si>
    <t>anebulo.com</t>
  </si>
  <si>
    <t>info@anebulo.com</t>
  </si>
  <si>
    <t>512-598-0931</t>
  </si>
  <si>
    <t>National Institute on Drug Abuse (NIDA)</t>
  </si>
  <si>
    <t>$162.9M</t>
  </si>
  <si>
    <t>Richie Cunningham</t>
  </si>
  <si>
    <t>richie@anebulo.com</t>
  </si>
  <si>
    <t>https://www.linkedin.com/in/richie-cunningham-70ab9738/</t>
  </si>
  <si>
    <t>Bank of India</t>
  </si>
  <si>
    <t>Banking, Financial Services, Venture Capital</t>
  </si>
  <si>
    <t>Bandra, Maharashtra, India</t>
  </si>
  <si>
    <t>Bank of India is a Nationalized bank with a presence in all the major trade centers of the world.</t>
  </si>
  <si>
    <t>bankofindia.co.in</t>
  </si>
  <si>
    <t>https://www.linkedin.com/company/bank-of-india</t>
  </si>
  <si>
    <t>961.8857.279</t>
  </si>
  <si>
    <t>Rajneesh Karnatak</t>
  </si>
  <si>
    <t>rajneesh.karnatak@bankofindia.co.in</t>
  </si>
  <si>
    <t>https://www.linkedin.com/in/rajneesh-karnatak-74595920/</t>
  </si>
  <si>
    <t>Unite Students</t>
  </si>
  <si>
    <t>Education, Higher Education, Recruiting</t>
  </si>
  <si>
    <t>Unite Students builts student accommodation serving the world-leading higher education sector.</t>
  </si>
  <si>
    <t>unite-group.co.uk</t>
  </si>
  <si>
    <t>https://www.linkedin.com/company/unite-group-plc/</t>
  </si>
  <si>
    <t>salesenquiry@unite-group.co.uk</t>
  </si>
  <si>
    <t>Joe Lister</t>
  </si>
  <si>
    <t>joe.lister@unite-group.co.uk</t>
  </si>
  <si>
    <t>https://www.linkedin.com/in/joe-lister-7943742b/</t>
  </si>
  <si>
    <t>Belenos Biosciences</t>
  </si>
  <si>
    <t>Belenos Biosciences is a company.</t>
  </si>
  <si>
    <t>1 (212) 739-6400</t>
  </si>
  <si>
    <t>Placer.ai</t>
  </si>
  <si>
    <t>Analytics, Artificial Intelligence (AI), Consumer, Geospatial, Software</t>
  </si>
  <si>
    <t>Placer.ai offers a traffic analytics platform that allows anyone to generate insights into any property.</t>
  </si>
  <si>
    <t>placer.ai</t>
  </si>
  <si>
    <t>https://www.linkedin.com/company/placer</t>
  </si>
  <si>
    <t>info@placer.ai</t>
  </si>
  <si>
    <t>Spark Growth Ventures, Buckley Ventures, Josh Buckley, Buckley Ventures, Josh Buckley, Rahul Vohra, Todd Goldberg, Akkadian Ventures, JBV Capital</t>
  </si>
  <si>
    <t>Noam Ben-Zvi</t>
  </si>
  <si>
    <t>noam@placer.ai</t>
  </si>
  <si>
    <t>https://www.linkedin.com/in/noambenzvi/</t>
  </si>
  <si>
    <t>SeenCulture</t>
  </si>
  <si>
    <t>Information Services, Information Technology, Internet</t>
  </si>
  <si>
    <t>SeenCulture creates personalized Employee Experiences enabling people to feel seen beyond their job title.</t>
  </si>
  <si>
    <t>seenculture.com</t>
  </si>
  <si>
    <t>https://www.linkedin.com/company/seenculture</t>
  </si>
  <si>
    <t>LaunchVic, Techstars</t>
  </si>
  <si>
    <t>Nikki Tugano</t>
  </si>
  <si>
    <t>nikki@seenculture.com</t>
  </si>
  <si>
    <t>https://www.linkedin.com/in/nikkitugano/</t>
  </si>
  <si>
    <t>Mira</t>
  </si>
  <si>
    <t>Mira is a decentralized infrastructure platform designed to increase access to advanced AI.</t>
  </si>
  <si>
    <t>mira.network</t>
  </si>
  <si>
    <t>https://www.linkedin.com/company/mira-aroha-labs</t>
  </si>
  <si>
    <t>BITKRAFT Ventures, Framework Ventures</t>
  </si>
  <si>
    <t>Karan Sirdesai</t>
  </si>
  <si>
    <t>https://mira.network/about</t>
  </si>
  <si>
    <t>ANAFLASH</t>
  </si>
  <si>
    <t>Artificial Intelligence (AI), Energy, Internet of Things, Semiconductor</t>
  </si>
  <si>
    <t>ANAFLASH develops an energy efficient neuromorphic processor for smart edge devices.</t>
  </si>
  <si>
    <t>anaflash.com</t>
  </si>
  <si>
    <t>https://www.linkedin.com/company/anaflash-inc/</t>
  </si>
  <si>
    <t>info@anaflash.com</t>
  </si>
  <si>
    <t>612-237-4629</t>
  </si>
  <si>
    <t>Mirae Asset Venture Investment, National Science Foundation, NASA, U.S. Air Force</t>
  </si>
  <si>
    <t>Seung-Hwan (Peter) Song</t>
  </si>
  <si>
    <t>peter@anaflash.com</t>
  </si>
  <si>
    <t>https://www.linkedin.com/in/seung-hwan-peter-song-38554a40/</t>
  </si>
  <si>
    <t>Gallabox</t>
  </si>
  <si>
    <t>Perungudi, Tamil Nadu, India</t>
  </si>
  <si>
    <t>A collaborative communication tool empowering SMBs around the globe to convert conversations into actions through whatsapp business api</t>
  </si>
  <si>
    <t>gallabox.com</t>
  </si>
  <si>
    <t>https://www.linkedin.com/showcase/71317643/</t>
  </si>
  <si>
    <t>team@gallabox.com</t>
  </si>
  <si>
    <t>+91-78258 77730</t>
  </si>
  <si>
    <t>100x Entrepreneur, Prime Venture Partners</t>
  </si>
  <si>
    <t>Karthik Jagannathan</t>
  </si>
  <si>
    <t>karthik@gallabox.com</t>
  </si>
  <si>
    <t>https://www.linkedin.com/in/jkarthik/</t>
  </si>
  <si>
    <t>Angel Oak Mortgage Solutions</t>
  </si>
  <si>
    <t>Finance, Legal, Management, Marketing, Operations, Sales</t>
  </si>
  <si>
    <t>Financial Services, Information Technology, Lending, Training</t>
  </si>
  <si>
    <t>Angel Oak Mortgage Solutions is a financial services company that provides mortgage solutions.</t>
  </si>
  <si>
    <t>angeloakms.com</t>
  </si>
  <si>
    <t>https://www.linkedin.com/company/angel-oak-mortgage-solutions</t>
  </si>
  <si>
    <t>info@angeloakms.com</t>
  </si>
  <si>
    <t>(844) 209-7424</t>
  </si>
  <si>
    <t>$484.5M</t>
  </si>
  <si>
    <t>Sreeni Prabhu</t>
  </si>
  <si>
    <t>sreeni.prabhu@angeloakcapital.com</t>
  </si>
  <si>
    <t>https://www.linkedin.com/in/sreeniwas-prabhu-b583019/</t>
  </si>
  <si>
    <t>B&amp;W Fiber Glass</t>
  </si>
  <si>
    <t>Chemical, Manufacturing, Textiles</t>
  </si>
  <si>
    <t>Shelby, North Carolina, United States</t>
  </si>
  <si>
    <t>B&amp;W Fiberglass provides solutions to complex problems through innovation and proprietary technologies.</t>
  </si>
  <si>
    <t>whychoosebw.com</t>
  </si>
  <si>
    <t>https://www.linkedin.com/company/b&amp;w-fiber-glass-inc/</t>
  </si>
  <si>
    <t>sales@bwfiberglass.com</t>
  </si>
  <si>
    <t>+1 704 434 8005</t>
  </si>
  <si>
    <t>Brent Beason</t>
  </si>
  <si>
    <t>brentb@bwfiberglass.com</t>
  </si>
  <si>
    <t>https://www.linkedin.com/in/brent-beason-b4199b43/</t>
  </si>
  <si>
    <t>SonarMD</t>
  </si>
  <si>
    <t>Engineering, Finance, Information Technology, Management, Operations, Product</t>
  </si>
  <si>
    <t>SonarMD provides care management for chronic conditions that use drugs.</t>
  </si>
  <si>
    <t>sonarmd.com</t>
  </si>
  <si>
    <t>https://www.linkedin.com/company/sonarmd/</t>
  </si>
  <si>
    <t>info@sonarmd.com</t>
  </si>
  <si>
    <t>312-283-0601</t>
  </si>
  <si>
    <t>Arboretum Ventures, The Blue Venture Fund</t>
  </si>
  <si>
    <t>Beth Houck</t>
  </si>
  <si>
    <t>bhouck@sonarmd.com</t>
  </si>
  <si>
    <t>https://www.linkedin.com/in/bethahouck/</t>
  </si>
  <si>
    <t>Luscid</t>
  </si>
  <si>
    <t>Analytics</t>
  </si>
  <si>
    <t>Luscid is driven by a desire to deliver new levels of insight, accountability and efficiency for the sports.</t>
  </si>
  <si>
    <t>luscid.com</t>
  </si>
  <si>
    <t>https://www.linkedin.com/company/luscid-platform</t>
  </si>
  <si>
    <t>Harry Coe</t>
  </si>
  <si>
    <t>harry.coe@luscid.com</t>
  </si>
  <si>
    <t>https://www.linkedin.com/in/harrycoe/</t>
  </si>
  <si>
    <t>G2 Goldfields</t>
  </si>
  <si>
    <t>G2 Goldfields delivers exceptional returns at the front end of the exploration curve.</t>
  </si>
  <si>
    <t>g2goldfields.com</t>
  </si>
  <si>
    <t>info@g2goldfields.com</t>
  </si>
  <si>
    <t>416 628 5904</t>
  </si>
  <si>
    <t>AngloGold Ashanti</t>
  </si>
  <si>
    <t>Daniel Noone</t>
  </si>
  <si>
    <t>d.noone@g2goldfields.com</t>
  </si>
  <si>
    <t>https://www.linkedin.com/in/daniel-noone-8ab86343/</t>
  </si>
  <si>
    <t>Unimech Aerospace</t>
  </si>
  <si>
    <t>Unimech Aerospace operates as a manufacturer in aerospace, defense, power generation and semiconductors.</t>
  </si>
  <si>
    <t>unimechaerospace.com</t>
  </si>
  <si>
    <t>https://www.linkedin.com/company/unimech-aerospace/about/</t>
  </si>
  <si>
    <t>Anil Puthan</t>
  </si>
  <si>
    <t>anil.puthan@unimechaerospace.com</t>
  </si>
  <si>
    <t>https://www.linkedin.com/in/anil-kumar-puthan-a35b00108/</t>
  </si>
  <si>
    <t>ECO2GROW</t>
  </si>
  <si>
    <t>Energy, Energy Management, GreenTech</t>
  </si>
  <si>
    <t>Bonn, Nordrhein-Westfalen, Germany</t>
  </si>
  <si>
    <t>ECO2GROW is a B2B energy renewable energy company that helps industrial SMEs master the renewable energy age.</t>
  </si>
  <si>
    <t>en.eco2grow.com</t>
  </si>
  <si>
    <t>https://www.linkedin.com/company/eco2grow</t>
  </si>
  <si>
    <t>neoteq ventures, NRW.BANK, Techstars</t>
  </si>
  <si>
    <t>Paul Appel</t>
  </si>
  <si>
    <t>paul@eco2grow.com</t>
  </si>
  <si>
    <t>https://www.linkedin.com/in/appel-paul/</t>
  </si>
  <si>
    <t>W4 Games</t>
  </si>
  <si>
    <t>Computer, Gaming</t>
  </si>
  <si>
    <t>W4 Games helps to support the open-source Godot ecosystem by giving businesses the goods and services they require on a commercial level.</t>
  </si>
  <si>
    <t>w4games.com</t>
  </si>
  <si>
    <t>https://www.linkedin.com/company/w4games/</t>
  </si>
  <si>
    <t>contact@w4games.com</t>
  </si>
  <si>
    <t>Lux Capital, OSS Capital L.P.</t>
  </si>
  <si>
    <t>Nicola Farronato</t>
  </si>
  <si>
    <t>nfarronato@w4games.com</t>
  </si>
  <si>
    <t>https://www.linkedin.com/in/nicolafarronato2021/</t>
  </si>
  <si>
    <t>My Kindred</t>
  </si>
  <si>
    <t>Personal Health</t>
  </si>
  <si>
    <t>Manila, Manila, Philippines</t>
  </si>
  <si>
    <t>Kindred believes in championing women’s health through community and conversation.</t>
  </si>
  <si>
    <t>mykindred.co</t>
  </si>
  <si>
    <t>https://www.linkedin.com/company/mykindred/?originalSubdomain=ph</t>
  </si>
  <si>
    <t>hello@mykindred.co</t>
  </si>
  <si>
    <t>Integra Partners</t>
  </si>
  <si>
    <t>Jessica De Mesa-Lim</t>
  </si>
  <si>
    <t>jessica@mykindred.co</t>
  </si>
  <si>
    <t>https://www.linkedin.com/in/jessdemesa/</t>
  </si>
  <si>
    <t>Syntetica</t>
  </si>
  <si>
    <t>Manufacturing, Textiles</t>
  </si>
  <si>
    <t>Syntetica is a nylon recycling startup which solves the pollution problem in the fashion industry</t>
  </si>
  <si>
    <t>syntetica.co</t>
  </si>
  <si>
    <t>https://www.linkedin.com/company/syntetica-recycle</t>
  </si>
  <si>
    <t>EQT Ventures</t>
  </si>
  <si>
    <t>Marco Bertone</t>
  </si>
  <si>
    <t>marco.bertone@syntetica.co</t>
  </si>
  <si>
    <t>https://www.linkedin.com/in/marcobertone/</t>
  </si>
  <si>
    <t>Adam</t>
  </si>
  <si>
    <t>Building Material, Home Decor, Home Improvement, Home Renovation, Home Services, Marketplace</t>
  </si>
  <si>
    <t>Adam is a platform connecting homeowners and businesses with verified local professionals.</t>
  </si>
  <si>
    <t>myadam.eu</t>
  </si>
  <si>
    <t>https://www.linkedin.com/company/myadameu</t>
  </si>
  <si>
    <t>Brighteye Ventures, Presto Ventures</t>
  </si>
  <si>
    <t>Jakub Dvorak</t>
  </si>
  <si>
    <t>jakub@myadam.eu</t>
  </si>
  <si>
    <t>https://www.linkedin.com/in/jakub-dvorak/?originalSubdomain=cz</t>
  </si>
  <si>
    <t>DYNO</t>
  </si>
  <si>
    <t>Employment, Human Resources</t>
  </si>
  <si>
    <t>Offenburg, Baden-Wurttemberg, Germany</t>
  </si>
  <si>
    <t>DYNO is a company that offers digital and provision-free solutions for occupational pension schemes.</t>
  </si>
  <si>
    <t>heydyno.de</t>
  </si>
  <si>
    <t>https://www.linkedin.com/company/dyno-gmbh</t>
  </si>
  <si>
    <t>support@heydyno.de</t>
  </si>
  <si>
    <t>+49 781 12559970</t>
  </si>
  <si>
    <t>Haufe Group Ventures, 468 Capital, LEA Partners</t>
  </si>
  <si>
    <t>Luis Weber</t>
  </si>
  <si>
    <t>luis@heydyno.de</t>
  </si>
  <si>
    <t>https://www.linkedin.com/in/luis-weber-615431215/</t>
  </si>
  <si>
    <t>Orion Biotechnology</t>
  </si>
  <si>
    <t>Orion Biotechnology is a clinical stage biotechnology company developing novel medical treatments.</t>
  </si>
  <si>
    <t>orionbiotechnology.com</t>
  </si>
  <si>
    <t>https://www.linkedin.com/company/orion-biotechnology</t>
  </si>
  <si>
    <t>Keiretsu Forum, National Center for Research &amp; Development</t>
  </si>
  <si>
    <t>Mark Groper</t>
  </si>
  <si>
    <t>mark.g@orionbiotechnology.com</t>
  </si>
  <si>
    <t>https://www.linkedin.com/in/mark-groper/</t>
  </si>
  <si>
    <t>Ocula Technologies</t>
  </si>
  <si>
    <t>Analytics, Predictive Analytics</t>
  </si>
  <si>
    <t>Ocula Technologies offers advanced analytics with our sustainable growth platform enabling brands and retailers to outperform competitors.</t>
  </si>
  <si>
    <t>ocula.tech</t>
  </si>
  <si>
    <t>https://www.linkedin.com/company/ocula-technologies</t>
  </si>
  <si>
    <t>Praetura Ventures, Lloyds Banking Group</t>
  </si>
  <si>
    <t>Thomas Mckenna</t>
  </si>
  <si>
    <t>thomasm@ocula.tech</t>
  </si>
  <si>
    <t>https://www.linkedin.com/in/tommckenna1/</t>
  </si>
  <si>
    <t>RoverPass</t>
  </si>
  <si>
    <t>Enterprise Software, Leisure, Travel</t>
  </si>
  <si>
    <t>RoverPass develops a reservation management system software to make reservations online and track the availability of the site.</t>
  </si>
  <si>
    <t>roverpass.com</t>
  </si>
  <si>
    <t>https://www.linkedin.com/company/roverpass</t>
  </si>
  <si>
    <t>hello@roverpass.com</t>
  </si>
  <si>
    <t>(512)887-3932</t>
  </si>
  <si>
    <t>Michelle Smith</t>
  </si>
  <si>
    <t>michelle@roverpass.com</t>
  </si>
  <si>
    <t>https://www.linkedin.com/in/michsmith/</t>
  </si>
  <si>
    <t>Economic Opportunity Coalition</t>
  </si>
  <si>
    <t>Economic Opportunity Coalition is a historic initiative to catalyze and align public and private efforts to speed up economic growth.</t>
  </si>
  <si>
    <t>economicopportunitycoalition.org</t>
  </si>
  <si>
    <t>Goldman Sachs, American Express</t>
  </si>
  <si>
    <t>Christopher Weaver</t>
  </si>
  <si>
    <t>cweaver@rockfound.org</t>
  </si>
  <si>
    <t>https://www.linkedin.com/in/christopher-weaver-14054642/</t>
  </si>
  <si>
    <t>The Rockefeller Foundation is a key partner and supporter of the Economic Opportunity Coalition, collaborating to promote inclusive economic growth and opportunities</t>
  </si>
  <si>
    <t>Motherhood Care+</t>
  </si>
  <si>
    <t>Health Care, Retail, Wellness</t>
  </si>
  <si>
    <t>Health &amp; Wellness Tech</t>
  </si>
  <si>
    <t>motherhood.care</t>
  </si>
  <si>
    <t>https://www.tiktok.com/@motherhoodcare</t>
  </si>
  <si>
    <t>tech@motherhood.care</t>
  </si>
  <si>
    <t>Care Ventures Group</t>
  </si>
  <si>
    <t>Sy Goh</t>
  </si>
  <si>
    <t>https://www.crunchbase.com/person/sy-goh</t>
  </si>
  <si>
    <t>Owlto</t>
  </si>
  <si>
    <t>Artificial Intelligence (AI), Web3</t>
  </si>
  <si>
    <t>Owlto is an intent-driven cross-chain interoperability protocol.</t>
  </si>
  <si>
    <t>owlto.finance</t>
  </si>
  <si>
    <t>Matrixport, Bixin Ventures, CreditEase Fintech Investment Fund</t>
  </si>
  <si>
    <t>Leo Ced</t>
  </si>
  <si>
    <t>leo@owlto.finance</t>
  </si>
  <si>
    <t>https://www.cbinsights.com/company/owlto-finance/people</t>
  </si>
  <si>
    <t>InsurX</t>
  </si>
  <si>
    <t>Commercial Insurance, Insurance, InsurTech, Property Insurance</t>
  </si>
  <si>
    <t>Insurance Digital Marketplace</t>
  </si>
  <si>
    <t>insurxglobal.com</t>
  </si>
  <si>
    <t>https://www.linkedin.com/company/insurxglobal</t>
  </si>
  <si>
    <t>contact@insurxglobal.com</t>
  </si>
  <si>
    <t>Gilbert Harrap</t>
  </si>
  <si>
    <t>gilbert.harrap@insurxglobal.com</t>
  </si>
  <si>
    <t>https://www.linkedin.com/in/gilbertharrap/</t>
  </si>
  <si>
    <t>Scholarly Software</t>
  </si>
  <si>
    <t>Higher Education, Software</t>
  </si>
  <si>
    <t>Innovative Software for Higher Ed Faculty</t>
  </si>
  <si>
    <t>scholarlysoftware.com</t>
  </si>
  <si>
    <t>https://www.linkedin.com/company/scholarly-software/?viewAsMember=true</t>
  </si>
  <si>
    <t>rcowher@scholarlysoftware.com</t>
  </si>
  <si>
    <t>Rusty Cowher</t>
  </si>
  <si>
    <t>https://www.linkedin.com/in/rusty-cowher-57b43440/</t>
  </si>
  <si>
    <t>XBOW</t>
  </si>
  <si>
    <t>XBOW operates autonomously, carrying out commands and analyzing the results to achieve higher-level objectives.</t>
  </si>
  <si>
    <t>xbow.com</t>
  </si>
  <si>
    <t>https://www.linkedin.com/company/xbow</t>
  </si>
  <si>
    <t>web@xbow.com.</t>
  </si>
  <si>
    <t>Oege De Moor</t>
  </si>
  <si>
    <t>oege@xbow.com</t>
  </si>
  <si>
    <t>https://www.linkedin.com/in/oegedemoor/?originalSubdomain=mt</t>
  </si>
  <si>
    <t>Enso Spaces</t>
  </si>
  <si>
    <t>Property Management, Real Estate, Rental Property</t>
  </si>
  <si>
    <t>Enso is a human-centric community of alike visionary people seeking continuous life improvements.</t>
  </si>
  <si>
    <t>ensocoliving.com</t>
  </si>
  <si>
    <t>https://www.linkedin.com/company/enso-coliving/</t>
  </si>
  <si>
    <t>michael.erd@ensospaces.com</t>
  </si>
  <si>
    <t>XY Booster</t>
  </si>
  <si>
    <t>Michael Gomez</t>
  </si>
  <si>
    <t>https://www.linkedin.com/in/michaelerdgomez/?locale=en_US</t>
  </si>
  <si>
    <t>Enso Coliving and Enso Coliving are likely the same entity or brand</t>
  </si>
  <si>
    <t>Lion One Metals</t>
  </si>
  <si>
    <t>Lion One Metals is a resource company primarily advancing gold projects.</t>
  </si>
  <si>
    <t>liononemetals.com</t>
  </si>
  <si>
    <t>https://www.linkedin.com/company/lion-one-metals-limited</t>
  </si>
  <si>
    <t>info@liononemetals.com</t>
  </si>
  <si>
    <t>1-866-805-1250</t>
  </si>
  <si>
    <t>Walter Berukoff</t>
  </si>
  <si>
    <t>wberukoff@liononemetals.com</t>
  </si>
  <si>
    <t>https://liononemetals.com/about/management/#:~:text=Walter%20Berukoff,OF%20THE%20BOARD</t>
  </si>
  <si>
    <t>TSING STANDARD</t>
  </si>
  <si>
    <t>Artificial Intelligence (AI), Automotive, Big Data</t>
  </si>
  <si>
    <t>Wujiang, Jiangsu, China</t>
  </si>
  <si>
    <t>TSING STANDARD develops automotive testing products using big data and artificial intelligence.</t>
  </si>
  <si>
    <t>tsingstandard.com</t>
  </si>
  <si>
    <t>10-5272-5308</t>
  </si>
  <si>
    <t>The Great Wall Capital Management, Shell Ventures, Tsinghua Research Capital, HD Capital</t>
  </si>
  <si>
    <t>Han Dong</t>
  </si>
  <si>
    <t>https://www.crunchbase.com/organization/tsing-standard</t>
  </si>
  <si>
    <t>Icanheal</t>
  </si>
  <si>
    <t>Finance, Health Care</t>
  </si>
  <si>
    <t>Icanheal platform that offers finance for healthcare as well as patient navigation.</t>
  </si>
  <si>
    <t>icanheal.in</t>
  </si>
  <si>
    <t>https://www.linkedin.com/company/heal-i-can-healthcare-services/about/</t>
  </si>
  <si>
    <t>Amit Backliwal</t>
  </si>
  <si>
    <t>amit.backliwal@icanheal.in</t>
  </si>
  <si>
    <t>https://www.linkedin.com/in/amitbackliwal/</t>
  </si>
  <si>
    <t>Volcan</t>
  </si>
  <si>
    <t>Mining, Ports and Harbors</t>
  </si>
  <si>
    <t>Santiago De Surco, Lima, Peru</t>
  </si>
  <si>
    <t>Volcan is a mining company and producer of zinc, lead, and silver.</t>
  </si>
  <si>
    <t>volcan.com.pe</t>
  </si>
  <si>
    <t>https://in.linkedin.com/company/volcan-cia-minera-saa</t>
  </si>
  <si>
    <t>(511) 416-7000</t>
  </si>
  <si>
    <t>Luis Herrera</t>
  </si>
  <si>
    <t>lherrera@volcan.com.pe</t>
  </si>
  <si>
    <t>https://www.linkedin.com/in/luis-herrera-859018a8/</t>
  </si>
  <si>
    <t>W Labs</t>
  </si>
  <si>
    <t>W is the men's personal care brand.</t>
  </si>
  <si>
    <t>getw.com</t>
  </si>
  <si>
    <t>https://www.linkedin.com/company/getw/</t>
  </si>
  <si>
    <t>Shrug Capital, Anti Fund</t>
  </si>
  <si>
    <t>Woodie Hillyard</t>
  </si>
  <si>
    <t>woodie@getw.com</t>
  </si>
  <si>
    <t>https://www.linkedin.com/in/woodie-hillyard-9a90071b/</t>
  </si>
  <si>
    <t>AZUL Energy</t>
  </si>
  <si>
    <t>Energy, Energy Management, Recycling</t>
  </si>
  <si>
    <t>Sendai, Miyagi, Japan</t>
  </si>
  <si>
    <t>AZUL Energy is a manufacturer of air battery-related products.</t>
  </si>
  <si>
    <t>azul-energy.co.jp</t>
  </si>
  <si>
    <t>info@azul-energy.co.jp</t>
  </si>
  <si>
    <t>Biomimicry Institute, Governance Partners, Mitsubishi UFJ Capital, Spiral Capital, MassChallenge, Future Venture Capital, MAKOTO</t>
  </si>
  <si>
    <t>Koju Ito</t>
  </si>
  <si>
    <t>koju.ito@azul-energy.co.jp</t>
  </si>
  <si>
    <t>https://www.linkedin.com/in/koju-ito-536742223/</t>
  </si>
  <si>
    <t>CapShift</t>
  </si>
  <si>
    <t>Financial Services, Hedge Funds, Venture Capital</t>
  </si>
  <si>
    <t>West Newton, Massachusetts, United States</t>
  </si>
  <si>
    <t>CapShift is an impact investing platform that allows financial and philanthropic institutions to invest for a better tomorrow.</t>
  </si>
  <si>
    <t>capshift.com</t>
  </si>
  <si>
    <t>https://www.linkedin.com/company/capshift</t>
  </si>
  <si>
    <t>info@capshift.com</t>
  </si>
  <si>
    <t>Aperio, Bain Capital</t>
  </si>
  <si>
    <t>Adam Rein</t>
  </si>
  <si>
    <t>arein@capshift.com</t>
  </si>
  <si>
    <t>https://www.linkedin.com/in/adamrein/</t>
  </si>
  <si>
    <t>Kemitt</t>
  </si>
  <si>
    <t>E-Commerce, Furniture, Information Technology, Marketplace</t>
  </si>
  <si>
    <t>Gîza, Al Jizah, Egypt</t>
  </si>
  <si>
    <t>Kemitt is an online store for furniture.</t>
  </si>
  <si>
    <t>kemitt.com</t>
  </si>
  <si>
    <t>https://www.linkedin.com/company/kemitt</t>
  </si>
  <si>
    <t>hello@kemitt.com</t>
  </si>
  <si>
    <t>Mahmoud Fouad</t>
  </si>
  <si>
    <t>mahmoud@kemitt.com</t>
  </si>
  <si>
    <t>https://www.linkedin.com/in/mfouads/</t>
  </si>
  <si>
    <t>Depa</t>
  </si>
  <si>
    <t>Manufacturing, Natural Resources, Oil and Gas</t>
  </si>
  <si>
    <t>Heraklion, Iraklion, Greece</t>
  </si>
  <si>
    <t>Depa is a natural gas company that produces and distributes natural gas.</t>
  </si>
  <si>
    <t>depa.gr</t>
  </si>
  <si>
    <t>https://www.linkedin.com/company/depa-commercial</t>
  </si>
  <si>
    <t>pr@depa.gr</t>
  </si>
  <si>
    <t>+30 210 270 1000</t>
  </si>
  <si>
    <t>Konstantinos Xifaras</t>
  </si>
  <si>
    <t>k.xifaras@depa.gr</t>
  </si>
  <si>
    <t>https://www.linkedin.com/in/konstantinosxifaras/</t>
  </si>
  <si>
    <t>Brenig Therapeutics</t>
  </si>
  <si>
    <t>Brenig Therapeutics develops therapies for neurodegenerative disorders.</t>
  </si>
  <si>
    <t>New Enterprise Associates</t>
  </si>
  <si>
    <t>Keno Gutierrez</t>
  </si>
  <si>
    <t>General Partner</t>
  </si>
  <si>
    <t>https://pitchbook.com/profiles/person/144011-17P</t>
  </si>
  <si>
    <t>Zivoe Finance</t>
  </si>
  <si>
    <t>Zivoe Finance is a lending company that provides loan and credit services.</t>
  </si>
  <si>
    <t>zivoe.com</t>
  </si>
  <si>
    <t>https://www.linkedin.com/company/zivoe-finance</t>
  </si>
  <si>
    <t>Kristal Gruevski</t>
  </si>
  <si>
    <t>kg@zivoe.com</t>
  </si>
  <si>
    <t>https://www.linkedin.com/in/kristal-gruevski/</t>
  </si>
  <si>
    <t>mogenius</t>
  </si>
  <si>
    <t>Cloud Computing, DevOps, Enterprise, Internet, SaaS, Software</t>
  </si>
  <si>
    <t>Cologne, Nordrhein-Westfalen, Germany</t>
  </si>
  <si>
    <t>mogenius is a Kubernetes Operations Platform that helps teams to deploy and manage applications on Kubernetes easily.</t>
  </si>
  <si>
    <t>mogenius.com</t>
  </si>
  <si>
    <t>http://www.linkedin.com/company/mogenius</t>
  </si>
  <si>
    <t>info@mogenius.com</t>
  </si>
  <si>
    <t>CONCEPTUM Beteiligungsgesellschaft mbH, seed + speed Ventures, Smart Infrastructure Ventures ('SIVentures'), STS Ventures</t>
  </si>
  <si>
    <t>Gerrit Schumann</t>
  </si>
  <si>
    <t>gerrit@mogenius.com</t>
  </si>
  <si>
    <t>https://www.linkedin.com/in/gerrit-schumann-9b8b891/</t>
  </si>
  <si>
    <t>Masa Research</t>
  </si>
  <si>
    <t>Masa Research makes heavy industries, especially mining and manufacturing, light by using AI to streamline their heavy workflow processes.</t>
  </si>
  <si>
    <t>joinmasa.ai</t>
  </si>
  <si>
    <t>https://www.linkedin.com/company/masa-ai/</t>
  </si>
  <si>
    <t>admin@joinmasa.ai</t>
  </si>
  <si>
    <t>Davyn Sudirdjo</t>
  </si>
  <si>
    <t>davyn@joinmasa.ai</t>
  </si>
  <si>
    <t>https://www.linkedin.com/in/davynsudirdjo/</t>
  </si>
  <si>
    <t>Hume Supernatural</t>
  </si>
  <si>
    <t>Consumer Goods, Personal Health, Retail, Wellness</t>
  </si>
  <si>
    <t>Encinitas, California, United States</t>
  </si>
  <si>
    <t>Hume Supernatural is a personal care company that offers chemical-free deodorants.</t>
  </si>
  <si>
    <t>humesupernatural.com</t>
  </si>
  <si>
    <t>https://www.linkedin.com/company/hume-supernatural</t>
  </si>
  <si>
    <t>info@humesupernatural.com</t>
  </si>
  <si>
    <t>Jeremy Horowitz</t>
  </si>
  <si>
    <t>jeremy@humesupernatural.com</t>
  </si>
  <si>
    <t>https://www.linkedin.com/in/jeremy-horowitz-630899ba/</t>
  </si>
  <si>
    <t>Latitudo40</t>
  </si>
  <si>
    <t>AgTech, Artificial Intelligence (AI), Geospatial, Machine Learning, Risk Management, Smart Cities, Software</t>
  </si>
  <si>
    <t>Napoli, Campania, Italy</t>
  </si>
  <si>
    <t>Latitudo40 is a Techstars portfolio company. Using satellite imagery and AI for new solutions in the smart cities and agritech sector</t>
  </si>
  <si>
    <t>latitudo40.com</t>
  </si>
  <si>
    <t>https://www.linkedin.com/company/latitudo-40</t>
  </si>
  <si>
    <t>info@latitudo40.com</t>
  </si>
  <si>
    <t>Open Venture, CRiF, Techstars</t>
  </si>
  <si>
    <t>Mauro Manente</t>
  </si>
  <si>
    <t>mauro.manente@latitudo40.com</t>
  </si>
  <si>
    <t>https://www.linkedin.com/in/mmanente/</t>
  </si>
  <si>
    <t>Billfold POS</t>
  </si>
  <si>
    <t>Events, Mobile Payments, Software</t>
  </si>
  <si>
    <t>Manhattan, New York, United States</t>
  </si>
  <si>
    <t>Point-of-Sales (POS) for live events and venues</t>
  </si>
  <si>
    <t>billfoldpos.com</t>
  </si>
  <si>
    <t>https://www.linkedin.com/company/billfoldpos/</t>
  </si>
  <si>
    <t>info@billfoldpos.com</t>
  </si>
  <si>
    <t>877-734-3767</t>
  </si>
  <si>
    <t>Bambu Ventures, Fran Tarkenton, Inertia Ventures, Elektron Ventures, FMS Capital</t>
  </si>
  <si>
    <t>Stas Chijik</t>
  </si>
  <si>
    <t>stas@billfoldpos.com</t>
  </si>
  <si>
    <t>https://www.linkedin.com/in/stas-chijik-58146a39/</t>
  </si>
  <si>
    <t>Echo Chunk AI</t>
  </si>
  <si>
    <t>Card and Board Games, Information Technology</t>
  </si>
  <si>
    <t>Echo Chunk builds epic strategy games that generate themselves.</t>
  </si>
  <si>
    <t>echochunk.com</t>
  </si>
  <si>
    <t>https://www.linkedin.com/company/echochunkai</t>
  </si>
  <si>
    <t>Sami Ramly</t>
  </si>
  <si>
    <t>sami@echochess.com</t>
  </si>
  <si>
    <t>https://www.linkedin.com/in/samiramly/</t>
  </si>
  <si>
    <t>Houmo.AI</t>
  </si>
  <si>
    <t>Houmo.AI is a semiconductor company that develops an integrated circuit storage technology for AI computing.</t>
  </si>
  <si>
    <t>houmo.ai</t>
  </si>
  <si>
    <t>https://www.linkedin.com/company/%E5%90%8E%E6%91%A9%E6%99%BA%E8%83%BD</t>
  </si>
  <si>
    <t>China Mobile, Matrix, Qiming Venture Partners, Qiming Venture Partners, Sequoia Capital China</t>
  </si>
  <si>
    <t>Qiang Wu</t>
  </si>
  <si>
    <t>qiang.wu@houmo.ai</t>
  </si>
  <si>
    <t>https://www.linkedin.com/in/qiang-wu-at-fb/</t>
  </si>
  <si>
    <t>Big Bold Health</t>
  </si>
  <si>
    <t>Finance, Management, Medical &amp; Science, Operations, Sales</t>
  </si>
  <si>
    <t>Health Care, Nutrition, Wellness</t>
  </si>
  <si>
    <t>Big Bold Health is a platform company providing immune health solutions through nature's wisdom and modern science.</t>
  </si>
  <si>
    <t>bigboldhealth.com</t>
  </si>
  <si>
    <t>https://www.linkedin.com/company/bigboldhealth</t>
  </si>
  <si>
    <t>customerservice@bigboldhealth.com</t>
  </si>
  <si>
    <t>S2G Ventures</t>
  </si>
  <si>
    <t>Jeffrey Bland</t>
  </si>
  <si>
    <t>jeffbland@bigboldhealth.com</t>
  </si>
  <si>
    <t>https://www.linkedin.com/in/jeffrey-bland-phd/</t>
  </si>
  <si>
    <t>Synyi</t>
  </si>
  <si>
    <t>An artificial intelligence-powered medical data solutions provider based in Shanghai,China.</t>
  </si>
  <si>
    <t>synyi.com</t>
  </si>
  <si>
    <t>https://www.linkedin.com/company/synyi/</t>
  </si>
  <si>
    <t>contact@synyi.com</t>
  </si>
  <si>
    <t>021-58342202</t>
  </si>
  <si>
    <t>IDG Capital, Tencent, Xianghe Capital, GGV Capital</t>
  </si>
  <si>
    <t>Shaodian Zhang</t>
  </si>
  <si>
    <t>shaodian@synyi.com</t>
  </si>
  <si>
    <t>https://www.linkedin.com/in/shaodian-zhang-130bab33/</t>
  </si>
  <si>
    <t>Oklahoma State University</t>
  </si>
  <si>
    <t>1890-12-25</t>
  </si>
  <si>
    <t>Education, Social Impact, Universities</t>
  </si>
  <si>
    <t>Stillwater, Oklahoma, United States</t>
  </si>
  <si>
    <t>Oklahoma State University is a modern land-grant university that prepares students for success. OSU is America’s Brightest Orange.</t>
  </si>
  <si>
    <t>go.okstate.edu</t>
  </si>
  <si>
    <t>https://www.linkedin.com/company/oklahoma-state-university</t>
  </si>
  <si>
    <t>contactus@okstate.edu</t>
  </si>
  <si>
    <t>U.S. Environmental Protection Agency, National Institute of Food and Agriculture, US Department of Commerce, Economic Development Administation, Parkinson's Foundation, NASA, U.S. Small Business Administration</t>
  </si>
  <si>
    <t>Kayse Shrum</t>
  </si>
  <si>
    <t>kayse.shrum@okstate.edu</t>
  </si>
  <si>
    <t>https://www.linkedin.com/in/kayseshrum1998/</t>
  </si>
  <si>
    <t>Sofiac</t>
  </si>
  <si>
    <t>Finance, Financial Services, Supply Chain Management</t>
  </si>
  <si>
    <t>SOFIAC helps commercial and industrial sector businesses to increase their profitability through development, financing.</t>
  </si>
  <si>
    <t>sofiac.ca</t>
  </si>
  <si>
    <t>https://www.linkedin.com/company/la-sofiac/?originalSubdomain=ca</t>
  </si>
  <si>
    <t>info@sofiac.ca</t>
  </si>
  <si>
    <t>Natural Resources Canada, Fiera Private Debt, The Canada Infrastructure Bank</t>
  </si>
  <si>
    <t>Michel Méthot</t>
  </si>
  <si>
    <t>mmethot@sofiac.ca</t>
  </si>
  <si>
    <t>https://www.linkedin.com/in/michel-m%C3%A9thot/</t>
  </si>
  <si>
    <t>Reveal-Dx</t>
  </si>
  <si>
    <t>Artificial Intelligence (AI), Health Care, Medical, Medical Device, Software</t>
  </si>
  <si>
    <t>Reveal-Dx is a software company that develops an AI-based lung diagnosis tool for healthcare professionals.</t>
  </si>
  <si>
    <t>reveal-dx.com</t>
  </si>
  <si>
    <t>https://www.linkedin.com/company/reveal-dx/</t>
  </si>
  <si>
    <t>Chris Wood</t>
  </si>
  <si>
    <t>chris@reveal-dx.com</t>
  </si>
  <si>
    <t>https://www.linkedin.com/in/chris-wood-3ba6661/</t>
  </si>
  <si>
    <t>STYLEST</t>
  </si>
  <si>
    <t>E-Commerce, Fashion, Women's</t>
  </si>
  <si>
    <t>Millbrook, New York, United States</t>
  </si>
  <si>
    <t>The Most Fashionable Sculpting Swimwear and the #1 Swim Bra in the World. Creators of Aqualingerie™ &amp; The STYLEST Swim System™.</t>
  </si>
  <si>
    <t>stylest.com</t>
  </si>
  <si>
    <t>https://www.linkedin.com/company/80475092</t>
  </si>
  <si>
    <t>Alia Ahmed-Yahia</t>
  </si>
  <si>
    <t>alia@stylest.com</t>
  </si>
  <si>
    <t>https://www.linkedin.com/in/aliaahmedyahia/</t>
  </si>
  <si>
    <t>DonorsChoose</t>
  </si>
  <si>
    <t>Charity, Education, Humanitarian, Non Profit</t>
  </si>
  <si>
    <t>DonorsChoose is a nonprofit classroom funding site for public school teachers.</t>
  </si>
  <si>
    <t>donorschoose.org</t>
  </si>
  <si>
    <t>https://www.linkedin.com/company/donorschoose</t>
  </si>
  <si>
    <t>info@donorschoose.org</t>
  </si>
  <si>
    <t>Donaldson Foundation, Chan Zuckerberg Initiative, PNC</t>
  </si>
  <si>
    <t>Alix Guerrier</t>
  </si>
  <si>
    <t>alix.guerrier@donorschoose.org</t>
  </si>
  <si>
    <t>https://www.linkedin.com/in/alixguerrier/</t>
  </si>
  <si>
    <t>Wisedrive Technologies</t>
  </si>
  <si>
    <t>Autonomous Vehicles, Recreational Vehicles</t>
  </si>
  <si>
    <t>Wisedrive Technologies aim to provide customers with top-notch warranty service that helps them maintain their cars well.</t>
  </si>
  <si>
    <t>wisedrive.in</t>
  </si>
  <si>
    <t>https://www.linkedin.com/company/wisedrivewarranty/</t>
  </si>
  <si>
    <t>Rigel Capital, LC Nueva Investment Partners</t>
  </si>
  <si>
    <t>Shashank Sharma</t>
  </si>
  <si>
    <t>shashank@wisedrive.in</t>
  </si>
  <si>
    <t>https://www.linkedin.com/in/shashank-sharma-67bb7475/</t>
  </si>
  <si>
    <t>Alixia</t>
  </si>
  <si>
    <t>Alixia is a medical research company that engages in developing new modalities to treat cancer, aging, and inflammation.</t>
  </si>
  <si>
    <t>alixia.com</t>
  </si>
  <si>
    <t>https://www.linkedin.com/company/alixia-therapeutics/</t>
  </si>
  <si>
    <t>info@alixia.com</t>
  </si>
  <si>
    <t>Helen Y. Chen</t>
  </si>
  <si>
    <t>helen@alixia.com</t>
  </si>
  <si>
    <t>https://www.linkedin.com/in/helen-y-chen-7951641/</t>
  </si>
  <si>
    <t>Oakbio</t>
  </si>
  <si>
    <t>Biotechnology, GreenTech, Product Research</t>
  </si>
  <si>
    <t>Oakbio creates technologies that transform carbon emissions from harmful waste into high value products.</t>
  </si>
  <si>
    <t>oakbio.com</t>
  </si>
  <si>
    <t>https://www.linkedin.com/company/oakbio-inc.</t>
  </si>
  <si>
    <t>David Tze</t>
  </si>
  <si>
    <t>dtze@novonutrients.com</t>
  </si>
  <si>
    <t>https://www.linkedin.com/in/davidtze/</t>
  </si>
  <si>
    <t>Oakbio, Inc. doing business as NovoNutrients</t>
  </si>
  <si>
    <t>Amity</t>
  </si>
  <si>
    <t>Communications Infrastructure, Developer APIs, Messaging, Mobile Apps, Social Network, Software</t>
  </si>
  <si>
    <t>Amity powers in-app social experiences, helping developers to easily add pre-built social features to any app with a few lines of code.</t>
  </si>
  <si>
    <t>amity.co</t>
  </si>
  <si>
    <t>https://www.linkedin.com/company/amity-hq</t>
  </si>
  <si>
    <t>info@amity.co</t>
  </si>
  <si>
    <t>+44 (0)20 3846 3730</t>
  </si>
  <si>
    <t>Insight Capital, SMDV, AlteriQ Global, SMDV, ITOCHU Corporation, Gobi Partners</t>
  </si>
  <si>
    <t>Korawad Chearavanont</t>
  </si>
  <si>
    <t>korawad@amity.co</t>
  </si>
  <si>
    <t>https://www.linkedin.com/in/korawad-chearavanont-0aa02152/</t>
  </si>
  <si>
    <t>MEPSO</t>
  </si>
  <si>
    <t>Electrical Distribution, Electronics, Industrial</t>
  </si>
  <si>
    <t>MEPSO manages electricity transmission and capacity allocation in Macedonia, serving distribution grids and industrial consumers.</t>
  </si>
  <si>
    <t>mepso.com.mk</t>
  </si>
  <si>
    <t>https://www.linkedin.com/organization-guest/company/mepso-a-d</t>
  </si>
  <si>
    <t>info@mepso.com.mk</t>
  </si>
  <si>
    <t>389-2-3149-811</t>
  </si>
  <si>
    <t>Nikola Rilak</t>
  </si>
  <si>
    <t>General Director</t>
  </si>
  <si>
    <t>nikola.rilak@mepso.com.mk</t>
  </si>
  <si>
    <t>https://www.mepso.com.mk/index.php/en/contact#:~:text=Deputy%20General%20Director%3A%C2%A0Nikola%20Rilak</t>
  </si>
  <si>
    <t>Assiduous</t>
  </si>
  <si>
    <t>Artificial Intelligence (AI), Business Development, Finance, Information Technology, Productivity Tools, Software</t>
  </si>
  <si>
    <t>Assiduous offers a digital platform for transaction planning, focusing on making companies financeable.</t>
  </si>
  <si>
    <t>assiduous.tech</t>
  </si>
  <si>
    <t>http://www.linkedin.com/company/assiduous</t>
  </si>
  <si>
    <t>support@assiduous.tech.</t>
  </si>
  <si>
    <t>EIT Digital, Enterprise Ireland</t>
  </si>
  <si>
    <t>Fergal Meegan</t>
  </si>
  <si>
    <t>fergal@assiduous.tech</t>
  </si>
  <si>
    <t>https://www.linkedin.com/in/fergal-meegan-13b2215/</t>
  </si>
  <si>
    <t>Devnagri</t>
  </si>
  <si>
    <t>Artificial Intelligence (AI), Developer APIs, Machine Learning, Natural Language Processing, PaaS, SaaS, Software</t>
  </si>
  <si>
    <t>Devnagri is an AI-powered Translation Platform translating the content in Indian Languages using automation, delivering solutions to B2B</t>
  </si>
  <si>
    <t>devnagri.com</t>
  </si>
  <si>
    <t>https://www.linkedin.com/company/thedevnagri/</t>
  </si>
  <si>
    <t>nakul@devnagri.com</t>
  </si>
  <si>
    <t>Inflection Point Ventures, Karan Bhagi, Venture Catalysts</t>
  </si>
  <si>
    <t>Nakul Kundra</t>
  </si>
  <si>
    <t>https://www.linkedin.com/in/kundra-nakul/</t>
  </si>
  <si>
    <t>Linkcharging Technology</t>
  </si>
  <si>
    <t>Automotive, Energy, Energy Management, Manufacturing</t>
  </si>
  <si>
    <t>Xian, Hunan, China</t>
  </si>
  <si>
    <t>Linkcharging Technology specializes in the research and development of energy vehicle charging equipment.</t>
  </si>
  <si>
    <t>linkcharging.cn</t>
  </si>
  <si>
    <t>https://www.linkedin.com/company/lvdian-best-evcharging-tech-co-ltd</t>
  </si>
  <si>
    <t>info@linkcharging.com</t>
  </si>
  <si>
    <t>400-016-8626</t>
  </si>
  <si>
    <t>PetroChina Kunlun Capital, Yunhao Capital</t>
  </si>
  <si>
    <t>Qingmin Yuan</t>
  </si>
  <si>
    <t>https://pitchbook.com/profiles/company/492840-28#research</t>
  </si>
  <si>
    <t>ALBA Robot</t>
  </si>
  <si>
    <t>Artificial Intelligence (AI), Autonomous Vehicles, Internet, Internet of Things, Medical Device</t>
  </si>
  <si>
    <t>Torino, Piemonte, Italy</t>
  </si>
  <si>
    <t>ALBA Robot, and end to end mobility solution for silver economy</t>
  </si>
  <si>
    <t>alba-robot.com</t>
  </si>
  <si>
    <t>https://www.linkedin.com/company/alba-robot/</t>
  </si>
  <si>
    <t>info@alba-robot.com</t>
  </si>
  <si>
    <t>Cysero</t>
  </si>
  <si>
    <t>Andrea Bertaia Segato</t>
  </si>
  <si>
    <t>andrea@alba-robot.com</t>
  </si>
  <si>
    <t>https://www.linkedin.com/in/andrea-bertaia/</t>
  </si>
  <si>
    <t>TaiSan</t>
  </si>
  <si>
    <t>Automotive, Energy, Energy Storage, Manufacturing</t>
  </si>
  <si>
    <t>Sustainable and Low-Cost Battery Energy Storage</t>
  </si>
  <si>
    <t>taisan.co.uk</t>
  </si>
  <si>
    <t>https://www.linkedin.com/company/taisan-energy/</t>
  </si>
  <si>
    <t>founder@taisan.co.uk</t>
  </si>
  <si>
    <t>EIT InnoEnergy, TSP Ventures, Connected Places Catapult, Royal Academy of Engineering, Innovate UK, Cranfield University</t>
  </si>
  <si>
    <t>Sanzhar Taizhan</t>
  </si>
  <si>
    <t>https://www.linkedin.com/in/sanzhar-taizhan/</t>
  </si>
  <si>
    <t>etherfuse</t>
  </si>
  <si>
    <t>Blockchain</t>
  </si>
  <si>
    <t>Through Etherfuse, everyone on the planet may participate in the future of Web 3.</t>
  </si>
  <si>
    <t>etherfuse.com</t>
  </si>
  <si>
    <t>https://www.linkedin.com/company/etherfuse</t>
  </si>
  <si>
    <t>North Island Ventures, White Star Capital</t>
  </si>
  <si>
    <t>David Taylor</t>
  </si>
  <si>
    <t>dave@etherfuse.com</t>
  </si>
  <si>
    <t>https://www.linkedin.com/in/lifehug/</t>
  </si>
  <si>
    <t>Carry</t>
  </si>
  <si>
    <t>Financial Services, Wealth Management</t>
  </si>
  <si>
    <t>Carry helps business owners and modern professionals build wealth.</t>
  </si>
  <si>
    <t>carrymoney.com</t>
  </si>
  <si>
    <t>https://www.linkedin.com/company/carrymoney/</t>
  </si>
  <si>
    <t>Accomplice, Vibe VC</t>
  </si>
  <si>
    <t>Ankur Nagpal</t>
  </si>
  <si>
    <t>ankur@carrymoney.com</t>
  </si>
  <si>
    <t>https://www.linkedin.com/in/ankurnagpal/</t>
  </si>
  <si>
    <t>Intus Bio</t>
  </si>
  <si>
    <t>Bioinformatics, Biotechnology, Health Care, Health Diagnostics</t>
  </si>
  <si>
    <t>Farmington, Connecticut, United States</t>
  </si>
  <si>
    <t>Intus Bio's Titan-1 platform is powering a microbiome revolution, by unlocking insights into the role of bacteria across health ouctomes</t>
  </si>
  <si>
    <t>intusbio.com</t>
  </si>
  <si>
    <t>https://www.linkedin.com/company/intus-biosciences/</t>
  </si>
  <si>
    <t>info@intusbio.com</t>
  </si>
  <si>
    <t>Paul Denslow</t>
  </si>
  <si>
    <t>paul.denslow@intusbio.com</t>
  </si>
  <si>
    <t>https://www.linkedin.com/in/paul-denslow/</t>
  </si>
  <si>
    <t>NicOx</t>
  </si>
  <si>
    <t>Engineering, Human Resources, Information Technology, Legal, Management, Medical &amp; Science, Operations</t>
  </si>
  <si>
    <t>Valbonne, Provence-Alpes-Cote d'Azur, France</t>
  </si>
  <si>
    <t>Nicox is an international ophthalmology company developing innovative solutions to help maintain vision and improve ocular health.</t>
  </si>
  <si>
    <t>nicox.com</t>
  </si>
  <si>
    <t>https://www.linkedin.com/company/nicox</t>
  </si>
  <si>
    <t>nicox@nicox.com</t>
  </si>
  <si>
    <t>33 4 97 24 53 00</t>
  </si>
  <si>
    <t>Kreos Capital</t>
  </si>
  <si>
    <t>Gavin Spencer</t>
  </si>
  <si>
    <t>spencer@nicox.com</t>
  </si>
  <si>
    <t>https://www.linkedin.com/in/gavin-spencer-b26849/</t>
  </si>
  <si>
    <t>vijil</t>
  </si>
  <si>
    <t>Vijil is an AI software startup that helps developers build and operate intelligent agents that people can trust.</t>
  </si>
  <si>
    <t>vijil.ai</t>
  </si>
  <si>
    <t>https://www.linkedin.com/company/vijil</t>
  </si>
  <si>
    <t>Gradient Ventures, Mayfield Fund</t>
  </si>
  <si>
    <t>Vin Sharma</t>
  </si>
  <si>
    <t>vin@vijil.ai</t>
  </si>
  <si>
    <t>https://www.linkedin.com/in/ciphr/</t>
  </si>
  <si>
    <t>Mirai no Genba</t>
  </si>
  <si>
    <t>Analytics, Artificial Intelligence (AI), Data Visualization</t>
  </si>
  <si>
    <t>Mirai no Genba is an IT company that offers AI form creation, input assist, data analytics,and visualization services.</t>
  </si>
  <si>
    <t>mirai-genba.com</t>
  </si>
  <si>
    <t>DNX Ventures</t>
  </si>
  <si>
    <t>Tetsuta Sato</t>
  </si>
  <si>
    <t>https://mirai-genba.com/news/kLfYQcBB</t>
  </si>
  <si>
    <t>Knox Energy Solutions</t>
  </si>
  <si>
    <t>Energy Storage, Fuel Cell, Marine Transportation, Renewable Energy</t>
  </si>
  <si>
    <t>Knox Energy Solutions AS providing hydrogen fueling solutions for the maritime sector.</t>
  </si>
  <si>
    <t>hyon.no</t>
  </si>
  <si>
    <t>https://www.linkedin.com/company/hyon-as/</t>
  </si>
  <si>
    <t>tomas.tronstad@hyon.no</t>
  </si>
  <si>
    <t>+4793 65 07 66</t>
  </si>
  <si>
    <t>Geir Aune</t>
  </si>
  <si>
    <t>ga@knox-energy.com</t>
  </si>
  <si>
    <t>https://pitchbook.com/profiles/company/279707-86#research</t>
  </si>
  <si>
    <t>Legal Name Knox Energy Solutions</t>
  </si>
  <si>
    <t>FoolFarm</t>
  </si>
  <si>
    <t>Artificial Intelligence (AI), Blockchain, Cyber Security, Machine Learning, Natural Language Processing, Software</t>
  </si>
  <si>
    <t>Milano, Lombardia, Italy</t>
  </si>
  <si>
    <t>Milan-based Venture Builder specialised in Generative AI &amp; Deep-Tech</t>
  </si>
  <si>
    <t>foolfarm.com</t>
  </si>
  <si>
    <t>https://www.linkedin.com/company/foolfarm/</t>
  </si>
  <si>
    <t>info@foolfarm.com</t>
  </si>
  <si>
    <t>+39 +39 0289692620</t>
  </si>
  <si>
    <t>Andrea Cinelli</t>
  </si>
  <si>
    <t>andreacinelli@foolfarm.com</t>
  </si>
  <si>
    <t>https://www.linkedin.com/in/cinellia/?locale=en_US</t>
  </si>
  <si>
    <t>Shell Petroleum Development Company of Nigeria</t>
  </si>
  <si>
    <t>Abuja, Federal Capital Territory, Nigeria</t>
  </si>
  <si>
    <t>Shell is a global group of energy and petrochemicals companies.</t>
  </si>
  <si>
    <t>shell.com.ng</t>
  </si>
  <si>
    <t>https://www.linkedin.com/company/the-shell-petroleum-development-company-of-nigeria-ltd-</t>
  </si>
  <si>
    <t>spdccommunitycontact@shell.com</t>
  </si>
  <si>
    <t>+234 (0) 8070260165</t>
  </si>
  <si>
    <t>Chappal Energies</t>
  </si>
  <si>
    <t>Wael Sawan</t>
  </si>
  <si>
    <t>wael.sawan@shell.com</t>
  </si>
  <si>
    <t>https://www.linkedin.com/in/wael-sawan/</t>
  </si>
  <si>
    <t>HyImpulse Technologies GmbH</t>
  </si>
  <si>
    <t>Neuenstadt Am Kocher, Baden-Wurttemberg, Germany</t>
  </si>
  <si>
    <t>HyImpulse is an aerospace company that develops small orbital launchers.</t>
  </si>
  <si>
    <t>hyimpulse.de</t>
  </si>
  <si>
    <t>https://www.linkedin.com/company/hyimpulse</t>
  </si>
  <si>
    <t>contact@hyimpulse.de</t>
  </si>
  <si>
    <t>+49 7139 5574910</t>
  </si>
  <si>
    <t>UK Space Agency</t>
  </si>
  <si>
    <t>Christian Schmierer</t>
  </si>
  <si>
    <t>schmierer@hyimpulse.de</t>
  </si>
  <si>
    <t>https://www.linkedin.com/in/christian-schmierer-222b84136/</t>
  </si>
  <si>
    <t>POSH</t>
  </si>
  <si>
    <t>Consumer Software, Event Management, Ticketing</t>
  </si>
  <si>
    <t>The go-to platform for social experiences.</t>
  </si>
  <si>
    <t>posh.vip</t>
  </si>
  <si>
    <t>https://www.linkedin.com/company/poshgroupnyc</t>
  </si>
  <si>
    <t>support@posh.vip</t>
  </si>
  <si>
    <t>Goodwater Capital, Companyon Ventures, EPIC Ventures, Pareto Holdings</t>
  </si>
  <si>
    <t>Avante Price</t>
  </si>
  <si>
    <t>avante@posh.vip</t>
  </si>
  <si>
    <t>https://www.linkedin.com/in/avanteprice/</t>
  </si>
  <si>
    <t>AffiniPay</t>
  </si>
  <si>
    <t>AffiniPay is a FinTech company that supports online credit card transactions for professional trade associations.</t>
  </si>
  <si>
    <t>affinipay.com</t>
  </si>
  <si>
    <t>https://www.linkedin.com/company/affinipay/</t>
  </si>
  <si>
    <t>support@affinipay.com</t>
  </si>
  <si>
    <t>(855) 656-4684</t>
  </si>
  <si>
    <t>Genstar Capital, Great Hill Partners</t>
  </si>
  <si>
    <t>Dru Armstrong</t>
  </si>
  <si>
    <t>dru@affinipay.com</t>
  </si>
  <si>
    <t>https://www.linkedin.com/in/druarmstrong/</t>
  </si>
  <si>
    <t>University of Dundee</t>
  </si>
  <si>
    <t>Engineering, Information Technology, Legal, Management, Marketing, Operations, Pro Services</t>
  </si>
  <si>
    <t>Snodland, Kent, United Kingdom</t>
  </si>
  <si>
    <t>The University of Dundee has been ranked best in the U.K. and top Internationally outside the USA for Biological Sciences.</t>
  </si>
  <si>
    <t>dundee.ac.uk</t>
  </si>
  <si>
    <t>https://www.linkedin.com/school/universityofdundee/</t>
  </si>
  <si>
    <t>Scottish Enterprise, Innovate UK Knowledge Transfer Network, Moor Instruments Ltd.</t>
  </si>
  <si>
    <t>Iain Gillespie</t>
  </si>
  <si>
    <t>Principal</t>
  </si>
  <si>
    <t>i.r.s.gillespie@dundee.ac.uk</t>
  </si>
  <si>
    <t>https://www.dundee.ac.uk/people/iain-gillespie-0</t>
  </si>
  <si>
    <t>Lifeist</t>
  </si>
  <si>
    <t>Health Care, Service Industry, Wellness</t>
  </si>
  <si>
    <t>Lifeist is a wellness company.</t>
  </si>
  <si>
    <t>lifeist.com</t>
  </si>
  <si>
    <t>https://www.linkedin.com/company/wearelifeist</t>
  </si>
  <si>
    <t>info@lifeist.com</t>
  </si>
  <si>
    <t>+1 877-660-2365</t>
  </si>
  <si>
    <t>Meni Morim</t>
  </si>
  <si>
    <t>meni.m@lifeist.com</t>
  </si>
  <si>
    <t>https://www.linkedin.com/in/mmorim/</t>
  </si>
  <si>
    <t>Popular Power</t>
  </si>
  <si>
    <t>Energy, Software, Solar</t>
  </si>
  <si>
    <t>The best solar companies are Popular Powered | B2B SaaS empowering solar companies with actionable data &amp; insights.</t>
  </si>
  <si>
    <t>popularpower.io</t>
  </si>
  <si>
    <t>https://www.linkedin.com/company/popular-power</t>
  </si>
  <si>
    <t>Morgan Babbs</t>
  </si>
  <si>
    <t>morgan@popularpower.io</t>
  </si>
  <si>
    <t>https://www.linkedin.com/in/morgan-babbs-05593163/</t>
  </si>
  <si>
    <t>Kreios Space</t>
  </si>
  <si>
    <t>Terrassa, Catalonia, Spain</t>
  </si>
  <si>
    <t>Kreios Space is a startup that develops an innovative electric propulsion system for satellites.</t>
  </si>
  <si>
    <t>kreiosspace.com</t>
  </si>
  <si>
    <t>https://www.linkedin.com/company/kreiosspace/</t>
  </si>
  <si>
    <t>info@kreiosspace.com</t>
  </si>
  <si>
    <t>ENISA, Centre for the Development of Industrial Technology (CDTI)</t>
  </si>
  <si>
    <t>Adrian Senar Tejedor</t>
  </si>
  <si>
    <t>adrian.senar@kreiosspace.com</t>
  </si>
  <si>
    <t>https://www.linkedin.com/in/adrian-senar-tejedor/en/?originalSubdomain=es</t>
  </si>
  <si>
    <t>Blue Scarab Entertainment</t>
  </si>
  <si>
    <t>Blue Scarab Entertainment is a new game studio.</t>
  </si>
  <si>
    <t>bluescarab.com</t>
  </si>
  <si>
    <t>https://www.linkedin.com/company/blue-scarab-entertainment</t>
  </si>
  <si>
    <t>Behold Ventures, NetEase</t>
  </si>
  <si>
    <t>Colin Cragg</t>
  </si>
  <si>
    <t>colin@bluescarab.com</t>
  </si>
  <si>
    <t>https://www.linkedin.com/in/ccragg/</t>
  </si>
  <si>
    <t>X-MAGTECH</t>
  </si>
  <si>
    <t>Health Care, Industrial, Manufacturing, Medical Device</t>
  </si>
  <si>
    <t>X-MAGTECH is a technology platform for measuring extremely weak magnetic fields.</t>
  </si>
  <si>
    <t>xmagtech.com</t>
  </si>
  <si>
    <t>Beijing Robot Industry Fund, IDG Capital</t>
  </si>
  <si>
    <t>Bin Cai</t>
  </si>
  <si>
    <t>https://pitchbook.com/profiles/company/484890-58#team</t>
  </si>
  <si>
    <t>Pelotero</t>
  </si>
  <si>
    <t>Recreation, Sports</t>
  </si>
  <si>
    <t>Leander, Texas, United States</t>
  </si>
  <si>
    <t>Pelotero is a player intelligence platform that integrates data, coaching skills to assist coaches provide individualized development.</t>
  </si>
  <si>
    <t>pelotero.com</t>
  </si>
  <si>
    <t>https://www.linkedin.com/company/peloteroapp</t>
  </si>
  <si>
    <t>Bennett Fisher, Greg Ciongoli</t>
  </si>
  <si>
    <t>Bennett Fisher</t>
  </si>
  <si>
    <t>bennett@pelotero.com</t>
  </si>
  <si>
    <t>https://www.linkedin.com/in/bennettfisher/</t>
  </si>
  <si>
    <t>Hengtong Submarine Power Cable</t>
  </si>
  <si>
    <t>Hengtong Submarine Power Cable provides fiber optic communication and energy network system solutions.</t>
  </si>
  <si>
    <t>hengtongmarine.com</t>
  </si>
  <si>
    <t>https://www.linkedin.com/company/hengtong-submarine</t>
  </si>
  <si>
    <t>BAOSTEEL, Bank of China, Bank of China Financial Assets Investment, CCB Investments, Changshu Guofa Venture</t>
  </si>
  <si>
    <t>Tony Fang</t>
  </si>
  <si>
    <t>tonyfang@hengtonggroup.com</t>
  </si>
  <si>
    <t>https://www.linkedin.com/in/tony-fang-2a94504b/</t>
  </si>
  <si>
    <t>Hengtong Marine subsidiary OF Hengtong Group</t>
  </si>
  <si>
    <t>Abacus Mining and Exploration</t>
  </si>
  <si>
    <t>Mining, Mining Technology, Service Industry</t>
  </si>
  <si>
    <t>Abacus Mining is a mineral exploration and mine development company.</t>
  </si>
  <si>
    <t>amemining.com</t>
  </si>
  <si>
    <t>https://www.linkedin.com/company/abacus-mining-&amp;-exploration-corp</t>
  </si>
  <si>
    <t>604-682-0301</t>
  </si>
  <si>
    <t>Paul G. Anderson</t>
  </si>
  <si>
    <t>panderson@amemining.com</t>
  </si>
  <si>
    <t>https://amemining.com/company/management-directors/#:~:text=Paul%20G.%C2%A0Anderson%0APresident%20and%C2%A0CEO</t>
  </si>
  <si>
    <t>Multipool</t>
  </si>
  <si>
    <t>Blockchain, Cryptocurrency, Trading Platform</t>
  </si>
  <si>
    <t>Multipool is a cutting-edge DEX transforming the trading landscape for RWAs and cryptocurrencies.</t>
  </si>
  <si>
    <t>multipool.finance</t>
  </si>
  <si>
    <t>Kronos Research, NXGEN</t>
  </si>
  <si>
    <t>Unitech Aerospace</t>
  </si>
  <si>
    <t>Hayden, Idaho, United States</t>
  </si>
  <si>
    <t>Unitech Aerospace is a global composites and metal components and assemblies manufacturer.</t>
  </si>
  <si>
    <t>unitech-aerospace.com</t>
  </si>
  <si>
    <t>https://www.linkedin.com/company/agc-composites-&amp;amp;-aerostructures</t>
  </si>
  <si>
    <t>+1 208.772.0533</t>
  </si>
  <si>
    <t>Jeff Buck</t>
  </si>
  <si>
    <t>buck@unitech-aerospace.com</t>
  </si>
  <si>
    <t>https://www.linkedin.com/in/buckdevelopment/</t>
  </si>
  <si>
    <t>Big Brothers Big Sisters of America</t>
  </si>
  <si>
    <t>Education, Non Profit, Skill Assessment</t>
  </si>
  <si>
    <t>Big Brothers Big Sisters helps children realize their potential and build their futures.</t>
  </si>
  <si>
    <t>bbbs.org</t>
  </si>
  <si>
    <t>http://www.linkedin.com/company/7171</t>
  </si>
  <si>
    <t>info@bbbbs.org</t>
  </si>
  <si>
    <t>ECMC Foundation, OneCause (formerly BidPal), Ulta Beauty, Nike</t>
  </si>
  <si>
    <t>Artis Stevens</t>
  </si>
  <si>
    <t>artis.stevens@bbbs.org</t>
  </si>
  <si>
    <t>https://www.linkedin.com/in/artisstevens/</t>
  </si>
  <si>
    <t>The San Francisco Compute Company</t>
  </si>
  <si>
    <t>The San Francisco Compute Company manufactures supercomputers.</t>
  </si>
  <si>
    <t>sfcompute.com</t>
  </si>
  <si>
    <t>https://www.linkedin.com/company/sfcompute/</t>
  </si>
  <si>
    <t>Altman Capital</t>
  </si>
  <si>
    <t>Alex G.</t>
  </si>
  <si>
    <t>alex@sfcompute.com</t>
  </si>
  <si>
    <t>https://www.linkedin.com/in/alex-g-b5a408aa/</t>
  </si>
  <si>
    <t>Whiskey House, Kentucky</t>
  </si>
  <si>
    <t>Distillery, Food and Beverage, Wholesale</t>
  </si>
  <si>
    <t>Elizabethtown, Kentucky, United States</t>
  </si>
  <si>
    <t>Whiskey House of Kentucky specializes in custom whiskey production with a focus on flexibility and technical sophistication.</t>
  </si>
  <si>
    <t>whiskeyhouse.com</t>
  </si>
  <si>
    <t>http://www.linkedin.com/company/whiskey-house-of-kentucky</t>
  </si>
  <si>
    <t>contact@whiskeyhouse.com</t>
  </si>
  <si>
    <t>David Mandell</t>
  </si>
  <si>
    <t>dmandell@whiskeyhouse.com</t>
  </si>
  <si>
    <t>https://www.linkedin.com/in/david-mandell-746a0245/</t>
  </si>
  <si>
    <t>Syntropic</t>
  </si>
  <si>
    <t>Syntropic is a medical device company.</t>
  </si>
  <si>
    <t>syntropicmedical.com</t>
  </si>
  <si>
    <t>https://www.linkedin.com/company/syntropicmedical</t>
  </si>
  <si>
    <t>info@syntropicmedical.com</t>
  </si>
  <si>
    <t>The Austrian Research Promotion Agency (FFG), Austria Wirtschaftsservice (AWS), xista science ventures</t>
  </si>
  <si>
    <t>Mark Caffrey</t>
  </si>
  <si>
    <t>mark@syntropicmedical.com</t>
  </si>
  <si>
    <t>https://www.linkedin.com/in/mark-caffrey/</t>
  </si>
  <si>
    <t>Qixihe</t>
  </si>
  <si>
    <t>Bakery, Food and Beverage</t>
  </si>
  <si>
    <t>Qixihe is a fine bakery cake brand operator.</t>
  </si>
  <si>
    <t>Haoqing Zhang</t>
  </si>
  <si>
    <t>https://pitchbook.com/profiles/company/606268-90#funding</t>
  </si>
  <si>
    <t>OmniCard</t>
  </si>
  <si>
    <t>OmniCard is India's first end-to-end spending solutions omnichannel payment platform.</t>
  </si>
  <si>
    <t>omnicard.in</t>
  </si>
  <si>
    <t>https://www.linkedin.com/company/myomnicard/</t>
  </si>
  <si>
    <t>care@omnicard.in</t>
  </si>
  <si>
    <t>011 4224 6767 , 7042704232</t>
  </si>
  <si>
    <t>Ankurit Capital, Taisys</t>
  </si>
  <si>
    <t>Sanjeev Pandey</t>
  </si>
  <si>
    <t>sanjeev@eroute.in</t>
  </si>
  <si>
    <t>https://www.linkedin.com/in/sanjeev-pandey-13903912/</t>
  </si>
  <si>
    <t>NetFabric</t>
  </si>
  <si>
    <t>NetFabric is building a next-generation network observability platform that seamlessly links all network data sources.</t>
  </si>
  <si>
    <t>netfabric.ai</t>
  </si>
  <si>
    <t>https://www.linkedin.com/company/netfabricai</t>
  </si>
  <si>
    <t>Founderful, Playfair Capital</t>
  </si>
  <si>
    <t>Benjamin Bichsel</t>
  </si>
  <si>
    <t>benjamin@netfabric.ai</t>
  </si>
  <si>
    <t>https://www.linkedin.com/in/benjamin-bichsel-866432147/</t>
  </si>
  <si>
    <t>Truvius</t>
  </si>
  <si>
    <t>Asset Management, Financial Services, Online Portals, Software</t>
  </si>
  <si>
    <t>Truvius is a portfolio management platform for digital assets.</t>
  </si>
  <si>
    <t>truvius.io</t>
  </si>
  <si>
    <t>https://www.linkedin.com/company/truvius-tech</t>
  </si>
  <si>
    <t>info@truvius.io</t>
  </si>
  <si>
    <t>Galaxy Digital</t>
  </si>
  <si>
    <t>Connor Farley</t>
  </si>
  <si>
    <t>connor@truvius.io</t>
  </si>
  <si>
    <t>https://www.linkedin.com/in/connor-farley-01865363/</t>
  </si>
  <si>
    <t>The Sanders Trust</t>
  </si>
  <si>
    <t>Business Development, Leasing, Property Management</t>
  </si>
  <si>
    <t>Birmingham, Alabama, United States</t>
  </si>
  <si>
    <t>The Sanders Trust is a commercial real estate firm that offers acquisition, property management, business development and leasing services.</t>
  </si>
  <si>
    <t>sanderstrust.com</t>
  </si>
  <si>
    <t>https://www.linkedin.com/company/the-sanders-trust/</t>
  </si>
  <si>
    <t>First Citizens Bank</t>
  </si>
  <si>
    <t>Rance M. Sanders</t>
  </si>
  <si>
    <t>rsanders@sanderstrust.com</t>
  </si>
  <si>
    <t>https://www.sanderstrust.com/rance-m-sanders</t>
  </si>
  <si>
    <t>Lario Therapeutics</t>
  </si>
  <si>
    <t>Biopharma, Therapeutics</t>
  </si>
  <si>
    <t>Lario Therapeutics is a biopharmaceutical firm that develops precision therapeutics for epilepsy and neurological disorders.</t>
  </si>
  <si>
    <t>lariotx.com</t>
  </si>
  <si>
    <t>info@lariotx.com</t>
  </si>
  <si>
    <t>Michael J. Fox Foundation</t>
  </si>
  <si>
    <t>Henning Steinhagen</t>
  </si>
  <si>
    <t>henning@lariotx.com</t>
  </si>
  <si>
    <t>https://www.linkedin.com/in/henningsteinhagen/</t>
  </si>
  <si>
    <t>Amplified Sciences</t>
  </si>
  <si>
    <t>West Lafayette, Indiana, United States</t>
  </si>
  <si>
    <t>Amplified Sciences is a life science diagnostics company focusing on detecting and pre-empting the risks of debilitating diseases.</t>
  </si>
  <si>
    <t>amplifiedsciences.com</t>
  </si>
  <si>
    <t>https://www.linkedin.com/company/amplifiedsciences/</t>
  </si>
  <si>
    <t>contact@amplifiedsci.com</t>
  </si>
  <si>
    <t>Indiana Economic Development Corporation, National Science Foundation, National Cancer Institute, IU Angel Network</t>
  </si>
  <si>
    <t>Diana Caldwell</t>
  </si>
  <si>
    <t>diana.caldwell@amplifiedsci.com</t>
  </si>
  <si>
    <t>https://www.linkedin.com/in/dianathompsoncaldwell/</t>
  </si>
  <si>
    <t>Spectral Medical</t>
  </si>
  <si>
    <t>Spectral Medical focuses on the development and commercialization of a treatment for septic shock.</t>
  </si>
  <si>
    <t>spectraldx.com</t>
  </si>
  <si>
    <t>https://www.linkedin.com/company/spectralmedical</t>
  </si>
  <si>
    <t>info@spectraldx.com</t>
  </si>
  <si>
    <t>Paradigm Capital</t>
  </si>
  <si>
    <t>Chris Seto</t>
  </si>
  <si>
    <t>cseto@spectraldx.com</t>
  </si>
  <si>
    <t>https://www.linkedin.com/in/chris-seto-75bb115/</t>
  </si>
  <si>
    <t>Honestly</t>
  </si>
  <si>
    <t>Artificial Intelligence (AI), Beauty, Information Technology, Internet</t>
  </si>
  <si>
    <t>Honestly is an AI-powered platform for beauty and personal care.</t>
  </si>
  <si>
    <t>honestly.club</t>
  </si>
  <si>
    <t>https://www.linkedin.com/company/honestlyclub</t>
  </si>
  <si>
    <t>Better Capital</t>
  </si>
  <si>
    <t>Karishma Rathaur</t>
  </si>
  <si>
    <t>k@honestly.club</t>
  </si>
  <si>
    <t>https://www.linkedin.com/in/karishmarathaur/</t>
  </si>
  <si>
    <t>U.S. Environmental Protection Agency, U.S. Department of Labor, James S. McDonnell Foundation, National Science Foundation</t>
  </si>
  <si>
    <t>https://www.linkedin.com/in/david-munson-9b3386278/</t>
  </si>
  <si>
    <t>Osheru</t>
  </si>
  <si>
    <t>Osheru is a cutting-edge, startup company making medical devices.</t>
  </si>
  <si>
    <t>ziplyft.com</t>
  </si>
  <si>
    <t>https://www.linkedin.com/company/osheru-ziplyft/</t>
  </si>
  <si>
    <t>541-419-0135</t>
  </si>
  <si>
    <t>Philip Hampson Knight</t>
  </si>
  <si>
    <t>Patricia Buehler</t>
  </si>
  <si>
    <t>pbuehler@osheru.com</t>
  </si>
  <si>
    <t>https://www.linkedin.com/in/pattybuehler/</t>
  </si>
  <si>
    <t>Mica</t>
  </si>
  <si>
    <t>Finance, Financial Services, Infrastructure, Payments</t>
  </si>
  <si>
    <t>Mica is a financial services company that provides payment infrastructure solutions.</t>
  </si>
  <si>
    <t>mica.io</t>
  </si>
  <si>
    <t>https://www.linkedin.com/company/mica-io/</t>
  </si>
  <si>
    <t>Christopher Petersen</t>
  </si>
  <si>
    <t>christopher.petersen@mica.io</t>
  </si>
  <si>
    <t>https://www.linkedin.com/in/cmpetersen/</t>
  </si>
  <si>
    <t>Darkstore at Home</t>
  </si>
  <si>
    <t>Delivery, Infrastructure, Warehousing</t>
  </si>
  <si>
    <t>Moscow, Moscow City, Russian Federation</t>
  </si>
  <si>
    <t>Darkstore at Home is a solution for organizing hyperlocal delivery.</t>
  </si>
  <si>
    <t>15min.store</t>
  </si>
  <si>
    <t>Malina VC, 2FISH Capitals, IZBA VC</t>
  </si>
  <si>
    <t>Grigory Tareev</t>
  </si>
  <si>
    <t>https://pitchbook.com/profiles/company/537450-49#team</t>
  </si>
  <si>
    <t>Kunda Kids</t>
  </si>
  <si>
    <t>Animation, Children, Digital Media, EdTech, Publishing</t>
  </si>
  <si>
    <t>Kunda Kids is a children's publishing and media studio providing diverse children's books, animations, and digital learning resources.</t>
  </si>
  <si>
    <t>kundakids.com</t>
  </si>
  <si>
    <t>https://www.linkedin.com/company/kunda-kids</t>
  </si>
  <si>
    <t>hello@kundakids.com</t>
  </si>
  <si>
    <t>Nigeria Sovereign Investment Authority, Zrosk Investment Management, Ardent Capital</t>
  </si>
  <si>
    <t>Oladele Olafuyi</t>
  </si>
  <si>
    <t>dele@kundakids.com</t>
  </si>
  <si>
    <t>https://www.linkedin.com/in/oladele-olafuyi-b14a12b/</t>
  </si>
  <si>
    <t>National Science Foundation, Align Technology, U.S. Environmental Protection Agency, National Telecommunications and Information Administration, US Department of Energy, Alfred P. Sloan Foundation</t>
  </si>
  <si>
    <t>Ana Cauce</t>
  </si>
  <si>
    <t>Ex Quanta</t>
  </si>
  <si>
    <t>Artificial Intelligence (AI), Consulting, Information Technology, Legal</t>
  </si>
  <si>
    <t>Ex Quanta is a tactical SWAT team of data scientists and engineers.</t>
  </si>
  <si>
    <t>exquanta.com</t>
  </si>
  <si>
    <t>https://www.linkedin.com/company/exquanta/about/</t>
  </si>
  <si>
    <t>info@exquanta.com</t>
  </si>
  <si>
    <t>Ryan Janssen</t>
  </si>
  <si>
    <t>ryan@exquanta.com</t>
  </si>
  <si>
    <t>https://tracxn.com/d/companies/ex-quanta/__E1PtyTJUBkWsaihGZ6HLE9t8Ydc2gOwXwsrWhnY_t78/founders-and-board-of-directors</t>
  </si>
  <si>
    <t>DFINITY, THE FRIEDKIN GROUP</t>
  </si>
  <si>
    <t>Oldcastle Infrastructure</t>
  </si>
  <si>
    <t>Building Material, Construction, Logistics, Product Design, Product Search</t>
  </si>
  <si>
    <t>Oldcastle Infrastructure is a provider of building materials, products and services for infrastructure projects.</t>
  </si>
  <si>
    <t>oldcastleinfrastructure.com</t>
  </si>
  <si>
    <t>https://www.linkedin.com/company/oldcastle-infrastructure/about/</t>
  </si>
  <si>
    <t>770-804-3363</t>
  </si>
  <si>
    <t>U.S. Environmental Protection Agency</t>
  </si>
  <si>
    <t>Paul Tannenbaum</t>
  </si>
  <si>
    <t>ptannenbaum@oldcastleinfrastructure.com</t>
  </si>
  <si>
    <t>https://pitchbook.com/profiles/company/12107-89#team</t>
  </si>
  <si>
    <t>BringYour</t>
  </si>
  <si>
    <t>Information Services, Information Technology, Network Security</t>
  </si>
  <si>
    <t>BringYour is a privacy and security startup that develops private networks to address privacy, security, identity, and control issues.</t>
  </si>
  <si>
    <t>bringyour.com</t>
  </si>
  <si>
    <t>https://www.linkedin.com/company/bringyour</t>
  </si>
  <si>
    <t>Brien Colwell</t>
  </si>
  <si>
    <t>brien@bringyour.com</t>
  </si>
  <si>
    <t>https://www.linkedin.com/in/briencolwell/</t>
  </si>
  <si>
    <t>Quantum Commodity Intelligence</t>
  </si>
  <si>
    <t>Energy, Information Services, Intelligent Systems</t>
  </si>
  <si>
    <t>Quantum Commodity Intelligence operates as a price reporting agency.</t>
  </si>
  <si>
    <t>qcintel.com</t>
  </si>
  <si>
    <t>https://www.linkedin.com/company/quantum-commodity-intelligence/about/</t>
  </si>
  <si>
    <t>Elephant</t>
  </si>
  <si>
    <t>Andrew Allan</t>
  </si>
  <si>
    <t>andy.allan@qcintel.com</t>
  </si>
  <si>
    <t>https://www.linkedin.com/in/andrew-allan-969520a/</t>
  </si>
  <si>
    <t>Limenet</t>
  </si>
  <si>
    <t>Lecco, Lombardia, Italy</t>
  </si>
  <si>
    <t>Limenet is a climate tech benefit company that has patented an innovative technology for storing CO2 in calcium bicarbonates into seawater</t>
  </si>
  <si>
    <t>limenet.tech</t>
  </si>
  <si>
    <t>https://www.linkedin.com/company/limenet-tech/</t>
  </si>
  <si>
    <t>info@limenet.tech</t>
  </si>
  <si>
    <t>remove's Accelerator Program</t>
  </si>
  <si>
    <t>Stefano Cappello</t>
  </si>
  <si>
    <t>stefano.cappello@limenet.tech</t>
  </si>
  <si>
    <t>https://www.linkedin.com/in/stefano-cappello/</t>
  </si>
  <si>
    <t>University of Limerick</t>
  </si>
  <si>
    <t>Education, Universities</t>
  </si>
  <si>
    <t>Limerick, Limerick, Ireland</t>
  </si>
  <si>
    <t>The University of Limerick is a university in the city of Limerick, Ireland .</t>
  </si>
  <si>
    <t>ul.ie</t>
  </si>
  <si>
    <t>http://www.linkedin.com/company/university-of-limerick</t>
  </si>
  <si>
    <t>admissions@ul.ie</t>
  </si>
  <si>
    <t>The Department of Agriculture, Food and the Marine</t>
  </si>
  <si>
    <t>Kerstin Mey</t>
  </si>
  <si>
    <t>kerstin.mey@ul.ie</t>
  </si>
  <si>
    <t>https://www.linkedin.com/in/professor-kerstin-mey-55a88a14/</t>
  </si>
  <si>
    <t>Rentiva</t>
  </si>
  <si>
    <t>Automotive, Car Sharing</t>
  </si>
  <si>
    <t>Rentiva is a person to person car rental platform.</t>
  </si>
  <si>
    <t>rentiva.com</t>
  </si>
  <si>
    <t>https://www.linkedin.com/company/rentiva/</t>
  </si>
  <si>
    <t>info@rentiva.com</t>
  </si>
  <si>
    <t>+90 850 885 3333</t>
  </si>
  <si>
    <t>Mustafa Atilla</t>
  </si>
  <si>
    <t>Eren Alkış</t>
  </si>
  <si>
    <t>eren@rentiva.com</t>
  </si>
  <si>
    <t>https://www.linkedin.com/in/eren-alk%c4%b1%c5%9f-2b8158bb/</t>
  </si>
  <si>
    <t>ASIAN BRIDGE INC.</t>
  </si>
  <si>
    <t>Beauty, Consumer Goods, E-Commerce</t>
  </si>
  <si>
    <t>ASIAN BRIDGE is a one-stop-shop for Japanese merchandise such as beauty care products, health foods, and clothing.</t>
  </si>
  <si>
    <t>asian-bridge.com</t>
  </si>
  <si>
    <t>03-5829-6958</t>
  </si>
  <si>
    <t>Nissay Capital</t>
  </si>
  <si>
    <t>Kanae Sakane</t>
  </si>
  <si>
    <t>sakane@asian-bridge.com</t>
  </si>
  <si>
    <t>https://www.linkedin.com/in/kanae-sakane-94b209105/</t>
  </si>
  <si>
    <t>REMspace</t>
  </si>
  <si>
    <t>Medical Device, Neuroscience</t>
  </si>
  <si>
    <t>REMspace is a neurotechnology company that offers science-backed devices that help to improve sleep quality.</t>
  </si>
  <si>
    <t>remspace.net</t>
  </si>
  <si>
    <t>info@remspace.net</t>
  </si>
  <si>
    <t>Michael Raduga</t>
  </si>
  <si>
    <t>raduga@remspace.net</t>
  </si>
  <si>
    <t>https://www.linkedin.com/in/michael-raduga/</t>
  </si>
  <si>
    <t>Momento</t>
  </si>
  <si>
    <t>Engineering, Marketing, Medical &amp; Science, Pro Services</t>
  </si>
  <si>
    <t>Cloud Data Services, Cloud Infrastructure, Cloud Storage, Internet, Software, Software Engineering, Web Development</t>
  </si>
  <si>
    <t>Momento focuses on helping developers build reliable applications via serverless distributed systems.</t>
  </si>
  <si>
    <t>gomomento.com</t>
  </si>
  <si>
    <t>https://www.linkedin.com/company/gomomento</t>
  </si>
  <si>
    <t>hello@momentohq.com</t>
  </si>
  <si>
    <t>Bain Capital Ventures, The General Partnership, Bain Capital Ventures</t>
  </si>
  <si>
    <t>Erika Tharp</t>
  </si>
  <si>
    <t>erika@momentohq.com</t>
  </si>
  <si>
    <t>https://www.linkedin.com/in/erika-tharp/</t>
  </si>
  <si>
    <t>Trans-Oil Group of Companies</t>
  </si>
  <si>
    <t>Agriculture, Energy, Farming, Logistics, Oil and Gas</t>
  </si>
  <si>
    <t>Trans-Oil Group of Companies deals in vegetable oil, oilseeds crushing, grain storage, handling, commodities trading, and logistics.</t>
  </si>
  <si>
    <t>transoilcorp.com</t>
  </si>
  <si>
    <t>https://www.linkedin.com/company/aur-alb-sa/</t>
  </si>
  <si>
    <t>office@transoilcorp.com</t>
  </si>
  <si>
    <t>+373 22 889 300</t>
  </si>
  <si>
    <t>Vaja Jhashi</t>
  </si>
  <si>
    <t>vjhashi@transoilcorp.com</t>
  </si>
  <si>
    <t>https://www.linkedin.com/in/vaja-jhashi-60302619/</t>
  </si>
  <si>
    <t>Sunstone Therapies</t>
  </si>
  <si>
    <t>Engineering, Human Resources, Management, Marketing, Medical &amp; Science, Operations</t>
  </si>
  <si>
    <t>Sunstone Therapies focuses on the research and commercial delivery of psychedelic therapies for cancer patients.</t>
  </si>
  <si>
    <t>sunstonetherapies.com</t>
  </si>
  <si>
    <t>https://www.linkedin.com/company/sunstone-therapies</t>
  </si>
  <si>
    <t>301-750-3401</t>
  </si>
  <si>
    <t>Manish Agrawal</t>
  </si>
  <si>
    <t>manish.agrawal@sunstonetherapies.com</t>
  </si>
  <si>
    <t>https://www.linkedin.com/in/drmanishagrawal/</t>
  </si>
  <si>
    <t>Scentian Bio</t>
  </si>
  <si>
    <t>Biotechnology, Sensor</t>
  </si>
  <si>
    <t>Scentian Bio operates as a platform that provides ultimate sensing solution.</t>
  </si>
  <si>
    <t>scentianbio.com</t>
  </si>
  <si>
    <t>https://www.linkedin.com/company/scentian-bio</t>
  </si>
  <si>
    <t>Finistere Ventures, Toyota Ventures, Bill &amp; Melinda Gates Foundation</t>
  </si>
  <si>
    <t>Jonathan Good</t>
  </si>
  <si>
    <t>jonathan@scentianbio.com</t>
  </si>
  <si>
    <t>https://www.linkedin.com/in/jonathanbgood/?original_referer=https%3A%2F%2Fwww%2Egoogle%2Ecom%2F&amp;originalSubdomain=nz</t>
  </si>
  <si>
    <t>American Foundation for Suicide Prevention</t>
  </si>
  <si>
    <t>Communities, Government, Health Care, Non Profit</t>
  </si>
  <si>
    <t>American Foundation for Suicide Prevention Save Lives and Bring Hope to Those Affected by Suicide.</t>
  </si>
  <si>
    <t>afsp.org</t>
  </si>
  <si>
    <t>https://www.linkedin.com/company/american-foundation-for-suicide-prevention</t>
  </si>
  <si>
    <t>(202) 449-3600</t>
  </si>
  <si>
    <t>OneCause (formerly BidPal), Blue &amp; You Foundation</t>
  </si>
  <si>
    <t>Robert Gebbia</t>
  </si>
  <si>
    <t>bgebbia@afsp.org</t>
  </si>
  <si>
    <t>https://afsp.org/bio/robert-gebbia</t>
  </si>
  <si>
    <t>Pyrenee</t>
  </si>
  <si>
    <t>Hardware, Transportation</t>
  </si>
  <si>
    <t>Pyrenee develops, produces, and sells AI driver assistants.</t>
  </si>
  <si>
    <t>pyrenee.net</t>
  </si>
  <si>
    <t>System Location Co., Ltd., Toyoda Gosei</t>
  </si>
  <si>
    <t>Ryuta Mino</t>
  </si>
  <si>
    <t>ryuta.mino@pyrenee.net</t>
  </si>
  <si>
    <t>https://www.linkedin.com/in/ryuta-mino-7261a3113/</t>
  </si>
  <si>
    <t>Ribon</t>
  </si>
  <si>
    <t>Apps, Blockchain, Charity, Financial Services, FinTech, Information Technology, Non Profit, Service Industry, Social Impact</t>
  </si>
  <si>
    <t>Brasil, Sao Paulo, Brazil</t>
  </si>
  <si>
    <t>Ribon uses donations to generate new donors</t>
  </si>
  <si>
    <t>ribon.io</t>
  </si>
  <si>
    <t>https://www.linkedin.com/company/ribon-app</t>
  </si>
  <si>
    <t>contato@ribon.io</t>
  </si>
  <si>
    <t>Blackbaud’s Social Good Startup Accelerator, Harvard Angels, Redpoint eventures, Cotidiano</t>
  </si>
  <si>
    <t>Rafael Rodeiro</t>
  </si>
  <si>
    <t>rafael@ribon.io</t>
  </si>
  <si>
    <t>https://www.linkedin.com/in/rafaelrodeiro/</t>
  </si>
  <si>
    <t>Pintel.AI</t>
  </si>
  <si>
    <t>Pintel.AI is a a platform designed for sales development.</t>
  </si>
  <si>
    <t>pintel.ai</t>
  </si>
  <si>
    <t>https://www.linkedin.com/company/pintelai</t>
  </si>
  <si>
    <t>data@pintel.ai</t>
  </si>
  <si>
    <t>+91 987 392 5241</t>
  </si>
  <si>
    <t>Aman Garg</t>
  </si>
  <si>
    <t>aman@pintel.ai</t>
  </si>
  <si>
    <t>https://www.linkedin.com/in/amangarg1/</t>
  </si>
  <si>
    <t>Cookie Deal</t>
  </si>
  <si>
    <t>E-Commerce, Sales</t>
  </si>
  <si>
    <t>Cookie Deal is an online brokerage platform focused on small and medium-sized business sales.</t>
  </si>
  <si>
    <t>cookiedeal.io</t>
  </si>
  <si>
    <t>Jeonghoon Shim</t>
  </si>
  <si>
    <t>https://pitchbook.com/profiles/company/596714-14#team</t>
  </si>
  <si>
    <t>Colorado State University</t>
  </si>
  <si>
    <t>1870-01-01</t>
  </si>
  <si>
    <t>Engineering, Human Resources, Information Technology, Legal, Management, Operations, Pro Services</t>
  </si>
  <si>
    <t>Colorado State University, home of the Rams, where green &amp; gold pride runs deep.</t>
  </si>
  <si>
    <t>colostate.edu</t>
  </si>
  <si>
    <t>https://www.linkedin.com/school/colorado-state-university/</t>
  </si>
  <si>
    <t>help@colostate.edu</t>
  </si>
  <si>
    <t>(970) 491-1101</t>
  </si>
  <si>
    <t>Cargill, Opportunity Now Colorado, US Department of Commerce, Economic Development Administation, Centers for Disease Control and Prevention, Alfred P. Sloan Foundation</t>
  </si>
  <si>
    <t>Cherí Neill</t>
  </si>
  <si>
    <t>cheri.oneill@colostate.edu</t>
  </si>
  <si>
    <t>Elly Analytics, Inc.</t>
  </si>
  <si>
    <t>Advertising, Analytics, Digital Marketing, Marketing, Software</t>
  </si>
  <si>
    <t>Full-Funnel Marketing Analytics</t>
  </si>
  <si>
    <t>ellyanalytics.com</t>
  </si>
  <si>
    <t>https://www.linkedin.com/company/elly-analytics/</t>
  </si>
  <si>
    <t>hello@ellyanalytics.com</t>
  </si>
  <si>
    <t>AltaIR Capital, PTV</t>
  </si>
  <si>
    <t>Seva Ustinov</t>
  </si>
  <si>
    <t>seva.ustinov@ellyanalytics.com</t>
  </si>
  <si>
    <t>https://www.linkedin.com/in/sevaustinov/</t>
  </si>
  <si>
    <t>avatarin</t>
  </si>
  <si>
    <t>Information Technology, Robotics</t>
  </si>
  <si>
    <t>avatarin develops next-generation mobility and human augmentation platforms.</t>
  </si>
  <si>
    <t>avatarin.com</t>
  </si>
  <si>
    <t>https://www.linkedin.com/company/avatarin/</t>
  </si>
  <si>
    <t>info@avatarin.com</t>
  </si>
  <si>
    <t>Akira Fukabori</t>
  </si>
  <si>
    <t>akira@avatarin.com</t>
  </si>
  <si>
    <t>https://www.linkedin.com/in/akira-fukabori-4b86a297/</t>
  </si>
  <si>
    <t>NGM Bio Holdings</t>
  </si>
  <si>
    <t>NGM Bio Holdings is a biotechnology company.</t>
  </si>
  <si>
    <t>ngmbio.com</t>
  </si>
  <si>
    <t>1 650-243-5555</t>
  </si>
  <si>
    <t>David Woodhouse</t>
  </si>
  <si>
    <t>dwoodhouse@ngmbio.com</t>
  </si>
  <si>
    <t>https://www.linkedin.com/in/david-woodhouse-860b448/</t>
  </si>
  <si>
    <t>NGM Biopharmaceuticals, Inc. (NGM Bio), a wholly owned subsidiary of NGM Bio Holdings</t>
  </si>
  <si>
    <t>Zhilun Ultra-Pure</t>
  </si>
  <si>
    <t>Advanced Materials, Chemical, Manufacturing</t>
  </si>
  <si>
    <t>Zhilun is a high-tech business that specialized in ultra-high-purity electronic-grade epoxy.</t>
  </si>
  <si>
    <t>zillionepoxy.com</t>
  </si>
  <si>
    <t>Huaqin Communication Technology, Vision Knight Capital, Shaanxi Investment Capital</t>
  </si>
  <si>
    <t>Biao Du</t>
  </si>
  <si>
    <t>dubiao@zillionepoxy.com</t>
  </si>
  <si>
    <t>https://pitchbook.com/profiles/company/528157-00#team</t>
  </si>
  <si>
    <t>IncellDx</t>
  </si>
  <si>
    <t>Biotechnology, Health Diagnostics</t>
  </si>
  <si>
    <t>IncellDx is a molecular diagnostics company focused on the detection and monitoring of life threatening viral diseases.</t>
  </si>
  <si>
    <t>incelldx.com</t>
  </si>
  <si>
    <t>https://www.linkedin.com/company/incelldx</t>
  </si>
  <si>
    <t>info@incelldx.com</t>
  </si>
  <si>
    <t>650.777.7630</t>
  </si>
  <si>
    <t>Bruce Patterson</t>
  </si>
  <si>
    <t>brucep@incelldx.com</t>
  </si>
  <si>
    <t>https://www.linkedin.com/in/bruce-patterson-2bb84427/</t>
  </si>
  <si>
    <t>TRAIT</t>
  </si>
  <si>
    <t>Mobile Apps</t>
  </si>
  <si>
    <t>TRAIT Running Coach app for your iphone or ipad tablet.</t>
  </si>
  <si>
    <t>trait.club</t>
  </si>
  <si>
    <t>https://www.linkedin.com/company/trait-train-uncommon/</t>
  </si>
  <si>
    <t>info@twaiv.app</t>
  </si>
  <si>
    <t>Matthias Ettrich</t>
  </si>
  <si>
    <t>matthias@trait.club</t>
  </si>
  <si>
    <t>https://www.linkedin.com/in/matthiasettrich/</t>
  </si>
  <si>
    <t>Log build</t>
  </si>
  <si>
    <t>Artificial Intelligence (AI), Robotics, Software, Virtual Reality</t>
  </si>
  <si>
    <t>Fujisawa, Kanagawa, Japan</t>
  </si>
  <si>
    <t>Log build provides a platform for remote management of construction sites with avatar robots and VR photos.</t>
  </si>
  <si>
    <t>log-build.com</t>
  </si>
  <si>
    <t>info@tolog-build.com</t>
  </si>
  <si>
    <t>+81 0466-90-3381</t>
  </si>
  <si>
    <t>Niigata Venture Capital</t>
  </si>
  <si>
    <t>Kenichi Nakabori</t>
  </si>
  <si>
    <t>https://www.crunchbase.com/person/kenichi-nakabori</t>
  </si>
  <si>
    <t>Presti</t>
  </si>
  <si>
    <t>French startup using GenAI to create lifestyle product photos for furniture brands</t>
  </si>
  <si>
    <t>presti.ai</t>
  </si>
  <si>
    <t>https://www.linkedin.com/company/presti-ai</t>
  </si>
  <si>
    <t>Partech</t>
  </si>
  <si>
    <t>Nabil Toumi</t>
  </si>
  <si>
    <t>nabil@presti.ai</t>
  </si>
  <si>
    <t>https://www.linkedin.com/in/nabil-toumi-b58b0084/</t>
  </si>
  <si>
    <t>Parrots</t>
  </si>
  <si>
    <t>Artificial Intelligence (AI), Computer Vision, Health Care, Medical Device, Neuroscience, Software</t>
  </si>
  <si>
    <t>SaaS AI/ML platform providing real-time voice and telecare to people with neurological disorders</t>
  </si>
  <si>
    <t>flyparrots.com</t>
  </si>
  <si>
    <t>https://www.linkedin.com/company/flyparrots</t>
  </si>
  <si>
    <t>david@flyparrots.com</t>
  </si>
  <si>
    <t>Lighthouse Labs RVA, Lair East Labs, EXPERT DOJO, Novartis</t>
  </si>
  <si>
    <t>David Hojah</t>
  </si>
  <si>
    <t>https://www.linkedin.com/in/davidhojah/</t>
  </si>
  <si>
    <t>BLUERUSH</t>
  </si>
  <si>
    <t>Internet, Social Media, Software, Video</t>
  </si>
  <si>
    <t>BLUERUSH is a digital solutions company.</t>
  </si>
  <si>
    <t>bluerush.com</t>
  </si>
  <si>
    <t>https://www.linkedin.com/company/327519/</t>
  </si>
  <si>
    <t>info@bluerush.com</t>
  </si>
  <si>
    <t>(416)203-0618</t>
  </si>
  <si>
    <t>Glidepath Auxo, Round13 Capital</t>
  </si>
  <si>
    <t>Steve Taylor</t>
  </si>
  <si>
    <t>steve.taylor@bluerush.com</t>
  </si>
  <si>
    <t>https://www.linkedin.com/in/steve-taylor-b2b73912/</t>
  </si>
  <si>
    <t>Breakout</t>
  </si>
  <si>
    <t>Audio, Internet Radio, Social Media, Social Network</t>
  </si>
  <si>
    <t>Breakout is an audio social network that enables users to create audio rooms, express views, and collaborate.</t>
  </si>
  <si>
    <t>breakout.fm</t>
  </si>
  <si>
    <t>https://www.linkedin.com/company/breakout-audio/</t>
  </si>
  <si>
    <t>Cody Harvey</t>
  </si>
  <si>
    <t>cody@breakout.fm</t>
  </si>
  <si>
    <t>https://thecowboyperspective.com/podcast/57-cody-harvey-founder-of-breakout-fm/</t>
  </si>
  <si>
    <t>OhioGuidestone</t>
  </si>
  <si>
    <t>1864-01-01</t>
  </si>
  <si>
    <t>Health Care, Non Profit, Professional Services</t>
  </si>
  <si>
    <t>Berea, Ohio, United States</t>
  </si>
  <si>
    <t>OhioGuidestone is a non-profit organization.</t>
  </si>
  <si>
    <t>ohioguidestone.org</t>
  </si>
  <si>
    <t>https://www.linkedin.com/company/ohioguidestone/</t>
  </si>
  <si>
    <t>information@ohioguidestone.org</t>
  </si>
  <si>
    <t>+1 800 639 4974</t>
  </si>
  <si>
    <t>Union Home Mortgage Foundation</t>
  </si>
  <si>
    <t>Brant Russell</t>
  </si>
  <si>
    <t>brant.russell@ohioguidestone.org</t>
  </si>
  <si>
    <t>https://www.linkedin.com/in/brantrussell/</t>
  </si>
  <si>
    <t>Evmodu</t>
  </si>
  <si>
    <t>Battery, Charging Infrastructure, Electric Vehicle, Electronics</t>
  </si>
  <si>
    <t>Evmodu offers EV-SaaS, on-site charging, connected car service for electric vehicles, and real-time charging station information.</t>
  </si>
  <si>
    <t>evmodu.kr</t>
  </si>
  <si>
    <t>02-6953-1507</t>
  </si>
  <si>
    <t>GS Energy, Korea Venture Investment Corp</t>
  </si>
  <si>
    <t>Ye Yoon</t>
  </si>
  <si>
    <t>https://evmodu.kr/Contact</t>
  </si>
  <si>
    <t>Broadway Electric Inc.</t>
  </si>
  <si>
    <t>Engineering, Finance, Management, Operations, Product</t>
  </si>
  <si>
    <t>Construction, Electrical Distribution, Industrial, Telecommunications</t>
  </si>
  <si>
    <t>Elk Grove Village, Illinois, United States</t>
  </si>
  <si>
    <t>Broadway Electric is an electrical construction company focusing on telecommunications, electrical, and security installations.</t>
  </si>
  <si>
    <t>broadwayelectric.com</t>
  </si>
  <si>
    <t>https://www.linkedin.com/company/broadway-electric-inc./</t>
  </si>
  <si>
    <t>+1 847-593-0001</t>
  </si>
  <si>
    <t>John Oehler</t>
  </si>
  <si>
    <t>joehler@broadwayelectric.com</t>
  </si>
  <si>
    <t>https://www.linkedin.com/in/john-oehler-b22b68167/</t>
  </si>
  <si>
    <t>Together Housing</t>
  </si>
  <si>
    <t>Non Profit, Property Development, Property Management, Real Estate, Social Impact</t>
  </si>
  <si>
    <t>Halifax, Calderdale, United Kingdom</t>
  </si>
  <si>
    <t>Together Housing is a non-profit housing association that provides modern homes for rent or sale as well as property management.</t>
  </si>
  <si>
    <t>togetherhousing.co.uk</t>
  </si>
  <si>
    <t>https://www.linkedin.com/showcase/together-housing/</t>
  </si>
  <si>
    <t>The Royal Bank Of Scotland Private Limited Company</t>
  </si>
  <si>
    <t>Kevin Ruth</t>
  </si>
  <si>
    <t>kevin.ruth@togetherhousing.co.uk</t>
  </si>
  <si>
    <t>https://www.togetherhousing.co.uk/a-festive-message-from-our-ceo-kevin-ruth/#:~:text=A%20festive%20message%20from%20our%20CEO%2C%20Kevin%20Ruth%20%2D%20Together%20Housing</t>
  </si>
  <si>
    <t>Towards Employment</t>
  </si>
  <si>
    <t>Career Planning, Education, Skill Assessment, Training</t>
  </si>
  <si>
    <t>Towards Employment is a business skills training company.</t>
  </si>
  <si>
    <t>towardsemployment.org</t>
  </si>
  <si>
    <t>https://www.linkedin.com/company/towards-employment</t>
  </si>
  <si>
    <t>info@towardsemployment.org</t>
  </si>
  <si>
    <t>+1 216 696 5750</t>
  </si>
  <si>
    <t>Union Home Mortgage Foundation, U.S. Department of Labor</t>
  </si>
  <si>
    <t>Jill Rizika</t>
  </si>
  <si>
    <t>jrizika@towardsemployment.org</t>
  </si>
  <si>
    <t>https://www.linkedin.com/in/jill-rizika-66958211/</t>
  </si>
  <si>
    <t>Onestruction</t>
  </si>
  <si>
    <t>3D Technology, Business Intelligence, Construction, SaaS</t>
  </si>
  <si>
    <t>Tottori, Tottori, Japan</t>
  </si>
  <si>
    <t>Onestruction is an IT firm that offers construction solution development, 3D model and document creation, and operational support services.</t>
  </si>
  <si>
    <t>onestruction.com</t>
  </si>
  <si>
    <t>https://www.linkedin.com/company/onestruction/</t>
  </si>
  <si>
    <t>info@onestruction.com</t>
  </si>
  <si>
    <t>+81 50-1809-1266</t>
  </si>
  <si>
    <t>Chugin Capital Partner</t>
  </si>
  <si>
    <t>Daiho Nishioka</t>
  </si>
  <si>
    <t>nishioka@onestruction.com</t>
  </si>
  <si>
    <t>https://www.linkedin.com/in/daiho/</t>
  </si>
  <si>
    <t>Predicta Biosciences</t>
  </si>
  <si>
    <t>Biotechnology, Health Diagnostics, Therapeutics</t>
  </si>
  <si>
    <t>Predicta Biosciences uses multiomics and liquid biopsies in precision oncology to create innovative diagnostics and therapies.</t>
  </si>
  <si>
    <t>predictabiosciences.com</t>
  </si>
  <si>
    <t>https://www.linkedin.com/company/predicta-biosciences</t>
  </si>
  <si>
    <t>Engine Ventures</t>
  </si>
  <si>
    <t>Kate Caves</t>
  </si>
  <si>
    <t>kate.caves@predictabiosciences.com</t>
  </si>
  <si>
    <t>https://www.linkedin.com/in/kate-caves-68920b72/</t>
  </si>
  <si>
    <t>Arkansas Tech University</t>
  </si>
  <si>
    <t>EdTech, Education, Training</t>
  </si>
  <si>
    <t>Russellville, Arkansas, United States</t>
  </si>
  <si>
    <t>Arkansas Tech University is a school in Russellville.</t>
  </si>
  <si>
    <t>atu.edu</t>
  </si>
  <si>
    <t>https://www.linkedin.com/school/arkansas-tech-university/</t>
  </si>
  <si>
    <t>(844) 804-2628</t>
  </si>
  <si>
    <t>Arkansas Natural and Cultural Resources Council, Arkansas Office of Skills Development, Arkansas Department of Transportation, Child Care Access Means Parents in School program, Windgate Foundation, U.S. Department of Education</t>
  </si>
  <si>
    <t>Russell Jones</t>
  </si>
  <si>
    <t>rjones@atu.edu</t>
  </si>
  <si>
    <t>https://www.linkedin.com/in/russell-jones-7509561a6/</t>
  </si>
  <si>
    <t>Meu Pescado</t>
  </si>
  <si>
    <t>AgTech, Farming</t>
  </si>
  <si>
    <t>Florianópolis, Santa Catarina, Brazil</t>
  </si>
  <si>
    <t>Meu Pescado offers aquaculture management services.</t>
  </si>
  <si>
    <t>meupescado.com.br</t>
  </si>
  <si>
    <t>https://www.linkedin.com/company/meupescado/</t>
  </si>
  <si>
    <t>aprimoreagro@gmail.com</t>
  </si>
  <si>
    <t>(48) 99913-2366</t>
  </si>
  <si>
    <t>Aimorés Investments, Incubate Fund, Aimorés Investments</t>
  </si>
  <si>
    <t>Jorge Oliveira</t>
  </si>
  <si>
    <t>jorge.oliveira@meupescado.com.br</t>
  </si>
  <si>
    <t>https://www.linkedin.com/in/jorge-oliveira-0b2b89173/</t>
  </si>
  <si>
    <t>DreamSpring</t>
  </si>
  <si>
    <t>Financial Services, Non Profit</t>
  </si>
  <si>
    <t>DreamSpring is an organization that provides underserved entrepreneurs with access to capital and business support services.</t>
  </si>
  <si>
    <t>dreamspring.org</t>
  </si>
  <si>
    <t>info@dreamspring.org</t>
  </si>
  <si>
    <t>1-888-265-5676</t>
  </si>
  <si>
    <t>Union Home Mortgage Foundation, Community Foundation Boulder County, Community Development Financial Institutions Fund, Kauffman Foundation, JP Morgan Chase</t>
  </si>
  <si>
    <t>Anne Haines</t>
  </si>
  <si>
    <t>ahaines@dreamspring.org</t>
  </si>
  <si>
    <t>https://www.linkedin.com/in/anne-haines-270b00309/</t>
  </si>
  <si>
    <t>Signify</t>
  </si>
  <si>
    <t>Compliance, Manufacturing, Software</t>
  </si>
  <si>
    <t>Compliance Management System for Manufacturing</t>
  </si>
  <si>
    <t>getsignify.com</t>
  </si>
  <si>
    <t>https://www.linkedin.com/company/signify-ai</t>
  </si>
  <si>
    <t>support@getsignify.com</t>
  </si>
  <si>
    <t>FUSE</t>
  </si>
  <si>
    <t>Martín Ramírez</t>
  </si>
  <si>
    <t>martin@getsignify.com</t>
  </si>
  <si>
    <t>https://www.linkedin.com/in/ramirezmartin/</t>
  </si>
  <si>
    <t>Hamak Gold</t>
  </si>
  <si>
    <t>Industrial, Mining</t>
  </si>
  <si>
    <t>Monrovia, Montserrado, Liberia</t>
  </si>
  <si>
    <t>Hamak Gold is a mining exploration and development company.</t>
  </si>
  <si>
    <t>hamakgold.com</t>
  </si>
  <si>
    <t>https://www.linkedin.com/company/hamak-gold-limited</t>
  </si>
  <si>
    <t>Vela Technologies</t>
  </si>
  <si>
    <t>Amara Kamara</t>
  </si>
  <si>
    <t>amara@hamakgold.com</t>
  </si>
  <si>
    <t>https://hamakgold.com/board-and-management/</t>
  </si>
  <si>
    <t>SImount</t>
  </si>
  <si>
    <t>Business Development, Database, Sales</t>
  </si>
  <si>
    <t>SImount is a database management system that connects all data with one click.</t>
  </si>
  <si>
    <t>simount.com</t>
  </si>
  <si>
    <t>https://www.linkedin.com/company/simount</t>
  </si>
  <si>
    <t>info@simount.com</t>
  </si>
  <si>
    <t>+81 3-5803-2400</t>
  </si>
  <si>
    <t>Wada Satoshi</t>
  </si>
  <si>
    <t>wada@simount.com</t>
  </si>
  <si>
    <t>https://www.cbinsights.com/company/simount/people</t>
  </si>
  <si>
    <t>NEMATX</t>
  </si>
  <si>
    <t>3D Printing, Advanced Materials, Electronics, Machinery Manufacturing, Semiconductor, Software</t>
  </si>
  <si>
    <t>3D printing, additive manufacturing</t>
  </si>
  <si>
    <t>nematx.com</t>
  </si>
  <si>
    <t>https://www.linkedin.com/company/nematx/</t>
  </si>
  <si>
    <t>info@nematx.com</t>
  </si>
  <si>
    <t>Polyplastics</t>
  </si>
  <si>
    <t>Raphael Heeb</t>
  </si>
  <si>
    <t>raphael.heeb@nematx.com</t>
  </si>
  <si>
    <t>https://www.linkedin.com/in/raphael-heeb-51062b8/</t>
  </si>
  <si>
    <t>Argonaute RNA</t>
  </si>
  <si>
    <t>Argonaute RNA company research projects build on existing intellectual property.</t>
  </si>
  <si>
    <t>argonauterna.com</t>
  </si>
  <si>
    <t>https://www.linkedin.com/company/argonaute-rna-limited/</t>
  </si>
  <si>
    <t>info@argonauterna.com</t>
  </si>
  <si>
    <t>+44 (0)117 974 2561</t>
  </si>
  <si>
    <t>Development Bank of Wales</t>
  </si>
  <si>
    <t>Michael Khan</t>
  </si>
  <si>
    <t>michael.khan@argonauterna.com</t>
  </si>
  <si>
    <t>https://www.linkedin.com/in/michael-khan-97a99473/</t>
  </si>
  <si>
    <t>Kamioun</t>
  </si>
  <si>
    <t>Logistics, Retail, Retail Technology, Transportation</t>
  </si>
  <si>
    <t>Kamioun is a mobile platform that connects FMCG manufacturers to local retail shops by fast free delivery of inventory.</t>
  </si>
  <si>
    <t>kamioun.com</t>
  </si>
  <si>
    <t>https://www.linkedin.com/company/kamioun</t>
  </si>
  <si>
    <t>contact@kamioun.tn</t>
  </si>
  <si>
    <t>+216 21 610 107</t>
  </si>
  <si>
    <t>Janngo</t>
  </si>
  <si>
    <t>Fares Belghith</t>
  </si>
  <si>
    <t>fares@kamioun.tn</t>
  </si>
  <si>
    <t>https://www.linkedin.com/in/fares-belghith-a1a98232/</t>
  </si>
  <si>
    <t>Umwelt PeopleTech Solutions Inc</t>
  </si>
  <si>
    <t>Artificial Intelligence (AI), Human Computer Interaction, Human Resources, Information Technology, Machine Learning, Predictive Analytics, SaaS, Software</t>
  </si>
  <si>
    <t>SaaS based Employee Engagement and People Analytics Platform</t>
  </si>
  <si>
    <t>umwelt.ai</t>
  </si>
  <si>
    <t>https://www.linkedin.com/in/umwelt-peopletech/</t>
  </si>
  <si>
    <t>sales@umwelt.ai</t>
  </si>
  <si>
    <t>91-9873665877</t>
  </si>
  <si>
    <t>Upekkha AI SaaS Accelerator</t>
  </si>
  <si>
    <t>Vishal Chopra</t>
  </si>
  <si>
    <t>vishal.c@umwelt.ai</t>
  </si>
  <si>
    <t>https://www.linkedin.com/in/vishalchopradelhi/</t>
  </si>
  <si>
    <t>Tether Limited</t>
  </si>
  <si>
    <t>Health Care, Information Services, Information Technology, Internet of Things, Software, Web Development</t>
  </si>
  <si>
    <t>Tether's linked hardware and software solutions promote healthy living, learning, and working environments.</t>
  </si>
  <si>
    <t>tether.co.nz</t>
  </si>
  <si>
    <t>https://www.linkedin.com/company/tetherglobal/</t>
  </si>
  <si>
    <t>help@tether.co.nz</t>
  </si>
  <si>
    <t>Snowball Effect</t>
  </si>
  <si>
    <t>Brandon Van Blerk</t>
  </si>
  <si>
    <t>brandon@tether.co.nz</t>
  </si>
  <si>
    <t>https://www.linkedin.com/in/brandon-van-blerk/</t>
  </si>
  <si>
    <t>Ant Workshop</t>
  </si>
  <si>
    <t>E-Commerce, E-Commerce Platforms, Industrial, Industrial Automation, SaaS</t>
  </si>
  <si>
    <t>Ant Works is an e-commerce platform integrating industrial automation products, the Internet, and supply chain services.</t>
  </si>
  <si>
    <t>mymooo.com</t>
  </si>
  <si>
    <t>wben34690@gmail.com</t>
  </si>
  <si>
    <t>Beijing Economic and Technological Development Zone, Beijing Information Industry Development Investment Fund, Fortune Venture Capital, Dragonrise Capital</t>
  </si>
  <si>
    <t>Ricardo Osiroff</t>
  </si>
  <si>
    <t>https://www.mymooo.com/News?Id=51817</t>
  </si>
  <si>
    <t>Arvo Tech</t>
  </si>
  <si>
    <t>Consulting, Information Technology, Internet</t>
  </si>
  <si>
    <t>Arvo Tech helps businesses and communities maximize the benefits of WOTC.</t>
  </si>
  <si>
    <t>wotchero.com</t>
  </si>
  <si>
    <t>https://www.linkedin.com/company/clarus-solutions-llc</t>
  </si>
  <si>
    <t>Bandon Partners</t>
  </si>
  <si>
    <t>Brian Crews</t>
  </si>
  <si>
    <t>brian@wotchero.com</t>
  </si>
  <si>
    <t>https://www.linkedin.com/in/brent-johnson-3469729/</t>
  </si>
  <si>
    <t>Also Known As Clarus Solutions</t>
  </si>
  <si>
    <t>matti.talikka@aurionresources.com</t>
  </si>
  <si>
    <t>Hesguard</t>
  </si>
  <si>
    <t>Eyewear, Medical, Medical Device</t>
  </si>
  <si>
    <t>Hesguard is a medical device developer and producer of high-end implantable medical devices related to ophthalmic diseases.</t>
  </si>
  <si>
    <t>healthguard-biomed.com</t>
  </si>
  <si>
    <t>sz@healthguard-biomed.cn</t>
  </si>
  <si>
    <t>Guohai Innovative CCI Capital, BioTrack Capital</t>
  </si>
  <si>
    <t>Peng Zhao</t>
  </si>
  <si>
    <t>https://pitchbook.com/profiles/company/472057-39#research</t>
  </si>
  <si>
    <t>Wealthbrite</t>
  </si>
  <si>
    <t>Wealthbrite is a commercial awareness and financial literacy training.</t>
  </si>
  <si>
    <t>wealthbrite.co.uk</t>
  </si>
  <si>
    <t>https://www.linkedin.com/company/wealthbrite</t>
  </si>
  <si>
    <t>hello@wealthbrite.co.uk</t>
  </si>
  <si>
    <t>Carla Hoppe</t>
  </si>
  <si>
    <t>carla@wealthbrite.co.uk</t>
  </si>
  <si>
    <t>https://www.linkedin.com/in/carlahoppe/?originalSubdomain=uk</t>
  </si>
  <si>
    <t>Generated Health</t>
  </si>
  <si>
    <t>Generated Health is a healthcare application developer focused on collating patient information through blood work and health monitoring.</t>
  </si>
  <si>
    <t>generatedhealth.com</t>
  </si>
  <si>
    <t>https://www.linkedin.com/company/generated-health/</t>
  </si>
  <si>
    <t>(571) 218-6558</t>
  </si>
  <si>
    <t>Ingolv T Urne</t>
  </si>
  <si>
    <t>ingolv.urnes@generatedhealth.com</t>
  </si>
  <si>
    <t>https://www.linkedin.com/in/ingolv-t-urnes-20616110/</t>
  </si>
  <si>
    <t>Stallion Uranium</t>
  </si>
  <si>
    <t>Mineral, Mining, Mining Technology, Natural Resources, Precious Metals</t>
  </si>
  <si>
    <t>Stallion Uranium is an exploration company focusing on the exploration of precious metals and critical minerals.</t>
  </si>
  <si>
    <t>stallionuranium.com</t>
  </si>
  <si>
    <t>https://www.linkedin.com/company/stallion-uranium/</t>
  </si>
  <si>
    <t>info@stalliondiscoveries.com</t>
  </si>
  <si>
    <t>778-686-0973</t>
  </si>
  <si>
    <t>Drew Zimmerman</t>
  </si>
  <si>
    <t>dzimmerman@stalliondiscoveries.com</t>
  </si>
  <si>
    <t>https://www.linkedin.com/in/drew-zimmerman-cfa-892a885b/?originalSubdomain=ca</t>
  </si>
  <si>
    <t>MaPanda</t>
  </si>
  <si>
    <t>E-Learning, Video Chat</t>
  </si>
  <si>
    <t>MaPanda is a cutting-edge video conferencing platform made for online instructors, counselors, and psychologists.</t>
  </si>
  <si>
    <t>https://www.linkedin.com/company/mapanda/</t>
  </si>
  <si>
    <t>support@mapanda.com</t>
  </si>
  <si>
    <t>Michael Goncharov-Goryanskiy</t>
  </si>
  <si>
    <t>https://www.linkedin.com/in/michael-goncharov-goryanskiy-6416a4b4/</t>
  </si>
  <si>
    <t>University of Kentucky College of Agriculture, Food and Environment</t>
  </si>
  <si>
    <t>Engineering, Finance, Human Resources, Management, Marketing, Medical &amp; Science, Operations, Pro Services, Sales, Support</t>
  </si>
  <si>
    <t>Agriculture, Education</t>
  </si>
  <si>
    <t>University of Kentucky College of Agriculture, Food, and Environment persists as a land-grant university.</t>
  </si>
  <si>
    <t>ca.uky.edu</t>
  </si>
  <si>
    <t>https://www.linkedin.com/company/universityofkentucky</t>
  </si>
  <si>
    <t>+1 (859) 257-4772</t>
  </si>
  <si>
    <t>National Institute of Food and Agriculture, National Science Foundation, U.S. Environmental Protection Agency</t>
  </si>
  <si>
    <t>Nancy M. Cox</t>
  </si>
  <si>
    <t>nancy.cox@uky.edu</t>
  </si>
  <si>
    <t>https://administration.ca.uky.edu/directory/dean-0#:~:text=Nancy%20M.%20Cox,Engagement%20and%20Dean</t>
  </si>
  <si>
    <t>Spice World Ventures Inc</t>
  </si>
  <si>
    <t>A vertical marketplace for bodywear using AI made by lingerie experts.</t>
  </si>
  <si>
    <t>instagram.com</t>
  </si>
  <si>
    <t>https://www.linkedin.com/company/spicerackventures/</t>
  </si>
  <si>
    <t>hello@shopspicerack.com</t>
  </si>
  <si>
    <t>Jemelin Artiga</t>
  </si>
  <si>
    <t>jemelinartigas@instagram.com</t>
  </si>
  <si>
    <t>https://www.linkedin.com/in/jemelin-artigas-6b144620/</t>
  </si>
  <si>
    <t>Kumonos Corporation</t>
  </si>
  <si>
    <t>3D Technology, Construction, Sales</t>
  </si>
  <si>
    <t>Kumonos Corporation is an IT firm that provides tools for 3D measurement, structure inspection, construction surveying, and management.</t>
  </si>
  <si>
    <t>kumonos.co.jp</t>
  </si>
  <si>
    <t>https://www.linkedin.com/company/kumonos/</t>
  </si>
  <si>
    <t>+81 72-749-1188</t>
  </si>
  <si>
    <t>Pasona Group, JIC Venture Growth Investments</t>
  </si>
  <si>
    <t>Courtyard Kazuhide</t>
  </si>
  <si>
    <t>https://kumonos.co.jp/company/message/#:~:text=President%20and%20CEO,Courtyard%20Kazuhide</t>
  </si>
  <si>
    <t>Elektrodistribucija Srbije doo Belgrade</t>
  </si>
  <si>
    <t>Electrical Distribution, Public Safety, Service Industry</t>
  </si>
  <si>
    <t>Kraljevo, Vojvodina, Serbia</t>
  </si>
  <si>
    <t>Elektrodistribucija Srbije doo Belgrade is a Serbian Public Electric Utility Company.</t>
  </si>
  <si>
    <t>elektrosrbija.rs</t>
  </si>
  <si>
    <t>https://www.linkedin.com/company/elektrodistribucija-beograd</t>
  </si>
  <si>
    <t>+381 (36) 304 398</t>
  </si>
  <si>
    <t>Branko Milojevic</t>
  </si>
  <si>
    <t>branko.milojevic@elektrosrbija.rs</t>
  </si>
  <si>
    <t>https://www.linkedin.com/in/branko-milojevic-8aba288/</t>
  </si>
  <si>
    <t>Gnanomat</t>
  </si>
  <si>
    <t>Energy Storage, Nanotechnology</t>
  </si>
  <si>
    <t>Gnanomat is a company involved in emerging field of nanomaterials technology. Part of Versarien PLC.</t>
  </si>
  <si>
    <t>gnanomat.com</t>
  </si>
  <si>
    <t>https://www.linkedin.com/company-beta/5246543</t>
  </si>
  <si>
    <t>info@gnanomat.com</t>
  </si>
  <si>
    <t>Versarien</t>
  </si>
  <si>
    <t>Roberto Clemente Cervera</t>
  </si>
  <si>
    <t>roberto.clemente@gnanomat.com</t>
  </si>
  <si>
    <t>https://www.linkedin.com/in/roberto-clemente-cervera-b83877a/</t>
  </si>
  <si>
    <t>PyroCCS</t>
  </si>
  <si>
    <t>Environmental Consulting, Environmental Engineering, Industrial, Information Technology, Machinery Manufacturing, SaaS</t>
  </si>
  <si>
    <t>High-Quality Biochar Carbon Dioxide Removal in the Global South</t>
  </si>
  <si>
    <t>pyroccs.com</t>
  </si>
  <si>
    <t>https://www.linkedin.com/company/pyroccs/</t>
  </si>
  <si>
    <t>info@pyroccs.com</t>
  </si>
  <si>
    <t>Timo Herbrand</t>
  </si>
  <si>
    <t>timo@pyroccs.com</t>
  </si>
  <si>
    <t>https://pyroccs.com/team/</t>
  </si>
  <si>
    <t>JAXBIO Technologies</t>
  </si>
  <si>
    <t>JaxBio aims to change the way cancer is diagnosed and managed, with a simple and sensitive blood test</t>
  </si>
  <si>
    <t>jaxbio.com</t>
  </si>
  <si>
    <t>office@jaxbio.com</t>
  </si>
  <si>
    <t>Shahar Zirkin</t>
  </si>
  <si>
    <t>shahar@jaxbio.com</t>
  </si>
  <si>
    <t>https://www.linkedin.com/in/shahar-zirkin-8bbb63278/?original_referer=https%3A%2F%2Fwww%2Egoogle%2Ecom%2F&amp;originalSubdomain=il</t>
  </si>
  <si>
    <t>Timbuktu</t>
  </si>
  <si>
    <t>Travel, Travel Agency</t>
  </si>
  <si>
    <t>Timbuktu is a platform that allows travellers to design and customise their own trips</t>
  </si>
  <si>
    <t>timbuktutravel.com</t>
  </si>
  <si>
    <t>https://www.linkedin.com/company/timbuktu-travel/</t>
  </si>
  <si>
    <t>hello@timbuktutravel.com</t>
  </si>
  <si>
    <t>Johnny Prince</t>
  </si>
  <si>
    <t>johnny.prince@timbuktutravel.com</t>
  </si>
  <si>
    <t>https://www.linkedin.com/in/johnnywcprince/</t>
  </si>
  <si>
    <t>BlueVerse</t>
  </si>
  <si>
    <t>Advertising, Consulting, Marketing</t>
  </si>
  <si>
    <t>Lubbock, Texas, United States</t>
  </si>
  <si>
    <t>BlueVerse offers a platform for local businesses to connect with customers, featuring deals, menus, and reviews.</t>
  </si>
  <si>
    <t>blueverse.club</t>
  </si>
  <si>
    <t>https://www.linkedin.com/company/blueverse</t>
  </si>
  <si>
    <t>contact@blueverse.club</t>
  </si>
  <si>
    <t>Mason Still</t>
  </si>
  <si>
    <t>mason@blueverse.club</t>
  </si>
  <si>
    <t>https://www.linkedin.com/in/mason-still-742185227/</t>
  </si>
  <si>
    <t>Gumloop</t>
  </si>
  <si>
    <t>Gumloop is a no-code platform to build and host AI-powered business automations.</t>
  </si>
  <si>
    <t>gumloop.com</t>
  </si>
  <si>
    <t>https://www.linkedin.com/company/gumloop</t>
  </si>
  <si>
    <t>Max Brodeur-Urbas</t>
  </si>
  <si>
    <t>max@agenthub.dev</t>
  </si>
  <si>
    <t>https://www.linkedin.com/in/max-brodeur-urbas-1a4b25172/</t>
  </si>
  <si>
    <t>Enhancio</t>
  </si>
  <si>
    <t>B2B, Information Technology, Software</t>
  </si>
  <si>
    <t>Enhancio is an enhancement platform that eliminates today’s demand generation roadblocks.</t>
  </si>
  <si>
    <t>enhancio.com</t>
  </si>
  <si>
    <t>https://www.linkedin.com/company/enhancio-inc/</t>
  </si>
  <si>
    <t>careers@enhancio.com</t>
  </si>
  <si>
    <t>Ajay George</t>
  </si>
  <si>
    <t>ajay.george@enhancio.com</t>
  </si>
  <si>
    <t>https://www.linkedin.com/in/georgeajay/</t>
  </si>
  <si>
    <t>Liquet Medical</t>
  </si>
  <si>
    <t>Glen Allen, Virginia, United States</t>
  </si>
  <si>
    <t>Liquet Medical is a medical device development company that transforms the way vascular disease is treated through localized drug delivery.</t>
  </si>
  <si>
    <t>liquetmedical.com</t>
  </si>
  <si>
    <t>https://www.linkedin.com/company/liquet-medical-inc</t>
  </si>
  <si>
    <t>info@liquetmedical.com</t>
  </si>
  <si>
    <t>804-690-9564</t>
  </si>
  <si>
    <t>Lighthouse Labs RVA, Virginia Venture Partners, MedTech Innovator</t>
  </si>
  <si>
    <t>John Schindler</t>
  </si>
  <si>
    <t>j.schindler@liquetmedical.com</t>
  </si>
  <si>
    <t>https://www.linkedin.com/in/john-schindler-95780b14/</t>
  </si>
  <si>
    <t>Mycle</t>
  </si>
  <si>
    <t>Apps, Automotive, Customer Service</t>
  </si>
  <si>
    <t>Mycle is an app for vehicle management.</t>
  </si>
  <si>
    <t>mycle.co.kr</t>
  </si>
  <si>
    <t>cs@macarong.net</t>
  </si>
  <si>
    <t>+82 070 8834 9964</t>
  </si>
  <si>
    <t>Murex Partners</t>
  </si>
  <si>
    <t>Kim Ki-Poong</t>
  </si>
  <si>
    <t>kim@mycle.co.kr</t>
  </si>
  <si>
    <t>https://mycle.co.kr/#:~:text=Co.%2C%20Ltd.%20%7C-,CEO%20Kim%20Ki%2Dpoong,-660%20Daewangpangyo%2Dro</t>
  </si>
  <si>
    <t>Rapid Delivery Analytics</t>
  </si>
  <si>
    <t>Tallin, Harjumaa, Estonia</t>
  </si>
  <si>
    <t>Digital shelf analytics solution specifically designed for mobile-first rapid grocery and convenience delivery services.</t>
  </si>
  <si>
    <t>rda.team</t>
  </si>
  <si>
    <t>https://www.linkedin.com/company/rapiddeliveryanalytics</t>
  </si>
  <si>
    <t>andrey@rda.team</t>
  </si>
  <si>
    <t>New Nordic Ventures</t>
  </si>
  <si>
    <t>Andrey Dyatlov</t>
  </si>
  <si>
    <t>https://www.linkedin.com/in/andrey-dyatlov-12a005126/</t>
  </si>
  <si>
    <t>Marshall University</t>
  </si>
  <si>
    <t>Huntington, West Virginia, United States</t>
  </si>
  <si>
    <t>Marshall University, Huntington is a school in Huntington.</t>
  </si>
  <si>
    <t>marshall.edu</t>
  </si>
  <si>
    <t>https://www.linkedin.com/company/marshall-university</t>
  </si>
  <si>
    <t>webmaster@marshall.edu</t>
  </si>
  <si>
    <t>+1 800-642-3463</t>
  </si>
  <si>
    <t>National Institute on Drug Abuse (NIDA), Alys Smith, Brad D. Smith</t>
  </si>
  <si>
    <t>Brad D. Smith</t>
  </si>
  <si>
    <t>bradsmith@marshall.edu</t>
  </si>
  <si>
    <t>https://www.linkedin.com/in/brad-d-smith/</t>
  </si>
  <si>
    <t>Even Realities</t>
  </si>
  <si>
    <t>E-Commerce, Health Care, Information Technology</t>
  </si>
  <si>
    <t>Smart Eyewear, Smart Glasses, Digital Glasses</t>
  </si>
  <si>
    <t>evenrealities.com</t>
  </si>
  <si>
    <t>contact@evenrealities.com</t>
  </si>
  <si>
    <t>Will Wang</t>
  </si>
  <si>
    <t>will.wang@evenrealities.com</t>
  </si>
  <si>
    <t>https://www.linkedin.com/in/will-wang-80609159/?originalSubdomain=cn</t>
  </si>
  <si>
    <t>Radical Catheter Technologies</t>
  </si>
  <si>
    <t>Radical Catheter Technologies is a medical device firm developing the next generation of endovascular access and delivery technologies.</t>
  </si>
  <si>
    <t>radicalcatheter.com</t>
  </si>
  <si>
    <t>info@radicalcatheter.com</t>
  </si>
  <si>
    <t>Neurotechnology Investors</t>
  </si>
  <si>
    <t>Brian Martin</t>
  </si>
  <si>
    <t>https://www.linkedin.com/in/brian-martin-35a98a11/</t>
  </si>
  <si>
    <t>Aztec Minerals</t>
  </si>
  <si>
    <t>Aztec Minerals is a mineral exploration company that focuses on the discovery of exceptional porphyry gold-copper.</t>
  </si>
  <si>
    <t>aztecminerals.com</t>
  </si>
  <si>
    <t>https://www.linkedin.com/company/aztec-minerals-corp</t>
  </si>
  <si>
    <t>info@aztecminerals.com</t>
  </si>
  <si>
    <t>(604) 685-9744</t>
  </si>
  <si>
    <t>Simon Dyakowski</t>
  </si>
  <si>
    <t>simon@aztecminerals.com</t>
  </si>
  <si>
    <t>https://www.linkedin.com/in/simon-dyakowski-cfa-mba-93730711/</t>
  </si>
  <si>
    <t>Webee</t>
  </si>
  <si>
    <t>Cloud Management, Enterprise Software, Hospitality, Information Technology, Mobile, Mobile Apps, SaaS, Software, Travel</t>
  </si>
  <si>
    <t>Esenler, Istanbul, Turkey</t>
  </si>
  <si>
    <t>WeBee is a guest engagement platform that creates a digital bridge between hoteliers and guests to maximize guest satisfaction.</t>
  </si>
  <si>
    <t>getwebee.com</t>
  </si>
  <si>
    <t>https://www.linkedin.com/company/getwebee</t>
  </si>
  <si>
    <t>info@getwebee.com</t>
  </si>
  <si>
    <t>Fuzul Ventures, Diffusion Capital Partners</t>
  </si>
  <si>
    <t>Ozgur Zan</t>
  </si>
  <si>
    <t>ozgur.zan@donetr.com</t>
  </si>
  <si>
    <t>https://www.linkedin.com/in/ozgurzan/</t>
  </si>
  <si>
    <t>Village Enterprise</t>
  </si>
  <si>
    <t>Village Enterprise is an organization dedicated to ending poverty in rural African villages through entrepreneurship and innovation.</t>
  </si>
  <si>
    <t>villageenterprise.org</t>
  </si>
  <si>
    <t>https://www.linkedin.com/company/village-enterprise-fund</t>
  </si>
  <si>
    <t>info@villageenterprise.org</t>
  </si>
  <si>
    <t>Fund for Innovation in Development, 3rd Creek Foundation</t>
  </si>
  <si>
    <t>Jeff Olson</t>
  </si>
  <si>
    <t>https://www.linkedin.com/in/jeff-olson-015b5047/</t>
  </si>
  <si>
    <t>Denovia Labs</t>
  </si>
  <si>
    <t>Denovia is an innovative study company that has created a seismic wave in plastic waste and sustainability.</t>
  </si>
  <si>
    <t>denovialabs.com</t>
  </si>
  <si>
    <t>https://www.linkedin.com/company/denovia-labs/</t>
  </si>
  <si>
    <t>Jett Capital Advisors</t>
  </si>
  <si>
    <t>Nick Spina</t>
  </si>
  <si>
    <t>nick@denovialabs.com</t>
  </si>
  <si>
    <t>https://www.linkedin.com/in/nick-spina-1a3525131/</t>
  </si>
  <si>
    <t>Canopie</t>
  </si>
  <si>
    <t>Management, Operations, Product, Sales</t>
  </si>
  <si>
    <t>Health Care, Therapeutics, Wellness</t>
  </si>
  <si>
    <t>Canopie offers a digital platform that addresses symptoms of maternal depression and anxiety.</t>
  </si>
  <si>
    <t>canopie.app</t>
  </si>
  <si>
    <t>https://www.linkedin.com/company/canopie</t>
  </si>
  <si>
    <t>awanlund@canopie.app</t>
  </si>
  <si>
    <t>Lighthouse Labs RVA, Schmidt Futures, Virginia Venture Partners, DigitalHealth.London Accelerator, MassChallenge, StartUp Health</t>
  </si>
  <si>
    <t>Anne Wanlund</t>
  </si>
  <si>
    <t>awanlund@canopie.org</t>
  </si>
  <si>
    <t>https://www.linkedin.com/in/annewanlund/</t>
  </si>
  <si>
    <t>ReliON</t>
  </si>
  <si>
    <t>Charging Infrastructure, Electric Vehicle</t>
  </si>
  <si>
    <t>ReliON is an end-to-end EV charging infrastructure operation and maintenance system.</t>
  </si>
  <si>
    <t>relioncharging.com</t>
  </si>
  <si>
    <t>https://www.linkedin.com/company/relioncharging/</t>
  </si>
  <si>
    <t>Diagram Ventures</t>
  </si>
  <si>
    <t>Benoit Lacroix</t>
  </si>
  <si>
    <t>blacroix@relioncharging.com</t>
  </si>
  <si>
    <t>https://www.linkedin.com/in/benoit-lacroix-6560a210/</t>
  </si>
  <si>
    <t>International Code Council</t>
  </si>
  <si>
    <t>Building Maintenance, Non Profit</t>
  </si>
  <si>
    <t>The International Code Council is a nonprofit association that provides a wide range of building safety solutions.</t>
  </si>
  <si>
    <t>iccsafe.org</t>
  </si>
  <si>
    <t>https://www.linkedin.com/company/international-code-council</t>
  </si>
  <si>
    <t>communications@iccsafe.org</t>
  </si>
  <si>
    <t>888-422-7233</t>
  </si>
  <si>
    <t>Dominic Sims</t>
  </si>
  <si>
    <t>dsims@iccsafe.org</t>
  </si>
  <si>
    <t>https://www.linkedin.com/in/dominicsims/</t>
  </si>
  <si>
    <t>Immedio</t>
  </si>
  <si>
    <t>B2B, Business Development, Consulting</t>
  </si>
  <si>
    <t>Instanto is a consulting firm providing an automated service for acquiring business negotiations that completes negotiations with clients.</t>
  </si>
  <si>
    <t>immedio.io</t>
  </si>
  <si>
    <t>https://www.linkedin.com/company/immedio</t>
  </si>
  <si>
    <t>Hideki Hamada</t>
  </si>
  <si>
    <t>hamada@immedio.io</t>
  </si>
  <si>
    <t>https://www.linkedin.com/in/hideki-hamada/</t>
  </si>
  <si>
    <t>Roundtable</t>
  </si>
  <si>
    <t>News, Publishing, Restaurants, Social News</t>
  </si>
  <si>
    <t>Roundtable is an operator of a news publishing website that delivers truthful information and educates the readers.</t>
  </si>
  <si>
    <t>roundtable.io</t>
  </si>
  <si>
    <t>https://www.linkedin.com/company/blockchain-law-alliance</t>
  </si>
  <si>
    <t>Bill Sornsin</t>
  </si>
  <si>
    <t>billso@roundtable.io</t>
  </si>
  <si>
    <t>https://www.linkedin.com/in/bill-sornsin-16a221/</t>
  </si>
  <si>
    <t>Sqill</t>
  </si>
  <si>
    <t>Sports, Video Streaming</t>
  </si>
  <si>
    <t>Lisboa, Lisboa, Portugal</t>
  </si>
  <si>
    <t>Sqill is a video app that offers content creation for athletes.</t>
  </si>
  <si>
    <t>heysqill.com</t>
  </si>
  <si>
    <t>https://www.linkedin.com/company/heysqill/</t>
  </si>
  <si>
    <t>welcome@heysqill.com</t>
  </si>
  <si>
    <t>GED Ventures Portugal, Demium Capital</t>
  </si>
  <si>
    <t>Rui Ascenso</t>
  </si>
  <si>
    <t>rui@heysqill.com</t>
  </si>
  <si>
    <t>https://www.linkedin.com/in/rui-ascenso-61339689/</t>
  </si>
  <si>
    <t>Widhoc Smart Solutions</t>
  </si>
  <si>
    <t>Agriculture, AgTech, Software</t>
  </si>
  <si>
    <t>Pozo-estrecho, Murcia, Spain</t>
  </si>
  <si>
    <t>Widhoc Smart Solutions is a technology company that instruments, controls, and monitors soil, plant, and environmental parameters.</t>
  </si>
  <si>
    <t>widhoc.com</t>
  </si>
  <si>
    <t>https://www.linkedin.com/company/widhoc-smart-solutions</t>
  </si>
  <si>
    <t>info@widhoc.com</t>
  </si>
  <si>
    <t>+34 968 55 45 45</t>
  </si>
  <si>
    <t>Ignacio Delgado</t>
  </si>
  <si>
    <t>https://www.widhoc.com/widhoc-reivindica-el-riego-inteligente-en-fruit-attraction-2021/</t>
  </si>
  <si>
    <t>TechMal</t>
  </si>
  <si>
    <t>TechMal is a Saudi Financing company.</t>
  </si>
  <si>
    <t>https://www.linkedin.com/company/techmal/</t>
  </si>
  <si>
    <t>Al Majdia Residence</t>
  </si>
  <si>
    <t>Saud Al-Rebdi</t>
  </si>
  <si>
    <t>https://www.linkedin.com/in/saud-al-rebdi-b6713736/</t>
  </si>
  <si>
    <t>Hash AI</t>
  </si>
  <si>
    <t>Hash AI is a generative AI cryptocurrency mining platform.</t>
  </si>
  <si>
    <t>hashai.co.uk</t>
  </si>
  <si>
    <t>hello@hashai.co.uk</t>
  </si>
  <si>
    <t>Bolt's Capital</t>
  </si>
  <si>
    <t>adam@hashai.co.uk</t>
  </si>
  <si>
    <t>https://hashai.co.uk/about</t>
  </si>
  <si>
    <t>Konvu</t>
  </si>
  <si>
    <t>Konvu is a technology company building innovative security solutions that bridge the gap between security and developers.</t>
  </si>
  <si>
    <t>konvu.com</t>
  </si>
  <si>
    <t>https://www.linkedin.com/company/konvu/</t>
  </si>
  <si>
    <t>Lucas Masson</t>
  </si>
  <si>
    <t>lucas.masson@konvu.com</t>
  </si>
  <si>
    <t>https://www.linkedin.com/in/massonlucas/</t>
  </si>
  <si>
    <t>York Electric Cooperative</t>
  </si>
  <si>
    <t>Electrical Distribution, Energy, Energy Management</t>
  </si>
  <si>
    <t>York, South Carolina, United States</t>
  </si>
  <si>
    <t>York Electric Cooperative provides electric utility services to residential, agricultural and commercial sectors.</t>
  </si>
  <si>
    <t>yorkelectric.net</t>
  </si>
  <si>
    <t>https://www.linkedin.com/company/york-electric-cooperative-inc/</t>
  </si>
  <si>
    <t>memberservices@yorkelectric.net</t>
  </si>
  <si>
    <t>+1 803-684-4248</t>
  </si>
  <si>
    <t>Comporium</t>
  </si>
  <si>
    <t>Craig Spencer</t>
  </si>
  <si>
    <t>craig.spencer@yorkelectric.net</t>
  </si>
  <si>
    <t>https://www.linkedin.com/in/craig-spencer-a390451a/</t>
  </si>
  <si>
    <t>DesiCorp</t>
  </si>
  <si>
    <t>DesiCorp is a developer of thermally stable packed red blood cells.</t>
  </si>
  <si>
    <t>desicorpinc.com</t>
  </si>
  <si>
    <t>https://www.linkedin.com/company/desicorp-inc/</t>
  </si>
  <si>
    <t>contact@desicorpinc.com</t>
  </si>
  <si>
    <t>1 (502) 569-1038</t>
  </si>
  <si>
    <t>KY Innovation, XLerateHealth</t>
  </si>
  <si>
    <t>Brett Janis</t>
  </si>
  <si>
    <t>brett.janis@desicorpinc.com</t>
  </si>
  <si>
    <t>https://www.linkedin.com/in/brett-janis/</t>
  </si>
  <si>
    <t>ByteFuse</t>
  </si>
  <si>
    <t>Stellenbosch, NA - South Africa, South Africa</t>
  </si>
  <si>
    <t>ByteFuse is a provider of AI-based research and development services.</t>
  </si>
  <si>
    <t>bytefuse.ai</t>
  </si>
  <si>
    <t>https://www.linkedin.com/company/bytefuse-ai/</t>
  </si>
  <si>
    <t>info@bytefuse.ai</t>
  </si>
  <si>
    <t>+27(0) 21 880 1880</t>
  </si>
  <si>
    <t>Novus Holdings</t>
  </si>
  <si>
    <t>Greg Newman</t>
  </si>
  <si>
    <t>greg.newman@bytefuse.ai</t>
  </si>
  <si>
    <t>https://www.linkedin.com/in/greg-newman-76694b223/?original_referer=https%3A%2F%2Fwww%2Egoogle%2Ecom%2F&amp;originalSubdomain=za</t>
  </si>
  <si>
    <t>Electronic Lab Logs</t>
  </si>
  <si>
    <t>Enterprise Software, Hospital, Medical, Software</t>
  </si>
  <si>
    <t>Electronic Lab Logs is a software company that helps hospital labs ditch the paper logs.</t>
  </si>
  <si>
    <t>lablogs.co</t>
  </si>
  <si>
    <t>https://in.linkedin.com/company/electronic-lab-logs</t>
  </si>
  <si>
    <t>info@lablogs.co</t>
  </si>
  <si>
    <t>844-522-5647</t>
  </si>
  <si>
    <t>NC IDEA</t>
  </si>
  <si>
    <t>Daniel Summers</t>
  </si>
  <si>
    <t>daniel@lablogs.co</t>
  </si>
  <si>
    <t>https://www.linkedin.com/in/danieljsummers13/</t>
  </si>
  <si>
    <t>Critical Mineral Resources</t>
  </si>
  <si>
    <t>Critical Mineral Resources is a mineral exploration company that provides copper and gold mineral resources.</t>
  </si>
  <si>
    <t>cmrplc.com</t>
  </si>
  <si>
    <t>https://www.linkedin.com/company/critical-mineral-resources/</t>
  </si>
  <si>
    <t>info@caerusmineralresources.com</t>
  </si>
  <si>
    <t>+44 01249 782162</t>
  </si>
  <si>
    <t>Prism Group AG</t>
  </si>
  <si>
    <t>Charles Long</t>
  </si>
  <si>
    <t>charlie.long@cmrplc.com</t>
  </si>
  <si>
    <t>https://www.linkedin.com/in/charles-long-4382212b/</t>
  </si>
  <si>
    <t>Franchetti</t>
  </si>
  <si>
    <t>Civil Engineering, Commercial, Industrial Engineering, Interior Design, Software</t>
  </si>
  <si>
    <t>Arzignano, Veneto, Italy</t>
  </si>
  <si>
    <t>Franchetti provides software development and engineering design for the predictive maintenance of bridges and viaducts.</t>
  </si>
  <si>
    <t>franchetti.tech</t>
  </si>
  <si>
    <t>https://www.linkedin.com/company/franchetti-spa</t>
  </si>
  <si>
    <t>pr@franchetti.tech</t>
  </si>
  <si>
    <t>+39 0444 671443</t>
  </si>
  <si>
    <t>Axon Partners Group</t>
  </si>
  <si>
    <t>Paolo Franchetti</t>
  </si>
  <si>
    <t>paolo.franchetti@franchetti.tech</t>
  </si>
  <si>
    <t>https://www.linkedin.com/in/paolo-franchetti-2943809/?originalSubdomain=it</t>
  </si>
  <si>
    <t>StepHow</t>
  </si>
  <si>
    <t>B2B, Business Intelligence</t>
  </si>
  <si>
    <t>StepHow is an AI-powered work process and manual automation solution that addresses the issue of internal knowledge.</t>
  </si>
  <si>
    <t>stephow.me</t>
  </si>
  <si>
    <t>https://www.linkedin.com/company/stephow</t>
  </si>
  <si>
    <t>Mashup Ventures</t>
  </si>
  <si>
    <t>Joonho Choi</t>
  </si>
  <si>
    <t>https://www.linkedin.com/in/joonho-choi-715359238/</t>
  </si>
  <si>
    <t>Fundabl</t>
  </si>
  <si>
    <t>Fundabl is a fintech startup that provides a spectrum of debt funding solutions in addition to equity capital.</t>
  </si>
  <si>
    <t>fundabl.com</t>
  </si>
  <si>
    <t>https://www.linkedin.com/company/fundablptyltd</t>
  </si>
  <si>
    <t>Ethan Singer</t>
  </si>
  <si>
    <t>ethan@fundabl.com</t>
  </si>
  <si>
    <t>https://www.linkedin.com/in/ethan-singer63407773/</t>
  </si>
  <si>
    <t>Trigan</t>
  </si>
  <si>
    <t>Artificial Intelligence (AI), Blockchain, Decentralized Finance (DeFi), Smart Cities, Web3</t>
  </si>
  <si>
    <t>Dumfries, Dumfries and Galloway, United Kingdom</t>
  </si>
  <si>
    <t>Creating a societal operating system where people and communities drive change for enhanced quality of life and shared prosperity.</t>
  </si>
  <si>
    <t>trigan.org</t>
  </si>
  <si>
    <t>https://www.linkedin.com/company/trigan</t>
  </si>
  <si>
    <t>contact@trigan.org</t>
  </si>
  <si>
    <t>Business Gateway Dumfries and Galloway, Make IT in Oradea, Startup Madeira, South of Scotland Enterprise, Sunderland Internet of Things (IoT) and 5G accelerator</t>
  </si>
  <si>
    <t>Aaron Sarginson</t>
  </si>
  <si>
    <t>aaron@trigan.org</t>
  </si>
  <si>
    <t>https://www.linkedin.com/in/aaronsarginson/?originalSubdomain=uk</t>
  </si>
  <si>
    <t>Baoji Pharmaceutical</t>
  </si>
  <si>
    <t>Baoji Pharmaceutical is a biopharma R&amp;D manufacturer, a Sino-foreign joint biopharmaceutical enterprise integrating drug R&amp;D and production.</t>
  </si>
  <si>
    <t>baopharma.com</t>
  </si>
  <si>
    <t>bjhr@baopharma.com</t>
  </si>
  <si>
    <t>021-56696602</t>
  </si>
  <si>
    <t>Shanghai Biomedical Industrial Equity Investment Fund, Oriental Fortune Capital</t>
  </si>
  <si>
    <t>Zheng Wang</t>
  </si>
  <si>
    <t>https://pitchbook.com/profiles/company/504083-80#patents</t>
  </si>
  <si>
    <t>CardioComm Solutions, Inc.</t>
  </si>
  <si>
    <t>Health Care, Information Technology, Software</t>
  </si>
  <si>
    <t>CardioComm Solutions, Inc. provides technically and clinically innovative software solutions for information management systems.</t>
  </si>
  <si>
    <t>cardiocommsolutions.com</t>
  </si>
  <si>
    <t>https://www.linkedin.com/company/cardiocomm-solutions-inc-/</t>
  </si>
  <si>
    <t>sales@cardiocommsolutions.com</t>
  </si>
  <si>
    <t>1(877)977-9425</t>
  </si>
  <si>
    <t>Etienne Grima</t>
  </si>
  <si>
    <t>egrima@cardiocommsolutions.com</t>
  </si>
  <si>
    <t>https://www.linkedin.com/in/etienne-grima-1192a36/</t>
  </si>
  <si>
    <t>WattsUp</t>
  </si>
  <si>
    <t>Advanced AI-driven predictive maintenance solution for EV chargers.</t>
  </si>
  <si>
    <t>wattsupev.io</t>
  </si>
  <si>
    <t>https://www.linkedin.com/company/wattsupev/</t>
  </si>
  <si>
    <t>Hilary Taylor</t>
  </si>
  <si>
    <t>hilary@wattsupev.io</t>
  </si>
  <si>
    <t>https://www.linkedin.com/in/hilary-taylor-39977793/</t>
  </si>
  <si>
    <t>Alchemy Technology Group</t>
  </si>
  <si>
    <t>Alchemy Technology Group is an information technology firm that specializes in the fields of IT advisory, consulting, and software sales.</t>
  </si>
  <si>
    <t>alchemytechgroup.com</t>
  </si>
  <si>
    <t>https://www.linkedin.com/company/alchemy-technology-group-llc/about/</t>
  </si>
  <si>
    <t>info@alchemytechgroup.com</t>
  </si>
  <si>
    <t>+1 800-949-7200</t>
  </si>
  <si>
    <t>Avance Investment Management</t>
  </si>
  <si>
    <t>Travis Graham</t>
  </si>
  <si>
    <t>travis@alchemytechgroup.com</t>
  </si>
  <si>
    <t>https://www.linkedin.com/in/travisdgraham/</t>
  </si>
  <si>
    <t>PK MED</t>
  </si>
  <si>
    <t>PK MED focuses on the unique creation of custom-designed, intravenous, and biodegradable micro-implants.</t>
  </si>
  <si>
    <t>pk-med.com</t>
  </si>
  <si>
    <t>https://www.linkedin.com/company/pk-med/</t>
  </si>
  <si>
    <t>Bpifrance</t>
  </si>
  <si>
    <t>Gauthier Pouliquen</t>
  </si>
  <si>
    <t>gauthier.pouliquen@pk-med.com</t>
  </si>
  <si>
    <t>https://www.linkedin.com/in/gauthier-pouliquen-phd-96a6838/?originalSubdomain=fr</t>
  </si>
  <si>
    <t>Integra Therapeutics</t>
  </si>
  <si>
    <t>Integra Therapeutics is a developer of next generation of gene editing tools to cure diseases.</t>
  </si>
  <si>
    <t>integra-tx.com</t>
  </si>
  <si>
    <t>https://www.linkedin.com/company/integra-therapeutics/</t>
  </si>
  <si>
    <t>info@integra-tx.com</t>
  </si>
  <si>
    <t>EIC Accelerator, Columbus Venture Partners</t>
  </si>
  <si>
    <t>Avencia Mejias</t>
  </si>
  <si>
    <t>avencia.sm@integra-tx.com</t>
  </si>
  <si>
    <t>https://www.linkedin.com/in/avencia-sanchez-mejias-phd-602518155/</t>
  </si>
  <si>
    <t>CogniSync</t>
  </si>
  <si>
    <t>Artificial Intelligence (AI), Internet, SaaS, Software</t>
  </si>
  <si>
    <t>CogniSync streamlines workflows by leveraging AI to surface best practices and reveal misalignments with compliance standards in real-time.</t>
  </si>
  <si>
    <t>https://www.linkedin.com/company/cogni-sync</t>
  </si>
  <si>
    <t>Early Game Ventures</t>
  </si>
  <si>
    <t>Luca Mateescu</t>
  </si>
  <si>
    <t>https://www.linkedin.com/in/lucamateescu/</t>
  </si>
  <si>
    <t>Jugemu.ai</t>
  </si>
  <si>
    <t>Saratoga, California, United States</t>
  </si>
  <si>
    <t>Jugemu.ai is a developer of an AI platform that automates the customer acquisition process.</t>
  </si>
  <si>
    <t>jugemu.ai</t>
  </si>
  <si>
    <t>https://www.linkedin.com/company/jugemuai</t>
  </si>
  <si>
    <t>Koichi Fujikawa</t>
  </si>
  <si>
    <t>https://www.linkedin.com/in/koichifujikawa/</t>
  </si>
  <si>
    <t>Jarvis</t>
  </si>
  <si>
    <t>Apps, Financial Services, FinTech</t>
  </si>
  <si>
    <t>Jarvis offers a platform for managing lifetime pensions, featuring a retirement calculator and financial insights.</t>
  </si>
  <si>
    <t>getjarvis.app</t>
  </si>
  <si>
    <t>https://www.linkedin.com/company/jarvispensions</t>
  </si>
  <si>
    <t>Ascension, Cornerstone VC</t>
  </si>
  <si>
    <t>Royden Greaves</t>
  </si>
  <si>
    <t>royden@pensionjar.com</t>
  </si>
  <si>
    <t>https://www.linkedin.com/in/royden-greaves-05174a2/</t>
  </si>
  <si>
    <t>Klean</t>
  </si>
  <si>
    <t>Klean is a digital container deposit system, encouraging consumers to recycle their empty plastic containers.</t>
  </si>
  <si>
    <t>klean.asia</t>
  </si>
  <si>
    <t>drboden@klean.my</t>
  </si>
  <si>
    <t>+60 19-266 1599</t>
  </si>
  <si>
    <t>Ficus Capital</t>
  </si>
  <si>
    <t>Dato Boden</t>
  </si>
  <si>
    <t>https://pitchbook.com/profiles/company/509822-02#team</t>
  </si>
  <si>
    <t>Edvido</t>
  </si>
  <si>
    <t>Advertising, Internet, Software</t>
  </si>
  <si>
    <t>Edvido is a brand development and digitalization platform which companies meet corporate agencies and firms for advertising.</t>
  </si>
  <si>
    <t>edvido.com</t>
  </si>
  <si>
    <t>https://www.linkedin.com/company/edvido/about/</t>
  </si>
  <si>
    <t>info@edvido.com</t>
  </si>
  <si>
    <t>Alesta Yatırım</t>
  </si>
  <si>
    <t>Mert Osmanoğlu</t>
  </si>
  <si>
    <t>mertosmanoglu@edvido.com</t>
  </si>
  <si>
    <t>https://www.linkedin.com/in/mert-osmano%c4%9flu-43998015b/</t>
  </si>
  <si>
    <t>Benton Resources</t>
  </si>
  <si>
    <t>Thunder Bay, Ontario, Canada</t>
  </si>
  <si>
    <t>Benton Resources is a mineral exploration company</t>
  </si>
  <si>
    <t>bentonresources.ca</t>
  </si>
  <si>
    <t>https://www.linkedin.com/company/4400640?trk=prof-exp-company-name</t>
  </si>
  <si>
    <t>info@bentonresources.ca</t>
  </si>
  <si>
    <t>(807)475-7474</t>
  </si>
  <si>
    <t>Stephen Stares</t>
  </si>
  <si>
    <t>sstares@bentonresources.ca</t>
  </si>
  <si>
    <t>https://www.linkedin.com/in/stephen-stares-271a29aa/</t>
  </si>
  <si>
    <t>GridLink</t>
  </si>
  <si>
    <t>Charging Infrastructure, Electric Vehicle, Software</t>
  </si>
  <si>
    <t>GridLink is an intelligent charging management software that helps fleets electrify.</t>
  </si>
  <si>
    <t>gridlink.co</t>
  </si>
  <si>
    <t>https://www.linkedin.com/company/gridlinkco/</t>
  </si>
  <si>
    <t>Joshua Silets</t>
  </si>
  <si>
    <t>josh@gridlink.co</t>
  </si>
  <si>
    <t>https://www.linkedin.com/in/joshuasilets/</t>
  </si>
  <si>
    <t>First Tellurium</t>
  </si>
  <si>
    <t>First Tellurium is a company that offers a socially responsible exploration microcap with a large mineral-rich property to investors.</t>
  </si>
  <si>
    <t>firsttellurium.com</t>
  </si>
  <si>
    <t>https://www.linkedin.com/company/deer-horn-capital/</t>
  </si>
  <si>
    <t>tyrone@firsttellurium.com</t>
  </si>
  <si>
    <t>604-916-7259</t>
  </si>
  <si>
    <t>Tyrone Docherty</t>
  </si>
  <si>
    <t>https://firsttellurium.com/management-and-directors/</t>
  </si>
  <si>
    <t>Superworm</t>
  </si>
  <si>
    <t>Agriculture, Chemical</t>
  </si>
  <si>
    <t>Superworm is a producer of environmentally friendly and long-term solutions to societal challenges.</t>
  </si>
  <si>
    <t>superworm.jp</t>
  </si>
  <si>
    <t>Partners Fund</t>
  </si>
  <si>
    <t>Yutaro Koga</t>
  </si>
  <si>
    <t>yutaro.koga@superworm.jp</t>
  </si>
  <si>
    <t>https://pitchbook.com/profiles/company/591015-43#team</t>
  </si>
  <si>
    <t>Oh Gamers</t>
  </si>
  <si>
    <t>Oh Gamers is a developer and operator of an online community platform for Web3 gamers.</t>
  </si>
  <si>
    <t>Roy Ding</t>
  </si>
  <si>
    <t>https://pitchbook.com/profiles/company/608753-17#team</t>
  </si>
  <si>
    <t>Helix Earth Technologies</t>
  </si>
  <si>
    <t>Heating, Ventilation, and Air Conditioning (HVAC), Manufacturing, Renewable Energy</t>
  </si>
  <si>
    <t>Helix Earth Technologies revolutionizes liquid-gas chemistry to disrupt and decarbonize the built environment and heavy industries.</t>
  </si>
  <si>
    <t>helixearth.com</t>
  </si>
  <si>
    <t>https://www.linkedin.com/company/helix-earth-technologies</t>
  </si>
  <si>
    <t>info@helixearthtechnologies.com</t>
  </si>
  <si>
    <t>Rawand Rasheed</t>
  </si>
  <si>
    <t>rawand@helixearth.com</t>
  </si>
  <si>
    <t>https://www.linkedin.com/in/rawandrasheed/</t>
  </si>
  <si>
    <t>ZKEX</t>
  </si>
  <si>
    <t>Non-Fungible Token (NFT), Supply Chain Management</t>
  </si>
  <si>
    <t>ZKEX aims to enhance transaction speeds and reduce costs compared to traditional Layer 1 solutions like Ethereum.</t>
  </si>
  <si>
    <t>zkex.com</t>
  </si>
  <si>
    <t>https://www.linkedin.com/company/zkex/</t>
  </si>
  <si>
    <t>RockTree Capital</t>
  </si>
  <si>
    <t>Balal Khan</t>
  </si>
  <si>
    <t>balal@zkex.com</t>
  </si>
  <si>
    <t>https://www.linkedin.com/in/balalkhan/</t>
  </si>
  <si>
    <t>Condor Global Forestry Products</t>
  </si>
  <si>
    <t>Condor Global Forestry Products is a firm that engages in the agriculture industry.</t>
  </si>
  <si>
    <t>Ernesto Wagner</t>
  </si>
  <si>
    <t>https://www.cbinsights.com/company/condor-global-forestry-products/people</t>
  </si>
  <si>
    <t>Pomona S Enterprises</t>
  </si>
  <si>
    <t>Artificial Intelligence (AI), Computer Vision, Food and Beverage, Food Processing, Machine Learning, Manufacturing, Pharmaceutical, Textiles</t>
  </si>
  <si>
    <t>SaaS , machine Vison , Hyperspectral vison with RGB , NIR and White</t>
  </si>
  <si>
    <t>pomonasenterprises.com</t>
  </si>
  <si>
    <t>https://www.linkedin.com/in/pomona-s-enterprises-94982330b?utm_source=share&amp;utm_campaign=share_via&amp;utm_content=profile&amp;utm_medium=ios_app</t>
  </si>
  <si>
    <t>aisolution@psenterpriseservice.com</t>
  </si>
  <si>
    <t>99695 56369</t>
  </si>
  <si>
    <t>Government of India</t>
  </si>
  <si>
    <t>Payel Chakraborty</t>
  </si>
  <si>
    <t>payel.chakraborty@pomonasenterprises.com</t>
  </si>
  <si>
    <t>https://www.startupindia.gov.in/content/sih/en/get-featured/Pomonas-Enterprises.html</t>
  </si>
  <si>
    <t>Promptfoo</t>
  </si>
  <si>
    <t>Open Source</t>
  </si>
  <si>
    <t>Promptfoo is a open-source LLM testing company.</t>
  </si>
  <si>
    <t>promptfoo.dev</t>
  </si>
  <si>
    <t>https://www.linkedin.com/company/promptfoo</t>
  </si>
  <si>
    <t>inquiries@promptfoo.dev</t>
  </si>
  <si>
    <t>Ian W</t>
  </si>
  <si>
    <t>ian@promptfoo.dev</t>
  </si>
  <si>
    <t>https://www.linkedin.com/in/ianww/</t>
  </si>
  <si>
    <t>Spotlight Pathology</t>
  </si>
  <si>
    <t>Artificial Intelligence (AI), Medical</t>
  </si>
  <si>
    <t>Spotlight Pathology develops decision support tools powered by artificial intelligence (AI) to help in the diagnosis of blood cancers.</t>
  </si>
  <si>
    <t>spotlightpathology.com</t>
  </si>
  <si>
    <t>https://www.linkedin.com/company/spotlight-pathology/about/</t>
  </si>
  <si>
    <t>LYVA Labs</t>
  </si>
  <si>
    <t>Samantha Perona</t>
  </si>
  <si>
    <t>https://www.linkedin.com/in/samantha-perona-westgate/</t>
  </si>
  <si>
    <t>Yanhuang Guoxin</t>
  </si>
  <si>
    <t>Advanced Materials, Aerospace, Manufacturing, Semiconductor</t>
  </si>
  <si>
    <t>Yanhuang Guoxin focuses on aerospace and other high-reliability fields, high-performance independent controllable power management chips.</t>
  </si>
  <si>
    <t>Hangzhou Linping District Industrial Investment Fund, Jiuzhi Ziben, Sinowisdom</t>
  </si>
  <si>
    <t>Hu Guo</t>
  </si>
  <si>
    <t>https://pitchbook.com/profiles/company/498392-47#research</t>
  </si>
  <si>
    <t>Creators Network</t>
  </si>
  <si>
    <t>Art, Service Industry</t>
  </si>
  <si>
    <t>Creators Network offers data-driven label and artist services to help creative artists.</t>
  </si>
  <si>
    <t>kreatorsnetwork.kr</t>
  </si>
  <si>
    <t>talented@kreatorsnetwork.com</t>
  </si>
  <si>
    <t>TS Investment</t>
  </si>
  <si>
    <t>Shin Sang-Hyun</t>
  </si>
  <si>
    <t>shin@kreatorsnetwork.kr</t>
  </si>
  <si>
    <t>https://pitchbook.com/profiles/company/608218-57#funding</t>
  </si>
  <si>
    <t>Weber State University</t>
  </si>
  <si>
    <t>1889-01-01</t>
  </si>
  <si>
    <t>Ogden, Utah, United States</t>
  </si>
  <si>
    <t>Weber State University is a public, liberal arts university located in Ogden, Utah</t>
  </si>
  <si>
    <t>weber.edu</t>
  </si>
  <si>
    <t>https://www.linkedin.com/company/weber-state-university</t>
  </si>
  <si>
    <t>hr@weber.edu</t>
  </si>
  <si>
    <t>(801) 626-8006</t>
  </si>
  <si>
    <t>US Department of Commerce, Economic Development Administation, U.S. Department of Labor</t>
  </si>
  <si>
    <t>Alexis Bucknam</t>
  </si>
  <si>
    <t>alexisbucknam@weber.edu</t>
  </si>
  <si>
    <t>https://weber.edu/ccel/contact.html#:~:text=Alexis%20Bucknam%2C%20Ed.D.%0Aalexisbucknam%40weber.edu</t>
  </si>
  <si>
    <t>Northfield Capital Corporation</t>
  </si>
  <si>
    <t>Northfield Capital's goal is to enhance the growth and development of its investment partners ,</t>
  </si>
  <si>
    <t>northfieldcapital.com</t>
  </si>
  <si>
    <t>https://www.linkedin.com/company/northfield-capital-corporation-tsxv-nfd-a/</t>
  </si>
  <si>
    <t>info@northfieldcapital.com</t>
  </si>
  <si>
    <t>(416)628-5901</t>
  </si>
  <si>
    <t>Maryke Ballard</t>
  </si>
  <si>
    <t>maryke@northfieldcapital.com</t>
  </si>
  <si>
    <t>https://www.linkedin.com/in/maryke-ballard-bb007b74/</t>
  </si>
  <si>
    <t>FitnessKPI</t>
  </si>
  <si>
    <t>Analytics, Consulting, Software, Sports</t>
  </si>
  <si>
    <t>FitnessKPI is a software company that offers business analytics services for sports and fitness centers.</t>
  </si>
  <si>
    <t>fitness-kpi.com</t>
  </si>
  <si>
    <t>https://www.linkedin.com/company/fitnesskpi/?originalSubdomain=in</t>
  </si>
  <si>
    <t>lhinojosa@fitness-kpi.com</t>
  </si>
  <si>
    <t>Angels Capital</t>
  </si>
  <si>
    <t>Pablo Vinaspre</t>
  </si>
  <si>
    <t>pablo@fitness-kpi.com</t>
  </si>
  <si>
    <t>https://www.linkedin.com/in/pablo-vi%c3%b1aspre-9aa23711/</t>
  </si>
  <si>
    <t>OakDeer Robotics</t>
  </si>
  <si>
    <t>Machinery Manufacturing, Robotics</t>
  </si>
  <si>
    <t>OakDeer Robotics is a robotics company that specializes in the development of smart cooking machines to make food processing more efficient.</t>
  </si>
  <si>
    <t>400-8098-550</t>
  </si>
  <si>
    <t>JD.com</t>
  </si>
  <si>
    <t>Old K</t>
  </si>
  <si>
    <t>http://123.57.181.114/site/company?team#:~:text=the%20catering%20industry.-,Yang%20Jiancheng,Founder%20and%20CEO,-He%20is%20the</t>
  </si>
  <si>
    <t>Shenzhen Luye</t>
  </si>
  <si>
    <t>Biopharma, Medical, Pharmaceutical</t>
  </si>
  <si>
    <t>Shenzhen Luye is a pharmaceutical company that specializes in the manufacturing, production and sales of innovative drugs.</t>
  </si>
  <si>
    <t>Shenzhen Investment Holdings</t>
  </si>
  <si>
    <t>Cuttable</t>
  </si>
  <si>
    <t>Advertising, Content</t>
  </si>
  <si>
    <t>South Yarra, Victoria, Australia</t>
  </si>
  <si>
    <t>Cuttable operates as an automated content agency.</t>
  </si>
  <si>
    <t>cuttable.com</t>
  </si>
  <si>
    <t>https://www.linkedin.com/company/cuttable/</t>
  </si>
  <si>
    <t>Square Peg Capital</t>
  </si>
  <si>
    <t>Sam Kroonenburg</t>
  </si>
  <si>
    <t>sam@cuttable.com</t>
  </si>
  <si>
    <t>https://www.linkedin.com/in/skroonenburg/</t>
  </si>
  <si>
    <t>University of North Texas Health Science Center</t>
  </si>
  <si>
    <t>HSC is one of the nation’s premier academic medical centers.</t>
  </si>
  <si>
    <t>unthsc.edu</t>
  </si>
  <si>
    <t>https://www.linkedin.com/school/unthsc/</t>
  </si>
  <si>
    <t>+1 817-735-2000</t>
  </si>
  <si>
    <t>Health Resources and Services Administration, Tarrant County</t>
  </si>
  <si>
    <t>Taunya Williams</t>
  </si>
  <si>
    <t>taunya.williams@unthsc.edu</t>
  </si>
  <si>
    <t>https://www.unthsc.edu/about-us/office-of-the-president/office-of-the-president-team/</t>
  </si>
  <si>
    <t>Swan Valley Medical</t>
  </si>
  <si>
    <t>Bigfork, Montana, United States</t>
  </si>
  <si>
    <t>Swan Valley Medical develops single-use surgical instruments and accessories for application in the field of urology.</t>
  </si>
  <si>
    <t>swanvalleymedical.com</t>
  </si>
  <si>
    <t>http://www.linkedin.com/company/swan-valley-medical</t>
  </si>
  <si>
    <t>info@swanvalleymedical.com</t>
  </si>
  <si>
    <t>Ronald Zook</t>
  </si>
  <si>
    <t>zook@swanvalleymedical.com</t>
  </si>
  <si>
    <t>https://www.linkedin.com/in/ronald-zook-7073a085/</t>
  </si>
  <si>
    <t>University of North Carolina at Chapel Hill</t>
  </si>
  <si>
    <t>1789-12-11</t>
  </si>
  <si>
    <t>Art, Education, Higher Education, Search Engine, Universities</t>
  </si>
  <si>
    <t>University of North Carolina at Chapel Hill is the nation’s first public university.</t>
  </si>
  <si>
    <t>unc.edu</t>
  </si>
  <si>
    <t>http://www.linkedin.com/company/university-of-north-carolina-at-chapel-hill</t>
  </si>
  <si>
    <t>admissions@uncsa.edu</t>
  </si>
  <si>
    <t>+1 336-631-1558</t>
  </si>
  <si>
    <t>SECU Foundation, CDA Foundation, North Carolina Biotechnology Center, U.S. Department of Health &amp; Human Services, Bill &amp; Melinda Gates Foundation, U.S. Department of Defense, Strada Education Network</t>
  </si>
  <si>
    <t>John P. Preyer</t>
  </si>
  <si>
    <t>Chair</t>
  </si>
  <si>
    <t>jppreyer@unc.edu</t>
  </si>
  <si>
    <t>https://bot.unc.edu/#:~:text=John%20P.%20Preyer,Chapel%20Hill%2C%20NC</t>
  </si>
  <si>
    <t>Melio</t>
  </si>
  <si>
    <t>Melio is a healthtech startup that uses cutting-edge blood test technology to help people maintain an active relationship with their health.</t>
  </si>
  <si>
    <t>melio.es</t>
  </si>
  <si>
    <t>https://www.linkedin.com/company/melio-health</t>
  </si>
  <si>
    <t>Google for Startups</t>
  </si>
  <si>
    <t>Mario Cantero</t>
  </si>
  <si>
    <t>mario@meliohealth.com</t>
  </si>
  <si>
    <t>https://www.linkedin.com/in/mario-cantero-pineiro/</t>
  </si>
  <si>
    <t>Network3</t>
  </si>
  <si>
    <t>Network3 is a firm that develops web3 AI infrastructure.</t>
  </si>
  <si>
    <t>network3.io</t>
  </si>
  <si>
    <t>https://www.linkedin.com/company/network-3</t>
  </si>
  <si>
    <t>Rock Zhang</t>
  </si>
  <si>
    <t>https://www.linkedin.com/in/rockyanzhang/</t>
  </si>
  <si>
    <t>Cosette Pharmaceuticals</t>
  </si>
  <si>
    <t>Bridgewater, New Jersey, United States</t>
  </si>
  <si>
    <t>Cosette Pharmaceuticals is a generic pharmaceutical company that specializes in the areas of dermatology and allergy.</t>
  </si>
  <si>
    <t>cosettepharma.com</t>
  </si>
  <si>
    <t>https://www.linkedin.com/company/cosette-pharmaceuticals-inc</t>
  </si>
  <si>
    <t>customerservice@cosettepharma.com</t>
  </si>
  <si>
    <t>1-800-922-1038</t>
  </si>
  <si>
    <t>Hamilton Lane, Hayfin Capital Management</t>
  </si>
  <si>
    <t>Apurva Saraf</t>
  </si>
  <si>
    <t>https://www.linkedin.com/in/sarafapurva/</t>
  </si>
  <si>
    <t>Domuz</t>
  </si>
  <si>
    <t>Agriculture, Horticulture</t>
  </si>
  <si>
    <t>Domuz is a firm that wants to utilize technology and design to create a lifestyle that makes potted plants and flowers more comfortable.</t>
  </si>
  <si>
    <t>andplants.jp</t>
  </si>
  <si>
    <t>giftee, Chiba Dojo, New Commerce Ventures</t>
  </si>
  <si>
    <t>Hiroki Takagi</t>
  </si>
  <si>
    <t>https://pitchbook.com/profiles/company/523215-01#research</t>
  </si>
  <si>
    <t>FAVINI S.R.L.</t>
  </si>
  <si>
    <t>1736-01-01</t>
  </si>
  <si>
    <t>Rossano Veneto, Veneto, Italy</t>
  </si>
  <si>
    <t>Favini is an Italian company with a long history in paper manufacturing.</t>
  </si>
  <si>
    <t>favini.com</t>
  </si>
  <si>
    <t>https://www.linkedin.com/company/favini</t>
  </si>
  <si>
    <t>+39 0424 547711</t>
  </si>
  <si>
    <t>Eugenio Eger</t>
  </si>
  <si>
    <t>eger@favini.com</t>
  </si>
  <si>
    <t>Lianghang Metal Materials</t>
  </si>
  <si>
    <t>Advanced Materials, Industrial Manufacturing, Manufacturing</t>
  </si>
  <si>
    <t>Yubei, Chongqing, China</t>
  </si>
  <si>
    <t>Lianghang Metal Materials is a metal component manufacturer that focuses on titanium alloy component forming and processing services.</t>
  </si>
  <si>
    <t>Shenzhen Capital Group</t>
  </si>
  <si>
    <t>Jianlin Zhou</t>
  </si>
  <si>
    <t>https://pitchbook.com/profiles/company/608825-35#funding</t>
  </si>
  <si>
    <t>Pacific Northwest Hydrogen Association</t>
  </si>
  <si>
    <t>Clean Energy, Fuel Cell, Renewable Energy</t>
  </si>
  <si>
    <t>Pacific Northwest Hydrogen Association aims to enhance lives by establishing a clean hydrogen ecosystem throughout the Pacific Northwest.</t>
  </si>
  <si>
    <t>pnwh2.com</t>
  </si>
  <si>
    <t>https://www.linkedin.com/company/pacific-northwest-hydrogen-association</t>
  </si>
  <si>
    <t>chris.green@pnwh2.com</t>
  </si>
  <si>
    <t>https://www.linkedin.com/in/eugenio-eger-9664976/</t>
  </si>
  <si>
    <t>Chat Cash</t>
  </si>
  <si>
    <t>Artificial Intelligence (AI), Customer Service, FinTech, IaaS, SaaS</t>
  </si>
  <si>
    <t>Harare, NA - Zimbabwe, Zimbabwe</t>
  </si>
  <si>
    <t>AI-powered virtual assistants for African SMEs, enhancing e-commerce with localized, automated support, for economic inclusion and growth.</t>
  </si>
  <si>
    <t>chatcash.co.zw</t>
  </si>
  <si>
    <t>https://www.linkedin.com/company/chatcash/</t>
  </si>
  <si>
    <t>john@chatcash.co.zw</t>
  </si>
  <si>
    <t>Microsoft for Startups, US Africa Trade Commission, SMECZ</t>
  </si>
  <si>
    <t>Melisa Magwizi</t>
  </si>
  <si>
    <t>magwizi@chatcash.co.zw</t>
  </si>
  <si>
    <t>https://www.linkedin.com/in/chris-green-46801b9/</t>
  </si>
  <si>
    <t>Loyi</t>
  </si>
  <si>
    <t>Loyi is a loyalty platform. Its no-code, white-label solutions provides individualized, gamified experiences.</t>
  </si>
  <si>
    <t>loyi.io</t>
  </si>
  <si>
    <t>https://www.linkedin.com/company/get-loyi</t>
  </si>
  <si>
    <t>DG Nexolution</t>
  </si>
  <si>
    <t>Giorgi Jashiashvili</t>
  </si>
  <si>
    <t>giorgi@enefty.app</t>
  </si>
  <si>
    <t>https://www.linkedin.com/in/giorgij/</t>
  </si>
  <si>
    <t>Blumen Systems</t>
  </si>
  <si>
    <t>Artificial Intelligence (AI), Energy, Software</t>
  </si>
  <si>
    <t>Blumen builds software powering clean energy development and mineral exploration.</t>
  </si>
  <si>
    <t>blumensystems.com</t>
  </si>
  <si>
    <t>hannes@blumensystems.com</t>
  </si>
  <si>
    <t>914-584-3051</t>
  </si>
  <si>
    <t>Haystack</t>
  </si>
  <si>
    <t>Hannes Boehning</t>
  </si>
  <si>
    <t>https://www.linkedin.com/in/hannes-boehning-0b9273b4/</t>
  </si>
  <si>
    <t>Exum Instruments</t>
  </si>
  <si>
    <t>Exum strives to give scientists and professionals the tools and experience they deserve.</t>
  </si>
  <si>
    <t>exuminstruments.com</t>
  </si>
  <si>
    <t>https://www.linkedin.com/company/exum-instruments-inc./</t>
  </si>
  <si>
    <t>info@builtbyexum.com</t>
  </si>
  <si>
    <t>EIC Rose Rock, MassChallenge</t>
  </si>
  <si>
    <t>Jeffrey Williams</t>
  </si>
  <si>
    <t>https://www.linkedin.com/in/jeffrey-williams-372118128/</t>
  </si>
  <si>
    <t>Smile AI</t>
  </si>
  <si>
    <t>Dental, Health Diagnostics, Telehealth</t>
  </si>
  <si>
    <t>Belgorod, Belgorod, Russian Federation</t>
  </si>
  <si>
    <t>Smile AI is a dental telemedicine platform that provides ready-made diagnostics services for the health of teeth and gums.</t>
  </si>
  <si>
    <t>smile-ai-buisness.ru</t>
  </si>
  <si>
    <t>smileai.business@gmail.com</t>
  </si>
  <si>
    <t>8 951 140 16 03</t>
  </si>
  <si>
    <t>Botivo</t>
  </si>
  <si>
    <t>Hitchin, Hertford, United Kingdom</t>
  </si>
  <si>
    <t>Botivo is the Big-sipping Botanical Aperitivo.</t>
  </si>
  <si>
    <t>botivodrinks.com</t>
  </si>
  <si>
    <t>https://www.linkedin.com/company/botivo-drinks</t>
  </si>
  <si>
    <t>Sam Steavenson</t>
  </si>
  <si>
    <t>sam@botivodrinks.com</t>
  </si>
  <si>
    <t>https://www.linkedin.com/in/sam-paget-steavenson/</t>
  </si>
  <si>
    <t>INQDATA</t>
  </si>
  <si>
    <t>INQDATA is a data Science Company that provides access to continuously hydrated, intelligently curated cleansed Market Data.</t>
  </si>
  <si>
    <t>inqdata.ai</t>
  </si>
  <si>
    <t>https://www.linkedin.com/company/inqdata/</t>
  </si>
  <si>
    <t>info@inqdata.com</t>
  </si>
  <si>
    <t>Clarendon Fund Managers</t>
  </si>
  <si>
    <t>Theodore Voegt</t>
  </si>
  <si>
    <t>tvoegt@inqdata.com</t>
  </si>
  <si>
    <t>https://www.linkedin.com/in/theodore-voegt-9b093068/</t>
  </si>
  <si>
    <t>Geofy</t>
  </si>
  <si>
    <t>Geofy AI platform provides home owners control over their energy needs with subscription of solar, heat pump and battery system.</t>
  </si>
  <si>
    <t>geofy.co</t>
  </si>
  <si>
    <t>https://www.linkedin.com/company/geofysweden/</t>
  </si>
  <si>
    <t>46(0)767711051</t>
  </si>
  <si>
    <t>Johan Outinen</t>
  </si>
  <si>
    <t>johan@geofy.co</t>
  </si>
  <si>
    <t>https://www.linkedin.com/in/johan-outinen/</t>
  </si>
  <si>
    <t>American Wood Council</t>
  </si>
  <si>
    <t>Legal, Non Profit, Sustainability, Wood Processing</t>
  </si>
  <si>
    <t>American Wood Council is a technical authority and advocate for the sustainable wood-building products industry.</t>
  </si>
  <si>
    <t>awc.org</t>
  </si>
  <si>
    <t>https://www.linkedin.com/company/american-wood-council</t>
  </si>
  <si>
    <t>info@awc.org</t>
  </si>
  <si>
    <t>1 202-463-2766</t>
  </si>
  <si>
    <t>Jackson Morrill</t>
  </si>
  <si>
    <t>jmorrill@awc.org</t>
  </si>
  <si>
    <t>https://awc.org/about/staff/</t>
  </si>
  <si>
    <t>NeuroLambda Therapeutics</t>
  </si>
  <si>
    <t>NeuroLambda Therapeutics is a company.</t>
  </si>
  <si>
    <t>1 929-375-5755</t>
  </si>
  <si>
    <t>Sayan Mondal</t>
  </si>
  <si>
    <t>https://www.linkedin.com/in/sayan-mondal-2918776/</t>
  </si>
  <si>
    <t>LifeWeb 360</t>
  </si>
  <si>
    <t>Consumer Software, Funerals, Social Media, Wellness</t>
  </si>
  <si>
    <t>LifeWeb 360 is a chicago-based company dedicated on preserving memories.</t>
  </si>
  <si>
    <t>lifeweb360.com</t>
  </si>
  <si>
    <t>https://www.linkedin.com/company/lifeweb360</t>
  </si>
  <si>
    <t>support@lifeweb360.com</t>
  </si>
  <si>
    <t>+1 (708) 320-1084</t>
  </si>
  <si>
    <t>Blackbaud’s Social Good Startup Accelerator, TechRise Chicago</t>
  </si>
  <si>
    <t>Ali Briggs Carvalho</t>
  </si>
  <si>
    <t>ali@lifeweb360.com</t>
  </si>
  <si>
    <t>https://www.linkedin.com/in/alibriggs/</t>
  </si>
  <si>
    <t>Portland Cement Association</t>
  </si>
  <si>
    <t>PCA is the premier policy, research, education, and market intelligence organization serving America’s cement manufacturers.</t>
  </si>
  <si>
    <t>cement.org</t>
  </si>
  <si>
    <t>https://www.linkedin.com/company/portland-cement-association/about/</t>
  </si>
  <si>
    <t>(202)408-9494</t>
  </si>
  <si>
    <t>Michael Ireland</t>
  </si>
  <si>
    <t>mireland@cement.org</t>
  </si>
  <si>
    <t>https://www.linkedin.com/in/michael-ireland-64b44331/</t>
  </si>
  <si>
    <t>Incrowd</t>
  </si>
  <si>
    <t>Apps, Video Streaming</t>
  </si>
  <si>
    <t>Incrowd is a livestreaming app that encourages collaboration and makes events more interactive.</t>
  </si>
  <si>
    <t>incrowd.live</t>
  </si>
  <si>
    <t>https://www.linkedin.com/company/incrowdlive</t>
  </si>
  <si>
    <t>Canada Media Fund</t>
  </si>
  <si>
    <t>Olivia Bell</t>
  </si>
  <si>
    <t>olivia@incrowd.live</t>
  </si>
  <si>
    <t>https://www.linkedin.com/in/ohdubz/</t>
  </si>
  <si>
    <t>Relif</t>
  </si>
  <si>
    <t>Santiago, Region Metropolitana, Chile</t>
  </si>
  <si>
    <t>Relif is a financial health platform for employees in LatAm.</t>
  </si>
  <si>
    <t>relif.cl</t>
  </si>
  <si>
    <t>https://www.linkedin.com/company/relif1/</t>
  </si>
  <si>
    <t>benjamin@relif.cl</t>
  </si>
  <si>
    <t>ChileGlobal Angels</t>
  </si>
  <si>
    <t>Benjamín Bustos Plass</t>
  </si>
  <si>
    <t>https://www.linkedin.com/in/benjamin-bustos-plass/</t>
  </si>
  <si>
    <t>8 Myles</t>
  </si>
  <si>
    <t>Food and Beverage, Organic Food, Wholesale</t>
  </si>
  <si>
    <t>Myles Comfort Foods is a premium CPG brand</t>
  </si>
  <si>
    <t>mylescomfortfoods.com</t>
  </si>
  <si>
    <t>https://www.linkedin.com/company/mylescomfortfoods/?viewAsMember=true</t>
  </si>
  <si>
    <t>info@mylescomfortfoods.com</t>
  </si>
  <si>
    <t>717-208-2853</t>
  </si>
  <si>
    <t>Lighthouse Labs RVA</t>
  </si>
  <si>
    <t>Myles Powell</t>
  </si>
  <si>
    <t>myles@mylescomfortfoods.com</t>
  </si>
  <si>
    <t>https://www.linkedin.com/in/myles-powell-5b529025/</t>
  </si>
  <si>
    <t>Venerable Ventures</t>
  </si>
  <si>
    <t>A Mining Exploration company focused on the Nechako Plateau in central British Columbia.</t>
  </si>
  <si>
    <t>venerableventuresltd.com</t>
  </si>
  <si>
    <t>info@venerableventuresltd.com</t>
  </si>
  <si>
    <t>Alan Macdonald</t>
  </si>
  <si>
    <t>https://www.marketwatch.com/investing/stock/vlv/company-profile?countrycode=ca&amp;pid=44528752#:~:text=BIOGRAPHY-,Alan%20MacDonald,CHIEF%20EXECUTIVE%20OFFICER%20%26%20DIRECTOR,-Alan%20MacDonald%20is</t>
  </si>
  <si>
    <t>Beidou Information Technology</t>
  </si>
  <si>
    <t>Jinan, Shandong, China</t>
  </si>
  <si>
    <t>Beidou Information Technology provides AI-based software and secure AI-enhanced solutions for customers.</t>
  </si>
  <si>
    <t>GoldStone Investment</t>
  </si>
  <si>
    <t>IngateyGen</t>
  </si>
  <si>
    <t>Biotechnology, Organic, Test and Measurement</t>
  </si>
  <si>
    <t>Elizabeth City, North Carolina, United States</t>
  </si>
  <si>
    <t>IngateyGen is a biotech company that concentrates on human nutrition.</t>
  </si>
  <si>
    <t>ingateygen.com</t>
  </si>
  <si>
    <t>https://www.linkedin.com/company/ingateygen-llc</t>
  </si>
  <si>
    <t>hdodo@ingateygen.com</t>
  </si>
  <si>
    <t>+1 2564798686</t>
  </si>
  <si>
    <t>National Science Foundation, National Science Foundation</t>
  </si>
  <si>
    <t>Hortense Dodo</t>
  </si>
  <si>
    <t>https://www.linkedin.com/in/hortense-dodo-2014bb68/</t>
  </si>
  <si>
    <t>Varicent Software</t>
  </si>
  <si>
    <t>Enterprise Software, Information Technology, Sales, Software</t>
  </si>
  <si>
    <t>Varicent Software provides incentive and sales performance management solutions for finance, sales, human resources and IT departments.</t>
  </si>
  <si>
    <t>varicent.com</t>
  </si>
  <si>
    <t>https://www.linkedin.com/company/varicent-software</t>
  </si>
  <si>
    <t>info@varicent.com</t>
  </si>
  <si>
    <t>416-480-9825</t>
  </si>
  <si>
    <t>Warburg Pincus, FTV Capital</t>
  </si>
  <si>
    <t>Marc Altshuller</t>
  </si>
  <si>
    <t>maltshuller@varicent.com</t>
  </si>
  <si>
    <t>https://www.linkedin.com/in/marc-altshuller-7404aa1/</t>
  </si>
  <si>
    <t>Southern Silver Exploration</t>
  </si>
  <si>
    <t>Southern Silver Exploration Corp (SSV) is a Mining and Metals company.</t>
  </si>
  <si>
    <t>southernsilverexploration.com</t>
  </si>
  <si>
    <t>https://www.linkedin.com/company/southern-silver-exploration-corp-ssv-</t>
  </si>
  <si>
    <t>info@mnxltd.com</t>
  </si>
  <si>
    <t>Peter Cheesbrough</t>
  </si>
  <si>
    <t>peter@southernsilverexploration.com</t>
  </si>
  <si>
    <t>https://www.linkedin.com/in/peter-cheesbrough-9539182/</t>
  </si>
  <si>
    <t>University of Kentucky Research Foundation</t>
  </si>
  <si>
    <t>Non Profit, Social Entrepreneurship</t>
  </si>
  <si>
    <t>University of Kentucky Research Foundation is a non-equity-seeking pre-seed accelerator program.</t>
  </si>
  <si>
    <t>research.uky.edu</t>
  </si>
  <si>
    <t>rescomm@uky.edu</t>
  </si>
  <si>
    <t>(859) 257-1663</t>
  </si>
  <si>
    <t>U.S. Environmental Protection Agency, US Department of Energy, US Department of Commerce, Economic Development Administation</t>
  </si>
  <si>
    <t>Lisa Cassis</t>
  </si>
  <si>
    <t>lcassis@uky.edu</t>
  </si>
  <si>
    <t>https://www.research.uky.edu/vice-president-research</t>
  </si>
  <si>
    <t>Xinlian Times</t>
  </si>
  <si>
    <t>Artificial Intelligence (AI), Customer Service, Generative AI, Intelligent Systems</t>
  </si>
  <si>
    <t>Xinlian Times is an AIGC intelligent customer service platform that provides intelligent solutions with AI-generated content to customers.</t>
  </si>
  <si>
    <t>Heyi Capital</t>
  </si>
  <si>
    <t>Commercial Bank Financial Services</t>
  </si>
  <si>
    <t>Finance, Financial Services, Market Research, Trading Platform</t>
  </si>
  <si>
    <t>Commercial Bank Financial Services offers brokerage and stock trading services, regulated by QFMA.</t>
  </si>
  <si>
    <t>cbfin.qa</t>
  </si>
  <si>
    <t>cbfscustomerservices@cbq.qa</t>
  </si>
  <si>
    <t>974 4449 5522</t>
  </si>
  <si>
    <t>Richard Musty</t>
  </si>
  <si>
    <t>https://www.cbfin.qa/en-us/News-Analysis/News-Details/nid/bcea8663-e621-4b1b-bd5a-d171076505ec/Type/1#:~:text=Richard%20Musty%20As%20New%20Chief%20Executive%20Officer</t>
  </si>
  <si>
    <t>SuperSharp</t>
  </si>
  <si>
    <t>SuperSharp is a space tech company.</t>
  </si>
  <si>
    <t>supersharp.space</t>
  </si>
  <si>
    <t>https://www.linkedin.com/company/super-sharp-space-systems-ltd/</t>
  </si>
  <si>
    <t>Marco Gomez-Jenkins</t>
  </si>
  <si>
    <t>marco.gomez.jenkins@super-sharp.com</t>
  </si>
  <si>
    <t>https://www.linkedin.com/in/marco-gomez-jenkins-7207347b/</t>
  </si>
  <si>
    <t>Gabelli Multimedia Trust</t>
  </si>
  <si>
    <t>The Gabelli Multimedia Trust is a closed-end, non-diversified management investment company.</t>
  </si>
  <si>
    <t>gabelli.com</t>
  </si>
  <si>
    <t>1-800 (800-422-3554)</t>
  </si>
  <si>
    <t>Mario J. Gabelli</t>
  </si>
  <si>
    <t>mario@gabelli.com</t>
  </si>
  <si>
    <t>https://www.gabelli.com/funds/portfolio_managers/10006#:~:text=Analysts-,Mario%20J.%20Gabelli%2C%20CFA,Chairman%2C%20Chief%20Executive%20Officer%20of%20GAMCO%20Investors%2C%20Inc,-The%20Gabelli%20Multimedia</t>
  </si>
  <si>
    <t>Sayak Investments</t>
  </si>
  <si>
    <t>Sayak Investments is a company.</t>
  </si>
  <si>
    <t>1-206-999-4056</t>
  </si>
  <si>
    <t>Terrain Minerals</t>
  </si>
  <si>
    <t>Terrain Minerals is a mineral exploration company that provides minerals.</t>
  </si>
  <si>
    <t>terrainminerals.com.au</t>
  </si>
  <si>
    <t>https://www.linkedin.com/company/terrain-minerals-ltd/people/</t>
  </si>
  <si>
    <t>terrain@terrainminerals.com.au</t>
  </si>
  <si>
    <t>61 8 9381 5558</t>
  </si>
  <si>
    <t>Justin Virgin</t>
  </si>
  <si>
    <t>justin.virgin@terrainminerals.com.au</t>
  </si>
  <si>
    <t>https://www.linkedin.com/in/justinvirgin/</t>
  </si>
  <si>
    <t>HyveGeo</t>
  </si>
  <si>
    <t>Agriculture, Energy, Information Technology</t>
  </si>
  <si>
    <t>HyveGeo strives to create a more sustainable future with carbon dioxide removal and negative emissions technologies.</t>
  </si>
  <si>
    <t>hyvegeo.com</t>
  </si>
  <si>
    <t>https://www.linkedin.com/company/hyvegeo</t>
  </si>
  <si>
    <t>remove's Accelerator Program, Systema nova</t>
  </si>
  <si>
    <t>Abdulaziz Redha</t>
  </si>
  <si>
    <t>abdulaziz@hyvegeo.com</t>
  </si>
  <si>
    <t>https://www.linkedin.com/in/abdulazizredha/</t>
  </si>
  <si>
    <t>Café de Finca</t>
  </si>
  <si>
    <t>Coffee, E-Commerce, Sales</t>
  </si>
  <si>
    <t>Castelldefels, Catalonia, Spain</t>
  </si>
  <si>
    <t>Café de Finca is a coffee shop that seller of coffees, micro coffee roasters, teas, and infusions.</t>
  </si>
  <si>
    <t>cafedefinca.eu</t>
  </si>
  <si>
    <t>https://www.linkedin.com/company/caf-de-finca</t>
  </si>
  <si>
    <t>info@cafedefinca.es</t>
  </si>
  <si>
    <t>93 1196941</t>
  </si>
  <si>
    <t>Jonathan Guerrero</t>
  </si>
  <si>
    <t>j.moral@cafedefinca.es</t>
  </si>
  <si>
    <t>https://www.linkedin.com/in/jonathan-moral-guerrero-6a8b4b255/?original_referer=https%3A%2F%2Fwww%2Egoogle%2Ecom%2F&amp;originalSubdomain=es</t>
  </si>
  <si>
    <t>Challenger Learning Center of Northwest</t>
  </si>
  <si>
    <t>Education, Information Services, Professional Services</t>
  </si>
  <si>
    <t>Hammond, Indiana, United States</t>
  </si>
  <si>
    <t>The Challenger Learning Center of Northwest Indiana is Chicagoland's premiere Science, Technology, Engineering and Math education facility.</t>
  </si>
  <si>
    <t>clcnwi.com</t>
  </si>
  <si>
    <t>https://www.linkedin.com/company/35676624/</t>
  </si>
  <si>
    <t>219.989.3250</t>
  </si>
  <si>
    <t>Rebecca Manis</t>
  </si>
  <si>
    <t>https://www.linkedin.com/in/rebeccamanis/</t>
  </si>
  <si>
    <t>Jelly Pills</t>
  </si>
  <si>
    <t>Dietary Supplements, Nutrition, Wellness</t>
  </si>
  <si>
    <t>Cambrils, Catalonia, Spain</t>
  </si>
  <si>
    <t>Jelly Pills is a nutricosmetic company that offers nutritional supplements into attractive jelly beans for a healthy and natural lifestyle.</t>
  </si>
  <si>
    <t>jellypills.com</t>
  </si>
  <si>
    <t>https://www.linkedin.com/company/jellypills</t>
  </si>
  <si>
    <t>hello@jellypills.com</t>
  </si>
  <si>
    <t>699 140 762</t>
  </si>
  <si>
    <t>Anton Roig</t>
  </si>
  <si>
    <t>anton@jellypills.com</t>
  </si>
  <si>
    <t>https://www.linkedin.com/in/anton-roig-jofre5/?originalSubdomain=es</t>
  </si>
  <si>
    <t>Demo Pharmaceuticals</t>
  </si>
  <si>
    <t>Manufacturing, Medical Device, Pharmaceutical</t>
  </si>
  <si>
    <t>Huzhou, Zhejiang, China</t>
  </si>
  <si>
    <t>Demo Pharmaceuticals is a pharmaceutical company that focuses on innovative preparations of patches and soluble microneedles.</t>
  </si>
  <si>
    <t>National Glass Association</t>
  </si>
  <si>
    <t>Education, Non Profit, Training</t>
  </si>
  <si>
    <t>National Glass Association supports glazing contractors, manufacturers, and suppliers and provides education and training services.</t>
  </si>
  <si>
    <t>glass.org</t>
  </si>
  <si>
    <t>https://www.linkedin.com/company/national-glass-association/</t>
  </si>
  <si>
    <t>Nicole Harris</t>
  </si>
  <si>
    <t>nharris@glass.org</t>
  </si>
  <si>
    <t>https://www.linkedin.com/in/nicole-harris-36517111/</t>
  </si>
  <si>
    <t>National Asphalt Pavement Association</t>
  </si>
  <si>
    <t>Engineering, Finance, Legal, Management, Marketing, Medical &amp; Science, Operations</t>
  </si>
  <si>
    <t>Construction, Infrastructure, Public Transportation, Transportation</t>
  </si>
  <si>
    <t>Lanham, Maryland, United States</t>
  </si>
  <si>
    <t>National trade association that exclusively represents the interests of the asphalt pavement material producer and paving contractors</t>
  </si>
  <si>
    <t>asphaltpavement.org</t>
  </si>
  <si>
    <t>https://www.linkedin.com/company-beta/2615788/</t>
  </si>
  <si>
    <t>888-468-6499</t>
  </si>
  <si>
    <t>Audrey Copeland</t>
  </si>
  <si>
    <t>audrey@asphaltpavement.org</t>
  </si>
  <si>
    <t>https://www.linkedin.com/in/audreyrcopeland/</t>
  </si>
  <si>
    <t>Pinpin Korori</t>
  </si>
  <si>
    <t>Apps, Web Development</t>
  </si>
  <si>
    <t>Pinpin Korori is a web platform that supports the region of the elderly.</t>
  </si>
  <si>
    <t>pinkoro.co.jp</t>
  </si>
  <si>
    <t>info@pinkoro.co.jp</t>
  </si>
  <si>
    <t>03.6447.5522</t>
  </si>
  <si>
    <t>Eriko Kitao</t>
  </si>
  <si>
    <t>eriko@kirari.co.jp</t>
  </si>
  <si>
    <t>https://pitchbook.com/profiles/company/493140-88#team</t>
  </si>
  <si>
    <t>American Center for Life Cycle Assessment</t>
  </si>
  <si>
    <t>Education, Environmental Consulting, Non Profit</t>
  </si>
  <si>
    <t>ACLCA is a non-profit membership organization that works to raise ability and awareness of Nature LCA in companies, agencies, and NGOs.</t>
  </si>
  <si>
    <t>aclca.org</t>
  </si>
  <si>
    <t>https://www.linkedin.com/company/american-center-for-life-cycle-assessment-aclca-</t>
  </si>
  <si>
    <t>Debbie Steckel</t>
  </si>
  <si>
    <t>https://www.linkedin.com/in/debbie-steckel-76b906104/</t>
  </si>
  <si>
    <t>Dowsure</t>
  </si>
  <si>
    <t>Big Data, Developer APIs, E-Commerce, E-Commerce Platforms, FinTech, Insurance, Risk Management</t>
  </si>
  <si>
    <t>Dowsure is a global Fintech Platform for E-Commerce.</t>
  </si>
  <si>
    <t>dowsure.com</t>
  </si>
  <si>
    <t>https://www.linkedin.com/company/dowsure/</t>
  </si>
  <si>
    <t>ashow@dowsure.com</t>
  </si>
  <si>
    <t>400-921-7485</t>
  </si>
  <si>
    <t>China Merchants Venture Capital, HSBC Ventures, CDF-Capital, Albatross Venture, PreAngel, Lijie Wang</t>
  </si>
  <si>
    <t>Byron Pei</t>
  </si>
  <si>
    <t>byron@dowsure.com</t>
  </si>
  <si>
    <t>https://www.linkedin.com/in/byron-pei-b1aa3b34/</t>
  </si>
  <si>
    <t>Enshiwei</t>
  </si>
  <si>
    <t>Enshiwei is a medtech company that specializes in the R&amp;D, manufacturing and production of endoscope products for diagnosis and treatment.</t>
  </si>
  <si>
    <t>Kunshan Gaoxin Jituan,Shenzhen Qianhai Yuanming Asset Management</t>
  </si>
  <si>
    <t>Chunming Zhu</t>
  </si>
  <si>
    <t>https://pitchbook.com/profiles/company/521059-78#overview</t>
  </si>
  <si>
    <t>Quantum transistors</t>
  </si>
  <si>
    <t>Information Technology, Internet, Internet of Things</t>
  </si>
  <si>
    <t>Quantum Transistors develops special computer chips that use tiny particles to make powerful computers.</t>
  </si>
  <si>
    <t>quantumtransistors.com</t>
  </si>
  <si>
    <t>https://www.linkedin.com/company/quantumtransistors/</t>
  </si>
  <si>
    <t>European Innovation Council, EIC Accelerator</t>
  </si>
  <si>
    <t>Shmuel Bachinsky</t>
  </si>
  <si>
    <t>shmuel@quantumtransistors.com</t>
  </si>
  <si>
    <t>https://www.linkedin.com/in/shmuel-bachinsky-95b715/</t>
  </si>
  <si>
    <t>Billdin</t>
  </si>
  <si>
    <t>Construction, Project Management, Software</t>
  </si>
  <si>
    <t>Valencia, Comunidad Valenciana, Spain</t>
  </si>
  <si>
    <t>Billdin is designed to streamline all the tasks required to manage project costs in the construction industry.</t>
  </si>
  <si>
    <t>billdin.com</t>
  </si>
  <si>
    <t>https://www.linkedin.com/company/billdin</t>
  </si>
  <si>
    <t>Pedro Agulló</t>
  </si>
  <si>
    <t>pedro.agullo@billdin.com</t>
  </si>
  <si>
    <t>https://www.linkedin.com/in/pedroagullo/</t>
  </si>
  <si>
    <t>Vetcor</t>
  </si>
  <si>
    <t>Engineering, Management, Operations, Pro Services</t>
  </si>
  <si>
    <t>Franchise, Home Services, Property Insurance</t>
  </si>
  <si>
    <t>Veteran owned and staffed multi services company.</t>
  </si>
  <si>
    <t>vetcorservices.com</t>
  </si>
  <si>
    <t>https://www.linkedin.com/company/vetcorservices</t>
  </si>
  <si>
    <t>info@vetcorservices.com</t>
  </si>
  <si>
    <t>Paul Huszar</t>
  </si>
  <si>
    <t>https://www.linkedin.com/in/paulhuszar/</t>
  </si>
  <si>
    <t>Woori Bank</t>
  </si>
  <si>
    <t>Woori Bank takes the lead in developing Korea's wealth and economy.</t>
  </si>
  <si>
    <t>spot.wooribank.com</t>
  </si>
  <si>
    <t>https://www.linkedin.com/company/woori-bank/</t>
  </si>
  <si>
    <t>82 2 2002 3000</t>
  </si>
  <si>
    <t>Md Shamsul Arefin</t>
  </si>
  <si>
    <t>https://www.linkedin.com/in/md-shamsul-arefin-36149450/</t>
  </si>
  <si>
    <t>ByteGami</t>
  </si>
  <si>
    <t>In-app gamification plugins platform for app developers</t>
  </si>
  <si>
    <t>bytegami.com</t>
  </si>
  <si>
    <t>https://www.linkedin.com/company/bytegami/</t>
  </si>
  <si>
    <t>hello@bytegami.com</t>
  </si>
  <si>
    <t>Ts. David Romero Garcia</t>
  </si>
  <si>
    <t>ts@bytegami.com</t>
  </si>
  <si>
    <t>https://www.linkedin.com/in/davidromerogarcia/</t>
  </si>
  <si>
    <t>EMERGENCETEK GROUP</t>
  </si>
  <si>
    <t>Analytics, Business Intelligence, Information Technology, Mobile Apps</t>
  </si>
  <si>
    <t>EMERGENCETEK GROUP specializes in mobile application development, data analytics, and consulting services.</t>
  </si>
  <si>
    <t>emergencetek.com</t>
  </si>
  <si>
    <t>https://www.linkedin.com/company/emergencetek-group-inc-/</t>
  </si>
  <si>
    <t>connect@emergencetek.com</t>
  </si>
  <si>
    <t>716-406-4544</t>
  </si>
  <si>
    <t>Jeff Schneider</t>
  </si>
  <si>
    <t>jeff.schneider@emergencetek.com</t>
  </si>
  <si>
    <t>https://www.linkedin.com/in/jeffschneider11/</t>
  </si>
  <si>
    <t>King Global Ventures</t>
  </si>
  <si>
    <t>Advice, Finance, Venture Capital</t>
  </si>
  <si>
    <t>King Global Ventures is a venture capital company that invests in the gold exploration industry and projects.</t>
  </si>
  <si>
    <t>kingtsxv.com</t>
  </si>
  <si>
    <t>https://www.linkedin.com/company/kingglobalventuresinc/</t>
  </si>
  <si>
    <t>ir@kingtsxv.com</t>
  </si>
  <si>
    <t>+1 204-955-4803</t>
  </si>
  <si>
    <t>Robert Dzisiak</t>
  </si>
  <si>
    <t>rdzisiak@kingtsxv.com</t>
  </si>
  <si>
    <t>https://kingcse.com/about/management/</t>
  </si>
  <si>
    <t>Wen Xiaobai</t>
  </si>
  <si>
    <t>Artificial Intelligence (AI), Natural Language Processing, Software</t>
  </si>
  <si>
    <t>Wen Xiaobai is an artificial intelligence tool for providing question-answering services.</t>
  </si>
  <si>
    <t>wenxiaobai.com</t>
  </si>
  <si>
    <t>Riley Children’s Foundation</t>
  </si>
  <si>
    <t>Charity, Child Care, Health Care, Hospital, Non Profit</t>
  </si>
  <si>
    <t>Riley Hospital for Children at IU Health is one of the nation’s best children’s hospitals.</t>
  </si>
  <si>
    <t>rileykids.org</t>
  </si>
  <si>
    <t>https://www.linkedin.com/company/riley-children's-foundation/</t>
  </si>
  <si>
    <t>riley@rileykids.org</t>
  </si>
  <si>
    <t>+1 317-634-4474</t>
  </si>
  <si>
    <t>OneCause (formerly BidPal), PetSmart Charities</t>
  </si>
  <si>
    <t>Liz Elkas</t>
  </si>
  <si>
    <t>lizelkas@rileykids.org</t>
  </si>
  <si>
    <t>https://www.linkedin.com/in/liz-elkas-b9464a21b/</t>
  </si>
  <si>
    <t>Aware Recovery Care</t>
  </si>
  <si>
    <t>Addiction Treatment, Health Care, Home Health Care, Rehabilitation, Service Industry</t>
  </si>
  <si>
    <t>Wallingford, Connecticut, United States</t>
  </si>
  <si>
    <t>Aware Recovery Care is a healthcare company that provides an in-home approach to addiction treatment that is revolutionizing the industry.</t>
  </si>
  <si>
    <t>awarerecoverycare.com</t>
  </si>
  <si>
    <t>https://www.linkedin.com/company/aware-recovery-care</t>
  </si>
  <si>
    <t>(844-292-7372)</t>
  </si>
  <si>
    <t>Brian Holzer</t>
  </si>
  <si>
    <t>bholzer@awarerecoverycare.com</t>
  </si>
  <si>
    <t>https://www.linkedin.com/in/brianholzer-mdmba/</t>
  </si>
  <si>
    <t>Octogen Systems</t>
  </si>
  <si>
    <t>Octogen Systems is a company.</t>
  </si>
  <si>
    <t>1 6464816773</t>
  </si>
  <si>
    <t>WIPJar</t>
  </si>
  <si>
    <t>Platform for minimizing dead inventory.</t>
  </si>
  <si>
    <t>wipjar.ai</t>
  </si>
  <si>
    <t>Brandon Cohn</t>
  </si>
  <si>
    <t>brandon@wipjar.ai</t>
  </si>
  <si>
    <t>https://www.linkedin.com/in/brandonleecohn/</t>
  </si>
  <si>
    <t>Lateral Care</t>
  </si>
  <si>
    <t>Southlake, Texas, United States</t>
  </si>
  <si>
    <t>Lateral Care is a technology company.</t>
  </si>
  <si>
    <t>1 817-528-4006</t>
  </si>
  <si>
    <t>Maricopa Community Colleges Foundation</t>
  </si>
  <si>
    <t>The Maricopa Community Colleges Foundation facilitates access to and affordability of higher education.</t>
  </si>
  <si>
    <t>mcccdf.org</t>
  </si>
  <si>
    <t>https://www.linkedin.com/company/mcccdf/</t>
  </si>
  <si>
    <t>Lowe's Foundation, Helios Education Foundation</t>
  </si>
  <si>
    <t>Brian Spicker</t>
  </si>
  <si>
    <t>brian.spicker@domail.maricopa.edu</t>
  </si>
  <si>
    <t>https://www.linkedin.com/in/brian-spicker-0a4a4b49/</t>
  </si>
  <si>
    <t>BURBLE</t>
  </si>
  <si>
    <t>Blockchain, Information Technology, Media and Entertainment</t>
  </si>
  <si>
    <t>BURBLE is a media and entertainment firm that delivers IRL and virtual experiences through blockchain technology.</t>
  </si>
  <si>
    <t>burble.it</t>
  </si>
  <si>
    <t>https://www.linkedin.com/company/burble</t>
  </si>
  <si>
    <t>contact@burble.it</t>
  </si>
  <si>
    <t>Marcus Spence</t>
  </si>
  <si>
    <t>marcus@burble.it</t>
  </si>
  <si>
    <t>https://www.linkedin.com/in/marcus-spence-a91118205/</t>
  </si>
  <si>
    <t>Chengdu Nobikan Technology</t>
  </si>
  <si>
    <t>Service Industry, Supply Chain Management, Transportation</t>
  </si>
  <si>
    <t>Shuangliu, Sichuan, China</t>
  </si>
  <si>
    <t>Chengdu Nobikan Technology is a railway equipment supplier company.</t>
  </si>
  <si>
    <t>nuobikan.com</t>
  </si>
  <si>
    <t>028-661792820</t>
  </si>
  <si>
    <t>Peikun Investment, Bojiang Capital</t>
  </si>
  <si>
    <t>Yu Liao</t>
  </si>
  <si>
    <t>liaoyu@nuobikan.com</t>
  </si>
  <si>
    <t>https://pitchbook.com/profiles/company/399021-40#research</t>
  </si>
  <si>
    <t>Precision Medical Ventures</t>
  </si>
  <si>
    <t>Precision Medical Ventures is a technology company.</t>
  </si>
  <si>
    <t>1-425-985-2845</t>
  </si>
  <si>
    <t>https://pitchbook.com/profiles/company/489221-47#patents</t>
  </si>
  <si>
    <t>Xiaoyu Zhizao</t>
  </si>
  <si>
    <t>Advanced Materials, Manufacturing, Robotics</t>
  </si>
  <si>
    <t>Xiaoyu Zhizao is an industrial robot manufacturer, focusing on industrial robot manufacturing, intelligent robot research and development.</t>
  </si>
  <si>
    <t>Hanxing Venture Capital</t>
  </si>
  <si>
    <t>Trovant Technology</t>
  </si>
  <si>
    <t>Biotechnology, Environmental Engineering, Renewable Energy</t>
  </si>
  <si>
    <t>Valladolid, Castilla y Leon, Spain</t>
  </si>
  <si>
    <t>Innovative biotech for environmental and waste treatment applications</t>
  </si>
  <si>
    <t>trovanttech.com</t>
  </si>
  <si>
    <t>https://www.linkedin.com/company/trovant-technology/</t>
  </si>
  <si>
    <t>info@trovanttech.com</t>
  </si>
  <si>
    <t>Centre for the Development of Industrial Technology (CDTI), EASO Ventures, FACSA, EASME - EU Executive Agency for SMEs</t>
  </si>
  <si>
    <t>Jose Perez</t>
  </si>
  <si>
    <t>jose@trovanttech.com</t>
  </si>
  <si>
    <t>https://www.linkedin.com/in/estradajm/</t>
  </si>
  <si>
    <t>Tastes Pretty Good</t>
  </si>
  <si>
    <t>Tastes Pretty Good is a company.</t>
  </si>
  <si>
    <t>1 8132232424</t>
  </si>
  <si>
    <t>Nick Reader</t>
  </si>
  <si>
    <t>https://www.linkedin.com/in/nickreadertpg/</t>
  </si>
  <si>
    <t>SFL Corporation</t>
  </si>
  <si>
    <t>Shipping, Transportation</t>
  </si>
  <si>
    <t>SFL is an investment company that delivers quarterly dividend payments and increases distributable cash flow per share.</t>
  </si>
  <si>
    <t>sflcorp.com</t>
  </si>
  <si>
    <t>https://www.linkedin.com/company/sflcorp/</t>
  </si>
  <si>
    <t>+1 44 12 95 95 00</t>
  </si>
  <si>
    <t>Ole B. Hjertaker</t>
  </si>
  <si>
    <t>ole.hjertaker@sflcorp.com</t>
  </si>
  <si>
    <t>https://www.linkedin.com/in/ole-b-hjertaker-419483a/</t>
  </si>
  <si>
    <t>Creazioni Digitali</t>
  </si>
  <si>
    <t>Advertising, Manufacturing</t>
  </si>
  <si>
    <t>Lurate Caccivio, Lombardia, Italy</t>
  </si>
  <si>
    <t>Creazioni Digitali is a large format textile digital printing company.</t>
  </si>
  <si>
    <t>creazionidigitali.net</t>
  </si>
  <si>
    <t>https://www.linkedin.com/company/creazioni-digitali-srl/</t>
  </si>
  <si>
    <t>info@creazionidigitali.net</t>
  </si>
  <si>
    <t>+ 39 031 891429</t>
  </si>
  <si>
    <t>Gentili Mosconi</t>
  </si>
  <si>
    <t>Roberto Lucini</t>
  </si>
  <si>
    <t>roberto@creazionidigitali.net</t>
  </si>
  <si>
    <t>https://creazionidigitali.net/it/#:~:text=ROBERTO%20LUCINI%0AFounder%20and%20CEO%20di%20Creazioni%20Digitali</t>
  </si>
  <si>
    <t>Ohlone College</t>
  </si>
  <si>
    <t>Fremont, California, United States</t>
  </si>
  <si>
    <t>Ohlone College is an education facility that offers programs for university transfer, career entry, job skills, and economic development.</t>
  </si>
  <si>
    <t>ohlone.edu</t>
  </si>
  <si>
    <t>https://www.linkedin.com/company/ohlone-college</t>
  </si>
  <si>
    <t>logo@3x.png</t>
  </si>
  <si>
    <t>(510) 344-5700</t>
  </si>
  <si>
    <t>Lumina Foundation</t>
  </si>
  <si>
    <t>Charles Sasaki</t>
  </si>
  <si>
    <t>csasaki@ohlone.edu</t>
  </si>
  <si>
    <t>https://www.linkedin.com/in/charles-sasaki-224362a6/</t>
  </si>
  <si>
    <t>Pioneer Millworks</t>
  </si>
  <si>
    <t>Building Maintenance, Building Material, Wood Processing</t>
  </si>
  <si>
    <t>Farmington, New York, United States</t>
  </si>
  <si>
    <t>Pioneer Millworks pioneers in the salvaged antique wood industry.</t>
  </si>
  <si>
    <t>pioneermillworks.com</t>
  </si>
  <si>
    <t>https://www.linkedin.com/company/pioneer-millworks</t>
  </si>
  <si>
    <t>(585) 924-9970</t>
  </si>
  <si>
    <t>Jonathan Orpin</t>
  </si>
  <si>
    <t>jonathan@pioneermillworks.com</t>
  </si>
  <si>
    <t>https://pioneermillworks.com/about-us/team#:~:text=Jonathan%20Orpin,Founder%20%26%20CEO</t>
  </si>
  <si>
    <t>GalenusRx</t>
  </si>
  <si>
    <t>Fernandina Beach, Florida, United States</t>
  </si>
  <si>
    <t>GalenusRx is a healthcare company.</t>
  </si>
  <si>
    <t>1 407.757.4445</t>
  </si>
  <si>
    <t>Jacques Turgeon</t>
  </si>
  <si>
    <t>jturgeon@galenusrx.com</t>
  </si>
  <si>
    <t>https://www.linkedin.com/in/jacques-turgeon-0b0372106/</t>
  </si>
  <si>
    <t>TES AI</t>
  </si>
  <si>
    <t>Cloud Computing, Web Development, Web3</t>
  </si>
  <si>
    <t>TES AI is a decentralized AI computing protocol that provides low-cost, high-quality computing power services in a to enterprises.</t>
  </si>
  <si>
    <t>tesai.ai</t>
  </si>
  <si>
    <t>X-Force capital</t>
  </si>
  <si>
    <t>PV Lighthouse</t>
  </si>
  <si>
    <t>Simulation, Software, Solar</t>
  </si>
  <si>
    <t>PV Lighthouse operates as an online resource for photovoltaic scientists and engineers.</t>
  </si>
  <si>
    <t>pvlighthouse.com.au</t>
  </si>
  <si>
    <t>https://www.linkedin.com/company/pvlighthouse/about/</t>
  </si>
  <si>
    <t>Australian Renewable Energy Agency</t>
  </si>
  <si>
    <t>Keith Mcintosh</t>
  </si>
  <si>
    <t>keith@pvlighthouse.com.au</t>
  </si>
  <si>
    <t>https://www.linkedin.com/in/keith-mcintosh-65020754/</t>
  </si>
  <si>
    <t>Alkemi</t>
  </si>
  <si>
    <t>Snohomish, Washington, United States</t>
  </si>
  <si>
    <t>Alkemi is a company.</t>
  </si>
  <si>
    <t>1 (425) 610-8255</t>
  </si>
  <si>
    <t>City Charging</t>
  </si>
  <si>
    <t>Electrical Distribution, Rental</t>
  </si>
  <si>
    <t>City Charging specializes in the development of power bank rental services.</t>
  </si>
  <si>
    <t>Boulder County</t>
  </si>
  <si>
    <t>Boulder County is a government organization engaged in managing various government offices, services, and projects in Boulder County, CO.</t>
  </si>
  <si>
    <t>bouldercounty.gov</t>
  </si>
  <si>
    <t>https://www.linkedin.com/company/boulder-county/</t>
  </si>
  <si>
    <t>commissioners@bouldercounty.org</t>
  </si>
  <si>
    <t>+1 (303) 441-3525</t>
  </si>
  <si>
    <t>The Colorado Trust</t>
  </si>
  <si>
    <t>Ashley Stolzmann</t>
  </si>
  <si>
    <t>Board of Director</t>
  </si>
  <si>
    <t>https://bouldercounty.gov/government/about-boulder-county/organizational-chart/#:~:text=Board%20of%20Directors%20%E2%80%93%20Ashley%20Stolzmann</t>
  </si>
  <si>
    <t>Living Future Institute</t>
  </si>
  <si>
    <t>The Living Building Challenge, Cascadia Green Building Council, The Natural Step Network USA and Ecotone Publishing.</t>
  </si>
  <si>
    <t>living-future.org</t>
  </si>
  <si>
    <t>https://www.linkedin.com/company/livingfuture</t>
  </si>
  <si>
    <t>Lindsay Baker</t>
  </si>
  <si>
    <t>lindsay.baker@living-future.org</t>
  </si>
  <si>
    <t>https://www.linkedin.com/in/lindsayabaker1/</t>
  </si>
  <si>
    <t>FourbyTwo</t>
  </si>
  <si>
    <t>Apps, Mobile, Mobile Apps</t>
  </si>
  <si>
    <t>FourbyTwo is a technology company that builds iOS apps.</t>
  </si>
  <si>
    <t>fourbytwo.com</t>
  </si>
  <si>
    <t>1 207-807-7677 3.</t>
  </si>
  <si>
    <t>Hugh Redford</t>
  </si>
  <si>
    <t>hugh@fourbytwo.com</t>
  </si>
  <si>
    <t>https://www.linkedin.com/in/hughredford/</t>
  </si>
  <si>
    <t>Third Arc Bio</t>
  </si>
  <si>
    <t>Biotechnology, Health Care, Life Science, Medical, Oncology</t>
  </si>
  <si>
    <t>Third Arc Bio is a biotech company developing multifunctional antibodies for inflammatory and immunology diseases.</t>
  </si>
  <si>
    <t>thirdarcbio.com</t>
  </si>
  <si>
    <t>Cormorant Asset Management, Hillhouse Investment, Vida Ventures, Omega Funds</t>
  </si>
  <si>
    <t>Peter F. Lebowitz</t>
  </si>
  <si>
    <t>peter.lebowitz@thirdarcbio.com</t>
  </si>
  <si>
    <t>https://thirdarcbio.com/</t>
  </si>
  <si>
    <t>Nakngaji</t>
  </si>
  <si>
    <t>Nakngaji provides specific online and home-based Quran learning services.</t>
  </si>
  <si>
    <t>nakngaji.my</t>
  </si>
  <si>
    <t>MYStartup, NEXEA Venture Capital &amp; Angel Investors</t>
  </si>
  <si>
    <t>Otter Barista</t>
  </si>
  <si>
    <t>Brewing, Food and Beverage, Robotics</t>
  </si>
  <si>
    <t>Otter Barista is an automated robotic coffee brewing machine that produces high-quality, fresh drinks.</t>
  </si>
  <si>
    <t>otterbarista.com</t>
  </si>
  <si>
    <t>https://www.linkedin.com/company/otter-barista/</t>
  </si>
  <si>
    <t>hello@otterbarista.com</t>
  </si>
  <si>
    <t>6017 357 2087</t>
  </si>
  <si>
    <t>Eeyong Ho</t>
  </si>
  <si>
    <t>eeyongh@otterbarista.com</t>
  </si>
  <si>
    <t>https://www.linkedin.com/in/eeyongho/</t>
  </si>
  <si>
    <t>Corrsy</t>
  </si>
  <si>
    <t>Quality Education for youth with mobile devices</t>
  </si>
  <si>
    <t>corrsy.com</t>
  </si>
  <si>
    <t>EQIQ LLC</t>
  </si>
  <si>
    <t>Mustafa Salam</t>
  </si>
  <si>
    <t>mustafa@corrsy.com</t>
  </si>
  <si>
    <t>https://tracxn.com/d/companies/corrsy/__cpERuAdZAqPyhdRZELJOTcb4SMCf-2AinV6S7cfJTPA#:~:text=Mustafa%20Salam%20is%20the%20CEO%20of%20Corrsy.</t>
  </si>
  <si>
    <t>Ramp Metals</t>
  </si>
  <si>
    <t>North Vancouver, British Columbia, Canada</t>
  </si>
  <si>
    <t>Ramp Metals is a grassroots exploration company.</t>
  </si>
  <si>
    <t>rampmetals.com</t>
  </si>
  <si>
    <t>https://www.linkedin.com/company/ramp-metals-inc</t>
  </si>
  <si>
    <t>Eric Sprott</t>
  </si>
  <si>
    <t>Jordan Black</t>
  </si>
  <si>
    <t>jordaneblack@rampmetals.com</t>
  </si>
  <si>
    <t>https://www.linkedin.com/in/jordan-black-p-eng-5a313645/</t>
  </si>
  <si>
    <t>Aucure</t>
  </si>
  <si>
    <t>Aucure powered customer research and B2B product teams.</t>
  </si>
  <si>
    <t>aucure.app</t>
  </si>
  <si>
    <t>https://www.linkedin.com/company/aucure</t>
  </si>
  <si>
    <t>Brent Pretty</t>
  </si>
  <si>
    <t>brent@aucure.app</t>
  </si>
  <si>
    <t>https://www.linkedin.com/in/brentpretty/</t>
  </si>
  <si>
    <t>Minnesota State College - Southeast Technical, Winona</t>
  </si>
  <si>
    <t>Winona, Minnesota, United States</t>
  </si>
  <si>
    <t>Minnesota State College - Southeast Technical, Winona is a school in Winona.</t>
  </si>
  <si>
    <t>southeastmn.edu</t>
  </si>
  <si>
    <t>https://www.linkedin.com/company/minnesota-state-college---southeast-technical</t>
  </si>
  <si>
    <t>800-657-4849</t>
  </si>
  <si>
    <t>Minnesota Department of Employment and Economic Development</t>
  </si>
  <si>
    <t>Marsha Danielson</t>
  </si>
  <si>
    <t>marsha.danielson@southeastmn.edu</t>
  </si>
  <si>
    <t>https://www.linkedin.com/in/madanielson/</t>
  </si>
  <si>
    <t>Bangke Intelligent</t>
  </si>
  <si>
    <t>Artificial Intelligence (AI), Business Intelligence, Developer Tools</t>
  </si>
  <si>
    <t>Bangke Intelligent is an intelligent solutions company that specializes in the development of large language model products and solutions.</t>
  </si>
  <si>
    <t>Tansun</t>
  </si>
  <si>
    <t>Li Li</t>
  </si>
  <si>
    <t>https://pitchbook.com/profiles/company/609011-38#funding</t>
  </si>
  <si>
    <t>Poodlana</t>
  </si>
  <si>
    <t>Poodlana Invest in Poodlana and Glamour.</t>
  </si>
  <si>
    <t>poodlana.com</t>
  </si>
  <si>
    <t>Shanghai Prosolar Resources Development</t>
  </si>
  <si>
    <t>Shanghai Prosolar Resources Development is a resources development company.</t>
  </si>
  <si>
    <t>4000-960-980</t>
  </si>
  <si>
    <t>Hainan Furongxing Private Equity Fund Management</t>
  </si>
  <si>
    <t>Jian Zheng</t>
  </si>
  <si>
    <t>https://pitchbook.com/profiles/company/165734-65#overview</t>
  </si>
  <si>
    <t>CFV INNOVATIONS</t>
  </si>
  <si>
    <t>Vero Beach, Florida, United States</t>
  </si>
  <si>
    <t>CFV INNOVATIONS is a company</t>
  </si>
  <si>
    <t>1 954-568-7002</t>
  </si>
  <si>
    <t>Gather 336</t>
  </si>
  <si>
    <t>Gather 336 is a company.</t>
  </si>
  <si>
    <t>1 602-502-2282</t>
  </si>
  <si>
    <t>Kangfude Pharmaceutical</t>
  </si>
  <si>
    <t>Banan, Chongqing, China</t>
  </si>
  <si>
    <t>Kangfude Pharmaceutical is a pharmaceutical company that specializes in the development and manufacturing of cytotoxic anti-tumor APIs.</t>
  </si>
  <si>
    <t>Shanghai Desano Pharmaceuticals Investment</t>
  </si>
  <si>
    <t>Xiaodong Wang</t>
  </si>
  <si>
    <t>https://pitchbook.com/profiles/company/615724-30#research</t>
  </si>
  <si>
    <t>ALT Synergy</t>
  </si>
  <si>
    <t>Biotechnology, Health Care, Nutraceutical</t>
  </si>
  <si>
    <t>ALT Synergy is revolutionizing the nutraceutical market by using cutting-edge technology to improve bioavailability.</t>
  </si>
  <si>
    <t>https://www.linkedin.com/company/altsynergy/</t>
  </si>
  <si>
    <t>Nash Mohamad</t>
  </si>
  <si>
    <t>https://www.linkedin.com/in/nash-mohamad-b6ba10139/</t>
  </si>
  <si>
    <t>UED Intelligent</t>
  </si>
  <si>
    <t>Advertising, Brand Marketing, Service Industry</t>
  </si>
  <si>
    <t>UED Intelligent offers users various intelligent sharing services.</t>
  </si>
  <si>
    <t>udian@udkeji.cn</t>
  </si>
  <si>
    <t>400-186-1005</t>
  </si>
  <si>
    <t>Northwest Housing Alternatives</t>
  </si>
  <si>
    <t>Non Profit, Nursing and Residential Care, Rehabilitation</t>
  </si>
  <si>
    <t>Milwaukie, Oregon, United States</t>
  </si>
  <si>
    <t>Northwest Housing Alternatives are a non-profit organization that provides affordable housing development &amp; homeless intervention services.</t>
  </si>
  <si>
    <t>nwhousing.org</t>
  </si>
  <si>
    <t>https://www.linkedin.com/company/northwest-housing-alternatives/</t>
  </si>
  <si>
    <t>info@nwhousing.org</t>
  </si>
  <si>
    <t>Keybank</t>
  </si>
  <si>
    <t>Trell Anderson</t>
  </si>
  <si>
    <t>anderson@nwhousing.org</t>
  </si>
  <si>
    <t>https://www.linkedin.com/in/trell-anderson-87445931/</t>
  </si>
  <si>
    <t>The Tile Council of North America</t>
  </si>
  <si>
    <t>Association, Funding Platform, Non Profit, Publishing</t>
  </si>
  <si>
    <t>Anderson, Indiana, United States</t>
  </si>
  <si>
    <t>The Tile Council of North America is a nonprofit organization that develops and publishes standards for the tiling industry.</t>
  </si>
  <si>
    <t>tcnatile.com</t>
  </si>
  <si>
    <t>https://www.linkedin.com/company/tile-council-of-north-america/</t>
  </si>
  <si>
    <t>testing@tcnatile.com</t>
  </si>
  <si>
    <t>+1 864 646 8453</t>
  </si>
  <si>
    <t>Eric Astrachan</t>
  </si>
  <si>
    <t>eastrachan@tcnatile.com</t>
  </si>
  <si>
    <t>https://tcnatile.com/about-us/#:~:text=Executive%20Director,eastrachan%40tcnatile.com</t>
  </si>
  <si>
    <t>Weld Food Bank</t>
  </si>
  <si>
    <t>Charity, Non Profit, Service Industry</t>
  </si>
  <si>
    <t>Greeley, Colorado, United States</t>
  </si>
  <si>
    <t>Weld Food Bank is an organization that provide food and services to people.</t>
  </si>
  <si>
    <t>weldfoodbank.org</t>
  </si>
  <si>
    <t>https://www.linkedin.com/company/weld-food-bank</t>
  </si>
  <si>
    <t>info@weldfoodbank.org</t>
  </si>
  <si>
    <t>+1 970 356 2199</t>
  </si>
  <si>
    <t>The Colorado Trust, Ent Credit Union</t>
  </si>
  <si>
    <t>Bob O’Connor</t>
  </si>
  <si>
    <t>bob@weldfoodbank.org</t>
  </si>
  <si>
    <t>https://weldfoodbank.org/staff-and-board/#:~:text=Bob%20O%E2%80%99Connor,Chief%20Executive%20Officer</t>
  </si>
  <si>
    <t>thebad.company</t>
  </si>
  <si>
    <t>B2B, Brand Marketing, Business Development</t>
  </si>
  <si>
    <t>thebad.company empowers visionary entrepreneurs through brand acceleration.</t>
  </si>
  <si>
    <t>info@thebad.company</t>
  </si>
  <si>
    <t>Kuru</t>
  </si>
  <si>
    <t>Blockchain, Cryptocurrency, Decentralized Finance (DeFi), Finance, Trading Platform</t>
  </si>
  <si>
    <t>Kuru is an on-chain order book exchange.</t>
  </si>
  <si>
    <t>kuru.io</t>
  </si>
  <si>
    <t>Electric Capital</t>
  </si>
  <si>
    <t>AntiFragile Equity Partners</t>
  </si>
  <si>
    <t>AntiFragile Equity Partners is a company.</t>
  </si>
  <si>
    <t>1 9177339830</t>
  </si>
  <si>
    <t>North Carolina Independent Colleges and Universities</t>
  </si>
  <si>
    <t>North Carolina Independent Colleges and Universities is the official representative of private, nonprofit higher learning institutions.</t>
  </si>
  <si>
    <t>ncicu.org</t>
  </si>
  <si>
    <t>https://www.linkedin.com/company/ncicuhighered/</t>
  </si>
  <si>
    <t>info@ncicu.org</t>
  </si>
  <si>
    <t>Hope Williams</t>
  </si>
  <si>
    <t>williams@ncicu.org</t>
  </si>
  <si>
    <t>https://ncicu.org/meet-our-staff/#!:~:text=A.%20Hope%20Williams%0APresident</t>
  </si>
  <si>
    <t>Yuji Agricultural Technology</t>
  </si>
  <si>
    <t>Manufacturing, Wine And Spirits, Winery</t>
  </si>
  <si>
    <t>Suqian, Jiangsu, China</t>
  </si>
  <si>
    <t>Yuji Agricultural Technology is a liquor brand that mainly engaged in the production and expansion of traditional-style wine and liquors.</t>
  </si>
  <si>
    <t>Bionic Power</t>
  </si>
  <si>
    <t>Burnaby, British Columbia, Canada</t>
  </si>
  <si>
    <t>Bionic Power makes wearable technology for charging batteries.They are developing PowerWalk Kinetic Energy Harvester for the U.S. military.</t>
  </si>
  <si>
    <t>bionic-power.com</t>
  </si>
  <si>
    <t>https://www.linkedin.com/company/bioinc-power</t>
  </si>
  <si>
    <t>info@bionic-power.com</t>
  </si>
  <si>
    <t>1(778)729-0680</t>
  </si>
  <si>
    <t>Hanger Ventures</t>
  </si>
  <si>
    <t>Gualtiero Guadagni</t>
  </si>
  <si>
    <t>gualtiero.guadagni@bionic-power.com</t>
  </si>
  <si>
    <t>https://www.linkedin.com/in/gualtiero-guadagni-75154510/</t>
  </si>
  <si>
    <t>Axtraction AI</t>
  </si>
  <si>
    <t>Artificial Intelligence (AI), Document Management, Information Technology</t>
  </si>
  <si>
    <t>Axtraction AI provides innovative document AI solutions for precise and efficient regulatory compliance in BFSI.</t>
  </si>
  <si>
    <t>axtraction.ai</t>
  </si>
  <si>
    <t>Jun Wei Chin</t>
  </si>
  <si>
    <t>junwei@axtraction.ai</t>
  </si>
  <si>
    <t>https://www.linkedin.com/in/junweichin/</t>
  </si>
  <si>
    <t>iTech Minerals</t>
  </si>
  <si>
    <t>Battery, Mining, Precious Metals</t>
  </si>
  <si>
    <t>iTech Minerals is a mining company that offers discovery and development services of minerals and materials.</t>
  </si>
  <si>
    <t>itechminerals.com.au</t>
  </si>
  <si>
    <t>https://www.linkedin.com/company/itech-minerals/</t>
  </si>
  <si>
    <t>info@itechminerals.com.au</t>
  </si>
  <si>
    <t>+61 2 5850 0000</t>
  </si>
  <si>
    <t>Michael Schwarz</t>
  </si>
  <si>
    <t>mschwarz@itechminerals.com.au</t>
  </si>
  <si>
    <t>https://www.linkedin.com/in/michael-schwarz-33b6a517/</t>
  </si>
  <si>
    <t>Ocean County College, Toms River</t>
  </si>
  <si>
    <t>Toms River, New Jersey, United States</t>
  </si>
  <si>
    <t>Ocean County College, Toms River is a school in Toms River.</t>
  </si>
  <si>
    <t>ocean.edu</t>
  </si>
  <si>
    <t>https://www.linkedin.com/company/ocean-county-college</t>
  </si>
  <si>
    <t>732-255-0500</t>
  </si>
  <si>
    <t>Pamela Monaco</t>
  </si>
  <si>
    <t>pmonaco@ocean.edu</t>
  </si>
  <si>
    <t>https://www.linkedin.com/in/pamela-monaco-7a40a01b/</t>
  </si>
  <si>
    <t>Hybrid Robotics</t>
  </si>
  <si>
    <t>Broadcasting, Information Technology, Robotics</t>
  </si>
  <si>
    <t>Montrouge, Ile-de-France, France</t>
  </si>
  <si>
    <t>Hybrid Robotics is involved in the development of robotic camera handling equipment and virtual studio solutions.</t>
  </si>
  <si>
    <t>hybridtv.tv</t>
  </si>
  <si>
    <t>https://www.linkedin.com/company/hybrid-tv</t>
  </si>
  <si>
    <t>Cohen Olivier</t>
  </si>
  <si>
    <t>https://tracxn.com/d/companies/hybrid-robotics/__MKhk8vX1QdT9BE1J6L4TsQBcWnszRB4oT4WXy65Pgpk#:~:text=Cohen%20Olivier%20is%20the%20CEO%20of%20Hybrid%20Robotics.</t>
  </si>
  <si>
    <t>Go Locum</t>
  </si>
  <si>
    <t>Artificial Intelligence (AI), Health Care, Recruiting</t>
  </si>
  <si>
    <t>Go Locum is a medical staffing platform that matches doctors to temporary positions in rural and remote areas.</t>
  </si>
  <si>
    <t>golocum.com.au</t>
  </si>
  <si>
    <t>https://www.linkedin.com/company/go-locum/</t>
  </si>
  <si>
    <t>Paspalis</t>
  </si>
  <si>
    <t>Phoebe Bardsley</t>
  </si>
  <si>
    <t>phoebe@golocum.com.au</t>
  </si>
  <si>
    <t>https://www.linkedin.com/in/phoebe-bardsley/</t>
  </si>
  <si>
    <t>INX Software</t>
  </si>
  <si>
    <t>Computer, Enterprise Software, Health Care, Local Business, Software</t>
  </si>
  <si>
    <t>Providing your industry with solutions for workforce health and safety, compliance, stakeholders, obligations, environment and logistics.</t>
  </si>
  <si>
    <t>inxsoftware.com</t>
  </si>
  <si>
    <t>https://www.linkedin.com/company/inx-software</t>
  </si>
  <si>
    <t>support@inxsoftware.com</t>
  </si>
  <si>
    <t>Marcus Ashby</t>
  </si>
  <si>
    <t>marcus.ashby@inxsoftware.com</t>
  </si>
  <si>
    <t>https://www.linkedin.com/in/marcusashby/</t>
  </si>
  <si>
    <t>Kale Latvia Organic</t>
  </si>
  <si>
    <t>Ikskile, Ogres, Latvia</t>
  </si>
  <si>
    <t>Kalé is an organic brand and produces various food products.</t>
  </si>
  <si>
    <t>kale.space</t>
  </si>
  <si>
    <t>https://www.linkedin.com/company/kalelatviaorganic</t>
  </si>
  <si>
    <t>info@kale.space</t>
  </si>
  <si>
    <t>Edgars Kravalis</t>
  </si>
  <si>
    <t>edgars@kale.space</t>
  </si>
  <si>
    <t>https://www.linkedin.com/in/edgars-kravalis-a1b634250/</t>
  </si>
  <si>
    <t>Decision Lens</t>
  </si>
  <si>
    <t>Collaboration, Real Time, Software</t>
  </si>
  <si>
    <t>Decision Lens develops integrated planning software which modernizes how government prioritizes, plans, and funds.</t>
  </si>
  <si>
    <t>decisionlens.com</t>
  </si>
  <si>
    <t>http://linkedin.com/company/decision-lens</t>
  </si>
  <si>
    <t>support@decisionlens.com</t>
  </si>
  <si>
    <t>(703) 399-2100</t>
  </si>
  <si>
    <t>Diversis Capital, Vision Thinkers</t>
  </si>
  <si>
    <t>John Saaty</t>
  </si>
  <si>
    <t>jsaaty@decisionlens.com</t>
  </si>
  <si>
    <t>https://www.linkedin.com/in/john-saaty-51b310/</t>
  </si>
  <si>
    <t>BandWithChicago</t>
  </si>
  <si>
    <t>Media and Entertainment, Music, Performing Arts</t>
  </si>
  <si>
    <t>BandWithChicago provides children from underserved communities with access to instrumental music instruction and ensemble theater.</t>
  </si>
  <si>
    <t>bandwithchicago.net</t>
  </si>
  <si>
    <t>https://www.linkedin.com/company/bandwith-chicago</t>
  </si>
  <si>
    <t>info@bandwithchicago.net</t>
  </si>
  <si>
    <t>+1 917 405 8663</t>
  </si>
  <si>
    <t>Landmarks Illinois</t>
  </si>
  <si>
    <t>Annie Tobin Palomino</t>
  </si>
  <si>
    <t>annie@bandwithchicago.net</t>
  </si>
  <si>
    <t>https://www.linkedin.com/in/annie-tobin-palomino-94797a46/</t>
  </si>
  <si>
    <t>Jura Energy</t>
  </si>
  <si>
    <t>Finance, Human Resources, Information Technology, Management, Operations</t>
  </si>
  <si>
    <t>Energy, Mining, Renewable Energy, Solar</t>
  </si>
  <si>
    <t>Jura Energy operates one of its nine concessions and plans to bid of additional acreages in Pakistan.</t>
  </si>
  <si>
    <t>juraenergy.com</t>
  </si>
  <si>
    <t>https://www.linkedin.com/company/jura-energy-corp/</t>
  </si>
  <si>
    <t>info@juraenergy.com</t>
  </si>
  <si>
    <t>+1 (403) 266-6364</t>
  </si>
  <si>
    <t>Nadeem Farooq</t>
  </si>
  <si>
    <t>nfarooq@juraenergy.com</t>
  </si>
  <si>
    <t>https://www.juraenergy.com/about-jura/team.aspx#:~:text=Directors%20and%20Management-,Nadeem%20Farooq,-Chief%20Executive%20Officer</t>
  </si>
  <si>
    <t>Address Insite</t>
  </si>
  <si>
    <t>Address Insite is a technology company.</t>
  </si>
  <si>
    <t>1 (949) 533-5608</t>
  </si>
  <si>
    <t>Robert W. Frady</t>
  </si>
  <si>
    <t>https://www.cbinsights.com/company/address-insite/people</t>
  </si>
  <si>
    <t>Shiba Shootout</t>
  </si>
  <si>
    <t>Shiba Shootout is a breed of dog, has recently become prominently associated with a new cryptocurrency.</t>
  </si>
  <si>
    <t>shibashootout.com</t>
  </si>
  <si>
    <t>Edit Hero</t>
  </si>
  <si>
    <t>Encino, California, United States</t>
  </si>
  <si>
    <t>Edit Hero platform leverages AI in editing, picture finishing and versioning.</t>
  </si>
  <si>
    <t>edithero.com</t>
  </si>
  <si>
    <t>https://www.linkedin.com/company/edithero/</t>
  </si>
  <si>
    <t>1- 818-269-8865</t>
  </si>
  <si>
    <t>Dean Shalit</t>
  </si>
  <si>
    <t>deanshalit@edithero.com</t>
  </si>
  <si>
    <t>https://www.linkedin.com/in/dean-shalit/</t>
  </si>
  <si>
    <t>Snakehive</t>
  </si>
  <si>
    <t>E-Commerce, Retail, Shipping</t>
  </si>
  <si>
    <t>Dorking, Surrey, United Kingdom</t>
  </si>
  <si>
    <t>Snakehive is a retail company that offers a wide range of leather accessoriess including, limline leather wallets and passport covers.</t>
  </si>
  <si>
    <t>snakehive.co.uk</t>
  </si>
  <si>
    <t>https://www.linkedin.com/company/snakehive/</t>
  </si>
  <si>
    <t>sales@snakehive.co.uk</t>
  </si>
  <si>
    <t>+44 130-674-2775</t>
  </si>
  <si>
    <t>Tim Thorp</t>
  </si>
  <si>
    <t>timthorp@snakehive.co.uk</t>
  </si>
  <si>
    <t>https://www.linkedin.com/in/timthorp1/</t>
  </si>
  <si>
    <t>Hydron Energy</t>
  </si>
  <si>
    <t>Hydron Energy is a cleaner fuel company helping hard-to-decarbonize sectors of transportation and industry.</t>
  </si>
  <si>
    <t>hydron.ca</t>
  </si>
  <si>
    <t>https://www.linkedin.com/company/hydron-energy-inc/</t>
  </si>
  <si>
    <t>info@hydron.ca</t>
  </si>
  <si>
    <t>+1.604.630.7305</t>
  </si>
  <si>
    <t>B.C. Centre for Innovation and Clean Energy, Natural Gas Innovation Fund, Clean Resource Innovation Network, Modern Niagara, Standard Nutrition</t>
  </si>
  <si>
    <t>Soheil Khiavi</t>
  </si>
  <si>
    <t>soheil.khiavi@hydron.ca</t>
  </si>
  <si>
    <t>https://www.linkedin.com/in/soheil-khiavi-74573346/</t>
  </si>
  <si>
    <t>STIX</t>
  </si>
  <si>
    <t>STIX, a Web3 platform for meme propagation and competition.</t>
  </si>
  <si>
    <t>stix.lol</t>
  </si>
  <si>
    <t>Epoch Biotech</t>
  </si>
  <si>
    <t>Dover, Massachusetts, United States</t>
  </si>
  <si>
    <t>Epoch Biotech is a company.</t>
  </si>
  <si>
    <t>1 617-834-4833</t>
  </si>
  <si>
    <t>Michael Aceti</t>
  </si>
  <si>
    <t>michael.aceti@epochbiotech.com</t>
  </si>
  <si>
    <t>https://pitchbook.com/profiles/company/615395-35#research</t>
  </si>
  <si>
    <t>CASA of Larimer County</t>
  </si>
  <si>
    <t>Children, Family, Service Industry</t>
  </si>
  <si>
    <t>CASA of Larimer County promotes a safe environment for all children.</t>
  </si>
  <si>
    <t>casalarimer.com</t>
  </si>
  <si>
    <t>https://www.linkedin.com/company/casa-of-larimer-county</t>
  </si>
  <si>
    <t>Jen Ryan</t>
  </si>
  <si>
    <t>jen@casalarimer.com</t>
  </si>
  <si>
    <t>https://www.linkedin.com/in/jen-ryan-86a4531ba/</t>
  </si>
  <si>
    <t>Nona Technologies</t>
  </si>
  <si>
    <t>Nona Technologies is a company.</t>
  </si>
  <si>
    <t>1 (617) 286-6818</t>
  </si>
  <si>
    <t>Bruce Crawford</t>
  </si>
  <si>
    <t>bruce@nona-technologies.com</t>
  </si>
  <si>
    <t>https://www.linkedin.com/in/bruce-crawford-9a1a08b8/</t>
  </si>
  <si>
    <t>Metrono</t>
  </si>
  <si>
    <t>Freight Service, Manufacturing, Railroad</t>
  </si>
  <si>
    <t>Maanshan, Anhui, China</t>
  </si>
  <si>
    <t>Metrono is a manufacturer of cable and optical cable that provides high-performance rail transit special cables solutions.</t>
  </si>
  <si>
    <t>mbcavi.cn</t>
  </si>
  <si>
    <t>https://www.linkedin.com/company/%E8%BF%88%E7%89%B9%E8%AF%BA-%E9%A9%AC%E9%9E%8D%E5%B1%B1-%E7%89%B9%E7%A7%8D%E7%94%B5%E7%BC%86%E6%9C%89%E9%99%90%E5%85%AC%E5%8F%B8</t>
  </si>
  <si>
    <t>0555-8222868</t>
  </si>
  <si>
    <t>Co-Stone Venture Capital</t>
  </si>
  <si>
    <t>ElectroWire</t>
  </si>
  <si>
    <t>Lexington, South Carolina, United States</t>
  </si>
  <si>
    <t>ElectroWire is a company.</t>
  </si>
  <si>
    <t>1 803-250-9116</t>
  </si>
  <si>
    <t>Robert Leonardi</t>
  </si>
  <si>
    <t>https://pitchbook.com/profiles/company/608833-09#funding</t>
  </si>
  <si>
    <t>Transforming Work, One Gig at a Time.</t>
  </si>
  <si>
    <t>https://www.linkedin.com/company/fusiongigofficial/</t>
  </si>
  <si>
    <t>guus.verbeem@fusiongig.com</t>
  </si>
  <si>
    <t>Meme Games</t>
  </si>
  <si>
    <t>Non-Fungible Token (NFT), Online Games</t>
  </si>
  <si>
    <t>Meme Games Token is a hypothetical meme coin asset with mostly social value.</t>
  </si>
  <si>
    <t>memegamestoken.com</t>
  </si>
  <si>
    <t>su_x000F__x000F_ort@jemegamestoken.com.</t>
  </si>
  <si>
    <t>Electricity System Operator</t>
  </si>
  <si>
    <t>Electricity System Operator is a transmission operator that provides operation and maintenance services.</t>
  </si>
  <si>
    <t>eso.bg</t>
  </si>
  <si>
    <t>https://www.linkedin.com/company/electricity-system-operator</t>
  </si>
  <si>
    <t>eso@eso.bg</t>
  </si>
  <si>
    <t>359-2969-6884</t>
  </si>
  <si>
    <t>U.S. Trade and Development Agency</t>
  </si>
  <si>
    <t>Angelin Tsachev</t>
  </si>
  <si>
    <t>angelin.tsachev@eso.bg</t>
  </si>
  <si>
    <t>https://www.eso.bg/doc?company-management#:~:text=Angelin%20Tsachev%20%E2%80%93%20Executive%20Member%20and%20CEO</t>
  </si>
  <si>
    <t>Valora Therapeutics</t>
  </si>
  <si>
    <t>Valora Therapeutics is a biotechnology company.</t>
  </si>
  <si>
    <t>1 858-205-5904</t>
  </si>
  <si>
    <t>Daniele Bergeron</t>
  </si>
  <si>
    <t>daniele.bergeron@valoratherapeutics.com</t>
  </si>
  <si>
    <t>https://www.linkedin.com/in/bergerondaniele/</t>
  </si>
  <si>
    <t>WISE AI</t>
  </si>
  <si>
    <t>Artificial Intelligence (AI), Facial Recognition, Smart Cities</t>
  </si>
  <si>
    <t>WISE AI specialised in digital identity, eKYC and facial recognition techologies..</t>
  </si>
  <si>
    <t>wiseai.tech</t>
  </si>
  <si>
    <t>https://www.linkedin.com/company/wise-ai</t>
  </si>
  <si>
    <t>info@wiseai.tech</t>
  </si>
  <si>
    <t>Malaysian Technology Development Corporation</t>
  </si>
  <si>
    <t>Justin Goh</t>
  </si>
  <si>
    <t>justingoh@wiseai.tech</t>
  </si>
  <si>
    <t>https://www.cbinsights.com/company/wise-ai/people</t>
  </si>
  <si>
    <t>Superset</t>
  </si>
  <si>
    <t>Compliance with data laws on autopilot</t>
  </si>
  <si>
    <t>trustsuperset.com</t>
  </si>
  <si>
    <t>https://www.linkedin.com/company/trustsuperset/</t>
  </si>
  <si>
    <t>hey@trustsuperset.com</t>
  </si>
  <si>
    <t>Zane Witherspoon</t>
  </si>
  <si>
    <t>zane@trustsuperset.com</t>
  </si>
  <si>
    <t>https://www.linkedin.com/in/zanewithspoon/</t>
  </si>
  <si>
    <t>Cuyahoga Land Bank</t>
  </si>
  <si>
    <t>Banking, Government, Lending, Non Profit, Real Estate</t>
  </si>
  <si>
    <t>Cuyahoga Land Bank is a non-profit government organization that provides real estate services.</t>
  </si>
  <si>
    <t>cuyahogalandbank.org</t>
  </si>
  <si>
    <t>https://www.linkedin.com/company/cuyahoga-county-land-reutilization-corporation</t>
  </si>
  <si>
    <t>media@cuyahogalandbank.org</t>
  </si>
  <si>
    <t>216-698-8853</t>
  </si>
  <si>
    <t>Gus Frangos</t>
  </si>
  <si>
    <t>gfrangos@cuyahogalandbank.org</t>
  </si>
  <si>
    <t>https://cuyahogalandbank.org/about/#:~:text=and%20General%20Counsel-,Gus%20Frangos,-was%20the%20primary</t>
  </si>
  <si>
    <t>doFlo</t>
  </si>
  <si>
    <t>Business Process Automation (BPA), Marketing Automation, Sales Automation</t>
  </si>
  <si>
    <t>DoFlo offers a new way of workflow automation which is powered by asynchronous event streaming technology and AI.</t>
  </si>
  <si>
    <t>doflo.com</t>
  </si>
  <si>
    <t>https://www.linkedin.com/company/dofloinc/</t>
  </si>
  <si>
    <t>will@doflo.com</t>
  </si>
  <si>
    <t>+1 (408) 906-9154</t>
  </si>
  <si>
    <t>Will Butler</t>
  </si>
  <si>
    <t>will.butler@doflo.com</t>
  </si>
  <si>
    <t>https://www.linkedin.com/in/william-butler/</t>
  </si>
  <si>
    <t>MessengerCo</t>
  </si>
  <si>
    <t>B2B, Information Technology, Procurement, SaaS, Software, Supply Chain Management</t>
  </si>
  <si>
    <t>MessengerCo is a One stop corporate gifting platform designed to optimise B2B gifting across regions.</t>
  </si>
  <si>
    <t>messengerco.ai</t>
  </si>
  <si>
    <t>https://www.linkedin.com/company/messengerco/</t>
  </si>
  <si>
    <t>wayne@messengerco.gift</t>
  </si>
  <si>
    <t>MYStartup, Antler</t>
  </si>
  <si>
    <t>Heaster Hilary</t>
  </si>
  <si>
    <t>heaster@messengerco.gift</t>
  </si>
  <si>
    <t>https://www.linkedin.com/in/heasterandreahilary/</t>
  </si>
  <si>
    <t>Vela Technologies is a venture capital firm specializing in investments in early stage.</t>
  </si>
  <si>
    <t>velatechplc.com</t>
  </si>
  <si>
    <t>https://www.linkedin.com/company/vela-technologies</t>
  </si>
  <si>
    <t>info@velatechplc.com</t>
  </si>
  <si>
    <t>+44 020 7653 9850</t>
  </si>
  <si>
    <t>Emma Wilson</t>
  </si>
  <si>
    <t>https://velatechplc.com/about/board/#:~:text=Emma%20Wilson%20FCA,Executive%20Director</t>
  </si>
  <si>
    <t>RUA GOLD</t>
  </si>
  <si>
    <t>RUA GOLD is a minerals firm at the forefront of the mining sector, focusing on gold exploration and discovery.</t>
  </si>
  <si>
    <t>ruagold.com</t>
  </si>
  <si>
    <t>https://www.linkedin.com/company/rua-gold</t>
  </si>
  <si>
    <t>Robert Eckford</t>
  </si>
  <si>
    <t>reckford@ruagold.com</t>
  </si>
  <si>
    <t>https://www.linkedin.com/in/robert-eckford-6749a031/</t>
  </si>
  <si>
    <t>Zhonglian Digital</t>
  </si>
  <si>
    <t>Infrastructure, IT Infrastructure, Software</t>
  </si>
  <si>
    <t>Zhonglian Digital is an AI-based infrastructure technology company that provides AI basic software and intelligent application software.</t>
  </si>
  <si>
    <t>Province</t>
  </si>
  <si>
    <t>Consulting, Financial Services, Wealth Management</t>
  </si>
  <si>
    <t>Henderson, Nevada, United States</t>
  </si>
  <si>
    <t>Province is a financial advisory firm that specializes in corporate planning, forensic dispute resolutions, and trustee-related services.</t>
  </si>
  <si>
    <t>provincefirm.com</t>
  </si>
  <si>
    <t>https://www.linkedin.com/company/provincefirm/</t>
  </si>
  <si>
    <t>info@provincefirm.com</t>
  </si>
  <si>
    <t>+1 702 685 5555</t>
  </si>
  <si>
    <t>Trivest Partners</t>
  </si>
  <si>
    <t>Boris Steffen</t>
  </si>
  <si>
    <t>bsteffen@provincefirm.com</t>
  </si>
  <si>
    <t>https://www.linkedin.com/in/borissteffen/</t>
  </si>
  <si>
    <t>Tian Baiyi Catering</t>
  </si>
  <si>
    <t>Catering, Food and Beverage, Fruit</t>
  </si>
  <si>
    <t>Tian Baiyi Catering provides various kinds of fresh fruits and milk.</t>
  </si>
  <si>
    <t>Huapeng Holdings</t>
  </si>
  <si>
    <t>Healthpilot Technologies</t>
  </si>
  <si>
    <t>Engineering, Finance, Information Technology, Legal, Management, Marketing, Medical &amp; Science, Operations, Pro Services, Product, Support</t>
  </si>
  <si>
    <t>Health Care, Health Insurance, Insurance</t>
  </si>
  <si>
    <t>Healthpilot is a proprietary decision-support technology to find and match consumers with medicare plans.</t>
  </si>
  <si>
    <t>healthpilot.com</t>
  </si>
  <si>
    <t>https://www.linkedin.com/company/healthpilot-technologies</t>
  </si>
  <si>
    <t>1-888-860-4766</t>
  </si>
  <si>
    <t>Humana</t>
  </si>
  <si>
    <t>Seth Teich</t>
  </si>
  <si>
    <t>seth.teich@healthpilot.com</t>
  </si>
  <si>
    <t>https://www.linkedin.com/in/seth-teich-98a46620/</t>
  </si>
  <si>
    <t>Fair Lawn Main Street</t>
  </si>
  <si>
    <t>Loyalty Programs, Sharing Economy</t>
  </si>
  <si>
    <t>Fair Lawn, New Jersey, United States</t>
  </si>
  <si>
    <t>Fair Lawn Main Street facilitates and coordinates the development of Fair Lawn's economic and commercial vibrancy.</t>
  </si>
  <si>
    <t>fairlawnmainstreet.com</t>
  </si>
  <si>
    <t>https://www.linkedin.com/company/fair-lawn-main-street-inc/</t>
  </si>
  <si>
    <t>fledc07410@gmail.com</t>
  </si>
  <si>
    <t>The New Jersey Department of Community Affairs</t>
  </si>
  <si>
    <t>Ryan Greff</t>
  </si>
  <si>
    <t>https://www.fairlawnmainstreet.com/mainstreet#:~:text=Ryan%20Greff%2C%20Fair%20Lawn%20Main%20Street%20Executive%20Director</t>
  </si>
  <si>
    <t>Belter Tech</t>
  </si>
  <si>
    <t>Building Material, Construction, Information Technology</t>
  </si>
  <si>
    <t>Belter Tech develops sustainable and high-performing products and building materials for the construction industry.</t>
  </si>
  <si>
    <t>beltertech.com</t>
  </si>
  <si>
    <t>https://www.linkedin.com/company/beltertech/</t>
  </si>
  <si>
    <t>info@beltertech.com</t>
  </si>
  <si>
    <t>+1 (844) 914-1200</t>
  </si>
  <si>
    <t>Gerald Hughes</t>
  </si>
  <si>
    <t>ghughes@beltertech.com</t>
  </si>
  <si>
    <t>https://www.linkedin.com/in/gerald-hughes-72903611/</t>
  </si>
  <si>
    <t>Agora Gaming Partners</t>
  </si>
  <si>
    <t>Online Games</t>
  </si>
  <si>
    <t>Agora Gaming Partners is a global investment bank and advisory firm focused on video gaming.</t>
  </si>
  <si>
    <t>agoragamingpartners.com</t>
  </si>
  <si>
    <t>Jacques Benchetrit</t>
  </si>
  <si>
    <t>jacques@agoragamingpartners.com</t>
  </si>
  <si>
    <t>https://www.linkedin.com/in/jbenchetrit/</t>
  </si>
  <si>
    <t>STRONG ECOSYSTEM</t>
  </si>
  <si>
    <t>Mckinney, Texas, United States</t>
  </si>
  <si>
    <t>STRONG ECOSYSTEM is a company.</t>
  </si>
  <si>
    <t>1 -877-622-5840</t>
  </si>
  <si>
    <t>Gray Lily Rose</t>
  </si>
  <si>
    <t>Winchester, Massachusetts, United States</t>
  </si>
  <si>
    <t>Gray Lily Rose is a company.</t>
  </si>
  <si>
    <t>1 -617-290-6184</t>
  </si>
  <si>
    <t>A Little Help</t>
  </si>
  <si>
    <t>Legal, Management, Medical &amp; Science, Operations</t>
  </si>
  <si>
    <t>Association, Events, Non Profit</t>
  </si>
  <si>
    <t>A Little Help is a non-profit organization that helps older adults age well and also provides intergenerational programming summer picnics.</t>
  </si>
  <si>
    <t>alittlehelp.org</t>
  </si>
  <si>
    <t>https://www.linkedin.com/company/alittlehelp/</t>
  </si>
  <si>
    <t>office@alittlehelp.org</t>
  </si>
  <si>
    <t>The Colorado Trust, Caring for Denver Foundation</t>
  </si>
  <si>
    <t>Hilary Simmons</t>
  </si>
  <si>
    <t>hilary@alittlehelp.org</t>
  </si>
  <si>
    <t>https://www.linkedin.com/in/hilaryhsimmons/</t>
  </si>
  <si>
    <t>DNP Leasing Company</t>
  </si>
  <si>
    <t>Brevard, North Carolina, United States</t>
  </si>
  <si>
    <t>DNP Leasing Company is a company.</t>
  </si>
  <si>
    <t>1 828-393-0088</t>
  </si>
  <si>
    <t>Ravel</t>
  </si>
  <si>
    <t>Recycling, Textiles, Waste Management</t>
  </si>
  <si>
    <t>Ravel is a waste management company that offers purification recycling services for blended textiles.</t>
  </si>
  <si>
    <t>ravelfuture.com</t>
  </si>
  <si>
    <t>https://www.linkedin.com/company/ravelfuture/</t>
  </si>
  <si>
    <t>hello@ravelfuture.com</t>
  </si>
  <si>
    <t>+1 415-669-0136</t>
  </si>
  <si>
    <t>Zahlen Titcomb</t>
  </si>
  <si>
    <t>zahlen@ravelfuture.com</t>
  </si>
  <si>
    <t>https://www.linkedin.com/in/zahlen-titcomb/</t>
  </si>
  <si>
    <t>Blufox Mobile</t>
  </si>
  <si>
    <t>Human Resources, Management, Medical &amp; Science, Operations, Sales</t>
  </si>
  <si>
    <t>Home Services, Internet, Retail Technology</t>
  </si>
  <si>
    <t>Plainview, New York, United States</t>
  </si>
  <si>
    <t>Blufox Mobile is an authorized retailer of Comcast Xfinity and provides high-speed internet, TV and streaming, home security systems.</t>
  </si>
  <si>
    <t>blufoxmobile.com</t>
  </si>
  <si>
    <t>https://www.linkedin.com/company/blufoxmobilellc/</t>
  </si>
  <si>
    <t>hr@blufoxmobile.com</t>
  </si>
  <si>
    <t>+1 516-502-9064</t>
  </si>
  <si>
    <t>St. Cloud Capital</t>
  </si>
  <si>
    <t>Michael Nash</t>
  </si>
  <si>
    <t>mnash@blufoxmobile.com</t>
  </si>
  <si>
    <t>https://www.linkedin.com/in/michael-nash-b57226a/</t>
  </si>
  <si>
    <t>CTS</t>
  </si>
  <si>
    <t>Physical Security</t>
  </si>
  <si>
    <t>Enterprise physical security integration service company based in Florida.</t>
  </si>
  <si>
    <t>cts-one.co</t>
  </si>
  <si>
    <t>https://www.linkedin.com/company/ctsone/</t>
  </si>
  <si>
    <t>craig.bruce@cts-one.co</t>
  </si>
  <si>
    <t>386-400-3555</t>
  </si>
  <si>
    <t>Craig Bruce</t>
  </si>
  <si>
    <t>https://www.linkedin.com/in/craig-bruce-15569252/</t>
  </si>
  <si>
    <t>Hexium</t>
  </si>
  <si>
    <t>Hexium is a technology company.</t>
  </si>
  <si>
    <t>1 805-705-7573</t>
  </si>
  <si>
    <t>Clean Restroom Rentals</t>
  </si>
  <si>
    <t>Clean Restroom Rentals is a company.</t>
  </si>
  <si>
    <t>1 508-366-6700</t>
  </si>
  <si>
    <t>Scott Lemay</t>
  </si>
  <si>
    <t>https://pitchbook.com/profiles/company/615740-41#research</t>
  </si>
  <si>
    <t>Rockdale Independent School District</t>
  </si>
  <si>
    <t>Rockdale, Texas, United States</t>
  </si>
  <si>
    <t>Rockdale Independent School District is a progressive community that provides early elementary to higher education services.</t>
  </si>
  <si>
    <t>rockdaleisd.net</t>
  </si>
  <si>
    <t>info@rockdaleisd.net</t>
  </si>
  <si>
    <t>+1 512-430-6000</t>
  </si>
  <si>
    <t>Troy Zinn</t>
  </si>
  <si>
    <t>troy.zinn@rockdaleisd.net</t>
  </si>
  <si>
    <t>https://www.rockdaleisd.net/about-us/board-of-trustees#:~:text=Board%20President%20Troy%20Zinn</t>
  </si>
  <si>
    <t>EQUB</t>
  </si>
  <si>
    <t>Financial Services, Personal Finance</t>
  </si>
  <si>
    <t>Addis Ababa, Adis Abeba, Ethiopia</t>
  </si>
  <si>
    <t>EQUB is a mobile app providing alternative savings option through group savings.</t>
  </si>
  <si>
    <t>equb.app</t>
  </si>
  <si>
    <t>https://www.linkedin.com/company/equb-app/</t>
  </si>
  <si>
    <t>info@equb.app</t>
  </si>
  <si>
    <t>FSD Africa</t>
  </si>
  <si>
    <t>Alexander Hizikias</t>
  </si>
  <si>
    <t>alexander@equb.app</t>
  </si>
  <si>
    <t>https://www.linkedin.com/in/alexander-hizikias-b59671114/</t>
  </si>
  <si>
    <t>Fincretive</t>
  </si>
  <si>
    <t>Sheridan, Wyoming, United States</t>
  </si>
  <si>
    <t>Fincretive is a technology company.</t>
  </si>
  <si>
    <t>1 360-920-4861</t>
  </si>
  <si>
    <t>Thomas Bartz</t>
  </si>
  <si>
    <t>https://pitchbook.com/profiles/company/615740-05#funding</t>
  </si>
  <si>
    <t>SKIN BAR &amp; STUDIO</t>
  </si>
  <si>
    <t>SKIN BAR &amp; STUDIO is a company.</t>
  </si>
  <si>
    <t>1 708-539-8356</t>
  </si>
  <si>
    <t>Cogntivie Engines</t>
  </si>
  <si>
    <t>Cestas, Aquitaine, France</t>
  </si>
  <si>
    <t>Cognitive Engines is a robotics integrator using AI and real-time vision to control industrial robot arms.</t>
  </si>
  <si>
    <t>cogengines.com</t>
  </si>
  <si>
    <t>https://www.linkedin.com/company/cognitive-engines</t>
  </si>
  <si>
    <t>Sebastien Lissarre</t>
  </si>
  <si>
    <t>sebastien.lissarre@cogengines.com</t>
  </si>
  <si>
    <t>https://www.linkedin.com/in/sebastien-lissarre/</t>
  </si>
  <si>
    <t>SimplyHome</t>
  </si>
  <si>
    <t>Customer Service, Elder Care, Health Care</t>
  </si>
  <si>
    <t>Asheville, North Carolina, United States</t>
  </si>
  <si>
    <t>SimplyHome provides custom solutions for people seeking independent living.</t>
  </si>
  <si>
    <t>simply-home.com</t>
  </si>
  <si>
    <t>http://www.linkedin.com/company/simplyhome-llc</t>
  </si>
  <si>
    <t>info@simply-home.com</t>
  </si>
  <si>
    <t>Arkansas department of human services</t>
  </si>
  <si>
    <t>Jason Ray</t>
  </si>
  <si>
    <t>jray@simply-home.com</t>
  </si>
  <si>
    <t>https://www.linkedin.com/in/jason-ray-01592517/</t>
  </si>
  <si>
    <t>Aluminum Extruders Council</t>
  </si>
  <si>
    <t>Association, Manufacturing, Mining, Non Profit</t>
  </si>
  <si>
    <t>Wauconda, Illinois, United States</t>
  </si>
  <si>
    <t>Aluminum Extruders Council is a non-profitable association that helps manufacturers and engineers who work in aluminum extrusion.</t>
  </si>
  <si>
    <t>aec.org</t>
  </si>
  <si>
    <t>https://www.linkedin.com/company/aluminum-extruders-council-aec/</t>
  </si>
  <si>
    <t>mail@aec.org</t>
  </si>
  <si>
    <t>+1 847-526-2010</t>
  </si>
  <si>
    <t>Nicholas Noecker</t>
  </si>
  <si>
    <t>https://www.linkedin.com/in/nicholas-noecker-a983888/</t>
  </si>
  <si>
    <t>Triple Private Equity</t>
  </si>
  <si>
    <t>Venture Capital</t>
  </si>
  <si>
    <t>Triple is a specialist private equity firm that invests in B2B data and software enterprises in the financial, risk, and compliance sectors.</t>
  </si>
  <si>
    <t>triple.pe</t>
  </si>
  <si>
    <t>https://www.linkedin.com/company/triple-private-equity</t>
  </si>
  <si>
    <t>hello@heyhaystudio.com</t>
  </si>
  <si>
    <t>Capital Constellation</t>
  </si>
  <si>
    <t>Mads Hansen</t>
  </si>
  <si>
    <t>mads.hansen@triple.pe</t>
  </si>
  <si>
    <t>https://www.linkedin.com/in/mads-hansen-0405038/</t>
  </si>
  <si>
    <t>Windsor &amp; Eton Brewery</t>
  </si>
  <si>
    <t>E-Commerce, Retail, Wine And Spirits</t>
  </si>
  <si>
    <t>Windsor, Windsor and Maidenhead, United Kingdom</t>
  </si>
  <si>
    <t>Windsor &amp; Eton Brewery is an online shop that sells brewery products.</t>
  </si>
  <si>
    <t>webrew.co.uk</t>
  </si>
  <si>
    <t>https://www.linkedin.com/company/windsor-&amp;-eton-brewery</t>
  </si>
  <si>
    <t>online@webrew.co.uk</t>
  </si>
  <si>
    <t>44 1753 854075</t>
  </si>
  <si>
    <t>Paddy Johnson</t>
  </si>
  <si>
    <t>paddy.johnson@webrew.co.uk</t>
  </si>
  <si>
    <t>https://www.linkedin.com/in/paddy-johnson-178442a/</t>
  </si>
  <si>
    <t>Stonemont</t>
  </si>
  <si>
    <t>Engineering, Finance, Legal, Management, Marketing, Medical &amp; Science, Operations, Sales</t>
  </si>
  <si>
    <t>Real Estate, Real Estate Investment, Residential</t>
  </si>
  <si>
    <t>Stonemont is a real estate investment company.</t>
  </si>
  <si>
    <t>stonemontfinancial.com</t>
  </si>
  <si>
    <t>https://www.linkedin.com/company/stonemont-financial-group-llc/</t>
  </si>
  <si>
    <t>info@stonemontfinancial.com</t>
  </si>
  <si>
    <t>404-846-3200</t>
  </si>
  <si>
    <t>BridgeInvest</t>
  </si>
  <si>
    <t>William I. (Zack) Markwell</t>
  </si>
  <si>
    <t>zack.markwell@stonemontfinancial.com</t>
  </si>
  <si>
    <t>https://www.linkedin.com/in/zackmarkwell/</t>
  </si>
  <si>
    <t>Alianza NORCO</t>
  </si>
  <si>
    <t>Alianza NORCO is a nonprofit organization comprised primarily of immigrants from our northern Colorado neighborhood.</t>
  </si>
  <si>
    <t>alianzanorco.org</t>
  </si>
  <si>
    <t>https://www.linkedin.com/company/alianza-norco</t>
  </si>
  <si>
    <t>alianzanorco@gmail.com</t>
  </si>
  <si>
    <t>970-893-9034</t>
  </si>
  <si>
    <t>Patricia Miller</t>
  </si>
  <si>
    <t>patricia.miller@alianzanorco.org</t>
  </si>
  <si>
    <t>https://www.linkedin.com/in/patricia-miller-pmp/</t>
  </si>
  <si>
    <t>Peek Healthcare Technologies</t>
  </si>
  <si>
    <t>Peek Healthcare Technologies is a company.</t>
  </si>
  <si>
    <t>1 203-520-7222</t>
  </si>
  <si>
    <t>Michael Navin</t>
  </si>
  <si>
    <t>mnavin@peekmeds.com</t>
  </si>
  <si>
    <t>https://www.linkedin.com/in/michael-navin-7411388/</t>
  </si>
  <si>
    <t>Vernance</t>
  </si>
  <si>
    <t>Finance, Financial Services, Retail</t>
  </si>
  <si>
    <t>Vernance provides flexible LTO options to enhance consumer and retailer satisfaction.</t>
  </si>
  <si>
    <t>vernancefunding.com</t>
  </si>
  <si>
    <t>application@vernancefunding.com</t>
  </si>
  <si>
    <t>Bastion Management</t>
  </si>
  <si>
    <t>Pedro Marcano</t>
  </si>
  <si>
    <t>https://pitchbook.com/profiles/company/588901-60#funding</t>
  </si>
  <si>
    <t>Hip Mobility</t>
  </si>
  <si>
    <t>Business Intelligence, Mobile Apps, Payments, Software</t>
  </si>
  <si>
    <t>Hip Mobility is an online application that assists in booking, tracking, billing, payments, and business intelligence solutions.</t>
  </si>
  <si>
    <t>hqtravel.com</t>
  </si>
  <si>
    <t>https://www.linkedin.com/company/hqtravel/</t>
  </si>
  <si>
    <t>support@ridehip.com</t>
  </si>
  <si>
    <t>American Express Ventures</t>
  </si>
  <si>
    <t>Amiad Solomon</t>
  </si>
  <si>
    <t>amiad@hqtravel.com</t>
  </si>
  <si>
    <t>https://www.linkedin.com/in/amiadsolomon/</t>
  </si>
  <si>
    <t>LA-CO Industries</t>
  </si>
  <si>
    <t>Chemical, Chemical Engineering, Heating, Ventilation, and Air Conditioning (HVAC), Manufacturing</t>
  </si>
  <si>
    <t>LA-CO Industries is a chemical company dealing in plumbing chemicals.</t>
  </si>
  <si>
    <t>lacoindustries.com</t>
  </si>
  <si>
    <t>https://www.linkedin.com/company/la-co-industries-inc-</t>
  </si>
  <si>
    <t>lacotoday@laco.com</t>
  </si>
  <si>
    <t>+1 847-956-7600</t>
  </si>
  <si>
    <t>Morgenthaler Private Equity</t>
  </si>
  <si>
    <t>Dan Kleiman</t>
  </si>
  <si>
    <t>dkleiman@laco.com</t>
  </si>
  <si>
    <t>https://www.linkedin.com/in/dan-kleiman-8bb96b3/</t>
  </si>
  <si>
    <t>capSpire</t>
  </si>
  <si>
    <t>Business Intelligence, Information Technology, Software, Technical Support</t>
  </si>
  <si>
    <t>capSpire is a computer software company specializing in business and technology solutions.</t>
  </si>
  <si>
    <t>capspire.com</t>
  </si>
  <si>
    <t>https://www.linkedin.com/company/capspire-inc</t>
  </si>
  <si>
    <t>info@capspire.com</t>
  </si>
  <si>
    <t>+1 888 532 2815</t>
  </si>
  <si>
    <t>Falfurrias Capital Partners</t>
  </si>
  <si>
    <t>Jim Kiser</t>
  </si>
  <si>
    <t>jim.kiser@capspire.com</t>
  </si>
  <si>
    <t>https://www.linkedin.com/in/jim-kiser-ab53934/</t>
  </si>
  <si>
    <t>Home Repair Services</t>
  </si>
  <si>
    <t>Consulting, Education, Home Renovation, Home Services, Non Profit</t>
  </si>
  <si>
    <t>Home Repair Services provides critical repairs, inspections, accessibility modifications, education, and financial counseling.</t>
  </si>
  <si>
    <t>homerepairservices.org</t>
  </si>
  <si>
    <t>https://www.linkedin.com/company/home-repair-services-of-kent-county</t>
  </si>
  <si>
    <t>info@homerepairservices.org</t>
  </si>
  <si>
    <t>1 616 241 2601</t>
  </si>
  <si>
    <t>Joel Ruiter</t>
  </si>
  <si>
    <t>jruiter@homerepairservices.org</t>
  </si>
  <si>
    <t>https://www.linkedin.com/in/joel-ruiter-42b1bb11/</t>
  </si>
  <si>
    <t>Finer Days Healthcare</t>
  </si>
  <si>
    <t>Cynthiana, Kentucky, United States</t>
  </si>
  <si>
    <t>Finer Days Healthcare is a health care company.</t>
  </si>
  <si>
    <t>1 859-954-1759</t>
  </si>
  <si>
    <t>Henry Derolf</t>
  </si>
  <si>
    <t>henry.derolf@finerdayshc.com</t>
  </si>
  <si>
    <t>https://www.linkedin.com/in/henry-derolf-676456162/</t>
  </si>
  <si>
    <t>Trackhouse Entertainment Group</t>
  </si>
  <si>
    <t>Engineering, Information Technology, Management, Medical &amp; Science, Operations, Sales</t>
  </si>
  <si>
    <t>Concord, North Carolina, United States</t>
  </si>
  <si>
    <t>Trackhouse Entertainment Group is the Spectator Sports company.</t>
  </si>
  <si>
    <t>trackhouse.com</t>
  </si>
  <si>
    <t>https://www.linkedin.com/company/trackhous-entertainment</t>
  </si>
  <si>
    <t>Avenue Capital Group</t>
  </si>
  <si>
    <t>Stacey K. Robison</t>
  </si>
  <si>
    <t>srobison@trackhouse.com</t>
  </si>
  <si>
    <t>https://www.linkedin.com/in/staceykrobison/</t>
  </si>
  <si>
    <t>Credent Wealth Management</t>
  </si>
  <si>
    <t>Consulting, Finance, Financial Services, Retirement</t>
  </si>
  <si>
    <t>Auburn, Indiana, United States</t>
  </si>
  <si>
    <t>Credent Wealth Management offers financial planning, investment management, retirement plans, and consulting services.</t>
  </si>
  <si>
    <t>credentwealth.com</t>
  </si>
  <si>
    <t>https://www.linkedin.com/company/credent-wealth-management</t>
  </si>
  <si>
    <t>contactus@credentwealth.com</t>
  </si>
  <si>
    <t>260-927-1830</t>
  </si>
  <si>
    <t>Crestline</t>
  </si>
  <si>
    <t>David Hefty</t>
  </si>
  <si>
    <t>david.hefty@credentwealth.com</t>
  </si>
  <si>
    <t>https://www.linkedin.com/in/hwpdavidhefty/</t>
  </si>
  <si>
    <t>Hop Health</t>
  </si>
  <si>
    <t>Kagithane, Istanbul, Turkey</t>
  </si>
  <si>
    <t>Hop Health offers customized health services, incorporating digital solution.</t>
  </si>
  <si>
    <t>hop.health</t>
  </si>
  <si>
    <t>https://www.linkedin.com/company/hophealth</t>
  </si>
  <si>
    <t>social@hop.health</t>
  </si>
  <si>
    <t>+90 549 176 03 33</t>
  </si>
  <si>
    <t>Al Mada</t>
  </si>
  <si>
    <t>Cansin Aznevi</t>
  </si>
  <si>
    <t>cansin.aznevi@hop.health</t>
  </si>
  <si>
    <t>https://www.linkedin.com/in/cans%c4%b1n-aznevi-45064397/</t>
  </si>
  <si>
    <t>Crave</t>
  </si>
  <si>
    <t>Fitness, Food Delivery, Mobile Apps, Nutrition, Software</t>
  </si>
  <si>
    <t>Crave is a mobile app that allows users to swipe on takeout meals near them that cater to their nutritional goals and time constraints.</t>
  </si>
  <si>
    <t>crave-fit.com</t>
  </si>
  <si>
    <t>https://www.linkedin.com/company/cravefit/?viewAsMember=true</t>
  </si>
  <si>
    <t>craveinc.fit@gmail.com</t>
  </si>
  <si>
    <t>CREATE-X</t>
  </si>
  <si>
    <t>Sahil Khan</t>
  </si>
  <si>
    <t>sahilkhan@crave-fit.com</t>
  </si>
  <si>
    <t>https://www.linkedin.com/in/sahil-khan-1794771b7/</t>
  </si>
  <si>
    <t>Igloo</t>
  </si>
  <si>
    <t>Igloo creating the onchain community, propelling the consumer cryptocurrency revolution.</t>
  </si>
  <si>
    <t>igloo.inc</t>
  </si>
  <si>
    <t>Founders Fund</t>
  </si>
  <si>
    <t>Lorenzo Melendez</t>
  </si>
  <si>
    <t>l@igloo.inc</t>
  </si>
  <si>
    <t>https://www.linkedin.com/in/lorenzomelendez/</t>
  </si>
  <si>
    <t>Repliers</t>
  </si>
  <si>
    <t>Developer Tools, Information Technology</t>
  </si>
  <si>
    <t>Repliers provides developers with the tools they need to build websites and apps for real estate.</t>
  </si>
  <si>
    <t>repliers.com</t>
  </si>
  <si>
    <t>https://www.linkedin.com/company/repliers</t>
  </si>
  <si>
    <t>info@repliers.com</t>
  </si>
  <si>
    <t>1 289 901 0001</t>
  </si>
  <si>
    <t>Scale Shift Ventures</t>
  </si>
  <si>
    <t>Patrick Arlia</t>
  </si>
  <si>
    <t>pat@repliers.io</t>
  </si>
  <si>
    <t>https://www.linkedin.com/in/patrick-arlia-26ba553/</t>
  </si>
  <si>
    <t>Creo Health</t>
  </si>
  <si>
    <t>Toledo, Ohio, United States</t>
  </si>
  <si>
    <t>Creo Health is a healthcare company.</t>
  </si>
  <si>
    <t>1 (847) 946-1084</t>
  </si>
  <si>
    <t>Lake Street Council</t>
  </si>
  <si>
    <t>Social</t>
  </si>
  <si>
    <t>Lake Street Council engages, serves, and advocates for the lake street business community.</t>
  </si>
  <si>
    <t>visitlakestreet.com</t>
  </si>
  <si>
    <t>https://www.linkedin.com/company/lake-street-council-minneapolis</t>
  </si>
  <si>
    <t>info@visitlakestreet.com</t>
  </si>
  <si>
    <t>+1 612-822-0232</t>
  </si>
  <si>
    <t>Ameriprise Financial</t>
  </si>
  <si>
    <t>Allison Sharkey</t>
  </si>
  <si>
    <t>asharkey@lakestreetcouncil.org</t>
  </si>
  <si>
    <t>https://www.linkedin.com/in/allison-sharkey-1a6ab078/</t>
  </si>
  <si>
    <t>National Arbitration and Mediation</t>
  </si>
  <si>
    <t>Engineering, Finance, Human Resources, Information Technology, Legal, Operations, Sales</t>
  </si>
  <si>
    <t>Business Intelligence, CRM</t>
  </si>
  <si>
    <t>Garden City, New York, United States</t>
  </si>
  <si>
    <t>National Arbitration and Mediation is a legal community for arbitrators and mediators.</t>
  </si>
  <si>
    <t>namadr.com</t>
  </si>
  <si>
    <t>https://www.linkedin.com/company/national-arbitration-&amp;-mediation-nam-/</t>
  </si>
  <si>
    <t>800-358-2550</t>
  </si>
  <si>
    <t>Thompson Street Capital Partners</t>
  </si>
  <si>
    <t>Jason Brennan</t>
  </si>
  <si>
    <t>jbrennan@namadr.com</t>
  </si>
  <si>
    <t>https://www.linkedin.com/in/jason-brennan-3024b6b/</t>
  </si>
  <si>
    <t>EasyRenz</t>
  </si>
  <si>
    <t>Real Estate, Rental Property</t>
  </si>
  <si>
    <t>EasyRenz is an automated and intelligent tenant management solution.</t>
  </si>
  <si>
    <t>hello@easyrenz.]com</t>
  </si>
  <si>
    <t>+6012 911 9013</t>
  </si>
  <si>
    <t>NEXEA Venture Capital &amp; Angel Investors</t>
  </si>
  <si>
    <t>Bake Me Healthy</t>
  </si>
  <si>
    <t>Food and Beverage, Snack Food</t>
  </si>
  <si>
    <t>Bake Me Healthy is making a positive impact by promoting healthy baking and being a champion for diversity in entrepreneurship.</t>
  </si>
  <si>
    <t>bakemehealthy.co</t>
  </si>
  <si>
    <t>https://www.linkedin.com/company/bake-me-healthy/</t>
  </si>
  <si>
    <t>hello@bakemehealthy.co,</t>
  </si>
  <si>
    <t>Boundless Futures Foundation</t>
  </si>
  <si>
    <t>Kimberle Lau</t>
  </si>
  <si>
    <t>kimberle@bakemehealthy.co</t>
  </si>
  <si>
    <t>https://www.linkedin.com/in/kimberle-lau/</t>
  </si>
  <si>
    <t>Tribela</t>
  </si>
  <si>
    <t>E-Commerce, E-Commerce Platforms, Social Media</t>
  </si>
  <si>
    <t>Mainz, Rheinland-Pfalz, Germany</t>
  </si>
  <si>
    <t>Social Media, Mobile App, Edtech</t>
  </si>
  <si>
    <t>tribela.com</t>
  </si>
  <si>
    <t>https://www.linkedin.com/company/tribela-gmbh</t>
  </si>
  <si>
    <t>hello@tribela.com</t>
  </si>
  <si>
    <t>Natalie Elizabeth Boll</t>
  </si>
  <si>
    <t>natalie.boll@tribela.com</t>
  </si>
  <si>
    <t>https://www.linkedin.com/in/natalielizboll/</t>
  </si>
  <si>
    <t>MARS</t>
  </si>
  <si>
    <t>Heating, Ventilation, and Air Conditioning (HVAC), Industrial, Mechanical Engineering, Wholesale</t>
  </si>
  <si>
    <t>Hauppauge, New York, United States</t>
  </si>
  <si>
    <t>MARS is a supplier of motors, components, installation parts, and equipment for the HVAC/R industry.</t>
  </si>
  <si>
    <t>marsdelivers.com</t>
  </si>
  <si>
    <t>https://www.linkedin.com/company/heat-controller</t>
  </si>
  <si>
    <t>customerservice@marsdelivers.com</t>
  </si>
  <si>
    <t>Platinum Equity</t>
  </si>
  <si>
    <t>Edward Chernoff</t>
  </si>
  <si>
    <t>echernoff@marsdelivers.com</t>
  </si>
  <si>
    <t>https://www.zoominfo.com/p/Edward-Chernoff/4169737</t>
  </si>
  <si>
    <t>Stemmer Imaging</t>
  </si>
  <si>
    <t>Industrial, Industrial Automation, Machinery Manufacturing, Manufacturing, Training</t>
  </si>
  <si>
    <t>Puchheim, Bayern, Germany</t>
  </si>
  <si>
    <t>Stemmer Imaging is one of Europe’s leading machine vision technology providers for science and industry.</t>
  </si>
  <si>
    <t>stemmer-imaging.com</t>
  </si>
  <si>
    <t>https://www.linkedin.com/company/stemmer-imaging/</t>
  </si>
  <si>
    <t>ir@stemmer-imaging.de</t>
  </si>
  <si>
    <t>+49 89 80902-0</t>
  </si>
  <si>
    <t>MiddleGround Capital</t>
  </si>
  <si>
    <t>Arne Dehn</t>
  </si>
  <si>
    <t>a.dehn@stemmer-imaging.com</t>
  </si>
  <si>
    <t>https://www.linkedin.com/in/arne-dehn/</t>
  </si>
  <si>
    <t>UCPM</t>
  </si>
  <si>
    <t>Engineering, Finance, Human Resources, Information Technology, Management, Operations, Pro Services, Sales</t>
  </si>
  <si>
    <t>Insurance</t>
  </si>
  <si>
    <t>Gilbert, Arizona, United States</t>
  </si>
  <si>
    <t>UCPM has been helping retail insurance agencies across the country to meet the environmental needs of their clients.</t>
  </si>
  <si>
    <t>ext.ucpm.com</t>
  </si>
  <si>
    <t>https://www.linkedin.com/company/ucpm-inc</t>
  </si>
  <si>
    <t>claims@ucpm.com</t>
  </si>
  <si>
    <t>1 800-685-8185</t>
  </si>
  <si>
    <t>Tim Clegg</t>
  </si>
  <si>
    <t>tclegg@ucpm.com</t>
  </si>
  <si>
    <t>https://www.linkedin.com/in/tim-clegg-168aa6108/</t>
  </si>
  <si>
    <t>Atlas Roofing</t>
  </si>
  <si>
    <t>Building Material, Consumer Goods, Manufacturing</t>
  </si>
  <si>
    <t>Atlas Roofing Corporation is an innovative, customer-oriented manufacturer of residential and commercial building materials.</t>
  </si>
  <si>
    <t>https://www.linkedin.com/company/atlas-roofing-corporation/</t>
  </si>
  <si>
    <t>800-388-6134</t>
  </si>
  <si>
    <t>James Graham</t>
  </si>
  <si>
    <t>jgraham@atlasroofing.com</t>
  </si>
  <si>
    <t>https://www.linkedin.com/in/james-graham-842a6122a/</t>
  </si>
  <si>
    <t>Evergreens Movie</t>
  </si>
  <si>
    <t>Spokane, Washington, United States</t>
  </si>
  <si>
    <t>Evergreens Movie is a company.</t>
  </si>
  <si>
    <t>1 509-863-2860</t>
  </si>
  <si>
    <t>Baltimore Gas &amp; Electric</t>
  </si>
  <si>
    <t>1816-06-17</t>
  </si>
  <si>
    <t>Natural Resources, Oil and Gas</t>
  </si>
  <si>
    <t>Baltimore, Maryland, United States</t>
  </si>
  <si>
    <t>Baltimore Gas &amp; Electric is a gas and electricity provider to Baltimore and central Maryland.</t>
  </si>
  <si>
    <t>bge.com</t>
  </si>
  <si>
    <t>https://www.linkedin.com/company/5115?trk=null</t>
  </si>
  <si>
    <t>(800)685-0123</t>
  </si>
  <si>
    <t>Carim Khouzami</t>
  </si>
  <si>
    <t>carim.khouzami@bge.com</t>
  </si>
  <si>
    <t>https://www.linkedin.com/in/carim-khouzami-54520a42/</t>
  </si>
  <si>
    <t>AnewHealth</t>
  </si>
  <si>
    <t>Wauwatosa, Wisconsin, United States</t>
  </si>
  <si>
    <t>AnewHealth is a pharmacy care that enhances healthcare outcomes by offering an assortment of solutions, comprising full pharmacy services.</t>
  </si>
  <si>
    <t>anewhealthrx.com</t>
  </si>
  <si>
    <t>https://www.linkedin.com/company/anewhealth</t>
  </si>
  <si>
    <t>Vistria Group</t>
  </si>
  <si>
    <t>John Figueroa</t>
  </si>
  <si>
    <t>https://anewhealthrx.com/about-us/leadership/#:~:text=John%20Figueroa,Chief%20Executive%20Officer</t>
  </si>
  <si>
    <t>Bolt Graphics</t>
  </si>
  <si>
    <t>Media and Entertainment, Semiconductor</t>
  </si>
  <si>
    <t>Bolt develops and licenses market-leading Ray Tracing IP for silicon integration.</t>
  </si>
  <si>
    <t>bolt.graphics</t>
  </si>
  <si>
    <t>https://www.linkedin.com/company/boltgraphics/</t>
  </si>
  <si>
    <t>info@bolt.graphics</t>
  </si>
  <si>
    <t>Darwesh Singh</t>
  </si>
  <si>
    <t>darwesh@bolt.graphics</t>
  </si>
  <si>
    <t>https://www.linkedin.com/in/darweshsingh/</t>
  </si>
  <si>
    <t>Infinity Square Digital</t>
  </si>
  <si>
    <t>Lewis Center, Ohio, United States</t>
  </si>
  <si>
    <t>Infinity Square Digital is a company.</t>
  </si>
  <si>
    <t>1 614.467.0397</t>
  </si>
  <si>
    <t>Daniel Abraham Nixon</t>
  </si>
  <si>
    <t>https://tracxn.com/d/companies/infinity-square-digital/__TpX_vsglFsWxHbnGF0dQuVre76RBIT5lr0-EjuTcRCY#:~:text=Daniel%20Abraham%20Nixon%20is%20the%20CEO%20of%20Infinity%20Square%20Digital.</t>
  </si>
  <si>
    <t>Pluto Studio</t>
  </si>
  <si>
    <t>Pluto Studio operates as a GameFi publishing platform.</t>
  </si>
  <si>
    <t>pluto.vision</t>
  </si>
  <si>
    <t>https://www.linkedin.com/company/pluto-studio-limited/about/</t>
  </si>
  <si>
    <t>The Open Platform</t>
  </si>
  <si>
    <t>David Mak</t>
  </si>
  <si>
    <t>david.mak@pluto.vision</t>
  </si>
  <si>
    <t>https://www.linkedin.com/in/davidmak1/</t>
  </si>
  <si>
    <t>Yama</t>
  </si>
  <si>
    <t>Information Technology, Manufacturing, Product Design</t>
  </si>
  <si>
    <t>Yama is actively developing its technology with its initial funding to demonstrate exceptional energy efficiency.</t>
  </si>
  <si>
    <t>yamacarbon.com</t>
  </si>
  <si>
    <t>https://www.linkedin.com/company/yamacarbon/</t>
  </si>
  <si>
    <t>hello@yamacarbon.com</t>
  </si>
  <si>
    <t>remove's Accelerator Program, Grantham Foundation</t>
  </si>
  <si>
    <t>Aurelie Gonzalez</t>
  </si>
  <si>
    <t>aurelie@yamacarbon.com</t>
  </si>
  <si>
    <t>https://www.linkedin.com/in/aurelie-gonzalez/</t>
  </si>
  <si>
    <t>Quest Health Solutions</t>
  </si>
  <si>
    <t>Pompano Beach, Florida, United States</t>
  </si>
  <si>
    <t>Quest Health Solutions Helping to make things easier for Diabetes Providers when ordering a CGM for their patients.</t>
  </si>
  <si>
    <t>questhealthsolutions.com</t>
  </si>
  <si>
    <t>https://www.linkedin.com/company/quest-health-solutions/</t>
  </si>
  <si>
    <t>adam@questhealthsolutions.com</t>
  </si>
  <si>
    <t>1-877-888-7050</t>
  </si>
  <si>
    <t>Sumitomo Corporation of America</t>
  </si>
  <si>
    <t>Adam Nadler</t>
  </si>
  <si>
    <t>https://www.linkedin.com/in/adamnadlerfl/</t>
  </si>
  <si>
    <t>Choladeck</t>
  </si>
  <si>
    <t>Graphic Design, Presentation Software</t>
  </si>
  <si>
    <t>Choladeck simplifies presentation creation by including prefabricated slides, icons, and graphics from Twodart.</t>
  </si>
  <si>
    <t>choladeck.com</t>
  </si>
  <si>
    <t>https://www.linkedin.com/company/choladeck/</t>
  </si>
  <si>
    <t>Sanjevi Rau</t>
  </si>
  <si>
    <t>sanjevi@choladeck.com</t>
  </si>
  <si>
    <t>https://www.linkedin.com/in/sanjevi/</t>
  </si>
  <si>
    <t>LeakZon</t>
  </si>
  <si>
    <t>Analytics, Waste Management, Water</t>
  </si>
  <si>
    <t>Kfar Saba, HaMerkaz, Israel</t>
  </si>
  <si>
    <t>LeakZon develops an analytical solution to reduce the water loss rate.</t>
  </si>
  <si>
    <t>leakzon.com</t>
  </si>
  <si>
    <t>https://www.linkedin.com/company/leakzon/about/</t>
  </si>
  <si>
    <t>PEAL HOLDINGS</t>
  </si>
  <si>
    <t>Yaniv Shaked Shmueli</t>
  </si>
  <si>
    <t>yaniv@leakzon.com</t>
  </si>
  <si>
    <t>https://www.linkedin.com/in/yanivshakedshmueli/</t>
  </si>
  <si>
    <t>UptimePM</t>
  </si>
  <si>
    <t>Developer Platform, Software</t>
  </si>
  <si>
    <t>UptimePM is a comprehensive maintenance management platform catering to all your maintenance requirements.</t>
  </si>
  <si>
    <t>uptimepm.com</t>
  </si>
  <si>
    <t>https://www.linkedin.com/company/uptimepm</t>
  </si>
  <si>
    <t>GreenSpark Software</t>
  </si>
  <si>
    <t>Justin Trentadue</t>
  </si>
  <si>
    <t>justin@uptimepm.com</t>
  </si>
  <si>
    <t>https://www.linkedin.com/in/justin-trentadue-005ba888/</t>
  </si>
  <si>
    <t>Sua Música</t>
  </si>
  <si>
    <t>Marketing, Operations</t>
  </si>
  <si>
    <t>Content, Digital Entertainment, Music</t>
  </si>
  <si>
    <t>Sua Música is an entertainment platform focused on regional music in Brazil.</t>
  </si>
  <si>
    <t>suamusica.com.br</t>
  </si>
  <si>
    <t>https://www.linkedin.com/company/sua-m%C3%BAsica/</t>
  </si>
  <si>
    <t>contato@suamusica.com.br</t>
  </si>
  <si>
    <t>ADA</t>
  </si>
  <si>
    <t>Roni Bin</t>
  </si>
  <si>
    <t>roni@suamusica.com.br</t>
  </si>
  <si>
    <t>https://www.linkedin.com/in/ronimb/</t>
  </si>
  <si>
    <t>VerbaAI</t>
  </si>
  <si>
    <t>VerbaAI is To develop software that strengthens our information environment.</t>
  </si>
  <si>
    <t>verbaai.org</t>
  </si>
  <si>
    <t>https://www.linkedin.com/company/verba-ai/</t>
  </si>
  <si>
    <t>Jeremy Swack</t>
  </si>
  <si>
    <t>jeremy@verbaai.org</t>
  </si>
  <si>
    <t>https://www.linkedin.com/in/jaswack/</t>
  </si>
  <si>
    <t>Zhide New Energy</t>
  </si>
  <si>
    <t>Jinhua, Zhejiang, China</t>
  </si>
  <si>
    <t>Zhide New Energy provides silicon anode materials for lithium batteries.</t>
  </si>
  <si>
    <t>zhidebattery.com</t>
  </si>
  <si>
    <t>178-6280-5993</t>
  </si>
  <si>
    <t>Shang Qi Capital, Puhua Capital, Sinowisdom</t>
  </si>
  <si>
    <t>Bing Fang</t>
  </si>
  <si>
    <t>bing.fang@zhidebattery.com</t>
  </si>
  <si>
    <t>https://pitchbook.com/profiles/company/469509-94#patents</t>
  </si>
  <si>
    <t>The Northern Colorado Foodshed Project</t>
  </si>
  <si>
    <t>Food Delivery, Non Profit</t>
  </si>
  <si>
    <t>Laporte, Colorado, United States</t>
  </si>
  <si>
    <t>Northern Colorado Foodshed Project supports the local food economy's growth.</t>
  </si>
  <si>
    <t>foodshedproject.org</t>
  </si>
  <si>
    <t>https://www.linkedin.com/company/northern-colorado-foodshed-project/</t>
  </si>
  <si>
    <t>info@foodshedproject.org</t>
  </si>
  <si>
    <t>Carli Donoghue</t>
  </si>
  <si>
    <t>carli@foodshedproject.org</t>
  </si>
  <si>
    <t>https://foodshedproject.org/about-us/#:~:text=Carli%20Donoghue%2C%20Executive%20Director</t>
  </si>
  <si>
    <t>Pneucons</t>
  </si>
  <si>
    <t>Pneucons is a B2B industrial marketplace company developing an ONDC-like architecture.</t>
  </si>
  <si>
    <t>pneucons.com</t>
  </si>
  <si>
    <t>https://www.linkedin.com/company/pneucons</t>
  </si>
  <si>
    <t>info@pneucons.com</t>
  </si>
  <si>
    <t>099799 71747</t>
  </si>
  <si>
    <t>Pritesh Lakhani</t>
  </si>
  <si>
    <t>pritesh@pneucons.com</t>
  </si>
  <si>
    <t>https://www.linkedin.com/in/pritesh-lakhani-92a10112b/</t>
  </si>
  <si>
    <t>DOG PPL</t>
  </si>
  <si>
    <t>Hospitality, Parks</t>
  </si>
  <si>
    <t>DOG PPL is a park, café, bar, and lounge, all in one.</t>
  </si>
  <si>
    <t>dogppl.co</t>
  </si>
  <si>
    <t>https://www.linkedin.com/company/dogppl/about/</t>
  </si>
  <si>
    <t>Alexander Esguerra</t>
  </si>
  <si>
    <t>alex@dogppl.co</t>
  </si>
  <si>
    <t>https://www.linkedin.com/in/alexanderesguerra/</t>
  </si>
  <si>
    <t>PEKIN TO PEKIN TOK in Sierra Leone</t>
  </si>
  <si>
    <t>Makeni, Northern, Sierra Leone</t>
  </si>
  <si>
    <t>PEKIN TO PEKIN TOK in Sierra Leone drivies environmental safety in Bombali and Portloko through effective legal initiatives.</t>
  </si>
  <si>
    <t>pekintoksl@gmail.com</t>
  </si>
  <si>
    <t>+232 30 816839</t>
  </si>
  <si>
    <t>Comic Relief</t>
  </si>
  <si>
    <t>Octime</t>
  </si>
  <si>
    <t>Biron, Aquitaine, France</t>
  </si>
  <si>
    <t>OCTIME is a software company in France in the field of Work Time Planning and Management.</t>
  </si>
  <si>
    <t>octime.com</t>
  </si>
  <si>
    <t>https://www.linkedin.com/company/octime</t>
  </si>
  <si>
    <t>info@octime.com</t>
  </si>
  <si>
    <t>(055)938-2666</t>
  </si>
  <si>
    <t>IK Partners, Développement et Partenariat</t>
  </si>
  <si>
    <t>Nicolas Michel-Vernet</t>
  </si>
  <si>
    <t>n.michel-vernet@octime-group.com</t>
  </si>
  <si>
    <t>https://www.linkedin.com/in/nicolas-michel-vernet-85353144/</t>
  </si>
  <si>
    <t>XenoPatch GmbH</t>
  </si>
  <si>
    <t>MedTech Hardware Device</t>
  </si>
  <si>
    <t>xenopatch.com</t>
  </si>
  <si>
    <t>https://www.linkedin.com/company/xenopatch/</t>
  </si>
  <si>
    <t>bmp Ventures</t>
  </si>
  <si>
    <t>Felix Goldschmid</t>
  </si>
  <si>
    <t>felix.goldschmid@xenopatch.com</t>
  </si>
  <si>
    <t>https://www.linkedin.com/in/felix-goldschmid-291781a4/</t>
  </si>
  <si>
    <t>Jóvenes por el Clima Argentina</t>
  </si>
  <si>
    <t>Jóvenes por el Clima Argentina advances environmental education and climate awareness through innovative tools for Argentine youth.</t>
  </si>
  <si>
    <t>jovenesporelclima.org.ar</t>
  </si>
  <si>
    <t>info@jovenesporelclima.org.ar</t>
  </si>
  <si>
    <t>Gaston Tenembaum</t>
  </si>
  <si>
    <t>gastontenembaum@jovenesporelclima.org.ar</t>
  </si>
  <si>
    <t>https://www.linkedin.com/in/gaston-tenembaum-b2656a252/</t>
  </si>
  <si>
    <t>BitScale</t>
  </si>
  <si>
    <t>BitScale enables growth teams to create scalable AI operations.</t>
  </si>
  <si>
    <t>bitscale.ai</t>
  </si>
  <si>
    <t>https://www.linkedin.com/company/bit-scale/</t>
  </si>
  <si>
    <t>founders@bitscale.ai.</t>
  </si>
  <si>
    <t>First Cheque</t>
  </si>
  <si>
    <t>Sanket Goyal</t>
  </si>
  <si>
    <t>sanket@bitscale.ai</t>
  </si>
  <si>
    <t>https://www.linkedin.com/in/sanket-goyal-90606314b/</t>
  </si>
  <si>
    <t>Network Steel Resources</t>
  </si>
  <si>
    <t>Network Steel Resources is a manufacturer and distributor of semi-finished metal products.</t>
  </si>
  <si>
    <t>networksteel.net</t>
  </si>
  <si>
    <t>https://www.linkedin.com/company/network-steel-resources-s.a.</t>
  </si>
  <si>
    <t>+34 91 323 88 50</t>
  </si>
  <si>
    <t>Marubeni-Itochu Steel</t>
  </si>
  <si>
    <t>David Buda</t>
  </si>
  <si>
    <t>david@networksteel.net</t>
  </si>
  <si>
    <t>https://www.zoominfo.com/p/David-Buda/508365561</t>
  </si>
  <si>
    <t>BDR</t>
  </si>
  <si>
    <t>Business Development, Heating, Ventilation, and Air Conditioning (HVAC), Management Consulting, Training</t>
  </si>
  <si>
    <t>BDR is a company that offers industrial training, especially for HVAC, plumbing, and locksmith contractors.</t>
  </si>
  <si>
    <t>bdrco.com</t>
  </si>
  <si>
    <t>https://www.linkedin.com/company/business-development-resources/</t>
  </si>
  <si>
    <t>info@bdrco.com</t>
  </si>
  <si>
    <t>Southfield Capital</t>
  </si>
  <si>
    <t>Bruce Wiseman</t>
  </si>
  <si>
    <t>brucewiseman@bdrco.com</t>
  </si>
  <si>
    <t>https://www.bdrco.com/bdrteam/#:~:text=BRUCE%20WISEMAN,Founder%20%26%20CEO</t>
  </si>
  <si>
    <t>Pathos Logos</t>
  </si>
  <si>
    <t>Artificial Intelligence (AI), Human Resources, Information Technology, SaaS, Sales</t>
  </si>
  <si>
    <t>Pathos Logos is an HR co-creation platform that specializes in sales of SaaS and supply of human resources for corporations.</t>
  </si>
  <si>
    <t>pathoslogos.co.jp</t>
  </si>
  <si>
    <t>privacy@pathoslogos.co.jp</t>
  </si>
  <si>
    <t>+81 034 567 6510</t>
  </si>
  <si>
    <t>Masayuki Makino</t>
  </si>
  <si>
    <t>makino@pathoslogos.co.jp</t>
  </si>
  <si>
    <t>https://www.linkedin.com/in/%E6%AD%A3%E5%B9%B8-%E7%89%A7%E9%87%8E-09a382a7/</t>
  </si>
  <si>
    <t>Seeds</t>
  </si>
  <si>
    <t>Asset Management, Financial Services, FinTech, Information Technology</t>
  </si>
  <si>
    <t>Jakarta, Jakarta Raya, Indonesia</t>
  </si>
  <si>
    <t>Seeds is a fintech company that offers a multi-asset investment platform assisting digital-savvy millennials to earn passive income.</t>
  </si>
  <si>
    <t>seeds.finance</t>
  </si>
  <si>
    <t>https://www.linkedin.com/company/finance-seeds/</t>
  </si>
  <si>
    <t>info@seeds.finance</t>
  </si>
  <si>
    <t>Seven Capital Valor</t>
  </si>
  <si>
    <t>Willy Tan</t>
  </si>
  <si>
    <t>willy@seeds.finance</t>
  </si>
  <si>
    <t>https://www.linkedin.com/in/willytan13/</t>
  </si>
  <si>
    <t>Adaptive Leadership Zambia</t>
  </si>
  <si>
    <t>Lusaka, NA - Zambia, Zambia</t>
  </si>
  <si>
    <t>Adaptive Leadership Zambia cultivate effective leaders in Zambia to address societal issues and promote positive change.</t>
  </si>
  <si>
    <t>alzambia.org</t>
  </si>
  <si>
    <t>https://www.linkedin.com/company/al-zambia/?trk=public_profile_experience-item_profile-section-card_subtitle-click&amp;originalSubdomain=zm</t>
  </si>
  <si>
    <t>alzzambia@gmail.com</t>
  </si>
  <si>
    <t>+260 761465181</t>
  </si>
  <si>
    <t>AgroEknor</t>
  </si>
  <si>
    <t>Agriculture, Business Development, Retail</t>
  </si>
  <si>
    <t>AgroEknor provides agricultural research, integration, technology-based optimization, and global delivery of agro-superfoods.</t>
  </si>
  <si>
    <t>agroeknor.com</t>
  </si>
  <si>
    <t>https://www.linkedin.com/company/agroeknor</t>
  </si>
  <si>
    <t>info@agroeknor.com</t>
  </si>
  <si>
    <t>+234 807 318 8988</t>
  </si>
  <si>
    <t>Aruwa Capital</t>
  </si>
  <si>
    <t>Timi Oke</t>
  </si>
  <si>
    <t>timi.oke@agroeknor.com</t>
  </si>
  <si>
    <t>https://www.linkedin.com/in/timi-oke-4328a940/</t>
  </si>
  <si>
    <t>Gantu AI</t>
  </si>
  <si>
    <t>Artificial Intelligence (AI), Machine Learning, Manufacturing, Robotics, Semiconductor</t>
  </si>
  <si>
    <t>Gantu AI is a computer vision technology and product developer.</t>
  </si>
  <si>
    <t>gantuai.com</t>
  </si>
  <si>
    <t>hello@gantuai.com</t>
  </si>
  <si>
    <t>152-2113-1405</t>
  </si>
  <si>
    <t>Lei Zhu</t>
  </si>
  <si>
    <t>https://www.cbinsights.com/company/gantu-ai/people</t>
  </si>
  <si>
    <t>Calcin8 Technologies</t>
  </si>
  <si>
    <t>Wereham, Norfolk, United Kingdom</t>
  </si>
  <si>
    <t>Calcin8 Technologies aiming for a significant scale in carbon removal by utilizing natural processes.</t>
  </si>
  <si>
    <t>https://www.linkedin.com/company/calcin8-technologies/</t>
  </si>
  <si>
    <t>hello@calcin8.com</t>
  </si>
  <si>
    <t>Miles Venni</t>
  </si>
  <si>
    <t>miles@calcin8.com</t>
  </si>
  <si>
    <t>https://www.linkedin.com/in/miles-venni-0a8591103/</t>
  </si>
  <si>
    <t>GMI Cloud</t>
  </si>
  <si>
    <t>Data Center, Information Technology, Service Industry</t>
  </si>
  <si>
    <t>GMI Cloud creatE the foundation for the AI-driven future, ensuring the technology of tomorrow can propel our world forward.</t>
  </si>
  <si>
    <t>gmicloud.ai</t>
  </si>
  <si>
    <t>https://www.linkedin.com/company/gmi-cloud-ai</t>
  </si>
  <si>
    <t>Banpu NEXT</t>
  </si>
  <si>
    <t>Alex Yeh</t>
  </si>
  <si>
    <t>alex.y@gmicloud.ai</t>
  </si>
  <si>
    <t>https://www.linkedin.com/in/alex-yeh-b85097ab/</t>
  </si>
  <si>
    <t>EmpathixAI</t>
  </si>
  <si>
    <t>EmpathixAI is recognizing the limitations of conventional methods like surveys and focus groups.</t>
  </si>
  <si>
    <t>empathixai.com</t>
  </si>
  <si>
    <t>https://www.linkedin.com/company/empathixai/</t>
  </si>
  <si>
    <t>Ashley Sherry</t>
  </si>
  <si>
    <t>ashley@empathixai.com</t>
  </si>
  <si>
    <t>https://www.linkedin.com/in/ashleyesherry/</t>
  </si>
  <si>
    <t>Gateway</t>
  </si>
  <si>
    <t>Gateway is a high quality onboarding and training for workplce.</t>
  </si>
  <si>
    <t>careergateway.io</t>
  </si>
  <si>
    <t>https://www.linkedin.com/company/careergateway/</t>
  </si>
  <si>
    <t>hanhlinh@careergateway.io</t>
  </si>
  <si>
    <t>+1 571-589-0088</t>
  </si>
  <si>
    <t>Hanhlinh H.</t>
  </si>
  <si>
    <t>https://www.linkedin.com/in/hanhlinh/</t>
  </si>
  <si>
    <t>Recoal</t>
  </si>
  <si>
    <t>RECOAL AG has pioneered a cutting-edge carbon removal technology focused on transforming waste biomass into Negative Emission Coal.</t>
  </si>
  <si>
    <t>recoal.net</t>
  </si>
  <si>
    <t>https://www.linkedin.com/company/recoal-net/</t>
  </si>
  <si>
    <t>Pirmin Aregger</t>
  </si>
  <si>
    <t>pirmin.aregger@recoal.net</t>
  </si>
  <si>
    <t>https://www.linkedin.com/in/pirmin-aregger-4b9b74122/</t>
  </si>
  <si>
    <t>Greeley -Weld Habitat for Humanity</t>
  </si>
  <si>
    <t>Greeley-Weld Habitat for Humanity builds homes with the goal of eradicating inadequate housing both locally and globally.</t>
  </si>
  <si>
    <t>greeleyhabitat.org</t>
  </si>
  <si>
    <t>https://www.linkedin.com/company/greeley-weld-habitat-for-humanity/</t>
  </si>
  <si>
    <t>(970) 351-6766</t>
  </si>
  <si>
    <t>Cheri Witt-Brown</t>
  </si>
  <si>
    <t>cheri@greeleyhabitat.org</t>
  </si>
  <si>
    <t>https://www.linkedin.com/in/cheri-witt-brown-34b28416/</t>
  </si>
  <si>
    <t>Family Centers</t>
  </si>
  <si>
    <t>Engineering, Finance, Human Resources, Legal, Management, Medical &amp; Science, Operations, Pro Services, Product, Sales</t>
  </si>
  <si>
    <t>Adult, Children, Education, Health Care, Non Profit</t>
  </si>
  <si>
    <t>Family Centers is a non-profit organization that offers education, health care, and human services to children and adults.</t>
  </si>
  <si>
    <t>familycenters.org</t>
  </si>
  <si>
    <t>https://www.linkedin.com/company/family-centers/</t>
  </si>
  <si>
    <t>bbrucker@familycenters.org</t>
  </si>
  <si>
    <t>+1 203-869-4848</t>
  </si>
  <si>
    <t>Exact Sciences</t>
  </si>
  <si>
    <t>Bob Arnold</t>
  </si>
  <si>
    <t>barnold@familycenters.org</t>
  </si>
  <si>
    <t>https://www.linkedin.com/in/bob-arnold-a020a36/</t>
  </si>
  <si>
    <t>DAOBase</t>
  </si>
  <si>
    <t>Artificial Intelligence (AI), Data Management</t>
  </si>
  <si>
    <t>DAOBase is an AI-powered data and infrastructure platform developed particularly for DAOs.</t>
  </si>
  <si>
    <t>daobase.ai</t>
  </si>
  <si>
    <t>Antalpha, SevenX Ventures</t>
  </si>
  <si>
    <t>Hakan Sezikli</t>
  </si>
  <si>
    <t>seziklihakan@daobase.ai</t>
  </si>
  <si>
    <t>https://www.linkedin.com/in/hakan-sezikli-68082267/</t>
  </si>
  <si>
    <t>City Care</t>
  </si>
  <si>
    <t>City Care provides affordable and supportive housing to men and women exiting local homeless shelters and streets.</t>
  </si>
  <si>
    <t>citycareokc.org</t>
  </si>
  <si>
    <t>https://www.linkedin.com/company/citycareokc/</t>
  </si>
  <si>
    <t>info@citycareokc.org</t>
  </si>
  <si>
    <t>Adam Luck</t>
  </si>
  <si>
    <t>adam@citycareokc.org</t>
  </si>
  <si>
    <t>https://www.citycareokc.org/about</t>
  </si>
  <si>
    <t>Lenox Park Solutions</t>
  </si>
  <si>
    <t>Collaboration, CRM, Software</t>
  </si>
  <si>
    <t>Lenox Park Solutions is a built Cloud-based CRM and Investment collaboration software platforms.</t>
  </si>
  <si>
    <t>lenoxparkinc.com</t>
  </si>
  <si>
    <t>https://www.linkedin.com/company/lenox-park-inc/</t>
  </si>
  <si>
    <t>info@lenoxparkinc.com</t>
  </si>
  <si>
    <t>888-819-2330.</t>
  </si>
  <si>
    <t>Tikehau Capital</t>
  </si>
  <si>
    <t>Jason Lamin</t>
  </si>
  <si>
    <t>jason.lamin@lenoxparkinc.com</t>
  </si>
  <si>
    <t>https://www.linkedin.com/in/jason-lamin-35b826/</t>
  </si>
  <si>
    <t>Defibrion</t>
  </si>
  <si>
    <t>Advice, E-Commerce, Wholesale</t>
  </si>
  <si>
    <t>Defibrion sells AEDs and safety equipment on the web.</t>
  </si>
  <si>
    <t>defibrion.nl</t>
  </si>
  <si>
    <t>https://www.linkedin.com/company/defibrion/</t>
  </si>
  <si>
    <t>info@defibrion.nl</t>
  </si>
  <si>
    <t>050-311-6085</t>
  </si>
  <si>
    <t>IK Partners</t>
  </si>
  <si>
    <t>Joshua Valkenier</t>
  </si>
  <si>
    <t>joshua@defibrion.nl</t>
  </si>
  <si>
    <t>https://www.linkedin.com/in/joshua-valkenier-477a8b5/</t>
  </si>
  <si>
    <t>Protonas</t>
  </si>
  <si>
    <t>Knoxville, Tennessee, United States</t>
  </si>
  <si>
    <t>Protonas provides affordable fuel cell devices and low-cost PEM hydrogen fuel cell solutions.</t>
  </si>
  <si>
    <t>protonas.tech</t>
  </si>
  <si>
    <t>info@protonas.tech</t>
  </si>
  <si>
    <t>Transition Venture Capital</t>
  </si>
  <si>
    <t>David Devries</t>
  </si>
  <si>
    <t>david.devries@protonas.tech</t>
  </si>
  <si>
    <t>https://www.linkedin.com/in/david-devries-7951a020/</t>
  </si>
  <si>
    <t>Gray Wolves</t>
  </si>
  <si>
    <t>Gaming, PC Games, Software, Video Games</t>
  </si>
  <si>
    <t>Gray Wolves is an unique video game development studio that is employee-first.</t>
  </si>
  <si>
    <t>careersgraywolves.com</t>
  </si>
  <si>
    <t>https://www.linkedin.com/company/graywolves/?viewAsMember=true</t>
  </si>
  <si>
    <t>chadtait@chadwicktaitgraywolves.com</t>
  </si>
  <si>
    <t>Chad Tait</t>
  </si>
  <si>
    <t>https://www.crunchbase.com/organization/luminary-9b07</t>
  </si>
  <si>
    <t>Creative Life Lab Inc</t>
  </si>
  <si>
    <t>Education, Health Care, Medical, Software</t>
  </si>
  <si>
    <t>SaaS, Web App, Medical Education</t>
  </si>
  <si>
    <t>creativelifelab.com</t>
  </si>
  <si>
    <t>https://www.linkedin.com/company/creative-life-lab-inc</t>
  </si>
  <si>
    <t>info@creativelifelab.com</t>
  </si>
  <si>
    <t>Nezahat Ozlem Arat</t>
  </si>
  <si>
    <t>nezahat@creativelifelab.com</t>
  </si>
  <si>
    <t>https://www.linkedin.com/in/nezahat-ozlem-arat/</t>
  </si>
  <si>
    <t>Har Har Chicken</t>
  </si>
  <si>
    <t>Har Har Chicken is sells fried chicken products like wings, burgers, rice boxes, and pops.</t>
  </si>
  <si>
    <t>harharchicken.com.sg</t>
  </si>
  <si>
    <t>https://www.linkedin.com/company/harharchicken/</t>
  </si>
  <si>
    <t>Bevin Desker</t>
  </si>
  <si>
    <t>bevin@harharchicken.com.sg</t>
  </si>
  <si>
    <t>https://www.linkedin.com/in/bevin-desker-504b394/</t>
  </si>
  <si>
    <t>RateX</t>
  </si>
  <si>
    <t>RateX is the operator of a decentralized exchange platform designed for yield trading.</t>
  </si>
  <si>
    <t>rate-x.io</t>
  </si>
  <si>
    <t>Fontan Robot</t>
  </si>
  <si>
    <t>Industrial Manufacturing, Manufacturing, Robotics</t>
  </si>
  <si>
    <t>Fontan Robot is a construction robot company and a professional provider of intelligent construction products and solutions.</t>
  </si>
  <si>
    <t>Century Golden Resources Group, Kinzon Capital</t>
  </si>
  <si>
    <t>Veld Capital</t>
  </si>
  <si>
    <t>Credit, Debt Collections, Financial Services, Impact Investing</t>
  </si>
  <si>
    <t>Veld Capital specializes in credit-oriented investment opportunities and corporate debt investments.</t>
  </si>
  <si>
    <t>veldcap.com</t>
  </si>
  <si>
    <t>https://www.linkedin.com/company/veldcap/</t>
  </si>
  <si>
    <t>london@veldcap.com</t>
  </si>
  <si>
    <t>OakNorth</t>
  </si>
  <si>
    <t>Rakesh Balasundaram</t>
  </si>
  <si>
    <t>rakesh.balasundaram@veldcap.com</t>
  </si>
  <si>
    <t>https://www.linkedin.com/in/rakesh-balasundaram-b498578/</t>
  </si>
  <si>
    <t>Baton Rouge Community College</t>
  </si>
  <si>
    <t>Baton Rouge, Louisiana, United States</t>
  </si>
  <si>
    <t>Baton Rouge Community College is a school in Baton Rouge.</t>
  </si>
  <si>
    <t>mybrcc.edu</t>
  </si>
  <si>
    <t>https://www.linkedin.com/company/baton-rouge-community-college</t>
  </si>
  <si>
    <t>Lowe's Foundation</t>
  </si>
  <si>
    <t>Lisa Parker</t>
  </si>
  <si>
    <t>parkerl@mybrcc.edu</t>
  </si>
  <si>
    <t>https://www.linkedin.com/in/lisa-parker-38b600a9/</t>
  </si>
  <si>
    <t>Gravitate energy</t>
  </si>
  <si>
    <t>Gravitate energy is a leading provider of AI-enabled energy logistics software.</t>
  </si>
  <si>
    <t>gravitate.energy</t>
  </si>
  <si>
    <t>https://www.linkedin.com/company/gravitatego/</t>
  </si>
  <si>
    <t>Mike Scharf</t>
  </si>
  <si>
    <t>mike@gravitate.energy</t>
  </si>
  <si>
    <t>https://www.linkedin.com/in/mike-scharf-99a3285/</t>
  </si>
  <si>
    <t>FDM</t>
  </si>
  <si>
    <t>Business Intelligence, Market Research, Real Time</t>
  </si>
  <si>
    <t>FDM is an insight agency that provides real-time competitor intelligence and market insights.</t>
  </si>
  <si>
    <t>fdm.co.uk</t>
  </si>
  <si>
    <t>https://www.linkedin.com/company/fdmuk-limited</t>
  </si>
  <si>
    <t>info@futuredigitalmedia.net</t>
  </si>
  <si>
    <t>Inflexion</t>
  </si>
  <si>
    <t>Mehul Kotecha</t>
  </si>
  <si>
    <t>mehul.kotecha@fdm.uk</t>
  </si>
  <si>
    <t>https://pitchbook.com/profiles/company/547753-15#funding:~:text=Board%20Seat-,Mehul%20Kotecha,-Co%2DFounder%2C%20Co</t>
  </si>
  <si>
    <t>Carbon Neutral Research Institute</t>
  </si>
  <si>
    <t>Environmental Consulting, Information Services</t>
  </si>
  <si>
    <t>Carbon Neutral Research Institute assists in the realisation of carbon neutrality.</t>
  </si>
  <si>
    <t>cnrikorea.com</t>
  </si>
  <si>
    <t>https://www.linkedin.com/company/%ED%83%84%EC%86%8C%EC%A4%91%EB%A6%BD%EC%97%B0%EA%B5%AC%EC%9B%90/</t>
  </si>
  <si>
    <t>contact@cnrikorea.com</t>
  </si>
  <si>
    <t>+ 82 010 3652 8419</t>
  </si>
  <si>
    <t>Sopoong Ventures</t>
  </si>
  <si>
    <t>Min Lee</t>
  </si>
  <si>
    <t>min.lee@cnrikorea.com</t>
  </si>
  <si>
    <t>https://www.linkedin.com/in/min-lee-37ab34234/</t>
  </si>
  <si>
    <t>Empyreal Galaxy</t>
  </si>
  <si>
    <t>Empyreal Galaxy is developing modern carbon-neutral airships.</t>
  </si>
  <si>
    <t>empyrealgalaxy.com</t>
  </si>
  <si>
    <t>Atal Incubation Centre-Rambhau Mhalgi Prabodhini</t>
  </si>
  <si>
    <t>Shailesh Dhuri</t>
  </si>
  <si>
    <t>shailesh.dhuri@empyrealgalaxy.com</t>
  </si>
  <si>
    <t>https://www.linkedin.com/in/shaileshdhuri/?originalSubdomain=in</t>
  </si>
  <si>
    <t>Life House</t>
  </si>
  <si>
    <t>Engineering, Legal, Management, Marketing, Pro Services, Product</t>
  </si>
  <si>
    <t>Life House is a nonprofit organization that offers to reconnect homeless and street youth to their dreams.</t>
  </si>
  <si>
    <t>lifehouseduluth.org</t>
  </si>
  <si>
    <t>https://www.linkedin.com/company/life-house-inc.</t>
  </si>
  <si>
    <t>info@life-house.org</t>
  </si>
  <si>
    <t>1 218.722.7431</t>
  </si>
  <si>
    <t>The Wipfli Foundation</t>
  </si>
  <si>
    <t>Amber Sadowski</t>
  </si>
  <si>
    <t>amber.sadowski@life-house.org</t>
  </si>
  <si>
    <t>https://lifehouseduluth.org/contact/#:~:text=Amber%20Sadowski,Administration</t>
  </si>
  <si>
    <t>Blue Hydrogen Industrial Gases Company</t>
  </si>
  <si>
    <t>Chemical, Industrial</t>
  </si>
  <si>
    <t>Jubail, Ash Sharqiyah, Saudi Arabia</t>
  </si>
  <si>
    <t>Blue Hydrogen Industrial Gases Company produces lower-carbon hydrogen.</t>
  </si>
  <si>
    <t>Aramco Oil Pipelines</t>
  </si>
  <si>
    <t>Baithak – Challenging Taboos</t>
  </si>
  <si>
    <t>Karachi, Sindh, Pakistan</t>
  </si>
  <si>
    <t>Baithak – Challenging Taboos supports rural Pakistani women in achieving sexual and reproductive health rights and justice.</t>
  </si>
  <si>
    <t>baithak.co</t>
  </si>
  <si>
    <t>https://www.linkedin.com/company/baithak-pak/</t>
  </si>
  <si>
    <t>baithak.pak@gmail.com</t>
  </si>
  <si>
    <t>Ayesha Amin</t>
  </si>
  <si>
    <t>aishard@alumni.upenn.edu</t>
  </si>
  <si>
    <t>https://www.linkedin.com/in/ayesha-amin11/</t>
  </si>
  <si>
    <t>Ubikap</t>
  </si>
  <si>
    <t>Lyon, Rhone-Alpes, France</t>
  </si>
  <si>
    <t>Ubikap is a secure &amp; intuitive platform.</t>
  </si>
  <si>
    <t>ubikap.com</t>
  </si>
  <si>
    <t>https://www.linkedin.com/company/ubikap</t>
  </si>
  <si>
    <t>HUB612</t>
  </si>
  <si>
    <t>Thomas Malvoisin</t>
  </si>
  <si>
    <t>thomas.malvoisin@ubikap.com</t>
  </si>
  <si>
    <t>https://www.linkedin.com/in/thomasmalvoisin/</t>
  </si>
  <si>
    <t>Congrant</t>
  </si>
  <si>
    <t>Finance, Funding Platform, Payments</t>
  </si>
  <si>
    <t>Congrant is a fundraising platform that collects donations and charity for NPOs, social enterprises, and voluntary organizations.</t>
  </si>
  <si>
    <t>congrant.com</t>
  </si>
  <si>
    <t>Goodpatch</t>
  </si>
  <si>
    <t>Sato Will</t>
  </si>
  <si>
    <t>sato@congrant.com</t>
  </si>
  <si>
    <t>https://congrant.com/jp/news/20240716.html#:~:text=notice-,Our%20CEO%20Sato%20will%20be%20speaking%20at%20the%20NPO%20Campus%202023%20for%20Teens%20and%20People%20in%20Their%2020s,-On%20Saturday%2C%20July</t>
  </si>
  <si>
    <t>HINTON LUMBER PRODUCTS</t>
  </si>
  <si>
    <t>La Porte, Texas, United States</t>
  </si>
  <si>
    <t>Hinton is a store that sells the necessary pallets.</t>
  </si>
  <si>
    <t>hintonlumber.com</t>
  </si>
  <si>
    <t>https://www.linkedin.com/company/hinton-lumber-products-inc</t>
  </si>
  <si>
    <t>info@hintonlumber.com</t>
  </si>
  <si>
    <t>(205) 758-2761</t>
  </si>
  <si>
    <t>Larry Howell</t>
  </si>
  <si>
    <t>larry@hintonlumber.com</t>
  </si>
  <si>
    <t>https://www.zoominfo.com/p/Larry-Howell/13522014</t>
  </si>
  <si>
    <t>Picastro</t>
  </si>
  <si>
    <t>Picastro is a simple, easy-to-use, mobile image-sharing platform for showing and sharing your captured photons.</t>
  </si>
  <si>
    <t>picastroapp.com</t>
  </si>
  <si>
    <t>Interface Capital</t>
  </si>
  <si>
    <t>Tom Mccrorie</t>
  </si>
  <si>
    <t>https://www.linkedin.com/in/atom/?originalSubdomain=uk</t>
  </si>
  <si>
    <t>Archeda</t>
  </si>
  <si>
    <t>Analytics, Database, Environmental Engineering, Remote Sensing, Sensor</t>
  </si>
  <si>
    <t>Archeda is an IT firm that analysis of natural environments using remote sensing data.</t>
  </si>
  <si>
    <t>archeda.inc</t>
  </si>
  <si>
    <t>info@archeda.inc</t>
  </si>
  <si>
    <t>DG Incubation</t>
  </si>
  <si>
    <t>Hiromasa Tsumura</t>
  </si>
  <si>
    <t>hiromasa_tsumura@archeda.inc</t>
  </si>
  <si>
    <t>https://www.linkedin.com/in/hiromasa-tsumura/</t>
  </si>
  <si>
    <t>Giving Compass</t>
  </si>
  <si>
    <t>Internet, Non Profit</t>
  </si>
  <si>
    <t>Technology to Enable Impact-Driven Philanthropy</t>
  </si>
  <si>
    <t>givingcompass.org</t>
  </si>
  <si>
    <t>https://www.linkedin.com/company-beta/17961729/</t>
  </si>
  <si>
    <t>Blackbaud’s Social Good Startup Accelerator</t>
  </si>
  <si>
    <t>Dale Pfeifer</t>
  </si>
  <si>
    <t>dale.p@givingcompass.org</t>
  </si>
  <si>
    <t>https://www.linkedin.com/in/dale-pfeifer-a907761/</t>
  </si>
  <si>
    <t>Tie Up Farming</t>
  </si>
  <si>
    <t>Tie Up Farming is an end-to-end software solution.</t>
  </si>
  <si>
    <t>tieupfarming.com</t>
  </si>
  <si>
    <t>https://www.linkedin.com/company/tie-up-farming</t>
  </si>
  <si>
    <t>enquiry@tieupfarming.com</t>
  </si>
  <si>
    <t>SVG Ventures, Sproutx</t>
  </si>
  <si>
    <t>Roei Yaakobi</t>
  </si>
  <si>
    <t>roei@tieupfarming.com</t>
  </si>
  <si>
    <t>https://www.tieupfarming.com/about-us#:~:text=working%20the%20land-,Roei%20Yaakobi,CEO,-Kevin%20Harper</t>
  </si>
  <si>
    <t>K Visa</t>
  </si>
  <si>
    <t>Consulting, Document Management, Employment</t>
  </si>
  <si>
    <t>K Visa is an immigration service agency that offers visas, permanent residency, and employment services.</t>
  </si>
  <si>
    <t>k-visa.co.kr</t>
  </si>
  <si>
    <t>official@k-visa.co.kr</t>
  </si>
  <si>
    <t>+82 438 88 01798</t>
  </si>
  <si>
    <t>MYSC, Strong Ventures, MashUp Angels</t>
  </si>
  <si>
    <t>Lee Sang-Wook</t>
  </si>
  <si>
    <t>https://k-visa.co.kr/html/index.php#:~:text=privacy%20policy-,CEO%3A%20Lee%20Sang%2Dwook,-%7C%20Business%20Registration%20Number</t>
  </si>
  <si>
    <t>Xihu Weitai</t>
  </si>
  <si>
    <t>Xihu Weitai is a medical service business that provides precision diagnostics.</t>
  </si>
  <si>
    <t>vitodx.com</t>
  </si>
  <si>
    <t>info@vitodx.com</t>
  </si>
  <si>
    <t>400-8866-973</t>
  </si>
  <si>
    <t>Hongjia Fund, Meihong Investment, Hangshi Asset Management</t>
  </si>
  <si>
    <t>Emendo Capital</t>
  </si>
  <si>
    <t>Finance, Financial Services, Impact Investing</t>
  </si>
  <si>
    <t>Emendo Capital is an independent corporate finance boutique.</t>
  </si>
  <si>
    <t>emendocapital.com</t>
  </si>
  <si>
    <t>https://www.linkedin.com/company/emendo-capital/</t>
  </si>
  <si>
    <t>31-20-260-2236</t>
  </si>
  <si>
    <t>Natixis Partners</t>
  </si>
  <si>
    <t>Elmer Jutte</t>
  </si>
  <si>
    <t>ejutte@emendocapital.com</t>
  </si>
  <si>
    <t>https://www.linkedin.com/in/elmer-jutte-5009463/</t>
  </si>
  <si>
    <t>Carolina Teen Center</t>
  </si>
  <si>
    <t>Non Profit, Social Impact, Teenagers</t>
  </si>
  <si>
    <t>Summerville, South Carolina, United States</t>
  </si>
  <si>
    <t>Carolina Teen Center strives to improve people lifestyle by organizing various awareness and training programs.</t>
  </si>
  <si>
    <t>southcarolinateen.com</t>
  </si>
  <si>
    <t>carolina.teen@yahoo.com</t>
  </si>
  <si>
    <t>+1 843-364-1363</t>
  </si>
  <si>
    <t>American Corporate Partners</t>
  </si>
  <si>
    <t>Association</t>
  </si>
  <si>
    <t>American Corporate Partners (ACP) is a national non-profit focused on assisting our returning veterans build their next careers.</t>
  </si>
  <si>
    <t>acp-usa.org</t>
  </si>
  <si>
    <t>https://www.linkedin.com/company/american-corporate-partners</t>
  </si>
  <si>
    <t>info@acp-usa.org</t>
  </si>
  <si>
    <t>212-752-0700</t>
  </si>
  <si>
    <t>Sid Goodfriend</t>
  </si>
  <si>
    <t>sgoodfriend@acp-usa.org</t>
  </si>
  <si>
    <t>https://www.linkedin.com/in/sid-g-51a16310/</t>
  </si>
  <si>
    <t>Milwaukee Christian Center</t>
  </si>
  <si>
    <t>Communities, Non Profit, Social, Young Adults</t>
  </si>
  <si>
    <t>Milwaukee Christian Center is social service and neighborhood development agency.</t>
  </si>
  <si>
    <t>mccwi.org</t>
  </si>
  <si>
    <t>https://www.linkedin.com/company/milwaukee-christian-ctr/</t>
  </si>
  <si>
    <t>agrittner@mccwi.org</t>
  </si>
  <si>
    <t>+1 414 645 5350</t>
  </si>
  <si>
    <t>AmeriCorps Public Allies, Zilber Family Foundation</t>
  </si>
  <si>
    <t>Karen Higgins</t>
  </si>
  <si>
    <t>khiggins@mccwi.org</t>
  </si>
  <si>
    <t>https://www.linkedin.com/in/kwhiggins1/</t>
  </si>
  <si>
    <t>Abhay Health</t>
  </si>
  <si>
    <t>AHPL is a multifaceted healthcare business conglomerate with diverse interests in a wide range of innovative products &amp; technology.</t>
  </si>
  <si>
    <t>abhayhealth.com</t>
  </si>
  <si>
    <t>https://www.linkedin.com/company/abhayhealth/about/</t>
  </si>
  <si>
    <t>info@abhayhealth.com</t>
  </si>
  <si>
    <t>Vindu Dara Singh</t>
  </si>
  <si>
    <t>Sougat Chatterjee</t>
  </si>
  <si>
    <t>sc@abhayhealth.com</t>
  </si>
  <si>
    <t>https://www.linkedin.com/in/sougatchatterjee/</t>
  </si>
  <si>
    <t>Godaam Innovations</t>
  </si>
  <si>
    <t>Warehousing</t>
  </si>
  <si>
    <t>Nasik, Maharashtra, India</t>
  </si>
  <si>
    <t>Godaam Innovations is engaged in the Agri-tech sector to help stabilize the warehouse monitoring and crop storage environment.</t>
  </si>
  <si>
    <t>godaaminnovations.com</t>
  </si>
  <si>
    <t>https://www.linkedin.com/company/godaam-innovations</t>
  </si>
  <si>
    <t>Faad Network</t>
  </si>
  <si>
    <t>Kalyani Shinde</t>
  </si>
  <si>
    <t>kalyani@godaaminnovations.com</t>
  </si>
  <si>
    <t>https://www.linkedin.com/in/kalyani-shinde-178612147/</t>
  </si>
  <si>
    <t>Rebuilding Exchange</t>
  </si>
  <si>
    <t>Our mission is to create a market for reclaimed building materials.</t>
  </si>
  <si>
    <t>rebuildingexchange.org</t>
  </si>
  <si>
    <t>https://www.linkedin.com/company/rebuilding-exchange</t>
  </si>
  <si>
    <t>info@rebuildingexchange.org</t>
  </si>
  <si>
    <t>(773)252-2234</t>
  </si>
  <si>
    <t>Impact Prize</t>
  </si>
  <si>
    <t>Aina Gutierrez</t>
  </si>
  <si>
    <t>aina@rebuildingexchange.org</t>
  </si>
  <si>
    <t>https://www.linkedin.com/in/aina-gutierrez-4a947a24/</t>
  </si>
  <si>
    <t>Lip</t>
  </si>
  <si>
    <t>Information Technology, Internet, Translation Service</t>
  </si>
  <si>
    <t>Blackrock, Dublin, Ireland</t>
  </si>
  <si>
    <t>Lip a technology or technique that uses augmented reality (AR) to enhance dubbing in a way that makes it appear.</t>
  </si>
  <si>
    <t>lipvideo.com</t>
  </si>
  <si>
    <t>https://www.linkedin.com/company/lipvideo</t>
  </si>
  <si>
    <t>info@lipvideo.com</t>
  </si>
  <si>
    <t>The FCAT Fellowship</t>
  </si>
  <si>
    <t>David Atkinson</t>
  </si>
  <si>
    <t>david@lipvideo.com</t>
  </si>
  <si>
    <t>https://www.linkedin.com/in/davidatkinsontv/</t>
  </si>
  <si>
    <t>Dill</t>
  </si>
  <si>
    <t>Network Security</t>
  </si>
  <si>
    <t>Dill is a scalable data availability network.</t>
  </si>
  <si>
    <t>dill.xyz</t>
  </si>
  <si>
    <t>Find Satoshi Lab</t>
  </si>
  <si>
    <t>Ted Ted</t>
  </si>
  <si>
    <t>https://pitchbook.com/profiles/company/601555-87#research</t>
  </si>
  <si>
    <t>Wimi bio</t>
  </si>
  <si>
    <t>Agriculture, Biometrics, Biotechnology</t>
  </si>
  <si>
    <t>Wimi Bio is a high-tech enterprise focusing on the innovative research and development of gene editing and biological breeding technologies.</t>
  </si>
  <si>
    <t>wimibio.com</t>
  </si>
  <si>
    <t>sales@wimibio.com</t>
  </si>
  <si>
    <t>400-828-1790</t>
  </si>
  <si>
    <t>Qingdao Caitong Group, HosenCare Brothers</t>
  </si>
  <si>
    <t>Jieting Xu</t>
  </si>
  <si>
    <t>https://pitchbook.com/profiles/company/525503-80#research</t>
  </si>
  <si>
    <t>Japam</t>
  </si>
  <si>
    <t>Jewelry, Retail</t>
  </si>
  <si>
    <t>Kiratpur, Punjab, India</t>
  </si>
  <si>
    <t>Japam swiftly established itself as the go-to platform for spiritual searchers looking for high-quality items and resources.</t>
  </si>
  <si>
    <t>japam.in</t>
  </si>
  <si>
    <t>https://www.linkedin.com/company/japamin/</t>
  </si>
  <si>
    <t>support@japam.in</t>
  </si>
  <si>
    <t>+91 7888 568 939</t>
  </si>
  <si>
    <t>Ritoban Chakrabarti</t>
  </si>
  <si>
    <t>rito@japam.in</t>
  </si>
  <si>
    <t>https://www.linkedin.com/in/ritobanc/</t>
  </si>
  <si>
    <t>Ascent Developer Solutions</t>
  </si>
  <si>
    <t>AscentDS is a private loan and institutional debt platform that provides tailored financing solutions.</t>
  </si>
  <si>
    <t>ascentds.com</t>
  </si>
  <si>
    <t>https://www.linkedin.com/company/ascent-developer-solutions/</t>
  </si>
  <si>
    <t>Elliott Investment Management</t>
  </si>
  <si>
    <t>Robert Wasmund</t>
  </si>
  <si>
    <t>robert@ascentds.com</t>
  </si>
  <si>
    <t>https://www.linkedin.com/in/robert-wasmund-2a127564/</t>
  </si>
  <si>
    <t>Cocoe</t>
  </si>
  <si>
    <t>Advertising, Business Development, Digital Marketing, Software, Web Development</t>
  </si>
  <si>
    <t>Cocoe provides various types of Digital Marketing, Web/App Development Services, business strategy planning &amp; Advertising services.</t>
  </si>
  <si>
    <t>cocoe.co.jp</t>
  </si>
  <si>
    <t>MUFG Bank</t>
  </si>
  <si>
    <t>Keiko Kondo</t>
  </si>
  <si>
    <t>k.kondo@cocoe.co.jp</t>
  </si>
  <si>
    <t>https://www.cocoe.co.jp/about/ceo_message/#:~:text=Kokoe%20Co.%2C%20Ltd.%0AKeiko%20Kondo</t>
  </si>
  <si>
    <t>Exocarbon</t>
  </si>
  <si>
    <t>Exocarbon is an innovative approach to addressing environmental challenges.</t>
  </si>
  <si>
    <t>https://www.linkedin.com/company/kairos-carbon/</t>
  </si>
  <si>
    <t>Daniel Murray</t>
  </si>
  <si>
    <t>https://www.linkedin.com/in/daniel-murray-0687611b/</t>
  </si>
  <si>
    <t>NFMart</t>
  </si>
  <si>
    <t>Non-Fungible Token (NFT)</t>
  </si>
  <si>
    <t>NFMart operates as a platform that empowers to design your own NFT Marketplace.</t>
  </si>
  <si>
    <t>nfmart.co</t>
  </si>
  <si>
    <t>FZF Ventures</t>
  </si>
  <si>
    <t>Inversis Spanish</t>
  </si>
  <si>
    <t>At Inversis you will find solutions tailored and integrated with your business model.</t>
  </si>
  <si>
    <t>inversis.es</t>
  </si>
  <si>
    <t>https://www.linkedin.com/company/inversisbanco/</t>
  </si>
  <si>
    <t>Euroclear</t>
  </si>
  <si>
    <t>Alberto Cid</t>
  </si>
  <si>
    <t>alberto.cid@inversis.com</t>
  </si>
  <si>
    <t>https://www.linkedin.com/in/alberto-del-cid-4a226632/</t>
  </si>
  <si>
    <t>Material Capital Partners</t>
  </si>
  <si>
    <t>Legal, Management</t>
  </si>
  <si>
    <t>Asset Management, Real Estate, Real Estate Investment</t>
  </si>
  <si>
    <t>Material Capital Partners is a real estate firm that offers real estate investment, acquisition, development and asset management services.</t>
  </si>
  <si>
    <t>materialcapitalpartners.com</t>
  </si>
  <si>
    <t>https://www.linkedin.com/company/material-capital-partners/</t>
  </si>
  <si>
    <t>alex@materialcapitalpartners.com</t>
  </si>
  <si>
    <t>Alex Chalmers</t>
  </si>
  <si>
    <t>https://www.linkedin.com/in/alexchalmers/</t>
  </si>
  <si>
    <t>Papaya</t>
  </si>
  <si>
    <t>Papaya is the quickest way to order and pay in restaurants and bars.</t>
  </si>
  <si>
    <t>papaya.co.th</t>
  </si>
  <si>
    <t>https://www.linkedin.com/company/papaya-th/about/</t>
  </si>
  <si>
    <t>BEENEXT</t>
  </si>
  <si>
    <t>Kush Sodhia</t>
  </si>
  <si>
    <t>kush@eatwithpapaya.com</t>
  </si>
  <si>
    <t>https://www.linkedin.com/in/kush-sodhia/</t>
  </si>
  <si>
    <t>Creativeguru.ai</t>
  </si>
  <si>
    <t>Artificial Intelligence (AI), Lead Generation, Marketing</t>
  </si>
  <si>
    <t>Guildford, Surrey, United Kingdom</t>
  </si>
  <si>
    <t>Creativeguru is AI-driven lead gen. Our AI targets prospects with psychographic profiling to optimize engagement and influence decisions.</t>
  </si>
  <si>
    <t>creativeguru.ai</t>
  </si>
  <si>
    <t>https://www.linkedin.com/company/creativeguru-ai</t>
  </si>
  <si>
    <t>marcie.terman@creativeguru.ai</t>
  </si>
  <si>
    <t>+44 7801 258218</t>
  </si>
  <si>
    <t>Gavin Smith</t>
  </si>
  <si>
    <t>gavin.smith@creativeguru.ai</t>
  </si>
  <si>
    <t>https://www.linkedin.com/in/gavin-smith-a7a13a9/</t>
  </si>
  <si>
    <t>In2Dialog</t>
  </si>
  <si>
    <t>Utrecht, Utrecht, The Netherlands</t>
  </si>
  <si>
    <t>In2Dialog is a start-up which develops AI-augmented tools to streamline and improve recruitment.</t>
  </si>
  <si>
    <t>in2dialog.com</t>
  </si>
  <si>
    <t>https://www.linkedin.com/company/in2dialog</t>
  </si>
  <si>
    <t>info@in2dialog.com</t>
  </si>
  <si>
    <t>Diddo Zand</t>
  </si>
  <si>
    <t>diddo@in2dialog.com</t>
  </si>
  <si>
    <t>https://www.linkedin.com/in/diddovanzand/</t>
  </si>
  <si>
    <t>Center for Work Education and Employment</t>
  </si>
  <si>
    <t>Professional Services, Training</t>
  </si>
  <si>
    <t>CWEE addresses the root causes of poverty by providing a path to long-term employment for hundreds of workers and their families.</t>
  </si>
  <si>
    <t>cwee.org</t>
  </si>
  <si>
    <t>https://www.linkedin.com/company/cwee/</t>
  </si>
  <si>
    <t>info@cwee.org</t>
  </si>
  <si>
    <t>303.892.8444</t>
  </si>
  <si>
    <t>The Wipfli Foundation, Caring for Denver Foundation</t>
  </si>
  <si>
    <t>Kate Horle</t>
  </si>
  <si>
    <t>khorle@cwee.org</t>
  </si>
  <si>
    <t>https://www.linkedin.com/in/katehorle/</t>
  </si>
  <si>
    <t>ICleague Technology</t>
  </si>
  <si>
    <t>ICleague provides a Heterogeneous integrated chip technology.</t>
  </si>
  <si>
    <t>icleague.com</t>
  </si>
  <si>
    <t>Boyong He</t>
  </si>
  <si>
    <t>boyong@icleague.com</t>
  </si>
  <si>
    <t>https://pitchbook.com/profiles/company/535892-23#research</t>
  </si>
  <si>
    <t>Jinke Silicon Materials</t>
  </si>
  <si>
    <t>Taiyuan, Shanxi, China</t>
  </si>
  <si>
    <t>Jinke Silicon Materials manufactures discrete semiconductor devices.</t>
  </si>
  <si>
    <t>China Integrated Circuit Industry Investment Fund (CICF)</t>
  </si>
  <si>
    <t>Taixiang Chen</t>
  </si>
  <si>
    <t>https://pitchbook.com/profiles/company/608825-44#funding</t>
  </si>
  <si>
    <t>Three Rivers Solid Waste Authority</t>
  </si>
  <si>
    <t>Recycling, Transportation, Waste Management</t>
  </si>
  <si>
    <t>Jackson, South Carolina, United States</t>
  </si>
  <si>
    <t>Three Rivers Solid Waste Authority provides waste tire processing, landfill gas collection, and solid waste management services.</t>
  </si>
  <si>
    <t>trswa.org</t>
  </si>
  <si>
    <t>https://www.linkedin.com/company/three-rivers-solid-waste-auth</t>
  </si>
  <si>
    <t>sribes@trswa.org</t>
  </si>
  <si>
    <t>Scott Ribes</t>
  </si>
  <si>
    <t>https://trswa.org/contact.shtml</t>
  </si>
  <si>
    <t>St Louis Blues</t>
  </si>
  <si>
    <t>Hockey, Sporting Goods, Sports Leagues and Teams</t>
  </si>
  <si>
    <t>Saint Louis, Missouri, United States</t>
  </si>
  <si>
    <t>St Louis Blues is a professional sports team that partakes in the game of ice hockey in the National Hockey League.</t>
  </si>
  <si>
    <t>nhl.com</t>
  </si>
  <si>
    <t>https://www.linkedin.com/company/national-hockey-league</t>
  </si>
  <si>
    <t>customerservice@stlblues.com</t>
  </si>
  <si>
    <t>+1 (314) 436-5222</t>
  </si>
  <si>
    <t>Michael W. Riney</t>
  </si>
  <si>
    <t>Jared Maples</t>
  </si>
  <si>
    <t>jmaples@nhl.com</t>
  </si>
  <si>
    <t>https://www.linkedin.com/in/jared-maples-0a362bb1/</t>
  </si>
  <si>
    <t>BLOCKTRACTS</t>
  </si>
  <si>
    <t>Contact Management</t>
  </si>
  <si>
    <t>contract management powered by ai and blockchain</t>
  </si>
  <si>
    <t>blocktracts.ai</t>
  </si>
  <si>
    <t>https://www.linkedin.com/company/blocktracts-ai</t>
  </si>
  <si>
    <t>info@blocktracts.ai</t>
  </si>
  <si>
    <t>Soeren Schahn</t>
  </si>
  <si>
    <t>ssc@blocktracts.ai</t>
  </si>
  <si>
    <t>https://www.linkedin.com/in/soerensc/</t>
  </si>
  <si>
    <t>Hydrogen Green Motion</t>
  </si>
  <si>
    <t>Carbon Capture, Energy</t>
  </si>
  <si>
    <t>Hydrogen Green Motion uses ammonia-hydrogen fusion fuel to power its zero-carbon engines.</t>
  </si>
  <si>
    <t>Hall Laser</t>
  </si>
  <si>
    <t>Advanced Materials, Laser, Semiconductor</t>
  </si>
  <si>
    <t>Hall Laser is a laser tech company that specializes in providing high-power visible light semiconductor laser welding solutions.</t>
  </si>
  <si>
    <t>halllaser.com</t>
  </si>
  <si>
    <t>+86-0757-6382 0932</t>
  </si>
  <si>
    <t>Huixin Investment</t>
  </si>
  <si>
    <t>Jian Yang</t>
  </si>
  <si>
    <t>https://pitchbook.com/profiles/company/608744-53#funding</t>
  </si>
  <si>
    <t>Xinghaitu</t>
  </si>
  <si>
    <t>Xinghaitu is an intelligent robot technology company that specializes in the development of humanoid robots with embodied intelligence.</t>
  </si>
  <si>
    <t>Beijing State-owned Capital Operations and Management</t>
  </si>
  <si>
    <t>Jiyang Gao</t>
  </si>
  <si>
    <t>https://pitchbook.com/profiles/company/540003-61#research</t>
  </si>
  <si>
    <t>Blush + Whisk</t>
  </si>
  <si>
    <t>Arlington, Texas, United States</t>
  </si>
  <si>
    <t>Blush + Whisk is an early-stage bakery specializing in aesthetic desserts and DIY social events.</t>
  </si>
  <si>
    <t>blushandwhisk.com</t>
  </si>
  <si>
    <t>https://www.linkedin.com/in/bermarie-winston-92889a2a7</t>
  </si>
  <si>
    <t>hello@blushandwhisk.com</t>
  </si>
  <si>
    <t>Bermarie Winston</t>
  </si>
  <si>
    <t>bermarie@blushandwhisk.com</t>
  </si>
  <si>
    <t>https://www.linkedin.com/in/bermarie-winston-92889a2a7/</t>
  </si>
  <si>
    <t>RationAle Brewing</t>
  </si>
  <si>
    <t>RationAle Brewing creates non-alcoholic beers that are fresh, strong, and crushable.</t>
  </si>
  <si>
    <t>rationalebrewing.com</t>
  </si>
  <si>
    <t>https://www.linkedin.com/company/rationale-brewing</t>
  </si>
  <si>
    <t>Bochi Investments</t>
  </si>
  <si>
    <t>Jamie Fay</t>
  </si>
  <si>
    <t>jamie@rationalbrands.net</t>
  </si>
  <si>
    <t>https://www.linkedin.com/in/jamiejamesfay/</t>
  </si>
  <si>
    <t>Group by</t>
  </si>
  <si>
    <t>Human Resources, Professional Services, Recruiting, Service Industry</t>
  </si>
  <si>
    <t>Group by is a recruitment platform for start-up career developer</t>
  </si>
  <si>
    <t>groupby.kr</t>
  </si>
  <si>
    <t>https://www.linkedin.com/company/cultivartepe</t>
  </si>
  <si>
    <t>startup@groupby.biz</t>
  </si>
  <si>
    <t>+82 070-8018-7502</t>
  </si>
  <si>
    <t>TheVentures</t>
  </si>
  <si>
    <t>Roland Gossage</t>
  </si>
  <si>
    <t>roland.gossage@groupbyinc.com</t>
  </si>
  <si>
    <t>https://www.linkedin.com/in/rolandgossage/</t>
  </si>
  <si>
    <t>Dailai Technology</t>
  </si>
  <si>
    <t>Dailai Technology offers non-invasive neurological stimulation and monitoring solutions.</t>
  </si>
  <si>
    <t>Fong Capital Partners</t>
  </si>
  <si>
    <t>Jun Feng</t>
  </si>
  <si>
    <t>https://pitchbook.com/profiles/company/608932-09#research</t>
  </si>
  <si>
    <t>Elect</t>
  </si>
  <si>
    <t>Environmental Consulting, Sustainability</t>
  </si>
  <si>
    <t>Haeundae, Pusan-jikhalsi, South Korea</t>
  </si>
  <si>
    <t>Elect is a construction equipment electrification solutions company.</t>
  </si>
  <si>
    <t>ellect.co.kr</t>
  </si>
  <si>
    <t>https://www.linkedin.com/company/eletricexcavator/</t>
  </si>
  <si>
    <t>info@ellect.co.kr</t>
  </si>
  <si>
    <t>070-8849-2222</t>
  </si>
  <si>
    <t>Inkyu Choi</t>
  </si>
  <si>
    <t>inkyu.choi@ellect.co.kr</t>
  </si>
  <si>
    <t>https://www.linkedin.com/in/inkyu-choi-942650241/</t>
  </si>
  <si>
    <t>AmPro Innovations</t>
  </si>
  <si>
    <t>3D Printing, Manufacturing, Product Design</t>
  </si>
  <si>
    <t>Notting Hill, Victoria, Australia</t>
  </si>
  <si>
    <t>AmPro Innovations designs and manufactures powder bed printers and production system accessories.</t>
  </si>
  <si>
    <t>amproinnovations.com</t>
  </si>
  <si>
    <t>https://www.linkedin.com/company/amproinnovations</t>
  </si>
  <si>
    <t>contact@amprogroup.com.au</t>
  </si>
  <si>
    <t>+61 3 9905 3754</t>
  </si>
  <si>
    <t>China National Building Materials United Investment</t>
  </si>
  <si>
    <t>Xinhua Am</t>
  </si>
  <si>
    <t>xwa@amprogroup.com.au</t>
  </si>
  <si>
    <t>https://www.linkedin.com/in/xinhua-wu-am-ftse-fim-9369b653/</t>
  </si>
  <si>
    <t>ArtistYear</t>
  </si>
  <si>
    <t>Addressing the arts education gap in the U.S. through a National Service Arts Corps: A proud National AmeriCorps Program.</t>
  </si>
  <si>
    <t>artistyear.org</t>
  </si>
  <si>
    <t>https://www.linkedin.com/company/artistyear</t>
  </si>
  <si>
    <t>contact@artistyear.org</t>
  </si>
  <si>
    <t>Betsaleel (Bets) Charmelus</t>
  </si>
  <si>
    <t>bets.charmelus@artistyear.org</t>
  </si>
  <si>
    <t>https://www.linkedin.com/in/betsaleel/</t>
  </si>
  <si>
    <t>Clout Kitchen</t>
  </si>
  <si>
    <t>Artificial Intelligence (AI), Gaming, Information Technology, Internet</t>
  </si>
  <si>
    <t>Clout Kitchen helps top creators market their IP via AI-powered gaming solutions.</t>
  </si>
  <si>
    <t>cloutkitchen.net</t>
  </si>
  <si>
    <t>Founders Launchpad</t>
  </si>
  <si>
    <t>Justin Gorriceta-Banusing</t>
  </si>
  <si>
    <t>justin@cloutkitchen.net</t>
  </si>
  <si>
    <t>https://www.linkedin.com/in/justinbanusing/</t>
  </si>
  <si>
    <t>JOJO</t>
  </si>
  <si>
    <t>Blockchain, Trading Platform</t>
  </si>
  <si>
    <t>JOJO is a base on-chain derivatives trading platform.</t>
  </si>
  <si>
    <t>jojo.exchange</t>
  </si>
  <si>
    <t>SevenX Ventures</t>
  </si>
  <si>
    <t>David David</t>
  </si>
  <si>
    <t>https://pitchbook.com/profiles/company/608983-66#research</t>
  </si>
  <si>
    <t>Arbor</t>
  </si>
  <si>
    <t>Arbor is an AI-powered storytelling platform that works with NGOs to produce and disseminate impact stories in video and beyond.</t>
  </si>
  <si>
    <t>arborplatform.com</t>
  </si>
  <si>
    <t>https://www.linkedin.com/company/arborplatform/</t>
  </si>
  <si>
    <t>814-883-6687</t>
  </si>
  <si>
    <t>Dmitry Koltunov</t>
  </si>
  <si>
    <t>dmitry@tryarbor.com</t>
  </si>
  <si>
    <t>https://www.linkedin.com/in/dmitry-koltunov/</t>
  </si>
  <si>
    <t>Rosie's Place</t>
  </si>
  <si>
    <t>Security</t>
  </si>
  <si>
    <t>Rosie's Place a safe and nurturing environment that helps poor and homeless women maintain their dignity, seek opportunity.</t>
  </si>
  <si>
    <t>rosiesplace.org</t>
  </si>
  <si>
    <t>https://www.linkedin.com/company/rosie's-place</t>
  </si>
  <si>
    <t>info@rosiesplace.org</t>
  </si>
  <si>
    <t>617-442-7825</t>
  </si>
  <si>
    <t>Leemarie Mosca</t>
  </si>
  <si>
    <t>lmosca@rosiesplace.org</t>
  </si>
  <si>
    <t>https://www.linkedin.com/in/leemarie-mosca-3273a744/</t>
  </si>
  <si>
    <t>AutoXing</t>
  </si>
  <si>
    <t>Machinery Manufacturing, Robotic Process Automation (RPA), Robotics</t>
  </si>
  <si>
    <t>AutoXing is an intelligent robotics company that specializes in the development of automatic unmanned commercial robots.</t>
  </si>
  <si>
    <t>autoxing.com</t>
  </si>
  <si>
    <t>https://www.linkedin.com/company/autoxing</t>
  </si>
  <si>
    <t>globalsales@autoxing.com</t>
  </si>
  <si>
    <t>+86 188 1145 6604</t>
  </si>
  <si>
    <t>Baiyun Financial Holdings</t>
  </si>
  <si>
    <t>Muhan Jing</t>
  </si>
  <si>
    <t>mjing@autoxing.com</t>
  </si>
  <si>
    <t>https://pitchbook.com/profiles/company/615445-12#research</t>
  </si>
  <si>
    <t>LATUS Health</t>
  </si>
  <si>
    <t>North Ferriby, East Riding of Yorkshire, United Kingdom</t>
  </si>
  <si>
    <t>LATUS Health is a team of health and wellbeing experts passionate about helping businesses.</t>
  </si>
  <si>
    <t>latushealth.co.uk</t>
  </si>
  <si>
    <t>https://www.linkedin.com/company/latus-health/</t>
  </si>
  <si>
    <t>NorthEdge Capital</t>
  </si>
  <si>
    <t>Jack Latus</t>
  </si>
  <si>
    <t>jack@latushealth.co.uk</t>
  </si>
  <si>
    <t>https://www.linkedin.com/in/jack-latus-12497384/</t>
  </si>
  <si>
    <t>ThreeV Technologies, Inc.</t>
  </si>
  <si>
    <t>Enterprise Software, SaaS</t>
  </si>
  <si>
    <t>Insights Automation Platform for Asset Intensive Industries</t>
  </si>
  <si>
    <t>threev.ai</t>
  </si>
  <si>
    <t>https://www.linkedin.com/company/threev</t>
  </si>
  <si>
    <t>info@threev.ai</t>
  </si>
  <si>
    <t>Looking Glass Capital</t>
  </si>
  <si>
    <t>Eren Aksu</t>
  </si>
  <si>
    <t>erena@threev.ai</t>
  </si>
  <si>
    <t>https://www.linkedin.com/in/eren-aksu/</t>
  </si>
  <si>
    <t>Umetrip</t>
  </si>
  <si>
    <t>Shijingshan, Beijing, China</t>
  </si>
  <si>
    <t>Umetrip offers fundamental assistance for upgrading and coordinated growth of the industrial chain.</t>
  </si>
  <si>
    <t>umetrip.com.cn</t>
  </si>
  <si>
    <t>Manhui Bo</t>
  </si>
  <si>
    <t>https://pitchbook.com/profiles/company/493835-86#funding</t>
  </si>
  <si>
    <t>Top Mobility</t>
  </si>
  <si>
    <t>Consumer Lending, Infrastructure</t>
  </si>
  <si>
    <t>Top Mobility is an electric airplane solution firm. It provides sustainable infrastructure and maintenance systems.</t>
  </si>
  <si>
    <t>en.toffmobility.com</t>
  </si>
  <si>
    <t>https://www.linkedin.com/company/toffmobility</t>
  </si>
  <si>
    <t>Gangwon Creation Economic Innovation Center</t>
  </si>
  <si>
    <t>Chanyoung Jung</t>
  </si>
  <si>
    <t>https://www.linkedin.com/in/chanyoung-jung-jaden-0a0181220/</t>
  </si>
  <si>
    <t>Beyond Law Group</t>
  </si>
  <si>
    <t>Consulting, Law Enforcement, Legal</t>
  </si>
  <si>
    <t>Beyond Law Group specializes in corporate, businessess, and family Law and property-related issues.</t>
  </si>
  <si>
    <t>linktr.ee</t>
  </si>
  <si>
    <t>https://www.linkedin.com/company/beyond-grp/</t>
  </si>
  <si>
    <t>+44 161 507 7110</t>
  </si>
  <si>
    <t>Waterland Private Equity</t>
  </si>
  <si>
    <t>Alex Zaccaria</t>
  </si>
  <si>
    <t>alex@linktr.ee</t>
  </si>
  <si>
    <t>https://www.linkedin.com/in/alexzac/</t>
  </si>
  <si>
    <t>Touchstone Life Care</t>
  </si>
  <si>
    <t>Health Care, Medical, Personal Health</t>
  </si>
  <si>
    <t>Touchstone Life Care provides digital advance care plans for comprehensive, easily accessible end-of-life care.</t>
  </si>
  <si>
    <t>touchstonelifecare.com</t>
  </si>
  <si>
    <t>https://www.linkedin.com/company/touchstonelifecare</t>
  </si>
  <si>
    <t>info@touchstonelifecare.com</t>
  </si>
  <si>
    <t>Medical Research Future Fund (MRFF)</t>
  </si>
  <si>
    <t>Merran Cooper</t>
  </si>
  <si>
    <t>merran@touchstonelifecare.com</t>
  </si>
  <si>
    <t>https://www.linkedin.com/in/merran-cooper-touchstonelifecare/</t>
  </si>
  <si>
    <t>Jasung</t>
  </si>
  <si>
    <t>Suzhou Shi, Jiangsu, China</t>
  </si>
  <si>
    <t>Jiaxuan Intelligent Industrial Technology is a magnet synchronous electric roller design and manufacturing company.</t>
  </si>
  <si>
    <t>jasung.com</t>
  </si>
  <si>
    <t>jiaxuan@jasung.cn</t>
  </si>
  <si>
    <t>400-686-9980</t>
  </si>
  <si>
    <t>NRL Capital, Rich Land Capital, National SME Development Fund (JiangSu)</t>
  </si>
  <si>
    <t>Jie Fu</t>
  </si>
  <si>
    <t>https://pitchbook.com/profiles/company/465140-17#research</t>
  </si>
  <si>
    <t>Fuxinli</t>
  </si>
  <si>
    <t>Electronics, Nuclear</t>
  </si>
  <si>
    <t>Fuxinli specializes in nuclear fusion engineering, developing core components for nuclear fusion devices</t>
  </si>
  <si>
    <t>Polycent</t>
  </si>
  <si>
    <t>Huangpu, Shanghai, China</t>
  </si>
  <si>
    <t>Polycent, a company with expertise in power technology, industrial control, data intelligence, and FPGA, develops digital power solutions.</t>
  </si>
  <si>
    <t>huadong-china.com</t>
  </si>
  <si>
    <t>info@polycent.com</t>
  </si>
  <si>
    <t>400-118-0087</t>
  </si>
  <si>
    <t>Hairui Zhang</t>
  </si>
  <si>
    <t>https://pitchbook.com/profiles/company/615530-71#research</t>
  </si>
  <si>
    <t>Huiguan Biology</t>
  </si>
  <si>
    <t>Huiguan Biology is a developer of super-resolution microscopes for in vivo drug screening.</t>
  </si>
  <si>
    <t>Yuxuan Zhao</t>
  </si>
  <si>
    <t>https://pitchbook.com/profiles/company/520649-74#research</t>
  </si>
  <si>
    <t>Huazhi Energy</t>
  </si>
  <si>
    <t>Huazhi Energy is a new energy innovation company that specializes in the development and production of energy storage core equipment.</t>
  </si>
  <si>
    <t>huazhienergy.com</t>
  </si>
  <si>
    <t>400-110-8685</t>
  </si>
  <si>
    <t>CHILWEE</t>
  </si>
  <si>
    <t>Kuiperbelt</t>
  </si>
  <si>
    <t>Autonomous Vehicles, Manufacturing, Travel</t>
  </si>
  <si>
    <t>Kuiperbelt is an eBike brand aims to create innovative two-wheel travel products.</t>
  </si>
  <si>
    <t>K2VC</t>
  </si>
  <si>
    <t>Enlin Z.</t>
  </si>
  <si>
    <t>enlin@kuiperbelt.bike</t>
  </si>
  <si>
    <t>https://www.linkedin.com/in/enlinz/</t>
  </si>
  <si>
    <t>Your Mission Possible</t>
  </si>
  <si>
    <t>Graphic Design, Marketing, Photography, Social Media, Video, Web Development</t>
  </si>
  <si>
    <t>Your Mission Possible is a non-profit organization that offers fundraising, donor support, web development, branding, and event services.</t>
  </si>
  <si>
    <t>yourmpinc.com</t>
  </si>
  <si>
    <t>https://www.linkedin.com/company/your-mission-possible</t>
  </si>
  <si>
    <t>jkough@yourmpinc.com</t>
  </si>
  <si>
    <t>+1 443-309-2283</t>
  </si>
  <si>
    <t>Jordan Kough</t>
  </si>
  <si>
    <t>https://www.linkedin.com/in/jordan-kough/</t>
  </si>
  <si>
    <t>OneLot</t>
  </si>
  <si>
    <t>Makati, Manila, Philippines</t>
  </si>
  <si>
    <t>OneLot offers used car sellers an operating system and collateralized auto loans.</t>
  </si>
  <si>
    <t>onelot.ph</t>
  </si>
  <si>
    <t>https://www.linkedin.com/company/onelot/</t>
  </si>
  <si>
    <t>hello@onelot.ph</t>
  </si>
  <si>
    <t>Subramaniam Srinivasan</t>
  </si>
  <si>
    <t>subramaniam@onelot.ph</t>
  </si>
  <si>
    <t>https://www.linkedin.com/in/subramaniams17/</t>
  </si>
  <si>
    <t>Senqi New Materials</t>
  </si>
  <si>
    <t>Senqi New Materials is a bio-based new material developer that focuses on the new material service industry.</t>
  </si>
  <si>
    <t>Huixiaotong</t>
  </si>
  <si>
    <t>Customer Service, Digital Media, Enterprise Applications</t>
  </si>
  <si>
    <t>Songjiang, Shanghai, China</t>
  </si>
  <si>
    <t>Huixiaotong is a digital platform that provides solutions from online conference venue booking to offline one-stop conference services.</t>
  </si>
  <si>
    <t>Chengguo Jiang</t>
  </si>
  <si>
    <t>https://pitchbook.com/profiles/company/608825-89#research</t>
  </si>
  <si>
    <t>Dendritic Health AI</t>
  </si>
  <si>
    <t>EdTech, Health Care</t>
  </si>
  <si>
    <t>Building state-of-the-art healthcare education tools with AI for training providers globally.</t>
  </si>
  <si>
    <t>neuralconsult.com</t>
  </si>
  <si>
    <t>https://www.linkedin.com/company/dendritic-health-ai/</t>
  </si>
  <si>
    <t>contactus@neuralconsult.com</t>
  </si>
  <si>
    <t>Trevor Woods</t>
  </si>
  <si>
    <t>https://www.linkedin.com/in/trevor-woods-b537a7143/</t>
  </si>
  <si>
    <t>Ancient Times of Genomics</t>
  </si>
  <si>
    <t>Health Diagnostics, Medical, Precision Medicine</t>
  </si>
  <si>
    <t>Ancient Times of Genomics is a innovative company that provides solutions for clinical precision treatment of respiratory specialists.</t>
  </si>
  <si>
    <t>atgatcn.com</t>
  </si>
  <si>
    <t>atg@atgcn.net</t>
  </si>
  <si>
    <t>020-38837110</t>
  </si>
  <si>
    <t>Bao Wei</t>
  </si>
  <si>
    <t>http://www.atgatcn.com/about-us.html#team</t>
  </si>
  <si>
    <t>Ruijiming Biological</t>
  </si>
  <si>
    <t>Ruijiming Biological is a biotech company that specializes in the development and production of regenerative medicine raw materials.</t>
  </si>
  <si>
    <t>mgpdrn.cn</t>
  </si>
  <si>
    <t>rjmpdrn@163.com</t>
  </si>
  <si>
    <t>Huiyu Private Equity Fund Management</t>
  </si>
  <si>
    <t>Shuping Dong</t>
  </si>
  <si>
    <t>https://pitchbook.com/profiles/company/615456-91#research</t>
  </si>
  <si>
    <t>SCPACK GROUP</t>
  </si>
  <si>
    <t>Industrial, Manufacturing, Packaging Services</t>
  </si>
  <si>
    <t>Brie-comte-robert, Languedoc-Roussillon, France</t>
  </si>
  <si>
    <t>SCPACK GROUP is a packaging and containers manufacturing company for wine, cosmetics and more.</t>
  </si>
  <si>
    <t>scpack.fr</t>
  </si>
  <si>
    <t>https://www.linkedin.com/company/sc-pack/</t>
  </si>
  <si>
    <t>contact@scpack.fr</t>
  </si>
  <si>
    <t>MML Capital Partners</t>
  </si>
  <si>
    <t>Stephane Allemandou</t>
  </si>
  <si>
    <t>General manager</t>
  </si>
  <si>
    <t>https://www.linkedin.com/in/st%C3%A9phane-allemandou-4b3603143/</t>
  </si>
  <si>
    <t>Hexi Silicon New Materials</t>
  </si>
  <si>
    <t>Zhangye, Gansu, China</t>
  </si>
  <si>
    <t>Hexi Silicon New Materials offers industrial silicon smelting services and various other solutions.</t>
  </si>
  <si>
    <t>Gansu Financial Holding Group</t>
  </si>
  <si>
    <t>Zhiqian She</t>
  </si>
  <si>
    <t>https://pitchbook.com/profiles/company/615594-07#funding</t>
  </si>
  <si>
    <t>Smart Advice</t>
  </si>
  <si>
    <t>Maslak, Istanbul, Turkey</t>
  </si>
  <si>
    <t>Smart Advice focus on artificial intelligence and behavioral finance for banking, insurance, retirement, and asset management.</t>
  </si>
  <si>
    <t>smartadvice.com.tr</t>
  </si>
  <si>
    <t>https://www.linkedin.com/company/smart-advice-fintech</t>
  </si>
  <si>
    <t>info@smartadvice.com.tr</t>
  </si>
  <si>
    <t>+90 216 606 24 48</t>
  </si>
  <si>
    <t>Artificial Intelligence Factory, Portföy Digital Venture Capital Fund</t>
  </si>
  <si>
    <t>Onur Yurtsever</t>
  </si>
  <si>
    <t>onur.yurtsever@smartadvice.com.tr</t>
  </si>
  <si>
    <t>https://www.linkedin.com/in/yurtseveronur/</t>
  </si>
  <si>
    <t>Herb Techo</t>
  </si>
  <si>
    <t>Medical, Personal Health, Precision Medicine</t>
  </si>
  <si>
    <t>Herb Techo is a health-tech company that provides traditional Chinese medicine with customized and scientific simple health solutions.</t>
  </si>
  <si>
    <t>herbtecho.com</t>
  </si>
  <si>
    <t>mkt@herbtecho.com</t>
  </si>
  <si>
    <t>188 2379 5957</t>
  </si>
  <si>
    <t>Guoxin Industrial Investment</t>
  </si>
  <si>
    <t>An Tianyu</t>
  </si>
  <si>
    <t>antianyu@herbtecho.com</t>
  </si>
  <si>
    <t>http://herbtecho.com/about#:~:text=Co%2Dfounder%E2%80%94%E2%80%94An%20Tianyu</t>
  </si>
  <si>
    <t>YandyTech Community</t>
  </si>
  <si>
    <t>Employment, Non Profit, Social Impact</t>
  </si>
  <si>
    <t>Kaduna, Kaduna, Nigeria</t>
  </si>
  <si>
    <t>YandyTech Community provides employment and economic growth opportunities to youth.</t>
  </si>
  <si>
    <t>yandytech.org</t>
  </si>
  <si>
    <t>https://www.linkedin.com/company/yandytech-community/?originalSubdomain=ng</t>
  </si>
  <si>
    <t>info@yandytech.org</t>
  </si>
  <si>
    <t>Mohammed Bayero Yayandi</t>
  </si>
  <si>
    <t>yayandi@yandytech.org</t>
  </si>
  <si>
    <t>https://www.linkedin.com/in/mohammed-bayero-yayandi/</t>
  </si>
  <si>
    <t>Navier Medical</t>
  </si>
  <si>
    <t>Health Diagnostics, Medical, Software</t>
  </si>
  <si>
    <t>Navier Medical develops a software platform for objective and reproducible analysis of vessels from CTA scans.</t>
  </si>
  <si>
    <t>naviermedical.com</t>
  </si>
  <si>
    <t>https://www.linkedin.com/company/navier-medical</t>
  </si>
  <si>
    <t>Sander Bangma</t>
  </si>
  <si>
    <t>sander.bangma@naviermedical.com</t>
  </si>
  <si>
    <t>https://www.linkedin.com/in/sanderbangma/</t>
  </si>
  <si>
    <t>Candorful</t>
  </si>
  <si>
    <t>Candorful helps veterans, transitioning military, and spouses ace job interviews through practice with experienced coaches.</t>
  </si>
  <si>
    <t>candorful.org</t>
  </si>
  <si>
    <t>candorfulcontact@gmail.com</t>
  </si>
  <si>
    <t>Peter Sukits</t>
  </si>
  <si>
    <t>https://candorful.org/about-us/#:~:text=Peter%20Sukits,Co%2DFounder</t>
  </si>
  <si>
    <t>BSTABO Power Technology</t>
  </si>
  <si>
    <t>BSTABO Technology is an electric vehicle company that specailizes in R&amp;D, design and production of all-terrain vehicles such as ATV and UTV.</t>
  </si>
  <si>
    <t>bstabo.com</t>
  </si>
  <si>
    <t>bsev@bstabo.cn</t>
  </si>
  <si>
    <t>+86 187 0617 0551</t>
  </si>
  <si>
    <t>Yu Yan</t>
  </si>
  <si>
    <t>https://pitchbook.com/profiles/company/615456-73#funding</t>
  </si>
  <si>
    <t>ExoNeuglia</t>
  </si>
  <si>
    <t>Biotechnology, Clinical Trials, Neuroscience</t>
  </si>
  <si>
    <t>ExoNeuglia is a biotech company that specializes in the development of cell drugs and therapies for nervous system diseases.</t>
  </si>
  <si>
    <t>Redhill Capital</t>
  </si>
  <si>
    <t>Ying Guo</t>
  </si>
  <si>
    <t>https://pitchbook.com/profiles/company/515836-81#research</t>
  </si>
  <si>
    <t>Youth OUTright</t>
  </si>
  <si>
    <t>Youth OUTright is a non-profit organization working for gender and racial justice among LGBTQIA+ youth.</t>
  </si>
  <si>
    <t>youthoutright.org</t>
  </si>
  <si>
    <t>info@youthoutright.org</t>
  </si>
  <si>
    <t>Adrian Parra</t>
  </si>
  <si>
    <t>adrian.parra@youthoutright.org</t>
  </si>
  <si>
    <t>https://www.linkedin.com/in/adrian-s-parra/</t>
  </si>
  <si>
    <t>Motorento</t>
  </si>
  <si>
    <t>Shillong, Meghalaya, India</t>
  </si>
  <si>
    <t>Motorento is revolutionizing fleet management for two-wheelers.</t>
  </si>
  <si>
    <t>Dehusk</t>
  </si>
  <si>
    <t>Dehusk is targeting the enormous drinking milk market by focusing on a small portion of the market: alternative milk products.</t>
  </si>
  <si>
    <t>dehusk.com</t>
  </si>
  <si>
    <t>0956-573-4432</t>
  </si>
  <si>
    <t>Quan Tan</t>
  </si>
  <si>
    <t>https://www.linkedin.com/in/quan-tan/</t>
  </si>
  <si>
    <t>Second Harvest Food Bank of Metrolina</t>
  </si>
  <si>
    <t>Second Harvest Food Bank of Metrolina has always prioritized the health and safety of our community, volunteers, and staff.</t>
  </si>
  <si>
    <t>secondharvestmetrolina.org</t>
  </si>
  <si>
    <t>https://www.linkedin.com/company/second-harvest-food-bank-of-metrolina/</t>
  </si>
  <si>
    <t>Ameriprise Financial, The Walt Disney Company</t>
  </si>
  <si>
    <t>Kay Carter</t>
  </si>
  <si>
    <t>kcarter@secondharvest.org</t>
  </si>
  <si>
    <t>https://www.secondharvestmetrolina.org/about-us/team/staff#:~:text=Senior%20Management%20Team%3A-,Kay%20Carter,-CEO</t>
  </si>
  <si>
    <t>Starkloff Disability Institute</t>
  </si>
  <si>
    <t>Employment, Non Profit, Social</t>
  </si>
  <si>
    <t>Starkloff Disability Institute breaks societal barriers and emphasizes employment to include people with disabilities fully.</t>
  </si>
  <si>
    <t>starkloff.org</t>
  </si>
  <si>
    <t>https://www.linkedin.com/company/starkloff-disability-institute/</t>
  </si>
  <si>
    <t>info@starkloff.org</t>
  </si>
  <si>
    <t>+1 314-588-7090</t>
  </si>
  <si>
    <t>Lori Becker</t>
  </si>
  <si>
    <t>lbecker@starkloff.org</t>
  </si>
  <si>
    <t>https://www.linkedin.com/in/loriannbecker/</t>
  </si>
  <si>
    <t>Betech Korea</t>
  </si>
  <si>
    <t>Medical, Medical Device, Pharmaceutical</t>
  </si>
  <si>
    <t>Chungnam, Ch'ungch'ong-bukto, South Korea</t>
  </si>
  <si>
    <t>VETEC provides hardware and software for industrial and embedded IoT.</t>
  </si>
  <si>
    <t>vetec.co.kr</t>
  </si>
  <si>
    <t>041-523-1060</t>
  </si>
  <si>
    <t>Choi Young-Jun</t>
  </si>
  <si>
    <t>https://vetec.co.kr/company#:~:text=CEO%20%C2%A0%20%C2%A0Choi%20Young%2DJun</t>
  </si>
  <si>
    <t>SphereX</t>
  </si>
  <si>
    <t>Financial Services, Service Industry</t>
  </si>
  <si>
    <t>SphereX is a chain-agnostic perpetual decentralized exchange that fosters a vibrant trading community via the TraderDAO.</t>
  </si>
  <si>
    <t>sx.xyz</t>
  </si>
  <si>
    <t>https://www.linkedin.com/company/spherex-xyz</t>
  </si>
  <si>
    <t>Kai H.</t>
  </si>
  <si>
    <t>https://www.linkedin.com/in/kaiminhu/</t>
  </si>
  <si>
    <t>Smartfarma</t>
  </si>
  <si>
    <t>Cosmetics, Medical, Pharmaceutical</t>
  </si>
  <si>
    <t>Smartfarma is a pharmaceutical company that offers dermo-cosmetic products to strengthen the immune system of newborns, and children.</t>
  </si>
  <si>
    <t>smartfarma.it</t>
  </si>
  <si>
    <t>https://www.linkedin.com/company/smartfarma/</t>
  </si>
  <si>
    <t>smartfarma@smartfarma.it</t>
  </si>
  <si>
    <t>+39 800 974 239</t>
  </si>
  <si>
    <t>Synergetic</t>
  </si>
  <si>
    <t>Paul Tagliabue</t>
  </si>
  <si>
    <t>paul@smartfarma.it</t>
  </si>
  <si>
    <t>https://www.linkedin.com/in/paolo-tagliabue-387776139/</t>
  </si>
  <si>
    <t>InnoMab</t>
  </si>
  <si>
    <t>Artificial Intelligence (AI), Precision Medicine, Productivity Tools</t>
  </si>
  <si>
    <t>InnoMab is a biopharma-focused technology platform that specializes in the development of new precision medicine decision-making tools.</t>
  </si>
  <si>
    <t>Kim Graham</t>
  </si>
  <si>
    <t>https://www.linkedin.com/in/kim-graham-4b72259/</t>
  </si>
  <si>
    <t>The Cradle</t>
  </si>
  <si>
    <t>The Cradle offers counseling and educational support as part of its adoption services.</t>
  </si>
  <si>
    <t>cradle.org</t>
  </si>
  <si>
    <t>https://www.linkedin.com/company/the-cradle/</t>
  </si>
  <si>
    <t>cradle@cradle.org</t>
  </si>
  <si>
    <t>+1 847-475-5800</t>
  </si>
  <si>
    <t>Jason Friedman</t>
  </si>
  <si>
    <t>jfriedman@cradle.org</t>
  </si>
  <si>
    <t>https://www.linkedin.com/in/jason-friedman-72074165/</t>
  </si>
  <si>
    <t>Green Carbon Synthesis</t>
  </si>
  <si>
    <t>Biofuel, Environmental Consulting, GreenTech</t>
  </si>
  <si>
    <t>Shaoxing, Zhejiang, China</t>
  </si>
  <si>
    <t>Green Carbon Synthesis is a process development company that produces green fuels and chemical raw materials.</t>
  </si>
  <si>
    <t>Linear Capital</t>
  </si>
  <si>
    <t>Synergy Hi-Tech</t>
  </si>
  <si>
    <t>3D Printing, Advanced Materials, Manufacturing</t>
  </si>
  <si>
    <t>Synergy Hi-Tech offers digital and intelligent devices for major sectors.</t>
  </si>
  <si>
    <t>3dpic.com.cn</t>
  </si>
  <si>
    <t>Zhejiang Jinggong Science &amp;Technology</t>
  </si>
  <si>
    <t>TechPoint Foundation</t>
  </si>
  <si>
    <t>Incubators</t>
  </si>
  <si>
    <t>TechPoint Foundation have become a leader at connecting philanthropic investments, human capital and promising ideas.</t>
  </si>
  <si>
    <t>techpointyouth.org</t>
  </si>
  <si>
    <t>https://www.linkedin.com/company/techpointyouth</t>
  </si>
  <si>
    <t>OneCause (formerly BidPal)</t>
  </si>
  <si>
    <t>George Giltner</t>
  </si>
  <si>
    <t>george@techpointyouth.org</t>
  </si>
  <si>
    <t>https://www.linkedin.com/in/georgegiltner/</t>
  </si>
  <si>
    <t>Finnox</t>
  </si>
  <si>
    <t>Artificial Intelligence (AI), Mental Health, Predictive Analytics</t>
  </si>
  <si>
    <t>Finnox is a multimodal AI treatment auxiliary tool that provides data-based guidance and analysis for the psychotherapy process.</t>
  </si>
  <si>
    <t>finnox.cn</t>
  </si>
  <si>
    <t>public@finnox.cn</t>
  </si>
  <si>
    <t>Zihe Zhao</t>
  </si>
  <si>
    <t>https://pitchbook.com/profiles/company/609011-56#research</t>
  </si>
  <si>
    <t>Cyphr AI</t>
  </si>
  <si>
    <t>Artificial Intelligence (AI), Finance, Language Learning, Machine Learning</t>
  </si>
  <si>
    <t>Cyphr AI strives to improve the efficiency, clarity, and intelligence of financial operations globally.</t>
  </si>
  <si>
    <t>https://www.linkedin.com/company/cyphrai/</t>
  </si>
  <si>
    <t>913-210-2333</t>
  </si>
  <si>
    <t>Jannae Gammage</t>
  </si>
  <si>
    <t>https://www.linkedin.com/in/jannaegammage/</t>
  </si>
  <si>
    <t>Naidu Planet</t>
  </si>
  <si>
    <t>Art, Beauty</t>
  </si>
  <si>
    <t>Naidu Planet is a nail industry service provider that specializes in To B nail design solutions.</t>
  </si>
  <si>
    <t>Beijing Xuanyi</t>
  </si>
  <si>
    <t>Promenade AI</t>
  </si>
  <si>
    <t>Artificial Intelligence (AI), Market Research</t>
  </si>
  <si>
    <t>Promenade AI creates an AI-driven business research solution.</t>
  </si>
  <si>
    <t>Sylvia Woo</t>
  </si>
  <si>
    <t>sylvia@promenade-ai.com</t>
  </si>
  <si>
    <t>https://www.linkedin.com/in/sylviawoo/</t>
  </si>
  <si>
    <t>Laundry Hero</t>
  </si>
  <si>
    <t>B2C, Home Services, Laundry and Dry-cleaning</t>
  </si>
  <si>
    <t>Laundry Hero is an online laundry service app that provides a cost-effective and time saving wash and fold laundry services.</t>
  </si>
  <si>
    <t>laundryhero.de</t>
  </si>
  <si>
    <t>https://www.linkedin.com/company/laundry-hero</t>
  </si>
  <si>
    <t>Christopher Obereder</t>
  </si>
  <si>
    <t>Yannis Hofmann</t>
  </si>
  <si>
    <t>yannis.hofmann@laundryhero.de</t>
  </si>
  <si>
    <t>https://www.linkedin.com/in/yannishofmann/</t>
  </si>
  <si>
    <t>Shared Housing Center</t>
  </si>
  <si>
    <t>Homeless Shelter, Non Profit, Property Management, Real Estate, Social Assistance</t>
  </si>
  <si>
    <t>Shared Housing Center provides affordable housing options as well as housing options and supportive services.</t>
  </si>
  <si>
    <t>sharedhousing.org</t>
  </si>
  <si>
    <t>https://www.linkedin.com/company/shared-housing-center-inc---dallas</t>
  </si>
  <si>
    <t>214-821-8510</t>
  </si>
  <si>
    <t>The Dallas Foundation, AEG</t>
  </si>
  <si>
    <t>Maria Machado</t>
  </si>
  <si>
    <t>mmachado@sharedhousing.org</t>
  </si>
  <si>
    <t>https://www.linkedin.com/in/maria-machado-2654aa9/</t>
  </si>
  <si>
    <t>Huizhi High-end Engineering Machinery Innovation Center</t>
  </si>
  <si>
    <t>Industrial Engineering, Innovation Management, Machinery Manufacturing</t>
  </si>
  <si>
    <t>Xuzhou, Jiangsu, China</t>
  </si>
  <si>
    <t>Huizhi High-end Engineering Machinery Innovation Center provides technical services in the fields of engineering and agricultural machinery.</t>
  </si>
  <si>
    <t>The Good Wild</t>
  </si>
  <si>
    <t>Organic Food, Plant-Based Foods, Snack Food</t>
  </si>
  <si>
    <t>Umraniye, Istanbul, Turkey</t>
  </si>
  <si>
    <t>The Good Wild produces plant-based products that enhance nutritional value.</t>
  </si>
  <si>
    <t>thegoodwild.co</t>
  </si>
  <si>
    <t>https://www.linkedin.com/company/the-good-wild</t>
  </si>
  <si>
    <t>info@fonka.com.tr</t>
  </si>
  <si>
    <t>0850 307 33 34</t>
  </si>
  <si>
    <t>Founder One</t>
  </si>
  <si>
    <t>Dilara Ambassador</t>
  </si>
  <si>
    <t>Founding Partner</t>
  </si>
  <si>
    <t>https://www.linkedin.com/in/dilarakocak/</t>
  </si>
  <si>
    <t>Ten Princes Fried Rice</t>
  </si>
  <si>
    <t>Ten Princes Fried Rice is a fried rice brand that uses its unique secret sauces to create a variety of delicious fried rice products.</t>
  </si>
  <si>
    <t>The Ability Youth Movement</t>
  </si>
  <si>
    <t>Health Care, Non Profit, Personal Health, Social Impact</t>
  </si>
  <si>
    <t>Kenema, Eastern, Sierra Leone</t>
  </si>
  <si>
    <t>The Ability Youth Movement is working to spread awareness regarding sexual reproductive health and personal hygiene.</t>
  </si>
  <si>
    <t>theabilityyouthmovement@gmail.com</t>
  </si>
  <si>
    <t>+232 30 087459</t>
  </si>
  <si>
    <t>zerolabs</t>
  </si>
  <si>
    <t>E-Commerce, Food and Beverage</t>
  </si>
  <si>
    <t>zerolabs is an e-commerce platform that provides refreshing alcohol-free drinks and beverages.</t>
  </si>
  <si>
    <t>zerolabs.co</t>
  </si>
  <si>
    <t>hello@zerolabs.co</t>
  </si>
  <si>
    <t>Maiju Microelectronics</t>
  </si>
  <si>
    <t>Battery, Manufacturing, Semiconductor</t>
  </si>
  <si>
    <t>Zhuhai, Guangdong, China</t>
  </si>
  <si>
    <t>Maiju Microelectronics manufactures core chips for lithium batteries and solutions to management system applications.</t>
  </si>
  <si>
    <t>amagictech.com</t>
  </si>
  <si>
    <t>QF Capital</t>
  </si>
  <si>
    <t>Hao Zhou</t>
  </si>
  <si>
    <t>hao.zhou@amagictech.com</t>
  </si>
  <si>
    <t>https://pitchbook.com/profiles/company/521584-03#funding</t>
  </si>
  <si>
    <t>Indy Women in Tech</t>
  </si>
  <si>
    <t>Non Profit, Social Impact, STEM Education</t>
  </si>
  <si>
    <t>Indy Women in Tech is helping women to build their career in Tech and STEM roles by providing necessary support.</t>
  </si>
  <si>
    <t>indywit.com</t>
  </si>
  <si>
    <t>https://www.linkedin.com/company/indy-women-in-tech</t>
  </si>
  <si>
    <t>info@indywit.com</t>
  </si>
  <si>
    <t>Karen Maginn</t>
  </si>
  <si>
    <t>https://www.linkedin.com/in/karen-maginn-69922163/</t>
  </si>
  <si>
    <t>Dayspring Center</t>
  </si>
  <si>
    <t>Dayspring Center provides homeless families and their children with the tools and resources to live.</t>
  </si>
  <si>
    <t>dayspringindy.org</t>
  </si>
  <si>
    <t>https://www.linkedin.com/company/dayspringindy/</t>
  </si>
  <si>
    <t>info@dayspringindy.org</t>
  </si>
  <si>
    <t>+(317) 635-6780</t>
  </si>
  <si>
    <t>Lori Casson</t>
  </si>
  <si>
    <t>lori@dayspringindy.org</t>
  </si>
  <si>
    <t>https://www.linkedin.com/in/lori-casson-82993b11/</t>
  </si>
  <si>
    <t>Girls STEM Institute</t>
  </si>
  <si>
    <t>Girls STEM Institute provides learning opportunities in STEM to girls &amp; young women.</t>
  </si>
  <si>
    <t>Crystal Morton</t>
  </si>
  <si>
    <t>https://greatlakesequity.org/girls-stem-institute</t>
  </si>
  <si>
    <t>IPS Foundation</t>
  </si>
  <si>
    <t>IPS Foundation provides necessary resources to the educators and students in the region.</t>
  </si>
  <si>
    <t>ipsfund.org</t>
  </si>
  <si>
    <t>https://www.linkedin.com/company/ips-educaton-foundation/</t>
  </si>
  <si>
    <t>kriley@ipsef.org</t>
  </si>
  <si>
    <t>+ (317) 226-3706</t>
  </si>
  <si>
    <t>Stephannie Bailey</t>
  </si>
  <si>
    <t>sbailey@ipsfund.org</t>
  </si>
  <si>
    <t>https://www.linkedin.com/in/stephannie-bailey-24a9a94/</t>
  </si>
  <si>
    <t>AthLead Indy</t>
  </si>
  <si>
    <t>Non Profit, Social Impact, Sports</t>
  </si>
  <si>
    <t>AthLead Indy is a youth-focused non-profit athletics organization in the region.</t>
  </si>
  <si>
    <t>athleadtf.org</t>
  </si>
  <si>
    <t>athleadindy@gmail.com</t>
  </si>
  <si>
    <t>Willie Little</t>
  </si>
  <si>
    <t>https://www.linkedin.com/in/willie-little-49321795/</t>
  </si>
  <si>
    <t>Hope Center Indy</t>
  </si>
  <si>
    <t>Brookville, Indiana, United States</t>
  </si>
  <si>
    <t>Hope Center Indy delivers comprehensive programs and services to the people in need.</t>
  </si>
  <si>
    <t>hopecenterindy.org</t>
  </si>
  <si>
    <t>https://www.linkedin.com/company/hopecenterindy/</t>
  </si>
  <si>
    <t>info@hopecenterindy.org</t>
  </si>
  <si>
    <t>Hubert Nolen</t>
  </si>
  <si>
    <t>Co-Founding</t>
  </si>
  <si>
    <t>hnolen@hopecenterindy.org</t>
  </si>
  <si>
    <t>https://www.hopecenterindy.org/2023#:~:text=Pr.%20Hubert%20Nolen,Founding%20Executive%20Director</t>
  </si>
  <si>
    <t>Westminster Neighborhood Services</t>
  </si>
  <si>
    <t>Westminster Neighborhood Services helps to provide basic amenities to youth and families in need.</t>
  </si>
  <si>
    <t>westmin.org</t>
  </si>
  <si>
    <t>https://www.linkedin.com/company/9365861/admin/feed/posts/</t>
  </si>
  <si>
    <t>office@westmin.org</t>
  </si>
  <si>
    <t>Chrissy Petersen</t>
  </si>
  <si>
    <t>cpetersen@westmin.org</t>
  </si>
  <si>
    <t>https://www.westmin.org/meettheteam#:~:text=Chrissy%20Petersen,cpetersen%40westmin.org</t>
  </si>
  <si>
    <t>Chat2Impact</t>
  </si>
  <si>
    <t>Chat2Impact is a valuable tool for charities, leveraging chatbot technology to enhance their outreach and operational efficiency.</t>
  </si>
  <si>
    <t>chat2impact.com</t>
  </si>
  <si>
    <t>Doug Ayres</t>
  </si>
  <si>
    <t>doug.ayres@ebm.ai</t>
  </si>
  <si>
    <t>EBM doing business as Chat2Impact</t>
  </si>
  <si>
    <t>African Development Bank, NEPAD-IPPF,Deutsche Bank</t>
  </si>
  <si>
    <t>https://www.linkedin.com/in/michelle-phillips-49803a38/?original_referer=https%3A%2F%2Fwww%2Egoogle%2Ecom%2F&amp;originalSubdomain=za</t>
  </si>
  <si>
    <t>aPriori</t>
  </si>
  <si>
    <t>Cryptocurrency, Decentralized Finance (DeFi)</t>
  </si>
  <si>
    <t>aPriori is an MEV infrastructure and liquid staking protocol.</t>
  </si>
  <si>
    <t>apr.io</t>
  </si>
  <si>
    <t>Namcon</t>
  </si>
  <si>
    <t>Artificial Intelligence (AI), Blockchain, Cryptocurrency</t>
  </si>
  <si>
    <t>Namcon offers blockchain infrastructure services that rely on numerous computers.</t>
  </si>
  <si>
    <t>Unilever</t>
  </si>
  <si>
    <t>Consumer, Fast-Moving Consumer Goods, Food and Beverage, Manufacturing, Personal Care and Hygiene</t>
  </si>
  <si>
    <t>Unilever produces and supplies fast-moving consumer goods in food, home, and personal care product categories worldwide.</t>
  </si>
  <si>
    <t>unilever.com</t>
  </si>
  <si>
    <t>http://www.linkedin.com/company/unilever</t>
  </si>
  <si>
    <t>+44 (0) 207 822 5252</t>
  </si>
  <si>
    <t>Hein Schumacher</t>
  </si>
  <si>
    <t>hein.schumacher@unilever.com</t>
  </si>
  <si>
    <t>https://www.linkedin.com/in/hein-schumacher/</t>
  </si>
  <si>
    <t>Celestial AI</t>
  </si>
  <si>
    <t>Artificial Intelligence (AI), Data Center, Machine Learning, Semiconductor, Software</t>
  </si>
  <si>
    <t>Celestial AI develops an optical interconnect technology platform for data center and AI computing solutions.</t>
  </si>
  <si>
    <t>celestial.ai</t>
  </si>
  <si>
    <t>https://www.linkedin.com/company/celestial-ai</t>
  </si>
  <si>
    <t>info@celestial.ai</t>
  </si>
  <si>
    <t>408-832-4849</t>
  </si>
  <si>
    <t>US Innovative Technology Fund, IAG Capital Partners, Koch Disruptive Technologies, Xora Innovation, Koch Disruptive Technologies, Temasek Holdings</t>
  </si>
  <si>
    <t>David Lazovsky</t>
  </si>
  <si>
    <t>dl@celestial.ai</t>
  </si>
  <si>
    <t>https://www.linkedin.com/in/david-lazovsky-734058a/</t>
  </si>
  <si>
    <t>Skyflow</t>
  </si>
  <si>
    <t>Artificial Intelligence (AI), Cyber Security, Machine Learning, Privacy, Software</t>
  </si>
  <si>
    <t>Skyflow provides a data privacy vault with an API interface.</t>
  </si>
  <si>
    <t>skyflow.com</t>
  </si>
  <si>
    <t>https://www.linkedin.com/company/skyflow</t>
  </si>
  <si>
    <t>ceo@skyflow.com</t>
  </si>
  <si>
    <t>Khosla Ventures, Insight Partners, Canvas Ventures, Foundation Capital</t>
  </si>
  <si>
    <t>Anshu Sharma</t>
  </si>
  <si>
    <t>anshu@skyflow.com</t>
  </si>
  <si>
    <t>https://www.linkedin.com/in/toanshu/</t>
  </si>
  <si>
    <t>Pelago</t>
  </si>
  <si>
    <t>Health Care, Medical, mHealth, Rehabilitation, Wellness</t>
  </si>
  <si>
    <t>Pelago is a virtual clinic that offers virtual substance use care for adults and teens.</t>
  </si>
  <si>
    <t>pelagohealth.com</t>
  </si>
  <si>
    <t>https://www.linkedin.com/company/pelago-health</t>
  </si>
  <si>
    <t>hello@pelagohealth.com</t>
  </si>
  <si>
    <t>+1 877 349 7755</t>
  </si>
  <si>
    <t>Octopus Ventures, Atomico,Atomico, Kinnevik</t>
  </si>
  <si>
    <t>Yusuf Sherwani</t>
  </si>
  <si>
    <t>yusuf@pelagohealth.com</t>
  </si>
  <si>
    <t>https://www.linkedin.com/in/ysherwani/</t>
  </si>
  <si>
    <t>peter@lucidmotors.com</t>
  </si>
  <si>
    <t>Brightside Health</t>
  </si>
  <si>
    <t>Health Care, Mental Health, Telehealth, Therapeutics, Wellness</t>
  </si>
  <si>
    <t>Brightside Health is a telemedicine platform integrating precision psychiatry with advanced therapeutic techniques.</t>
  </si>
  <si>
    <t>brightside.com</t>
  </si>
  <si>
    <t>https://www.linkedin.com/company/brightsidehealth</t>
  </si>
  <si>
    <t>support@brightside.com</t>
  </si>
  <si>
    <t>415-360-3348</t>
  </si>
  <si>
    <t>Section 32, ACME Capital, Mousse Partners, ACME Capital, Village Global</t>
  </si>
  <si>
    <t>Brad Kittredge</t>
  </si>
  <si>
    <t>brad@brightside.com</t>
  </si>
  <si>
    <t>https://www.linkedin.com/in/brad-kittredge-6970534/</t>
  </si>
  <si>
    <t>Observe</t>
  </si>
  <si>
    <t>Analytics, Business Information Systems, Data Integration, Information Technology, SaaS</t>
  </si>
  <si>
    <t>Observe offers an observability cloud solution to accelerate the transformation of troubleshooting applications and resolving incidents.</t>
  </si>
  <si>
    <t>observeinc.com</t>
  </si>
  <si>
    <t>https://www.linkedin.com/company/observe-inc</t>
  </si>
  <si>
    <t>hello@observeinc.com</t>
  </si>
  <si>
    <t>Sutter Hill Ventures, Madrona</t>
  </si>
  <si>
    <t>Jeremy Burton</t>
  </si>
  <si>
    <t>jeremy@observeinc.com</t>
  </si>
  <si>
    <t>https://www.linkedin.com/in/jburton0/</t>
  </si>
  <si>
    <t>lourenco.goncalves@arcelormittal.com</t>
  </si>
  <si>
    <t>ArcelorMittal USA was acquired by Cleveland-Cliffs</t>
  </si>
  <si>
    <t>OrganiGram</t>
  </si>
  <si>
    <t>Cannabis, Health Care, Medical</t>
  </si>
  <si>
    <t>Moncton, Ontario, Canada</t>
  </si>
  <si>
    <t>OrganiGram is a producer and distributor of medical and recreational cannabis.</t>
  </si>
  <si>
    <t>organigram.ca</t>
  </si>
  <si>
    <t>https://www.linkedin.com/company/organigram</t>
  </si>
  <si>
    <t>info@organigram.ca</t>
  </si>
  <si>
    <t>(855) 961-9420</t>
  </si>
  <si>
    <t>British American Tobacco, Bank of Montreal</t>
  </si>
  <si>
    <t>Beena Goldenberg</t>
  </si>
  <si>
    <t>beena.goldenberg@organigram.ca</t>
  </si>
  <si>
    <t>https://www.linkedin.com/in/beena-goldenberg-icd-d-4b320717/</t>
  </si>
  <si>
    <t>Xerox</t>
  </si>
  <si>
    <t>Digital Media, Hardware, Information Technology, Printing, Software</t>
  </si>
  <si>
    <t>Xerox is a document management technology and services enterprise, producing printing and publishing systems, copiers and fax machines.</t>
  </si>
  <si>
    <t>xerox.com</t>
  </si>
  <si>
    <t>http://www.linkedin.com/company/xerox</t>
  </si>
  <si>
    <t>(203)968-3000</t>
  </si>
  <si>
    <t>Steven Bandrowczak</t>
  </si>
  <si>
    <t>steven.bandrowczak@xerox.com</t>
  </si>
  <si>
    <t>https://www.linkedin.com/in/steven-bandrowczak-51866a4/</t>
  </si>
  <si>
    <t>HexClad</t>
  </si>
  <si>
    <t>Cooking, E-Commerce, Retail</t>
  </si>
  <si>
    <t>HexClad is an e-commerce portal that provides cookware set online.</t>
  </si>
  <si>
    <t>hexclad.com</t>
  </si>
  <si>
    <t>https://www.linkedin.com/company/hexclad-cookware</t>
  </si>
  <si>
    <t>info@hexclad.com</t>
  </si>
  <si>
    <t>1 877-838-3868</t>
  </si>
  <si>
    <t>Studio Ramsay Global</t>
  </si>
  <si>
    <t>Daniel Winer</t>
  </si>
  <si>
    <t>daniel@hexclad.com</t>
  </si>
  <si>
    <t>https://www.linkedin.com/in/daniel-winer-647bba90/</t>
  </si>
  <si>
    <t>Alto</t>
  </si>
  <si>
    <t>Automotive, Hospitality, Ride Sharing, Transportation</t>
  </si>
  <si>
    <t>Alto uses a dedicated fleet, employee drivers, and elegant apps to provide safe, consistent, quality rides.</t>
  </si>
  <si>
    <t>ridealto.com</t>
  </si>
  <si>
    <t>https://www.linkedin.com/company/ridealto</t>
  </si>
  <si>
    <t>info@ridealto.com</t>
  </si>
  <si>
    <t>Goff Capital, Tuesday Capital, Road Ventures</t>
  </si>
  <si>
    <t>Will Coleman</t>
  </si>
  <si>
    <t>will@ridealto.com</t>
  </si>
  <si>
    <t>https://www.linkedin.com/in/will-coleman/</t>
  </si>
  <si>
    <t>BINARLY</t>
  </si>
  <si>
    <t>Artificial Intelligence (AI), Cloud Security, Cyber Security, Data Center, Enterprise, Information Technology</t>
  </si>
  <si>
    <t>Binarly is the most advanced automated AI/ML supply chain security platform to identify vulnerabilities in firmware and software components</t>
  </si>
  <si>
    <t>binarly.io</t>
  </si>
  <si>
    <t>https://www.linkedin.com/company/binarlyinc</t>
  </si>
  <si>
    <t>info@binarly.io</t>
  </si>
  <si>
    <t>Two Bear Capital, Acrobator Ventures | Acrobator.vc, WestWave Capital</t>
  </si>
  <si>
    <t>Alex Matrosov</t>
  </si>
  <si>
    <t>alex.matrosov@binarly.io</t>
  </si>
  <si>
    <t>https://www.linkedin.com/in/matrosov/</t>
  </si>
  <si>
    <t>MobiKwik</t>
  </si>
  <si>
    <t>Consumer Lending, Financial Services, FinTech, Lending, Mobile Payments, Payments</t>
  </si>
  <si>
    <t>MobiKwik is a financial services company that provides a fintech platform designed for online payments, life insurance, and loans.</t>
  </si>
  <si>
    <t>mobikwik.com</t>
  </si>
  <si>
    <t>https://www.linkedin.com/company/mobikwik</t>
  </si>
  <si>
    <t>ir@mobikwik.com</t>
  </si>
  <si>
    <t>828.7970.397</t>
  </si>
  <si>
    <t>BlackSoil, BlackSoil, Karnation, Abu Dhabi Investment Authority, Hindustan Media Venture, Atma Securities, Bajaj Finserv, NDTV Limited, Trifecta Capital Advisors, Gaurav Manglik, Tianying Fu, Peak XV Partners, InnoVen Capital, GMO VenturePartners, NET1 UEPS Technologies Inc., Tree Line Asia</t>
  </si>
  <si>
    <t>Bipin Preet Singh</t>
  </si>
  <si>
    <t>bipin@mobikwik.com</t>
  </si>
  <si>
    <t>https://www.linkedin.com/in/bipinpreetsingh/</t>
  </si>
  <si>
    <t>Ollie</t>
  </si>
  <si>
    <t>Ollie is a pet wellness brand that delivers freshly cooked, human-grade food tailored to each dog’s nutritional needs.</t>
  </si>
  <si>
    <t>myollie.com</t>
  </si>
  <si>
    <t>https://www.linkedin.com/company/ollie-pets/</t>
  </si>
  <si>
    <t>info@myollie.com</t>
  </si>
  <si>
    <t>Canaan Partners, Lerer Hippeau, Primary Venture Partners</t>
  </si>
  <si>
    <t>Nick Stafford</t>
  </si>
  <si>
    <t>nick.stafford@myollie.com</t>
  </si>
  <si>
    <t>https://www.linkedin.com/in/nicholasstafford/</t>
  </si>
  <si>
    <t>Goalsetter</t>
  </si>
  <si>
    <t>EdTech, Financial Services, FinTech, Payments, Wealth Management</t>
  </si>
  <si>
    <t>Goalsetter is a family-focused financial education and wealth-building platform provider making learning about finance fun and interactive.</t>
  </si>
  <si>
    <t>goalsetter.co</t>
  </si>
  <si>
    <t>https://www.linkedin.com/company/goalsetter</t>
  </si>
  <si>
    <t>hello@goalsetter.co</t>
  </si>
  <si>
    <t>866-455-1842</t>
  </si>
  <si>
    <t>Edward Jones, MassMutual Catalyst Fund, Reseda Group, Edward Jones, MassMutual Catalyst Fund, Seae Ventures, Astia</t>
  </si>
  <si>
    <t>Tanya Van Court</t>
  </si>
  <si>
    <t>tanya@goalsetter.co</t>
  </si>
  <si>
    <t>https://www.linkedin.com/in/tanyavancourt/</t>
  </si>
  <si>
    <t>LendingTree</t>
  </si>
  <si>
    <t>Commercial Lending, Credit, Credit Cards, E-Commerce, Finance, Financial Services, FinTech, Lending, Marketplace, Mobile Apps</t>
  </si>
  <si>
    <t>LendingTree is an online lending exchange that connects consumers with multiple lenders who compete for their business.</t>
  </si>
  <si>
    <t>lendingtree.com</t>
  </si>
  <si>
    <t>https://www.linkedin.com/company/lendingtree</t>
  </si>
  <si>
    <t>partners@lendingtree.com</t>
  </si>
  <si>
    <t>+1 704-541-5351</t>
  </si>
  <si>
    <t>Doug Lebda</t>
  </si>
  <si>
    <t>doug@lendingtree.com</t>
  </si>
  <si>
    <t>https://www.linkedin.com/in/douglebda/</t>
  </si>
  <si>
    <t>Nourish</t>
  </si>
  <si>
    <t>Health Care, Health Insurance, Nutrition</t>
  </si>
  <si>
    <t>Nourish connects people with a Registered Dietitian via telehealth and gets it covered by their health insurance.</t>
  </si>
  <si>
    <t>usenourish.com</t>
  </si>
  <si>
    <t>https://www.linkedin.com/company/usenourish/</t>
  </si>
  <si>
    <t>Index Ventures, Thrive Capital, Y Combinator</t>
  </si>
  <si>
    <t>Aidan Dewar</t>
  </si>
  <si>
    <t>aidan@usenourish.com</t>
  </si>
  <si>
    <t>https://www.linkedin.com/in/aidandewar/</t>
  </si>
  <si>
    <t>Blueground</t>
  </si>
  <si>
    <t>Hospitality, Property Management, PropTech, Real Estate</t>
  </si>
  <si>
    <t>Blueground provides furnished apartments.</t>
  </si>
  <si>
    <t>theblueground.com</t>
  </si>
  <si>
    <t>https://www.linkedin.com/company/blueground-co</t>
  </si>
  <si>
    <t>marketing@theblueground.com</t>
  </si>
  <si>
    <t>+1 917 508 5326</t>
  </si>
  <si>
    <t>Susquehanna Private Equity Investments, DisruptAD, Silicon Valley Bank, WestCap, Prime Ventures, WestCap, VentureFriends</t>
  </si>
  <si>
    <t>Alex Chatzieleftheriou</t>
  </si>
  <si>
    <t>alexandrosc@theblueground.com</t>
  </si>
  <si>
    <t>https://www.linkedin.com/in/alexandroschatzieleftheriou/</t>
  </si>
  <si>
    <t>Stoke Therapeutics</t>
  </si>
  <si>
    <t>Bedford, Massachusetts, United States</t>
  </si>
  <si>
    <t>Stoke is developing antisense oligonucleotide medicines that target RNA splicing to increase gene expression for treatment.</t>
  </si>
  <si>
    <t>stoketherapeutics.com</t>
  </si>
  <si>
    <t>https://linkedin.com/company/stoke-therapeutics</t>
  </si>
  <si>
    <t>info@stoketherapeutics.com</t>
  </si>
  <si>
    <t>781-430-8200</t>
  </si>
  <si>
    <t>Apple Tree Partners, RTW Investments, Apple Tree Partners</t>
  </si>
  <si>
    <t>$566.3M</t>
  </si>
  <si>
    <t>Edward M. Kaye</t>
  </si>
  <si>
    <t>ekaye@stoketherapeutics.com</t>
  </si>
  <si>
    <t>https://www.linkedin.com/in/edward-m-kaye-md-0a46a710/</t>
  </si>
  <si>
    <t>Fieldguide</t>
  </si>
  <si>
    <t>Artificial Intelligence (AI), Document Management</t>
  </si>
  <si>
    <t>Fieldguide is an AI-powered engagement platform for Assurance and Advisory firms.</t>
  </si>
  <si>
    <t>fieldguide.io</t>
  </si>
  <si>
    <t>https://www.linkedin.com/company/fieldguide-inc</t>
  </si>
  <si>
    <t>contact@fieldguide.io</t>
  </si>
  <si>
    <t>Bessemer Venture Partners, Elad Gil, 8VC, Floodgate</t>
  </si>
  <si>
    <t>Jin W. Chang</t>
  </si>
  <si>
    <t>jin.chang@fieldguide.io</t>
  </si>
  <si>
    <t>https://www.linkedin.com/in/jinwchang/</t>
  </si>
  <si>
    <t>AtkinsRéalis</t>
  </si>
  <si>
    <t>Civil Engineering, Construction, Energy, Infrastructure, Innovation Management, Mining, Transportation</t>
  </si>
  <si>
    <t>AtkinsRéalis (SNC-Lavalin) is an engineering and construction group.</t>
  </si>
  <si>
    <t>atkinsrealis.com</t>
  </si>
  <si>
    <t>https://www.linkedin.com/company/atkinsrealis</t>
  </si>
  <si>
    <t>(514) 393-1000</t>
  </si>
  <si>
    <t>Fonds de solidarité FTQ</t>
  </si>
  <si>
    <t>Mike Mcnicholas</t>
  </si>
  <si>
    <t>mike.mcnicholas@atkinsglobal.com</t>
  </si>
  <si>
    <t>https://www.linkedin.com/in/mike-mcnicholas-b196a914/</t>
  </si>
  <si>
    <t>The Brandtech Group</t>
  </si>
  <si>
    <t>Advertising, Brand Marketing, Content Marketing, Marketing</t>
  </si>
  <si>
    <t>The Brandtech Group helps brands do their marketing better, faster and cheaper using technology</t>
  </si>
  <si>
    <t>thebrandtechgroup.com</t>
  </si>
  <si>
    <t>https://www.linkedin.com/company/the-brandtech-group/</t>
  </si>
  <si>
    <t>hello@thebrandtechgroup.com</t>
  </si>
  <si>
    <t>Chrysalis Investments</t>
  </si>
  <si>
    <t>David Jones</t>
  </si>
  <si>
    <t>david@thebrandtechgroup.com</t>
  </si>
  <si>
    <t>https://www.linkedin.com/in/davidjonesoyw/</t>
  </si>
  <si>
    <t>FundGuard</t>
  </si>
  <si>
    <t>Engineering, Human Resources, Information Technology, Management, Marketing, Medical &amp; Science, Operations, Product, Sales, Support</t>
  </si>
  <si>
    <t>Artificial Intelligence (AI), Finance, Financial Services, FinTech</t>
  </si>
  <si>
    <t>FundGuard is an artificial intelligence-powered and cloud native investment accounting operating system.</t>
  </si>
  <si>
    <t>fundguard.com</t>
  </si>
  <si>
    <t>https://www.linkedin.com/company/fundguard</t>
  </si>
  <si>
    <t>info@fundguard.com</t>
  </si>
  <si>
    <t>+1 212-540-5561</t>
  </si>
  <si>
    <t>Key 1 Capital, State Street Corporation, Blumberg Capital, LionBird, Team8, Blumberg Capital, LionBird</t>
  </si>
  <si>
    <t>Lior Yogev</t>
  </si>
  <si>
    <t>lior.yogev@fundguard.com</t>
  </si>
  <si>
    <t>https://www.linkedin.com/in/lioryogev/</t>
  </si>
  <si>
    <t>Zilliant</t>
  </si>
  <si>
    <t>Analytics, Enterprise Software, Industrial, Manufacturing, Software</t>
  </si>
  <si>
    <t>Zilliant offers price optimization and management software for manufacturing, distribution, high-tech, and industrial service companies.</t>
  </si>
  <si>
    <t>zilliant.com</t>
  </si>
  <si>
    <t>http://www.linkedin.com/company/zilliant</t>
  </si>
  <si>
    <t>512-531-8500</t>
  </si>
  <si>
    <t>Madison Dearborn Partners, GS Growth, Cardinal Venture Capital, JPMorgan Partners, GE Equity</t>
  </si>
  <si>
    <t>Pascal Yammine</t>
  </si>
  <si>
    <t>pyammine@zilliant.com</t>
  </si>
  <si>
    <t>https://www.linkedin.com/in/pascalyammine/</t>
  </si>
  <si>
    <t>Avanse Financial Services</t>
  </si>
  <si>
    <t>Education, Finance, Financial Services, Lending</t>
  </si>
  <si>
    <t>Avanse Financial Services is an education-focused non-banking financial company that offers education loans.</t>
  </si>
  <si>
    <t>avanse.com</t>
  </si>
  <si>
    <t>http://www.linkedin.com/company/avanse-financial-services</t>
  </si>
  <si>
    <t>response@avanse.com</t>
  </si>
  <si>
    <t>+91 22 7111 2233</t>
  </si>
  <si>
    <t>Mubadala, Kedaara Capital, Northern Arc, WorldBusiness Capital, International Finance Corporation</t>
  </si>
  <si>
    <t>Amit Gainda</t>
  </si>
  <si>
    <t>amit.gainda@avanse.com</t>
  </si>
  <si>
    <t>https://www.linkedin.com/in/amit-gainda-b4273a3/</t>
  </si>
  <si>
    <t>Viam</t>
  </si>
  <si>
    <t>Machine Learning, Robotics, Software, Software Engineering</t>
  </si>
  <si>
    <t>Viam is a robotics company that lets users build, monitor, and manage their smart machines via cloud-based management.</t>
  </si>
  <si>
    <t>viam.com</t>
  </si>
  <si>
    <t>https://www.linkedin.com/company/viaminc</t>
  </si>
  <si>
    <t>Tiger Global Management, Union Square Ventures</t>
  </si>
  <si>
    <t>Eliot Horowitz</t>
  </si>
  <si>
    <t>eliot.horowitz@viam.com</t>
  </si>
  <si>
    <t>https://www.linkedin.com/in/eliothorowitz/</t>
  </si>
  <si>
    <t>Fetch Package</t>
  </si>
  <si>
    <t>Delivery Service, Logistics, Mobile, Real Estate, Transportation</t>
  </si>
  <si>
    <t>Fetch is a last-mile delivery platform that solves the package problem for apartment buildings</t>
  </si>
  <si>
    <t>fetchpackage.com</t>
  </si>
  <si>
    <t>https://www.linkedin.com/company/fetch-package-delivery</t>
  </si>
  <si>
    <t>help@fetchpackage.com</t>
  </si>
  <si>
    <t>Rose Park Advisors, Signature Bank, Iron Gate Capital, Pando Ventures, Signal Peak Ventures, Silverton Partners , Tech Wildcatters</t>
  </si>
  <si>
    <t>Michael Patton</t>
  </si>
  <si>
    <t>michael.patton@fetchpackage.com</t>
  </si>
  <si>
    <t>https://www.linkedin.com/in/michael-patton-25b3a528/</t>
  </si>
  <si>
    <t>L3 Harris Technologies</t>
  </si>
  <si>
    <t>Information Technology, National Security</t>
  </si>
  <si>
    <t>L3 Harris is a proven leader in tactical communications, geospatial systems, air traffic management, avionics, and space and intelligence.</t>
  </si>
  <si>
    <t>l3harris.com</t>
  </si>
  <si>
    <t>https://www.linkedin.com/company/harris-corporation/</t>
  </si>
  <si>
    <t>webmaster@harris.com</t>
  </si>
  <si>
    <t>800-225-4343</t>
  </si>
  <si>
    <t>Chris Kubasik</t>
  </si>
  <si>
    <t>chris.kubasik@l3harris.com</t>
  </si>
  <si>
    <t>https://www.linkedin.com/in/chris-kubasik/</t>
  </si>
  <si>
    <t>Rightway</t>
  </si>
  <si>
    <t>Rightway is a health technology company that is simplifying the healthcare experience for clients and members.</t>
  </si>
  <si>
    <t>rightwayhealthcare.com</t>
  </si>
  <si>
    <t>https://www.linkedin.com/company/rightway-healthcare/</t>
  </si>
  <si>
    <t>info@rightwayhealthcare.com</t>
  </si>
  <si>
    <t>(646) 450-8026</t>
  </si>
  <si>
    <t>Khosla Ventures, Thrive Capital, Tiger Global Management</t>
  </si>
  <si>
    <t>Jordan Feldman</t>
  </si>
  <si>
    <t>jordan@rightwayhealthcare.com</t>
  </si>
  <si>
    <t>https://www.linkedin.com/in/jordan-feldman-33b59395/</t>
  </si>
  <si>
    <t>Matador Resources Company</t>
  </si>
  <si>
    <t>Engineering, Finance, Human Resources, Information Technology, Legal, Management, Marketing, Operations, Pro Services</t>
  </si>
  <si>
    <t>Energy, Industrial, Mining, Natural Resources, Oil and Gas</t>
  </si>
  <si>
    <t>Matador Resources Company is an energy company that specializes in the acquisition and development of oil and natural gas resources.</t>
  </si>
  <si>
    <t>matadorresources.com</t>
  </si>
  <si>
    <t>http://www.linkedin.com/company/matador-resources-company</t>
  </si>
  <si>
    <t>info@matadorresources.com</t>
  </si>
  <si>
    <t>972-371-5200</t>
  </si>
  <si>
    <t>Joseph Foran</t>
  </si>
  <si>
    <t>foran@matadorresources.com</t>
  </si>
  <si>
    <t>https://www.linkedin.com/in/joseph-foran-35b5667</t>
  </si>
  <si>
    <t>Eastman Chemical Company</t>
  </si>
  <si>
    <t>Advanced Materials, Chemical, Health Care, Manufacturing</t>
  </si>
  <si>
    <t>Eastman is a global specialty chemicals company that produces a range of advanced materials and chemicals.</t>
  </si>
  <si>
    <t>eastman.com</t>
  </si>
  <si>
    <t>http://www.linkedin.com/company/eastman-chemical-company</t>
  </si>
  <si>
    <t>eastman1@eastman.com</t>
  </si>
  <si>
    <t>1 (423) 229-2000</t>
  </si>
  <si>
    <t>Mark Costa</t>
  </si>
  <si>
    <t>costa@eastman.com</t>
  </si>
  <si>
    <t>https://www.linkedin.com/in/mark-costa-a42aa3ba/</t>
  </si>
  <si>
    <t>Invenergy</t>
  </si>
  <si>
    <t>Consulting, Energy, Energy Efficiency, Marketing, Renewable Energy</t>
  </si>
  <si>
    <t>Invenergy is a privately-held developer, operator, and investor in clean energy solutions and services.</t>
  </si>
  <si>
    <t>invenergy.com</t>
  </si>
  <si>
    <t>https://www.linkedin.com/company/invenergy-llc</t>
  </si>
  <si>
    <t>312-224-1400</t>
  </si>
  <si>
    <t>Blackstone Group, Manulife Financial, Leaf Clean Energy</t>
  </si>
  <si>
    <t>Michael Polsky</t>
  </si>
  <si>
    <t>mpolsky@invenergy.com</t>
  </si>
  <si>
    <t>https://www.linkedin.com/in/michael-polsky/</t>
  </si>
  <si>
    <t>InStride Health</t>
  </si>
  <si>
    <t>InStride Health provides evidence-based OCD and anxiety treatment to keep kids and teenagers engaged along the way.</t>
  </si>
  <si>
    <t>instride.health</t>
  </si>
  <si>
    <t>https://www.linkedin.com/company/instride-health</t>
  </si>
  <si>
    <t>John Voith</t>
  </si>
  <si>
    <t>john.voith@instride.health</t>
  </si>
  <si>
    <t>https://www.linkedin.com/in/johnvoith/</t>
  </si>
  <si>
    <t>Cloverleaf.me</t>
  </si>
  <si>
    <t>Data Visualization, Human Resources, Information Technology</t>
  </si>
  <si>
    <t>Cloverleaf provides automated personal and team coaching to help businesses detect and combine personalities for a team.</t>
  </si>
  <si>
    <t>cloverleaf.me</t>
  </si>
  <si>
    <t>https://www.linkedin.com/company/cloverleafme</t>
  </si>
  <si>
    <t>Advantage Capital, Origin Ventures, ScOp Venture Capital, Queen City Angels</t>
  </si>
  <si>
    <t>Darrin Murriner</t>
  </si>
  <si>
    <t>darrin.murriner@cloverleaf.me</t>
  </si>
  <si>
    <t>https://www.linkedin.com/in/murriner/</t>
  </si>
  <si>
    <t>Clearcover</t>
  </si>
  <si>
    <t>Auto Insurance, Financial Services, Insurance, InsurTech</t>
  </si>
  <si>
    <t>Clearcover is a digital car insurance provider offering coverage for less money.</t>
  </si>
  <si>
    <t>clearcover.com</t>
  </si>
  <si>
    <t>https://www.linkedin.com/company/clearcover-inc.</t>
  </si>
  <si>
    <t>support@clearcover.com</t>
  </si>
  <si>
    <t>1 855-444-1875</t>
  </si>
  <si>
    <t>Eldridge Industries, OMERS Ventures, Cox Enterprises, Lightbank</t>
  </si>
  <si>
    <t>Kyle Nakatsuji</t>
  </si>
  <si>
    <t>kyle@clearcover.com</t>
  </si>
  <si>
    <t>https://www.linkedin.com/in/kylenakatsuji/</t>
  </si>
  <si>
    <t>Credit Acceptance</t>
  </si>
  <si>
    <t>Southfield, Michigan, United States</t>
  </si>
  <si>
    <t>Credit Acceptance is an indirect finance company that helps eligible consumers restart financially.</t>
  </si>
  <si>
    <t>creditacceptance.com</t>
  </si>
  <si>
    <t>http://www.linkedin.com/company/credit-acceptance</t>
  </si>
  <si>
    <t>248-353-2700</t>
  </si>
  <si>
    <t>Ken Booth</t>
  </si>
  <si>
    <t>kbooth@creditacceptance.com</t>
  </si>
  <si>
    <t>https://www.linkedin.com/in/ken-booth-0490338/</t>
  </si>
  <si>
    <t>ZayZoon</t>
  </si>
  <si>
    <t>Engineering, Finance, Legal, Management, Marketing, Medical &amp; Science, Operations, Product, Sales, Support</t>
  </si>
  <si>
    <t>ZayZoon provides customers with access to wages on-demand through integration with payroll partners.</t>
  </si>
  <si>
    <t>zayzoon.com</t>
  </si>
  <si>
    <t>https://www.linkedin.com/company/zayzoon</t>
  </si>
  <si>
    <t>support@zayzoon.com</t>
  </si>
  <si>
    <t>+1 800-495-9713</t>
  </si>
  <si>
    <t>Viola FinTech, Export Development Canada, Framework Venture Partners, Alpenglow Capital, Carpae Investments, ATB Financial, Derrick Hunter, Russell Wilson</t>
  </si>
  <si>
    <t>Darcy Tuer</t>
  </si>
  <si>
    <t>darcy.tuer@zayzoon.com</t>
  </si>
  <si>
    <t>https://www.linkedin.com/in/darcytuer/?original_referer=https%3A%2F%2Fwww%2Egoogle%2Ecom%2F&amp;originalSubdomain=ca</t>
  </si>
  <si>
    <t>Tennr</t>
  </si>
  <si>
    <t>Artificial Intelligence (AI), Internet, Virtual Assistant</t>
  </si>
  <si>
    <t>Tennr turns healthcare operations into growth.</t>
  </si>
  <si>
    <t>tennr.com</t>
  </si>
  <si>
    <t>https://www.linkedin.com/company/tennrai</t>
  </si>
  <si>
    <t>hello@tennr.com</t>
  </si>
  <si>
    <t>Andreessen Horowitz, Y Combinator</t>
  </si>
  <si>
    <t>Trey Holterman</t>
  </si>
  <si>
    <t>trey@tennr.com</t>
  </si>
  <si>
    <t>https://www.linkedin.com/in/trey-holterman/</t>
  </si>
  <si>
    <t>Installed Building Products</t>
  </si>
  <si>
    <t>Installed Building Products offer a diverse portfolio of products for new and existing residential, and commercial building projects.</t>
  </si>
  <si>
    <t>installedbuildingproducts.com</t>
  </si>
  <si>
    <t>http://www.linkedin.com/company/installed-building-products</t>
  </si>
  <si>
    <t>info@installedbuildingproducts.com</t>
  </si>
  <si>
    <t>(614) 961-3532</t>
  </si>
  <si>
    <t>Scott Jenkins</t>
  </si>
  <si>
    <t>scott.jenkins@installed.net</t>
  </si>
  <si>
    <t>https://www.linkedin.com/in/scott-jenkins-8765703/</t>
  </si>
  <si>
    <t>Surgery Partners</t>
  </si>
  <si>
    <t>Health Care, Hospital, Medical, Medical Device, Wellness</t>
  </si>
  <si>
    <t>Cleveland, Tennessee, United States</t>
  </si>
  <si>
    <t>Surgery Partners is a multi-specialty ambulatory surgery center providing outpatient and same-day surgery services.</t>
  </si>
  <si>
    <t>surgerypartners.com</t>
  </si>
  <si>
    <t>https://www.linkedin.com/company/surgery-partners-inc/</t>
  </si>
  <si>
    <t>Bain Capital Private Equity</t>
  </si>
  <si>
    <t>Eric Evans</t>
  </si>
  <si>
    <t>eric.evans@surgerypartners.com</t>
  </si>
  <si>
    <t>https://www.linkedin.com/in/eric-evans-399186/</t>
  </si>
  <si>
    <t>Q32 Bio</t>
  </si>
  <si>
    <t>Engineering, Human Resources, Information Technology, Medical &amp; Science, Operations</t>
  </si>
  <si>
    <t>Q32 Bio is a biotechnology company that develops treatments for patients with severe autoimmune and inflammatory diseases.</t>
  </si>
  <si>
    <t>q32bio.com</t>
  </si>
  <si>
    <t>https://www.linkedin.com/company/q32-bio-inc/</t>
  </si>
  <si>
    <t>info@q32bio.com</t>
  </si>
  <si>
    <t>Acorn Bioventures, OrbiMed, Atlas Venture</t>
  </si>
  <si>
    <t>Jodie Morrison</t>
  </si>
  <si>
    <t>https://www.linkedin.com/in/jodie-pope-morrison/</t>
  </si>
  <si>
    <t>Robovision</t>
  </si>
  <si>
    <t>Engineering, Information Technology, Management, Medical &amp; Science, Operations, Pro Services</t>
  </si>
  <si>
    <t>AgTech, Artificial Intelligence (AI), Computer Vision, Enterprise Software, Intelligent Systems, Machine Learning, PaaS, Robotics, SaaS, Software</t>
  </si>
  <si>
    <t>Robovision is the adaptive engine for image-to-action AI solutions.</t>
  </si>
  <si>
    <t>robovision.ai</t>
  </si>
  <si>
    <t>https://www.linkedin.com/company/robovisionai/about/</t>
  </si>
  <si>
    <t>info@robovision.eu</t>
  </si>
  <si>
    <t>Astanor Ventures, Target Global</t>
  </si>
  <si>
    <t>Jonathan Berte</t>
  </si>
  <si>
    <t>jonathan.berte@robovision.ai</t>
  </si>
  <si>
    <t>https://www.linkedin.com/in/jonathanberte/?originalSubdomain=be</t>
  </si>
  <si>
    <t>Anext Bank</t>
  </si>
  <si>
    <t>Anext Bank is a digital banking platform that offers banking, finance, and financial services.</t>
  </si>
  <si>
    <t>anext.com.sg</t>
  </si>
  <si>
    <t>https://www.linkedin.com/company/anextbank</t>
  </si>
  <si>
    <t>Su Mei Toh</t>
  </si>
  <si>
    <t>https://www.linkedin.com/in/su-mei-toh-21646b6/?original_referer=https%3A%2F%2Fwww%2Egoogle%2Ecom%2F&amp;originalSubdomain=sg</t>
  </si>
  <si>
    <t>Zapata Computing</t>
  </si>
  <si>
    <t>Computer, Quantum Computing, Software</t>
  </si>
  <si>
    <t>Zapata Computing is a quantum software company that offers computing solutions for industrial and commercial use.</t>
  </si>
  <si>
    <t>zapatacomputing.com</t>
  </si>
  <si>
    <t>https://www.linkedin.com/company/zapata-computing/</t>
  </si>
  <si>
    <t>info@zapatacomputing.com</t>
  </si>
  <si>
    <t>Comcast Ventures, Pitango VC, Prelude Ventures, Comcast Ventures, Prelude Ventures, Pillar VC, The Engine</t>
  </si>
  <si>
    <t>Christopher Savoie</t>
  </si>
  <si>
    <t>cjs@zapatacomputing.com</t>
  </si>
  <si>
    <t>https://www.linkedin.com/in/chsavoie/</t>
  </si>
  <si>
    <t>Adonmo</t>
  </si>
  <si>
    <t>Advertising, Digital Signage, Direct Marketing, Hardware, Outdoor Advertising</t>
  </si>
  <si>
    <t>Adonmo specialises in OOH digital advertising, enabling targeted ads at relevant localities using Hyperlocal Intelligence &amp; patented tech</t>
  </si>
  <si>
    <t>adonmo.com</t>
  </si>
  <si>
    <t>https://www.linkedin.com/company/27095956/</t>
  </si>
  <si>
    <t>sravanth@adonmo.com</t>
  </si>
  <si>
    <t>91 733 733 733 0</t>
  </si>
  <si>
    <t>Alteria Capital, Northern Arc, Zomato, BAce Capital, Astarc Ventures</t>
  </si>
  <si>
    <t>Sandeep Bommireddi</t>
  </si>
  <si>
    <t>sandeep@adonmo.com</t>
  </si>
  <si>
    <t>https://www.linkedin.com/in/sandeep-bommireddi/?originalSubdomain=in</t>
  </si>
  <si>
    <t>Activeloop</t>
  </si>
  <si>
    <t>Artificial Intelligence (AI), GPU, Machine Learning, Software, Training</t>
  </si>
  <si>
    <t>Activeloop empowers enterprises to organize complex unstructured data and retrieve knowledge with AI</t>
  </si>
  <si>
    <t>activeloop.ai</t>
  </si>
  <si>
    <t>https://www.linkedin.com/company/activeloop</t>
  </si>
  <si>
    <t>hello@activeloop.ai</t>
  </si>
  <si>
    <t>Alumni Ventures, Streamlined Ventures, Streamlined Ventures, 468 Capital, CM Ventures</t>
  </si>
  <si>
    <t>Davit Buniatyan</t>
  </si>
  <si>
    <t>davit@activeloop.ai</t>
  </si>
  <si>
    <t>https://www.linkedin.com/in/davidbuniatyan/</t>
  </si>
  <si>
    <t>Africa Finance Corporation</t>
  </si>
  <si>
    <t>Finance, Human Resources, Legal, Management, Operations</t>
  </si>
  <si>
    <t>AFC is an investment grade multilateral finance institution.</t>
  </si>
  <si>
    <t>africafc.org</t>
  </si>
  <si>
    <t>https://www.linkedin.com/company/africa-finance-corporation</t>
  </si>
  <si>
    <t>contact@africafc.org</t>
  </si>
  <si>
    <t>+234 1 279 9600</t>
  </si>
  <si>
    <t>Public Investment Corporation, India Exim Bank, OPEC Fund, MUFG Bank, Sumitomo Mitsui Banking Corporation, The Export-Import Bank of China</t>
  </si>
  <si>
    <t>Samaila Zubairu</t>
  </si>
  <si>
    <t>samaila.zubairu@africafc.org</t>
  </si>
  <si>
    <t>https://www.linkedin.com/in/samaila-zubairu-39a99330/</t>
  </si>
  <si>
    <t>Illuvium</t>
  </si>
  <si>
    <t>Engineering, Finance, Human Resources, Operations</t>
  </si>
  <si>
    <t>Gamification, Gaming</t>
  </si>
  <si>
    <t>Illuvium makes a game that rewards players with the opportunity to explore and capture NFT creatures, known as Illuvials, in combat.</t>
  </si>
  <si>
    <t>illuvium.io</t>
  </si>
  <si>
    <t>https://www.linkedin.com/company/illuvium-io</t>
  </si>
  <si>
    <t>Animoca Brands, Arrington Capital, King River Capital, The Spartan Group, Framework Ventures, Framework Ventures</t>
  </si>
  <si>
    <t>Kieran Warwick</t>
  </si>
  <si>
    <t>kieran.warwick@illuvium.io</t>
  </si>
  <si>
    <t>https://www.linkedin.com/in/kieran-warwick-66194b79/?originalSubdomain=au</t>
  </si>
  <si>
    <t>BioXcel Therapeutics</t>
  </si>
  <si>
    <t>Artificial Intelligence (AI), Biopharma, Biotechnology, Health Care</t>
  </si>
  <si>
    <t>BioXcel Therapeutics is a clinical stage biopharmaceutical company focused on drug development that utilizes novel artificial intelligence.</t>
  </si>
  <si>
    <t>bioxceltherapeutics.com</t>
  </si>
  <si>
    <t>https://www.linkedin.com/company/bioxcel-therapeutics</t>
  </si>
  <si>
    <t>info@bioxceltherapeutics.com</t>
  </si>
  <si>
    <t>203 643 8060</t>
  </si>
  <si>
    <t>Vimal Mehta</t>
  </si>
  <si>
    <t>vmehta@bioxcel.com</t>
  </si>
  <si>
    <t>https://www.linkedin.com/in/vimal-mehta-724112a/</t>
  </si>
  <si>
    <t>PHINIA</t>
  </si>
  <si>
    <t>Fuel, Industrial, Manufacturing, Mechanical Engineering, Oil and Gas</t>
  </si>
  <si>
    <t>PHINIA specialies in developing fuel injection equipment solution, Gasoline Direct Injection Systems and Electrical Systems.</t>
  </si>
  <si>
    <t>phinia.com</t>
  </si>
  <si>
    <t>https://www.linkedin.com/company/phiniainc/</t>
  </si>
  <si>
    <t>media@phinia.com</t>
  </si>
  <si>
    <t>1 248-754-9200</t>
  </si>
  <si>
    <t>Brady Ericson</t>
  </si>
  <si>
    <t>bericson@phinia.com</t>
  </si>
  <si>
    <t>https://www.linkedin.com/in/brady-ericson-6342aa/</t>
  </si>
  <si>
    <t>UniUni</t>
  </si>
  <si>
    <t>Delivery, Delivery Service, E-Commerce</t>
  </si>
  <si>
    <t>UniUni - New generation crowdsourcing eCommerce last-mile delivery solutions.</t>
  </si>
  <si>
    <t>uniuni.com</t>
  </si>
  <si>
    <t>https://www.linkedin.com/company/uniunidelivery/mycompany/?viewAsMember=true</t>
  </si>
  <si>
    <t>david@uniuni.com</t>
  </si>
  <si>
    <t>DCM Ventures, Fosun RZ Capital, Vision Plus Capital, Celtic House Venture Partners, ZongTeng Group, Red Thread Ventures</t>
  </si>
  <si>
    <t>Peter Lu</t>
  </si>
  <si>
    <t>peter.lu@uniuni.com</t>
  </si>
  <si>
    <t>https://www.linkedin.com/in/peter-lu-ab6b6136/?originalSubdomain=ca</t>
  </si>
  <si>
    <t>Husk Power Systems</t>
  </si>
  <si>
    <t>Artificial Intelligence (AI), E-Commerce, Electrical Distribution, Energy, Energy Efficiency, Renewable Energy, Social Entrepreneurship, Solar</t>
  </si>
  <si>
    <t>Husk is the leading net-zero energy company serving rural Africa and Asia and operator of the largest fleet of community solar minigrids.</t>
  </si>
  <si>
    <t>huskpowersystems.com</t>
  </si>
  <si>
    <t>https://www.linkedin.com/company/husk-power-systems</t>
  </si>
  <si>
    <t>marketing@huskpowersystems.com</t>
  </si>
  <si>
    <t>European Investment Bank, KFW DEG, EDFI ElectriFI, India Renewable Energy Development Agency, FMO, Shell Ventures, Acumen, Bamboo Capital Partners, Acumen, Cisco Investments, DFJ Element</t>
  </si>
  <si>
    <t>Manoj Sinha</t>
  </si>
  <si>
    <t>sinha@huskpowersystems.com</t>
  </si>
  <si>
    <t>https://www.linkedin.com/in/manoj-sinha-835b227/</t>
  </si>
  <si>
    <t>MyShell</t>
  </si>
  <si>
    <t>Artificial Intelligence (AI), Human Computer Interaction, Mobile Apps, Software</t>
  </si>
  <si>
    <t>MyShell is a decentralized and comprehensive platform for discovering, creating, and staking AI-native apps.</t>
  </si>
  <si>
    <t>myshell.ai</t>
  </si>
  <si>
    <t>https://www.linkedin.com/company/myshell-ai/</t>
  </si>
  <si>
    <t>Dragonfly, INCE Capital</t>
  </si>
  <si>
    <t>Ethan Sun</t>
  </si>
  <si>
    <t>ethan@myshell.ai</t>
  </si>
  <si>
    <t>https://www.linkedin.com/in/ethan-sun-bb0ba828a/?originalSubdomain=cn</t>
  </si>
  <si>
    <t>Marathon Oil</t>
  </si>
  <si>
    <t>Energy, Mining, Oil and Gas, Renewable Energy</t>
  </si>
  <si>
    <t>Marathon Oil is an international independent energy company engaged in exploration and production.</t>
  </si>
  <si>
    <t>marathonoil.com</t>
  </si>
  <si>
    <t>http://www.linkedin.com/company/marathon-oil-corporation</t>
  </si>
  <si>
    <t>(713) 513-6008</t>
  </si>
  <si>
    <t>Lee Tillman</t>
  </si>
  <si>
    <t>ltillman@marathonoil.com</t>
  </si>
  <si>
    <t>https://www.linkedin.com/in/lee-tillman-30524129/</t>
  </si>
  <si>
    <t>VitalHub</t>
  </si>
  <si>
    <t>Electronic Health Record (EHR), Enterprise Software, Health Care, Hospital, mHealth</t>
  </si>
  <si>
    <t>VitalHub provides EHR, case management, and mobile solutions to a wide range of health and human service providers.</t>
  </si>
  <si>
    <t>vitalhub.com</t>
  </si>
  <si>
    <t>http://www.linkedin.com/company/vitalhub-corp</t>
  </si>
  <si>
    <t>info@vitalhub.com</t>
  </si>
  <si>
    <t>+1 416-699-0123</t>
  </si>
  <si>
    <t>Francis Shen, Echelon Wealth Partners, Paradigm Capital</t>
  </si>
  <si>
    <t>Dan Matlow</t>
  </si>
  <si>
    <t>https://www.linkedin.com/in/dan-matlow-753a7713/?originalSubdomain=ca</t>
  </si>
  <si>
    <t>FLock.io</t>
  </si>
  <si>
    <t>Artificial Intelligence (AI), Blockchain, Machine Learning, Web3</t>
  </si>
  <si>
    <t>We build Federated Learning Blocks: A native Web3 Data Privacy solution for Artificial Intelligence</t>
  </si>
  <si>
    <t>flock.io</t>
  </si>
  <si>
    <t>https://www.linkedin.com/company/flock-io</t>
  </si>
  <si>
    <t>hello@flock.io</t>
  </si>
  <si>
    <t>Lightspeed Faction, Tagus Capital</t>
  </si>
  <si>
    <t>Jiahao Sun</t>
  </si>
  <si>
    <t>jiahao@flock.io</t>
  </si>
  <si>
    <t>https://www.linkedin.com/in/jiahao7sun?originalSubdomain=uk</t>
  </si>
  <si>
    <t>0G Labs</t>
  </si>
  <si>
    <t>0G Labs is a technology startup that focuses on new solutions, particularly in blockchain technology and decentralization.</t>
  </si>
  <si>
    <t>0g.ai</t>
  </si>
  <si>
    <t>https://www.linkedin.com/company/0g-labs/</t>
  </si>
  <si>
    <t>Alumni Ventures, Hack VC</t>
  </si>
  <si>
    <t>Michael Heinrich</t>
  </si>
  <si>
    <t>michael@0g.ai</t>
  </si>
  <si>
    <t>https://www.linkedin.com/in/mheinrich/</t>
  </si>
  <si>
    <t>NewRetirement</t>
  </si>
  <si>
    <t>Financial Services, FinTech, InsurTech, Retirement</t>
  </si>
  <si>
    <t>Mill Valley, California, United States</t>
  </si>
  <si>
    <t>NewRetirement is a financial planning platform for employers and individuals.</t>
  </si>
  <si>
    <t>newretirement.com</t>
  </si>
  <si>
    <t>https://www.linkedin.com/company/newretirement/</t>
  </si>
  <si>
    <t>customer_service@newretirement.com</t>
  </si>
  <si>
    <t>+1 866 441 0246</t>
  </si>
  <si>
    <t>Allegis Capital</t>
  </si>
  <si>
    <t>Steve Chen</t>
  </si>
  <si>
    <t>steve@newretirement.com</t>
  </si>
  <si>
    <t>https://www.linkedin.com/in/secventures/</t>
  </si>
  <si>
    <t>Parallel</t>
  </si>
  <si>
    <t>Blockchain, Online Games</t>
  </si>
  <si>
    <t>Parallel is a Sci-Fi Card Game with NFTs.</t>
  </si>
  <si>
    <t>parallel.life</t>
  </si>
  <si>
    <t>https://www.linkedin.com/company/parallelstudios</t>
  </si>
  <si>
    <t>info@parallelnft.com</t>
  </si>
  <si>
    <t>Solana Ventures, VanEck, Paradigm</t>
  </si>
  <si>
    <t>Sascha Darius Mojtahedi</t>
  </si>
  <si>
    <t>sascha@parallelnft.com</t>
  </si>
  <si>
    <t>https://www.linkedin.com/in/sascha-darius-mojtahedi/?original_referer=https%3A%2F%2Fwww%2Egoogle%2Ecom%2F&amp;originalSubdomain=ca</t>
  </si>
  <si>
    <t>Praxis Precision Medicines</t>
  </si>
  <si>
    <t>Alternative Medicine, Biotechnology, Health Care, Medical, Precision Medicine</t>
  </si>
  <si>
    <t>Praxis develops therapies for CNS disorders by leveraging genetic insights into neuronal imbalances, targeting rare to common conditions.</t>
  </si>
  <si>
    <t>praxismedicines.com</t>
  </si>
  <si>
    <t>https://www.linkedin.com/company/praxis-precision-medicines-inc/</t>
  </si>
  <si>
    <t>(617)949-2220</t>
  </si>
  <si>
    <t>Eventide</t>
  </si>
  <si>
    <t>$698.2M</t>
  </si>
  <si>
    <t>Marcio Souza</t>
  </si>
  <si>
    <t>marcio@praxismedicines.com</t>
  </si>
  <si>
    <t>https://www.linkedin.com/in/marcio-souza-2b02837/</t>
  </si>
  <si>
    <t>Avalo Therapeutics</t>
  </si>
  <si>
    <t>Avalo Therapeutics is a clinical-stage biopharmaceutical company.</t>
  </si>
  <si>
    <t>avalotx.com</t>
  </si>
  <si>
    <t>https://www.linkedin.com/company/avalotx</t>
  </si>
  <si>
    <t>Commodore Capital, TCG Crossover</t>
  </si>
  <si>
    <t>Garry Neil</t>
  </si>
  <si>
    <t>gneil@avalotx.com</t>
  </si>
  <si>
    <t>https://www.linkedin.com/in/garry-neil-1070101/</t>
  </si>
  <si>
    <t>ValidMind</t>
  </si>
  <si>
    <t>Artificial Intelligence (AI), Banking, Financial Services, Information Technology, Insurance, Machine Learning, Risk Management, Software</t>
  </si>
  <si>
    <t>ValidMind is an AI Governance and Risk Management solution provider focused on the Financial Services industry.</t>
  </si>
  <si>
    <t>validmind.com</t>
  </si>
  <si>
    <t>https://www.linkedin.com/company/validmind/</t>
  </si>
  <si>
    <t>contact@validmind.ai</t>
  </si>
  <si>
    <t>Point72 Ventures</t>
  </si>
  <si>
    <t>Jonas Jacobi</t>
  </si>
  <si>
    <t>jonas@validmind.com</t>
  </si>
  <si>
    <t>https://www.linkedin.com/in/jonasjacobi/</t>
  </si>
  <si>
    <t>PipeDreams</t>
  </si>
  <si>
    <t>Consumer, Home Services, Information Technology, Internet, Service Industry</t>
  </si>
  <si>
    <t>Alameda, California, United States</t>
  </si>
  <si>
    <t>PipeDreams is the next gen, tech-powered home services provider.</t>
  </si>
  <si>
    <t>pipedreams.com</t>
  </si>
  <si>
    <t>https://www.linkedin.com/company/pipedreams-ventures/</t>
  </si>
  <si>
    <t>info@pipedreamsventures.com</t>
  </si>
  <si>
    <t>Canvas Ventures, Plural</t>
  </si>
  <si>
    <t>Tod Sacerdoti</t>
  </si>
  <si>
    <t>tod@pipedream.com</t>
  </si>
  <si>
    <t>https://www.linkedin.com/in/sacerdoti/</t>
  </si>
  <si>
    <t>K-Bro Linen</t>
  </si>
  <si>
    <t>Laundry and Dry-cleaning, Logistics, Supply Chain Management</t>
  </si>
  <si>
    <t>K-Bro is a provider of environmentally conscious and cost-effective laundry and linen services.</t>
  </si>
  <si>
    <t>k-brolinen.com</t>
  </si>
  <si>
    <t>https://in.linkedin.com/company/k-bro-linen-systems-inc</t>
  </si>
  <si>
    <t>250 474 5680</t>
  </si>
  <si>
    <t>Canadian Western Bank, National Bank of Canada</t>
  </si>
  <si>
    <t>Linda Mccurdy</t>
  </si>
  <si>
    <t>linda.mccurdy@k-brolinen.com</t>
  </si>
  <si>
    <t>https://www.linkedin.com/in/linda-mccurdy-b79b38ab/?original_referer=https%3A%2F%2Fwww%2Egoogle%2Ecom%2F&amp;originalSubdomain=ca</t>
  </si>
  <si>
    <t>Xilio Therapeutics</t>
  </si>
  <si>
    <t>Biopharma, Biotechnology, Health Care, Oncology, Therapeutics</t>
  </si>
  <si>
    <t>Xilio Therapeutics is a biotechnology company that develops tumor-activated immuno-oncology therapies.</t>
  </si>
  <si>
    <t>xiliotx.com</t>
  </si>
  <si>
    <t>https://www.linkedin.com/company/xilio-tx</t>
  </si>
  <si>
    <t>+1 617 430 4680</t>
  </si>
  <si>
    <t>Rock Springs Capital,Takeda Ventures, Atlas Venture, F-Prime Capital, F-Prime Capital</t>
  </si>
  <si>
    <t>$426.7M</t>
  </si>
  <si>
    <t>Rene Russo</t>
  </si>
  <si>
    <t>rrusso@xiliotx.com</t>
  </si>
  <si>
    <t>https://www.linkedin.com/in/rene-russo-7488966/</t>
  </si>
  <si>
    <t>Zafran Security</t>
  </si>
  <si>
    <t>Information Technology, Network Security, Software</t>
  </si>
  <si>
    <t>Zafran offers Risk Mitigation which leverages current security policies to protect enterprises during crucial exploitation periods.</t>
  </si>
  <si>
    <t>zafran.io</t>
  </si>
  <si>
    <t>https://www.linkedin.com/company/zafran-security/</t>
  </si>
  <si>
    <t>info@zafran.io</t>
  </si>
  <si>
    <t>Cyberstarts, Sequoia Capital</t>
  </si>
  <si>
    <t>Sanaz Yashar</t>
  </si>
  <si>
    <t>sanaz@zafran.io</t>
  </si>
  <si>
    <t>https://www.linkedin.com/in/sanaz-yashar/</t>
  </si>
  <si>
    <t>Tune AI</t>
  </si>
  <si>
    <t>Artificial Intelligence (AI), Developer Tools, Enterprise Software, Generative AI, Machine Learning, Software</t>
  </si>
  <si>
    <t>GenAI stack for enterprises to build their custom models</t>
  </si>
  <si>
    <t>tunehq.ai</t>
  </si>
  <si>
    <t>https://linkedin.com/company/tuneai/</t>
  </si>
  <si>
    <t>admin@nimblebox.ai</t>
  </si>
  <si>
    <t>415-799-9669</t>
  </si>
  <si>
    <t>Flipkart Ventures, Venture Catalysts, Techstars</t>
  </si>
  <si>
    <t>Anshuman Pandey</t>
  </si>
  <si>
    <t>anshuman@tunehq.ai</t>
  </si>
  <si>
    <t>https://www.linkedin.com/in/gpt4/</t>
  </si>
  <si>
    <t>Champ</t>
  </si>
  <si>
    <t>Engineering, Finance, Information Technology, Management, Marketing, Medical &amp; Science, Operations, Product, Sales</t>
  </si>
  <si>
    <t>SaaS, Software</t>
  </si>
  <si>
    <t>SaaS solutions to create, manage and transfer digital vehicle titles for insurance carriers, lenders, state govt, vehicle retailers and OEMs</t>
  </si>
  <si>
    <t>champtitles.com</t>
  </si>
  <si>
    <t>http://linkedin.com/company/champtitles</t>
  </si>
  <si>
    <t>info@champtitles.com</t>
  </si>
  <si>
    <t>Point72 Ventures, Eos Venture Partners, W. R. Berkley, John Benis</t>
  </si>
  <si>
    <t>Shane Mcrann Bigelow</t>
  </si>
  <si>
    <t>shane@champtitles.com</t>
  </si>
  <si>
    <t>https://www.linkedin.com/in/shanemcrannbigelow/</t>
  </si>
  <si>
    <t>Avenzo Therapeutics</t>
  </si>
  <si>
    <t>Biotechnology, Health Care, Medical, Oncology, Therapeutics</t>
  </si>
  <si>
    <t>Avenzo Therapeutics specializes in the development of oncology therapies for cancer treatment.</t>
  </si>
  <si>
    <t>avenzotx.com</t>
  </si>
  <si>
    <t>https://www.linkedin.com/company/avenzotx</t>
  </si>
  <si>
    <t>Deep Track Capital, New Enterprise Associates, Sands Capital Ventures, Sofinnova Investments</t>
  </si>
  <si>
    <t>Athena Countouriotis</t>
  </si>
  <si>
    <t>acountouriotis@avenzotx.com</t>
  </si>
  <si>
    <t>https://www.linkedin.com/in/athena-countouriotis-md-14aaa7162/</t>
  </si>
  <si>
    <t>Everfox</t>
  </si>
  <si>
    <t>Cyber Security, Information and Communications Technology (ICT), Network Security</t>
  </si>
  <si>
    <t>Herndon, Virginia, United States</t>
  </si>
  <si>
    <t>Everfox is a cybersecurity company that provides cross-domain, threat protection, and insider risk solutions for organizations.</t>
  </si>
  <si>
    <t>everfox.com</t>
  </si>
  <si>
    <t>https://www.linkedin.com/company/everfox/</t>
  </si>
  <si>
    <t>ethics@forcepointgov.com</t>
  </si>
  <si>
    <t>+1 703 318 7134</t>
  </si>
  <si>
    <t>Sean Berg</t>
  </si>
  <si>
    <t>sean.berg@everfox.com</t>
  </si>
  <si>
    <t>https://www.linkedin.com/in/sean-berg-0356711/</t>
  </si>
  <si>
    <t>Uzum</t>
  </si>
  <si>
    <t>Business Development, Digital Marketing, Software</t>
  </si>
  <si>
    <t>Uzum is a digital ecosystem for online shopping, payments, and business services.</t>
  </si>
  <si>
    <t>uzum.com</t>
  </si>
  <si>
    <t>https://www.linkedin.com/company/uzum-uz</t>
  </si>
  <si>
    <t>FinSight Ventures</t>
  </si>
  <si>
    <t>Djasur Djumaev</t>
  </si>
  <si>
    <t>djasur@uzum.com</t>
  </si>
  <si>
    <t>https://uz.linkedin.com/in/djasur-djumaev-b84855273</t>
  </si>
  <si>
    <t>ETG</t>
  </si>
  <si>
    <t>Engineering, Finance, Human Resources, Legal, Management, Marketing, Operations, Pro Services, Sales</t>
  </si>
  <si>
    <t>Agriculture, Food and Beverage, Infrastructure</t>
  </si>
  <si>
    <t>ETG is one of the largest &amp; fastest growing integrated agricultural conglomerates present across more than 48 countries.</t>
  </si>
  <si>
    <t>etgworld.com</t>
  </si>
  <si>
    <t>https://www.linkedin.com/company/export-trading-group/about/</t>
  </si>
  <si>
    <t>info@etgworld.com</t>
  </si>
  <si>
    <t>African Development Bank, Finnfund, Standard Chartered Private Equity</t>
  </si>
  <si>
    <t>Rav Kapoor</t>
  </si>
  <si>
    <t>rav.kapoor@etgworld.com</t>
  </si>
  <si>
    <t>https://www.linkedin.com/in/rav-kapoor-7320aa19/?original_referer=https%3A%2F%2Fwww%2Egoogle%2Ecom%2F&amp;originalSubdomain=ca</t>
  </si>
  <si>
    <t>MGM Resorts International</t>
  </si>
  <si>
    <t>Gambling, Hospitality, Resorts</t>
  </si>
  <si>
    <t>MGM Resorts International is a hospitality firm that operates casinos, restaurants, and recreational resorts.</t>
  </si>
  <si>
    <t>mgmresorts.com</t>
  </si>
  <si>
    <t>http://www.linkedin.com/company/1075291</t>
  </si>
  <si>
    <t>grant@mgmresorts.email</t>
  </si>
  <si>
    <t>702-693-7120</t>
  </si>
  <si>
    <t>IAC</t>
  </si>
  <si>
    <t>Bill Hornbuckle</t>
  </si>
  <si>
    <t>bhornbuckle@mgmresorts.com</t>
  </si>
  <si>
    <t>https://www.linkedin.com/in/bill-hornbuckle/</t>
  </si>
  <si>
    <t>LineLeap</t>
  </si>
  <si>
    <t>iOS, Software</t>
  </si>
  <si>
    <t>LineLeap is obsessed with perfecting the nightlife experience. The perfect night is hassle free and convenient. It's fun, faster.</t>
  </si>
  <si>
    <t>lineleap.com</t>
  </si>
  <si>
    <t>https://www.linkedin.com/company/lineleap/</t>
  </si>
  <si>
    <t>help@lineleap.com</t>
  </si>
  <si>
    <t>646-846-7445</t>
  </si>
  <si>
    <t>Alumni Ventures, Y Combinator</t>
  </si>
  <si>
    <t>Patrick Skelly</t>
  </si>
  <si>
    <t>pskelly@lineleap.com</t>
  </si>
  <si>
    <t>https://www.linkedin.com/in/patrick-skelly-b0a51877/</t>
  </si>
  <si>
    <t>Ursa Space Systems</t>
  </si>
  <si>
    <t>Analytics, Business Intelligence, Information Technology, Predictive Analytics</t>
  </si>
  <si>
    <t>Ursa helps traders and analysts in the finance and energy industries make informed decisions.</t>
  </si>
  <si>
    <t>ursaspace.com</t>
  </si>
  <si>
    <t>https://www.linkedin.com/company/ursa-space-systems-inc-</t>
  </si>
  <si>
    <t>info@ursaspace.com</t>
  </si>
  <si>
    <t>+1 607 216 6234</t>
  </si>
  <si>
    <t>Dorilton Capital, Razor's Edge Ventures, RRE Ventures, Paladin Capital Group</t>
  </si>
  <si>
    <t>Adam Maher</t>
  </si>
  <si>
    <t>adam@ursaspace.com</t>
  </si>
  <si>
    <t>https://www.linkedin.com/in/adam-maher-17969731/</t>
  </si>
  <si>
    <t>CURO Financial Technologies</t>
  </si>
  <si>
    <t>Wichita, Kansas, United States</t>
  </si>
  <si>
    <t>CURO provides payday and installment loans to non-prime consumers.</t>
  </si>
  <si>
    <t>curo.com</t>
  </si>
  <si>
    <t>https://www.linkedin.com/company/curo-financial-technologies-corp/</t>
  </si>
  <si>
    <t>316-4251410</t>
  </si>
  <si>
    <t>Atalaya Capital</t>
  </si>
  <si>
    <t>$623M</t>
  </si>
  <si>
    <t>Doug Clark</t>
  </si>
  <si>
    <t>doug@curo.com</t>
  </si>
  <si>
    <t>https://www.linkedin.com/in/doug-clark-6798a64#:~:text=Doug%20Clark%20%2D%20CURO%20Financial%20Technologies%20Corp%20%7C%20LinkedIn</t>
  </si>
  <si>
    <t>Alice &amp; Bob</t>
  </si>
  <si>
    <t>Information Services, Information Technology, Quantum Computing</t>
  </si>
  <si>
    <t>Alice&amp;Bob build Universal, Error-free, Quantum Computers to help industries and researchers solve the hardest problems.</t>
  </si>
  <si>
    <t>alice-bob.com</t>
  </si>
  <si>
    <t>https://www.linkedin.com/company/alice-bob/</t>
  </si>
  <si>
    <t>contact@alice-bob.com</t>
  </si>
  <si>
    <t>Bpifrance, Bpifrance, Breega, Elaia, European Innovation Council, Breega, Elaia, AGORANOV</t>
  </si>
  <si>
    <t>Théau Peronnin</t>
  </si>
  <si>
    <t>theau.peronnin@alice-bob.com</t>
  </si>
  <si>
    <t>https://fr.linkedin.com/in/theau-peronnin</t>
  </si>
  <si>
    <t>Confetti</t>
  </si>
  <si>
    <t>Human Resources, Management, Marketing, Operations, Pro Services, Sales</t>
  </si>
  <si>
    <t>B2B, Employee Benefits, Event Management, Events, Leisure, Sports</t>
  </si>
  <si>
    <t>Discover unique workplace activities &amp; corporate events that fit your company's culture, goals &amp; budget.</t>
  </si>
  <si>
    <t>withconfetti.com</t>
  </si>
  <si>
    <t>https://www.linkedin.com/company/withconfetti/</t>
  </si>
  <si>
    <t>info@withconfetti.com</t>
  </si>
  <si>
    <t>917-310-3193</t>
  </si>
  <si>
    <t>Entrée Capital, IN Venture, Niklas Ostberg</t>
  </si>
  <si>
    <t>Lee Rubin</t>
  </si>
  <si>
    <t>lee@withconfetti.com</t>
  </si>
  <si>
    <t>https://www.linkedin.com/in/rubinl/</t>
  </si>
  <si>
    <t>Rexford Industrial Realty</t>
  </si>
  <si>
    <t>Rexford Industrial Realty, Inc. is a equity real estate investment trust. The firm invests in the real estate markets of Southern</t>
  </si>
  <si>
    <t>rexfordindustrial.com</t>
  </si>
  <si>
    <t>http://www.linkedin.com/company/rexford-industrial</t>
  </si>
  <si>
    <t>howards@rexfordindustrial.com</t>
  </si>
  <si>
    <t>(310) 966-1680</t>
  </si>
  <si>
    <t>Howard Schwimmer</t>
  </si>
  <si>
    <t>https://www.linkedin.com/in/howard-schwimmer-b0100414/</t>
  </si>
  <si>
    <t>An AI-Driven DePIN RollApp</t>
  </si>
  <si>
    <t>Igor K</t>
  </si>
  <si>
    <t>https://uk.linkedin.com/in/igorkol/en#:~:text=Igor%20K%20%2D%20Chief%20Executive%20Officer%20%2D%20Rivalz%20Network%20%7C%20LinkedIn</t>
  </si>
  <si>
    <t>Picogrid</t>
  </si>
  <si>
    <t>Artificial Intelligence (AI), Government, Industrial, Military</t>
  </si>
  <si>
    <t>Picogrid builds a unified platform for autonomous systems.</t>
  </si>
  <si>
    <t>picogrid.com</t>
  </si>
  <si>
    <t>https://www.linkedin.com/company/picogrid</t>
  </si>
  <si>
    <t>Alumni Ventures, Initialized Capital</t>
  </si>
  <si>
    <t>Zane Mountcastle</t>
  </si>
  <si>
    <t>zane@picogrid.io</t>
  </si>
  <si>
    <t>https://www.linkedin.com/in/zanemountcastle/</t>
  </si>
  <si>
    <t>Vizcom</t>
  </si>
  <si>
    <t>California City, California, United States</t>
  </si>
  <si>
    <t>Vizcom is an AI-powered creative tool designed for industrial designers and artists.</t>
  </si>
  <si>
    <t>vizcom.ai</t>
  </si>
  <si>
    <t>https://www.linkedin.com/company/vizcomco</t>
  </si>
  <si>
    <t>jordan@vizcom.ai</t>
  </si>
  <si>
    <t>Index Ventures, Unusual Ventures</t>
  </si>
  <si>
    <t>Jordan Taylor</t>
  </si>
  <si>
    <t>https://www.linkedin.com/in/jordan-taylor-4490797a/</t>
  </si>
  <si>
    <t>Heidelberg Materials</t>
  </si>
  <si>
    <t>1873-01-01</t>
  </si>
  <si>
    <t>Building Material, Construction, Manufacturing</t>
  </si>
  <si>
    <t>Heidelberg, Baden-Wurttemberg, Germany</t>
  </si>
  <si>
    <t>Heidelberg Materials is a manufacturing company that manufactures building materials such as cement, concrete, and aggregates.</t>
  </si>
  <si>
    <t>heidelbergmaterials.com</t>
  </si>
  <si>
    <t>https://www.linkedin.com/company/heidelbergmaterials</t>
  </si>
  <si>
    <t>dietmar.cramer@heidelbergmaterials.com</t>
  </si>
  <si>
    <t>+49 6221 481 13653</t>
  </si>
  <si>
    <t>Dominik Von Achten</t>
  </si>
  <si>
    <t>dominik.vonachten@heidelbergmaterials.com</t>
  </si>
  <si>
    <t>https://de.linkedin.com/in/dr-dominik-von-achten#:~:text=Dr.,%E2%80%93%20CEO%20%E2%80%93%20Heidelberg%20Materials%20%7C%20LinkedIn</t>
  </si>
  <si>
    <t>Zapp Electric Vehicles</t>
  </si>
  <si>
    <t>High-performance two-wheel electric vehicle company</t>
  </si>
  <si>
    <t>zappev.com</t>
  </si>
  <si>
    <t>https://www.linkedin.com/company/zappevlimited</t>
  </si>
  <si>
    <t>info@zappev.com</t>
  </si>
  <si>
    <t>Yorkville Advisors, Cameron Parry</t>
  </si>
  <si>
    <t>Swin Chatsuwan</t>
  </si>
  <si>
    <t>swin@zappev.com</t>
  </si>
  <si>
    <t>https://ir.zappev.com/governance/management-team</t>
  </si>
  <si>
    <t>Abstract Security</t>
  </si>
  <si>
    <t>Abstract Security has developed a new platform with an AI-powered assistant to help centralize security analytics management.</t>
  </si>
  <si>
    <t>abstract.security</t>
  </si>
  <si>
    <t>https://www.linkedin.com/company/abstractsecurity</t>
  </si>
  <si>
    <t>getabstracted@abstract.security</t>
  </si>
  <si>
    <t>(650) 980 8260</t>
  </si>
  <si>
    <t>Crosslink Capital, Liquid 2 Ventures, Rally Ventures</t>
  </si>
  <si>
    <t>Colby Derodeff</t>
  </si>
  <si>
    <t>colby@abstract.security</t>
  </si>
  <si>
    <t>https://www.linkedin.com/in/colbyderodeff/</t>
  </si>
  <si>
    <t>Oka, The Carbon Insurance Company</t>
  </si>
  <si>
    <t>Business Development, Credit, Insurance</t>
  </si>
  <si>
    <t>Oka, The Carbon Insurance Company's objective is to establish a more secure and open market for carbon credits.</t>
  </si>
  <si>
    <t>carboninsurance.co</t>
  </si>
  <si>
    <t>https://www.linkedin.com/company/oka-the-carbon-insurance-company</t>
  </si>
  <si>
    <t>info@carboninsurance.com</t>
  </si>
  <si>
    <t>435-200-3222</t>
  </si>
  <si>
    <t>Aquiline Capital Partners, Firstminute Capital, Overview, Aquiline Technology Growth</t>
  </si>
  <si>
    <t>Chris Slater</t>
  </si>
  <si>
    <t>chris.slater@carboninsurance.co</t>
  </si>
  <si>
    <t>https://uk.linkedin.com/in/chris-slater-0495b95</t>
  </si>
  <si>
    <t>Nkarta Therapeutics</t>
  </si>
  <si>
    <t>Nkarta Therapeutics is a developer of cell engineering platform created to build the next generation of cell therapies.</t>
  </si>
  <si>
    <t>nkartatx.com</t>
  </si>
  <si>
    <t>https://www.linkedin.com/company/nkarta-therapeutics-inc/</t>
  </si>
  <si>
    <t>info@nkartatx.com</t>
  </si>
  <si>
    <t>Samsara BioCapital, New Enterprise Associates, Novo Holdings, SR One</t>
  </si>
  <si>
    <t>$547.6M</t>
  </si>
  <si>
    <t>Paul Hastings</t>
  </si>
  <si>
    <t>phastings@nkartatx.com</t>
  </si>
  <si>
    <t>https://www.linkedin.com/in/paul-hastings-25365a6/</t>
  </si>
  <si>
    <t>Skyven Technologies</t>
  </si>
  <si>
    <t>Clean Energy, CleanTech, Energy, Energy Efficiency, Industrial, Renewable Energy, Sustainability</t>
  </si>
  <si>
    <t>Richardson, Texas, United States</t>
  </si>
  <si>
    <t>Skyven Technologies is an energy-as-a-service company with a mission to decarbonize industrial process heat.</t>
  </si>
  <si>
    <t>skyven.co</t>
  </si>
  <si>
    <t>http://www.linkedin.com/company/skyven-technologies</t>
  </si>
  <si>
    <t>info@skyven.co</t>
  </si>
  <si>
    <t>214-494-1152</t>
  </si>
  <si>
    <t>US Department of Energ, VoLo Earth Ventures, NSF Small Business Innovation Research / Small Business Technology Transfer (SBIR/STTR), National Science Foundation</t>
  </si>
  <si>
    <t>Arun Gupta</t>
  </si>
  <si>
    <t>agupta@skyven.co</t>
  </si>
  <si>
    <t>https://www.linkedin.com/in/arung12/</t>
  </si>
  <si>
    <t>Argonaut Gold</t>
  </si>
  <si>
    <t>Management Information Systems, Mining Technology, Precious Metals</t>
  </si>
  <si>
    <t>Argonaut Gold is a gold mining company that focuses on exploration, development, and production of gold projects.</t>
  </si>
  <si>
    <t>argonautgold.com</t>
  </si>
  <si>
    <t>https://www.linkedin.com/company/argonaut-gold-inc</t>
  </si>
  <si>
    <t>nichole.cowles@argonautgoldinc.com</t>
  </si>
  <si>
    <t>775-284-4422</t>
  </si>
  <si>
    <t>Alamos Gold</t>
  </si>
  <si>
    <t>Richard Young</t>
  </si>
  <si>
    <t>richard.young@argonautgold.com</t>
  </si>
  <si>
    <t>https://www.linkedin.com/in/richard-young-007a945a/?original_referer=https%3A%2F%2Fwww%2Egoogle%2Ecom%2F&amp;originalSubdomain=ca</t>
  </si>
  <si>
    <t>Herself</t>
  </si>
  <si>
    <t>Human Resources, Information Technology, Management</t>
  </si>
  <si>
    <t>Health Care, Medical, Personal Health, Primary and Urgent Care, Women's</t>
  </si>
  <si>
    <t>Saint Paul, Minnesota, United States</t>
  </si>
  <si>
    <t>Herself Health is a healthcare technology firm that provides advanced primary care to women over the age of 65.</t>
  </si>
  <si>
    <t>herself-health.com</t>
  </si>
  <si>
    <t>https://www.linkedin.com/company/herself-health-primarycare</t>
  </si>
  <si>
    <t>612-256-8225</t>
  </si>
  <si>
    <t>Accretive, Michael Cline, Juxtapose</t>
  </si>
  <si>
    <t>Kristen Helton</t>
  </si>
  <si>
    <t>kristen@herself-health.com</t>
  </si>
  <si>
    <t>https://www.linkedin.com/in/kristenlloydhelton/</t>
  </si>
  <si>
    <t>ZBiotics</t>
  </si>
  <si>
    <t>Biotechnology, Food and Beverage, Nutraceutical</t>
  </si>
  <si>
    <t>Maker of the world's 1st genetically engineered probiotic.</t>
  </si>
  <si>
    <t>zbiotics.com</t>
  </si>
  <si>
    <t>https://www.linkedin.com/company/zbiotics/</t>
  </si>
  <si>
    <t>info@zbiotics.com</t>
  </si>
  <si>
    <t>Oyster Ventures, Y Combinator</t>
  </si>
  <si>
    <t>Zachary Abbott</t>
  </si>
  <si>
    <t>zack@zbiotics.com</t>
  </si>
  <si>
    <t>https://www.linkedin.com/in/zaabbott/</t>
  </si>
  <si>
    <t>OpenPipe</t>
  </si>
  <si>
    <t>Artificial Intelligence (AI), Information Technology, SaaS, Software Engineering</t>
  </si>
  <si>
    <t>OpenPipe is an AI platform that enables software developers to build datasets and fine-tune prompts with a more affordable model.</t>
  </si>
  <si>
    <t>openpipe.ai</t>
  </si>
  <si>
    <t>https://www.linkedin.com/company/openpipe/</t>
  </si>
  <si>
    <t>founders@openpipe.ai</t>
  </si>
  <si>
    <t>Costanoa Ventures, Y Combinator</t>
  </si>
  <si>
    <t>David Corbitt</t>
  </si>
  <si>
    <t>david@openpipe.ai</t>
  </si>
  <si>
    <t>https://www.linkedin.com/in/davidcorbitt/</t>
  </si>
  <si>
    <t>Bedrock Security</t>
  </si>
  <si>
    <t>Artificial Intelligence (AI), Big Data, Cloud Management, Cloud Security, Cyber Security, Data Governance, Information Technology, Security</t>
  </si>
  <si>
    <t>Frictionless Data Security</t>
  </si>
  <si>
    <t>bedrock.security</t>
  </si>
  <si>
    <t>https://www.linkedin.com/company/bedrocksec</t>
  </si>
  <si>
    <t>hi@bedrock.security</t>
  </si>
  <si>
    <t>Greylock</t>
  </si>
  <si>
    <t>Bruno Kurtic</t>
  </si>
  <si>
    <t>bruno@bedrock.security</t>
  </si>
  <si>
    <t>https://www.linkedin.com/in/bkurtic/</t>
  </si>
  <si>
    <t>Lightshift Energy</t>
  </si>
  <si>
    <t>Engineering, Information Technology, Legal, Management, Operations</t>
  </si>
  <si>
    <t>Lightshift Energy is a utility-scale energy storage development company.</t>
  </si>
  <si>
    <t>lightshift.com</t>
  </si>
  <si>
    <t>https://www.linkedin.com/company/lightshift-energy</t>
  </si>
  <si>
    <t>cheapbulkaccs@gmail.com</t>
  </si>
  <si>
    <t>Bill Kearney</t>
  </si>
  <si>
    <t>bill@lightshiftvideo.com</t>
  </si>
  <si>
    <t>https://www.linkedin.com/in/bill-kearney/</t>
  </si>
  <si>
    <t>iBio</t>
  </si>
  <si>
    <t>Biotechnology, Genetics, Robotics, Therapeutics</t>
  </si>
  <si>
    <t>iBio is a technology platform that develops pharmaceutical product applications.</t>
  </si>
  <si>
    <t>ibioinc.com</t>
  </si>
  <si>
    <t>https://www.linkedin.com/company/ibio-inc.</t>
  </si>
  <si>
    <t>302-355-0650</t>
  </si>
  <si>
    <t>Woodforest National Bank</t>
  </si>
  <si>
    <t>Martin Brenner</t>
  </si>
  <si>
    <t>martin.brenner@ibioinc.com</t>
  </si>
  <si>
    <t>https://www.linkedin.com/in/martinbrenner/</t>
  </si>
  <si>
    <t>NHPC</t>
  </si>
  <si>
    <t>Energy, Energy Management, Hydroelectric, Power Grid, Renewable Energy</t>
  </si>
  <si>
    <t>NHPC is a Hydropower generation company that plans, promotes, and organizes an integrated and efficient development of power.</t>
  </si>
  <si>
    <t>nhpcindia.com</t>
  </si>
  <si>
    <t>https://www.linkedin.com/company/nhpclimited/</t>
  </si>
  <si>
    <t>webmaster@nhpc.nic.in</t>
  </si>
  <si>
    <t>0129-258850</t>
  </si>
  <si>
    <t>Suresh Kumar Dev</t>
  </si>
  <si>
    <t>https://www.linkedin.com/in/suresh-kumar-dev-12b461174/?original_referer=https%3A%2F%2Fwww%2Egoogle%2Ecom%2F&amp;originalSubdomain=in</t>
  </si>
  <si>
    <t>GCT Semiconductor</t>
  </si>
  <si>
    <t>Manufacturing, Semiconductor, Social Network, Wireless</t>
  </si>
  <si>
    <t>GCT Semiconductor is a fabless semiconductor company developing integrated circuit solutions for the wireless communications industry.</t>
  </si>
  <si>
    <t>gctsemi.com</t>
  </si>
  <si>
    <t>http://www.linkedin.com/company/gct-semiconductor</t>
  </si>
  <si>
    <t>contact_sales@gctsemi.com</t>
  </si>
  <si>
    <t>(140) 843-4604</t>
  </si>
  <si>
    <t>DoCoMo Capital, JAIC America, Pequot Capital, Parakletos Ventures</t>
  </si>
  <si>
    <t>John Schlaefer</t>
  </si>
  <si>
    <t>jschlaefer@gctsemi.com</t>
  </si>
  <si>
    <t>https://www.linkedin.com/in/john-schlaefer-a4361316/</t>
  </si>
  <si>
    <t>ELEMENT Insurance</t>
  </si>
  <si>
    <t>B2B, Financial Services, Insurance, InsurTech</t>
  </si>
  <si>
    <t>ELEMENT Insurance is a technology company that offers white-label product solutions for digital insurance.</t>
  </si>
  <si>
    <t>element.in</t>
  </si>
  <si>
    <t>https://www.linkedin.com/company/element-insurance</t>
  </si>
  <si>
    <t>info@element.in</t>
  </si>
  <si>
    <t>Versorgungswerk Zahnärztekammer Berlin, Sony Financial Ventures, Mitsui Sumitomo Insurance Company, MS&amp;AD Ventures, finleap</t>
  </si>
  <si>
    <t>Astrid Stange</t>
  </si>
  <si>
    <t>astrid@element.in</t>
  </si>
  <si>
    <t>https://www.element.in/en/company/about-element</t>
  </si>
  <si>
    <t>iKala</t>
  </si>
  <si>
    <t>Engineering, Marketing, Operations, Product, Sales</t>
  </si>
  <si>
    <t>Analytics, Artificial Intelligence (AI), Cloud Computing, Digital Marketing, Machine Learning, Social Media Marketing, Social Shopping, Software</t>
  </si>
  <si>
    <t>Asia's Leading AI Transformation Solutions Provider</t>
  </si>
  <si>
    <t>ikala.ai</t>
  </si>
  <si>
    <t>https://tw.linkedin.com/company/ikala-global-online-corp-</t>
  </si>
  <si>
    <t>contact@ikala.ai</t>
  </si>
  <si>
    <t>TWD</t>
  </si>
  <si>
    <t>Chunghwa Telecom, Wistron Corporation</t>
  </si>
  <si>
    <t>Sega Cheng</t>
  </si>
  <si>
    <t>sega@ikala.ai</t>
  </si>
  <si>
    <t>https://www.linkedin.com/in/sccheng/?originalSubdomain=tw</t>
  </si>
  <si>
    <t>OrdinalsBot</t>
  </si>
  <si>
    <t>Bitcoin, Blockchain, Cryptocurrency, Developer Platform, Developer Tools</t>
  </si>
  <si>
    <t>Mahé, Beau Vallon, Seychelles</t>
  </si>
  <si>
    <t>OrdinalsBot is a blockchain platform that offers resources for token creations, inscriptions, and Bitcoin ecosystem.</t>
  </si>
  <si>
    <t>ordinalsbot.com</t>
  </si>
  <si>
    <t>https://www.linkedin.com/company/ordinalsbot</t>
  </si>
  <si>
    <t>info@ordinalsbot.com</t>
  </si>
  <si>
    <t>Digital Asset Capital Management</t>
  </si>
  <si>
    <t>David Henderson</t>
  </si>
  <si>
    <t>david.henderson@ordinalsbot.com</t>
  </si>
  <si>
    <t>https://www.linkedin.com/in/davidbbhenderson/?originalSubdomain=uk</t>
  </si>
  <si>
    <t>Tldraw</t>
  </si>
  <si>
    <t>tldraw is an infinite canvas SDK.</t>
  </si>
  <si>
    <t>tldraw.com</t>
  </si>
  <si>
    <t>https://www.linkedin.com/company/tldraw/</t>
  </si>
  <si>
    <t>Amplify Partners, Lux Capital, Preston-Werner Ventures, Lux Capital</t>
  </si>
  <si>
    <t>Steve Ruiz</t>
  </si>
  <si>
    <t>steve@tldraw.com</t>
  </si>
  <si>
    <t>https://www.linkedin.com/in/steve-ruiz-61a150239/?originalSubdomain=uk</t>
  </si>
  <si>
    <t>Brian Allen</t>
  </si>
  <si>
    <t>briana@atsinc.org</t>
  </si>
  <si>
    <t>https://www.linkedin.com/in/brian-allen-1bb4787/</t>
  </si>
  <si>
    <t>SSAB</t>
  </si>
  <si>
    <t>Manufacturing, Mining</t>
  </si>
  <si>
    <t>SSAB is a global, highly specialized steel company that focuses on close and long-term customer collaboration.</t>
  </si>
  <si>
    <t>ssab.com</t>
  </si>
  <si>
    <t>https://www.linkedin.com/company/ssab</t>
  </si>
  <si>
    <t>info@ssab.com</t>
  </si>
  <si>
    <t>(468)454-5700</t>
  </si>
  <si>
    <t>Martin Lindqvist</t>
  </si>
  <si>
    <t>martin@ssab.com</t>
  </si>
  <si>
    <t>https://www.ssab.com/en/company/investors/corporate-governance/group-executive-committee</t>
  </si>
  <si>
    <t>BetterVet</t>
  </si>
  <si>
    <t>Health Care, mHealth, Veterinary</t>
  </si>
  <si>
    <t>BetterVet is a veterinary startup that provides home visits and telehealth services for needs.</t>
  </si>
  <si>
    <t>bettervet.com</t>
  </si>
  <si>
    <t>https://www.linkedin.com/company/bettervet</t>
  </si>
  <si>
    <t>hello@bettervet.com</t>
  </si>
  <si>
    <t>617-306-5051</t>
  </si>
  <si>
    <t>Alta Partners, Bruce Herzfelder</t>
  </si>
  <si>
    <t>Bruce Herzfelder</t>
  </si>
  <si>
    <t>bruce@bettervet.com</t>
  </si>
  <si>
    <t>https://www.linkedin.com/in/bruce-herzfelder-abb51426/</t>
  </si>
  <si>
    <t>Veranda Learning</t>
  </si>
  <si>
    <t>Career Planning, E-Learning, Education, Service Industry</t>
  </si>
  <si>
    <t>Veranda Learning is a digital learning platform that provides a diverse range of career-defining courses.</t>
  </si>
  <si>
    <t>verandalearning.com</t>
  </si>
  <si>
    <t>https://in.linkedin.com/company/veranda-learning</t>
  </si>
  <si>
    <t>support@verandalearning.com</t>
  </si>
  <si>
    <t>BPEA Credit</t>
  </si>
  <si>
    <t>Suresh Kalpathi</t>
  </si>
  <si>
    <t>suresh.kalpathi@verandalearning.com</t>
  </si>
  <si>
    <t>https://www.linkedin.com/in/suresh-kalpathi/?originalSubdomain=in</t>
  </si>
  <si>
    <t>Dabeeo</t>
  </si>
  <si>
    <t>Artificial Intelligence (AI), Big Data, Geospatial, Indoor Positioning, Location Based Services, Mapping Services, Navigation, Software</t>
  </si>
  <si>
    <t>Dabeeo is an AI company specialized in geo-spatial intelligence.</t>
  </si>
  <si>
    <t>dabeeo.com</t>
  </si>
  <si>
    <t>https://www.linkedin.com/company/dabeeo-inc/</t>
  </si>
  <si>
    <t>sales@dabeeo.com</t>
  </si>
  <si>
    <t>Telecom Infra Project, Mirae Asset Venture Investment, Naver Fund, BonAngels Venture Partners</t>
  </si>
  <si>
    <t>Juhum Park</t>
  </si>
  <si>
    <t>juhum.park@dabeeo.com</t>
  </si>
  <si>
    <t>https://www.linkedin.com/in/juhumpark/</t>
  </si>
  <si>
    <t>Ascertain</t>
  </si>
  <si>
    <t>Ascertain develops healthcare AI companies that improve quality and access to care and close health equity gaps.</t>
  </si>
  <si>
    <t>ascertain.com</t>
  </si>
  <si>
    <t>https://www.linkedin.com/company/ascertain-ai</t>
  </si>
  <si>
    <t>hello@ascertain.com</t>
  </si>
  <si>
    <t>Mark Michalski</t>
  </si>
  <si>
    <t>mark@ascertain.com</t>
  </si>
  <si>
    <t>https://www.linkedin.com/in/mark-michalski-b3b23411/</t>
  </si>
  <si>
    <t>TurbineOne</t>
  </si>
  <si>
    <t>Public Safety, Security</t>
  </si>
  <si>
    <t>TurbineOne is the frontline perception company.</t>
  </si>
  <si>
    <t>turbineone.com</t>
  </si>
  <si>
    <t>https://www.linkedin.com/company/turbineone/</t>
  </si>
  <si>
    <t>Bessemer Venture Partners, XYZ Venture Capital</t>
  </si>
  <si>
    <t>Ian Kalin</t>
  </si>
  <si>
    <t>ian@turbineone.com</t>
  </si>
  <si>
    <t>https://www.linkedin.com/in/iankalin/</t>
  </si>
  <si>
    <t>Stag Industrial</t>
  </si>
  <si>
    <t>STAG Industrial is a self-administered and self-managed full-service real estate company focused on the acquisition.</t>
  </si>
  <si>
    <t>stagindustrial.com</t>
  </si>
  <si>
    <t>https://www.linkedin.com/company/stagindustrial-inc</t>
  </si>
  <si>
    <t>investorrelations@stagindustrial.com</t>
  </si>
  <si>
    <t>Bill Crooker</t>
  </si>
  <si>
    <t>bcrooker@stagindustrial.com</t>
  </si>
  <si>
    <t>https://www.linkedin.com/in/bill-crooker-363b524/</t>
  </si>
  <si>
    <t>EvolOH</t>
  </si>
  <si>
    <t>Low-cost electrolyzer hardware.</t>
  </si>
  <si>
    <t>evoloh.com</t>
  </si>
  <si>
    <t>https://www.linkedin.com/company/67996258/</t>
  </si>
  <si>
    <t>info@evoloh.com</t>
  </si>
  <si>
    <t>Engine Ventures, US Department of Energy</t>
  </si>
  <si>
    <t>Jimmy Rojas</t>
  </si>
  <si>
    <t>https://www.linkedin.com/in/jimmy06/</t>
  </si>
  <si>
    <t>Eutelsat</t>
  </si>
  <si>
    <t>News, Satellite Communication, Telecommunications</t>
  </si>
  <si>
    <t>Eutelsat is a commercial satellite provider with coverage spanning the European continent, the Middle East, Africa India, and the Americas.</t>
  </si>
  <si>
    <t>eutelsat.com</t>
  </si>
  <si>
    <t>http://www.linkedin.com/company/eutelsat</t>
  </si>
  <si>
    <t>33 1 53 98 47 47</t>
  </si>
  <si>
    <t>Eva Berneke</t>
  </si>
  <si>
    <t>eberneke@eutelsat.com</t>
  </si>
  <si>
    <t>https://www.linkedin.com/in/eva-berneke-4ba3676/?originalSubdomain=fr</t>
  </si>
  <si>
    <t>CervoMed</t>
  </si>
  <si>
    <t>Human Resources, Legal</t>
  </si>
  <si>
    <t>CervoMed a clinical-stage firm focused on discovering therapies for brain degenerative illnesses.</t>
  </si>
  <si>
    <t>cervomed.com</t>
  </si>
  <si>
    <t>https://www.linkedin.com/company/cervomed</t>
  </si>
  <si>
    <t>info@cervomed.com</t>
  </si>
  <si>
    <t>(617) 744-4400</t>
  </si>
  <si>
    <t>RA Capital Management</t>
  </si>
  <si>
    <t>John Alam</t>
  </si>
  <si>
    <t>https://www.linkedin.com/in/john-alam-069a84b/</t>
  </si>
  <si>
    <t>Cyvl.ai</t>
  </si>
  <si>
    <t>Engineering, Management, Medical &amp; Science, Sales</t>
  </si>
  <si>
    <t>Artificial Intelligence (AI), Asset Management, Civil Engineering, GovTech</t>
  </si>
  <si>
    <t>Cyvl develops an infrastructure technology platform that enables civil engineers and governments to manage physical infrastructure assets.</t>
  </si>
  <si>
    <t>cyvl.ai</t>
  </si>
  <si>
    <t>https://www.linkedin.com/company/cyvl-ai/</t>
  </si>
  <si>
    <t>info@cyvl.ai</t>
  </si>
  <si>
    <t>Companyon Ventures</t>
  </si>
  <si>
    <t>Daniel Pelaez</t>
  </si>
  <si>
    <t>daniel@cyvl.ai</t>
  </si>
  <si>
    <t>https://www.linkedin.com/in/d-pelaez/</t>
  </si>
  <si>
    <t>NetZero</t>
  </si>
  <si>
    <t>NetZero® is a climate venture specializing in long-term carbon removal from the atmosphere.</t>
  </si>
  <si>
    <t>netzero.green</t>
  </si>
  <si>
    <t>https://www.linkedin.com/company/netzerogreen/</t>
  </si>
  <si>
    <t>contact@netzero.green</t>
  </si>
  <si>
    <t>+33 1 42 25 57 09</t>
  </si>
  <si>
    <t>STOA, Stellantis Ventures</t>
  </si>
  <si>
    <t>Axel Reinaud</t>
  </si>
  <si>
    <t>axel.reinaud@netzero.green</t>
  </si>
  <si>
    <t>https://www.linkedin.com/in/axelreinaud/?original_referer=https%3A%2F%2Fwww%2Egoogle%2Ecom%2F&amp;originalSubdomain=fr</t>
  </si>
  <si>
    <t>OneNotary</t>
  </si>
  <si>
    <t>Document Preparation, E-Signature, Legal, Legal Tech, Real Estate</t>
  </si>
  <si>
    <t>OneNotary builds an online notary infrastructure that enables Remote Online Notarization, in any SaaS solution within hours.</t>
  </si>
  <si>
    <t>onenotary.us</t>
  </si>
  <si>
    <t>https://www.linkedin.com/company/onenotary-us</t>
  </si>
  <si>
    <t>info@onenotary.us</t>
  </si>
  <si>
    <t>Jackson Square Ventures</t>
  </si>
  <si>
    <t>Ivan Zinkov</t>
  </si>
  <si>
    <t>ivan@onenotary.us</t>
  </si>
  <si>
    <t>https://www.linkedin.com/in/ivan-zinkov/</t>
  </si>
  <si>
    <t>Varex Imaging</t>
  </si>
  <si>
    <t>Varex Imaging Corporation is a innovator, developer, and manufacturer of X-ray imaging component solutions,which includes X-ray tubes.</t>
  </si>
  <si>
    <t>vareximaging.com</t>
  </si>
  <si>
    <t>https://www.linkedin.com/company/varex-imaging-corporation</t>
  </si>
  <si>
    <t>Sunny Sanyal</t>
  </si>
  <si>
    <t>sunny@vareximaging.com</t>
  </si>
  <si>
    <t>https://www.linkedin.com/in/sunny-sanyal-4320857/</t>
  </si>
  <si>
    <t>FacePhi</t>
  </si>
  <si>
    <t>Biometrics, Facial Recognition, Identity Management, Image Recognition, Mobile Apps</t>
  </si>
  <si>
    <t>Alicante, Comunidad Valenciana, Spain</t>
  </si>
  <si>
    <t>FacePhi is the spanish company in biometric solutions for identity verification.</t>
  </si>
  <si>
    <t>facephi.com</t>
  </si>
  <si>
    <t>http://www.linkedin.com/company/facephi-biometr-a</t>
  </si>
  <si>
    <t>facephi@facephi.com</t>
  </si>
  <si>
    <t>+34 965 10 80 08</t>
  </si>
  <si>
    <t>Hancom, Nice &amp; Green SA, Santander</t>
  </si>
  <si>
    <t>Javier Mira</t>
  </si>
  <si>
    <t>jmira@facephi.com</t>
  </si>
  <si>
    <t>https://www.linkedin.com/in/javier-mira-117a8916/?originalSubdomain=es</t>
  </si>
  <si>
    <t>Pajarito Powder</t>
  </si>
  <si>
    <t>Advanced Materials, Chemical, Electronics, Manufacturing</t>
  </si>
  <si>
    <t>Developer and manufacturer of Advanced Catalysts and Engineered Catalyst Supports for Electrolyzers and Fuel Cells.</t>
  </si>
  <si>
    <t>PajaritoPowder.com</t>
  </si>
  <si>
    <t>https://www.linkedin.com/company/10365897</t>
  </si>
  <si>
    <t>wjohnson@pajaritopowder.com</t>
  </si>
  <si>
    <t>(505) 244-8040</t>
  </si>
  <si>
    <t>Ecovyst, US Department of Energy, Omphalos Venture</t>
  </si>
  <si>
    <t>Thomas Stephenson</t>
  </si>
  <si>
    <t>tstephenson@pajaritopowder.com</t>
  </si>
  <si>
    <t>https://www.linkedin.com/in/thomas-stephenson-5b323/</t>
  </si>
  <si>
    <t>Phoenix Tower International</t>
  </si>
  <si>
    <t>Infrastructure, Telecommunications, Wireless</t>
  </si>
  <si>
    <t>Phoenix Tower International is a telecommunications company operating wireless infrastructure sites.</t>
  </si>
  <si>
    <t>phoenixintnl.com</t>
  </si>
  <si>
    <t>https://www.linkedin.com/company/phoenix-tower-international</t>
  </si>
  <si>
    <t>contact@phoenixintnl.com</t>
  </si>
  <si>
    <t>1 (561) 257-0557</t>
  </si>
  <si>
    <t>Wren House Infrastructure, Blackstone Group</t>
  </si>
  <si>
    <t>Dagan Kasavana</t>
  </si>
  <si>
    <t>dkasavana@phoenixintnl.com</t>
  </si>
  <si>
    <t>https://www.linkedin.com/in/dagan-kasavana-3a091b4/</t>
  </si>
  <si>
    <t>Sammaan Capital</t>
  </si>
  <si>
    <t>Credit, Financial Services, Lending, Real Estate</t>
  </si>
  <si>
    <t>Sammaan Capital offers home loans in the affordable housing segment.</t>
  </si>
  <si>
    <t>indiabullshomeloans.com</t>
  </si>
  <si>
    <t>https://www.linkedin.com/company/indiabulls/</t>
  </si>
  <si>
    <t>022-6189-1000</t>
  </si>
  <si>
    <t>Life Insurance Corporation, State Bank of India, Abu Dhabi Investment Authority, Blackstone Group</t>
  </si>
  <si>
    <t>Gagan Banga</t>
  </si>
  <si>
    <t>gagan@sammaancapital.com</t>
  </si>
  <si>
    <t>https://www.sammaancapital.com/management-team</t>
  </si>
  <si>
    <t>Holtec International</t>
  </si>
  <si>
    <t>Jupiter, Florida, United States</t>
  </si>
  <si>
    <t>Holtec International is a global turnkey supplier of equipment and systems for the energy industry.</t>
  </si>
  <si>
    <t>holtecinternational.com</t>
  </si>
  <si>
    <t>https://www.linkedin.com/company/holtec-international/</t>
  </si>
  <si>
    <t>DOE Loan Programs Office</t>
  </si>
  <si>
    <t>Kris Singh</t>
  </si>
  <si>
    <t>k.singh@holtec.com</t>
  </si>
  <si>
    <t>https://holtecinternational.com/company/leadership/corporate-leadership/kris-singh/#:~:text=Kris%20Singh,-Chief%20Executive%20Officer&amp;text=Download%20Bio-,Dr.,eighteen%20countries%20on%20five%20continents.</t>
  </si>
  <si>
    <t>iLoF</t>
  </si>
  <si>
    <t>Artificial Intelligence (AI), Biotechnology, Health Care, Health Diagnostics, Machine Learning, Medical Device, Precision Medicine</t>
  </si>
  <si>
    <t>iLoF is a digital health company pioneering a breakthrough AI-platform to accelerate the future of personalized medicine.</t>
  </si>
  <si>
    <t>ilof.tech</t>
  </si>
  <si>
    <t>https://www.linkedin.com/company/iloftech/</t>
  </si>
  <si>
    <t>info@ilof.tech</t>
  </si>
  <si>
    <t>(+44) 01865 679064</t>
  </si>
  <si>
    <t>Luminate, European Innovation Council, Faber, Greater London Authority, M12 - Microsoft's Venture Fund</t>
  </si>
  <si>
    <t>Luis Valente</t>
  </si>
  <si>
    <t>lvalente@ilof.tech</t>
  </si>
  <si>
    <t>https://www.linkedin.com/in/luisvalente28/?originalSubdomain=uk</t>
  </si>
  <si>
    <t>AppTech Payments Corp.</t>
  </si>
  <si>
    <t>Cloud Computing, Credit Cards, Digital Marketing, Direct Marketing, E-Commerce, Enterprise Software, Financial Services, FinTech, Intellectual Property, IT Management, Mobile Apps, Mobile Payments, Payments, SMS, Transaction Processing</t>
  </si>
  <si>
    <t>AppTech is an innovative Fintech company with an elite digital platform that powers seamless omni-channel commerce experiences.</t>
  </si>
  <si>
    <t>apptechcorp.com</t>
  </si>
  <si>
    <t>https://www.linkedin.com/company/apptech-corp</t>
  </si>
  <si>
    <t>info@apptechcorp.com</t>
  </si>
  <si>
    <t>760-707-5959</t>
  </si>
  <si>
    <t>Luke D</t>
  </si>
  <si>
    <t>ldangelo@apptechcorp.com</t>
  </si>
  <si>
    <t>https://www.linkedin.com/in/lukedangelo1/</t>
  </si>
  <si>
    <t>Algoma Steel</t>
  </si>
  <si>
    <t>Engineering, Finance, Human Resources, Information Technology, Management, Operations, Pro Services, Product, Sales</t>
  </si>
  <si>
    <t>Sault Sainte Marie, Ontario, Canada</t>
  </si>
  <si>
    <t>Algoma Steel is a fully integrated steel manufacturer that has been manufacturing high-quality steel products for decades.</t>
  </si>
  <si>
    <t>algoma.com</t>
  </si>
  <si>
    <t>https://www.linkedin.com/company/algoma-steel-inc/</t>
  </si>
  <si>
    <t>1-705-945-2351</t>
  </si>
  <si>
    <t>$1.7B</t>
  </si>
  <si>
    <t>Michael Garcia</t>
  </si>
  <si>
    <t>michael.garcia@algoma.com</t>
  </si>
  <si>
    <t>https://www.linkedin.com/in/michael-garcia-23b137/?originalSubdomain=ca</t>
  </si>
  <si>
    <t>Five Star Bank</t>
  </si>
  <si>
    <t>Finance, Human Resources, Information Technology, Management, Marketing, Operations, Product, Sales, Support</t>
  </si>
  <si>
    <t>Rancho Cordova, California, United States</t>
  </si>
  <si>
    <t>Five Star Bank is a bank offering business banking, cash management, SBA lending, and home loan services.</t>
  </si>
  <si>
    <t>fivestarbank.com</t>
  </si>
  <si>
    <t>https://www.linkedin.com/company/five-star-bank---california</t>
  </si>
  <si>
    <t>916.626.5000</t>
  </si>
  <si>
    <t>James Beckwith</t>
  </si>
  <si>
    <t>jbeckwith@fivestarbank.com</t>
  </si>
  <si>
    <t>https://www.linkedin.com/in/jamesbeckwith/</t>
  </si>
  <si>
    <t>Sprocket Security</t>
  </si>
  <si>
    <t>Engineering, Pro Services</t>
  </si>
  <si>
    <t>Monona, Iowa, United States</t>
  </si>
  <si>
    <t>Sprocket Security provides continuous security testing services.</t>
  </si>
  <si>
    <t>sprocketsecurity.com</t>
  </si>
  <si>
    <t>https://www.linkedin.com/company/sprocket-security</t>
  </si>
  <si>
    <t>contact@sprocketsecurity.com</t>
  </si>
  <si>
    <t>+1 608 260 7909</t>
  </si>
  <si>
    <t>Blueprint Equity</t>
  </si>
  <si>
    <t>Casey Cammilleri</t>
  </si>
  <si>
    <t>casey@sprocketsecurity.com</t>
  </si>
  <si>
    <t>https://www.linkedin.com/in/caseycammilleri/</t>
  </si>
  <si>
    <t>CBRE Investment Management</t>
  </si>
  <si>
    <t>Engineering, Finance, Human Resources, Legal, Management, Marketing, Medical &amp; Science, Operations, Pro Services, Product, Sales</t>
  </si>
  <si>
    <t>Consulting, Finance, Financial Services</t>
  </si>
  <si>
    <t>We are a leading global real assets investment management firm.</t>
  </si>
  <si>
    <t>cbreim.com</t>
  </si>
  <si>
    <t>https://www.linkedin.com/company/caledon-capital-management-inc</t>
  </si>
  <si>
    <t>info@caledoncapital.com</t>
  </si>
  <si>
    <t>(416) 861-0700</t>
  </si>
  <si>
    <t>Jeffrey Torto</t>
  </si>
  <si>
    <t>jeffrey.torto@cbreim.com</t>
  </si>
  <si>
    <t>https://www.linkedin.com/in/jeffreytorto/</t>
  </si>
  <si>
    <t>LinkAja</t>
  </si>
  <si>
    <t>Engineering, Finance, Information Technology, Legal, Marketing, Operations, Sales</t>
  </si>
  <si>
    <t>Financial Services, FinTech, Mobile Payments</t>
  </si>
  <si>
    <t>LinkAja is an electronic-based service that makes financial transactions more simple and easy.</t>
  </si>
  <si>
    <t>linkaja.id</t>
  </si>
  <si>
    <t>https://www.linkedin.com/company/linkaja</t>
  </si>
  <si>
    <t>info@linkaja.id</t>
  </si>
  <si>
    <t>Mitsui &amp; Co, Telkomsel, Gojek, Grab</t>
  </si>
  <si>
    <t>Yogi Bahar</t>
  </si>
  <si>
    <t>yogi_bahar@linkaja.id</t>
  </si>
  <si>
    <t>https://www.linkedin.com/in/yogi-rizkian-bahar/?originalSubdomain=id</t>
  </si>
  <si>
    <t>900.care</t>
  </si>
  <si>
    <t>Consumer Goods, Personal Health</t>
  </si>
  <si>
    <t>900.care provides refillable bathroom products that are better for you and the planet</t>
  </si>
  <si>
    <t>https://www.linkedin.com/company/900-care/</t>
  </si>
  <si>
    <t>Lombard Odier</t>
  </si>
  <si>
    <t>Aymeric Grange</t>
  </si>
  <si>
    <t>aymeric@900.care</t>
  </si>
  <si>
    <t>https://www.linkedin.com/in/aymeric-grange/?originalSubdomain=fr</t>
  </si>
  <si>
    <t>Molecular Templates</t>
  </si>
  <si>
    <t>Molecular Templates is a clinical-stage biopharmaceutical company developing therapeutic compounds for cancer and other serious diseases.</t>
  </si>
  <si>
    <t>mtem.com</t>
  </si>
  <si>
    <t>https://www.linkedin.com/company/molecular-templates</t>
  </si>
  <si>
    <t>info@mtem.com</t>
  </si>
  <si>
    <t>Lombard Odier, BVF Partners, Perceptive Advisors, Perceptive Advisors, Longitude Capital, Aju IB Investment, Excel Venture Management, Sante Ventures, Excel Venture Management, Sante Ventures</t>
  </si>
  <si>
    <t>Eric Poma</t>
  </si>
  <si>
    <t>eric@mtem.com</t>
  </si>
  <si>
    <t>https://www.mtem.com/about/management-team</t>
  </si>
  <si>
    <t>Dema.ai</t>
  </si>
  <si>
    <t>Analytics, B2B, Cloud Infrastructure, E-Commerce, Predictive Analytics, SaaS, Software</t>
  </si>
  <si>
    <t>The next-gen e-commerce profit analytics platform transforms data into actionable and predictive insights.</t>
  </si>
  <si>
    <t>dema.ai</t>
  </si>
  <si>
    <t>https://www.linkedin.com/company/dema-ai/</t>
  </si>
  <si>
    <t>J12</t>
  </si>
  <si>
    <t>Marcus Tagesson</t>
  </si>
  <si>
    <t>marcus@dema.ai</t>
  </si>
  <si>
    <t>https://www.linkedin.com/in/marcus-tagesson-8657a43/?originalSubdomain=se</t>
  </si>
  <si>
    <t>Pateo</t>
  </si>
  <si>
    <t>Artificial Intelligence (AI), Automotive, Machine Learning, Predictive Analytics, Software</t>
  </si>
  <si>
    <t>Pateo uses artificial intelligence to provide automobile solutions.</t>
  </si>
  <si>
    <t>pateo.com.cn</t>
  </si>
  <si>
    <t>https://www.linkedin.com/company/%E4%B8%8A%E6%B5%B7%E5%8D%9A%E6%B3%B0%E6%82%A6%E8%87%BB%E7%94%B5%E5%AD%90%E8%AE%BE%E5%A4%87%E5%88%B6%E9%80%A0%E6%9C%89%E9%99%90%E5%85%AC%E5%8F%B8/</t>
  </si>
  <si>
    <t>info@pateo.com.cn</t>
  </si>
  <si>
    <t>021-34184898</t>
  </si>
  <si>
    <t>Ryan Fund, Guosheng Group, Suning.com, Bank of Shanghai, Suning Holdings Group, Red Horse Capital</t>
  </si>
  <si>
    <t>Yilun Ying</t>
  </si>
  <si>
    <t>https://www.crunchbase.com/organization/pateo-group</t>
  </si>
  <si>
    <t>Nominal</t>
  </si>
  <si>
    <t>Enterprise Resource Planning (ERP), Financial Services, Software, Web Development</t>
  </si>
  <si>
    <t>Nominal mission is to empower companies to make the decisions through financial data intelligence.</t>
  </si>
  <si>
    <t>nominal.so</t>
  </si>
  <si>
    <t>https://www.linkedin.com/company/nominalinc</t>
  </si>
  <si>
    <t>Bling Capital, Hyperwise Ventures</t>
  </si>
  <si>
    <t>Akram Abdallah</t>
  </si>
  <si>
    <t>akram@nominalx.com</t>
  </si>
  <si>
    <t>https://www.linkedin.com/in/akramabdallah/</t>
  </si>
  <si>
    <t>Truflation</t>
  </si>
  <si>
    <t>Financial Services, Information Technology, Web3</t>
  </si>
  <si>
    <t>Daily, unbiased, data-driven, real-market inflation rate available on-chain for your DeFi product.</t>
  </si>
  <si>
    <t>truflation.com</t>
  </si>
  <si>
    <t>https://www.linkedin.com/company/truflation/</t>
  </si>
  <si>
    <t>natalia@truflation.com</t>
  </si>
  <si>
    <t>Laser Digital, Redbeard Ventures, Fundamental Labs</t>
  </si>
  <si>
    <t>Stefan Rust</t>
  </si>
  <si>
    <t>stefan@truflation.com</t>
  </si>
  <si>
    <t>https://ch.linkedin.com/in/stefanrust</t>
  </si>
  <si>
    <t>Feathery</t>
  </si>
  <si>
    <t>Developer Tools</t>
  </si>
  <si>
    <t>The most powerful no-code forms and workflows</t>
  </si>
  <si>
    <t>feathery.io</t>
  </si>
  <si>
    <t>https://www.linkedin.com/company/feathery-forms</t>
  </si>
  <si>
    <t>BrokerTech Ventures, Index Ventures</t>
  </si>
  <si>
    <t>Peter Dun</t>
  </si>
  <si>
    <t>peter@feathery.io</t>
  </si>
  <si>
    <t>https://www.linkedin.com/in/bodun/</t>
  </si>
  <si>
    <t>Aeovian Pharmaceuticals</t>
  </si>
  <si>
    <t>Aeovian Pharmaceuticals aims to discover, develop, and commercialize therapeutics for the treatment of rare and age-related diseases.</t>
  </si>
  <si>
    <t>aeovian.com</t>
  </si>
  <si>
    <t>https://www.linkedin.com/company/aeonian-pharmaceuticals/</t>
  </si>
  <si>
    <t>Hevolution, Sofinnova Investments, venBio Partners, Apollo Health Ventures</t>
  </si>
  <si>
    <t>Allison Hulme</t>
  </si>
  <si>
    <t>ahulme@aeovian.com</t>
  </si>
  <si>
    <t>https://www.linkedin.com/in/allison-hulme-14123b24/</t>
  </si>
  <si>
    <t>Kranus Health</t>
  </si>
  <si>
    <t>Virtual Care in Urology</t>
  </si>
  <si>
    <t>kranushealth.com</t>
  </si>
  <si>
    <t>https://www.linkedin.com/company/kranus-health/</t>
  </si>
  <si>
    <t>CapHorn Invest, Future Positive Capital, Karista, SwissHealth Ventures, Karista, HTGF | High-Tech Gruenderfonds</t>
  </si>
  <si>
    <t>Jens Noertershaeuser</t>
  </si>
  <si>
    <t>jnoertershaeuser@kranushealth.com</t>
  </si>
  <si>
    <t>https://www.linkedin.com/in/jensnoertershaeuser/</t>
  </si>
  <si>
    <t>EdLight</t>
  </si>
  <si>
    <t>EdTech, Education</t>
  </si>
  <si>
    <t>EdLight lets teachers quickly see and give feedback on authentic student work.</t>
  </si>
  <si>
    <t>edlight.com</t>
  </si>
  <si>
    <t>https://www.linkedin.com/company/edlight</t>
  </si>
  <si>
    <t>617-982-3242</t>
  </si>
  <si>
    <t>Black Founders Fund, Google for Startups</t>
  </si>
  <si>
    <t>Teryn Thomas</t>
  </si>
  <si>
    <t>teryn@edlight.com</t>
  </si>
  <si>
    <t>https://www.linkedin.com/in/teryn-thomas-a00b51145/</t>
  </si>
  <si>
    <t>Boardwalktech</t>
  </si>
  <si>
    <t>Banking, Data Visualization, Enterprise Applications, Enterprise Software, Software, Supply Chain Management</t>
  </si>
  <si>
    <t>Cupertino, California, United States</t>
  </si>
  <si>
    <t>Boardwalktech provides patented low code application technology for enterprise applications</t>
  </si>
  <si>
    <t>boardwalktech.com</t>
  </si>
  <si>
    <t>http://www.linkedin.com/company/138436</t>
  </si>
  <si>
    <t>info@boardwalktech.com</t>
  </si>
  <si>
    <t>Celtic Bank, Flow Capital, Morado Ventures</t>
  </si>
  <si>
    <t>Andrew Duncan</t>
  </si>
  <si>
    <t>andy.duncan@boardwalktech.com</t>
  </si>
  <si>
    <t>https://www.linkedin.com/in/andrew-duncan-38b1941/</t>
  </si>
  <si>
    <t>Healthcare Finance Direct</t>
  </si>
  <si>
    <t>Credit, Financial Services, Health Care</t>
  </si>
  <si>
    <t>Bakersfield, California, United States</t>
  </si>
  <si>
    <t>Healthcare Finance Direct is a finance platform.</t>
  </si>
  <si>
    <t>healthcarefinancedirect.com</t>
  </si>
  <si>
    <t>https://www.linkedin.com/company/healthcare-finance-direct</t>
  </si>
  <si>
    <t>info@healthcarefinancedirect.com</t>
  </si>
  <si>
    <t>+1 661 616 4400</t>
  </si>
  <si>
    <t>Tyler Johnson</t>
  </si>
  <si>
    <t>tyler@healthcarefinancedirect.com</t>
  </si>
  <si>
    <t>https://www.linkedin.com/in/tyler-johnson-48a7779b/</t>
  </si>
  <si>
    <t>Alternative Medicine, Cannabis</t>
  </si>
  <si>
    <t>Sunburn Cannabis is a manufacturing company that offers medicinal cannabis.</t>
  </si>
  <si>
    <t>https://www.linkedin.com/company/sunburncannabis/</t>
  </si>
  <si>
    <t>AFC_GAMMA</t>
  </si>
  <si>
    <t>Brady J. Cobb</t>
  </si>
  <si>
    <t>Ginglani Distillers</t>
  </si>
  <si>
    <t>Ginglani Distillers, makers of Woodsmen Mountain Whiskey, India-based Himalayan Whiskey Co.</t>
  </si>
  <si>
    <t>ginglanidistillers.com</t>
  </si>
  <si>
    <t>https://www.linkedin.com/company/43263760/admin/</t>
  </si>
  <si>
    <t>shivam@ginglanidistillers.com</t>
  </si>
  <si>
    <t>Anicut Angel Fund, Eagle10 Ventures, Supermorpheus</t>
  </si>
  <si>
    <t>Shivam Ginglani</t>
  </si>
  <si>
    <t>https://www.linkedin.com/in/shivam-ginglani-414072a7/</t>
  </si>
  <si>
    <t>Ecoligo</t>
  </si>
  <si>
    <t>Clean Energy, Impact Investing, Renewable Energy, Solar</t>
  </si>
  <si>
    <t>Ecoligo is an impact investment provider, implementing solar energy solutions that generate economic and environmental returns.</t>
  </si>
  <si>
    <t>ecoligo.com</t>
  </si>
  <si>
    <t>https://www.linkedin.com/company/ecoligo</t>
  </si>
  <si>
    <t>hello@ecoligo.com</t>
  </si>
  <si>
    <t>+49 30 76737398 0</t>
  </si>
  <si>
    <t>Triple Jump, Fotowatio Renewable Ventures, Saxovent</t>
  </si>
  <si>
    <t>Martin Baart</t>
  </si>
  <si>
    <t>martin.baart@ecoligo.com</t>
  </si>
  <si>
    <t>https://www.linkedin.com/in/martinbaart/</t>
  </si>
  <si>
    <t>Reya</t>
  </si>
  <si>
    <t>Reya offers trading-optimized modular L2 immediate liquidity, lightning-fast transactions, and higher APYs.</t>
  </si>
  <si>
    <t>reya.network</t>
  </si>
  <si>
    <t>https://www.linkedin.com/company/reyalabs/</t>
  </si>
  <si>
    <t>Simon Jones</t>
  </si>
  <si>
    <t>simon@reya.network</t>
  </si>
  <si>
    <t>https://www.linkedin.com/in/simon-jones-9498239b/</t>
  </si>
  <si>
    <t>Zaver</t>
  </si>
  <si>
    <t>Zaver develops innovative payment solutions to accelerate the revolution in mobile payments.</t>
  </si>
  <si>
    <t>zaver.io</t>
  </si>
  <si>
    <t>https://www.linkedin.com/company/zaver</t>
  </si>
  <si>
    <t>info@zaver.se</t>
  </si>
  <si>
    <t>08-551 062 60</t>
  </si>
  <si>
    <t>Inbox Capital, Inventure</t>
  </si>
  <si>
    <t>Amir Marandi</t>
  </si>
  <si>
    <t>amarandi@zaver.com</t>
  </si>
  <si>
    <t>https://www.linkedin.com/in/amir-marandi-268766a8/</t>
  </si>
  <si>
    <t>ModuleQ</t>
  </si>
  <si>
    <t>ModuleQ is an enterprise revenue intelligence platform powered by People-Facing AI.</t>
  </si>
  <si>
    <t>moduleq.com</t>
  </si>
  <si>
    <t>http://www.linkedin.com/company/moduleq</t>
  </si>
  <si>
    <t>moduleq@moduleq.com</t>
  </si>
  <si>
    <t>(408) 320-4729</t>
  </si>
  <si>
    <t>Refinitiv</t>
  </si>
  <si>
    <t>David Brunner</t>
  </si>
  <si>
    <t>djb@moduleq.com</t>
  </si>
  <si>
    <t>https://www.linkedin.com/in/davidjamesbrunner/</t>
  </si>
  <si>
    <t>Global Screening Services</t>
  </si>
  <si>
    <t>Compliance, FinTech, Security</t>
  </si>
  <si>
    <t>Global Screening Services is a financial platform that enhances and exchanges information &amp; offers sanctions transaction screening services.</t>
  </si>
  <si>
    <t>gss-rose.com</t>
  </si>
  <si>
    <t>https://www.linkedin.com/company/global-screening-services/</t>
  </si>
  <si>
    <t>Tom Scampion</t>
  </si>
  <si>
    <t>tom.scampion@gss-rose.com</t>
  </si>
  <si>
    <t>https://www.linkedin.com/in/tom-scampion-534740/</t>
  </si>
  <si>
    <t>Global Data Solutions</t>
  </si>
  <si>
    <t>Engineering, Human Resources, Information Technology, Legal, Marketing, Operations, Sales</t>
  </si>
  <si>
    <t>Data Center, Information Technology, Private Social Networking, Software</t>
  </si>
  <si>
    <t>Global Data Solutions designs, builds, and operates data centers in the People's Republic of China together with its subsidiaries.</t>
  </si>
  <si>
    <t>gds-services.com</t>
  </si>
  <si>
    <t>https://www.linkedin.com/company/gds-services-ltd-/</t>
  </si>
  <si>
    <t>marketing@gds-services.com</t>
  </si>
  <si>
    <t>Hillhouse Investment, Ping An</t>
  </si>
  <si>
    <t>William Huang</t>
  </si>
  <si>
    <t>huangwei@gds-services.com</t>
  </si>
  <si>
    <t>https://www.linkedin.com/in/william-huang-ba608b41/</t>
  </si>
  <si>
    <t>Jet.AI</t>
  </si>
  <si>
    <t>Aerospace, Payments, Transportation, Travel</t>
  </si>
  <si>
    <t>Jet.AI offers these improvements to aviation in a safe and effective manner.</t>
  </si>
  <si>
    <t>jet.ai</t>
  </si>
  <si>
    <t>https://www.linkedin.com/company/jettoken</t>
  </si>
  <si>
    <t>contact@jettoken.com</t>
  </si>
  <si>
    <t>Ionic Ventures, The Global Emerging Markets Group</t>
  </si>
  <si>
    <t>$45M</t>
  </si>
  <si>
    <t>George Murnane</t>
  </si>
  <si>
    <t>george@jet.ai</t>
  </si>
  <si>
    <t>https://www.linkedin.com/in/georgemurnane/</t>
  </si>
  <si>
    <t>HerdDogg</t>
  </si>
  <si>
    <t>Engineering, Information Technology, Management, Medical &amp; Science, Operations, Product</t>
  </si>
  <si>
    <t>AgTech, Livestock, Sustainability</t>
  </si>
  <si>
    <t>HerdDogg develops data-driven livestock management to help ranchers track health and proximity data from their herd.</t>
  </si>
  <si>
    <t>herddogg.com</t>
  </si>
  <si>
    <t>https://www.linkedin.com/company/herddogg</t>
  </si>
  <si>
    <t>heythere@herddogg.com</t>
  </si>
  <si>
    <t>+1 833 437 3364</t>
  </si>
  <si>
    <t>The Global Emerging Markets Group, Serra Ventures, Wonder Fund North Dakota, Sheldon Group, Serra Ventures</t>
  </si>
  <si>
    <t>Andrew Uden</t>
  </si>
  <si>
    <t>andrew@herddogg.com</t>
  </si>
  <si>
    <t>https://www.linkedin.com/in/andrew-uden-15182b9b/</t>
  </si>
  <si>
    <t>Noze</t>
  </si>
  <si>
    <t>Artificial Intelligence (AI), Health Diagnostics, Machine Learning, Sensor</t>
  </si>
  <si>
    <t>Noze enables early disease detection through an AI-powered sense of smell.</t>
  </si>
  <si>
    <t>noze.ca</t>
  </si>
  <si>
    <t>https://www.linkedin.com/company/noze-ai</t>
  </si>
  <si>
    <t>hello@noze.ca</t>
  </si>
  <si>
    <t>833-247-3673</t>
  </si>
  <si>
    <t>Bill &amp; Melinda Gates Foundation, Investissement Quebec, Mistral Venture Partners, TandemLaunch</t>
  </si>
  <si>
    <t>Karim Aly</t>
  </si>
  <si>
    <t>kaly@noze.ca</t>
  </si>
  <si>
    <t>https://www.linkedin.com/in/karimaly/</t>
  </si>
  <si>
    <t>OpGen</t>
  </si>
  <si>
    <t>Biotechnology, Genetics, Health Care, Precision Medicine</t>
  </si>
  <si>
    <t>OpGen is a precision medicine company utilizing molecular diagnostics and bioinformatics to help combat infectious disease.</t>
  </si>
  <si>
    <t>opgen.com</t>
  </si>
  <si>
    <t>http://www.linkedin.com/company/opgen</t>
  </si>
  <si>
    <t>customersupport@opgen.com</t>
  </si>
  <si>
    <t>David E Lazar, Merck Global Health Innovation Fund, Sabby Management, Merck Global Health Innovation Fund, 180 Degree Capital, CHL Medical Partners, Highland Capital Partners, Versant Ventures</t>
  </si>
  <si>
    <t>David E. Lazar</t>
  </si>
  <si>
    <t>dlazar@opgen.com</t>
  </si>
  <si>
    <t>https://www.opgen.com/people/david-e-lazar-2/#:~:text=David%20E.%20Lazar,Officer%20and%20Director</t>
  </si>
  <si>
    <t>SuperK</t>
  </si>
  <si>
    <t>SuperK SuperK is a tech-enabled grocery retail aggregator enabling local entrepreneurs to set up and operate mini supermarkets.</t>
  </si>
  <si>
    <t>superk.in</t>
  </si>
  <si>
    <t>https://www.linkedin.com/company/superk/about/</t>
  </si>
  <si>
    <t>contact@superk.in</t>
  </si>
  <si>
    <t>+91 6281407851</t>
  </si>
  <si>
    <t>Catalyst Trustee, 021 Capital, STRIVE</t>
  </si>
  <si>
    <t>Anil Thontepu</t>
  </si>
  <si>
    <t>anil@superk.in</t>
  </si>
  <si>
    <t>https://www.linkedin.com/in/anilthontepu/</t>
  </si>
  <si>
    <t>Tonic App</t>
  </si>
  <si>
    <t>Database, Health Care, Health Diagnostics, iOS, Medical, Productivity Tools, Software</t>
  </si>
  <si>
    <t>Porto, Lisboa, Portugal</t>
  </si>
  <si>
    <t>Tonic App is a mobile app that facilitates health content aggregation and medical team collaboration using productivity-focused tools.</t>
  </si>
  <si>
    <t>tonicapp.io</t>
  </si>
  <si>
    <t>https://www.linkedin.com/company/tonicapp/</t>
  </si>
  <si>
    <t>hello@tonicapp.com</t>
  </si>
  <si>
    <t>+351 22 316 2973</t>
  </si>
  <si>
    <t>BlueCrow Capital, Iberis Capital, Armilar Venture Partners, Vesalius Biocapital Partners</t>
  </si>
  <si>
    <t>Daniela Seixas</t>
  </si>
  <si>
    <t>daniela.seixas@tonicapp.com</t>
  </si>
  <si>
    <t>https://www.linkedin.com/in/danielaseixas/</t>
  </si>
  <si>
    <t>VoxelSensors</t>
  </si>
  <si>
    <t>Brussels, Brussels Hoofdstedelijk Gewest, Belgium</t>
  </si>
  <si>
    <t>VoxelSensors, Your World, Our Canvas</t>
  </si>
  <si>
    <t>voxelsensors.com</t>
  </si>
  <si>
    <t>https://www.linkedin.com/company/voxelsensors/about/</t>
  </si>
  <si>
    <t>info@voxelsensors.com</t>
  </si>
  <si>
    <t>Luminate, SFPIM, Capricorn Partners, Qbic Fund</t>
  </si>
  <si>
    <t>Johannes Peeters</t>
  </si>
  <si>
    <t>jpeeters@voxelsensors.com</t>
  </si>
  <si>
    <t>https://www.linkedin.com/in/johannespeeters/</t>
  </si>
  <si>
    <t>BloodLoop</t>
  </si>
  <si>
    <t>Cryptocurrency, MMO Games, Online Games, PC Games, Video Games</t>
  </si>
  <si>
    <t>Lugano, Ticino, Switzerland</t>
  </si>
  <si>
    <t>BloodLoop is an MMO-FPS game, with a decentralized economy, inspired by the mechanics of the video games.</t>
  </si>
  <si>
    <t>bloodloop.org</t>
  </si>
  <si>
    <t>https://www.linkedin.com/company/bloodloop/</t>
  </si>
  <si>
    <t>info@7digilabs.com</t>
  </si>
  <si>
    <t>Avalanche, Citizen Capital, Merit Circle</t>
  </si>
  <si>
    <t>Luca Menale</t>
  </si>
  <si>
    <t>luca.menale@bloodloop.org</t>
  </si>
  <si>
    <t>https://www.linkedin.com/in/luca-menale-465760222/</t>
  </si>
  <si>
    <t>LevitasBio</t>
  </si>
  <si>
    <t>Engineering, Finance, Information Technology, Management, Marketing, Medical &amp; Science, Operations, Pro Services, Sales</t>
  </si>
  <si>
    <t>Analytics, Biotechnology, Health Diagnostics, Therapeutics</t>
  </si>
  <si>
    <t>LevitasBio is advancing science and human health by providing researchers with a new and powerful method of cellular analysis.</t>
  </si>
  <si>
    <t>levitasbio.com</t>
  </si>
  <si>
    <t>https://www.linkedin.com/company/levitasbio/</t>
  </si>
  <si>
    <t>415-947-2470</t>
  </si>
  <si>
    <t>Novalis LifeSciences, Decheng Capital</t>
  </si>
  <si>
    <t>Martin Pieprzyk</t>
  </si>
  <si>
    <t>martin@levitasbio.com</t>
  </si>
  <si>
    <t>https://www.linkedin.com/in/martinpieprzyk/</t>
  </si>
  <si>
    <t>Acreto</t>
  </si>
  <si>
    <t>Cloud Security, Cyber Security, Information Technology, Internet of Things, Mobile, Network Security, SaaS, Software</t>
  </si>
  <si>
    <t>Acreto is a cloud-delivered, end-to-end connectivity &amp; security platform that connects &amp; protects any technology, on any network, anywhere.</t>
  </si>
  <si>
    <t>acreto.io</t>
  </si>
  <si>
    <t>https://in.linkedin.com/company/acreto</t>
  </si>
  <si>
    <t>marketing@acreto.io</t>
  </si>
  <si>
    <t>Thad Eidman</t>
  </si>
  <si>
    <t>thad@acreto.io</t>
  </si>
  <si>
    <t>https://www.linkedin.com/in/thad-eidman-02223/</t>
  </si>
  <si>
    <t>Buddywise</t>
  </si>
  <si>
    <t>Computer Vision, Machine Learning, Software</t>
  </si>
  <si>
    <t>Buddywise is a platform that enables traditional industries to automate continuous safety monitoring efficiently with computer vision.</t>
  </si>
  <si>
    <t>buddywise.co</t>
  </si>
  <si>
    <t>https://www.linkedin.com/company/buddywise/</t>
  </si>
  <si>
    <t>info@buddywise.co</t>
  </si>
  <si>
    <t>J12, Kvanted Ventures, Antler</t>
  </si>
  <si>
    <t>Lamin Faye</t>
  </si>
  <si>
    <t>lamin@buddywise.co</t>
  </si>
  <si>
    <t>https://www.linkedin.com/in/lamin-faye-25485514/</t>
  </si>
  <si>
    <t>Spintly</t>
  </si>
  <si>
    <t>Computer, Consumer Electronics, Product Design</t>
  </si>
  <si>
    <t>Wireless cloud based access control platform</t>
  </si>
  <si>
    <t>spintly.com</t>
  </si>
  <si>
    <t>https://www.linkedin.com/company/spintly/</t>
  </si>
  <si>
    <t>support@spintly.com</t>
  </si>
  <si>
    <t>214-235-4525</t>
  </si>
  <si>
    <t>Accel Atoms, Riso Capital, Saltwater Venture Sparks</t>
  </si>
  <si>
    <t>Rohin Parkar</t>
  </si>
  <si>
    <t>rohin@spintly.com</t>
  </si>
  <si>
    <t>https://www.linkedin.com/in/rohin-parkar/</t>
  </si>
  <si>
    <t>Goodbill</t>
  </si>
  <si>
    <t>Engineering, Management, Marketing, Pro Services</t>
  </si>
  <si>
    <t>Billing, Consumer Applications, Medical</t>
  </si>
  <si>
    <t>Goodbill identifies possible hospital billing errors and inflated charges and then automate the process of helping people pay less.</t>
  </si>
  <si>
    <t>goodbill.com</t>
  </si>
  <si>
    <t>https://www.linkedin.com/company/goodbill</t>
  </si>
  <si>
    <t>support@goodbill.com</t>
  </si>
  <si>
    <t>Founders' Co-op</t>
  </si>
  <si>
    <t>Ian Sefferman</t>
  </si>
  <si>
    <t>iseff@goodbill.com</t>
  </si>
  <si>
    <t>https://www.linkedin.com/in/iseff/</t>
  </si>
  <si>
    <t>Leen</t>
  </si>
  <si>
    <t>Cyber Security</t>
  </si>
  <si>
    <t>Leen is a unified API for security tools and data.</t>
  </si>
  <si>
    <t>leen.dev</t>
  </si>
  <si>
    <t>contact@leen.dev</t>
  </si>
  <si>
    <t>11.2 Capital</t>
  </si>
  <si>
    <t>Kabir Mathur</t>
  </si>
  <si>
    <t>kabir@leen.dev</t>
  </si>
  <si>
    <t>https://leen.dev/post/leen-funding-annoucement#:~:text=The%20company%20is%20co%2Dfounded,and%20Neel%20Arora%20(CTO).</t>
  </si>
  <si>
    <t>Just Deliveries(JD)</t>
  </si>
  <si>
    <t>Food and Beverage, Logistics, Supply Chain Management</t>
  </si>
  <si>
    <t>Intra city logistics solutions for perishables, creating the supply chain backbone for frozen, chilled &amp; fresh food items.</t>
  </si>
  <si>
    <t>justdeliveries.co.in</t>
  </si>
  <si>
    <t>https://in.linkedin.com/company/just-deliveries-india</t>
  </si>
  <si>
    <t>mansi.mahansaria@jdindia.co.in</t>
  </si>
  <si>
    <t>Nabventures, Caret Capital</t>
  </si>
  <si>
    <t>Mansi Mahansaria</t>
  </si>
  <si>
    <t>https://www.linkedin.com/in/mansi-mahansaria-1b732714/</t>
  </si>
  <si>
    <t>Midas</t>
  </si>
  <si>
    <t>Midas is a cryptocurrency application that allows users to sell and invest in cryptocurrency and tokens.</t>
  </si>
  <si>
    <t>midas.app</t>
  </si>
  <si>
    <t>team@midas.app</t>
  </si>
  <si>
    <t>BlockTower Capital, Framework Ventures, HV Capital</t>
  </si>
  <si>
    <t>Dennis D</t>
  </si>
  <si>
    <t>dennis@midas.app</t>
  </si>
  <si>
    <t>https://www.linkedin.com/in/dennisdinkelmeyer/</t>
  </si>
  <si>
    <t>Mozza</t>
  </si>
  <si>
    <t>Biotechnology, Dairy, Food and Beverage, Food Processing, Organic Food</t>
  </si>
  <si>
    <t>Mozza engages in developing the science to create real dairy cheese from plants.</t>
  </si>
  <si>
    <t>mozzafoods.com</t>
  </si>
  <si>
    <t>https://www.linkedin.com/company/mozzanova/</t>
  </si>
  <si>
    <t>info@mozzanova.com</t>
  </si>
  <si>
    <t>Adam Tarshis</t>
  </si>
  <si>
    <t>adam.tarshis@mozzafoods.com</t>
  </si>
  <si>
    <t>https://www.linkedin.com/in/adam-tarshis-a1830318a/</t>
  </si>
  <si>
    <t>Surge</t>
  </si>
  <si>
    <t>Artificial Intelligence (AI), Biotechnology, Electronic Health Record (EHR), Health Care, Machine Learning, Predictive Analytics</t>
  </si>
  <si>
    <t>Illkirch-graffenstaden, Alsace, France</t>
  </si>
  <si>
    <t>Surge personalizes the care of patients undergoing surgery by providing an accurate prediction of postoperative infections.</t>
  </si>
  <si>
    <t>surge.care</t>
  </si>
  <si>
    <t>https://www.linkedin.com/company/surge2surgery</t>
  </si>
  <si>
    <t>contact@surge2surgery.com</t>
  </si>
  <si>
    <t>Eurazeo, Bpifrance, HCVC, AGORANOV</t>
  </si>
  <si>
    <t>Julien Hedou</t>
  </si>
  <si>
    <t>jhedou@surge2surgery.com</t>
  </si>
  <si>
    <t>https://www.linkedin.com/in/julienhedou/</t>
  </si>
  <si>
    <t>RealSage</t>
  </si>
  <si>
    <t>Real Estate, SaaS</t>
  </si>
  <si>
    <t>B2B SaaS, Artificial Intelligence (AI)</t>
  </si>
  <si>
    <t>realsage.com</t>
  </si>
  <si>
    <t>https://www.linkedin.com/company/realsage/</t>
  </si>
  <si>
    <t>arunabh@realsage.com</t>
  </si>
  <si>
    <t>647-277-7841</t>
  </si>
  <si>
    <t>York IE, Golden Section, Plug and Play, ZP Capital</t>
  </si>
  <si>
    <t>Arunabh Dastidar</t>
  </si>
  <si>
    <t>https://www.linkedin.com/in/arunabhadastidar/</t>
  </si>
  <si>
    <t>WASE</t>
  </si>
  <si>
    <t>Environmental Consulting, Sustainability, Waste Management</t>
  </si>
  <si>
    <t>WASE provides a decentralized sanitation system with the goal of accelerating the global adoption of circular waste treatment.</t>
  </si>
  <si>
    <t>wase.co.uk</t>
  </si>
  <si>
    <t>https://www.linkedin.com/company/wase</t>
  </si>
  <si>
    <t>info@wase.co.uk</t>
  </si>
  <si>
    <t>0044 7878 257 830</t>
  </si>
  <si>
    <t>Extantia Capital, Elbow Beach Capital</t>
  </si>
  <si>
    <t>Thomas Fudge</t>
  </si>
  <si>
    <t>thomas.fudge@wase.co.uk</t>
  </si>
  <si>
    <t>https://www.linkedin.com/in/dr-thomas-fudge-844996ab/</t>
  </si>
  <si>
    <t>Float Health</t>
  </si>
  <si>
    <t>Home Health Care, Hospital, Personal Health</t>
  </si>
  <si>
    <t>Float Health is a mobile application that allows consumers to send a nurse to their house when a family member is ill.</t>
  </si>
  <si>
    <t>float.health</t>
  </si>
  <si>
    <t>https://www.linkedin.com/company/float-health-inc</t>
  </si>
  <si>
    <t>info@float.health</t>
  </si>
  <si>
    <t>858-771-6213</t>
  </si>
  <si>
    <t>Canvas Ventures</t>
  </si>
  <si>
    <t>Christy Johnson</t>
  </si>
  <si>
    <t>christy@float.health</t>
  </si>
  <si>
    <t>https://www.linkedin.com/in/christysnowiejohnson/</t>
  </si>
  <si>
    <t>Nayms</t>
  </si>
  <si>
    <t>Cryptocurrency, Insurance, InsurTech, Trading Platform</t>
  </si>
  <si>
    <t>On chain marketplace for the raising and trading of capital, the writing of risk, and the payment rails for premium and claim transactions.</t>
  </si>
  <si>
    <t>nayms.com</t>
  </si>
  <si>
    <t>https://www.linkedin.com/company/nayms/</t>
  </si>
  <si>
    <t>hello@nayms.com</t>
  </si>
  <si>
    <t>UDHC, XBTO Group, NadiFin</t>
  </si>
  <si>
    <t>Dan Roberts</t>
  </si>
  <si>
    <t>dan@nayms.com</t>
  </si>
  <si>
    <t>https://www.linkedin.com/in/danielajroberts/</t>
  </si>
  <si>
    <t>BURN</t>
  </si>
  <si>
    <t>Clean Energy, Cooking, Manufacturing, Social Entrepreneurship</t>
  </si>
  <si>
    <t>Ruiru, Nairobi Area, Kenya</t>
  </si>
  <si>
    <t>BURN Manufacturing Co. manufactures biomass cookstoves in East Africa.</t>
  </si>
  <si>
    <t>burnstoves.com</t>
  </si>
  <si>
    <t>https://www.linkedin.com/company/burn-co/</t>
  </si>
  <si>
    <t>+254 706 585 629</t>
  </si>
  <si>
    <t>Key Carbon, Africa GoGreen Fund, Spark+ Africa Fund, bettervest GmbH, Yunus Social Business, BloombergNEF, Acumen, General Electric, OPIC - Overseas Private Investment Corporation, Fledge</t>
  </si>
  <si>
    <t>Peter Scott</t>
  </si>
  <si>
    <t>peter.scott@burnmfg.com</t>
  </si>
  <si>
    <t>https://www.linkedin.com/in/peterscottburn/</t>
  </si>
  <si>
    <t>Orchard Robotics</t>
  </si>
  <si>
    <t>AgTech, Artificial Intelligence (AI), Farming, Robotics</t>
  </si>
  <si>
    <t>Orchard Robotics develops an operating system that enables precision agriculture driven by robots and AI.</t>
  </si>
  <si>
    <t>orchard-robotics.com</t>
  </si>
  <si>
    <t>https://www.linkedin.com/company/orchardrobotics</t>
  </si>
  <si>
    <t>contact@orchard-robotics.com</t>
  </si>
  <si>
    <t>(509) 239-1598</t>
  </si>
  <si>
    <t>General Catalyst, Contrary</t>
  </si>
  <si>
    <t>Charles Wu</t>
  </si>
  <si>
    <t>charlie@orchard-robotics.com</t>
  </si>
  <si>
    <t>https://www.linkedin.com/in/charles-w/</t>
  </si>
  <si>
    <t>Foundational</t>
  </si>
  <si>
    <t>Data Management, Software, Software Engineering</t>
  </si>
  <si>
    <t>Foundational is a data management platform that helps developers understand the lineage and downstream impact of code changes.</t>
  </si>
  <si>
    <t>foundational.io</t>
  </si>
  <si>
    <t>https://www.linkedin.com/company/foundationaldata</t>
  </si>
  <si>
    <t>Gradient Ventures, Viola Ventures</t>
  </si>
  <si>
    <t>Alon Nafta</t>
  </si>
  <si>
    <t>alon.nafta@foundational.io</t>
  </si>
  <si>
    <t>https://www.linkedin.com/in/nafta/</t>
  </si>
  <si>
    <t>Cargofive</t>
  </si>
  <si>
    <t>Information Technology, Logistics, Supply Chain Management</t>
  </si>
  <si>
    <t>Cargofive empowers freight forwarders by providing solutions to digitize their rate procurement, rate management, and quotation processes.</t>
  </si>
  <si>
    <t>cargofive.com</t>
  </si>
  <si>
    <t>https://www.linkedin.com/company/cargofive</t>
  </si>
  <si>
    <t>info@cargofive.com</t>
  </si>
  <si>
    <t>EIT Urban Mobility, Indico Capital Partners, Lince Capital, Shilling, Shilling, Techstars</t>
  </si>
  <si>
    <t>Sebastian Cazajus</t>
  </si>
  <si>
    <t>sebastian.cazajus@cargofive.com</t>
  </si>
  <si>
    <t>https://www.linkedin.com/in/sebastiancazajus/</t>
  </si>
  <si>
    <t>Benefits Data Trust</t>
  </si>
  <si>
    <t>Benefits Data Trust is a not-for-profit organization committed to transforming how individuals in need access essential benefits &amp; services.</t>
  </si>
  <si>
    <t>bdtrust.org</t>
  </si>
  <si>
    <t>https://www.linkedin.com/company/benefits-data-trust/</t>
  </si>
  <si>
    <t>partnerships@bdtrust.org</t>
  </si>
  <si>
    <t>1 215-207-9100</t>
  </si>
  <si>
    <t>Google.org, Patrick J. McGovern Foundation, Mastercard, Rockefeller Foundation</t>
  </si>
  <si>
    <t>Trooper Sanders</t>
  </si>
  <si>
    <t>tsanders@bdtrust.org</t>
  </si>
  <si>
    <t>https://www.linkedin.com/in/trooper-sanders-4460791/</t>
  </si>
  <si>
    <t>Clean Food Group</t>
  </si>
  <si>
    <t>Clean Food Group produces sustainable food ingredients for environment and health without compromising on teste or performance.</t>
  </si>
  <si>
    <t>cleanfood.group</t>
  </si>
  <si>
    <t>https://www.linkedin.com/company/clean-food-group-ltd</t>
  </si>
  <si>
    <t>Clean Growth Fund, Innovate UK, Alianza Team, Döhler Ventures, Agronomics</t>
  </si>
  <si>
    <t>Alex Neves</t>
  </si>
  <si>
    <t>alex@cleanfood.group</t>
  </si>
  <si>
    <t>https://www.linkedin.com/in/alex-neves-a9181742/</t>
  </si>
  <si>
    <t>Alex</t>
  </si>
  <si>
    <t>Bitcoin, Finance, Financial Services</t>
  </si>
  <si>
    <t>Alex is an open-source DeFi development business based on the Stacks Blockchain and inspired by financial markets throughout the world.</t>
  </si>
  <si>
    <t>alexgo.io</t>
  </si>
  <si>
    <t>https://www.linkedin.com/company/alexgobtc/</t>
  </si>
  <si>
    <t>Spartan Capital Securities, White Star Capital</t>
  </si>
  <si>
    <t>Rachel Yu</t>
  </si>
  <si>
    <t>rachel@alexgo.io</t>
  </si>
  <si>
    <t>https://www.linkedin.com/in/rachel-yu-alex/</t>
  </si>
  <si>
    <t>Covercy</t>
  </si>
  <si>
    <t>Banking, Commercial Real Estate, Financial Services, FinTech, Payments, PropTech, Real Estate Investment</t>
  </si>
  <si>
    <t>The leading financial OS for the $40 trillion real estate investment management market</t>
  </si>
  <si>
    <t>covercy.com</t>
  </si>
  <si>
    <t>https://www.linkedin.com/company/covercy/</t>
  </si>
  <si>
    <t>support@covercy.com</t>
  </si>
  <si>
    <t>Silvertech Ventures, Konrad Kruger</t>
  </si>
  <si>
    <t>Doron Cohen</t>
  </si>
  <si>
    <t>doron.cohen@covercy.com</t>
  </si>
  <si>
    <t>https://www.linkedin.com/in/doroncohen1/</t>
  </si>
  <si>
    <t>Coro</t>
  </si>
  <si>
    <t>Cloud Data Services, Cyber Security, Information Technology, Network Security</t>
  </si>
  <si>
    <t>Coro is a cybersecurity company that defends against malware, phishing, data leakage, network attacks, and insider threats.</t>
  </si>
  <si>
    <t>coro.net</t>
  </si>
  <si>
    <t>https://www.linkedin.com/company/coronet</t>
  </si>
  <si>
    <t>info@coro.net</t>
  </si>
  <si>
    <t>+1 844 926 7663</t>
  </si>
  <si>
    <t>One Peak, Moniepoint, Energy Impact Partners, Balderton Capital, Jerusalem Venture Partners (JVP), MizMaa Ventures</t>
  </si>
  <si>
    <t>Guy Moskowitz</t>
  </si>
  <si>
    <t>guymo@coro.net</t>
  </si>
  <si>
    <t>https://www.linkedin.com/in/moskowitzguy/</t>
  </si>
  <si>
    <t>Sablier</t>
  </si>
  <si>
    <t>Blockchain, Internet</t>
  </si>
  <si>
    <t>Infrastructure for token distribution in web3. DAOs and businesses use Sablier for vesting, payroll, airdrops, and more.</t>
  </si>
  <si>
    <t>sablier.com</t>
  </si>
  <si>
    <t>https://linkedin.com/company/sablier</t>
  </si>
  <si>
    <t>contact@sablier.com</t>
  </si>
  <si>
    <t>a16z crypto</t>
  </si>
  <si>
    <t>Paul Razvan Berg</t>
  </si>
  <si>
    <t>paul@sablier.finance</t>
  </si>
  <si>
    <t>https://www.linkedin.com/in/prberg/</t>
  </si>
  <si>
    <t>Protembis</t>
  </si>
  <si>
    <t>Emergency Medicine, Health Care, Life Science, Medical Device, Personal Health</t>
  </si>
  <si>
    <t>Protembis is a medical device start-up company with its R&amp;D base in the engineering and technology.</t>
  </si>
  <si>
    <t>protembis.com</t>
  </si>
  <si>
    <t>https://www.linkedin.com/company/protembis/</t>
  </si>
  <si>
    <t>info@protembis.com</t>
  </si>
  <si>
    <t>+49 (0) 241 9903 3622</t>
  </si>
  <si>
    <t>European Investment Bank, Segulah Medical Acceleration, TechVision Fund, XGEN Venture, Abiomed, TechVision Fund, IFB Innovationsstarter</t>
  </si>
  <si>
    <t>Karl Von Mangoldt</t>
  </si>
  <si>
    <t>kvm@protembis.com</t>
  </si>
  <si>
    <t>https://www.linkedin.com/in/karl-von-mangoldt/</t>
  </si>
  <si>
    <t>CND Life Sciences</t>
  </si>
  <si>
    <t>Biotechnology, Health Diagnostics, Life Science</t>
  </si>
  <si>
    <t>CND Life Sciences develops an evidence-based tool to help confirm a diagnosis of synucleinopathy.</t>
  </si>
  <si>
    <t>cndlifesciences.com</t>
  </si>
  <si>
    <t>https://www.linkedin.com/company/cnd-life-sciences/</t>
  </si>
  <si>
    <t>480-569-2900</t>
  </si>
  <si>
    <t>National Institute on Aging, Cambrian Capital Partners, Peter Harris, National Institute of Neurological Disorders and Stroke</t>
  </si>
  <si>
    <t>Rick Morello</t>
  </si>
  <si>
    <t>rjmorello@cndlifesciences.com</t>
  </si>
  <si>
    <t>https://www.linkedin.com/in/rick-morello-6826284/</t>
  </si>
  <si>
    <t>SydeLabs</t>
  </si>
  <si>
    <t>SydeLabs' mission is to assure the overall security of your AI systems, allowing you to spend more time developing powerful AI applications.</t>
  </si>
  <si>
    <t>sydelabs.ai</t>
  </si>
  <si>
    <t>https://www.linkedin.com/company/sydelabs/</t>
  </si>
  <si>
    <t>contact@sydelabs.ai.</t>
  </si>
  <si>
    <t>RTP Global</t>
  </si>
  <si>
    <t>Ruchir Patwa</t>
  </si>
  <si>
    <t>ruchir@sydelabs.ai</t>
  </si>
  <si>
    <t>https://www.linkedin.com/in/ruchirpatwa/</t>
  </si>
  <si>
    <t>AlGooru</t>
  </si>
  <si>
    <t>AlGooru is a new way of connecting with private tutors through the use of AI-based technology.</t>
  </si>
  <si>
    <t>algooru.com</t>
  </si>
  <si>
    <t>https://www.linkedin.com/company/algooru/</t>
  </si>
  <si>
    <t>strategy@algooru.com</t>
  </si>
  <si>
    <t>Khalid W. Abou Kassem</t>
  </si>
  <si>
    <t>khalid@algooru.com</t>
  </si>
  <si>
    <t>https://www.linkedin.com/in/khalidwak/</t>
  </si>
  <si>
    <t>Intensity Therapeutics</t>
  </si>
  <si>
    <t>Intensity Therapeutics is a biopharmaceutical company that provides chemotherapy treatment for cancer patients.</t>
  </si>
  <si>
    <t>intensitytherapeutics.com</t>
  </si>
  <si>
    <t>https://www.linkedin.com/company/intensity-therapeutics</t>
  </si>
  <si>
    <t>info@intensitytherapeutics.com</t>
  </si>
  <si>
    <t>VCapital</t>
  </si>
  <si>
    <t>Lew Bender</t>
  </si>
  <si>
    <t>lbender@intensitytherapeutics.com</t>
  </si>
  <si>
    <t>https://www.linkedin.com/in/lew-bender-7b5a7a7/</t>
  </si>
  <si>
    <t>Hive</t>
  </si>
  <si>
    <t>Cloud Computing, Cloud Infrastructure, Cloud Storage, Computer, Data Storage, Enterprise Software, Peer to Peer</t>
  </si>
  <si>
    <t>Hive is a secure, sustainable, affordable, distributed cloud storage and computing platform, enabling users to rent their computing resource</t>
  </si>
  <si>
    <t>hivenet.com</t>
  </si>
  <si>
    <t>https://www.linkedin.com/company/hivedistributed/</t>
  </si>
  <si>
    <t>hello@hivenet.com</t>
  </si>
  <si>
    <t>SC Ventures</t>
  </si>
  <si>
    <t>David Gurle</t>
  </si>
  <si>
    <t>david@hivenet.com</t>
  </si>
  <si>
    <t>https://www.linkedin.com/in/davidgurle/</t>
  </si>
  <si>
    <t>Vaccinex</t>
  </si>
  <si>
    <t>Biotechnology, Clinical Trials, Health Care, Oncology</t>
  </si>
  <si>
    <t>Vaccinex is a biotechnology company engaged in the development of novel therapeutic antibodies for neurodegenerative disorders and oncology.</t>
  </si>
  <si>
    <t>vaccinex.com</t>
  </si>
  <si>
    <t>https://www.linkedin.com/company/vaccinex-inc/</t>
  </si>
  <si>
    <t>info@vaccinex.com</t>
  </si>
  <si>
    <t>585-271-2700</t>
  </si>
  <si>
    <t>Alzheimer's Drug Discovery Foundation</t>
  </si>
  <si>
    <t>$137.7M</t>
  </si>
  <si>
    <t>Maurice Zauderer</t>
  </si>
  <si>
    <t>mzauderer@vaccinex.com</t>
  </si>
  <si>
    <t>https://www.linkedin.com/in/maurice-zauderer-85b47113/</t>
  </si>
  <si>
    <t>Tweed</t>
  </si>
  <si>
    <t>Apps, Blockchain, Cyber Security, Developer Tools, FinTech, Infrastructure, Mobile Apps, Security, Web3</t>
  </si>
  <si>
    <t>Tweed provides self-custodial key management, a fully functional white label wallet, and onramp + offramp connectivity.</t>
  </si>
  <si>
    <t>paytweed.com</t>
  </si>
  <si>
    <t>https://www.linkedin.com/company/paytweed</t>
  </si>
  <si>
    <t>hello@paytweed.com</t>
  </si>
  <si>
    <t>a16z crypto, Accel</t>
  </si>
  <si>
    <t>Michelle Latzer</t>
  </si>
  <si>
    <t>michelle@paytweed.com</t>
  </si>
  <si>
    <t>https://www.linkedin.com/in/michellelatzer/</t>
  </si>
  <si>
    <t>Storyteller Overland</t>
  </si>
  <si>
    <t>Storyteller Overland offer Upfits, Kits, and Gear for All Things Vanlife, Overlanding, and Authentic Adventure Lifestyles.</t>
  </si>
  <si>
    <t>storytelleroverland.com</t>
  </si>
  <si>
    <t>https://www.linkedin.com/company/storyteller-overland-llc</t>
  </si>
  <si>
    <t>888.999.7442</t>
  </si>
  <si>
    <t>Jeffrey Hunter</t>
  </si>
  <si>
    <t>jeffrey@storytelleroverland.com</t>
  </si>
  <si>
    <t>https://www.linkedin.com/in/jeffrey-hunter-22248371/</t>
  </si>
  <si>
    <t>Kryptos Biotechnologies</t>
  </si>
  <si>
    <t>Engineering, Finance, Information Technology, Management</t>
  </si>
  <si>
    <t>Biotechnology, Health Diagnostics, Medical Device</t>
  </si>
  <si>
    <t>Kryptos Biotechnologies provides innovative life science systems that reveal the complexity of biology for clinicians and scientists.</t>
  </si>
  <si>
    <t>kryptosbio.com</t>
  </si>
  <si>
    <t>https://www.linkedin.com/company/kryptosbio/</t>
  </si>
  <si>
    <t>info@kryptosbio.com</t>
  </si>
  <si>
    <t>Osang Healthcare</t>
  </si>
  <si>
    <t>Jinyong Lee</t>
  </si>
  <si>
    <t>jinyong.lee@kryptosbio.com</t>
  </si>
  <si>
    <t>https://www.linkedin.com/in/jinyonglee/</t>
  </si>
  <si>
    <t>KAMEREO</t>
  </si>
  <si>
    <t>E-Commerce, Food and Beverage, Restaurants</t>
  </si>
  <si>
    <t>Purchasing platform and Tech-enable Veggie supply for Restaurants in Vietnam</t>
  </si>
  <si>
    <t>kamereo.vn</t>
  </si>
  <si>
    <t>https://www.linkedin.com/company/kamereo</t>
  </si>
  <si>
    <t>info@kamereo.vn</t>
  </si>
  <si>
    <t>Reazon Holdings, Toru Yamamoto, Charoen Pokphand Foods, Genesia Ventures, Quest Ventures, Genesia Ventures</t>
  </si>
  <si>
    <t>Taku Tanaka</t>
  </si>
  <si>
    <t>taku.tanaka@kamereo.vn</t>
  </si>
  <si>
    <t>https://www.linkedin.com/in/taku-tanaka-98876033/</t>
  </si>
  <si>
    <t>StealthMole</t>
  </si>
  <si>
    <t>Artificial Intelligence (AI), Cyber Security, Security</t>
  </si>
  <si>
    <t>StealthMole is an AI-powered dark web intelligence firm that focuses on monitoring cyber dangers and detecting criminality.</t>
  </si>
  <si>
    <t>stealthmole.com</t>
  </si>
  <si>
    <t>https://www.linkedin.com/company/stealthmole</t>
  </si>
  <si>
    <t>sales@stealthmole.com</t>
  </si>
  <si>
    <t>Korea Investment Partners</t>
  </si>
  <si>
    <t>Louis Hur</t>
  </si>
  <si>
    <t>louis.hur@darktracer.com</t>
  </si>
  <si>
    <t>https://www.linkedin.com/in/louis-hur-87313019/</t>
  </si>
  <si>
    <t>Sofive</t>
  </si>
  <si>
    <t>Finance, Management, Operations, Pro Services</t>
  </si>
  <si>
    <t>Gaming, Recreation, Soccer, Sports</t>
  </si>
  <si>
    <t>Sofive is a new generation soccer centers' operator bringing to the US the new way to play soccer: 5-a-side football.</t>
  </si>
  <si>
    <t>sofive.com</t>
  </si>
  <si>
    <t>https://www.linkedin.com/company/sofive/</t>
  </si>
  <si>
    <t>info@sofive.com</t>
  </si>
  <si>
    <t>+1 201-345-5434</t>
  </si>
  <si>
    <t>Charles Lagayette</t>
  </si>
  <si>
    <t>charles.lagayette@sofive.com</t>
  </si>
  <si>
    <t>https://www.linkedin.com/in/charles-lagayette-2072b765/</t>
  </si>
  <si>
    <t>Halfmore</t>
  </si>
  <si>
    <t>Financial Services, Information Technology, SaaS, Software</t>
  </si>
  <si>
    <t>Halfmore is a fintech platform that provides services to manage assets and expenses.</t>
  </si>
  <si>
    <t>halfmore.co</t>
  </si>
  <si>
    <t>https://www.linkedin.com/company/halfmore-inc/</t>
  </si>
  <si>
    <t>+1 650 304-4491</t>
  </si>
  <si>
    <t>Jaebum Lee</t>
  </si>
  <si>
    <t>jaebum@halfmore.co</t>
  </si>
  <si>
    <t>https://www.linkedin.com/in/jaebum-lee-416ab180/</t>
  </si>
  <si>
    <t>PASCAL</t>
  </si>
  <si>
    <t>Consumer Goods, Jewelry, Precious Metals, Retail</t>
  </si>
  <si>
    <t>PASCAL is a diamond brand that offers handcrafted gemstone jewelry with ethically made and graded lab-grown diamonds.</t>
  </si>
  <si>
    <t>pascaldesign.com</t>
  </si>
  <si>
    <t>https://www.linkedin.com/company/pascaldesign</t>
  </si>
  <si>
    <t>Adam Hua</t>
  </si>
  <si>
    <t>https://pitchbook.com/profiles/company/595900-45#research</t>
  </si>
  <si>
    <t>ai|coustics</t>
  </si>
  <si>
    <t>ai|coustics is pioneering innovative audio algorithms based on AI and Deep Learning models.</t>
  </si>
  <si>
    <t>ai-coustics.com</t>
  </si>
  <si>
    <t>https://www.linkedin.com/company/ai-coustics</t>
  </si>
  <si>
    <t>info@ai-coustics.com</t>
  </si>
  <si>
    <t>+49 30 63415175</t>
  </si>
  <si>
    <t>Fabian Seipel</t>
  </si>
  <si>
    <t>fabian.seipel@ai-coustics.com</t>
  </si>
  <si>
    <t>https://www.linkedin.com/in/fabian-seipel-809829b3/</t>
  </si>
  <si>
    <t>Quantinium</t>
  </si>
  <si>
    <t>Cryptocurrency, Finance, Financial Services, FinTech, Internet, ISP, Management Consulting, Telecommunications</t>
  </si>
  <si>
    <t>Quantinium is a financial service firm that works as a cryptocurrency which is functioned with Wi-Fi digital network and telecommunication.</t>
  </si>
  <si>
    <t>quantinium.cc</t>
  </si>
  <si>
    <t>https://www.linkedin.com/company/quantinium/</t>
  </si>
  <si>
    <t>Addiel Lopez</t>
  </si>
  <si>
    <t>alopez@quantinium.cc</t>
  </si>
  <si>
    <t>https://www.linkedin.com/in/addiel-lopez/</t>
  </si>
  <si>
    <t>PNC Bank, Washington Trust, Truist Foundation,KeyBank Foundation, BankNewport, Bread Financial, Community Development Financial Institutions Fund, Citizens Charitable Foundation, Dick's Sporting Goods, Federal Home Loan Bank of San Francisco</t>
  </si>
  <si>
    <t>Gregg Lisciotti</t>
  </si>
  <si>
    <t>g@lisciotti.com</t>
  </si>
  <si>
    <t>https://www.linkedin.com/in/gregg-lisciotti-55b316/</t>
  </si>
  <si>
    <t>YourChoice Therapeutics</t>
  </si>
  <si>
    <t>YourChoice Therapeutics is revolutionizing contraceptives for men and women by developing novel non-hormonal contraceptive products.</t>
  </si>
  <si>
    <t>yourchoicetx.com</t>
  </si>
  <si>
    <t>https://www.linkedin.com/company/yourchoicetherapeutics/about/</t>
  </si>
  <si>
    <t>MCI, Future Ventures, Y Combinator, SkyDeck Berkeley</t>
  </si>
  <si>
    <t>Akash Bakshi</t>
  </si>
  <si>
    <t>akash@yourchoicetx.com</t>
  </si>
  <si>
    <t>https://www.linkedin.com/in/akashbakshi/</t>
  </si>
  <si>
    <t>Neolix</t>
  </si>
  <si>
    <t>Information Technology, Manufacturing, Mobile Devices</t>
  </si>
  <si>
    <t>Neolix is a technologically innovative company that specializes in the production of physical and sports scenes.</t>
  </si>
  <si>
    <t>neolix.cn</t>
  </si>
  <si>
    <t>https://www.linkedin.com/company/neolix-autonomous-driving</t>
  </si>
  <si>
    <t>marketing@neolix.cn</t>
  </si>
  <si>
    <t>400-962-8778</t>
  </si>
  <si>
    <t>CICC, SBVA, Li Auto, Yunqi Partners</t>
  </si>
  <si>
    <t>Yu Enyuan</t>
  </si>
  <si>
    <t>yuenyuan@neolix.cn</t>
  </si>
  <si>
    <t>https://www.crunchbase.com/organization/neolix-neolithic-century-technology</t>
  </si>
  <si>
    <t>International Rescue Committee</t>
  </si>
  <si>
    <t>IRC responds to the world's worst humanitarian crises &amp; helps some of the most vulnerable people from harm to home.</t>
  </si>
  <si>
    <t>rescue.org</t>
  </si>
  <si>
    <t>https://www.linkedin.com/company/international-rescue-committee</t>
  </si>
  <si>
    <t>(212) 551-3000</t>
  </si>
  <si>
    <t>American Student Assistance, The Pfizer Foundation, U.S. Department of Agriculture</t>
  </si>
  <si>
    <t>David Miliband</t>
  </si>
  <si>
    <t>david.miliband@rescue.org</t>
  </si>
  <si>
    <t>https://www.linkedin.com/in/dmiliband/</t>
  </si>
  <si>
    <t>JobPixel</t>
  </si>
  <si>
    <t>Enterprise Software, Human Resources, Marketing, Recruiting, SaaS</t>
  </si>
  <si>
    <t>JobPixel allows enterprises to collect, curate, edit, and publish short-form video content from audiences.</t>
  </si>
  <si>
    <t>jobpixel.com</t>
  </si>
  <si>
    <t>https://www.linkedin.com/company/jobpixel</t>
  </si>
  <si>
    <t>support@jobpixel.com</t>
  </si>
  <si>
    <t>Impact Venture Capital, Nama Ventures, 1517 Fund</t>
  </si>
  <si>
    <t>Omar Khateeb</t>
  </si>
  <si>
    <t>omar@jobpixel.com</t>
  </si>
  <si>
    <t>https://www.linkedin.com/in/omar5ateeb/</t>
  </si>
  <si>
    <t>Open Book Extracts</t>
  </si>
  <si>
    <t>AgTech, Cannabis, Manufacturing</t>
  </si>
  <si>
    <t>Roxboro, North Carolina, United States</t>
  </si>
  <si>
    <t>Open Book Extracts is an integrated grower, processor, and manufacturer of premium plant-based products.</t>
  </si>
  <si>
    <t>openbookextracts.com</t>
  </si>
  <si>
    <t>https://www.linkedin.com/company/obxtracts</t>
  </si>
  <si>
    <t>info@openbookextracts.com</t>
  </si>
  <si>
    <t>758-395-6959</t>
  </si>
  <si>
    <t>Btomorrow Ventures, KEY Investment Partners, KEY Investment Partners, NorthCapital</t>
  </si>
  <si>
    <t>David Neundorfer</t>
  </si>
  <si>
    <t>dave@openbookextracts.com</t>
  </si>
  <si>
    <t>https://www.linkedin.com/in/davidneundorfer/</t>
  </si>
  <si>
    <t>Oriole Networks</t>
  </si>
  <si>
    <t>Artificial Intelligence (AI), Renewable Energy</t>
  </si>
  <si>
    <t>Oriole Networks is a new company that improve the performance of AI systems and speed up data centers while lowering energy usage.</t>
  </si>
  <si>
    <t>oriolenetworks.com</t>
  </si>
  <si>
    <t>https://www.linkedin.com/company/oriole-networks</t>
  </si>
  <si>
    <t>020 8148 1981</t>
  </si>
  <si>
    <t>Clean Growth Fund, Dorilton Ventures, UCL Technology Fund, XTX Ventures</t>
  </si>
  <si>
    <t>James Regan</t>
  </si>
  <si>
    <t>james@oriolenetworks.com</t>
  </si>
  <si>
    <t>https://www.linkedin.com/in/jamesregan/</t>
  </si>
  <si>
    <t>LiaPlus AI</t>
  </si>
  <si>
    <t>Marketing, SaaS</t>
  </si>
  <si>
    <t>LiaPlus AI automates customer support for B2C businesses with AI Employees who talk like humans and can take actions.</t>
  </si>
  <si>
    <t>liaplus.com</t>
  </si>
  <si>
    <t>https://www.linkedin.com/company/liaplus/</t>
  </si>
  <si>
    <t>hello@liaplus.com</t>
  </si>
  <si>
    <t>Ministry of Electronics and Information Technology - MeitY</t>
  </si>
  <si>
    <t>Shailesh Jaiswal</t>
  </si>
  <si>
    <t>shailesh@liaplus.com</t>
  </si>
  <si>
    <t>https://www.linkedin.com/in/shaileshjaiswalwins/</t>
  </si>
  <si>
    <t>Circular.co</t>
  </si>
  <si>
    <t>Information Services, Internet, Logistics, Recycling</t>
  </si>
  <si>
    <t>Circular.co is a data-driven Platform sustainable sourcing platform.</t>
  </si>
  <si>
    <t>circular.co</t>
  </si>
  <si>
    <t>https://www.linkedin.com/company/circularco</t>
  </si>
  <si>
    <t>support@circular.co</t>
  </si>
  <si>
    <t>Eclipse Ventures</t>
  </si>
  <si>
    <t>Ian Arthurs</t>
  </si>
  <si>
    <t>ian@circular.co</t>
  </si>
  <si>
    <t>https://www.linkedin.com/in/ianarthurs/</t>
  </si>
  <si>
    <t>AirVine Scientific</t>
  </si>
  <si>
    <t>Communications Infrastructure, Computer, Network Hardware, Wireless</t>
  </si>
  <si>
    <t>AirVine Scientific improves the way indoor network infrastructures are deployed, operated, reconfigured, and repurposed.</t>
  </si>
  <si>
    <t>airvine.com</t>
  </si>
  <si>
    <t>https://www.linkedin.com/company/airvine</t>
  </si>
  <si>
    <t>650-722-3201</t>
  </si>
  <si>
    <t>Crosslink Capital</t>
  </si>
  <si>
    <t>Vivek Ragavan</t>
  </si>
  <si>
    <t>vivek@airvine.com</t>
  </si>
  <si>
    <t>https://www.linkedin.com/in/vivek-ragavan-0b974/</t>
  </si>
  <si>
    <t>Ford Otosan</t>
  </si>
  <si>
    <t>Automotive, Commercial, Machinery Manufacturing, Manufacturing</t>
  </si>
  <si>
    <t>Ford Otosan is a publicly traded company that manufactures, assembles, imports, exports, and sells motor vehicles.</t>
  </si>
  <si>
    <t>fordotosan.com.tr</t>
  </si>
  <si>
    <t>https://www.linkedin.com/company/ford-otosan/</t>
  </si>
  <si>
    <t>0216 564 71 00</t>
  </si>
  <si>
    <t>BRD Groupe Societe Generale, Societe Generale, European Bank for Reconstruction and Development</t>
  </si>
  <si>
    <t>Sedat Oncu</t>
  </si>
  <si>
    <t>soncu@ford.com.tr</t>
  </si>
  <si>
    <t>https://www.linkedin.com/in/sedat-%c3%b6nc%c3%bc-2918927a/</t>
  </si>
  <si>
    <t>Iron Sheepdog</t>
  </si>
  <si>
    <t>Finance, Information Technology, Management, Operations</t>
  </si>
  <si>
    <t>Apps, Construction, Finance, Software</t>
  </si>
  <si>
    <t>Williamsburg, Virginia, United States</t>
  </si>
  <si>
    <t>Iron Sheepdog is a technology solution that uses web-based technology and a mobile app to manage every aspect of short haul trucking.</t>
  </si>
  <si>
    <t>ironsheepdog.com</t>
  </si>
  <si>
    <t>https://www.linkedin.com/company/iron-sheepdog</t>
  </si>
  <si>
    <t>info@isheepdog.com</t>
  </si>
  <si>
    <t>757-505-7144</t>
  </si>
  <si>
    <t>SJF Ventures</t>
  </si>
  <si>
    <t>Mike V</t>
  </si>
  <si>
    <t>mike@ironsheepdog.com</t>
  </si>
  <si>
    <t>https://www.linkedin.com/in/mike-v-76001617/</t>
  </si>
  <si>
    <t>iCustoms</t>
  </si>
  <si>
    <t>Artificial Intelligence (AI), Information Technology, Software, Supply Chain Management</t>
  </si>
  <si>
    <t>One customs platform for every business. Revolutionising legacy customs software market.</t>
  </si>
  <si>
    <t>icustoms.ai</t>
  </si>
  <si>
    <t>https://www.linkedin.com/company/icustoms</t>
  </si>
  <si>
    <t>media@icustoms.ai</t>
  </si>
  <si>
    <t>Adnan Zaheer</t>
  </si>
  <si>
    <t>adnan.zaheer@icustoms.ai</t>
  </si>
  <si>
    <t>https://www.linkedin.com/in/adnzaheer/</t>
  </si>
  <si>
    <t>Chiyo</t>
  </si>
  <si>
    <t>Chiyo is a maternal nutrition firm that offers meal delivery for fertility, pregnancy, and postpartum.</t>
  </si>
  <si>
    <t>wearechiyo.com</t>
  </si>
  <si>
    <t>https://www.linkedin.com/company/wearechiyo</t>
  </si>
  <si>
    <t>Bread and Butter Ventures, Detroit Venture Partners, Helm, Ingeborg Investments, Palette Ventures, Peterson Ventures, Union Heritage Capital, Lighthouse Labs RVA</t>
  </si>
  <si>
    <t>Irene Liu</t>
  </si>
  <si>
    <t>irene@wearechiyo.com</t>
  </si>
  <si>
    <t>https://www.linkedin.com/in/ireneliu17/</t>
  </si>
  <si>
    <t>umgrauemeio</t>
  </si>
  <si>
    <t>Carbon Capture, Environmental Engineering, Forestry</t>
  </si>
  <si>
    <t>Jundiaí, Sao Paulo, Brazil</t>
  </si>
  <si>
    <t>Umgrauemeio developed Pantera, a fire management platform to translate the foundations of fire fighting into tech solutions.</t>
  </si>
  <si>
    <t>umgrauemeio.com</t>
  </si>
  <si>
    <t>https://www.linkedin.com/company/umgrauemeio/</t>
  </si>
  <si>
    <t>osmar.bambini@umgrauemeio.com</t>
  </si>
  <si>
    <t>55 11 2816-0966</t>
  </si>
  <si>
    <t>SVG Ventures, SITAWI Finance for Good</t>
  </si>
  <si>
    <t>Rogerio Cavalcante</t>
  </si>
  <si>
    <t>rogerio@sintecsys.com</t>
  </si>
  <si>
    <t>https://www.linkedin.com/in/rogerio-cavalcante-01219839/</t>
  </si>
  <si>
    <t>ParkSmart</t>
  </si>
  <si>
    <t>Apps, Automotive, Parking</t>
  </si>
  <si>
    <t>ParkSmart is a parking management application.</t>
  </si>
  <si>
    <t>parksmart.in</t>
  </si>
  <si>
    <t>https://www.linkedin.com/company/parksmarthq/</t>
  </si>
  <si>
    <t>Campus Fund, ah! Ventures</t>
  </si>
  <si>
    <t>Rahul Gupta</t>
  </si>
  <si>
    <t>rahul@parksmart.in</t>
  </si>
  <si>
    <t>https://www.linkedin.com/in/rahulguptaiitd/</t>
  </si>
  <si>
    <t>K9 Resorts Luxury Pet Hotel</t>
  </si>
  <si>
    <t>Hospitality, Hotel, Pet</t>
  </si>
  <si>
    <t>Fanwood, New Jersey, United States</t>
  </si>
  <si>
    <t>K9 Resorts provides luxury pet hotels offering premium boarding and daycare services for dogs, exceeding standard care standards.</t>
  </si>
  <si>
    <t>k9resorts.com</t>
  </si>
  <si>
    <t>https://www.linkedin.com/company/k-9-resorts-daycare-&amp;-luxury-hotel/</t>
  </si>
  <si>
    <t>info@k9resorts.com</t>
  </si>
  <si>
    <t>+1 281-378-6472</t>
  </si>
  <si>
    <t>Jason Parker</t>
  </si>
  <si>
    <t>jasonparker@k9resorts.com</t>
  </si>
  <si>
    <t>https://www.linkedin.com/in/jason-parker-33121520/</t>
  </si>
  <si>
    <t>NOMOEX</t>
  </si>
  <si>
    <t>Bitcoin, Blockchain, Cryptocurrency, Financial Services, FinTech, Software, Trading Platform</t>
  </si>
  <si>
    <t>World’s Smartest Blockchain Eco-System &amp; Digital Asset Exchange.</t>
  </si>
  <si>
    <t>nomoex.com</t>
  </si>
  <si>
    <t>https://www.linkedin.com/company/nomoex/mycompany/</t>
  </si>
  <si>
    <t>info@nomoex.com</t>
  </si>
  <si>
    <t>Aydton Ventures</t>
  </si>
  <si>
    <t>Abhishek Mahto</t>
  </si>
  <si>
    <t>abhishek@nomoex.com</t>
  </si>
  <si>
    <t>https://www.linkedin.com/in/abhishekmahto340/</t>
  </si>
  <si>
    <t>Torder</t>
  </si>
  <si>
    <t>Electronics, Information Technology, Mobile Devices</t>
  </si>
  <si>
    <t>Torder is evolving into a next-generation technology leader that allows unattended control of all devices from any location.</t>
  </si>
  <si>
    <t>torder.io</t>
  </si>
  <si>
    <t>cs@torder.co.kr</t>
  </si>
  <si>
    <t>0505-380-7828</t>
  </si>
  <si>
    <t>LB Investment, Big Basin Capital, KOSME</t>
  </si>
  <si>
    <t>Jason Walker</t>
  </si>
  <si>
    <t>jason@torder.com</t>
  </si>
  <si>
    <t>https://www.linkedin.com/in/jasonwalkeratl/</t>
  </si>
  <si>
    <t>Hemotune</t>
  </si>
  <si>
    <t>Biotechnology, Health Care, Life Science, Medical Device, Therapeutics</t>
  </si>
  <si>
    <t>Hemotune is a medical device company that develops a therapeutic blood purification platform for treatment of health ailments.</t>
  </si>
  <si>
    <t>hemotune.ch</t>
  </si>
  <si>
    <t>https://www.linkedin.com/company/hemotune/</t>
  </si>
  <si>
    <t>info@hemotune.ch</t>
  </si>
  <si>
    <t>+41 44 633 41 51</t>
  </si>
  <si>
    <t>Belmondo, Innosuisse, OCCIDENT, EIT Health, Eurostars, H2020-SME-Instrument program, Venture Kick, Wyss Zurich, Gebert Rüf Stiftung</t>
  </si>
  <si>
    <t>Lukas Langenegger</t>
  </si>
  <si>
    <t>lukas.langenegger@hemotune.ch</t>
  </si>
  <si>
    <t>https://www.linkedin.com/in/lukas-langenegger-91915390/</t>
  </si>
  <si>
    <t>Dali Discount</t>
  </si>
  <si>
    <t>Dali Discount is a food retailer in south-east Asia.</t>
  </si>
  <si>
    <t>dali-discount.com</t>
  </si>
  <si>
    <t>https://www.linkedin.com/company/dalidiscount/</t>
  </si>
  <si>
    <t>Venturi Partners, Creador, Navegar</t>
  </si>
  <si>
    <t>Andreas Hoefner</t>
  </si>
  <si>
    <t>andreas.hoefner@dali-discount.com</t>
  </si>
  <si>
    <t>https://www.linkedin.com/in/andreas-hoefner-915476/?original_referer=https%3A%2F%2Fwww%2Egoogle%2Ecom%2F&amp;originalSubdomain=ch</t>
  </si>
  <si>
    <t>Kindra</t>
  </si>
  <si>
    <t>Information Technology, Management, Pro Services</t>
  </si>
  <si>
    <t>Consumer Goods, Personal Health, Women's</t>
  </si>
  <si>
    <t>Kindra, a modern wellness brand for menopause essentials.</t>
  </si>
  <si>
    <t>ourkindra.com</t>
  </si>
  <si>
    <t>https://www.linkedin.com/company/ourkindra</t>
  </si>
  <si>
    <t>hello@ourkindra.com</t>
  </si>
  <si>
    <t>866-211-4580</t>
  </si>
  <si>
    <t>Female Founders Fund</t>
  </si>
  <si>
    <t>Hasti Nazem</t>
  </si>
  <si>
    <t>hasti@ourkindra.com</t>
  </si>
  <si>
    <t>https://www.linkedin.com/in/hastinazem/</t>
  </si>
  <si>
    <t>Exoès</t>
  </si>
  <si>
    <t>Automotive, Energy Efficiency, Fuel</t>
  </si>
  <si>
    <t>Gradignan, Aquitaine, France</t>
  </si>
  <si>
    <t>Exoès develops the EVE® - Energy Via Exhaust, an exhaust waste heat recovery technology which reduces engine fuel consumption and emissions.</t>
  </si>
  <si>
    <t>exoes.com</t>
  </si>
  <si>
    <t>https://www.linkedin.com/company/exoes/</t>
  </si>
  <si>
    <t>contact@exoes.com</t>
  </si>
  <si>
    <t>+33 (0)972 503 086</t>
  </si>
  <si>
    <t>Bpifrance, Meridiam, EASME - EU Executive Agency for SMEs</t>
  </si>
  <si>
    <t>Arnaud Desrentes</t>
  </si>
  <si>
    <t>arnaud.desrentes@exoes.com</t>
  </si>
  <si>
    <t>https://www.linkedin.com/in/arnaud-desrentes-b827a125/</t>
  </si>
  <si>
    <t>https://volition.com/team/cameron-reynolds/</t>
  </si>
  <si>
    <t>Muthoot Microfin</t>
  </si>
  <si>
    <t>Muthoot Microfin Limited is the microfinance arm of Muthoot Pappachan group</t>
  </si>
  <si>
    <t>muthootmicrofin.com</t>
  </si>
  <si>
    <t>https://www.linkedin.com/company/6610445</t>
  </si>
  <si>
    <t>₹49.6B</t>
  </si>
  <si>
    <t>Sadaf Sayeed</t>
  </si>
  <si>
    <t>sadaf.sayeed@muthoot.com</t>
  </si>
  <si>
    <t>https://www.linkedin.com/in/sadaf-sayeed-108ba97/</t>
  </si>
  <si>
    <t>MyPrize</t>
  </si>
  <si>
    <t>MyPrize is a crypto powered online casino with immersive social integration.</t>
  </si>
  <si>
    <t>myprize.com</t>
  </si>
  <si>
    <t>Boxcar Capital Partners, Dragonfly</t>
  </si>
  <si>
    <t>Zach Bruch</t>
  </si>
  <si>
    <t>zach@myprize.com</t>
  </si>
  <si>
    <t>https://www.linkedin.com/in/zachbruch/</t>
  </si>
  <si>
    <t>Impacked</t>
  </si>
  <si>
    <t>E-Commerce, Marketplace</t>
  </si>
  <si>
    <t>The online marketplace for primary packaging</t>
  </si>
  <si>
    <t>impackedpackaging.com</t>
  </si>
  <si>
    <t>https://www.linkedin.com/company/impacked</t>
  </si>
  <si>
    <t>info@impackedpackaging.com</t>
  </si>
  <si>
    <t>TenOneTen Ventures, 2048 Ventures</t>
  </si>
  <si>
    <t>Lisa-Marie Assenza</t>
  </si>
  <si>
    <t>lisa-marie@impackedpackaging.com</t>
  </si>
  <si>
    <t>http://www.linkedin.com/in/lisamarieassenza</t>
  </si>
  <si>
    <t>Sow Good</t>
  </si>
  <si>
    <t>Engineering, Finance, Operations, Support</t>
  </si>
  <si>
    <t>Food and Beverage, Manufacturing, Nutrition, Snack Food</t>
  </si>
  <si>
    <t>Sow Good is a consumer products platform that focuses on manufacturing and marketing freeze-dried snacks, smoothies, and soups.</t>
  </si>
  <si>
    <t>sowginc.com</t>
  </si>
  <si>
    <t>https://www.linkedin.com/company/sow-good-inc</t>
  </si>
  <si>
    <t>ir@sowginc.com</t>
  </si>
  <si>
    <t>214-623-6055</t>
  </si>
  <si>
    <t>Tasha Hawkins</t>
  </si>
  <si>
    <t>tbullock@sowgoodfarms.com</t>
  </si>
  <si>
    <t>https://www.linkedin.com/in/tasha-hawkins-bullock-311b15184/</t>
  </si>
  <si>
    <t>Applecrumby &amp; Fish</t>
  </si>
  <si>
    <t>Baby, Children, E-Commerce</t>
  </si>
  <si>
    <t>Applecrumby &amp; Fish, an online and offline baby store, offers various brands of baby products available both locally and internationally.</t>
  </si>
  <si>
    <t>applecrumbyandfish.com</t>
  </si>
  <si>
    <t>https://www.linkedin.com/company/applecrumby-and-fish</t>
  </si>
  <si>
    <t>info@applecrumbyandfish.com</t>
  </si>
  <si>
    <t>(603) 614-3608</t>
  </si>
  <si>
    <t>500 Global, Teak Capital</t>
  </si>
  <si>
    <t>Sean Tan</t>
  </si>
  <si>
    <t>sean@applecrumby.com</t>
  </si>
  <si>
    <t>https://www.linkedin.com/in/seantyn/</t>
  </si>
  <si>
    <t>Magic Mind</t>
  </si>
  <si>
    <t>Venice, California, United States</t>
  </si>
  <si>
    <t>Magic Mind is a food &amp; beverages company.</t>
  </si>
  <si>
    <t>magicmind.com</t>
  </si>
  <si>
    <t>https://www.linkedin.com/company/magic-mind-1/</t>
  </si>
  <si>
    <t>hello@magicmind.co</t>
  </si>
  <si>
    <t>William Hicks</t>
  </si>
  <si>
    <t>william@magicmind.com</t>
  </si>
  <si>
    <t>https://www.linkedin.com/in/william-hicks-9b842a38/</t>
  </si>
  <si>
    <t>Mindlogic</t>
  </si>
  <si>
    <t>Virtual soulmate AI chatbot</t>
  </si>
  <si>
    <t>mindlogic.ai</t>
  </si>
  <si>
    <t>https://www.linkedin.com/company/mindlogic-ai</t>
  </si>
  <si>
    <t>Lee Soo-man</t>
  </si>
  <si>
    <t>Jinwook Kim</t>
  </si>
  <si>
    <t>jinwook@mindlogic.ai</t>
  </si>
  <si>
    <t>https://www.linkedin.com/in/jinwookkim153/</t>
  </si>
  <si>
    <t>Sindhuja Microcredit</t>
  </si>
  <si>
    <t>Ghaziabad, Uttar Pradesh, India</t>
  </si>
  <si>
    <t>Sindhuja Microcredit is a Microfinance company.</t>
  </si>
  <si>
    <t>sindhujamicrocredit.com</t>
  </si>
  <si>
    <t>https://www.linkedin.com/company/sindhuja-microcredit</t>
  </si>
  <si>
    <t>info@sindhujamicrocredit.com</t>
  </si>
  <si>
    <t>GAWA Capital, Oikocredit International, Carpediem Capital</t>
  </si>
  <si>
    <t>Malkit Didyala</t>
  </si>
  <si>
    <t>malkit.didyala@sindhujamicrocredit.com</t>
  </si>
  <si>
    <t>https://www.linkedin.com/in/malkit-didyala-43141552/</t>
  </si>
  <si>
    <t>Forever Network</t>
  </si>
  <si>
    <t>Advertising, Digital Media, Mobile, Publishing, Social, Sports, Video</t>
  </si>
  <si>
    <t>Sports Media for the Social Generation</t>
  </si>
  <si>
    <t>forevernetwork.com</t>
  </si>
  <si>
    <t>https://www.linkedin.com/company/forever-network</t>
  </si>
  <si>
    <t>info@forevernetwork.com</t>
  </si>
  <si>
    <t>Yolo Investments, Folklore Ventures</t>
  </si>
  <si>
    <t>Alex Sumsky</t>
  </si>
  <si>
    <t>alex@forevernetwork.com</t>
  </si>
  <si>
    <t>https://www.linkedin.com/in/alexsumsky/</t>
  </si>
  <si>
    <t>Atlas Lithium</t>
  </si>
  <si>
    <t>Atlas Lithium is a mineral exploration and mining company.</t>
  </si>
  <si>
    <t>atlas-lithium.com</t>
  </si>
  <si>
    <t>https://www.linkedin.com/company/atlas-lithium</t>
  </si>
  <si>
    <t>info@atlas-lithium.com</t>
  </si>
  <si>
    <t>1 833 661 7900</t>
  </si>
  <si>
    <t>Mitsui &amp; Co., Martin Rowley</t>
  </si>
  <si>
    <t>Marc Fogassa</t>
  </si>
  <si>
    <t>mf@atlas-lithium.com</t>
  </si>
  <si>
    <t>https://www.linkedin.com/in/marcfogassa/</t>
  </si>
  <si>
    <t>The Mobile-First Company</t>
  </si>
  <si>
    <t>he Mobile-First Company focuses on developing, expanding, and upgrading mobile apps to simplify your workflow.</t>
  </si>
  <si>
    <t>themobilefirstcompany.com</t>
  </si>
  <si>
    <t>https://www.linkedin.com/company/the-mobile-first-company/</t>
  </si>
  <si>
    <t>Emblem, Lightspeed Venture Partners</t>
  </si>
  <si>
    <t>Jérémy Goillot</t>
  </si>
  <si>
    <t>jeremy@themobilefirst.co</t>
  </si>
  <si>
    <t>https://www.linkedin.com/in/jeremygoillot/</t>
  </si>
  <si>
    <t>UnionTech</t>
  </si>
  <si>
    <t>Information Technology, Operating Systems, Software</t>
  </si>
  <si>
    <t>UnionTech is a software company committed to providing safe, stable, intelligent, and easy-to-use operating system products and solutions.</t>
  </si>
  <si>
    <t>uniontech.com</t>
  </si>
  <si>
    <t>marketing@uniontech.com</t>
  </si>
  <si>
    <t>400-8588-488</t>
  </si>
  <si>
    <t>Jiashu Investment, Beijing E-town International Investment &amp; Development</t>
  </si>
  <si>
    <t>Bo Zou</t>
  </si>
  <si>
    <t>https://pitchbook.com/profiles/person/223205-14P</t>
  </si>
  <si>
    <t>Analytics, Cloud Infrastructure</t>
  </si>
  <si>
    <t>Propel is a serverless analytics platform to power customer-facing web and mobile applications.</t>
  </si>
  <si>
    <t>propeldata.com</t>
  </si>
  <si>
    <t>https://www.linkedin.com/company/propeldata</t>
  </si>
  <si>
    <t>hello@propeldata.com</t>
  </si>
  <si>
    <t>+1 415 231 1679</t>
  </si>
  <si>
    <t>Matrix</t>
  </si>
  <si>
    <t>Nico Acosta</t>
  </si>
  <si>
    <t>nico@propeldata.com</t>
  </si>
  <si>
    <t>https://www.linkedin.com/in/acossta/</t>
  </si>
  <si>
    <t>AviLease</t>
  </si>
  <si>
    <t>Aerospace, Leasing, Rental Property</t>
  </si>
  <si>
    <t>AviLease, an aircraft lessor with a portfolio of the latest generation, environmentally friendly aircraft, on lease to commercial airlines.</t>
  </si>
  <si>
    <t>avilease.com</t>
  </si>
  <si>
    <t>https://www.linkedin.com/company/avilease</t>
  </si>
  <si>
    <t>info@avilease.com</t>
  </si>
  <si>
    <t>+966 11 405 0000</t>
  </si>
  <si>
    <t>Tariq Alghaziri</t>
  </si>
  <si>
    <t>tariq.alghaziri@avilease.com</t>
  </si>
  <si>
    <t>https://www.linkedin.com/in/alghaziri/</t>
  </si>
  <si>
    <t>Terreno</t>
  </si>
  <si>
    <t>Finance, Marketing, Real Estate</t>
  </si>
  <si>
    <t>Terreno Realty Corporation (Terreno) focuses on acquiring on acquiring, owning and operating industrial real estate</t>
  </si>
  <si>
    <t>terreno.com</t>
  </si>
  <si>
    <t>http://www.linkedin.com/company/terreno-realty-corporation</t>
  </si>
  <si>
    <t>415-655-4580</t>
  </si>
  <si>
    <t>Blake Baird</t>
  </si>
  <si>
    <t>blake@terreno.com</t>
  </si>
  <si>
    <t>https://www.linkedin.com/in/blake-baird-808b458/</t>
  </si>
  <si>
    <t>Edgewood Oncology</t>
  </si>
  <si>
    <t>Edgewood Oncology is promoting a first-in-class therapy for malignancies that are challenging to treat.</t>
  </si>
  <si>
    <t>edgewoodoncology.com</t>
  </si>
  <si>
    <t>https://www.linkedin.com/company/edgewood-oncology/</t>
  </si>
  <si>
    <t>info@edgewoodonc.com</t>
  </si>
  <si>
    <t>(508) 281-9912</t>
  </si>
  <si>
    <t>Alta Partners</t>
  </si>
  <si>
    <t>David Cook</t>
  </si>
  <si>
    <t>dave@edgewoodonc.com</t>
  </si>
  <si>
    <t>https://www.linkedin.com/in/davidncook/</t>
  </si>
  <si>
    <t>WIRobotics</t>
  </si>
  <si>
    <t>Industrial Manufacturing, Robotics</t>
  </si>
  <si>
    <t>WIRobotics is a wearable robots that lessen physical demands on your body to safely allow active motion.</t>
  </si>
  <si>
    <t>wirobotics.com</t>
  </si>
  <si>
    <t>InterVest Co.</t>
  </si>
  <si>
    <t>Yong-Jae Kim</t>
  </si>
  <si>
    <t>yongjae@wirobotics.com</t>
  </si>
  <si>
    <t>https://www.linkedin.com/in/yong-jae-kim-1398613b/</t>
  </si>
  <si>
    <t>Linc Corporation</t>
  </si>
  <si>
    <t>Engineering, Management, Marketing, Product, Sales</t>
  </si>
  <si>
    <t>Content, Education, Employment, Human Resources, Information Technology, Recruiting</t>
  </si>
  <si>
    <t>Education and employment support services for foreign students Baesd in Japan.</t>
  </si>
  <si>
    <t>linc-info.com</t>
  </si>
  <si>
    <t>support@linc-info.com</t>
  </si>
  <si>
    <t>03-6240-2155</t>
  </si>
  <si>
    <t>Z Venture Capital, BEENEXT, Genesia Ventures</t>
  </si>
  <si>
    <t>Shiyo Naka</t>
  </si>
  <si>
    <t>shiyo.naka@linc-info.com</t>
  </si>
  <si>
    <t>https://linc-info.com/member/</t>
  </si>
  <si>
    <t>TechMagic</t>
  </si>
  <si>
    <t>Artificial Intelligence (AI), Consulting, Food and Beverage, Information Services, Information Technology, Restaurants, Robotics</t>
  </si>
  <si>
    <t>TechMagic provides AI and robotics solutions for food industry, by implementing a cooking robot into kitchens of restaurants.</t>
  </si>
  <si>
    <t>techmagic.co.jp</t>
  </si>
  <si>
    <t>https://in.linkedin.com/company/techmagic-kk</t>
  </si>
  <si>
    <t>JAFCO</t>
  </si>
  <si>
    <t>Yuji Shiraki</t>
  </si>
  <si>
    <t>shiraki.yuji@techmagic.co.jp</t>
  </si>
  <si>
    <t>https://www.linkedin.com/in/yuji-shiraki-32643843/</t>
  </si>
  <si>
    <t>Desilo</t>
  </si>
  <si>
    <t>Information Services, Information Technology, Privacy, Software</t>
  </si>
  <si>
    <t>Desilo is a leader in the research and commercialization of privacy-enhancing technologies (PETs), including homomorphic encryption.</t>
  </si>
  <si>
    <t>desilo.ai</t>
  </si>
  <si>
    <t>https://www.linkedin.com/company/desilo/</t>
  </si>
  <si>
    <t>contact@desilo.ai</t>
  </si>
  <si>
    <t>(+82)070-7788-0111</t>
  </si>
  <si>
    <t>SV Investment Corp, LG Electronics, NAVER D2SF</t>
  </si>
  <si>
    <t>Seungmyung Lee</t>
  </si>
  <si>
    <t>seungmyung.lee@desilo.ai</t>
  </si>
  <si>
    <t>https://www.linkedin.com/in/seungmyung-lee-8757a61a/</t>
  </si>
  <si>
    <t>Belong</t>
  </si>
  <si>
    <t>Wealth Management</t>
  </si>
  <si>
    <t>Canterbury, Kent, United Kingdom</t>
  </si>
  <si>
    <t>Belong, a revolutionary wealth-building platform.</t>
  </si>
  <si>
    <t>be-long.co</t>
  </si>
  <si>
    <t>https://www.linkedin.com/company/be-long/</t>
  </si>
  <si>
    <t>feedback@be-long.co</t>
  </si>
  <si>
    <t>Avion Gray</t>
  </si>
  <si>
    <t>avion@be-long.co</t>
  </si>
  <si>
    <t>https://www.linkedin.com/in/aviongray/</t>
  </si>
  <si>
    <t>Airthium</t>
  </si>
  <si>
    <t>Energy, Energy Management, Energy Storage, Renewable Energy</t>
  </si>
  <si>
    <t>Les-loges-en-josas, Ile-de-France, France</t>
  </si>
  <si>
    <t>Airthium guarantee the availability of solar and wind energy, all year long, making seasonal storage a reality.</t>
  </si>
  <si>
    <t>airthium.com</t>
  </si>
  <si>
    <t>https://www.linkedin.com/company/airthium</t>
  </si>
  <si>
    <t>contact@airthium.com</t>
  </si>
  <si>
    <t>Petit Poucet</t>
  </si>
  <si>
    <t>Andrei Klochko</t>
  </si>
  <si>
    <t>andrei.klochko@airthium.com</t>
  </si>
  <si>
    <t>https://www.linkedin.com/in/andrei-klochko-20093224/</t>
  </si>
  <si>
    <t>Cardlytics</t>
  </si>
  <si>
    <t>Advertising, Banking, Financial Services, Mobile</t>
  </si>
  <si>
    <t>Cardlytics uses purchase-based intelligence to make marketing more relevant and measurable.</t>
  </si>
  <si>
    <t>cardlytics.com</t>
  </si>
  <si>
    <t>https://www.linkedin.com/company/cardlytics</t>
  </si>
  <si>
    <t>(888)798-5802</t>
  </si>
  <si>
    <t>Discovery Capital, Groupe Aeroplan, Kinetic Ventures, Atlanta Ventures, West Coast Capital</t>
  </si>
  <si>
    <t>$273M</t>
  </si>
  <si>
    <t>Karim Temsamani</t>
  </si>
  <si>
    <t>karim@cardlytics.com</t>
  </si>
  <si>
    <t>https://www.linkedin.com/in/karim-temsamani/</t>
  </si>
  <si>
    <t>Phin Security</t>
  </si>
  <si>
    <t>Network Security, Simulation, Software</t>
  </si>
  <si>
    <t>Phin provides social engineering simulation across all communication channels and delivers training to employees .</t>
  </si>
  <si>
    <t>phinsec.io</t>
  </si>
  <si>
    <t>https://www.linkedin.com/company/phin-security</t>
  </si>
  <si>
    <t>support@phinsecurity.com</t>
  </si>
  <si>
    <t>(302) 750-2163</t>
  </si>
  <si>
    <t>Connor Swalm</t>
  </si>
  <si>
    <t>connor@phinsecurity.com</t>
  </si>
  <si>
    <t>https://www.linkedin.com/in/connor-swalm/</t>
  </si>
  <si>
    <t>Hume AI</t>
  </si>
  <si>
    <t>The AI toolkit to measure, understand, and improve how technology affects human emotion.</t>
  </si>
  <si>
    <t>hume.ai</t>
  </si>
  <si>
    <t>https://www.linkedin.com/company/hume-ai</t>
  </si>
  <si>
    <t>hello@hume.ai</t>
  </si>
  <si>
    <t>EQT Ventures, Union Square Ventures, Aegis Ventures</t>
  </si>
  <si>
    <t>Alan Cowen</t>
  </si>
  <si>
    <t>alan.cowen@hume.ai</t>
  </si>
  <si>
    <t>https://www.linkedin.com/in/alan-cowen/</t>
  </si>
  <si>
    <t>Tensor Energy</t>
  </si>
  <si>
    <t>Energy, Renewable Energy, Software</t>
  </si>
  <si>
    <t>Fukuoka, Fukuoka, Japan</t>
  </si>
  <si>
    <t>Tensor Energy is a cloud operations platform made for batteries and renewable energy assets.</t>
  </si>
  <si>
    <t>tensorenergy.jp</t>
  </si>
  <si>
    <t>https://www.linkedin.com/company/tensorenergy/</t>
  </si>
  <si>
    <t>Delight Ventures, Genesia Ventures</t>
  </si>
  <si>
    <t>Vincent Filter</t>
  </si>
  <si>
    <t>vincent.filter@tensorenergy.jp</t>
  </si>
  <si>
    <t>https://www.linkedin.com/in/vincent-filter/</t>
  </si>
  <si>
    <t>Axiota Animal Health</t>
  </si>
  <si>
    <t>Biotechnology, Dairy, Mineral</t>
  </si>
  <si>
    <t>Axiota Animal Health develops and markets products for beef and dairy producers, including MultiMin 90 and Lactipro.</t>
  </si>
  <si>
    <t>axiota.com</t>
  </si>
  <si>
    <t>https://www.linkedin.com/company/axiota</t>
  </si>
  <si>
    <t>info@axiota.com</t>
  </si>
  <si>
    <t>+1 877 907 5315</t>
  </si>
  <si>
    <t>Jon Lowe</t>
  </si>
  <si>
    <t>jlowe@axiota.com</t>
  </si>
  <si>
    <t>https://www.linkedin.com/in/jon-lowe-5701a38/</t>
  </si>
  <si>
    <t>Advolve AI</t>
  </si>
  <si>
    <t>Advertising, Artificial Intelligence (AI)</t>
  </si>
  <si>
    <t>AI-driven adtech startup that collect data to from public databases and private historical performance from our client’s ad history</t>
  </si>
  <si>
    <t>advolve.ai</t>
  </si>
  <si>
    <t>https://www.linkedin.com/company/advolve-ai/</t>
  </si>
  <si>
    <t>contato@advolve.ai</t>
  </si>
  <si>
    <t>Lanx Capital, Valor Capital Group</t>
  </si>
  <si>
    <t>João Sobreira</t>
  </si>
  <si>
    <t>joao@advolve.ai</t>
  </si>
  <si>
    <t>https://www.linkedin.com/in/joaovytor/</t>
  </si>
  <si>
    <t>PREPA</t>
  </si>
  <si>
    <t>Energy, Government, Water</t>
  </si>
  <si>
    <t>PREPA focuses on reducing fuel oil dependency and expand the use of natural gas and renewable energy with the distribution of electricity.</t>
  </si>
  <si>
    <t>aeepr.com</t>
  </si>
  <si>
    <t>https://www.linkedin.com/company/prepa/</t>
  </si>
  <si>
    <t>socialmedia@prepa.com</t>
  </si>
  <si>
    <t>+1 787521-3434</t>
  </si>
  <si>
    <t>Federal Emergency Management Agency</t>
  </si>
  <si>
    <t>India Globalization Capital</t>
  </si>
  <si>
    <t>Business Development, Infrastructure, Real Estate, Service Industry</t>
  </si>
  <si>
    <t>India Globalization Capital operates as a materials and infrastructure company in India and China.</t>
  </si>
  <si>
    <t>igcpharma.com</t>
  </si>
  <si>
    <t>https://www.linkedin.com/company/igcpharma</t>
  </si>
  <si>
    <t>info@igcinc.us</t>
  </si>
  <si>
    <t>Bradbury Asset Management, O-Bank</t>
  </si>
  <si>
    <t>Ram Mukunda</t>
  </si>
  <si>
    <t>ram@igcinc.us</t>
  </si>
  <si>
    <t>https://www.linkedin.com/in/ram-mukunda/</t>
  </si>
  <si>
    <t>watttron</t>
  </si>
  <si>
    <t>Computer, Electronics, Innovation Management</t>
  </si>
  <si>
    <t>Freital, Sachsen, Germany</t>
  </si>
  <si>
    <t>Watttron has invented a revolutionary heating system that can heat up surfaces heterogenously.</t>
  </si>
  <si>
    <t>watttron.com</t>
  </si>
  <si>
    <t>https://www.linkedin.com/company/watttron</t>
  </si>
  <si>
    <t>info@watttron.de</t>
  </si>
  <si>
    <t>Circular Innovation Fund, European Circular Bioeconomy Fund</t>
  </si>
  <si>
    <t>Marcus Stein</t>
  </si>
  <si>
    <t>marcus.stein@watttron.com</t>
  </si>
  <si>
    <t>https://www.linkedin.com/in/marcusstein-watttron/</t>
  </si>
  <si>
    <t>Thoras.ai</t>
  </si>
  <si>
    <t>Cloud Management</t>
  </si>
  <si>
    <t>Thoras.ai is an AI cloud management platform.</t>
  </si>
  <si>
    <t>thoras.ai</t>
  </si>
  <si>
    <t>https://www.linkedin.com/company/thoras-ai</t>
  </si>
  <si>
    <t>focal, Storytime Capital</t>
  </si>
  <si>
    <t>Nilo Rahmani</t>
  </si>
  <si>
    <t>nilo@thoras.ai</t>
  </si>
  <si>
    <t>https://www.linkedin.com/in/nilo-devops/</t>
  </si>
  <si>
    <t>SiEngine Technology</t>
  </si>
  <si>
    <t>Information Services, Semiconductor</t>
  </si>
  <si>
    <t>SiEngine Technology creates vehicle electronic chips.</t>
  </si>
  <si>
    <t>siengine.com</t>
  </si>
  <si>
    <t>China State-owned Enterprise Structural Adjustment Fund, Sequoia Capital China, FAW Group</t>
  </si>
  <si>
    <t>Kai Wang</t>
  </si>
  <si>
    <t>kai.wang@siengine.com</t>
  </si>
  <si>
    <t>https://www.linkedin.com/in/kai-wang-ph-d-a036b110/?originalSubdomain=cn</t>
  </si>
  <si>
    <t>SiB Solutions Group</t>
  </si>
  <si>
    <t>Artificial Intelligence (AI), Industrial Automation, Internet of Things, Logistics, Productivity Tools, Software</t>
  </si>
  <si>
    <t>SiB Solutions uses technologies such as AI, IIoT, and intelligent video analysis to automate and improve logistics processes.</t>
  </si>
  <si>
    <t>sibsolutions.com</t>
  </si>
  <si>
    <t>https://www.linkedin.com/company/sib-solutions-ab</t>
  </si>
  <si>
    <t>info@sibsolutions.com</t>
  </si>
  <si>
    <t>+46 (0)46 70 00 20</t>
  </si>
  <si>
    <t>Scania Growth Capital</t>
  </si>
  <si>
    <t>Stefan Borg</t>
  </si>
  <si>
    <t>stefan.borg@sibsolutions.com</t>
  </si>
  <si>
    <t>https://www.linkedin.com/in/stefan-borg-2701a9a/</t>
  </si>
  <si>
    <t>ionobell</t>
  </si>
  <si>
    <t>Energy Storage, Manufacturing</t>
  </si>
  <si>
    <t>Ionobell is a battery R&amp;D company with expertise in battery material development and cell development.</t>
  </si>
  <si>
    <t>ionobell.com</t>
  </si>
  <si>
    <t>https://www.linkedin.com/company/ionobell</t>
  </si>
  <si>
    <t>contact@ionobell.com</t>
  </si>
  <si>
    <t>Dynamo, Trucks Venture Capital, Trucks Venture Capital</t>
  </si>
  <si>
    <t>Robert Neivert</t>
  </si>
  <si>
    <t>robert@ionobell.com</t>
  </si>
  <si>
    <t>https://www.linkedin.com/in/robertneivert/</t>
  </si>
  <si>
    <t>Stayf</t>
  </si>
  <si>
    <t>Enterprise Software, Personal Health, SaaS, Wellness</t>
  </si>
  <si>
    <t>Corporate Wellbeing Platform</t>
  </si>
  <si>
    <t>stayf.app</t>
  </si>
  <si>
    <t>https://www.linkedin.com/company/stayf/</t>
  </si>
  <si>
    <t>info@stayf.app</t>
  </si>
  <si>
    <t>AltaIR Capital, Smart Partnership Capital., Yellow Rocks!</t>
  </si>
  <si>
    <t>Max Zhurilo</t>
  </si>
  <si>
    <t>max@stayf.app</t>
  </si>
  <si>
    <t>https://www.linkedin.com/in/zhurilo/</t>
  </si>
  <si>
    <t>Samsung Catalyst Fund, Tiger Global Management, Tracker Capital Management</t>
  </si>
  <si>
    <t>TCab Tech</t>
  </si>
  <si>
    <t>TCab Tech is building a air mobility ecosystem in order to provide the general public with zero-emission airborne ridesharing.</t>
  </si>
  <si>
    <t>tcabtech.com</t>
  </si>
  <si>
    <t>Grand Flight Investment</t>
  </si>
  <si>
    <t>Yon Wuing</t>
  </si>
  <si>
    <t>https://www.tcabtech.com/en/News/info.aspx?itemid=257</t>
  </si>
  <si>
    <t>SHINSEKAI Technologies</t>
  </si>
  <si>
    <t>Blockchain, Cryptocurrency, Software, Web3</t>
  </si>
  <si>
    <t>SHINSEKAI Technologies focuses on supporting companies, enabling them to advance their services to Web3 and NFT technologies.</t>
  </si>
  <si>
    <t>shinsekai-technologies.co.jp</t>
  </si>
  <si>
    <t>GREE Ventures</t>
  </si>
  <si>
    <t>Takeru Okoso</t>
  </si>
  <si>
    <t>https://jp.linkedin.com/in/takeru-okoso#:~:text=Takeru%20Okoso%20%2D%20CEO%20%2D%20%E6%A0%AA%E5%BC%8F%E4%BC%9A%E7%A4%BESHINSEKAI%20Technologies%20%7C%20LinkedIn</t>
  </si>
  <si>
    <t>SHICKEN Foods</t>
  </si>
  <si>
    <t>Food and Beverage, Food Processing, Meat and Poultry, Plant-Based Foods</t>
  </si>
  <si>
    <t>Dartford, Kent, United Kingdom</t>
  </si>
  <si>
    <t>Plant-based chicken manufacturer</t>
  </si>
  <si>
    <t>shickenfoods.com</t>
  </si>
  <si>
    <t>https://www.linkedin.com/company/shicken/</t>
  </si>
  <si>
    <t>Veg Capital</t>
  </si>
  <si>
    <t>Satvinder And Parm Bains</t>
  </si>
  <si>
    <t>satvinderbains@plantalternative.com</t>
  </si>
  <si>
    <t>https://www.linkedin.com/in/satvinder-and-parm-bains-2a025423/</t>
  </si>
  <si>
    <t>Kidsy</t>
  </si>
  <si>
    <t>Apparel, B2B, B2C, Baby, Consumer Goods, E-Commerce</t>
  </si>
  <si>
    <t>Kidsy is an e-commerce platform that offers new and open-box discounted baby and kids clothing and other products.</t>
  </si>
  <si>
    <t>kidsy.co</t>
  </si>
  <si>
    <t>https://www.linkedin.com/company/kidsyinc</t>
  </si>
  <si>
    <t>hello@kidsy.co</t>
  </si>
  <si>
    <t>312 964-8348</t>
  </si>
  <si>
    <t>Impellent Ventures</t>
  </si>
  <si>
    <t>Shraysi Tandon</t>
  </si>
  <si>
    <t>shraysi@kidsy.co</t>
  </si>
  <si>
    <t>https://www.linkedin.com/in/shraysi-tandon-56727aa/</t>
  </si>
  <si>
    <t>Times Internet, Tencent, Alkeon Capital, Moore Strategic Ventures, Temasek Holdings, Lightspeed Venture Partners, Tiger Global Management, Twitter Ventures, X (formerly Twitter), Shunwei Capital, Shunwei Capital, Xiaomi, Lightspeed India Partners, SAIF Partners, Google Launchpad Accelerator, India Quotient</t>
  </si>
  <si>
    <t>https://www.linkedin.com/in/ankush-sachdeva-b3345364/</t>
  </si>
  <si>
    <t>Emerging Therapy Solutions</t>
  </si>
  <si>
    <t>Health Care, Health Diagnostics, Insurance</t>
  </si>
  <si>
    <t>Bloomington, Minnesota, United States</t>
  </si>
  <si>
    <t>Emerging Therapy Solutions is an insurance company that specializes in full management of gene and cell therapy for payers.</t>
  </si>
  <si>
    <t>emergingtherapies.com</t>
  </si>
  <si>
    <t>https://www.linkedin.com/company/emergingtherapysolutions/</t>
  </si>
  <si>
    <t>(651) 249-9530</t>
  </si>
  <si>
    <t>Telegraph Hill Partners</t>
  </si>
  <si>
    <t>David Mclean</t>
  </si>
  <si>
    <t>dave.mclean@emergingtherapies.com</t>
  </si>
  <si>
    <t>https://emergingtherapies.com/about-ets-and-lifetrac-network/our-team/</t>
  </si>
  <si>
    <t>Ideal Power</t>
  </si>
  <si>
    <t>Ideal Power is a power conversion technology company that delivers innovative cleantech solutions.</t>
  </si>
  <si>
    <t>idealpower.com</t>
  </si>
  <si>
    <t>https://www.linkedin.com/company/ideal-power-converters/</t>
  </si>
  <si>
    <t>info@idealpower.com</t>
  </si>
  <si>
    <t>(512) 264-1542</t>
  </si>
  <si>
    <t>Daniel Brdar</t>
  </si>
  <si>
    <t>dan.brdar@idealpower.com</t>
  </si>
  <si>
    <t>https://www.linkedin.com/in/danielbrdar/</t>
  </si>
  <si>
    <t>Allies</t>
  </si>
  <si>
    <t>Allies is a beauty brand, it manufactures personal skin care products.</t>
  </si>
  <si>
    <t>sg.allies.shop</t>
  </si>
  <si>
    <t>https://www.linkedin.com/company/alliesgroup</t>
  </si>
  <si>
    <t>Meaningful Partners</t>
  </si>
  <si>
    <t>Nicolas Travis</t>
  </si>
  <si>
    <t>nicolas@alliesofskin.com</t>
  </si>
  <si>
    <t>https://www.linkedin.com/in/nicolas-travis-74a325109/</t>
  </si>
  <si>
    <t>EB5 Capital</t>
  </si>
  <si>
    <t>Finance, Human Resources, Legal, Management, Marketing, Operations</t>
  </si>
  <si>
    <t>Finance, Financial Services, Real Estate, Real Estate Investment</t>
  </si>
  <si>
    <t>EB5 Capital is a financial services company that raises funds from foreign investors who are seeking permanent residency.</t>
  </si>
  <si>
    <t>eb5capital.com</t>
  </si>
  <si>
    <t>https://www.linkedin.com/company/eb5-capital/</t>
  </si>
  <si>
    <t>+1 202 652 2437</t>
  </si>
  <si>
    <t>Eagle Bancorp</t>
  </si>
  <si>
    <t>Angelique Brunner</t>
  </si>
  <si>
    <t>abrunner@eb5capital.com</t>
  </si>
  <si>
    <t>https://www.linkedin.com/in/angelbrunner/</t>
  </si>
  <si>
    <t>NEOGAP Therapeutics</t>
  </si>
  <si>
    <t>NEOGAP Therapeutics is a Pharmaceutical manufacturing industry.</t>
  </si>
  <si>
    <t>neogap.se</t>
  </si>
  <si>
    <t>https://www.linkedin.com/company/neogap-ab/</t>
  </si>
  <si>
    <t>samuel.svensson@neogap.se</t>
  </si>
  <si>
    <t>+46 733 54 21 94</t>
  </si>
  <si>
    <t>Eurostars, European Innovation Council, Sciety</t>
  </si>
  <si>
    <t>Samuel Svensson</t>
  </si>
  <si>
    <t>https://www.linkedin.com/in/samuel-svensson-6aabb94a/</t>
  </si>
  <si>
    <t>Huakong Power</t>
  </si>
  <si>
    <t>Energy, Energy Storage, Manufacturing, Wind Energy</t>
  </si>
  <si>
    <t>Huakong Power is a manufacturer that specializes in the development of energy saving and intelligent control services.</t>
  </si>
  <si>
    <t>huakongpower.com</t>
  </si>
  <si>
    <t>Yuanwei Yang</t>
  </si>
  <si>
    <t>https://pitchbook.com/profiles/company/592298-20#funding</t>
  </si>
  <si>
    <t>CureGenetics</t>
  </si>
  <si>
    <t>Cure Genetics is a biotechnology company that develops innovative medicines &amp; molecular diagnostics to treat cancers &amp; genetic diseases.</t>
  </si>
  <si>
    <t>curegenetics.com</t>
  </si>
  <si>
    <t>https://www.linkedin.com/company/curegenetics/</t>
  </si>
  <si>
    <t>info@curegenetics.com</t>
  </si>
  <si>
    <t>Advantech Capital, Qiming Venture Partners</t>
  </si>
  <si>
    <t>Yanni Lin</t>
  </si>
  <si>
    <t>yanni.lin@curegenetics.com</t>
  </si>
  <si>
    <t>https://www.linkedin.com/in/yannilin/</t>
  </si>
  <si>
    <t>China Chengtong Holding Group</t>
  </si>
  <si>
    <t>China Chengtong Holding Group is a conglomerate company based in China.</t>
  </si>
  <si>
    <t>cctgroup.com.cn</t>
  </si>
  <si>
    <t>https://www.linkedin.com/company/%E4%B8%AD%E5%9B%BD%E8%AF%9A%E9%80%9A%E6%8E%A7%E8%82%A1%E9%9B%86%E5%9B%A2%E6%9C%89%E9%99%90%E5%85%AC%E5%8F%B8/</t>
  </si>
  <si>
    <t>86-10-83673030</t>
  </si>
  <si>
    <t>Guo Xiangyu</t>
  </si>
  <si>
    <t>guo@cctgroup.com.cn</t>
  </si>
  <si>
    <t>http://www.cctgroup.com.cn/cctgroupen/about_us/leadership/board_of_directors92/index.html</t>
  </si>
  <si>
    <t>NodeKit</t>
  </si>
  <si>
    <t>NodeKit engage in users to transact across blockchains with ease.</t>
  </si>
  <si>
    <t>nodekit.xyz</t>
  </si>
  <si>
    <t>https://www.linkedin.com/company/nodekit/about/</t>
  </si>
  <si>
    <t>a16z crypto, Borderless Capital</t>
  </si>
  <si>
    <t>Noah P.</t>
  </si>
  <si>
    <t>noah@nodekit.xyz</t>
  </si>
  <si>
    <t>https://www.linkedin.com/in/noah-p-aaa5a0208/</t>
  </si>
  <si>
    <t>Century Health</t>
  </si>
  <si>
    <t>Artificial Intelligence (AI), Data Management, Health Care, Life Science</t>
  </si>
  <si>
    <t>Century Health accelerates drug development and commercialization by applying AI to real-world clinical data.</t>
  </si>
  <si>
    <t>century.health</t>
  </si>
  <si>
    <t>https://www.linkedin.com/company/centuryhealth</t>
  </si>
  <si>
    <t>contact@century.health</t>
  </si>
  <si>
    <t>2048 Ventures, Alumni Ventures</t>
  </si>
  <si>
    <t>Vish Srivastava</t>
  </si>
  <si>
    <t>vish@century.health</t>
  </si>
  <si>
    <t>https://www.linkedin.com/in/vishsriva/</t>
  </si>
  <si>
    <t>https://laseristech.com/senior-leadership-team/</t>
  </si>
  <si>
    <t>Popularium</t>
  </si>
  <si>
    <t>Software, Video Games</t>
  </si>
  <si>
    <t>Popularium was founded by an allstar team of gaming industry veterans responsible for the largest asset-based games and platforms in history</t>
  </si>
  <si>
    <t>popularium.com</t>
  </si>
  <si>
    <t>https://www.linkedin.com/company/popularium-inc.</t>
  </si>
  <si>
    <t>hello@popularium.com</t>
  </si>
  <si>
    <t>Jonathan Bankard</t>
  </si>
  <si>
    <t>jonathan.bankard@popularium.com</t>
  </si>
  <si>
    <t>https://www.linkedin.com/in/jbankard/</t>
  </si>
  <si>
    <t>Briotech</t>
  </si>
  <si>
    <t>Engineering, Finance, Management, Marketing, Operations, Product</t>
  </si>
  <si>
    <t>Biotechnology, Chemical, Health Care, Manufacturing</t>
  </si>
  <si>
    <t>Woodinville, Washington, United States</t>
  </si>
  <si>
    <t>Briotech is a biotechnology company that supplies pure Hypochlorous Acid formulations for skin care, disinfection, oral care, and more</t>
  </si>
  <si>
    <t>brioglobal.com</t>
  </si>
  <si>
    <t>https://www.linkedin.com/company/briotech</t>
  </si>
  <si>
    <t>rick@briotechusa.com</t>
  </si>
  <si>
    <t>(425)488-4300</t>
  </si>
  <si>
    <t>Fledge</t>
  </si>
  <si>
    <t>Rick Lockett</t>
  </si>
  <si>
    <t>https://www.linkedin.com/in/ricklockett/</t>
  </si>
  <si>
    <t>Terra Labs</t>
  </si>
  <si>
    <t>Artificial Intelligence (AI), Geospatial, Information Technology, Real Time, Software</t>
  </si>
  <si>
    <t>Terra Labs develops software using satellite data and AI for monitoring and analyzing land and related activities from a spatial viewpoint.</t>
  </si>
  <si>
    <t>terralabs.com</t>
  </si>
  <si>
    <t>https://www.linkedin.com/company/terralabsai</t>
  </si>
  <si>
    <t>Norrsken VC</t>
  </si>
  <si>
    <t>Peder Stahle</t>
  </si>
  <si>
    <t>peder@terralabs.com</t>
  </si>
  <si>
    <t>https://www.linkedin.com/in/pederstahle/</t>
  </si>
  <si>
    <t>Think Cyber Security</t>
  </si>
  <si>
    <t>Think Cyber Security Ltd, a UK company developing products that reinvent the delivery of end-user security education and awareness training.</t>
  </si>
  <si>
    <t>thinkcyber.co.uk</t>
  </si>
  <si>
    <t>https://www.linkedin.com/company/think-cyber-security-ltd</t>
  </si>
  <si>
    <t>info@thinkcyber.co.uk</t>
  </si>
  <si>
    <t>Tim Ward</t>
  </si>
  <si>
    <t>tim.ward@thinkcyber.co.uk</t>
  </si>
  <si>
    <t>https://www.linkedin.com/in/tim-ward-cyber/</t>
  </si>
  <si>
    <t>Avoli</t>
  </si>
  <si>
    <t>Fashion, Shoes</t>
  </si>
  <si>
    <t>Avoli designs volleyball footwear, gear, and equipment exclusively for women and girl athletes.</t>
  </si>
  <si>
    <t>avoli.com</t>
  </si>
  <si>
    <t>https://www.linkedin.com/company/avoli/</t>
  </si>
  <si>
    <t>Mark Oleson</t>
  </si>
  <si>
    <t>mark@avoli.com</t>
  </si>
  <si>
    <t>https://www.linkedin.com/in/mark-oleson-a3781829/</t>
  </si>
  <si>
    <t>Spacture AI</t>
  </si>
  <si>
    <t>Spacture AI is an AI-powered Video Intelligence Platform</t>
  </si>
  <si>
    <t>spacture.ai</t>
  </si>
  <si>
    <t>https://www.linkedin.com/company/spacture-ai/</t>
  </si>
  <si>
    <t>nazim@spacture.ai</t>
  </si>
  <si>
    <t>Nazım Eryılmaz</t>
  </si>
  <si>
    <t>https://www.linkedin.com/in/nazimeryilmaz/</t>
  </si>
  <si>
    <t>Ambit Finvest</t>
  </si>
  <si>
    <t>Ambit Finvest is the ambit group's systemically important non-banking financial company.</t>
  </si>
  <si>
    <t>finvest.ambit.co</t>
  </si>
  <si>
    <t>info.retail@ambit.co</t>
  </si>
  <si>
    <t>+91 91159 98000</t>
  </si>
  <si>
    <t>Daiwa Securities Group</t>
  </si>
  <si>
    <t>Sanjay Agarwal</t>
  </si>
  <si>
    <t>sanjay@ambit.co</t>
  </si>
  <si>
    <t>https://finvest.ambit.co/team</t>
  </si>
  <si>
    <t>UkreximBank</t>
  </si>
  <si>
    <t>Banking, Financial Services, Service Industry</t>
  </si>
  <si>
    <t>UkreximBank specializes in pre-export financing and banking services of warehouse stocks of the agricultural industry.</t>
  </si>
  <si>
    <t>eximb.com</t>
  </si>
  <si>
    <t>https://www.linkedin.com/company/jsc-ukreximbank</t>
  </si>
  <si>
    <t>bank@eximb.com</t>
  </si>
  <si>
    <t>380-800-504-450</t>
  </si>
  <si>
    <t>Viktor Ponomarenko</t>
  </si>
  <si>
    <t>vponomarenko@eximb.com</t>
  </si>
  <si>
    <t>https://www.linkedin.com/in/viktor-ponomarenko-4214a824a/</t>
  </si>
  <si>
    <t>Qoala</t>
  </si>
  <si>
    <t>Blockchain, Financial Services, FinTech, Insurance, InsurTech, Risk Management</t>
  </si>
  <si>
    <t>Qoala is an omnichannel insur-tech company that aims to make insurance universally accessible and easy to use.</t>
  </si>
  <si>
    <t>qoala.app</t>
  </si>
  <si>
    <t>https://www.linkedin.com/company/qoala</t>
  </si>
  <si>
    <t>cs@qoala.id</t>
  </si>
  <si>
    <t>MassMutual Ventures, PayPal Ventures, responsAbility Investments, Eurazeo, Centauri Fund, Surge, Central Capital Ventura, SeedPlus</t>
  </si>
  <si>
    <t>Tommy Martin</t>
  </si>
  <si>
    <t>tommy@qoala.id</t>
  </si>
  <si>
    <t>https://www.linkedin.com/in/tommy-martin-076a954/</t>
  </si>
  <si>
    <t>Metyos</t>
  </si>
  <si>
    <t>Metyos is a biosensor that can monitor the effects of your daily activities.</t>
  </si>
  <si>
    <t>metyos.com</t>
  </si>
  <si>
    <t>https://www.linkedin.com/company/metyos</t>
  </si>
  <si>
    <t>Cenitz, AGORANOV</t>
  </si>
  <si>
    <t>Alexandre Boulanger</t>
  </si>
  <si>
    <t>alexandre@metyos.eu</t>
  </si>
  <si>
    <t>https://www.linkedin.com/in/alexandre-boulanger/</t>
  </si>
  <si>
    <t>Qlower</t>
  </si>
  <si>
    <t>Accounting, Financial Services, FinTech, Property Management, Real Estate, Real Estate Investment</t>
  </si>
  <si>
    <t>Qlower, accounting &amp; tax automation for real estate investors.</t>
  </si>
  <si>
    <t>qlower.com</t>
  </si>
  <si>
    <t>https://www.linkedin.com/company/qlower/</t>
  </si>
  <si>
    <t>admin@qlower.com</t>
  </si>
  <si>
    <t>Christophe Duprat</t>
  </si>
  <si>
    <t>christophe@qlower.com</t>
  </si>
  <si>
    <t>https://www.linkedin.com/in/christophe-duprat-cofondateur-qlower/</t>
  </si>
  <si>
    <t>PatentRenewal.com</t>
  </si>
  <si>
    <t>PatentRenewal.com is a one-stop-shop for managing, scheduling, and processing your IP renewal payments.</t>
  </si>
  <si>
    <t>patentrenewal.com</t>
  </si>
  <si>
    <t>https://www.linkedin.com/company/27026189</t>
  </si>
  <si>
    <t>contact@patentrenewal.com</t>
  </si>
  <si>
    <t>+45 78701978</t>
  </si>
  <si>
    <t>Export and Investment Fund, Vendep Capital, Gorilla Capital</t>
  </si>
  <si>
    <t>Mads Jørgensen</t>
  </si>
  <si>
    <t>mvj@patentrenewal.com</t>
  </si>
  <si>
    <t>https://www.linkedin.com/in/madsviborgjorgensen/</t>
  </si>
  <si>
    <t>Wellness Coaches USA</t>
  </si>
  <si>
    <t>E-Learning, Health Care, Wellness</t>
  </si>
  <si>
    <t>Blue Bell, Pennsylvania, United States</t>
  </si>
  <si>
    <t>Wellness Coaches is the largest and most experienced national provider of onsite wellness coaching.</t>
  </si>
  <si>
    <t>wellnesscoachesusa.com</t>
  </si>
  <si>
    <t>https://www.linkedin.com/company/wellness-coaches-usa</t>
  </si>
  <si>
    <t>(866) 894-1300</t>
  </si>
  <si>
    <t>Rob Putnam</t>
  </si>
  <si>
    <t>rputnam@wcusa.com</t>
  </si>
  <si>
    <t>https://www.linkedin.com/in/rob-putnam-8524179/</t>
  </si>
  <si>
    <t>amino-vercel-app.vercel.app</t>
  </si>
  <si>
    <t>https://www.linkedin.com/company/mlsacbvp</t>
  </si>
  <si>
    <t>https://pitchbook.com/profiles/company/528286-96#team</t>
  </si>
  <si>
    <t>Andson Biotech</t>
  </si>
  <si>
    <t>Biopharma, Biotechnology, Chemical, Life Science, Pharmaceutical</t>
  </si>
  <si>
    <t>Andson Biotech provides process analytical technologies for advanced therapies</t>
  </si>
  <si>
    <t>andsonbiotech.com</t>
  </si>
  <si>
    <t>https://www.linkedin.com/company/andson-biotech</t>
  </si>
  <si>
    <t>info@andsonbiotech.com.</t>
  </si>
  <si>
    <t>Mason Chilmonczyk</t>
  </si>
  <si>
    <t>mason@andsonbiotech.com</t>
  </si>
  <si>
    <t>https://www.linkedin.com/in/mason-chil/</t>
  </si>
  <si>
    <t>Terragia Biofuel</t>
  </si>
  <si>
    <t>Biofuel, Biotechnology</t>
  </si>
  <si>
    <t>Hanover, New Hampshire, United States</t>
  </si>
  <si>
    <t>Terragia Biofuel provides the technology to drive the next generation of biofuels.</t>
  </si>
  <si>
    <t>terragiabiofuel.com</t>
  </si>
  <si>
    <t>https://www.linkedin.com/company/terragiabiofuel/</t>
  </si>
  <si>
    <t>Energy Impact Partners, Engine Ventures</t>
  </si>
  <si>
    <t>Kristin Brief</t>
  </si>
  <si>
    <t>kristin.brief@terragiabiofuel.com</t>
  </si>
  <si>
    <t>https://www.linkedin.com/in/kristin-brief/</t>
  </si>
  <si>
    <t>Subko</t>
  </si>
  <si>
    <t>Subko's specialty brews, bakes, and chocolates provide a quick dining experience.</t>
  </si>
  <si>
    <t>subko.coffee</t>
  </si>
  <si>
    <t>https://www.linkedin.com/company/subkocoffee/about</t>
  </si>
  <si>
    <t>Nikhil Kamath</t>
  </si>
  <si>
    <t>Rahul Reddy</t>
  </si>
  <si>
    <t>rahul@subko.coffee</t>
  </si>
  <si>
    <t>https://www.linkedin.com/in/rahulgreddy/</t>
  </si>
  <si>
    <t>Miresso</t>
  </si>
  <si>
    <t>Business Development, Natural Resources, Nuclear, Power Grid</t>
  </si>
  <si>
    <t>Misawa, Aomori, Japan</t>
  </si>
  <si>
    <t>Miresso is a startup firm that offers nuclear fusion power generation services through natural resources.</t>
  </si>
  <si>
    <t>miresso.co.jp</t>
  </si>
  <si>
    <t>Masaru Nakamichi</t>
  </si>
  <si>
    <t>https://www.linkedin.com/in/masaru-nakamichi-b72514148/?originalSubdomain=jp</t>
  </si>
  <si>
    <t>Mkango Resources</t>
  </si>
  <si>
    <t>Developer Platform, Loyalty Programs, Social Media</t>
  </si>
  <si>
    <t>Mkango Resources Ltd. is a mineral exploration and development company.</t>
  </si>
  <si>
    <t>mkango.ca</t>
  </si>
  <si>
    <t>https://www.linkedin.com/company/mkango-resources-ltd</t>
  </si>
  <si>
    <t>CoTec</t>
  </si>
  <si>
    <t>William Dawes</t>
  </si>
  <si>
    <t>will@mkango.ca</t>
  </si>
  <si>
    <t>https://www.linkedin.com/in/william-dawes-50881352/</t>
  </si>
  <si>
    <t>Clairco</t>
  </si>
  <si>
    <t>Electronics, Information Technology</t>
  </si>
  <si>
    <t>Clairco provides enhanced air purification and real-time insights for breathable air indoors.</t>
  </si>
  <si>
    <t>clairco.in</t>
  </si>
  <si>
    <t>https://in.linkedin.com/company/clairco</t>
  </si>
  <si>
    <t>aayush@clairco.in</t>
  </si>
  <si>
    <t>Panasonic Ignition, Sanjiv Bajaj, Brigade Real Estate Accelerator Program (REAP), AngelList</t>
  </si>
  <si>
    <t>Aayush Jha</t>
  </si>
  <si>
    <t>https://www.linkedin.com/in/aayush-jha-4aa8992a/</t>
  </si>
  <si>
    <t>Elixiron Immunotherapeutics</t>
  </si>
  <si>
    <t>Elixiron Immunotherapeutics is a company developing therapeutics for cancer, rare, and inflammatory disorders</t>
  </si>
  <si>
    <t>elixiron.com</t>
  </si>
  <si>
    <t>https://www.linkedin.com/company/elixiron-immunotherapeutics/</t>
  </si>
  <si>
    <t>Alzheimer's Association, Pangu Venture Capital, Taiwania Capital Management Corporation</t>
  </si>
  <si>
    <t>Carrie Duan</t>
  </si>
  <si>
    <t>carrie.duan@elixiron.com</t>
  </si>
  <si>
    <t>https://www.linkedin.com/in/carrie-duan-05a0096a/</t>
  </si>
  <si>
    <t>SPIRIT Blockchain Capital</t>
  </si>
  <si>
    <t>Blockchain, Finance, FinTech, Venture Capital</t>
  </si>
  <si>
    <t>SPIRIT Blockchain - Bridging Blockchain and Digital Assets to Capital Markets - A unique way to invest in Blockchain and Digital Assets</t>
  </si>
  <si>
    <t>spiritblockchain.com</t>
  </si>
  <si>
    <t>https://www.linkedin.com/company/spiritblockchain/</t>
  </si>
  <si>
    <t>info@spiritblockchain.com</t>
  </si>
  <si>
    <t>EOS Network Ventures</t>
  </si>
  <si>
    <t>Lewis Bateman</t>
  </si>
  <si>
    <t>lewis@spiritblockchain.com</t>
  </si>
  <si>
    <t>https://www.linkedin.com/in/lewis-bateman-89662339/</t>
  </si>
  <si>
    <t>DataKrypto</t>
  </si>
  <si>
    <t>Cloud Data Services, Cloud Security, Mobile</t>
  </si>
  <si>
    <t>DataKrypto is a cloud encryption company that provides image, mail, mobile, and identity products.</t>
  </si>
  <si>
    <t>datakrypto.com</t>
  </si>
  <si>
    <t>https://www.linkedin.com/company/datakrypto</t>
  </si>
  <si>
    <t>info@datakrypto.com</t>
  </si>
  <si>
    <t>+39 06 5413047</t>
  </si>
  <si>
    <t>Cysero, P101</t>
  </si>
  <si>
    <t>Alessandro D'Alesio</t>
  </si>
  <si>
    <t>alessandro.dalesio@datakrypto.com</t>
  </si>
  <si>
    <t>https://www.linkedin.com/in/adalesio/</t>
  </si>
  <si>
    <t>Volumina Medical</t>
  </si>
  <si>
    <t>Biotechnology, Life Science, Manufacturing, Medical</t>
  </si>
  <si>
    <t>Epalinges, Vaud, Switzerland</t>
  </si>
  <si>
    <t>Volumina is active in field of tissue engineering and develops injectable 3D scaffolds for the reconstruction of volumes of soft tissues.</t>
  </si>
  <si>
    <t>volumina-medical.ch</t>
  </si>
  <si>
    <t>https://www.linkedin.com/company/voluminamedical</t>
  </si>
  <si>
    <t>contact@volumina-medical.ch</t>
  </si>
  <si>
    <t>Cysero, P101, Innovaud, Innosuisse, Biopôle, EIT Health, Venture Kick, Foundation for Technological Innovation (FIT)</t>
  </si>
  <si>
    <t>Amélie Béduer</t>
  </si>
  <si>
    <t>amelie.beduer@volumina-medical.ch</t>
  </si>
  <si>
    <t>https://www.linkedin.com/in/am%c3%a9lie-b%c3%a9duer-aa10b657/</t>
  </si>
  <si>
    <t>Parameta</t>
  </si>
  <si>
    <t>Cheongju, Ch'ungch'ong-bukto, South Korea</t>
  </si>
  <si>
    <t>Parameta provides complete technical support for blockchain initiatives.</t>
  </si>
  <si>
    <t>iconloop.com</t>
  </si>
  <si>
    <t>https://www.linkedin.com/company/iconloop/</t>
  </si>
  <si>
    <t>support@iconloop.com</t>
  </si>
  <si>
    <t>Korea Technology Finance Corporation, TS Investment</t>
  </si>
  <si>
    <t>Jonghyup Kim</t>
  </si>
  <si>
    <t>https://www.linkedin.com/in/jonghyup-kim-29995228/</t>
  </si>
  <si>
    <t>Gold Mountain</t>
  </si>
  <si>
    <t>Mining, Mining Technology, Precious Metals</t>
  </si>
  <si>
    <t>Gold Mountain is a mining company that focuses on the exploration, development, and production of the Elk Gold project.</t>
  </si>
  <si>
    <t>gold-mountain.ca</t>
  </si>
  <si>
    <t>https://www.linkedin.com/company/goldmountainmine</t>
  </si>
  <si>
    <t>Nhwelmen Construction</t>
  </si>
  <si>
    <t>Ronald Woo</t>
  </si>
  <si>
    <t>https://www.linkedin.com/in/ronald-woo-p-eng-mba-pmp-9165589/</t>
  </si>
  <si>
    <t>Qumis</t>
  </si>
  <si>
    <t>Enterprise Software, InsurTech, Software</t>
  </si>
  <si>
    <t>Qumis is an AI-powered knowledge platform for complex claims teams.</t>
  </si>
  <si>
    <t>qumis.ai</t>
  </si>
  <si>
    <t>https://www.linkedin.com/company/qumis/</t>
  </si>
  <si>
    <t>info@qumis.ai</t>
  </si>
  <si>
    <t>BrokerTech Ventures</t>
  </si>
  <si>
    <t>Dan Schuleman</t>
  </si>
  <si>
    <t>dan@qumis.ai</t>
  </si>
  <si>
    <t>https://www.linkedin.com/in/danielschuleman/</t>
  </si>
  <si>
    <t>Lexverify</t>
  </si>
  <si>
    <t>Artificial Intelligence (AI), Cyber Security, Software</t>
  </si>
  <si>
    <t>Lexverify uses artificial intelligence to detect potential legal and compliance concerns in communications.</t>
  </si>
  <si>
    <t>lexverify.com</t>
  </si>
  <si>
    <t>https://www.linkedin.com/company/lexverify</t>
  </si>
  <si>
    <t>Midven, NCSC for Startups</t>
  </si>
  <si>
    <t>Cristian G.</t>
  </si>
  <si>
    <t>cristian@lexverify.com</t>
  </si>
  <si>
    <t>https://www.linkedin.com/in/cgherhes/</t>
  </si>
  <si>
    <t>Keeyns</t>
  </si>
  <si>
    <t>Finance, Financial Services, FinTech, Software</t>
  </si>
  <si>
    <t>s-hertogenbosch, Noord-Brabant, The Netherlands</t>
  </si>
  <si>
    <t>The leading tax collaboration platform</t>
  </si>
  <si>
    <t>keeyns.com</t>
  </si>
  <si>
    <t>https://www.linkedin.com/company/keeyns-b.v./</t>
  </si>
  <si>
    <t>info@keeyns.com</t>
  </si>
  <si>
    <t>+31 (0)73 206 0220</t>
  </si>
  <si>
    <t>Alea Capital Partners, Mountainview Capital Partners</t>
  </si>
  <si>
    <t>Ruben Aarle</t>
  </si>
  <si>
    <t>ruben.van.aarle@keeyns.com</t>
  </si>
  <si>
    <t>https://www.linkedin.com/in/rubenvanaarle/</t>
  </si>
  <si>
    <t>ESAB</t>
  </si>
  <si>
    <t>ESAB manufactures welding and cutting equipment.</t>
  </si>
  <si>
    <t>esabcorporation.com</t>
  </si>
  <si>
    <t>https://www.linkedin.com/company/esabcorporation/</t>
  </si>
  <si>
    <t>esabcorpinfo@esab.com</t>
  </si>
  <si>
    <t>+1 301 323 9099</t>
  </si>
  <si>
    <t>Shyam Kambeyanda</t>
  </si>
  <si>
    <t>shyam.kambeyanda@esab.com</t>
  </si>
  <si>
    <t>https://www.linkedin.com/in/shyam-p-kambeyanda-30403412/</t>
  </si>
  <si>
    <t>Salboy</t>
  </si>
  <si>
    <t>Marketing, Pro Services, Sales</t>
  </si>
  <si>
    <t>Commercial, Property Development, Real Estate, Residential</t>
  </si>
  <si>
    <t>Warrington, Warrington, United Kingdom</t>
  </si>
  <si>
    <t>Salboy is a property development company.</t>
  </si>
  <si>
    <t>salboy.co.uk</t>
  </si>
  <si>
    <t>https://www.linkedin.com/company/salboy</t>
  </si>
  <si>
    <t>info@salboy.co.uk</t>
  </si>
  <si>
    <t>+44 0 161 884 3013</t>
  </si>
  <si>
    <t>Intermediate Capital Group</t>
  </si>
  <si>
    <t>Simon Ismail</t>
  </si>
  <si>
    <t>simon@salboy.co.uk</t>
  </si>
  <si>
    <t>https://www.linkedin.com/in/simon-ismail-995b5a45/</t>
  </si>
  <si>
    <t>Tonstarter</t>
  </si>
  <si>
    <t>Tonstarter is the TON-native launchpad, enabling crypto projects to raise capital in a decentralized, safe, and user-friendly environment.</t>
  </si>
  <si>
    <t>tonstarter.com</t>
  </si>
  <si>
    <t>https://www.linkedin.com/company/tonstarter/</t>
  </si>
  <si>
    <t>Yolo Investments, DWF Labs, Gate.io, Kingsway Capital</t>
  </si>
  <si>
    <t>Alex P</t>
  </si>
  <si>
    <t>alex@tonstarter.com</t>
  </si>
  <si>
    <t>https://www.linkedin.com/in/alexplotvinov/</t>
  </si>
  <si>
    <t>Staffing Engine</t>
  </si>
  <si>
    <t>Human Resources, Recruiting, Staffing Agency</t>
  </si>
  <si>
    <t>Staffing Engine helps staffing firms source more candidates, speed up the recruiting life cycle, and accelerate growth.</t>
  </si>
  <si>
    <t>staffingengine.ai</t>
  </si>
  <si>
    <t>https://www.linkedin.com/company/staffing-engine/</t>
  </si>
  <si>
    <t>ted@staffingengine.ai</t>
  </si>
  <si>
    <t>720-674-7654</t>
  </si>
  <si>
    <t>LRS Healthcare, Partners Personnel</t>
  </si>
  <si>
    <t>Ted Guggenheim</t>
  </si>
  <si>
    <t>https://www.linkedin.com/in/ted-guggenheim-4020294/</t>
  </si>
  <si>
    <t>VetVerifi</t>
  </si>
  <si>
    <t>VetVerifi develops software to better connect the pet care economy and improve health record portability for pets.</t>
  </si>
  <si>
    <t>vetverifi.com</t>
  </si>
  <si>
    <t>https://www.linkedin.com/company/vetverifi/</t>
  </si>
  <si>
    <t>hello@vetverifi.com</t>
  </si>
  <si>
    <t>Arch Grants</t>
  </si>
  <si>
    <t>David Servodidio</t>
  </si>
  <si>
    <t>dave@vetverifi.com</t>
  </si>
  <si>
    <t>https://www.linkedin.com/in/davidservodidio/</t>
  </si>
  <si>
    <t>Playmint</t>
  </si>
  <si>
    <t>Gaming, Media and Entertainment, Web3</t>
  </si>
  <si>
    <t>Brighton, East Sussex, United Kingdom</t>
  </si>
  <si>
    <t>Playmint is a new game development studio, building category-defining games for the web3 era.</t>
  </si>
  <si>
    <t>playmint.com</t>
  </si>
  <si>
    <t>https://www.linkedin.com/company/playmint/about/</t>
  </si>
  <si>
    <t>a16z crypto, BITKRAFT Ventures</t>
  </si>
  <si>
    <t>David Amor</t>
  </si>
  <si>
    <t>david.amor@playmint.com</t>
  </si>
  <si>
    <t>https://www.linkedin.com/in/david-amor-681554/</t>
  </si>
  <si>
    <t>HubLocal</t>
  </si>
  <si>
    <t>Ceará, Ceara, Brazil</t>
  </si>
  <si>
    <t>HubLocal provides solution for local businesses to be found on the internet.</t>
  </si>
  <si>
    <t>hublocal.com.br</t>
  </si>
  <si>
    <t>https://www.linkedin.com/company/hublocaloficial</t>
  </si>
  <si>
    <t>+55 85 98177-5577</t>
  </si>
  <si>
    <t>Bossanova Investimentos, Gvangels, Anjos do Brasil, Yves Nogueira, Anjos do Brasil</t>
  </si>
  <si>
    <t>Felipe Caezar</t>
  </si>
  <si>
    <t>felipe@hublocal.com.br</t>
  </si>
  <si>
    <t>https://www.linkedin.com/in/felipe-caezar-5a91b6177/</t>
  </si>
  <si>
    <t>Culture Entertainment</t>
  </si>
  <si>
    <t>Culture Entertainment focused on mainly responsible for planning and producing lifestyle.</t>
  </si>
  <si>
    <t>ceg.co.jp</t>
  </si>
  <si>
    <t>+81 368004748</t>
  </si>
  <si>
    <t>SMBC Capital Partners</t>
  </si>
  <si>
    <t>Nakanishi Kazuo</t>
  </si>
  <si>
    <t>kazuon@ceg.co.jp</t>
  </si>
  <si>
    <t>https://ceg.co.jp/about/officers/</t>
  </si>
  <si>
    <t>Gather AI</t>
  </si>
  <si>
    <t>Artificial Intelligence (AI), Data Collection and Labeling, Drones, Robotics, Software, Warehousing</t>
  </si>
  <si>
    <t>Gather AI is a provider software-only automated inventory monitoring solutions for modern warehouses.</t>
  </si>
  <si>
    <t>gather.ai</t>
  </si>
  <si>
    <t>https://www.linkedin.com/company/gather-ai</t>
  </si>
  <si>
    <t>sales@gather.ai</t>
  </si>
  <si>
    <t>412-519-5935</t>
  </si>
  <si>
    <t>Bain Capital Ventures, Tribeca Venture Partners</t>
  </si>
  <si>
    <t>Sankalp Arora</t>
  </si>
  <si>
    <t>sankalp.arora@gather.ai</t>
  </si>
  <si>
    <t>https://www.linkedin.com/in/sankalp-arora-3515a511/</t>
  </si>
  <si>
    <t>Surginex</t>
  </si>
  <si>
    <t>Biotechnology, Genetics, Medical Device, Test and Measurement</t>
  </si>
  <si>
    <t>Surginex is a biological drug development company that offers molecular biology, genetics, physical, and chemical analysis services.</t>
  </si>
  <si>
    <t>surginex.com</t>
  </si>
  <si>
    <t>support@surginex.com</t>
  </si>
  <si>
    <t>+82 02 592 8555</t>
  </si>
  <si>
    <t>Kim Se-Jun</t>
  </si>
  <si>
    <t>https://www.surginex.com/people</t>
  </si>
  <si>
    <t>Fieldwork Robotics</t>
  </si>
  <si>
    <t>AgTech, Farming, Robotics</t>
  </si>
  <si>
    <t>Disrupting the $2.2bn fresh raspberry market with the world’s first autonomous harvesting robots</t>
  </si>
  <si>
    <t>fieldworkrobotics.com</t>
  </si>
  <si>
    <t>https://www.linkedin.com/company/fieldwork-robotics-limited</t>
  </si>
  <si>
    <t>info@fieldworkrobotics.com</t>
  </si>
  <si>
    <t>+44 (0)1223 253693</t>
  </si>
  <si>
    <t>Innovate UK, Defra, UK Research and Innovation, Elbow Beach Capital</t>
  </si>
  <si>
    <t>David Fulton</t>
  </si>
  <si>
    <t>david.fulton@fieldworkrobotics.com</t>
  </si>
  <si>
    <t>https://www.linkedin.com/in/dafulton/</t>
  </si>
  <si>
    <t>Ensis</t>
  </si>
  <si>
    <t>Ensis develops AI-powered proposal software for government RFPs and RFIs, streamlining processes and creating proposals.</t>
  </si>
  <si>
    <t>ensis.ai</t>
  </si>
  <si>
    <t>https://www.linkedin.com/company/ensis-ai</t>
  </si>
  <si>
    <t>info@ensis.ai</t>
  </si>
  <si>
    <t>+1 415 212 8242</t>
  </si>
  <si>
    <t>NextGen Venture Partners, Tau Ventures</t>
  </si>
  <si>
    <t>Ben Lewis</t>
  </si>
  <si>
    <t>ben@ensis.ai</t>
  </si>
  <si>
    <t>https://www.linkedin.com/in/benlewis4/</t>
  </si>
  <si>
    <t>Ayora</t>
  </si>
  <si>
    <t>Analytics, Data Management, Management Information Systems</t>
  </si>
  <si>
    <t>Ayora is an AI-powered tool that assists professionals in optimizing revenue decisions and streamlining associated processes.</t>
  </si>
  <si>
    <t>ayora.ai</t>
  </si>
  <si>
    <t>https://www.linkedin.com/company/ayoraai</t>
  </si>
  <si>
    <t>Stefan Grain</t>
  </si>
  <si>
    <t>stefan@ayora.ai</t>
  </si>
  <si>
    <t>https://www.linkedin.com/in/stefanmciesla/</t>
  </si>
  <si>
    <t>Goldsainte</t>
  </si>
  <si>
    <t>Car Sharing, Franchise, Ride Sharing, Transportation, Travel</t>
  </si>
  <si>
    <t>Goldsainte is a groundbreaking luxury ride share franchise that is leading the way in revolutionizing the ride share industry.</t>
  </si>
  <si>
    <t>goldsainte.com</t>
  </si>
  <si>
    <t>https://www.linkedin.com/company/goldsainte/?viewAsMember=true</t>
  </si>
  <si>
    <t>info@goldsainte.com</t>
  </si>
  <si>
    <t>866-239-8069</t>
  </si>
  <si>
    <t>Andre Powell</t>
  </si>
  <si>
    <t>andre.powell@goldsainte.com</t>
  </si>
  <si>
    <t>https://www.linkedin.com/in/andrepowelljr/</t>
  </si>
  <si>
    <t>Evari</t>
  </si>
  <si>
    <t>CleanTech, Manufacturing</t>
  </si>
  <si>
    <t>Peterborough, New Hampshire, United States</t>
  </si>
  <si>
    <t>Evari is a clean-tech firm developing next-generation tiny, oil-free turbocompressors for heating and cooling applications.</t>
  </si>
  <si>
    <t>evarithermal.com</t>
  </si>
  <si>
    <t>https://www.linkedin.com/company/evarithermal</t>
  </si>
  <si>
    <t>contact@evarithermal.com</t>
  </si>
  <si>
    <t>(603) 567-4805</t>
  </si>
  <si>
    <t>Clean Energy Ventures</t>
  </si>
  <si>
    <t>Steve Walker</t>
  </si>
  <si>
    <t>swalker@evarithermal.com</t>
  </si>
  <si>
    <t>https://www.linkedin.com/in/steve-walker-3b0a912b9/</t>
  </si>
  <si>
    <t>Nicslab</t>
  </si>
  <si>
    <t>Artificial Intelligence (AI), Information Technology, Product Design</t>
  </si>
  <si>
    <t>Nicslab offers chip-scale and OEM/ODM solutions.</t>
  </si>
  <si>
    <t>nicslab.com</t>
  </si>
  <si>
    <t>https://www.linkedin.com/company/nicslab/</t>
  </si>
  <si>
    <t>support@nicslab.com</t>
  </si>
  <si>
    <t>Luminate, Techstars, The Batchery</t>
  </si>
  <si>
    <t>Andri Mahendra</t>
  </si>
  <si>
    <t>andri@nicslab.com</t>
  </si>
  <si>
    <t>https://www.linkedin.com/in/andrimahendra/</t>
  </si>
  <si>
    <t>Neybor</t>
  </si>
  <si>
    <t>Communities, Property Development, Real Estate</t>
  </si>
  <si>
    <t>Neybor’s mission is to buy, renovate and operate the highest quality residential real estate portfolio in Belgium/abroad</t>
  </si>
  <si>
    <t>neybor.co</t>
  </si>
  <si>
    <t>https://www.linkedin.com/company/neybor</t>
  </si>
  <si>
    <t>hello@neybor.co</t>
  </si>
  <si>
    <t>Matthieu Ghins</t>
  </si>
  <si>
    <t>matthieu@neybor.co</t>
  </si>
  <si>
    <t>https://www.linkedin.com/in/matthieu-ghins-04a2321b/</t>
  </si>
  <si>
    <t>Applied UV</t>
  </si>
  <si>
    <t>Biotechnology, Health Care, Hospitality, Residential</t>
  </si>
  <si>
    <t>Greenwood Village, Colorado, United States</t>
  </si>
  <si>
    <t>Applied UV focuses on the development and acquisition of technologies on infection prevention in healthcare, hospitality, and residential.</t>
  </si>
  <si>
    <t>applieduvinc.com</t>
  </si>
  <si>
    <t>https://www.linkedin.com/company/applied-uv-inc</t>
  </si>
  <si>
    <t>hello@applieduvinc.com</t>
  </si>
  <si>
    <t>914-665-6100</t>
  </si>
  <si>
    <t>Max Munn</t>
  </si>
  <si>
    <t>max.munn@applieduvinc.com</t>
  </si>
  <si>
    <t>https://www.linkedin.com/in/max-munn/</t>
  </si>
  <si>
    <t>Neutronpay</t>
  </si>
  <si>
    <t>Bitcoin, Information Technology, Payments</t>
  </si>
  <si>
    <t>Neutronpay offers a platform for payments and transactions with seamless integration to accept bitcoin lightning payments risk-free.</t>
  </si>
  <si>
    <t>neutronpay.com</t>
  </si>
  <si>
    <t>https://www.linkedin.com/company/neutronpay/about/</t>
  </si>
  <si>
    <t>Axiom BTC, Hivemind Capital Partners</t>
  </si>
  <si>
    <t>Albert Buu</t>
  </si>
  <si>
    <t>albert@neutronpay.com</t>
  </si>
  <si>
    <t>https://www.linkedin.com/in/albert-buu/</t>
  </si>
  <si>
    <t>SIMTEL Team</t>
  </si>
  <si>
    <t>Energy Efficiency, GreenTech, Solar</t>
  </si>
  <si>
    <t>SIMTEL Team is a greenttech company that specializes in construction and maintenance of photovoltaic power plants</t>
  </si>
  <si>
    <t>simtel.ro</t>
  </si>
  <si>
    <t>https://www.linkedin.com/company/simtel-team</t>
  </si>
  <si>
    <t>office@simtel.ro</t>
  </si>
  <si>
    <t>+40 318.179.108</t>
  </si>
  <si>
    <t>European Commission</t>
  </si>
  <si>
    <t>Mihai Tudor</t>
  </si>
  <si>
    <t>mihai.tudor@simtel.ro</t>
  </si>
  <si>
    <t>https://www.linkedin.com/in/mihai-tudor-5a41711/</t>
  </si>
  <si>
    <t>Ledgebrook</t>
  </si>
  <si>
    <t>Commercial Insurance, Insurance, InsurTech</t>
  </si>
  <si>
    <t>Modernizing Speciality Insurance</t>
  </si>
  <si>
    <t>ledgebrook.com</t>
  </si>
  <si>
    <t>https://www.linkedin.com/company/80525911</t>
  </si>
  <si>
    <t>info@ledgebrook.com</t>
  </si>
  <si>
    <t>American Family Ventures, Markd, Brand Foundry Ventures</t>
  </si>
  <si>
    <t>Gage Caligaris</t>
  </si>
  <si>
    <t>gcaligaris@ledgebrook.com</t>
  </si>
  <si>
    <t>https://www.linkedin.com/in/gage-caligaris-fcas-366a9b21/</t>
  </si>
  <si>
    <t>Hopae</t>
  </si>
  <si>
    <t>Cyber Security, Identity Management, Information Technology, Software</t>
  </si>
  <si>
    <t>Digital Identity as a Service, Identity and Access Management, Cybersecurity</t>
  </si>
  <si>
    <t>hopae.com</t>
  </si>
  <si>
    <t>https://www.linkedin.com/company/hopae</t>
  </si>
  <si>
    <t>contact@hopae.com</t>
  </si>
  <si>
    <t>Ace Shim</t>
  </si>
  <si>
    <t>ace@hopae.com</t>
  </si>
  <si>
    <t>https://www.linkedin.com/in/jaehoonjshim/</t>
  </si>
  <si>
    <t>Femtek</t>
  </si>
  <si>
    <t>Consumer Electronics, E-Commerce, Fertility, Personal Health, Software</t>
  </si>
  <si>
    <t>The first menstrual health focused smart ring built to encompass the entire female life cycle.</t>
  </si>
  <si>
    <t>femtek.co</t>
  </si>
  <si>
    <t>info@femtek.co</t>
  </si>
  <si>
    <t>Arcanys Ventures</t>
  </si>
  <si>
    <t>Olivia Orchowski</t>
  </si>
  <si>
    <t>olivia@femtek.co</t>
  </si>
  <si>
    <t>https://www.linkedin.com/in/olivia-orchowski/</t>
  </si>
  <si>
    <t>Sertis</t>
  </si>
  <si>
    <t>Financial Services, Insurance, Property Management</t>
  </si>
  <si>
    <t>Sertis is an insurance company that provides property and casualty insurance to multifamily operators.</t>
  </si>
  <si>
    <t>sertisins.com</t>
  </si>
  <si>
    <t>https://www.linkedin.com/company/sertisins</t>
  </si>
  <si>
    <t>email@sertisins.com</t>
  </si>
  <si>
    <t>JLL Spark Global Ventures</t>
  </si>
  <si>
    <t>Mark Gardella</t>
  </si>
  <si>
    <t>mgardella@sertisins.com</t>
  </si>
  <si>
    <t>https://www.linkedin.com/in/mark-gardella-a5b1921/</t>
  </si>
  <si>
    <t>Diamfab</t>
  </si>
  <si>
    <t>Manufacturing, Product Design, Semiconductor</t>
  </si>
  <si>
    <t>Grenoble, Rhone-Alpes, France</t>
  </si>
  <si>
    <t>Diamfab is an advanced start-up that manufactures diamond for the semiconductor industry.</t>
  </si>
  <si>
    <t>diamfab.com</t>
  </si>
  <si>
    <t>https://www.linkedin.com/company/diamfab-grenoble</t>
  </si>
  <si>
    <t>contact@diamfab.com</t>
  </si>
  <si>
    <t>Gauthier Chicot</t>
  </si>
  <si>
    <t>gauthier.chicot@diamfab.com</t>
  </si>
  <si>
    <t>https://www.linkedin.com/in/gauthier-chicot-64603714/</t>
  </si>
  <si>
    <t>Mahan Energen</t>
  </si>
  <si>
    <t>Rewa, Madhya Pradesh, India</t>
  </si>
  <si>
    <t>Mahan Energen is a company that engages in the generation and supply of power.</t>
  </si>
  <si>
    <t>Reliance Industries</t>
  </si>
  <si>
    <t>Laxman Prajapati</t>
  </si>
  <si>
    <t>https://pitchbook.com/profiles/company/592662-79#funding</t>
  </si>
  <si>
    <t>Gunzilla Games</t>
  </si>
  <si>
    <t>Engineering, Finance, Information Technology, Legal, Marketing, Operations</t>
  </si>
  <si>
    <t>Console Games, Gaming, PC Games, Video Games</t>
  </si>
  <si>
    <t>Gunzilla Games is an independent, innovative, and player-focused developer of AAA games.</t>
  </si>
  <si>
    <t>gunzillagames.com</t>
  </si>
  <si>
    <t>https://www.linkedin.com/company/gunzilla-games/about/</t>
  </si>
  <si>
    <t>contact@gunzillagames.com</t>
  </si>
  <si>
    <t>Blizzard Fund, CoinFund, Republic capital, Gamegroove Capital</t>
  </si>
  <si>
    <t>Vlad Korolev</t>
  </si>
  <si>
    <t>vlad@gunzillagames.com</t>
  </si>
  <si>
    <t>https://www.linkedin.com/in/vlad-korolev-52715b52/</t>
  </si>
  <si>
    <t>Right Now Response</t>
  </si>
  <si>
    <t>Apps, Service Industry, Transportation</t>
  </si>
  <si>
    <t>Durban, NA - South Africa, South Africa</t>
  </si>
  <si>
    <t>Right Now Response is a breakdown management platform.</t>
  </si>
  <si>
    <t>rightnowresponse.com</t>
  </si>
  <si>
    <t>https://www.linkedin.com/company/right-now-response</t>
  </si>
  <si>
    <t>HAVAÍC</t>
  </si>
  <si>
    <t>Wayne Witherspoon</t>
  </si>
  <si>
    <t>wayne@rightnowresponse.com</t>
  </si>
  <si>
    <t>https://www.linkedin.com/in/wayne-witherspoon-18611b16/</t>
  </si>
  <si>
    <t>PlayEveryWare</t>
  </si>
  <si>
    <t>PlayEveryWare is a game developer that collaborates with other indie teams and publishers to help bring their games to more players.</t>
  </si>
  <si>
    <t>playeveryware.com</t>
  </si>
  <si>
    <t>https://www.linkedin.com/company/playeveryware/</t>
  </si>
  <si>
    <t>Thomas O'Connor</t>
  </si>
  <si>
    <t>tom@playeveryware.com</t>
  </si>
  <si>
    <t>https://www.linkedin.com/in/oconnor-thomas/</t>
  </si>
  <si>
    <t>Future Advanced Technology Research Institute</t>
  </si>
  <si>
    <t>Future Advanced Technology Research Institute engages in chip and sensor design, manufacturing, packaging, and testing.</t>
  </si>
  <si>
    <t>fatritech.com</t>
  </si>
  <si>
    <t>https://www.linkedin.com/company/fatri-france</t>
  </si>
  <si>
    <t>fatri@fatritech.com</t>
  </si>
  <si>
    <t>86 (0)595-22037880</t>
  </si>
  <si>
    <t>Yongzhong Nie</t>
  </si>
  <si>
    <t>yongzhong.nie@fatritech.com</t>
  </si>
  <si>
    <t>https://pitchbook.com/profiles/company/343025-92#team</t>
  </si>
  <si>
    <t>Highland Copper</t>
  </si>
  <si>
    <t>Longueuil, Quebec, Canada</t>
  </si>
  <si>
    <t>Highland Copper is a development company focused on advancing sediment-hosted copper projects in the Copper Range District.</t>
  </si>
  <si>
    <t>highlandcopper.com</t>
  </si>
  <si>
    <t>https://www.linkedin.com/company/highlandcopper</t>
  </si>
  <si>
    <t>info@highlandcopper.com</t>
  </si>
  <si>
    <t>+1.450.677.2455</t>
  </si>
  <si>
    <t>The Michigan Economic Development Corporation</t>
  </si>
  <si>
    <t>Barry O'Shea</t>
  </si>
  <si>
    <t>barry.oshea@highlandcopper.com</t>
  </si>
  <si>
    <t>https://www.linkedin.com/in/barry-o-shea-cpa-4160442/</t>
  </si>
  <si>
    <t>Qnect</t>
  </si>
  <si>
    <t>Developer Platform, Enterprise Software, Service Industry, Software</t>
  </si>
  <si>
    <t>Hadley, Massachusetts, United States</t>
  </si>
  <si>
    <t>QuickQnect delivers fast connections with significant cost and schedule savings for the structural steel industry.</t>
  </si>
  <si>
    <t>qnect.com</t>
  </si>
  <si>
    <t>http://www.linkedin.com/company/qnect</t>
  </si>
  <si>
    <t>sales@qnect.com</t>
  </si>
  <si>
    <t>(413) 387-4375</t>
  </si>
  <si>
    <t>Jef Sharp</t>
  </si>
  <si>
    <t>jsharp@qnect.com</t>
  </si>
  <si>
    <t>https://www.linkedin.com/in/jef-sharp-721b7/</t>
  </si>
  <si>
    <t>Glui</t>
  </si>
  <si>
    <t>Advertising, Analytics, Marketing, SaaS</t>
  </si>
  <si>
    <t>Glui is an integrated adtech platform that offers interactive advertisements on social media post or website banner.</t>
  </si>
  <si>
    <t>glui.io</t>
  </si>
  <si>
    <t>+1 805-451-8144</t>
  </si>
  <si>
    <t>Erin Dasher</t>
  </si>
  <si>
    <t>erin@glui.io</t>
  </si>
  <si>
    <t>https://www.linkedin.com/in/erin-d-1b13b12b/</t>
  </si>
  <si>
    <t>AI Optics</t>
  </si>
  <si>
    <t>Artificial Intelligence (AI), Health Care, Medical Device</t>
  </si>
  <si>
    <t>AI Optics is a digital health platform that focuses on building products that prevent vision-loss.</t>
  </si>
  <si>
    <t>aioptics.ai</t>
  </si>
  <si>
    <t>https://www.linkedin.com/company/ai-optics</t>
  </si>
  <si>
    <t>Luminate</t>
  </si>
  <si>
    <t>Luke Moretti</t>
  </si>
  <si>
    <t>lukemoretti@aioptics.ai</t>
  </si>
  <si>
    <t>https://www.linkedin.com/in/luke-moretti-1954541a9/</t>
  </si>
  <si>
    <t>GroupSense</t>
  </si>
  <si>
    <t>Engineering, Information Technology, Legal, Management, Medical &amp; Science, Operations, Sales</t>
  </si>
  <si>
    <t>Artificial Intelligence (AI), Cyber Security, Information Technology, Network Security, Risk Management, Security</t>
  </si>
  <si>
    <t>GroupSense is a provider of cyber intelligence services filled with search tools, feeds, and briefings.</t>
  </si>
  <si>
    <t>groupsense.io</t>
  </si>
  <si>
    <t>https://www.linkedin.com/company/groupsense/</t>
  </si>
  <si>
    <t>marketing@groupsense.io</t>
  </si>
  <si>
    <t>1-877-469-7226</t>
  </si>
  <si>
    <t>Kurtis Minder</t>
  </si>
  <si>
    <t>kurtis@groupsense.io</t>
  </si>
  <si>
    <t>https://www.linkedin.com/in/kurtisminder/</t>
  </si>
  <si>
    <t>Ember Network</t>
  </si>
  <si>
    <t>Ember Network is a technology company.</t>
  </si>
  <si>
    <t>Way Finders</t>
  </si>
  <si>
    <t>Employment, Homeless Shelter, Non Profit, Real Estate, Social Impact</t>
  </si>
  <si>
    <t>Springfield, Massachusetts, United States</t>
  </si>
  <si>
    <t>Way Finders is a nonprofit developer .</t>
  </si>
  <si>
    <t>wayfinders.org</t>
  </si>
  <si>
    <t>https://www.linkedin.com/company/way-finders/</t>
  </si>
  <si>
    <t>info@wayfinders.org</t>
  </si>
  <si>
    <t>413-233-1500</t>
  </si>
  <si>
    <t>Government of United States of America, Massachusetts Housing Investment Corporation</t>
  </si>
  <si>
    <t>Keith Fairey</t>
  </si>
  <si>
    <t>kfairey@wayfinders.org</t>
  </si>
  <si>
    <t>https://www.linkedin.com/in/keith-fairey-927811199/</t>
  </si>
  <si>
    <t>Aeria</t>
  </si>
  <si>
    <t>Aeria is a real estate management platform that employs artificial intelligence to enhance tenant experiences.</t>
  </si>
  <si>
    <t>aeria.world</t>
  </si>
  <si>
    <t>https://www.linkedin.com/company/aeriaexperience</t>
  </si>
  <si>
    <t>Priyanka Gera</t>
  </si>
  <si>
    <t>pg@aeria.world</t>
  </si>
  <si>
    <t>https://www.linkedin.com/in/gera-priyanka/</t>
  </si>
  <si>
    <t>New Jersey Community Capital</t>
  </si>
  <si>
    <t>Finance, Information Technology, Legal, Management, Marketing, Medical &amp; Science, Operations, Pro Services, Product</t>
  </si>
  <si>
    <t>New Brunswick, New Jersey, United States</t>
  </si>
  <si>
    <t>NJCC is a nonprofit community development financial institution that provides innovative financing, programs, and services for communities.</t>
  </si>
  <si>
    <t>newjerseycommunitycapital.org</t>
  </si>
  <si>
    <t>https://www.linkedin.com/company/new-jersey-community-capital</t>
  </si>
  <si>
    <t>mail@njclf.com</t>
  </si>
  <si>
    <t>WSFS CARES Foundation, U.S. Department of Housing and Urban Development, Community Development Financial Institutions Fund, 1st Colonial Community Bank</t>
  </si>
  <si>
    <t>Bernel Hall</t>
  </si>
  <si>
    <t>bhall@newjerseycommunitycapital.org</t>
  </si>
  <si>
    <t>https://www.linkedin.com/in/bernel-hall-496b7511/</t>
  </si>
  <si>
    <t>Paradigm Housing Group</t>
  </si>
  <si>
    <t>Engineering, Finance, Human Resources, Management, Operations, Pro Services, Support</t>
  </si>
  <si>
    <t>Elderly, Real Estate, Rental</t>
  </si>
  <si>
    <t>Chesham, Buckinghamshire, United Kingdom</t>
  </si>
  <si>
    <t>Paradigm Housing Group provides a wide range of housing and support services throughout the South, East Midlands and London.</t>
  </si>
  <si>
    <t>paradigmhousing.co.uk</t>
  </si>
  <si>
    <t>https://www.linkedin.com/company/paradigm-housing-group</t>
  </si>
  <si>
    <t>enquiries@paradigmhousing.co.uk</t>
  </si>
  <si>
    <t>+44 453 374 877</t>
  </si>
  <si>
    <t>Matthew Bailes</t>
  </si>
  <si>
    <t>matthew.bailes@paradigmhousing.co.uk</t>
  </si>
  <si>
    <t>https://www.linkedin.com/in/matthew-bailes-ceoparadigm/</t>
  </si>
  <si>
    <t>Metaview</t>
  </si>
  <si>
    <t>Analytics, Human Resources, Recruiting, Speech Recognition</t>
  </si>
  <si>
    <t>The Recruiting Assistance Platform</t>
  </si>
  <si>
    <t>metaview.ai</t>
  </si>
  <si>
    <t>https://www.linkedin.com/company/metaview-analytics/</t>
  </si>
  <si>
    <t>hello@metaview.ai</t>
  </si>
  <si>
    <t>Plural VC, Vertex Ventures, Vertex Ventures US, Fly Ventures, Village Global</t>
  </si>
  <si>
    <t>Siadhal Magos</t>
  </si>
  <si>
    <t>siadhal@metaview.ai</t>
  </si>
  <si>
    <t>https://www.linkedin.com/in/siadhal/</t>
  </si>
  <si>
    <t>Tability</t>
  </si>
  <si>
    <t>Enterprise, Information Technology, SaaS, Software</t>
  </si>
  <si>
    <t>Tability develops a goal-tracking software designed for OKRs, KPIs, and projects.</t>
  </si>
  <si>
    <t>tability.io</t>
  </si>
  <si>
    <t>https://www.linkedin.com/company/tability</t>
  </si>
  <si>
    <t>hello@tability.io</t>
  </si>
  <si>
    <t>Sten Pittet</t>
  </si>
  <si>
    <t>sten@tability.io</t>
  </si>
  <si>
    <t>https://www.linkedin.com/in/stenpittet/</t>
  </si>
  <si>
    <t>LIGHTz</t>
  </si>
  <si>
    <t>Medical, Robotics</t>
  </si>
  <si>
    <t>Tsukuba, Ibaraki, Japan</t>
  </si>
  <si>
    <t>LIGHTz delivers a technology transfer and information exchange platform leveraging AI.</t>
  </si>
  <si>
    <t>lightz-inc.com</t>
  </si>
  <si>
    <t>https://www.linkedin.com/company/lightz-inc/</t>
  </si>
  <si>
    <t>Shingo Otobe</t>
  </si>
  <si>
    <t>shingo.otobe@lightz-inc.com</t>
  </si>
  <si>
    <t>https://lightz-inc.com/about-us/overview.html</t>
  </si>
  <si>
    <t>Elevate Foods</t>
  </si>
  <si>
    <t>Food and Beverage, Wholesale</t>
  </si>
  <si>
    <t>levate Foods seeks to transform the way food is sourced, prepared, and delivered to your plate.</t>
  </si>
  <si>
    <t>elevatefoods.org</t>
  </si>
  <si>
    <t>https://www.linkedin.com/company/elevatefoods/</t>
  </si>
  <si>
    <t>Wavemaker Impact</t>
  </si>
  <si>
    <t>Gayatri Bhatia</t>
  </si>
  <si>
    <t>gayatri@elevatefoods.org</t>
  </si>
  <si>
    <t>https://www.elevatefoods.org/</t>
  </si>
  <si>
    <t>Bungee</t>
  </si>
  <si>
    <t>Consulting, Marketing, Recruiting, SEO</t>
  </si>
  <si>
    <t>Bungee is a recruitment platform that provides hiring, SEO, content marketing, and performance marketing services.</t>
  </si>
  <si>
    <t>bungee.work</t>
  </si>
  <si>
    <t>https://www.linkedin.com</t>
  </si>
  <si>
    <t>team@bungee.work</t>
  </si>
  <si>
    <t>+82 633 86 02286</t>
  </si>
  <si>
    <t>Chanbong Ahn</t>
  </si>
  <si>
    <t>chanbong@bungee.work</t>
  </si>
  <si>
    <t>https://www.linkedin.com/in/chanbong-ahn-56870736/</t>
  </si>
  <si>
    <t>Collectest</t>
  </si>
  <si>
    <t>Artificial Intelligence (AI), Big Data, Machine Learning</t>
  </si>
  <si>
    <t>Collectest specializes in integrating AI into trading card appraisal procedures that show current market pricing and verify authenticity.</t>
  </si>
  <si>
    <t>collectest.com</t>
  </si>
  <si>
    <t>valuescouter@mail.collectest.com</t>
  </si>
  <si>
    <t>XTech Ventures</t>
  </si>
  <si>
    <t>Tasuku Iwata</t>
  </si>
  <si>
    <t>tasuku.iwata@collectest.com</t>
  </si>
  <si>
    <t>https://tracxn.com/d/companies/collectest/__36NBlfEXl7X5yjg0S2qIEH0xvdDQ8bpIxOJY5JhSmhY/founders-and-board-of-directors</t>
  </si>
  <si>
    <t>Valyu</t>
  </si>
  <si>
    <t>Artificial Intelligence (AI), Data Collection and Labeling, Data Governance, Machine Learning, Privacy</t>
  </si>
  <si>
    <t>Trusted Data for your AI Apps and Models</t>
  </si>
  <si>
    <t>valyu.network</t>
  </si>
  <si>
    <t>https://uk.linkedin.com/company/valyu-network</t>
  </si>
  <si>
    <t>contact@valyu.network</t>
  </si>
  <si>
    <t>Hirsh Pithadia</t>
  </si>
  <si>
    <t>hirsh@valyu.network</t>
  </si>
  <si>
    <t>https://www.linkedin.com/in/hjpithadia/</t>
  </si>
  <si>
    <t>Scrypted Inc.</t>
  </si>
  <si>
    <t>Artificial Intelligence (AI), Bitcoin, Blockchain, Cryptocurrency, Ethereum, Metaverse, Video Games, Web3</t>
  </si>
  <si>
    <t>Manassas, Virginia, United States</t>
  </si>
  <si>
    <t>Building decentralized, self-owning, autonomous agents and games.</t>
  </si>
  <si>
    <t>scryptedinc.com</t>
  </si>
  <si>
    <t>https://www.linkedin.com/company/scrypted-inc</t>
  </si>
  <si>
    <t>contact@scryptedinc.com</t>
  </si>
  <si>
    <t>Tim Cotten</t>
  </si>
  <si>
    <t>tim@scryptedinc.com</t>
  </si>
  <si>
    <t>https://www.linkedin.com/in/timcotten/</t>
  </si>
  <si>
    <t>Rug.ai</t>
  </si>
  <si>
    <t>Artificial Intelligence (AI), Network Security, Software</t>
  </si>
  <si>
    <t>AI Powered Trading Infrastructure for Digital Assets</t>
  </si>
  <si>
    <t>rug.ai</t>
  </si>
  <si>
    <t>https://www.linkedin.com/company/rug-ai</t>
  </si>
  <si>
    <t>NoLimit Holdings</t>
  </si>
  <si>
    <t>Joseph Ayoub</t>
  </si>
  <si>
    <t>joseph@diffusion.io</t>
  </si>
  <si>
    <t>https://www.linkedin.com/in/joseph-ayoub-778a27159/</t>
  </si>
  <si>
    <t>Aura Energy Limited</t>
  </si>
  <si>
    <t>Victoria Park, Queensland, Australia</t>
  </si>
  <si>
    <t>Aura Energy Limited is an Australian based minerals company that has major polymetallic and uranium projects.</t>
  </si>
  <si>
    <t>auraenergy.com.au</t>
  </si>
  <si>
    <t>https://www.linkedin.com/company/aura-energy-limited</t>
  </si>
  <si>
    <t>+61 (3) 9516 6500</t>
  </si>
  <si>
    <t>Andrew Grove</t>
  </si>
  <si>
    <t>https://www.linkedin.com/in/andrew-grove-17491a30/</t>
  </si>
  <si>
    <t>Yolo Investments, TONcoin.fund, The Open Platform</t>
  </si>
  <si>
    <t>eldar@fan-ton.com</t>
  </si>
  <si>
    <t>Zhiyi Pharmaceutics</t>
  </si>
  <si>
    <t>Zhiyi Pharmaceutics focuses on the research and development of second-generation probiotics and Live Biotherapeutics.</t>
  </si>
  <si>
    <t>zypharm.com.cn</t>
  </si>
  <si>
    <t>https://www.linkedin.com/company/zhiyibiotechnology</t>
  </si>
  <si>
    <t>public@zypharm.com.cn</t>
  </si>
  <si>
    <t>020-82258826</t>
  </si>
  <si>
    <t>Guangdong Technology Financial Group</t>
  </si>
  <si>
    <t>Ye Wang</t>
  </si>
  <si>
    <t>wangye@zypharm.com.cn</t>
  </si>
  <si>
    <t>https://pitchbook.com/profiles/company/399124-90#patents</t>
  </si>
  <si>
    <t>Microclear</t>
  </si>
  <si>
    <t>Microclear is the developer and manufacturer of medical instruments intended to enhance ophthalmology and optometry imaging services.</t>
  </si>
  <si>
    <t>microcleartech.com</t>
  </si>
  <si>
    <t>https://www.linkedin.com/company/suzhou-microclear-medical-instruments-co-ltd/</t>
  </si>
  <si>
    <t>marketing@microcleartech.com</t>
  </si>
  <si>
    <t>512-67067163</t>
  </si>
  <si>
    <t>China State-Owned Capital Venture Investment Fund, Dyee Capital, Sunland Fund</t>
  </si>
  <si>
    <t>Chaohong Li</t>
  </si>
  <si>
    <t>cli@microcleartech.com</t>
  </si>
  <si>
    <t>https://www.linkedin.com/in/chaohong-li-78745322/</t>
  </si>
  <si>
    <t>Refr Sports</t>
  </si>
  <si>
    <t>Software, Sports</t>
  </si>
  <si>
    <t>Refr Sports provides a gig economy marketplace to the sports referee industry</t>
  </si>
  <si>
    <t>refrsports.com</t>
  </si>
  <si>
    <t>https://www.linkedin.com/company/refr-sports-llc</t>
  </si>
  <si>
    <t>support@refrsports.com</t>
  </si>
  <si>
    <t>Groove Capital, Techstars</t>
  </si>
  <si>
    <t>Huck Sorock</t>
  </si>
  <si>
    <t>huck@refrsports.com</t>
  </si>
  <si>
    <t>https://www.linkedin.com/in/huck-s-29841913a/</t>
  </si>
  <si>
    <t>MelliCell</t>
  </si>
  <si>
    <t>MelliCell develops therapeutics for diabetes and obesity using proprietary technologies that model weight gain in human fat cells in vitro.</t>
  </si>
  <si>
    <t>mellicell.com</t>
  </si>
  <si>
    <t>https://www.linkedin.com/company/mellicell/</t>
  </si>
  <si>
    <t>info@mellicell.com</t>
  </si>
  <si>
    <t>Prince Nnah</t>
  </si>
  <si>
    <t>prince@mellicell.com</t>
  </si>
  <si>
    <t>https://www.linkedin.com/in/prince-nnah/</t>
  </si>
  <si>
    <t>Scaleup Finance</t>
  </si>
  <si>
    <t>Finance, FinTech, Software, Subscription Service</t>
  </si>
  <si>
    <t>Scaleup Finance provides a financial management platform designed to improve the management and administration of financial operations.</t>
  </si>
  <si>
    <t>scaleup.finance</t>
  </si>
  <si>
    <t>https://www.linkedin.com/company/scaleup-finance</t>
  </si>
  <si>
    <t>contact@scaleup.finance</t>
  </si>
  <si>
    <t>Inveready, PROfounders Capital</t>
  </si>
  <si>
    <t>Alexander Wulff</t>
  </si>
  <si>
    <t>aw@scaleup.finance</t>
  </si>
  <si>
    <t>https://www.linkedin.com/in/alexander-wulff-226b3225/</t>
  </si>
  <si>
    <t>Daakia</t>
  </si>
  <si>
    <t>Communications Infrastructure, SaaS, Video Conferencing</t>
  </si>
  <si>
    <t>Daakia provide Enterprise SaaS solutions for intra-organization communication, video conference, and translation platforms.</t>
  </si>
  <si>
    <t>daakia.co.in</t>
  </si>
  <si>
    <t>https://www.linkedin.com/company/daakia-private-limited</t>
  </si>
  <si>
    <t>info@daakia.co.in</t>
  </si>
  <si>
    <t>Sasi Kumar Marasu</t>
  </si>
  <si>
    <t>Animesh Gupta</t>
  </si>
  <si>
    <t>animesh@daakia.co.in</t>
  </si>
  <si>
    <t>https://www.linkedin.com/in/animeshkgupta/</t>
  </si>
  <si>
    <t>Unstable Protocol</t>
  </si>
  <si>
    <t>Unstable Protocol implements zkOracles to enhance the DeFi utility for the LRTfi market.</t>
  </si>
  <si>
    <t>unstable.money</t>
  </si>
  <si>
    <t>Thinker</t>
  </si>
  <si>
    <t>Manufacturing, Sales, Sensor</t>
  </si>
  <si>
    <t>Thinker provides sales of proximity sensors and proposed solutions using these products.</t>
  </si>
  <si>
    <t>thinker-robotics.co.jp</t>
  </si>
  <si>
    <t>Japan Finance Corporation</t>
  </si>
  <si>
    <t>Fujimoto Hiromichi</t>
  </si>
  <si>
    <t>fujimoto@thinker-robotics.co.jp</t>
  </si>
  <si>
    <t>https://www.thinker-robotics.co.jp/en/</t>
  </si>
  <si>
    <t>Eagle Point Income Company Inc</t>
  </si>
  <si>
    <t>Advice, Impact Investing</t>
  </si>
  <si>
    <t>Eagle Point Income Company is a closed-end management investment company.</t>
  </si>
  <si>
    <t>eaglepointincome.com</t>
  </si>
  <si>
    <t>ir@eaglepointincome.com</t>
  </si>
  <si>
    <t>(203) 340-8510</t>
  </si>
  <si>
    <t>Thomas Majewski</t>
  </si>
  <si>
    <t>thomas@eaglepointincome.com</t>
  </si>
  <si>
    <t>https://www.eaglepointincome.com/about-us</t>
  </si>
  <si>
    <t>Taxo</t>
  </si>
  <si>
    <t>Finance, Financial Services, Software</t>
  </si>
  <si>
    <t>Taxo develops taxation software intended to provide tailored software to accountants.</t>
  </si>
  <si>
    <t>taxo.co</t>
  </si>
  <si>
    <t>https://www.linkedin.com/company/taxoapp/</t>
  </si>
  <si>
    <t>WeXchange</t>
  </si>
  <si>
    <t>David Gortaire</t>
  </si>
  <si>
    <t>david@taxo.co</t>
  </si>
  <si>
    <t>https://www.linkedin.com/in/davidparedesgortaire/</t>
  </si>
  <si>
    <t>Castlepoint Systems</t>
  </si>
  <si>
    <t>Management, Marketing, Pro Services, Sales</t>
  </si>
  <si>
    <t>Artificial Intelligence (AI), Compliance, Information Technology, Software</t>
  </si>
  <si>
    <t>Bruce, South Australia, Australia</t>
  </si>
  <si>
    <t>Castlepoint Systems is a single solution to manage all of the information in your organisation.</t>
  </si>
  <si>
    <t>castlepoint.systems</t>
  </si>
  <si>
    <t>https://www.linkedin.com/company/castlepointsystems</t>
  </si>
  <si>
    <t>Main Sequence Ventures</t>
  </si>
  <si>
    <t>Rachael Greaves</t>
  </si>
  <si>
    <t>rachaelg@castlepoint.systems</t>
  </si>
  <si>
    <t>https://www.linkedin.com/in/rachaelgreavesstlp/</t>
  </si>
  <si>
    <t>Snaps Clothing Co</t>
  </si>
  <si>
    <t>Farmers Branch, Texas, United States</t>
  </si>
  <si>
    <t>Snaps Clothing Co. creates garments from the highest quality fabrics that are comfortable and breathable.</t>
  </si>
  <si>
    <t>snapsclothing.com</t>
  </si>
  <si>
    <t>https://www.linkedin.com/company/snaps-clothing-co/</t>
  </si>
  <si>
    <t>support@snapsclothing.com</t>
  </si>
  <si>
    <t>(888) 959-4469</t>
  </si>
  <si>
    <t>Morrison Seger Venture Capital Partners</t>
  </si>
  <si>
    <t>Patrick Lynn</t>
  </si>
  <si>
    <t>patrick@snapsclothing.com</t>
  </si>
  <si>
    <t>https://www.linkedin.com/in/patrick-lynn-73625926/</t>
  </si>
  <si>
    <t>Tranched</t>
  </si>
  <si>
    <t>Blockchain, Financial Services, FinTech, Transaction Processing</t>
  </si>
  <si>
    <t>Tranched offers on-chain securitization for faster, automated financial transactions using blockchain.</t>
  </si>
  <si>
    <t>tranched.fi</t>
  </si>
  <si>
    <t>https://www.linkedin.com/company/tranched</t>
  </si>
  <si>
    <t>info@tranched.fi</t>
  </si>
  <si>
    <t>Michaël Elalouf</t>
  </si>
  <si>
    <t>michael@tranched.fi</t>
  </si>
  <si>
    <t>https://www.linkedin.com/in/miklouf/</t>
  </si>
  <si>
    <t>SP Tech</t>
  </si>
  <si>
    <t>IT Management, Technical Support</t>
  </si>
  <si>
    <t>Torun, Mazowieckie, Poland</t>
  </si>
  <si>
    <t>SP Tech Solutions algorithms optimize railways around the world. easily. effectively. immediatly.</t>
  </si>
  <si>
    <t>sptech.pl</t>
  </si>
  <si>
    <t>https://www.linkedin.com/company/sptechpl</t>
  </si>
  <si>
    <t>56 652 27 33</t>
  </si>
  <si>
    <t>Pomerangels ASI S.A., SpeedUp Venture Capital Group</t>
  </si>
  <si>
    <t>Piotr Sikorski</t>
  </si>
  <si>
    <t>piotr@sptech.pl</t>
  </si>
  <si>
    <t>https://www.linkedin.com/in/piotr-sikorski-pr/</t>
  </si>
  <si>
    <t>QibiTech</t>
  </si>
  <si>
    <t>Artificial Intelligence (AI), Information Services, Information Technology, Robotics</t>
  </si>
  <si>
    <t>QibiTech develops intelligent robots based on humanoid robot technology.</t>
  </si>
  <si>
    <t>qibitech.com</t>
  </si>
  <si>
    <t>https://www.linkedin.com/company/%E6%A0%AA%E5%BC%8F%E4%BC%9A%E7%A4%BE%E3%82%AD%E3%83%93%E3%83%86%E3%82%AF/</t>
  </si>
  <si>
    <t>main@qibitech.com</t>
  </si>
  <si>
    <t>03-5213-4751</t>
  </si>
  <si>
    <t>JIC Venture Growth Investments</t>
  </si>
  <si>
    <t>Tomoaki Yoshikai</t>
  </si>
  <si>
    <t>yoshikai@qibitech.com</t>
  </si>
  <si>
    <t>https://pitchbook.com/profiles/company/491694-94#team</t>
  </si>
  <si>
    <t>Cayuga Biotech</t>
  </si>
  <si>
    <t>Cayuga Biotech develops hemostatic drugs and devices for treating bleeding episodes.</t>
  </si>
  <si>
    <t>cayugabiotech.com</t>
  </si>
  <si>
    <t>https://www.linkedin.com/company/cayuga-biotech</t>
  </si>
  <si>
    <t>Damien Kudela</t>
  </si>
  <si>
    <t>damienk@cayugabiotech.com</t>
  </si>
  <si>
    <t>https://www.linkedin.com/in/damien-kudela/</t>
  </si>
  <si>
    <t>Synthio Chemicals</t>
  </si>
  <si>
    <t>Synthio Chemicals manufactures fine and specialty chemicals using novel continuous-flow reactors.</t>
  </si>
  <si>
    <t>synthiochem.com</t>
  </si>
  <si>
    <t>https://in.linkedin.com/company/synthiochemicals</t>
  </si>
  <si>
    <t>sales@synthiochem.com</t>
  </si>
  <si>
    <t>(720) 340-3715</t>
  </si>
  <si>
    <t>Jerry Martin</t>
  </si>
  <si>
    <t>jerry.martin@synthiochem.com</t>
  </si>
  <si>
    <t>https://www.linkedin.com/in/jerrylmartin/</t>
  </si>
  <si>
    <t>Syla Solar</t>
  </si>
  <si>
    <t>Environmental Consulting, Solar</t>
  </si>
  <si>
    <t>Syla Solar generates solar electricity to alleviate world challenges.</t>
  </si>
  <si>
    <t>syla-solar.jp</t>
  </si>
  <si>
    <t>0120-085-138</t>
  </si>
  <si>
    <t>Aichi Bank</t>
  </si>
  <si>
    <t>Kenji Fuchiwaki</t>
  </si>
  <si>
    <t>https://syla-solar.jp/message/</t>
  </si>
  <si>
    <t>Purchaser</t>
  </si>
  <si>
    <t>Manufacturing, SaaS</t>
  </si>
  <si>
    <t>Purchaser optimizes the indirect procurement process through autonomous purchasing agents.</t>
  </si>
  <si>
    <t>purchaser.ai</t>
  </si>
  <si>
    <t>https://www.linkedin.com/company/purchaserinc/</t>
  </si>
  <si>
    <t>drura@purchaser.ai</t>
  </si>
  <si>
    <t>Praxis</t>
  </si>
  <si>
    <t>Drura Parrish</t>
  </si>
  <si>
    <t>https://www.linkedin.com/in/drura-parrish-b7b5bb52/</t>
  </si>
  <si>
    <t>XCarbon Technologies</t>
  </si>
  <si>
    <t>Carbon Capture, Environmental Consulting</t>
  </si>
  <si>
    <t>XCarbon Technologies reduces power consumption with the patented, and scalable XECO Power Tuning Platform.</t>
  </si>
  <si>
    <t>xcarbontechnologies.com</t>
  </si>
  <si>
    <t>https://www.linkedin.com/company/x-carbon-technologies/</t>
  </si>
  <si>
    <t>info@xcarbontech.com</t>
  </si>
  <si>
    <t>1 2035054205</t>
  </si>
  <si>
    <t>Chad Freese</t>
  </si>
  <si>
    <t>chad.freese@xcarbontechnologies.com</t>
  </si>
  <si>
    <t>https://www.linkedin.com/in/chad-freese-8359a612/</t>
  </si>
  <si>
    <t>Pekao Leasing</t>
  </si>
  <si>
    <t>Finance, Financial Services, Insurance, Leasing</t>
  </si>
  <si>
    <t>Warszawa, Mazowieckie, Poland</t>
  </si>
  <si>
    <t>Pekao Leasing specializes in loans, financing, long-term leases, insurances, leasing, and rental for passenger and commercial vehicles.</t>
  </si>
  <si>
    <t>pekaoleasing.com.pl</t>
  </si>
  <si>
    <t>https://www.linkedin.com/company/pekao-leasing-sp-z-o-o/</t>
  </si>
  <si>
    <t>info@pekaoleasing.com.pl</t>
  </si>
  <si>
    <t>+48 80-050-6441</t>
  </si>
  <si>
    <t>Council of Europe Development Bank, European Bank for Reconstruction and Development</t>
  </si>
  <si>
    <t>Maciej Kijo</t>
  </si>
  <si>
    <t>maciej.kijo@pekaoleasing.com.pl</t>
  </si>
  <si>
    <t>https://www.linkedin.com/in/maciej-kijo-83521514a/</t>
  </si>
  <si>
    <t>ASETS</t>
  </si>
  <si>
    <t>Fredericton, New Brunswick, Canada</t>
  </si>
  <si>
    <t>ASETS develops software for engineers and created the first cloud-based Integrated Design Suite.</t>
  </si>
  <si>
    <t>asets.io</t>
  </si>
  <si>
    <t>Accel Atoms, Accel</t>
  </si>
  <si>
    <t>Ranjit Oke</t>
  </si>
  <si>
    <t>ranjit@asets-ca.com</t>
  </si>
  <si>
    <t>https://www.linkedin.com/in/ranjit-oke-4ba66557/</t>
  </si>
  <si>
    <t>InnovationForce</t>
  </si>
  <si>
    <t>InnovationForce is an automated innovation process that breaks down silos to get clients and solution providers to innovate together.</t>
  </si>
  <si>
    <t>innovationforce.io</t>
  </si>
  <si>
    <t>https://www.linkedin.com/company/innovation-force</t>
  </si>
  <si>
    <t>info@innovatinoforce.io</t>
  </si>
  <si>
    <t>703-932-2891</t>
  </si>
  <si>
    <t>Sondergaard Group</t>
  </si>
  <si>
    <t>Kim Getgen</t>
  </si>
  <si>
    <t>kim.getgen@innovationforce.io</t>
  </si>
  <si>
    <t>https://www.linkedin.com/in/kimgetgen/</t>
  </si>
  <si>
    <t>cureVision</t>
  </si>
  <si>
    <t>Artificial Intelligence (AI), Health Care, Image Recognition, Information Technology, Medical</t>
  </si>
  <si>
    <t>AI-based medical imaging and diagnostic solutions for vascular surgeons and care staff, specialist for chronic wounds</t>
  </si>
  <si>
    <t>curevision.org</t>
  </si>
  <si>
    <t>https://www.linkedin.com/company/curevision/</t>
  </si>
  <si>
    <t>vdiemar@curevision.org</t>
  </si>
  <si>
    <t>Luminate, Companisto</t>
  </si>
  <si>
    <t>Kerstin Von Diemar</t>
  </si>
  <si>
    <t>vdiemar@curevision.de</t>
  </si>
  <si>
    <t>https://www.linkedin.com/in/kerstin-von-diemar-1597bb/</t>
  </si>
  <si>
    <t>Arevo</t>
  </si>
  <si>
    <t>Arevo offers liquid and granular amino acid fertilizer technologies for faster and better plant establishment.</t>
  </si>
  <si>
    <t>arevo.se</t>
  </si>
  <si>
    <t>https://www.linkedin.com/company/arevo-ab</t>
  </si>
  <si>
    <t>infoarevo@arevo.se</t>
  </si>
  <si>
    <t>(46) 90 20 64 860</t>
  </si>
  <si>
    <t>Industrifonden</t>
  </si>
  <si>
    <t>Niklas Astrom</t>
  </si>
  <si>
    <t>niklas.astrom@arevo.se</t>
  </si>
  <si>
    <t>https://www.linkedin.com/in/niklas-astrom-3a55b527/</t>
  </si>
  <si>
    <t>metaMe Health</t>
  </si>
  <si>
    <t>Fitness, Health Care, Medical Device, Wellness</t>
  </si>
  <si>
    <t>MetaMe Health develops FDA-cleared prescription digital therapeutics for the treatment of gastrointestinal conditions.</t>
  </si>
  <si>
    <t>metamehealth.com</t>
  </si>
  <si>
    <t>https://www.linkedin.com/company/metame-health/</t>
  </si>
  <si>
    <t>tim@metamehealth.com</t>
  </si>
  <si>
    <t>312-315-5935</t>
  </si>
  <si>
    <t>HPA (Hyde Park Angels), LionBird</t>
  </si>
  <si>
    <t>Danny Bernstein</t>
  </si>
  <si>
    <t>danny@metamehealth.com</t>
  </si>
  <si>
    <t>https://www.linkedin.com/in/danbernstein/</t>
  </si>
  <si>
    <t>Stillwater Critical Minerals</t>
  </si>
  <si>
    <t>Stillwater Critical Minerals is a mineral resource exploration company focused on platinum, palladium, nickel, copper, and gold exploration.</t>
  </si>
  <si>
    <t>criticalminerals.com</t>
  </si>
  <si>
    <t>info@grouptenmetals.com</t>
  </si>
  <si>
    <t>604-357-4790</t>
  </si>
  <si>
    <t>Glencore Canada, Glencore</t>
  </si>
  <si>
    <t>Michael Rowley</t>
  </si>
  <si>
    <t>mrowley@criticalminerals.com</t>
  </si>
  <si>
    <t>https://criticalminerals.com/corporate/directors/</t>
  </si>
  <si>
    <t>Vector</t>
  </si>
  <si>
    <t>B2B, Software</t>
  </si>
  <si>
    <t>Vector is a customer conversion platform to automate knowledge transfer between sales and customer success.</t>
  </si>
  <si>
    <t>getvector.ai</t>
  </si>
  <si>
    <t>Joshua Perk</t>
  </si>
  <si>
    <t>joshua@getvector.ai</t>
  </si>
  <si>
    <t>https://www.crunchbase.com/organization/vector-ae49</t>
  </si>
  <si>
    <t>Launchcaster</t>
  </si>
  <si>
    <t>Artificial Intelligence (AI), Blockchain, Web Apps</t>
  </si>
  <si>
    <t>Launchcaster is a place that launches new Web3 projects and lets users explore, vote, and shape innovative projects.</t>
  </si>
  <si>
    <t>launchcaster.xyz</t>
  </si>
  <si>
    <t>Jayme Hoffman</t>
  </si>
  <si>
    <t>https://www.linkedin.com/in/jaymehoffman/</t>
  </si>
  <si>
    <t>AGL</t>
  </si>
  <si>
    <t>Enterprise Resource Planning (ERP), Information Technology, Software</t>
  </si>
  <si>
    <t>AGL is a company that provides integrated solutions such as tee time Global Distribution System (GDS).</t>
  </si>
  <si>
    <t>asiagolflinks.com</t>
  </si>
  <si>
    <t>Polarisic</t>
  </si>
  <si>
    <t>Polarisic develops depth perception and low-light imaging chip products.</t>
  </si>
  <si>
    <t>polarisic.com</t>
  </si>
  <si>
    <t>https://www.linkedin.com/company/polarisic/</t>
  </si>
  <si>
    <t>info@polarisic.com</t>
  </si>
  <si>
    <t>Lin Wang</t>
  </si>
  <si>
    <t>https://www.polarisic.com/en/news/detail/pre-a</t>
  </si>
  <si>
    <t>TB Alliance</t>
  </si>
  <si>
    <t>TB Alliance is a not-for-profit organization dedicated to the discovery, development</t>
  </si>
  <si>
    <t>tballiance.org</t>
  </si>
  <si>
    <t>https://www.linkedin.com/company/global-alliance-for-tb-drug-development/</t>
  </si>
  <si>
    <t>Mel Spigelman</t>
  </si>
  <si>
    <t>mel.spigelman@tballiance.org</t>
  </si>
  <si>
    <t>https://www.linkedin.com/in/mel-spigelman-6915846/</t>
  </si>
  <si>
    <t>ABGC DMCC</t>
  </si>
  <si>
    <t>ABGC DMCC, a joint venture (JV) between Al Seer Marine and BGN, operates an energy transportation firm.</t>
  </si>
  <si>
    <t>BRIC Foundation</t>
  </si>
  <si>
    <t>Education, Gaming, Non Profit</t>
  </si>
  <si>
    <t>BRIC Foundation offers representation in entertainment, gaming, media, and tech.</t>
  </si>
  <si>
    <t>bricfoundation.org</t>
  </si>
  <si>
    <t>https://www.linkedin.com/company/bricfoundation</t>
  </si>
  <si>
    <t>contact@bricfoundation.org</t>
  </si>
  <si>
    <t>+1 916 862 0421</t>
  </si>
  <si>
    <t>California Workforce Development Board</t>
  </si>
  <si>
    <t>Nicole Hendrix</t>
  </si>
  <si>
    <t>nicole@bricfoundation.org</t>
  </si>
  <si>
    <t>https://www.linkedin.com/in/nicoleahendrix/</t>
  </si>
  <si>
    <t>Agteria Biotech</t>
  </si>
  <si>
    <t>Agriculture, AgTech, Animal Feed</t>
  </si>
  <si>
    <t>Agetria Biotech is a biotech startup that specializes in agricultural solutions, providing sustainable feed additives for livestock.</t>
  </si>
  <si>
    <t>agteria.com</t>
  </si>
  <si>
    <t>https://www.linkedin.com/company/agteria/</t>
  </si>
  <si>
    <t>Norrsken Launcher</t>
  </si>
  <si>
    <t>Martin Blomberg</t>
  </si>
  <si>
    <t>martin@agteria.com</t>
  </si>
  <si>
    <t>https://www.linkedin.com/in/martin-blomberg-742929172/</t>
  </si>
  <si>
    <t>OceanOS Earth</t>
  </si>
  <si>
    <t>Environmental Consulting, Environmental Engineering, GreenTech, Renewable Energy, Sustainability</t>
  </si>
  <si>
    <t>We are the Bloomberg terminal of the oceans.</t>
  </si>
  <si>
    <t>oceanos.earth</t>
  </si>
  <si>
    <t>https://www.linkedin.com/company/oceanos-earth/</t>
  </si>
  <si>
    <t>david@oceanos.earth</t>
  </si>
  <si>
    <t>David Lamb</t>
  </si>
  <si>
    <t>https://www.linkedin.com/in/dalamb/</t>
  </si>
  <si>
    <t>UnVale</t>
  </si>
  <si>
    <t>Art, Content Creators, Digital Media</t>
  </si>
  <si>
    <t>UnVale will change how people develop, explore, and express their identities online.</t>
  </si>
  <si>
    <t>unvale.io</t>
  </si>
  <si>
    <t>https://www.linkedin.com/company/unvale/</t>
  </si>
  <si>
    <t>Casey Lawlor</t>
  </si>
  <si>
    <t>casey@unvale.io</t>
  </si>
  <si>
    <t>https://www.linkedin.com/in/caseylawlor/</t>
  </si>
  <si>
    <t>Augusta Gold</t>
  </si>
  <si>
    <t>Management, Operations, Pro Services</t>
  </si>
  <si>
    <t>Industrial, Mining, Natural Resources, Precious Metals, Project Management</t>
  </si>
  <si>
    <t>Augusta Gold is a US-based gold and silver exploration company with a commanding land and mineral position.</t>
  </si>
  <si>
    <t>augustagold.com</t>
  </si>
  <si>
    <t>https://www.linkedin.com/company/augusta-gold-corp</t>
  </si>
  <si>
    <t>info@bullfroggold.com</t>
  </si>
  <si>
    <t>(970) 628-1670</t>
  </si>
  <si>
    <t>Augusta Investments</t>
  </si>
  <si>
    <t>Richard Warke</t>
  </si>
  <si>
    <t>rwarke@augustagold.com</t>
  </si>
  <si>
    <t>https://www.augustagold.com/corporate/board-of-directors/#:~:text=Richard%20Warke-,Executive%20Chairman,creation%20in%20the%20mining%20sector.</t>
  </si>
  <si>
    <t>Brattea</t>
  </si>
  <si>
    <t>Health Care, Health Diagnostics, Medical, Medical Device</t>
  </si>
  <si>
    <t>Brattea is a medical device research and development company.</t>
  </si>
  <si>
    <t>brattea.com</t>
  </si>
  <si>
    <t>Zhongping Capital, Fosun International, Lite Medical Fund, Kuanping Capital</t>
  </si>
  <si>
    <t>Haidong Chen</t>
  </si>
  <si>
    <t>haidong.chen@brattea.com</t>
  </si>
  <si>
    <t>https://pitchbook.com/profiles/company/431230-96#competitors</t>
  </si>
  <si>
    <t>Holos</t>
  </si>
  <si>
    <t>Artificial Intelligence (AI), Augmented Reality, Education, Government, Military, Virtual Reality</t>
  </si>
  <si>
    <t>Holos is building immersive training tools for people with highly technical physical jobs in critical sectors</t>
  </si>
  <si>
    <t>holos.io</t>
  </si>
  <si>
    <t>https://www.linkedin.com/company/holos-inc.</t>
  </si>
  <si>
    <t>hello@holos.io</t>
  </si>
  <si>
    <t>Leonid Capital Partners, AFWERX, Techstars, Madworks Seed Accelerator</t>
  </si>
  <si>
    <t>Daniel Borkhus</t>
  </si>
  <si>
    <t>dan@holos.io</t>
  </si>
  <si>
    <t>https://www.linkedin.com/in/daniel-borkhus-62377924/</t>
  </si>
  <si>
    <t>Lola Cares by Leaf AI</t>
  </si>
  <si>
    <t>Artificial Intelligence (AI), Elder Care, Information Technology</t>
  </si>
  <si>
    <t>Lola Cares is a therapy tool, powered by generative AI, which aims to aid memory recollection for dementia sufferers.</t>
  </si>
  <si>
    <t>lolacares.co.uk</t>
  </si>
  <si>
    <t>https://www.linkedin.com/company/lolabyleaf</t>
  </si>
  <si>
    <t>SFC Capital</t>
  </si>
  <si>
    <t>Adam Galloway</t>
  </si>
  <si>
    <t>adam@lolabyleaf.com</t>
  </si>
  <si>
    <t>https://www.linkedin.com/in/theadamgalloway/</t>
  </si>
  <si>
    <t>RAEK</t>
  </si>
  <si>
    <t>Cloud Data Services, Information Technology, Software</t>
  </si>
  <si>
    <t>Liberty Lake, Washington, United States</t>
  </si>
  <si>
    <t>RAEK is a tool to collect, organize and utilize first-party data, turning more visitors into buyers.</t>
  </si>
  <si>
    <t>raekdata.com</t>
  </si>
  <si>
    <t>https://www.linkedin.com/company/raekdata/</t>
  </si>
  <si>
    <t>info@raekdata.com</t>
  </si>
  <si>
    <t>+1 (509) 850-0130</t>
  </si>
  <si>
    <t>Cory Crapes</t>
  </si>
  <si>
    <t>cory@raekdata.com</t>
  </si>
  <si>
    <t>https://www.linkedin.com/in/cory-crapes/</t>
  </si>
  <si>
    <t>EasyLinkin</t>
  </si>
  <si>
    <t>Enterprise, Service Industry</t>
  </si>
  <si>
    <t>EasyLinkin is a high-tech enterprise specializing in R&amp;D and application of low-power wide area internet of things (LPWAN) core technology.</t>
  </si>
  <si>
    <t>easylinkin.com</t>
  </si>
  <si>
    <t>contactus@easylinkin.com</t>
  </si>
  <si>
    <t>027-87176669</t>
  </si>
  <si>
    <t>China Comservice Capital, China Growth Capital | CGC, IDG Capital</t>
  </si>
  <si>
    <t>Yu Hu</t>
  </si>
  <si>
    <t>huyu@easylinkin.com</t>
  </si>
  <si>
    <t>https://tracxn.com/d/companies/easylinkin/__ZAPNfCeS8CFY_UJ3W8XqAV9RbgtdBN9WfGbmWeW6s1Y/founders-and-board-of-directors</t>
  </si>
  <si>
    <t>Rönesans Gayrimenkul Yatırım</t>
  </si>
  <si>
    <t>Rönesans Gayrimenkul Yatırım A.Ş. (RGY) is the commercial real estate development and investment company of Rönesans Group</t>
  </si>
  <si>
    <t>rgy.com.tr</t>
  </si>
  <si>
    <t>https://www.linkedin.com/company/ronesansgy</t>
  </si>
  <si>
    <t>info@rgy.com.tr</t>
  </si>
  <si>
    <t>+90 312 840 10 00</t>
  </si>
  <si>
    <t>Özgür Canbaş</t>
  </si>
  <si>
    <t>ozgurcanbas@rgy.com.tr</t>
  </si>
  <si>
    <t>https://rgy.com.tr/about-us/board-of-directors/?lang=en</t>
  </si>
  <si>
    <t>Pagari Life Science</t>
  </si>
  <si>
    <t>Biopharma, Biotechnology, Health Care, Wellness</t>
  </si>
  <si>
    <t>Bethalto, Illinois, United States</t>
  </si>
  <si>
    <t>Pagari Life Science is biotechnology company that offers development and commercialization of anti-herpetic and healing drugs</t>
  </si>
  <si>
    <t>pagarilifescience.com</t>
  </si>
  <si>
    <t>https://www.linkedin.com/company/pagari-life-science-corp/</t>
  </si>
  <si>
    <t>info@pagarils.com</t>
  </si>
  <si>
    <t>+1 314 920 8321</t>
  </si>
  <si>
    <t>David Feldker</t>
  </si>
  <si>
    <t>dfeldker@pagarils.com</t>
  </si>
  <si>
    <t>https://www.linkedin.com/in/david-feldker-6729947/</t>
  </si>
  <si>
    <t>Studio Nebula</t>
  </si>
  <si>
    <t>Casual Games, Console Games, Gaming, Information Technology, Mobile Apps, Online Games, PC Games, Software, Video Games, Web Development</t>
  </si>
  <si>
    <t>Crafting fun mobile games for everyone</t>
  </si>
  <si>
    <t>studionebula.io</t>
  </si>
  <si>
    <t>https://www.linkedin.com/company/101415550/admin/feed/posts/</t>
  </si>
  <si>
    <t>admin@studionebula.io</t>
  </si>
  <si>
    <t>+1 925 291 9968</t>
  </si>
  <si>
    <t>Noor Khawaja</t>
  </si>
  <si>
    <t>https://www.linkedin.com/in/noorkhawaja/</t>
  </si>
  <si>
    <t>Studdle</t>
  </si>
  <si>
    <t>E-Learning, Education, Tutoring</t>
  </si>
  <si>
    <t>Solihull, Solihull, United Kingdom</t>
  </si>
  <si>
    <t>Champions of Personalised Education</t>
  </si>
  <si>
    <t>tutoring4you.co.uk</t>
  </si>
  <si>
    <t>https://uk.linkedin.com/company/tutoring4you</t>
  </si>
  <si>
    <t>support@tutoring4you.co.uk</t>
  </si>
  <si>
    <t>+44 (0) 7700142551</t>
  </si>
  <si>
    <t>Nayan Dey</t>
  </si>
  <si>
    <t>nayan@tutoring4you.co.uk</t>
  </si>
  <si>
    <t>https://www.linkedin.com/in/nayan-dey-70752013b/</t>
  </si>
  <si>
    <t>Evaluable AI</t>
  </si>
  <si>
    <t>Evaluable AI enables data science teams to assess and improve the LLMs across their organization.</t>
  </si>
  <si>
    <t>evaluable.ai</t>
  </si>
  <si>
    <t>https://www.linkedin.com/company/evaluable-ai/</t>
  </si>
  <si>
    <t>contactus@evaluable.ai</t>
  </si>
  <si>
    <t>Anant Bhargava</t>
  </si>
  <si>
    <t>anant@evaluable.ai</t>
  </si>
  <si>
    <t>https://www.linkedin.com/in/anant2569/</t>
  </si>
  <si>
    <t>Ahlan App</t>
  </si>
  <si>
    <t>Sitrah, Sitrah, Bahrain</t>
  </si>
  <si>
    <t>Ahlan App offers users a safe and simple way to earn credit for recurrent online purchases and visits to selected merchants.</t>
  </si>
  <si>
    <t>ahlanapp.com</t>
  </si>
  <si>
    <t>https://www.linkedin.com/company/ahlanaap-com/</t>
  </si>
  <si>
    <t>+973 17434353</t>
  </si>
  <si>
    <t>Hope Ventures</t>
  </si>
  <si>
    <t>Faisal Rashid</t>
  </si>
  <si>
    <t>faisal@ahlantechnologies.com</t>
  </si>
  <si>
    <t>https://pitchbook.com/profiles/company/553759-48#research</t>
  </si>
  <si>
    <t>Layerwave Bio</t>
  </si>
  <si>
    <t>Layerwave Bio is a developer of IVD diagnostic instrument reagents and biomedical scientific research instruments.</t>
  </si>
  <si>
    <t>challenbio.com</t>
  </si>
  <si>
    <t>sale@challenbio.com</t>
  </si>
  <si>
    <t>010-5694-1977</t>
  </si>
  <si>
    <t>Hotung Venture Capital, IDG Capital</t>
  </si>
  <si>
    <t>Tiefu Liu</t>
  </si>
  <si>
    <t>liutiefu@challenbio.com</t>
  </si>
  <si>
    <t>https://pitchbook.com/profiles/company/502953-40#funding</t>
  </si>
  <si>
    <t>Fastn</t>
  </si>
  <si>
    <t>Fastn is a gene AI-powered design platform that automates up to 80% of the manual work involved in managing composable architecture.</t>
  </si>
  <si>
    <t>fastn.ai</t>
  </si>
  <si>
    <t>https://www.linkedin.com/company/fastnai/</t>
  </si>
  <si>
    <t>Khalid M</t>
  </si>
  <si>
    <t>khalid@fastn.ai</t>
  </si>
  <si>
    <t>https://www.linkedin.com/in/km2011/</t>
  </si>
  <si>
    <t>Koa Academy</t>
  </si>
  <si>
    <t>Koa provides an IEB education for children in grades 4-12 through an online learning environment that is both structured and individualised.</t>
  </si>
  <si>
    <t>koaacademy.com</t>
  </si>
  <si>
    <t>https://www.linkedin.com/company/koa-academy-pty-ltd</t>
  </si>
  <si>
    <t>MEST AFRICA, Enygma Ventures</t>
  </si>
  <si>
    <t>Lauren Anderson</t>
  </si>
  <si>
    <t>lauren@koaacademy.com</t>
  </si>
  <si>
    <t>https://www.linkedin.com/in/lauren-anderson-161aa716b/</t>
  </si>
  <si>
    <t>BluePond.Ai</t>
  </si>
  <si>
    <t>InsurTech, Software</t>
  </si>
  <si>
    <t>Basking Ridge, New Jersey, United States</t>
  </si>
  <si>
    <t>BluePond.Ai is a GenAi based automation and guided decisioning platform for P&amp;C Insurance</t>
  </si>
  <si>
    <t>bluepond.ai</t>
  </si>
  <si>
    <t>https://www.linkedin.com/company/bluepondai</t>
  </si>
  <si>
    <t>info@bluepond.ai</t>
  </si>
  <si>
    <t>Pranav Pasricha</t>
  </si>
  <si>
    <t>pranav@bluepond.ai</t>
  </si>
  <si>
    <t>https://www.linkedin.com/in/pranav-pasricha-740b37/</t>
  </si>
  <si>
    <t>Hesti</t>
  </si>
  <si>
    <t>B2B, Real Estate, SaaS</t>
  </si>
  <si>
    <t>Hesti is a B2B SaaS platform for the homebuilding industry.</t>
  </si>
  <si>
    <t>hesti.co.uk</t>
  </si>
  <si>
    <t>https://www.linkedin.com/company/hestimmc/</t>
  </si>
  <si>
    <t>Adria Tarrida</t>
  </si>
  <si>
    <t>adria@hesti.co.uk</t>
  </si>
  <si>
    <t>https://www.linkedin.com/in/atarrida/</t>
  </si>
  <si>
    <t>X Squared</t>
  </si>
  <si>
    <t>Construction, FinTech, InsurTech, SaaS, Software</t>
  </si>
  <si>
    <t>FinTech that speeds up cash-flow by 30-60 days and automates workflows for insurance restoration contractors .</t>
  </si>
  <si>
    <t>xsqrd.io</t>
  </si>
  <si>
    <t>https://www.linkedin.com/company/x-squared</t>
  </si>
  <si>
    <t>admin@xsqrd.io</t>
  </si>
  <si>
    <t>940-783-0164</t>
  </si>
  <si>
    <t>Jeremy Dick</t>
  </si>
  <si>
    <t>jeremy@theplantladytx.com</t>
  </si>
  <si>
    <t>https://www.linkedin.com/in/jeremy-dick/</t>
  </si>
  <si>
    <t>Artcline</t>
  </si>
  <si>
    <t>Biotechnology, Health Diagnostics, Medical, Therapeutics</t>
  </si>
  <si>
    <t>Rostock, Mecklenburg-Vorpommern, Germany</t>
  </si>
  <si>
    <t>Artcline is a biotechnology company that develops diagnostic and therapeutic procedures for intensive care medicine.</t>
  </si>
  <si>
    <t>artcline.de</t>
  </si>
  <si>
    <t>https://www.linkedin.com/company/artcline-gmbh</t>
  </si>
  <si>
    <t>info@artcline.de</t>
  </si>
  <si>
    <t>+49 0 381 440 703 0</t>
  </si>
  <si>
    <t>Jens Altrichter</t>
  </si>
  <si>
    <t>jens.altrichter@artcline.de</t>
  </si>
  <si>
    <t>https://www.linkedin.com/in/jens-altrichter-801a65139/</t>
  </si>
  <si>
    <t>Clabo</t>
  </si>
  <si>
    <t>Food and Beverage, Retail</t>
  </si>
  <si>
    <t>Jesi, Marche, Italy</t>
  </si>
  <si>
    <t>Clabo is a producer of refrigerated showcases and furniture for the food retail market.</t>
  </si>
  <si>
    <t>clabo.it</t>
  </si>
  <si>
    <t>https://www.linkedin.com/company/clabo/</t>
  </si>
  <si>
    <t>info@clabo.it</t>
  </si>
  <si>
    <t>Pierluigi Bocchini</t>
  </si>
  <si>
    <t>plb@clabogroup.it</t>
  </si>
  <si>
    <t>https://www.linkedin.com/in/pierluigi-bocchini-0197492/</t>
  </si>
  <si>
    <t>Optibiotix Health</t>
  </si>
  <si>
    <t>Heslington, York, United Kingdom</t>
  </si>
  <si>
    <t>Optibiotix Health discovers and develops microbial strains, compounds and formulations, which modulate the human microbiome.</t>
  </si>
  <si>
    <t>optibiotix.com</t>
  </si>
  <si>
    <t>https://in.linkedin.com/company/optibiotix-health-plc</t>
  </si>
  <si>
    <t>optibiotix@walbrookpr.com</t>
  </si>
  <si>
    <t>020 7933 8780</t>
  </si>
  <si>
    <t>Graham Myers</t>
  </si>
  <si>
    <t>Stephen Ohara</t>
  </si>
  <si>
    <t>spohara@optibiotix.com</t>
  </si>
  <si>
    <t>https://www.linkedin.com/in/stephen-ohara-19862a11/</t>
  </si>
  <si>
    <t>Victory League</t>
  </si>
  <si>
    <t>Victory League is a profit-driven sports entertainment organization.</t>
  </si>
  <si>
    <t>victoryleague.io</t>
  </si>
  <si>
    <t>https://www.linkedin.com/company/victory-league</t>
  </si>
  <si>
    <t>Marcus Blasche</t>
  </si>
  <si>
    <t>https://app.swapcard.com/widget/event/seg3-london/person/RXZlbnRQZW9wbGVfMzA5NzA4MzA=#:~:text=Back-,Marcus%20Bl%C3%A4sche,Victory%20League,-Is%20speaking%20at</t>
  </si>
  <si>
    <t>Robot Nose</t>
  </si>
  <si>
    <t>Chemical Engineering, GovTech, Manufacturing, Sensor</t>
  </si>
  <si>
    <t>Lemont, Illinois, United States</t>
  </si>
  <si>
    <t>Additive manufacturing for sensors and detectors</t>
  </si>
  <si>
    <t>robotnose.net</t>
  </si>
  <si>
    <t>https://www.linkedin.com/in/jeromefmoore/</t>
  </si>
  <si>
    <t>robotnose@fastmail.com</t>
  </si>
  <si>
    <t>630-410-2238</t>
  </si>
  <si>
    <t>Jerome Moore</t>
  </si>
  <si>
    <t>jerome@robotnose.net</t>
  </si>
  <si>
    <t>Ingenius</t>
  </si>
  <si>
    <t>Artificial Intelligence (AI), Developer Tools, Information Technology, Media and Entertainment</t>
  </si>
  <si>
    <t>Ingenius is an OS for simplifying media infrastructure to scale creator-led programs &amp; in-market activations.</t>
  </si>
  <si>
    <t>ingenius.studio</t>
  </si>
  <si>
    <t>https://www.linkedin.com/company/getingenius/</t>
  </si>
  <si>
    <t>hello@ingenius.studio</t>
  </si>
  <si>
    <t>Latecia Johnson</t>
  </si>
  <si>
    <t>latecia@ingenius.studio</t>
  </si>
  <si>
    <t>https://www.linkedin.com/in/lateciajohnson/</t>
  </si>
  <si>
    <t>Cosmic Singularity</t>
  </si>
  <si>
    <t>Digital Entertainment, Media and Entertainment, Video Streaming</t>
  </si>
  <si>
    <t>Cosmic Singularity is a digital platform for anchors and live broadcast rooms.</t>
  </si>
  <si>
    <t>paybo.cn</t>
  </si>
  <si>
    <t>Zhang Hongxian</t>
  </si>
  <si>
    <t>https://www.paybo.cn/about</t>
  </si>
  <si>
    <t>TD SYNNEX</t>
  </si>
  <si>
    <t>TD SYNNEX is a leading distributor and solutions aggregator for the IT ecosystem.</t>
  </si>
  <si>
    <t>tdsynnex.com</t>
  </si>
  <si>
    <t>https://www.linkedin.com/company/tdsynnex</t>
  </si>
  <si>
    <t>Rich Hume</t>
  </si>
  <si>
    <t>rich.hume@techdata.com</t>
  </si>
  <si>
    <t>https://www.linkedin.com/in/richhume/</t>
  </si>
  <si>
    <t>New Directions Housing Corporation</t>
  </si>
  <si>
    <t>Non Profit, Real Estate</t>
  </si>
  <si>
    <t>NDHC's mission is to develop and maintain affordable housing and vital communities in partnership with neighborhoods.</t>
  </si>
  <si>
    <t>ndhc.org</t>
  </si>
  <si>
    <t>https://www.linkedin.com/company/new-directions-housing-corportion/</t>
  </si>
  <si>
    <t>502-589-2272</t>
  </si>
  <si>
    <t>U.S. Department of Housing and Urban Development</t>
  </si>
  <si>
    <t>Lori Hudson Flanery</t>
  </si>
  <si>
    <t>lorif@ndhc.org</t>
  </si>
  <si>
    <t>https://www.ndhc.org/staff-and-board-members/?fwp_people_type=executive-staff#:~:text=Lori%20Hudson%20Flanery,President%20and%20CEO</t>
  </si>
  <si>
    <t>Big Thought</t>
  </si>
  <si>
    <t>Big Thought is a non-Profit organization helping to provide equal opportunities and experiences to the marginalized communities.</t>
  </si>
  <si>
    <t>bigthought.org</t>
  </si>
  <si>
    <t>https://www.linkedin.com/company/big-thought</t>
  </si>
  <si>
    <t>info@bigthought.org</t>
  </si>
  <si>
    <t>The Village Giving Circle</t>
  </si>
  <si>
    <t>Byron K. Sanders</t>
  </si>
  <si>
    <t>byron.sanders@bigthought.org</t>
  </si>
  <si>
    <t>https://www.linkedin.com/in/byron-k-sanders/</t>
  </si>
  <si>
    <t>MyGug</t>
  </si>
  <si>
    <t>Food and Beverage, Food Processing, Livestock, Recycling</t>
  </si>
  <si>
    <t>MyGug is a new Micro Scale Anaerobic Digester a food waste solution that gives you abundant renewable energy for cooking and growing.</t>
  </si>
  <si>
    <t>mygug.eu</t>
  </si>
  <si>
    <t>hello@mygug.eu</t>
  </si>
  <si>
    <t>Business Venture Partners, AgTechUCD</t>
  </si>
  <si>
    <t>Fiona Kelleher</t>
  </si>
  <si>
    <t>https://www.linkedin.com/in/fiona-kelleher-663bbb215/</t>
  </si>
  <si>
    <t>AivoCode</t>
  </si>
  <si>
    <t>AivoCode is an emerging biotech focused on critical and highly prevalent diseases affecting the central nervous system</t>
  </si>
  <si>
    <t>aivocode.com</t>
  </si>
  <si>
    <t>https://www.linkedin.com/company/aivocode</t>
  </si>
  <si>
    <t>amann@aivocode.com</t>
  </si>
  <si>
    <t>832-287-7308</t>
  </si>
  <si>
    <t>Aman Mann</t>
  </si>
  <si>
    <t>https://www.linkedin.com/in/amanmann/</t>
  </si>
  <si>
    <t>EZ Chow</t>
  </si>
  <si>
    <t>E-Commerce, Food and Beverage, Hospitality, Information Technology, Messaging, Retail, SaaS, Software</t>
  </si>
  <si>
    <t>Branded Digital Ordering SaaS Platform, focused on Point-of-Sale Integration for the Restaurant and Hospitality Industry</t>
  </si>
  <si>
    <t>ez-chow.com</t>
  </si>
  <si>
    <t>https://www.linkedin.com/company/29214367</t>
  </si>
  <si>
    <t>info@ez-chow.com</t>
  </si>
  <si>
    <t>855-429-2532</t>
  </si>
  <si>
    <t>Food Foundry</t>
  </si>
  <si>
    <t>Mo Sloan</t>
  </si>
  <si>
    <t>mo.sloan@ez-chow.com</t>
  </si>
  <si>
    <t>https://www.linkedin.com/in/mo-sloan-74031282/</t>
  </si>
  <si>
    <t>Payclair</t>
  </si>
  <si>
    <t>Billing, Credit Cards, Debit Cards, Mobile Payments, Payments, SaaS, Transaction Processing</t>
  </si>
  <si>
    <t>Payclair is the easy and affordable payments solution for businesses of all sizes.</t>
  </si>
  <si>
    <t>payclair.com</t>
  </si>
  <si>
    <t>https://www.linkedin.com/company/payclair</t>
  </si>
  <si>
    <t>hi@payclair.com</t>
  </si>
  <si>
    <t>(659) 222-5247</t>
  </si>
  <si>
    <t>Redeye Group</t>
  </si>
  <si>
    <t>Anand Capur</t>
  </si>
  <si>
    <t>anand@payclair.com</t>
  </si>
  <si>
    <t>https://payclair.com/about/#:~:text=Anand%20Capur,FOUNDER</t>
  </si>
  <si>
    <t>Versatile</t>
  </si>
  <si>
    <t>Agriculture, Manufacturing, Sales</t>
  </si>
  <si>
    <t>Winnipeg, Manitoba, Canada</t>
  </si>
  <si>
    <t>Versatile is a manufacturer of agricultural tractors.</t>
  </si>
  <si>
    <t>versatile-ag.com</t>
  </si>
  <si>
    <t>https://www.linkedin.com/company/versatileag</t>
  </si>
  <si>
    <t>media@versatile-ag.com</t>
  </si>
  <si>
    <t>Başak Traktör</t>
  </si>
  <si>
    <t>Peter Pakosh</t>
  </si>
  <si>
    <t>https://www.versatile-ag.com/NA/pages/newsletter_05-03.php</t>
  </si>
  <si>
    <t>SleepOvation</t>
  </si>
  <si>
    <t>Consumer Goods, E-Commerce, Furniture, Home Decor, Retail</t>
  </si>
  <si>
    <t>Wharton, New Jersey, United States</t>
  </si>
  <si>
    <t>Kiwisleep is a manufacturer and retailer of pain-relieving mattresses and pillows.</t>
  </si>
  <si>
    <t>kiwisleep.com</t>
  </si>
  <si>
    <t>https://www.linkedin.com/company/sleepovation-inc./</t>
  </si>
  <si>
    <t>info@skiwisleep.com</t>
  </si>
  <si>
    <t>+1 908.360.2200</t>
  </si>
  <si>
    <t>Richard Codos</t>
  </si>
  <si>
    <t>richardcodos@sleepovation.com</t>
  </si>
  <si>
    <t>https://kiwisleep.com/pages/about#shopify-section-template--21727803834552__custom_content_TiWqNN:~:text=Meet-,Richard%20Codos,Co%2DFounder%2C%20CEO%2C%20and%20Board%20Member,-Richard%20Codos%20is</t>
  </si>
  <si>
    <t>LastMinute</t>
  </si>
  <si>
    <t>Artificial Intelligence (AI), Health Care, Real Time, Software</t>
  </si>
  <si>
    <t>Empowering healthcare professionals with real-time shift management and improved communication.</t>
  </si>
  <si>
    <t>trylastminute.com</t>
  </si>
  <si>
    <t>https://www.linkedin.com/company/trylastminute</t>
  </si>
  <si>
    <t>support@trylastminute.com</t>
  </si>
  <si>
    <t>Leo Dassa</t>
  </si>
  <si>
    <t>leo@trylastminute.com</t>
  </si>
  <si>
    <t>https://trylastminute.com/about#:~:text=revolutionizing%20healthcare%20staffing.-,Leo%20Dassa,Founder%20and%20CEO,-University%20of%20Maryland</t>
  </si>
  <si>
    <t>OpenLayer</t>
  </si>
  <si>
    <t>OpenLayer increases web3 with positive verifiable computation.</t>
  </si>
  <si>
    <t>openlayer.tech</t>
  </si>
  <si>
    <t>https://www.linkedin.com/company/open-layer/</t>
  </si>
  <si>
    <t>Kevin Y.</t>
  </si>
  <si>
    <t>kevin@jomo.network</t>
  </si>
  <si>
    <t>https://www.linkedin.com/in/kevinsyin/</t>
  </si>
  <si>
    <t>BeniPlus</t>
  </si>
  <si>
    <t>employee benefits, group benefits, healthcare savings account, SaaS,</t>
  </si>
  <si>
    <t>beniplus.ca</t>
  </si>
  <si>
    <t>https://www.linkedin.com/company/27213189/</t>
  </si>
  <si>
    <t>info@beniplus.ca</t>
  </si>
  <si>
    <t>1 888-859 3579</t>
  </si>
  <si>
    <t>Axis Insurance, Global Excel Management</t>
  </si>
  <si>
    <t>Johann Reandino</t>
  </si>
  <si>
    <t>jreandino@beniplus.ca</t>
  </si>
  <si>
    <t>https://www.linkedin.com/in/johannreandino/</t>
  </si>
  <si>
    <t>Toetal Solutions</t>
  </si>
  <si>
    <t>Malvern, Pennsylvania, United States</t>
  </si>
  <si>
    <t>Toetal Solutions is a medical device company that develops a surgeon-designed foot and ankle solutions.</t>
  </si>
  <si>
    <t>toetal-solutions.com</t>
  </si>
  <si>
    <t>https://www.linkedin.com/company/toetal-solutions/</t>
  </si>
  <si>
    <t>Runway Healthcare</t>
  </si>
  <si>
    <t>Jeffrey O'Donnell</t>
  </si>
  <si>
    <t>jeffrey.odonnell@toetal-solutions.com</t>
  </si>
  <si>
    <t>https://www.linkedin.com/in/jeffodonnelljr/</t>
  </si>
  <si>
    <t>Playlab</t>
  </si>
  <si>
    <t>Artificial Intelligence (AI), EdTech, Education, Non Profit</t>
  </si>
  <si>
    <t>Playlab is a nonprofit organization that focuses on AI-enabled tools for teachers and students.</t>
  </si>
  <si>
    <t>playlab.ai</t>
  </si>
  <si>
    <t>https://www.linkedin.com/company/playlab-ai/</t>
  </si>
  <si>
    <t>Fast Forward</t>
  </si>
  <si>
    <t>Ian Serlin</t>
  </si>
  <si>
    <t>ian@playlab.ai</t>
  </si>
  <si>
    <t>https://www.linkedin.com/in/ianserlin/</t>
  </si>
  <si>
    <t>Delilah</t>
  </si>
  <si>
    <t>Food and Beverage, Hospitality, Recreation, Restaurants, Wine And Spirits</t>
  </si>
  <si>
    <t>Delilah is a restaurant company that offers luxury and fine dining experience as well as live entertainment.</t>
  </si>
  <si>
    <t>delilahrestaurants.com</t>
  </si>
  <si>
    <t>reservations@delilahla.com</t>
  </si>
  <si>
    <t>+1 332 745 - 0600</t>
  </si>
  <si>
    <t>Brian Toll</t>
  </si>
  <si>
    <t>b.toll@delilahrestaurants.com</t>
  </si>
  <si>
    <t>https://www.travelandleisure.com/delilah-miami-opens-in-brickell-8418045</t>
  </si>
  <si>
    <t>Micron Pure</t>
  </si>
  <si>
    <t>Consumer Electronics, Information Technology, Wellness</t>
  </si>
  <si>
    <t>Olathe, Kansas, United States</t>
  </si>
  <si>
    <t>Micron Pure develops and licenses air and surface sanitation technologies.</t>
  </si>
  <si>
    <t>micronpure.com</t>
  </si>
  <si>
    <t>https://www.linkedin.com/company/micron-pure/</t>
  </si>
  <si>
    <t>info@micronpure.com</t>
  </si>
  <si>
    <t>John Bergida</t>
  </si>
  <si>
    <t>jbergida@micronpure.com</t>
  </si>
  <si>
    <t>https://www.linkedin.com/in/john-bergida-mba-b5a18413/</t>
  </si>
  <si>
    <t>SecondWave Systems</t>
  </si>
  <si>
    <t>Engineering, Human Resources, Management, Medical &amp; Science, Pro Services</t>
  </si>
  <si>
    <t>SecondWave Systems is an ultrasound stimulation platform.</t>
  </si>
  <si>
    <t>secondwaveus.com</t>
  </si>
  <si>
    <t>https://www.linkedin.com/company/secondwave-systems-inc/</t>
  </si>
  <si>
    <t>info@secondwaveus.com</t>
  </si>
  <si>
    <t>+1 702 997 7714</t>
  </si>
  <si>
    <t>Advanced Research Projects Agency for Health</t>
  </si>
  <si>
    <t>Anuj Bhardwaj</t>
  </si>
  <si>
    <t>anuj@secondwaveus.com</t>
  </si>
  <si>
    <t>https://www.linkedin.com/in/anuj-bhardwaj-b130182/</t>
  </si>
  <si>
    <t>Tianchen Biotechnology</t>
  </si>
  <si>
    <t>Tianchen Biotechnology is a biotech company that specializes in the development and sales of ophthalmology-related medical products.</t>
  </si>
  <si>
    <t>tianchen-biology.com</t>
  </si>
  <si>
    <t>tc@tianchen-biology.com</t>
  </si>
  <si>
    <t>022 26948226</t>
  </si>
  <si>
    <t>CMB International Capital Corporation</t>
  </si>
  <si>
    <t>Li Ni</t>
  </si>
  <si>
    <t>https://pitchbook.com/profiles/company/592431-04#overview</t>
  </si>
  <si>
    <t>Fidari</t>
  </si>
  <si>
    <t>Fidari is an operator of a healthcare platform intended to empower cancer patients by enhancing access to good quality care.</t>
  </si>
  <si>
    <t>fidari.care</t>
  </si>
  <si>
    <t>https://www.linkedin.com/company/fidari/</t>
  </si>
  <si>
    <t>info@fidari.care</t>
  </si>
  <si>
    <t>Othman Ouenes</t>
  </si>
  <si>
    <t>othman@fidari.care</t>
  </si>
  <si>
    <t>https://www.linkedin.com/in/othmanouenes/</t>
  </si>
  <si>
    <t>Loughborough University</t>
  </si>
  <si>
    <t>Loughborough, Leicestershire, United Kingdom</t>
  </si>
  <si>
    <t>Loughborough University is a public research university.</t>
  </si>
  <si>
    <t>lboro.ac.uk</t>
  </si>
  <si>
    <t>https://www.linkedin.com/edu/school?id=12615&amp;trk=edu-up-nav-menu-home</t>
  </si>
  <si>
    <t>enquiries@lboro.ac.uk</t>
  </si>
  <si>
    <t>Innovate Uk, Santander UK</t>
  </si>
  <si>
    <t>Nick Jennings</t>
  </si>
  <si>
    <t>n.jennings@lboro.ac.uk</t>
  </si>
  <si>
    <t>https://www.lboro.ac.uk/services/vco/smt/vc-prof-jennings/#:~:text=Professor%20Nick%20Jennings,CB%20FREng%20FRS</t>
  </si>
  <si>
    <t>Aberdeen Minerals</t>
  </si>
  <si>
    <t>Ellon, Aberdeenshire, United Kingdom</t>
  </si>
  <si>
    <t>Aberdeen Minerals is a privately held firm that conducts mineral exploration for battery raw materials, mostly nickel and copper.</t>
  </si>
  <si>
    <t>aberdeenminerals.com</t>
  </si>
  <si>
    <t>https://www.linkedin.com/company/aberdeenminerals/</t>
  </si>
  <si>
    <t>Central Asia Metals plc</t>
  </si>
  <si>
    <t>Fraser Gardiner</t>
  </si>
  <si>
    <t>fg@aberdeenminerals.com</t>
  </si>
  <si>
    <t>https://www.linkedin.com/in/fraser-gardiner-94b77261/</t>
  </si>
  <si>
    <t>AJ Endless</t>
  </si>
  <si>
    <t>Agriculture, AgTech</t>
  </si>
  <si>
    <t>AJ Endless is a company that combines cutting-edge biology and internet technologies with traditional consumer food.</t>
  </si>
  <si>
    <t>info@ajendless.com</t>
  </si>
  <si>
    <t>Zurich Capital</t>
  </si>
  <si>
    <t>Jacky Xian</t>
  </si>
  <si>
    <t>https://www.ajendless.com/blog/aj-endless-tps</t>
  </si>
  <si>
    <t>Matau Tech LTD</t>
  </si>
  <si>
    <t>Artificial Intelligence (AI), Big Data, Business Intelligence, Data Management, Data Visualization</t>
  </si>
  <si>
    <t>Matau is an AI-powered BI tool that empowers SMEs to access and analyze their data through simple conversations.</t>
  </si>
  <si>
    <t>info@matau.ai</t>
  </si>
  <si>
    <t>Barton Gold</t>
  </si>
  <si>
    <t>Barton Gold is a gold exploration company that focuses on exploration in two large-scale mineral systems.</t>
  </si>
  <si>
    <t>bartongold.com.au</t>
  </si>
  <si>
    <t>https://www.linkedin.com/company/bartongold</t>
  </si>
  <si>
    <t>contact@bartongold.com.au</t>
  </si>
  <si>
    <t>Alexander Scanlon</t>
  </si>
  <si>
    <t>a.scanlon@bartongold.com.au</t>
  </si>
  <si>
    <t>https://www.linkedin.com/in/alexanderscanlon/</t>
  </si>
  <si>
    <t>BLOOP</t>
  </si>
  <si>
    <t>E-Commerce, E-Commerce Platforms, Marketplace, Social Shopping</t>
  </si>
  <si>
    <t>Social Shopping network</t>
  </si>
  <si>
    <t>bloop.eu</t>
  </si>
  <si>
    <t>https://www.linkedin.com/company/b-loop</t>
  </si>
  <si>
    <t>francisco.rodrigues@bloop.eu</t>
  </si>
  <si>
    <t>Monarque Funds</t>
  </si>
  <si>
    <t>Joao Neves</t>
  </si>
  <si>
    <t>joao.neves@bloop.eu</t>
  </si>
  <si>
    <t>https://www.linkedin.com/in/joaodiasneves/</t>
  </si>
  <si>
    <t>Zongwei Automation</t>
  </si>
  <si>
    <t>Industrial Automation, Industrial Manufacturing</t>
  </si>
  <si>
    <t>Zongwei Automation is a research and development enterprise focusing on automation flexibility technology and solutions.</t>
  </si>
  <si>
    <t>zongweitech.com</t>
  </si>
  <si>
    <t>sales@zong-wei.com</t>
  </si>
  <si>
    <t>1-561-822-9843</t>
  </si>
  <si>
    <t>BYD Company, Shunwei Capital</t>
  </si>
  <si>
    <t>Lu Hongxing</t>
  </si>
  <si>
    <t>https://pitchbook.com/profiles/company/503584-66#timeline</t>
  </si>
  <si>
    <t>Midas Games</t>
  </si>
  <si>
    <t>Gaming, Mobile Apps, Online Games</t>
  </si>
  <si>
    <t>Midas Games is an online gaming company dedicated to providing gamers with an unparalleled experience by designing games.</t>
  </si>
  <si>
    <t>midas.gs</t>
  </si>
  <si>
    <t>https://www.linkedin.com/company/midasgames</t>
  </si>
  <si>
    <t>hi@midas.gs</t>
  </si>
  <si>
    <t>Ludus</t>
  </si>
  <si>
    <t>Selcuk Korates</t>
  </si>
  <si>
    <t>selcuk@midas.gs</t>
  </si>
  <si>
    <t>https://www.linkedin.com/in/selcuk-korates/</t>
  </si>
  <si>
    <t>Rongshujia</t>
  </si>
  <si>
    <t>Health Diagnostics, Medical</t>
  </si>
  <si>
    <t>Rongshujia provides industry-specific system solutions for TCM clinics.</t>
  </si>
  <si>
    <t>rsjia.com</t>
  </si>
  <si>
    <t>Xiamen C&amp;D Corporation</t>
  </si>
  <si>
    <t>TITLES</t>
  </si>
  <si>
    <t>Digital Media, Information Technology, Publishing</t>
  </si>
  <si>
    <t>TITLES is a platform for discovering, remixing, and publishing crypto media.</t>
  </si>
  <si>
    <t>titles.xyz</t>
  </si>
  <si>
    <t>https://www.linkedin.com/company/titlesxyz</t>
  </si>
  <si>
    <t>contact@titles.xyz</t>
  </si>
  <si>
    <t>Parker Seagren</t>
  </si>
  <si>
    <t>parker@titles.xyz</t>
  </si>
  <si>
    <t>https://www.linkedin.com/in/parkerseagren/</t>
  </si>
  <si>
    <t>Caracal gold</t>
  </si>
  <si>
    <t>Caracal is a gold production developer with various gold mining operations.</t>
  </si>
  <si>
    <t>caracalgold.com</t>
  </si>
  <si>
    <t>https://www.linkedin.com/company/caracal-gold-plc</t>
  </si>
  <si>
    <t>info@caracalgold.com</t>
  </si>
  <si>
    <t>CSS Alpha Global</t>
  </si>
  <si>
    <t>Robbie Mccrae</t>
  </si>
  <si>
    <t>robbie@caracalgold.com</t>
  </si>
  <si>
    <t>https://www.linkedin.com/in/robbie-mccrae-97aa6540/</t>
  </si>
  <si>
    <t>MagicBlock</t>
  </si>
  <si>
    <t>MagicBlock Labs is a gaming and technology firm that creates infrastructure for fully on-chain games.</t>
  </si>
  <si>
    <t>magicblock.gg</t>
  </si>
  <si>
    <t>https://www.linkedin.com/company/magicblock/</t>
  </si>
  <si>
    <t>Andrea Fortugno</t>
  </si>
  <si>
    <t>andrea@magicblock.gg</t>
  </si>
  <si>
    <t>https://www.linkedin.com/in/andreafortugno/</t>
  </si>
  <si>
    <t>skoob.ai</t>
  </si>
  <si>
    <t>Education, Generative AI</t>
  </si>
  <si>
    <t>skoob.ai is a Gen AI-powered platform for absorbing insightful knowledge from various books given in the form of bite-sized content.</t>
  </si>
  <si>
    <t>https://www.linkedin.com/company/skoob-ai</t>
  </si>
  <si>
    <t>Accel Atoms</t>
  </si>
  <si>
    <t>Shubham Deva</t>
  </si>
  <si>
    <t>shubham@skoob.ai</t>
  </si>
  <si>
    <t>https://www.linkedin.com/in/shubhamdeva/</t>
  </si>
  <si>
    <t>DP Poland Plc</t>
  </si>
  <si>
    <t>Food Processing, Restaurants</t>
  </si>
  <si>
    <t>Walton On The Hill, Surrey, United Kingdom</t>
  </si>
  <si>
    <t>DP Poland Plc engaged in the operation of pizza delivery restaurants.</t>
  </si>
  <si>
    <t>dppoland.com</t>
  </si>
  <si>
    <t>Domino's Pizza</t>
  </si>
  <si>
    <t>Nils Gornall</t>
  </si>
  <si>
    <t>https://www.dppoland.com/the-board/</t>
  </si>
  <si>
    <t>Loula</t>
  </si>
  <si>
    <t>Loula is a developer of payment platform designed to help businesses in providing employees easy access to their earned money.</t>
  </si>
  <si>
    <t>loula.net</t>
  </si>
  <si>
    <t>https://www.linkedin.com/company/loula/</t>
  </si>
  <si>
    <t>hello@loula.net</t>
  </si>
  <si>
    <t>Fabrice Joseph</t>
  </si>
  <si>
    <t>https://pitchbook.com/profiles/company/588622-87#funding</t>
  </si>
  <si>
    <t>Lafayette Economic Development Authority</t>
  </si>
  <si>
    <t>CivicTech, Government</t>
  </si>
  <si>
    <t>Lafayette, Louisiana, United States</t>
  </si>
  <si>
    <t>LEDA is a multi-cultural and multi-industrial, and is surrounded by a unique, publicly-owned fiber optic loop.</t>
  </si>
  <si>
    <t>lafayette.org</t>
  </si>
  <si>
    <t>https://www.linkedin.com/company/lafayette-economic-development-authority/</t>
  </si>
  <si>
    <t>Mandi Mitchell</t>
  </si>
  <si>
    <t>mandi@lafayette.org</t>
  </si>
  <si>
    <t>https://www.linkedin.com/in/mandi-mitchell-cecd-5219105b/</t>
  </si>
  <si>
    <t>Nosh</t>
  </si>
  <si>
    <t>Food Delivery</t>
  </si>
  <si>
    <t>Iowa City, Iowa, United States</t>
  </si>
  <si>
    <t>Nosh is a restaurant-owned food delivery service provider.</t>
  </si>
  <si>
    <t>noshdelivery.co</t>
  </si>
  <si>
    <t>https://www.linkedin.com/company/noshdelivery/</t>
  </si>
  <si>
    <t>boulder@noshdelivery.co</t>
  </si>
  <si>
    <t>Gleidson Gouveia</t>
  </si>
  <si>
    <t>gleidson@noshdelivery.co</t>
  </si>
  <si>
    <t>https://www.linkedin.com/in/gleidson-gouveia-4885282a1/</t>
  </si>
  <si>
    <t>Winthrop P. Rockefeller Cancer Institute</t>
  </si>
  <si>
    <t>Clinical Trials, Health Care, Therapeutics</t>
  </si>
  <si>
    <t>UAMS is a cancer research and treatment center of excellence at the University of Arkansas for Medical Sciences(UAMS).</t>
  </si>
  <si>
    <t>cancer.uams.edu</t>
  </si>
  <si>
    <t>https://www.linkedin.com/company/the-winthrop-p-cancer-institute</t>
  </si>
  <si>
    <t>501-686-7608</t>
  </si>
  <si>
    <t>National Institute of General Medical Science</t>
  </si>
  <si>
    <t>Michael Birrer</t>
  </si>
  <si>
    <t>mjbirrer@uams.edu</t>
  </si>
  <si>
    <t>https://cancer.uams.edu/about-us/leadership/#:~:text=Michael%20Birrer%2C%20M.D.%2C%20Ph.,D.&amp;text=Marjan%20Boerma%2C%20Ph.</t>
  </si>
  <si>
    <t>SELF &amp; INNOV</t>
  </si>
  <si>
    <t>Consulting, Finance, Financial Services, Publishing, Software</t>
  </si>
  <si>
    <t>Bordeaux, Aquitaine, France</t>
  </si>
  <si>
    <t>SELF &amp; INNOV develops software for financing and publishing services.</t>
  </si>
  <si>
    <t>self-and-innov.fr</t>
  </si>
  <si>
    <t>https://www.linkedin.com/company/self-and-innov</t>
  </si>
  <si>
    <t>contact@self-and-innov.fr</t>
  </si>
  <si>
    <t>+33 09 72 60 00 33</t>
  </si>
  <si>
    <t>Matthieu Bacquin</t>
  </si>
  <si>
    <t>mbacquin@self-and-innov.fr</t>
  </si>
  <si>
    <t>https://www.linkedin.com/in/matthieubacquin/</t>
  </si>
  <si>
    <t>DPhi Space</t>
  </si>
  <si>
    <t>DPhi Space is developing ridesharing platforms to democratize space access and provide affordable spacefaring infrastructure.</t>
  </si>
  <si>
    <t>dphispace.com</t>
  </si>
  <si>
    <t>https://www.linkedin.com/company/dphi-space</t>
  </si>
  <si>
    <t>Aziz Belkhiria</t>
  </si>
  <si>
    <t>aziz@dphispace.com</t>
  </si>
  <si>
    <t>https://www.linkedin.com/in/aziz-belkhiria/</t>
  </si>
  <si>
    <t>Hegea Bio</t>
  </si>
  <si>
    <t>Hegeia Biotechnology is a company that focused on the research and development of siRNA, tiny nucleic acid attached delivery medicines.</t>
  </si>
  <si>
    <t>SeeTrue Technologies</t>
  </si>
  <si>
    <t>Hardware, Sensor, Software</t>
  </si>
  <si>
    <t>SeeTrue Technologies creates robust eye-tracking solutions.</t>
  </si>
  <si>
    <t>seetruetechnologies.com</t>
  </si>
  <si>
    <t>https://www.linkedin.com/company/seetrue-technologies/</t>
  </si>
  <si>
    <t>contact@seetruetechnologies.com</t>
  </si>
  <si>
    <t>Luminate, Redstone</t>
  </si>
  <si>
    <t>Piotr Bartczak</t>
  </si>
  <si>
    <t>piotr@seetruetechnologies.com</t>
  </si>
  <si>
    <t>https://www.linkedin.com/in/piotr-bartczak-09a17449/</t>
  </si>
  <si>
    <t>Spirecut</t>
  </si>
  <si>
    <t>Muttenz, Basel-Landschaft, Switzerland</t>
  </si>
  <si>
    <t>Spirecut surgical instruments for percutaneous treatment.</t>
  </si>
  <si>
    <t>spirecut.com</t>
  </si>
  <si>
    <t>https://www.linkedin.com/company/spirecutag</t>
  </si>
  <si>
    <t>info@spirecut.com</t>
  </si>
  <si>
    <t>+41 26 505 18 38</t>
  </si>
  <si>
    <t>Innosuisse, Basellandschaftliche Kantonalbank, Swiss Innovation Challenge, MassChallenge Switzerland</t>
  </si>
  <si>
    <t>Frederic Schuind</t>
  </si>
  <si>
    <t>frederic.schuind@spirecut.com</t>
  </si>
  <si>
    <t>https://www.linkedin.com/in/frederic-schuind/</t>
  </si>
  <si>
    <t>Marugoto</t>
  </si>
  <si>
    <t>Consulting, Human Resources, Management Consulting, Recruiting</t>
  </si>
  <si>
    <t>Minami, Tokyo, Japan</t>
  </si>
  <si>
    <t>Marugoto is a human resource company that engages in offering recruitment support and back office services.</t>
  </si>
  <si>
    <t>marugotoinc.co.jp</t>
  </si>
  <si>
    <t>info@marugotoinc.co.</t>
  </si>
  <si>
    <t>Mizuho Bank, North Pacific Bank</t>
  </si>
  <si>
    <t>Royce Dalby</t>
  </si>
  <si>
    <t>https://www.cbinsights.com/company/beglobal/people</t>
  </si>
  <si>
    <t>Anhui Deyan Energy</t>
  </si>
  <si>
    <t>Electric Vehicle, Service Industry</t>
  </si>
  <si>
    <t>Anhui Deyan Energy offers energy vehicle maintenance services.</t>
  </si>
  <si>
    <t>ahdyan.com</t>
  </si>
  <si>
    <t>400-400-400</t>
  </si>
  <si>
    <t>Meng Wang</t>
  </si>
  <si>
    <t>https://pitchbook.com/profiles/company/592633-36#overview</t>
  </si>
  <si>
    <t>MCAL Therapeutics</t>
  </si>
  <si>
    <t>MCAL Therapeutics is a biotechnology company that develops treatment for ophthalmic diseases.</t>
  </si>
  <si>
    <t>mcaltherapeutics.com</t>
  </si>
  <si>
    <t>+1 617 688-4858</t>
  </si>
  <si>
    <t>Tom Gadek</t>
  </si>
  <si>
    <t>gadek@pacbell.net</t>
  </si>
  <si>
    <t>https://www.linkedin.com/in/tom-gadek-11267a1/</t>
  </si>
  <si>
    <t>Compass Labs</t>
  </si>
  <si>
    <t>Compass Labs creates an integrated suite of technologies that provide the critical infrastructure and interfaces.</t>
  </si>
  <si>
    <t>compasslabs.ai</t>
  </si>
  <si>
    <t>https://www.linkedin.com/company/compass-labs-ai/</t>
  </si>
  <si>
    <t>Elisabeth Duijnstee</t>
  </si>
  <si>
    <t>elisabeth@compasslabs.ai</t>
  </si>
  <si>
    <t>https://www.linkedin.com/in/elisabeth-duijnstee/</t>
  </si>
  <si>
    <t>Fresnel</t>
  </si>
  <si>
    <t>Charging Infrastructure, Robotics, Wireless</t>
  </si>
  <si>
    <t>Fresnel offers wireless charging solutions to charge autonomous perpetual flight unmanned aerial vehicles through robotics technology.</t>
  </si>
  <si>
    <t>fresnel-energy.com</t>
  </si>
  <si>
    <t>Milun Moghe</t>
  </si>
  <si>
    <t>milun.moghe@fresnel-energy.com</t>
  </si>
  <si>
    <t>https://www.f6s.com/member/milunmoghe#about</t>
  </si>
  <si>
    <t>Technip Energies</t>
  </si>
  <si>
    <t>Nanterre, Ile-de-France, France</t>
  </si>
  <si>
    <t>Technip Energies is a engineering &amp; technology company for the energy transition.</t>
  </si>
  <si>
    <t>technipenergies.com</t>
  </si>
  <si>
    <t>https://www.linkedin.com/company/technip-energies/</t>
  </si>
  <si>
    <t>+33 (0)1 47 78 21 21</t>
  </si>
  <si>
    <t>Arnaud Pieton</t>
  </si>
  <si>
    <t>arnaud.pieton@technipenergies.com</t>
  </si>
  <si>
    <t>https://www.ten.com/en/about/executive-team#:~:text=Arnaud%20Pieton,50%20years%20old.</t>
  </si>
  <si>
    <t>AIET</t>
  </si>
  <si>
    <t>Artificial Intelligence (AI), Cryptocurrency, Decentralized Finance (DeFi), Information Technology</t>
  </si>
  <si>
    <t>AIET delivers decentralized distributed AI training and inference.</t>
  </si>
  <si>
    <t>aiet.io</t>
  </si>
  <si>
    <t>İletmen</t>
  </si>
  <si>
    <t>E-Commerce, Logistics, Supply Chain Management</t>
  </si>
  <si>
    <t>Avcilar, Istanbul, Turkey</t>
  </si>
  <si>
    <t>İletmen is a food delivery app.</t>
  </si>
  <si>
    <t>iletmen.com.tr</t>
  </si>
  <si>
    <t>https://www.linkedin.com/company/i%CC%87letmenapp/</t>
  </si>
  <si>
    <t>iletmenapp@iletmen.com.tr</t>
  </si>
  <si>
    <t>0212 982 38 87</t>
  </si>
  <si>
    <t>Ozguer Duruoz</t>
  </si>
  <si>
    <t>ozgur.duruoz@iletmen.com.tr</t>
  </si>
  <si>
    <t>https://www.linkedin.com/in/%c3%b6zg%c3%bcr-duru%c3%b6z-78960953/</t>
  </si>
  <si>
    <t>Stumbl</t>
  </si>
  <si>
    <t>Apparel, Fashion, Marketplace</t>
  </si>
  <si>
    <t>Stumbl is a marketplace for brands to unload the excess inventory where bargains are offered from designer brands and boutiques.</t>
  </si>
  <si>
    <t>stumbl.com</t>
  </si>
  <si>
    <t>https://www.linkedin.com/company/stumblofficial/</t>
  </si>
  <si>
    <t>Meagen Johnson</t>
  </si>
  <si>
    <t>meg@stumbul.com</t>
  </si>
  <si>
    <t>https://www.linkedin.com/in/meagenjohnson/</t>
  </si>
  <si>
    <t>Worksense</t>
  </si>
  <si>
    <t>Analytics, Artificial Intelligence (AI), SaaS</t>
  </si>
  <si>
    <t>Worksense is a developer of a people analytics platform designed to drive retention of employees.</t>
  </si>
  <si>
    <t>worksenseai.com</t>
  </si>
  <si>
    <t>https://www.linkedin.com/company/worksense-ai</t>
  </si>
  <si>
    <t>Arshan A.</t>
  </si>
  <si>
    <t>arshan@worksenseai.com</t>
  </si>
  <si>
    <t>https://www.linkedin.com/in/arshanahmad/</t>
  </si>
  <si>
    <t>Taralli Labs</t>
  </si>
  <si>
    <t>Taralli Labs is a system that allows for an efficient and decentralized zero-knowledge proof supply chain.</t>
  </si>
  <si>
    <t>tarallilabs.com</t>
  </si>
  <si>
    <t>https://www.linkedin.com/company/taralli-labs/</t>
  </si>
  <si>
    <t>Francesco Melpignano</t>
  </si>
  <si>
    <t>f@tarallilabs.com</t>
  </si>
  <si>
    <t>https://www.linkedin.com/in/francesco-melpignano-9bbb5b73/</t>
  </si>
  <si>
    <t>zkPassport</t>
  </si>
  <si>
    <t>zkPassport is a privacy-preserving solution that enables users to authenticate oneself fast and securely without giving any private data.</t>
  </si>
  <si>
    <t>zkpassport.id</t>
  </si>
  <si>
    <t>https://www.linkedin.com/company/zkpassport/</t>
  </si>
  <si>
    <t>Michael Elliot</t>
  </si>
  <si>
    <t>michael@zkpassport.id</t>
  </si>
  <si>
    <t>https://suite.endole.co.uk/insight/company/15565350-zkpassport-ltd</t>
  </si>
  <si>
    <t>LEV2050</t>
  </si>
  <si>
    <t>Aizoáin, Navarra, Spain</t>
  </si>
  <si>
    <t>Lev2050 is a company that provides industrial microbiology.</t>
  </si>
  <si>
    <t>lev2050.com</t>
  </si>
  <si>
    <t>https://www.linkedin.com/company/lev2050/</t>
  </si>
  <si>
    <t>info@lev2050.com</t>
  </si>
  <si>
    <t>(+34) 948 346 027</t>
  </si>
  <si>
    <t>Inveready, Stellum Capital</t>
  </si>
  <si>
    <t>David Garcia Yoldi</t>
  </si>
  <si>
    <t>david.garcia@lev2050.com</t>
  </si>
  <si>
    <t>https://www.lev2050.com/en/blog/#:~:text=David%20Garcia%20Yoldi%20(CEO</t>
  </si>
  <si>
    <t>Augmetec</t>
  </si>
  <si>
    <t>Legal Tech</t>
  </si>
  <si>
    <t>Harnessing the power of technology to build industry-first LegalTech solutions</t>
  </si>
  <si>
    <t>augmetec.com</t>
  </si>
  <si>
    <t>Kritin Sundaram</t>
  </si>
  <si>
    <t>kritin@augmetec.com</t>
  </si>
  <si>
    <t>https://augmetec.com/about/</t>
  </si>
  <si>
    <t>Glamiris Inc</t>
  </si>
  <si>
    <t>Glamiris is a SaaS based end to end solution for businesses providing services to customer in self care industry</t>
  </si>
  <si>
    <t>glamiris.com</t>
  </si>
  <si>
    <t>https://www.linkedin.com/company/glamiris/</t>
  </si>
  <si>
    <t>tarun@glamiris.com</t>
  </si>
  <si>
    <t>Tarun Srivastava</t>
  </si>
  <si>
    <t>https://www.linkedin.com/in/tarunshri/</t>
  </si>
  <si>
    <t>ESGL</t>
  </si>
  <si>
    <t>Environmental Consulting, Environmental Engineering, Waste Management</t>
  </si>
  <si>
    <t>Jurong West, West Region, Singapore</t>
  </si>
  <si>
    <t>ESGL is a circular economy waste treatment, treatment, and recycling company.</t>
  </si>
  <si>
    <t>esgl.asia</t>
  </si>
  <si>
    <t>https://www.linkedin.com/company/esgl</t>
  </si>
  <si>
    <t>ir@esgl.asia</t>
  </si>
  <si>
    <t>65 6653 2299</t>
  </si>
  <si>
    <t>Lawrence Law</t>
  </si>
  <si>
    <t>lawrence.law@env-solutions.com</t>
  </si>
  <si>
    <t>https://www.linkedin.com/in/lawrencelawbh/</t>
  </si>
  <si>
    <t>SMASH</t>
  </si>
  <si>
    <t>SMASH launches in the film &amp; TV industries before moving into web series, short-form content, music videos, VR, games.</t>
  </si>
  <si>
    <t>mysmash.space</t>
  </si>
  <si>
    <t>fiona@mysmash.space</t>
  </si>
  <si>
    <t>+44 (0) 1622 871 944</t>
  </si>
  <si>
    <t>Fiona Gillies</t>
  </si>
  <si>
    <t>fiona@mysmash.media</t>
  </si>
  <si>
    <t>https://www.linkedin.com/in/fionagillies-mysmash/</t>
  </si>
  <si>
    <t>Myriad Wind Energy Systems</t>
  </si>
  <si>
    <t>Renewable Energy, Wind Energy</t>
  </si>
  <si>
    <t>Myriad Wind Energy Systems develops next generation of high-performance wind turbines.</t>
  </si>
  <si>
    <t>myriadwind.com</t>
  </si>
  <si>
    <t>https://www.linkedin.com/company/myriad-wind-energy-systems</t>
  </si>
  <si>
    <t>Net Zero Technology Centre, TechX Clean Energy Accelerator</t>
  </si>
  <si>
    <t>Adam Harris</t>
  </si>
  <si>
    <t>adam.harris@myriadwind.com</t>
  </si>
  <si>
    <t>https://www.linkedin.com/in/adam-harris-myriad/</t>
  </si>
  <si>
    <t>Canagold Resources</t>
  </si>
  <si>
    <t>Business Development, Marketing, Mining</t>
  </si>
  <si>
    <t>Canagold Resources is a TSX Main Board listed company (CCM) focused on advancing western Canada’s highest grade gold project.</t>
  </si>
  <si>
    <t>canagoldresources.com</t>
  </si>
  <si>
    <t>https://www.linkedin.com/company/canagold-resources</t>
  </si>
  <si>
    <t>info@canagoldresources.com</t>
  </si>
  <si>
    <t>(604) 685-9700</t>
  </si>
  <si>
    <t>Sun Valley Investments</t>
  </si>
  <si>
    <t>Catalin Kilofliski</t>
  </si>
  <si>
    <t>catalin@canagoldresources.com</t>
  </si>
  <si>
    <t>https://www.linkedin.com/in/catalin-kilofliski-1625a323/</t>
  </si>
  <si>
    <t>Air Booster</t>
  </si>
  <si>
    <t>Le Haillan, Aquitaine, France</t>
  </si>
  <si>
    <t>Air Booster converts metal cladding into a heat exchanger, circulating air heating up and directing it inside.</t>
  </si>
  <si>
    <t>airbooster.fr</t>
  </si>
  <si>
    <t>https://www.linkedin.com/company/air-booster</t>
  </si>
  <si>
    <t>contact@airbooster.fr</t>
  </si>
  <si>
    <t>+33 5 35 54 50 65</t>
  </si>
  <si>
    <t>Team for the Planet</t>
  </si>
  <si>
    <t>Christophe Fourcaud</t>
  </si>
  <si>
    <t>christophe.fourcaud@airbooster.fr</t>
  </si>
  <si>
    <t>https://pitchbook.com/profiles/company/432854-20#research:~:text=Board%20Seat-,Christophe%20Fourcaud,-Founder%2C%20President%2C%20Manager</t>
  </si>
  <si>
    <t>3Bank</t>
  </si>
  <si>
    <t>Novi Sad, Vojvodina, Serbia</t>
  </si>
  <si>
    <t>Opportunity Bank is active in Serbia since 2002, and the year 2012 is marked with its 10-year anniversary in Serbia.</t>
  </si>
  <si>
    <t>obs.rs</t>
  </si>
  <si>
    <t>https://www.linkedin.com/company/3banka/</t>
  </si>
  <si>
    <t>office@3bank.rs</t>
  </si>
  <si>
    <t>+381 69 3405070</t>
  </si>
  <si>
    <t>Council of Europe Development Bank</t>
  </si>
  <si>
    <t>Vladimir Vukotić</t>
  </si>
  <si>
    <t>vvukotic@obs.rs</t>
  </si>
  <si>
    <t>https://www.linkedin.com/in/vladimir-vukoti%C4%87-0379b925/</t>
  </si>
  <si>
    <t>Spire</t>
  </si>
  <si>
    <t>Spire a zk appchain system with atomic adaptability.</t>
  </si>
  <si>
    <t>spire.dev</t>
  </si>
  <si>
    <t>hello@spire.dev</t>
  </si>
  <si>
    <t>Collar Networks</t>
  </si>
  <si>
    <t>Collar is a DeFi initiative borrowing solution backed by market makers rather than liquidators.</t>
  </si>
  <si>
    <t>collarprotocol.xyz</t>
  </si>
  <si>
    <t>https://www.linkedin.com/company/collarnetworks/</t>
  </si>
  <si>
    <t>J.Paul Meyer</t>
  </si>
  <si>
    <t>jpaul@collarnetworks.com</t>
  </si>
  <si>
    <t>https://www.linkedin.com/in/jpaulmeyer/</t>
  </si>
  <si>
    <t>Nosh project</t>
  </si>
  <si>
    <t>Nosh project is a snack brand offers traditional Japanese food items.</t>
  </si>
  <si>
    <t>jagalchiojimae.com</t>
  </si>
  <si>
    <t>noshproject@naver.com</t>
  </si>
  <si>
    <t>070-4659-6706</t>
  </si>
  <si>
    <t>Collz Dynamics</t>
  </si>
  <si>
    <t>Dayoon Kang</t>
  </si>
  <si>
    <t>https://pitchbook.com/profiles/company/592550-56</t>
  </si>
  <si>
    <t>Plenti Space</t>
  </si>
  <si>
    <t>Interior Design, Real Estate, Robotics</t>
  </si>
  <si>
    <t>Plenti Space develops robotic interior systems that make urban living more affordable, sustainable and comfortable.</t>
  </si>
  <si>
    <t>plenti-space.com</t>
  </si>
  <si>
    <t>https://www.linkedin.com/company/plenti-space/</t>
  </si>
  <si>
    <t>hey@plenti-space.com</t>
  </si>
  <si>
    <t>Markus Urban</t>
  </si>
  <si>
    <t>markus@plenti-space.com</t>
  </si>
  <si>
    <t>https://www.linkedin.com/in/markus-urban/</t>
  </si>
  <si>
    <t>Wicked Sheets</t>
  </si>
  <si>
    <t>Furniture, Retail, Wellness</t>
  </si>
  <si>
    <t>Wicked Sheets specializes in bedding and sleep products.</t>
  </si>
  <si>
    <t>wickedsheets.com</t>
  </si>
  <si>
    <t>https://www.linkedin.com/company/wickedsheets</t>
  </si>
  <si>
    <t>(855) 594-2533</t>
  </si>
  <si>
    <t>Alli Truttmann</t>
  </si>
  <si>
    <t>alli@wickedsheets.com</t>
  </si>
  <si>
    <t>https://www.linkedin.com/in/alli-truttmann-585a4711/</t>
  </si>
  <si>
    <t>AutoDL</t>
  </si>
  <si>
    <t>Shituo Cloud is a comprehensive AI computing power service provider that operates a cloud computing business based on bare metal GPU cloud.</t>
  </si>
  <si>
    <t>BONC</t>
  </si>
  <si>
    <t>Dispo.Travel</t>
  </si>
  <si>
    <t>Transportation, Travel, Travel Agency</t>
  </si>
  <si>
    <t>Dispo.Travel is an online booking platform that simplifies the process of hiring private sedans, minivans, minibuses, and buses.</t>
  </si>
  <si>
    <t>dispo.travel</t>
  </si>
  <si>
    <t>https://www.linkedin.com/company/dispotravel</t>
  </si>
  <si>
    <t>OsaBus</t>
  </si>
  <si>
    <t>Oskars Lūsis</t>
  </si>
  <si>
    <t>oskars@dispocars.com</t>
  </si>
  <si>
    <t>https://www.linkedin.com/in/oskars-l%c5%absis-49574643/</t>
  </si>
  <si>
    <t>Unmanned Experts</t>
  </si>
  <si>
    <t>Engineering, Finance, Human Resources, Information Technology, Management, Operations, Pro Services</t>
  </si>
  <si>
    <t>Business Development, Consulting, Training</t>
  </si>
  <si>
    <t>Pikeville, North Carolina, United States</t>
  </si>
  <si>
    <t>Unmanned Consultancy, Training &amp; Services.</t>
  </si>
  <si>
    <t>unmannedexperts.com</t>
  </si>
  <si>
    <t>http://www.linkedin.com/company/1087549</t>
  </si>
  <si>
    <t>operations@unmannedexperts.com</t>
  </si>
  <si>
    <t>Keven Gambold</t>
  </si>
  <si>
    <t>kagambold@unmannedexperts.com</t>
  </si>
  <si>
    <t>https://www.linkedin.com/in/kevengambold/</t>
  </si>
  <si>
    <t>Renegade Gold</t>
  </si>
  <si>
    <t>Renegade Gold is the process of creating an exploration powerhouse in the Red Lake gold rush.</t>
  </si>
  <si>
    <t>renegadegold.com</t>
  </si>
  <si>
    <t>info@renegadegold.com</t>
  </si>
  <si>
    <t>604-678-5308</t>
  </si>
  <si>
    <t>Nav Dhaliwal</t>
  </si>
  <si>
    <t>https://www.renegadegold.com/company/management/</t>
  </si>
  <si>
    <t>Hungry Cats Studio</t>
  </si>
  <si>
    <t>Hungry Cats Studio focuses on polynomial commitment schemes, proof composition, ZKML, signature schemes, and other entertaining projects.</t>
  </si>
  <si>
    <t>hungrycats.studio</t>
  </si>
  <si>
    <t>https://www.linkedin.com/company/hungry-cats-studio/</t>
  </si>
  <si>
    <t>Marti (Marcin) Górny</t>
  </si>
  <si>
    <t>marti@hungrycats.studio</t>
  </si>
  <si>
    <t>https://www.linkedin.com/in/marcingorny/</t>
  </si>
  <si>
    <t>CloudFO</t>
  </si>
  <si>
    <t>CloudFO provides an AI-driven financial management solution for businesses.</t>
  </si>
  <si>
    <t>cloudfo.co</t>
  </si>
  <si>
    <t>https://www.linkedin.com/company/cloudfo-cloud-financial-officer/</t>
  </si>
  <si>
    <t>info@cloudfo.co</t>
  </si>
  <si>
    <t>Afiya Chohollo</t>
  </si>
  <si>
    <t>afiya.chohollo@cloudfo.co</t>
  </si>
  <si>
    <t>https://www.linkedin.com/in/afiya-chohollo/</t>
  </si>
  <si>
    <t>Adyton Resources</t>
  </si>
  <si>
    <t>Adyton Resources is a mining company focused on the development of gold and copper resources.</t>
  </si>
  <si>
    <t>adytonresources.com</t>
  </si>
  <si>
    <t>https://www.linkedin.com/company/adyton-resources/about/</t>
  </si>
  <si>
    <t>info@adytonresources.com.au</t>
  </si>
  <si>
    <t>+ 61 7 3854 2389</t>
  </si>
  <si>
    <t>Eight Capital</t>
  </si>
  <si>
    <t>Tim Crossley</t>
  </si>
  <si>
    <t>tcrossley@adytonresources.com</t>
  </si>
  <si>
    <t>https://www.linkedin.com/in/tim-crossley-2ba61663/</t>
  </si>
  <si>
    <t>Prospera Housing Community Services</t>
  </si>
  <si>
    <t>Finance, Human Resources, Management, Marketing, Medical &amp; Science, Operations, Pro Services, Product, Support</t>
  </si>
  <si>
    <t>Communities, Construction, Family, Green Building, Non Profit, Real Estate, Smart Building, Social Assistance</t>
  </si>
  <si>
    <t>PROSPERA Housing Community Services is an experienced organization building and operating supportive housing in South Texas.</t>
  </si>
  <si>
    <t>prosperahcs.org</t>
  </si>
  <si>
    <t>https://www.linkedin.com/company/housing-and-community-services-inc.</t>
  </si>
  <si>
    <t>inquiries@prosperahcs.org</t>
  </si>
  <si>
    <t>(210) 821-4300</t>
  </si>
  <si>
    <t>Blue Cross and Blue Shield of Texas, Wells Fargo</t>
  </si>
  <si>
    <t>Jaclyn S. Woodring</t>
  </si>
  <si>
    <t>jacquew@prosperahcs.org</t>
  </si>
  <si>
    <t>https://prosperahcs.org/about/meet-the-team/</t>
  </si>
  <si>
    <t>Astopia</t>
  </si>
  <si>
    <t>Apps, Virtual Assistant</t>
  </si>
  <si>
    <t>Astopia is an astrology application that helps people with personal development and self-discovery by creating an astrological chart.</t>
  </si>
  <si>
    <t>astopia.com</t>
  </si>
  <si>
    <t>https://www.linkedin.com/company/astopia</t>
  </si>
  <si>
    <t>Ceyla Yurtseven</t>
  </si>
  <si>
    <t>ceyla@woostudio.co</t>
  </si>
  <si>
    <t>https://www.linkedin.com/in/ceylayurtseven/</t>
  </si>
  <si>
    <t>Gaimify</t>
  </si>
  <si>
    <t>Gaimify utilizes generative AI to develop a bot detection solution that is more compelling for human users and offers better protection.</t>
  </si>
  <si>
    <t>gaimifyinc.com</t>
  </si>
  <si>
    <t>https://www.linkedin.com/company/gaimify</t>
  </si>
  <si>
    <t>team@gaimifyinc.com</t>
  </si>
  <si>
    <t>(847) 528-3713</t>
  </si>
  <si>
    <t>Fusen</t>
  </si>
  <si>
    <t>Andrew S Wang</t>
  </si>
  <si>
    <t>andrew@gaimifyinc.com</t>
  </si>
  <si>
    <t>https://www.linkedin.com/in/andrwwang/</t>
  </si>
  <si>
    <t>Up On The Roof Technologies</t>
  </si>
  <si>
    <t>Artificial intelligence (AI) driven roof measuring and estimating app</t>
  </si>
  <si>
    <t>instantroofer.com</t>
  </si>
  <si>
    <t>https://www.linkedin.com/company/instant-roofer/</t>
  </si>
  <si>
    <t>jeff@instantroofer.com</t>
  </si>
  <si>
    <t>(800) 281-4752</t>
  </si>
  <si>
    <t>Jeff Berzolla</t>
  </si>
  <si>
    <t>https://www.linkedin.com/in/jeff-berzolla-6381583/</t>
  </si>
  <si>
    <t>Puma Exploration</t>
  </si>
  <si>
    <t>Rimouski, Quebec, Canada</t>
  </si>
  <si>
    <t>Puma Exploration is a Canadian mineral exploration company with advanced precious and base metals projects in Canada.</t>
  </si>
  <si>
    <t>explorationpuma.com</t>
  </si>
  <si>
    <t>https://www.linkedin.com/company/puma-exploration-inc-4p8-</t>
  </si>
  <si>
    <t>info@explorationpuma.com</t>
  </si>
  <si>
    <t>(418)724-0901</t>
  </si>
  <si>
    <t>Marcel Robillard</t>
  </si>
  <si>
    <t>mrobillard@explorationpuma.com</t>
  </si>
  <si>
    <t>https://www.linkedin.com/in/marcel-robillard-0659a243/</t>
  </si>
  <si>
    <t>Shenzhen Night University</t>
  </si>
  <si>
    <t>Education, Skill Assessment, Sports, Universities</t>
  </si>
  <si>
    <t>Shenzhen Night University is a youth night school platform that offers multiple courses including interests, sports, skills and knowledge.</t>
  </si>
  <si>
    <t>China Entertainment Group</t>
  </si>
  <si>
    <t>La Casa De Don Pedro</t>
  </si>
  <si>
    <t>Adult, Communities, Education, Non Profit</t>
  </si>
  <si>
    <t>La Casa de Don Pedro is a charitable organization that offers a comprehensive, nurturing, proven solution.</t>
  </si>
  <si>
    <t>lacasanwk.org</t>
  </si>
  <si>
    <t>https://www.linkedin.com/company/lacasanwk/</t>
  </si>
  <si>
    <t>info@lacasanwk.org</t>
  </si>
  <si>
    <t>+1 973 482 8312</t>
  </si>
  <si>
    <t>The Pershing Square Foundation, MetLife Foundation</t>
  </si>
  <si>
    <t>Peter T. Rosario</t>
  </si>
  <si>
    <t>prosario@lacasanwk.org</t>
  </si>
  <si>
    <t>https://www.linkedin.com/in/peterrosario/</t>
  </si>
  <si>
    <t>Vuln Voyager</t>
  </si>
  <si>
    <t>Information Technology, Professional Services</t>
  </si>
  <si>
    <t>West Columbia, South Carolina, United States</t>
  </si>
  <si>
    <t>Security Simplified, Enterprise, Mid-Market, SB Vulnerability Assessments and Penetration Tests.</t>
  </si>
  <si>
    <t>vulnvoyager.com</t>
  </si>
  <si>
    <t>support@vulnvoyager.com</t>
  </si>
  <si>
    <t>Truist</t>
  </si>
  <si>
    <t>Ryan Wilke</t>
  </si>
  <si>
    <t>rwilke@vulnvoyager.com</t>
  </si>
  <si>
    <t>https://www.linkedin.com/in/ryan-wilke-8299b71b2/</t>
  </si>
  <si>
    <t>Roux</t>
  </si>
  <si>
    <t>Roux is a cuisine platform for the digital age.</t>
  </si>
  <si>
    <t>roux.app</t>
  </si>
  <si>
    <t>Lisa Grimm</t>
  </si>
  <si>
    <t>lisa@roux.app</t>
  </si>
  <si>
    <t>https://www.linkedin.com/in/lisa-grimm-9ab7994/</t>
  </si>
  <si>
    <t>Kale AI</t>
  </si>
  <si>
    <t>Consulting, Information Technology, IT Management, Logistics</t>
  </si>
  <si>
    <t>Kale AI develops tools for urban logistics using sustainable solutions to meet the complex demands of last-mile operations.</t>
  </si>
  <si>
    <t>kale.ai</t>
  </si>
  <si>
    <t>https://www.linkedin.com/company/kale-ai?originalSubdomain=uk</t>
  </si>
  <si>
    <t>contact@kale.ai</t>
  </si>
  <si>
    <t>Nicolas Collignon</t>
  </si>
  <si>
    <t>https://www.linkedin.com/in/nicolas-collignon-7ba45467/</t>
  </si>
  <si>
    <t>Lightyears Solar</t>
  </si>
  <si>
    <t>Lightyears Solar is a solar farm development and management company thatspecializes in building high-quality, utility-scale solar PV farms.</t>
  </si>
  <si>
    <t>lightyearssolar.co.nz</t>
  </si>
  <si>
    <t>https://www.linkedin.com/company/lightyears-solar</t>
  </si>
  <si>
    <t>info@lightyearssolar.co.nz</t>
  </si>
  <si>
    <t>Hoku Group, Prime Energy</t>
  </si>
  <si>
    <t>Matt Shanks</t>
  </si>
  <si>
    <t>matt.shanks@lightyearssolar.co.nz</t>
  </si>
  <si>
    <t>https://pitchbook.com/profiles/company/523353-61#timeline</t>
  </si>
  <si>
    <t>Zero Terrain</t>
  </si>
  <si>
    <t>Energy Storage, Renewable Energy</t>
  </si>
  <si>
    <t>Paldiski, Harjumaa, Estonia</t>
  </si>
  <si>
    <t>Zero Terrain is a renewable energy platform that offers hydro storage solutions.</t>
  </si>
  <si>
    <t>zeroterrain.com</t>
  </si>
  <si>
    <t>https://www.linkedin.com/company/zeroterrain</t>
  </si>
  <si>
    <t>info@zeroterrain.com</t>
  </si>
  <si>
    <t>Enterprise Estonia</t>
  </si>
  <si>
    <t>Peep Siitam</t>
  </si>
  <si>
    <t>peep@vool.ee</t>
  </si>
  <si>
    <t>https://www.linkedin.com/in/peep-siitam-20b16a2b/</t>
  </si>
  <si>
    <t>Urban League of Union County, Inc.</t>
  </si>
  <si>
    <t>Elizabeth, New Jersey, United States</t>
  </si>
  <si>
    <t>The Union County Urban League works to help African Americans and other minority groups achieve social and economic equality.</t>
  </si>
  <si>
    <t>uloucnj.org</t>
  </si>
  <si>
    <t>https://www.linkedin.com/company/urban-league-of-union-county-inc</t>
  </si>
  <si>
    <t>908-351-7200</t>
  </si>
  <si>
    <t>Rob Menendez</t>
  </si>
  <si>
    <t>Crystal Orr</t>
  </si>
  <si>
    <t>corr@uloucnj.org</t>
  </si>
  <si>
    <t>https://www.linkedin.com/in/crystalorr/</t>
  </si>
  <si>
    <t>Water Kinetics</t>
  </si>
  <si>
    <t>Building Material, Environmental Consulting, Sustainability</t>
  </si>
  <si>
    <t>Water Kinetics is an innovative pipe manufacturing firm.</t>
  </si>
  <si>
    <t>water-kinetics.co.uk</t>
  </si>
  <si>
    <t>https://www.linkedin.com/company/water-kinetics-ltd</t>
  </si>
  <si>
    <t>info@water-kinetics.co.uk</t>
  </si>
  <si>
    <t>0141 280 9585</t>
  </si>
  <si>
    <t>British Design Fund</t>
  </si>
  <si>
    <t>Jonathan Waggott</t>
  </si>
  <si>
    <t>jwaggott@water-kinetics.co.uk</t>
  </si>
  <si>
    <t>https://www.linkedin.com/in/jonathan-waggott-mwmsoc-frsph-3b2351119/</t>
  </si>
  <si>
    <t>Virtual Enterprises International</t>
  </si>
  <si>
    <t>Engineering, Finance, Information Technology, Management, Marketing, Operations, Pro Services</t>
  </si>
  <si>
    <t>Education, Non Profit, Personal Development, Professional Services</t>
  </si>
  <si>
    <t>VE is a nonprofit organization offering skill based business experiences to students preparing them to achieve a financially secure future.</t>
  </si>
  <si>
    <t>veinternational.org</t>
  </si>
  <si>
    <t>https://www.linkedin.com/company/virtual-enterprises-international-inc-/</t>
  </si>
  <si>
    <t>info@veinternational.org</t>
  </si>
  <si>
    <t>Tom Smith</t>
  </si>
  <si>
    <t>tsmith@veinternational.org</t>
  </si>
  <si>
    <t>https://www.linkedin.com/in/tom-smith-6b5221/</t>
  </si>
  <si>
    <t>Innvo Labs</t>
  </si>
  <si>
    <t>Consulting, Information Technology, Product Design</t>
  </si>
  <si>
    <t>Innvo Labs' focus and competence help organizations in the digital age.</t>
  </si>
  <si>
    <t>innvo.xyz</t>
  </si>
  <si>
    <t>https://www.linkedin.com/company/innvo/</t>
  </si>
  <si>
    <t>contato@innvo.com.br</t>
  </si>
  <si>
    <t>55112657-7370</t>
  </si>
  <si>
    <t>Darwin Startups, Velantic Investments</t>
  </si>
  <si>
    <t>Renato Preti</t>
  </si>
  <si>
    <t>renato.preti@innvo.com.br</t>
  </si>
  <si>
    <t>https://www.linkedin.com/in/renatopreti/</t>
  </si>
  <si>
    <t>Centinel</t>
  </si>
  <si>
    <t>Financial Services, InsurTech</t>
  </si>
  <si>
    <t>Centinel assists you in locating and obtaining insurance for pertinent risks use simple, understandable language.</t>
  </si>
  <si>
    <t>yourcentinel.com</t>
  </si>
  <si>
    <t>https://www.linkedin.com/company/yourcentinel</t>
  </si>
  <si>
    <t>Soton Rosanwo</t>
  </si>
  <si>
    <t>soton@yourcentinel.com</t>
  </si>
  <si>
    <t>https://www.linkedin.com/in/sarosanwo/</t>
  </si>
  <si>
    <t>GPS Education Partners</t>
  </si>
  <si>
    <t>Human Resources, Information Technology, Management, Medical &amp; Science, Operations, Pro Services</t>
  </si>
  <si>
    <t>GPS Education Partners is on a journey to change the lives of thousands of students.</t>
  </si>
  <si>
    <t>gpsed.org</t>
  </si>
  <si>
    <t>https://www.linkedin.com/company/gps-education-partners/about/</t>
  </si>
  <si>
    <t>info@gpsed.org</t>
  </si>
  <si>
    <t>262.226.2001</t>
  </si>
  <si>
    <t>Stephanie Reisner</t>
  </si>
  <si>
    <t>sreisner@gpsed.org</t>
  </si>
  <si>
    <t>https://www.linkedin.com/in/stephanie-borowski-wblforall/</t>
  </si>
  <si>
    <t>ColorStack</t>
  </si>
  <si>
    <t>Education, Non Profit, Staffing Agency</t>
  </si>
  <si>
    <t>Freeport, New York, United States</t>
  </si>
  <si>
    <t>ColorStack provides community building, academic support, and career development services to help Black and Latinx students get hired.</t>
  </si>
  <si>
    <t>colorstack.org</t>
  </si>
  <si>
    <t>https://www.linkedin.com/company/colorstack</t>
  </si>
  <si>
    <t>hello@colorstack.org</t>
  </si>
  <si>
    <t>Jehron W. Petty</t>
  </si>
  <si>
    <t>jehron@colorstack.org</t>
  </si>
  <si>
    <t>https://www.linkedin.com/in/jehron/</t>
  </si>
  <si>
    <t>One Team Abstract</t>
  </si>
  <si>
    <t>Insurance, Real Estate, Service Industry</t>
  </si>
  <si>
    <t>Feasterville Trevose, Pennsylvania, United States</t>
  </si>
  <si>
    <t>One Team Abstract, LLC is a full-service title insurance agency providing comprehensive title insurance services for all forms.</t>
  </si>
  <si>
    <t>oneteamabstract.com</t>
  </si>
  <si>
    <t>1 (215) 315-3766</t>
  </si>
  <si>
    <t>Impulsonics</t>
  </si>
  <si>
    <t>Impulsonics uses acoustic waves to streamline biotech automation and create unique capabilities in cell and tissue engineering.</t>
  </si>
  <si>
    <t>impulsonics.com</t>
  </si>
  <si>
    <t>https://www.linkedin.com/company/impulsonics?originalSubdomain=uk</t>
  </si>
  <si>
    <t>admin@impulsonics.com</t>
  </si>
  <si>
    <t>Luke Cox</t>
  </si>
  <si>
    <t>luke@impulsonics.com</t>
  </si>
  <si>
    <t>https://www.linkedin.com/in/luke-cox-acoustics/</t>
  </si>
  <si>
    <t>Delaware Prosperity Partnership</t>
  </si>
  <si>
    <t>Consulting, Government, Information Technology</t>
  </si>
  <si>
    <t>Delaware Prosperity Partnership leads the state of Delaware’s economic development efforts to attract, grow and support businesses.</t>
  </si>
  <si>
    <t>choosedelaware.com</t>
  </si>
  <si>
    <t>https://www.linkedin.com/company/delaware-prosperity-partnership/</t>
  </si>
  <si>
    <t>info@deprosperitypartnership.com</t>
  </si>
  <si>
    <t>302-477-7497</t>
  </si>
  <si>
    <t>WSFS CARES Foundation</t>
  </si>
  <si>
    <t>Kurt Foreman</t>
  </si>
  <si>
    <t>kforeman@choosedelaware.com</t>
  </si>
  <si>
    <t>https://www.linkedin.com/in/kurt-foreman-6a750b6/</t>
  </si>
  <si>
    <t>Lazymao</t>
  </si>
  <si>
    <t>Health Care, Wearables, Wellness</t>
  </si>
  <si>
    <t>Lazymao offers smart wearable clothing like Lazy Cat Favorite EMA, addressing health management issues and leading the industry.</t>
  </si>
  <si>
    <t>HONGKONG DIZHOU HOLDING</t>
  </si>
  <si>
    <t>Get Schooled</t>
  </si>
  <si>
    <t>Consulting, Education, Non Profit</t>
  </si>
  <si>
    <t>Get Schooled is a non-profit organization that helps people in finding jobs and colleges.</t>
  </si>
  <si>
    <t>getschooled.com</t>
  </si>
  <si>
    <t>https://www.linkedin.com/company/get-schooled-foundation</t>
  </si>
  <si>
    <t>hello@getschooled.com</t>
  </si>
  <si>
    <t>+(206) 467-4863</t>
  </si>
  <si>
    <t>John Branam</t>
  </si>
  <si>
    <t>john.branam@getschooled.com</t>
  </si>
  <si>
    <t>https://www.linkedin.com/in/john-branam/</t>
  </si>
  <si>
    <t>United Lithium</t>
  </si>
  <si>
    <t>Energy, Mining, Natural Resources, Precious Metals</t>
  </si>
  <si>
    <t>United Lithium is an exploration and development company energized by the global demand for lithium.</t>
  </si>
  <si>
    <t>unitedlithium.com</t>
  </si>
  <si>
    <t>https://www.linkedin.com/company/united-lithium</t>
  </si>
  <si>
    <t>ir@unitedlithium.com</t>
  </si>
  <si>
    <t>+1 (604) 359-0888</t>
  </si>
  <si>
    <t>Scott Eldridge</t>
  </si>
  <si>
    <t>scott@unitedlithium.com</t>
  </si>
  <si>
    <t>https://www.linkedin.com/in/scott-eldridge-464626270/</t>
  </si>
  <si>
    <t>RegMetrics</t>
  </si>
  <si>
    <t>Compliance, Enterprise Software, Medical Device</t>
  </si>
  <si>
    <t>Developer of a medical device regulatory tool designed to support health technology innovators in navigating the medical device regulations.</t>
  </si>
  <si>
    <t>reg-metrics.com</t>
  </si>
  <si>
    <t>https://www.linkedin.com/company/reg-metrics/</t>
  </si>
  <si>
    <t>info@reg-metrics.com</t>
  </si>
  <si>
    <t>Rita Hendricusdottir</t>
  </si>
  <si>
    <t>rita.hendricusdottir@reg-metrics.com</t>
  </si>
  <si>
    <t>https://www.linkedin.com/in/rita-hendricusdottir-89699064/</t>
  </si>
  <si>
    <t>SportIQ Holding</t>
  </si>
  <si>
    <t>SportIQ Holding is a company.</t>
  </si>
  <si>
    <t>1 8184895480</t>
  </si>
  <si>
    <t>Erik Anderson</t>
  </si>
  <si>
    <t>https://disclosurequest.com/form/sportiq-holding-corp/0001948750-24-000002</t>
  </si>
  <si>
    <t>Meritic</t>
  </si>
  <si>
    <t>Artificial Intelligence (AI), Business Intelligence, Finance</t>
  </si>
  <si>
    <t>Meritic uses AI to analyze business data.</t>
  </si>
  <si>
    <t>meritic.ai</t>
  </si>
  <si>
    <t>Pallavi Chakravorty</t>
  </si>
  <si>
    <t>pallavi@meritic.ai</t>
  </si>
  <si>
    <t>https://atoms.accel.com/startup/meritic</t>
  </si>
  <si>
    <t>Tailwind</t>
  </si>
  <si>
    <t>Tailwind amis to extracts the data from your loss runs and provides you with a single view of your loss data.</t>
  </si>
  <si>
    <t>ontailwind.com</t>
  </si>
  <si>
    <t>Kenosha AI</t>
  </si>
  <si>
    <t>Kenosha AI is a developer of an artificial intelligence platform designed for the clinical research industry.</t>
  </si>
  <si>
    <t>kenosha.ai</t>
  </si>
  <si>
    <t>https://www.linkedin.com/company/kenosha-ai/</t>
  </si>
  <si>
    <t>Bill Kish</t>
  </si>
  <si>
    <t>bk@kenosha.ai</t>
  </si>
  <si>
    <t>https://www.linkedin.com/in/billkish/</t>
  </si>
  <si>
    <t>Immobiliallasta.it</t>
  </si>
  <si>
    <t>Immobiliallasta.It is a real estate auction gateway designed around the realistic needs of those looking for a house at auction.</t>
  </si>
  <si>
    <t>immobiliallasta.it</t>
  </si>
  <si>
    <t>https://www.linkedin.com/showcase/immobili-all-asta</t>
  </si>
  <si>
    <t>aste@immobiliallasta.it</t>
  </si>
  <si>
    <t>39 0280888267</t>
  </si>
  <si>
    <t>Ivano De Natale</t>
  </si>
  <si>
    <t>ivano@immobiliallasta.it</t>
  </si>
  <si>
    <t>https://www.linkedin.com/in/giulio-licenza-vivacizzazione/</t>
  </si>
  <si>
    <t>Capital Connect</t>
  </si>
  <si>
    <t>Capital Connect offers a comprehensive platform for business owners seeking funding and advice to help them grow and thrive.</t>
  </si>
  <si>
    <t>capitalconnectny.org</t>
  </si>
  <si>
    <t>JP Morgan Chase</t>
  </si>
  <si>
    <t>Webster House</t>
  </si>
  <si>
    <t>1884-01-01</t>
  </si>
  <si>
    <t>Legal, Management, Operations</t>
  </si>
  <si>
    <t>Charity, Child Care, Non Profit</t>
  </si>
  <si>
    <t>Manchester, New Hampshire, United States</t>
  </si>
  <si>
    <t>Webster House provides a home for children who are unable to live at home due to abuse, neglect, and community difficulties.</t>
  </si>
  <si>
    <t>websterhousenh.org</t>
  </si>
  <si>
    <t>https://www.linkedin.com/company/the-webster-house</t>
  </si>
  <si>
    <t>1 (603) 622-8013</t>
  </si>
  <si>
    <t>Michelle (Richardson) O'Malley</t>
  </si>
  <si>
    <t>michelle.omalley@websterhousenh.org</t>
  </si>
  <si>
    <t>https://www.linkedin.com/in/michelle-o-malley-73340784/</t>
  </si>
  <si>
    <t>Rove</t>
  </si>
  <si>
    <t>Credit Cards, Financial Services</t>
  </si>
  <si>
    <t>The first travel credit card for Gen Z.</t>
  </si>
  <si>
    <t>rovecard.com</t>
  </si>
  <si>
    <t>https://linkedin.com/company/rovecard</t>
  </si>
  <si>
    <t>contact@rovecard.com</t>
  </si>
  <si>
    <t>Max Morganroth</t>
  </si>
  <si>
    <t>max@rovecard.com</t>
  </si>
  <si>
    <t>https://www.linkedin.com/in/maxmorganroth/</t>
  </si>
  <si>
    <t>StakeStone</t>
  </si>
  <si>
    <t>Blockchain, Ethereum</t>
  </si>
  <si>
    <t>StakeStone is the best yield-bearing ETH with a decentralized yield optimizing service ready for mass adoption on layer2s.</t>
  </si>
  <si>
    <t>stakestone.io</t>
  </si>
  <si>
    <t>Charles K</t>
  </si>
  <si>
    <t>charles@stakestone.io</t>
  </si>
  <si>
    <t>https://www.binance.com/en/blog/ecosystem/binance-labs-invests-in-stakestone-to--support-omnichain-liquidity-distribution-network-8368253921420699988</t>
  </si>
  <si>
    <t>Arivihan</t>
  </si>
  <si>
    <t>Indore, Madhya Pradesh, India</t>
  </si>
  <si>
    <t>Arivihan is an automated virtual learning environment that puts a personal tutor right in each student's pocket.</t>
  </si>
  <si>
    <t>arivihan.com</t>
  </si>
  <si>
    <t>https://www.linkedin.com/company/arivihan</t>
  </si>
  <si>
    <t>career@arivihan.com</t>
  </si>
  <si>
    <t>+91 70603 24201</t>
  </si>
  <si>
    <t>Ritesh Singh</t>
  </si>
  <si>
    <t>ritesh@arivihan.com</t>
  </si>
  <si>
    <t>https://www.linkedin.com/in/ritesh-singh-88a4a8137/</t>
  </si>
  <si>
    <t>Lightship Neuroscience</t>
  </si>
  <si>
    <t>Neuroscience, Productivity Tools, Software</t>
  </si>
  <si>
    <t>Lightship neuroscience goal is to use knowledge from neuroscience to reduce traffic fatalities, injuries, and collisions.</t>
  </si>
  <si>
    <t>lightshipneuroscience.com</t>
  </si>
  <si>
    <t>https://www.linkedin.com/company/lightship-neuroscience</t>
  </si>
  <si>
    <t>Zechari T</t>
  </si>
  <si>
    <t>zechari@lightshipneuroscience.com</t>
  </si>
  <si>
    <t>https://www.linkedin.com/in/zecharitempesta/</t>
  </si>
  <si>
    <t>Carbon Neutral Fuels</t>
  </si>
  <si>
    <t>Carbon Capture, Energy, Renewable Energy</t>
  </si>
  <si>
    <t>Carbon Neutral Fuels develops technology combines air, water and low-carbon energy to make carbon neutral fuel..</t>
  </si>
  <si>
    <t>cnf.energy</t>
  </si>
  <si>
    <t>https://www.linkedin.com/company/carbonneutralfuels?originalSubdomain=uk</t>
  </si>
  <si>
    <t>Sophie Zienkiewicz</t>
  </si>
  <si>
    <t>sophie@cnf.energy</t>
  </si>
  <si>
    <t>https://www.linkedin.com/in/sophiezienkiewicz/</t>
  </si>
  <si>
    <t>unCommon Construction</t>
  </si>
  <si>
    <t>Communities, Education, Non Profit, Social</t>
  </si>
  <si>
    <t>unCommon Construction is a community organization that specializes in education and workforce development services.</t>
  </si>
  <si>
    <t>uncommonconstruction.org</t>
  </si>
  <si>
    <t>https://www.linkedin.com/company/uncommonconstruction</t>
  </si>
  <si>
    <t>info@uncommonconstruction.org</t>
  </si>
  <si>
    <t>+1 504 321 1588</t>
  </si>
  <si>
    <t>Aaron Frumin</t>
  </si>
  <si>
    <t>aaron@uncommonconstruction.org</t>
  </si>
  <si>
    <t>https://www.linkedin.com/in/aaronfrumin/</t>
  </si>
  <si>
    <t>Pinpoint</t>
  </si>
  <si>
    <t>Communities, Social, Social Network</t>
  </si>
  <si>
    <t>Pinpoint helps to build a community within each event and alloww to acess one's social features.</t>
  </si>
  <si>
    <t>web.archive.org</t>
  </si>
  <si>
    <t>Cornerstones</t>
  </si>
  <si>
    <t>Human Resources, Information Technology, Legal, Operations</t>
  </si>
  <si>
    <t>Employment, Homeless Shelter, Legal, Non Profit, Social Impact</t>
  </si>
  <si>
    <t>Reston, Virginia, United States</t>
  </si>
  <si>
    <t>Cornerstones is a nonprofit organization that promotes self-sufficiency by providing support and advocacy for those in need.</t>
  </si>
  <si>
    <t>cornerstonesva.org</t>
  </si>
  <si>
    <t>https://www.linkedin.com/company/cornerstonesva</t>
  </si>
  <si>
    <t>communications@cornerstonesva.org</t>
  </si>
  <si>
    <t>1 571-323-9555</t>
  </si>
  <si>
    <t>Kerrie Wilson</t>
  </si>
  <si>
    <t>kerrie.wilson@cornerstonesva.org</t>
  </si>
  <si>
    <t>https://www.linkedin.com/in/kerrie-wilson-277949/</t>
  </si>
  <si>
    <t>Eyes Wide Open Collective, Public Benefit</t>
  </si>
  <si>
    <t>Eyes Wide Open Collective, Public Benefit supports clients in legal, insurance, financial, and tax decisions.</t>
  </si>
  <si>
    <t>eyeswideopencollective.com</t>
  </si>
  <si>
    <t>1 8447858532</t>
  </si>
  <si>
    <t>Ali Katz</t>
  </si>
  <si>
    <t>ali@eyeswideopencollective.com</t>
  </si>
  <si>
    <t>https://eyeswideopencollective.com/</t>
  </si>
  <si>
    <t>Charlee.ai</t>
  </si>
  <si>
    <t>Artificial Intelligence (AI), Insurance, InsurTech, Software</t>
  </si>
  <si>
    <t>Charlee.ai provides insurance companies with artificial intelligence and predictive analytics solutions.</t>
  </si>
  <si>
    <t>charlee.ai</t>
  </si>
  <si>
    <t>https://www.linkedin.com/company/charlee-ai/</t>
  </si>
  <si>
    <t>info@charlee.ai</t>
  </si>
  <si>
    <t>+1 844 826 6906</t>
  </si>
  <si>
    <t>Markd</t>
  </si>
  <si>
    <t>Sri Ramaswamy</t>
  </si>
  <si>
    <t>sramaswamy@charlee.ai</t>
  </si>
  <si>
    <t>https://www.linkedin.com/in/sriramaswamy1/</t>
  </si>
  <si>
    <t>United Planet</t>
  </si>
  <si>
    <t>We unlock your potential as a global citizen, empowering you to create a more peaceful, cohesive and sustainable world.</t>
  </si>
  <si>
    <t>unitedplanet.org</t>
  </si>
  <si>
    <t>https://www.linkedin.com/company/united-planet</t>
  </si>
  <si>
    <t>(617)-874-8041</t>
  </si>
  <si>
    <t>David Santulli</t>
  </si>
  <si>
    <t>david@unitedplanet.org</t>
  </si>
  <si>
    <t>https://www.linkedin.com/in/davidsantulli/</t>
  </si>
  <si>
    <t>CC Housing</t>
  </si>
  <si>
    <t>Blackpool, Blackpool, United Kingdom</t>
  </si>
  <si>
    <t>CC Housing offers supported housing to those who are homeless or at risk of homelessness</t>
  </si>
  <si>
    <t>cchousing.co.uk</t>
  </si>
  <si>
    <t>https://www.linkedin.com/company/cc-housing/</t>
  </si>
  <si>
    <t>info@cchousing.co.uk</t>
  </si>
  <si>
    <t>08430 330085</t>
  </si>
  <si>
    <t>Federal Home Loan Bank of Dallas</t>
  </si>
  <si>
    <t>CommunityShare</t>
  </si>
  <si>
    <t>Engineering, Management, Operations, Pro Services, Product</t>
  </si>
  <si>
    <t>Non Profit, Social</t>
  </si>
  <si>
    <t>CommunityShare is an initiative that is re-imagining education by connecting and sharing wisdom, passion, stories &amp; real-world expertise.</t>
  </si>
  <si>
    <t>communityshare.us</t>
  </si>
  <si>
    <t>https://www.linkedin.com/company/communityshare/</t>
  </si>
  <si>
    <t>team@communityshare.us</t>
  </si>
  <si>
    <t>Josh Schachter</t>
  </si>
  <si>
    <t>josh@communityshare.us</t>
  </si>
  <si>
    <t>https://www.linkedin.com/in/josh-schachter-9171036/</t>
  </si>
  <si>
    <t>TFB Holdings</t>
  </si>
  <si>
    <t>TFB Holdings is a company.</t>
  </si>
  <si>
    <t>1-512-563-9048</t>
  </si>
  <si>
    <t>Frederick Murph Willcott</t>
  </si>
  <si>
    <t>https://www.cbinsights.com/company/tfb-holdings/people</t>
  </si>
  <si>
    <t>Justicia Lab</t>
  </si>
  <si>
    <t>Justicia Lab is pro bono net's immigrant justice technology lab.</t>
  </si>
  <si>
    <t>justicialab.org</t>
  </si>
  <si>
    <t>https://www.linkedin.com/company/justicialab</t>
  </si>
  <si>
    <t>Fast Forward, Houston Endowment</t>
  </si>
  <si>
    <t>Rodrigo Camarena</t>
  </si>
  <si>
    <t>rodrigo@justicialab.org</t>
  </si>
  <si>
    <t>https://www.linkedin.com/in/rodrigo-camarena-36aa6111/</t>
  </si>
  <si>
    <t>Buon Company</t>
  </si>
  <si>
    <t>Buon Company is a company.</t>
  </si>
  <si>
    <t>1-650-464-5524</t>
  </si>
  <si>
    <t>2X SOLUTIONS</t>
  </si>
  <si>
    <t>2X SOLUTIONS is a technology company.</t>
  </si>
  <si>
    <t>1 (323) 990-4262</t>
  </si>
  <si>
    <t>Libu</t>
  </si>
  <si>
    <t>Electronics, Lighting</t>
  </si>
  <si>
    <t>Talence, Aquitaine, France</t>
  </si>
  <si>
    <t>Libu provides optimal circadian lighting for offices, regulating biological rhythms and contributing to employee well-being.</t>
  </si>
  <si>
    <t>libu.fr</t>
  </si>
  <si>
    <t>https://www.linkedin.com/company/libu/</t>
  </si>
  <si>
    <t>contact@libu.fr</t>
  </si>
  <si>
    <t>Manon Loustau</t>
  </si>
  <si>
    <t>manon.loustau@libu.fr</t>
  </si>
  <si>
    <t>https://www.linkedin.com/in/manon-loustau-297094150/</t>
  </si>
  <si>
    <t>Garbaliser</t>
  </si>
  <si>
    <t>Baalbeck, Beqaa, Lebanon</t>
  </si>
  <si>
    <t>Garbaliser is an agricultural company.</t>
  </si>
  <si>
    <t>garbaliser.com</t>
  </si>
  <si>
    <t>https://www.linkedin.com/company/garbalizer</t>
  </si>
  <si>
    <t>info@garbaliser.com</t>
  </si>
  <si>
    <t>Hanan Ismail</t>
  </si>
  <si>
    <t>https://www.linkedin.com/in/hanan-ismail-9020361a5/</t>
  </si>
  <si>
    <t>Homes for America</t>
  </si>
  <si>
    <t>Non Profit, Property Development, Real Estate, Rental Property</t>
  </si>
  <si>
    <t>Homes for America is a nonprofit housing development corporation specialized in developing and preserving rental homes.</t>
  </si>
  <si>
    <t>homesforamerica.org</t>
  </si>
  <si>
    <t>https://www.linkedin.com/company/homes-for-america-inc./</t>
  </si>
  <si>
    <t>410-269-1222</t>
  </si>
  <si>
    <t>Dana Johnson</t>
  </si>
  <si>
    <t>dana@homesforamerica.org</t>
  </si>
  <si>
    <t>https://www.linkedin.com/in/dana-johnson-013ab270/</t>
  </si>
  <si>
    <t>The Lord's Place</t>
  </si>
  <si>
    <t>Fashion, Lifestyle</t>
  </si>
  <si>
    <t>West Palm Beach, Florida, United States</t>
  </si>
  <si>
    <t>Company The Lord's Place is providing innovative, compassionate and effect services to men, women and children to end homelessness.</t>
  </si>
  <si>
    <t>thelordsplace.org</t>
  </si>
  <si>
    <t>https://www.linkedin.com/company/the-lord's-place</t>
  </si>
  <si>
    <t>info@thelordsplace.org</t>
  </si>
  <si>
    <t>+1 (561) 494-0125</t>
  </si>
  <si>
    <t>M&amp;T Charitable Foundation</t>
  </si>
  <si>
    <t>Diana Stanley</t>
  </si>
  <si>
    <t>dstanley@thelordsplace.org</t>
  </si>
  <si>
    <t>https://www.linkedin.com/in/diana-stanley-28299441/</t>
  </si>
  <si>
    <t>Enlipsium</t>
  </si>
  <si>
    <t>Enlipsium is enabling science to life technology in light particles.</t>
  </si>
  <si>
    <t>enlipsium.com</t>
  </si>
  <si>
    <t>https://www.linkedin.com/company/enlipsium/</t>
  </si>
  <si>
    <t>ttham@enlipsium.com</t>
  </si>
  <si>
    <t>+65 6980 0705</t>
  </si>
  <si>
    <t>Yzhar Perry</t>
  </si>
  <si>
    <t>yzhar@enlipsium.com</t>
  </si>
  <si>
    <t>https://www.linkedin.com/in/yzhar-perry-6aa71986/</t>
  </si>
  <si>
    <t>Athena Intelligence</t>
  </si>
  <si>
    <t>Athena is an AI-native analytics platform and artificial employee built to accelerate enterprise analytics.</t>
  </si>
  <si>
    <t>athenaintelligence.ai</t>
  </si>
  <si>
    <t>https://www.linkedin.com/company/athena-intelligence-ai</t>
  </si>
  <si>
    <t>team@athenaintelligence.ai</t>
  </si>
  <si>
    <t>Brendon Geils</t>
  </si>
  <si>
    <t>brendon@athenaintelligence.ai</t>
  </si>
  <si>
    <t>https://www.linkedin.com/in/brendongeils/</t>
  </si>
  <si>
    <t>Q-Block Computing</t>
  </si>
  <si>
    <t>Telecommunications</t>
  </si>
  <si>
    <t>Q-Block Computing is a home for crious mind and unconventional thinking.</t>
  </si>
  <si>
    <t>q-block.ca</t>
  </si>
  <si>
    <t>https://www.linkedin.com/company/q-block/?originalSubdomain=ca</t>
  </si>
  <si>
    <t>Kyung Choi</t>
  </si>
  <si>
    <t>kyung.choi@q-block.ca</t>
  </si>
  <si>
    <t>https://www.linkedin.com/in/qbc-kyungchoi/</t>
  </si>
  <si>
    <t>America Succeeds</t>
  </si>
  <si>
    <t>Education, Non Profit, Vocational Education</t>
  </si>
  <si>
    <t>America Succeeds is a non-profit organization working with business leaders to bring necessary changes in the education system.</t>
  </si>
  <si>
    <t>americasucceeds.org</t>
  </si>
  <si>
    <t>https://www.linkedin.com/company/america-succeeds/</t>
  </si>
  <si>
    <t>info@americasucceeds.org</t>
  </si>
  <si>
    <t>Tim Taylor</t>
  </si>
  <si>
    <t>ttaylor@americasucceeds.org</t>
  </si>
  <si>
    <t>https://www.linkedin.com/in/tim-taylor5280/</t>
  </si>
  <si>
    <t>Tokoney</t>
  </si>
  <si>
    <t>Tokoney provides personal service that leverages technology, accelerating sustainable adoption and creating great client experiences.</t>
  </si>
  <si>
    <t>tokoney.com</t>
  </si>
  <si>
    <t>https://www.linkedin.com/company/tokoney-fine-art-services?originalSubdomain=uk</t>
  </si>
  <si>
    <t>info@tokoney.com</t>
  </si>
  <si>
    <t>+44 020-377- 4555</t>
  </si>
  <si>
    <t>Hugo Cooke</t>
  </si>
  <si>
    <t>hcooke@tokoney.com</t>
  </si>
  <si>
    <t>https://www.linkedin.com/in/hugo-cooke/</t>
  </si>
  <si>
    <t>A Tiny Home for Good</t>
  </si>
  <si>
    <t>Syracuse, New York, United States</t>
  </si>
  <si>
    <t>A Tiny Home for Good provides affordable, supportive, permanent housing to individuals who have faced homelessness.</t>
  </si>
  <si>
    <t>atinyhomeforgood.org</t>
  </si>
  <si>
    <t>https://www.linkedin.com/company/a-tiny-home-for-good</t>
  </si>
  <si>
    <t>Andrew Lunetta</t>
  </si>
  <si>
    <t>alunetta@atinyhomeforgood.org</t>
  </si>
  <si>
    <t>https://www.atinyhomeforgood.org/our-team</t>
  </si>
  <si>
    <t>Homeward</t>
  </si>
  <si>
    <t>Richmond, Virginia, United States</t>
  </si>
  <si>
    <t>Homeward resolves homelessness crisis by developing solutions through the collaboration and cooperation of regional resources and services</t>
  </si>
  <si>
    <t>homewardva.org</t>
  </si>
  <si>
    <t>https://www.linkedin.com/company/homeward/</t>
  </si>
  <si>
    <t>info@homewardva.org</t>
  </si>
  <si>
    <t>Kelly Horne</t>
  </si>
  <si>
    <t>kkhorne@homewardva.org</t>
  </si>
  <si>
    <t>https://www.linkedin.com/in/kelly-king-horne-0b3b092/</t>
  </si>
  <si>
    <t>Community Services for Every1</t>
  </si>
  <si>
    <t>Family, Health Care, Mental Health, Service Industry</t>
  </si>
  <si>
    <t>Community Services for Every1 is a Person-Centered Planning &amp; Unique Services with Developmental Disabilities &amp; Mental Health needs.</t>
  </si>
  <si>
    <t>csevery1.com</t>
  </si>
  <si>
    <t>https://www.linkedin.com/company/community-services-for-every1/</t>
  </si>
  <si>
    <t>admissions@csevery1.com</t>
  </si>
  <si>
    <t>+1 716-883-8888</t>
  </si>
  <si>
    <t>Mindy Cervoni</t>
  </si>
  <si>
    <t>mcervoni@csevery1.com</t>
  </si>
  <si>
    <t>https://www.linkedin.com/in/mindy-cervoni-26564a5a/</t>
  </si>
  <si>
    <t>Leggett &amp; Platt</t>
  </si>
  <si>
    <t>Furniture, Manufacturing, Product Design</t>
  </si>
  <si>
    <t>Carthage, Missouri, United States</t>
  </si>
  <si>
    <t>Leggett &amp; Plat, which pioneered sleep technology when it introduced its bedspring more than 125 years ago.</t>
  </si>
  <si>
    <t>leggett.com</t>
  </si>
  <si>
    <t>https://www.linkedin.com/company/leggett-&amp;-platt/</t>
  </si>
  <si>
    <t>(417) 237-6251</t>
  </si>
  <si>
    <t>Mitch Dolloff</t>
  </si>
  <si>
    <t>mitch@leggett.com</t>
  </si>
  <si>
    <t>https://www.linkedin.com/in/mitch-dolloff-58a48223/</t>
  </si>
  <si>
    <t>Jingyin Intelligence</t>
  </si>
  <si>
    <t>Artificial Intelligence (AI), Industrial, Information Technology</t>
  </si>
  <si>
    <t>Fuhou, Fujian, China</t>
  </si>
  <si>
    <t>Jingyin Intelligence specializes in the development and application of intelligent management systems and AI industry application systems.</t>
  </si>
  <si>
    <t>Zifang Capital</t>
  </si>
  <si>
    <t>Unrivaled Sports</t>
  </si>
  <si>
    <t>Baseball, Sports</t>
  </si>
  <si>
    <t>Unrivaled Sports manages a diverse portfolio of youth sports properties in Baseball, Softball, Football, and Action Sports.</t>
  </si>
  <si>
    <t>playunrivaled.com</t>
  </si>
  <si>
    <t>https://www.linkedin.com/company/unrivaled-sports/</t>
  </si>
  <si>
    <t>info@playunrivaled.com</t>
  </si>
  <si>
    <t>TCG</t>
  </si>
  <si>
    <t>Kevin English</t>
  </si>
  <si>
    <t>https://www.unrivaledsports.com/</t>
  </si>
  <si>
    <t>Playtest</t>
  </si>
  <si>
    <t>Artificial Intelligence (AI), Gaming, Online Games</t>
  </si>
  <si>
    <t>Playtest uses autonomous AI agents to test online games, delivering faster, higher quality results than human QA testers.</t>
  </si>
  <si>
    <t>getplaytest.ai</t>
  </si>
  <si>
    <t>Ruiqiang Huang</t>
  </si>
  <si>
    <t>https://pitchbook.com/profiles/company/592535-71#funding</t>
  </si>
  <si>
    <t>Hudson River Housing</t>
  </si>
  <si>
    <t>Elder Care, Health Care, Homeless Shelter, Non Profit</t>
  </si>
  <si>
    <t>Poughkeepsie, New York, United States</t>
  </si>
  <si>
    <t>Hudson River Housing is a non-profit organization that provides housing assistance and elder care services.</t>
  </si>
  <si>
    <t>hudsonriverhousing.org</t>
  </si>
  <si>
    <t>https://www.linkedin.com/company/hudson-river-housing</t>
  </si>
  <si>
    <t>845-454-5176</t>
  </si>
  <si>
    <t>Christa Hines</t>
  </si>
  <si>
    <t>chines@hudsonriverhousing.org</t>
  </si>
  <si>
    <t>https://www.linkedin.com/in/christa-hines-84862b43/</t>
  </si>
  <si>
    <t>Sunderland Music Arts and Culture Trust</t>
  </si>
  <si>
    <t>Music, Performing Arts</t>
  </si>
  <si>
    <t>Sunderland, Sunderland, United Kingdom</t>
  </si>
  <si>
    <t>Sunderland Music Arts and Culture Trust develops and promotes cultural activities.</t>
  </si>
  <si>
    <t>mactrust.org.uk</t>
  </si>
  <si>
    <t>https://www.linkedin.com/company/sunderland-music-arts-and-culture-trust/about/</t>
  </si>
  <si>
    <t>North East Social Investment Fund, County Durham Community Foundation</t>
  </si>
  <si>
    <t>Michelle Daurat</t>
  </si>
  <si>
    <t>michelle.daurat@mactrust.org.uk</t>
  </si>
  <si>
    <t>https://www.linkedin.com/in/michelle-daurat-68831b25/</t>
  </si>
  <si>
    <t>ConnectED</t>
  </si>
  <si>
    <t>ConnectED is a non-profit organization that is helping to improve the education system.</t>
  </si>
  <si>
    <t>connectedfellows.org</t>
  </si>
  <si>
    <t>https://www.linkedin.com/company/connected-fellows/</t>
  </si>
  <si>
    <t>info@connectedfellows.org</t>
  </si>
  <si>
    <t>+1 (831) 291-3867</t>
  </si>
  <si>
    <t>Isa Laporte</t>
  </si>
  <si>
    <t>isa@connectedfellows.org</t>
  </si>
  <si>
    <t>https://connectedfellows.org/about-us/our-team/#:~:text=ConnectED%20Team-,Isa%20LaPorte,Chief%20Executive%20Officer,-Sooni%20Gillett</t>
  </si>
  <si>
    <t>Pratt Standard Cocktail Company</t>
  </si>
  <si>
    <t>Consumer Goods, Food and Beverage, Recipes</t>
  </si>
  <si>
    <t>Pratt Standard Cocktail offers craft cocktail syrups inspired by pre-prohibition recipes.</t>
  </si>
  <si>
    <t>prattstandard.com</t>
  </si>
  <si>
    <t>https://www.linkedin.com/company/truesyrups&amp;garnishes</t>
  </si>
  <si>
    <t>info@prattstandard.com</t>
  </si>
  <si>
    <t>215-817-4828</t>
  </si>
  <si>
    <t>Tory Pratt</t>
  </si>
  <si>
    <t>tory@prattstandard.com</t>
  </si>
  <si>
    <t>https://www.linkedin.com/in/tory-pratt-0876a21a/</t>
  </si>
  <si>
    <t>Photosynthetic</t>
  </si>
  <si>
    <t>Photosynthetic believe in bringing humanity forward through innovation and making our products versatile yet reliable, ready for scale.</t>
  </si>
  <si>
    <t>photosynthetic.nl</t>
  </si>
  <si>
    <t>https://www.linkedin.com/company/photosynthetic3d/?originalSubdomain=za</t>
  </si>
  <si>
    <t>hello@photosynthetic.nl</t>
  </si>
  <si>
    <t>+31 (0)20 214 6789</t>
  </si>
  <si>
    <t>Alexander Kostenko</t>
  </si>
  <si>
    <t>alex@photosynthetic.nl</t>
  </si>
  <si>
    <t>https://www.linkedin.com/in/alexander-kostenko-52517331/</t>
  </si>
  <si>
    <t>Access Carbon</t>
  </si>
  <si>
    <t>Access Carbon is an alternative investment firm that focuses on environmental markets for institutional and accredited investors.</t>
  </si>
  <si>
    <t>access-cap.com</t>
  </si>
  <si>
    <t>individuals-investores@access-cap.com</t>
  </si>
  <si>
    <t>Nick Chen</t>
  </si>
  <si>
    <t>nick@access-cap.com</t>
  </si>
  <si>
    <t>https://www.access-cap.com/about/</t>
  </si>
  <si>
    <t>Bell Socialization Services</t>
  </si>
  <si>
    <t>Finance, Human Resources, Legal, Management, Medical &amp; Science, Operations, Pro Services</t>
  </si>
  <si>
    <t>York, Pennsylvania, United States</t>
  </si>
  <si>
    <t>Bell Socialization Services provides support &amp; empowerment so that people can improve their quality of living.</t>
  </si>
  <si>
    <t>bellsocialization.com</t>
  </si>
  <si>
    <t>https://www.linkedin.com/company/bell-socialization-services</t>
  </si>
  <si>
    <t>info@bellsocialization.com</t>
  </si>
  <si>
    <t>+1 717-848-5767</t>
  </si>
  <si>
    <t>Tony Schweitzer</t>
  </si>
  <si>
    <t>tschweitzer@bellsocialization.com</t>
  </si>
  <si>
    <t>https://www.linkedin.com/in/tony-schweitzer-4b987413b/</t>
  </si>
  <si>
    <t>Inuvialuit Regional Corporation</t>
  </si>
  <si>
    <t>Education, Email, Training</t>
  </si>
  <si>
    <t>Inuvik, Northwest Territories, Canada</t>
  </si>
  <si>
    <t>IRC is a non-profit organisation dealing with economic, social &amp; cultural well-being of Inuvialuit through the implementation of the IFA.</t>
  </si>
  <si>
    <t>inuvialuit.com</t>
  </si>
  <si>
    <t>https://www.linkedin.com/company/inuvialuit-regional-corporation/?originalSubdomain=ca</t>
  </si>
  <si>
    <t>(867) 777-7000</t>
  </si>
  <si>
    <t>Government of Canada, Library and Archives Canada</t>
  </si>
  <si>
    <t>Duane Smith</t>
  </si>
  <si>
    <t>dsmith@inuvialuit.com</t>
  </si>
  <si>
    <t>https://www.linkedin.com/in/duane-ningaqsiq-smith-anisaluk-5b886543/</t>
  </si>
  <si>
    <t>St. Vincent de Paul of Baltimore</t>
  </si>
  <si>
    <t>1856-01-01</t>
  </si>
  <si>
    <t>St. Vincent de Paul of Baltimore provides necessary resources and opportunities to the people impacted by poverty.</t>
  </si>
  <si>
    <t>vincentbaltimore.org</t>
  </si>
  <si>
    <t>https://www.linkedin.com/company/st.-vincent-de-paul-of-baltimore/</t>
  </si>
  <si>
    <t>info@vincentbaltimore.org</t>
  </si>
  <si>
    <t>John Schiavone</t>
  </si>
  <si>
    <t>john.schiavone@vincentbaltimore.org</t>
  </si>
  <si>
    <t>https://www.linkedin.com/in/jschiavone24/</t>
  </si>
  <si>
    <t>First Light</t>
  </si>
  <si>
    <t>Communities, Events, Non Profit, Social</t>
  </si>
  <si>
    <t>First Light is a non-profit organization that provides programs and services related to Indigenous cultures and languages.</t>
  </si>
  <si>
    <t>firstlightnl.ca</t>
  </si>
  <si>
    <t>https://linkedin.com/company/first-light-st-john-s-friendship-centre</t>
  </si>
  <si>
    <t>+1 709-726-5902</t>
  </si>
  <si>
    <t>Government of Canada, Employment and Social Development Canada (ESDC)</t>
  </si>
  <si>
    <t>Blair Benoit</t>
  </si>
  <si>
    <t>blair@firstlightnl.ca</t>
  </si>
  <si>
    <t>https://firstlightnl.ca/about/board-of-directors/#:~:text=Directors%202023%2D2024-,Blair%20Benoit,-Catherine%20Fagan</t>
  </si>
  <si>
    <t>WeGro Co</t>
  </si>
  <si>
    <t>Hull, Massachusetts, United States</t>
  </si>
  <si>
    <t>WeGro Co is a retail company.</t>
  </si>
  <si>
    <t>1-978-763-3035</t>
  </si>
  <si>
    <t>Randy Williams</t>
  </si>
  <si>
    <t>https://tracxn.com/d/companies/wegro-co/__5ML3diI66P8PfyDThXoXDyllcQCLUAHLRphhy-kJnwQ/founders-and-board-of-directors</t>
  </si>
  <si>
    <t>Proud Ground</t>
  </si>
  <si>
    <t>Proud Ground is a real estate leasing company.</t>
  </si>
  <si>
    <t>proudground.org</t>
  </si>
  <si>
    <t>https://www.linkedin.com/company/proud-ground</t>
  </si>
  <si>
    <t>info@proudground.org</t>
  </si>
  <si>
    <t>+1 503 493 0293</t>
  </si>
  <si>
    <t>Dominique (Dom) Merriweather</t>
  </si>
  <si>
    <t>dominique@proudground.org</t>
  </si>
  <si>
    <t>https://www.proudground.org/staff-board#:~:text=Dominique%20(Dom)%E2%80%A8%20Merriweather,Executive%20Director</t>
  </si>
  <si>
    <t>Colossal Shrimp</t>
  </si>
  <si>
    <t>Andover, Massachusetts, United States</t>
  </si>
  <si>
    <t>Colossal Shrimp is a restaurant.</t>
  </si>
  <si>
    <t>1 203-321-6188</t>
  </si>
  <si>
    <t>Spectrum Medical</t>
  </si>
  <si>
    <t>Engineering, Information Technology, Management, Marketing, Operations, Pro Services, Sales, Support</t>
  </si>
  <si>
    <t>Gloucester, Gloucestershire, United Kingdom</t>
  </si>
  <si>
    <t>Global leader in Perfusion Systems and EMR Systems.</t>
  </si>
  <si>
    <t>spectrummedical.com</t>
  </si>
  <si>
    <t>https://www.linkedin.com/company/spectrum-medical-ltd/</t>
  </si>
  <si>
    <t>ussales@spectrummedical.com</t>
  </si>
  <si>
    <t>800 265 2331</t>
  </si>
  <si>
    <t>HSBC</t>
  </si>
  <si>
    <t>Steve Turner</t>
  </si>
  <si>
    <t>steve.turner@spectrummedical.com</t>
  </si>
  <si>
    <t>https://www.spectrummedical.com/company/about-us/meet-the-executive-team#:~:text=Steve%20Turner,Chief%20Executive%20Officer</t>
  </si>
  <si>
    <t>Massachusetts Affordable Housing Alliance</t>
  </si>
  <si>
    <t>Dorchester, Massachusetts, United States</t>
  </si>
  <si>
    <t>Massachusetts Affordable Housing Alliance is a non-profit organization that supports first-time and first-generation home buyers.</t>
  </si>
  <si>
    <t>mahahome.org</t>
  </si>
  <si>
    <t>info@mahahome.org</t>
  </si>
  <si>
    <t>Symone Crawford</t>
  </si>
  <si>
    <t>scrawford@mahahome.org</t>
  </si>
  <si>
    <t>https://mahahome.org/our_people</t>
  </si>
  <si>
    <t>Adalat AI</t>
  </si>
  <si>
    <t>Artificial Intelligence (AI), Social</t>
  </si>
  <si>
    <t>Adalat AI is an AI-powered transcriber that reduces backlogs in Indian courts, ensuring fair and timely trials.</t>
  </si>
  <si>
    <t>adalat.ai</t>
  </si>
  <si>
    <t>https://www.linkedin.com/company/adalat-in/?originalSubdomain=in</t>
  </si>
  <si>
    <t>Utkarsh Saxena</t>
  </si>
  <si>
    <t>utkarsh@adalat.ai</t>
  </si>
  <si>
    <t>https://www.linkedin.com/in/utkarsh-saxena-2048636a/</t>
  </si>
  <si>
    <t>The INN</t>
  </si>
  <si>
    <t>Finance, Management, Marketing, Medical &amp; Science, Operations, Product, Sales</t>
  </si>
  <si>
    <t>Hempstead, New York, United States</t>
  </si>
  <si>
    <t>The INN is a non-profit organization that provides essential services to those challenged by hunger, homelessness, and profound poverty.</t>
  </si>
  <si>
    <t>the-inn.org</t>
  </si>
  <si>
    <t>https://www.linkedin.com/company/the-inn-interfaith-nutrition-network-</t>
  </si>
  <si>
    <t>info@the-inn.org</t>
  </si>
  <si>
    <t>+1 516-486-8506</t>
  </si>
  <si>
    <t>Robert Jakobsze</t>
  </si>
  <si>
    <t>rjakobsze@the-inn.org</t>
  </si>
  <si>
    <t>https://www.linkedin.com/in/robert-jakobsze/</t>
  </si>
  <si>
    <t>Xiaobaiyu Enterprise Service Station</t>
  </si>
  <si>
    <t>Fengxian, Shanghai, China</t>
  </si>
  <si>
    <t>Xiaobaiyu Enterprise Service Station is an enterprise service brand that primarily provides enterprise services.</t>
  </si>
  <si>
    <t>Zhongsheng Venture Capital</t>
  </si>
  <si>
    <t>Changqing Fan</t>
  </si>
  <si>
    <t>https://pitchbook.com/profiles/company/592432-12#overview</t>
  </si>
  <si>
    <t>GreeneAcres Processing</t>
  </si>
  <si>
    <t>Building Material, Manufacturing, Organic</t>
  </si>
  <si>
    <t>Boonville, New York, United States</t>
  </si>
  <si>
    <t>GreeneAcres Processing processor hemp stalks into hemp fiber and hurd for building material manufacturers.</t>
  </si>
  <si>
    <t>greeneacresprocessing.com</t>
  </si>
  <si>
    <t>https://www.linkedin.com/company/greeneacres-processing/</t>
  </si>
  <si>
    <t>1-845-659-6343</t>
  </si>
  <si>
    <t>Hailee Greene</t>
  </si>
  <si>
    <t>hailee@greeneacresprocessing.com</t>
  </si>
  <si>
    <t>https://www.greeneacresprocessing.com/about-us#:~:text=Meet%20the%20Founders-,Hailee%20Greene%2C%20CEO,-Hailee%20Greene%20is</t>
  </si>
  <si>
    <t>Siprocal</t>
  </si>
  <si>
    <t>Siprocal is a next-generation gaming distribution and engagement platform that leverages premier, direct audience access and insight.</t>
  </si>
  <si>
    <t>siprocal.com</t>
  </si>
  <si>
    <t>Ari Segal</t>
  </si>
  <si>
    <t>as@siprocal.com</t>
  </si>
  <si>
    <t>https://www.linkedin.com/in/ari-segal-9496ba20/</t>
  </si>
  <si>
    <t>Junior Achievement of Greater Boston</t>
  </si>
  <si>
    <t>Association, Education, Non Profit</t>
  </si>
  <si>
    <t>Junior Achievement of Greater Boston provides education about the economy, business, and entrepreneurship.</t>
  </si>
  <si>
    <t>greaterboston.ja.org</t>
  </si>
  <si>
    <t>https://www.linkedin.com/company/juniorachievementofgreaterboston/</t>
  </si>
  <si>
    <t>newmedia@ja.org</t>
  </si>
  <si>
    <t>1 (781) 373-1170</t>
  </si>
  <si>
    <t>Radhames Nova</t>
  </si>
  <si>
    <t>rnova@jagreaterboston.org</t>
  </si>
  <si>
    <t>https://www.linkedin.com/in/radhamesnova/</t>
  </si>
  <si>
    <t>Habitat for Humanity of Greater Portland</t>
  </si>
  <si>
    <t>Building Maintenance, Home Improvement, Non Profit</t>
  </si>
  <si>
    <t>Habitat for Humanity of Greater Portland is a non-profit organization that provides low-cost home repairs to homeowners</t>
  </si>
  <si>
    <t>habitatportlandme.org</t>
  </si>
  <si>
    <t>+(207) 772-2151</t>
  </si>
  <si>
    <t>Paul Lones</t>
  </si>
  <si>
    <t>paul@habitatportlandme.org</t>
  </si>
  <si>
    <t>https://habitatportlandme.org/about/</t>
  </si>
  <si>
    <t>BSWN (Black South West Network)</t>
  </si>
  <si>
    <t>BSWN is a provider of support services operating primarily in the South West developing National provision.</t>
  </si>
  <si>
    <t>blacksouthwestnetwork.org</t>
  </si>
  <si>
    <t>Department for Levelling Up, Housing and Communities</t>
  </si>
  <si>
    <t>Sado Jirde</t>
  </si>
  <si>
    <t>sado@bswn.org.uk</t>
  </si>
  <si>
    <t>https://www.blacksouthwestnetwork.org/director#:~:text=Sado%20Jirde,Director</t>
  </si>
  <si>
    <t>Connecticut Coalition to End Homelessness</t>
  </si>
  <si>
    <t>Communities, Homeless Shelter, Humanitarian, Non Profit</t>
  </si>
  <si>
    <t>Connecticut Coalition to End Homelessness is a nonprofit organization that provides homelessness services.</t>
  </si>
  <si>
    <t>cceh.org</t>
  </si>
  <si>
    <t>https://www.linkedin.com/company/connecticut-coalition-to-end-homelessness-inc-</t>
  </si>
  <si>
    <t>info@cceh.org</t>
  </si>
  <si>
    <t>860-721-7876</t>
  </si>
  <si>
    <t>Sarah Fox</t>
  </si>
  <si>
    <t>sfox@cceh.org</t>
  </si>
  <si>
    <t>https://www.linkedin.com/in/sarah-fox1/</t>
  </si>
  <si>
    <t>New Club Investment</t>
  </si>
  <si>
    <t>Akron, Ohio, United States</t>
  </si>
  <si>
    <t>New Club Investment is a company.</t>
  </si>
  <si>
    <t>1-330-472-9037</t>
  </si>
  <si>
    <t>Kellermeyer Bergensons Services</t>
  </si>
  <si>
    <t>Hospitality, Retail, Retail Technology</t>
  </si>
  <si>
    <t>Maumee, Ohio, United States</t>
  </si>
  <si>
    <t>Kellermeyer Bergensons Services continued success is founded on a clear vision of their impact on the people and industries they serve.</t>
  </si>
  <si>
    <t>kbs-services.com</t>
  </si>
  <si>
    <t>http://www.linkedin.com/company/kellermeyer-bergensons-services-llc</t>
  </si>
  <si>
    <t>sales@kbs-services.com</t>
  </si>
  <si>
    <t>(800) 537-1375</t>
  </si>
  <si>
    <t>Mark Minasian</t>
  </si>
  <si>
    <t>mminasian@kbs-services.com</t>
  </si>
  <si>
    <t>https://www.linkedin.com/in/mark-m-865997252/</t>
  </si>
  <si>
    <t>Farmers for Forests</t>
  </si>
  <si>
    <t>Agriculture, Environmental Consulting, Non Profit</t>
  </si>
  <si>
    <t>Farmers for Forests uses imaging technology to identify chances to enable and fund reforestation with Indian farmers.</t>
  </si>
  <si>
    <t>farmersforforests.org</t>
  </si>
  <si>
    <t>https://www.linkedin.com/company/farmersforforests</t>
  </si>
  <si>
    <t>hello@farmersforforests.org</t>
  </si>
  <si>
    <t>Krutika Ravishankar</t>
  </si>
  <si>
    <t>krutika@farmersforforests.org</t>
  </si>
  <si>
    <t>https://www.linkedin.com/in/krutikar/</t>
  </si>
  <si>
    <t>Lenny Learning</t>
  </si>
  <si>
    <t>Health Care, Non Profit, Personal Health</t>
  </si>
  <si>
    <t>Lenny Learning is an AI-powered curriculum that allows instructors to provide personalized health.</t>
  </si>
  <si>
    <t>lennylearning.org</t>
  </si>
  <si>
    <t>88-3347116</t>
  </si>
  <si>
    <t>Ting Gao</t>
  </si>
  <si>
    <t>ting@lennylearning.org</t>
  </si>
  <si>
    <t>https://www.linkedin.com/in/tingqgao/</t>
  </si>
  <si>
    <t>Dondever</t>
  </si>
  <si>
    <t>Audio/Visual Equipment, Content, Digital Entertainment</t>
  </si>
  <si>
    <t>Dondever offers television series and expands its portal's content offerings.</t>
  </si>
  <si>
    <t>dondever.com</t>
  </si>
  <si>
    <t>https://www.linkedin.com/company/dondever/</t>
  </si>
  <si>
    <t>hello@dondever.com</t>
  </si>
  <si>
    <t>Sergi Villaubí</t>
  </si>
  <si>
    <t>sergi@dondever.com</t>
  </si>
  <si>
    <t>https://www.linkedin.com/in/sergi-villaub%C3%AD-20b92829/</t>
  </si>
  <si>
    <t>The Massachusetts Alliance for Early College</t>
  </si>
  <si>
    <t>Communities, Education, Higher Education</t>
  </si>
  <si>
    <t>MA4EC is a cross-sector coalition that supports the community pipeline and put students on paths to economic mobility.</t>
  </si>
  <si>
    <t>ma4ec.org</t>
  </si>
  <si>
    <t>https://www.linkedin.com/company/ma4ec</t>
  </si>
  <si>
    <t>Erika Giampietro</t>
  </si>
  <si>
    <t>erika@ma4ec.org</t>
  </si>
  <si>
    <t>https://www.linkedin.com/in/pearsonerika/</t>
  </si>
  <si>
    <t>Haven Cognitus</t>
  </si>
  <si>
    <t>Haven Cognitus is a company.</t>
  </si>
  <si>
    <t>1-917-575-2643</t>
  </si>
  <si>
    <t>Esperanza Community Housing Corporation</t>
  </si>
  <si>
    <t>Charity, Communities, Health Care, Non Profit, Residential</t>
  </si>
  <si>
    <t>Esperanza Community Housing Corporation develops and preserves affordable housing, and empowers healthcare equity access for all.</t>
  </si>
  <si>
    <t>esperanzacommunityhousing.org</t>
  </si>
  <si>
    <t>https://www.linkedin.com/company/esperanzachc/</t>
  </si>
  <si>
    <t>info@esperanzacommunityhousing.org</t>
  </si>
  <si>
    <t>+1 213-748-7285</t>
  </si>
  <si>
    <t>Nancy Halpern Ibrahim</t>
  </si>
  <si>
    <t>nancy@esperanzacommunityhousing.org</t>
  </si>
  <si>
    <t>https://www.esperanzacommunityhousing.org/about-nancy-halpern-ibrahim</t>
  </si>
  <si>
    <t>Greater Newark Conservancy</t>
  </si>
  <si>
    <t>Finance, Legal, Management, Medical &amp; Science, Operations</t>
  </si>
  <si>
    <t>Greater Newark Conservancy promotes community collaboration at the crossroads of environmental, food, and racial justice.</t>
  </si>
  <si>
    <t>citybloom.org</t>
  </si>
  <si>
    <t>https://www.linkedin.com/company/greater-newark-conservancy</t>
  </si>
  <si>
    <t>The Pershing Square Foundation, Horizon Foundation for New Jersey</t>
  </si>
  <si>
    <t>Natasha S. Dyer</t>
  </si>
  <si>
    <t>ndyer@citybloom.org</t>
  </si>
  <si>
    <t>https://www.citybloom.org/about-us/staff.html</t>
  </si>
  <si>
    <t>Sensit!</t>
  </si>
  <si>
    <t>Automotive, B2B, Gaming, Industrial, Metaverse, Software</t>
  </si>
  <si>
    <t>Potsdam, Brandenburg, Germany</t>
  </si>
  <si>
    <t>Sensit! creates a state of the art user haptic experience</t>
  </si>
  <si>
    <t>sensit.tech</t>
  </si>
  <si>
    <t>https://www.linkedin.com/company/sensit-haptics</t>
  </si>
  <si>
    <t>info@sensit.tech</t>
  </si>
  <si>
    <t>Benjamin Heese</t>
  </si>
  <si>
    <t>benjamin.heese@sensit.tech</t>
  </si>
  <si>
    <t>https://www.linkedin.com/in/benjamin-heese-569a97b8/</t>
  </si>
  <si>
    <t>Aventiv Technologies</t>
  </si>
  <si>
    <t>Information Technology, Media and Entertainment, Software</t>
  </si>
  <si>
    <t>Addison, Texas, United States</t>
  </si>
  <si>
    <t>Aventiv is a diversified technology company that provides innovative solutions to customers in the corrections and government sectors.</t>
  </si>
  <si>
    <t>aventiv.com</t>
  </si>
  <si>
    <t>https://www.linkedin.com/company/aventiv-technologies/</t>
  </si>
  <si>
    <t>972-277-0300</t>
  </si>
  <si>
    <t>David A Abel</t>
  </si>
  <si>
    <t>dabel@aventiv.com</t>
  </si>
  <si>
    <t>https://www.linkedin.com/in/david-a-abel-43889/</t>
  </si>
  <si>
    <t>Affordable Housing Centers of Pennsylvania</t>
  </si>
  <si>
    <t>Affordable Housing Centers of Pennsylvania provides home ownership opportunities to low and moderate income households.</t>
  </si>
  <si>
    <t>ahcopa.org</t>
  </si>
  <si>
    <t>https://www.linkedin.com/company/affordable-housing-centers-of-pennsylvania/about/</t>
  </si>
  <si>
    <t>info@ahcopa.org</t>
  </si>
  <si>
    <t>Kenneth Bigos</t>
  </si>
  <si>
    <t>kbigos@ahcopa.org</t>
  </si>
  <si>
    <t>https://www.linkedin.com/in/kenneth-bigos-0819b148/</t>
  </si>
  <si>
    <t>iCouldBe.org</t>
  </si>
  <si>
    <t>Education, Non Profit, Online Forums</t>
  </si>
  <si>
    <t>iCouldBe is a digital platform that provides mentorship and professional advice to the students.</t>
  </si>
  <si>
    <t>icouldbe.org</t>
  </si>
  <si>
    <t>https://www.linkedin.com/company/icouldbe.org</t>
  </si>
  <si>
    <t>liz@icouldbe.org</t>
  </si>
  <si>
    <t>+64 6-895 6044</t>
  </si>
  <si>
    <t>Kate Schrauth</t>
  </si>
  <si>
    <t>kate@icouldbe.org</t>
  </si>
  <si>
    <t>https://www.linkedin.com/in/kateschrauth/</t>
  </si>
  <si>
    <t>Passaic County Habitat for Humanity</t>
  </si>
  <si>
    <t>Passaic County Habitat for Humanity is a non profit organization working to ensure affordable home-ownership and community redevelopment.</t>
  </si>
  <si>
    <t>habitatpc.org</t>
  </si>
  <si>
    <t>https://www.linkedin.com/company/passaic-county-habitat-for-humanity/</t>
  </si>
  <si>
    <t>office@habitatpc.org</t>
  </si>
  <si>
    <t>Scott M. Millard</t>
  </si>
  <si>
    <t>scott@habitatpc.org</t>
  </si>
  <si>
    <t>https://www.habitatpc.org/team#:~:text=Scott%20M.%20Millard%0AChief%20Executive%20Officer</t>
  </si>
  <si>
    <t>CAPS Network</t>
  </si>
  <si>
    <t>CAPS Network provides learning programs and professional skill development courses to open new job opportunities.</t>
  </si>
  <si>
    <t>yourcapsnetwork.org</t>
  </si>
  <si>
    <t>https://www.linkedin.com/company/caps-network/</t>
  </si>
  <si>
    <t>+913.239.5900</t>
  </si>
  <si>
    <t>Corey Mohn</t>
  </si>
  <si>
    <t>corey@yourcapsnetwork.org</t>
  </si>
  <si>
    <t>https://www.linkedin.com/in/coreymohn/</t>
  </si>
  <si>
    <t>Mobius Institute</t>
  </si>
  <si>
    <t>Education, Skill Assessment, Training</t>
  </si>
  <si>
    <t>Fort Myers, Florida, United States</t>
  </si>
  <si>
    <t>Mobius Institute offers public courses, on-site training, and web-based education.</t>
  </si>
  <si>
    <t>mobiusinstitute.com</t>
  </si>
  <si>
    <t>https://www.linkedin.com/company/mobius-institute</t>
  </si>
  <si>
    <t>learn@mobiusinstitute.com</t>
  </si>
  <si>
    <t>(+1) 239-600-6828</t>
  </si>
  <si>
    <t>Battery Ventures</t>
  </si>
  <si>
    <t>Jason Tranter</t>
  </si>
  <si>
    <t>jason.tranter@mobiusinstitute.com</t>
  </si>
  <si>
    <t>https://www.crunchbase.com/person/jason-tranter-8b76</t>
  </si>
  <si>
    <t>Wizso</t>
  </si>
  <si>
    <t>Environmental Consulting, Service Industry</t>
  </si>
  <si>
    <t>Wizso provides a color and odor wizso in the toilet rather than flushing it.</t>
  </si>
  <si>
    <t>wizso.com</t>
  </si>
  <si>
    <t>Market Operator Services Limited</t>
  </si>
  <si>
    <t>Mark Gilligan</t>
  </si>
  <si>
    <t>mark@wizso.com</t>
  </si>
  <si>
    <t>https://www.linkedin.com/in/mark-gilligan-5662098/</t>
  </si>
  <si>
    <t>PAL-V</t>
  </si>
  <si>
    <t>Aerospace, Air Transportation, Automotive, Manufacturing</t>
  </si>
  <si>
    <t>Raamsdonkveer, Noord-Brabant, The Netherlands</t>
  </si>
  <si>
    <t>PAL-V is changing the future of mobility, by making aviation practical and efficient for personal use</t>
  </si>
  <si>
    <t>pal-v.com</t>
  </si>
  <si>
    <t>https://www.linkedin.com/company/pal-v-europe-n.v.</t>
  </si>
  <si>
    <t>geninfo@pal-v.com</t>
  </si>
  <si>
    <t>Loggia Investment</t>
  </si>
  <si>
    <t>Robert Dingemanse</t>
  </si>
  <si>
    <t>dingemanse@pal-v.com</t>
  </si>
  <si>
    <t>https://www.linkedin.com/in/robert-dingemanse-a643929/</t>
  </si>
  <si>
    <t>SaferStreet Solutions</t>
  </si>
  <si>
    <t>SaferStreet Solutions provides the most effective solutions to reducing distracted driving and increasing seat belt use.</t>
  </si>
  <si>
    <t>saferstreetsolutions.com</t>
  </si>
  <si>
    <t>Timothy Hogan</t>
  </si>
  <si>
    <t>timhogan@saferstreetsolutions.com</t>
  </si>
  <si>
    <t>https://www.linkedin.com/in/hogantimothy/</t>
  </si>
  <si>
    <t>Affordable Housing Partnership of the Capital Region</t>
  </si>
  <si>
    <t>Homeless Shelter, Non Profit, Real Estate</t>
  </si>
  <si>
    <t>Affordable Housing Partnership of the Capital Region promotes affordable homeownership through programs in New York's Capital Region.</t>
  </si>
  <si>
    <t>ahphome.org</t>
  </si>
  <si>
    <t>https://www.linkedin.com/company/affordable-housing-partnership-of-the-capital-region/</t>
  </si>
  <si>
    <t>info@ahphome.org</t>
  </si>
  <si>
    <t>+1 518-434-1730</t>
  </si>
  <si>
    <t>Susan Cotner</t>
  </si>
  <si>
    <t>scotner@ahphome.org</t>
  </si>
  <si>
    <t>https://www.linkedin.com/in/susan-cotner-b4aa4b14/</t>
  </si>
  <si>
    <t>Saranac Partners</t>
  </si>
  <si>
    <t>Saranac Partners offers clients partnership in their financial activities.</t>
  </si>
  <si>
    <t>saranacpartners.com</t>
  </si>
  <si>
    <t>https://www.linkedin.com/company/saranacpartners/</t>
  </si>
  <si>
    <t>enquiries@saranacpartners.com</t>
  </si>
  <si>
    <t>+44 2075095700</t>
  </si>
  <si>
    <t>Walter Global Asset Management, Inc.</t>
  </si>
  <si>
    <t>Daniel Green</t>
  </si>
  <si>
    <t>daniel.green@saranacpartners.com</t>
  </si>
  <si>
    <t>https://www.linkedin.com/in/dangreenprofile/</t>
  </si>
  <si>
    <t>Free Our Vote</t>
  </si>
  <si>
    <t>Free Our Vote is a nonpartisan, non-profit group dedicated to reincorporating returned citizens into the electorate.</t>
  </si>
  <si>
    <t>freeourvote.com</t>
  </si>
  <si>
    <t>info@freeourvote.com</t>
  </si>
  <si>
    <t>Alexander Billy</t>
  </si>
  <si>
    <t>alexanderbilly@freeourvote.com</t>
  </si>
  <si>
    <t>https://www.linkedin.com/in/alexanderrbilly/</t>
  </si>
  <si>
    <t>Bridge House Transition Shelter</t>
  </si>
  <si>
    <t>Homeless Shelter, Non Profit, Social, Social Impact</t>
  </si>
  <si>
    <t>Plymouth, Minnesota, United States</t>
  </si>
  <si>
    <t>Bridge House Transition Shelter provides emergency shelter, food, and job training to over 175 individuals and families annually.</t>
  </si>
  <si>
    <t>tbhshelter.org</t>
  </si>
  <si>
    <t>bridgehouseinc@gmail.com</t>
  </si>
  <si>
    <t>+1 603-960-1746</t>
  </si>
  <si>
    <t>Cathy Bentwood</t>
  </si>
  <si>
    <t>https://tbhshelter.org/who-we-are/staff.html</t>
  </si>
  <si>
    <t>Our Roots</t>
  </si>
  <si>
    <t>Health Care, Mental Health, Non Profit</t>
  </si>
  <si>
    <t>Our Roots offers online coaching to promote prenatal mental health in low-income communities of color.</t>
  </si>
  <si>
    <t>ourroots.community</t>
  </si>
  <si>
    <t>Priya Iyer</t>
  </si>
  <si>
    <t>priya@ourroots.community</t>
  </si>
  <si>
    <t>https://www.linkedin.com/in/priya-iyer04/</t>
  </si>
  <si>
    <t>Lytng</t>
  </si>
  <si>
    <t>Lytng is a company.</t>
  </si>
  <si>
    <t>1-619-405-5983</t>
  </si>
  <si>
    <t>ineedana.com</t>
  </si>
  <si>
    <t>ineedana.com is a search engine for factual abortion information that connects consumers to healthcare.</t>
  </si>
  <si>
    <t>https://www.linkedin.com/company/ineedana-com/</t>
  </si>
  <si>
    <t>Rebecca Nall</t>
  </si>
  <si>
    <t>rebecca@ineedana.com</t>
  </si>
  <si>
    <t>https://www.linkedin.com/in/rebeccaln/</t>
  </si>
  <si>
    <t>GraphLinq Protocol</t>
  </si>
  <si>
    <t>GraphLinq Protocol is the no-code protocol for building on Blockchain that automates and performs actions based on events triggered.</t>
  </si>
  <si>
    <t>graphlinq.io</t>
  </si>
  <si>
    <t>https://www.linkedin.com/company/graphlinq-protocol</t>
  </si>
  <si>
    <t>DWF Labs</t>
  </si>
  <si>
    <t>John Bussiculo</t>
  </si>
  <si>
    <t>john@graphlinq.io</t>
  </si>
  <si>
    <t>https://www.linkedin.com/in/john-r-bussiculo/</t>
  </si>
  <si>
    <t>Housing Alliance Delaware</t>
  </si>
  <si>
    <t>Housing Alliance Delaware is a non-profit organization working to end homelessness and promote vibrant communities.</t>
  </si>
  <si>
    <t>housingalliancede.org</t>
  </si>
  <si>
    <t>intake@housingalliancede.org</t>
  </si>
  <si>
    <t>+1 302-654-0126</t>
  </si>
  <si>
    <t>Rachel Stucker</t>
  </si>
  <si>
    <t>rstucker@housingalliancede.org</t>
  </si>
  <si>
    <t>https://www.housingalliancede.org/abouthad</t>
  </si>
  <si>
    <t>Dream King Movie</t>
  </si>
  <si>
    <t>Castle Rock, Colorado, United States</t>
  </si>
  <si>
    <t>Dream King Movie is a company.</t>
  </si>
  <si>
    <t>1-949-858-4740</t>
  </si>
  <si>
    <t>Metro Interfaith Housing Management</t>
  </si>
  <si>
    <t>Binghamton, New York, United States</t>
  </si>
  <si>
    <t>Metro Interfaith Housing Management provides housing needs for low income and handicapped people.</t>
  </si>
  <si>
    <t>metrointerfaith.org</t>
  </si>
  <si>
    <t>https://www.linkedin.com/company/mmpi-inc</t>
  </si>
  <si>
    <t>+1 607 772 6766</t>
  </si>
  <si>
    <t>Laurie Rhinehart</t>
  </si>
  <si>
    <t>https://www.linkedin.com/in/laurie-rhinehart-33415b52/</t>
  </si>
  <si>
    <t>Investigative Journalism Foundation</t>
  </si>
  <si>
    <t>Journalism, Non Profit</t>
  </si>
  <si>
    <t>The Investigative Journalism Foundation is a nonprofit newsroom dedicated to public interest journalism.</t>
  </si>
  <si>
    <t>theijf.org</t>
  </si>
  <si>
    <t>https://www.linkedin.com/company/investigative-journalism-foundation/</t>
  </si>
  <si>
    <t>Zane Schwartz</t>
  </si>
  <si>
    <t>zane.schwartz@theijf.org</t>
  </si>
  <si>
    <t>https://www.linkedin.com/in/zaneschwartz/</t>
  </si>
  <si>
    <t>Uprooted Academy</t>
  </si>
  <si>
    <t>Children, Non Profit</t>
  </si>
  <si>
    <t>Uprooted Academy is a virtual community center for kids of color navigating the high school-to-career path.</t>
  </si>
  <si>
    <t>uprootedacademy.org</t>
  </si>
  <si>
    <t>https://www.linkedin.com/company/uprootedacademy</t>
  </si>
  <si>
    <t>Tiffany Green</t>
  </si>
  <si>
    <t>tiffany@uprootedacademy.org</t>
  </si>
  <si>
    <t>https://www.linkedin.com/in/tiffanyngreen/</t>
  </si>
  <si>
    <t>Skye Renewables</t>
  </si>
  <si>
    <t>Electronics, Renewable Energy, Semiconductor</t>
  </si>
  <si>
    <t>Skye Renewables is a solar company that provides energy as a service.</t>
  </si>
  <si>
    <t>skyerenewables.com</t>
  </si>
  <si>
    <t>https://www.linkedin.com/company/skye-renewables</t>
  </si>
  <si>
    <t>jgoh@skyerenewables.com</t>
  </si>
  <si>
    <t>British International Investment, Idemitsu Kosan, Seacef</t>
  </si>
  <si>
    <t>Ross Coull</t>
  </si>
  <si>
    <t>rcoull@skyerenewables.com</t>
  </si>
  <si>
    <t>https://www.linkedin.com/in/ross-coull/</t>
  </si>
  <si>
    <t>Program Productions, Inc.</t>
  </si>
  <si>
    <t>Broadcasting, Internet, News, Social Media</t>
  </si>
  <si>
    <t>Lombard, Illinois, United States</t>
  </si>
  <si>
    <t>Program Productions, Inc. is a broadcast media company based in Illinois.</t>
  </si>
  <si>
    <t>programproductions.com</t>
  </si>
  <si>
    <t>https://www.linkedin.com/company/program-productions-inc-</t>
  </si>
  <si>
    <t>800-305-0553</t>
  </si>
  <si>
    <t>Integrum Holdings</t>
  </si>
  <si>
    <t>Scott West</t>
  </si>
  <si>
    <t>swest@programproductions.com</t>
  </si>
  <si>
    <t>https://www.linkedin.com/in/scottcwest/</t>
  </si>
  <si>
    <t>East Brooklyn Congregations</t>
  </si>
  <si>
    <t>Communities, Homeless Shelter, Non Profit, Social Impact</t>
  </si>
  <si>
    <t>East Brooklyn Congregations is a non-profit organization that works to resolve housing affordability crisis and other issues.</t>
  </si>
  <si>
    <t>ebc-iaf.org</t>
  </si>
  <si>
    <t>Rebuilding Together of Greater Burlington</t>
  </si>
  <si>
    <t>Home Improvement, Homeless Shelter, Non Profit, Social Impact</t>
  </si>
  <si>
    <t>Rebuilding Together of Greater Burlington provides free, critical home repairs to low-income seniors, veterans, and working families.</t>
  </si>
  <si>
    <t>rebuildingtogetherburlington.org</t>
  </si>
  <si>
    <t>rebuildingtogethergb@gmail.com</t>
  </si>
  <si>
    <t>+(802) 860-9200</t>
  </si>
  <si>
    <t>Arlene Clokey</t>
  </si>
  <si>
    <t>https://www.rebuildingtogetherburlington.org/event</t>
  </si>
  <si>
    <t>O-Lab</t>
  </si>
  <si>
    <t>Education, Non Profit</t>
  </si>
  <si>
    <t>Origin Learning Fund believes that everyone, regardless of skin color, language spoken deserves access to a 21st-century education.</t>
  </si>
  <si>
    <t>originlearningfund.org</t>
  </si>
  <si>
    <t>https://www.linkedin.com/company/fundacionelorigen</t>
  </si>
  <si>
    <t>Tania Rosas</t>
  </si>
  <si>
    <t>tania@fundacionelorigen.org</t>
  </si>
  <si>
    <t>https://www.originlearningfund.org/contact/#:~:text=Tania%20Rosas%0AFounder%20and%20CEO%0Atania%40fundacionelorigen.org</t>
  </si>
  <si>
    <t>The Housing Collective</t>
  </si>
  <si>
    <t>Bridgeport, Connecticut, United States</t>
  </si>
  <si>
    <t>The Housing Collective is a non-profit organization working to provide affordable housing options to everyone.</t>
  </si>
  <si>
    <t>thehousingcollective.org</t>
  </si>
  <si>
    <t>https://www.linkedin.com/company/thehousingcollective</t>
  </si>
  <si>
    <t>+203.579.3180</t>
  </si>
  <si>
    <t>David Rich</t>
  </si>
  <si>
    <t>david@thehousingcollective.org</t>
  </si>
  <si>
    <t>https://www.linkedin.com/in/david-rich-7a8a235/</t>
  </si>
  <si>
    <t>Wilmington Neighborhood Conservancy Land Bank</t>
  </si>
  <si>
    <t>Association, Non Profit, Real Estate</t>
  </si>
  <si>
    <t>Wilmington Neighborhood Conservancy Land Bank is a non-profit organization that offers property donation and buying services.</t>
  </si>
  <si>
    <t>wilmingtonlandbank.org</t>
  </si>
  <si>
    <t>ndicostanza@wilmingtonlandbank.org</t>
  </si>
  <si>
    <t>1 302-746-6009</t>
  </si>
  <si>
    <t>Ray Saccomandi</t>
  </si>
  <si>
    <t>ray.saccomandi@wilmingtonlandbank.org</t>
  </si>
  <si>
    <t>https://wilmingtonlandbank.org/about/</t>
  </si>
  <si>
    <t>Veterans Outreach of Pennsylvania</t>
  </si>
  <si>
    <t>Harrisburg, Pennsylvania, United States</t>
  </si>
  <si>
    <t>Veterans Outreach of Pennsylvania is non-profit organization that caters to the needs of Veterans experiencing homelessness</t>
  </si>
  <si>
    <t>veteransoutreachofpa.org</t>
  </si>
  <si>
    <t>info@veteransoutreachofpa.org</t>
  </si>
  <si>
    <t>Tom Zimmerman</t>
  </si>
  <si>
    <t>tom@veteransoutreachofpa.org</t>
  </si>
  <si>
    <t>https://www.veteransoutreachofpa.org/board-of-directors</t>
  </si>
  <si>
    <t>Rebuilding Together Atlanta</t>
  </si>
  <si>
    <t>Rebuilding Together Atlanta is a non-profit organization dedicated to preserving and revitalizing homes and communities in Metro Atlanta.</t>
  </si>
  <si>
    <t>rebuildingtogether-atlanta.org</t>
  </si>
  <si>
    <t>https://www.linkedin.com/company/rebuildingtogether-atlanta/</t>
  </si>
  <si>
    <t>info@rebuildingtogether-atlanta.org</t>
  </si>
  <si>
    <t>+1 404-505-5599</t>
  </si>
  <si>
    <t>Nichelle Adamson</t>
  </si>
  <si>
    <t>nichelle@rebuildingtogether-atlanta.org</t>
  </si>
  <si>
    <t>https://www.linkedin.com/in/nichelle-mitchem-adamson-esq-063b666/</t>
  </si>
  <si>
    <t>Stackfield</t>
  </si>
  <si>
    <t>Apps, Collaborative Consumption, Communications Infrastructure, Email, File Sharing, Messaging</t>
  </si>
  <si>
    <t>Stackfield offers you a selection of tools that every team needs to get the daily work done.</t>
  </si>
  <si>
    <t>stackfield.com</t>
  </si>
  <si>
    <t>https://www.linkedin.com/company/stackfield</t>
  </si>
  <si>
    <t>Nordwind Growth</t>
  </si>
  <si>
    <t>Cristian Mudure</t>
  </si>
  <si>
    <t>mudure@stackfield.com</t>
  </si>
  <si>
    <t>https://www.linkedin.com/in/cristian-mudure-9506183/</t>
  </si>
  <si>
    <t>Future Super</t>
  </si>
  <si>
    <t>Future Super provides renewable energy investment and fund management services.</t>
  </si>
  <si>
    <t>futuresuper.com.au</t>
  </si>
  <si>
    <t>https://www.linkedin.com/company/future-super/</t>
  </si>
  <si>
    <t>Giant Leap Fund</t>
  </si>
  <si>
    <t>Simon Sheikh</t>
  </si>
  <si>
    <t>simonsheikh@futuresuper.com.au</t>
  </si>
  <si>
    <t>https://theorg.com/org/future-super/org-chart/simon-sheikh</t>
  </si>
  <si>
    <t>Enlite Research</t>
  </si>
  <si>
    <t>Commercial, Commercial Real Estate</t>
  </si>
  <si>
    <t>Enlite is disrupting the traditional ways of managing buildings by its wireless Building Management System - Know Your Building™.</t>
  </si>
  <si>
    <t>enliteresearch.com</t>
  </si>
  <si>
    <t>https://www.linkedin.com/company/enliteresearch</t>
  </si>
  <si>
    <t>connect@enliteresearch.com</t>
  </si>
  <si>
    <t>Panasonic Ignition</t>
  </si>
  <si>
    <t>Gaurav Bali</t>
  </si>
  <si>
    <t>gb@enliteresearch.com</t>
  </si>
  <si>
    <t>https://www.linkedin.com/in/gaurav-bali-9498b367/</t>
  </si>
  <si>
    <t>Rockland’s Home for Heroes</t>
  </si>
  <si>
    <t>Pearl River, New York, United States</t>
  </si>
  <si>
    <t>Rockland’s Home for Heroes is a non-profit organization that provides housing units to veterans facing homelessness.</t>
  </si>
  <si>
    <t>rocklandhomesforheroes.org</t>
  </si>
  <si>
    <t>+ (845) 323-2329</t>
  </si>
  <si>
    <t>John Murphy</t>
  </si>
  <si>
    <t>john@rocklandhomesforheroes.org</t>
  </si>
  <si>
    <t>https://rocklandhomesforheroes.org/contact/</t>
  </si>
  <si>
    <t>Sayres Defense</t>
  </si>
  <si>
    <t>Office Administration, Risk Management, Security</t>
  </si>
  <si>
    <t>Sayres Defense offers significant acquisition, engineering, operations, security, and training support to government clients.</t>
  </si>
  <si>
    <t>sayresdefense.com</t>
  </si>
  <si>
    <t>https://www.linkedin.com/company/sayres-and-associates-corp</t>
  </si>
  <si>
    <t>1-202-355-0922</t>
  </si>
  <si>
    <t>Granite Creek Partners</t>
  </si>
  <si>
    <t>Tim Reardon</t>
  </si>
  <si>
    <t>tim.reardon@sayresdefense.com</t>
  </si>
  <si>
    <t>https://www.sayresdefense.com/our-team#:~:text=Chief%20Executive%20Officer,TIM%20REARDON</t>
  </si>
  <si>
    <t>Cluster Protocol</t>
  </si>
  <si>
    <t>Cluster Protocol is a decentralized artificial intelligence model builder to create github of decentralized artificial intelligence models.</t>
  </si>
  <si>
    <t>clusterprotocol.io</t>
  </si>
  <si>
    <t>https://www.linkedin.com/company/clusterprotocol</t>
  </si>
  <si>
    <t>Pivot</t>
  </si>
  <si>
    <t>Prateek Bhatia</t>
  </si>
  <si>
    <t>prateek@clusterprotocol.io</t>
  </si>
  <si>
    <t>https://www.clusterprotocol.ai/</t>
  </si>
  <si>
    <t>FinServ Foundation</t>
  </si>
  <si>
    <t>Omaha, Nebraska, United States</t>
  </si>
  <si>
    <t>FinServ Foundation is supports of a number of financial services industry leaders.</t>
  </si>
  <si>
    <t>finservfoundation.org</t>
  </si>
  <si>
    <t>https://www.linkedin.com/company/finserv-foundation</t>
  </si>
  <si>
    <t>(402)315-5871</t>
  </si>
  <si>
    <t>Jamie Hopkins</t>
  </si>
  <si>
    <t>https://www.linkedin.com/in/jamiehopkinsfinancialservices/</t>
  </si>
  <si>
    <t>Asari AI</t>
  </si>
  <si>
    <t>Artificial Intelligence (AI), Machine Learning</t>
  </si>
  <si>
    <t>Asari AI builds AI that plans, abstracts, verifies, and discovers new skills and knowledge.</t>
  </si>
  <si>
    <t>asari.ai</t>
  </si>
  <si>
    <t>https://www.linkedin.com/company/asari-ai/about/</t>
  </si>
  <si>
    <t>Stephan Zheng</t>
  </si>
  <si>
    <t>stephan@asari.ai</t>
  </si>
  <si>
    <t>https://www.linkedin.com/in/stephanzheng/</t>
  </si>
  <si>
    <t>Credit Canary</t>
  </si>
  <si>
    <t>Advice, Consulting, Credit, Financial Services</t>
  </si>
  <si>
    <t>Credit Canary is a debt services agency that provides solutions and services to borrowers facing financial distress.</t>
  </si>
  <si>
    <t>creditcanary.co.uk</t>
  </si>
  <si>
    <t>https://www.linkedin.com/company/credit-canary/</t>
  </si>
  <si>
    <t>Haatch</t>
  </si>
  <si>
    <t>James Fell</t>
  </si>
  <si>
    <t>jim@creditcanary.co.uk</t>
  </si>
  <si>
    <t>https://www.linkedin.com/in/jamesafell/</t>
  </si>
  <si>
    <t>Totempole Inc</t>
  </si>
  <si>
    <t>Information Services, Marketplace, Mobile Apps, Software</t>
  </si>
  <si>
    <t>Totempole Inc is a resource combining layered mapping, data analytics, and AI to distribute information.</t>
  </si>
  <si>
    <t>totempoleinc.com</t>
  </si>
  <si>
    <t>https://www.linkedin.com/in/totempresident</t>
  </si>
  <si>
    <t>donturner@totempoleapp.com</t>
  </si>
  <si>
    <t>Vance Bell</t>
  </si>
  <si>
    <t>vancebell@totempoleinc.com</t>
  </si>
  <si>
    <t>https://www.linkedin.com/in/f-vance-bell-a49a9385/</t>
  </si>
  <si>
    <t>AvAir</t>
  </si>
  <si>
    <t>Air Transportation</t>
  </si>
  <si>
    <t>AvAir has steadily grown into a global market leader.</t>
  </si>
  <si>
    <t>avair.aero</t>
  </si>
  <si>
    <t>https://www.linkedin.com/company/av-air-inc-/</t>
  </si>
  <si>
    <t>+1 (844) 692-8247</t>
  </si>
  <si>
    <t>Mike Bianco</t>
  </si>
  <si>
    <t>mike@avair.aero</t>
  </si>
  <si>
    <t>https://www.linkedin.com/in/mike-bianco-4b708b13/</t>
  </si>
  <si>
    <t>Distance Learning Center</t>
  </si>
  <si>
    <t>Distance Learning Center is a non-profit corporation that focused on developing programs.</t>
  </si>
  <si>
    <t>thedistancelearningcenter.org</t>
  </si>
  <si>
    <t>pstpmarc@gmail.com</t>
  </si>
  <si>
    <t>267. 238. 2900</t>
  </si>
  <si>
    <t>Moses Williams</t>
  </si>
  <si>
    <t>moseswilliams@thedistancelearningcenter.org</t>
  </si>
  <si>
    <t>https://thedistancelearningcenter.org/contact-distance-learning-center/</t>
  </si>
  <si>
    <t>IrisMed</t>
  </si>
  <si>
    <t>Artificial Intelligence (AI), B2B, Enterprise Software, FinTech, Generative AI, Health Care, SaaS</t>
  </si>
  <si>
    <t>AI Agents for Medical Back Office</t>
  </si>
  <si>
    <t>irismed.co</t>
  </si>
  <si>
    <t>https://www.linkedin.com/company/irismed-ai/</t>
  </si>
  <si>
    <t>hello@irismed.co</t>
  </si>
  <si>
    <t>Han Jing</t>
  </si>
  <si>
    <t>han@irismed.co</t>
  </si>
  <si>
    <t>https://www.linkedin.com/in/hjing/</t>
  </si>
  <si>
    <t>Oklahoma Women in Technology</t>
  </si>
  <si>
    <t>OKWIT is a nonprofit organization of technology professionals dedicated to closing the gender gap in STEM disciplines.</t>
  </si>
  <si>
    <t>okwit.org</t>
  </si>
  <si>
    <t>https://www.linkedin.com/company/oklahoma-women-in-technology/</t>
  </si>
  <si>
    <t>Alli Rodgers</t>
  </si>
  <si>
    <t>arodgers@okwit.org</t>
  </si>
  <si>
    <t>https://www.okwit.org/our-team#:~:text=Alli%20Rodgers,President</t>
  </si>
  <si>
    <t>LiveTune</t>
  </si>
  <si>
    <t>San Juan Capistrano, California, United States</t>
  </si>
  <si>
    <t>LiveTune is a company.</t>
  </si>
  <si>
    <t>1 9494410563</t>
  </si>
  <si>
    <t>Angel Trains</t>
  </si>
  <si>
    <t>Railroad, Transportation</t>
  </si>
  <si>
    <t>Derby, Derby, United Kingdom</t>
  </si>
  <si>
    <t>Angel Trains is a Britain's train leasing companies and has been an owner and lessor of rolling stock since 1994.</t>
  </si>
  <si>
    <t>angeltrains.co.uk</t>
  </si>
  <si>
    <t>https://www.linkedin.com/company/angel-trains/</t>
  </si>
  <si>
    <t>communications@angeltrains.co.uk</t>
  </si>
  <si>
    <t>+44 (0)20 7592 0500</t>
  </si>
  <si>
    <t>Arjun Infrastructure Partners, University Pension Plan Ontario, Arjun Infrastructure Partners</t>
  </si>
  <si>
    <t>Malcolm Brown</t>
  </si>
  <si>
    <t>malcolm.brown@angeltrains.co.uk</t>
  </si>
  <si>
    <t>https://www.linkedin.com/in/malcolm-brown-a7b06b18/</t>
  </si>
  <si>
    <t>IZNES</t>
  </si>
  <si>
    <t>Asset Management, Blockchain, Financial Services</t>
  </si>
  <si>
    <t>Iznes is the pan-european record-keeping platform for funds.</t>
  </si>
  <si>
    <t>iznes.io</t>
  </si>
  <si>
    <t>https://www.linkedin.com/company/iznes</t>
  </si>
  <si>
    <t>Christophe Lepitre</t>
  </si>
  <si>
    <t>christophe.lepitre@iznes.io</t>
  </si>
  <si>
    <t>https://www.linkedin.com/in/christophe-lepitre-62a4811/</t>
  </si>
  <si>
    <t>foregather.io</t>
  </si>
  <si>
    <t>3D Technology, Cloud Management, Hospitality</t>
  </si>
  <si>
    <t>Saas platform</t>
  </si>
  <si>
    <t>info@foregather.io</t>
  </si>
  <si>
    <t>Virtual Society Foundation</t>
  </si>
  <si>
    <t>Virtual Society Foundation enables a digital first economy that empowers anyone with an internet connection.</t>
  </si>
  <si>
    <t>virtualsociety.foundation</t>
  </si>
  <si>
    <t>MSquared</t>
  </si>
  <si>
    <t>Paul Thomas</t>
  </si>
  <si>
    <t>pthomas@virtualsociety.foundation</t>
  </si>
  <si>
    <t>https://finance.yahoo.com/news/virtual-society-foundation-launches-create-170000635.html</t>
  </si>
  <si>
    <t>Emerald Bay Risk Solutions</t>
  </si>
  <si>
    <t>Morristown, New Jersey, United States</t>
  </si>
  <si>
    <t>Emerald Bay Risk Solutions operates as an insurance company.</t>
  </si>
  <si>
    <t>emeraldbayrisk.com</t>
  </si>
  <si>
    <t>https://www.linkedin.com/company/emerald-bay-risk-solutions/</t>
  </si>
  <si>
    <t>Bain Capital Insurance</t>
  </si>
  <si>
    <t>Dave Ingrey</t>
  </si>
  <si>
    <t>dave.ingrey@emeraldbayrisk.com</t>
  </si>
  <si>
    <t>https://www.emeraldbayrisk.com/leadership</t>
  </si>
  <si>
    <t>Certchain</t>
  </si>
  <si>
    <t>Construction, SaaS, Software</t>
  </si>
  <si>
    <t>Viken, Troms, Norway</t>
  </si>
  <si>
    <t>Certchain is a digital SaaS platform for the construction industry.</t>
  </si>
  <si>
    <t>certchain.net</t>
  </si>
  <si>
    <t>https://www.linkedin.com/company/certchain-limited</t>
  </si>
  <si>
    <t>contact@certchain.net</t>
  </si>
  <si>
    <t>+47 9 221 9784</t>
  </si>
  <si>
    <t>Stephen Holt-Bjørnerud</t>
  </si>
  <si>
    <t>stephen@certchain.net</t>
  </si>
  <si>
    <t>https://www.linkedin.com/in/stevehbjorn/</t>
  </si>
  <si>
    <t>Sypher</t>
  </si>
  <si>
    <t>Financial Services, Insurance, Property Insurance</t>
  </si>
  <si>
    <t>InsurTech, Insurance, PropTech, Reinsurance, (Re)Insurance</t>
  </si>
  <si>
    <t>getsypher.com</t>
  </si>
  <si>
    <t>https://www.linkedin.com/company/sypher-inc/?viewAsMember=true</t>
  </si>
  <si>
    <t>info@getsypher.com</t>
  </si>
  <si>
    <t>888-391-0264</t>
  </si>
  <si>
    <t>Subhashish Dutta</t>
  </si>
  <si>
    <t>sdutta@getsypher.com</t>
  </si>
  <si>
    <t>https://www.linkedin.com/in/subhashish-dutta-6720a63/</t>
  </si>
  <si>
    <t>Blood Cancer UK</t>
  </si>
  <si>
    <t>Funding Platform, Health Care, Health Diagnostics, Medical, Non Profit</t>
  </si>
  <si>
    <t>Blood Cancer UK is a community dedicated to beating blood cancer by funding research and supporting those affected.</t>
  </si>
  <si>
    <t>bloodcancer.org.uk</t>
  </si>
  <si>
    <t>https://www.linkedin.com/company/bloodcanceruk/</t>
  </si>
  <si>
    <t>support@bloodcancer.org.uk</t>
  </si>
  <si>
    <t>+44 808 208 0888</t>
  </si>
  <si>
    <t>Bristol-Myers Squibb</t>
  </si>
  <si>
    <t>Helen Rowntree</t>
  </si>
  <si>
    <t>hrowntree@bloodcancer.org.uk</t>
  </si>
  <si>
    <t>https://www.linkedin.com/in/helen-rowntree-3558135a/</t>
  </si>
  <si>
    <t>Stûv</t>
  </si>
  <si>
    <t>Energy, Industrial Design, Manufacturing</t>
  </si>
  <si>
    <t>Bois-de-villers, Namur, Belgium</t>
  </si>
  <si>
    <t>Stûv is a designer and manufacturer of wood-burning appliances.</t>
  </si>
  <si>
    <t>stuv.com</t>
  </si>
  <si>
    <t>https://www.linkedin.com/company/st-v-s.a./</t>
  </si>
  <si>
    <t>info@stuv.com</t>
  </si>
  <si>
    <t>+32 81434796</t>
  </si>
  <si>
    <t>Jean-François Sidler</t>
  </si>
  <si>
    <t>jsi@stuv.com</t>
  </si>
  <si>
    <t>https://www.linkedin.com/in/jean-fran%C3%A7ois-sidler-b953724/?originalSubdomain=be</t>
  </si>
  <si>
    <t>X Square</t>
  </si>
  <si>
    <t>X Square is a company aiming to create a universal brain-cerebellum system for robots, encompassing capabilities from perception to action.</t>
  </si>
  <si>
    <t>UnityVC, Legend Star</t>
  </si>
  <si>
    <t>Hyoshii Farm</t>
  </si>
  <si>
    <t>Bandung, Jawa Barat, Indonesia</t>
  </si>
  <si>
    <t>Hyoshii is an agri-biotech company that grows the finest premium produce in Indonesia.</t>
  </si>
  <si>
    <t>hyoshii.com</t>
  </si>
  <si>
    <t>https://www.linkedin.com/company/hyoshii-farm-indonesia</t>
  </si>
  <si>
    <t>info@hyoshiifarm.com</t>
  </si>
  <si>
    <t>+62 812-1608-5586</t>
  </si>
  <si>
    <t>James Rayawan</t>
  </si>
  <si>
    <t>james.rayawan@hyoshii.com</t>
  </si>
  <si>
    <t>https://www.linkedin.com/in/jamesrayawan/</t>
  </si>
  <si>
    <t>Vycellix</t>
  </si>
  <si>
    <t>Vycellix Inc. is a biopharmaceutical company.</t>
  </si>
  <si>
    <t>vycellix.com</t>
  </si>
  <si>
    <t>https://www.linkedin.com/in/douglascalder</t>
  </si>
  <si>
    <t>dcalder@vycellix.com</t>
  </si>
  <si>
    <t>(772) 418-6302</t>
  </si>
  <si>
    <t>Vinnova</t>
  </si>
  <si>
    <t>Evren Alici</t>
  </si>
  <si>
    <t>ealici@vycellix.com</t>
  </si>
  <si>
    <t>https://vycellix.com/leadership/#:~:text=CEO%20AND%20CHAIRMAN,of%20Medicine%2C%20Stockholm%2C%20Sweden.</t>
  </si>
  <si>
    <t>Pathstone</t>
  </si>
  <si>
    <t>Communities, Homeless Shelter, Humanitarian, Non Profit, Social Impact</t>
  </si>
  <si>
    <t>Rochester, Minnesota, United States</t>
  </si>
  <si>
    <t>Pathstone is a development and human service organization.</t>
  </si>
  <si>
    <t>pathstone.org</t>
  </si>
  <si>
    <t>https://www.linkedin.com/company/pathstone-corporation</t>
  </si>
  <si>
    <t>info@pathstone.org</t>
  </si>
  <si>
    <t>+1 585 340 3300</t>
  </si>
  <si>
    <t>Alex Castro</t>
  </si>
  <si>
    <t>acastro@pathstone.org</t>
  </si>
  <si>
    <t>https://www.linkedin.com/in/simon2007/</t>
  </si>
  <si>
    <t>Startous fusion</t>
  </si>
  <si>
    <t>Construction, Manufacturing, Product Design</t>
  </si>
  <si>
    <t>Startous fusion focuses on commercializing fusion energy aiming to build commercial controllable fusion reactor.</t>
  </si>
  <si>
    <t>startorus.cn</t>
  </si>
  <si>
    <t>business@startorus.cn</t>
  </si>
  <si>
    <t>029-32205099</t>
  </si>
  <si>
    <t>Shanghai Intellectual Property fund</t>
  </si>
  <si>
    <t>Yue Chen</t>
  </si>
  <si>
    <t>https://pitchbook.com/profiles/company/498441-70#overview</t>
  </si>
  <si>
    <t>Success Matcher Recruitment &amp; Staffing Solutions</t>
  </si>
  <si>
    <t>Recruiting, Staffing Agency, Virtual Assistant</t>
  </si>
  <si>
    <t>Staffing &amp; Recruiting</t>
  </si>
  <si>
    <t>successmatcher.com</t>
  </si>
  <si>
    <t>https://linkedin.com/company/success-matcher</t>
  </si>
  <si>
    <t>dianne@successmatcher.com</t>
  </si>
  <si>
    <t>(201) 275 0442</t>
  </si>
  <si>
    <t>Dianne Intal</t>
  </si>
  <si>
    <t>https://www.linkedin.com/in/dianneflory/</t>
  </si>
  <si>
    <t>Jump Therapeutics</t>
  </si>
  <si>
    <t>Jump Therapeutics is a preclinical biopharmaceutical company developing precision oncology therapeutics.</t>
  </si>
  <si>
    <t>noah@jumpthera.com</t>
  </si>
  <si>
    <t>Lillius</t>
  </si>
  <si>
    <t>Fitness, Sports</t>
  </si>
  <si>
    <t>Lillius is a sports technology firm that provides bespoke digital sports coaching services.</t>
  </si>
  <si>
    <t>lillius.net</t>
  </si>
  <si>
    <t>GSR, GBIC</t>
  </si>
  <si>
    <t>Jooyeon Kim</t>
  </si>
  <si>
    <t>https://tracxn.com/d/companies/lillius/__5qeTZ9bh4NRXSGQwNMCy7_68xMOmTvppsR0AgWp56wk</t>
  </si>
  <si>
    <t>Manifest Technologies</t>
  </si>
  <si>
    <t>Manifest Technologies advances AI-powered computational neuroimaging system.</t>
  </si>
  <si>
    <t>manifesttech.io</t>
  </si>
  <si>
    <t>Alan Anticevic</t>
  </si>
  <si>
    <t>alan.anticevic@manifesttech.io</t>
  </si>
  <si>
    <t>https://www.manifesttech.io/</t>
  </si>
  <si>
    <t>CBM</t>
  </si>
  <si>
    <t>CBM design and manufactures components for agricultural tractors, lifting, handling, towing, and construction equipment.</t>
  </si>
  <si>
    <t>cbmspa.com</t>
  </si>
  <si>
    <t>https://www.linkedin.com/company/cbm-spa</t>
  </si>
  <si>
    <t>info@cbmspa.com</t>
  </si>
  <si>
    <t>+39 059 287911</t>
  </si>
  <si>
    <t>One Equity Partners</t>
  </si>
  <si>
    <t>Enrico Cornia</t>
  </si>
  <si>
    <t>ecornia@cbmspa.com</t>
  </si>
  <si>
    <t>https://pitchbook.com/profiles/company/592581-43#funding</t>
  </si>
  <si>
    <t>Yuurea</t>
  </si>
  <si>
    <t>Health Care, Health Diagnostics, Mobile Apps, Personal Health</t>
  </si>
  <si>
    <t>Yuurea is a healthcare company that develops mobile applications for analyzing the health metrics from urine test and AI questionnaire.</t>
  </si>
  <si>
    <t>yuurea.co.jp</t>
  </si>
  <si>
    <t>info@yuurea.co.jp</t>
  </si>
  <si>
    <t>050-3717-0358</t>
  </si>
  <si>
    <t>Toyoda Gosei Venture Capital</t>
  </si>
  <si>
    <t>Shogo Mizuno</t>
  </si>
  <si>
    <t>mizuno.shogo@yuurea.co.jp</t>
  </si>
  <si>
    <t>https://www.gaebler.com/Funded-Company-AD719C99-2999-4B73-A7C4-E8D98B326C7A-Yuurea</t>
  </si>
  <si>
    <t>GamePlan Lab</t>
  </si>
  <si>
    <t>Fantasy Sports, Shopping, Sports</t>
  </si>
  <si>
    <t>Tomsk, Tomsk, Russian Federation</t>
  </si>
  <si>
    <t>GamePlan is a sports metaverse platform that offers mixed martial arts enthusiasts a variety of games and shopping options.</t>
  </si>
  <si>
    <t>https://www.linkedin.com/company/gameplan-metaverse</t>
  </si>
  <si>
    <t>Double Peak Group, EmChain, OX.FUN, Polygon Ventures</t>
  </si>
  <si>
    <t>Magomed Kurbaitaev</t>
  </si>
  <si>
    <t>https://www.linkedin.com/in/kurbaitaev/</t>
  </si>
  <si>
    <t>Leafr</t>
  </si>
  <si>
    <t>Consulting, Internet, Software</t>
  </si>
  <si>
    <t>Covent Garden, Essex, United Kingdom</t>
  </si>
  <si>
    <t>Leafr connects companies with freelance sustainability consultants, climate experts, and ESG specialists.</t>
  </si>
  <si>
    <t>leafr.work</t>
  </si>
  <si>
    <t>https://www.linkedin.com/company/leafr</t>
  </si>
  <si>
    <t>hello@leafr.com</t>
  </si>
  <si>
    <t>Gus Bartholomew</t>
  </si>
  <si>
    <t>gus@leafr.work</t>
  </si>
  <si>
    <t>https://www.linkedin.com/in/gusbartholomew/</t>
  </si>
  <si>
    <t>Noding Intelligence</t>
  </si>
  <si>
    <t>Artificial Intelligence (AI), Big Data, Information Technology</t>
  </si>
  <si>
    <t>Noding Intelligence is a pan-semiconductor testing equipment R&amp;D and manufacturing company.</t>
  </si>
  <si>
    <t>top-leading.com</t>
  </si>
  <si>
    <t>li.jy@top-leading.com</t>
  </si>
  <si>
    <t>+86 020-84867805</t>
  </si>
  <si>
    <t>SDIC Venture Capital</t>
  </si>
  <si>
    <t>Upchurch Plumbing</t>
  </si>
  <si>
    <t>Engineering, Information Technology, Operations, Product, Sales</t>
  </si>
  <si>
    <t>Greenwood, Mississippi, United States</t>
  </si>
  <si>
    <t>Upchurch Plumbing provides mechanical contracting services.</t>
  </si>
  <si>
    <t>upchurchcompanies.com</t>
  </si>
  <si>
    <t>https://www.linkedin.com/company/upchurch-services/</t>
  </si>
  <si>
    <t>+1 662 453 6860</t>
  </si>
  <si>
    <t>Davidson Kempner</t>
  </si>
  <si>
    <t>Robert Upchurch</t>
  </si>
  <si>
    <t>robert@upchurchplumbing.com</t>
  </si>
  <si>
    <t>https://www.upchurchplumbing.com/management-team#:~:text=Robert%20Upchurch,President</t>
  </si>
  <si>
    <t>Project K Energy</t>
  </si>
  <si>
    <t>Electric Vehicle, Energy Storage, Manufacturing</t>
  </si>
  <si>
    <t>Project K Energy is an energy storage company that provides manufacturing and commercialization of potassium-ion batteries for EVs.</t>
  </si>
  <si>
    <t>projectk.energy</t>
  </si>
  <si>
    <t>https://www.linkedin.com/company/project-k-energy/</t>
  </si>
  <si>
    <t>info@projectk.energy</t>
  </si>
  <si>
    <t>SOSV</t>
  </si>
  <si>
    <t>Kevin Hurlbutt</t>
  </si>
  <si>
    <t>kevin.hurlbutt@projectk.energy</t>
  </si>
  <si>
    <t>https://www.linkedin.com/in/kevinhurlbutt/</t>
  </si>
  <si>
    <t>KIPP New Jersey</t>
  </si>
  <si>
    <t>KIPP NJ is a non-profit network of college-preparatory, public charter schools educating elementary, middle, and high school students.</t>
  </si>
  <si>
    <t>kippnj.org</t>
  </si>
  <si>
    <t>https://www.linkedin.com/company/teams-charter-school/about/</t>
  </si>
  <si>
    <t>mcassells@kippnj.org</t>
  </si>
  <si>
    <t>973-622-0905</t>
  </si>
  <si>
    <t>The Pershing Square Foundation</t>
  </si>
  <si>
    <t>Ryan Hill</t>
  </si>
  <si>
    <t>rhill@kippnj.org</t>
  </si>
  <si>
    <t>https://www.linkedin.com/in/ryan-hill-3632a5/</t>
  </si>
  <si>
    <t>Instituto Oncoguia</t>
  </si>
  <si>
    <t>Content, Non Profit, Online Portals</t>
  </si>
  <si>
    <t>Instituto Oncoguia is an NGO and information portal, providing educational content and support for cancer patients and their families.</t>
  </si>
  <si>
    <t>oncoguia.org.br</t>
  </si>
  <si>
    <t>https://www.linkedin.com/company/oncoguia</t>
  </si>
  <si>
    <t>institutooncoguia@oncoguia.org.br</t>
  </si>
  <si>
    <t>+55 08007731666</t>
  </si>
  <si>
    <t>Luciana Barros</t>
  </si>
  <si>
    <t>lucianaholtz@oncoguia.org.br</t>
  </si>
  <si>
    <t>https://www.linkedin.com/in/lucianaholtz/</t>
  </si>
  <si>
    <t>Langyu Robot</t>
  </si>
  <si>
    <t>Advanced Materials, Logistics, Manufacturing, Robotics</t>
  </si>
  <si>
    <t>Langyu Robot is an advanced heavy-duty AGV company.</t>
  </si>
  <si>
    <t>agv100.com</t>
  </si>
  <si>
    <t>agv100@163.com</t>
  </si>
  <si>
    <t>022-59269959</t>
  </si>
  <si>
    <t>Shenhui Venture Capital, Dynamic Balance Capital</t>
  </si>
  <si>
    <t>Kong Liang</t>
  </si>
  <si>
    <t>kong.liang@agv100.com</t>
  </si>
  <si>
    <t>http://www.agv100.com/company.html</t>
  </si>
  <si>
    <t>Floqque</t>
  </si>
  <si>
    <t>We create tools to enable effective 2-way coordination between customers and service providers, minimizing everyone's wait.</t>
  </si>
  <si>
    <t>floqque.com</t>
  </si>
  <si>
    <t>https://www.linkedin.com/company/floqque/</t>
  </si>
  <si>
    <t>hello@floqque.com</t>
  </si>
  <si>
    <t>321-251-3766</t>
  </si>
  <si>
    <t>Mike Wozniak</t>
  </si>
  <si>
    <t>mikey@floqque.com</t>
  </si>
  <si>
    <t>https://www.linkedin.com/in/mikewozniak/</t>
  </si>
  <si>
    <t>Museum of Discovery &amp; Science</t>
  </si>
  <si>
    <t>http://www.mods.org/home.html</t>
  </si>
  <si>
    <t>mods.org</t>
  </si>
  <si>
    <t>https://www.linkedin.com/company/modsftl</t>
  </si>
  <si>
    <t>954-467-6637</t>
  </si>
  <si>
    <t>Joe Cox</t>
  </si>
  <si>
    <t>joseph.cox@mods.org</t>
  </si>
  <si>
    <t>https://www.linkedin.com/in/joecoxmods/</t>
  </si>
  <si>
    <t>Signature Label</t>
  </si>
  <si>
    <t>Human Resources, Operations, Sales</t>
  </si>
  <si>
    <t>Beauty, Brand Marketing, Cosmetics</t>
  </si>
  <si>
    <t>Signature Label works with modern local partners to identify products that satisfy the distinctive needs of each area.</t>
  </si>
  <si>
    <t>signaturelabel.kr</t>
  </si>
  <si>
    <t>https://www.linkedin.com/m/company/signaturelabel</t>
  </si>
  <si>
    <t>jinny@signaturelabel.kr</t>
  </si>
  <si>
    <t>Atinum Partners, CJ Investment, D·CAMP</t>
  </si>
  <si>
    <t>Jimmy Jeongmin Lee</t>
  </si>
  <si>
    <t>jimmy@signaturelabel.kr</t>
  </si>
  <si>
    <t>https://www.linkedin.com/in/jimmy-jeongmin-lee-a4a2a764/</t>
  </si>
  <si>
    <t>I Have a Dream Foundation of Miami</t>
  </si>
  <si>
    <t>Communities, Education, Non Profit</t>
  </si>
  <si>
    <t>I Have a Dream Foundation, a non-profit focused on providing access to college for students in low-income communities.</t>
  </si>
  <si>
    <t>ihaveadreamfoundation.org</t>
  </si>
  <si>
    <t>https://www.linkedin.com/company/i-have-a-dream-foundation</t>
  </si>
  <si>
    <t>info@ihaveadreamfoundation.org</t>
  </si>
  <si>
    <t>Otis Hackney</t>
  </si>
  <si>
    <t>ohackney@ihaveadreamfoundation.org</t>
  </si>
  <si>
    <t>https://www.ihaveadreamfoundation.org/our-national-team/#:~:text=Our%20National%20Team-,Otis%20Hackney,PRESIDENT%20%26%20CEO,-Otis%20Hackney%20is</t>
  </si>
  <si>
    <t>Community Health Law Project</t>
  </si>
  <si>
    <t>Legal, Management, Medical &amp; Science</t>
  </si>
  <si>
    <t>Education, Law Enforcement, Legal, Non Profit</t>
  </si>
  <si>
    <t>South Orange, New Jersey, United States</t>
  </si>
  <si>
    <t>Community Health Law Project provides legal advocacy services, training, and education services for people with disabilities.</t>
  </si>
  <si>
    <t>chlp.org</t>
  </si>
  <si>
    <t>https://www.linkedin.com/company/community-health-law-project/</t>
  </si>
  <si>
    <t>chlpinfo@chlp.org</t>
  </si>
  <si>
    <t>+1 973-275-1175</t>
  </si>
  <si>
    <t>Erika Kerber</t>
  </si>
  <si>
    <t>ekerber@chlp.org</t>
  </si>
  <si>
    <t>https://www.chlp.org/chlp-board#:~:text=Erika%20Kerber%2C%20Esq,President/Executive%20Director</t>
  </si>
  <si>
    <t>Dimark</t>
  </si>
  <si>
    <t>Zlotkowo, Wielkopolskie, Poland</t>
  </si>
  <si>
    <t>Dimark provides internal automatic transport lane maintenance for all industry sectors where goods need to be transported.</t>
  </si>
  <si>
    <t>dimark.eu</t>
  </si>
  <si>
    <t>https://www.linkedin.com/company/dimark-s-a-</t>
  </si>
  <si>
    <t>office@dimark.eu</t>
  </si>
  <si>
    <t>+48 61 89 56 002</t>
  </si>
  <si>
    <t>Innova Capital</t>
  </si>
  <si>
    <t>Dymitr Kopras</t>
  </si>
  <si>
    <t>dymitr.kopras@dimark.eu</t>
  </si>
  <si>
    <t>https://pitchbook.com/profiles/company/511536-79#competitors</t>
  </si>
  <si>
    <t>Lapay</t>
  </si>
  <si>
    <t>Lapay operates as a fintech company that helps companies grow their business overseas.</t>
  </si>
  <si>
    <t>lapay.co.uk</t>
  </si>
  <si>
    <t>Alchemy Pay</t>
  </si>
  <si>
    <t>Toby Wootton</t>
  </si>
  <si>
    <t>toby.wootton@lapay.co.uk</t>
  </si>
  <si>
    <t>https://www.linkedin.com/in/tobywootton/</t>
  </si>
  <si>
    <t>Honeymoon Dessert</t>
  </si>
  <si>
    <t>Confectionery, Food and Beverage, Restaurants</t>
  </si>
  <si>
    <t>Sai Kung, New Territories, Hong Kong</t>
  </si>
  <si>
    <t>Honeymoon Dessert is a dessert restaurant chain with a focus on fast casual restaurants.</t>
  </si>
  <si>
    <t>honeymoon-dessert.com</t>
  </si>
  <si>
    <t>https://www.linkedin.com/company/满记甜品</t>
  </si>
  <si>
    <t>info@honeymoon-dessert.com</t>
  </si>
  <si>
    <t>ADV Partners test</t>
  </si>
  <si>
    <t>Yifeng Wang</t>
  </si>
  <si>
    <t>yifeng.wang@honeymoon-dessert.com</t>
  </si>
  <si>
    <t>https://pitchbook.com/profiles/company/60535-90#funding</t>
  </si>
  <si>
    <t>Infimotion</t>
  </si>
  <si>
    <t>Electric Vehicle, Manufacturing</t>
  </si>
  <si>
    <t>InfiMotion is a company that specializes in the development, manufacturing, and selling of high-performance electric drive systems (EDU)</t>
  </si>
  <si>
    <t>infimotion.com</t>
  </si>
  <si>
    <t>China Structural Reform Fund</t>
  </si>
  <si>
    <t>Lin Xiaozhe</t>
  </si>
  <si>
    <t>https://www.infimotion.com/detail/325.html#:~:text=At%20the%20conference%2C%20InfiMotion%20CEO,to%20our%20valued%20supplier%20partners.</t>
  </si>
  <si>
    <t>DAPU Microelectronics</t>
  </si>
  <si>
    <t>DapuStor is a provider of enterprise-level SSD main control chips, products, and storage solution.</t>
  </si>
  <si>
    <t>dputech.com</t>
  </si>
  <si>
    <t>https://www.linkedin.com/company/dapu-tech</t>
  </si>
  <si>
    <t>Qing Yang</t>
  </si>
  <si>
    <t>yangqing@dputech.com</t>
  </si>
  <si>
    <t>https://www.crunchbase.com/organization/shenzhen-dapu-microelectronics</t>
  </si>
  <si>
    <t>Sorak</t>
  </si>
  <si>
    <t>Information Technology, Network Hardware, Software</t>
  </si>
  <si>
    <t>Sorak creates One-Source Multi-Use (OSMU) customized material that can be utilized in webtoons, movies,</t>
  </si>
  <si>
    <t>Qingcheng Jizhi</t>
  </si>
  <si>
    <t>Qingcheng Jizhi is an AI Infra system software developer.</t>
  </si>
  <si>
    <t>Live Business</t>
  </si>
  <si>
    <t>Animation, Film, Video</t>
  </si>
  <si>
    <t>Live Business is a media company that specializes in filmmaking, 3D animation, and AV installation for the cruise and travel industry.</t>
  </si>
  <si>
    <t>livebusiness.co.uk</t>
  </si>
  <si>
    <t>https://www.linkedin.com/company/live-business-group-limited/</t>
  </si>
  <si>
    <t>info@livebusiness.co.uk</t>
  </si>
  <si>
    <t>Mark Dixon</t>
  </si>
  <si>
    <t>mark@livebusiness.co.uk</t>
  </si>
  <si>
    <t>https://www.livebusiness.co.uk/theteam</t>
  </si>
  <si>
    <t>Kandila &amp; Co.</t>
  </si>
  <si>
    <t>Kandila &amp; Co. is a clothing brand dedicated dedicated to crafting exclusive, limited edition luxury pieces.</t>
  </si>
  <si>
    <t>kandilafashion.shop</t>
  </si>
  <si>
    <t>https://www.linkedin.com/company/kandilafashion</t>
  </si>
  <si>
    <t>collabs@kandilafashion.com</t>
  </si>
  <si>
    <t>Bikramjit Pental</t>
  </si>
  <si>
    <t>bikie@kandilafashion.shop</t>
  </si>
  <si>
    <t>https://kandilafashion.shop/about-us#:~:text=Introducing%20Kandila%20%26%20Co.%2C%20a%20luxury%20clothing%20brand%20founded%20by%20Bikie%20Pental.</t>
  </si>
  <si>
    <t>Passive Edge Tech</t>
  </si>
  <si>
    <t>Advanced Materials, Energy Storage, GreenTech</t>
  </si>
  <si>
    <t>Passive Edge Tech is a cutting-edge green technology company that specializes in developing thermal management and thermal energy storage.</t>
  </si>
  <si>
    <t>eu.passive-edge.cn</t>
  </si>
  <si>
    <t>https://www.linkedin.com/company/passive-edge-tech</t>
  </si>
  <si>
    <t>hi@passive-edge.cn</t>
  </si>
  <si>
    <t>Ningbo Industrial Internet Research Institute</t>
  </si>
  <si>
    <t>Qian Huang</t>
  </si>
  <si>
    <t>qian@passive-edge.cn</t>
  </si>
  <si>
    <t>https://www.linkedin.com/in/qian-huang-01908a114/</t>
  </si>
  <si>
    <t>Hyde Park Developments</t>
  </si>
  <si>
    <t>Commercial, Property Development, Real Estate, Real Estate Investment, Residential</t>
  </si>
  <si>
    <t>Hyde Park Developments is a real estate development company.</t>
  </si>
  <si>
    <t>hydeparkdevelopments.com</t>
  </si>
  <si>
    <t>https://www.linkedin.com/company/hyde-park-properties-for-development/</t>
  </si>
  <si>
    <t>info@hpd.com.eg</t>
  </si>
  <si>
    <t>+20 166 96</t>
  </si>
  <si>
    <t>National Bank of Egypt</t>
  </si>
  <si>
    <t>Amin Serag</t>
  </si>
  <si>
    <t>amin.serag@hpd.com.eg</t>
  </si>
  <si>
    <t>https://www.linkedin.com/in/amin-serag-24a75211/</t>
  </si>
  <si>
    <t>Liver Foundation, West Bengal</t>
  </si>
  <si>
    <t>Liver Foundation, West Bengal is a non-profit that focuses on liver disease prevention, treatment, and research.</t>
  </si>
  <si>
    <t>liverfoundation.in</t>
  </si>
  <si>
    <t>liv.fwb@gmail.com</t>
  </si>
  <si>
    <t>+91 03322880012</t>
  </si>
  <si>
    <t>Asokananda Konar</t>
  </si>
  <si>
    <t>asokananda@liverfoundation.in</t>
  </si>
  <si>
    <t>https://liverfoundation.in/liver-foundation-family</t>
  </si>
  <si>
    <t>Sinoma High-tech Materials</t>
  </si>
  <si>
    <t>Zibo, Shandong, China</t>
  </si>
  <si>
    <t>Sinoma High-Tech is a developer of sophisticated ceramics and intraocular lens materials dedicated to the advancement of industries.</t>
  </si>
  <si>
    <t>sinomaalumina.com</t>
  </si>
  <si>
    <t>Zhongqi Capital</t>
  </si>
  <si>
    <t>Xuefei Peng</t>
  </si>
  <si>
    <t>https://pitchbook.com/profiles/company/592422-58#overview</t>
  </si>
  <si>
    <t>Youbu</t>
  </si>
  <si>
    <t>Digital Media, Fashion, Manufacturing, Printing, Product Design</t>
  </si>
  <si>
    <t>Youbu offers clothing supply chain services based on digital printing technology.</t>
  </si>
  <si>
    <t>youbu.pro</t>
  </si>
  <si>
    <t>Tianze Jinniu Capital, UnityVC</t>
  </si>
  <si>
    <t>Smart Servant</t>
  </si>
  <si>
    <t>Cleaning Products, Industrial Automation, Robotics</t>
  </si>
  <si>
    <t>Smart Servant offers affordable service and cleaning robots for hospitality and leisure sectors, enhancing efficiency.</t>
  </si>
  <si>
    <t>smartservant.nl</t>
  </si>
  <si>
    <t>https://www.linkedin.com/company/smartservant/</t>
  </si>
  <si>
    <t>info@smartservant.nl</t>
  </si>
  <si>
    <t>030-237 41 23</t>
  </si>
  <si>
    <t>ESquare Capital Partners</t>
  </si>
  <si>
    <t>Rob Alkema</t>
  </si>
  <si>
    <t>robert@smartservant.nl</t>
  </si>
  <si>
    <t>https://smartservant.nl/over-ons/#:~:text=Smart%20Servant%20forward%3A-,Rob%20Alkema%2C%20CEO,-Robert%20Megans%2C%20Partner</t>
  </si>
  <si>
    <t>VerdantWave</t>
  </si>
  <si>
    <t>Energy, Recycling, Renewable Energy</t>
  </si>
  <si>
    <t>VerdantWave is a company that provides an alternative to petroleum-based plastics by utilizing renewable resources and agricultural waste.</t>
  </si>
  <si>
    <t>verdantwave.com</t>
  </si>
  <si>
    <t>https://www.linkedin.com/company/verdantwave</t>
  </si>
  <si>
    <t>Kaan Ertaylan</t>
  </si>
  <si>
    <t>kaan@verdantwave.com</t>
  </si>
  <si>
    <t>https://www.linkedin.com/in/kaan-ertaylan-3aab48252/</t>
  </si>
  <si>
    <t>Tranché</t>
  </si>
  <si>
    <t>Consumer Goods, E-Commerce, Retail</t>
  </si>
  <si>
    <t>Tranche is inventing the bakery of tomorrow with the know-how of yesteryear.</t>
  </si>
  <si>
    <t>tranchegroupe.com</t>
  </si>
  <si>
    <t>https://www.linkedin.com/company/tranch-</t>
  </si>
  <si>
    <t>Spring Invest</t>
  </si>
  <si>
    <t>Augustin Rivoire</t>
  </si>
  <si>
    <t>augustin@tranchegroupe.com</t>
  </si>
  <si>
    <t>https://www.linkedin.com/in/augustin-rivoire-9a0436168/</t>
  </si>
  <si>
    <t>For Crafts</t>
  </si>
  <si>
    <t>Consulting, Sales, Wholesale</t>
  </si>
  <si>
    <t>Hyogo, Hokkaido, Japan</t>
  </si>
  <si>
    <t>For Crafts offers sales of raw materials and IT consulting services for food industries.</t>
  </si>
  <si>
    <t>for-crafts.com</t>
  </si>
  <si>
    <t>Takuma Iwamoto</t>
  </si>
  <si>
    <t>iwamoto@for-crafts.com</t>
  </si>
  <si>
    <t>https://www.linkedin.com/in/takumagr/</t>
  </si>
  <si>
    <t>Hi Coffee</t>
  </si>
  <si>
    <t>Coffee, Health Care, Sports</t>
  </si>
  <si>
    <t>Chongming, Shanghai, China</t>
  </si>
  <si>
    <t>Hi Coffee is a coffee brand focusing on research and development of coffee sports functions.</t>
  </si>
  <si>
    <t>hi-coffee.com.cn</t>
  </si>
  <si>
    <t>Hangzhou OneNet One Technology</t>
  </si>
  <si>
    <t>Gabriel Project Mumbai</t>
  </si>
  <si>
    <t>Gabriel Project Mumbai is a community-led development organization works to promote human rights and social justice.</t>
  </si>
  <si>
    <t>gabrielprojectmumbai.org</t>
  </si>
  <si>
    <t>info@gabrielprojectmumbai.org</t>
  </si>
  <si>
    <t>1-917-725-3077</t>
  </si>
  <si>
    <t>Jacob Sztokman</t>
  </si>
  <si>
    <t>jacob@gabrielprojectmumbai.org</t>
  </si>
  <si>
    <t>https://www.linkedin.com/in/jacobsztokman/</t>
  </si>
  <si>
    <t>Go overseas</t>
  </si>
  <si>
    <t>Central and Western, Hong Kong Island, Hong Kong</t>
  </si>
  <si>
    <t>Go overseas is a one-stop shop for incubation services abroad, specializing in project incubation.</t>
  </si>
  <si>
    <t>chuhaiqu.club</t>
  </si>
  <si>
    <t>Baishun Luo</t>
  </si>
  <si>
    <t>https://pitchbook.com/profiles/company/592432-03</t>
  </si>
  <si>
    <t>Good Grid</t>
  </si>
  <si>
    <t>Good Grid specializes on the R&amp;D and technical services for smart automobiles.</t>
  </si>
  <si>
    <t>goodgrid.cn</t>
  </si>
  <si>
    <t>guanghui.du@goodgrid.cn</t>
  </si>
  <si>
    <t>Changshu Economic Development Holdings, Jiangsu Changshu Auto Decoration Group</t>
  </si>
  <si>
    <t>Guanghui Du</t>
  </si>
  <si>
    <t>http://www.goodgrid.cn/en/about/</t>
  </si>
  <si>
    <t>The Patients Association</t>
  </si>
  <si>
    <t>Harrow, Harrow, United Kingdom</t>
  </si>
  <si>
    <t>The Patients Association provides independent health and social care services.</t>
  </si>
  <si>
    <t>patients-association.org.uk</t>
  </si>
  <si>
    <t>https://www.linkedin.com/company/the-patients-association</t>
  </si>
  <si>
    <t>mailbox@patients-association.com</t>
  </si>
  <si>
    <t>+44 800 345 7115</t>
  </si>
  <si>
    <t>Rachel Power</t>
  </si>
  <si>
    <t>rachel@patients-association.com</t>
  </si>
  <si>
    <t>https://www.linkedin.com/in/rachel-power-91637b129/</t>
  </si>
  <si>
    <t>The Instituto Lado a Lado pela Vida</t>
  </si>
  <si>
    <t>The Instituto Lado a Lado pela Vida mission is to provide awareness and engage society</t>
  </si>
  <si>
    <t>ladoaladopelavida.org.br</t>
  </si>
  <si>
    <t>https://www.linkedin.com/company/institutolal/mycompany</t>
  </si>
  <si>
    <t>Marlene Oliveira</t>
  </si>
  <si>
    <t>marlene.oliveira@ladoaladopelavida.org.br</t>
  </si>
  <si>
    <t>https://www.linkedin.com/in/marlene-oliveira-a2670024/</t>
  </si>
  <si>
    <t>Faraday Dynamics</t>
  </si>
  <si>
    <t>Faraday Dynamics offers BLAC motors and robot exercise trainers for the next-generation robot components market.</t>
  </si>
  <si>
    <t>faradaydynamics.co.kr</t>
  </si>
  <si>
    <t>POSTECH Holdings</t>
  </si>
  <si>
    <t>Jang Han-Deuth</t>
  </si>
  <si>
    <t>https://pitchbook.com/profiles/company/592876-00#funding</t>
  </si>
  <si>
    <t>Amo Travel</t>
  </si>
  <si>
    <t>Amo Travel is a travel company that specializes on unique adventures.</t>
  </si>
  <si>
    <t>ahmotravel.com</t>
  </si>
  <si>
    <t>MYSC, TheVentures</t>
  </si>
  <si>
    <t>Yeo-Jin Jung</t>
  </si>
  <si>
    <t>https://pitchbook.com/profiles/company/527372-29#overview</t>
  </si>
  <si>
    <t>Huahua Media</t>
  </si>
  <si>
    <t>Broadcasting, Content Creators, Delivery Service, E-Commerce</t>
  </si>
  <si>
    <t>Huahua Media offers live broadcasting, content creation, and live broadcast delivery services.</t>
  </si>
  <si>
    <t>Mushi Chuangtou</t>
  </si>
  <si>
    <t>Kenneth Huang</t>
  </si>
  <si>
    <t>https://pitchbook.com/profiles/company/167974-93#:~:text=Kenneth%20Huang%20is%20the%20founder%20of%20Huahua%20Media.</t>
  </si>
  <si>
    <t>Less Survivable Cancer Taskforce</t>
  </si>
  <si>
    <t>Less Survivable Cancer Taskforce is working to ensure governments and health services across the UK.</t>
  </si>
  <si>
    <t>lesssurvivablecancers.org.uk</t>
  </si>
  <si>
    <t>Be Fulfilled</t>
  </si>
  <si>
    <t>Bluff Dale, Texas, United States</t>
  </si>
  <si>
    <t>Be Fulfilled are committed to enabling influencers and people to enhance their brand recognition by creating handcrafted tangible products.</t>
  </si>
  <si>
    <t>befulfilled.io</t>
  </si>
  <si>
    <t>john@befulfilled.net</t>
  </si>
  <si>
    <t>+1 801-200-5901</t>
  </si>
  <si>
    <t>Decathlon Capital Partners</t>
  </si>
  <si>
    <t>John Brown</t>
  </si>
  <si>
    <t>https://www.linkedin.com/in/john-brown-0588884/</t>
  </si>
  <si>
    <t>Wisdom benefit withdrawal</t>
  </si>
  <si>
    <t>Lanzhou, Gansu, China</t>
  </si>
  <si>
    <t>Wisdom benefit withdrawal is a company that offers a wide range of services to financial institutions, businesses, and individuals.</t>
  </si>
  <si>
    <t>Thor Power</t>
  </si>
  <si>
    <t>Charging Infrastructure, Mobile, Robotics</t>
  </si>
  <si>
    <t>Thor Power, a mobile energy storage charging solution provider, specializes in manufacturing charging robots.</t>
  </si>
  <si>
    <t>Kaiju Technology</t>
  </si>
  <si>
    <t>Kangai Medical</t>
  </si>
  <si>
    <t>Clinical Trials, Medical</t>
  </si>
  <si>
    <t>Kangai Medical specialises on clinical nutrition and rehabilitation</t>
  </si>
  <si>
    <t>ainst.com</t>
  </si>
  <si>
    <t>400-900-1090</t>
  </si>
  <si>
    <t>Marathon Venture Partners</t>
  </si>
  <si>
    <t>Ying Xitang</t>
  </si>
  <si>
    <t>https://ainst.com/Aboutus.aspx?ClassID=12</t>
  </si>
  <si>
    <t>The Foundation for Education and Development</t>
  </si>
  <si>
    <t>Kanchanaburi, Kanchanaburi, Thailand</t>
  </si>
  <si>
    <t>The Foundation for Education and Development ProvideS education to the children of Burmese migrant workers in southern Thailand.</t>
  </si>
  <si>
    <t>Weitaixin</t>
  </si>
  <si>
    <t>Weitaixin is a terminal sensing system developer who specializes in the research and development of military electronics technology.</t>
  </si>
  <si>
    <t>Lucky Source Funds</t>
  </si>
  <si>
    <t>Xiang Gao</t>
  </si>
  <si>
    <t>https://pitchbook.com/profiles/company/592536-16#team</t>
  </si>
  <si>
    <t>Quanwei Technology</t>
  </si>
  <si>
    <t>Quanwei Technology develops medical devices by using material manufacturing.</t>
  </si>
  <si>
    <t>Taiyu Investment</t>
  </si>
  <si>
    <t>Lei Xinyue</t>
  </si>
  <si>
    <t>https://www.bloomberg.com/profile/person/23608260</t>
  </si>
  <si>
    <t>Figurout</t>
  </si>
  <si>
    <t>B2B, Finance</t>
  </si>
  <si>
    <t>Figurout is a financial firm that provides information regarding investment, dividends, stock markets and mutual funds.</t>
  </si>
  <si>
    <t>figurout.co.jp</t>
  </si>
  <si>
    <t>https://www.linkedin.com/company/figurout/</t>
  </si>
  <si>
    <t>AVANT</t>
  </si>
  <si>
    <t>Kenta Nakamura</t>
  </si>
  <si>
    <t>kenta.nakamura@figurout.co.jp</t>
  </si>
  <si>
    <t>https://www.linkedin.com/in/%E7%A0%94%E5%A4%AA-%E4%B8%AD%E6%9D%91-8bba2844/</t>
  </si>
  <si>
    <t>Cooperman College Scholars</t>
  </si>
  <si>
    <t>Cooperman College Scholars is to support exceptionally driven, gifted, and underrepresented students as they succeed in college.</t>
  </si>
  <si>
    <t>coopermanscholars.org</t>
  </si>
  <si>
    <t>https://www.linkedin.com/company/cooperman-college-scholars1/</t>
  </si>
  <si>
    <t>973.619.6768</t>
  </si>
  <si>
    <t>Twinkle Morgan</t>
  </si>
  <si>
    <t>twinkle.morgan@coopermanscholars.org</t>
  </si>
  <si>
    <t>https://www.linkedin.com/in/twinkle-morgan-b6903817/</t>
  </si>
  <si>
    <t>Melinated Moms</t>
  </si>
  <si>
    <t>Newark, Ohio, United States</t>
  </si>
  <si>
    <t>Melinated Moms is a humanitarian venture that empowers women in their communities through MOM Profit.</t>
  </si>
  <si>
    <t>melinatedmoms.com</t>
  </si>
  <si>
    <t>https://www.linkedin.com/company/melinatedmoms/</t>
  </si>
  <si>
    <t>contactus@melinatedmoms.com</t>
  </si>
  <si>
    <t>(908) 858-2820</t>
  </si>
  <si>
    <t>Jaye Wilson</t>
  </si>
  <si>
    <t>jaye@melinatedmoms.com</t>
  </si>
  <si>
    <t>https://www.linkedin.com/in/jaye-wilson/</t>
  </si>
  <si>
    <t>Yuanju Technology</t>
  </si>
  <si>
    <t>Yuanju Technology is a company that specializes in the development and implementation of Micro-LED mass transfer technology.</t>
  </si>
  <si>
    <t>CrestValue</t>
  </si>
  <si>
    <t>Zenan Wang</t>
  </si>
  <si>
    <t>https://www.cbinsights.com/company/yuanji-technology/people</t>
  </si>
  <si>
    <t>Newark Science and Sustainability</t>
  </si>
  <si>
    <t>Newark Science and Sustainability (Newark SAS) is a community-driven, non-profit organization headquartered in Newark.</t>
  </si>
  <si>
    <t>sasglocal.com</t>
  </si>
  <si>
    <t>https://www.linkedin.com/company/newark-science-and-sustainability</t>
  </si>
  <si>
    <t>Tobias Fox</t>
  </si>
  <si>
    <t>tobias@sasglocal.com</t>
  </si>
  <si>
    <t>https://www.linkedin.com/in/tobiasafox/</t>
  </si>
  <si>
    <t>Newark Community Street Team</t>
  </si>
  <si>
    <t>The Newark Community Street Team serves as Newark's community-based violence reduction strategy.</t>
  </si>
  <si>
    <t>newarkcommunitystreetteam.org</t>
  </si>
  <si>
    <t>https://www.linkedin.com/company/newark-community-street-team</t>
  </si>
  <si>
    <t>Daamin X Durden</t>
  </si>
  <si>
    <t>daamin@newarkcommunitystreetteam.org</t>
  </si>
  <si>
    <t>https://www.linkedin.com/in/daamin-x-durden/</t>
  </si>
  <si>
    <t>Insideflow</t>
  </si>
  <si>
    <t>Insideflow offers is a online fragrance company offers perfumes.</t>
  </si>
  <si>
    <t>insideflow.com</t>
  </si>
  <si>
    <t>Changsai Fund</t>
  </si>
  <si>
    <t>Young Ho Kim</t>
  </si>
  <si>
    <t>kim@insideflow.com</t>
  </si>
  <si>
    <t>https://insideflow.com/community/profiles/item/10-founder</t>
  </si>
  <si>
    <t>AstraZeneca</t>
  </si>
  <si>
    <t>Biopharma, Biotechnology, Health Care, Medical, Pharmaceutical, Precision Medicine</t>
  </si>
  <si>
    <t>AstraZeneca is a pharmaceutical company that discovers, develops, manufactures, and markets prescription medicines.</t>
  </si>
  <si>
    <t>astrazeneca.com</t>
  </si>
  <si>
    <t>http://www.linkedin.com/company/astrazeneca</t>
  </si>
  <si>
    <t>+44 20 3749 5000</t>
  </si>
  <si>
    <t>Pascal Soriot</t>
  </si>
  <si>
    <t>pascal.soriot@astrazeneca.com</t>
  </si>
  <si>
    <t>https://www.astrazeneca.com/our-company/leadership.html#!</t>
  </si>
  <si>
    <t>Nasdaq</t>
  </si>
  <si>
    <t>Finance, Financial Services, Stock Exchanges, Trading Platform</t>
  </si>
  <si>
    <t>Nasdaq is a global provider of trading, clearing, exchange technology, listing, information, and public company services.</t>
  </si>
  <si>
    <t>nasdaq.com</t>
  </si>
  <si>
    <t>https://www.linkedin.com/company/nasdaq</t>
  </si>
  <si>
    <t>boardvantage.support@nasdaq.com</t>
  </si>
  <si>
    <t>+1 212 401 8700</t>
  </si>
  <si>
    <t>Matzliach Capital</t>
  </si>
  <si>
    <t>Adena Friedman</t>
  </si>
  <si>
    <t>adena.friedman@nasdaq.com</t>
  </si>
  <si>
    <t>https://www.linkedin.com/in/adenatfriedman/</t>
  </si>
  <si>
    <t>Chubb</t>
  </si>
  <si>
    <t>Commercial Insurance, Financial Services, Health Insurance, Insurance, Mortgage, Risk Management</t>
  </si>
  <si>
    <t>Chubb is a mortgage firm that offers risk management, property, health, personal, business, health, home, and life insurance.</t>
  </si>
  <si>
    <t>chubb.com</t>
  </si>
  <si>
    <t>https://www.linkedin.com/company/chubb</t>
  </si>
  <si>
    <t>Evan G. Greenberg</t>
  </si>
  <si>
    <t>evan.greenberg@chubb.com</t>
  </si>
  <si>
    <t>https://about.chubb.com/who-we-are/leadership.html</t>
  </si>
  <si>
    <t>Gradient AI</t>
  </si>
  <si>
    <t>Engineering, Finance, Human Resources, Information Technology, Management, Medical &amp; Science, Operations, Product, Sales</t>
  </si>
  <si>
    <t>Artificial Intelligence (AI), Health Care, Insurance, InsurTech, Machine Learning</t>
  </si>
  <si>
    <t>Gradient AI leverages AI to provide risk assessment tools that help underwriters make more accurate and data-driven decisions.</t>
  </si>
  <si>
    <t>gradientai.com</t>
  </si>
  <si>
    <t>https://www.linkedin.com/company/gradientai</t>
  </si>
  <si>
    <t>info@gradientai.com</t>
  </si>
  <si>
    <t>+1 888 958 5846</t>
  </si>
  <si>
    <t>Centana Growth Partners, American Family Ventures, Forté Ventures</t>
  </si>
  <si>
    <t>Stan Smith</t>
  </si>
  <si>
    <t>stan.smith@gradientai.com</t>
  </si>
  <si>
    <t>https://www.linkedin.com/in/stan-smith-5029246/</t>
  </si>
  <si>
    <t>Flo Health</t>
  </si>
  <si>
    <t>Engineering, Human Resources, Legal, Management, Marketing, Operations, Sales</t>
  </si>
  <si>
    <t>Artificial Intelligence (AI), Wellness, Women's</t>
  </si>
  <si>
    <t>Flo Health supports women through their entire reproductive lives and is the most popular women’s health app globally with 350M+ downloads.</t>
  </si>
  <si>
    <t>flo.health</t>
  </si>
  <si>
    <t>https://www.linkedin.com/company/flohealth</t>
  </si>
  <si>
    <t>press@flo.health</t>
  </si>
  <si>
    <t>General Atlantic, Target Global, VNV Global, Elysium Venture Capital, Mangrove Capital Partners, Flint Capital</t>
  </si>
  <si>
    <t>Dmitry Gurski</t>
  </si>
  <si>
    <t>d_gurski@flo.health</t>
  </si>
  <si>
    <t>https://www.linkedin.com/in/dmitrygurski?originalSubdomain=uk</t>
  </si>
  <si>
    <t>Tata Steel</t>
  </si>
  <si>
    <t>Manufacturing, Mineral, Mining Technology, Natural Resources</t>
  </si>
  <si>
    <t>Tata Steel is a top ten global steel maker and the world’s second most geographically diversified steel producer.</t>
  </si>
  <si>
    <t>tatasteel.com</t>
  </si>
  <si>
    <t>http://www.linkedin.com/company/tata-steel</t>
  </si>
  <si>
    <t>feedback@tatasteel.com</t>
  </si>
  <si>
    <t>+44 (0)20 7717 4444</t>
  </si>
  <si>
    <t>T V Narendran</t>
  </si>
  <si>
    <t>narendran@tatasteel.com</t>
  </si>
  <si>
    <t>https://www.linkedin.com/in/t-v-narendran-5b531816/</t>
  </si>
  <si>
    <t>unspun</t>
  </si>
  <si>
    <t>3D Technology, Apparel, Fashion, Industrial Automation, Software, Textiles</t>
  </si>
  <si>
    <t>Unspun is a fashion-tech company creating 3D weaving technology for apparel.</t>
  </si>
  <si>
    <t>unspun.io</t>
  </si>
  <si>
    <t>https://www.linkedin.com/company/unspun-</t>
  </si>
  <si>
    <t>walden@unspun.io</t>
  </si>
  <si>
    <t>DCVC, Lowercarbon Capital, Lowercarbon Capital, Buckley Ventures, Hyper, National Science Foundation, Fifty Years, SOSV, Summer@Highland</t>
  </si>
  <si>
    <t>Walden Lam</t>
  </si>
  <si>
    <t>https://www.linkedin.com/in/waldenlam/</t>
  </si>
  <si>
    <t>Refresco</t>
  </si>
  <si>
    <t>Consumer Goods, Food and Beverage, Food Processing</t>
  </si>
  <si>
    <t>Refresco is a global independent beverage solutions provider offering a wide range of products and packaging options.</t>
  </si>
  <si>
    <t>refresco.com</t>
  </si>
  <si>
    <t>https://www.linkedin.com/company/refresco/</t>
  </si>
  <si>
    <t>info@refresco.com</t>
  </si>
  <si>
    <t>+31 104 40 51 00</t>
  </si>
  <si>
    <t>Hans Roelofs</t>
  </si>
  <si>
    <t>hans.roelofs@refresco.com</t>
  </si>
  <si>
    <t>https://www.linkedin.com/in/hans-roelofs-3a74407b/</t>
  </si>
  <si>
    <t>AEye</t>
  </si>
  <si>
    <t>Artificial Intelligence (AI), Automotive, Autonomous Vehicles, Hardware, Software</t>
  </si>
  <si>
    <t>AEye develops adaptive, high performance lidar systems for automotive, trucking, smart infrastructure and logistics applications.</t>
  </si>
  <si>
    <t>aeye.ai</t>
  </si>
  <si>
    <t>https://www.linkedin.com/company/aeye-inc.?trk=biz-companies-cym</t>
  </si>
  <si>
    <t>info@aeye.ai</t>
  </si>
  <si>
    <t>(925)400-4366</t>
  </si>
  <si>
    <t>New Circle Capital, Taiwania Capital Management Corporation, BootstrapLabs</t>
  </si>
  <si>
    <t>$2B</t>
  </si>
  <si>
    <t>Matt Fisch</t>
  </si>
  <si>
    <t>mfisch1550@aeye.ai</t>
  </si>
  <si>
    <t>https://www.linkedin.com/in/matt-fisch-6945122/</t>
  </si>
  <si>
    <t>Rillet</t>
  </si>
  <si>
    <t>Accounting, Finance, Financial Services, FinTech, SaaS</t>
  </si>
  <si>
    <t>Rillet develops accounting software to support financial management for high-growth companies.</t>
  </si>
  <si>
    <t>rillet.com</t>
  </si>
  <si>
    <t>https://www.linkedin.com/company/team-rillet</t>
  </si>
  <si>
    <t>Creandum, First Round Capital, Susa Ventures</t>
  </si>
  <si>
    <t>Nicolas Kopp</t>
  </si>
  <si>
    <t>nic@rillet.com</t>
  </si>
  <si>
    <t>https://www.linkedin.com/in/nicolas-kopp-44a27829a/</t>
  </si>
  <si>
    <t>osapiens</t>
  </si>
  <si>
    <t>Artificial Intelligence (AI), Compliance, SaaS, Software</t>
  </si>
  <si>
    <t>Mannheim, Baden-Wurttemberg, Germany</t>
  </si>
  <si>
    <t>Osapiens provides an ESG platform and Software-as-a-Service solutions for companies.</t>
  </si>
  <si>
    <t>osapiens.com</t>
  </si>
  <si>
    <t>https://www.linkedin.com/company/osapiens</t>
  </si>
  <si>
    <t>info@osapiens.com</t>
  </si>
  <si>
    <t>+49 621 / 150 206 90</t>
  </si>
  <si>
    <t>Goldman Sachs Alternatives, Armira</t>
  </si>
  <si>
    <t>Alberto Zamora</t>
  </si>
  <si>
    <t>alberto.zamora@osapiens.com</t>
  </si>
  <si>
    <t>https://www.linkedin.com/in/alberto-zamora-22295212/?originalSubdomain=de</t>
  </si>
  <si>
    <t>Royal Caribbean Group</t>
  </si>
  <si>
    <t>Royal Caribbean Group is a cruise vacation company with a global fleet of 63 ships traveling around the world.</t>
  </si>
  <si>
    <t>royalcaribbeangroup.com</t>
  </si>
  <si>
    <t>https://www.linkedin.com/company/royal-caribbean-group</t>
  </si>
  <si>
    <t>RCI Holdings</t>
  </si>
  <si>
    <t>Jason Liberty</t>
  </si>
  <si>
    <t>jliberty@rclcorporate.com</t>
  </si>
  <si>
    <t>https://www.linkedin.com/in/jason-liberty-040254b3/</t>
  </si>
  <si>
    <t>Foresight Diagnostics</t>
  </si>
  <si>
    <t>Foresight Diagnostics develops novel technology for detect cancers from a simple blood draw.</t>
  </si>
  <si>
    <t>foresight-dx.com</t>
  </si>
  <si>
    <t>https://www.linkedin.com/company/foresight-diagnostics-inc</t>
  </si>
  <si>
    <t>Foresite Capital, Bluebird Ventures, Civilization Ventures, Pear VC</t>
  </si>
  <si>
    <t>Jake Chabon</t>
  </si>
  <si>
    <t>jake@foresight-dx.com</t>
  </si>
  <si>
    <t>https://www.linkedin.com/in/jake-chabon-b1874414/</t>
  </si>
  <si>
    <t>LuxUrban Hotels</t>
  </si>
  <si>
    <t>Hospitality, Real Estate, Tourism</t>
  </si>
  <si>
    <t>The Corporate Housing Specialists</t>
  </si>
  <si>
    <t>luxurban.com</t>
  </si>
  <si>
    <t>https://www.linkedin.com/company/corphousing-group</t>
  </si>
  <si>
    <t>info@corphousinggroup.com</t>
  </si>
  <si>
    <t>833-723-7368</t>
  </si>
  <si>
    <t>$105.9M</t>
  </si>
  <si>
    <t>Robert Arigo</t>
  </si>
  <si>
    <t>rob@luxurbanhotels.com</t>
  </si>
  <si>
    <t>https://www.linkedin.com/in/robert-arigo-abb5562b8/</t>
  </si>
  <si>
    <t>Day One Biopharmaceuticals</t>
  </si>
  <si>
    <t>Day One Biopharmaceuticals develops targeted therapies to treat people with life-threatening diseases.</t>
  </si>
  <si>
    <t>dayonebio.com</t>
  </si>
  <si>
    <t>https://www.linkedin.com/company/dayonebio</t>
  </si>
  <si>
    <t>info@dayonebio.com</t>
  </si>
  <si>
    <t>+1 650 484 0899</t>
  </si>
  <si>
    <t>$966.8M</t>
  </si>
  <si>
    <t>Jeremy Bender</t>
  </si>
  <si>
    <t>jeremy.bender@dayonebio.com</t>
  </si>
  <si>
    <t>https://www.linkedin.com/in/jeremy-bender-146206/</t>
  </si>
  <si>
    <t>Cartona</t>
  </si>
  <si>
    <t>Apps, E-Commerce, Marketplace</t>
  </si>
  <si>
    <t>Cartona is a B2B e-commerce marketplace that connects buyers and sellers across the supply chain.</t>
  </si>
  <si>
    <t>cartona.com</t>
  </si>
  <si>
    <t>https://www.linkedin.com/company/cartona-egypt/</t>
  </si>
  <si>
    <t>info@cartona.com</t>
  </si>
  <si>
    <t>Algebra Ventures, Camel Ventures, GlobalCorp, Silicon Badia, Global Ventures</t>
  </si>
  <si>
    <t>Mahmoud Talaat</t>
  </si>
  <si>
    <t>mahmoud.talaat@cartona.com</t>
  </si>
  <si>
    <t>https://eg.linkedin.com/in/mahmoud-talaat-a170a4130</t>
  </si>
  <si>
    <t>OrCam Technologies</t>
  </si>
  <si>
    <t>Artificial Intelligence (AI), Assistive Technology, Fitness, Health Care, Medical Device, Wearables, Wellness</t>
  </si>
  <si>
    <t>Jerusalem, Yerushalayim, Israel</t>
  </si>
  <si>
    <t>OrCam harnesses the power of artificial vision in an intuitive portable device that compensates for lost visual abilities.</t>
  </si>
  <si>
    <t>orcam.com</t>
  </si>
  <si>
    <t>http://www.linkedin.com/company/orcam</t>
  </si>
  <si>
    <t>careers@orcam.com</t>
  </si>
  <si>
    <t>+1 (800) 713-3741</t>
  </si>
  <si>
    <t>Clal Insurance Enterprises Holdings, Meitav Investment House, Intel Capital</t>
  </si>
  <si>
    <t>Elad Serfaty</t>
  </si>
  <si>
    <t>elad.serfaty@orcam.com</t>
  </si>
  <si>
    <t>https://www.linkedin.com/in/elad-serfaty-604a4830/?originalSubdomain=il</t>
  </si>
  <si>
    <t>Cerabyte</t>
  </si>
  <si>
    <t>Cloud Data Services, Data Storage, Information Technology</t>
  </si>
  <si>
    <t>Cerabyte is an IT company that provides data centers from scratch for the storage of regular media in the form of ceramic nanolayers.</t>
  </si>
  <si>
    <t>cerabyte.com</t>
  </si>
  <si>
    <t>https://www.linkedin.com/company/cerabyte-cds-h/</t>
  </si>
  <si>
    <t>office@cerabyte.com</t>
  </si>
  <si>
    <t>+49 173 30 30 366</t>
  </si>
  <si>
    <t>Pure Storage</t>
  </si>
  <si>
    <t>Christian Pflaum</t>
  </si>
  <si>
    <t>christian.pflaum@cerabyte.com</t>
  </si>
  <si>
    <t>https://www.cerabyte.com/who-we-are/</t>
  </si>
  <si>
    <t>Argo Blockchain</t>
  </si>
  <si>
    <t>Blockchain, Cryptocurrency, Information Technology, Smart Contracts</t>
  </si>
  <si>
    <t>Argo is a blockchain technology company that offers cryptocurrency mining, smart contract fulfillment, and ease of transactions.</t>
  </si>
  <si>
    <t>argoblockchain.com</t>
  </si>
  <si>
    <t>https://www.linkedin.com/company/argoblockchain/</t>
  </si>
  <si>
    <t>support@argoblockchain.com</t>
  </si>
  <si>
    <t>+44 7884003403</t>
  </si>
  <si>
    <t>Galaxy Digital, NYDIG</t>
  </si>
  <si>
    <t>$6.9B</t>
  </si>
  <si>
    <t>Thomas Chippas</t>
  </si>
  <si>
    <t>tchippas@argoblockchain.com</t>
  </si>
  <si>
    <t>https://www.linkedin.com/in/chippas/</t>
  </si>
  <si>
    <t>Permian Resources</t>
  </si>
  <si>
    <t>Natural Resources, Oil and Gas, Sustainability</t>
  </si>
  <si>
    <t>Midland, Texas, United States</t>
  </si>
  <si>
    <t>Permian Resources is an oil and natural gas company that engages in acquisition and development.</t>
  </si>
  <si>
    <t>permianres.com</t>
  </si>
  <si>
    <t>https://www.linkedin.com/company/permianres/</t>
  </si>
  <si>
    <t>info@permianres.com</t>
  </si>
  <si>
    <t>+1 432 695 4222</t>
  </si>
  <si>
    <t>Will Hickey</t>
  </si>
  <si>
    <t>will.hickey@permianres.com</t>
  </si>
  <si>
    <t>https://www.linkedin.com/in/will-hickey-7542751b/</t>
  </si>
  <si>
    <t>Tamboran Resources</t>
  </si>
  <si>
    <t>Tamboran Resources is a gas company focused on supporting the Net Zero CO2 energy transition in Australia.</t>
  </si>
  <si>
    <t>tamboran.com</t>
  </si>
  <si>
    <t>info@tamboran.com</t>
  </si>
  <si>
    <t>+61 2 8330 6626</t>
  </si>
  <si>
    <t>Liberty Oilfield Services, Business.gov.au, Bryan Sheffield</t>
  </si>
  <si>
    <t>Joel Riddle</t>
  </si>
  <si>
    <t>joel.riddle@tamboran.com</t>
  </si>
  <si>
    <t>https://www.linkedin.com/in/joel-riddle-7982aaa4/?originalSubdomain=au</t>
  </si>
  <si>
    <t>findspo</t>
  </si>
  <si>
    <t>Artificial Intelligence (AI), Big Data, GovTech, Human Resources, Humanitarian, InsurTech, Risk Management, SaaS, Software</t>
  </si>
  <si>
    <t>Intelligent Demographic Resilience</t>
  </si>
  <si>
    <t>findspo.com</t>
  </si>
  <si>
    <t>https://www.linkedin.com/company/findspo/</t>
  </si>
  <si>
    <t>info@findspo.com</t>
  </si>
  <si>
    <t>Cesar Lopez Caparros</t>
  </si>
  <si>
    <t>cesar@findspo.com</t>
  </si>
  <si>
    <t>https://www.linkedin.com/in/cesar-lopez-caparros/</t>
  </si>
  <si>
    <t>Driven Brands</t>
  </si>
  <si>
    <t>Automotive, Market Research, Marketing</t>
  </si>
  <si>
    <t>Driven Brands is a automotive aftermarket franchising platform whose brands include Meineke and Maaco.</t>
  </si>
  <si>
    <t>drivenbrands.com</t>
  </si>
  <si>
    <t>https://www.linkedin.com/company/driven-brands-inc-</t>
  </si>
  <si>
    <t>704-377-8855</t>
  </si>
  <si>
    <t>$3.6B</t>
  </si>
  <si>
    <t>Jonathan Fitzpatrick</t>
  </si>
  <si>
    <t>jonathan@drivenbrands.com</t>
  </si>
  <si>
    <t>https://investors.drivenbrands.com/governance/executive-management/default.aspx#:~:text=Jonathan%20FitzpatrickPresident%2C%20Chief%20Executive%20Officer,-Jonathan%20Fitzpatrick%20serves&amp;text=Mr.,managers%20of%20Driven%20Investor%20LLC.</t>
  </si>
  <si>
    <t>Female Invest</t>
  </si>
  <si>
    <t>E-Learning, EdTech, Finance, Financial Services, Subscription Service, Women's</t>
  </si>
  <si>
    <t>Female Invest is a edtech platform empowering women through subscription-based learning and community.</t>
  </si>
  <si>
    <t>femaleinvest.com</t>
  </si>
  <si>
    <t>https://www.linkedin.com/company/female-invest</t>
  </si>
  <si>
    <t>hello@femaleinvest.com</t>
  </si>
  <si>
    <t>Educapital, Rubio Impact Ventures, Green Visor Capital</t>
  </si>
  <si>
    <t>Anna-Sophie Hartvigsen</t>
  </si>
  <si>
    <t>ah@femaleinvest.com</t>
  </si>
  <si>
    <t>https://www.linkedin.com/in/anna-sophie-hartvigsen-46352611a?originalSubdomain=uk</t>
  </si>
  <si>
    <t>Meragi</t>
  </si>
  <si>
    <t>Event Management, Events, Wedding</t>
  </si>
  <si>
    <t>Meragi is an online platform for discovering, designing, and purchasing products and services for all lifestyle events.</t>
  </si>
  <si>
    <t>meragi.com</t>
  </si>
  <si>
    <t>https://www.linkedin.com/company/meragi/</t>
  </si>
  <si>
    <t>contact@meragi.com</t>
  </si>
  <si>
    <t>+91 7204663348</t>
  </si>
  <si>
    <t>Accel, Surge</t>
  </si>
  <si>
    <t>Abhinav Chandran</t>
  </si>
  <si>
    <t>abhinav@meragi.com</t>
  </si>
  <si>
    <t>https://www.linkedin.com/in/abhinavchandran/?originalSubdomain=in</t>
  </si>
  <si>
    <t>Spear Bio</t>
  </si>
  <si>
    <t>Engineering, Finance, Management, Medical &amp; Science, Product</t>
  </si>
  <si>
    <t>Weston, Massachusetts, United States</t>
  </si>
  <si>
    <t>Spear Bio is a biotech company that focuses on the detection of ultrasensitive protein.</t>
  </si>
  <si>
    <t>spear.bio</t>
  </si>
  <si>
    <t>https://www.linkedin.com/company/spearbio/</t>
  </si>
  <si>
    <t>978-406-1169</t>
  </si>
  <si>
    <t>Bio-Techne, Foresite Capital, CDH Investments, Sequoia Capital China</t>
  </si>
  <si>
    <t>Feng Xuan</t>
  </si>
  <si>
    <t>feng.xuan@spear.bio</t>
  </si>
  <si>
    <t>https://www.linkedin.com/in/feng-xuan-2b1685108/</t>
  </si>
  <si>
    <t>Tiami Networks</t>
  </si>
  <si>
    <t>Cyber Security, Information Technology, Telecommunications</t>
  </si>
  <si>
    <t>Elk Grove, California, United States</t>
  </si>
  <si>
    <t>Tiami Networks provides sensing and computing intelligence to wireless devices and nodes that provide telecommunications and 5G.</t>
  </si>
  <si>
    <t>tiaminetworks.com</t>
  </si>
  <si>
    <t>https://www.linkedin.com/company/tiami-networks/</t>
  </si>
  <si>
    <t>tjunius@tiaminetworks.com</t>
  </si>
  <si>
    <t>U.S. Department of Homeland Security, Elk Grove</t>
  </si>
  <si>
    <t>Amitav Mukherjee</t>
  </si>
  <si>
    <t>amukherjee@tiaminetworks.com</t>
  </si>
  <si>
    <t>https://www.linkedin.com/in/amitavm/</t>
  </si>
  <si>
    <t>Simple Energy</t>
  </si>
  <si>
    <t>Electric Vehicle, Last Mile Transportation, Manufacturing, Transportation</t>
  </si>
  <si>
    <t>Simple Energy specializes in manufacturing smart electric scooters.</t>
  </si>
  <si>
    <t>simpleenergy.in</t>
  </si>
  <si>
    <t>https://www.linkedin.com/company/simple-energy-pvt-ltd</t>
  </si>
  <si>
    <t>investment@simpleenergy.in</t>
  </si>
  <si>
    <t>Balamurugan Arumugam</t>
  </si>
  <si>
    <t>Suhas Rajkumar</t>
  </si>
  <si>
    <t>suhasrajkumar@simpleenergy.in</t>
  </si>
  <si>
    <t>https://www.linkedin.com/in/suhas-rajkumar-277824150/?originalSubdomain=in</t>
  </si>
  <si>
    <t>Mr. Cooper Group</t>
  </si>
  <si>
    <t>Largest non-bank mortgage servicer in the nation.</t>
  </si>
  <si>
    <t>mrcoopergroup.com</t>
  </si>
  <si>
    <t>https://www.linkedin.com/company/mrcooper/</t>
  </si>
  <si>
    <t>accessibility@mrcooper.com</t>
  </si>
  <si>
    <t>888-364-2432</t>
  </si>
  <si>
    <t>Jay Bray</t>
  </si>
  <si>
    <t>jay.bray@mrcooper.com</t>
  </si>
  <si>
    <t>https://www.linkedin.com/in/jay-bray-mrcoopergroup/</t>
  </si>
  <si>
    <t>Advice, Banking, Financial Services, Wealth Management</t>
  </si>
  <si>
    <t>Ziegler is a financial consulting firm that offers investment banking, capital markets, principal investments, and fund management services.</t>
  </si>
  <si>
    <t>ziegler.com</t>
  </si>
  <si>
    <t>http://www.linkedin.com/company/ziegler</t>
  </si>
  <si>
    <t>askziegler@ziegler.com</t>
  </si>
  <si>
    <t>Dan Hermann</t>
  </si>
  <si>
    <t>dhermann@ziegler.com</t>
  </si>
  <si>
    <t>https://www.linkedin.com/in/dan-hermann-513a044/</t>
  </si>
  <si>
    <t>Myrobalan Therapeutics</t>
  </si>
  <si>
    <t>Medford, Massachusetts, United States</t>
  </si>
  <si>
    <t>Myrobalan Therapeutics is a biotech firm that develops oral neurorestorative therapies to reverse key brain dysfunctions and CNS conditions.</t>
  </si>
  <si>
    <t>myrotx.com</t>
  </si>
  <si>
    <t>https://www.linkedin.com/company/myro-therapeutics</t>
  </si>
  <si>
    <t>info@myrotx.com</t>
  </si>
  <si>
    <t>The ALS Association, Cowin Venture</t>
  </si>
  <si>
    <t>Jing Wang</t>
  </si>
  <si>
    <t>jing.wang@myrotx.com</t>
  </si>
  <si>
    <t>https://www.linkedin.com/in/jing-wang-9309751/</t>
  </si>
  <si>
    <t>AeroShield</t>
  </si>
  <si>
    <t>Consumer, Industrial, Industrial Manufacturing</t>
  </si>
  <si>
    <t>AeroShield is a B2B startup that develops super-insulating transparent materials.</t>
  </si>
  <si>
    <t>aeroshield.tech</t>
  </si>
  <si>
    <t>https://www.linkedin.com/company/aeroshield-inc/about/</t>
  </si>
  <si>
    <t>US Department of Energy, MassVentures, Massachusetts Clean Energy Center, National Science Foundation</t>
  </si>
  <si>
    <t>Elise Strobach</t>
  </si>
  <si>
    <t>strobach@aeroshield.tech</t>
  </si>
  <si>
    <t>https://www.linkedin.com/in/elise-strobach/</t>
  </si>
  <si>
    <t>Calumino</t>
  </si>
  <si>
    <t>Artificial Intelligence (AI), Automotive, Health Care, Industrial, Intrusion Detection, Nanotechnology, Privacy, Public Safety, Security, Sensor</t>
  </si>
  <si>
    <t>Shaping tomorrow with intelligent thermal sensing</t>
  </si>
  <si>
    <t>calumino.com</t>
  </si>
  <si>
    <t>https://www.linkedin.com/company/calumino</t>
  </si>
  <si>
    <t>info@calumino.com</t>
  </si>
  <si>
    <t>+61 2 8001 6470</t>
  </si>
  <si>
    <t>Celesta Capital, Taronga Ventures, Ryoden, Moveon Technologies, MIRIN CAPITAL</t>
  </si>
  <si>
    <t>Marek Steffanson</t>
  </si>
  <si>
    <t>marek@calumino.com</t>
  </si>
  <si>
    <t>https://www.linkedin.com/in/marek-steffanson-34793811/</t>
  </si>
  <si>
    <t>Getty Realty</t>
  </si>
  <si>
    <t>Finance, Legal, Management, Marketing, Operations</t>
  </si>
  <si>
    <t>Jericho, New York, United States</t>
  </si>
  <si>
    <t>Getty Realty is a REIT specializing in ownership, leasing &amp; financing of a convenience store and gasoline station properties.</t>
  </si>
  <si>
    <t>gettyrealty.com</t>
  </si>
  <si>
    <t>https://www.linkedin.com/company/getty-realty-corp/</t>
  </si>
  <si>
    <t>(516) 478-5400</t>
  </si>
  <si>
    <t>Christopher Constant</t>
  </si>
  <si>
    <t>cconstant@gettyrealty.com</t>
  </si>
  <si>
    <t>https://www.linkedin.com/in/christopher-constant-4216b53/</t>
  </si>
  <si>
    <t>MET Group</t>
  </si>
  <si>
    <t>MET Group is an integrated energy company.</t>
  </si>
  <si>
    <t>group.met.com</t>
  </si>
  <si>
    <t>https://www.linkedin.com/company/met-group/</t>
  </si>
  <si>
    <t>info.metholding@met.com</t>
  </si>
  <si>
    <t>+41 41 766 8989</t>
  </si>
  <si>
    <t>Benjamin Lakatos</t>
  </si>
  <si>
    <t>benjamin.lakatos@met.com</t>
  </si>
  <si>
    <t>https://www.linkedin.com/in/benjamin-lakatos-003a12166/?originalSubdomain=ch</t>
  </si>
  <si>
    <t>Blitz Electric Mobility</t>
  </si>
  <si>
    <t>Automotive, Electric Vehicle, Logistics, Software, Transportation</t>
  </si>
  <si>
    <t>Blitz is a data-driven EV logistic startup in Indonesia, bringing instant &amp; same day electric delivery capabilities to enterprises</t>
  </si>
  <si>
    <t>rideblitz.com</t>
  </si>
  <si>
    <t>https://www.linkedin.com/company/rideblitz/</t>
  </si>
  <si>
    <t>saivya@rideblitz.com</t>
  </si>
  <si>
    <t>ADB Ventures, Iterative, Fiveforty Alpha, gbeta</t>
  </si>
  <si>
    <t>Saivya Chauhan</t>
  </si>
  <si>
    <t>https://www.linkedin.com/in/saivyachauhan/</t>
  </si>
  <si>
    <t>Trio Mobil</t>
  </si>
  <si>
    <t>Artificial Intelligence (AI), Big Data, Enterprise Software, Internet of Things, SaaS</t>
  </si>
  <si>
    <t>Trio Mobil develops solutions to prevent accidents and improve efficiency in industrial operations to achieve the zero accident goal.</t>
  </si>
  <si>
    <t>triomobil.com</t>
  </si>
  <si>
    <t>https://tr.linkedin.com/company/triomobil</t>
  </si>
  <si>
    <t>info@triomobil.com</t>
  </si>
  <si>
    <t>NewSpring, 212</t>
  </si>
  <si>
    <t>Nevzat Ataklı</t>
  </si>
  <si>
    <t>nevzat@triomobil.com</t>
  </si>
  <si>
    <t>https://www.linkedin.com/in/atakli/</t>
  </si>
  <si>
    <t>Tset</t>
  </si>
  <si>
    <t>Osterreicher, Steiermark, Austria</t>
  </si>
  <si>
    <t>Tset is a software company that develops a SaaS enterprise solution for product cost and CO2 emission estimation.</t>
  </si>
  <si>
    <t>tset.com</t>
  </si>
  <si>
    <t>https://www.linkedin.com/company/tsetinissoftware/</t>
  </si>
  <si>
    <t>office@tset.com</t>
  </si>
  <si>
    <t>Andreas Tsetinis</t>
  </si>
  <si>
    <t>andreas.tsetinis@tset.com</t>
  </si>
  <si>
    <t>https://www.linkedin.com/in/andreas-tsetinis/</t>
  </si>
  <si>
    <t>Ailytics</t>
  </si>
  <si>
    <t>Construction, Information Technology, Software</t>
  </si>
  <si>
    <t>Video Analaytics Solutions for Operational Safety and Productivity</t>
  </si>
  <si>
    <t>ailytics.ai</t>
  </si>
  <si>
    <t>https://www.linkedin.com/company/ailytics/</t>
  </si>
  <si>
    <t>marketing@ailytics.ai</t>
  </si>
  <si>
    <t>+65 98285628</t>
  </si>
  <si>
    <t>Tin Men Capital</t>
  </si>
  <si>
    <t>Wei Zhuang</t>
  </si>
  <si>
    <t>weizhuang.tan@ailytics.ai</t>
  </si>
  <si>
    <t>https://www.linkedin.com/in/wei-zhuang-tan/?originalSubdomain=sg</t>
  </si>
  <si>
    <t>Signapse</t>
  </si>
  <si>
    <t>Bringing AI and Sign Language together to communicate, connect and collaborate.</t>
  </si>
  <si>
    <t>signapse.ai</t>
  </si>
  <si>
    <t>https://www.linkedin.com/company/signapse</t>
  </si>
  <si>
    <t>hello@signapse.ai</t>
  </si>
  <si>
    <t>Deeptech Seed Fund, Soulmates Ventures, Innovate UK, Deeptech Seed Fund</t>
  </si>
  <si>
    <t>Sally Chalk</t>
  </si>
  <si>
    <t>sally@signapse.ai</t>
  </si>
  <si>
    <t>https://www.linkedin.com/in/sallychalksignapse/?originalSubdomain=uk</t>
  </si>
  <si>
    <t>Altana</t>
  </si>
  <si>
    <t>Data Integration, Logistics, Software, Supply Chain Management</t>
  </si>
  <si>
    <t>Altana empowers governments, logistics providers, and enterprises with an intelligent, dynamic map of the global supply chain.</t>
  </si>
  <si>
    <t>altana.ai</t>
  </si>
  <si>
    <t>https://www.linkedin.com/company/altana-ai</t>
  </si>
  <si>
    <t>info@altana.ai</t>
  </si>
  <si>
    <t>US Innovative Technology Fund, Activate Capital Partners, Google Ventures, Amadeus Capital Partners</t>
  </si>
  <si>
    <t>Evan Smith</t>
  </si>
  <si>
    <t>evan@altana.ai</t>
  </si>
  <si>
    <t>https://www.linkedin.com/in/evan-smith-39516b8/</t>
  </si>
  <si>
    <t>Leanpay</t>
  </si>
  <si>
    <t>Consumer Lending, Financial Services, FinTech, Point of Sale, Retail, Retail Technology, Shopping</t>
  </si>
  <si>
    <t>Leanpay is an omni-channel POS financing company that aims to disrupt consumer loans segment, and help consumers buy products they need.</t>
  </si>
  <si>
    <t>leanpay.com</t>
  </si>
  <si>
    <t>https://www.linkedin.com/company/leanpay/</t>
  </si>
  <si>
    <t>info@leanpay.com</t>
  </si>
  <si>
    <t>Black Peak Capital, Catalyst Romania, Lead Ventures, South Central Ventures</t>
  </si>
  <si>
    <t>Misa Zivic</t>
  </si>
  <si>
    <t>misa.zivic@leanpay.com</t>
  </si>
  <si>
    <t>https://www.linkedin.com/in/misazivic/?originalSubdomain=uk</t>
  </si>
  <si>
    <t>Habitat For Humanity International</t>
  </si>
  <si>
    <t>Construction, Homeless Shelter, Non Profit, Residential</t>
  </si>
  <si>
    <t>Habitat for Humanity provides affordable housing solutions through community partnerships and volunteer efforts.</t>
  </si>
  <si>
    <t>habitat.org</t>
  </si>
  <si>
    <t>https://www.linkedin.com/company/habitat-for-humanity-international</t>
  </si>
  <si>
    <t>ap_info@habitat.org</t>
  </si>
  <si>
    <t>+63 (2) 8540-2177</t>
  </si>
  <si>
    <t>AmeriCorps Public Allies, State Farm, BlackHawk Network, Bank of America, Community Development Financial Institutions Fund</t>
  </si>
  <si>
    <t>Jonathan Reckford</t>
  </si>
  <si>
    <t>jreckford@habitat.org</t>
  </si>
  <si>
    <t>https://www.linkedin.com/in/jonathanreckford/</t>
  </si>
  <si>
    <t>Renasant Bank</t>
  </si>
  <si>
    <t>Tupelo, Mississippi, United States</t>
  </si>
  <si>
    <t>Renasant Bank is a financial institution offering mortgage, personal, business, and digital banking services.</t>
  </si>
  <si>
    <t>renasantbank.com</t>
  </si>
  <si>
    <t>http://www.linkedin.com/company/renasant-bank</t>
  </si>
  <si>
    <t>662-680-1362</t>
  </si>
  <si>
    <t>Robin Mcgraw</t>
  </si>
  <si>
    <t>robinm@renasant.com</t>
  </si>
  <si>
    <t>https://www.linkedin.com/in/robin-mcgraw-4aab862b/</t>
  </si>
  <si>
    <t>Aembit</t>
  </si>
  <si>
    <t>Cyber Security, DevOps, Identity Management, Information Technology</t>
  </si>
  <si>
    <t>Silver Spring, Maryland, United States</t>
  </si>
  <si>
    <t>Aembit Workload Identity and Access Management (IAM) makes workload access automated, secure, and governed, without burdening developers.</t>
  </si>
  <si>
    <t>aembit.io</t>
  </si>
  <si>
    <t>https://www.linkedin.com/company/aembit/</t>
  </si>
  <si>
    <t>info@aembit.io</t>
  </si>
  <si>
    <t>202-525-6661</t>
  </si>
  <si>
    <t>CrowdStrike Falcon Fund, Ten Eleven Ventures, Ballistic Ventures</t>
  </si>
  <si>
    <t>David Goldschlag</t>
  </si>
  <si>
    <t>david@aembit.io</t>
  </si>
  <si>
    <t>https://www.linkedin.com/in/davidgoldschlag/</t>
  </si>
  <si>
    <t>New World Development</t>
  </si>
  <si>
    <t>Engineering, Human Resources, Information Technology, Management, Marketing, Operations, Sales</t>
  </si>
  <si>
    <t>New World Development is a company that invests in and sells global properties.</t>
  </si>
  <si>
    <t>nwd.com.hk</t>
  </si>
  <si>
    <t>https://www.linkedin.com/company/new-world-development-china-limited</t>
  </si>
  <si>
    <t>newworld@nwd.com.hk</t>
  </si>
  <si>
    <t>Adrian Cheng</t>
  </si>
  <si>
    <t>adrian@nwd.com.hk</t>
  </si>
  <si>
    <t>https://www.linkedin.com/in/adrian-cheng-chi-kong/?originalSubdomain=hk</t>
  </si>
  <si>
    <t>Beam</t>
  </si>
  <si>
    <t>B2B, B2C, Blockchain, Cryptocurrency, E-Commerce, Finance, Internet, Marketing, Payments, Retail</t>
  </si>
  <si>
    <t>Transforming payments and marketing for the 21st Century.</t>
  </si>
  <si>
    <t>beamwallet.com</t>
  </si>
  <si>
    <t>https://www.linkedin.com/company/beam-wallet</t>
  </si>
  <si>
    <t>ico@beamwallet.com</t>
  </si>
  <si>
    <t>Alex Cheiman, Surge</t>
  </si>
  <si>
    <t>Natallia Catarina</t>
  </si>
  <si>
    <t>natalia.catarina@beamwallet.com</t>
  </si>
  <si>
    <t>https://www.linkedin.com/in/natallia-catarina-a78535b7/</t>
  </si>
  <si>
    <t>RideLink</t>
  </si>
  <si>
    <t>Logistics, Software, Transportation, Travel Agency</t>
  </si>
  <si>
    <t>Ridelink turbo charges cargo delivery for small businesses in emerging markets at unbeatable price and speed.</t>
  </si>
  <si>
    <t>ride-link.com</t>
  </si>
  <si>
    <t>https://www.linkedin.com/company/ridelinkltd/</t>
  </si>
  <si>
    <t>info@ride-link.com</t>
  </si>
  <si>
    <t>+256 706 525830</t>
  </si>
  <si>
    <t>Google for Startups, Seedstars, Inclusive Ventures Lab</t>
  </si>
  <si>
    <t>Daniel Mukisa</t>
  </si>
  <si>
    <t>daniel@ride-link.com</t>
  </si>
  <si>
    <t>https://www.linkedin.com/in/daniel-mukisa-2011bb88/?originalSubdomain=ug</t>
  </si>
  <si>
    <t>Ready, Set, Food!</t>
  </si>
  <si>
    <t>E-Commerce, Food and Beverage, Health Care</t>
  </si>
  <si>
    <t>Ready, Set, Food! develops an evidence-based solution that makes it easy for parents to protect their babies from common food allergies.</t>
  </si>
  <si>
    <t>readysetfood.com</t>
  </si>
  <si>
    <t>https://www.linkedin.com/company/ready-set-food/</t>
  </si>
  <si>
    <t>customerteam@readysetfood.com</t>
  </si>
  <si>
    <t>800-760-4818</t>
  </si>
  <si>
    <t>Memorial Hermann Health System, Edward-Elmhurst Health, Danone Manifesto Venture, Amplify.LA, PLG Ventures</t>
  </si>
  <si>
    <t>Daniel Zakowski</t>
  </si>
  <si>
    <t>daniel@readysetfood.com</t>
  </si>
  <si>
    <t>https://www.linkedin.com/in/danielzakowski/</t>
  </si>
  <si>
    <t>Achieve Life Science</t>
  </si>
  <si>
    <t>Achieve Life Science is a privately-held specialty pharmaceutical provider.</t>
  </si>
  <si>
    <t>achievelifesciences.com</t>
  </si>
  <si>
    <t>https://www.linkedin.com/company/achieve-life-sciences/</t>
  </si>
  <si>
    <t>info@achievelifesciences.com</t>
  </si>
  <si>
    <t>(425) 686-1500</t>
  </si>
  <si>
    <t>Silicon Valley Bank, National Institute on Drug Abuse (NIDA)</t>
  </si>
  <si>
    <t>John Bencich</t>
  </si>
  <si>
    <t>jbencich@achievelifesciences.com</t>
  </si>
  <si>
    <t>https://www.linkedin.com/in/john-bencich/</t>
  </si>
  <si>
    <t>Aveni</t>
  </si>
  <si>
    <t>Artificial Intelligence (AI), Call Center, Financial Services, Information Technology, Machine Learning, Natural Language Processing, Software, Speech Recognition</t>
  </si>
  <si>
    <t>Aveni is a driving automation and insight direct from the voice across regulated industries.</t>
  </si>
  <si>
    <t>aveni.ai</t>
  </si>
  <si>
    <t>https://www.linkedin.com/company/aveni-ai/about/</t>
  </si>
  <si>
    <t>info@aveni.ai</t>
  </si>
  <si>
    <t>0333 016 5242</t>
  </si>
  <si>
    <t>Puma Private Equity, Par Equity, TRICAPITAL, TRICAPITAL</t>
  </si>
  <si>
    <t>Joseph Twigg</t>
  </si>
  <si>
    <t>joseph@aveni.ai</t>
  </si>
  <si>
    <t>https://www.linkedin.com/in/josephtwigg/?originalSubdomain=uk</t>
  </si>
  <si>
    <t>Zordi</t>
  </si>
  <si>
    <t>Artificial Intelligence (AI), Farming, Robotics</t>
  </si>
  <si>
    <t>Zordi is an autonomous modular greenhouse platform operated by artificial intelligence and robots.</t>
  </si>
  <si>
    <t>zordi.com</t>
  </si>
  <si>
    <t>https://www.linkedin.com/company/zordi</t>
  </si>
  <si>
    <t>contact@zordi.com</t>
  </si>
  <si>
    <t>Khosla Ventures</t>
  </si>
  <si>
    <t>Gilwoo Lee</t>
  </si>
  <si>
    <t>gilwoo@zordi.com</t>
  </si>
  <si>
    <t>https://www.linkedin.com/in/gilwoo-lee-581a13199/</t>
  </si>
  <si>
    <t>Varaha</t>
  </si>
  <si>
    <t>AgTech, Environmental Consulting</t>
  </si>
  <si>
    <t>Varaha generates carbon credits through its tech solutions.</t>
  </si>
  <si>
    <t>varaha.earth</t>
  </si>
  <si>
    <t>https://www.linkedin.com/company/varaha-carbontech/about/</t>
  </si>
  <si>
    <t>RTP Global, Orios Venture Partners</t>
  </si>
  <si>
    <t>Madhur Jain</t>
  </si>
  <si>
    <t>madhur.jain@varaha.earth</t>
  </si>
  <si>
    <t>https://www.linkedin.com/in/madhurjain89/?originalSubdomain=in</t>
  </si>
  <si>
    <t>Rapido</t>
  </si>
  <si>
    <t>Engineering, Finance, Human Resources, Information Technology, Legal, Operations, Product</t>
  </si>
  <si>
    <t>Information Services, Logistics, Mobile Apps, Taxi Service, Transportation</t>
  </si>
  <si>
    <t>Rapido is an online app and logistics provider that offers bike taxis to its users.</t>
  </si>
  <si>
    <t>rapido.bike</t>
  </si>
  <si>
    <t>https://www.linkedin.com/company/rapido-bike</t>
  </si>
  <si>
    <t>shoutout@rapido.bike</t>
  </si>
  <si>
    <t>Orios Venture Partners, Swiggy, Westbridge Capital, Nexus Venture Partners, Astarc Ventures, India Technology Fund, Integrated Capital, Ka Wing Kevin Kwong, Skycatcher, Skycatcher, Skycatcher, Thompson Taraz Managers, AdvantEdge Founders</t>
  </si>
  <si>
    <t>Aravind Sanka</t>
  </si>
  <si>
    <t>aravind@rapido.bike</t>
  </si>
  <si>
    <t>https://www.linkedin.com/in/aravind-sanka-8a876045/?originalSubdomain=in</t>
  </si>
  <si>
    <t>Melt&amp;Marble</t>
  </si>
  <si>
    <t>Food Processing</t>
  </si>
  <si>
    <t>Melt&amp;Marble, formerly known as Biopetrolia, was founded patent holding firm for co-founder Professor Jens Nielsen’s research group.</t>
  </si>
  <si>
    <t>meltandmarble.com</t>
  </si>
  <si>
    <t>https://www.linkedin.com/company/meltandmarble/</t>
  </si>
  <si>
    <t>info@meltmarble.com</t>
  </si>
  <si>
    <t>Lever VC, Nordic Foodtech VC</t>
  </si>
  <si>
    <t>Anastasia Krivoruchko</t>
  </si>
  <si>
    <t>anastasia@meltmarble.com</t>
  </si>
  <si>
    <t>https://www.linkedin.com/in/anastasia-krivoruchko/</t>
  </si>
  <si>
    <t>Nium</t>
  </si>
  <si>
    <t>Chemical Engineering, CleanTech, Nanotechnology</t>
  </si>
  <si>
    <t>Harwell, Oxfordshire, United Kingdom</t>
  </si>
  <si>
    <t>Nium develops patent pending nanotechnology that produces greener ammonia.</t>
  </si>
  <si>
    <t>wearenium.com</t>
  </si>
  <si>
    <t>https://www.linkedin.com/company/we-are-nium/</t>
  </si>
  <si>
    <t>hello@wearenium.com</t>
  </si>
  <si>
    <t>AgFunder, Carbon13</t>
  </si>
  <si>
    <t>Lewis Jenkins</t>
  </si>
  <si>
    <t>lewis@wearenium.com</t>
  </si>
  <si>
    <t>https://www.linkedin.com/in/lewisjenkins/?originalSubdomain=uk</t>
  </si>
  <si>
    <t>Better Choice Company</t>
  </si>
  <si>
    <t>Animal Feed, Pet, Veterinary</t>
  </si>
  <si>
    <t>Better Choice Company is an animal health and wellness company.</t>
  </si>
  <si>
    <t>betterchoicecompany.com</t>
  </si>
  <si>
    <t>https://www.linkedin.com/company/betterchoice/</t>
  </si>
  <si>
    <t>bttr@kcsa.com</t>
  </si>
  <si>
    <t>212-896-1254</t>
  </si>
  <si>
    <t>Alphia, Cambridge Companies</t>
  </si>
  <si>
    <t>$147.9M</t>
  </si>
  <si>
    <t>Kent Cunningham</t>
  </si>
  <si>
    <t>https://www.linkedin.com/in/kent-cunningham-6879432#:~:text=Kent%20Cunningham%20%2D%20Better%20Choice%20Company%20(BTTR)%20%7C%20LinkedIn</t>
  </si>
  <si>
    <t>Montara Therapeutics</t>
  </si>
  <si>
    <t>Biopharma, Biotechnology, Medical, Wellness</t>
  </si>
  <si>
    <t>Montara Therapeutics is a biotechnology company.</t>
  </si>
  <si>
    <t>montaratx.com</t>
  </si>
  <si>
    <t>https://www.linkedin.com/company/montara-therapeutics-inc</t>
  </si>
  <si>
    <t>info@montaratx.com</t>
  </si>
  <si>
    <t>415-275-1311</t>
  </si>
  <si>
    <t>Dementia Discovery Fund, Two Bear Capital</t>
  </si>
  <si>
    <t>Nicholas Hertz</t>
  </si>
  <si>
    <t>nhertz@montaratx.com</t>
  </si>
  <si>
    <t>https://www.linkedin.com/in/nicholas-hertz-ph-d-9613785/</t>
  </si>
  <si>
    <t>KheloMore</t>
  </si>
  <si>
    <t>KheloMore is a digital platform bringing athletes and coaches or academies online for exceptional performance offline.</t>
  </si>
  <si>
    <t>khelomore.com</t>
  </si>
  <si>
    <t>https://www.linkedin.com/company/khelomore/</t>
  </si>
  <si>
    <t>info@khelomore.com</t>
  </si>
  <si>
    <t>022-68493700</t>
  </si>
  <si>
    <t>Clear Bridge Ventures, Damera Ventures</t>
  </si>
  <si>
    <t>Jatin Paranjape</t>
  </si>
  <si>
    <t>jatin.paranjape@khelomore.com</t>
  </si>
  <si>
    <t>https://www.linkedin.com/in/jatin-paranjape-329b8342?originalSubdomain=in</t>
  </si>
  <si>
    <t>InvestorHub</t>
  </si>
  <si>
    <t>FinTech, Information Technology</t>
  </si>
  <si>
    <t>InvestorHub is an investor marketing solution that simplifies and streamlines the way public companies connect with shareholders.</t>
  </si>
  <si>
    <t>investorhub.com</t>
  </si>
  <si>
    <t>https://www.linkedin.com/company</t>
  </si>
  <si>
    <t>clients@investorhub.com</t>
  </si>
  <si>
    <t>(03) 9661 0441</t>
  </si>
  <si>
    <t>EVP, Archangel Ventures</t>
  </si>
  <si>
    <t>Ben Williamson</t>
  </si>
  <si>
    <t>ben.williamson@investorhub.com</t>
  </si>
  <si>
    <t>https://www.linkedin.com/in/benwilliamson?originalSubdomain=au</t>
  </si>
  <si>
    <t>Armata Pharmaceuticals</t>
  </si>
  <si>
    <t>Armata Pharmaceuticals is a biotechnology company developing novel products to diagnose, treat and prevent human and animal diseases.</t>
  </si>
  <si>
    <t>armatapharma.com</t>
  </si>
  <si>
    <t>https://www.linkedin.com/company/armatapharma/</t>
  </si>
  <si>
    <t>info@armatapharma.com</t>
  </si>
  <si>
    <t>+1 310 665 2928</t>
  </si>
  <si>
    <t>Medical Technology Enterprise Consortium, Innoviva, Renaissance Holding Company, Wyssta Investments</t>
  </si>
  <si>
    <t>Deborah L. Birx</t>
  </si>
  <si>
    <t>https://www.armatapharma.com/about-us/management/</t>
  </si>
  <si>
    <t>DecoverAI</t>
  </si>
  <si>
    <t>Artificial Intelligence (AI), Information Technology, Legal Tech, Software</t>
  </si>
  <si>
    <t>DecoverAI is a generative AI company revolutionizing legal services with proprietary cutting-edge AI technology.</t>
  </si>
  <si>
    <t>decoverhq.com</t>
  </si>
  <si>
    <t>https://www.linkedin.com/company/decoverhq</t>
  </si>
  <si>
    <t>info@decoverhq.com</t>
  </si>
  <si>
    <t>Leo Capital</t>
  </si>
  <si>
    <t>Ravi Tandon</t>
  </si>
  <si>
    <t>ravi@decoverhq.com</t>
  </si>
  <si>
    <t>https://www.linkedin.com/in/ravi-tandon-b6534049/</t>
  </si>
  <si>
    <t>Pineapple Energy</t>
  </si>
  <si>
    <t>Clean Energy, Renewable Energy, Solar</t>
  </si>
  <si>
    <t>Minnetonka, Minnesota, United States</t>
  </si>
  <si>
    <t>Pineapple Energy is an operator and consolidator of residential solar, battery storage, and grid services solutions.</t>
  </si>
  <si>
    <t>pineappleenergy.com</t>
  </si>
  <si>
    <t>https://www.linkedin.com/company/pineapple-energy</t>
  </si>
  <si>
    <t>Scott Maskin</t>
  </si>
  <si>
    <t>scott.maskin@pineappleenergy.com</t>
  </si>
  <si>
    <t>https://www.linkedin.com/in/scott-maskin-b3980522/</t>
  </si>
  <si>
    <t>inCitu</t>
  </si>
  <si>
    <t>Augmented Reality, CivicTech, Developer Platform, GovTech, Smart Cities, Software</t>
  </si>
  <si>
    <t>inCitu is a social-impact software application that uses community feedback and augmented reality to democratize urban planning.</t>
  </si>
  <si>
    <t>incitu.us</t>
  </si>
  <si>
    <t>https://www.linkedin.com/company/incitu-ar/</t>
  </si>
  <si>
    <t>info@incitu.us</t>
  </si>
  <si>
    <t>Smart Futures Lab, Schmidt Futures</t>
  </si>
  <si>
    <t>Dana Chermesh-Reshef</t>
  </si>
  <si>
    <t>dana@incitu.us</t>
  </si>
  <si>
    <t>https://www.linkedin.com/in/dana-chermesh-reshef/</t>
  </si>
  <si>
    <t>Rabbitt AI</t>
  </si>
  <si>
    <t>Artificial Intelligence (AI), Data Collection and Labeling, Enterprise Software, Generative AI, Information Technology, Machine Learning, Natural Language Processing</t>
  </si>
  <si>
    <t>Solving the problem of "AI AI every where, Not an AI that works". Making an AI which works for you and you own it</t>
  </si>
  <si>
    <t>rabbitt.ai</t>
  </si>
  <si>
    <t>https://www.linkedin.com/company/rabbitt-ai/?viewAsMember=true</t>
  </si>
  <si>
    <t>harneetsingh.iitd@gmail.com</t>
  </si>
  <si>
    <t>Jesse Lyu</t>
  </si>
  <si>
    <t>jesse@rabbitt.ai</t>
  </si>
  <si>
    <t>https://www.linkedin.com/in/jesselyu/</t>
  </si>
  <si>
    <t>GoodVision</t>
  </si>
  <si>
    <t>Analytics, Artificial Intelligence (AI), Big Data, Computer Vision, Data Visualization, Machine Learning, SaaS, Smart Cities, Transportation</t>
  </si>
  <si>
    <t>AI Traffic Analytics Platform</t>
  </si>
  <si>
    <t>goodvisionlive.com</t>
  </si>
  <si>
    <t>https://www.linkedin.com/company/goodvision</t>
  </si>
  <si>
    <t>info@goodvisionlive.com</t>
  </si>
  <si>
    <t>(+44) 20 3878 3425</t>
  </si>
  <si>
    <t>Credo Ventures, Lead Ventures</t>
  </si>
  <si>
    <t>Daniel Štofan</t>
  </si>
  <si>
    <t>daniel.stofan@goodvisionlive.com</t>
  </si>
  <si>
    <t>https://www.linkedin.com/in/danielstofan/</t>
  </si>
  <si>
    <t>Faye</t>
  </si>
  <si>
    <t>Engineering, Finance, Human Resources, Management, Medical &amp; Science, Operations, Product, Sales</t>
  </si>
  <si>
    <t>Insurance, InsurTech, Predictive Analytics, Transportation, Travel</t>
  </si>
  <si>
    <t>Faye is a travel insurance company that offers person-first travel insurance and assistance.</t>
  </si>
  <si>
    <t>withfaye.com</t>
  </si>
  <si>
    <t>https://www.linkedin.com/company/fayetravelinsurance</t>
  </si>
  <si>
    <t>support@withfaye.com</t>
  </si>
  <si>
    <t>Portage Ventures, Munich Re Ventures, F2 Capital, Viola Ventures, Google for Startups</t>
  </si>
  <si>
    <t>Elad Schaffer</t>
  </si>
  <si>
    <t>elad@withfaye.com</t>
  </si>
  <si>
    <t>https://www.linkedin.com/in/eladschaffer/</t>
  </si>
  <si>
    <t>Hive Health</t>
  </si>
  <si>
    <t>FinTech, Health Care, Health Insurance</t>
  </si>
  <si>
    <t>Hive Health offers HMO health plans to SMB employees</t>
  </si>
  <si>
    <t>ourhivehealth.com</t>
  </si>
  <si>
    <t>https://www.linkedin.com/company/our-hive-health</t>
  </si>
  <si>
    <t>hello@ourhivehealth.com</t>
  </si>
  <si>
    <t>BEENEXT, Gentree Fund</t>
  </si>
  <si>
    <t>Camille Ang</t>
  </si>
  <si>
    <t>camille@ourhivehealth.com</t>
  </si>
  <si>
    <t>https://www.linkedin.com/in/camille-ang-19224647/</t>
  </si>
  <si>
    <t>Navi Finserv</t>
  </si>
  <si>
    <t>Consumer, Financial Services</t>
  </si>
  <si>
    <t>Navi Finserv provide access to financial services.</t>
  </si>
  <si>
    <t>navi.com</t>
  </si>
  <si>
    <t>JP Morgan, Equator Capital Partners</t>
  </si>
  <si>
    <t>Sachin Bansal</t>
  </si>
  <si>
    <t>sachin.bansal@navi.com</t>
  </si>
  <si>
    <t>https://www.linkedin.com/in/sachinbansal/</t>
  </si>
  <si>
    <t>Lineaje</t>
  </si>
  <si>
    <t>Computer, Network Security, Security, Software</t>
  </si>
  <si>
    <t>Lineaje solves critical Software Supply Chain security problems faced by every organization that builds, uses or sells software.</t>
  </si>
  <si>
    <t>lineaje.dev</t>
  </si>
  <si>
    <t>https://www.linkedin.com/company/lineaje/about/</t>
  </si>
  <si>
    <t>Hitachi Ventures, Neotribe Ventures, Prosperity7 Ventures, Tenable Ventures, Tenable Ventures</t>
  </si>
  <si>
    <t>Javed Hasan</t>
  </si>
  <si>
    <t>javed@lineaje.com</t>
  </si>
  <si>
    <t>https://www.linkedin.com/in/javedhasan/</t>
  </si>
  <si>
    <t>Alps Blockchain</t>
  </si>
  <si>
    <t>Blockchain, Information Technology, IT Infrastructure</t>
  </si>
  <si>
    <t>Trento, Trentino-Alto Adige, Italy</t>
  </si>
  <si>
    <t>Alps Blockchain is a company specialized in research and development in the sectors of blockchain and data mining.</t>
  </si>
  <si>
    <t>alpsblockchain.com</t>
  </si>
  <si>
    <t>https://www.linkedin.com/company/alps-blockchain-srl</t>
  </si>
  <si>
    <t>info@pec.alpsblockchain.com</t>
  </si>
  <si>
    <t>+39 333-266-3836</t>
  </si>
  <si>
    <t>Azimut Holding</t>
  </si>
  <si>
    <t>Francesco Buffa</t>
  </si>
  <si>
    <t>f.buffa@alpsblockchain.com</t>
  </si>
  <si>
    <t>https://www.linkedin.com/in/francescobuffa97/</t>
  </si>
  <si>
    <t>Versatope Therapeutics</t>
  </si>
  <si>
    <t>Lowell, Massachusetts, United States</t>
  </si>
  <si>
    <t>Versatope is an immuno-therapeutic company that uses a biotechnology platform to delivery immunity.</t>
  </si>
  <si>
    <t>versatope.com</t>
  </si>
  <si>
    <t>https://www.linkedin.com/company/versatope/</t>
  </si>
  <si>
    <t>info@versatope.com</t>
  </si>
  <si>
    <t>National Institute of Allergy and Infectious Diseases, MassVentures</t>
  </si>
  <si>
    <t>Christopher Locher</t>
  </si>
  <si>
    <t>christopher.locher@versatope.com</t>
  </si>
  <si>
    <t>https://www.versatope.com/copy-of-our-team#:~:text=Christopher%20Locher%2C%20PhD&amp;text=Locher%20is%20the%20CEO%20and,and%20therapeutics%20for%20multiple%20diseases.</t>
  </si>
  <si>
    <t>GoldShore Resources</t>
  </si>
  <si>
    <t>Mining, Precious Metals, Property Development</t>
  </si>
  <si>
    <t>GoldShore Resources is a gold development company that is supported by a leading management group, board of directors, and advisory board.</t>
  </si>
  <si>
    <t>goldshoreresources.com</t>
  </si>
  <si>
    <t>https://www.linkedin.com/company/goldshoreres/</t>
  </si>
  <si>
    <t>604-288-4416</t>
  </si>
  <si>
    <t>Michael Henrichsen</t>
  </si>
  <si>
    <t>michael.henrichsen@goldshoreresources.com</t>
  </si>
  <si>
    <t>https://goldshoreresources.com/team/</t>
  </si>
  <si>
    <t>Oats Overnight</t>
  </si>
  <si>
    <t>Engineering, Human Resources, Information Technology, Management, Medical &amp; Science, Operations, Sales, Support</t>
  </si>
  <si>
    <t>Consumer Goods, Food and Beverage</t>
  </si>
  <si>
    <t>Oats Overnight is a manufacturer of oatmeal-based nutritional breakfasts.</t>
  </si>
  <si>
    <t>oatsovernight.com</t>
  </si>
  <si>
    <t>https://www.linkedin.com/company/oatsovernight/</t>
  </si>
  <si>
    <t>support@oatsovernight.com</t>
  </si>
  <si>
    <t>Enlightened Hospitality Investments, Schnitzel Capital</t>
  </si>
  <si>
    <t>Brian Tate</t>
  </si>
  <si>
    <t>brian@oatsovernight.com</t>
  </si>
  <si>
    <t>https://www.linkedin.com/in/briantate642/</t>
  </si>
  <si>
    <t>Jyoti CNC Automation</t>
  </si>
  <si>
    <t>Industrial, Industrial Manufacturing, Manufacturing</t>
  </si>
  <si>
    <t>Rajkot, Gujarat, India</t>
  </si>
  <si>
    <t>Jyoti CNC Automation manufactures and markets gearboxes, precision all-geared head lathe machines, CNC turning, machining, and mill centers.</t>
  </si>
  <si>
    <t>jyoti.co.in</t>
  </si>
  <si>
    <t>https://www.linkedin.com/company/jyoticnc</t>
  </si>
  <si>
    <t>info@jyoti.co.in</t>
  </si>
  <si>
    <t>₹75.3B</t>
  </si>
  <si>
    <t>Vikas Taneja</t>
  </si>
  <si>
    <t>vikas.taneja@jyoti.co.in</t>
  </si>
  <si>
    <t>https://www.linkedin.com/in/vikas-taneja-b4416412/</t>
  </si>
  <si>
    <t>BMAT</t>
  </si>
  <si>
    <t>Engineering, Information Technology, Legal, Management, Operations, Product, Sales, Support</t>
  </si>
  <si>
    <t>Information Technology, Music</t>
  </si>
  <si>
    <t>BMAT is a technology company that designs and develops digital music products and services.</t>
  </si>
  <si>
    <t>bmat.com</t>
  </si>
  <si>
    <t>https://www.linkedin.com/company/bmat</t>
  </si>
  <si>
    <t>info@bmat.com</t>
  </si>
  <si>
    <t>+65 8285 7370</t>
  </si>
  <si>
    <t>Cofides</t>
  </si>
  <si>
    <t>Iñigo Ugarteburu</t>
  </si>
  <si>
    <t>iugarteburu@bmat.com</t>
  </si>
  <si>
    <t>https://www.linkedin.com/in/i%C3%B1igo-ugarteburu-ab3a9aa8/</t>
  </si>
  <si>
    <t>Agora World</t>
  </si>
  <si>
    <t>3D Technology, Apps, Corporate Training, EdTech, Enterprise Software, Geospatial, Metaverse, PropTech, Social Network, Software</t>
  </si>
  <si>
    <t>"Tableau for 3D" - No Code 3D Data Visualization</t>
  </si>
  <si>
    <t>agoraworld.io</t>
  </si>
  <si>
    <t>https://www.linkedin.com/company/agoraworld-io/</t>
  </si>
  <si>
    <t>info@agoraworld.io</t>
  </si>
  <si>
    <t>215-346-6251</t>
  </si>
  <si>
    <t>Ethan Berg</t>
  </si>
  <si>
    <t>ethan@agoraworld.io</t>
  </si>
  <si>
    <t>https://www.linkedin.com/in/ethancberg/</t>
  </si>
  <si>
    <t>BluPine Energy</t>
  </si>
  <si>
    <t>BluPine Energy is a renewable energy services company.</t>
  </si>
  <si>
    <t>blupineenergy.com</t>
  </si>
  <si>
    <t>https://www.linkedin.com/company/blupine-energy-private-limited/</t>
  </si>
  <si>
    <t>Tata Capital</t>
  </si>
  <si>
    <t>Neerav Nanavaty</t>
  </si>
  <si>
    <t>neerav.nanavaty@blupineenergy.com</t>
  </si>
  <si>
    <t>https://www.linkedin.com/in/neerav-nanavaty-4537bb3/</t>
  </si>
  <si>
    <t>ECOSTP Technologies</t>
  </si>
  <si>
    <t>Biotechnology, Environmental Engineering, Waste Management</t>
  </si>
  <si>
    <t>Mallesvaram, Karnataka, India</t>
  </si>
  <si>
    <t>ECOSTP Technologies develops sanitation solutions through bioengineering.</t>
  </si>
  <si>
    <t>ecostp.com</t>
  </si>
  <si>
    <t>https://in.linkedin.com/company/ecostp</t>
  </si>
  <si>
    <t>Terwilliger Center for Innovation in Shelter</t>
  </si>
  <si>
    <t>Tharun Kumar</t>
  </si>
  <si>
    <t>tharun@ecostp.com</t>
  </si>
  <si>
    <t>https://www.linkedin.com/in/tharun/</t>
  </si>
  <si>
    <t>Arch Biopartners</t>
  </si>
  <si>
    <t>Arch Biopartners acquires and develops products and technology for sale to pharmaceutical and industrial companies.</t>
  </si>
  <si>
    <t>archbiopartners.com</t>
  </si>
  <si>
    <t>https://www.linkedin.com/company/arch-biopartners-inc-foiff-</t>
  </si>
  <si>
    <t>info@archbiopartners.com</t>
  </si>
  <si>
    <t>(647) 428–7031</t>
  </si>
  <si>
    <t>National Research Council of Canada Industrial Research Assistance Program, Canadian Institutes of Health Research</t>
  </si>
  <si>
    <t>Richard Muruve</t>
  </si>
  <si>
    <t>rm@archbiopartners.com</t>
  </si>
  <si>
    <t>https://www.linkedin.com/in/richard-muruve-2646a645/</t>
  </si>
  <si>
    <t>eeva</t>
  </si>
  <si>
    <t>eeva is a life management platform and virtual assistant that uses automations and artificial intelligence.</t>
  </si>
  <si>
    <t>eeva.ai</t>
  </si>
  <si>
    <t>https://www.linkedin.com/company/eeva-ai/</t>
  </si>
  <si>
    <t>hi@eeva.ai</t>
  </si>
  <si>
    <t>Adrienne Jung</t>
  </si>
  <si>
    <t>adrienne@eeva.ai</t>
  </si>
  <si>
    <t>https://www.linkedin.com/in/adriennejung/</t>
  </si>
  <si>
    <t>Maxim Biotech</t>
  </si>
  <si>
    <t>Biotechnology, Health Care, Professional Services</t>
  </si>
  <si>
    <t>Maxim Biotech provides vitro diagnostic testing development and testing solutions.</t>
  </si>
  <si>
    <t>maximbio.com</t>
  </si>
  <si>
    <t>https://www.linkedin.com/company/maxim-biomedical-inc-/</t>
  </si>
  <si>
    <t>info@maximbio.com</t>
  </si>
  <si>
    <t>301-251-0800</t>
  </si>
  <si>
    <t>CTM Investments, National Institutes of Health, $49.5M U.S. Department of Health &amp; Human Services</t>
  </si>
  <si>
    <t>Jonathan Maa</t>
  </si>
  <si>
    <t>jonathan.maa@maximbio.com</t>
  </si>
  <si>
    <t>https://www.linkedin.com/in/jonathanmaa/</t>
  </si>
  <si>
    <t>Climasens</t>
  </si>
  <si>
    <t>CleanTech, GovTech, Green Building, Risk Management, SaaS, Smart Cities, Social Impact, Software, Sustainability</t>
  </si>
  <si>
    <t>Transforming climate risk to resilience</t>
  </si>
  <si>
    <t>climasens.com</t>
  </si>
  <si>
    <t>https://www.linkedin.com/company/18592146/admin/</t>
  </si>
  <si>
    <t>hello@climasens.com</t>
  </si>
  <si>
    <t>Melbourne Accelerator Program, Techstars</t>
  </si>
  <si>
    <t>Joseph Glesta</t>
  </si>
  <si>
    <t>joe@climasens.com</t>
  </si>
  <si>
    <t>https://www.linkedin.com/in/joseph-glesta-9a494064/</t>
  </si>
  <si>
    <t>Educatly</t>
  </si>
  <si>
    <t>EdTech, Education, Internet</t>
  </si>
  <si>
    <t>Educatly is a student-recruitment platform providing students with all the information they need to study abroad.</t>
  </si>
  <si>
    <t>educatly.com</t>
  </si>
  <si>
    <t>https://www.linkedin.com/company/educatly</t>
  </si>
  <si>
    <t>mohmmed@educatly.com</t>
  </si>
  <si>
    <t>Plus Venture Capital, TLcom Capital Partners, Enterprise Ireland, Falak Startups</t>
  </si>
  <si>
    <t>Mohmmed El Sonbaty</t>
  </si>
  <si>
    <t>https://www.linkedin.com/in/mohmmedelsonbaty/</t>
  </si>
  <si>
    <t>Sadeem Technology</t>
  </si>
  <si>
    <t>Data Visualization, Information Technology, Intelligent Systems, Smart Cities, Software</t>
  </si>
  <si>
    <t>Thuwal, Ha'il, Saudi Arabia</t>
  </si>
  <si>
    <t>To save lives using technology that creates safe, smart, sustainable cities.</t>
  </si>
  <si>
    <t>sadeemwss.com</t>
  </si>
  <si>
    <t>https://www.linkedin.com/company/sadeem-wireless-sensing-systems/</t>
  </si>
  <si>
    <t>info@sadeemwss.com</t>
  </si>
  <si>
    <t>966 583599599</t>
  </si>
  <si>
    <t>Mustafa Mousa</t>
  </si>
  <si>
    <t>mustafa.mousa@sadeemwss.com</t>
  </si>
  <si>
    <t>https://www.linkedin.com/in/mustafa-mousa-phd-asmec%C2%AE-b3ab4353/?originalSubdomain=sa</t>
  </si>
  <si>
    <t>100XBIO</t>
  </si>
  <si>
    <t>100XBIO -- an automated platform for multiplex T-cell analysis</t>
  </si>
  <si>
    <t>100xbio.com</t>
  </si>
  <si>
    <t>https://www.linkedin.com/company/100x-bioassay</t>
  </si>
  <si>
    <t>contact@100xbio.com</t>
  </si>
  <si>
    <t>Sergei Pustylnikov</t>
  </si>
  <si>
    <t>sergei@100xbio.com</t>
  </si>
  <si>
    <t>https://www.linkedin.com/in/sergeipustylnikov/</t>
  </si>
  <si>
    <t>Athabasca Oil</t>
  </si>
  <si>
    <t>Engineering, Finance, Human Resources, Legal, Management, Marketing, Operations, Pro Services</t>
  </si>
  <si>
    <t>Athabasca Oil Corporation is an oil manufacturing company that provides thermal and light oil assets.</t>
  </si>
  <si>
    <t>atha.com</t>
  </si>
  <si>
    <t>https://www.linkedin.com/company/athabasca-oil-sands-corporation</t>
  </si>
  <si>
    <t>info@atha.com</t>
  </si>
  <si>
    <t>403-237-8227</t>
  </si>
  <si>
    <t>Robert Broen</t>
  </si>
  <si>
    <t>rbroen@atha.com</t>
  </si>
  <si>
    <t>https://www.linkedin.com/in/robert-broen-90690b29/</t>
  </si>
  <si>
    <t>KOMI Group</t>
  </si>
  <si>
    <t>Social Media</t>
  </si>
  <si>
    <t>KOMI is a social media, marketing and licensing group that builds social channels for businesses.</t>
  </si>
  <si>
    <t>komi.group</t>
  </si>
  <si>
    <t>0161 806 1080</t>
  </si>
  <si>
    <t>Andrew Trotman</t>
  </si>
  <si>
    <t>andrew@komi.group</t>
  </si>
  <si>
    <t>https://www.linkedin.com/in/andrew-trotman-61a244153/</t>
  </si>
  <si>
    <t>Faura</t>
  </si>
  <si>
    <t>Napa, California, United States</t>
  </si>
  <si>
    <t>Faura offers Climate analytics and statistics to support and safeguard precious possessions.</t>
  </si>
  <si>
    <t>faura.us</t>
  </si>
  <si>
    <t>https://www.linkedin.com/company/faurainc/</t>
  </si>
  <si>
    <t>Honors Fund, MetaProp</t>
  </si>
  <si>
    <t>Valkyrie Holmes</t>
  </si>
  <si>
    <t>valkyrie@faura.us</t>
  </si>
  <si>
    <t>https://www.linkedin.com/in/valkyrieholmes/</t>
  </si>
  <si>
    <t>Measure &amp; Change</t>
  </si>
  <si>
    <t>Växjö, Kronobergs Lan, Sweden</t>
  </si>
  <si>
    <t>Measure &amp; Change has developed an automatic climate calculation service that collects data from the customer's business system.</t>
  </si>
  <si>
    <t>measureandchange.se</t>
  </si>
  <si>
    <t>https://www.linkedin.com/company/measureandchange</t>
  </si>
  <si>
    <t>info@measureandchange.se</t>
  </si>
  <si>
    <t>+46 70 321 22 77</t>
  </si>
  <si>
    <t>Sarah Nilsson</t>
  </si>
  <si>
    <t>sarah.nilsson@measureandchange.se</t>
  </si>
  <si>
    <t>https://www.linkedin.com/in/sarah-nilsson-47606422/</t>
  </si>
  <si>
    <t>Viridix</t>
  </si>
  <si>
    <t>Agriculture, AgTech, Big Data, Internet of Things, Landscaping, Sensor, Waste Management</t>
  </si>
  <si>
    <t>Modi'in, HaMerkaz, Israel</t>
  </si>
  <si>
    <t>Viridix is a Soil Water Management Platform, reshaping water resource utilization in agriculture, effluent, and landscape industries.</t>
  </si>
  <si>
    <t>viridix.com</t>
  </si>
  <si>
    <t>https://www.linkedin.com/company/18199377/</t>
  </si>
  <si>
    <t>info@viridix.com</t>
  </si>
  <si>
    <t>Israel - Colorado Innovation Fund</t>
  </si>
  <si>
    <t>Arik Shetrit</t>
  </si>
  <si>
    <t>arik@viridix.com</t>
  </si>
  <si>
    <t>https://www.linkedin.com/in/arik-shetrit-400445108/</t>
  </si>
  <si>
    <t>TechNovator</t>
  </si>
  <si>
    <t>Energy, Hardware, Wireless</t>
  </si>
  <si>
    <t>Kepno, Wielkopolskie, Poland</t>
  </si>
  <si>
    <t>TechNovator – wireless power transfer based on quantum mechanical principles.</t>
  </si>
  <si>
    <t>technovator.co</t>
  </si>
  <si>
    <t>https://www.linkedin.com/company/technovator?trk=top_nav_home</t>
  </si>
  <si>
    <t>info@technovator.co</t>
  </si>
  <si>
    <t>National Center for Research &amp; Development, EASME - EU Executive Agency for SMEs</t>
  </si>
  <si>
    <t>Ruslana Dovzhyk</t>
  </si>
  <si>
    <t>r.dovzhyk@technovator.co</t>
  </si>
  <si>
    <t>https://www.linkedin.com/in/ruslanadovzhyk/</t>
  </si>
  <si>
    <t>Airbuild</t>
  </si>
  <si>
    <t>Carbon Capture, CleanTech, Environmental Engineering, Green Building, GreenTech, Sustainability</t>
  </si>
  <si>
    <t>Climate and Built Environment</t>
  </si>
  <si>
    <t>airbuildinc.com</t>
  </si>
  <si>
    <t>https://www.linkedin.com/company/airbuild/</t>
  </si>
  <si>
    <t>david@airbuildinc.com</t>
  </si>
  <si>
    <t>David Gory</t>
  </si>
  <si>
    <t>https://www.linkedin.com/in/david-gory/</t>
  </si>
  <si>
    <t>Somleng</t>
  </si>
  <si>
    <t>Cloud Management, Information Services, Information Technology, Open Source, SMS, Software, Telecommunications</t>
  </si>
  <si>
    <t>Phnom Penh, Phnum Penh, Cambodia</t>
  </si>
  <si>
    <t>Somleng is the world's only Open Source Telco-as-a-Service (TaaS) and Communications-Platform-as-a-Service (CPaaS).</t>
  </si>
  <si>
    <t>somleng.org</t>
  </si>
  <si>
    <t>dwilkie@somleng.org</t>
  </si>
  <si>
    <t>+855 71 510 0860</t>
  </si>
  <si>
    <t>David Wilkie</t>
  </si>
  <si>
    <t>https://www.somleng.org/</t>
  </si>
  <si>
    <t>Portman Ridge</t>
  </si>
  <si>
    <t>Financial Services, Impact Investing</t>
  </si>
  <si>
    <t>Portman Ridge Finance is a non-diversified management investment company.</t>
  </si>
  <si>
    <t>portmanridge.com</t>
  </si>
  <si>
    <t>info@portmanridge.com</t>
  </si>
  <si>
    <t>1 212-891-2880</t>
  </si>
  <si>
    <t>https://www.portmanridge.com/corporate-governance/board-of-directors</t>
  </si>
  <si>
    <t>Puerto Rico Aqueduct and Sewer Authority</t>
  </si>
  <si>
    <t>Online Portals, Service Industry, Water</t>
  </si>
  <si>
    <t>Puerto Rico Aqueduct and Sewer Authority is a government easy to use portal that provides information about the water supply and sewage.</t>
  </si>
  <si>
    <t>acueductos.pr.gov</t>
  </si>
  <si>
    <t>https://www.linkedin.com/company/puerto-rico-aqueduct-&amp;-sewer-authority</t>
  </si>
  <si>
    <t>acueductospr@acueductos.pr.gov</t>
  </si>
  <si>
    <t>(787) 620-2482</t>
  </si>
  <si>
    <t>Federal Emergency Management Agency, U.S. Department of Agriculture</t>
  </si>
  <si>
    <t>Doriel Pagan Crespo</t>
  </si>
  <si>
    <t>Executive President</t>
  </si>
  <si>
    <t>doriel.pagan@acueductospr.com</t>
  </si>
  <si>
    <t>https://www.linkedin.com/in/ing-doriel-pagan-crespo-093167134/</t>
  </si>
  <si>
    <t>Transitry</t>
  </si>
  <si>
    <t>Sustainability</t>
  </si>
  <si>
    <t>Where Data Integrity Meets Carbon Project Credibility</t>
  </si>
  <si>
    <t>Transitry.com</t>
  </si>
  <si>
    <t>https://www.linkedin.com/company/transitry/</t>
  </si>
  <si>
    <t>hello@transitry.com</t>
  </si>
  <si>
    <t>Info Edge ventures</t>
  </si>
  <si>
    <t>Navarun Atraya</t>
  </si>
  <si>
    <t>navarun@transitry.com</t>
  </si>
  <si>
    <t>https://www.linkedin.com/in/navarun-atraya/</t>
  </si>
  <si>
    <t>Alpha Direct</t>
  </si>
  <si>
    <t>Artificial Intelligence (AI), FinTech, Insurance, InsurTech</t>
  </si>
  <si>
    <t>Gaborone, South-East, Botswana</t>
  </si>
  <si>
    <t>Alpha Direct is a cloud, big data, and artificial intelligence platform that delivers compelling insurance products.</t>
  </si>
  <si>
    <t>alphadirect.africa</t>
  </si>
  <si>
    <t>https://www.linkedin.com/company/alpha-direct-insurtech/</t>
  </si>
  <si>
    <t>ceooffice@alphadirect.co.bw</t>
  </si>
  <si>
    <t>Launch Africa, Dr Kiran C Patel</t>
  </si>
  <si>
    <t>Arun P. Iyer</t>
  </si>
  <si>
    <t>aiyer@alphadirect.co.bw</t>
  </si>
  <si>
    <t>https://www.linkedin.com/in/arun-p-iyer-58776b18/?originalSubdomain=bw</t>
  </si>
  <si>
    <t>MicroEra Power</t>
  </si>
  <si>
    <t>Clean Energy, CleanTech, Energy, Energy Storage, Fuel Cell, Heating, Ventilation, and Air Conditioning (HVAC)</t>
  </si>
  <si>
    <t>Sustainable Low-cost, low-carbon HVAC for C&amp;I buildings</t>
  </si>
  <si>
    <t>microerapower.com</t>
  </si>
  <si>
    <t>https://www.linkedin.com/company/microera-power-inc/</t>
  </si>
  <si>
    <t>emr@microerapower.com</t>
  </si>
  <si>
    <t>Quake Capital Partners</t>
  </si>
  <si>
    <t>Eleanor Rusling</t>
  </si>
  <si>
    <t>https://www.linkedin.com/in/ellieroc/</t>
  </si>
  <si>
    <t>Greenfluidics</t>
  </si>
  <si>
    <t>Biotechnology, Energy, Solar</t>
  </si>
  <si>
    <t>Metepec, Hidalgo, Mexico</t>
  </si>
  <si>
    <t>Greenfluidics is a biotechnology company that focuses on transforming solar radiation, CO2 &amp; oxygen into global energy transactions.</t>
  </si>
  <si>
    <t>greenfluidics.com</t>
  </si>
  <si>
    <t>https://www.linkedin.com/company/greenfluidics</t>
  </si>
  <si>
    <t>business@greenfluidics.com</t>
  </si>
  <si>
    <t>(521) 722-919-1202</t>
  </si>
  <si>
    <t>Adan Ramirez Sanchez</t>
  </si>
  <si>
    <t>adan.ramirez@greenfluidics.com</t>
  </si>
  <si>
    <t>https://www.linkedin.com/in/adanramirezsan/</t>
  </si>
  <si>
    <t>Afynia Laboratories</t>
  </si>
  <si>
    <t>Medical</t>
  </si>
  <si>
    <t>Afynia Laboratories is a women's health healthcare company that provides innovative solutions to diagnostic and therapeutic difficulties.</t>
  </si>
  <si>
    <t>aimalaboratories.com</t>
  </si>
  <si>
    <t>https://www.linkedin.com/company/afynia-laboratories/</t>
  </si>
  <si>
    <t>info@aimalaboratories.com</t>
  </si>
  <si>
    <t>1(888) 839 2462</t>
  </si>
  <si>
    <t>i.d.e.a. Fund, Ontario Genomics</t>
  </si>
  <si>
    <t>Lauren Foster</t>
  </si>
  <si>
    <t>lauren@afynia.com</t>
  </si>
  <si>
    <t>https://www.linkedin.com/in/warren-lauren-foster-ph-d-fcahs-b7618655/</t>
  </si>
  <si>
    <t>bellboy</t>
  </si>
  <si>
    <t>Hospitality, PropTech, SaaS, Software, Tourism, Travel</t>
  </si>
  <si>
    <t>Ai powered SaaS product for vacation rentals and boutique hotels to streamline and automate the entire guest experience</t>
  </si>
  <si>
    <t>bellboytech.com</t>
  </si>
  <si>
    <t>https://www.linkedin.com/company/bellboytech/</t>
  </si>
  <si>
    <t>Bhuvan Batra</t>
  </si>
  <si>
    <t>bhuvan@bellboytech.com</t>
  </si>
  <si>
    <t>https://www.linkedin.com/in/bhuvanbatra/</t>
  </si>
  <si>
    <t>Extrasense Technologies</t>
  </si>
  <si>
    <t>AgTech, Internet of Things, Machine Learning, Software</t>
  </si>
  <si>
    <t>Watertown, Massachusetts, United States</t>
  </si>
  <si>
    <t>We leverage A.I. to monitor and predict pest risks in food manufacturing.</t>
  </si>
  <si>
    <t>extrasense.co</t>
  </si>
  <si>
    <t>https://www.linkedin.com/company/extrasense-tech/</t>
  </si>
  <si>
    <t>osanchez@extrasense.co</t>
  </si>
  <si>
    <t>508-736-7121</t>
  </si>
  <si>
    <t>Forum Ventures, L'ATTITUDE Ventures</t>
  </si>
  <si>
    <t>Oliver Sanchez</t>
  </si>
  <si>
    <t>https://www.linkedin.com/in/oliversanchez/</t>
  </si>
  <si>
    <t>Spatial Risk Systems</t>
  </si>
  <si>
    <t>Analytics, Information Services, Risk Management</t>
  </si>
  <si>
    <t>Global Asset Location Data empowering investors and underwriters to understand Physical Risks, GHG Emissions, and Environmental factors</t>
  </si>
  <si>
    <t>spatialrisksystems.com</t>
  </si>
  <si>
    <t>https://www.linkedin.com/company/spatialrisksystems</t>
  </si>
  <si>
    <t>kzockoll@spatialrisksystems.com</t>
  </si>
  <si>
    <t>1.917.270.0958</t>
  </si>
  <si>
    <t>Ken Zockoll</t>
  </si>
  <si>
    <t>https://www.linkedin.com/in/kzockoll/</t>
  </si>
  <si>
    <t>Flink Robotics</t>
  </si>
  <si>
    <t>Flink Robotics is a robotics engineering company.</t>
  </si>
  <si>
    <t>flink.so</t>
  </si>
  <si>
    <t>https://www.linkedin.com/company/flink-robotics</t>
  </si>
  <si>
    <t>Moritz Geilinger</t>
  </si>
  <si>
    <t>moritz@flink.so</t>
  </si>
  <si>
    <t>https://www.linkedin.com/in/moritz-geilinger-11305611a/</t>
  </si>
  <si>
    <t>MarsCharge</t>
  </si>
  <si>
    <t>Electric Vehicle, Electrical Distribution, Electronics, Hardware, Manufacturing</t>
  </si>
  <si>
    <t>MarsCharge builds advanced EV chargers with integrated intelligent multi-use battery energy storage.</t>
  </si>
  <si>
    <t>marscharge.com</t>
  </si>
  <si>
    <t>https://www.linkedin.com/company/marscharge</t>
  </si>
  <si>
    <t>info@marscharge.com</t>
  </si>
  <si>
    <t>Michael Marczi</t>
  </si>
  <si>
    <t>michaelmarczi@marscharge.com</t>
  </si>
  <si>
    <t>https://www.linkedin.com/in/michael-marczi-09a180145/</t>
  </si>
  <si>
    <t>Element 29 Resources</t>
  </si>
  <si>
    <t>Element 29 Resources is a copper exploration and development company.</t>
  </si>
  <si>
    <t>e29copper.com</t>
  </si>
  <si>
    <t>https://www.linkedin.com/company/element-29-resources-inc</t>
  </si>
  <si>
    <t>info@e29copper.com</t>
  </si>
  <si>
    <t>+1 888 246 7881</t>
  </si>
  <si>
    <t>Richard Osmond</t>
  </si>
  <si>
    <t>rosmond@e29copper.com</t>
  </si>
  <si>
    <t>https://www.e29copper.com/corporate/directors/</t>
  </si>
  <si>
    <t>iTATU</t>
  </si>
  <si>
    <t>Consumer, Fashion, Lifestyle, Retail Technology, Robotics</t>
  </si>
  <si>
    <t>Myrtle Beach, South Carolina, United States</t>
  </si>
  <si>
    <t>Fully autonomous, AI-driven temporary body art application kiosk</t>
  </si>
  <si>
    <t>itatu.life</t>
  </si>
  <si>
    <t>ben@itatu.life</t>
  </si>
  <si>
    <t>Christopher Martin</t>
  </si>
  <si>
    <t>chris@itatu.life</t>
  </si>
  <si>
    <t>https://www.linkedin.com/in/christopher-martin-63288242/</t>
  </si>
  <si>
    <t>Kindred</t>
  </si>
  <si>
    <t>Apps, Health Care</t>
  </si>
  <si>
    <t>North Saint Paul, Minnesota, United States</t>
  </si>
  <si>
    <t>Kindred is a peer social support app designed to address mental health needs by connecting individuals with supportive communities.</t>
  </si>
  <si>
    <t>kindredapp.co</t>
  </si>
  <si>
    <t>mel@kindredapp.co</t>
  </si>
  <si>
    <t>Michael Pizzano</t>
  </si>
  <si>
    <t>michael.pizzano@kindredhealthcare.com</t>
  </si>
  <si>
    <t>https://www.linkedin.com/in/michaelapizzano/</t>
  </si>
  <si>
    <t>Macarthur Minerals</t>
  </si>
  <si>
    <t>An Australian public company focused on the exploration and development of iron ore projects.</t>
  </si>
  <si>
    <t>macarthurminerals.com</t>
  </si>
  <si>
    <t>https://www.linkedin.com/company/macarthur-minerals-ltd-mms-</t>
  </si>
  <si>
    <t>communications@macarthurminerals.com</t>
  </si>
  <si>
    <t>Cameron Mccall</t>
  </si>
  <si>
    <t>cmccall@macarthurminerals.com</t>
  </si>
  <si>
    <t>https://www.linkedin.com/in/cameron-mccall-45b10b25/</t>
  </si>
  <si>
    <t>Chemolex</t>
  </si>
  <si>
    <t>Clean Energy, CleanTech, Renewable Energy, Waste Management</t>
  </si>
  <si>
    <t>Chemolex has developed an method for capturing plastic waste in rivers through clean energy and waste management.</t>
  </si>
  <si>
    <t>chemolex.co.ke</t>
  </si>
  <si>
    <t>https://www.linkedin.com/company/chemolex-company-ltd/</t>
  </si>
  <si>
    <t>info@chemolex.co.ke</t>
  </si>
  <si>
    <t>254 71-600-9679</t>
  </si>
  <si>
    <t>Robert Achoge</t>
  </si>
  <si>
    <t>robert@chemolex.co.ke</t>
  </si>
  <si>
    <t>https://www.linkedin.com/in/robert-achoge-400932a2/</t>
  </si>
  <si>
    <t>Helpt</t>
  </si>
  <si>
    <t>Helpt is a platform for on-shore, outsourced technical support, with a growing team of IT and network hardware, design and admin experts.</t>
  </si>
  <si>
    <t>gethelpt.com</t>
  </si>
  <si>
    <t>https://www.linkedin.com/company/gethelpt</t>
  </si>
  <si>
    <t>info@gethelpt.com</t>
  </si>
  <si>
    <t>949-996-3257</t>
  </si>
  <si>
    <t>Dealbrook Holdings II.</t>
  </si>
  <si>
    <t>Matthew Pincus</t>
  </si>
  <si>
    <t>matthew.pincus@gethelpt.com</t>
  </si>
  <si>
    <t>https://www.linkedin.com/in/mpincus/</t>
  </si>
  <si>
    <t>Mental Jam</t>
  </si>
  <si>
    <t>An alternative to arts therapy by where workshop participants co-create video games based on their lived experiences of mental health.</t>
  </si>
  <si>
    <t>mentaljam.itch.io</t>
  </si>
  <si>
    <t>https://www.linkedin.com/company/mental-jam/</t>
  </si>
  <si>
    <t>hello.mentaljam@gmail.com</t>
  </si>
  <si>
    <t>Michelle Chen</t>
  </si>
  <si>
    <t>michelle.chen@mentaljam.itch.io</t>
  </si>
  <si>
    <t>https://www.linkedin.com/in/purplelilgirl/</t>
  </si>
  <si>
    <t>We-Convert</t>
  </si>
  <si>
    <t>Brand Marketing, Waste Management</t>
  </si>
  <si>
    <t>Nidda, Hessen, Germany</t>
  </si>
  <si>
    <t>We-Convert builds SmartBins, a product that automates the entire concept of waste management.</t>
  </si>
  <si>
    <t>weconvert.org</t>
  </si>
  <si>
    <t>https://in.linkedin.com/company/weconvert</t>
  </si>
  <si>
    <t>info@weconvert.org</t>
  </si>
  <si>
    <t>MARL 5G Accelerator, Fledge</t>
  </si>
  <si>
    <t>Daniel Asmus</t>
  </si>
  <si>
    <t>d.asmus@weconvert.org</t>
  </si>
  <si>
    <t>https://www.linkedin.com/in/daniel-asmus-3b0135263/</t>
  </si>
  <si>
    <t>Gruner Renewable Energy</t>
  </si>
  <si>
    <t>Biomass Energy, Fuel, Power Grid, Renewable Energy</t>
  </si>
  <si>
    <t>Gruner Renewable Energy is dedicated to advancing sustainability by transforming biomass and biowaste into renewable fuels.</t>
  </si>
  <si>
    <t>grunerrenewable.com</t>
  </si>
  <si>
    <t>https://www.linkedin.com/company/gruner-renewable-energy</t>
  </si>
  <si>
    <t>info@grunerrenewable.com</t>
  </si>
  <si>
    <t>Utkarsh Gupta</t>
  </si>
  <si>
    <t>utkarsh@grunerrenewable.com</t>
  </si>
  <si>
    <t>https://www.linkedin.com/in/utkarsh-gupta-greenpreneur-927ba4168</t>
  </si>
  <si>
    <t>Moxie Beauty</t>
  </si>
  <si>
    <t>Beauty, Cosmetics, Personal Health</t>
  </si>
  <si>
    <t>Moxie Beauty creates salon-quality hair care products designed for Indian hair textures.</t>
  </si>
  <si>
    <t>moxiebeauty.in</t>
  </si>
  <si>
    <t>https://www.linkedin.com/company/moxie-beauty/about/</t>
  </si>
  <si>
    <t>Nikita Khanna</t>
  </si>
  <si>
    <t>nikita@moxiebeauty.in</t>
  </si>
  <si>
    <t>https://www.linkedin.com/in/nikita-khanna-8a4a03138</t>
  </si>
  <si>
    <t>Duckietown</t>
  </si>
  <si>
    <t>Artificial Intelligence (AI), Education, Robotics</t>
  </si>
  <si>
    <t>Duckietown is a platform for AI and robotics teaching, training, and research center.</t>
  </si>
  <si>
    <t>duckietown.com</t>
  </si>
  <si>
    <t>https://www.linkedin.com/company/duckietown/</t>
  </si>
  <si>
    <t>info@duckietown.com</t>
  </si>
  <si>
    <t>Jacopo Tani</t>
  </si>
  <si>
    <t>jacopo@duckietown.org</t>
  </si>
  <si>
    <t>https://www.linkedin.com/in/jacopo-tani/</t>
  </si>
  <si>
    <t>Pila Energy</t>
  </si>
  <si>
    <t>Pila Energy manufactures renewable energy equipment to power homes and businesses with sustainable solutions.</t>
  </si>
  <si>
    <t>pila.energy</t>
  </si>
  <si>
    <t>https://www.linkedin.com/company/pilaenergy/</t>
  </si>
  <si>
    <t>Dorte X. Gram</t>
  </si>
  <si>
    <t>https://www.linkedin.com/in/dorte-x-gram-a6b47618/</t>
  </si>
  <si>
    <t>CV3 Financial Services</t>
  </si>
  <si>
    <t>CV3 Financial Services is a private lender providing business purpose loans for non-owner-occupied properties to real estate investors.</t>
  </si>
  <si>
    <t>cv3financial.com</t>
  </si>
  <si>
    <t>https://www.linkedin.com/company/cv3-financial-services/</t>
  </si>
  <si>
    <t>compliance@cv3financial.com</t>
  </si>
  <si>
    <t>William J. Tessar</t>
  </si>
  <si>
    <t>bill.tessar@cv3financial.com</t>
  </si>
  <si>
    <t>https://www.linkedin.com/in/williamtessar/</t>
  </si>
  <si>
    <t>MedicannX</t>
  </si>
  <si>
    <t>Alternative Medicine, Medical</t>
  </si>
  <si>
    <t>Tirat Karmel, Hefa, Israel</t>
  </si>
  <si>
    <t>MedicannX operates as a company engages in the field of medical cannabis.</t>
  </si>
  <si>
    <t>medicannx.com</t>
  </si>
  <si>
    <t>https://www.linkedin.com/company/medicannx/about/</t>
  </si>
  <si>
    <t>Darwin German Real Estate Investments</t>
  </si>
  <si>
    <t>Vitali Binyaminov</t>
  </si>
  <si>
    <t>https://www.linkedin.com/in/vitali-binyaminov-120938286/</t>
  </si>
  <si>
    <t>OnSight</t>
  </si>
  <si>
    <t>Renewable Energy, Robotics, Solar</t>
  </si>
  <si>
    <t>Folsom, California, United States</t>
  </si>
  <si>
    <t>Onsight is an AI-powered computer vision robotic platform for solar farms.</t>
  </si>
  <si>
    <t>onsightops.com</t>
  </si>
  <si>
    <t>https://www.linkedin.com/company/onsight-technology/</t>
  </si>
  <si>
    <t>Convective Capital, Moneta Ventures, Staubli</t>
  </si>
  <si>
    <t>Derek Chase</t>
  </si>
  <si>
    <t>dchase@onsightops.com</t>
  </si>
  <si>
    <t>https://www.linkedin.com/in/derek-chase-5b016329/</t>
  </si>
  <si>
    <t>RainGrid</t>
  </si>
  <si>
    <t>Environmental Consulting, Information Technology, Professional Services, PropTech</t>
  </si>
  <si>
    <t>Blue infrastructure as a service, digital circular proptech networks,</t>
  </si>
  <si>
    <t>raingrid.com</t>
  </si>
  <si>
    <t>https://www.linkedin.com/company/raingrid-inc-/</t>
  </si>
  <si>
    <t>contact@raingrid.com</t>
  </si>
  <si>
    <t>1-416-868-1983</t>
  </si>
  <si>
    <t>HCL Technologies</t>
  </si>
  <si>
    <t>Kevin Mercer</t>
  </si>
  <si>
    <t>kevin.mercer@raingrid.com</t>
  </si>
  <si>
    <t>https://www.linkedin.com/in/kemercer/</t>
  </si>
  <si>
    <t>S64 Capital Innovation</t>
  </si>
  <si>
    <t>Advice, Credit, Financial Services</t>
  </si>
  <si>
    <t>S64 Capital Innovation provides investment solutions and advisory for institutional, wealth management, and retail investors.</t>
  </si>
  <si>
    <t>s64capital.com</t>
  </si>
  <si>
    <t>https://www.linkedin.com/company/s64capital</t>
  </si>
  <si>
    <t>info@s64capital.com</t>
  </si>
  <si>
    <t>+44 20 7315 4264</t>
  </si>
  <si>
    <t>HPS Investment Partners, Sumitomo Mitsui Trust Bank</t>
  </si>
  <si>
    <t>Tarun Nagpal</t>
  </si>
  <si>
    <t>tarun.nagpal@s64capital.com</t>
  </si>
  <si>
    <t>https://www.linkedin.com/in/tarunknagpal/</t>
  </si>
  <si>
    <t>Pull To Refresh</t>
  </si>
  <si>
    <t>Environmental Engineering, GreenTech, Life Science</t>
  </si>
  <si>
    <t>Pull To Refresh is an environmental conservation organization that develops carbon removal technologies.</t>
  </si>
  <si>
    <t>pulltorefresh.earth</t>
  </si>
  <si>
    <t>https://www.linkedin.com/company/pulltorefresh/</t>
  </si>
  <si>
    <t>arin@pulltorefresh.team</t>
  </si>
  <si>
    <t>Arin Crumley</t>
  </si>
  <si>
    <t>https://www.linkedin.com/in/arincrumley/</t>
  </si>
  <si>
    <t>Bodawerk</t>
  </si>
  <si>
    <t>Battery, Energy, Recycling</t>
  </si>
  <si>
    <t>Mulago, Kampala, Uganda</t>
  </si>
  <si>
    <t>Bodawerk offers lithium-ion battery production, e-mobility solution and lithium-ion battery recycling services.</t>
  </si>
  <si>
    <t>bodawerk.com</t>
  </si>
  <si>
    <t>https://www.linkedin.com/company/bodawerk-international-ltd/</t>
  </si>
  <si>
    <t>info@bodawerk.com</t>
  </si>
  <si>
    <t>256 777 349 122</t>
  </si>
  <si>
    <t>Jakob Hornbach</t>
  </si>
  <si>
    <t>hornbach@bodawerk.com</t>
  </si>
  <si>
    <t>https://bodawerk.com/about/</t>
  </si>
  <si>
    <t>Velents</t>
  </si>
  <si>
    <t>AI-powered SaaS platform that automates the hiring process to mitigate the bias and cut hiring cost by 80%</t>
  </si>
  <si>
    <t>velents.com</t>
  </si>
  <si>
    <t>https://www.linkedin.com/company/velents/</t>
  </si>
  <si>
    <t>info@velents.com</t>
  </si>
  <si>
    <t>Women Collective, A15</t>
  </si>
  <si>
    <t>Mohamed Gaber</t>
  </si>
  <si>
    <t>mo@velents.com</t>
  </si>
  <si>
    <t>https://www.linkedin.com/in/mhgaber/</t>
  </si>
  <si>
    <t>Translate Live</t>
  </si>
  <si>
    <t>Artificial Intelligence (AI), Language Learning, Translation Service</t>
  </si>
  <si>
    <t>Translate Live offers translation, AI, organizational intelligence, language, localization, human interpreting, and accessibility services.</t>
  </si>
  <si>
    <t>translatelive.com</t>
  </si>
  <si>
    <t>https://www.linkedin.com/company/translatelive/</t>
  </si>
  <si>
    <t>info@translatelive.com</t>
  </si>
  <si>
    <t>Peter Hayes</t>
  </si>
  <si>
    <t>phayes@translatelive.com</t>
  </si>
  <si>
    <t>https://www.linkedin.com/in/peter-hayes-451b127/</t>
  </si>
  <si>
    <t>Taro AI, Inc.</t>
  </si>
  <si>
    <t>Monitor trees and infrastructure for a fraction of the time and cost.</t>
  </si>
  <si>
    <t>taroai.com</t>
  </si>
  <si>
    <t>https://www.linkedin.com/company/taroai/</t>
  </si>
  <si>
    <t>Cynthia Wu</t>
  </si>
  <si>
    <t>cynthia@taroai.com</t>
  </si>
  <si>
    <t>https://www.linkedin.com/in/cynthiawu1/</t>
  </si>
  <si>
    <t>Vitra.ai</t>
  </si>
  <si>
    <t>Consumer Software, Content Delivery Network, Podcast, Video Editing</t>
  </si>
  <si>
    <t>Vitra.ai save people time and money by making content creation and translation seamless with 1-click.</t>
  </si>
  <si>
    <t>vitra.ai</t>
  </si>
  <si>
    <t>https://www.linkedin.com/company/vitra-ai</t>
  </si>
  <si>
    <t>contact@vitra.ai</t>
  </si>
  <si>
    <t>IIFL Finance, Google for Startups, JioGenNext</t>
  </si>
  <si>
    <t>Satvik Jagannath</t>
  </si>
  <si>
    <t>satvik@vitra.ai</t>
  </si>
  <si>
    <t>https://www.linkedin.com/in/satvik-k-j</t>
  </si>
  <si>
    <t>Baud Resources</t>
  </si>
  <si>
    <t>Industrial Design, Mechanical Design, Renewable Energy, Wind Energy</t>
  </si>
  <si>
    <t>An innovation oriented research venture raising a multi patented technology known as windTRAIN™ to enhance Wind Energy Economy</t>
  </si>
  <si>
    <t>baudresources.com</t>
  </si>
  <si>
    <t>https://www.linkedin.com/company/baud-resources/</t>
  </si>
  <si>
    <t>desk@baudresources.com</t>
  </si>
  <si>
    <t>Dishant Mishra</t>
  </si>
  <si>
    <t>dishant.mishra@baudresources.com</t>
  </si>
  <si>
    <t>https://www.linkedin.com/in/dishant-mishra-5006ba145/</t>
  </si>
  <si>
    <t>Epum</t>
  </si>
  <si>
    <t>Artificial Intelligence (AI), Machine Learning, Software, Software Engineering</t>
  </si>
  <si>
    <t>Epum is an innovative startup dedicated to transforming the commercial real estate development industry.</t>
  </si>
  <si>
    <t>epumdata.com</t>
  </si>
  <si>
    <t>https://www.linkedin.com/company/epum/</t>
  </si>
  <si>
    <t>Royden Cooper</t>
  </si>
  <si>
    <t>royden.cooper@epumdata.com</t>
  </si>
  <si>
    <t>https://www.linkedin.com/in/roydenc/</t>
  </si>
  <si>
    <t>Steampunk</t>
  </si>
  <si>
    <t>Steampunk is working actively to expand the number of contracts through which its clients can access.</t>
  </si>
  <si>
    <t>steampunk.com</t>
  </si>
  <si>
    <t>https://www.linkedin.com/company/steampunk-inc/</t>
  </si>
  <si>
    <t>contactus@steampunk.com</t>
  </si>
  <si>
    <t>(571) 395-8000</t>
  </si>
  <si>
    <t>Matt Warren</t>
  </si>
  <si>
    <t>https://www.linkedin.com/in/mattwarren3/</t>
  </si>
  <si>
    <t>Humanity Link B.V.</t>
  </si>
  <si>
    <t>Cloud Data Services, Non Profit, Telecommunications</t>
  </si>
  <si>
    <t>CPaaS, Communication, Mobile Phones, Non-profits</t>
  </si>
  <si>
    <t>humanity.link</t>
  </si>
  <si>
    <t>https://www.linkedin.com/company/humanitylink/</t>
  </si>
  <si>
    <t>contact@humanity.link</t>
  </si>
  <si>
    <t>Christopher M. Hoffman</t>
  </si>
  <si>
    <t>chris.hoffman@humanity.link</t>
  </si>
  <si>
    <t>https://www.linkedin.com/in/chrishoffmandrm/</t>
  </si>
  <si>
    <t>Dotplay</t>
  </si>
  <si>
    <t>Online Games, Web Apps</t>
  </si>
  <si>
    <t>Dotplay is a Web-based mobile distribution platform.</t>
  </si>
  <si>
    <t>developers.dotplay.games</t>
  </si>
  <si>
    <t>https://www.linkedin.com/company/dotplay-games/</t>
  </si>
  <si>
    <t>Transcend Fund</t>
  </si>
  <si>
    <t>Iskander Pataudi</t>
  </si>
  <si>
    <t>iskander@dotplay.games</t>
  </si>
  <si>
    <t>https://www.linkedin.com/in/iskander-pataudi-2806a2a1/</t>
  </si>
  <si>
    <t>Axle Automation</t>
  </si>
  <si>
    <t>Axle provides secure, trustworthy, and accurate AI agents that automate manual tasks for compliance operations teams.</t>
  </si>
  <si>
    <t>axleruns.com</t>
  </si>
  <si>
    <t>https://www.linkedin.com/company/axle-compliance/</t>
  </si>
  <si>
    <t>Ioannis Giannaros</t>
  </si>
  <si>
    <t>ioannis.giannaros@axleruns.com</t>
  </si>
  <si>
    <t>https://www.linkedin.com/in/yanni-giannaros/</t>
  </si>
  <si>
    <t>1970 Group</t>
  </si>
  <si>
    <t>Finance, Financial Services, Risk Management</t>
  </si>
  <si>
    <t>The 1970 Group provides a bold, new creative solution for securing the insurance collateral need built by a team of talented experts.</t>
  </si>
  <si>
    <t>1970Group.com</t>
  </si>
  <si>
    <t>https://www.linkedin.com/company/1970-group</t>
  </si>
  <si>
    <t>info@1970group.com</t>
  </si>
  <si>
    <t>Stephen Roseman</t>
  </si>
  <si>
    <t>sr@1970group.com</t>
  </si>
  <si>
    <t>https://www.linkedin.com/in/stephenroseman/</t>
  </si>
  <si>
    <t>Stairpay</t>
  </si>
  <si>
    <t>Stairpay mission is to simplify the process of shared ownership for first-time buyers.</t>
  </si>
  <si>
    <t>stairpay.com</t>
  </si>
  <si>
    <t>https://www.linkedin.com/company/stairpay</t>
  </si>
  <si>
    <t>Floris Ten Nijenhuis</t>
  </si>
  <si>
    <t>floris@stairpay.com</t>
  </si>
  <si>
    <t>https://www.linkedin.com/in/floris-ten-nijenhuis/</t>
  </si>
  <si>
    <t>EMoMee</t>
  </si>
  <si>
    <t>Children, Education</t>
  </si>
  <si>
    <t>EMoMee is new edutainment startup focuses on EQ.</t>
  </si>
  <si>
    <t>emomee.com</t>
  </si>
  <si>
    <t>https://www.linkedin.com/company/emomee/</t>
  </si>
  <si>
    <t>DeVC, Gruhas, Whiteboard Capital</t>
  </si>
  <si>
    <t>Pooja Jauhari</t>
  </si>
  <si>
    <t>pooja@emomee.com</t>
  </si>
  <si>
    <t>https://www.linkedin.com/in/pooja-jauhari-4ab38755</t>
  </si>
  <si>
    <t>Keren Energy</t>
  </si>
  <si>
    <t>Energy, Energy Management, Energy Storage</t>
  </si>
  <si>
    <t>Shave Zion, HaZafon, Israel</t>
  </si>
  <si>
    <t>Keren Energy specializes in energy consumption and management of energy resources.</t>
  </si>
  <si>
    <t>kerenrg.com</t>
  </si>
  <si>
    <t>https://www.linkedin.com/company/keren-energy/</t>
  </si>
  <si>
    <t>ofer@kerenrg.com</t>
  </si>
  <si>
    <t>Ofer Keren</t>
  </si>
  <si>
    <t>https://kerenrg.com/english/</t>
  </si>
  <si>
    <t>Sipremo</t>
  </si>
  <si>
    <t>Artificial Intelligence (AI), Electrical Distribution, Environmental Engineering, Forestry, Insurance, InsurTech, Machine Learning, Predictive Analytics, Sports</t>
  </si>
  <si>
    <t>Sipremo does natural disaster prediction and monitoring helping people and business to predict the future and ensure your present</t>
  </si>
  <si>
    <t>sipremo.com</t>
  </si>
  <si>
    <t>https://www.linkedin.com/company/sipremo</t>
  </si>
  <si>
    <t>contato@sipremo.com</t>
  </si>
  <si>
    <t>Gabriel Savio</t>
  </si>
  <si>
    <t>gabriel.savio@sipremo.com</t>
  </si>
  <si>
    <t>https://www.linkedin.com/in/gabrielsavio/?locale=en_US</t>
  </si>
  <si>
    <t>Nostra Terra Oil and Gas Company</t>
  </si>
  <si>
    <t>Nostra Terra Oil and Gas Company is an oil and gas exploration and production company.</t>
  </si>
  <si>
    <t>ntog.co.uk</t>
  </si>
  <si>
    <t>https://www.linkedin.com/company/nostra-terra-oil-&amp;-gas-company-plc</t>
  </si>
  <si>
    <t>Jim Newman</t>
  </si>
  <si>
    <t>Paul Welch</t>
  </si>
  <si>
    <t>pwelch@ntog.co.uk</t>
  </si>
  <si>
    <t>https://www.ntog.co.uk/our-team</t>
  </si>
  <si>
    <t>Toystack.ai</t>
  </si>
  <si>
    <t>ToyStack.ai is an automated deployment platform.</t>
  </si>
  <si>
    <t>toystack.ai</t>
  </si>
  <si>
    <t>https://www.linkedin.com/company/toystack</t>
  </si>
  <si>
    <t>support@toystack.ai</t>
  </si>
  <si>
    <t>Asit Shetty, D. Devaraj</t>
  </si>
  <si>
    <t>Torun Mathias</t>
  </si>
  <si>
    <t>torun@toystack.ai</t>
  </si>
  <si>
    <t>https://www.linkedin.com/in/torun-mathias-50067935/</t>
  </si>
  <si>
    <t>Biostra</t>
  </si>
  <si>
    <t>Agriculture, CleanTech, Farming, Waste Management</t>
  </si>
  <si>
    <t>Katowice, Slaskie, Poland</t>
  </si>
  <si>
    <t>Biostra is transforming organic waste, sewage sludge, and digestate into high-quality organic-mineral fertilizers.</t>
  </si>
  <si>
    <t>biostra.pl</t>
  </si>
  <si>
    <t>https://www.linkedin.com/company/biostra</t>
  </si>
  <si>
    <t>biuro@biostra.pl</t>
  </si>
  <si>
    <t>Marcin Motyka</t>
  </si>
  <si>
    <t>marcin.motyka@biostra.pl</t>
  </si>
  <si>
    <t>https://www.linkedin.com/in/marcin-motyka/</t>
  </si>
  <si>
    <t>Mercurio Analytics, Inc</t>
  </si>
  <si>
    <t>Analytics, Artificial Intelligence (AI), Cloud Computing, Consulting, Cyber Security, Data Management, Generative AI, GovTech, SaaS</t>
  </si>
  <si>
    <t>The future-forward, AI-powered SaaS data management &amp; analytics platform empowering government agencies to improve community outcomes</t>
  </si>
  <si>
    <t>mercurio.ai</t>
  </si>
  <si>
    <t>https://www.linkedin.com/company/mercurio-a</t>
  </si>
  <si>
    <t>info@mercurio.ai</t>
  </si>
  <si>
    <t>480-292-3557</t>
  </si>
  <si>
    <t>Minky Kernacs</t>
  </si>
  <si>
    <t>minky.kernacs@mercurio.ai</t>
  </si>
  <si>
    <t>https://www.linkedin.com/in/minkyskernacs/</t>
  </si>
  <si>
    <t>HouseAmp</t>
  </si>
  <si>
    <t>Finance, Financial Services, Home Improvement, Payments, Real Estate</t>
  </si>
  <si>
    <t>Poulsbo, Washington, United States</t>
  </si>
  <si>
    <t>HouseAmp is a pay-at-close platform that streamlines the home-selling process. We connect agents, homeowners, lenders and service providers.</t>
  </si>
  <si>
    <t>houseamp.com</t>
  </si>
  <si>
    <t>https://www.linkedin.com/company/houseamp-inc</t>
  </si>
  <si>
    <t>sales@houseamp.com</t>
  </si>
  <si>
    <t>Rick Hennessey</t>
  </si>
  <si>
    <t>rick@houseamp.com</t>
  </si>
  <si>
    <t>https://www.linkedin.com/in/rickhennessey/</t>
  </si>
  <si>
    <t>SePRO Corporation</t>
  </si>
  <si>
    <t>Agriculture, Consulting, Marketing</t>
  </si>
  <si>
    <t>SePRO Corporation is an environmental services company that provides agricultural product development and marketing services.</t>
  </si>
  <si>
    <t>sepro.com</t>
  </si>
  <si>
    <t>https://www.linkedin.com/company/sepro-corporation</t>
  </si>
  <si>
    <t>info@sepro.com</t>
  </si>
  <si>
    <t>800-419-7779</t>
  </si>
  <si>
    <t>Goldman Sachs Alternatives, Excellere Partners</t>
  </si>
  <si>
    <t>Tyler Koschnick</t>
  </si>
  <si>
    <t>tylerk@sepro.com</t>
  </si>
  <si>
    <t>https://www.linkedin.com/in/tyler-koschnick-0b053612/</t>
  </si>
  <si>
    <t>Housing Base</t>
  </si>
  <si>
    <t>CivicTech, Data Collection and Labeling, Data Integration, Data Management, GovTech, Marketplace, PropTech, Rental Property</t>
  </si>
  <si>
    <t>Solving the global housing crisis by leveraging valuable government data to commercialize scalable GovTech, PropTech &amp; FinTech solutions.</t>
  </si>
  <si>
    <t>HousingBase.io</t>
  </si>
  <si>
    <t>https://www.linkedin.com/company/housing-base/</t>
  </si>
  <si>
    <t>juan@housingbase.io</t>
  </si>
  <si>
    <t>210-860-6788</t>
  </si>
  <si>
    <t>Juan Cano</t>
  </si>
  <si>
    <t>https://www.linkedin.com/in/juanecano/</t>
  </si>
  <si>
    <t>Peopled</t>
  </si>
  <si>
    <t>CivicTech, GovTech, Humanitarian, Social Entrepreneurship, Social Impact, Software, Sustainability</t>
  </si>
  <si>
    <t>Social Impact Platform orchestrating timely critical data across all stakeholders for fast, trusted, and effective community outcomes</t>
  </si>
  <si>
    <t>peopled.app</t>
  </si>
  <si>
    <t>https://www.linkedin.com/company/peopledapp/</t>
  </si>
  <si>
    <t>hi@peopled.app</t>
  </si>
  <si>
    <t>Giuliana Hayes</t>
  </si>
  <si>
    <t>gh@peopled.app</t>
  </si>
  <si>
    <t>https://www.peopled.app/about-5</t>
  </si>
  <si>
    <t>Valley National Bancorp</t>
  </si>
  <si>
    <t>Valley National Bancorp is a regional bank holding company headquartered in Wayne.</t>
  </si>
  <si>
    <t>valleynationalbank.com</t>
  </si>
  <si>
    <t>https://www.linkedin.com/company/vally-national-bank/</t>
  </si>
  <si>
    <t>(800) 522-4100</t>
  </si>
  <si>
    <t>Ira Robbin</t>
  </si>
  <si>
    <t>irobbins@valleynationalbank.com</t>
  </si>
  <si>
    <t>https://www.linkedin.com/in/ira-robbins/</t>
  </si>
  <si>
    <t>inSuit</t>
  </si>
  <si>
    <t>inSuit is a support product that adds a layer of semantic information to websites.</t>
  </si>
  <si>
    <t>insuit.net</t>
  </si>
  <si>
    <t>https://www.linkedin.com/company/insuit-accesibilidad-web/</t>
  </si>
  <si>
    <t>info@insuit.net</t>
  </si>
  <si>
    <t>34 96 001 0158</t>
  </si>
  <si>
    <t>Sebastián Rodríguez Mattalia</t>
  </si>
  <si>
    <t>srodriguez@insuit.net</t>
  </si>
  <si>
    <t>https://www.linkedin.com/in/sebastianrodriguezmattalia/</t>
  </si>
  <si>
    <t>Powour</t>
  </si>
  <si>
    <t>Powour helps to tracks, encourages, and incentivizes active transportation activities, minimizing environmental impact .</t>
  </si>
  <si>
    <t>powour.io</t>
  </si>
  <si>
    <t>https://www.linkedin.com/company/powour</t>
  </si>
  <si>
    <t>Climate 10x</t>
  </si>
  <si>
    <t>Jeremy Leibman</t>
  </si>
  <si>
    <t>jeremy@powour.io</t>
  </si>
  <si>
    <t>https://www.linkedin.com/in/jeremy-leibman-6b3b9b8/</t>
  </si>
  <si>
    <t>Aabshar</t>
  </si>
  <si>
    <t>Advanced Materials, Building Material, Clean Energy, CleanTech, Green Building, Green Consumer Goods, GreenTech, Sustainability, Waste Management, Water</t>
  </si>
  <si>
    <t>First company of Pakistan working on water saving.</t>
  </si>
  <si>
    <t>aabshar.net</t>
  </si>
  <si>
    <t>https://www.linkedin.com/company/aabshar</t>
  </si>
  <si>
    <t>info@aabshar.net</t>
  </si>
  <si>
    <t>Ali Khursheed</t>
  </si>
  <si>
    <t>ali@aabshar.net</t>
  </si>
  <si>
    <t>https://www.linkedin.com/in/ali-khursheed135/</t>
  </si>
  <si>
    <t>Unsprawl AI</t>
  </si>
  <si>
    <t>Architecture, Big Data, Construction, Information Technology, Software, Sustainability</t>
  </si>
  <si>
    <t>Unsprawl AI is a suite of tools for Urban Designers, Architects and Constuction professionals to make our #ClimateReadySpaces</t>
  </si>
  <si>
    <t>unsprawl.world</t>
  </si>
  <si>
    <t>founders@unpsrawl.world</t>
  </si>
  <si>
    <t>Sujith Kumar</t>
  </si>
  <si>
    <t>https://www.linkedin.com/in/sujith-kumar-9765684a/</t>
  </si>
  <si>
    <t>OpusFlow</t>
  </si>
  <si>
    <t>Business Development, Consulting, Information Technology</t>
  </si>
  <si>
    <t>Deventer, Overijssel, The Netherlands</t>
  </si>
  <si>
    <t>OpusFlow is an all-in-one ERP system for the installation industry.</t>
  </si>
  <si>
    <t>opusflow.io</t>
  </si>
  <si>
    <t>https://www.linkedin.com/company/opusflow</t>
  </si>
  <si>
    <t>info@opusflow.io</t>
  </si>
  <si>
    <t>085 080 6490</t>
  </si>
  <si>
    <t>Peak</t>
  </si>
  <si>
    <t>Diego Smits</t>
  </si>
  <si>
    <t>diego@opusflow.io</t>
  </si>
  <si>
    <t>https://www.linkedin.com/in/diegorobertosmits/</t>
  </si>
  <si>
    <t>Centex Construction</t>
  </si>
  <si>
    <t>Human Resources, Management, Marketing, Medical &amp; Science, Operations, Product, Sales</t>
  </si>
  <si>
    <t>Tomball, Texas, United States</t>
  </si>
  <si>
    <t>Centex Construction provides a full suite of construction services and specializes in the multi-family and commercial industries.</t>
  </si>
  <si>
    <t>centexconstruction.com</t>
  </si>
  <si>
    <t>https://www.linkedin.com/company/centex-constructioncompany/</t>
  </si>
  <si>
    <t>info@centexconstruction.com</t>
  </si>
  <si>
    <t>800-322-3868</t>
  </si>
  <si>
    <t>Mark Whitehead</t>
  </si>
  <si>
    <t>mwhitehead@centexconstruction.com</t>
  </si>
  <si>
    <t>https://centexconstruction.com/team/</t>
  </si>
  <si>
    <t>WAGA</t>
  </si>
  <si>
    <t>Battery, Energy Storage, Renewable Energy</t>
  </si>
  <si>
    <t>Dar Es Salaam, Dar es Salaam, Tanzania</t>
  </si>
  <si>
    <t>Renewable Energy, Battery Recycling, Solar Power Solutions</t>
  </si>
  <si>
    <t>wagatanzania.com</t>
  </si>
  <si>
    <t>https://www.linkedin.com/company/waga</t>
  </si>
  <si>
    <t>info@wagatanzania.com</t>
  </si>
  <si>
    <t>Gibson Kawago</t>
  </si>
  <si>
    <t>gibson@wagatanzania.com</t>
  </si>
  <si>
    <t>https://www.linkedin.com/in/gibsonkawago/</t>
  </si>
  <si>
    <t>Essymart Africa</t>
  </si>
  <si>
    <t>Jinja, Jinja, Uganda</t>
  </si>
  <si>
    <t>Web App, Mobile App, USSD</t>
  </si>
  <si>
    <t>essymart.com</t>
  </si>
  <si>
    <t>https://www.linkedin.com/company/76524245/</t>
  </si>
  <si>
    <t>essymartafrica@gmail.com</t>
  </si>
  <si>
    <t>Elvis Kadhama</t>
  </si>
  <si>
    <t>elvis@essymart.com</t>
  </si>
  <si>
    <t>https://essymart.com/our-team/</t>
  </si>
  <si>
    <t>Briga Sustainbility Center</t>
  </si>
  <si>
    <t>Cikarang, Jawa Barat, Indonesia</t>
  </si>
  <si>
    <t>RnD House and Digital Agency for Eco-Business</t>
  </si>
  <si>
    <t>brigacenter.org</t>
  </si>
  <si>
    <t>https://www.linkedin.com/company/brigatech</t>
  </si>
  <si>
    <t>info@brigacenter.org</t>
  </si>
  <si>
    <t>Yabes Kobriantoro Nangoi</t>
  </si>
  <si>
    <t>yabes@brigacenter.org</t>
  </si>
  <si>
    <t>https://www.linkedin.com/in/yabeskn/</t>
  </si>
  <si>
    <t>Bernice’s Bakery</t>
  </si>
  <si>
    <t>Bakery, Food and Beverage, Food Processing</t>
  </si>
  <si>
    <t>Bernice’s Bakery produces baked goods, cakes, lunch, and beverages.</t>
  </si>
  <si>
    <t>bernicesbakerymt.com</t>
  </si>
  <si>
    <t>https://www.linkedin.com/company/bernice's-bakery/</t>
  </si>
  <si>
    <t>info@bernicesmt.com</t>
  </si>
  <si>
    <t>+1 406 728 1358</t>
  </si>
  <si>
    <t>Missy Kelleher</t>
  </si>
  <si>
    <t>https://www.linkedin.com/in/missy-kelleher-43463867/</t>
  </si>
  <si>
    <t>XVH Learning Hub</t>
  </si>
  <si>
    <t>Corporate Training, Education, Personal Development, Small and Medium Businesses</t>
  </si>
  <si>
    <t>Yangon, Yangon, Myanmar</t>
  </si>
  <si>
    <t>Learning hub that curates and offers business and entrepreneurial training programs for startup and SME business owners.</t>
  </si>
  <si>
    <t>linkedin.com</t>
  </si>
  <si>
    <t>https://www.linkedin.com/company/xvh-learning-hub/?viewAsMember=true</t>
  </si>
  <si>
    <t>Henry Maw</t>
  </si>
  <si>
    <t>https://www.linkedin.com/in/henry-khant-zaw-maw-3b71b761/</t>
  </si>
  <si>
    <t>Precigenetics</t>
  </si>
  <si>
    <t>Artificial Intelligence (AI), Biotechnology, Genetics, Health Care, Health Diagnostics, Life Science, Machine Learning, Personal Health, Precision Medicine</t>
  </si>
  <si>
    <t>Biotech, Diagnostics, Digital Health, Machine Learning, AI, Lab equipment</t>
  </si>
  <si>
    <t>precigenetics.com</t>
  </si>
  <si>
    <t>https://www.linkedin.com/company/precigenetics</t>
  </si>
  <si>
    <t>parm@precigenetics.com</t>
  </si>
  <si>
    <t>Parmita Mishra</t>
  </si>
  <si>
    <t>https://www.linkedin.com/in/parmitamishra/</t>
  </si>
  <si>
    <t>Metagramm Software</t>
  </si>
  <si>
    <t>Natural Language Processing, Software</t>
  </si>
  <si>
    <t>Metagramm Software operates as an innovative software company.</t>
  </si>
  <si>
    <t>metagramm.ai</t>
  </si>
  <si>
    <t>Viewbix</t>
  </si>
  <si>
    <t>Amit Greener</t>
  </si>
  <si>
    <t>amit@metagramm.ai</t>
  </si>
  <si>
    <t>https://www.linkedin.com/in/amit-greener-0387991/</t>
  </si>
  <si>
    <t>Aftercompany</t>
  </si>
  <si>
    <t>CMS, CRM, Information Technology, Software</t>
  </si>
  <si>
    <t>Bangbaedong, Seoul-t'ukpyolsi, South Korea</t>
  </si>
  <si>
    <t>Aftercompany is a cloud platform that offers retail store operation management services.</t>
  </si>
  <si>
    <t>aftercompany.co.kr</t>
  </si>
  <si>
    <t>replay@aftercompany.co.kr</t>
  </si>
  <si>
    <t>+82 02 332 7293</t>
  </si>
  <si>
    <t>FuturePlay</t>
  </si>
  <si>
    <t>Jaeyeon Park</t>
  </si>
  <si>
    <t>https://www.linkedin.com/in/%EC%9E%AC%EC%97%B0-%EB%B0%95-174656260/</t>
  </si>
  <si>
    <t>Rockville Housing Enterprises</t>
  </si>
  <si>
    <t>Finance, Operations, Sales</t>
  </si>
  <si>
    <t>Construction, Property Management, Residential</t>
  </si>
  <si>
    <t>Rockville Housing Enterprises provides affordable housing opportunities as well as building and administering affordable housing.</t>
  </si>
  <si>
    <t>rockvillehe.org</t>
  </si>
  <si>
    <t>https://www.linkedin.com/company/rockville-housing-enterprises-inc-</t>
  </si>
  <si>
    <t>tdyson@rockvillehe.org</t>
  </si>
  <si>
    <t>+1 301 424-6265</t>
  </si>
  <si>
    <t>Christele Bula Etienbla</t>
  </si>
  <si>
    <t>cetienbla@rockvillehe.org</t>
  </si>
  <si>
    <t>https://www.linkedin.com/in/christele-bula-etienbla-mba-31582614a/</t>
  </si>
  <si>
    <t>Moon Rover Games</t>
  </si>
  <si>
    <t>Moon Rover Games is a game production studio.</t>
  </si>
  <si>
    <t>moonrover.games</t>
  </si>
  <si>
    <t>https://www.linkedin.com/company/moon-rover-games</t>
  </si>
  <si>
    <t>NCSOFT</t>
  </si>
  <si>
    <t>Julien Wera</t>
  </si>
  <si>
    <t>julien@moonrover.games</t>
  </si>
  <si>
    <t>https://www.linkedin.com/in/juwera/</t>
  </si>
  <si>
    <t>Converteca</t>
  </si>
  <si>
    <t>Converteca is a clean tech recovering lithium-ion battery raw materials in an ecological and effective way.</t>
  </si>
  <si>
    <t>converteca.com</t>
  </si>
  <si>
    <t>https://www.linkedin.com/company/converteca</t>
  </si>
  <si>
    <t>Gabriel Riegert</t>
  </si>
  <si>
    <t>gabrielriegert@converteca.com</t>
  </si>
  <si>
    <t>https://www.linkedin.com/in/gabriel-riegert/</t>
  </si>
  <si>
    <t>Moderna</t>
  </si>
  <si>
    <t>Biotechnology, Genetics, Health Care, Medical, Pharmaceutical, Therapeutics</t>
  </si>
  <si>
    <t>Moderna Therapeutics is a biotechnology company that specializes in vaccines and drug development.</t>
  </si>
  <si>
    <t>modernatx.com</t>
  </si>
  <si>
    <t>https://www.linkedin.com/company/moderna-</t>
  </si>
  <si>
    <t>info@modernatx.com</t>
  </si>
  <si>
    <t>617-714-6500</t>
  </si>
  <si>
    <t>U.S. Department of Health &amp; Human Services, Blackstone Life Sciences, MSD Capital, Biomedical Advanced Research and Development Authority (BARDA), Merck, AstraZeneca, Alexion Pharmaceuticals, DARPA, Flagship Pioneering</t>
  </si>
  <si>
    <t>$7.6B</t>
  </si>
  <si>
    <t>Stéphane Bancel</t>
  </si>
  <si>
    <t>stephane.bancel@modernatx.com</t>
  </si>
  <si>
    <t>https://www.linkedin.com/in/st%c3%a9phane-bancel-8185251/</t>
  </si>
  <si>
    <t>Archer</t>
  </si>
  <si>
    <t>Archer is an aerospace company that developed an electric vertical takeoff and landing aircraft tailored for urban air mobility systems.</t>
  </si>
  <si>
    <t>archer.com</t>
  </si>
  <si>
    <t>https://www.linkedin.com/company/flyarcher</t>
  </si>
  <si>
    <t>Stellantis, EXOR N.V., Stellantis, United Airlines</t>
  </si>
  <si>
    <t>$3.8B</t>
  </si>
  <si>
    <t>Adam Goldstein</t>
  </si>
  <si>
    <t>agoldstein@archer.com</t>
  </si>
  <si>
    <t>https://www.linkedin.com/in/adam-goldstein-7b662121/</t>
  </si>
  <si>
    <t>Neiman Marcus Group</t>
  </si>
  <si>
    <t>Fashion, Lifestyle, Retail, Shoes</t>
  </si>
  <si>
    <t>Neiman Marcus Group is a luxury fashion retail company for men and women.</t>
  </si>
  <si>
    <t>neimanmarcusgroup.com</t>
  </si>
  <si>
    <t>https://www.linkedin.com/company/neimanmarcusgroup</t>
  </si>
  <si>
    <t>214-743-7600</t>
  </si>
  <si>
    <t>Amazon, Farfetch</t>
  </si>
  <si>
    <t>Geoffroy Van Raemdonck</t>
  </si>
  <si>
    <t>geoffroy_raemdonck@neimanmarcus.com</t>
  </si>
  <si>
    <t>https://www.linkedin.com/in/geoffroy-van-raemdonck-51580a/</t>
  </si>
  <si>
    <t>https://www.linkedin.com/in/adamtsullivan/</t>
  </si>
  <si>
    <t>Anthropic</t>
  </si>
  <si>
    <t>Artificial Intelligence (AI), Generative AI, Information Technology, Machine Learning</t>
  </si>
  <si>
    <t>Anthropic is an AI safety and research company that focuses on increasing the safety of large-scale AI systems.</t>
  </si>
  <si>
    <t>anthropic.com</t>
  </si>
  <si>
    <t>https://www.linkedin.com/company/anthropicresearch</t>
  </si>
  <si>
    <t>DAMAC Group, Menlo Ventures, Google, Amazon, SK Telecom, SK Telecom, Spark Capital, FTX, Jaan Tallinn</t>
  </si>
  <si>
    <t>Dario Amodei</t>
  </si>
  <si>
    <t>damodei@anthropic.com</t>
  </si>
  <si>
    <t>https://www.linkedin.com/in/dario-amodei-3934934/</t>
  </si>
  <si>
    <t>Qloo</t>
  </si>
  <si>
    <t>Engineering, Information Technology, Management, Operations, Pro Services</t>
  </si>
  <si>
    <t>Artificial Intelligence (AI), Consumer Research, Developer APIs, Machine Learning, Personalization</t>
  </si>
  <si>
    <t>Qloo develops an AI-based cultural platform to predict consumer taste data and recommendations for companies in various sectors.</t>
  </si>
  <si>
    <t>qloo.com</t>
  </si>
  <si>
    <t>https://www.linkedin.com/company/qloo</t>
  </si>
  <si>
    <t>help@qloo.com</t>
  </si>
  <si>
    <t>212 3003477</t>
  </si>
  <si>
    <t>Bluestone Equity Partners, AI Ventures, AXA Venture Partners, Eldridge Industries, AXA Venture Partners</t>
  </si>
  <si>
    <t>Alex Elias</t>
  </si>
  <si>
    <t>alexelias@qloo.com</t>
  </si>
  <si>
    <t>https://www.linkedin.com/in/alelias/</t>
  </si>
  <si>
    <t>Aptean</t>
  </si>
  <si>
    <t>Developer Platform, Enterprise Resource Planning (ERP), Enterprise Software, Software</t>
  </si>
  <si>
    <t>Aptean provides enterprise software solutions to the process manufacturing, distribution, and financial services industries.</t>
  </si>
  <si>
    <t>aptean.com</t>
  </si>
  <si>
    <t>https://www.linkedin.com/company/aptean</t>
  </si>
  <si>
    <t>info@aptean.com</t>
  </si>
  <si>
    <t>(855)411-2783</t>
  </si>
  <si>
    <t>Clearlake Capital Group, Insight Partners, TA Associates, Charlesbank Capital Partners, Thoma Bravo</t>
  </si>
  <si>
    <t>$39M</t>
  </si>
  <si>
    <t>Tvn Reddy</t>
  </si>
  <si>
    <t>tvn.reddy@aptean.com</t>
  </si>
  <si>
    <t>https://www.linkedin.com/in/tvn-reddy-1a14387/</t>
  </si>
  <si>
    <t>FlixBus</t>
  </si>
  <si>
    <t>E-Commerce, Public Transportation, Transportation, Travel</t>
  </si>
  <si>
    <t>FlixBus is a unique combination of tech-startup, e-commerce platform, and transportation company.</t>
  </si>
  <si>
    <t>flixbus.com</t>
  </si>
  <si>
    <t>https://www.linkedin.com/company/flixbus</t>
  </si>
  <si>
    <t>press@flixbus.com</t>
  </si>
  <si>
    <t>Canyon Partners, TCV, Silver Lake</t>
  </si>
  <si>
    <t>Andre Schwaemmlein</t>
  </si>
  <si>
    <t>schwaemmlein@flixbus.com</t>
  </si>
  <si>
    <t>https://www.linkedin.com/in/andr%c3%a9-schw%c3%a4mmlein-3902baa5/</t>
  </si>
  <si>
    <t>WF Asian Smaller Companies Fund, Alpha Wave Global, True North, SoftBank Vision Fund, Tencent, SoftBank Vision Fund, Wellington Management, PremjiInvest, Tiger Global Management, Athera Venture Partners</t>
  </si>
  <si>
    <t>sarbvirsingh@policybazaar.com</t>
  </si>
  <si>
    <t>Pepul</t>
  </si>
  <si>
    <t>Information Technology, Mobile Apps, Social Media, Social Network</t>
  </si>
  <si>
    <t>Pepul is a social networking platform for mentorship, job opportunities, internships, and career-enhancing content curated by mentors.</t>
  </si>
  <si>
    <t>pepul.com</t>
  </si>
  <si>
    <t>https://www.linkedin.com/company/pepul</t>
  </si>
  <si>
    <t>hello@pepul.com</t>
  </si>
  <si>
    <t>Suresh Gunasekaran</t>
  </si>
  <si>
    <t>suresh@pepul.com</t>
  </si>
  <si>
    <t>https://www.linkedin.com/in/sureshceo/</t>
  </si>
  <si>
    <t>OroraTech</t>
  </si>
  <si>
    <t>Business Intelligence, Consulting, Environmental Engineering, Forestry, Geospatial, GreenTech, Information Services, Insurance, Predictive Analytics, Sustainability</t>
  </si>
  <si>
    <t>OroraTech is a software development company that provides thermal intelligence and wildfire solutions from space for a sustainable earth. ​</t>
  </si>
  <si>
    <t>ororatech.com</t>
  </si>
  <si>
    <t>https://www.linkedin.com/company/ororatech</t>
  </si>
  <si>
    <t>info@ororatech.com</t>
  </si>
  <si>
    <t>Hellenic Republic, Edaphon, European Space Agency, Ananda Impact Ventures, Findus Venture, ConActivity KG, EASME - EU Executive Agency for SMEs, ESA Business Incubation Center Bavaria, EXIST</t>
  </si>
  <si>
    <t>Martin Langer</t>
  </si>
  <si>
    <t>martin.langer@ororatech.com</t>
  </si>
  <si>
    <t>https://www.linkedin.com/in/dr-martin-langer/</t>
  </si>
  <si>
    <t>Kanvas Biosciences</t>
  </si>
  <si>
    <t>Monmouth Junction, New Jersey, United States</t>
  </si>
  <si>
    <t>Mapping interactions foundational to therapeutic discovery and human health.</t>
  </si>
  <si>
    <t>kanvasbio.com</t>
  </si>
  <si>
    <t>https://www.linkedin.com/company/kanvas-biosciences/about/</t>
  </si>
  <si>
    <t>contact@kanvasbio.com</t>
  </si>
  <si>
    <t>201-252-7668</t>
  </si>
  <si>
    <t>DCVC, Lions Capital</t>
  </si>
  <si>
    <t>Hao Shi</t>
  </si>
  <si>
    <t>hao@kanvasbio.com</t>
  </si>
  <si>
    <t>https://www.linkedin.com/in/hshimicro/</t>
  </si>
  <si>
    <t>Triomics</t>
  </si>
  <si>
    <t>Artificial Intelligence (AI), Clinical Trials, Generative AI, Health Care, Hospital, Oncology</t>
  </si>
  <si>
    <t>Triomics is a generative AI-powered platform that matches patients to clinical trials.</t>
  </si>
  <si>
    <t>triomics.com</t>
  </si>
  <si>
    <t>https://www.linkedin.com/company/triomics</t>
  </si>
  <si>
    <t>sarim@triomics.com</t>
  </si>
  <si>
    <t>+1 9256391365</t>
  </si>
  <si>
    <t>PharmStars, Nexus Venture Partners, Y Combinator</t>
  </si>
  <si>
    <t>Sarim Khan</t>
  </si>
  <si>
    <t>https://www.linkedin.com/in/sarim-khan-triomics/</t>
  </si>
  <si>
    <t>American Family Ventures, Forté Ventures</t>
  </si>
  <si>
    <t>Bionano Genomics</t>
  </si>
  <si>
    <t>Biotechnology, Genetics, Health Diagnostics, Medical</t>
  </si>
  <si>
    <t>Bionano Genomics is a biotechnology company that provides genome analysis solutions to researchers and clinicians.</t>
  </si>
  <si>
    <t>bionanogenomics.com</t>
  </si>
  <si>
    <t>http://www.linkedin.com/company/bionano-genomics-inc-</t>
  </si>
  <si>
    <t>info@bionanogenomics.com</t>
  </si>
  <si>
    <t>LC Ventures, Legend Capital, Novartis Venture Fund, Domain Associates, Battelle Ventures</t>
  </si>
  <si>
    <t>$58.2M</t>
  </si>
  <si>
    <t>Erik Holmlin</t>
  </si>
  <si>
    <t>eholmlin@bionanogenomics.com</t>
  </si>
  <si>
    <t>https://www.linkedin.com/in/eholmlin/</t>
  </si>
  <si>
    <t>DNEG</t>
  </si>
  <si>
    <t>Advertising, Digital Entertainment, Film, Motion Capture</t>
  </si>
  <si>
    <t>DNEG provides visual effects, animation, and stereo conversion services for the feature film and television industry.</t>
  </si>
  <si>
    <t>dneg.com</t>
  </si>
  <si>
    <t>https://www.linkedin.com/company/dnegvfx</t>
  </si>
  <si>
    <t>United Al Saqer Group, Novator</t>
  </si>
  <si>
    <t>Namit Malhotra</t>
  </si>
  <si>
    <t>namit.malhotra@dneg.com</t>
  </si>
  <si>
    <t>https://www.linkedin.com/in/namit-malhotra-7a010b49/?originalSubdomain=uk</t>
  </si>
  <si>
    <t>JOGO Health</t>
  </si>
  <si>
    <t>Medical &amp; Science</t>
  </si>
  <si>
    <t>Old Bridge, New Jersey, United States</t>
  </si>
  <si>
    <t>JOGO Health is a Medtech company that uses wearable sensors and AI to treat pain and neuromuscular conditions.</t>
  </si>
  <si>
    <t>jogohealth.com</t>
  </si>
  <si>
    <t>https://www.linkedin.com/company/jogo-health</t>
  </si>
  <si>
    <t>info@jogohealth.com</t>
  </si>
  <si>
    <t>1-908-291-2043</t>
  </si>
  <si>
    <t>PharmStarS, Hourglass Ventures, Mayo Clinic Ventures</t>
  </si>
  <si>
    <t>Sanjai Murali</t>
  </si>
  <si>
    <t>sanjai.murali@jogohealth.com</t>
  </si>
  <si>
    <t>https://www.linkedin.com/in/sanjai-murali-733b25215/</t>
  </si>
  <si>
    <t>Patientory</t>
  </si>
  <si>
    <t>Artificial Intelligence (AI), Blockchain, Electronic Health Record (EHR), Health Care, Software</t>
  </si>
  <si>
    <t>Patientory is a patient data platform that empowers individuals to control their health data and earn personalized rewards.</t>
  </si>
  <si>
    <t>patientory.com</t>
  </si>
  <si>
    <t>https://www.linkedin.com/company/patientory</t>
  </si>
  <si>
    <t>info@patientory.com</t>
  </si>
  <si>
    <t>(678) 951-9007</t>
  </si>
  <si>
    <t>PharmStars, MassChallenge, GSK NEXT</t>
  </si>
  <si>
    <t>Chrissa Mcfarlane</t>
  </si>
  <si>
    <t>chrissa@patientory.com</t>
  </si>
  <si>
    <t>https://www.linkedin.com/in/chrissamcfarlane/</t>
  </si>
  <si>
    <t>CARMAT</t>
  </si>
  <si>
    <t>Vélizy-villacoublay, Ile-de-France, France</t>
  </si>
  <si>
    <t>CARMAT is a medtech company that develops and manufactures bioprosthetic artificial hearts for the healthcare industry.</t>
  </si>
  <si>
    <t>carmatsa.com</t>
  </si>
  <si>
    <t>https://www.linkedin.com/company/carmat</t>
  </si>
  <si>
    <t>contact@carmatsas.com</t>
  </si>
  <si>
    <t>Stephane Piat</t>
  </si>
  <si>
    <t>stephane.piat@carmatsas.com</t>
  </si>
  <si>
    <t>https://www.linkedin.com/in/stephane-piat-728362a/</t>
  </si>
  <si>
    <t>Bank of Montreal</t>
  </si>
  <si>
    <t>1817-12-31</t>
  </si>
  <si>
    <t>Banking, Crowdfunding, Finance, Financial Services</t>
  </si>
  <si>
    <t>Bank of Montreal is a financial services provider of retail banking, wealth management, and investment banking products and solutions.</t>
  </si>
  <si>
    <t>bmo.com</t>
  </si>
  <si>
    <t>http://www.linkedin.com/company/bank-of-montreal</t>
  </si>
  <si>
    <t>feedback@bmo.com</t>
  </si>
  <si>
    <t>(312)461-2121</t>
  </si>
  <si>
    <t>Darryl White</t>
  </si>
  <si>
    <t>darryl.white@bmo.com</t>
  </si>
  <si>
    <t>https://www.linkedin.com/in/darrylwhitebmo/</t>
  </si>
  <si>
    <t>heymax.ai</t>
  </si>
  <si>
    <t>Affiliate Marketing, Artificial Intelligence (AI), Credit Cards, E-Commerce, FinTech, Loyalty Programs, Personal Finance, Shopping, Software Engineering</t>
  </si>
  <si>
    <t>Heymax.ai gives you a free trip every year by rewarding you with Max Miles.</t>
  </si>
  <si>
    <t>https://www.linkedin.com/company/heymax</t>
  </si>
  <si>
    <t>joe@heymax.ai</t>
  </si>
  <si>
    <t>January Capital</t>
  </si>
  <si>
    <t>Joe Xizhi Lu</t>
  </si>
  <si>
    <t>https://www.linkedin.com/in/joeluxizhi/</t>
  </si>
  <si>
    <t>CollegeDekho</t>
  </si>
  <si>
    <t>Engineering, Human Resources, Information Technology, Legal, Marketing, Operations, Product, Sales</t>
  </si>
  <si>
    <t>Advertising Platforms, Digital Marketing, EdTech, Education, Higher Education</t>
  </si>
  <si>
    <t>India’s largest college discovery, guidance, enrolment and learning platform</t>
  </si>
  <si>
    <t>collegedekho.com</t>
  </si>
  <si>
    <t>https://www.linkedin.com/company/collegedekho</t>
  </si>
  <si>
    <t>hello@collegedekho.com</t>
  </si>
  <si>
    <t>1800-572-9877</t>
  </si>
  <si>
    <t>WOO CollegeDekho SPV,Rockstone Ventures, Calega, ETS Strategic Capital, Rockstone Ventures, GirnarSoft, Man Capital, GirnarSoft</t>
  </si>
  <si>
    <t>Ruchir Arora</t>
  </si>
  <si>
    <t>ruchir@collegedekho.com</t>
  </si>
  <si>
    <t>https://www.linkedin.com/in/aroraruchir/</t>
  </si>
  <si>
    <t>Superbank</t>
  </si>
  <si>
    <t>Superbank is a commercial bank providing simple, transparent, and flexible digital financial solutions.</t>
  </si>
  <si>
    <t>superbank.id</t>
  </si>
  <si>
    <t>https://www.linkedin.com/company/superbankid</t>
  </si>
  <si>
    <t>care@superbank.id</t>
  </si>
  <si>
    <t>(1500 333)</t>
  </si>
  <si>
    <t>Tigor M. Siahaan</t>
  </si>
  <si>
    <t>tigor.m.siahaan@superbank.id</t>
  </si>
  <si>
    <t>https://www.superbank.id/en/tentang-kami/manajemen-dewan-komisaris</t>
  </si>
  <si>
    <t>SmartHR</t>
  </si>
  <si>
    <t>Engineering, Finance, Information Technology, Marketing, Operations, Product</t>
  </si>
  <si>
    <t>Cloud Computing, Enterprise Software, Human Resources, SaaS</t>
  </si>
  <si>
    <t>SmartHR provides a cloud-native human resources management platform for businesses.</t>
  </si>
  <si>
    <t>smarthr.co.jp</t>
  </si>
  <si>
    <t>https://www.linkedin.com/company/13601886/</t>
  </si>
  <si>
    <t>Kohlberg Kravis Roberts Japan, Teachers’ Venture Growth, Light Street Capital, Shoko Chukin Bank, All Star SAAS Fund, Signifiant, 500 Startups Japan, WiL (World Innovation Lab), Open Network Lab</t>
  </si>
  <si>
    <t>Kanako Takata</t>
  </si>
  <si>
    <t>kanako.takata@smarthr.co.jp</t>
  </si>
  <si>
    <t>https://www.linkedin.com/in/%e5%8a%a0%e5%a5%88%e5%ad%90-%e9%ab%98%e7%94%b0-6090b75a/</t>
  </si>
  <si>
    <t>Royal Bank of Canada</t>
  </si>
  <si>
    <t>1869-01-01</t>
  </si>
  <si>
    <t>Banking, Financial Services, Wealth Management</t>
  </si>
  <si>
    <t>Royal Bank of Canada is a global financial institution that supports various businesses.</t>
  </si>
  <si>
    <t>rbc.com</t>
  </si>
  <si>
    <t>https://www.linkedin.com/company/rbc</t>
  </si>
  <si>
    <t>+1 800-769-2511</t>
  </si>
  <si>
    <t>Dave Mckay</t>
  </si>
  <si>
    <t>david.mckay@rbc.com</t>
  </si>
  <si>
    <t>https://www.linkedin.com/in/dave-mckay-4189071/</t>
  </si>
  <si>
    <t>Iveco Group</t>
  </si>
  <si>
    <t>Automotive, Manufacturing, Small and Medium Businesses</t>
  </si>
  <si>
    <t>Iveco Group is a commercial vehicle brand that designs, manufactures, and markets heavy, medium, and light-duty trucks.</t>
  </si>
  <si>
    <t>ivecogroup.com</t>
  </si>
  <si>
    <t>https://www.linkedin.com/company/iveco-group</t>
  </si>
  <si>
    <t>investor.relations@ivecogroup.com</t>
  </si>
  <si>
    <t>39 0110073539</t>
  </si>
  <si>
    <t>Marcio Querichelli</t>
  </si>
  <si>
    <t>marcio.querichelli@ivecogroup.com</t>
  </si>
  <si>
    <t>https://www.linkedin.com/in/marcio-querichelli-b5349338/</t>
  </si>
  <si>
    <t>Hudson’s Bay Company</t>
  </si>
  <si>
    <t>1670-05-02</t>
  </si>
  <si>
    <t>Engineering, Finance, Human Resources, Management, Marketing, Medical &amp; Science, Operations, Pro Services, Product, Sales, Support</t>
  </si>
  <si>
    <t>Fashion, Lifestyle, Retail, Wholesale</t>
  </si>
  <si>
    <t>Brampton, Ontario, Canada</t>
  </si>
  <si>
    <t>Hudson's Bay Company is a retail business group.</t>
  </si>
  <si>
    <t>hbc.com</t>
  </si>
  <si>
    <t>https://www.linkedin.com/company/hudsonsbaycompany/</t>
  </si>
  <si>
    <t>stripespotting@hbc.com</t>
  </si>
  <si>
    <t>Apollo, Rhone Capital</t>
  </si>
  <si>
    <t>Ian Putnam</t>
  </si>
  <si>
    <t>ian.putnam@hbc.com</t>
  </si>
  <si>
    <t>https://www.linkedin.com/in/ian-putnam-838270256/</t>
  </si>
  <si>
    <t>LiveOak Fiber</t>
  </si>
  <si>
    <t>Field Support, Internet, Telecommunications, Wired Telecommunications</t>
  </si>
  <si>
    <t>Brunswick, Georgia, United States</t>
  </si>
  <si>
    <t>LiveOak Fiber is a regional broadband service provider to deliver internet to homes and businesses in underserved communities.</t>
  </si>
  <si>
    <t>liveoakfiber.com</t>
  </si>
  <si>
    <t>https://www.linkedin.com/company/liveoak-fiber</t>
  </si>
  <si>
    <t>JP Morgan, InfraRed Capital Partners</t>
  </si>
  <si>
    <t>Jody Craft</t>
  </si>
  <si>
    <t>jody@liveoakfiber.com</t>
  </si>
  <si>
    <t>https://www.linkedin.com/in/jodycraft/</t>
  </si>
  <si>
    <t>Ameresco</t>
  </si>
  <si>
    <t>Energy, Energy Efficiency, Renewable Energy, Solar</t>
  </si>
  <si>
    <t>Framingham, Massachusetts, United States</t>
  </si>
  <si>
    <t>Ameresco, Inc. provides energy efficiency solutions for facilities in North America. The company engages in the development, design,</t>
  </si>
  <si>
    <t>ameresco.com</t>
  </si>
  <si>
    <t>http://www.linkedin.com/company/39971</t>
  </si>
  <si>
    <t>info@ameresco.com</t>
  </si>
  <si>
    <t>Nuveen, a TIAA company, HASI, Bank of America, Massachusetts Clean Energy Center</t>
  </si>
  <si>
    <t>George Sakellaris</t>
  </si>
  <si>
    <t>gsakellaris@ameresco.com</t>
  </si>
  <si>
    <t>https://www.linkedin.com/in/george-sakellaris-704886a7/</t>
  </si>
  <si>
    <t>Steward</t>
  </si>
  <si>
    <t>Commercial Lending, Farming, Financial Services, FinTech, Lending</t>
  </si>
  <si>
    <t>Steward is a private lending platform that finances the growth of regenerative farms and food producers.</t>
  </si>
  <si>
    <t>gosteward.com</t>
  </si>
  <si>
    <t>https://www.linkedin.com/company/go-steward/</t>
  </si>
  <si>
    <t>hello@gosteward.com</t>
  </si>
  <si>
    <t>+1 503-868-0400</t>
  </si>
  <si>
    <t>Neglected Climate Opportunities, Ponderosa Ventures, Tripple</t>
  </si>
  <si>
    <t>Dan Miller</t>
  </si>
  <si>
    <t>dan@gosteward.com</t>
  </si>
  <si>
    <t>https://www.linkedin.com/in/dan-miller-ceo/?original_referer=https%3A%2F%2Fwww%2Egoogle%2Ecom%2F&amp;originalSubdomain=uk</t>
  </si>
  <si>
    <t>Fireworks AI</t>
  </si>
  <si>
    <t>Commoditize AI infrastructure for PyTorch to accelerate product innovation and disruption</t>
  </si>
  <si>
    <t>fireworks.ai</t>
  </si>
  <si>
    <t>https://www.linkedin.com/company/fireworks-ai</t>
  </si>
  <si>
    <t>Sequoia Capital, Benchmark</t>
  </si>
  <si>
    <t>Lin Qiao</t>
  </si>
  <si>
    <t>lqiao@fireworks.ai</t>
  </si>
  <si>
    <t>https://www.linkedin.com/in/lin-qiao-22248b4/</t>
  </si>
  <si>
    <t>Cartesian Therapeutics</t>
  </si>
  <si>
    <t>Engineering, Information Technology, Legal, Management, Medical &amp; Science, Operations</t>
  </si>
  <si>
    <t>Biotechnology, Oncology</t>
  </si>
  <si>
    <t>Gaithersburg, Maryland, United States</t>
  </si>
  <si>
    <t>Pioneering Potent, Safer Cell Therapy in and Beyond Oncology</t>
  </si>
  <si>
    <t>cartesiantherapeutics.com</t>
  </si>
  <si>
    <t>https://www.linkedin.com/company/cartesian-therapeutics/</t>
  </si>
  <si>
    <t>National Heart, Lung and Blood Institute</t>
  </si>
  <si>
    <t>Carsten Brunn</t>
  </si>
  <si>
    <t>carsten@cartesiantx.com</t>
  </si>
  <si>
    <t>https://www.linkedin.com/in/carsten-brunn-a8b287a/</t>
  </si>
  <si>
    <t>Cartken</t>
  </si>
  <si>
    <t>Artificial Intelligence (AI), Developer Platform, Robotics</t>
  </si>
  <si>
    <t>Cartken is a delivery robot developer that specializes in transporting items over small distances and within neighborhoods.</t>
  </si>
  <si>
    <t>cartken.com</t>
  </si>
  <si>
    <t>https://www.linkedin.com/company/gocartken/</t>
  </si>
  <si>
    <t>468 Capital, Incubate Fund, Vela Partners</t>
  </si>
  <si>
    <t>Christian Bersch</t>
  </si>
  <si>
    <t>chris@cartken.com</t>
  </si>
  <si>
    <t>https://www.linkedin.com/in/christian-bersch-75351031/</t>
  </si>
  <si>
    <t>REPAY</t>
  </si>
  <si>
    <t>Consumer Electronics, Financial Services, Payments</t>
  </si>
  <si>
    <t>Realtime Electronic Payments (REPAY) is a full service provider of electronic transaction processing services for retail merchants.</t>
  </si>
  <si>
    <t>repay.com</t>
  </si>
  <si>
    <t>https://www.linkedin.com/company/repay---realtime-electronic-payments</t>
  </si>
  <si>
    <t>(877)607-5468</t>
  </si>
  <si>
    <t>SunTrust Bank, Corsair Capital</t>
  </si>
  <si>
    <t>John Morris</t>
  </si>
  <si>
    <t>john@repay.com</t>
  </si>
  <si>
    <t>https://investors.repay.com/management/john-morris#:~:text=JOHN%20MORRIS,Co%2DFounder%2C%20Director</t>
  </si>
  <si>
    <t>Heartbeat Health</t>
  </si>
  <si>
    <t>Health Care, Health Diagnostics, Medical, mHealth, Telehealth</t>
  </si>
  <si>
    <t>Heartbeat Health is a digital health company that utilizes technology to improve cardiovascular disease prevention and management.</t>
  </si>
  <si>
    <t>heartbeathealth.com</t>
  </si>
  <si>
    <t>https://www.linkedin.com/company/11189965/</t>
  </si>
  <si>
    <t>hello@heartbeathealth.com</t>
  </si>
  <si>
    <t>+1 866 826 5888</t>
  </si>
  <si>
    <t>Cressey &amp; Company, Echo Health Ventures, .406 Ventures, Optum Ventures, Kindred Ventures</t>
  </si>
  <si>
    <t>Jeffrey Wessler</t>
  </si>
  <si>
    <t>jeff.wessler@heartbeathealth.com</t>
  </si>
  <si>
    <t>https://www.linkedin.com/in/jeffrey-wessler/</t>
  </si>
  <si>
    <t>Vanke</t>
  </si>
  <si>
    <t>Engineering, Finance, Human Resources, Legal, Management, Marketing, Operations, Product</t>
  </si>
  <si>
    <t>Commercial Real Estate, Construction, Real Estate</t>
  </si>
  <si>
    <t>Vanke is an urban and rural constructor that focuses on offering property development business and commercial auxiliary facilities.</t>
  </si>
  <si>
    <t>vanke.com</t>
  </si>
  <si>
    <t>https://www.linkedin.com/company/vanke</t>
  </si>
  <si>
    <t>Bank of Communications, Industrial and Commercial Bank of China, Industrial Bank</t>
  </si>
  <si>
    <t>Elliot J. Rishty</t>
  </si>
  <si>
    <t>elliot.rishty@vanke.com</t>
  </si>
  <si>
    <t>https://www.linkedin.com/in/elliot-j-rishty-50882752/</t>
  </si>
  <si>
    <t>Cytosorbents</t>
  </si>
  <si>
    <t>Cytosorbents develops therapeutic devices used in purifying blood to treat life-threatening diseases.</t>
  </si>
  <si>
    <t>cytosorbents.com</t>
  </si>
  <si>
    <t>https://www.linkedin.com/company/268519</t>
  </si>
  <si>
    <t>info@cytosorbents.com</t>
  </si>
  <si>
    <t>Industrial Bank, Avenue Capital Group, U.S. Department of Defense, Bridge Bank, U.S. Army Medical Research &amp; Development Command</t>
  </si>
  <si>
    <t>Phillip Chan</t>
  </si>
  <si>
    <t>pchan@cytosorbents.com</t>
  </si>
  <si>
    <t>https://www.linkedin.com/in/phillip-chan-ab063/</t>
  </si>
  <si>
    <t>Sanctuary Cognitive Systems Corporation</t>
  </si>
  <si>
    <t>Engineering, Finance, Human Resources, Information Technology, Management, Marketing, Medical &amp; Science, Operations, Pro Services</t>
  </si>
  <si>
    <t>Artificial Intelligence (AI), Industrial Automation, Machine Learning, Robotics</t>
  </si>
  <si>
    <t>Sanctuary is focused on developing human-like intelligence in general-purpose robots.</t>
  </si>
  <si>
    <t>sanctuary.ai</t>
  </si>
  <si>
    <t>https://www.linkedin.com/company/sanctuaryai</t>
  </si>
  <si>
    <t>BDC Venture Capital, Accenture Ventures, Strategic Innovation Fund, Bell Canada, Evok Innovations</t>
  </si>
  <si>
    <t>Geordie Rose</t>
  </si>
  <si>
    <t>geordie@sanctuary.ai</t>
  </si>
  <si>
    <t>https://www.linkedin.com/in/geordie-rose-a53abb/</t>
  </si>
  <si>
    <t>Circle Pharma</t>
  </si>
  <si>
    <t>Biotechnology, Clinical Trials, Health Care, Therapeutics</t>
  </si>
  <si>
    <t>Circle Pharma is a provider of a macrocycle development platform intended to provide macrocyclic peptides.</t>
  </si>
  <si>
    <t>circlepharma.com</t>
  </si>
  <si>
    <t>https://www.linkedin.com/company/circle-pharma-inc-</t>
  </si>
  <si>
    <t>info@circlepharma.com</t>
  </si>
  <si>
    <t>650-392-0363</t>
  </si>
  <si>
    <t>Nextech Invest, The Column Group, The Column Group, Mission Bay Capital</t>
  </si>
  <si>
    <t>David J. Earp</t>
  </si>
  <si>
    <t>davidjearp@circlepharma.com</t>
  </si>
  <si>
    <t>https://www.linkedin.com/in/david-j-earp-jd-phd-584ba03/</t>
  </si>
  <si>
    <t>HR Path</t>
  </si>
  <si>
    <t>Consulting, Human Resources, Outsourcing</t>
  </si>
  <si>
    <t>HR Path is a human resource company that provides human capital management technology services.</t>
  </si>
  <si>
    <t>hr-path.com</t>
  </si>
  <si>
    <t>https://www.linkedin.com/company/hr-path</t>
  </si>
  <si>
    <t>contact@hr-path.com</t>
  </si>
  <si>
    <t>Ardian, Andera Partners, Societe Generale Capital Partners, Andera Partners, Ardian, Societe Generale</t>
  </si>
  <si>
    <t>Francois Boulet</t>
  </si>
  <si>
    <t>francois.boulet@hr-path.com</t>
  </si>
  <si>
    <t>https://www.linkedin.com/in/francois-boulet-4456b332/</t>
  </si>
  <si>
    <t>Collov</t>
  </si>
  <si>
    <t>Digital Marketing, E-Commerce, Generative AI, Home Decor, Home Renovation, Interior Design</t>
  </si>
  <si>
    <t>Collov is an AI-powered virtual interior design and shopping platform that offers interior design services.</t>
  </si>
  <si>
    <t>collov.com</t>
  </si>
  <si>
    <t>https://www.linkedin.com/company/flairhomedesign</t>
  </si>
  <si>
    <t>css@collov.com</t>
  </si>
  <si>
    <t>Ameba Capital, Xiamen Goldenhome, Detao Capital, Matrix Partners China, MindWorks Capital</t>
  </si>
  <si>
    <t>Xiao Zhang</t>
  </si>
  <si>
    <t>xiao@collov.com</t>
  </si>
  <si>
    <t>https://www.linkedin.com/in/xiao-zhang-120392128/</t>
  </si>
  <si>
    <t>Godrej</t>
  </si>
  <si>
    <t>1897-01-01</t>
  </si>
  <si>
    <t>Agriculture, Chemical, Consumer Goods, Furniture, Manufacturing, Real Estate, Sales</t>
  </si>
  <si>
    <t>Godrej is a manufacturing company that offers consumer goods, real estate, appliances, agriculture and many other businesses.</t>
  </si>
  <si>
    <t>godrej.com</t>
  </si>
  <si>
    <t>https://www.linkedin.com/company/godrej-group</t>
  </si>
  <si>
    <t>info@godrej.com</t>
  </si>
  <si>
    <t>+91 1800 209 5511</t>
  </si>
  <si>
    <t>Sudhir Sitapati</t>
  </si>
  <si>
    <t>sudhir.sitapati@godrejcp.com</t>
  </si>
  <si>
    <t>https://www.linkedin.com/in/sudhirsitapati/</t>
  </si>
  <si>
    <t>Fy!</t>
  </si>
  <si>
    <t>Artificial Intelligence (AI), E-Commerce, Marketplace, Retail, Shopping</t>
  </si>
  <si>
    <t>Fy! is an AI-powered art, home, and living marketplace developing an online shopping platform to offer home accessories.</t>
  </si>
  <si>
    <t>iamfy.co</t>
  </si>
  <si>
    <t>https://www.linkedin.com/company/project-j</t>
  </si>
  <si>
    <t>hello@iamfy.co</t>
  </si>
  <si>
    <t>Channel 4 Ventures, Hoxton Ventures, Seedrs</t>
  </si>
  <si>
    <t>Thomas Beverley</t>
  </si>
  <si>
    <t>thomas@iamfy.co</t>
  </si>
  <si>
    <t>https://www.linkedin.com/in/thomas-beverley-9288272/?original_referer=https%3A%2F%2Fwww%2Egoogle%2Ecom%2F&amp;originalSubdomain=uk</t>
  </si>
  <si>
    <t>Idfc First Bank</t>
  </si>
  <si>
    <t>Idfc First Bank is a bank providing a range of financial solutions to individuals, small businesses and corporates.</t>
  </si>
  <si>
    <t>idfcfirstbank.com</t>
  </si>
  <si>
    <t>https://www.linkedin.com/company/idfcfirstbank/</t>
  </si>
  <si>
    <t>banker@idfcfirstbank.com</t>
  </si>
  <si>
    <t>1 800-419-4332</t>
  </si>
  <si>
    <t>GQG, Warburg Pincus</t>
  </si>
  <si>
    <t>Pradeep Natarajan</t>
  </si>
  <si>
    <t>pradeep.natarajan@idfcfirstbank.com</t>
  </si>
  <si>
    <t>https://www.idfcfirstbank.com/about-us/board-of-directors/mr-pradeep-natarajan#:~:text=Back-,Mr.%20Pradeep%20Natarajan,Executive%20Director,-Mr.%20Pradeep%20Natarajan</t>
  </si>
  <si>
    <t>Synerise</t>
  </si>
  <si>
    <t>Engineering, Information Technology, Management, Marketing, Operations, Product, Sales</t>
  </si>
  <si>
    <t>Analytics, Artificial Intelligence (AI), Business Intelligence, Machine Learning, Marketing Automation, Predictive Analytics, Software</t>
  </si>
  <si>
    <t>Kraków, Malopolskie, Poland</t>
  </si>
  <si>
    <t>#17 Europe’s Fastest Growing Technology Sector Company according to Financial Times.</t>
  </si>
  <si>
    <t>synerise.com</t>
  </si>
  <si>
    <t>https://www.linkedin.com/company/synerise</t>
  </si>
  <si>
    <t>info@synerise.com</t>
  </si>
  <si>
    <t>VTEX, Carpathian Partners, Jaroslaw Krolewski, SATUS</t>
  </si>
  <si>
    <t>Jaroslaw Krolewski</t>
  </si>
  <si>
    <t>jaroslaw.krolewski@synerise.com</t>
  </si>
  <si>
    <t>https://www.linkedin.com/in/jaroslawkrolewski/?originalSubdomain=pl</t>
  </si>
  <si>
    <t>G.O.A.T Brand Labs</t>
  </si>
  <si>
    <t>Business Development, Business Intelligence, Venture Capital</t>
  </si>
  <si>
    <t>GOAT Brand Labs acquires and scales differentiated D2C brands in the lifestyle space.</t>
  </si>
  <si>
    <t>goatbrandlabs.com</t>
  </si>
  <si>
    <t>https://www.linkedin.com/company/goatbrandlabs</t>
  </si>
  <si>
    <t>078299 88799</t>
  </si>
  <si>
    <t>Flipkart, Tiger Global Management</t>
  </si>
  <si>
    <t>Rishi Vasudev</t>
  </si>
  <si>
    <t>rishi.vasudev@goatbrandlabs.com</t>
  </si>
  <si>
    <t>https://www.linkedin.com/in/rishivasudev/</t>
  </si>
  <si>
    <t>ModivCare</t>
  </si>
  <si>
    <t>Health Care, Medical, Personal Health, Transportation</t>
  </si>
  <si>
    <t>ModivCare is a healthcare services company that provides emergency medical transportation and care-centric solutions.</t>
  </si>
  <si>
    <t>modivcare.com</t>
  </si>
  <si>
    <t>https://www.linkedin.com/company/modivcare</t>
  </si>
  <si>
    <t>L. Heath Sampson</t>
  </si>
  <si>
    <t>heath.sampson@modivcare.com</t>
  </si>
  <si>
    <t>https://www.linkedin.com/in/l-heath-sampson-3072027/</t>
  </si>
  <si>
    <t>SeA Bank</t>
  </si>
  <si>
    <t>Banking, Finance, Financial Services, Lending</t>
  </si>
  <si>
    <t>SeA Bank is a banking institution that provides services like preferential loans, tax services, online transaction solutions, and more.</t>
  </si>
  <si>
    <t>seabank.com.vn</t>
  </si>
  <si>
    <t>https://www.linkedin.com/company/seabank</t>
  </si>
  <si>
    <t>contact@seabank.com.vn</t>
  </si>
  <si>
    <t>024 3944 8688</t>
  </si>
  <si>
    <t>fightagainstblindness.org, Asian Infrastructure Investment Bank, Norfund, U.S. International Development Finance Corp, International Finance Corporation</t>
  </si>
  <si>
    <t>Quang Nguyen</t>
  </si>
  <si>
    <t>nguyenquang@seabank.com.vn</t>
  </si>
  <si>
    <t>https://www.linkedin.com/in/quang-nguyen-1b8832184/</t>
  </si>
  <si>
    <t>planqc</t>
  </si>
  <si>
    <t>Computer, Hardware, Quantum Computing</t>
  </si>
  <si>
    <t>creating quantum computers atom by atom</t>
  </si>
  <si>
    <t>planqc.eu</t>
  </si>
  <si>
    <t>https://www.linkedin.com/company/planqc</t>
  </si>
  <si>
    <t>info@planqc.eu</t>
  </si>
  <si>
    <t>CATRON Holding, DeepTech &amp; Climate Fonds, CATRON Holding, DeepTech &amp; Climate Fonds, German Federal Ministry of Education and Research, Amadeus Capital Partners, Speedinvest, UVC Partners</t>
  </si>
  <si>
    <t>Alexander Glätzle</t>
  </si>
  <si>
    <t>alex@planqc.eu</t>
  </si>
  <si>
    <t>https://www.linkedin.com/in/glaetzle/</t>
  </si>
  <si>
    <t>Spruce Power</t>
  </si>
  <si>
    <t>Automotive, Clean Energy, CleanTech, Electronics</t>
  </si>
  <si>
    <t>Spruce Power owner and operator of distributed solar energy assets across the United States.</t>
  </si>
  <si>
    <t>sprucepower.com</t>
  </si>
  <si>
    <t>https://www.linkedin.com/company/sprucepower</t>
  </si>
  <si>
    <t>+1-617.718.0329</t>
  </si>
  <si>
    <t>Barings, Constellation Technology Ventures, IKEA, Peter O’Brien, Massachusetts Clean Energy Center</t>
  </si>
  <si>
    <t>Chris Hayes</t>
  </si>
  <si>
    <t>chayes@sprucepower.com</t>
  </si>
  <si>
    <t>https://www.linkedin.com/in/chayes102/</t>
  </si>
  <si>
    <t>Watch Your Health</t>
  </si>
  <si>
    <t>Electronic Health Record (EHR), Fitness, Health Care, InsurTech, Wellness</t>
  </si>
  <si>
    <t>Thane, Maharashtra, India</t>
  </si>
  <si>
    <t>Watch Your Health is a company that offers technology-driven patient engagement solutions for the healthcare ecosystem.</t>
  </si>
  <si>
    <t>watchyourhealth.com</t>
  </si>
  <si>
    <t>https://www.linkedin.com/company/watch-your-health</t>
  </si>
  <si>
    <t>contact@watchyourhealth.com</t>
  </si>
  <si>
    <t>+91 9920679826</t>
  </si>
  <si>
    <t>Conquest Global Ventures, Cornerstone Venture Partners Fund, Conquest Global Ventures</t>
  </si>
  <si>
    <t>Abhitosh Pandey</t>
  </si>
  <si>
    <t>abhitosh.pandey@watchyourhealth.com</t>
  </si>
  <si>
    <t>https://www.linkedin.com/in/abhitosh-pandey-977b4615/</t>
  </si>
  <si>
    <t>Myricx Bio</t>
  </si>
  <si>
    <t>Myricx Bio is a biotechnology company that develops novel NMT inhibitor payloads for ADCs to treat cancer.</t>
  </si>
  <si>
    <t>myricxbio.com</t>
  </si>
  <si>
    <t>https://www.linkedin.com/company/myricx-pharma-ltd</t>
  </si>
  <si>
    <t>Abingworth, Novo Holdings</t>
  </si>
  <si>
    <t>Robin Carr</t>
  </si>
  <si>
    <t>robin.carr@myricxpharma.com</t>
  </si>
  <si>
    <t>https://www.linkedin.com/in/robin-carr-9536a420/</t>
  </si>
  <si>
    <t>Captions</t>
  </si>
  <si>
    <t>Artificial Intelligence (AI), Content Creators, Mobile Apps, Software, Video Editing</t>
  </si>
  <si>
    <t>Captions is an AI-powered creative studio developing a video creation and editing platform for content creation.</t>
  </si>
  <si>
    <t>captions.ai</t>
  </si>
  <si>
    <t>https://www.linkedin.com/company/captionsapp</t>
  </si>
  <si>
    <t>hello@captions.ai</t>
  </si>
  <si>
    <t>Index Ventures, Kleiner Perkins, Andreessen Horowitz, Sequoia Capital</t>
  </si>
  <si>
    <t>Gaurav Misra</t>
  </si>
  <si>
    <t>gauravmisra@captions.ai</t>
  </si>
  <si>
    <t>https://www.linkedin.com/in/gamisra1/</t>
  </si>
  <si>
    <t>Senti Biosciences</t>
  </si>
  <si>
    <t>Senti Biosciences is a biotechnology company that focuses on synthetic biology and gene circuit engineering for therapeutic applications.</t>
  </si>
  <si>
    <t>sentibio.com</t>
  </si>
  <si>
    <t>https://www.linkedin.com/company/senti-biosciences</t>
  </si>
  <si>
    <t>contact@sentibio.com</t>
  </si>
  <si>
    <t>Andreessen Horowitz, Sequoia Capital, California Institute for Regenerative Medicine, Leaps by Bayer, New Enterprise Associates, National Science Foundation</t>
  </si>
  <si>
    <t>$601M</t>
  </si>
  <si>
    <t>Tim Lu</t>
  </si>
  <si>
    <t>thomas.chung@sentibio.com</t>
  </si>
  <si>
    <t>https://www.linkedin.com/in/timluatmit/</t>
  </si>
  <si>
    <t>Alberta Innovates</t>
  </si>
  <si>
    <t>Product Research</t>
  </si>
  <si>
    <t>Alberta Innovates is a research and innovation agency that provides funding and commercialization services.</t>
  </si>
  <si>
    <t>albertainnovates.ca</t>
  </si>
  <si>
    <t>https://www.linkedin.com/company/alberta-innovates/</t>
  </si>
  <si>
    <t>info@albertainnovates.ca</t>
  </si>
  <si>
    <t>780-423-5727</t>
  </si>
  <si>
    <t>Laura Kilcrease</t>
  </si>
  <si>
    <t>laura.kilcrease@albertainnovates.ca</t>
  </si>
  <si>
    <t>https://www.linkedin.com/in/laura-kilcrease-4a225/</t>
  </si>
  <si>
    <t>ESQA</t>
  </si>
  <si>
    <t>Beauty, Cosmetics, E-Commerce, Personal Care and Hygiene, Retail</t>
  </si>
  <si>
    <t>ESQA is a vegan cosmetics company that offers a comprehensive range of make-up and personal care items.</t>
  </si>
  <si>
    <t>esqacosmetics.com</t>
  </si>
  <si>
    <t>https://www.linkedin.com/company/pt-keva-cosmetics-internasional</t>
  </si>
  <si>
    <t>+62 21 27091772</t>
  </si>
  <si>
    <t>Cindy Angelina</t>
  </si>
  <si>
    <t>cindy@esqacosmetics.com</t>
  </si>
  <si>
    <t>https://www.linkedin.com/in/cindy-angelina-17502a165/</t>
  </si>
  <si>
    <t>Bank of China</t>
  </si>
  <si>
    <t>Engineering, Finance, Human Resources, Information Technology, Legal, Management, Operations, Pro Services, Product, Sales</t>
  </si>
  <si>
    <t>Banking, Finance, Venture Capital</t>
  </si>
  <si>
    <t>Bank of China Singapore Branch holds the Qualifying Full Bank License in Singapore.</t>
  </si>
  <si>
    <t>boc.cn</t>
  </si>
  <si>
    <t>https://www.linkedin.com/company/bank-of-china/about/</t>
  </si>
  <si>
    <t>(02) 8297 7888</t>
  </si>
  <si>
    <t>shailesh.jadhav@boc.cn</t>
  </si>
  <si>
    <t>https://www.linkedin.com/in/shailesh-jadhav-830435b/</t>
  </si>
  <si>
    <t>Kvantify</t>
  </si>
  <si>
    <t>Artificial Intelligence (AI), Cloud Computing, FinTech, Information Technology, Life Science, Machine Learning, Quantum Computing, Software</t>
  </si>
  <si>
    <t>Kvantify provides Quantum computing and HPC software solutions that address hard computational challenges.</t>
  </si>
  <si>
    <t>kvantify.dk</t>
  </si>
  <si>
    <t>https://www.linkedin.com/company/kvantify</t>
  </si>
  <si>
    <t>info@kvantify.dk</t>
  </si>
  <si>
    <t>2degrees, Dreamcraft Ventures, Lundbeckfonden Ventures</t>
  </si>
  <si>
    <t>Hans Henrik H. Knudsen</t>
  </si>
  <si>
    <t>hhknudsen@kvantify.dk</t>
  </si>
  <si>
    <t>https://www.linkedin.com/in/hhknudsen/?original_referer=https%3A%2F%2Fwww%2Egoogle%2Ecom%2F&amp;originalSubdomain=dk</t>
  </si>
  <si>
    <t>Wify</t>
  </si>
  <si>
    <t>Home Decor, Home Improvement, Home Services</t>
  </si>
  <si>
    <t>Wify is a tech platform helping brands manage post-purchase consumer experience, from installation to after-sales service and warranty.</t>
  </si>
  <si>
    <t>home.wify.co.in</t>
  </si>
  <si>
    <t>https://www.linkedin.com/company/wifytechnologies</t>
  </si>
  <si>
    <t>office@wify.co.in</t>
  </si>
  <si>
    <t>+91-93214 20200</t>
  </si>
  <si>
    <t>Capria Ventures, Mount Judi Ventures, Unitus Ventures</t>
  </si>
  <si>
    <t>Vikram S</t>
  </si>
  <si>
    <t>vikrams@home.wify.co.in</t>
  </si>
  <si>
    <t>https://www.linkedin.com/in/vikramsharma2018/</t>
  </si>
  <si>
    <t>DealCart</t>
  </si>
  <si>
    <t>E-Commerce, Grocery, Group Buying, Retail, Shopping</t>
  </si>
  <si>
    <t>DealCart is a group buying social commerce platform that allows users to buy and save.</t>
  </si>
  <si>
    <t>dealcart.io</t>
  </si>
  <si>
    <t>https://www.linkedin.com/company/dealcart</t>
  </si>
  <si>
    <t>support@dealcart.io</t>
  </si>
  <si>
    <t>Shorooq Partners, Sturgeon Capital, Shorooq Partners</t>
  </si>
  <si>
    <t>Haider Raza</t>
  </si>
  <si>
    <t>haider@dealcart.io</t>
  </si>
  <si>
    <t>https://www.linkedin.com/in/haider-raza-036342aa/</t>
  </si>
  <si>
    <t>First Foundation</t>
  </si>
  <si>
    <t>Banking, Financial Services, Insurance, Wealth Management</t>
  </si>
  <si>
    <t>First Foundation is a financial service company that offers banking, investment management, and advisory services.</t>
  </si>
  <si>
    <t>firstfoundationinc.com</t>
  </si>
  <si>
    <t>http://www.linkedin.com/company/first-foundation-inc.</t>
  </si>
  <si>
    <t>info@ff-inc.com</t>
  </si>
  <si>
    <t>+1 888 405 4332</t>
  </si>
  <si>
    <t>Eric Speron</t>
  </si>
  <si>
    <t>esperon@ff-inc.com</t>
  </si>
  <si>
    <t>https://www.linkedin.com/in/eric-speron-cfa-09925a3/</t>
  </si>
  <si>
    <t>LOBB</t>
  </si>
  <si>
    <t>E-Commerce, Logistics, Service Industry, Transportation</t>
  </si>
  <si>
    <t>LOBB is the new way to match logistics Demand &amp; Supply. India's Largest Intelligence Augmentation for Long haul</t>
  </si>
  <si>
    <t>lobb.in</t>
  </si>
  <si>
    <t>https://www.linkedin.com/company/lobb</t>
  </si>
  <si>
    <t>support@lobb.in</t>
  </si>
  <si>
    <t>800-212-1947</t>
  </si>
  <si>
    <t>Byju Pillai, Gopal Kaul, 3one4 Capital</t>
  </si>
  <si>
    <t>Venu Kondur</t>
  </si>
  <si>
    <t>venu@lobb.in</t>
  </si>
  <si>
    <t>https://www.linkedin.com/in/venukondur/</t>
  </si>
  <si>
    <t>Nyxoah</t>
  </si>
  <si>
    <t>Engineering, Finance, Human Resources, Management, Medical &amp; Science, Operations, Sales</t>
  </si>
  <si>
    <t>Health Care, Medical, Medical Device, Neuroscience</t>
  </si>
  <si>
    <t>Mont-saint-guibert, Brabant Wallon, Belgium</t>
  </si>
  <si>
    <t>Nyxoah is a medical device company focused on the development and commercialization of a hypoglossal nerve stimulation (HGNS) therapy.</t>
  </si>
  <si>
    <t>nyxoah.com</t>
  </si>
  <si>
    <t>http://www.linkedin.com/company/nyxoah-sa</t>
  </si>
  <si>
    <t>info@nyxoah.com</t>
  </si>
  <si>
    <t>(322)612-1755</t>
  </si>
  <si>
    <t>European Investment Bank, Cochlear, Gilde Healthcare, Viralety Ventures</t>
  </si>
  <si>
    <t>$748.3M</t>
  </si>
  <si>
    <t>Olivier Taelman</t>
  </si>
  <si>
    <t>olivier.taelman@nyxoah.com</t>
  </si>
  <si>
    <t>https://www.linkedin.com/in/olivier-taelman-964a5578/</t>
  </si>
  <si>
    <t>natcap</t>
  </si>
  <si>
    <t>B2B, Consulting, Environmental Consulting, Finance, SaaS, Social</t>
  </si>
  <si>
    <t>natcap is a nature intelligence company that provides report and act on impacts and dependencies on nature.</t>
  </si>
  <si>
    <t>natcapresearch.com</t>
  </si>
  <si>
    <t>https://www.linkedin.com/company/natcapresearch</t>
  </si>
  <si>
    <t>info@natcapresearch.com</t>
  </si>
  <si>
    <t>Oxford Science Enterprises</t>
  </si>
  <si>
    <t>Sebastian Leape</t>
  </si>
  <si>
    <t>sebastian.leape@natcapresearch.com</t>
  </si>
  <si>
    <t>https://www.linkedin.com/in/sebastian-leape-5a342264/</t>
  </si>
  <si>
    <t>RavenPack</t>
  </si>
  <si>
    <t>Analytics, Banking, Finance, Financial Services, Natural Language Processing, News, Social Media, Software, Text Analytics, Venture Capital</t>
  </si>
  <si>
    <t>Marbella, Andalucia, Spain</t>
  </si>
  <si>
    <t>RavenPack designs big data analytics services that conducts financial analysis.</t>
  </si>
  <si>
    <t>ravenpack.com</t>
  </si>
  <si>
    <t>https://www.linkedin.com/company/ravenpack/</t>
  </si>
  <si>
    <t>info@ravenpack.com</t>
  </si>
  <si>
    <t>34 952 90 73 90</t>
  </si>
  <si>
    <t>GP Bullhound, Molten Ventures</t>
  </si>
  <si>
    <t>Armando Gonzalez</t>
  </si>
  <si>
    <t>agonzalez@ravenpack.com</t>
  </si>
  <si>
    <t>https://www.linkedin.com/in/armando-gonzalez-a28572b/</t>
  </si>
  <si>
    <t>Clutch</t>
  </si>
  <si>
    <t>Automotive, E-Commerce, Retail</t>
  </si>
  <si>
    <t>Clutch is an online used vehicle retailer that enables customers to browse and purchase from a wide selection of pre-owned vehicles.</t>
  </si>
  <si>
    <t>clutch.ca</t>
  </si>
  <si>
    <t>https://www.linkedin.com/company/clutch-canada</t>
  </si>
  <si>
    <t>support@clutch.ca</t>
  </si>
  <si>
    <t>(902) 800-8042</t>
  </si>
  <si>
    <t>iA Financial Group, FJ Labs, Neuberger Berman, D1 Capital Partners, Zhejiang Canaan Technology, Real Ventures</t>
  </si>
  <si>
    <t>Dan Park</t>
  </si>
  <si>
    <t>dan@clutch.ca</t>
  </si>
  <si>
    <t>https://www.linkedin.com/in/danpark1/</t>
  </si>
  <si>
    <t>Netevia</t>
  </si>
  <si>
    <t>Engineering, Finance, Management, Marketing, Sales, Support</t>
  </si>
  <si>
    <t>Apps, Banking, Financial Services, FinTech, Payments, Software</t>
  </si>
  <si>
    <t>North Miami Beach, Florida, United States</t>
  </si>
  <si>
    <t>Netevia is a FIntech company that focuses on developing payment platforms to simplify the transition for retail sectors.</t>
  </si>
  <si>
    <t>netevia.com</t>
  </si>
  <si>
    <t>https://www.linkedin.com/company/netevia</t>
  </si>
  <si>
    <t>support@netevia.com</t>
  </si>
  <si>
    <t>+1 877-621-9110</t>
  </si>
  <si>
    <t>Whitehorse Capital</t>
  </si>
  <si>
    <t>Vlad Sadovskiy</t>
  </si>
  <si>
    <t>vlad@netevia.com</t>
  </si>
  <si>
    <t>https://www.linkedin.com/in/vladsadovskiy/</t>
  </si>
  <si>
    <t>Currensea</t>
  </si>
  <si>
    <t>Banking, Finance, FinTech, Payments, Personal Finance</t>
  </si>
  <si>
    <t>Currensea is a FinTech company that offers a direct debit travel card that allows users to make transactions in multiple currencies.</t>
  </si>
  <si>
    <t>currensea.com</t>
  </si>
  <si>
    <t>https://www.linkedin.com/company/currensea/</t>
  </si>
  <si>
    <t>help@currensea.com</t>
  </si>
  <si>
    <t>+44 20 3319 6588</t>
  </si>
  <si>
    <t>Craig Goulding</t>
  </si>
  <si>
    <t>craig@currensea.com</t>
  </si>
  <si>
    <t>https://www.linkedin.com/in/craig-goulding-871432a8/</t>
  </si>
  <si>
    <t>alcemy</t>
  </si>
  <si>
    <t>Building Material, Construction, Green Building, Sustainability</t>
  </si>
  <si>
    <t>Alcemy is a cement and concrete decarbonization startup developing predictive analysis software to assist cement and concrete manufacturers.</t>
  </si>
  <si>
    <t>alcemy.tech</t>
  </si>
  <si>
    <t>https://www.linkedin.com/company/alcemy-tech</t>
  </si>
  <si>
    <t>leopold.spenner@alcemy.tech</t>
  </si>
  <si>
    <t>+49 30 20848677</t>
  </si>
  <si>
    <t>Norrsken VC, Galvanize Climate Solutions</t>
  </si>
  <si>
    <t>Leopold Spenner</t>
  </si>
  <si>
    <t>https://www.linkedin.com/in/leospenner/</t>
  </si>
  <si>
    <t>Virpax Pharmaceuticals Inc.</t>
  </si>
  <si>
    <t>Finance, Management, Medical &amp; Science, Operations, Pro Services</t>
  </si>
  <si>
    <t>Virpax is developing differentiated treatment options that address unmet needs in three multi-billion-dollar markets</t>
  </si>
  <si>
    <t>virpaxpharma.com</t>
  </si>
  <si>
    <t>https://in.linkedin.com/company/virpax-pharmaceuticals-inc</t>
  </si>
  <si>
    <t>info@virpaxpharma.com</t>
  </si>
  <si>
    <t>610.727.4597</t>
  </si>
  <si>
    <t>$49.5M</t>
  </si>
  <si>
    <t>Gerald W. Bruce</t>
  </si>
  <si>
    <t>gbruce@virpaxpharma.com</t>
  </si>
  <si>
    <t>https://www.linkedin.com/in/geraldwbruce/</t>
  </si>
  <si>
    <t>Sano Genetics</t>
  </si>
  <si>
    <t>Engineering, Human Resources, Legal, Management, Marketing, Operations, Pro Services, Product</t>
  </si>
  <si>
    <t>Biopharma, Biotechnology, Health Care, Life Science</t>
  </si>
  <si>
    <t>Sano Genetics is a molecular diagnostics company that specializes in developing and commercializing genetic tests for inherited diseases.</t>
  </si>
  <si>
    <t>sanogenetics.com</t>
  </si>
  <si>
    <t>https://www.linkedin.com/company/18190927</t>
  </si>
  <si>
    <t>PharmStars, Plural Platform, UK Research and Innovation, MMC Ventures, Episode 1, Google for Startups, Seedcamp, Cambridge University Entrepreneurs</t>
  </si>
  <si>
    <t>Patrick Short</t>
  </si>
  <si>
    <t>patrick@sanogenetics.com</t>
  </si>
  <si>
    <t>https://www.linkedin.com/in/patrick-short/</t>
  </si>
  <si>
    <t>NextDecade</t>
  </si>
  <si>
    <t>Energy, Industrial, Natural Resources, Oil and Gas</t>
  </si>
  <si>
    <t>NextDecade is an LNG development company focusing on LNG export projects and associated pipelines.</t>
  </si>
  <si>
    <t>next-decade.com</t>
  </si>
  <si>
    <t>https://www.linkedin.com/company/next-decade/</t>
  </si>
  <si>
    <t>info@next-decade.com</t>
  </si>
  <si>
    <t>(713)574-1880</t>
  </si>
  <si>
    <t>MUFG Bank, TotalEnergies</t>
  </si>
  <si>
    <t>Matt Schatzman</t>
  </si>
  <si>
    <t>matt@next-decade.com</t>
  </si>
  <si>
    <t>https://www.linkedin.com/in/matt-schatzman-8239653a/</t>
  </si>
  <si>
    <t>Comcast</t>
  </si>
  <si>
    <t>Internet, Telecommunications, TV, Video, Web Hosting</t>
  </si>
  <si>
    <t>Comcast is a media and technology company that connects millions of people to the moments and experiences that matter most.</t>
  </si>
  <si>
    <t>corporate.comcast.com</t>
  </si>
  <si>
    <t>https://www.linkedin.com/company/comcast</t>
  </si>
  <si>
    <t>(302) 674-3453</t>
  </si>
  <si>
    <t>Massachussetts Broadband Institute, Maine Connectivity Authority, Connect Maryland, Trian Fund Management</t>
  </si>
  <si>
    <t>Brian L. Roberts</t>
  </si>
  <si>
    <t>brianroberts@corporate.comcast.com</t>
  </si>
  <si>
    <t>https://corporate.comcast.com/company/leadership</t>
  </si>
  <si>
    <t>Default</t>
  </si>
  <si>
    <t>Default is an all-in-one inbound lead qualification, scheduling, &amp; routing platform.</t>
  </si>
  <si>
    <t>default.com</t>
  </si>
  <si>
    <t>https://www.linkedin.com/company/withdefault</t>
  </si>
  <si>
    <t>8VC, Craft Ventures</t>
  </si>
  <si>
    <t>Nico F</t>
  </si>
  <si>
    <t>nico@default.com</t>
  </si>
  <si>
    <t>https://www.linkedin.com/in/nicoaferr/</t>
  </si>
  <si>
    <t>Steel Dynamics</t>
  </si>
  <si>
    <t>Industrial Manufacturing, Mining, Precious Metals, Recycling</t>
  </si>
  <si>
    <t>Fort Wayne, Indiana, United States</t>
  </si>
  <si>
    <t>Steel Dynamics is a diversified carbon-steel producer, metals recycler and one of the largest American steel companies.</t>
  </si>
  <si>
    <t>steeldynamics.com</t>
  </si>
  <si>
    <t>http://www.linkedin.com/company/steel-dynamics-inc</t>
  </si>
  <si>
    <t>info@thetech.com</t>
  </si>
  <si>
    <t>(260)868-8000</t>
  </si>
  <si>
    <t>Barry Schneider</t>
  </si>
  <si>
    <t>barry.schneider@steeldynamics.com</t>
  </si>
  <si>
    <t>https://www.linkedin.com/in/barry-schneider-382b2311/</t>
  </si>
  <si>
    <t>Tembo</t>
  </si>
  <si>
    <t>Engineering, Information Technology, Pro Services</t>
  </si>
  <si>
    <t>Database, Software</t>
  </si>
  <si>
    <t>Dev-first, fully-extensible managed Postgres.</t>
  </si>
  <si>
    <t>tembo.io</t>
  </si>
  <si>
    <t>https://www.linkedin.com/company/tembo-inc</t>
  </si>
  <si>
    <t>hello@tembo.io</t>
  </si>
  <si>
    <t>GreatPoint Ventures, Venrock</t>
  </si>
  <si>
    <t>Ry Walker</t>
  </si>
  <si>
    <t>ry@tembo.io</t>
  </si>
  <si>
    <t>https://www.linkedin.com/in/rywalker/</t>
  </si>
  <si>
    <t>Hebbia</t>
  </si>
  <si>
    <t>Business Intelligence, Machine Learning, Productivity Tools</t>
  </si>
  <si>
    <t>Hebbia develops AI agents for financial services firms.</t>
  </si>
  <si>
    <t>hebbia.ai</t>
  </si>
  <si>
    <t>http://linkedin.com/company/hebbia</t>
  </si>
  <si>
    <t>hello@hebbia.ai</t>
  </si>
  <si>
    <t>Andreessen Horowitz , Index Ventures, Floodgate</t>
  </si>
  <si>
    <t>George Sivulka</t>
  </si>
  <si>
    <t>gsivulka@hebbia.ai</t>
  </si>
  <si>
    <t>https://www.linkedin.com/in/sivulka/</t>
  </si>
  <si>
    <t>Abu Dhabi National Oil Company</t>
  </si>
  <si>
    <t>Manufacturing, Marine Technology, Oil and Gas</t>
  </si>
  <si>
    <t>ADNOC is active in onshore and offshore oil and gas exploration through providing drilling services and supporting marine equipment.</t>
  </si>
  <si>
    <t>adnoc.ae</t>
  </si>
  <si>
    <t>https://www.linkedin.com/company/adnoc</t>
  </si>
  <si>
    <t>Japan Bank for International Cooperation, DHS Ventures &amp; Holdings</t>
  </si>
  <si>
    <t>Ahmed Mohamed Alebri</t>
  </si>
  <si>
    <t>aalebri@adnoc.ae</t>
  </si>
  <si>
    <t>https://www.linkedin.com/in/dr-ahmed-mohamed-alebri-9a9b5234/</t>
  </si>
  <si>
    <t>eAgronom</t>
  </si>
  <si>
    <t>Agriculture, AgTech, CleanTech, Farming, GreenTech, Software, Sustainability</t>
  </si>
  <si>
    <t>Accelerating transition to sustainable farming via carbon credits and AI Consulting</t>
  </si>
  <si>
    <t>eagronom.com</t>
  </si>
  <si>
    <t>https://www.linkedin.com/company/16229581/</t>
  </si>
  <si>
    <t>robin@eagronom.com</t>
  </si>
  <si>
    <t>+372 53734335</t>
  </si>
  <si>
    <t>Swedbank, ICOS Capital Management, European Union, Iron Wolf Capital, Yolo Investments, ZGI Capital, Iron Wolf Capital</t>
  </si>
  <si>
    <t>Robin Saluoks</t>
  </si>
  <si>
    <t>https://www.linkedin.com/in/robin-saluoks-097487a7/</t>
  </si>
  <si>
    <t>Polystyvert</t>
  </si>
  <si>
    <t>Plastics and Rubber Manufacturing, Recycling, Waste Management</t>
  </si>
  <si>
    <t>Polystyvert is an innovative SME environmental company with a mission to recycle polystyrene</t>
  </si>
  <si>
    <t>polystyvert.com</t>
  </si>
  <si>
    <t>https://www.linkedin.com/company/polystyvert</t>
  </si>
  <si>
    <t>info@polystyvert.com</t>
  </si>
  <si>
    <t>(514)360-6977</t>
  </si>
  <si>
    <t>Infinity Recycling, Sustainable Development Technology Canada, Canadian Technology Accelerator, Earth Foundry, Quadriam Investments, Cycle Momentum</t>
  </si>
  <si>
    <t>Nathalie Morin</t>
  </si>
  <si>
    <t>nmorin@polystyvert.com</t>
  </si>
  <si>
    <t>https://www.linkedin.com/in/nathalie-morin2021/</t>
  </si>
  <si>
    <t>MISSION Therapeutics</t>
  </si>
  <si>
    <t>MISSION Therapeutics develops therapies that enhance the removal of dysfunctional mitochondria to combat serious diseases.</t>
  </si>
  <si>
    <t>missiontherapeutics.com</t>
  </si>
  <si>
    <t>http://uk.linkedin.com/company/mission-therapeutics</t>
  </si>
  <si>
    <t>info@missiontherapeutics.com</t>
  </si>
  <si>
    <t>+44 (0)1223 607 340</t>
  </si>
  <si>
    <t>Cycle Momentum, Michael J. Fox Foundation, Imperial Innovations, Pfizer Venture Investments, Sofinnova Partners</t>
  </si>
  <si>
    <t>Anker Lundemose</t>
  </si>
  <si>
    <t>alundemose@missiontherapeutics.com</t>
  </si>
  <si>
    <t>https://www.linkedin.com/in/ankerlundemose/</t>
  </si>
  <si>
    <t>Xurya</t>
  </si>
  <si>
    <t>Environmental Consulting, Environmental Engineering, Peer to Peer, Renewable Energy, Solar</t>
  </si>
  <si>
    <t>Pioneer in the solar lease business. Giving Indonesian businesses a chance to contribute to the solution climate change while saving money</t>
  </si>
  <si>
    <t>xurya.com</t>
  </si>
  <si>
    <t>https://www.linkedin.com/company/xurya</t>
  </si>
  <si>
    <t>contact@xurya.com</t>
  </si>
  <si>
    <t>Norfund, Surya Semesta Internusa, East Ventures, PT Saratoga Investama Sedaya, Endeavor Indonesia</t>
  </si>
  <si>
    <t>N. Edwin Widjonarko</t>
  </si>
  <si>
    <t>https://www.linkedin.com/in/nedwinwid/</t>
  </si>
  <si>
    <t>Incred Wealth, JP Morgan Chase, Qatar Insurance Company, Microsoft, SoftBank Vision Fund, Hindustan Media Venture, Ritesh Agarwal, SoftBank, Airbnb, Didi, Grab, SoftBank Vision Fund, InnoVen Capital, SoftBank, Greenoaks, Peak XV Partners, DSG Consumer Partners, Lightspeed Venture Partners</t>
  </si>
  <si>
    <t>Dagangan</t>
  </si>
  <si>
    <t>Delivery Service, E-Commerce, E-Commerce Platforms, Information Technology, Mobile Apps, Retail, Retail Technology, Wholesale</t>
  </si>
  <si>
    <t>Kembangan, Jakarta Raya, Indonesia</t>
  </si>
  <si>
    <t>The trusted tech-enabled rural commerce platform that provides access to daily necessities at affordable prices to rural communities.</t>
  </si>
  <si>
    <t>dagangan.com</t>
  </si>
  <si>
    <t>https://www.linkedin.com/company/dagangan/</t>
  </si>
  <si>
    <t>info@dagangan.com</t>
  </si>
  <si>
    <t>Kejora-SBI Orbit, BTPN Syariah, Monk’s Hill Ventures, CyberAgent Capital</t>
  </si>
  <si>
    <t>Ryan Manafe</t>
  </si>
  <si>
    <t>ryan.manafe@dagangan.com</t>
  </si>
  <si>
    <t>https://www.linkedin.com/in/ryan-manafe/</t>
  </si>
  <si>
    <t>Elevarm</t>
  </si>
  <si>
    <t>Elevarm is an upstream-focused agritech, providing supply solution to the business customers by aggregating &amp; elevating smallholder farmers.</t>
  </si>
  <si>
    <t>elevarm.com</t>
  </si>
  <si>
    <t>https://www.linkedin.com/company/elevarm</t>
  </si>
  <si>
    <t>hello@elevarm.com</t>
  </si>
  <si>
    <t>Bayu Syerli</t>
  </si>
  <si>
    <t>bayu@elevarm.com</t>
  </si>
  <si>
    <t>https://www.linkedin.com/in/bayusyerli/</t>
  </si>
  <si>
    <t>Checkpoint Therapeutics</t>
  </si>
  <si>
    <t>Engineering, Finance, Legal, Management, Medical &amp; Science, Operations, Product</t>
  </si>
  <si>
    <t>Biotechnology, Health Care, Oncology, Pharmaceutical, Therapeutics</t>
  </si>
  <si>
    <t>Checkpoint Therapeutics is an immuno-oncology biopharmaceutical company specializing in cancer therapy development.</t>
  </si>
  <si>
    <t>checkpointtx.com</t>
  </si>
  <si>
    <t>https://www.linkedin.com/company/checkpoint-therapeutics-inc/</t>
  </si>
  <si>
    <t>info@checkpointtx.com</t>
  </si>
  <si>
    <t>781-652-4500</t>
  </si>
  <si>
    <t>James Oliviero</t>
  </si>
  <si>
    <t>jfo@checkpointtx.com</t>
  </si>
  <si>
    <t>https://www.linkedin.com/in/james-oliviero-cfa-9318a9ba/</t>
  </si>
  <si>
    <t>Trump Media &amp; Technology Group</t>
  </si>
  <si>
    <t>Media and Entertainment, Online Portals, Social Media</t>
  </si>
  <si>
    <t>Palm Beach, New South Wales, Australia</t>
  </si>
  <si>
    <t>Trump Media &amp; Technology Group is a media company, which is formed by President Donald Trump.</t>
  </si>
  <si>
    <t>tmtgcorp.com</t>
  </si>
  <si>
    <t>https://www.linkedin.com/company/tmtgcorp</t>
  </si>
  <si>
    <t>press@tmtgcorp.com</t>
  </si>
  <si>
    <t>Devin G. Nunes</t>
  </si>
  <si>
    <t>devin@tmtgcorp.com</t>
  </si>
  <si>
    <t>https://ir.tmtgcorp.com/corporate-governance/board-of-directors/#:~:text=Devin%20G.%20Nunes,Officer%20and%20Director</t>
  </si>
  <si>
    <t>Trevena</t>
  </si>
  <si>
    <t>Trevena is a clinical stage biopharmaceutical company discovering and developing G-protein coupled receptors (GPCR) biased ligands.</t>
  </si>
  <si>
    <t>trevena.com</t>
  </si>
  <si>
    <t>http://www.linkedin.com/company/trevena-inc</t>
  </si>
  <si>
    <t>admin@trevenainc.com</t>
  </si>
  <si>
    <t>R-Bridge, CBC Group, Forest Laboratories, Michael J. Fox Foundation, National Institutes of Health, Alta Partners, HealthCare Ventures</t>
  </si>
  <si>
    <t>$291M</t>
  </si>
  <si>
    <t>Carrie Bourdow</t>
  </si>
  <si>
    <t>cbourdow@trevena.com</t>
  </si>
  <si>
    <t>https://www.linkedin.com/in/carrie-bourdow-a8177733/</t>
  </si>
  <si>
    <t>Aircastle</t>
  </si>
  <si>
    <t>Aerospace, Commercial, Service Industry</t>
  </si>
  <si>
    <t>Aircastle is a company that acquires, leases and sells high-utility commercial jet aircraft to customers worldwide.</t>
  </si>
  <si>
    <t>aircastle.com</t>
  </si>
  <si>
    <t>http://www.linkedin.com/company/aircastle</t>
  </si>
  <si>
    <t>ir@aircastle.com</t>
  </si>
  <si>
    <t>203-504-1020</t>
  </si>
  <si>
    <t>Marubeni, Mizuho Leasing Company, Mizuho Marubeni Leasing Corporation</t>
  </si>
  <si>
    <t>Michael Inglese</t>
  </si>
  <si>
    <t>michael.inglese@aircastle.com</t>
  </si>
  <si>
    <t>https://www.linkedin.com/in/michael-inglese-cfa-nacd-dc-b979a613/</t>
  </si>
  <si>
    <t>Pennymac Mortgage Investment Trust</t>
  </si>
  <si>
    <t>Financial Services, Real Estate, Real Estate Investment</t>
  </si>
  <si>
    <t>Westlake Village, California, United States</t>
  </si>
  <si>
    <t>PennyMac Mortgage Investment Trust is a finance company that invests in residential mortgage loans.</t>
  </si>
  <si>
    <t>pennymacmortgageinvestmenttrust.com</t>
  </si>
  <si>
    <t>investorrelations@pnmac.com</t>
  </si>
  <si>
    <t>(818) 224-7028</t>
  </si>
  <si>
    <t>PGIM</t>
  </si>
  <si>
    <t>David Spector</t>
  </si>
  <si>
    <t>david.spector@pennymac.com</t>
  </si>
  <si>
    <t>https://www.linkedin.com/in/david-spector-6404355/</t>
  </si>
  <si>
    <t>Dice</t>
  </si>
  <si>
    <t>Finance, SaaS, Travel</t>
  </si>
  <si>
    <t>Dice is redefining SaaS to "Spending as a Service" &amp; pushing India's most Holistic Spend Management Ecosystem for corporates &amp; enterprises.</t>
  </si>
  <si>
    <t>dice.tech</t>
  </si>
  <si>
    <t>https://www.linkedin.com/company/dicetech</t>
  </si>
  <si>
    <t>hello@antrepriz.com</t>
  </si>
  <si>
    <t>Dallas Venture Capital, GVFL, IIT Mandi Catalyst</t>
  </si>
  <si>
    <t>Prashant Kushwah</t>
  </si>
  <si>
    <t>prashant@dice.tech</t>
  </si>
  <si>
    <t>https://www.linkedin.com/in/prashantskushwah/</t>
  </si>
  <si>
    <t>Citibox</t>
  </si>
  <si>
    <t>Apps, E-Commerce, Enterprise Applications, Mobile Apps, Service Industry</t>
  </si>
  <si>
    <t>Citibox is an application that allows the user to manage smart mailboxes located in residential or office buildings.</t>
  </si>
  <si>
    <t>citibox.com</t>
  </si>
  <si>
    <t>https://www.linkedin.com/company/citibox---smart-services/</t>
  </si>
  <si>
    <t>hola@citibox.com</t>
  </si>
  <si>
    <t>(900) 908-111</t>
  </si>
  <si>
    <t>CoVenture, Growth Credit Partners, Alma Mundi Ventures, Bonsai Venture Capital SCR, Big Sur Ventures</t>
  </si>
  <si>
    <t>David Moliner</t>
  </si>
  <si>
    <t>davidbernabeu@citibox.com</t>
  </si>
  <si>
    <t>https://www.linkedin.com/in/davidbernabeu/</t>
  </si>
  <si>
    <t>Boom Entertainment</t>
  </si>
  <si>
    <t>Casino, Digital Entertainment, eSports, Fantasy Sports, Gaming</t>
  </si>
  <si>
    <t>Boom Entertainment is a technology company developing a sports gaming application focusing on casual games for the sports betting industry.</t>
  </si>
  <si>
    <t>booment.com</t>
  </si>
  <si>
    <t>https://www.linkedin.com/company/boom-fantasy</t>
  </si>
  <si>
    <t>hello@playboomsports.com</t>
  </si>
  <si>
    <t>Sands Capital Ventures, Defy.vc, ZhenFund, Founders Fund, Mark Pincus</t>
  </si>
  <si>
    <t>Stephen A. Murphy</t>
  </si>
  <si>
    <t>steve@booment.com</t>
  </si>
  <si>
    <t>https://www.linkedin.com/in/stephenamurphy/</t>
  </si>
  <si>
    <t>AltaGas</t>
  </si>
  <si>
    <t>AltaGas’ vision is to be a leading North American energy infrastructure company.</t>
  </si>
  <si>
    <t>altagas.ca</t>
  </si>
  <si>
    <t>https://www.linkedin.com/company/altagas</t>
  </si>
  <si>
    <t>media.relations@altagas.ca</t>
  </si>
  <si>
    <t>BMO Nesbitt Burns, TD Securities, CIBC Capital Markets, National Bank Financial, TD Securities, Scotiabank, TD Securities, BMO Nesbitt Burns, CIBC World Markets, Birch Hill Equity Partners</t>
  </si>
  <si>
    <t>Vern Yu</t>
  </si>
  <si>
    <t>vern.yu@altagas.ca</t>
  </si>
  <si>
    <t>https://www.linkedin.com/in/vern-yu-84b742/</t>
  </si>
  <si>
    <t>AerCap</t>
  </si>
  <si>
    <t>Air Transportation, Finance, Financial Services, Leasing, Trading Platform</t>
  </si>
  <si>
    <t>AerCap is the global leader in aircraft leasing and aviation finance.</t>
  </si>
  <si>
    <t>aercap.com</t>
  </si>
  <si>
    <t>http://www.linkedin.com/company/aercap/</t>
  </si>
  <si>
    <t>contact@aercap.com</t>
  </si>
  <si>
    <t>+31 20 655 9655</t>
  </si>
  <si>
    <t>Aengus Kelly</t>
  </si>
  <si>
    <t>akelly@aercap.com</t>
  </si>
  <si>
    <t>https://www.aercap.com/about-us/leadership-team#:~:text=AENGUS%20KELLY,Officer%20%26%20Executive%20Director</t>
  </si>
  <si>
    <t>Fabriclore</t>
  </si>
  <si>
    <t>E-Commerce, Fashion, Retail, Wholesale</t>
  </si>
  <si>
    <t>Fabriclore is a digital retailer of fabrics that sells through its own platform.</t>
  </si>
  <si>
    <t>fabriclore.com</t>
  </si>
  <si>
    <t>https://www.linkedin.com/company/fabriclore/</t>
  </si>
  <si>
    <t>hello@fabriclore.com</t>
  </si>
  <si>
    <t>PeerCapital, Regal Fabrics, Fluid Ventures, Rajasthan Venture Capital Fund</t>
  </si>
  <si>
    <t>Vijay Sharma</t>
  </si>
  <si>
    <t>vijay@fabriclore.com</t>
  </si>
  <si>
    <t>https://www.linkedin.com/in/vijay-sharma-548a341a/</t>
  </si>
  <si>
    <t>IDEAYA Biosciences</t>
  </si>
  <si>
    <t>Biotechnology, Health Care, Oncology, Therapeutics</t>
  </si>
  <si>
    <t>IDEAYA Biosciences is an oncology-focused biotechnology company that develops therapeutics for patients with genetically-defined cancers.</t>
  </si>
  <si>
    <t>ideayabio.com</t>
  </si>
  <si>
    <t>https://www.linkedin.com/company/ideaya-biosciences</t>
  </si>
  <si>
    <t>info@ideayabio.com</t>
  </si>
  <si>
    <t>(650)491-9600</t>
  </si>
  <si>
    <t>6 Dimensions Capital, Biotechnology Value Fund, Nextech Invest, Perceptive Advisors, Celgene, Novartis Institutes, 5AM Ventures</t>
  </si>
  <si>
    <t>$194.8M</t>
  </si>
  <si>
    <t>Yujiro S. Hata</t>
  </si>
  <si>
    <t>yhata@ideayabio.com</t>
  </si>
  <si>
    <t>https://www.linkedin.com/in/yujiro-s-h-a555354/</t>
  </si>
  <si>
    <t>TS Conductor</t>
  </si>
  <si>
    <t>Arcadia, California, United States</t>
  </si>
  <si>
    <t>TS Conductor specializes in high-performance conductors that increase the ampacity of electric transmission and distribution.</t>
  </si>
  <si>
    <t>tsconductor.com</t>
  </si>
  <si>
    <t>https://www.linkedin.com/company/ts-conductor/</t>
  </si>
  <si>
    <t>Jason Huang</t>
  </si>
  <si>
    <t>jason@tsconductor.com</t>
  </si>
  <si>
    <t>https://www.linkedin.com/in/jason-huang-6425b7/</t>
  </si>
  <si>
    <t>Redactive</t>
  </si>
  <si>
    <t>Artificial Intelligence (AI), Generative AI</t>
  </si>
  <si>
    <t>Redactive provides secure and scalable pipelines for AI application developers, enabling real-time retrieval of business data.</t>
  </si>
  <si>
    <t>redactive.ai</t>
  </si>
  <si>
    <t>https://www.linkedin.com/company/96952127/</t>
  </si>
  <si>
    <t>hello@redactive.ai</t>
  </si>
  <si>
    <t>Blackbird Ventures, Felicis</t>
  </si>
  <si>
    <t>Andrew Pankevicius</t>
  </si>
  <si>
    <t>apankevicius@redactive.ai</t>
  </si>
  <si>
    <t>https://www.linkedin.com/in/andrewpankevicius/</t>
  </si>
  <si>
    <t>Vanqua Bio</t>
  </si>
  <si>
    <t>Vanqua Bio is a biotechnology company that discovers and develops next-generation medicines for patients with neurodegenerative diseases.</t>
  </si>
  <si>
    <t>vanquabio.com</t>
  </si>
  <si>
    <t>https://www.linkedin.com/company/vanqua-bio</t>
  </si>
  <si>
    <t>info@vanquabio.com</t>
  </si>
  <si>
    <t>773-360-1673</t>
  </si>
  <si>
    <t>Omega Funds</t>
  </si>
  <si>
    <t>Jim Sullivan</t>
  </si>
  <si>
    <t>sullivanj@vanquabio.com</t>
  </si>
  <si>
    <t>https://www.linkedin.com/in/jim-sullivan-92576411/</t>
  </si>
  <si>
    <t>Virtual Peaker</t>
  </si>
  <si>
    <t>Energy, Energy Management, Internet of Things, SaaS, Software</t>
  </si>
  <si>
    <t>Virtual Peaker is a cloud-based SaaS company that manages distributed energy resources for modern utilities.</t>
  </si>
  <si>
    <t>virtual-peaker.com</t>
  </si>
  <si>
    <t>https://www.linkedin.com/company/virtual-peaker</t>
  </si>
  <si>
    <t>info@virtualpeaker.io</t>
  </si>
  <si>
    <t>+1 5026896397</t>
  </si>
  <si>
    <t>Moore Strategic Ventures</t>
  </si>
  <si>
    <t>William Burke</t>
  </si>
  <si>
    <t>wburke@virtual-peaker.com</t>
  </si>
  <si>
    <t>https://www.linkedin.com/in/billstron/</t>
  </si>
  <si>
    <t>SmartCella</t>
  </si>
  <si>
    <t>Biotechnology, Health Care, Life Science, Medical, Therapeutics</t>
  </si>
  <si>
    <t>Tullinge, Stockholms Lan, Sweden</t>
  </si>
  <si>
    <t>SmartCella is a biotechnology company developing cell therapy and delivery devices for cardiac diseases.</t>
  </si>
  <si>
    <t>smartcella.com</t>
  </si>
  <si>
    <t>https://www.linkedin.com/company/smartcella</t>
  </si>
  <si>
    <t>Niklas Prager</t>
  </si>
  <si>
    <t>niklas.prager@smartcella.com</t>
  </si>
  <si>
    <t>https://www.linkedin.com/in/niklas-prager-00255282/</t>
  </si>
  <si>
    <t>Trustap</t>
  </si>
  <si>
    <t>Engineering, Marketing</t>
  </si>
  <si>
    <t>E-Commerce, FinTech, Mobile Payments, Payments, Transaction Processing</t>
  </si>
  <si>
    <t>Trustap is an online payment platform for buyers and sellers to transact safely without the risk of being scammed.</t>
  </si>
  <si>
    <t>trustap.com</t>
  </si>
  <si>
    <t>https://ie.linkedin.com/company/trustap</t>
  </si>
  <si>
    <t>help@trustap.com</t>
  </si>
  <si>
    <t>TX Ventures, Middlegame Ventures, Liam Casey</t>
  </si>
  <si>
    <t>Conor Lyden</t>
  </si>
  <si>
    <t>conorlyden@trustap.com</t>
  </si>
  <si>
    <t>https://www.linkedin.com/in/conor-lyden-442621b1/</t>
  </si>
  <si>
    <t>K Health</t>
  </si>
  <si>
    <t>Artificial Intelligence (AI), Health Care, Information Technology, mHealth, Mobile Apps, Primary and Urgent Care</t>
  </si>
  <si>
    <t>K Health is a data-driven digital primary care system that uses AI to deliver personalized primary care services.</t>
  </si>
  <si>
    <t>khealth.com</t>
  </si>
  <si>
    <t>https://www.linkedin.com/company/khealthinc</t>
  </si>
  <si>
    <t>support@khealth.com</t>
  </si>
  <si>
    <t>+1 646 844 7859</t>
  </si>
  <si>
    <t>Claure Group, Notable Capital, PICO Venture Partners, Valor Equity Partners, Valor Equity Partners, 14W, Mangrove Capital Partners, 14W, Comcast Ventures, Mangrove Capital Partners, Mangrove Capital Partners</t>
  </si>
  <si>
    <t>Allon Bloch</t>
  </si>
  <si>
    <t>allon@khealth.com</t>
  </si>
  <si>
    <t>https://www.linkedin.com/in/allon-bloch-70b1223/</t>
  </si>
  <si>
    <t>GovWell Technologies</t>
  </si>
  <si>
    <t>GovTech, Information Technology, SaaS, Software</t>
  </si>
  <si>
    <t>GovWell Technologies provides software for local government that helps modernize citizen services.</t>
  </si>
  <si>
    <t>govwelltech.com</t>
  </si>
  <si>
    <t>https://www.linkedin.com/company/govwell</t>
  </si>
  <si>
    <t>Troy Lecaire</t>
  </si>
  <si>
    <t>troy@govwelltech.com</t>
  </si>
  <si>
    <t>https://www.linkedin.com/in/troylecaire/</t>
  </si>
  <si>
    <t>Zedify</t>
  </si>
  <si>
    <t>Zedify make our cities better places to live, work, and play.</t>
  </si>
  <si>
    <t>zedify.co.uk</t>
  </si>
  <si>
    <t>https://www.linkedin.com/company/29039632/admin/</t>
  </si>
  <si>
    <t>hello@zedify.co.uk</t>
  </si>
  <si>
    <t>Barclays Ventures, Green Angel Ventures</t>
  </si>
  <si>
    <t>Rob King</t>
  </si>
  <si>
    <t>rob@zedify.co.uk</t>
  </si>
  <si>
    <t>https://www.linkedin.com/in/rob-king-39362713/</t>
  </si>
  <si>
    <t>Gymdesk</t>
  </si>
  <si>
    <t>Fitness, Health Care, Online Portals, Software, Sports</t>
  </si>
  <si>
    <t>Modern management software for gyms and martial arts schools</t>
  </si>
  <si>
    <t>gymdesk.com</t>
  </si>
  <si>
    <t>https://www.linkedin.com/company/gymdesk/</t>
  </si>
  <si>
    <t>support@gymdesk.com</t>
  </si>
  <si>
    <t>208.840.0766</t>
  </si>
  <si>
    <t>Five Elms Capital</t>
  </si>
  <si>
    <t>Eran Galperin</t>
  </si>
  <si>
    <t>eran@gymdesk.com</t>
  </si>
  <si>
    <t>https://www.linkedin.com/in/erangalperin/</t>
  </si>
  <si>
    <t>Maalexi</t>
  </si>
  <si>
    <t>Agriculture, Blockchain, Financial Services, FinTech</t>
  </si>
  <si>
    <t>Maalexi is a dynamic risk management platform assuring payment and performance for small agri-businesses in cross border trade.</t>
  </si>
  <si>
    <t>maalexi.com</t>
  </si>
  <si>
    <t>https://www.linkedin.com/company/maalexi</t>
  </si>
  <si>
    <t>support@maalexi.com</t>
  </si>
  <si>
    <t>Stride Ventures, Global Ventures</t>
  </si>
  <si>
    <t>Azam Pasha</t>
  </si>
  <si>
    <t>azam@maalexi.com</t>
  </si>
  <si>
    <t>https://www.linkedin.com/in/azam-pasha/</t>
  </si>
  <si>
    <t>Luna Daily</t>
  </si>
  <si>
    <t>Consumer, Women's</t>
  </si>
  <si>
    <t>Luna Daily operates as a Femtech startup.</t>
  </si>
  <si>
    <t>luna-daily.com</t>
  </si>
  <si>
    <t>https://www.linkedin.com/company/luna-daily/about/</t>
  </si>
  <si>
    <t>Unilever Ventures, Joyance Partners, Juice - eCommerce Funding, Redrice Ventures</t>
  </si>
  <si>
    <t>Katy Cottam</t>
  </si>
  <si>
    <t>katy@luna-daily.com</t>
  </si>
  <si>
    <t>https://www.linkedin.com/in/katy-cottam-b6556043/</t>
  </si>
  <si>
    <t>Cautio</t>
  </si>
  <si>
    <t>Information Technology, Public Safety</t>
  </si>
  <si>
    <t>Cautio is a Visual Telematics company that provides safety and security to drivers and passengers.</t>
  </si>
  <si>
    <t>cautio.in</t>
  </si>
  <si>
    <t>https://www.linkedin.com/company/cautiotech</t>
  </si>
  <si>
    <t>8i Ventures, Antler, AU Small Finance Bank</t>
  </si>
  <si>
    <t>Ankit Acharya</t>
  </si>
  <si>
    <t>ankit@cautio.in</t>
  </si>
  <si>
    <t>https://www.linkedin.com/in/ankitacharya/</t>
  </si>
  <si>
    <t>Legend Capital, QF Capital, Huaqiang Capital, CDH Investments, Zigong Chuangfa, FutureCap, Shunwei Capital</t>
  </si>
  <si>
    <t>InspireMD</t>
  </si>
  <si>
    <t>Biopharma, Biotechnology, Health Care, Medical Device</t>
  </si>
  <si>
    <t>InspireMD is a medical device company focusing on the development and commercialization of its proprietary stent system technology, MGuard.</t>
  </si>
  <si>
    <t>inspiremd.com</t>
  </si>
  <si>
    <t>https://www.linkedin.com/company/inspiremd</t>
  </si>
  <si>
    <t>857-453-6553</t>
  </si>
  <si>
    <t>LifeSci Capital, Marshall Wace</t>
  </si>
  <si>
    <t>Marvin Slosman</t>
  </si>
  <si>
    <t>marvins@inspiremd.com</t>
  </si>
  <si>
    <t>https://www.linkedin.com/in/marvin-slosman-bb2bb917/</t>
  </si>
  <si>
    <t>RedStone</t>
  </si>
  <si>
    <t>Blockchain, Cryptocurrency, Data Storage, Smart Contracts, Software, Web3</t>
  </si>
  <si>
    <t>RedStone builds two products: A cross-chain data Oracles for Web3 &amp; DeFi protocols; And Warp, data-driven Smart Contracts layer on Arweave.</t>
  </si>
  <si>
    <t>redstone.finance</t>
  </si>
  <si>
    <t>https://www.linkedin.com/company/redstone-finance/</t>
  </si>
  <si>
    <t>core@redstone.finance</t>
  </si>
  <si>
    <t>Arrington Capital, Alex Gluchowski, Sandeep Nailwal, Stani Kulechov, Lemniscap, Maven 11 Capital</t>
  </si>
  <si>
    <t>Jakub Wojciechowski</t>
  </si>
  <si>
    <t>jakub@redstone.finance</t>
  </si>
  <si>
    <t>https://www.linkedin.com/in/jakub-wojciechowski-5901b68/</t>
  </si>
  <si>
    <t>GDI Integrated Facility Services</t>
  </si>
  <si>
    <t>Building Maintenance, Facilities Support Services, Facility Management</t>
  </si>
  <si>
    <t>Lasalle, Quebec, Canada</t>
  </si>
  <si>
    <t>GDI is a commercial facility services provider.</t>
  </si>
  <si>
    <t>gdi.com</t>
  </si>
  <si>
    <t>http://www.linkedin.com/company/gdi-integrated-facility-services</t>
  </si>
  <si>
    <t>info@gdi.com</t>
  </si>
  <si>
    <t>+1 (514) 368-1504</t>
  </si>
  <si>
    <t>The Canada Infrastructure Bank, Birch Hill Equity Partners</t>
  </si>
  <si>
    <t>Claude Bigras</t>
  </si>
  <si>
    <t>claude.bigras@gdi.com</t>
  </si>
  <si>
    <t>https://www.linkedin.com/in/claude-bigras-b1260729/</t>
  </si>
  <si>
    <t>Granza Bio</t>
  </si>
  <si>
    <t>Granza Bio is a company that developing cancer therapies based on human body's immune system.</t>
  </si>
  <si>
    <t>granzabio.com</t>
  </si>
  <si>
    <t>https://www.linkedin.com/company/granza-bio-yc-w24</t>
  </si>
  <si>
    <t>Felicis, Refactor, Y Combinator</t>
  </si>
  <si>
    <t>Ashwin Menon Nandakumar</t>
  </si>
  <si>
    <t>ashwin.nandakumar@granzabio.com</t>
  </si>
  <si>
    <t>https://www.linkedin.com/in/ashwin-nandakumar-menon/</t>
  </si>
  <si>
    <t>Reperio Health</t>
  </si>
  <si>
    <t>Employee Benefits, Health Care, Health Diagnostics, Life Science, Personal Health</t>
  </si>
  <si>
    <t>Reperio offers a patented at-home health assessment technology.</t>
  </si>
  <si>
    <t>reperiohealth.com</t>
  </si>
  <si>
    <t>https://www.linkedin.com/company/reperio-health</t>
  </si>
  <si>
    <t>travis@reperiohealth.com</t>
  </si>
  <si>
    <t>503-522-8024</t>
  </si>
  <si>
    <t>Caduceus Capital Partners, Rogue Venture Partners</t>
  </si>
  <si>
    <t>Travis Rush</t>
  </si>
  <si>
    <t>travis.r@reperiohealth.com</t>
  </si>
  <si>
    <t>https://www.linkedin.com/in/travisrush/</t>
  </si>
  <si>
    <t>Healthtech 1</t>
  </si>
  <si>
    <t>Health Care, Primary and Urgent Care</t>
  </si>
  <si>
    <t>England, Nordrhein-Westfalen, Germany</t>
  </si>
  <si>
    <t>Healthtech 1 focuses on automating away admin tasks in primary care.</t>
  </si>
  <si>
    <t>healthtech1.uk</t>
  </si>
  <si>
    <t>https://www.linkedin.com/company/healthtech-1</t>
  </si>
  <si>
    <t>Moonfire Ventures, Y Combinator, DigitalHealth.London Accelerator</t>
  </si>
  <si>
    <t>Peter Huang</t>
  </si>
  <si>
    <t>pete@healthtech1.uk</t>
  </si>
  <si>
    <t>https://www.linkedin.com/in/petejayhuang/</t>
  </si>
  <si>
    <t>QED Protocol</t>
  </si>
  <si>
    <t>QED is a zk-Native blockchain protocol built to scale trustless computation and privacy for the next generation of the internet.</t>
  </si>
  <si>
    <t>qedprotocol.com</t>
  </si>
  <si>
    <t>https://www.linkedin.com/company/qedprotocol/</t>
  </si>
  <si>
    <t>crunchbase@qedprotocol.com</t>
  </si>
  <si>
    <t>Blockchain Capital, Arrington XRP Capital, Sparkle Ventures</t>
  </si>
  <si>
    <t>Carter Feldman</t>
  </si>
  <si>
    <t>carter@qedprotocol.com</t>
  </si>
  <si>
    <t>https://www.crunchbase.com/person/carter-feldman</t>
  </si>
  <si>
    <t>Flutrr</t>
  </si>
  <si>
    <t>Dating, Internet, Mobile Apps, Social Media</t>
  </si>
  <si>
    <t>Flutrr is an online dating app with match- making algorithm to find their right and meaningful match.</t>
  </si>
  <si>
    <t>flutrr.com</t>
  </si>
  <si>
    <t>https://www.linkedin.com/company/flutrr</t>
  </si>
  <si>
    <t>896.0248.469contact@flutrr.com</t>
  </si>
  <si>
    <t>The Chennai Angels</t>
  </si>
  <si>
    <t>Kaushik Banerjee</t>
  </si>
  <si>
    <t>kaushik.banerjee@flutrr.com</t>
  </si>
  <si>
    <t>https://www.linkedin.com/in/kaushik-banerjee-7bb4b48b/</t>
  </si>
  <si>
    <t>Cinemark</t>
  </si>
  <si>
    <t>Digital Entertainment, Film, Ticketing</t>
  </si>
  <si>
    <t>Cinemark USA operates and owns a chain of movie theaters.</t>
  </si>
  <si>
    <t>cinemark.com</t>
  </si>
  <si>
    <t>http://www.linkedin.com/company/cinemark</t>
  </si>
  <si>
    <t>facebook@cinemark.com</t>
  </si>
  <si>
    <t>972-665-1000</t>
  </si>
  <si>
    <t>Sean Gamble</t>
  </si>
  <si>
    <t>sgamble@cinemark.com</t>
  </si>
  <si>
    <t>https://www.linkedin.com/in/sean-gamble-6b13321/</t>
  </si>
  <si>
    <t>Arya.ag</t>
  </si>
  <si>
    <t>AgTech</t>
  </si>
  <si>
    <t>India’s largest integrated grain commerce platform. We help buyers and sellers find the best prices for their commodities.</t>
  </si>
  <si>
    <t>arya.ag</t>
  </si>
  <si>
    <t>https://www.linkedin.com/company/aryadotag/</t>
  </si>
  <si>
    <t>secretarial@arya.ag</t>
  </si>
  <si>
    <t>Blue Earth Capital, Asia Impact, Lightrock, Quona Capital</t>
  </si>
  <si>
    <t>Prasanna Rao</t>
  </si>
  <si>
    <t>prasanna@aryacma.co.in</t>
  </si>
  <si>
    <t>https://www.linkedin.com/in/prasanna-rao-a402ab44/?originalSubdomain=in</t>
  </si>
  <si>
    <t>Saudi Paper Manufacturing Co.</t>
  </si>
  <si>
    <t>Manufacturing, Paper Manufacturing</t>
  </si>
  <si>
    <t>Saudi Paper Manufacturing Co. is a tissue paper manufacturer and seller.</t>
  </si>
  <si>
    <t>saudipaper.com</t>
  </si>
  <si>
    <t>https://www.linkedin.com/company/saudipaper/about/</t>
  </si>
  <si>
    <t>02- 6999090</t>
  </si>
  <si>
    <t>Yousseri Elbishry</t>
  </si>
  <si>
    <t>yousseri@saudipaper.com</t>
  </si>
  <si>
    <t>https://www.linkedin.com/in/yousseri-elbishry-a542122b/</t>
  </si>
  <si>
    <t>eTherapeutics</t>
  </si>
  <si>
    <t>Hanborough, Oxfordshire, United Kingdom</t>
  </si>
  <si>
    <t>eTherapeutics focuses on the discovery of cancer and degenerative diseases of the nervous system.</t>
  </si>
  <si>
    <t>etherapeutics.co.uk</t>
  </si>
  <si>
    <t>https://www.linkedin.com/company/e-therapeutics-plc</t>
  </si>
  <si>
    <t>contact@etherapeutics.co.uk</t>
  </si>
  <si>
    <t>+44 191 233 1317</t>
  </si>
  <si>
    <t>M&amp;G Plc, Octopus Ventures</t>
  </si>
  <si>
    <t>Ali Mortazavi</t>
  </si>
  <si>
    <t>ali.mortazavi@etherapeutics.co.uk</t>
  </si>
  <si>
    <t>https://www.linkedin.com/in/ali-mortazavi-97466285/</t>
  </si>
  <si>
    <t>FreeBnk</t>
  </si>
  <si>
    <t>Ethical Crypto Banking for Next Generation</t>
  </si>
  <si>
    <t>freebnk.io</t>
  </si>
  <si>
    <t>https://www.linkedin.com/company/free-bnk/</t>
  </si>
  <si>
    <t>Founderheads,</t>
  </si>
  <si>
    <t>Yunus Ozkaya</t>
  </si>
  <si>
    <t>yunus@freebnk.io</t>
  </si>
  <si>
    <t>https://www.linkedin.com/in/%f0%9f%9a%80yunus-emre-ozkaya%f0%9f%9a%80-6311b037/</t>
  </si>
  <si>
    <t>nodaFi</t>
  </si>
  <si>
    <t>Apps, Mobile</t>
  </si>
  <si>
    <t>nodaFi allows guests of a facility to quickly and anonymously report maintenance issues directly to staff.</t>
  </si>
  <si>
    <t>nodafi.com</t>
  </si>
  <si>
    <t>https://www.linkedin.com/company/nodafi/about/?viewAsMember=true</t>
  </si>
  <si>
    <t>jacob@nodafi.com</t>
  </si>
  <si>
    <t>414-640-2901</t>
  </si>
  <si>
    <t>Base10 Partners</t>
  </si>
  <si>
    <t>Jacob Pandl</t>
  </si>
  <si>
    <t>https://www.linkedin.com/in/jacob-pandl/</t>
  </si>
  <si>
    <t>AnBogen Therapeutics</t>
  </si>
  <si>
    <t>Biotechnology, Medical, Oncology</t>
  </si>
  <si>
    <t>Nankang, T'ai-pei, Taiwan</t>
  </si>
  <si>
    <t>Anbogen Therapeutics is a clinical-stage biotech company to creating breakthrough science that changes the life of cancer patients.</t>
  </si>
  <si>
    <t>anbogen.com</t>
  </si>
  <si>
    <t>https://www.linkedin.com/company/division-of-biotechnology-and-pharmaceutical-research-national-health-research-institutes</t>
  </si>
  <si>
    <t>contact@anbogen.com</t>
  </si>
  <si>
    <t>+886 2 8979 8616</t>
  </si>
  <si>
    <t>KGI Venture Capital, China Development Industrial Bank (CDIB)</t>
  </si>
  <si>
    <t>Tsu-An Hsu</t>
  </si>
  <si>
    <t>https://anbogen.com/team-detail-1.php#:~:text=Dr.,Tsu%2DAn%20Hsu&amp;text=Tsu%2DAn%20Hsu%20is%20the,the%20SARS%20outbreak%20in%202003.</t>
  </si>
  <si>
    <t>CreditLogic</t>
  </si>
  <si>
    <t>Financial Services, Information Technology, Mortgage, Software</t>
  </si>
  <si>
    <t>CreditLogic is a B2B digital mortgage lending and SaaS platform enabling banks to provide new mortgages.</t>
  </si>
  <si>
    <t>creditlogic.com</t>
  </si>
  <si>
    <t>https://www.linkedin.com/company/creditlogic</t>
  </si>
  <si>
    <t>admin@creditlogic.io</t>
  </si>
  <si>
    <t>+353 1 547 4291</t>
  </si>
  <si>
    <t>Riverside Acceleration Capital, Martin Scott, Enterprise Ireland</t>
  </si>
  <si>
    <t>Eddie Dillon</t>
  </si>
  <si>
    <t>eddie.dillon@creditlogic.io</t>
  </si>
  <si>
    <t>https://www.linkedin.com/in/edwardmadillon/?originalSubdomain=ie</t>
  </si>
  <si>
    <t>Aspira Women's Health</t>
  </si>
  <si>
    <t>Engineering, Human Resources, Information Technology, Legal, Management, Marketing, Medical &amp; Science, Operations, Pro Services, Sales</t>
  </si>
  <si>
    <t>Biotechnology, Health Care, Health Diagnostics, Oncology, Women's</t>
  </si>
  <si>
    <t>Aspira Women's Health develops and commercializes diagnostic tests that address unmet needs in gynecologic oncology and women’s health.</t>
  </si>
  <si>
    <t>aspirawh.com</t>
  </si>
  <si>
    <t>https://www.linkedin.com/company/aspirawomenshealth/</t>
  </si>
  <si>
    <t>aspirasupport@aspirawh.com</t>
  </si>
  <si>
    <t>(844)277-4721</t>
  </si>
  <si>
    <t>Nicole Sandford</t>
  </si>
  <si>
    <t>nsandford@aspirawh.com</t>
  </si>
  <si>
    <t>https://www.linkedin.com/in/nicolesandford/</t>
  </si>
  <si>
    <t>Purple Biotech</t>
  </si>
  <si>
    <t>Purple Biotech is an innovative biopharmaceutical drug development company.</t>
  </si>
  <si>
    <t>purple-biotech.com</t>
  </si>
  <si>
    <t>https://www.linkedin.com/company/kitov-pharma/</t>
  </si>
  <si>
    <t>info@kitovpharma.com</t>
  </si>
  <si>
    <t>Gil Efron</t>
  </si>
  <si>
    <t>gile@purple-biotech.com</t>
  </si>
  <si>
    <t>https://purple-biotech.com/about-us/</t>
  </si>
  <si>
    <t>UptimeAI</t>
  </si>
  <si>
    <t>Artificial Intelligence (AI), Machine Learning, Software</t>
  </si>
  <si>
    <t>UptimeAI specializes in AI-based predictive maintenance software for heavy industries.</t>
  </si>
  <si>
    <t>uptimeai.com</t>
  </si>
  <si>
    <t>https://www.linkedin.com/company/uptimeai-inc</t>
  </si>
  <si>
    <t>(415) 935-1195</t>
  </si>
  <si>
    <t>Westbridge Capital, Emergent Ventures, YourNest Venture Capital, Department for Promotion of Industry and Internal Trade (DPIIT), JioGenNext</t>
  </si>
  <si>
    <t>Jagadish Gattu</t>
  </si>
  <si>
    <t>jag.gattu@uptimeai.com</t>
  </si>
  <si>
    <t>https://www.linkedin.com/in/jagadish-gattu-a1822b4/</t>
  </si>
  <si>
    <t>Liontown Resources</t>
  </si>
  <si>
    <t>Battery, Mineral</t>
  </si>
  <si>
    <t>Liontown Resources Limited battery metals exploration and development company that has expertise Lithium-Tantalum Project.</t>
  </si>
  <si>
    <t>ltresources.com.au</t>
  </si>
  <si>
    <t>https://www.linkedin.com/company/liontown-resources-limited</t>
  </si>
  <si>
    <t>info@ltresources.com.au</t>
  </si>
  <si>
    <t>(08) 9322 7431</t>
  </si>
  <si>
    <t>LG Energy Solution</t>
  </si>
  <si>
    <t>Antonino Ottaviano</t>
  </si>
  <si>
    <t>aottaviano@ltresources.com.au</t>
  </si>
  <si>
    <t>https://www.linkedin.com/in/antonino-tony-ottaviano-3b11396/?original_referer=https%3A%2F%2Fwww%2Egoogle%2Ecom%2F&amp;originalSubdomain=au</t>
  </si>
  <si>
    <t>Rejuvenate Bio</t>
  </si>
  <si>
    <t>Biotechnology, Health Care, Life Science, Medical</t>
  </si>
  <si>
    <t>Rejuvenate Bio is a biotechnology company that develops therapies to reverse aging and treat age-related diseases.</t>
  </si>
  <si>
    <t>rejuvenatebio.com</t>
  </si>
  <si>
    <t>https://www.linkedin.com/company/rejuvenate-bio/</t>
  </si>
  <si>
    <t>info@rejuvenatebio.com</t>
  </si>
  <si>
    <t>858-381-3462</t>
  </si>
  <si>
    <t>California Institute for Regenerative Medicine, Kendall Capital Partners</t>
  </si>
  <si>
    <t>Daniel Oliver</t>
  </si>
  <si>
    <t>dan@rejuvenatebio.com</t>
  </si>
  <si>
    <t>https://www.linkedin.com/in/danielcoliver/</t>
  </si>
  <si>
    <t>Tracebit</t>
  </si>
  <si>
    <t>Cloud Security, Cyber Security, Intrusion Detection</t>
  </si>
  <si>
    <t>Tracebit provides a cloud threat detection and deception platform that employs decoy systems to attract and capture attackers.</t>
  </si>
  <si>
    <t>tracebit.com</t>
  </si>
  <si>
    <t>https://www.linkedin.com/company/tracebit</t>
  </si>
  <si>
    <t>Accel, AWS Startup Loft Accelerator</t>
  </si>
  <si>
    <t>Andy Smith</t>
  </si>
  <si>
    <t>andy.smith@tracebit.com</t>
  </si>
  <si>
    <t>https://www.linkedin.com/in/andy-m-smith/?original_referer=https%3A%2F%2Fwww%2Egoogle%2Ecom%2F&amp;originalSubdomain=uk</t>
  </si>
  <si>
    <t>Nala</t>
  </si>
  <si>
    <t>Finance, Financial Services, FinTech, Mobile Payments</t>
  </si>
  <si>
    <t>Nala is a FinTech company developing a mobile payments application to simplify money transfers and transactions.</t>
  </si>
  <si>
    <t>nala.com</t>
  </si>
  <si>
    <t>https://www.linkedin.com/company/nalamoney/</t>
  </si>
  <si>
    <t>mamanala@nala.money</t>
  </si>
  <si>
    <t>Acrew Capital, Accel, Amplo, Bessemer Venture Partners, Y Combinator, DFS Lab</t>
  </si>
  <si>
    <t>Benjamin Fernandes</t>
  </si>
  <si>
    <t>benjamin@nala.com</t>
  </si>
  <si>
    <t>https://www.linkedin.com/in/benjaminf7/</t>
  </si>
  <si>
    <t>Prodia</t>
  </si>
  <si>
    <t>Artificial Intelligence (AI), Developer APIs, Software</t>
  </si>
  <si>
    <t>Prodia is a multimedia design software and developer of artificial intelligence that creates APIs and images.</t>
  </si>
  <si>
    <t>prodia.com</t>
  </si>
  <si>
    <t>https://www.linkedin.com/company/prodia-labs</t>
  </si>
  <si>
    <t>hello@prodia.com</t>
  </si>
  <si>
    <t>+1 470 737 0633</t>
  </si>
  <si>
    <t>Dragonfly</t>
  </si>
  <si>
    <t>Shawn Wilkinson</t>
  </si>
  <si>
    <t>shawn@prodia.com</t>
  </si>
  <si>
    <t>https://www.linkedin.com/in/shawn-wilkinson-4b2899b1/</t>
  </si>
  <si>
    <t>UNCAGED Innovations</t>
  </si>
  <si>
    <t>Biotechnology, Sustainability, Textiles</t>
  </si>
  <si>
    <t>White Plains, New York, United States</t>
  </si>
  <si>
    <t>UNCAGED Innovations is a biomaterials company combining the power of nature and technology to reimagine leather.</t>
  </si>
  <si>
    <t>uncagedinnovations.com</t>
  </si>
  <si>
    <t>https://www.linkedin.com/company/uncaged</t>
  </si>
  <si>
    <t>Fall Line Capital, Green Circle Foodtech Ventures, InMotion Ventures, National Science Foundation</t>
  </si>
  <si>
    <t>Stephanie Downs</t>
  </si>
  <si>
    <t>stephanie@uncagedinnovations.com</t>
  </si>
  <si>
    <t>https://www.linkedin.com/in/stephaniedowns/</t>
  </si>
  <si>
    <t>Supply6</t>
  </si>
  <si>
    <t>Fitness, Food and Beverage, Health Care, Nutrition, Wellness</t>
  </si>
  <si>
    <t>Supply6 aims to solve the problem of accessing nutrition for individuals leading busy lifestyles and those who are always on-the-go.</t>
  </si>
  <si>
    <t>supplysix.com</t>
  </si>
  <si>
    <t>https://www.linkedin.com/company/supply6/</t>
  </si>
  <si>
    <t>care@supplysix.com</t>
  </si>
  <si>
    <t>91 804 300 6228</t>
  </si>
  <si>
    <t>AB de Villiers, ah! Ventures, MaGEHold</t>
  </si>
  <si>
    <t>Vaibhav Bhandari</t>
  </si>
  <si>
    <t>vaibhav@supplysix.com</t>
  </si>
  <si>
    <t>https://www.linkedin.com/in/vaibhavb95/?originalSubdomain=in</t>
  </si>
  <si>
    <t>Eco Material Technologies</t>
  </si>
  <si>
    <t>Engineering, Finance, Information Technology, Management, Medical &amp; Science, Operations, Sales</t>
  </si>
  <si>
    <t>Building Material, Construction, Green Building, Manufacturing</t>
  </si>
  <si>
    <t>South Jordan, Utah, United States</t>
  </si>
  <si>
    <t>Eco Material Technologies is the supplier of supplementary cementitious materials &amp; manufacturer of near-zero carbon cement products.</t>
  </si>
  <si>
    <t>ecomaterial.com</t>
  </si>
  <si>
    <t>https://www.linkedin.com/company/eco-material-technologies/</t>
  </si>
  <si>
    <t>+1 801-984-9400</t>
  </si>
  <si>
    <t>Mizuho Bank</t>
  </si>
  <si>
    <t>Grant Quasha</t>
  </si>
  <si>
    <t>gquasha@ecomaterial.com</t>
  </si>
  <si>
    <t>https://www.linkedin.com/in/gquasha/</t>
  </si>
  <si>
    <t>Greenlane Renewables</t>
  </si>
  <si>
    <t>Clean Energy, CleanTech, Manufacturing, Oil and Gas, Renewable Energy</t>
  </si>
  <si>
    <t>Greenlane is a pioneer in the rapidly emerging renewable natural gas (RNG) market.</t>
  </si>
  <si>
    <t>greenlanerenewables.com</t>
  </si>
  <si>
    <t>https://www.linkedin.com/company/greenlane-biogas-limited/</t>
  </si>
  <si>
    <t>+1 (604) 259-0343</t>
  </si>
  <si>
    <t>Ian Kane</t>
  </si>
  <si>
    <t>ian.kane@greenlanerenewables.com</t>
  </si>
  <si>
    <t>https://www.linkedin.com/in/iankane/?originalSubdomain=ca</t>
  </si>
  <si>
    <t>Naveris</t>
  </si>
  <si>
    <t>Naveris is a biotechnology company that provides clinically validated blood tests for the early detection of cancer.</t>
  </si>
  <si>
    <t>naveris.com</t>
  </si>
  <si>
    <t>https://www.linkedin.com/company/naveris/</t>
  </si>
  <si>
    <t>contact@naveris.com</t>
  </si>
  <si>
    <t>(833)-628-3747</t>
  </si>
  <si>
    <t>Gurnet Point Capital</t>
  </si>
  <si>
    <t>Piyush Gupta</t>
  </si>
  <si>
    <t>pgupta@naveris.com</t>
  </si>
  <si>
    <t>https://www.linkedin.com/in/piyush-gupta-577022109/</t>
  </si>
  <si>
    <t>Urtopia</t>
  </si>
  <si>
    <t>Consumer, Consumer Electronics</t>
  </si>
  <si>
    <t>Wan Chai, Hong Kong Island, Hong Kong</t>
  </si>
  <si>
    <t>Urtopia is born from our concepts of a New Urban Utopia. In addition to the futuristic design of eBike.</t>
  </si>
  <si>
    <t>newurtopia.com</t>
  </si>
  <si>
    <t>https://www.linkedin.com/company/newurtopia/</t>
  </si>
  <si>
    <t>support@newurtopia.com</t>
  </si>
  <si>
    <t>Forebright Capital, Tongxiang Jintong Fund, Yidiantianxia, DCM Ventures, Lightspeed China Partners</t>
  </si>
  <si>
    <t>Owen Zhang</t>
  </si>
  <si>
    <t>owenz@newurtopia.com</t>
  </si>
  <si>
    <t>https://www.linkedin.com/in/owen-zhang-70b88537/</t>
  </si>
  <si>
    <t>Calterah</t>
  </si>
  <si>
    <t>Hardware, Semiconductor, Sensor</t>
  </si>
  <si>
    <t>Calterah is a designer and developer of CMOS single-chip millimeter-wave radar sensors.</t>
  </si>
  <si>
    <t>calterah.com</t>
  </si>
  <si>
    <t>https://www.linkedin.com/company/calterah-semiconductor/</t>
  </si>
  <si>
    <t>info@calterah.com</t>
  </si>
  <si>
    <t>021-6862-0568</t>
  </si>
  <si>
    <t>Jiashu Chen</t>
  </si>
  <si>
    <t>jchen@calterah.com</t>
  </si>
  <si>
    <t>https://www.linkedin.com/in/jiashu-chen-91a00a24/?originalSubdomain=cn</t>
  </si>
  <si>
    <t>EndoSpan</t>
  </si>
  <si>
    <t>EndoSpan is a pre-clinical stage medical device startup developing a system for endovascular aortic aneurysm repair.</t>
  </si>
  <si>
    <t>endospan.com</t>
  </si>
  <si>
    <t>https://www.linkedin.com/company/endospan</t>
  </si>
  <si>
    <t>contact@endospan.com</t>
  </si>
  <si>
    <t>972 9 788 4490</t>
  </si>
  <si>
    <t>Artivion, Haisco, Sequoia Capital Israel</t>
  </si>
  <si>
    <t>Kevin Mayberry</t>
  </si>
  <si>
    <t>kevin@endospan.com</t>
  </si>
  <si>
    <t>https://www.linkedin.com/in/kevin-mayberry-0977098/?original_referer=https%3A%2F%2Fwww%2Egoogle%2Ecom%2F&amp;originalSubdomain=il</t>
  </si>
  <si>
    <t>Precision Fermentation</t>
  </si>
  <si>
    <t>Food and Beverage, Information Technology, Manufacturing, Software</t>
  </si>
  <si>
    <t>Precision Fermentation offers a real-time monitoring solution that enhances control over the fermentation process.</t>
  </si>
  <si>
    <t>precisionfermentation.com</t>
  </si>
  <si>
    <t>https://www.linkedin.com/company/precisionfermentation/</t>
  </si>
  <si>
    <t>info@precisionfermentation.com</t>
  </si>
  <si>
    <t>919.717.3983</t>
  </si>
  <si>
    <t>Jared Resnick</t>
  </si>
  <si>
    <t>jresnick@precisionfermentation.com</t>
  </si>
  <si>
    <t>https://www.linkedin.com/in/jared-resnick-9b8745115/</t>
  </si>
  <si>
    <t>Health Resources and Services Administration, National Institute of Allergy and Infectious Diseases, Arkansas Office of Skills Development, National Institutes of Health, Patient-Centered Outcomes Research Institute, FCC, National Institute of General Medical Science, U.S. Department of Health &amp; Human Services, Patient-Centered Outcomes Research Institute, Arvest Bank Group, U.S. Department of Defense, Centers for Disease Control and Prevention, National Institutes of Health, Walmart.org, U.S. Department of Agriculture, U.S. Department of Health &amp; Human Services, Department of Human Services, NIMHD, Health Resources and Services Administration, Health Resources and Services Administration, Ethel Brickey Hicks Charitable Corp., The Schueck/McCarty Family, National Institutes of Health, National Cancer Institute, Patient-Centered Outcomes Research Institute, Leukemia &amp; Lymphoma Society</t>
  </si>
  <si>
    <t>Steep</t>
  </si>
  <si>
    <t>Analytics, Data Center, Software</t>
  </si>
  <si>
    <t>Steep is a BI tool for modern companies. Built for the semantic layer, it’s intuitive and easy for everyone in the organization.</t>
  </si>
  <si>
    <t>steep.app</t>
  </si>
  <si>
    <t>https://www.linkedin.com/company/steep-app</t>
  </si>
  <si>
    <t>hello@steep.app</t>
  </si>
  <si>
    <t>Connect Ventures, Inventure, Alliance VC, Inventure</t>
  </si>
  <si>
    <t>Johan Baltzar</t>
  </si>
  <si>
    <t>johan@steep.app</t>
  </si>
  <si>
    <t>https://www.linkedin.com/in/johan-baltzar/?originalSubdomain=se</t>
  </si>
  <si>
    <t>XTI Aerospace</t>
  </si>
  <si>
    <t>Aerospace, Air Transportation, Information Technology, Machinery Manufacturing</t>
  </si>
  <si>
    <t>XTI Aerospace specializes in aircraft technology and development of vertical-lift crossover business aircraft.</t>
  </si>
  <si>
    <t>xtiaerospace.com</t>
  </si>
  <si>
    <t>https://www.linkedin.com/company/xti-aerospace/</t>
  </si>
  <si>
    <t>contact@xtiaerospace.com</t>
  </si>
  <si>
    <t>+1 800 680 7412</t>
  </si>
  <si>
    <t>FC IMPERIAL</t>
  </si>
  <si>
    <t>Scott Pomeroy</t>
  </si>
  <si>
    <t>spomeroy@xtiaircraft.com</t>
  </si>
  <si>
    <t>https://ir.xtiaerospace.com/company-information/leadership-team#:~:text=SCOTT%20POMEROY,of%20the%20Board</t>
  </si>
  <si>
    <t>XTI Aerospace (XTIAerospace.com) is the parent company of XTI Aircraft Company (XTIAircraft.com)</t>
  </si>
  <si>
    <t>Rexel Worldwide</t>
  </si>
  <si>
    <t>Electronics, Energy, Energy Efficiency, Logistics</t>
  </si>
  <si>
    <t>Rexel is a professional distributor of electrical products and services for the world of energy.</t>
  </si>
  <si>
    <t>rexel.com</t>
  </si>
  <si>
    <t>https://www.linkedin.com/company/rexel</t>
  </si>
  <si>
    <t>+33 (0)1 42 85 85 00</t>
  </si>
  <si>
    <t>Guillaume Texier</t>
  </si>
  <si>
    <t>guillaume.texier@rexel.com</t>
  </si>
  <si>
    <t>https://www.linkedin.com/in/guillaume-texier-78ba3b5/</t>
  </si>
  <si>
    <t>Sentient</t>
  </si>
  <si>
    <t>Sentient is an AI research organization fostering a new Open AGI Economy for AI Builders and Creators.</t>
  </si>
  <si>
    <t>sentient.foundation</t>
  </si>
  <si>
    <t>https://www.linkedin.com/company/sentientagi/about/</t>
  </si>
  <si>
    <t>Founders Fund, Framework Ventures, Pantera Capital</t>
  </si>
  <si>
    <t>Himanshu Tyagi</t>
  </si>
  <si>
    <t>himanshu@sentient.foundation</t>
  </si>
  <si>
    <t>https://www.linkedin.com/in/himanshu-tyagi-1498051b7/</t>
  </si>
  <si>
    <t>Cashbee</t>
  </si>
  <si>
    <t>Cashbee is a mobile application to helps save money with budget analysis tools based on artificial intelligence.</t>
  </si>
  <si>
    <t>cashbee.fr</t>
  </si>
  <si>
    <t>https://www.linkedin.com/company/cashbee/</t>
  </si>
  <si>
    <t>hello@cashbee.fr</t>
  </si>
  <si>
    <t>MIF</t>
  </si>
  <si>
    <t>Cyril Garbois</t>
  </si>
  <si>
    <t>cyril.garbois@cashbee.fr</t>
  </si>
  <si>
    <t>https://www.linkedin.com/in/cyril-garbois-3b841a8/</t>
  </si>
  <si>
    <t>Salient</t>
  </si>
  <si>
    <t>Salient combines novel ocean and land-surface data with AI and climate expertise to deliver the world’s most accurate weather forecasts.</t>
  </si>
  <si>
    <t>salientpredictions.com</t>
  </si>
  <si>
    <t>https://www.linkedin.com/company/salient-weather/</t>
  </si>
  <si>
    <t>info@salientpredictions.com</t>
  </si>
  <si>
    <t>Bill &amp; Melinda Gates Foundation, National Oceanic and Atmospheric Administration, EIC Rose Rock, Wireframe Ventures</t>
  </si>
  <si>
    <t>Matt Stein</t>
  </si>
  <si>
    <t>mstein@salientpredictions.com</t>
  </si>
  <si>
    <t>https://www.linkedin.com/in/matthewastein/</t>
  </si>
  <si>
    <t>Eneida</t>
  </si>
  <si>
    <t>Artificial Intelligence (AI), Clean Energy, Energy Efficiency, Power Grid, Wireless</t>
  </si>
  <si>
    <t>Coimbra, Coimbra, Portugal</t>
  </si>
  <si>
    <t>Eneida designs and develops smart sensors and artificial intelligence applications for resilient and agile low voltage grid.</t>
  </si>
  <si>
    <t>eneida.io</t>
  </si>
  <si>
    <t>http://www.linkedin.com/company/276262</t>
  </si>
  <si>
    <t>marketing@eneida.io</t>
  </si>
  <si>
    <t>Junction Growth Investors, 200M, Korys, HCapital Partners</t>
  </si>
  <si>
    <t>Carlos Pina Teixeira</t>
  </si>
  <si>
    <t>cpt@eneida.io</t>
  </si>
  <si>
    <t>https://www.linkedin.com/in/carlos-pina-teixeira-95a32410/</t>
  </si>
  <si>
    <t>Binarii Labs</t>
  </si>
  <si>
    <t>Asset Management, Blockchain, Cyber Security, Data Storage, Document Management, FinTech, Legal Tech, SaaS</t>
  </si>
  <si>
    <t>SaaS, B2B, Enterprise Blockchain Technology solutions.</t>
  </si>
  <si>
    <t>binariilabs.com</t>
  </si>
  <si>
    <t>https://www.linkedin.com/company/binariilabs</t>
  </si>
  <si>
    <t>info@binariilabs.com</t>
  </si>
  <si>
    <t>Aidan Finn</t>
  </si>
  <si>
    <t>af@binariilabs.com</t>
  </si>
  <si>
    <t>https://www.linkedin.com/in/aidanpfinn/</t>
  </si>
  <si>
    <t>ZwitterCo</t>
  </si>
  <si>
    <t>Recycling, Sustainability, Waste Management, Water, Water Purification</t>
  </si>
  <si>
    <t>ZwitterCo provides membrane solutions for the treatment of highly-impaired wastewater.</t>
  </si>
  <si>
    <t>zwitterco.com</t>
  </si>
  <si>
    <t>https://www.linkedin.com/company/zwitterco-inc</t>
  </si>
  <si>
    <t>Evok Innovations, DCVC, MANN+HUMMEL, US Department of Energy, National Science Foundation</t>
  </si>
  <si>
    <t>Alex Rappaport</t>
  </si>
  <si>
    <t>arappaport@zwitterco.com</t>
  </si>
  <si>
    <t>https://www.linkedin.com/in/alex-rappaport/</t>
  </si>
  <si>
    <t>CogniFiber</t>
  </si>
  <si>
    <t>Artificial Intelligence (AI), Cloud Computing, Cloud Infrastructure, Cyber Security, Fraud Detection, Information Technology, Internet of Things, Predictive Analytics, Software</t>
  </si>
  <si>
    <t>Rosh Ha'ayin, HaMerkaz, Israel</t>
  </si>
  <si>
    <t>CogniFiber supplies anomaly detection as a services for IIoT , Cybersecurity, and Fintec, at 100X acceleration and 50% cost using Photonics</t>
  </si>
  <si>
    <t>cognifiber.com</t>
  </si>
  <si>
    <t>https://www.linkedin.com/company/cognifiber-ltd/</t>
  </si>
  <si>
    <t>hagit@cognifiber.com</t>
  </si>
  <si>
    <t>Chartered Group, Eastern Epic Capitals, Chartered Group</t>
  </si>
  <si>
    <t>Eyal Cohen</t>
  </si>
  <si>
    <t>eyal@cognifiber.com</t>
  </si>
  <si>
    <t>https://www.linkedin.com/in/eyal-cohen-phd-51ab855/</t>
  </si>
  <si>
    <t>Apriori Bio</t>
  </si>
  <si>
    <t>Biotechnology, Clinical Trials, Life Science, Medical</t>
  </si>
  <si>
    <t>Apriori Bio offers a platform for creating variant-resilient vaccines and provides real-time insights to prepare for future outbreaks.</t>
  </si>
  <si>
    <t>aprioribio.com</t>
  </si>
  <si>
    <t>https://www.linkedin.com/company/apriori-bio</t>
  </si>
  <si>
    <t>info@aprioribio.com</t>
  </si>
  <si>
    <t>Coalition for Epidemic Preparedness Innovations, Flagship Pioneering</t>
  </si>
  <si>
    <t>Lovisa Afzelius</t>
  </si>
  <si>
    <t>https://www.linkedin.com/in/lovisa-afzelius-9823628/</t>
  </si>
  <si>
    <t>Douglas Elliman Real Estate</t>
  </si>
  <si>
    <t>Commercial Real Estate, Real Estate, Real Estate Brokerage, Residential</t>
  </si>
  <si>
    <t>Douglas Elliman is the New York's premiere real estate brand.</t>
  </si>
  <si>
    <t>elliman.com</t>
  </si>
  <si>
    <t>http://www.linkedin.com/company/douglas-elliman-real-estate</t>
  </si>
  <si>
    <t>askelliman@elliman.com</t>
  </si>
  <si>
    <t>212-891-7000</t>
  </si>
  <si>
    <t>Kennedy Lewis Investment Management</t>
  </si>
  <si>
    <t>David Siddons</t>
  </si>
  <si>
    <t>david.siddons@elliman.com</t>
  </si>
  <si>
    <t>https://www.linkedin.com/in/david-siddons-the-david-siddons-group-36115931/</t>
  </si>
  <si>
    <t>Care.Fi</t>
  </si>
  <si>
    <t>Finance, Financial Services, FinTech, Hospital</t>
  </si>
  <si>
    <t>Care.Fi is a fintech company offering smart financing solutions to hospitals, doctors, and allied suppliers.</t>
  </si>
  <si>
    <t>carefi.in</t>
  </si>
  <si>
    <t>https://www.linkedin.com/company/care-fi</t>
  </si>
  <si>
    <t>contact@carefi.in</t>
  </si>
  <si>
    <t>91 9818091666</t>
  </si>
  <si>
    <t>Trifecta Capital Advisors</t>
  </si>
  <si>
    <t>Vikrant Agrawal</t>
  </si>
  <si>
    <t>vikrant.agrawal@carefi.in</t>
  </si>
  <si>
    <t>https://www.linkedin.com/in/vikrantagrwal/</t>
  </si>
  <si>
    <t>Astria</t>
  </si>
  <si>
    <t>Astria is a shared sequencing network that allows many rollups to share a single decentralized network of sequencers.</t>
  </si>
  <si>
    <t>astria.org</t>
  </si>
  <si>
    <t>https://www.linkedin.com/company/astria-labs</t>
  </si>
  <si>
    <t>DBA, Placeholder, Maven 11 Capital</t>
  </si>
  <si>
    <t>Josh Bowen</t>
  </si>
  <si>
    <t>josh@astria.org</t>
  </si>
  <si>
    <t>https://www.linkedin.com/in/jbowen93/</t>
  </si>
  <si>
    <t>Gendo</t>
  </si>
  <si>
    <t>Generative AI, Software</t>
  </si>
  <si>
    <t>Gendo is a browser based platform that provides beautiful CGI.</t>
  </si>
  <si>
    <t>gendo.ai</t>
  </si>
  <si>
    <t>https://www.linkedin.com/company/gendo-ai</t>
  </si>
  <si>
    <t>George Proud</t>
  </si>
  <si>
    <t>george@gendo.ai</t>
  </si>
  <si>
    <t>https://www.linkedin.com/in/george-proud/</t>
  </si>
  <si>
    <t>Great Elm Capital</t>
  </si>
  <si>
    <t>Financial Services, Impact Investing, Management Information Systems, Small and Medium Businesses</t>
  </si>
  <si>
    <t>Great Elm Capital is a business development company that invests in the debt instruments of middle-market companies.</t>
  </si>
  <si>
    <t>greatelmcc.com</t>
  </si>
  <si>
    <t>https://www.linkedin.com/company/great-elm-capital-corp/?originalSubdomain=in</t>
  </si>
  <si>
    <t>+1 617.375.3006</t>
  </si>
  <si>
    <t>Prosper Peak</t>
  </si>
  <si>
    <t>Matt Kaplan</t>
  </si>
  <si>
    <t>mkaplan@greatelmcap.com</t>
  </si>
  <si>
    <t>https://www.linkedin.com/in/mdkaplan/</t>
  </si>
  <si>
    <t>Sonocharge Energy</t>
  </si>
  <si>
    <t>Battery, Clean Energy, Energy</t>
  </si>
  <si>
    <t>Sonocharge Energy develops a technology that enables batteries to charge.</t>
  </si>
  <si>
    <t>sonocharge.com</t>
  </si>
  <si>
    <t>https://www.linkedin.com/company/sonocharge-energy/</t>
  </si>
  <si>
    <t>info@sonochargeenergy.com</t>
  </si>
  <si>
    <t>Khosla Ventures, California Energy Commission</t>
  </si>
  <si>
    <t>An Huang</t>
  </si>
  <si>
    <t>an@sonocharge.com</t>
  </si>
  <si>
    <t>https://www.linkedin.com/in/ucsdanhuang/</t>
  </si>
  <si>
    <t>Gesture</t>
  </si>
  <si>
    <t>E-Commerce, Internet, Logistics, Software</t>
  </si>
  <si>
    <t>Gesture is a modernized gifting platform, built to easily send custom gifts, faster than sending a Venmo.</t>
  </si>
  <si>
    <t>gesture.vip</t>
  </si>
  <si>
    <t>https://www.linkedin.com/company/gogesture</t>
  </si>
  <si>
    <t>corporate@yourgesture.com</t>
  </si>
  <si>
    <t>(929) 249-0076</t>
  </si>
  <si>
    <t>Ben Labra</t>
  </si>
  <si>
    <t>ben@gesture.vip</t>
  </si>
  <si>
    <t>https://www.linkedin.com/in/benlabra/</t>
  </si>
  <si>
    <t>Nitrility</t>
  </si>
  <si>
    <t>Artificial Intelligence (AI), Blockchain, Internet, Marketplace, Peer to Peer, Software</t>
  </si>
  <si>
    <t>Nitrility is an intellectual property platform that facilitates the peer-to-peer transfer of property rights and licenses.</t>
  </si>
  <si>
    <t>nitrility.com</t>
  </si>
  <si>
    <t>https://www.linkedin.com/company/nitrility</t>
  </si>
  <si>
    <t>hello@nitrility.com</t>
  </si>
  <si>
    <t>Anush Amin</t>
  </si>
  <si>
    <t>Avi Patel</t>
  </si>
  <si>
    <t>avi@nitrility.com</t>
  </si>
  <si>
    <t>https://www.linkedin.com/in/avi-patel-bb2816225/</t>
  </si>
  <si>
    <t>Quantum Rise</t>
  </si>
  <si>
    <t>Artificial Intelligence (AI), Consulting, Generative AI, Information Technology</t>
  </si>
  <si>
    <t>Quantum Rise is combines the best in human ability with the full power of AI.</t>
  </si>
  <si>
    <t>quantumrise.com</t>
  </si>
  <si>
    <t>https://www.linkedin.com/company/quantumrise/</t>
  </si>
  <si>
    <t>talktous@quantumrise.com</t>
  </si>
  <si>
    <t>Erie Street</t>
  </si>
  <si>
    <t>Alex Kelleher</t>
  </si>
  <si>
    <t>alex.kelleher@quantumrise.com</t>
  </si>
  <si>
    <t>https://www.linkedin.com/in/alexkelleher/</t>
  </si>
  <si>
    <t>Rali</t>
  </si>
  <si>
    <t>Engineering, Finance, Information Technology, Management, Operations, Pro Services, Product, Sales</t>
  </si>
  <si>
    <t>Corporate Training, E-Learning, Health Care, Human Resources, SaaS, Software, Training</t>
  </si>
  <si>
    <t>Alpharetta, Georgia, United States</t>
  </si>
  <si>
    <t>Rali's CxP platform offers the assessments, content, platform and analytics to drive scalable and lasting change in employee's experience.</t>
  </si>
  <si>
    <t>getrali.com</t>
  </si>
  <si>
    <t>https://www.linkedin.com/company/raliplatform/</t>
  </si>
  <si>
    <t>info@getrali.com</t>
  </si>
  <si>
    <t>Rich Cannon</t>
  </si>
  <si>
    <t>rich.cannon@getrali.com</t>
  </si>
  <si>
    <t>https://www.linkedin.com/in/richcannon/</t>
  </si>
  <si>
    <t>Gênica</t>
  </si>
  <si>
    <t>Agriculture, AgTech, Biotechnology, Farming, GreenTech</t>
  </si>
  <si>
    <t>Gênica manages production system rationally using chemical pesticides and biological tools.</t>
  </si>
  <si>
    <t>genica.com.br</t>
  </si>
  <si>
    <t>https://www.linkedin.com/company/genicabiotecnologia/?originalSubdomain=br</t>
  </si>
  <si>
    <t>contato@genica.com.br</t>
  </si>
  <si>
    <t>(19) 3423-9504</t>
  </si>
  <si>
    <t>Agrex</t>
  </si>
  <si>
    <t>Marcos Petean</t>
  </si>
  <si>
    <t>marcos.petean@genica.com.br</t>
  </si>
  <si>
    <t>https://www.linkedin.com/in/marcos-petean-galaq-b66b0353/</t>
  </si>
  <si>
    <t>Welltower Inc</t>
  </si>
  <si>
    <t>Commercial Real Estate, Energy, Health Care, Infrastructure, Real Estate</t>
  </si>
  <si>
    <t>Welltower™ is a recognized leader in providing consistent, low-cost capital to fund health care infrastructure and real estate.</t>
  </si>
  <si>
    <t>welltower.com</t>
  </si>
  <si>
    <t>https://www.linkedin.com/company/welltower</t>
  </si>
  <si>
    <t>info@welltower.com</t>
  </si>
  <si>
    <t>419.247.2800</t>
  </si>
  <si>
    <t>Shankh Mitra</t>
  </si>
  <si>
    <t>smitra@welltower.com</t>
  </si>
  <si>
    <t>https://www.linkedin.com/in/shankh/</t>
  </si>
  <si>
    <t>Datasea</t>
  </si>
  <si>
    <t>Apps, Information Technology, Network Security</t>
  </si>
  <si>
    <t>Datasea is engaged in the product development, sales and data application services</t>
  </si>
  <si>
    <t>dataseainc.com</t>
  </si>
  <si>
    <t>https://www.linkedin.com/company/datasea-inc.</t>
  </si>
  <si>
    <t>mail@shuhaixinxi.com</t>
  </si>
  <si>
    <t>+86 400-1769-789</t>
  </si>
  <si>
    <t>Zhixin Liu</t>
  </si>
  <si>
    <t>liuzhixin@dataseainc.com</t>
  </si>
  <si>
    <t>https://www.dataseainc.com/MANAGEMENT-TEAM/</t>
  </si>
  <si>
    <t>Amaroq Minerals</t>
  </si>
  <si>
    <t>Industrial, Mining, Precious Metals</t>
  </si>
  <si>
    <t>Amaroq Minerals is a Greenland exploration company that focuses on its Nalunaq gold mine.</t>
  </si>
  <si>
    <t>amaroqminerals.com</t>
  </si>
  <si>
    <t>https://www.linkedin.com/company/aexgold/</t>
  </si>
  <si>
    <t>info@aexgold.com</t>
  </si>
  <si>
    <t>1-416-587-9801</t>
  </si>
  <si>
    <t>Landsbankinn</t>
  </si>
  <si>
    <t>Eldur Olafsson</t>
  </si>
  <si>
    <t>eo@aexgold.com</t>
  </si>
  <si>
    <t>https://www.linkedin.com/in/eldur-olafsson-58670522/?originalSubdomain=is</t>
  </si>
  <si>
    <t>Globeducate</t>
  </si>
  <si>
    <t>Villaviciosa De Odón, Madrid, Spain</t>
  </si>
  <si>
    <t>Globeducate school creates opportunities to connect with students from our schools across the world.</t>
  </si>
  <si>
    <t>globeducate.com</t>
  </si>
  <si>
    <t>https://www.linkedin.com/company/globeducate</t>
  </si>
  <si>
    <t>Wendel</t>
  </si>
  <si>
    <t>Luca Uva</t>
  </si>
  <si>
    <t>luca.uva@globeducate.com</t>
  </si>
  <si>
    <t>https://www.linkedin.com/in/luca-uva-5b502b7/</t>
  </si>
  <si>
    <t>McGill University</t>
  </si>
  <si>
    <t>1821-01-01</t>
  </si>
  <si>
    <t>Association, Education, Universities</t>
  </si>
  <si>
    <t>Montréal, Ontario, Canada</t>
  </si>
  <si>
    <t>McGill University is a public research university that offers 300 programs of study.</t>
  </si>
  <si>
    <t>mcgill.ca</t>
  </si>
  <si>
    <t>http://www.linkedin.com/edu/school?id=10890</t>
  </si>
  <si>
    <t>info.communications@mcgill.ca</t>
  </si>
  <si>
    <t>+1 (514)398-4000</t>
  </si>
  <si>
    <t>H. Deep Saini</t>
  </si>
  <si>
    <t>deep.saini@mcgill.ca</t>
  </si>
  <si>
    <t>https://www.linkedin.com/in/h-deep-saini-2262aa96/</t>
  </si>
  <si>
    <t>ObraLink</t>
  </si>
  <si>
    <t>Civil Engineering, Construction, Information Technology</t>
  </si>
  <si>
    <t>Providencia, Region Metropolitana, Chile</t>
  </si>
  <si>
    <t>ObraLink is a technology service that automates processes and manual tasks in the execution of construction projects</t>
  </si>
  <si>
    <t>obralink.com</t>
  </si>
  <si>
    <t>https://www.linkedin.com/company/obralink/?originalSubdomain=cl</t>
  </si>
  <si>
    <t>info@obralink.com</t>
  </si>
  <si>
    <t>Cemex Ventures, Polpaico Solutions, Cemex Ventures, M10</t>
  </si>
  <si>
    <t>Emiliano Pinto</t>
  </si>
  <si>
    <t>epinto@obralink.com</t>
  </si>
  <si>
    <t>https://www.linkedin.com/in/emilianopintogomez/</t>
  </si>
  <si>
    <t>RSight</t>
  </si>
  <si>
    <t>Information Technology, Professional Services, Staffing Agency</t>
  </si>
  <si>
    <t>RSight is a staffing and recruitment firm.</t>
  </si>
  <si>
    <t>rsight.ai</t>
  </si>
  <si>
    <t>https://www.linkedin.com/company/rsight</t>
  </si>
  <si>
    <t>Philippe Beucher</t>
  </si>
  <si>
    <t>pbeucher@rsight.com</t>
  </si>
  <si>
    <t>https://www.linkedin.com/in/philippebeucher/</t>
  </si>
  <si>
    <t>Norbit</t>
  </si>
  <si>
    <t>Electrical Distribution, Electronics, Manufacturing</t>
  </si>
  <si>
    <t>Trondheim, Sor-Trondelag, Norway</t>
  </si>
  <si>
    <t>Norbit manufactures electronic products that are mainly used under the sea and during mountain explorations.</t>
  </si>
  <si>
    <t>norbit.com</t>
  </si>
  <si>
    <t>https://www.linkedin.com/company/norbit-group/</t>
  </si>
  <si>
    <t>norbit@norbit.no</t>
  </si>
  <si>
    <t>+47-73-98 25 50</t>
  </si>
  <si>
    <t>Reitan Kapital</t>
  </si>
  <si>
    <t>Per Jørgen Weisethaunet</t>
  </si>
  <si>
    <t>pjw@norbit.com</t>
  </si>
  <si>
    <t>https://www.linkedin.com/in/perjw/</t>
  </si>
  <si>
    <t>Trever</t>
  </si>
  <si>
    <t>Graz, Steiermark, Austria</t>
  </si>
  <si>
    <t>Trever is a fintech company that renders digital assets institutional trading and management solutions for financial institutions and banks.</t>
  </si>
  <si>
    <t>trever.io</t>
  </si>
  <si>
    <t>https://www.linkedin.com/company/treverio</t>
  </si>
  <si>
    <t>office@trever.io</t>
  </si>
  <si>
    <t>Market One Capital, TX Ventures</t>
  </si>
  <si>
    <t>Hans-Juergen Griesbacher</t>
  </si>
  <si>
    <t>h.griesbacher@trever.io</t>
  </si>
  <si>
    <t>https://www.linkedin.com/in/hans-juergen-griesbacher/</t>
  </si>
  <si>
    <t>GoJoe</t>
  </si>
  <si>
    <t>Fitness, Health Care, Mobile Apps, Sporting Goods, Wellness</t>
  </si>
  <si>
    <t>GoJoe is a social fitness app motivating people to exercise using stuff like the team, NFTs, and influencers.</t>
  </si>
  <si>
    <t>gojoe.com</t>
  </si>
  <si>
    <t>https://www.linkedin.com/company/readysetgojoe/</t>
  </si>
  <si>
    <t>info@mysite.com</t>
  </si>
  <si>
    <t>Redrice Ventures, Venrex, Superbet Ventures</t>
  </si>
  <si>
    <t>Will Turner</t>
  </si>
  <si>
    <t>will@gojoe.com</t>
  </si>
  <si>
    <t>https://www.linkedin.com/in/will-turner-8a315833/</t>
  </si>
  <si>
    <t>NOWDiagnostics</t>
  </si>
  <si>
    <t>Health Diagnostics, Manufacturing, Medical Device</t>
  </si>
  <si>
    <t>NOWDiagnostics develops and manufactures diagnostic tests that utilize a single drop of blood and deliver results within minutes.</t>
  </si>
  <si>
    <t>nowdx.com</t>
  </si>
  <si>
    <t>https://www.linkedin.com/company/now-diagnostics-nowdx</t>
  </si>
  <si>
    <t>contact@nowdx.com</t>
  </si>
  <si>
    <t>DigitalDx Ventures</t>
  </si>
  <si>
    <t>Robert Weigle</t>
  </si>
  <si>
    <t>robert.weigle@nowdx.com</t>
  </si>
  <si>
    <t>https://www.linkedin.com/in/robert-weigle-3479224/</t>
  </si>
  <si>
    <t>Athletic Brewing</t>
  </si>
  <si>
    <t>Stratford, Connecticut, United States</t>
  </si>
  <si>
    <t>Athletic Brewing is a food and beverage company that specializes in manufacturing non-alcoholic craft beer.</t>
  </si>
  <si>
    <t>athleticbrewing.com</t>
  </si>
  <si>
    <t>https://www.linkedin.com/company/athletic-brewing-company-llc</t>
  </si>
  <si>
    <t>info@athleticbrewing.com</t>
  </si>
  <si>
    <t>General Atlantic, Keurig Dr Pepper, Alliance Consumer Growth, TRB Advisors</t>
  </si>
  <si>
    <t>Bill Shufelt</t>
  </si>
  <si>
    <t>bill.shufelt@athleticbrewing.com</t>
  </si>
  <si>
    <t>https://www.linkedin.com/in/bill-shufelt-650059138/</t>
  </si>
  <si>
    <t>Hi-P International</t>
  </si>
  <si>
    <t>Industrial Manufacturing, Manufacturing, Telecommunications</t>
  </si>
  <si>
    <t>Hi-P International manufactures and design precision tool and plastic mold for telecommunications, automotive and computing industries.</t>
  </si>
  <si>
    <t>hi-p.com</t>
  </si>
  <si>
    <t>https://www.linkedin.com/company/hi-p-international/?originalSubdomain=sg</t>
  </si>
  <si>
    <t>65 Equity Partners</t>
  </si>
  <si>
    <t>Yao Hsiao Tung</t>
  </si>
  <si>
    <t>yao@hi-p.com</t>
  </si>
  <si>
    <t>https://www.hi-p.com/index.php?c=article&amp;a=type&amp;tid=30#:~:text=Yao%20Hsiao%20Tung,Chief%20Executive%20Officer</t>
  </si>
  <si>
    <t>American Student Assistance, U.S. Department of Labor, U.S. Department of Education, GitLab Foundation, US Department of Commerce, Economic Development Administation</t>
  </si>
  <si>
    <t>Volley</t>
  </si>
  <si>
    <t>Casual Games, Digital Entertainment, Media and Entertainment, Podcast, Speech Recognition</t>
  </si>
  <si>
    <t>Volley builds voice-controlled entertainment experiences for Amazon Alexa, Google Assistant, and smartphones.</t>
  </si>
  <si>
    <t>volleygames.com</t>
  </si>
  <si>
    <t>https://www.linkedin.com/company/volley/</t>
  </si>
  <si>
    <t>hello@volleygames.com</t>
  </si>
  <si>
    <t>Lightspeed Venture Partners, M12 - Microsoft's Venture Fund, Causeway Media Partners, Lightspeed Venture Partners, Lightspeed Venture Partners, Advancit Capital, Y Combinator, NFX</t>
  </si>
  <si>
    <t>Max Child</t>
  </si>
  <si>
    <t>max@volleythat.com</t>
  </si>
  <si>
    <t>https://www.linkedin.com/in/mlchild/</t>
  </si>
  <si>
    <t>Financial Services, FinTech, Health Care, Health Insurance, Insurance, InsurTech, Software</t>
  </si>
  <si>
    <t>When Insurance is an employee benefit and an off boarding platform to help protect employee access to healthcare.</t>
  </si>
  <si>
    <t>Treasury Metals</t>
  </si>
  <si>
    <t>Treasury Metals is a Canadian gold exploration and development company.</t>
  </si>
  <si>
    <t>treasurymetals.com</t>
  </si>
  <si>
    <t>https://www.linkedin.com/company/treasury-metals-inc.</t>
  </si>
  <si>
    <t>info@treasurymetals.com</t>
  </si>
  <si>
    <t>416-214-4654</t>
  </si>
  <si>
    <t>Sprott Resource Streaming and Royalty</t>
  </si>
  <si>
    <t>Jeremy Wyeth</t>
  </si>
  <si>
    <t>jwyeth@treasurymetals.com</t>
  </si>
  <si>
    <t>https://www.linkedin.com/in/jeremy-wyeth-97a20326/</t>
  </si>
  <si>
    <t>Izertis</t>
  </si>
  <si>
    <t>Artificial Intelligence (AI), Consulting, Cyber Security, Digital Marketing, Information Technology, Quality Assurance, Software</t>
  </si>
  <si>
    <t>Gijón, Asturias, Spain</t>
  </si>
  <si>
    <t>Izertis is a technology consulting company that helps organizations with their digital transformation.</t>
  </si>
  <si>
    <t>izertis.com</t>
  </si>
  <si>
    <t>http://www.linkedin.com/company/2277496</t>
  </si>
  <si>
    <t>pmartin@izertis.com</t>
  </si>
  <si>
    <t>Fund for Foreign Investment (FIEX), Inveready</t>
  </si>
  <si>
    <t>Pablo Martín Rodríguez</t>
  </si>
  <si>
    <t>https://www.linkedin.com/in/pablomartinrodriguez/</t>
  </si>
  <si>
    <t>PAIX</t>
  </si>
  <si>
    <t>PAIX data centres is a Pan-African provider of cloud- and carrier-neutral colocation data centre services.</t>
  </si>
  <si>
    <t>paix.io</t>
  </si>
  <si>
    <t>https://www.linkedin.com/company/paix/</t>
  </si>
  <si>
    <t>info@paix.io</t>
  </si>
  <si>
    <t>+27 878 021692</t>
  </si>
  <si>
    <t>Africa50</t>
  </si>
  <si>
    <t>Wouter Van Hulten</t>
  </si>
  <si>
    <t>wouter@paix.io</t>
  </si>
  <si>
    <t>https://www.linkedin.com/in/woutervanhulten/</t>
  </si>
  <si>
    <t>Leasi</t>
  </si>
  <si>
    <t>Construction, Fleet Management, Rental, SaaS, Service Industry, Software</t>
  </si>
  <si>
    <t>Leasi is a provider of fleet management and rental solutions solutions for the construction industry to enhance productivity through data.</t>
  </si>
  <si>
    <t>leasi.no</t>
  </si>
  <si>
    <t>https://www.linkedin.com/company/leasino</t>
  </si>
  <si>
    <t>post@leasi.no</t>
  </si>
  <si>
    <t>+47 930 49 998</t>
  </si>
  <si>
    <t>Innovation Norway</t>
  </si>
  <si>
    <t>Scott A. Bekke</t>
  </si>
  <si>
    <t>scott@leasi.no</t>
  </si>
  <si>
    <t>https://www.linkedin.com/in/scottbekke/</t>
  </si>
  <si>
    <t>Sensorita</t>
  </si>
  <si>
    <t>Information Technology, Recycling, Software, Waste Management</t>
  </si>
  <si>
    <t>Sensorita creates digital twins of waste containers and helps waste companies cut time, costs and emissions.</t>
  </si>
  <si>
    <t>sensorita.com</t>
  </si>
  <si>
    <t>https://www.linkedin.com/company/sensorita</t>
  </si>
  <si>
    <t>post@sensorita.com</t>
  </si>
  <si>
    <t>Brick &amp; Mortar Ventures</t>
  </si>
  <si>
    <t>Ulrikke Lien</t>
  </si>
  <si>
    <t>ulrikke@sensorita.no</t>
  </si>
  <si>
    <t>https://www.linkedin.com/in/ulrikkee/</t>
  </si>
  <si>
    <t>WriteSea</t>
  </si>
  <si>
    <t>Internet, Software, Software Engineering</t>
  </si>
  <si>
    <t>WriteSea is a whitelabeled freelance management system for freelancers and those who manage them.</t>
  </si>
  <si>
    <t>writesea.com</t>
  </si>
  <si>
    <t>https://www.linkedin.com/company/writesea</t>
  </si>
  <si>
    <t>team@writesea.com</t>
  </si>
  <si>
    <t>+1 646 582 0199</t>
  </si>
  <si>
    <t>Collab Capital, EXPERT DOJO</t>
  </si>
  <si>
    <t>Brandon Mitchell</t>
  </si>
  <si>
    <t>brandon@writesea.com</t>
  </si>
  <si>
    <t>https://www.linkedin.com/in/investinbrandonmitchell/</t>
  </si>
  <si>
    <t>Sendblocks</t>
  </si>
  <si>
    <t>Giv'atayim, Tel Aviv, Israel</t>
  </si>
  <si>
    <t>SendBlocks, helps you cut the time to market from months to weeks and save up to 80% on development efforts.</t>
  </si>
  <si>
    <t>sendblocks.io</t>
  </si>
  <si>
    <t>https://www.linkedin.com/company/sendblocks</t>
  </si>
  <si>
    <t>itay@sendblocks.io</t>
  </si>
  <si>
    <t>Castle Island Ventures</t>
  </si>
  <si>
    <t>Itay Shrem</t>
  </si>
  <si>
    <t>https://www.linkedin.com/in/itay-shrem-6866a296/</t>
  </si>
  <si>
    <t>Immunis</t>
  </si>
  <si>
    <t>Immunis a private biotechnology company developing a novel treatment for age and disease-related immune decline.</t>
  </si>
  <si>
    <t>immunisbiomedical.com</t>
  </si>
  <si>
    <t>https://www.linkedin.com/company/immunisbiomedical</t>
  </si>
  <si>
    <t>contact@immunisbiomedical.com</t>
  </si>
  <si>
    <t>Remiges Ventures</t>
  </si>
  <si>
    <t>Hans Keirstead</t>
  </si>
  <si>
    <t>https://pitchbook.com/profiles/company/503237-98#patents</t>
  </si>
  <si>
    <t>Vortex IQ</t>
  </si>
  <si>
    <t>Artificial Intelligence (AI), Data Integration, E-Commerce, Internet</t>
  </si>
  <si>
    <t>Brentford, Hounslow, United Kingdom</t>
  </si>
  <si>
    <t>Vortex IQ finds and analyzes data for merchants using in-house AI algorithms.</t>
  </si>
  <si>
    <t>vortexiq.ai</t>
  </si>
  <si>
    <t>https://www.linkedin.com/company/vortexiqai/</t>
  </si>
  <si>
    <t>hey@vortexiq.ai</t>
  </si>
  <si>
    <t>+44 20 4547 9292</t>
  </si>
  <si>
    <t>Sure Valley Ventures</t>
  </si>
  <si>
    <t>Susant Patro</t>
  </si>
  <si>
    <t>susant@saasvortex.com</t>
  </si>
  <si>
    <t>https://www.linkedin.com/in/susantpatro247/</t>
  </si>
  <si>
    <t>Tim Hortons China</t>
  </si>
  <si>
    <t>Coffee, Food and Beverage, Restaurants</t>
  </si>
  <si>
    <t>Tim Hortons is a restaurant that provides coffee.</t>
  </si>
  <si>
    <t>timhortons.com.cn</t>
  </si>
  <si>
    <t>https://www.linkedin.com/company/timhortonschina</t>
  </si>
  <si>
    <t>hr@timschina.com</t>
  </si>
  <si>
    <t>Cartesian Capital Group, Restaurant Brands International, CF Principal Investments, Sequoia Capital China</t>
  </si>
  <si>
    <t>Yongchen Lu</t>
  </si>
  <si>
    <t>yongchen.lu@timschina.com</t>
  </si>
  <si>
    <t>https://www.linkedin.com/in/yongchen-lu-7ba2b03/</t>
  </si>
  <si>
    <t>ParlayPlay</t>
  </si>
  <si>
    <t>Apps, Fantasy Sports, Information Technology, Software, Sports</t>
  </si>
  <si>
    <t>ParlayPlay is a social sports prediction platform for Gen Z that is available as an app.</t>
  </si>
  <si>
    <t>parlayplay.io</t>
  </si>
  <si>
    <t>https://www.linkedin.com/company/parlayplay/</t>
  </si>
  <si>
    <t>info@parlayplay.io</t>
  </si>
  <si>
    <t>(888) 680-0405</t>
  </si>
  <si>
    <t>Florens Röell</t>
  </si>
  <si>
    <t>florens@parlayplay.io</t>
  </si>
  <si>
    <t>https://www.linkedin.com/in/florensroell/</t>
  </si>
  <si>
    <t>Hiwell</t>
  </si>
  <si>
    <t>Apps, Health Care, Home Health Care, Mental Health, Psychology</t>
  </si>
  <si>
    <t>Hiwell is an online platform bringing psychologists and users together to make psychological support accessible, available, comfortable.</t>
  </si>
  <si>
    <t>hiwellapp.com</t>
  </si>
  <si>
    <t>https://www.linkedin.com/company/hiwell/?lipi=urn%3Ali%3Apage%3Ad_flagship3_company%3BnMZ3hRVFQzWXGQ16sYc0Vg%3D%3D</t>
  </si>
  <si>
    <t>hello@hiwellapp.com</t>
  </si>
  <si>
    <t>Boğaziçi Ventures</t>
  </si>
  <si>
    <t>Ali Ozan Özçiçek</t>
  </si>
  <si>
    <t>ozan.ozcicek@hiwellapp.com</t>
  </si>
  <si>
    <t>https://www.linkedin.com/in/ali-ozan-ozcicek/</t>
  </si>
  <si>
    <t>Infinity Water Solutions</t>
  </si>
  <si>
    <t>Infinity Water Solutions provides water management solutions, including recycling, reuse, and disposal, to the oil and gas industry.</t>
  </si>
  <si>
    <t>water.energy</t>
  </si>
  <si>
    <t>https://www.linkedin.com/company/infinitywater</t>
  </si>
  <si>
    <t>512-900-2488</t>
  </si>
  <si>
    <t>Mako Strategies</t>
  </si>
  <si>
    <t>Michael Dyson</t>
  </si>
  <si>
    <t>mike@water.energy</t>
  </si>
  <si>
    <t>https://www.linkedin.com/in/mikedyson/</t>
  </si>
  <si>
    <t>Orus Energy</t>
  </si>
  <si>
    <t>Electrical Distribution, Energy Management</t>
  </si>
  <si>
    <t>Orus Energy leverages the power of AI to unlock potential of electrical flexibility in commercial buildings.</t>
  </si>
  <si>
    <t>orus-energy.com</t>
  </si>
  <si>
    <t>https://www.linkedin.com/company/orus-energy/about/</t>
  </si>
  <si>
    <t>b2venture</t>
  </si>
  <si>
    <t>Fanny Sauvée</t>
  </si>
  <si>
    <t>fanny@orus-energy.com</t>
  </si>
  <si>
    <t>https://www.linkedin.com/in/fanny-sauvee/</t>
  </si>
  <si>
    <t>Yuimedi</t>
  </si>
  <si>
    <t>Consulting, Medical Device, Software</t>
  </si>
  <si>
    <t>Yuimedi acquires, investigate, analyze medical data and provides accurate solutions.</t>
  </si>
  <si>
    <t>yuimedi.com</t>
  </si>
  <si>
    <t>https://www.linkedin.com/company/yuimedi</t>
  </si>
  <si>
    <t>DG Daiwa Ventures, Aozora Corporate Investment, Google for Startups Women Founders Fund</t>
  </si>
  <si>
    <t>Emiri Grimes</t>
  </si>
  <si>
    <t>emiri_grimes@yuimedi.com</t>
  </si>
  <si>
    <t>https://www.linkedin.com/in/emiri-grimes-a16276170/</t>
  </si>
  <si>
    <t>Watford Football Club</t>
  </si>
  <si>
    <t>1881-01-01</t>
  </si>
  <si>
    <t>Finance, Human Resources, Management, Medical &amp; Science, Operations, Sales</t>
  </si>
  <si>
    <t>Advertising, American Football, Sports</t>
  </si>
  <si>
    <t>Watford, Hertford, United Kingdom</t>
  </si>
  <si>
    <t>Watford Football Club is a platform that offers hospitality packages and advertising opportunities to commercial organizations.</t>
  </si>
  <si>
    <t>watfordfc.com</t>
  </si>
  <si>
    <t>https://www.linkedin.com/company/watford-football-club</t>
  </si>
  <si>
    <t>yourvoice@watfordfc.com</t>
  </si>
  <si>
    <t>Scott Duxbury</t>
  </si>
  <si>
    <t>https://pitchbook.com/profiles/company/109707-85#funding</t>
  </si>
  <si>
    <t>Let's Try</t>
  </si>
  <si>
    <t>E-Commerce, Food and Beverage, Manufacturing, Retail, Snack Food</t>
  </si>
  <si>
    <t>Let's Try is a food manufacturer that produces namkeen and wafers.</t>
  </si>
  <si>
    <t>letstryfoods.com</t>
  </si>
  <si>
    <t>https://www.linkedin.com/company/earth-crust/</t>
  </si>
  <si>
    <t>mail@earthcrust.co.in</t>
  </si>
  <si>
    <t>+91 9654 932 262</t>
  </si>
  <si>
    <t>Wipro Consumer Care Ventures, Aman Gupta, Anupam Mittal, Venture Catalysts</t>
  </si>
  <si>
    <t>Nitin Vinod Kalra</t>
  </si>
  <si>
    <t>nitin.kalra@letstryfoods.com</t>
  </si>
  <si>
    <t>https://www.linkedin.com/in/nitin-vinod-kalra-12372ba8/</t>
  </si>
  <si>
    <t>Arizona State University is a top-ranked research university in the greater Phoenix metropolitan area.</t>
  </si>
  <si>
    <t>https://www.linkedin.com/school/arizona-state-university/</t>
  </si>
  <si>
    <t>AmeriCorps Public Allies, National Science Foundation, U.S. Department of Defense, National Renewable Energy Laboratory, US Department of Energy, US Department of Energy, National Institute of Standards and Technology, Strada Education Network, National Science Foundation, NASA</t>
  </si>
  <si>
    <t>DekaBank is the Wertpapierhaus of the German savings banks and together with its subsidiaries, forms the Deka Group.</t>
  </si>
  <si>
    <t>dekabank.de</t>
  </si>
  <si>
    <t>https://www.linkedin.com/company/dekabank</t>
  </si>
  <si>
    <t>service@deka.de</t>
  </si>
  <si>
    <t>+49 69 71 47 - 0</t>
  </si>
  <si>
    <t>DZ BANK</t>
  </si>
  <si>
    <t>Georg Stocker</t>
  </si>
  <si>
    <t>georg.stocker@dekabank.de</t>
  </si>
  <si>
    <t>https://www.deka.de/site/dekade_deka-gruppe_site/get/documents_E78528157/dekade/medienpool_dekade/deka_gruppe/en/Documents/About/Management/Kurzlebenslauf_Stocker_englisch.pdf</t>
  </si>
  <si>
    <t>hampr</t>
  </si>
  <si>
    <t>E-Commerce, Home Services, Laundry and Dry-cleaning, Mobile Apps</t>
  </si>
  <si>
    <t>hampr is an app-based laundry delivery service company that features transparent pricing and next-day service.</t>
  </si>
  <si>
    <t>tryhampr.com</t>
  </si>
  <si>
    <t>https://www.linkedin.com/company/try-hampr</t>
  </si>
  <si>
    <t>hello@tryhampr.com</t>
  </si>
  <si>
    <t>VentureOut</t>
  </si>
  <si>
    <t>Laurel Hess</t>
  </si>
  <si>
    <t>laurel@tryhampr.com</t>
  </si>
  <si>
    <t>https://www.linkedin.com/in/laurel-hess/</t>
  </si>
  <si>
    <t>FlexCompute</t>
  </si>
  <si>
    <t>Engineering, Finance, Information Technology, Medical &amp; Science</t>
  </si>
  <si>
    <t>Information Services, Information Technology, Simulation</t>
  </si>
  <si>
    <t>FlexCompute is an IT company that specializes in providing solutions related to simulation.</t>
  </si>
  <si>
    <t>flexcompute.com</t>
  </si>
  <si>
    <t>https://www.linkedin.com/company/flexcompute-inc/</t>
  </si>
  <si>
    <t>Coatue, National Science Foundation</t>
  </si>
  <si>
    <t>Qiqi Wang</t>
  </si>
  <si>
    <t>qiqi.wang@flexcompute.com</t>
  </si>
  <si>
    <t>https://www.linkedin.com/in/qiqiwang/</t>
  </si>
  <si>
    <t>TireTutor</t>
  </si>
  <si>
    <t>Automotive, Marketplace, Social Shopping, Software, Transportation</t>
  </si>
  <si>
    <t>TireTutor develops an online platform that connects consumers with local and independent tire dealers.</t>
  </si>
  <si>
    <t>tiretutor.com</t>
  </si>
  <si>
    <t>https://www.linkedin.com/company/tiretutor</t>
  </si>
  <si>
    <t>hello@tiretutor.co</t>
  </si>
  <si>
    <t>Contour Venture Partners, MassChallenge, MIT delta v</t>
  </si>
  <si>
    <t>Jason Abrahams</t>
  </si>
  <si>
    <t>jason@tiretutor.com</t>
  </si>
  <si>
    <t>https://www.linkedin.com/in/jasonbabrahams/</t>
  </si>
  <si>
    <t>Case Western Reserve University</t>
  </si>
  <si>
    <t>1826-01-01</t>
  </si>
  <si>
    <t>Case Western Reserve University is a research-oriented university.</t>
  </si>
  <si>
    <t>case.edu</t>
  </si>
  <si>
    <t>https://www.linkedin.com/edu/case-western-reserve-university-19091</t>
  </si>
  <si>
    <t>case-news@case.edu</t>
  </si>
  <si>
    <t>216.368.2000</t>
  </si>
  <si>
    <t>Foundation Fighting Blindness, National Science Foundation, National Institute of Allergy and Infectious Diseases, National Institutes of Health, National Institute of Biomedical Imaging and Bioengineering, National Nuclear Security Administration, US Department of Energy, The Mt. Sinai Health Care Foundation, National Institute on Drug Abuse (NIDA), National Cancer Institute, Ralph T. and Esther L. Warburton Foundation, National Heart, Lung and Blood Institute, Marian Shaughnessy, Michael Shaughnessy, National Institutes of Health</t>
  </si>
  <si>
    <t>Eric Kaler</t>
  </si>
  <si>
    <t>eric.kaler@case.edu</t>
  </si>
  <si>
    <t>https://www.linkedin.com/in/eric-kaler-a614b516a/</t>
  </si>
  <si>
    <t>SEQL</t>
  </si>
  <si>
    <t>Mobile Apps, Social, Sports</t>
  </si>
  <si>
    <t>SEQL is a Sports Social Impact Platform that connects athletes, brands, and sports creators.</t>
  </si>
  <si>
    <t>seql.com</t>
  </si>
  <si>
    <t>https://www.linkedin.com/company/seqlsports</t>
  </si>
  <si>
    <t>hello@seql.com</t>
  </si>
  <si>
    <t>804-214-5678</t>
  </si>
  <si>
    <t>Robert De Wolff</t>
  </si>
  <si>
    <t>robert@seql.com</t>
  </si>
  <si>
    <t>https://www.linkedin.com/in/robert-de-wolff/</t>
  </si>
  <si>
    <t>Turing</t>
  </si>
  <si>
    <t>Kashiwa, Chiba, Japan</t>
  </si>
  <si>
    <t>Turing develops and manufactures fully autonomous vehicles.</t>
  </si>
  <si>
    <t>turing-motors.com</t>
  </si>
  <si>
    <t>ANRI</t>
  </si>
  <si>
    <t>Issei Yamamoto</t>
  </si>
  <si>
    <t>issei@turing-motors.com</t>
  </si>
  <si>
    <t>https://www.linkedin.com/in/issei-yamamoto-7a5023a9/</t>
  </si>
  <si>
    <t>Bud</t>
  </si>
  <si>
    <t>Banking, Data Integration, Financial Services, FinTech</t>
  </si>
  <si>
    <t>Bud develops an open banking platform that enables users to access data from any financial product.</t>
  </si>
  <si>
    <t>thisisbud.com</t>
  </si>
  <si>
    <t>https://www.linkedin.com/company/bud-financial/</t>
  </si>
  <si>
    <t>support@thisisbud.com</t>
  </si>
  <si>
    <t>Yellow Ventures, TransUnion, TDR Capital, Goldman Sachs, HSBC, Banco Sabadell, Outward VC</t>
  </si>
  <si>
    <t>Edward Maslaveckas</t>
  </si>
  <si>
    <t>ed@thisisbud.com</t>
  </si>
  <si>
    <t>https://www.linkedin.com/in/edmas/</t>
  </si>
  <si>
    <t>Terna S p A</t>
  </si>
  <si>
    <t>Electrical Distribution, Energy</t>
  </si>
  <si>
    <t>Terna is a grid operator for electricity transmission in Europe.</t>
  </si>
  <si>
    <t>terna.it</t>
  </si>
  <si>
    <t>https://www.linkedin.com/company/terna</t>
  </si>
  <si>
    <t>+ 39 06 83138111</t>
  </si>
  <si>
    <t>UniCredit</t>
  </si>
  <si>
    <t>Giuseppina Di Foggia</t>
  </si>
  <si>
    <t>https://www.terna.it/en/about-us/managers/giuseppina-di-foggia-chief-executive-officer</t>
  </si>
  <si>
    <t>Aurora Hydrogen</t>
  </si>
  <si>
    <t>Industrial Manufacturing</t>
  </si>
  <si>
    <t>Aurora Hydrogen is developing the next generation of hydrogen production technology.</t>
  </si>
  <si>
    <t>aurorahydrogen.com</t>
  </si>
  <si>
    <t>https://www.linkedin.com/company/aurora-hydrogen/</t>
  </si>
  <si>
    <t>Government of Canada, Alberta Innovates, Sustainable Development Technology Canada, Energy Innovation Capital, Natural Sciences and Engineering Research Council of Canada (NSERC)</t>
  </si>
  <si>
    <t>Andrew Gillis</t>
  </si>
  <si>
    <t>andrew.gillis@aurorahydrogen.com</t>
  </si>
  <si>
    <t>https://www.linkedin.com/in/andrew-gillis-ca/</t>
  </si>
  <si>
    <t>MoonBiotech</t>
  </si>
  <si>
    <t>MoonBiotech is a biotechnology company focused on the commercialization of microbial resources.</t>
  </si>
  <si>
    <t>moonbio.com</t>
  </si>
  <si>
    <t>https://www.linkedin.com/company/moon-beijing-biotech-co-ltd/about/</t>
  </si>
  <si>
    <t>info@moonbio.com</t>
  </si>
  <si>
    <t>+86 020-31603387</t>
  </si>
  <si>
    <t>SDIC Venture Capital, Sequoia Capital China, Guangzhou Yuexiu Industrial Investment Fund, Highlight Capital</t>
  </si>
  <si>
    <t>Xianzhi Jiang</t>
  </si>
  <si>
    <t>jxz@moonbio.com</t>
  </si>
  <si>
    <t>https://www.zoominfo.com/p/Xianzhi-Jiang/8611201276</t>
  </si>
  <si>
    <t>Neighbourly</t>
  </si>
  <si>
    <t>Neighbourly is an award-winning giving platform that helps businesses make a positive impact in their communities.</t>
  </si>
  <si>
    <t>neighbourly.com</t>
  </si>
  <si>
    <t>http://www.linkedin.com/company/neighbourly</t>
  </si>
  <si>
    <t>hello@neighbourly.com</t>
  </si>
  <si>
    <t>0117 422 0866</t>
  </si>
  <si>
    <t>Palatine Private Equity, Guinness Ventures, Rocketmakers</t>
  </si>
  <si>
    <t>Steve Butterworth</t>
  </si>
  <si>
    <t>steve@neighbourly.com</t>
  </si>
  <si>
    <t>https://www.linkedin.com/in/stevebutterworth2016/</t>
  </si>
  <si>
    <t>HR Duo</t>
  </si>
  <si>
    <t>Consulting, Human Resources, Management Consulting</t>
  </si>
  <si>
    <t>Dunshaughlin, Meath, Ireland</t>
  </si>
  <si>
    <t>HR Duo SaaS platform automates up to 80% of your day to day HR</t>
  </si>
  <si>
    <t>hrduo.com</t>
  </si>
  <si>
    <t>https://www.linkedin.com/company/hrduo</t>
  </si>
  <si>
    <t>info@hrduo.com</t>
  </si>
  <si>
    <t>Salica, Puma Private Equity</t>
  </si>
  <si>
    <t>Jerome Forde</t>
  </si>
  <si>
    <t>jerome.forde@hrduo.com</t>
  </si>
  <si>
    <t>https://www.linkedin.com/in/jerome--forde/</t>
  </si>
  <si>
    <t>BlackBoxStocks</t>
  </si>
  <si>
    <t>Analytics, Financial Services, Software</t>
  </si>
  <si>
    <t>BlackBoxStocks is a financial technology hybrid platform offering real-time proprietary analytics for stock and options traders.</t>
  </si>
  <si>
    <t>blackboxstocks.com</t>
  </si>
  <si>
    <t>https://www.linkedin.com/company/15174718</t>
  </si>
  <si>
    <t>info@blackboxstocks.com</t>
  </si>
  <si>
    <t>972-726-9203</t>
  </si>
  <si>
    <t>Quadrofoglio, Feenix Venture Partners LLC</t>
  </si>
  <si>
    <t>$64.6M</t>
  </si>
  <si>
    <t>Gust C. Kepler</t>
  </si>
  <si>
    <t>gust@blackboxstocks.com</t>
  </si>
  <si>
    <t>https://www.linkedin.com/in/gust-c-kepler-b47a223/</t>
  </si>
  <si>
    <t>Revv-Up</t>
  </si>
  <si>
    <t>Automotive, Transportation</t>
  </si>
  <si>
    <t>Accelerating revenue growth at dealership service centers.</t>
  </si>
  <si>
    <t>thelasso.com</t>
  </si>
  <si>
    <t>https://www.linkedin.com/company/thelasso</t>
  </si>
  <si>
    <t>contact@revv-up.com</t>
  </si>
  <si>
    <t>1-877-633-9060</t>
  </si>
  <si>
    <t>Crosslink Capital, Manresa Ventures</t>
  </si>
  <si>
    <t>Nate Mihalovich</t>
  </si>
  <si>
    <t>nmihalovich@thelasso.com</t>
  </si>
  <si>
    <t>https://www.linkedin.com/in/natemihalovich/</t>
  </si>
  <si>
    <t>NovoNutrients</t>
  </si>
  <si>
    <t>Engineering, Finance, Information Technology, Management, Marketing, Medical &amp; Science, Operations, Product</t>
  </si>
  <si>
    <t>Animal Feed, Aquaculture, Biotechnology, Food and Beverage</t>
  </si>
  <si>
    <t>NovoNutrients is working to turn waste CO2 into high-value, low-cost proteins and oils for aquaculture and beyond.</t>
  </si>
  <si>
    <t>novonutrients.com</t>
  </si>
  <si>
    <t>https://www.linkedin.com/company/novonutrients/</t>
  </si>
  <si>
    <t>CM Venture Capital, Woodside Energy, Woodside Energy, SPACE-F, Happiness Capital, US Department of Energy</t>
  </si>
  <si>
    <t>Comet</t>
  </si>
  <si>
    <t>Apparel, Fashion, Retail, Shoes</t>
  </si>
  <si>
    <t>Comet is a sneaker brand that manufactures products for both men and women.</t>
  </si>
  <si>
    <t>wearcomet.com</t>
  </si>
  <si>
    <t>https://www.linkedin.com/company/thecometuniverse/</t>
  </si>
  <si>
    <t>hello@wearcomet.com</t>
  </si>
  <si>
    <t>Dishant Daryani</t>
  </si>
  <si>
    <t>dishant@wearcomet.com</t>
  </si>
  <si>
    <t>https://www.linkedin.com/in/dishant-daryani-3040b262/</t>
  </si>
  <si>
    <t>Endless Health</t>
  </si>
  <si>
    <t>Health Care, Health Diagnostics, Medical, Medical Device, Personal Health, Wellness</t>
  </si>
  <si>
    <t>Where technology meets humanity for a healthier heart</t>
  </si>
  <si>
    <t>endless.health</t>
  </si>
  <si>
    <t>https://www.linkedin.com/company/endless-health</t>
  </si>
  <si>
    <t>cooper@endless.health</t>
  </si>
  <si>
    <t>Cooper Galvin</t>
  </si>
  <si>
    <t>https://www.linkedin.com/in/907-cooper-galvin/</t>
  </si>
  <si>
    <t>New Jersey Transit</t>
  </si>
  <si>
    <t>New Jersey Transit is a public transportation corporation.</t>
  </si>
  <si>
    <t>njtransit.com</t>
  </si>
  <si>
    <t>https://www.linkedin.com/company/nj-transit</t>
  </si>
  <si>
    <t>vebaker@njtransit.com</t>
  </si>
  <si>
    <t>(973) 879-3686</t>
  </si>
  <si>
    <t>Federal Transit Administration</t>
  </si>
  <si>
    <t>Kevin Corbett</t>
  </si>
  <si>
    <t>kcorbett@njtransit.com</t>
  </si>
  <si>
    <t>https://www.linkedin.com/in/kevin-corbett-77118225a/</t>
  </si>
  <si>
    <t>Phaidra</t>
  </si>
  <si>
    <t>Artificial Intelligence (AI), Industrial Automation, Information Technology, Machine Learning</t>
  </si>
  <si>
    <t>Phaidra provides AI and ML solutions to accelerate performance in large-scale industries.</t>
  </si>
  <si>
    <t>phaidra.ai</t>
  </si>
  <si>
    <t>https://www.linkedin.com/company/phaidra-ai/</t>
  </si>
  <si>
    <t>inquire@phaidra.ai</t>
  </si>
  <si>
    <t>Index Ventures, Starshot Capital, Flying Fish Partners</t>
  </si>
  <si>
    <t>Jim Gao</t>
  </si>
  <si>
    <t>jim.gao@phaidra.ai</t>
  </si>
  <si>
    <t>https://www.linkedin.com/in/jimgao/</t>
  </si>
  <si>
    <t>MATR Foods</t>
  </si>
  <si>
    <t>Food and Beverage, Food Processing, Organic Food</t>
  </si>
  <si>
    <t>MATR Foods is a food-tech startup that provides fungi-based food ingredients.</t>
  </si>
  <si>
    <t>matrfoods.com</t>
  </si>
  <si>
    <t>https://www.linkedin.com/company/matrfoods</t>
  </si>
  <si>
    <t>hello@matrfoods.com</t>
  </si>
  <si>
    <t>Novo Holdings, EIT Food, BioInnovation Institute</t>
  </si>
  <si>
    <t>Randi Wahlsten</t>
  </si>
  <si>
    <t>randi@matrfoods.com</t>
  </si>
  <si>
    <t>https://www.linkedin.com/in/randi-wahlsten-285115/</t>
  </si>
  <si>
    <t>Vida</t>
  </si>
  <si>
    <t>Artificial Intelligence (AI), Collaboration, Information Technology, Messaging, Telecommunications</t>
  </si>
  <si>
    <t>AI conversational voice and messaging agents for individuals, businesses, and developers.</t>
  </si>
  <si>
    <t>vida.io</t>
  </si>
  <si>
    <t>https://www.linkedin.com/company/vida-global/</t>
  </si>
  <si>
    <t>833-588-8432</t>
  </si>
  <si>
    <t>StillMark</t>
  </si>
  <si>
    <t>Lyle Pratt</t>
  </si>
  <si>
    <t>lylepratt@vida.io</t>
  </si>
  <si>
    <t>https://www.linkedin.com/in/lylepratt/</t>
  </si>
  <si>
    <t>Pivot Robots</t>
  </si>
  <si>
    <t>Pivot Robots creates software to address the next level of manufacturing automation.</t>
  </si>
  <si>
    <t>pivotrobots.com</t>
  </si>
  <si>
    <t>https://www.linkedin.com/company/pivot-robots</t>
  </si>
  <si>
    <t>NuVentures, Y Combinator</t>
  </si>
  <si>
    <t>Siddharth Girdhar</t>
  </si>
  <si>
    <t>siddharth@pivotrobots.com</t>
  </si>
  <si>
    <t>https://www.linkedin.com/in/siddharthgir/</t>
  </si>
  <si>
    <t>Ferretly</t>
  </si>
  <si>
    <t>Finance, Information Technology, Management, Marketing, Operations</t>
  </si>
  <si>
    <t>Artificial Intelligence (AI), Human Resources, Information Technology, Machine Learning, Software</t>
  </si>
  <si>
    <t>Easton, Maryland, United States</t>
  </si>
  <si>
    <t>Eliminate your digital blind spots with Ferrety's AI-powered social media screening platform</t>
  </si>
  <si>
    <t>ferretly.com</t>
  </si>
  <si>
    <t>https://www.linkedin.com/company/ferretly</t>
  </si>
  <si>
    <t>darrin@ferretly.com</t>
  </si>
  <si>
    <t>Bull City Venture Partners</t>
  </si>
  <si>
    <t>Darrin Lipscomb</t>
  </si>
  <si>
    <t>https://www.linkedin.com/in/darrinjlipscomb/</t>
  </si>
  <si>
    <t>CAL Bank</t>
  </si>
  <si>
    <t>Engineering, Human Resources, Information Technology, Marketing, Operations, Sales</t>
  </si>
  <si>
    <t>Accra, Greater Accra, Ghana</t>
  </si>
  <si>
    <t>CAL Bank provides a range of banking and financial solutions to large corporations, small and medium-sized enterprises.</t>
  </si>
  <si>
    <t>calbank.net</t>
  </si>
  <si>
    <t>https://in.linkedin.com/company/cal-bank-limited</t>
  </si>
  <si>
    <t>Arise, Development Partners International, Musa Capital</t>
  </si>
  <si>
    <t>Phillip Owiredu</t>
  </si>
  <si>
    <t>powiredu@calbank.net</t>
  </si>
  <si>
    <t>https://pitchbook.com/profiles/company/114988-69#funding:~:text=Philip%20Owiredu,Director%20%26%20Board%20Member</t>
  </si>
  <si>
    <t>Tough Leaf</t>
  </si>
  <si>
    <t>Engineering, Information Technology, Sales</t>
  </si>
  <si>
    <t>B2B, Construction, Procurement, Professional Networking, SaaS</t>
  </si>
  <si>
    <t>AI Powered Platform to Match Contractors with Diverse Firms</t>
  </si>
  <si>
    <t>toughleaf.com</t>
  </si>
  <si>
    <t>https://www.linkedin.com/company/toughleaf</t>
  </si>
  <si>
    <t>wissam@toughleaf.com</t>
  </si>
  <si>
    <t>512-517-7299</t>
  </si>
  <si>
    <t>Wissam Akra</t>
  </si>
  <si>
    <t>https://www.linkedin.com/in/mwakra/</t>
  </si>
  <si>
    <t>Hapbee Technologies</t>
  </si>
  <si>
    <t>Electronics, Health Care, Wearables</t>
  </si>
  <si>
    <t>Hapbee Technologies offers a wearable technology solution to guide the mind and body to the desired mental state.</t>
  </si>
  <si>
    <t>hapbee.com</t>
  </si>
  <si>
    <t>https://www.linkedin.com/company/hapbee/</t>
  </si>
  <si>
    <t>support@hapbee.com</t>
  </si>
  <si>
    <t>Yona Shtern</t>
  </si>
  <si>
    <t>yona@hapbee.com</t>
  </si>
  <si>
    <t>https://www.linkedin.com/in/yonashtern/</t>
  </si>
  <si>
    <t>Tivita</t>
  </si>
  <si>
    <t>FinTech, Health Care, Software</t>
  </si>
  <si>
    <t>Barueri, Sao Paulo, Brazil</t>
  </si>
  <si>
    <t>Operating System for Healthcare Providers</t>
  </si>
  <si>
    <t>tivita.ai</t>
  </si>
  <si>
    <t>https://www.linkedin.com/company/tivita</t>
  </si>
  <si>
    <t>ola@tivita.ai</t>
  </si>
  <si>
    <t>FinTech Collective</t>
  </si>
  <si>
    <t>Claudio Franco</t>
  </si>
  <si>
    <t>claudio@tivita.ai</t>
  </si>
  <si>
    <t>https://www.linkedin.com/in/claudiofranco/</t>
  </si>
  <si>
    <t>Overview Energy</t>
  </si>
  <si>
    <t>Aerospace, Hardware, Satellite Communication</t>
  </si>
  <si>
    <t>Stealth aerospace startup.</t>
  </si>
  <si>
    <t>overviewenergy.com</t>
  </si>
  <si>
    <t>https://www.linkedin.com/company/overviewenergy/</t>
  </si>
  <si>
    <t>Andrew Cantino</t>
  </si>
  <si>
    <t>acantino@overviewenergy.com</t>
  </si>
  <si>
    <t>https://www.linkedin.com/in/cantino/</t>
  </si>
  <si>
    <t>NextNav</t>
  </si>
  <si>
    <t>Electronics, Location Based Services, Mobile, Navigation, Telecommunications, Wireless</t>
  </si>
  <si>
    <t>NextNav operates a platform intended to offer indoor location services and applications.</t>
  </si>
  <si>
    <t>nextnav.com</t>
  </si>
  <si>
    <t>https://www.linkedin.com/company/nextnav-llc/</t>
  </si>
  <si>
    <t>info@nextnav.com</t>
  </si>
  <si>
    <t>(703)847-0684</t>
  </si>
  <si>
    <t>Fortress Investment Group, New Enterprise Associates, Oak Investment Partners, Goldman Sachs Investment Partners</t>
  </si>
  <si>
    <t>Mariam Sorond</t>
  </si>
  <si>
    <t>msorond@nextnav.com</t>
  </si>
  <si>
    <t>https://www.linkedin.com/in/msorond/</t>
  </si>
  <si>
    <t>METUB Network</t>
  </si>
  <si>
    <t>Creative Agency, Internet, Media and Entertainment, Social Media, Video, Video Games</t>
  </si>
  <si>
    <t>METUB Network is the leading video and talent network in Vietnam, managing 3000+ channels on YouTube and generate 4+ billion views monthly.</t>
  </si>
  <si>
    <t>metub.net</t>
  </si>
  <si>
    <t>https://www.linkedin.com/company/metub-network/</t>
  </si>
  <si>
    <t>support@metub.net</t>
  </si>
  <si>
    <t>(843)822-9389</t>
  </si>
  <si>
    <t>Phuong Ha</t>
  </si>
  <si>
    <t>phuong@metub.net</t>
  </si>
  <si>
    <t>https://www.linkedin.com/in/phuonghavn/</t>
  </si>
  <si>
    <t>Stayway</t>
  </si>
  <si>
    <t>Content, Hospitality</t>
  </si>
  <si>
    <t>Stayway is operating the world's largest hotel and vacation facility search and comparison site.</t>
  </si>
  <si>
    <t>stayway.jp</t>
  </si>
  <si>
    <t>https://www.linkedin.com/company/stayway-corp</t>
  </si>
  <si>
    <t>Jun Sato</t>
  </si>
  <si>
    <t>j-sato@stayway.jp</t>
  </si>
  <si>
    <t>https://www.linkedin.com/in/%E6%B7%B3-%E4%BD%90%E8%97%A4-1877aa51/</t>
  </si>
  <si>
    <t>LUPA Technology</t>
  </si>
  <si>
    <t>Artificial Intelligence (AI), Big Data, Construction, Legal Tech, Machine Learning</t>
  </si>
  <si>
    <t>SaaS, AI Driven eDiscovery Data Analytics Platform for Construction and Legal Industries</t>
  </si>
  <si>
    <t>lupa.technology</t>
  </si>
  <si>
    <t>https://www.linkedin.com/company/81468481/admin/dashboard</t>
  </si>
  <si>
    <t>ceo@lupa.technology</t>
  </si>
  <si>
    <t>+1.347.833.0854</t>
  </si>
  <si>
    <t>South Central Ventures</t>
  </si>
  <si>
    <t>Vladimir Milovanovic</t>
  </si>
  <si>
    <t>vladimir@lupa.technology</t>
  </si>
  <si>
    <t>https://www.linkedin.com/in/vladimir-milovanovic-1a43583/</t>
  </si>
  <si>
    <t>hello.app</t>
  </si>
  <si>
    <t>Software, Web3</t>
  </si>
  <si>
    <t>Decentralized Super App</t>
  </si>
  <si>
    <t>https://www.linkedin.com/company/hellostorage/</t>
  </si>
  <si>
    <t>team@hello.app</t>
  </si>
  <si>
    <t>Álvaro Pintado</t>
  </si>
  <si>
    <t>https://www.linkedin.com/in/alvaropintado/</t>
  </si>
  <si>
    <t>Mindsite</t>
  </si>
  <si>
    <t>Analytics, E-Commerce, Internet</t>
  </si>
  <si>
    <t>Mindsite enables eCommerce professionals to boost their online sales by tracking and analyzing eCommerce.</t>
  </si>
  <si>
    <t>themindsite.com</t>
  </si>
  <si>
    <t>https://www.linkedin.com/company/themindsite/</t>
  </si>
  <si>
    <t>info@themindsite.com</t>
  </si>
  <si>
    <t>+90 531 628 88 80</t>
  </si>
  <si>
    <t>Finberg, Maxis</t>
  </si>
  <si>
    <t>İsmail Arapzade</t>
  </si>
  <si>
    <t>ismail@themindsite.com</t>
  </si>
  <si>
    <t>https://www.linkedin.com/in/ismail-arapzade-2365b883/</t>
  </si>
  <si>
    <t>Compute Labs</t>
  </si>
  <si>
    <t>Blockchain, Decentralized Finance (DeFi), Information Services</t>
  </si>
  <si>
    <t>Computer Labs provides democratizing access to the computer sector through the use of blockchain technology.</t>
  </si>
  <si>
    <t>computelabs.ai</t>
  </si>
  <si>
    <t>https://www.linkedin.com/company/computelabs-ai</t>
  </si>
  <si>
    <t>Protocol Labs</t>
  </si>
  <si>
    <t>Albert Z.</t>
  </si>
  <si>
    <t>a@computelabs.ai</t>
  </si>
  <si>
    <t>https://www.linkedin.com/in/az0502/</t>
  </si>
  <si>
    <t>Mixed-Signal Devices</t>
  </si>
  <si>
    <t>Infrastructure, Semiconductor, Wireless</t>
  </si>
  <si>
    <t>Mixed-Signal Devices is a privately held company that develops radar sensors intended to blend analog and digital signals.</t>
  </si>
  <si>
    <t>mixed-signal.com</t>
  </si>
  <si>
    <t>https://www.linkedin.com/company/mixed-signal-devices-inc</t>
  </si>
  <si>
    <t>info@mixed-signal.com</t>
  </si>
  <si>
    <t>949-679-9080</t>
  </si>
  <si>
    <t>Avi Madisetti</t>
  </si>
  <si>
    <t>avi@mixed-signal.com</t>
  </si>
  <si>
    <t>https://www.linkedin.com/in/avi-madisetti-bb6306/</t>
  </si>
  <si>
    <t>altrove AI</t>
  </si>
  <si>
    <t>Advanced Materials</t>
  </si>
  <si>
    <t>Better alternatives to critical materials</t>
  </si>
  <si>
    <t>altrove.ai</t>
  </si>
  <si>
    <t>https://fr.linkedin.com/company/altrove-ai</t>
  </si>
  <si>
    <t>thibaud.martin@altrove.ai</t>
  </si>
  <si>
    <t>Contrarian Ventures, Emblem</t>
  </si>
  <si>
    <t>Thibaud Martin</t>
  </si>
  <si>
    <t>https://www.linkedin.com/in/thibaudm/?locale=fr_FR</t>
  </si>
  <si>
    <t>Canoe</t>
  </si>
  <si>
    <t>Engineering, Human Resources, Information Technology, Legal, Management, Marketing, Operations, Product, Sales</t>
  </si>
  <si>
    <t>Analytics, Artificial Intelligence (AI), Big Data, Business Intelligence, Data Management, FinTech, Machine Learning, SaaS</t>
  </si>
  <si>
    <t>Canoe develops an AI technology to help alternative investment firms streamline their data management processes.</t>
  </si>
  <si>
    <t>canoeintelligence.com</t>
  </si>
  <si>
    <t>https://www.linkedin.com/company/canoe-intelligence</t>
  </si>
  <si>
    <t>info@canoeintelligence.com</t>
  </si>
  <si>
    <t>+1 646.992.4375</t>
  </si>
  <si>
    <t>Goldman Sachs Asset Management, F-Prime Capital, The Carlyle Group, Nasdaq Ventures</t>
  </si>
  <si>
    <t>Jason Eiswerth</t>
  </si>
  <si>
    <t>jason@canoeintelligence.com</t>
  </si>
  <si>
    <t>https://www.linkedin.com/in/jason-eiswerth-5978711/</t>
  </si>
  <si>
    <t>Kinto</t>
  </si>
  <si>
    <t>Kinto is the KYC'ed Layer 2 capable of supporting both modern financial institutions.</t>
  </si>
  <si>
    <t>kinto.xyz</t>
  </si>
  <si>
    <t>https://www.linkedin.com/company/mamori-labs</t>
  </si>
  <si>
    <t>ParaFi Capital, SALT Fund, The Spartan Group, SALT Fund</t>
  </si>
  <si>
    <t>Ramon Recuero</t>
  </si>
  <si>
    <t>ramon@kinto.xyz</t>
  </si>
  <si>
    <t>https://www.linkedin.com/in/ramonrecuero/</t>
  </si>
  <si>
    <t>Also Known As Mamori Labs</t>
  </si>
  <si>
    <t>Exyn Technologies</t>
  </si>
  <si>
    <t>Engineering, Human Resources, Information Technology, Operations, Product</t>
  </si>
  <si>
    <t>Drones, Navigation, Robotics</t>
  </si>
  <si>
    <t>Exyn Technologies is a developer of autonomous aerial robot systems.</t>
  </si>
  <si>
    <t>exyn.com</t>
  </si>
  <si>
    <t>https://www.linkedin.com/company/exyn-technologies-inc</t>
  </si>
  <si>
    <t>hello@exyntechnologies.com</t>
  </si>
  <si>
    <t>(215)999-0225</t>
  </si>
  <si>
    <t>Reliance Strategic Business Ventures, Ben Franklin Technology Partners of Southeastern Pennsylvania, Centricus, IP Group</t>
  </si>
  <si>
    <t>Nader Elm</t>
  </si>
  <si>
    <t>nader.elm@exyn.com</t>
  </si>
  <si>
    <t>https://www.linkedin.com/in/naderelm/</t>
  </si>
  <si>
    <t>EndoRon Medical</t>
  </si>
  <si>
    <t>Endoron Medical develops an endovascular suture, like device for an effective treatment of abdominal aortic aneurysm.</t>
  </si>
  <si>
    <t>endoronmedical.com</t>
  </si>
  <si>
    <t>https://www.linkedin.com/company/endoronmedical/</t>
  </si>
  <si>
    <t>info@endoronmedical.com</t>
  </si>
  <si>
    <t>972-3-6464204</t>
  </si>
  <si>
    <t>IP Group, European Innovation Council, MedTech Innovator, Sofinnova Partners</t>
  </si>
  <si>
    <t>Ronit Harpaz</t>
  </si>
  <si>
    <t>ronit@endoronmedical.com</t>
  </si>
  <si>
    <t>https://www.linkedin.com/in/ronitharpaz/</t>
  </si>
  <si>
    <t>Moffin</t>
  </si>
  <si>
    <t>Data Integration, Identity Management, Risk Management, SaaS</t>
  </si>
  <si>
    <t>Moffin is a platform that enables companies to collect and evaluate data of other companies and individuals.</t>
  </si>
  <si>
    <t>moffin.com</t>
  </si>
  <si>
    <t>https://www.linkedin.com/company/moffin</t>
  </si>
  <si>
    <t>hola@moffin.mx</t>
  </si>
  <si>
    <t>Accion Venture Lab, Chile Ventures</t>
  </si>
  <si>
    <t>Santiago Aceves</t>
  </si>
  <si>
    <t>santiago@moffin.com</t>
  </si>
  <si>
    <t>https://www.linkedin.com/in/santiagoac/</t>
  </si>
  <si>
    <t>CareVet</t>
  </si>
  <si>
    <t>Engineering, Finance, Human Resources, Legal, Management, Marketing, Medical &amp; Science, Operations, Sales</t>
  </si>
  <si>
    <t>Finance, Health Care, Veterinary</t>
  </si>
  <si>
    <t>CareVet helps veterinary hospitals with procurement, finance, HR, marketing, payroll, health, wellness and accounting services.</t>
  </si>
  <si>
    <t>carevethealth.com</t>
  </si>
  <si>
    <t>https://www.linkedin.com/company/carevet-health</t>
  </si>
  <si>
    <t>BDT &amp; MSD Partners, Comvest Credit Partners</t>
  </si>
  <si>
    <t>Greg Siwak</t>
  </si>
  <si>
    <t>gsiwak@carevethealth.com</t>
  </si>
  <si>
    <t>https://www.linkedin.com/in/greg-siwak-693a9612/</t>
  </si>
  <si>
    <t>The Hyoosik</t>
  </si>
  <si>
    <t>Property Management, Real Estate, Rental Property, Residential</t>
  </si>
  <si>
    <t>The Hyoosik is a business specializing in the small and medium-sized lodging.</t>
  </si>
  <si>
    <t>thehyoosik.com</t>
  </si>
  <si>
    <t>info@thehyoosik.com</t>
  </si>
  <si>
    <t>+82 1688-9192</t>
  </si>
  <si>
    <t>Cluby</t>
  </si>
  <si>
    <t>Cluby is a technology platform that provides restaurants with the best tools for managing and communicating with loyal consumers.</t>
  </si>
  <si>
    <t>cluby.com</t>
  </si>
  <si>
    <t>https://www.linkedin.com/company/clubycom</t>
  </si>
  <si>
    <t>Vendep Capital</t>
  </si>
  <si>
    <t>Kalle Ek</t>
  </si>
  <si>
    <t>kalle@cluby.com</t>
  </si>
  <si>
    <t>https://www.linkedin.com/in/kalleek/</t>
  </si>
  <si>
    <t>FIBRA Macquarie</t>
  </si>
  <si>
    <t>Industrial, Real Estate, Real Estate Investment, Retail</t>
  </si>
  <si>
    <t>FIBRA Macquarie is an industrial and retail real estate investment service provider company.</t>
  </si>
  <si>
    <t>fibramacquarie.com</t>
  </si>
  <si>
    <t>fibramq@macquarie.com</t>
  </si>
  <si>
    <t>52-559-178-7700</t>
  </si>
  <si>
    <t>International Finance Corporation, BBVA en México</t>
  </si>
  <si>
    <t>Simon Hanna</t>
  </si>
  <si>
    <t>simon.hanna@macquarie.com</t>
  </si>
  <si>
    <t>https://www.fibramacquarie.com/en/about-us/our-team.html#:~:text=Simon%20Hanna&amp;text=Mr.,Executive%20Officer%20of%20FIBRA%20Macquarie.</t>
  </si>
  <si>
    <t>Versiro</t>
  </si>
  <si>
    <t>Real Time, Software</t>
  </si>
  <si>
    <t>Versiro is a real-time, multi-market decision support platform for electrical power assets.</t>
  </si>
  <si>
    <t>versiro.com</t>
  </si>
  <si>
    <t>https://www.linkedin.com/company/versiro</t>
  </si>
  <si>
    <t>contact@versiro.com</t>
  </si>
  <si>
    <t>928 924 254</t>
  </si>
  <si>
    <t>Alliance VC</t>
  </si>
  <si>
    <t>Simon Risanger</t>
  </si>
  <si>
    <t>simon@versiro.com</t>
  </si>
  <si>
    <t>https://www.linkedin.com/in/simon-risanger/</t>
  </si>
  <si>
    <t>SciRhom</t>
  </si>
  <si>
    <t>Martinsried, Bayern, Germany</t>
  </si>
  <si>
    <t>SciRhom is a biotech enterprise that translate advanced scientific findings into game-changing therapies for autoimmune diseases.</t>
  </si>
  <si>
    <t>scirhom.com</t>
  </si>
  <si>
    <t>https://www.linkedin.com/company/scirhom/</t>
  </si>
  <si>
    <t>info@scirhom.com</t>
  </si>
  <si>
    <t>+49 (0)89 614 2412-31</t>
  </si>
  <si>
    <t>Andera Partners, Hadean Ventures, Kurma Partners, MIG Capital, Wellington Partners, Hospital for Special Surgery, HTGF | High-Tech Gruenderfonds</t>
  </si>
  <si>
    <t>Jan Poth</t>
  </si>
  <si>
    <t>poth@scirhom.com</t>
  </si>
  <si>
    <t>https://www.linkedin.com/in/jan-poth-a79424136/</t>
  </si>
  <si>
    <t>Montefiore Medical Center</t>
  </si>
  <si>
    <t>Health Care, Hospital, Medical, Pharmaceutical</t>
  </si>
  <si>
    <t>Bronx, New York, United States</t>
  </si>
  <si>
    <t>Montefiore is a premier academic medical center nationally renowned for its clinical excellence</t>
  </si>
  <si>
    <t>montefiore.org</t>
  </si>
  <si>
    <t>http://www.linkedin.com/company/montefiore-medical-center</t>
  </si>
  <si>
    <t>info@montefiore.org</t>
  </si>
  <si>
    <t>(718) 920-4321</t>
  </si>
  <si>
    <t>New York State Department of Health, Hyundai Hope On Wheels, American Cancer Society</t>
  </si>
  <si>
    <t>Philip O. Ozuah</t>
  </si>
  <si>
    <t>pozuah@montefiore.org</t>
  </si>
  <si>
    <t>https://www.montefiore.org/philip-o-ozuah-md-phd#:~:text=Dr.%20Philip%20O,Officer%2C%20Montefiore%20Medicine</t>
  </si>
  <si>
    <t>Courier Health</t>
  </si>
  <si>
    <t>Courier Health develops a patient engagement platform designed to deliver personalized experiences from end to end.</t>
  </si>
  <si>
    <t>courierhealth.com</t>
  </si>
  <si>
    <t>https://www.linkedin.com/company/courierhealth/</t>
  </si>
  <si>
    <t>compliance@courierhealth.com</t>
  </si>
  <si>
    <t>Danny Sigurdson</t>
  </si>
  <si>
    <t>danny@courierhealth.com</t>
  </si>
  <si>
    <t>https://www.linkedin.com/in/dsigurdson/</t>
  </si>
  <si>
    <t>Pi Squared</t>
  </si>
  <si>
    <t>Pi Squared enables trustless remote computing, AI, and interoperable smart contracts for any blockchain or dApp.</t>
  </si>
  <si>
    <t>pi2.network</t>
  </si>
  <si>
    <t>https://www.linkedin.com/company/pi-squared-inc/about/</t>
  </si>
  <si>
    <t>Grigore Rosu</t>
  </si>
  <si>
    <t>grigore.rosu@pi2.network</t>
  </si>
  <si>
    <t>https://www.linkedin.com/in/grigorerosu/</t>
  </si>
  <si>
    <t>Idaho National Laboratory</t>
  </si>
  <si>
    <t>Biofuel, Energy, Homeland Security, Information Technology</t>
  </si>
  <si>
    <t>Idaho National Laboratory USDOE is a research laboratory focused on the development, demonstration, and deployment of nuclear energy.</t>
  </si>
  <si>
    <t>inl.gov</t>
  </si>
  <si>
    <t>https://www.linkedin.com/company/12293</t>
  </si>
  <si>
    <t>socialmedia@inl.gov</t>
  </si>
  <si>
    <t>+1 866 495 7440</t>
  </si>
  <si>
    <t>US Department of Energy, U.S. Department of Homeland Security</t>
  </si>
  <si>
    <t>John Wagner</t>
  </si>
  <si>
    <t>john.wagner@inl.gov</t>
  </si>
  <si>
    <t>https://www.linkedin.com/in/john-wagner-b3822350/</t>
  </si>
  <si>
    <t>Kindly Human</t>
  </si>
  <si>
    <t>Human Resources, mHealth, Wellness</t>
  </si>
  <si>
    <t>Kindly Human is an HR technology company providing individualized, empathetic peer support for employees.</t>
  </si>
  <si>
    <t>kindlyhuman.com</t>
  </si>
  <si>
    <t>https://www.linkedin.com/company/hellokindlyhuman/</t>
  </si>
  <si>
    <t>hello@kindlyhuman.com</t>
  </si>
  <si>
    <t>Cole Egger</t>
  </si>
  <si>
    <t>cole.egger@kindlyhuman.com</t>
  </si>
  <si>
    <t>https://www.linkedin.com/in/cole-egger/</t>
  </si>
  <si>
    <t>MetaWealth</t>
  </si>
  <si>
    <t>Commercial Real Estate, Financial Services, Real Estate Investment</t>
  </si>
  <si>
    <t>Decentralized Real Estate Investing, for Everyone.</t>
  </si>
  <si>
    <t>MetaWealth.co</t>
  </si>
  <si>
    <t>https://www.linkedin.com/company/83058582/</t>
  </si>
  <si>
    <t>support@metawealth.com</t>
  </si>
  <si>
    <t>Amr Adawi</t>
  </si>
  <si>
    <t>amr@metawealth.co</t>
  </si>
  <si>
    <t>https://www.linkedin.com/in/amr-adawi-0b328165/</t>
  </si>
  <si>
    <t>Lua Health</t>
  </si>
  <si>
    <t>Lua Health utilizes advanced AI to empower organizations and their employees by proactively identifying</t>
  </si>
  <si>
    <t>luahealth.io</t>
  </si>
  <si>
    <t>https://www.linkedin.com/company/lua-healthcare</t>
  </si>
  <si>
    <t>info@luahealth.io</t>
  </si>
  <si>
    <t>Enterprise Ireland, Growing Capital</t>
  </si>
  <si>
    <t>Fionn Delahunty</t>
  </si>
  <si>
    <t>fionn@luahealth.io</t>
  </si>
  <si>
    <t>https://www.linkedin.com/in/fionndelahunty/</t>
  </si>
  <si>
    <t>Poen</t>
  </si>
  <si>
    <t>Battery, Manufacturing</t>
  </si>
  <si>
    <t>Gunpo, Kyonggi-do, South Korea</t>
  </si>
  <si>
    <t>Poen is a venture company of hyundai motors that focuses on battery upcycling using technology.</t>
  </si>
  <si>
    <t>poen.co.kr</t>
  </si>
  <si>
    <t>nsh@poen.co.kr</t>
  </si>
  <si>
    <t>+82 031 429 7139</t>
  </si>
  <si>
    <t>Sungjin Choi</t>
  </si>
  <si>
    <t>schoi@poen.co.kr</t>
  </si>
  <si>
    <t>https://poen.co.kr/en/</t>
  </si>
  <si>
    <t>EVOS Energy</t>
  </si>
  <si>
    <t>Automotive, Electric Vehicle, Energy</t>
  </si>
  <si>
    <t>EVOS Energy is a startup specialising in fleet energy management and charging for electric vehicles.</t>
  </si>
  <si>
    <t>evos.com.au</t>
  </si>
  <si>
    <t>https://au.linkedin.com/company/evos-technology</t>
  </si>
  <si>
    <t>sayhi@evos.com.au</t>
  </si>
  <si>
    <t>Autostrada</t>
  </si>
  <si>
    <t>Marcelo Salgado</t>
  </si>
  <si>
    <t>marcelo@evos.com.au</t>
  </si>
  <si>
    <t>https://www.linkedin.com/in/marcelosalgado/</t>
  </si>
  <si>
    <t>OpenFi</t>
  </si>
  <si>
    <t>OpenFi's purpose is to use AI to transform and empower consumer engagements.</t>
  </si>
  <si>
    <t>openfi.tech</t>
  </si>
  <si>
    <t>https://www.linkedin.com/company/openfi-tech/</t>
  </si>
  <si>
    <t>Bijan Morvaridi</t>
  </si>
  <si>
    <t>Christos Votsis</t>
  </si>
  <si>
    <t>christos@openfi.tech</t>
  </si>
  <si>
    <t>https://www.linkedin.com/in/christosvotsis/</t>
  </si>
  <si>
    <t>Prospera Energy</t>
  </si>
  <si>
    <t>Prospera Energy is a public corporation that deals with exploration, development, and the production of oil and natural gas.</t>
  </si>
  <si>
    <t>prosperaenergy.com</t>
  </si>
  <si>
    <t>https://www.linkedin.com/company/prospera-energy/?originalSubdomain=in</t>
  </si>
  <si>
    <t>admin@prosperaenergy.com</t>
  </si>
  <si>
    <t>1 (403) 457-9010</t>
  </si>
  <si>
    <t>Samuel David</t>
  </si>
  <si>
    <t>sam@prosperaenergy.com</t>
  </si>
  <si>
    <t>https://www.linkedin.com/in/samuel-david-davaraj-a406725b/</t>
  </si>
  <si>
    <t>CapitalRise</t>
  </si>
  <si>
    <t>Property Management, PropTech, Real Estate, Real Estate Investment</t>
  </si>
  <si>
    <t>CapitalRise is a Property Investment Platform.</t>
  </si>
  <si>
    <t>capitalrise.com</t>
  </si>
  <si>
    <t>https://www.linkedin.com/company/capitalrise</t>
  </si>
  <si>
    <t>customercare@capitalrise.com</t>
  </si>
  <si>
    <t>Revolt Ventures</t>
  </si>
  <si>
    <t>Alex Michelin</t>
  </si>
  <si>
    <t>am@capitalrise.com</t>
  </si>
  <si>
    <t>https://www.linkedin.com/in/alex-michelin-84263b/</t>
  </si>
  <si>
    <t>Medical College of Wisconsin</t>
  </si>
  <si>
    <t>1893-01-01</t>
  </si>
  <si>
    <t>Education, Higher Education, Medical</t>
  </si>
  <si>
    <t>Medical College of Wisconsin is a school in Milwaukee.</t>
  </si>
  <si>
    <t>mcw.edu</t>
  </si>
  <si>
    <t>https://www.linkedin.com/company/medical-college-of-wisconsin</t>
  </si>
  <si>
    <t>acadreg@mcw.edu</t>
  </si>
  <si>
    <t>(414) 955-8225</t>
  </si>
  <si>
    <t>US Department of Commerce, Economic Development Administation, National Institutes of Health, Paula and Rodger Riney Foundation</t>
  </si>
  <si>
    <t>John Raymond</t>
  </si>
  <si>
    <t>jraymond@mcw.edu</t>
  </si>
  <si>
    <t>https://www.linkedin.com/in/john-raymond-b458544/</t>
  </si>
  <si>
    <t>Solidroad</t>
  </si>
  <si>
    <t>Solidroad is an innovative AI-powered platform dedicated to revolutionizing hiring, onboarding, and training for enterprises.</t>
  </si>
  <si>
    <t>solidroad.com</t>
  </si>
  <si>
    <t>https://www.linkedin.com/company/solidroad</t>
  </si>
  <si>
    <t>Mark Hughes</t>
  </si>
  <si>
    <t>mark@solidroad.com</t>
  </si>
  <si>
    <t>https://www.linkedin.com/in/mark-hughes-a36915a7/</t>
  </si>
  <si>
    <t>Niva</t>
  </si>
  <si>
    <t>Niva is a global business identity platform used to build trust in businesses across the globe.</t>
  </si>
  <si>
    <t>niva.co</t>
  </si>
  <si>
    <t>https://www.linkedin.com/company/withniva</t>
  </si>
  <si>
    <t>Gradient Ventures</t>
  </si>
  <si>
    <t>Abhinav Rai</t>
  </si>
  <si>
    <t>abhinav@niva.co</t>
  </si>
  <si>
    <t>https://www.linkedin.com/in/abhinavr95/</t>
  </si>
  <si>
    <t>Bitmagic</t>
  </si>
  <si>
    <t>Bitmagic creates a game concept, builds a background story and creates an immersive 3D world</t>
  </si>
  <si>
    <t>bitmagic.games</t>
  </si>
  <si>
    <t>https://www.linkedin.com/company/bitmagicgames</t>
  </si>
  <si>
    <t>Jani Penttinen</t>
  </si>
  <si>
    <t>jani@bitmagic.games</t>
  </si>
  <si>
    <t>https://www.linkedin.com/in/janipenttinen/</t>
  </si>
  <si>
    <t>Lombard</t>
  </si>
  <si>
    <t>Lombard unlock Bitcoin's potential as a dynamic financial tool</t>
  </si>
  <si>
    <t>lombard.finance</t>
  </si>
  <si>
    <t>https://www.linkedin.com/company/lombardfinance</t>
  </si>
  <si>
    <t>Jacob Phillips</t>
  </si>
  <si>
    <t>jacob@lombard.finance</t>
  </si>
  <si>
    <t>https://www.linkedin.com/in/jacob-phillips-32a437108/</t>
  </si>
  <si>
    <t>dezerv.</t>
  </si>
  <si>
    <t>Deserv offers an integrated portfolio approach to investment, providing higher returns with lower risk.</t>
  </si>
  <si>
    <t>dezerv.in</t>
  </si>
  <si>
    <t>https://www.linkedin.com/company/dezerv-in</t>
  </si>
  <si>
    <t>member@dezerv.in</t>
  </si>
  <si>
    <t>022-48930368</t>
  </si>
  <si>
    <t>PremjiInvest, Accel, Elevation Capital, Matrix Partners India</t>
  </si>
  <si>
    <t>Sandeep Jethwani</t>
  </si>
  <si>
    <t>sandeep@dezerv.in</t>
  </si>
  <si>
    <t>https://www.linkedin.com/in/sandeepjethwani/</t>
  </si>
  <si>
    <t>TruBoard Partners</t>
  </si>
  <si>
    <t>TruBoard Partners is an independent, tech-focused monitoring solutions provider.</t>
  </si>
  <si>
    <t>truboardpartners.com</t>
  </si>
  <si>
    <t>https://www.linkedin.com/company/truboard-partners/about/</t>
  </si>
  <si>
    <t>HDFC Capital Advisors</t>
  </si>
  <si>
    <t>Srickant Rajagopal</t>
  </si>
  <si>
    <t>srickant@truboardpartners.com</t>
  </si>
  <si>
    <t>https://www.linkedin.com/in/srickant/</t>
  </si>
  <si>
    <t>Time Therapeutics</t>
  </si>
  <si>
    <t>Time Therapeutics provides society with treatment for intractable diseases for which there is no fundamental cure.</t>
  </si>
  <si>
    <t>timethera.com</t>
  </si>
  <si>
    <t>518-421-8814</t>
  </si>
  <si>
    <t>Watanabe Toshifumi</t>
  </si>
  <si>
    <t>toshifumi@timethera.com</t>
  </si>
  <si>
    <t>https://timethera.com/en/about/#:~:text=President%20and%20CEO-,WATANABE%20Toshifumi,-Main%20business</t>
  </si>
  <si>
    <t>Garofalo Health Care</t>
  </si>
  <si>
    <t>Health Care, Hospital, Hospitality</t>
  </si>
  <si>
    <t>Roma, Lazio, Italy</t>
  </si>
  <si>
    <t>Garofalo Health Care provides a range of healthcare and social welfare services.</t>
  </si>
  <si>
    <t>garofalohealthcare.com</t>
  </si>
  <si>
    <t>https://www.linkedin.com/company/garofalo-health-care/</t>
  </si>
  <si>
    <t>39-06-684891</t>
  </si>
  <si>
    <t>Maria Laura Garofalo</t>
  </si>
  <si>
    <t>https://www.garofalohealthcare.com/en/ghc/governance/board-of-directors#:~:text=MARIA%20LAURA%20GAROFALO,Chief%20Executive%20Officer</t>
  </si>
  <si>
    <t>AIML-Innovations</t>
  </si>
  <si>
    <t>A company committed to acquiring and advancing Artificial Intelligence/Machine Learning technologies that address urgent societal needs.</t>
  </si>
  <si>
    <t>aiml-innovations.com</t>
  </si>
  <si>
    <t>https://www.linkedin.com/company/aiml-innovations/</t>
  </si>
  <si>
    <t>info@aiml-innovations.com</t>
  </si>
  <si>
    <t>778 405 0882</t>
  </si>
  <si>
    <t>Randy Duguay</t>
  </si>
  <si>
    <t>https://aiml-innovations.com/about-us/#:~:text=Randy%20Duguay,Board%20of%20directors</t>
  </si>
  <si>
    <t>Silicon Mobile Technology</t>
  </si>
  <si>
    <t>Artificial Intelligence (AI), Infrastructure, Software</t>
  </si>
  <si>
    <t>Silicon Mobile Technology is an AI ​​infrastructure company that focuses on large models inference to reduce application costs in AIGCs.</t>
  </si>
  <si>
    <t>Sinovation Ventures</t>
  </si>
  <si>
    <t>iGrow Venture Partners, Eurobank, Silicon Valley Bank UK, dmg ventures, Ventura Capital, European Bank for Reconstruction and Development, Global Brain Corporation, European Bank for Reconstruction and Development, VentureFriends, Grey X Group, 500 Global</t>
  </si>
  <si>
    <t>CheckRed</t>
  </si>
  <si>
    <t>Cloud Security, Cyber Security</t>
  </si>
  <si>
    <t>CheckRed offers a cloud security solution that helps to detect, prioritize, and remediate cloud security risks faster.</t>
  </si>
  <si>
    <t>checkred.com</t>
  </si>
  <si>
    <t>https://www.linkedin.com/company/checkred</t>
  </si>
  <si>
    <t>contact@checkred.com</t>
  </si>
  <si>
    <t>Scott Hammack</t>
  </si>
  <si>
    <t>Pat Clawson</t>
  </si>
  <si>
    <t>pat.clawson@checkred.com</t>
  </si>
  <si>
    <t>https://www.linkedin.com/in/patclawson/</t>
  </si>
  <si>
    <t>CyrusOne</t>
  </si>
  <si>
    <t>Data Center, Information Services, Information Technology, Web Hosting</t>
  </si>
  <si>
    <t>CyrusOne is a data center operator that offers colocation and peering services.</t>
  </si>
  <si>
    <t>cyrusone.com</t>
  </si>
  <si>
    <t>http://www.linkedin.com/company/cyrusone</t>
  </si>
  <si>
    <t>info@cyrusone.com</t>
  </si>
  <si>
    <t>186-629-7876</t>
  </si>
  <si>
    <t>JANA Partners, TD Securities</t>
  </si>
  <si>
    <t>Eric Schwartz</t>
  </si>
  <si>
    <t>eschwartz@cyrusone.com</t>
  </si>
  <si>
    <t>https://www.linkedin.com/in/eric-schwartz-b23492/</t>
  </si>
  <si>
    <t>STEMCELL Technologies</t>
  </si>
  <si>
    <t>Biotechnology, Information Technology, Life Science, Training</t>
  </si>
  <si>
    <t>STEMCELL Technologies offers scientists a range of products and tools to isolate, culture, and assay cells.</t>
  </si>
  <si>
    <t>stemcell.com</t>
  </si>
  <si>
    <t>https://www.linkedin.com/company/stemcell-technologies</t>
  </si>
  <si>
    <t>info@stemcell.com</t>
  </si>
  <si>
    <t>604-877-0713</t>
  </si>
  <si>
    <t>Innovation, Science and Economic Development Canada, BDC Venture Capital, Transition Capital Partners</t>
  </si>
  <si>
    <t>Allen Eaves</t>
  </si>
  <si>
    <t>allen.eaves@stemcell.com</t>
  </si>
  <si>
    <t>https://www.stemcell.com/about-us/letter-from-our-founder#:~:text=Allen%20Eaves%2C%20Founder%2C%20President%2C%20and%20CEO</t>
  </si>
  <si>
    <t>CMC Microsystems</t>
  </si>
  <si>
    <t>Embedded Software, Nanotechnology, Non Profit, Professional Services</t>
  </si>
  <si>
    <t>CMC Microsystems is a not-for-profit organization managing Canada’s National Design Network.</t>
  </si>
  <si>
    <t>cmc.ca</t>
  </si>
  <si>
    <t>https://www.linkedin.com/company/cmc-microsystems/</t>
  </si>
  <si>
    <t>info@cmc.ca</t>
  </si>
  <si>
    <t>613.530.4666</t>
  </si>
  <si>
    <t>Strategic Innovation Fund</t>
  </si>
  <si>
    <t>Gordon Harling</t>
  </si>
  <si>
    <t>harling@cmc.ca</t>
  </si>
  <si>
    <t>https://www.linkedin.com/in/gordharling/</t>
  </si>
  <si>
    <t>National Bank for Financing Infrastructure and Development (NaBFID)</t>
  </si>
  <si>
    <t>NaBFID development financial institution (DFIs) for infrastructure financing.</t>
  </si>
  <si>
    <t>nabfid.org</t>
  </si>
  <si>
    <t>contact@nabfid.org</t>
  </si>
  <si>
    <t>022-6947 9511</t>
  </si>
  <si>
    <t>Rajkiran Rai</t>
  </si>
  <si>
    <t>https://nabfid.org/board#:~:text=Mr.%20Rajkiran%20Rai%20G.%20%C2%A0%2D%20Managing%20Director</t>
  </si>
  <si>
    <t>Lunio</t>
  </si>
  <si>
    <t>Advertising, Digital Marketing, Fraud Detection, Marketing, Software</t>
  </si>
  <si>
    <t>Lunio surgically removes IVT, bots, and invalid users from all the paid acquisition efforts.</t>
  </si>
  <si>
    <t>lunio.ai</t>
  </si>
  <si>
    <t>https://www.linkedin.com/company/ppc-protect-limited</t>
  </si>
  <si>
    <t>hello@lunio.ai</t>
  </si>
  <si>
    <t>+44(0)1204 235</t>
  </si>
  <si>
    <t>Praetura Ventures, Smedvig Ventures, Fuel Ventures</t>
  </si>
  <si>
    <t>Neil Andrew</t>
  </si>
  <si>
    <t>neil@lunio.ai</t>
  </si>
  <si>
    <t>https://www.linkedin.com/in/nmandrew/</t>
  </si>
  <si>
    <t>Marketboomer</t>
  </si>
  <si>
    <t>Cloud Computing</t>
  </si>
  <si>
    <t>Marketboomer provides an online procurement system and related services for hotels and their preferred suppliers to buy and sell in the</t>
  </si>
  <si>
    <t>marketboomer.com</t>
  </si>
  <si>
    <t>https://www.linkedin.com/company/marketboomer</t>
  </si>
  <si>
    <t>info@marketboomer.com</t>
  </si>
  <si>
    <t>(656)777-0863</t>
  </si>
  <si>
    <t>Salter Brothers</t>
  </si>
  <si>
    <t>Malcolm Jull</t>
  </si>
  <si>
    <t>malcolm@marketboomer.com</t>
  </si>
  <si>
    <t>https://www.linkedin.com/in/malcolmjull/</t>
  </si>
  <si>
    <t>Excision Medical</t>
  </si>
  <si>
    <t>Excision Medical focuses on modifying leaflets safely and reliably to alter the TAVR market.</t>
  </si>
  <si>
    <t>excisionmed.com</t>
  </si>
  <si>
    <t>https://www.linkedin.com/company/excision-medical-inc</t>
  </si>
  <si>
    <t>Greg Walters</t>
  </si>
  <si>
    <t>greg@excisionmed.com</t>
  </si>
  <si>
    <t>https://www.linkedin.com/in/greg-walters-7b5a2917/</t>
  </si>
  <si>
    <t>Awign</t>
  </si>
  <si>
    <t>Engineering, Human Resources, Management, Marketing, Operations, Product, Sales</t>
  </si>
  <si>
    <t>Business Development, E-Commerce, EdTech, Hospitality, Information Technology, Last Mile Transportation, Marketing, Outsourcing</t>
  </si>
  <si>
    <t>India's #1 Work Fulfilment Platform</t>
  </si>
  <si>
    <t>awign.com</t>
  </si>
  <si>
    <t>https://www.linkedin.com/company/awign-enterprises</t>
  </si>
  <si>
    <t>contact@awign.com</t>
  </si>
  <si>
    <t>080 4568 5396</t>
  </si>
  <si>
    <t>Amicus Capital Partners, Bertelsmann India Investments, BlackSoil, Unitus Ventures</t>
  </si>
  <si>
    <t>Annanya Sarthak</t>
  </si>
  <si>
    <t>sarthak@awign.com</t>
  </si>
  <si>
    <t>https://www.linkedin.com/in/annanya-sarthak/</t>
  </si>
  <si>
    <t>Eco Wave Power</t>
  </si>
  <si>
    <t>Energy, Manufacturing, Product Design, Wind Energy</t>
  </si>
  <si>
    <t>Eco Wave Power is an Israel-based company that provides EWP energy devices and solutions.</t>
  </si>
  <si>
    <t>ecowavepower.com</t>
  </si>
  <si>
    <t>https://www.linkedin.com/company/eco-wave-power</t>
  </si>
  <si>
    <t>info@ecowavepower.com</t>
  </si>
  <si>
    <t>Innovate UK, Ministry of Energy</t>
  </si>
  <si>
    <t>$58M</t>
  </si>
  <si>
    <t>Inna Braverman</t>
  </si>
  <si>
    <t>inna@ecowavepower.com</t>
  </si>
  <si>
    <t>https://www.linkedin.com/in/inna-braverman/</t>
  </si>
  <si>
    <t>Greencells Group</t>
  </si>
  <si>
    <t>Saarbrücken, Saarland, Germany</t>
  </si>
  <si>
    <t>Greencells Group is develops, builds, operates and finances utility scale solar projects.</t>
  </si>
  <si>
    <t>greencells.com</t>
  </si>
  <si>
    <t>https://www.linkedin.com/company/greencells-group/?originalSubdomain=in</t>
  </si>
  <si>
    <t>+49 (0)681 992 669 0</t>
  </si>
  <si>
    <t>Kommunalkredit Austria, Omas</t>
  </si>
  <si>
    <t>Andreas Hoffmann</t>
  </si>
  <si>
    <t>a.hoffmann@greencells.com</t>
  </si>
  <si>
    <t>https://www.linkedin.com/in/andreas-hoffmann-4b56a053/</t>
  </si>
  <si>
    <t>Cambridge Electric Cement</t>
  </si>
  <si>
    <t>Cambridge Electric Cement is a sustainable cement start-up.</t>
  </si>
  <si>
    <t>cambridgeelectriccement.com</t>
  </si>
  <si>
    <t>https://www.linkedin.com/company/cambridge-electric-cement</t>
  </si>
  <si>
    <t>Zero Carbon Capital</t>
  </si>
  <si>
    <t>Bill Yost</t>
  </si>
  <si>
    <t>bill.yost@cambridgeelectriccement.com</t>
  </si>
  <si>
    <t>https://www.linkedin.com/in/yostbill/</t>
  </si>
  <si>
    <t>Canadian Energy Metals Corp</t>
  </si>
  <si>
    <t>Canadian Energy Metals Corp is a company,</t>
  </si>
  <si>
    <t>cdnrg.com</t>
  </si>
  <si>
    <t>https://www.linkedin.com/company/canadian-energy-metals-corp/</t>
  </si>
  <si>
    <t>1-403-968-1429</t>
  </si>
  <si>
    <t>Christopher Hopkins</t>
  </si>
  <si>
    <t>chopkins@cdnrg.com</t>
  </si>
  <si>
    <t>https://www.linkedin.com/in/christopher-hopkins-b0430522/</t>
  </si>
  <si>
    <t>BY BUG</t>
  </si>
  <si>
    <t>Biotechnology, Farming, Waste Management</t>
  </si>
  <si>
    <t>La Serena, Coquimbo, Chile</t>
  </si>
  <si>
    <t>We offer an on-site organic waste management service which uses our insect-based biotechnolgy platform to create high value-added products.</t>
  </si>
  <si>
    <t>bybug.io</t>
  </si>
  <si>
    <t>https://www.linkedin.com/company/bybug/</t>
  </si>
  <si>
    <t>josedelsolar@bybug.io</t>
  </si>
  <si>
    <t>Jose Bou</t>
  </si>
  <si>
    <t>https://www.linkedin.com/in/jose-del-solar-bou-208465200/</t>
  </si>
  <si>
    <t>ReciMe</t>
  </si>
  <si>
    <t>B2C, Mobile Apps, Recipes</t>
  </si>
  <si>
    <t>ReciMe is the ultimate cooking app that helps you save, share, and discover new recipes.</t>
  </si>
  <si>
    <t>recime.app</t>
  </si>
  <si>
    <t>will@recime.app</t>
  </si>
  <si>
    <t>Even Capital</t>
  </si>
  <si>
    <t>Christine Nguyen</t>
  </si>
  <si>
    <t>christine@recime.app</t>
  </si>
  <si>
    <t>https://www.linkedin.com/in/christine-nguyen-196127141/</t>
  </si>
  <si>
    <t>Materials Processing Institute</t>
  </si>
  <si>
    <t>Consulting, Professional Services, Training</t>
  </si>
  <si>
    <t>Middlesbrough, Middlesbrough, United Kingdom</t>
  </si>
  <si>
    <t>Materials Processing Institute specializes in research, consultancy, bibliographical, workshops, laboratory, and training services.</t>
  </si>
  <si>
    <t>mpiuk.com</t>
  </si>
  <si>
    <t>https://www.linkedin.com/company/materials-processing-institute/</t>
  </si>
  <si>
    <t>enquiries@mpiuk.com</t>
  </si>
  <si>
    <t>UK Research and Innovation, NPIF - FW Capital Debt Finance</t>
  </si>
  <si>
    <t>Terry Walsh</t>
  </si>
  <si>
    <t>terry.walsh@mpiuk.com</t>
  </si>
  <si>
    <t>https://www.linkedin.com/in/terry-walsh-190a9423/</t>
  </si>
  <si>
    <t>Wessex Water</t>
  </si>
  <si>
    <t>Energy, Telecommunications</t>
  </si>
  <si>
    <t>Bath, Bath and North East Somerset, United Kingdom</t>
  </si>
  <si>
    <t>Wessex Water is a regional utility service that offers water and water services to its customers.</t>
  </si>
  <si>
    <t>wessexwater.co.uk</t>
  </si>
  <si>
    <t>https://www.linkedin.com/company/wessex-water</t>
  </si>
  <si>
    <t>info@wessexwater.co.uk</t>
  </si>
  <si>
    <t>+44 345 600 4600</t>
  </si>
  <si>
    <t>Colin Skellett</t>
  </si>
  <si>
    <t>colin.skellett@wessexwater.co.uk</t>
  </si>
  <si>
    <t>https://corporate.wessexwater.co.uk/who-we-are/meet-the-board</t>
  </si>
  <si>
    <t>ZeroAvia</t>
  </si>
  <si>
    <t>Aerospace, Air Transportation, CleanTech, Industrial</t>
  </si>
  <si>
    <t>Hollister, California, United States</t>
  </si>
  <si>
    <t>ZeroAvia develops zero-emission hydrogen fuel cell powertrain solutions for aircraft.</t>
  </si>
  <si>
    <t>zeroavia.com</t>
  </si>
  <si>
    <t>https://www.linkedin.com/company/zeroavia</t>
  </si>
  <si>
    <t>info@zeroavia.com</t>
  </si>
  <si>
    <t>650-727-7174</t>
  </si>
  <si>
    <t>ITOCHU Corporation, California Energy Commission, Airbus, Barclays, NEOM, Washington state Department of Commerce, BloombergNEF, Alaska Air Group, United Airlines, British Airways, Horizons Ventures, Breakthrough Energy Ventures, Ecosystem Integrity Fund, Elemental Excelerator</t>
  </si>
  <si>
    <t>Val Miftakhov</t>
  </si>
  <si>
    <t>val@zeroavia.com</t>
  </si>
  <si>
    <t>https://www.linkedin.com/in/vmiftakhov/</t>
  </si>
  <si>
    <t>Oryx Energies</t>
  </si>
  <si>
    <t>Human Resources, Legal, Operations, Pro Services</t>
  </si>
  <si>
    <t>Energy, Oil and Gas, Service Industry</t>
  </si>
  <si>
    <t>Genève, Geneve, Switzerland</t>
  </si>
  <si>
    <t>Oryx Energies provides oil and gas products and services.</t>
  </si>
  <si>
    <t>oryxenergies.com</t>
  </si>
  <si>
    <t>https://www.linkedin.com/company/oryx-energies</t>
  </si>
  <si>
    <t>info@oryxenergies.com</t>
  </si>
  <si>
    <t>Moussa Diao</t>
  </si>
  <si>
    <t>moussa.diao@oryxenergies.com</t>
  </si>
  <si>
    <t>https://www.linkedin.com/in/moussa-diao-018b00a0/</t>
  </si>
  <si>
    <t>Sentient Labs</t>
  </si>
  <si>
    <t>We are a global autonomous org developing the future of AI x Blockchain.</t>
  </si>
  <si>
    <t>sentientlabs.xyz</t>
  </si>
  <si>
    <t>https://www.linkedin.com/company/sentinetlabs-xyz/</t>
  </si>
  <si>
    <t>Wael Almattar</t>
  </si>
  <si>
    <t>https://www.linkedin.com/in/wael-almattar-7492704b/</t>
  </si>
  <si>
    <t>Bike Bazaar</t>
  </si>
  <si>
    <t>Automotive, Financial Services, FinTech, Transportation</t>
  </si>
  <si>
    <t>Bike Bazaar is a finance company that specializes in financing pre-owned and new two-wheelers.</t>
  </si>
  <si>
    <t>wheelsemi.com</t>
  </si>
  <si>
    <t>https://www.linkedin.com/company/wheelsemi</t>
  </si>
  <si>
    <t>corpcom@wheelsemi.com</t>
  </si>
  <si>
    <t>+91 7770005555</t>
  </si>
  <si>
    <t>MAS Financial Services Ltd., KFW DEG, Women's World Banking, Faering Capital</t>
  </si>
  <si>
    <t>Srinivas Kantheti</t>
  </si>
  <si>
    <t>srini@wheelsemi.com</t>
  </si>
  <si>
    <t>https://www.linkedin.com/in/srinivas-kantheti-b279124/</t>
  </si>
  <si>
    <t>Solv Protocol</t>
  </si>
  <si>
    <t>Blockchain, Cryptocurrency, Financial Services, FinTech</t>
  </si>
  <si>
    <t>Solv Protocol is the decentralized platform for creating, managing, and trading Financial NFTs.</t>
  </si>
  <si>
    <t>solv.finance</t>
  </si>
  <si>
    <t>https://www.linkedin.com/company/74689652/admin/</t>
  </si>
  <si>
    <t>etheanyu@gmail.com</t>
  </si>
  <si>
    <t>Blockchain Capital, Binance Labs, IOSG Ventures</t>
  </si>
  <si>
    <t>Ryan C.</t>
  </si>
  <si>
    <t>ryanchow@solv.finance</t>
  </si>
  <si>
    <t>https://www.linkedin.com/in/ryanchoww/</t>
  </si>
  <si>
    <t>Theralase Technologies</t>
  </si>
  <si>
    <t>Theralase Technologies is a biopharmaceutical company</t>
  </si>
  <si>
    <t>theralase.com</t>
  </si>
  <si>
    <t>https://www.linkedin.com/company/theralase-technologies-inc-</t>
  </si>
  <si>
    <t>Roger Dumoulin-White</t>
  </si>
  <si>
    <t>rwhite@theralase.com</t>
  </si>
  <si>
    <t>https://www.linkedin.com/in/roger-dumoulin-white-62a734/?originalSubdomain=ca</t>
  </si>
  <si>
    <t>Unum Aircraft Seating</t>
  </si>
  <si>
    <t>Aerospace, Air Transportation, Manufacturing, Product Design, Sales</t>
  </si>
  <si>
    <t>Weybridge, Surrey, United Kingdom</t>
  </si>
  <si>
    <t>Unum Aircraft Seating is a manufacturing company that provides aircraft seating design, manufacturing, and supply to the airline industry.</t>
  </si>
  <si>
    <t>unum.aero</t>
  </si>
  <si>
    <t>https://www.linkedin.com/company/unum-aircraft-seating</t>
  </si>
  <si>
    <t>hello@unum.aero</t>
  </si>
  <si>
    <t>+44 129-322-2100</t>
  </si>
  <si>
    <t>ACF Investors</t>
  </si>
  <si>
    <t>Chris Brady</t>
  </si>
  <si>
    <t>chris.brady@unum.aero</t>
  </si>
  <si>
    <t>https://www.linkedin.com/in/chris-brady-86987a10/</t>
  </si>
  <si>
    <t>the EleFant</t>
  </si>
  <si>
    <t>Mobile Apps, Toys</t>
  </si>
  <si>
    <t>the EleFant is a mobile app-based toy rental service designed to revolutionize children's playtime.</t>
  </si>
  <si>
    <t>theelefant.com</t>
  </si>
  <si>
    <t>https://www.linkedin.com/company/the-elefant</t>
  </si>
  <si>
    <t>support@theelefant.com</t>
  </si>
  <si>
    <t>Malpani Ventures, Venture Catalysts</t>
  </si>
  <si>
    <t>Sourabh Jain</t>
  </si>
  <si>
    <t>sourabh.jain@theelefant.com</t>
  </si>
  <si>
    <t>https://www.linkedin.com/in/sourabhjain-theelefant/</t>
  </si>
  <si>
    <t>Recast</t>
  </si>
  <si>
    <t>Broadcasting, Media and Entertainment, Sports, Video Streaming</t>
  </si>
  <si>
    <t>Recast is a sports and entertainment streaming platform.</t>
  </si>
  <si>
    <t>recast.tv</t>
  </si>
  <si>
    <t>https://www.linkedin.com/company/recasttv/</t>
  </si>
  <si>
    <t>Morpheus Ventures, Riva Technology and Entertainment, Simon Bax</t>
  </si>
  <si>
    <t>Andy Meikle</t>
  </si>
  <si>
    <t>andy@recast.tv</t>
  </si>
  <si>
    <t>https://www.linkedin.com/in/andrewmeikle</t>
  </si>
  <si>
    <t>RTE.ie</t>
  </si>
  <si>
    <t>Broadcasting</t>
  </si>
  <si>
    <t>Donnybrook, Dublin, Ireland</t>
  </si>
  <si>
    <t>RTE.ie is the official website of Raidio Teilifis Eireann, Ireland's national public service broadcaster.</t>
  </si>
  <si>
    <t>rte.ie</t>
  </si>
  <si>
    <t>https://www.linkedin.com/company/rte</t>
  </si>
  <si>
    <t>info@rte.ie</t>
  </si>
  <si>
    <t>+353 1 208 3111</t>
  </si>
  <si>
    <t>Kevin Bakhurst</t>
  </si>
  <si>
    <t>kevin.bakhurst@rte.ie</t>
  </si>
  <si>
    <t>https://www.linkedin.com/in/kevin-bakhurst-5190396/</t>
  </si>
  <si>
    <t>G Mining Ventures Corp.</t>
  </si>
  <si>
    <t>Engineering, Human Resources, Information Technology, Management</t>
  </si>
  <si>
    <t>Brossard, Quebec, Canada</t>
  </si>
  <si>
    <t>G Mining Ventures is a mineral exploration company conducting exploration and development projects.</t>
  </si>
  <si>
    <t>gminingventures.com</t>
  </si>
  <si>
    <t>https://www.linkedin.com/company/gminingventures</t>
  </si>
  <si>
    <t>Franco-Nevada, La Mancha, La Mancha, Franco-Nevada</t>
  </si>
  <si>
    <t>Louis-Pierre Gignac</t>
  </si>
  <si>
    <t>louis-pierre@gminingventures.com</t>
  </si>
  <si>
    <t>https://www.linkedin.com/in/louis-pierre-gignac-a5633116/?original_referer=https%3A%2F%2Fwww%2Egoogle%2Ecom%2F&amp;originalSubdomain=ca</t>
  </si>
  <si>
    <t>Omnic.AI</t>
  </si>
  <si>
    <t>Artificial Intelligence (AI), Gaming, Machine Learning, PC Games, Predictive Analytics, Software</t>
  </si>
  <si>
    <t>Brunswick, Maine, United States</t>
  </si>
  <si>
    <t>Saas, Gaming, Predictive Analytics</t>
  </si>
  <si>
    <t>omnic.ai</t>
  </si>
  <si>
    <t>https://www.linkedin.com/company/omnicdotai</t>
  </si>
  <si>
    <t>info@omnic.ai</t>
  </si>
  <si>
    <t>The Mini Fund, Rich Miner, Techstars</t>
  </si>
  <si>
    <t>Shaun Meredith</t>
  </si>
  <si>
    <t>shaun@omnic.ai</t>
  </si>
  <si>
    <t>https://www.linkedin.com/in/shaun-meredith-32b199291/</t>
  </si>
  <si>
    <t>FINDEST</t>
  </si>
  <si>
    <t>Artificial Intelligence (AI), Enterprise Software, Information Services, Innovation Management, Machine Learning, Search Engine, Software</t>
  </si>
  <si>
    <t>Findest accelerates innovation with AI and expertise. The Findest software helps R&amp;D teams at 400 corporates find and use tech faster</t>
  </si>
  <si>
    <t>findest.com</t>
  </si>
  <si>
    <t>https://www.linkedin.com/company/findest/</t>
  </si>
  <si>
    <t>igor@findest.eu</t>
  </si>
  <si>
    <t>Partinc Capital, Rabobank</t>
  </si>
  <si>
    <t>Vincent Franken</t>
  </si>
  <si>
    <t>vincent.franken@findest.eu</t>
  </si>
  <si>
    <t>https://www.linkedin.com/in/vincentfranken/</t>
  </si>
  <si>
    <t>nycrypto</t>
  </si>
  <si>
    <t>Cranford, New Jersey, United States</t>
  </si>
  <si>
    <t>nycrypto is a Blockchain, DeFi, and crypto education content and products.</t>
  </si>
  <si>
    <t>nycrypto.co</t>
  </si>
  <si>
    <t>https://www.linkedin.com/company/76313727/admin/</t>
  </si>
  <si>
    <t>dan@nycrypto.co</t>
  </si>
  <si>
    <t>Distributed Network Advisors</t>
  </si>
  <si>
    <t>Daniel Mulligan</t>
  </si>
  <si>
    <t>https://www.linkedin.com/in/djmulligan/</t>
  </si>
  <si>
    <t>DST Car</t>
  </si>
  <si>
    <t>Electric Vehicle, Logistics, Rental, Transportation</t>
  </si>
  <si>
    <t>DST Car is an energy vehicle rental service platform based in Shenzhen.</t>
  </si>
  <si>
    <t>dstcar.com</t>
  </si>
  <si>
    <t>https://www.linkedin.com/company/%E5%9C%B0%E4%B8%8A%E9%93%81%E7%A7%9F%E8%BD%A6-%E6%B7%B1%E5%9C%B3-%E6%9C%89%E9%99%90%E5%85%AC%E5%8F%B8/</t>
  </si>
  <si>
    <t>zhaopin@dstcar.com</t>
  </si>
  <si>
    <t>0755-82727530</t>
  </si>
  <si>
    <t>Twin Towers Ventures, CICC, Ingka Group, Olympus Capital Holdings Asia, Qiming Venture Partners, Jeneration Capital, Zhongguancun Bank, Bojiang Capital, Matrix Partners China, Qiming Venture Partners, Qiming Venture Partners</t>
  </si>
  <si>
    <t>Zhang Haiying</t>
  </si>
  <si>
    <t>zhanghaiying@dstcar.com</t>
  </si>
  <si>
    <t>https://www.caixinglobal.com/2023/7634/102063007/</t>
  </si>
  <si>
    <t>913.ai</t>
  </si>
  <si>
    <t>Artificial Intelligence (AI), Enterprise Software, Machine Learning, Robotic Process Automation (RPA)</t>
  </si>
  <si>
    <t>Deep Automation of Specialist Workflows via our proprietary AI Infrastructure.</t>
  </si>
  <si>
    <t>https://www.linkedin.com/company/913ai/</t>
  </si>
  <si>
    <t>immo.stapelfeld@913.ai</t>
  </si>
  <si>
    <t>Immo Ait Stapelfeld</t>
  </si>
  <si>
    <t>immo@913.ai</t>
  </si>
  <si>
    <t>https://www.linkedin.com/in/immoaitstapelfeld/</t>
  </si>
  <si>
    <t>Findependent</t>
  </si>
  <si>
    <t>Aarau, Aargau, Switzerland</t>
  </si>
  <si>
    <t>Findependent provides understandable investment solutions for individuals without technical language.</t>
  </si>
  <si>
    <t>findependent.ch</t>
  </si>
  <si>
    <t>https://www.linkedin.com/company/findependent</t>
  </si>
  <si>
    <t>hello@findependent.ch</t>
  </si>
  <si>
    <t>+41 62 552 02 04</t>
  </si>
  <si>
    <t>Matthias Bryner</t>
  </si>
  <si>
    <t>matthias.bryner@findependent.ch</t>
  </si>
  <si>
    <t>https://www.linkedin.com/in/matthiasbryner/</t>
  </si>
  <si>
    <t>Advanced Regenerative Manufacturing Institute</t>
  </si>
  <si>
    <t>Biotechnology, Life Science, Manufacturing, Medical, Service Industry</t>
  </si>
  <si>
    <t>Advanced Regenerative Manufacturing Institute is a member-based nonprofit organization.</t>
  </si>
  <si>
    <t>armiusa.org</t>
  </si>
  <si>
    <t>https://www.linkedin.com/company/armiusa</t>
  </si>
  <si>
    <t>info@armiusa.org</t>
  </si>
  <si>
    <t>+1 603- 666- 3905</t>
  </si>
  <si>
    <t>US Department of Commerce, Economic Development AdministatioN</t>
  </si>
  <si>
    <t>Dean Kamen</t>
  </si>
  <si>
    <t>dean@armiusa.org</t>
  </si>
  <si>
    <t>https://www.armiusa.org/about-armi/</t>
  </si>
  <si>
    <t>Aurea Imaging</t>
  </si>
  <si>
    <t>Engineering, Human Resources, Management, Medical &amp; Science</t>
  </si>
  <si>
    <t>Agriculture, Information Technology, Software, Software Engineering</t>
  </si>
  <si>
    <t>Aurea offers profitable and sustainable farming through smart farming technology.</t>
  </si>
  <si>
    <t>aureaimaging.com</t>
  </si>
  <si>
    <t>https://www.linkedin.com/company/aurea-imaging</t>
  </si>
  <si>
    <t>info@aureaimaging.com</t>
  </si>
  <si>
    <t>+31 0 6 53 39 80 66</t>
  </si>
  <si>
    <t>Bert Rijk</t>
  </si>
  <si>
    <t>bert@aureaimaging.com</t>
  </si>
  <si>
    <t>https://www.linkedin.com/in/bert-rijk-37881220/</t>
  </si>
  <si>
    <t>HiOLI</t>
  </si>
  <si>
    <t>Food and Beverage, Food Processing, Manufacturing</t>
  </si>
  <si>
    <t>HiOLI is a food and beverage manufacturing company that produces icecream.</t>
  </si>
  <si>
    <t>hioli.co.jp</t>
  </si>
  <si>
    <t>Upsider Blue Dream Fund, Oisix ra daichi, Future Food Fund</t>
  </si>
  <si>
    <t>Akira Hiraoka</t>
  </si>
  <si>
    <t>akira.hiraoka@hioli.co.jp</t>
  </si>
  <si>
    <t>https://hioli.co.jp/</t>
  </si>
  <si>
    <t>City and County of Denver</t>
  </si>
  <si>
    <t>1859-01-01</t>
  </si>
  <si>
    <t>Government, Health Care, Non Profit, Public Safety, Security</t>
  </si>
  <si>
    <t>The City and County of Denver has adopted the "Adoption of Level Red-Severe Risk" Public Health Order, as amended by Colorado Public Health.</t>
  </si>
  <si>
    <t>denvergov.org</t>
  </si>
  <si>
    <t>https://www.linkedin.com/company/city-and-county-of-denver/</t>
  </si>
  <si>
    <t>transparency@denvergov.org</t>
  </si>
  <si>
    <t>720-913-1311</t>
  </si>
  <si>
    <t>Consumer Product Safety Commission, Opportunity Now Colorado, US Department of Commerce, Economic Development Administation</t>
  </si>
  <si>
    <t>Ledy Garcia-Eckstein</t>
  </si>
  <si>
    <t>ledy.garcia-eckstein@denvergov.org</t>
  </si>
  <si>
    <t>https://www.linkedin.com/in/ledy-garcia-eckstein-046570a/</t>
  </si>
  <si>
    <t>PlusMusic.ai</t>
  </si>
  <si>
    <t>Artificial Intelligence (AI), Music, Software, Video Games</t>
  </si>
  <si>
    <t>Adaptive Audio AI powering the future of music consumption in games and digital experiences</t>
  </si>
  <si>
    <t>plusmusic.ai</t>
  </si>
  <si>
    <t>https://www.linkedin.com/company/plusmusic-ai</t>
  </si>
  <si>
    <t>MassChallenge Israel,Play Ventures</t>
  </si>
  <si>
    <t>Nick Venti</t>
  </si>
  <si>
    <t>nickv@plusmusic.ai</t>
  </si>
  <si>
    <t>https://www.linkedin.com/in/nickventi/</t>
  </si>
  <si>
    <t>Elsewedy Electric</t>
  </si>
  <si>
    <t>Electrical Distribution</t>
  </si>
  <si>
    <t>Cairo, New York, United States</t>
  </si>
  <si>
    <t>Elsewedy Electric is a significant contributor to the economic growth in Egypt.</t>
  </si>
  <si>
    <t>elsewedyelectric.com</t>
  </si>
  <si>
    <t>https://www.linkedin.com/company/elsewedyelectric/</t>
  </si>
  <si>
    <t>Electra Investments, African Export-Import Bank, Banque Misr</t>
  </si>
  <si>
    <t>Ahmed Elsewedy</t>
  </si>
  <si>
    <t>e.ahmed@elsewedy.com</t>
  </si>
  <si>
    <t>https://www.linkedin.com/in/ahmed-elsewedy-a16132194/</t>
  </si>
  <si>
    <t>Copin Analyzer</t>
  </si>
  <si>
    <t>Blockchain, Decentralized Finance (DeFi), Supply Chain Management, Trading Platform, Web3</t>
  </si>
  <si>
    <t>Da Nang, NA - Vietnam, Vietnam</t>
  </si>
  <si>
    <t>Copin.io is an one-stop platform to copy any on-chain trader</t>
  </si>
  <si>
    <t>copin.io</t>
  </si>
  <si>
    <t>hi@copin.io</t>
  </si>
  <si>
    <t>Kyber Ventures</t>
  </si>
  <si>
    <t>Long Nam TrầN</t>
  </si>
  <si>
    <t>https://www.linkedin.com/in/longnam/?locale=en_US</t>
  </si>
  <si>
    <t>VectorMAX</t>
  </si>
  <si>
    <t>Real Time, Telecommunications, Video, Video on Demand</t>
  </si>
  <si>
    <t>Farmingdale, New York, United States</t>
  </si>
  <si>
    <t>VectorMAX is a telecommunication company that provides real-time video solutions for enterprises and websites.</t>
  </si>
  <si>
    <t>vectormax.com</t>
  </si>
  <si>
    <t>https://www.linkedin.com/company/vectormaxcorp/</t>
  </si>
  <si>
    <t>sales@vectormax.com</t>
  </si>
  <si>
    <t>(212) 937-7706</t>
  </si>
  <si>
    <t>Thomas Pragias</t>
  </si>
  <si>
    <t>tpragias@vectormax.com</t>
  </si>
  <si>
    <t>https://www.zoominfo.com/p/Thomas-Pragias/1879208955</t>
  </si>
  <si>
    <t>BAMF Health is a biotechnology company that designs, develops, and builds cyclotron-equipped radiopharmacies and clinics.</t>
  </si>
  <si>
    <t>312-244-0238</t>
  </si>
  <si>
    <t>ThirtyFiveBio</t>
  </si>
  <si>
    <t>ThirtyFiveBio is a biotechnology agency</t>
  </si>
  <si>
    <t>30fivebio.com</t>
  </si>
  <si>
    <t>https://www.linkedin.com/company/30fivebio</t>
  </si>
  <si>
    <t>James Westcott</t>
  </si>
  <si>
    <t>james@30fivebio.com</t>
  </si>
  <si>
    <t>https://www.linkedin.com/in/jameswestcottphd/</t>
  </si>
  <si>
    <t>Herantis Pharma</t>
  </si>
  <si>
    <t>Herantis Pharma A pharmaceutical company targeting unmet clinical needs.</t>
  </si>
  <si>
    <t>herantis.com</t>
  </si>
  <si>
    <t>https://www.linkedin.com/company/herantis-pharma-plc</t>
  </si>
  <si>
    <t>+358 9 222 1195</t>
  </si>
  <si>
    <t>Michael J. Fox Foundation, Parkinson's Virtual Biotech, European Innovation Council</t>
  </si>
  <si>
    <t>Antti Vuolanto</t>
  </si>
  <si>
    <t>antti.vuolanto@herantis.com</t>
  </si>
  <si>
    <t>https://www.linkedin.com/in/antti-vuolanto-28283321</t>
  </si>
  <si>
    <t>Staex</t>
  </si>
  <si>
    <t>Blockchain, Electric Vehicle, Internet of Things, IT Infrastructure, Robotics, Smart Cities, Software</t>
  </si>
  <si>
    <t>Staex is a software platform that provides a unique bridge between the IoT industry and Web 3.0.</t>
  </si>
  <si>
    <t>staex.io</t>
  </si>
  <si>
    <t>https://www.linkedin.com/company/staex/</t>
  </si>
  <si>
    <t>info@staex.io</t>
  </si>
  <si>
    <t>Brandenburg Kapital, Intel Ignite</t>
  </si>
  <si>
    <t>Alexandra K. Mikityuk</t>
  </si>
  <si>
    <t>alexandra.mikityuk@staex.io</t>
  </si>
  <si>
    <t>https://www.linkedin.com/in/dr-alexandra-mikityuk/</t>
  </si>
  <si>
    <t>Pixmania</t>
  </si>
  <si>
    <t>Consumer Goods, E-Commerce, Mobile Devices</t>
  </si>
  <si>
    <t>Pixmania is an e-commerce website that provides buying and selling of speakers, cameras, headphones, and mobile devices.</t>
  </si>
  <si>
    <t>pixmania.com</t>
  </si>
  <si>
    <t>https://www.linkedin.com/company/pixmania/</t>
  </si>
  <si>
    <t>Jean-Emile Rosenblum</t>
  </si>
  <si>
    <t>jean-emile@pixmania.com</t>
  </si>
  <si>
    <t>https://www.linkedin.com/in/jerosenblum/</t>
  </si>
  <si>
    <t>Rent2Cash</t>
  </si>
  <si>
    <t>Rent2Cash is an innovative company that marks a new frontier in the intersection between finance and real estate.</t>
  </si>
  <si>
    <t>rent2cash.it</t>
  </si>
  <si>
    <t>https://www.linkedin.com/company/rent2cash</t>
  </si>
  <si>
    <t>info@rent2cash.it</t>
  </si>
  <si>
    <t>Gianluca Fioranelli</t>
  </si>
  <si>
    <t>gfioranelli@rent2cash.it</t>
  </si>
  <si>
    <t>https://www.linkedin.com/in/gianluca-fioranelli-a2ab8ba9/</t>
  </si>
  <si>
    <t>Heidelberg Epignostix</t>
  </si>
  <si>
    <t>Hospital, Medical, Wellness</t>
  </si>
  <si>
    <t>Heidelberg Epignostix is a pioneering start-up led by a dedicated team of DNA methylation-based tumor categorization experts.</t>
  </si>
  <si>
    <t>epignostix.com</t>
  </si>
  <si>
    <t>https://www.linkedin.com/company/heidelberg-epignostix</t>
  </si>
  <si>
    <t>Carma Fund</t>
  </si>
  <si>
    <t>Martin Sill</t>
  </si>
  <si>
    <t>martin.sill@epignostix.com</t>
  </si>
  <si>
    <t>https://www.linkedin.com/in/martin-sill-4b5b80115/</t>
  </si>
  <si>
    <t>AltaOne Federal Credit Union</t>
  </si>
  <si>
    <t>Credit, Finance, Financial Services, Non Profit</t>
  </si>
  <si>
    <t>Ridgecrest, California, United States</t>
  </si>
  <si>
    <t>AltaOne Federal Credit Union offers financial services, loans and support both for member businesses and individuals.</t>
  </si>
  <si>
    <t>altaone.org</t>
  </si>
  <si>
    <t>https://www.linkedin.com/company/altaone-federal-credit-union/</t>
  </si>
  <si>
    <t>feedback@altaone.net</t>
  </si>
  <si>
    <t>Stephanie Sievers</t>
  </si>
  <si>
    <t>ssievers@altaone.org</t>
  </si>
  <si>
    <t>https://www.linkedin.com/in/sieversstephanie/</t>
  </si>
  <si>
    <t>Tripadvisor</t>
  </si>
  <si>
    <t>Tourism, Travel, Travel Agency</t>
  </si>
  <si>
    <t>Tripadvisor is a Travel Agency that manages and operates tripadvisor brand sites and businesses, as well as the travel-related sites.</t>
  </si>
  <si>
    <t>tripadvisor.jp</t>
  </si>
  <si>
    <t>Matt Goldberg</t>
  </si>
  <si>
    <t>mgoldberg@tripadvisor.com</t>
  </si>
  <si>
    <t>https://www.linkedin.com/in/mattgoldberg01/</t>
  </si>
  <si>
    <t>Entek</t>
  </si>
  <si>
    <t>Industrial Engineering, Mechanical Engineering</t>
  </si>
  <si>
    <t>ENTEK is a world-leading Lebanon, OR. Driven by our core values: respect, integrity, commitment, and innovation.</t>
  </si>
  <si>
    <t>entek.com</t>
  </si>
  <si>
    <t>https://www.linkedin.com/company/entek-international</t>
  </si>
  <si>
    <t>sales@spectrummachinery.com</t>
  </si>
  <si>
    <t>541-259-3901</t>
  </si>
  <si>
    <t>Larry Keith</t>
  </si>
  <si>
    <t>larry.keith@entek.com</t>
  </si>
  <si>
    <t>https://www.linkedin.com/in/larry-keith-05752315/</t>
  </si>
  <si>
    <t>ADDAX Overland</t>
  </si>
  <si>
    <t>Manufacturing, Motorsports</t>
  </si>
  <si>
    <t>ADDAX Overland provides rugged, durable, and trailblazing overland equipment.</t>
  </si>
  <si>
    <t>addaxoverland.com</t>
  </si>
  <si>
    <t>https://www.linkedin.com/company/addax-overland/about/</t>
  </si>
  <si>
    <t>Philo</t>
  </si>
  <si>
    <t>Marshall Smith</t>
  </si>
  <si>
    <t>marshall@addaxoverland.com</t>
  </si>
  <si>
    <t>https://www.linkedin.com/in/marshall-f-smith/</t>
  </si>
  <si>
    <t>Mirna</t>
  </si>
  <si>
    <t>Health Diagnostics, Pet, Veterinary</t>
  </si>
  <si>
    <t>Whitburn, West Lothian, United Kingdom</t>
  </si>
  <si>
    <t>Mirna is a veterinary diagnostics company that specializes in the development of veterinary disease testing technology.</t>
  </si>
  <si>
    <t>mirna-diagnostics.com</t>
  </si>
  <si>
    <t>https://www.linkedin.com/company/mi-rna-diagnostics/</t>
  </si>
  <si>
    <t>Novaquest Capital Management, Farming Innovation Programme, Leap Venture Studio</t>
  </si>
  <si>
    <t>Eve Hanks</t>
  </si>
  <si>
    <t>eve.hanks@mirna-diagnostics.com</t>
  </si>
  <si>
    <t>https://www.linkedin.com/in/eve-hanks-703108199/</t>
  </si>
  <si>
    <t>Afterlife Ag</t>
  </si>
  <si>
    <t>Agriculture, AgTech, Environmental Consulting, Farming, Waste Management</t>
  </si>
  <si>
    <t>Afterlife Ag is to prevent food waste from going into landfills.</t>
  </si>
  <si>
    <t>peatfarming.com</t>
  </si>
  <si>
    <t>https://www.linkedin.com/company/afterlifeag</t>
  </si>
  <si>
    <t>winson@afterlifeag.com</t>
  </si>
  <si>
    <t>ReFED</t>
  </si>
  <si>
    <t>Winson Wong</t>
  </si>
  <si>
    <t>https://www.linkedin.com/in/winsonwong/</t>
  </si>
  <si>
    <t>Peat Farming and AfterLife Ag are the same company</t>
  </si>
  <si>
    <t>hoop</t>
  </si>
  <si>
    <t>hoop is India’s first wellness brand for an active lifestyle! It aspires to transform and care for every millennial's wellness journey</t>
  </si>
  <si>
    <t>hoophello.com</t>
  </si>
  <si>
    <t>https://www.linkedin.com/company/hoopwellness/</t>
  </si>
  <si>
    <t>care@hoophello.com</t>
  </si>
  <si>
    <t>Twinkle Uppal</t>
  </si>
  <si>
    <t>twinkle@hoophello.com</t>
  </si>
  <si>
    <t>https://linkedin.com//in/twinkle-uppal-80b1a528</t>
  </si>
  <si>
    <t>Babiew</t>
  </si>
  <si>
    <t>Child Care, Children</t>
  </si>
  <si>
    <t>Babiew is Japan's first ranking and review site focused in baby products.</t>
  </si>
  <si>
    <t>babiew.com</t>
  </si>
  <si>
    <t>Incubate Fund, Link Capital</t>
  </si>
  <si>
    <t>Gigpro</t>
  </si>
  <si>
    <t>Hospitality, Human Resources, Mobile Apps, Recruiting</t>
  </si>
  <si>
    <t>GigPro is a platform that connects people looking for work in the hospitality industry.</t>
  </si>
  <si>
    <t>gigpro.com</t>
  </si>
  <si>
    <t>https://www.linkedin.com/company/sidegigworks/?</t>
  </si>
  <si>
    <t>support@gigpro.com</t>
  </si>
  <si>
    <t>Samuel Mylrea</t>
  </si>
  <si>
    <t>sam@gigpro.com</t>
  </si>
  <si>
    <t>https://www.linkedin.com/in/smylrea/</t>
  </si>
  <si>
    <t>OmicsChart</t>
  </si>
  <si>
    <t>Bioinformatics, Biopharma, Genetics, Life Science, Oncology, Software</t>
  </si>
  <si>
    <t>Patient-centric cancer data and analytics platform for translational cancer biologists</t>
  </si>
  <si>
    <t>omicschart.com</t>
  </si>
  <si>
    <t>https://www.linkedin.com/company/omicschart</t>
  </si>
  <si>
    <t>info@omicschart.com</t>
  </si>
  <si>
    <t>PharmStars, Debiopharm Innovation Fund, Techstars</t>
  </si>
  <si>
    <t>Tanya Aneichyk</t>
  </si>
  <si>
    <t>tanya@omicschart.com</t>
  </si>
  <si>
    <t>https://www.linkedin.com/in/aneichyk/</t>
  </si>
  <si>
    <t>Spelman College</t>
  </si>
  <si>
    <t>E-Learning, Education, Higher Education</t>
  </si>
  <si>
    <t>Spelman College is a historically Black college that specializes in the education of women of African descent.</t>
  </si>
  <si>
    <t>spelman.edu</t>
  </si>
  <si>
    <t>https://www.linkedin.com/edu/spelman-college-20129</t>
  </si>
  <si>
    <t>404-270-5833</t>
  </si>
  <si>
    <t>NASA, National Science Foundation, US Department of Commerce, Economic Development Administation, The Arthur M. Blank Family Foundation, U.S. Department of Defense, Alfred P. Sloan Foundation, Ronda Stryker, William Johnston, Karsh Family Foundation</t>
  </si>
  <si>
    <t>Helene Gayle</t>
  </si>
  <si>
    <t>helenegayle@spelman.edu</t>
  </si>
  <si>
    <t>https://www.linkedin.com/in/helenegayle/</t>
  </si>
  <si>
    <t>Imago Rehab</t>
  </si>
  <si>
    <t>Health Care, Medical Device, Outpatient Care, Wellness</t>
  </si>
  <si>
    <t>Imago Rehab offers a digital health solution for outpatient occupational therapy at home.</t>
  </si>
  <si>
    <t>imagorehab.com</t>
  </si>
  <si>
    <t>https://www.linkedin.com/company/imago-rehab</t>
  </si>
  <si>
    <t>therapy@imagorehab.com</t>
  </si>
  <si>
    <t>1 617 671 0789</t>
  </si>
  <si>
    <t>MassChallenge</t>
  </si>
  <si>
    <t>Chris Dugan</t>
  </si>
  <si>
    <t>chris@imagorehab.com</t>
  </si>
  <si>
    <t>https://www.linkedin.com/in/jcdugan99/</t>
  </si>
  <si>
    <t>Kodifly</t>
  </si>
  <si>
    <t>Cloud Data Services, Software</t>
  </si>
  <si>
    <t>Kodifly specializes in processing 3D point clouds.It offers reliable infrastructure monitoring and analytical data to companies.</t>
  </si>
  <si>
    <t>kodifly.com</t>
  </si>
  <si>
    <t>https://www.linkedin.com/company/kodifly</t>
  </si>
  <si>
    <t>info@kodifly.com</t>
  </si>
  <si>
    <t>+852 6159 3979</t>
  </si>
  <si>
    <t>Laidlaw Scholars Ventures</t>
  </si>
  <si>
    <t>Henry Wong</t>
  </si>
  <si>
    <t>henry@kodifly.com</t>
  </si>
  <si>
    <t>https://www.linkedin.com/in/henry-wong17/</t>
  </si>
  <si>
    <t>YanRong Tech</t>
  </si>
  <si>
    <t>Computer, Enterprise Software, Information Technology, Software</t>
  </si>
  <si>
    <t>A Cloud Storage provider Company Based in Beijing,China.</t>
  </si>
  <si>
    <t>yanrongyun.com</t>
  </si>
  <si>
    <t>https://www.linkedin.com/company/13460786/</t>
  </si>
  <si>
    <t>sales@yanrongyun.com</t>
  </si>
  <si>
    <t>086+400-090-8865</t>
  </si>
  <si>
    <t>Beijing Equity, Harvest Capital, Harvest Capital, Zhuoyuan Capital, Eminence Ventures, Glory Ventures, Sunyard, Sunyard</t>
  </si>
  <si>
    <t>Haitao Wang</t>
  </si>
  <si>
    <t>wanghaitao@yanrongyun.com</t>
  </si>
  <si>
    <t>https://www.linkedin.com/in/haitao-wang-85717484/</t>
  </si>
  <si>
    <t>csky.ai</t>
  </si>
  <si>
    <t>Artificial Intelligence (AI), Cyber Security, Health Care, Information Services, Information Technology, Machine Learning, Meeting Software</t>
  </si>
  <si>
    <t>csky.ai is specializing in the augmentation of the most confidential conversations with Edge AI technology.</t>
  </si>
  <si>
    <t>https://www.linkedin.com/company/clearsky-ai/</t>
  </si>
  <si>
    <t>info@csky.ai</t>
  </si>
  <si>
    <t>Future of Health Grant, Foundation for Technological Innovation (FIT), Federal Polytechnic School of Lausanne</t>
  </si>
  <si>
    <t>Hugo Flayac</t>
  </si>
  <si>
    <t>hugo.flayac@csky.ai</t>
  </si>
  <si>
    <t>https://www.linkedin.com/in/hugo-flayac/</t>
  </si>
  <si>
    <t>RWJ Barnabas Health</t>
  </si>
  <si>
    <t>Diabetes, Health Care, Neuroscience, Outpatient Care, Rehabilitation</t>
  </si>
  <si>
    <t>RWJ Barnabas Health offers a range of healthcare services including pediatric care, nursing, hospice, and senior health services.</t>
  </si>
  <si>
    <t>rwjbarnabashealthcareers.org</t>
  </si>
  <si>
    <t>https://www.linkedin.com/company/rwjbarnabashealth/</t>
  </si>
  <si>
    <t>New Jersey Food Security Initiative</t>
  </si>
  <si>
    <t>Mark E. Manigan</t>
  </si>
  <si>
    <t>mark.manigan@rwjbh.org</t>
  </si>
  <si>
    <t>https://www.rwjbh.org/why-rwjbarnabas-health-/leadership/#:~:text=of%20our%20facilities.-,Mark%20E.%20Manigan,PRESIDENT%20AND%20CHIEF%20EXECUTIVE%20OFFICER,-John%20W.%20Doll</t>
  </si>
  <si>
    <t>LiangDao</t>
  </si>
  <si>
    <t>Automotive, Information Services, Transportation</t>
  </si>
  <si>
    <t>LiangDao is an intelligent evaluation service provider company for autonomous driving.</t>
  </si>
  <si>
    <t>liangdao.ai</t>
  </si>
  <si>
    <t>https://www.linkedin.com/company/%E5%8C%97%E4%BA%AC%E4%BA%AE%E9%81%93%E6%99%BA%E8%83%BD%E6%B1%BD%E8%BD%A6%E6%8A%80%E6%9C%AF%E6%9C%89%E9%99%90%E5%85%AC%E5%8F%B8/</t>
  </si>
  <si>
    <t>pr@liangdao.ai</t>
  </si>
  <si>
    <t>86 10 84463269</t>
  </si>
  <si>
    <t>VentureOut, CMG-SDIC Capital Management</t>
  </si>
  <si>
    <t>Xueming Ju</t>
  </si>
  <si>
    <t>xueming.ju@liangdao.ai</t>
  </si>
  <si>
    <t>https://www.linkedin.com/in/dr-xueming-ju-76222261/</t>
  </si>
  <si>
    <t>Ekona Power</t>
  </si>
  <si>
    <t>Ekona Power is using methane from feedstock to produce clean hydrogen and electrical power.</t>
  </si>
  <si>
    <t>ekonapower.com</t>
  </si>
  <si>
    <t>https://www.linkedin.com/company/ekona-power</t>
  </si>
  <si>
    <t>Natural Resources Canada, Alberta Innovates, Baker Hughes, Breakthrough Energy Solutions Canada</t>
  </si>
  <si>
    <t>Chris Reid</t>
  </si>
  <si>
    <t>chris.reid@ekonapower.com</t>
  </si>
  <si>
    <t>https://www.linkedin.com/in/chris-reid-36b26619/</t>
  </si>
  <si>
    <t>Re Royalties</t>
  </si>
  <si>
    <t>Financial Services, Impact Investing, Renewable Energy</t>
  </si>
  <si>
    <t>RE Royalties operates as an innovative finance company with a focus on renewable energy.</t>
  </si>
  <si>
    <t>reroyalties.com</t>
  </si>
  <si>
    <t>https://www.linkedin.com/company/re-royalties-ltd/</t>
  </si>
  <si>
    <t>info@reroyalties.com</t>
  </si>
  <si>
    <t>1.778.374.2000</t>
  </si>
  <si>
    <t>Bernard Tan</t>
  </si>
  <si>
    <t>bernardtan@reroyalties.com</t>
  </si>
  <si>
    <t>https://www.linkedin.com/in/bernard-tan-84251941/</t>
  </si>
  <si>
    <t>OmniK</t>
  </si>
  <si>
    <t>OmniK is a software development process that provides a SaaS platform to revolutionize digital retail.</t>
  </si>
  <si>
    <t>omnik.com.br</t>
  </si>
  <si>
    <t>https://www.linkedin.com/company/omnik</t>
  </si>
  <si>
    <t>comercial@omnik.com.br</t>
  </si>
  <si>
    <t>55(11) 3158-1049</t>
  </si>
  <si>
    <t>ABSeed Ventures</t>
  </si>
  <si>
    <t>Matheus Pedralli</t>
  </si>
  <si>
    <t>matheus.pedralli@omnik.com.br</t>
  </si>
  <si>
    <t>https://www.linkedin.com/in/matheus-pedralli-47b88a120/</t>
  </si>
  <si>
    <t>BucksApp</t>
  </si>
  <si>
    <t>FinTech, SaaS</t>
  </si>
  <si>
    <t>Transform the banking experience for your customers</t>
  </si>
  <si>
    <t>bucksapp.com</t>
  </si>
  <si>
    <t>https://www.linkedin.com/company/bucksapp/</t>
  </si>
  <si>
    <t>support@bucksapp.co</t>
  </si>
  <si>
    <t>iThink VC</t>
  </si>
  <si>
    <t>Sebastian Romero</t>
  </si>
  <si>
    <t>sebastian@bucksapp.com</t>
  </si>
  <si>
    <t>https://www.linkedin.com/in/sebastianromero1/</t>
  </si>
  <si>
    <t>Scaler</t>
  </si>
  <si>
    <t>Internet, Real Estate, Software</t>
  </si>
  <si>
    <t>Scaler platform is designed to take the pain out of ESG and empower the industry and fill up the shortcomings of available solutions.</t>
  </si>
  <si>
    <t>scalerglobal.com</t>
  </si>
  <si>
    <t>https://www.linkedin.com/company/scaler-global</t>
  </si>
  <si>
    <t>Plural</t>
  </si>
  <si>
    <t>Zlatan Menkovic</t>
  </si>
  <si>
    <t>zlatan@scalerglobal.com</t>
  </si>
  <si>
    <t>https://www.linkedin.com/in/zltn/</t>
  </si>
  <si>
    <t>Rogue Valley Microdevices</t>
  </si>
  <si>
    <t>Medford, Oregon, United States</t>
  </si>
  <si>
    <t>Rogue Valley Microdevices is a full-service MEMS foundry that combines state-of-the-art process modules with the engineering expertise.</t>
  </si>
  <si>
    <t>roguevalleymicrodevices.com</t>
  </si>
  <si>
    <t>https://www.linkedin.com/company/rogue-valley-microdevices-inc-/</t>
  </si>
  <si>
    <t>socmed1@roguevalleymicro.com</t>
  </si>
  <si>
    <t>541-774-1900</t>
  </si>
  <si>
    <t>Jessica Gomez</t>
  </si>
  <si>
    <t>jgomez@roguevalleymicro.com</t>
  </si>
  <si>
    <t>https://www.linkedin.com/in/jessica-gomez-7538811/</t>
  </si>
  <si>
    <t>Surface Technology International</t>
  </si>
  <si>
    <t>Electronics, Industrial Manufacturing, Mechanical Engineering, Product Design, Supply Chain Management</t>
  </si>
  <si>
    <t>Hook, Hampshire, United Kingdom</t>
  </si>
  <si>
    <t>Surface Technology International is an electronics manufacturer that provides integrated design, engineering, and manufacturing support.</t>
  </si>
  <si>
    <t>sti-limited.com</t>
  </si>
  <si>
    <t>https://www.linkedin.com/company/sti-ltd/</t>
  </si>
  <si>
    <t>+44 1256 768070</t>
  </si>
  <si>
    <t>Cynergy Business Finance</t>
  </si>
  <si>
    <t>Simon Best</t>
  </si>
  <si>
    <t>simon-best@sti-limited.com</t>
  </si>
  <si>
    <t>https://www.linkedin.com/in/simon-best-22b49b20/</t>
  </si>
  <si>
    <t>Naked Wines</t>
  </si>
  <si>
    <t>Brewing, Food and Beverage, Retail, Wine And Spirits, Winery</t>
  </si>
  <si>
    <t>Norwich, Norfolk, United Kingdom</t>
  </si>
  <si>
    <t>Naked Wines is an online wine retailer that allows customers to sponsor independent winemakers in return for discounts and promotions.</t>
  </si>
  <si>
    <t>nakedwines.com</t>
  </si>
  <si>
    <t>https://www.linkedin.com/company/naked-wines</t>
  </si>
  <si>
    <t>help@nakedwines.com</t>
  </si>
  <si>
    <t>01603 281869</t>
  </si>
  <si>
    <t>PNC Bank, Future Fifty, WIV Wein International</t>
  </si>
  <si>
    <t>Rodrigo Maza</t>
  </si>
  <si>
    <t>maza@nakedwines.com</t>
  </si>
  <si>
    <t>https://www.linkedin.com/in/rodrigo-maza-a009159/</t>
  </si>
  <si>
    <t>PolyModels Hub</t>
  </si>
  <si>
    <t>Consulting, Health Care, Information Technology, Pharmaceutical, Software</t>
  </si>
  <si>
    <t>Accelerate drug development with modeling, simulations, and data</t>
  </si>
  <si>
    <t>polymodelshub.com</t>
  </si>
  <si>
    <t>https://linkedin.com/company/polymodels-hub</t>
  </si>
  <si>
    <t>antonio@polymodelshub.com</t>
  </si>
  <si>
    <t>Marathon Venture Capital</t>
  </si>
  <si>
    <t>Antonio Benedetti</t>
  </si>
  <si>
    <t>https://www.linkedin.com/in/antoniobenedettichemeng/</t>
  </si>
  <si>
    <t>Chella</t>
  </si>
  <si>
    <t>Legal, Operations</t>
  </si>
  <si>
    <t>Beauty, Cosmetics, Fashion, Manufacturing, Retail</t>
  </si>
  <si>
    <t>Camarillo, California, United States</t>
  </si>
  <si>
    <t>Chella is a cosmetic company that creates remarkable lash, eyebrow, and skincare products.</t>
  </si>
  <si>
    <t>chella.com</t>
  </si>
  <si>
    <t>https://www.linkedin.com/company/chella-professional-skincare</t>
  </si>
  <si>
    <t>socialbeauty@chella.com</t>
  </si>
  <si>
    <t>805-383-7711</t>
  </si>
  <si>
    <t>Chris Kolodziejski</t>
  </si>
  <si>
    <t>chris@chella.com</t>
  </si>
  <si>
    <t>https://www.linkedin.com/in/chriskolodziejski/</t>
  </si>
  <si>
    <t>Overseed</t>
  </si>
  <si>
    <t>Biopharma, Biotechnology, Product Research</t>
  </si>
  <si>
    <t>Orléans, Centre, France</t>
  </si>
  <si>
    <t>Overseed is an biotechnology based company which does R&amp;D process on cannabis production for pharmaceutical purposes.</t>
  </si>
  <si>
    <t>overseed.fr</t>
  </si>
  <si>
    <t>https://www.linkedin.com/company/overseed-sas</t>
  </si>
  <si>
    <t>hugues@overseed.fr</t>
  </si>
  <si>
    <t>+33 06 03 23 13 86</t>
  </si>
  <si>
    <t>Hugues Peribere</t>
  </si>
  <si>
    <t>https://www.linkedin.com/in/hugues-peribere/</t>
  </si>
  <si>
    <t>Boundary Intelligent Control</t>
  </si>
  <si>
    <t>Air Transportation, Artificial Intelligence (AI), Manufacturing</t>
  </si>
  <si>
    <t>Boundary Intelligent is specialized in creating airborne systems, such as flight control systems, that satisfy the needs of civil aircraft.</t>
  </si>
  <si>
    <t>boundaryai.cn</t>
  </si>
  <si>
    <t>https://www.linkedin.com/company/boundaryai/</t>
  </si>
  <si>
    <t>info@boundaryai.cn</t>
  </si>
  <si>
    <t>0755-86543145</t>
  </si>
  <si>
    <t>Beihang Investment, Co-Stone Venture Capital, Nanshan War Xintou, Puhua Capital</t>
  </si>
  <si>
    <t>Haimin Weng</t>
  </si>
  <si>
    <t>haimin.weng@boundaryai.cn</t>
  </si>
  <si>
    <t>https://www.linkedin.com/in/haimin-weng-39883357/</t>
  </si>
  <si>
    <t>Raya Information Technology</t>
  </si>
  <si>
    <t>Cyber Security, Data Center, Information Technology, Outsourcing</t>
  </si>
  <si>
    <t>6 October City, Al Jizah, Egypt</t>
  </si>
  <si>
    <t>Raya Information Technology provides advanced network infrastructure solutions, IT security, data centers, and outsourcing services.</t>
  </si>
  <si>
    <t>raya-it.net</t>
  </si>
  <si>
    <t>https://www.linkedin.com/company/raya-integration/</t>
  </si>
  <si>
    <t>rayait_info@rayacorp.com</t>
  </si>
  <si>
    <t>(202)38276000</t>
  </si>
  <si>
    <t>Al Baraka Banking Group</t>
  </si>
  <si>
    <t>Hisham Rasoul</t>
  </si>
  <si>
    <t>hisham.rasoul@raya-it.net</t>
  </si>
  <si>
    <t>https://www.linkedin.com/in/hisham-rasoul-062a952/</t>
  </si>
  <si>
    <t>PreActiv</t>
  </si>
  <si>
    <t>Health Care, Personal Health, Wellness</t>
  </si>
  <si>
    <t>PreActiv provides personalized programs to improve treatment outcomes.</t>
  </si>
  <si>
    <t>preactiv.co.uk</t>
  </si>
  <si>
    <t>https://www.linkedin.com/company/preactiv</t>
  </si>
  <si>
    <t>info@preactiv.co.uk</t>
  </si>
  <si>
    <t>Exceptional Ventures, Angel Academe, Bethnal Green Ventures</t>
  </si>
  <si>
    <t>Rebecca Allam</t>
  </si>
  <si>
    <t>rebecca@preactiv.co.uk</t>
  </si>
  <si>
    <t>https://www.linkedin.com/in/rebeccapreactiv/</t>
  </si>
  <si>
    <t>Cockpit</t>
  </si>
  <si>
    <t>Sales Enablement, Software</t>
  </si>
  <si>
    <t>Colombes, Ile-de-France, France</t>
  </si>
  <si>
    <t>Cockpit is an Sales Enablement Platform that empowers Salesteams to improve their performance.</t>
  </si>
  <si>
    <t>getcockpit.io</t>
  </si>
  <si>
    <t>https://fr.linkedin.com/company/getcockpit</t>
  </si>
  <si>
    <t>romain@getcockpit.io</t>
  </si>
  <si>
    <t>Romain Eliard</t>
  </si>
  <si>
    <t>https://www.linkedin.com/in/romain-eliard-49098669/</t>
  </si>
  <si>
    <t>Nubila</t>
  </si>
  <si>
    <t>Decentralized Finance (DeFi), Sustainability</t>
  </si>
  <si>
    <t>Nubila is a pioneer in the Environmental, Social, and Governance data industry, committed to revolutionizing sustainability projects.</t>
  </si>
  <si>
    <t>nubila.ai</t>
  </si>
  <si>
    <t>https://www.linkedin.com/company/nubilanetwork/</t>
  </si>
  <si>
    <t>marketing@nubila.ai</t>
  </si>
  <si>
    <t>IoTeX, The Boston Consulting Group, VeChain</t>
  </si>
  <si>
    <t>Benson Huo</t>
  </si>
  <si>
    <t>https://www.crunchbase.com/person/benson-huo</t>
  </si>
  <si>
    <t>Nailie</t>
  </si>
  <si>
    <t>Apps, Beauty</t>
  </si>
  <si>
    <t>Nailie is an app that lets you connect to a nail specialists just for you.</t>
  </si>
  <si>
    <t>nailie.jp</t>
  </si>
  <si>
    <t>info@nailie.jp</t>
  </si>
  <si>
    <t>Kengo Asakura</t>
  </si>
  <si>
    <t>kengo@nailie.jp</t>
  </si>
  <si>
    <t>https://corp.nailie.jp/company</t>
  </si>
  <si>
    <t>Saturdays Football</t>
  </si>
  <si>
    <t>E-Commerce, Retail, Sales, Sporting Goods</t>
  </si>
  <si>
    <t>Saturdays Football is an eCommerce firm that provides sporting goods.</t>
  </si>
  <si>
    <t>saturdaysfootball.com</t>
  </si>
  <si>
    <t>hello@saturdaysfootball.com</t>
  </si>
  <si>
    <t>Mathew Davis</t>
  </si>
  <si>
    <t>https://www.linkedin.com/in/mathew-davis-52374b196/</t>
  </si>
  <si>
    <t>MCF Energy</t>
  </si>
  <si>
    <t>Energy, Energy Management, Oil and Gas, Precious Metals</t>
  </si>
  <si>
    <t>MCF Energy focuses on the identification, exploration, and development of oil and gas properties.</t>
  </si>
  <si>
    <t>mcfenergy.com</t>
  </si>
  <si>
    <t>https://www.linkedin.com/company/mcf-energy/</t>
  </si>
  <si>
    <t>info@mcfenergy.com</t>
  </si>
  <si>
    <t>604-685-4554</t>
  </si>
  <si>
    <t>James Hill</t>
  </si>
  <si>
    <t>james.hill@mcfenergy.com</t>
  </si>
  <si>
    <t>https://www.linkedin.com/in/james-hill-a50a2120/</t>
  </si>
  <si>
    <t>VTUmax</t>
  </si>
  <si>
    <t>VTUmax is a fast and secured VTU plugin for wordpress. having robust features such as Anti-Fraud Detection, Airtime, Data, Cashback and more</t>
  </si>
  <si>
    <t>vtumax.com</t>
  </si>
  <si>
    <t>hello@vtumax.com</t>
  </si>
  <si>
    <t>+234 (0) 8074195479</t>
  </si>
  <si>
    <t>Ani Anthony</t>
  </si>
  <si>
    <t>ani@vtumax.com</t>
  </si>
  <si>
    <t>https://www.crunchbase.com/organization/vtumax</t>
  </si>
  <si>
    <t>Traverse Associates</t>
  </si>
  <si>
    <t>Information Services, Information Technology, Robotic Process Automation (RPA), Warehousing</t>
  </si>
  <si>
    <t>Preston Brook, Cheshire, United Kingdom</t>
  </si>
  <si>
    <t>Traverse Associates is an IT consultancy specializing in Robotic Process Automation for the Travel industry.</t>
  </si>
  <si>
    <t>traverse-web.co.uk</t>
  </si>
  <si>
    <t>https://www.linkedin.com/company/traverse-associates-ltd/</t>
  </si>
  <si>
    <t>info@traverse-email.co.uk</t>
  </si>
  <si>
    <t>+44 1928 718893</t>
  </si>
  <si>
    <t>NPIF Maven Equity Finance</t>
  </si>
  <si>
    <t>John O'Neill</t>
  </si>
  <si>
    <t>john@traverse-email.co.uk</t>
  </si>
  <si>
    <t>https://www.linkedin.com/in/john-o-neill-241511/</t>
  </si>
  <si>
    <t>BRB APP INC</t>
  </si>
  <si>
    <t>Artificial Intelligence (AI), Beauty, Marketplace, SaaS, Wellness</t>
  </si>
  <si>
    <t>Unlimited Beauty Services Subscription Marketplace for Women</t>
  </si>
  <si>
    <t>beautyrightback.com</t>
  </si>
  <si>
    <t>https://www.linkedin.com/company/brb-beautyrightback/</t>
  </si>
  <si>
    <t>info@beautyrightback.com</t>
  </si>
  <si>
    <t>Michel Cuero</t>
  </si>
  <si>
    <t>michel@beautyrightback.com</t>
  </si>
  <si>
    <t>https://www.linkedin.com/in/michel-cuero-4ab6971ab/</t>
  </si>
  <si>
    <t>Frites Street</t>
  </si>
  <si>
    <t>Food and Beverage, Organic Food, Snack Food</t>
  </si>
  <si>
    <t>Frites Street produces double-fried french fries intended to come up with naturally vegan, organic, and gluten-free crispy fries.</t>
  </si>
  <si>
    <t>fritesstreet.com</t>
  </si>
  <si>
    <t>https://www.linkedin.com/company/frites-street/</t>
  </si>
  <si>
    <t>flip@fritesstreet.com</t>
  </si>
  <si>
    <t>+1 602-363-0121</t>
  </si>
  <si>
    <t>Flip Isard</t>
  </si>
  <si>
    <t>https://www.linkedin.com/in/flip-phillip-isard-94b0b3207/</t>
  </si>
  <si>
    <t>South Carolina State University</t>
  </si>
  <si>
    <t>1896-01-01</t>
  </si>
  <si>
    <t>Orangeburg, South Carolina, United States</t>
  </si>
  <si>
    <t>South Carolina State University is a school in Orangeburg.</t>
  </si>
  <si>
    <t>scsu.edu</t>
  </si>
  <si>
    <t>https://www.linkedin.com/company/south-carolina-state-university</t>
  </si>
  <si>
    <t>badams@scsu.edu</t>
  </si>
  <si>
    <t>803-536-7000</t>
  </si>
  <si>
    <t>U.S. Department of Agriculture</t>
  </si>
  <si>
    <t>Alexander Conyers</t>
  </si>
  <si>
    <t>aconyer4@scsu.edu</t>
  </si>
  <si>
    <t>https://scsu.edu/leadership/office-of-the-president/index.php#:~:text=generations%20of%20students.-,Meet%20President%20Conyers,-Col.%20(U.S</t>
  </si>
  <si>
    <t>ATEC</t>
  </si>
  <si>
    <t>Cooking, Organic, Renewable Energy</t>
  </si>
  <si>
    <t>Castlemaine, Victoria, Australia</t>
  </si>
  <si>
    <t>ATEC solves clean cooking and climate change through disruptive technology.</t>
  </si>
  <si>
    <t>atecglobal.io</t>
  </si>
  <si>
    <t>https://www.linkedin.com/company/atec-australia-international</t>
  </si>
  <si>
    <t>info@atecglobal.io</t>
  </si>
  <si>
    <t>Schneider Electric, Spark+ Africa Fund</t>
  </si>
  <si>
    <t>Ben Jeffreys</t>
  </si>
  <si>
    <t>bjeffreys@atecglobal.io</t>
  </si>
  <si>
    <t>https://www.linkedin.com/in/btjeffreys/</t>
  </si>
  <si>
    <t>HOMES</t>
  </si>
  <si>
    <t>HOMES provides shared housing, shared living, and membership services for single-person households.</t>
  </si>
  <si>
    <t>homes-studio.kr</t>
  </si>
  <si>
    <t>cs@mrhomes.co.kr</t>
  </si>
  <si>
    <t>1544-0338</t>
  </si>
  <si>
    <t>Aqara Life</t>
  </si>
  <si>
    <t>Lee Hyun</t>
  </si>
  <si>
    <t>https://pitchbook.com/profiles/company/461932-39#patents</t>
  </si>
  <si>
    <t>IASO Biotherapeutics</t>
  </si>
  <si>
    <t>IASO Biotherapeutics is a biopharmaceutical company focused on the development of cell therapies in the field of oncology.</t>
  </si>
  <si>
    <t>iasobio.com</t>
  </si>
  <si>
    <t>https://www.linkedin.com/company/iasobiotherapeutics</t>
  </si>
  <si>
    <t>lu.song@iasobio.com</t>
  </si>
  <si>
    <t>025-58287610</t>
  </si>
  <si>
    <t>Innovent Biologics, CDH Investments, Hillhouse Investment</t>
  </si>
  <si>
    <t>Jin-Hua Zhang</t>
  </si>
  <si>
    <t>https://www.iasobio.com/phone/team.php#:~:text=Vice%20President-,Jin%2DHua%20Zhang,Founder%2C%20Chairwoman%2C%20and%20CEO,-Ms.%20Jin%2DHua</t>
  </si>
  <si>
    <t>Procaneq Group</t>
  </si>
  <si>
    <t>Rosemère, Quebec, Canada</t>
  </si>
  <si>
    <t>PROCAN Leader in the service of the Mining Industry.</t>
  </si>
  <si>
    <t>procaneq.com</t>
  </si>
  <si>
    <t>info@procaneq.com</t>
  </si>
  <si>
    <t>Another Round</t>
  </si>
  <si>
    <t>Fitness, Training, Wellness</t>
  </si>
  <si>
    <t>Another Round’s unique approach to fitness and training has attracted attention from leaders in the pace.</t>
  </si>
  <si>
    <t>anotherround.co.uk</t>
  </si>
  <si>
    <t>https://www.linkedin.com/company/go-another-round/</t>
  </si>
  <si>
    <t>Peter Roberts</t>
  </si>
  <si>
    <t>Max Cotton</t>
  </si>
  <si>
    <t>max@anotherround.co.uk</t>
  </si>
  <si>
    <t>https://www.linkedin.com/in/maxcotton/</t>
  </si>
  <si>
    <t>Azra Games</t>
  </si>
  <si>
    <t>Engineering, Human Resources, Management, Operations, Product</t>
  </si>
  <si>
    <t>Blockchain, Cryptocurrency, Gaming, Video Games</t>
  </si>
  <si>
    <t>Azra Games is a blockchain-based developer of collectible and combat games.</t>
  </si>
  <si>
    <t>azragames.com</t>
  </si>
  <si>
    <t>https://www.linkedin.com/company/azra-games</t>
  </si>
  <si>
    <t>(916) 802 - 9173</t>
  </si>
  <si>
    <t>Mark Otero</t>
  </si>
  <si>
    <t>mark@azragames.com</t>
  </si>
  <si>
    <t>https://www.linkedin.com/in/markotero/</t>
  </si>
  <si>
    <t>InSpacePropulsion Technologies</t>
  </si>
  <si>
    <t>GreenTech</t>
  </si>
  <si>
    <t>Harthausen, Rheinland-Pfalz, Germany</t>
  </si>
  <si>
    <t>ISPTech is a Spin-Off of the Institute of Space Propulsion at the German Aerospace Center (DLR).</t>
  </si>
  <si>
    <t>isptech.space</t>
  </si>
  <si>
    <t>https://www.linkedin.com/company/inspacepropulsion-technologies-isptech</t>
  </si>
  <si>
    <t>contact@isptech.space</t>
  </si>
  <si>
    <t>+49 172 7664710</t>
  </si>
  <si>
    <t>Lukas Werling</t>
  </si>
  <si>
    <t>lukas.werling@isptech.space</t>
  </si>
  <si>
    <t>https://www.linkedin.com/in/lukas-werling/</t>
  </si>
  <si>
    <t>IsyBuy</t>
  </si>
  <si>
    <t>B2B, B2C, Finance, Mobile, Software</t>
  </si>
  <si>
    <t>IsyBuy is a smartphone application that allows to find restaurants, and bars.</t>
  </si>
  <si>
    <t>isybuy.com</t>
  </si>
  <si>
    <t>https://www.linkedin.com/company/isybuy-source-to-pay</t>
  </si>
  <si>
    <t>contato@isybuy.com</t>
  </si>
  <si>
    <t>11 30423347</t>
  </si>
  <si>
    <t>Eiffel Investment Group, Swen Capital Partners</t>
  </si>
  <si>
    <t>Mélanie Lehoux</t>
  </si>
  <si>
    <t>melanie.lehoux@isybuy.com</t>
  </si>
  <si>
    <t>https://www.linkedin.com/in/melanielehoux/</t>
  </si>
  <si>
    <t>Neusoft Medical Systems</t>
  </si>
  <si>
    <t>Health Care, Manufacturing</t>
  </si>
  <si>
    <t>Neusoft Medical Systems is a leading manufacturer of medical equipment and service in china.</t>
  </si>
  <si>
    <t>medical.neusoft.com</t>
  </si>
  <si>
    <t>https://www.linkedin.com/company/neusoft-medical-systems-co-ltd-</t>
  </si>
  <si>
    <t>1-248-366-5618</t>
  </si>
  <si>
    <t>China General Technology, Goldman Sachs, Hony Capital</t>
  </si>
  <si>
    <t>Rong Xinjie</t>
  </si>
  <si>
    <t>https://www.neusoft.com/About/2409/#:~:text=Rong%20Xinjie%0ACEO%20%26%20Chief%20Strategy%20Officer</t>
  </si>
  <si>
    <t>DeepSmartech</t>
  </si>
  <si>
    <t>DeepSmartech excels in precision polymer nano-coating technologies, providing high-performance functional coatings for large surfaces.</t>
  </si>
  <si>
    <t>deepsmartech.com</t>
  </si>
  <si>
    <t>https://www.linkedin.com/company/deepsmartech/</t>
  </si>
  <si>
    <t>ho-yeon.kim@deepsmartech.com</t>
  </si>
  <si>
    <t>+82 10 4317 7337</t>
  </si>
  <si>
    <t>Bigbang Angels</t>
  </si>
  <si>
    <t>Hoyeon Kim</t>
  </si>
  <si>
    <t>https://www.linkedin.com/in/hoyeon-k-00480b129/</t>
  </si>
  <si>
    <t>Newcore Gold</t>
  </si>
  <si>
    <t>Newcore Gold operates as a mineral exploration and junior mine development company</t>
  </si>
  <si>
    <t>newcoregold.com</t>
  </si>
  <si>
    <t>https://www.linkedin.com/company/newcore-gold</t>
  </si>
  <si>
    <t>info@newcoregold.com</t>
  </si>
  <si>
    <t>604 628 1010 , 604-484-4399</t>
  </si>
  <si>
    <t>Luke Alexander</t>
  </si>
  <si>
    <t>luke@newcoregold.com</t>
  </si>
  <si>
    <t>https://www.linkedin.com/in/luke-alexander-42030a13/</t>
  </si>
  <si>
    <t>BioForward</t>
  </si>
  <si>
    <t>BioForward is a member-driven state association advocate actively on its members’ behalf to create investment opportunities and more.</t>
  </si>
  <si>
    <t>bioforward.org</t>
  </si>
  <si>
    <t>https://www.linkedin.com/company/bioforwardwi</t>
  </si>
  <si>
    <t>membership@bioforward.org</t>
  </si>
  <si>
    <t>(608) 236-4693</t>
  </si>
  <si>
    <t>Lisa Johnson</t>
  </si>
  <si>
    <t>ljohnson@bioforward.org</t>
  </si>
  <si>
    <t>https://www.linkedin.com/in/lisa-johnson-1b248aa/</t>
  </si>
  <si>
    <t>Build on Bitcoin</t>
  </si>
  <si>
    <t>Bitcoin, Blockchain</t>
  </si>
  <si>
    <t>Build on Bitcoin is a hybrid Layer-2 network Bitcoin blockchain</t>
  </si>
  <si>
    <t>gobob.xyz</t>
  </si>
  <si>
    <t>Ledger, Castle Island Ventures</t>
  </si>
  <si>
    <t>Alexei Zamyatin</t>
  </si>
  <si>
    <t>alexei@gobob.xyz</t>
  </si>
  <si>
    <t>https://www.crunchbase.com/person/alexei-zamyatin</t>
  </si>
  <si>
    <t>Ascot Resources</t>
  </si>
  <si>
    <t>Engineering, Finance, Operations, Pro Services</t>
  </si>
  <si>
    <t>Industrial, Mineral, Mining</t>
  </si>
  <si>
    <t>Ascot Resources operates as a mineral development company with a focus is to re-start the historic premier gold mine.</t>
  </si>
  <si>
    <t>ascotgold.com</t>
  </si>
  <si>
    <t>info@ascotgold.com</t>
  </si>
  <si>
    <t>778-725-1060</t>
  </si>
  <si>
    <t>Nebari Holdings, Sprott Resource Streaming and Royalty, Sprott Resource Lending Cor.</t>
  </si>
  <si>
    <t>Derek White</t>
  </si>
  <si>
    <t>dwhite@ascotgold.com</t>
  </si>
  <si>
    <t>https://ascotgold.com/corporate/board-of-directors/#:~:text=DEREK%20WHITE,CEO%2C%20AND%20DIRECTOR</t>
  </si>
  <si>
    <t>KINS</t>
  </si>
  <si>
    <t>Ginza, Tokyo, Japan</t>
  </si>
  <si>
    <t>KINS is a health supplement company.</t>
  </si>
  <si>
    <t>yourkins.com</t>
  </si>
  <si>
    <t>contact@yourkins.com</t>
  </si>
  <si>
    <t>Yutaka Shimokawa</t>
  </si>
  <si>
    <t>yutaka@yourkins.com</t>
  </si>
  <si>
    <t>https://www.crunchbase.com/organization/kins</t>
  </si>
  <si>
    <t>Singlera</t>
  </si>
  <si>
    <t>Health Care, Health Diagnostics, Medical, Product Research</t>
  </si>
  <si>
    <t>Singlera is a medical firm that is working to overcome the delay in early diagnosis of cancer through screening and auxiliary.</t>
  </si>
  <si>
    <t>singlera.com.cn</t>
  </si>
  <si>
    <t>info@singleragenomics.com</t>
  </si>
  <si>
    <t>400-9204-888</t>
  </si>
  <si>
    <t>Fengshi Investment Management, CICC Capital, Songhe Industrial, Lilly Asia Ventures</t>
  </si>
  <si>
    <t>Liu Rui</t>
  </si>
  <si>
    <t>rliu@singleragenomics.com</t>
  </si>
  <si>
    <t>https://singlera.com.cn/#:~:text=Liu%20Rui%20%C2%A0%C2%A0%C2%A0Co%2Dfounder%20and%20Chief%20Technology%20Officer%20(CTO)</t>
  </si>
  <si>
    <t>FloSpine</t>
  </si>
  <si>
    <t>Health Care, Manufacturing, Medical, Medical Device, Wellness</t>
  </si>
  <si>
    <t>FloSpine is a spinal implant company that provides innovative and cost-effective medical devices for spinal implants.</t>
  </si>
  <si>
    <t>flospine.com</t>
  </si>
  <si>
    <t>https://www.linkedin.com/company/flospine-llc/</t>
  </si>
  <si>
    <t>info@flospine.com</t>
  </si>
  <si>
    <t>561.705.3080</t>
  </si>
  <si>
    <t>Peter Harris</t>
  </si>
  <si>
    <t>pharris@flospine.com</t>
  </si>
  <si>
    <t>https://www.linkedin.com/in/peter-harris-57335814/</t>
  </si>
  <si>
    <t>EIG Pearl Holdings S.à r.l.</t>
  </si>
  <si>
    <t>Energy, Energy Management, Renewable Energy</t>
  </si>
  <si>
    <t>Dhahran, Ash Sharqiyah, Saudi Arabia</t>
  </si>
  <si>
    <t>The Pearl Pipelines network is vital to Saudi Aramco, the Kingdom of Saudi Arabia, and the global economy.</t>
  </si>
  <si>
    <t>pearlpipelines.com</t>
  </si>
  <si>
    <t>OpenLedger</t>
  </si>
  <si>
    <t>OpenLedger is the sovereign data blockchain for AI.</t>
  </si>
  <si>
    <t>openledger.xyz</t>
  </si>
  <si>
    <t>Borderless Capital, Polychain</t>
  </si>
  <si>
    <t>Ben Goertzel</t>
  </si>
  <si>
    <t>https://www.openledger.xyz/#:~:text=Ben%20Goertzel,CEO%2C%20SingularityNET</t>
  </si>
  <si>
    <t>National Energy Improvement Fund</t>
  </si>
  <si>
    <t>Finance, Management, Marketing, Medical &amp; Science, Operations, Pro Services</t>
  </si>
  <si>
    <t>National Energy Improvement Fund is financing a resilient and energy-efficient future.</t>
  </si>
  <si>
    <t>neifund.org</t>
  </si>
  <si>
    <t>https://www.linkedin.com/company/national-energy-improvement-fund-llc/</t>
  </si>
  <si>
    <t>(484) 838-5460</t>
  </si>
  <si>
    <t>Peter Krajsa</t>
  </si>
  <si>
    <t>pkrajsa@neifund.org</t>
  </si>
  <si>
    <t>https://www.linkedin.com/in/peter-krajsa-03b5644/</t>
  </si>
  <si>
    <t>Viva In Vitro</t>
  </si>
  <si>
    <t>Health Care, Medical Device, Pharmaceutical</t>
  </si>
  <si>
    <t>International biomedical leaders in inflammasome R&amp;D</t>
  </si>
  <si>
    <t>vivaivd.com</t>
  </si>
  <si>
    <t>https://www.linkedin.com/company/viva-in-vitro/</t>
  </si>
  <si>
    <t>info@vivaivd.com</t>
  </si>
  <si>
    <t>+34 601995952</t>
  </si>
  <si>
    <t>Murcia Emprende</t>
  </si>
  <si>
    <t>Toni Vivancos</t>
  </si>
  <si>
    <t>toni.vilaplana@vivaivd.com</t>
  </si>
  <si>
    <t>https://www.linkedin.com/in/tonivilaplana/</t>
  </si>
  <si>
    <t>Irys Insurtech</t>
  </si>
  <si>
    <t>Artificial Intelligence (AI), Information Services, Insurance, Service Industry</t>
  </si>
  <si>
    <t>Irys is customizable management tool that has fundamentally transformed how agents, brokers, and MGAs see their clients and company.</t>
  </si>
  <si>
    <t>iryscloud.com</t>
  </si>
  <si>
    <t>https://www.linkedin.com/company/go-irys</t>
  </si>
  <si>
    <t>Margeaux Giles</t>
  </si>
  <si>
    <t>margo@iryscloud.com</t>
  </si>
  <si>
    <t>https://www.linkedin.com/in/margogiles/</t>
  </si>
  <si>
    <t>Tata Realty And Infrastructure Ltd</t>
  </si>
  <si>
    <t>Infrastructure, Real Estate</t>
  </si>
  <si>
    <t>Tata Realty And Infrastructure Ltd operates as a real estate and infrastructure development company.</t>
  </si>
  <si>
    <t>tatarealty.in</t>
  </si>
  <si>
    <t>https://www.linkedin.com/company/tata-realty-and-infrastructure-ltd/</t>
  </si>
  <si>
    <t>tatacare@tatahousing.com</t>
  </si>
  <si>
    <t>1800 258 6440</t>
  </si>
  <si>
    <t>Sanjay Dutt</t>
  </si>
  <si>
    <t>sanjaydutt@tatarealty.in</t>
  </si>
  <si>
    <t>https://www.linkedin.com/in/sanjay-dutt-asb/</t>
  </si>
  <si>
    <t>Clean Air Metals</t>
  </si>
  <si>
    <t>Mining, Natural Resources, Wind Energy</t>
  </si>
  <si>
    <t>Clean Air Metals is a platinum and palladium company focused on advancing its flagship Thunder Bay North and Escape Lake projects.</t>
  </si>
  <si>
    <t>cleanairmetals.ca</t>
  </si>
  <si>
    <t>https://www.linkedin.com/company/clean-air-metals-inc/about/</t>
  </si>
  <si>
    <t>ir@cleanairmetals.ca</t>
  </si>
  <si>
    <t>416 263 9200</t>
  </si>
  <si>
    <t>Mike Garbutt</t>
  </si>
  <si>
    <t>mgarbutt@cleanairmetals.ca</t>
  </si>
  <si>
    <t>https://www.linkedin.com/in/mikegarbutt/</t>
  </si>
  <si>
    <t>Archeon</t>
  </si>
  <si>
    <t>Besançon, Franche-Comte, France</t>
  </si>
  <si>
    <t>Archeonis fully dedicated to the development of innovative solutions for the monitoring, diagnosis and treatment of critically ill patients.</t>
  </si>
  <si>
    <t>archeon-medical.com</t>
  </si>
  <si>
    <t>https://www.linkedin.com/company/archeonmedical</t>
  </si>
  <si>
    <t>Bpifrance, Daphni, Karot Capital, Majycc eSanté Invest</t>
  </si>
  <si>
    <t>Alban De Luca</t>
  </si>
  <si>
    <t>a.deluca@archeon-medical.com</t>
  </si>
  <si>
    <t>https://www.linkedin.com/in/alban-de-luca-58918b71/</t>
  </si>
  <si>
    <t>Charging Pig</t>
  </si>
  <si>
    <t>Battery, Mobile Apps, Rental</t>
  </si>
  <si>
    <t>Charging Pig is a mobile app that provides auxiliary battery rental services.</t>
  </si>
  <si>
    <t>piggycell.com</t>
  </si>
  <si>
    <t>cs@100percent.kr</t>
  </si>
  <si>
    <t>+82 1644 5773</t>
  </si>
  <si>
    <t>Internet Computer, HITEJINRO CO</t>
  </si>
  <si>
    <t>Jongsik Lee</t>
  </si>
  <si>
    <t>https://pitchbook.com/profiles/company/500723-20#research</t>
  </si>
  <si>
    <t>EGX Bond</t>
  </si>
  <si>
    <t>Centerville, Utah, United States</t>
  </si>
  <si>
    <t>EGX Bond is a company.</t>
  </si>
  <si>
    <t>1 3853022123</t>
  </si>
  <si>
    <t>TellBio</t>
  </si>
  <si>
    <t>West Newbury, Massachusetts, United States</t>
  </si>
  <si>
    <t>TellBio is a provider of biotechnology service.</t>
  </si>
  <si>
    <t>tellbio.com</t>
  </si>
  <si>
    <t>781-249-9550</t>
  </si>
  <si>
    <t>ARUP Laboratories, Crocker Ventures, Genetron Health, National Foundation for Cancer Research</t>
  </si>
  <si>
    <t>Pritesh Gandhi</t>
  </si>
  <si>
    <t>pgandhi@tellbio.com</t>
  </si>
  <si>
    <t>https://www.linkedin.com/in/pritesh-gandhi-68a1604/</t>
  </si>
  <si>
    <t>Equitable Bank</t>
  </si>
  <si>
    <t>Banking, Commercial Lending, Consumer Lending, Financial Services</t>
  </si>
  <si>
    <t>Equitable Bank is a banking organization that focuses on savings solutions and residential and commercial lending services.</t>
  </si>
  <si>
    <t>equitablebank.ca</t>
  </si>
  <si>
    <t>https://www.linkedin.com/company/equitable_bank/</t>
  </si>
  <si>
    <t>customerservice@eqbank.ca</t>
  </si>
  <si>
    <t>Andrew Moor</t>
  </si>
  <si>
    <t>amoor@eqbank.ca</t>
  </si>
  <si>
    <t>https://www.linkedin.com/in/andrew-moor-25106219/</t>
  </si>
  <si>
    <t>Amocare</t>
  </si>
  <si>
    <t>Amocare is to empower you on your own wellness journey to grow more smiles.</t>
  </si>
  <si>
    <t>amocare.com</t>
  </si>
  <si>
    <t>https://www.linkedin.com/company/amocareofficial</t>
  </si>
  <si>
    <t>support@amocare.com</t>
  </si>
  <si>
    <t>+91 97171 74140</t>
  </si>
  <si>
    <t>Angelbay, Faad Network</t>
  </si>
  <si>
    <t>Prabhat Maheshwari</t>
  </si>
  <si>
    <t>prabhat@amocare.com</t>
  </si>
  <si>
    <t>https://www.linkedin.com/in/prabhatm/</t>
  </si>
  <si>
    <t>allO</t>
  </si>
  <si>
    <t>Food and Beverage, Payments, Point of Sale, Restaurants, Software</t>
  </si>
  <si>
    <t>allO is an all-in-one restaurant management system. Our mission is to help local restaurants thrive. We strive to democratize gastronomy.</t>
  </si>
  <si>
    <t>allo.restaurant</t>
  </si>
  <si>
    <t>https://www.linkedin.com/company/allo-restaurant-system</t>
  </si>
  <si>
    <t>teodor@allo.restaurant</t>
  </si>
  <si>
    <t>The Twenty Minute VC, Keen Venture Partners</t>
  </si>
  <si>
    <t>Cancan Liu</t>
  </si>
  <si>
    <t>cancan@allo.restaurant</t>
  </si>
  <si>
    <t>https://www.linkedin.com/in/liucancan/</t>
  </si>
  <si>
    <t>Carrot Labs</t>
  </si>
  <si>
    <t>Blockchain, Cryptocurrency, Decentralized Finance (DeFi), Financial Services, FinTech</t>
  </si>
  <si>
    <t>Carrot Labs is a fintech company that offers DeFi or cryptocurrency tokens.</t>
  </si>
  <si>
    <t>deficarrot.com</t>
  </si>
  <si>
    <t>https://www.linkedin.com/company/defi-carrot/</t>
  </si>
  <si>
    <t>+1 4695998535</t>
  </si>
  <si>
    <t>Jack Rieck</t>
  </si>
  <si>
    <t>jack@deficarrot.com</t>
  </si>
  <si>
    <t>https://www.linkedin.com/in/jack-rieck-1bb588a6/</t>
  </si>
  <si>
    <t>Arkansas Children's Research Institute</t>
  </si>
  <si>
    <t>Billing, Insurance, Non Profit</t>
  </si>
  <si>
    <t>Rogers, Arkansas, United States</t>
  </si>
  <si>
    <t>Arkansas Children's Research Institute is a not-for-profit corporation.</t>
  </si>
  <si>
    <t>archildrens.org</t>
  </si>
  <si>
    <t>https://www.linkedin.com/company/arkansas-children's-hospital</t>
  </si>
  <si>
    <t>Williams Wizzy</t>
  </si>
  <si>
    <t>williams.wizzy@archildrens.org</t>
  </si>
  <si>
    <t>https://www.linkedin.com/in/williams-wizzy-a33a73b4/</t>
  </si>
  <si>
    <t>Altcoinist</t>
  </si>
  <si>
    <t>Panama City, Panama, Panama</t>
  </si>
  <si>
    <t>Altcoinist: Creating On-chain Economies Out of Communities.</t>
  </si>
  <si>
    <t>Central America, Latin America</t>
  </si>
  <si>
    <t>altcoinist.com</t>
  </si>
  <si>
    <t>https://www.linkedin.com/company/altcoinist-com</t>
  </si>
  <si>
    <t>EnigmaFund</t>
  </si>
  <si>
    <t>Christian Andsberg</t>
  </si>
  <si>
    <t>christian@altcoinist.com</t>
  </si>
  <si>
    <t>https://www.linkedin.com/in/christianandsberg/</t>
  </si>
  <si>
    <t>TrialSpark</t>
  </si>
  <si>
    <t>TrialSpark is a company.</t>
  </si>
  <si>
    <t>1 866-283-7544</t>
  </si>
  <si>
    <t>Boostmychild Private Limted</t>
  </si>
  <si>
    <t>Artificial Intelligence (AI), EdTech, Mobile Apps, Parenting</t>
  </si>
  <si>
    <t>An Edtech startup that empowers Parents to positively contribute towards their child's development during early (0 to 6) years.</t>
  </si>
  <si>
    <t>boostmychild.com</t>
  </si>
  <si>
    <t>https://www.linkedin.com/company/boostmychild</t>
  </si>
  <si>
    <t>vipul@boostmychild.com</t>
  </si>
  <si>
    <t>Vardhan Group, Startup India Seed Fund Scheme</t>
  </si>
  <si>
    <t>Vipul Joshi</t>
  </si>
  <si>
    <t>https://www.linkedin.com/in/vipuljoshi/</t>
  </si>
  <si>
    <t>RecycleForce</t>
  </si>
  <si>
    <t>Finance, Human Resources, Information Technology, Management, Marketing, Medical &amp; Science, Operations, Pro Services</t>
  </si>
  <si>
    <t>Recycling</t>
  </si>
  <si>
    <t>Recycleforce's dual mission is to help formerly incarcerated individuals successfully transition back into civil society.</t>
  </si>
  <si>
    <t>recycleforce.org</t>
  </si>
  <si>
    <t>https://www.linkedin.com/company/recycleforce</t>
  </si>
  <si>
    <t>frontdesk@recycleforce.org</t>
  </si>
  <si>
    <t>(317)532-1367</t>
  </si>
  <si>
    <t>U.S. Department of Labor, Lilly Endowment</t>
  </si>
  <si>
    <t>Gregg Keesling</t>
  </si>
  <si>
    <t>gkeesling@recycleforce.org</t>
  </si>
  <si>
    <t>https://recycleforce.org/contact-us/#:~:text=Gregg%20Keesling,gkeesling%40recycleforce.org</t>
  </si>
  <si>
    <t>Gnosko Bio</t>
  </si>
  <si>
    <t>Biotechnology, Machine Learning, Medical Device</t>
  </si>
  <si>
    <t>Wayne, Pennsylvania, United States</t>
  </si>
  <si>
    <t>Gnosko Bio is a biotechnology company offering real-time product visibility, automated ordering, and profit enhancement.</t>
  </si>
  <si>
    <t>gnoskobio.com</t>
  </si>
  <si>
    <t>https://www.linkedin.com/company/gnoskobio/</t>
  </si>
  <si>
    <t>interact@gnoskobio.com</t>
  </si>
  <si>
    <t>+1 610 937 7373</t>
  </si>
  <si>
    <t>Wills Wendel</t>
  </si>
  <si>
    <t>wills.wendel@gnoskobio.com</t>
  </si>
  <si>
    <t>https://www.linkedin.com/in/willswendel/</t>
  </si>
  <si>
    <t>Octagos Health</t>
  </si>
  <si>
    <t>Health Care, Hospital, Medical Device, Software</t>
  </si>
  <si>
    <t>Octagos Health is a digital health company focused on remote monitoring of cardiac devices.</t>
  </si>
  <si>
    <t>octagoshealth.com</t>
  </si>
  <si>
    <t>https://www.linkedin.com/company/octagoshealth</t>
  </si>
  <si>
    <t>info@octagoshealth.com</t>
  </si>
  <si>
    <t>+1 281 769 8733</t>
  </si>
  <si>
    <t>Morgan Stanley Expansion Capital, Mucker Capital</t>
  </si>
  <si>
    <t>Shanti Bansal</t>
  </si>
  <si>
    <t>shanti@octagoshealth.com</t>
  </si>
  <si>
    <t>https://www.linkedin.com/in/shantibansal/</t>
  </si>
  <si>
    <t>Kean University</t>
  </si>
  <si>
    <t>Union City, New Jersey, United States</t>
  </si>
  <si>
    <t>Kean University is a school in Union City.</t>
  </si>
  <si>
    <t>kean.edu</t>
  </si>
  <si>
    <t>https://www.linkedin.com/company/kean-university</t>
  </si>
  <si>
    <t>plopes@kean.edu</t>
  </si>
  <si>
    <t>732.255.0356</t>
  </si>
  <si>
    <t>Lamont Repollet</t>
  </si>
  <si>
    <t>lrepollet@kean.edu</t>
  </si>
  <si>
    <t>https://www.linkedin.com/in/lamont-repollet-ed-d-16528b2/</t>
  </si>
  <si>
    <t>Weill Cornell Medicine</t>
  </si>
  <si>
    <t>Biotechnology, Education, Health Care, Information Services, Information Technology, Medical</t>
  </si>
  <si>
    <t>Weill Cornell Medicine is an academic medical institution that offers health care services.</t>
  </si>
  <si>
    <t>weill.cornell.edu</t>
  </si>
  <si>
    <t>https://www.linkedin.com/company/weillcornellmedicine</t>
  </si>
  <si>
    <t>support@med.cornell.edu</t>
  </si>
  <si>
    <t>(212) 746-5454</t>
  </si>
  <si>
    <t>National Science Foundation, UnitedHealthcare, National Institutes of Health</t>
  </si>
  <si>
    <t>Robert Min</t>
  </si>
  <si>
    <t>rjm2002@med.cornell.edu</t>
  </si>
  <si>
    <t>https://weill.cornell.edu/our-story/leadership/senior-leadership#:~:text=Robert%20Min%2C%20M,CEO%2C%20Physician%20Organization</t>
  </si>
  <si>
    <t>Gameway</t>
  </si>
  <si>
    <t>Digital Entertainment, Travel, Video Games</t>
  </si>
  <si>
    <t>Tigard, Oregon, United States</t>
  </si>
  <si>
    <t>Gameway offers a video game lounge that brings entertainment to airports.</t>
  </si>
  <si>
    <t>airportgameway.com</t>
  </si>
  <si>
    <t>https://www.linkedin.com/company/airport-gameway</t>
  </si>
  <si>
    <t>contact@airportgameway.com</t>
  </si>
  <si>
    <t>+1 (877) 996 3223</t>
  </si>
  <si>
    <t>Jordan Walbridge</t>
  </si>
  <si>
    <t>jordan@airportgameway.com</t>
  </si>
  <si>
    <t>https://www.linkedin.com/in/jordan-walbridge-184103a2/</t>
  </si>
  <si>
    <t>Antiy Sunshine</t>
  </si>
  <si>
    <t>Antiy Sunshine develops antisense oligonucleotide (ASO) drugs targeting RNA splicing and RNA editing.</t>
  </si>
  <si>
    <t>SDIC Venture Capital, Herui Venture Capital</t>
  </si>
  <si>
    <t>Inspire Veterinary Partners</t>
  </si>
  <si>
    <t>Finance, Human Resources, Management, Medical &amp; Science, Operations, Pro Services, Sales</t>
  </si>
  <si>
    <t>Corporate Training, Pet, Training, Veterinary</t>
  </si>
  <si>
    <t>Inspire Veterinary Partners is a network of veterinary practices offering regular, personalized coaching, and mentorship for team members.</t>
  </si>
  <si>
    <t>inspirevet.com</t>
  </si>
  <si>
    <t>https://www.linkedin.com/company/inspire-veterinary-partners/</t>
  </si>
  <si>
    <t>info@inspirevet.com</t>
  </si>
  <si>
    <t>$6.4M</t>
  </si>
  <si>
    <t>Kimball Carr</t>
  </si>
  <si>
    <t>kcarr@inspirevet.com</t>
  </si>
  <si>
    <t>https://www.linkedin.com/in/kimballcarr/</t>
  </si>
  <si>
    <t>Data Parrot</t>
  </si>
  <si>
    <t>Analytics, Artificial Intelligence (AI), B2B, Predictive Analytics, SaaS</t>
  </si>
  <si>
    <t>Co-pilot for Revenue Leaders</t>
  </si>
  <si>
    <t>dataparrot.ai</t>
  </si>
  <si>
    <t>https://www.linkedin.com/company/get-data-parrot/</t>
  </si>
  <si>
    <t>info@dataparrot.ai</t>
  </si>
  <si>
    <t>Arlington Economic Development</t>
  </si>
  <si>
    <t>Chris Hamoen</t>
  </si>
  <si>
    <t>chris@dataparrot.ai</t>
  </si>
  <si>
    <t>https://www.linkedin.com/in/chamoen/</t>
  </si>
  <si>
    <t>Energy Water Solutions</t>
  </si>
  <si>
    <t>Engineering, Management, Medical &amp; Science, Pro Services</t>
  </si>
  <si>
    <t>Industrial, Waste Management, Water Purification</t>
  </si>
  <si>
    <t>Energy Water Solutions helps to reducing produced and flowback water disposal costs using evaporative disposal technology.</t>
  </si>
  <si>
    <t>energywatersolutions.com</t>
  </si>
  <si>
    <t>https://www.linkedin.com/company/energy-water-solutions</t>
  </si>
  <si>
    <t>+1 833 234 7756</t>
  </si>
  <si>
    <t>Mike Skrbich</t>
  </si>
  <si>
    <t>mike.skrbich@energywatersolutions.com</t>
  </si>
  <si>
    <t>https://www.linkedin.com/in/mike-skrbich/</t>
  </si>
  <si>
    <t>Greenridge Exploration</t>
  </si>
  <si>
    <t>Greenridge Exploration is a mineral exploration company.</t>
  </si>
  <si>
    <t>greenridge-exploration.com</t>
  </si>
  <si>
    <t>https://www.linkedin.com/company/greenridge-exploration</t>
  </si>
  <si>
    <t>info@greenridge-exploration.com</t>
  </si>
  <si>
    <t>+ 1 778 897 3388</t>
  </si>
  <si>
    <t>Russell Star</t>
  </si>
  <si>
    <t>russell@greenridge-exploration.com</t>
  </si>
  <si>
    <t>https://greenridge-exploration.com/corporate/#:~:text=Russell%20Star,Executive%20Officer%20%26%20Director</t>
  </si>
  <si>
    <t>SKROL</t>
  </si>
  <si>
    <t>The backbone of the global economy.</t>
  </si>
  <si>
    <t>skrol.com</t>
  </si>
  <si>
    <t>https://linkedin.com/company/skrolhq</t>
  </si>
  <si>
    <t>Magnetic Capital</t>
  </si>
  <si>
    <t>Michael Cassau</t>
  </si>
  <si>
    <t>mcassau@skrol.com</t>
  </si>
  <si>
    <t>https://www.linkedin.com/in/michaelcassau/</t>
  </si>
  <si>
    <t>The Gentle Group</t>
  </si>
  <si>
    <t>Dietary Supplements, Health Care, Nutrition</t>
  </si>
  <si>
    <t>The Gentle Group is a pioneer in offering therapeutic food solutions in Singapore.</t>
  </si>
  <si>
    <t>mygentlefoods.com</t>
  </si>
  <si>
    <t>https://www.linkedin.com/company/silverconnect/</t>
  </si>
  <si>
    <t>Heritas Capital, Seeds Capital</t>
  </si>
  <si>
    <t>Yiru Shen</t>
  </si>
  <si>
    <t>yiru@mygentlefoods.com</t>
  </si>
  <si>
    <t>https://www.linkedin.com/in/yiru-shen-60350017/</t>
  </si>
  <si>
    <t>PlayDoge</t>
  </si>
  <si>
    <t>Cryptocurrency, Online Games</t>
  </si>
  <si>
    <t>PlayDoge is a smartphone game that mixes the iconic Tamagotchi virtual pet concept into the emerging digital economy of crypto.</t>
  </si>
  <si>
    <t>playdoge.io</t>
  </si>
  <si>
    <t>support@playdoge.io.</t>
  </si>
  <si>
    <t>Astarta–Kyiv</t>
  </si>
  <si>
    <t>Agriculture, Farming, Food and Beverage, Food Processing, Manufacturing</t>
  </si>
  <si>
    <t>Astarta–Kyiv is an agri-industrial company which deals in crop production, animal husbandry, sugar production, and soybean processing.</t>
  </si>
  <si>
    <t>astartaholding.com</t>
  </si>
  <si>
    <t>https://www.linkedin.com/company/-astarta-kiev-/</t>
  </si>
  <si>
    <t>office@astarta.ua</t>
  </si>
  <si>
    <t>(+380) 44 354 18 00</t>
  </si>
  <si>
    <t>PrivatBank, European Bank for Reconstruction and Development</t>
  </si>
  <si>
    <t>Viktor Ivanchyk</t>
  </si>
  <si>
    <t>vivanchyk@astarta.ua</t>
  </si>
  <si>
    <t>https://astartaholding.com/en/management/#:~:text=Viktor%20Ivanchyk,Founder%20and%20CEO</t>
  </si>
  <si>
    <t>Venture Minerals</t>
  </si>
  <si>
    <t>Venture Minerals discovers and develops mineral deposits.</t>
  </si>
  <si>
    <t>ventureminerals.com.au</t>
  </si>
  <si>
    <t>https://www.linkedin.com/company/venture-minerals-limited</t>
  </si>
  <si>
    <t>admin@ventureminerals.com.au</t>
  </si>
  <si>
    <t>61 8 6279 9428</t>
  </si>
  <si>
    <t>NorthStar Impact</t>
  </si>
  <si>
    <t>Andrew Radonjic</t>
  </si>
  <si>
    <t>andrew@ventureminerals.com.au</t>
  </si>
  <si>
    <t>https://www.linkedin.com/in/andrew-radonjic-3651b645/</t>
  </si>
  <si>
    <t>Al Dawlia Developments</t>
  </si>
  <si>
    <t>Construction, Property Development, Real Estate</t>
  </si>
  <si>
    <t>Al Dawlia Developments is a developer of residential and commercial properties.</t>
  </si>
  <si>
    <t>aldawliadevelopments.com</t>
  </si>
  <si>
    <t>https://www.linkedin.com/company/al-dawlia-developments</t>
  </si>
  <si>
    <t>info@aldawliadevelopments.com</t>
  </si>
  <si>
    <t>2 010 2222 2202</t>
  </si>
  <si>
    <t>Gelomics</t>
  </si>
  <si>
    <t>Kelvin Grove, Queensland, Australia</t>
  </si>
  <si>
    <t>Gelomics operates as a biotechnology company.</t>
  </si>
  <si>
    <t>gelomics.com</t>
  </si>
  <si>
    <t>https://www.linkedin.com/company/gelomics/about/</t>
  </si>
  <si>
    <t>info@gelomics.com</t>
  </si>
  <si>
    <t>+61 1800 865 060</t>
  </si>
  <si>
    <t>Jelix Ventures</t>
  </si>
  <si>
    <t>Christoph Meinert</t>
  </si>
  <si>
    <t>christoph.meinert@gelomics.com</t>
  </si>
  <si>
    <t>https://www.linkedin.com/in/christoph-meinert-phd-b8b81793/</t>
  </si>
  <si>
    <t>Camperoni</t>
  </si>
  <si>
    <t>E-Commerce Platforms, Internet</t>
  </si>
  <si>
    <t>Building the personal digital assistant for parents, starting with managing kids' camps, sports and activities</t>
  </si>
  <si>
    <t>camperoni.com</t>
  </si>
  <si>
    <t>https://www.linkedin.com/company/camperoni</t>
  </si>
  <si>
    <t>team@camperoni.com</t>
  </si>
  <si>
    <t>Meredith Englund</t>
  </si>
  <si>
    <t>meredith@camperoni.com</t>
  </si>
  <si>
    <t>https://www.linkedin.com/in/meredithrenglund/</t>
  </si>
  <si>
    <t>ConnectedFresh</t>
  </si>
  <si>
    <t>Food and Beverage, Internet of Things, Sensor</t>
  </si>
  <si>
    <t>ConnectedFresh provides food safety temperature monitoring using IoT.</t>
  </si>
  <si>
    <t>connectedfresh.com</t>
  </si>
  <si>
    <t>https://www.linkedin.com/company/connectedfresh</t>
  </si>
  <si>
    <t>hello@connectedfresh.com</t>
  </si>
  <si>
    <t>1 888 310 2019</t>
  </si>
  <si>
    <t>ReFED, Techstars</t>
  </si>
  <si>
    <t>Jake Simon</t>
  </si>
  <si>
    <t>jake@connectedfresh.com</t>
  </si>
  <si>
    <t>https://www.linkedin.com/in/jakemsimon/</t>
  </si>
  <si>
    <t>Alternō</t>
  </si>
  <si>
    <t>Energy Management, Energy Storage, Renewable Energy</t>
  </si>
  <si>
    <t>Asia's first low-cost thermal energy storage solution for renewable energy, to be deployed widely across the region by 2050</t>
  </si>
  <si>
    <t>alterno.group</t>
  </si>
  <si>
    <t>https://www.linkedin.com/company/altern%C5%8D/about/?viewAsMember=true</t>
  </si>
  <si>
    <t>racetozero@alterno.group</t>
  </si>
  <si>
    <t>The Radical Fund, Touchstone Partners, Antler</t>
  </si>
  <si>
    <t>Kent N.</t>
  </si>
  <si>
    <t>kent@alterno.group</t>
  </si>
  <si>
    <t>https://www.linkedin.com/in/nguyenkent/</t>
  </si>
  <si>
    <t>Procaneq</t>
  </si>
  <si>
    <t>Morocco, Indiana, United States</t>
  </si>
  <si>
    <t>Procaneq is a subsidiary of PROCAN Group, which serves the mining industry.</t>
  </si>
  <si>
    <t>iVP Semi</t>
  </si>
  <si>
    <t>iVP Semi is building robust and solutions for Solar Renewable Energy and Electric Vehicles.</t>
  </si>
  <si>
    <t>ivpsemi.com</t>
  </si>
  <si>
    <t>https://www.linkedin.com/company/ivp-semiconductor</t>
  </si>
  <si>
    <t>info@ivpsemi.com</t>
  </si>
  <si>
    <t>+91 9844342441</t>
  </si>
  <si>
    <t>Raja Manickam</t>
  </si>
  <si>
    <t>raja@ivpsemi.com</t>
  </si>
  <si>
    <t>https://pitchbook.com/profiles/company/608182-03#funding</t>
  </si>
  <si>
    <t>City of Boston</t>
  </si>
  <si>
    <t>1630-01-01</t>
  </si>
  <si>
    <t>City of Boston is a government agency.</t>
  </si>
  <si>
    <t>boston.gov</t>
  </si>
  <si>
    <t>https://www.linkedin.com/company/city-of-boston/</t>
  </si>
  <si>
    <t>mayor@boston.gov</t>
  </si>
  <si>
    <t>617-635-4500</t>
  </si>
  <si>
    <t>Consumer Product Safety Commission</t>
  </si>
  <si>
    <t>Bisola Ojikutu</t>
  </si>
  <si>
    <t>bisola.ojikutu@boston.gov</t>
  </si>
  <si>
    <t>https://www.boston.gov/government/cabinets/boston-public-health-commission/dr-bisola-ojikutu#:~:text=%2C%20MA%2002118-,DR.%20BISOLA%20OJIKUTU,Executive%20Director%2C%20Public%20Health%20Commission,-Bisola%20Ojikutu%20MD</t>
  </si>
  <si>
    <t>Traini</t>
  </si>
  <si>
    <t>Artificial Intelligence (AI), Education, Generative AI, Health Care, Internet, Lifestyle, Pet, SaaS, Software, Training</t>
  </si>
  <si>
    <t>Empathic AI To Serve Pets Well-being based on Vertical Large Action Model (V-LAM).</t>
  </si>
  <si>
    <t>traini.app</t>
  </si>
  <si>
    <t>https://www.linkedin.com/company/trainipet/mycompany/?viewAsMember=true</t>
  </si>
  <si>
    <t>trainipet@gmail.com</t>
  </si>
  <si>
    <t>Arvin Sun</t>
  </si>
  <si>
    <t>arvin@traini.app</t>
  </si>
  <si>
    <t>https://www.linkedin.com/in/arvinsun/</t>
  </si>
  <si>
    <t>Amity Foundation</t>
  </si>
  <si>
    <t>Amity Foundation is a non-profit agency that serves individuals, families and children affected by recidivism, homelessness and addiction.</t>
  </si>
  <si>
    <t>amityfdn.org</t>
  </si>
  <si>
    <t>https://www.linkedin.com/company/amity-foundation/</t>
  </si>
  <si>
    <t>communications@amityfdn.org</t>
  </si>
  <si>
    <t>+1 520.749.7178</t>
  </si>
  <si>
    <t>Rod Mullen</t>
  </si>
  <si>
    <t>rmullen@amityfdn.org</t>
  </si>
  <si>
    <t>https://www.linkedin.com/in/rod-mullen-42590237/</t>
  </si>
  <si>
    <t>Bevill State Community College</t>
  </si>
  <si>
    <t>Jasper, Alabama, United States</t>
  </si>
  <si>
    <t>Bevill State Community College is a school in Jasper.</t>
  </si>
  <si>
    <t>bscc.edu</t>
  </si>
  <si>
    <t>https://www.linkedin.com/company/bevill-community-college</t>
  </si>
  <si>
    <t>800-648-3271</t>
  </si>
  <si>
    <t>Alabama Department of Economic and Community Affairs</t>
  </si>
  <si>
    <t>Joel Hagood</t>
  </si>
  <si>
    <t>joel.hagood@bscc.edu</t>
  </si>
  <si>
    <t>https://www.linkedin.com/in/joel-hagood-ed-d-25004243/</t>
  </si>
  <si>
    <t>Scope Anesthesia</t>
  </si>
  <si>
    <t>Scope Anesthesia collaborates on process of anesthesia from perioperative process from admission through discharge.</t>
  </si>
  <si>
    <t>scopeanesthesia.com</t>
  </si>
  <si>
    <t>https://www.linkedin.com/company/scope-anesthesia-of-north-carolina-pllc/</t>
  </si>
  <si>
    <t>info@scopeanesthesia.com</t>
  </si>
  <si>
    <t>Thomas Wherry</t>
  </si>
  <si>
    <t>twherry@scopeanesthesia.com</t>
  </si>
  <si>
    <t>https://www.linkedin.com/in/thomas-wherry-md/</t>
  </si>
  <si>
    <t>Navigator Information</t>
  </si>
  <si>
    <t>Advertising, Digital Marketing, Digital Media</t>
  </si>
  <si>
    <t>Ganzhou, Jiangxi, China</t>
  </si>
  <si>
    <t>Navigator Information is a new media marketing service provider that empowers merchants.</t>
  </si>
  <si>
    <t>Georgia Department of Labor</t>
  </si>
  <si>
    <t>Consulting, Employment, Government, Recruiting</t>
  </si>
  <si>
    <t>Georgia Department of Labor is a government organization that offers job search assistance, unemployment benefits, and recruitment services.</t>
  </si>
  <si>
    <t>dol.georgia.gov</t>
  </si>
  <si>
    <t>https://www.linkedin.com/company/georgia-department-of-labor</t>
  </si>
  <si>
    <t>+1 4789887130</t>
  </si>
  <si>
    <t>Marcia Blanding</t>
  </si>
  <si>
    <t>marcia.blanding@georgia.gov</t>
  </si>
  <si>
    <t>https://www.linkedin.com/in/marcia-blanding-0b7b98b/</t>
  </si>
  <si>
    <t>Starting Finance</t>
  </si>
  <si>
    <t>Education, Finance, Training</t>
  </si>
  <si>
    <t>Starting Finance is a platform that provides financial information and education.</t>
  </si>
  <si>
    <t>startingfinance.com</t>
  </si>
  <si>
    <t>https://www.linkedin.com/company/starting-finance</t>
  </si>
  <si>
    <t>info@startingfinance.com</t>
  </si>
  <si>
    <t>Vertis</t>
  </si>
  <si>
    <t>Edoardo Di Lella</t>
  </si>
  <si>
    <t>edoardodilella@startingfinance.com</t>
  </si>
  <si>
    <t>https://www.linkedin.com/in/edoardo-di-lella-a77503158/</t>
  </si>
  <si>
    <t>Linkcom</t>
  </si>
  <si>
    <t>Linkcom provides CDMO service services and offers support to biotechnology enterprises.</t>
  </si>
  <si>
    <t>Zhongshan Venture Capital</t>
  </si>
  <si>
    <t>Vaire</t>
  </si>
  <si>
    <t>Information and Communications Technology (ICT), Information Technology, Software</t>
  </si>
  <si>
    <t>Vaire is an unconventional computation company that offers technology services.</t>
  </si>
  <si>
    <t>vaire.co</t>
  </si>
  <si>
    <t>7percent Ventures, Jude Gomila, 7percent Ventures</t>
  </si>
  <si>
    <t>Rodolfo Rosini</t>
  </si>
  <si>
    <t>rodolfo@vaire.co</t>
  </si>
  <si>
    <t>https://www.linkedin.com/in/rodol/?original_referer=&amp;originalSubdomain=uk</t>
  </si>
  <si>
    <t>Psycheceutical</t>
  </si>
  <si>
    <t>Psycheceutical is a patented delivery technology that provides safe bioavailable psychedelic pharmaceutical medicines.</t>
  </si>
  <si>
    <t>psycheceutical.com</t>
  </si>
  <si>
    <t>https://www.linkedin.com/company/psycheceutical/</t>
  </si>
  <si>
    <t>303-507-5538</t>
  </si>
  <si>
    <t>Cantheon Capital</t>
  </si>
  <si>
    <t>Neilank K. Jha</t>
  </si>
  <si>
    <t>https://www.linkedin.com/in/drneilankjha/</t>
  </si>
  <si>
    <t>Entaar</t>
  </si>
  <si>
    <t>Business Development, Cloud Data Services</t>
  </si>
  <si>
    <t>Entaar offers the cloud service "Entaar Cloud" to assist companies in their digital transformation.</t>
  </si>
  <si>
    <t>entaar.com</t>
  </si>
  <si>
    <t>SSS Capital</t>
  </si>
  <si>
    <t>Yamato Saito</t>
  </si>
  <si>
    <t>yamato.saito@entaar.com</t>
  </si>
  <si>
    <t>https://www.linkedin.com/in/yamato-saito-61129b225/</t>
  </si>
  <si>
    <t>CO280</t>
  </si>
  <si>
    <t>Business Development, Renewable Energy, Waste Management</t>
  </si>
  <si>
    <t>CO280 develops carbon-negative solutions in order to assist businesses in reducing their carbon footprint.</t>
  </si>
  <si>
    <t>co280.com</t>
  </si>
  <si>
    <t>https://www.linkedin.com/company/co280</t>
  </si>
  <si>
    <t>Jonathan Rhone</t>
  </si>
  <si>
    <t>jon@co280.com</t>
  </si>
  <si>
    <t>https://www.linkedin.com/in/jonathan-rhone-05501a4/</t>
  </si>
  <si>
    <t>The Fortune Society</t>
  </si>
  <si>
    <t>The Fortune Society is an individuals with justice involvement rebuild their lives, through innovative services and advocacy.</t>
  </si>
  <si>
    <t>fortunesociety.org</t>
  </si>
  <si>
    <t>https://www.linkedin.com/company/the-fortune-society/about/</t>
  </si>
  <si>
    <t>info@fortunesociety.org</t>
  </si>
  <si>
    <t>(212) 691-7554</t>
  </si>
  <si>
    <t>Stanley Richards</t>
  </si>
  <si>
    <t>srichards@fortunesociety.org</t>
  </si>
  <si>
    <t>https://www.linkedin.com/in/stanley-richards-1349605/</t>
  </si>
  <si>
    <t>ARCO TOWERS</t>
  </si>
  <si>
    <t>Construction, Real Estate Investment</t>
  </si>
  <si>
    <t>ARCO TOWERS is the Financial Supervision Commission granted the Company a license to operate as a special purpose entity.</t>
  </si>
  <si>
    <t>arcotowers.com</t>
  </si>
  <si>
    <t>office@arcotowers.com</t>
  </si>
  <si>
    <t>(+ 359 2) 939 88 88</t>
  </si>
  <si>
    <t>UniCredit Bulbank</t>
  </si>
  <si>
    <t>Peyo Nikolov</t>
  </si>
  <si>
    <t>http://www.arcotowers.com/Home/Contact</t>
  </si>
  <si>
    <t>NewBoCo</t>
  </si>
  <si>
    <t>Association, Education, Enterprise, Non Profit</t>
  </si>
  <si>
    <t>NewBoCo is a nonprofit organization focused on making community more resilient to a changing economy by supporting entrepreneurship.</t>
  </si>
  <si>
    <t>newbo.co</t>
  </si>
  <si>
    <t>https://www.linkedin.com/company/newboco</t>
  </si>
  <si>
    <t>eric@newbo.co</t>
  </si>
  <si>
    <t>(319) 382-5128</t>
  </si>
  <si>
    <t>Bayer Fund, Google</t>
  </si>
  <si>
    <t>Alex Taylor</t>
  </si>
  <si>
    <t>alex@newbo.co</t>
  </si>
  <si>
    <t>https://www.linkedin.com/in/alex-taylor-6082393/</t>
  </si>
  <si>
    <t>District of Columbia</t>
  </si>
  <si>
    <t>Government, Internet, Non Profit, Online Portals, Public Safety</t>
  </si>
  <si>
    <t>District of Columbia is the official web portal for District government information and services.</t>
  </si>
  <si>
    <t>dc.gov</t>
  </si>
  <si>
    <t>https://www.linkedin.com/company/dc-government</t>
  </si>
  <si>
    <t>info.myschooldc@dc.gov</t>
  </si>
  <si>
    <t>+1 202 727-2476</t>
  </si>
  <si>
    <t>Carolyn Austin</t>
  </si>
  <si>
    <t>carolyn.austin@dc.gov</t>
  </si>
  <si>
    <t>https://www.linkedin.com/in/carolyn-austin-11a84227/</t>
  </si>
  <si>
    <t>Princeton CarbonWorks</t>
  </si>
  <si>
    <t>Cycling, Manufacturing, Sporting Goods</t>
  </si>
  <si>
    <t>Mystic, Connecticut, United States</t>
  </si>
  <si>
    <t>Princeton CarbonWorks creates bike wheels with research, various designs and materials.</t>
  </si>
  <si>
    <t>princetoncarbon.com</t>
  </si>
  <si>
    <t>https://www.linkedin.com/company/princetoncarbonworks/</t>
  </si>
  <si>
    <t>info@princetoncarbon.com</t>
  </si>
  <si>
    <t>+1 860 701 8339</t>
  </si>
  <si>
    <t>Harrison Macris</t>
  </si>
  <si>
    <t>harrison@princetoncarbon.com</t>
  </si>
  <si>
    <t>https://www.linkedin.com/in/harrison-macris-b199b122/</t>
  </si>
  <si>
    <t>Volt Resources</t>
  </si>
  <si>
    <t>Volt Resources is engaged on the exploration and development of graphite, gold, and other minerals.</t>
  </si>
  <si>
    <t>voltresources.com</t>
  </si>
  <si>
    <t>https://www.linkedin.com/company/volt-resources/</t>
  </si>
  <si>
    <t>info@voltresources.com</t>
  </si>
  <si>
    <t>+61 (0)8 9486 7788</t>
  </si>
  <si>
    <t>Prashant Chintawar</t>
  </si>
  <si>
    <t>prashant.chintawar@voltresources.com</t>
  </si>
  <si>
    <t>https://www.linkedin.com/in/prashant-chintawar-pc-7b37a7/</t>
  </si>
  <si>
    <t>YconityAI</t>
  </si>
  <si>
    <t>Artificial Intelligence (AI), Information Technology, Task Management</t>
  </si>
  <si>
    <t>Wuchang, Hubei, China</t>
  </si>
  <si>
    <t>Yconity AI assists business users by automating all tasks with the use of AI.</t>
  </si>
  <si>
    <t>Hanshi Investment</t>
  </si>
  <si>
    <t>Akkure</t>
  </si>
  <si>
    <t>Artificial Intelligence (AI), Data Integration, Database, Genetics, Health Care, Information Technology</t>
  </si>
  <si>
    <t>Akkure is a patient-centric digital platform.</t>
  </si>
  <si>
    <t>akkure.com</t>
  </si>
  <si>
    <t>https://ie.linkedin.com/company/akkure-genomics</t>
  </si>
  <si>
    <t>PharmStars</t>
  </si>
  <si>
    <t>Oran Rigby</t>
  </si>
  <si>
    <t>o.rigby@akkure.com</t>
  </si>
  <si>
    <t>https://www.linkedin.com/in/droranrigby/</t>
  </si>
  <si>
    <t>Oleander Medical Technologies</t>
  </si>
  <si>
    <t>Biotechnology, Clinical Trials, Communities, Medical Device</t>
  </si>
  <si>
    <t>Oleander Medical Technologies is developing a revolutionary new treatment to destroy many of the most invasive.</t>
  </si>
  <si>
    <t>oleandermedicaltechnologies.com</t>
  </si>
  <si>
    <t>https://www.linkedin.com/company/oleander-medical-technologies/</t>
  </si>
  <si>
    <t>hmills@oleandermedicaltechnologies.com</t>
  </si>
  <si>
    <t>(225) 413-7658</t>
  </si>
  <si>
    <t>Paige Miller</t>
  </si>
  <si>
    <t>pmiller@oleandermedicaltechnologies.com</t>
  </si>
  <si>
    <t>https://www.linkedin.com/in/paige-miller-b25aa919/</t>
  </si>
  <si>
    <t>Byway Travel</t>
  </si>
  <si>
    <t>Byway Travel provides slow travel trips that take the scenic route to local stays, off-the-beaten path experiences.</t>
  </si>
  <si>
    <t>byway.travel</t>
  </si>
  <si>
    <t>https://www.linkedin.com/company/bywaytravel</t>
  </si>
  <si>
    <t>hello@byway.travel</t>
  </si>
  <si>
    <t>(203) 488 -6841</t>
  </si>
  <si>
    <t>Heartcore Capital</t>
  </si>
  <si>
    <t>Cat Jones</t>
  </si>
  <si>
    <t>cat@byway.travel</t>
  </si>
  <si>
    <t>https://www.linkedin.com/in/catrjones/</t>
  </si>
  <si>
    <t>Metric</t>
  </si>
  <si>
    <t>Rawalpindi, Punjab, Pakistan</t>
  </si>
  <si>
    <t>Metric automates accounting for SMBs: track finances, get real-time insights, and formulate strategy – with zero finance experience.</t>
  </si>
  <si>
    <t>metricapp.co</t>
  </si>
  <si>
    <t>https://www.linkedin.com/company/metricapp</t>
  </si>
  <si>
    <t>opk@metricapp.co</t>
  </si>
  <si>
    <t>Sanabil 500 MENA Seed Accelerator, i2i Ventures</t>
  </si>
  <si>
    <t>Meenah Tariq</t>
  </si>
  <si>
    <t>meenah@metricapp.co</t>
  </si>
  <si>
    <t>https://www.linkedin.com/in/meenah-tariq/</t>
  </si>
  <si>
    <t>Fremont Gold</t>
  </si>
  <si>
    <t>Fremont Gold is an exploration stage company that focuses on making the next big gold discovery in the world's mining jurisdiction.</t>
  </si>
  <si>
    <t>fremontgold.net</t>
  </si>
  <si>
    <t>https://www.linkedin.com/company/fremont-gold</t>
  </si>
  <si>
    <t>Dennis Moore</t>
  </si>
  <si>
    <t>dennis@fremontgold.net</t>
  </si>
  <si>
    <t>https://www.linkedin.com/in/dennis-moore-617554214/</t>
  </si>
  <si>
    <t>OIC of America</t>
  </si>
  <si>
    <t>Finance, Human Resources, Information Technology, Management, Marketing, Pro Services, Sales</t>
  </si>
  <si>
    <t>To provide quality education and training services through a national network of local affiliates.</t>
  </si>
  <si>
    <t>oicofamerica.org</t>
  </si>
  <si>
    <t>https://www.linkedin.com/company/oic-of-america-inc.</t>
  </si>
  <si>
    <t>Louis King</t>
  </si>
  <si>
    <t>ljking@saoic.org</t>
  </si>
  <si>
    <t>https://www.linkedin.com/in/louis-king-2298b222/</t>
  </si>
  <si>
    <t>Brooksee</t>
  </si>
  <si>
    <t>Event Management, Fitness, Training</t>
  </si>
  <si>
    <t>Pleasant Grove, Utah, United States</t>
  </si>
  <si>
    <t>Brooksee is an event management company.</t>
  </si>
  <si>
    <t>brooksee.com</t>
  </si>
  <si>
    <t>https://www.linkedin.com/company/brooksee/</t>
  </si>
  <si>
    <t>info@brooksee.com</t>
  </si>
  <si>
    <t>+1 385 313 0488</t>
  </si>
  <si>
    <t>Phil Dumontet</t>
  </si>
  <si>
    <t>phil@brooksee.com</t>
  </si>
  <si>
    <t>https://www.linkedin.com/in/phildumontet/</t>
  </si>
  <si>
    <t>China Resources Leasing</t>
  </si>
  <si>
    <t>Shenzhong, Qinghai, China</t>
  </si>
  <si>
    <t>China Resources Leasing offers financial leasing, management consulting, asset management, and commercial factoring services to customers.</t>
  </si>
  <si>
    <t>cr-leasing.com</t>
  </si>
  <si>
    <t>Guangju Investment Holdings</t>
  </si>
  <si>
    <t>Housheng Xu</t>
  </si>
  <si>
    <t>https://pitchbook.com/profiles/company/608020-21#team</t>
  </si>
  <si>
    <t>Yirijian Group</t>
  </si>
  <si>
    <t>Yirijian Group is a provider of digital and intelligent solutions for the pharmaceutical industry.</t>
  </si>
  <si>
    <t>Hong Kong Huijin, Hillhouse Ventures, Sinovation Ventures</t>
  </si>
  <si>
    <t>Biostate AI</t>
  </si>
  <si>
    <t>Biostate AI develops generative AI that benefit all human health.</t>
  </si>
  <si>
    <t>biostate.ai</t>
  </si>
  <si>
    <t>https://www.linkedin.com/company/biostate-ai/about/</t>
  </si>
  <si>
    <t>Matter Venture Partners</t>
  </si>
  <si>
    <t>David Zhang</t>
  </si>
  <si>
    <t>david.zhang@biostate.ai</t>
  </si>
  <si>
    <t>https://www.linkedin.com/in/david-zhang-0bb3383/</t>
  </si>
  <si>
    <t>CO2Brew</t>
  </si>
  <si>
    <t>Brewing, Carbon Capture</t>
  </si>
  <si>
    <t>Alberta, Virginia, United States</t>
  </si>
  <si>
    <t>CO2Brew provides a CO2 recovery technology specifically designed to help small-to-medium-sized craft breweries reduce their GHG emissions.</t>
  </si>
  <si>
    <t>co2brew.com</t>
  </si>
  <si>
    <t>https://www.linkedin.com/company/co2brew</t>
  </si>
  <si>
    <t>Avatar Innovations</t>
  </si>
  <si>
    <t>Kent Swanlund</t>
  </si>
  <si>
    <t>kent.swanlund@co2brew.com</t>
  </si>
  <si>
    <t>https://www.linkedin.com/in/kent-swanlund-p-eng-503369185/</t>
  </si>
  <si>
    <t>Infinite Reality</t>
  </si>
  <si>
    <t>Engineering, Finance, Human Resources, Information Technology, Management, Marketing</t>
  </si>
  <si>
    <t>Media and Entertainment, Metaverse, Web3</t>
  </si>
  <si>
    <t>Infinite Reality helps clients by accelerating audience engagement through its photorealistic, cinematic-quality virtual environments.</t>
  </si>
  <si>
    <t>theinfinitereality.com</t>
  </si>
  <si>
    <t>https://www.linkedin.com/company/theinfinitereality</t>
  </si>
  <si>
    <t>press@theinfinitereality.com</t>
  </si>
  <si>
    <t>François Ribeiro</t>
  </si>
  <si>
    <t>francois@theinfinitereality.com</t>
  </si>
  <si>
    <t>https://www.linkedin.com/in/fran%C3%A7ois-ribeiro-3076886/</t>
  </si>
  <si>
    <t>Zymbit</t>
  </si>
  <si>
    <t>Internet of Things, Physical Security, Security</t>
  </si>
  <si>
    <t>Santa Barbara, California, United States</t>
  </si>
  <si>
    <t>Zymbit works with IoT developers and OEMs to build trust in devices and data streams.</t>
  </si>
  <si>
    <t>zymbit.com</t>
  </si>
  <si>
    <t>https://www.linkedin.com/company/zymbit</t>
  </si>
  <si>
    <t>info@zymbit.com</t>
  </si>
  <si>
    <t>805-481-4570</t>
  </si>
  <si>
    <t>Phil Strong</t>
  </si>
  <si>
    <t>phil@zymbit.com</t>
  </si>
  <si>
    <t>https://www.linkedin.com/in/strongphil/</t>
  </si>
  <si>
    <t>GigsDesk</t>
  </si>
  <si>
    <t>Artificial Intelligence (AI), SaaS</t>
  </si>
  <si>
    <t>Ariana, Tunis, Tunisia</t>
  </si>
  <si>
    <t>GigsDesk A Startup Act-accredited startup, revolutionizing the freelance marketplace in Tunisia.</t>
  </si>
  <si>
    <t>gigsdesk.com</t>
  </si>
  <si>
    <t>https://www.linkedin.com/company/gigsdesk</t>
  </si>
  <si>
    <t>contact@gigsdesk.com</t>
  </si>
  <si>
    <t>+216 90 771 900</t>
  </si>
  <si>
    <t>Koussay Noomene</t>
  </si>
  <si>
    <t>https://www.linkedin.com/in/koussay-noomene-572600268/?original_referer=https%3A%2F%2Fwww%2Egoogle%2Ecom%2F&amp;originalSubdomain=tn</t>
  </si>
  <si>
    <t>Fairly</t>
  </si>
  <si>
    <t>Fairly is a technology company.</t>
  </si>
  <si>
    <t>1 5039707905</t>
  </si>
  <si>
    <t>Blue Ridge Hospice</t>
  </si>
  <si>
    <t>Blue Ridge Hospice is a healthcare &amp; medical practice firm providing hospice care to patients.</t>
  </si>
  <si>
    <t>brhospice.org</t>
  </si>
  <si>
    <t>https://www.linkedin.com/company/blue-ridge-hospice</t>
  </si>
  <si>
    <t>info@blueridgehospice.org</t>
  </si>
  <si>
    <t>+1 (540) 313-9200</t>
  </si>
  <si>
    <t>New York Life Insurance</t>
  </si>
  <si>
    <t>Jason Parsons</t>
  </si>
  <si>
    <t>jparsons@blueridgehospice.org</t>
  </si>
  <si>
    <t>https://www.linkedin.com/in/jason-parsons-84613968/</t>
  </si>
  <si>
    <t>Aethon Aerial</t>
  </si>
  <si>
    <t>Asset Management, Geospatial, Mapping Services</t>
  </si>
  <si>
    <t>Burlington, Ontario, Canada</t>
  </si>
  <si>
    <t>Aethon Aerial specializes in airborne inspection, asset management, and LiDAR mapping services.</t>
  </si>
  <si>
    <t>aethonaerial.com</t>
  </si>
  <si>
    <t>https://www.linkedin.com/company/aethon-aerial</t>
  </si>
  <si>
    <t>info@aethonaerial.com</t>
  </si>
  <si>
    <t>+1 289 337 5837</t>
  </si>
  <si>
    <t>FedDev</t>
  </si>
  <si>
    <t>Alastair Jenkins</t>
  </si>
  <si>
    <t>ajenkins@aethonaerial.com</t>
  </si>
  <si>
    <t>https://www.linkedin.com/in/alastair-jenkins-a5b9588/</t>
  </si>
  <si>
    <t>OIC South Florida</t>
  </si>
  <si>
    <t>Engineering, Human Resources, Legal, Management, Marketing, Operations, Pro Services, Product, Sales</t>
  </si>
  <si>
    <t>Education, Employment, Non Profit, Training</t>
  </si>
  <si>
    <t>OIC of South Florida provides employment, education, workforce development programs, and training services to help youngsters.</t>
  </si>
  <si>
    <t>oicsfl.org</t>
  </si>
  <si>
    <t>https://www.linkedin.com/company/oicofsouthflorida</t>
  </si>
  <si>
    <t>communications@oicsfl.org</t>
  </si>
  <si>
    <t>Newton Sanon</t>
  </si>
  <si>
    <t>nsanon@oicsfl.org</t>
  </si>
  <si>
    <t>https://www.linkedin.com/in/newton-sanon-03bba47/</t>
  </si>
  <si>
    <t>Downeast Transportation</t>
  </si>
  <si>
    <t>Non Profit, Public Transportation, Transportation</t>
  </si>
  <si>
    <t>Ellsworth, Maine, United States</t>
  </si>
  <si>
    <t>Downeast provides commuter bus service to Bar Harbor from Bangor, Brewer, Franklin, Milbridge, and Ellsworth.</t>
  </si>
  <si>
    <t>downeasttrans.org</t>
  </si>
  <si>
    <t>info@downeasttrans.org</t>
  </si>
  <si>
    <t>U.S. Department of Transportation</t>
  </si>
  <si>
    <t>Paul Murphy</t>
  </si>
  <si>
    <t>paul@exploreacadia.com</t>
  </si>
  <si>
    <t>https://www.downeasttrans.org/contact.html</t>
  </si>
  <si>
    <t>Deepshot</t>
  </si>
  <si>
    <t>AI dialogue generation and replacement software for video reshooting.</t>
  </si>
  <si>
    <t>deepshot.ai</t>
  </si>
  <si>
    <t>https://www.linkedin.com/company/deepshot/</t>
  </si>
  <si>
    <t>joseph@deepshot.org</t>
  </si>
  <si>
    <t>Joseph Oliver</t>
  </si>
  <si>
    <t>https://www.linkedin.com/in/joseph-oliver-1605251a2/</t>
  </si>
  <si>
    <t>Sierra Southwest Cooperatives</t>
  </si>
  <si>
    <t>Benson, Arizona, United States</t>
  </si>
  <si>
    <t>Sierra Southwest Cooperatives is a utilities company.</t>
  </si>
  <si>
    <t>Patrick Ledger</t>
  </si>
  <si>
    <t>https://www.utilitydive.com/press-release/20240709-sierra-southwest-cooperative-services-inc-secures-552-million-usda-fund/#:~:text=%E2%80%9CThis%20support%20significantly%20bolsters%20our,Patrick%20Ledger%2C%20Sierra%20Southwest%20CEO.</t>
  </si>
  <si>
    <t>Artificial Intelligence (AI), Mobile Apps, Sports</t>
  </si>
  <si>
    <t>SportAI develops a mobile app integrated with AI, that is designed to help anyone understand Fantasy Sports.</t>
  </si>
  <si>
    <t>sportai.io</t>
  </si>
  <si>
    <t>https://www.linkedin.com/company/sportai/</t>
  </si>
  <si>
    <t>ai@sportai.io</t>
  </si>
  <si>
    <t>(571)606-0548</t>
  </si>
  <si>
    <t>Noah Kim</t>
  </si>
  <si>
    <t>njkim01@sportai.io</t>
  </si>
  <si>
    <t>https://www.linkedin.com/in/%F0%9F%93%B1noah-kim-90158a14a/</t>
  </si>
  <si>
    <t>Roxom</t>
  </si>
  <si>
    <t>Bitcoin, Blockchain, Cryptocurrency, FinTech</t>
  </si>
  <si>
    <t>Roxom is the first Bitcoin Stock, Commodities and Crypto Exchange in human history.</t>
  </si>
  <si>
    <t>roxom.com</t>
  </si>
  <si>
    <t>https://www.linkedin.com/company/roxom</t>
  </si>
  <si>
    <t>hi@roxom.com</t>
  </si>
  <si>
    <t>Josh Mills</t>
  </si>
  <si>
    <t>https://www.linkedin.com/in/josh-mills-6a865a74/?originalSubdomain=au</t>
  </si>
  <si>
    <t>RT-Thread</t>
  </si>
  <si>
    <t>Computer, Hardware, Software</t>
  </si>
  <si>
    <t>RT-Thread is an open source embedded real-time operating system (RTOS) born in 2006.</t>
  </si>
  <si>
    <t>rt-thread.io</t>
  </si>
  <si>
    <t>https://www.linkedin.com/company/rt-thread-iot-os</t>
  </si>
  <si>
    <t>contact@rt-thread.org</t>
  </si>
  <si>
    <t>GGV Capital, Legend Capital, Legend Capital</t>
  </si>
  <si>
    <t>Northcliff Resources</t>
  </si>
  <si>
    <t>Northcliff Resources is a mineral development company focused on advancing the Sisson Tungsten-Molybdenum.</t>
  </si>
  <si>
    <t>northcliffresources.com</t>
  </si>
  <si>
    <t>https://www.linkedin.com/company/northcliff-resources-ltd-ncf-</t>
  </si>
  <si>
    <t>info@hdimining.com</t>
  </si>
  <si>
    <t>800.667.2114</t>
  </si>
  <si>
    <t>Todd Sisson</t>
  </si>
  <si>
    <t>Andrew Ing</t>
  </si>
  <si>
    <t>andrewing@northcliffresources.com</t>
  </si>
  <si>
    <t>https://www.linkedin.com/in/ingandrewg/</t>
  </si>
  <si>
    <t>CCNB</t>
  </si>
  <si>
    <t>Education, Market Research, Telecommunications</t>
  </si>
  <si>
    <t>Bathurst, New Brunswick, Canada</t>
  </si>
  <si>
    <t>The Collège communautaire du Nouveau-Brunswick (CCNB) is a post-secondary training institution founded in 1970.</t>
  </si>
  <si>
    <t>ccnb.ca</t>
  </si>
  <si>
    <t>https://www.linkedin.com/company/ccnb/</t>
  </si>
  <si>
    <t>admission@ccnb.ca</t>
  </si>
  <si>
    <t>+1 800-376-5353</t>
  </si>
  <si>
    <t>Pierre Zundel</t>
  </si>
  <si>
    <t>pierre.zundel@ccnb.ca</t>
  </si>
  <si>
    <t>https://ccnb.ca/le-ccnb/la-direction/</t>
  </si>
  <si>
    <t>White Leaf Provisions</t>
  </si>
  <si>
    <t>Food and Beverage, Organic, Organic Food</t>
  </si>
  <si>
    <t>Mount Pleasant, South Carolina, United States</t>
  </si>
  <si>
    <t>White Leaf Provisions provides regeneratively farmed biodynamic, organic, and GMO-free baby food and snack products.</t>
  </si>
  <si>
    <t>whiteleafprovisions.com</t>
  </si>
  <si>
    <t>https://www.linkedin.com/company/22296355</t>
  </si>
  <si>
    <t>info@whiteleafprovisions.com</t>
  </si>
  <si>
    <t>+1 843 352 7615</t>
  </si>
  <si>
    <t>Keith Rowe</t>
  </si>
  <si>
    <t>krowe@whiteleafprovisions.com</t>
  </si>
  <si>
    <t>https://www.linkedin.com/in/keithrowe79/</t>
  </si>
  <si>
    <t>Yuchengguanmian International</t>
  </si>
  <si>
    <t>E-Commerce, Retail, Supply Chain Management</t>
  </si>
  <si>
    <t>Yuchengguanmian International offers a comprehensive customs exemption and supply chain management solution.</t>
  </si>
  <si>
    <t>Altrix Technologies</t>
  </si>
  <si>
    <t>Artificial Intelligence (AI), Health Care, Software</t>
  </si>
  <si>
    <t>AI-Powered Value for Nurses</t>
  </si>
  <si>
    <t>hello@altrix.tech</t>
  </si>
  <si>
    <t>Questflow</t>
  </si>
  <si>
    <t>Questflow Labs is pioneering a novel approach to decentralized AI agentic workflows.</t>
  </si>
  <si>
    <t>questflow.ai</t>
  </si>
  <si>
    <t>https://www.linkedin.com/company/questflow/</t>
  </si>
  <si>
    <t>MiraclePlus</t>
  </si>
  <si>
    <t>Bob Xu</t>
  </si>
  <si>
    <t>bob@questflow.ai</t>
  </si>
  <si>
    <t>https://www.linkedin.com/in/boyue-bob-xu/</t>
  </si>
  <si>
    <t>AnswerGrid</t>
  </si>
  <si>
    <t>Artificial Intelligence (AI), Search Engine</t>
  </si>
  <si>
    <t>AnswerGrid is a tool for accelerating web research workflows.</t>
  </si>
  <si>
    <t>answergrid.ai</t>
  </si>
  <si>
    <t>https://www.linkedin.com/company/103228648</t>
  </si>
  <si>
    <t>Bolu Ben-Adeola</t>
  </si>
  <si>
    <t>bolu@answergrid.ai</t>
  </si>
  <si>
    <t>https://pitchbook.com/profiles/company/601552-09#overview</t>
  </si>
  <si>
    <t>Kidney Beam</t>
  </si>
  <si>
    <t>Apps, Health Care, Medical</t>
  </si>
  <si>
    <t>Kidney Beam is an educational and well-being platform developed for people living with chronic kidney disease.</t>
  </si>
  <si>
    <t>beamfeelgood.com</t>
  </si>
  <si>
    <t>https://www.linkedin.com/company/kidney-beam/</t>
  </si>
  <si>
    <t>Katie Bell</t>
  </si>
  <si>
    <t>katie.bell@beamfeelgood.com</t>
  </si>
  <si>
    <t>https://www.linkedin.com/in/linkedinkatiebell/</t>
  </si>
  <si>
    <t>Nationsfirst Technologies</t>
  </si>
  <si>
    <t>Blockchain, Decentralized Finance (DeFi)</t>
  </si>
  <si>
    <t>Nationsfirst Technologies offers digital banking, asset-generating tokens, DAOs, and token launchpads to foster community-driven growth.</t>
  </si>
  <si>
    <t>nationsfirst.io</t>
  </si>
  <si>
    <t>https://www.linkedin.com/company/nationsfirst/</t>
  </si>
  <si>
    <t>eclark@nationsfirst.io</t>
  </si>
  <si>
    <t>704-760-0187</t>
  </si>
  <si>
    <t>Ethan Clark</t>
  </si>
  <si>
    <t>https://www.linkedin.com/in/ethanbkc/</t>
  </si>
  <si>
    <t>Togetherwork</t>
  </si>
  <si>
    <t>Real Estate, SaaS, Software</t>
  </si>
  <si>
    <t>Columbus, Georgia, United States</t>
  </si>
  <si>
    <t>Togetherwork operates as a provider of group management software and payments.</t>
  </si>
  <si>
    <t>togetherwork.com</t>
  </si>
  <si>
    <t>https://www.linkedin.com/company-beta/15092087/?pathWildcard=15092087</t>
  </si>
  <si>
    <t>info@togetherwork.com</t>
  </si>
  <si>
    <t>(888)554-6634</t>
  </si>
  <si>
    <t>Park Square Capital</t>
  </si>
  <si>
    <t>Neil Platt</t>
  </si>
  <si>
    <t>nplatt@togetherwork.com</t>
  </si>
  <si>
    <t>https://www.linkedin.com/in/neplatt/</t>
  </si>
  <si>
    <t>Accend</t>
  </si>
  <si>
    <t>Accend automatically generate comprehensives KYB/EDD reports and conducts extensive online research services.</t>
  </si>
  <si>
    <t>withaccend.com</t>
  </si>
  <si>
    <t>https://www.linkedin.com/company/withaccend</t>
  </si>
  <si>
    <t>founders@withaccend.com</t>
  </si>
  <si>
    <t>Adverb Ventures, Y Combinator</t>
  </si>
  <si>
    <t>Pranjal Daga</t>
  </si>
  <si>
    <t>pranjal@withaccend.com</t>
  </si>
  <si>
    <t>https://linkedin.com//in/pranjaldaga</t>
  </si>
  <si>
    <t>Tulsa Hub for Equitable and Trustworthy Autonomy</t>
  </si>
  <si>
    <t>The Tulsa Hub for Equitable and Trustworthy Autonomy is a regional effort that addresses national security concerns.</t>
  </si>
  <si>
    <t>techhubtulsa.com</t>
  </si>
  <si>
    <t>Tenomix</t>
  </si>
  <si>
    <t>Biotechnology, Health Care, Medical Device, Oncology</t>
  </si>
  <si>
    <t>London, Ontario, Canada</t>
  </si>
  <si>
    <t>Tenomix's mission is to develop novel technologies that target inefficiencies in the pathology workflow and optimize cancer care.</t>
  </si>
  <si>
    <t>tenomix.com</t>
  </si>
  <si>
    <t>https://www.linkedin.com/company/tenomix/</t>
  </si>
  <si>
    <t>info@tenomix.com</t>
  </si>
  <si>
    <t>Ministry of Economic Development, Job Creation and Trade, FACIT, Business Development Bank of Canada, Startupfest, TechAlliance of Southwestern Ontario</t>
  </si>
  <si>
    <t>Saumik Biswas</t>
  </si>
  <si>
    <t>saumik.biswas@tenomix.com</t>
  </si>
  <si>
    <t>https://www.linkedin.com/in/saumik-biswas/</t>
  </si>
  <si>
    <t>Pandiana</t>
  </si>
  <si>
    <t>Midview City, Central Region, Singapore</t>
  </si>
  <si>
    <t>Pandiana is the the next big wave in the world of play-to-earn gaming.</t>
  </si>
  <si>
    <t>pandiana.io</t>
  </si>
  <si>
    <t>contact@pandiana.io</t>
  </si>
  <si>
    <t>Hypertrove ventures</t>
  </si>
  <si>
    <t>The WorkPlace</t>
  </si>
  <si>
    <t>Human Resources, Information Technology, Management, Marketing, Operations, Pro Services, Product, Sales</t>
  </si>
  <si>
    <t>Communities, Employment, Training</t>
  </si>
  <si>
    <t>The WorkPlace is a private industry council that conducts workforce development programs, education and job training programs.</t>
  </si>
  <si>
    <t>workplace.org</t>
  </si>
  <si>
    <t>https://www.linkedin.com/company/the-workplace-inc./</t>
  </si>
  <si>
    <t>info2@workplace.org</t>
  </si>
  <si>
    <t>Nicole Hoekenga - Russo</t>
  </si>
  <si>
    <t>Chair of the Board of Directors</t>
  </si>
  <si>
    <t>nrusso@workplace.org</t>
  </si>
  <si>
    <t>https://www.linkedin.com/in/nicole-hoekenga-russo-2436654/</t>
  </si>
  <si>
    <t>Term Labs</t>
  </si>
  <si>
    <t>Blockchain, Finance, Service Industry</t>
  </si>
  <si>
    <t>Term Labs is a blockchain research and development business, is to provide scalable, transparent fixed-rate lending on blockchains.</t>
  </si>
  <si>
    <t>termfinance.io</t>
  </si>
  <si>
    <t>https://www.linkedin.com/company/term-labs-inc/</t>
  </si>
  <si>
    <t>Billy Welch</t>
  </si>
  <si>
    <t>billy@termfinance.io</t>
  </si>
  <si>
    <t>https://www.linkedin.com/in/billy-welch-4632843b/</t>
  </si>
  <si>
    <t>Aprex Solutions</t>
  </si>
  <si>
    <t>Computer Vision, Hardware, Software</t>
  </si>
  <si>
    <t>Nancy, Lorraine, France</t>
  </si>
  <si>
    <t>Aprex Solutions is a company that offers software and hardware solutions to transfer images and video into technical and scientific data.</t>
  </si>
  <si>
    <t>aprex-solutions.com</t>
  </si>
  <si>
    <t>https://www.linkedin.com/company/aprex-solutions</t>
  </si>
  <si>
    <t>contact@aprex-solutions.com</t>
  </si>
  <si>
    <t>33 3 72 61 05 93</t>
  </si>
  <si>
    <t>Romain Baude</t>
  </si>
  <si>
    <t>romain.baude@aprex-solutions.com</t>
  </si>
  <si>
    <t>https://www.linkedin.com/in/romain-baude-41bb9bab/?original_referer=https%3A%2F%2Fwww%2Egoogle%2Ecom%2F&amp;originalSubdomain=fr</t>
  </si>
  <si>
    <t>Radialis</t>
  </si>
  <si>
    <t>The Radials PET Imager is a groundbreaking versatile nuclear imaging system delivering high-resolution images with low radiotracer doses.</t>
  </si>
  <si>
    <t>radialis.com</t>
  </si>
  <si>
    <t>https://ca.linkedin.com/company/radialis-medical</t>
  </si>
  <si>
    <t>info@radialis.com</t>
  </si>
  <si>
    <t>1-800-601-3177</t>
  </si>
  <si>
    <t>Ministry of Economic Development, Job Creation and Trade, INOVAIT, Archangel Network of Funds, FedNor, Northern Ontario Heritage Fund, Tenacity Capital</t>
  </si>
  <si>
    <t>Michael Waterston</t>
  </si>
  <si>
    <t>michael@radialis.com</t>
  </si>
  <si>
    <t>https://www.linkedin.com/in/michael-waterston-39b260/</t>
  </si>
  <si>
    <t>Tsū</t>
  </si>
  <si>
    <t>Content, Social Media, Software</t>
  </si>
  <si>
    <t>Tsū is a social media platform that shares ad revenue as well as provides tools that inspire content creation.</t>
  </si>
  <si>
    <t>tsusocial.com</t>
  </si>
  <si>
    <t>https://www.linkedin.com/company/tsu-social</t>
  </si>
  <si>
    <t>Hilco Global, Terracap Ventures</t>
  </si>
  <si>
    <t>Sean Cross</t>
  </si>
  <si>
    <t>sean@tsusocial.com</t>
  </si>
  <si>
    <t>https://www.linkedin.com/in/seancross/</t>
  </si>
  <si>
    <t>Origin Mind</t>
  </si>
  <si>
    <t>Pioneering The Future Of Intellectual Property.</t>
  </si>
  <si>
    <t>originmind.org</t>
  </si>
  <si>
    <t>https://www.linkedin.com/company/originmind</t>
  </si>
  <si>
    <t>avi@originmind.org</t>
  </si>
  <si>
    <t>https://www.crunchbase.com/organization/origin-mind</t>
  </si>
  <si>
    <t>Goodwill Industries of Southeastern Louisiana</t>
  </si>
  <si>
    <t>Education, Employment, Facilities Support Services, Non Profit</t>
  </si>
  <si>
    <t>Goodwill Industries of Southeastern Louisiana is a charitable organization.</t>
  </si>
  <si>
    <t>goodwillno.org</t>
  </si>
  <si>
    <t>https://www.linkedin.com/company/goodwill-industries-of-southeastern-louisiana</t>
  </si>
  <si>
    <t>+1 504 456 2698</t>
  </si>
  <si>
    <t>Jodee Daroca</t>
  </si>
  <si>
    <t>jdaroca@goodwillno.org</t>
  </si>
  <si>
    <t>https://www.linkedin.com/in/jodee-daroca-71751515/</t>
  </si>
  <si>
    <t>ACDC Battery Metals</t>
  </si>
  <si>
    <t>ACDC Battery Metals is a mining company that explores and develops projects for Nickel deposits.</t>
  </si>
  <si>
    <t>acdcbatterymetals.com</t>
  </si>
  <si>
    <t>https://www.linkedin.com/company/acdcbatterymetals/</t>
  </si>
  <si>
    <t>info@acdcbatterymetals.com</t>
  </si>
  <si>
    <t>604-336-8026</t>
  </si>
  <si>
    <t>Tim Fernback​​</t>
  </si>
  <si>
    <t>https://acdcbatterymetals.com/management/</t>
  </si>
  <si>
    <t>ONE</t>
  </si>
  <si>
    <t>Consumer Applications, Information Technology</t>
  </si>
  <si>
    <t>Shioya, Kumamoto, Japan</t>
  </si>
  <si>
    <t>One is a Japanese startup. It primarily creates and operates consumer apps.</t>
  </si>
  <si>
    <t>0x1.company</t>
  </si>
  <si>
    <t>yo@0x1.company</t>
  </si>
  <si>
    <t>Satoya Hatanaka</t>
  </si>
  <si>
    <t>hatanaka@0x1.company</t>
  </si>
  <si>
    <t>https://www.linkedin.com/in/satoya/</t>
  </si>
  <si>
    <t>Solarize</t>
  </si>
  <si>
    <t>Pohang, Kyongsang-bukto, South Korea</t>
  </si>
  <si>
    <t>Solarize is a company that develops inverters for solar power and green hydrogen facilities.</t>
  </si>
  <si>
    <t>nextsolarize.com</t>
  </si>
  <si>
    <t>contact@nextsolarize.com</t>
  </si>
  <si>
    <t>Jeonnam Creative Economy Innovation Center</t>
  </si>
  <si>
    <t>Youngjin Kim</t>
  </si>
  <si>
    <t>https://pitchbook.com/profiles/company/571601-35</t>
  </si>
  <si>
    <t>Noa Therapeutics</t>
  </si>
  <si>
    <t>Noa Therapeutics is a preclinical biotech firm that is leading the way in the development of multimodal treatments.</t>
  </si>
  <si>
    <t>noatherapeutics.com</t>
  </si>
  <si>
    <t>https://www.linkedin.com/company/noa-therapeutics</t>
  </si>
  <si>
    <t>carlaspina@noathera.com</t>
  </si>
  <si>
    <t>647-857-1142</t>
  </si>
  <si>
    <t>Ministry of Economic Development, Job Creation and Trade, UCeed, Business Development Bank of Canada, Startupfest</t>
  </si>
  <si>
    <t>Carla Spina</t>
  </si>
  <si>
    <t>https://www.linkedin.com/in/carla-spina-phd-22676827/</t>
  </si>
  <si>
    <t>Greenfield Community Energy &amp; Technology</t>
  </si>
  <si>
    <t>Commercial, Internet, Residential, VoIP, Wireless</t>
  </si>
  <si>
    <t>Greenfield, Massachusetts, United States</t>
  </si>
  <si>
    <t>Greenfield Community Energy &amp; Technology offers internet, tv &amp; phone service for residents and businesses.</t>
  </si>
  <si>
    <t>gcet.net</t>
  </si>
  <si>
    <t>https://www.linkedin.com/company/gcetgreenfieldma</t>
  </si>
  <si>
    <t>info@gcet.net</t>
  </si>
  <si>
    <t>+1 413 775 6400</t>
  </si>
  <si>
    <t>Massachussetts Broadband Institute</t>
  </si>
  <si>
    <t>Saltroad</t>
  </si>
  <si>
    <t>Speech Recognition, Therapeutics</t>
  </si>
  <si>
    <t>Saltroad operates as a registered speech &amp; language therapist based on child's speech.</t>
  </si>
  <si>
    <t>saltroad.com</t>
  </si>
  <si>
    <t>https://www.linkedin.com/company/saltroad-speech-therapy/about/</t>
  </si>
  <si>
    <t>Ascension, Techstart Ventures</t>
  </si>
  <si>
    <t>Darren Lester</t>
  </si>
  <si>
    <t>darren@saltroad.com</t>
  </si>
  <si>
    <t>https://www.linkedin.com/in/dazlester/</t>
  </si>
  <si>
    <t>Central Pierce Fire And Rescue</t>
  </si>
  <si>
    <t>Health Care, Physical Security, Public Safety</t>
  </si>
  <si>
    <t>Spanaway, Washington, United States</t>
  </si>
  <si>
    <t>Central Pierce Fire And Rescue provides medical response, hospital transportation facilities and fire emergency services.</t>
  </si>
  <si>
    <t>centralpiercefire.org</t>
  </si>
  <si>
    <t>https://www.linkedin.com/company/central-pierce-fire-and-rescue/</t>
  </si>
  <si>
    <t>dshaw@centralpiercefire.org</t>
  </si>
  <si>
    <t>+1 253 538 6400</t>
  </si>
  <si>
    <t>Dustin Morrow</t>
  </si>
  <si>
    <t>dmorrow@centralpiercefire.org</t>
  </si>
  <si>
    <t>https://www.linkedin.com/in/dustin-morrow-cpchief/</t>
  </si>
  <si>
    <t>SCRONA Inc</t>
  </si>
  <si>
    <t>Manufacturing, Printing</t>
  </si>
  <si>
    <t>Making complex technology simple</t>
  </si>
  <si>
    <t>scrona.com</t>
  </si>
  <si>
    <t>https://www.linkedin.com/company/scrona-ltd-/</t>
  </si>
  <si>
    <t>info@scrona.com</t>
  </si>
  <si>
    <t>EquityPitcher Ventures, European Innovation Council, AM Ventures, Verve Ventures</t>
  </si>
  <si>
    <t>Patrick Heißler</t>
  </si>
  <si>
    <t>patrick.heissler@scrona.com</t>
  </si>
  <si>
    <t>https://www.linkedin.com/in/dr-patrick-heissler/</t>
  </si>
  <si>
    <t>Southern Mississippi Planning and Development District</t>
  </si>
  <si>
    <t>Business Development, Consulting, Enterprise Resource Planning (ERP), Professional Services</t>
  </si>
  <si>
    <t>Gulfport, Mississippi, United States</t>
  </si>
  <si>
    <t>Southern Mississippi Planning and Development District provides solutions supporting the development potential</t>
  </si>
  <si>
    <t>smpdd.com</t>
  </si>
  <si>
    <t>https://www.linkedin.com/company/southern-mississippi-planning/about/</t>
  </si>
  <si>
    <t>info@smpdd.com</t>
  </si>
  <si>
    <t>+1 228 868 2311</t>
  </si>
  <si>
    <t>Leonard Bentz</t>
  </si>
  <si>
    <t>lbentz@smpdd.com</t>
  </si>
  <si>
    <t>https://www.epa.gov/system/files/documents/2022-05/R04-22-A-070.pdf</t>
  </si>
  <si>
    <t>Equatorial Space Systems</t>
  </si>
  <si>
    <t>Aerospace, Logistics, Transportation</t>
  </si>
  <si>
    <t>Making spaceflight safer and more affordable with game-changing propulsion technologies.</t>
  </si>
  <si>
    <t>equatorialspace.com</t>
  </si>
  <si>
    <t>https://www.linkedin.com/company/equatorial-space</t>
  </si>
  <si>
    <t>contact@equatorialspace.com</t>
  </si>
  <si>
    <t>Farquhar VC, Paspalis, Elev8.VC, Techstars</t>
  </si>
  <si>
    <t>Simon Gwozdz</t>
  </si>
  <si>
    <t>simon@equatorialspace.com</t>
  </si>
  <si>
    <t>https://www.linkedin.com/in/simongwozdz/</t>
  </si>
  <si>
    <t>Ant Dog</t>
  </si>
  <si>
    <t>Digital Entertainment, Digital Media</t>
  </si>
  <si>
    <t>Ant Dog is a digital collection service provider that focuses on the field of digital collections.</t>
  </si>
  <si>
    <t>OpenSea</t>
  </si>
  <si>
    <t>Limolane</t>
  </si>
  <si>
    <t>Internet, Service Industry</t>
  </si>
  <si>
    <t>Cornaredo, Lombardia, Italy</t>
  </si>
  <si>
    <t>Limolane is a digital platform that satisfies the demand for non-scheduled urban mobility.</t>
  </si>
  <si>
    <t>limolane.com</t>
  </si>
  <si>
    <t>https://www.linkedin.com/company/limolane/?lipi=urn%3Ali%3Apage%3Acompanies_company_about_index%3Bc6f8cb97-876b-4234-aaaa-64c207d55406</t>
  </si>
  <si>
    <t>info@limolane.com</t>
  </si>
  <si>
    <t>+39 02 00614834</t>
  </si>
  <si>
    <t>Cherry Bay Capital, Fabio Nalucci</t>
  </si>
  <si>
    <t>Oliver Jones</t>
  </si>
  <si>
    <t>oliver.jones@limolane.com</t>
  </si>
  <si>
    <t>https://www.linkedin.com/in/oliver-jones-154b8582/</t>
  </si>
  <si>
    <t>Myth AI</t>
  </si>
  <si>
    <t>Myth provides artificial intelligence-based pattern design tools that brings together designers and businesses.</t>
  </si>
  <si>
    <t>myth-ai.com</t>
  </si>
  <si>
    <t>https://www.linkedin.com/company/myth-yapay-zeka-ve-tekstil-a-%C5%9F/</t>
  </si>
  <si>
    <t>info@myth-ai.com</t>
  </si>
  <si>
    <t>Basefy, Birkan Kül, Emre Kozlu, Faik Ulutaş</t>
  </si>
  <si>
    <t>Ozgecan Ustguel</t>
  </si>
  <si>
    <t>https://www.linkedin.com/in/ozgecan-ustgul/</t>
  </si>
  <si>
    <t>TRU-SPEC GLOBAL</t>
  </si>
  <si>
    <t>Kings Mountain, North Carolina, United States</t>
  </si>
  <si>
    <t>TRU-SPEC GLOBAL is a company.</t>
  </si>
  <si>
    <t>1 704-898-2210</t>
  </si>
  <si>
    <t>Big A Ice Company</t>
  </si>
  <si>
    <t>Big A Ice Company is a company.</t>
  </si>
  <si>
    <t>1 866-328-4230</t>
  </si>
  <si>
    <t>Sanford Fleschman</t>
  </si>
  <si>
    <t>https://www.formds.com/issuers/big-a-ice-company-inc</t>
  </si>
  <si>
    <t>GoodLife Innovations</t>
  </si>
  <si>
    <t>Engineering, Finance, Human Resources, Management, Marketing, Medical &amp; Science, Operations, Pro Services</t>
  </si>
  <si>
    <t>Elder Care, Non Profit, Social Assistance</t>
  </si>
  <si>
    <t>Lenexa, Kansas, United States</t>
  </si>
  <si>
    <t>GoodLife Innovations is a charity organization that offers shared living, day, children and senior services.</t>
  </si>
  <si>
    <t>mygoodlife.org</t>
  </si>
  <si>
    <t>https://www.linkedin.com/company/goodlifeinnovations/</t>
  </si>
  <si>
    <t>info@mygoodlife.org</t>
  </si>
  <si>
    <t>Michael Strouse</t>
  </si>
  <si>
    <t>mikestrouse@mygoodlife.org</t>
  </si>
  <si>
    <t>https://www.linkedin.com/in/dr-michael-strouse-9a95526/</t>
  </si>
  <si>
    <t>City of Portland</t>
  </si>
  <si>
    <t>1851-02-08</t>
  </si>
  <si>
    <t>Government, Transportation, Water</t>
  </si>
  <si>
    <t>Providing leadership and expertise in attracting, developing, and sustaining a diverse workforce committed to quality public service.</t>
  </si>
  <si>
    <t>portland.gov</t>
  </si>
  <si>
    <t>https://www.linkedin.com/company/12928</t>
  </si>
  <si>
    <t>cityinfo@portlandoregon.gov</t>
  </si>
  <si>
    <t>(503) 823-4000</t>
  </si>
  <si>
    <t>Millicent Williams</t>
  </si>
  <si>
    <t>millicent.williams@portlandoregon.gov</t>
  </si>
  <si>
    <t>https://www.portland.gov/transportation/director/executive-team</t>
  </si>
  <si>
    <t>Autify Network</t>
  </si>
  <si>
    <t>Blockchain, Enterprise Software, Supply Chain Management</t>
  </si>
  <si>
    <t>Autify Network develops a blockchain trust protocol for the global supply chain and retail industry.</t>
  </si>
  <si>
    <t>autifynetwork.com</t>
  </si>
  <si>
    <t>https://www.linkedin.com/company/autify-network</t>
  </si>
  <si>
    <t>business@autify.network</t>
  </si>
  <si>
    <t>Stellar Development Foundation, SIA Foundation, Celo Camp, Loop Ventures, NEAR Foundation</t>
  </si>
  <si>
    <t>Nabarun Chakraborty</t>
  </si>
  <si>
    <t>nabarun@autifynetwork.com</t>
  </si>
  <si>
    <t>https://www.linkedin.com/in/nabarunchakrabortty/</t>
  </si>
  <si>
    <t>Detroit Greenways Coalition</t>
  </si>
  <si>
    <t>Detroit, Michigan, United States</t>
  </si>
  <si>
    <t>Detroit Greenways Coalition focuses on greenways and bike lanes.</t>
  </si>
  <si>
    <t>detroitgreenways.org</t>
  </si>
  <si>
    <t>https://www.linkedin.com/company/detroit-greenways-coalition</t>
  </si>
  <si>
    <t>Todd Scott</t>
  </si>
  <si>
    <t>todd@detroitgreenways.org</t>
  </si>
  <si>
    <t>https://www.linkedin.com/in/luckyfish/</t>
  </si>
  <si>
    <t>Dadao Zhichuang Technology</t>
  </si>
  <si>
    <t>Robotic Process Automation (RPA), Robotics, Security</t>
  </si>
  <si>
    <t>Dadao Zhichuang is a security robot company specializing in patrol and commercial service robots.</t>
  </si>
  <si>
    <t>weixiansheng.robot-china.com</t>
  </si>
  <si>
    <t>Zhongguancun Science-Tech Leasing</t>
  </si>
  <si>
    <t>ClonOrgan</t>
  </si>
  <si>
    <t>Biotechnology, Clinical Trials, Health Care, Medical</t>
  </si>
  <si>
    <t>ClonOrgan is a developer of xenotransplantation pig.</t>
  </si>
  <si>
    <t>clonorgan.com</t>
  </si>
  <si>
    <t>Dingzhou Yichuang, Royal Sea Capital</t>
  </si>
  <si>
    <t>Pan Dengke</t>
  </si>
  <si>
    <t>dkpan@clonorgan.com</t>
  </si>
  <si>
    <t>http://www.clonorgan.com/about/</t>
  </si>
  <si>
    <t>CU WealthNext</t>
  </si>
  <si>
    <t>Frankenmuth, Michigan, United States</t>
  </si>
  <si>
    <t>CU WealthNext is a banking and financial services company.</t>
  </si>
  <si>
    <t>cudigitalone.com</t>
  </si>
  <si>
    <t>https://www.linkedin.com/company/cu-wealthnext/</t>
  </si>
  <si>
    <t>1 248-571-8343</t>
  </si>
  <si>
    <t>Joshua Herman</t>
  </si>
  <si>
    <t>jherman@cudigitalone.com</t>
  </si>
  <si>
    <t>https://www.linkedin.com/in/joshua-herman-banking/</t>
  </si>
  <si>
    <t>Gaffney-Thompson Enterprises</t>
  </si>
  <si>
    <t>Digital Entertainment, Media and Entertainment, Music, Outdoors, Racing, Real Estate, Travel</t>
  </si>
  <si>
    <t>Gaffney-Thompson Enterprises is a private-equity investment firm</t>
  </si>
  <si>
    <t>https://www.gaffneythompsonenterprises.us/</t>
  </si>
  <si>
    <t>Conlan Thompson, Jacob Gaffney</t>
  </si>
  <si>
    <t>Jacob Gaffney</t>
  </si>
  <si>
    <t>https://www.crunchbase.com/person/jacob-gaffney</t>
  </si>
  <si>
    <t>Maryland State Police</t>
  </si>
  <si>
    <t>Consulting, Government</t>
  </si>
  <si>
    <t>The Maryland State Police Aviation Command provides airborne law enforcement and search and rescue support for the Maryland State Police</t>
  </si>
  <si>
    <t>mdsp.maryland.gov</t>
  </si>
  <si>
    <t>https://www.linkedin.com/company/maryland-state-police</t>
  </si>
  <si>
    <t>lori.livingston@maryland.gov</t>
  </si>
  <si>
    <t>+1 410-291-4165</t>
  </si>
  <si>
    <t>Colonel Butler</t>
  </si>
  <si>
    <t>https://mdsp.maryland.gov/Organization/Pages/OfficeoftheSuperintendent.aspx</t>
  </si>
  <si>
    <t>DeepInsights AI</t>
  </si>
  <si>
    <t>DeepInsights AI is a technology company.</t>
  </si>
  <si>
    <t>1 (917) 257-1013</t>
  </si>
  <si>
    <t>Era Jain</t>
  </si>
  <si>
    <t>https://tracxn.com/d/companies/deepinsights-ai/__gtRKwPXtwQ6cxjgjSEsvpU4K5NJgRat1y-sOXjusSoM</t>
  </si>
  <si>
    <t>INPHOMIR</t>
  </si>
  <si>
    <t>Computer, Electronics</t>
  </si>
  <si>
    <t>INPHOMIR intends to produce complicated photonic integrated control units and gadgets.</t>
  </si>
  <si>
    <t>inphomir.eu</t>
  </si>
  <si>
    <t>https://www.linkedin.com/company/inphomir/?viewAsMember=true</t>
  </si>
  <si>
    <t>Horizon Europe</t>
  </si>
  <si>
    <t>IAM Creative Concepts</t>
  </si>
  <si>
    <t>New Athens, Illinois, United States</t>
  </si>
  <si>
    <t>IAM Creative Concepts is a technology company.</t>
  </si>
  <si>
    <t>1 6189606977</t>
  </si>
  <si>
    <t>Nightfox Audio</t>
  </si>
  <si>
    <t>Lincoln, Nebraska, United States</t>
  </si>
  <si>
    <t>Meticulously sampled instruments, stacked to create brand new hybrid tones. Creative tools made by musicians for musicians and producers.</t>
  </si>
  <si>
    <t>nightfoxaudio.com</t>
  </si>
  <si>
    <t>Invest Nebraska</t>
  </si>
  <si>
    <t>Philip Zach</t>
  </si>
  <si>
    <t>philip@nightfoxaudio.com</t>
  </si>
  <si>
    <t>https://www.linkedin.com/in/philipzach/</t>
  </si>
  <si>
    <t>Idle DAO</t>
  </si>
  <si>
    <t>Idle is a decentralized autonomous organization on Ethereum blockchain, governing a leading DeFi yield aggregator and rebalancing protocol</t>
  </si>
  <si>
    <t>idle.finance</t>
  </si>
  <si>
    <t>https://www.linkedin.com/company/idlefinance</t>
  </si>
  <si>
    <t>idle-leagues@protonmail.com</t>
  </si>
  <si>
    <t>gumi Cryptos Capital (gCC), RockawayX</t>
  </si>
  <si>
    <t>Matteo Pandolfi</t>
  </si>
  <si>
    <t>matteo@idle.finance</t>
  </si>
  <si>
    <t>https://www.linkedin.com/in/pandolfimatteo/</t>
  </si>
  <si>
    <t>Cohesys</t>
  </si>
  <si>
    <t>Market Research, Medical, Medical Device, Service Industry</t>
  </si>
  <si>
    <t>Cohesys develops novel biocompatible adhesives for surgical applications.</t>
  </si>
  <si>
    <t>cohesys.ca</t>
  </si>
  <si>
    <t>https://www.linkedin.com/company/cohesysmedical</t>
  </si>
  <si>
    <t>info@cohesys.ca</t>
  </si>
  <si>
    <t>Ministry of Economic Development, Job Creation and Trade</t>
  </si>
  <si>
    <t>Michael Floros</t>
  </si>
  <si>
    <t>mfloros@cohesys.ca</t>
  </si>
  <si>
    <t>https://www.linkedin.com/in/michael-floros/</t>
  </si>
  <si>
    <t>BionIT Labs</t>
  </si>
  <si>
    <t>Soleto, Puglia, Italy</t>
  </si>
  <si>
    <t>Design, Development and Production of Innovative Medical Devices</t>
  </si>
  <si>
    <t>bionitlabs.com</t>
  </si>
  <si>
    <t>https://www.linkedin.com/company/bionitlabs/</t>
  </si>
  <si>
    <t>info@bionitlabs.com</t>
  </si>
  <si>
    <t>CDP Venture Capital, Equiter, Fondazione Golinelli</t>
  </si>
  <si>
    <t>Giovanni Antonio Zappatore</t>
  </si>
  <si>
    <t>g.zappatore@bionitlabs.com</t>
  </si>
  <si>
    <t>https://www.linkedin.com/in/giovanni-zappatore/</t>
  </si>
  <si>
    <t>JimJams</t>
  </si>
  <si>
    <t>Food Processing, Snack Food</t>
  </si>
  <si>
    <t>Halstead, Essex, United Kingdom</t>
  </si>
  <si>
    <t>JimJams is a delicious range of no added sugar Chocolate spreads and Jams.</t>
  </si>
  <si>
    <t>jimjams-spreads.co.uk</t>
  </si>
  <si>
    <t>info@jimjams-spreads.co.uk</t>
  </si>
  <si>
    <t>Grocery Accelerator</t>
  </si>
  <si>
    <t>Kevin Bath</t>
  </si>
  <si>
    <t>kevin@jimjams-spreads.co.uk</t>
  </si>
  <si>
    <t>https://www.linkedin.com/in/kevin-bath-44bba42/</t>
  </si>
  <si>
    <t>EarthEn</t>
  </si>
  <si>
    <t>Electrical Distribution, Energy, Energy Storage</t>
  </si>
  <si>
    <t>EarthEn works on technology to provide a carbon-negative, climate-positive long-duration energy storage solution.</t>
  </si>
  <si>
    <t>earthen.energy</t>
  </si>
  <si>
    <t>https://www.linkedin.com/company/eartheninfo/</t>
  </si>
  <si>
    <t>ask@earthen.info</t>
  </si>
  <si>
    <t>NSF Small Business Innovation Research / Small Business Technology Transfer (SBIR/STTR), US Department of Energy, Cleantech Open</t>
  </si>
  <si>
    <t>Manas Pathak</t>
  </si>
  <si>
    <t>manas@earthen.energy</t>
  </si>
  <si>
    <t>https://www.linkedin.com/in/pathakmanas/</t>
  </si>
  <si>
    <t>Communiti Labs</t>
  </si>
  <si>
    <t>Analytics, Artificial Intelligence (AI), Database, Infrastructure, Software</t>
  </si>
  <si>
    <t>Communiti Labs is a developer of an artificial intelligence community engagement platform designed to facilitate meaningful interactions.</t>
  </si>
  <si>
    <t>communitilabs.com</t>
  </si>
  <si>
    <t>https://www.linkedin.com/company/communiti-labs/</t>
  </si>
  <si>
    <t>Steven Germain</t>
  </si>
  <si>
    <t>steven@communitilabs.com</t>
  </si>
  <si>
    <t>https://www.linkedin.com/in/steven-moose-germain/</t>
  </si>
  <si>
    <t>Optimind pharma</t>
  </si>
  <si>
    <t>Optimind pharma is a provider of psychedelic therapies for the masses.</t>
  </si>
  <si>
    <t>optimindpharma.com</t>
  </si>
  <si>
    <t>https://www.linkedin.com/company/optimind-pharma</t>
  </si>
  <si>
    <t>info@optimindpharma.com</t>
  </si>
  <si>
    <t>David Goodman</t>
  </si>
  <si>
    <t>https://optimindpharma.com/our-team/</t>
  </si>
  <si>
    <t>Sesh+</t>
  </si>
  <si>
    <t>Consumer Goods, Manufacturing, Pharmaceutical, Tobacco, Wholesale</t>
  </si>
  <si>
    <t>Sesh+ sells innovative risk-reduced nicotine products with a mission of eliminating tobacco related harm.</t>
  </si>
  <si>
    <t>seshproducts.com</t>
  </si>
  <si>
    <t>Max Cunningham</t>
  </si>
  <si>
    <t>max@seshproducts.com</t>
  </si>
  <si>
    <t>https://www.linkedin.com/in/max-cunningham-ba8bb810/</t>
  </si>
  <si>
    <t>Juiceme</t>
  </si>
  <si>
    <t>Bookkeeping and Payroll, Human Resources, SaaS</t>
  </si>
  <si>
    <t>Juiceme is a SAAS company that offers a platform for HR and payroll services.</t>
  </si>
  <si>
    <t>juiceme.io</t>
  </si>
  <si>
    <t>+1 5109446404</t>
  </si>
  <si>
    <t>Sandile Dlamini</t>
  </si>
  <si>
    <t>sandile@juiceme.io</t>
  </si>
  <si>
    <t>https://www.linkedin.com/in/sandiledlamini/?originalSubdomain=sz</t>
  </si>
  <si>
    <t>Grydd</t>
  </si>
  <si>
    <t>Artificial Intelligence (AI), Document Management, Machine Learning, Software, Supply Chain Management</t>
  </si>
  <si>
    <t>Grydd is a software development company for document management and supply chain technology transformation.</t>
  </si>
  <si>
    <t>grydd.com</t>
  </si>
  <si>
    <t>https://www.linkedin.com/company/grydd</t>
  </si>
  <si>
    <t>grydd-info@grydd.co</t>
  </si>
  <si>
    <t>206-529-7849</t>
  </si>
  <si>
    <t>Dan Acosta</t>
  </si>
  <si>
    <t>dan@grydd.com</t>
  </si>
  <si>
    <t>https://grydd.com/about-us/</t>
  </si>
  <si>
    <t>Helium</t>
  </si>
  <si>
    <t>Helium handles the front end, and Shopify is the back end for Helium's headless solution. your current Shopify integrations.</t>
  </si>
  <si>
    <t>gethelium.co</t>
  </si>
  <si>
    <t>https://www.linkedin.com/company/gethelium</t>
  </si>
  <si>
    <t>hello@gethelium.co</t>
  </si>
  <si>
    <t>Merak Ventures</t>
  </si>
  <si>
    <t>Sidharth Sahni</t>
  </si>
  <si>
    <t>sid@gethelium.co</t>
  </si>
  <si>
    <t>https://linkedin.com//in/sidharth-sahni</t>
  </si>
  <si>
    <t>Nomade Nation</t>
  </si>
  <si>
    <t>Sabadell, Catalonia, Spain</t>
  </si>
  <si>
    <t>Nomade Nation specializes in the production and sale of customized and domotised camper vans.</t>
  </si>
  <si>
    <t>nomadevans.com</t>
  </si>
  <si>
    <t>hello@nomade-nation.com</t>
  </si>
  <si>
    <t>+34 658 09 49 74</t>
  </si>
  <si>
    <t>OK Venture</t>
  </si>
  <si>
    <t>Ignasi Ribó Soler</t>
  </si>
  <si>
    <t>iribo@nomade-nation.com</t>
  </si>
  <si>
    <t>https://www.linkedin.com/in/ignasi-rib%C3%B3-soler-991311159/</t>
  </si>
  <si>
    <t>Gaya</t>
  </si>
  <si>
    <t>GAYA, the electric bike for solo, duo or family riding.</t>
  </si>
  <si>
    <t>gaya.bike</t>
  </si>
  <si>
    <t>https://www.linkedin.com/company/gaya-bike</t>
  </si>
  <si>
    <t>hello@gaya.bike</t>
  </si>
  <si>
    <t>09 74 99 34 87</t>
  </si>
  <si>
    <t>Via ID</t>
  </si>
  <si>
    <t>Amelie Guicheney</t>
  </si>
  <si>
    <t>amelie@gaya.bike</t>
  </si>
  <si>
    <t>https://linkedin.com//in/amelieguicheney</t>
  </si>
  <si>
    <t>MingCeler</t>
  </si>
  <si>
    <t>MingCeler is a Bio-Island Laboratory incubation enterprise focused on developing TurboMice™ tetraploid compensation technology.</t>
  </si>
  <si>
    <t>mingceler.com</t>
  </si>
  <si>
    <t>sales@mingceler.com</t>
  </si>
  <si>
    <t>400-8388-113</t>
  </si>
  <si>
    <t>Guangming Wu</t>
  </si>
  <si>
    <t>https://www.mingceler.net/principal-scientist/</t>
  </si>
  <si>
    <t>Sustainable Forest Futures</t>
  </si>
  <si>
    <t>Commercial, Environmental Consulting, Forestry</t>
  </si>
  <si>
    <t>Concord, New Hampshire, United States</t>
  </si>
  <si>
    <t>Sustainable Forest Futures promotes competitive and sustainable forest economy.</t>
  </si>
  <si>
    <t>603-731-0563</t>
  </si>
  <si>
    <t>Steven Rohde</t>
  </si>
  <si>
    <t>https://www.dnb.com/business-directory/company-profiles.sustainable_forest_futures_inc.543d1a7ea064c5407c9efbe01d1c9d2f.html</t>
  </si>
  <si>
    <t>Vintorog</t>
  </si>
  <si>
    <t>Gaming, PC Games, Video Games</t>
  </si>
  <si>
    <t>Vintorog is a game development studio.</t>
  </si>
  <si>
    <t>vintorog.com</t>
  </si>
  <si>
    <t>https://www.linkedin.com/company/vintorog</t>
  </si>
  <si>
    <t>contact@vintorog.com</t>
  </si>
  <si>
    <t>Ivan Eliseev</t>
  </si>
  <si>
    <t>Nikita Veselko</t>
  </si>
  <si>
    <t>nikita.veselko@vintorog.com</t>
  </si>
  <si>
    <t>https://www.linkedin.com/in/nikita-veselko-44bba323b/</t>
  </si>
  <si>
    <t>Cope Family Center</t>
  </si>
  <si>
    <t>Cope Family Center is a family resource center located in Napa, California.</t>
  </si>
  <si>
    <t>copefamilycenter.org</t>
  </si>
  <si>
    <t>https://www.linkedin.com/company/cope-family-center/about/</t>
  </si>
  <si>
    <t>707.252.1123</t>
  </si>
  <si>
    <t>Lewis Cellars Community Grants, Napa Valley Vintners</t>
  </si>
  <si>
    <t>Jessica Silverman</t>
  </si>
  <si>
    <t>jsilverman@copefamilycenter.org</t>
  </si>
  <si>
    <t>https://www.copefamilycenter.org/team</t>
  </si>
  <si>
    <t>KnoNap</t>
  </si>
  <si>
    <t>KnoNap is a safety health care company.</t>
  </si>
  <si>
    <t>knonap.com</t>
  </si>
  <si>
    <t>https://www.linkedin.com/company/knonap-llc/about/</t>
  </si>
  <si>
    <t>(480)619-0880</t>
  </si>
  <si>
    <t>Arlington Economic Development, Lighthouse Labs RVA, MassChallenge</t>
  </si>
  <si>
    <t>Danya Sherman</t>
  </si>
  <si>
    <t>danya@knonap.com</t>
  </si>
  <si>
    <t>https://www.linkedin.com/in/danyasherman/</t>
  </si>
  <si>
    <t>City of Pontiac</t>
  </si>
  <si>
    <t>1818-01-01</t>
  </si>
  <si>
    <t>Government, Property Development, Social</t>
  </si>
  <si>
    <t>Pontiac, Michigan, United States</t>
  </si>
  <si>
    <t>City of Pontiac is a government organization that focuses on the overall development and maintenance of community and land.</t>
  </si>
  <si>
    <t>pontiac.mi.us</t>
  </si>
  <si>
    <t>https://www.linkedin.com/company/pontiacjobs</t>
  </si>
  <si>
    <t>webmaster@pontiac.mi.us</t>
  </si>
  <si>
    <t>+1 248-758-3000</t>
  </si>
  <si>
    <t>Mike Mcguinness</t>
  </si>
  <si>
    <t>mmcguinness@pontiac.mi.us</t>
  </si>
  <si>
    <t>https://www.linkedin.com/in/mike-mcguinness48342/</t>
  </si>
  <si>
    <t>Phycin</t>
  </si>
  <si>
    <t>Biotechnology, Manufacturing, Medical</t>
  </si>
  <si>
    <t>Frederick, Maryland, United States</t>
  </si>
  <si>
    <t>Phycin is an algae-based platform that manufactures growth factors for eye care, cell culture, and clean meat production.</t>
  </si>
  <si>
    <t>phycin.com</t>
  </si>
  <si>
    <t>https://www.linkedin.com/company/phycin/</t>
  </si>
  <si>
    <t>contact@phycin.com</t>
  </si>
  <si>
    <t>Jun Wang</t>
  </si>
  <si>
    <t>jun.wang@phycin.com</t>
  </si>
  <si>
    <t>https://www.linkedin.com/in/jun-wang-ab522125/</t>
  </si>
  <si>
    <t>Roboat</t>
  </si>
  <si>
    <t>Autonomous Vehicles, Marine Transportation</t>
  </si>
  <si>
    <t>Roboat offers autonomy for inland waterway vessels.</t>
  </si>
  <si>
    <t>roboat.tech</t>
  </si>
  <si>
    <t>https://www.linkedin.com/company/roboat-tech/</t>
  </si>
  <si>
    <t>LUMO labs, SHIFT Invest</t>
  </si>
  <si>
    <t>Ynse Hendrik Deinema</t>
  </si>
  <si>
    <t>ynse@roboat.tech</t>
  </si>
  <si>
    <t>https://www.linkedin.com/in/ynsedeinema/</t>
  </si>
  <si>
    <t>Command Holdings</t>
  </si>
  <si>
    <t>Command Holdings is a company.</t>
  </si>
  <si>
    <t>1 317-350-1491</t>
  </si>
  <si>
    <t>Muyalogy</t>
  </si>
  <si>
    <t>Muyalogy is an innovative full-service learning platform that provides a comprehensive suite of online courses in a variety of fields.</t>
  </si>
  <si>
    <t>muya.et</t>
  </si>
  <si>
    <t>https://www.linkedin.com/company/muyalogy/</t>
  </si>
  <si>
    <t>hi@muyalogy.com</t>
  </si>
  <si>
    <t>Mastercard foundation edtech fellowship program, Venture Meda</t>
  </si>
  <si>
    <t>Egypt Adane</t>
  </si>
  <si>
    <t>https://www.muya.et/content/about#:~:text=Egypt%20Adane,%E2%80%A2%20CEO%20%E2%80%A2</t>
  </si>
  <si>
    <t>Fidel Tutorial</t>
  </si>
  <si>
    <t>Consulting, EdTech, Education</t>
  </si>
  <si>
    <t>Fidel Tutorial is a edtech company that provides tutorial, consultancy, education, and e-learning services.</t>
  </si>
  <si>
    <t>fideltutorial.com</t>
  </si>
  <si>
    <t>https://www.linkedin.com/company/fidel-tutorial/</t>
  </si>
  <si>
    <t>info@fideltutorial.com</t>
  </si>
  <si>
    <t>Mastercard foundation edtech fellowship program, International Trade Centre</t>
  </si>
  <si>
    <t>Liam Niller</t>
  </si>
  <si>
    <t>https://fideltutorial.com/team/#:~:text=Liam%20Niller,Chief%20Executive%20Officer</t>
  </si>
  <si>
    <t>Justix</t>
  </si>
  <si>
    <t>FinTech, Legal Tech</t>
  </si>
  <si>
    <t>Justix revolutionizes the legal fintech landscape by providing innovative financial solutions backed by legal assets.</t>
  </si>
  <si>
    <t>justixcapital.com</t>
  </si>
  <si>
    <t>https://www.linkedin.com/company/justixcapital</t>
  </si>
  <si>
    <t>andre@justixcapital.com</t>
  </si>
  <si>
    <t>Andre Mezzavilla</t>
  </si>
  <si>
    <t>andre.mezzavilla@justixcapital.com</t>
  </si>
  <si>
    <t>https://www.linkedin.com/in/andremezzavilla/</t>
  </si>
  <si>
    <t>CastingN</t>
  </si>
  <si>
    <t>B2B, Internet, Outsourcing</t>
  </si>
  <si>
    <t>CastingN is a B2B trading platform that helps companies outsource.</t>
  </si>
  <si>
    <t>castingn.com</t>
  </si>
  <si>
    <t>snyong@castingn.com</t>
  </si>
  <si>
    <t>82-1644-2653</t>
  </si>
  <si>
    <t>Magna Investment</t>
  </si>
  <si>
    <t>Sung-Nam Yong</t>
  </si>
  <si>
    <t>https://tracxn.com/d/companies/castingn/__2eusGAV-7QpnWLWCRbPAVocbiZ4x3ZSaieGpIjEnmlQ</t>
  </si>
  <si>
    <t>Woodcrest Apartments I</t>
  </si>
  <si>
    <t>Woodcrest Apartments I is a company.</t>
  </si>
  <si>
    <t>1 949-296-7502</t>
  </si>
  <si>
    <t>Continuity Biosciences</t>
  </si>
  <si>
    <t>Bradenton, Florida, United States</t>
  </si>
  <si>
    <t>Continuity Biosciences is a bio-technology company.</t>
  </si>
  <si>
    <t>1 919-480-3892</t>
  </si>
  <si>
    <t>RiskFront</t>
  </si>
  <si>
    <t>RiskFront is a company.</t>
  </si>
  <si>
    <t>1 206-612-5830</t>
  </si>
  <si>
    <t>Novel Biotechnology</t>
  </si>
  <si>
    <t>Woodbridge, Ontario, Canada</t>
  </si>
  <si>
    <t>Novel Biotechnology operates as a biotechnology company.</t>
  </si>
  <si>
    <t>novelbiologics.com</t>
  </si>
  <si>
    <t>https://www.linkedin.com/company/novel-biotechnology-inc/</t>
  </si>
  <si>
    <t>Pankaj K.</t>
  </si>
  <si>
    <t>pankaj.khanna@novelbiologics.com</t>
  </si>
  <si>
    <t>https://www.linkedin.com/in/pankaj-k-243a6318/</t>
  </si>
  <si>
    <t>Barrington Stage Company</t>
  </si>
  <si>
    <t>Information Technology, Management, Marketing, Medical &amp; Science, Operations</t>
  </si>
  <si>
    <t>Non Profit, Rental, Theatre, Ticketing</t>
  </si>
  <si>
    <t>Pittsfield, Massachusetts, United States</t>
  </si>
  <si>
    <t>Barrington Stage Company is a theatre company that offers new voices, educational programming, and community engagement.</t>
  </si>
  <si>
    <t>barringtonstageco.org</t>
  </si>
  <si>
    <t>https://www.linkedin.com/company/barrington-stage-company</t>
  </si>
  <si>
    <t>info@barringtonstageco.org</t>
  </si>
  <si>
    <t>+1 413 236 8888</t>
  </si>
  <si>
    <t>Shubert Foundation, Berkshire Bank Foundation</t>
  </si>
  <si>
    <t>Alan Paul</t>
  </si>
  <si>
    <t>Artistic Director</t>
  </si>
  <si>
    <t>apaul@barringtonstageco.org</t>
  </si>
  <si>
    <t>https://www.linkedin.com/in/alan-paul-73822a253/</t>
  </si>
  <si>
    <t>Tennessee Department of Commerce and Insurance</t>
  </si>
  <si>
    <t>Engineering, Human Resources, Information Technology, Legal</t>
  </si>
  <si>
    <t>Business Development, Government, Marketplace</t>
  </si>
  <si>
    <t>Tennessee Department of Commerce and Insurance builds fair markets, public safety, and customer literacy to help people and companies grow.</t>
  </si>
  <si>
    <t>tn.gov</t>
  </si>
  <si>
    <t>https://www.linkedin.com/company/tennessee-department-of-commerce-and-insurance</t>
  </si>
  <si>
    <t>(615) 741-2241</t>
  </si>
  <si>
    <t>Vickie Trice</t>
  </si>
  <si>
    <t>vickie.trice@tn.gov</t>
  </si>
  <si>
    <t>https://www.linkedin.com/in/vickie-trice-bb4295109/</t>
  </si>
  <si>
    <t>Quantum Qool</t>
  </si>
  <si>
    <t>Quantum Qool is a technology company.</t>
  </si>
  <si>
    <t>1 (202) 743-8243</t>
  </si>
  <si>
    <t>Centriti</t>
  </si>
  <si>
    <t>Centriti uses mid-mile logistics, warehousing, and AI management solutions to improve operational efficiency in hotels and restaurants.</t>
  </si>
  <si>
    <t>centriti.in</t>
  </si>
  <si>
    <t>https://www.linkedin.com/company/centriti</t>
  </si>
  <si>
    <t>info@centriti.in</t>
  </si>
  <si>
    <t>+91 7042870798</t>
  </si>
  <si>
    <t>Ev2 Ventures</t>
  </si>
  <si>
    <t>Daljeet Singh</t>
  </si>
  <si>
    <t>https://www.linkedin.com/in/daljeets/</t>
  </si>
  <si>
    <t>Pairtree Intelligence Pty Ltd</t>
  </si>
  <si>
    <t>Agriculture, Information Technology, SaaS</t>
  </si>
  <si>
    <t>Pairtree is a Saas UniversaL Dashboard for Australian Agtech, converging IoT, Satellite and Drone imagery, Hardware, Software and web data.</t>
  </si>
  <si>
    <t>pairtree.co</t>
  </si>
  <si>
    <t>https://www.linkedin.com/company/pairtree-intelligence</t>
  </si>
  <si>
    <t>hamish@pairtree.co</t>
  </si>
  <si>
    <t>x15ventures, Artesian VC</t>
  </si>
  <si>
    <t>Hamish Munro</t>
  </si>
  <si>
    <t>https://www.linkedin.com/in/hamish-munro-9865174a/</t>
  </si>
  <si>
    <t>Thesis Gold</t>
  </si>
  <si>
    <t>Thesis Gold is a mineral exploration company that focuses in the prolific Golden Horseshoe of British Columbia.</t>
  </si>
  <si>
    <t>thesisgold.com</t>
  </si>
  <si>
    <t>https://www.linkedin.com/company/thesis-gold-inc/</t>
  </si>
  <si>
    <t>nicks@thesisgold.com</t>
  </si>
  <si>
    <t>1-780-437-6624</t>
  </si>
  <si>
    <t>Ewan Webster</t>
  </si>
  <si>
    <t>ewanw@thesisgold.com</t>
  </si>
  <si>
    <t>https://www.linkedin.com/in/ewan-webster-phd-p-geo-b3538951/</t>
  </si>
  <si>
    <t>Wizkids</t>
  </si>
  <si>
    <t>Gaming, Publishing, Video Games</t>
  </si>
  <si>
    <t>New Jersey, Saint Patrick, Trinidad and Tobago</t>
  </si>
  <si>
    <t>Wizkids is a website that focuses on video games for various platforms.</t>
  </si>
  <si>
    <t>wizkidsgames.com</t>
  </si>
  <si>
    <t>https://www.linkedin.com/company/wizkids-inc.</t>
  </si>
  <si>
    <t>press@wizkids.com</t>
  </si>
  <si>
    <t>Mastercard foundation edtech fellowship program</t>
  </si>
  <si>
    <t>Deepa Gopalakrishnan</t>
  </si>
  <si>
    <t>deepa.gopalakrishnan@wizkids.com</t>
  </si>
  <si>
    <t>https://www.linkedin.com/in/deepa-gopalakrishnan-183b04175/</t>
  </si>
  <si>
    <t>MyMatR</t>
  </si>
  <si>
    <t>Artificial Intelligence (AI), Environmental Engineering, Internet of Things, Waste Management</t>
  </si>
  <si>
    <t>MyMatR is a waste management company that provides automatic sorting of trash and recycling containers for public spaces.</t>
  </si>
  <si>
    <t>mymatrcorp.com</t>
  </si>
  <si>
    <t>https://www.linkedin.com/company/mymatr</t>
  </si>
  <si>
    <t>mymatr@mymatrcorp.com</t>
  </si>
  <si>
    <t>John Starke</t>
  </si>
  <si>
    <t>john.starke@mymatrcorp.com</t>
  </si>
  <si>
    <t>https://www.linkedin.com/in/johnjcstarke/</t>
  </si>
  <si>
    <t>Reeply</t>
  </si>
  <si>
    <t>Advertising, Internet, Marketing, Professional Services, Software</t>
  </si>
  <si>
    <t>Nijmegen, Gelderland, The Netherlands</t>
  </si>
  <si>
    <t>Reeply provides an AI employee that independently creates and manages digital marketing campaigns.</t>
  </si>
  <si>
    <t>reeply.ai</t>
  </si>
  <si>
    <t>https://www.linkedin.com/company/reeplyai/</t>
  </si>
  <si>
    <t>contact@reeply.net</t>
  </si>
  <si>
    <t>Maximilian Nols</t>
  </si>
  <si>
    <t>maxnols@reeply.net</t>
  </si>
  <si>
    <t>https://www.linkedin.com/in/maximilian-nols/</t>
  </si>
  <si>
    <t>Atualani</t>
  </si>
  <si>
    <t>Atualani is a company.</t>
  </si>
  <si>
    <t>JLT</t>
  </si>
  <si>
    <t>Industrial Automation, Manufacturing</t>
  </si>
  <si>
    <t>JLT is a company that offers factory automation equipment solutions.</t>
  </si>
  <si>
    <t>jlt-con.com</t>
  </si>
  <si>
    <t>Stone Bridge Ventures, KB Securities, Korea Technology Finance Corporation</t>
  </si>
  <si>
    <t>Wan Zhengyong</t>
  </si>
  <si>
    <t>wan@jlt-con.com</t>
  </si>
  <si>
    <t>https://xie.infoq.cn/article/3bbb01d273e7422276a6d8f36</t>
  </si>
  <si>
    <t>Phenom Resources</t>
  </si>
  <si>
    <t>Mineral, Mining, Mining Technology, Natural Resources</t>
  </si>
  <si>
    <t>Phenom Resources is a mining company that engages in the exploration of gold, copper, and vanadium projects.</t>
  </si>
  <si>
    <t>phenomresources.com</t>
  </si>
  <si>
    <t>https://www.linkedin.com/company/phenomresources</t>
  </si>
  <si>
    <t>pcowley@phenomresources.com</t>
  </si>
  <si>
    <t>(604) 340-7711</t>
  </si>
  <si>
    <t>Paul Cowley</t>
  </si>
  <si>
    <t>paul@phenomresources.com</t>
  </si>
  <si>
    <t>https://www.linkedin.com/in/paul-cowley-901813191/</t>
  </si>
  <si>
    <t>LANS</t>
  </si>
  <si>
    <t>Artificial Intelligence (AI), Marketplace</t>
  </si>
  <si>
    <t>Marketplace for B2B AI Companies</t>
  </si>
  <si>
    <t>lans.ai</t>
  </si>
  <si>
    <t>https://www.linkedin.com/company/lansinc</t>
  </si>
  <si>
    <t>Beyza Simsekoglu</t>
  </si>
  <si>
    <t>https://www.linkedin.com/in/beyzasimsekoglu/</t>
  </si>
  <si>
    <t>New Hampshire Department of Safety</t>
  </si>
  <si>
    <t>Government, Health Care, Property Management, Public Safety</t>
  </si>
  <si>
    <t>New Hampshire Department of Society is an emergency management agency that specializes in fire safety and emergency medical services.</t>
  </si>
  <si>
    <t>dos.nh.gov</t>
  </si>
  <si>
    <t>https://www.linkedin.com/company/nh-dos</t>
  </si>
  <si>
    <t>nhdos@dos.nh.gov</t>
  </si>
  <si>
    <t>+1 800 735 2964</t>
  </si>
  <si>
    <t>Robert L. Quinn</t>
  </si>
  <si>
    <t>Commissioner</t>
  </si>
  <si>
    <t>robert.l.quinn@dos.nh.gov</t>
  </si>
  <si>
    <t>https://www.dos.nh.gov/about-us/office-commissioner#:~:text=Commissioner%20Robert%20L.%20Quinn%20is%20the%20fourth%20Commissioner%20of%20the%20New%20Hampshire%20Department%20of%20Safety.</t>
  </si>
  <si>
    <t>GROWTH CURVE INVESTORS</t>
  </si>
  <si>
    <t>GROWTH CURVE INVESTORS is a company.</t>
  </si>
  <si>
    <t>1 913-226-8860</t>
  </si>
  <si>
    <t>IM Automotive Group America</t>
  </si>
  <si>
    <t>IM Automotive Group America is a company.</t>
  </si>
  <si>
    <t>1 (909) 605-9899</t>
  </si>
  <si>
    <t>Staples</t>
  </si>
  <si>
    <t>Consumer, E-Commerce, Enterprise Software, Office Supplies, Retail</t>
  </si>
  <si>
    <t>Staples is a provider of workspace products such as furniture, technology, cleaning products, and traditional office supplies.</t>
  </si>
  <si>
    <t>staples.com</t>
  </si>
  <si>
    <t>http://www.linkedin.com/company/staples</t>
  </si>
  <si>
    <t>support@orders.staples.com</t>
  </si>
  <si>
    <t>(800) 333-3330</t>
  </si>
  <si>
    <t>David Staples</t>
  </si>
  <si>
    <t>staples@staples.com</t>
  </si>
  <si>
    <t>https://www.linkedin.com/in/david-staples-82355414/</t>
  </si>
  <si>
    <t>City of Huntington Beach</t>
  </si>
  <si>
    <t>The Huntington Beach Credit Union has been providing valuable banking and investment services to its members since 1953.</t>
  </si>
  <si>
    <t>huntingtonbeachcu.org</t>
  </si>
  <si>
    <t>https://www.linkedin.com/company/huntington-beach-credit-union</t>
  </si>
  <si>
    <t>Angela K Clitherow</t>
  </si>
  <si>
    <t>angelac@huntingtonbeachcu.org</t>
  </si>
  <si>
    <t>https://www.huntingtonbeachcu.org/about-us/staff/#:~:text=President/CEO,Angela%20K%20Clitherow</t>
  </si>
  <si>
    <t>County of Rockland</t>
  </si>
  <si>
    <t>1789-02-23</t>
  </si>
  <si>
    <t>Government, Office Administration</t>
  </si>
  <si>
    <t>Rockland County is a government administration-based website.</t>
  </si>
  <si>
    <t>rocklandgov.com</t>
  </si>
  <si>
    <t>https://www.linkedin.com/company/county-of-rockland/</t>
  </si>
  <si>
    <t>+1 845 638 5122</t>
  </si>
  <si>
    <t>Gabriella Holahan</t>
  </si>
  <si>
    <t>https://www.linkedin.com/in/gabriella-holahan-591038a3/</t>
  </si>
  <si>
    <t>City of Akron</t>
  </si>
  <si>
    <t>Communities, Government, Non Profit</t>
  </si>
  <si>
    <t>City of Akron is an official government website that provides information about the city's safety services, businesses, and legislation.</t>
  </si>
  <si>
    <t>akronohio.gov</t>
  </si>
  <si>
    <t>https://www.linkedin.com/company/city-of-akron-mayors-office-of-economic-development/</t>
  </si>
  <si>
    <t>+1 330-375-2345</t>
  </si>
  <si>
    <t>Shammas Malik</t>
  </si>
  <si>
    <t>mayor@akronohio.gov</t>
  </si>
  <si>
    <t>https://www.akronohio.gov/government/mayor_s_office/index.php#:~:text=The%20Mayor%20serves%20as%20the%20Chief%20Executive%20Officer%20of%20the%20City%20of%20Akron</t>
  </si>
  <si>
    <t>Georgia Department of Public Health</t>
  </si>
  <si>
    <t>Government, Health Care, Medical, Wellness</t>
  </si>
  <si>
    <t>Georgia Department of Public Health focuses on preventing disease, nursing, pharmacy, clinical, and medical services.</t>
  </si>
  <si>
    <t>dph.georgia.gov</t>
  </si>
  <si>
    <t>https://www.linkedin.com/company/georgiadph/</t>
  </si>
  <si>
    <t>+1 404 657 2700</t>
  </si>
  <si>
    <t>Kathleen Toomey</t>
  </si>
  <si>
    <t>kathleen.toomey@dph.ga.gov</t>
  </si>
  <si>
    <t>https://dph.georgia.gov/kathleen-toomey#:~:text=LEADERSHIP-,Kathleen%20Toomey,Commissioner,-Kathleen%20E.%20Toomey</t>
  </si>
  <si>
    <t>Brain Injury Association of Virginia</t>
  </si>
  <si>
    <t>Health Care, Neuroscience, Non Profit</t>
  </si>
  <si>
    <t>The Brain Injury Association of Virginia is the non-profit organization in Virginia dedicated to helping people with brain injuries.</t>
  </si>
  <si>
    <t>biav.net</t>
  </si>
  <si>
    <t>Virginia General Assembly</t>
  </si>
  <si>
    <t>David DeBiasi</t>
  </si>
  <si>
    <t>david@biav.net</t>
  </si>
  <si>
    <t>https://www.linkedin.com/in/david-debiasi-16aa1810/</t>
  </si>
  <si>
    <t>Ninetech</t>
  </si>
  <si>
    <t>Apps, Artificial Intelligence (AI), Big Data</t>
  </si>
  <si>
    <t>Ninetech provides digital transformation and upgrading solutions for large state-owned enterprises and central enterprises.</t>
  </si>
  <si>
    <t>ninetechone.com</t>
  </si>
  <si>
    <t>support@ninetechone.com</t>
  </si>
  <si>
    <t>400 992 1680</t>
  </si>
  <si>
    <t>Nuohui Lingnan Investment, CETC Fund, Qingsong Fund</t>
  </si>
  <si>
    <t>Zhengyong Wan</t>
  </si>
  <si>
    <t>zhengyongwan@ninetechone.com</t>
  </si>
  <si>
    <t>https://pitchbook.com/profiles/company/458204-14#research</t>
  </si>
  <si>
    <t>Lemontree</t>
  </si>
  <si>
    <t>Children, EdTech, Education, Finance, Financial Services, Software</t>
  </si>
  <si>
    <t>Lemontree is a finance service company that helps children with savings and investment education.</t>
  </si>
  <si>
    <t>firfin.family</t>
  </si>
  <si>
    <t>https://www.linkedin.com/company/lemontree-inc/</t>
  </si>
  <si>
    <t>hello@lemontree.ai</t>
  </si>
  <si>
    <t>+82 031 726 9990</t>
  </si>
  <si>
    <t>Kakao Investment</t>
  </si>
  <si>
    <t>Minhee Lee</t>
  </si>
  <si>
    <t>https://www.linkedin.com/in/minhee-lee-aa064648/</t>
  </si>
  <si>
    <t>Moving Forward Coalition</t>
  </si>
  <si>
    <t>Health Care, Nursing and Residential Care</t>
  </si>
  <si>
    <t>Moving Forward Nursing Home Quality Coalition is every assisted living facility will be a place where people desire to work.</t>
  </si>
  <si>
    <t>movingforwardcoalition.org</t>
  </si>
  <si>
    <t>https://www.linkedin.com/company/movingforwardcoalition</t>
  </si>
  <si>
    <t>info@movingforwardcoalition.org</t>
  </si>
  <si>
    <t>The John A. Hartford Foundation</t>
  </si>
  <si>
    <t>Isaac Longobardi</t>
  </si>
  <si>
    <t>https://www.linkedin.com/in/isaac-longobardi-62887a188/</t>
  </si>
  <si>
    <t>Family and Workforce Centers of America</t>
  </si>
  <si>
    <t>Family and Workforce Centers of America is to implement comprehensive programs that will stimulate and set youth and adults.</t>
  </si>
  <si>
    <t>fwca-stl.com</t>
  </si>
  <si>
    <t>https://www.linkedin.com/company/fwca/</t>
  </si>
  <si>
    <t>info@fwca-stl.com</t>
  </si>
  <si>
    <t>+1 314-377-0445</t>
  </si>
  <si>
    <t>Carolyn Seward</t>
  </si>
  <si>
    <t>cseward@fwca-stl.com</t>
  </si>
  <si>
    <t>https://www.linkedin.com/in/carolyn-seward-09a8621a4/</t>
  </si>
  <si>
    <t>EpiCypher</t>
  </si>
  <si>
    <t>Engineering, Finance, Management, Marketing, Medical &amp; Science, Operations, Product, Sales, Support</t>
  </si>
  <si>
    <t>3D Printing, Biotechnology, Consumer Goods, Manufacturing</t>
  </si>
  <si>
    <t>EpiCypher develops and manufactures novel products and tools for epigenetics and chromatin biology research.</t>
  </si>
  <si>
    <t>epicypher.com</t>
  </si>
  <si>
    <t>http://www.linkedin.com/company/epicypher</t>
  </si>
  <si>
    <t>info@epicypher.com</t>
  </si>
  <si>
    <t>(855) 374-2461</t>
  </si>
  <si>
    <t>BioTools Innovator, One North Carolina Small Business Program</t>
  </si>
  <si>
    <t>Jim Bone</t>
  </si>
  <si>
    <t>jbone@epicypher.com</t>
  </si>
  <si>
    <t>https://www.linkedin.com/in/jimbone/</t>
  </si>
  <si>
    <t>Arimsys</t>
  </si>
  <si>
    <t>Artificial Intelligence (AI), Data Collection and Labeling, Manufacturing, SaaS</t>
  </si>
  <si>
    <t>A SaaS platform that enhances material lifecycle management, quality assurance and traceability in manufacturing</t>
  </si>
  <si>
    <t>arimsys.com</t>
  </si>
  <si>
    <t>Arash Ataee</t>
  </si>
  <si>
    <t>arash@arimsys.com</t>
  </si>
  <si>
    <t>https://www.linkedin.com/in/arash-ataee/</t>
  </si>
  <si>
    <t>United PRB #4</t>
  </si>
  <si>
    <t>Roanoke, Texas, United States</t>
  </si>
  <si>
    <t>United PRB #4 is a oil and gas company.</t>
  </si>
  <si>
    <t>1 6826511629</t>
  </si>
  <si>
    <t>MicroSec</t>
  </si>
  <si>
    <t>Automotive, Autonomous Vehicles, Cyber Security, Industrial Automation, Information Technology, Internet of Things, Security, Smart Cities</t>
  </si>
  <si>
    <t>Protecting the Connected World via Enterprise Grade Security for IoT &amp; IIoT</t>
  </si>
  <si>
    <t>usec.io</t>
  </si>
  <si>
    <t>https://www.linkedin.com/company/microsec-iot-security/</t>
  </si>
  <si>
    <t>info@usec.io</t>
  </si>
  <si>
    <t>+65 6931 4227</t>
  </si>
  <si>
    <t>MMV Europe &amp; Asia-Pacific, Wavemaker Partners</t>
  </si>
  <si>
    <t>Vishram Mishra</t>
  </si>
  <si>
    <t>vishram@usec.io</t>
  </si>
  <si>
    <t>https://www.linkedin.com/in/mvishram/</t>
  </si>
  <si>
    <t>City of Syracuse (Utah)</t>
  </si>
  <si>
    <t>Syracuse, Utah, United States</t>
  </si>
  <si>
    <t>Syracuse is a city in Davis County, Utah, United States, between the Great Salt Lake and Interstate 15, about 25 miles N of Salt Lake City.</t>
  </si>
  <si>
    <t>syracuseut.gov</t>
  </si>
  <si>
    <t>https://www.linkedin.com/company/syracuse-city-utah</t>
  </si>
  <si>
    <t>orchestra@syracuseutaharts.org</t>
  </si>
  <si>
    <t>801-614-9614</t>
  </si>
  <si>
    <t>Dave Maughan</t>
  </si>
  <si>
    <t>Mayor</t>
  </si>
  <si>
    <t>dmaughan@syracuseut.gov</t>
  </si>
  <si>
    <t>https://www.linkedin.com/in/dave-maughan-2338712/</t>
  </si>
  <si>
    <t>Ahaz Platforms</t>
  </si>
  <si>
    <t>Adama, Amara, Ethiopia</t>
  </si>
  <si>
    <t>Ahaz Platforms offers software solutions, digital learning platforms, digital consulting, and digital marketing services.</t>
  </si>
  <si>
    <t>about.ahazawi.com</t>
  </si>
  <si>
    <t>https://www.linkedin.com/company/ahazplatform/</t>
  </si>
  <si>
    <t>info@ahazawi.com</t>
  </si>
  <si>
    <t>+251 978 68 00 00</t>
  </si>
  <si>
    <t>Asmelash Girmay</t>
  </si>
  <si>
    <t>asmelash@ahazawi.com</t>
  </si>
  <si>
    <t>https://www.linkedin.com/in/asmelash-girmay-646025a4/</t>
  </si>
  <si>
    <t>Mable</t>
  </si>
  <si>
    <t>Engineering, Management, Marketing, Medical &amp; Science, Operations, Pro Services, Product, Sales</t>
  </si>
  <si>
    <t>E-Commerce, Wholesale</t>
  </si>
  <si>
    <t>Mable is a mobile and web-based B2B wholesale e-commerce platform for grocers.</t>
  </si>
  <si>
    <t>meetmable.com</t>
  </si>
  <si>
    <t>https://www.linkedin.com/company/meetmable/</t>
  </si>
  <si>
    <t>Venrock, Accomplice, Founder Collective, Venrock</t>
  </si>
  <si>
    <t>Arik Keller</t>
  </si>
  <si>
    <t>arik@meetmable.com</t>
  </si>
  <si>
    <t>https://www.linkedin.com/in/arikkeller/</t>
  </si>
  <si>
    <t>Power88</t>
  </si>
  <si>
    <t>Power88 is a company.</t>
  </si>
  <si>
    <t>1 (530) 632-0894</t>
  </si>
  <si>
    <t>IronYun</t>
  </si>
  <si>
    <t>Information Services, Information Technology, Machine Learning, Software</t>
  </si>
  <si>
    <t>Provider of a cloud-based video management systems.</t>
  </si>
  <si>
    <t>ironyun.com</t>
  </si>
  <si>
    <t>https://www.linkedin.com/company/ironyun-cloud-service/</t>
  </si>
  <si>
    <t>sales@ironyun.com</t>
  </si>
  <si>
    <t>1-203-273-7089</t>
  </si>
  <si>
    <t>Xcel Next Ventures</t>
  </si>
  <si>
    <t>paulsun@ironyun.com</t>
  </si>
  <si>
    <t>https://www.linkedin.com/in/paul-sun-68513110/</t>
  </si>
  <si>
    <t>Mass Audubon</t>
  </si>
  <si>
    <t>Charity, Non Profit</t>
  </si>
  <si>
    <t>Lincoln, Massachusetts, United States</t>
  </si>
  <si>
    <t>Mass Audubon protects more than 38,000 acres of land throughout Massachusetts, saving birds and other wildlife.</t>
  </si>
  <si>
    <t>massaudubon.org</t>
  </si>
  <si>
    <t>https://www.linkedin.com/company/mass-audubon</t>
  </si>
  <si>
    <t>David O'Neill</t>
  </si>
  <si>
    <t>doneill@massaudubon.org</t>
  </si>
  <si>
    <t>https://www.linkedin.com/in/david-o-neill-6b95272a/</t>
  </si>
  <si>
    <t>Kuraztech</t>
  </si>
  <si>
    <t>Kuraztech is a Tutorial that offers online courses related to technology in Ethiopia.</t>
  </si>
  <si>
    <t>kuraztech.com</t>
  </si>
  <si>
    <t>https://www.linkedin.com/company/kuraztech/</t>
  </si>
  <si>
    <t>kuraztech@gmail.com</t>
  </si>
  <si>
    <t>+251 910 56 11 47</t>
  </si>
  <si>
    <t>Bisrategebriel Fisseha</t>
  </si>
  <si>
    <t>bisrategebriel@kuraztech.com</t>
  </si>
  <si>
    <t>https://www.linkedin.com/in/bisrategebriel-fisseha-kis/</t>
  </si>
  <si>
    <t>Solsign</t>
  </si>
  <si>
    <t>Commercial Real Estate, Online Portals, Renewable Energy, SaaS</t>
  </si>
  <si>
    <t>The Intelligent Solar Portal</t>
  </si>
  <si>
    <t>solsign.ai</t>
  </si>
  <si>
    <t>https://www.linkedin.com/company/solsign/</t>
  </si>
  <si>
    <t>info@solsign.ai</t>
  </si>
  <si>
    <t>European Space Agency</t>
  </si>
  <si>
    <t>Mattan Lass</t>
  </si>
  <si>
    <t>mattan@solsign.ai</t>
  </si>
  <si>
    <t>https://www.linkedin.com/in/mattanlass/</t>
  </si>
  <si>
    <t>medreddie</t>
  </si>
  <si>
    <t>Consulting, Health Care, Information Services, Medical</t>
  </si>
  <si>
    <t>medreddie simplifies clinical procurement and market research to drive the future of healthcare.</t>
  </si>
  <si>
    <t>medreddie.com</t>
  </si>
  <si>
    <t>medreddie@gmail.com</t>
  </si>
  <si>
    <t>New Brunswick Innovation Foundation, Business Development Bank of Canada, Startupfest , Accelerator Centre</t>
  </si>
  <si>
    <t>Kara Leblanc</t>
  </si>
  <si>
    <t>kara@medreddie.com</t>
  </si>
  <si>
    <t>https://www.linkedin.com/in/kara-leblanc-20956920/</t>
  </si>
  <si>
    <t>Neuro Growth</t>
  </si>
  <si>
    <t>Neuro Growth is a company.</t>
  </si>
  <si>
    <t>1 7866489665</t>
  </si>
  <si>
    <t>Isabers</t>
  </si>
  <si>
    <t>Isabers is a semiconductor heterogeneous integration technology company.</t>
  </si>
  <si>
    <t>isabers-materials.com</t>
  </si>
  <si>
    <t>Fengwen Mu</t>
  </si>
  <si>
    <t>https://pitchbook.com/profiles/company/491134-69#patents</t>
  </si>
  <si>
    <t>Sedco Corp.</t>
  </si>
  <si>
    <t>Wholesale</t>
  </si>
  <si>
    <t>San Juan Del Puerto, Andalucia, Spain</t>
  </si>
  <si>
    <t>Sedco Corp is a hardware distribution business dedicated to offering a large selection of premium hardware products.</t>
  </si>
  <si>
    <t>sedco-pr.com</t>
  </si>
  <si>
    <t>https://www.linkedin.com/company/sedco-corporation</t>
  </si>
  <si>
    <t>info@sedco-pr.com</t>
  </si>
  <si>
    <t>(787) 793-5862</t>
  </si>
  <si>
    <t>Oriental</t>
  </si>
  <si>
    <t>Pedro Torres Sed</t>
  </si>
  <si>
    <t>pedrosed@sedco-pr.com</t>
  </si>
  <si>
    <t>https://www.linkedin.com/in/pedrotorressed/</t>
  </si>
  <si>
    <t>Formal Imaging Experts</t>
  </si>
  <si>
    <t>Cottage Grove, Wisconsin, United States</t>
  </si>
  <si>
    <t>Formal Imaging Experts is a healthcare company.</t>
  </si>
  <si>
    <t>1 608-839-9050</t>
  </si>
  <si>
    <t>LeyLine Technologies</t>
  </si>
  <si>
    <t>Gaming, Marketplace, Media and Entertainment, Project Management</t>
  </si>
  <si>
    <t>The world's first Cybernetic Ecosystem for the creative industry.</t>
  </si>
  <si>
    <t>leylinepro.com</t>
  </si>
  <si>
    <t>https://www.linkedin.com/company/101245303</t>
  </si>
  <si>
    <t>info@leylinepro.com</t>
  </si>
  <si>
    <t>Primavera Capital Group</t>
  </si>
  <si>
    <t>Yinhan L.</t>
  </si>
  <si>
    <t>yinhan@leylinepro.com</t>
  </si>
  <si>
    <t>https://www.linkedin.com/in/yinhan-l-0174aa125/</t>
  </si>
  <si>
    <t>Catholic Charities</t>
  </si>
  <si>
    <t>Association, Health Care</t>
  </si>
  <si>
    <t>Catholic Charities properties are multi-family, senior/disabled and for people with chronic mental illness.</t>
  </si>
  <si>
    <t>catholiccharitiesusa.org</t>
  </si>
  <si>
    <t>https://www.linkedin.com/company/catholic-charities-usa/</t>
  </si>
  <si>
    <t>info@catholiccharitiesusa.org</t>
  </si>
  <si>
    <t>(703) 549-1390</t>
  </si>
  <si>
    <t>Mercy Medical Center, Foellinger Foundation</t>
  </si>
  <si>
    <t>Kerry Alys Robinson</t>
  </si>
  <si>
    <t>krobinson@catholiccharitiesusa.org</t>
  </si>
  <si>
    <t>https://www.linkedin.com/in/kerry-alys-robinson-914507/</t>
  </si>
  <si>
    <t>1receipt®</t>
  </si>
  <si>
    <t>Big Data, Consumer Software, Financial Services, FinTech, Point of Sale, Software</t>
  </si>
  <si>
    <t>1receipt® is a hassle-free platform for issuing, collecting and managing digital receipts.</t>
  </si>
  <si>
    <t>1receipt.io</t>
  </si>
  <si>
    <t>https://www.linkedin.com/company/1receipt</t>
  </si>
  <si>
    <t>info@1receipt.io</t>
  </si>
  <si>
    <t>+61 3 9028 8298</t>
  </si>
  <si>
    <t>AusIndustry, Australian Government, RMIT Activator</t>
  </si>
  <si>
    <t>Shahryar Faraji</t>
  </si>
  <si>
    <t>shahryar@1receipt.io</t>
  </si>
  <si>
    <t>https://www.linkedin.com/in/shahryarfaraji/</t>
  </si>
  <si>
    <t>aRobotics</t>
  </si>
  <si>
    <t>Ossining, New York, United States</t>
  </si>
  <si>
    <t>aRobotics is a technology company.</t>
  </si>
  <si>
    <t>1 9144738400</t>
  </si>
  <si>
    <t>AUS BIOS LABS</t>
  </si>
  <si>
    <t>Health Diagnostics, Machine Learning, Manufacturing, Medical Device, Software</t>
  </si>
  <si>
    <t>A DeepTech Med Tech company endeavouring to push the boundaries of the healthcare sector through breakthrough technologies.</t>
  </si>
  <si>
    <t>ausbioslabs.com</t>
  </si>
  <si>
    <t>https://www.linkedin.com/company/aus-bios-labs/</t>
  </si>
  <si>
    <t>info@ausbioslabs.com</t>
  </si>
  <si>
    <t>Ying Zhi Cheong</t>
  </si>
  <si>
    <t>https://linkedin.com//in/ying-zhi-cheong-2b1ba0184</t>
  </si>
  <si>
    <t>Accountable Care Transactions</t>
  </si>
  <si>
    <t>Accountable Care Transactions is a technology company.</t>
  </si>
  <si>
    <t>1 855-632-2863</t>
  </si>
  <si>
    <t>RePlayce</t>
  </si>
  <si>
    <t>Children, Education, Online Portals</t>
  </si>
  <si>
    <t>RePlayce offers pupils online educational services.</t>
  </si>
  <si>
    <t>replayce.co.jp</t>
  </si>
  <si>
    <t>Nissay Capital, NTT DoCoMo</t>
  </si>
  <si>
    <t>Masahiro Yamamoto</t>
  </si>
  <si>
    <t>masahiro.yamamoto@replayce.co.jp</t>
  </si>
  <si>
    <t>https://pitchbook.com/profiles/company/593839-72#funding</t>
  </si>
  <si>
    <t>Matteco</t>
  </si>
  <si>
    <t>Matteco is a materials technology company</t>
  </si>
  <si>
    <t>matteco.com</t>
  </si>
  <si>
    <t>https://www.linkedin.com/company/matteco/</t>
  </si>
  <si>
    <t>Espana Digital</t>
  </si>
  <si>
    <t>Iker Marcaide</t>
  </si>
  <si>
    <t>imarcaide@matteco.com</t>
  </si>
  <si>
    <t>https://www.linkedin.com/in/ikermarcaide/</t>
  </si>
  <si>
    <t>Gates Fire District</t>
  </si>
  <si>
    <t>Emergency Medicine, Health Care, Professional Services</t>
  </si>
  <si>
    <t>Gates Fire District offers emergency services such as fire, rescue and emergency medical help to several communities.</t>
  </si>
  <si>
    <t>gatesfd.org</t>
  </si>
  <si>
    <t>https://www.linkedin.com/company/gates-chili-fire-department</t>
  </si>
  <si>
    <t>+1 585-426-2720</t>
  </si>
  <si>
    <t>Gerald Dunst</t>
  </si>
  <si>
    <t>gdunst@gatesfd.org</t>
  </si>
  <si>
    <t>https://www.gatesfd.org/board-of-directors/#:~:text=The%20Board-,President,Gerald%20Dunst,-Vice%20President</t>
  </si>
  <si>
    <t>Rebin</t>
  </si>
  <si>
    <t>Artificial Intelligence (AI), Software, Waste Management</t>
  </si>
  <si>
    <t>Rebin’s goal is to provide a more cost-effective and environmentally friendly method of waste collection, by using software.</t>
  </si>
  <si>
    <t>rebin.be</t>
  </si>
  <si>
    <t>https://www.linkedin.com/company/rebin-be/</t>
  </si>
  <si>
    <t>info@rebin.be</t>
  </si>
  <si>
    <t>imec.istart</t>
  </si>
  <si>
    <t>Simon De Geyter</t>
  </si>
  <si>
    <t>simon.degeyter@rebin.be</t>
  </si>
  <si>
    <t>https://www.linkedin.com/in/simon-de-geyter/</t>
  </si>
  <si>
    <t>Qianlong Coffee</t>
  </si>
  <si>
    <t>Coffee, Food and Beverage, Food Processing</t>
  </si>
  <si>
    <t>Qianlong Coffee specializes in professional black coffee with flavor, focusing on boutique and special blend black coffee.</t>
  </si>
  <si>
    <t>URI Research Foundation</t>
  </si>
  <si>
    <t>The University of Rhode Island Research Foundation is a non-profit research foundation that funds research on behalf of the university.</t>
  </si>
  <si>
    <t>U.S. Department of Labor, Office of Naval Research</t>
  </si>
  <si>
    <t>Pepe Unchained</t>
  </si>
  <si>
    <t>Pepe Unchained is a Layer 2 blockchain built for Speed, Security, Low Fees–and of course–Memes.</t>
  </si>
  <si>
    <t>pepeunchained.com</t>
  </si>
  <si>
    <t>Eric Douilhet</t>
  </si>
  <si>
    <t>https://www.crunchbase.com/person/eric-douilhet-56db</t>
  </si>
  <si>
    <t>Zero Effort Solutions</t>
  </si>
  <si>
    <t>Eugene, Oregon, United States</t>
  </si>
  <si>
    <t>Zero Effort Solutions is a company.</t>
  </si>
  <si>
    <t>1 844-393-2778</t>
  </si>
  <si>
    <t>PUG ai</t>
  </si>
  <si>
    <t>Artificial Intelligence (AI), Career Planning, EdTech, Information Technology, Internet, Software</t>
  </si>
  <si>
    <t>A career management software with AI tools and digital human coaches to help individuals upskill and land career opportunities.</t>
  </si>
  <si>
    <t>pug.ai</t>
  </si>
  <si>
    <t>https://www.linkedin.com/company/skjcompanies</t>
  </si>
  <si>
    <t>info@skjbrand.com</t>
  </si>
  <si>
    <t>+1 202 830 2239</t>
  </si>
  <si>
    <t>Samerial Johns</t>
  </si>
  <si>
    <t>sammie@skjbrand.com</t>
  </si>
  <si>
    <t>https://www.linkedin.com/in/sammiex/</t>
  </si>
  <si>
    <t>Cykel AI</t>
  </si>
  <si>
    <t>Artificial Intelligence (AI), Marketing Automation, Sales Automation, Software</t>
  </si>
  <si>
    <t>Cykel AI creates AI tools that can respond to natural language commands and interact with any user interface, website, or API.</t>
  </si>
  <si>
    <t>cykel.ai</t>
  </si>
  <si>
    <t>https://www.linkedin.com/company/cykelai</t>
  </si>
  <si>
    <t>help@cykel.ai</t>
  </si>
  <si>
    <t>Ewan Collinge</t>
  </si>
  <si>
    <t>ewan@cykel.ai</t>
  </si>
  <si>
    <t>https://www.linkedin.com/in/ewancollinge/</t>
  </si>
  <si>
    <t>CoTec is an ESG-focused business willing to invest in cutting-edge technology.</t>
  </si>
  <si>
    <t>cotec.ca</t>
  </si>
  <si>
    <t>+1 604 992 5600</t>
  </si>
  <si>
    <t>Kings Chapel International</t>
  </si>
  <si>
    <t>Julian Treger</t>
  </si>
  <si>
    <t>julian@cotec.ca</t>
  </si>
  <si>
    <t>https://www.cotec.ca/about-us/management/#:~:text=Julian%20Treger,OFFICER%20AND%20DIRECTOR</t>
  </si>
  <si>
    <t>ThreatCaptain</t>
  </si>
  <si>
    <t>Financial Cyber Risk SaaS platform for Managed Service Providers</t>
  </si>
  <si>
    <t>threatcaptain.com</t>
  </si>
  <si>
    <t>https://www.linkedin.com/company/threatcaptain</t>
  </si>
  <si>
    <t>brad@threatcaptain.com</t>
  </si>
  <si>
    <t>Brad Powell</t>
  </si>
  <si>
    <t>https://www.linkedin.com/in/brad-powell-a7588680/</t>
  </si>
  <si>
    <t>City of Jamestown</t>
  </si>
  <si>
    <t>1886-01-01</t>
  </si>
  <si>
    <t>Jamestown, New York, United States</t>
  </si>
  <si>
    <t>City of Jamestown provides equal employment opportunity regardless of personal characteristics.</t>
  </si>
  <si>
    <t>jamestownny.gov</t>
  </si>
  <si>
    <t>lmcannon@nycourts.gov</t>
  </si>
  <si>
    <t>+1 716-483-7598</t>
  </si>
  <si>
    <t>Crystal Surdyk</t>
  </si>
  <si>
    <t>surdyk@jamestownny.gov</t>
  </si>
  <si>
    <t>https://www.jamestownny.gov/department-of-development/jamestown-urban-renewal-agency-jura/staff-members-contact-information/#:~:text=Crystal%20Surdyk,surdyk%40jamestownny.gov</t>
  </si>
  <si>
    <t>Addiction Recovery Science &amp; Services</t>
  </si>
  <si>
    <t>Sedona, Arizona, United States</t>
  </si>
  <si>
    <t>Addiction Recovery Science &amp; Services is a company.</t>
  </si>
  <si>
    <t>1 857-278-5176</t>
  </si>
  <si>
    <t>Medical Review Institute of America</t>
  </si>
  <si>
    <t>Health Care, Management Consulting, Medical</t>
  </si>
  <si>
    <t>Medical Review Institute of America, LLC (MRIoA) is the top medical review company in the United States.</t>
  </si>
  <si>
    <t>mrioa.com</t>
  </si>
  <si>
    <t>https://www.linkedin.com/company/medical-review-institute-of-america-llc/</t>
  </si>
  <si>
    <t>info@mrioa.com</t>
  </si>
  <si>
    <t>800-654-2422</t>
  </si>
  <si>
    <t>Parthenon Capital Partners</t>
  </si>
  <si>
    <t>Ron Sullivan</t>
  </si>
  <si>
    <t>ron.sullivan@mrioa.com</t>
  </si>
  <si>
    <t>https://www.linkedin.com/in/ron-sullivan-2a00a64/</t>
  </si>
  <si>
    <t>Qarmatek services</t>
  </si>
  <si>
    <t>Electronics, Service Industry</t>
  </si>
  <si>
    <t>Qarmatek services is an electronic product repairing company.</t>
  </si>
  <si>
    <t>qarmatek.com</t>
  </si>
  <si>
    <t>https://www.linkedin.com/company/qarmatek-services-private-limited/?originalSubdomain=in</t>
  </si>
  <si>
    <t>mail@qarmatek.com</t>
  </si>
  <si>
    <t>Rakesh Raman, Umang Nahata, VISHAL MAKWANA, Caspian Debt, GVFL</t>
  </si>
  <si>
    <t>Krunal Shah</t>
  </si>
  <si>
    <t>krunal.shah@qarmatek.com</t>
  </si>
  <si>
    <t>https://www.linkedin.com/in/krunal-shah-qarmatek/</t>
  </si>
  <si>
    <t>Austin Powder</t>
  </si>
  <si>
    <t>Industrial, Manufacturing, Mining</t>
  </si>
  <si>
    <t>Austin Powder manufactures industrial explosives and accessories and provides technical and blasting services.</t>
  </si>
  <si>
    <t>austinpowder.com</t>
  </si>
  <si>
    <t>https://www.linkedin.com/company/austin-powder-company</t>
  </si>
  <si>
    <t>+1 (216) 464-2400</t>
  </si>
  <si>
    <t>American Industrial Partners</t>
  </si>
  <si>
    <t>John D. Rathbun</t>
  </si>
  <si>
    <t>john.rathbun@austinpowder.com</t>
  </si>
  <si>
    <t>https://www.linkedin.com/in/john-d-rathbun-02260122b/</t>
  </si>
  <si>
    <t>XOOB Games</t>
  </si>
  <si>
    <t>Gaming, Web3</t>
  </si>
  <si>
    <t>XOOB Games is the expediter in the field of web3 games.</t>
  </si>
  <si>
    <t>xoob.gg</t>
  </si>
  <si>
    <t>https://www.linkedin.com/company/xoob/</t>
  </si>
  <si>
    <t>Novozhylov Sergii</t>
  </si>
  <si>
    <t>sergii@xoob.gg</t>
  </si>
  <si>
    <t>https://www.linkedin.com/in/novozhylov-sergey/</t>
  </si>
  <si>
    <t>Realize Medical</t>
  </si>
  <si>
    <t>Explore medical modeling in VR with Elucis.</t>
  </si>
  <si>
    <t>realizemed.com</t>
  </si>
  <si>
    <t>https://www.linkedin.com/company/realize-medical/about/</t>
  </si>
  <si>
    <t>Ministry of Economic Development, Job Creation and Trade, Capital Angel Network</t>
  </si>
  <si>
    <t>Justin Sutherland</t>
  </si>
  <si>
    <t>justin@realizemed.com</t>
  </si>
  <si>
    <t>https://www.linkedin.com/in/justin-sutherland10/</t>
  </si>
  <si>
    <t>Blade Landscape Holdings</t>
  </si>
  <si>
    <t>Blade Landscape Holdings is a company.</t>
  </si>
  <si>
    <t>1 (214) 764-2687</t>
  </si>
  <si>
    <t>AIQ</t>
  </si>
  <si>
    <t>AIQ's goal is to create a smart e-commerce network of firms that can thrive in the digital future of personalization.</t>
  </si>
  <si>
    <t>aiqhub.com</t>
  </si>
  <si>
    <t>enquiry@aiqhub.com,enquiry@alcodes.net</t>
  </si>
  <si>
    <t>+603 8601 7861</t>
  </si>
  <si>
    <t>Li Chun Chung</t>
  </si>
  <si>
    <t>Charles Yong Kai Yee</t>
  </si>
  <si>
    <t>charles@aiqhub.com</t>
  </si>
  <si>
    <t>https://aiqhub.com/about-us/#:~:text=Charles%20Yong%20Kai,Executive%20Director</t>
  </si>
  <si>
    <t>Futureheal</t>
  </si>
  <si>
    <t>Child Care, Consulting, Health Care, Health Diagnostics, Information Technology, Medical, Natural Language Processing, Virtual Reality</t>
  </si>
  <si>
    <t>Futureheal Inc. revolutionizes pediatric care with AI-driven diagnostics, enhancing accuracy and efficiency in children's healthcare.</t>
  </si>
  <si>
    <t>futureheal.com</t>
  </si>
  <si>
    <t>https://www.linkedin.com/company/futureheal/</t>
  </si>
  <si>
    <t>info@fetal.ist</t>
  </si>
  <si>
    <t>Emrah Aydın</t>
  </si>
  <si>
    <t>emrah.aydin@fetal.ist</t>
  </si>
  <si>
    <t>https://www.linkedin.com/in/dr-emrah-aydin/</t>
  </si>
  <si>
    <t>Distynct</t>
  </si>
  <si>
    <t>AgTech, Information Technology, Productivity Tools</t>
  </si>
  <si>
    <t>Distynct connects swine producers to critical barn level information by enabling precision livestock farming and remote management.</t>
  </si>
  <si>
    <t>getdistynct.com</t>
  </si>
  <si>
    <t>https://www.linkedin.com/company/distynct/</t>
  </si>
  <si>
    <t>bj@getdistynct.com</t>
  </si>
  <si>
    <t>319-400-9929</t>
  </si>
  <si>
    <t>Iowa Dept of Economic Development</t>
  </si>
  <si>
    <t>Bj Brugman</t>
  </si>
  <si>
    <t>https://www.linkedin.com/in/bj-brugman-19264b41/</t>
  </si>
  <si>
    <t>FlameSense</t>
  </si>
  <si>
    <t>FlameSense's aim as a working group is to drive change within what is already established, utilizing engineering to provide new answers.</t>
  </si>
  <si>
    <t>flamesense.tech</t>
  </si>
  <si>
    <t>https://www.linkedin.com/company/flamesense-tech/</t>
  </si>
  <si>
    <t>contact@flamesense.tech</t>
  </si>
  <si>
    <t>Samuel Lira</t>
  </si>
  <si>
    <t>Maximiliano Militzer Umaran</t>
  </si>
  <si>
    <t>max@flamesense.tech</t>
  </si>
  <si>
    <t>https://www.linkedin.com/in/maxmilitzer/</t>
  </si>
  <si>
    <t>Southwest Alabama Partnership for Training and Employment</t>
  </si>
  <si>
    <t>Southwest Alabama Partnership for Training and Employment provides the foundation for a special system of employment and training.</t>
  </si>
  <si>
    <t>swapte.org</t>
  </si>
  <si>
    <t>+251.432.0909</t>
  </si>
  <si>
    <t>Sydney Raine</t>
  </si>
  <si>
    <t>sraine@swapte.org</t>
  </si>
  <si>
    <t>https://www.swapte.org/staff#:~:text=Sydney%20G.%20Raine,President</t>
  </si>
  <si>
    <t>WBENC</t>
  </si>
  <si>
    <t>Engineering, Finance, Management, Marketing, Medical &amp; Science, Operations</t>
  </si>
  <si>
    <t>WBENC, a national 501(c)(3) non-profit, partners with 14 Regional Partner Organizations.</t>
  </si>
  <si>
    <t>wbenc.org</t>
  </si>
  <si>
    <t>https://www.linkedin.com/company/wbenc</t>
  </si>
  <si>
    <t>support@wbenc.org</t>
  </si>
  <si>
    <t>(202) 872-5515</t>
  </si>
  <si>
    <t>Fifth Third Bank, The Caesars Foundation, Minority Business Development Agency</t>
  </si>
  <si>
    <t>Pamela Eason</t>
  </si>
  <si>
    <t>pamela@wbec-west.org</t>
  </si>
  <si>
    <t>https://www.linkedin.com/in/eason-pamela-prince-eason-3bb2258/</t>
  </si>
  <si>
    <t>China Carbon Port Energy</t>
  </si>
  <si>
    <t>Advanced Materials, Energy, Manufacturing</t>
  </si>
  <si>
    <t>Guiyang, Guizhou, China</t>
  </si>
  <si>
    <t>China Carbon Port Energy is a materials technology company that specializes in the development of graphite and superconducting materials.</t>
  </si>
  <si>
    <t>Guojian Group</t>
  </si>
  <si>
    <t>Dallas County Medical Society Foundation</t>
  </si>
  <si>
    <t>1876-01-01</t>
  </si>
  <si>
    <t>Charity, Health Care, Hospital, Non Profit</t>
  </si>
  <si>
    <t>The Dallas County Medical Society, a professional association devoted to advancing the interests of Dallas County.</t>
  </si>
  <si>
    <t>dallas-cms.org</t>
  </si>
  <si>
    <t>https://www.linkedin.com/company/dallas-county-medical-society</t>
  </si>
  <si>
    <t>Hoblitzelle Foundation</t>
  </si>
  <si>
    <t>Jon Roth</t>
  </si>
  <si>
    <t>jonroth@dallas-cms.org</t>
  </si>
  <si>
    <t>https://www.linkedin.com/in/jon-roth-ms-cae-9a713335/</t>
  </si>
  <si>
    <t>Hitchcock Center for the Environment</t>
  </si>
  <si>
    <t>Hitchcock Center for the Environment provides programs designed to use the study of science and nature.</t>
  </si>
  <si>
    <t>hitchcockcenter.org</t>
  </si>
  <si>
    <t>https://www.linkedin.com/company/hitchcock-center-for-the-environment/</t>
  </si>
  <si>
    <t>Billy Spitzer</t>
  </si>
  <si>
    <t>billy@hitchcockcenter.org</t>
  </si>
  <si>
    <t>https://www.hitchcockcenter.org/about-us/our-staff/</t>
  </si>
  <si>
    <t>Alaska Department of Public Safety</t>
  </si>
  <si>
    <t>Government, Law Enforcement, Public Safety</t>
  </si>
  <si>
    <t>Alaska Department of Public Safety ensures public safety and maintains law and order in the region.</t>
  </si>
  <si>
    <t>dps.alaska.gov</t>
  </si>
  <si>
    <t>+(907) 269-5511</t>
  </si>
  <si>
    <t>Joseph S. Gamache</t>
  </si>
  <si>
    <t>joseph.gamache@alaska.gov</t>
  </si>
  <si>
    <t>https://dps.alaska.gov/APSC/ContactUs#:~:text=Executive%20Director%0APhone%3A%20907%2D465%2D5523%0Ajoseph.gamache%40alaska.gov%C2%A0</t>
  </si>
  <si>
    <t>Solis Florida Investment</t>
  </si>
  <si>
    <t>New Albany, Ohio, United States</t>
  </si>
  <si>
    <t>Solis Florida Investment is a company.</t>
  </si>
  <si>
    <t>1 614-961-7805</t>
  </si>
  <si>
    <t>Cauldron Today</t>
  </si>
  <si>
    <t>Apps, Social Network</t>
  </si>
  <si>
    <t>Cauldron Today is a social networking app that facilitates discussions and debate.</t>
  </si>
  <si>
    <t>cauldron.today</t>
  </si>
  <si>
    <t>https://www.linkedin.com/company/cauldron1/</t>
  </si>
  <si>
    <t>Ventures ilab Accelerator</t>
  </si>
  <si>
    <t>Nathaniel Dracakis</t>
  </si>
  <si>
    <t>https://www.linkedin.com/in/nathaniel-dracakis/</t>
  </si>
  <si>
    <t>Mediver</t>
  </si>
  <si>
    <t>Beauty, Medical</t>
  </si>
  <si>
    <t>Mediver is a medical and cosmetic device firm.</t>
  </si>
  <si>
    <t>mediver.co.kr</t>
  </si>
  <si>
    <t>mediver@mediver.co.kr</t>
  </si>
  <si>
    <t>02.868.4777</t>
  </si>
  <si>
    <t>Daekyo Investment</t>
  </si>
  <si>
    <t>Seunggoo Yoo</t>
  </si>
  <si>
    <t>https://pitchbook.com/profiles/company/608130-55#research</t>
  </si>
  <si>
    <t>Ancala Partners</t>
  </si>
  <si>
    <t>Management Consulting</t>
  </si>
  <si>
    <t>Ancala Partners is a private equity firm that invests in a wide range of infrastructure subsectors.</t>
  </si>
  <si>
    <t>ancala.com</t>
  </si>
  <si>
    <t>https://www.linkedin.com/company/ancala-partners/</t>
  </si>
  <si>
    <t>contact@ancala.com</t>
  </si>
  <si>
    <t>+44 20 3440 3515</t>
  </si>
  <si>
    <t>Vontobel</t>
  </si>
  <si>
    <t>Spence Clunie</t>
  </si>
  <si>
    <t>spence.clunie@ancala.com</t>
  </si>
  <si>
    <t>https://www.linkedin.com/in/spenceclunie/</t>
  </si>
  <si>
    <t>Gather Revenue</t>
  </si>
  <si>
    <t>Gather Revenue is a company.</t>
  </si>
  <si>
    <t>1 203-249-9918</t>
  </si>
  <si>
    <t>Xi Bassile</t>
  </si>
  <si>
    <t>CleanTech, Natural Resources, Waste Management</t>
  </si>
  <si>
    <t>Maputo, Maputo, Mozambique</t>
  </si>
  <si>
    <t>Xi Bassile's objective is to play a significant role in Mozambique's innovative urban infrastructure practices and policy development.</t>
  </si>
  <si>
    <t>https://www.linkedin.com/company/xi-bassile</t>
  </si>
  <si>
    <t>Khiusha Uaila</t>
  </si>
  <si>
    <t>https://www.linkedin.com/in/khiushauaila/</t>
  </si>
  <si>
    <t>TOTEMICA BEAUTY RITUAL ENTERPRISE</t>
  </si>
  <si>
    <t>TOTEMICA BEAUTY RITUAL ENTERPRISE is a company.</t>
  </si>
  <si>
    <t>1 305-615-1484</t>
  </si>
  <si>
    <t>Ditar</t>
  </si>
  <si>
    <t>3D Technology, Apps, Creative Agency, Information Technology</t>
  </si>
  <si>
    <t>Ditar is an IT service company that specializes in app development and 3D digitization services for the optical industry.</t>
  </si>
  <si>
    <t>ditar.io</t>
  </si>
  <si>
    <t>https://www.linkedin.com/company/ditar-io</t>
  </si>
  <si>
    <t>contact@ditar.be</t>
  </si>
  <si>
    <t>Alexandra Macsimov</t>
  </si>
  <si>
    <t>alexandra@ditar.io</t>
  </si>
  <si>
    <t>https://www.linkedin.com/in/alexandra-macsimov-3a055947/</t>
  </si>
  <si>
    <t>Minnesota Department of Public Safety</t>
  </si>
  <si>
    <t>Law Enforcement, Non Profit, Public Safety</t>
  </si>
  <si>
    <t>Minnesota City, Minnesota, United States</t>
  </si>
  <si>
    <t>Minnesota Department of Public Safety is responsible for public safety, services and law enforcement in the region.</t>
  </si>
  <si>
    <t>dps.mn.gov</t>
  </si>
  <si>
    <t>https://www.linkedin.com/company/minnesota-department-of-public-safety</t>
  </si>
  <si>
    <t>dps.facebook@state.mn.us</t>
  </si>
  <si>
    <t>KI Hospitality</t>
  </si>
  <si>
    <t>Westlake, Ohio, United States</t>
  </si>
  <si>
    <t>KI Hospitality is a company.</t>
  </si>
  <si>
    <t>1 312-523-3630</t>
  </si>
  <si>
    <t>Kazadi Enterprises Ltd.</t>
  </si>
  <si>
    <t>Batavia, Illinois, United States</t>
  </si>
  <si>
    <t>Kazadi Enterprises is improving resilience and sustainability with its unique atmospheric heat harvesting technology.</t>
  </si>
  <si>
    <t>kazadienterprises.com</t>
  </si>
  <si>
    <t>https://www.linkedin.com/company/kazadi-enterprises/</t>
  </si>
  <si>
    <t>skazadi@kazadienterprises.com</t>
  </si>
  <si>
    <t>626-592-1287</t>
  </si>
  <si>
    <t>Village Capital</t>
  </si>
  <si>
    <t>Sanza Kazadi</t>
  </si>
  <si>
    <t>https://www.linkedin.com/in/sanza-kazadi-9733015/</t>
  </si>
  <si>
    <t>Felicity Games</t>
  </si>
  <si>
    <t>Felicity Games publishes intriguing casual games, which are played by millions of gamers worldwide.</t>
  </si>
  <si>
    <t>felicitygames.com</t>
  </si>
  <si>
    <t>https://www.linkedin.com/company/felicity-games</t>
  </si>
  <si>
    <t>Anurag Choudhary</t>
  </si>
  <si>
    <t>anurag@felicitygames.com</t>
  </si>
  <si>
    <t>https://www.linkedin.com/in/anuragchoudhary2710/</t>
  </si>
  <si>
    <t>BGI 14th Street</t>
  </si>
  <si>
    <t>BGI 14th Street is a restaurant.</t>
  </si>
  <si>
    <t>1 2129315500</t>
  </si>
  <si>
    <t>GlobeDock</t>
  </si>
  <si>
    <t>GlobeDock provides Ethiopian students with the most up-to-date university information, application guidance, international exam training.</t>
  </si>
  <si>
    <t>globedocket.com</t>
  </si>
  <si>
    <t>https://www.linkedin.com/company/globedock-academy/</t>
  </si>
  <si>
    <t>sales@globedocket.com</t>
  </si>
  <si>
    <t>Kirubel G. Akalu</t>
  </si>
  <si>
    <t>kirubel.akalu@globedocket.com</t>
  </si>
  <si>
    <t>https://www.linkedin.com/in/kirubel-g-akalu-81216b1b7/</t>
  </si>
  <si>
    <t>Rocket Fuel Recharge</t>
  </si>
  <si>
    <t>Provo, Utah, United States</t>
  </si>
  <si>
    <t>Rocket Fuel Recharge is a technology company.</t>
  </si>
  <si>
    <t>1 -801-369-7014</t>
  </si>
  <si>
    <t>Tide Foundation</t>
  </si>
  <si>
    <t>Cyber Security, Developer APIs, Privacy</t>
  </si>
  <si>
    <t>Tide is a deep-tech startup delivering the only cyber protection for devs by locking down their systems with keys no one ever holds</t>
  </si>
  <si>
    <t>tide.org</t>
  </si>
  <si>
    <t>https://www.linkedin.com/company/tide-foundation/</t>
  </si>
  <si>
    <t>info@tide.org</t>
  </si>
  <si>
    <t>Insurtech NY</t>
  </si>
  <si>
    <t>Dom Valladolid</t>
  </si>
  <si>
    <t>dom@tide.org</t>
  </si>
  <si>
    <t>https://www.linkedin.com/in/domvalladolid/</t>
  </si>
  <si>
    <t>VYB HoldCo</t>
  </si>
  <si>
    <t>VYB HoldCo is a company.</t>
  </si>
  <si>
    <t>1 651.353.2085</t>
  </si>
  <si>
    <t>House of Biryani</t>
  </si>
  <si>
    <t>House of Biryani is a creating a traditional recipes and making own biryani.</t>
  </si>
  <si>
    <t>houseofbiryan.com</t>
  </si>
  <si>
    <t>https://www.linkedin.com/company/house-of-beriyan</t>
  </si>
  <si>
    <t>Mohammed Bhol</t>
  </si>
  <si>
    <t>mohammed@purposefoodsinc.com</t>
  </si>
  <si>
    <t>https://www.linkedin.com/in/mohammed-bhol-5556bb16/</t>
  </si>
  <si>
    <t>Safle</t>
  </si>
  <si>
    <t>Blockchain, FinTech, Virtual Currency</t>
  </si>
  <si>
    <t>Safle develops a non-custodial, multi-chain wallet, and blockchain infra for the decentralized ecosystem.</t>
  </si>
  <si>
    <t>getsafle.com</t>
  </si>
  <si>
    <t>https://www.linkedin.com/company/get-safle</t>
  </si>
  <si>
    <t>Priyanshu Singh</t>
  </si>
  <si>
    <t>https://www.linkedin.com/in/priyanshu-singh-22652b45/</t>
  </si>
  <si>
    <t>Wax/d on Wheels</t>
  </si>
  <si>
    <t>Wax/d on Wheels is a company.</t>
  </si>
  <si>
    <t>1 626-688-2283</t>
  </si>
  <si>
    <t>YS Investment Fund</t>
  </si>
  <si>
    <t>Schenectady, New York, United States</t>
  </si>
  <si>
    <t>YS Investment Fund is an investment company.</t>
  </si>
  <si>
    <t>1 5185987175</t>
  </si>
  <si>
    <t>Volta</t>
  </si>
  <si>
    <t>Battery, Electric Vehicle, Energy Storage, Logistics, Supply Chain Management, Transportation</t>
  </si>
  <si>
    <t>Volta Indonesia is a company that focuses on providing electric vehicle technology.</t>
  </si>
  <si>
    <t>voltaindonesia.com</t>
  </si>
  <si>
    <t>https://www.linkedin.com/company/volta-indonesia</t>
  </si>
  <si>
    <t>support@voltaindonesia.com</t>
  </si>
  <si>
    <t>0811-1959-5777</t>
  </si>
  <si>
    <t>Rigel Capital, Twin Towers Ventures</t>
  </si>
  <si>
    <t>Okie Octavia Kurniawan</t>
  </si>
  <si>
    <t>https://www.linkedin.com/in/okie-octavia-kurniawan-b1656695/</t>
  </si>
  <si>
    <t>Call Center Mangement</t>
  </si>
  <si>
    <t>Call Center Mangement is a company.</t>
  </si>
  <si>
    <t>1 888-925-1075</t>
  </si>
  <si>
    <t>Enechawet Games</t>
  </si>
  <si>
    <t>Gaming, Mobile Apps</t>
  </si>
  <si>
    <t>Enechawet Games manufactures and publishes educational and entertaining games.</t>
  </si>
  <si>
    <t>enechawetgames.com</t>
  </si>
  <si>
    <t>https://www.linkedin.com/company/enechawetgames/</t>
  </si>
  <si>
    <t>enechawetgames@gmail.com</t>
  </si>
  <si>
    <t>+251 912747397</t>
  </si>
  <si>
    <t>Abiy Hailu</t>
  </si>
  <si>
    <t>abiy@enechawetgames.com</t>
  </si>
  <si>
    <t>https://www.linkedin.com/in/abiyhailu/</t>
  </si>
  <si>
    <t>Lithium Winsome Adina</t>
  </si>
  <si>
    <t>Val-d'or, Quebec, Canada</t>
  </si>
  <si>
    <t>Lithium Winsome Adina is a mining company.</t>
  </si>
  <si>
    <t>Government Of Quebec</t>
  </si>
  <si>
    <t>Cambria</t>
  </si>
  <si>
    <t>Cambria is a massively multiplayer online game (MMO) project.</t>
  </si>
  <si>
    <t>1kx, BITKRAFT Ventures</t>
  </si>
  <si>
    <t>Empower Feeder Holdco</t>
  </si>
  <si>
    <t>Empower Feeder Holdco is a technology company.</t>
  </si>
  <si>
    <t>Muyaspace</t>
  </si>
  <si>
    <t>Information Technology, Media and Entertainment</t>
  </si>
  <si>
    <t>Muya Space portal serves as an online resource for people to acquire handcrafted and traditional Ethiopian skills.</t>
  </si>
  <si>
    <t>muyaspace.com</t>
  </si>
  <si>
    <t>https://www.muyaspace.com/</t>
  </si>
  <si>
    <t>muyaspace@gmail.com</t>
  </si>
  <si>
    <t>Hiwot Zelalem</t>
  </si>
  <si>
    <t>https://shega.co/post/muyaspace-builds-community-opportunity-through-handcrafts/</t>
  </si>
  <si>
    <t>Softnet Solutions</t>
  </si>
  <si>
    <t>Softnet Solutions' objective is to create unique and innovative technology solutions.</t>
  </si>
  <si>
    <t>softnetsc.com</t>
  </si>
  <si>
    <t>https://www.linkedin.com/company/softnet-sc/</t>
  </si>
  <si>
    <t>info@softnetsc.com</t>
  </si>
  <si>
    <t>Eyoas Adefris</t>
  </si>
  <si>
    <t>eyoas@softnetsc.com</t>
  </si>
  <si>
    <t>https://www.linkedin.com/in/eyoas-adefris-772b9474/</t>
  </si>
  <si>
    <t>Koderlab Training Center</t>
  </si>
  <si>
    <t>E-Learning, Training</t>
  </si>
  <si>
    <t>Koderlab Training offers software and hardware training. Their online programs and workshops provide students with valuable digital skills.</t>
  </si>
  <si>
    <t>https://www.linkedin.com/company/koderlab-training-center/</t>
  </si>
  <si>
    <t>Hermela Fikre</t>
  </si>
  <si>
    <t>hermela@koderlab.com</t>
  </si>
  <si>
    <t>https://www.linkedin.com/in/hermela-fikre-1a969b156/</t>
  </si>
  <si>
    <t>WindSpider</t>
  </si>
  <si>
    <t>Manufacturing, Renewable Energy, Semiconductor</t>
  </si>
  <si>
    <t>Sandnes, Rogaland, Norway</t>
  </si>
  <si>
    <t>WindSpider is passionate about lifting high and heavy and contributing to the energy shift.</t>
  </si>
  <si>
    <t>windspider.com</t>
  </si>
  <si>
    <t>https://www.linkedin.com/company/windspider/</t>
  </si>
  <si>
    <t>Kent Vinkel</t>
  </si>
  <si>
    <t>kent@windspider.com</t>
  </si>
  <si>
    <t>https://www.linkedin.com/in/kentvinkel/</t>
  </si>
  <si>
    <t>Cognyx</t>
  </si>
  <si>
    <t>Database, Manufacturing, Software</t>
  </si>
  <si>
    <t>Neuilly-sur-seine, Ile-de-France, France</t>
  </si>
  <si>
    <t>Cognyx is a platform that enables manufacturers to design complex hardware at software speed using AI and graph databases.</t>
  </si>
  <si>
    <t>cognyx.io</t>
  </si>
  <si>
    <t>https://www.linkedin.com/company/cognyxai</t>
  </si>
  <si>
    <t>Bpifrance Digital Venture</t>
  </si>
  <si>
    <t>Matthias Berahya-Lazarus</t>
  </si>
  <si>
    <t>matthias@cognyx.io</t>
  </si>
  <si>
    <t>https://www.linkedin.com/in/matthias-berahya-lazarus-2662422/</t>
  </si>
  <si>
    <t>Blueroomcare</t>
  </si>
  <si>
    <t>Health Care, Mental Health, Telehealth</t>
  </si>
  <si>
    <t>Blueroomcare is Africa’s fastest growing mental health telehealth platform that provides solutions for the B2C and B2B Space.</t>
  </si>
  <si>
    <t>blueroomcare.com</t>
  </si>
  <si>
    <t>https://www.linkedin.com/company/blueroom-care</t>
  </si>
  <si>
    <t>eha Impact Ventures, Innovest Afrika, Technovision Communications</t>
  </si>
  <si>
    <t>Moses Aiyenuro</t>
  </si>
  <si>
    <t>moses@blueroomcare.com</t>
  </si>
  <si>
    <t>https://www.linkedin.com/in/mosesaiyenuro/</t>
  </si>
  <si>
    <t>West High Yield</t>
  </si>
  <si>
    <t>West High Yield is a mining company that services mines in the Alberta, Canada area.</t>
  </si>
  <si>
    <t>whyresources.com</t>
  </si>
  <si>
    <t>https://www.linkedin.com/company/west-high-yield-resources-ltd/</t>
  </si>
  <si>
    <t>(403)283-5555</t>
  </si>
  <si>
    <t>Frank Marasco</t>
  </si>
  <si>
    <t>frank@whyresources.com</t>
  </si>
  <si>
    <t>https://www.linkedin.com/in/frank-marasco-15173415/</t>
  </si>
  <si>
    <t>Seaber</t>
  </si>
  <si>
    <t>Engineering, Marketing, Operations</t>
  </si>
  <si>
    <t>Espoo, Southern Finland, Finland</t>
  </si>
  <si>
    <t>Digital platform for bulk shipping</t>
  </si>
  <si>
    <t>seaber.io</t>
  </si>
  <si>
    <t>https://www.linkedin.com/company/seaber-io</t>
  </si>
  <si>
    <t>info@seaber.io</t>
  </si>
  <si>
    <t>GTT Strategic Ventures</t>
  </si>
  <si>
    <t>Sebastian Sjöberg</t>
  </si>
  <si>
    <t>sebastian@seaber.io</t>
  </si>
  <si>
    <t>https://www.linkedin.com/in/sebastian-sj%C3%B6berg-24511a4/</t>
  </si>
  <si>
    <t>L.A. Works</t>
  </si>
  <si>
    <t>Finance, Information Technology, Management, Operations, Pro Services, Sales</t>
  </si>
  <si>
    <t>Communities, Non Profit, Service Industry</t>
  </si>
  <si>
    <t>L.A. Works is a non-profit organization that provides hands-on community services.</t>
  </si>
  <si>
    <t>laworks.com</t>
  </si>
  <si>
    <t>https://www.linkedin.com/company/la-works</t>
  </si>
  <si>
    <t>info@laworks.com</t>
  </si>
  <si>
    <t>323.224.6510</t>
  </si>
  <si>
    <t>AmeriCorps Public Allies, Cal OES</t>
  </si>
  <si>
    <t>Deborah Brutchey</t>
  </si>
  <si>
    <t>debbie@laworks.com</t>
  </si>
  <si>
    <t>https://www.linkedin.com/in/deborah-brutchey-96527a7/</t>
  </si>
  <si>
    <t>Fressnapf</t>
  </si>
  <si>
    <t>Krefeld, Nordrhein-Westfalen, Germany</t>
  </si>
  <si>
    <t>Fressnapf is a franchise company for pet food.</t>
  </si>
  <si>
    <t>fressnapf.com</t>
  </si>
  <si>
    <t>https://www.linkedin.com/company/fressnapf-holding-se</t>
  </si>
  <si>
    <t>0800 1990 990</t>
  </si>
  <si>
    <t>Cinven</t>
  </si>
  <si>
    <t>Peter Pritchard</t>
  </si>
  <si>
    <t>peter.pritchard@fressnapf.com</t>
  </si>
  <si>
    <t>https://www.linkedin.com/in/peter-pritchard-a8b861208/?original_referer=https%3A%2F%2Fwww%2Egoogle%2Ecom%2F&amp;originalSubdomain=uk</t>
  </si>
  <si>
    <t>Kimbel Mechanical Systems Inc.</t>
  </si>
  <si>
    <t>Kimbel Mechanical Systems Inc. is a construction firm dealing in commercial and residential mechanical contracting.</t>
  </si>
  <si>
    <t>kimbelmechanical.com</t>
  </si>
  <si>
    <t>https://www.linkedin.com/company/9348498</t>
  </si>
  <si>
    <t>Good Springs Capital</t>
  </si>
  <si>
    <t>Rob Kimbel</t>
  </si>
  <si>
    <t>rob@kimbelmechanical.com</t>
  </si>
  <si>
    <t>https://www.linkedin.com/in/rob-kimbel-336315239/</t>
  </si>
  <si>
    <t>City of Aurora</t>
  </si>
  <si>
    <t>Aurora, Colorado, United States</t>
  </si>
  <si>
    <t>City of Aurora is the governing body for ensuring well being of the citizens in the region.</t>
  </si>
  <si>
    <t>auroragov.org</t>
  </si>
  <si>
    <t>https://www.linkedin.com/company/city-of-aurora/</t>
  </si>
  <si>
    <t>access@auroragov.org</t>
  </si>
  <si>
    <t>+303.739.7000</t>
  </si>
  <si>
    <t>Mike Coffman</t>
  </si>
  <si>
    <t>mcoffman@auroragov.org</t>
  </si>
  <si>
    <t>https://www.auroragov.org/city_hall/mayor___city_council/mayor___council_members/mike_coffman</t>
  </si>
  <si>
    <t>MOVE APP</t>
  </si>
  <si>
    <t>Advertising, Apps, Software</t>
  </si>
  <si>
    <t>Move App is a social application software that monetizes trips and contents with multiple systems integrated with artificial intellegence.</t>
  </si>
  <si>
    <t>moveapp.life</t>
  </si>
  <si>
    <t>nicolasgeovannynino@gmail.com</t>
  </si>
  <si>
    <t>+(57)3153050750</t>
  </si>
  <si>
    <t>Nicolas Nino</t>
  </si>
  <si>
    <t>nicolas@moveapp.life</t>
  </si>
  <si>
    <t>https://www.linkedin.com/in/nicolasninonino/</t>
  </si>
  <si>
    <t>KC8 Capture Technologies</t>
  </si>
  <si>
    <t>CleanTech, Environmental Engineering</t>
  </si>
  <si>
    <t>Kc8 is dedicated to reducing global greenhouse gas emissions and promoting sustainable development for future generations.</t>
  </si>
  <si>
    <t>kc8capture.com</t>
  </si>
  <si>
    <t>https://www.linkedin.com/company/kc8-capture-technologies</t>
  </si>
  <si>
    <t>enquiries@kc8capture.com</t>
  </si>
  <si>
    <t>+61 3 9017 3275</t>
  </si>
  <si>
    <t>Cemex Ventures, Woodside Energy, ARPA-E</t>
  </si>
  <si>
    <t>Barry Hooper</t>
  </si>
  <si>
    <t>barry.hooper@kc8capture.com</t>
  </si>
  <si>
    <t>https://www.linkedin.com/in/barry-hooper-38b5a1a7/</t>
  </si>
  <si>
    <t>BCRemit</t>
  </si>
  <si>
    <t>BCRemit is Online Money Transfer and Fintech</t>
  </si>
  <si>
    <t>bcremit.com</t>
  </si>
  <si>
    <t>https://www.linkedin.com/company/bcremit/about/</t>
  </si>
  <si>
    <t>+44 151 541 3333</t>
  </si>
  <si>
    <t>QBO Innovation Hub</t>
  </si>
  <si>
    <t>Oliver Calma</t>
  </si>
  <si>
    <t>oliver@bcremit.com</t>
  </si>
  <si>
    <t>https://www.linkedin.com/in/oliver-calma-cfa-53976020/</t>
  </si>
  <si>
    <t>Fortus</t>
  </si>
  <si>
    <t>Fitness, Social Media, Wellness</t>
  </si>
  <si>
    <t>Fortus is a social community and workout tracker for gym users.</t>
  </si>
  <si>
    <t>fortus.fit</t>
  </si>
  <si>
    <t>https://www.linkedin.com/company/fortusfit</t>
  </si>
  <si>
    <t>+61 434 111 835</t>
  </si>
  <si>
    <t>Ashen Herath</t>
  </si>
  <si>
    <t>https://www.fortus.fit/</t>
  </si>
  <si>
    <t>Vermont Department of Public Safety</t>
  </si>
  <si>
    <t>Government, Non Profit, Social</t>
  </si>
  <si>
    <t>Waterbury, Vermont, United States</t>
  </si>
  <si>
    <t>Vermont Department of Public Safety promote the detection and prevention of crime.</t>
  </si>
  <si>
    <t>dps.vermont.gov</t>
  </si>
  <si>
    <t>+1 802-244-8727</t>
  </si>
  <si>
    <t>Christine Brown</t>
  </si>
  <si>
    <t>christine.brown@vermont.gov</t>
  </si>
  <si>
    <t>https://www.linkedin.com/in/christine-brown-9a2973235/</t>
  </si>
  <si>
    <t>CANTERRA SEEDS</t>
  </si>
  <si>
    <t>Finance, Management, Marketing, Sales</t>
  </si>
  <si>
    <t>Agriculture, AgTech, Farming, Product Research</t>
  </si>
  <si>
    <t>CANTERRA SEEDS is an agricultural research firm that focuses on research, improvement, and development of crops.</t>
  </si>
  <si>
    <t>canterra.com</t>
  </si>
  <si>
    <t>https://www.linkedin.com/company/canterra-seeds</t>
  </si>
  <si>
    <t>info@canterra.com</t>
  </si>
  <si>
    <t>+1 204-988-9750</t>
  </si>
  <si>
    <t>United Farmers of Alberta Co-operative</t>
  </si>
  <si>
    <t>Brent Derkatch</t>
  </si>
  <si>
    <t>b.derkatch@canterra.com</t>
  </si>
  <si>
    <t>https://www.linkedin.com/in/brent-derkatch-01a44b27/</t>
  </si>
  <si>
    <t>Lilo</t>
  </si>
  <si>
    <t>Furniture, Trading Platform</t>
  </si>
  <si>
    <t>Australia, Isabela, Philippines</t>
  </si>
  <si>
    <t>Lilo is a marketplace for purchasing and selling used furniture.</t>
  </si>
  <si>
    <t>liloliving.com</t>
  </si>
  <si>
    <t>hello@liloliving.com</t>
  </si>
  <si>
    <t>PACE AI</t>
  </si>
  <si>
    <t>Artificial Intelligence (AI), Information Technology, Machine Learning, Smart Building, Smart Cities</t>
  </si>
  <si>
    <t>PACE AI offers machine learning and smart edge technology solutions for Smart Grid, Smart Buildings, Smart Cities, and Industry 4.0</t>
  </si>
  <si>
    <t>pacecontrols.com</t>
  </si>
  <si>
    <t>inquire@pacecontrols.com</t>
  </si>
  <si>
    <t>877-722-3482</t>
  </si>
  <si>
    <t>Thomas Mills</t>
  </si>
  <si>
    <t>tommills@pacecontrols.com</t>
  </si>
  <si>
    <t>https://pitchbook.com/profiles/company/231451-48#patents</t>
  </si>
  <si>
    <t>Louisiana State Fire Marshal</t>
  </si>
  <si>
    <t>Government, Law Enforcement</t>
  </si>
  <si>
    <t>Louisiana, Missouri, United States</t>
  </si>
  <si>
    <t>Louisiana State Fire Marshal ensures public safety and rehabilitation in emergency situations.</t>
  </si>
  <si>
    <t>sfm.dps.louisiana.gov</t>
  </si>
  <si>
    <t>Bryan J. Adams</t>
  </si>
  <si>
    <t>https://www.linkedin.com/in/chief-bryan-j-adams-0b593555/</t>
  </si>
  <si>
    <t>City of Sevierville</t>
  </si>
  <si>
    <t>1795-01-01</t>
  </si>
  <si>
    <t>Government, Social, Social Impact</t>
  </si>
  <si>
    <t>Sevierville, Tennessee, United States</t>
  </si>
  <si>
    <t>City of Sevierville offers a welcoming community atmosphere with a unique blend of small-town charm and tourist attractions.</t>
  </si>
  <si>
    <t>seviervilletn.org</t>
  </si>
  <si>
    <t>https://www.linkedin.com/company/sevierville-police-department-tn/</t>
  </si>
  <si>
    <t>info@seviervilletn.org</t>
  </si>
  <si>
    <t>+1 865-453-5504</t>
  </si>
  <si>
    <t>Robert W. Fox</t>
  </si>
  <si>
    <t>rfox@seviervilletn.org</t>
  </si>
  <si>
    <t>https://www.linkedin.com/in/robbie-fox-a6aa7b7/</t>
  </si>
  <si>
    <t>Baibo Catering Group</t>
  </si>
  <si>
    <t>Catering, E-Commerce</t>
  </si>
  <si>
    <t>Baibo Catering Group is a professional catering service company that committed to comprehensively building the catering market.</t>
  </si>
  <si>
    <t>Bentley (Britain)</t>
  </si>
  <si>
    <t>Longform.ai</t>
  </si>
  <si>
    <t>Artificial Intelligence (AI), Media and Entertainment, Publishing</t>
  </si>
  <si>
    <t>Longform.ai generates business insights from vast quantities of audio, such as podcasts and webinars.</t>
  </si>
  <si>
    <t>longform.ai</t>
  </si>
  <si>
    <t>https://www.linkedin.com/company/longform-ai/</t>
  </si>
  <si>
    <t>info@longform.ai</t>
  </si>
  <si>
    <t>Innovatiefonds Noord-Holland</t>
  </si>
  <si>
    <t>Pim Stouten</t>
  </si>
  <si>
    <t>pim@longform.ai</t>
  </si>
  <si>
    <t>https://www.linkedin.com/in/pimstouten/</t>
  </si>
  <si>
    <t>Sunflower AI</t>
  </si>
  <si>
    <t>Artificial Intelligence (AI), Events</t>
  </si>
  <si>
    <t>Sunflower AI is an easy AI live captioning solution for in-person events.</t>
  </si>
  <si>
    <t>sunflowerai.io</t>
  </si>
  <si>
    <t>https://www.linkedin.com/company/sunflowerai</t>
  </si>
  <si>
    <t>Siva Kalyan</t>
  </si>
  <si>
    <t>siva@sunflowerai.io</t>
  </si>
  <si>
    <t>https://www.linkedin.com/in/siva-kalyan-3a34a455/</t>
  </si>
  <si>
    <t>Knowa</t>
  </si>
  <si>
    <t>Hospitality, Software</t>
  </si>
  <si>
    <t>Knowa helps to connect hospitality businesses with suppliers.</t>
  </si>
  <si>
    <t>knowa.com.au</t>
  </si>
  <si>
    <t>https://www.linkedin.com/company/doyouknowa/</t>
  </si>
  <si>
    <t>APEX Fitness</t>
  </si>
  <si>
    <t>APEX Fitness is creating smart gym equipment for workout tracking.</t>
  </si>
  <si>
    <t>onaji</t>
  </si>
  <si>
    <t>Artificial Intelligence (AI), Blockchain</t>
  </si>
  <si>
    <t>Onaji is a Machine Learning Platform for Smart Contract Blockchains.</t>
  </si>
  <si>
    <t>onaji.io</t>
  </si>
  <si>
    <t>Stratos Network</t>
  </si>
  <si>
    <t>Richard Calland</t>
  </si>
  <si>
    <t>richard@onaji.io</t>
  </si>
  <si>
    <t>https://pitchbook.com/profiles/company/519061-06#research</t>
  </si>
  <si>
    <t>CoffeeNow</t>
  </si>
  <si>
    <t>Shanwei, Guangdong, China</t>
  </si>
  <si>
    <t>CoffeeNow is a single-serve coffee brand.</t>
  </si>
  <si>
    <t>coffeenow.com.cn</t>
  </si>
  <si>
    <t>Yingzhi Lu</t>
  </si>
  <si>
    <t>https://www.cbinsights.com/company/coffee-now/people</t>
  </si>
  <si>
    <t>Maximum Fidelity Surgical Simulations</t>
  </si>
  <si>
    <t>Columbia, Missouri, United States</t>
  </si>
  <si>
    <t>Maximum Fidelity Surgical Simulations manufactures medical, surgical, ophthalmic, and veterinary instruments and apparatus.</t>
  </si>
  <si>
    <t>maximumfidelitysurgicalsimulations.com</t>
  </si>
  <si>
    <t>info@mfssllc.com</t>
  </si>
  <si>
    <t>224.500.2815</t>
  </si>
  <si>
    <t>BioGenerator Ventures, Missouri Technology Corporation, St. Louis Arch Angels</t>
  </si>
  <si>
    <t>Robert G. Mills</t>
  </si>
  <si>
    <t>rmills@mfssllc.com</t>
  </si>
  <si>
    <t>https://www.linkedin.com/in/robertgmillsstl/</t>
  </si>
  <si>
    <t>Eeum</t>
  </si>
  <si>
    <t>Architecture, Information Technology, Manufacturing</t>
  </si>
  <si>
    <t>Campbell, California, United States</t>
  </si>
  <si>
    <t>Eeum is a technology company.</t>
  </si>
  <si>
    <t>eeum.io</t>
  </si>
  <si>
    <t>https://www.linkedin.com/company/eeum/</t>
  </si>
  <si>
    <t>1 6692304926</t>
  </si>
  <si>
    <t>Jinki H.</t>
  </si>
  <si>
    <t>https://www.linkedin.com/in/jinki-h-2a338b54/</t>
  </si>
  <si>
    <t>Earlybird</t>
  </si>
  <si>
    <t>Earlybird is voice-centric onboarding software for the employment industry.</t>
  </si>
  <si>
    <t>getearlybird.ai</t>
  </si>
  <si>
    <t>https://www.linkedin.com/company/earlybird-ai</t>
  </si>
  <si>
    <t>Claudine Adeyemi-Adams Fiep</t>
  </si>
  <si>
    <t>claudine@getearlybird.ai</t>
  </si>
  <si>
    <t>https://www.linkedin.com/in/claudineadeyemi/</t>
  </si>
  <si>
    <t>Mushee</t>
  </si>
  <si>
    <t>Coffee, Packaging Services</t>
  </si>
  <si>
    <t>Mushee transforms coffee waste into sustainable packaging materials.</t>
  </si>
  <si>
    <t>musheeco.com.au</t>
  </si>
  <si>
    <t>https://www.linkedin.com/company/mushee-co</t>
  </si>
  <si>
    <t>musheeco@gmail.com</t>
  </si>
  <si>
    <t>Patrick Yu</t>
  </si>
  <si>
    <t>patrick@musheeco.com.au</t>
  </si>
  <si>
    <t>https://www.linkedin.com/in/patrick-yu-9b9a39226/</t>
  </si>
  <si>
    <t>Monad Pad</t>
  </si>
  <si>
    <t>Monad Pad is a platform for tokens and NFTs.</t>
  </si>
  <si>
    <t>monadpad.xyz</t>
  </si>
  <si>
    <t>https://www.linkedin.com/company/monadpad</t>
  </si>
  <si>
    <t>Mart Pijnen</t>
  </si>
  <si>
    <t>https://www.linkedin.com/in/mart-pijnen/</t>
  </si>
  <si>
    <t>Statics</t>
  </si>
  <si>
    <t>Laguna Beach, California, United States</t>
  </si>
  <si>
    <t>Statics is a technology company.</t>
  </si>
  <si>
    <t>1 (949) 293-2440</t>
  </si>
  <si>
    <t>Speachy</t>
  </si>
  <si>
    <t>Speachy empowers the globe to find its voice.</t>
  </si>
  <si>
    <t>Aqua Intelligent Technology</t>
  </si>
  <si>
    <t>Aquaculture, Environmental Consulting, Software, Water, Water Purification</t>
  </si>
  <si>
    <t>Aqua Intelligent has developed an innovative platform that help small and indeginouse communities tin improving water quality.</t>
  </si>
  <si>
    <t>aquaintelligent.ca</t>
  </si>
  <si>
    <t>https://www.linkedin.com/company/aqua-intelligent-technology/</t>
  </si>
  <si>
    <t>reza@aquaintelligent.ca</t>
  </si>
  <si>
    <t>778-928-7438</t>
  </si>
  <si>
    <t>Reza Rezaei</t>
  </si>
  <si>
    <t>https://www.linkedin.com/in/reza-rezaei-8b931725/</t>
  </si>
  <si>
    <t>Inoya</t>
  </si>
  <si>
    <t>Inoya is a toxic-free and sustainable period care for women.</t>
  </si>
  <si>
    <t>myinoya.com</t>
  </si>
  <si>
    <t>https://www.linkedin.com/company/myinoya/</t>
  </si>
  <si>
    <t>hello@myinoya.com</t>
  </si>
  <si>
    <t>Helena U</t>
  </si>
  <si>
    <t>https://www.linkedin.com/in/helena-u-36503718/</t>
  </si>
  <si>
    <t>Jackson Heart Foundation</t>
  </si>
  <si>
    <t>Jackson, Mississippi, United States</t>
  </si>
  <si>
    <t>Jackson Heart Foundation is a non profit that fights against heart disease in community through education, prevention, and early detection.</t>
  </si>
  <si>
    <t>jacksonheartfoundation.com</t>
  </si>
  <si>
    <t>foundation@jacksonheart.com</t>
  </si>
  <si>
    <t>AARP</t>
  </si>
  <si>
    <t>Harper Stone</t>
  </si>
  <si>
    <t>hstone@jacksonheart.com</t>
  </si>
  <si>
    <t>https://www.jacksonheartfoundation.com/about#:~:text=Dr.-,Harper%20Stone,Chairman,-Dr.%20Clay%20Hays</t>
  </si>
  <si>
    <t>Intercultural Roots</t>
  </si>
  <si>
    <t>Art, Education, Health Care, Mental Health, Social</t>
  </si>
  <si>
    <t>Thanet, Kent, United Kingdom</t>
  </si>
  <si>
    <t>Intercultural Roots creates methods for improving social transformation and health.</t>
  </si>
  <si>
    <t>interculturalroots.org</t>
  </si>
  <si>
    <t>https://www.linkedin.com/company/interculturalroots/</t>
  </si>
  <si>
    <t>hello@interculturalroots.org</t>
  </si>
  <si>
    <t>+44 7709 508932</t>
  </si>
  <si>
    <t>Alex Boyd</t>
  </si>
  <si>
    <t>alex@interculturalroots.org</t>
  </si>
  <si>
    <t>https://www.linkedin.com/in/alexboyd6268/</t>
  </si>
  <si>
    <t>Batteries Plus</t>
  </si>
  <si>
    <t>Lighting</t>
  </si>
  <si>
    <t>Hartland, Wisconsin, United States</t>
  </si>
  <si>
    <t>The nation's first, largest and fastest growing battery and light bulb franchise</t>
  </si>
  <si>
    <t>batteriesplus.com</t>
  </si>
  <si>
    <t>https://www.linkedin.com/company/batteries-plus</t>
  </si>
  <si>
    <t>customercare@batteriesplus.com</t>
  </si>
  <si>
    <t>262-912-3000</t>
  </si>
  <si>
    <t>Scott Williams</t>
  </si>
  <si>
    <t>swilliams@batteriesplus.com</t>
  </si>
  <si>
    <t>https://www.linkedin.com/in/scott-williams-57a1184/</t>
  </si>
  <si>
    <t>Harrison County Library System</t>
  </si>
  <si>
    <t>Harrison County Library System serves Harrison County with multiple public libraries.</t>
  </si>
  <si>
    <t>harrison.lib.ms.us</t>
  </si>
  <si>
    <t>+1 228-539-0110</t>
  </si>
  <si>
    <t>Sarah Ruskey</t>
  </si>
  <si>
    <t>s.ruskey@harrison.lib.ms.us</t>
  </si>
  <si>
    <t>https://www.linkedin.com/in/sarah-ruskey-8b211a69/</t>
  </si>
  <si>
    <t>FlamAid</t>
  </si>
  <si>
    <t>Physical Security, Security</t>
  </si>
  <si>
    <t>FlamAid is an innovative startup committed to improving personal safety through smart technological solutions.</t>
  </si>
  <si>
    <t>flamaid.com</t>
  </si>
  <si>
    <t>https://www.linkedin.com/company/flamaid/</t>
  </si>
  <si>
    <t>Ona Capital Privat SCR SA</t>
  </si>
  <si>
    <t>Julieta Rueff</t>
  </si>
  <si>
    <t>julieta@flamaid.com</t>
  </si>
  <si>
    <t>https://www.linkedin.com/in/julietarueff/?locale=en_US</t>
  </si>
  <si>
    <t>Reactiv</t>
  </si>
  <si>
    <t>Reactiv is an automated mobile app creation platform for companies and developers.</t>
  </si>
  <si>
    <t>reactivapp.com</t>
  </si>
  <si>
    <t>https://www.linkedin.com/company/reactivapp/</t>
  </si>
  <si>
    <t>Bonfire Ventures</t>
  </si>
  <si>
    <t>Ross Correia</t>
  </si>
  <si>
    <t>ross@reactivapp.com</t>
  </si>
  <si>
    <t>https://www.linkedin.com/in/rosscorreia/</t>
  </si>
  <si>
    <t>Power Pops</t>
  </si>
  <si>
    <t>Nutrition, Snack Food</t>
  </si>
  <si>
    <t>Power Pops are a novel, nutritious, and delightful snack.</t>
  </si>
  <si>
    <t>Pryze</t>
  </si>
  <si>
    <t>B2B, Human Resources, SaaS</t>
  </si>
  <si>
    <t>Pryze limits unwanted employee cell phone at work &amp; motivates deskless employees to enhance performance with rewards.</t>
  </si>
  <si>
    <t>pryzeapp.com</t>
  </si>
  <si>
    <t>https://www.linkedin.com/company/pryzeapp</t>
  </si>
  <si>
    <t>hello@pryzeapp.com</t>
  </si>
  <si>
    <t>Natalia Micheletti</t>
  </si>
  <si>
    <t>natalia@pryzeapp.com</t>
  </si>
  <si>
    <t>https://www.linkedin.com/in/nataliamicheletti-pryze/</t>
  </si>
  <si>
    <t>A Red Circle</t>
  </si>
  <si>
    <t>A Red Circle is dedicated to giving the racial equity concerns affecting North St. Louis County consistent, concentrated attention.</t>
  </si>
  <si>
    <t>aredcircle.org</t>
  </si>
  <si>
    <t>https://www.linkedin.com/company/a-red-circle/</t>
  </si>
  <si>
    <t>info@aredcircle.org</t>
  </si>
  <si>
    <t>314-328-2286</t>
  </si>
  <si>
    <t>St. Louis County Port Authority</t>
  </si>
  <si>
    <t>Erica Williams</t>
  </si>
  <si>
    <t>erica.williams@aredcircle.org</t>
  </si>
  <si>
    <t>https://www.linkedin.com/in/erica-williams-mba/</t>
  </si>
  <si>
    <t>Ethos Network</t>
  </si>
  <si>
    <t>Decentralized Finance (DeFi), E-Commerce</t>
  </si>
  <si>
    <t>The Ethos Credibility Score is the first dApp created on the Ethos Network.</t>
  </si>
  <si>
    <t>ethos.network</t>
  </si>
  <si>
    <t>Trevor Thompson</t>
  </si>
  <si>
    <t>trevor@ethos.network</t>
  </si>
  <si>
    <t>https://www.linkedin.com/in/trevor-thompson-atx/</t>
  </si>
  <si>
    <t>Hypera AI</t>
  </si>
  <si>
    <t>AI-Powered Transformation Hub</t>
  </si>
  <si>
    <t>hypera.studio</t>
  </si>
  <si>
    <t>https://www.linkedin.com/company/hypera-ai</t>
  </si>
  <si>
    <t>hello@hyperaai.com</t>
  </si>
  <si>
    <t>Other Corporate Investors</t>
  </si>
  <si>
    <t>Mehmet Uzun</t>
  </si>
  <si>
    <t>mehmet@hypera.studio</t>
  </si>
  <si>
    <t>https://www.linkedin.com/in/mehmet-uzun-a3176452/</t>
  </si>
  <si>
    <t>New Green Power</t>
  </si>
  <si>
    <t>NGP is an international PV system engineering and procurement team.</t>
  </si>
  <si>
    <t>new-greenpower.com</t>
  </si>
  <si>
    <t>https://www.linkedin.com/company/newgreenpower/</t>
  </si>
  <si>
    <t>service@new-greenpower.com</t>
  </si>
  <si>
    <t>Gavin Tan</t>
  </si>
  <si>
    <t>gavin.tan@new-greenpower.com</t>
  </si>
  <si>
    <t>https://www.linkedin.com/in/gavin-tan-14a54b21/</t>
  </si>
  <si>
    <t>Adam Kiley</t>
  </si>
  <si>
    <t>akiley@frontierhe.com</t>
  </si>
  <si>
    <t>https://www.linkedin.com/in/adam-kiley-a7bb0527/</t>
  </si>
  <si>
    <t>Laurel-Jones County Library System</t>
  </si>
  <si>
    <t>Laurel, Mississippi, United States</t>
  </si>
  <si>
    <t>Laurel-Jones County Library System keeps you informed about the events and closings.</t>
  </si>
  <si>
    <t>laurel.lib.ms.us</t>
  </si>
  <si>
    <t>karyn.walsh@laurel.lib.ms.us</t>
  </si>
  <si>
    <t>+1 601-428-4313</t>
  </si>
  <si>
    <t>Karyn Walsh</t>
  </si>
  <si>
    <t>https://laurel.lib.ms.us/contact/</t>
  </si>
  <si>
    <t>WBI Parent</t>
  </si>
  <si>
    <t>Wausau, Wisconsin, United States</t>
  </si>
  <si>
    <t>WBI Parent is a company.</t>
  </si>
  <si>
    <t>1 715-280-8066</t>
  </si>
  <si>
    <t>Volter AI</t>
  </si>
  <si>
    <t>Volter AI is a company.</t>
  </si>
  <si>
    <t>1 8032210464</t>
  </si>
  <si>
    <t>ULS Robotics</t>
  </si>
  <si>
    <t>ULS Robotics is a robot technology company based on an exoskeleton technology platform.</t>
  </si>
  <si>
    <t>ulsrobotics.com</t>
  </si>
  <si>
    <t>https://www.linkedin.com/company/ulsrobotics/</t>
  </si>
  <si>
    <t>Dunhong Capital Management, Guoyi Capital, UnityVC, FutureCap</t>
  </si>
  <si>
    <t>Xu Zhenhua</t>
  </si>
  <si>
    <t>https://www.linkedin.com/in/%E6%8C%AF%E5%8D%8E-%E5%BE%90-a3203436/</t>
  </si>
  <si>
    <t>Samvardhana Motherson International</t>
  </si>
  <si>
    <t>Samvardhana Motherson International manufactures different kinds of parts essential to the automotive industry.</t>
  </si>
  <si>
    <t>motherson.com</t>
  </si>
  <si>
    <t>https://www.linkedin.com/company/motherson-sumi-systems-limited</t>
  </si>
  <si>
    <t>info@motherson.com</t>
  </si>
  <si>
    <t>+420 495 405 101</t>
  </si>
  <si>
    <t>Rajesh Thakur</t>
  </si>
  <si>
    <t>rajesh.thakur@motherson.com</t>
  </si>
  <si>
    <t>https://www.linkedin.com/in/rajeshthakur1/</t>
  </si>
  <si>
    <t>Resideo Technologies</t>
  </si>
  <si>
    <t>Homeland Security, Security</t>
  </si>
  <si>
    <t>Resideo Technologies is a global leader in ensuring homeowners are safe, productive and comfortable in their homes.</t>
  </si>
  <si>
    <t>resideo.com</t>
  </si>
  <si>
    <t>https://www.linkedin.com/company/resideo1/</t>
  </si>
  <si>
    <t>Jay Geldmacher</t>
  </si>
  <si>
    <t>jay.geldmacher@resideo.com</t>
  </si>
  <si>
    <t>https://www.linkedin.com/in/jay-geldmacher-0b6b301b6/</t>
  </si>
  <si>
    <t>Dodo Payments</t>
  </si>
  <si>
    <t>Global Merchant of Record solution to help digital businesses to launch and accept payments across 190+ countries.</t>
  </si>
  <si>
    <t>dodopayments.com</t>
  </si>
  <si>
    <t>https://linkedin.com/company/dodopayments</t>
  </si>
  <si>
    <t>founders@dodopayments.com</t>
  </si>
  <si>
    <t>Rishabh Goel</t>
  </si>
  <si>
    <t>rishabh@dodopayments.com</t>
  </si>
  <si>
    <t>https://linkedin.com//in/goelrish</t>
  </si>
  <si>
    <t>Global Sport Platform Connect</t>
  </si>
  <si>
    <t>Connects sport to business, using AI for sport data analytics, revolutionize sport sponsorship, provides a content &amp; event platform</t>
  </si>
  <si>
    <t>gspconnect.com</t>
  </si>
  <si>
    <t>Janine Bubner</t>
  </si>
  <si>
    <t>janine.bubner@gspconnect.com</t>
  </si>
  <si>
    <t>https://www.crunchbase.com/organization/global-sport-platform-connect</t>
  </si>
  <si>
    <t>Saventic Health</t>
  </si>
  <si>
    <t>Artificial Intelligence (AI), Health Care, Health Diagnostics, Software</t>
  </si>
  <si>
    <t>Saventic Health is a med-tech company that develops an AI-powered clinical decision support system to support diagnosing rare diseases.</t>
  </si>
  <si>
    <t>saventic.com</t>
  </si>
  <si>
    <t>https://www.linkedin.com/company/saventic</t>
  </si>
  <si>
    <t>info@saventic.com</t>
  </si>
  <si>
    <t>Szymon Piatkowski</t>
  </si>
  <si>
    <t>szymon.piatkowski@saventic.com</t>
  </si>
  <si>
    <t>https://www.linkedin.com/in/szymon-piatkowski-72262b1/</t>
  </si>
  <si>
    <t>Nest Egg Europe B.V.</t>
  </si>
  <si>
    <t>Financial Services, FinTech, PropTech</t>
  </si>
  <si>
    <t>Roelofarendsveen, Zuid-Holland, The Netherlands</t>
  </si>
  <si>
    <t>Fintech, Proptech, Financial Services</t>
  </si>
  <si>
    <t>en.nestegg.nl</t>
  </si>
  <si>
    <t>https://www.linkedin.com/company/nesteggeu/</t>
  </si>
  <si>
    <t>Styx Urban Investments, EWOR</t>
  </si>
  <si>
    <t>Ben Myers</t>
  </si>
  <si>
    <t>ben@nestegg.nl</t>
  </si>
  <si>
    <t>https://www.linkedin.com/in/benjaminmyers/</t>
  </si>
  <si>
    <t>Citation Capital</t>
  </si>
  <si>
    <t>Financial Services, Funding Platform, Venture Capital</t>
  </si>
  <si>
    <t>Citation Capital is a next generation private equity firm that helps with investments and financing for SMEs and other firms.</t>
  </si>
  <si>
    <t>citation.capital</t>
  </si>
  <si>
    <t>https://www.linkedin.com/company/citationcapital/</t>
  </si>
  <si>
    <t>Tiffany Hagge</t>
  </si>
  <si>
    <t>tiffany@citation.capital</t>
  </si>
  <si>
    <t>https://www.citation.capital/#Team</t>
  </si>
  <si>
    <t>Texas A&amp;M International University</t>
  </si>
  <si>
    <t>Laredo, Texas, United States</t>
  </si>
  <si>
    <t>Texas A&amp;M International University is a higher educational institute.</t>
  </si>
  <si>
    <t>tamiu.edu</t>
  </si>
  <si>
    <t>https://www.linkedin.com/school/texas-a&amp;m-international-university</t>
  </si>
  <si>
    <t>+1 (956) 326-2001</t>
  </si>
  <si>
    <t>Pablo Arenaz</t>
  </si>
  <si>
    <t>pablo@tamiu.edu</t>
  </si>
  <si>
    <t>https://www.tamiu.edu/president/about.shtml#:~:text=Pablo%20Arenaz%20is%20the%20sixth,D.</t>
  </si>
  <si>
    <t>Hooten &amp; Young</t>
  </si>
  <si>
    <t>Winter Park, Florida, United States</t>
  </si>
  <si>
    <t>Hooten &amp; Young is a company.</t>
  </si>
  <si>
    <t>https://www.linkedin.com/company/hooten-young/</t>
  </si>
  <si>
    <t>1 (321) 377-1101</t>
  </si>
  <si>
    <t>Norman Hooten</t>
  </si>
  <si>
    <t>https://www.linkedin.com/in/norman-hooten-9a1b0511/</t>
  </si>
  <si>
    <t>Jump Energy</t>
  </si>
  <si>
    <t>Jump Energy enables zero-emission mobility by offering high-quality battery management solutions to business fleets.</t>
  </si>
  <si>
    <t>jumpenergy.io</t>
  </si>
  <si>
    <t>https://www.linkedin.com/company/jump-energy/</t>
  </si>
  <si>
    <t>jonas@jumpenergy.io</t>
  </si>
  <si>
    <t>Jonas Van Eyck</t>
  </si>
  <si>
    <t>https://www.linkedin.com/in/jonas-van-eyck-70492626/</t>
  </si>
  <si>
    <t>Prismos</t>
  </si>
  <si>
    <t>Prismos provides customized political insights in real time to public affairs professionals across Europe</t>
  </si>
  <si>
    <t>prismos.co</t>
  </si>
  <si>
    <t>https://www.linkedin.com/company/prismos/</t>
  </si>
  <si>
    <t>Augrade</t>
  </si>
  <si>
    <t>3D Technology, Artificial Intelligence (AI), Computer Vision, Manufacturing</t>
  </si>
  <si>
    <t>AI powered CAD + Manufacturing automation for heavy industries</t>
  </si>
  <si>
    <t>augrade.com</t>
  </si>
  <si>
    <t>hello@augrade.com</t>
  </si>
  <si>
    <t>Keshav Sharma</t>
  </si>
  <si>
    <t>keshav@augrade.com</t>
  </si>
  <si>
    <t>https://www.linkedin.com/in/keshav-sharma-02/</t>
  </si>
  <si>
    <t>Consultor Finland</t>
  </si>
  <si>
    <t>Information Technology, Management Consulting, Project Management, Software</t>
  </si>
  <si>
    <t>Consultor is an ICT service provider that delivers service digitalization and software projects to both public and private sector business.</t>
  </si>
  <si>
    <t>consultor.fi</t>
  </si>
  <si>
    <t>https://www.linkedin.com/company/consultor-finland-oy/</t>
  </si>
  <si>
    <t>sales@consultor.fi</t>
  </si>
  <si>
    <t>+358 40 754 4601</t>
  </si>
  <si>
    <t>Markus Andersson</t>
  </si>
  <si>
    <t>markus.andersson@consultor.fi</t>
  </si>
  <si>
    <t>https://www.linkedin.com/in/markus-andersson-3a0bb51/</t>
  </si>
  <si>
    <t>Ipswich River Watershed Association</t>
  </si>
  <si>
    <t>Advice, Communities, Recreation, Water</t>
  </si>
  <si>
    <t>Ipswich, Massachusetts, United States</t>
  </si>
  <si>
    <t>Ipswich River Watershed Association works to protect nature and make sure that there is enough clean water for people, fish, and wildlife.</t>
  </si>
  <si>
    <t>ipswichriver.org</t>
  </si>
  <si>
    <t>irwainfo@ipswichriver.org</t>
  </si>
  <si>
    <t>Erin Casey</t>
  </si>
  <si>
    <t>ebcasey@ipswichriver.org</t>
  </si>
  <si>
    <t>https://www.linkedin.com/in/erin-bonney-casey/</t>
  </si>
  <si>
    <t>Command Zero</t>
  </si>
  <si>
    <t>Computer, Security</t>
  </si>
  <si>
    <t>Command Zero is a Computer and Network Security company.</t>
  </si>
  <si>
    <t>cmdzero.io</t>
  </si>
  <si>
    <t>https://www.linkedin.com/company/command-zero</t>
  </si>
  <si>
    <t>Dov Yoran</t>
  </si>
  <si>
    <t>dov@cmdzero.io</t>
  </si>
  <si>
    <t>https://www.linkedin.com/in/dovyoran/</t>
  </si>
  <si>
    <t>AGRIST</t>
  </si>
  <si>
    <t>Agriculture, Robotics</t>
  </si>
  <si>
    <t>Takajo, Miyazaki, Japan</t>
  </si>
  <si>
    <t>AGRIST is a social company that solves agricultural problems.</t>
  </si>
  <si>
    <t>agrist.co</t>
  </si>
  <si>
    <t>info@agrist.co</t>
  </si>
  <si>
    <t>050.3556.1024</t>
  </si>
  <si>
    <t>NIPPON STEEL KOWA REAL ESTATE, Takamiya, JXTG Holdings</t>
  </si>
  <si>
    <t>Junichi Saito</t>
  </si>
  <si>
    <t>j.saito@agrist.co</t>
  </si>
  <si>
    <t>https://agrist.com/about-agrist-english</t>
  </si>
  <si>
    <t>CSM Tech</t>
  </si>
  <si>
    <t>Engineering, Human Resources, Operations, Sales</t>
  </si>
  <si>
    <t>AgTech, Consulting, EdTech, GovTech, Information Technology, Mining Technology, Software</t>
  </si>
  <si>
    <t>Bhubaneswar, Orissa, India</t>
  </si>
  <si>
    <t>Software Development | IT Consulting | Digital Transformation | GovTech</t>
  </si>
  <si>
    <t>csm.tech</t>
  </si>
  <si>
    <t>https://www.linkedin.com/company/csmtechnologies/</t>
  </si>
  <si>
    <t>info@csm.tech</t>
  </si>
  <si>
    <t>91-674-6635900</t>
  </si>
  <si>
    <t>Priyadarshi Nanu Pany</t>
  </si>
  <si>
    <t>priyadarshi.pany@csm.tech</t>
  </si>
  <si>
    <t>https://www.linkedin.com/in/nanupany/</t>
  </si>
  <si>
    <t>Skild AI</t>
  </si>
  <si>
    <t>Skild AI is a startup that develops software to power various robots.</t>
  </si>
  <si>
    <t>skild.ai</t>
  </si>
  <si>
    <t>https://www.linkedin.com/company/skild-ai/</t>
  </si>
  <si>
    <t>Bezos Expeditions, Coatue, Lightspeed Venture Partners, SoftBank</t>
  </si>
  <si>
    <t>Deepak Pathak</t>
  </si>
  <si>
    <t>pathak@skild.ai</t>
  </si>
  <si>
    <t>https://www.linkedin.com/in/pathak22/</t>
  </si>
  <si>
    <t>Affinia Healthcare</t>
  </si>
  <si>
    <t>Affinia Healthcare is a dynamic and transformative health system, providing affordable primary and preventive health care services.</t>
  </si>
  <si>
    <t>affiniahealthcare.org</t>
  </si>
  <si>
    <t>https://www.linkedin.com/company/affinia-healthcare/</t>
  </si>
  <si>
    <t>1 314-814-8700</t>
  </si>
  <si>
    <t>Optimist International</t>
  </si>
  <si>
    <t>Kendra Holmes</t>
  </si>
  <si>
    <t>kendrah@affiniahealthcare.org</t>
  </si>
  <si>
    <t>https://www.linkedin.com/in/kendra-holmes-rph-pharm-d-45b66a11/</t>
  </si>
  <si>
    <t>smartFAB</t>
  </si>
  <si>
    <t>Analytics, Artificial Intelligence (AI), Big Data, Machine Learning, Manufacturing, Software</t>
  </si>
  <si>
    <t>An industrial analytics platform that empowers manufacturers of all sizes to optimize production while improving quality and reducing waste.</t>
  </si>
  <si>
    <t>smartfab.ai</t>
  </si>
  <si>
    <t>https://www.linkedin.com/company/smartfab/</t>
  </si>
  <si>
    <t>ann@smartfab.ai</t>
  </si>
  <si>
    <t>+39 335 7007119</t>
  </si>
  <si>
    <t>Galata Business Angels</t>
  </si>
  <si>
    <t>Ann Locicero</t>
  </si>
  <si>
    <t>https://www.linkedin.com/in/ann-locicero/</t>
  </si>
  <si>
    <t>Thrive AI Health</t>
  </si>
  <si>
    <t>Thrive AI Health builds an AI health coach.</t>
  </si>
  <si>
    <t>OpenAI Startup Fund, Thrive Global</t>
  </si>
  <si>
    <t>Regal</t>
  </si>
  <si>
    <t>Film, Internet, Media and Entertainment</t>
  </si>
  <si>
    <t>Regal is an American movie theater chain that provides movie showtimes and movie tickets.</t>
  </si>
  <si>
    <t>regmovies.com</t>
  </si>
  <si>
    <t>https://www.linkedin.com/company/regal-entertainment-group</t>
  </si>
  <si>
    <t>1-888-462-7342</t>
  </si>
  <si>
    <t>Vikram Shroff</t>
  </si>
  <si>
    <t>vikram@regalgroup.ae</t>
  </si>
  <si>
    <t>https://www.linkedin.com/in/vikram-shroff-77a11b7/</t>
  </si>
  <si>
    <t>Legislaide</t>
  </si>
  <si>
    <t>Artificial Intelligence (AI), Government, GovTech, Information Technology, Software</t>
  </si>
  <si>
    <t>AI-powered Research and Drafting Tool for Local Governments</t>
  </si>
  <si>
    <t>https://www.linkedin.com/company/93152127/</t>
  </si>
  <si>
    <t>vivian@legislaide.com</t>
  </si>
  <si>
    <t>Roger Lin</t>
  </si>
  <si>
    <t>roger@legislaide.com</t>
  </si>
  <si>
    <t>https://www.linkedin.com/in/r0gerlin/</t>
  </si>
  <si>
    <t>Blnk Finance</t>
  </si>
  <si>
    <t>Developer Tools, FinTech</t>
  </si>
  <si>
    <t>Blnk builds developer tools for building and managing financial products to standard and at scale.</t>
  </si>
  <si>
    <t>blnkfinance.com</t>
  </si>
  <si>
    <t>https://www.linkedin.com/company/blnkfinance</t>
  </si>
  <si>
    <t>hi@blnkfinance.com</t>
  </si>
  <si>
    <t>Jerry Enebeli</t>
  </si>
  <si>
    <t>jerry@blnkfinance.com</t>
  </si>
  <si>
    <t>https://www.linkedin.com/in/jerry-enebeli/</t>
  </si>
  <si>
    <t>Eplus 3d</t>
  </si>
  <si>
    <t>3D Printing, Industrial, Manufacturing</t>
  </si>
  <si>
    <t>Eplus 3d is committed to the research and development and promotion of industrial-grade 3D printing.</t>
  </si>
  <si>
    <t>eplus3d.cn</t>
  </si>
  <si>
    <t>https://www.linkedin.com/company/eplus3d-additive-manufacturing/</t>
  </si>
  <si>
    <t>info@eplus3d.com</t>
  </si>
  <si>
    <t>0571-83819589</t>
  </si>
  <si>
    <t>SDIC Unity Capital</t>
  </si>
  <si>
    <t>Feng Tao</t>
  </si>
  <si>
    <t>https://www.eplus3d.com/our-history/</t>
  </si>
  <si>
    <t>8150 I</t>
  </si>
  <si>
    <t>Vail, Colorado, United States</t>
  </si>
  <si>
    <t>8150 I is a company.</t>
  </si>
  <si>
    <t>1 914-552-0228</t>
  </si>
  <si>
    <t>My Property Box</t>
  </si>
  <si>
    <t>Rental, Rental Property, Vacation Rental</t>
  </si>
  <si>
    <t>Darlington, Durham, United Kingdom</t>
  </si>
  <si>
    <t>My Property Box is a marketplace for property rental and people.</t>
  </si>
  <si>
    <t>mypropertybox.co.uk</t>
  </si>
  <si>
    <t>https://www.linkedin.com/company/my-property-box/</t>
  </si>
  <si>
    <t>01325 582 101</t>
  </si>
  <si>
    <t>Business Growth Fund, North East Growth Capital Fund</t>
  </si>
  <si>
    <t>Ben Quaintrell</t>
  </si>
  <si>
    <t>ben@mypropertybox.co.uk</t>
  </si>
  <si>
    <t>https://www.linkedin.com/in/ben-quaintrell-3167b9153/</t>
  </si>
  <si>
    <t>Yunlu Composite Materials</t>
  </si>
  <si>
    <t>Advanced Materials, Manufacturing, Mechanical Engineering</t>
  </si>
  <si>
    <t>Yunlu Composite Materials is an intelligent three-dimensional weaving equipment technology company.</t>
  </si>
  <si>
    <t>yl-fc.com</t>
  </si>
  <si>
    <t>yunlu@yl-fc.com</t>
  </si>
  <si>
    <t>021-66166959</t>
  </si>
  <si>
    <t>Guiyang Venture Capital, Zhejiang Energy Fund, China Minsheng Bank, Jinzhi Group</t>
  </si>
  <si>
    <t>Yongfei Zhu</t>
  </si>
  <si>
    <t>https://pitchbook.com/profiles/company/482357-62#research</t>
  </si>
  <si>
    <t>Blue Dot Motorwork</t>
  </si>
  <si>
    <t>Automotive, CleanTech, Electric Vehicle, Manufacturing, Transportation</t>
  </si>
  <si>
    <t>Retrofit Hybrid Systems (bolt-on electric propulsion systems) that turn conventional cars into plug-in hybrids.</t>
  </si>
  <si>
    <t>bluedotmotorworks.com</t>
  </si>
  <si>
    <t>https://www.linkedin.com/company/blue-dot-motorworks</t>
  </si>
  <si>
    <t>isabella@bluedotmotorworks.com</t>
  </si>
  <si>
    <t>Cleantech Open</t>
  </si>
  <si>
    <t>Tom Gurski</t>
  </si>
  <si>
    <t>tom@bluedotmotorworks.com</t>
  </si>
  <si>
    <t>https://www.linkedin.com/in/tom-gurski/</t>
  </si>
  <si>
    <t>Cartax</t>
  </si>
  <si>
    <t>Apps, Mapping Services, Mobile Apps</t>
  </si>
  <si>
    <t>Daegu, Taegu-jikhalsi, South Korea</t>
  </si>
  <si>
    <t>Cartax provides driving record management services.</t>
  </si>
  <si>
    <t>cartax.biz</t>
  </si>
  <si>
    <t>https://www.linkedin.com/company/cartaxbiz/</t>
  </si>
  <si>
    <t>help@cartax.biz</t>
  </si>
  <si>
    <t>+82 1800 9456</t>
  </si>
  <si>
    <t>Small and Medium Business Administration</t>
  </si>
  <si>
    <t>Jaehee Ahn</t>
  </si>
  <si>
    <t>jaehee@cartax.biz</t>
  </si>
  <si>
    <t>https://pitchbook.com/profiles/company/607820-59#funding</t>
  </si>
  <si>
    <t>Dexr</t>
  </si>
  <si>
    <t>Dexr is a Ghent-based startup that aims to make XR learning and training more accessible and affordable.</t>
  </si>
  <si>
    <t>dexr.eu</t>
  </si>
  <si>
    <t>https://www.linkedin.com/company/dexr/</t>
  </si>
  <si>
    <t>info@dexr.eu</t>
  </si>
  <si>
    <t>Leonard Tam</t>
  </si>
  <si>
    <t>leonard.tam@dexr.eu</t>
  </si>
  <si>
    <t>https://www.linkedin.com/in/leonardtam/</t>
  </si>
  <si>
    <t>MediPacks</t>
  </si>
  <si>
    <t>MediPacks offer portable access to medication during acute heart attacks.</t>
  </si>
  <si>
    <t>getheartsmart.org</t>
  </si>
  <si>
    <t>https://www.linkedin.com/company/medi-packs-ltd</t>
  </si>
  <si>
    <t>Catalyst</t>
  </si>
  <si>
    <t>Go Menu</t>
  </si>
  <si>
    <t>Salzburg, Salzburg, Austria</t>
  </si>
  <si>
    <t>Digital ordering platform for restaurants</t>
  </si>
  <si>
    <t>gomenueu.com</t>
  </si>
  <si>
    <t>jake.hudson@gomenueu.com</t>
  </si>
  <si>
    <t>Jake Hudson</t>
  </si>
  <si>
    <t>jake@gomenueu.com</t>
  </si>
  <si>
    <t>https://www.crunchbase.com/organization/go-menu</t>
  </si>
  <si>
    <t>ReqCon</t>
  </si>
  <si>
    <t>Antwerp, Antwerpen, Belgium</t>
  </si>
  <si>
    <t>REQCON provides every construction company with an always-available specialist in construction project requirements.</t>
  </si>
  <si>
    <t>reqcon.ai</t>
  </si>
  <si>
    <t>https://www.linkedin.com/company/reqcon-ai/</t>
  </si>
  <si>
    <t>Andreas Withaeckx</t>
  </si>
  <si>
    <t>andreas.withaeckx@reqcon.ai</t>
  </si>
  <si>
    <t>https://www.linkedin.com/in/awit/</t>
  </si>
  <si>
    <t>Vequity</t>
  </si>
  <si>
    <t>Information Technology, Real Estate</t>
  </si>
  <si>
    <t>Vequity is a technical start-up that is transforming the business brokerage market.</t>
  </si>
  <si>
    <t>vequity.ai</t>
  </si>
  <si>
    <t>https://www.linkedin.com/company/vequityai/</t>
  </si>
  <si>
    <t>Common Forge Ventures</t>
  </si>
  <si>
    <t>Brandon Giles</t>
  </si>
  <si>
    <t>bgiles@vequity.ai</t>
  </si>
  <si>
    <t>https://www.linkedin.com/in/brandongiles/</t>
  </si>
  <si>
    <t>Fabrito</t>
  </si>
  <si>
    <t>B2B, Manufacturing, Textiles</t>
  </si>
  <si>
    <t>Fabrito is a B2B fabric marketplace and sourcing platform</t>
  </si>
  <si>
    <t>fabrito.in</t>
  </si>
  <si>
    <t>https://www.linkedin.com/company/fabrito-technologies</t>
  </si>
  <si>
    <t>sales@fabrito.in</t>
  </si>
  <si>
    <t>+91 742 842 2455</t>
  </si>
  <si>
    <t>Green Trunk Ventures</t>
  </si>
  <si>
    <t>Mayank Narain</t>
  </si>
  <si>
    <t>mayank@fabrito.in</t>
  </si>
  <si>
    <t>https://linkedin.com//in/mayank-narain-0b4b86a0</t>
  </si>
  <si>
    <t>Rome Protocol</t>
  </si>
  <si>
    <t>Rome Protocol is an SS that uses solana to create a new design environment and a unique product.</t>
  </si>
  <si>
    <t>romeprotocol.com</t>
  </si>
  <si>
    <t>https://www.linkedin.com/company/romeprotocol</t>
  </si>
  <si>
    <t>Portal Ventures</t>
  </si>
  <si>
    <t>Sattvik Kansal</t>
  </si>
  <si>
    <t>sattvik@romeprotocol.com</t>
  </si>
  <si>
    <t>https://www.linkedin.com/in/sattvikkansal/</t>
  </si>
  <si>
    <t>ZE PowerGroup</t>
  </si>
  <si>
    <t>Consulting, Data Center, Information Technology, Management Consulting, Software</t>
  </si>
  <si>
    <t>ZE PowerGroup is an experienced software development and strategic consulting firm.</t>
  </si>
  <si>
    <t>ze.com</t>
  </si>
  <si>
    <t>https://www.linkedin.com/company/ze-powergroup</t>
  </si>
  <si>
    <t>contact@ze.com</t>
  </si>
  <si>
    <t>FTV Capital</t>
  </si>
  <si>
    <t>Andrea Remyn Stone</t>
  </si>
  <si>
    <t>andrea.stone@ze.com</t>
  </si>
  <si>
    <t>https://www.linkedin.com/in/andrearemynstone/</t>
  </si>
  <si>
    <t>WEO</t>
  </si>
  <si>
    <t>Artificial Intelligence (AI), GreenTech, Information Technology</t>
  </si>
  <si>
    <t>WEO utilizes the power of space data and artificial intelligence to help construct a more sustainable future for humanity.</t>
  </si>
  <si>
    <t>weo-water.com</t>
  </si>
  <si>
    <t>https://www.linkedin.com/company/weo-water</t>
  </si>
  <si>
    <t>info@weo-water.com</t>
  </si>
  <si>
    <t>+352 691 14 17 17</t>
  </si>
  <si>
    <t>Luxembourg-City Incubator</t>
  </si>
  <si>
    <t>Imeshi Weerasinghe</t>
  </si>
  <si>
    <t>iweerasinghe@weo-water.com</t>
  </si>
  <si>
    <t>https://www.linkedin.com/in/imeshi-weerasinghe-84b45128/</t>
  </si>
  <si>
    <t>GreenKPI</t>
  </si>
  <si>
    <t>Software, Sustainability</t>
  </si>
  <si>
    <t>Cairns, Queensland, Australia</t>
  </si>
  <si>
    <t>GreenKPI is a sustainability management software providing companies with sustainability actions, metrics and ESG reporting on impact.</t>
  </si>
  <si>
    <t>greenkpi.com.au</t>
  </si>
  <si>
    <t>https://www.linkedin.com/company/greenkpi/</t>
  </si>
  <si>
    <t>johanna@greenkpi.com.au</t>
  </si>
  <si>
    <t>Johanna Kloot</t>
  </si>
  <si>
    <t>https://www.linkedin.com/in/johanna-kloot/</t>
  </si>
  <si>
    <t>Deltron Lifts</t>
  </si>
  <si>
    <t>Building Maintenance, Facility Management</t>
  </si>
  <si>
    <t>Deltron Lifts is a stairlift and elevator maintenance company.</t>
  </si>
  <si>
    <t>deltronlifts.co.uk</t>
  </si>
  <si>
    <t>https://www.linkedin.com/company/deltron-lifts-limited</t>
  </si>
  <si>
    <t>info@deltronlifts.co.uk</t>
  </si>
  <si>
    <t>44 330 124 2169</t>
  </si>
  <si>
    <t>Adam Parker</t>
  </si>
  <si>
    <t>https://www.linkedin.com/in/adam-parker-56934782/</t>
  </si>
  <si>
    <t>Intellirock Mining Corp</t>
  </si>
  <si>
    <t>Artificial Intelligence (AI), Blockchain, Mining, Mining Technology, Robotics</t>
  </si>
  <si>
    <t>AI,mining,crypto,funding</t>
  </si>
  <si>
    <t>intellirockcorp.com</t>
  </si>
  <si>
    <t>hello@intellirockcorp.com</t>
  </si>
  <si>
    <t>Ahmad Kadiri</t>
  </si>
  <si>
    <t>a.kadiri@intellirockcorp.com</t>
  </si>
  <si>
    <t>https://www.crunchbase.com/organization/intellirock-mining-corp</t>
  </si>
  <si>
    <t>Isocom Components</t>
  </si>
  <si>
    <t>Customer Service, Industrial, Industrial Manufacturing, Manufacturing, Sales</t>
  </si>
  <si>
    <t>Hartlepool, Hartlepool, United Kingdom</t>
  </si>
  <si>
    <t>Isocom Components is an Optocouplers and Optoswitches manufacturing company.</t>
  </si>
  <si>
    <t>isocom.com</t>
  </si>
  <si>
    <t>sales@isocom.co.uk</t>
  </si>
  <si>
    <t>+44 0 1429 863 609</t>
  </si>
  <si>
    <t>Justin Elvin</t>
  </si>
  <si>
    <t>Co-Owner</t>
  </si>
  <si>
    <t>justin.elvin@isocom.co.uk</t>
  </si>
  <si>
    <t>https://pitchbook.com/profiles/company/441751-24#funding</t>
  </si>
  <si>
    <t>Sody App</t>
  </si>
  <si>
    <t>Sody is a marketplace app to find and book beauty salons.</t>
  </si>
  <si>
    <t>sody.app</t>
  </si>
  <si>
    <t>https://www.linkedin.com/company/sodyapp/</t>
  </si>
  <si>
    <t>hello@sody.app</t>
  </si>
  <si>
    <t>Kae Ming Tan</t>
  </si>
  <si>
    <t>https://www.linkedin.com/in/kaemingtan/</t>
  </si>
  <si>
    <t>Matthew 25's Groundswell Café</t>
  </si>
  <si>
    <t>Coffee, Nutrition</t>
  </si>
  <si>
    <t>Matthew 25's Groundswell Café provides access to fresh, healthy food, regardless of their ability to pay.</t>
  </si>
  <si>
    <t>matthew-25.org</t>
  </si>
  <si>
    <t>(319) 200-2791</t>
  </si>
  <si>
    <t>Mercy Medical Center, Simply Organic</t>
  </si>
  <si>
    <t>Clint Twedt-Ball</t>
  </si>
  <si>
    <t>EXECUTIVE DIRECTOR</t>
  </si>
  <si>
    <t>clint@hub25.org</t>
  </si>
  <si>
    <t>https://www.matthew-25.org/who-we-are/meet-our-staff/</t>
  </si>
  <si>
    <t>Weikang Bio</t>
  </si>
  <si>
    <t>Weikang Bio specializes in the research, development, production, application and product service of probiotics and derivatives.</t>
  </si>
  <si>
    <t>wecare-bio.com</t>
  </si>
  <si>
    <t>https://www.linkedin.com/company/jiangsu-wecare-biotechnolgy-co.ltd.</t>
  </si>
  <si>
    <t>Shuguang Fang</t>
  </si>
  <si>
    <t>https://pitchbook.com/profiles/company/453522-88#research</t>
  </si>
  <si>
    <t>Livo</t>
  </si>
  <si>
    <t>Livo is an app that aids centers in managing their staffing needs and providing professional flexibility.</t>
  </si>
  <si>
    <t>getlivo.com</t>
  </si>
  <si>
    <t>https://www.linkedin.com/company/livohealth</t>
  </si>
  <si>
    <t>info@getlivo.com</t>
  </si>
  <si>
    <t>+34 936 07 56 29</t>
  </si>
  <si>
    <t>Yellow Ventures</t>
  </si>
  <si>
    <t>Carlos Manubens Mercadé</t>
  </si>
  <si>
    <t>carlos@getlivo.com</t>
  </si>
  <si>
    <t>https://www.linkedin.com/in/carlos-manubens-mercad%C3%A9-a7563168/</t>
  </si>
  <si>
    <t>Mylo Speech Buddy</t>
  </si>
  <si>
    <t>Physical Security, Speech Recognition</t>
  </si>
  <si>
    <t>Mylo Speech Buddy is a novel Speech Development System meant to help children with speech problems, mainly those on the autistic spectrum.</t>
  </si>
  <si>
    <t>mylo.ph</t>
  </si>
  <si>
    <t>https://www.linkedin.com/company/mylospeechbuddy/</t>
  </si>
  <si>
    <t>Vincent Rocha</t>
  </si>
  <si>
    <t>vince@mylo.ph</t>
  </si>
  <si>
    <t>https://www.linkedin.com/in/vincentrocha/</t>
  </si>
  <si>
    <t>HDAX Therapeutics</t>
  </si>
  <si>
    <t>Biopharma, Biotechnology, Life Science, Pharmaceutical</t>
  </si>
  <si>
    <t>HDAC6, small molecule, peripheral neuropathy, cardiometabolic, pharmaceuticals, biotech, biopharma, life science</t>
  </si>
  <si>
    <t>hdaxtx.com</t>
  </si>
  <si>
    <t>https://www.linkedin.com/company/hdaxtx</t>
  </si>
  <si>
    <t>info@hdaxtx.com</t>
  </si>
  <si>
    <t>Ministry of Economic Development, Job Creation and Trade, FACIT</t>
  </si>
  <si>
    <t>Nabanita Nawar</t>
  </si>
  <si>
    <t>nabanita@hdaxtx.com</t>
  </si>
  <si>
    <t>https://www.linkedin.com/in/nabanitanawar/</t>
  </si>
  <si>
    <t>Titanium Robotics Technology</t>
  </si>
  <si>
    <t>Titanium Robotics Technology specializing in the development and production of advanced robot hardware and solutions.</t>
  </si>
  <si>
    <t>ti5robot.com</t>
  </si>
  <si>
    <t>hr@ti5robot.com</t>
  </si>
  <si>
    <t>021-34689563</t>
  </si>
  <si>
    <t>Matrix Partners China</t>
  </si>
  <si>
    <t>Yongchao Li</t>
  </si>
  <si>
    <t>https://pitchbook.com/profiles/company/483120-37#research</t>
  </si>
  <si>
    <t>ReCerise Therapeutics</t>
  </si>
  <si>
    <t>Biotechnology, Health Care, Small and Medium Businesses</t>
  </si>
  <si>
    <t>ReCerise Therapeutics is a bio-venture company that researches and develops targeted therapies for treatments of liver disease area.</t>
  </si>
  <si>
    <t>recerise.com</t>
  </si>
  <si>
    <t>https://www.linkedin.com/company/recerise-therapeutics</t>
  </si>
  <si>
    <t>contact@recerise.com</t>
  </si>
  <si>
    <t>82 2-6951-2500</t>
  </si>
  <si>
    <t>Ministry of Trade Industry and Energy</t>
  </si>
  <si>
    <t>Hyunmin Kim</t>
  </si>
  <si>
    <t>hyunmin_kim@recerise.com</t>
  </si>
  <si>
    <t>https://www.linkedin.com/in/hyunmin-kim-19929b60/</t>
  </si>
  <si>
    <t>MRO Holdings</t>
  </si>
  <si>
    <t>Aerospace, Manufacturing, Mechanical Engineering, Training</t>
  </si>
  <si>
    <t>MRO Holdings specializes in aircraft maintenance, modifications, conversions, and technical solutions.</t>
  </si>
  <si>
    <t>mroholdings.com</t>
  </si>
  <si>
    <t>https://www.linkedin.com/company/mro-holdings</t>
  </si>
  <si>
    <t>(469) 357-3616</t>
  </si>
  <si>
    <t>Bain Capital</t>
  </si>
  <si>
    <t>Greg Colgan</t>
  </si>
  <si>
    <t>gcolgan@mroholdings.com</t>
  </si>
  <si>
    <t>https://www.linkedin.com/in/greg-colgan-2482071/</t>
  </si>
  <si>
    <t>Center for EcoTechnology</t>
  </si>
  <si>
    <t>Center for EcoTechnology is a non-profit Environmental services firm helping people and businesses save energy &amp; reduce waste.</t>
  </si>
  <si>
    <t>centerforecotechnology.org</t>
  </si>
  <si>
    <t>https://www.linkedin.com/company/center-for-ecotechnology</t>
  </si>
  <si>
    <t>cet@cetonline.org</t>
  </si>
  <si>
    <t>Ashley Muspratt</t>
  </si>
  <si>
    <t>ashley.muspratt@cetonline.org</t>
  </si>
  <si>
    <t>https://www.linkedin.com/in/ashley-muspratt-5888509/</t>
  </si>
  <si>
    <t>Shunfu Precision Technology</t>
  </si>
  <si>
    <t>Shunfu specializes in aluminum alloy and zinc alloy die-casting, mold design, development, manufacturing, and subsequent machining.</t>
  </si>
  <si>
    <t>shunfu.cc</t>
  </si>
  <si>
    <t>https://www.linkedin.com/company/上海舜富压铸股份有限公司</t>
  </si>
  <si>
    <t>sales@shunfu.cc</t>
  </si>
  <si>
    <t>215-757-6357</t>
  </si>
  <si>
    <t>CRRC Capital</t>
  </si>
  <si>
    <t>Minghai Xiao</t>
  </si>
  <si>
    <t>https://pitchbook.com/profiles/company/267310-54#funding</t>
  </si>
  <si>
    <t>PAMMÉ</t>
  </si>
  <si>
    <t>E-Commerce, Retail, Shopping</t>
  </si>
  <si>
    <t>PAMMÉ transforms plastic waste pollution into sustainable fashion.</t>
  </si>
  <si>
    <t>pamme.cococart.co</t>
  </si>
  <si>
    <t>https://www.linkedin.com/company/pamm%C3%A9/</t>
  </si>
  <si>
    <t>hello@thepamme.com</t>
  </si>
  <si>
    <t>Fastener Group</t>
  </si>
  <si>
    <t>Manufacturing, Wholesale</t>
  </si>
  <si>
    <t>Fastener Group is a wholesale company that offers construction tools, safety equipment and building materials.</t>
  </si>
  <si>
    <t>fastener.com.sg</t>
  </si>
  <si>
    <t>office@fastener.com.sg</t>
  </si>
  <si>
    <t>65 6384 6355</t>
  </si>
  <si>
    <t>TriWest Capital Partners</t>
  </si>
  <si>
    <t>HarmonyCares</t>
  </si>
  <si>
    <t>Assisted Living, Elder Care, Health Care, Home Health Care, Nursing and Residential Care</t>
  </si>
  <si>
    <t>HarmonyCares is a home-based health care provider for adults and for those with complex medical issues.</t>
  </si>
  <si>
    <t>harmonycares.com</t>
  </si>
  <si>
    <t>https://www.linkedin.com/company/harmonycares</t>
  </si>
  <si>
    <t>info@harmonycares.com</t>
  </si>
  <si>
    <t>(248) 824-6000</t>
  </si>
  <si>
    <t>General Catalyst, McKesson Ventures</t>
  </si>
  <si>
    <t>Matthew Chance</t>
  </si>
  <si>
    <t>mchance@harmonycares.com</t>
  </si>
  <si>
    <t>https://www.linkedin.com/in/matthew-chance-2a68a2a/</t>
  </si>
  <si>
    <t>Solayer is a shared validator network that protects other Solana-enabled systems.</t>
  </si>
  <si>
    <t>Anatoly Yakovenko</t>
  </si>
  <si>
    <t>https://tracxn.com/d/companies/solayer/__8ywZ6Bma0xuJqVDifdWNona0aDllBzjvhRuz6eoJr4A/founders-and-board-of-directors#:~:text=s.%20They%20are-,Anatoly%20Yakovenko%2C%20Co%2DFounder%20at%20Solayer,-Raj%20Gokal%2C</t>
  </si>
  <si>
    <t>Curana</t>
  </si>
  <si>
    <t>Automotive, Manufacturing, Product Design</t>
  </si>
  <si>
    <t>Ardooie, West-Vlaanderen, Belgium</t>
  </si>
  <si>
    <t>Curana is a manufacturer of bike equipment and accessories.</t>
  </si>
  <si>
    <t>curana.com</t>
  </si>
  <si>
    <t>https://www.linkedin.com/company/curana-bicycle-jewelry-</t>
  </si>
  <si>
    <t>info@curana.com</t>
  </si>
  <si>
    <t>+32 51241846</t>
  </si>
  <si>
    <t>Gimv</t>
  </si>
  <si>
    <t>Jean-Charles Malherbe</t>
  </si>
  <si>
    <t>jean-charles.malherbe@curana.com</t>
  </si>
  <si>
    <t>https://www.linkedin.com/in/jeancharlesmalherbe/</t>
  </si>
  <si>
    <t>Yitai Microelectronics</t>
  </si>
  <si>
    <t>Yitai Microelectronics is an automotive Ethernet chip developer company.</t>
  </si>
  <si>
    <t>Cornerstone Capital, CAS Star</t>
  </si>
  <si>
    <t>Peeriot</t>
  </si>
  <si>
    <t>Leipzig, Sachsen, Germany</t>
  </si>
  <si>
    <t>Peeriot is a B2B software high-tech startup with a breakthrough in IoT.</t>
  </si>
  <si>
    <t>peeriot.io</t>
  </si>
  <si>
    <t>https://www.linkedin.com/company/peeriot</t>
  </si>
  <si>
    <t>Roy K.</t>
  </si>
  <si>
    <t>roy@peeriot.io</t>
  </si>
  <si>
    <t>https://www.linkedin.com/in/roy-kaiser/</t>
  </si>
  <si>
    <t>Climatech Zero</t>
  </si>
  <si>
    <t>Environmental Consulting, Pollution Control, Sustainability</t>
  </si>
  <si>
    <t>Kogarah, New South Wales, Australia</t>
  </si>
  <si>
    <t>Climatech Zero is a provider of environmental services.</t>
  </si>
  <si>
    <t>climatechzero.com.au</t>
  </si>
  <si>
    <t>https://www.linkedin.com/company/climatech-zero-aus</t>
  </si>
  <si>
    <t>Origin Energy</t>
  </si>
  <si>
    <t>Marc De Stoop</t>
  </si>
  <si>
    <t>mds@climatech.net.au</t>
  </si>
  <si>
    <t>https://www.linkedin.com/in/marc-de-stoop-49265929/</t>
  </si>
  <si>
    <t>Hextronics</t>
  </si>
  <si>
    <t>Drone Management</t>
  </si>
  <si>
    <t>Hextronics is an engineering group that makes products for drone autonomy.</t>
  </si>
  <si>
    <t>hextronics.tech</t>
  </si>
  <si>
    <t>https://linkedin.com/company/hextronics</t>
  </si>
  <si>
    <t>info@hextronics.tech</t>
  </si>
  <si>
    <t>Curt Lary</t>
  </si>
  <si>
    <t>curt@hextronics.tech</t>
  </si>
  <si>
    <t>https://www.linkedin.com/in/curt-lary/</t>
  </si>
  <si>
    <t>Dono</t>
  </si>
  <si>
    <t>Artificial Intelligence (AI), Information Technology, Internet, PropTech</t>
  </si>
  <si>
    <t>Dono provides a platform to search public records making it easy to control and verify homeownership and title data.</t>
  </si>
  <si>
    <t>dono.ai</t>
  </si>
  <si>
    <t>https://www.linkedin.com/company/donoai/</t>
  </si>
  <si>
    <t>lool ventures</t>
  </si>
  <si>
    <t>Tali Gross</t>
  </si>
  <si>
    <t>tali@dono.ai</t>
  </si>
  <si>
    <t>https://www.linkedin.com/in/tali-gross-bbb9a1168/</t>
  </si>
  <si>
    <t>AI Frog Interactive</t>
  </si>
  <si>
    <t>Artificial Intelligence (AI), Gaming</t>
  </si>
  <si>
    <t>AI Frog Interactive is an indie game development studio that focuses on creating creative games.</t>
  </si>
  <si>
    <t>BreakPoint Japan, East Ventures</t>
  </si>
  <si>
    <t>Pousada Gringa</t>
  </si>
  <si>
    <t>Paraty, Rio de Janeiro, Brazil</t>
  </si>
  <si>
    <t>Pousada Gringa is a company.</t>
  </si>
  <si>
    <t>55 (11) 99755-6869</t>
  </si>
  <si>
    <t>Dundee Corporation</t>
  </si>
  <si>
    <t>For nearly a quarter of a century, the Dundee name has stood for integrity, innovation and entrepreneurship.</t>
  </si>
  <si>
    <t>dundeecorporation.com</t>
  </si>
  <si>
    <t>https://www.linkedin.com/company/dundee-corporation</t>
  </si>
  <si>
    <t>info@dundeecorporation.com</t>
  </si>
  <si>
    <t>(416)350-3388</t>
  </si>
  <si>
    <t>Earlston Investments Corp.</t>
  </si>
  <si>
    <t>Jonathan Goodman</t>
  </si>
  <si>
    <t>jgoodman@dundeecorporation.com</t>
  </si>
  <si>
    <t>https://dundeecorporation.com/about-us/management/#:~:text=Jonathan%20Goodman,Chief%20Executive%20Officer</t>
  </si>
  <si>
    <t>Record</t>
  </si>
  <si>
    <t>FinTech, Software, Web3</t>
  </si>
  <si>
    <t>Record is a financial technology platform for alternative assets ranging from Music, Web3, Film, TV, Literature &amp; Content royalties.</t>
  </si>
  <si>
    <t>takerecord.com</t>
  </si>
  <si>
    <t>https://www.linkedin.com/company/record-financial/</t>
  </si>
  <si>
    <t>Travis Garrett</t>
  </si>
  <si>
    <t>https://www.linkedin.com/in/travisgarrett/</t>
  </si>
  <si>
    <t>Groupama</t>
  </si>
  <si>
    <t>Asset Management, Business Development, Finance, Financial Services, Insurance</t>
  </si>
  <si>
    <t>Groupama is a mutual insurance provider for individuals and companies.</t>
  </si>
  <si>
    <t>groupama.com</t>
  </si>
  <si>
    <t>https://www.linkedin.com/company/groupama</t>
  </si>
  <si>
    <t>webmaster@groupama.com</t>
  </si>
  <si>
    <t>33 1 44 56 77 77</t>
  </si>
  <si>
    <t>Thierry Martel</t>
  </si>
  <si>
    <t>thierry.martel@groupama.com</t>
  </si>
  <si>
    <t>https://www.groupama.com/en/fiche/thierry-martel-2/#:~:text=Thierry%20Martel%2C%20Chief%20Executive%20Officer</t>
  </si>
  <si>
    <t>NovoEarth</t>
  </si>
  <si>
    <t>An impact venture tackling single-use plastic waste through scalable solutions.</t>
  </si>
  <si>
    <t>novoearth.co</t>
  </si>
  <si>
    <t>https://www.linkedin.com/company/novoearthco/</t>
  </si>
  <si>
    <t>info@novoearth.co</t>
  </si>
  <si>
    <t>Sarthak Gupta</t>
  </si>
  <si>
    <t>sarthak@novoearth.co</t>
  </si>
  <si>
    <t>https://www.linkedin.com/in/sarthak-gupta-02805b29/</t>
  </si>
  <si>
    <t>Integrated Vehicle Solutions Limited</t>
  </si>
  <si>
    <t>Automotive, Information Technology, SaaS</t>
  </si>
  <si>
    <t>Dhaka, Dhaka, Bangladesh</t>
  </si>
  <si>
    <t>SaaS, AutoTech, On Demand Mechanic Platform, Automotive, Vehicle</t>
  </si>
  <si>
    <t>ivsl.xyz</t>
  </si>
  <si>
    <t>https://www.linkedin.com/company/100947847/admin/dashboard/</t>
  </si>
  <si>
    <t>info@ivsl.xyz</t>
  </si>
  <si>
    <t>Abdul Hannan Patwary</t>
  </si>
  <si>
    <t>hannan@ivsl.xyz</t>
  </si>
  <si>
    <t>https://www.crunchbase.com/organization/integrated-vehicle-solutions-limited#:~:text=Abdul%20Hannan%20Patwary%2C%20Md%20Shakawat%20Hossain</t>
  </si>
  <si>
    <t>AiCAN</t>
  </si>
  <si>
    <t>Analytics, Children, Information Technology, Social Impact</t>
  </si>
  <si>
    <t>Kanagawa, Fukushima, Japan</t>
  </si>
  <si>
    <t>AiCAN provides system planning and development, data analysis, IT, and consulting services related to child welfare.</t>
  </si>
  <si>
    <t>aican-inc.com</t>
  </si>
  <si>
    <t>Kota Takaoka</t>
  </si>
  <si>
    <t>kota.takaoka@aican-inc.com</t>
  </si>
  <si>
    <t>https://www.aican-inc.com/en/news/</t>
  </si>
  <si>
    <t>HYU Holdings</t>
  </si>
  <si>
    <t>Younghui Jang</t>
  </si>
  <si>
    <t>Beijing Shenzhou Puhui Technology</t>
  </si>
  <si>
    <t>Database, Information Technology, Simulation, Software</t>
  </si>
  <si>
    <t>Beijing Shenzhou Puhui Technology offers simulation and data engineering services.</t>
  </si>
  <si>
    <t>appsoft.com.cn</t>
  </si>
  <si>
    <t>https://www.linkedin.com/company/%E7%A5%9E%E5%B7%9E%E6%99%AE%E6%83%A0/</t>
  </si>
  <si>
    <t>qin.pan@appsoft.com.cn</t>
  </si>
  <si>
    <t>010-62466225</t>
  </si>
  <si>
    <t>SDIC Fund Management, Shenzhen Tiance Venture Capital Management Enterprise</t>
  </si>
  <si>
    <t>Haibing Zhang</t>
  </si>
  <si>
    <t>https://pitchbook.com/profiles/company/608019-85#research:~:text=Board%20Seat-,Haibing%20Zhang,Founder%2C%20Chairman%20%26%20General%20Manager,-To%20view%20Appsoft%E2%80%99s</t>
  </si>
  <si>
    <t>Inner-City Muslim Action Network</t>
  </si>
  <si>
    <t>Communities, Health Care, Religion, Wellness</t>
  </si>
  <si>
    <t>Inner-City Muslim Action Network offers holistic interventions to increase the quality of life for people in marginalized communities.</t>
  </si>
  <si>
    <t>imancentral.org</t>
  </si>
  <si>
    <t>https://www.linkedin.com/company/iman-inc-/</t>
  </si>
  <si>
    <t>info@imancentral.org</t>
  </si>
  <si>
    <t>+1 773-434-4626</t>
  </si>
  <si>
    <t>IFF</t>
  </si>
  <si>
    <t>Rami Nashashibi</t>
  </si>
  <si>
    <t>rami@imancentral.org</t>
  </si>
  <si>
    <t>https://www.imancentral.org/about/staff/</t>
  </si>
  <si>
    <t>VivoPower</t>
  </si>
  <si>
    <t>Mayfair, Westminster, United Kingdom</t>
  </si>
  <si>
    <t>VivoPower provides renewable energy to customers from solar power assets that it builds, finances and operates.</t>
  </si>
  <si>
    <t>vivopower.com</t>
  </si>
  <si>
    <t>https://www.linkedin.com/company/vivopower</t>
  </si>
  <si>
    <t>+61 1300 008 486</t>
  </si>
  <si>
    <t>Arowana</t>
  </si>
  <si>
    <t>Peter Jeavons</t>
  </si>
  <si>
    <t>peter.jeavons@vivopower.com</t>
  </si>
  <si>
    <t>https://vivopower.com/our-leadership/our-board/</t>
  </si>
  <si>
    <t>Viride</t>
  </si>
  <si>
    <t>Viride is a startup that employs algae to solve today's sustainability concerns.</t>
  </si>
  <si>
    <t>viride.net</t>
  </si>
  <si>
    <t>https://www.linkedin.com/company/viride-algae</t>
  </si>
  <si>
    <t>info@viride.net</t>
  </si>
  <si>
    <t>Stefan Schmid</t>
  </si>
  <si>
    <t>stefan@viride.net</t>
  </si>
  <si>
    <t>https://www.linkedin.com/in/stefan-schmid-viride/</t>
  </si>
  <si>
    <t>Avalon Pharma</t>
  </si>
  <si>
    <t>Beauty, Health Care, Manufacturing, Pharmaceutical</t>
  </si>
  <si>
    <t>Avalon Pharma is a manufacturer of beauty brands and generic prescription medicines.</t>
  </si>
  <si>
    <t>avalonpharmaceutical.com</t>
  </si>
  <si>
    <t>https://www.linkedin.com/company/avalon-pharma</t>
  </si>
  <si>
    <t>info@avalon.com.sa</t>
  </si>
  <si>
    <t>Mohamed Maher Al Ghannam</t>
  </si>
  <si>
    <t>ahmad@avalon.com.sa</t>
  </si>
  <si>
    <t>https://www.linkedin.com/in/mohamed-maher-al-ghannam-2ba557262/?originalSubdomain=sa</t>
  </si>
  <si>
    <t>HanzePay</t>
  </si>
  <si>
    <t>Zwolle, Overijssel, The Netherlands</t>
  </si>
  <si>
    <t>Cross-border payment firm</t>
  </si>
  <si>
    <t>hanzepay.com</t>
  </si>
  <si>
    <t>https://www.linkedin.com/company/80722997/admin/feed/posts/</t>
  </si>
  <si>
    <t>info@hanzepay.com</t>
  </si>
  <si>
    <t>Marcel Drenth</t>
  </si>
  <si>
    <t>mdrenth@hanzepay.com</t>
  </si>
  <si>
    <t>https://www.linkedin.com/in/marcel-drenth91/?originalSubdomain=nl</t>
  </si>
  <si>
    <t>Shenbo Electronics</t>
  </si>
  <si>
    <t>Consumer Electronics, Electrical Distribution, Electronics</t>
  </si>
  <si>
    <t>Shenbo Electronics is a new energy vehicle intelligent electronics developer.</t>
  </si>
  <si>
    <t>senboelec.com</t>
  </si>
  <si>
    <t>sales@senboelec.com</t>
  </si>
  <si>
    <t>051-26870-3691</t>
  </si>
  <si>
    <t>Hygoal Capital</t>
  </si>
  <si>
    <t>Qiujie Hu</t>
  </si>
  <si>
    <t>https://pitchbook.com/profiles/company/518338-54#overview</t>
  </si>
  <si>
    <t>Black Ensemble Theater</t>
  </si>
  <si>
    <t>Art, Education, Media and Entertainment</t>
  </si>
  <si>
    <t>Black Ensemble Theater is an entertainment company that specializes in eradicating racism through creative arts and educational outreach.</t>
  </si>
  <si>
    <t>blackensembletheater.org</t>
  </si>
  <si>
    <t>https://www.linkedin.com/company/black-ensemble-theater/</t>
  </si>
  <si>
    <t>info@blackensemble.org</t>
  </si>
  <si>
    <t>+1 (773) 769-4451</t>
  </si>
  <si>
    <t>Jackie Taylor</t>
  </si>
  <si>
    <t>jackietaylorstar@blackensemble.org</t>
  </si>
  <si>
    <t>https://www.linkedin.com/in/jackie-taylor-a6a67961/</t>
  </si>
  <si>
    <t>Sequrna</t>
  </si>
  <si>
    <t>Sequrna make RNA-sequencing workflows affordable, collaborative, and sustainable.</t>
  </si>
  <si>
    <t>sequrna.com</t>
  </si>
  <si>
    <t>Genovis</t>
  </si>
  <si>
    <t>Bjorn Reinius</t>
  </si>
  <si>
    <t>bjorn.reinius@sequrna.com</t>
  </si>
  <si>
    <t>https://www.sequrna.com/#:~:text=Bj%C3%B6rn%20Reinius%20(PhD)%20%2D%20Board%20Member%20%26%20Co%2Dfounder.%20CEO.</t>
  </si>
  <si>
    <t>SurgiAI</t>
  </si>
  <si>
    <t>SurgiAI is a cutting-edge artificial intelligence technology that recognizes and segments anatomical components automatically in real time.</t>
  </si>
  <si>
    <t>https://www.linkedin.com/company/surgiai/about/</t>
  </si>
  <si>
    <t>MassChallenge Israel</t>
  </si>
  <si>
    <t>Food Rescue US</t>
  </si>
  <si>
    <t>Food Rescue is committed to ending American food insecurity by engaging volunteers to transfer fresh, usable, excess food from restaurants.</t>
  </si>
  <si>
    <t>foodrescue.us</t>
  </si>
  <si>
    <t>https://www.linkedin.com/company/food-rescue-us/</t>
  </si>
  <si>
    <t>info@foodrescue.us</t>
  </si>
  <si>
    <t>+1 800 280 3298</t>
  </si>
  <si>
    <t>Dave Lampert</t>
  </si>
  <si>
    <t>dave@foodrescue.us</t>
  </si>
  <si>
    <t>https://www.linkedin.com/in/davidalampert/</t>
  </si>
  <si>
    <t>Global Records</t>
  </si>
  <si>
    <t>Music, Music Education, Musical Instruments</t>
  </si>
  <si>
    <t>Global Record's goal is to become the world's top entertainment company, bringing our audience superior experiences, unforgettable content.</t>
  </si>
  <si>
    <t>globalrecords.com</t>
  </si>
  <si>
    <t>https://www.linkedin.com/company/global-records</t>
  </si>
  <si>
    <t>office@globalrecords.com</t>
  </si>
  <si>
    <t>0746 666 313</t>
  </si>
  <si>
    <t>Believe</t>
  </si>
  <si>
    <t>Stefan Lucian</t>
  </si>
  <si>
    <t>stefan.lucian@globalrecords.com</t>
  </si>
  <si>
    <t>https://www.linkedin.com/in/luciansss/</t>
  </si>
  <si>
    <t>Sinchoo medical</t>
  </si>
  <si>
    <t>Clinical Trials, Health Care, Hospital</t>
  </si>
  <si>
    <t>Sinchoo medical specializes in clinical medicine and public health.</t>
  </si>
  <si>
    <t>xinzhuyiliao.com</t>
  </si>
  <si>
    <t>xinzhuyiliao@163.com</t>
  </si>
  <si>
    <t>020-89855852</t>
  </si>
  <si>
    <t>Xiaobing Niu</t>
  </si>
  <si>
    <t>https://pitchbook.com/profiles/company/608019-94#team</t>
  </si>
  <si>
    <t>Puerto Rican Arts Alliance</t>
  </si>
  <si>
    <t>Education, Music, Underserved Children</t>
  </si>
  <si>
    <t>Puerto Rican Arts Alliance is a cultural community that offers education to low-income students in art, culture, and music subjects.</t>
  </si>
  <si>
    <t>praachicago.org</t>
  </si>
  <si>
    <t>https://www.linkedin.com/company/puerto-rican-arts-alliance/</t>
  </si>
  <si>
    <t>info@praachicago.org</t>
  </si>
  <si>
    <t>+1 773-342-8865</t>
  </si>
  <si>
    <t>Carlos Hernandez-Falcon</t>
  </si>
  <si>
    <t>carlos@praachicago.org</t>
  </si>
  <si>
    <t>https://www.praachicago.org/carlos-hernandez-falcon</t>
  </si>
  <si>
    <t>UBERDOC</t>
  </si>
  <si>
    <t>Management, Operations, Support</t>
  </si>
  <si>
    <t>UBERDOC provides priority access to the best doctors for an affordable, transparent price.</t>
  </si>
  <si>
    <t>uber-docs.com</t>
  </si>
  <si>
    <t>https://www.linkedin.com/company/uberdoc/about/</t>
  </si>
  <si>
    <t>craig@uber-docs.com</t>
  </si>
  <si>
    <t>978-683-2217</t>
  </si>
  <si>
    <t>CharmHealth</t>
  </si>
  <si>
    <t>Paula Muto</t>
  </si>
  <si>
    <t>paula@uber-docs.com</t>
  </si>
  <si>
    <t>https://www.linkedin.com/in/paulamutomd/</t>
  </si>
  <si>
    <t>TreeTube</t>
  </si>
  <si>
    <t>Advice, Agriculture, Environmental Consulting</t>
  </si>
  <si>
    <t>Ramat Gan, Tel Aviv, Israel</t>
  </si>
  <si>
    <t>TreeTube system is a modular system that provides the growth of trees under pavements and sidewalks for urban greening.</t>
  </si>
  <si>
    <t>tree-tube.com</t>
  </si>
  <si>
    <t>https://www.linkedin.com/company/tree-tube/</t>
  </si>
  <si>
    <t>info@tree-tube.com</t>
  </si>
  <si>
    <t>Jonathan Antebi</t>
  </si>
  <si>
    <t>jonathan@tree-tube.com</t>
  </si>
  <si>
    <t>https://www.linkedin.com/in/jonathan-antebi-507a93/</t>
  </si>
  <si>
    <t>Mayawell</t>
  </si>
  <si>
    <t>Mayawell offers bubbly prebiotic sodas made with organic, hand-harvested agave.</t>
  </si>
  <si>
    <t>drinkmayawell.com</t>
  </si>
  <si>
    <t>https://www.linkedin.com/company/mayawell</t>
  </si>
  <si>
    <t>hello@drinkmayawell.com</t>
  </si>
  <si>
    <t>737-231-0119</t>
  </si>
  <si>
    <t>PepsiCo Greenhouse Accelerator Program, XRC Ventures</t>
  </si>
  <si>
    <t>Oliver S.</t>
  </si>
  <si>
    <t>oliver@drinkmayawell.com</t>
  </si>
  <si>
    <t>https://www.linkedin.com/in/olivershuttlesworth/</t>
  </si>
  <si>
    <t>Panacea-ml</t>
  </si>
  <si>
    <t>Clinical Trials, Health Care, Machine Learning</t>
  </si>
  <si>
    <t>Ra'anana, HaMerkaz, Israel</t>
  </si>
  <si>
    <t>Panacea-ML provides cutting-edge machine learning (ML) and data science solutions to help the healthcare industry.</t>
  </si>
  <si>
    <t>panacea-ml.com</t>
  </si>
  <si>
    <t>https://www.linkedin.com/company/panacea-ml</t>
  </si>
  <si>
    <t>info@panacea-ml.com</t>
  </si>
  <si>
    <t>PharmStars, Sanara Ventures</t>
  </si>
  <si>
    <t>Boaz Lerner</t>
  </si>
  <si>
    <t>boaz@panacea-ml.com</t>
  </si>
  <si>
    <t>https://www.linkedin.com/in/boaz-lerner-ab696118a/</t>
  </si>
  <si>
    <t>Longxing Avionics</t>
  </si>
  <si>
    <t>Longxing Avionics is a domestic avionics manufacturer focusing on large aircraft industry, developing airborne equipments.</t>
  </si>
  <si>
    <t>lxhz-avionics.com</t>
  </si>
  <si>
    <t>info@ir-avionics.com</t>
  </si>
  <si>
    <t>0571-82875018</t>
  </si>
  <si>
    <t>Huayu Venture Capital</t>
  </si>
  <si>
    <t>Xing Hu</t>
  </si>
  <si>
    <t>https://pitchbook.com/profiles/company/528592-60#research</t>
  </si>
  <si>
    <t>FTL</t>
  </si>
  <si>
    <t>FTL Gym offers Pilates with Reformer classes, which may regulate the contour of your posture so that your body looks optimum.</t>
  </si>
  <si>
    <t>ftlgym.com</t>
  </si>
  <si>
    <t>https://www.linkedin.com/company/ftl-gym</t>
  </si>
  <si>
    <t>ftlgym@epicultura.com</t>
  </si>
  <si>
    <t>OCBC Ventura</t>
  </si>
  <si>
    <t>Erik W.S</t>
  </si>
  <si>
    <t>erik@ftlgym.com</t>
  </si>
  <si>
    <t>https://www.linkedin.com/in/erik-w-s-70644871/</t>
  </si>
  <si>
    <t>Gingarte Capoeira</t>
  </si>
  <si>
    <t>Art, Non Profit, Social</t>
  </si>
  <si>
    <t>Gingarte Capoeira offers Brazilian dance and martial arts training.</t>
  </si>
  <si>
    <t>gingartecapoeira.org</t>
  </si>
  <si>
    <t>gingarte.capoeira@gmail.com</t>
  </si>
  <si>
    <t>Mestre Marisa</t>
  </si>
  <si>
    <t>https://www.gingartecapoeira.org/our-group#:~:text=FAQ-,Mestre%20Marisa,-Mestre%20Marisa%20Cordeiro</t>
  </si>
  <si>
    <t>StarTric</t>
  </si>
  <si>
    <t>StarTric develops a transcatheter tricuspid valve repair system to treat tricuspid heart valves.</t>
  </si>
  <si>
    <t>startric.it</t>
  </si>
  <si>
    <t>https://www.linkedin.com/company/startric</t>
  </si>
  <si>
    <t>Daniele Zanotti</t>
  </si>
  <si>
    <t>dzanotti@startric.it</t>
  </si>
  <si>
    <t>https://www.linkedin.com/in/daniele-zanotti-medical-business-innovation/</t>
  </si>
  <si>
    <t>invIOs</t>
  </si>
  <si>
    <t>invIOs is a private biotech company that specializes in the discovery and development of next-generation cancer therapies.</t>
  </si>
  <si>
    <t>invios.com</t>
  </si>
  <si>
    <t>https://www.linkedin.com/company/invios-innovative-immuno-oncology</t>
  </si>
  <si>
    <t>invios@invios.com</t>
  </si>
  <si>
    <t>+43 1 86565 77</t>
  </si>
  <si>
    <t>Ligand Pharmaceuticals, The Austrian Research Promotion Agency (FFG)</t>
  </si>
  <si>
    <t>Peter Llewellyn-Davies</t>
  </si>
  <si>
    <t>pld@invios.com</t>
  </si>
  <si>
    <t>https://www.linkedin.com/in/peterld/</t>
  </si>
  <si>
    <t>Picture Health</t>
  </si>
  <si>
    <t>Picture Health provides AI-powered diagnostic solutions to support cancer innovation.</t>
  </si>
  <si>
    <t>picturehealth.com</t>
  </si>
  <si>
    <t>https://www.linkedin.com/company/picture-health</t>
  </si>
  <si>
    <t>Trishan Arul</t>
  </si>
  <si>
    <t>trishan@picturehealth.com</t>
  </si>
  <si>
    <t>https://www.linkedin.com/in/trishanarul/</t>
  </si>
  <si>
    <t>Joel Hall Dancers &amp; Center</t>
  </si>
  <si>
    <t>Engineering, Human Resources, Management, Marketing, Medical &amp; Science, Operations, Pro Services</t>
  </si>
  <si>
    <t>Communities, Events, Performing Arts</t>
  </si>
  <si>
    <t>Joel Hall Dancers &amp; Center is a dance studio that offers dance classes and event services.</t>
  </si>
  <si>
    <t>joelhall.org</t>
  </si>
  <si>
    <t>https://www.linkedin.com/company/joelhalldc/</t>
  </si>
  <si>
    <t>info@joelhall.org</t>
  </si>
  <si>
    <t>+1 773 888 0477</t>
  </si>
  <si>
    <t>Joel Hall</t>
  </si>
  <si>
    <t>joel@joelhall.org</t>
  </si>
  <si>
    <t>https://www.joelhall.org/joel</t>
  </si>
  <si>
    <t>Tress</t>
  </si>
  <si>
    <t>Tress App IA</t>
  </si>
  <si>
    <t>bento.me</t>
  </si>
  <si>
    <t>tress.app.ia@gmail.com</t>
  </si>
  <si>
    <t>+1 (438)9217362</t>
  </si>
  <si>
    <t>Selim Benayat</t>
  </si>
  <si>
    <t>selim@bento.me</t>
  </si>
  <si>
    <t>https://bento.me/selim</t>
  </si>
  <si>
    <t>NRV Group</t>
  </si>
  <si>
    <t>Facilities Support Services, Leisure, Travel</t>
  </si>
  <si>
    <t>Rijswijk, Zuid-Holland, The Netherlands</t>
  </si>
  <si>
    <t>NRV Group is a provider of tour services offering worldwide travel experience</t>
  </si>
  <si>
    <t>nrv.nl</t>
  </si>
  <si>
    <t>https://www.linkedin.com/company/nrv-holiday</t>
  </si>
  <si>
    <t>info@nrv.nl</t>
  </si>
  <si>
    <t>+31 (0)70 3076700</t>
  </si>
  <si>
    <t>VE Partners</t>
  </si>
  <si>
    <t>Rohit Verma</t>
  </si>
  <si>
    <t>https://www.linkedin.com/in/rohit-verma-892b941b/</t>
  </si>
  <si>
    <t>Pricklee</t>
  </si>
  <si>
    <t>Customer Service, Food and Beverage, Professional Services</t>
  </si>
  <si>
    <t>Rutherford, New Jersey, United States</t>
  </si>
  <si>
    <t>Pricklee is a non-alcoholic beverage that provides cactus waters.</t>
  </si>
  <si>
    <t>pricklee.com</t>
  </si>
  <si>
    <t>https://www.linkedin.com/company/pricklee</t>
  </si>
  <si>
    <t>hello@pricklee.com</t>
  </si>
  <si>
    <t>PepsiCo Greenhouse Accelerator Program</t>
  </si>
  <si>
    <t>Kun Yang</t>
  </si>
  <si>
    <t>kun@pricklee.com</t>
  </si>
  <si>
    <t>https://www.linkedin.com/in/kyang2/</t>
  </si>
  <si>
    <t>ExpoAlert</t>
  </si>
  <si>
    <t>ExpoAlert has developed an IoT system that allows companies, individuals and collectors to monitor high value goods.</t>
  </si>
  <si>
    <t>expoalertitalia.com</t>
  </si>
  <si>
    <t>https://www.linkedin.com/company/expoalert/</t>
  </si>
  <si>
    <t>commercial@expoalertitalia.com</t>
  </si>
  <si>
    <t>Filippo Arensi</t>
  </si>
  <si>
    <t>filippoarensi@expoalertitalia.com</t>
  </si>
  <si>
    <t>https://www.linkedin.com/in/filippo-arensi/</t>
  </si>
  <si>
    <t>EndoCure</t>
  </si>
  <si>
    <t>EndoCure is a endometriosis diagnostics, a Novel Robotic AI-Powered Ultrasound is Revolutionizing the Field.</t>
  </si>
  <si>
    <t>endocure.tech</t>
  </si>
  <si>
    <t>https://www.linkedin.com/company/endocure/about/</t>
  </si>
  <si>
    <t>Hadas Ziso</t>
  </si>
  <si>
    <t>hadas@endocure.tech</t>
  </si>
  <si>
    <t>https://www.linkedin.com/in/hadas-ziso/</t>
  </si>
  <si>
    <t>Bishop Ascendant, Inc.</t>
  </si>
  <si>
    <t>Battery, Government, Manufacturing, Marine Technology, Military, Plastics and Rubber Manufacturing, Power Grid, Public Safety, Telecommunications, Water Purification</t>
  </si>
  <si>
    <t>West Caldwell, New Jersey, United States</t>
  </si>
  <si>
    <t>Mechanical Engineering Firm</t>
  </si>
  <si>
    <t>bishopascendant.com</t>
  </si>
  <si>
    <t>https://www.linkedin.com/company/bishopascendant</t>
  </si>
  <si>
    <t>jbishop@bishopascendant.com</t>
  </si>
  <si>
    <t>760-582-3471</t>
  </si>
  <si>
    <t>Justin Bishop</t>
  </si>
  <si>
    <t>https://www.linkedin.com/in/justin-bishop-36673348/</t>
  </si>
  <si>
    <t>Decent power</t>
  </si>
  <si>
    <t>Enterprise, Search Engine</t>
  </si>
  <si>
    <t>Decent power focuses on developing and manufacturing oil-free scroll air compressor main engines, specializing in scroll fluid machinery.</t>
  </si>
  <si>
    <t>decent-power.com</t>
  </si>
  <si>
    <t>zhu.xiaogang@decent-power.com</t>
  </si>
  <si>
    <t>400 806 8226</t>
  </si>
  <si>
    <t>Yonggui Qian</t>
  </si>
  <si>
    <t>yonggui.qian@decentaircompressor.com</t>
  </si>
  <si>
    <t>https://decentaircompressor.com/about/</t>
  </si>
  <si>
    <t>TakeAir</t>
  </si>
  <si>
    <t>Biotechnology, Information Technology, Service Industry</t>
  </si>
  <si>
    <t>TakeAir is a Revolutionary Biotechnology and Industry.</t>
  </si>
  <si>
    <t>takeair.world</t>
  </si>
  <si>
    <t>https://www.linkedin.com/company/takeair</t>
  </si>
  <si>
    <t>info@takeair.world</t>
  </si>
  <si>
    <t>32 471 86 06 37</t>
  </si>
  <si>
    <t>Jo Pannecoucke</t>
  </si>
  <si>
    <t>jo.pannecoucke@takeair.world</t>
  </si>
  <si>
    <t>https://pitchbook.com/profiles/company/529669-36#research</t>
  </si>
  <si>
    <t>Glbizzia</t>
  </si>
  <si>
    <t>Biotechnology, Genetics, Life Science</t>
  </si>
  <si>
    <t>Glbizzia is a company specializing in genetic testing, data utilization, and biological breeding platforms.</t>
  </si>
  <si>
    <t>glbizzia.com</t>
  </si>
  <si>
    <t>support@glbizzia.com</t>
  </si>
  <si>
    <t>010-53918309</t>
  </si>
  <si>
    <t>Puhua Capital</t>
  </si>
  <si>
    <t>Shangtong Li</t>
  </si>
  <si>
    <t>shangtong.li@glbizzia.com</t>
  </si>
  <si>
    <t>https://pitchbook.com/profiles/company/608173-48#research</t>
  </si>
  <si>
    <t>Canadian Towers &amp; Fiber Optics</t>
  </si>
  <si>
    <t>Communication Hardware, Communications Infrastructure, Telecommunications</t>
  </si>
  <si>
    <t>Canadian Towers &amp; Fiber Optics builds and owns telecom infrastructure in Mexico, a country with a booming telecom industry.</t>
  </si>
  <si>
    <t>canadiantowers.ca</t>
  </si>
  <si>
    <t>contact@canadiantowers.ca</t>
  </si>
  <si>
    <t>Chris Cooper</t>
  </si>
  <si>
    <t>https://www.linkedin.com/in/chris-cooper-5142411a1/</t>
  </si>
  <si>
    <t>Congo Square Theatre</t>
  </si>
  <si>
    <t>Congo Square Theatre Company is dedicated to producing transformative work.</t>
  </si>
  <si>
    <t>congosquaretheatre.org</t>
  </si>
  <si>
    <t>https://www.linkedin.com/company/congo-square-theatre</t>
  </si>
  <si>
    <t>info@congosquaretheatre.org</t>
  </si>
  <si>
    <t>+1 773 296 1108</t>
  </si>
  <si>
    <t>Tyron Patton</t>
  </si>
  <si>
    <t>tpatton@congosquaretheatre.org</t>
  </si>
  <si>
    <t>https://www.linkedin.com/in/tyron-patton-9840128/</t>
  </si>
  <si>
    <t>American Indian Center</t>
  </si>
  <si>
    <t>American Indian Center is a civic and social organizations that sustains people cultural, artistic, and avocational pursuits.</t>
  </si>
  <si>
    <t>aicchicago.org</t>
  </si>
  <si>
    <t>https://www.linkedin.com/company/american-indian-center</t>
  </si>
  <si>
    <t>info@aicchicago.org</t>
  </si>
  <si>
    <t>+1 773 275 5871</t>
  </si>
  <si>
    <t>Damien Kardaras</t>
  </si>
  <si>
    <t>damien@aicchicago.org</t>
  </si>
  <si>
    <t>https://aicchicago.org/author/admin/</t>
  </si>
  <si>
    <t>Booked AI</t>
  </si>
  <si>
    <t>Artificial Intelligence (AI), Generative AI, Mobile Apps, Software, Travel, Travel Agency</t>
  </si>
  <si>
    <t>Booked AI is a platform that offers personalized services for booking flights, accommodations, and experiences.</t>
  </si>
  <si>
    <t>booked.ai</t>
  </si>
  <si>
    <t>https://www.linkedin.com/in/mennan-yelkenci</t>
  </si>
  <si>
    <t>info@booked.ai</t>
  </si>
  <si>
    <t>Mennan Yelkenci</t>
  </si>
  <si>
    <t>mennan@booked.ai</t>
  </si>
  <si>
    <t>https://www.linkedin.com/in/mennan-yelkenci/</t>
  </si>
  <si>
    <t>Asian Improv aRts Midwest</t>
  </si>
  <si>
    <t>Asian Improv aRts Midwest builds a vital Asian American community with a focus on cultural arts.</t>
  </si>
  <si>
    <t>airmw.org</t>
  </si>
  <si>
    <t>info@airmw.org</t>
  </si>
  <si>
    <t>Shunojo Sensei</t>
  </si>
  <si>
    <t>shunojo@airmw.org</t>
  </si>
  <si>
    <t>https://www.airmw.org/shubukai#:~:text=Shubukai%20founder%2C%20Shunojo%20Fujima%20Sensei%2C</t>
  </si>
  <si>
    <t>Aurora Starcom</t>
  </si>
  <si>
    <t>Communication Hardware, Communications Infrastructure</t>
  </si>
  <si>
    <t>Aurora Starcom is a national high-tech company specialising in the research and development of space laser communication technology.</t>
  </si>
  <si>
    <t>Rongdao Investment, Founder H Fund</t>
  </si>
  <si>
    <t>West Point School of Music</t>
  </si>
  <si>
    <t>West Point School of Music promotes music education through in-school, after-school and out of school music instruction for urban youth.</t>
  </si>
  <si>
    <t>westpointsom.org</t>
  </si>
  <si>
    <t>https://www.linkedin.com/company/west-point-school-of-music/</t>
  </si>
  <si>
    <t>+(773) 414.5933</t>
  </si>
  <si>
    <t>Julian J. Champion</t>
  </si>
  <si>
    <t>jchampion@westpointsom.org</t>
  </si>
  <si>
    <t>https://westpointsom.org/about-us/leadership/</t>
  </si>
  <si>
    <t>Red Clay Dance Company</t>
  </si>
  <si>
    <t>Education, Non Profit, Performing Arts, Training</t>
  </si>
  <si>
    <t>Red Clay Dance Company is a dance company that creates, performs, and teaches dances.</t>
  </si>
  <si>
    <t>redclaydance.com</t>
  </si>
  <si>
    <t>https://www.linkedin.com/company/redclaydance</t>
  </si>
  <si>
    <t>info@redclaydance.com</t>
  </si>
  <si>
    <t>+1 773 624 8411</t>
  </si>
  <si>
    <t>Vershawn Sanders-Ward</t>
  </si>
  <si>
    <t>vershawn@redclaydance.com</t>
  </si>
  <si>
    <t>https://www.linkedin.com/in/vershawnsandersward/</t>
  </si>
  <si>
    <t>Eho Intelligence</t>
  </si>
  <si>
    <t>Robotic Process Automation (RPA), Robotics, Warehousing</t>
  </si>
  <si>
    <t>Eho Intelligence is a provider of intelligent warehousing robots, focusing on dense storage solutions.</t>
  </si>
  <si>
    <t>Hefei Innovation Investment</t>
  </si>
  <si>
    <t>Super Silicon Semiconductor</t>
  </si>
  <si>
    <t>Consumer Electronics, Electronics, Manufacturing, Semiconductor</t>
  </si>
  <si>
    <t>Super Silicon Semiconductor focuses on the research and development of parts and materials for silicon integrated circuits.</t>
  </si>
  <si>
    <t>ast.com.cn</t>
  </si>
  <si>
    <t>https://www.linkedin.com/company/上海超硅半导体有限公司</t>
  </si>
  <si>
    <t>+86 23 68239933</t>
  </si>
  <si>
    <t>Wuxi Capital</t>
  </si>
  <si>
    <t>Meng Chen</t>
  </si>
  <si>
    <t>mengchen@ast.com.cn</t>
  </si>
  <si>
    <t>https://www.ast.com.cn/team/#:~:text=Chen%20Meng,Founder%2C%20Chairman%2C%20CEO</t>
  </si>
  <si>
    <t>Laidanla</t>
  </si>
  <si>
    <t>Home Services, Hotel</t>
  </si>
  <si>
    <t>Shunyi, Beijing, China</t>
  </si>
  <si>
    <t>Laidanla is a homestay management system developed to address issues faced by single homestay hotels.</t>
  </si>
  <si>
    <t>Oaktree Capital Management</t>
  </si>
  <si>
    <t>Guyan New Materials</t>
  </si>
  <si>
    <t>Battery, Business Development</t>
  </si>
  <si>
    <t>Guyan New Materials specializes in the research, development, production, and sales of all-solid-state sulfide electrolyte materials</t>
  </si>
  <si>
    <t>Renhe Capital</t>
  </si>
  <si>
    <t>Navlink</t>
  </si>
  <si>
    <t>SaaS, Smart Cities, Transportation</t>
  </si>
  <si>
    <t>Navlink connects road user route data directly to intersections for real-time traffic modeling.</t>
  </si>
  <si>
    <t>navlink.us</t>
  </si>
  <si>
    <t>info@navlink.us</t>
  </si>
  <si>
    <t>Zhencai Holding</t>
  </si>
  <si>
    <t>Fashion, Manufacturing, Textiles</t>
  </si>
  <si>
    <t>Xinjiang, Shanxi, China</t>
  </si>
  <si>
    <t>Zhencai Holding specializes in producing lightweight textile products.</t>
  </si>
  <si>
    <t>Hongshan Fund</t>
  </si>
  <si>
    <t>Prism</t>
  </si>
  <si>
    <t>Prism is developing a storage system designed for restaurants that uses a controlled atmosphere.</t>
  </si>
  <si>
    <t>prismstorage.org</t>
  </si>
  <si>
    <t>Blunge AI</t>
  </si>
  <si>
    <t>Art, Artificial Intelligence (AI)</t>
  </si>
  <si>
    <t>Blunge is developing an assistive AI method to give users more control over AI image generation using freehand drawing.</t>
  </si>
  <si>
    <t>blunge.ai</t>
  </si>
  <si>
    <t>https://www.linkedin.com/company/blungeai</t>
  </si>
  <si>
    <t>invest@blunge.ai.</t>
  </si>
  <si>
    <t>Petro Salema</t>
  </si>
  <si>
    <t>https://www.linkedin.com/in/petrosalema/</t>
  </si>
  <si>
    <t>Chicago West Community Music Center</t>
  </si>
  <si>
    <t>Education, Guides, Music, Music Education, Non Profit, Training</t>
  </si>
  <si>
    <t>Chicago West Community Music Center specializes in offering music training as well as public performances.</t>
  </si>
  <si>
    <t>cwcmc.org</t>
  </si>
  <si>
    <t>https://www.linkedin.com/company/chicago-west-community-music-center/</t>
  </si>
  <si>
    <t>cwcmc1@sbcglobal.net</t>
  </si>
  <si>
    <t>Darlene Sandifer</t>
  </si>
  <si>
    <t>https://www.cwcmc.org/about#:~:text=Our%20Team-,DARLENE%20SANDIFER%2C%20Managing%20Director,-An%20experienced%20educator</t>
  </si>
  <si>
    <t>South Shore Drill Team</t>
  </si>
  <si>
    <t>South Shore Drill Team is working for the betterment of young people through performing arts.</t>
  </si>
  <si>
    <t>southshoredrillteam.org</t>
  </si>
  <si>
    <t>https://www.linkedin.com/company/south-shore-drill-team-&amp;-performing-arts-ensemble</t>
  </si>
  <si>
    <t>Arthur Robertson</t>
  </si>
  <si>
    <t>https://www.guidestar.org/profile/36-4297695</t>
  </si>
  <si>
    <t>Aguijon Theater Company of Chicago</t>
  </si>
  <si>
    <t>Aguijon Theater Company of Chicago offers acting and dramatic training for adults and youth in partnership with After School Matters</t>
  </si>
  <si>
    <t>aguijontheater.org</t>
  </si>
  <si>
    <t>info@aguijontheater.org</t>
  </si>
  <si>
    <t>+1 773-637-5899</t>
  </si>
  <si>
    <t>Marcela Munoz</t>
  </si>
  <si>
    <t>mmunoz@aguijontheater.org</t>
  </si>
  <si>
    <t>https://www.linkedin.com/in/marcela-munoz-253568116/</t>
  </si>
  <si>
    <t>Alume</t>
  </si>
  <si>
    <t>EdTech, Financial Services, FinTech, Medical</t>
  </si>
  <si>
    <t>Alume is a fintech that offers student loans to medical students in Brazil.</t>
  </si>
  <si>
    <t>alume.com</t>
  </si>
  <si>
    <t>https://www.linkedin.com/company/fintechalume</t>
  </si>
  <si>
    <t>contato@alume.com</t>
  </si>
  <si>
    <t>Credit Saison</t>
  </si>
  <si>
    <t>Pedro Silveira</t>
  </si>
  <si>
    <t>pedro@alume.com</t>
  </si>
  <si>
    <t>https://www.linkedin.com/in/pedro-silveira-cfa/</t>
  </si>
  <si>
    <t>Innotex inc</t>
  </si>
  <si>
    <t>Finance, Human Resources, Management, Operations, Sales, Support</t>
  </si>
  <si>
    <t>Manufacturing, Retail, Textiles, Wholesale</t>
  </si>
  <si>
    <t>Innotex specializes in the development, manufacturing and distribution of fire retardant protective clothing in global markets</t>
  </si>
  <si>
    <t>innotexprotection.com</t>
  </si>
  <si>
    <t>https://www.linkedin.com/company/innotex-/</t>
  </si>
  <si>
    <t>Clearspring Capital Partners</t>
  </si>
  <si>
    <t>Louis Carpentier</t>
  </si>
  <si>
    <t>louis.carpentier@innotexprotection.com</t>
  </si>
  <si>
    <t>https://innotexprotection.com/en/blog/word-for-the-president/</t>
  </si>
  <si>
    <t>Bike Party</t>
  </si>
  <si>
    <t>Pyrmont, New South Wales, Australia</t>
  </si>
  <si>
    <t>Bike Party is an active transport startup that wants to make commuting exciting, social, and safe.</t>
  </si>
  <si>
    <t>bikeparty.com.au</t>
  </si>
  <si>
    <t>https://www.linkedin.com/company/bikepartyau</t>
  </si>
  <si>
    <t>hello@bikeparty.com.au</t>
  </si>
  <si>
    <t>Anthony Joseph</t>
  </si>
  <si>
    <t>anthony@bikeparty.com.au</t>
  </si>
  <si>
    <t>https://www.crunchbase.com/organization/bike-party</t>
  </si>
  <si>
    <t>Ricron Panel</t>
  </si>
  <si>
    <t>Building Material, Manufacturing, Recycling</t>
  </si>
  <si>
    <t>Ankleshwar, Gujarat, India</t>
  </si>
  <si>
    <t>Ricron Panel recycles, manufactures, and markets plain panels and eco-roof sheets.</t>
  </si>
  <si>
    <t>ricron.com</t>
  </si>
  <si>
    <t>https://www.linkedin.com/company/deeya-panel-products-private-limited</t>
  </si>
  <si>
    <t>info@ricron.com</t>
  </si>
  <si>
    <t>+91 77700 30055</t>
  </si>
  <si>
    <t>Rahul Chaudhary</t>
  </si>
  <si>
    <t>rahul@ricron.com</t>
  </si>
  <si>
    <t>https://www.linkedin.com/in/rahul-chaudhary-5a049118/</t>
  </si>
  <si>
    <t>Laplace</t>
  </si>
  <si>
    <t>Blockchain, Cryptocurrency, Decentralized Finance (DeFi), Finance, Financial Services, FinTech, Infrastructure, Trading Platform</t>
  </si>
  <si>
    <t>Laplace is the 1st client-centric digital investment bank, offering a premier marketplace of institutional-grade tokenized assets.</t>
  </si>
  <si>
    <t>laplace.digital</t>
  </si>
  <si>
    <t>https://www.linkedin.com/company/laplaceglobal</t>
  </si>
  <si>
    <t>admin@laplace.digital</t>
  </si>
  <si>
    <t>Remy Klammers</t>
  </si>
  <si>
    <t>remy.klammers@laplace.digital</t>
  </si>
  <si>
    <t>https://laplace.digital/media/</t>
  </si>
  <si>
    <t>South Side Community Art Center</t>
  </si>
  <si>
    <t>Art, Education, Non Profit, Performing Arts</t>
  </si>
  <si>
    <t>South Side Community Art Center is involved in the conservation, preservation and promotion of the legacy and future of African American art</t>
  </si>
  <si>
    <t>sscartcenter.org</t>
  </si>
  <si>
    <t>info@sscartcenter.org</t>
  </si>
  <si>
    <t>Monique Brinkman-Hill</t>
  </si>
  <si>
    <t>monique@sscartcenter.org</t>
  </si>
  <si>
    <t>https://www.sscartcenter.org/about-us/board-staff/</t>
  </si>
  <si>
    <t>Permaconn</t>
  </si>
  <si>
    <t>Information Technology, Security, Software</t>
  </si>
  <si>
    <t>Rydalmere, New South Wales, Australia</t>
  </si>
  <si>
    <t>Permaconn is a mission-critical signaling solution for the alarm security industry.</t>
  </si>
  <si>
    <t>permaconn.com</t>
  </si>
  <si>
    <t>https://www.linkedin.com/company/permaconn</t>
  </si>
  <si>
    <t>mail@permaconn.com</t>
  </si>
  <si>
    <t>61-2935-21777</t>
  </si>
  <si>
    <t>Barings</t>
  </si>
  <si>
    <t>Andrew Pears</t>
  </si>
  <si>
    <t>andrew.pears@permaconn.com</t>
  </si>
  <si>
    <t>https://www.linkedin.com/in/andrewpears/</t>
  </si>
  <si>
    <t>Servus</t>
  </si>
  <si>
    <t>Servus utilizes machine learning to improve compliance and establish a secure web portal for government finance.</t>
  </si>
  <si>
    <t>weservus.com</t>
  </si>
  <si>
    <t>https://www.linkedin.com/company/weservus</t>
  </si>
  <si>
    <t>support@weservus.com</t>
  </si>
  <si>
    <t>Bryan Glenn</t>
  </si>
  <si>
    <t>bryan@weservus.com</t>
  </si>
  <si>
    <t>https://www.linkedin.com/in/bg87/</t>
  </si>
  <si>
    <t>Fugu Carbon</t>
  </si>
  <si>
    <t>Machinery Manufacturing, Manufacturing, Wind Energy</t>
  </si>
  <si>
    <t>Fugu Carbon is a machinery manufacturing company that helps in carbon dioxide removal (CDR) technology from air.</t>
  </si>
  <si>
    <t>fugu.energy</t>
  </si>
  <si>
    <t>https://www.linkedin.com/company/fuguenergy/?originalSubdomain=au</t>
  </si>
  <si>
    <t>Luke Marshall</t>
  </si>
  <si>
    <t>luke@fugu.energy</t>
  </si>
  <si>
    <t>https://www.linkedin.com/in/lukasmarshall/</t>
  </si>
  <si>
    <t>Tierra Encantada</t>
  </si>
  <si>
    <t>Human Resources, Management, Marketing, Medical &amp; Science, Operations</t>
  </si>
  <si>
    <t>Education, Franchise</t>
  </si>
  <si>
    <t>The Leader in Spanish Immersion Early Education®</t>
  </si>
  <si>
    <t>tierraencantada.com</t>
  </si>
  <si>
    <t>https://www.linkedin.com/company/tierraencantada/</t>
  </si>
  <si>
    <t>press@tierraencantada.com</t>
  </si>
  <si>
    <t>+1 612-398-7479</t>
  </si>
  <si>
    <t>Susquehanna Growth Equity</t>
  </si>
  <si>
    <t>Kristen Denzer</t>
  </si>
  <si>
    <t>kristen@tierraencantada.com</t>
  </si>
  <si>
    <t>https://www.linkedin.com/in/kristendenzer/</t>
  </si>
  <si>
    <t>Natya Dance Theatre</t>
  </si>
  <si>
    <t>Art, Education, Performing Arts</t>
  </si>
  <si>
    <t>Natya Dance Theatre is a professional dance group promoting Indian dance forms.</t>
  </si>
  <si>
    <t>natya.com</t>
  </si>
  <si>
    <t>https://www.linkedin.com/company/natya-dance-theatre</t>
  </si>
  <si>
    <t>info@natya.com</t>
  </si>
  <si>
    <t>+(312) 212-1240</t>
  </si>
  <si>
    <t>Hema Rajagopalan</t>
  </si>
  <si>
    <t>hema@natya.com</t>
  </si>
  <si>
    <t>https://www.natya.com/artistic-staff/#:~:text=Artistic%20Staff-,Hema%20Rajagopalan,Founder%20and%20Artistic%20Director,-Hema%20Rajagopalan%20is</t>
  </si>
  <si>
    <t>Shunytech</t>
  </si>
  <si>
    <t>Aquaculture, Environmental Consulting, Innovation Management</t>
  </si>
  <si>
    <t>Shunytech owns an experienced aquaculture technology company that aims to revolutionize the industry.</t>
  </si>
  <si>
    <t>shuny.co.kr</t>
  </si>
  <si>
    <t>Yuhan-Kimberly</t>
  </si>
  <si>
    <t>Seungho Jeong</t>
  </si>
  <si>
    <t>https://pitchbook.com/profiles/company/594144-46#team</t>
  </si>
  <si>
    <t>Chicago Jazz Philharmonic</t>
  </si>
  <si>
    <t>Chicago Jazz Philharmonic debuted at the 2004 Jazz Festival with Orbert Davis and a 55-piece orchestra.</t>
  </si>
  <si>
    <t>chicagojazzphilharmonic.org</t>
  </si>
  <si>
    <t>contact@chijazzphil.org</t>
  </si>
  <si>
    <t>+1 312-573-8932</t>
  </si>
  <si>
    <t>James Newcomb</t>
  </si>
  <si>
    <t>https://www.zoominfo.com/p/Jim-Newcomb/1174885</t>
  </si>
  <si>
    <t>Idea created</t>
  </si>
  <si>
    <t>Enterprise, Manufacturing</t>
  </si>
  <si>
    <t>Idea created specializes in gas ultrasonic flow meters.</t>
  </si>
  <si>
    <t>ideacreated.com</t>
  </si>
  <si>
    <t>service@ideacreated.com</t>
  </si>
  <si>
    <t>Zhenlan instrument</t>
  </si>
  <si>
    <t>Leader Energy</t>
  </si>
  <si>
    <t>Energy, Power Grid, Solar</t>
  </si>
  <si>
    <t>Leader Energy is a Singaporean Independent Power Producer (IPP).</t>
  </si>
  <si>
    <t>leaderenergy.net</t>
  </si>
  <si>
    <t>https://www.linkedin.com/showcase/leader-energy</t>
  </si>
  <si>
    <t>VND</t>
  </si>
  <si>
    <t>HSBC Bank Vietnam</t>
  </si>
  <si>
    <t>Boon Hean Gan</t>
  </si>
  <si>
    <t>boonhean.gan@leaderenergy.com</t>
  </si>
  <si>
    <t>https://www.linkedin.com/in/boon-hean-gan-b027b822/</t>
  </si>
  <si>
    <t>DNA Compass</t>
  </si>
  <si>
    <t>Big Data, Data Visualization, Electronic Health Record (EHR), Genetics, GovTech, Health Diagnostics, Medical, Predictive Analytics, Privacy</t>
  </si>
  <si>
    <t>Sebastopol, California, United States</t>
  </si>
  <si>
    <t>DNA Compass helps people meet up at locations on the genome to accelerate cures.</t>
  </si>
  <si>
    <t>dnacompass.com</t>
  </si>
  <si>
    <t>http://linkedin.com/company/dnacompass</t>
  </si>
  <si>
    <t>info@dnacompass.com</t>
  </si>
  <si>
    <t>(707) 780-2208</t>
  </si>
  <si>
    <t>Alice Rathjen</t>
  </si>
  <si>
    <t>alice@dnacompass.com</t>
  </si>
  <si>
    <t>https://www.linkedin.com/in/alice-rathjen/</t>
  </si>
  <si>
    <t>Segundo Ruiz Belvis Cultural Center</t>
  </si>
  <si>
    <t>Art, Non Profit, Social Impact</t>
  </si>
  <si>
    <t>Segundo Ruiz Belvis Cultural Center works for the preservation and appreciation of the culture and arts of Puerto Rico and Latin America.</t>
  </si>
  <si>
    <t>segundoruizbelvis.org</t>
  </si>
  <si>
    <t>https://www.linkedin.com/company/segundo-ruiz-belvis-cultural-center/about/</t>
  </si>
  <si>
    <t>info@srbcc.org</t>
  </si>
  <si>
    <t>Omar Torres-Kortright</t>
  </si>
  <si>
    <t>omar.torres@segundoruizbelvis.org</t>
  </si>
  <si>
    <t>https://www.linkedin.com/in/omar-torres-kortright-15b54a48/</t>
  </si>
  <si>
    <t>Little Black Pearl</t>
  </si>
  <si>
    <t>Art, Communities, Social Entrepreneurship, Social Impact</t>
  </si>
  <si>
    <t>Little Black Pearl serves as a epicenter of culture, art, and entrepreneurship for promoting community growth.</t>
  </si>
  <si>
    <t>blackpearl.org</t>
  </si>
  <si>
    <t>https://www.linkedin.com/company/little-black-pearl-workshop/?viewAsMember=true</t>
  </si>
  <si>
    <t>info@blackpearl.org</t>
  </si>
  <si>
    <t>+(773) 285-1211</t>
  </si>
  <si>
    <t>Mildred Marie Langford</t>
  </si>
  <si>
    <t>mlangford@scpr.org</t>
  </si>
  <si>
    <t>https://www.linkedin.com/in/mildred-marie-langford-40868510/</t>
  </si>
  <si>
    <t>UrbanTheater Company</t>
  </si>
  <si>
    <t>UrbanTheater Company is a non-profit organization working to promote traditional art and culture.</t>
  </si>
  <si>
    <t>urbantheaterchicago.org</t>
  </si>
  <si>
    <t>https://www.linkedin.com/company/urbantheater-company/</t>
  </si>
  <si>
    <t>Ivan Vega</t>
  </si>
  <si>
    <t>ivanvega@urbantheaterchicago.org</t>
  </si>
  <si>
    <t>https://www.linkedin.com/in/ivnvega/</t>
  </si>
  <si>
    <t>ECIJA</t>
  </si>
  <si>
    <t>Advice, Consulting, Legal, Professional Services</t>
  </si>
  <si>
    <t>ECIJA is a consulting firm in the technology, media, telecommunications, and startups sector.</t>
  </si>
  <si>
    <t>ecija.com</t>
  </si>
  <si>
    <t>http://www.linkedin.com/company/ecija</t>
  </si>
  <si>
    <t>+34 917 81 61 60</t>
  </si>
  <si>
    <t>Alia Capital Partners</t>
  </si>
  <si>
    <t>Hugo Écija Bernal</t>
  </si>
  <si>
    <t>hbernal@ecija.com</t>
  </si>
  <si>
    <t>https://www.linkedin.com/in/hugoecija/</t>
  </si>
  <si>
    <t>Africa International House USA</t>
  </si>
  <si>
    <t>Africa International House USA promotes African culture through education and events like the African Festival of the Arts.</t>
  </si>
  <si>
    <t>aihusa.org</t>
  </si>
  <si>
    <t>https://www.linkedin.com/company/africa-international-house-african-festival-of-the-arts-/</t>
  </si>
  <si>
    <t>info@aihusa.org</t>
  </si>
  <si>
    <t>+1 773-955-2787</t>
  </si>
  <si>
    <t>Patrick Woodtor</t>
  </si>
  <si>
    <t>patrick@aihusa.org</t>
  </si>
  <si>
    <t>https://www.aihusa.org/patrick-woodtor#:~:text=P.%20%E2%80%9CPatrick%E2%80%9D%20Saingbey%20K.%20Woodtor%20is%20the%20founder%2C%20president%20and%20executive%20director%20of%20the%20not%2Dfor%2Dprofit%20Africa%20International%20House%20USA%2C%20Inc.</t>
  </si>
  <si>
    <t>Pennine Petroleum</t>
  </si>
  <si>
    <t>Pennine Petroleum is an international oil and gas company.</t>
  </si>
  <si>
    <t>penninepetroleum.ca</t>
  </si>
  <si>
    <t>https://www.linkedin.com/company/pambili-nrc/</t>
  </si>
  <si>
    <t>info@pambilinrc.com</t>
  </si>
  <si>
    <t>+1 403-277-4421</t>
  </si>
  <si>
    <t>Kavango Resources</t>
  </si>
  <si>
    <t>Jon Harris</t>
  </si>
  <si>
    <t>jon.harris@pambilinrc.com</t>
  </si>
  <si>
    <t>https://www.pambilinrc.com/board-of-directors#:~:text=JON%20HARRIS%2C%20MBA,Officer%20and%20Director</t>
  </si>
  <si>
    <t>Teatro Vista</t>
  </si>
  <si>
    <t>Teatro Vista is a performing art theater.</t>
  </si>
  <si>
    <t>teatrovista.org</t>
  </si>
  <si>
    <t>https://www.linkedin.com/company/teatro-vista</t>
  </si>
  <si>
    <t>info@teatrovista.org</t>
  </si>
  <si>
    <t>+1 773 687 8718</t>
  </si>
  <si>
    <t>Cruz Gonzalez-Cadel</t>
  </si>
  <si>
    <t>cruz@teatrovista.org</t>
  </si>
  <si>
    <t>https://www.linkedin.com/in/cruzgonzalezcadel/</t>
  </si>
  <si>
    <t>Muntu Dance Theatre</t>
  </si>
  <si>
    <t>Muntu Dance Theatre is a non profit organisation that promotes traditional art and culture by organizing professional events.</t>
  </si>
  <si>
    <t>muntu.com</t>
  </si>
  <si>
    <t>https://www.linkedin.com/company/muntudance/</t>
  </si>
  <si>
    <t>info@muntu.com</t>
  </si>
  <si>
    <t>Joan Gray</t>
  </si>
  <si>
    <t>joan@muntu.com</t>
  </si>
  <si>
    <t>https://www.linkedin.com/in/joan-gray-baab603/</t>
  </si>
  <si>
    <t>Musical Arts Institute</t>
  </si>
  <si>
    <t>Art, Education, Music Education</t>
  </si>
  <si>
    <t>Musical Arts Institute provides education and career guidance in the music field.</t>
  </si>
  <si>
    <t>musicalartsinstitute.org</t>
  </si>
  <si>
    <t>https://www.linkedin.com/company/musical-arts-institute/</t>
  </si>
  <si>
    <t>info@musicalartsinstitute.org</t>
  </si>
  <si>
    <t>+(773) 253-8606</t>
  </si>
  <si>
    <t>Michael Manson</t>
  </si>
  <si>
    <t>mikemanson@musicalartsinstitute.org</t>
  </si>
  <si>
    <t>https://www.linkedin.com/in/mansonmichael/</t>
  </si>
  <si>
    <t>Millibeam</t>
  </si>
  <si>
    <t>Millibeam is an semiconductor firm that specializes in the creation of advanced radio-frequency and millimeter wave chipsets.</t>
  </si>
  <si>
    <t>millibeam.com</t>
  </si>
  <si>
    <t>https://www.linkedin.com/company/millibeam/?originalSubdomain=au</t>
  </si>
  <si>
    <t>info@millibeam.com</t>
  </si>
  <si>
    <t>Breakthrough Victoria</t>
  </si>
  <si>
    <t>Venkata Gutta</t>
  </si>
  <si>
    <t>venkata@millibeam.com</t>
  </si>
  <si>
    <t>https://www.linkedin.com/in/vgutta/</t>
  </si>
  <si>
    <t>CommU</t>
  </si>
  <si>
    <t>Agudat Israel, HaDarom, Israel</t>
  </si>
  <si>
    <t>CommU is a real-time medical translator that fosters an inclusive and accessible healthcare environment.</t>
  </si>
  <si>
    <t>t-hub.technion.ac.il</t>
  </si>
  <si>
    <t>National Cambodian Heritage Museum &amp; Killing Fields Memorial</t>
  </si>
  <si>
    <t>Communities, Museums and Historical Sites, Non Profit</t>
  </si>
  <si>
    <t>National Cambodian Heritage Museum &amp; Killing Fields Memorial houses images, descriptive accounts,artifacts, and interactive media displays.</t>
  </si>
  <si>
    <t>cambodianmuseum.org</t>
  </si>
  <si>
    <t>contact@cambodianmuseum.org</t>
  </si>
  <si>
    <t>+1 773-506-1280</t>
  </si>
  <si>
    <t>Paul Chhorm</t>
  </si>
  <si>
    <t>paul@cambodianmuseum.org</t>
  </si>
  <si>
    <t>https://www.cambodianmuseum.org/board-staff</t>
  </si>
  <si>
    <t>GreenDining Alliance</t>
  </si>
  <si>
    <t>GreenDining Alliance certifies restaurants for sustainability and offers practical and pragmatic.</t>
  </si>
  <si>
    <t>greendiningalliance.org</t>
  </si>
  <si>
    <t>info@greendiningalliance.org</t>
  </si>
  <si>
    <t>+1 314-282-7533</t>
  </si>
  <si>
    <t>Jessica Watson</t>
  </si>
  <si>
    <t>jessica@earthday-365.org</t>
  </si>
  <si>
    <t>https://earthday-365.org/about/staff/</t>
  </si>
  <si>
    <t>The Green Dining Alliance (GDA) is a restaurant sustainability certification program of earthday365</t>
  </si>
  <si>
    <t>Xinzeyuan Medical</t>
  </si>
  <si>
    <t>Xinzeyuan Medical is a manufacturer of key precision components and medical endoscope consumables.</t>
  </si>
  <si>
    <t>shinehe.com</t>
  </si>
  <si>
    <t>https://www.linkedin.com/company/临安鑫泽源机电科技有限公司</t>
  </si>
  <si>
    <t>ceo@shinehe.com</t>
  </si>
  <si>
    <t>057-16367-3289</t>
  </si>
  <si>
    <t>Qiming Venture Partners, Wuchan Zhongda Group</t>
  </si>
  <si>
    <t>Qiurong Wang</t>
  </si>
  <si>
    <t>https://pitchbook.com/profiles/company/522460-00#team:~:text=Since-,Qiurong%20Wang,Chairman%20%26%20Chief%20Executive%20Officer,-000%200000</t>
  </si>
  <si>
    <t>Quail Fire Optoelectronics</t>
  </si>
  <si>
    <t>Battery, Power Grid, Solar</t>
  </si>
  <si>
    <t>Quail Fire Optoelectronics is a provider of solar power generation technology.</t>
  </si>
  <si>
    <t>Addor Capital</t>
  </si>
  <si>
    <t>International Latino Cultural Center of Chicago</t>
  </si>
  <si>
    <t>International Latino Cultural Center of Chicago connects different Latino communities within the city.</t>
  </si>
  <si>
    <t>latinoculturalcenter.org</t>
  </si>
  <si>
    <t>info@latinoculturalcenter.org</t>
  </si>
  <si>
    <t>Pepe Vargas</t>
  </si>
  <si>
    <t>pvargas@latinoculturalcenter.org</t>
  </si>
  <si>
    <t>https://www.linkedin.com/in/pepe-vargas-38026722/</t>
  </si>
  <si>
    <t>Deeply Rooted Dance Theater</t>
  </si>
  <si>
    <t>Art, Non Profit, Theatre</t>
  </si>
  <si>
    <t>Deeply Rooted Dance Theater transforms dance by merging modern, classical, American, and African-American styles.</t>
  </si>
  <si>
    <t>deeplyrooteddancetheater.org</t>
  </si>
  <si>
    <t>https://www.linkedin.com/company/deeply-rooted-dance-theater</t>
  </si>
  <si>
    <t>info@deeplyrootedproductions.org</t>
  </si>
  <si>
    <t>+1 312-795-9777</t>
  </si>
  <si>
    <t>Donna Radcliffe</t>
  </si>
  <si>
    <t>https://www.linkedin.com/in/donna-radcliffe-46136663/</t>
  </si>
  <si>
    <t>Diasporal Rhythms</t>
  </si>
  <si>
    <t>Diasporal Rhythms builds a passionate group of collectors for contemporary African Diaspora art.</t>
  </si>
  <si>
    <t>diasporalrhythms.org</t>
  </si>
  <si>
    <t>membership@diasporalrhythms.org</t>
  </si>
  <si>
    <t>+1 312-714-2985</t>
  </si>
  <si>
    <t>Patric Mccoy</t>
  </si>
  <si>
    <t>pmccoy@diasporalrhythms.org</t>
  </si>
  <si>
    <t>https://www.linkedin.com/in/patric-mccoy-9897a020/</t>
  </si>
  <si>
    <t>Threewalls</t>
  </si>
  <si>
    <t>Threewalls is working to bring the communities together through contemporary art forms.</t>
  </si>
  <si>
    <t>three-walls.org</t>
  </si>
  <si>
    <t>info@three-walls.org</t>
  </si>
  <si>
    <t>Jeffreen Hayes</t>
  </si>
  <si>
    <t>jeffreen@three-walls.org</t>
  </si>
  <si>
    <t>https://three-walls.org/who-we-are/</t>
  </si>
  <si>
    <t>The Association for the Advancement of Creative Musicians</t>
  </si>
  <si>
    <t>Music, Non Profit, Social</t>
  </si>
  <si>
    <t>The Association for the Advancement of Creative Musicians supports individual artist development and collective collaboration.</t>
  </si>
  <si>
    <t>aacmchicago.org</t>
  </si>
  <si>
    <t>aacm.executive@gmail.com</t>
  </si>
  <si>
    <t>+1 312-826-1872</t>
  </si>
  <si>
    <t>Coco Elysses</t>
  </si>
  <si>
    <t>https://www.aacmchicago.org/members</t>
  </si>
  <si>
    <t>IGrid Solutions</t>
  </si>
  <si>
    <t>Energy, Environmental Consulting</t>
  </si>
  <si>
    <t>IGrid Solutions will promote “eDCM” to optimize power energy demand.</t>
  </si>
  <si>
    <t>igrid.co.jp</t>
  </si>
  <si>
    <t>1-033-230-1280</t>
  </si>
  <si>
    <t>MUFG Bank, ITOCHU Technology Ventures</t>
  </si>
  <si>
    <t>Sosuke Honda</t>
  </si>
  <si>
    <t>honda@igrid.co.jp</t>
  </si>
  <si>
    <t>https://pitchbook.com/profiles/company/149556-70#overview</t>
  </si>
  <si>
    <t>Baltimore Underground Science Space</t>
  </si>
  <si>
    <t>Baltimore Underground Science Space is a non-profit public laboratory provides access to the lab as well as workshops and seminars.</t>
  </si>
  <si>
    <t>bugssonline.org</t>
  </si>
  <si>
    <t>info@bugssonline.org</t>
  </si>
  <si>
    <t>TEDCO</t>
  </si>
  <si>
    <t>Thomas Burkett</t>
  </si>
  <si>
    <t>tburkett@bugssonline.org</t>
  </si>
  <si>
    <t>https://www.linkedin.com/in/tburkett/</t>
  </si>
  <si>
    <t>Pupilify</t>
  </si>
  <si>
    <t>Education, Higher Education, Information Technology, Primary Education, Psychology, Secondary Education, STEM Education</t>
  </si>
  <si>
    <t>Personalized Learning for Every Pupil ! And Focused on Actual Education</t>
  </si>
  <si>
    <t>PureCyber</t>
  </si>
  <si>
    <t>Consulting, Cyber Security, Management Consulting, Penetration Testing</t>
  </si>
  <si>
    <t>PureCyber provides cyber essentials and audits, penetrating testing, dark web scanning and active threat detection services.</t>
  </si>
  <si>
    <t>purecyber.com</t>
  </si>
  <si>
    <t>https://www.linkedin.com/company/purecyber-limited</t>
  </si>
  <si>
    <t>info@purecyber.com</t>
  </si>
  <si>
    <t>Damon Rands</t>
  </si>
  <si>
    <t>damon@purecyber.com</t>
  </si>
  <si>
    <t>https://www.linkedin.com/in/damon-rands-564b3047/</t>
  </si>
  <si>
    <t>Weifu Zhigan</t>
  </si>
  <si>
    <t>3D Technology, Security, Sensor</t>
  </si>
  <si>
    <t>Weifu Zhigan a subsidiary of Wuxi Weifu High-Tech Group, develops intelligent sensing core modules.</t>
  </si>
  <si>
    <t>China Merchants Venture Capital</t>
  </si>
  <si>
    <t>Community Film Workshop of Chicago</t>
  </si>
  <si>
    <t>Community Film Workshop of Chicago empowering citizens with media arts programming at Harris Park.</t>
  </si>
  <si>
    <t>cfwchicago.org</t>
  </si>
  <si>
    <t>https://www.linkedin.com/company/community-film-workshop-of-c</t>
  </si>
  <si>
    <t>cfwchic@cfwchicago.org</t>
  </si>
  <si>
    <t>+1 312-636-4412</t>
  </si>
  <si>
    <t>Margaret Caples</t>
  </si>
  <si>
    <t>mcaples@cfwchicago.org</t>
  </si>
  <si>
    <t>https://www.linkedin.com/in/margaret-caples-9900b284/</t>
  </si>
  <si>
    <t>Silk Road Rising</t>
  </si>
  <si>
    <t>Silk Road Rising is an interdisciplinary arts organization promoting and performing various art forms.</t>
  </si>
  <si>
    <t>silkroadculturalcenter.org</t>
  </si>
  <si>
    <t>info@silkroadculturalcenter.org</t>
  </si>
  <si>
    <t>Jamil Khoury</t>
  </si>
  <si>
    <t>Founding Executive Artistic Director</t>
  </si>
  <si>
    <t>jamil@silkroadculturalcenter.org</t>
  </si>
  <si>
    <t>https://www.linkedin.com/in/jamil-khoury-11397234/</t>
  </si>
  <si>
    <t>Alkira Bio</t>
  </si>
  <si>
    <t>Alkira Bio enables the discovery of next-generation therapeutic antibodies that target complex membrane proteins.</t>
  </si>
  <si>
    <t>alkira.bio</t>
  </si>
  <si>
    <t>https://www.linkedin.com/company/alkirabio</t>
  </si>
  <si>
    <t>hello@alkira.bio</t>
  </si>
  <si>
    <t>Curie.Bio</t>
  </si>
  <si>
    <t>Daniel Scott</t>
  </si>
  <si>
    <t>dan@alkira.bio</t>
  </si>
  <si>
    <t>https://www.linkedin.com/in/daniel-scott-b06205ab/</t>
  </si>
  <si>
    <t>ZXFANS</t>
  </si>
  <si>
    <t>Apps, E-Commerce, Smart Home</t>
  </si>
  <si>
    <t>ZXFANS is a smart home solutions brand that provides whole-house innovative products for a trendy and smart elite lifestyle.</t>
  </si>
  <si>
    <t>zxfans.cc</t>
  </si>
  <si>
    <t>400-900-2580</t>
  </si>
  <si>
    <t>fyuan@zxfans.cc</t>
  </si>
  <si>
    <t>https://pitchbook.com/profiles/company/608173-75#funding</t>
  </si>
  <si>
    <t>National Museum of Puerto Rican Arts &amp; Culture</t>
  </si>
  <si>
    <t>Art, Museums and Historical Sites, Non Profit</t>
  </si>
  <si>
    <t>National Museum of Puerto Rican Arts &amp; Culture works for the promotion, integration and advancement of arts and culture.</t>
  </si>
  <si>
    <t>nmprac.org</t>
  </si>
  <si>
    <t>info@nmprac.org</t>
  </si>
  <si>
    <t>+1 (773) 486-8345</t>
  </si>
  <si>
    <t>Billy Ocasio</t>
  </si>
  <si>
    <t>billyo@nmprac.org</t>
  </si>
  <si>
    <t>https://nmprac.org/staff/</t>
  </si>
  <si>
    <t>Sones de Mexico</t>
  </si>
  <si>
    <t>Art, Music Education, Non Profit</t>
  </si>
  <si>
    <t>Sones de Mexico promotes traditional arts and culture through performance, education, and dissemination.</t>
  </si>
  <si>
    <t>sonesdemexico.com</t>
  </si>
  <si>
    <t>info@sonesdemexico.com</t>
  </si>
  <si>
    <t>Juan Díes</t>
  </si>
  <si>
    <t>juan@sonesdemexico.com</t>
  </si>
  <si>
    <t>https://sonesdemexico.com/contact/</t>
  </si>
  <si>
    <t>Cuerdas Clasicas</t>
  </si>
  <si>
    <t>Cuerdas Clasicas encourages a cultural connection to Latin music, featuring popular, semi-classical, and folkloric pieces.</t>
  </si>
  <si>
    <t>cuerdasclasicaschicago.org</t>
  </si>
  <si>
    <t>cuerdasclasicas@yahoo.com</t>
  </si>
  <si>
    <t>+1 773-387-6744</t>
  </si>
  <si>
    <t>Rodolfo Hernandez</t>
  </si>
  <si>
    <t>rodolfo@cuerdasclasicaschicago.org</t>
  </si>
  <si>
    <t>https://www.linkedin.com/in/rodolfo-hernandez-5633851a9/</t>
  </si>
  <si>
    <t>Mexican Folk Dance Company of Chicago</t>
  </si>
  <si>
    <t>Art, Performing Arts, Social Impact</t>
  </si>
  <si>
    <t>Mexican Folk Dance Company of Chicago is involved in promoting and showcasing regional culture to a variety of audiences.</t>
  </si>
  <si>
    <t>mexicandancecompany.org</t>
  </si>
  <si>
    <t>joseovalle@mexicandancecompany.org</t>
  </si>
  <si>
    <t>+1 708-770-1401</t>
  </si>
  <si>
    <t>Henry Roa</t>
  </si>
  <si>
    <t>hroa@mexfoldanco.org</t>
  </si>
  <si>
    <t>https://www.linkedin.com/in/henry-roa-35609722/</t>
  </si>
  <si>
    <t>Advanced Clutch Technology</t>
  </si>
  <si>
    <t>Automotive, Manufacturing, Mechanical Design, Mechanical Engineering</t>
  </si>
  <si>
    <t>Lancaster, California, United States</t>
  </si>
  <si>
    <t>Advanced Clutch Technology manufactures and distributes clutch kits and other mechanical components for the automotive industry.</t>
  </si>
  <si>
    <t>advancedclutch.com</t>
  </si>
  <si>
    <t>https://www.linkedin.com/company/advanced-clutch-technology/</t>
  </si>
  <si>
    <t>info@advancedclutch.com</t>
  </si>
  <si>
    <t>Dirk Starksen</t>
  </si>
  <si>
    <t>dstarksen@advancedclutch.com</t>
  </si>
  <si>
    <t>https://www.linkedin.com/in/dirk-starksen-b0368612/</t>
  </si>
  <si>
    <t>Foundation 2</t>
  </si>
  <si>
    <t>Engineering, Finance, Legal, Management, Marketing, Operations, Product, Sales</t>
  </si>
  <si>
    <t>Family, Human Resources, Non Profit</t>
  </si>
  <si>
    <t>Foundation 2 is a not-for-profit human service agency.</t>
  </si>
  <si>
    <t>foundation2.org</t>
  </si>
  <si>
    <t>https://www.linkedin.com/company/foundation2/</t>
  </si>
  <si>
    <t>info@foundation2.org</t>
  </si>
  <si>
    <t>+1 800 332 4224</t>
  </si>
  <si>
    <t>Mercy Medical Center</t>
  </si>
  <si>
    <t>Emily J. Blomme</t>
  </si>
  <si>
    <t>eblomme@foundation2.org</t>
  </si>
  <si>
    <t>https://www.linkedin.com/in/emilyblomme/</t>
  </si>
  <si>
    <t>AIM QSR</t>
  </si>
  <si>
    <t>Franchise</t>
  </si>
  <si>
    <t>AIM QSR is an investment company that owns a franchise for a well-known QSR chicken brand.</t>
  </si>
  <si>
    <t>AIM Associates Capital Group, St. Cloud Capital</t>
  </si>
  <si>
    <t>INF Tech</t>
  </si>
  <si>
    <t>Artificial Intelligence (AI), Generative AI, Innovation Management</t>
  </si>
  <si>
    <t>INF Tech is an AI innovative company that specializes in large language models and develops trustworthy generative AI technologies.</t>
  </si>
  <si>
    <t>infly.cn</t>
  </si>
  <si>
    <t>(+86) 021-61675108</t>
  </si>
  <si>
    <t>Mengxue Lu</t>
  </si>
  <si>
    <t>https://pitchbook.com/profiles/company/538883-92#research</t>
  </si>
  <si>
    <t>Caasify</t>
  </si>
  <si>
    <t>Cloud Computing, Cloud Data Services, Cloud Storage, Data Center, Web Hosting</t>
  </si>
  <si>
    <t>SaaS, Cloud Computing, Web Hosting</t>
  </si>
  <si>
    <t>caasify.com</t>
  </si>
  <si>
    <t>https://linkedin.com/company/caasify</t>
  </si>
  <si>
    <t>info@caasify.com</t>
  </si>
  <si>
    <t>Alireza Pourmahdavi</t>
  </si>
  <si>
    <t>https://www.linkedin.com/in/alireza-pourmahdavi/</t>
  </si>
  <si>
    <t>Zoë Foundry</t>
  </si>
  <si>
    <t>Valley Stream, New York, United States</t>
  </si>
  <si>
    <t>A culture-first venture studio elevating employee benefits.</t>
  </si>
  <si>
    <t>zoefoundry.com</t>
  </si>
  <si>
    <t>https://www.linkedin.com/company/zoefoundry</t>
  </si>
  <si>
    <t>hello@zoefoundry.com</t>
  </si>
  <si>
    <t>Principal Financial Group, Reinsurance Group Of America</t>
  </si>
  <si>
    <t>Garrett Viggers</t>
  </si>
  <si>
    <t>gv@zoefoundry.com</t>
  </si>
  <si>
    <t>https://www.linkedin.com/in/garrettviggers/</t>
  </si>
  <si>
    <t>Consolidated Linen Service</t>
  </si>
  <si>
    <t>Laundry and Dry-cleaning, Rental, Textiles, Wearables</t>
  </si>
  <si>
    <t>Hervey Bay, Queensland, Australia</t>
  </si>
  <si>
    <t>Consolidated Linen Service offers linen and clothing leasing with washing services using innovative and automated methods and procedures.</t>
  </si>
  <si>
    <t>clservice.com.au</t>
  </si>
  <si>
    <t>https://www.linkedin.com/company/consolidatedlinenservice</t>
  </si>
  <si>
    <t>admin@clservice.com.au</t>
  </si>
  <si>
    <t>+61 7 4124 2575</t>
  </si>
  <si>
    <t>Australia Business Growth Fund</t>
  </si>
  <si>
    <t>Adam Roberts</t>
  </si>
  <si>
    <t>adam@clservice.com.au</t>
  </si>
  <si>
    <t>https://www.linkedin.com/in/adam-roberts-47b340307/</t>
  </si>
  <si>
    <t>Nemi Snacks</t>
  </si>
  <si>
    <t>Nemi Snacks manufactures plant-based cactus crunchy sticks with Mexican spices, offering a variety of flavors.</t>
  </si>
  <si>
    <t>neminative.com</t>
  </si>
  <si>
    <t>http://www.linkedin.com/company/nemi-snacks</t>
  </si>
  <si>
    <t>hola@neminative.com</t>
  </si>
  <si>
    <t>Regina Trillo</t>
  </si>
  <si>
    <t>regina@neminative.com</t>
  </si>
  <si>
    <t>https://www.linkedin.com/in/regina-trillo-a5055711/</t>
  </si>
  <si>
    <t>PurvX</t>
  </si>
  <si>
    <t>Marketplace, Retail, Sustainability</t>
  </si>
  <si>
    <t>South Asian-Centric Marketplace</t>
  </si>
  <si>
    <t>purvx.com</t>
  </si>
  <si>
    <t>https://www.linkedin.com/company/purvx</t>
  </si>
  <si>
    <t>Pooja Sengupta</t>
  </si>
  <si>
    <t>pooja.sengupta@purvx.com</t>
  </si>
  <si>
    <t>https://www.crunchbase.com/person/pooja-sengupta</t>
  </si>
  <si>
    <t>B13 Technology</t>
  </si>
  <si>
    <t>Data Integration, Software, Software Engineering</t>
  </si>
  <si>
    <t>B13 Technology offers Innovative Software development, apps, system integration, &amp; incubator support.</t>
  </si>
  <si>
    <t>b13.ai</t>
  </si>
  <si>
    <t>https://www.linkedin.com/company/b13-technology/</t>
  </si>
  <si>
    <t>contact@b13technology.com</t>
  </si>
  <si>
    <t>44.800.799.9813</t>
  </si>
  <si>
    <t>BetaDen</t>
  </si>
  <si>
    <t>Tara Lawrence</t>
  </si>
  <si>
    <t>tara@b13.ai</t>
  </si>
  <si>
    <t>https://www.linkedin.com/in/tara-lawrence-b13ai/</t>
  </si>
  <si>
    <t>Jazz Institute of Chicago</t>
  </si>
  <si>
    <t>Jazz Institute of Chicago mission is to nurture and promote jazz in all its forms.</t>
  </si>
  <si>
    <t>jazzinchicago.org</t>
  </si>
  <si>
    <t>https://www.linkedin.com/company/jazz-in-chicago</t>
  </si>
  <si>
    <t>info@jazzinchicago.org</t>
  </si>
  <si>
    <t>+1 312-427-1676</t>
  </si>
  <si>
    <t>Heather Ireland Robinson</t>
  </si>
  <si>
    <t>heather@jazzinchicago.org</t>
  </si>
  <si>
    <t>https://www.linkedin.com/in/heather-ireland-robinson-b3b0709/</t>
  </si>
  <si>
    <t>Horizons Family Services</t>
  </si>
  <si>
    <t>Engineering, Finance, Human Resources, Information Technology, Management, Marketing, Medical &amp; Science, Operations</t>
  </si>
  <si>
    <t>Charity, Elder Care, Health Care, Non Profit, Transportation</t>
  </si>
  <si>
    <t>Horizons offers transportation, wellness, and elder services.</t>
  </si>
  <si>
    <t>horizonsfamily.org</t>
  </si>
  <si>
    <t>https://www.linkedin.com/company/horizons-a-family-service-alliance/</t>
  </si>
  <si>
    <t>marketing@horizonsfamily.org</t>
  </si>
  <si>
    <t>+1 319 398 3943</t>
  </si>
  <si>
    <t>Mike Barnhart</t>
  </si>
  <si>
    <t>mbarnhart@horizonsfamily.org</t>
  </si>
  <si>
    <t>https://www.linkedin.com/in/mike-barnhart-1042002a/</t>
  </si>
  <si>
    <t>Animal Rescue League</t>
  </si>
  <si>
    <t>Animal Feed, Health Care, Pet</t>
  </si>
  <si>
    <t>Animal Rescue League is a non-profit organization that serves pet adoption, pet behavior training, animal cruelty intervention, and more.</t>
  </si>
  <si>
    <t>arl-iowa.org</t>
  </si>
  <si>
    <t>https://www.linkedin.com/company/animal-rescue-league-of-iowa-inc.</t>
  </si>
  <si>
    <t>arl@arl-iowa.org</t>
  </si>
  <si>
    <t>(515) 262-9503</t>
  </si>
  <si>
    <t>SpotOn Fence</t>
  </si>
  <si>
    <t>Tom Colvin</t>
  </si>
  <si>
    <t>tcolvin@arl-iowa.org</t>
  </si>
  <si>
    <t>https://www.linkedin.com/in/tom-colvin-61789314/</t>
  </si>
  <si>
    <t>PulseX Laser</t>
  </si>
  <si>
    <t>Industrial, Laser, Manufacturing</t>
  </si>
  <si>
    <t>PulseX Laser is engaged in research, development, and manufacturing of various kinds of lasers.</t>
  </si>
  <si>
    <t>en.pulse-x.com</t>
  </si>
  <si>
    <t>pulsex@163.com</t>
  </si>
  <si>
    <t>+(86) 13316007907</t>
  </si>
  <si>
    <t>Conswall Capital</t>
  </si>
  <si>
    <t>Plaza Finance</t>
  </si>
  <si>
    <t>Plaza Finance is the creator of a cross-ecosystem center for programmable derivatives.</t>
  </si>
  <si>
    <t>plaza.finance</t>
  </si>
  <si>
    <t>Anagram</t>
  </si>
  <si>
    <t>Ryan Galvankar</t>
  </si>
  <si>
    <t>https://pitchbook.com/profiles/company/608160-88#research</t>
  </si>
  <si>
    <t>West Virginia University At Parkersburg</t>
  </si>
  <si>
    <t>Parkersburg, West Virginia, United States</t>
  </si>
  <si>
    <t>WVU Parkersburg is a public institution of higher education, affiliated with West Virginia University, separately accredited.</t>
  </si>
  <si>
    <t>wvup.edu</t>
  </si>
  <si>
    <t>https://www.linkedin.com/school/west-virginia-university-parkersburg/</t>
  </si>
  <si>
    <t>wvupinfo@wvup.edu</t>
  </si>
  <si>
    <t>+1 304-424-8000</t>
  </si>
  <si>
    <t>Torie Jackson</t>
  </si>
  <si>
    <t>torie.jackson@wvup.edu</t>
  </si>
  <si>
    <t>https://www.wvup.edu/about/office-of-the-president/</t>
  </si>
  <si>
    <t>Verdigris Ensemble</t>
  </si>
  <si>
    <t>Art</t>
  </si>
  <si>
    <t>Verdigris Ensemble focuses on developing artistic potentials.</t>
  </si>
  <si>
    <t>verdigrismusic.org</t>
  </si>
  <si>
    <t>info@verdigrismusic.org</t>
  </si>
  <si>
    <t>TACA</t>
  </si>
  <si>
    <t>Kyle Igneczi</t>
  </si>
  <si>
    <t>kyle@verdigrismusic.org</t>
  </si>
  <si>
    <t>https://www.verdigrismusic.org/discover</t>
  </si>
  <si>
    <t>Triglav d.d.</t>
  </si>
  <si>
    <t>Auto Insurance, Financial Services, Health Insurance, Insurance, Life Insurance, Property Insurance</t>
  </si>
  <si>
    <t>The Triglav Group is the leading insurance-financial group in Slovenia and in the Adria region.</t>
  </si>
  <si>
    <t>triglav.eu</t>
  </si>
  <si>
    <t>https://si.linkedin.com/company/zavarovalnica-triglav</t>
  </si>
  <si>
    <t>+386 2222 2864</t>
  </si>
  <si>
    <t>Milun Topalovic</t>
  </si>
  <si>
    <t>milun.topalovic@triglav.eu</t>
  </si>
  <si>
    <t>https://www.linkedin.com/in/milun-topalovic-244401aa/</t>
  </si>
  <si>
    <t>Glacier Energy Services</t>
  </si>
  <si>
    <t>Aberdeen, Aberdeen City, United Kingdom</t>
  </si>
  <si>
    <t>Glacier Energy Services offers specialist engineered solutions to the oil &amp; gas industry and global energy sectors.</t>
  </si>
  <si>
    <t>glacierenergy.com</t>
  </si>
  <si>
    <t>https://www.linkedin.com/company/glacier-energy-services/</t>
  </si>
  <si>
    <t>info@glacier.co.uk</t>
  </si>
  <si>
    <t>+44 (0)1224 515517</t>
  </si>
  <si>
    <t>Aurora Private Equity</t>
  </si>
  <si>
    <t>scott.martin@glacierenergy.com</t>
  </si>
  <si>
    <t>https://www.linkedin.com/in/scott-martin-67b169185/</t>
  </si>
  <si>
    <t>EvelynElaine</t>
  </si>
  <si>
    <t>Casper, Wyoming, United States</t>
  </si>
  <si>
    <t>EvelynElaine is an educational program designed to prove standardized training for community caregivers is a valuable intervention.</t>
  </si>
  <si>
    <t>evelynelaine.co</t>
  </si>
  <si>
    <t>carley@evelynelaine.co</t>
  </si>
  <si>
    <t>Wyoming Technology Business Center</t>
  </si>
  <si>
    <t>Carley Applegate</t>
  </si>
  <si>
    <t>https://www.linkedin.com/in/carley-applegate-b8b037141/</t>
  </si>
  <si>
    <t>Selvatico</t>
  </si>
  <si>
    <t>Beauty, Fashion</t>
  </si>
  <si>
    <t>Selvatico is the first indigenous brand and largest perfume manufacturer.</t>
  </si>
  <si>
    <t>selvatico.co</t>
  </si>
  <si>
    <t>bonjac@bonjac.kr</t>
  </si>
  <si>
    <t>589-88-01121</t>
  </si>
  <si>
    <t>Villa Bleu</t>
  </si>
  <si>
    <t>Hyeongjin Bae</t>
  </si>
  <si>
    <t>hyeongjin@selvatico.co</t>
  </si>
  <si>
    <t>https://pitchbook.com/profiles/company/597086-02#funding</t>
  </si>
  <si>
    <t>Mainichi Digital</t>
  </si>
  <si>
    <t>Marketing, Service Industry</t>
  </si>
  <si>
    <t>Houthalen, Limburg, Belgium</t>
  </si>
  <si>
    <t>Mainichi Digital is a digital marketing agency that provides monthly subscription services and specializes in design and development.</t>
  </si>
  <si>
    <t>mainichi.digital</t>
  </si>
  <si>
    <t>https://www.linkedin.com/company/mainichi</t>
  </si>
  <si>
    <t>Techo Startup Center</t>
  </si>
  <si>
    <t>Laksmee Suon</t>
  </si>
  <si>
    <t>laksmee@mainichi.digital</t>
  </si>
  <si>
    <t>https://www.linkedin.com/in/laksmee-suon/</t>
  </si>
  <si>
    <t>Zippy Express</t>
  </si>
  <si>
    <t>Zippy Express is a company that offers social commerce businesses a one-stop logistics solution.</t>
  </si>
  <si>
    <t>zippyexpress.co</t>
  </si>
  <si>
    <t>Sovannakong Mao</t>
  </si>
  <si>
    <t>sovannakong@zippyexpress.co</t>
  </si>
  <si>
    <t>https://www.linkedin.com/in/sovannakong/</t>
  </si>
  <si>
    <t>Vokalo</t>
  </si>
  <si>
    <t>Vokalo is a sports technology that supports the communication between coaches and athletes in training sessions.</t>
  </si>
  <si>
    <t>vokalo.io</t>
  </si>
  <si>
    <t>https://linkedin.com/company/vokalo</t>
  </si>
  <si>
    <t>gabriel@vokalo.io</t>
  </si>
  <si>
    <t>+45 81930829</t>
  </si>
  <si>
    <t>Accelerace</t>
  </si>
  <si>
    <t>Jens Knudsen</t>
  </si>
  <si>
    <t>jens@vokalo.io</t>
  </si>
  <si>
    <t>https://www.linkedin.com/in/jens-knudsen-ba6826b4/</t>
  </si>
  <si>
    <t>Reach Out</t>
  </si>
  <si>
    <t>Upland, California, United States</t>
  </si>
  <si>
    <t>Innovative and dedicated Human Resources professional with over 9 years of experience providing a superior level of customer service</t>
  </si>
  <si>
    <t>we-reachout.org</t>
  </si>
  <si>
    <t>https://www.linkedin.com/company/reachout/</t>
  </si>
  <si>
    <t>AmeriCorps Public Allies</t>
  </si>
  <si>
    <t>Diana Fox</t>
  </si>
  <si>
    <t>diana@we-reachout.org</t>
  </si>
  <si>
    <t>https://www.linkedin.com/in/diana-fox-reachout/</t>
  </si>
  <si>
    <t>Polymer Invoice</t>
  </si>
  <si>
    <t>Polymer Invoice is a digital startup that specializes in creating solutions to address business challenges.</t>
  </si>
  <si>
    <t>polymerinvoice.com</t>
  </si>
  <si>
    <t>https://www.linkedin.com/company/polymer-invoice</t>
  </si>
  <si>
    <t>Pisoth Yi</t>
  </si>
  <si>
    <t>pisothyi@polymersuite.asia</t>
  </si>
  <si>
    <t>https://www.linkedin.com/in/pisothyi/</t>
  </si>
  <si>
    <t>Rock Region Metro</t>
  </si>
  <si>
    <t>Finance, Human Resources, Operations</t>
  </si>
  <si>
    <t>Public Transportation, Railroad, Transportation</t>
  </si>
  <si>
    <t>North Little Rock, Arkansas, United States</t>
  </si>
  <si>
    <t>Rock Region Metro provides public transportation services for several cities.</t>
  </si>
  <si>
    <t>cat.org</t>
  </si>
  <si>
    <t>https://www.linkedin.com/company/central-arkansas-transit-authority/</t>
  </si>
  <si>
    <t>+1 501-375-1163</t>
  </si>
  <si>
    <t>Justin Avery</t>
  </si>
  <si>
    <t>javery@rrmetro.org</t>
  </si>
  <si>
    <t>https://www.linkedin.com/in/justin-avery-cpa-01220338/</t>
  </si>
  <si>
    <t>Safe Passages</t>
  </si>
  <si>
    <t>Association, Communities, Education, Health Care</t>
  </si>
  <si>
    <t>Safe Passages disrupts the cycle of poverty by engaging youth and families to build and drive a continuum of services.</t>
  </si>
  <si>
    <t>safepassages.org</t>
  </si>
  <si>
    <t>https://www.linkedin.com/company/1168879</t>
  </si>
  <si>
    <t>dmack@safepassages.org</t>
  </si>
  <si>
    <t>510.535.2877</t>
  </si>
  <si>
    <t>Josefina Alvarado Mena</t>
  </si>
  <si>
    <t>jalvarado@safepassages.org</t>
  </si>
  <si>
    <t>https://www.linkedin.com/in/josefina-alvarado-mena-200477a/</t>
  </si>
  <si>
    <t>Cargo Buddy</t>
  </si>
  <si>
    <t>Courier Service, Shipping, Transportation</t>
  </si>
  <si>
    <t>Cargo Buddy is a digital shipping company that serves both businesses and people, supplementing courier services.</t>
  </si>
  <si>
    <t>cargobuddy.ro</t>
  </si>
  <si>
    <t>https://www.linkedin.com/company/cargo-buddy/?originalSubdomain=ro</t>
  </si>
  <si>
    <t>marketing@cargobuddy.ro</t>
  </si>
  <si>
    <t>004 0771 257 561</t>
  </si>
  <si>
    <t>Omni Capital</t>
  </si>
  <si>
    <t>Mihai Nastase</t>
  </si>
  <si>
    <t>mnastase@cargobuddy.ro</t>
  </si>
  <si>
    <t>https://www.linkedin.com/in/mihai-nastase/</t>
  </si>
  <si>
    <t>Hawkeye Area Community Action Program</t>
  </si>
  <si>
    <t>Communities, Health Care, Non Profit, Social, Wellness</t>
  </si>
  <si>
    <t>Hiawatha, Iowa, United States</t>
  </si>
  <si>
    <t>Hawkeye Area Community Action Program is a nonprofit firm that fixates on community wellness with energy conservation and social services.</t>
  </si>
  <si>
    <t>hacap.org</t>
  </si>
  <si>
    <t>https://www.linkedin.com/company/wearehacap/</t>
  </si>
  <si>
    <t>info@hacap.org</t>
  </si>
  <si>
    <t>Jane Drapeaux</t>
  </si>
  <si>
    <t>jdrapeaux@hacap.org</t>
  </si>
  <si>
    <t>https://www.zoominfo.com/c/hawkeye-area-community-action-program-inc/33082112</t>
  </si>
  <si>
    <t>Our House</t>
  </si>
  <si>
    <t>Engineering, Human Resources, Legal, Management, Medical &amp; Science, Operations, Pro Services</t>
  </si>
  <si>
    <t>Education, Events, Non Profit, Nursing and Residential Care</t>
  </si>
  <si>
    <t>Our House is a non-profit organization company.</t>
  </si>
  <si>
    <t>ourhousega.org</t>
  </si>
  <si>
    <t>https://www.linkedin.com/company/ourhousega/</t>
  </si>
  <si>
    <t>hello@ourhousega.org</t>
  </si>
  <si>
    <t>+1 404 522 6056</t>
  </si>
  <si>
    <t>Tyese Lawyer</t>
  </si>
  <si>
    <t>https://www.linkedin.com/in/tyese-lawyer-183a224/</t>
  </si>
  <si>
    <t>F.MED</t>
  </si>
  <si>
    <t>Machinery Manufacturing, Manufacturing, Medical Device, Robotics</t>
  </si>
  <si>
    <t>F.MED is a manufacturing company that designs and develops robotic microsurgical devices for the healthcare industry.</t>
  </si>
  <si>
    <t>f-med.co.jp</t>
  </si>
  <si>
    <t>Diamond Medino Capital</t>
  </si>
  <si>
    <t>Keita Shimomura</t>
  </si>
  <si>
    <t>keita.shimomura@f-med.co.jp</t>
  </si>
  <si>
    <t>https://f-med.co.jp/</t>
  </si>
  <si>
    <t>EagleStone Tax &amp; Wealth Advisors</t>
  </si>
  <si>
    <t>Accounting, Finance, Financial Services</t>
  </si>
  <si>
    <t>EagleStone Tax &amp; Wealth Advisors is a EagleStone Tax &amp; Wealth Advisors.</t>
  </si>
  <si>
    <t>estwa.com</t>
  </si>
  <si>
    <t>https://www.linkedin.com/company/eaglestone-wealth-advisors-inc/</t>
  </si>
  <si>
    <t>info@estwa.com</t>
  </si>
  <si>
    <t>+1 301 924 2160</t>
  </si>
  <si>
    <t>James Warring</t>
  </si>
  <si>
    <t>jwarring@estwa.com</t>
  </si>
  <si>
    <t>https://www.linkedin.com/in/james-warring/</t>
  </si>
  <si>
    <t>Saks Global</t>
  </si>
  <si>
    <t>Saks Global is a a combination of world-class luxury retail and real estate assets.</t>
  </si>
  <si>
    <t>saks.com</t>
  </si>
  <si>
    <t>https://www.linkedin.com/company/saks-com/</t>
  </si>
  <si>
    <t>Amazon</t>
  </si>
  <si>
    <t>Marc Metrick</t>
  </si>
  <si>
    <t>marc_metrick@saks.com</t>
  </si>
  <si>
    <t>https://www.linkedin.com/in/marc-metrick/</t>
  </si>
  <si>
    <t>Marley's Mutts Dog Rescue</t>
  </si>
  <si>
    <t>Charity, Humanitarian, Non Profit</t>
  </si>
  <si>
    <t>Tehachapi, California, United States</t>
  </si>
  <si>
    <t>Marley's Mutts Dog Rescue is a non-profit organization specializing in animal rescue, adoption, training, rehabilitation, and networking.</t>
  </si>
  <si>
    <t>marleysmutts.org</t>
  </si>
  <si>
    <t>https://www.linkedin.com/company/marley-s-mutts-dog-rescue</t>
  </si>
  <si>
    <t>inquiries@marleysmutts.org</t>
  </si>
  <si>
    <t>+1 661 556 7178</t>
  </si>
  <si>
    <t>Zach Skow</t>
  </si>
  <si>
    <t>zskow@marleysmutts.org</t>
  </si>
  <si>
    <t>https://www.linkedin.com/in/zach-skow-90101437/</t>
  </si>
  <si>
    <t>Animal Rescue of the Rockies</t>
  </si>
  <si>
    <t>Charity, Non Profit, Pet</t>
  </si>
  <si>
    <t>Animal Rescue of the Rockies offers adoption, veterinary care, shelter, training, and public funding for rescued animals.</t>
  </si>
  <si>
    <t>arrcolorado.org</t>
  </si>
  <si>
    <t>admin@arrcolorado.org</t>
  </si>
  <si>
    <t>1 970-389-8324</t>
  </si>
  <si>
    <t>Karen Martiny</t>
  </si>
  <si>
    <t>karenm@arrcolorado.org</t>
  </si>
  <si>
    <t>https://www.linkedin.com/in/karenmartiny/</t>
  </si>
  <si>
    <t>Akcela Ventures</t>
  </si>
  <si>
    <t>Business Development, Finance, Incubators</t>
  </si>
  <si>
    <t>Akcela Ventures is a start-up incubator focusing on tech-based SME businesses.</t>
  </si>
  <si>
    <t>akcela.co.uk</t>
  </si>
  <si>
    <t>https://www.linkedin.com/company/30079080</t>
  </si>
  <si>
    <t>hello@akcela.co.uk</t>
  </si>
  <si>
    <t>01603 984500</t>
  </si>
  <si>
    <t>Barclays Eagle Labs</t>
  </si>
  <si>
    <t>James Charles Adams</t>
  </si>
  <si>
    <t>james@akcela.co.uk</t>
  </si>
  <si>
    <t>https://www.linkedin.com/in/jamescharlesadams/</t>
  </si>
  <si>
    <t>mypaperwork.ai</t>
  </si>
  <si>
    <t>Mypaperwork.ai reforms how global migration works through cutting-edge artificial intelligence.</t>
  </si>
  <si>
    <t>https://www.linkedin.com/company/mypaperwork-ai/</t>
  </si>
  <si>
    <t>look@mypaperwork.ai</t>
  </si>
  <si>
    <t>Maggie Childs</t>
  </si>
  <si>
    <t>mc@mypaperwork.ai</t>
  </si>
  <si>
    <t>https://www.linkedin.com/in/maggiechilds/</t>
  </si>
  <si>
    <t>Zhuangyijia</t>
  </si>
  <si>
    <t>Big Data, CRM, Customer Service, Information Technology</t>
  </si>
  <si>
    <t>Zhuangyijia is a network technology company that provides big data and comprehensive information resources for decoration platforms.</t>
  </si>
  <si>
    <t>xmzyj888.com</t>
  </si>
  <si>
    <t>Hanow Fund</t>
  </si>
  <si>
    <t>Liangyou Su</t>
  </si>
  <si>
    <t>https://pitchbook.com/profiles/company/600655-42#timeline</t>
  </si>
  <si>
    <t>WiTii Pharmaceuticals</t>
  </si>
  <si>
    <t>WiTii Pharmaceuticals is a company.</t>
  </si>
  <si>
    <t>1 720-469-0635</t>
  </si>
  <si>
    <t>GraftAR</t>
  </si>
  <si>
    <t>Home Decor, Home Improvement, Information Technology</t>
  </si>
  <si>
    <t>GraftAR uses AR technology to enhance the living environment on smartphone.</t>
  </si>
  <si>
    <t>Williston Animal Group</t>
  </si>
  <si>
    <t>Charity, Health Care, Non Profit, Pet</t>
  </si>
  <si>
    <t>Williston, Florida, United States</t>
  </si>
  <si>
    <t>Williston Animal Group provides a safe environment for dogs from overflowing shelters.</t>
  </si>
  <si>
    <t>willistonanimalgroup.org</t>
  </si>
  <si>
    <t>info@willistonanimalgroup.org</t>
  </si>
  <si>
    <t>+1 352-528-9888</t>
  </si>
  <si>
    <t>Carol Tchebanoff</t>
  </si>
  <si>
    <t>carol@willistonanimalgroup.org</t>
  </si>
  <si>
    <t>https://www.guidestar.org/profile/20-0802870</t>
  </si>
  <si>
    <t>Boundless</t>
  </si>
  <si>
    <t>Boundless makes activated snacks that will make you and your gut feel great.</t>
  </si>
  <si>
    <t>weareboundless.co.uk</t>
  </si>
  <si>
    <t>https://www.linkedin.com/company/boundless-activated-nuts-and-seeds</t>
  </si>
  <si>
    <t>Ben Jones</t>
  </si>
  <si>
    <t>Cathy Moseley</t>
  </si>
  <si>
    <t>cathy@weareboundless.co.uk</t>
  </si>
  <si>
    <t>Access Support</t>
  </si>
  <si>
    <t>EdTech, Education, Information Services</t>
  </si>
  <si>
    <t>Worcester, Worcestershire, United Kingdom</t>
  </si>
  <si>
    <t>Access Support provides an online approach to expedite NMH Support operations.</t>
  </si>
  <si>
    <t>touchpoint-system.com</t>
  </si>
  <si>
    <t>Michele</t>
  </si>
  <si>
    <t>https://touchpoint-system.com/about-us/</t>
  </si>
  <si>
    <t>TOAST-IT</t>
  </si>
  <si>
    <t>Food Delivery, Food Processing</t>
  </si>
  <si>
    <t>TOAST-IT is a food company that provides gluten-free, latin american classics by using authentic ingredients.</t>
  </si>
  <si>
    <t>toastitfoods.com</t>
  </si>
  <si>
    <t>https://www.linkedin.com/company/toast-it</t>
  </si>
  <si>
    <t>info@justtoastit.com</t>
  </si>
  <si>
    <t>+1 786-602-3890</t>
  </si>
  <si>
    <t>Maria Roemer-Cabezas</t>
  </si>
  <si>
    <t>https://www.linkedin.com/in/mariafcabezas/</t>
  </si>
  <si>
    <t>Palm Republic</t>
  </si>
  <si>
    <t>Palm Republic is a company.</t>
  </si>
  <si>
    <t>1 540-539-6296</t>
  </si>
  <si>
    <t>Trailhead Institute</t>
  </si>
  <si>
    <t>Trailhead Institute is a nonprofit public health institute.</t>
  </si>
  <si>
    <t>trailhead.institute</t>
  </si>
  <si>
    <t>https://www.linkedin.com/company/trailheadinstitute</t>
  </si>
  <si>
    <t>Sarah Lampe</t>
  </si>
  <si>
    <t>slampe@trailhead.institute</t>
  </si>
  <si>
    <t>https://www.linkedin.com/in/sarah-lampe-638a8767/</t>
  </si>
  <si>
    <t>Shanghai Sulfur Yuan</t>
  </si>
  <si>
    <t>Advanced Materials, Battery, Energy</t>
  </si>
  <si>
    <t>Shanghai Sulfur Yuan is a manufacturer of innovative energy materials and efficient batteries.</t>
  </si>
  <si>
    <t>ID Planet</t>
  </si>
  <si>
    <t>Blockchain, Information Services, Non-Fungible Token (NFT)</t>
  </si>
  <si>
    <t>D Planet is a Web3 metaverse and L1 blockchain hub that offers various products and services.</t>
  </si>
  <si>
    <t>idplanet.io</t>
  </si>
  <si>
    <t>Epic ecosmo, Lam Group</t>
  </si>
  <si>
    <t>JUICER ENERGY</t>
  </si>
  <si>
    <t>JUICER ENERGY is a company.</t>
  </si>
  <si>
    <t>1 (206) 295-2919</t>
  </si>
  <si>
    <t>Flowaste</t>
  </si>
  <si>
    <t>South Bend, Indiana, United States</t>
  </si>
  <si>
    <t>Flowaste is a company.</t>
  </si>
  <si>
    <t>1 7635878771</t>
  </si>
  <si>
    <t>Meishangjie Biotechnology</t>
  </si>
  <si>
    <t>Beauty, Biotechnology, Medical</t>
  </si>
  <si>
    <t>Meishangjie Biotechnology is a biotech firm that specializes in the genetic engineering synthetic biotechnology for skin care products.</t>
  </si>
  <si>
    <t>Shanghai Jiusong Shanhe Equity Investment Fund Management</t>
  </si>
  <si>
    <t>Cedar Valley Habitat for Humanity</t>
  </si>
  <si>
    <t>Cedar Valley Habitat for Humanity is a nonprofit, ecumenical Christian housing ministry.</t>
  </si>
  <si>
    <t>cvhabitat.org</t>
  </si>
  <si>
    <t>https://www.linkedin.com/company/cedar-valley-habitat-for-humanity</t>
  </si>
  <si>
    <t>319.294.1500</t>
  </si>
  <si>
    <t>Brittany Scanlon</t>
  </si>
  <si>
    <t>brittany.scanlon@cvhabitat.org</t>
  </si>
  <si>
    <t>https://www.linkedin.com/in/brittany-scanlon-69033a9b/</t>
  </si>
  <si>
    <t>enso</t>
  </si>
  <si>
    <t>Enso is designed for non-technical users.</t>
  </si>
  <si>
    <t>enso.bot</t>
  </si>
  <si>
    <t>https://www.linkedin.com/company/enso-bot</t>
  </si>
  <si>
    <t>NFX</t>
  </si>
  <si>
    <t>Mickey Haslavsky</t>
  </si>
  <si>
    <t>mickey@enso.bot</t>
  </si>
  <si>
    <t>https://www.linkedin.com/in/mickey-haslavsky-8320a942/</t>
  </si>
  <si>
    <t>Valo.ai</t>
  </si>
  <si>
    <t>Revolutionize Salesforce Administration with Valo AI: Discover. Observe. Resolve. All in real-time.</t>
  </si>
  <si>
    <t>valo.ai</t>
  </si>
  <si>
    <t>https://www.linkedin.com/company/valoai</t>
  </si>
  <si>
    <t>info@valo.ai</t>
  </si>
  <si>
    <t>Jari Salomaa</t>
  </si>
  <si>
    <t>jari.salomaa@valo.ai</t>
  </si>
  <si>
    <t>https://www.linkedin.com/in/salomaa/</t>
  </si>
  <si>
    <t>Garnet Gazelle</t>
  </si>
  <si>
    <t>Keavy, Kentucky, United States</t>
  </si>
  <si>
    <t>Auction, eCommerce, Marketplace, Jewelry</t>
  </si>
  <si>
    <t>garnetgazelle.com</t>
  </si>
  <si>
    <t>https://linkedin.com/garnetgazelle</t>
  </si>
  <si>
    <t>support@garnetgazelle.com</t>
  </si>
  <si>
    <t>Keyhorse Capital (KSTC)</t>
  </si>
  <si>
    <t>Zachary Hill</t>
  </si>
  <si>
    <t>zack@garnetgazelle.com</t>
  </si>
  <si>
    <t>https://linkedin.com//in/zachary-hill-5a1603b6</t>
  </si>
  <si>
    <t>Dizzy Dog Animal Rescue</t>
  </si>
  <si>
    <t>Mooresville, North Carolina, United States</t>
  </si>
  <si>
    <t>Dizzy Dog Animal Rescue provides medical care and basic training to rescued dogs.</t>
  </si>
  <si>
    <t>dizzydoganimalrescue.org</t>
  </si>
  <si>
    <t>https://www.linkedin.com/company/dizzy-dog-animal-rescue/</t>
  </si>
  <si>
    <t>dizzydogrescue@gmail.com</t>
  </si>
  <si>
    <t>Stacey Carlson</t>
  </si>
  <si>
    <t>https://www.dizzydoganimalrescue.org/</t>
  </si>
  <si>
    <t>Everday</t>
  </si>
  <si>
    <t>Artificial Intelligence (AI), EdTech, Human Resources, Information Technology, Recruiting</t>
  </si>
  <si>
    <t>Empower your organisation with skills insights</t>
  </si>
  <si>
    <t>ever.day</t>
  </si>
  <si>
    <t>https://www.linkedin.com/company/ever-day</t>
  </si>
  <si>
    <t>Dylan Moerland</t>
  </si>
  <si>
    <t>dylan@ever.day</t>
  </si>
  <si>
    <t>https://www.linkedin.com/in/dylan-moerland/</t>
  </si>
  <si>
    <t>Nami Energy</t>
  </si>
  <si>
    <t>Nami Energy's job is to provide customers with renewable energy options.</t>
  </si>
  <si>
    <t>namienergy.com</t>
  </si>
  <si>
    <t>info@namienergy.com</t>
  </si>
  <si>
    <t>+84 28 2200 5300</t>
  </si>
  <si>
    <t>Clime Capital</t>
  </si>
  <si>
    <t>Luu Hoang Ha</t>
  </si>
  <si>
    <t>https://pitchbook.com/profiles/company/490795-66#research</t>
  </si>
  <si>
    <t>Alkalinth</t>
  </si>
  <si>
    <t>Hudson, Massachusetts, United States</t>
  </si>
  <si>
    <t>Alkalinth is a technology company.</t>
  </si>
  <si>
    <t>+1 202.333.9000</t>
  </si>
  <si>
    <t>assayaDx</t>
  </si>
  <si>
    <t>Lakeside, Montana, United States</t>
  </si>
  <si>
    <t>assayaDx is a company.</t>
  </si>
  <si>
    <t>1 650-430-8898</t>
  </si>
  <si>
    <t>Baoyu Technology</t>
  </si>
  <si>
    <t>Electric Vehicle, Industrial Manufacturing, Manufacturing</t>
  </si>
  <si>
    <t>Xianyang, Shaanxi, China</t>
  </si>
  <si>
    <t>Baoyu Technology provides intelligent manufacturing equipment for electronic information materials</t>
  </si>
  <si>
    <t>Heling Capital, Maipu Capital</t>
  </si>
  <si>
    <t>Moteev</t>
  </si>
  <si>
    <t>Delivery Service, Retail, Retail Technology</t>
  </si>
  <si>
    <t>A student's shopping companion - e-commerce</t>
  </si>
  <si>
    <t>moteev.store</t>
  </si>
  <si>
    <t>https://www.linkedin.com/company/moteev/</t>
  </si>
  <si>
    <t>support@moteev.store</t>
  </si>
  <si>
    <t>Enock Chisulo</t>
  </si>
  <si>
    <t>enock@moteev.store</t>
  </si>
  <si>
    <t>https://www.linkedin.com/in/enock-chisulo/</t>
  </si>
  <si>
    <t>Jingyipai</t>
  </si>
  <si>
    <t>Consumer Electronics, Consumer Goods, Machinery Manufacturing</t>
  </si>
  <si>
    <t>Jingyipai is a smart technology company that specializes in the deployment and operation of smart towel machines.</t>
  </si>
  <si>
    <t>Hydrogen Innovation and Financing</t>
  </si>
  <si>
    <t>Fengzhi Medical</t>
  </si>
  <si>
    <t>Fengzhi Medical is committed to offering patients novel technology and platform solutions in the field of peripheral vascular intervention.</t>
  </si>
  <si>
    <t>YuanMing Capital</t>
  </si>
  <si>
    <t>Sola Security</t>
  </si>
  <si>
    <t>sola.security</t>
  </si>
  <si>
    <t>https://www.linkedin.com/company/sola-security/</t>
  </si>
  <si>
    <t>S Capital</t>
  </si>
  <si>
    <t>Guy Flechter</t>
  </si>
  <si>
    <t>guy@sola.security</t>
  </si>
  <si>
    <t>https://www.linkedin.com/in/guy-flechter-ba475535/</t>
  </si>
  <si>
    <t>Swyt Solutions</t>
  </si>
  <si>
    <t>Swyt's objective is to un-dust the Managed Service Provider sector.</t>
  </si>
  <si>
    <t>swyt.me</t>
  </si>
  <si>
    <t>https://www.linkedin.com/company/swyt-solutions/</t>
  </si>
  <si>
    <t>contact@swyt.me</t>
  </si>
  <si>
    <t>+971 54 328 4536</t>
  </si>
  <si>
    <t>Edouard Bouvet</t>
  </si>
  <si>
    <t>ed.bouvet@swyt.me</t>
  </si>
  <si>
    <t>https://linkedin.com//in/edouard-bouvet-88b869101</t>
  </si>
  <si>
    <t>Expond</t>
  </si>
  <si>
    <t>Fitness, Mental Health, Personal Health, Therapeutics, Wellness</t>
  </si>
  <si>
    <t>Expond is offers private and in group fitness experiences including yoga, personal training, pilates, hiking, sound healing and meditation.</t>
  </si>
  <si>
    <t>goexpond.com</t>
  </si>
  <si>
    <t>https://www.linkedin.com/company/expond/</t>
  </si>
  <si>
    <t>info@goexpond.com</t>
  </si>
  <si>
    <t>+1 805-979-9895</t>
  </si>
  <si>
    <t>Jason Baker</t>
  </si>
  <si>
    <t>jbaker@goexpond.com</t>
  </si>
  <si>
    <t>https://www.linkedin.com/in/jason-baker-84727b4/</t>
  </si>
  <si>
    <t>Bitoo Biotech</t>
  </si>
  <si>
    <t>Bitoo Biotech is a biotechnology company that provides biopharmaceutical solutions and materials for virus removal filtration.</t>
  </si>
  <si>
    <t>Shanghai Lingang Blue Bay Capital</t>
  </si>
  <si>
    <t>Euronova</t>
  </si>
  <si>
    <t>Environmental Consulting, Recycling, Sustainability</t>
  </si>
  <si>
    <t>Euronova develops advanced raw materials based on the ideas of sustainability, recycling, and circular economy.</t>
  </si>
  <si>
    <t>euronova.com.tr</t>
  </si>
  <si>
    <t>https://www.linkedin.com/company/euronova-next-generation-sustainable-plastic-materials</t>
  </si>
  <si>
    <t>Burcu Saner Okan</t>
  </si>
  <si>
    <t>burcu.okan@euronova.com.com</t>
  </si>
  <si>
    <t>https://www.linkedin.com/in/burcu-saner-okan-phd-21846a18/</t>
  </si>
  <si>
    <t>Pascua Yaqui Development</t>
  </si>
  <si>
    <t>Pascua Yaqui Development focuses on workforce development.</t>
  </si>
  <si>
    <t>pydcorporation.com</t>
  </si>
  <si>
    <t>Daune Cardenas</t>
  </si>
  <si>
    <t>daune.cardenas@pydcorporation.com</t>
  </si>
  <si>
    <t>https://pydcorporation.com/leadership/</t>
  </si>
  <si>
    <t>CLEANBOSS</t>
  </si>
  <si>
    <t>CLEANBOSS is a company.</t>
  </si>
  <si>
    <t>1 631-806-9869</t>
  </si>
  <si>
    <t>Visbl</t>
  </si>
  <si>
    <t>Visbl is a company.</t>
  </si>
  <si>
    <t>1 (877) 847-2573</t>
  </si>
  <si>
    <t>Heritage Area Agency On Aging</t>
  </si>
  <si>
    <t>Family</t>
  </si>
  <si>
    <t>Heritage Area Agency on Aging offers innovative programs and access to local resources to improve the quality of life.</t>
  </si>
  <si>
    <t>heritageaaa.org</t>
  </si>
  <si>
    <t>https://www.linkedin.com/company/heritage-area-agency-on-aging/</t>
  </si>
  <si>
    <t>heritage.agency@kirkwood.edu</t>
  </si>
  <si>
    <t>(319) 398-5559</t>
  </si>
  <si>
    <t>Barbara Werning</t>
  </si>
  <si>
    <t>https://www.linkedin.com/in/barbara-werning-6476b730b/</t>
  </si>
  <si>
    <t>Changlala App</t>
  </si>
  <si>
    <t>E-Commerce Platforms, Mobile Apps, Social Shopping</t>
  </si>
  <si>
    <t>Changlala App is a digital intelligence-enabled e-commerce platform that focuses on source factory testing to attract new customers.</t>
  </si>
  <si>
    <t>Zero2IPO</t>
  </si>
  <si>
    <t>Juxie Intelligent</t>
  </si>
  <si>
    <t>Intelligent Systems, Manufacturing, Mechanical Engineering</t>
  </si>
  <si>
    <t>Juxie Intelligent is an intelligent technology company that specializes in the development and production of harmonic reducers.</t>
  </si>
  <si>
    <t>juxiedrive.com</t>
  </si>
  <si>
    <t>0510-85501152</t>
  </si>
  <si>
    <t>Nanjing Innovation Capital Group</t>
  </si>
  <si>
    <t>Wei Zhao</t>
  </si>
  <si>
    <t>https://pitchbook.com/profiles/company/608335-66#funding</t>
  </si>
  <si>
    <t>SPOT</t>
  </si>
  <si>
    <t>SPOT is the first durable decentralized flatcoin.</t>
  </si>
  <si>
    <t>spot.cash</t>
  </si>
  <si>
    <t>Coinbase Ventures</t>
  </si>
  <si>
    <t>Yongsheng Art</t>
  </si>
  <si>
    <t>Blockchain, Information Services, Virtual Currency</t>
  </si>
  <si>
    <t>Yongsheng Art operates a digital collecting platform.</t>
  </si>
  <si>
    <t>Parlytix</t>
  </si>
  <si>
    <t>Parlytix is a company.</t>
  </si>
  <si>
    <t>1 8176920920</t>
  </si>
  <si>
    <t>Fabbrica Italiana Telai</t>
  </si>
  <si>
    <t>Consumer Goods, Manufacturing</t>
  </si>
  <si>
    <t>Finale Ligure, Liguria, Italy</t>
  </si>
  <si>
    <t>Fabbrica Italiana Telai is a manufacturer of premium bicycles.</t>
  </si>
  <si>
    <t>Aluna Partners</t>
  </si>
  <si>
    <t>West Valley Health Equity</t>
  </si>
  <si>
    <t>West Valley Health Equity is dedicated to helping those in need by offering care and support.</t>
  </si>
  <si>
    <t>wvhealthequity.com</t>
  </si>
  <si>
    <t>Julia Carlberg</t>
  </si>
  <si>
    <t>Executive Board President</t>
  </si>
  <si>
    <t>julia@wvhealthequity.com</t>
  </si>
  <si>
    <t>https://wvhealthequity.com/about/</t>
  </si>
  <si>
    <t>Waypoint</t>
  </si>
  <si>
    <t>Waypoint provide proactive solutions and stabilizing resources for those experiencing housing instability or needing affordable child care.</t>
  </si>
  <si>
    <t>waypointservices.org</t>
  </si>
  <si>
    <t>https://www.linkedin.com/company/waypoint-services/?viewAsMember=true</t>
  </si>
  <si>
    <t>319-365-1458</t>
  </si>
  <si>
    <t>Bank of America, Mercy Medical Center</t>
  </si>
  <si>
    <t>Jaye Kennedy</t>
  </si>
  <si>
    <t>jaye.kennedy@waypointservices.org</t>
  </si>
  <si>
    <t>https://www.linkedin.com/in/jaye-kennedy-926ba538/</t>
  </si>
  <si>
    <t>Atomize</t>
  </si>
  <si>
    <t>Atomize is an asset tokenization platform that specializes in the creation and circulation of digital financial assets for precious metals.</t>
  </si>
  <si>
    <t>Tinkoff</t>
  </si>
  <si>
    <t>Leiden Cryo</t>
  </si>
  <si>
    <t>Energy Storage, Innovation Management</t>
  </si>
  <si>
    <t>Leiden Cryo is an innovative technology company that specializes in the development of cryogenic technology and its market applications.</t>
  </si>
  <si>
    <t>leidencryo.com</t>
  </si>
  <si>
    <t>zhuyuji@stu.xjtu.edu.cn</t>
  </si>
  <si>
    <t>Yuji Zhu</t>
  </si>
  <si>
    <t>https://pitchbook.com/profiles/company/608433-76#overview</t>
  </si>
  <si>
    <t>idOS</t>
  </si>
  <si>
    <t>idOS is a identity layer of web3.</t>
  </si>
  <si>
    <t>idos.network</t>
  </si>
  <si>
    <t>https://www.linkedin.com/company/idos-network</t>
  </si>
  <si>
    <t>Fabric Ventures</t>
  </si>
  <si>
    <t>Julian Leitloff</t>
  </si>
  <si>
    <t>julian@idos.network</t>
  </si>
  <si>
    <t>https://www.linkedin.com/in/julianleitloff/</t>
  </si>
  <si>
    <t>LTIIS</t>
  </si>
  <si>
    <t>LTIS is a company that creates and distributes laboratory and industrial fluid imaging cytometers.</t>
  </si>
  <si>
    <t>ltis.kr</t>
  </si>
  <si>
    <t>info@ltis.kr</t>
  </si>
  <si>
    <t>031-888-9846</t>
  </si>
  <si>
    <t>Seoul National University Technology Holdings</t>
  </si>
  <si>
    <t>Jun-Hwi Kim</t>
  </si>
  <si>
    <t>http://ltis.kr/?ckattempt=1</t>
  </si>
  <si>
    <t>DMB PEST</t>
  </si>
  <si>
    <t>DMB PEST is a company.</t>
  </si>
  <si>
    <t>1 610- 906-5613</t>
  </si>
  <si>
    <t>Realize</t>
  </si>
  <si>
    <t>Realize a firm focused in developing and administering online educational content</t>
  </si>
  <si>
    <t>realize.pro.br</t>
  </si>
  <si>
    <t>https://www.linkedin.com/company/realize-tecnologia-em-educa%C3%A7%C3%A3o/</t>
  </si>
  <si>
    <t>Investidores.VC</t>
  </si>
  <si>
    <t>Isabella Stulp</t>
  </si>
  <si>
    <t>isabella@realize.pro.br</t>
  </si>
  <si>
    <t>https://www.linkedin.com/in/isabella-stulp-7786b5177/</t>
  </si>
  <si>
    <t>Zhongchuang Xingyao</t>
  </si>
  <si>
    <t>Media and Entertainment, Video Streaming</t>
  </si>
  <si>
    <t>Zhongchuang Xingyao produces and supplies film and television products.</t>
  </si>
  <si>
    <t>zhongchuangxingyao.com</t>
  </si>
  <si>
    <t>Beijing Guoyun Chuangyan Information Technology Development Center, Zhongda Fanghong</t>
  </si>
  <si>
    <t>Jiao Xiulian</t>
  </si>
  <si>
    <t>https://www.innohere.com/ir/152762/news.html</t>
  </si>
  <si>
    <t>TM RE5</t>
  </si>
  <si>
    <t>TM RE5 is a company.</t>
  </si>
  <si>
    <t>1 7342772054</t>
  </si>
  <si>
    <t>RXAIR360</t>
  </si>
  <si>
    <t>Bellaire, Texas, United States</t>
  </si>
  <si>
    <t>RXAIR360 is a company.</t>
  </si>
  <si>
    <t>1 (240) 640-4560</t>
  </si>
  <si>
    <t>Xin-Semi</t>
  </si>
  <si>
    <t>Xin-Semi is a semiconductor company that specailizes in the manufacturing and development of semiconductor-specific equipment solutions.</t>
  </si>
  <si>
    <t>ECC Capital</t>
  </si>
  <si>
    <t>Active Membranes</t>
  </si>
  <si>
    <t>Active Membranes is innovating the future of fresh water by redefining the technology.</t>
  </si>
  <si>
    <t>activemembrane.com</t>
  </si>
  <si>
    <t>https://www.linkedin.com/company/active-membranes-llc</t>
  </si>
  <si>
    <t>info@activemembrane.com</t>
  </si>
  <si>
    <t>+1 818.300.3383</t>
  </si>
  <si>
    <t>Arian Edalat</t>
  </si>
  <si>
    <t>arian@activemembrane.com</t>
  </si>
  <si>
    <t>https://www.linkedin.com/in/arian-edalat-bb65875/</t>
  </si>
  <si>
    <t>LostLamb</t>
  </si>
  <si>
    <t>Children, Information Services, Information Technology, Location Based Services</t>
  </si>
  <si>
    <t>LostLamb offers to store emergency phone numbers for children to use in an emergency.</t>
  </si>
  <si>
    <t>lostlamb-co-uk.dynamizewebstudio.com</t>
  </si>
  <si>
    <t>Tokinvest</t>
  </si>
  <si>
    <t>Financial Services, Marketplace</t>
  </si>
  <si>
    <t>Tokinvest is a pioneering marketplace that connects real-world asset issuers with investors.</t>
  </si>
  <si>
    <t>tokinvest.capital</t>
  </si>
  <si>
    <t>https://www.linkedin.com/company/tokinvest/about/</t>
  </si>
  <si>
    <t>Scott Thiel</t>
  </si>
  <si>
    <t>scott.thiel@tokinvest.capital</t>
  </si>
  <si>
    <t>https://www.linkedin.com/in/scott-thiel-9961bb6/</t>
  </si>
  <si>
    <t>Humancore</t>
  </si>
  <si>
    <t>Artificial Intelligence (AI), Generative AI, Human Resources, Software</t>
  </si>
  <si>
    <t>Humancore empowers manager performance with a personalized AI-powered professional advisor.</t>
  </si>
  <si>
    <t>humancore.ai</t>
  </si>
  <si>
    <t>https://www.linkedin.com/company/humancore/</t>
  </si>
  <si>
    <t>info@humancore.ai</t>
  </si>
  <si>
    <t>Christian Hjorth Lund</t>
  </si>
  <si>
    <t>https://www.linkedin.com/in/christianhjorthlund/</t>
  </si>
  <si>
    <t>Hera Culture</t>
  </si>
  <si>
    <t>E-Commerce, Information Services, Information Technology</t>
  </si>
  <si>
    <t>Hera Culture is an e-commerce platform that offers digital collections for Metaverse apps and digital marketing.</t>
  </si>
  <si>
    <t>Hong Kong Bluestar Blockchain Investment Management</t>
  </si>
  <si>
    <t>California Emergency Medical Services Authority</t>
  </si>
  <si>
    <t>Emergency Medicine, Government, Medical</t>
  </si>
  <si>
    <t>California Emergency Medical Services Authority sets EMS system and personnel standards statewide.</t>
  </si>
  <si>
    <t>emsa.ca.gov</t>
  </si>
  <si>
    <t>https://www.linkedin.com/company/emergency-medical-services-authority-emsa-/</t>
  </si>
  <si>
    <t>externalaffairs@emsa.ca.gov</t>
  </si>
  <si>
    <t>+1 916-322-4336</t>
  </si>
  <si>
    <t>CARESTAR Foundation</t>
  </si>
  <si>
    <t>Steve Williamson</t>
  </si>
  <si>
    <t>steve.williamson@emsaonline.com</t>
  </si>
  <si>
    <t>https://www.linkedin.com/in/steve-williamson-3741122/</t>
  </si>
  <si>
    <t>TAX AI</t>
  </si>
  <si>
    <t>Artificial Intelligence (AI), Tax Consulting</t>
  </si>
  <si>
    <t>TAX AI is a Korean firm that specializes on tax solutions for assets such as real estate.</t>
  </si>
  <si>
    <t>taxai.kr</t>
  </si>
  <si>
    <t>Series Ventures</t>
  </si>
  <si>
    <t>Donghyeon Kim</t>
  </si>
  <si>
    <t>kimdonghyeon@taxai.kr</t>
  </si>
  <si>
    <t>https://pitchbook.com/profiles/company/608278-78</t>
  </si>
  <si>
    <t>Catherine McAuley Center</t>
  </si>
  <si>
    <t>Education, Non Profit, Service Industry</t>
  </si>
  <si>
    <t>The Catherine McAuley Center provides a range of educational and supportive services aimed at empowering individuals and families.</t>
  </si>
  <si>
    <t>cmc-cr.org</t>
  </si>
  <si>
    <t>https://www.linkedin.com/company/catherine-mcauley-center</t>
  </si>
  <si>
    <t>319-363-4993</t>
  </si>
  <si>
    <t>Lori Weih</t>
  </si>
  <si>
    <t>weih@cmc-cr.org</t>
  </si>
  <si>
    <t>https://cmc-cr.org/about/board/</t>
  </si>
  <si>
    <t>Bid Essentials</t>
  </si>
  <si>
    <t>Bid Essentials enables private enterprises to bid on public-sector tenders.</t>
  </si>
  <si>
    <t>bidessentials.co.uk</t>
  </si>
  <si>
    <t>https://www.linkedin.com/company/bid-essentials-ltd</t>
  </si>
  <si>
    <t>info@bidessentials.co.uk</t>
  </si>
  <si>
    <t>Karen Nolan</t>
  </si>
  <si>
    <t>karen.nolan@bidessentials.co.uk</t>
  </si>
  <si>
    <t>https://www.bidessentials.co.uk/</t>
  </si>
  <si>
    <t>Doopee Doo</t>
  </si>
  <si>
    <t>Information Services, Service Industry, Travel</t>
  </si>
  <si>
    <t>Doopee Doo offers tourism and travel services through a reward program.</t>
  </si>
  <si>
    <t>Huaxin Intelligent Control</t>
  </si>
  <si>
    <t>Manufacturing, Service Industry</t>
  </si>
  <si>
    <t>Bengbu, Anhui, China</t>
  </si>
  <si>
    <t>Huaxin Intelligent Control provides control modules and detonation control systems for electronic detonators for civil explosives.</t>
  </si>
  <si>
    <t>Sphera Encapsulation</t>
  </si>
  <si>
    <t>Verona, Veneto, Italy</t>
  </si>
  <si>
    <t>Sphera Encapsulation offers tools to support the formulation of particular solutions for the production of competitively new products.</t>
  </si>
  <si>
    <t>spheraencapsulation.com</t>
  </si>
  <si>
    <t>LABOMAR</t>
  </si>
  <si>
    <t>Martina Vakarelova</t>
  </si>
  <si>
    <t>martina@spheraencapsulation.com</t>
  </si>
  <si>
    <t>https://www.linkedin.com/in/martina-vakarelova-49935948/</t>
  </si>
  <si>
    <t>SeaChange Marine Conservation Society</t>
  </si>
  <si>
    <t>SeaChange Marine Conservation Society provides coastal data to help governments and other organizations make better decisions.</t>
  </si>
  <si>
    <t>seachangesociety.com</t>
  </si>
  <si>
    <t>https://www.linkedin.com/company/seachange-marine-conservation-society</t>
  </si>
  <si>
    <t>Fisheries and Oceans Canada</t>
  </si>
  <si>
    <t>Sarah Verstegen</t>
  </si>
  <si>
    <t>sarah@seachangesociety.com</t>
  </si>
  <si>
    <t>https://seachangesociety.com/our-story/our-team/</t>
  </si>
  <si>
    <t>Aktoh Cyber</t>
  </si>
  <si>
    <t>Aktoh Cyber is a company.</t>
  </si>
  <si>
    <t>1 7034736817</t>
  </si>
  <si>
    <t>General Motors</t>
  </si>
  <si>
    <t>Automotive, Electric Vehicle, Information Services, Manufacturing, Transportation</t>
  </si>
  <si>
    <t>General Motors is an automotive company that designs, produces, markets, and distributes vehicles and vehicle parts.</t>
  </si>
  <si>
    <t>gm.com</t>
  </si>
  <si>
    <t>https://www.linkedin.com/company/general-motors</t>
  </si>
  <si>
    <t>(313)556-5000</t>
  </si>
  <si>
    <t>Mary Barra</t>
  </si>
  <si>
    <t>mary.barra@gm.com</t>
  </si>
  <si>
    <t>https://www.linkedin.com/in/mary-barra/</t>
  </si>
  <si>
    <t>Hayden AI</t>
  </si>
  <si>
    <t>Engineering, Human Resources, Information Technology, Legal, Management, Operations, Product</t>
  </si>
  <si>
    <t>Analytics, Artificial Intelligence (AI), Big Data, Computer Vision, Geospatial, GovTech, Machine Learning</t>
  </si>
  <si>
    <t>Hayden AI is an AI platform offering geospatial analytics, transit management, and technology services.</t>
  </si>
  <si>
    <t>hayden.ai</t>
  </si>
  <si>
    <t>https://www.linkedin.com/company/haydenaitech</t>
  </si>
  <si>
    <t>The Rise Fund, Barcelona Innova Lab Mobility, The Drawdown Fund, BootstrapLabs, Autotech Ventures</t>
  </si>
  <si>
    <t>Chris Carson</t>
  </si>
  <si>
    <t>carson@hayden.ai</t>
  </si>
  <si>
    <t>https://www.linkedin.com/in/cwcarson/</t>
  </si>
  <si>
    <t>Progressive Insurance, Valar Ventures, Berenson &amp; Company, IA Ventures, Contour Venture Partners</t>
  </si>
  <si>
    <t>j.guss@octane.co</t>
  </si>
  <si>
    <t>Infra.Market</t>
  </si>
  <si>
    <t>Infra.Market is a Re-Building the Future of Construction through Innovation &amp; Technology</t>
  </si>
  <si>
    <t>infra.market</t>
  </si>
  <si>
    <t>https://www.linkedin.com/company/inframarket</t>
  </si>
  <si>
    <t>Yubi, MARS Unicorn Fund, SK Finance, Mars Growth Capital, Navi Technologies, Avendus Capital, Tiger Global Management, InnoVen Capital, Evolvence India Fund, Trifecta Capital Advisors, Nexus Venture Partners, Tiger Global Management, Accel, Accel</t>
  </si>
  <si>
    <t>Aaditya Sharda</t>
  </si>
  <si>
    <t>aaditya.sharda@infra.market</t>
  </si>
  <si>
    <t>https://www.linkedin.com/in/aaditya-sharda-3a154b42/</t>
  </si>
  <si>
    <t>Chemical, Energy, Oil and Gas, Retail, Service Industry, Telecommunications, Textiles</t>
  </si>
  <si>
    <t>Reliance Industries is a multi-industry company that engages in the energy, petrochemical, retail, and textile businesses.</t>
  </si>
  <si>
    <t>https://www.linkedin.com/company/reliance</t>
  </si>
  <si>
    <t>+91-22-2278 5000</t>
  </si>
  <si>
    <t>Suraj Gidture</t>
  </si>
  <si>
    <t>suraj.gidture@ril.com</t>
  </si>
  <si>
    <t>https://www.linkedin.com/in/suraj-gidture-89602a240/</t>
  </si>
  <si>
    <t>Helsing</t>
  </si>
  <si>
    <t>Artificial Intelligence (AI), Information Technology, Military, Software</t>
  </si>
  <si>
    <t>Helsing is an AI defense company that specializes in the creation of AI-powered military solutions and components.</t>
  </si>
  <si>
    <t>helsing.ai</t>
  </si>
  <si>
    <t>https://www.linkedin.com/company/helsing</t>
  </si>
  <si>
    <t>General Catalyst, Prima Materia</t>
  </si>
  <si>
    <t>Gundbert Scherf</t>
  </si>
  <si>
    <t>gundbert.scherf@helsing.ai</t>
  </si>
  <si>
    <t>https://www.linkedin.com/in/gscherf/</t>
  </si>
  <si>
    <t>Element Biosciences</t>
  </si>
  <si>
    <t>Biotechnology, Genetics, Health Diagnostics, Life Science</t>
  </si>
  <si>
    <t>Element Biosciences is a life science company that focuses on developing innovative genetic analysis tools.</t>
  </si>
  <si>
    <t>elementbiosciences.com</t>
  </si>
  <si>
    <t>https://www.linkedin.com/company/elembio</t>
  </si>
  <si>
    <t>619-353-0300</t>
  </si>
  <si>
    <t>Wellington Management, Venrock, Foresite Capital, Venrock</t>
  </si>
  <si>
    <t>Molly He</t>
  </si>
  <si>
    <t>mhe@elembio.com</t>
  </si>
  <si>
    <t>https://www.linkedin.com/in/molly-he-2243731/</t>
  </si>
  <si>
    <t>ROBIN, Illinois Department of Commerce &amp; Economic Opportunity</t>
  </si>
  <si>
    <t>State Bank of India</t>
  </si>
  <si>
    <t>The State Bank of India (SBI) is an Indian multinational, public sector banking and financial services company.</t>
  </si>
  <si>
    <t>sbi.co.in</t>
  </si>
  <si>
    <t>https://www.linkedin.com/company/state-bank-of-india</t>
  </si>
  <si>
    <t>9353.55.4703//9353.55.4703</t>
  </si>
  <si>
    <t>Ashwini Tewari</t>
  </si>
  <si>
    <t>ashwini.tewari@sbi.co.in</t>
  </si>
  <si>
    <t>https://www.linkedin.com/in/ashwini-tewari-00324b1/</t>
  </si>
  <si>
    <t>Hyundai Mobis</t>
  </si>
  <si>
    <t>Automotive, Manufacturing, Transportation</t>
  </si>
  <si>
    <t>Hyundai Mobis is a manufacturer and supplier of automotive parts.</t>
  </si>
  <si>
    <t>mobis.co.kr</t>
  </si>
  <si>
    <t>https://www.linkedin.com/company/hyundai-mobis</t>
  </si>
  <si>
    <t>+82 2 2018 5114</t>
  </si>
  <si>
    <t>Gyu-Seok Lee</t>
  </si>
  <si>
    <t>glee@mobis.co.kr</t>
  </si>
  <si>
    <t>https://pitchbook.com/profiles/company/61673-23#patents</t>
  </si>
  <si>
    <t>Armada</t>
  </si>
  <si>
    <t>Artificial Intelligence (AI), Cloud Computing, Data Center, Software</t>
  </si>
  <si>
    <t>Armada is an edge computing platform that links individuals and businesses, facilitating real-time data processing and decision-making.</t>
  </si>
  <si>
    <t>armada.ai</t>
  </si>
  <si>
    <t>https://www.linkedin.com/company/armadaai</t>
  </si>
  <si>
    <t>M12 - Microsoft's Venture Fund, 8090 Industries, Founders Fund, Lux Capital, Shield Capital</t>
  </si>
  <si>
    <t>Dan Wright</t>
  </si>
  <si>
    <t>dan.wright@armada.ai</t>
  </si>
  <si>
    <t>https://www.linkedin.com/in/wrightdh/</t>
  </si>
  <si>
    <t>Embracer Group</t>
  </si>
  <si>
    <t>Online Games, PC Games, Software, Video Games</t>
  </si>
  <si>
    <t>Karlstad, Varmlands Lan, Sweden</t>
  </si>
  <si>
    <t>Embracer Group is a global group with entrepreneurial businesses in the fields of the gaming and entertainment industries.</t>
  </si>
  <si>
    <t>embracer.com</t>
  </si>
  <si>
    <t>https://www.linkedin.com/company/embracergroup</t>
  </si>
  <si>
    <t>Savvy Gaming Group, Canada Pension Plan Investment Board</t>
  </si>
  <si>
    <t>Lars Wingefors</t>
  </si>
  <si>
    <t>lars.wingefors@embracer.com</t>
  </si>
  <si>
    <t>https://www.linkedin.com/in/lars-wingefors-a366314/</t>
  </si>
  <si>
    <t>NANO Nuclear Energy</t>
  </si>
  <si>
    <t>Energy, Nuclear, Renewable Energy</t>
  </si>
  <si>
    <t>NANO Nuclear Energy is an energy company that builds micro-small modular reactors and advanced nuclear reactors.</t>
  </si>
  <si>
    <t>nanonuclearenergy.com</t>
  </si>
  <si>
    <t>https://www.linkedin.com/company/nano-nuclear-energy-inc</t>
  </si>
  <si>
    <t>+1 212 634 9206</t>
  </si>
  <si>
    <t>Jay Yu</t>
  </si>
  <si>
    <t>jay@nanonuclearenergy.com</t>
  </si>
  <si>
    <t>https://www.linkedin.com/in/jayyunyc/</t>
  </si>
  <si>
    <t>cdomenech@enfinity.global</t>
  </si>
  <si>
    <t>X-Bow Launch Systems</t>
  </si>
  <si>
    <t>Aerospace, Industrial, Manufacturing</t>
  </si>
  <si>
    <t>X-Bow Systems is a space technology company that produces solid rocket motors and hypersonic technologies for defense industries.</t>
  </si>
  <si>
    <t>xbowsystems.com</t>
  </si>
  <si>
    <t>https://www.linkedin.com/company/xbowsystems/</t>
  </si>
  <si>
    <t>Razor's Edge Ventures, Lockheed Martin Ventures, AFWERX, New Mexico Economic Development Department, Crosslink Capital, Razor's Edge Ventures</t>
  </si>
  <si>
    <t>Jason Hundley</t>
  </si>
  <si>
    <t>jason@xbowsystems.com</t>
  </si>
  <si>
    <t>https://www.linkedin.com/in/jasonhundley/</t>
  </si>
  <si>
    <t>Rohirrim</t>
  </si>
  <si>
    <t>Artificial Intelligence (AI), Generative AI, SaaS, Software</t>
  </si>
  <si>
    <t>Rohirrim uses generative AI for RFP automation and knowledge management, automating repetitive tasks for proposal teams.</t>
  </si>
  <si>
    <t>rohirrim.ai</t>
  </si>
  <si>
    <t>https://www.linkedin.com/company/rohirrim</t>
  </si>
  <si>
    <t>Bessemer Venture Partners, IBM Ventures, Insight Partners</t>
  </si>
  <si>
    <t>Steven Aberle</t>
  </si>
  <si>
    <t>steven@rohirrim.ai</t>
  </si>
  <si>
    <t>https://linkedin.com//in/steven-aberle</t>
  </si>
  <si>
    <t>Anaergia</t>
  </si>
  <si>
    <t>Energy, Energy Efficiency, Renewable Energy</t>
  </si>
  <si>
    <t>Anaergia provides solutions for the generation of renewable energy and the conversion of waste to resources.</t>
  </si>
  <si>
    <t>anaergia.com</t>
  </si>
  <si>
    <t>http://ca.linkedin.com/company/anaergia-inc-</t>
  </si>
  <si>
    <t>1 905 766 3333</t>
  </si>
  <si>
    <t>Marny Investissement, East West Bank, Michigan Public Service Commission, Agriculture and Agri-Food Canada, Sustainable Development Technology Canada</t>
  </si>
  <si>
    <t>Assaf Onn</t>
  </si>
  <si>
    <t>assaf.onn@anaergia.com</t>
  </si>
  <si>
    <t>https://www.linkedin.com/in/assaf-onn-51926475/</t>
  </si>
  <si>
    <t>Mercuria</t>
  </si>
  <si>
    <t>Energy, Energy Storage, Logistics, Oil and Gas</t>
  </si>
  <si>
    <t>Mercuria is a privately-held international commodity trading company that connects markets and advances the energy transition.</t>
  </si>
  <si>
    <t>mercuria.com</t>
  </si>
  <si>
    <t>https://www.linkedin.com/company/mercuria-energy-trading-sa</t>
  </si>
  <si>
    <t>SACE</t>
  </si>
  <si>
    <t>Kostas Polydakis</t>
  </si>
  <si>
    <t>kpolydakis@mercuria.com</t>
  </si>
  <si>
    <t>https://www.linkedin.com/in/polydakis/</t>
  </si>
  <si>
    <t>Cummins</t>
  </si>
  <si>
    <t>Automotive, Electric Vehicle, Machinery Manufacturing, Manufacturing</t>
  </si>
  <si>
    <t>Columbus, Indiana, United States</t>
  </si>
  <si>
    <t>Cummins develops, sells, and services advanced diesel, natural gas, electric and hybrid powertrains and powertrain-related components.</t>
  </si>
  <si>
    <t>cummins.com</t>
  </si>
  <si>
    <t>https://www.linkedin.com/company/cummins-inc</t>
  </si>
  <si>
    <t>+1 812-377-9289</t>
  </si>
  <si>
    <t>US Department of Energy, U.S. Department of Energy Solar Energy Technologies Office</t>
  </si>
  <si>
    <t>Jennifer Rumsey</t>
  </si>
  <si>
    <t>jennifer.rumsey@cummins.com</t>
  </si>
  <si>
    <t>https://www.linkedin.com/in/jennifer-rumsey/</t>
  </si>
  <si>
    <t>lemon.markets</t>
  </si>
  <si>
    <t>Developer APIs, Enterprise Applications, Financial Services, FinTech, Trading Platform</t>
  </si>
  <si>
    <t>Lemon.markets is a FinTech platform that offers an easy-to-use API for stock trading, order execution, and market data retrieval.</t>
  </si>
  <si>
    <t>https://www.linkedin.com/company/lemon-markets</t>
  </si>
  <si>
    <t>CommerzVentures, Lakestar, Lightspeed Venture Partners, Creandum, System.One</t>
  </si>
  <si>
    <t>Max Linden</t>
  </si>
  <si>
    <t>max@lemon.markets</t>
  </si>
  <si>
    <t>https://www.linkedin.com/in/max-linden/</t>
  </si>
  <si>
    <t>Stora Enso</t>
  </si>
  <si>
    <t>Manufacturing, Paper Manufacturing, Renewable Energy</t>
  </si>
  <si>
    <t>Stora Enso is the global rethinker of the paper, biomaterials, wood products and packaging industry.</t>
  </si>
  <si>
    <t>storaenso.com</t>
  </si>
  <si>
    <t>http://www.linkedin.com/company/stora-enso</t>
  </si>
  <si>
    <t>(715) 422-4042</t>
  </si>
  <si>
    <t>Seppo Parvi</t>
  </si>
  <si>
    <t>seppo.parvi@storaenso.com</t>
  </si>
  <si>
    <t>https://www.linkedin.com/in/seppo-parvi-70398543/</t>
  </si>
  <si>
    <t>Topsort</t>
  </si>
  <si>
    <t>Ad Exchange, Advertising Platforms, E-Commerce Platforms, Marketplace, Retail Technology</t>
  </si>
  <si>
    <t>Topsort provides AI-powered auction tools and infrastructure APIs to help brands build ad businesses without cookies or user tracking.</t>
  </si>
  <si>
    <t>topsort.com</t>
  </si>
  <si>
    <t>https://www.linkedin.com/company/topsort</t>
  </si>
  <si>
    <t>Moloco, Upload Ventures</t>
  </si>
  <si>
    <t>Regina Y.</t>
  </si>
  <si>
    <t>regina@topsort.com</t>
  </si>
  <si>
    <t>https://www.linkedin.com/in/reginazye/</t>
  </si>
  <si>
    <t>Partior</t>
  </si>
  <si>
    <t>Partior is a financial services company that transforms the market by offering payments clearing, settlement, and cross bordering services.</t>
  </si>
  <si>
    <t>partior.com</t>
  </si>
  <si>
    <t>https://www.linkedin.com/company/partior</t>
  </si>
  <si>
    <t>Peak XV Partners, Standard Chartered Bank</t>
  </si>
  <si>
    <t>Humphrey Valenbreder</t>
  </si>
  <si>
    <t>humphrey.valenbreder@partior.com</t>
  </si>
  <si>
    <t>https://www.linkedin.com/in/humphrey-valenbreder-972567/</t>
  </si>
  <si>
    <t>Lucid Green</t>
  </si>
  <si>
    <t>Blockchain, Logistics, Supply Chain Management</t>
  </si>
  <si>
    <t>Lucid Green enables the cannabis industry to communicate trust and transparency through a direct connection with the consumer.</t>
  </si>
  <si>
    <t>lucidgreen.io</t>
  </si>
  <si>
    <t>https://www.linkedin.com/company/lucid-green</t>
  </si>
  <si>
    <t>Gron Ventures</t>
  </si>
  <si>
    <t>Larry Levy</t>
  </si>
  <si>
    <t>larry@lucidgreen.io</t>
  </si>
  <si>
    <t>https://www.linkedin.com/in/jodange/</t>
  </si>
  <si>
    <t>Edward Jones</t>
  </si>
  <si>
    <t>Advice, Consulting, Finance, Financial Services, Insurance, Wealth Management</t>
  </si>
  <si>
    <t>Edward Jones provides personalized investment advisory, brokerage, and management services.</t>
  </si>
  <si>
    <t>edwardjones.com</t>
  </si>
  <si>
    <t>https://www.linkedin.com/company/edward-jones</t>
  </si>
  <si>
    <t>1-314-515-2000</t>
  </si>
  <si>
    <t>Edward Smith</t>
  </si>
  <si>
    <t>https://www.linkedin.com/in/edward-smith-30023b105/</t>
  </si>
  <si>
    <t>Vibrant Planet</t>
  </si>
  <si>
    <t>Cloud Data Services, Environmental Consulting, Information Technology</t>
  </si>
  <si>
    <t>Truckee, California, United States</t>
  </si>
  <si>
    <t>Vibrant Planet is a cloud-based technology platform that accelerates and improves collaborative forest restoration planning and monitoring.</t>
  </si>
  <si>
    <t>vibrantplanet.net</t>
  </si>
  <si>
    <t>https://www.linkedin.com/company/vibrant-planet</t>
  </si>
  <si>
    <t>530-208-9839</t>
  </si>
  <si>
    <t>Ecosystem Integrity Fund, Ecosystem Integrity Fund, Jeremy and Hannelore Grantham Environmental Trust, Grantham Foundation</t>
  </si>
  <si>
    <t>Allison Wolff</t>
  </si>
  <si>
    <t>allison@vibrantplanet.net</t>
  </si>
  <si>
    <t>https://www.linkedin.com/in/allisonclairwolff/</t>
  </si>
  <si>
    <t>Auramet</t>
  </si>
  <si>
    <t>Finance, Legal, Management, Marketing</t>
  </si>
  <si>
    <t>Finance, Mining, Precious Metals</t>
  </si>
  <si>
    <t>Teaneck, New Jersey, United States</t>
  </si>
  <si>
    <t>Auramet offers physical precious metals and non-physical base metal concentrate transactions.</t>
  </si>
  <si>
    <t>auramet.com</t>
  </si>
  <si>
    <t>https://www.linkedin.com/company/auramet-trading-llc/</t>
  </si>
  <si>
    <t>Macquarie Group</t>
  </si>
  <si>
    <t>James Verraster</t>
  </si>
  <si>
    <t>https://pitchbook.com/profiles/advisor/151292-62#preferences</t>
  </si>
  <si>
    <t>GalaxEye</t>
  </si>
  <si>
    <t>Satellite Communication, Space Travel</t>
  </si>
  <si>
    <t>GalaxEye enables businesses to make better Decisions &amp; perform operations efficiently via Space Technology.</t>
  </si>
  <si>
    <t>galaxeye.space</t>
  </si>
  <si>
    <t>https://www.linkedin.com/company/galaxeye/</t>
  </si>
  <si>
    <t>ideaForge, Google, Speciale Invest</t>
  </si>
  <si>
    <t>Suyash Singh</t>
  </si>
  <si>
    <t>suyash@galaxeye.space</t>
  </si>
  <si>
    <t>https://www.linkedin.com/in/suyashaoc/</t>
  </si>
  <si>
    <t>Medal</t>
  </si>
  <si>
    <t>Gaming, Online Games, Video Games, Video Streaming</t>
  </si>
  <si>
    <t>Naarden, Noord-Holland, The Netherlands</t>
  </si>
  <si>
    <t>Medal is a developer of a short-form gaming video clips platform to share digital game clips and highlights with gamers.</t>
  </si>
  <si>
    <t>medal.tv</t>
  </si>
  <si>
    <t>https://www.linkedin.com/company/medaltv/</t>
  </si>
  <si>
    <t>OMERS Ventures, Makers Fund, Horizons Ventures, Initial Capital</t>
  </si>
  <si>
    <t>Pim De Witte</t>
  </si>
  <si>
    <t>pim@medal.tv</t>
  </si>
  <si>
    <t>https://www.linkedin.com/in/pimdw/</t>
  </si>
  <si>
    <t>ltoboroff@luxurbanhotels.com</t>
  </si>
  <si>
    <t>Blue Bird Corporation</t>
  </si>
  <si>
    <t>Automotive, Consumer, Manufacturing</t>
  </si>
  <si>
    <t>Fort Valley, Georgia, United States</t>
  </si>
  <si>
    <t>Blue Bird offers a complete line of Type A, C and D school buses in a variety of options and configurations.</t>
  </si>
  <si>
    <t>blue-bird.com</t>
  </si>
  <si>
    <t>https://www.linkedin.com/company/blue-bird-corporation</t>
  </si>
  <si>
    <t>(478) 825-2021</t>
  </si>
  <si>
    <t>Britton Smith</t>
  </si>
  <si>
    <t>britton.smith@blue-bird.com</t>
  </si>
  <si>
    <t>https://www.linkedin.com/in/britton-d-smith/</t>
  </si>
  <si>
    <t>Clean Crop Technologies</t>
  </si>
  <si>
    <t>AgTech, CleanTech, Farming, Food Processing, Quality Assurance, Waste Management</t>
  </si>
  <si>
    <t>Holyoke, Massachusetts, United States</t>
  </si>
  <si>
    <t>Clean Crop Technologies specializes in advanced treatments for foods and seeds, effectively reducing mold, pathogens, and bacteria.</t>
  </si>
  <si>
    <t>cleancroptech.com</t>
  </si>
  <si>
    <t>https://www.linkedin.com/company/clean-crop-technologies</t>
  </si>
  <si>
    <t>Mass. Manufacturing Innovation Initiative, MassMutual Ventures, ReGen Ventures, Trailhead Capital, Prime Impact Fund</t>
  </si>
  <si>
    <t>Daniel White</t>
  </si>
  <si>
    <t>dwhite@cleancroptech.com</t>
  </si>
  <si>
    <t>https://www.linkedin.com/in/daniel-white-991b63a/</t>
  </si>
  <si>
    <t>SeaStar Medical</t>
  </si>
  <si>
    <t>SeaStar Medical is a commercial-stage medical device company that develops immunomodulating technologies.</t>
  </si>
  <si>
    <t>seastarmedical.com</t>
  </si>
  <si>
    <t>https://www.linkedin.com/company/seastarmed/</t>
  </si>
  <si>
    <t>Eric S.</t>
  </si>
  <si>
    <t>eric@seastarmed.com</t>
  </si>
  <si>
    <t>https://www.linkedin.com/in/ericschlorff/</t>
  </si>
  <si>
    <t>Light Wave</t>
  </si>
  <si>
    <t>Accounting, Analytics, Business Development, Dental, Marketing, Recruiting</t>
  </si>
  <si>
    <t>Woodbridge, Virginia, United States</t>
  </si>
  <si>
    <t>Light Wave Dental provides non-clinical management services for dental organizations.</t>
  </si>
  <si>
    <t>lightwavedental.com</t>
  </si>
  <si>
    <t>https://www.linkedin.com/company/lightwave-dental/</t>
  </si>
  <si>
    <t>+1 540 300 1598</t>
  </si>
  <si>
    <t>Lindsay Goldberg</t>
  </si>
  <si>
    <t>Justin Jory</t>
  </si>
  <si>
    <t>justin@lightwavedental.com</t>
  </si>
  <si>
    <t>https://www.linkedin.com/in/justin-jory-825baa3/</t>
  </si>
  <si>
    <t>Earned Wealth</t>
  </si>
  <si>
    <t>Advice, Financial Services, Online Portals</t>
  </si>
  <si>
    <t>Earned Wealth is a wealth management platform that provides personalized financial planning and investment strategies for doctors.</t>
  </si>
  <si>
    <t>earnedwealth.com</t>
  </si>
  <si>
    <t>https://www.linkedin.com/company/earnedwealth</t>
  </si>
  <si>
    <t>1 (914) 417-4556</t>
  </si>
  <si>
    <t>Silversmith Capital Partners, Summit Partners, Breyer Capital, Hudson Structured Capital Management</t>
  </si>
  <si>
    <t>John Clendening</t>
  </si>
  <si>
    <t>john@earnedwealth.com</t>
  </si>
  <si>
    <t>https://www.linkedin.com/in/johnclendening/</t>
  </si>
  <si>
    <t>Soda</t>
  </si>
  <si>
    <t>Analytics, Big Data, Business Intelligence, Cloud Data Services, Machine Learning, Software, Test and Measurement</t>
  </si>
  <si>
    <t>Data Quality for the Data Product Era</t>
  </si>
  <si>
    <t>soda.io</t>
  </si>
  <si>
    <t>https://www.linkedin.com/company/sodadata/</t>
  </si>
  <si>
    <t>Singular, Point Nine, Innoviris</t>
  </si>
  <si>
    <t>Maarten Masschelein</t>
  </si>
  <si>
    <t>maarten@soda.io</t>
  </si>
  <si>
    <t>https://www.linkedin.com/in/maartenm/</t>
  </si>
  <si>
    <t>Volumez</t>
  </si>
  <si>
    <t>Cloud Data Services, Cloud Storage, Data Storage</t>
  </si>
  <si>
    <t>Volumez is a cloud volume orchestrator that manages the data infrastructure by abstracting the complexity of data path orchestration.</t>
  </si>
  <si>
    <t>volumez.com</t>
  </si>
  <si>
    <t>https://www.linkedin.com/company/volumez</t>
  </si>
  <si>
    <t>833-215-3330</t>
  </si>
  <si>
    <t>Koch Disruptive Technologies, Intel Ignite</t>
  </si>
  <si>
    <t>Amir Faintuch</t>
  </si>
  <si>
    <t>amir@volumez.com</t>
  </si>
  <si>
    <t>https://www.linkedin.com/in/amir-faintuch-a5b0181/</t>
  </si>
  <si>
    <t>Mantle</t>
  </si>
  <si>
    <t>3D Printing, Industrial Manufacturing, Manufacturing, Mechanical Engineering</t>
  </si>
  <si>
    <t>Mantle is metal 3D printing company that has developed technology for precision metal components such as tooling.</t>
  </si>
  <si>
    <t>mantle3d.com</t>
  </si>
  <si>
    <t>https://www.linkedin.com/company/mantle3d</t>
  </si>
  <si>
    <t>415-655-3555</t>
  </si>
  <si>
    <t>Schooner Capital, Fine Structure Venture</t>
  </si>
  <si>
    <t>Ted Sorom</t>
  </si>
  <si>
    <t>ted@mantle3d.com</t>
  </si>
  <si>
    <t>https://www.linkedin.com/in/tsorom/</t>
  </si>
  <si>
    <t>The Bouqs Company</t>
  </si>
  <si>
    <t>Delivery, E-Commerce, Retail</t>
  </si>
  <si>
    <t>The Bouqs Company is a cut-to-order online flower delivery service.</t>
  </si>
  <si>
    <t>bouqs.com</t>
  </si>
  <si>
    <t>http://www.linkedin.com/company/the-bouqs-company</t>
  </si>
  <si>
    <t>CrowdOut Capital, Yamasa Co LTD, Aliment Capital, Partech, Azure Capital Partners</t>
  </si>
  <si>
    <t>John Tabis</t>
  </si>
  <si>
    <t>john@thebouqs.com</t>
  </si>
  <si>
    <t>https://www.linkedin.com/in/jtabis/</t>
  </si>
  <si>
    <t>Essential Properties</t>
  </si>
  <si>
    <t>Essential Properties acquires, owns and manages primarily single-tenant properties leased to middle-market companies.</t>
  </si>
  <si>
    <t>essentialproperties.com</t>
  </si>
  <si>
    <t>https://www.linkedin.com/company/essentialproperties.com/</t>
  </si>
  <si>
    <t>609.436.0619</t>
  </si>
  <si>
    <t>Peter M. Mavoides</t>
  </si>
  <si>
    <t>pmavoides@essentialproperties.com</t>
  </si>
  <si>
    <t>https://www.linkedin.com/in/peter-m-mavoides-b194695/</t>
  </si>
  <si>
    <t>Carbon Revolution</t>
  </si>
  <si>
    <t>Automotive, Industrial Engineering, Manufacturing</t>
  </si>
  <si>
    <t>Waurn Ponds, Victoria, Australia</t>
  </si>
  <si>
    <t>Carbon is an Australian-based advanced manufacturing company that designs, manufactures and markets single piece carbon fibre wheels.</t>
  </si>
  <si>
    <t>carbonrev.com</t>
  </si>
  <si>
    <t>https://www.linkedin.com/company/carbon-revolution</t>
  </si>
  <si>
    <t>OIC, PIUS, Modern Manufacturing Initiative</t>
  </si>
  <si>
    <t>Jake Dingle</t>
  </si>
  <si>
    <t>jake.dingle@carbonrev.com</t>
  </si>
  <si>
    <t>https://www.linkedin.com/in/jake-dingle-982a5253/</t>
  </si>
  <si>
    <t>Arkion</t>
  </si>
  <si>
    <t>Analytics, Artificial Intelligence (AI), Computer Vision, Infrastructure, Machine Learning, Power Grid, Predictive Analytics, Software</t>
  </si>
  <si>
    <t>Arkion provides accurate, scalable data, ensuring that your grid is robust and ready for the next century—and beyond.</t>
  </si>
  <si>
    <t>skyqraft.com</t>
  </si>
  <si>
    <t>https://www.linkedin.com/company/skyqraft/</t>
  </si>
  <si>
    <t>+46 70 417 46 10</t>
  </si>
  <si>
    <t>Subvenio Invest, Antler, Neptunia Invest, Subvenio Invest, Antler, European Space Agency Business Incubation Centre, Noordwijk</t>
  </si>
  <si>
    <t>Louise Gauffin</t>
  </si>
  <si>
    <t>louise.gauffin@skyqraft.com</t>
  </si>
  <si>
    <t>https://www.linkedin.com/in/louisegauffin/</t>
  </si>
  <si>
    <t>Vastu Housing Finance</t>
  </si>
  <si>
    <t>Engineering, Finance, Human Resources, Legal, Management, Operations, Sales</t>
  </si>
  <si>
    <t>Vastu Housing Finance Corporation Ltd is a Public Limited Company registered with National Housing Bank as a Housing Finance corporation.</t>
  </si>
  <si>
    <t>vastuhfc.com</t>
  </si>
  <si>
    <t>https://www.linkedin.com/company/vastu-housing-finance-corporation-ltd</t>
  </si>
  <si>
    <t>022 2499 9911</t>
  </si>
  <si>
    <t>TA Associates, Faering Capital, 360 ONE Asset, Creation Investments Capital Management, LLC, Norwest Venture Partners, Multiples</t>
  </si>
  <si>
    <t>Sandeep Menon</t>
  </si>
  <si>
    <t>sandeep@vastuhfc.com</t>
  </si>
  <si>
    <t>https://www.linkedin.com/in/sandeepmenon1/</t>
  </si>
  <si>
    <t>Advantia Health</t>
  </si>
  <si>
    <t>Health Care, Hospital, Wellness</t>
  </si>
  <si>
    <t>Advantia Health is dedicated to helping women manage their health and the health of their families.</t>
  </si>
  <si>
    <t>advantiahealth.com</t>
  </si>
  <si>
    <t>https://www.linkedin.com/company/advantia-health</t>
  </si>
  <si>
    <t>+1 202 315 5223</t>
  </si>
  <si>
    <t>Blue Mountain Capital Management, Deerfield</t>
  </si>
  <si>
    <t>Juan Vega</t>
  </si>
  <si>
    <t>juan.vega@advantiahealth.com</t>
  </si>
  <si>
    <t>https://www.linkedin.com/in/juan-vega-mba-b1537219/</t>
  </si>
  <si>
    <t>The Change Company</t>
  </si>
  <si>
    <t>Engineering, Legal, Management, Marketing, Operations, Pro Services</t>
  </si>
  <si>
    <t>Banking, Financial Exchanges, Financial Services, FinTech, Lending</t>
  </si>
  <si>
    <t>Anaheim, California, United States</t>
  </si>
  <si>
    <t>The Change Company provides digital banking and lending solutions.</t>
  </si>
  <si>
    <t>changellc.com</t>
  </si>
  <si>
    <t>https://www.linkedin.com/company/changecompany</t>
  </si>
  <si>
    <t>(323) 329-8323</t>
  </si>
  <si>
    <t>Carlos P. Salas</t>
  </si>
  <si>
    <t>carlos.salas@thechangecompany.com</t>
  </si>
  <si>
    <t>https://www.linkedin.com/in/carlos-p-salas-06170/</t>
  </si>
  <si>
    <t>Vee</t>
  </si>
  <si>
    <t>Apps, Human Resources, Mobile, Social Impact, Software</t>
  </si>
  <si>
    <t>We are creating a world where people are empowered by supporting the missions they love, while inspiring others to do the same.</t>
  </si>
  <si>
    <t>vee.com</t>
  </si>
  <si>
    <t>https://www.linkedin.com/company/veevolunteers/</t>
  </si>
  <si>
    <t>TLV Partners, State of Mind Ventures, Oryzn Capital</t>
  </si>
  <si>
    <t>May Piamenta</t>
  </si>
  <si>
    <t>may@vee.com</t>
  </si>
  <si>
    <t>https://www.linkedin.com/in/maypiamenta/</t>
  </si>
  <si>
    <t>Standard Bots</t>
  </si>
  <si>
    <t>Standard Bots makes hardware and software that push collaborative robotics forward.</t>
  </si>
  <si>
    <t>standardbots.com</t>
  </si>
  <si>
    <t>https://www.linkedin.com/company/standard-bots</t>
  </si>
  <si>
    <t>(888) 976-2687</t>
  </si>
  <si>
    <t>Evan Beard</t>
  </si>
  <si>
    <t>evan@standardbots.com</t>
  </si>
  <si>
    <t>https://www.linkedin.com/in/evanbeard/</t>
  </si>
  <si>
    <t>Kuva Systems</t>
  </si>
  <si>
    <t>Energy, Environmental Consulting, Industrial, Industrial Automation, Manufacturing, Oil and Gas</t>
  </si>
  <si>
    <t>Kuva Systems provides continuous emissions monitoring and quantification of methane and VOC across upstream oil &amp; gas operations.</t>
  </si>
  <si>
    <t>kuvasystems.com</t>
  </si>
  <si>
    <t>https://www.linkedin.com/company/kuvasystems</t>
  </si>
  <si>
    <t>+1 617 925 0480</t>
  </si>
  <si>
    <t>Prairies Economic Development Canada, Climate Innovation Capital, Dräger</t>
  </si>
  <si>
    <t>Stefan Bokämper</t>
  </si>
  <si>
    <t>sbokaemper@kuvasystems.com</t>
  </si>
  <si>
    <t>https://www.linkedin.com/in/stefan-bok%C3%A4mper-73b590/</t>
  </si>
  <si>
    <t>Hexagon Purus</t>
  </si>
  <si>
    <t>Ålesund, More og Romsdal, Norway</t>
  </si>
  <si>
    <t>Hexagon Purus enables zero emission mobility for a cleaner energy future.</t>
  </si>
  <si>
    <t>hexagonpurus.com</t>
  </si>
  <si>
    <t>https://www.linkedin.com/company/hexagon-purus/</t>
  </si>
  <si>
    <t>ARC, Hy24, Mitsui &amp; Co</t>
  </si>
  <si>
    <t>Morten Holum</t>
  </si>
  <si>
    <t>morten.holum@hexagonpurus.com</t>
  </si>
  <si>
    <t>https://www.linkedin.com/in/morten-holum-7a56403/</t>
  </si>
  <si>
    <t>TerraPay</t>
  </si>
  <si>
    <t>Engineering, Finance, Legal, Management, Operations, Sales</t>
  </si>
  <si>
    <t>TerraPay is a mobile-first payments service that allows anyone, anywhere, to send money to a mobile number instantly.</t>
  </si>
  <si>
    <t>terrapay.com</t>
  </si>
  <si>
    <t>https://www.linkedin.com/company/terrapay</t>
  </si>
  <si>
    <t>Visa, Symbiotics Group, Lendable, International Finance Corporation</t>
  </si>
  <si>
    <t>Marco Boldini</t>
  </si>
  <si>
    <t>marco.b@terrapay.com</t>
  </si>
  <si>
    <t>https://www.linkedin.com/in/profmarcoboldini/</t>
  </si>
  <si>
    <t>Shineco</t>
  </si>
  <si>
    <t>Agriculture, Alternative Medicine, Biotechnology, Health Care</t>
  </si>
  <si>
    <t>Jinling, Hunan, China</t>
  </si>
  <si>
    <t>Shineco is principally engaged in the production and distribution of Chinese herbal medicines.</t>
  </si>
  <si>
    <t>biosisi.com</t>
  </si>
  <si>
    <t>010-87227068</t>
  </si>
  <si>
    <t>Jennifer Zhan</t>
  </si>
  <si>
    <t>jennifer@shineco.tech</t>
  </si>
  <si>
    <t>https://www.biosisi.com/</t>
  </si>
  <si>
    <t>Peroptyx</t>
  </si>
  <si>
    <t>Artificial Intelligence (AI), Information Technology, Location Based Services, Machine Learning</t>
  </si>
  <si>
    <t>Castlebar, Mayo, Ireland</t>
  </si>
  <si>
    <t>Peroptyx is a provider of location-based machine learning (ML) training data and model evaluation solutions to global consumer tech brands.</t>
  </si>
  <si>
    <t>peroptyx.com</t>
  </si>
  <si>
    <t>https://www.linkedin.com/company/peroptyx/</t>
  </si>
  <si>
    <t>094 955 8155</t>
  </si>
  <si>
    <t>Delta Partners</t>
  </si>
  <si>
    <t>Paul Mcbride</t>
  </si>
  <si>
    <t>pmcbride@peroptyx.com</t>
  </si>
  <si>
    <t>https://www.linkedin.com/in/paulmcbridepublicprofile/</t>
  </si>
  <si>
    <t>Aspect Biosystems</t>
  </si>
  <si>
    <t>Biotech company developing bioprinted tissue therapeutics to transform how we treat disease.</t>
  </si>
  <si>
    <t>aspectbiosystems.com</t>
  </si>
  <si>
    <t>https://www.linkedin.com/company/aspect-biosystems</t>
  </si>
  <si>
    <t>604-263-0502</t>
  </si>
  <si>
    <t>Novo Nordisk, Pacific Economic Development Canada, Innovate BC, Radical Ventures, Western Innovation (WINN) Initiative, Genome British Columbia, Pangaea Ventures, National Research Council of Canada Industrial Research Assistance Program, entrepreneurship@UBC</t>
  </si>
  <si>
    <t>Tamer Mohamed</t>
  </si>
  <si>
    <t>tamer@aspectbiosystems.com</t>
  </si>
  <si>
    <t>https://www.linkedin.com/in/tamer-g-mohamed/</t>
  </si>
  <si>
    <t>858 Therapeutics</t>
  </si>
  <si>
    <t>858 Therapeutics is a stealth company specializing in the area of healthcare services, pharmaceutical, and biotechnology.</t>
  </si>
  <si>
    <t>8five8tx.com</t>
  </si>
  <si>
    <t>https://www.linkedin.com/company/858-therapeutics</t>
  </si>
  <si>
    <t>(858) 987-8380</t>
  </si>
  <si>
    <t>Versant Ventures</t>
  </si>
  <si>
    <t>Jeffrey Stafford</t>
  </si>
  <si>
    <t>jstafford@8five8tx.com</t>
  </si>
  <si>
    <t>https://www.linkedin.com/in/jeffrey-stafford-7b878010/</t>
  </si>
  <si>
    <t>Hero Software</t>
  </si>
  <si>
    <t>Hanover, Niedersachsen, Germany</t>
  </si>
  <si>
    <t>Hero Software offers cloud software solutions that help make office work more efficient than ever.</t>
  </si>
  <si>
    <t>hero-software.de</t>
  </si>
  <si>
    <t>https://www.linkedin.com/company/herosoftware-gmbh/</t>
  </si>
  <si>
    <t>+49 (0)511 - 330 900 65</t>
  </si>
  <si>
    <t>Eight Roads Ventures, Cusp Capital</t>
  </si>
  <si>
    <t>Michael Kessler</t>
  </si>
  <si>
    <t>michael.kessler@hero-software.de</t>
  </si>
  <si>
    <t>https://www.linkedin.com/in/michael-kessler-6201b7a0/</t>
  </si>
  <si>
    <t>Renee Cosmetics</t>
  </si>
  <si>
    <t>Human Resources, Marketing, Operations</t>
  </si>
  <si>
    <t>Renee Cosmetics is a makeup brand that offers cruelty-free cosmetics products for women.</t>
  </si>
  <si>
    <t>reneecosmetics.in</t>
  </si>
  <si>
    <t>https://www.linkedin.com/company/renee-cosmetics</t>
  </si>
  <si>
    <t>Edelweiss Financial Services, Evolvence India Fund, Evolvence India Fund, Mensa Brands, 9Unicorns Accelerator Fund, Equanimity Investments</t>
  </si>
  <si>
    <t>Ketan Jain</t>
  </si>
  <si>
    <t>ketan.jain@reneecosmetics.in</t>
  </si>
  <si>
    <t>https://www.linkedin.com/in/ketan-jain-709443a/</t>
  </si>
  <si>
    <t>Onyx Renewable Partners</t>
  </si>
  <si>
    <t>Engineering, Finance, Information Technology, Legal, Management, Marketing, Medical &amp; Science, Operations, Pro Services, Product</t>
  </si>
  <si>
    <t>Clean Energy, CleanTech, Energy, Energy Storage, Environmental Engineering, Finance, Renewable Energy, Solar, Sustainability</t>
  </si>
  <si>
    <t>Onyx is a national provider of clean energy and decarbonization solutions to businesses, real estate, schools and government agencies.</t>
  </si>
  <si>
    <t>onyxrenewables.com</t>
  </si>
  <si>
    <t>https://www.linkedin.com/company/onyx-renewable-partners/</t>
  </si>
  <si>
    <t>Investec, CIT Group</t>
  </si>
  <si>
    <t>Mary Beth Mandanas</t>
  </si>
  <si>
    <t>mbmandanas@onyxrenewables.com</t>
  </si>
  <si>
    <t>https://www.linkedin.com/in/mary-beth-mandanas-982727b1/</t>
  </si>
  <si>
    <t>Zegona</t>
  </si>
  <si>
    <t>Communications Infrastructure</t>
  </si>
  <si>
    <t>Zegona has been established to execute a ‘Buy-Fix-Sell’ strategy in the European TMT sector.</t>
  </si>
  <si>
    <t>zegona.com</t>
  </si>
  <si>
    <t>https://www.linkedin.com/company/zegona-communications-plc</t>
  </si>
  <si>
    <t>+44 20 7004 2700</t>
  </si>
  <si>
    <t>Eamonn O'Hare</t>
  </si>
  <si>
    <t>eamonn@zegona.com</t>
  </si>
  <si>
    <t>https://www.linkedin.com/in/eamonn-o-hare-39764392/</t>
  </si>
  <si>
    <t>MuniFin provides financing and risk management services.</t>
  </si>
  <si>
    <t>newmo</t>
  </si>
  <si>
    <t>Public Transportation, Service Industry, Transportation</t>
  </si>
  <si>
    <t>newmo delivers sustainable local public transportation.</t>
  </si>
  <si>
    <t>newmo.me</t>
  </si>
  <si>
    <t>Global Brain Corporation, Spiral Capital</t>
  </si>
  <si>
    <t>Naoki Aoyagi</t>
  </si>
  <si>
    <t>https://pitchbook.com/profiles/company/572458-60#research</t>
  </si>
  <si>
    <t>AIRS Medical</t>
  </si>
  <si>
    <t>Health Care, Medical, Medical Device, Software</t>
  </si>
  <si>
    <t>Doksansadong, Seoul-t'ukpyolsi, South Korea</t>
  </si>
  <si>
    <t>AIRS Medical is an MRI reconstruction software service provider.</t>
  </si>
  <si>
    <t>airsmed.com</t>
  </si>
  <si>
    <t>https://www.linkedin.com/company/airs-medical</t>
  </si>
  <si>
    <t>(82) 70 7777 3186</t>
  </si>
  <si>
    <t>BSK Investment, Shinyoung Securities, Hanwha Life, Q Capital Partners, Klim Ventures, Spring Camp</t>
  </si>
  <si>
    <t>Hye-Seong Lee</t>
  </si>
  <si>
    <t>lee.hyeseong@airsmed.com</t>
  </si>
  <si>
    <t>https://www.linkedin.com/in/hyeseonglee-airsmedical/</t>
  </si>
  <si>
    <t>Volcon</t>
  </si>
  <si>
    <t>Autonomous Vehicles, Electric Vehicle</t>
  </si>
  <si>
    <t>Volcon is an off-road power sports company that offers electric off-road vehicles.</t>
  </si>
  <si>
    <t>volcon.com</t>
  </si>
  <si>
    <t>https://www.linkedin.com/company/volcon-ev/</t>
  </si>
  <si>
    <t>(512) 400-4271</t>
  </si>
  <si>
    <t>Christian Okonsky</t>
  </si>
  <si>
    <t>c.okonsky@volcon.com</t>
  </si>
  <si>
    <t>https://www.linkedin.com/in/christian-okonsky-a288973/</t>
  </si>
  <si>
    <t>JigSpace</t>
  </si>
  <si>
    <t>3D Technology, Digital Marketing, EdTech, Industrial Engineering, Marketing, Mechanical Engineering, Software</t>
  </si>
  <si>
    <t>JigSpace enables anyone to create and share 3D and augmented reality presentations.</t>
  </si>
  <si>
    <t>jig.space</t>
  </si>
  <si>
    <t>https://www.linkedin.com/company/jigspace/</t>
  </si>
  <si>
    <t>Breakthrough Victoria, Investible, Rampersand, Vulpes Ventures, Investible, Rampersand</t>
  </si>
  <si>
    <t>Zac Duff</t>
  </si>
  <si>
    <t>zac@jig.space</t>
  </si>
  <si>
    <t>https://www.linkedin.com/in/zacduff/</t>
  </si>
  <si>
    <t>Crossject</t>
  </si>
  <si>
    <t>Dijon, Bourgogne, France</t>
  </si>
  <si>
    <t>Crossject specializes in manufacturing and marketing needleless drug self-injection.</t>
  </si>
  <si>
    <t>crossject.com</t>
  </si>
  <si>
    <t>https://www.linkedin.com/company/crossject</t>
  </si>
  <si>
    <t>+33 (0)3 80 54 98 50</t>
  </si>
  <si>
    <t>France 2030, Heights Capital Management</t>
  </si>
  <si>
    <t>Patrick Alexandre</t>
  </si>
  <si>
    <t>p.alexandre@crossject.com</t>
  </si>
  <si>
    <t>https://www.linkedin.com/in/patrick-alexandre-3832b025/</t>
  </si>
  <si>
    <t>Blackstone Group</t>
  </si>
  <si>
    <t>matt.sheehy@tallgrass.com</t>
  </si>
  <si>
    <t>Switchee</t>
  </si>
  <si>
    <t>Analytics, Consumer Electronics, Energy Efficiency, Internet, Internet of Things, Property Management, SaaS, Software</t>
  </si>
  <si>
    <t>Data analytics and IoT business serving large social landlords</t>
  </si>
  <si>
    <t>switchee.com</t>
  </si>
  <si>
    <t>https://www.linkedin.com/company/switchee-limited</t>
  </si>
  <si>
    <t>AXA Investment Managers, The Ingenious Group, Fair By Design Fund, Clearly Social Angels, Ian Nolan, Mustard Seed, Seedrs</t>
  </si>
  <si>
    <t>Tom Robins</t>
  </si>
  <si>
    <t>tom.robins@switchee.com</t>
  </si>
  <si>
    <t>https://www.linkedin.com/in/trobins01/</t>
  </si>
  <si>
    <t>Upper Hand</t>
  </si>
  <si>
    <t>Engineering, Information Technology, Marketing, Operations, Sales</t>
  </si>
  <si>
    <t>Fitness, Information Technology, Scheduling, Software, Sports, Training</t>
  </si>
  <si>
    <t>Upper Hand provides sports scheduling software for the sports and fitness industries.</t>
  </si>
  <si>
    <t>upperhand.com</t>
  </si>
  <si>
    <t>https://www.linkedin.com/company/upper-hand/</t>
  </si>
  <si>
    <t>+1 800 511 6236</t>
  </si>
  <si>
    <t>Park Ten Capital, Elevate Ventures, Don Courtney, Larry Sablosky, Steve Schneider</t>
  </si>
  <si>
    <t>Kevin Maccauley</t>
  </si>
  <si>
    <t>kevin@upperhand.com</t>
  </si>
  <si>
    <t>https://www.linkedin.com/in/kevinmaccauley/</t>
  </si>
  <si>
    <t>Buildots</t>
  </si>
  <si>
    <t>Engineering, Management, Medical &amp; Science, Operations, Pro Services, Product, Sales, Support</t>
  </si>
  <si>
    <t>Artificial Intelligence (AI), Construction, PropTech, Software</t>
  </si>
  <si>
    <t>Buildots specializes in transforming construction sites into a data-driven digital environment.</t>
  </si>
  <si>
    <t>buildots.com</t>
  </si>
  <si>
    <t>https://www.linkedin.com/company/buildots/</t>
  </si>
  <si>
    <t>Intel Capital, O.G. Venture Partners, Viola Growth, Lightspeed Venture Partners, TLV Partners</t>
  </si>
  <si>
    <t>Roy Danon</t>
  </si>
  <si>
    <t>roy.danon@buildots.com</t>
  </si>
  <si>
    <t>https://linkedin.com//in/roydanon</t>
  </si>
  <si>
    <t>Seismos</t>
  </si>
  <si>
    <t>Analytics, Energy, Oil and Gas, Real Time</t>
  </si>
  <si>
    <t>Seismos is a technology provider for the oil &amp; gas industry offering real-time, frac treatment and frac performance evaluation.</t>
  </si>
  <si>
    <t>seismos.com</t>
  </si>
  <si>
    <t>https://www.linkedin.com/company/seismos-inc</t>
  </si>
  <si>
    <t>1 512-903-4375</t>
  </si>
  <si>
    <t>Edison Partners, Quantum Energy Partners, Javelin Venture Partners</t>
  </si>
  <si>
    <t>Panos Adamopoulos</t>
  </si>
  <si>
    <t>panos@seismos.com</t>
  </si>
  <si>
    <t>https://www.linkedin.com/in/panosadamopoulos/</t>
  </si>
  <si>
    <t>Invert</t>
  </si>
  <si>
    <t>Application Performance Management, Data Management, SaaS</t>
  </si>
  <si>
    <t>Invert is a data analysis platform that offers bioprocess data.</t>
  </si>
  <si>
    <t>invertbio.com</t>
  </si>
  <si>
    <t>https://www.linkedin.com/company/invertinc</t>
  </si>
  <si>
    <t>Mads Ingwar</t>
  </si>
  <si>
    <t>mads@invertbio.com</t>
  </si>
  <si>
    <t>https://www.linkedin.com/in/madsingwar/</t>
  </si>
  <si>
    <t>Teknova</t>
  </si>
  <si>
    <t>Biotechnology, Chemical, Medical</t>
  </si>
  <si>
    <t>Teknova is a biotechnology company that offers DNA sequencing, clone testing and clone-based crop research services.</t>
  </si>
  <si>
    <t>teknova.com</t>
  </si>
  <si>
    <t>https://www.linkedin.com/company/teknovascience/</t>
  </si>
  <si>
    <t>1-866-787-5563</t>
  </si>
  <si>
    <t>Stephen Gunstream</t>
  </si>
  <si>
    <t>https://www.linkedin.com/in/stephen-gunstream-21443710/</t>
  </si>
  <si>
    <t>Adona Medical</t>
  </si>
  <si>
    <t>Adona Medical is a privately held portfolio company of Shifamed that innovates interventional approaches for heart failure.</t>
  </si>
  <si>
    <t>adonamed.com</t>
  </si>
  <si>
    <t>https://www.linkedin.com/company/adona-medical</t>
  </si>
  <si>
    <t>Cormorant Asset Management, TCP Health Ventures, Cormorant Asset Management, The Capital Partnership, Cormorant Asset Management</t>
  </si>
  <si>
    <t>Brian Fahey</t>
  </si>
  <si>
    <t>brian@adonamed.com</t>
  </si>
  <si>
    <t>https://www.linkedin.com/in/brian-fahey-7251a34/</t>
  </si>
  <si>
    <t>Hala Mobility</t>
  </si>
  <si>
    <t>Rental, Ride Sharing, Transportation</t>
  </si>
  <si>
    <t>Hala Mobility is a multi-modal ride sharing platform.</t>
  </si>
  <si>
    <t>halamobility.in</t>
  </si>
  <si>
    <t>https://www.linkedin.com/company/hala-mobility</t>
  </si>
  <si>
    <t>+91 8340088880</t>
  </si>
  <si>
    <t>Maruti Suzuki Mail powered by GHV Accelerator, Magnifiq Securities</t>
  </si>
  <si>
    <t>Srikanth Reddy</t>
  </si>
  <si>
    <t>shree@halamobility.in</t>
  </si>
  <si>
    <t>https://www.linkedin.com/in/kalakondasrikanth/</t>
  </si>
  <si>
    <t>WELL Health Technologies</t>
  </si>
  <si>
    <t>Fitness, Health Care, Personal Health, Wellness</t>
  </si>
  <si>
    <t>WELL Health is a healthcare technology company empowering providers across North America with innovative digital tools and services.</t>
  </si>
  <si>
    <t>wellnesslifestylesinc.com</t>
  </si>
  <si>
    <t>https://www.linkedin.com/company/wellhealthtechnologiescorp</t>
  </si>
  <si>
    <t>604 628 7266</t>
  </si>
  <si>
    <t>Digital Technology Supercluster, JP Morgan Chase</t>
  </si>
  <si>
    <t>Hamed Shahbazi</t>
  </si>
  <si>
    <t>hamed.shahbazi@well.company</t>
  </si>
  <si>
    <t>https://www.linkedin.com/in/hamedshahbazi/</t>
  </si>
  <si>
    <t>ProofPilot</t>
  </si>
  <si>
    <t>Brand Marketing, Clinical Trials, Fitness, Health Care, Market Research</t>
  </si>
  <si>
    <t>ProofPilot is a research company that specializes in the fields of public health, research, behavioral health, and market research.</t>
  </si>
  <si>
    <t>proofpilot.com</t>
  </si>
  <si>
    <t>http://www.linkedin.com/company/proofpilot</t>
  </si>
  <si>
    <t>888-870-4189</t>
  </si>
  <si>
    <t>Sopris Capital Associates, Mitsui &amp; Co.</t>
  </si>
  <si>
    <t>Chris Venezia</t>
  </si>
  <si>
    <t>chris@proofpilot.com</t>
  </si>
  <si>
    <t>https://www.linkedin.com/in/christophervenezia/</t>
  </si>
  <si>
    <t>Immuneel Therapeutics</t>
  </si>
  <si>
    <t>Health Care, Medical Device, Therapeutics</t>
  </si>
  <si>
    <t>Immuneel Therapeutics is a biotechnology startup that focuses on cell therapy and personalized immunotherapy for patients.</t>
  </si>
  <si>
    <t>immuneel.com</t>
  </si>
  <si>
    <t>https://www.linkedin.com/company/immuneel-therapeutics-private-limited</t>
  </si>
  <si>
    <t>Taiba Healthcare, Eight Roads Ventures, F-Prime Capital, True North</t>
  </si>
  <si>
    <t>Kush Parmar</t>
  </si>
  <si>
    <t>https://www.linkedin.com/in/kush-parmar-m-d-ph-d-5165582/</t>
  </si>
  <si>
    <t>zLinq</t>
  </si>
  <si>
    <t>Human Resources, Management, Medical &amp; Science, Pro Services, Sales, Support</t>
  </si>
  <si>
    <t>Information and Communications Technology (ICT), Information Technology, Telecommunications</t>
  </si>
  <si>
    <t>zLinq is a company that offers strategic communications management services.</t>
  </si>
  <si>
    <t>getzlinq.com</t>
  </si>
  <si>
    <t>https://www.linkedin.com/company/zlinq</t>
  </si>
  <si>
    <t>720 845 5805</t>
  </si>
  <si>
    <t>McCarthy Capital</t>
  </si>
  <si>
    <t>Tatiana Finkelsteyn</t>
  </si>
  <si>
    <t>tatianaf@getzlinq.com</t>
  </si>
  <si>
    <t>https://www.linkedin.com/in/tatianafinkelsteyn/</t>
  </si>
  <si>
    <t>Nagish</t>
  </si>
  <si>
    <t>Software, Telecommunications</t>
  </si>
  <si>
    <t>Nagish makes communication more accessible.</t>
  </si>
  <si>
    <t>nagish.com</t>
  </si>
  <si>
    <t>https://www.linkedin.com/company/nagish/</t>
  </si>
  <si>
    <t>Canaan Partners, Techstars</t>
  </si>
  <si>
    <t>Tomer Aharoni</t>
  </si>
  <si>
    <t>tomer@nagish.com</t>
  </si>
  <si>
    <t>https://www.linkedin.com/in/tomeraharoni/</t>
  </si>
  <si>
    <t>Saltworks Technologies</t>
  </si>
  <si>
    <t>Industrial Manufacturing, Machinery Manufacturing, Water, Water Purification</t>
  </si>
  <si>
    <t>Provider of advanced water treatment technology and solutions.</t>
  </si>
  <si>
    <t>saltworkstech.com</t>
  </si>
  <si>
    <t>https://www.linkedin.com/company/saltworkstech</t>
  </si>
  <si>
    <t>+1 604 628 6508</t>
  </si>
  <si>
    <t>Natural Resources Canada, Pacific Economic Development Canada, Sustainable Development Technology Canada, BP Ventures, ConocoPhillips, British Columbia Innovative Clean Energy Fund, Cenovus Energy</t>
  </si>
  <si>
    <t>Benjamin Sparrow</t>
  </si>
  <si>
    <t>benjamin.sparrow@saltworkstech.com</t>
  </si>
  <si>
    <t>https://www.linkedin.com/in/benjamin-sparrow-43aa90/</t>
  </si>
  <si>
    <t>Exein</t>
  </si>
  <si>
    <t>Cyber Security, Information Technology, Internet of Things, Network Security, Software</t>
  </si>
  <si>
    <t>Exein is a firmware-focused cybersecurity startup that develops an open-source IoT security framework.</t>
  </si>
  <si>
    <t>exein.io</t>
  </si>
  <si>
    <t>https://www.linkedin.com/company/exein</t>
  </si>
  <si>
    <t>33N Ventures, eCAPITAL ENTREPRENEURIAL PARTNERS, Future Industry Ventures, Redstone, United Ventures</t>
  </si>
  <si>
    <t>Gianni Cuozzo</t>
  </si>
  <si>
    <t>gianni@exein.io</t>
  </si>
  <si>
    <t>https://www.linkedin.com/in/gianni-cuozzo-48a39031/</t>
  </si>
  <si>
    <t>Cumulus Neuroscience</t>
  </si>
  <si>
    <t>Cumulus Neuroscience has created a next-generation integrated physiological and digital biomarker platform.</t>
  </si>
  <si>
    <t>cumulusneuro.com</t>
  </si>
  <si>
    <t>https://www.linkedin.com/company/cumulusneuroscience</t>
  </si>
  <si>
    <t>+44 (0)28 9264 6600</t>
  </si>
  <si>
    <t>Innovate UK, Dementia Discovery Fund</t>
  </si>
  <si>
    <t>Brian Murphy</t>
  </si>
  <si>
    <t>brian@cumulusneuro.com</t>
  </si>
  <si>
    <t>https://www.linkedin.com/in/brianemurphy/</t>
  </si>
  <si>
    <t>Dynelectro</t>
  </si>
  <si>
    <t>Fuel, GreenTech, Renewable Energy</t>
  </si>
  <si>
    <t>Dynelectro is a green energy technology company that focuses on reducing CO2 emissions by transforming fossil fuels into green fuels.</t>
  </si>
  <si>
    <t>dynelectro.dk</t>
  </si>
  <si>
    <t>https://www.linkedin.com/company/dynelectro</t>
  </si>
  <si>
    <t>+45 21 32 79 32</t>
  </si>
  <si>
    <t>Export and Investment Fund, European Innovation Council, Yara Growth Ventures</t>
  </si>
  <si>
    <t>Sune Lilbaek</t>
  </si>
  <si>
    <t>sune@dynelectro.dk</t>
  </si>
  <si>
    <t>https://www.linkedin.com/in/sunelilbaek/</t>
  </si>
  <si>
    <t>Watco Companies</t>
  </si>
  <si>
    <t>Customer Service, Logistics, Transportation, Warehousing</t>
  </si>
  <si>
    <t>Pittsburg, Kansas, United States</t>
  </si>
  <si>
    <t>Watco Companies is a transportation company.</t>
  </si>
  <si>
    <t>watco.com</t>
  </si>
  <si>
    <t>https://www.linkedin.com/company/watcocompanies/</t>
  </si>
  <si>
    <t>+1 620 231 0812</t>
  </si>
  <si>
    <t>Dan Smith</t>
  </si>
  <si>
    <t>dan.smith@watco.com</t>
  </si>
  <si>
    <t>https://www.linkedin.com/in/dan-smith-520a4330/</t>
  </si>
  <si>
    <t>SharpRank</t>
  </si>
  <si>
    <t>Analytics, Big Data, Fantasy Sports</t>
  </si>
  <si>
    <t>Lutherville Timonium, Maryland, United States</t>
  </si>
  <si>
    <t>SharpRank provides an independent, cross-sport performance ranking system for professional sports gamblers.</t>
  </si>
  <si>
    <t>sharprank.com</t>
  </si>
  <si>
    <t>https://www.linkedin.com/company/sharprank</t>
  </si>
  <si>
    <t>301-296-3880</t>
  </si>
  <si>
    <t>Christopher Adams</t>
  </si>
  <si>
    <t>chris@sharprank.com</t>
  </si>
  <si>
    <t>https://www.linkedin.com/in/adams-christopher/</t>
  </si>
  <si>
    <t>Callinex Mines</t>
  </si>
  <si>
    <t>Callinex Mines is the exploration properties of Callinan Mines were spun off into a new company, Callinex.</t>
  </si>
  <si>
    <t>callinex.ca</t>
  </si>
  <si>
    <t>https://www.linkedin.com/company/callinex-mines-inc-</t>
  </si>
  <si>
    <t>604.605.0885</t>
  </si>
  <si>
    <t>The Manitoba Mineral Development Fund</t>
  </si>
  <si>
    <t>Max Porterfield</t>
  </si>
  <si>
    <t>max@callinex.ca</t>
  </si>
  <si>
    <t>https://www.linkedin.com/in/max-porterfield-0b8a368/</t>
  </si>
  <si>
    <t>RTX Holdings</t>
  </si>
  <si>
    <t>Finance, FinTech, Trading Platform</t>
  </si>
  <si>
    <t>RTX Holdings is a global interest rate swaps and options electronic marketplace for derivatives dealers and other ECPs.</t>
  </si>
  <si>
    <t>rtxfintech.com</t>
  </si>
  <si>
    <t>917-694-4850</t>
  </si>
  <si>
    <t>Chris Jonn</t>
  </si>
  <si>
    <t>https://pitchbook.com/profiles/company/523045-90#comparisons</t>
  </si>
  <si>
    <t>Shalion</t>
  </si>
  <si>
    <t>Analytics, E-Commerce, E-Commerce Platforms, Information Technology</t>
  </si>
  <si>
    <t>Shalion develops revolutionary eRetail Data Solutions that power eCommerce growth for global brands.</t>
  </si>
  <si>
    <t>shalion.com</t>
  </si>
  <si>
    <t>https://www.linkedin.com/company/shalion/</t>
  </si>
  <si>
    <t>Seaya</t>
  </si>
  <si>
    <t>Germán Loewe</t>
  </si>
  <si>
    <t>gloewe@shalion.com</t>
  </si>
  <si>
    <t>https://www.linkedin.com/in/germ%C3%A1n-loewe-2662231/</t>
  </si>
  <si>
    <t>Onconetix</t>
  </si>
  <si>
    <t>Management, Pro Services, Product</t>
  </si>
  <si>
    <t>Onconetix is a biotechnology company that focuses on research and development of universal flu vaccines.</t>
  </si>
  <si>
    <t>onconetix.com</t>
  </si>
  <si>
    <t>https://www.linkedin.com/company/blue-water-biotech-inc/</t>
  </si>
  <si>
    <t>(513) 620-4101</t>
  </si>
  <si>
    <t>CincyTech</t>
  </si>
  <si>
    <t>Ralph Schiess</t>
  </si>
  <si>
    <t>https://pitchbook.com/profiles/company/265833-46#research</t>
  </si>
  <si>
    <t>RiseKit</t>
  </si>
  <si>
    <t>Big Data, Database, Predictive Analytics, Recruiting, Social Entrepreneurship, Social Impact, Social Network</t>
  </si>
  <si>
    <t>RiseKit connects un(der)employed job candidates to careers, training, and resources while providing analytics for employers and grantmakers.</t>
  </si>
  <si>
    <t>risekit.co</t>
  </si>
  <si>
    <t>https://www.linkedin.com/company/rise-kit/</t>
  </si>
  <si>
    <t>1 312-500-4885</t>
  </si>
  <si>
    <t>Bill &amp; Melinda Gates Foundation, Prota Ventures, Ryan Daube, Scott Kallick, Stand Together Ventures Lab, VerteOZ, Stand Together Foundation, VentureOut, Sylvie Légère</t>
  </si>
  <si>
    <t>Josh Glantz</t>
  </si>
  <si>
    <t>josh@risekit.co</t>
  </si>
  <si>
    <t>https://www.linkedin.com/in/joshglantz/</t>
  </si>
  <si>
    <t>3Daughters</t>
  </si>
  <si>
    <t>Health Care, Women's</t>
  </si>
  <si>
    <t>3Daughters is a women’s healthcare company developing a new evolutionary intrauterine device (IUD) for contraception.</t>
  </si>
  <si>
    <t>3daughtershealth.com</t>
  </si>
  <si>
    <t>https://www.linkedin.com/company/3daughters/</t>
  </si>
  <si>
    <t>Thairm Bio</t>
  </si>
  <si>
    <t>Mary Beth Cicero</t>
  </si>
  <si>
    <t>mbcicero@3daughtershealth.com</t>
  </si>
  <si>
    <t>https://www.linkedin.com/in/mary-beth-cicero-2209323/</t>
  </si>
  <si>
    <t>https://www.ukogplc.com/page.php?pID=47#:~:text=Stephen%20Sanderson%0AChief%20Executive</t>
  </si>
  <si>
    <t>HepaRegeniX</t>
  </si>
  <si>
    <t>Ulm, Baden-Wurttemberg, Germany</t>
  </si>
  <si>
    <t>HepaRegeniX is developing drugs for treating acute and chronic liver diseases.</t>
  </si>
  <si>
    <t>heparegenix.com</t>
  </si>
  <si>
    <t>https://www.linkedin.com/company/heparegenix-gmbh</t>
  </si>
  <si>
    <t>+49 731 2650428</t>
  </si>
  <si>
    <t>Vesalius Biocapital Partners, Boehringer Ingelheim Venture Fund, Novo Holdings</t>
  </si>
  <si>
    <t>Wolfgang Albrecht</t>
  </si>
  <si>
    <t>w.albrecht@heparegenix.com</t>
  </si>
  <si>
    <t>https://pitchbook.com/profiles/company/168351-40#patents</t>
  </si>
  <si>
    <t>Sports Digitale</t>
  </si>
  <si>
    <t>Broadcasting, Media and Entertainment, Sports</t>
  </si>
  <si>
    <t>Sports Digitale is a sports media company.</t>
  </si>
  <si>
    <t>youtube.com</t>
  </si>
  <si>
    <t>https://www.linkedin.com/company/sportsdigitale/mycompany</t>
  </si>
  <si>
    <t>Kerim Kotan</t>
  </si>
  <si>
    <t>Murat Zorlu</t>
  </si>
  <si>
    <t>https://pitchbook.com/profiles/company/608428-72#funding</t>
  </si>
  <si>
    <t>Packworks</t>
  </si>
  <si>
    <t>Fast-Moving Consumer Goods, FinTech, Retail, Software</t>
  </si>
  <si>
    <t>Packworks is to help millions of micro-entreps in the ASEAN grow their business by providing them with tools, insights, and access.</t>
  </si>
  <si>
    <t>packworks.io</t>
  </si>
  <si>
    <t>https://ph.linkedin.com/company/thepackworks</t>
  </si>
  <si>
    <t>DOST PCIEERD - Startup Grant, CVC Capital Partners, FAST Group, Techstars</t>
  </si>
  <si>
    <t>Hubert Yap</t>
  </si>
  <si>
    <t>hubert@packworks.io</t>
  </si>
  <si>
    <t>https://www.linkedin.com/in/hubert-yap-9b613589/</t>
  </si>
  <si>
    <t>Orlance</t>
  </si>
  <si>
    <t>Therapeutics</t>
  </si>
  <si>
    <t>Orlance provides more effective therapeutic and preventive vaccines for a wide spectrum of viral targets.</t>
  </si>
  <si>
    <t>orlance.com</t>
  </si>
  <si>
    <t>206-792-5069</t>
  </si>
  <si>
    <t>Kristyn Aalto</t>
  </si>
  <si>
    <t>kaalto@orlance.com</t>
  </si>
  <si>
    <t>https://www.terrapinn.com/conference/world-vaccine-immunotherapy-congress-west-coast/speaker-kristyn-AALTO.stm#:~:text=Kristyn%20Aalto%20%7C%20Chief%20Executive%20Officer&amp;text=Kristyn%20Aalto%2C%20Orlance%20CEO%2C%20founded,Seattle%2Dbased%20Orlance%2C%20Inc.</t>
  </si>
  <si>
    <t>Guident</t>
  </si>
  <si>
    <t>Analytics, Automotive, Business Development, Software</t>
  </si>
  <si>
    <t>Guident is a software solutions are protected by seven patents.</t>
  </si>
  <si>
    <t>guident.co</t>
  </si>
  <si>
    <t>https://www.linkedin.com/company/guident-ltd/</t>
  </si>
  <si>
    <t>+1 888 414 4314</t>
  </si>
  <si>
    <t>Space Florida-Israel Innovation Partnership Program, Space Florida</t>
  </si>
  <si>
    <t>Harald Braun</t>
  </si>
  <si>
    <t>hbraun@guident.co</t>
  </si>
  <si>
    <t>https://guident.com/meet-the-team/harald-braun/</t>
  </si>
  <si>
    <t>Timbuckdo Innovations</t>
  </si>
  <si>
    <t>Apps, College Recruiting, Human Resources, Online Portals, Recruiting, Social Shopping</t>
  </si>
  <si>
    <t>TimbuckDo is a first of its kind social commerce platform built to promote student gig workforce.</t>
  </si>
  <si>
    <t>timbuckdo.com</t>
  </si>
  <si>
    <t>https://www.linkedin.com/company/timbuckdo/</t>
  </si>
  <si>
    <t>+91 8618590847</t>
  </si>
  <si>
    <t>Morton Meyerson, Nandkishore (Andy) Kalambi</t>
  </si>
  <si>
    <t>Mythri Kumar</t>
  </si>
  <si>
    <t>mythri@timbuckdo.com</t>
  </si>
  <si>
    <t>https://www.linkedin.com/in/mythri-kumar-hk/</t>
  </si>
  <si>
    <t>OSY Group</t>
  </si>
  <si>
    <t>Agriculture, Business Development, Consulting, Food Processing, Information Technology, Personal Care and Hygiene</t>
  </si>
  <si>
    <t>OSY Group, where sustainability and technology meet.</t>
  </si>
  <si>
    <t>osy-group.com</t>
  </si>
  <si>
    <t>https://www.linkedin.com/company/osy-group/about</t>
  </si>
  <si>
    <t>03300 577148</t>
  </si>
  <si>
    <t>Marc Braterman</t>
  </si>
  <si>
    <t>marc@osy-group.com</t>
  </si>
  <si>
    <t>https://www.linkedin.com/in/marc-braterman-1049603b/</t>
  </si>
  <si>
    <t>Cognyte</t>
  </si>
  <si>
    <t>Computer, Cyber Security, National Security, Software</t>
  </si>
  <si>
    <t>Cognyte offers analytics software for government &amp; enterprise that prevent threats to personal safety, business continuity &amp; cyber security.</t>
  </si>
  <si>
    <t>cognyte.com</t>
  </si>
  <si>
    <t>https://www.linkedin.com/company/cognyte</t>
  </si>
  <si>
    <t>Elad Sharon</t>
  </si>
  <si>
    <t>elad.sharon@cognyte.com</t>
  </si>
  <si>
    <t>https://www.linkedin.com/in/eladsharon/</t>
  </si>
  <si>
    <t>Snaptag</t>
  </si>
  <si>
    <t>Snaptag is a developer of an invisible watermark technology intended for image data engine processing.</t>
  </si>
  <si>
    <t>snaptag.co.kr</t>
  </si>
  <si>
    <t>+82 031 781 4350</t>
  </si>
  <si>
    <t>Min Kyung-Woong</t>
  </si>
  <si>
    <t>https://snaptag.co.kr/en</t>
  </si>
  <si>
    <t>Indivior</t>
  </si>
  <si>
    <t>Addiction Treatment, Biotechnology, Communities, Health Care, Pharmaceutical, Social</t>
  </si>
  <si>
    <t>Indivior is a specialty pharmaceuticals business.</t>
  </si>
  <si>
    <t>indivior.com</t>
  </si>
  <si>
    <t>https://www.linkedin.com/company/indivior</t>
  </si>
  <si>
    <t>+44 20 7531 7800</t>
  </si>
  <si>
    <t>Mark Crossley</t>
  </si>
  <si>
    <t>mark.crossley@indivior.com</t>
  </si>
  <si>
    <t>https://www.linkedin.com/in/mark-crossley-60b564a/</t>
  </si>
  <si>
    <t>First Nordic Metals</t>
  </si>
  <si>
    <t>First Nordic's flagship project is the Barsele gold mine, which is a joint venture with senior gold producer Agnico Eagle Mines</t>
  </si>
  <si>
    <t>fnmetals.com</t>
  </si>
  <si>
    <t>1-855-465-3575</t>
  </si>
  <si>
    <t>Taj Singh</t>
  </si>
  <si>
    <t>taj@fnmetals.com</t>
  </si>
  <si>
    <t>https://fnmetals.com/about/board-management/</t>
  </si>
  <si>
    <t>Global Self Storage</t>
  </si>
  <si>
    <t>Location Based Services, Rental, Search Engine</t>
  </si>
  <si>
    <t>Coatesville, Pennsylvania, United States</t>
  </si>
  <si>
    <t>Global Self Storage, Inc. is a self-administered and self-managed REIT focused on the ownership</t>
  </si>
  <si>
    <t>globalselfstorage.us</t>
  </si>
  <si>
    <t>https://www.linkedin.com/company/global-self-storage/</t>
  </si>
  <si>
    <t>(844)440-4545</t>
  </si>
  <si>
    <t>Huntington National Bank</t>
  </si>
  <si>
    <t>Mark Winmill</t>
  </si>
  <si>
    <t>mwinmill@globalselfstorage.us</t>
  </si>
  <si>
    <t>https://www.linkedin.com/in/mark-winmill-b0888b2b/</t>
  </si>
  <si>
    <t>Caplena</t>
  </si>
  <si>
    <t>Analytics, Artificial Intelligence (AI), Information Technology, Machine Learning, Market Research, Text Analytics</t>
  </si>
  <si>
    <t>Caplena.com - The Fastest Way To Get Valuable Insights Out Of Open-Ended Customer Feedback</t>
  </si>
  <si>
    <t>caplena.com</t>
  </si>
  <si>
    <t>https://www.linkedin.com/company/caplena/</t>
  </si>
  <si>
    <t>+41 43 508 51 00</t>
  </si>
  <si>
    <t>Inveready, Venture Kick</t>
  </si>
  <si>
    <t>Maurice Gonzenbach</t>
  </si>
  <si>
    <t>maurice@caplena.com</t>
  </si>
  <si>
    <t>https://www.linkedin.com/in/mauricegonzenbach/</t>
  </si>
  <si>
    <t>Pantheon AI</t>
  </si>
  <si>
    <t>Pantheon AI is a technology company.</t>
  </si>
  <si>
    <t>https://www.linkedin.com/company/pantheon-artificial-intelligence/</t>
  </si>
  <si>
    <t>EveoAI</t>
  </si>
  <si>
    <t>Artificial Intelligence (AI), Machine Learning, SaaS, Software</t>
  </si>
  <si>
    <t>A novel approach to managing fashion, style, personality, and reputation through Generative AI.</t>
  </si>
  <si>
    <t>eveo.in</t>
  </si>
  <si>
    <t>https://www.linkedin.com/company/eveoai/</t>
  </si>
  <si>
    <t>022 69718653</t>
  </si>
  <si>
    <t>Department of Science and Technology</t>
  </si>
  <si>
    <t>Sachin Sutariya</t>
  </si>
  <si>
    <t>sachin@eveo.in</t>
  </si>
  <si>
    <t>https://www.linkedin.com/in/hellosachin/</t>
  </si>
  <si>
    <t>team.blue</t>
  </si>
  <si>
    <t>Information Technology, Internet, Web Hosting</t>
  </si>
  <si>
    <t>Gent, Oost-Vlaanderen, Belgium</t>
  </si>
  <si>
    <t>team.blue is a online enabler that helps local entrepreneurs to grow their business. It provides hosting and cloud solutions.</t>
  </si>
  <si>
    <t>https://www.linkedin.com/company/teamblue</t>
  </si>
  <si>
    <t>Canada Pension Plan Investment Board</t>
  </si>
  <si>
    <t>Jonas Dhaenens</t>
  </si>
  <si>
    <t>jonas.dhaenens@team.blue</t>
  </si>
  <si>
    <t>https://www.linkedin.com/in/jonasdhaenens/</t>
  </si>
  <si>
    <t>HUI</t>
  </si>
  <si>
    <t>Blockchain, Enterprise Resource Planning (ERP), Information Technology, SaaS, Software</t>
  </si>
  <si>
    <t>Pescara, Abruzzi, Italy</t>
  </si>
  <si>
    <t>HUI is the first SaaS/Cloud platform that allows you to manage all the processes and business units of your company.</t>
  </si>
  <si>
    <t>world.hui.land</t>
  </si>
  <si>
    <t>https://www.linkedin.com/company/hui-land/?viewAsMember=true</t>
  </si>
  <si>
    <t>Nimbus Capital, Enry's Island SpA</t>
  </si>
  <si>
    <t>Oakwood Lending</t>
  </si>
  <si>
    <t>Finance, Financial Services, Residential, Service Industry</t>
  </si>
  <si>
    <t>Oakwood Lending operates as a residential property lender.</t>
  </si>
  <si>
    <t>oakwoodlending.com</t>
  </si>
  <si>
    <t>https://www.linkedin.com/company/oakwood-lending/</t>
  </si>
  <si>
    <t>919-421-4988</t>
  </si>
  <si>
    <t>Adam Schneider</t>
  </si>
  <si>
    <t>adam@oakwoodlending.com</t>
  </si>
  <si>
    <t>https://pitchbook.com/profiles/company/303154-75#overview</t>
  </si>
  <si>
    <t>Jugyah</t>
  </si>
  <si>
    <t>Marketplace, Property Management, Real Estate</t>
  </si>
  <si>
    <t>India's only fin-tech powered, end to end, digital home rental platform.</t>
  </si>
  <si>
    <t>jugyah.com</t>
  </si>
  <si>
    <t>https://in.linkedin.com/company/jugyah</t>
  </si>
  <si>
    <t>Godrej Properties, QED Investors, White Venture Capital</t>
  </si>
  <si>
    <t>Arshad Balwa</t>
  </si>
  <si>
    <t>abalwa@jugyah.com</t>
  </si>
  <si>
    <t>https://www.linkedin.com/in/arshadbalwa/</t>
  </si>
  <si>
    <t>Onilia Capital Partners</t>
  </si>
  <si>
    <t>Luxury Australian real estate acquisitions and property development</t>
  </si>
  <si>
    <t>oniliacapitalpartners.com</t>
  </si>
  <si>
    <t>https://www.linkedin.com/company/oniliacapitalpartners/about/?viewAsMember=true</t>
  </si>
  <si>
    <t>Mel O'Nilia Nou</t>
  </si>
  <si>
    <t>https://www.crunchbase.com/organization/onilia-capital-partners-ecc4/people</t>
  </si>
  <si>
    <t>Medical Council Of Canada</t>
  </si>
  <si>
    <t>Education, Health Care, Medical, Skill Assessment</t>
  </si>
  <si>
    <t>Medical Council of Canada (MCC) is a platform that strives to provide the best medical care through excellent physician assessment.</t>
  </si>
  <si>
    <t>mcc.ca</t>
  </si>
  <si>
    <t>https://www.linkedin.com/company/medical-council-of-canada/</t>
  </si>
  <si>
    <t>+1 613-521-6012</t>
  </si>
  <si>
    <t>Viren Naik</t>
  </si>
  <si>
    <t>dr.naik@mcc.ca</t>
  </si>
  <si>
    <t>https://www.linkedin.com/in/drvirennaik/</t>
  </si>
  <si>
    <t>Aprio</t>
  </si>
  <si>
    <t>Accounting, Financial Services</t>
  </si>
  <si>
    <t>Aprio is a premier business advisory and certified public accounting firm that advises clients and associates on how to achieve what’s next.</t>
  </si>
  <si>
    <t>aprio.com</t>
  </si>
  <si>
    <t>https://www.linkedin.com/company/aprio/</t>
  </si>
  <si>
    <t>(404)892-9651</t>
  </si>
  <si>
    <t>Richard Kopelman</t>
  </si>
  <si>
    <t>richard.kopelman@aprio.com</t>
  </si>
  <si>
    <t>https://www.linkedin.com/in/richard-kopelman/</t>
  </si>
  <si>
    <t>SaberLogic</t>
  </si>
  <si>
    <t>Wadsworth, Ohio, United States</t>
  </si>
  <si>
    <t>SaberLogic is a professional services firm.</t>
  </si>
  <si>
    <t>saberlogic.com</t>
  </si>
  <si>
    <t>https://www.linkedin.com/company/saberlogic/</t>
  </si>
  <si>
    <t>+1 855-335-6442</t>
  </si>
  <si>
    <t>Adam Ellis</t>
  </si>
  <si>
    <t>adam.ellis@saberlogic.com</t>
  </si>
  <si>
    <t>https://www.saberlogic.com/visual/18-pages/about/312-meet-our-team.html</t>
  </si>
  <si>
    <t>Appia Energy</t>
  </si>
  <si>
    <t>Clean Energy, Energy, Mining</t>
  </si>
  <si>
    <t>Appia Energy operates as a clean energy company engaged in the uranium and rare earth element sectors.</t>
  </si>
  <si>
    <t>appiaenergy.ca</t>
  </si>
  <si>
    <t>https://www.linkedin.com/company/appia-energy-corp-</t>
  </si>
  <si>
    <t>416-546-2707</t>
  </si>
  <si>
    <t>Tom Drivas</t>
  </si>
  <si>
    <t>tomdrivas@appiaenergy.ca</t>
  </si>
  <si>
    <t>https://www.linkedin.com/in/tom-drivas-0a68b927/?originalSubdomain=ca</t>
  </si>
  <si>
    <t>AutoScheduler.AI</t>
  </si>
  <si>
    <t>Analytics, Information Technology, Logistics, SaaS, Software, Supply Chain Management, Warehousing</t>
  </si>
  <si>
    <t>SaaS Logistics Software Platform</t>
  </si>
  <si>
    <t>autoscheduler.ai</t>
  </si>
  <si>
    <t>https://www.linkedin.com/company/autoscheduler-ai/</t>
  </si>
  <si>
    <t>615-428-2035</t>
  </si>
  <si>
    <t>Noro-Moseley Partners</t>
  </si>
  <si>
    <t>Keith Moore</t>
  </si>
  <si>
    <t>keith.moore@autoscheduler.ai</t>
  </si>
  <si>
    <t>https://www.linkedin.com/in/keithdmoore13/</t>
  </si>
  <si>
    <t>San Diego Children's Discovery Museum</t>
  </si>
  <si>
    <t>Museums and Historical Sites</t>
  </si>
  <si>
    <t>Museum to provide free STREAM learning and education to young children, especially those with limited means</t>
  </si>
  <si>
    <t>sdcdm.org</t>
  </si>
  <si>
    <t>https://www.linkedin.com/company/san-diego-children's-discovery-museum/</t>
  </si>
  <si>
    <t>California Natural Resources Agency</t>
  </si>
  <si>
    <t>Christina Piranio</t>
  </si>
  <si>
    <t>christinap@sdcdm.org</t>
  </si>
  <si>
    <t>https://www.linkedin.com/in/christina-piranio-8749933/</t>
  </si>
  <si>
    <t>Doosan Bobcat</t>
  </si>
  <si>
    <t>Construction, Industrial Engineering, Industrial Manufacturing, Manufacturing, Mechanical Engineering</t>
  </si>
  <si>
    <t>Doosan Bobcat is a construction equipment maker that manufactures and distributes compact and heavy construction equipment.</t>
  </si>
  <si>
    <t>doosanbobcat.com</t>
  </si>
  <si>
    <t>https://www.linkedin.com/company/doosanbobcatemea/</t>
  </si>
  <si>
    <t>82-2-3398-0993</t>
  </si>
  <si>
    <t>Scott Park</t>
  </si>
  <si>
    <t>scott.park@doosan.com</t>
  </si>
  <si>
    <t>https://www.linkedin.com/in/scott-park-b732331/?original_referer=https%3A%2F%2Fwww%2Egoogle%2Ecom%2F&amp;originalSubdomain=kr</t>
  </si>
  <si>
    <t>Medicus IT</t>
  </si>
  <si>
    <t>Health Care, Information Technology</t>
  </si>
  <si>
    <t>Medicus IT provides managed IT services to specialty healthcare practices.</t>
  </si>
  <si>
    <t>medicusit.com</t>
  </si>
  <si>
    <t>https://www.linkedin.com/company/medicus-it/</t>
  </si>
  <si>
    <t>(844) 200-2195</t>
  </si>
  <si>
    <t>Friedman Fleischer &amp; Lowe (FFL), Brook Venture Partners</t>
  </si>
  <si>
    <t>Chris Jann</t>
  </si>
  <si>
    <t>cjann@medicusit.com</t>
  </si>
  <si>
    <t>https://www.linkedin.com/in/chrisjann/</t>
  </si>
  <si>
    <t>Revizto SA</t>
  </si>
  <si>
    <t>Architecture, Computer, Construction, Information Technology, Software</t>
  </si>
  <si>
    <t>Revizto is an Integrated Collaboration Platform for AEC industry</t>
  </si>
  <si>
    <t>revizto.com</t>
  </si>
  <si>
    <t>https://www.linkedin.com/company/revizto/</t>
  </si>
  <si>
    <t>Summit Partners</t>
  </si>
  <si>
    <t>Arman Gukasyan</t>
  </si>
  <si>
    <t>a.gukasyan@revizto.com</t>
  </si>
  <si>
    <t>https://www.linkedin.com/in/armangukasyan/</t>
  </si>
  <si>
    <t>Lleverage</t>
  </si>
  <si>
    <t>AI, Developer, Low-code</t>
  </si>
  <si>
    <t>lleverage.ai</t>
  </si>
  <si>
    <t>https://www.linkedin.com/company/lleverage-ai</t>
  </si>
  <si>
    <t>Badr Eddial</t>
  </si>
  <si>
    <t>badr@lleverage.ai</t>
  </si>
  <si>
    <t>https://www.linkedin.com/in/badr-eddial-63b84272/</t>
  </si>
  <si>
    <t>epilot</t>
  </si>
  <si>
    <t>B2B, Cloud Computing, Enterprise Software, SaaS, Software</t>
  </si>
  <si>
    <t>The SaaS platform for a new energy world.</t>
  </si>
  <si>
    <t>epilot.cloud</t>
  </si>
  <si>
    <t>https://www.linkedin.com/company/e%C2%B7pilot-gmbh/</t>
  </si>
  <si>
    <t>+49 221 588 329 00</t>
  </si>
  <si>
    <t>Expedition Growth Capital, Enercity</t>
  </si>
  <si>
    <t>Michel Nicolai</t>
  </si>
  <si>
    <t>m.nicolai@epilot.cloud</t>
  </si>
  <si>
    <t>https://www.linkedin.com/in/michel-nicolai/</t>
  </si>
  <si>
    <t>AROBS</t>
  </si>
  <si>
    <t>Android, Business Intelligence, Enterprise Software, Fleet Management, Hardware, Information Technology, iOS, Life Science, Outsourcing, Software</t>
  </si>
  <si>
    <t>AROBS is an IT solution provider of ready-to-use systems and tailor-made software based on the latest technologies.</t>
  </si>
  <si>
    <t>arobs.com</t>
  </si>
  <si>
    <t>https://www.linkedin.com/company/arobs/</t>
  </si>
  <si>
    <t>+40 264 440 600</t>
  </si>
  <si>
    <t>Voicu Oprean</t>
  </si>
  <si>
    <t>voicu.oprean@arobs.com</t>
  </si>
  <si>
    <t>https://www.linkedin.com/in/voicu-oprean-96903915/</t>
  </si>
  <si>
    <t>Benchmark Analytics</t>
  </si>
  <si>
    <t>Analytics, Information Services, Software</t>
  </si>
  <si>
    <t>Benchmark Analytics provides police force management software driven by real-world experience and world class research.</t>
  </si>
  <si>
    <t>benchmarkanalytics.com</t>
  </si>
  <si>
    <t>https://www.linkedin.com/company/benchmarkanalytics/</t>
  </si>
  <si>
    <t>888-402-3624</t>
  </si>
  <si>
    <t>PSG Equity</t>
  </si>
  <si>
    <t>Ron Huberman</t>
  </si>
  <si>
    <t>ron.huberman@benchmarkanalytics.com</t>
  </si>
  <si>
    <t>https://www.linkedin.com/in/ron-huberman-250b3b31/</t>
  </si>
  <si>
    <t>QX Global Group</t>
  </si>
  <si>
    <t>Engineering, Finance, Human Resources, Management, Operations, Pro Services, Sales, Support</t>
  </si>
  <si>
    <t>Consulting, Finance, Information Technology, Outsourcing, Recruiting</t>
  </si>
  <si>
    <t>Skipton, North Yorkshire, United Kingdom</t>
  </si>
  <si>
    <t>QX Global Group is a business process outsourcing firm that renders finance, recruitment, IT software and corporate advisory services.</t>
  </si>
  <si>
    <t>qxglobalgroup.com</t>
  </si>
  <si>
    <t>https://www.linkedin.com/company/qxglobalgroup/</t>
  </si>
  <si>
    <t>+44 870 803 1033</t>
  </si>
  <si>
    <t>Long Ridge Equity Partners</t>
  </si>
  <si>
    <t>Prity Agrawal</t>
  </si>
  <si>
    <t>prity.agrawal@qxglobalgroup.com</t>
  </si>
  <si>
    <t>https://www.linkedin.com/in/prity-agrawal-2538a14/</t>
  </si>
  <si>
    <t>Final Bell Holdings</t>
  </si>
  <si>
    <t>Consumer Goods, Hardware, Manufacturing, Marketing, Product Management</t>
  </si>
  <si>
    <t>Van Nuys, California, United States</t>
  </si>
  <si>
    <t>Final Bell Holdings provides developing specialized equipment, innovative technology, and proprietary processes for the cannabis industry.</t>
  </si>
  <si>
    <t>finalbell.com</t>
  </si>
  <si>
    <t>https://www.linkedin.com/company/final-bell/</t>
  </si>
  <si>
    <t>+1 708 420 2739</t>
  </si>
  <si>
    <t>Robert Meyer</t>
  </si>
  <si>
    <t>robert@finalbell.com</t>
  </si>
  <si>
    <t>https://www.linkedin.com/in/robert-meyer-sg999/</t>
  </si>
  <si>
    <t>Bridgecare</t>
  </si>
  <si>
    <t>Artificial Intelligence (AI), Education, Mental Health</t>
  </si>
  <si>
    <t>SaaS, Mobile, On-demand coaching service</t>
  </si>
  <si>
    <t>bridgecare.ai</t>
  </si>
  <si>
    <t>https://www.linkedin.com/company/bridgecare-technologies/mycompany/?viewAsMember=true</t>
  </si>
  <si>
    <t>(888) 792-7434</t>
  </si>
  <si>
    <t>Peter Sispoidis</t>
  </si>
  <si>
    <t>peter.sispoidis@bridgecare.me</t>
  </si>
  <si>
    <t>https://www.linkedin.com/in/petersispoidis/</t>
  </si>
  <si>
    <t>Arizona Friends of Foster Children Foundation</t>
  </si>
  <si>
    <t>Consulting, Education, Funding Platform, Health Care, Non Profit, Skill Assessment</t>
  </si>
  <si>
    <t>Arizona Friends of Foster Children Foundation is an NGO working on funding, education, and other needs of children and youth in foster care.</t>
  </si>
  <si>
    <t>affcf.org</t>
  </si>
  <si>
    <t>https://www.linkedin.com/company/affcf/</t>
  </si>
  <si>
    <t>+1 602-252-9445</t>
  </si>
  <si>
    <t>The Bob &amp; Renee Parsons Foundation, Chick-fil-A</t>
  </si>
  <si>
    <t>Luis De La Cruz</t>
  </si>
  <si>
    <t>ldelacruz@affcf.org</t>
  </si>
  <si>
    <t>https://www.linkedin.com/in/luis-de-la-cruz-57349a31/</t>
  </si>
  <si>
    <t>Tapi</t>
  </si>
  <si>
    <t>Finance, Sales</t>
  </si>
  <si>
    <t>FinTech, Information Technology, Payments</t>
  </si>
  <si>
    <t>Tapi is a fintech firm that helps and supports companies provide simple and regional payment solutions.</t>
  </si>
  <si>
    <t>tapi.la</t>
  </si>
  <si>
    <t>https://www.linkedin.com/company/tapi-latam/</t>
  </si>
  <si>
    <t>Kaszek, Andreessen Horowitz</t>
  </si>
  <si>
    <t>Tomas Mindlin</t>
  </si>
  <si>
    <t>tmindlin@auntap.com</t>
  </si>
  <si>
    <t>https://www.linkedin.com/in/tomas-mindlin/?originalSubdomain=ar</t>
  </si>
  <si>
    <t>Kraton Performance Polymers</t>
  </si>
  <si>
    <t>Chemical, Electronics, Medical</t>
  </si>
  <si>
    <t>Kraton Performance Polymers engages in the development of bio-based chemicals and specialty polymers.</t>
  </si>
  <si>
    <t>kraton.com</t>
  </si>
  <si>
    <t>http://www.linkedin.com/company/kraton-polymers</t>
  </si>
  <si>
    <t>(281)504-4700</t>
  </si>
  <si>
    <t>Korea Development Bank</t>
  </si>
  <si>
    <t>Marcello Boldrini</t>
  </si>
  <si>
    <t>marcello.boldrini@kraton.com</t>
  </si>
  <si>
    <t>https://www.linkedin.com/in/marcello-boldrini-bb6a84/</t>
  </si>
  <si>
    <t>Dora</t>
  </si>
  <si>
    <t>Blockchain, Cryptocurrency, Software</t>
  </si>
  <si>
    <t>Dora is a block explorer that is building a cross chain search engine.</t>
  </si>
  <si>
    <t>app.ondora.xyz</t>
  </si>
  <si>
    <t>https://www.linkedin.com/company/dora-search</t>
  </si>
  <si>
    <t>Dragonfly, Lemniscap</t>
  </si>
  <si>
    <t>Mauricio Trujillo</t>
  </si>
  <si>
    <t>bunny@ondora.xyz</t>
  </si>
  <si>
    <t>https://www.linkedin.com/in/mauricio-trujillo-957b4613b/</t>
  </si>
  <si>
    <t>Cytactic</t>
  </si>
  <si>
    <t>Advice, Cyber Security, Risk Management</t>
  </si>
  <si>
    <t>Cytactic is a cyber crisis management company that provides advisory, cyber crisis simulation, and posture assessment services.</t>
  </si>
  <si>
    <t>cytactic.com</t>
  </si>
  <si>
    <t>https://www.linkedin.com/company/cytactic</t>
  </si>
  <si>
    <t>Evolution Equity Partners</t>
  </si>
  <si>
    <t>Nimrod Kozlovski</t>
  </si>
  <si>
    <t>nimrod@cytactic.com</t>
  </si>
  <si>
    <t>https://www.linkedin.com/in/nimrodkozlovski/</t>
  </si>
  <si>
    <t>Synamics Therapeutics</t>
  </si>
  <si>
    <t>Biotechnology, Life Science, Pharmaceutical, Therapeutics</t>
  </si>
  <si>
    <t>Pioneering AI-Driven Drug Discovery to Combat Drug Resistance in Cancer</t>
  </si>
  <si>
    <t>synamics.com</t>
  </si>
  <si>
    <t>https://www.linkedin.com/company/synamicstx/</t>
  </si>
  <si>
    <t>Per Falholt, Steen Riisgaard</t>
  </si>
  <si>
    <t>Violet Zahedi</t>
  </si>
  <si>
    <t>violet@synamics.com</t>
  </si>
  <si>
    <t>https://www.linkedin.com/in/violet-zahedi/</t>
  </si>
  <si>
    <t>tread.fi</t>
  </si>
  <si>
    <t>Cryptocurrency, Financial Services</t>
  </si>
  <si>
    <t>Distributed trading infrastructure for digital assets</t>
  </si>
  <si>
    <t>New Form Capital</t>
  </si>
  <si>
    <t>David Jeong</t>
  </si>
  <si>
    <t>david@tread.fi</t>
  </si>
  <si>
    <t>https://www.linkedin.com/in/davidyjeong/</t>
  </si>
  <si>
    <t>Sirius Real Estate</t>
  </si>
  <si>
    <t>Property Development, Real Estate</t>
  </si>
  <si>
    <t>Sirius Real Estate offers real estate management services.</t>
  </si>
  <si>
    <t>sirius-real-estate.com</t>
  </si>
  <si>
    <t>https://www.linkedin.com/company/siriusrealestate/about/</t>
  </si>
  <si>
    <t>44 20 7920 3150</t>
  </si>
  <si>
    <t>Andrew Coombs</t>
  </si>
  <si>
    <t>acoombs@sirius-real-estate.com</t>
  </si>
  <si>
    <t>https://www.linkedin.com/in/andrewcoombs/</t>
  </si>
  <si>
    <t>RocketFrac Services</t>
  </si>
  <si>
    <t>Energy, Energy Efficiency, Oil and Gas</t>
  </si>
  <si>
    <t>RocketFrac designs a propellant based fracing technology for economically efficient and environmentally friendly oil &amp; gas recovery.</t>
  </si>
  <si>
    <t>rocketfracservices.com</t>
  </si>
  <si>
    <t>https://www.linkedin.com/company/rocketfracservices/</t>
  </si>
  <si>
    <t>+1 (403) 879-0950</t>
  </si>
  <si>
    <t>Skip Stone</t>
  </si>
  <si>
    <t>http://www.rocketfracservices.com/leadership/</t>
  </si>
  <si>
    <t>Synaptrix Labs</t>
  </si>
  <si>
    <t>Artificial Intelligence (AI), Biotechnology, Neuroscience</t>
  </si>
  <si>
    <t>Synaptrix Labs develops AI-driven brain-computer interface solutions for individuals with paralysis.</t>
  </si>
  <si>
    <t>synaptrix-labs.com</t>
  </si>
  <si>
    <t>https://linkedin.com/company/synaptrix-labs</t>
  </si>
  <si>
    <t>Underdog Labs</t>
  </si>
  <si>
    <t>Aryan Govil</t>
  </si>
  <si>
    <t>aryan@synaptrix-labs.com</t>
  </si>
  <si>
    <t>https://www.linkedin.com/in/aryangovil/</t>
  </si>
  <si>
    <t>Atllas</t>
  </si>
  <si>
    <t>Real Estate, Residential, Software</t>
  </si>
  <si>
    <t>Atllas is a tech-based real estate organization that leverages software tools to offer brokerage services.</t>
  </si>
  <si>
    <t>atllas.com</t>
  </si>
  <si>
    <t>https://www.linkedin.com/company/atllas-inc/</t>
  </si>
  <si>
    <t>+1 310-734 4319</t>
  </si>
  <si>
    <t>Neema Bardi</t>
  </si>
  <si>
    <t>neema@atllas.com</t>
  </si>
  <si>
    <t>https://www.linkedin.com/in/neema-bardi/</t>
  </si>
  <si>
    <t>Ionna</t>
  </si>
  <si>
    <t>Torrance, California, United States</t>
  </si>
  <si>
    <t>Ionna is a collaboration between automotive companies BMW, General Motors, Honda, Hyundai, Kia, Mercedes-Benz, and Stellantis.</t>
  </si>
  <si>
    <t>ionna.com</t>
  </si>
  <si>
    <t>https://www.linkedin.com/company/ionna-official</t>
  </si>
  <si>
    <t>Toyota Motor North America</t>
  </si>
  <si>
    <t>Seth Cutler</t>
  </si>
  <si>
    <t>seth@ionna.com</t>
  </si>
  <si>
    <t>https://www.linkedin.com/in/seth-cutler/</t>
  </si>
  <si>
    <t>Beeble</t>
  </si>
  <si>
    <t>Artificial Intelligence (AI), Mobile Apps, Software</t>
  </si>
  <si>
    <t>Beeble develops mobile virtual production that allows users to create realistic image compositing.</t>
  </si>
  <si>
    <t>beeble.ai</t>
  </si>
  <si>
    <t>https://www.linkedin.com/company/beeble-ai</t>
  </si>
  <si>
    <t>Basis Set Ventures</t>
  </si>
  <si>
    <t>Hoon Kim</t>
  </si>
  <si>
    <t>hoon.kim@beeble.ai</t>
  </si>
  <si>
    <t>https://www.linkedin.com/in/hoon-kim-674859243/</t>
  </si>
  <si>
    <t>Cooper Equipment Rentals</t>
  </si>
  <si>
    <t>Construction, Rental</t>
  </si>
  <si>
    <t>Cooper Equipment Rentals is a full-service construction equipment rental company.</t>
  </si>
  <si>
    <t>cooperequipment.ca</t>
  </si>
  <si>
    <t>https://www.linkedin.com/company/g--cooper-equipment-rentals-ltd-</t>
  </si>
  <si>
    <t>877-329-6531</t>
  </si>
  <si>
    <t>Doug Dougherty</t>
  </si>
  <si>
    <t>ddougherty@cooperequipment.ca</t>
  </si>
  <si>
    <t>https://www.linkedin.com/in/doug-dougherty-ceo/</t>
  </si>
  <si>
    <t>Jones Soda Co.</t>
  </si>
  <si>
    <t>Jones Soda is a consumer goods company that offers ready-to-drink beverages.</t>
  </si>
  <si>
    <t>jonessoda.com</t>
  </si>
  <si>
    <t>https://www.linkedin.com/company/jones-soda-co-/</t>
  </si>
  <si>
    <t>David Knight</t>
  </si>
  <si>
    <t>davidk@jonessoda.com</t>
  </si>
  <si>
    <t>https://www.linkedin.com/in/davidaknight/</t>
  </si>
  <si>
    <t>MIRI.DIH</t>
  </si>
  <si>
    <t>Bucheon, Kyonggi-do, South Korea</t>
  </si>
  <si>
    <t>MIRI.DIH is a technology-intensive e-business company.</t>
  </si>
  <si>
    <t>miridih.com</t>
  </si>
  <si>
    <t>https://www.linkedin.com/company/miridih</t>
  </si>
  <si>
    <t>1644-1374</t>
  </si>
  <si>
    <t>Chang-Seok Kang</t>
  </si>
  <si>
    <t>cskang@miridih.com</t>
  </si>
  <si>
    <t>https://www.linkedin.com/in/chang-seok-kang-75028a40/?trk=public_profile_browsemap&amp;originalSubdomain=kr</t>
  </si>
  <si>
    <t>IntelliAM</t>
  </si>
  <si>
    <t>IntelliAM's mission is to transform the landscape of asset management through the unparalleled capabilities of machine learning.</t>
  </si>
  <si>
    <t>intelliam.ai</t>
  </si>
  <si>
    <t>https://www.linkedin.com/company/intelliam/about</t>
  </si>
  <si>
    <t>Thomas Clayton</t>
  </si>
  <si>
    <t>tom.clayton@intelliam.ai</t>
  </si>
  <si>
    <t>https://www.linkedin.com/in/thomas-clayton-7a5a1168/</t>
  </si>
  <si>
    <t>Squad Mobility</t>
  </si>
  <si>
    <t>Automotive, Solar, Sustainability</t>
  </si>
  <si>
    <t>Breda, Noord-Brabant, The Netherlands</t>
  </si>
  <si>
    <t>Squad Mobility develops a solar city car for daily urban mobility and sharing.</t>
  </si>
  <si>
    <t>squadmobility.com</t>
  </si>
  <si>
    <t>https://www.linkedin.com/company/squadmobility/</t>
  </si>
  <si>
    <t>Robert Hoevers</t>
  </si>
  <si>
    <t>robert@squadmobility.com</t>
  </si>
  <si>
    <t>https://www.linkedin.com/in/roberthoevers/</t>
  </si>
  <si>
    <t>Improve International</t>
  </si>
  <si>
    <t>Training, Veterinary</t>
  </si>
  <si>
    <t>Swindon, Wiltshire, United Kingdom</t>
  </si>
  <si>
    <t>Improve International is a private provider of postgraduate training for all veterinary practice staff.</t>
  </si>
  <si>
    <t>improveinternational.com</t>
  </si>
  <si>
    <t>https://www.linkedin.com/company/5073854/</t>
  </si>
  <si>
    <t>01793 759159</t>
  </si>
  <si>
    <t>Levine Leichtman Capital Partners</t>
  </si>
  <si>
    <t>Heber Castro Alves</t>
  </si>
  <si>
    <t>heber.alves@improveinternational.com</t>
  </si>
  <si>
    <t>https://www.linkedin.com/in/heber-castro-alves-1756131b/</t>
  </si>
  <si>
    <t>Planet Marathi</t>
  </si>
  <si>
    <t>Digital Media, Internet, Media and Entertainment, Music</t>
  </si>
  <si>
    <t>Planet Marathi is an Indian digital entertainment company that offers subscription video-on-demand and over-the-top media services.</t>
  </si>
  <si>
    <t>planetmarathi.com</t>
  </si>
  <si>
    <t>Alvarez &amp; Marsal Capital</t>
  </si>
  <si>
    <t>Akshay Bardapurkar</t>
  </si>
  <si>
    <t>akshay@planetmarathi.com</t>
  </si>
  <si>
    <t>https://www.linkedin.com/in/akshay-bardapurkar-97222428/</t>
  </si>
  <si>
    <t>Elme Communities</t>
  </si>
  <si>
    <t>Communities, Real Estate, Residential</t>
  </si>
  <si>
    <t>Elme Communities is a real estate firm that offers residential apartments and community services.</t>
  </si>
  <si>
    <t>elmecommunities.com</t>
  </si>
  <si>
    <t>https://www.linkedin.com/company/elmecommunities</t>
  </si>
  <si>
    <t>1 202-774-3200</t>
  </si>
  <si>
    <t>Associated Bank, Goldman Sachs Bank USA</t>
  </si>
  <si>
    <t>Paul Mcdermott</t>
  </si>
  <si>
    <t>pmcdermott@elmecommunities.com</t>
  </si>
  <si>
    <t>https://www.linkedin.com/in/paul-mcdermott-aaa44a23a/</t>
  </si>
  <si>
    <t>Lotus Foods</t>
  </si>
  <si>
    <t>To promote the welfare of people and planet by working with small-scale rice farmers to preserve biodiversity.</t>
  </si>
  <si>
    <t>lotusfoods.com</t>
  </si>
  <si>
    <t>https://www.linkedin.com/company/3579540</t>
  </si>
  <si>
    <t>(866)972-6879</t>
  </si>
  <si>
    <t>Grounded Capital</t>
  </si>
  <si>
    <t>Andrew Burke</t>
  </si>
  <si>
    <t>andrew@lotusfoods.com</t>
  </si>
  <si>
    <t>https://www.linkedin.com/in/andrewburke3/</t>
  </si>
  <si>
    <t>Saephan Capital</t>
  </si>
  <si>
    <t>Innovative, Strategic Venture Capital.</t>
  </si>
  <si>
    <t>saephancapital.com</t>
  </si>
  <si>
    <t>https://www.linkedin.com/company/saephan-capital/</t>
  </si>
  <si>
    <t>971-806-9545</t>
  </si>
  <si>
    <t>Johny Saephan</t>
  </si>
  <si>
    <t>johny@saephancapital.com</t>
  </si>
  <si>
    <t>https://www.crunchbase.com/person/johny-saephan</t>
  </si>
  <si>
    <t>RFPrime.com</t>
  </si>
  <si>
    <t>E-Commerce, Information Technology, Internet, Software, Web Development</t>
  </si>
  <si>
    <t>RFPrime.com SaaS is a prototype of a cloud-based service to optimize "supply chains", assessment, and supplier selection processes.</t>
  </si>
  <si>
    <t>rfprime.com</t>
  </si>
  <si>
    <t>https://www.linkedin.com/in/ivan-zhivutskiy-3a2708140</t>
  </si>
  <si>
    <t>Ivan Zhivutskiy</t>
  </si>
  <si>
    <t>https://www.linkedin.com/in/ivan-zhivutskiy-3a2708140/</t>
  </si>
  <si>
    <t>Dynamic Cell Therapies</t>
  </si>
  <si>
    <t>Dynamic Cell Therapies develops controllable CAR T cells for the treatment of cancers.</t>
  </si>
  <si>
    <t>dynamiccelltherapies.com</t>
  </si>
  <si>
    <t>https://www.linkedin.com/company/dynamic-cell-therapies-inc/</t>
  </si>
  <si>
    <t>Fred Mermelstein</t>
  </si>
  <si>
    <t>fmerm@dynamiccelltherapies.com</t>
  </si>
  <si>
    <t>https://www.linkedin.com/in/fred-mermelstein-578b2329/</t>
  </si>
  <si>
    <t>Japanese American National Museum</t>
  </si>
  <si>
    <t>Museums and Historical Sites, Non Profit</t>
  </si>
  <si>
    <t>Japanese American National Museum is a museum in Los Angeles, California.</t>
  </si>
  <si>
    <t>janm.org</t>
  </si>
  <si>
    <t>https://www.linkedin.com/company/japanese-american-national-museum/</t>
  </si>
  <si>
    <t>213-625-0414</t>
  </si>
  <si>
    <t>Nissan Foundation</t>
  </si>
  <si>
    <t>Ann Burroughs</t>
  </si>
  <si>
    <t>aburroughs@janm.org</t>
  </si>
  <si>
    <t>https://www.linkedin.com/in/ann-burroughs-57791b5/</t>
  </si>
  <si>
    <t>Leoron</t>
  </si>
  <si>
    <t>Corporate Training, E-Learning, Personal Development, Skill Assessment</t>
  </si>
  <si>
    <t>Leoron is an institution that provides e-learning, corporate training courses, and professional development services.</t>
  </si>
  <si>
    <t>leoron.com</t>
  </si>
  <si>
    <t>https://www.linkedin.com/company/leoroninstitute/</t>
  </si>
  <si>
    <t>+971 4 447 5711</t>
  </si>
  <si>
    <t>Olive Rock Partners</t>
  </si>
  <si>
    <t>Val Jusufi</t>
  </si>
  <si>
    <t>valj@leoron.com</t>
  </si>
  <si>
    <t>https://linkedin.com//in/val-jusufi-8834758</t>
  </si>
  <si>
    <t>Cirsium Biosciences</t>
  </si>
  <si>
    <t>Information Technology, Management, Medical &amp; Science</t>
  </si>
  <si>
    <t>Health Care, Manufacturing, Medical Device, Therapeutics</t>
  </si>
  <si>
    <t>Cirsium is a cutting-edge production technology utilize transient gene delivery in plants to manufacture high-quality genetic medicine.</t>
  </si>
  <si>
    <t>cirsiumbio.com</t>
  </si>
  <si>
    <t>https://www.linkedin.com/company/cirsium-biosciences</t>
  </si>
  <si>
    <t>858-355-9148</t>
  </si>
  <si>
    <t>Daniel G.</t>
  </si>
  <si>
    <t>dgibbs@cirsiumbio.com</t>
  </si>
  <si>
    <t>https://www.linkedin.com/in/danielgibbs/</t>
  </si>
  <si>
    <t>TRACKtech</t>
  </si>
  <si>
    <t>TRACKtech is a technology company that develops automated rehabilitation and compliance monitoring platform.</t>
  </si>
  <si>
    <t>tracktechllc.com</t>
  </si>
  <si>
    <t>https://www.linkedin.com/company/tracktech-llc/</t>
  </si>
  <si>
    <t>+1 303 834 7519</t>
  </si>
  <si>
    <t>Michael Hirschman</t>
  </si>
  <si>
    <t>michael.hirschman@tracktechllc.com</t>
  </si>
  <si>
    <t>https://www.linkedin.com/in/michaelhirschman/</t>
  </si>
  <si>
    <t>Upwell Water</t>
  </si>
  <si>
    <t>Upwell Water provides capital to ensure a sustainable water future.</t>
  </si>
  <si>
    <t>water.llc</t>
  </si>
  <si>
    <t>https://www.linkedin.com/company/upwell-water</t>
  </si>
  <si>
    <t>Climate Adaptive Infrastructure, Crestview Partners</t>
  </si>
  <si>
    <t>Luis Santoma</t>
  </si>
  <si>
    <t>luis@upwell.co</t>
  </si>
  <si>
    <t>https://www.linkedin.com/in/luissantoma/</t>
  </si>
  <si>
    <t>Upwell Water provides capital for a sustainable water future</t>
  </si>
  <si>
    <t>Allor Manufacturing and Plesh Industries</t>
  </si>
  <si>
    <t>Industrial Automation, Industrial Manufacturing, Manufacturing</t>
  </si>
  <si>
    <t>Brighton, Michigan, United States</t>
  </si>
  <si>
    <t>Allor Manufacturing and Plesh Industries is a manufacturing company that produces and distributes steel, levelers, and bearings products.</t>
  </si>
  <si>
    <t>allor.com</t>
  </si>
  <si>
    <t>https://www.linkedin.com/company/allor-manufacturing-and-plesh-industries-inc/</t>
  </si>
  <si>
    <t>+1 248-486-4500</t>
  </si>
  <si>
    <t>Webster Industries</t>
  </si>
  <si>
    <t>Tony Allor</t>
  </si>
  <si>
    <t>tallor@allor.com</t>
  </si>
  <si>
    <t>https://www.linkedin.com/in/tony-allor-47885380/</t>
  </si>
  <si>
    <t>KVP International</t>
  </si>
  <si>
    <t>Health Care, Manufacturing, Pet, Veterinary</t>
  </si>
  <si>
    <t>Chino, California, United States</t>
  </si>
  <si>
    <t>KVP manufactures veterinary products for superior recovery, surgery, and patient care.</t>
  </si>
  <si>
    <t>kvpvet.com</t>
  </si>
  <si>
    <t>https://www.linkedin.com/company/kvp/</t>
  </si>
  <si>
    <t>888 411 7387</t>
  </si>
  <si>
    <t>Carmelina Capital Partners</t>
  </si>
  <si>
    <t>Ken Bowman</t>
  </si>
  <si>
    <t>ken@kvpvet.com</t>
  </si>
  <si>
    <t>https://www.linkedin.com/in/ken-bowman-244b4113/</t>
  </si>
  <si>
    <t>BC Children's Hospital Foundation</t>
  </si>
  <si>
    <t>BCCHF is the province's only full-service, pediatric acute care hospital and serves the one million children living in BC and the Yukon.</t>
  </si>
  <si>
    <t>bcchf.ca</t>
  </si>
  <si>
    <t>https://www.linkedin.com/company/bc-children's-hospital-foundation</t>
  </si>
  <si>
    <t>+1 (604) 875-2444</t>
  </si>
  <si>
    <t>Canadian Institutes of Health Research</t>
  </si>
  <si>
    <t>Malcolm Berry</t>
  </si>
  <si>
    <t>mberry@bcchf.ca</t>
  </si>
  <si>
    <t>https://www.linkedin.com/in/malcolm-berry-a32a718/</t>
  </si>
  <si>
    <t>ThirdFi</t>
  </si>
  <si>
    <t>Apps, Finance, Information Technology</t>
  </si>
  <si>
    <t>ThirdFi offers tools for building, trading, investing, and managing DeFi apps with multi-chain interoperability.</t>
  </si>
  <si>
    <t>thirdfi.org</t>
  </si>
  <si>
    <t>https://www.linkedin.com/company/thirdfiorg</t>
  </si>
  <si>
    <t>Victor Lee</t>
  </si>
  <si>
    <t>victor@thirdfi.org</t>
  </si>
  <si>
    <t>https://www.linkedin.com/in/victorleejennwei/</t>
  </si>
  <si>
    <t>ASA Banka</t>
  </si>
  <si>
    <t>Sarajevo, Federation of Bosnia and Herzegovina, Bosnia and Herzegovina</t>
  </si>
  <si>
    <t>ASA Banka is a domestic commercial bank in Sarajevo.</t>
  </si>
  <si>
    <t>asabanka.ba</t>
  </si>
  <si>
    <t>https://www.linkedin.com/company/asa-banka-d.d.-sarajevo/</t>
  </si>
  <si>
    <t>+387 33 586 870</t>
  </si>
  <si>
    <t>Samir Mustafic</t>
  </si>
  <si>
    <t>samir.mustafic@asabanka.ba</t>
  </si>
  <si>
    <t>https://www.linkedin.com/in/samir-mustafic-1a57959/?originalSubdomain=ba</t>
  </si>
  <si>
    <t>Persuva AI</t>
  </si>
  <si>
    <t>Advertising, Marketing, Software</t>
  </si>
  <si>
    <t>Persuva is a AI-driven platform designed to empower businesses with the ability to create persuasive, high-converting ad copy at scale.</t>
  </si>
  <si>
    <t>persuva.ai</t>
  </si>
  <si>
    <t>https://www.linkedin.com/company/persuvaai</t>
  </si>
  <si>
    <t>Peter Horvath</t>
  </si>
  <si>
    <t>peter@persuva.ai</t>
  </si>
  <si>
    <t>https://www.linkedin.com/in/peter-horvath-2aa145164/</t>
  </si>
  <si>
    <t>Penta Parent Holdings</t>
  </si>
  <si>
    <t>Penta Parent Holdings is a company.</t>
  </si>
  <si>
    <t>1-800-580-3228</t>
  </si>
  <si>
    <t>Association of State and Territorial Health Officials</t>
  </si>
  <si>
    <t>ASTHO - Non-profit public health organization that represents the leaders of State and Territorial health agencies.</t>
  </si>
  <si>
    <t>astho.org</t>
  </si>
  <si>
    <t>https://www.linkedin.com/company/association-of-state-and-territorial-health-officials</t>
  </si>
  <si>
    <t>(202) 371-9090</t>
  </si>
  <si>
    <t>Joseph Kanter</t>
  </si>
  <si>
    <t>jkanter@astho.org</t>
  </si>
  <si>
    <t>https://www.linkedin.com/in/joseph-kanter-md-mph/</t>
  </si>
  <si>
    <t>Intervoice</t>
  </si>
  <si>
    <t>Big Data, Information Technology, Management Consulting</t>
  </si>
  <si>
    <t>Intervoice provides project management, security, big data, and IT consulting services.</t>
  </si>
  <si>
    <t>intervoicepr.com</t>
  </si>
  <si>
    <t>https://www.linkedin.com/company/intervoicepr/</t>
  </si>
  <si>
    <t>787-302-1030</t>
  </si>
  <si>
    <t>U.S. Department of the Treasury</t>
  </si>
  <si>
    <t>Eduardo Ballori</t>
  </si>
  <si>
    <t>eballori@intervoicepr.com</t>
  </si>
  <si>
    <t>https://www.linkedin.com/in/eduardo-ballori-37300110a/</t>
  </si>
  <si>
    <t>Bethany Children's Health Center</t>
  </si>
  <si>
    <t>Child Care, Health Care, Hospital, Non Profit, Rehabilitation</t>
  </si>
  <si>
    <t>Bethany, Oklahoma, United States</t>
  </si>
  <si>
    <t>Bethany Children's Health Center provides rehabilitation, complex care, transitional care, outpatient and community health services.</t>
  </si>
  <si>
    <t>bethanychildrens.org</t>
  </si>
  <si>
    <t>https://www.linkedin.com/company/bethanychildrens/</t>
  </si>
  <si>
    <t>+1 405-789-6711</t>
  </si>
  <si>
    <t>MidFirst Bank</t>
  </si>
  <si>
    <t>Nico Gomez</t>
  </si>
  <si>
    <t>ngomez@bethanychildrens.org</t>
  </si>
  <si>
    <t>https://www.linkedin.com/in/gomezn/</t>
  </si>
  <si>
    <t>re:lock</t>
  </si>
  <si>
    <t>Cloud Security, Cyber Security, Enterprise Software, SaaS</t>
  </si>
  <si>
    <t>Re-keying mesh: an ephemeral keys and credentials engine made for cloud-native and api-first companies.</t>
  </si>
  <si>
    <t>relock.id</t>
  </si>
  <si>
    <t>https://www.linkedin.com/company/relockid</t>
  </si>
  <si>
    <t>Bartek Boniecki</t>
  </si>
  <si>
    <t>bartek@relock.id</t>
  </si>
  <si>
    <t>https://www.linkedin.com/in/bartosz-boniecki/</t>
  </si>
  <si>
    <t>EcoDataCenter</t>
  </si>
  <si>
    <t>EcoDataCenter provides colocation and data center services in Sweden with world-class performance.</t>
  </si>
  <si>
    <t>ecodatacenter.se</t>
  </si>
  <si>
    <t>https://www.linkedin.com/company/ecodatacenter/</t>
  </si>
  <si>
    <t>Nordic Investment Bank</t>
  </si>
  <si>
    <t>Peter Michelson</t>
  </si>
  <si>
    <t>peter.michelson@ecodatacenter.se</t>
  </si>
  <si>
    <t>https://www.linkedin.com/in/peter-michelson-a7046422/?originalSubdomain=se</t>
  </si>
  <si>
    <t>Bear Room</t>
  </si>
  <si>
    <t>Bear Room is a mobile app designed for instant stress relief, featuring a range of unconventional yet scientifically-backed exercises</t>
  </si>
  <si>
    <t>bearroom.co</t>
  </si>
  <si>
    <t>https://www.linkedin.com/company/bear-room</t>
  </si>
  <si>
    <t>DŌBRA</t>
  </si>
  <si>
    <t>Jane Makarevich</t>
  </si>
  <si>
    <t>https://pitchbook.com/profiles/company/608295-61#team</t>
  </si>
  <si>
    <t>Pan Cancer</t>
  </si>
  <si>
    <t>Pan Cancer exploits 20 years of pioneering research in the field of adoptive T-cell therapies.</t>
  </si>
  <si>
    <t>pancancer-t.com</t>
  </si>
  <si>
    <t>https://www.linkedin.com/company/pancancer-t</t>
  </si>
  <si>
    <t>Rachel Abbott</t>
  </si>
  <si>
    <t>rachel.abbott@pancancer-t.com</t>
  </si>
  <si>
    <t>https://www.linkedin.com/in/rachel-abbott-04391398/</t>
  </si>
  <si>
    <t>Shenzhen Upward Cross-border Technology</t>
  </si>
  <si>
    <t>E-Commerce, Enterprise Software</t>
  </si>
  <si>
    <t>Shenzhen Upward Cross-border Technology is a software service company based on business intelligence and big data.</t>
  </si>
  <si>
    <t>upkuajing.com</t>
  </si>
  <si>
    <t>86 14774996234</t>
  </si>
  <si>
    <t>ZiNiao Browser, Blue Ocean Capital</t>
  </si>
  <si>
    <t>Huiping Xiang</t>
  </si>
  <si>
    <t>xiang@upkuajing.com</t>
  </si>
  <si>
    <t>https://pitchbook.com/profiles/company/520051-51#funding</t>
  </si>
  <si>
    <t>Iconic.AI</t>
  </si>
  <si>
    <t>Generative AI, Video Games</t>
  </si>
  <si>
    <t>Iconic AI is an AAA games studio AI-driven game development</t>
  </si>
  <si>
    <t>iconicgames.ai</t>
  </si>
  <si>
    <t>https://www.linkedin.com/company/iconic-games/</t>
  </si>
  <si>
    <t>HodlCo</t>
  </si>
  <si>
    <t>John Lusty</t>
  </si>
  <si>
    <t>john@iconicgames.ai</t>
  </si>
  <si>
    <t>https://www.linkedin.com/in/johnlusty/</t>
  </si>
  <si>
    <t>Huayi Ningchuang</t>
  </si>
  <si>
    <t>Huayi Ningchuang is a manufacturer of mass spectrometers for intelligent life and health testing.</t>
  </si>
  <si>
    <t>cii-tech.com</t>
  </si>
  <si>
    <t>400-001-5826</t>
  </si>
  <si>
    <t>Oak Investment</t>
  </si>
  <si>
    <t>Luhong Wen</t>
  </si>
  <si>
    <t>https://pitchbook.com/profiles/company/518202-46#patents</t>
  </si>
  <si>
    <t>BOMA</t>
  </si>
  <si>
    <t>Facility Management, Industrial, Manufacturing</t>
  </si>
  <si>
    <t>BOMA specializes in manufacturing and distributing cleaning materials.</t>
  </si>
  <si>
    <t>boma.eu</t>
  </si>
  <si>
    <t>https://www.linkedin.com/company/boma-nv/</t>
  </si>
  <si>
    <t>32-3-231-3389</t>
  </si>
  <si>
    <t>Luc Bresseleers</t>
  </si>
  <si>
    <t>lbresseleers@boma.eu</t>
  </si>
  <si>
    <t>https://www.linkedin.com/in/luc-bresseleers-94540762/</t>
  </si>
  <si>
    <t>Autry National Center</t>
  </si>
  <si>
    <t>The Autry National Center of the American West is a museum dedicated to exploring and sharing the stories, experiences,</t>
  </si>
  <si>
    <t>theautry.org</t>
  </si>
  <si>
    <t>https://www.linkedin.com/company/the-autry-national-center/about/</t>
  </si>
  <si>
    <t>Stephen Aron</t>
  </si>
  <si>
    <t>saron@theautry.org</t>
  </si>
  <si>
    <t>https://theautry.org/about-us/leadership</t>
  </si>
  <si>
    <t>Q2 Metals</t>
  </si>
  <si>
    <t>Q2 Metals is a mineral exploration company that hosts 54 high-grade historical gold mines.</t>
  </si>
  <si>
    <t>q2metals.com</t>
  </si>
  <si>
    <t>https://www.linkedin.com/company/q2-metals-corp</t>
  </si>
  <si>
    <t>800-482-7560</t>
  </si>
  <si>
    <t>Alicia Milne</t>
  </si>
  <si>
    <t>alicia@q2metals.com</t>
  </si>
  <si>
    <t>https://www.linkedin.com/in/alicia-milne-145a7369/</t>
  </si>
  <si>
    <t>FlexGRIP</t>
  </si>
  <si>
    <t>Health Care, Medical Device, Software</t>
  </si>
  <si>
    <t>Diepenbeek, Limburg, Belgium</t>
  </si>
  <si>
    <t>FlexGRIP develops solutions to allow patients to shower autonomously with a connected intravenous catheter.</t>
  </si>
  <si>
    <t>flex-grip.com</t>
  </si>
  <si>
    <t>https://www.linkedin.com/company/bedal/about/</t>
  </si>
  <si>
    <t>+32 11 28 69 02</t>
  </si>
  <si>
    <t>SFPIM, White Fund</t>
  </si>
  <si>
    <t>Steve Bierman</t>
  </si>
  <si>
    <t>steve@bedal.be</t>
  </si>
  <si>
    <t>https://www.flex-grip.com/about</t>
  </si>
  <si>
    <t>The Claxton Bank</t>
  </si>
  <si>
    <t>Banking, Customer Service, Financial Services</t>
  </si>
  <si>
    <t>Claxton, Georgia, United States</t>
  </si>
  <si>
    <t>The Claxton Bank offers banking, investing and business loan servises.</t>
  </si>
  <si>
    <t>theclaxtonbank.com</t>
  </si>
  <si>
    <t>https://www.linkedin.com/company/theclaxtonbank</t>
  </si>
  <si>
    <t>912-739-3322</t>
  </si>
  <si>
    <t>Philip Williams</t>
  </si>
  <si>
    <t>pwilliams@theclaxtonbank.com</t>
  </si>
  <si>
    <t>https://www.linkedin.com/in/philip-williams-88913774/</t>
  </si>
  <si>
    <t>MXT Creation</t>
  </si>
  <si>
    <t>Artificial Intelligence (AI), Hardware, Software</t>
  </si>
  <si>
    <t>MXT Creation develops AI and vision technologies, including an AI Accelerator, ISP, and Camera Interface.</t>
  </si>
  <si>
    <t>mxt.ro</t>
  </si>
  <si>
    <t>https://www.linkedin.com/company/mxt-creation</t>
  </si>
  <si>
    <t>+40 742 063 131</t>
  </si>
  <si>
    <t>Oves Enterprise</t>
  </si>
  <si>
    <t>Marius Muresan</t>
  </si>
  <si>
    <t>marius.muresan@mxt.ro</t>
  </si>
  <si>
    <t>https://www.linkedin.com/in/marius-valentin-muresan-phd-b32b7564/</t>
  </si>
  <si>
    <t>Midori &amp; Friends</t>
  </si>
  <si>
    <t>Music, Music Education, Musical Instruments, Non Profit</t>
  </si>
  <si>
    <t>Midori &amp; Friends is a non-profit organization that provides sequential music education services.</t>
  </si>
  <si>
    <t>midoriandfriends.org</t>
  </si>
  <si>
    <t>https://www.linkedin.com/company/midori-&amp;-friends</t>
  </si>
  <si>
    <t>212.767.1300</t>
  </si>
  <si>
    <t>Larisa Gelman</t>
  </si>
  <si>
    <t>lgelman@midoriandfriends.org</t>
  </si>
  <si>
    <t>https://www.linkedin.com/in/larisa-gelman-2679821b</t>
  </si>
  <si>
    <t>Cadence Minerals PLC</t>
  </si>
  <si>
    <t>Cadence Minerals PLC is an early investment strategy and development company.</t>
  </si>
  <si>
    <t>cadenceminerals.com</t>
  </si>
  <si>
    <t>https://www.linkedin.com/company/cadence-minerals-plc/about/</t>
  </si>
  <si>
    <t>Kiran M.</t>
  </si>
  <si>
    <t>kiran@cadenceminerals.com</t>
  </si>
  <si>
    <t>https://www.linkedin.com/in/kiranmozaria/</t>
  </si>
  <si>
    <t>Lekko</t>
  </si>
  <si>
    <t>Artificial Intelligence (AI), Developer APIs, Developer Tools, Software, Software Engineering</t>
  </si>
  <si>
    <t>Lekko is a developer tooling company pioneering Dynamic Configuration, a Big Tech approach to avoid the drawbacks of feature flags.</t>
  </si>
  <si>
    <t>lekko.com</t>
  </si>
  <si>
    <t>https://www.linkedin.com/company/lekkodev</t>
  </si>
  <si>
    <t>Addition, Lux Capital</t>
  </si>
  <si>
    <t>Konrad Niemiec</t>
  </si>
  <si>
    <t>konrad@lekko.com</t>
  </si>
  <si>
    <t>https://www.linkedin.com/in/konrad-niemiec/</t>
  </si>
  <si>
    <t>Connecting Cultures Mobile Museum</t>
  </si>
  <si>
    <t>Art, Education, Museums and Historical Sites, Non Profit</t>
  </si>
  <si>
    <t>Connecting Cultures Mobile Museum helps students discover similarities between cultures, explore diversity, and connect cultures.</t>
  </si>
  <si>
    <t>connectingcultures.org</t>
  </si>
  <si>
    <t>+1 310 839 2026</t>
  </si>
  <si>
    <t>Valerie Lezin</t>
  </si>
  <si>
    <t>valerie.lezin@connectingcultures.org</t>
  </si>
  <si>
    <t>https://www.linkedin.com/in/valerie-lezin-0326b92a/</t>
  </si>
  <si>
    <t>Anconia Resources</t>
  </si>
  <si>
    <t>Anconia is a base and precious metals exploration and development company.</t>
  </si>
  <si>
    <t>anconia.ca</t>
  </si>
  <si>
    <t>https://www.linkedin.com/company/anconia-resources-corp</t>
  </si>
  <si>
    <t>416 815 9777</t>
  </si>
  <si>
    <t>Elaine Ellingham</t>
  </si>
  <si>
    <t>elaine@anconia.ca</t>
  </si>
  <si>
    <t>https://www.zippia.com/anconia-resources-careers-1400284/executives/</t>
  </si>
  <si>
    <t>Albus</t>
  </si>
  <si>
    <t>Content, Content Creators, Gaming</t>
  </si>
  <si>
    <t>Albus is a content company that creates games and VR content services.</t>
  </si>
  <si>
    <t>albusvr.com</t>
  </si>
  <si>
    <t>+82 070 7789 1025</t>
  </si>
  <si>
    <t>Kakao Ventures</t>
  </si>
  <si>
    <t>Byungjoo Son</t>
  </si>
  <si>
    <t>https://pitchbook.com/profiles/company/608399-47#research</t>
  </si>
  <si>
    <t>21market</t>
  </si>
  <si>
    <t>Consumer Electronics, Electronics, Recycling, Service Industry</t>
  </si>
  <si>
    <t>21market is a platform that purchases used electronics, inspects them, and upcycles the products.</t>
  </si>
  <si>
    <t>21market.kr</t>
  </si>
  <si>
    <t>02-3453-7460</t>
  </si>
  <si>
    <t>POSTECH Holdings, 500 Global, MashUp Angels</t>
  </si>
  <si>
    <t>Park Young-Jun</t>
  </si>
  <si>
    <t>https://www.21market.kr/</t>
  </si>
  <si>
    <t>Bluford Healthcare Leadership Institute</t>
  </si>
  <si>
    <t>Bluford Healthcare Leadership Institute offers a professional development program to cultivate leadership skills in healthcare.</t>
  </si>
  <si>
    <t>blufordinstitute.org</t>
  </si>
  <si>
    <t>https://www.linkedin.com/company/bhli/</t>
  </si>
  <si>
    <t>1 816-404-2454</t>
  </si>
  <si>
    <t>United Way of Greater Kansas City</t>
  </si>
  <si>
    <t>John Bluford</t>
  </si>
  <si>
    <t>john.bluford@blufordinstitute.org</t>
  </si>
  <si>
    <t>https://www.blufordinstitute.org/about/</t>
  </si>
  <si>
    <t>The Cabrach Trust</t>
  </si>
  <si>
    <t>Charity, Communities, Events, News, Non Profit</t>
  </si>
  <si>
    <t>The Cabrach Trust is a registered charity that provides economic and social development opportunities for new visitors.</t>
  </si>
  <si>
    <t>cabrachtrust.org</t>
  </si>
  <si>
    <t>https://www.linkedin.com/company/the-cabrach-trust</t>
  </si>
  <si>
    <t>+44 01466 702103</t>
  </si>
  <si>
    <t>Jonathan Christie</t>
  </si>
  <si>
    <t>jonathan.christie@cabrachtrust.org</t>
  </si>
  <si>
    <t>https://www.linkedin.com/in/jonathan-christie-219b8a45/</t>
  </si>
  <si>
    <t>Ortege AI</t>
  </si>
  <si>
    <t>Blockchain AI analytics platform</t>
  </si>
  <si>
    <t>ortege.ai</t>
  </si>
  <si>
    <t>https://www.linkedin.com/company/ortege?trk=blended-typeahead</t>
  </si>
  <si>
    <t>Firat A.</t>
  </si>
  <si>
    <t>firat@ortege.ai</t>
  </si>
  <si>
    <t>https://www.linkedin.com/in/firat-akkan/</t>
  </si>
  <si>
    <t>The Prevention Center</t>
  </si>
  <si>
    <t>The Prevention Center offers child therapy, family therapy, rehabilitative life skills, and comprehensive case management services.</t>
  </si>
  <si>
    <t>thepreventioncenterllc.org</t>
  </si>
  <si>
    <t>https://www.linkedin.com/company/prevention-center-llc</t>
  </si>
  <si>
    <t>1 405-835-6757</t>
  </si>
  <si>
    <t>The Sister Accord Foundation</t>
  </si>
  <si>
    <t>Trina House</t>
  </si>
  <si>
    <t>trinahouse@thepreventioncenterllc.org</t>
  </si>
  <si>
    <t>https://www.linkedin.com/in/trina-house-46a12522/</t>
  </si>
  <si>
    <t>Odyssey</t>
  </si>
  <si>
    <t>Artificial Intelligence (AI), Graphic Design</t>
  </si>
  <si>
    <t>Odyssey operates as an AI start-up.</t>
  </si>
  <si>
    <t>odyssey.systems</t>
  </si>
  <si>
    <t>https://www.linkedin.com/company/odysseyml/about/</t>
  </si>
  <si>
    <t>Oliver Cameron</t>
  </si>
  <si>
    <t>oliver@odyssey.systems</t>
  </si>
  <si>
    <t>https://www.linkedin.com/in/olivercameron/</t>
  </si>
  <si>
    <t>Chapter 2</t>
  </si>
  <si>
    <t>Chapter 2 creates and implements scalable talent solutions.</t>
  </si>
  <si>
    <t>chapter2.agency</t>
  </si>
  <si>
    <t>https://www.linkedin.com/company/chapter2-agency/about/</t>
  </si>
  <si>
    <t>Steven Bartlett</t>
  </si>
  <si>
    <t>Leo Harrison Mba</t>
  </si>
  <si>
    <t>leo@chapter2.agency</t>
  </si>
  <si>
    <t>https://www.linkedin.com/in/leoharrison1/</t>
  </si>
  <si>
    <t>Northbound</t>
  </si>
  <si>
    <t>Logistics, Real Time</t>
  </si>
  <si>
    <t>Northbound uses optimized container logistics to charge delay and demurrage.</t>
  </si>
  <si>
    <t>getnorthbound.ai</t>
  </si>
  <si>
    <t>https://www.linkedin.com/company/northbound-ai</t>
  </si>
  <si>
    <t>+49 178 5225540</t>
  </si>
  <si>
    <t>Apex Black</t>
  </si>
  <si>
    <t>Andreas Canel</t>
  </si>
  <si>
    <t>acanel@gonorth.ai</t>
  </si>
  <si>
    <t>https://www.linkedin.com/in/andreascanel/?originalSubdomain=de</t>
  </si>
  <si>
    <t>Professional Response Agency</t>
  </si>
  <si>
    <t>Hattiesburg, Mississippi, United States</t>
  </si>
  <si>
    <t>Professional Response Agency is imporving healthcare services by empowering professionals.</t>
  </si>
  <si>
    <t>professionalresponse.net</t>
  </si>
  <si>
    <t>https://www.linkedin.com/company/professional-response-agency?trk=public_post_feed-actor-name</t>
  </si>
  <si>
    <t>Latonya Mark</t>
  </si>
  <si>
    <t>latonya@professionalresponse.net</t>
  </si>
  <si>
    <t>https://www.linkedin.com/in/latonyamark/</t>
  </si>
  <si>
    <t>Spotlight Medical</t>
  </si>
  <si>
    <t>Spotlight Medical is dedicated to revolutionizing cancer care through precision medicine</t>
  </si>
  <si>
    <t>spotlightmedical.com</t>
  </si>
  <si>
    <t>https://www.linkedin.com/company/spotlight-medical</t>
  </si>
  <si>
    <t>Sylvain Berlemont</t>
  </si>
  <si>
    <t>sylvain.berlemont@spotlightmedical.com</t>
  </si>
  <si>
    <t>https://www.linkedin.com/in/sylvainberlemont/</t>
  </si>
  <si>
    <t>Aiva</t>
  </si>
  <si>
    <t>Artificial Intelligence (AI), Content</t>
  </si>
  <si>
    <t>Çankaya, Ankara, Turkey</t>
  </si>
  <si>
    <t>Aiva is a platform that provides GPT and LLM services.</t>
  </si>
  <si>
    <t>aivatech.io</t>
  </si>
  <si>
    <t>https://www.linkedin.com/company/aivatech2024</t>
  </si>
  <si>
    <t>Süleyman Kaplan</t>
  </si>
  <si>
    <t>suleyman@aivatech.io</t>
  </si>
  <si>
    <t>https://www.linkedin.com/in/suleyman-kaplan/</t>
  </si>
  <si>
    <t>kolum.earth</t>
  </si>
  <si>
    <t>Münster, Nordrhein-Westfalen, Germany</t>
  </si>
  <si>
    <t>Kolum is developing software that enables EU enterprises to become fully compliant with all Carbon Border Adjustment Mechanisms.</t>
  </si>
  <si>
    <t>https://www.linkedin.com/company/kolum-earth/</t>
  </si>
  <si>
    <t>FoodLabs</t>
  </si>
  <si>
    <t>Marius Sprenger</t>
  </si>
  <si>
    <t>marius@kolum.earth</t>
  </si>
  <si>
    <t>https://www.crunchbase.com/person/marius-sprenger</t>
  </si>
  <si>
    <t>Pro Food Solutions</t>
  </si>
  <si>
    <t>Pro Food Solutions feeds our service members and their families all across the world.</t>
  </si>
  <si>
    <t>profoodsolutions.com</t>
  </si>
  <si>
    <t>+1 510-233-5111</t>
  </si>
  <si>
    <t>Maurice Markey</t>
  </si>
  <si>
    <t>mmarkey@profoodsolutions.com</t>
  </si>
  <si>
    <t>https://profoodsolutions.com/about-us/</t>
  </si>
  <si>
    <t>Simplismart</t>
  </si>
  <si>
    <t>Artificial Intelligence (AI), Internet</t>
  </si>
  <si>
    <t>Simplismart enables companies ship deep learning models in days rather than months, saving them hundreds of thousands of dollars.</t>
  </si>
  <si>
    <t>simplismart.ai</t>
  </si>
  <si>
    <t>https://www.linkedin.com/company/simplismart</t>
  </si>
  <si>
    <t>Amritanshu Jain</t>
  </si>
  <si>
    <t>amritanshu@simplismart.ai</t>
  </si>
  <si>
    <t>https://www.linkedin.com/in/jainamritanshu/</t>
  </si>
  <si>
    <t>Circuit House Technologies</t>
  </si>
  <si>
    <t>Circuit House Technologies is the next-gen Indian consumer tech company.</t>
  </si>
  <si>
    <t>circuithouse.tech</t>
  </si>
  <si>
    <t>https://www.linkedin.com/company/circuit-house-tech</t>
  </si>
  <si>
    <t>3one4 Capital, Stellaris Venture Partners</t>
  </si>
  <si>
    <t>Kailash Sankaranarayanan</t>
  </si>
  <si>
    <t>kailash@circuithouse.tech</t>
  </si>
  <si>
    <t>https://linkedin.com//in/kailazh</t>
  </si>
  <si>
    <t>Westlake Interactive</t>
  </si>
  <si>
    <t>Westlake Interactive is a company that develops intelligent, interactive robots with an emphasis on innovative development.</t>
  </si>
  <si>
    <t>Hangzhou Shengmei Qiming Investment Management</t>
  </si>
  <si>
    <t>Select Auto Parts &amp; Sales</t>
  </si>
  <si>
    <t>Automotive, Marketplace, Transportation</t>
  </si>
  <si>
    <t>Select Auto Parts &amp; Sales is a reliable family-owned junk car business in Milwaukee.</t>
  </si>
  <si>
    <t>selectautopartsmilwaukee.com</t>
  </si>
  <si>
    <t>+1 414-763-3474</t>
  </si>
  <si>
    <t>Natasha Broxton</t>
  </si>
  <si>
    <t>natasha@selectautopartsmilwaukee.com</t>
  </si>
  <si>
    <t>https://www.linkedin.com/in/natasha-broxton-7867b2236/</t>
  </si>
  <si>
    <t>Granta Autonomy</t>
  </si>
  <si>
    <t>Aerospace, Software</t>
  </si>
  <si>
    <t>Granta Autonomy develops autonomous recon drones, lightweight gimbals, and digital datalink software.</t>
  </si>
  <si>
    <t>grantaautonomy.com</t>
  </si>
  <si>
    <t>https://www.linkedin.com/company/granta-autonomy-uav/about/</t>
  </si>
  <si>
    <t>ScaleWolf</t>
  </si>
  <si>
    <t>Gediminas Guoba</t>
  </si>
  <si>
    <t>gediminas.guoba@grantaautonomy.com</t>
  </si>
  <si>
    <t>https://www.linkedin.com/in/gediminas-guoba/</t>
  </si>
  <si>
    <t>Nourish + Bloom Market</t>
  </si>
  <si>
    <t>Food and Beverage, Grocery, Marketplace</t>
  </si>
  <si>
    <t>Fayetteville, Georgia, United States</t>
  </si>
  <si>
    <t>Nourish + Bloom Market pioneers the autonomous grocery industry with a health mission.</t>
  </si>
  <si>
    <t>nourishandbloommarket.com</t>
  </si>
  <si>
    <t>Jilea H</t>
  </si>
  <si>
    <t>jilea@nourishandbloommarket.com</t>
  </si>
  <si>
    <t>https://www.linkedin.com/in/jileahemmings/</t>
  </si>
  <si>
    <t>MaterialGate</t>
  </si>
  <si>
    <t>Electronics, Energy Storage, Manufacturing, Semiconductor</t>
  </si>
  <si>
    <t>MaterialGate produces and sells single-molecule dielectrics.</t>
  </si>
  <si>
    <t>materialgate.com</t>
  </si>
  <si>
    <t>Real Tech Japan, Japan Finance Corporation</t>
  </si>
  <si>
    <t>Yuki Nakano</t>
  </si>
  <si>
    <t>yuki_nakano@materialgate.com</t>
  </si>
  <si>
    <t>https://www.materialgate.com/%E4%BC%9A%E7%A4%BE%E6%A6%82%E8%A6%81/#:~:text=%C2%A0Representative%20Director%3A%20Yuki%20Nakano%0A%C2%A0Chief%20Scientific%20Officer%20%28CSO%29%3A%20Yoshifumi%20Nishihara</t>
  </si>
  <si>
    <t>Wanigan Eatery</t>
  </si>
  <si>
    <t>Bay City, Michigan, United States</t>
  </si>
  <si>
    <t>Wanigan Eatery is a family restaurant featuring delicious sandwiches.</t>
  </si>
  <si>
    <t>waniganeatery.com</t>
  </si>
  <si>
    <t>989-892-8303</t>
  </si>
  <si>
    <t>Mike Dufresne</t>
  </si>
  <si>
    <t>mike.dufresne@waniganeatery.com</t>
  </si>
  <si>
    <t>https://www.crunchbase.com/person/mike-dufresne</t>
  </si>
  <si>
    <t>Reevo</t>
  </si>
  <si>
    <t>One intelligent platform to supercharge your sales</t>
  </si>
  <si>
    <t>reevo.ai</t>
  </si>
  <si>
    <t>https://www.linkedin.com/company/reevo-ai/</t>
  </si>
  <si>
    <t>Zhu Ventures</t>
  </si>
  <si>
    <t>Cindy Hao</t>
  </si>
  <si>
    <t>cindy@reevo.ai</t>
  </si>
  <si>
    <t>https://www.linkedin.com/in/cindy-hao/</t>
  </si>
  <si>
    <t>Quebec Technologies</t>
  </si>
  <si>
    <t>Palakkad, Kerala, India</t>
  </si>
  <si>
    <t>Quebec Technologies' purpose is to empower businesses and individuals with innovative and specialized technological solutions.</t>
  </si>
  <si>
    <t>quebectechnologies.tech</t>
  </si>
  <si>
    <t>https://www.linkedin.com/company/quebec-technologies/</t>
  </si>
  <si>
    <t>Adith Baiju</t>
  </si>
  <si>
    <t>https://www.linkedin.com/in/adith-baiju-2a579294/</t>
  </si>
  <si>
    <t>First Tin</t>
  </si>
  <si>
    <t>Firstly Tin is a sustainable, dependable, and morally-minded tin development enterprise.</t>
  </si>
  <si>
    <t>firsttin.com</t>
  </si>
  <si>
    <t>https://www.linkedin.com/company/first-tin</t>
  </si>
  <si>
    <t>+44 (0)20 7389 5010</t>
  </si>
  <si>
    <t>Metals X</t>
  </si>
  <si>
    <t>Bill Scotting</t>
  </si>
  <si>
    <t>bill.scotting@firsttin.com</t>
  </si>
  <si>
    <t>https://www.linkedin.com/in/bill-scotting-b645a329/</t>
  </si>
  <si>
    <t>Olli Health</t>
  </si>
  <si>
    <t>Artificial Intelligence (AI), Health Care, Home Health Care</t>
  </si>
  <si>
    <t>Olli Health is a healthtech company that offers AI-powered home health coding &amp; OASIS QR.</t>
  </si>
  <si>
    <t>ollihomehealth.ai</t>
  </si>
  <si>
    <t>https://www.linkedin.com/company/olli-home-health/</t>
  </si>
  <si>
    <t>+1 608-213-5025</t>
  </si>
  <si>
    <t>Eric Steege</t>
  </si>
  <si>
    <t>eric@ollihomehealth.ai</t>
  </si>
  <si>
    <t>https://www.linkedin.com/in/ericsteege/</t>
  </si>
  <si>
    <t>Streets2Schools</t>
  </si>
  <si>
    <t>Education, Parenting, Training</t>
  </si>
  <si>
    <t>Placerville, California, United States</t>
  </si>
  <si>
    <t>Streets2Schools offers range of interventions designed to support at-risk individuals with proven results.</t>
  </si>
  <si>
    <t>streets2schools.com</t>
  </si>
  <si>
    <t>+1 916-629-3045</t>
  </si>
  <si>
    <t>Denise Healy</t>
  </si>
  <si>
    <t>denise.healy@streets2schools.com</t>
  </si>
  <si>
    <t>https://www.linkedin.com/in/denise-healy-3ab6581a1/</t>
  </si>
  <si>
    <t>FlexCorp</t>
  </si>
  <si>
    <t>FlexCorp is a technology company.</t>
  </si>
  <si>
    <t>1 408-507-8758</t>
  </si>
  <si>
    <t>Sand AI</t>
  </si>
  <si>
    <t>Artificial Intelligence (AI), Information Services, Video</t>
  </si>
  <si>
    <t>Sand AI is an AI company that focuses on producing videos.</t>
  </si>
  <si>
    <t>Capital Today, Source Code Capital</t>
  </si>
  <si>
    <t>Cream &amp; Sugar Coffeehouse</t>
  </si>
  <si>
    <t>Cream &amp; Sugar Coffeehouse is the meetup place for business professionals,friends and young entrepreneurs.</t>
  </si>
  <si>
    <t>creamandsugarcoffeehouse.com</t>
  </si>
  <si>
    <t>Taren Kinebrew</t>
  </si>
  <si>
    <t>taren.k@creamandsugarcoffeehouse.com</t>
  </si>
  <si>
    <t>https://thevoiceofblackcincinnati.com/black-owned-business/cream-sugar/</t>
  </si>
  <si>
    <t>Resolute Science</t>
  </si>
  <si>
    <t>Resolute is creating a new class of medicines for aggressive solid tumors that are uncommon and challenging to treat.</t>
  </si>
  <si>
    <t>resolutescience.com</t>
  </si>
  <si>
    <t>https://www.linkedin.com/company/resolute-science-inc/</t>
  </si>
  <si>
    <t>National Cancer Institute</t>
  </si>
  <si>
    <t>Faith Barnett</t>
  </si>
  <si>
    <t>fbarnett@resolutescience.com</t>
  </si>
  <si>
    <t>https://www.linkedin.com/in/faith-barnett-md-phd-faans-71561910/</t>
  </si>
  <si>
    <t>Floraponics</t>
  </si>
  <si>
    <t>Poolesville, Maryland, United States</t>
  </si>
  <si>
    <t>Floraponics is a company.</t>
  </si>
  <si>
    <t>1 3013662880</t>
  </si>
  <si>
    <t>Xinshinuo Semiconductor</t>
  </si>
  <si>
    <t>Advanced Materials, Application Specific Integrated Circuit (ASIC), Semiconductor</t>
  </si>
  <si>
    <t>Maqiao, Shandong, China</t>
  </si>
  <si>
    <t>Xinshinuo Semiconductor is a domestic semiconductor equipment and technology company.</t>
  </si>
  <si>
    <t>nsynu.com</t>
  </si>
  <si>
    <t>133 7212 2972</t>
  </si>
  <si>
    <t>Hongyu Wang</t>
  </si>
  <si>
    <t>wanghongyu@nsynu.com</t>
  </si>
  <si>
    <t>https://pitchbook.com/profiles/company/515640-52#research</t>
  </si>
  <si>
    <t>Lawnside Historical Society</t>
  </si>
  <si>
    <t>Lawnside, New Jersey, United States</t>
  </si>
  <si>
    <t>The Lawnside Historical Society is a nonprofit organization dedicated to protecting, preserving, and maintaining the Peter Mott House.</t>
  </si>
  <si>
    <t>petermotthouse.org</t>
  </si>
  <si>
    <t>(856) 546-8850</t>
  </si>
  <si>
    <t>Institute of Museum and Library Services</t>
  </si>
  <si>
    <t>Linda Shockley</t>
  </si>
  <si>
    <t>lhs@petermotthouse.org</t>
  </si>
  <si>
    <t>https://www.linkedin.com/in/linda-shockley-96b7576/</t>
  </si>
  <si>
    <t>InterpreTown</t>
  </si>
  <si>
    <t>Tolleson, Arizona, United States</t>
  </si>
  <si>
    <t>InterpreTown is a business services company.</t>
  </si>
  <si>
    <t>+1 6027538189</t>
  </si>
  <si>
    <t>Uptime EV Charger</t>
  </si>
  <si>
    <t>Waterford, Michigan, United States</t>
  </si>
  <si>
    <t>Uptime EV Charger is a company.</t>
  </si>
  <si>
    <t>1 248-618-3090</t>
  </si>
  <si>
    <t>Meme Sol Labs</t>
  </si>
  <si>
    <t>Meme Sol Labs is a Solana Blockchain Development Company.</t>
  </si>
  <si>
    <t>memesollabs.com</t>
  </si>
  <si>
    <t>Alex Harper</t>
  </si>
  <si>
    <t>https://coinmarketcap.com/community/articles/669a27bc548c99663723a079/</t>
  </si>
  <si>
    <t>Moer New Materials</t>
  </si>
  <si>
    <t>Moer New Materials offers filtration membrane materials</t>
  </si>
  <si>
    <t>Hupper Seeds</t>
  </si>
  <si>
    <t>Hupper Seeds is a biotech company that specializes in the agricultural scientific research and experimental development on rice breeding.</t>
  </si>
  <si>
    <t>hupseeds.com</t>
  </si>
  <si>
    <t>Qingyao Shu</t>
  </si>
  <si>
    <t>https://pitchbook.com/profiles/company/608433-40#overview</t>
  </si>
  <si>
    <t>Recurse ML</t>
  </si>
  <si>
    <t>Recurse ML is built for enterprise environments, it integrates smoothly with your existing systems.</t>
  </si>
  <si>
    <t>recurse.ml</t>
  </si>
  <si>
    <t>https://www.linkedin.com/company/recurse-ml/about/</t>
  </si>
  <si>
    <t>Playfair Capital, Seedcamp</t>
  </si>
  <si>
    <t>Jack Jackson</t>
  </si>
  <si>
    <t>jack@recurse.ml</t>
  </si>
  <si>
    <t>https://www.linkedin.com/in/jackjacksoncs/</t>
  </si>
  <si>
    <t>Point Laz</t>
  </si>
  <si>
    <t>Point Laz is an innovative mine monitoring system that delivers a substantial and enduring impact.</t>
  </si>
  <si>
    <t>pointlaz.com</t>
  </si>
  <si>
    <t>https://www.linkedin.com/company/point-laz?originalSubdomain=ca</t>
  </si>
  <si>
    <t>i4 Capital, Centech</t>
  </si>
  <si>
    <t>Alexandre Grenier</t>
  </si>
  <si>
    <t>agrenier@pointlaz.com</t>
  </si>
  <si>
    <t>https://www.linkedin.com/in/alexandre-grenier-23036a95/</t>
  </si>
  <si>
    <t>Exitoweb</t>
  </si>
  <si>
    <t>Exitoweb is a company.</t>
  </si>
  <si>
    <t>54 9 3515 90291</t>
  </si>
  <si>
    <t>trail</t>
  </si>
  <si>
    <t>Trail offers a straightforward approach to implementing AI Governance, empowering developers and businesses to create reliable AI solutions</t>
  </si>
  <si>
    <t>trail-ml.com</t>
  </si>
  <si>
    <t>https://www.linkedin.com/company/trail-ml/</t>
  </si>
  <si>
    <t>CapitalT</t>
  </si>
  <si>
    <t>Anna Spitznagel</t>
  </si>
  <si>
    <t>anna@trail-ml.com</t>
  </si>
  <si>
    <t>https://www.linkedin.com/in/anna-spitznagel-20b066151/</t>
  </si>
  <si>
    <t>Qualitic</t>
  </si>
  <si>
    <t>Biotech Startup</t>
  </si>
  <si>
    <t>Sircel</t>
  </si>
  <si>
    <t>Sircel mission to eradicate electronic waste from landfill, redirecting the valuable commodities back into the circular economy.</t>
  </si>
  <si>
    <t>sircel.com</t>
  </si>
  <si>
    <t>https://www.linkedin.com/company/sircel-limited</t>
  </si>
  <si>
    <t>Kilara Capital</t>
  </si>
  <si>
    <t>Anthony Karam</t>
  </si>
  <si>
    <t>akaram@sircel.com</t>
  </si>
  <si>
    <t>https://www.linkedin.com/in/anthony-karam-84a090163/</t>
  </si>
  <si>
    <t>TruckClub</t>
  </si>
  <si>
    <t>TruckClub provides comprehensive aftermarket coverage for trucks.</t>
  </si>
  <si>
    <t>truckclub.com</t>
  </si>
  <si>
    <t>https://www.linkedin.com/company/truckclub</t>
  </si>
  <si>
    <t>Damn Good Brands</t>
  </si>
  <si>
    <t>Kalie Felts</t>
  </si>
  <si>
    <t>kalie@truckclub.com</t>
  </si>
  <si>
    <t>https://www.linkedin.com/in/kalie-felts-409524298/</t>
  </si>
  <si>
    <t>Pinnacle Food</t>
  </si>
  <si>
    <t>Agriculture, AgTech, Organic Food</t>
  </si>
  <si>
    <t>Pinnacle Food is an agtech company that provides smart agriculture solutions by using advanced technologies to create sustainable food.</t>
  </si>
  <si>
    <t>CeraTattva</t>
  </si>
  <si>
    <t>Taramani, Tamil Nadu, India</t>
  </si>
  <si>
    <t>CeraTattva InnoTech is a one-stop shop for all ceramic needs, specializing in unique materials and cutting-edge technology.</t>
  </si>
  <si>
    <t>ceratattva.com</t>
  </si>
  <si>
    <t>https://www.linkedin.com/company/ceratattva-innotech/</t>
  </si>
  <si>
    <t>Ganesh Babu</t>
  </si>
  <si>
    <t>https://www.linkedin.com/in/dr-ganeshbabut/</t>
  </si>
  <si>
    <t>Rowain</t>
  </si>
  <si>
    <t>Rowan uses robot plant factories to deliver future agricultural solutions to address the agricultural and climatic crisis.</t>
  </si>
  <si>
    <t>rowain.com</t>
  </si>
  <si>
    <t>02-3440-7431</t>
  </si>
  <si>
    <t>CNTTECH</t>
  </si>
  <si>
    <t>Lee Kyung-Ha</t>
  </si>
  <si>
    <t>Representative</t>
  </si>
  <si>
    <t>http://rowain.com/page/team-introduction</t>
  </si>
  <si>
    <t>Fight Against Blindness</t>
  </si>
  <si>
    <t>Royston, Barnsley, United Kingdom</t>
  </si>
  <si>
    <t>Fight Against Blindness helps children and young people with sight loss and visual impairment achieve their full potential.</t>
  </si>
  <si>
    <t>fightagainstblindness.org</t>
  </si>
  <si>
    <t>01763 208045</t>
  </si>
  <si>
    <t>Clive Fisher</t>
  </si>
  <si>
    <t>https://www.fightagainstblindness.org/Groups/378801/Our_Team.aspx</t>
  </si>
  <si>
    <t>RissoAi</t>
  </si>
  <si>
    <t>RissoAi is an artificial intelligence platform that monitors and reports on noise pollution by solving environmental concerns.</t>
  </si>
  <si>
    <t>risso.ai</t>
  </si>
  <si>
    <t>https://www.linkedin.com/company/risso-ai</t>
  </si>
  <si>
    <t>+353 8581 64 760</t>
  </si>
  <si>
    <t>Luca Marchesotti</t>
  </si>
  <si>
    <t>luca@risso.ai</t>
  </si>
  <si>
    <t>https://www.linkedin.com/in/lumarche/</t>
  </si>
  <si>
    <t>Consulting Jobs</t>
  </si>
  <si>
    <t>Discover the latest job opportunities from leading consulting firms, all in one place.</t>
  </si>
  <si>
    <t>findconsultingjobs.com</t>
  </si>
  <si>
    <t>https://www.linkedin.com/company/findconsultingjobs/</t>
  </si>
  <si>
    <t>Chorology.ai</t>
  </si>
  <si>
    <t>Chorology.ai mission is to exceed industry expectations and setting a new standard for data integrity and regulatory compliance.</t>
  </si>
  <si>
    <t>chorology.ai</t>
  </si>
  <si>
    <t>Tarique Mustafa</t>
  </si>
  <si>
    <t>https://www.linkedin.com/in/tarique-mustafa-641b61/</t>
  </si>
  <si>
    <t>Energize Digital</t>
  </si>
  <si>
    <t>Energy, Energy Storage</t>
  </si>
  <si>
    <t>Energize Digital is a distributor of distributed digital energy solutions with an emphasis on digital energy solutions and products.</t>
  </si>
  <si>
    <t>yienergy.com</t>
  </si>
  <si>
    <t>Craig Molloy</t>
  </si>
  <si>
    <t>craigm@energizerec.com</t>
  </si>
  <si>
    <t>https://www.linkedin.com/in/cpmolloy/</t>
  </si>
  <si>
    <t>Growth Curve Bio</t>
  </si>
  <si>
    <t>Growth Curve Bio is a biotechnology company.</t>
  </si>
  <si>
    <t>+1 919-807-9663</t>
  </si>
  <si>
    <t>Quarksen</t>
  </si>
  <si>
    <t>Quarksen develops eQuanta, a creative sensing technology for accessible, accurate, and quick at-home diagnostics.</t>
  </si>
  <si>
    <t>quarksen.com</t>
  </si>
  <si>
    <t>https://www.linkedin.com/company/quarksen</t>
  </si>
  <si>
    <t>NSF Small Business Innovation Research / Small Business Technology Transfer (SBIR/STTR)</t>
  </si>
  <si>
    <t>Shadi Emam</t>
  </si>
  <si>
    <t>https://www.linkedin.com/in/shadi-emam-ph-d-64a67a27/</t>
  </si>
  <si>
    <t>Fluid Wire Robotics</t>
  </si>
  <si>
    <t>Industrial Automation, Machinery Manufacturing</t>
  </si>
  <si>
    <t>Pisa, Toscana, Italy</t>
  </si>
  <si>
    <t>Fluid Wire Robotics provides a novel mechanical layout for a hydraulic transmission system that is robotic.</t>
  </si>
  <si>
    <t>fluidwirerobotics.com</t>
  </si>
  <si>
    <t>https://www.linkedin.com/company/fluid-wire-robotics</t>
  </si>
  <si>
    <t>RoboIT</t>
  </si>
  <si>
    <t>Marco Fontana</t>
  </si>
  <si>
    <t>marco.fontana@fluidwirerobotics.com</t>
  </si>
  <si>
    <t>https://www.linkedin.com/in/fontanamarco/</t>
  </si>
  <si>
    <t>ZeroMission</t>
  </si>
  <si>
    <t>Analytics, Artificial Intelligence (AI), Machine Learning</t>
  </si>
  <si>
    <t>Tipperary, Tipperary, Ireland</t>
  </si>
  <si>
    <t>ZeroMission is an electromobility and lead innovator in software development, and power-energy infrastructure.</t>
  </si>
  <si>
    <t>zeromission.io</t>
  </si>
  <si>
    <t>https://www.linkedin.com/company/zeromission-inc</t>
  </si>
  <si>
    <t>Delta Partners, Greencode Ventures</t>
  </si>
  <si>
    <t>Leah O'Dwyer</t>
  </si>
  <si>
    <t>leah.odwyer@zeromission.io</t>
  </si>
  <si>
    <t>https://www.linkedin.com/in/leah-o-dwyer-89954770/</t>
  </si>
  <si>
    <t>Pintura.Life</t>
  </si>
  <si>
    <t>Product Crowdfunding</t>
  </si>
  <si>
    <t>Photo Editing, Photography</t>
  </si>
  <si>
    <t>Pintura Canvas Magnetic Digital Frames with Multiple Screens.</t>
  </si>
  <si>
    <t>pinturalife.com</t>
  </si>
  <si>
    <t>Tao Ling</t>
  </si>
  <si>
    <t>https://www.globenewswire.com/news-release/2024/03/21/2850232/0/en/Ostin-Technology-Group-Announces-Indiegogo-Crowdfunding-Campaign-Through-its-US-Subsidiary-to-Elevate-Pintura-Photo-Sharing-Product-Upgrade-and-Expand-Global-Sales-Channels.html</t>
  </si>
  <si>
    <t>TC Five Star</t>
  </si>
  <si>
    <t>Wayne, Michigan, United States</t>
  </si>
  <si>
    <t>TC Five Star is a company.</t>
  </si>
  <si>
    <t>1 7347873333</t>
  </si>
  <si>
    <t>Omni</t>
  </si>
  <si>
    <t>Apps, Marketplace, Mobile</t>
  </si>
  <si>
    <t>Omni is a marketplace that provides access to the things needed by nayone through its rentals platform.</t>
  </si>
  <si>
    <t>omni.co</t>
  </si>
  <si>
    <t>https://www.linkedin.com/company/omnirentals/</t>
  </si>
  <si>
    <t>hello@omni.co</t>
  </si>
  <si>
    <t>(415) 569-3882</t>
  </si>
  <si>
    <t>Theory Ventures, Highland Capital Partners</t>
  </si>
  <si>
    <t>Christopher Merrick</t>
  </si>
  <si>
    <t>cmerrick@omni.co</t>
  </si>
  <si>
    <t>https://www.linkedin.com/in/merrickchristopher/</t>
  </si>
  <si>
    <t>Together AI</t>
  </si>
  <si>
    <t>Artificial Intelligence (AI), Generative AI, Internet, IT Infrastructure, Open Source</t>
  </si>
  <si>
    <t>Together AI is a cloud-based platform designed for constructing open-source generative AI and infrastructure for developing AI models.</t>
  </si>
  <si>
    <t>together.ai</t>
  </si>
  <si>
    <t>https://www.linkedin.com/company/togethercomputer</t>
  </si>
  <si>
    <t>community@together.ai</t>
  </si>
  <si>
    <t>Salesforce Ventures, Kleiner Perkins, NVIDIA, Lux Capital</t>
  </si>
  <si>
    <t>Vipul Ved Prakash</t>
  </si>
  <si>
    <t>vipul@together.ai</t>
  </si>
  <si>
    <t>https://www.linkedin.com/in/vipulved/</t>
  </si>
  <si>
    <t>Tuum</t>
  </si>
  <si>
    <t>Banking, Financial Services, FinTech, Payments, SaaS</t>
  </si>
  <si>
    <t>Tuum is a cloud-native banking platform that allows any business to offer tailored financial services to their customers.</t>
  </si>
  <si>
    <t>tuumplatform.com</t>
  </si>
  <si>
    <t>https://www.linkedin.com/company/tuumplatform</t>
  </si>
  <si>
    <t>hello@tuumplatform.com</t>
  </si>
  <si>
    <t>Citi Ventures, CommerzVentures, LHV Ventures, Portage Ventures, BlackFin Capital Partners, Karma Ventures</t>
  </si>
  <si>
    <t>Rivo Uibo</t>
  </si>
  <si>
    <t>rivo.uibo@tuum.com</t>
  </si>
  <si>
    <t>https://www.linkedin.com/in/rivouibo/</t>
  </si>
  <si>
    <t>Industrial, Mineral, Oil and Gas, Shipping, Supply Chain Management</t>
  </si>
  <si>
    <t>Trafigura is a commodity trading company that facilitates the distribution of commodities such as metals, minerals, and energy.</t>
  </si>
  <si>
    <t>trafigura.com</t>
  </si>
  <si>
    <t>https://www.linkedin.com/company/trafigura</t>
  </si>
  <si>
    <t>media@trafigura.com</t>
  </si>
  <si>
    <t>+44 20 7173 2200</t>
  </si>
  <si>
    <t>Citibank UK, Export-Import Bank of the United States, Saudi EXIM, Abu Dhabi Exports Office, Trade and Development Bank -TDB, Shalina Resources, Moscow Credit Bank</t>
  </si>
  <si>
    <t>Jeremy Weir</t>
  </si>
  <si>
    <t>jeremy.weir@trafigura.com</t>
  </si>
  <si>
    <t>https://www.linkedin.com/in/jeremy-weir-trafigura/</t>
  </si>
  <si>
    <t>Investcorp</t>
  </si>
  <si>
    <t>Investcorp is a provider and manager of alternative investment products, serving high-net-worth private and institutional clients.</t>
  </si>
  <si>
    <t>investcorp.com</t>
  </si>
  <si>
    <t>https://www.linkedin.com/company/investcorp</t>
  </si>
  <si>
    <t>felamine@investcorp.com</t>
  </si>
  <si>
    <t>Rishi Kapoor</t>
  </si>
  <si>
    <t>rkapoor@investcorp.com</t>
  </si>
  <si>
    <t>https://www.linkedin.com/in/rishi-kapoor-1a06497/</t>
  </si>
  <si>
    <t>rabbit</t>
  </si>
  <si>
    <t>Artificial Intelligence (AI), Hardware, Operating Systems</t>
  </si>
  <si>
    <t>Rabbit brings the future of human-machine interface.</t>
  </si>
  <si>
    <t>rabbit.tech</t>
  </si>
  <si>
    <t>https://www.linkedin.com/company/rabbitinc</t>
  </si>
  <si>
    <t>info@rabbit.tech</t>
  </si>
  <si>
    <t>Dan Ferris</t>
  </si>
  <si>
    <t>ferris@rabbit.tech</t>
  </si>
  <si>
    <t>https://www.linkedin.com/in/dan-ferris-00aa1a81/</t>
  </si>
  <si>
    <t>Coinbase</t>
  </si>
  <si>
    <t>Bitcoin, Blockchain, Cryptocurrency, FinTech, Trading Platform</t>
  </si>
  <si>
    <t>Coinbase is a cryptocurrency exchange and cryptocurrency wallet platform that allows users to buy, sell, and store various cryptocurrencies.</t>
  </si>
  <si>
    <t>coinbase.com</t>
  </si>
  <si>
    <t>https://www.linkedin.com/company/coinbase</t>
  </si>
  <si>
    <t>support@coinbase.com</t>
  </si>
  <si>
    <t>1 (888) 908-7930</t>
  </si>
  <si>
    <t>ARK Investment Management, DFJ Growth, Tiger Global Management, IVP, Mitsubishi UFJ, Andreessen Horowitz, Ribbit Capital, Union Square Ventures, Initialized Capital</t>
  </si>
  <si>
    <t>Brian Armstrong</t>
  </si>
  <si>
    <t>brian@coinbase.com</t>
  </si>
  <si>
    <t>https://www.linkedin.com/in/barmstrong/</t>
  </si>
  <si>
    <t>Lufthansa</t>
  </si>
  <si>
    <t>Engineering, Finance, Human Resources, Information Technology, Legal, Management, Marketing, Operations, Sales, Support</t>
  </si>
  <si>
    <t>Aerospace, Travel</t>
  </si>
  <si>
    <t>Lufthansa is an european group airline in India and considers India as one of the most important long-haul markets.</t>
  </si>
  <si>
    <t>lufthansa.com</t>
  </si>
  <si>
    <t>https://www.linkedin.com/company/lufthansa</t>
  </si>
  <si>
    <t>impressum_de@lufthansa.com</t>
  </si>
  <si>
    <t>Jens Ritter</t>
  </si>
  <si>
    <t>jens.ritter@dlh.de</t>
  </si>
  <si>
    <t>https://www.linkedin.com/in/jens-ritter/</t>
  </si>
  <si>
    <t>Proscia</t>
  </si>
  <si>
    <t>Engineering, Human Resources, Legal, Management, Marketing, Medical &amp; Science, Operations, Pro Services, Product, Sales, Support</t>
  </si>
  <si>
    <t>Artificial Intelligence (AI), Biotechnology, Life Science, Medical</t>
  </si>
  <si>
    <t>Proscia develops a pathology platform to assist routine pathology operations, enhance cancer diagnosis, and improve patient outcomes.</t>
  </si>
  <si>
    <t>proscia.com</t>
  </si>
  <si>
    <t>https://www.linkedin.com/company/proscia</t>
  </si>
  <si>
    <t>info@proscia.com</t>
  </si>
  <si>
    <t>1 215 608-5411</t>
  </si>
  <si>
    <t>Triangle Peak Partners, Scale Venture Partners, Flybridge, SoGal Ventures, Emerald Development Managers</t>
  </si>
  <si>
    <t>David West</t>
  </si>
  <si>
    <t>david@proscia.com</t>
  </si>
  <si>
    <t>https://www.linkedin.com/in/david-r-west/</t>
  </si>
  <si>
    <t>Nozomi Networks</t>
  </si>
  <si>
    <t>Cyber Security, Information Technology, Internet of Things, Network Security</t>
  </si>
  <si>
    <t>Nozomi Networks is a cybersecurity company specializing in operational technology and IoT security for critical infrastructure.</t>
  </si>
  <si>
    <t>nozominetworks.com</t>
  </si>
  <si>
    <t>https://www.linkedin.com/company/nozomi-networks-sa</t>
  </si>
  <si>
    <t>info@nozominetworks.com</t>
  </si>
  <si>
    <t>800 314 6114</t>
  </si>
  <si>
    <t>Johnson Controls, Triangle Peak Partners, Telefónica Innovation Ventures, BloombergNEF, Energize Capital, Lux Capital, Planven Entrepreneur Ventures, THI Investments, Energize Capital, Lux Capital, Notable Capital</t>
  </si>
  <si>
    <t>Moreno Carullo</t>
  </si>
  <si>
    <t>moreno.carullo@nozominetworks.com</t>
  </si>
  <si>
    <t>https://www.linkedin.com/in/morenocarullo/</t>
  </si>
  <si>
    <t>LiveKit</t>
  </si>
  <si>
    <t>Artificial Intelligence (AI), Cloud Infrastructure, Real Time</t>
  </si>
  <si>
    <t>The Realtime Cloud. Build and scale voice and video applications.</t>
  </si>
  <si>
    <t>livekit.io</t>
  </si>
  <si>
    <t>https://www.linkedin.com/company/livekitco</t>
  </si>
  <si>
    <t>Altimeter Capital, Patrick Chase</t>
  </si>
  <si>
    <t>Russ D'Sa</t>
  </si>
  <si>
    <t>dsa@livekit.io</t>
  </si>
  <si>
    <t>https://www.linkedin.com/in/russelldsa/</t>
  </si>
  <si>
    <t>Luminary Cloud</t>
  </si>
  <si>
    <t>Engineering, Human Resources, Information Technology, Management, Medical &amp; Science, Operations, Sales</t>
  </si>
  <si>
    <t>Analytics, Information Technology, SaaS</t>
  </si>
  <si>
    <t>Luminary Cloud specializes in the development of a computer-aided engineering SaaS platform.</t>
  </si>
  <si>
    <t>luminarycloud.com</t>
  </si>
  <si>
    <t>https://www.linkedin.com/company/luminarycloud</t>
  </si>
  <si>
    <t>info@luminarycloud.com</t>
  </si>
  <si>
    <t>Sutter Hill Ventures</t>
  </si>
  <si>
    <t>Jason Lango</t>
  </si>
  <si>
    <t>jason@luminarycloud.com</t>
  </si>
  <si>
    <t>https://www.linkedin.com/in/jasonlango/</t>
  </si>
  <si>
    <t>Unstructured Technologies</t>
  </si>
  <si>
    <t>Artificial Intelligence (AI), Machine Learning, Natural Language Processing, Open Source</t>
  </si>
  <si>
    <t>Unstructured develops an open-source data transformation platform to preprocess natural language data for machine learning services.</t>
  </si>
  <si>
    <t>unstructured.io</t>
  </si>
  <si>
    <t>https://www.linkedin.com/company/unstructuredio/</t>
  </si>
  <si>
    <t>sales@unstructured.io</t>
  </si>
  <si>
    <t>Menlo Ventures, Alumni Ventures, Madrona, Bain Capital Ventures</t>
  </si>
  <si>
    <t>Brian S. Raymond</t>
  </si>
  <si>
    <t>brian@unstructured.io</t>
  </si>
  <si>
    <t>https://www.linkedin.com/in/brian-s-raymond/</t>
  </si>
  <si>
    <t>Draftwise</t>
  </si>
  <si>
    <t>Artificial Intelligence (AI), Document Management, Enterprise Software, Legal, Legal Tech</t>
  </si>
  <si>
    <t>DraftWise provides an AI-powered contract and negotiation platform that assists law firms in procuring quality contracts.</t>
  </si>
  <si>
    <t>draftwise.com</t>
  </si>
  <si>
    <t>https://www.linkedin.com/company/draftwise-ai/</t>
  </si>
  <si>
    <t>contact@draftwise.com</t>
  </si>
  <si>
    <t>Index Ventures, Earlybird Venture Capital, Lander &amp; Rogers, Y Combinator</t>
  </si>
  <si>
    <t>James Ding</t>
  </si>
  <si>
    <t>james@draftwise.com</t>
  </si>
  <si>
    <t>https://www.linkedin.com/in/jamding/</t>
  </si>
  <si>
    <t>Capital Rx</t>
  </si>
  <si>
    <t>Capital Rx is a healthtech platform that provides pharmacy benefit management solutions.</t>
  </si>
  <si>
    <t>cap-rx.com</t>
  </si>
  <si>
    <t>https://www.linkedin.com/company/cap-rx</t>
  </si>
  <si>
    <t>info@cap-rx.com</t>
  </si>
  <si>
    <t>855-538-8897</t>
  </si>
  <si>
    <t>Prime Therapeutics, B Capital, Transformation Capital, Edison Partners</t>
  </si>
  <si>
    <t>A. J. Loiacono</t>
  </si>
  <si>
    <t>aj@cap-rx.com</t>
  </si>
  <si>
    <t>https://www.linkedin.com/in/capitalrx/</t>
  </si>
  <si>
    <t>Zephyr AI</t>
  </si>
  <si>
    <t>Engineering, Finance, Human Resources, Information Technology, Medical &amp; Science, Operations, Product, Sales</t>
  </si>
  <si>
    <t>Artificial Intelligence (AI), Biotechnology, Medical</t>
  </si>
  <si>
    <t>Fairfax Station, Virginia, United States</t>
  </si>
  <si>
    <t>Zephyr AI is a healthcare technology company that reshapes traditional approaches to drug discovery and precision medicine.</t>
  </si>
  <si>
    <t>zephyrai.bio</t>
  </si>
  <si>
    <t>https://www.linkedin.com/company/zephyr-ai</t>
  </si>
  <si>
    <t>Eli Lilly &amp; Company Foundation, EPIQ Capital Group, Jeff Skoll, Revolution Growth, Lerner Enterprises, M-Cor Holdings</t>
  </si>
  <si>
    <t>Yisroel Brumer</t>
  </si>
  <si>
    <t>yisroel@zephyrai.bio</t>
  </si>
  <si>
    <t>https://www.linkedin.com/in/yisroel-brumer-7bab111b6/</t>
  </si>
  <si>
    <t>PPRO</t>
  </si>
  <si>
    <t>Engineering, Finance, Human Resources, Legal, Management, Marketing, Operations, Pro Services, Product, Sales</t>
  </si>
  <si>
    <t>Billing, Finance, Financial Services, FinTech, Payments</t>
  </si>
  <si>
    <t>PPRO is a fintech firm that provides digital payment solutions to banks and businesses.</t>
  </si>
  <si>
    <t>ppro.com</t>
  </si>
  <si>
    <t>https://www.linkedin.com/company/ppro</t>
  </si>
  <si>
    <t>pr_marketing@ppro.com</t>
  </si>
  <si>
    <t>Eldridge Industries, JP Morgan, Sprints, Northleaf Capital Partners, PayPal Ventures, HPE Growth</t>
  </si>
  <si>
    <t>Motie Bring</t>
  </si>
  <si>
    <t>motie.bring@ppro.com</t>
  </si>
  <si>
    <t>https://www.ppro.com/about-us/#:~:text=Motie%20Bring,Chief%20Executive%20Officer</t>
  </si>
  <si>
    <t>Business Intelligence, Information Technology, SaaS, Software</t>
  </si>
  <si>
    <t>Omni is a business intelligence platform that combines the reliability of a unified data model with the flexibility of SQL.</t>
  </si>
  <si>
    <t>exploreomni.com</t>
  </si>
  <si>
    <t>https://www.linkedin.com/company/exploreomni</t>
  </si>
  <si>
    <t>Theory Ventures, Redpoint, First Round Capital</t>
  </si>
  <si>
    <t>Colin Zima</t>
  </si>
  <si>
    <t>colin@exploreomni.com</t>
  </si>
  <si>
    <t>https://www.linkedin.com/in/colinzima/</t>
  </si>
  <si>
    <t>Sealed</t>
  </si>
  <si>
    <t>Clean Energy, CleanTech, Consumer Lending, Energy Efficiency, GreenTech, Home Improvement, Sustainability</t>
  </si>
  <si>
    <t>Sealed is a residential energy efficiency startup that designs, manages, and finances home weatherization and electrification projects.</t>
  </si>
  <si>
    <t>sealed.com</t>
  </si>
  <si>
    <t>https://www.linkedin.com/company/sealed</t>
  </si>
  <si>
    <t>hello@sealed.com</t>
  </si>
  <si>
    <t>Keyframe Capital Partners, Fifth Wall, NY Green Bank</t>
  </si>
  <si>
    <t>Lauren Salz</t>
  </si>
  <si>
    <t>lauren.salz@sealed.com</t>
  </si>
  <si>
    <t>https://www.linkedin.com/in/laurensalz/</t>
  </si>
  <si>
    <t>ELIS</t>
  </si>
  <si>
    <t>Engineering, Human Resources, Management, Operations, Sales, Support</t>
  </si>
  <si>
    <t>Facilities Support Services, Rental Property, Service Industry, Textiles, Wellness</t>
  </si>
  <si>
    <t>Puteaux, Ile-de-France, France</t>
  </si>
  <si>
    <t>ELIS specialized in the rental and maintenance of professional clothing and textile articles.</t>
  </si>
  <si>
    <t>elis.com</t>
  </si>
  <si>
    <t>https://www.linkedin.com/company/elis_2</t>
  </si>
  <si>
    <t>contact@elis.com</t>
  </si>
  <si>
    <t>33 1 41 25 45 00</t>
  </si>
  <si>
    <t>Bpifrance, Eurazeo</t>
  </si>
  <si>
    <t>Mark Franklin</t>
  </si>
  <si>
    <t>mark.franklin@elis.com</t>
  </si>
  <si>
    <t>https://www.linkedin.com/in/mark-franklin-9b44471/</t>
  </si>
  <si>
    <t>Verdagy</t>
  </si>
  <si>
    <t>Engineering, Finance, Information Technology, Management, Medical &amp; Science</t>
  </si>
  <si>
    <t>Energy, Manufacturing, Renewable Energy</t>
  </si>
  <si>
    <t>Moss Landing, California, United States</t>
  </si>
  <si>
    <t>Verdagy enables the large-scale production of green hydrogen by innovating water electrolysis technology.</t>
  </si>
  <si>
    <t>verdagy.com</t>
  </si>
  <si>
    <t>https://www.linkedin.com/company/verdagy</t>
  </si>
  <si>
    <t>info@verdagy.com</t>
  </si>
  <si>
    <t>(831) 800-0250</t>
  </si>
  <si>
    <t>US Department of Energy, Shell Ventures, Temasek Holdings, TDK Ventures</t>
  </si>
  <si>
    <t>Marty Neese</t>
  </si>
  <si>
    <t>mneese@verdagy.com</t>
  </si>
  <si>
    <t>https://www.linkedin.com/in/marty-neese-5a79b8133/</t>
  </si>
  <si>
    <t>Sugar.fit</t>
  </si>
  <si>
    <t>Diabetes, Health Care, Health Diagnostics, Telehealth</t>
  </si>
  <si>
    <t>Sugar.fit is a healthtech startup that helps users manage and reverse diabetes.</t>
  </si>
  <si>
    <t>sugarfit.com</t>
  </si>
  <si>
    <t>https://www.linkedin.com/company/sugarfit</t>
  </si>
  <si>
    <t>B Capital, Eduardo Saverin, MassMutual Ventures, Cult.fit</t>
  </si>
  <si>
    <t>Madan Somasundaram</t>
  </si>
  <si>
    <t>madan@sugarfit.com</t>
  </si>
  <si>
    <t>https://www.zoominfo.com/p/Madan-Somasundaram/1542535490</t>
  </si>
  <si>
    <t>Tubulis</t>
  </si>
  <si>
    <t>Tubulis is a chemotherapeutic medication developer specializing in cancer and chronic disease treatment.</t>
  </si>
  <si>
    <t>tubulis.com</t>
  </si>
  <si>
    <t>https://www.linkedin.com/company/tubulis</t>
  </si>
  <si>
    <t>info@tubulis.com</t>
  </si>
  <si>
    <t>EQT Life Sciences, Nextech Invest, Andera Partners, BioMedPartners, HTGF | High-Tech Gruenderfonds</t>
  </si>
  <si>
    <t>Dominik Schumacher</t>
  </si>
  <si>
    <t>dominik.schumacher@tubulis.com</t>
  </si>
  <si>
    <t>https://www.linkedin.com/in/dominik-schumacher-727612101/</t>
  </si>
  <si>
    <t>Gilgamesh Pharmaceuticals</t>
  </si>
  <si>
    <t>Gilgamesh Pharmaceuticals provides medicines for psychedelic, novel psychotropic drugs, depression, anxiety, and stress-related disorders.</t>
  </si>
  <si>
    <t>gilgameshpharmaceutical.com</t>
  </si>
  <si>
    <t>investors@gilgameshpharmaceutical.com</t>
  </si>
  <si>
    <t>National Institute on Drug Abuse (NIDA), Prime Movers Lab, Y Combinator</t>
  </si>
  <si>
    <t>Jonathan Sporn</t>
  </si>
  <si>
    <t>jon@gilgameshpharmaceutical.com</t>
  </si>
  <si>
    <t>https://www.linkedin.com/in/jonathan-sporn-4ba7802/</t>
  </si>
  <si>
    <t>Cheetah</t>
  </si>
  <si>
    <t>E-Commerce, Food and Beverage, Food Delivery, Logistics, Packaging Services, Supply Chain Management</t>
  </si>
  <si>
    <t>Cheetah is an e-commerce platform offering contactless pickup and delivery of food and supplies.</t>
  </si>
  <si>
    <t>gocheetah.com</t>
  </si>
  <si>
    <t>https://www.linkedin.com/company/cheetah</t>
  </si>
  <si>
    <t>support@gocheetah.com</t>
  </si>
  <si>
    <t>(800) 571-5231</t>
  </si>
  <si>
    <t>Manna Tree, Sator Grove Holdings, Eclipse Ventures, Floodgate, Hanaco Venture Capital, Marker</t>
  </si>
  <si>
    <t>Na’Ama Moran</t>
  </si>
  <si>
    <t>naama@gocheetah.com</t>
  </si>
  <si>
    <t>https://gocheetah.com/about-old/#:~:text=NA%E2%80%99AMA%20MORAN,CEO%20%26%20Co%2DFounder</t>
  </si>
  <si>
    <t>Cybin</t>
  </si>
  <si>
    <t>Engineering, Finance, Legal, Management, Medical &amp; Science, Operations, Sales</t>
  </si>
  <si>
    <t>Biotechnology, Health Care, Mental Health, Pharmaceutical</t>
  </si>
  <si>
    <t>Cybin is a biopharmaceutical company that develops psychedelic therapeutics for mental health conditions.</t>
  </si>
  <si>
    <t>cybin.com</t>
  </si>
  <si>
    <t>https://www.linkedin.com/company/cybin</t>
  </si>
  <si>
    <t>info@cybin.com</t>
  </si>
  <si>
    <t>908-764-8385</t>
  </si>
  <si>
    <t>Deep Track Capital, Lincoln Park Capital Fund, Noetic Fund, Innovating Capital</t>
  </si>
  <si>
    <t>Doug Drysdale</t>
  </si>
  <si>
    <t>doug@cybin.com</t>
  </si>
  <si>
    <t>https://www.linkedin.com/in/dougdrysdale/</t>
  </si>
  <si>
    <t>ShopMy</t>
  </si>
  <si>
    <t>Where elite creators and brands collaborate.</t>
  </si>
  <si>
    <t>shopmy.us</t>
  </si>
  <si>
    <t>https://www.linkedin.com/company/shop-my-shelf</t>
  </si>
  <si>
    <t>team@shopmyshelf.us</t>
  </si>
  <si>
    <t>Inspired Capital Partners, Justin Kan, Rand Currier</t>
  </si>
  <si>
    <t>Harry Rein</t>
  </si>
  <si>
    <t>harry@shopmy.us</t>
  </si>
  <si>
    <t>https://www.linkedin.com/in/harry-rein-945a8835/</t>
  </si>
  <si>
    <t>Oddity</t>
  </si>
  <si>
    <t>Engineering, Finance, Human Resources, Information Technology, Legal, Management, Pro Services</t>
  </si>
  <si>
    <t>Consumer, Consumer Applications, Consumer Goods</t>
  </si>
  <si>
    <t>Oddity is a consumer-tech company that builds and scales digital-first brands.</t>
  </si>
  <si>
    <t>oddity.com</t>
  </si>
  <si>
    <t>https://www.linkedin.com/company/odditytech</t>
  </si>
  <si>
    <t>Fidelity, First Light Capital, Franklin Templeton, Thomas Tull</t>
  </si>
  <si>
    <t>Shiran Holtzman Erel</t>
  </si>
  <si>
    <t>shiran@oddity.com</t>
  </si>
  <si>
    <t>https://www.linkedin.com/in/shiran-holtzman-erel-51745b157/</t>
  </si>
  <si>
    <t>Pure Lithium</t>
  </si>
  <si>
    <t>Battery, Industrial Manufacturing, Manufacturing, Renewable Energy</t>
  </si>
  <si>
    <t>Charlestown, Massachusetts, United States</t>
  </si>
  <si>
    <t>Pure Lithium manufactures lithium metal battery technology to offer clean, sustainable, and cost-effective rechargeable batteries.</t>
  </si>
  <si>
    <t>purelithium.io</t>
  </si>
  <si>
    <t>https://www.linkedin.com/company/pure-lithium/</t>
  </si>
  <si>
    <t>info@purelithium.io</t>
  </si>
  <si>
    <t>Oxy Low Carbon Ventures</t>
  </si>
  <si>
    <t>Emilie Bodoin</t>
  </si>
  <si>
    <t>emilie@purelithium.io</t>
  </si>
  <si>
    <t>https://www.linkedin.com/in/emilie-bodoin-7378ab20/</t>
  </si>
  <si>
    <t>FORAY bioscience</t>
  </si>
  <si>
    <t>Biotechnology, Manufacturing, Wood Processing</t>
  </si>
  <si>
    <t>FORAY bioscience is a biotechnology company that uses biomanufacturing techniques to produce wood products.</t>
  </si>
  <si>
    <t>foraybio.com</t>
  </si>
  <si>
    <t>https://www.linkedin.com/company/foray-bioscience/</t>
  </si>
  <si>
    <t>+1 719-321-7251</t>
  </si>
  <si>
    <t>ReGen Ventures</t>
  </si>
  <si>
    <t>Ashley Beckwith</t>
  </si>
  <si>
    <t>ash@foraybio.com</t>
  </si>
  <si>
    <t>https://www.linkedin.com/in/ashley-beckwith-b8302a89/</t>
  </si>
  <si>
    <t>CureSkin</t>
  </si>
  <si>
    <t>Beauty, Health Care, Mobile Apps, Personal Health, Wellness</t>
  </si>
  <si>
    <t>Cureskin is an AI powered application that provides derma care through mobile devices.</t>
  </si>
  <si>
    <t>cureskin.com</t>
  </si>
  <si>
    <t>https://www.linkedin.com/company/heallo.ai/</t>
  </si>
  <si>
    <t>info@cureskin.com</t>
  </si>
  <si>
    <t>HealthQuad, JSW Ventures, SenseAI Ventures</t>
  </si>
  <si>
    <t>Guna Kakulapati</t>
  </si>
  <si>
    <t>guna@cureskin.com</t>
  </si>
  <si>
    <t>https://www.linkedin.com/in/guna-kakulapati-6981ba2/</t>
  </si>
  <si>
    <t>Arkema</t>
  </si>
  <si>
    <t>Industrial, Manufacturing, Plastics and Rubber Manufacturing</t>
  </si>
  <si>
    <t>Arkema produces speciality chemicals.</t>
  </si>
  <si>
    <t>arkema.com</t>
  </si>
  <si>
    <t>https://www.linkedin.com/company/arkema</t>
  </si>
  <si>
    <t>(610) 205-7913</t>
  </si>
  <si>
    <t>Tony O'Donovan</t>
  </si>
  <si>
    <t>tony.odonovan@arkema.com</t>
  </si>
  <si>
    <t>https://www.linkedin.com/in/tony-o-donovan-b636a41/</t>
  </si>
  <si>
    <t>Relation Therapeutics</t>
  </si>
  <si>
    <t>Biotechnology, Genetics, Health Care, Medical</t>
  </si>
  <si>
    <t>Relation Therapeutics is a biotechnology company that focuses on humanizing drug discovery and development.</t>
  </si>
  <si>
    <t>relationrx.com</t>
  </si>
  <si>
    <t>https://www.linkedin.com/company/relation-therapeutics/</t>
  </si>
  <si>
    <t>enquiry@relationrx.com</t>
  </si>
  <si>
    <t>DCVC, NVentures, DCVC, Magnetic Ventures</t>
  </si>
  <si>
    <t>David Roblin</t>
  </si>
  <si>
    <t>david@relationrx.com</t>
  </si>
  <si>
    <t>https://www.linkedin.com/in/davidroblin/</t>
  </si>
  <si>
    <t>Unicycive Therapeutics</t>
  </si>
  <si>
    <t>Biotechnology, Health Care, Health Diagnostics, Medical</t>
  </si>
  <si>
    <t>Unicycive Therapeutics provides development programs that focus on treating kidney diseases with unmet medical needs.</t>
  </si>
  <si>
    <t>unicycive.com</t>
  </si>
  <si>
    <t>https://www.linkedin.com/company/unicycive/</t>
  </si>
  <si>
    <t>(650) 384-0642</t>
  </si>
  <si>
    <t>Great Point Partners, Octagon Capital Advisors, Vivo Capital</t>
  </si>
  <si>
    <t>Shalabh Gupta</t>
  </si>
  <si>
    <t>shalabh.g@unicycive.com</t>
  </si>
  <si>
    <t>https://www.linkedin.com/in/shalabhgupta/</t>
  </si>
  <si>
    <t>Auxilius</t>
  </si>
  <si>
    <t>Biotechnology, Information Technology, Software</t>
  </si>
  <si>
    <t>Auxilius provides clinical trial financial management software for Biopharma.</t>
  </si>
  <si>
    <t>auxili.us</t>
  </si>
  <si>
    <t>https://www.linkedin.com/company/auxilius/</t>
  </si>
  <si>
    <t>adam@auxili.us</t>
  </si>
  <si>
    <t>SignalFire, Renegade Partners</t>
  </si>
  <si>
    <t>Adam Weisman</t>
  </si>
  <si>
    <t>https://www.linkedin.com/in/weis/</t>
  </si>
  <si>
    <t>Vesta Healthcare</t>
  </si>
  <si>
    <t>Elder Care, Health Care, Home Health Care, Information Technology, mHealth</t>
  </si>
  <si>
    <t>Vesta Healthcare is a technology and clinical services organization that offers virtual care services.</t>
  </si>
  <si>
    <t>vestahealthcare.com</t>
  </si>
  <si>
    <t>https://www.linkedin.com/company/vestahealthcare</t>
  </si>
  <si>
    <t>info@vestahealthcare.com</t>
  </si>
  <si>
    <t>+1 646 575 1851</t>
  </si>
  <si>
    <t>Renegade Partners, Deerfield, Oak HC/FT, Oak HC/FT</t>
  </si>
  <si>
    <t>Randall Klein</t>
  </si>
  <si>
    <t>randallk@vestahealthcare.com</t>
  </si>
  <si>
    <t>https://www.linkedin.com/in/randallcklein/</t>
  </si>
  <si>
    <t>Tango Analytics</t>
  </si>
  <si>
    <t>Engineering, Finance, Information Technology, Management, Marketing, Medical &amp; Science, Operations, Pro Services, Product, Sales, Support</t>
  </si>
  <si>
    <t>Analytics, Predictive Analytics, Project Management, SaaS</t>
  </si>
  <si>
    <t>Coppell, Texas, United States</t>
  </si>
  <si>
    <t>Tango Analytics is a provider of cloud-based Software-as-a-Service solutions with purpose-built GIS and location development execution.</t>
  </si>
  <si>
    <t>tangoanalytics.com</t>
  </si>
  <si>
    <t>https://www.linkedin.com/company/tango-analytics-llc?trk=top_nav_home</t>
  </si>
  <si>
    <t>info@tangoanalytics.com</t>
  </si>
  <si>
    <t>1(855) 938-2646</t>
  </si>
  <si>
    <t>Berkshire Partners, Frontier Growth</t>
  </si>
  <si>
    <t>Pranav Tyagi</t>
  </si>
  <si>
    <t>pranav.tyagi@tangoanalytics.com</t>
  </si>
  <si>
    <t>https://www.linkedin.com/in/pranavtyagi/</t>
  </si>
  <si>
    <t>Phase Four</t>
  </si>
  <si>
    <t>Engineering, Human Resources, Information Technology, Management, Medical &amp; Science, Product</t>
  </si>
  <si>
    <t>Aerospace, Innovation Management, Space Travel</t>
  </si>
  <si>
    <t>Phase Four is a provider of electric propulsion (EP) for small satellites.</t>
  </si>
  <si>
    <t>phasefour.io</t>
  </si>
  <si>
    <t>https://www.linkedin.com/company/phase-four</t>
  </si>
  <si>
    <t>info@phasefour.io</t>
  </si>
  <si>
    <t>Leonid Capital Partners, New Science Ventures</t>
  </si>
  <si>
    <t>Steve Kiser</t>
  </si>
  <si>
    <t>steve.kiser@phasefour.io</t>
  </si>
  <si>
    <t>https://www.linkedin.com/in/steve-kiser-8857a2b/</t>
  </si>
  <si>
    <t>Pocket FM</t>
  </si>
  <si>
    <t>Apps, Audio, Digital Entertainment, Information Technology, Media and Entertainment, Software</t>
  </si>
  <si>
    <t>Pocket FM creates audio series platforms for long-form audio entertainment.</t>
  </si>
  <si>
    <t>pocketfm.com</t>
  </si>
  <si>
    <t>https://in.linkedin.com/company/pocket-fm</t>
  </si>
  <si>
    <t>communications@pocketfm.com</t>
  </si>
  <si>
    <t>91 8329 40 7172</t>
  </si>
  <si>
    <t>Lightspeed Venture Partners, StepStone Group, Goodwater Capital, Naver, Tanglin Venture Partners, Lightspeed India Partners, Tencent</t>
  </si>
  <si>
    <t>Prateek Dixit</t>
  </si>
  <si>
    <t>prateek@pocketfm.com</t>
  </si>
  <si>
    <t>https://linkedin.com//in/prateek-dixit-08a80939</t>
  </si>
  <si>
    <t>Clearbrief</t>
  </si>
  <si>
    <t>Artificial Intelligence (AI), Document Management, GovTech, InsurTech, Legal Tech</t>
  </si>
  <si>
    <t>Clearbrief is a legal technology startup that is revolutionizing the legal writing process and the justice system.</t>
  </si>
  <si>
    <t>clearbrief.com</t>
  </si>
  <si>
    <t>https://www.linkedin.com/company/clearbrief</t>
  </si>
  <si>
    <t>hello@clearbrief.ai</t>
  </si>
  <si>
    <t>Reign Ventures</t>
  </si>
  <si>
    <t>Jacqueline Schafer</t>
  </si>
  <si>
    <t>jackie@clearbrief.ai</t>
  </si>
  <si>
    <t>https://www.linkedin.com/in/jackieschafer/</t>
  </si>
  <si>
    <t>HiLabs</t>
  </si>
  <si>
    <t>Engineering, Human Resources, Information Technology, Management, Operations, Pro Services, Product, Sales</t>
  </si>
  <si>
    <t>Analytics, Artificial Intelligence (AI), Big Data, CRM, Health Care, Information Technology</t>
  </si>
  <si>
    <t>Olney, Maryland, United States</t>
  </si>
  <si>
    <t>HiLabs is a Data Analytics Platform.</t>
  </si>
  <si>
    <t>hilabs.com</t>
  </si>
  <si>
    <t>https://www.linkedin.com/company/hilabsinc</t>
  </si>
  <si>
    <t>support@hilabs.com</t>
  </si>
  <si>
    <t>571-224-3173</t>
  </si>
  <si>
    <t>Denali Growth Partners, Eight Roads Ventures</t>
  </si>
  <si>
    <t>Amit Garg</t>
  </si>
  <si>
    <t>amit.garg@hilabs.com</t>
  </si>
  <si>
    <t>https://www.linkedin.com/in/connectamitgarg/</t>
  </si>
  <si>
    <t>MealMe</t>
  </si>
  <si>
    <t>Developer APIs, E-Commerce, Food and Beverage, Food Delivery, Software</t>
  </si>
  <si>
    <t>The Universal Point of Sale API</t>
  </si>
  <si>
    <t>mealme.ai</t>
  </si>
  <si>
    <t>https://www.linkedin.com/company/mealme/</t>
  </si>
  <si>
    <t>matt@mealme.ai</t>
  </si>
  <si>
    <t>Palm Drive Capital, Techstars</t>
  </si>
  <si>
    <t>Will Said</t>
  </si>
  <si>
    <t>will@mealme.ai</t>
  </si>
  <si>
    <t>https://linkedin.com//in/willsaid</t>
  </si>
  <si>
    <t>Neotaste</t>
  </si>
  <si>
    <t>Apps, Internet, Search Engine, Software</t>
  </si>
  <si>
    <t>Osnabrück, Niedersachsen, Germany</t>
  </si>
  <si>
    <t>Neotaste is the developer of the restaurant-finding app that provides free marketing services for restaurateurs.</t>
  </si>
  <si>
    <t>neotaste.app</t>
  </si>
  <si>
    <t>https://www.linkedin.com/company/neotaste</t>
  </si>
  <si>
    <t>info@neotaste.app</t>
  </si>
  <si>
    <t>+49 1575 1903854</t>
  </si>
  <si>
    <t>Earlybird Venture Capital, Burda Principal Investments</t>
  </si>
  <si>
    <t>Hendrik Sander</t>
  </si>
  <si>
    <t>hendrik@neotaste.app</t>
  </si>
  <si>
    <t>https://www.linkedin.com/in/h-sander/</t>
  </si>
  <si>
    <t>FREED</t>
  </si>
  <si>
    <t>Consulting, Debt Collections, Financial Services</t>
  </si>
  <si>
    <t>FREED assists consumers burdened by debt in resolving their financial obligations and regaining financial freedom.</t>
  </si>
  <si>
    <t>freed.care</t>
  </si>
  <si>
    <t>https://www.linkedin.com/company/freeddsc</t>
  </si>
  <si>
    <t>info@freed.care</t>
  </si>
  <si>
    <t>0124-6663666</t>
  </si>
  <si>
    <t>Multiply Ventures, Sorin Investments, Inflection Point Ventures</t>
  </si>
  <si>
    <t>Ritesh Srivastava</t>
  </si>
  <si>
    <t>ritesh@freed.care</t>
  </si>
  <si>
    <t>https://www.linkedin.com/in/ritsriv/</t>
  </si>
  <si>
    <t>Singapore Airlines</t>
  </si>
  <si>
    <t>Singapore Airlines is the flag carrier airline of Singapore that provides air transportation services to customers.</t>
  </si>
  <si>
    <t>singaporeair.com</t>
  </si>
  <si>
    <t>https://www.linkedin.com/company/singapore-airlines</t>
  </si>
  <si>
    <t>+65 9184 8888</t>
  </si>
  <si>
    <t>Anisah Arz</t>
  </si>
  <si>
    <t>anisah_arz@singaporeair.com.sg</t>
  </si>
  <si>
    <t>https://www.linkedin.com/in/anisah-arz/</t>
  </si>
  <si>
    <t>NEL Hydrogen</t>
  </si>
  <si>
    <t>Energy Management, Energy Storage, Industrial, Oil and Gas, Renewable Energy</t>
  </si>
  <si>
    <t>NEL Hydrogen provides solutions that allow people and businesses to generate, store, and distribute hydrogen from renewable energy.</t>
  </si>
  <si>
    <t>nelhydrogen.com</t>
  </si>
  <si>
    <t>http://www.linkedin.com/company/nel-hydrogen</t>
  </si>
  <si>
    <t>info@nelhydrogen.com</t>
  </si>
  <si>
    <t>+47 23 24 89 50</t>
  </si>
  <si>
    <t>State of Michigan, US Department of Energy, U.S. Department of Defense, EASME - EU Executive Agency for SMEs</t>
  </si>
  <si>
    <t>Håkon Volldal</t>
  </si>
  <si>
    <t>hvolldal@nelhydrogen.com</t>
  </si>
  <si>
    <t>https://linkedin.com//in/h%C3%A5kon-volldal-5864961</t>
  </si>
  <si>
    <t>Cache</t>
  </si>
  <si>
    <t>Cache is a fintech startup that offers brokerage service for individuals holding large stock positions.</t>
  </si>
  <si>
    <t>usecache.com</t>
  </si>
  <si>
    <t>https://www.linkedin.com/company/cache-financials-inc</t>
  </si>
  <si>
    <t>support@usecache.com</t>
  </si>
  <si>
    <t>First Round Capital, Quiet Capital, First Round Capital</t>
  </si>
  <si>
    <t>Srikanth Narayan</t>
  </si>
  <si>
    <t>srikanth@usecache.com</t>
  </si>
  <si>
    <t>https://www.linkedin.com/in/srikanth-narayan/</t>
  </si>
  <si>
    <t>ASLAN Pharmaceuticals</t>
  </si>
  <si>
    <t>Biotechnology, Health Care, Medical, Oncology, Pharmaceutical</t>
  </si>
  <si>
    <t>ASLAN Pharmaceuticals is an oncology-focused biotechnology company developing a portfolio of immuno-oncology agents and targeted therapies.</t>
  </si>
  <si>
    <t>aslanpharma.com</t>
  </si>
  <si>
    <t>https://www.linkedin.com/company/aslan-pharmaceuticals/</t>
  </si>
  <si>
    <t>contact@aslanpharma.com</t>
  </si>
  <si>
    <t>65-6222-4235</t>
  </si>
  <si>
    <t>K2 HealthVentures, Accuron Technologies, Cenova, BioVeda Capital</t>
  </si>
  <si>
    <t>Carl Firth</t>
  </si>
  <si>
    <t>carl.firth@aslanpharma.com</t>
  </si>
  <si>
    <t>https://www.linkedin.com/in/cajmfirth/</t>
  </si>
  <si>
    <t>Ottopay</t>
  </si>
  <si>
    <t>Otto is an Intelligent and automated debt payments.</t>
  </si>
  <si>
    <t>ottopay.com</t>
  </si>
  <si>
    <t>https://www.linkedin.com/company/otto-financial</t>
  </si>
  <si>
    <t>social@ottopay.com</t>
  </si>
  <si>
    <t>Kindred Ventures</t>
  </si>
  <si>
    <t>Max Klein</t>
  </si>
  <si>
    <t>https://www.crunchbase.com/person/max-klein</t>
  </si>
  <si>
    <t>ITC</t>
  </si>
  <si>
    <t>Engineering, Human Resources, Information Technology, Legal, Management, Operations, Sales</t>
  </si>
  <si>
    <t>Consumer, Fast-Moving Consumer Goods, Hospitality, Information Technology, Manufacturing, Retail</t>
  </si>
  <si>
    <t>ITC a multi-business conglomerate has diversified presence in FMCG, Hotels, Paperboards &amp; Packaging, Agri Business &amp; Information Technology.</t>
  </si>
  <si>
    <t>itcportal.com</t>
  </si>
  <si>
    <t>https://www.linkedin.com/company/itc-limited</t>
  </si>
  <si>
    <t>Avshalom Aharoni</t>
  </si>
  <si>
    <t>sanjiv.puri@itc.in</t>
  </si>
  <si>
    <t>https://www.linkedin.com/in/avshalom-aharoni-90a29544/</t>
  </si>
  <si>
    <t>Cayaba Care</t>
  </si>
  <si>
    <t>Cayaba Care is a maternal health company that offers community-based clinical services.</t>
  </si>
  <si>
    <t>cayabacare.com</t>
  </si>
  <si>
    <t>https://www.linkedin.com/company/cayabacare</t>
  </si>
  <si>
    <t>267-551-3885</t>
  </si>
  <si>
    <t>Kapor Capital, Seae Ventures, Flare Capital Partners</t>
  </si>
  <si>
    <t>Adaeze Enekwechi</t>
  </si>
  <si>
    <t>adaeze.enekwechi@cayabacare.com</t>
  </si>
  <si>
    <t>https://www.linkedin.com/in/adaeze-enekwechi-phd/</t>
  </si>
  <si>
    <t>Interlune</t>
  </si>
  <si>
    <t>Aerospace, Information Technology, Space Travel</t>
  </si>
  <si>
    <t>Estes Park, Colorado, United States</t>
  </si>
  <si>
    <t>Interlune is a lunar resource startup that provides resources for a clean and sustainable economy on Earth and in space.</t>
  </si>
  <si>
    <t>interlune.space</t>
  </si>
  <si>
    <t>https://www.linkedin.com/company/interlunespace</t>
  </si>
  <si>
    <t>Seven Seven Six</t>
  </si>
  <si>
    <t>Rob Meyerson</t>
  </si>
  <si>
    <t>rmeyerson@interlune.space</t>
  </si>
  <si>
    <t>https://www.linkedin.com/in/robmeyerson/</t>
  </si>
  <si>
    <t>WarpStream Labs</t>
  </si>
  <si>
    <t>Cloud Storage, Information Technology</t>
  </si>
  <si>
    <t>WarpStream Labs is an infrastructure provider for cloud-native data streaming.</t>
  </si>
  <si>
    <t>warpstream.com</t>
  </si>
  <si>
    <t>https://www.linkedin.com/company/warpstream/</t>
  </si>
  <si>
    <t>Greylock, Amplify Partners</t>
  </si>
  <si>
    <t>Richard Artoul</t>
  </si>
  <si>
    <t>richie@warpstream.com</t>
  </si>
  <si>
    <t>https://www.linkedin.com/in/richardartoul/</t>
  </si>
  <si>
    <t>Telo Trucks</t>
  </si>
  <si>
    <t>Telo Trucks manufactures cleverly designed, compact electric vehicle trucks for city dwellers and weekend adventurers.</t>
  </si>
  <si>
    <t>telotrucks.com</t>
  </si>
  <si>
    <t>https://www.linkedin.com/company/telo-trucks/</t>
  </si>
  <si>
    <t>Neo, GoAhead Ventures</t>
  </si>
  <si>
    <t>Jason Marks</t>
  </si>
  <si>
    <t>jason@telotrucks.com</t>
  </si>
  <si>
    <t>https://www.linkedin.com/in/jasonmurraymarks/</t>
  </si>
  <si>
    <t>Kites Senior Care</t>
  </si>
  <si>
    <t>Communities, Health Care</t>
  </si>
  <si>
    <t>KITES provides transitional, rehab, hospice, and palliative care services for elders.</t>
  </si>
  <si>
    <t>kitesseniorcare.com</t>
  </si>
  <si>
    <t>https://www.linkedin.com/company/kites-geriatric-&amp;-senior-care-specialist/?originalSubdomain=in</t>
  </si>
  <si>
    <t>info@kiteshealth.com</t>
  </si>
  <si>
    <t>+91 99800 67000</t>
  </si>
  <si>
    <t>MEMG Family Office, Ranjan Pai</t>
  </si>
  <si>
    <t>Rajagopal G</t>
  </si>
  <si>
    <t>drreema@kitesseniorcare.com</t>
  </si>
  <si>
    <t>https://www.linkedin.com/in/rajagopalg/</t>
  </si>
  <si>
    <t>Dray Alliance</t>
  </si>
  <si>
    <t>Logistics, Shipping, Supply Chain Management, Transportation</t>
  </si>
  <si>
    <t>Dray Alliance is a trucking industry with a technology platform that makes deliveries to warehouses simple, predictable, and transparent.</t>
  </si>
  <si>
    <t>drayalliance.com</t>
  </si>
  <si>
    <t>https://www.linkedin.com/company/dray-alliance/</t>
  </si>
  <si>
    <t>info@drayalliance.com</t>
  </si>
  <si>
    <t>Plug and Play, Headline, JP Morgan, Matrix, Craft Ventures, Wonder Ventures</t>
  </si>
  <si>
    <t>Steve Wen</t>
  </si>
  <si>
    <t>steve@drayalliance.com</t>
  </si>
  <si>
    <t>https://www.linkedin.com/in/steve-wen/</t>
  </si>
  <si>
    <t>Assort Health</t>
  </si>
  <si>
    <t>Artificial Intelligence (AI), Communications Infrastructure, Telehealth</t>
  </si>
  <si>
    <t>Assort Health helps to improve patient and staff interactions by automating calls.</t>
  </si>
  <si>
    <t>assorthealth.com</t>
  </si>
  <si>
    <t>https://www.linkedin.com/company/assorthealth/</t>
  </si>
  <si>
    <t>703-505-8896</t>
  </si>
  <si>
    <t>Quiet Capital</t>
  </si>
  <si>
    <t>Jon Wang</t>
  </si>
  <si>
    <t>jon@assorthealth.com</t>
  </si>
  <si>
    <t>https://www.linkedin.com/in/jonxwang/</t>
  </si>
  <si>
    <t>One</t>
  </si>
  <si>
    <t>Finance, Financial Services, FinTech, InsurTech, Payments</t>
  </si>
  <si>
    <t>One is a technology company that specializes in digital payment solutions for the insurance industry.</t>
  </si>
  <si>
    <t>oneinc.com</t>
  </si>
  <si>
    <t>https://www.linkedin.com/company/one-inc/</t>
  </si>
  <si>
    <t>theteam@oneinc.com</t>
  </si>
  <si>
    <t>+1 866 343 6940</t>
  </si>
  <si>
    <t>Nordic Capital, American Family Ventures, Centana Growth Partners, AXA Venture Partners</t>
  </si>
  <si>
    <t>Ian Drysdale</t>
  </si>
  <si>
    <t>idrysdale@oneinc.com</t>
  </si>
  <si>
    <t>https://www.linkedin.com/in/iandrysdale/</t>
  </si>
  <si>
    <t>Nyan Heroes</t>
  </si>
  <si>
    <t>Nyan Heroes is an NFT game built on the solana blockchain.</t>
  </si>
  <si>
    <t>nyanheroes.com</t>
  </si>
  <si>
    <t>https://www.linkedin.com/company/nyan-heroes</t>
  </si>
  <si>
    <t>Mechanism Capital, DeFiance Capital, Mechanism Capital, Three Arrows Capital</t>
  </si>
  <si>
    <t>Max Fu</t>
  </si>
  <si>
    <t>maxmerro@nyanheroes.com</t>
  </si>
  <si>
    <t>https://www.linkedin.com/in/max-fu-2b8694196/</t>
  </si>
  <si>
    <t>Murphy's Naturals</t>
  </si>
  <si>
    <t>Consumer Goods, E-Commerce, Fitness, Food and Beverage, Health Care, Retail</t>
  </si>
  <si>
    <t>Murphy's Naturals is a celebrate nature and inspire good through natural products.</t>
  </si>
  <si>
    <t>murphysnaturals.com</t>
  </si>
  <si>
    <t>https://www.linkedin.com/company/murphy-s-naturals</t>
  </si>
  <si>
    <t>info@murphysnaturals.com</t>
  </si>
  <si>
    <t>+1 888 314 5109</t>
  </si>
  <si>
    <t>Point King Capital, NRV, Consumer Ventures</t>
  </si>
  <si>
    <t>Philip Freeman</t>
  </si>
  <si>
    <t>philip.freeman@murphysnaturals.com</t>
  </si>
  <si>
    <t>https://www.linkedin.com/in/philip-freeman-2824274a/</t>
  </si>
  <si>
    <t>Trident Royalties plc</t>
  </si>
  <si>
    <t>Trident Royalties is a mining royalty company.</t>
  </si>
  <si>
    <t>tridentroyalties.com</t>
  </si>
  <si>
    <t>https://www.linkedin.com/company/tridentroyalties/</t>
  </si>
  <si>
    <t>o@tridentroyalties.com</t>
  </si>
  <si>
    <t>203-931-9639</t>
  </si>
  <si>
    <t>US Department of Energy, Metal Tiger</t>
  </si>
  <si>
    <t>Adam Davidson</t>
  </si>
  <si>
    <t>ad@tridentroyalties.com</t>
  </si>
  <si>
    <t>https://www.linkedin.com/in/afdavidson/</t>
  </si>
  <si>
    <t>Delcath Systems</t>
  </si>
  <si>
    <t>Engineering, Human Resources, Information Technology, Legal, Management, Marketing, Medical &amp; Science, Operations</t>
  </si>
  <si>
    <t>Biotechnology, Health Care, Oncology, Pharmaceutical</t>
  </si>
  <si>
    <t>Delcath Systems is an interventional oncology company that focuses on the treatment of metastatic liver cancer.</t>
  </si>
  <si>
    <t>delcath.com</t>
  </si>
  <si>
    <t>https://www.linkedin.com/company/delcath-systems-inc</t>
  </si>
  <si>
    <t>info@delcath.com</t>
  </si>
  <si>
    <t>Vivo Capital, Avenue Capital Group, Silicon Valley Bank</t>
  </si>
  <si>
    <t>Gerard Michel</t>
  </si>
  <si>
    <t>gmichel@delcath.com</t>
  </si>
  <si>
    <t>https://www.linkedin.com/in/gerard-michel-2395b57/</t>
  </si>
  <si>
    <t>Four Corners Property Trust</t>
  </si>
  <si>
    <t>Finance, Human Resources, Legal, Management, Medical &amp; Science, Operations, Sales</t>
  </si>
  <si>
    <t>Four Corners Property Trust is a real estate investment trust that engages primarily in management.</t>
  </si>
  <si>
    <t>fcpt.com</t>
  </si>
  <si>
    <t>(415) 965-8030</t>
  </si>
  <si>
    <t>John Moody</t>
  </si>
  <si>
    <t>https://fcpt.com/about/team/#board-of-directors</t>
  </si>
  <si>
    <t>X-Therma</t>
  </si>
  <si>
    <t>X-Therma is a biotechnology firm that develops a convergent biopreservation platform to advance regenerative medicine.</t>
  </si>
  <si>
    <t>x-therma.com</t>
  </si>
  <si>
    <t>https://www.linkedin.com/company/x-therma-inc-</t>
  </si>
  <si>
    <t>info@x-therma.com</t>
  </si>
  <si>
    <t>LOREA AG, Starling Locke Capital, LOREA AG, National Science Foundation</t>
  </si>
  <si>
    <t>Xiaoxi Wei</t>
  </si>
  <si>
    <t>xwei@x-therma.com</t>
  </si>
  <si>
    <t>https://www.linkedin.com/in/xiaoxi-sofie-wei-0b629032/</t>
  </si>
  <si>
    <t>Sora Schools</t>
  </si>
  <si>
    <t>An innovate online middle &amp; high school designed to accelerate your student toward their wildest dreams.</t>
  </si>
  <si>
    <t>soraschools.com</t>
  </si>
  <si>
    <t>https://www.linkedin.com/company/soraschools/about/</t>
  </si>
  <si>
    <t>Firebolt Ventures, General Catalyst, Union Square Ventures, Union Square Ventures</t>
  </si>
  <si>
    <t>Garrett Smiley</t>
  </si>
  <si>
    <t>garrett@soraschools.com</t>
  </si>
  <si>
    <t>https://www.linkedin.com/in/gwsmiley/</t>
  </si>
  <si>
    <t>Viacom18 Digital Ventures</t>
  </si>
  <si>
    <t>Advertising, E-Commerce, Internet, Marketing, Social Media</t>
  </si>
  <si>
    <t>Viacom18 Digital Ventures is a 50/50 joint venture operation in India between Viacom Inc.</t>
  </si>
  <si>
    <t>viacom18.com</t>
  </si>
  <si>
    <t>https://www.linkedin.com/company/viacom-18-media-private-limited</t>
  </si>
  <si>
    <t>careers@viacom18.com</t>
  </si>
  <si>
    <t>+91 22 4258 1403</t>
  </si>
  <si>
    <t>Reliance Industries, Bodhi Tree, Bodhi Tree, Reliance Industries</t>
  </si>
  <si>
    <t>Anil Jayaraj</t>
  </si>
  <si>
    <t>anil.jayaraj@viacom18.com</t>
  </si>
  <si>
    <t>https://www.linkedin.com/in/anil-jayaraj-4a93744/</t>
  </si>
  <si>
    <t>Orgenesis</t>
  </si>
  <si>
    <t>Engineering, Information Technology, Legal, Management, Operations, Sales</t>
  </si>
  <si>
    <t>Orgenesis focuses on a novel therapeutic treatment for diabetes by correcting malfunctioning organs with new functional tissues.</t>
  </si>
  <si>
    <t>orgenesis.com</t>
  </si>
  <si>
    <t>https://www.linkedin.com/company/orgenesis-inc-orgs-</t>
  </si>
  <si>
    <t>info@orgenesis.com</t>
  </si>
  <si>
    <t>949-574-3860</t>
  </si>
  <si>
    <t>Wallonia Regional Government</t>
  </si>
  <si>
    <t>Vered Caplan</t>
  </si>
  <si>
    <t>vered.c@orgenesis.com</t>
  </si>
  <si>
    <t>https://www.linkedin.com/in/vered-caplan-4366928/</t>
  </si>
  <si>
    <t>Orbillion Bio</t>
  </si>
  <si>
    <t>Alternative Protein, Consumer, Food and Beverage, Food Processing</t>
  </si>
  <si>
    <t>Orbillion Bio produces meat from the highest quality, heritage animals.</t>
  </si>
  <si>
    <t>orbillion.com</t>
  </si>
  <si>
    <t>https://www.linkedin.com/company/orbillion/</t>
  </si>
  <si>
    <t>At One Ventures, The Venture Collective, Big Idea Ventures, Brinc</t>
  </si>
  <si>
    <t>Patricia Bubner</t>
  </si>
  <si>
    <t>patriciab@orbillion.com</t>
  </si>
  <si>
    <t>https://www.linkedin.com/in/patriciabubner/</t>
  </si>
  <si>
    <t>Obscuro Labs</t>
  </si>
  <si>
    <t>Blockchain, Cryptocurrency, Ethereum</t>
  </si>
  <si>
    <t>Obscuro Labs develops the open-source platform, TEN. TEN is a Layer 2 rollup that hyper-scales and encrypts Ethereum.</t>
  </si>
  <si>
    <t>obscu.ro</t>
  </si>
  <si>
    <t>https://www.linkedin.com/company/obscuro</t>
  </si>
  <si>
    <t>info@obscu.ro</t>
  </si>
  <si>
    <t>R3, KuCoin, Republic Crypto</t>
  </si>
  <si>
    <t>Gavin Thomas</t>
  </si>
  <si>
    <t>gavin@obscu.ro</t>
  </si>
  <si>
    <t>https://linkedin.com//in/gavthomas</t>
  </si>
  <si>
    <t>RapidCanvas</t>
  </si>
  <si>
    <t>Artificial Intelligence (AI), Generative AI, Information Technology, Machine Learning, Predictive Analytics, Software</t>
  </si>
  <si>
    <t>RapidCanvas is the AI platform for business users. It takes one week to get an AI POC, one month to get an AI solution. Or your money back.</t>
  </si>
  <si>
    <t>rapidcanvas.ai</t>
  </si>
  <si>
    <t>https://www.linkedin.com/company/rapidcanvas</t>
  </si>
  <si>
    <t>contact@rapidcanvas.ai</t>
  </si>
  <si>
    <t>Rahul Pangam</t>
  </si>
  <si>
    <t>rahul@rapidcanvas.ai</t>
  </si>
  <si>
    <t>https://www.linkedin.com/in/rahulpangam/</t>
  </si>
  <si>
    <t>NaaS Technology</t>
  </si>
  <si>
    <t>Automotive, Electric Vehicle, Energy Storage, Renewable Energy</t>
  </si>
  <si>
    <t>Anji, Zhejiang, China</t>
  </si>
  <si>
    <t>NaaS Technology provides electric vehicle charging services to station operators and EV owners.</t>
  </si>
  <si>
    <t>enaas.com</t>
  </si>
  <si>
    <t>https://www.linkedin.com/company/naastechnology</t>
  </si>
  <si>
    <t>PMC Diversified Equity Fund, LMR Partners</t>
  </si>
  <si>
    <t>Acticor Biotech</t>
  </si>
  <si>
    <t>Biopharma, Biotechnology, Pharmaceutical, Therapeutics</t>
  </si>
  <si>
    <t>Acticor Biotech is a biopharmaceutical company developing an innovative drug for the treatment in the acute phase of ischemic stroke.</t>
  </si>
  <si>
    <t>acticor-biotech.com</t>
  </si>
  <si>
    <t>https://www.linkedin.com/company/acticor-biotech</t>
  </si>
  <si>
    <t>contact@acticor-biotech.com</t>
  </si>
  <si>
    <t>Mediolanum Farmaceutici S.p.A., GO CAPITAL, Newton Biocapital, Newton Biocapital, Primer Capital</t>
  </si>
  <si>
    <t>Gilles Avenard</t>
  </si>
  <si>
    <t>gilles.avenard@acticor-biotech.com</t>
  </si>
  <si>
    <t>https://www.linkedin.com/in/gillesavenard/</t>
  </si>
  <si>
    <t>Clique</t>
  </si>
  <si>
    <t>Artificial Intelligence (AI), Blockchain, Cloud Computing, SaaS, Software, Web3</t>
  </si>
  <si>
    <t>Stanford, California, United States</t>
  </si>
  <si>
    <t>The Clique Compute Coordination Network organizes various heterogeneous compute resources &amp; allocates them efficiently to applications.</t>
  </si>
  <si>
    <t>clique.tech</t>
  </si>
  <si>
    <t>https://www.linkedin.com/company/clique2046/</t>
  </si>
  <si>
    <t>hello@clique.tech</t>
  </si>
  <si>
    <t>Kevin Yu</t>
  </si>
  <si>
    <t>kevin@clique.tech</t>
  </si>
  <si>
    <t>https://www.linkedin.com/in/kevin-yu-4b3650191/</t>
  </si>
  <si>
    <t>Locus Fermentation Solutions</t>
  </si>
  <si>
    <t>Agriculture, Bioinformatics, Chemical, CleanTech, Energy, GreenTech, Industrial, Industrial Manufacturing, Manufacturing, Sustainability</t>
  </si>
  <si>
    <t>Solon, Ohio, United States</t>
  </si>
  <si>
    <t>Leading the ESG revolution by fermenting award-winning, green ingredients to the biggest global challenges.</t>
  </si>
  <si>
    <t>locusfs.com</t>
  </si>
  <si>
    <t>https://www.linkedin.com/company/locusfs/</t>
  </si>
  <si>
    <t>info@locusfs.com</t>
  </si>
  <si>
    <t>440-561-0800</t>
  </si>
  <si>
    <t>Kenneth Alibek</t>
  </si>
  <si>
    <t>https://www.linkedin.com/in/kenneth-alibek-53040239/</t>
  </si>
  <si>
    <t>Clarius Mobile Health</t>
  </si>
  <si>
    <t>Developer Platform, Medical, Medical Device</t>
  </si>
  <si>
    <t>Clarius develops handheld ultrasound scanners for medical professionals.</t>
  </si>
  <si>
    <t>clarius.me</t>
  </si>
  <si>
    <t>https://www.linkedin.com/company/clarius-mobile-heath-corp-</t>
  </si>
  <si>
    <t>hello@clarius.com</t>
  </si>
  <si>
    <t>+1 778 800 9975</t>
  </si>
  <si>
    <t>Pacific Economic Development Canada, PenderFund Capital Management</t>
  </si>
  <si>
    <t>Ohad Arazi</t>
  </si>
  <si>
    <t>https://www.linkedin.com/in/ohad-arazi-44492293/</t>
  </si>
  <si>
    <t>Carbonated</t>
  </si>
  <si>
    <t>Gaming, Mobile, PC Games</t>
  </si>
  <si>
    <t>Carbonated is focused on developing highly competitive games for mobile devices.</t>
  </si>
  <si>
    <t>carbonated.com</t>
  </si>
  <si>
    <t>https://www.linkedin.com/company/carbonated-inc.</t>
  </si>
  <si>
    <t>Com2uS, Andreessen Horowitz</t>
  </si>
  <si>
    <t>Travis Boatman</t>
  </si>
  <si>
    <t>travis@carbonated.com</t>
  </si>
  <si>
    <t>https://www.linkedin.com/in/travis-boatman-3bb593/</t>
  </si>
  <si>
    <t>Quintessent</t>
  </si>
  <si>
    <t>Artificial Intelligence (AI), Information Technology, Laser, Machine Learning, Semiconductor</t>
  </si>
  <si>
    <t>Quintessent is a Santa Barbara start-up that commercializes quantum dot-based lasers and photonic integrated circuits.</t>
  </si>
  <si>
    <t>quintessent.com</t>
  </si>
  <si>
    <t>https://www.linkedin.com/company/quintessent-inc/</t>
  </si>
  <si>
    <t>info@quintessent.com</t>
  </si>
  <si>
    <t>OUP (Osage University Partners), National Science Foundation</t>
  </si>
  <si>
    <t>Alan Liu</t>
  </si>
  <si>
    <t>alan@quintessent.com</t>
  </si>
  <si>
    <t>https://www.linkedin.com/in/alanyliu/</t>
  </si>
  <si>
    <t>Necture</t>
  </si>
  <si>
    <t>Car Sharing, Electric Vehicle, Energy Efficiency, Information Technology, Smart Cities, Software, Transportation</t>
  </si>
  <si>
    <t>NECTURE empowers businesses to unlock the full potential of fleets, seamlessly bridging the gap between mobility and energy.</t>
  </si>
  <si>
    <t>necture.com</t>
  </si>
  <si>
    <t>https://www.linkedin.com/company/necture</t>
  </si>
  <si>
    <t>hi@necture.com</t>
  </si>
  <si>
    <t>Energie360°, Verbund X Ventures, Energie360°, Smartworks Innovation</t>
  </si>
  <si>
    <t>Christian Adelsberger</t>
  </si>
  <si>
    <t>christian.adelsberger@necture.com</t>
  </si>
  <si>
    <t>https://www.linkedin.com/in/christianadelsberger/</t>
  </si>
  <si>
    <t>2CRSI</t>
  </si>
  <si>
    <t>Information Technology, Management, Sales</t>
  </si>
  <si>
    <t>Data Storage, Software</t>
  </si>
  <si>
    <t>2CRSI Corporation is your destination for storage systems, high-performance computing (HPC), and customized IT appliances.</t>
  </si>
  <si>
    <t>2crsi.com</t>
  </si>
  <si>
    <t>https://www.linkedin.com/company/2crsi</t>
  </si>
  <si>
    <t>jgp@2crsi.com</t>
  </si>
  <si>
    <t>+1 415-691-5049</t>
  </si>
  <si>
    <t>Alain Wilmouth</t>
  </si>
  <si>
    <t>aw@2crsi.com</t>
  </si>
  <si>
    <t>https://www.linkedin.com/in/alainwilmouth/</t>
  </si>
  <si>
    <t>inDrive</t>
  </si>
  <si>
    <t>Apps, Mobile Apps, Ride Sharing, Transportation</t>
  </si>
  <si>
    <t>InDrive is a platform dedicated to mobility and urban services, providing options for ride-hailing and various transportation services.</t>
  </si>
  <si>
    <t>indrive.com</t>
  </si>
  <si>
    <t>https://www.linkedin.com/company/indrive</t>
  </si>
  <si>
    <t>support@indrive.com</t>
  </si>
  <si>
    <t>General Catalyst, Insight Partners, Bond, LETA Capital</t>
  </si>
  <si>
    <t>Joshua Arauz</t>
  </si>
  <si>
    <t>https://www.linkedin.com/in/joshua-arauz-a9b4811a5/</t>
  </si>
  <si>
    <t>Syntropy</t>
  </si>
  <si>
    <t>Infrastructure, Internet, Network Security</t>
  </si>
  <si>
    <t>Syntropy is transforming the public internet into a secure and user-centric internet through a unifying layer.</t>
  </si>
  <si>
    <t>syntropynet.com</t>
  </si>
  <si>
    <t>https://www.linkedin.com/company/noia-network</t>
  </si>
  <si>
    <t>info@noia.network</t>
  </si>
  <si>
    <t>CMCC Global</t>
  </si>
  <si>
    <t>Domas Povilauskas</t>
  </si>
  <si>
    <t>https://www.linkedin.com/in/domas-povilauskas-763aa3112/</t>
  </si>
  <si>
    <t>Stringr</t>
  </si>
  <si>
    <t>Management, Medical &amp; Science, Operations, Sales, Support</t>
  </si>
  <si>
    <t>Broadcasting, Content Marketing, Digital Media, Generative AI, News, SaaS, Software, Video, Video Editing, Video Streaming</t>
  </si>
  <si>
    <t>Stringr is a remote video gathering and GenAI video production platform for broadcast and online journalism.</t>
  </si>
  <si>
    <t>stringr.com</t>
  </si>
  <si>
    <t>http://www.linkedin.com/company/stringr</t>
  </si>
  <si>
    <t>support@stringr.com</t>
  </si>
  <si>
    <t>Lindsay Stewart</t>
  </si>
  <si>
    <t>lindsay@stringr.com</t>
  </si>
  <si>
    <t>https://www.linkedin.com/in/lindsaystewart/</t>
  </si>
  <si>
    <t>FormAssembly</t>
  </si>
  <si>
    <t>Data Collection and Labeling, Information Technology, IT Management, SaaS, Software</t>
  </si>
  <si>
    <t>Bloomington, Indiana, United States</t>
  </si>
  <si>
    <t>Secure data collection made simple.</t>
  </si>
  <si>
    <t>formassembly.com</t>
  </si>
  <si>
    <t>https://www.linkedin.com/company/formassembly</t>
  </si>
  <si>
    <t>help@formassembly.com</t>
  </si>
  <si>
    <t>Level Equity Management, Lighter Capital</t>
  </si>
  <si>
    <t>Cedric Savarese</t>
  </si>
  <si>
    <t>cedric@formassembly.com</t>
  </si>
  <si>
    <t>https://www.linkedin.com/in/savarese/</t>
  </si>
  <si>
    <t>Beekeeper's Naturals</t>
  </si>
  <si>
    <t>Finance, Human Resources, Management, Operations, Sales</t>
  </si>
  <si>
    <t>Alternative Medicine, Health Care, Medical, Pharmaceutical</t>
  </si>
  <si>
    <t>Beekeeper’s Naturals is a natural health product company dedicated to bringing you the highest quality superfoods from the hive.</t>
  </si>
  <si>
    <t>beekeepersnaturals.com</t>
  </si>
  <si>
    <t>https://www.linkedin.com/company/beekeeper's-naturals</t>
  </si>
  <si>
    <t>CAVU Consumer Partners, Devonshire Investors, CAVU Consumer Partners, Sonoma Brands Capital</t>
  </si>
  <si>
    <t>Dave Jones</t>
  </si>
  <si>
    <t>dave@beekeepersnaturals.com</t>
  </si>
  <si>
    <t>https://www.linkedin.com/in/dave-jones-4461099/</t>
  </si>
  <si>
    <t>SELLAS Life Sciences</t>
  </si>
  <si>
    <t>Finance, Human Resources, Legal, Management</t>
  </si>
  <si>
    <t>SELLAS Life Sciences is a late-stage biopharmaceutical company.</t>
  </si>
  <si>
    <t>sellaslifesciences.com</t>
  </si>
  <si>
    <t>https://www.linkedin.com/company-beta/3339909/</t>
  </si>
  <si>
    <t>info@sellaslife.com</t>
  </si>
  <si>
    <t>212-710-9686</t>
  </si>
  <si>
    <t>Angelos M. Stergiou</t>
  </si>
  <si>
    <t>astergiou@sellaslife.com</t>
  </si>
  <si>
    <t>https://www.linkedin.com/in/dr-angelos-m-stergiou-md-scd-hc-14140b8/</t>
  </si>
  <si>
    <t>Cedara</t>
  </si>
  <si>
    <t>GreenTech, Information Technology, SaaS, Software</t>
  </si>
  <si>
    <t>Cedara provides a carbon management SaaS platform helping organizations to measure, reduce, offset, and report on all carbon emissions.</t>
  </si>
  <si>
    <t>cedara.io</t>
  </si>
  <si>
    <t>https://www.linkedin.com/company/83332138</t>
  </si>
  <si>
    <t>contact@cedara.io</t>
  </si>
  <si>
    <t>David Shaw</t>
  </si>
  <si>
    <t>david.shaw@cedara.io</t>
  </si>
  <si>
    <t>https://www.linkedin.com/in/djshaw52/</t>
  </si>
  <si>
    <t>HarbourView Equity Partners</t>
  </si>
  <si>
    <t>HarbourView Equity Partners is a private equity firm invests in music and entertainment.</t>
  </si>
  <si>
    <t>harbourviewequity.com</t>
  </si>
  <si>
    <t>https://www.linkedin.com/company/harbourview</t>
  </si>
  <si>
    <t>info@harbourviewequity.com</t>
  </si>
  <si>
    <t>973-329-0290</t>
  </si>
  <si>
    <t>Sherrese Clarke Soares</t>
  </si>
  <si>
    <t>scs@harbourviewequity.com</t>
  </si>
  <si>
    <t>https://www.linkedin.com/in/sherreseclarke/</t>
  </si>
  <si>
    <t>iDream Career</t>
  </si>
  <si>
    <t>Career Planning, EdTech, Education</t>
  </si>
  <si>
    <t>iDream Career is an education company that has developed a 3S framework program to help students plan their career.</t>
  </si>
  <si>
    <t>idreamcareer.com</t>
  </si>
  <si>
    <t>https://www.linkedin.com/company/idreamcareer-com</t>
  </si>
  <si>
    <t>support@idreamcareer.com</t>
  </si>
  <si>
    <t>+91 95 55 990000</t>
  </si>
  <si>
    <t>Menterra Venture Advisors, Gray Matters Capital, ah! Ventures, Brand Capital</t>
  </si>
  <si>
    <t>Ayush Bansal</t>
  </si>
  <si>
    <t>ayush@idreamcareer.com</t>
  </si>
  <si>
    <t>https://www.linkedin.com/in/ayushbansal1/</t>
  </si>
  <si>
    <t>D2X Group</t>
  </si>
  <si>
    <t>Blockchain, Cryptocurrency, Financial Exchanges, Financial Services</t>
  </si>
  <si>
    <t>The Secure Gateway to Digital Assets</t>
  </si>
  <si>
    <t>d2x.com</t>
  </si>
  <si>
    <t>https://www.linkedin.com/company/d2x-group/</t>
  </si>
  <si>
    <t>info@d2x.com</t>
  </si>
  <si>
    <t>Point72 Ventures, Tioga Capital Partners</t>
  </si>
  <si>
    <t>Frederic Colette</t>
  </si>
  <si>
    <t>frederic@d2x.com</t>
  </si>
  <si>
    <t>https://www.linkedin.com/in/frederic-colette-2b411a145/</t>
  </si>
  <si>
    <t>Baytex Energy Corp</t>
  </si>
  <si>
    <t>Energy, Natural Resources, Oil and Gas, Renewable Energy</t>
  </si>
  <si>
    <t>Baytex Energy Corp. is a dividend-paying oil and gas corporation it is engaged in the acquisition, development, and production.</t>
  </si>
  <si>
    <t>baytexenergy.com</t>
  </si>
  <si>
    <t>https://www.linkedin.com/company/baytexenergy/</t>
  </si>
  <si>
    <t>helpdesk@baytexenergy.com</t>
  </si>
  <si>
    <t>(587)952-3000</t>
  </si>
  <si>
    <t>Eric T. Greager</t>
  </si>
  <si>
    <t>eric.greager@baytexenergy.com</t>
  </si>
  <si>
    <t>https://www.linkedin.com/in/eric-t-greager-a08862242/</t>
  </si>
  <si>
    <t>BotGuard</t>
  </si>
  <si>
    <t>BotGuard provides a service to protect your website against malicious bots, crawlers, scrapers, and hacker attacks.</t>
  </si>
  <si>
    <t>botguard.net</t>
  </si>
  <si>
    <t>https://www.linkedin.com/company/botguard/about/</t>
  </si>
  <si>
    <t>info@botguard.net</t>
  </si>
  <si>
    <t>(372) 5693-2625</t>
  </si>
  <si>
    <t>MMC Ventures, Tera Ventures</t>
  </si>
  <si>
    <t>Nikita Rozenberg</t>
  </si>
  <si>
    <t>n.rozenberg@botguard.net</t>
  </si>
  <si>
    <t>https://www.linkedin.com/in/nikrozenberg/</t>
  </si>
  <si>
    <t>Vervoe</t>
  </si>
  <si>
    <t>Enterprise Software, Machine Learning, Recruiting, SaaS, Skill Assessment, Software</t>
  </si>
  <si>
    <t>Vervoe uses machine learning to create tailored skills assessments that are instantly auto-gradable.</t>
  </si>
  <si>
    <t>vervoe.com</t>
  </si>
  <si>
    <t>http://www.linkedin.com/company/vervoe-pty-ltd</t>
  </si>
  <si>
    <t>hello@vervoe.com</t>
  </si>
  <si>
    <t>SEEK</t>
  </si>
  <si>
    <t>Omer Molad</t>
  </si>
  <si>
    <t>omer@vervoe.com</t>
  </si>
  <si>
    <t>https://www.linkedin.com/in/omermolad/</t>
  </si>
  <si>
    <t>Evonik Industries</t>
  </si>
  <si>
    <t>Chemical, Chemical Engineering, Industrial, Industrial Engineering</t>
  </si>
  <si>
    <t>Evonik is specialty chemical companies that offers chemicals for use in nutrition, resource efficiency, technology, and infrastructure.</t>
  </si>
  <si>
    <t>corporate.evonik.com</t>
  </si>
  <si>
    <t>https://www.linkedin.com/company/evonik</t>
  </si>
  <si>
    <t>+49 492 011-7701</t>
  </si>
  <si>
    <t>European Investment Bank, Temasek Holdings, CVC Capital Partners</t>
  </si>
  <si>
    <t>Bernhard Mohr</t>
  </si>
  <si>
    <t>bernhard.mohr@evonik.com</t>
  </si>
  <si>
    <t>https://www.linkedin.com/in/bernhard-mohr-70b38418/</t>
  </si>
  <si>
    <t>Deep Origin</t>
  </si>
  <si>
    <t>Analytics, Biotechnology, Life Science, Software</t>
  </si>
  <si>
    <t>Deep Origin is a biotechnology company that offers a platform for life sciences R&amp;D.</t>
  </si>
  <si>
    <t>deeporigin.com</t>
  </si>
  <si>
    <t>https://www.linkedin.com/company/deep-origin/</t>
  </si>
  <si>
    <t>info@deeporigin.com</t>
  </si>
  <si>
    <t>+1 650 513-0312</t>
  </si>
  <si>
    <t>Garegin Papoian</t>
  </si>
  <si>
    <t>gpapoian@deeporigin.com</t>
  </si>
  <si>
    <t>https://www.deeporigin.com/about#:~:text=Garegin%20Papoian,Founder%20and%20CSO</t>
  </si>
  <si>
    <t>Big Sur AI</t>
  </si>
  <si>
    <t>Artificial Intelligence (AI), E-Commerce Platforms, Software</t>
  </si>
  <si>
    <t>Big Sur AI is an AI and e-commerce platform that offers software development services.</t>
  </si>
  <si>
    <t>bigsur.ai</t>
  </si>
  <si>
    <t>https://www.linkedin.com/company/big-sur-ai</t>
  </si>
  <si>
    <t>privacy@bigsur.ai</t>
  </si>
  <si>
    <t>Vinod Kumar Ramachandran</t>
  </si>
  <si>
    <t>vinod@bigsur.ai</t>
  </si>
  <si>
    <t>https://www.linkedin.com/in/vinodkumarramachandran/</t>
  </si>
  <si>
    <t>Reddy</t>
  </si>
  <si>
    <t>Software, Training</t>
  </si>
  <si>
    <t>Talent Optimization Platform</t>
  </si>
  <si>
    <t>reddy.io</t>
  </si>
  <si>
    <t>office@reddy.io</t>
  </si>
  <si>
    <t>628-200-0477</t>
  </si>
  <si>
    <t>Adam Levin</t>
  </si>
  <si>
    <t>adam@reddy.io</t>
  </si>
  <si>
    <t>https://www.linkedin.com/in/adam-levin11/</t>
  </si>
  <si>
    <t>Dubber</t>
  </si>
  <si>
    <t>Communications Infrastructure, SaaS, Service Industry, Software</t>
  </si>
  <si>
    <t>Dubber is the world's #1 provider of cloud-based call recording and voice AI.</t>
  </si>
  <si>
    <t>dubber.net</t>
  </si>
  <si>
    <t>https://www.linkedin.com/company/dubber</t>
  </si>
  <si>
    <t>61 1 8003 82237</t>
  </si>
  <si>
    <t>Thorney Investment</t>
  </si>
  <si>
    <t>James Slaney</t>
  </si>
  <si>
    <t>james.slaney@dubber.net</t>
  </si>
  <si>
    <t>https://www.linkedin.com/in/jamesslaney/</t>
  </si>
  <si>
    <t>ThinkSono</t>
  </si>
  <si>
    <t>Artificial Intelligence (AI), Computer, Health Care, Health Diagnostics, Software</t>
  </si>
  <si>
    <t>Cutting edge AI ultrasound software for detection of blood clots (DVT)</t>
  </si>
  <si>
    <t>thinksono.com</t>
  </si>
  <si>
    <t>https://www.linkedin.com/company/thinksono/</t>
  </si>
  <si>
    <t>hello@thinksono.com</t>
  </si>
  <si>
    <t>Id4 ventures, Wellcome Trust, Brandenburg Kapital, Speedinvest, AI Seed</t>
  </si>
  <si>
    <t>Fouad Al-Noor</t>
  </si>
  <si>
    <t>fouad@thinksono.com</t>
  </si>
  <si>
    <t>https://www.linkedin.com/in/fouadalnoor/</t>
  </si>
  <si>
    <t>Kinetik</t>
  </si>
  <si>
    <t>Energy, Industrial, Oil and Gas, Transportation</t>
  </si>
  <si>
    <t>Kinetik is an energy firm that offers transportation, compression, processing, and water management solutions for oil and gas companies.</t>
  </si>
  <si>
    <t>kinetik.com</t>
  </si>
  <si>
    <t>https://www.linkedin.com/company/kinetikhldgs/</t>
  </si>
  <si>
    <t>+1 432.789.1333</t>
  </si>
  <si>
    <t>Jamie Welch</t>
  </si>
  <si>
    <t>jwelch@kinetik.com</t>
  </si>
  <si>
    <t>https://www.linkedin.com/in/jamie-welch-03408113/</t>
  </si>
  <si>
    <t>Starwood Property Trust</t>
  </si>
  <si>
    <t>Commercial, Lending, Real Estate</t>
  </si>
  <si>
    <t>Starwood Property Trust (STWD) is the nation’s largest commercial mortgage REIT.</t>
  </si>
  <si>
    <t>starwoodpropertytrust.com</t>
  </si>
  <si>
    <t>http://www.linkedin.com/company/starwood-property-trust</t>
  </si>
  <si>
    <t>dschuh@starwood.com</t>
  </si>
  <si>
    <t>203-422-8100</t>
  </si>
  <si>
    <t>Dynamic Technology Lab</t>
  </si>
  <si>
    <t>$851M</t>
  </si>
  <si>
    <t>Tom Cosenza</t>
  </si>
  <si>
    <t>tcosenza@starwood.com</t>
  </si>
  <si>
    <t>https://www.linkedin.com/in/tom-cosenza-3583758/</t>
  </si>
  <si>
    <t>Jukebox Health</t>
  </si>
  <si>
    <t>Jukebox Health offers a simple approach to addressing fall hazards at home.</t>
  </si>
  <si>
    <t>jukeboxhealth.com</t>
  </si>
  <si>
    <t>https://www.linkedin.com/company/jukebox-health</t>
  </si>
  <si>
    <t>Home Depot Ventures</t>
  </si>
  <si>
    <t>Romanos Fessas</t>
  </si>
  <si>
    <t>romanos@jukeboxhealth.com</t>
  </si>
  <si>
    <t>https://www.linkedin.com/in/romanosfessas/</t>
  </si>
  <si>
    <t>NBN Co</t>
  </si>
  <si>
    <t>Information Technology, Internet, Satellite Communication, Telecommunications</t>
  </si>
  <si>
    <t>NBN Co provides high-speed broadband services through fiber, wireless, and satellite technologies.</t>
  </si>
  <si>
    <t>nbnco.com.au</t>
  </si>
  <si>
    <t>https://www.linkedin.com/company/nbn-co-limited</t>
  </si>
  <si>
    <t>1(800) 687-626</t>
  </si>
  <si>
    <t>BNP Paribas, Citi, Deutsche Bank, HSBC, Clean Energy Finance Corporation</t>
  </si>
  <si>
    <t>Stephen Rue</t>
  </si>
  <si>
    <t>stephenrue@nbnco.com.au</t>
  </si>
  <si>
    <t>https://www.linkedin.com/in/stephen-rue-ab58421a/</t>
  </si>
  <si>
    <t>pumpumpum</t>
  </si>
  <si>
    <t>Automotive, Leasing, Rental, Subscription Service</t>
  </si>
  <si>
    <t>PumPumPum is a pre-owned car subscription service offering an affordable and convenient solution to car ownership.</t>
  </si>
  <si>
    <t>pumpumpum.com</t>
  </si>
  <si>
    <t>https://www.linkedin.com/company/pumpumpum</t>
  </si>
  <si>
    <t>support@pumpumpum.com</t>
  </si>
  <si>
    <t>91 8178050450</t>
  </si>
  <si>
    <t>Inflection Point Ventures, LC Nueva Investment Partners, Pallav Pandey</t>
  </si>
  <si>
    <t>Tarun Lawadia</t>
  </si>
  <si>
    <t>tarun@pumpumpum.com</t>
  </si>
  <si>
    <t>https://www.linkedin.com/in/tarun-lawadia-a9994410/</t>
  </si>
  <si>
    <t>Vianode</t>
  </si>
  <si>
    <t>Battery, Manufacturing, Renewable Energy, Semiconductor</t>
  </si>
  <si>
    <t>Vianode is a producer of sustainably engineered battery materials.</t>
  </si>
  <si>
    <t>vianode.com</t>
  </si>
  <si>
    <t>https://www.linkedin.com/company/vianode/?originalSubdomain=no</t>
  </si>
  <si>
    <t>Innovation Norway, European Commission, Elkem</t>
  </si>
  <si>
    <t>Burkhard Straube</t>
  </si>
  <si>
    <t>burkhard.straube@vianode.com</t>
  </si>
  <si>
    <t>https://www.linkedin.com/in/burkhard-straube/</t>
  </si>
  <si>
    <t>Treatment.com</t>
  </si>
  <si>
    <t>Artificial Intelligence (AI), Health Care, Machine Learning, Mobile Apps</t>
  </si>
  <si>
    <t>Treatment.com is a healthcare technology startup that uses AI to improve health through personalized recommendations and insights.</t>
  </si>
  <si>
    <t>treatment.com</t>
  </si>
  <si>
    <t>https://www.linkedin.com/company/treatment-ai/</t>
  </si>
  <si>
    <t>info@treatment.com</t>
  </si>
  <si>
    <t>+1 (612) 788-8900</t>
  </si>
  <si>
    <t>CA$2</t>
  </si>
  <si>
    <t>Essam Hamza</t>
  </si>
  <si>
    <t>ehamza@treatment.com</t>
  </si>
  <si>
    <t>https://www.linkedin.com/in/essam-hamza-md-706b8352/</t>
  </si>
  <si>
    <t>Kolet</t>
  </si>
  <si>
    <t>Apps, Internet, Mobile Apps, Travel</t>
  </si>
  <si>
    <t>Kolet is an eSIM card provider that enables users to stay connected to the mobile internet while traveling through an app.</t>
  </si>
  <si>
    <t>kolet.com</t>
  </si>
  <si>
    <t>https://www.linkedin.com/company/kolet-esim-app</t>
  </si>
  <si>
    <t>9900 Capital, Daphni</t>
  </si>
  <si>
    <t>Eduardo Ronzano</t>
  </si>
  <si>
    <t>eduardo@kolet.com</t>
  </si>
  <si>
    <t>https://www.linkedin.com/in/eduardoronzano/</t>
  </si>
  <si>
    <t>Asgard Therapeutics</t>
  </si>
  <si>
    <t>Asgard Therapeutics is a Biotechnology Company.</t>
  </si>
  <si>
    <t>asgardthx.com</t>
  </si>
  <si>
    <t>https://www.linkedin.com/company/asgardthx/</t>
  </si>
  <si>
    <t>Johnson &amp; Johnson Innovation – JJDC, RV Invest, Boehringer Ingelheim Venture Fund, Industrifonden, Novo Holdings</t>
  </si>
  <si>
    <t>Cristiana Pires</t>
  </si>
  <si>
    <t>cristiana.pires@asgardthx.com</t>
  </si>
  <si>
    <t>https://www.linkedin.com/in/cristiana-pires-asgardthx/</t>
  </si>
  <si>
    <t>Orbio</t>
  </si>
  <si>
    <t>CleanTech, Data Mining, Energy, Information Technology, Pollution Control, Software, Sustainability</t>
  </si>
  <si>
    <t>Orbio is a data fusion platform to help companies reduce their methane emissions</t>
  </si>
  <si>
    <t>orbio.earth</t>
  </si>
  <si>
    <t>https://www.linkedin.com/company/orbioearth</t>
  </si>
  <si>
    <t>Satgana</t>
  </si>
  <si>
    <t>Robert Huppertz</t>
  </si>
  <si>
    <t>robert@orbio.earth</t>
  </si>
  <si>
    <t>https://www.linkedin.com/in/robert-huppertz-6536a0122/</t>
  </si>
  <si>
    <t>Joinrs</t>
  </si>
  <si>
    <t>College Recruiting, EdTech, Education, Human Resources, Recruiting</t>
  </si>
  <si>
    <t>AI HR platform where junior talents start their careers and meet with companies</t>
  </si>
  <si>
    <t>joinrs.com</t>
  </si>
  <si>
    <t>https://www.linkedin.com/company/joinrs-us/</t>
  </si>
  <si>
    <t>info@joinrs.com</t>
  </si>
  <si>
    <t>Gabriele Giugliano</t>
  </si>
  <si>
    <t>gabriele.giugliano@joinrs.com</t>
  </si>
  <si>
    <t>https://www.linkedin.com/in/gabriele-giugliano-7466a867/</t>
  </si>
  <si>
    <t>Inpleo</t>
  </si>
  <si>
    <t>Inpleo offers software development services.</t>
  </si>
  <si>
    <t>inpleo.com</t>
  </si>
  <si>
    <t>https://www.linkedin.com/company/inpleo-llc</t>
  </si>
  <si>
    <t>info@inpleo.com</t>
  </si>
  <si>
    <t>Brian Jeon</t>
  </si>
  <si>
    <t>brian.jeon@inpleo.com</t>
  </si>
  <si>
    <t>https://www.linkedin.com/in/brianjeon/</t>
  </si>
  <si>
    <t>Novocarbo</t>
  </si>
  <si>
    <t>CleanTech, Renewable Energy</t>
  </si>
  <si>
    <t>Novocarbo is a carbon removal company built by business professionals with a legacy of passion for soil &amp; agriculture.</t>
  </si>
  <si>
    <t>novocarbo.com</t>
  </si>
  <si>
    <t>https://www.linkedin.com/company/novocarbo</t>
  </si>
  <si>
    <t>info@novocarbo.com</t>
  </si>
  <si>
    <t>+49 40 740 770 60</t>
  </si>
  <si>
    <t>Swen Capital Partners</t>
  </si>
  <si>
    <t>Caspar Ziegner</t>
  </si>
  <si>
    <t>c.ziegner@novocarbo.com</t>
  </si>
  <si>
    <t>https://www.linkedin.com/in/caspar-ziegner/</t>
  </si>
  <si>
    <t>SquareDash</t>
  </si>
  <si>
    <t>Financial Services, Funding Platform, InsurTech</t>
  </si>
  <si>
    <t>SquareDash gets contractors paid 30-90 days faster on jobs paid through insurance claims.</t>
  </si>
  <si>
    <t>squaredash.com</t>
  </si>
  <si>
    <t>FINTOP Capital, Hivers and Strivers</t>
  </si>
  <si>
    <t>Matt Fruge</t>
  </si>
  <si>
    <t>matt@squaredash.com</t>
  </si>
  <si>
    <t>https://www.linkedin.com/in/matt-fruge/</t>
  </si>
  <si>
    <t>Orexo</t>
  </si>
  <si>
    <t>Engineering, Finance, Management, Marketing, Medical &amp; Science, Operations, Pro Services, Sales</t>
  </si>
  <si>
    <t>Uppsala, Uppsala Lan, Sweden</t>
  </si>
  <si>
    <t>Orexo is a pharmaceutical company developing improved treatments using proprietary drug delivery technology.</t>
  </si>
  <si>
    <t>orexo.com</t>
  </si>
  <si>
    <t>https://www.linkedin.com/company/65006</t>
  </si>
  <si>
    <t>info@orexo.com</t>
  </si>
  <si>
    <t>46 1 87 80 88 00</t>
  </si>
  <si>
    <t>Nikolaj Sorensen</t>
  </si>
  <si>
    <t>nikolaj.sorensen@orexo.com</t>
  </si>
  <si>
    <t>https://www.linkedin.com/in/nikolaj-sorensen-a649ab5/</t>
  </si>
  <si>
    <t>Fluent Metal</t>
  </si>
  <si>
    <t>3D Printing, 3D Technology, Industrial, Industrial Engineering, Manufacturing</t>
  </si>
  <si>
    <t>Fluent Metal is developing production-grade liquid metal 3D printing technology for more functional, sustainable, and economical metal parts</t>
  </si>
  <si>
    <t>fluentmetal.com</t>
  </si>
  <si>
    <t>https://www.linkedin.com/company/fluent-metal/</t>
  </si>
  <si>
    <t>contact@fluentmetal.com</t>
  </si>
  <si>
    <t>E15 VC</t>
  </si>
  <si>
    <t>Peter Schmitt</t>
  </si>
  <si>
    <t>peter@fluentmetal.com</t>
  </si>
  <si>
    <t>https://www.linkedin.com/in/peter-schmitt-phd-9610704/</t>
  </si>
  <si>
    <t>Lightsource Renewable Energy</t>
  </si>
  <si>
    <t>Lightsource is a renewable energy company that provides ground and rooftop solar installations in the UK.</t>
  </si>
  <si>
    <t>lightsourcebp.com</t>
  </si>
  <si>
    <t>https://in.linkedin.com/company/lightsourcebp</t>
  </si>
  <si>
    <t>info@lightsource-re.com</t>
  </si>
  <si>
    <t>+44 333 200 0755</t>
  </si>
  <si>
    <t>Barclays, Caisse de Depot et Placement du Quebec, BP</t>
  </si>
  <si>
    <t>Kareen Boutonnat</t>
  </si>
  <si>
    <t>kareen.boutonnat@lightsourcebp.com</t>
  </si>
  <si>
    <t>https://www.linkedin.com/in/kareen-boutonnat-570129/</t>
  </si>
  <si>
    <t>Smartschool</t>
  </si>
  <si>
    <t>Artificial Intelligence (AI), EdTech</t>
  </si>
  <si>
    <t>AI-guided learning system for K-12 students</t>
  </si>
  <si>
    <t>joinsmartschool.com</t>
  </si>
  <si>
    <t>https://www.linkedin.com/company/smartschoolcom/</t>
  </si>
  <si>
    <t>info@joinsmartschool.com</t>
  </si>
  <si>
    <t>Matt Maslowski</t>
  </si>
  <si>
    <t>matt@joinsmartschool.com</t>
  </si>
  <si>
    <t>https://www.linkedin.com/in/matt-maslowski-31b721180/</t>
  </si>
  <si>
    <t>ORA Technologies</t>
  </si>
  <si>
    <t>E-Commerce, Software</t>
  </si>
  <si>
    <t>1st Moroccan Super App, peer to peer, on-demand services, e-commerce, money transfer, digital payment, social network.</t>
  </si>
  <si>
    <t>ora.ma</t>
  </si>
  <si>
    <t>https://www.linkedin.com/company/ora-technologies-sas</t>
  </si>
  <si>
    <t>OMAR ALAMI</t>
  </si>
  <si>
    <t>o@ora.ma</t>
  </si>
  <si>
    <t>https://www.linkedin.com/in/omar-alami-50abb87/</t>
  </si>
  <si>
    <t>Pi Health</t>
  </si>
  <si>
    <t>Pi Health is a provider of platforms to assist oncology-related clinical trials with identifying sites and helping sponsors manage sites</t>
  </si>
  <si>
    <t>pihealth.ai</t>
  </si>
  <si>
    <t>https://www.linkedin.com/company/pi-health-global/</t>
  </si>
  <si>
    <t>AlleyCorp, Obvious Ventures</t>
  </si>
  <si>
    <t>Geoffrey Kim</t>
  </si>
  <si>
    <t>geoff.kim@pihealth.ai</t>
  </si>
  <si>
    <t>https://www.linkedin.com/in/geoffrey-kim-02897746/</t>
  </si>
  <si>
    <t>Channel Medsystems</t>
  </si>
  <si>
    <t>Engineering, Legal, Management, Marketing, Medical &amp; Science, Operations, Sales</t>
  </si>
  <si>
    <t>Biotechnology, Health Care, Medical Device, Women's</t>
  </si>
  <si>
    <t>Channel Medsystems is a medical device company offering cryotherapy devices for endometrial cryoablation.</t>
  </si>
  <si>
    <t>cerene.com</t>
  </si>
  <si>
    <t>https://www.linkedin.com/company/channel-medsystems/</t>
  </si>
  <si>
    <t>510-338-9301</t>
  </si>
  <si>
    <t>Boston Scientific, Third Point Ventures</t>
  </si>
  <si>
    <t>Ric Cote</t>
  </si>
  <si>
    <t>rcote@cerene.com</t>
  </si>
  <si>
    <t>https://www.linkedin.com/in/ric-cote-a44b2b24/</t>
  </si>
  <si>
    <t>Polyhedra Network</t>
  </si>
  <si>
    <t>Blockchain, Information Technology, Software, Web Development, Web3</t>
  </si>
  <si>
    <t>Polyhedra Network is an infrastructure company that develops a Web3 infrastructure platform through zero-knowledge-proof protocols.</t>
  </si>
  <si>
    <t>polyhedra.network</t>
  </si>
  <si>
    <t>https://www.linkedin.com/company/polyhedra-network</t>
  </si>
  <si>
    <t>hello@polyhedra.network</t>
  </si>
  <si>
    <t>Binance Labs, Polychain, OKX Ventures</t>
  </si>
  <si>
    <t>Yongzheng Jia</t>
  </si>
  <si>
    <t>abner@polyhedra.network</t>
  </si>
  <si>
    <t>https://www.linkedin.com/in/yongzheng-jia-3809792a4/</t>
  </si>
  <si>
    <t>Anaphite</t>
  </si>
  <si>
    <t>Advanced Materials, Battery, Chemical, Manufacturing, Nanotechnology</t>
  </si>
  <si>
    <t>Advanced materials development and manufacture for Li-ion Battery electrodes</t>
  </si>
  <si>
    <t>anaphite.com</t>
  </si>
  <si>
    <t>https://www.linkedin.com/company/anaphite-technologies/</t>
  </si>
  <si>
    <t>info@anaphite.com</t>
  </si>
  <si>
    <t>+44117 313 4705</t>
  </si>
  <si>
    <t>UK Research and Innovation, Advanced Propulsion Centre UK, Elbow Beach Capital, Innovate UK, Zero Carbon Capital, Bristol Private Equity Club</t>
  </si>
  <si>
    <t>Joe Stevenson</t>
  </si>
  <si>
    <t>joe@anaphite.com</t>
  </si>
  <si>
    <t>https://www.linkedin.com/in/joe-stevenson/</t>
  </si>
  <si>
    <t>Younium</t>
  </si>
  <si>
    <t>Accounting, Enterprise Software, SaaS, Software</t>
  </si>
  <si>
    <t>The Subscription Hub for B2B companies</t>
  </si>
  <si>
    <t>younium.com</t>
  </si>
  <si>
    <t>https://www.linkedin.com/company/younium/</t>
  </si>
  <si>
    <t>contact@younium.com</t>
  </si>
  <si>
    <t>Partinc Capital</t>
  </si>
  <si>
    <t>Niclas Lilja</t>
  </si>
  <si>
    <t>niclas.lilja@younium.com</t>
  </si>
  <si>
    <t>https://www.linkedin.com/in/niclas-lilja/</t>
  </si>
  <si>
    <t>Persona Studios</t>
  </si>
  <si>
    <t>AI-Powered Digital Clones &amp; Assistants</t>
  </si>
  <si>
    <t>personastudios.ai</t>
  </si>
  <si>
    <t>https://www.linkedin.com/company/personastudios/</t>
  </si>
  <si>
    <t>Antler, AVV, Iterative</t>
  </si>
  <si>
    <t>Kevin Davis</t>
  </si>
  <si>
    <t>kevin@personastudios.ai</t>
  </si>
  <si>
    <t>https://www.linkedin.com/in/kdavis2600/</t>
  </si>
  <si>
    <t>greenworkx</t>
  </si>
  <si>
    <t>Apps, EdTech, Recruiting, Training</t>
  </si>
  <si>
    <t>greenworkx is a new climate EdTech startup tackling the green skills crisis and constructing a net-zero workforce.</t>
  </si>
  <si>
    <t>greenworkx.org</t>
  </si>
  <si>
    <t>https://www.linkedin.com/company/joingreenworkx</t>
  </si>
  <si>
    <t>Mangrove Capital Partners</t>
  </si>
  <si>
    <t>Mat Ilic</t>
  </si>
  <si>
    <t>mat@greenworkx.org</t>
  </si>
  <si>
    <t>https://www.linkedin.com/in/mat-ilic/</t>
  </si>
  <si>
    <t>Global Telecom</t>
  </si>
  <si>
    <t>Artificial Intelligence (AI), Hardware, Internet of Things, Mobile, Mobile Devices, Quantum Computing, Software, Telecommunications, Wireless</t>
  </si>
  <si>
    <t>Global Telecom engineers hardware, software and AI solutions that enable a reliable and secure Internet of Things (IoT).</t>
  </si>
  <si>
    <t>glob-tel.com</t>
  </si>
  <si>
    <t>https://www.linkedin.com/company/GlobalTelecom</t>
  </si>
  <si>
    <t>press@glob-tel.com</t>
  </si>
  <si>
    <t>Stormbreaker Ventures</t>
  </si>
  <si>
    <t>Ahmad Malkawi</t>
  </si>
  <si>
    <t>amalkawi@glob-tel.com</t>
  </si>
  <si>
    <t>https://www.linkedin.com/in/ahmadmalkawigt/</t>
  </si>
  <si>
    <t>Conception Nurseries</t>
  </si>
  <si>
    <t>Agriculture, Cannabis</t>
  </si>
  <si>
    <t>Roseville, California, United States</t>
  </si>
  <si>
    <t>Conception Nurseries operates as a cannabis genetics firm.</t>
  </si>
  <si>
    <t>conceptionnurseries.com</t>
  </si>
  <si>
    <t>https://www.linkedin.com/organization-guest/company/conceptionnurseries</t>
  </si>
  <si>
    <t>Cresco Capital Partners, Viridian Capital Advisors</t>
  </si>
  <si>
    <t>Kevin Brooks</t>
  </si>
  <si>
    <t>kbrooks@conceptionnurseries.com</t>
  </si>
  <si>
    <t>https://www.linkedin.com/in/kevinbrookssv/</t>
  </si>
  <si>
    <t>Hinduja Tech</t>
  </si>
  <si>
    <t>Automotive, Enterprise Resource Planning (ERP), Information Technology, Mechanical Engineering, Software</t>
  </si>
  <si>
    <t>Hinduja Tech is a provider of integrated product engineering and digital technology solutions in the automotive space.</t>
  </si>
  <si>
    <t>hindujatech.com</t>
  </si>
  <si>
    <t>https://www.linkedin.com/company/hindujatech/</t>
  </si>
  <si>
    <t>info@hindujatech.com</t>
  </si>
  <si>
    <t>+91 44-6669 1000</t>
  </si>
  <si>
    <t>Creador</t>
  </si>
  <si>
    <t>Kumar Prabhas</t>
  </si>
  <si>
    <t>kumar.prabhas@hindujatech.com</t>
  </si>
  <si>
    <t>https://www.linkedin.com/in/kumar-prabhas-a9624259/</t>
  </si>
  <si>
    <t>Lokker</t>
  </si>
  <si>
    <t>Cloud Computing, Cloud Security, Cyber Security, Privacy, Risk Management, Web Browsers</t>
  </si>
  <si>
    <t>Lokker is a cloud computing company that specializes in the proliferation of online scams, spam, and exploitation of personal data.</t>
  </si>
  <si>
    <t>lokker.com</t>
  </si>
  <si>
    <t>https://www.linkedin.com/company/lokker/</t>
  </si>
  <si>
    <t>info@lokker.com</t>
  </si>
  <si>
    <t>+1 6464088405</t>
  </si>
  <si>
    <t>DH Capital, Richmond Global Ventures, Ulu Ventures</t>
  </si>
  <si>
    <t>Ian Cohen</t>
  </si>
  <si>
    <t>ian@lokker.com</t>
  </si>
  <si>
    <t>https://www.linkedin.com/in/iandcohen/</t>
  </si>
  <si>
    <t>ProStar Geocorp</t>
  </si>
  <si>
    <t>Asset Management, Geospatial, Mapping Services, Navigation, Software</t>
  </si>
  <si>
    <t>ProStar Geocorp is a software company that provides cloud and mobile technology for transparency and geospatial intelligence.</t>
  </si>
  <si>
    <t>prostarcorp.com</t>
  </si>
  <si>
    <t>https://www.linkedin.com/company/prostar-corp/?originalSubdomain=in</t>
  </si>
  <si>
    <t>info@prostarcorp.com</t>
  </si>
  <si>
    <t>970.242.4024</t>
  </si>
  <si>
    <t>Page Tucker</t>
  </si>
  <si>
    <t>ptucker@prostarcorp.com</t>
  </si>
  <si>
    <t>https://www.linkedin.com/in/page-tucker-b65681149/</t>
  </si>
  <si>
    <t>Redcoat AI</t>
  </si>
  <si>
    <t>Redcoat AI is a platform that creates cybersecurity solutions intended to stop social engineering on mobile devices.</t>
  </si>
  <si>
    <t>redcoat.ai</t>
  </si>
  <si>
    <t>https://www.linkedin.com/company/redcoat-ai</t>
  </si>
  <si>
    <t>Pear VC</t>
  </si>
  <si>
    <t>John Whaley</t>
  </si>
  <si>
    <t>john@redcoat.ai</t>
  </si>
  <si>
    <t>https://www.linkedin.com/in/joewhaley/</t>
  </si>
  <si>
    <t>Tempo Therapeutics</t>
  </si>
  <si>
    <t>Tempo Therapeutics develops materials that are immune stealth, minimally invasive, and precision-engineered for regenerative medicine.</t>
  </si>
  <si>
    <t>tempothera.com</t>
  </si>
  <si>
    <t>https://www.linkedin.com/company/tempo-therapeutics</t>
  </si>
  <si>
    <t>National Science Foundation, Galaxy-Sirius Partners</t>
  </si>
  <si>
    <t>Westbrook Weaver</t>
  </si>
  <si>
    <t>westbrook@tempothera.com</t>
  </si>
  <si>
    <t>https://www.linkedin.com/in/westbrook-weaver-b106ab17/</t>
  </si>
  <si>
    <t>Abionyx Pharma</t>
  </si>
  <si>
    <t>Balma, Midi-Pyrenees, France</t>
  </si>
  <si>
    <t>ABIONYX Pharma is a biotech company discovering and developing innovative therapies for patients without existing or effective treatment.</t>
  </si>
  <si>
    <t>abionyx.com</t>
  </si>
  <si>
    <t>infos@abionyx.co</t>
  </si>
  <si>
    <t>33 5 62 24 97 06</t>
  </si>
  <si>
    <t>HealthCap, Sofinnova Partners, TVM Capital, Fonds Stratégique d'Investissement, Bpifrance</t>
  </si>
  <si>
    <t>Cyrille Tupin</t>
  </si>
  <si>
    <t>ctupin@abionyx.com</t>
  </si>
  <si>
    <t>https://www.linkedin.com/in/cyrille-tupin-95b986a/</t>
  </si>
  <si>
    <t>Ac-Planta</t>
  </si>
  <si>
    <t>Agriculture, Biotechnology, Chemical, Genetics, Life Science, Manufacturing</t>
  </si>
  <si>
    <t>Ac-Planta is an agri-biotech company that develops, manufactures, and sells biostimulant materials.</t>
  </si>
  <si>
    <t>ac-planta.com</t>
  </si>
  <si>
    <t>https://www.linkedin.com/company/ac-planta/</t>
  </si>
  <si>
    <t>info@ac-planta.com</t>
  </si>
  <si>
    <t>03-4405-1625</t>
  </si>
  <si>
    <t>Industrial Growth Platform, CAMPFIRE, Global Brain Corporation, GREE Ventures, SVG Ventures</t>
  </si>
  <si>
    <t>Jong-Myong Kim</t>
  </si>
  <si>
    <t>kim@ac-planta.com</t>
  </si>
  <si>
    <t>https://www.linkedin.com/in/jong-myong-kim-b44a9a228/</t>
  </si>
  <si>
    <t>ClearToken</t>
  </si>
  <si>
    <t>FinTech, Information Services</t>
  </si>
  <si>
    <t>ClearToken is a clearing solution for digital assets that reduces counterparty risk and enables wider institutional usage.</t>
  </si>
  <si>
    <t>cleartoken.io</t>
  </si>
  <si>
    <t>https://www.linkedin.com/company/cleartoken</t>
  </si>
  <si>
    <t>info@cleartoken.io</t>
  </si>
  <si>
    <t>Laser Digital</t>
  </si>
  <si>
    <t>Benjamin Santos-Stephens</t>
  </si>
  <si>
    <t>benjamin@cleartoken.io</t>
  </si>
  <si>
    <t>https://www.linkedin.com/in/benstephens/</t>
  </si>
  <si>
    <t>Youverify</t>
  </si>
  <si>
    <t>Artificial Intelligence (AI), Fraud Detection, Identity Management, Information Technology, Machine Learning, SaaS</t>
  </si>
  <si>
    <t>Youverify helps financial institutions to comply with AML regulations and fight fraud with ease.</t>
  </si>
  <si>
    <t>youverify.co</t>
  </si>
  <si>
    <t>https://www.linkedin.com/company/youverify-co/</t>
  </si>
  <si>
    <t>identity@youverify.co</t>
  </si>
  <si>
    <t>VilCap Investments, Orange Ventures,LoftyInc Capital, Orange Ventures, Elm</t>
  </si>
  <si>
    <t>Gbenga Odegbami</t>
  </si>
  <si>
    <t>gbenga@youverify.co</t>
  </si>
  <si>
    <t>https://www.linkedin.com/in/gbengao/</t>
  </si>
  <si>
    <t>Alithea Genomics</t>
  </si>
  <si>
    <t>Alithea Genomics backgrounds in bioengineering, molecular biology, genomics and lab operations reflect their complementary expertise.</t>
  </si>
  <si>
    <t>alitheagenomics.com</t>
  </si>
  <si>
    <t>https://www.linkedin.com/company/alitheagenomics/</t>
  </si>
  <si>
    <t>Novalis Biotechnology Incubation, Foundation for Technological Innovation (FIT), Eurostars</t>
  </si>
  <si>
    <t>Daniel Alpern</t>
  </si>
  <si>
    <t>danielalpern@alitheagenomics.com</t>
  </si>
  <si>
    <t>https://www.linkedin.com/in/dalpern/</t>
  </si>
  <si>
    <t>Ignitis group</t>
  </si>
  <si>
    <t>Human Resources, Information Technology, Legal</t>
  </si>
  <si>
    <t>Energy, Energy Management, Manufacturing, Renewable Energy</t>
  </si>
  <si>
    <t>Ignitis Group is an international energy corporation that manufactures, distributes, supplies, and provides various energy-related services.</t>
  </si>
  <si>
    <t>ignitisgrupe.lt</t>
  </si>
  <si>
    <t>https://www.linkedin.com/company/ignitis-grupe</t>
  </si>
  <si>
    <t>grupe@ignitis.lt</t>
  </si>
  <si>
    <t>(8 5) 278 2998</t>
  </si>
  <si>
    <t>MUFG Bank, European Investment Bank</t>
  </si>
  <si>
    <t>Darius Maikstenas</t>
  </si>
  <si>
    <t>darius.maikstenas@ignitis.lt</t>
  </si>
  <si>
    <t>https://www.linkedin.com/in/dariusmaik/</t>
  </si>
  <si>
    <t>Mindfuel</t>
  </si>
  <si>
    <t>Data Management, Database, Software</t>
  </si>
  <si>
    <t>Mindfuel is a data management company that helps people transform their data with a framework for efficient data product management.</t>
  </si>
  <si>
    <t>mindfuel.ai</t>
  </si>
  <si>
    <t>https://www.linkedin.com/company/mindfuelai</t>
  </si>
  <si>
    <t>hello@mindfuel.ai</t>
  </si>
  <si>
    <t>49 175 77 39 525</t>
  </si>
  <si>
    <t>Project A Ventures</t>
  </si>
  <si>
    <t>Nadiem Von Heydebrand</t>
  </si>
  <si>
    <t>nadiem@mindfuel.ai</t>
  </si>
  <si>
    <t>https://www.linkedin.com/in/nadiemvh/</t>
  </si>
  <si>
    <t>Winners Alliance</t>
  </si>
  <si>
    <t>Collectibles, Professional Services, Sports, Training</t>
  </si>
  <si>
    <t>Winners Alliance provides services for sports licensing programs that are aimed at helping athletes.</t>
  </si>
  <si>
    <t>winnersalliance.com</t>
  </si>
  <si>
    <t>https://www.linkedin.com/company/winners-alliance</t>
  </si>
  <si>
    <t>Prysm Capital, The Pershing Square Foundation</t>
  </si>
  <si>
    <t>Ahmad Nassar</t>
  </si>
  <si>
    <t>ahmad@winnersalliance.com</t>
  </si>
  <si>
    <t>https://www.linkedin.com/in/anassar/</t>
  </si>
  <si>
    <t>ArcSpan Technologies</t>
  </si>
  <si>
    <t>Advertising, Digital Media, Information Technology, Mobile Advertising, Sales Automation, Video Advertising</t>
  </si>
  <si>
    <t>ArcSpan Technologies is a B2B audience data technology company building an enterprise-class addressable audience data monetization platform.</t>
  </si>
  <si>
    <t>arcspan.com</t>
  </si>
  <si>
    <t>https://www.linkedin.com/company/arcspan/</t>
  </si>
  <si>
    <t>hello@arcspan.com</t>
  </si>
  <si>
    <t>AperiamVentures</t>
  </si>
  <si>
    <t>Art Muldoon</t>
  </si>
  <si>
    <t>art@arcspan.com</t>
  </si>
  <si>
    <t>https://www.linkedin.com/in/artmuldoon/</t>
  </si>
  <si>
    <t>Decisive Dividend</t>
  </si>
  <si>
    <t>Information Technology, Market Research, Mining</t>
  </si>
  <si>
    <t>Decisive Dividend provides manufacturing, creating sustainable, and growing shareholder returns.</t>
  </si>
  <si>
    <t>decisivedividend.com</t>
  </si>
  <si>
    <t>https://www.linkedin.com/company/decisive-dividend-corporation/</t>
  </si>
  <si>
    <t>1-250-870-9146</t>
  </si>
  <si>
    <t>Jeff Schellenberg</t>
  </si>
  <si>
    <t>jeff@decisivedividend.com</t>
  </si>
  <si>
    <t>https://www.linkedin.com/in/jeffschellenberg/</t>
  </si>
  <si>
    <t>S3V Vascular Technologies</t>
  </si>
  <si>
    <t>Mysore, Karnataka, India</t>
  </si>
  <si>
    <t>S3V Vascular Technologies is a medical device industry.</t>
  </si>
  <si>
    <t>s3vvascular.com</t>
  </si>
  <si>
    <t>https://www.linkedin.com/company/s3v-vascular-technologies/</t>
  </si>
  <si>
    <t>info@s3vvascular.com</t>
  </si>
  <si>
    <t>JITO Angel Network</t>
  </si>
  <si>
    <t>Badari Narayan</t>
  </si>
  <si>
    <t>badari@s3vvascular.com</t>
  </si>
  <si>
    <t>https://www.linkedin.com/in/badari-narayan-9157a010/</t>
  </si>
  <si>
    <t>Odne</t>
  </si>
  <si>
    <t>Dental, Health Care, Medical Device, Productivity Tools, Wellness</t>
  </si>
  <si>
    <t>Dübendorf, Zurich, Switzerland</t>
  </si>
  <si>
    <t>Odne is medtech startup transforming endodontic treatments</t>
  </si>
  <si>
    <t>odne.co</t>
  </si>
  <si>
    <t>https://www.linkedin.com/company/lumendoag</t>
  </si>
  <si>
    <t>info@odne.co</t>
  </si>
  <si>
    <t>Venture Kick, Business Angels Switzerland (BAS), Dominik A. Lysek, Dental Innovation Alliance, NV Capital, Revere Partners</t>
  </si>
  <si>
    <t>Andreas Schmocker</t>
  </si>
  <si>
    <t>andreas.schmocker@odne.co</t>
  </si>
  <si>
    <t>https://www.linkedin.com/in/andreas-schmocker-9aaa7513/</t>
  </si>
  <si>
    <t>Kuehnle Agrosystems</t>
  </si>
  <si>
    <t>Biotechnology, Developer Platform, Genetics, Health Care</t>
  </si>
  <si>
    <t>Kuehnle Agrosystems is involved in biotech research and development of plant-based systems for producing biologically active compounds.</t>
  </si>
  <si>
    <t>kuehnleagro.com</t>
  </si>
  <si>
    <t>https://www.linkedin.com/company/kuehnle-agrosystems-inc./</t>
  </si>
  <si>
    <t>808-469-4181</t>
  </si>
  <si>
    <t>HATCH Aquaculture Accelerator, S2G Ventures</t>
  </si>
  <si>
    <t>Claude Kaplan</t>
  </si>
  <si>
    <t>claude@kuehnleagro.com</t>
  </si>
  <si>
    <t>https://www.linkedin.com/in/claudekaplan/</t>
  </si>
  <si>
    <t>Moonpig Group</t>
  </si>
  <si>
    <t>Gift, Gift Card, Internet, Online Portals</t>
  </si>
  <si>
    <t>Moonpig Group is an online platform offering personalized greeting cards, gifts, and flowers.</t>
  </si>
  <si>
    <t>moonpig.group</t>
  </si>
  <si>
    <t>http://www.linkedin.com/company/moonpig-com</t>
  </si>
  <si>
    <t>+44 343 277 365</t>
  </si>
  <si>
    <t>Nickyl Raithatha</t>
  </si>
  <si>
    <t>nickyl@moonpig.com</t>
  </si>
  <si>
    <t>https://www.linkedin.com/in/nickyl-raithatha-bbb5a91/</t>
  </si>
  <si>
    <t>GrammaTech</t>
  </si>
  <si>
    <t>Cyber Security, Developer Platform, Software</t>
  </si>
  <si>
    <t>GrammaTech's software-development tools are used worldwide by startups, Fortune 500 companies, educational institutions, and government</t>
  </si>
  <si>
    <t>grammatech.com</t>
  </si>
  <si>
    <t>https://www.linkedin.com/company/grammatech</t>
  </si>
  <si>
    <t>info@grammatech.com</t>
  </si>
  <si>
    <t>United States Navy, DARPA</t>
  </si>
  <si>
    <t>Dan Goodwin</t>
  </si>
  <si>
    <t>dgoodwin@grammatech.com</t>
  </si>
  <si>
    <t>https://www.linkedin.com/in/dan-goodwin-997020a/</t>
  </si>
  <si>
    <t>Matics Manufacturing Analytics Ltd.</t>
  </si>
  <si>
    <t>Haifa, Hefa, Israel</t>
  </si>
  <si>
    <t>The Digital Platform that Empowers Production Teams to Work Smarter in Real Time</t>
  </si>
  <si>
    <t>matics.live</t>
  </si>
  <si>
    <t>https://www.linkedin.com/company/matics-manufacturing-analytics-ltd</t>
  </si>
  <si>
    <t>info@matics.live</t>
  </si>
  <si>
    <t>972-4-999-0705</t>
  </si>
  <si>
    <t>Eldad Weiss, Firstime Venture Capital</t>
  </si>
  <si>
    <t>Yossi Ofek</t>
  </si>
  <si>
    <t>yossi@matics.live</t>
  </si>
  <si>
    <t>https://www.linkedin.com/in/yossiofek/</t>
  </si>
  <si>
    <t>Baiying Technology</t>
  </si>
  <si>
    <t>Baiying Technology is a Big data and artificial intelligence technology service providers</t>
  </si>
  <si>
    <t>byai.com</t>
  </si>
  <si>
    <t>https://www.linkedin.com/company/浙江百应科技有限公司</t>
  </si>
  <si>
    <t>400-0235-100</t>
  </si>
  <si>
    <t>Ameba Capital, GX Capital, Baidu, Yangtze River Digital Economy Industry Fund</t>
  </si>
  <si>
    <t>Lei Wang</t>
  </si>
  <si>
    <t>https://pitchbook.com/profiles/company/267488-02#team</t>
  </si>
  <si>
    <t>Interloom Technologies</t>
  </si>
  <si>
    <t>Interloom Technologies redefines process automation for an AI future.</t>
  </si>
  <si>
    <t>interloom.io</t>
  </si>
  <si>
    <t>https://www.linkedin.com/company/interloom-ai/about/</t>
  </si>
  <si>
    <t>hello@interloom.io</t>
  </si>
  <si>
    <t>Air Street Capital</t>
  </si>
  <si>
    <t>Fabian Maximilian Jakobi</t>
  </si>
  <si>
    <t>fabian@interloom.io</t>
  </si>
  <si>
    <t>https://www.linkedin.com/in/fabian-maximilian-jakobi-68301437/</t>
  </si>
  <si>
    <t>Lily AI</t>
  </si>
  <si>
    <t>Engineering, Human Resources, Information Technology, Management, Medical &amp; Science, Operations, Pro Services, Sales</t>
  </si>
  <si>
    <t>Artificial Intelligence (AI), E-Commerce, Fashion</t>
  </si>
  <si>
    <t>Lily AI is the platform that bridges the gap between brand-speak and customer-speak to drive exponential growth for commerce companies.</t>
  </si>
  <si>
    <t>lily.ai</t>
  </si>
  <si>
    <t>https://www.linkedin.com/company/lilyai</t>
  </si>
  <si>
    <t>hello@lily.ai</t>
  </si>
  <si>
    <t>Conductive Ventures, Canaan Partners, New Enterprise Associates, Sorenson Ventures, New Enterprise Associates, Unshackled Ventures</t>
  </si>
  <si>
    <t>Purva Gupta</t>
  </si>
  <si>
    <t>purva@lily.ai</t>
  </si>
  <si>
    <t>https://www.linkedin.com/in/purvagupta/</t>
  </si>
  <si>
    <t>Doohly</t>
  </si>
  <si>
    <t>Advertising Platforms, Data Management, Digital Marketing, Digital Media, Digital Signage, Outdoor Advertising, Software, Video Advertising</t>
  </si>
  <si>
    <t>A versatile and easy solution for all kinds of digital signage and directory needs.</t>
  </si>
  <si>
    <t>dooh.ly</t>
  </si>
  <si>
    <t>https://www.linkedin.com/company/doohly</t>
  </si>
  <si>
    <t>info@dooh.ly</t>
  </si>
  <si>
    <t>Archangel Ventures</t>
  </si>
  <si>
    <t>Thomas Sawkins</t>
  </si>
  <si>
    <t>thomas@dooh.com</t>
  </si>
  <si>
    <t>https://www.linkedin.com/in/thomassawkins/</t>
  </si>
  <si>
    <t>DB Realty</t>
  </si>
  <si>
    <t>Goregaon, Maharashtra, India</t>
  </si>
  <si>
    <t>DB Realty is one of India's leading real estate developer offering residential luxury flats and commercial projects in Mumbai.</t>
  </si>
  <si>
    <t>dbrealty.co.in</t>
  </si>
  <si>
    <t>https://www.linkedin.com/company/db-realty-ltd</t>
  </si>
  <si>
    <t>sales@dbg.co.in</t>
  </si>
  <si>
    <t>Authum Investment and Infrastructure</t>
  </si>
  <si>
    <t>Faizan Pasha</t>
  </si>
  <si>
    <t>https://www.linkedin.com/in/faizan-pasha-9664b820/</t>
  </si>
  <si>
    <t>IO River</t>
  </si>
  <si>
    <t>IO River provides a uniform layer of security, traffic control, and serverless computing capabilities.</t>
  </si>
  <si>
    <t>ioriver.io</t>
  </si>
  <si>
    <t>https://www.linkedin.com/company/io-river</t>
  </si>
  <si>
    <t>info@ioriver.io</t>
  </si>
  <si>
    <t>Edward Tsinovoi</t>
  </si>
  <si>
    <t>edward@ioriver.io</t>
  </si>
  <si>
    <t>https://www.linkedin.com/in/edward-tsinovoi/</t>
  </si>
  <si>
    <t>Cubtale</t>
  </si>
  <si>
    <t>Artificial Intelligence (AI), Child Care, Electronics, Family, Health Care, Home Health Care, Personal Health, Software, Wearables</t>
  </si>
  <si>
    <t>AI Coach for Personalized, Confident Baby Care</t>
  </si>
  <si>
    <t>cubtale.com</t>
  </si>
  <si>
    <t>https://www.linkedin.com/company/cubtale</t>
  </si>
  <si>
    <t>info@cubtale.com</t>
  </si>
  <si>
    <t>Springboard Enterprises, Cem Şibay, Esat Sibay, StartersHub</t>
  </si>
  <si>
    <t>Selin Tamer</t>
  </si>
  <si>
    <t>selin@cubtale.com</t>
  </si>
  <si>
    <t>https://www.linkedin.com/in/selintamer/</t>
  </si>
  <si>
    <t>Elysium Lab</t>
  </si>
  <si>
    <t>Bitcoin, Blockchain, Cryptocurrency, Cyber Security, FinTech, Mobile Payments, SaaS, Software</t>
  </si>
  <si>
    <t>Elysium is the first truly Keyless Wallet and " Cold-Software” for daily activities, like payments, in Digital assets and Bitcoin space.</t>
  </si>
  <si>
    <t>elysiumlab.io</t>
  </si>
  <si>
    <t>https://www.linkedin.com/company/elysiumlab/?viewAsMember=true</t>
  </si>
  <si>
    <t>info@elysiumlab.io</t>
  </si>
  <si>
    <t>Tenity, Fulgur Ventures</t>
  </si>
  <si>
    <t>Aron Clementi</t>
  </si>
  <si>
    <t>aron.clementi@elysiumlab.io</t>
  </si>
  <si>
    <t>https://www.linkedin.com/in/aron-clementi/</t>
  </si>
  <si>
    <t>FLK It Over</t>
  </si>
  <si>
    <t>Enterprise Software, Real Estate, SaaS</t>
  </si>
  <si>
    <t>Interactive eSignature platform that allows you to create, send, and archive a suite of documents for signing, across all devices.</t>
  </si>
  <si>
    <t>flkitover.com</t>
  </si>
  <si>
    <t>https://www.linkedin.com/company/flkitover/</t>
  </si>
  <si>
    <t>Andrew Colagiuri</t>
  </si>
  <si>
    <t>andrew@flkitover.com</t>
  </si>
  <si>
    <t>https://www.linkedin.com/in/andrew-colagiuri/</t>
  </si>
  <si>
    <t>Carbonova</t>
  </si>
  <si>
    <t>Advanced Materials, Chemical, Nanotechnology</t>
  </si>
  <si>
    <t>Carbonova is a company that develops carbon nanofibres for its extraordinary market applications.</t>
  </si>
  <si>
    <t>carbonova.com</t>
  </si>
  <si>
    <t>https://my.linkedin.com/company/carbonova</t>
  </si>
  <si>
    <t>Sustainable Development Technology Canada, Kolon Industries</t>
  </si>
  <si>
    <t>Mina Zarabian</t>
  </si>
  <si>
    <t>mzarabian@carbonova.com</t>
  </si>
  <si>
    <t>https://www.linkedin.com/in/minazarabian/</t>
  </si>
  <si>
    <t>Shardeum</t>
  </si>
  <si>
    <t>Blockchain, Cryptocurrency, FinTech, Information Technology, Smart Contracts</t>
  </si>
  <si>
    <t>Shardeum is an EVM-based, linearly scalable smart contract platform designed to bring decentralization to everyone.</t>
  </si>
  <si>
    <t>shardeum.org</t>
  </si>
  <si>
    <t>https://www.linkedin.com/company/shardeum</t>
  </si>
  <si>
    <t>hi@shardeum.org</t>
  </si>
  <si>
    <t>Big Brain Holdings, Digital Finance Group (DFG), Ghaf Capital Partners, Jane Street Capital, Struck Crypto, The Spartan Group</t>
  </si>
  <si>
    <t>Nischal Shetty</t>
  </si>
  <si>
    <t>nischal@shardeum.org</t>
  </si>
  <si>
    <t>https://www.linkedin.com/in/nischalshetty/</t>
  </si>
  <si>
    <t>Autonomo Technologies</t>
  </si>
  <si>
    <t>Artificial Intelligence (AI), Computer Vision, Retail Technology, Software</t>
  </si>
  <si>
    <t>Autonomo Simplifies Shopping for Retailers and Customers</t>
  </si>
  <si>
    <t>autonomo.tech</t>
  </si>
  <si>
    <t>https://www.linkedin.com/company/autonomo-gmbh</t>
  </si>
  <si>
    <t>hello@autonomo.tech</t>
  </si>
  <si>
    <t>Brookstreet Equity Partners, Potter Ventures, River Capital</t>
  </si>
  <si>
    <t>James Sutherland</t>
  </si>
  <si>
    <t>james@autonomo.tech</t>
  </si>
  <si>
    <t>https://www.linkedin.com/in/j-sutherland/</t>
  </si>
  <si>
    <t>WeKall</t>
  </si>
  <si>
    <t>Collaboration, Enterprise Software, Telecommunications, VoIP</t>
  </si>
  <si>
    <t>Cali, Valle del Cauca, Colombia</t>
  </si>
  <si>
    <t>WeKall cloud contact center software integrated with the most popular productivity apps from $6 USD per user</t>
  </si>
  <si>
    <t>wekall.co</t>
  </si>
  <si>
    <t>https://www.linkedin.com/company/wekallsas</t>
  </si>
  <si>
    <t>info@wekall.co</t>
  </si>
  <si>
    <t>Matt Brown, LLYC Venturing</t>
  </si>
  <si>
    <t>Felipe Sanchez</t>
  </si>
  <si>
    <t>felipe@wekall.co</t>
  </si>
  <si>
    <t>https://www.linkedin.com/in/felpsanchez/</t>
  </si>
  <si>
    <t>Fjord Foundry</t>
  </si>
  <si>
    <t>Cryptocurrency, Decentralized Finance (DeFi), Financial Services</t>
  </si>
  <si>
    <t>Fjord Foundry is a community-focused platform that connects creative projects with enthusiastic backers.</t>
  </si>
  <si>
    <t>fjordfoundry.com</t>
  </si>
  <si>
    <t>Lemniscap</t>
  </si>
  <si>
    <t>Andy Hayes</t>
  </si>
  <si>
    <t>https://pitchbook.com/profiles/company/571593-16#research</t>
  </si>
  <si>
    <t>Cader Holdings</t>
  </si>
  <si>
    <t>Cadre is a provider of safety and survivability equipments for first responders, federal agencies, and outdoor/personal protection markets</t>
  </si>
  <si>
    <t>cadre-holdings.com</t>
  </si>
  <si>
    <t>ir@cadre-holdings.com</t>
  </si>
  <si>
    <t>+1 (904) 741-5400</t>
  </si>
  <si>
    <t>$435.3M</t>
  </si>
  <si>
    <t>Warren B. Kanders</t>
  </si>
  <si>
    <t>https://www.cadre-holdings.com/company-information/management-team</t>
  </si>
  <si>
    <t>Spherity</t>
  </si>
  <si>
    <t>Financial Services, Information Technology, Software</t>
  </si>
  <si>
    <t>Spherity is a scalable decentral platform for the 4th industrial revolution providing secure identities.</t>
  </si>
  <si>
    <t>spherity.com</t>
  </si>
  <si>
    <t>https://www.linkedin.com/company/spherity</t>
  </si>
  <si>
    <t>SAP.iO, HTGF | High-Tech Gruenderfonds, Blockwall</t>
  </si>
  <si>
    <t>Carsten Stöcker</t>
  </si>
  <si>
    <t>carsten@spherity.com</t>
  </si>
  <si>
    <t>https://www.linkedin.com/in/dr-carsten-st%C3%B6cker-1145871/</t>
  </si>
  <si>
    <t>New Radiomedicine Technology</t>
  </si>
  <si>
    <t>Biotechnology, Health Care, Manufacturing, Medical</t>
  </si>
  <si>
    <t>Chengdu New Radiomedicine Technology is a Chinese medical isotopes provider.</t>
  </si>
  <si>
    <t>nrtmedtech.com</t>
  </si>
  <si>
    <t>https://www.linkedin.com/company/%E6%88%90%E9%83%BD%E7%BA%BD%E7%91%9E%E7%89%B9%E5%8C%BB%E7%96%97%E7%A7%91%E6%8A%80%E8%82%A1%E4%BB%BD%E6%9C%89%E9%99%90%E5%85%AC%E5%8F%B8</t>
  </si>
  <si>
    <t>info@nrtmedtech.com</t>
  </si>
  <si>
    <t>028-8244 8001</t>
  </si>
  <si>
    <t>BTG International</t>
  </si>
  <si>
    <t>Jiming Cai</t>
  </si>
  <si>
    <t>http://en.nrtmedtech.com/product.aspx?mid=164</t>
  </si>
  <si>
    <t>CTO2B</t>
  </si>
  <si>
    <t>CTO2B helps organization in managing the cloud service adoption and runtime operations.</t>
  </si>
  <si>
    <t>cto2b.eu</t>
  </si>
  <si>
    <t>https://www.linkedin.com/company/cto2b/</t>
  </si>
  <si>
    <t>info@cto2b.eu</t>
  </si>
  <si>
    <t>Practica Capital</t>
  </si>
  <si>
    <t>Andrius Bagdonavičius</t>
  </si>
  <si>
    <t>andrius@cto2b.eu</t>
  </si>
  <si>
    <t>https://www.linkedin.com/in/andriusbagdonavicius/</t>
  </si>
  <si>
    <t>mmERCH</t>
  </si>
  <si>
    <t>Blockchain, Fashion</t>
  </si>
  <si>
    <t>mmERCH is a blockchain-enabled Web3 fashion startup.</t>
  </si>
  <si>
    <t>mmerch.xyz</t>
  </si>
  <si>
    <t>https://www.linkedin.com/company/mmerchxyz/</t>
  </si>
  <si>
    <t>Liberty City Ventures</t>
  </si>
  <si>
    <t>Colby Mugrabi</t>
  </si>
  <si>
    <t>colby@mmerch.xyz</t>
  </si>
  <si>
    <t>https://www.linkedin.com/in/colby-mugrabi-bb0bb023a/</t>
  </si>
  <si>
    <t>Silver Storm Mining</t>
  </si>
  <si>
    <t>Silver Storm Mining is focused on advanced-stage silver project. Silver Storm has finalised the acquisition of the La Parrilla Silver Mine.</t>
  </si>
  <si>
    <t>goldentag.ca</t>
  </si>
  <si>
    <t>https://www.linkedin.com/company/golden-tag-resources-ltd-gtagf-/about/</t>
  </si>
  <si>
    <t>Greg Mckenzie</t>
  </si>
  <si>
    <t>greg.mckenzie@silverstorm.ca</t>
  </si>
  <si>
    <t>https://www.newsfilecorp.com/release/186130/Golden-Tag-Announces-Name-Change-to-Silver-Storm-Mining-Ltd.-and-New-Trading-Symbol-SVRS</t>
  </si>
  <si>
    <t>goldentag.ca Website Redirect To silverstorm.ca</t>
  </si>
  <si>
    <t>ANOZR WAY</t>
  </si>
  <si>
    <t>Cyber Security, Software</t>
  </si>
  <si>
    <t>Cesson-sévigné, Bretagne, France</t>
  </si>
  <si>
    <t>ANOZR WAY Protect the company's strategic assets from cyber-attacks exploiting human vulnerabilities, continuously anticipate attacks, etc.</t>
  </si>
  <si>
    <t>anozrway.com</t>
  </si>
  <si>
    <t>https://in.linkedin.com/company/anozrway</t>
  </si>
  <si>
    <t>BNP Paribas Développement, Bpifrance, Breizh Up, Hi Inov - Dentressangle</t>
  </si>
  <si>
    <t>Philippe Luc</t>
  </si>
  <si>
    <t>philippe.luc@anozrway.com</t>
  </si>
  <si>
    <t>https://www.linkedin.com/in/philippe-luc/</t>
  </si>
  <si>
    <t>Kyte</t>
  </si>
  <si>
    <t>Automotive, Fleet Management, Rental, Software, Transportation</t>
  </si>
  <si>
    <t>Kyte unlocks the freedom to go places. Kyte offers cars delivered to people's doorsteps.</t>
  </si>
  <si>
    <t>kyte.com</t>
  </si>
  <si>
    <t>https://www.linkedin.com/company/drivekyte</t>
  </si>
  <si>
    <t>support@drivekyte.com</t>
  </si>
  <si>
    <t>+1 415-340-4850</t>
  </si>
  <si>
    <t>Barclays, Waterfall Asset Management, Alumni Ventures, InterAlpen Partners, Ares Management, Goldman Sachs, Park West Asset Management, DN Capital, 1984 Ventures</t>
  </si>
  <si>
    <t>Nikolaus Volk</t>
  </si>
  <si>
    <t>nikolaus@kyte.com</t>
  </si>
  <si>
    <t>https://www.linkedin.com/in/nikolaus-volk/</t>
  </si>
  <si>
    <t>Glimpse</t>
  </si>
  <si>
    <t>Artificial Intelligence (AI), Consumer Research, Data Visualization, Generative AI, Market Research, Natural Language Processing, Software</t>
  </si>
  <si>
    <t>Glimpse: AI-powered research platform for marketers, communicators, creators.</t>
  </si>
  <si>
    <t>glimpseahead.ai</t>
  </si>
  <si>
    <t>https://www.linkedin.com/company/glimpseahead</t>
  </si>
  <si>
    <t>neil@glimpseahead.ai</t>
  </si>
  <si>
    <t>Neil Dixit</t>
  </si>
  <si>
    <t>https://www.linkedin.com/in/neildixit/</t>
  </si>
  <si>
    <t>RallyPoint</t>
  </si>
  <si>
    <t>Advertising, Communities, Human Resources, Internet, Non Profit, Professional Networking, Social Media, Social Network</t>
  </si>
  <si>
    <t>RallyPoint is a social and professional network with 2 million members-enabling employers and advertisers to reach the military community.</t>
  </si>
  <si>
    <t>RallyPoint.com</t>
  </si>
  <si>
    <t>http://www.linkedin.com/company/2589131</t>
  </si>
  <si>
    <t>info@rallypoint.com</t>
  </si>
  <si>
    <t>DBL Partners, Asset Management Ventures (AMV)</t>
  </si>
  <si>
    <t>David Gowel</t>
  </si>
  <si>
    <t>david.gowel@rallypoint.com</t>
  </si>
  <si>
    <t>https://www.linkedin.com/in/davidgowel/</t>
  </si>
  <si>
    <t>The New Club</t>
  </si>
  <si>
    <t>Information Services, Professional Services, Women's</t>
  </si>
  <si>
    <t>The New Club empowers and elevates women in engineering and connect them with the community and careers to excel.</t>
  </si>
  <si>
    <t>thenewclub.fyi</t>
  </si>
  <si>
    <t>https://www.linkedin.com/company/thenewclubnetwork/about/</t>
  </si>
  <si>
    <t>Afore Capital, Sierra Ventures</t>
  </si>
  <si>
    <t>Laura Du</t>
  </si>
  <si>
    <t>laura@thenewclub.fyi</t>
  </si>
  <si>
    <t>https://www.cbinsights.com/company/the-new-club/people</t>
  </si>
  <si>
    <t>Nippy</t>
  </si>
  <si>
    <t>FinTech, Human Resources, Information Services, Information Technology, Legal</t>
  </si>
  <si>
    <t>Palermo, Distrito Federal, Argentina</t>
  </si>
  <si>
    <t>Nippy is the developer of an online platform that connects independent workers.</t>
  </si>
  <si>
    <t>nippy.la</t>
  </si>
  <si>
    <t>https://www.linkedin.com/company/nippy-latam</t>
  </si>
  <si>
    <t>contact@nippy.la</t>
  </si>
  <si>
    <t>+54 9 3543 53-9814</t>
  </si>
  <si>
    <t>Diego Amondaray</t>
  </si>
  <si>
    <t>d.amondaray@nippy.la</t>
  </si>
  <si>
    <t>https://www.linkedin.com/in/diegoamondaray/</t>
  </si>
  <si>
    <t>Xcel Brands</t>
  </si>
  <si>
    <t>Advertising, Consumer Goods, E-Commerce, Fashion, Internet, Lifestyle, Retail</t>
  </si>
  <si>
    <t>Xcel Brands is a brand management and media company engaged in the design, production, licensing, marketing, and direct-to-consumer.</t>
  </si>
  <si>
    <t>xcelbrands.co</t>
  </si>
  <si>
    <t>https://www.linkedin.com/company/xcel-brands-inc-</t>
  </si>
  <si>
    <t>info@xcelbrands.com</t>
  </si>
  <si>
    <t>347-727-2474</t>
  </si>
  <si>
    <t>Robert D'Loren</t>
  </si>
  <si>
    <t>rdloren@xcelbrands.com</t>
  </si>
  <si>
    <t>https://www.linkedin.com/in/robert-d-loren-b5490240/</t>
  </si>
  <si>
    <t>Gamestream</t>
  </si>
  <si>
    <t>Gaming, Video Games, Video Streaming</t>
  </si>
  <si>
    <t>Gamestream is an innovative cloud gaming solution.</t>
  </si>
  <si>
    <t>gamestream.biz</t>
  </si>
  <si>
    <t>https://www.linkedin.com/company/gamestream</t>
  </si>
  <si>
    <t>contact@gamestream.biz</t>
  </si>
  <si>
    <t>Audacia, Bpifrance</t>
  </si>
  <si>
    <t>Karen Seror</t>
  </si>
  <si>
    <t>karen@gamestream.biz</t>
  </si>
  <si>
    <t>https://www.linkedin.com/in/karen-seror/</t>
  </si>
  <si>
    <t>PYC Therapeutics</t>
  </si>
  <si>
    <t>Nedlands, Western Australia, Australia</t>
  </si>
  <si>
    <t>PYC Therapeutics (ASX: PYC) is a development-stage biotechnology company pioneering a new generation of RNA therapeutics</t>
  </si>
  <si>
    <t>pyctx.com</t>
  </si>
  <si>
    <t>https://www.linkedin.com/company/pyc-tx/</t>
  </si>
  <si>
    <t>Rohan Hockings</t>
  </si>
  <si>
    <t>rohan.hockings@pyctx.com</t>
  </si>
  <si>
    <t>https://www.linkedin.com/in/rohan-hockings-94a20a46/</t>
  </si>
  <si>
    <t>kodehyve</t>
  </si>
  <si>
    <t>Business Intelligence, Compliance, Construction, E-Signature, Information Technology, Internet, Project Management, Property Development, Software, Software Engineering</t>
  </si>
  <si>
    <t>Data-driven, connected operating systems helping the built industry win in quality, efficiency and profitability.</t>
  </si>
  <si>
    <t>kodehyve.com</t>
  </si>
  <si>
    <t>https://www.linkedin.com/company/kodehyve</t>
  </si>
  <si>
    <t>hello@kodehyve.com</t>
  </si>
  <si>
    <t>Felix Hemmerling</t>
  </si>
  <si>
    <t>felix@kodehyve.com</t>
  </si>
  <si>
    <t>https://www.linkedin.com/in/felixhemmerling/</t>
  </si>
  <si>
    <t>Perfios Software Solutions</t>
  </si>
  <si>
    <t>B2B, Financial Services, FinTech, InsurTech, Software</t>
  </si>
  <si>
    <t>Perfios Software Solutions is a B2B fintech software company that offers credit decisions, analytics, and onboarding automation services.</t>
  </si>
  <si>
    <t>perfios.com</t>
  </si>
  <si>
    <t>https://www.linkedin.com/company/perfios-software-solutions-pvt.-ltd./</t>
  </si>
  <si>
    <t>info@perfios.com</t>
  </si>
  <si>
    <t>+91 080 4624 9600</t>
  </si>
  <si>
    <t>Bessemer Venture Partners, Warburg Pincus, Stride Ventures, Kedaara Capital, Teachers’ Venture Growth</t>
  </si>
  <si>
    <t>Sabyasachi Goswami</t>
  </si>
  <si>
    <t>sabyasachi@perfios.com</t>
  </si>
  <si>
    <t>https://www.linkedin.com/in/sabyasachi-goswami-6bb57099/</t>
  </si>
  <si>
    <t>Old Glory Bank</t>
  </si>
  <si>
    <t>Banking, Finance, Financial Services, Lending, Mobile Apps</t>
  </si>
  <si>
    <t>Elmore City, Oklahoma, United States</t>
  </si>
  <si>
    <t>Old Glory Bank is a financial institution that provides lending and banking services.</t>
  </si>
  <si>
    <t>oldglorybank.com</t>
  </si>
  <si>
    <t>https://www.linkedin.com/company/old-glory-bank</t>
  </si>
  <si>
    <t>1 888-446-5345</t>
  </si>
  <si>
    <t>Eric Ohlhausen</t>
  </si>
  <si>
    <t>eric@oldglorybank.com</t>
  </si>
  <si>
    <t>https://www.linkedin.com/in/eohlhausen/</t>
  </si>
  <si>
    <t>Motional</t>
  </si>
  <si>
    <t>Automotive, Autonomous Vehicles, Fleet Management, Information Technology, Software</t>
  </si>
  <si>
    <t>Motional offers an autonomous driving platform for robotaxi providers, fleet operators, and automotive manufacturers.</t>
  </si>
  <si>
    <t>motional.com</t>
  </si>
  <si>
    <t>https://www.linkedin.com/company/motionaldrive</t>
  </si>
  <si>
    <t>Yifan Lu</t>
  </si>
  <si>
    <t>yifan.lu@motional.com</t>
  </si>
  <si>
    <t>https://www.linkedin.com/in/luyifan/</t>
  </si>
  <si>
    <t>Vertosa</t>
  </si>
  <si>
    <t>Vertosa engineers patent-pending nano and micro-emulsions designed specifically for each of its customers.</t>
  </si>
  <si>
    <t>vertosa.com</t>
  </si>
  <si>
    <t>https://www.linkedin.com/company/infusionexperts/</t>
  </si>
  <si>
    <t>info@vertosa.com</t>
  </si>
  <si>
    <t>(510) 806-8157</t>
  </si>
  <si>
    <t>AFI Capital Partners, WelCan Capital, Döhler Ventures</t>
  </si>
  <si>
    <t>Ben Larson</t>
  </si>
  <si>
    <t>ben@vertosa.com</t>
  </si>
  <si>
    <t>https://www.linkedin.com/in/benjaminjlarson/</t>
  </si>
  <si>
    <t>TIFIN AG</t>
  </si>
  <si>
    <t>Artificial Intelligence (AI), Asset Management, Wealth Management</t>
  </si>
  <si>
    <t>TIFIN AG is a consulting tech company that uses AI to to help wealth enterprises expand their assets.</t>
  </si>
  <si>
    <t>tifinag.com</t>
  </si>
  <si>
    <t>https://www.linkedin.com/company/tifin-ag/</t>
  </si>
  <si>
    <t>hello@tifinag.com</t>
  </si>
  <si>
    <t>+1 646-389-0402</t>
  </si>
  <si>
    <t>Jeannette Freedman Kuda</t>
  </si>
  <si>
    <t>jeannette.kuda@tifinag.com</t>
  </si>
  <si>
    <t>https://www.linkedin.com/in/jeannette-kuda/</t>
  </si>
  <si>
    <t>GobbleCube</t>
  </si>
  <si>
    <t>GobbleCube's AI-powered copilot automates revenue monitoring and RCA, allowing revenue staff to focus on execution.</t>
  </si>
  <si>
    <t>gobblecube.ai</t>
  </si>
  <si>
    <t>https://www.linkedin.com/company/gobblecube/</t>
  </si>
  <si>
    <t>Kae Capital</t>
  </si>
  <si>
    <t>Manas Gupta</t>
  </si>
  <si>
    <t>manas@gobblecube.ai</t>
  </si>
  <si>
    <t>https://www.linkedin.com/in/manas83/</t>
  </si>
  <si>
    <t>Limbik</t>
  </si>
  <si>
    <t>Artificial Intelligence (AI), Cyber Security, Government, Identity Management, Machine Learning, Predictive Analytics, Security</t>
  </si>
  <si>
    <t>Limbik protects against the reputational, financial, and security threats of information manipulation.</t>
  </si>
  <si>
    <t>limbik.com</t>
  </si>
  <si>
    <t>https://www.linkedin.com/company/limbik-inc</t>
  </si>
  <si>
    <t>jill@limbik.com</t>
  </si>
  <si>
    <t>646-833-4024</t>
  </si>
  <si>
    <t>Zachary M. Schwitzky</t>
  </si>
  <si>
    <t>https://www.linkedin.com/in/limbikz/</t>
  </si>
  <si>
    <t>MarineLabs</t>
  </si>
  <si>
    <t>Analytics, Internet of Things, Marine Technology, Sensor</t>
  </si>
  <si>
    <t>MarineLabs provides subscription access to real-time coastal intelligence.</t>
  </si>
  <si>
    <t>marinelabs.io</t>
  </si>
  <si>
    <t>https://www.linkedin.com/company/marinelabs-io/</t>
  </si>
  <si>
    <t>chris.moreno@marinelabs.io</t>
  </si>
  <si>
    <t>778-817-1198</t>
  </si>
  <si>
    <t>Innovate BC, BDC Venture Capital</t>
  </si>
  <si>
    <t>Scott Beatty</t>
  </si>
  <si>
    <t>scott.beatty@marinelabs.io</t>
  </si>
  <si>
    <t>https://www.linkedin.com/in/scott-beatty/</t>
  </si>
  <si>
    <t>Gaxos.AI</t>
  </si>
  <si>
    <t>Blockchain, Cryptocurrency, Gaming, Non-Fungible Token (NFT)</t>
  </si>
  <si>
    <t>Roseland, New Jersey, United States</t>
  </si>
  <si>
    <t>Gaxos.AI is a digital gaming platform that allows users to play games on the platform using non-fungible tokens.</t>
  </si>
  <si>
    <t>gaxos.ai</t>
  </si>
  <si>
    <t>https://www.linkedin.com/company/gaxos-ai/</t>
  </si>
  <si>
    <t>support@nftgco.com</t>
  </si>
  <si>
    <t>Vadim Mats</t>
  </si>
  <si>
    <t>vadim@gaxos.ai</t>
  </si>
  <si>
    <t>https://www.linkedin.com/in/vadim-mats/</t>
  </si>
  <si>
    <t>Clear Premium Water</t>
  </si>
  <si>
    <t>Clear Premium Water focuses on providing quality-intensive products in the market.</t>
  </si>
  <si>
    <t>clearpani.com</t>
  </si>
  <si>
    <t>https://www.linkedin.com/company/clearpani</t>
  </si>
  <si>
    <t>JM Financial Private Equity</t>
  </si>
  <si>
    <t>Nayan Shah</t>
  </si>
  <si>
    <t>nayan@clearpani.com</t>
  </si>
  <si>
    <t>https://www.linkedin.com/in/nayan-shah-768aaa17/</t>
  </si>
  <si>
    <t>Gold Leaf Farming</t>
  </si>
  <si>
    <t>Agriculture, AgTech, Farming, Sustainability</t>
  </si>
  <si>
    <t>Gold Leaf Farming operates and supplies almond, pistachio, and date farms.</t>
  </si>
  <si>
    <t>goldleaf.ag</t>
  </si>
  <si>
    <t>https://www.linkedin.com/company/goldleaf/</t>
  </si>
  <si>
    <t>Jack Mccarthy</t>
  </si>
  <si>
    <t>jack@goldleaf.ag</t>
  </si>
  <si>
    <t>https://www.linkedin.com/in/jack-d-mccarthy/</t>
  </si>
  <si>
    <t>Devonian Health Group</t>
  </si>
  <si>
    <t>Pointe-claire, Quebec, Canada</t>
  </si>
  <si>
    <t>Devonian is a late stage botanical pharmaceutical corporation</t>
  </si>
  <si>
    <t>groupedevonian.com</t>
  </si>
  <si>
    <t>https://www.linkedin.com/company/groupe-devonian/about/</t>
  </si>
  <si>
    <t>Fiera Private Debt</t>
  </si>
  <si>
    <t>Luc Gregoire</t>
  </si>
  <si>
    <t>ldgregoire@groupedevonian.com</t>
  </si>
  <si>
    <t>https://www.linkedin.com/in/luc-gregoire-1a20b88/</t>
  </si>
  <si>
    <t>Astronuts</t>
  </si>
  <si>
    <t>Cloud Infrastructure, Developer Tools, SaaS</t>
  </si>
  <si>
    <t>AI for code reviews and error logs with real time resolutions so that developers can focus on building rather than fixing.</t>
  </si>
  <si>
    <t>astronuts.io</t>
  </si>
  <si>
    <t>https://www.linkedin.com/company/astronuts-platform/?viewAsMember=true</t>
  </si>
  <si>
    <t>support@astronuts.io</t>
  </si>
  <si>
    <t>Michel Francis</t>
  </si>
  <si>
    <t>michel@astronuts.io</t>
  </si>
  <si>
    <t>https://www.linkedin.com/in/michel-francis-64113636/</t>
  </si>
  <si>
    <t>Infinite Enzymes</t>
  </si>
  <si>
    <t>Management, Marketing, Product</t>
  </si>
  <si>
    <t>Infinite Enzymes is a science-based company developing technologies to improve the conversion.</t>
  </si>
  <si>
    <t>infiniteenzymes.com</t>
  </si>
  <si>
    <t>https://www.linkedin.com/company/infinite-enzymes</t>
  </si>
  <si>
    <t>ehood@infiniteenzymes.com</t>
  </si>
  <si>
    <t>Karen Wilson</t>
  </si>
  <si>
    <t>wilson@infiniteenzymes.com</t>
  </si>
  <si>
    <t>https://www.greenlab.com/team</t>
  </si>
  <si>
    <t>EV Range</t>
  </si>
  <si>
    <t>Charging Infrastructure</t>
  </si>
  <si>
    <t>San Pedro, California, United States</t>
  </si>
  <si>
    <t>EV Charging Infrastructure - EPC, Software and Support - Public &amp; Fleet</t>
  </si>
  <si>
    <t>evrange.com</t>
  </si>
  <si>
    <t>https://www.linkedin.com/company/evrange</t>
  </si>
  <si>
    <t>info@evrange.com</t>
  </si>
  <si>
    <t>424-240-8181</t>
  </si>
  <si>
    <t>Carl Pancutt</t>
  </si>
  <si>
    <t>carl.pancutt@evrange.com</t>
  </si>
  <si>
    <t>https://www.linkedin.com/in/carlpancutt/</t>
  </si>
  <si>
    <t>C21 Investments Inc.</t>
  </si>
  <si>
    <t>C21 Investments, Inc. is a vertically integrated cannabis corporation.</t>
  </si>
  <si>
    <t>cxxi.ca</t>
  </si>
  <si>
    <t>https://www.linkedin.com/company/c21investments</t>
  </si>
  <si>
    <t>(604) 336-8613</t>
  </si>
  <si>
    <t>Robert Cheney</t>
  </si>
  <si>
    <t>https://www.linkedin.com/in/robert-cheney-06171519/</t>
  </si>
  <si>
    <t>ProSentry</t>
  </si>
  <si>
    <t>Building Maintenance, SaaS, Smart Building, Software</t>
  </si>
  <si>
    <t>ProSentry is a SAAS company that offers a risk monitoring platform for residential and commercial multi-tenant real-estate.</t>
  </si>
  <si>
    <t>prosentry.com</t>
  </si>
  <si>
    <t>https://www.linkedin.com/company/prosentry/</t>
  </si>
  <si>
    <t>info@prosentry.com</t>
  </si>
  <si>
    <t>+1 212-244-4882</t>
  </si>
  <si>
    <t>Nadav Schnall</t>
  </si>
  <si>
    <t>nschnall@prosentry.com</t>
  </si>
  <si>
    <t>https://www.linkedin.com/in/nadav-schnall/</t>
  </si>
  <si>
    <t>Formetco Incorporated</t>
  </si>
  <si>
    <t>Advertising</t>
  </si>
  <si>
    <t>Formetcoorporated is a marketing and advertising company providing led digital billboards and safety equipment.</t>
  </si>
  <si>
    <t>formetco.com</t>
  </si>
  <si>
    <t>https://www.linkedin.com/company/formetco</t>
  </si>
  <si>
    <t>service@formetco.com</t>
  </si>
  <si>
    <t>800-204-4386</t>
  </si>
  <si>
    <t>Fifth Third Bank</t>
  </si>
  <si>
    <t>Matt Xander</t>
  </si>
  <si>
    <t>mattx@formetco.com</t>
  </si>
  <si>
    <t>https://www.linkedin.com/in/matt-xander-3597716/</t>
  </si>
  <si>
    <t>Direct Drive Technology</t>
  </si>
  <si>
    <t>Electronics, Industrial Automation, Manufacturing, Robotics</t>
  </si>
  <si>
    <t>Dongguang, Guangdong, China</t>
  </si>
  <si>
    <t>Direct Drive Technology provides direct drive solutions to replace the reduction gears in any machine.</t>
  </si>
  <si>
    <t>directdrive.com</t>
  </si>
  <si>
    <t>mkt@directdrivetech.com</t>
  </si>
  <si>
    <t>86-13632786501</t>
  </si>
  <si>
    <t>5Y Capital, Green Pine Capital Partners, Lenovo</t>
  </si>
  <si>
    <t>Di Zhang</t>
  </si>
  <si>
    <t>zhang@directdrive.com</t>
  </si>
  <si>
    <t>https://www.linkedin.com/in/di-zhang-b28457199/</t>
  </si>
  <si>
    <t>Virtus Medical Holdings</t>
  </si>
  <si>
    <t>Fitness, Health Care, Medical, Medical Device</t>
  </si>
  <si>
    <t>Virtus Medical Holdings private medical services provider.</t>
  </si>
  <si>
    <t>virtusmedical.com</t>
  </si>
  <si>
    <t>https://www.linkedin.com/company/virtus-medical</t>
  </si>
  <si>
    <t>+852 3893 6300</t>
  </si>
  <si>
    <t>Cenova, Samena Capital, Shanghai Biomedical Industrial Equity Investment Fund</t>
  </si>
  <si>
    <t>Sophia Tsang</t>
  </si>
  <si>
    <t>sophia.tsang@virtuscare.com</t>
  </si>
  <si>
    <t>https://www.linkedin.com/in/sophia-tsang-4ba932b4/</t>
  </si>
  <si>
    <t>https://www.linkedin.com/in/mikecrabtree1/</t>
  </si>
  <si>
    <t>Yondemy</t>
  </si>
  <si>
    <t>Children, EdTech, Education, Reading Apps</t>
  </si>
  <si>
    <t>Yondemy is an online platform for children reading books.</t>
  </si>
  <si>
    <t>lp.yondemy.com</t>
  </si>
  <si>
    <t>F Ventures, W ventures, XTech Ventures</t>
  </si>
  <si>
    <t>Sota Sasanuma</t>
  </si>
  <si>
    <t>https://corp.yondemy.com/</t>
  </si>
  <si>
    <t>Tomorrow Things</t>
  </si>
  <si>
    <t>Business Development, SaaS, Software</t>
  </si>
  <si>
    <t>Tomorrow Thing is an intelligent automation platform that makes digital twins of technological assets.</t>
  </si>
  <si>
    <t>tomorrowthings.com</t>
  </si>
  <si>
    <t>https://www.linkedin.com/company/tomorrowthings</t>
  </si>
  <si>
    <t>+49 228 763 698 99</t>
  </si>
  <si>
    <t>HTGF | High-Tech Gruenderfonds, neoteq ventures</t>
  </si>
  <si>
    <t>Oliver Habisch</t>
  </si>
  <si>
    <t>ohabisch@tomorrowthings.com</t>
  </si>
  <si>
    <t>https://www.linkedin.com/in/oliverhabisch/</t>
  </si>
  <si>
    <t>Memeinator</t>
  </si>
  <si>
    <t>Charlestown, Saint John Figtree, Saint Kitts and Nevis</t>
  </si>
  <si>
    <t>Memeinator is the solution to the hundreds of useless meme coins.</t>
  </si>
  <si>
    <t>memeinator.com</t>
  </si>
  <si>
    <t>https://www.linkedin.com/company/memeinator/</t>
  </si>
  <si>
    <t>contact@memeinator.com</t>
  </si>
  <si>
    <t>Marco Tonetti</t>
  </si>
  <si>
    <t>marco@memeinator.com</t>
  </si>
  <si>
    <t>https://www.linkedin.com/in/marco-tonetti-5159602b/</t>
  </si>
  <si>
    <t>Docent</t>
  </si>
  <si>
    <t>Apps, Digital Media</t>
  </si>
  <si>
    <t>Docent is the first AI-powered smartphone app that provides a completely tailored experience for discovering and collecting modern art.</t>
  </si>
  <si>
    <t>docent-art.com</t>
  </si>
  <si>
    <t>https://www.linkedin.com/company/docent-art</t>
  </si>
  <si>
    <t>Hélène Nguyen-Ban</t>
  </si>
  <si>
    <t>helene.nguyen-ban@docent-art.com</t>
  </si>
  <si>
    <t>https://www.linkedin.com/in/h%C3%A9l%C3%A8ne-nguyen-ban-6172717/</t>
  </si>
  <si>
    <t>TheyDo</t>
  </si>
  <si>
    <t>Collaboration, Consumer Research, Productivity Tools, Software</t>
  </si>
  <si>
    <t>TheyDo is a journey management platform designed to help companies with their journey mapping, frameworks and prioritization.</t>
  </si>
  <si>
    <t>theydo.com</t>
  </si>
  <si>
    <t>https://www.linkedin.com/company/theydoio</t>
  </si>
  <si>
    <t>support@theydo.io</t>
  </si>
  <si>
    <t>Blossom Capital, InnovationQuarter, Arches Capital</t>
  </si>
  <si>
    <t>Jochem Van Der Veer</t>
  </si>
  <si>
    <t>jochem@theydo.com</t>
  </si>
  <si>
    <t>https://www.linkedin.com/in/jochemvanderveer/</t>
  </si>
  <si>
    <t>TapFin</t>
  </si>
  <si>
    <t>Financial Services, Insurance, Sustainability</t>
  </si>
  <si>
    <t>Tapfin is a sustainability platform that focuses on offering a number of services, including financing and insurance.</t>
  </si>
  <si>
    <t>tapfin.in</t>
  </si>
  <si>
    <t>https://www.linkedin.com/company/tapfin</t>
  </si>
  <si>
    <t>contact@tapfin.in</t>
  </si>
  <si>
    <t>9136 350 708</t>
  </si>
  <si>
    <t>Elevar Equity</t>
  </si>
  <si>
    <t>Aditya Singh</t>
  </si>
  <si>
    <t>aditya@tapfin.in</t>
  </si>
  <si>
    <t>https://www.linkedin.com/in/adityasingh2007/</t>
  </si>
  <si>
    <t>MOVA Technologies</t>
  </si>
  <si>
    <t>AgTech, Carbon Capture, CleanTech</t>
  </si>
  <si>
    <t>Pulaski, Virginia, United States</t>
  </si>
  <si>
    <t>MOVA is a Climate Tech company offering a novel air emissions platform and solutions for direct air capture and agricultural emissions.</t>
  </si>
  <si>
    <t>movatechnologies.com</t>
  </si>
  <si>
    <t>https://www.linkedin.com/company/mova-technologies-llc/about/</t>
  </si>
  <si>
    <t>info@movatechnologies.com</t>
  </si>
  <si>
    <t>US Department of Energy, U.S. Department of Agriculture</t>
  </si>
  <si>
    <t>John Schott</t>
  </si>
  <si>
    <t>jschott@movatechnologies.com</t>
  </si>
  <si>
    <t>https://www.linkedin.com/in/johnschott/</t>
  </si>
  <si>
    <t>SOORT AG</t>
  </si>
  <si>
    <t>Artificial Intelligence (AI), B2C, E-Commerce, E-Commerce Platforms, Green Consumer Goods, Information Technology, Social Entrepreneurship, Sustainability</t>
  </si>
  <si>
    <t>We lead the way to sustainable consumption. Soort.eco uses AI to match customers with sustainable products and shops.</t>
  </si>
  <si>
    <t>soort.eco</t>
  </si>
  <si>
    <t>https://www.linkedin.com/company/soorteco/</t>
  </si>
  <si>
    <t>wolfgang@soort.eco</t>
  </si>
  <si>
    <t>Wolfgang Loerli</t>
  </si>
  <si>
    <t>https://www.linkedin.com/in/wolfgangloerli/</t>
  </si>
  <si>
    <t>NOVA</t>
  </si>
  <si>
    <t>Professional Networking, Social Network, Software</t>
  </si>
  <si>
    <t>Professional Networking Mobile App</t>
  </si>
  <si>
    <t>itsnova.com</t>
  </si>
  <si>
    <t>https://www.linkedin.com/company/novantwrk/</t>
  </si>
  <si>
    <t>contact@itsnova.com</t>
  </si>
  <si>
    <t>323-652-2505</t>
  </si>
  <si>
    <t>Alex Gruszynski</t>
  </si>
  <si>
    <t>alex.gruszynski@itsnova.com</t>
  </si>
  <si>
    <t>https://www.linkedin.com/in/alexgruszynski/</t>
  </si>
  <si>
    <t>Plainr</t>
  </si>
  <si>
    <t>Analytics, Artificial Intelligence (AI), Big Data, FinTech, Machine Learning</t>
  </si>
  <si>
    <t>A Techstars portfolio company. We help Private Equity and Private Equity backed companies extract intelligence from their data easily</t>
  </si>
  <si>
    <t>plainr.io</t>
  </si>
  <si>
    <t>https://www.linkedin.com/company/plainr</t>
  </si>
  <si>
    <t>hello@plainr.io</t>
  </si>
  <si>
    <t>Lydia Ofori</t>
  </si>
  <si>
    <t>lydia@plainr.io</t>
  </si>
  <si>
    <t>https://www.linkedin.com/in/lydiaofori/</t>
  </si>
  <si>
    <t>Auddy</t>
  </si>
  <si>
    <t>Advertising, Audio, Broadcasting, Content Delivery Network, Content Marketing, Internet Radio, Podcast</t>
  </si>
  <si>
    <t>Podcast publishing solutions for both enterprises and consumer</t>
  </si>
  <si>
    <t>auddy.co</t>
  </si>
  <si>
    <t>https://www.linkedin.com/company/34219961</t>
  </si>
  <si>
    <t>investor@auddy.co</t>
  </si>
  <si>
    <t>Crowdcube, Pembroke VCT, Haatch, Brick Capital Ventures, Brick Capital Ventures</t>
  </si>
  <si>
    <t>Chris Ancliff</t>
  </si>
  <si>
    <t>chrisa@auddy.co</t>
  </si>
  <si>
    <t>https://www.linkedin.com/in/chris-ancliff-48709313/</t>
  </si>
  <si>
    <t>Cicada Logistics</t>
  </si>
  <si>
    <t>Energy, Logistics, Transportation</t>
  </si>
  <si>
    <t>Cicada Logistics is an energy company.</t>
  </si>
  <si>
    <t>+1 724-815-5642</t>
  </si>
  <si>
    <t>Weimai Medical</t>
  </si>
  <si>
    <t>Weimai Medical is an all-inclusive resource for minimally invasive and non-invasive energy medicine solutions.</t>
  </si>
  <si>
    <t>CDH Investments, Xiamen Hengxing Group, Yunnan Botanee Bio Technology Group, Jolmo Capital</t>
  </si>
  <si>
    <t>Cynomys</t>
  </si>
  <si>
    <t>Agriculture, AgTech, Hardware, Internet of Things, Livestock</t>
  </si>
  <si>
    <t>Ronco Scrivia, Liguria, Italy</t>
  </si>
  <si>
    <t>Provide innovative win-win solutions beneficial to farmers, animals and the environment on a larger scale.</t>
  </si>
  <si>
    <t>cynomys.it</t>
  </si>
  <si>
    <t>https://www.linkedin.com/company/cynomys</t>
  </si>
  <si>
    <t>milani@cynomys.it</t>
  </si>
  <si>
    <t>SVG Ventures, Farming Future</t>
  </si>
  <si>
    <t>Enrico Carta</t>
  </si>
  <si>
    <t>enrico.carta@cynomys.it</t>
  </si>
  <si>
    <t>https://www.linkedin.com/in/cartaenrico/</t>
  </si>
  <si>
    <t>Algocare</t>
  </si>
  <si>
    <t>Artificial Intelligence (AI), Health Care, Nutrition</t>
  </si>
  <si>
    <t>Algocare is a AI based healthcare startup that offers specialised Nutrition as a Service (NaaS) to people and organisations.</t>
  </si>
  <si>
    <t>algocare.me</t>
  </si>
  <si>
    <t>https://www.linkedin.com/company/algocare/</t>
  </si>
  <si>
    <t>contact@algocare.me</t>
  </si>
  <si>
    <t>D·CAMP, Stassets Investment</t>
  </si>
  <si>
    <t>Jiwon Joung</t>
  </si>
  <si>
    <t>jiwon@algocare.me</t>
  </si>
  <si>
    <t>https://www.linkedin.com/in/ceo--algocare/</t>
  </si>
  <si>
    <t>The order is coming</t>
  </si>
  <si>
    <t>Internet, Marketing, Software</t>
  </si>
  <si>
    <t>The order is coming provides marketing management software for homestays and apartments.</t>
  </si>
  <si>
    <t>dingdandao.com</t>
  </si>
  <si>
    <t>suggestion@dingdandao.com</t>
  </si>
  <si>
    <t>400-600-9394</t>
  </si>
  <si>
    <t>Anyi Shengyin, Anyi Youzan, Trip.com Group, Trip.com Group, Xiaohongshu</t>
  </si>
  <si>
    <t>Aixiang Shen</t>
  </si>
  <si>
    <t>https://pitchbook.com/profiles/company/399717-10#research</t>
  </si>
  <si>
    <t>Oxford Biodynamics</t>
  </si>
  <si>
    <t>Oxford Biodynamics is a biotechnology company, which is engaged in biomarker research and development.</t>
  </si>
  <si>
    <t>oxfordbiodynamics.com</t>
  </si>
  <si>
    <t>https://in.linkedin.com/company/oxford-biodynamics</t>
  </si>
  <si>
    <t>info@oxfordbiodynamics.com</t>
  </si>
  <si>
    <t>+44 0 1865 518 910</t>
  </si>
  <si>
    <t>GL Capital, Foundation for the National Institutes of Health</t>
  </si>
  <si>
    <t>Jon Burrows</t>
  </si>
  <si>
    <t>jon.burrows@oxfordbiodynamics.com</t>
  </si>
  <si>
    <t>https://www.linkedin.com/in/jon-burrows-ph-d-bb488a5/</t>
  </si>
  <si>
    <t>Fermat Commerce</t>
  </si>
  <si>
    <t>E-Commerce, Shopping, Social Media Marketing</t>
  </si>
  <si>
    <t>Fermat Commerce develops an influencer-driven e-commerce platform.</t>
  </si>
  <si>
    <t>fermatcommerce.com</t>
  </si>
  <si>
    <t>https://www.linkedin.com/company/fermat-commerce/</t>
  </si>
  <si>
    <t>contact@fermatcommerce.com</t>
  </si>
  <si>
    <t>Bain Capital Ventures</t>
  </si>
  <si>
    <t>Rishabh Jain</t>
  </si>
  <si>
    <t>rishabh@fermatcommerce.com</t>
  </si>
  <si>
    <t>https://www.linkedin.com/in/rishabhmjain/</t>
  </si>
  <si>
    <t>SoftRoid</t>
  </si>
  <si>
    <t>Analytics, Construction, Information Technology, Robotics, Software</t>
  </si>
  <si>
    <t>SoftRoid provides a software robot that patrols and collects data for analyzing the construction site.</t>
  </si>
  <si>
    <t>softroid.jp</t>
  </si>
  <si>
    <t>https://www.linkedin.com/company/softroid</t>
  </si>
  <si>
    <t>Incubate Fund, UB Ventures</t>
  </si>
  <si>
    <t>Hiroki Nozaki</t>
  </si>
  <si>
    <t>hiroki.nozaki@softroid.jp</t>
  </si>
  <si>
    <t>https://www.linkedin.com/in/hiroki-nozaki-918044231/</t>
  </si>
  <si>
    <t>This Unique</t>
  </si>
  <si>
    <t>E-Commerce, Health Care</t>
  </si>
  <si>
    <t>This Unique revolutionizes feminine hygiene, offering sustainable solutions for both individuals and businesses.</t>
  </si>
  <si>
    <t>thisunique.com</t>
  </si>
  <si>
    <t>https://www.linkedin.com/company/70450375/admin/</t>
  </si>
  <si>
    <t>info@thisunique.com</t>
  </si>
  <si>
    <t>Vincenzo Mansi</t>
  </si>
  <si>
    <t>vincenzo.mansi@thisunique.com</t>
  </si>
  <si>
    <t>https://www.linkedin.com/in/vincenzo-mansi-21770012a/</t>
  </si>
  <si>
    <t>Stata DX</t>
  </si>
  <si>
    <t>Biotechnology, Chemical Engineering, Neuroscience</t>
  </si>
  <si>
    <t>Stata DX is a developer of a disease management eRapid technology designed to implement custom biomarker panels for clinical studies.</t>
  </si>
  <si>
    <t>statadx.com</t>
  </si>
  <si>
    <t>https://www.linkedin.com/company/statadx</t>
  </si>
  <si>
    <t>Sidhant Jena</t>
  </si>
  <si>
    <t>sjena@statadx.com</t>
  </si>
  <si>
    <t>https://www.linkedin.com/in/sidhantjena/</t>
  </si>
  <si>
    <t>Seelab.ai</t>
  </si>
  <si>
    <t>Saas, Generative AI, Image editing</t>
  </si>
  <si>
    <t>seelab.ai</t>
  </si>
  <si>
    <t>https://www.linkedin.com/company/seelab-ai/</t>
  </si>
  <si>
    <t>contact@seelab.ai</t>
  </si>
  <si>
    <t>Julien Rebaud</t>
  </si>
  <si>
    <t>julien@seelab.ai</t>
  </si>
  <si>
    <t>https://www.linkedin.com/in/julien-rebaud-614789115/</t>
  </si>
  <si>
    <t>Capital Wholesale Drug Company</t>
  </si>
  <si>
    <t>Biopharma, Health Care, Pharmaceutical, Wholesale</t>
  </si>
  <si>
    <t>Capital Wholesale Drug Company is a licensed wholesaler and distributor of pharmaceuticals from manufacturers.</t>
  </si>
  <si>
    <t>capital-drug.com</t>
  </si>
  <si>
    <t>https://www.linkedin.com/company/capital-wholesale-drug-company/</t>
  </si>
  <si>
    <t>sales@capital-drug.com</t>
  </si>
  <si>
    <t>+1 800-525-0022</t>
  </si>
  <si>
    <t>Peter Behrent</t>
  </si>
  <si>
    <t>p.behrent@capital-drug.com</t>
  </si>
  <si>
    <t>https://www.linkedin.com/in/peterbehrent/</t>
  </si>
  <si>
    <t>Range Labs</t>
  </si>
  <si>
    <t>Cham, Zug, Switzerland</t>
  </si>
  <si>
    <t>Range is a blockchain and rollups security platform with the purpose of developing a security and risk infrastructure stack.</t>
  </si>
  <si>
    <t>range.org</t>
  </si>
  <si>
    <t>https://www.linkedin.com/company/rangesecurity</t>
  </si>
  <si>
    <t>info@range.org</t>
  </si>
  <si>
    <t>Galileo, Kahuna</t>
  </si>
  <si>
    <t>Andres Monteoliva</t>
  </si>
  <si>
    <t>andres@range.org</t>
  </si>
  <si>
    <t>https://www.linkedin.com/in/andresmonteoliva/</t>
  </si>
  <si>
    <t>Contextere</t>
  </si>
  <si>
    <t>Human Resources, Information Technology, Management, Marketing</t>
  </si>
  <si>
    <t>Artificial Intelligence (AI), Augmented Reality, Enterprise Software, Internet of Things, Machine Learning, Software, Wearables</t>
  </si>
  <si>
    <t>Contextere is an industrial software company focused on human performance and developing the 21st century industrial workforce.</t>
  </si>
  <si>
    <t>contextere.com</t>
  </si>
  <si>
    <t>https://www.linkedin.com/company/10038103?trk=prof-exp-company-name</t>
  </si>
  <si>
    <t>info@contextere.com</t>
  </si>
  <si>
    <t>Natural Sciences and Engineering Research Council of Canada (NSERC), Lockheed Martin, Serco</t>
  </si>
  <si>
    <t>Gabriel Batstone</t>
  </si>
  <si>
    <t>gabe@contextere.com</t>
  </si>
  <si>
    <t>https://www.linkedin.com/in/batstone/</t>
  </si>
  <si>
    <t>Teamspective</t>
  </si>
  <si>
    <t>Creating culture of performance and wellbeing for growth companies</t>
  </si>
  <si>
    <t>teamspective.com</t>
  </si>
  <si>
    <t>https://www.linkedin.com/company/teamspective</t>
  </si>
  <si>
    <t>hello@teamspective.com</t>
  </si>
  <si>
    <t>Business Finland, Sammeli Sammalkorpi</t>
  </si>
  <si>
    <t>Jaakko Kaikuluoma</t>
  </si>
  <si>
    <t>jaakko.kaikuluoma@teamspective.com</t>
  </si>
  <si>
    <t>https://www.linkedin.com/in/jaakko-kaikuluoma/</t>
  </si>
  <si>
    <t>Allium Engineering</t>
  </si>
  <si>
    <t>Peabody, Massachusetts, United States</t>
  </si>
  <si>
    <t>Allium Engineering is a civil engineering company that develops and manufactures corrosion resistant steel rebar.</t>
  </si>
  <si>
    <t>alliumeng.com</t>
  </si>
  <si>
    <t>https://www.linkedin.com/company/allium-engineering/</t>
  </si>
  <si>
    <t>steve@alliumeng.com</t>
  </si>
  <si>
    <t>+1 978-551-0094</t>
  </si>
  <si>
    <t>Propeller</t>
  </si>
  <si>
    <t>Steven Jepeal</t>
  </si>
  <si>
    <t>https://www.linkedin.com/in/sjepeal/</t>
  </si>
  <si>
    <t>AIsing</t>
  </si>
  <si>
    <t>Analytics, Artificial Intelligence (AI), Mechanical Design, Mechanical Engineering, SaaS</t>
  </si>
  <si>
    <t>AIsing specializes in developing embedded mechanical-motion-prediction solutions and statistical analysis tool.</t>
  </si>
  <si>
    <t>aising.jp</t>
  </si>
  <si>
    <t>https://www.linkedin.com/company/aising-ltd/</t>
  </si>
  <si>
    <t>03-6426-5224</t>
  </si>
  <si>
    <t>TechAccel Ventures</t>
  </si>
  <si>
    <t>Jun-Ichi Idesawa</t>
  </si>
  <si>
    <t>idesawa@aising.jp</t>
  </si>
  <si>
    <t>https://www.linkedin.com/in/jun-ichi-idesawa-263687160/</t>
  </si>
  <si>
    <t>Thirdverse</t>
  </si>
  <si>
    <t>Augmented Reality, Console Games, Gaming, Video Games, Virtual Reality, Web3</t>
  </si>
  <si>
    <t>Thirdverse is a web3 and virtual reality game studio that develops and operates multiplayer virtual reality games.</t>
  </si>
  <si>
    <t>thirdverse.io</t>
  </si>
  <si>
    <t>https://www.linkedin.com/company/thirdverse</t>
  </si>
  <si>
    <t>MZ Web3 Fund, FTX Ventures, JAFCO</t>
  </si>
  <si>
    <t>Masaru Ohnogi</t>
  </si>
  <si>
    <t>nogi@thirdverse.io</t>
  </si>
  <si>
    <t>https://www.linkedin.com/in/masaru-ohnogi-5052001/</t>
  </si>
  <si>
    <t>ExoDexa</t>
  </si>
  <si>
    <t>E-Learning, Education, Information Technology</t>
  </si>
  <si>
    <t>ExoDexa gamifies online learning and provides online activities that prepare learners for college and life.</t>
  </si>
  <si>
    <t>exodexa.com</t>
  </si>
  <si>
    <t>https://www.linkedin.com/company/exodexa</t>
  </si>
  <si>
    <t>Leah Hanes</t>
  </si>
  <si>
    <t>leah@exodexa.com</t>
  </si>
  <si>
    <t>https://www.linkedin.com/in/leah-hanes-ph-d-6792995/</t>
  </si>
  <si>
    <t>Engagespot</t>
  </si>
  <si>
    <t>Developer Tools, Information Technology, SaaS</t>
  </si>
  <si>
    <t>Engagespot is a notification infrastructure that helps developers build delightful communication experiences in their web and mobile apps.</t>
  </si>
  <si>
    <t>engagespot.co</t>
  </si>
  <si>
    <t>https://www.linkedin.com/company/engagespot-co/</t>
  </si>
  <si>
    <t>support@engagespot.co</t>
  </si>
  <si>
    <t>Shiv Shankar M S</t>
  </si>
  <si>
    <t>shiv.shankar@engagespot.co</t>
  </si>
  <si>
    <t>https://www.linkedin.com/in/shivshankarms/</t>
  </si>
  <si>
    <t>korzo Wealth</t>
  </si>
  <si>
    <t>Artificial Intelligence (AI), FinTech, Wealth Management</t>
  </si>
  <si>
    <t>The AI Wealth Advisor for Modern Generations</t>
  </si>
  <si>
    <t>korzo.com</t>
  </si>
  <si>
    <t>https://linkedin.com/company/korzowealth</t>
  </si>
  <si>
    <t>hello@korzo.com</t>
  </si>
  <si>
    <t>650-600-6720</t>
  </si>
  <si>
    <t>Crypto Rogue Games</t>
  </si>
  <si>
    <t>Crypto Rogue Games is a gaming and blockchain platform.</t>
  </si>
  <si>
    <t>https://www.linkedin.com/company/crypto-rogue-games-ab</t>
  </si>
  <si>
    <t>Avalanche, Merit Circle</t>
  </si>
  <si>
    <t>Åke André</t>
  </si>
  <si>
    <t>https://www.linkedin.com/in/akeandre/</t>
  </si>
  <si>
    <t>Vega IT</t>
  </si>
  <si>
    <t>Mobile Apps, Software, Web Development</t>
  </si>
  <si>
    <t>Vega IT is a software company that provides software product development, business analysis, and website development services.</t>
  </si>
  <si>
    <t>vegait.rs</t>
  </si>
  <si>
    <t>https://www.linkedin.com/company/vega-it-sourcing</t>
  </si>
  <si>
    <t>contact@vegait.rs</t>
  </si>
  <si>
    <t>381 21 661 65 57</t>
  </si>
  <si>
    <t>Ivan Lazarevic</t>
  </si>
  <si>
    <t>ivan@vegait.rs</t>
  </si>
  <si>
    <t>https://www.linkedin.com/in/ivan-lazarevic-060a29100/</t>
  </si>
  <si>
    <t>HomeWare</t>
  </si>
  <si>
    <t>Electronics, Home Improvement, Home Services, Internet of Things</t>
  </si>
  <si>
    <t>HomeWare develops IoT-based home software that simplifies life by automating everyday tasks.</t>
  </si>
  <si>
    <t>homeware.net</t>
  </si>
  <si>
    <t>https://www.linkedin.com/company/homeware</t>
  </si>
  <si>
    <t>Nathaniel Schwartz</t>
  </si>
  <si>
    <t>https://www.linkedin.com/in/nathaniel-schwartz-82a0a4229/</t>
  </si>
  <si>
    <t>Eyris</t>
  </si>
  <si>
    <t>Information Technology, Internet, Security</t>
  </si>
  <si>
    <t>Eyris is a blockchain system that empowers public and private companies with data-centric security.</t>
  </si>
  <si>
    <t>eyris.tech</t>
  </si>
  <si>
    <t>https://www.linkedin.com/company/eyristech/</t>
  </si>
  <si>
    <t>Red Cell Partners</t>
  </si>
  <si>
    <t>Kevin Keaton</t>
  </si>
  <si>
    <t>kevin@eyris.tech</t>
  </si>
  <si>
    <t>https://www.linkedin.com/in/kevin-keaton-329767209/</t>
  </si>
  <si>
    <t>Hermix - public sector sales analytics</t>
  </si>
  <si>
    <t>Analytics, Artificial Intelligence (AI), Business Development, Business Intelligence, GovTech, Information Technology, Lead Generation, Market Research, SaaS, Software</t>
  </si>
  <si>
    <t>Win public contracts, with tender monitoring and market intelligence based on AI</t>
  </si>
  <si>
    <t>hermix.com</t>
  </si>
  <si>
    <t>https://www.linkedin.com/company/hermix/</t>
  </si>
  <si>
    <t>contact@hermix.com</t>
  </si>
  <si>
    <t>European Commission, Eureka Network</t>
  </si>
  <si>
    <t>Stefan Morcov</t>
  </si>
  <si>
    <t>stefan@hermix.com</t>
  </si>
  <si>
    <t>https://www.linkedin.com/in/morcov/</t>
  </si>
  <si>
    <t>AceOn Group</t>
  </si>
  <si>
    <t>Electrical Distribution, Electronics</t>
  </si>
  <si>
    <t>Telford, Telford and Wrekin, United Kingdom</t>
  </si>
  <si>
    <t>AceOn Group is pioneering energy storage and battery company.</t>
  </si>
  <si>
    <t>aceongroup.com</t>
  </si>
  <si>
    <t>https://www.linkedin.com/company/aceon-group/</t>
  </si>
  <si>
    <t>info@aceongroup.com</t>
  </si>
  <si>
    <t>+44 (0)1952 293 388</t>
  </si>
  <si>
    <t>Marches Local Enterprise Partnership, Innovate UK</t>
  </si>
  <si>
    <t>Mark Thompson</t>
  </si>
  <si>
    <t>mark.thompson@aceongroup.com</t>
  </si>
  <si>
    <t>https://www.linkedin.com/in/mark-thompson-5b050a17/</t>
  </si>
  <si>
    <t>Amutri</t>
  </si>
  <si>
    <t>Architecture, Civil Engineering, Industrial Engineering, Lighting</t>
  </si>
  <si>
    <t>Falmouth, Cornwall, United Kingdom</t>
  </si>
  <si>
    <t>Amutri specialises in creating readily available and compelling 3D experiences for design and engineering projects.</t>
  </si>
  <si>
    <t>amutri.com</t>
  </si>
  <si>
    <t>https://www.linkedin.com/company/amutri-official</t>
  </si>
  <si>
    <t>mcalver@amutri.com</t>
  </si>
  <si>
    <t>Game Tech Ventures, Falmouth Launchpad</t>
  </si>
  <si>
    <t>Michael Calver</t>
  </si>
  <si>
    <t>michael@amutri.com</t>
  </si>
  <si>
    <t>https://www.linkedin.com/in/michaelcalver/</t>
  </si>
  <si>
    <t>Crossroads Solar</t>
  </si>
  <si>
    <t>Energy, Manufacturing, Product Design, Solar</t>
  </si>
  <si>
    <t>Crossroads Solar produces solar panels for the alternative energy industry.</t>
  </si>
  <si>
    <t>crossroads-solar.com</t>
  </si>
  <si>
    <t>https://www.linkedin.com/company/crossroads-solar</t>
  </si>
  <si>
    <t>patrickregan@crossroads-solar.com</t>
  </si>
  <si>
    <t>+1 607 759 1058</t>
  </si>
  <si>
    <t>Patrick Regan</t>
  </si>
  <si>
    <t>https://www.linkedin.com/in/patrick-regan-1354b514/</t>
  </si>
  <si>
    <t>Alien Metals</t>
  </si>
  <si>
    <t>Mineral, Mining, Mining Technology, Precious Metals, Service Industry</t>
  </si>
  <si>
    <t>Alien Metals is an exploration and mining project developer company.</t>
  </si>
  <si>
    <t>alienmetals.uk</t>
  </si>
  <si>
    <t>44 (0)20 7887 6599</t>
  </si>
  <si>
    <t>Bennelong Resource Capital</t>
  </si>
  <si>
    <t>Alwyn Vorster</t>
  </si>
  <si>
    <t>https://www.alienmetals.uk/about/corporate-governance/</t>
  </si>
  <si>
    <t>Malme</t>
  </si>
  <si>
    <t>3D Technology, Architecture, Civil Engineering, Construction</t>
  </si>
  <si>
    <t>Malme is an engineering company that specializes in civil engineering design, architectural design, and construction management services.</t>
  </si>
  <si>
    <t>malme.net</t>
  </si>
  <si>
    <t>info@malme.co.jp</t>
  </si>
  <si>
    <t>Deepcore, Genesia Ventures</t>
  </si>
  <si>
    <t>Yu Takatori</t>
  </si>
  <si>
    <t>yutakatori@malme.net</t>
  </si>
  <si>
    <t>https://www.malme.net/interview/special</t>
  </si>
  <si>
    <t>OrangeDX</t>
  </si>
  <si>
    <t>Bitcoin, Trading Platform</t>
  </si>
  <si>
    <t>Majuro, NA - Marshall Islands, Marshall Islands</t>
  </si>
  <si>
    <t>OrangeDX is a Bitcoin DeFi hub that allows users to trade, swap, secure, and launch BRC20 and bridged EVM tokens.</t>
  </si>
  <si>
    <t>orangedx.com</t>
  </si>
  <si>
    <t>https://www.linkedin.com/company/orangedx/</t>
  </si>
  <si>
    <t>Stoke-on-trent, Stoke-on-Trent, United Kingdom</t>
  </si>
  <si>
    <t>Archangel Ventures is an early stage investment firm that invests in emerging high-growth companies.</t>
  </si>
  <si>
    <t>archangel.vc</t>
  </si>
  <si>
    <t>https://www.linkedin.com/company/archangel-ventures/</t>
  </si>
  <si>
    <t>Quentin Wallace</t>
  </si>
  <si>
    <t>quentin@archangel.vc</t>
  </si>
  <si>
    <t>https://www.linkedin.com/in/quentinwallace/</t>
  </si>
  <si>
    <t>Inpoi</t>
  </si>
  <si>
    <t>Commercial, Online Portals, Property Management, Real Estate, Real Estate Investment</t>
  </si>
  <si>
    <t>Turin, Piemonte, Italy</t>
  </si>
  <si>
    <t>Inpoi is an online platform that provides real estate consulting and data interpretation for customers.</t>
  </si>
  <si>
    <t>inpoi.it</t>
  </si>
  <si>
    <t>https://www.linkedin.com/company/inpoi/</t>
  </si>
  <si>
    <t>info@inpoi.it</t>
  </si>
  <si>
    <t>+39 3665206128</t>
  </si>
  <si>
    <t>IH1</t>
  </si>
  <si>
    <t>Gian Luca Ranno</t>
  </si>
  <si>
    <t>gianluca.ranno@inpoi.it</t>
  </si>
  <si>
    <t>https://www.linkedin.com/in/gianlucaranno/</t>
  </si>
  <si>
    <t>Climeaction</t>
  </si>
  <si>
    <t>Climate Action Solutions for Business</t>
  </si>
  <si>
    <t>climeaction.com</t>
  </si>
  <si>
    <t>info@climeaction.com</t>
  </si>
  <si>
    <t>Davy EIIS Fund</t>
  </si>
  <si>
    <t>pmurphy@climeaction.com</t>
  </si>
  <si>
    <t>https://www.linkedin.com/in/paul-murphy-climeaction/</t>
  </si>
  <si>
    <t>Blue Frontier</t>
  </si>
  <si>
    <t>Consumer Goods, Electronics, Energy, Energy Storage, Heating, Ventilation, and Air Conditioning (HVAC)</t>
  </si>
  <si>
    <t>Blue Frontier specializes in air conditioning systems designed for sustainability, comfort, and energy storage.</t>
  </si>
  <si>
    <t>bluefrontierac.com</t>
  </si>
  <si>
    <t>https://www.linkedin.com/company/blue-frontier-ac</t>
  </si>
  <si>
    <t>info@bluefrontierac.com</t>
  </si>
  <si>
    <t>+1 978-255-3505</t>
  </si>
  <si>
    <t>2150, Breakthrough Energy Ventures, VoLo Earth Ventures, BloombergNEF, VoLo Earth Ventures</t>
  </si>
  <si>
    <t>Daniel Betts</t>
  </si>
  <si>
    <t>daniel.betts@bluefrontierac.com</t>
  </si>
  <si>
    <t>https://www.linkedin.com/in/danielbetts/</t>
  </si>
  <si>
    <t>Avalon Finance</t>
  </si>
  <si>
    <t>Blockchain, Cryptocurrency, Decentralized Finance (DeFi), FinTech</t>
  </si>
  <si>
    <t>Avalon Finance is a decentralized protocol that offers a BTC liquidity mechanism for production.</t>
  </si>
  <si>
    <t>avalonfinance.xyz</t>
  </si>
  <si>
    <t>Peeq</t>
  </si>
  <si>
    <t>Finance, Product</t>
  </si>
  <si>
    <t>Beauty, Cosmetics, Health Care, Personal Health</t>
  </si>
  <si>
    <t>Peeq develops cosmetics and beauty products to offer a relaxing experience for any skincare routine.</t>
  </si>
  <si>
    <t>getpeeq.com</t>
  </si>
  <si>
    <t>https://www.linkedin.com/company/peeq-industries/</t>
  </si>
  <si>
    <t>tchapman@getpeeq.com</t>
  </si>
  <si>
    <t>531-213-2737</t>
  </si>
  <si>
    <t>Nebraska Angel Network</t>
  </si>
  <si>
    <t>Tom Chapman</t>
  </si>
  <si>
    <t>https://www.linkedin.com/in/tom-chapman-b62b9a/</t>
  </si>
  <si>
    <t>FastLane</t>
  </si>
  <si>
    <t>FastLane protocol is designed to generate revenue for validators while increasing the effectiveness of algorithmic traders.</t>
  </si>
  <si>
    <t>fastlane.finance</t>
  </si>
  <si>
    <t>https://www.linkedin.com/company/fastlane-labs</t>
  </si>
  <si>
    <t>support@fastlane.finance</t>
  </si>
  <si>
    <t>Beacon, Multicoin Capital</t>
  </si>
  <si>
    <t>Jordan Hagan</t>
  </si>
  <si>
    <t>jordan@fastlane.finance</t>
  </si>
  <si>
    <t>https://www.linkedin.com/in/jordanhagannz/</t>
  </si>
  <si>
    <t>Lago</t>
  </si>
  <si>
    <t>Database, Information Technology, Software</t>
  </si>
  <si>
    <t>Open Source Billing API for Product-Led SaaS</t>
  </si>
  <si>
    <t>getlago.com</t>
  </si>
  <si>
    <t>https://www.linkedin.com/company/getlago</t>
  </si>
  <si>
    <t>FirstMark, SignalFire, Y Combinator</t>
  </si>
  <si>
    <t>Anh-Tho Chuong</t>
  </si>
  <si>
    <t>anhtho@getlago.com</t>
  </si>
  <si>
    <t>https://www.linkedin.com/in/anhthochuong/</t>
  </si>
  <si>
    <t>Testbank</t>
  </si>
  <si>
    <t>Artificial Intelligence (AI), Industrial</t>
  </si>
  <si>
    <t>Testbank uses artificial intelligence to create interactive reference books.</t>
  </si>
  <si>
    <t>testbank.ai</t>
  </si>
  <si>
    <t>https://www.linkedin.com/company/%ED%85%8C%EC%8A%A4%ED%8A%B8%EB%B1%85%ED%81%AC/</t>
  </si>
  <si>
    <t>contact@testbank.ai</t>
  </si>
  <si>
    <t>Hyunwook Choi</t>
  </si>
  <si>
    <t>hyunwook.choi@testbank.ai</t>
  </si>
  <si>
    <t>https://www.linkedin.com/in/hyunwook-choi-56b99256/</t>
  </si>
  <si>
    <t>Winfluencer</t>
  </si>
  <si>
    <t>Digital Marketing, Marketing</t>
  </si>
  <si>
    <t>Winfluencer is an automated digital influencer marketing platform.</t>
  </si>
  <si>
    <t>winfluencer.app</t>
  </si>
  <si>
    <t>https://www.linkedin.com/company/winfluencerapp/</t>
  </si>
  <si>
    <t>Okan Tübek</t>
  </si>
  <si>
    <t>okan@winfluencer.app</t>
  </si>
  <si>
    <t>https://www.linkedin.com/in/okantubek/</t>
  </si>
  <si>
    <t>WiserSense</t>
  </si>
  <si>
    <t>Construction, Consulting, Industrial, Information Technology, Manufacturing, Software</t>
  </si>
  <si>
    <t>Digital Twin, Predictive Maintenance, Machine Health Condition Monitoring, Hardware and Software, On-premise, SaaS,</t>
  </si>
  <si>
    <t>wisersense.io</t>
  </si>
  <si>
    <t>https://linkedin.com/company/wisersense</t>
  </si>
  <si>
    <t>hello@wisersense.io</t>
  </si>
  <si>
    <t>90 541 209 1995</t>
  </si>
  <si>
    <t>Fatih Altunel</t>
  </si>
  <si>
    <t>fatih.altunel@wisersense.io</t>
  </si>
  <si>
    <t>https://www.linkedin.com/in/fatih-altunel-89557528/</t>
  </si>
  <si>
    <t>Crystals of Naramunz</t>
  </si>
  <si>
    <t>Crystals of Naramunz develops an action RPG set in the post-apocalyptic steampunk world.</t>
  </si>
  <si>
    <t>naramunz.com</t>
  </si>
  <si>
    <t>Ake Andre</t>
  </si>
  <si>
    <t>ake@naramunz.com</t>
  </si>
  <si>
    <t>https://pitchbook.com/profiles/company/484870-15#team</t>
  </si>
  <si>
    <t>Greenhawk Resources</t>
  </si>
  <si>
    <t>Greenhawk Resources focuses on the acquisition, exploration, and development of mineral properties.</t>
  </si>
  <si>
    <t>greenlandresources.ca</t>
  </si>
  <si>
    <t>https://www.linkedin.com/company/greenland-resources-inc-neo-moly/</t>
  </si>
  <si>
    <t>info@greenlandresourcesinc.com</t>
  </si>
  <si>
    <t>647-2739913</t>
  </si>
  <si>
    <t>Canaccord Genuity Group, PowerOne Capital Markets Limited, CG International Petroleum</t>
  </si>
  <si>
    <t>Ruben Shiffman</t>
  </si>
  <si>
    <t>https://greenlandresources.ca/data/management-directors.html</t>
  </si>
  <si>
    <t>Zetta Technologies</t>
  </si>
  <si>
    <t>Zetta Technologies is a Device as a Service (DaaS) provider with a unique business model.</t>
  </si>
  <si>
    <t>zettatech.sa.com</t>
  </si>
  <si>
    <t>https://www.linkedin.com/company/zetta-technologies-sa</t>
  </si>
  <si>
    <t>info@zettatech.sa.com</t>
  </si>
  <si>
    <t>+966 503564670</t>
  </si>
  <si>
    <t>Core Vision Investments</t>
  </si>
  <si>
    <t>Badriya Masrahi</t>
  </si>
  <si>
    <t>badriya@zettatech.sa.com</t>
  </si>
  <si>
    <t>https://www.linkedin.com/in/badriya-m-5b3877185/</t>
  </si>
  <si>
    <t>Kerala Financial Corporation</t>
  </si>
  <si>
    <t>Banking, Financial Services, Government</t>
  </si>
  <si>
    <t>Trivandrum, Kerala, India</t>
  </si>
  <si>
    <t>Kerala Financial Corporation works in long-term finance, playing a major role in the development &amp; industrialization of Kerala.</t>
  </si>
  <si>
    <t>kfc.org</t>
  </si>
  <si>
    <t>https://www.linkedin.com/company/kerala-financial-corporation</t>
  </si>
  <si>
    <t>kfc@kfc.org</t>
  </si>
  <si>
    <t>Sanjay Kaul</t>
  </si>
  <si>
    <t>https://kfc.org/menu/director/14</t>
  </si>
  <si>
    <t>NLB Komercijalna Banka</t>
  </si>
  <si>
    <t>Banking, Financial Services, Lending</t>
  </si>
  <si>
    <t>NLB Komercijalna Banka provides personal and business banking services, along with digital banking through NLB eKlik and NLB eBizKlik.</t>
  </si>
  <si>
    <t>nlbkb.rs</t>
  </si>
  <si>
    <t>https://www.linkedin.com/company/nlb-komercijalna-banka/</t>
  </si>
  <si>
    <t>kontakt.centar@nlbkb.rs</t>
  </si>
  <si>
    <t>+381 11 2018600</t>
  </si>
  <si>
    <t>EBRD (Investment Firm)</t>
  </si>
  <si>
    <t>Dejan Janjatovic</t>
  </si>
  <si>
    <t>dejan.janjatovic@nlbkb.rs</t>
  </si>
  <si>
    <t>https://www.linkedin.com/in/dejan-janjatovic-a6a87047/</t>
  </si>
  <si>
    <t>Verinetics</t>
  </si>
  <si>
    <t>Biotechnology, Cloud Data Services, Health Care, Pharmaceutical</t>
  </si>
  <si>
    <t>Verinetics develops a cloud-based system allowing providers to monitor the medications of patients.</t>
  </si>
  <si>
    <t>verinetics.com</t>
  </si>
  <si>
    <t>https://www.linkedin.com/company/verinetics</t>
  </si>
  <si>
    <t>info@verinetics.com</t>
  </si>
  <si>
    <t>Tom Mercolino</t>
  </si>
  <si>
    <t>tom.mercolino@verinetics.com</t>
  </si>
  <si>
    <t>https://www.linkedin.com/in/tommercolino/</t>
  </si>
  <si>
    <t>VR Resources</t>
  </si>
  <si>
    <t>Human Resources, Management, Pro Services</t>
  </si>
  <si>
    <t>VR Resources is a Canada-based junior mineral exploration company.</t>
  </si>
  <si>
    <t>vrr.ca</t>
  </si>
  <si>
    <t>https://www.linkedin.com/company/vr-resources-ltd</t>
  </si>
  <si>
    <t>info@vrr.ca</t>
  </si>
  <si>
    <t>604-262-1004</t>
  </si>
  <si>
    <t>Michael Gunning</t>
  </si>
  <si>
    <t>mgunning@vrr.ca</t>
  </si>
  <si>
    <t>https://www.linkedin.com/in/michael-gunning-036919255/</t>
  </si>
  <si>
    <t>Coddy</t>
  </si>
  <si>
    <t>E-Learning, EdTech, Software</t>
  </si>
  <si>
    <t>Online platform focused on teaching code in a practice-driven way.</t>
  </si>
  <si>
    <t>coddy.tech</t>
  </si>
  <si>
    <t>https://www.linkedin.com/company/coddy-tech/</t>
  </si>
  <si>
    <t>info@coddy.tech</t>
  </si>
  <si>
    <t>Nethanel Bar</t>
  </si>
  <si>
    <t>nethanel@coddy.tech</t>
  </si>
  <si>
    <t>https://www.linkedin.com/in/nethanelbar/</t>
  </si>
  <si>
    <t>Retter</t>
  </si>
  <si>
    <t>Cloud Data Services, Service Industry</t>
  </si>
  <si>
    <t>Retter.io is a technology startup that focuses on serverless object-oriented cloud solutions.</t>
  </si>
  <si>
    <t>retter.io</t>
  </si>
  <si>
    <t>https://www.linkedin.com/company/retterio</t>
  </si>
  <si>
    <t>Baran Baygan</t>
  </si>
  <si>
    <t>baran@retter.io</t>
  </si>
  <si>
    <t>https://www.linkedin.com/in/baran-baygan-0b9b46b/</t>
  </si>
  <si>
    <t>ROAR Games</t>
  </si>
  <si>
    <t>Console Games, Online Games, PC Games</t>
  </si>
  <si>
    <t>ROAR Games is an independent gaming studio developing Tenet of the Spark, an original single-player action game for PC and consoles.</t>
  </si>
  <si>
    <t>roargames.co</t>
  </si>
  <si>
    <t>https://www.linkedin.com/company/roargames</t>
  </si>
  <si>
    <t>The Games Fund</t>
  </si>
  <si>
    <t>Artem Shcherbakov</t>
  </si>
  <si>
    <t>https://www.linkedin.com/in/artem-shcherbakov-9354a218/</t>
  </si>
  <si>
    <t>North AI</t>
  </si>
  <si>
    <t>North AI operates as an AI start up company for media sector.</t>
  </si>
  <si>
    <t>north-ai.com</t>
  </si>
  <si>
    <t>https://www.linkedin.com/company/north-ai/</t>
  </si>
  <si>
    <t>SFC Capital, Innovate UK</t>
  </si>
  <si>
    <t>rishi@north-ai.com</t>
  </si>
  <si>
    <t>https://www.linkedin.com/in/rishikapoor2/</t>
  </si>
  <si>
    <t>LIFT</t>
  </si>
  <si>
    <t>Communities, Family, Non Profit</t>
  </si>
  <si>
    <t>LIFT is a national nonprofit that empowers families to break the cycle of poverty.</t>
  </si>
  <si>
    <t>whywelift.org</t>
  </si>
  <si>
    <t>https://www.linkedin.com/company/lift-inc</t>
  </si>
  <si>
    <t>info@whywelift.org</t>
  </si>
  <si>
    <t>202-289-1151</t>
  </si>
  <si>
    <t>Share Our Strength, Truist Foundation</t>
  </si>
  <si>
    <t>Michelle Rhone-Collins</t>
  </si>
  <si>
    <t>mrhonecollins@whywelift.org</t>
  </si>
  <si>
    <t>https://www.linkedin.com/in/michelle-rhone-collins-4b624818/</t>
  </si>
  <si>
    <t>Monit</t>
  </si>
  <si>
    <t>Banking, FinTech, Predictive Analytics, SaaS</t>
  </si>
  <si>
    <t>Monit provides integrated cashflow tools and personalized insights to SMBs through digital banking.</t>
  </si>
  <si>
    <t>monitapp.io</t>
  </si>
  <si>
    <t>https://www.linkedin.com/company/monit-fintech/</t>
  </si>
  <si>
    <t>max@monitapp.io</t>
  </si>
  <si>
    <t>650-766-1889</t>
  </si>
  <si>
    <t>BankTech Ventures, TTV Capital, MassChallenge</t>
  </si>
  <si>
    <t>Stephen Dow</t>
  </si>
  <si>
    <t>steve@monitapp.io</t>
  </si>
  <si>
    <t>https://www.linkedin.com/in/stephenhdow/</t>
  </si>
  <si>
    <t>Storage Drop</t>
  </si>
  <si>
    <t>Electrical Distribution, Energy, Energy Storage, Renewable Energy</t>
  </si>
  <si>
    <t>Storage Drop is an energy firm that makes energy storage and cooling systems that will generate electricity and cool it.</t>
  </si>
  <si>
    <t>storagedrop.co.il</t>
  </si>
  <si>
    <t>https://www.linkedin.com/company/storage-drop-technologies/about/</t>
  </si>
  <si>
    <t>info@storagedrop.co.il</t>
  </si>
  <si>
    <t>+972 774008515</t>
  </si>
  <si>
    <t>Shay C</t>
  </si>
  <si>
    <t>shayc@storagedrop.co.il</t>
  </si>
  <si>
    <t>https://www.linkedin.com/in/shay-c-a7906736/</t>
  </si>
  <si>
    <t>Zenosic</t>
  </si>
  <si>
    <t>Zenosic specializes on the design and R&amp;D of high-performance network chips.</t>
  </si>
  <si>
    <t>zenosic.com</t>
  </si>
  <si>
    <t>Bing Wang</t>
  </si>
  <si>
    <t>https://pitchbook.com/profiles/company/493001-38#team</t>
  </si>
  <si>
    <t>Magic Potion Games</t>
  </si>
  <si>
    <t>Casual Games, Gaming, Online Portals</t>
  </si>
  <si>
    <t>South Pasadena, California, United States</t>
  </si>
  <si>
    <t>Magic Potion Games is a computer gaming company that offers an online space for social gaming.</t>
  </si>
  <si>
    <t>magicpotiongames.com</t>
  </si>
  <si>
    <t>https://www.linkedin.com/company/magic-potion-games/</t>
  </si>
  <si>
    <t>contact@magicpotiongames.com</t>
  </si>
  <si>
    <t>+1 626-681-3883</t>
  </si>
  <si>
    <t>Stephen Macdonald</t>
  </si>
  <si>
    <t>stephen@magicpotiongames.com</t>
  </si>
  <si>
    <t>https://www.linkedin.com/in/iamstephenmac/</t>
  </si>
  <si>
    <t>Jefferson Lab</t>
  </si>
  <si>
    <t>Energy, Life Science, Nuclear</t>
  </si>
  <si>
    <t>Newport News, Virginia, United States</t>
  </si>
  <si>
    <t>Thomas Jefferson National Accelerator Facility (Jefferson Lab) is located in Newport News.</t>
  </si>
  <si>
    <t>jlab.org</t>
  </si>
  <si>
    <t>https://www.linkedin.com/company/29517</t>
  </si>
  <si>
    <t>dowd@jlab.org</t>
  </si>
  <si>
    <t>(757) 267-7363</t>
  </si>
  <si>
    <t>Stuart Henderson</t>
  </si>
  <si>
    <t>stuart@jlab.org</t>
  </si>
  <si>
    <t>https://www.jlab.org/about/leadership</t>
  </si>
  <si>
    <t>Yulift</t>
  </si>
  <si>
    <t>Information Technology, Software, Software Engineering</t>
  </si>
  <si>
    <t>Yulift is a software company that designs and develops software solutions.</t>
  </si>
  <si>
    <t>ulift.inc</t>
  </si>
  <si>
    <t>company@ulift.inc</t>
  </si>
  <si>
    <t>Ebiho</t>
  </si>
  <si>
    <t>https://www.ulift.inc/</t>
  </si>
  <si>
    <t>Aqua ViTea</t>
  </si>
  <si>
    <t>Food and Beverage, Manufacturing, Wind Energy</t>
  </si>
  <si>
    <t>Middlebury, Vermont, United States</t>
  </si>
  <si>
    <t>Aqua ViTea is a food and beverage company that specializes in producing an authentic, undiluted, raw, and certified non-alcoholic Kombucha.</t>
  </si>
  <si>
    <t>aquavitea.com</t>
  </si>
  <si>
    <t>https://www.linkedin.com/company/aqua-vitea</t>
  </si>
  <si>
    <t>Jeffrey Weaber</t>
  </si>
  <si>
    <t>https://www.linkedin.com/in/jeffrey-weaber-41282a42/</t>
  </si>
  <si>
    <t>Grant Thornton</t>
  </si>
  <si>
    <t>Accounting, Advice, Finance, Financial Services</t>
  </si>
  <si>
    <t>Grant Thornton provides audit, tax, accounting, and advisory services.</t>
  </si>
  <si>
    <t>grantthornton.com</t>
  </si>
  <si>
    <t>https://www.linkedin.com/company/grant-thornton-llp</t>
  </si>
  <si>
    <t>+1 312 856 0200</t>
  </si>
  <si>
    <t>New Mountain Capital</t>
  </si>
  <si>
    <t>Seth Siegel</t>
  </si>
  <si>
    <t>seth.siegel@us.gt.com</t>
  </si>
  <si>
    <t>https://www.linkedin.com/in/sethsiegel/</t>
  </si>
  <si>
    <t>Daimo</t>
  </si>
  <si>
    <t>Your own bank, on Ethereum</t>
  </si>
  <si>
    <t>daimo.com</t>
  </si>
  <si>
    <t>founders@daimo.com</t>
  </si>
  <si>
    <t>100X.VC, Gruhas Gusto</t>
  </si>
  <si>
    <t>Recipeat</t>
  </si>
  <si>
    <t>Recipeat is a data-driven matchmaking technique that assists in determining the best fit between a candidate and a recruiter.</t>
  </si>
  <si>
    <t>jobs.recipeat.in</t>
  </si>
  <si>
    <t>https://www.linkedin.com/company/recipeat</t>
  </si>
  <si>
    <t>+91 8825587016</t>
  </si>
  <si>
    <t>Ram Vaibhav Kumaran</t>
  </si>
  <si>
    <t>https://www.linkedin.com/in/ramvaibhav/</t>
  </si>
  <si>
    <t>ECOfashion</t>
  </si>
  <si>
    <t>Apparel, Fashion, Retail</t>
  </si>
  <si>
    <t>ECOfashion is a lifestyle company that creates products for apparel and home fashion business .</t>
  </si>
  <si>
    <t>ecofashioncorp.com</t>
  </si>
  <si>
    <t>https://www.linkedin.com/company/ecofashioncorp/</t>
  </si>
  <si>
    <t>marci@ecofashioncorp.com</t>
  </si>
  <si>
    <t>Marci Zaroff</t>
  </si>
  <si>
    <t>https://www.linkedin.com/in/marci-zaroff-b5990a3/</t>
  </si>
  <si>
    <t>Wall Colmonoy</t>
  </si>
  <si>
    <t>Madison Heights, Michigan, United States</t>
  </si>
  <si>
    <t>Wall Colmonoy is a mining &amp; metals company that provides metals and surfacing alloys.</t>
  </si>
  <si>
    <t>wallcolmonoy.com</t>
  </si>
  <si>
    <t>https://www.linkedin.com/company/wall-colmonoy</t>
  </si>
  <si>
    <t>sales@wallcolmonoy.co.uk</t>
  </si>
  <si>
    <t>(248) 585-6400</t>
  </si>
  <si>
    <t>US Department of Energy, The Welsh Government</t>
  </si>
  <si>
    <t>Bill Clark</t>
  </si>
  <si>
    <t>wpclark@wallcolmonoy.com</t>
  </si>
  <si>
    <t>https://www.linkedin.com/in/bill-clark-79b98870/</t>
  </si>
  <si>
    <t>DegenVerse</t>
  </si>
  <si>
    <t>Digital Entertainment, Gaming, Web3</t>
  </si>
  <si>
    <t>DegenVerse is a Web3 gaming platform that offers e-sports and gaming entertainment ecosystem for global users.</t>
  </si>
  <si>
    <t>degenverse.com</t>
  </si>
  <si>
    <t>Boyaa Interactive</t>
  </si>
  <si>
    <t>The University of New Mexico</t>
  </si>
  <si>
    <t>Education, Health Care, Hospital</t>
  </si>
  <si>
    <t>The University of New Mexico provides health care services.</t>
  </si>
  <si>
    <t>unmhealth.org</t>
  </si>
  <si>
    <t>https://www.linkedin.com/company/unm-hospitals/</t>
  </si>
  <si>
    <t>hsc@unm.edu</t>
  </si>
  <si>
    <t>+1 505-272-4866</t>
  </si>
  <si>
    <t>Merck Foundation</t>
  </si>
  <si>
    <t>Andy Baatz</t>
  </si>
  <si>
    <t>andy@unmhealth.org</t>
  </si>
  <si>
    <t>https://www.linkedin.com/in/andy-baatz-45b21028/</t>
  </si>
  <si>
    <t>AuthPay</t>
  </si>
  <si>
    <t>Financial Services, FinTech, Information Services</t>
  </si>
  <si>
    <t>AuthPay offers a smart wallet that optimizes rewards for each transaction.</t>
  </si>
  <si>
    <t>authpayapp.com</t>
  </si>
  <si>
    <t>https://www.linkedin.com/company/authpay</t>
  </si>
  <si>
    <t>SCOPE VC</t>
  </si>
  <si>
    <t>Wenhao Y</t>
  </si>
  <si>
    <t>wenhao@authpayapp.com</t>
  </si>
  <si>
    <t>https://www.linkedin.com/in/wenhao-y-4b03838a/</t>
  </si>
  <si>
    <t>Jamit</t>
  </si>
  <si>
    <t>Content Delivery Network, Content Marketing, Digital Entertainment, Podcast, Web3</t>
  </si>
  <si>
    <t>Yaba, Lagos, Nigeria</t>
  </si>
  <si>
    <t>Jamit develops a podcast platform with interactive features and monetization tools for creators to drive listener metrics.</t>
  </si>
  <si>
    <t>jamit.app</t>
  </si>
  <si>
    <t>https://www.linkedin.com/company/jamitfm/</t>
  </si>
  <si>
    <t>hello@jamitapp.com</t>
  </si>
  <si>
    <t>CV Labs</t>
  </si>
  <si>
    <t>Ike Orizu</t>
  </si>
  <si>
    <t>ike@jamit.app</t>
  </si>
  <si>
    <t>https://www.linkedin.com/in/ikeorizu/</t>
  </si>
  <si>
    <t>HealthLinc</t>
  </si>
  <si>
    <t>Valparaiso, Indiana, United States</t>
  </si>
  <si>
    <t>HealthLinc is a nonprofit organization dedicated to improving health care for the residents of northern Indiana.</t>
  </si>
  <si>
    <t>healthlincchc.org</t>
  </si>
  <si>
    <t>https://www.linkedin.com/company/healthlinc-community-health-center/</t>
  </si>
  <si>
    <t>+1 888-580-1060</t>
  </si>
  <si>
    <t>Indiana Family and Social Services Administratio, Elevance Health Foundation</t>
  </si>
  <si>
    <t>Beth Wrobel</t>
  </si>
  <si>
    <t>bwrobel@healthlincchc.org</t>
  </si>
  <si>
    <t>https://www.linkedin.com/in/beth-wrobel-44167a9/</t>
  </si>
  <si>
    <t>Evolve Snacks</t>
  </si>
  <si>
    <t>Evolve Snacks develops and provides healthy snacks online at lowest price.</t>
  </si>
  <si>
    <t>evolvesnacks.com</t>
  </si>
  <si>
    <t>https://www.linkedin.com/company/evolve-snacks-pvt-ltd</t>
  </si>
  <si>
    <t>admin@evolvesnacks.com</t>
  </si>
  <si>
    <t>011-41101577</t>
  </si>
  <si>
    <t>Gruhas Gusto, Colab India, ITI Growth Opportunities Fund, 50K Ventures</t>
  </si>
  <si>
    <t>Angad Sehgal</t>
  </si>
  <si>
    <t>angad@evolvesnacks.com</t>
  </si>
  <si>
    <t>https://www.crunchbase.com/person/angad-sehgal</t>
  </si>
  <si>
    <t>eDNA Explorer</t>
  </si>
  <si>
    <t>Artificial Intelligence (AI), Bioinformatics, Data Collection and Labeling, Life Science, Sustainability, Wildlife Conservation</t>
  </si>
  <si>
    <t>SaaS Bioinformatics and Analytics Site</t>
  </si>
  <si>
    <t>ednaexplorer.org</t>
  </si>
  <si>
    <t>https://www.linkedin.com/company/edna-explorer/</t>
  </si>
  <si>
    <t>hello@ednaexplorer.org</t>
  </si>
  <si>
    <t>650-799-7225</t>
  </si>
  <si>
    <t>Alpha Impact Investment Management Partners</t>
  </si>
  <si>
    <t>Julie Stanford</t>
  </si>
  <si>
    <t>julie@ednaexplorer.org</t>
  </si>
  <si>
    <t>https://www.linkedin.com/in/jstanford/</t>
  </si>
  <si>
    <t>Geely Electronic Chemicals</t>
  </si>
  <si>
    <t>Geely Electronic Chemicals is a fine chemical and additive R&amp;D company that conducts research.</t>
  </si>
  <si>
    <t>Zhongshihua Ziben</t>
  </si>
  <si>
    <t>LE DRIVE TOUT NU</t>
  </si>
  <si>
    <t>Consumer Goods, Retail</t>
  </si>
  <si>
    <t>Beauzelle, Midi-Pyrenees, France</t>
  </si>
  <si>
    <t>LE DRIVE TOUT NU is a startup of Consumers services Buyer aid.</t>
  </si>
  <si>
    <t>ledrivetoutnu.com</t>
  </si>
  <si>
    <t>https://www.linkedin.com/company/drivetoutnu/</t>
  </si>
  <si>
    <t>coucou@ledrivetoutnu.com</t>
  </si>
  <si>
    <t>Investisseurs privés</t>
  </si>
  <si>
    <t>Salome Geraud</t>
  </si>
  <si>
    <t>salome@ledrivetoutnu.com</t>
  </si>
  <si>
    <t>https://www.linkedin.com/in/salom%c3%a9g%c3%a9raud/</t>
  </si>
  <si>
    <t>Castle of Blackwater</t>
  </si>
  <si>
    <t>Castle of Blackwater is a social deduction game that plays to betray.</t>
  </si>
  <si>
    <t>castleofblackwater.com</t>
  </si>
  <si>
    <t>https://www.linkedin.com/company/castle-of-blackwater/</t>
  </si>
  <si>
    <t>Joren Meylaerts</t>
  </si>
  <si>
    <t>jojo@castleofblackwater.com</t>
  </si>
  <si>
    <t>https://www.linkedin.com/in/joren-meylaerts/</t>
  </si>
  <si>
    <t>Vlippr</t>
  </si>
  <si>
    <t>Video Sharing Platfrom</t>
  </si>
  <si>
    <t>Vlippr.com</t>
  </si>
  <si>
    <t>https://www.linkedin.com/company/vlippr/</t>
  </si>
  <si>
    <t>howdy@vlippr.com</t>
  </si>
  <si>
    <t>Sunny Ahlawat</t>
  </si>
  <si>
    <t>https://www.linkedin.com/in/the-sunny-ahlawat/</t>
  </si>
  <si>
    <t>SCMDOJO</t>
  </si>
  <si>
    <t>Supply Chain Management</t>
  </si>
  <si>
    <t>SCMDOJO aims to help supply chain professionals grow by providing high-quality supply chain on-demand courses, guides, best practices, tools</t>
  </si>
  <si>
    <t>scmdojo.com</t>
  </si>
  <si>
    <t>https://www.linkedin.com/company/scmdojo/</t>
  </si>
  <si>
    <t>support@scmdojo.com</t>
  </si>
  <si>
    <t>Kloepfel Consulting</t>
  </si>
  <si>
    <t>Muddassir Ahmed</t>
  </si>
  <si>
    <t>muddassir@scmdojo.com</t>
  </si>
  <si>
    <t>https://www.scmdojo.com/experts/#:~:text=at%20your%20side-,Dr.%20Muddassir%20Ahmed,-Founder%20%26%20CEO%20%2D%20SCMDOJO</t>
  </si>
  <si>
    <t>SeaTrac Systems</t>
  </si>
  <si>
    <t>Management, Marketing, Operations, Product, Sales</t>
  </si>
  <si>
    <t>Autonomous Vehicles, Marine Technology, Transportation</t>
  </si>
  <si>
    <t>Marblehead, Massachusetts, United States</t>
  </si>
  <si>
    <t>SeaTrac Systems develops unmanned surface vehicles for persistent in-shore and open-ocean missions.</t>
  </si>
  <si>
    <t>seatrac.com</t>
  </si>
  <si>
    <t>https://www.linkedin.com/company/seatrac-systems-inc/</t>
  </si>
  <si>
    <t>info@seatrac.com</t>
  </si>
  <si>
    <t>+1 617 981 4620</t>
  </si>
  <si>
    <t>Jigger Herman</t>
  </si>
  <si>
    <t>jherman@seatrac.com</t>
  </si>
  <si>
    <t>https://www.linkedin.com/in/jigger-herman-a645ba14/</t>
  </si>
  <si>
    <t>Chainspot</t>
  </si>
  <si>
    <t>Blockchain, FinTech</t>
  </si>
  <si>
    <t>cross-chain platform, blockchain bridges aggregator</t>
  </si>
  <si>
    <t>chainspot.io</t>
  </si>
  <si>
    <t>contact@chainspot.io</t>
  </si>
  <si>
    <t>Denis Polulyakhov</t>
  </si>
  <si>
    <t>https://news.everscale.network/asterizm-plug-and-play-cross-chain-infrastructure-interview-with-the-team-d6ece9673e83</t>
  </si>
  <si>
    <t>Eloro Resources</t>
  </si>
  <si>
    <t>Eloro Resources is an exploration and mine development company.</t>
  </si>
  <si>
    <t>elororesources.com</t>
  </si>
  <si>
    <t>https://www.linkedin.com/company/eloro-resources-ltd</t>
  </si>
  <si>
    <t>info@elororesources.com</t>
  </si>
  <si>
    <t>Tom Larsen</t>
  </si>
  <si>
    <t>tlarsen@elororesources.com</t>
  </si>
  <si>
    <t>https://www.linkedin.com/in/tom-larsen-82aaa8116/</t>
  </si>
  <si>
    <t>Themo</t>
  </si>
  <si>
    <t>Internet of Things</t>
  </si>
  <si>
    <t>Vantaa, Southern Finland, Finland</t>
  </si>
  <si>
    <t>Themo is a smart thermostat cleantech company.</t>
  </si>
  <si>
    <t>themo.io</t>
  </si>
  <si>
    <t>https://www.linkedin.com/company/smart-load-solutions</t>
  </si>
  <si>
    <t>info@themo.io</t>
  </si>
  <si>
    <t>Madis Uuemaa</t>
  </si>
  <si>
    <t>madis@themo.io</t>
  </si>
  <si>
    <t>https://www.linkedin.com/in/madis-uuemaa-565a30aa/</t>
  </si>
  <si>
    <t>Inspire Federal Credit Union</t>
  </si>
  <si>
    <t>Banking, Finance, Financial Services, Non Profit, Personal Finance</t>
  </si>
  <si>
    <t>Newtown, Pennsylvania, United States</t>
  </si>
  <si>
    <t>Inspire Federal Credit Union provides a range of personal and business banking products as well as online banking services.</t>
  </si>
  <si>
    <t>inspirefcu.org</t>
  </si>
  <si>
    <t>https://www.linkedin.com/company/inspire-federal-credit-union/</t>
  </si>
  <si>
    <t>bphillips@inspirefcu.org</t>
  </si>
  <si>
    <t>+1.215.788.5270</t>
  </si>
  <si>
    <t>James M.</t>
  </si>
  <si>
    <t>jmerrill@inspirefcu.org</t>
  </si>
  <si>
    <t>https://www.linkedin.com/in/james-m-4352933/</t>
  </si>
  <si>
    <t>Zhuoyu Intelligent</t>
  </si>
  <si>
    <t>Zhuoyu Intelligent provides customers with all-inclusive machine vision solutions.</t>
  </si>
  <si>
    <t>ubeesky.cn</t>
  </si>
  <si>
    <t>vincent@zhuoyutech.com</t>
  </si>
  <si>
    <t>025-57900209</t>
  </si>
  <si>
    <t>Jolmo Capital</t>
  </si>
  <si>
    <t>Yanfeng Zhao</t>
  </si>
  <si>
    <t>https://pitchbook.com/profiles/company/590901-22#team</t>
  </si>
  <si>
    <t>Conformal Group</t>
  </si>
  <si>
    <t>Our platform allows real-time UGC moderation while adapting to each online community's unique norms</t>
  </si>
  <si>
    <t>conformal.group</t>
  </si>
  <si>
    <t>https://www.linkedin.com/company/conformal-group/</t>
  </si>
  <si>
    <t>hey@conformal.group</t>
  </si>
  <si>
    <t>279-944-9656</t>
  </si>
  <si>
    <t>Alexandra Zelenin</t>
  </si>
  <si>
    <t>alexandra@conformal.group</t>
  </si>
  <si>
    <t>https://www.linkedin.com/in/sockeye/</t>
  </si>
  <si>
    <t>Ai Xiaoshi</t>
  </si>
  <si>
    <t>E-Commerce, E-Commerce Platforms, Retail</t>
  </si>
  <si>
    <t>Aixiaoshi is a retail and wholesale platform that specializes in wholesale commerce.</t>
  </si>
  <si>
    <t>ANDFOODS</t>
  </si>
  <si>
    <t>Palmerston North, Wellington, New Zealand</t>
  </si>
  <si>
    <t>ANDFOODS is a supplier of dairy substitutes to make sure each item is delicious and environmentally friendly.</t>
  </si>
  <si>
    <t>andfoods.co</t>
  </si>
  <si>
    <t>https://www.linkedin.com/company/andfoods</t>
  </si>
  <si>
    <t>Icehouse Ventures</t>
  </si>
  <si>
    <t>Alex Devereux</t>
  </si>
  <si>
    <t>alex@andfoods.co</t>
  </si>
  <si>
    <t>https://www.linkedin.com/in/alex-devereux-nz/</t>
  </si>
  <si>
    <t>Pallet Exchange</t>
  </si>
  <si>
    <t>Marketplace, Non-Fungible Token (NFT)</t>
  </si>
  <si>
    <t>Pallet Exchange is developing a new sort of NFT marketplace that focuses on customer retention.</t>
  </si>
  <si>
    <t>pallet.exchange</t>
  </si>
  <si>
    <t>SilkPLM</t>
  </si>
  <si>
    <t>B2B, Cosmetics, Enterprise Software, Fashion, Home Decor, SaaS</t>
  </si>
  <si>
    <t>Cloud-based Saas platform that enhances the supply chain through comprehensive Product Lifecycle Management (PLM)</t>
  </si>
  <si>
    <t>silkplm.com</t>
  </si>
  <si>
    <t>https://www.linkedin.com/company/silkplm/</t>
  </si>
  <si>
    <t>+48 601372514</t>
  </si>
  <si>
    <t>Maciej Kraus</t>
  </si>
  <si>
    <t>maciej@silkplm.com</t>
  </si>
  <si>
    <t>https://www.linkedin.com/in/maciej-kraus-11401116a/</t>
  </si>
  <si>
    <t>Kason Industries</t>
  </si>
  <si>
    <t>Hardware, Industrial, Manufacturing, Retail</t>
  </si>
  <si>
    <t>Newnan, Georgia, United States</t>
  </si>
  <si>
    <t>Kason is a manufacturer of hardware, accessories and parts for refrigeration, step van, food service and industrial products.</t>
  </si>
  <si>
    <t>kasonind.com</t>
  </si>
  <si>
    <t>https://www.linkedin.com/company/kason-industries/</t>
  </si>
  <si>
    <t>info@kasonind.com</t>
  </si>
  <si>
    <t>+1 800 935 2766</t>
  </si>
  <si>
    <t>Alexander Katz</t>
  </si>
  <si>
    <t>askatz1@kasonind.com</t>
  </si>
  <si>
    <t>https://www.linkedin.com/in/alexander-katz-229b0293/</t>
  </si>
  <si>
    <t>Adrian and Blissfield Railroad Co</t>
  </si>
  <si>
    <t>Freight Service, Small and Medium Businesses, Transportation</t>
  </si>
  <si>
    <t>Okemos, Michigan, United States</t>
  </si>
  <si>
    <t>The Adrian &amp; Blissfield Rail Road Company is a short-line railroad.</t>
  </si>
  <si>
    <t>abrailroad.com</t>
  </si>
  <si>
    <t>https://www.linkedin.com/company/adrian-&amp;-blissfield-rail-road-company</t>
  </si>
  <si>
    <t>(517) 409-1040</t>
  </si>
  <si>
    <t>Michigan Department of Transportation</t>
  </si>
  <si>
    <t>Mark Dobronski</t>
  </si>
  <si>
    <t>mdobronski@abrailroad.com</t>
  </si>
  <si>
    <t>https://www.linkedin.com/in/mark-dobronski-151a1218a/</t>
  </si>
  <si>
    <t>TICA New Materials</t>
  </si>
  <si>
    <t>Manufacturing, Packaging Services</t>
  </si>
  <si>
    <t>TICA New Materials is a developer of multi-layer co-extruded PVDC high-barrier heat shrink packaging films.</t>
  </si>
  <si>
    <t>tipack.cn</t>
  </si>
  <si>
    <t>contact@tipack.cn</t>
  </si>
  <si>
    <t>+86 0512-63013600</t>
  </si>
  <si>
    <t>Shengyin Investment</t>
  </si>
  <si>
    <t>Chun Feng</t>
  </si>
  <si>
    <t>https://pitchbook.com/profiles/company/491252-77#captable</t>
  </si>
  <si>
    <t>Aknext</t>
  </si>
  <si>
    <t>Colombo, Western, Sri Lanka</t>
  </si>
  <si>
    <t>Create Quality Content with Minimal Effort Built-In Generative AI</t>
  </si>
  <si>
    <t>aknext.net</t>
  </si>
  <si>
    <t>https://www.linkedin.com/company/aknext/</t>
  </si>
  <si>
    <t>info@aknext.net</t>
  </si>
  <si>
    <t>0112 423 162</t>
  </si>
  <si>
    <t>Sashini Achinthiya</t>
  </si>
  <si>
    <t>sashini@aknext.net</t>
  </si>
  <si>
    <t>https://www.linkedin.com/in/sashini-achinthiya-l/</t>
  </si>
  <si>
    <t>Infcurion, Inc.</t>
  </si>
  <si>
    <t>Financial Services, FinTech, Information Services, Information Technology</t>
  </si>
  <si>
    <t>Infucurion is a payment focused fintech company, aiming to realize social DX through the power of finance and payment technologies.</t>
  </si>
  <si>
    <t>infcurion.com</t>
  </si>
  <si>
    <t>https://www.linkedin.com/company/infcuriongroup/</t>
  </si>
  <si>
    <t>Japan Post Investment, NTT Data</t>
  </si>
  <si>
    <t>Hiroki Maruyama</t>
  </si>
  <si>
    <t>maruyama@infcurion.com</t>
  </si>
  <si>
    <t>https://infcurion.com/en/company/#:~:text=CEO%20%26%20Founder,Hiroki%20Maruyama</t>
  </si>
  <si>
    <t>Chicago Women In Trades</t>
  </si>
  <si>
    <t>Legal, Product</t>
  </si>
  <si>
    <t>Training, Women's</t>
  </si>
  <si>
    <t>Chicago Women In Trades has been supporting, advocating, and training women in Chicagoland.</t>
  </si>
  <si>
    <t>cwit.org</t>
  </si>
  <si>
    <t>https://www.linkedin.com/company/chicago-women-in-trades</t>
  </si>
  <si>
    <t>Lowe's Foundation, Carhartt, U.S. Department of Labor</t>
  </si>
  <si>
    <t>Jayne Vellinga</t>
  </si>
  <si>
    <t>jvellinga@cwit.org</t>
  </si>
  <si>
    <t>https://cwit.org/mission-impact/staff-board-council/#:~:text=Jayne%20Vellinga,Executive%20Director</t>
  </si>
  <si>
    <t>CauliPuffs</t>
  </si>
  <si>
    <t>Salinas, California, United States</t>
  </si>
  <si>
    <t>CauliPuffs is a food company that offers non-gmo and gluten free snacks made from cauliflower.</t>
  </si>
  <si>
    <t>caulipuffs.com</t>
  </si>
  <si>
    <t>https://www.linkedin.com/company/caulipuffs/</t>
  </si>
  <si>
    <t>hello@caulipuffs.com</t>
  </si>
  <si>
    <t>+1 631-559-6469</t>
  </si>
  <si>
    <t>Joey Rosa</t>
  </si>
  <si>
    <t>joey@caulipuffs.com</t>
  </si>
  <si>
    <t>https://www.linkedin.com/in/joey-rosa-80354814/</t>
  </si>
  <si>
    <t>cyberManor</t>
  </si>
  <si>
    <t>3D Technology, Information Technology, Smart Home, Virtual Assistant</t>
  </si>
  <si>
    <t>cyberManor specializes in customized home technology solutions, networking, home automation systems, and audio-video systems.</t>
  </si>
  <si>
    <t>cybermanor.com</t>
  </si>
  <si>
    <t>https://www.linkedin.com/company/cybermanor</t>
  </si>
  <si>
    <t>info@cybermanor.com</t>
  </si>
  <si>
    <t>+1 408-399-3331</t>
  </si>
  <si>
    <t>Gordon Zuiden</t>
  </si>
  <si>
    <t>gordon@cybermanor.com</t>
  </si>
  <si>
    <t>https://www.linkedin.com/in/cybermanor/</t>
  </si>
  <si>
    <t>Lake State Railway Company</t>
  </si>
  <si>
    <t>Freight Service, Railroad, Shipping, Warehousing</t>
  </si>
  <si>
    <t>Saginaw, Michigan, United States</t>
  </si>
  <si>
    <t>Lake State Railway is a railway transportation firm that provides rail freight services like storage, property, transloading, and shipping.</t>
  </si>
  <si>
    <t>lsrc.com</t>
  </si>
  <si>
    <t>https://www.linkedin.com/company/lake-state-railway-company</t>
  </si>
  <si>
    <t>info@lsrc.com</t>
  </si>
  <si>
    <t>Michigan Department of Transportation, Antin Infrastructure Partners</t>
  </si>
  <si>
    <t>Mike Stickel</t>
  </si>
  <si>
    <t>stickelm@lsrc.com</t>
  </si>
  <si>
    <t>https://www.linkedin.com/in/mike-stickel-48491b63/</t>
  </si>
  <si>
    <t>Yokoito</t>
  </si>
  <si>
    <t>Kyoto, Kyoto, Japan</t>
  </si>
  <si>
    <t>Yokoito enhances Japanese industry by redesigning production processes with additive manufacturing technology.</t>
  </si>
  <si>
    <t>yokoitoinc.com</t>
  </si>
  <si>
    <t>https://www.linkedin.com/company/yokoitoinc/</t>
  </si>
  <si>
    <t>info@yokoitokyoto.com</t>
  </si>
  <si>
    <t>81 75-354-6424</t>
  </si>
  <si>
    <t>Yutaro Nakajima</t>
  </si>
  <si>
    <t>yutaro.nakajima@yokoitokyoto.com</t>
  </si>
  <si>
    <t>https://www.linkedin.com/in/yutaro-nakajima-b84184a3/</t>
  </si>
  <si>
    <t>Thryft Ship</t>
  </si>
  <si>
    <t>Personalization, Shipping, Software</t>
  </si>
  <si>
    <t>Thryft Ship is a shipping platform made for small businesses on social media</t>
  </si>
  <si>
    <t>thryftship.com</t>
  </si>
  <si>
    <t>https://www.linkedin.com/company/thryftship/</t>
  </si>
  <si>
    <t>Valeria Brenner</t>
  </si>
  <si>
    <t>valeria@thryftship.com</t>
  </si>
  <si>
    <t>https://www.linkedin.com/in/valeria-brenner/</t>
  </si>
  <si>
    <t>SOS</t>
  </si>
  <si>
    <t>Cloud Data Services, Financial Services, Insurance, Software</t>
  </si>
  <si>
    <t>Qiandao, Shandong, China</t>
  </si>
  <si>
    <t>SOS is a high-tech company that offers rescue, big data, trade, digital asset management and information technology services.</t>
  </si>
  <si>
    <t>service.sosyun.com</t>
  </si>
  <si>
    <t>+86 532 8661 7117</t>
  </si>
  <si>
    <t>Yandai Wang</t>
  </si>
  <si>
    <t>yandai@service.sosyun.com</t>
  </si>
  <si>
    <t>https://service.sosyun.com/sos_en/news_info?id=36</t>
  </si>
  <si>
    <t>GSH Corp</t>
  </si>
  <si>
    <t>GSH Corp is a property development company.</t>
  </si>
  <si>
    <t>gshcorporation.com</t>
  </si>
  <si>
    <t>https://www.linkedin.com/company/gsh-corporation-limited/</t>
  </si>
  <si>
    <t>SDG</t>
  </si>
  <si>
    <t>Sam Goi Seng Hui</t>
  </si>
  <si>
    <t>sam.goi@gshcorporation.com</t>
  </si>
  <si>
    <t>http://www.gshcorporation.com/our_company_board_of_dir.html#:~:text=DR%20SAM%20GOI,Executive%20Chairman</t>
  </si>
  <si>
    <t>Fourth Wall</t>
  </si>
  <si>
    <t>Books, Digital Entertainment, Film Production, Media and Entertainment</t>
  </si>
  <si>
    <t>Fourth Wall is an entertainment provider of kid's books and producer of animated family content.</t>
  </si>
  <si>
    <t>fourth-wall.com</t>
  </si>
  <si>
    <t>https://www.linkedin.com/company/weare4thwall</t>
  </si>
  <si>
    <t>info@fourth-wall.com</t>
  </si>
  <si>
    <t>+44 151 318 6023</t>
  </si>
  <si>
    <t>Liverpool City Region Combined Authority, Creative UK</t>
  </si>
  <si>
    <t>Joe Moroney</t>
  </si>
  <si>
    <t>joe.moroney@fourth-wall.com</t>
  </si>
  <si>
    <t>https://www.linkedin.com/in/joe-moroney-b6603812/</t>
  </si>
  <si>
    <t>Prologue Digital</t>
  </si>
  <si>
    <t>Digital Media, Information Technology, Messaging</t>
  </si>
  <si>
    <t>Prologue Digital delivers creative and compelling messaging on the right platforms at the right budget.</t>
  </si>
  <si>
    <t>prologuedigital.com</t>
  </si>
  <si>
    <t>https://www.linkedin.com/company/prologue-digital</t>
  </si>
  <si>
    <t>info@prologuedigital.com</t>
  </si>
  <si>
    <t>(253)981-3242</t>
  </si>
  <si>
    <t>Doug Basler</t>
  </si>
  <si>
    <t>dbasler@prologuedigital.com</t>
  </si>
  <si>
    <t>https://www.linkedin.com/in/dougbasler/</t>
  </si>
  <si>
    <t>Newton Heat Treating</t>
  </si>
  <si>
    <t>Aerospace, Industrial, Industrial Engineering</t>
  </si>
  <si>
    <t>Newton Heat Treating provides heat treatment, straightening, and uphill quenching of aluminum alloys for the aerospace industry.</t>
  </si>
  <si>
    <t>newtonheattreating.com</t>
  </si>
  <si>
    <t>https://www.linkedin.com/company/newton-heat-treating-co/</t>
  </si>
  <si>
    <t>customerservice@newtonheattreating.com</t>
  </si>
  <si>
    <t>+1 626 964 6528</t>
  </si>
  <si>
    <t>Greg Newton</t>
  </si>
  <si>
    <t>gnewton@newtonheattreating.com</t>
  </si>
  <si>
    <t>https://www.linkedin.com/in/greg-newton-71389710/</t>
  </si>
  <si>
    <t>Toy Chest</t>
  </si>
  <si>
    <t>Business Development, Business Information Systems, Small and Medium Businesses</t>
  </si>
  <si>
    <t>Toy Chest is a business services company.</t>
  </si>
  <si>
    <t>+1 540-514-1866</t>
  </si>
  <si>
    <t>Shamba Records</t>
  </si>
  <si>
    <t>Artificial Intelligence (AI), Blockchain, Computer, Software</t>
  </si>
  <si>
    <t>Shamba Records helps to create transparency through emerging technologies to the African farmer.</t>
  </si>
  <si>
    <t>shambarecords.com</t>
  </si>
  <si>
    <t>https://www.linkedin.com/company/shamba-records/</t>
  </si>
  <si>
    <t>info@shambarecords.com</t>
  </si>
  <si>
    <t>+254 711 215 877</t>
  </si>
  <si>
    <t>Food AFrica Accelerator, CV Labs</t>
  </si>
  <si>
    <t>George Maina</t>
  </si>
  <si>
    <t>gmaina@shambarecords.com</t>
  </si>
  <si>
    <t>https://www.linkedin.com/in/george-maina-80a06366/</t>
  </si>
  <si>
    <t>Safeflows</t>
  </si>
  <si>
    <t>Enterprise Software, Information Technology, Sustainability</t>
  </si>
  <si>
    <t>Safeflows is an ESG Copilot Platform that offers auditable, automated, and environmental impact data using advanced technologies.</t>
  </si>
  <si>
    <t>safeflows.io</t>
  </si>
  <si>
    <t>https://www.linkedin.com/company/safeflows/about/?viewAsMember=true</t>
  </si>
  <si>
    <t>hello@safeflows.io</t>
  </si>
  <si>
    <t>Cosmin Manea</t>
  </si>
  <si>
    <t>Cristian Barbuia</t>
  </si>
  <si>
    <t>cristian.barbuia@safeflows.io</t>
  </si>
  <si>
    <t>https://www.linkedin.com/in/cristian-barbuia-9b46b039/</t>
  </si>
  <si>
    <t>Jeremiah Program</t>
  </si>
  <si>
    <t>Jeremiah Program disrupts the cycle of poverty for single mothers and their children, two generations at a time.</t>
  </si>
  <si>
    <t>jeremiahprogram.org</t>
  </si>
  <si>
    <t>https://www.linkedin.com/company/jeremiah-program/</t>
  </si>
  <si>
    <t>info@jeremiahprogram.org</t>
  </si>
  <si>
    <t>(612) 259-3000</t>
  </si>
  <si>
    <t>Share Our Strength, ICONIQ Capital, Otto Bremer Trust, Lumina Foundation</t>
  </si>
  <si>
    <t>Chastity Lord</t>
  </si>
  <si>
    <t>clord@jeremiahprogram.org</t>
  </si>
  <si>
    <t>https://www.linkedin.com/in/chastity-lord-973870/</t>
  </si>
  <si>
    <t>Victory Advanced Technologies</t>
  </si>
  <si>
    <t>Automotive, Electric Vehicle, Industrial Automation, Manufacturing</t>
  </si>
  <si>
    <t>Saint John, New Brunswick, Canada</t>
  </si>
  <si>
    <t>Victory Advanced Technologies develops and manufactures electric motors and drive systems to clean the mobility supply chain.</t>
  </si>
  <si>
    <t>victoryadvancedtechnologies.com</t>
  </si>
  <si>
    <t>https://www.linkedin.com/company/victory-advanced-technologies</t>
  </si>
  <si>
    <t>info@victoryadvancedtech.com</t>
  </si>
  <si>
    <t>+1 780 782 5212</t>
  </si>
  <si>
    <t>New Brunswick Innovation Foundation, Atlantic Canada Opportunities Agency</t>
  </si>
  <si>
    <t>Isaac Barkhouse</t>
  </si>
  <si>
    <t>ibarkhouse@victoryadvancedtech.com</t>
  </si>
  <si>
    <t>https://www.linkedin.com/in/isaac-barkhouse/</t>
  </si>
  <si>
    <t>Royal United Services Institute</t>
  </si>
  <si>
    <t>1831-01-01</t>
  </si>
  <si>
    <t>Association, Search Engine</t>
  </si>
  <si>
    <t>Whitehall, Orkney, United Kingdom</t>
  </si>
  <si>
    <t>RUSI is an independent think tank engaged in cutting edge defence and security research.</t>
  </si>
  <si>
    <t>rusi.org</t>
  </si>
  <si>
    <t>https://www.linkedin.com/company/77182</t>
  </si>
  <si>
    <t>Public Safety Canada</t>
  </si>
  <si>
    <t>Karin Hippel</t>
  </si>
  <si>
    <t>Director-General</t>
  </si>
  <si>
    <t>karinvh@rusi.org</t>
  </si>
  <si>
    <t>https://www.linkedin.com/in/karin-von-hippel-a492125a/</t>
  </si>
  <si>
    <t>Broswarm</t>
  </si>
  <si>
    <t>Broswarm is a company that uses artificial intelligence to develop superior sensory arrays and sensor fusion technology for applications.</t>
  </si>
  <si>
    <t>broswarm.com</t>
  </si>
  <si>
    <t>https://www.linkedin.com/company/broswarm/?originalSubdomain=lt</t>
  </si>
  <si>
    <t>ernestas@broswarm.com</t>
  </si>
  <si>
    <t>Ernestas Zvaigzdinas</t>
  </si>
  <si>
    <t>https://www.linkedin.com/in/zvaigzdinas/</t>
  </si>
  <si>
    <t>Qinyu Store</t>
  </si>
  <si>
    <t>Consumer Goods, Food and Beverage, Snack Food, Vending and Concessions</t>
  </si>
  <si>
    <t>Qinyu Store is an unmanned vending brand that provides snacks and beverages, daily necessities and other products.</t>
  </si>
  <si>
    <t>Ridgeon Consultancy</t>
  </si>
  <si>
    <t>Consulting, Management Consulting</t>
  </si>
  <si>
    <t>Ridgeon Consultancy is a boutique growth consultancy that focuses on supporting early-stage startups.</t>
  </si>
  <si>
    <t>ridgeon.me</t>
  </si>
  <si>
    <t>https://www.linkedin.com/company/ridgeon-consultancy</t>
  </si>
  <si>
    <t>hello@ridgeon.me</t>
  </si>
  <si>
    <t>Mark Ridgeon</t>
  </si>
  <si>
    <t>mark@ridgeon.me</t>
  </si>
  <si>
    <t>https://www.crunchbase.com/organization/ridgeon-consultancy</t>
  </si>
  <si>
    <t>SporTran</t>
  </si>
  <si>
    <t>Transportation, Travel</t>
  </si>
  <si>
    <t>SporTran provides public transportation services.</t>
  </si>
  <si>
    <t>sportran.org</t>
  </si>
  <si>
    <t>https://www.linkedin.com/company/shreveport-transit-management</t>
  </si>
  <si>
    <t>+1 318 221 7433</t>
  </si>
  <si>
    <t>Dinero Washington</t>
  </si>
  <si>
    <t>dinero.washington@shreveportla.gov</t>
  </si>
  <si>
    <t>https://www.sportran.org/Directory.aspx?did=4#:~:text=Chief%20Executive%20Officer</t>
  </si>
  <si>
    <t>Canyon Partners</t>
  </si>
  <si>
    <t>Canyon Partners is a global investment firm investing across the capital structure.</t>
  </si>
  <si>
    <t>canyonpartners.com</t>
  </si>
  <si>
    <t>https://www.linkedin.com/company/canyon-partners</t>
  </si>
  <si>
    <t>(212) 314-1600</t>
  </si>
  <si>
    <t>Dai-Ichi Life Holdings Inc ADR</t>
  </si>
  <si>
    <t>Scott Borenstein</t>
  </si>
  <si>
    <t>sborenstein@canyonpartners.com</t>
  </si>
  <si>
    <t>https://www.linkedin.com/in/scott-borenstein-a9a91b/</t>
  </si>
  <si>
    <t>The MediaGale</t>
  </si>
  <si>
    <t>At TMG, delivering on promises to our clients, their customers and our employees are what matters the most.</t>
  </si>
  <si>
    <t>themediagale.com</t>
  </si>
  <si>
    <t>https://pk.linkedin.com/company/themediagale</t>
  </si>
  <si>
    <t>info@themediagale.com</t>
  </si>
  <si>
    <t>+1 917-970-1353</t>
  </si>
  <si>
    <t>Turing Venture Capital</t>
  </si>
  <si>
    <t>Muhammad Ahmed</t>
  </si>
  <si>
    <t>ahmed@themediagale.com</t>
  </si>
  <si>
    <t>https://www.linkedin.com/in/mahmed1995/</t>
  </si>
  <si>
    <t>HrPanda</t>
  </si>
  <si>
    <t>Collaboration, Human Resources, Software</t>
  </si>
  <si>
    <t>Bornova, Izmir, Turkey</t>
  </si>
  <si>
    <t>HrPanda is a domestic candidate tracking system.</t>
  </si>
  <si>
    <t>hrpanda.co</t>
  </si>
  <si>
    <t>https://www.linkedin.com/company/hrpanda</t>
  </si>
  <si>
    <t>Koray Gultekin Bahar</t>
  </si>
  <si>
    <t>Hilal Arikan</t>
  </si>
  <si>
    <t>hilal@hrpanda.co</t>
  </si>
  <si>
    <t>https://www.linkedin.com/in/hilalatac/</t>
  </si>
  <si>
    <t>Lantern Finance</t>
  </si>
  <si>
    <t>Crypto Financial Services</t>
  </si>
  <si>
    <t>lantern.finance</t>
  </si>
  <si>
    <t>https://www.linkedin.com/company/lantern-fi</t>
  </si>
  <si>
    <t>support@lantern.finance</t>
  </si>
  <si>
    <t>Jung Won Kim</t>
  </si>
  <si>
    <t>jung@lantern.finance</t>
  </si>
  <si>
    <t>https://www.linkedin.com/in/jungwonkim/</t>
  </si>
  <si>
    <t>OMG Bubble Tea</t>
  </si>
  <si>
    <t>Kaunas, Kauno Apskritis, Lithuania</t>
  </si>
  <si>
    <t>OMG Bubble Tea offers bubble tea with real fruit flavours.</t>
  </si>
  <si>
    <t>omgbubbletea.com</t>
  </si>
  <si>
    <t>https://www.linkedin.com/company/omg-bubble-tea/about/</t>
  </si>
  <si>
    <t>info@omgbubbletea.com</t>
  </si>
  <si>
    <t>Akola Group</t>
  </si>
  <si>
    <t>Jonas Karosas</t>
  </si>
  <si>
    <t>jonas@omgbubbletea.com</t>
  </si>
  <si>
    <t>https://www.linkedin.com/in/jonaskarosas/</t>
  </si>
  <si>
    <t>Fremantle Seaweed</t>
  </si>
  <si>
    <t>Fremantle, Western Australia, Australia</t>
  </si>
  <si>
    <t>Fremantle Seaweed is growing native seaweed types at a trial farm south of Gage Roads.</t>
  </si>
  <si>
    <t>fremantleseaweed.com</t>
  </si>
  <si>
    <t>https://www.linkedin.com/company/fremantleseaweed/</t>
  </si>
  <si>
    <t>Western Australian Investment Attraction Fund</t>
  </si>
  <si>
    <t>Chris De Cuyper</t>
  </si>
  <si>
    <t>chris@fremantleseaweed.com</t>
  </si>
  <si>
    <t>https://www.linkedin.com/in/chris-de-cuyper-1b2b1313a/</t>
  </si>
  <si>
    <t>Regan Square</t>
  </si>
  <si>
    <t>Regan Square is a company.</t>
  </si>
  <si>
    <t>1 (512) 969-8749</t>
  </si>
  <si>
    <t>Bundy Investments</t>
  </si>
  <si>
    <t>Bundy Investments is an investment firm.</t>
  </si>
  <si>
    <t>+1 909-496-5322</t>
  </si>
  <si>
    <t>UGN, Inc.</t>
  </si>
  <si>
    <t>Automotive, Logistics, Manufacturing</t>
  </si>
  <si>
    <t>Jackson, Tennessee, United States</t>
  </si>
  <si>
    <t>UGN is an automotive company that provides manufacturing, research, development, and testing services</t>
  </si>
  <si>
    <t>ugn.com</t>
  </si>
  <si>
    <t>https://www.linkedin.com/company/ugn/</t>
  </si>
  <si>
    <t>773-437-2400</t>
  </si>
  <si>
    <t>Peter Anthony</t>
  </si>
  <si>
    <t>panthony@ugn.com</t>
  </si>
  <si>
    <t>https://www.linkedin.com/in/petercanthony/</t>
  </si>
  <si>
    <t>Flouria</t>
  </si>
  <si>
    <t>Health Care, Mental Health, Women's</t>
  </si>
  <si>
    <t>Flouria is a digital wellbeing platform designed to support female employees through crucial life phases.</t>
  </si>
  <si>
    <t>flouria.health</t>
  </si>
  <si>
    <t>https://www.linkedin.com/company/flouria/</t>
  </si>
  <si>
    <t>info@flouria.health</t>
  </si>
  <si>
    <t>Jeanine Van Munster</t>
  </si>
  <si>
    <t>jeanine@flouria.health</t>
  </si>
  <si>
    <t>https://www.linkedin.com/in/jeanine-van-munster/</t>
  </si>
  <si>
    <t>Bazaa</t>
  </si>
  <si>
    <t>E-Commerce, Home Decor, Interior Design</t>
  </si>
  <si>
    <t>Bazaa operates as an e-commerce platform.</t>
  </si>
  <si>
    <t>bazaa.com.au</t>
  </si>
  <si>
    <t>https://www.linkedin.com/company/bazaainteriors/about/</t>
  </si>
  <si>
    <t>Thibault Henry</t>
  </si>
  <si>
    <t>thibault@bazaa.com.au</t>
  </si>
  <si>
    <t>https://www.linkedin.com/in/thibault-henry-/</t>
  </si>
  <si>
    <t>Plascon Plastics</t>
  </si>
  <si>
    <t>Industrial, Manufacturing, Plastics and Rubber Manufacturing, Product Design</t>
  </si>
  <si>
    <t>Plascon Plastics is a plastic manufacturing company.</t>
  </si>
  <si>
    <t>plasconplastics.com</t>
  </si>
  <si>
    <t>https://www.linkedin.com/company/plascon-plastics</t>
  </si>
  <si>
    <t>info@plasconplastics.com</t>
  </si>
  <si>
    <t>+1 604 517 8897</t>
  </si>
  <si>
    <t>CleanBC Plastics Action Fund, Pacific Economic Development Canada</t>
  </si>
  <si>
    <t>Clark Chow</t>
  </si>
  <si>
    <t>clarkchow@plasconplastics.com</t>
  </si>
  <si>
    <t>https://www.plasconplastics.com/about#Our-team</t>
  </si>
  <si>
    <t>CareMyBaby</t>
  </si>
  <si>
    <t>Baby, Children, E-Learning, Education</t>
  </si>
  <si>
    <t>Care My Baby is an online education platform that offers online services on additional education for children's development.</t>
  </si>
  <si>
    <t>caremybaby.ru</t>
  </si>
  <si>
    <t>info@caremybaby.ru</t>
  </si>
  <si>
    <t>+7 930 036 30 25</t>
  </si>
  <si>
    <t>Moscow Seed Fund</t>
  </si>
  <si>
    <t>Dmitry Volkov</t>
  </si>
  <si>
    <t>dvolkov@caremybaby.ru</t>
  </si>
  <si>
    <t>https://www.linkedin.com/in/dmitry-volkov-2217b936/?originalSubdomain=ru</t>
  </si>
  <si>
    <t>Skin and Out</t>
  </si>
  <si>
    <t>Manufacturing, Personal Care and Hygiene</t>
  </si>
  <si>
    <t>Francheville, Champagne-Ardenne, France</t>
  </si>
  <si>
    <t>Skin and Out is a French acne-care brand.</t>
  </si>
  <si>
    <t>skinandout.fr</t>
  </si>
  <si>
    <t>https://www.linkedin.com/company/skin-and-out</t>
  </si>
  <si>
    <t>Bertrand Thomas, Mathilde Thomas</t>
  </si>
  <si>
    <t>Amélie Desazars</t>
  </si>
  <si>
    <t>adesazars@skinandout.fr</t>
  </si>
  <si>
    <t>https://www.linkedin.com/in/am%C3%A9lie-desazars-71840948/</t>
  </si>
  <si>
    <t>Community Access</t>
  </si>
  <si>
    <t>Engineering, Human Resources, Information Technology, Legal, Management, Marketing, Medical &amp; Science, Operations, Pro Services, Product, Support</t>
  </si>
  <si>
    <t>Health Care, Mental Health, Non Profit, Social, Social Assistance</t>
  </si>
  <si>
    <t>Community Access is a civic and social organization that supports housing and social services for people with mental health concerns.</t>
  </si>
  <si>
    <t>communityaccess.org</t>
  </si>
  <si>
    <t>https://www.linkedin.com/company/community-access/</t>
  </si>
  <si>
    <t>Anthem Blue Cross &amp; Blue Shield, Affinity Legacy</t>
  </si>
  <si>
    <t>Cal Hedigan</t>
  </si>
  <si>
    <t>chedigan@communityaccess.org</t>
  </si>
  <si>
    <t>https://www.communityaccess.org/our-story/leadership</t>
  </si>
  <si>
    <t>Downtown Detroit Partnership</t>
  </si>
  <si>
    <t>Downtown Detroit Partnership is a nonprofit organization that develops and implements innovative programs and initiatives to help companies.</t>
  </si>
  <si>
    <t>downtowndetroit.org</t>
  </si>
  <si>
    <t>https://www.linkedin.com/company/downtowndet</t>
  </si>
  <si>
    <t>info@downtowndetroit.org</t>
  </si>
  <si>
    <t>313 566 8250</t>
  </si>
  <si>
    <t>Eric Larson</t>
  </si>
  <si>
    <t>eric.larson@downtowndetroit.org</t>
  </si>
  <si>
    <t>https://www.linkedin.com/in/eric-larson-6712573a/</t>
  </si>
  <si>
    <t>Ambassador Group</t>
  </si>
  <si>
    <t>Professional Services, Real Estate</t>
  </si>
  <si>
    <t>Ambassador is a UK-based property investment, development, asset management, capital raising, and advisory firm.</t>
  </si>
  <si>
    <t>ambassador-group.co.uk</t>
  </si>
  <si>
    <t>https://www.linkedin.com/company/ambassador-group-uk/</t>
  </si>
  <si>
    <t>David Gaffney</t>
  </si>
  <si>
    <t>dgaffney@ambassador-group.co.uk</t>
  </si>
  <si>
    <t>https://www.linkedin.com/in/david-gaffney-1a412043/</t>
  </si>
  <si>
    <t>Metallis Resources</t>
  </si>
  <si>
    <t>Metallis Resources is an exploration-stage company.</t>
  </si>
  <si>
    <t>metallisresources.com</t>
  </si>
  <si>
    <t>https://www.linkedin.com/company/coltstar-ventures-inc.</t>
  </si>
  <si>
    <t>FIORE ALIPERTI</t>
  </si>
  <si>
    <t>fiore@metallisresources.com</t>
  </si>
  <si>
    <t>https://metallisresources.com/corporate/#:~:text=FIORE%20ALIPERTI,CEO%2C%20Director</t>
  </si>
  <si>
    <t>Maine Woods Company</t>
  </si>
  <si>
    <t>1841-01-01</t>
  </si>
  <si>
    <t>Industrial Manufacturing, Manufacturing, Timber, Wood Processing</t>
  </si>
  <si>
    <t>Portage, Maine, United States</t>
  </si>
  <si>
    <t>Maine Woods Company is an exhibit manufacturer that offers a wide range of hardwood lumber products within the region.</t>
  </si>
  <si>
    <t>mainewoodscompany.com</t>
  </si>
  <si>
    <t>https://www.linkedin.com/company/maine-woods-co/about/</t>
  </si>
  <si>
    <t>dcyr-cormier@mainewoods.net</t>
  </si>
  <si>
    <t>+1 207 435-4393</t>
  </si>
  <si>
    <t>Scott Ferland</t>
  </si>
  <si>
    <t>sferland@mainewoods.net</t>
  </si>
  <si>
    <t>https://www.mainewoodscompany.com/our-company/staff/</t>
  </si>
  <si>
    <t>Habitat for Humanity of Pinellas and West Pasco Counties</t>
  </si>
  <si>
    <t>Advice, Communities, Non Profit</t>
  </si>
  <si>
    <t>Habitat for Humanity of Pinellas and West Pasco Counties offers individuals and families the opportunity to construct, buy their own homes.</t>
  </si>
  <si>
    <t>habitatpwp.org</t>
  </si>
  <si>
    <t>https://www.linkedin.com/company/habitatpinellaspasco/</t>
  </si>
  <si>
    <t>The Duke Energy Foundation, Florida state Legislature</t>
  </si>
  <si>
    <t>Mike Sutton</t>
  </si>
  <si>
    <t>msutton@habitatpwp.org</t>
  </si>
  <si>
    <t>https://www.linkedin.com/in/mesutton/</t>
  </si>
  <si>
    <t>M4E Lithium</t>
  </si>
  <si>
    <t>M4E Lithium is a private lithium exploration company that focuses on Brazilian hard rock lithium resources.</t>
  </si>
  <si>
    <t>m4elithium-com.stackstaging.com</t>
  </si>
  <si>
    <t>https://www.linkedin.com/company/m4e-lithium/</t>
  </si>
  <si>
    <t>Lithium Royalty, Waratah Capital Advisors</t>
  </si>
  <si>
    <t>Sergio Castanho</t>
  </si>
  <si>
    <t>https://www.linkedin.com/in/sergiocastanho/</t>
  </si>
  <si>
    <t>Skedda</t>
  </si>
  <si>
    <t>Meeting Software, SaaS, Scheduling, Software</t>
  </si>
  <si>
    <t>Online booking and scheduling for anything 'space' based</t>
  </si>
  <si>
    <t>skedda.com</t>
  </si>
  <si>
    <t>https://www.linkedin.com/company/skedda</t>
  </si>
  <si>
    <t>info@skedda.com</t>
  </si>
  <si>
    <t>Five Elms Capital, CIBC Innovation Banking</t>
  </si>
  <si>
    <t>Mark Gentry</t>
  </si>
  <si>
    <t>mark@skedda.com</t>
  </si>
  <si>
    <t>https://www.linkedin.com/in/mark-gentry-63987614/</t>
  </si>
  <si>
    <t>Weitec</t>
  </si>
  <si>
    <t>Orihuela, Comunidad Valenciana, Spain</t>
  </si>
  <si>
    <t>Weitec is a firm that aims to change small and medium-sized agricultural farms through innovation and digitalization.</t>
  </si>
  <si>
    <t>weitec.es</t>
  </si>
  <si>
    <t>https://www.linkedin.com/company/solucionesweitec</t>
  </si>
  <si>
    <t>info@weitec.es</t>
  </si>
  <si>
    <t>+34 653 89 85 83</t>
  </si>
  <si>
    <t>Mario Martinez</t>
  </si>
  <si>
    <t>mario@weitec.es</t>
  </si>
  <si>
    <t>https://weitec.es/weitec-mejor-proyecto-innovador-del-programa-orihuela-emprende-gestionado-por-el-parque-cientifico-de-la-umh-2/#:~:text=Interview%20with-,Mario%20Quesada%2C%20CEO%20of%20WEITEC,-Interview%20with%20Mario</t>
  </si>
  <si>
    <t>Naeco</t>
  </si>
  <si>
    <t>Engineering, Information Technology, Management, Marketing, Medical &amp; Science, Operations, Support</t>
  </si>
  <si>
    <t>Peachtree City, Georgia, United States</t>
  </si>
  <si>
    <t>Naeco manufactures and supplies electrical materials and metal parts for the medical, aerospace and industrial sectors.</t>
  </si>
  <si>
    <t>naeco.net</t>
  </si>
  <si>
    <t>https://www.linkedin.com/company/naeco-llc/</t>
  </si>
  <si>
    <t>sales@naeco.net</t>
  </si>
  <si>
    <t>+1 770-487-6006</t>
  </si>
  <si>
    <t>David Bergmann</t>
  </si>
  <si>
    <t>davidb@naeco.net</t>
  </si>
  <si>
    <t>https://www.linkedin.com/in/david-bergmann-6327a75/</t>
  </si>
  <si>
    <t>Piolax</t>
  </si>
  <si>
    <t>Automotive, Manufacturing, Plastics and Rubber Manufacturing</t>
  </si>
  <si>
    <t>Canton, Georgia, United States</t>
  </si>
  <si>
    <t>Piolax designs and manufactures plastic and metal parts for automobile components.</t>
  </si>
  <si>
    <t>piolaxusa.com</t>
  </si>
  <si>
    <t>https://www.linkedin.com/company/piolax</t>
  </si>
  <si>
    <t>piolaxusa@gmail.com</t>
  </si>
  <si>
    <t>1 770-479-2227</t>
  </si>
  <si>
    <t>Satoshi Yamada</t>
  </si>
  <si>
    <t>https://www.piolax.co.jp/en/company/officer/#:~:text=Yukihiko%20Shimazu-,President,Satoshi%20Yamada,-Executive%20Director</t>
  </si>
  <si>
    <t>Great Lakes Central Railroad</t>
  </si>
  <si>
    <t>Freight Service, Public Transportation, Transportation</t>
  </si>
  <si>
    <t>Owosso, Michigan, United States</t>
  </si>
  <si>
    <t>The Great Lakes Central Railroad is a regional railroad that provides freight and commuter services.</t>
  </si>
  <si>
    <t>glcrailroad.com</t>
  </si>
  <si>
    <t>https://www.linkedin.com/company/great-lakes-central-railroad/</t>
  </si>
  <si>
    <t>+1 989-725-6644</t>
  </si>
  <si>
    <t>Jennifer Ferris</t>
  </si>
  <si>
    <t>jferris@glcrailroad.com</t>
  </si>
  <si>
    <t>https://www.linkedin.com/in/jenferris/</t>
  </si>
  <si>
    <t>Government Technical Services Corporation</t>
  </si>
  <si>
    <t>Consulting, Information Technology, IT Management</t>
  </si>
  <si>
    <t>Chantilly, Virginia, United States</t>
  </si>
  <si>
    <t>Government Technical Services Corporation offers federal government solutions for health &amp; wellness, cyber security and recruiting services.</t>
  </si>
  <si>
    <t>gtsc.com</t>
  </si>
  <si>
    <t>https://www.linkedin.com/company/gtscusa/</t>
  </si>
  <si>
    <t>info@gtsc.com</t>
  </si>
  <si>
    <t>(703) 988-7784</t>
  </si>
  <si>
    <t>Raymond Roberts</t>
  </si>
  <si>
    <t>rroberts@gtsc.com</t>
  </si>
  <si>
    <t>https://www.linkedin.com/in/technologyceo/</t>
  </si>
  <si>
    <t>STERIS Instrument Management Services</t>
  </si>
  <si>
    <t>STERIS Instrument Management Services is a manufacturing firm that manufactures medical and surgical devices.</t>
  </si>
  <si>
    <t>steris-ims.com</t>
  </si>
  <si>
    <t>https://www.linkedin.com/company/sterisims</t>
  </si>
  <si>
    <t>info@imsteris.com</t>
  </si>
  <si>
    <t>1 800-783-9251</t>
  </si>
  <si>
    <t>Dan Carestio</t>
  </si>
  <si>
    <t>dan_carestio@steris.com</t>
  </si>
  <si>
    <t>https://www.linkedin.com/in/dan-carestio-aa176011/</t>
  </si>
  <si>
    <t>Medisprof</t>
  </si>
  <si>
    <t>Health Care, Health Diagnostics, Oncology</t>
  </si>
  <si>
    <t>Medisprof offers oncology services with diagnostics, personalized treatment, and care in Cluj-Napoca, Romania.</t>
  </si>
  <si>
    <t>medisprof.ro</t>
  </si>
  <si>
    <t>https://www.linkedin.com/company/medisprof</t>
  </si>
  <si>
    <t>secretariat@medisprof.ro</t>
  </si>
  <si>
    <t>1-364-431-240</t>
  </si>
  <si>
    <t>ING Bank</t>
  </si>
  <si>
    <t>Alexandra Bondor</t>
  </si>
  <si>
    <t>alexandrabondor@medisprof.ro</t>
  </si>
  <si>
    <t>https://www.linkedin.com/in/alexandra-bondor-a655a683/</t>
  </si>
  <si>
    <t>Baladin Farm Brewery</t>
  </si>
  <si>
    <t>Brewing, Food and Beverage</t>
  </si>
  <si>
    <t>Piedimonte Etneo, Sicilia, Italy</t>
  </si>
  <si>
    <t>Baladin Farm Brewery brews premium craft beers, considering potential meal combinations and striving for the ideal flavor and aroma balance.</t>
  </si>
  <si>
    <t>baladin.it</t>
  </si>
  <si>
    <t>https://www.linkedin.com/company/baladin</t>
  </si>
  <si>
    <t>Teo Musso</t>
  </si>
  <si>
    <t>https://www.linkedin.com/in/teo-musso-0635073a/</t>
  </si>
  <si>
    <t>Neighbor Serve</t>
  </si>
  <si>
    <t>E-Commerce, Online Portals, Service Industry</t>
  </si>
  <si>
    <t>Neighbor Serve platform connects with trusted, locally owned residential contractors for painting, plumbing, and other services.</t>
  </si>
  <si>
    <t>neighborserve.com</t>
  </si>
  <si>
    <t>https://www.linkedin.com/company/neighbor-serve/</t>
  </si>
  <si>
    <t>team@neighborserve.com</t>
  </si>
  <si>
    <t>1-317-714-7001</t>
  </si>
  <si>
    <t>Dan Hanrahan</t>
  </si>
  <si>
    <t>dan@neighborserve.com</t>
  </si>
  <si>
    <t>https://www.linkedin.com/in/danhanrahan/</t>
  </si>
  <si>
    <t>Heart of Florida United Way</t>
  </si>
  <si>
    <t>Charity, Non Profit, Social Assistance, Social Impact</t>
  </si>
  <si>
    <t>Heart of Florida United Way is a non-profit working to improve the health, education, and financial stability of people in Central Florida.</t>
  </si>
  <si>
    <t>hfuw.org</t>
  </si>
  <si>
    <t>https://www.linkedin.com/company/heart-of-florida-united-way/</t>
  </si>
  <si>
    <t>hfuwcontact@hfuw.org</t>
  </si>
  <si>
    <t>+1 407-835-0900</t>
  </si>
  <si>
    <t>Charter Communications, The Duke Energy Foundation</t>
  </si>
  <si>
    <t>Jeff Hayward</t>
  </si>
  <si>
    <t>jeff.hayward@hfuw.org</t>
  </si>
  <si>
    <t>https://www.linkedin.com/in/jeffhayward/</t>
  </si>
  <si>
    <t>B&amp;P Manufacturing</t>
  </si>
  <si>
    <t>Industrial Manufacturing, Manufacturing</t>
  </si>
  <si>
    <t>Cadillac, Michigan, United States</t>
  </si>
  <si>
    <t>B&amp;P Manufacturing produces the design, development and production of primarily aluminum fabricated products.</t>
  </si>
  <si>
    <t>bpmfg.com</t>
  </si>
  <si>
    <t>https://www.linkedin.com/company/b&amp;p-manufacturing/</t>
  </si>
  <si>
    <t>800-334-7141</t>
  </si>
  <si>
    <t>https://www.linkedin.com/in/jeff-olson-6905a750/</t>
  </si>
  <si>
    <t>GR8 Outdoors</t>
  </si>
  <si>
    <t>Consumer Goods, Manufacturing, Retail, Sporting Goods, Sports</t>
  </si>
  <si>
    <t>Bainbridge Island, Washington, United States</t>
  </si>
  <si>
    <t>GR8 Outdoors is an independent retailers that manufactures Sporting Goods and Outdoor Gear.</t>
  </si>
  <si>
    <t>gr8outdoors.com</t>
  </si>
  <si>
    <t>https://www.linkedin.com/company/gr8outdoors/</t>
  </si>
  <si>
    <t>+1 2065655517</t>
  </si>
  <si>
    <t>Brent Beery</t>
  </si>
  <si>
    <t>brent@gr8outdoors.com</t>
  </si>
  <si>
    <t>https://www.linkedin.com/in/brentbeery/</t>
  </si>
  <si>
    <t>City of Gloucester</t>
  </si>
  <si>
    <t>Communities, Government, Social</t>
  </si>
  <si>
    <t>Gloucester, Virginia, United States</t>
  </si>
  <si>
    <t>City of Gloucester is a government administration organization that provides community, social, and economic services for citizens.</t>
  </si>
  <si>
    <t>gloucester-ma.gov</t>
  </si>
  <si>
    <t>https://www.linkedin.com/company/city-of-gloucester/</t>
  </si>
  <si>
    <t>+1 978-281-9700</t>
  </si>
  <si>
    <t>Greg Verga</t>
  </si>
  <si>
    <t>gverga@gloucester-ma.gov</t>
  </si>
  <si>
    <t>https://www.linkedin.com/in/greg-verga-671aa019/</t>
  </si>
  <si>
    <t>Yisheng Microna</t>
  </si>
  <si>
    <t>Yisheng Microna is an ultrasonic transducer designer and developer, focusing on minimally invasive interventional ultrasonography catheters.</t>
  </si>
  <si>
    <t>innosonics.com</t>
  </si>
  <si>
    <t>sales@innosonics.com</t>
  </si>
  <si>
    <t>0510-81025969</t>
  </si>
  <si>
    <t>Primo Conciergerie</t>
  </si>
  <si>
    <t>Financial Services, Property Management</t>
  </si>
  <si>
    <t>Nevers, Bourgogne, France</t>
  </si>
  <si>
    <t>Primo Conciergerie offers expertise in property management, transforming investment into a secure income source.</t>
  </si>
  <si>
    <t>primoconciergerie.fr</t>
  </si>
  <si>
    <t>https://www.linkedin.com/company/primo-conciergerie</t>
  </si>
  <si>
    <t>07 63 51 78 38</t>
  </si>
  <si>
    <t>Mathieu Morel</t>
  </si>
  <si>
    <t>mathieu.morel@primoconciergerie.fr</t>
  </si>
  <si>
    <t>https://www.linkedin.com/in/mathieu-morel-89a238140/</t>
  </si>
  <si>
    <t>Printed Farms</t>
  </si>
  <si>
    <t>3D Printing, Construction, Smart Building</t>
  </si>
  <si>
    <t>Wellington, Illinois, United States</t>
  </si>
  <si>
    <t>Printed Farms offers 3D printing services for building construction.</t>
  </si>
  <si>
    <t>printedfarms.com</t>
  </si>
  <si>
    <t>https://www.linkedin.com/company/printedfarms/</t>
  </si>
  <si>
    <t>info@printedfarms.com</t>
  </si>
  <si>
    <t>+1 561 339-0064</t>
  </si>
  <si>
    <t>Jim Ritter</t>
  </si>
  <si>
    <t>jim@printedfarms.com</t>
  </si>
  <si>
    <t>https://pitchbook.com/profiles/company/496103-23#team</t>
  </si>
  <si>
    <t>Edscha</t>
  </si>
  <si>
    <t>Remscheid, Nordrhein-Westfalen, Germany</t>
  </si>
  <si>
    <t>Edscha is a manufacturer of door hinges, convertible roof systems and driver controls for the automotive industry.</t>
  </si>
  <si>
    <t>edscha.com</t>
  </si>
  <si>
    <t>https://www.linkedin.com/company/edscha/about/</t>
  </si>
  <si>
    <t>info@edscha.com</t>
  </si>
  <si>
    <t>+49 2191.363-0</t>
  </si>
  <si>
    <t>César Pontvianne</t>
  </si>
  <si>
    <t>cpontvianne@edscha.com</t>
  </si>
  <si>
    <t>https://www.linkedin.com/in/c%C3%A9sar-pontvianne-a8b83311/</t>
  </si>
  <si>
    <t>Con-Fab California</t>
  </si>
  <si>
    <t>Construction, Manufacturing, Service Industry</t>
  </si>
  <si>
    <t>Lathrop, California, United States</t>
  </si>
  <si>
    <t>Con-Fab California is a manufacturer of structural precast and prestressed concrete.</t>
  </si>
  <si>
    <t>confabca.com</t>
  </si>
  <si>
    <t>https://www.linkedin.com/company/con-fab-llc</t>
  </si>
  <si>
    <t>info@confabca.com</t>
  </si>
  <si>
    <t>(209) 249-4700</t>
  </si>
  <si>
    <t>Phil French</t>
  </si>
  <si>
    <t>https://confabca.com/leadership-team/</t>
  </si>
  <si>
    <t>Walker River Resources</t>
  </si>
  <si>
    <t>A junior mining company focused on advancing high-grade, low cost mining opportunities into production.</t>
  </si>
  <si>
    <t>wrrgold.com</t>
  </si>
  <si>
    <t>info@wrrgold.com</t>
  </si>
  <si>
    <t>819 874-0030</t>
  </si>
  <si>
    <t>Michael David</t>
  </si>
  <si>
    <t>https://wrrgold.com/leadership/</t>
  </si>
  <si>
    <t>Voyager Mack</t>
  </si>
  <si>
    <t>Voyager Mack is a company.</t>
  </si>
  <si>
    <t>1-6468318794</t>
  </si>
  <si>
    <t>Icon Solutions</t>
  </si>
  <si>
    <t>Banking, Consulting, Financial Services, FinTech, Information Technology, Legal, Software</t>
  </si>
  <si>
    <t>Wimbledon, Merton, United Kingdom</t>
  </si>
  <si>
    <t>An independent IT payment consultancy and specialist technology provider serving financial institutions across the globe.</t>
  </si>
  <si>
    <t>iconsolutions.com</t>
  </si>
  <si>
    <t>https://www.linkedin.com/company/icon-solutions-uk-ltd/?trk=hb_tab_compy_id_549225</t>
  </si>
  <si>
    <t>katie.dixon@iconsolutions.com</t>
  </si>
  <si>
    <t>+44 20 7147 9955</t>
  </si>
  <si>
    <t>NatWest Group, Citi, JP Morgan</t>
  </si>
  <si>
    <t>Darren Capehorn</t>
  </si>
  <si>
    <t>darren.capehorn@iconsolutions.com</t>
  </si>
  <si>
    <t>https://pitchbook.com/profiles/company/433669-69#team</t>
  </si>
  <si>
    <t>Llusern Scientific</t>
  </si>
  <si>
    <t>Health Diagnostics, Manufacturing, Medical, Medical Device</t>
  </si>
  <si>
    <t>Cardiff, New South Wales, Australia</t>
  </si>
  <si>
    <t>Llusern Scientific specialises in rapid and affordable point-of-care molecular diagnostics developed to detect infections.</t>
  </si>
  <si>
    <t>llusern.co.uk</t>
  </si>
  <si>
    <t>https://www.linkedin.com/company/llusern-scientific?originalSubdomain=ukq</t>
  </si>
  <si>
    <t>info@llusern.co.uk</t>
  </si>
  <si>
    <t>Emma Hayhurst</t>
  </si>
  <si>
    <t>emma@llusern.co.uk</t>
  </si>
  <si>
    <t>https://www.linkedin.com/in/emma-hayhurst-80a046164/</t>
  </si>
  <si>
    <t>Horizon Treatment Services</t>
  </si>
  <si>
    <t>Horizon assistance provides adults and adolescents with alcohol, drug, and mental health assistance.</t>
  </si>
  <si>
    <t>horizonservices.org</t>
  </si>
  <si>
    <t>https://www.linkedin.com/company/horizon-treatment-services</t>
  </si>
  <si>
    <t>contact@hsimail.org</t>
  </si>
  <si>
    <t>510-582-2100</t>
  </si>
  <si>
    <t>Department of Health Care Services, The Center at Sierra Health Foundation</t>
  </si>
  <si>
    <t>Jaime Campos</t>
  </si>
  <si>
    <t>jaime.campos@hsimail.org</t>
  </si>
  <si>
    <t>https://www.linkedin.com/in/jaime-campos-606464a0/</t>
  </si>
  <si>
    <t>Our Minds Matter</t>
  </si>
  <si>
    <t>Education, Non Profit, Social, Wellness</t>
  </si>
  <si>
    <t>Our Minds Matter is a non-profit organization that provides mental health education, resources, and support.</t>
  </si>
  <si>
    <t>ourmindsmatter.org</t>
  </si>
  <si>
    <t>https://www.linkedin.com/company/josh-anderson-foundation/</t>
  </si>
  <si>
    <t>program@ourmindsmatter.org</t>
  </si>
  <si>
    <t>lauren@ourmindsmatter.org</t>
  </si>
  <si>
    <t>https://ourmindsmatter.org/the-team/</t>
  </si>
  <si>
    <t>EV-PETROL</t>
  </si>
  <si>
    <t>EV-PETROL is a company.</t>
  </si>
  <si>
    <t>1 949-235-0552</t>
  </si>
  <si>
    <t>Forza Lithium Corp</t>
  </si>
  <si>
    <t>Clean Energy, Mining</t>
  </si>
  <si>
    <t>Canadian, Texas, United States</t>
  </si>
  <si>
    <t>Forza Lithium helps the worldwide sustainable energy revolution by developing significant natural resource opportunities in Canada.</t>
  </si>
  <si>
    <t>forzalithium.com</t>
  </si>
  <si>
    <t>https://www.linkedin.com/company/forzalithium</t>
  </si>
  <si>
    <t>info@forzalithium.com</t>
  </si>
  <si>
    <t>+1.604.290.6152</t>
  </si>
  <si>
    <t>Robert Coltura</t>
  </si>
  <si>
    <t>https://www.crunchbase.com/person/robert-coltura</t>
  </si>
  <si>
    <t>Ottobock</t>
  </si>
  <si>
    <t>Duderstadt, Niedersachsen, Germany</t>
  </si>
  <si>
    <t>Ottobock is a prosthetic and orthotic medical devices, serving people with mobility challenges around the world.</t>
  </si>
  <si>
    <t>ottobock.com</t>
  </si>
  <si>
    <t>healthcare@ottobock.de</t>
  </si>
  <si>
    <t>(495)527-8480</t>
  </si>
  <si>
    <t>EQT, European Investment Bank</t>
  </si>
  <si>
    <t>Oliver Jakobi</t>
  </si>
  <si>
    <t>oliver.jakobi@ottobock.de</t>
  </si>
  <si>
    <t>https://www.linkedin.com/in/oliver-jakobi-4099296/</t>
  </si>
  <si>
    <t>BuildrFi</t>
  </si>
  <si>
    <t>Construction, SaaS</t>
  </si>
  <si>
    <t>Construction finances made simple</t>
  </si>
  <si>
    <t>buildrfi.com</t>
  </si>
  <si>
    <t>https://www.linkedin.com/company/buildrfi/</t>
  </si>
  <si>
    <t>isabel@buildrfi.com</t>
  </si>
  <si>
    <t>Isabel Rodriguez</t>
  </si>
  <si>
    <t>https://www.linkedin.com/in/isarc/</t>
  </si>
  <si>
    <t>Give Us The Floor</t>
  </si>
  <si>
    <t>Association, Health Care, Non Profit, Personal Health</t>
  </si>
  <si>
    <t>Give Us The Floor is a non-profit organization that provides mental health care, sexual orientation, stigma, and loneliness services.</t>
  </si>
  <si>
    <t>giveusthefloor.org</t>
  </si>
  <si>
    <t>https://www.linkedin.com/company/give-us-the-floor</t>
  </si>
  <si>
    <t>info@giveusthefloor.org</t>
  </si>
  <si>
    <t>Valerie Grison-Alsop</t>
  </si>
  <si>
    <t>valerie@giveusthefloor.org</t>
  </si>
  <si>
    <t>https://www.linkedin.com/in/valerie-grison-alsop-07572b26/</t>
  </si>
  <si>
    <t>Bo Bo Poultry Market</t>
  </si>
  <si>
    <t>Bo Bo Poultry Market is a family-owned business that provides beverages.</t>
  </si>
  <si>
    <t>bobochicken.com</t>
  </si>
  <si>
    <t>Richard Lee</t>
  </si>
  <si>
    <t>https://www.dnb.com/business-directory/company-profiles.bo_bo_poultry_market_inc.7448d27447835a22da341b8a401493db.html</t>
  </si>
  <si>
    <t>Hope RISING Clinic</t>
  </si>
  <si>
    <t>Child Care</t>
  </si>
  <si>
    <t>Hope RISING Clinic assists couples and children who have been exposed to substances during pregnancy.</t>
  </si>
  <si>
    <t>hoperisingclinic.org</t>
  </si>
  <si>
    <t>https://www.linkedin.com/company/hope-rising-clinic/</t>
  </si>
  <si>
    <t>info@hoperisingclinic.org</t>
  </si>
  <si>
    <t>425-219-4788</t>
  </si>
  <si>
    <t>Ballmer Group</t>
  </si>
  <si>
    <t>Mary Kirchoff</t>
  </si>
  <si>
    <t>mary.k@hoperisingclinic.org</t>
  </si>
  <si>
    <t>https://hoperisingclinic.org/2023-letter-from-the-ed/</t>
  </si>
  <si>
    <t>Industrial Heater</t>
  </si>
  <si>
    <t>Manufacturing, Plastics and Rubber Manufacturing, Sales, Service Industry</t>
  </si>
  <si>
    <t>Cheshire, Connecticut, United States</t>
  </si>
  <si>
    <t>Industrial Heater Corporation manufactures a wide variety of heaters for industrial processing.</t>
  </si>
  <si>
    <t>industrialheater.com</t>
  </si>
  <si>
    <t>https://www.linkedin.com/company/industrial-heater</t>
  </si>
  <si>
    <t>sales@industrialheater.com</t>
  </si>
  <si>
    <t>+1 203 250 0500</t>
  </si>
  <si>
    <t>Tom Mcgwire</t>
  </si>
  <si>
    <t>tom@industrialheater.com</t>
  </si>
  <si>
    <t>https://www.linkedin.com/in/tom-mcgwire-16958518/</t>
  </si>
  <si>
    <t>Spencer Middle</t>
  </si>
  <si>
    <t>Education, Training</t>
  </si>
  <si>
    <t>Spencer Middle promotes identity and connections to place and people, giving pupils a strong feeling of belonging and purpose.</t>
  </si>
  <si>
    <t>spencer.web.sd62.bc.ca</t>
  </si>
  <si>
    <t>https://www.linkedin.com/company/spencer-middle-school</t>
  </si>
  <si>
    <t>Infrastructure Canada</t>
  </si>
  <si>
    <t>Sara Cain</t>
  </si>
  <si>
    <t>https://spencer.web.sd62.bc.ca/parents/parent-advisory-council/</t>
  </si>
  <si>
    <t>Maine Equal Justice</t>
  </si>
  <si>
    <t>Civil Engineering, Legal</t>
  </si>
  <si>
    <t>Augusta, Maine, United States</t>
  </si>
  <si>
    <t>Maine Equal Justice is a civil legal aid and economic justice organization increasing economic security, opportunity, and equity for people.</t>
  </si>
  <si>
    <t>maineequaljustice.org</t>
  </si>
  <si>
    <t>https://www.linkedin.com/company/maine-equal-justice-partners/</t>
  </si>
  <si>
    <t>(207) 626-7058</t>
  </si>
  <si>
    <t>Point32Health Foundation, Share Our Strength</t>
  </si>
  <si>
    <t>Lauren Wille</t>
  </si>
  <si>
    <t>https://maineequaljustice.org/about-us/board/</t>
  </si>
  <si>
    <t>Technifab GC</t>
  </si>
  <si>
    <t>Trois-rivières, Quebec, Canada</t>
  </si>
  <si>
    <t>Technifab GC is a metal fabricator that specializes in manufacturing of anchors for pillars, and bridges and threading on reinforcing steel.</t>
  </si>
  <si>
    <t>technifabgc.com</t>
  </si>
  <si>
    <t>https://www.linkedin.com/company/technifab-gc-inc</t>
  </si>
  <si>
    <t>Guy Side</t>
  </si>
  <si>
    <t>https://www.linkedin.com/in/guy-c%C3%B4t%C3%A9-700316194/</t>
  </si>
  <si>
    <t>Raymath</t>
  </si>
  <si>
    <t>Industrial Engineering, Manufacturing, Precious Metals, Product Design</t>
  </si>
  <si>
    <t>Raymath provides one stop shop for a wide range of fabricated and welded parts.</t>
  </si>
  <si>
    <t>raymath.com</t>
  </si>
  <si>
    <t>https://www.linkedin.com/company/raymath-company/</t>
  </si>
  <si>
    <t>+1 937 335 1860</t>
  </si>
  <si>
    <t>Greg Lefevre</t>
  </si>
  <si>
    <t>glefevre@raymath.com</t>
  </si>
  <si>
    <t>https://www.linkedin.com/in/greg-lefevre-3017006/</t>
  </si>
  <si>
    <t>Amal Alliance</t>
  </si>
  <si>
    <t>Charity, Child Care, Health Care, Non Profit</t>
  </si>
  <si>
    <t>Amal Alliance provides psychosocial support, social emotional learning, and peacebuilding services.</t>
  </si>
  <si>
    <t>amalalliance.org</t>
  </si>
  <si>
    <t>https://www.linkedin.com/company/the-amal-alliance-inc./</t>
  </si>
  <si>
    <t>info@amalalliance.org</t>
  </si>
  <si>
    <t>+1 646 535 4563</t>
  </si>
  <si>
    <t>Danielle De La Fuente</t>
  </si>
  <si>
    <t>danielle@amalalliance.org</t>
  </si>
  <si>
    <t>https://www.linkedin.com/in/danielle-de-la-fuente-9049365/</t>
  </si>
  <si>
    <t>City of Le Sueur</t>
  </si>
  <si>
    <t>Le Sueur, Minnesota, United States</t>
  </si>
  <si>
    <t>City of Le Sueur provides recreation community services.</t>
  </si>
  <si>
    <t>cityoflesueur.com</t>
  </si>
  <si>
    <t>https://www.linkedin.com/company/le-sueur-mn/</t>
  </si>
  <si>
    <t>Stacy Lawrence</t>
  </si>
  <si>
    <t>https://www.linkedin.com/in/stacy-lawrence/</t>
  </si>
  <si>
    <t>Paillor</t>
  </si>
  <si>
    <t>Paillor is an enterprise copilot that automates work with generative AI trained on the world's most advanced LLM.</t>
  </si>
  <si>
    <t>paillor.com</t>
  </si>
  <si>
    <t>https://www.linkedin.com/company/paillor/</t>
  </si>
  <si>
    <t>info@paillor.com</t>
  </si>
  <si>
    <t>Dogan Akbulut</t>
  </si>
  <si>
    <t>dogan@paillor.com</t>
  </si>
  <si>
    <t>https://linkedin.com//in/doganakbulut</t>
  </si>
  <si>
    <t>Martin Tennessee</t>
  </si>
  <si>
    <t>Martin Tennessee is a company.</t>
  </si>
  <si>
    <t>1 7134127599</t>
  </si>
  <si>
    <t>R3D Resources</t>
  </si>
  <si>
    <t>Mineral, Mining, Mining Technology</t>
  </si>
  <si>
    <t>Mcmahon, New South Wales, Australia</t>
  </si>
  <si>
    <t>R3D Resources is an investor relations company that offers digital distributions.</t>
  </si>
  <si>
    <t>r3d.com.au</t>
  </si>
  <si>
    <t>https://www.linkedin.com/company/r3d-global</t>
  </si>
  <si>
    <t>+61 2 9392 8032</t>
  </si>
  <si>
    <t>Florence Fang</t>
  </si>
  <si>
    <t>florence@r3d.com.au</t>
  </si>
  <si>
    <t>https://rocketreach.co/florence-fang-email_70404865</t>
  </si>
  <si>
    <t>downyourway</t>
  </si>
  <si>
    <t>social network for the ambiverts</t>
  </si>
  <si>
    <t>downyourway.app</t>
  </si>
  <si>
    <t>https://www.linkedin.com/company/downyourway/</t>
  </si>
  <si>
    <t>team@downyourway.app</t>
  </si>
  <si>
    <t>Highrock Resources</t>
  </si>
  <si>
    <t>Highrock Resources is a resource company focused on acquiring and advancing mineral projects.</t>
  </si>
  <si>
    <t>highrockresources.ltd</t>
  </si>
  <si>
    <t>https://www.linkedin.com/company/highrock-resources-ltd/about/</t>
  </si>
  <si>
    <t>Derrick Dao</t>
  </si>
  <si>
    <t>derrick@highrockresources.ltd</t>
  </si>
  <si>
    <t>https://www.linkedin.com/in/derrickdao/</t>
  </si>
  <si>
    <t>Once Upon A Coconut</t>
  </si>
  <si>
    <t>Food and Beverage, Manufacturing, Organic Food</t>
  </si>
  <si>
    <t>Once Upon A Coconut is a packaged coconut water provider company.</t>
  </si>
  <si>
    <t>onceuponacoconut.com</t>
  </si>
  <si>
    <t>https://www.linkedin.com/company/onceuponacoconut</t>
  </si>
  <si>
    <t>hi@onceuponacoconut.com</t>
  </si>
  <si>
    <t>Oliver Marmol</t>
  </si>
  <si>
    <t>Alan Vladusic</t>
  </si>
  <si>
    <t>alan@onceuponacoconut.com</t>
  </si>
  <si>
    <t>https://www.linkedin.com/in/alan78/</t>
  </si>
  <si>
    <t>Ricaurte Precision</t>
  </si>
  <si>
    <t>Industrial Engineering, Machinery Manufacturing, Manufacturing</t>
  </si>
  <si>
    <t>Ricaurte Precision is a manufacturer of precision-machined metal and plastic parts using CNC technology.</t>
  </si>
  <si>
    <t>ricaurteprecision.com</t>
  </si>
  <si>
    <t>https://www.linkedin.com/company/ricaurte-precision-inc./</t>
  </si>
  <si>
    <t>cnc@ricaurteprecision.com</t>
  </si>
  <si>
    <t>+1 714 667 0632</t>
  </si>
  <si>
    <t>Hernan Ricaurte</t>
  </si>
  <si>
    <t>hernan@ricaurteprecision.com</t>
  </si>
  <si>
    <t>https://www.linkedin.com/in/hernan-ricaurte-rpi/</t>
  </si>
  <si>
    <t>Salvage Trading</t>
  </si>
  <si>
    <t>Fashion, Wholesale</t>
  </si>
  <si>
    <t>Salvage Trading is a provider of fiber, used clothing, and wholesale industries.</t>
  </si>
  <si>
    <t>salvagetrading.com</t>
  </si>
  <si>
    <t>info@salvagetrading.com</t>
  </si>
  <si>
    <t>Tushar Mehra</t>
  </si>
  <si>
    <t>https://www.linkedin.com/in/tushar-mehra-56a34455/?original_referer=https%3A%2F%2Fwww%2Egoogle%2Ecom%2F&amp;originalSubdomain=in</t>
  </si>
  <si>
    <t>Southgate Middle School</t>
  </si>
  <si>
    <t>South Gate, California, United States</t>
  </si>
  <si>
    <t>Southgate Middle School is committed to teaching children responsibility, respect, and citizenship.</t>
  </si>
  <si>
    <t>southgatems.lausd.org</t>
  </si>
  <si>
    <t>(323) 568-4000</t>
  </si>
  <si>
    <t>Derrick Chau</t>
  </si>
  <si>
    <t>derrick@southgatems.lausd.org</t>
  </si>
  <si>
    <t>https://www.lausd.org/site/handlers/filedownload.ashx?moduleinstanceid=61139&amp;dataid=138801&amp;FileName=South%20Gate%20Middle%20School%20Brochure%20SY%202024-25%20Official.pdf</t>
  </si>
  <si>
    <t>CQL</t>
  </si>
  <si>
    <t>Computer, E-Commerce, Information Technology, Software</t>
  </si>
  <si>
    <t>For 25 years as a full-service digital commerce agency, we’ve built innovative commerce experiences for top retailers and manufacturers.</t>
  </si>
  <si>
    <t>cqlcorp.com</t>
  </si>
  <si>
    <t>https://in.linkedin.com/company/cql</t>
  </si>
  <si>
    <t>info@cqlcorp.com</t>
  </si>
  <si>
    <t>616 365 1000</t>
  </si>
  <si>
    <t>Superstep Capital</t>
  </si>
  <si>
    <t>David Barr</t>
  </si>
  <si>
    <t>david.barr@cqlcorp.com</t>
  </si>
  <si>
    <t>https://www.linkedin.com/in/davidmbarr/</t>
  </si>
  <si>
    <t>DrGuido</t>
  </si>
  <si>
    <t>Artificial Intelligence (AI), Generative AI, Health Care, Health Diagnostics, Personal Health, Web Apps</t>
  </si>
  <si>
    <t>DrGuido.ai is an innovative HealthTech startup at the forefront of integrating artificial intelligence into the healthcare domain.</t>
  </si>
  <si>
    <t>drguido.ai</t>
  </si>
  <si>
    <t>gabriele@drguido.ai</t>
  </si>
  <si>
    <t>Gabriele Taviani</t>
  </si>
  <si>
    <t>https://drguido.ai/en/drguido-aidoctor-startup-press-releases.html?view=article&amp;id=11&amp;catid=10</t>
  </si>
  <si>
    <t>Condo Group</t>
  </si>
  <si>
    <t>Artificial Intelligence (AI), Real Estate, Residential</t>
  </si>
  <si>
    <t>Condo Group offers real estate investments based on artificial intelligence.</t>
  </si>
  <si>
    <t>condogroup.de</t>
  </si>
  <si>
    <t>https://www.linkedin.com/company/condo-group-gmbh</t>
  </si>
  <si>
    <t>contact@condogroup.de</t>
  </si>
  <si>
    <t>+49 40 325 078 70</t>
  </si>
  <si>
    <t>Lennart Boerner</t>
  </si>
  <si>
    <t>boerner@condogroup.de</t>
  </si>
  <si>
    <t>https://pitchbook.com/profiles/company/472468-24#team</t>
  </si>
  <si>
    <t>PuppyGraph</t>
  </si>
  <si>
    <t>Analytics, Software</t>
  </si>
  <si>
    <t>PuppyGraph operates as a graph engine that enables users to query data stores.</t>
  </si>
  <si>
    <t>puppygraph.com</t>
  </si>
  <si>
    <t>https://www.linkedin.com/company/puppygraph/about/</t>
  </si>
  <si>
    <t>Weimo Liu</t>
  </si>
  <si>
    <t>weimo@puppygraph.com</t>
  </si>
  <si>
    <t>https://www.linkedin.com/in/weimoliu/</t>
  </si>
  <si>
    <t>Plenums Plus</t>
  </si>
  <si>
    <t>Commercial, Construction, Industrial, Manufacturing</t>
  </si>
  <si>
    <t>Chula Vista, California, United States</t>
  </si>
  <si>
    <t>Plenums Plus specializes in fabricating rectangular, round, and flat oval duct &amp; fittings in a variety of materials.</t>
  </si>
  <si>
    <t>plenumsplus.com</t>
  </si>
  <si>
    <t>https://www.linkedin.com/company/plenums-plus/</t>
  </si>
  <si>
    <t>info@plenumsplus.com</t>
  </si>
  <si>
    <t>+1 619-422-5515</t>
  </si>
  <si>
    <t>Steve Copp</t>
  </si>
  <si>
    <t>steve@plenumsplus.com</t>
  </si>
  <si>
    <t>https://www.linkedin.com/in/steve-copp-9b556240/</t>
  </si>
  <si>
    <t>Upstream</t>
  </si>
  <si>
    <t>Education, Mental Health</t>
  </si>
  <si>
    <t>Upstream Bite-Sized Resources for the Welfare of Students.</t>
  </si>
  <si>
    <t>upstreamedu.org</t>
  </si>
  <si>
    <t>https://www.linkedin.com/company/upstream-edu/</t>
  </si>
  <si>
    <t>tessa@upstreamedu.org</t>
  </si>
  <si>
    <t>Tessa Zimmerman</t>
  </si>
  <si>
    <t>https://www.linkedin.com/in/tessazimmerman/</t>
  </si>
  <si>
    <t>Trevor AI</t>
  </si>
  <si>
    <t>Artificial Intelligence (AI), Machine Learning, Productivity Tools, Software</t>
  </si>
  <si>
    <t>Harness the power of AI Task Planning with Trevor AI</t>
  </si>
  <si>
    <t>trevorai.com</t>
  </si>
  <si>
    <t>https://www.linkedin.com/company/trevor-labs-ltd-</t>
  </si>
  <si>
    <t>george@trevorlabs.com</t>
  </si>
  <si>
    <t>George Petrov</t>
  </si>
  <si>
    <t>https://www.linkedin.com/in/george-petrov-bg/?original_referer=https%3A%2F%2Fwww%2Egoogle%2Ecom%2F&amp;originalSubdomain=bg</t>
  </si>
  <si>
    <t>City of Haines City</t>
  </si>
  <si>
    <t>Government, Home Services, Non Profit</t>
  </si>
  <si>
    <t>City of Haines City is a provider of public services and administration.</t>
  </si>
  <si>
    <t>hainescity.com</t>
  </si>
  <si>
    <t>https://www.linkedin.com/company/city-of-haines-city</t>
  </si>
  <si>
    <t>Duke Energy Corporation</t>
  </si>
  <si>
    <t>Ross Brian</t>
  </si>
  <si>
    <t>bross@hainescity.com</t>
  </si>
  <si>
    <t>https://hainescity.com/directory.aspx?did=24</t>
  </si>
  <si>
    <t>GridGear Solutions</t>
  </si>
  <si>
    <t>GridGear Solutions is manufactures energy management hardware and software for the power grid, specializing in electrical smart meters.</t>
  </si>
  <si>
    <t>gridgear.ca</t>
  </si>
  <si>
    <t>info@gridgear.ca</t>
  </si>
  <si>
    <t>1 (888) 512-1392</t>
  </si>
  <si>
    <t>Pacific Economic Development Canada</t>
  </si>
  <si>
    <t>Ilya Radetski</t>
  </si>
  <si>
    <t>ilya@gridgear.ca</t>
  </si>
  <si>
    <t>https://www.gridgear.ca/about-us/</t>
  </si>
  <si>
    <t>Center for Child and Adolescent Mental Health</t>
  </si>
  <si>
    <t>Child Care, Children, Health Care, Mental Health, Teenagers, Young Adults</t>
  </si>
  <si>
    <t>Center for Child and Adolescent Mental Health cares for Children,Teens and Young Adults.</t>
  </si>
  <si>
    <t>ccamh.org</t>
  </si>
  <si>
    <t>https://www.linkedin.com/company/center-for-child-and-adolescent-mentalhealth/</t>
  </si>
  <si>
    <t>info@ccamh.org</t>
  </si>
  <si>
    <t>(805) 996-0535</t>
  </si>
  <si>
    <t>Lori Butterworth</t>
  </si>
  <si>
    <t>lori@ccamh.org</t>
  </si>
  <si>
    <t>https://www.linkedin.com/in/lbutterworth/</t>
  </si>
  <si>
    <t>Doncaster Elementary</t>
  </si>
  <si>
    <t>Education, Primary Education</t>
  </si>
  <si>
    <t>Doncaster Elementary is an elementary school that offers education to students from kindergarten to grade 5.</t>
  </si>
  <si>
    <t>doncaster.sd61.bc.ca</t>
  </si>
  <si>
    <t>doncaster@sd61.bc.ca</t>
  </si>
  <si>
    <t>250 595 3611</t>
  </si>
  <si>
    <t>Ingrid Fawcett</t>
  </si>
  <si>
    <t>ifawcett@sd61.bc.ca</t>
  </si>
  <si>
    <t>https://doncaster.sd61.bc.ca/staff-info/staff-directory/</t>
  </si>
  <si>
    <t>PowerGEM</t>
  </si>
  <si>
    <t>Consulting, Software, Training</t>
  </si>
  <si>
    <t>Clifton Park, New York, United States</t>
  </si>
  <si>
    <t>PowerGEM provides research and software on the economic &amp; technical consequences of transmission congestion in competitive power markets.</t>
  </si>
  <si>
    <t>power-gem.com</t>
  </si>
  <si>
    <t>https://www.linkedin.com/company/powergem-llc/</t>
  </si>
  <si>
    <t>info@power-gem.com</t>
  </si>
  <si>
    <t>518.393.8100</t>
  </si>
  <si>
    <t>TA Associates</t>
  </si>
  <si>
    <t>Joseph Dematteo</t>
  </si>
  <si>
    <t>jdematteo@power-gem.com</t>
  </si>
  <si>
    <t>https://www.linkedin.com/in/joseph-dematteo-b2292117/</t>
  </si>
  <si>
    <t>Granularity</t>
  </si>
  <si>
    <t>Consumer Research, Enterprise Resource Planning (ERP), Information Technology, Retail Technology, Software, Supply Chain Management</t>
  </si>
  <si>
    <t>Predictive AI for Market Trends</t>
  </si>
  <si>
    <t>granularity.ca</t>
  </si>
  <si>
    <t>https://ca.linkedin.com/company/granularityltd</t>
  </si>
  <si>
    <t>contact@granularity.ca</t>
  </si>
  <si>
    <t>Tali Remennik</t>
  </si>
  <si>
    <t>tali.remennik@granularity.ca</t>
  </si>
  <si>
    <t>https://www.linkedin.com/in/taliremennik/</t>
  </si>
  <si>
    <t>Gateway Aluminum</t>
  </si>
  <si>
    <t>Home Improvement, Outdoors</t>
  </si>
  <si>
    <t>Gateway Aluminum specializes in frameless balustrades, aluminum balustrades, aluminum doors, stack doors, and shopfronts.</t>
  </si>
  <si>
    <t>gatewayaluminum.com</t>
  </si>
  <si>
    <t>+27 83 672 1495</t>
  </si>
  <si>
    <t>PATCH EDWARD</t>
  </si>
  <si>
    <t>PATCH EDWARD is a restaurant.</t>
  </si>
  <si>
    <t>1 (415) 865-9523</t>
  </si>
  <si>
    <t>Highland Park Elementary</t>
  </si>
  <si>
    <t>Pitt Meadows, British Columbia, Canada</t>
  </si>
  <si>
    <t>Highland Park Elementary provides every child every chance to reach their full potential every day.</t>
  </si>
  <si>
    <t>elementary.sd42.ca</t>
  </si>
  <si>
    <t>Laura Johnson</t>
  </si>
  <si>
    <t>https://elementary.sd42.ca/whonnock/pac/#:~:text=President%20%E2%80%93%20Laura%20Johnson</t>
  </si>
  <si>
    <t>Otsuka Chemical America</t>
  </si>
  <si>
    <t>Griffin, Georgia, United States</t>
  </si>
  <si>
    <t>Otsuka Chemical America is a pioneering perspective and a commitment to environmental protection.</t>
  </si>
  <si>
    <t>otsukachemical.com</t>
  </si>
  <si>
    <t>https://www.linkedin.com/company/otsuka-chemical-america-inc</t>
  </si>
  <si>
    <t>Shogo Kamada</t>
  </si>
  <si>
    <t>shogo.kamada@otsukachemical.com</t>
  </si>
  <si>
    <t>https://www.otsukachemicalamerica.com/contact/</t>
  </si>
  <si>
    <t>MISA Specialty Processing</t>
  </si>
  <si>
    <t>Canton, Michigan, United States</t>
  </si>
  <si>
    <t>MISA Specialty Processing provides quality products and environmental compliance by supplying defect-free products on time.</t>
  </si>
  <si>
    <t>misasp.com</t>
  </si>
  <si>
    <t>https://www.linkedin.com/company/worthington-specialty-processing</t>
  </si>
  <si>
    <t>Jim Mortensen</t>
  </si>
  <si>
    <t>https://www.thefabricator-digital.com/thefabricator/202401/MobilePagedArticle.action?articleId=1946922#articleId1946922</t>
  </si>
  <si>
    <t>Pinellas County Urban League</t>
  </si>
  <si>
    <t>Education, Humanitarian, Non Profit, Social Assistance, Training</t>
  </si>
  <si>
    <t>Pinellas County Urban League is a nonprofit organization that strengthens communities via housing, education, and other resources.</t>
  </si>
  <si>
    <t>pcul.org</t>
  </si>
  <si>
    <t>https://www.linkedin.com/company/pinellas-county-urban-league</t>
  </si>
  <si>
    <t>info@pcul.org</t>
  </si>
  <si>
    <t>+1 727-327-2081</t>
  </si>
  <si>
    <t>Nikki Gaskin-Capehart</t>
  </si>
  <si>
    <t>ncapehart@pcul.org</t>
  </si>
  <si>
    <t>https://www.linkedin.com/in/nikki-gaskin-capehart-b02656103/</t>
  </si>
  <si>
    <t>SGBI INC</t>
  </si>
  <si>
    <t>Industrial Automation, Robotics, Test and Measurement</t>
  </si>
  <si>
    <t>Consumer, Industrial &amp; Academic research robots</t>
  </si>
  <si>
    <t>sgbi.us</t>
  </si>
  <si>
    <t>https://www.linkedin.com/company/sastra-robotics-india-pvt-ltd</t>
  </si>
  <si>
    <t>contact@sgbi.us</t>
  </si>
  <si>
    <t>Aronin Ponnappan</t>
  </si>
  <si>
    <t>aronin@sgbi.us</t>
  </si>
  <si>
    <t>https://www.linkedin.com/in/aronin-ponnappan-36972a31/</t>
  </si>
  <si>
    <t>Universal Metal Works</t>
  </si>
  <si>
    <t>Industrial Engineering, Manufacturing, Product Design</t>
  </si>
  <si>
    <t>Fulton, New York, United States</t>
  </si>
  <si>
    <t>Universal Metal Works is a metal fabrication facility that provides design, engineering, assembly, and welding services.</t>
  </si>
  <si>
    <t>universalmw.com</t>
  </si>
  <si>
    <t>https://www.linkedin.com/company/universal-metal-works-llc/</t>
  </si>
  <si>
    <t>jfsharkiv@gmail.com</t>
  </si>
  <si>
    <t>+1 315 598 7607</t>
  </si>
  <si>
    <t>Dave Sladek</t>
  </si>
  <si>
    <t>dsladek@universalmw.com</t>
  </si>
  <si>
    <t>https://www.linkedin.com/in/dave-sladek-b545a740/</t>
  </si>
  <si>
    <t>Shake Smart</t>
  </si>
  <si>
    <t>Food and Beverage, Food Delivery, Health Care, Wholesale</t>
  </si>
  <si>
    <t>Shake Smart is a Smoothie,juice &amp; healthy drinks wholesale firm promoting healthier lifestyles through nutrition products and knowledge.</t>
  </si>
  <si>
    <t>shakesmart.com</t>
  </si>
  <si>
    <t>https://www.linkedin.com/company/2131000</t>
  </si>
  <si>
    <t>info@shakesmart.com</t>
  </si>
  <si>
    <t>NewSpring Franchise</t>
  </si>
  <si>
    <t>Kevin Gelfand</t>
  </si>
  <si>
    <t>kevin@shakesmart.com</t>
  </si>
  <si>
    <t>https://www.linkedin.com/in/kevin-gelfand-80893418/</t>
  </si>
  <si>
    <t>Indicold</t>
  </si>
  <si>
    <t>Logistics, Transportation, Warehousing</t>
  </si>
  <si>
    <t>Building a future ready sustainable cold supply chain</t>
  </si>
  <si>
    <t>indicold.in</t>
  </si>
  <si>
    <t>https://www.linkedin.com/company/indicold</t>
  </si>
  <si>
    <t>info@indicold.in</t>
  </si>
  <si>
    <t>91-11-41811373</t>
  </si>
  <si>
    <t>Fundalogical Ventures</t>
  </si>
  <si>
    <t>Kartik Jalan</t>
  </si>
  <si>
    <t>kjalan@indicold.in</t>
  </si>
  <si>
    <t>https://www.linkedin.com/in/kartikjalan/</t>
  </si>
  <si>
    <t>ReviewTailor</t>
  </si>
  <si>
    <t>Employee Benefits, Employment, Human Resources, Software</t>
  </si>
  <si>
    <t>ReviewTailor is an HR performance management software that helps to make performance reviews simple, automated, and collaborative.</t>
  </si>
  <si>
    <t>reviewtailor.com</t>
  </si>
  <si>
    <t>https://www.linkedin.com/company/reviewtailor</t>
  </si>
  <si>
    <t>hello@reviewtailor.com</t>
  </si>
  <si>
    <t>Techstars Ventures</t>
  </si>
  <si>
    <t>Laneisha Roberts</t>
  </si>
  <si>
    <t>laneisha@reviewtailor.com</t>
  </si>
  <si>
    <t>https://www.linkedin.com/in/lanroberts/</t>
  </si>
  <si>
    <t>Merritt Secondary School</t>
  </si>
  <si>
    <t>Merritt, British Columbia, Canada</t>
  </si>
  <si>
    <t>Merritt Secondary School provides a safe, supportive atmosphere that promotes academic success and encourages children to acquire respect.</t>
  </si>
  <si>
    <t>mss.sd58.bc.ca</t>
  </si>
  <si>
    <t>(250) 378-5131</t>
  </si>
  <si>
    <t>Adriane Mouland</t>
  </si>
  <si>
    <t>amouland@365.sd58.bc.ca</t>
  </si>
  <si>
    <t>https://mss.sd58.bc.ca/about/#:~:text=Adriane%20Mouland,sd58.bc.ca</t>
  </si>
  <si>
    <t>Famous Ramona Water</t>
  </si>
  <si>
    <t>Manufacturing, Water</t>
  </si>
  <si>
    <t>Ramona, California, United States</t>
  </si>
  <si>
    <t>Famous Ramona Water is a producer of bottled water.</t>
  </si>
  <si>
    <t>famousramonawater.com</t>
  </si>
  <si>
    <t>https://www.linkedin.com/company/famous-ramona-water-inc</t>
  </si>
  <si>
    <t>info@famousramonawater.com</t>
  </si>
  <si>
    <t>+1 760 789 0174</t>
  </si>
  <si>
    <t>Joe Bruni</t>
  </si>
  <si>
    <t>president</t>
  </si>
  <si>
    <t>https://www.linkedin.com/in/joe-bruni-b6859447/</t>
  </si>
  <si>
    <t>Nara AI</t>
  </si>
  <si>
    <t>Artificial Intelligence (AI), B2B, B2C, Consumer Software, Machine Learning, Social Network, Video Games</t>
  </si>
  <si>
    <t>Nara is an AI development studio based out of Orange County, CA.</t>
  </si>
  <si>
    <t>realnara.net</t>
  </si>
  <si>
    <t>https://www.linkedin.com/company/segs-in-the-cityskrt/</t>
  </si>
  <si>
    <t>isaacstephenwatts@gmail.com</t>
  </si>
  <si>
    <t>949-524-0750</t>
  </si>
  <si>
    <t>Isaac Stephen Watts</t>
  </si>
  <si>
    <t>https://www.linkedin.com/in/isaacstephenwatts/</t>
  </si>
  <si>
    <t>RoEx</t>
  </si>
  <si>
    <t>Artificial Intelligence (AI), Audio, Information Technology, Intelligent Systems, Machine Learning, Music, Software</t>
  </si>
  <si>
    <t>RoEx is an AI powered web platform and API that provide mixing services to musicians, producers and content creators.</t>
  </si>
  <si>
    <t>roexaudio.com</t>
  </si>
  <si>
    <t>https://www.linkedin.com/company/roexaudio/</t>
  </si>
  <si>
    <t>info@roexaudio.com</t>
  </si>
  <si>
    <t>David Ronan</t>
  </si>
  <si>
    <t>daveronan@roexaudio.com</t>
  </si>
  <si>
    <t>https://www.linkedin.com/in/davidmronan1/</t>
  </si>
  <si>
    <t>LexIQ</t>
  </si>
  <si>
    <t>Artificial Intelligence (AI), B2B, Generative AI, Information Technology, Legal, Legal Tech, SaaS</t>
  </si>
  <si>
    <t>SaaS contract analysis solution helping legal teams reduce time to value.</t>
  </si>
  <si>
    <t>lexiq.io</t>
  </si>
  <si>
    <t>https://www.linkedin.com/company/lexiq-ai</t>
  </si>
  <si>
    <t>Samarth Gupta</t>
  </si>
  <si>
    <t>samarth.gupta@lexiq.io</t>
  </si>
  <si>
    <t>https://www.linkedin.com/in/samarth-gupta-datascientist/</t>
  </si>
  <si>
    <t>NHCWV</t>
  </si>
  <si>
    <t>Home Services, Non Profit</t>
  </si>
  <si>
    <t>Deland, Florida, United States</t>
  </si>
  <si>
    <t>NHCWV is a nonprofit community that provides housing services to prevent homelessness.</t>
  </si>
  <si>
    <t>neighborhoodcenterwv.org</t>
  </si>
  <si>
    <t>info@nhcwv.org</t>
  </si>
  <si>
    <t>Savannah-Jane Griffin</t>
  </si>
  <si>
    <t>savannah.griffin@nhcwv.org</t>
  </si>
  <si>
    <t>https://neighborhoodcenterwv.org/who-we-are/#:~:text=Savannah%2DJane%20Griffin,Chief%20Executive%20Officer</t>
  </si>
  <si>
    <t>Top Tier Lessons</t>
  </si>
  <si>
    <t>EdTech, Marketplace, Sports</t>
  </si>
  <si>
    <t>3-Sided Sports Marketplace, Sports Lessons from College Athletes</t>
  </si>
  <si>
    <t>toptierlessons.com</t>
  </si>
  <si>
    <t>https://www.linkedin.com/company/top-tier-lessons/</t>
  </si>
  <si>
    <t>cara@toptierlessons.com</t>
  </si>
  <si>
    <t>Cara Bognar</t>
  </si>
  <si>
    <t>https://www.linkedin.com/in/carabognar/</t>
  </si>
  <si>
    <t>Foundation Communities</t>
  </si>
  <si>
    <t>Homeless Shelter, Non Profit, Social</t>
  </si>
  <si>
    <t>Foundation Communities is an organization that provides affordable homes and free support services for people with disabilities.</t>
  </si>
  <si>
    <t>foundcom.org</t>
  </si>
  <si>
    <t>https://www.linkedin.com/company/foundation-communities/</t>
  </si>
  <si>
    <t>info@foundcom.org</t>
  </si>
  <si>
    <t>+1 512-447-2026</t>
  </si>
  <si>
    <t>Share Our Strength</t>
  </si>
  <si>
    <t>Walter Moreau</t>
  </si>
  <si>
    <t>walter.moreau@foundcom.org</t>
  </si>
  <si>
    <t>https://www.linkedin.com/in/walter-moreau-7a4671a/</t>
  </si>
  <si>
    <t>Polo Farms</t>
  </si>
  <si>
    <t>Flowers, Gift, Retail</t>
  </si>
  <si>
    <t>Polo Farms provides fresh flowers, classified as presents at specialty stores.</t>
  </si>
  <si>
    <t>Munchables</t>
  </si>
  <si>
    <t>Munchables is an eco-friendly Blast that allows customers to collect Blast prizes.</t>
  </si>
  <si>
    <t>munchables.app</t>
  </si>
  <si>
    <t>Manifold, Mechanism Capital</t>
  </si>
  <si>
    <t>Voxeleron</t>
  </si>
  <si>
    <t>Voxeleron is a company that develops advanced ophthalmic image analysis software supported by artificial intelligence.</t>
  </si>
  <si>
    <t>voxeleron.com</t>
  </si>
  <si>
    <t>https://www.linkedin.com/company/voxeleron-llc/</t>
  </si>
  <si>
    <t>contact@voxeleron.com</t>
  </si>
  <si>
    <t>Joanna Williams</t>
  </si>
  <si>
    <t>joanna@voxeleron.com</t>
  </si>
  <si>
    <t>https://www.linkedin.com/in/joannalwilliams/</t>
  </si>
  <si>
    <t>ivee.jobs</t>
  </si>
  <si>
    <t>Recruiting, Social Recruiting</t>
  </si>
  <si>
    <t>ivee provides cutting-edge AI tailored upskilling to equip women with the tools to confidently return to work.</t>
  </si>
  <si>
    <t>https://www.linkedin.com/company/iveejobs</t>
  </si>
  <si>
    <t>amelia@ivy-jobs.com</t>
  </si>
  <si>
    <t>+44 7436 880338</t>
  </si>
  <si>
    <t>Techstars London</t>
  </si>
  <si>
    <t>Lydia Miller</t>
  </si>
  <si>
    <t>lydia@ivee.jobs</t>
  </si>
  <si>
    <t>https://www.linkedin.com/in/lydia-miller-/</t>
  </si>
  <si>
    <t>Dimdata</t>
  </si>
  <si>
    <t>Education, SaaS, Search Engine, Software</t>
  </si>
  <si>
    <t>A powerful search platform, including a suite of specialized applications tailored to specific business needs.</t>
  </si>
  <si>
    <t>dimdata.com</t>
  </si>
  <si>
    <t>https://www.linkedin.com/company/dimdata</t>
  </si>
  <si>
    <t>info@dimdata.com</t>
  </si>
  <si>
    <t>Tirmisee Issara</t>
  </si>
  <si>
    <t>https://www.linkedin.com/in/tirmisee/</t>
  </si>
  <si>
    <t>Harbour.FI</t>
  </si>
  <si>
    <t>Lancaster, Lancashire, United Kingdom</t>
  </si>
  <si>
    <t>Not A Bank, But Better. Trad-fi &amp; Crypto All In One Place</t>
  </si>
  <si>
    <t>harbour.fi</t>
  </si>
  <si>
    <t>https://www.linkedin.com/company/harbour-fi/</t>
  </si>
  <si>
    <t>enquiries@harbour.fi</t>
  </si>
  <si>
    <t>Shane Ogley</t>
  </si>
  <si>
    <t>shane@harbour.fi</t>
  </si>
  <si>
    <t>https://www.linkedin.com/in/shane-ogley-05374161/</t>
  </si>
  <si>
    <t>Carrieverse</t>
  </si>
  <si>
    <t>Carrieverse is a Web3 corporation that provides real-world content, such as Web3 games, education, social networking, and commerce.</t>
  </si>
  <si>
    <t>carrieverse.com</t>
  </si>
  <si>
    <t>https://www.linkedin.com/company/carrieverse/?trk=ppro_cprof&amp;originalSubdomain=in</t>
  </si>
  <si>
    <t>Alpha Token Capital</t>
  </si>
  <si>
    <t>Jeonghyeon Yoon</t>
  </si>
  <si>
    <t>https://pitchbook.com/profiles/company/494625-79#team:~:text=Jeonghyeon%20Yoon,Chief%20Executive%20Officer</t>
  </si>
  <si>
    <t>IntelloSync</t>
  </si>
  <si>
    <t>Artificial Intelligence (AI), B2B, Information Technology</t>
  </si>
  <si>
    <t>IntelloSync is a pioneering AI-powered legal contract assessment and management technology.</t>
  </si>
  <si>
    <t>intellosync.com</t>
  </si>
  <si>
    <t>https://www.linkedin.com/company/intellosync/</t>
  </si>
  <si>
    <t>Malpani Ventures</t>
  </si>
  <si>
    <t>Aakash Chaudhary</t>
  </si>
  <si>
    <t>aakash@intellosync.com</t>
  </si>
  <si>
    <t>https://www.linkedin.com/in/aakash-chaudhary001/</t>
  </si>
  <si>
    <t>Finware</t>
  </si>
  <si>
    <t>Embedded Software, Finance, FinTech</t>
  </si>
  <si>
    <t>Inclusive Embedded Finance</t>
  </si>
  <si>
    <t>finware.io</t>
  </si>
  <si>
    <t>https://www.linkedin.com/company/finware-io/</t>
  </si>
  <si>
    <t>Amine Berraoui</t>
  </si>
  <si>
    <t>amine.berraoui@finware.io</t>
  </si>
  <si>
    <t>https://www.crunchbase.com/organization/finware-f907</t>
  </si>
  <si>
    <t>NDI</t>
  </si>
  <si>
    <t>Financial Services, FinTech, Non Profit</t>
  </si>
  <si>
    <t>NDI is a non-profit organization that provides financial education, asset growth, and financial stability to all people with disabilities.</t>
  </si>
  <si>
    <t>nationaldisabilityinstitute.org</t>
  </si>
  <si>
    <t>https://www.linkedin.com/company/national-disability-institute</t>
  </si>
  <si>
    <t>kbrannigan@ndi-inc.org</t>
  </si>
  <si>
    <t>Michael Morris</t>
  </si>
  <si>
    <t>mmorris@ndi-inc.org</t>
  </si>
  <si>
    <t>https://www.nationaldisabilityinstitute.org/team/michael-morris/#:~:text=Michael%20Morris%2C%20J,NDI%20Founder</t>
  </si>
  <si>
    <t>Piana Nonwovens</t>
  </si>
  <si>
    <t>Apparel, Consumer Goods, Manufacturing, Textiles</t>
  </si>
  <si>
    <t>Cartersville, Georgia, United States</t>
  </si>
  <si>
    <t>Piana Nonwovens manufactures textiles apparel and consumer goods services.</t>
  </si>
  <si>
    <t>piananonwovens.com</t>
  </si>
  <si>
    <t>https://www.linkedin.com/company/piana-nonwovens</t>
  </si>
  <si>
    <t>Andrea Piana</t>
  </si>
  <si>
    <t>https://www.linkedin.com/in/andrea-piana-9b617912/</t>
  </si>
  <si>
    <t>Equity Networks</t>
  </si>
  <si>
    <t>Maidenhead, Windsor and Maidenhead, United Kingdom</t>
  </si>
  <si>
    <t>Equity Networks is a provider of manged IT and communications services.</t>
  </si>
  <si>
    <t>equitynetworks.co.uk</t>
  </si>
  <si>
    <t>https://www.linkedin.com/company/equity-networks-ltd</t>
  </si>
  <si>
    <t>enquiries@equitynetworks.co.uk</t>
  </si>
  <si>
    <t>+44 1753 668668</t>
  </si>
  <si>
    <t>Coniston Capital</t>
  </si>
  <si>
    <t>Alex Hall</t>
  </si>
  <si>
    <t>alex.hall@equitynetworks.co.uk</t>
  </si>
  <si>
    <t>https://www.linkedin.com/in/alexhall2/</t>
  </si>
  <si>
    <t>Iterate AI</t>
  </si>
  <si>
    <t>Artificial Intelligence (AI), Generative AI, Product Management, Software</t>
  </si>
  <si>
    <t>AI agent for faster product iterations</t>
  </si>
  <si>
    <t>iterate-ai.com</t>
  </si>
  <si>
    <t>https://www.linkedin.com/company/iterate-ai</t>
  </si>
  <si>
    <t>shubhram@iterate-ai.com</t>
  </si>
  <si>
    <t>Entrepreneur First</t>
  </si>
  <si>
    <t>Shubhram Bhattacharya</t>
  </si>
  <si>
    <t>https://www.linkedin.com/in/itsshubho/</t>
  </si>
  <si>
    <t>idele</t>
  </si>
  <si>
    <t>idele is an AI creative engine that helps businesses level up their content marketing.</t>
  </si>
  <si>
    <t>idele.com</t>
  </si>
  <si>
    <t>https://www.linkedin.com/company/100935735/admin/feed/posts/</t>
  </si>
  <si>
    <t>hello@idele.com</t>
  </si>
  <si>
    <t>Jacob Arwick</t>
  </si>
  <si>
    <t>jacob@idele.com</t>
  </si>
  <si>
    <t>https://www.linkedin.com/in/jacob-arwick-8a36a61a0/</t>
  </si>
  <si>
    <t>Seeru</t>
  </si>
  <si>
    <t>Internet, Ticketing, Tourism, Travel</t>
  </si>
  <si>
    <t>Seeru is a Dubai-based TravelTech company dedicated to simplifying travel.</t>
  </si>
  <si>
    <t>seeru.ae</t>
  </si>
  <si>
    <t>https://www.linkedin.com/company/seeru-ai</t>
  </si>
  <si>
    <t>Nabtah Ventures</t>
  </si>
  <si>
    <t>Abd Elmohaimen M.</t>
  </si>
  <si>
    <t>mansi@seeru.ae</t>
  </si>
  <si>
    <t>https://www.linkedin.com/in/abdelmohaimenmansi/</t>
  </si>
  <si>
    <t>HalseyPoint Asset Management</t>
  </si>
  <si>
    <t>HalseyPoint Asset Management provide performance-enhancing portfolio decision-making to investors in the leveraged loan .</t>
  </si>
  <si>
    <t>halseypoint.com</t>
  </si>
  <si>
    <t>https://www.linkedin.com/company/halseypoint-asset-management</t>
  </si>
  <si>
    <t>investor-relations@halseypoint.com</t>
  </si>
  <si>
    <t>+1 424 220 6440</t>
  </si>
  <si>
    <t>Sagard</t>
  </si>
  <si>
    <t>Lynn Hopton</t>
  </si>
  <si>
    <t>lhopton@halseypoint.com</t>
  </si>
  <si>
    <t>https://www.linkedin.com/in/lynn-hopton-67987b90/</t>
  </si>
  <si>
    <t>Sierra Gold Nurseries</t>
  </si>
  <si>
    <t>Agriculture, Farming, Fruit</t>
  </si>
  <si>
    <t>Yuba City, California, United States</t>
  </si>
  <si>
    <t>Sierra Gold Nurseries is a western agriculture company that produces fruit and nut trees.</t>
  </si>
  <si>
    <t>sierragoldtrees.com</t>
  </si>
  <si>
    <t>https://www.linkedin.com/company/sierra-gold-nurseries</t>
  </si>
  <si>
    <t>sales@sgtrees.com</t>
  </si>
  <si>
    <t>(530) 674-1145</t>
  </si>
  <si>
    <t>Reid Robinson</t>
  </si>
  <si>
    <t>reid@sierragoldtrees.com</t>
  </si>
  <si>
    <t>https://www.linkedin.com/in/reid-robinson-3a838766/</t>
  </si>
  <si>
    <t>Medii</t>
  </si>
  <si>
    <t>Medii is an online consulting communication platform for physicians.</t>
  </si>
  <si>
    <t>medii.jp</t>
  </si>
  <si>
    <t>info@medii.jp</t>
  </si>
  <si>
    <t>Fast Track Initiative, Inc., Globis Capital Partners</t>
  </si>
  <si>
    <t>Hiroki Yamada</t>
  </si>
  <si>
    <t>h.yamada@medii.jp</t>
  </si>
  <si>
    <t>https://pitchbook.com/profiles/company/464061-07#patents</t>
  </si>
  <si>
    <t>Children's Defense Fund</t>
  </si>
  <si>
    <t>Advocacy, Non Profit</t>
  </si>
  <si>
    <t>The Children's Defense Fund (CDF) is a non-profit child advocacy organization.</t>
  </si>
  <si>
    <t>childrensdefense.org</t>
  </si>
  <si>
    <t>https://www.linkedin.com/company/children's-defense-fund</t>
  </si>
  <si>
    <t>cdfinfo@childrensdefense.org</t>
  </si>
  <si>
    <t>Marian Edelman</t>
  </si>
  <si>
    <t>medelman@childrensdefense.org</t>
  </si>
  <si>
    <t>https://www.linkedin.com/in/marian-edelman-1b4b9322a/</t>
  </si>
  <si>
    <t>Cintra</t>
  </si>
  <si>
    <t>Cintra is an arm of Spanish infrastructure heavyweight Ferrovial.</t>
  </si>
  <si>
    <t>ferrovial.com</t>
  </si>
  <si>
    <t>https://www.linkedin.com/company/cintra/about/</t>
  </si>
  <si>
    <t>Brad Wright</t>
  </si>
  <si>
    <t>bwright@cintra.com</t>
  </si>
  <si>
    <t>https://www.linkedin.com/in/bradwright3/</t>
  </si>
  <si>
    <t>Ferrovial owns Cintra</t>
  </si>
  <si>
    <t>Farmers' Electric Cooperative</t>
  </si>
  <si>
    <t>Communities, Energy, Renewable Energy</t>
  </si>
  <si>
    <t>Chillicothe, Missouri, United States</t>
  </si>
  <si>
    <t>Farmers' Electric Cooperative is an electric utility company that maintains and distributes electric services.</t>
  </si>
  <si>
    <t>fec-co.com</t>
  </si>
  <si>
    <t>https://www.linkedin.com/company/farmers'-electric-cooperative-inc-</t>
  </si>
  <si>
    <t>farmers@fec-co.com</t>
  </si>
  <si>
    <t>+1 800 927 5334</t>
  </si>
  <si>
    <t>Don Smith</t>
  </si>
  <si>
    <t>don@fec-co.com</t>
  </si>
  <si>
    <t>https://www.linkedin.com/in/don-smith-75a0a535/</t>
  </si>
  <si>
    <t>National Community Reinvestment Coalition</t>
  </si>
  <si>
    <t>Association, Communities, Consulting, Social Impact</t>
  </si>
  <si>
    <t>NCRC is an association that strives to champion fairness and end discrimination within lending, housing and business for working families.</t>
  </si>
  <si>
    <t>ncrc.org</t>
  </si>
  <si>
    <t>https://www.linkedin.com/company/national-community-reinvestment-coalition</t>
  </si>
  <si>
    <t>media@ncrc.org</t>
  </si>
  <si>
    <t>Jesse Van Tol</t>
  </si>
  <si>
    <t>jvantol@ncrc.org</t>
  </si>
  <si>
    <t>https://www.linkedin.com/in/jesse-van-tol-2bb3231b/</t>
  </si>
  <si>
    <t>Ansella Therapeutics</t>
  </si>
  <si>
    <t>Ansella Therapeutics is a specialized pharmaceutical firm focused on developing new treatment for women's health using materials science.</t>
  </si>
  <si>
    <t>ansellatx.com</t>
  </si>
  <si>
    <t>https://www.linkedin.com/company/ansella-therapeutics/</t>
  </si>
  <si>
    <t>info@ansellatx.com</t>
  </si>
  <si>
    <t>Eckuity</t>
  </si>
  <si>
    <t>David Kaplan</t>
  </si>
  <si>
    <t>https://www.linkedin.com/in/davidkaplan-executive/</t>
  </si>
  <si>
    <t>Goodwill Industries of the Southern Piedmont</t>
  </si>
  <si>
    <t>Corporate Training, Employment, Non Profit</t>
  </si>
  <si>
    <t>Goodwill Industries of the Southern Piedmont provides job training and employment services.</t>
  </si>
  <si>
    <t>goodwillsp.org</t>
  </si>
  <si>
    <t>https://www.linkedin.com/company/goodwill-industries-of-the-southern-piedmont/</t>
  </si>
  <si>
    <t>community@goodwillsp.org</t>
  </si>
  <si>
    <t>704-372-3434</t>
  </si>
  <si>
    <t>Christopher M Jackson</t>
  </si>
  <si>
    <t>christopher.jackson@goodwillsp.org</t>
  </si>
  <si>
    <t>https://www.linkedin.com/in/christopher-chris-m-jackson-01427b3/</t>
  </si>
  <si>
    <t>DexForce</t>
  </si>
  <si>
    <t>Manufacturing, Robotic Process Automation (RPA), Robotics, Software</t>
  </si>
  <si>
    <t>DexForce offers an AI-enabled robot with integrated 3D vision cameras, and also manufacturing robot solutions.</t>
  </si>
  <si>
    <t>dexforce.com</t>
  </si>
  <si>
    <t>Lenovo Capital and Incubator Group (LCIG)</t>
  </si>
  <si>
    <t>Yao Ma</t>
  </si>
  <si>
    <t>david@ansellatx.com</t>
  </si>
  <si>
    <t>https://pitchbook.com/profiles/company/494041-06#timeline</t>
  </si>
  <si>
    <t>Women's Bean Project</t>
  </si>
  <si>
    <t>Engineering, Information Technology, Legal, Management, Marketing, Medical &amp; Science, Operations, Sales</t>
  </si>
  <si>
    <t>Association, Manufacturing, Non Profit</t>
  </si>
  <si>
    <t>To gourmet food manufacturing and jewelry making that provides women transitional employment and skills</t>
  </si>
  <si>
    <t>womensbeanproject.com</t>
  </si>
  <si>
    <t>https://www.linkedin.com/company/women's-bean-project</t>
  </si>
  <si>
    <t>info@womensbeanproject.com</t>
  </si>
  <si>
    <t>+1 888 292 3001</t>
  </si>
  <si>
    <t>Tamra Ryan</t>
  </si>
  <si>
    <t>tamra.ryan@womensbeanproject.com</t>
  </si>
  <si>
    <t>https://www.linkedin.com/in/tamraryan/</t>
  </si>
  <si>
    <t>Equitable Growth</t>
  </si>
  <si>
    <t>Equitable Growth are a new research and grantmaking organization.</t>
  </si>
  <si>
    <t>equitablegrowth.org</t>
  </si>
  <si>
    <t>https://www.linkedin.com/company/washington-center-for-equitable-growth</t>
  </si>
  <si>
    <t>esepp@equitablegrowth.org</t>
  </si>
  <si>
    <t>(202) 682-1611</t>
  </si>
  <si>
    <t>Shayna Strom</t>
  </si>
  <si>
    <t>sstrom@equitablegrowth.org</t>
  </si>
  <si>
    <t>https://www.linkedin.com/in/shayna-strom-4004049/</t>
  </si>
  <si>
    <t>PakLaunch</t>
  </si>
  <si>
    <t>An exclusive community connecting distinguished Pakistani diaspora with entrepreneurial &amp; investment ecosystem back home</t>
  </si>
  <si>
    <t>paklaunch.com</t>
  </si>
  <si>
    <t>https://www.linkedin.com/company/paklaunch/</t>
  </si>
  <si>
    <t>Aly Fahd</t>
  </si>
  <si>
    <t>aly@paklaunch.com</t>
  </si>
  <si>
    <t>https://www.linkedin.com/in/alyfahd/</t>
  </si>
  <si>
    <t>On-Bright Electronics</t>
  </si>
  <si>
    <t>On-Bright Electronics is a manufacturer of printed circuit boards.</t>
  </si>
  <si>
    <t>on-bright.com</t>
  </si>
  <si>
    <t>https://www.linkedin.com/company/%E6%98%82%E5%AE%9D%E7%94%B5%E5%AD%90-%E4%B8%8A%E6%B5%B7-%E6%9C%89%E9%99%90%E5%85%AC%E5%8F%B8</t>
  </si>
  <si>
    <t>webmaster@on-bright.cn</t>
  </si>
  <si>
    <t>CTC Capital, SAIC Capital, Shang Qi Capital</t>
  </si>
  <si>
    <t>Children's HealthWatch</t>
  </si>
  <si>
    <t>Engineering, Medical &amp; Science, Operations</t>
  </si>
  <si>
    <t>Association, Charity, Child Care, Children, Health Care, Medical, Non Profit, Social Assistance</t>
  </si>
  <si>
    <t>Children's HealthWatch is a group of paediatricians, researchers, and medical professionals dedicated to improving a youngster's wellbeing.</t>
  </si>
  <si>
    <t>childrenshealthwatch.org</t>
  </si>
  <si>
    <t>https://www.linkedin.com/company/childrens-healthwatch/</t>
  </si>
  <si>
    <t>childrenshealthwatch@chw.org</t>
  </si>
  <si>
    <t>+1 617-414-6366</t>
  </si>
  <si>
    <t>Stephanie Ettinger De Cuba</t>
  </si>
  <si>
    <t>sedc@bu.edu</t>
  </si>
  <si>
    <t>https://childrenshealthwatch.org/stephanie-ettinger-de-cuba/</t>
  </si>
  <si>
    <t>CASH Campaign</t>
  </si>
  <si>
    <t>Education, Financial Services, Non Profit</t>
  </si>
  <si>
    <t>CASH Campaign is a NGO that offers tax preparation, training, financial education and planning services to various sectors.</t>
  </si>
  <si>
    <t>cashmd.org</t>
  </si>
  <si>
    <t>https://www.linkedin.com/company/cash-campaign-of-maryland/</t>
  </si>
  <si>
    <t>info@cashmd.org</t>
  </si>
  <si>
    <t>Robin Mckinney</t>
  </si>
  <si>
    <t>robin@cashmd.org</t>
  </si>
  <si>
    <t>https://www.linkedin.com/in/robin-mckinney-9600818/</t>
  </si>
  <si>
    <t>Plume.D</t>
  </si>
  <si>
    <t>Broadcasting, Motion Capture, Real Time</t>
  </si>
  <si>
    <t>Plume.D provides a real-time motion tracking solution for Vtuber.</t>
  </si>
  <si>
    <t>plumed.kr</t>
  </si>
  <si>
    <t>contact@plumed.kr</t>
  </si>
  <si>
    <t>+82 010 4931 3808</t>
  </si>
  <si>
    <t>Kyungmin Lee</t>
  </si>
  <si>
    <t>https://pitchbook.com/profiles/company/515897-47#overview</t>
  </si>
  <si>
    <t>Lintas Green Energy</t>
  </si>
  <si>
    <t>Oldenburg, Niedersachsen, Germany</t>
  </si>
  <si>
    <t>Lintas Green Energy is a rapidly rising green energy company looking to expand across the country.</t>
  </si>
  <si>
    <t>lintas-greenenergy.de</t>
  </si>
  <si>
    <t>https://www.linkedin.com/company/lintas-greenenergy/</t>
  </si>
  <si>
    <t>Octopus Energy generation</t>
  </si>
  <si>
    <t>Peter Forch</t>
  </si>
  <si>
    <t>p.forch@lintas-greenenergy.de</t>
  </si>
  <si>
    <t>https://www.linkedin.com/in/peter-forch-b778b8b8/</t>
  </si>
  <si>
    <t>Muchuang</t>
  </si>
  <si>
    <t>Muchuang is a provider of reconfigurable security chips and intelligent network controller chips.</t>
  </si>
  <si>
    <t>mucse.com</t>
  </si>
  <si>
    <t>1-108-180-5885</t>
  </si>
  <si>
    <t>China Electronics Technology Group Corporation (CETC), Jucheng Capital, Oriza Holdings, Wuxi Capital, Ant Group, Xinshang Capital,</t>
  </si>
  <si>
    <t>Bonton Farms</t>
  </si>
  <si>
    <t>Finance, Human Resources, Management, Marketing, Medical &amp; Science, Operations</t>
  </si>
  <si>
    <t>Farming, Non Profit</t>
  </si>
  <si>
    <t>Bonton Farms is a NPO organisation that cultivates a vibrant &amp; sustainable urban farm that utilises innovative urban gardening techniques.</t>
  </si>
  <si>
    <t>bontonfarms.org</t>
  </si>
  <si>
    <t>https://www.linkedin.com/company/bontonfarms</t>
  </si>
  <si>
    <t>info@bontonfarms.org</t>
  </si>
  <si>
    <t>972-982-2245</t>
  </si>
  <si>
    <t>Share Our Strength, Health Care Service Corporation, The Dallas Foundation, The Village Giving Circle</t>
  </si>
  <si>
    <t>Daron Babcock</t>
  </si>
  <si>
    <t>daron@bontonfarms.org</t>
  </si>
  <si>
    <t>https://bontonfarms.org/c5_person/daron-babcock/#:~:text=Daron%20Babcock%20%2D%20Bonton%20Farms</t>
  </si>
  <si>
    <t>Rio Innobev</t>
  </si>
  <si>
    <t>Food and Beverage, Food Processing, Wholesale</t>
  </si>
  <si>
    <t>Rio Innobev is a beverage company that sells energy drinks.</t>
  </si>
  <si>
    <t>enjoyrio.in</t>
  </si>
  <si>
    <t>https://www.linkedin.com/company/silver-ice-beverages</t>
  </si>
  <si>
    <t>info@enjoyrio.in</t>
  </si>
  <si>
    <t>+91 76201 98282</t>
  </si>
  <si>
    <t>Gruhas Gusto</t>
  </si>
  <si>
    <t>Rahul Sangoi</t>
  </si>
  <si>
    <t>rahul@enjoyrio.in</t>
  </si>
  <si>
    <t>https://www.linkedin.com/in/rahul-sangoi-45a4b2a/</t>
  </si>
  <si>
    <t>Massachusetts Budget and Policy Center</t>
  </si>
  <si>
    <t>Massachusetts Budget and Policy Center is a nonprofit firm that offers the research, analysis, and advocacy necessary for critical policy.</t>
  </si>
  <si>
    <t>massbudget.org</t>
  </si>
  <si>
    <t>http://www.linkedin.com/company/massachusetts-budget-and-policy-center</t>
  </si>
  <si>
    <t>info@massbudget.org</t>
  </si>
  <si>
    <t>+1 617-426-1228</t>
  </si>
  <si>
    <t>Viviana M. Abreu-Hernández</t>
  </si>
  <si>
    <t>PRESIDENT</t>
  </si>
  <si>
    <t>vabreu@massbudget.org</t>
  </si>
  <si>
    <t>https://massbudget.org/about-us/staff/viviana-abreu-hernandez/#:~:text=vabreu%40massbudget.org-,Viviana%20M.%20Abreu%2DHern%C3%A1ndez,PRESIDENT,-Viviana%20M.%20Abreu</t>
  </si>
  <si>
    <t>Rockfish Data</t>
  </si>
  <si>
    <t>Artificial Intelligence (AI), Data Management, Database</t>
  </si>
  <si>
    <t>Rockfish Data is a generative artificial intelligence software company that offer safe and effective ways to leverage and share data.</t>
  </si>
  <si>
    <t>rockfish.ai</t>
  </si>
  <si>
    <t>https://www.linkedin.com/company/rockfish-data/</t>
  </si>
  <si>
    <t>Muckai Girish</t>
  </si>
  <si>
    <t>muckai@rockfish.ai</t>
  </si>
  <si>
    <t>https://www.linkedin.com/in/muckaigirish/</t>
  </si>
  <si>
    <t>ReDimension Games</t>
  </si>
  <si>
    <t>Gaming, Media and Entertainment</t>
  </si>
  <si>
    <t>Kohima, Nagaland, India</t>
  </si>
  <si>
    <t>ReDimension Games is a game platform developer that aims to provide immersive gaming experiences for entertainment.</t>
  </si>
  <si>
    <t>redimensiongames.com</t>
  </si>
  <si>
    <t>KRAFTON India Gaming Incubator</t>
  </si>
  <si>
    <t>Pekrukhrietuo Pienyu</t>
  </si>
  <si>
    <t>https://pitchbook.com/profiles/company/590790-70#overview</t>
  </si>
  <si>
    <t>Grabenord</t>
  </si>
  <si>
    <t>Consumer Goods, E-Commerce, Food and Beverage, Nutrition</t>
  </si>
  <si>
    <t>Grabenord is an e-commerce platform for dairy-free and vegan gourmet products.</t>
  </si>
  <si>
    <t>grabenord.com</t>
  </si>
  <si>
    <t>https://www.linkedin.com/company/dronify-global-inc</t>
  </si>
  <si>
    <t>info@grabenord.com</t>
  </si>
  <si>
    <t>91 8200525419</t>
  </si>
  <si>
    <t>Shalin Talajia</t>
  </si>
  <si>
    <t>shalin@grabenord.com</t>
  </si>
  <si>
    <t>https://www.linkedin.com/in/shalin-talajia-a673845/</t>
  </si>
  <si>
    <t>Golden State Opportunity</t>
  </si>
  <si>
    <t>Charity, Financial Services, Non Profit, Social Assistance</t>
  </si>
  <si>
    <t>Golden State Opportunity is a non profit firm that offers tax credit, advocacy, financial and public benefit services for removing poverty.</t>
  </si>
  <si>
    <t>goldenstateopportunity.org</t>
  </si>
  <si>
    <t>https://www.linkedin.com/company/gsopportunity/</t>
  </si>
  <si>
    <t>info@goldenstateopportunity.org</t>
  </si>
  <si>
    <t>+1 628-210-5011</t>
  </si>
  <si>
    <t>Joe Sanberg</t>
  </si>
  <si>
    <t>joe@goldenstateopportunity.org</t>
  </si>
  <si>
    <t>https://www.goldenstateopportunity.org/our-team/#:~:text=Joe%C2%A0Sanberg,%C2%A0Founder</t>
  </si>
  <si>
    <t>The Master's Apprentice</t>
  </si>
  <si>
    <t>Association, Construction, Non Profit</t>
  </si>
  <si>
    <t>The Master’s Apprentice enhances the lives of young adults by providing a pathway to careers in construction.</t>
  </si>
  <si>
    <t>themastersapprentice.org</t>
  </si>
  <si>
    <t>https://www.linkedin.com/company/the-masters-apprentice-program/</t>
  </si>
  <si>
    <t>info@themastersapprentice.org</t>
  </si>
  <si>
    <t>+1 303-842-5847</t>
  </si>
  <si>
    <t>Luis Villarreal</t>
  </si>
  <si>
    <t>luis@themastersapprentice.org</t>
  </si>
  <si>
    <t>https://www.linkedin.com/in/luis-villarreal-69440b219/</t>
  </si>
  <si>
    <t>She Built This City</t>
  </si>
  <si>
    <t>Communities, Non Profit, Women's</t>
  </si>
  <si>
    <t>She Built This City empowers women of all ages in construction and manufacturing trades through camps, and clubs in three pillar age groups.</t>
  </si>
  <si>
    <t>shebuiltthiscity.org</t>
  </si>
  <si>
    <t>https://www.linkedin.com/company/37013326</t>
  </si>
  <si>
    <t>info@shebuiltthiscity.org</t>
  </si>
  <si>
    <t>+1 818-963-5136</t>
  </si>
  <si>
    <t>Emily Aborn</t>
  </si>
  <si>
    <t>emily.aborn@shebuiltthiscity.org</t>
  </si>
  <si>
    <t>https://www.linkedin.com/in/emilyaborn/</t>
  </si>
  <si>
    <t>SHUI</t>
  </si>
  <si>
    <t>SHUI is a conflux ecological liquidity staking system that blockbooster has incubated.</t>
  </si>
  <si>
    <t>app.shui.finance</t>
  </si>
  <si>
    <t>BlockBooster</t>
  </si>
  <si>
    <t>Puzzle Ring</t>
  </si>
  <si>
    <t>Business Development, Enterprise Applications, Enterprise Resource Planning (ERP), Messaging, Office Administration, Software</t>
  </si>
  <si>
    <t>Puzzle Ring specializes in the development of business technology and messaging systems in the entertainment and community service sectors.</t>
  </si>
  <si>
    <t>puzzle-ring.jp</t>
  </si>
  <si>
    <t>https://www.linkedin.com/company/puzzlering</t>
  </si>
  <si>
    <t>Mitsubishi UFJ Capital</t>
  </si>
  <si>
    <t>Yukihiro Yamamura</t>
  </si>
  <si>
    <t>https://www.lastmessage.rip/company#:~:text=Yukihiro%20Yamamura%0AYUKIHIRO%20YAMAMURA%0ACEO</t>
  </si>
  <si>
    <t>Kua Kua Jing Ling</t>
  </si>
  <si>
    <t>Artificial Intelligence (AI), Professional Services</t>
  </si>
  <si>
    <t>Kua Kua Jing Ling is a digital smart government assistant service provider.</t>
  </si>
  <si>
    <t>The Alliance</t>
  </si>
  <si>
    <t>Association, Non Profit, Social</t>
  </si>
  <si>
    <t>The Alliance empowers refugees, immigrants, and underserved residents to attain self-sufficiency and enhance their quality of life.</t>
  </si>
  <si>
    <t>thealliancetx.org</t>
  </si>
  <si>
    <t>https://www.linkedin.com/company/2088610/admin/</t>
  </si>
  <si>
    <t>info@thealliancetx.org</t>
  </si>
  <si>
    <t>+1 713-776-4700</t>
  </si>
  <si>
    <t>Travis Gordon</t>
  </si>
  <si>
    <t>tgordon@thealliancetx.org</t>
  </si>
  <si>
    <t>https://thealliancetx.org/executive-team/#:~:text=Travis%20Gordon,Chief%20Financial%20Officer</t>
  </si>
  <si>
    <t>Completestrategy</t>
  </si>
  <si>
    <t>Marketing, Software</t>
  </si>
  <si>
    <t>Évora, Evora, Portugal</t>
  </si>
  <si>
    <t>Development of science-based IT solutions</t>
  </si>
  <si>
    <t>The Commonwealth Institute for Fiscal Analysis</t>
  </si>
  <si>
    <t>Charity, Legal, Religion</t>
  </si>
  <si>
    <t>The Commonwealth Institute for Fiscal Analysis offers racial, economic justice, policy analysis, Legislative Advocacy and services.</t>
  </si>
  <si>
    <t>thecommonwealthinstitute.org</t>
  </si>
  <si>
    <t>leighanne@thecommonwealthinstitute.org</t>
  </si>
  <si>
    <t>+1 804-396-2051</t>
  </si>
  <si>
    <t>Ashley Chapman Kenneth</t>
  </si>
  <si>
    <t>ashley@thecommonwealthinstitute.org</t>
  </si>
  <si>
    <t>https://www.linkedin.com/in/ashleyckenneth/</t>
  </si>
  <si>
    <t>Building Block Resolutions</t>
  </si>
  <si>
    <t>Building Block Resolutions is in the forefront of offering Applied Behavior Analysis therapy to children with autism.</t>
  </si>
  <si>
    <t>buildingblockresolutions.com</t>
  </si>
  <si>
    <t>https://www.linkedin.com/company/building-block-resolutions-inc/</t>
  </si>
  <si>
    <t>CYBHI</t>
  </si>
  <si>
    <t>Jennifer Charles</t>
  </si>
  <si>
    <t>jennifer@buildingblockresolutions.com</t>
  </si>
  <si>
    <t>https://buildingblockresolutions.com/team-bios/#:~:text=Dr.%20Jennifer%20Charles%20is%20the%20Executive%20Director%20and%20owner%20of%20Building%20Block%20Resolutions%2C%20an</t>
  </si>
  <si>
    <t>Institute on Taxation and Economic Policy</t>
  </si>
  <si>
    <t>Association, Government, Non Profit</t>
  </si>
  <si>
    <t>ITEP is a non-profit, non-partisan research organization that works on federal, state, and local tax policy issues.</t>
  </si>
  <si>
    <t>itep.org</t>
  </si>
  <si>
    <t>https://www.linkedin.com/company/instituteontax</t>
  </si>
  <si>
    <t>itep@itep.org</t>
  </si>
  <si>
    <t>(202) 299-1066</t>
  </si>
  <si>
    <t>Amy Hanauer</t>
  </si>
  <si>
    <t>amy@itep.org</t>
  </si>
  <si>
    <t>https://www.linkedin.com/in/amy-hanauer-a1b4696/</t>
  </si>
  <si>
    <t>Localizado AI</t>
  </si>
  <si>
    <t>Tijuana, Baja California, Mexico</t>
  </si>
  <si>
    <t>Localizado AI enhances an online presence by connecting with customers, enhancing it, and attracting more sales.</t>
  </si>
  <si>
    <t>localizadoai.com</t>
  </si>
  <si>
    <t>hola@localizadoai.com</t>
  </si>
  <si>
    <t>Accelerate Montana</t>
  </si>
  <si>
    <t>Non Profit, Social, Training</t>
  </si>
  <si>
    <t>Accelerate Montana drives career and economic development statewide through strategic partnerships and targeted workforce training.</t>
  </si>
  <si>
    <t>acceleratemt.com</t>
  </si>
  <si>
    <t>https://www.linkedin.com/company/accelerate-montana/</t>
  </si>
  <si>
    <t>+1 406-243-5723</t>
  </si>
  <si>
    <t>Scott Whittenburg</t>
  </si>
  <si>
    <t>scott.whittenburg@mso.umt.edu</t>
  </si>
  <si>
    <t>https://www.acceleratemt.com/ourteam</t>
  </si>
  <si>
    <t>Tushen Zhihe</t>
  </si>
  <si>
    <t>Tushen Zhihe is an artificial intelligence protein design service provider.</t>
  </si>
  <si>
    <t>tsynbio.com</t>
  </si>
  <si>
    <t>contact@tsynbio.com</t>
  </si>
  <si>
    <t>CHENGMEI VENTURES</t>
  </si>
  <si>
    <t>Yuguang Wang</t>
  </si>
  <si>
    <t>yuguang.wang@tsynbio.com</t>
  </si>
  <si>
    <t>https://pitchbook.com/profiles/company/589500-46#overview</t>
  </si>
  <si>
    <t>Policy Matters Ohio</t>
  </si>
  <si>
    <t>Charity, Non Profit, Public Relations</t>
  </si>
  <si>
    <t>Policy Matters Ohio is a nonpartisan research institute helping to create a more vibrant, equitable, sustainable, and inclusive Ohio.</t>
  </si>
  <si>
    <t>policymattersohio.org</t>
  </si>
  <si>
    <t>https://www.linkedin.com/company/policymattersohio/</t>
  </si>
  <si>
    <t>news@policymattersohio.org</t>
  </si>
  <si>
    <t>+1 216-361-9801</t>
  </si>
  <si>
    <t>The Raymond John Wean Foundation</t>
  </si>
  <si>
    <t>Hannah Halbert</t>
  </si>
  <si>
    <t>hhalbert@policymattersohio.org</t>
  </si>
  <si>
    <t>https://www.policymattersohio.org/who-we-are/staff#:~:text=Hannah%20Halbert%20(she,Email%20Hannah</t>
  </si>
  <si>
    <t>Florida Trade Academy</t>
  </si>
  <si>
    <t>Florida Trade Academy offers innovative trade education programs tailored for career seekers and individuals transitioning into new jobs.</t>
  </si>
  <si>
    <t>floridatradeacademy.org</t>
  </si>
  <si>
    <t>https://www.linkedin.com/company/florida-trade-academy/</t>
  </si>
  <si>
    <t>info@floridatradeacademy.org</t>
  </si>
  <si>
    <t>+1 813-392-3484</t>
  </si>
  <si>
    <t>Chuck Burgess</t>
  </si>
  <si>
    <t>cburgess@floridatradeacademy.org</t>
  </si>
  <si>
    <t>https://www.linkedin.com/in/chuck-burgess-72a71311/</t>
  </si>
  <si>
    <t>Xinying Electronics</t>
  </si>
  <si>
    <t>Xinying Electronics is a photoresist resin material developer that specializes in the research and development of photoresist resin.</t>
  </si>
  <si>
    <t>Shanghai Sinyang Semiconductor Materials</t>
  </si>
  <si>
    <t>Positive Workforce</t>
  </si>
  <si>
    <t>Employment, Non Profit, Training</t>
  </si>
  <si>
    <t>Positive Workforce is a non-profit organization that offers employment and training services.</t>
  </si>
  <si>
    <t>positiveworkforce.org</t>
  </si>
  <si>
    <t>https://www.linkedin.com/company/positive-workforce-inc</t>
  </si>
  <si>
    <t>info@positiveworkforce.org</t>
  </si>
  <si>
    <t>1-212-410-5615</t>
  </si>
  <si>
    <t>Vincent Torres</t>
  </si>
  <si>
    <t>https://www.causeiq.com/organizations/positive-workforce-coalition,133459199/</t>
  </si>
  <si>
    <t>Say, Hi!</t>
  </si>
  <si>
    <t>Say Hi! is a platform service designed to connect users to licensed therapists.</t>
  </si>
  <si>
    <t>sayhi.love</t>
  </si>
  <si>
    <t>Dapeng Wang</t>
  </si>
  <si>
    <t>https://www.sayhi.love/about</t>
  </si>
  <si>
    <t>Xingrong Technology</t>
  </si>
  <si>
    <t>Advanced Materials, Electronics</t>
  </si>
  <si>
    <t>Xingrong Technology is an electronic component company that offers services to consumers including fabrication of electronic components.</t>
  </si>
  <si>
    <t>xingrong-tech.com</t>
  </si>
  <si>
    <t>ritaguo@xingrong-tech.com</t>
  </si>
  <si>
    <t>150-8860-1227</t>
  </si>
  <si>
    <t>Goldport Capital, Haibon fenghua VC</t>
  </si>
  <si>
    <t>Xu Haibo</t>
  </si>
  <si>
    <t>xuhaibo@xingrong-tech.com</t>
  </si>
  <si>
    <t>http://www.xingrong-tech.com/en/about.html</t>
  </si>
  <si>
    <t>Centro Hispano</t>
  </si>
  <si>
    <t>Charity, Communities, Non Profit</t>
  </si>
  <si>
    <t>Centro Hispano empowers Latino and Utah families by ensuring fair access to information, resources, and educational programs.</t>
  </si>
  <si>
    <t>centrohispanouc.org</t>
  </si>
  <si>
    <t>https://www.linkedin.com/company/centro-hispano-utah-county-utah/</t>
  </si>
  <si>
    <t>info@centrohispanouc.org</t>
  </si>
  <si>
    <t>+1 801-655-0258</t>
  </si>
  <si>
    <t>Jacqueline Larson</t>
  </si>
  <si>
    <t>jackiel@centrohispanouc.org</t>
  </si>
  <si>
    <t>https://www.linkedin.com/in/jacqueline-larson-ches-8ab6655b/</t>
  </si>
  <si>
    <t>Yuding Additive</t>
  </si>
  <si>
    <t>Yuding Additive focuses on additive manufacturing (3D printing), surface engineering, and high-performance new materials.</t>
  </si>
  <si>
    <t>China Dixin Fund</t>
  </si>
  <si>
    <t>My Salon</t>
  </si>
  <si>
    <t>Cosmetics, Information Technology, Software</t>
  </si>
  <si>
    <t>My Salon is an AI cosmetics recommendation service that provides skin care services.</t>
  </si>
  <si>
    <t>mysalon.skin</t>
  </si>
  <si>
    <t>Future Venture Capital</t>
  </si>
  <si>
    <t>Toshiyuki Nakato</t>
  </si>
  <si>
    <t>https://www.welltech.ltd/company/</t>
  </si>
  <si>
    <t>jianxi.yang@intellicube.tech</t>
  </si>
  <si>
    <t>https://pitchbook.com/profiles/company/592297-48#overview</t>
  </si>
  <si>
    <t>Gray hat technology</t>
  </si>
  <si>
    <t>Gray Hat Technology is an information transmission, software, and technology service provider specializing on network security.</t>
  </si>
  <si>
    <t>AntiraTech</t>
  </si>
  <si>
    <t>Heguang Traditional Chinese Medicine Technology</t>
  </si>
  <si>
    <t>Heguang Traditional Chinese Medicine Technology is a medtech company that focuses on development of scientific and traditional medicine.</t>
  </si>
  <si>
    <t>Yuhang Jinkong</t>
  </si>
  <si>
    <t>Women's Institute for Science, Equity and Race</t>
  </si>
  <si>
    <t>Education, Non Profit, Social Impact, STEM Education</t>
  </si>
  <si>
    <t>Virginia, Nebraska, United States</t>
  </si>
  <si>
    <t>Women's Institute for Science, Equity and Race is a non-profit organisation helping to empower women lives.</t>
  </si>
  <si>
    <t>wiserpolicy.org</t>
  </si>
  <si>
    <t>https://www.linkedin.com/company/wiserpolicy/</t>
  </si>
  <si>
    <t>info@wiserpolicy.org</t>
  </si>
  <si>
    <t>+(804) 781-4807</t>
  </si>
  <si>
    <t>Rhonda Vonshay Sharpe</t>
  </si>
  <si>
    <t>rhondavsharpe@wiserpolicy.org</t>
  </si>
  <si>
    <t>https://www.linkedin.com/in/rhonda-vonshay-sharpe-b1837775/</t>
  </si>
  <si>
    <t>RAISE Texas</t>
  </si>
  <si>
    <t>Financial Services, Non Profit, Tax Consulting</t>
  </si>
  <si>
    <t>RAISE Texas is a non-profit organisation that provides financial consulting services to low and moderate-income people.</t>
  </si>
  <si>
    <t>raisetexas.org</t>
  </si>
  <si>
    <t>https://www.linkedin.com/company/raise-texas</t>
  </si>
  <si>
    <t>info@raisetexas.org</t>
  </si>
  <si>
    <t>Elizabeth Colvin</t>
  </si>
  <si>
    <t>ecolvin@raisetexas.org</t>
  </si>
  <si>
    <t>https://raisetexas.org/about/staff/</t>
  </si>
  <si>
    <t>The Middleburg Institute</t>
  </si>
  <si>
    <t>The Middleburg Institute provides support to improve the economic, educational and social level of families in low income communities.</t>
  </si>
  <si>
    <t>themiddleburg.org</t>
  </si>
  <si>
    <t>https://www.linkedin.com/company/themiddleburg</t>
  </si>
  <si>
    <t>info@themiddleburg.org</t>
  </si>
  <si>
    <t>+225.241.0984</t>
  </si>
  <si>
    <t>Joyce James</t>
  </si>
  <si>
    <t>joyce@themiddleburg.org</t>
  </si>
  <si>
    <t>https://www.linkedin.com/in/joyce-james-08595355/</t>
  </si>
  <si>
    <t>Reuben V. Anderson Center for Justice</t>
  </si>
  <si>
    <t>Law Enforcement, Legal, Social Assistance, Social Impact</t>
  </si>
  <si>
    <t>Tougaloo, Mississippi, United States</t>
  </si>
  <si>
    <t>The Reuben V. Anderson Center for Justice was founded to combat systemic poverty and economic injustice through programmes.</t>
  </si>
  <si>
    <t>rvacenterforjustice.org</t>
  </si>
  <si>
    <t>info@rvacenterforjustice.org</t>
  </si>
  <si>
    <t>(662) 402-8249</t>
  </si>
  <si>
    <t>Jordan BCC Community Grants</t>
  </si>
  <si>
    <t>Julian D. Miller</t>
  </si>
  <si>
    <t>https://www.tougaloo.edu/reuben-v-anderson-institute-social-justice</t>
  </si>
  <si>
    <t>Mississippi Economic Inclusion Coalition</t>
  </si>
  <si>
    <t>Mississippi Economic Inclusion Coalition advocates for economic equity statewide through education and outreach.</t>
  </si>
  <si>
    <t>msctc4all.org</t>
  </si>
  <si>
    <t>info@msctc4all.org</t>
  </si>
  <si>
    <t>Mom F1rst</t>
  </si>
  <si>
    <t>Child Care, Non Profit, Women's</t>
  </si>
  <si>
    <t>Mom F1rst is a nonprofit organization that focuses on providing child care, parental support, and other related services.</t>
  </si>
  <si>
    <t>momsfirst.us</t>
  </si>
  <si>
    <t>https://www.linkedin.com/company/momsfirst/</t>
  </si>
  <si>
    <t>Reshma Saujani</t>
  </si>
  <si>
    <t>reshma@momsfirst.us</t>
  </si>
  <si>
    <t>https://www.linkedin.com/in/reshma-saujani/</t>
  </si>
  <si>
    <t>Dimnicar Beograd</t>
  </si>
  <si>
    <t>Pollution Control</t>
  </si>
  <si>
    <t>Dimnicar Beograd provides cleaning and sweeping services of chimneys, combustion devices, ventilation ducts and other maintenance services.</t>
  </si>
  <si>
    <t>dimnicar.com</t>
  </si>
  <si>
    <t>office@dimnicar.com</t>
  </si>
  <si>
    <t>011/2646-278</t>
  </si>
  <si>
    <t>Yuling New Energy</t>
  </si>
  <si>
    <t>Advanced Materials, Battery, Manufacturing</t>
  </si>
  <si>
    <t>Yuling New Energy is a silicon-based anode company that specializes in development and production of lithium battery anode materials.</t>
  </si>
  <si>
    <t>yuling-ne.com</t>
  </si>
  <si>
    <t>yulingtech@outlook.com</t>
  </si>
  <si>
    <t>Hangsheng Lithium Energy</t>
  </si>
  <si>
    <t>Liu Ping</t>
  </si>
  <si>
    <t>https://pitchbook.com/profiles/company/517066-12#comparisons</t>
  </si>
  <si>
    <t>EGNC</t>
  </si>
  <si>
    <t>Industrial Automation, Industrial Manufacturing, Machinery Manufacturing</t>
  </si>
  <si>
    <t>EGNC is a full-service high-tech company that offers precision fixtures and high-tech CNC tools for metal cutting solutions.</t>
  </si>
  <si>
    <t>egnc.com.cn</t>
  </si>
  <si>
    <t>https://www.linkedin.com/company/%E6%A3%AE%E6%B3%B0%E8%8B%B1%E6%A0%BC-%E6%88%90%E9%83%BD-%E6%95%B0%E6%8E%A7%E5%88%80%E5%85%B7%E8%82%A1%E4%BB%BD%E6%9C%89%E9%99%90%E5%85%AC%E5%8F%B8</t>
  </si>
  <si>
    <t>egnc@egnc.com.cn</t>
  </si>
  <si>
    <t>028-85807613</t>
  </si>
  <si>
    <t>Lizhong Investment</t>
  </si>
  <si>
    <t>Xia Yongkui</t>
  </si>
  <si>
    <t>https://pitchbook.com/profiles/company/483615-37</t>
  </si>
  <si>
    <t>The Current Project</t>
  </si>
  <si>
    <t>The Current Project helps to improve the lives of Black single mothers by making them self reliant.</t>
  </si>
  <si>
    <t>thecurrentproject.org</t>
  </si>
  <si>
    <t>https://www.linkedin.com/company/thecurrentproject/</t>
  </si>
  <si>
    <t>info@thecurrentproject.org</t>
  </si>
  <si>
    <t>Alisha L. Gordon</t>
  </si>
  <si>
    <t>alisha@thecurrentproject.org</t>
  </si>
  <si>
    <t>https://www.linkedin.com/in/alishalgordon/</t>
  </si>
  <si>
    <t>West Virginia Women Work</t>
  </si>
  <si>
    <t>Non Profit, Social, Training, Women's</t>
  </si>
  <si>
    <t>West Virginia Women Work champions education, employment, and economic equity for women through support and advocacy.</t>
  </si>
  <si>
    <t>westvirginiawomenwork.org</t>
  </si>
  <si>
    <t>https://www.linkedin.com/company/west-virginia-women-work</t>
  </si>
  <si>
    <t>info@wvwomenwork.org</t>
  </si>
  <si>
    <t>+1 304-598-0114</t>
  </si>
  <si>
    <t>Carol Phillips</t>
  </si>
  <si>
    <t>carol@wvwomenwork.org</t>
  </si>
  <si>
    <t>https://www.linkedin.com/in/carolnethkenphillips/</t>
  </si>
  <si>
    <t>Mississippi Low-Income Child Care Initiative</t>
  </si>
  <si>
    <t>Child Care, Education, Non Profit</t>
  </si>
  <si>
    <t>Biloxi, Mississippi, United States</t>
  </si>
  <si>
    <t>Mississippi Low Income Child Care Initiative advocates for affordable child care and women's economic security statewide.</t>
  </si>
  <si>
    <t>mschildcare.org</t>
  </si>
  <si>
    <t>http://www.linkedin.com/company/ms-low-income-child-care-initiative</t>
  </si>
  <si>
    <t>info@mschildcare.org</t>
  </si>
  <si>
    <t>+1 228-669-4827</t>
  </si>
  <si>
    <t>Carol Burnett</t>
  </si>
  <si>
    <t>cburnett@mschildcare.org</t>
  </si>
  <si>
    <t>https://www.mschildcare.org/team/</t>
  </si>
  <si>
    <t>Guocare</t>
  </si>
  <si>
    <t>Psychology</t>
  </si>
  <si>
    <t>Zhengzhou, Henan, China</t>
  </si>
  <si>
    <t>Guoke Psychology is a youth psychological counseling and research organization.</t>
  </si>
  <si>
    <t>Yuhehai Technology</t>
  </si>
  <si>
    <t>Chongqing Chinasoft Excellence</t>
  </si>
  <si>
    <t>Education, Information Technology, Training</t>
  </si>
  <si>
    <t>Chongqing Chinasoft Excellence is an education integration platform that provides talent training services for colleges and universities.</t>
  </si>
  <si>
    <t>CIIC Investment</t>
  </si>
  <si>
    <t>New Moms Over 40</t>
  </si>
  <si>
    <t>Information and advice topics on parenting, pregnancy, nutrition, feeding, diapering and more for moms over 40.</t>
  </si>
  <si>
    <t>newmomsover40.com</t>
  </si>
  <si>
    <t>Hemptyful</t>
  </si>
  <si>
    <t>Hemptyful's purpose is to make hemp's benefits available and cheap to everyone.</t>
  </si>
  <si>
    <t>hemptyful.com</t>
  </si>
  <si>
    <t>https://www.linkedin.com/company/hemptyful1/</t>
  </si>
  <si>
    <t>care@hemptyful.com</t>
  </si>
  <si>
    <t>Revanth Kaza</t>
  </si>
  <si>
    <t>https://www.linkedin.com/in/revanth-kaza-82ba17112/</t>
  </si>
  <si>
    <t>Louisiana Budget Project</t>
  </si>
  <si>
    <t>Louisiana Budget Project drives policy change for economic prosperity through analysis and community engagement.</t>
  </si>
  <si>
    <t>investlouisiana.org</t>
  </si>
  <si>
    <t>https://www.linkedin.com/company/invest-in-louisiana</t>
  </si>
  <si>
    <t>jamie@investlouisiana.org</t>
  </si>
  <si>
    <t>+1 225-614-9126</t>
  </si>
  <si>
    <t>Jan Moller</t>
  </si>
  <si>
    <t>jan@investlouisiana.org</t>
  </si>
  <si>
    <t>https://investlouisiana.org/about/</t>
  </si>
  <si>
    <t>Song Community Development Corporation</t>
  </si>
  <si>
    <t>Song Community Development Corporation works for the betterment of residents in New Orleans East region.</t>
  </si>
  <si>
    <t>songcdc.org</t>
  </si>
  <si>
    <t>hello@songcdc.org</t>
  </si>
  <si>
    <t>Tap Bui</t>
  </si>
  <si>
    <t>tap@songcdc.org</t>
  </si>
  <si>
    <t>https://www.songcdc.org/aboutus</t>
  </si>
  <si>
    <t>Playbook Angel Network</t>
  </si>
  <si>
    <t>Consulting, Social Entrepreneurship, Venture Capital</t>
  </si>
  <si>
    <t>Playbook Angel Network helps startups to grow by providing capital and guidance.</t>
  </si>
  <si>
    <t>playbookventures.com.au</t>
  </si>
  <si>
    <t>https://au.linkedin.com/company/playbook-ventures</t>
  </si>
  <si>
    <t>Rohit Bhargava</t>
  </si>
  <si>
    <t>rohit@playbookventures.com.au</t>
  </si>
  <si>
    <t>https://www.linkedin.com/in/rohbhargava/</t>
  </si>
  <si>
    <t>1-10</t>
  </si>
  <si>
    <t>11-50</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</si>
</sst>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Aptos Narrow"/>
      <family val="2"/>
      <scheme val="minor"/>
    </font>
    <font>
      <b/>
      <sz val="11"/>
      <color theme="1"/>
      <name val="Cambria"/>
      <family val="1"/>
    </font>
    <font>
      <sz val="11"/>
      <color theme="1"/>
      <name val="Cambria"/>
      <family val="1"/>
    </font>
    <font>
      <u/>
      <sz val="11"/>
      <color rgb="FF0000FF"/>
      <name val="Cambria"/>
      <family val="1"/>
    </font>
    <font>
      <sz val="11"/>
      <color rgb="FF0000FF"/>
      <name val="Cambria"/>
      <family val="1"/>
    </font>
    <font>
      <u/>
      <sz val="11"/>
      <color theme="10"/>
      <name val="Aptos Narrow"/>
      <family val="2"/>
      <scheme val="minor"/>
    </font>
    <font>
      <sz val="10"/>
      <color theme="1"/>
      <name val="Arial"/>
      <family val="2"/>
    </font>
    <font>
      <u/>
      <sz val="11"/>
      <color theme="3" tint="9.9978637043366805E-2"/>
      <name val="Cambria"/>
      <family val="1"/>
    </font>
    <font>
      <sz val="11"/>
      <color theme="3" tint="9.9978637043366805E-2"/>
      <name val="Cambria"/>
      <family val="1"/>
    </font>
    <font>
      <u/>
      <sz val="11"/>
      <color theme="3" tint="9.9978637043366805E-2"/>
      <name val="Aptos Narrow"/>
      <family val="2"/>
      <scheme val="minor"/>
    </font>
    <font>
      <sz val="10"/>
      <color theme="3" tint="9.9978637043366805E-2"/>
      <name val="Arial"/>
      <family val="2"/>
    </font>
    <font>
      <sz val="11"/>
      <color theme="3" tint="9.9978637043366805E-2"/>
      <name val="Aptos Narrow"/>
      <family val="2"/>
      <scheme val="minor"/>
    </font>
    <font>
      <b/>
      <sz val="11"/>
      <name val="Cambria"/>
      <family val="1"/>
    </font>
  </fonts>
  <fills count="5">
    <fill>
      <patternFill patternType="none"/>
    </fill>
    <fill>
      <patternFill patternType="gray125"/>
    </fill>
    <fill>
      <patternFill patternType="solid">
        <fgColor rgb="FFBDBDBD"/>
        <bgColor indexed="64"/>
      </patternFill>
    </fill>
    <fill>
      <patternFill patternType="solid">
        <fgColor rgb="FFFFFFFF"/>
        <bgColor indexed="64"/>
      </patternFill>
    </fill>
    <fill>
      <patternFill patternType="solid">
        <fgColor rgb="FFF3F3F3"/>
        <bgColor indexed="64"/>
      </patternFill>
    </fill>
  </fills>
  <borders count="5">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2">
    <xf numFmtId="0" fontId="0" fillId="0" borderId="0"/>
    <xf numFmtId="0" fontId="5" fillId="0" borderId="0" applyNumberFormat="0" applyFill="0" applyBorder="0" applyAlignment="0" applyProtection="0"/>
  </cellStyleXfs>
  <cellXfs count="39">
    <xf numFmtId="0" fontId="0" fillId="0" borderId="0" xfId="0"/>
    <xf numFmtId="0" fontId="1" fillId="2" borderId="1" xfId="0" applyFont="1" applyFill="1" applyBorder="1" applyAlignment="1">
      <alignment horizontal="left"/>
    </xf>
    <xf numFmtId="0" fontId="1" fillId="2" borderId="2" xfId="0" applyFont="1" applyFill="1" applyBorder="1" applyAlignment="1">
      <alignment horizontal="left"/>
    </xf>
    <xf numFmtId="0" fontId="0" fillId="0" borderId="0" xfId="0" applyAlignment="1">
      <alignment horizontal="left"/>
    </xf>
    <xf numFmtId="0" fontId="2" fillId="3" borderId="3" xfId="0" applyFont="1" applyFill="1" applyBorder="1" applyAlignment="1">
      <alignment horizontal="left"/>
    </xf>
    <xf numFmtId="3" fontId="2" fillId="3" borderId="4" xfId="0" applyNumberFormat="1" applyFont="1" applyFill="1" applyBorder="1" applyAlignment="1">
      <alignment horizontal="left"/>
    </xf>
    <xf numFmtId="14" fontId="2" fillId="3" borderId="4" xfId="0" applyNumberFormat="1" applyFont="1" applyFill="1" applyBorder="1" applyAlignment="1">
      <alignment horizontal="left"/>
    </xf>
    <xf numFmtId="0" fontId="2" fillId="3" borderId="4" xfId="0" applyFont="1" applyFill="1" applyBorder="1" applyAlignment="1">
      <alignment horizontal="left"/>
    </xf>
    <xf numFmtId="0" fontId="3" fillId="3" borderId="4" xfId="0" applyFont="1" applyFill="1" applyBorder="1" applyAlignment="1">
      <alignment horizontal="left"/>
    </xf>
    <xf numFmtId="0" fontId="4" fillId="3" borderId="4" xfId="0" applyFont="1" applyFill="1" applyBorder="1" applyAlignment="1">
      <alignment horizontal="left"/>
    </xf>
    <xf numFmtId="0" fontId="2" fillId="4" borderId="3" xfId="0" applyFont="1" applyFill="1" applyBorder="1" applyAlignment="1">
      <alignment horizontal="left"/>
    </xf>
    <xf numFmtId="3" fontId="2" fillId="4" borderId="4" xfId="0" applyNumberFormat="1" applyFont="1" applyFill="1" applyBorder="1" applyAlignment="1">
      <alignment horizontal="left"/>
    </xf>
    <xf numFmtId="14" fontId="2" fillId="4" borderId="4" xfId="0" applyNumberFormat="1" applyFont="1" applyFill="1" applyBorder="1" applyAlignment="1">
      <alignment horizontal="left"/>
    </xf>
    <xf numFmtId="0" fontId="2" fillId="4" borderId="4" xfId="0" applyFont="1" applyFill="1" applyBorder="1" applyAlignment="1">
      <alignment horizontal="left"/>
    </xf>
    <xf numFmtId="0" fontId="3" fillId="4" borderId="4" xfId="0" applyFont="1" applyFill="1" applyBorder="1" applyAlignment="1">
      <alignment horizontal="left"/>
    </xf>
    <xf numFmtId="0" fontId="4" fillId="4" borderId="4" xfId="0" applyFont="1" applyFill="1" applyBorder="1" applyAlignment="1">
      <alignment horizontal="left"/>
    </xf>
    <xf numFmtId="0" fontId="2" fillId="3" borderId="1" xfId="0" applyFont="1" applyFill="1" applyBorder="1" applyAlignment="1">
      <alignment horizontal="left"/>
    </xf>
    <xf numFmtId="3" fontId="2" fillId="3" borderId="2" xfId="0" applyNumberFormat="1" applyFont="1" applyFill="1" applyBorder="1" applyAlignment="1">
      <alignment horizontal="left"/>
    </xf>
    <xf numFmtId="14" fontId="2" fillId="3" borderId="2" xfId="0" applyNumberFormat="1" applyFont="1" applyFill="1" applyBorder="1" applyAlignment="1">
      <alignment horizontal="left"/>
    </xf>
    <xf numFmtId="0" fontId="2" fillId="3" borderId="2" xfId="0" applyFont="1" applyFill="1" applyBorder="1" applyAlignment="1">
      <alignment horizontal="left"/>
    </xf>
    <xf numFmtId="0" fontId="5" fillId="3" borderId="2" xfId="1" applyFill="1" applyBorder="1" applyAlignment="1">
      <alignment horizontal="left"/>
    </xf>
    <xf numFmtId="0" fontId="5" fillId="4" borderId="4" xfId="1" applyFill="1" applyBorder="1" applyAlignment="1">
      <alignment horizontal="left"/>
    </xf>
    <xf numFmtId="0" fontId="5" fillId="3" borderId="4" xfId="1" applyFill="1" applyBorder="1" applyAlignment="1">
      <alignment horizontal="left"/>
    </xf>
    <xf numFmtId="0" fontId="4" fillId="3" borderId="2" xfId="0" applyFont="1" applyFill="1" applyBorder="1" applyAlignment="1">
      <alignment horizontal="left"/>
    </xf>
    <xf numFmtId="0" fontId="6" fillId="3" borderId="4" xfId="0" applyFont="1" applyFill="1" applyBorder="1" applyAlignment="1">
      <alignment horizontal="left"/>
    </xf>
    <xf numFmtId="0" fontId="6" fillId="4" borderId="4" xfId="0" applyFont="1" applyFill="1" applyBorder="1" applyAlignment="1">
      <alignment horizontal="left"/>
    </xf>
    <xf numFmtId="49" fontId="2" fillId="3" borderId="4" xfId="0" applyNumberFormat="1" applyFont="1" applyFill="1" applyBorder="1" applyAlignment="1">
      <alignment horizontal="left"/>
    </xf>
    <xf numFmtId="49" fontId="2" fillId="4" borderId="4" xfId="0" applyNumberFormat="1" applyFont="1" applyFill="1" applyBorder="1" applyAlignment="1">
      <alignment horizontal="left"/>
    </xf>
    <xf numFmtId="0" fontId="7" fillId="3" borderId="4" xfId="0" applyFont="1" applyFill="1" applyBorder="1" applyAlignment="1">
      <alignment horizontal="left"/>
    </xf>
    <xf numFmtId="0" fontId="7" fillId="4" borderId="4" xfId="0" applyFont="1" applyFill="1" applyBorder="1" applyAlignment="1">
      <alignment horizontal="left"/>
    </xf>
    <xf numFmtId="0" fontId="8" fillId="4" borderId="4" xfId="0" applyFont="1" applyFill="1" applyBorder="1" applyAlignment="1">
      <alignment horizontal="left"/>
    </xf>
    <xf numFmtId="0" fontId="8" fillId="3" borderId="4" xfId="0" applyFont="1" applyFill="1" applyBorder="1" applyAlignment="1">
      <alignment horizontal="left"/>
    </xf>
    <xf numFmtId="0" fontId="9" fillId="3" borderId="2" xfId="1" applyFont="1" applyFill="1" applyBorder="1" applyAlignment="1">
      <alignment horizontal="left"/>
    </xf>
    <xf numFmtId="0" fontId="9" fillId="4" borderId="4" xfId="1" applyFont="1" applyFill="1" applyBorder="1" applyAlignment="1">
      <alignment horizontal="left"/>
    </xf>
    <xf numFmtId="0" fontId="9" fillId="3" borderId="4" xfId="1" applyFont="1" applyFill="1" applyBorder="1" applyAlignment="1">
      <alignment horizontal="left"/>
    </xf>
    <xf numFmtId="0" fontId="10" fillId="4" borderId="4" xfId="0" applyFont="1" applyFill="1" applyBorder="1" applyAlignment="1">
      <alignment horizontal="left"/>
    </xf>
    <xf numFmtId="0" fontId="10" fillId="3" borderId="4" xfId="0" applyFont="1" applyFill="1" applyBorder="1" applyAlignment="1">
      <alignment horizontal="left"/>
    </xf>
    <xf numFmtId="0" fontId="11" fillId="0" borderId="0" xfId="0" applyFont="1" applyAlignment="1">
      <alignment horizontal="left"/>
    </xf>
    <xf numFmtId="0" fontId="12" fillId="2" borderId="2" xfId="0" applyFont="1" applyFill="1" applyBorder="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Structure" Target="richData/rdrichvaluestructure.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 Target="richData/rdrichvalu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12</v>
    <v>7245</v>
    <v>0</v>
  </rv>
  <rv s="0">
    <v>12</v>
    <v>1164</v>
    <v>0</v>
  </rv>
</rvData>
</file>

<file path=xl/richData/rdrichvaluestructure.xml><?xml version="1.0" encoding="utf-8"?>
<rvStructures xmlns="http://schemas.microsoft.com/office/spreadsheetml/2017/richdata" count="1">
  <s t="_error">
    <k n="errorType" t="i"/>
    <k n="field" t="s"/>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xmlns=""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miriotech.com/" TargetMode="External"/><Relationship Id="rId3182" Type="http://schemas.openxmlformats.org/officeDocument/2006/relationships/hyperlink" Target="http://shinefusion.com/" TargetMode="External"/><Relationship Id="rId4233" Type="http://schemas.openxmlformats.org/officeDocument/2006/relationships/hyperlink" Target="https://www.linkedin.com/company/%E5%90%8E%E6%91%A9%E6%99%BA%E8%83%BD" TargetMode="External"/><Relationship Id="rId7389" Type="http://schemas.openxmlformats.org/officeDocument/2006/relationships/hyperlink" Target="http://coopermanscholars.org/" TargetMode="External"/><Relationship Id="rId8854" Type="http://schemas.openxmlformats.org/officeDocument/2006/relationships/hyperlink" Target="https://www.linkedin.com/in/chris-reid-36b26619/" TargetMode="External"/><Relationship Id="rId9905" Type="http://schemas.openxmlformats.org/officeDocument/2006/relationships/hyperlink" Target="https://www.zoominfo.com/p/Jim-Newcomb/1174885" TargetMode="External"/><Relationship Id="rId3999" Type="http://schemas.openxmlformats.org/officeDocument/2006/relationships/hyperlink" Target="http://samayhealth.com/" TargetMode="External"/><Relationship Id="rId4300" Type="http://schemas.openxmlformats.org/officeDocument/2006/relationships/hyperlink" Target="http://mirai-genba.com/" TargetMode="External"/><Relationship Id="rId7456" Type="http://schemas.openxmlformats.org/officeDocument/2006/relationships/hyperlink" Target="https://www.cerabyte.com/who-we-are/" TargetMode="External"/><Relationship Id="rId8507" Type="http://schemas.openxmlformats.org/officeDocument/2006/relationships/hyperlink" Target="https://www.linkedin.com/in/stevebutterworth2016/" TargetMode="External"/><Relationship Id="rId10784" Type="http://schemas.openxmlformats.org/officeDocument/2006/relationships/hyperlink" Target="https://www.linkedin.com/company/heallo.ai/" TargetMode="External"/><Relationship Id="rId11835" Type="http://schemas.openxmlformats.org/officeDocument/2006/relationships/hyperlink" Target="https://www.linkedin.com/in/rhonda-vonshay-sharpe-b1837775/" TargetMode="External"/><Relationship Id="rId170" Type="http://schemas.openxmlformats.org/officeDocument/2006/relationships/hyperlink" Target="https://www.linkedin.com/company/oyo-rooms" TargetMode="External"/><Relationship Id="rId6058" Type="http://schemas.openxmlformats.org/officeDocument/2006/relationships/hyperlink" Target="https://www.linkedin.com/in/lew-bender-7b5a7a7/" TargetMode="External"/><Relationship Id="rId6472" Type="http://schemas.openxmlformats.org/officeDocument/2006/relationships/hyperlink" Target="https://www.linkedin.com/in/wayne-witherspoon-18611b16/" TargetMode="External"/><Relationship Id="rId7109" Type="http://schemas.openxmlformats.org/officeDocument/2006/relationships/hyperlink" Target="https://www.linkedin.com/in/mark-m-865997252/" TargetMode="External"/><Relationship Id="rId7523" Type="http://schemas.openxmlformats.org/officeDocument/2006/relationships/hyperlink" Target="http://leanpay.com/" TargetMode="External"/><Relationship Id="rId7870" Type="http://schemas.openxmlformats.org/officeDocument/2006/relationships/hyperlink" Target="https://www.linkedin.com/in/%EC%9E%AC%EC%97%B0-%EB%B0%95-174656260/" TargetMode="External"/><Relationship Id="rId8921" Type="http://schemas.openxmlformats.org/officeDocument/2006/relationships/hyperlink" Target="http://anotherround.co.uk/" TargetMode="External"/><Relationship Id="rId10437" Type="http://schemas.openxmlformats.org/officeDocument/2006/relationships/hyperlink" Target="http://doosanbobcat.com/" TargetMode="External"/><Relationship Id="rId10851" Type="http://schemas.openxmlformats.org/officeDocument/2006/relationships/hyperlink" Target="https://www.linkedin.com/company/murphy-s-naturals" TargetMode="External"/><Relationship Id="rId5074" Type="http://schemas.openxmlformats.org/officeDocument/2006/relationships/hyperlink" Target="https://www.linkedin.com/company/windsor-&amp;-eton-brewery" TargetMode="External"/><Relationship Id="rId6125" Type="http://schemas.openxmlformats.org/officeDocument/2006/relationships/hyperlink" Target="http://fordotosan.com.tr/" TargetMode="External"/><Relationship Id="rId10504" Type="http://schemas.openxmlformats.org/officeDocument/2006/relationships/hyperlink" Target="http://squadmobility.com/" TargetMode="External"/><Relationship Id="rId987" Type="http://schemas.openxmlformats.org/officeDocument/2006/relationships/hyperlink" Target="http://getreba.com/" TargetMode="External"/><Relationship Id="rId2668" Type="http://schemas.openxmlformats.org/officeDocument/2006/relationships/hyperlink" Target="http://betriton.com/" TargetMode="External"/><Relationship Id="rId3719" Type="http://schemas.openxmlformats.org/officeDocument/2006/relationships/hyperlink" Target="https://www.linkedin.com/company/montage-gold-corp/" TargetMode="External"/><Relationship Id="rId4090" Type="http://schemas.openxmlformats.org/officeDocument/2006/relationships/hyperlink" Target="https://www.linkedin.com/in/chadwickwhite/" TargetMode="External"/><Relationship Id="rId8297" Type="http://schemas.openxmlformats.org/officeDocument/2006/relationships/hyperlink" Target="http://calterah.com/" TargetMode="External"/><Relationship Id="rId9695" Type="http://schemas.openxmlformats.org/officeDocument/2006/relationships/hyperlink" Target="http://isocom.com/" TargetMode="External"/><Relationship Id="rId1684" Type="http://schemas.openxmlformats.org/officeDocument/2006/relationships/hyperlink" Target="http://teamplaymaker.com/" TargetMode="External"/><Relationship Id="rId2735" Type="http://schemas.openxmlformats.org/officeDocument/2006/relationships/hyperlink" Target="https://www.duq.edu/about/leadership/index.php" TargetMode="External"/><Relationship Id="rId5141" Type="http://schemas.openxmlformats.org/officeDocument/2006/relationships/hyperlink" Target="https://anewhealthrx.com/about-us/leadership/" TargetMode="External"/><Relationship Id="rId9348" Type="http://schemas.openxmlformats.org/officeDocument/2006/relationships/hyperlink" Target="https://www.linkedin.com/in/isaac-longobardi-62887a188/" TargetMode="External"/><Relationship Id="rId9762" Type="http://schemas.openxmlformats.org/officeDocument/2006/relationships/hyperlink" Target="https://www.linkedin.com/company/%E7%A5%9E%E5%B7%9E%E6%99%AE%E6%83%A0/" TargetMode="External"/><Relationship Id="rId11278" Type="http://schemas.openxmlformats.org/officeDocument/2006/relationships/hyperlink" Target="https://www.linkedin.com/company/fastlane-labs" TargetMode="External"/><Relationship Id="rId11692" Type="http://schemas.openxmlformats.org/officeDocument/2006/relationships/hyperlink" Target="http://toptierlessons.com/" TargetMode="External"/><Relationship Id="rId707" Type="http://schemas.openxmlformats.org/officeDocument/2006/relationships/hyperlink" Target="https://www.linkedin.com/in/julian-k%c3%b6gel-15959a22b/" TargetMode="External"/><Relationship Id="rId1337" Type="http://schemas.openxmlformats.org/officeDocument/2006/relationships/hyperlink" Target="https://www.linkedin.com/in/jonas-varga/" TargetMode="External"/><Relationship Id="rId1751" Type="http://schemas.openxmlformats.org/officeDocument/2006/relationships/hyperlink" Target="https://www.linkedin.com/company/graphenergytech/" TargetMode="External"/><Relationship Id="rId2802" Type="http://schemas.openxmlformats.org/officeDocument/2006/relationships/hyperlink" Target="http://flyri.com/" TargetMode="External"/><Relationship Id="rId5958" Type="http://schemas.openxmlformats.org/officeDocument/2006/relationships/hyperlink" Target="http://herddogg.com/" TargetMode="External"/><Relationship Id="rId8364" Type="http://schemas.openxmlformats.org/officeDocument/2006/relationships/hyperlink" Target="https://www.linkedin.com/company/quantumrise/" TargetMode="External"/><Relationship Id="rId9415" Type="http://schemas.openxmlformats.org/officeDocument/2006/relationships/hyperlink" Target="http://threatcaptain.com/" TargetMode="External"/><Relationship Id="rId10294" Type="http://schemas.openxmlformats.org/officeDocument/2006/relationships/hyperlink" Target="https://www.linkedin.com/company/airs-medical" TargetMode="External"/><Relationship Id="rId11345" Type="http://schemas.openxmlformats.org/officeDocument/2006/relationships/hyperlink" Target="http://ecofashioncorp.com/" TargetMode="External"/><Relationship Id="rId43" Type="http://schemas.openxmlformats.org/officeDocument/2006/relationships/hyperlink" Target="https://www.linkedin.com/company/moonshot-ai-linkedin" TargetMode="External"/><Relationship Id="rId1404" Type="http://schemas.openxmlformats.org/officeDocument/2006/relationships/hyperlink" Target="http://linkedin.com/company/herogo-inc/" TargetMode="External"/><Relationship Id="rId7380" Type="http://schemas.openxmlformats.org/officeDocument/2006/relationships/hyperlink" Target="http://befulfilled.io/" TargetMode="External"/><Relationship Id="rId8017" Type="http://schemas.openxmlformats.org/officeDocument/2006/relationships/hyperlink" Target="http://modivcare.com/" TargetMode="External"/><Relationship Id="rId8431" Type="http://schemas.openxmlformats.org/officeDocument/2006/relationships/hyperlink" Target="https://www.linkedin.com/in/scottbekke/" TargetMode="External"/><Relationship Id="rId10361" Type="http://schemas.openxmlformats.org/officeDocument/2006/relationships/hyperlink" Target="https://pitchbook.com/profiles/company/265833-46" TargetMode="External"/><Relationship Id="rId3576" Type="http://schemas.openxmlformats.org/officeDocument/2006/relationships/hyperlink" Target="https://www.linkedin.com/company/nearbycomputing" TargetMode="External"/><Relationship Id="rId4627" Type="http://schemas.openxmlformats.org/officeDocument/2006/relationships/hyperlink" Target="https://www.linkedin.com/company/heysqill/" TargetMode="External"/><Relationship Id="rId4974" Type="http://schemas.openxmlformats.org/officeDocument/2006/relationships/hyperlink" Target="http://linkedin.com/company/decision-lens" TargetMode="External"/><Relationship Id="rId7033" Type="http://schemas.openxmlformats.org/officeDocument/2006/relationships/hyperlink" Target="http://homewardva.org/" TargetMode="External"/><Relationship Id="rId10014" Type="http://schemas.openxmlformats.org/officeDocument/2006/relationships/hyperlink" Target="http://verdigrismusic.org/" TargetMode="External"/><Relationship Id="rId11412" Type="http://schemas.openxmlformats.org/officeDocument/2006/relationships/hyperlink" Target="https://www.linkedin.com/in/joey-rosa-80354814/" TargetMode="External"/><Relationship Id="rId497" Type="http://schemas.openxmlformats.org/officeDocument/2006/relationships/hyperlink" Target="http://ndustrial.io/" TargetMode="External"/><Relationship Id="rId2178" Type="http://schemas.openxmlformats.org/officeDocument/2006/relationships/hyperlink" Target="https://www.linkedin.com/in/rachel-hand-b6a16468/" TargetMode="External"/><Relationship Id="rId3229" Type="http://schemas.openxmlformats.org/officeDocument/2006/relationships/hyperlink" Target="http://autobahntx.com/" TargetMode="External"/><Relationship Id="rId3990" Type="http://schemas.openxmlformats.org/officeDocument/2006/relationships/hyperlink" Target="https://www.linkedin.com/in/brian-reinsborough-85a2797a/" TargetMode="External"/><Relationship Id="rId7100" Type="http://schemas.openxmlformats.org/officeDocument/2006/relationships/hyperlink" Target="http://habitatportlandme.org/" TargetMode="External"/><Relationship Id="rId1194" Type="http://schemas.openxmlformats.org/officeDocument/2006/relationships/hyperlink" Target="http://odeko.com/" TargetMode="External"/><Relationship Id="rId2592" Type="http://schemas.openxmlformats.org/officeDocument/2006/relationships/hyperlink" Target="http://collo.fi/" TargetMode="External"/><Relationship Id="rId3643" Type="http://schemas.openxmlformats.org/officeDocument/2006/relationships/hyperlink" Target="http://zyptechnologies.com/" TargetMode="External"/><Relationship Id="rId6799" Type="http://schemas.openxmlformats.org/officeDocument/2006/relationships/hyperlink" Target="https://www.linkedin.com/company/seetrue-technologies/" TargetMode="External"/><Relationship Id="rId217" Type="http://schemas.openxmlformats.org/officeDocument/2006/relationships/hyperlink" Target="http://apromore.com/" TargetMode="External"/><Relationship Id="rId564" Type="http://schemas.openxmlformats.org/officeDocument/2006/relationships/hyperlink" Target="https://www.linkedin.com/company/neuron-energy/about/" TargetMode="External"/><Relationship Id="rId2245" Type="http://schemas.openxmlformats.org/officeDocument/2006/relationships/hyperlink" Target="http://endsexualexploitation.org/" TargetMode="External"/><Relationship Id="rId3710" Type="http://schemas.openxmlformats.org/officeDocument/2006/relationships/hyperlink" Target="https://www.linkedin.com/company/winnin" TargetMode="External"/><Relationship Id="rId6866" Type="http://schemas.openxmlformats.org/officeDocument/2006/relationships/hyperlink" Target="http://wickedsheets.com/" TargetMode="External"/><Relationship Id="rId7917" Type="http://schemas.openxmlformats.org/officeDocument/2006/relationships/hyperlink" Target="https://www.linkedin.com/in/sarim-khan-triomics/" TargetMode="External"/><Relationship Id="rId9272" Type="http://schemas.openxmlformats.org/officeDocument/2006/relationships/hyperlink" Target="https://www.linkedin.com/company/knonap-llc/about/" TargetMode="External"/><Relationship Id="rId631" Type="http://schemas.openxmlformats.org/officeDocument/2006/relationships/hyperlink" Target="https://mirucorp.com/team/curtis-berlinguette/" TargetMode="External"/><Relationship Id="rId1261" Type="http://schemas.openxmlformats.org/officeDocument/2006/relationships/hyperlink" Target="http://haizeawindgroup.com/" TargetMode="External"/><Relationship Id="rId2312" Type="http://schemas.openxmlformats.org/officeDocument/2006/relationships/hyperlink" Target="http://saharalabs.ai/" TargetMode="External"/><Relationship Id="rId5468" Type="http://schemas.openxmlformats.org/officeDocument/2006/relationships/hyperlink" Target="https://www.linkedin.com/in/kim-graham-4b72259/" TargetMode="External"/><Relationship Id="rId5882" Type="http://schemas.openxmlformats.org/officeDocument/2006/relationships/hyperlink" Target="http://algoma.com/" TargetMode="External"/><Relationship Id="rId6519" Type="http://schemas.openxmlformats.org/officeDocument/2006/relationships/hyperlink" Target="https://tracxn.com/d/companies/collectest/__36NBlfEXl7X5yjg0S2qIEH0xvdDQ8bpIxOJY5JhSmhY/founders-and-board-of-directors" TargetMode="External"/><Relationship Id="rId6933" Type="http://schemas.openxmlformats.org/officeDocument/2006/relationships/hyperlink" Target="http://colorstack.org/" TargetMode="External"/><Relationship Id="rId4484" Type="http://schemas.openxmlformats.org/officeDocument/2006/relationships/hyperlink" Target="https://www.linkedin.com/in/brantrussell/" TargetMode="External"/><Relationship Id="rId5535" Type="http://schemas.openxmlformats.org/officeDocument/2006/relationships/hyperlink" Target="https://www.linkedin.com/company/observe-inc" TargetMode="External"/><Relationship Id="rId3086" Type="http://schemas.openxmlformats.org/officeDocument/2006/relationships/hyperlink" Target="https://www.linkedin.com/in/hamed-sadeghian-76490ab/" TargetMode="External"/><Relationship Id="rId4137" Type="http://schemas.openxmlformats.org/officeDocument/2006/relationships/hyperlink" Target="https://www.linkedin.com/in/harrycoe/" TargetMode="External"/><Relationship Id="rId4551" Type="http://schemas.openxmlformats.org/officeDocument/2006/relationships/hyperlink" Target="https://www.linkedin.com/company/stallion-uranium/" TargetMode="External"/><Relationship Id="rId8758" Type="http://schemas.openxmlformats.org/officeDocument/2006/relationships/hyperlink" Target="https://www.linkedin.com/in/shaun-meredith-32b199291/" TargetMode="External"/><Relationship Id="rId3153" Type="http://schemas.openxmlformats.org/officeDocument/2006/relationships/hyperlink" Target="https://www.linkedin.com/in/oded-nagel-7131891/" TargetMode="External"/><Relationship Id="rId4204" Type="http://schemas.openxmlformats.org/officeDocument/2006/relationships/hyperlink" Target="http://kemitt.com/" TargetMode="External"/><Relationship Id="rId5602" Type="http://schemas.openxmlformats.org/officeDocument/2006/relationships/hyperlink" Target="https://www.linkedin.com/in/chris-kubasik/" TargetMode="External"/><Relationship Id="rId9809" Type="http://schemas.openxmlformats.org/officeDocument/2006/relationships/hyperlink" Target="http://ftlgym.com/" TargetMode="External"/><Relationship Id="rId10688" Type="http://schemas.openxmlformats.org/officeDocument/2006/relationships/hyperlink" Target="http://rowain.com/page/team-introduction" TargetMode="External"/><Relationship Id="rId11739" Type="http://schemas.openxmlformats.org/officeDocument/2006/relationships/hyperlink" Target="http://childrensdefense.org/" TargetMode="External"/><Relationship Id="rId7774" Type="http://schemas.openxmlformats.org/officeDocument/2006/relationships/hyperlink" Target="https://www.linkedin.com/company/baud-resources/" TargetMode="External"/><Relationship Id="rId8825" Type="http://schemas.openxmlformats.org/officeDocument/2006/relationships/hyperlink" Target="http://peatfarming.com/" TargetMode="External"/><Relationship Id="rId10755" Type="http://schemas.openxmlformats.org/officeDocument/2006/relationships/hyperlink" Target="http://sealed.com/" TargetMode="External"/><Relationship Id="rId11806" Type="http://schemas.openxmlformats.org/officeDocument/2006/relationships/hyperlink" Target="http://buildingblockresolutions.com/" TargetMode="External"/><Relationship Id="rId141" Type="http://schemas.openxmlformats.org/officeDocument/2006/relationships/hyperlink" Target="https://www.linkedin.com/company/crown-castle/" TargetMode="External"/><Relationship Id="rId3220" Type="http://schemas.openxmlformats.org/officeDocument/2006/relationships/hyperlink" Target="https://www.linkedin.com/in/andreas-osbar-890b003/" TargetMode="External"/><Relationship Id="rId6029" Type="http://schemas.openxmlformats.org/officeDocument/2006/relationships/hyperlink" Target="https://www.linkedin.com/in/trooper-sanders-4460791/" TargetMode="External"/><Relationship Id="rId6376" Type="http://schemas.openxmlformats.org/officeDocument/2006/relationships/hyperlink" Target="http://volumina-medical.ch/" TargetMode="External"/><Relationship Id="rId6790" Type="http://schemas.openxmlformats.org/officeDocument/2006/relationships/hyperlink" Target="https://www.linkedin.com/company/the-winthrop-p-cancer-institute" TargetMode="External"/><Relationship Id="rId7427" Type="http://schemas.openxmlformats.org/officeDocument/2006/relationships/hyperlink" Target="http://aeye.ai/" TargetMode="External"/><Relationship Id="rId7841" Type="http://schemas.openxmlformats.org/officeDocument/2006/relationships/hyperlink" Target="https://www.linkedin.com/in/ali-khursheed135/" TargetMode="External"/><Relationship Id="rId10408" Type="http://schemas.openxmlformats.org/officeDocument/2006/relationships/hyperlink" Target="https://www.linkedin.com/in/hellosachin/" TargetMode="External"/><Relationship Id="rId10822" Type="http://schemas.openxmlformats.org/officeDocument/2006/relationships/hyperlink" Target="https://www.linkedin.com/company/cache-financials-inc" TargetMode="External"/><Relationship Id="rId7" Type="http://schemas.openxmlformats.org/officeDocument/2006/relationships/hyperlink" Target="http://protectai.com/" TargetMode="External"/><Relationship Id="rId2986" Type="http://schemas.openxmlformats.org/officeDocument/2006/relationships/hyperlink" Target="https://www.linkedin.com/company/starbucks" TargetMode="External"/><Relationship Id="rId5392" Type="http://schemas.openxmlformats.org/officeDocument/2006/relationships/hyperlink" Target="http://latushealth.co.uk/" TargetMode="External"/><Relationship Id="rId6443" Type="http://schemas.openxmlformats.org/officeDocument/2006/relationships/hyperlink" Target="http://applieduvinc.com/" TargetMode="External"/><Relationship Id="rId9599" Type="http://schemas.openxmlformats.org/officeDocument/2006/relationships/hyperlink" Target="https://www.linkedin.com/company/ulsrobotics/" TargetMode="External"/><Relationship Id="rId958" Type="http://schemas.openxmlformats.org/officeDocument/2006/relationships/hyperlink" Target="https://www.linkedin.com/in/asser-yehia/" TargetMode="External"/><Relationship Id="rId1588" Type="http://schemas.openxmlformats.org/officeDocument/2006/relationships/hyperlink" Target="https://www.linkedin.com/company/whytheapp" TargetMode="External"/><Relationship Id="rId2639" Type="http://schemas.openxmlformats.org/officeDocument/2006/relationships/hyperlink" Target="https://www.linkedin.com/company/truvahomes/about/" TargetMode="External"/><Relationship Id="rId5045" Type="http://schemas.openxmlformats.org/officeDocument/2006/relationships/hyperlink" Target="https://www.linkedin.com/in/hilaryhsimmons/" TargetMode="External"/><Relationship Id="rId6510" Type="http://schemas.openxmlformats.org/officeDocument/2006/relationships/hyperlink" Target="http://lightz-inc.com/" TargetMode="External"/><Relationship Id="rId9666" Type="http://schemas.openxmlformats.org/officeDocument/2006/relationships/hyperlink" Target="http://getheartsmart.org/" TargetMode="External"/><Relationship Id="rId11596" Type="http://schemas.openxmlformats.org/officeDocument/2006/relationships/hyperlink" Target="https://www.linkedin.com/company/technifab-gc-inc" TargetMode="External"/><Relationship Id="rId1655" Type="http://schemas.openxmlformats.org/officeDocument/2006/relationships/hyperlink" Target="http://cplc.org/" TargetMode="External"/><Relationship Id="rId2706" Type="http://schemas.openxmlformats.org/officeDocument/2006/relationships/hyperlink" Target="http://hexarad.com/" TargetMode="External"/><Relationship Id="rId4061" Type="http://schemas.openxmlformats.org/officeDocument/2006/relationships/hyperlink" Target="https://www.linkedin.com/in/viviane-meister-1231a925/" TargetMode="External"/><Relationship Id="rId5112" Type="http://schemas.openxmlformats.org/officeDocument/2006/relationships/hyperlink" Target="https://www.linkedin.com/in/patrick-arlia-26ba553/" TargetMode="External"/><Relationship Id="rId8268" Type="http://schemas.openxmlformats.org/officeDocument/2006/relationships/hyperlink" Target="https://www.linkedin.com/company/rejuvenate-bio/" TargetMode="External"/><Relationship Id="rId8682" Type="http://schemas.openxmlformats.org/officeDocument/2006/relationships/hyperlink" Target="http://stemcell.com/" TargetMode="External"/><Relationship Id="rId9319" Type="http://schemas.openxmlformats.org/officeDocument/2006/relationships/hyperlink" Target="http://lans.ai/" TargetMode="External"/><Relationship Id="rId9733" Type="http://schemas.openxmlformats.org/officeDocument/2006/relationships/hyperlink" Target="https://tracxn.com/d/companies/solayer/__8ywZ6Bma0xuJqVDifdWNona0aDllBzjvhRuz6eoJr4A/founders-and-board-of-directors" TargetMode="External"/><Relationship Id="rId10198" Type="http://schemas.openxmlformats.org/officeDocument/2006/relationships/hyperlink" Target="http://topsort.com/" TargetMode="External"/><Relationship Id="rId11249" Type="http://schemas.openxmlformats.org/officeDocument/2006/relationships/hyperlink" Target="https://www.linkedin.com/company/homeware" TargetMode="External"/><Relationship Id="rId1308" Type="http://schemas.openxmlformats.org/officeDocument/2006/relationships/hyperlink" Target="https://www.linkedin.com/company/duelnow/about/" TargetMode="External"/><Relationship Id="rId7284" Type="http://schemas.openxmlformats.org/officeDocument/2006/relationships/hyperlink" Target="https://www.manifesttech.io/" TargetMode="External"/><Relationship Id="rId8335" Type="http://schemas.openxmlformats.org/officeDocument/2006/relationships/hyperlink" Target="https://www.linkedin.com/company/cognifiber-ltd/" TargetMode="External"/><Relationship Id="rId11663" Type="http://schemas.openxmlformats.org/officeDocument/2006/relationships/hyperlink" Target="https://www.thefabricator-digital.com/thefabricator/202401/MobilePagedArticle.action?articleId=1946922" TargetMode="External"/><Relationship Id="rId1722" Type="http://schemas.openxmlformats.org/officeDocument/2006/relationships/hyperlink" Target="https://www.linkedin.com/in/nikolaos-komianos-99b218220/" TargetMode="External"/><Relationship Id="rId4878" Type="http://schemas.openxmlformats.org/officeDocument/2006/relationships/hyperlink" Target="http://mcccdf.org/" TargetMode="External"/><Relationship Id="rId5929" Type="http://schemas.openxmlformats.org/officeDocument/2006/relationships/hyperlink" Target="http://healthcarefinancedirect.com/" TargetMode="External"/><Relationship Id="rId9800" Type="http://schemas.openxmlformats.org/officeDocument/2006/relationships/hyperlink" Target="https://www.linkedin.com/company/tree-tube/" TargetMode="External"/><Relationship Id="rId10265" Type="http://schemas.openxmlformats.org/officeDocument/2006/relationships/hyperlink" Target="http://hexagonpurus.com/" TargetMode="External"/><Relationship Id="rId11316" Type="http://schemas.openxmlformats.org/officeDocument/2006/relationships/hyperlink" Target="https://www.linkedin.com/in/artem-shcherbakov-9354a218/" TargetMode="External"/><Relationship Id="rId11730" Type="http://schemas.openxmlformats.org/officeDocument/2006/relationships/hyperlink" Target="http://seeru.ae/" TargetMode="External"/><Relationship Id="rId14" Type="http://schemas.openxmlformats.org/officeDocument/2006/relationships/hyperlink" Target="http://www.linkedin.com/company/flyrinc" TargetMode="External"/><Relationship Id="rId3894" Type="http://schemas.openxmlformats.org/officeDocument/2006/relationships/hyperlink" Target="https://www.linkedin.com/in/alisha-mcfetridge-31a4b241/" TargetMode="External"/><Relationship Id="rId4945" Type="http://schemas.openxmlformats.org/officeDocument/2006/relationships/hyperlink" Target="https://www.linkedin.com/company/weld-food-bank" TargetMode="External"/><Relationship Id="rId7004" Type="http://schemas.openxmlformats.org/officeDocument/2006/relationships/hyperlink" Target="https://www.linkedin.com/company/libu/" TargetMode="External"/><Relationship Id="rId7351" Type="http://schemas.openxmlformats.org/officeDocument/2006/relationships/hyperlink" Target="http://smartservant.nl/" TargetMode="External"/><Relationship Id="rId8402" Type="http://schemas.openxmlformats.org/officeDocument/2006/relationships/hyperlink" Target="http://nowdx.com/" TargetMode="External"/><Relationship Id="rId10332" Type="http://schemas.openxmlformats.org/officeDocument/2006/relationships/hyperlink" Target="https://www.linkedin.com/in/kush-parmar-m-d-ph-d-5165582/" TargetMode="External"/><Relationship Id="rId2496" Type="http://schemas.openxmlformats.org/officeDocument/2006/relationships/hyperlink" Target="http://noetik.ai/" TargetMode="External"/><Relationship Id="rId3547" Type="http://schemas.openxmlformats.org/officeDocument/2006/relationships/hyperlink" Target="https://www.linkedin.com/company/california-institute-of-technology" TargetMode="External"/><Relationship Id="rId3961" Type="http://schemas.openxmlformats.org/officeDocument/2006/relationships/hyperlink" Target="http://ricovr.com/" TargetMode="External"/><Relationship Id="rId468" Type="http://schemas.openxmlformats.org/officeDocument/2006/relationships/hyperlink" Target="https://www.linkedin.com/company/21559624/" TargetMode="External"/><Relationship Id="rId882" Type="http://schemas.openxmlformats.org/officeDocument/2006/relationships/hyperlink" Target="https://www.linkedin.com/company/plugo-inc" TargetMode="External"/><Relationship Id="rId1098" Type="http://schemas.openxmlformats.org/officeDocument/2006/relationships/hyperlink" Target="https://www.linkedin.com/in/lisamukhedkar/" TargetMode="External"/><Relationship Id="rId2149" Type="http://schemas.openxmlformats.org/officeDocument/2006/relationships/hyperlink" Target="https://www.linkedin.com/in/pine-sohn-281264175/" TargetMode="External"/><Relationship Id="rId2563" Type="http://schemas.openxmlformats.org/officeDocument/2006/relationships/hyperlink" Target="https://www.linkedin.com/company/essentialbuilders/" TargetMode="External"/><Relationship Id="rId3614" Type="http://schemas.openxmlformats.org/officeDocument/2006/relationships/hyperlink" Target="https://www.linkedin.com/company/addvisegroup" TargetMode="External"/><Relationship Id="rId6020" Type="http://schemas.openxmlformats.org/officeDocument/2006/relationships/hyperlink" Target="https://www.linkedin.com/in/charles-w/" TargetMode="External"/><Relationship Id="rId9176" Type="http://schemas.openxmlformats.org/officeDocument/2006/relationships/hyperlink" Target="http://tsusocial.com/" TargetMode="External"/><Relationship Id="rId9590" Type="http://schemas.openxmlformats.org/officeDocument/2006/relationships/hyperlink" Target="https://www.linkedin.com/in/mehmet-uzun-a3176452/" TargetMode="External"/><Relationship Id="rId535" Type="http://schemas.openxmlformats.org/officeDocument/2006/relationships/hyperlink" Target="https://www.linkedin.com/in/ksvechnikova/" TargetMode="External"/><Relationship Id="rId1165" Type="http://schemas.openxmlformats.org/officeDocument/2006/relationships/hyperlink" Target="http://nayya.com/" TargetMode="External"/><Relationship Id="rId2216" Type="http://schemas.openxmlformats.org/officeDocument/2006/relationships/hyperlink" Target="https://www.linkedin.com/in/247securitygroupptyltd/" TargetMode="External"/><Relationship Id="rId2630" Type="http://schemas.openxmlformats.org/officeDocument/2006/relationships/hyperlink" Target="https://www.linkedin.com/in/ankita-tandon1/?original_referer=https%3A%2F%2Fwww%2Egoogle%2Ecom%2F&amp;originalSubdomain=in" TargetMode="External"/><Relationship Id="rId5786" Type="http://schemas.openxmlformats.org/officeDocument/2006/relationships/hyperlink" Target="http://zbiotics.com/" TargetMode="External"/><Relationship Id="rId6837" Type="http://schemas.openxmlformats.org/officeDocument/2006/relationships/hyperlink" Target="http://augmetec.com/" TargetMode="External"/><Relationship Id="rId8192" Type="http://schemas.openxmlformats.org/officeDocument/2006/relationships/hyperlink" Target="https://www.linkedin.com/in/rob-king-39362713/" TargetMode="External"/><Relationship Id="rId9243" Type="http://schemas.openxmlformats.org/officeDocument/2006/relationships/hyperlink" Target="http://jimjams-spreads.co.uk/" TargetMode="External"/><Relationship Id="rId11173" Type="http://schemas.openxmlformats.org/officeDocument/2006/relationships/hyperlink" Target="https://corp.yondemy.com/" TargetMode="External"/><Relationship Id="rId602" Type="http://schemas.openxmlformats.org/officeDocument/2006/relationships/hyperlink" Target="http://bendi.ai/" TargetMode="External"/><Relationship Id="rId1232" Type="http://schemas.openxmlformats.org/officeDocument/2006/relationships/hyperlink" Target="http://mentalhappy.com/" TargetMode="External"/><Relationship Id="rId4388" Type="http://schemas.openxmlformats.org/officeDocument/2006/relationships/hyperlink" Target="https://www.linkedin.com/in/pattybuehler/" TargetMode="External"/><Relationship Id="rId5439" Type="http://schemas.openxmlformats.org/officeDocument/2006/relationships/hyperlink" Target="http://yandytech.org/" TargetMode="External"/><Relationship Id="rId9310" Type="http://schemas.openxmlformats.org/officeDocument/2006/relationships/hyperlink" Target="http://mymatrcorp.com/" TargetMode="External"/><Relationship Id="rId5853" Type="http://schemas.openxmlformats.org/officeDocument/2006/relationships/hyperlink" Target="https://www.linkedin.com/in/d-pelaez/" TargetMode="External"/><Relationship Id="rId6904" Type="http://schemas.openxmlformats.org/officeDocument/2006/relationships/hyperlink" Target="https://www.linkedin.com/in/ryan-wilke-8299b71b2/" TargetMode="External"/><Relationship Id="rId11240" Type="http://schemas.openxmlformats.org/officeDocument/2006/relationships/hyperlink" Target="https://www.linkedin.com/company/engagespot-co/" TargetMode="External"/><Relationship Id="rId3057" Type="http://schemas.openxmlformats.org/officeDocument/2006/relationships/hyperlink" Target="http://arcee.ai/" TargetMode="External"/><Relationship Id="rId4108" Type="http://schemas.openxmlformats.org/officeDocument/2006/relationships/hyperlink" Target="https://www.linkedin.com/in/rajneesh-karnatak-74595920/" TargetMode="External"/><Relationship Id="rId4455" Type="http://schemas.openxmlformats.org/officeDocument/2006/relationships/hyperlink" Target="https://www.linkedin.com/in/sevaustinov/" TargetMode="External"/><Relationship Id="rId5506" Type="http://schemas.openxmlformats.org/officeDocument/2006/relationships/hyperlink" Target="https://www.linkedin.com/company/hopecenterindy/" TargetMode="External"/><Relationship Id="rId5920" Type="http://schemas.openxmlformats.org/officeDocument/2006/relationships/hyperlink" Target="http://kranushealth.com/" TargetMode="External"/><Relationship Id="rId3471" Type="http://schemas.openxmlformats.org/officeDocument/2006/relationships/hyperlink" Target="https://www.linkedin.com/in/dan-paterson-094b641/" TargetMode="External"/><Relationship Id="rId4522" Type="http://schemas.openxmlformats.org/officeDocument/2006/relationships/hyperlink" Target="http://argonauterna.com/" TargetMode="External"/><Relationship Id="rId7678" Type="http://schemas.openxmlformats.org/officeDocument/2006/relationships/hyperlink" Target="https://www.linkedin.com/company/puerto-rico-aqueduct-&amp;-sewer-authority" TargetMode="External"/><Relationship Id="rId8729" Type="http://schemas.openxmlformats.org/officeDocument/2006/relationships/hyperlink" Target="https://www.linkedin.com/in/moussa-diao-018b00a0/" TargetMode="External"/><Relationship Id="rId10659" Type="http://schemas.openxmlformats.org/officeDocument/2006/relationships/hyperlink" Target="http://creamandsugarcoffeehouse.com/" TargetMode="External"/><Relationship Id="rId392" Type="http://schemas.openxmlformats.org/officeDocument/2006/relationships/hyperlink" Target="http://filocorp.com/" TargetMode="External"/><Relationship Id="rId2073" Type="http://schemas.openxmlformats.org/officeDocument/2006/relationships/hyperlink" Target="https://pitchbook.com/profiles/company/607958-11" TargetMode="External"/><Relationship Id="rId3124" Type="http://schemas.openxmlformats.org/officeDocument/2006/relationships/hyperlink" Target="http://loyalhealth.com/" TargetMode="External"/><Relationship Id="rId6694" Type="http://schemas.openxmlformats.org/officeDocument/2006/relationships/hyperlink" Target="https://www.linkedin.com/in/lateciajohnson/" TargetMode="External"/><Relationship Id="rId7745" Type="http://schemas.openxmlformats.org/officeDocument/2006/relationships/hyperlink" Target="https://www.linkedin.com/company/medicannx/about/" TargetMode="External"/><Relationship Id="rId2140" Type="http://schemas.openxmlformats.org/officeDocument/2006/relationships/hyperlink" Target="https://www.linkedin.com/company/family-service-center/" TargetMode="External"/><Relationship Id="rId5296" Type="http://schemas.openxmlformats.org/officeDocument/2006/relationships/hyperlink" Target="https://www.linkedin.com/company/american-corporate-partners" TargetMode="External"/><Relationship Id="rId6347" Type="http://schemas.openxmlformats.org/officeDocument/2006/relationships/hyperlink" Target="https://www.linkedin.com/company/wellness-coaches-usa" TargetMode="External"/><Relationship Id="rId6761" Type="http://schemas.openxmlformats.org/officeDocument/2006/relationships/hyperlink" Target="https://pitchbook.com/profiles/company/503584-66" TargetMode="External"/><Relationship Id="rId7812" Type="http://schemas.openxmlformats.org/officeDocument/2006/relationships/hyperlink" Target="https://www.linkedin.com/in/bhavith-chandra-2a7839274/" TargetMode="External"/><Relationship Id="rId10726" Type="http://schemas.openxmlformats.org/officeDocument/2006/relationships/hyperlink" Target="https://www.linkedin.com/company/coinbase" TargetMode="External"/><Relationship Id="rId112" Type="http://schemas.openxmlformats.org/officeDocument/2006/relationships/hyperlink" Target="https://www.linkedin.com/in/pascalweinberger/" TargetMode="External"/><Relationship Id="rId5363" Type="http://schemas.openxmlformats.org/officeDocument/2006/relationships/hyperlink" Target="https://www.linkedin.com/in/bermarie-winston-92889a2a7/" TargetMode="External"/><Relationship Id="rId6414" Type="http://schemas.openxmlformats.org/officeDocument/2006/relationships/hyperlink" Target="https://www.linkedin.com/in/felipe-caezar-5a91b6177/" TargetMode="External"/><Relationship Id="rId2957" Type="http://schemas.openxmlformats.org/officeDocument/2006/relationships/hyperlink" Target="http://wuwen-ai.com/" TargetMode="External"/><Relationship Id="rId5016" Type="http://schemas.openxmlformats.org/officeDocument/2006/relationships/hyperlink" Target="https://cuyahogalandbank.org/about/" TargetMode="External"/><Relationship Id="rId9984" Type="http://schemas.openxmlformats.org/officeDocument/2006/relationships/hyperlink" Target="https://www.linkedin.com/company/foundation2/" TargetMode="External"/><Relationship Id="rId929" Type="http://schemas.openxmlformats.org/officeDocument/2006/relationships/hyperlink" Target="https://www.linkedin.com/company/karma-healthcare/" TargetMode="External"/><Relationship Id="rId1559" Type="http://schemas.openxmlformats.org/officeDocument/2006/relationships/hyperlink" Target="https://www.linkedin.com/company/zilks-foods" TargetMode="External"/><Relationship Id="rId1973" Type="http://schemas.openxmlformats.org/officeDocument/2006/relationships/hyperlink" Target="https://www.linkedin.com/in/ad%C3%A9la%C3%AFde-m%C3%A9al-%E2%98%85-459504138/" TargetMode="External"/><Relationship Id="rId4032" Type="http://schemas.openxmlformats.org/officeDocument/2006/relationships/hyperlink" Target="https://www.linkedin.com/company/elstar-dynamics" TargetMode="External"/><Relationship Id="rId5430" Type="http://schemas.openxmlformats.org/officeDocument/2006/relationships/hyperlink" Target="http://scpack.fr/" TargetMode="External"/><Relationship Id="rId7188" Type="http://schemas.openxmlformats.org/officeDocument/2006/relationships/hyperlink" Target="http://ebc-iaf.org/" TargetMode="External"/><Relationship Id="rId8239" Type="http://schemas.openxmlformats.org/officeDocument/2006/relationships/hyperlink" Target="https://www.linkedin.com/in/yousseri-elbishry-a542122b/" TargetMode="External"/><Relationship Id="rId8586" Type="http://schemas.openxmlformats.org/officeDocument/2006/relationships/hyperlink" Target="http://kinto.xyz/" TargetMode="External"/><Relationship Id="rId9637" Type="http://schemas.openxmlformats.org/officeDocument/2006/relationships/hyperlink" Target="https://www.linkedin.com/company/csmtechnologies/" TargetMode="External"/><Relationship Id="rId11567" Type="http://schemas.openxmlformats.org/officeDocument/2006/relationships/hyperlink" Target="https://www.linkedin.com/company/llusern-scientific?originalSubdomain=ukq" TargetMode="External"/><Relationship Id="rId1626" Type="http://schemas.openxmlformats.org/officeDocument/2006/relationships/hyperlink" Target="http://hungerresourcenetwork.org/" TargetMode="External"/><Relationship Id="rId8653" Type="http://schemas.openxmlformats.org/officeDocument/2006/relationships/hyperlink" Target="https://www.linkedin.com/company/withniva" TargetMode="External"/><Relationship Id="rId9704" Type="http://schemas.openxmlformats.org/officeDocument/2006/relationships/hyperlink" Target="http://getlivo.com/" TargetMode="External"/><Relationship Id="rId10169" Type="http://schemas.openxmlformats.org/officeDocument/2006/relationships/hyperlink" Target="https://www.linkedin.com/in/nick-jeffery-frontier/" TargetMode="External"/><Relationship Id="rId10583" Type="http://schemas.openxmlformats.org/officeDocument/2006/relationships/hyperlink" Target="https://www.flex-grip.com/about" TargetMode="External"/><Relationship Id="rId11634" Type="http://schemas.openxmlformats.org/officeDocument/2006/relationships/hyperlink" Target="http://upstreamedu.org/" TargetMode="External"/><Relationship Id="rId3798" Type="http://schemas.openxmlformats.org/officeDocument/2006/relationships/hyperlink" Target="https://www.linkedin.com/in/adam-walburger-a1b644152/" TargetMode="External"/><Relationship Id="rId4849" Type="http://schemas.openxmlformats.org/officeDocument/2006/relationships/hyperlink" Target="https://www.linkedin.com/company/quantumtransistors/" TargetMode="External"/><Relationship Id="rId7255" Type="http://schemas.openxmlformats.org/officeDocument/2006/relationships/hyperlink" Target="http://certchain.net/" TargetMode="External"/><Relationship Id="rId8306" Type="http://schemas.openxmlformats.org/officeDocument/2006/relationships/hyperlink" Target="http://uamshealth.com/" TargetMode="External"/><Relationship Id="rId8720" Type="http://schemas.openxmlformats.org/officeDocument/2006/relationships/hyperlink" Target="https://www.linkedin.com/in/terry-walsh-190a9423/" TargetMode="External"/><Relationship Id="rId10236" Type="http://schemas.openxmlformats.org/officeDocument/2006/relationships/hyperlink" Target="https://www.linkedin.com/in/tsorom/" TargetMode="External"/><Relationship Id="rId10650" Type="http://schemas.openxmlformats.org/officeDocument/2006/relationships/hyperlink" Target="https://www.linkedin.com/company/reevo-ai/" TargetMode="External"/><Relationship Id="rId3865" Type="http://schemas.openxmlformats.org/officeDocument/2006/relationships/hyperlink" Target="https://www.linkedin.com/company/slope-tech" TargetMode="External"/><Relationship Id="rId4916" Type="http://schemas.openxmlformats.org/officeDocument/2006/relationships/hyperlink" Target="http://thirdarcbio.com/" TargetMode="External"/><Relationship Id="rId6271" Type="http://schemas.openxmlformats.org/officeDocument/2006/relationships/hyperlink" Target="https://www.tcabtech.com/en/News/info.aspx?itemid=257" TargetMode="External"/><Relationship Id="rId7322" Type="http://schemas.openxmlformats.org/officeDocument/2006/relationships/hyperlink" Target="https://www.linkedin.com/company/community-health-law-project/" TargetMode="External"/><Relationship Id="rId10303" Type="http://schemas.openxmlformats.org/officeDocument/2006/relationships/hyperlink" Target="http://tallgrass.com/" TargetMode="External"/><Relationship Id="rId11701" Type="http://schemas.openxmlformats.org/officeDocument/2006/relationships/hyperlink" Target="https://www.linkedin.com/company/iveejobs" TargetMode="External"/><Relationship Id="rId786" Type="http://schemas.openxmlformats.org/officeDocument/2006/relationships/hyperlink" Target="https://www.linkedin.com/in/noel-greenberger-616b0a3/" TargetMode="External"/><Relationship Id="rId2467" Type="http://schemas.openxmlformats.org/officeDocument/2006/relationships/hyperlink" Target="http://www.linkedin.com/company/hapana-co" TargetMode="External"/><Relationship Id="rId3518" Type="http://schemas.openxmlformats.org/officeDocument/2006/relationships/hyperlink" Target="https://www.linkedin.com/company/travelleisureco" TargetMode="External"/><Relationship Id="rId9494" Type="http://schemas.openxmlformats.org/officeDocument/2006/relationships/hyperlink" Target="http://windspider.com/" TargetMode="External"/><Relationship Id="rId439" Type="http://schemas.openxmlformats.org/officeDocument/2006/relationships/hyperlink" Target="http://bandana.co/" TargetMode="External"/><Relationship Id="rId1069" Type="http://schemas.openxmlformats.org/officeDocument/2006/relationships/hyperlink" Target="https://www.linkedin.com/in/stanislawraczynski/" TargetMode="External"/><Relationship Id="rId1483" Type="http://schemas.openxmlformats.org/officeDocument/2006/relationships/hyperlink" Target="https://www.linkedin.com/school/university-of-eastern-finland/" TargetMode="External"/><Relationship Id="rId2881" Type="http://schemas.openxmlformats.org/officeDocument/2006/relationships/hyperlink" Target="http://smartrepro.com/" TargetMode="External"/><Relationship Id="rId3932" Type="http://schemas.openxmlformats.org/officeDocument/2006/relationships/hyperlink" Target="https://www.linkedin.com/company/aquarechlimited/" TargetMode="External"/><Relationship Id="rId8096" Type="http://schemas.openxmlformats.org/officeDocument/2006/relationships/hyperlink" Target="http://default.com/" TargetMode="External"/><Relationship Id="rId9147" Type="http://schemas.openxmlformats.org/officeDocument/2006/relationships/hyperlink" Target="https://www.linkedin.com/company/questflow/" TargetMode="External"/><Relationship Id="rId11077" Type="http://schemas.openxmlformats.org/officeDocument/2006/relationships/hyperlink" Target="https://www.linkedin.com/company/wekallsas" TargetMode="External"/><Relationship Id="rId506" Type="http://schemas.openxmlformats.org/officeDocument/2006/relationships/hyperlink" Target="https://www.linkedin.com/company/scimplifi" TargetMode="External"/><Relationship Id="rId853" Type="http://schemas.openxmlformats.org/officeDocument/2006/relationships/hyperlink" Target="https://www.linkedin.com/in/jim-segrave-910211a5/" TargetMode="External"/><Relationship Id="rId1136" Type="http://schemas.openxmlformats.org/officeDocument/2006/relationships/hyperlink" Target="https://www.linkedin.com/company/sown-to-grow/?originalSubdomain=in" TargetMode="External"/><Relationship Id="rId2534" Type="http://schemas.openxmlformats.org/officeDocument/2006/relationships/hyperlink" Target="https://www.linkedin.com/company/talus-bio" TargetMode="External"/><Relationship Id="rId8163" Type="http://schemas.openxmlformats.org/officeDocument/2006/relationships/hyperlink" Target="http://ideayabio.com/" TargetMode="External"/><Relationship Id="rId9214" Type="http://schemas.openxmlformats.org/officeDocument/2006/relationships/hyperlink" Target="http://mygoodlife.org/" TargetMode="External"/><Relationship Id="rId9561" Type="http://schemas.openxmlformats.org/officeDocument/2006/relationships/hyperlink" Target="http://aquaintelligent.ca/" TargetMode="External"/><Relationship Id="rId11491" Type="http://schemas.openxmlformats.org/officeDocument/2006/relationships/hyperlink" Target="https://www.communityaccess.org/our-story/leadership" TargetMode="External"/><Relationship Id="rId920" Type="http://schemas.openxmlformats.org/officeDocument/2006/relationships/hyperlink" Target="https://www.linkedin.com/company/sagri/" TargetMode="External"/><Relationship Id="rId1550" Type="http://schemas.openxmlformats.org/officeDocument/2006/relationships/hyperlink" Target="http://giyst.com/" TargetMode="External"/><Relationship Id="rId2601" Type="http://schemas.openxmlformats.org/officeDocument/2006/relationships/hyperlink" Target="https://www.linkedin.com/in/paul--sher/" TargetMode="External"/><Relationship Id="rId5757" Type="http://schemas.openxmlformats.org/officeDocument/2006/relationships/hyperlink" Target="http://picogrid.com/" TargetMode="External"/><Relationship Id="rId6808" Type="http://schemas.openxmlformats.org/officeDocument/2006/relationships/hyperlink" Target="http://mcaltherapeutics.com/" TargetMode="External"/><Relationship Id="rId10093" Type="http://schemas.openxmlformats.org/officeDocument/2006/relationships/hyperlink" Target="https://www.linkedin.com/in/dylan-moerland/" TargetMode="External"/><Relationship Id="rId11144" Type="http://schemas.openxmlformats.org/officeDocument/2006/relationships/hyperlink" Target="https://www.linkedin.com/company/goldleaf/" TargetMode="External"/><Relationship Id="rId1203" Type="http://schemas.openxmlformats.org/officeDocument/2006/relationships/hyperlink" Target="https://www.linkedin.com/in/talat-olgay-4b7bb846/" TargetMode="External"/><Relationship Id="rId4359" Type="http://schemas.openxmlformats.org/officeDocument/2006/relationships/hyperlink" Target="https://www.linkedin.com/in/mark-caffrey/" TargetMode="External"/><Relationship Id="rId4773" Type="http://schemas.openxmlformats.org/officeDocument/2006/relationships/hyperlink" Target="https://www.linkedin.com/company/botivo-drinks" TargetMode="External"/><Relationship Id="rId5824" Type="http://schemas.openxmlformats.org/officeDocument/2006/relationships/hyperlink" Target="http://bettervet.com/" TargetMode="External"/><Relationship Id="rId8230" Type="http://schemas.openxmlformats.org/officeDocument/2006/relationships/hyperlink" Target="https://www.linkedin.com/in/kaushik-banerjee-7bb4b48b/" TargetMode="External"/><Relationship Id="rId10160" Type="http://schemas.openxmlformats.org/officeDocument/2006/relationships/hyperlink" Target="https://www.linkedin.com/company/reliance" TargetMode="External"/><Relationship Id="rId11211" Type="http://schemas.openxmlformats.org/officeDocument/2006/relationships/hyperlink" Target="https://www.linkedin.com/company/softroid" TargetMode="External"/><Relationship Id="rId3375" Type="http://schemas.openxmlformats.org/officeDocument/2006/relationships/hyperlink" Target="http://canarabank.com/" TargetMode="External"/><Relationship Id="rId4426" Type="http://schemas.openxmlformats.org/officeDocument/2006/relationships/hyperlink" Target="http://gomomento.com/" TargetMode="External"/><Relationship Id="rId4840" Type="http://schemas.openxmlformats.org/officeDocument/2006/relationships/hyperlink" Target="https://pitchbook.com/profiles/company/493140-88" TargetMode="External"/><Relationship Id="rId7996" Type="http://schemas.openxmlformats.org/officeDocument/2006/relationships/hyperlink" Target="http://hr-path.com/" TargetMode="External"/><Relationship Id="rId296" Type="http://schemas.openxmlformats.org/officeDocument/2006/relationships/hyperlink" Target="https://www.linkedin.com/company/opal-camera" TargetMode="External"/><Relationship Id="rId2391" Type="http://schemas.openxmlformats.org/officeDocument/2006/relationships/hyperlink" Target="http://healthcred.co.in/" TargetMode="External"/><Relationship Id="rId3028" Type="http://schemas.openxmlformats.org/officeDocument/2006/relationships/hyperlink" Target="https://www.linkedin.com/company/trinity-capital-inc" TargetMode="External"/><Relationship Id="rId3442" Type="http://schemas.openxmlformats.org/officeDocument/2006/relationships/hyperlink" Target="http://ranitherapeutics.com/" TargetMode="External"/><Relationship Id="rId6598" Type="http://schemas.openxmlformats.org/officeDocument/2006/relationships/hyperlink" Target="https://www.linkedin.com/company/arevo-ab" TargetMode="External"/><Relationship Id="rId7649" Type="http://schemas.openxmlformats.org/officeDocument/2006/relationships/hyperlink" Target="https://www.linkedin.com/company/sadeem-wireless-sensing-systems/" TargetMode="External"/><Relationship Id="rId10977" Type="http://schemas.openxmlformats.org/officeDocument/2006/relationships/hyperlink" Target="http://joinsmartschool.com/" TargetMode="External"/><Relationship Id="rId363" Type="http://schemas.openxmlformats.org/officeDocument/2006/relationships/hyperlink" Target="http://riverlane.com/" TargetMode="External"/><Relationship Id="rId2044" Type="http://schemas.openxmlformats.org/officeDocument/2006/relationships/hyperlink" Target="https://www.linkedin.com/in/meagan-a-96688977/" TargetMode="External"/><Relationship Id="rId9071" Type="http://schemas.openxmlformats.org/officeDocument/2006/relationships/hyperlink" Target="http://arcotowers.com/" TargetMode="External"/><Relationship Id="rId430" Type="http://schemas.openxmlformats.org/officeDocument/2006/relationships/hyperlink" Target="http://noblecorp.com/" TargetMode="External"/><Relationship Id="rId1060" Type="http://schemas.openxmlformats.org/officeDocument/2006/relationships/hyperlink" Target="https://www.linkedin.com/in/trevor-kenkel-21981659/" TargetMode="External"/><Relationship Id="rId2111" Type="http://schemas.openxmlformats.org/officeDocument/2006/relationships/hyperlink" Target="https://www.linkedin.com/company/astra-holding-group/" TargetMode="External"/><Relationship Id="rId5267" Type="http://schemas.openxmlformats.org/officeDocument/2006/relationships/hyperlink" Target="https://lifehouseduluth.org/contact/" TargetMode="External"/><Relationship Id="rId6318" Type="http://schemas.openxmlformats.org/officeDocument/2006/relationships/hyperlink" Target="http://terralabs.com/" TargetMode="External"/><Relationship Id="rId6665" Type="http://schemas.openxmlformats.org/officeDocument/2006/relationships/hyperlink" Target="https://www.linkedin.com/in/km2011/" TargetMode="External"/><Relationship Id="rId7716" Type="http://schemas.openxmlformats.org/officeDocument/2006/relationships/hyperlink" Target="https://www.linkedin.com/company/macarthur-minerals-ltd-mms-" TargetMode="External"/><Relationship Id="rId5681" Type="http://schemas.openxmlformats.org/officeDocument/2006/relationships/hyperlink" Target="http://www.linkedin.com/company/vitalhub-corp" TargetMode="External"/><Relationship Id="rId6732" Type="http://schemas.openxmlformats.org/officeDocument/2006/relationships/hyperlink" Target="https://www.linkedin.com/in/jeffodonnelljr/" TargetMode="External"/><Relationship Id="rId9888" Type="http://schemas.openxmlformats.org/officeDocument/2006/relationships/hyperlink" Target="https://laplace.digital/media/" TargetMode="External"/><Relationship Id="rId1877" Type="http://schemas.openxmlformats.org/officeDocument/2006/relationships/hyperlink" Target="https://www.linkedin.com/company/bigrentals/" TargetMode="External"/><Relationship Id="rId2928" Type="http://schemas.openxmlformats.org/officeDocument/2006/relationships/hyperlink" Target="https://www.dealstreetasia.com/stories/advent-international-seek-pet-food-408029" TargetMode="External"/><Relationship Id="rId4283" Type="http://schemas.openxmlformats.org/officeDocument/2006/relationships/hyperlink" Target="https://www.linkedin.com/company/taisan-energy/" TargetMode="External"/><Relationship Id="rId5334" Type="http://schemas.openxmlformats.org/officeDocument/2006/relationships/hyperlink" Target="http://papaya.co.th/" TargetMode="External"/><Relationship Id="rId9955" Type="http://schemas.openxmlformats.org/officeDocument/2006/relationships/hyperlink" Target="https://three-walls.org/who-we-are/" TargetMode="External"/><Relationship Id="rId1944" Type="http://schemas.openxmlformats.org/officeDocument/2006/relationships/hyperlink" Target="https://www.linkedin.com/company/borrego-art-institute" TargetMode="External"/><Relationship Id="rId4350" Type="http://schemas.openxmlformats.org/officeDocument/2006/relationships/hyperlink" Target="https://www.linkedin.com/in/artisstevens/" TargetMode="External"/><Relationship Id="rId5401" Type="http://schemas.openxmlformats.org/officeDocument/2006/relationships/hyperlink" Target="https://www.linkedin.com/company/toffmobility" TargetMode="External"/><Relationship Id="rId8557" Type="http://schemas.openxmlformats.org/officeDocument/2006/relationships/hyperlink" Target="https://www.linkedin.com/in/cantino/" TargetMode="External"/><Relationship Id="rId8971" Type="http://schemas.openxmlformats.org/officeDocument/2006/relationships/hyperlink" Target="https://pitchbook.com/profiles/company/500723-20" TargetMode="External"/><Relationship Id="rId9608" Type="http://schemas.openxmlformats.org/officeDocument/2006/relationships/hyperlink" Target="https://linkedin.com/company/dodopayments" TargetMode="External"/><Relationship Id="rId10487" Type="http://schemas.openxmlformats.org/officeDocument/2006/relationships/hyperlink" Target="https://www.linkedin.com/company/atllas-inc/" TargetMode="External"/><Relationship Id="rId11538" Type="http://schemas.openxmlformats.org/officeDocument/2006/relationships/hyperlink" Target="https://www.linkedin.com/company/heart-of-florida-united-way/" TargetMode="External"/><Relationship Id="rId4003" Type="http://schemas.openxmlformats.org/officeDocument/2006/relationships/hyperlink" Target="https://www.linkedin.com/in/alanzimmermann/" TargetMode="External"/><Relationship Id="rId7159" Type="http://schemas.openxmlformats.org/officeDocument/2006/relationships/hyperlink" Target="https://www.linkedin.com/in/dangreenprofile/" TargetMode="External"/><Relationship Id="rId7573" Type="http://schemas.openxmlformats.org/officeDocument/2006/relationships/hyperlink" Target="https://www.linkedin.com/company/khelomore/" TargetMode="External"/><Relationship Id="rId8624" Type="http://schemas.openxmlformats.org/officeDocument/2006/relationships/hyperlink" Target="http://kindlyhuman.com/" TargetMode="External"/><Relationship Id="rId6175" Type="http://schemas.openxmlformats.org/officeDocument/2006/relationships/hyperlink" Target="https://www.linkedin.com/company/sow-good-inc" TargetMode="External"/><Relationship Id="rId7226" Type="http://schemas.openxmlformats.org/officeDocument/2006/relationships/hyperlink" Target="https://www.linkedin.com/in/stephanzheng/" TargetMode="External"/><Relationship Id="rId10554" Type="http://schemas.openxmlformats.org/officeDocument/2006/relationships/hyperlink" Target="https://www.linkedin.com/company/intervoicepr/" TargetMode="External"/><Relationship Id="rId11605" Type="http://schemas.openxmlformats.org/officeDocument/2006/relationships/hyperlink" Target="https://www.linkedin.com/in/stacy-lawrence/" TargetMode="External"/><Relationship Id="rId3769" Type="http://schemas.openxmlformats.org/officeDocument/2006/relationships/hyperlink" Target="http://semidrive.com/" TargetMode="External"/><Relationship Id="rId5191" Type="http://schemas.openxmlformats.org/officeDocument/2006/relationships/hyperlink" Target="https://www.linkedin.com/company/network-steel-resources-s.a." TargetMode="External"/><Relationship Id="rId6242" Type="http://schemas.openxmlformats.org/officeDocument/2006/relationships/hyperlink" Target="https://www.linkedin.com/in/jon-lowe-5701a38/" TargetMode="External"/><Relationship Id="rId7640" Type="http://schemas.openxmlformats.org/officeDocument/2006/relationships/hyperlink" Target="https://www.linkedin.com/company/maxim-biomedical-inc-/" TargetMode="External"/><Relationship Id="rId9398" Type="http://schemas.openxmlformats.org/officeDocument/2006/relationships/hyperlink" Target="https://www.linkedin.com/company/matteco/" TargetMode="External"/><Relationship Id="rId10207" Type="http://schemas.openxmlformats.org/officeDocument/2006/relationships/hyperlink" Target="https://www.linkedin.com/in/edward-smith-30023b105/" TargetMode="External"/><Relationship Id="rId10621" Type="http://schemas.openxmlformats.org/officeDocument/2006/relationships/hyperlink" Target="https://www.linkedin.com/company/northbound-ai" TargetMode="External"/><Relationship Id="rId2785" Type="http://schemas.openxmlformats.org/officeDocument/2006/relationships/hyperlink" Target="https://www.linkedin.com/company/open-access-energy/about/" TargetMode="External"/><Relationship Id="rId3836" Type="http://schemas.openxmlformats.org/officeDocument/2006/relationships/hyperlink" Target="http://assisterr.ai/" TargetMode="External"/><Relationship Id="rId757" Type="http://schemas.openxmlformats.org/officeDocument/2006/relationships/hyperlink" Target="http://ow-smelldigital.com/" TargetMode="External"/><Relationship Id="rId1387" Type="http://schemas.openxmlformats.org/officeDocument/2006/relationships/hyperlink" Target="https://www.linkedin.com/company/scamnetic/about/" TargetMode="External"/><Relationship Id="rId2438" Type="http://schemas.openxmlformats.org/officeDocument/2006/relationships/hyperlink" Target="http://actuate.ai/" TargetMode="External"/><Relationship Id="rId2852" Type="http://schemas.openxmlformats.org/officeDocument/2006/relationships/hyperlink" Target="https://www.linkedin.com/in/penalaris/" TargetMode="External"/><Relationship Id="rId3903" Type="http://schemas.openxmlformats.org/officeDocument/2006/relationships/hyperlink" Target="https://www.linkedin.com/in/jaredtoleary/" TargetMode="External"/><Relationship Id="rId9465" Type="http://schemas.openxmlformats.org/officeDocument/2006/relationships/hyperlink" Target="https://www.linkedin.com/in/alexandra-macsimov-3a055947/" TargetMode="External"/><Relationship Id="rId11395" Type="http://schemas.openxmlformats.org/officeDocument/2006/relationships/hyperlink" Target="http://kasonind.com/" TargetMode="External"/><Relationship Id="rId93" Type="http://schemas.openxmlformats.org/officeDocument/2006/relationships/hyperlink" Target="https://www.linkedin.com/company/countrydelight" TargetMode="External"/><Relationship Id="rId824" Type="http://schemas.openxmlformats.org/officeDocument/2006/relationships/hyperlink" Target="https://www.linkedin.com/in/saulo-tristao/" TargetMode="External"/><Relationship Id="rId1454" Type="http://schemas.openxmlformats.org/officeDocument/2006/relationships/hyperlink" Target="http://idgeo.com.br/" TargetMode="External"/><Relationship Id="rId2505" Type="http://schemas.openxmlformats.org/officeDocument/2006/relationships/hyperlink" Target="https://www.linkedin.com/company/moleculight" TargetMode="External"/><Relationship Id="rId8067" Type="http://schemas.openxmlformats.org/officeDocument/2006/relationships/hyperlink" Target="http://natcapresearch.com/" TargetMode="External"/><Relationship Id="rId8481" Type="http://schemas.openxmlformats.org/officeDocument/2006/relationships/hyperlink" Target="https://www.linkedin.com/in/qiqiwang/" TargetMode="External"/><Relationship Id="rId9118" Type="http://schemas.openxmlformats.org/officeDocument/2006/relationships/hyperlink" Target="https://www.linkedin.com/company/blue-ridge-hospice" TargetMode="External"/><Relationship Id="rId9532" Type="http://schemas.openxmlformats.org/officeDocument/2006/relationships/hyperlink" Target="http://pacecontrols.com/" TargetMode="External"/><Relationship Id="rId11048" Type="http://schemas.openxmlformats.org/officeDocument/2006/relationships/hyperlink" Target="https://www.linkedin.com/company/matics-manufacturing-analytics-ltd" TargetMode="External"/><Relationship Id="rId11462" Type="http://schemas.openxmlformats.org/officeDocument/2006/relationships/hyperlink" Target="http://themediagale.com/" TargetMode="External"/><Relationship Id="rId1107" Type="http://schemas.openxmlformats.org/officeDocument/2006/relationships/hyperlink" Target="https://www.linkedin.com/company/bohai-leasing-co-ltd" TargetMode="External"/><Relationship Id="rId1521" Type="http://schemas.openxmlformats.org/officeDocument/2006/relationships/hyperlink" Target="https://www.linkedin.com/company/builtright" TargetMode="External"/><Relationship Id="rId4677" Type="http://schemas.openxmlformats.org/officeDocument/2006/relationships/hyperlink" Target="https://www.linkedin.com/company/pk-med/" TargetMode="External"/><Relationship Id="rId5728" Type="http://schemas.openxmlformats.org/officeDocument/2006/relationships/hyperlink" Target="https://www.linkedin.com/company/uzum-uz" TargetMode="External"/><Relationship Id="rId7083" Type="http://schemas.openxmlformats.org/officeDocument/2006/relationships/hyperlink" Target="http://mahahome.org/" TargetMode="External"/><Relationship Id="rId8134" Type="http://schemas.openxmlformats.org/officeDocument/2006/relationships/hyperlink" Target="https://www.linkedin.com/in/james-oliviero-cfa-9318a9ba/" TargetMode="External"/><Relationship Id="rId10064" Type="http://schemas.openxmlformats.org/officeDocument/2006/relationships/hyperlink" Target="http://mypaperwork.ai/" TargetMode="External"/><Relationship Id="rId11115" Type="http://schemas.openxmlformats.org/officeDocument/2006/relationships/hyperlink" Target="https://www.linkedin.com/in/rohan-hockings-94a20a46/" TargetMode="External"/><Relationship Id="rId3279" Type="http://schemas.openxmlformats.org/officeDocument/2006/relationships/hyperlink" Target="https://www.linkedin.com/in/alessandrocillario/" TargetMode="External"/><Relationship Id="rId3693" Type="http://schemas.openxmlformats.org/officeDocument/2006/relationships/hyperlink" Target="https://www.linkedin.com/in/alancharming/" TargetMode="External"/><Relationship Id="rId7150" Type="http://schemas.openxmlformats.org/officeDocument/2006/relationships/hyperlink" Target="https://www.linkedin.com/company/pal-v-europe-n.v." TargetMode="External"/><Relationship Id="rId8201" Type="http://schemas.openxmlformats.org/officeDocument/2006/relationships/hyperlink" Target="https://www.linkedin.com/in/katy-cottam-b6556043/" TargetMode="External"/><Relationship Id="rId10131" Type="http://schemas.openxmlformats.org/officeDocument/2006/relationships/hyperlink" Target="https://www.linkedin.com/company/tokinvest/about/" TargetMode="External"/><Relationship Id="rId2295" Type="http://schemas.openxmlformats.org/officeDocument/2006/relationships/hyperlink" Target="https://www.linkedin.com/company/kiteworkscgcp" TargetMode="External"/><Relationship Id="rId3346" Type="http://schemas.openxmlformats.org/officeDocument/2006/relationships/hyperlink" Target="http://bytexl.com/" TargetMode="External"/><Relationship Id="rId4744" Type="http://schemas.openxmlformats.org/officeDocument/2006/relationships/hyperlink" Target="https://bot.unc.edu/" TargetMode="External"/><Relationship Id="rId267" Type="http://schemas.openxmlformats.org/officeDocument/2006/relationships/hyperlink" Target="https://www.linkedin.com/in/mark-mitchnick-a9a71311/" TargetMode="External"/><Relationship Id="rId3760" Type="http://schemas.openxmlformats.org/officeDocument/2006/relationships/hyperlink" Target="https://pitchbook.com/profiles/company/481189-15" TargetMode="External"/><Relationship Id="rId4811" Type="http://schemas.openxmlformats.org/officeDocument/2006/relationships/hyperlink" Target="https://www.linkedin.com/company/universityofkentucky" TargetMode="External"/><Relationship Id="rId7967" Type="http://schemas.openxmlformats.org/officeDocument/2006/relationships/hyperlink" Target="https://www.linkedin.com/company/go-steward/" TargetMode="External"/><Relationship Id="rId10948" Type="http://schemas.openxmlformats.org/officeDocument/2006/relationships/hyperlink" Target="https://www.linkedin.com/company/nbn-co-limited" TargetMode="External"/><Relationship Id="rId681" Type="http://schemas.openxmlformats.org/officeDocument/2006/relationships/hyperlink" Target="https://www.linkedin.com/in/jeffreyosuji/" TargetMode="External"/><Relationship Id="rId2362" Type="http://schemas.openxmlformats.org/officeDocument/2006/relationships/hyperlink" Target="https://www.linkedin.com/company/neo-asset-mangagement" TargetMode="External"/><Relationship Id="rId3413" Type="http://schemas.openxmlformats.org/officeDocument/2006/relationships/hyperlink" Target="https://www.linkedin.com/in/barry-russell-1898605/" TargetMode="External"/><Relationship Id="rId6569" Type="http://schemas.openxmlformats.org/officeDocument/2006/relationships/hyperlink" Target="http://qibitech.com/" TargetMode="External"/><Relationship Id="rId6983" Type="http://schemas.openxmlformats.org/officeDocument/2006/relationships/hyperlink" Target="http://cornerstonesva.org/" TargetMode="External"/><Relationship Id="rId334" Type="http://schemas.openxmlformats.org/officeDocument/2006/relationships/hyperlink" Target="http://neurotherapia.com/" TargetMode="External"/><Relationship Id="rId2015" Type="http://schemas.openxmlformats.org/officeDocument/2006/relationships/hyperlink" Target="http://idesbedes.ca/" TargetMode="External"/><Relationship Id="rId5585" Type="http://schemas.openxmlformats.org/officeDocument/2006/relationships/hyperlink" Target="http://fundguard.com/" TargetMode="External"/><Relationship Id="rId6636" Type="http://schemas.openxmlformats.org/officeDocument/2006/relationships/hyperlink" Target="https://www.linkedin.com/company/lolabyleaf" TargetMode="External"/><Relationship Id="rId9042" Type="http://schemas.openxmlformats.org/officeDocument/2006/relationships/hyperlink" Target="http://boston.gov/" TargetMode="External"/><Relationship Id="rId401" Type="http://schemas.openxmlformats.org/officeDocument/2006/relationships/hyperlink" Target="http://biltrewards.com/" TargetMode="External"/><Relationship Id="rId1031" Type="http://schemas.openxmlformats.org/officeDocument/2006/relationships/hyperlink" Target="https://www.linkedin.com/in/patwoodiii/" TargetMode="External"/><Relationship Id="rId4187" Type="http://schemas.openxmlformats.org/officeDocument/2006/relationships/hyperlink" Target="https://liononemetals.com/about/management/" TargetMode="External"/><Relationship Id="rId5238" Type="http://schemas.openxmlformats.org/officeDocument/2006/relationships/hyperlink" Target="https://www.linkedin.com/in/david-devries-7951a020/" TargetMode="External"/><Relationship Id="rId5652" Type="http://schemas.openxmlformats.org/officeDocument/2006/relationships/hyperlink" Target="https://www.linkedin.com/in/sandeep-bommireddi/?originalSubdomain=in" TargetMode="External"/><Relationship Id="rId6703" Type="http://schemas.openxmlformats.org/officeDocument/2006/relationships/hyperlink" Target="http://bigthought.org/" TargetMode="External"/><Relationship Id="rId9859" Type="http://schemas.openxmlformats.org/officeDocument/2006/relationships/hyperlink" Target="https://www.linkedin.com/company/redclaydance" TargetMode="External"/><Relationship Id="rId4254" Type="http://schemas.openxmlformats.org/officeDocument/2006/relationships/hyperlink" Target="https://www.linkedin.com/company/donorschoose" TargetMode="External"/><Relationship Id="rId5305" Type="http://schemas.openxmlformats.org/officeDocument/2006/relationships/hyperlink" Target="https://www.linkedin.com/company/godaam-innovations" TargetMode="External"/><Relationship Id="rId11789" Type="http://schemas.openxmlformats.org/officeDocument/2006/relationships/hyperlink" Target="http://grabenord.com/" TargetMode="External"/><Relationship Id="rId1848" Type="http://schemas.openxmlformats.org/officeDocument/2006/relationships/hyperlink" Target="http://socialpawsapp.com/" TargetMode="External"/><Relationship Id="rId3270" Type="http://schemas.openxmlformats.org/officeDocument/2006/relationships/hyperlink" Target="https://www.linkedin.com/in/pkmckittrick/" TargetMode="External"/><Relationship Id="rId4321" Type="http://schemas.openxmlformats.org/officeDocument/2006/relationships/hyperlink" Target="https://www.dundee.ac.uk/people/iain-gillespie-0" TargetMode="External"/><Relationship Id="rId7477" Type="http://schemas.openxmlformats.org/officeDocument/2006/relationships/hyperlink" Target="https://www.linkedin.com/company/spearbio/" TargetMode="External"/><Relationship Id="rId8528" Type="http://schemas.openxmlformats.org/officeDocument/2006/relationships/hyperlink" Target="http://phaidra.ai/" TargetMode="External"/><Relationship Id="rId8875" Type="http://schemas.openxmlformats.org/officeDocument/2006/relationships/hyperlink" Target="http://chella.com/" TargetMode="External"/><Relationship Id="rId9926" Type="http://schemas.openxmlformats.org/officeDocument/2006/relationships/hyperlink" Target="https://www.aihusa.org/patrick-woodtor" TargetMode="External"/><Relationship Id="rId11856" Type="http://schemas.openxmlformats.org/officeDocument/2006/relationships/hyperlink" Target="http://westvirginiawomenwork.org/" TargetMode="External"/><Relationship Id="rId191" Type="http://schemas.openxmlformats.org/officeDocument/2006/relationships/hyperlink" Target="https://www.linkedin.com/company/centerpoint-energy" TargetMode="External"/><Relationship Id="rId1915" Type="http://schemas.openxmlformats.org/officeDocument/2006/relationships/hyperlink" Target="https://www.linkedin.com/company/picit-a-s" TargetMode="External"/><Relationship Id="rId6079" Type="http://schemas.openxmlformats.org/officeDocument/2006/relationships/hyperlink" Target="https://www.linkedin.com/in/louis-hur-87313019/" TargetMode="External"/><Relationship Id="rId7891" Type="http://schemas.openxmlformats.org/officeDocument/2006/relationships/hyperlink" Target="http://anthropic.com/" TargetMode="External"/><Relationship Id="rId8942" Type="http://schemas.openxmlformats.org/officeDocument/2006/relationships/hyperlink" Target="http://gobob.xyz/" TargetMode="External"/><Relationship Id="rId10458" Type="http://schemas.openxmlformats.org/officeDocument/2006/relationships/hyperlink" Target="https://www.linkedin.com/company/final-bell/" TargetMode="External"/><Relationship Id="rId10872" Type="http://schemas.openxmlformats.org/officeDocument/2006/relationships/hyperlink" Target="https://www.linkedin.com/company/rapidcanvas" TargetMode="External"/><Relationship Id="rId11509" Type="http://schemas.openxmlformats.org/officeDocument/2006/relationships/hyperlink" Target="https://www.linkedin.com/company/skedda" TargetMode="External"/><Relationship Id="rId5095" Type="http://schemas.openxmlformats.org/officeDocument/2006/relationships/hyperlink" Target="https://www.linkedin.com/company/home-repair-services-of-kent-county" TargetMode="External"/><Relationship Id="rId6493" Type="http://schemas.openxmlformats.org/officeDocument/2006/relationships/hyperlink" Target="http://wayfinders.org/" TargetMode="External"/><Relationship Id="rId7544" Type="http://schemas.openxmlformats.org/officeDocument/2006/relationships/hyperlink" Target="http://readysetfood.com/" TargetMode="External"/><Relationship Id="rId10525" Type="http://schemas.openxmlformats.org/officeDocument/2006/relationships/hyperlink" Target="http://leoron.com/" TargetMode="External"/><Relationship Id="rId2689" Type="http://schemas.openxmlformats.org/officeDocument/2006/relationships/hyperlink" Target="https://www.linkedin.com/in/george-chichua-04a824179/" TargetMode="External"/><Relationship Id="rId6146" Type="http://schemas.openxmlformats.org/officeDocument/2006/relationships/hyperlink" Target="http://nomoex.com/" TargetMode="External"/><Relationship Id="rId6560" Type="http://schemas.openxmlformats.org/officeDocument/2006/relationships/hyperlink" Target="http://snapsclothing.com/" TargetMode="External"/><Relationship Id="rId7611" Type="http://schemas.openxmlformats.org/officeDocument/2006/relationships/hyperlink" Target="https://www.versatope.com/copy-of-our-team" TargetMode="External"/><Relationship Id="rId2756" Type="http://schemas.openxmlformats.org/officeDocument/2006/relationships/hyperlink" Target="http://e-ai-edu.com/" TargetMode="External"/><Relationship Id="rId3807" Type="http://schemas.openxmlformats.org/officeDocument/2006/relationships/hyperlink" Target="https://www.powderfi.com/about" TargetMode="External"/><Relationship Id="rId5162" Type="http://schemas.openxmlformats.org/officeDocument/2006/relationships/hyperlink" Target="http://suamusica.com.br/" TargetMode="External"/><Relationship Id="rId6213" Type="http://schemas.openxmlformats.org/officeDocument/2006/relationships/hyperlink" Target="https://www.linkedin.com/in/yong-jae-kim-1398613b/" TargetMode="External"/><Relationship Id="rId9369" Type="http://schemas.openxmlformats.org/officeDocument/2006/relationships/hyperlink" Target="https://www.linkedin.com/company/ironyun-cloud-service/" TargetMode="External"/><Relationship Id="rId9783" Type="http://schemas.openxmlformats.org/officeDocument/2006/relationships/hyperlink" Target="http://sequrna.com/" TargetMode="External"/><Relationship Id="rId11299" Type="http://schemas.openxmlformats.org/officeDocument/2006/relationships/hyperlink" Target="https://www.linkedin.com/company/kerala-financial-corporation" TargetMode="External"/><Relationship Id="rId728" Type="http://schemas.openxmlformats.org/officeDocument/2006/relationships/hyperlink" Target="http://commenda.io/" TargetMode="External"/><Relationship Id="rId1358" Type="http://schemas.openxmlformats.org/officeDocument/2006/relationships/hyperlink" Target="https://www.linkedin.com/company/battery-evidence/" TargetMode="External"/><Relationship Id="rId1772" Type="http://schemas.openxmlformats.org/officeDocument/2006/relationships/hyperlink" Target="http://gesgapegiag.ca/" TargetMode="External"/><Relationship Id="rId2409" Type="http://schemas.openxmlformats.org/officeDocument/2006/relationships/hyperlink" Target="https://www.linkedin.com/in/alex-samoylovich-129b524/" TargetMode="External"/><Relationship Id="rId5979" Type="http://schemas.openxmlformats.org/officeDocument/2006/relationships/hyperlink" Target="http://levitasbio.com/" TargetMode="External"/><Relationship Id="rId8385" Type="http://schemas.openxmlformats.org/officeDocument/2006/relationships/hyperlink" Target="http://www.linkedin.com/edu/school?id=10890" TargetMode="External"/><Relationship Id="rId9436" Type="http://schemas.openxmlformats.org/officeDocument/2006/relationships/hyperlink" Target="http://futureheal.com/" TargetMode="External"/><Relationship Id="rId11366" Type="http://schemas.openxmlformats.org/officeDocument/2006/relationships/hyperlink" Target="http://ledrivetoutnu.com/" TargetMode="External"/><Relationship Id="rId64" Type="http://schemas.openxmlformats.org/officeDocument/2006/relationships/hyperlink" Target="https://www.mynt.xyz/about" TargetMode="External"/><Relationship Id="rId1425" Type="http://schemas.openxmlformats.org/officeDocument/2006/relationships/hyperlink" Target="http://linkedin.com/company/opteamai" TargetMode="External"/><Relationship Id="rId2823" Type="http://schemas.openxmlformats.org/officeDocument/2006/relationships/hyperlink" Target="https://pitchbook.com/profiles/company/631422-55" TargetMode="External"/><Relationship Id="rId8038" Type="http://schemas.openxmlformats.org/officeDocument/2006/relationships/hyperlink" Target="https://www.linkedin.com/company/senti-biosciences" TargetMode="External"/><Relationship Id="rId8452" Type="http://schemas.openxmlformats.org/officeDocument/2006/relationships/hyperlink" Target="https://www.linkedin.com/in/florensroell/" TargetMode="External"/><Relationship Id="rId9503" Type="http://schemas.openxmlformats.org/officeDocument/2006/relationships/hyperlink" Target="https://www.linkedin.com/in/frank-marasco-15173415/" TargetMode="External"/><Relationship Id="rId9850" Type="http://schemas.openxmlformats.org/officeDocument/2006/relationships/hyperlink" Target="http://booked.ai/" TargetMode="External"/><Relationship Id="rId11019" Type="http://schemas.openxmlformats.org/officeDocument/2006/relationships/hyperlink" Target="http://youverify.co/" TargetMode="External"/><Relationship Id="rId11780" Type="http://schemas.openxmlformats.org/officeDocument/2006/relationships/hyperlink" Target="http://enjoyrio.in/" TargetMode="External"/><Relationship Id="rId4995" Type="http://schemas.openxmlformats.org/officeDocument/2006/relationships/hyperlink" Target="https://www.linkedin.com/company/casa-of-larimer-county" TargetMode="External"/><Relationship Id="rId7054" Type="http://schemas.openxmlformats.org/officeDocument/2006/relationships/hyperlink" Target="https://www.linkedin.com/company/connected-fellows/" TargetMode="External"/><Relationship Id="rId8105" Type="http://schemas.openxmlformats.org/officeDocument/2006/relationships/hyperlink" Target="http://hebbia.ai/" TargetMode="External"/><Relationship Id="rId10382" Type="http://schemas.openxmlformats.org/officeDocument/2006/relationships/hyperlink" Target="https://www.terrapinn.com/conference/world-vaccine-immunotherapy-congress-west-coast/speaker-kristyn-AALTO.stm" TargetMode="External"/><Relationship Id="rId11433" Type="http://schemas.openxmlformats.org/officeDocument/2006/relationships/hyperlink" Target="https://www.linkedin.com/in/dougbasler/" TargetMode="External"/><Relationship Id="rId2199" Type="http://schemas.openxmlformats.org/officeDocument/2006/relationships/hyperlink" Target="http://elc-pa.org/" TargetMode="External"/><Relationship Id="rId3597" Type="http://schemas.openxmlformats.org/officeDocument/2006/relationships/hyperlink" Target="https://www.genesisenergy.com/about-us/leadership" TargetMode="External"/><Relationship Id="rId4648" Type="http://schemas.openxmlformats.org/officeDocument/2006/relationships/hyperlink" Target="http://lablogs.co/" TargetMode="External"/><Relationship Id="rId6070" Type="http://schemas.openxmlformats.org/officeDocument/2006/relationships/hyperlink" Target="https://www.linkedin.com/in/jeffrey-hunter-22248371/" TargetMode="External"/><Relationship Id="rId10035" Type="http://schemas.openxmlformats.org/officeDocument/2006/relationships/hyperlink" Target="http://cat.org/" TargetMode="External"/><Relationship Id="rId11500" Type="http://schemas.openxmlformats.org/officeDocument/2006/relationships/hyperlink" Target="http://mainewoodscompany.com/" TargetMode="External"/><Relationship Id="rId3664" Type="http://schemas.openxmlformats.org/officeDocument/2006/relationships/hyperlink" Target="https://www.linkedin.com/in/kylecschiller/" TargetMode="External"/><Relationship Id="rId4715" Type="http://schemas.openxmlformats.org/officeDocument/2006/relationships/hyperlink" Target="https://www.startupindia.gov.in/content/sih/en/get-featured/Pomonas-Enterprises.html" TargetMode="External"/><Relationship Id="rId7121" Type="http://schemas.openxmlformats.org/officeDocument/2006/relationships/hyperlink" Target="http://esperanzacommunityhousing.org/" TargetMode="External"/><Relationship Id="rId10102" Type="http://schemas.openxmlformats.org/officeDocument/2006/relationships/hyperlink" Target="http://goexpond.com/" TargetMode="External"/><Relationship Id="rId585" Type="http://schemas.openxmlformats.org/officeDocument/2006/relationships/hyperlink" Target="http://helixesg.com/" TargetMode="External"/><Relationship Id="rId2266" Type="http://schemas.openxmlformats.org/officeDocument/2006/relationships/hyperlink" Target="https://northfieldtownship.com/elected-officials-and-staff/" TargetMode="External"/><Relationship Id="rId2680" Type="http://schemas.openxmlformats.org/officeDocument/2006/relationships/hyperlink" Target="https://www.linkedin.com/in/stuartwall/" TargetMode="External"/><Relationship Id="rId3317" Type="http://schemas.openxmlformats.org/officeDocument/2006/relationships/hyperlink" Target="https://www.linkedin.com/in/hugo-oliveira-29099227/" TargetMode="External"/><Relationship Id="rId3731" Type="http://schemas.openxmlformats.org/officeDocument/2006/relationships/hyperlink" Target="https://www.linkedin.com/company/novocuff-inc" TargetMode="External"/><Relationship Id="rId6887" Type="http://schemas.openxmlformats.org/officeDocument/2006/relationships/hyperlink" Target="https://prosperahcs.org/about/meet-the-team/" TargetMode="External"/><Relationship Id="rId7938" Type="http://schemas.openxmlformats.org/officeDocument/2006/relationships/hyperlink" Target="https://www.linkedin.com/in/darrylwhitebmo/" TargetMode="External"/><Relationship Id="rId9293" Type="http://schemas.openxmlformats.org/officeDocument/2006/relationships/hyperlink" Target="http://novelbiologics.com/" TargetMode="External"/><Relationship Id="rId238" Type="http://schemas.openxmlformats.org/officeDocument/2006/relationships/hyperlink" Target="http://myne-homes.de/" TargetMode="External"/><Relationship Id="rId652" Type="http://schemas.openxmlformats.org/officeDocument/2006/relationships/hyperlink" Target="https://www.linkedin.com/in/brian-schaffner/" TargetMode="External"/><Relationship Id="rId1282" Type="http://schemas.openxmlformats.org/officeDocument/2006/relationships/hyperlink" Target="https://leon-nanodrugs.com/about-us/" TargetMode="External"/><Relationship Id="rId2333" Type="http://schemas.openxmlformats.org/officeDocument/2006/relationships/hyperlink" Target="https://www.linkedin.com/in/eric-grosse-0640662/" TargetMode="External"/><Relationship Id="rId5489" Type="http://schemas.openxmlformats.org/officeDocument/2006/relationships/hyperlink" Target="https://www.linkedin.com/in/dilarakocak/" TargetMode="External"/><Relationship Id="rId9360" Type="http://schemas.openxmlformats.org/officeDocument/2006/relationships/hyperlink" Target="https://www.linkedin.com/company/syracuse-city-utah" TargetMode="External"/><Relationship Id="rId10919" Type="http://schemas.openxmlformats.org/officeDocument/2006/relationships/hyperlink" Target="https://www.linkedin.com/company/baytexenergy/" TargetMode="External"/><Relationship Id="rId11290" Type="http://schemas.openxmlformats.org/officeDocument/2006/relationships/hyperlink" Target="http://naramunz.com/" TargetMode="External"/><Relationship Id="rId305" Type="http://schemas.openxmlformats.org/officeDocument/2006/relationships/hyperlink" Target="https://www.linkedin.com/company/getwalnut" TargetMode="External"/><Relationship Id="rId2400" Type="http://schemas.openxmlformats.org/officeDocument/2006/relationships/hyperlink" Target="https://www.linkedin.com/in/thomasjoleary/" TargetMode="External"/><Relationship Id="rId5556" Type="http://schemas.openxmlformats.org/officeDocument/2006/relationships/hyperlink" Target="https://www.linkedin.com/company/mobikwik" TargetMode="External"/><Relationship Id="rId6607" Type="http://schemas.openxmlformats.org/officeDocument/2006/relationships/hyperlink" Target="http://launchcaster.xyz/" TargetMode="External"/><Relationship Id="rId6954" Type="http://schemas.openxmlformats.org/officeDocument/2006/relationships/hyperlink" Target="https://atoms.accel.com/startup/meritic" TargetMode="External"/><Relationship Id="rId9013" Type="http://schemas.openxmlformats.org/officeDocument/2006/relationships/hyperlink" Target="https://www.linkedin.com/company/energy-water-solutions" TargetMode="External"/><Relationship Id="rId1002" Type="http://schemas.openxmlformats.org/officeDocument/2006/relationships/hyperlink" Target="https://www.linkedin.com/company/dover-saddlery" TargetMode="External"/><Relationship Id="rId4158" Type="http://schemas.openxmlformats.org/officeDocument/2006/relationships/hyperlink" Target="https://www.linkedin.com/company/dyno-gmbh" TargetMode="External"/><Relationship Id="rId5209" Type="http://schemas.openxmlformats.org/officeDocument/2006/relationships/hyperlink" Target="http://gmicloud.ai/" TargetMode="External"/><Relationship Id="rId5970" Type="http://schemas.openxmlformats.org/officeDocument/2006/relationships/hyperlink" Target="http://tonicapp.io/" TargetMode="External"/><Relationship Id="rId3174" Type="http://schemas.openxmlformats.org/officeDocument/2006/relationships/hyperlink" Target="https://www.linkedin.com/company/againbio/" TargetMode="External"/><Relationship Id="rId4572" Type="http://schemas.openxmlformats.org/officeDocument/2006/relationships/hyperlink" Target="https://pyroccs.com/team/" TargetMode="External"/><Relationship Id="rId5623" Type="http://schemas.openxmlformats.org/officeDocument/2006/relationships/hyperlink" Target="http://creditacceptance.com/" TargetMode="External"/><Relationship Id="rId8779" Type="http://schemas.openxmlformats.org/officeDocument/2006/relationships/hyperlink" Target="https://www.linkedin.com/in/bert-rijk-37881220/" TargetMode="External"/><Relationship Id="rId11010" Type="http://schemas.openxmlformats.org/officeDocument/2006/relationships/hyperlink" Target="https://www.linkedin.com/company/redcoat-ai" TargetMode="External"/><Relationship Id="rId1819" Type="http://schemas.openxmlformats.org/officeDocument/2006/relationships/hyperlink" Target="https://www.linkedin.com/company/quantumrings/" TargetMode="External"/><Relationship Id="rId4225" Type="http://schemas.openxmlformats.org/officeDocument/2006/relationships/hyperlink" Target="https://www.linkedin.com/in/mmanente/" TargetMode="External"/><Relationship Id="rId7795" Type="http://schemas.openxmlformats.org/officeDocument/2006/relationships/hyperlink" Target="http://emomee.com/" TargetMode="External"/><Relationship Id="rId8846" Type="http://schemas.openxmlformats.org/officeDocument/2006/relationships/hyperlink" Target="http://rwjbarnabashealthcareers.org/" TargetMode="External"/><Relationship Id="rId10776" Type="http://schemas.openxmlformats.org/officeDocument/2006/relationships/hyperlink" Target="http://oddity.com/" TargetMode="External"/><Relationship Id="rId11827" Type="http://schemas.openxmlformats.org/officeDocument/2006/relationships/hyperlink" Target="http://xingrong-tech.com/" TargetMode="External"/><Relationship Id="rId2190" Type="http://schemas.openxmlformats.org/officeDocument/2006/relationships/hyperlink" Target="http://cell-freebiopharma.com/" TargetMode="External"/><Relationship Id="rId3241" Type="http://schemas.openxmlformats.org/officeDocument/2006/relationships/hyperlink" Target="http://accessbankplc.com/" TargetMode="External"/><Relationship Id="rId6397" Type="http://schemas.openxmlformats.org/officeDocument/2006/relationships/hyperlink" Target="http://salboy.co.uk/" TargetMode="External"/><Relationship Id="rId7448" Type="http://schemas.openxmlformats.org/officeDocument/2006/relationships/hyperlink" Target="http://cartona.com/" TargetMode="External"/><Relationship Id="rId7862" Type="http://schemas.openxmlformats.org/officeDocument/2006/relationships/hyperlink" Target="https://www.linkedin.com/company/xvh-learning-hub/?viewAsMember=true" TargetMode="External"/><Relationship Id="rId8913" Type="http://schemas.openxmlformats.org/officeDocument/2006/relationships/hyperlink" Target="http://atecglobal.io/" TargetMode="External"/><Relationship Id="rId10429" Type="http://schemas.openxmlformats.org/officeDocument/2006/relationships/hyperlink" Target="https://www.saberlogic.com/visual/18-pages/about/312-meet-our-team.html" TargetMode="External"/><Relationship Id="rId162" Type="http://schemas.openxmlformats.org/officeDocument/2006/relationships/hyperlink" Target="https://www.linkedin.com/in/pramodpk/" TargetMode="External"/><Relationship Id="rId6464" Type="http://schemas.openxmlformats.org/officeDocument/2006/relationships/hyperlink" Target="https://www.linkedin.com/company/diamfab-grenoble" TargetMode="External"/><Relationship Id="rId7515" Type="http://schemas.openxmlformats.org/officeDocument/2006/relationships/hyperlink" Target="https://www.linkedin.com/company/ailytics/" TargetMode="External"/><Relationship Id="rId10843" Type="http://schemas.openxmlformats.org/officeDocument/2006/relationships/hyperlink" Target="http://assorthealth.com/" TargetMode="External"/><Relationship Id="rId979" Type="http://schemas.openxmlformats.org/officeDocument/2006/relationships/hyperlink" Target="https://www.linkedin.com/company/verity-credit-union/" TargetMode="External"/><Relationship Id="rId5066" Type="http://schemas.openxmlformats.org/officeDocument/2006/relationships/hyperlink" Target="https://www.linkedin.com/in/jason-ray-01592517/" TargetMode="External"/><Relationship Id="rId5480" Type="http://schemas.openxmlformats.org/officeDocument/2006/relationships/hyperlink" Target="https://www.linkedin.com/in/sylviawoo/" TargetMode="External"/><Relationship Id="rId6117" Type="http://schemas.openxmlformats.org/officeDocument/2006/relationships/hyperlink" Target="https://www.linkedin.com/company/liaplus/" TargetMode="External"/><Relationship Id="rId6531" Type="http://schemas.openxmlformats.org/officeDocument/2006/relationships/hyperlink" Target="http://fan-ton.com/" TargetMode="External"/><Relationship Id="rId9687" Type="http://schemas.openxmlformats.org/officeDocument/2006/relationships/hyperlink" Target="http://greenkpi.com.au/" TargetMode="External"/><Relationship Id="rId10910" Type="http://schemas.openxmlformats.org/officeDocument/2006/relationships/hyperlink" Target="https://www.linkedin.com/company/83332138" TargetMode="External"/><Relationship Id="rId4082" Type="http://schemas.openxmlformats.org/officeDocument/2006/relationships/hyperlink" Target="http://cbq.qa/" TargetMode="External"/><Relationship Id="rId5133" Type="http://schemas.openxmlformats.org/officeDocument/2006/relationships/hyperlink" Target="https://www.linkedin.com/in/tim-clegg-168aa6108/" TargetMode="External"/><Relationship Id="rId8289" Type="http://schemas.openxmlformats.org/officeDocument/2006/relationships/hyperlink" Target="https://www.linkedin.com/company/greenlane-biogas-limited/" TargetMode="External"/><Relationship Id="rId1676" Type="http://schemas.openxmlformats.org/officeDocument/2006/relationships/hyperlink" Target="http://edima.cz/" TargetMode="External"/><Relationship Id="rId2727" Type="http://schemas.openxmlformats.org/officeDocument/2006/relationships/hyperlink" Target="http://goroger.com/" TargetMode="External"/><Relationship Id="rId9754" Type="http://schemas.openxmlformats.org/officeDocument/2006/relationships/hyperlink" Target="http://ivsl.xyz/" TargetMode="External"/><Relationship Id="rId11684" Type="http://schemas.openxmlformats.org/officeDocument/2006/relationships/hyperlink" Target="http://realnara.net/" TargetMode="External"/><Relationship Id="rId1329" Type="http://schemas.openxmlformats.org/officeDocument/2006/relationships/hyperlink" Target="http://orezone.com/" TargetMode="External"/><Relationship Id="rId1743" Type="http://schemas.openxmlformats.org/officeDocument/2006/relationships/hyperlink" Target="https://www.linkedin.com/company/clear-demand" TargetMode="External"/><Relationship Id="rId4899" Type="http://schemas.openxmlformats.org/officeDocument/2006/relationships/hyperlink" Target="https://www.linkedin.com/in/charles-sasaki-224362a6/" TargetMode="External"/><Relationship Id="rId5200" Type="http://schemas.openxmlformats.org/officeDocument/2006/relationships/hyperlink" Target="http://alzambia.org/" TargetMode="External"/><Relationship Id="rId8009" Type="http://schemas.openxmlformats.org/officeDocument/2006/relationships/hyperlink" Target="https://www.linkedin.com/company/idfcfirstbank/" TargetMode="External"/><Relationship Id="rId8356" Type="http://schemas.openxmlformats.org/officeDocument/2006/relationships/hyperlink" Target="https://www.linkedin.com/company/sonocharge-energy/" TargetMode="External"/><Relationship Id="rId8770" Type="http://schemas.openxmlformats.org/officeDocument/2006/relationships/hyperlink" Target="https://www.linkedin.com/in/immoaitstapelfeld/" TargetMode="External"/><Relationship Id="rId9407" Type="http://schemas.openxmlformats.org/officeDocument/2006/relationships/hyperlink" Target="http://pug.ai/" TargetMode="External"/><Relationship Id="rId9821" Type="http://schemas.openxmlformats.org/officeDocument/2006/relationships/hyperlink" Target="https://www.linkedin.com/company/joelhalldc/" TargetMode="External"/><Relationship Id="rId10286" Type="http://schemas.openxmlformats.org/officeDocument/2006/relationships/hyperlink" Target="http://zegona.com/" TargetMode="External"/><Relationship Id="rId11337" Type="http://schemas.openxmlformats.org/officeDocument/2006/relationships/hyperlink" Target="https://www.linkedin.com/in/jeffrey-weaber-41282a42/" TargetMode="External"/><Relationship Id="rId11751" Type="http://schemas.openxmlformats.org/officeDocument/2006/relationships/hyperlink" Target="http://goodwillsp.org/" TargetMode="External"/><Relationship Id="rId35" Type="http://schemas.openxmlformats.org/officeDocument/2006/relationships/hyperlink" Target="https://www.crunchbase.com/organization/decipial-foundation" TargetMode="External"/><Relationship Id="rId1810" Type="http://schemas.openxmlformats.org/officeDocument/2006/relationships/hyperlink" Target="http://shelter-inc.org/" TargetMode="External"/><Relationship Id="rId4966" Type="http://schemas.openxmlformats.org/officeDocument/2006/relationships/hyperlink" Target="https://www.linkedin.com/company/go-locum/" TargetMode="External"/><Relationship Id="rId7372" Type="http://schemas.openxmlformats.org/officeDocument/2006/relationships/hyperlink" Target="https://www.linkedin.com/company/institutolal/mycompany" TargetMode="External"/><Relationship Id="rId8423" Type="http://schemas.openxmlformats.org/officeDocument/2006/relationships/hyperlink" Target="http://izertis.com/" TargetMode="External"/><Relationship Id="rId10353" Type="http://schemas.openxmlformats.org/officeDocument/2006/relationships/hyperlink" Target="https://www.linkedin.com/company/callinex-mines-inc-" TargetMode="External"/><Relationship Id="rId11404" Type="http://schemas.openxmlformats.org/officeDocument/2006/relationships/hyperlink" Target="http://infcurion.com/" TargetMode="External"/><Relationship Id="rId3568" Type="http://schemas.openxmlformats.org/officeDocument/2006/relationships/hyperlink" Target="https://www.linkedin.com/in/jamie-mcavity-697b1533/" TargetMode="External"/><Relationship Id="rId3982" Type="http://schemas.openxmlformats.org/officeDocument/2006/relationships/hyperlink" Target="http://educationcannotwait.org/" TargetMode="External"/><Relationship Id="rId4619" Type="http://schemas.openxmlformats.org/officeDocument/2006/relationships/hyperlink" Target="https://www.linkedin.com/in/dominicsims/" TargetMode="External"/><Relationship Id="rId7025" Type="http://schemas.openxmlformats.org/officeDocument/2006/relationships/hyperlink" Target="https://www.linkedin.com/company/america-succeeds/" TargetMode="External"/><Relationship Id="rId10006" Type="http://schemas.openxmlformats.org/officeDocument/2006/relationships/hyperlink" Target="https://www.linkedin.com/company/horizons-a-family-service-alliance/" TargetMode="External"/><Relationship Id="rId10420" Type="http://schemas.openxmlformats.org/officeDocument/2006/relationships/hyperlink" Target="https://www.crunchbase.com/organization/onilia-capital-partners-ecc4/people" TargetMode="External"/><Relationship Id="rId489" Type="http://schemas.openxmlformats.org/officeDocument/2006/relationships/hyperlink" Target="https://www.linkedin.com/company/istellartech" TargetMode="External"/><Relationship Id="rId2584" Type="http://schemas.openxmlformats.org/officeDocument/2006/relationships/hyperlink" Target="https://kaynefunds.com/team/jim-baker/" TargetMode="External"/><Relationship Id="rId3635" Type="http://schemas.openxmlformats.org/officeDocument/2006/relationships/hyperlink" Target="https://www.linkedin.com/company/xellar-biosystems" TargetMode="External"/><Relationship Id="rId6041" Type="http://schemas.openxmlformats.org/officeDocument/2006/relationships/hyperlink" Target="http://sablier.com/" TargetMode="External"/><Relationship Id="rId9197" Type="http://schemas.openxmlformats.org/officeDocument/2006/relationships/hyperlink" Target="http://centralpiercefire.org/" TargetMode="External"/><Relationship Id="rId556" Type="http://schemas.openxmlformats.org/officeDocument/2006/relationships/hyperlink" Target="https://www.linkedin.com/in/aubrey-gunnels/" TargetMode="External"/><Relationship Id="rId1186" Type="http://schemas.openxmlformats.org/officeDocument/2006/relationships/hyperlink" Target="http://jigcar.com/" TargetMode="External"/><Relationship Id="rId2237" Type="http://schemas.openxmlformats.org/officeDocument/2006/relationships/hyperlink" Target="https://www.the-wellhouse.org/carolyn-potter-staff-bio" TargetMode="External"/><Relationship Id="rId9264" Type="http://schemas.openxmlformats.org/officeDocument/2006/relationships/hyperlink" Target="https://www.mingceler.net/principal-scientist/" TargetMode="External"/><Relationship Id="rId209" Type="http://schemas.openxmlformats.org/officeDocument/2006/relationships/hyperlink" Target="https://www.linkedin.com/company/mintos" TargetMode="External"/><Relationship Id="rId970" Type="http://schemas.openxmlformats.org/officeDocument/2006/relationships/hyperlink" Target="https://www.linkedin.com/company/aurion-resources-ltd/about/" TargetMode="External"/><Relationship Id="rId1253" Type="http://schemas.openxmlformats.org/officeDocument/2006/relationships/hyperlink" Target="https://www.linkedin.com/company/galderma" TargetMode="External"/><Relationship Id="rId2651" Type="http://schemas.openxmlformats.org/officeDocument/2006/relationships/hyperlink" Target="https://www.linkedin.com/company/greenlane-inc" TargetMode="External"/><Relationship Id="rId3702" Type="http://schemas.openxmlformats.org/officeDocument/2006/relationships/hyperlink" Target="https://www.linkedin.com/in/fl%c3%a1vio-ribeiro-8990b715/" TargetMode="External"/><Relationship Id="rId6858" Type="http://schemas.openxmlformats.org/officeDocument/2006/relationships/hyperlink" Target="http://collarprotocol.xyz/" TargetMode="External"/><Relationship Id="rId7909" Type="http://schemas.openxmlformats.org/officeDocument/2006/relationships/hyperlink" Target="http://ororatech.com/" TargetMode="External"/><Relationship Id="rId8280" Type="http://schemas.openxmlformats.org/officeDocument/2006/relationships/hyperlink" Target="https://www.linkedin.com/company/uncaged" TargetMode="External"/><Relationship Id="rId11194" Type="http://schemas.openxmlformats.org/officeDocument/2006/relationships/hyperlink" Target="https://www.linkedin.com/company/plainr" TargetMode="External"/><Relationship Id="rId623" Type="http://schemas.openxmlformats.org/officeDocument/2006/relationships/hyperlink" Target="http://qureos.com/" TargetMode="External"/><Relationship Id="rId2304" Type="http://schemas.openxmlformats.org/officeDocument/2006/relationships/hyperlink" Target="https://www.linkedin.com/company/archrock" TargetMode="External"/><Relationship Id="rId5874" Type="http://schemas.openxmlformats.org/officeDocument/2006/relationships/hyperlink" Target="http://holtecinternational.com/" TargetMode="External"/><Relationship Id="rId6925" Type="http://schemas.openxmlformats.org/officeDocument/2006/relationships/hyperlink" Target="https://www.linkedin.com/company/innvo/" TargetMode="External"/><Relationship Id="rId9331" Type="http://schemas.openxmlformats.org/officeDocument/2006/relationships/hyperlink" Target="http://rocklandgov.com/" TargetMode="External"/><Relationship Id="rId11261" Type="http://schemas.openxmlformats.org/officeDocument/2006/relationships/hyperlink" Target="https://www.alienmetals.uk/about/corporate-governance/" TargetMode="External"/><Relationship Id="rId1320" Type="http://schemas.openxmlformats.org/officeDocument/2006/relationships/hyperlink" Target="http://gimmecredit.com/" TargetMode="External"/><Relationship Id="rId4476" Type="http://schemas.openxmlformats.org/officeDocument/2006/relationships/hyperlink" Target="http://bluerush.com/" TargetMode="External"/><Relationship Id="rId4890" Type="http://schemas.openxmlformats.org/officeDocument/2006/relationships/hyperlink" Target="https://www.linkedin.com/in/nickreadertpg/" TargetMode="External"/><Relationship Id="rId5527" Type="http://schemas.openxmlformats.org/officeDocument/2006/relationships/hyperlink" Target="https://www.linkedin.com/in/ysherwani/" TargetMode="External"/><Relationship Id="rId5941" Type="http://schemas.openxmlformats.org/officeDocument/2006/relationships/hyperlink" Target="https://www.linkedin.com/company/reyalabs/" TargetMode="External"/><Relationship Id="rId3078" Type="http://schemas.openxmlformats.org/officeDocument/2006/relationships/hyperlink" Target="http://grobio.com/" TargetMode="External"/><Relationship Id="rId3492" Type="http://schemas.openxmlformats.org/officeDocument/2006/relationships/hyperlink" Target="https://www.linkedin.com/in/heath-deneke-b83928245/" TargetMode="External"/><Relationship Id="rId4129" Type="http://schemas.openxmlformats.org/officeDocument/2006/relationships/hyperlink" Target="http://whychoosebw.com/" TargetMode="External"/><Relationship Id="rId4543" Type="http://schemas.openxmlformats.org/officeDocument/2006/relationships/hyperlink" Target="https://pitchbook.com/profiles/company/472057-39" TargetMode="External"/><Relationship Id="rId7699" Type="http://schemas.openxmlformats.org/officeDocument/2006/relationships/hyperlink" Target="https://www.linkedin.com/in/oliversanchez/" TargetMode="External"/><Relationship Id="rId8000" Type="http://schemas.openxmlformats.org/officeDocument/2006/relationships/hyperlink" Target="https://www.linkedin.com/company/flairhomedesign" TargetMode="External"/><Relationship Id="rId2094" Type="http://schemas.openxmlformats.org/officeDocument/2006/relationships/hyperlink" Target="http://nudigitalmarketingagency.com/" TargetMode="External"/><Relationship Id="rId3145" Type="http://schemas.openxmlformats.org/officeDocument/2006/relationships/hyperlink" Target="http://cohere.com/" TargetMode="External"/><Relationship Id="rId4610" Type="http://schemas.openxmlformats.org/officeDocument/2006/relationships/hyperlink" Target="https://www.linkedin.com/company/denovia-labs/" TargetMode="External"/><Relationship Id="rId7766" Type="http://schemas.openxmlformats.org/officeDocument/2006/relationships/hyperlink" Target="https://www.linkedin.com/in/peter-hayes-451b127/" TargetMode="External"/><Relationship Id="rId8817" Type="http://schemas.openxmlformats.org/officeDocument/2006/relationships/hyperlink" Target="http://tripadvisor.jp/" TargetMode="External"/><Relationship Id="rId480" Type="http://schemas.openxmlformats.org/officeDocument/2006/relationships/hyperlink" Target="https://www.linkedin.com/company/wheninsurance" TargetMode="External"/><Relationship Id="rId2161" Type="http://schemas.openxmlformats.org/officeDocument/2006/relationships/hyperlink" Target="http://eluna.com/" TargetMode="External"/><Relationship Id="rId3212" Type="http://schemas.openxmlformats.org/officeDocument/2006/relationships/hyperlink" Target="http://venturegloballng.com/" TargetMode="External"/><Relationship Id="rId6368" Type="http://schemas.openxmlformats.org/officeDocument/2006/relationships/hyperlink" Target="https://www.linkedin.com/company/elixiron-immunotherapeutics/" TargetMode="External"/><Relationship Id="rId7419" Type="http://schemas.openxmlformats.org/officeDocument/2006/relationships/hyperlink" Target="http://www.linkedin.com/company/tata-steel" TargetMode="External"/><Relationship Id="rId10747" Type="http://schemas.openxmlformats.org/officeDocument/2006/relationships/hyperlink" Target="https://www.linkedin.com/in/capitalrx/" TargetMode="External"/><Relationship Id="rId133" Type="http://schemas.openxmlformats.org/officeDocument/2006/relationships/hyperlink" Target="https://www.linkedin.com/company/walgreens-boots-alliance" TargetMode="External"/><Relationship Id="rId5384" Type="http://schemas.openxmlformats.org/officeDocument/2006/relationships/hyperlink" Target="https://www.linkedin.com/company/arborplatform/" TargetMode="External"/><Relationship Id="rId6782" Type="http://schemas.openxmlformats.org/officeDocument/2006/relationships/hyperlink" Target="https://pitchbook.com/profiles/company/588622-87" TargetMode="External"/><Relationship Id="rId7833" Type="http://schemas.openxmlformats.org/officeDocument/2006/relationships/hyperlink" Target="http://insuit.net/" TargetMode="External"/><Relationship Id="rId10814" Type="http://schemas.openxmlformats.org/officeDocument/2006/relationships/hyperlink" Target="https://www.linkedin.com/company/freeddsc" TargetMode="External"/><Relationship Id="rId200" Type="http://schemas.openxmlformats.org/officeDocument/2006/relationships/hyperlink" Target="https://www.linkedin.com/company/aifi-inc." TargetMode="External"/><Relationship Id="rId2978" Type="http://schemas.openxmlformats.org/officeDocument/2006/relationships/hyperlink" Target="https://tracxn.com/d/companies/domino/__Q3iJr13K-pDr6n7CTfPuSZ9wHaXBVpFfIsitQsLUiiA" TargetMode="External"/><Relationship Id="rId5037" Type="http://schemas.openxmlformats.org/officeDocument/2006/relationships/hyperlink" Target="https://www.fairlawnmainstreet.com/mainstreet" TargetMode="External"/><Relationship Id="rId6435" Type="http://schemas.openxmlformats.org/officeDocument/2006/relationships/hyperlink" Target="https://www.linkedin.com/company/evarithermal" TargetMode="External"/><Relationship Id="rId7900" Type="http://schemas.openxmlformats.org/officeDocument/2006/relationships/hyperlink" Target="http://flixbus.com/" TargetMode="External"/><Relationship Id="rId1994" Type="http://schemas.openxmlformats.org/officeDocument/2006/relationships/hyperlink" Target="http://weavings.in/" TargetMode="External"/><Relationship Id="rId5451" Type="http://schemas.openxmlformats.org/officeDocument/2006/relationships/hyperlink" Target="https://www.linkedin.com/in/adrian-s-parra/" TargetMode="External"/><Relationship Id="rId6502" Type="http://schemas.openxmlformats.org/officeDocument/2006/relationships/hyperlink" Target="https://www.linkedin.com/company/paradigm-housing-group" TargetMode="External"/><Relationship Id="rId9658" Type="http://schemas.openxmlformats.org/officeDocument/2006/relationships/hyperlink" Target="https://pitchbook.com/profiles/company/482357-62" TargetMode="External"/><Relationship Id="rId11588" Type="http://schemas.openxmlformats.org/officeDocument/2006/relationships/hyperlink" Target="https://www.linkedin.com/company/industrial-heater" TargetMode="External"/><Relationship Id="rId1647" Type="http://schemas.openxmlformats.org/officeDocument/2006/relationships/hyperlink" Target="https://www.yorbeauresources.com/en/corporate/management-and-directors/" TargetMode="External"/><Relationship Id="rId4053" Type="http://schemas.openxmlformats.org/officeDocument/2006/relationships/hyperlink" Target="https://www.linkedin.com/in/danny-jeong/" TargetMode="External"/><Relationship Id="rId5104" Type="http://schemas.openxmlformats.org/officeDocument/2006/relationships/hyperlink" Target="https://www.linkedin.com/company/hophealth" TargetMode="External"/><Relationship Id="rId8674" Type="http://schemas.openxmlformats.org/officeDocument/2006/relationships/hyperlink" Target="https://www.linkedin.com/company/plum-fintech" TargetMode="External"/><Relationship Id="rId9725" Type="http://schemas.openxmlformats.org/officeDocument/2006/relationships/hyperlink" Target="http://pamme.cococart.co/" TargetMode="External"/><Relationship Id="rId11655" Type="http://schemas.openxmlformats.org/officeDocument/2006/relationships/hyperlink" Target="http://gatewayaluminum.com/" TargetMode="External"/><Relationship Id="rId1714" Type="http://schemas.openxmlformats.org/officeDocument/2006/relationships/hyperlink" Target="http://georgemodular.com/" TargetMode="External"/><Relationship Id="rId4120" Type="http://schemas.openxmlformats.org/officeDocument/2006/relationships/hyperlink" Target="http://anaflash.com/" TargetMode="External"/><Relationship Id="rId7276" Type="http://schemas.openxmlformats.org/officeDocument/2006/relationships/hyperlink" Target="http://startorus.cn/" TargetMode="External"/><Relationship Id="rId7690" Type="http://schemas.openxmlformats.org/officeDocument/2006/relationships/hyperlink" Target="https://www.linkedin.com/in/adanramirezsan/" TargetMode="External"/><Relationship Id="rId8327" Type="http://schemas.openxmlformats.org/officeDocument/2006/relationships/hyperlink" Target="https://www.linkedin.com/in/carlos-pina-teixeira-95a32410/" TargetMode="External"/><Relationship Id="rId8741" Type="http://schemas.openxmlformats.org/officeDocument/2006/relationships/hyperlink" Target="http://unum.aero/" TargetMode="External"/><Relationship Id="rId10257" Type="http://schemas.openxmlformats.org/officeDocument/2006/relationships/hyperlink" Target="https://www.linkedin.com/in/carlos-p-salas-06170/" TargetMode="External"/><Relationship Id="rId11308" Type="http://schemas.openxmlformats.org/officeDocument/2006/relationships/hyperlink" Target="https://www.linkedin.com/company/vr-resources-ltd" TargetMode="External"/><Relationship Id="rId6292" Type="http://schemas.openxmlformats.org/officeDocument/2006/relationships/hyperlink" Target="https://www.linkedin.com/company/eb5-capital/" TargetMode="External"/><Relationship Id="rId7343" Type="http://schemas.openxmlformats.org/officeDocument/2006/relationships/hyperlink" Target="http://hydeparkdevelopments.com/" TargetMode="External"/><Relationship Id="rId10671" Type="http://schemas.openxmlformats.org/officeDocument/2006/relationships/hyperlink" Target="https://pitchbook.com/profiles/company/608433-40" TargetMode="External"/><Relationship Id="rId11722" Type="http://schemas.openxmlformats.org/officeDocument/2006/relationships/hyperlink" Target="http://equitynetworks.co.uk/" TargetMode="External"/><Relationship Id="rId2488" Type="http://schemas.openxmlformats.org/officeDocument/2006/relationships/hyperlink" Target="https://www.linkedin.com/company/faron" TargetMode="External"/><Relationship Id="rId3886" Type="http://schemas.openxmlformats.org/officeDocument/2006/relationships/hyperlink" Target="http://ravensr.com/" TargetMode="External"/><Relationship Id="rId4937" Type="http://schemas.openxmlformats.org/officeDocument/2006/relationships/hyperlink" Target="https://www.linkedin.com/in/nash-mohamad-b6ba10139/" TargetMode="External"/><Relationship Id="rId10324" Type="http://schemas.openxmlformats.org/officeDocument/2006/relationships/hyperlink" Target="https://www.linkedin.com/company/hala-mobility" TargetMode="External"/><Relationship Id="rId3539" Type="http://schemas.openxmlformats.org/officeDocument/2006/relationships/hyperlink" Target="https://www.linkedin.com/in/jeff-howard-1701633/" TargetMode="External"/><Relationship Id="rId3953" Type="http://schemas.openxmlformats.org/officeDocument/2006/relationships/hyperlink" Target="https://www.linkedin.com/company/rifthq" TargetMode="External"/><Relationship Id="rId6012" Type="http://schemas.openxmlformats.org/officeDocument/2006/relationships/hyperlink" Target="http://nayms.com/" TargetMode="External"/><Relationship Id="rId7410" Type="http://schemas.openxmlformats.org/officeDocument/2006/relationships/hyperlink" Target="http://chubb.com/" TargetMode="External"/><Relationship Id="rId9168" Type="http://schemas.openxmlformats.org/officeDocument/2006/relationships/hyperlink" Target="http://termfinance.io/" TargetMode="External"/><Relationship Id="rId874" Type="http://schemas.openxmlformats.org/officeDocument/2006/relationships/hyperlink" Target="https://www.linkedin.com/in/mary-no%C3%A9-46563456/" TargetMode="External"/><Relationship Id="rId2555" Type="http://schemas.openxmlformats.org/officeDocument/2006/relationships/hyperlink" Target="http://abercrombiekent.com/" TargetMode="External"/><Relationship Id="rId3606" Type="http://schemas.openxmlformats.org/officeDocument/2006/relationships/hyperlink" Target="https://www.linkedin.com/in/byronauguste/" TargetMode="External"/><Relationship Id="rId9582" Type="http://schemas.openxmlformats.org/officeDocument/2006/relationships/hyperlink" Target="http://pryzeapp.com/" TargetMode="External"/><Relationship Id="rId11098" Type="http://schemas.openxmlformats.org/officeDocument/2006/relationships/hyperlink" Target="https://www.linkedin.com/company/drivekyte" TargetMode="External"/><Relationship Id="rId527" Type="http://schemas.openxmlformats.org/officeDocument/2006/relationships/hyperlink" Target="http://artaxbiopharma.com/" TargetMode="External"/><Relationship Id="rId941" Type="http://schemas.openxmlformats.org/officeDocument/2006/relationships/hyperlink" Target="https://www.linkedin.com/company/prorataai/about/" TargetMode="External"/><Relationship Id="rId1157" Type="http://schemas.openxmlformats.org/officeDocument/2006/relationships/hyperlink" Target="https://www.linkedin.com/company/flow-pharma-inc-/about/" TargetMode="External"/><Relationship Id="rId1571" Type="http://schemas.openxmlformats.org/officeDocument/2006/relationships/hyperlink" Target="http://mymission.org/" TargetMode="External"/><Relationship Id="rId2208" Type="http://schemas.openxmlformats.org/officeDocument/2006/relationships/hyperlink" Target="https://www.linkedin.com/company/the-network-group-inc/" TargetMode="External"/><Relationship Id="rId2622" Type="http://schemas.openxmlformats.org/officeDocument/2006/relationships/hyperlink" Target="https://www.linkedin.com/company/evenup" TargetMode="External"/><Relationship Id="rId5778" Type="http://schemas.openxmlformats.org/officeDocument/2006/relationships/hyperlink" Target="http://www.linkedin.com/company/skyven-technologies" TargetMode="External"/><Relationship Id="rId6829" Type="http://schemas.openxmlformats.org/officeDocument/2006/relationships/hyperlink" Target="https://www.linkedin.com/company/taralli-labs/" TargetMode="External"/><Relationship Id="rId8184" Type="http://schemas.openxmlformats.org/officeDocument/2006/relationships/hyperlink" Target="http://khealth.com/" TargetMode="External"/><Relationship Id="rId9235" Type="http://schemas.openxmlformats.org/officeDocument/2006/relationships/hyperlink" Target="https://tracxn.com/d/companies/deepinsights-ai/__gtRKwPXtwQ6cxjgjSEsvpU4K5NJgRat1y-sOXjusSoM" TargetMode="External"/><Relationship Id="rId11165" Type="http://schemas.openxmlformats.org/officeDocument/2006/relationships/hyperlink" Target="http://directdrive.com/" TargetMode="External"/><Relationship Id="rId1224" Type="http://schemas.openxmlformats.org/officeDocument/2006/relationships/hyperlink" Target="http://butler.edu/" TargetMode="External"/><Relationship Id="rId4794" Type="http://schemas.openxmlformats.org/officeDocument/2006/relationships/hyperlink" Target="https://www.linkedin.com/company/relif1/" TargetMode="External"/><Relationship Id="rId5845" Type="http://schemas.openxmlformats.org/officeDocument/2006/relationships/hyperlink" Target="http://eutelsat.com/" TargetMode="External"/><Relationship Id="rId8251" Type="http://schemas.openxmlformats.org/officeDocument/2006/relationships/hyperlink" Target="https://anbogen.com/team-detail-1.php" TargetMode="External"/><Relationship Id="rId9302" Type="http://schemas.openxmlformats.org/officeDocument/2006/relationships/hyperlink" Target="https://www.linkedin.com/company/centriti" TargetMode="External"/><Relationship Id="rId10181" Type="http://schemas.openxmlformats.org/officeDocument/2006/relationships/hyperlink" Target="https://www.linkedin.com/company/nano-nuclear-energy-inc" TargetMode="External"/><Relationship Id="rId11232" Type="http://schemas.openxmlformats.org/officeDocument/2006/relationships/hyperlink" Target="http://aising.jp/" TargetMode="External"/><Relationship Id="rId3396" Type="http://schemas.openxmlformats.org/officeDocument/2006/relationships/hyperlink" Target="http://nv5.com/" TargetMode="External"/><Relationship Id="rId4447" Type="http://schemas.openxmlformats.org/officeDocument/2006/relationships/hyperlink" Target="https://www.linkedin.com/company/pintelai" TargetMode="External"/><Relationship Id="rId3049" Type="http://schemas.openxmlformats.org/officeDocument/2006/relationships/hyperlink" Target="https://www.linkedin.com/company/masdar-abu-dhabi-future-energy-company" TargetMode="External"/><Relationship Id="rId3463" Type="http://schemas.openxmlformats.org/officeDocument/2006/relationships/hyperlink" Target="http://caprabiosciences.com/" TargetMode="External"/><Relationship Id="rId4861" Type="http://schemas.openxmlformats.org/officeDocument/2006/relationships/hyperlink" Target="https://www.linkedin.com/company/bytegami/" TargetMode="External"/><Relationship Id="rId5912" Type="http://schemas.openxmlformats.org/officeDocument/2006/relationships/hyperlink" Target="https://www.linkedin.com/company/truflation/" TargetMode="External"/><Relationship Id="rId10998" Type="http://schemas.openxmlformats.org/officeDocument/2006/relationships/hyperlink" Target="http://glob-tel.com/" TargetMode="External"/><Relationship Id="rId384" Type="http://schemas.openxmlformats.org/officeDocument/2006/relationships/hyperlink" Target="https://www.linkedin.com/company/hightideinc/" TargetMode="External"/><Relationship Id="rId2065" Type="http://schemas.openxmlformats.org/officeDocument/2006/relationships/hyperlink" Target="https://www.linkedin.com/company/lekirtech/about" TargetMode="External"/><Relationship Id="rId3116" Type="http://schemas.openxmlformats.org/officeDocument/2006/relationships/hyperlink" Target="https://www.linkedin.com/company/zklink" TargetMode="External"/><Relationship Id="rId4514" Type="http://schemas.openxmlformats.org/officeDocument/2006/relationships/hyperlink" Target="https://www.linkedin.com/company/hamak-gold-limited" TargetMode="External"/><Relationship Id="rId9092" Type="http://schemas.openxmlformats.org/officeDocument/2006/relationships/hyperlink" Target="https://www.linkedin.com/company/metricapp" TargetMode="External"/><Relationship Id="rId1081" Type="http://schemas.openxmlformats.org/officeDocument/2006/relationships/hyperlink" Target="https://www.linkedin.com/company/redcat-pub-company/" TargetMode="External"/><Relationship Id="rId3530" Type="http://schemas.openxmlformats.org/officeDocument/2006/relationships/hyperlink" Target="https://www.linkedin.com/in/israel-duanis-245a243/" TargetMode="External"/><Relationship Id="rId6686" Type="http://schemas.openxmlformats.org/officeDocument/2006/relationships/hyperlink" Target="https://www.linkedin.com/in/stephen-ohara-19862a11/" TargetMode="External"/><Relationship Id="rId7737" Type="http://schemas.openxmlformats.org/officeDocument/2006/relationships/hyperlink" Target="https://www.linkedin.com/company/duckietown/" TargetMode="External"/><Relationship Id="rId10718" Type="http://schemas.openxmlformats.org/officeDocument/2006/relationships/hyperlink" Target="http://trafigura.com/" TargetMode="External"/><Relationship Id="rId451" Type="http://schemas.openxmlformats.org/officeDocument/2006/relationships/hyperlink" Target="http://algernonpharmaceuticals.com/" TargetMode="External"/><Relationship Id="rId2132" Type="http://schemas.openxmlformats.org/officeDocument/2006/relationships/hyperlink" Target="https://hitalent.co.jp/en/" TargetMode="External"/><Relationship Id="rId5288" Type="http://schemas.openxmlformats.org/officeDocument/2006/relationships/hyperlink" Target="http://k-visa.co.kr/" TargetMode="External"/><Relationship Id="rId6339" Type="http://schemas.openxmlformats.org/officeDocument/2006/relationships/hyperlink" Target="https://www.linkedin.com/in/alexandre-boulanger/" TargetMode="External"/><Relationship Id="rId6753" Type="http://schemas.openxmlformats.org/officeDocument/2006/relationships/hyperlink" Target="https://www.linkedin.com/in/fraser-gardiner-94b77261/" TargetMode="External"/><Relationship Id="rId7804" Type="http://schemas.openxmlformats.org/officeDocument/2006/relationships/hyperlink" Target="http://ntog.co.uk/" TargetMode="External"/><Relationship Id="rId104" Type="http://schemas.openxmlformats.org/officeDocument/2006/relationships/hyperlink" Target="http://kineticgreen.com/" TargetMode="External"/><Relationship Id="rId1898" Type="http://schemas.openxmlformats.org/officeDocument/2006/relationships/hyperlink" Target="https://www.humilityhomes.org/who-we-are-1" TargetMode="External"/><Relationship Id="rId2949" Type="http://schemas.openxmlformats.org/officeDocument/2006/relationships/hyperlink" Target="https://pitchbook.com/profiles/company/633277-45" TargetMode="External"/><Relationship Id="rId5355" Type="http://schemas.openxmlformats.org/officeDocument/2006/relationships/hyperlink" Target="http://blocktracts.ai/" TargetMode="External"/><Relationship Id="rId6406" Type="http://schemas.openxmlformats.org/officeDocument/2006/relationships/hyperlink" Target="http://vetverifi.com/" TargetMode="External"/><Relationship Id="rId6820" Type="http://schemas.openxmlformats.org/officeDocument/2006/relationships/hyperlink" Target="https://www.linkedin.com/company/i%CC%87letmenapp/" TargetMode="External"/><Relationship Id="rId9976" Type="http://schemas.openxmlformats.org/officeDocument/2006/relationships/hyperlink" Target="http://cuerdasclasicaschicago.org/" TargetMode="External"/><Relationship Id="rId4371" Type="http://schemas.openxmlformats.org/officeDocument/2006/relationships/hyperlink" Target="https://www.linkedin.com/company/the-sanders-trust/" TargetMode="External"/><Relationship Id="rId5008" Type="http://schemas.openxmlformats.org/officeDocument/2006/relationships/hyperlink" Target="https://www.linkedin.com/in/bergerondaniele/" TargetMode="External"/><Relationship Id="rId5422" Type="http://schemas.openxmlformats.org/officeDocument/2006/relationships/hyperlink" Target="https://pitchbook.com/profiles/company/608825-89" TargetMode="External"/><Relationship Id="rId8578" Type="http://schemas.openxmlformats.org/officeDocument/2006/relationships/hyperlink" Target="https://www.linkedin.com/company/mixed-signal-devices-inc" TargetMode="External"/><Relationship Id="rId9629" Type="http://schemas.openxmlformats.org/officeDocument/2006/relationships/hyperlink" Target="http://consultor.fi/" TargetMode="External"/><Relationship Id="rId1965" Type="http://schemas.openxmlformats.org/officeDocument/2006/relationships/hyperlink" Target="https://pawgonegood.com/about/" TargetMode="External"/><Relationship Id="rId4024" Type="http://schemas.openxmlformats.org/officeDocument/2006/relationships/hyperlink" Target="https://www.linkedin.com/in/ryan-teo-358571241/" TargetMode="External"/><Relationship Id="rId7594" Type="http://schemas.openxmlformats.org/officeDocument/2006/relationships/hyperlink" Target="https://www.linkedin.com/company/goodvision" TargetMode="External"/><Relationship Id="rId8992" Type="http://schemas.openxmlformats.org/officeDocument/2006/relationships/hyperlink" Target="https://www.linkedin.com/company/recycleforce" TargetMode="External"/><Relationship Id="rId11559" Type="http://schemas.openxmlformats.org/officeDocument/2006/relationships/hyperlink" Target="https://www.linkedin.com/company/con-fab-llc" TargetMode="External"/><Relationship Id="rId1618" Type="http://schemas.openxmlformats.org/officeDocument/2006/relationships/hyperlink" Target="https://www.linkedin.com/company/eagleprojects" TargetMode="External"/><Relationship Id="rId3040" Type="http://schemas.openxmlformats.org/officeDocument/2006/relationships/hyperlink" Target="http://www.linkedin.com/company/walgreens" TargetMode="External"/><Relationship Id="rId6196" Type="http://schemas.openxmlformats.org/officeDocument/2006/relationships/hyperlink" Target="https://www.linkedin.com/company/the-mobile-first-company/" TargetMode="External"/><Relationship Id="rId7247" Type="http://schemas.openxmlformats.org/officeDocument/2006/relationships/hyperlink" Target="http://iznes.io/" TargetMode="External"/><Relationship Id="rId8645" Type="http://schemas.openxmlformats.org/officeDocument/2006/relationships/hyperlink" Target="https://www.linkedin.com/in/alex-michelin-84263b/" TargetMode="External"/><Relationship Id="rId10575" Type="http://schemas.openxmlformats.org/officeDocument/2006/relationships/hyperlink" Target="https://www.linkedin.com/company/boma-nv/" TargetMode="External"/><Relationship Id="rId11626" Type="http://schemas.openxmlformats.org/officeDocument/2006/relationships/hyperlink" Target="https://drguido.ai/en/drguido-aidoctor-startup-press-releases.html?view=article&amp;id=11&amp;catid=10" TargetMode="External"/><Relationship Id="rId7661" Type="http://schemas.openxmlformats.org/officeDocument/2006/relationships/hyperlink" Target="http://measureandchange.se/" TargetMode="External"/><Relationship Id="rId8712" Type="http://schemas.openxmlformats.org/officeDocument/2006/relationships/hyperlink" Target="https://www.linkedin.com/company/canadian-energy-metals-corp/" TargetMode="External"/><Relationship Id="rId10228" Type="http://schemas.openxmlformats.org/officeDocument/2006/relationships/hyperlink" Target="http://earnedwealth.com/" TargetMode="External"/><Relationship Id="rId10642" Type="http://schemas.openxmlformats.org/officeDocument/2006/relationships/hyperlink" Target="https://www.linkedin.com/company/granta-autonomy-uav/about/" TargetMode="External"/><Relationship Id="rId3857" Type="http://schemas.openxmlformats.org/officeDocument/2006/relationships/hyperlink" Target="http://taoceti.ai/" TargetMode="External"/><Relationship Id="rId4908" Type="http://schemas.openxmlformats.org/officeDocument/2006/relationships/hyperlink" Target="http://bouldercounty.gov/" TargetMode="External"/><Relationship Id="rId6263" Type="http://schemas.openxmlformats.org/officeDocument/2006/relationships/hyperlink" Target="https://www.linkedin.com/company/ionobell" TargetMode="External"/><Relationship Id="rId7314" Type="http://schemas.openxmlformats.org/officeDocument/2006/relationships/hyperlink" Target="https://www.linkedin.com/in/joecoxmods/" TargetMode="External"/><Relationship Id="rId778" Type="http://schemas.openxmlformats.org/officeDocument/2006/relationships/hyperlink" Target="http://adeptmaterials.com/" TargetMode="External"/><Relationship Id="rId2459" Type="http://schemas.openxmlformats.org/officeDocument/2006/relationships/hyperlink" Target="https://www.linkedin.com/in/michael-seifert-b70b6017b/" TargetMode="External"/><Relationship Id="rId2873" Type="http://schemas.openxmlformats.org/officeDocument/2006/relationships/hyperlink" Target="https://www.linkedin.com/company/pitch-better/?originalSubdomain=ca" TargetMode="External"/><Relationship Id="rId3924" Type="http://schemas.openxmlformats.org/officeDocument/2006/relationships/hyperlink" Target="https://www.linkedin.com/in/mitchell-goldhar-35858212/" TargetMode="External"/><Relationship Id="rId6330" Type="http://schemas.openxmlformats.org/officeDocument/2006/relationships/hyperlink" Target="http://finvest.ambit.co/" TargetMode="External"/><Relationship Id="rId9486" Type="http://schemas.openxmlformats.org/officeDocument/2006/relationships/hyperlink" Target="https://www.linkedin.com/in/abiyhailu/" TargetMode="External"/><Relationship Id="rId845" Type="http://schemas.openxmlformats.org/officeDocument/2006/relationships/hyperlink" Target="http://edoenergy.com/" TargetMode="External"/><Relationship Id="rId1475" Type="http://schemas.openxmlformats.org/officeDocument/2006/relationships/hyperlink" Target="http://quantro-tx.com/" TargetMode="External"/><Relationship Id="rId2526" Type="http://schemas.openxmlformats.org/officeDocument/2006/relationships/hyperlink" Target="http://prometheanparticles.co.uk/" TargetMode="External"/><Relationship Id="rId8088" Type="http://schemas.openxmlformats.org/officeDocument/2006/relationships/hyperlink" Target="https://www.linkedin.com/company/18190927" TargetMode="External"/><Relationship Id="rId9139" Type="http://schemas.openxmlformats.org/officeDocument/2006/relationships/hyperlink" Target="https://www.linkedin.com/in/ingandrewg/" TargetMode="External"/><Relationship Id="rId9553" Type="http://schemas.openxmlformats.org/officeDocument/2006/relationships/hyperlink" Target="http://getearlybird.ai/" TargetMode="External"/><Relationship Id="rId11069" Type="http://schemas.openxmlformats.org/officeDocument/2006/relationships/hyperlink" Target="https://www.linkedin.com/company/flkitover/" TargetMode="External"/><Relationship Id="rId1128" Type="http://schemas.openxmlformats.org/officeDocument/2006/relationships/hyperlink" Target="http://usstrategicmetals.com/" TargetMode="External"/><Relationship Id="rId1542" Type="http://schemas.openxmlformats.org/officeDocument/2006/relationships/hyperlink" Target="http://losandes.pe/" TargetMode="External"/><Relationship Id="rId2940" Type="http://schemas.openxmlformats.org/officeDocument/2006/relationships/hyperlink" Target="https://www.linkedin.com/company/aurora-life-science" TargetMode="External"/><Relationship Id="rId4698" Type="http://schemas.openxmlformats.org/officeDocument/2006/relationships/hyperlink" Target="https://www.linkedin.com/company/gridlinkco/" TargetMode="External"/><Relationship Id="rId5749" Type="http://schemas.openxmlformats.org/officeDocument/2006/relationships/hyperlink" Target="https://www.linkedin.com/company/withconfetti/" TargetMode="External"/><Relationship Id="rId8155" Type="http://schemas.openxmlformats.org/officeDocument/2006/relationships/hyperlink" Target="https://www.linkedin.com/company/altagas" TargetMode="External"/><Relationship Id="rId9206" Type="http://schemas.openxmlformats.org/officeDocument/2006/relationships/hyperlink" Target="http://equatorialspace.com/" TargetMode="External"/><Relationship Id="rId10085" Type="http://schemas.openxmlformats.org/officeDocument/2006/relationships/hyperlink" Target="http://valo.ai/" TargetMode="External"/><Relationship Id="rId11136" Type="http://schemas.openxmlformats.org/officeDocument/2006/relationships/hyperlink" Target="https://www.linkedin.com/in/limbikz/" TargetMode="External"/><Relationship Id="rId11483" Type="http://schemas.openxmlformats.org/officeDocument/2006/relationships/hyperlink" Target="https://www.plasconplastics.com/about" TargetMode="External"/><Relationship Id="rId912" Type="http://schemas.openxmlformats.org/officeDocument/2006/relationships/hyperlink" Target="https://www.linkedin.com/company/quickline-communications-limited" TargetMode="External"/><Relationship Id="rId7171" Type="http://schemas.openxmlformats.org/officeDocument/2006/relationships/hyperlink" Target="http://housingalliancede.org/" TargetMode="External"/><Relationship Id="rId8222" Type="http://schemas.openxmlformats.org/officeDocument/2006/relationships/hyperlink" Target="http://healthtech1.uk/" TargetMode="External"/><Relationship Id="rId9620" Type="http://schemas.openxmlformats.org/officeDocument/2006/relationships/hyperlink" Target="https://www.tamiu.edu/president/about.shtml" TargetMode="External"/><Relationship Id="rId11550" Type="http://schemas.openxmlformats.org/officeDocument/2006/relationships/hyperlink" Target="https://www.linkedin.com/company/primo-conciergerie" TargetMode="External"/><Relationship Id="rId4765" Type="http://schemas.openxmlformats.org/officeDocument/2006/relationships/hyperlink" Target="https://www.linkedin.com/in/giorgij/" TargetMode="External"/><Relationship Id="rId5816" Type="http://schemas.openxmlformats.org/officeDocument/2006/relationships/hyperlink" Target="https://www.linkedin.com/company/tldraw/" TargetMode="External"/><Relationship Id="rId10152" Type="http://schemas.openxmlformats.org/officeDocument/2006/relationships/hyperlink" Target="https://www.linkedin.com/in/mary-barra/" TargetMode="External"/><Relationship Id="rId11203" Type="http://schemas.openxmlformats.org/officeDocument/2006/relationships/hyperlink" Target="https://pitchbook.com/profiles/company/399717-10" TargetMode="External"/><Relationship Id="rId288" Type="http://schemas.openxmlformats.org/officeDocument/2006/relationships/hyperlink" Target="https://www.linkedin.com/in/aidan-mills-75a93916/" TargetMode="External"/><Relationship Id="rId3367" Type="http://schemas.openxmlformats.org/officeDocument/2006/relationships/hyperlink" Target="https://www.linkedin.com/company/dren-bio/" TargetMode="External"/><Relationship Id="rId3781" Type="http://schemas.openxmlformats.org/officeDocument/2006/relationships/hyperlink" Target="http://jakson-green.com/" TargetMode="External"/><Relationship Id="rId4418" Type="http://schemas.openxmlformats.org/officeDocument/2006/relationships/hyperlink" Target="https://www.linkedin.com/in/professor-kerstin-mey-55a88a14/" TargetMode="External"/><Relationship Id="rId4832" Type="http://schemas.openxmlformats.org/officeDocument/2006/relationships/hyperlink" Target="https://www.linkedin.com/in/anton-roig-jofre5/?originalSubdomain=es" TargetMode="External"/><Relationship Id="rId7988" Type="http://schemas.openxmlformats.org/officeDocument/2006/relationships/hyperlink" Target="https://www.linkedin.com/company/268519" TargetMode="External"/><Relationship Id="rId10969" Type="http://schemas.openxmlformats.org/officeDocument/2006/relationships/hyperlink" Target="https://www.linkedin.com/in/caspar-ziegner/" TargetMode="External"/><Relationship Id="rId2383" Type="http://schemas.openxmlformats.org/officeDocument/2006/relationships/hyperlink" Target="http://chowbus.com/" TargetMode="External"/><Relationship Id="rId3434" Type="http://schemas.openxmlformats.org/officeDocument/2006/relationships/hyperlink" Target="https://www.linkedin.com/company/momentusinc" TargetMode="External"/><Relationship Id="rId355" Type="http://schemas.openxmlformats.org/officeDocument/2006/relationships/hyperlink" Target="https://www.linkedin.com/company/stori-card" TargetMode="External"/><Relationship Id="rId2036" Type="http://schemas.openxmlformats.org/officeDocument/2006/relationships/hyperlink" Target="https://www.linkedin.com/company/equmenopolis/" TargetMode="External"/><Relationship Id="rId2450" Type="http://schemas.openxmlformats.org/officeDocument/2006/relationships/hyperlink" Target="http://fashor.com/" TargetMode="External"/><Relationship Id="rId3501" Type="http://schemas.openxmlformats.org/officeDocument/2006/relationships/hyperlink" Target="https://www.linkedin.com/in/malrazaz/" TargetMode="External"/><Relationship Id="rId6657" Type="http://schemas.openxmlformats.org/officeDocument/2006/relationships/hyperlink" Target="https://www.linkedin.com/in/anant2569/" TargetMode="External"/><Relationship Id="rId7708" Type="http://schemas.openxmlformats.org/officeDocument/2006/relationships/hyperlink" Target="https://www.linkedin.com/in/michael-marczi-09a180145/" TargetMode="External"/><Relationship Id="rId9063" Type="http://schemas.openxmlformats.org/officeDocument/2006/relationships/hyperlink" Target="https://www.linkedin.com/company/psycheceutical/" TargetMode="External"/><Relationship Id="rId422" Type="http://schemas.openxmlformats.org/officeDocument/2006/relationships/hyperlink" Target="https://www.linkedin.com/company/n1mtc/" TargetMode="External"/><Relationship Id="rId1052" Type="http://schemas.openxmlformats.org/officeDocument/2006/relationships/hyperlink" Target="https://www.linkedin.com/in/kitchong/" TargetMode="External"/><Relationship Id="rId2103" Type="http://schemas.openxmlformats.org/officeDocument/2006/relationships/hyperlink" Target="http://totalparco.com.pk/" TargetMode="External"/><Relationship Id="rId5259" Type="http://schemas.openxmlformats.org/officeDocument/2006/relationships/hyperlink" Target="https://pitchbook.com/profiles/company/547753-15" TargetMode="External"/><Relationship Id="rId5673" Type="http://schemas.openxmlformats.org/officeDocument/2006/relationships/hyperlink" Target="https://www.linkedin.com/in/manoj-sinha-835b227/" TargetMode="External"/><Relationship Id="rId9130" Type="http://schemas.openxmlformats.org/officeDocument/2006/relationships/hyperlink" Target="http://sportai.io/" TargetMode="External"/><Relationship Id="rId11060" Type="http://schemas.openxmlformats.org/officeDocument/2006/relationships/hyperlink" Target="https://www.linkedin.com/in/faizan-pasha-9664b820/" TargetMode="External"/><Relationship Id="rId4275" Type="http://schemas.openxmlformats.org/officeDocument/2006/relationships/hyperlink" Target="https://www.linkedin.com/in/kundra-nakul/" TargetMode="External"/><Relationship Id="rId5326" Type="http://schemas.openxmlformats.org/officeDocument/2006/relationships/hyperlink" Target="https://www.linkedin.com/in/daniel-murray-0687611b/" TargetMode="External"/><Relationship Id="rId6724" Type="http://schemas.openxmlformats.org/officeDocument/2006/relationships/hyperlink" Target="https://trylastminute.com/about" TargetMode="External"/><Relationship Id="rId1869" Type="http://schemas.openxmlformats.org/officeDocument/2006/relationships/hyperlink" Target="https://pitchbook.com/profiles/company/625921-12" TargetMode="External"/><Relationship Id="rId3291" Type="http://schemas.openxmlformats.org/officeDocument/2006/relationships/hyperlink" Target="https://www.linkedin.com/in/don-hendricks-5558306/" TargetMode="External"/><Relationship Id="rId5740" Type="http://schemas.openxmlformats.org/officeDocument/2006/relationships/hyperlink" Target="https://www.linkedin.com/company/ursa-space-systems-inc-" TargetMode="External"/><Relationship Id="rId8896" Type="http://schemas.openxmlformats.org/officeDocument/2006/relationships/hyperlink" Target="https://www.linkedin.com/in/mathew-davis-52374b196/" TargetMode="External"/><Relationship Id="rId9947" Type="http://schemas.openxmlformats.org/officeDocument/2006/relationships/hyperlink" Target="http://latinoculturalcenter.org/" TargetMode="External"/><Relationship Id="rId1936" Type="http://schemas.openxmlformats.org/officeDocument/2006/relationships/hyperlink" Target="https://www.linkedin.com/in/erikhauters/" TargetMode="External"/><Relationship Id="rId4342" Type="http://schemas.openxmlformats.org/officeDocument/2006/relationships/hyperlink" Target="http://amemining.com/" TargetMode="External"/><Relationship Id="rId7498" Type="http://schemas.openxmlformats.org/officeDocument/2006/relationships/hyperlink" Target="https://www.linkedin.com/in/marek-steffanson-34793811/" TargetMode="External"/><Relationship Id="rId8549" Type="http://schemas.openxmlformats.org/officeDocument/2006/relationships/hyperlink" Target="http://hapbee.com/" TargetMode="External"/><Relationship Id="rId8963" Type="http://schemas.openxmlformats.org/officeDocument/2006/relationships/hyperlink" Target="http://tatarealty.in/" TargetMode="External"/><Relationship Id="rId10479" Type="http://schemas.openxmlformats.org/officeDocument/2006/relationships/hyperlink" Target="https://www.linkedin.com/company/siriusrealestate/about/" TargetMode="External"/><Relationship Id="rId10893" Type="http://schemas.openxmlformats.org/officeDocument/2006/relationships/hyperlink" Target="https://www.linkedin.com/company/2crsi" TargetMode="External"/><Relationship Id="rId7565" Type="http://schemas.openxmlformats.org/officeDocument/2006/relationships/hyperlink" Target="https://www.linkedin.com/in/lewisjenkins/?originalSubdomain=uk" TargetMode="External"/><Relationship Id="rId8616" Type="http://schemas.openxmlformats.org/officeDocument/2006/relationships/hyperlink" Target="http://courierhealth.com/" TargetMode="External"/><Relationship Id="rId10546" Type="http://schemas.openxmlformats.org/officeDocument/2006/relationships/hyperlink" Target="https://www.linkedin.com/company/asa-banka-d.d.-sarajevo/" TargetMode="External"/><Relationship Id="rId3011" Type="http://schemas.openxmlformats.org/officeDocument/2006/relationships/hyperlink" Target="https://www.huma.com/blog-post/huma-calls-for-safeguarding-of-scientific-collaboration" TargetMode="External"/><Relationship Id="rId6167" Type="http://schemas.openxmlformats.org/officeDocument/2006/relationships/hyperlink" Target="https://www.linkedin.com/company/6610445" TargetMode="External"/><Relationship Id="rId6581" Type="http://schemas.openxmlformats.org/officeDocument/2006/relationships/hyperlink" Target="https://www.linkedin.com/company/purchaserinc/" TargetMode="External"/><Relationship Id="rId7218" Type="http://schemas.openxmlformats.org/officeDocument/2006/relationships/hyperlink" Target="http://clusterprotocol.io/" TargetMode="External"/><Relationship Id="rId7632" Type="http://schemas.openxmlformats.org/officeDocument/2006/relationships/hyperlink" Target="https://www.linkedin.com/in/tharun/" TargetMode="External"/><Relationship Id="rId10960" Type="http://schemas.openxmlformats.org/officeDocument/2006/relationships/hyperlink" Target="https://www.linkedin.com/company/asgardthx/" TargetMode="External"/><Relationship Id="rId2777" Type="http://schemas.openxmlformats.org/officeDocument/2006/relationships/hyperlink" Target="https://www.linkedin.com/company/rabotinc/" TargetMode="External"/><Relationship Id="rId5183" Type="http://schemas.openxmlformats.org/officeDocument/2006/relationships/hyperlink" Target="https://www.linkedin.com/company/xenopatch/" TargetMode="External"/><Relationship Id="rId6234" Type="http://schemas.openxmlformats.org/officeDocument/2006/relationships/hyperlink" Target="http://hume.ai/" TargetMode="External"/><Relationship Id="rId10613" Type="http://schemas.openxmlformats.org/officeDocument/2006/relationships/hyperlink" Target="https://www.linkedin.com/company/ortege?trk=blended-typeahead" TargetMode="External"/><Relationship Id="rId749" Type="http://schemas.openxmlformats.org/officeDocument/2006/relationships/hyperlink" Target="https://www.linkedin.com/company/blitzscale/" TargetMode="External"/><Relationship Id="rId1379" Type="http://schemas.openxmlformats.org/officeDocument/2006/relationships/hyperlink" Target="https://www.linkedin.com/company/american-forest-foundation" TargetMode="External"/><Relationship Id="rId3828" Type="http://schemas.openxmlformats.org/officeDocument/2006/relationships/hyperlink" Target="https://www.linkedin.com/company/76512186" TargetMode="External"/><Relationship Id="rId5250" Type="http://schemas.openxmlformats.org/officeDocument/2006/relationships/hyperlink" Target="https://www.linkedin.com/company/veldcap/" TargetMode="External"/><Relationship Id="rId6301" Type="http://schemas.openxmlformats.org/officeDocument/2006/relationships/hyperlink" Target="https://www.linkedin.com/in/yannilin/" TargetMode="External"/><Relationship Id="rId9457" Type="http://schemas.openxmlformats.org/officeDocument/2006/relationships/hyperlink" Target="https://pitchbook.com/profiles/company/608130-55" TargetMode="External"/><Relationship Id="rId1793" Type="http://schemas.openxmlformats.org/officeDocument/2006/relationships/hyperlink" Target="https://www.linkedin.com/in/nmbomstad/" TargetMode="External"/><Relationship Id="rId2844" Type="http://schemas.openxmlformats.org/officeDocument/2006/relationships/hyperlink" Target="https://www.linkedin.com/company/feeding-florida" TargetMode="External"/><Relationship Id="rId8059" Type="http://schemas.openxmlformats.org/officeDocument/2006/relationships/hyperlink" Target="http://www.linkedin.com/company/first-foundation-inc." TargetMode="External"/><Relationship Id="rId9871" Type="http://schemas.openxmlformats.org/officeDocument/2006/relationships/hyperlink" Target="https://www.linkedin.com/company/south-shore-drill-team-&amp;-performing-arts-ensemble" TargetMode="External"/><Relationship Id="rId11387" Type="http://schemas.openxmlformats.org/officeDocument/2006/relationships/hyperlink" Target="https://www.linkedin.com/company/inspire-federal-credit-union/" TargetMode="External"/><Relationship Id="rId85" Type="http://schemas.openxmlformats.org/officeDocument/2006/relationships/hyperlink" Target="https://www.linkedin.com/in/marclajoie/" TargetMode="External"/><Relationship Id="rId816" Type="http://schemas.openxmlformats.org/officeDocument/2006/relationships/hyperlink" Target="https://www.linkedin.com/in/yaronsilberman/" TargetMode="External"/><Relationship Id="rId1446" Type="http://schemas.openxmlformats.org/officeDocument/2006/relationships/hyperlink" Target="https://www.linkedin.com/company/crown-point-energy-inc" TargetMode="External"/><Relationship Id="rId1860" Type="http://schemas.openxmlformats.org/officeDocument/2006/relationships/hyperlink" Target="http://cleverpoint.pro/" TargetMode="External"/><Relationship Id="rId2911" Type="http://schemas.openxmlformats.org/officeDocument/2006/relationships/hyperlink" Target="https://www.linkedin.com/company/dock10" TargetMode="External"/><Relationship Id="rId7075" Type="http://schemas.openxmlformats.org/officeDocument/2006/relationships/hyperlink" Target="https://firstlightnl.ca/about/board-of-directors/" TargetMode="External"/><Relationship Id="rId8473" Type="http://schemas.openxmlformats.org/officeDocument/2006/relationships/hyperlink" Target="http://dekabank.de/" TargetMode="External"/><Relationship Id="rId9524" Type="http://schemas.openxmlformats.org/officeDocument/2006/relationships/hyperlink" Target="https://www.linkedin.com/company/bcremit/about/" TargetMode="External"/><Relationship Id="rId11454" Type="http://schemas.openxmlformats.org/officeDocument/2006/relationships/hyperlink" Target="https://www.linkedin.com/company/ridgeon-consultancy" TargetMode="External"/><Relationship Id="rId1513" Type="http://schemas.openxmlformats.org/officeDocument/2006/relationships/hyperlink" Target="https://www.linkedin.com/company/nerx-biosciences-com" TargetMode="External"/><Relationship Id="rId4669" Type="http://schemas.openxmlformats.org/officeDocument/2006/relationships/hyperlink" Target="https://www.linkedin.com/in/etienne-grima-1192a36/" TargetMode="External"/><Relationship Id="rId8126" Type="http://schemas.openxmlformats.org/officeDocument/2006/relationships/hyperlink" Target="http://dagangan.com/" TargetMode="External"/><Relationship Id="rId8540" Type="http://schemas.openxmlformats.org/officeDocument/2006/relationships/hyperlink" Target="http://ferretly.com/" TargetMode="External"/><Relationship Id="rId10056" Type="http://schemas.openxmlformats.org/officeDocument/2006/relationships/hyperlink" Target="http://marleysmutts.org/" TargetMode="External"/><Relationship Id="rId10470" Type="http://schemas.openxmlformats.org/officeDocument/2006/relationships/hyperlink" Target="http://app.ondora.xyz/" TargetMode="External"/><Relationship Id="rId11107" Type="http://schemas.openxmlformats.org/officeDocument/2006/relationships/hyperlink" Target="https://www.linkedin.com/company/nippy-latam" TargetMode="External"/><Relationship Id="rId11521" Type="http://schemas.openxmlformats.org/officeDocument/2006/relationships/hyperlink" Target="http://glcrailroad.com/" TargetMode="External"/><Relationship Id="rId3685" Type="http://schemas.openxmlformats.org/officeDocument/2006/relationships/hyperlink" Target="https://www.linkedin.com/company/goldenpeaks-capital/" TargetMode="External"/><Relationship Id="rId4736" Type="http://schemas.openxmlformats.org/officeDocument/2006/relationships/hyperlink" Target="http://unthsc.edu/" TargetMode="External"/><Relationship Id="rId6091" Type="http://schemas.openxmlformats.org/officeDocument/2006/relationships/hyperlink" Target="https://www.linkedin.com/in/fabian-seipel-809829b3/" TargetMode="External"/><Relationship Id="rId7142" Type="http://schemas.openxmlformats.org/officeDocument/2006/relationships/hyperlink" Target="https://www.linkedin.com/company/caps-network/" TargetMode="External"/><Relationship Id="rId10123" Type="http://schemas.openxmlformats.org/officeDocument/2006/relationships/hyperlink" Target="http://ltis.kr/?ckattempt=1" TargetMode="External"/><Relationship Id="rId2287" Type="http://schemas.openxmlformats.org/officeDocument/2006/relationships/hyperlink" Target="https://www.linkedin.com/company/taoclimate/" TargetMode="External"/><Relationship Id="rId3338" Type="http://schemas.openxmlformats.org/officeDocument/2006/relationships/hyperlink" Target="https://www.linkedin.com/company/teachme-to/" TargetMode="External"/><Relationship Id="rId3752" Type="http://schemas.openxmlformats.org/officeDocument/2006/relationships/hyperlink" Target="http://incuspaze.com/" TargetMode="External"/><Relationship Id="rId7959" Type="http://schemas.openxmlformats.org/officeDocument/2006/relationships/hyperlink" Target="https://www.linkedin.com/in/ian-putnam-838270256/" TargetMode="External"/><Relationship Id="rId259" Type="http://schemas.openxmlformats.org/officeDocument/2006/relationships/hyperlink" Target="https://www.trinasolar.com/us/our-company/management-team" TargetMode="External"/><Relationship Id="rId673" Type="http://schemas.openxmlformats.org/officeDocument/2006/relationships/hyperlink" Target="http://aditxt.com/" TargetMode="External"/><Relationship Id="rId2354" Type="http://schemas.openxmlformats.org/officeDocument/2006/relationships/hyperlink" Target="https://www.linkedin.com/company/3796952?trk=tyah&amp;trkInfo=clickedVertical%3Acompany%2Cidx%3A1-1-1%2CtarId%3A1435069585140%2Ctas%3Ascpharm" TargetMode="External"/><Relationship Id="rId3405" Type="http://schemas.openxmlformats.org/officeDocument/2006/relationships/hyperlink" Target="http://lunainnovations.com/" TargetMode="External"/><Relationship Id="rId4803" Type="http://schemas.openxmlformats.org/officeDocument/2006/relationships/hyperlink" Target="https://www.linkedin.com/in/hortense-dodo-2014bb68/" TargetMode="External"/><Relationship Id="rId9381" Type="http://schemas.openxmlformats.org/officeDocument/2006/relationships/hyperlink" Target="http://isabers-materials.com/" TargetMode="External"/><Relationship Id="rId326" Type="http://schemas.openxmlformats.org/officeDocument/2006/relationships/hyperlink" Target="https://www.linkedin.com/company/goboostly" TargetMode="External"/><Relationship Id="rId1370" Type="http://schemas.openxmlformats.org/officeDocument/2006/relationships/hyperlink" Target="http://ambrosiabiosciences.com/" TargetMode="External"/><Relationship Id="rId2007" Type="http://schemas.openxmlformats.org/officeDocument/2006/relationships/hyperlink" Target="http://ctcqc.org/" TargetMode="External"/><Relationship Id="rId6975" Type="http://schemas.openxmlformats.org/officeDocument/2006/relationships/hyperlink" Target="https://www.linkedin.com/company/lightship-neuroscience" TargetMode="External"/><Relationship Id="rId9034" Type="http://schemas.openxmlformats.org/officeDocument/2006/relationships/hyperlink" Target="https://www.linkedin.com/company/camperoni" TargetMode="External"/><Relationship Id="rId740" Type="http://schemas.openxmlformats.org/officeDocument/2006/relationships/hyperlink" Target="https://www.linkedin.com/company/metasota/" TargetMode="External"/><Relationship Id="rId1023" Type="http://schemas.openxmlformats.org/officeDocument/2006/relationships/hyperlink" Target="http://btq.com/" TargetMode="External"/><Relationship Id="rId2421" Type="http://schemas.openxmlformats.org/officeDocument/2006/relationships/hyperlink" Target="https://www.linkedin.com/in/bryan-kobel-330a197/" TargetMode="External"/><Relationship Id="rId4179" Type="http://schemas.openxmlformats.org/officeDocument/2006/relationships/hyperlink" Target="http://xbow.com/" TargetMode="External"/><Relationship Id="rId5577" Type="http://schemas.openxmlformats.org/officeDocument/2006/relationships/hyperlink" Target="https://www.linkedin.com/company/fieldguide-inc" TargetMode="External"/><Relationship Id="rId5991" Type="http://schemas.openxmlformats.org/officeDocument/2006/relationships/hyperlink" Target="http://goodbill.com/" TargetMode="External"/><Relationship Id="rId6628" Type="http://schemas.openxmlformats.org/officeDocument/2006/relationships/hyperlink" Target="https://www.linkedin.com/company/augusta-gold-corp" TargetMode="External"/><Relationship Id="rId8050" Type="http://schemas.openxmlformats.org/officeDocument/2006/relationships/hyperlink" Target="https://www.linkedin.com/company/kvantify" TargetMode="External"/><Relationship Id="rId4593" Type="http://schemas.openxmlformats.org/officeDocument/2006/relationships/hyperlink" Target="http://marshall.edu/" TargetMode="External"/><Relationship Id="rId5644" Type="http://schemas.openxmlformats.org/officeDocument/2006/relationships/hyperlink" Target="http://anext.com.sg/" TargetMode="External"/><Relationship Id="rId9101" Type="http://schemas.openxmlformats.org/officeDocument/2006/relationships/hyperlink" Target="https://pitchbook.com/profiles/company/608020-21" TargetMode="External"/><Relationship Id="rId11031" Type="http://schemas.openxmlformats.org/officeDocument/2006/relationships/hyperlink" Target="https://www.linkedin.com/company/winners-alliance" TargetMode="External"/><Relationship Id="rId3195" Type="http://schemas.openxmlformats.org/officeDocument/2006/relationships/hyperlink" Target="https://www.linkedin.com/company/calderaxyz" TargetMode="External"/><Relationship Id="rId4246" Type="http://schemas.openxmlformats.org/officeDocument/2006/relationships/hyperlink" Target="https://www.linkedin.com/in/michel-m%C3%A9thot/" TargetMode="External"/><Relationship Id="rId4660" Type="http://schemas.openxmlformats.org/officeDocument/2006/relationships/hyperlink" Target="https://www.linkedin.com/company/fundablptyltd" TargetMode="External"/><Relationship Id="rId5711" Type="http://schemas.openxmlformats.org/officeDocument/2006/relationships/hyperlink" Target="https://www.linkedin.com/in/rene-russo-7488966/" TargetMode="External"/><Relationship Id="rId8867" Type="http://schemas.openxmlformats.org/officeDocument/2006/relationships/hyperlink" Target="http://sti-limited.com/" TargetMode="External"/><Relationship Id="rId9918" Type="http://schemas.openxmlformats.org/officeDocument/2006/relationships/hyperlink" Target="http://urbantheaterchicago.org/" TargetMode="External"/><Relationship Id="rId10797" Type="http://schemas.openxmlformats.org/officeDocument/2006/relationships/hyperlink" Target="http://vestahealthcare.com/" TargetMode="External"/><Relationship Id="rId3262" Type="http://schemas.openxmlformats.org/officeDocument/2006/relationships/hyperlink" Target="http://jazz.com.pk/" TargetMode="External"/><Relationship Id="rId4313" Type="http://schemas.openxmlformats.org/officeDocument/2006/relationships/hyperlink" Target="https://www.linkedin.com/in/christian-schmierer-222b84136/" TargetMode="External"/><Relationship Id="rId7469" Type="http://schemas.openxmlformats.org/officeDocument/2006/relationships/hyperlink" Target="https://www.linkedin.com/company/driven-brands-inc-" TargetMode="External"/><Relationship Id="rId7883" Type="http://schemas.openxmlformats.org/officeDocument/2006/relationships/hyperlink" Target="https://www.linkedin.com/company/flyarcher" TargetMode="External"/><Relationship Id="rId11848" Type="http://schemas.openxmlformats.org/officeDocument/2006/relationships/hyperlink" Target="http://yuling-ne.com/" TargetMode="External"/><Relationship Id="rId183" Type="http://schemas.openxmlformats.org/officeDocument/2006/relationships/hyperlink" Target="https://www.linkedin.com/in/emilia-theye-b0813b125/" TargetMode="External"/><Relationship Id="rId1907" Type="http://schemas.openxmlformats.org/officeDocument/2006/relationships/hyperlink" Target="http://tapestryfarms.org/" TargetMode="External"/><Relationship Id="rId6485" Type="http://schemas.openxmlformats.org/officeDocument/2006/relationships/hyperlink" Target="http://glui.io/" TargetMode="External"/><Relationship Id="rId7536" Type="http://schemas.openxmlformats.org/officeDocument/2006/relationships/hyperlink" Target="https://www.linkedin.com/company/new-world-development-china-limited" TargetMode="External"/><Relationship Id="rId8934" Type="http://schemas.openxmlformats.org/officeDocument/2006/relationships/hyperlink" Target="https://www.neusoft.com/About/2409/" TargetMode="External"/><Relationship Id="rId10864" Type="http://schemas.openxmlformats.org/officeDocument/2006/relationships/hyperlink" Target="https://www.linkedin.com/in/anil-jayaraj-4a93744/" TargetMode="External"/><Relationship Id="rId250" Type="http://schemas.openxmlformats.org/officeDocument/2006/relationships/hyperlink" Target="http://petrorabigh.com/" TargetMode="External"/><Relationship Id="rId5087" Type="http://schemas.openxmlformats.org/officeDocument/2006/relationships/hyperlink" Target="https://www.linkedin.com/in/amiadsolomon/" TargetMode="External"/><Relationship Id="rId6138" Type="http://schemas.openxmlformats.org/officeDocument/2006/relationships/hyperlink" Target="https://www.linkedin.com/company/umgrauemeio/" TargetMode="External"/><Relationship Id="rId7950" Type="http://schemas.openxmlformats.org/officeDocument/2006/relationships/hyperlink" Target="https://www.linkedin.com/in/%e5%8a%a0%e5%a5%88%e5%ad%90-%e9%ab%98%e7%94%b0-6090b75a/" TargetMode="External"/><Relationship Id="rId10517" Type="http://schemas.openxmlformats.org/officeDocument/2006/relationships/hyperlink" Target="https://www.crunchbase.com/person/johny-saephan" TargetMode="External"/><Relationship Id="rId10931" Type="http://schemas.openxmlformats.org/officeDocument/2006/relationships/hyperlink" Target="http://bigsur.ai/" TargetMode="External"/><Relationship Id="rId5154" Type="http://schemas.openxmlformats.org/officeDocument/2006/relationships/hyperlink" Target="https://www.linkedin.com/company/choladeck/" TargetMode="External"/><Relationship Id="rId6552" Type="http://schemas.openxmlformats.org/officeDocument/2006/relationships/hyperlink" Target="https://www.thinker-robotics.co.jp/en/" TargetMode="External"/><Relationship Id="rId7603" Type="http://schemas.openxmlformats.org/officeDocument/2006/relationships/hyperlink" Target="https://www.linkedin.com/in/sachinbansal/" TargetMode="External"/><Relationship Id="rId1697" Type="http://schemas.openxmlformats.org/officeDocument/2006/relationships/hyperlink" Target="https://www.linkedin.com/in/hansonye/" TargetMode="External"/><Relationship Id="rId2748" Type="http://schemas.openxmlformats.org/officeDocument/2006/relationships/hyperlink" Target="http://literaseed.io/" TargetMode="External"/><Relationship Id="rId6205" Type="http://schemas.openxmlformats.org/officeDocument/2006/relationships/hyperlink" Target="https://www.linkedin.com/in/alghaziri/" TargetMode="External"/><Relationship Id="rId9775" Type="http://schemas.openxmlformats.org/officeDocument/2006/relationships/hyperlink" Target="http://hanzepay.com/" TargetMode="External"/><Relationship Id="rId1764" Type="http://schemas.openxmlformats.org/officeDocument/2006/relationships/hyperlink" Target="https://www.linkedin.com/company/eiegenevahub" TargetMode="External"/><Relationship Id="rId2815" Type="http://schemas.openxmlformats.org/officeDocument/2006/relationships/hyperlink" Target="https://www.linkedin.com/in/elliot-day-92443650/" TargetMode="External"/><Relationship Id="rId4170" Type="http://schemas.openxmlformats.org/officeDocument/2006/relationships/hyperlink" Target="https://www.tiktok.com/@motherhoodcare" TargetMode="External"/><Relationship Id="rId5221" Type="http://schemas.openxmlformats.org/officeDocument/2006/relationships/hyperlink" Target="http://greeleyhabitat.org/" TargetMode="External"/><Relationship Id="rId8377" Type="http://schemas.openxmlformats.org/officeDocument/2006/relationships/hyperlink" Target="https://www.dataseainc.com/MANAGEMENT-TEAM/" TargetMode="External"/><Relationship Id="rId8791" Type="http://schemas.openxmlformats.org/officeDocument/2006/relationships/hyperlink" Target="http://copin.io/" TargetMode="External"/><Relationship Id="rId9428" Type="http://schemas.openxmlformats.org/officeDocument/2006/relationships/hyperlink" Target="https://www.linkedin.com/in/john-d-rathbun-02260122b/" TargetMode="External"/><Relationship Id="rId9842" Type="http://schemas.openxmlformats.org/officeDocument/2006/relationships/hyperlink" Target="http://canadiantowers.ca/" TargetMode="External"/><Relationship Id="rId11358" Type="http://schemas.openxmlformats.org/officeDocument/2006/relationships/hyperlink" Target="https://www.linkedin.com/company/healthlinc-community-health-center/" TargetMode="External"/><Relationship Id="rId56" Type="http://schemas.openxmlformats.org/officeDocument/2006/relationships/hyperlink" Target="https://www.linkedin.com/in/vazquezraul/" TargetMode="External"/><Relationship Id="rId1417" Type="http://schemas.openxmlformats.org/officeDocument/2006/relationships/hyperlink" Target="https://www.linkedin.com/company/victory-hemp-foods/" TargetMode="External"/><Relationship Id="rId1831" Type="http://schemas.openxmlformats.org/officeDocument/2006/relationships/hyperlink" Target="https://www.linkedin.com/company/0xversus" TargetMode="External"/><Relationship Id="rId4987" Type="http://schemas.openxmlformats.org/officeDocument/2006/relationships/hyperlink" Target="http://snakehive.co.uk/" TargetMode="External"/><Relationship Id="rId7393" Type="http://schemas.openxmlformats.org/officeDocument/2006/relationships/hyperlink" Target="https://www.linkedin.com/company/melinatedmoms/" TargetMode="External"/><Relationship Id="rId8444" Type="http://schemas.openxmlformats.org/officeDocument/2006/relationships/hyperlink" Target="http://vortexiq.ai/" TargetMode="External"/><Relationship Id="rId10374" Type="http://schemas.openxmlformats.org/officeDocument/2006/relationships/hyperlink" Target="https://www.linkedin.com/in/christopherjmoreau/" TargetMode="External"/><Relationship Id="rId11425" Type="http://schemas.openxmlformats.org/officeDocument/2006/relationships/hyperlink" Target="https://service.sosyun.com/sos_en/news_info?id=36" TargetMode="External"/><Relationship Id="rId11772" Type="http://schemas.openxmlformats.org/officeDocument/2006/relationships/hyperlink" Target="https://pitchbook.com/profiles/company/515897-47" TargetMode="External"/><Relationship Id="rId3589" Type="http://schemas.openxmlformats.org/officeDocument/2006/relationships/hyperlink" Target="http://corvi.com/" TargetMode="External"/><Relationship Id="rId7046" Type="http://schemas.openxmlformats.org/officeDocument/2006/relationships/hyperlink" Target="https://pitchbook.com/profiles/company/592535-71" TargetMode="External"/><Relationship Id="rId7460" Type="http://schemas.openxmlformats.org/officeDocument/2006/relationships/hyperlink" Target="http://permianres.com/" TargetMode="External"/><Relationship Id="rId8511" Type="http://schemas.openxmlformats.org/officeDocument/2006/relationships/hyperlink" Target="http://blackboxstocks.com/" TargetMode="External"/><Relationship Id="rId10027" Type="http://schemas.openxmlformats.org/officeDocument/2006/relationships/hyperlink" Target="http://vokalo.io/" TargetMode="External"/><Relationship Id="rId6062" Type="http://schemas.openxmlformats.org/officeDocument/2006/relationships/hyperlink" Target="http://vaccinex.com/" TargetMode="External"/><Relationship Id="rId7113" Type="http://schemas.openxmlformats.org/officeDocument/2006/relationships/hyperlink" Target="http://lennylearning.org/" TargetMode="External"/><Relationship Id="rId10441" Type="http://schemas.openxmlformats.org/officeDocument/2006/relationships/hyperlink" Target="https://www.linkedin.com/company/medicus-it/" TargetMode="External"/><Relationship Id="rId577" Type="http://schemas.openxmlformats.org/officeDocument/2006/relationships/hyperlink" Target="https://www.linkedin.com/company/charge-robotics" TargetMode="External"/><Relationship Id="rId2258" Type="http://schemas.openxmlformats.org/officeDocument/2006/relationships/hyperlink" Target="https://rights4girls.org/meet-our-team/yasmin/" TargetMode="External"/><Relationship Id="rId3656" Type="http://schemas.openxmlformats.org/officeDocument/2006/relationships/hyperlink" Target="https://www.linkedin.com/company/copenhagen-atomics-aps/" TargetMode="External"/><Relationship Id="rId4707" Type="http://schemas.openxmlformats.org/officeDocument/2006/relationships/hyperlink" Target="https://www.linkedin.com/company/helix-earth-technologies" TargetMode="External"/><Relationship Id="rId9285" Type="http://schemas.openxmlformats.org/officeDocument/2006/relationships/hyperlink" Target="http://fideltutorial.com/" TargetMode="External"/><Relationship Id="rId991" Type="http://schemas.openxmlformats.org/officeDocument/2006/relationships/hyperlink" Target="http://momint.so/" TargetMode="External"/><Relationship Id="rId2672" Type="http://schemas.openxmlformats.org/officeDocument/2006/relationships/hyperlink" Target="https://www.linkedin.com/in/peragu/?locale=en_US" TargetMode="External"/><Relationship Id="rId3309" Type="http://schemas.openxmlformats.org/officeDocument/2006/relationships/hyperlink" Target="http://kronostio2.com/" TargetMode="External"/><Relationship Id="rId3723" Type="http://schemas.openxmlformats.org/officeDocument/2006/relationships/hyperlink" Target="https://www.zoominfo.com/c/aiper/452497525" TargetMode="External"/><Relationship Id="rId6879" Type="http://schemas.openxmlformats.org/officeDocument/2006/relationships/hyperlink" Target="http://cloudfo.co/" TargetMode="External"/><Relationship Id="rId644" Type="http://schemas.openxmlformats.org/officeDocument/2006/relationships/hyperlink" Target="http://enefitgreen.ee/" TargetMode="External"/><Relationship Id="rId1274" Type="http://schemas.openxmlformats.org/officeDocument/2006/relationships/hyperlink" Target="https://www.linkedin.com/company/husson-university" TargetMode="External"/><Relationship Id="rId2325" Type="http://schemas.openxmlformats.org/officeDocument/2006/relationships/hyperlink" Target="http://shift4.com/" TargetMode="External"/><Relationship Id="rId5895" Type="http://schemas.openxmlformats.org/officeDocument/2006/relationships/hyperlink" Target="https://www.linkedin.com/company/linkaja" TargetMode="External"/><Relationship Id="rId6946" Type="http://schemas.openxmlformats.org/officeDocument/2006/relationships/hyperlink" Target="http://unitedlithium.com/" TargetMode="External"/><Relationship Id="rId9352" Type="http://schemas.openxmlformats.org/officeDocument/2006/relationships/hyperlink" Target="http://epicypher.com/" TargetMode="External"/><Relationship Id="rId11282" Type="http://schemas.openxmlformats.org/officeDocument/2006/relationships/hyperlink" Target="http://testbank.ai/" TargetMode="External"/><Relationship Id="rId711" Type="http://schemas.openxmlformats.org/officeDocument/2006/relationships/hyperlink" Target="https://www.linkedin.com/company/hedra-labs/" TargetMode="External"/><Relationship Id="rId1341" Type="http://schemas.openxmlformats.org/officeDocument/2006/relationships/hyperlink" Target="https://www.linkedin.com/in/blairyang/" TargetMode="External"/><Relationship Id="rId4497" Type="http://schemas.openxmlformats.org/officeDocument/2006/relationships/hyperlink" Target="https://www.linkedin.com/company/onestruction/" TargetMode="External"/><Relationship Id="rId5548" Type="http://schemas.openxmlformats.org/officeDocument/2006/relationships/hyperlink" Target="https://www.linkedin.com/in/daniel-winer-647bba90/" TargetMode="External"/><Relationship Id="rId5962" Type="http://schemas.openxmlformats.org/officeDocument/2006/relationships/hyperlink" Target="https://www.linkedin.com/company/noze-ai" TargetMode="External"/><Relationship Id="rId9005" Type="http://schemas.openxmlformats.org/officeDocument/2006/relationships/hyperlink" Target="https://www.linkedin.com/company/airport-gameway" TargetMode="External"/><Relationship Id="rId3099" Type="http://schemas.openxmlformats.org/officeDocument/2006/relationships/hyperlink" Target="http://heimdallpower.com/" TargetMode="External"/><Relationship Id="rId4564" Type="http://schemas.openxmlformats.org/officeDocument/2006/relationships/hyperlink" Target="http://elektrosrbija.rs/" TargetMode="External"/><Relationship Id="rId5615" Type="http://schemas.openxmlformats.org/officeDocument/2006/relationships/hyperlink" Target="https://www.linkedin.com/company/instride-health" TargetMode="External"/><Relationship Id="rId8021" Type="http://schemas.openxmlformats.org/officeDocument/2006/relationships/hyperlink" Target="https://www.linkedin.com/company/seabank" TargetMode="External"/><Relationship Id="rId11002" Type="http://schemas.openxmlformats.org/officeDocument/2006/relationships/hyperlink" Target="http://hindujatech.com/" TargetMode="External"/><Relationship Id="rId3166" Type="http://schemas.openxmlformats.org/officeDocument/2006/relationships/hyperlink" Target="https://www.linkedin.com/company/qxoinc/" TargetMode="External"/><Relationship Id="rId3580" Type="http://schemas.openxmlformats.org/officeDocument/2006/relationships/hyperlink" Target="http://jff.org/" TargetMode="External"/><Relationship Id="rId4217" Type="http://schemas.openxmlformats.org/officeDocument/2006/relationships/hyperlink" Target="http://joinmasa.ai/" TargetMode="External"/><Relationship Id="rId2182" Type="http://schemas.openxmlformats.org/officeDocument/2006/relationships/hyperlink" Target="http://knewit.jp/" TargetMode="External"/><Relationship Id="rId3233" Type="http://schemas.openxmlformats.org/officeDocument/2006/relationships/hyperlink" Target="https://www.linkedin.com/company/asceneuron-sa" TargetMode="External"/><Relationship Id="rId4631" Type="http://schemas.openxmlformats.org/officeDocument/2006/relationships/hyperlink" Target="https://www.widhoc.com/widhoc-reivindica-el-riego-inteligente-en-fruit-attraction-2021/" TargetMode="External"/><Relationship Id="rId6389" Type="http://schemas.openxmlformats.org/officeDocument/2006/relationships/hyperlink" Target="https://www.linkedin.com/company/lexverify" TargetMode="External"/><Relationship Id="rId7787" Type="http://schemas.openxmlformats.org/officeDocument/2006/relationships/hyperlink" Target="https://www.linkedin.com/company/axle-compliance/" TargetMode="External"/><Relationship Id="rId8838" Type="http://schemas.openxmlformats.org/officeDocument/2006/relationships/hyperlink" Target="http://imagorehab.com/" TargetMode="External"/><Relationship Id="rId10768" Type="http://schemas.openxmlformats.org/officeDocument/2006/relationships/hyperlink" Target="http://gilgameshpharmaceutical.com/" TargetMode="External"/><Relationship Id="rId11819" Type="http://schemas.openxmlformats.org/officeDocument/2006/relationships/hyperlink" Target="https://www.linkedin.com/company/policymattersohio/" TargetMode="External"/><Relationship Id="rId154" Type="http://schemas.openxmlformats.org/officeDocument/2006/relationships/hyperlink" Target="http://davita.com/" TargetMode="External"/><Relationship Id="rId7854" Type="http://schemas.openxmlformats.org/officeDocument/2006/relationships/hyperlink" Target="https://essymart.com/our-team/" TargetMode="External"/><Relationship Id="rId8905" Type="http://schemas.openxmlformats.org/officeDocument/2006/relationships/hyperlink" Target="https://www.linkedin.com/company/brb-beautyrightback/" TargetMode="External"/><Relationship Id="rId10835" Type="http://schemas.openxmlformats.org/officeDocument/2006/relationships/hyperlink" Target="https://www.linkedin.com/company/warpstream/" TargetMode="External"/><Relationship Id="rId2999" Type="http://schemas.openxmlformats.org/officeDocument/2006/relationships/hyperlink" Target="https://www.linkedin.com/in/omairtariqcartfounder/" TargetMode="External"/><Relationship Id="rId3300" Type="http://schemas.openxmlformats.org/officeDocument/2006/relationships/hyperlink" Target="https://www.linkedin.com/in/ccacioppo/" TargetMode="External"/><Relationship Id="rId6456" Type="http://schemas.openxmlformats.org/officeDocument/2006/relationships/hyperlink" Target="https://www.linkedin.com/company/hopae" TargetMode="External"/><Relationship Id="rId6870" Type="http://schemas.openxmlformats.org/officeDocument/2006/relationships/hyperlink" Target="https://www.linkedin.com/company/dispotravel" TargetMode="External"/><Relationship Id="rId7507" Type="http://schemas.openxmlformats.org/officeDocument/2006/relationships/hyperlink" Target="https://www.linkedin.com/in/saivyachauhan/" TargetMode="External"/><Relationship Id="rId7921" Type="http://schemas.openxmlformats.org/officeDocument/2006/relationships/hyperlink" Target="http://bionanogenomics.com/" TargetMode="External"/><Relationship Id="rId221" Type="http://schemas.openxmlformats.org/officeDocument/2006/relationships/hyperlink" Target="https://www.linkedin.com/company/afyaeducacional/about/" TargetMode="External"/><Relationship Id="rId5058" Type="http://schemas.openxmlformats.org/officeDocument/2006/relationships/hyperlink" Target="https://www.linkedin.com/company/equb-app/" TargetMode="External"/><Relationship Id="rId5472" Type="http://schemas.openxmlformats.org/officeDocument/2006/relationships/hyperlink" Target="http://3dpic.com.cn/" TargetMode="External"/><Relationship Id="rId6109" Type="http://schemas.openxmlformats.org/officeDocument/2006/relationships/hyperlink" Target="https://www.linkedin.com/in/omar5ateeb/" TargetMode="External"/><Relationship Id="rId6523" Type="http://schemas.openxmlformats.org/officeDocument/2006/relationships/hyperlink" Target="https://www.linkedin.com/company/scrypted-inc" TargetMode="External"/><Relationship Id="rId9679" Type="http://schemas.openxmlformats.org/officeDocument/2006/relationships/hyperlink" Target="https://www.linkedin.com/in/sattvikkansal/" TargetMode="External"/><Relationship Id="rId10902" Type="http://schemas.openxmlformats.org/officeDocument/2006/relationships/hyperlink" Target="http://www.linkedin.com/company/stringr" TargetMode="External"/><Relationship Id="rId1668" Type="http://schemas.openxmlformats.org/officeDocument/2006/relationships/hyperlink" Target="https://www.linkedin.com/company/atico-mining-corporation" TargetMode="External"/><Relationship Id="rId2719" Type="http://schemas.openxmlformats.org/officeDocument/2006/relationships/hyperlink" Target="https://www.linkedin.com/in/lewis-camilleri-aab13b236/?originalSubdomain=uk" TargetMode="External"/><Relationship Id="rId4074" Type="http://schemas.openxmlformats.org/officeDocument/2006/relationships/hyperlink" Target="https://www.linkedin.com/company/skippio-limited" TargetMode="External"/><Relationship Id="rId5125" Type="http://schemas.openxmlformats.org/officeDocument/2006/relationships/hyperlink" Target="http://marsdelivers.com/" TargetMode="External"/><Relationship Id="rId8695" Type="http://schemas.openxmlformats.org/officeDocument/2006/relationships/hyperlink" Target="https://www.linkedin.com/in/malcolmjull/" TargetMode="External"/><Relationship Id="rId9746" Type="http://schemas.openxmlformats.org/officeDocument/2006/relationships/hyperlink" Target="https://dundeecorporation.com/about-us/management/" TargetMode="External"/><Relationship Id="rId3090" Type="http://schemas.openxmlformats.org/officeDocument/2006/relationships/hyperlink" Target="http://cardurion.com/" TargetMode="External"/><Relationship Id="rId4141" Type="http://schemas.openxmlformats.org/officeDocument/2006/relationships/hyperlink" Target="https://www.linkedin.com/company/unimech-aerospace/about/" TargetMode="External"/><Relationship Id="rId7297" Type="http://schemas.openxmlformats.org/officeDocument/2006/relationships/hyperlink" Target="https://www.upchurchplumbing.com/management-team" TargetMode="External"/><Relationship Id="rId8348" Type="http://schemas.openxmlformats.org/officeDocument/2006/relationships/hyperlink" Target="https://www.linkedin.com/in/jbowen93/" TargetMode="External"/><Relationship Id="rId10278" Type="http://schemas.openxmlformats.org/officeDocument/2006/relationships/hyperlink" Target="https://www.linkedin.com/in/jeffrey-stafford-7b878010/" TargetMode="External"/><Relationship Id="rId11676" Type="http://schemas.openxmlformats.org/officeDocument/2006/relationships/hyperlink" Target="https://www.linkedin.com/company/indicold" TargetMode="External"/><Relationship Id="rId1735" Type="http://schemas.openxmlformats.org/officeDocument/2006/relationships/hyperlink" Target="http://rcam-tech.com/" TargetMode="External"/><Relationship Id="rId7364" Type="http://schemas.openxmlformats.org/officeDocument/2006/relationships/hyperlink" Target="https://www.linkedin.com/in/jacobsztokman/" TargetMode="External"/><Relationship Id="rId8762" Type="http://schemas.openxmlformats.org/officeDocument/2006/relationships/hyperlink" Target="http://nycrypto.co/" TargetMode="External"/><Relationship Id="rId9813" Type="http://schemas.openxmlformats.org/officeDocument/2006/relationships/hyperlink" Target="http://startric.it/" TargetMode="External"/><Relationship Id="rId10692" Type="http://schemas.openxmlformats.org/officeDocument/2006/relationships/hyperlink" Target="https://www.linkedin.com/company/risso-ai" TargetMode="External"/><Relationship Id="rId11329" Type="http://schemas.openxmlformats.org/officeDocument/2006/relationships/hyperlink" Target="http://magicpotiongames.com/" TargetMode="External"/><Relationship Id="rId11743" Type="http://schemas.openxmlformats.org/officeDocument/2006/relationships/hyperlink" Target="https://www.linkedin.com/company/cintra/about/" TargetMode="External"/><Relationship Id="rId27" Type="http://schemas.openxmlformats.org/officeDocument/2006/relationships/hyperlink" Target="https://www.skhynix.com/company/UI-FR-CP0301" TargetMode="External"/><Relationship Id="rId1802" Type="http://schemas.openxmlformats.org/officeDocument/2006/relationships/hyperlink" Target="https://www.linkedin.com/in/craig-dempster-33b5293/" TargetMode="External"/><Relationship Id="rId4958" Type="http://schemas.openxmlformats.org/officeDocument/2006/relationships/hyperlink" Target="https://www.linkedin.com/in/michael-schwarz-33b6a517/" TargetMode="External"/><Relationship Id="rId7017" Type="http://schemas.openxmlformats.org/officeDocument/2006/relationships/hyperlink" Target="https://www.linkedin.com/in/yzhar-perry-6aa71986/" TargetMode="External"/><Relationship Id="rId8415" Type="http://schemas.openxmlformats.org/officeDocument/2006/relationships/hyperlink" Target="https://www.linkedin.com/company/volley/" TargetMode="External"/><Relationship Id="rId10345" Type="http://schemas.openxmlformats.org/officeDocument/2006/relationships/hyperlink" Target="http://dynelectro.dk/" TargetMode="External"/><Relationship Id="rId11810" Type="http://schemas.openxmlformats.org/officeDocument/2006/relationships/hyperlink" Target="https://www.linkedin.com/company/instituteontax" TargetMode="External"/><Relationship Id="rId3974" Type="http://schemas.openxmlformats.org/officeDocument/2006/relationships/hyperlink" Target="https://uk.linkedin.com/in/yigitakar" TargetMode="External"/><Relationship Id="rId6380" Type="http://schemas.openxmlformats.org/officeDocument/2006/relationships/hyperlink" Target="https://www.linkedin.com/company/iconloop/" TargetMode="External"/><Relationship Id="rId7431" Type="http://schemas.openxmlformats.org/officeDocument/2006/relationships/hyperlink" Target="https://www.linkedin.com/company/team-rillet" TargetMode="External"/><Relationship Id="rId10412" Type="http://schemas.openxmlformats.org/officeDocument/2006/relationships/hyperlink" Target="http://oakwoodlending.com/" TargetMode="External"/><Relationship Id="rId895" Type="http://schemas.openxmlformats.org/officeDocument/2006/relationships/hyperlink" Target="https://www.linkedin.com/company/heimstaden-group" TargetMode="External"/><Relationship Id="rId2576" Type="http://schemas.openxmlformats.org/officeDocument/2006/relationships/hyperlink" Target="https://www.linkedin.com/company/nexgel/" TargetMode="External"/><Relationship Id="rId2990" Type="http://schemas.openxmlformats.org/officeDocument/2006/relationships/hyperlink" Target="https://www.linkedin.com/in/dino-mavrookas-190244127/" TargetMode="External"/><Relationship Id="rId3627" Type="http://schemas.openxmlformats.org/officeDocument/2006/relationships/hyperlink" Target="https://www.linkedin.com/in/jasonmullinsprofile/" TargetMode="External"/><Relationship Id="rId6033" Type="http://schemas.openxmlformats.org/officeDocument/2006/relationships/hyperlink" Target="https://www.linkedin.com/company/alexgobtc/" TargetMode="External"/><Relationship Id="rId9189" Type="http://schemas.openxmlformats.org/officeDocument/2006/relationships/hyperlink" Target="https://pitchbook.com/profiles/company/571601-35" TargetMode="External"/><Relationship Id="rId548" Type="http://schemas.openxmlformats.org/officeDocument/2006/relationships/hyperlink" Target="http://rupertresources.com/" TargetMode="External"/><Relationship Id="rId962" Type="http://schemas.openxmlformats.org/officeDocument/2006/relationships/hyperlink" Target="https://www.linkedin.com/company/amp-energy/" TargetMode="External"/><Relationship Id="rId1178" Type="http://schemas.openxmlformats.org/officeDocument/2006/relationships/hyperlink" Target="https://www.linkedin.com/company/abh-optics-aps/" TargetMode="External"/><Relationship Id="rId1592" Type="http://schemas.openxmlformats.org/officeDocument/2006/relationships/hyperlink" Target="http://intelligentlaser.cn/" TargetMode="External"/><Relationship Id="rId2229" Type="http://schemas.openxmlformats.org/officeDocument/2006/relationships/hyperlink" Target="http://eden-centers.org/" TargetMode="External"/><Relationship Id="rId2643" Type="http://schemas.openxmlformats.org/officeDocument/2006/relationships/hyperlink" Target="https://www.linkedin.com/in/kevin-morrison-158599b/?original_referer=https%3A%2F%2Fwww%2Egoogle%2Ecom%2F&amp;originalSubdomain=uk" TargetMode="External"/><Relationship Id="rId5799" Type="http://schemas.openxmlformats.org/officeDocument/2006/relationships/hyperlink" Target="https://www.linkedin.com/in/martinbrenner/" TargetMode="External"/><Relationship Id="rId6100" Type="http://schemas.openxmlformats.org/officeDocument/2006/relationships/hyperlink" Target="https://www.linkedin.com/in/akashbakshi/" TargetMode="External"/><Relationship Id="rId9256" Type="http://schemas.openxmlformats.org/officeDocument/2006/relationships/hyperlink" Target="https://www.linkedin.com/company/grydd" TargetMode="External"/><Relationship Id="rId9670" Type="http://schemas.openxmlformats.org/officeDocument/2006/relationships/hyperlink" Target="http://reqcon.ai/" TargetMode="External"/><Relationship Id="rId11186" Type="http://schemas.openxmlformats.org/officeDocument/2006/relationships/hyperlink" Target="http://movatechnologies.com/" TargetMode="External"/><Relationship Id="rId615" Type="http://schemas.openxmlformats.org/officeDocument/2006/relationships/hyperlink" Target="https://www.linkedin.com/company/acculi-labs/" TargetMode="External"/><Relationship Id="rId1245" Type="http://schemas.openxmlformats.org/officeDocument/2006/relationships/hyperlink" Target="https://www.linkedin.com/company/netweb-technologies" TargetMode="External"/><Relationship Id="rId8272" Type="http://schemas.openxmlformats.org/officeDocument/2006/relationships/hyperlink" Target="https://www.linkedin.com/in/andy-m-smith/?original_referer=https%3A%2F%2Fwww%2Egoogle%2Ecom%2F&amp;originalSubdomain=uk" TargetMode="External"/><Relationship Id="rId9323" Type="http://schemas.openxmlformats.org/officeDocument/2006/relationships/hyperlink" Target="https://www.linkedin.com/company/nh-dos" TargetMode="External"/><Relationship Id="rId1312" Type="http://schemas.openxmlformats.org/officeDocument/2006/relationships/hyperlink" Target="http://aiv.ai/" TargetMode="External"/><Relationship Id="rId2710" Type="http://schemas.openxmlformats.org/officeDocument/2006/relationships/hyperlink" Target="https://www.linkedin.com/in/patrick-desouza-0a211748/" TargetMode="External"/><Relationship Id="rId4468" Type="http://schemas.openxmlformats.org/officeDocument/2006/relationships/hyperlink" Target="http://log-build.com/" TargetMode="External"/><Relationship Id="rId5866" Type="http://schemas.openxmlformats.org/officeDocument/2006/relationships/hyperlink" Target="https://www.linkedin.com/company/10365897" TargetMode="External"/><Relationship Id="rId6917" Type="http://schemas.openxmlformats.org/officeDocument/2006/relationships/hyperlink" Target="https://www.linkedin.com/in/crystalorr/" TargetMode="External"/><Relationship Id="rId11253" Type="http://schemas.openxmlformats.org/officeDocument/2006/relationships/hyperlink" Target="http://aceongroup.com/" TargetMode="External"/><Relationship Id="rId4882" Type="http://schemas.openxmlformats.org/officeDocument/2006/relationships/hyperlink" Target="https://www.linkedin.com/company/burble" TargetMode="External"/><Relationship Id="rId5519" Type="http://schemas.openxmlformats.org/officeDocument/2006/relationships/hyperlink" Target="http://celestial.ai/" TargetMode="External"/><Relationship Id="rId5933" Type="http://schemas.openxmlformats.org/officeDocument/2006/relationships/hyperlink" Target="https://www.linkedin.com/company/sunburncannabis/" TargetMode="External"/><Relationship Id="rId11320" Type="http://schemas.openxmlformats.org/officeDocument/2006/relationships/hyperlink" Target="http://whywelift.org/" TargetMode="External"/><Relationship Id="rId2086" Type="http://schemas.openxmlformats.org/officeDocument/2006/relationships/hyperlink" Target="http://blackhawkcollegefoundation.org/" TargetMode="External"/><Relationship Id="rId3484" Type="http://schemas.openxmlformats.org/officeDocument/2006/relationships/hyperlink" Target="http://oneacrefund.org/" TargetMode="External"/><Relationship Id="rId4535" Type="http://schemas.openxmlformats.org/officeDocument/2006/relationships/hyperlink" Target="https://www.mymooo.com/News?Id=51817" TargetMode="External"/><Relationship Id="rId3137" Type="http://schemas.openxmlformats.org/officeDocument/2006/relationships/hyperlink" Target="https://www.linkedin.com/company/dopay/" TargetMode="External"/><Relationship Id="rId3551" Type="http://schemas.openxmlformats.org/officeDocument/2006/relationships/hyperlink" Target="https://pitchbook.com/profiles/company/61492-33" TargetMode="External"/><Relationship Id="rId4602" Type="http://schemas.openxmlformats.org/officeDocument/2006/relationships/hyperlink" Target="https://www.linkedin.com/in/simon-dyakowski-cfa-mba-93730711/" TargetMode="External"/><Relationship Id="rId7758" Type="http://schemas.openxmlformats.org/officeDocument/2006/relationships/hyperlink" Target="http://bodawerk.com/" TargetMode="External"/><Relationship Id="rId8809" Type="http://schemas.openxmlformats.org/officeDocument/2006/relationships/hyperlink" Target="http://rent2cash.it/" TargetMode="External"/><Relationship Id="rId10739" Type="http://schemas.openxmlformats.org/officeDocument/2006/relationships/hyperlink" Target="http://luminarycloud.com/" TargetMode="External"/><Relationship Id="rId472" Type="http://schemas.openxmlformats.org/officeDocument/2006/relationships/hyperlink" Target="https://www.linkedin.com/in/laurent-labrune-864a005/" TargetMode="External"/><Relationship Id="rId2153" Type="http://schemas.openxmlformats.org/officeDocument/2006/relationships/hyperlink" Target="https://www.linkedin.com/company/onya-therapeutics" TargetMode="External"/><Relationship Id="rId3204" Type="http://schemas.openxmlformats.org/officeDocument/2006/relationships/hyperlink" Target="https://www.linkedin.com/company/kestra-medical-technologies-inc./" TargetMode="External"/><Relationship Id="rId6774" Type="http://schemas.openxmlformats.org/officeDocument/2006/relationships/hyperlink" Target="https://www.linkedin.com/in/andreafortugno/" TargetMode="External"/><Relationship Id="rId7825" Type="http://schemas.openxmlformats.org/officeDocument/2006/relationships/hyperlink" Target="http://housingbase.io/" TargetMode="External"/><Relationship Id="rId9180" Type="http://schemas.openxmlformats.org/officeDocument/2006/relationships/hyperlink" Target="https://www.linkedin.com/company/originmind" TargetMode="External"/><Relationship Id="rId125" Type="http://schemas.openxmlformats.org/officeDocument/2006/relationships/hyperlink" Target="https://www.linkedin.com/company/embraer" TargetMode="External"/><Relationship Id="rId2220" Type="http://schemas.openxmlformats.org/officeDocument/2006/relationships/hyperlink" Target="https://www.linkedin.com/company/3strands-global-foundation/" TargetMode="External"/><Relationship Id="rId5376" Type="http://schemas.openxmlformats.org/officeDocument/2006/relationships/hyperlink" Target="https://www.linkedin.com/in/xinhua-wu-am-ftse-fim-9369b653/" TargetMode="External"/><Relationship Id="rId5790" Type="http://schemas.openxmlformats.org/officeDocument/2006/relationships/hyperlink" Target="https://www.linkedin.com/company/openpipe/" TargetMode="External"/><Relationship Id="rId6427" Type="http://schemas.openxmlformats.org/officeDocument/2006/relationships/hyperlink" Target="https://www.linkedin.com/in/benlewis4/" TargetMode="External"/><Relationship Id="rId10806" Type="http://schemas.openxmlformats.org/officeDocument/2006/relationships/hyperlink" Target="http://clearbrief.com/" TargetMode="External"/><Relationship Id="rId4392" Type="http://schemas.openxmlformats.org/officeDocument/2006/relationships/hyperlink" Target="https://pitchbook.com/profiles/company/537450-49" TargetMode="External"/><Relationship Id="rId5029" Type="http://schemas.openxmlformats.org/officeDocument/2006/relationships/hyperlink" Target="http://provincefirm.com/" TargetMode="External"/><Relationship Id="rId5443" Type="http://schemas.openxmlformats.org/officeDocument/2006/relationships/hyperlink" Target="https://www.linkedin.com/company/navier-medical" TargetMode="External"/><Relationship Id="rId6841" Type="http://schemas.openxmlformats.org/officeDocument/2006/relationships/hyperlink" Target="https://www.linkedin.com/in/tarunshri/" TargetMode="External"/><Relationship Id="rId8599" Type="http://schemas.openxmlformats.org/officeDocument/2006/relationships/hyperlink" Target="https://www.linkedin.com/company/carevet-health" TargetMode="External"/><Relationship Id="rId9997" Type="http://schemas.openxmlformats.org/officeDocument/2006/relationships/hyperlink" Target="http://purvx.com/" TargetMode="External"/><Relationship Id="rId1986" Type="http://schemas.openxmlformats.org/officeDocument/2006/relationships/hyperlink" Target="http://imagine-home.com/" TargetMode="External"/><Relationship Id="rId4045" Type="http://schemas.openxmlformats.org/officeDocument/2006/relationships/hyperlink" Target="http://immunocure.hk/" TargetMode="External"/><Relationship Id="rId1639" Type="http://schemas.openxmlformats.org/officeDocument/2006/relationships/hyperlink" Target="http://unitedfintech.com/" TargetMode="External"/><Relationship Id="rId3061" Type="http://schemas.openxmlformats.org/officeDocument/2006/relationships/hyperlink" Target="https://www.linkedin.com/company/dreambigsemiconductor/" TargetMode="External"/><Relationship Id="rId5510" Type="http://schemas.openxmlformats.org/officeDocument/2006/relationships/hyperlink" Target="https://www.westmin.org/meettheteam" TargetMode="External"/><Relationship Id="rId8666" Type="http://schemas.openxmlformats.org/officeDocument/2006/relationships/hyperlink" Target="https://timethera.com/en/about/" TargetMode="External"/><Relationship Id="rId9717" Type="http://schemas.openxmlformats.org/officeDocument/2006/relationships/hyperlink" Target="http://mroholdings.com/" TargetMode="External"/><Relationship Id="rId10596" Type="http://schemas.openxmlformats.org/officeDocument/2006/relationships/hyperlink" Target="https://www.linkedin.com/in/konrad-niemiec/" TargetMode="External"/><Relationship Id="rId11647" Type="http://schemas.openxmlformats.org/officeDocument/2006/relationships/hyperlink" Target="https://www.linkedin.com/in/lbutterworth/" TargetMode="External"/><Relationship Id="rId1706" Type="http://schemas.openxmlformats.org/officeDocument/2006/relationships/hyperlink" Target="http://01.ai/" TargetMode="External"/><Relationship Id="rId4112" Type="http://schemas.openxmlformats.org/officeDocument/2006/relationships/hyperlink" Target="http://placer.ai/" TargetMode="External"/><Relationship Id="rId7268" Type="http://schemas.openxmlformats.org/officeDocument/2006/relationships/hyperlink" Target="https://www.linkedin.com/company/hyoshii-farm-indonesia" TargetMode="External"/><Relationship Id="rId7682" Type="http://schemas.openxmlformats.org/officeDocument/2006/relationships/hyperlink" Target="https://www.linkedin.com/in/navarun-atraya/" TargetMode="External"/><Relationship Id="rId8319" Type="http://schemas.openxmlformats.org/officeDocument/2006/relationships/hyperlink" Target="http://cashbee.fr/" TargetMode="External"/><Relationship Id="rId8733" Type="http://schemas.openxmlformats.org/officeDocument/2006/relationships/hyperlink" Target="http://wheelsemi.com/" TargetMode="External"/><Relationship Id="rId10249" Type="http://schemas.openxmlformats.org/officeDocument/2006/relationships/hyperlink" Target="https://www.linkedin.com/in/louisegauffin/" TargetMode="External"/><Relationship Id="rId10663" Type="http://schemas.openxmlformats.org/officeDocument/2006/relationships/hyperlink" Target="https://www.linkedin.com/in/faith-barnett-md-phd-faans-71561910/" TargetMode="External"/><Relationship Id="rId11714" Type="http://schemas.openxmlformats.org/officeDocument/2006/relationships/hyperlink" Target="https://www.linkedin.com/company/finware-io/" TargetMode="External"/><Relationship Id="rId3878" Type="http://schemas.openxmlformats.org/officeDocument/2006/relationships/hyperlink" Target="https://www.linkedin.com/company/social-fungus/" TargetMode="External"/><Relationship Id="rId4929" Type="http://schemas.openxmlformats.org/officeDocument/2006/relationships/hyperlink" Target="http://southeastmn.edu/" TargetMode="External"/><Relationship Id="rId6284" Type="http://schemas.openxmlformats.org/officeDocument/2006/relationships/hyperlink" Target="https://www.linkedin.com/company/emergingtherapysolutions/" TargetMode="External"/><Relationship Id="rId7335" Type="http://schemas.openxmlformats.org/officeDocument/2006/relationships/hyperlink" Target="http://livebusiness.co.uk/" TargetMode="External"/><Relationship Id="rId8800" Type="http://schemas.openxmlformats.org/officeDocument/2006/relationships/hyperlink" Target="https://www.linkedin.com/company/30fivebio" TargetMode="External"/><Relationship Id="rId10316" Type="http://schemas.openxmlformats.org/officeDocument/2006/relationships/hyperlink" Target="https://www.linkedin.com/in/madsingwar/" TargetMode="External"/><Relationship Id="rId799" Type="http://schemas.openxmlformats.org/officeDocument/2006/relationships/hyperlink" Target="http://nanoporetech.com/" TargetMode="External"/><Relationship Id="rId2894" Type="http://schemas.openxmlformats.org/officeDocument/2006/relationships/hyperlink" Target="https://www.linkedin.com/in/eric-belanger-ba2640/" TargetMode="External"/><Relationship Id="rId6351" Type="http://schemas.openxmlformats.org/officeDocument/2006/relationships/hyperlink" Target="http://andsonbiotech.com/" TargetMode="External"/><Relationship Id="rId7402" Type="http://schemas.openxmlformats.org/officeDocument/2006/relationships/hyperlink" Target="http://insideflow.com/" TargetMode="External"/><Relationship Id="rId10730" Type="http://schemas.openxmlformats.org/officeDocument/2006/relationships/hyperlink" Target="https://www.linkedin.com/in/jens-ritter/" TargetMode="External"/><Relationship Id="rId866" Type="http://schemas.openxmlformats.org/officeDocument/2006/relationships/hyperlink" Target="https://www.flowers-software.de/en/about-us" TargetMode="External"/><Relationship Id="rId1496" Type="http://schemas.openxmlformats.org/officeDocument/2006/relationships/hyperlink" Target="https://www.linkedin.com/in/joseantoniomartinezaguilar/" TargetMode="External"/><Relationship Id="rId2547" Type="http://schemas.openxmlformats.org/officeDocument/2006/relationships/hyperlink" Target="https://www.linkedin.com/company/slingmoney" TargetMode="External"/><Relationship Id="rId3945" Type="http://schemas.openxmlformats.org/officeDocument/2006/relationships/hyperlink" Target="https://www.linkedin.com/in/katie-drews-mba-00230962/" TargetMode="External"/><Relationship Id="rId6004" Type="http://schemas.openxmlformats.org/officeDocument/2006/relationships/hyperlink" Target="http://realsage.com/" TargetMode="External"/><Relationship Id="rId9574" Type="http://schemas.openxmlformats.org/officeDocument/2006/relationships/hyperlink" Target="http://harrison.lib.ms.us/" TargetMode="External"/><Relationship Id="rId519" Type="http://schemas.openxmlformats.org/officeDocument/2006/relationships/hyperlink" Target="https://www.linkedin.com/in/armanjaffer/" TargetMode="External"/><Relationship Id="rId1149" Type="http://schemas.openxmlformats.org/officeDocument/2006/relationships/hyperlink" Target="https://www.linkedin.com/in/anina-lutz-65b210ab/" TargetMode="External"/><Relationship Id="rId2961" Type="http://schemas.openxmlformats.org/officeDocument/2006/relationships/hyperlink" Target="https://www.businesswire.com/news/home/20240813069908/en/Affiliate-of-Paceline-Equity-Partners-Provides-Financing-Facility-to-Promise-Confections" TargetMode="External"/><Relationship Id="rId5020" Type="http://schemas.openxmlformats.org/officeDocument/2006/relationships/hyperlink" Target="http://messengerco.ai/" TargetMode="External"/><Relationship Id="rId8176" Type="http://schemas.openxmlformats.org/officeDocument/2006/relationships/hyperlink" Target="https://www.linkedin.com/company/virtual-peaker" TargetMode="External"/><Relationship Id="rId9227" Type="http://schemas.openxmlformats.org/officeDocument/2006/relationships/hyperlink" Target="http://cudigitalone.com/" TargetMode="External"/><Relationship Id="rId933" Type="http://schemas.openxmlformats.org/officeDocument/2006/relationships/hyperlink" Target="https://www.linkedin.com/in/thomasrosscan/" TargetMode="External"/><Relationship Id="rId1563" Type="http://schemas.openxmlformats.org/officeDocument/2006/relationships/hyperlink" Target="https://www.linkedin.com/in/claudiaamoreiro/" TargetMode="External"/><Relationship Id="rId2614" Type="http://schemas.openxmlformats.org/officeDocument/2006/relationships/hyperlink" Target="http://andstr.com/" TargetMode="External"/><Relationship Id="rId7192" Type="http://schemas.openxmlformats.org/officeDocument/2006/relationships/hyperlink" Target="https://www.linkedin.com/company/fundacionelorigen" TargetMode="External"/><Relationship Id="rId8590" Type="http://schemas.openxmlformats.org/officeDocument/2006/relationships/hyperlink" Target="https://www.linkedin.com/company/exyn-technologies-inc" TargetMode="External"/><Relationship Id="rId9641" Type="http://schemas.openxmlformats.org/officeDocument/2006/relationships/hyperlink" Target="https://www.linkedin.com/company/affinia-healthcare/" TargetMode="External"/><Relationship Id="rId11157" Type="http://schemas.openxmlformats.org/officeDocument/2006/relationships/hyperlink" Target="https://www.linkedin.com/company/evrange" TargetMode="External"/><Relationship Id="rId11571" Type="http://schemas.openxmlformats.org/officeDocument/2006/relationships/hyperlink" Target="https://www.linkedin.com/company/josh-anderson-foundation/" TargetMode="External"/><Relationship Id="rId1216" Type="http://schemas.openxmlformats.org/officeDocument/2006/relationships/hyperlink" Target="http://nexusselecttrust.com/" TargetMode="External"/><Relationship Id="rId1630" Type="http://schemas.openxmlformats.org/officeDocument/2006/relationships/hyperlink" Target="http://wook.id/" TargetMode="External"/><Relationship Id="rId4786" Type="http://schemas.openxmlformats.org/officeDocument/2006/relationships/hyperlink" Target="https://www.linkedin.com/company/lifeweb360" TargetMode="External"/><Relationship Id="rId5837" Type="http://schemas.openxmlformats.org/officeDocument/2006/relationships/hyperlink" Target="https://www.linkedin.com/company/turbineone/" TargetMode="External"/><Relationship Id="rId8243" Type="http://schemas.openxmlformats.org/officeDocument/2006/relationships/hyperlink" Target="http://freebnk.io/" TargetMode="External"/><Relationship Id="rId10173" Type="http://schemas.openxmlformats.org/officeDocument/2006/relationships/hyperlink" Target="http://mobis.co.kr/" TargetMode="External"/><Relationship Id="rId11224" Type="http://schemas.openxmlformats.org/officeDocument/2006/relationships/hyperlink" Target="https://www.linkedin.com/company/rangesecurity" TargetMode="External"/><Relationship Id="rId3388" Type="http://schemas.openxmlformats.org/officeDocument/2006/relationships/hyperlink" Target="https://www.linkedin.com/company/find-headway-com" TargetMode="External"/><Relationship Id="rId4439" Type="http://schemas.openxmlformats.org/officeDocument/2006/relationships/hyperlink" Target="https://www.linkedin.com/company/american-foundation-for-suicide-prevention" TargetMode="External"/><Relationship Id="rId4853" Type="http://schemas.openxmlformats.org/officeDocument/2006/relationships/hyperlink" Target="https://www.linkedin.com/in/pedroagullo/" TargetMode="External"/><Relationship Id="rId5904" Type="http://schemas.openxmlformats.org/officeDocument/2006/relationships/hyperlink" Target="https://www.linkedin.com/in/marcus-tagesson-8657a43/?originalSubdomain=se" TargetMode="External"/><Relationship Id="rId8310" Type="http://schemas.openxmlformats.org/officeDocument/2006/relationships/hyperlink" Target="https://www.linkedin.com/in/johan-baltzar/?originalSubdomain=se" TargetMode="External"/><Relationship Id="rId10240" Type="http://schemas.openxmlformats.org/officeDocument/2006/relationships/hyperlink" Target="http://beamwallet.com/" TargetMode="External"/><Relationship Id="rId3455" Type="http://schemas.openxmlformats.org/officeDocument/2006/relationships/hyperlink" Target="https://www.linkedin.com/company/alliumlabs" TargetMode="External"/><Relationship Id="rId4506" Type="http://schemas.openxmlformats.org/officeDocument/2006/relationships/hyperlink" Target="https://www.linkedin.com/company/meupescado/" TargetMode="External"/><Relationship Id="rId376" Type="http://schemas.openxmlformats.org/officeDocument/2006/relationships/hyperlink" Target="https://www.linkedin.com/in/sean-browne-b313904/" TargetMode="External"/><Relationship Id="rId790" Type="http://schemas.openxmlformats.org/officeDocument/2006/relationships/hyperlink" Target="http://devoted.com/" TargetMode="External"/><Relationship Id="rId2057" Type="http://schemas.openxmlformats.org/officeDocument/2006/relationships/hyperlink" Target="https://www.linkedin.com/in/anthony-contri-ab27368/" TargetMode="External"/><Relationship Id="rId2471" Type="http://schemas.openxmlformats.org/officeDocument/2006/relationships/hyperlink" Target="https://www.linkedin.com/company/conduit-financial" TargetMode="External"/><Relationship Id="rId3108" Type="http://schemas.openxmlformats.org/officeDocument/2006/relationships/hyperlink" Target="https://www.linkedin.com/company/coastpay" TargetMode="External"/><Relationship Id="rId3522" Type="http://schemas.openxmlformats.org/officeDocument/2006/relationships/hyperlink" Target="https://www.linkedin.com/in/matthewscholz/" TargetMode="External"/><Relationship Id="rId4920" Type="http://schemas.openxmlformats.org/officeDocument/2006/relationships/hyperlink" Target="https://www.linkedin.com/company/otter-barista/" TargetMode="External"/><Relationship Id="rId6678" Type="http://schemas.openxmlformats.org/officeDocument/2006/relationships/hyperlink" Target="http://artcline.de/" TargetMode="External"/><Relationship Id="rId7729" Type="http://schemas.openxmlformats.org/officeDocument/2006/relationships/hyperlink" Target="https://www.linkedin.com/in/daniel-asmus-3b0135263/" TargetMode="External"/><Relationship Id="rId9084" Type="http://schemas.openxmlformats.org/officeDocument/2006/relationships/hyperlink" Target="https://ie.linkedin.com/company/akkure-genomics" TargetMode="External"/><Relationship Id="rId443" Type="http://schemas.openxmlformats.org/officeDocument/2006/relationships/hyperlink" Target="https://de.linkedin.com/company/dc-connected-car-gmbh" TargetMode="External"/><Relationship Id="rId1073" Type="http://schemas.openxmlformats.org/officeDocument/2006/relationships/hyperlink" Target="https://www.dnb.com/business-directory/company-profiles.kumar_precision_stampings_private_limited.2c8d1962c76d5579da1e37f54e2e1dff.html" TargetMode="External"/><Relationship Id="rId2124" Type="http://schemas.openxmlformats.org/officeDocument/2006/relationships/hyperlink" Target="http://mindfulnessfirst.org/" TargetMode="External"/><Relationship Id="rId9151" Type="http://schemas.openxmlformats.org/officeDocument/2006/relationships/hyperlink" Target="https://pitchbook.com/profiles/company/601552-09" TargetMode="External"/><Relationship Id="rId1140" Type="http://schemas.openxmlformats.org/officeDocument/2006/relationships/hyperlink" Target="https://www.linkedin.com/company/lisanai/" TargetMode="External"/><Relationship Id="rId4296" Type="http://schemas.openxmlformats.org/officeDocument/2006/relationships/hyperlink" Target="https://www.linkedin.com/in/gavin-spencer-b26849/" TargetMode="External"/><Relationship Id="rId5694" Type="http://schemas.openxmlformats.org/officeDocument/2006/relationships/hyperlink" Target="http://praxismedicines.com/" TargetMode="External"/><Relationship Id="rId6745" Type="http://schemas.openxmlformats.org/officeDocument/2006/relationships/hyperlink" Target="https://pitchbook.com/profiles/company/592431-04" TargetMode="External"/><Relationship Id="rId11081" Type="http://schemas.openxmlformats.org/officeDocument/2006/relationships/hyperlink" Target="https://www.cadre-holdings.com/company-information/management-team" TargetMode="External"/><Relationship Id="rId510" Type="http://schemas.openxmlformats.org/officeDocument/2006/relationships/hyperlink" Target="https://www.linkedin.com/in/michele-stansfield-microbes/" TargetMode="External"/><Relationship Id="rId5347" Type="http://schemas.openxmlformats.org/officeDocument/2006/relationships/hyperlink" Target="https://pitchbook.com/profiles/company/535892-23" TargetMode="External"/><Relationship Id="rId5761" Type="http://schemas.openxmlformats.org/officeDocument/2006/relationships/hyperlink" Target="https://www.linkedin.com/company/vizcomco" TargetMode="External"/><Relationship Id="rId6812" Type="http://schemas.openxmlformats.org/officeDocument/2006/relationships/hyperlink" Target="https://www.linkedin.com/in/elisabeth-duijnstee/" TargetMode="External"/><Relationship Id="rId9968" Type="http://schemas.openxmlformats.org/officeDocument/2006/relationships/hyperlink" Target="https://www.linkedin.com/in/jamil-khoury-11397234/" TargetMode="External"/><Relationship Id="rId1957" Type="http://schemas.openxmlformats.org/officeDocument/2006/relationships/hyperlink" Target="http://slashwhy.de/" TargetMode="External"/><Relationship Id="rId4363" Type="http://schemas.openxmlformats.org/officeDocument/2006/relationships/hyperlink" Target="https://www.linkedin.com/in/sanjeev-pandey-13903912/" TargetMode="External"/><Relationship Id="rId5414" Type="http://schemas.openxmlformats.org/officeDocument/2006/relationships/hyperlink" Target="http://huazhienergy.com/" TargetMode="External"/><Relationship Id="rId8984" Type="http://schemas.openxmlformats.org/officeDocument/2006/relationships/hyperlink" Target="https://www.linkedin.com/company/arkansas-children's-hospital" TargetMode="External"/><Relationship Id="rId4016" Type="http://schemas.openxmlformats.org/officeDocument/2006/relationships/hyperlink" Target="http://site.ctasmart.com.br/" TargetMode="External"/><Relationship Id="rId4430" Type="http://schemas.openxmlformats.org/officeDocument/2006/relationships/hyperlink" Target="https://www.linkedin.com/company/aur-alb-sa/" TargetMode="External"/><Relationship Id="rId7586" Type="http://schemas.openxmlformats.org/officeDocument/2006/relationships/hyperlink" Target="https://www.linkedin.com/in/scott-maskin-b3980522/" TargetMode="External"/><Relationship Id="rId8637" Type="http://schemas.openxmlformats.org/officeDocument/2006/relationships/hyperlink" Target="https://www.linkedin.com/in/marcelosalgado/" TargetMode="External"/><Relationship Id="rId10567" Type="http://schemas.openxmlformats.org/officeDocument/2006/relationships/hyperlink" Target="http://pancancer-t.com/" TargetMode="External"/><Relationship Id="rId3032" Type="http://schemas.openxmlformats.org/officeDocument/2006/relationships/hyperlink" Target="https://www.linkedin.com/in/sumitjasoria/" TargetMode="External"/><Relationship Id="rId6188" Type="http://schemas.openxmlformats.org/officeDocument/2006/relationships/hyperlink" Target="https://www.linkedin.com/in/malkit-didyala-43141552/" TargetMode="External"/><Relationship Id="rId7239" Type="http://schemas.openxmlformats.org/officeDocument/2006/relationships/hyperlink" Target="https://www.linkedin.com/company/irismed-ai/" TargetMode="External"/><Relationship Id="rId7653" Type="http://schemas.openxmlformats.org/officeDocument/2006/relationships/hyperlink" Target="https://www.linkedin.com/in/sergeipustylnikov/" TargetMode="External"/><Relationship Id="rId10981" Type="http://schemas.openxmlformats.org/officeDocument/2006/relationships/hyperlink" Target="https://www.linkedin.com/in/omar-alami-50abb87/" TargetMode="External"/><Relationship Id="rId11618" Type="http://schemas.openxmlformats.org/officeDocument/2006/relationships/hyperlink" Target="https://www.linkedin.com/in/hernan-ricaurte-rpi/" TargetMode="External"/><Relationship Id="rId6255" Type="http://schemas.openxmlformats.org/officeDocument/2006/relationships/hyperlink" Target="https://www.linkedin.com/company/thoras-ai" TargetMode="External"/><Relationship Id="rId7306" Type="http://schemas.openxmlformats.org/officeDocument/2006/relationships/hyperlink" Target="http://agv100.com/" TargetMode="External"/><Relationship Id="rId8704" Type="http://schemas.openxmlformats.org/officeDocument/2006/relationships/hyperlink" Target="https://www.linkedin.com/in/inna-braverman/" TargetMode="External"/><Relationship Id="rId10634" Type="http://schemas.openxmlformats.org/officeDocument/2006/relationships/hyperlink" Target="http://profoodsolutions.com/" TargetMode="External"/><Relationship Id="rId2798" Type="http://schemas.openxmlformats.org/officeDocument/2006/relationships/hyperlink" Target="https://www.linkedin.com/company/more-vfx/" TargetMode="External"/><Relationship Id="rId3849" Type="http://schemas.openxmlformats.org/officeDocument/2006/relationships/hyperlink" Target="https://www.linkedin.com/company/kwikly-dental-staffing/" TargetMode="External"/><Relationship Id="rId5271" Type="http://schemas.openxmlformats.org/officeDocument/2006/relationships/hyperlink" Target="http://ubikap.com/" TargetMode="External"/><Relationship Id="rId7720" Type="http://schemas.openxmlformats.org/officeDocument/2006/relationships/hyperlink" Target="https://www.linkedin.com/in/robert-achoge-400932a2/" TargetMode="External"/><Relationship Id="rId10701" Type="http://schemas.openxmlformats.org/officeDocument/2006/relationships/hyperlink" Target="https://www.linkedin.com/company/quarksen" TargetMode="External"/><Relationship Id="rId2865" Type="http://schemas.openxmlformats.org/officeDocument/2006/relationships/hyperlink" Target="https://www.linkedin.com/in/karl-margrain-26118921/" TargetMode="External"/><Relationship Id="rId3916" Type="http://schemas.openxmlformats.org/officeDocument/2006/relationships/hyperlink" Target="http://plentify.io/" TargetMode="External"/><Relationship Id="rId6322" Type="http://schemas.openxmlformats.org/officeDocument/2006/relationships/hyperlink" Target="https://www.linkedin.com/company/think-cyber-security-ltd" TargetMode="External"/><Relationship Id="rId9478" Type="http://schemas.openxmlformats.org/officeDocument/2006/relationships/hyperlink" Target="https://www.linkedin.com/company/house-of-beriyan" TargetMode="External"/><Relationship Id="rId9892" Type="http://schemas.openxmlformats.org/officeDocument/2006/relationships/hyperlink" Target="https://www.linkedin.com/company/permaconn" TargetMode="External"/><Relationship Id="rId837" Type="http://schemas.openxmlformats.org/officeDocument/2006/relationships/hyperlink" Target="https://www.linkedin.com/company/375-ai/about/" TargetMode="External"/><Relationship Id="rId1467" Type="http://schemas.openxmlformats.org/officeDocument/2006/relationships/hyperlink" Target="https://www.linkedin.com/in/matej-ballo/" TargetMode="External"/><Relationship Id="rId1881" Type="http://schemas.openxmlformats.org/officeDocument/2006/relationships/hyperlink" Target="http://greptime.com/" TargetMode="External"/><Relationship Id="rId2518" Type="http://schemas.openxmlformats.org/officeDocument/2006/relationships/hyperlink" Target="https://www.linkedin.com/in/aditya-ruia/?originalSubdomain=in" TargetMode="External"/><Relationship Id="rId2932" Type="http://schemas.openxmlformats.org/officeDocument/2006/relationships/hyperlink" Target="http://gipedo.io/" TargetMode="External"/><Relationship Id="rId8494" Type="http://schemas.openxmlformats.org/officeDocument/2006/relationships/hyperlink" Target="https://www.linkedin.com/company/bud-financial/" TargetMode="External"/><Relationship Id="rId9545" Type="http://schemas.openxmlformats.org/officeDocument/2006/relationships/hyperlink" Target="https://www.linkedin.com/company/doyouknowa/" TargetMode="External"/><Relationship Id="rId11475" Type="http://schemas.openxmlformats.org/officeDocument/2006/relationships/hyperlink" Target="http://ugn.com/" TargetMode="External"/><Relationship Id="rId904" Type="http://schemas.openxmlformats.org/officeDocument/2006/relationships/hyperlink" Target="https://www.geopolitechs.org/p/wuwen-xinqiong-the-company-creating" TargetMode="External"/><Relationship Id="rId1534" Type="http://schemas.openxmlformats.org/officeDocument/2006/relationships/hyperlink" Target="https://www.linkedin.com/in/tae-erk-kim-15629416/" TargetMode="External"/><Relationship Id="rId7096" Type="http://schemas.openxmlformats.org/officeDocument/2006/relationships/hyperlink" Target="https://www.linkedin.com/in/ari-segal-9496ba20/" TargetMode="External"/><Relationship Id="rId8147" Type="http://schemas.openxmlformats.org/officeDocument/2006/relationships/hyperlink" Target="https://www.linkedin.com/in/prashantskushwah/" TargetMode="External"/><Relationship Id="rId8561" Type="http://schemas.openxmlformats.org/officeDocument/2006/relationships/hyperlink" Target="http://metub.net/" TargetMode="External"/><Relationship Id="rId9612" Type="http://schemas.openxmlformats.org/officeDocument/2006/relationships/hyperlink" Target="https://www.linkedin.com/company/saventic" TargetMode="External"/><Relationship Id="rId10077" Type="http://schemas.openxmlformats.org/officeDocument/2006/relationships/hyperlink" Target="https://www.linkedin.com/in/mariafcabezas/" TargetMode="External"/><Relationship Id="rId10491" Type="http://schemas.openxmlformats.org/officeDocument/2006/relationships/hyperlink" Target="http://beeble.ai/" TargetMode="External"/><Relationship Id="rId11128" Type="http://schemas.openxmlformats.org/officeDocument/2006/relationships/hyperlink" Target="https://www.linkedin.com/company/infusionexperts/" TargetMode="External"/><Relationship Id="rId1601" Type="http://schemas.openxmlformats.org/officeDocument/2006/relationships/hyperlink" Target="https://www.linkedin.com/company/tymeline" TargetMode="External"/><Relationship Id="rId4757" Type="http://schemas.openxmlformats.org/officeDocument/2006/relationships/hyperlink" Target="https://www.linkedin.com/company/favini" TargetMode="External"/><Relationship Id="rId7163" Type="http://schemas.openxmlformats.org/officeDocument/2006/relationships/hyperlink" Target="https://tbhshelter.org/who-we-are/staff.html" TargetMode="External"/><Relationship Id="rId8214" Type="http://schemas.openxmlformats.org/officeDocument/2006/relationships/hyperlink" Target="http://www.linkedin.com/company/gdi-integrated-facility-services" TargetMode="External"/><Relationship Id="rId10144" Type="http://schemas.openxmlformats.org/officeDocument/2006/relationships/hyperlink" Target="https://www.linkedin.com/company/bid-essentials-ltd" TargetMode="External"/><Relationship Id="rId11542" Type="http://schemas.openxmlformats.org/officeDocument/2006/relationships/hyperlink" Target="http://gr8outdoors.com/" TargetMode="External"/><Relationship Id="rId3359" Type="http://schemas.openxmlformats.org/officeDocument/2006/relationships/hyperlink" Target="https://www.linkedin.com/in/jimmlandy/" TargetMode="External"/><Relationship Id="rId5808" Type="http://schemas.openxmlformats.org/officeDocument/2006/relationships/hyperlink" Target="https://www.element.in/en/company/about-element" TargetMode="External"/><Relationship Id="rId7230" Type="http://schemas.openxmlformats.org/officeDocument/2006/relationships/hyperlink" Target="http://totempoleinc.com/" TargetMode="External"/><Relationship Id="rId694" Type="http://schemas.openxmlformats.org/officeDocument/2006/relationships/hyperlink" Target="http://primarisreit.com/" TargetMode="External"/><Relationship Id="rId2375" Type="http://schemas.openxmlformats.org/officeDocument/2006/relationships/hyperlink" Target="https://www.linkedin.com/company/anaptysbio" TargetMode="External"/><Relationship Id="rId3773" Type="http://schemas.openxmlformats.org/officeDocument/2006/relationships/hyperlink" Target="https://www.linkedin.com/company/splight" TargetMode="External"/><Relationship Id="rId4824" Type="http://schemas.openxmlformats.org/officeDocument/2006/relationships/hyperlink" Target="https://www.linkedin.com/in/abdulazizredha/" TargetMode="External"/><Relationship Id="rId10211" Type="http://schemas.openxmlformats.org/officeDocument/2006/relationships/hyperlink" Target="https://www.linkedin.com/company/auramet-trading-llc/" TargetMode="External"/><Relationship Id="rId347" Type="http://schemas.openxmlformats.org/officeDocument/2006/relationships/hyperlink" Target="https://www.arkansasonline.com/news/2022/mar/19/uams-medical-center-ceo-to-retire-in-september/" TargetMode="External"/><Relationship Id="rId2028" Type="http://schemas.openxmlformats.org/officeDocument/2006/relationships/hyperlink" Target="https://www.linkedin.com/in/eyluler/" TargetMode="External"/><Relationship Id="rId3426" Type="http://schemas.openxmlformats.org/officeDocument/2006/relationships/hyperlink" Target="https://www.linkedin.com/company/tata-electronics-pvt-ltd" TargetMode="External"/><Relationship Id="rId3840" Type="http://schemas.openxmlformats.org/officeDocument/2006/relationships/hyperlink" Target="https://www.linkedin.com/company/ohmium" TargetMode="External"/><Relationship Id="rId6996" Type="http://schemas.openxmlformats.org/officeDocument/2006/relationships/hyperlink" Target="http://communityshare.us/" TargetMode="External"/><Relationship Id="rId9055" Type="http://schemas.openxmlformats.org/officeDocument/2006/relationships/hyperlink" Target="http://dol.georgia.gov/" TargetMode="External"/><Relationship Id="rId761" Type="http://schemas.openxmlformats.org/officeDocument/2006/relationships/hyperlink" Target="https://www.linkedin.com/company/perfectted/" TargetMode="External"/><Relationship Id="rId1391" Type="http://schemas.openxmlformats.org/officeDocument/2006/relationships/hyperlink" Target="http://jp-gx.com/" TargetMode="External"/><Relationship Id="rId2442" Type="http://schemas.openxmlformats.org/officeDocument/2006/relationships/hyperlink" Target="https://www.linkedin.com/in/steve-willard-6bb64266/" TargetMode="External"/><Relationship Id="rId5598" Type="http://schemas.openxmlformats.org/officeDocument/2006/relationships/hyperlink" Target="https://www.linkedin.com/company/fetch-package-delivery" TargetMode="External"/><Relationship Id="rId6649" Type="http://schemas.openxmlformats.org/officeDocument/2006/relationships/hyperlink" Target="http://studionebula.io/" TargetMode="External"/><Relationship Id="rId414" Type="http://schemas.openxmlformats.org/officeDocument/2006/relationships/hyperlink" Target="https://www.linkedin.com/company/givechariot" TargetMode="External"/><Relationship Id="rId1044" Type="http://schemas.openxmlformats.org/officeDocument/2006/relationships/hyperlink" Target="http://cartridge.gg/" TargetMode="External"/><Relationship Id="rId5665" Type="http://schemas.openxmlformats.org/officeDocument/2006/relationships/hyperlink" Target="http://phinia.com/" TargetMode="External"/><Relationship Id="rId6716" Type="http://schemas.openxmlformats.org/officeDocument/2006/relationships/hyperlink" Target="http://versatile-ag.com/" TargetMode="External"/><Relationship Id="rId8071" Type="http://schemas.openxmlformats.org/officeDocument/2006/relationships/hyperlink" Target="https://www.linkedin.com/company/ravenpack/" TargetMode="External"/><Relationship Id="rId9122" Type="http://schemas.openxmlformats.org/officeDocument/2006/relationships/hyperlink" Target="http://oicsfl.org/" TargetMode="External"/><Relationship Id="rId11052" Type="http://schemas.openxmlformats.org/officeDocument/2006/relationships/hyperlink" Target="https://www.linkedin.com/company/interloom-ai/about/" TargetMode="External"/><Relationship Id="rId1111" Type="http://schemas.openxmlformats.org/officeDocument/2006/relationships/hyperlink" Target="https://www.linkedin.com/in/jay-cheatham-6346536/" TargetMode="External"/><Relationship Id="rId4267" Type="http://schemas.openxmlformats.org/officeDocument/2006/relationships/hyperlink" Target="https://www.linkedin.com/in/korawad-chearavanont-0aa02152/" TargetMode="External"/><Relationship Id="rId4681" Type="http://schemas.openxmlformats.org/officeDocument/2006/relationships/hyperlink" Target="https://www.linkedin.com/in/avencia-sanchez-mejias-phd-602518155/" TargetMode="External"/><Relationship Id="rId5318" Type="http://schemas.openxmlformats.org/officeDocument/2006/relationships/hyperlink" Target="https://www.linkedin.com/company/japamin/" TargetMode="External"/><Relationship Id="rId5732" Type="http://schemas.openxmlformats.org/officeDocument/2006/relationships/hyperlink" Target="https://www.linkedin.com/in/rav-kapoor-7320aa19/?original_referer=https%3A%2F%2Fwww%2Egoogle%2Ecom%2F&amp;originalSubdomain=ca" TargetMode="External"/><Relationship Id="rId8888" Type="http://schemas.openxmlformats.org/officeDocument/2006/relationships/hyperlink" Target="http://getcockpit.io/" TargetMode="External"/><Relationship Id="rId9939" Type="http://schemas.openxmlformats.org/officeDocument/2006/relationships/hyperlink" Target="https://www.linkedin.com/company/millibeam/?originalSubdomain=au" TargetMode="External"/><Relationship Id="rId3283" Type="http://schemas.openxmlformats.org/officeDocument/2006/relationships/hyperlink" Target="http://sm-energy.com/" TargetMode="External"/><Relationship Id="rId4334" Type="http://schemas.openxmlformats.org/officeDocument/2006/relationships/hyperlink" Target="http://xmagtech.com/" TargetMode="External"/><Relationship Id="rId11869" Type="http://schemas.openxmlformats.org/officeDocument/2006/relationships/hyperlink" Target="http://songcdc.org/" TargetMode="External"/><Relationship Id="rId1928" Type="http://schemas.openxmlformats.org/officeDocument/2006/relationships/hyperlink" Target="http://fisent.com/" TargetMode="External"/><Relationship Id="rId3350" Type="http://schemas.openxmlformats.org/officeDocument/2006/relationships/hyperlink" Target="https://www.linkedin.com/company/orbitfab" TargetMode="External"/><Relationship Id="rId8955" Type="http://schemas.openxmlformats.org/officeDocument/2006/relationships/hyperlink" Target="http://neifund.org/" TargetMode="External"/><Relationship Id="rId10885" Type="http://schemas.openxmlformats.org/officeDocument/2006/relationships/hyperlink" Target="http://carbonated.com/" TargetMode="External"/><Relationship Id="rId271" Type="http://schemas.openxmlformats.org/officeDocument/2006/relationships/hyperlink" Target="http://arrowheadpharma.com/" TargetMode="External"/><Relationship Id="rId3003" Type="http://schemas.openxmlformats.org/officeDocument/2006/relationships/hyperlink" Target="http://innoenergy.com/" TargetMode="External"/><Relationship Id="rId4401" Type="http://schemas.openxmlformats.org/officeDocument/2006/relationships/hyperlink" Target="https://tracxn.com/d/companies/ex-quanta/__E1PtyTJUBkWsaihGZ6HLE9t8Ydc2gOwXwsrWhnY_t78/founders-and-board-of-directors" TargetMode="External"/><Relationship Id="rId6159" Type="http://schemas.openxmlformats.org/officeDocument/2006/relationships/hyperlink" Target="https://www.linkedin.com/in/hastinazem/" TargetMode="External"/><Relationship Id="rId7557" Type="http://schemas.openxmlformats.org/officeDocument/2006/relationships/hyperlink" Target="https://www.linkedin.com/in/madhurjain89/?originalSubdomain=in" TargetMode="External"/><Relationship Id="rId7971" Type="http://schemas.openxmlformats.org/officeDocument/2006/relationships/hyperlink" Target="https://www.linkedin.com/in/lin-qiao-22248b4/" TargetMode="External"/><Relationship Id="rId8608" Type="http://schemas.openxmlformats.org/officeDocument/2006/relationships/hyperlink" Target="https://www.linkedin.com/company/versiro" TargetMode="External"/><Relationship Id="rId10538" Type="http://schemas.openxmlformats.org/officeDocument/2006/relationships/hyperlink" Target="https://www.linkedin.com/in/ken-bowman-244b4113/" TargetMode="External"/><Relationship Id="rId10952" Type="http://schemas.openxmlformats.org/officeDocument/2006/relationships/hyperlink" Target="https://www.linkedin.com/in/tarun-lawadia-a9994410/" TargetMode="External"/><Relationship Id="rId6573" Type="http://schemas.openxmlformats.org/officeDocument/2006/relationships/hyperlink" Target="https://www.linkedin.com/company/cayuga-biotech" TargetMode="External"/><Relationship Id="rId7624" Type="http://schemas.openxmlformats.org/officeDocument/2006/relationships/hyperlink" Target="http://agoraworld.io/" TargetMode="External"/><Relationship Id="rId10605" Type="http://schemas.openxmlformats.org/officeDocument/2006/relationships/hyperlink" Target="https://www.21market.kr/" TargetMode="External"/><Relationship Id="rId2769" Type="http://schemas.openxmlformats.org/officeDocument/2006/relationships/hyperlink" Target="http://skydo.com/" TargetMode="External"/><Relationship Id="rId5175" Type="http://schemas.openxmlformats.org/officeDocument/2006/relationships/hyperlink" Target="https://www.linkedin.com/in/pritesh-lakhani-92a10112b/" TargetMode="External"/><Relationship Id="rId6226" Type="http://schemas.openxmlformats.org/officeDocument/2006/relationships/hyperlink" Target="https://www.linkedin.com/company/airthium" TargetMode="External"/><Relationship Id="rId6640" Type="http://schemas.openxmlformats.org/officeDocument/2006/relationships/hyperlink" Target="https://www.linkedin.com/in/cory-crapes/" TargetMode="External"/><Relationship Id="rId9796" Type="http://schemas.openxmlformats.org/officeDocument/2006/relationships/hyperlink" Target="https://www.praachicago.org/carlos-hernandez-falcon" TargetMode="External"/><Relationship Id="rId1785" Type="http://schemas.openxmlformats.org/officeDocument/2006/relationships/hyperlink" Target="https://www.linkedin.com/company/carnext/" TargetMode="External"/><Relationship Id="rId2836" Type="http://schemas.openxmlformats.org/officeDocument/2006/relationships/hyperlink" Target="http://chartis.com/" TargetMode="External"/><Relationship Id="rId4191" Type="http://schemas.openxmlformats.org/officeDocument/2006/relationships/hyperlink" Target="https://www.linkedin.com/company/heal-i-can-healthcare-services/about/" TargetMode="External"/><Relationship Id="rId5242" Type="http://schemas.openxmlformats.org/officeDocument/2006/relationships/hyperlink" Target="http://creativelifelab.com/" TargetMode="External"/><Relationship Id="rId8398" Type="http://schemas.openxmlformats.org/officeDocument/2006/relationships/hyperlink" Target="https://www.linkedin.com/in/hans-juergen-griesbacher/" TargetMode="External"/><Relationship Id="rId9449" Type="http://schemas.openxmlformats.org/officeDocument/2006/relationships/hyperlink" Target="http://hitchcockcenter.org/" TargetMode="External"/><Relationship Id="rId9863" Type="http://schemas.openxmlformats.org/officeDocument/2006/relationships/hyperlink" Target="http://prismstorage.org/" TargetMode="External"/><Relationship Id="rId11379" Type="http://schemas.openxmlformats.org/officeDocument/2006/relationships/hyperlink" Target="https://www.linkedin.com/in/jigger-herman-a645ba14/" TargetMode="External"/><Relationship Id="rId77" Type="http://schemas.openxmlformats.org/officeDocument/2006/relationships/hyperlink" Target="http://aypa.com/" TargetMode="External"/><Relationship Id="rId808" Type="http://schemas.openxmlformats.org/officeDocument/2006/relationships/hyperlink" Target="http://alaskaenergymetals.com/" TargetMode="External"/><Relationship Id="rId1438" Type="http://schemas.openxmlformats.org/officeDocument/2006/relationships/hyperlink" Target="https://www.linkedin.com/in/odai-ammar/" TargetMode="External"/><Relationship Id="rId8465" Type="http://schemas.openxmlformats.org/officeDocument/2006/relationships/hyperlink" Target="https://www.linkedin.com/company/watford-football-club" TargetMode="External"/><Relationship Id="rId9516" Type="http://schemas.openxmlformats.org/officeDocument/2006/relationships/hyperlink" Target="http://auroragov.org/" TargetMode="External"/><Relationship Id="rId11793" Type="http://schemas.openxmlformats.org/officeDocument/2006/relationships/hyperlink" Target="https://www.goldenstateopportunity.org/our-team/" TargetMode="External"/><Relationship Id="rId1852" Type="http://schemas.openxmlformats.org/officeDocument/2006/relationships/hyperlink" Target="https://www.linkedin.com/company/credipple" TargetMode="External"/><Relationship Id="rId2903" Type="http://schemas.openxmlformats.org/officeDocument/2006/relationships/hyperlink" Target="https://www.retreatfarm.org/board-of-directors-staff" TargetMode="External"/><Relationship Id="rId7067" Type="http://schemas.openxmlformats.org/officeDocument/2006/relationships/hyperlink" Target="http://inuvialuit.com/" TargetMode="External"/><Relationship Id="rId7481" Type="http://schemas.openxmlformats.org/officeDocument/2006/relationships/hyperlink" Target="https://www.linkedin.com/in/amitavm/" TargetMode="External"/><Relationship Id="rId8118" Type="http://schemas.openxmlformats.org/officeDocument/2006/relationships/hyperlink" Target="http://uk.linkedin.com/company/mission-therapeutics" TargetMode="External"/><Relationship Id="rId9930" Type="http://schemas.openxmlformats.org/officeDocument/2006/relationships/hyperlink" Target="http://teatrovista.org/" TargetMode="External"/><Relationship Id="rId10048" Type="http://schemas.openxmlformats.org/officeDocument/2006/relationships/hyperlink" Target="http://f-med.co.jp/" TargetMode="External"/><Relationship Id="rId10395" Type="http://schemas.openxmlformats.org/officeDocument/2006/relationships/hyperlink" Target="http://indivior.com/" TargetMode="External"/><Relationship Id="rId11446" Type="http://schemas.openxmlformats.org/officeDocument/2006/relationships/hyperlink" Target="https://www.linkedin.com/in/isaac-barkhouse/" TargetMode="External"/><Relationship Id="rId11860" Type="http://schemas.openxmlformats.org/officeDocument/2006/relationships/hyperlink" Target="http://www.linkedin.com/company/ms-low-income-child-care-initiative" TargetMode="External"/><Relationship Id="rId1505" Type="http://schemas.openxmlformats.org/officeDocument/2006/relationships/hyperlink" Target="http://opentotheoffer.com/" TargetMode="External"/><Relationship Id="rId6083" Type="http://schemas.openxmlformats.org/officeDocument/2006/relationships/hyperlink" Target="http://halfmore.co/" TargetMode="External"/><Relationship Id="rId7134" Type="http://schemas.openxmlformats.org/officeDocument/2006/relationships/hyperlink" Target="https://www.linkedin.com/in/kenneth-bigos-0819b148/" TargetMode="External"/><Relationship Id="rId8532" Type="http://schemas.openxmlformats.org/officeDocument/2006/relationships/hyperlink" Target="https://www.linkedin.com/company/matrfoods" TargetMode="External"/><Relationship Id="rId10462" Type="http://schemas.openxmlformats.org/officeDocument/2006/relationships/hyperlink" Target="http://affcf.org/" TargetMode="External"/><Relationship Id="rId11513" Type="http://schemas.openxmlformats.org/officeDocument/2006/relationships/hyperlink" Target="https://www.linkedin.com/company/solucionesweitec" TargetMode="External"/><Relationship Id="rId3677" Type="http://schemas.openxmlformats.org/officeDocument/2006/relationships/hyperlink" Target="http://chitose-bio.com/" TargetMode="External"/><Relationship Id="rId4728" Type="http://schemas.openxmlformats.org/officeDocument/2006/relationships/hyperlink" Target="https://www.linkedin.com/in/maryke-ballard-bb007b74/" TargetMode="External"/><Relationship Id="rId10115" Type="http://schemas.openxmlformats.org/officeDocument/2006/relationships/hyperlink" Target="https://wvhealthequity.com/about/" TargetMode="External"/><Relationship Id="rId598" Type="http://schemas.openxmlformats.org/officeDocument/2006/relationships/hyperlink" Target="https://www.linkedin.com/company/tenax-therapeutics" TargetMode="External"/><Relationship Id="rId2279" Type="http://schemas.openxmlformats.org/officeDocument/2006/relationships/hyperlink" Target="http://worldwithoutexploitation.org/" TargetMode="External"/><Relationship Id="rId2693" Type="http://schemas.openxmlformats.org/officeDocument/2006/relationships/hyperlink" Target="http://emeritaresources.com/" TargetMode="External"/><Relationship Id="rId3744" Type="http://schemas.openxmlformats.org/officeDocument/2006/relationships/hyperlink" Target="http://quatt.io/" TargetMode="External"/><Relationship Id="rId6150" Type="http://schemas.openxmlformats.org/officeDocument/2006/relationships/hyperlink" Target="https://www.linkedin.com/in/jasonwalkeratl/" TargetMode="External"/><Relationship Id="rId7201" Type="http://schemas.openxmlformats.org/officeDocument/2006/relationships/hyperlink" Target="http://rebuildingtogether-atlanta.org/" TargetMode="External"/><Relationship Id="rId665" Type="http://schemas.openxmlformats.org/officeDocument/2006/relationships/hyperlink" Target="https://www.linkedin.com/company/welltory" TargetMode="External"/><Relationship Id="rId1295" Type="http://schemas.openxmlformats.org/officeDocument/2006/relationships/hyperlink" Target="http://momo.ng/" TargetMode="External"/><Relationship Id="rId2346" Type="http://schemas.openxmlformats.org/officeDocument/2006/relationships/hyperlink" Target="https://www.linkedin.com/in/chris-gorman-14960413/" TargetMode="External"/><Relationship Id="rId2760" Type="http://schemas.openxmlformats.org/officeDocument/2006/relationships/hyperlink" Target="https://pitchbook.com/profiles/company/589194-37" TargetMode="External"/><Relationship Id="rId3811" Type="http://schemas.openxmlformats.org/officeDocument/2006/relationships/hyperlink" Target="http://freecast.com/" TargetMode="External"/><Relationship Id="rId6967" Type="http://schemas.openxmlformats.org/officeDocument/2006/relationships/hyperlink" Target="https://linkedin.com/company/rovecard" TargetMode="External"/><Relationship Id="rId9373" Type="http://schemas.openxmlformats.org/officeDocument/2006/relationships/hyperlink" Target="https://www.linkedin.com/in/david-o-neill-6b95272a/" TargetMode="External"/><Relationship Id="rId318" Type="http://schemas.openxmlformats.org/officeDocument/2006/relationships/hyperlink" Target="https://www.linkedin.com/in/evanreiser/" TargetMode="External"/><Relationship Id="rId732" Type="http://schemas.openxmlformats.org/officeDocument/2006/relationships/hyperlink" Target="https://www.linkedin.com/company/perceptive-space" TargetMode="External"/><Relationship Id="rId1362" Type="http://schemas.openxmlformats.org/officeDocument/2006/relationships/hyperlink" Target="http://icardio.ai/" TargetMode="External"/><Relationship Id="rId2413" Type="http://schemas.openxmlformats.org/officeDocument/2006/relationships/hyperlink" Target="http://gaussion.com/" TargetMode="External"/><Relationship Id="rId5569" Type="http://schemas.openxmlformats.org/officeDocument/2006/relationships/hyperlink" Target="https://www.linkedin.com/in/aidandewar/" TargetMode="External"/><Relationship Id="rId9026" Type="http://schemas.openxmlformats.org/officeDocument/2006/relationships/hyperlink" Target="http://ventureminerals.com.au/" TargetMode="External"/><Relationship Id="rId9440" Type="http://schemas.openxmlformats.org/officeDocument/2006/relationships/hyperlink" Target="https://www.linkedin.com/company/distynct/" TargetMode="External"/><Relationship Id="rId1015" Type="http://schemas.openxmlformats.org/officeDocument/2006/relationships/hyperlink" Target="http://utaite.co.jp/" TargetMode="External"/><Relationship Id="rId4585" Type="http://schemas.openxmlformats.org/officeDocument/2006/relationships/hyperlink" Target="https://www.linkedin.com/in/georgeajay/" TargetMode="External"/><Relationship Id="rId5983" Type="http://schemas.openxmlformats.org/officeDocument/2006/relationships/hyperlink" Target="https://in.linkedin.com/company/acreto" TargetMode="External"/><Relationship Id="rId8042" Type="http://schemas.openxmlformats.org/officeDocument/2006/relationships/hyperlink" Target="https://www.linkedin.com/in/laura-kilcrease-4a225/" TargetMode="External"/><Relationship Id="rId11370" Type="http://schemas.openxmlformats.org/officeDocument/2006/relationships/hyperlink" Target="https://www.linkedin.com/company/castle-of-blackwater/" TargetMode="External"/><Relationship Id="rId3187" Type="http://schemas.openxmlformats.org/officeDocument/2006/relationships/hyperlink" Target="https://www.linkedin.com/in/chriswalti/" TargetMode="External"/><Relationship Id="rId4238" Type="http://schemas.openxmlformats.org/officeDocument/2006/relationships/hyperlink" Target="http://synyi.com/" TargetMode="External"/><Relationship Id="rId5636" Type="http://schemas.openxmlformats.org/officeDocument/2006/relationships/hyperlink" Target="https://www.linkedin.com/company/surgery-partners-inc/" TargetMode="External"/><Relationship Id="rId11023" Type="http://schemas.openxmlformats.org/officeDocument/2006/relationships/hyperlink" Target="https://www.linkedin.com/company/alitheagenomics/" TargetMode="External"/><Relationship Id="rId4652" Type="http://schemas.openxmlformats.org/officeDocument/2006/relationships/hyperlink" Target="https://www.linkedin.com/company/critical-mineral-resources/" TargetMode="External"/><Relationship Id="rId5703" Type="http://schemas.openxmlformats.org/officeDocument/2006/relationships/hyperlink" Target="http://pipedreams.com/" TargetMode="External"/><Relationship Id="rId8859" Type="http://schemas.openxmlformats.org/officeDocument/2006/relationships/hyperlink" Target="https://www.linkedin.com/company/omnik" TargetMode="External"/><Relationship Id="rId10789" Type="http://schemas.openxmlformats.org/officeDocument/2006/relationships/hyperlink" Target="http://relationrx.com/" TargetMode="External"/><Relationship Id="rId175" Type="http://schemas.openxmlformats.org/officeDocument/2006/relationships/hyperlink" Target="http://knowde.com/" TargetMode="External"/><Relationship Id="rId3254" Type="http://schemas.openxmlformats.org/officeDocument/2006/relationships/hyperlink" Target="https://www.linkedin.com/company/blackbird-ai" TargetMode="External"/><Relationship Id="rId4305" Type="http://schemas.openxmlformats.org/officeDocument/2006/relationships/hyperlink" Target="http://foolfarm.com/" TargetMode="External"/><Relationship Id="rId7875" Type="http://schemas.openxmlformats.org/officeDocument/2006/relationships/hyperlink" Target="https://www.linkedin.com/in/juwera/" TargetMode="External"/><Relationship Id="rId8926" Type="http://schemas.openxmlformats.org/officeDocument/2006/relationships/hyperlink" Target="https://www.linkedin.com/in/markotero/" TargetMode="External"/><Relationship Id="rId10856" Type="http://schemas.openxmlformats.org/officeDocument/2006/relationships/hyperlink" Target="http://fcpt.com/" TargetMode="External"/><Relationship Id="rId2270" Type="http://schemas.openxmlformats.org/officeDocument/2006/relationships/hyperlink" Target="http://pa-foundation.org/" TargetMode="External"/><Relationship Id="rId3321" Type="http://schemas.openxmlformats.org/officeDocument/2006/relationships/hyperlink" Target="https://www.linkedin.com/company/truvian-sciences" TargetMode="External"/><Relationship Id="rId6477" Type="http://schemas.openxmlformats.org/officeDocument/2006/relationships/hyperlink" Target="https://www.linkedin.com/company/fatri-france" TargetMode="External"/><Relationship Id="rId6891" Type="http://schemas.openxmlformats.org/officeDocument/2006/relationships/hyperlink" Target="http://gaimifyinc.com/" TargetMode="External"/><Relationship Id="rId7528" Type="http://schemas.openxmlformats.org/officeDocument/2006/relationships/hyperlink" Target="https://www.linkedin.com/in/jonathanreckford/" TargetMode="External"/><Relationship Id="rId7942" Type="http://schemas.openxmlformats.org/officeDocument/2006/relationships/hyperlink" Target="http://collegedekho.com/" TargetMode="External"/><Relationship Id="rId10509" Type="http://schemas.openxmlformats.org/officeDocument/2006/relationships/hyperlink" Target="https://www.linkedin.com/in/akshay-bardapurkar-97222428/" TargetMode="External"/><Relationship Id="rId242" Type="http://schemas.openxmlformats.org/officeDocument/2006/relationships/hyperlink" Target="https://www.linkedin.com/company/lightsolver/" TargetMode="External"/><Relationship Id="rId5079" Type="http://schemas.openxmlformats.org/officeDocument/2006/relationships/hyperlink" Target="http://alianzanorco.org/" TargetMode="External"/><Relationship Id="rId5493" Type="http://schemas.openxmlformats.org/officeDocument/2006/relationships/hyperlink" Target="http://indywit.com/" TargetMode="External"/><Relationship Id="rId6544" Type="http://schemas.openxmlformats.org/officeDocument/2006/relationships/hyperlink" Target="https://www.linkedin.com/company/mellicell/" TargetMode="External"/><Relationship Id="rId10923" Type="http://schemas.openxmlformats.org/officeDocument/2006/relationships/hyperlink" Target="http://vervoe.com/" TargetMode="External"/><Relationship Id="rId1689" Type="http://schemas.openxmlformats.org/officeDocument/2006/relationships/hyperlink" Target="http://wvhtf.org/" TargetMode="External"/><Relationship Id="rId4095" Type="http://schemas.openxmlformats.org/officeDocument/2006/relationships/hyperlink" Target="https://www.linkedin.com/company/lumos-technologies-inc/" TargetMode="External"/><Relationship Id="rId5146" Type="http://schemas.openxmlformats.org/officeDocument/2006/relationships/hyperlink" Target="https://www.linkedin.com/in/davidmak1/" TargetMode="External"/><Relationship Id="rId5560" Type="http://schemas.openxmlformats.org/officeDocument/2006/relationships/hyperlink" Target="https://www.linkedin.com/in/nicholasstafford/" TargetMode="External"/><Relationship Id="rId4162" Type="http://schemas.openxmlformats.org/officeDocument/2006/relationships/hyperlink" Target="https://www.linkedin.com/in/mark-groper/" TargetMode="External"/><Relationship Id="rId5213" Type="http://schemas.openxmlformats.org/officeDocument/2006/relationships/hyperlink" Target="https://www.linkedin.com/company/empathixai/" TargetMode="External"/><Relationship Id="rId6611" Type="http://schemas.openxmlformats.org/officeDocument/2006/relationships/hyperlink" Target="https://www.linkedin.com/company/polarisic/" TargetMode="External"/><Relationship Id="rId8369" Type="http://schemas.openxmlformats.org/officeDocument/2006/relationships/hyperlink" Target="http://genica.com.br/" TargetMode="External"/><Relationship Id="rId9767" Type="http://schemas.openxmlformats.org/officeDocument/2006/relationships/hyperlink" Target="http://vivopower.com/" TargetMode="External"/><Relationship Id="rId11697" Type="http://schemas.openxmlformats.org/officeDocument/2006/relationships/hyperlink" Target="https://www.linkedin.com/in/walter-moreau-7a4671a/" TargetMode="External"/><Relationship Id="rId1756" Type="http://schemas.openxmlformats.org/officeDocument/2006/relationships/hyperlink" Target="https://www.linkedin.com/company/evolution-gaming/" TargetMode="External"/><Relationship Id="rId2807" Type="http://schemas.openxmlformats.org/officeDocument/2006/relationships/hyperlink" Target="http://careringnc.org/" TargetMode="External"/><Relationship Id="rId8783" Type="http://schemas.openxmlformats.org/officeDocument/2006/relationships/hyperlink" Target="https://www.linkedin.com/company/city-and-county-of-denver/" TargetMode="External"/><Relationship Id="rId9834" Type="http://schemas.openxmlformats.org/officeDocument/2006/relationships/hyperlink" Target="http://bishopascendant.com/" TargetMode="External"/><Relationship Id="rId10299" Type="http://schemas.openxmlformats.org/officeDocument/2006/relationships/hyperlink" Target="https://www.linkedin.com/in/zacduff/" TargetMode="External"/><Relationship Id="rId11764" Type="http://schemas.openxmlformats.org/officeDocument/2006/relationships/hyperlink" Target="https://www.linkedin.com/company/%E6%98%82%E5%AE%9D%E7%94%B5%E5%AD%90-%E4%B8%8A%E6%B5%B7-%E6%9C%89%E9%99%90%E5%85%AC%E5%8F%B8" TargetMode="External"/><Relationship Id="rId48" Type="http://schemas.openxmlformats.org/officeDocument/2006/relationships/hyperlink" Target="http://quantaservices.com/" TargetMode="External"/><Relationship Id="rId1409" Type="http://schemas.openxmlformats.org/officeDocument/2006/relationships/hyperlink" Target="http://sthrive.com/" TargetMode="External"/><Relationship Id="rId1823" Type="http://schemas.openxmlformats.org/officeDocument/2006/relationships/hyperlink" Target="https://quantumastra.com/2024/03/27/breaking-boundaries-highlights-from-the-unveiling-quantum-technology-conference/" TargetMode="External"/><Relationship Id="rId4979" Type="http://schemas.openxmlformats.org/officeDocument/2006/relationships/hyperlink" Target="http://juraenergy.com/" TargetMode="External"/><Relationship Id="rId7385" Type="http://schemas.openxmlformats.org/officeDocument/2006/relationships/hyperlink" Target="https://www.bloomberg.com/profile/person/23608260" TargetMode="External"/><Relationship Id="rId8436" Type="http://schemas.openxmlformats.org/officeDocument/2006/relationships/hyperlink" Target="https://www.linkedin.com/company/writesea" TargetMode="External"/><Relationship Id="rId8850" Type="http://schemas.openxmlformats.org/officeDocument/2006/relationships/hyperlink" Target="https://www.linkedin.com/company/%E5%8C%97%E4%BA%AC%E4%BA%AE%E9%81%93%E6%99%BA%E8%83%BD%E6%B1%BD%E8%BD%A6%E6%8A%80%E6%9C%AF%E6%9C%89%E9%99%90%E5%85%AC%E5%8F%B8/" TargetMode="External"/><Relationship Id="rId9901" Type="http://schemas.openxmlformats.org/officeDocument/2006/relationships/hyperlink" Target="https://www.natya.com/artistic-staff/" TargetMode="External"/><Relationship Id="rId10366" Type="http://schemas.openxmlformats.org/officeDocument/2006/relationships/hyperlink" Target="http://ukogplc.com/" TargetMode="External"/><Relationship Id="rId10780" Type="http://schemas.openxmlformats.org/officeDocument/2006/relationships/hyperlink" Target="https://www.linkedin.com/company/pure-lithium/" TargetMode="External"/><Relationship Id="rId11417" Type="http://schemas.openxmlformats.org/officeDocument/2006/relationships/hyperlink" Target="https://www.linkedin.com/company/lake-state-railway-company" TargetMode="External"/><Relationship Id="rId3995" Type="http://schemas.openxmlformats.org/officeDocument/2006/relationships/hyperlink" Target="https://usacares.org/our-people/" TargetMode="External"/><Relationship Id="rId7038" Type="http://schemas.openxmlformats.org/officeDocument/2006/relationships/hyperlink" Target="https://www.linkedin.com/in/mindy-cervoni-26564a5a/" TargetMode="External"/><Relationship Id="rId7452" Type="http://schemas.openxmlformats.org/officeDocument/2006/relationships/hyperlink" Target="http://www.linkedin.com/company/orcam" TargetMode="External"/><Relationship Id="rId8503" Type="http://schemas.openxmlformats.org/officeDocument/2006/relationships/hyperlink" Target="https://www.linkedin.com/company/moon-beijing-biotech-co-ltd/about/" TargetMode="External"/><Relationship Id="rId10019" Type="http://schemas.openxmlformats.org/officeDocument/2006/relationships/hyperlink" Target="https://www.linkedin.com/company/glacier-energy-services/" TargetMode="External"/><Relationship Id="rId10433" Type="http://schemas.openxmlformats.org/officeDocument/2006/relationships/hyperlink" Target="http://autoscheduler.ai/" TargetMode="External"/><Relationship Id="rId11831" Type="http://schemas.openxmlformats.org/officeDocument/2006/relationships/hyperlink" Target="https://www.welltech.ltd/company/" TargetMode="External"/><Relationship Id="rId2597" Type="http://schemas.openxmlformats.org/officeDocument/2006/relationships/hyperlink" Target="https://www.linkedin.com/company/keabankofficial/" TargetMode="External"/><Relationship Id="rId3648" Type="http://schemas.openxmlformats.org/officeDocument/2006/relationships/hyperlink" Target="https://www.linkedin.com/in/david-garc%c3%ada-aceves-17a39477/" TargetMode="External"/><Relationship Id="rId6054" Type="http://schemas.openxmlformats.org/officeDocument/2006/relationships/hyperlink" Target="https://www.linkedin.com/company/algooru/" TargetMode="External"/><Relationship Id="rId7105" Type="http://schemas.openxmlformats.org/officeDocument/2006/relationships/hyperlink" Target="https://www.linkedin.com/company/connecticut-coalition-to-end-homelessness-inc-" TargetMode="External"/><Relationship Id="rId569" Type="http://schemas.openxmlformats.org/officeDocument/2006/relationships/hyperlink" Target="http://unthread.io/" TargetMode="External"/><Relationship Id="rId983" Type="http://schemas.openxmlformats.org/officeDocument/2006/relationships/hyperlink" Target="https://www.crunchbase.com/person/allan-njoroge" TargetMode="External"/><Relationship Id="rId1199" Type="http://schemas.openxmlformats.org/officeDocument/2006/relationships/hyperlink" Target="http://aerogel.com/" TargetMode="External"/><Relationship Id="rId2664" Type="http://schemas.openxmlformats.org/officeDocument/2006/relationships/hyperlink" Target="https://www.linkedin.com/in/patrick-mooney-5336093/" TargetMode="External"/><Relationship Id="rId5070" Type="http://schemas.openxmlformats.org/officeDocument/2006/relationships/hyperlink" Target="http://triple.pe/" TargetMode="External"/><Relationship Id="rId6121" Type="http://schemas.openxmlformats.org/officeDocument/2006/relationships/hyperlink" Target="https://www.linkedin.com/in/ianarthurs/" TargetMode="External"/><Relationship Id="rId9277" Type="http://schemas.openxmlformats.org/officeDocument/2006/relationships/hyperlink" Target="http://phycin.com/" TargetMode="External"/><Relationship Id="rId9691" Type="http://schemas.openxmlformats.org/officeDocument/2006/relationships/hyperlink" Target="https://www.linkedin.com/company/deltron-lifts-limited" TargetMode="External"/><Relationship Id="rId10500" Type="http://schemas.openxmlformats.org/officeDocument/2006/relationships/hyperlink" Target="https://www.linkedin.com/company/miridih" TargetMode="External"/><Relationship Id="rId636" Type="http://schemas.openxmlformats.org/officeDocument/2006/relationships/hyperlink" Target="https://www.linkedin.com/company/square-insurance-brokers" TargetMode="External"/><Relationship Id="rId1266" Type="http://schemas.openxmlformats.org/officeDocument/2006/relationships/hyperlink" Target="https://www.sineugene.com/about.html" TargetMode="External"/><Relationship Id="rId2317" Type="http://schemas.openxmlformats.org/officeDocument/2006/relationships/hyperlink" Target="https://www.linkedin.com/company/innoviti-payment-solutions" TargetMode="External"/><Relationship Id="rId3715" Type="http://schemas.openxmlformats.org/officeDocument/2006/relationships/hyperlink" Target="http://essentialist.com/" TargetMode="External"/><Relationship Id="rId8293" Type="http://schemas.openxmlformats.org/officeDocument/2006/relationships/hyperlink" Target="https://www.linkedin.com/in/piyush-gupta-577022109/" TargetMode="External"/><Relationship Id="rId9344" Type="http://schemas.openxmlformats.org/officeDocument/2006/relationships/hyperlink" Target="https://www.linkedin.com/company/lemontree-inc/" TargetMode="External"/><Relationship Id="rId1680" Type="http://schemas.openxmlformats.org/officeDocument/2006/relationships/hyperlink" Target="https://www.televerse.xyz/" TargetMode="External"/><Relationship Id="rId2731" Type="http://schemas.openxmlformats.org/officeDocument/2006/relationships/hyperlink" Target="https://sa.linkedin.com/company/alsamaanico" TargetMode="External"/><Relationship Id="rId5887" Type="http://schemas.openxmlformats.org/officeDocument/2006/relationships/hyperlink" Target="https://www.linkedin.com/in/jamesbeckwith/" TargetMode="External"/><Relationship Id="rId6938" Type="http://schemas.openxmlformats.org/officeDocument/2006/relationships/hyperlink" Target="https://www.linkedin.com/company/impulsonics?originalSubdomain=uk" TargetMode="External"/><Relationship Id="rId11274" Type="http://schemas.openxmlformats.org/officeDocument/2006/relationships/hyperlink" Target="http://avalonfinance.xyz/" TargetMode="External"/><Relationship Id="rId703" Type="http://schemas.openxmlformats.org/officeDocument/2006/relationships/hyperlink" Target="https://www.linkedin.com/company/tedu-inc" TargetMode="External"/><Relationship Id="rId1333" Type="http://schemas.openxmlformats.org/officeDocument/2006/relationships/hyperlink" Target="https://jp.linkedin.com/company/pittan" TargetMode="External"/><Relationship Id="rId4489" Type="http://schemas.openxmlformats.org/officeDocument/2006/relationships/hyperlink" Target="https://www.linkedin.com/in/john-oehler-b22b68167/" TargetMode="External"/><Relationship Id="rId5954" Type="http://schemas.openxmlformats.org/officeDocument/2006/relationships/hyperlink" Target="https://www.linkedin.com/in/william-huang-ba608b41/" TargetMode="External"/><Relationship Id="rId8360" Type="http://schemas.openxmlformats.org/officeDocument/2006/relationships/hyperlink" Target="http://nitrility.com/" TargetMode="External"/><Relationship Id="rId9411" Type="http://schemas.openxmlformats.org/officeDocument/2006/relationships/hyperlink" Target="https://www.linkedin.com/company/cykelai" TargetMode="External"/><Relationship Id="rId10290" Type="http://schemas.openxmlformats.org/officeDocument/2006/relationships/hyperlink" Target="https://www.linkedin.com/in/esa-kallio-b9829b20/?originalSubdomain=fi" TargetMode="External"/><Relationship Id="rId11341" Type="http://schemas.openxmlformats.org/officeDocument/2006/relationships/hyperlink" Target="http://daimo.com/" TargetMode="External"/><Relationship Id="rId1400" Type="http://schemas.openxmlformats.org/officeDocument/2006/relationships/hyperlink" Target="http://wpcarey.asu.edu/" TargetMode="External"/><Relationship Id="rId4556" Type="http://schemas.openxmlformats.org/officeDocument/2006/relationships/hyperlink" Target="https://www.linkedin.com/company/universityofkentucky" TargetMode="External"/><Relationship Id="rId4970" Type="http://schemas.openxmlformats.org/officeDocument/2006/relationships/hyperlink" Target="https://www.linkedin.com/in/marcusashby/" TargetMode="External"/><Relationship Id="rId5607" Type="http://schemas.openxmlformats.org/officeDocument/2006/relationships/hyperlink" Target="http://www.linkedin.com/company/matador-resources-company" TargetMode="External"/><Relationship Id="rId8013" Type="http://schemas.openxmlformats.org/officeDocument/2006/relationships/hyperlink" Target="https://www.linkedin.com/in/jaroslawkrolewski/?originalSubdomain=pl" TargetMode="External"/><Relationship Id="rId3158" Type="http://schemas.openxmlformats.org/officeDocument/2006/relationships/hyperlink" Target="https://www.linkedin.com/in/christina-smolke-87a8b3b6/" TargetMode="External"/><Relationship Id="rId3572" Type="http://schemas.openxmlformats.org/officeDocument/2006/relationships/hyperlink" Target="http://rx-diet.com/" TargetMode="External"/><Relationship Id="rId4209" Type="http://schemas.openxmlformats.org/officeDocument/2006/relationships/hyperlink" Target="https://www.linkedin.com/in/konstantinosxifaras/" TargetMode="External"/><Relationship Id="rId4623" Type="http://schemas.openxmlformats.org/officeDocument/2006/relationships/hyperlink" Target="http://roundtable.io/" TargetMode="External"/><Relationship Id="rId7779" Type="http://schemas.openxmlformats.org/officeDocument/2006/relationships/hyperlink" Target="http://steampunk.com/" TargetMode="External"/><Relationship Id="rId10010" Type="http://schemas.openxmlformats.org/officeDocument/2006/relationships/hyperlink" Target="https://pitchbook.com/profiles/company/608160-88" TargetMode="External"/><Relationship Id="rId493" Type="http://schemas.openxmlformats.org/officeDocument/2006/relationships/hyperlink" Target="https://www.linkedin.com/in/adaguan/" TargetMode="External"/><Relationship Id="rId2174" Type="http://schemas.openxmlformats.org/officeDocument/2006/relationships/hyperlink" Target="http://biocitypharma.com/" TargetMode="External"/><Relationship Id="rId3225" Type="http://schemas.openxmlformats.org/officeDocument/2006/relationships/hyperlink" Target="https://www.linkedin.com/in/marcuswhately/" TargetMode="External"/><Relationship Id="rId6795" Type="http://schemas.openxmlformats.org/officeDocument/2006/relationships/hyperlink" Target="http://dphispace.com/" TargetMode="External"/><Relationship Id="rId146" Type="http://schemas.openxmlformats.org/officeDocument/2006/relationships/hyperlink" Target="https://www.linkedin.com/company/axle-energy/" TargetMode="External"/><Relationship Id="rId560" Type="http://schemas.openxmlformats.org/officeDocument/2006/relationships/hyperlink" Target="http://katetherapeutics.com/" TargetMode="External"/><Relationship Id="rId1190" Type="http://schemas.openxmlformats.org/officeDocument/2006/relationships/hyperlink" Target="https://pitchbook.com/profiles/company/493194-61" TargetMode="External"/><Relationship Id="rId2241" Type="http://schemas.openxmlformats.org/officeDocument/2006/relationships/hyperlink" Target="https://www.linkedin.com/in/amy-o-leary-38688517/" TargetMode="External"/><Relationship Id="rId5397" Type="http://schemas.openxmlformats.org/officeDocument/2006/relationships/hyperlink" Target="https://www.linkedin.com/in/eren-aksu/" TargetMode="External"/><Relationship Id="rId6448" Type="http://schemas.openxmlformats.org/officeDocument/2006/relationships/hyperlink" Target="https://www.linkedin.com/in/albert-buu/" TargetMode="External"/><Relationship Id="rId7846" Type="http://schemas.openxmlformats.org/officeDocument/2006/relationships/hyperlink" Target="http://centexconstruction.com/" TargetMode="External"/><Relationship Id="rId10827" Type="http://schemas.openxmlformats.org/officeDocument/2006/relationships/hyperlink" Target="https://www.crunchbase.com/person/max-klein" TargetMode="External"/><Relationship Id="rId213" Type="http://schemas.openxmlformats.org/officeDocument/2006/relationships/hyperlink" Target="https://www.linkedin.com/in/paul-frambot/?locale=en_US" TargetMode="External"/><Relationship Id="rId6862" Type="http://schemas.openxmlformats.org/officeDocument/2006/relationships/hyperlink" Target="https://pitchbook.com/profiles/company/592550-56" TargetMode="External"/><Relationship Id="rId7913" Type="http://schemas.openxmlformats.org/officeDocument/2006/relationships/hyperlink" Target="https://www.linkedin.com/company/kanvas-biosciences/about/" TargetMode="External"/><Relationship Id="rId4066" Type="http://schemas.openxmlformats.org/officeDocument/2006/relationships/hyperlink" Target="https://www.linkedin.com/in/osman-ratib-7433659a/" TargetMode="External"/><Relationship Id="rId5464" Type="http://schemas.openxmlformats.org/officeDocument/2006/relationships/hyperlink" Target="https://www.linkedin.com/in/kaiminhu/" TargetMode="External"/><Relationship Id="rId6515" Type="http://schemas.openxmlformats.org/officeDocument/2006/relationships/hyperlink" Target="https://www.elevatefoods.org/" TargetMode="External"/><Relationship Id="rId4480" Type="http://schemas.openxmlformats.org/officeDocument/2006/relationships/hyperlink" Target="https://www.linkedin.com/company/breakout-audio/" TargetMode="External"/><Relationship Id="rId5117" Type="http://schemas.openxmlformats.org/officeDocument/2006/relationships/hyperlink" Target="https://www.linkedin.com/company/national-arbitration-&amp;-mediation-nam-/" TargetMode="External"/><Relationship Id="rId5531" Type="http://schemas.openxmlformats.org/officeDocument/2006/relationships/hyperlink" Target="http://brightside.com/" TargetMode="External"/><Relationship Id="rId8687" Type="http://schemas.openxmlformats.org/officeDocument/2006/relationships/hyperlink" Target="https://www.linkedin.com/in/gordharling/" TargetMode="External"/><Relationship Id="rId9738" Type="http://schemas.openxmlformats.org/officeDocument/2006/relationships/hyperlink" Target="http://climatechzero.com.au/" TargetMode="External"/><Relationship Id="rId11668" Type="http://schemas.openxmlformats.org/officeDocument/2006/relationships/hyperlink" Target="https://www.linkedin.com/in/aronin-ponnappan-36972a31/" TargetMode="External"/><Relationship Id="rId1727" Type="http://schemas.openxmlformats.org/officeDocument/2006/relationships/hyperlink" Target="https://www.linkedin.com/company/accrediting-bureau-of-health-education-schools/" TargetMode="External"/><Relationship Id="rId3082" Type="http://schemas.openxmlformats.org/officeDocument/2006/relationships/hyperlink" Target="https://www.linkedin.com/company/levelten-energy/" TargetMode="External"/><Relationship Id="rId4133" Type="http://schemas.openxmlformats.org/officeDocument/2006/relationships/hyperlink" Target="https://www.linkedin.com/company/sonarmd/" TargetMode="External"/><Relationship Id="rId7289" Type="http://schemas.openxmlformats.org/officeDocument/2006/relationships/hyperlink" Target="https://www.gaebler.com/Funded-Company-AD719C99-2999-4B73-A7C4-E8D98B326C7A-Yuurea" TargetMode="External"/><Relationship Id="rId8754" Type="http://schemas.openxmlformats.org/officeDocument/2006/relationships/hyperlink" Target="https://www.linkedin.com/company/gminingventures" TargetMode="External"/><Relationship Id="rId9805" Type="http://schemas.openxmlformats.org/officeDocument/2006/relationships/hyperlink" Target="https://www.linkedin.com/company/panacea-ml" TargetMode="External"/><Relationship Id="rId19" Type="http://schemas.openxmlformats.org/officeDocument/2006/relationships/hyperlink" Target="http://lucidmotors.com/" TargetMode="External"/><Relationship Id="rId3899" Type="http://schemas.openxmlformats.org/officeDocument/2006/relationships/hyperlink" Target="https://www.linkedin.com/company/akdital/" TargetMode="External"/><Relationship Id="rId4200" Type="http://schemas.openxmlformats.org/officeDocument/2006/relationships/hyperlink" Target="https://www.linkedin.com/in/koju-ito-536742223/" TargetMode="External"/><Relationship Id="rId7356" Type="http://schemas.openxmlformats.org/officeDocument/2006/relationships/hyperlink" Target="https://www.linkedin.com/in/kaan-ertaylan-3aab48252/" TargetMode="External"/><Relationship Id="rId7770" Type="http://schemas.openxmlformats.org/officeDocument/2006/relationships/hyperlink" Target="http://vitra.ai/" TargetMode="External"/><Relationship Id="rId8407" Type="http://schemas.openxmlformats.org/officeDocument/2006/relationships/hyperlink" Target="https://www.linkedin.com/in/bill-shufelt-650059138/" TargetMode="External"/><Relationship Id="rId10337" Type="http://schemas.openxmlformats.org/officeDocument/2006/relationships/hyperlink" Target="http://saltworkstech.com/" TargetMode="External"/><Relationship Id="rId10684" Type="http://schemas.openxmlformats.org/officeDocument/2006/relationships/hyperlink" Target="https://www.linkedin.com/in/kalie-felts-409524298/" TargetMode="External"/><Relationship Id="rId11735" Type="http://schemas.openxmlformats.org/officeDocument/2006/relationships/hyperlink" Target="http://sierragoldtrees.com/" TargetMode="External"/><Relationship Id="rId6372" Type="http://schemas.openxmlformats.org/officeDocument/2006/relationships/hyperlink" Target="https://www.linkedin.com/in/lewis-bateman-89662339/" TargetMode="External"/><Relationship Id="rId7009" Type="http://schemas.openxmlformats.org/officeDocument/2006/relationships/hyperlink" Target="http://homesforamerica.org/" TargetMode="External"/><Relationship Id="rId7423" Type="http://schemas.openxmlformats.org/officeDocument/2006/relationships/hyperlink" Target="https://www.linkedin.com/in/waldenlam/" TargetMode="External"/><Relationship Id="rId8821" Type="http://schemas.openxmlformats.org/officeDocument/2006/relationships/hyperlink" Target="http://addaxoverland.com/" TargetMode="External"/><Relationship Id="rId10751" Type="http://schemas.openxmlformats.org/officeDocument/2006/relationships/hyperlink" Target="https://www.ppro.com/about-us/" TargetMode="External"/><Relationship Id="rId11802" Type="http://schemas.openxmlformats.org/officeDocument/2006/relationships/hyperlink" Target="http://thealliancetx.org/" TargetMode="External"/><Relationship Id="rId3966" Type="http://schemas.openxmlformats.org/officeDocument/2006/relationships/hyperlink" Target="https://www.linkedin.com/in/dcsmith/" TargetMode="External"/><Relationship Id="rId6025" Type="http://schemas.openxmlformats.org/officeDocument/2006/relationships/hyperlink" Target="https://www.linkedin.com/company/cargofive" TargetMode="External"/><Relationship Id="rId10404" Type="http://schemas.openxmlformats.org/officeDocument/2006/relationships/hyperlink" Target="https://www.linkedin.com/company/caplena/" TargetMode="External"/><Relationship Id="rId3" Type="http://schemas.openxmlformats.org/officeDocument/2006/relationships/hyperlink" Target="https://www.linkedin.com/in/ross-jonathan/" TargetMode="External"/><Relationship Id="rId887" Type="http://schemas.openxmlformats.org/officeDocument/2006/relationships/hyperlink" Target="https://www.nammirx.com/our-team" TargetMode="External"/><Relationship Id="rId2568" Type="http://schemas.openxmlformats.org/officeDocument/2006/relationships/hyperlink" Target="http://okredo.com/" TargetMode="External"/><Relationship Id="rId2982" Type="http://schemas.openxmlformats.org/officeDocument/2006/relationships/hyperlink" Target="http://clio.com/" TargetMode="External"/><Relationship Id="rId3619" Type="http://schemas.openxmlformats.org/officeDocument/2006/relationships/hyperlink" Target="http://ourritual.com/" TargetMode="External"/><Relationship Id="rId5041" Type="http://schemas.openxmlformats.org/officeDocument/2006/relationships/hyperlink" Target="http://agoragamingpartners.com/" TargetMode="External"/><Relationship Id="rId8197" Type="http://schemas.openxmlformats.org/officeDocument/2006/relationships/hyperlink" Target="https://www.linkedin.com/company/maalexi" TargetMode="External"/><Relationship Id="rId9595" Type="http://schemas.openxmlformats.org/officeDocument/2006/relationships/hyperlink" Target="https://www.linkedin.com/in/adam-kiley-a7bb0527/" TargetMode="External"/><Relationship Id="rId954" Type="http://schemas.openxmlformats.org/officeDocument/2006/relationships/hyperlink" Target="https://www.linkedin.com/in/luke-sarsfield/" TargetMode="External"/><Relationship Id="rId1584" Type="http://schemas.openxmlformats.org/officeDocument/2006/relationships/hyperlink" Target="http://tryblend.net/" TargetMode="External"/><Relationship Id="rId2635" Type="http://schemas.openxmlformats.org/officeDocument/2006/relationships/hyperlink" Target="http://src.sk.ca/" TargetMode="External"/><Relationship Id="rId9248" Type="http://schemas.openxmlformats.org/officeDocument/2006/relationships/hyperlink" Target="https://www.linkedin.com/company/communiti-labs/" TargetMode="External"/><Relationship Id="rId9662" Type="http://schemas.openxmlformats.org/officeDocument/2006/relationships/hyperlink" Target="https://www.linkedin.com/company/cartaxbiz/" TargetMode="External"/><Relationship Id="rId11178" Type="http://schemas.openxmlformats.org/officeDocument/2006/relationships/hyperlink" Target="https://www.linkedin.com/in/marco-tonetti-5159602b/" TargetMode="External"/><Relationship Id="rId11592" Type="http://schemas.openxmlformats.org/officeDocument/2006/relationships/hyperlink" Target="http://maineequaljustice.org/" TargetMode="External"/><Relationship Id="rId607" Type="http://schemas.openxmlformats.org/officeDocument/2006/relationships/hyperlink" Target="https://www.linkedin.com/in/rajivkhemani/" TargetMode="External"/><Relationship Id="rId1237" Type="http://schemas.openxmlformats.org/officeDocument/2006/relationships/hyperlink" Target="http://bbtruck.cc/" TargetMode="External"/><Relationship Id="rId1651" Type="http://schemas.openxmlformats.org/officeDocument/2006/relationships/hyperlink" Target="https://www.linkedin.com/company/crediko" TargetMode="External"/><Relationship Id="rId2702" Type="http://schemas.openxmlformats.org/officeDocument/2006/relationships/hyperlink" Target="https://ecdautodesign.com/team/" TargetMode="External"/><Relationship Id="rId5858" Type="http://schemas.openxmlformats.org/officeDocument/2006/relationships/hyperlink" Target="https://www.linkedin.com/in/ivan-zinkov/" TargetMode="External"/><Relationship Id="rId6909" Type="http://schemas.openxmlformats.org/officeDocument/2006/relationships/hyperlink" Target="http://lightyearssolar.co.nz/" TargetMode="External"/><Relationship Id="rId8264" Type="http://schemas.openxmlformats.org/officeDocument/2006/relationships/hyperlink" Target="http://ltresources.com.au/" TargetMode="External"/><Relationship Id="rId9315" Type="http://schemas.openxmlformats.org/officeDocument/2006/relationships/hyperlink" Target="http://jlt-con.com/" TargetMode="External"/><Relationship Id="rId10194" Type="http://schemas.openxmlformats.org/officeDocument/2006/relationships/hyperlink" Target="https://www.linkedin.com/in/jennifer-rumsey/" TargetMode="External"/><Relationship Id="rId11245" Type="http://schemas.openxmlformats.org/officeDocument/2006/relationships/hyperlink" Target="http://vegait.rs/" TargetMode="External"/><Relationship Id="rId1304" Type="http://schemas.openxmlformats.org/officeDocument/2006/relationships/hyperlink" Target="https://www.linkedin.com/in/reto-bolliger/" TargetMode="External"/><Relationship Id="rId4874" Type="http://schemas.openxmlformats.org/officeDocument/2006/relationships/hyperlink" Target="https://www.linkedin.com/company/aware-recovery-care" TargetMode="External"/><Relationship Id="rId7280" Type="http://schemas.openxmlformats.org/officeDocument/2006/relationships/hyperlink" Target="https://www.linkedin.com/in/dianneflory/" TargetMode="External"/><Relationship Id="rId8331" Type="http://schemas.openxmlformats.org/officeDocument/2006/relationships/hyperlink" Target="http://zwitterco.com/" TargetMode="External"/><Relationship Id="rId10261" Type="http://schemas.openxmlformats.org/officeDocument/2006/relationships/hyperlink" Target="https://www.linkedin.com/company/standard-bots" TargetMode="External"/><Relationship Id="rId3476" Type="http://schemas.openxmlformats.org/officeDocument/2006/relationships/hyperlink" Target="https://www.linkedin.com/company/generac-power-systems" TargetMode="External"/><Relationship Id="rId4527" Type="http://schemas.openxmlformats.org/officeDocument/2006/relationships/hyperlink" Target="https://www.linkedin.com/in/fares-belghith-a1a98232/" TargetMode="External"/><Relationship Id="rId5925" Type="http://schemas.openxmlformats.org/officeDocument/2006/relationships/hyperlink" Target="https://www.linkedin.com/in/teryn-thomas-a00b51145/" TargetMode="External"/><Relationship Id="rId11312" Type="http://schemas.openxmlformats.org/officeDocument/2006/relationships/hyperlink" Target="https://www.linkedin.com/company/retterio" TargetMode="External"/><Relationship Id="rId10" Type="http://schemas.openxmlformats.org/officeDocument/2006/relationships/hyperlink" Target="http://devrev.ai/" TargetMode="External"/><Relationship Id="rId397" Type="http://schemas.openxmlformats.org/officeDocument/2006/relationships/hyperlink" Target="https://www.linkedin.com/in/brent-guerisoli-52aa3a6/" TargetMode="External"/><Relationship Id="rId2078" Type="http://schemas.openxmlformats.org/officeDocument/2006/relationships/hyperlink" Target="http://panthernational.com/" TargetMode="External"/><Relationship Id="rId2492" Type="http://schemas.openxmlformats.org/officeDocument/2006/relationships/hyperlink" Target="https://www.linkedin.com/in/michaelachiu/" TargetMode="External"/><Relationship Id="rId3129" Type="http://schemas.openxmlformats.org/officeDocument/2006/relationships/hyperlink" Target="https://www.linkedin.com/in/perevalles/" TargetMode="External"/><Relationship Id="rId3890" Type="http://schemas.openxmlformats.org/officeDocument/2006/relationships/hyperlink" Target="https://www.linkedin.com/company/duskgg" TargetMode="External"/><Relationship Id="rId4941" Type="http://schemas.openxmlformats.org/officeDocument/2006/relationships/hyperlink" Target="http://tcnatile.com/" TargetMode="External"/><Relationship Id="rId7000" Type="http://schemas.openxmlformats.org/officeDocument/2006/relationships/hyperlink" Target="http://justicialab.org/" TargetMode="External"/><Relationship Id="rId464" Type="http://schemas.openxmlformats.org/officeDocument/2006/relationships/hyperlink" Target="http://secai-marche.co.jp/" TargetMode="External"/><Relationship Id="rId1094" Type="http://schemas.openxmlformats.org/officeDocument/2006/relationships/hyperlink" Target="https://blankr.fun/company" TargetMode="External"/><Relationship Id="rId2145" Type="http://schemas.openxmlformats.org/officeDocument/2006/relationships/hyperlink" Target="http://ioxtechglobal.com/" TargetMode="External"/><Relationship Id="rId3543" Type="http://schemas.openxmlformats.org/officeDocument/2006/relationships/hyperlink" Target="http://samantree.com/" TargetMode="External"/><Relationship Id="rId6699" Type="http://schemas.openxmlformats.org/officeDocument/2006/relationships/hyperlink" Target="https://www.linkedin.com/in/richhume/" TargetMode="External"/><Relationship Id="rId9172" Type="http://schemas.openxmlformats.org/officeDocument/2006/relationships/hyperlink" Target="https://www.linkedin.com/company/aprex-solutions" TargetMode="External"/><Relationship Id="rId117" Type="http://schemas.openxmlformats.org/officeDocument/2006/relationships/hyperlink" Target="https://www.linkedin.com/in/keith-melnick-6558a2/" TargetMode="External"/><Relationship Id="rId3610" Type="http://schemas.openxmlformats.org/officeDocument/2006/relationships/hyperlink" Target="http://silopharma.com/" TargetMode="External"/><Relationship Id="rId6766" Type="http://schemas.openxmlformats.org/officeDocument/2006/relationships/hyperlink" Target="http://titles.xyz/" TargetMode="External"/><Relationship Id="rId7817" Type="http://schemas.openxmlformats.org/officeDocument/2006/relationships/hyperlink" Target="https://www.linkedin.com/company/mercurio-a" TargetMode="External"/><Relationship Id="rId531" Type="http://schemas.openxmlformats.org/officeDocument/2006/relationships/hyperlink" Target="https://www.linkedin.com/company/remilabs/" TargetMode="External"/><Relationship Id="rId1161" Type="http://schemas.openxmlformats.org/officeDocument/2006/relationships/hyperlink" Target="https://www.linkedin.com/company/paronym/" TargetMode="External"/><Relationship Id="rId2212" Type="http://schemas.openxmlformats.org/officeDocument/2006/relationships/hyperlink" Target="https://pitchbook.com/profiles/company/616543-39" TargetMode="External"/><Relationship Id="rId5368" Type="http://schemas.openxmlformats.org/officeDocument/2006/relationships/hyperlink" Target="https://www.linkedin.com/company/cultivartepe" TargetMode="External"/><Relationship Id="rId5782" Type="http://schemas.openxmlformats.org/officeDocument/2006/relationships/hyperlink" Target="https://www.linkedin.com/in/richard-young-007a945a/?original_referer=https%3A%2F%2Fwww%2Egoogle%2Ecom%2F&amp;originalSubdomain=ca" TargetMode="External"/><Relationship Id="rId6419" Type="http://schemas.openxmlformats.org/officeDocument/2006/relationships/hyperlink" Target="https://www.linkedin.com/in/sankalp-arora-3515a511/" TargetMode="External"/><Relationship Id="rId6833" Type="http://schemas.openxmlformats.org/officeDocument/2006/relationships/hyperlink" Target="https://suite.endole.co.uk/insight/company/15565350-zkpassport-ltd" TargetMode="External"/><Relationship Id="rId9989" Type="http://schemas.openxmlformats.org/officeDocument/2006/relationships/hyperlink" Target="http://zoefoundry.com/" TargetMode="External"/><Relationship Id="rId1978" Type="http://schemas.openxmlformats.org/officeDocument/2006/relationships/hyperlink" Target="http://wearegroov.io/" TargetMode="External"/><Relationship Id="rId4384" Type="http://schemas.openxmlformats.org/officeDocument/2006/relationships/hyperlink" Target="https://www.linkedin.com/company/rochester-institute-of-technology" TargetMode="External"/><Relationship Id="rId5435" Type="http://schemas.openxmlformats.org/officeDocument/2006/relationships/hyperlink" Target="https://www.linkedin.com/company/smart-advice-fintech" TargetMode="External"/><Relationship Id="rId4037" Type="http://schemas.openxmlformats.org/officeDocument/2006/relationships/hyperlink" Target="https://www.linkedin.com/company/workstaffapp" TargetMode="External"/><Relationship Id="rId4451" Type="http://schemas.openxmlformats.org/officeDocument/2006/relationships/hyperlink" Target="http://colostate.edu/" TargetMode="External"/><Relationship Id="rId5502" Type="http://schemas.openxmlformats.org/officeDocument/2006/relationships/hyperlink" Target="https://www.linkedin.com/in/stephannie-bailey-24a9a94/" TargetMode="External"/><Relationship Id="rId6900" Type="http://schemas.openxmlformats.org/officeDocument/2006/relationships/hyperlink" Target="http://lacasanwk.org/" TargetMode="External"/><Relationship Id="rId8658" Type="http://schemas.openxmlformats.org/officeDocument/2006/relationships/hyperlink" Target="https://www.linkedin.com/in/jacob-phillips-32a437108/" TargetMode="External"/><Relationship Id="rId9709" Type="http://schemas.openxmlformats.org/officeDocument/2006/relationships/hyperlink" Target="https://www.linkedin.com/in/vincentrocha/" TargetMode="External"/><Relationship Id="rId3053" Type="http://schemas.openxmlformats.org/officeDocument/2006/relationships/hyperlink" Target="https://www.linkedin.com/in/josephkitonga/" TargetMode="External"/><Relationship Id="rId4104" Type="http://schemas.openxmlformats.org/officeDocument/2006/relationships/hyperlink" Target="http://anebulo.com/" TargetMode="External"/><Relationship Id="rId10588" Type="http://schemas.openxmlformats.org/officeDocument/2006/relationships/hyperlink" Target="https://www.linkedin.com/in/marius-valentin-muresan-phd-b32b7564/" TargetMode="External"/><Relationship Id="rId11639" Type="http://schemas.openxmlformats.org/officeDocument/2006/relationships/hyperlink" Target="https://www.linkedin.com/in/george-petrov-bg/?original_referer=https%3A%2F%2Fwww%2Egoogle%2Ecom%2F&amp;originalSubdomain=bg" TargetMode="External"/><Relationship Id="rId3120" Type="http://schemas.openxmlformats.org/officeDocument/2006/relationships/hyperlink" Target="https://www.linkedin.com/in/julia-stiglitz-0255526/" TargetMode="External"/><Relationship Id="rId6276" Type="http://schemas.openxmlformats.org/officeDocument/2006/relationships/hyperlink" Target="https://www.linkedin.com/in/satvinder-and-parm-bains-2a025423/" TargetMode="External"/><Relationship Id="rId7674" Type="http://schemas.openxmlformats.org/officeDocument/2006/relationships/hyperlink" Target="https://www.somleng.org/" TargetMode="External"/><Relationship Id="rId8725" Type="http://schemas.openxmlformats.org/officeDocument/2006/relationships/hyperlink" Target="https://www.linkedin.com/company/zeroavia" TargetMode="External"/><Relationship Id="rId10655" Type="http://schemas.openxmlformats.org/officeDocument/2006/relationships/hyperlink" Target="http://ollihomehealth.ai/" TargetMode="External"/><Relationship Id="rId11706" Type="http://schemas.openxmlformats.org/officeDocument/2006/relationships/hyperlink" Target="https://www.linkedin.com/company/harbour-fi/" TargetMode="External"/><Relationship Id="rId6690" Type="http://schemas.openxmlformats.org/officeDocument/2006/relationships/hyperlink" Target="http://robotnose.net/" TargetMode="External"/><Relationship Id="rId7327" Type="http://schemas.openxmlformats.org/officeDocument/2006/relationships/hyperlink" Target="https://www.linkedin.com/in/tobywootton/" TargetMode="External"/><Relationship Id="rId7741" Type="http://schemas.openxmlformats.org/officeDocument/2006/relationships/hyperlink" Target="http://cv3financial.com/" TargetMode="External"/><Relationship Id="rId10308" Type="http://schemas.openxmlformats.org/officeDocument/2006/relationships/hyperlink" Target="http://upperhand.com/" TargetMode="External"/><Relationship Id="rId10722" Type="http://schemas.openxmlformats.org/officeDocument/2006/relationships/hyperlink" Target="https://www.linkedin.com/company/investcorp" TargetMode="External"/><Relationship Id="rId2886" Type="http://schemas.openxmlformats.org/officeDocument/2006/relationships/hyperlink" Target="https://www.linkedin.com/company/bimmatch/" TargetMode="External"/><Relationship Id="rId3937" Type="http://schemas.openxmlformats.org/officeDocument/2006/relationships/hyperlink" Target="http://cellcentric.com/" TargetMode="External"/><Relationship Id="rId5292" Type="http://schemas.openxmlformats.org/officeDocument/2006/relationships/hyperlink" Target="https://www.linkedin.com/company/emendo-capital/" TargetMode="External"/><Relationship Id="rId6343" Type="http://schemas.openxmlformats.org/officeDocument/2006/relationships/hyperlink" Target="http://patentrenewal.com/" TargetMode="External"/><Relationship Id="rId9499" Type="http://schemas.openxmlformats.org/officeDocument/2006/relationships/hyperlink" Target="http://blueroomcare.com/" TargetMode="External"/><Relationship Id="rId858" Type="http://schemas.openxmlformats.org/officeDocument/2006/relationships/hyperlink" Target="https://www.linkedin.com/company/miamin-systems-inc/" TargetMode="External"/><Relationship Id="rId1488" Type="http://schemas.openxmlformats.org/officeDocument/2006/relationships/hyperlink" Target="https://www.linkedin.com/in/dan-williams-b6307017/" TargetMode="External"/><Relationship Id="rId2539" Type="http://schemas.openxmlformats.org/officeDocument/2006/relationships/hyperlink" Target="https://www.linkedin.com/in/matthewrhorton/" TargetMode="External"/><Relationship Id="rId2953" Type="http://schemas.openxmlformats.org/officeDocument/2006/relationships/hyperlink" Target="https://www.winterhawkcet.com/about-winterhawk/team/" TargetMode="External"/><Relationship Id="rId6410" Type="http://schemas.openxmlformats.org/officeDocument/2006/relationships/hyperlink" Target="https://www.linkedin.com/company/playmint/about/" TargetMode="External"/><Relationship Id="rId9566" Type="http://schemas.openxmlformats.org/officeDocument/2006/relationships/hyperlink" Target="http://jacksonheartfoundation.com/" TargetMode="External"/><Relationship Id="rId9980" Type="http://schemas.openxmlformats.org/officeDocument/2006/relationships/hyperlink" Target="http://advancedclutch.com/" TargetMode="External"/><Relationship Id="rId11496" Type="http://schemas.openxmlformats.org/officeDocument/2006/relationships/hyperlink" Target="https://www.linkedin.com/in/david-gaffney-1a412043/" TargetMode="External"/><Relationship Id="rId925" Type="http://schemas.openxmlformats.org/officeDocument/2006/relationships/hyperlink" Target="http://rmcf.com/" TargetMode="External"/><Relationship Id="rId1555" Type="http://schemas.openxmlformats.org/officeDocument/2006/relationships/hyperlink" Target="http://bluegrass.kctcs.edu/" TargetMode="External"/><Relationship Id="rId2606" Type="http://schemas.openxmlformats.org/officeDocument/2006/relationships/hyperlink" Target="https://www.linkedin.com/company/parkland-fuel-corporation" TargetMode="External"/><Relationship Id="rId5012" Type="http://schemas.openxmlformats.org/officeDocument/2006/relationships/hyperlink" Target="https://www.linkedin.com/company/trustsuperset/" TargetMode="External"/><Relationship Id="rId8168" Type="http://schemas.openxmlformats.org/officeDocument/2006/relationships/hyperlink" Target="https://www.linkedin.com/in/jason-huang-6425b7/" TargetMode="External"/><Relationship Id="rId8582" Type="http://schemas.openxmlformats.org/officeDocument/2006/relationships/hyperlink" Target="https://www.linkedin.com/in/thibaudm/?locale=fr_FR" TargetMode="External"/><Relationship Id="rId9219" Type="http://schemas.openxmlformats.org/officeDocument/2006/relationships/hyperlink" Target="http://autifynetwork.com/" TargetMode="External"/><Relationship Id="rId9633" Type="http://schemas.openxmlformats.org/officeDocument/2006/relationships/hyperlink" Target="http://cmdzero.io/" TargetMode="External"/><Relationship Id="rId10098" Type="http://schemas.openxmlformats.org/officeDocument/2006/relationships/hyperlink" Target="https://www.linkedin.com/company/sola-security/" TargetMode="External"/><Relationship Id="rId11149" Type="http://schemas.openxmlformats.org/officeDocument/2006/relationships/hyperlink" Target="https://www.linkedin.com/company/nubia-brand-international-corp" TargetMode="External"/><Relationship Id="rId1208" Type="http://schemas.openxmlformats.org/officeDocument/2006/relationships/hyperlink" Target="http://paytner.co.jp/" TargetMode="External"/><Relationship Id="rId7184" Type="http://schemas.openxmlformats.org/officeDocument/2006/relationships/hyperlink" Target="https://www.linkedin.com/in/ross-coull/" TargetMode="External"/><Relationship Id="rId8235" Type="http://schemas.openxmlformats.org/officeDocument/2006/relationships/hyperlink" Target="https://www.linkedin.com/company/aryadotag/" TargetMode="External"/><Relationship Id="rId11563" Type="http://schemas.openxmlformats.org/officeDocument/2006/relationships/hyperlink" Target="http://iconsolutions.com/" TargetMode="External"/><Relationship Id="rId1622" Type="http://schemas.openxmlformats.org/officeDocument/2006/relationships/hyperlink" Target="https://www.linkedin.com/in/cristian-barbulescu-a518b5/" TargetMode="External"/><Relationship Id="rId4778" Type="http://schemas.openxmlformats.org/officeDocument/2006/relationships/hyperlink" Target="http://geofy.co/" TargetMode="External"/><Relationship Id="rId5829" Type="http://schemas.openxmlformats.org/officeDocument/2006/relationships/hyperlink" Target="https://www.linkedin.com/in/suresh-kalpathi/?originalSubdomain=in" TargetMode="External"/><Relationship Id="rId7251" Type="http://schemas.openxmlformats.org/officeDocument/2006/relationships/hyperlink" Target="https://finance.yahoo.com/news/virtual-society-foundation-launches-create-170000635.html" TargetMode="External"/><Relationship Id="rId9700" Type="http://schemas.openxmlformats.org/officeDocument/2006/relationships/hyperlink" Target="https://www.matthew-25.org/who-we-are/meet-our-staff/" TargetMode="External"/><Relationship Id="rId10165" Type="http://schemas.openxmlformats.org/officeDocument/2006/relationships/hyperlink" Target="https://www.linkedin.com/company/elembio" TargetMode="External"/><Relationship Id="rId11216" Type="http://schemas.openxmlformats.org/officeDocument/2006/relationships/hyperlink" Target="https://www.linkedin.com/company/statadx" TargetMode="External"/><Relationship Id="rId11630" Type="http://schemas.openxmlformats.org/officeDocument/2006/relationships/hyperlink" Target="http://puppygraph.com/" TargetMode="External"/><Relationship Id="rId3794" Type="http://schemas.openxmlformats.org/officeDocument/2006/relationships/hyperlink" Target="https://www.linkedin.com/company/zartico/" TargetMode="External"/><Relationship Id="rId4845" Type="http://schemas.openxmlformats.org/officeDocument/2006/relationships/hyperlink" Target="https://www.linkedin.com/company/dowsure/" TargetMode="External"/><Relationship Id="rId8302" Type="http://schemas.openxmlformats.org/officeDocument/2006/relationships/hyperlink" Target="https://www.linkedin.com/in/kevin-mayberry-0977098/?original_referer=https%3A%2F%2Fwww%2Egoogle%2Ecom%2F&amp;originalSubdomain=il" TargetMode="External"/><Relationship Id="rId10232" Type="http://schemas.openxmlformats.org/officeDocument/2006/relationships/hyperlink" Target="http://volumez.com/" TargetMode="External"/><Relationship Id="rId2396" Type="http://schemas.openxmlformats.org/officeDocument/2006/relationships/hyperlink" Target="https://www.linkedin.com/in/tarunsmehta/" TargetMode="External"/><Relationship Id="rId3447" Type="http://schemas.openxmlformats.org/officeDocument/2006/relationships/hyperlink" Target="https://www.linkedin.com/in/nnamdi-emelifeonwu-2452b1a4/" TargetMode="External"/><Relationship Id="rId3861" Type="http://schemas.openxmlformats.org/officeDocument/2006/relationships/hyperlink" Target="https://www.sicilybycar.it/en/who-we-are" TargetMode="External"/><Relationship Id="rId4912" Type="http://schemas.openxmlformats.org/officeDocument/2006/relationships/hyperlink" Target="https://www.linkedin.com/company/livingfuture" TargetMode="External"/><Relationship Id="rId368" Type="http://schemas.openxmlformats.org/officeDocument/2006/relationships/hyperlink" Target="http://terrascend.com/" TargetMode="External"/><Relationship Id="rId782" Type="http://schemas.openxmlformats.org/officeDocument/2006/relationships/hyperlink" Target="https://www.linkedin.com/company/releasetx/" TargetMode="External"/><Relationship Id="rId2049" Type="http://schemas.openxmlformats.org/officeDocument/2006/relationships/hyperlink" Target="https://www.linkedin.com/company/california-university-of-science-and-medicine" TargetMode="External"/><Relationship Id="rId2463" Type="http://schemas.openxmlformats.org/officeDocument/2006/relationships/hyperlink" Target="http://arborxr.com/" TargetMode="External"/><Relationship Id="rId3514" Type="http://schemas.openxmlformats.org/officeDocument/2006/relationships/hyperlink" Target="http://mobixlabs.com/" TargetMode="External"/><Relationship Id="rId9076" Type="http://schemas.openxmlformats.org/officeDocument/2006/relationships/hyperlink" Target="http://dc.gov/" TargetMode="External"/><Relationship Id="rId9490" Type="http://schemas.openxmlformats.org/officeDocument/2006/relationships/hyperlink" Target="http://softnetsc.com/" TargetMode="External"/><Relationship Id="rId435" Type="http://schemas.openxmlformats.org/officeDocument/2006/relationships/hyperlink" Target="https://www.linkedin.com/in/suhasbaxi/" TargetMode="External"/><Relationship Id="rId1065" Type="http://schemas.openxmlformats.org/officeDocument/2006/relationships/hyperlink" Target="https://www.linkedin.com/company/pichi-finance" TargetMode="External"/><Relationship Id="rId2116" Type="http://schemas.openxmlformats.org/officeDocument/2006/relationships/hyperlink" Target="https://www.thecommunityhouse.org/who-we-are/our-staff/" TargetMode="External"/><Relationship Id="rId2530" Type="http://schemas.openxmlformats.org/officeDocument/2006/relationships/hyperlink" Target="https://www.linkedin.com/in/sam-stenner-10093247/" TargetMode="External"/><Relationship Id="rId5686" Type="http://schemas.openxmlformats.org/officeDocument/2006/relationships/hyperlink" Target="http://0g.ai/" TargetMode="External"/><Relationship Id="rId6737" Type="http://schemas.openxmlformats.org/officeDocument/2006/relationships/hyperlink" Target="https://www.travelandleisure.com/delilah-miami-opens-in-brickell-8418045" TargetMode="External"/><Relationship Id="rId8092" Type="http://schemas.openxmlformats.org/officeDocument/2006/relationships/hyperlink" Target="https://www.linkedin.com/in/matt-schatzman-8239653a/" TargetMode="External"/><Relationship Id="rId9143" Type="http://schemas.openxmlformats.org/officeDocument/2006/relationships/hyperlink" Target="http://whiteleafprovisions.com/" TargetMode="External"/><Relationship Id="rId11073" Type="http://schemas.openxmlformats.org/officeDocument/2006/relationships/hyperlink" Target="https://www.linkedin.com/company/shardeum" TargetMode="External"/><Relationship Id="rId502" Type="http://schemas.openxmlformats.org/officeDocument/2006/relationships/hyperlink" Target="http://thintronics.com/" TargetMode="External"/><Relationship Id="rId1132" Type="http://schemas.openxmlformats.org/officeDocument/2006/relationships/hyperlink" Target="https://www.dtonic.io/news/the-silver-tower-order-of-industrial-service-merit-goes-to-dtonics-ceo-yongjoo-jun-" TargetMode="External"/><Relationship Id="rId4288" Type="http://schemas.openxmlformats.org/officeDocument/2006/relationships/hyperlink" Target="http://carrymoney.com/" TargetMode="External"/><Relationship Id="rId5339" Type="http://schemas.openxmlformats.org/officeDocument/2006/relationships/hyperlink" Target="https://www.linkedin.com/in/gavin-smith-a7a13a9/" TargetMode="External"/><Relationship Id="rId9210" Type="http://schemas.openxmlformats.org/officeDocument/2006/relationships/hyperlink" Target="http://myth-ai.com/" TargetMode="External"/><Relationship Id="rId4355" Type="http://schemas.openxmlformats.org/officeDocument/2006/relationships/hyperlink" Target="http://www.linkedin.com/company/whiskey-house-of-kentucky" TargetMode="External"/><Relationship Id="rId5753" Type="http://schemas.openxmlformats.org/officeDocument/2006/relationships/hyperlink" Target="https://www.linkedin.com/in/howard-schwimmer-b0100414/" TargetMode="External"/><Relationship Id="rId6804" Type="http://schemas.openxmlformats.org/officeDocument/2006/relationships/hyperlink" Target="http://marugotoinc.co.jp/" TargetMode="External"/><Relationship Id="rId11140" Type="http://schemas.openxmlformats.org/officeDocument/2006/relationships/hyperlink" Target="https://www.linkedin.com/company/gaxos-ai/" TargetMode="External"/><Relationship Id="rId1949" Type="http://schemas.openxmlformats.org/officeDocument/2006/relationships/hyperlink" Target="https://www.linkedin.com/company/totex" TargetMode="External"/><Relationship Id="rId4008" Type="http://schemas.openxmlformats.org/officeDocument/2006/relationships/hyperlink" Target="https://www.linkedin.com/company/lakefield-veterinary-group" TargetMode="External"/><Relationship Id="rId5406" Type="http://schemas.openxmlformats.org/officeDocument/2006/relationships/hyperlink" Target="http://touchstonelifecare.com/" TargetMode="External"/><Relationship Id="rId5820" Type="http://schemas.openxmlformats.org/officeDocument/2006/relationships/hyperlink" Target="https://www.linkedin.com/in/brian-allen-1bb4787/" TargetMode="External"/><Relationship Id="rId8976" Type="http://schemas.openxmlformats.org/officeDocument/2006/relationships/hyperlink" Target="http://amocare.com/" TargetMode="External"/><Relationship Id="rId292" Type="http://schemas.openxmlformats.org/officeDocument/2006/relationships/hyperlink" Target="http://getvisitapp.com/" TargetMode="External"/><Relationship Id="rId3371" Type="http://schemas.openxmlformats.org/officeDocument/2006/relationships/hyperlink" Target="https://www.linkedin.com/in/narosenberg/" TargetMode="External"/><Relationship Id="rId4422" Type="http://schemas.openxmlformats.org/officeDocument/2006/relationships/hyperlink" Target="http://asian-bridge.com/" TargetMode="External"/><Relationship Id="rId7578" Type="http://schemas.openxmlformats.org/officeDocument/2006/relationships/hyperlink" Target="http://armatapharma.com/" TargetMode="External"/><Relationship Id="rId7992" Type="http://schemas.openxmlformats.org/officeDocument/2006/relationships/hyperlink" Target="https://www.linkedin.com/in/geordie-rose-a53abb/" TargetMode="External"/><Relationship Id="rId8629" Type="http://schemas.openxmlformats.org/officeDocument/2006/relationships/hyperlink" Target="https://www.linkedin.com/in/amr-adawi-0b328165/" TargetMode="External"/><Relationship Id="rId10559" Type="http://schemas.openxmlformats.org/officeDocument/2006/relationships/hyperlink" Target="https://www.linkedin.com/company/relockid" TargetMode="External"/><Relationship Id="rId3024" Type="http://schemas.openxmlformats.org/officeDocument/2006/relationships/hyperlink" Target="http://vectara.com/" TargetMode="External"/><Relationship Id="rId6594" Type="http://schemas.openxmlformats.org/officeDocument/2006/relationships/hyperlink" Target="http://curevision.org/" TargetMode="External"/><Relationship Id="rId7645" Type="http://schemas.openxmlformats.org/officeDocument/2006/relationships/hyperlink" Target="http://educatly.com/" TargetMode="External"/><Relationship Id="rId10973" Type="http://schemas.openxmlformats.org/officeDocument/2006/relationships/hyperlink" Target="http://fluentmetal.com/" TargetMode="External"/><Relationship Id="rId2040" Type="http://schemas.openxmlformats.org/officeDocument/2006/relationships/hyperlink" Target="https://www.linkedin.com/company/cyrencare" TargetMode="External"/><Relationship Id="rId5196" Type="http://schemas.openxmlformats.org/officeDocument/2006/relationships/hyperlink" Target="http://pathoslogos.co.jp/" TargetMode="External"/><Relationship Id="rId6247" Type="http://schemas.openxmlformats.org/officeDocument/2006/relationships/hyperlink" Target="https://www.linkedin.com/company/prepa/" TargetMode="External"/><Relationship Id="rId6661" Type="http://schemas.openxmlformats.org/officeDocument/2006/relationships/hyperlink" Target="http://challenbio.com/" TargetMode="External"/><Relationship Id="rId7712" Type="http://schemas.openxmlformats.org/officeDocument/2006/relationships/hyperlink" Target="https://www.linkedin.com/in/christopher-martin-63288242/" TargetMode="External"/><Relationship Id="rId10626" Type="http://schemas.openxmlformats.org/officeDocument/2006/relationships/hyperlink" Target="http://spotlightmedical.com/" TargetMode="External"/><Relationship Id="rId5263" Type="http://schemas.openxmlformats.org/officeDocument/2006/relationships/hyperlink" Target="http://empyrealgalaxy.com/" TargetMode="External"/><Relationship Id="rId6314" Type="http://schemas.openxmlformats.org/officeDocument/2006/relationships/hyperlink" Target="https://www.linkedin.com/in/jbankard/" TargetMode="External"/><Relationship Id="rId1459" Type="http://schemas.openxmlformats.org/officeDocument/2006/relationships/hyperlink" Target="http://gct-china.com/" TargetMode="External"/><Relationship Id="rId2857" Type="http://schemas.openxmlformats.org/officeDocument/2006/relationships/hyperlink" Target="http://dachuantech.com/" TargetMode="External"/><Relationship Id="rId3908" Type="http://schemas.openxmlformats.org/officeDocument/2006/relationships/hyperlink" Target="https://www.linkedin.com/company/2wl/" TargetMode="External"/><Relationship Id="rId5330" Type="http://schemas.openxmlformats.org/officeDocument/2006/relationships/hyperlink" Target="https://www.linkedin.com/in/alberto-del-cid-4a226632/" TargetMode="External"/><Relationship Id="rId8486" Type="http://schemas.openxmlformats.org/officeDocument/2006/relationships/hyperlink" Target="https://www.linkedin.com/edu/case-western-reserve-university-19091" TargetMode="External"/><Relationship Id="rId9884" Type="http://schemas.openxmlformats.org/officeDocument/2006/relationships/hyperlink" Target="http://ricron.com/" TargetMode="External"/><Relationship Id="rId98" Type="http://schemas.openxmlformats.org/officeDocument/2006/relationships/hyperlink" Target="http://netflix.com/" TargetMode="External"/><Relationship Id="rId829" Type="http://schemas.openxmlformats.org/officeDocument/2006/relationships/hyperlink" Target="https://www.linkedin.com/company/plmrinsurance/" TargetMode="External"/><Relationship Id="rId1873" Type="http://schemas.openxmlformats.org/officeDocument/2006/relationships/hyperlink" Target="http://vitalcare.com/" TargetMode="External"/><Relationship Id="rId2924" Type="http://schemas.openxmlformats.org/officeDocument/2006/relationships/hyperlink" Target="http://sechey.com/" TargetMode="External"/><Relationship Id="rId7088" Type="http://schemas.openxmlformats.org/officeDocument/2006/relationships/hyperlink" Target="http://the-inn.org/" TargetMode="External"/><Relationship Id="rId8139" Type="http://schemas.openxmlformats.org/officeDocument/2006/relationships/hyperlink" Target="http://www.linkedin.com/company/trevena-inc" TargetMode="External"/><Relationship Id="rId9537" Type="http://schemas.openxmlformats.org/officeDocument/2006/relationships/hyperlink" Target="https://www.linkedin.com/company/sevierville-police-department-tn/" TargetMode="External"/><Relationship Id="rId9951" Type="http://schemas.openxmlformats.org/officeDocument/2006/relationships/hyperlink" Target="https://www.linkedin.com/in/donna-radcliffe-46136663/" TargetMode="External"/><Relationship Id="rId11467" Type="http://schemas.openxmlformats.org/officeDocument/2006/relationships/hyperlink" Target="https://www.linkedin.com/in/hilalatac/" TargetMode="External"/><Relationship Id="rId1526" Type="http://schemas.openxmlformats.org/officeDocument/2006/relationships/hyperlink" Target="https://www.linkedin.com/company/grande-portage-resources-ltd/about/" TargetMode="External"/><Relationship Id="rId1940" Type="http://schemas.openxmlformats.org/officeDocument/2006/relationships/hyperlink" Target="https://www.crunchbase.com/organization/wewa-0120" TargetMode="External"/><Relationship Id="rId8553" Type="http://schemas.openxmlformats.org/officeDocument/2006/relationships/hyperlink" Target="https://www.linkedin.com/company/tivita" TargetMode="External"/><Relationship Id="rId9604" Type="http://schemas.openxmlformats.org/officeDocument/2006/relationships/hyperlink" Target="http://resideo.com/" TargetMode="External"/><Relationship Id="rId10069" Type="http://schemas.openxmlformats.org/officeDocument/2006/relationships/hyperlink" Target="https://www.guidestar.org/profile/20-0802870" TargetMode="External"/><Relationship Id="rId10483" Type="http://schemas.openxmlformats.org/officeDocument/2006/relationships/hyperlink" Target="http://synaptrix-labs.com/" TargetMode="External"/><Relationship Id="rId11534" Type="http://schemas.openxmlformats.org/officeDocument/2006/relationships/hyperlink" Target="http://neighborserve.com/" TargetMode="External"/><Relationship Id="rId3698" Type="http://schemas.openxmlformats.org/officeDocument/2006/relationships/hyperlink" Target="http://www.linkedin.com/company/plug-power" TargetMode="External"/><Relationship Id="rId4749" Type="http://schemas.openxmlformats.org/officeDocument/2006/relationships/hyperlink" Target="https://www.linkedin.com/company/network-3" TargetMode="External"/><Relationship Id="rId7155" Type="http://schemas.openxmlformats.org/officeDocument/2006/relationships/hyperlink" Target="https://www.linkedin.com/company/affordable-housing-partnership-of-the-capital-region/" TargetMode="External"/><Relationship Id="rId8206" Type="http://schemas.openxmlformats.org/officeDocument/2006/relationships/hyperlink" Target="https://www.linkedin.com/company/shanghaivolantaerotechltd/" TargetMode="External"/><Relationship Id="rId8620" Type="http://schemas.openxmlformats.org/officeDocument/2006/relationships/hyperlink" Target="https://www.linkedin.com/in/grigorerosu/" TargetMode="External"/><Relationship Id="rId10136" Type="http://schemas.openxmlformats.org/officeDocument/2006/relationships/hyperlink" Target="https://www.linkedin.com/company/emergency-medical-services-authority-emsa-/" TargetMode="External"/><Relationship Id="rId10550" Type="http://schemas.openxmlformats.org/officeDocument/2006/relationships/hyperlink" Target="http://astho.org/" TargetMode="External"/><Relationship Id="rId3765" Type="http://schemas.openxmlformats.org/officeDocument/2006/relationships/hyperlink" Target="https://www.linkedin.com/company/darglobalofficial" TargetMode="External"/><Relationship Id="rId4816" Type="http://schemas.openxmlformats.org/officeDocument/2006/relationships/hyperlink" Target="https://www.linkedin.com/in/marco-gomez-jenkins-7207347b/" TargetMode="External"/><Relationship Id="rId6171" Type="http://schemas.openxmlformats.org/officeDocument/2006/relationships/hyperlink" Target="http://impackedpackaging.com/" TargetMode="External"/><Relationship Id="rId7222" Type="http://schemas.openxmlformats.org/officeDocument/2006/relationships/hyperlink" Target="https://www.linkedin.com/company/finserv-foundation" TargetMode="External"/><Relationship Id="rId10203" Type="http://schemas.openxmlformats.org/officeDocument/2006/relationships/hyperlink" Target="http://lucidgreen.io/" TargetMode="External"/><Relationship Id="rId11601" Type="http://schemas.openxmlformats.org/officeDocument/2006/relationships/hyperlink" Target="http://amalalliance.org/" TargetMode="External"/><Relationship Id="rId686" Type="http://schemas.openxmlformats.org/officeDocument/2006/relationships/hyperlink" Target="https://www.linkedin.com/company/power-dot" TargetMode="External"/><Relationship Id="rId2367" Type="http://schemas.openxmlformats.org/officeDocument/2006/relationships/hyperlink" Target="https://www.linkedin.com/in/brianmeidell/" TargetMode="External"/><Relationship Id="rId2781" Type="http://schemas.openxmlformats.org/officeDocument/2006/relationships/hyperlink" Target="https://www.linkedin.com/company/maple-materials/" TargetMode="External"/><Relationship Id="rId3418" Type="http://schemas.openxmlformats.org/officeDocument/2006/relationships/hyperlink" Target="https://www.linkedin.com/in/david-arfin-06583b1/" TargetMode="External"/><Relationship Id="rId9394" Type="http://schemas.openxmlformats.org/officeDocument/2006/relationships/hyperlink" Target="https://www.linkedin.com/company/aus-bios-labs/" TargetMode="External"/><Relationship Id="rId339" Type="http://schemas.openxmlformats.org/officeDocument/2006/relationships/hyperlink" Target="http://spineology.com/" TargetMode="External"/><Relationship Id="rId753" Type="http://schemas.openxmlformats.org/officeDocument/2006/relationships/hyperlink" Target="https://www.linkedin.com/in/dr-constantin-von-der-groeben-ba183531/" TargetMode="External"/><Relationship Id="rId1383" Type="http://schemas.openxmlformats.org/officeDocument/2006/relationships/hyperlink" Target="https://www.linkedin.com/company/prsciencetechtrust" TargetMode="External"/><Relationship Id="rId2434" Type="http://schemas.openxmlformats.org/officeDocument/2006/relationships/hyperlink" Target="http://udr.com/" TargetMode="External"/><Relationship Id="rId3832" Type="http://schemas.openxmlformats.org/officeDocument/2006/relationships/hyperlink" Target="https://www.linkedin.com/in/marita-sanchez-de-la-cerda/" TargetMode="External"/><Relationship Id="rId6988" Type="http://schemas.openxmlformats.org/officeDocument/2006/relationships/hyperlink" Target="http://charlee.ai/" TargetMode="External"/><Relationship Id="rId9047" Type="http://schemas.openxmlformats.org/officeDocument/2006/relationships/hyperlink" Target="https://www.linkedin.com/company/amity-foundation/" TargetMode="External"/><Relationship Id="rId9461" Type="http://schemas.openxmlformats.org/officeDocument/2006/relationships/hyperlink" Target="https://www.linkedin.com/company/xi-bassile" TargetMode="External"/><Relationship Id="rId406" Type="http://schemas.openxmlformats.org/officeDocument/2006/relationships/hyperlink" Target="https://www.linkedin.com/in/jeff-borcherding/" TargetMode="External"/><Relationship Id="rId1036" Type="http://schemas.openxmlformats.org/officeDocument/2006/relationships/hyperlink" Target="https://www.linkedin.com/company/neurosense-therapeutics/" TargetMode="External"/><Relationship Id="rId8063" Type="http://schemas.openxmlformats.org/officeDocument/2006/relationships/hyperlink" Target="https://www.linkedin.com/in/venukondur/" TargetMode="External"/><Relationship Id="rId9114" Type="http://schemas.openxmlformats.org/officeDocument/2006/relationships/hyperlink" Target="http://gigsdesk.com/" TargetMode="External"/><Relationship Id="rId11391" Type="http://schemas.openxmlformats.org/officeDocument/2006/relationships/hyperlink" Target="http://andfoods.co/" TargetMode="External"/><Relationship Id="rId820" Type="http://schemas.openxmlformats.org/officeDocument/2006/relationships/hyperlink" Target="https://www.linkedin.com/company/sora-fuel/about/" TargetMode="External"/><Relationship Id="rId1450" Type="http://schemas.openxmlformats.org/officeDocument/2006/relationships/hyperlink" Target="http://kazam.in/" TargetMode="External"/><Relationship Id="rId2501" Type="http://schemas.openxmlformats.org/officeDocument/2006/relationships/hyperlink" Target="https://www.linkedin.com/company/eyerov" TargetMode="External"/><Relationship Id="rId5657" Type="http://schemas.openxmlformats.org/officeDocument/2006/relationships/hyperlink" Target="https://www.linkedin.com/company/africa-finance-corporation" TargetMode="External"/><Relationship Id="rId6708" Type="http://schemas.openxmlformats.org/officeDocument/2006/relationships/hyperlink" Target="https://www.linkedin.com/company/aivocode" TargetMode="External"/><Relationship Id="rId11044" Type="http://schemas.openxmlformats.org/officeDocument/2006/relationships/hyperlink" Target="http://www.linkedin.com/company/moonpig-com" TargetMode="External"/><Relationship Id="rId1103" Type="http://schemas.openxmlformats.org/officeDocument/2006/relationships/hyperlink" Target="http://mbnbrands.com/" TargetMode="External"/><Relationship Id="rId4259" Type="http://schemas.openxmlformats.org/officeDocument/2006/relationships/hyperlink" Target="http://alixia.com/" TargetMode="External"/><Relationship Id="rId4673" Type="http://schemas.openxmlformats.org/officeDocument/2006/relationships/hyperlink" Target="http://alchemytechgroup.com/" TargetMode="External"/><Relationship Id="rId5724" Type="http://schemas.openxmlformats.org/officeDocument/2006/relationships/hyperlink" Target="http://everfox.com/" TargetMode="External"/><Relationship Id="rId8130" Type="http://schemas.openxmlformats.org/officeDocument/2006/relationships/hyperlink" Target="https://www.linkedin.com/company/elevarm" TargetMode="External"/><Relationship Id="rId10060" Type="http://schemas.openxmlformats.org/officeDocument/2006/relationships/hyperlink" Target="https://www.linkedin.com/in/karenmartiny/" TargetMode="External"/><Relationship Id="rId11111" Type="http://schemas.openxmlformats.org/officeDocument/2006/relationships/hyperlink" Target="http://gamestream.biz/" TargetMode="External"/><Relationship Id="rId3275" Type="http://schemas.openxmlformats.org/officeDocument/2006/relationships/hyperlink" Target="http://www.linkedin.com/company/datacore-software" TargetMode="External"/><Relationship Id="rId4326" Type="http://schemas.openxmlformats.org/officeDocument/2006/relationships/hyperlink" Target="https://www.linkedin.com/company/popular-power" TargetMode="External"/><Relationship Id="rId4740" Type="http://schemas.openxmlformats.org/officeDocument/2006/relationships/hyperlink" Target="http://www.linkedin.com/company/swan-valley-medical" TargetMode="External"/><Relationship Id="rId7896" Type="http://schemas.openxmlformats.org/officeDocument/2006/relationships/hyperlink" Target="https://www.linkedin.com/in/alelias/" TargetMode="External"/><Relationship Id="rId8947" Type="http://schemas.openxmlformats.org/officeDocument/2006/relationships/hyperlink" Target="https://www.crunchbase.com/organization/kins" TargetMode="External"/><Relationship Id="rId196" Type="http://schemas.openxmlformats.org/officeDocument/2006/relationships/hyperlink" Target="http://virtuous.org/" TargetMode="External"/><Relationship Id="rId2291" Type="http://schemas.openxmlformats.org/officeDocument/2006/relationships/hyperlink" Target="https://www.linkedin.com/company/pendo-io" TargetMode="External"/><Relationship Id="rId3342" Type="http://schemas.openxmlformats.org/officeDocument/2006/relationships/hyperlink" Target="https://www.linkedin.com/in/tripathivbha/" TargetMode="External"/><Relationship Id="rId6498" Type="http://schemas.openxmlformats.org/officeDocument/2006/relationships/hyperlink" Target="http://newjerseycommunitycapital.org/" TargetMode="External"/><Relationship Id="rId7549" Type="http://schemas.openxmlformats.org/officeDocument/2006/relationships/hyperlink" Target="https://www.linkedin.com/in/john-bencich/" TargetMode="External"/><Relationship Id="rId10877" Type="http://schemas.openxmlformats.org/officeDocument/2006/relationships/hyperlink" Target="https://www.linkedin.com/company/acticor-biotech" TargetMode="External"/><Relationship Id="rId263" Type="http://schemas.openxmlformats.org/officeDocument/2006/relationships/hyperlink" Target="https://www.linkedin.com/company/lundin-mining-corporation" TargetMode="External"/><Relationship Id="rId6565" Type="http://schemas.openxmlformats.org/officeDocument/2006/relationships/hyperlink" Target="https://www.linkedin.com/in/miklouf/" TargetMode="External"/><Relationship Id="rId7963" Type="http://schemas.openxmlformats.org/officeDocument/2006/relationships/hyperlink" Target="http://ameresco.com/" TargetMode="External"/><Relationship Id="rId10944" Type="http://schemas.openxmlformats.org/officeDocument/2006/relationships/hyperlink" Target="https://www.linkedin.com/in/tom-cosenza-3583758/" TargetMode="External"/><Relationship Id="rId330" Type="http://schemas.openxmlformats.org/officeDocument/2006/relationships/hyperlink" Target="https://ir.extraspace.com/corporate-governance/management" TargetMode="External"/><Relationship Id="rId2011" Type="http://schemas.openxmlformats.org/officeDocument/2006/relationships/hyperlink" Target="http://wesleyhousehouston.org/" TargetMode="External"/><Relationship Id="rId5167" Type="http://schemas.openxmlformats.org/officeDocument/2006/relationships/hyperlink" Target="https://www.linkedin.com/in/jaswack/" TargetMode="External"/><Relationship Id="rId6218" Type="http://schemas.openxmlformats.org/officeDocument/2006/relationships/hyperlink" Target="https://www.linkedin.com/in/yuji-shiraki-32643843/" TargetMode="External"/><Relationship Id="rId7616" Type="http://schemas.openxmlformats.org/officeDocument/2006/relationships/hyperlink" Target="https://www.linkedin.com/company/oatsovernight/" TargetMode="External"/><Relationship Id="rId4183" Type="http://schemas.openxmlformats.org/officeDocument/2006/relationships/hyperlink" Target="https://www.linkedin.com/company/enso-coliving/" TargetMode="External"/><Relationship Id="rId5581" Type="http://schemas.openxmlformats.org/officeDocument/2006/relationships/hyperlink" Target="https://www.linkedin.com/in/mike-mcnicholas-b196a914/" TargetMode="External"/><Relationship Id="rId6632" Type="http://schemas.openxmlformats.org/officeDocument/2006/relationships/hyperlink" Target="http://holos.io/" TargetMode="External"/><Relationship Id="rId9788" Type="http://schemas.openxmlformats.org/officeDocument/2006/relationships/hyperlink" Target="https://www.linkedin.com/in/davidalampert/" TargetMode="External"/><Relationship Id="rId1777" Type="http://schemas.openxmlformats.org/officeDocument/2006/relationships/hyperlink" Target="https://www.crunchbase.com/organization/livsho" TargetMode="External"/><Relationship Id="rId2828" Type="http://schemas.openxmlformats.org/officeDocument/2006/relationships/hyperlink" Target="https://www.linkedin.com/company/trihaz-solutions" TargetMode="External"/><Relationship Id="rId5234" Type="http://schemas.openxmlformats.org/officeDocument/2006/relationships/hyperlink" Target="https://www.linkedin.com/in/jason-lamin-35b826/" TargetMode="External"/><Relationship Id="rId9855" Type="http://schemas.openxmlformats.org/officeDocument/2006/relationships/hyperlink" Target="http://westpointsom.org/" TargetMode="External"/><Relationship Id="rId11785" Type="http://schemas.openxmlformats.org/officeDocument/2006/relationships/hyperlink" Target="http://rockfish.ai/" TargetMode="External"/><Relationship Id="rId69" Type="http://schemas.openxmlformats.org/officeDocument/2006/relationships/hyperlink" Target="https://www.linkedin.com/company/knime.com" TargetMode="External"/><Relationship Id="rId1844" Type="http://schemas.openxmlformats.org/officeDocument/2006/relationships/hyperlink" Target="http://dogandwhistle.com/" TargetMode="External"/><Relationship Id="rId4250" Type="http://schemas.openxmlformats.org/officeDocument/2006/relationships/hyperlink" Target="http://stylest.com/" TargetMode="External"/><Relationship Id="rId5301" Type="http://schemas.openxmlformats.org/officeDocument/2006/relationships/hyperlink" Target="http://abhayhealth.com/" TargetMode="External"/><Relationship Id="rId8457" Type="http://schemas.openxmlformats.org/officeDocument/2006/relationships/hyperlink" Target="https://www.linkedin.com/in/mikedyson/" TargetMode="External"/><Relationship Id="rId8871" Type="http://schemas.openxmlformats.org/officeDocument/2006/relationships/hyperlink" Target="https://www.linkedin.com/company/naked-wines" TargetMode="External"/><Relationship Id="rId9508" Type="http://schemas.openxmlformats.org/officeDocument/2006/relationships/hyperlink" Target="https://www.linkedin.com/company/la-works" TargetMode="External"/><Relationship Id="rId9922" Type="http://schemas.openxmlformats.org/officeDocument/2006/relationships/hyperlink" Target="http://www.linkedin.com/company/ecija" TargetMode="External"/><Relationship Id="rId10387" Type="http://schemas.openxmlformats.org/officeDocument/2006/relationships/hyperlink" Target="https://www.linkedin.com/company/timbuckdo/" TargetMode="External"/><Relationship Id="rId11438" Type="http://schemas.openxmlformats.org/officeDocument/2006/relationships/hyperlink" Target="https://www.linkedin.com/in/george-maina-80a06366/" TargetMode="External"/><Relationship Id="rId7059" Type="http://schemas.openxmlformats.org/officeDocument/2006/relationships/hyperlink" Target="http://photosynthetic.nl/" TargetMode="External"/><Relationship Id="rId7473" Type="http://schemas.openxmlformats.org/officeDocument/2006/relationships/hyperlink" Target="https://www.linkedin.com/in/anna-sophie-hartvigsen-46352611a?originalSubdomain=uk" TargetMode="External"/><Relationship Id="rId8524" Type="http://schemas.openxmlformats.org/officeDocument/2006/relationships/hyperlink" Target="https://www.linkedin.com/in/907-cooper-galvin/" TargetMode="External"/><Relationship Id="rId11852" Type="http://schemas.openxmlformats.org/officeDocument/2006/relationships/hyperlink" Target="https://pitchbook.com/profiles/company/483615-37" TargetMode="External"/><Relationship Id="rId1911" Type="http://schemas.openxmlformats.org/officeDocument/2006/relationships/hyperlink" Target="https://www.nahantmarsh.org/meet-the-staff" TargetMode="External"/><Relationship Id="rId3669" Type="http://schemas.openxmlformats.org/officeDocument/2006/relationships/hyperlink" Target="https://www.linkedin.com/company/karooooo/" TargetMode="External"/><Relationship Id="rId6075" Type="http://schemas.openxmlformats.org/officeDocument/2006/relationships/hyperlink" Target="https://www.linkedin.com/company/kamereo" TargetMode="External"/><Relationship Id="rId7126" Type="http://schemas.openxmlformats.org/officeDocument/2006/relationships/hyperlink" Target="https://www.citybloom.org/about-us/staff.html" TargetMode="External"/><Relationship Id="rId7540" Type="http://schemas.openxmlformats.org/officeDocument/2006/relationships/hyperlink" Target="https://www.linkedin.com/in/natallia-catarina-a78535b7/" TargetMode="External"/><Relationship Id="rId10454" Type="http://schemas.openxmlformats.org/officeDocument/2006/relationships/hyperlink" Target="http://qxglobalgroup.com/" TargetMode="External"/><Relationship Id="rId11505" Type="http://schemas.openxmlformats.org/officeDocument/2006/relationships/hyperlink" Target="http://m4elithium-com.stackstaging.com/" TargetMode="External"/><Relationship Id="rId5091" Type="http://schemas.openxmlformats.org/officeDocument/2006/relationships/hyperlink" Target="http://capspire.com/" TargetMode="External"/><Relationship Id="rId6142" Type="http://schemas.openxmlformats.org/officeDocument/2006/relationships/hyperlink" Target="https://www.linkedin.com/in/rahulguptaiitd/" TargetMode="External"/><Relationship Id="rId9298" Type="http://schemas.openxmlformats.org/officeDocument/2006/relationships/hyperlink" Target="http://tn.gov/" TargetMode="External"/><Relationship Id="rId10107" Type="http://schemas.openxmlformats.org/officeDocument/2006/relationships/hyperlink" Target="http://pydcorporation.com/" TargetMode="External"/><Relationship Id="rId10521" Type="http://schemas.openxmlformats.org/officeDocument/2006/relationships/hyperlink" Target="http://dynamiccelltherapies.com/" TargetMode="External"/><Relationship Id="rId1287" Type="http://schemas.openxmlformats.org/officeDocument/2006/relationships/hyperlink" Target="https://fifthstreetgaming.com/management-board/" TargetMode="External"/><Relationship Id="rId2685" Type="http://schemas.openxmlformats.org/officeDocument/2006/relationships/hyperlink" Target="https://www.linkedin.com/in/issamsmaali/" TargetMode="External"/><Relationship Id="rId3736" Type="http://schemas.openxmlformats.org/officeDocument/2006/relationships/hyperlink" Target="https://www.linkedin.com/company/didero-ai/" TargetMode="External"/><Relationship Id="rId657" Type="http://schemas.openxmlformats.org/officeDocument/2006/relationships/hyperlink" Target="https://www.linkedin.com/company/xpeng-aeroht" TargetMode="External"/><Relationship Id="rId2338" Type="http://schemas.openxmlformats.org/officeDocument/2006/relationships/hyperlink" Target="http://rbi.com/" TargetMode="External"/><Relationship Id="rId2752" Type="http://schemas.openxmlformats.org/officeDocument/2006/relationships/hyperlink" Target="http://doctor-paws.com/" TargetMode="External"/><Relationship Id="rId3803" Type="http://schemas.openxmlformats.org/officeDocument/2006/relationships/hyperlink" Target="https://www.linkedin.com/company/arrow-global-plc/" TargetMode="External"/><Relationship Id="rId6959" Type="http://schemas.openxmlformats.org/officeDocument/2006/relationships/hyperlink" Target="http://immobiliallasta.it/" TargetMode="External"/><Relationship Id="rId9365" Type="http://schemas.openxmlformats.org/officeDocument/2006/relationships/hyperlink" Target="http://meetmable.com/" TargetMode="External"/><Relationship Id="rId11295" Type="http://schemas.openxmlformats.org/officeDocument/2006/relationships/hyperlink" Target="http://zettatech.sa.com/" TargetMode="External"/><Relationship Id="rId724" Type="http://schemas.openxmlformats.org/officeDocument/2006/relationships/hyperlink" Target="https://www.linkedin.com/in/keith-howerin-2a91342a/" TargetMode="External"/><Relationship Id="rId1354" Type="http://schemas.openxmlformats.org/officeDocument/2006/relationships/hyperlink" Target="http://pdx.edu/" TargetMode="External"/><Relationship Id="rId2405" Type="http://schemas.openxmlformats.org/officeDocument/2006/relationships/hyperlink" Target="http://www.linkedin.com/company/enova-international" TargetMode="External"/><Relationship Id="rId5975" Type="http://schemas.openxmlformats.org/officeDocument/2006/relationships/hyperlink" Target="https://www.linkedin.com/in/johannespeeters/" TargetMode="External"/><Relationship Id="rId8381" Type="http://schemas.openxmlformats.org/officeDocument/2006/relationships/hyperlink" Target="http://globeducate.com/" TargetMode="External"/><Relationship Id="rId9018" Type="http://schemas.openxmlformats.org/officeDocument/2006/relationships/hyperlink" Target="https://linkedin.com/company/skrolhq" TargetMode="External"/><Relationship Id="rId9432" Type="http://schemas.openxmlformats.org/officeDocument/2006/relationships/hyperlink" Target="http://realizemed.com/" TargetMode="External"/><Relationship Id="rId11362" Type="http://schemas.openxmlformats.org/officeDocument/2006/relationships/hyperlink" Target="https://www.crunchbase.com/person/angad-sehgal" TargetMode="External"/><Relationship Id="rId60" Type="http://schemas.openxmlformats.org/officeDocument/2006/relationships/hyperlink" Target="http://healx.ai/" TargetMode="External"/><Relationship Id="rId1007" Type="http://schemas.openxmlformats.org/officeDocument/2006/relationships/hyperlink" Target="https://www.linkedin.com/company/strada-tech" TargetMode="External"/><Relationship Id="rId1421" Type="http://schemas.openxmlformats.org/officeDocument/2006/relationships/hyperlink" Target="https://zabooon.com/member" TargetMode="External"/><Relationship Id="rId4577" Type="http://schemas.openxmlformats.org/officeDocument/2006/relationships/hyperlink" Target="https://www.linkedin.com/in/johnnywcprince/" TargetMode="External"/><Relationship Id="rId4991" Type="http://schemas.openxmlformats.org/officeDocument/2006/relationships/hyperlink" Target="https://www.linkedin.com/company/hydron-energy-inc/" TargetMode="External"/><Relationship Id="rId5628" Type="http://schemas.openxmlformats.org/officeDocument/2006/relationships/hyperlink" Target="https://www.linkedin.com/in/darcytuer/?original_referer=https%3A%2F%2Fwww%2Egoogle%2Ecom%2F&amp;originalSubdomain=ca" TargetMode="External"/><Relationship Id="rId8034" Type="http://schemas.openxmlformats.org/officeDocument/2006/relationships/hyperlink" Target="http://captions.ai/" TargetMode="External"/><Relationship Id="rId11015" Type="http://schemas.openxmlformats.org/officeDocument/2006/relationships/hyperlink" Target="https://www.linkedin.com/company/ac-planta/" TargetMode="External"/><Relationship Id="rId3179" Type="http://schemas.openxmlformats.org/officeDocument/2006/relationships/hyperlink" Target="http://longeveron.com/" TargetMode="External"/><Relationship Id="rId3593" Type="http://schemas.openxmlformats.org/officeDocument/2006/relationships/hyperlink" Target="https://www.linkedin.com/company/pitchitai/" TargetMode="External"/><Relationship Id="rId4644" Type="http://schemas.openxmlformats.org/officeDocument/2006/relationships/hyperlink" Target="https://www.linkedin.com/in/brett-janis/" TargetMode="External"/><Relationship Id="rId7050" Type="http://schemas.openxmlformats.org/officeDocument/2006/relationships/hyperlink" Target="http://mactrust.org.uk/" TargetMode="External"/><Relationship Id="rId8101" Type="http://schemas.openxmlformats.org/officeDocument/2006/relationships/hyperlink" Target="https://www.linkedin.com/in/barry-schneider-382b2311/" TargetMode="External"/><Relationship Id="rId10031" Type="http://schemas.openxmlformats.org/officeDocument/2006/relationships/hyperlink" Target="https://www.linkedin.com/in/diana-fox-reachout/" TargetMode="External"/><Relationship Id="rId2195" Type="http://schemas.openxmlformats.org/officeDocument/2006/relationships/hyperlink" Target="http://hss1.org/" TargetMode="External"/><Relationship Id="rId3246" Type="http://schemas.openxmlformats.org/officeDocument/2006/relationships/hyperlink" Target="https://www.linkedin.com/in/nathan-l-king/" TargetMode="External"/><Relationship Id="rId167" Type="http://schemas.openxmlformats.org/officeDocument/2006/relationships/hyperlink" Target="https://www.linkedin.com/company/surfair" TargetMode="External"/><Relationship Id="rId581" Type="http://schemas.openxmlformats.org/officeDocument/2006/relationships/hyperlink" Target="https://www.linkedin.com/in/laurynaskarpus/" TargetMode="External"/><Relationship Id="rId2262" Type="http://schemas.openxmlformats.org/officeDocument/2006/relationships/hyperlink" Target="http://reststopministries.org/" TargetMode="External"/><Relationship Id="rId3660" Type="http://schemas.openxmlformats.org/officeDocument/2006/relationships/hyperlink" Target="https://www.linkedin.com/company/atmoszero" TargetMode="External"/><Relationship Id="rId4711" Type="http://schemas.openxmlformats.org/officeDocument/2006/relationships/hyperlink" Target="https://www.linkedin.com/in/balalkhan/" TargetMode="External"/><Relationship Id="rId7867" Type="http://schemas.openxmlformats.org/officeDocument/2006/relationships/hyperlink" Target="http://metagramm.ai/" TargetMode="External"/><Relationship Id="rId8918" Type="http://schemas.openxmlformats.org/officeDocument/2006/relationships/hyperlink" Target="https://www.linkedin.com/company/iasobiotherapeutics" TargetMode="External"/><Relationship Id="rId10848" Type="http://schemas.openxmlformats.org/officeDocument/2006/relationships/hyperlink" Target="http://nyanheroes.com/" TargetMode="External"/><Relationship Id="rId234" Type="http://schemas.openxmlformats.org/officeDocument/2006/relationships/hyperlink" Target="https://www.linkedin.com/in/vivekanandsubramanian/" TargetMode="External"/><Relationship Id="rId3313" Type="http://schemas.openxmlformats.org/officeDocument/2006/relationships/hyperlink" Target="https://www.linkedin.com/company/hangar-55/" TargetMode="External"/><Relationship Id="rId6469" Type="http://schemas.openxmlformats.org/officeDocument/2006/relationships/hyperlink" Target="https://www.linkedin.com/in/vlad-korolev-52715b52/" TargetMode="External"/><Relationship Id="rId6883" Type="http://schemas.openxmlformats.org/officeDocument/2006/relationships/hyperlink" Target="https://www.linkedin.com/company/adyton-resources/about/" TargetMode="External"/><Relationship Id="rId7934" Type="http://schemas.openxmlformats.org/officeDocument/2006/relationships/hyperlink" Target="https://www.linkedin.com/company/carmat" TargetMode="External"/><Relationship Id="rId5485" Type="http://schemas.openxmlformats.org/officeDocument/2006/relationships/hyperlink" Target="https://www.linkedin.com/company/shared-housing-center-inc---dallas" TargetMode="External"/><Relationship Id="rId6536" Type="http://schemas.openxmlformats.org/officeDocument/2006/relationships/hyperlink" Target="https://pitchbook.com/profiles/company/399124-90" TargetMode="External"/><Relationship Id="rId6950" Type="http://schemas.openxmlformats.org/officeDocument/2006/relationships/hyperlink" Target="https://www.linkedin.com/company/reg-metrics/" TargetMode="External"/><Relationship Id="rId10915" Type="http://schemas.openxmlformats.org/officeDocument/2006/relationships/hyperlink" Target="http://d2x.com/" TargetMode="External"/><Relationship Id="rId301" Type="http://schemas.openxmlformats.org/officeDocument/2006/relationships/hyperlink" Target="http://tgtherapeutics.com/" TargetMode="External"/><Relationship Id="rId4087" Type="http://schemas.openxmlformats.org/officeDocument/2006/relationships/hyperlink" Target="https://www.linkedin.com/in/yuvalgolan1/" TargetMode="External"/><Relationship Id="rId5138" Type="http://schemas.openxmlformats.org/officeDocument/2006/relationships/hyperlink" Target="https://www.linkedin.com/in/carim-khouzami-54520a42/" TargetMode="External"/><Relationship Id="rId5552" Type="http://schemas.openxmlformats.org/officeDocument/2006/relationships/hyperlink" Target="http://binarly.io/" TargetMode="External"/><Relationship Id="rId6603" Type="http://schemas.openxmlformats.org/officeDocument/2006/relationships/hyperlink" Target="http://criticalminerals.com/" TargetMode="External"/><Relationship Id="rId9759" Type="http://schemas.openxmlformats.org/officeDocument/2006/relationships/hyperlink" Target="http://webaresoft.com/" TargetMode="External"/><Relationship Id="rId1748" Type="http://schemas.openxmlformats.org/officeDocument/2006/relationships/hyperlink" Target="https://www.linkedin.com/company/103397841" TargetMode="External"/><Relationship Id="rId4154" Type="http://schemas.openxmlformats.org/officeDocument/2006/relationships/hyperlink" Target="https://www.linkedin.com/in/marcobertone/" TargetMode="External"/><Relationship Id="rId5205" Type="http://schemas.openxmlformats.org/officeDocument/2006/relationships/hyperlink" Target="http://gantuai.com/" TargetMode="External"/><Relationship Id="rId8775" Type="http://schemas.openxmlformats.org/officeDocument/2006/relationships/hyperlink" Target="https://www.linkedin.com/company/armiusa" TargetMode="External"/><Relationship Id="rId11689" Type="http://schemas.openxmlformats.org/officeDocument/2006/relationships/hyperlink" Target="https://www.linkedin.com/company/lexiq-ai" TargetMode="External"/><Relationship Id="rId3170" Type="http://schemas.openxmlformats.org/officeDocument/2006/relationships/hyperlink" Target="https://www.linkedin.com/in/marc-olivier-caillot-111ab425/" TargetMode="External"/><Relationship Id="rId4221" Type="http://schemas.openxmlformats.org/officeDocument/2006/relationships/hyperlink" Target="https://www.linkedin.com/company/hume-supernatural" TargetMode="External"/><Relationship Id="rId7377" Type="http://schemas.openxmlformats.org/officeDocument/2006/relationships/hyperlink" Target="https://pitchbook.com/profiles/company/527372-29" TargetMode="External"/><Relationship Id="rId8428" Type="http://schemas.openxmlformats.org/officeDocument/2006/relationships/hyperlink" Target="https://www.linkedin.com/in/woutervanhulten/" TargetMode="External"/><Relationship Id="rId9826" Type="http://schemas.openxmlformats.org/officeDocument/2006/relationships/hyperlink" Target="https://www.linkedin.com/company/nrv-holiday" TargetMode="External"/><Relationship Id="rId11756" Type="http://schemas.openxmlformats.org/officeDocument/2006/relationships/hyperlink" Target="http://womensbeanproject.com/" TargetMode="External"/><Relationship Id="rId1815" Type="http://schemas.openxmlformats.org/officeDocument/2006/relationships/hyperlink" Target="http://constructn.ai/" TargetMode="External"/><Relationship Id="rId6393" Type="http://schemas.openxmlformats.org/officeDocument/2006/relationships/hyperlink" Target="https://www.linkedin.com/in/rubenvanaarle/" TargetMode="External"/><Relationship Id="rId7791" Type="http://schemas.openxmlformats.org/officeDocument/2006/relationships/hyperlink" Target="https://www.linkedin.com/in/stephenroseman/" TargetMode="External"/><Relationship Id="rId8842" Type="http://schemas.openxmlformats.org/officeDocument/2006/relationships/hyperlink" Target="http://yanrongyun.com/" TargetMode="External"/><Relationship Id="rId10358" Type="http://schemas.openxmlformats.org/officeDocument/2006/relationships/hyperlink" Target="https://www.linkedin.com/in/germ%C3%A1n-loewe-2662231/" TargetMode="External"/><Relationship Id="rId10772" Type="http://schemas.openxmlformats.org/officeDocument/2006/relationships/hyperlink" Target="http://cybin.com/" TargetMode="External"/><Relationship Id="rId11409" Type="http://schemas.openxmlformats.org/officeDocument/2006/relationships/hyperlink" Target="https://cwit.org/mission-impact/staff-board-council/" TargetMode="External"/><Relationship Id="rId11823" Type="http://schemas.openxmlformats.org/officeDocument/2006/relationships/hyperlink" Target="http://positiveworkforce.org/" TargetMode="External"/><Relationship Id="rId3987" Type="http://schemas.openxmlformats.org/officeDocument/2006/relationships/hyperlink" Target="https://www.linkedin.com/in/mark-zhou-5ba61b6/" TargetMode="External"/><Relationship Id="rId6046" Type="http://schemas.openxmlformats.org/officeDocument/2006/relationships/hyperlink" Target="https://www.linkedin.com/in/karl-von-mangoldt/" TargetMode="External"/><Relationship Id="rId7444" Type="http://schemas.openxmlformats.org/officeDocument/2006/relationships/hyperlink" Target="https://www.linkedin.com/in/robert-arigo-abb5562b8/" TargetMode="External"/><Relationship Id="rId10425" Type="http://schemas.openxmlformats.org/officeDocument/2006/relationships/hyperlink" Target="https://www.linkedin.com/company/aprio/" TargetMode="External"/><Relationship Id="rId2589" Type="http://schemas.openxmlformats.org/officeDocument/2006/relationships/hyperlink" Target="https://www.linkedin.com/in/kurt-larsen-9680a447/" TargetMode="External"/><Relationship Id="rId6460" Type="http://schemas.openxmlformats.org/officeDocument/2006/relationships/hyperlink" Target="http://sertisins.com/" TargetMode="External"/><Relationship Id="rId7511" Type="http://schemas.openxmlformats.org/officeDocument/2006/relationships/hyperlink" Target="http://tset.com/" TargetMode="External"/><Relationship Id="rId975" Type="http://schemas.openxmlformats.org/officeDocument/2006/relationships/hyperlink" Target="http://umontreal.ca/" TargetMode="External"/><Relationship Id="rId2656" Type="http://schemas.openxmlformats.org/officeDocument/2006/relationships/hyperlink" Target="https://www.linkedin.com/company/meeder-investment-management" TargetMode="External"/><Relationship Id="rId3707" Type="http://schemas.openxmlformats.org/officeDocument/2006/relationships/hyperlink" Target="https://www.linkedin.com/company/wildbrain" TargetMode="External"/><Relationship Id="rId5062" Type="http://schemas.openxmlformats.org/officeDocument/2006/relationships/hyperlink" Target="https://www.linkedin.com/company/cognitive-engines" TargetMode="External"/><Relationship Id="rId6113" Type="http://schemas.openxmlformats.org/officeDocument/2006/relationships/hyperlink" Target="http://oriolenetworks.com/" TargetMode="External"/><Relationship Id="rId9269" Type="http://schemas.openxmlformats.org/officeDocument/2006/relationships/hyperlink" Target="https://www.linkedin.com/company/cope-family-center/about/" TargetMode="External"/><Relationship Id="rId9683" Type="http://schemas.openxmlformats.org/officeDocument/2006/relationships/hyperlink" Target="https://www.linkedin.com/company/weo-water" TargetMode="External"/><Relationship Id="rId11199" Type="http://schemas.openxmlformats.org/officeDocument/2006/relationships/hyperlink" Target="https://www.linkedin.com/company/cynomys" TargetMode="External"/><Relationship Id="rId628" Type="http://schemas.openxmlformats.org/officeDocument/2006/relationships/hyperlink" Target="https://www.linkedin.com/in/brettwaikart/" TargetMode="External"/><Relationship Id="rId1258" Type="http://schemas.openxmlformats.org/officeDocument/2006/relationships/hyperlink" Target="https://www.tanbarkmfp.com/melissa-lacasse-bio" TargetMode="External"/><Relationship Id="rId1672" Type="http://schemas.openxmlformats.org/officeDocument/2006/relationships/hyperlink" Target="https://linkedin.com/company/finly-club" TargetMode="External"/><Relationship Id="rId2309" Type="http://schemas.openxmlformats.org/officeDocument/2006/relationships/hyperlink" Target="http://aviditybiosciences.com/" TargetMode="External"/><Relationship Id="rId2723" Type="http://schemas.openxmlformats.org/officeDocument/2006/relationships/hyperlink" Target="http://creaitor.ai/" TargetMode="External"/><Relationship Id="rId5879" Type="http://schemas.openxmlformats.org/officeDocument/2006/relationships/hyperlink" Target="http://apptechcorp.com/" TargetMode="External"/><Relationship Id="rId8285" Type="http://schemas.openxmlformats.org/officeDocument/2006/relationships/hyperlink" Target="http://ecomaterial.com/" TargetMode="External"/><Relationship Id="rId9336" Type="http://schemas.openxmlformats.org/officeDocument/2006/relationships/hyperlink" Target="https://www.akronohio.gov/government/mayor_s_office/index.php" TargetMode="External"/><Relationship Id="rId9750" Type="http://schemas.openxmlformats.org/officeDocument/2006/relationships/hyperlink" Target="https://www.linkedin.com/company/groupama" TargetMode="External"/><Relationship Id="rId11266" Type="http://schemas.openxmlformats.org/officeDocument/2006/relationships/hyperlink" Target="http://archangel.vc/" TargetMode="External"/><Relationship Id="rId1325" Type="http://schemas.openxmlformats.org/officeDocument/2006/relationships/hyperlink" Target="https://www.linkedin.com/in/dr-murtaza-ata-414a2420/" TargetMode="External"/><Relationship Id="rId8352" Type="http://schemas.openxmlformats.org/officeDocument/2006/relationships/hyperlink" Target="http://greatelmcc.com/" TargetMode="External"/><Relationship Id="rId9403" Type="http://schemas.openxmlformats.org/officeDocument/2006/relationships/hyperlink" Target="https://www.linkedin.com/company/rebin-be/" TargetMode="External"/><Relationship Id="rId11680" Type="http://schemas.openxmlformats.org/officeDocument/2006/relationships/hyperlink" Target="http://sd58.bc.ca/" TargetMode="External"/><Relationship Id="rId3497" Type="http://schemas.openxmlformats.org/officeDocument/2006/relationships/hyperlink" Target="https://www.linkedin.com/company/cowboy-clean-fuels/" TargetMode="External"/><Relationship Id="rId4895" Type="http://schemas.openxmlformats.org/officeDocument/2006/relationships/hyperlink" Target="https://www.linkedin.com/company/creazioni-digitali-srl/" TargetMode="External"/><Relationship Id="rId5946" Type="http://schemas.openxmlformats.org/officeDocument/2006/relationships/hyperlink" Target="http://moduleq.com/" TargetMode="External"/><Relationship Id="rId8005" Type="http://schemas.openxmlformats.org/officeDocument/2006/relationships/hyperlink" Target="http://iamfy.co/" TargetMode="External"/><Relationship Id="rId10282" Type="http://schemas.openxmlformats.org/officeDocument/2006/relationships/hyperlink" Target="https://www.linkedin.com/company/renee-cosmetics" TargetMode="External"/><Relationship Id="rId11333" Type="http://schemas.openxmlformats.org/officeDocument/2006/relationships/hyperlink" Target="https://www.jlab.org/about/leadership" TargetMode="External"/><Relationship Id="rId31" Type="http://schemas.openxmlformats.org/officeDocument/2006/relationships/hyperlink" Target="https://www.linkedin.com/company/rewst" TargetMode="External"/><Relationship Id="rId2099" Type="http://schemas.openxmlformats.org/officeDocument/2006/relationships/hyperlink" Target="https://www.linkedin.com/company/morgenrot-inc/" TargetMode="External"/><Relationship Id="rId4548" Type="http://schemas.openxmlformats.org/officeDocument/2006/relationships/hyperlink" Target="https://www.linkedin.com/company/generated-health/" TargetMode="External"/><Relationship Id="rId4962" Type="http://schemas.openxmlformats.org/officeDocument/2006/relationships/hyperlink" Target="http://hybridtv.tv/" TargetMode="External"/><Relationship Id="rId7021" Type="http://schemas.openxmlformats.org/officeDocument/2006/relationships/hyperlink" Target="http://q-block.ca/" TargetMode="External"/><Relationship Id="rId11400" Type="http://schemas.openxmlformats.org/officeDocument/2006/relationships/hyperlink" Target="https://pitchbook.com/profiles/company/491252-77" TargetMode="External"/><Relationship Id="rId3564" Type="http://schemas.openxmlformats.org/officeDocument/2006/relationships/hyperlink" Target="https://www.linkedin.com/company/arrcus-inc" TargetMode="External"/><Relationship Id="rId4615" Type="http://schemas.openxmlformats.org/officeDocument/2006/relationships/hyperlink" Target="https://www.linkedin.com/company/relioncharging/" TargetMode="External"/><Relationship Id="rId10002" Type="http://schemas.openxmlformats.org/officeDocument/2006/relationships/hyperlink" Target="http://jazzinchicago.org/" TargetMode="External"/><Relationship Id="rId485" Type="http://schemas.openxmlformats.org/officeDocument/2006/relationships/hyperlink" Target="http://zoth.io/" TargetMode="External"/><Relationship Id="rId2166" Type="http://schemas.openxmlformats.org/officeDocument/2006/relationships/hyperlink" Target="https://www.linkedin.com/in/marianna-mccall-6b5bab149/" TargetMode="External"/><Relationship Id="rId2580" Type="http://schemas.openxmlformats.org/officeDocument/2006/relationships/hyperlink" Target="https://www.linkedin.com/company/linusbio/" TargetMode="External"/><Relationship Id="rId3217" Type="http://schemas.openxmlformats.org/officeDocument/2006/relationships/hyperlink" Target="https://www.linkedin.com/in/rafa%c5%82-tromczy%c5%84ski-91375b115/" TargetMode="External"/><Relationship Id="rId3631" Type="http://schemas.openxmlformats.org/officeDocument/2006/relationships/hyperlink" Target="http://npclabs.org/" TargetMode="External"/><Relationship Id="rId6787" Type="http://schemas.openxmlformats.org/officeDocument/2006/relationships/hyperlink" Target="https://www.linkedin.com/company/noshdelivery/" TargetMode="External"/><Relationship Id="rId7838" Type="http://schemas.openxmlformats.org/officeDocument/2006/relationships/hyperlink" Target="https://www.linkedin.com/in/jeremy-leibman-6b3b9b8/" TargetMode="External"/><Relationship Id="rId9193" Type="http://schemas.openxmlformats.org/officeDocument/2006/relationships/hyperlink" Target="https://www.linkedin.com/company/gcetgreenfieldma" TargetMode="External"/><Relationship Id="rId138" Type="http://schemas.openxmlformats.org/officeDocument/2006/relationships/hyperlink" Target="https://www.linkedin.com/company/idrx/?viewAsMember=true" TargetMode="External"/><Relationship Id="rId552" Type="http://schemas.openxmlformats.org/officeDocument/2006/relationships/hyperlink" Target="https://www.linkedin.com/company/energy-transfer" TargetMode="External"/><Relationship Id="rId1182" Type="http://schemas.openxmlformats.org/officeDocument/2006/relationships/hyperlink" Target="https://www.linkedin.com/in/samueldundas/" TargetMode="External"/><Relationship Id="rId2233" Type="http://schemas.openxmlformats.org/officeDocument/2006/relationships/hyperlink" Target="http://elevate-academy.org/" TargetMode="External"/><Relationship Id="rId5389" Type="http://schemas.openxmlformats.org/officeDocument/2006/relationships/hyperlink" Target="http://autoxing.com/" TargetMode="External"/><Relationship Id="rId6854" Type="http://schemas.openxmlformats.org/officeDocument/2006/relationships/hyperlink" Target="https://pitchbook.com/profiles/company/432854-20" TargetMode="External"/><Relationship Id="rId9260" Type="http://schemas.openxmlformats.org/officeDocument/2006/relationships/hyperlink" Target="http://nomadevans.com/" TargetMode="External"/><Relationship Id="rId10819" Type="http://schemas.openxmlformats.org/officeDocument/2006/relationships/hyperlink" Target="http://nelhydrogen.com/" TargetMode="External"/><Relationship Id="rId11190" Type="http://schemas.openxmlformats.org/officeDocument/2006/relationships/hyperlink" Target="http://itsnova.com/" TargetMode="External"/><Relationship Id="rId205" Type="http://schemas.openxmlformats.org/officeDocument/2006/relationships/hyperlink" Target="http://andrena.com/" TargetMode="External"/><Relationship Id="rId2300" Type="http://schemas.openxmlformats.org/officeDocument/2006/relationships/hyperlink" Target="https://encord.com/author/eric-landau/" TargetMode="External"/><Relationship Id="rId5456" Type="http://schemas.openxmlformats.org/officeDocument/2006/relationships/hyperlink" Target="https://www.secondharvestmetrolina.org/about-us/team/staff" TargetMode="External"/><Relationship Id="rId6507" Type="http://schemas.openxmlformats.org/officeDocument/2006/relationships/hyperlink" Target="http://tability.io/" TargetMode="External"/><Relationship Id="rId7905" Type="http://schemas.openxmlformats.org/officeDocument/2006/relationships/hyperlink" Target="https://www.linkedin.com/in/sarbvirsingh/" TargetMode="External"/><Relationship Id="rId1999" Type="http://schemas.openxmlformats.org/officeDocument/2006/relationships/hyperlink" Target="https://www.linkedin.com/in/jennifer-brady-640a6910/" TargetMode="External"/><Relationship Id="rId4058" Type="http://schemas.openxmlformats.org/officeDocument/2006/relationships/hyperlink" Target="https://www.linkedin.com/in/greg-marcus-017439/" TargetMode="External"/><Relationship Id="rId4472" Type="http://schemas.openxmlformats.org/officeDocument/2006/relationships/hyperlink" Target="https://www.linkedin.com/in/nabil-toumi-b58b0084/" TargetMode="External"/><Relationship Id="rId5109" Type="http://schemas.openxmlformats.org/officeDocument/2006/relationships/hyperlink" Target="https://www.linkedin.com/in/lorenzomelendez/" TargetMode="External"/><Relationship Id="rId5870" Type="http://schemas.openxmlformats.org/officeDocument/2006/relationships/hyperlink" Target="https://www.linkedin.com/in/dagan-kasavana-3a091b4/" TargetMode="External"/><Relationship Id="rId6921" Type="http://schemas.openxmlformats.org/officeDocument/2006/relationships/hyperlink" Target="http://veinternational.org/" TargetMode="External"/><Relationship Id="rId3074" Type="http://schemas.openxmlformats.org/officeDocument/2006/relationships/hyperlink" Target="https://www.linkedin.com/in/ericcheng85/" TargetMode="External"/><Relationship Id="rId4125" Type="http://schemas.openxmlformats.org/officeDocument/2006/relationships/hyperlink" Target="https://www.linkedin.com/in/jkarthik/" TargetMode="External"/><Relationship Id="rId5523" Type="http://schemas.openxmlformats.org/officeDocument/2006/relationships/hyperlink" Target="https://www.linkedin.com/company/skyflow" TargetMode="External"/><Relationship Id="rId8679" Type="http://schemas.openxmlformats.org/officeDocument/2006/relationships/hyperlink" Target="http://cyrusone.com/" TargetMode="External"/><Relationship Id="rId1719" Type="http://schemas.openxmlformats.org/officeDocument/2006/relationships/hyperlink" Target="https://pitchbook.com/profiles/company/616529-35" TargetMode="External"/><Relationship Id="rId7695" Type="http://schemas.openxmlformats.org/officeDocument/2006/relationships/hyperlink" Target="https://www.linkedin.com/company/bellboytech/" TargetMode="External"/><Relationship Id="rId8746" Type="http://schemas.openxmlformats.org/officeDocument/2006/relationships/hyperlink" Target="https://www.linkedin.com/in/sourabhjain-theelefant/" TargetMode="External"/><Relationship Id="rId10676" Type="http://schemas.openxmlformats.org/officeDocument/2006/relationships/hyperlink" Target="https://www.linkedin.com/company/point-laz?originalSubdomain=ca" TargetMode="External"/><Relationship Id="rId11727" Type="http://schemas.openxmlformats.org/officeDocument/2006/relationships/hyperlink" Target="http://idele.com/" TargetMode="External"/><Relationship Id="rId2090" Type="http://schemas.openxmlformats.org/officeDocument/2006/relationships/hyperlink" Target="https://www.linkedin.com/company/getaclu/" TargetMode="External"/><Relationship Id="rId3141" Type="http://schemas.openxmlformats.org/officeDocument/2006/relationships/hyperlink" Target="https://www.linkedin.com/in/james-moore-149a3b172/" TargetMode="External"/><Relationship Id="rId6297" Type="http://schemas.openxmlformats.org/officeDocument/2006/relationships/hyperlink" Target="http://huakongpower.com/" TargetMode="External"/><Relationship Id="rId7348" Type="http://schemas.openxmlformats.org/officeDocument/2006/relationships/hyperlink" Target="http://sinomaalumina.com/" TargetMode="External"/><Relationship Id="rId7762" Type="http://schemas.openxmlformats.org/officeDocument/2006/relationships/hyperlink" Target="https://www.linkedin.com/company/velents/" TargetMode="External"/><Relationship Id="rId8813" Type="http://schemas.openxmlformats.org/officeDocument/2006/relationships/hyperlink" Target="https://www.linkedin.com/company/heidelberg-epignostix" TargetMode="External"/><Relationship Id="rId10329" Type="http://schemas.openxmlformats.org/officeDocument/2006/relationships/hyperlink" Target="http://www.linkedin.com/company/proofpilot" TargetMode="External"/><Relationship Id="rId3958" Type="http://schemas.openxmlformats.org/officeDocument/2006/relationships/hyperlink" Target="http://zip.co/" TargetMode="External"/><Relationship Id="rId6364" Type="http://schemas.openxmlformats.org/officeDocument/2006/relationships/hyperlink" Target="http://clairco.in/" TargetMode="External"/><Relationship Id="rId7415" Type="http://schemas.openxmlformats.org/officeDocument/2006/relationships/hyperlink" Target="https://www.linkedin.com/in/stan-smith-5029246/" TargetMode="External"/><Relationship Id="rId10743" Type="http://schemas.openxmlformats.org/officeDocument/2006/relationships/hyperlink" Target="http://draftwise.com/" TargetMode="External"/><Relationship Id="rId879" Type="http://schemas.openxmlformats.org/officeDocument/2006/relationships/hyperlink" Target="http://www.linkedin.com/company/1262482" TargetMode="External"/><Relationship Id="rId5380" Type="http://schemas.openxmlformats.org/officeDocument/2006/relationships/hyperlink" Target="http://cloutkitchen.net/" TargetMode="External"/><Relationship Id="rId6017" Type="http://schemas.openxmlformats.org/officeDocument/2006/relationships/hyperlink" Target="https://www.linkedin.com/in/peterscottburn/" TargetMode="External"/><Relationship Id="rId6431" Type="http://schemas.openxmlformats.org/officeDocument/2006/relationships/hyperlink" Target="http://goldsainte.com/" TargetMode="External"/><Relationship Id="rId9587" Type="http://schemas.openxmlformats.org/officeDocument/2006/relationships/hyperlink" Target="https://www.linkedin.com/in/erica-williams-mba/" TargetMode="External"/><Relationship Id="rId10810" Type="http://schemas.openxmlformats.org/officeDocument/2006/relationships/hyperlink" Target="https://www.linkedin.com/in/connectamitgarg/" TargetMode="External"/><Relationship Id="rId1576" Type="http://schemas.openxmlformats.org/officeDocument/2006/relationships/hyperlink" Target="http://dash-chip.com/" TargetMode="External"/><Relationship Id="rId2974" Type="http://schemas.openxmlformats.org/officeDocument/2006/relationships/hyperlink" Target="https://pitchbook.com/profiles/company/633332-89" TargetMode="External"/><Relationship Id="rId5033" Type="http://schemas.openxmlformats.org/officeDocument/2006/relationships/hyperlink" Target="https://www.linkedin.com/company/healthpilot-technologies" TargetMode="External"/><Relationship Id="rId8189" Type="http://schemas.openxmlformats.org/officeDocument/2006/relationships/hyperlink" Target="https://www.linkedin.com/in/troylecaire/" TargetMode="External"/><Relationship Id="rId946" Type="http://schemas.openxmlformats.org/officeDocument/2006/relationships/hyperlink" Target="http://florrent.com/" TargetMode="External"/><Relationship Id="rId1229" Type="http://schemas.openxmlformats.org/officeDocument/2006/relationships/hyperlink" Target="http://tethysoil.com/" TargetMode="External"/><Relationship Id="rId1990" Type="http://schemas.openxmlformats.org/officeDocument/2006/relationships/hyperlink" Target="https://www.blindspotcollective.org/leadership" TargetMode="External"/><Relationship Id="rId2627" Type="http://schemas.openxmlformats.org/officeDocument/2006/relationships/hyperlink" Target="http://nymbus.com/" TargetMode="External"/><Relationship Id="rId5100" Type="http://schemas.openxmlformats.org/officeDocument/2006/relationships/hyperlink" Target="https://www.linkedin.com/in/staceykrobison/" TargetMode="External"/><Relationship Id="rId8256" Type="http://schemas.openxmlformats.org/officeDocument/2006/relationships/hyperlink" Target="https://www.linkedin.com/company/aspirawomenshealth/" TargetMode="External"/><Relationship Id="rId9654" Type="http://schemas.openxmlformats.org/officeDocument/2006/relationships/hyperlink" Target="https://www.eplus3d.com/our-history/" TargetMode="External"/><Relationship Id="rId11584" Type="http://schemas.openxmlformats.org/officeDocument/2006/relationships/hyperlink" Target="http://hoperisingclinic.org/" TargetMode="External"/><Relationship Id="rId1643" Type="http://schemas.openxmlformats.org/officeDocument/2006/relationships/hyperlink" Target="https://www.linkedin.com/company/loanbye" TargetMode="External"/><Relationship Id="rId4799" Type="http://schemas.openxmlformats.org/officeDocument/2006/relationships/hyperlink" Target="http://venerableventuresltd.com/" TargetMode="External"/><Relationship Id="rId8670" Type="http://schemas.openxmlformats.org/officeDocument/2006/relationships/hyperlink" Target="http://aiml-innovations.com/" TargetMode="External"/><Relationship Id="rId9307" Type="http://schemas.openxmlformats.org/officeDocument/2006/relationships/hyperlink" Target="http://wizkidsgames.com/" TargetMode="External"/><Relationship Id="rId9721" Type="http://schemas.openxmlformats.org/officeDocument/2006/relationships/hyperlink" Target="https://www.linkedin.com/company/center-for-ecotechnology" TargetMode="External"/><Relationship Id="rId10186" Type="http://schemas.openxmlformats.org/officeDocument/2006/relationships/hyperlink" Target="https://www.linkedin.com/company/rohirrim" TargetMode="External"/><Relationship Id="rId11237" Type="http://schemas.openxmlformats.org/officeDocument/2006/relationships/hyperlink" Target="http://exodexa.com/" TargetMode="External"/><Relationship Id="rId11651" Type="http://schemas.openxmlformats.org/officeDocument/2006/relationships/hyperlink" Target="https://www.linkedin.com/company/powergem-llc/" TargetMode="External"/><Relationship Id="rId1710" Type="http://schemas.openxmlformats.org/officeDocument/2006/relationships/hyperlink" Target="https://www.linkedin.com/in/fiona-symons/" TargetMode="External"/><Relationship Id="rId4866" Type="http://schemas.openxmlformats.org/officeDocument/2006/relationships/hyperlink" Target="http://kingtsxv.com/" TargetMode="External"/><Relationship Id="rId5917" Type="http://schemas.openxmlformats.org/officeDocument/2006/relationships/hyperlink" Target="http://aeovian.com/" TargetMode="External"/><Relationship Id="rId7272" Type="http://schemas.openxmlformats.org/officeDocument/2006/relationships/hyperlink" Target="https://vycellix.com/leadership/" TargetMode="External"/><Relationship Id="rId8323" Type="http://schemas.openxmlformats.org/officeDocument/2006/relationships/hyperlink" Target="https://www.linkedin.com/company/salient-weather/" TargetMode="External"/><Relationship Id="rId10253" Type="http://schemas.openxmlformats.org/officeDocument/2006/relationships/hyperlink" Target="http://advantiahealth.com/" TargetMode="External"/><Relationship Id="rId11304" Type="http://schemas.openxmlformats.org/officeDocument/2006/relationships/hyperlink" Target="http://verinetics.com/" TargetMode="External"/><Relationship Id="rId3468" Type="http://schemas.openxmlformats.org/officeDocument/2006/relationships/hyperlink" Target="https://www.linkedin.com/in/jayvijayan/" TargetMode="External"/><Relationship Id="rId3882" Type="http://schemas.openxmlformats.org/officeDocument/2006/relationships/hyperlink" Target="https://www.linkedin.com/in/matsushita-takuya-%e6%9d%be%e4%b8%8b-%e6%8b%93%e4%b9%9f-ba869b1a8/" TargetMode="External"/><Relationship Id="rId4519" Type="http://schemas.openxmlformats.org/officeDocument/2006/relationships/hyperlink" Target="http://nematx.com/" TargetMode="External"/><Relationship Id="rId4933" Type="http://schemas.openxmlformats.org/officeDocument/2006/relationships/hyperlink" Target="http://poodlana.com/" TargetMode="External"/><Relationship Id="rId10320" Type="http://schemas.openxmlformats.org/officeDocument/2006/relationships/hyperlink" Target="http://adonamed.com/" TargetMode="External"/><Relationship Id="rId389" Type="http://schemas.openxmlformats.org/officeDocument/2006/relationships/hyperlink" Target="http://sundial.so/" TargetMode="External"/><Relationship Id="rId2484" Type="http://schemas.openxmlformats.org/officeDocument/2006/relationships/hyperlink" Target="https://www.linkedin.com/in/nicolashoflinger/" TargetMode="External"/><Relationship Id="rId3535" Type="http://schemas.openxmlformats.org/officeDocument/2006/relationships/hyperlink" Target="https://www.linkedin.com/company/dappos" TargetMode="External"/><Relationship Id="rId9097" Type="http://schemas.openxmlformats.org/officeDocument/2006/relationships/hyperlink" Target="https://www.linkedin.com/company/oic-of-america-inc." TargetMode="External"/><Relationship Id="rId456" Type="http://schemas.openxmlformats.org/officeDocument/2006/relationships/hyperlink" Target="http://firstcircle.ph/" TargetMode="External"/><Relationship Id="rId870" Type="http://schemas.openxmlformats.org/officeDocument/2006/relationships/hyperlink" Target="https://www.linkedin.com/company/folioworks/" TargetMode="External"/><Relationship Id="rId1086" Type="http://schemas.openxmlformats.org/officeDocument/2006/relationships/hyperlink" Target="http://cykinso.co.jp/" TargetMode="External"/><Relationship Id="rId2137" Type="http://schemas.openxmlformats.org/officeDocument/2006/relationships/hyperlink" Target="https://www.linkedin.com/company/logos-school" TargetMode="External"/><Relationship Id="rId2551" Type="http://schemas.openxmlformats.org/officeDocument/2006/relationships/hyperlink" Target="https://www.linkedin.com/in/johanngudbjargarson/?originalSubdomain=is" TargetMode="External"/><Relationship Id="rId9164" Type="http://schemas.openxmlformats.org/officeDocument/2006/relationships/hyperlink" Target="http://pandiana.io/" TargetMode="External"/><Relationship Id="rId11094" Type="http://schemas.openxmlformats.org/officeDocument/2006/relationships/hyperlink" Target="https://www.newsfilecorp.com/release/186130/Golden-Tag-Announces-Name-Change-to-Silver-Storm-Mining-Ltd.-and-New-Trading-Symbol-SVRS" TargetMode="External"/><Relationship Id="rId109" Type="http://schemas.openxmlformats.org/officeDocument/2006/relationships/hyperlink" Target="https://www.linkedin.com/in/fr%C3%A9d%C3%A9ric-lissalde-11602214/" TargetMode="External"/><Relationship Id="rId523" Type="http://schemas.openxmlformats.org/officeDocument/2006/relationships/hyperlink" Target="https://www.linkedin.com/in/michelle-lock-54a2a77/" TargetMode="External"/><Relationship Id="rId1153" Type="http://schemas.openxmlformats.org/officeDocument/2006/relationships/hyperlink" Target="https://www.linkedin.com/company/shaping-our-appalachian-region/" TargetMode="External"/><Relationship Id="rId2204" Type="http://schemas.openxmlformats.org/officeDocument/2006/relationships/hyperlink" Target="http://buddycloud.co.jp/" TargetMode="External"/><Relationship Id="rId3602" Type="http://schemas.openxmlformats.org/officeDocument/2006/relationships/hyperlink" Target="https://www.linkedin.com/company/pharmnovo/" TargetMode="External"/><Relationship Id="rId6758" Type="http://schemas.openxmlformats.org/officeDocument/2006/relationships/hyperlink" Target="https://www.linkedin.com/company/b-loop" TargetMode="External"/><Relationship Id="rId7809" Type="http://schemas.openxmlformats.org/officeDocument/2006/relationships/hyperlink" Target="https://www.linkedin.com/in/torun-mathias-50067935/" TargetMode="External"/><Relationship Id="rId8180" Type="http://schemas.openxmlformats.org/officeDocument/2006/relationships/hyperlink" Target="https://www.linkedin.com/in/niklas-prager-00255282/" TargetMode="External"/><Relationship Id="rId9231" Type="http://schemas.openxmlformats.org/officeDocument/2006/relationships/hyperlink" Target="https://www.crunchbase.com/person/jacob-gaffney" TargetMode="External"/><Relationship Id="rId5774" Type="http://schemas.openxmlformats.org/officeDocument/2006/relationships/hyperlink" Target="http://nkartatx.com/" TargetMode="External"/><Relationship Id="rId6825" Type="http://schemas.openxmlformats.org/officeDocument/2006/relationships/hyperlink" Target="http://worksenseai.com/" TargetMode="External"/><Relationship Id="rId11161" Type="http://schemas.openxmlformats.org/officeDocument/2006/relationships/hyperlink" Target="http://prosentry.com/" TargetMode="External"/><Relationship Id="rId1220" Type="http://schemas.openxmlformats.org/officeDocument/2006/relationships/hyperlink" Target="https://www.linkedin.com/in/bryan-charleston-1ba287116/" TargetMode="External"/><Relationship Id="rId4376" Type="http://schemas.openxmlformats.org/officeDocument/2006/relationships/hyperlink" Target="https://www.linkedin.com/company/amplifiedsciences/" TargetMode="External"/><Relationship Id="rId4790" Type="http://schemas.openxmlformats.org/officeDocument/2006/relationships/hyperlink" Target="https://www.linkedin.com/in/michael-ireland-64b44331/" TargetMode="External"/><Relationship Id="rId5427" Type="http://schemas.openxmlformats.org/officeDocument/2006/relationships/hyperlink" Target="http://www.atgatcn.com/about-us.html" TargetMode="External"/><Relationship Id="rId5841" Type="http://schemas.openxmlformats.org/officeDocument/2006/relationships/hyperlink" Target="https://www.linkedin.com/in/bill-crooker-363b524/" TargetMode="External"/><Relationship Id="rId8997" Type="http://schemas.openxmlformats.org/officeDocument/2006/relationships/hyperlink" Target="https://www.linkedin.com/company/octagoshealth" TargetMode="External"/><Relationship Id="rId3392" Type="http://schemas.openxmlformats.org/officeDocument/2006/relationships/hyperlink" Target="https://www.linkedin.com/in/christopherhertz/" TargetMode="External"/><Relationship Id="rId4029" Type="http://schemas.openxmlformats.org/officeDocument/2006/relationships/hyperlink" Target="https://www.linkedin.com/company/striveassetmanagement" TargetMode="External"/><Relationship Id="rId4443" Type="http://schemas.openxmlformats.org/officeDocument/2006/relationships/hyperlink" Target="http://ribon.io/" TargetMode="External"/><Relationship Id="rId7599" Type="http://schemas.openxmlformats.org/officeDocument/2006/relationships/hyperlink" Target="http://ourhivehealth.com/" TargetMode="External"/><Relationship Id="rId3045" Type="http://schemas.openxmlformats.org/officeDocument/2006/relationships/hyperlink" Target="http://grover.com/" TargetMode="External"/><Relationship Id="rId4510" Type="http://schemas.openxmlformats.org/officeDocument/2006/relationships/hyperlink" Target="http://getsignify.com/" TargetMode="External"/><Relationship Id="rId7666" Type="http://schemas.openxmlformats.org/officeDocument/2006/relationships/hyperlink" Target="https://www.linkedin.com/in/arik-shetrit-400445108/" TargetMode="External"/><Relationship Id="rId8717" Type="http://schemas.openxmlformats.org/officeDocument/2006/relationships/hyperlink" Target="https://www.linkedin.com/in/christine-nguyen-196127141/" TargetMode="External"/><Relationship Id="rId10994" Type="http://schemas.openxmlformats.org/officeDocument/2006/relationships/hyperlink" Target="http://personastudios.ai/" TargetMode="External"/><Relationship Id="rId380" Type="http://schemas.openxmlformats.org/officeDocument/2006/relationships/hyperlink" Target="http://ionetix.com/" TargetMode="External"/><Relationship Id="rId2061" Type="http://schemas.openxmlformats.org/officeDocument/2006/relationships/hyperlink" Target="https://www.linkedin.com/company/goldfinch-tap-eatery/about" TargetMode="External"/><Relationship Id="rId3112" Type="http://schemas.openxmlformats.org/officeDocument/2006/relationships/hyperlink" Target="https://www.linkedin.com/in/ben-schuler-21567a32/" TargetMode="External"/><Relationship Id="rId6268" Type="http://schemas.openxmlformats.org/officeDocument/2006/relationships/hyperlink" Target="https://www.linkedin.com/company/eliyan-corporation" TargetMode="External"/><Relationship Id="rId6682" Type="http://schemas.openxmlformats.org/officeDocument/2006/relationships/hyperlink" Target="https://www.linkedin.com/company/clabo/" TargetMode="External"/><Relationship Id="rId7319" Type="http://schemas.openxmlformats.org/officeDocument/2006/relationships/hyperlink" Target="https://www.linkedin.com/company/i-have-a-dream-foundation" TargetMode="External"/><Relationship Id="rId10647" Type="http://schemas.openxmlformats.org/officeDocument/2006/relationships/hyperlink" Target="http://waniganeatery.com/" TargetMode="External"/><Relationship Id="rId5284" Type="http://schemas.openxmlformats.org/officeDocument/2006/relationships/hyperlink" Target="https://www.linkedin.com/in/dale-pfeifer-a907761/" TargetMode="External"/><Relationship Id="rId6335" Type="http://schemas.openxmlformats.org/officeDocument/2006/relationships/hyperlink" Target="https://www.linkedin.com/company/qoala" TargetMode="External"/><Relationship Id="rId7733" Type="http://schemas.openxmlformats.org/officeDocument/2006/relationships/hyperlink" Target="http://moxiebeauty.in/" TargetMode="External"/><Relationship Id="rId10714" Type="http://schemas.openxmlformats.org/officeDocument/2006/relationships/hyperlink" Target="https://www.linkedin.com/company/togethercomputer" TargetMode="External"/><Relationship Id="rId100" Type="http://schemas.openxmlformats.org/officeDocument/2006/relationships/hyperlink" Target="https://www.linkedin.com/in/reedhastings/" TargetMode="External"/><Relationship Id="rId2878" Type="http://schemas.openxmlformats.org/officeDocument/2006/relationships/hyperlink" Target="http://thelearningbridge.net/" TargetMode="External"/><Relationship Id="rId3929" Type="http://schemas.openxmlformats.org/officeDocument/2006/relationships/hyperlink" Target="https://www.linkedin.com/company/crave-retail/" TargetMode="External"/><Relationship Id="rId7800" Type="http://schemas.openxmlformats.org/officeDocument/2006/relationships/hyperlink" Target="https://kerenrg.com/english/" TargetMode="External"/><Relationship Id="rId1894" Type="http://schemas.openxmlformats.org/officeDocument/2006/relationships/hyperlink" Target="https://www.linkedin.com/company/myui-ai" TargetMode="External"/><Relationship Id="rId2945" Type="http://schemas.openxmlformats.org/officeDocument/2006/relationships/hyperlink" Target="https://pitchbook.com/profiles/company/596658-25" TargetMode="External"/><Relationship Id="rId5351" Type="http://schemas.openxmlformats.org/officeDocument/2006/relationships/hyperlink" Target="https://trswa.org/contact.shtml" TargetMode="External"/><Relationship Id="rId6402" Type="http://schemas.openxmlformats.org/officeDocument/2006/relationships/hyperlink" Target="https://www.linkedin.com/in/alexplotvinov/" TargetMode="External"/><Relationship Id="rId9558" Type="http://schemas.openxmlformats.org/officeDocument/2006/relationships/hyperlink" Target="http://monadpad.xyz/" TargetMode="External"/><Relationship Id="rId9972" Type="http://schemas.openxmlformats.org/officeDocument/2006/relationships/hyperlink" Target="http://nmprac.org/" TargetMode="External"/><Relationship Id="rId11488" Type="http://schemas.openxmlformats.org/officeDocument/2006/relationships/hyperlink" Target="https://www.linkedin.com/in/am%C3%A9lie-desazars-71840948/" TargetMode="External"/><Relationship Id="rId917" Type="http://schemas.openxmlformats.org/officeDocument/2006/relationships/hyperlink" Target="http://blueleafenergy.com/" TargetMode="External"/><Relationship Id="rId1547" Type="http://schemas.openxmlformats.org/officeDocument/2006/relationships/hyperlink" Target="https://www.linkedin.com/company/stork-exchange-inc/" TargetMode="External"/><Relationship Id="rId1961" Type="http://schemas.openxmlformats.org/officeDocument/2006/relationships/hyperlink" Target="https://www.linkedin.com/in/tejashree-sawant/" TargetMode="External"/><Relationship Id="rId5004" Type="http://schemas.openxmlformats.org/officeDocument/2006/relationships/hyperlink" Target="http://memegamestoken.com/" TargetMode="External"/><Relationship Id="rId8574" Type="http://schemas.openxmlformats.org/officeDocument/2006/relationships/hyperlink" Target="http://computelabs.ai/" TargetMode="External"/><Relationship Id="rId9625" Type="http://schemas.openxmlformats.org/officeDocument/2006/relationships/hyperlink" Target="http://prismos.co/" TargetMode="External"/><Relationship Id="rId11555" Type="http://schemas.openxmlformats.org/officeDocument/2006/relationships/hyperlink" Target="http://edscha.com/" TargetMode="External"/><Relationship Id="rId1614" Type="http://schemas.openxmlformats.org/officeDocument/2006/relationships/hyperlink" Target="http://impactpr.co/" TargetMode="External"/><Relationship Id="rId4020" Type="http://schemas.openxmlformats.org/officeDocument/2006/relationships/hyperlink" Target="https://www.linkedin.com/company/intrepid-fiber-networks" TargetMode="External"/><Relationship Id="rId7176" Type="http://schemas.openxmlformats.org/officeDocument/2006/relationships/hyperlink" Target="http://theijf.org/" TargetMode="External"/><Relationship Id="rId7590" Type="http://schemas.openxmlformats.org/officeDocument/2006/relationships/hyperlink" Target="http://rabbitt.ai/" TargetMode="External"/><Relationship Id="rId8227" Type="http://schemas.openxmlformats.org/officeDocument/2006/relationships/hyperlink" Target="https://www.crunchbase.com/person/carter-feldman" TargetMode="External"/><Relationship Id="rId8641" Type="http://schemas.openxmlformats.org/officeDocument/2006/relationships/hyperlink" Target="https://www.linkedin.com/company/prospera-energy/?originalSubdomain=in" TargetMode="External"/><Relationship Id="rId10157" Type="http://schemas.openxmlformats.org/officeDocument/2006/relationships/hyperlink" Target="https://www.linkedin.com/company/inframarket" TargetMode="External"/><Relationship Id="rId11208" Type="http://schemas.openxmlformats.org/officeDocument/2006/relationships/hyperlink" Target="https://www.linkedin.com/company/fermat-commerce/" TargetMode="External"/><Relationship Id="rId3786" Type="http://schemas.openxmlformats.org/officeDocument/2006/relationships/hyperlink" Target="https://kyotofusioneering.com/en/company" TargetMode="External"/><Relationship Id="rId6192" Type="http://schemas.openxmlformats.org/officeDocument/2006/relationships/hyperlink" Target="http://atlas-lithium.com/" TargetMode="External"/><Relationship Id="rId7243" Type="http://schemas.openxmlformats.org/officeDocument/2006/relationships/hyperlink" Target="https://www.okwit.org/our-team" TargetMode="External"/><Relationship Id="rId10571" Type="http://schemas.openxmlformats.org/officeDocument/2006/relationships/hyperlink" Target="http://iconicgames.ai/" TargetMode="External"/><Relationship Id="rId11622" Type="http://schemas.openxmlformats.org/officeDocument/2006/relationships/hyperlink" Target="https://www.lausd.org/site/handlers/filedownload.ashx?moduleinstanceid=61139&amp;dataid=138801&amp;FileName=South%20Gate%20Middle%20School%20Brochure%20SY%202024-25%20Official.pdf" TargetMode="External"/><Relationship Id="rId2388" Type="http://schemas.openxmlformats.org/officeDocument/2006/relationships/hyperlink" Target="http://jefferies.com/" TargetMode="External"/><Relationship Id="rId3439" Type="http://schemas.openxmlformats.org/officeDocument/2006/relationships/hyperlink" Target="http://azitrainc.com/" TargetMode="External"/><Relationship Id="rId4837" Type="http://schemas.openxmlformats.org/officeDocument/2006/relationships/hyperlink" Target="https://www.linkedin.com/company-beta/2615788/" TargetMode="External"/><Relationship Id="rId7310" Type="http://schemas.openxmlformats.org/officeDocument/2006/relationships/hyperlink" Target="https://www.linkedin.com/in/mikewozniak/" TargetMode="External"/><Relationship Id="rId10224" Type="http://schemas.openxmlformats.org/officeDocument/2006/relationships/hyperlink" Target="http://seastarmedical.com/" TargetMode="External"/><Relationship Id="rId3853" Type="http://schemas.openxmlformats.org/officeDocument/2006/relationships/hyperlink" Target="https://www.linkedin.com/in/olof-sk%c3%b6ld-b455691/" TargetMode="External"/><Relationship Id="rId4904" Type="http://schemas.openxmlformats.org/officeDocument/2006/relationships/hyperlink" Target="http://tesai.ai/" TargetMode="External"/><Relationship Id="rId9068" Type="http://schemas.openxmlformats.org/officeDocument/2006/relationships/hyperlink" Target="http://fortunesociety.org/" TargetMode="External"/><Relationship Id="rId774" Type="http://schemas.openxmlformats.org/officeDocument/2006/relationships/hyperlink" Target="https://www.linkedin.com/in/manish-aggarwal-5677786/" TargetMode="External"/><Relationship Id="rId1057" Type="http://schemas.openxmlformats.org/officeDocument/2006/relationships/hyperlink" Target="https://www.nfwf.org/node/3090/nfwf-leadership" TargetMode="External"/><Relationship Id="rId2455" Type="http://schemas.openxmlformats.org/officeDocument/2006/relationships/hyperlink" Target="https://www.linkedin.com/in/andrew-hider-aa51701/" TargetMode="External"/><Relationship Id="rId3506" Type="http://schemas.openxmlformats.org/officeDocument/2006/relationships/hyperlink" Target="https://www.linkedin.com/company/mnt-halan" TargetMode="External"/><Relationship Id="rId3920" Type="http://schemas.openxmlformats.org/officeDocument/2006/relationships/hyperlink" Target="https://www.linkedin.com/company/mach9geo" TargetMode="External"/><Relationship Id="rId8084" Type="http://schemas.openxmlformats.org/officeDocument/2006/relationships/hyperlink" Target="http://virpaxpharma.com/" TargetMode="External"/><Relationship Id="rId9482" Type="http://schemas.openxmlformats.org/officeDocument/2006/relationships/hyperlink" Target="http://voltaindonesia.com/" TargetMode="External"/><Relationship Id="rId427" Type="http://schemas.openxmlformats.org/officeDocument/2006/relationships/hyperlink" Target="http://allete.com/" TargetMode="External"/><Relationship Id="rId841" Type="http://schemas.openxmlformats.org/officeDocument/2006/relationships/hyperlink" Target="https://www.linkedin.com/in/egordubrovsky/" TargetMode="External"/><Relationship Id="rId1471" Type="http://schemas.openxmlformats.org/officeDocument/2006/relationships/hyperlink" Target="http://accurat.ai/" TargetMode="External"/><Relationship Id="rId2108" Type="http://schemas.openxmlformats.org/officeDocument/2006/relationships/hyperlink" Target="http://thistlefarms.org/" TargetMode="External"/><Relationship Id="rId2522" Type="http://schemas.openxmlformats.org/officeDocument/2006/relationships/hyperlink" Target="https://www.linkedin.com/company/civeo/" TargetMode="External"/><Relationship Id="rId5678" Type="http://schemas.openxmlformats.org/officeDocument/2006/relationships/hyperlink" Target="http://www.linkedin.com/company/marathon-oil-corporation" TargetMode="External"/><Relationship Id="rId6729" Type="http://schemas.openxmlformats.org/officeDocument/2006/relationships/hyperlink" Target="https://www.linkedin.com/in/johannreandino/" TargetMode="External"/><Relationship Id="rId9135" Type="http://schemas.openxmlformats.org/officeDocument/2006/relationships/hyperlink" Target="http://rt-thread.io/" TargetMode="External"/><Relationship Id="rId11065" Type="http://schemas.openxmlformats.org/officeDocument/2006/relationships/hyperlink" Target="http://elysiumlab.io/" TargetMode="External"/><Relationship Id="rId1124" Type="http://schemas.openxmlformats.org/officeDocument/2006/relationships/hyperlink" Target="http://farmyirehse.com/" TargetMode="External"/><Relationship Id="rId4694" Type="http://schemas.openxmlformats.org/officeDocument/2006/relationships/hyperlink" Target="http://bentonresources.ca/" TargetMode="External"/><Relationship Id="rId5745" Type="http://schemas.openxmlformats.org/officeDocument/2006/relationships/hyperlink" Target="http://alice-bob.com/" TargetMode="External"/><Relationship Id="rId8151" Type="http://schemas.openxmlformats.org/officeDocument/2006/relationships/hyperlink" Target="http://booment.com/" TargetMode="External"/><Relationship Id="rId9202" Type="http://schemas.openxmlformats.org/officeDocument/2006/relationships/hyperlink" Target="https://www.linkedin.com/in/dr-patrick-heissler/" TargetMode="External"/><Relationship Id="rId10081" Type="http://schemas.openxmlformats.org/officeDocument/2006/relationships/hyperlink" Target="http://cvhabitat.org/" TargetMode="External"/><Relationship Id="rId11132" Type="http://schemas.openxmlformats.org/officeDocument/2006/relationships/hyperlink" Target="http://gobblecube.ai/" TargetMode="External"/><Relationship Id="rId3296" Type="http://schemas.openxmlformats.org/officeDocument/2006/relationships/hyperlink" Target="https://www.linkedin.com/company/archrock" TargetMode="External"/><Relationship Id="rId4347" Type="http://schemas.openxmlformats.org/officeDocument/2006/relationships/hyperlink" Target="https://www.linkedin.com/in/buckdevelopment/" TargetMode="External"/><Relationship Id="rId4761" Type="http://schemas.openxmlformats.org/officeDocument/2006/relationships/hyperlink" Target="http://chatcash.co.zw/" TargetMode="External"/><Relationship Id="rId3363" Type="http://schemas.openxmlformats.org/officeDocument/2006/relationships/hyperlink" Target="http://pindrop.com/" TargetMode="External"/><Relationship Id="rId4414" Type="http://schemas.openxmlformats.org/officeDocument/2006/relationships/hyperlink" Target="https://www.linkedin.com/company/limenet-tech/" TargetMode="External"/><Relationship Id="rId5812" Type="http://schemas.openxmlformats.org/officeDocument/2006/relationships/hyperlink" Target="http://ordinalsbot.com/" TargetMode="External"/><Relationship Id="rId8968" Type="http://schemas.openxmlformats.org/officeDocument/2006/relationships/hyperlink" Target="http://archeon-medical.com/" TargetMode="External"/><Relationship Id="rId10898" Type="http://schemas.openxmlformats.org/officeDocument/2006/relationships/hyperlink" Target="http://syntropynet.com/" TargetMode="External"/><Relationship Id="rId284" Type="http://schemas.openxmlformats.org/officeDocument/2006/relationships/hyperlink" Target="https://www.linkedin.com/company/3836282" TargetMode="External"/><Relationship Id="rId3016" Type="http://schemas.openxmlformats.org/officeDocument/2006/relationships/hyperlink" Target="https://www.linkedin.com/company/serve-robotics" TargetMode="External"/><Relationship Id="rId7984" Type="http://schemas.openxmlformats.org/officeDocument/2006/relationships/hyperlink" Target="http://vanke.com/" TargetMode="External"/><Relationship Id="rId10965" Type="http://schemas.openxmlformats.org/officeDocument/2006/relationships/hyperlink" Target="http://inpleo.com/" TargetMode="External"/><Relationship Id="rId3430" Type="http://schemas.openxmlformats.org/officeDocument/2006/relationships/hyperlink" Target="https://www.linkedin.com/in/simon-beresford-wylie-frpsl-133b5013/" TargetMode="External"/><Relationship Id="rId5188" Type="http://schemas.openxmlformats.org/officeDocument/2006/relationships/hyperlink" Target="https://www.linkedin.com/company/bit-scale/" TargetMode="External"/><Relationship Id="rId6586" Type="http://schemas.openxmlformats.org/officeDocument/2006/relationships/hyperlink" Target="http://pekaoleasing.com.pl/" TargetMode="External"/><Relationship Id="rId7637" Type="http://schemas.openxmlformats.org/officeDocument/2006/relationships/hyperlink" Target="https://www.linkedin.com/company/eeva-ai/" TargetMode="External"/><Relationship Id="rId10618" Type="http://schemas.openxmlformats.org/officeDocument/2006/relationships/hyperlink" Target="https://www.linkedin.com/company/chapter2-agency/about/" TargetMode="External"/><Relationship Id="rId351" Type="http://schemas.openxmlformats.org/officeDocument/2006/relationships/hyperlink" Target="https://www.linkedin.com/in/jay4man/" TargetMode="External"/><Relationship Id="rId2032" Type="http://schemas.openxmlformats.org/officeDocument/2006/relationships/hyperlink" Target="https://www.linkedin.com/company/getcustomeriq/" TargetMode="External"/><Relationship Id="rId6239" Type="http://schemas.openxmlformats.org/officeDocument/2006/relationships/hyperlink" Target="https://www.linkedin.com/in/vincent-filter/" TargetMode="External"/><Relationship Id="rId6653" Type="http://schemas.openxmlformats.org/officeDocument/2006/relationships/hyperlink" Target="https://uk.linkedin.com/company/tutoring4you" TargetMode="External"/><Relationship Id="rId7704" Type="http://schemas.openxmlformats.org/officeDocument/2006/relationships/hyperlink" Target="https://www.linkedin.com/company/flink-robotics" TargetMode="External"/><Relationship Id="rId1798" Type="http://schemas.openxmlformats.org/officeDocument/2006/relationships/hyperlink" Target="https://www.linkedin.com/company/peinaje/" TargetMode="External"/><Relationship Id="rId2849" Type="http://schemas.openxmlformats.org/officeDocument/2006/relationships/hyperlink" Target="https://www.linkedin.com/in/roman-bezzubchenko-668b55212/" TargetMode="External"/><Relationship Id="rId5255" Type="http://schemas.openxmlformats.org/officeDocument/2006/relationships/hyperlink" Target="https://www.linkedin.com/company/gravitatego/" TargetMode="External"/><Relationship Id="rId6306" Type="http://schemas.openxmlformats.org/officeDocument/2006/relationships/hyperlink" Target="https://www.linkedin.com/company/nodekit/about/" TargetMode="External"/><Relationship Id="rId6720" Type="http://schemas.openxmlformats.org/officeDocument/2006/relationships/hyperlink" Target="https://www.linkedin.com/company/sleepovation-inc./" TargetMode="External"/><Relationship Id="rId9876" Type="http://schemas.openxmlformats.org/officeDocument/2006/relationships/hyperlink" Target="https://www.linkedin.com/company/fintechalume" TargetMode="External"/><Relationship Id="rId1865" Type="http://schemas.openxmlformats.org/officeDocument/2006/relationships/hyperlink" Target="http://naturalextech.com/" TargetMode="External"/><Relationship Id="rId4271" Type="http://schemas.openxmlformats.org/officeDocument/2006/relationships/hyperlink" Target="http://www.linkedin.com/company/assiduous" TargetMode="External"/><Relationship Id="rId5322" Type="http://schemas.openxmlformats.org/officeDocument/2006/relationships/hyperlink" Target="https://www.linkedin.com/in/robert-wasmund-2a127564/" TargetMode="External"/><Relationship Id="rId8478" Type="http://schemas.openxmlformats.org/officeDocument/2006/relationships/hyperlink" Target="https://www.linkedin.com/in/laurel-hess/" TargetMode="External"/><Relationship Id="rId8892" Type="http://schemas.openxmlformats.org/officeDocument/2006/relationships/hyperlink" Target="https://www.crunchbase.com/person/benson-huo" TargetMode="External"/><Relationship Id="rId9529" Type="http://schemas.openxmlformats.org/officeDocument/2006/relationships/hyperlink" Target="http://canterra.com/" TargetMode="External"/><Relationship Id="rId1518" Type="http://schemas.openxmlformats.org/officeDocument/2006/relationships/hyperlink" Target="https://www.linkedin.com/company/kazera-global-plc/" TargetMode="External"/><Relationship Id="rId2916" Type="http://schemas.openxmlformats.org/officeDocument/2006/relationships/hyperlink" Target="https://www.linkedin.com/in/moritz-koppe-09777487/" TargetMode="External"/><Relationship Id="rId7494" Type="http://schemas.openxmlformats.org/officeDocument/2006/relationships/hyperlink" Target="https://www.linkedin.com/company/aeroshield-inc/about/" TargetMode="External"/><Relationship Id="rId8545" Type="http://schemas.openxmlformats.org/officeDocument/2006/relationships/hyperlink" Target="https://pitchbook.com/profiles/company/114988-69" TargetMode="External"/><Relationship Id="rId9943" Type="http://schemas.openxmlformats.org/officeDocument/2006/relationships/hyperlink" Target="http://greendiningalliance.org/" TargetMode="External"/><Relationship Id="rId11459" Type="http://schemas.openxmlformats.org/officeDocument/2006/relationships/hyperlink" Target="http://canyonpartners.com/" TargetMode="External"/><Relationship Id="rId11873" Type="http://schemas.openxmlformats.org/officeDocument/2006/relationships/hyperlink" Target="https://www.linkedin.com/in/rohbhargava/" TargetMode="External"/><Relationship Id="rId1932" Type="http://schemas.openxmlformats.org/officeDocument/2006/relationships/hyperlink" Target="https://www.linkedin.com/company/austin-travis-county-integral-care/" TargetMode="External"/><Relationship Id="rId6096" Type="http://schemas.openxmlformats.org/officeDocument/2006/relationships/hyperlink" Target="https://www.linkedin.com/company/local-initiatives-support-corporation-lisc" TargetMode="External"/><Relationship Id="rId7147" Type="http://schemas.openxmlformats.org/officeDocument/2006/relationships/hyperlink" Target="http://wizso.com/" TargetMode="External"/><Relationship Id="rId10475" Type="http://schemas.openxmlformats.org/officeDocument/2006/relationships/hyperlink" Target="http://synamics.com/" TargetMode="External"/><Relationship Id="rId11526" Type="http://schemas.openxmlformats.org/officeDocument/2006/relationships/hyperlink" Target="https://www.linkedin.com/company/sterisims" TargetMode="External"/><Relationship Id="rId6163" Type="http://schemas.openxmlformats.org/officeDocument/2006/relationships/hyperlink" Target="http://volition.com/" TargetMode="External"/><Relationship Id="rId7561" Type="http://schemas.openxmlformats.org/officeDocument/2006/relationships/hyperlink" Target="https://www.linkedin.com/company/meltandmarble/" TargetMode="External"/><Relationship Id="rId8612" Type="http://schemas.openxmlformats.org/officeDocument/2006/relationships/hyperlink" Target="https://www.linkedin.com/in/jan-poth-a79424136/" TargetMode="External"/><Relationship Id="rId10128" Type="http://schemas.openxmlformats.org/officeDocument/2006/relationships/hyperlink" Target="http://activemembrane.com/" TargetMode="External"/><Relationship Id="rId10542" Type="http://schemas.openxmlformats.org/officeDocument/2006/relationships/hyperlink" Target="http://thirdfi.org/" TargetMode="External"/><Relationship Id="rId3757" Type="http://schemas.openxmlformats.org/officeDocument/2006/relationships/hyperlink" Target="https://www.linkedin.com/in/darius-noreika/" TargetMode="External"/><Relationship Id="rId4808" Type="http://schemas.openxmlformats.org/officeDocument/2006/relationships/hyperlink" Target="https://www.linkedin.com/company/southern-silver-exploration-corp-ssv-" TargetMode="External"/><Relationship Id="rId7214" Type="http://schemas.openxmlformats.org/officeDocument/2006/relationships/hyperlink" Target="https://rocklandhomesforheroes.org/contact/" TargetMode="External"/><Relationship Id="rId678" Type="http://schemas.openxmlformats.org/officeDocument/2006/relationships/hyperlink" Target="https://www.linkedin.com/in/stephen-sanderson-1bb5963a/?originalSubdomain=uk" TargetMode="External"/><Relationship Id="rId2359" Type="http://schemas.openxmlformats.org/officeDocument/2006/relationships/hyperlink" Target="http://jetblue.com/" TargetMode="External"/><Relationship Id="rId2773" Type="http://schemas.openxmlformats.org/officeDocument/2006/relationships/hyperlink" Target="http://creatrip.co.kr/" TargetMode="External"/><Relationship Id="rId3824" Type="http://schemas.openxmlformats.org/officeDocument/2006/relationships/hyperlink" Target="http://cloverleafinfra.com/" TargetMode="External"/><Relationship Id="rId6230" Type="http://schemas.openxmlformats.org/officeDocument/2006/relationships/hyperlink" Target="https://www.linkedin.com/in/karim-temsamani/" TargetMode="External"/><Relationship Id="rId9386" Type="http://schemas.openxmlformats.org/officeDocument/2006/relationships/hyperlink" Target="http://leylinepro.com/" TargetMode="External"/><Relationship Id="rId745" Type="http://schemas.openxmlformats.org/officeDocument/2006/relationships/hyperlink" Target="http://iambic.co/" TargetMode="External"/><Relationship Id="rId1375" Type="http://schemas.openxmlformats.org/officeDocument/2006/relationships/hyperlink" Target="http://glassboxdeals.com/" TargetMode="External"/><Relationship Id="rId2426" Type="http://schemas.openxmlformats.org/officeDocument/2006/relationships/hyperlink" Target="https://www.linkedin.com/company/ensembleai" TargetMode="External"/><Relationship Id="rId5996" Type="http://schemas.openxmlformats.org/officeDocument/2006/relationships/hyperlink" Target="https://in.linkedin.com/company/just-deliveries-india" TargetMode="External"/><Relationship Id="rId9039" Type="http://schemas.openxmlformats.org/officeDocument/2006/relationships/hyperlink" Target="http://ivpsemi.com/" TargetMode="External"/><Relationship Id="rId9453" Type="http://schemas.openxmlformats.org/officeDocument/2006/relationships/hyperlink" Target="https://dps.alaska.gov/APSC/ContactUs" TargetMode="External"/><Relationship Id="rId11383" Type="http://schemas.openxmlformats.org/officeDocument/2006/relationships/hyperlink" Target="https://www.linkedin.com/company/eloro-resources-ltd" TargetMode="External"/><Relationship Id="rId81" Type="http://schemas.openxmlformats.org/officeDocument/2006/relationships/hyperlink" Target="https://www.linkedin.com/company/seeqcorporation/" TargetMode="External"/><Relationship Id="rId812" Type="http://schemas.openxmlformats.org/officeDocument/2006/relationships/hyperlink" Target="https://www.linkedin.com/company/roe-ai/" TargetMode="External"/><Relationship Id="rId1028" Type="http://schemas.openxmlformats.org/officeDocument/2006/relationships/hyperlink" Target="https://www.linkedin.com/in/nickreinke/" TargetMode="External"/><Relationship Id="rId1442" Type="http://schemas.openxmlformats.org/officeDocument/2006/relationships/hyperlink" Target="http://uagm.edu/" TargetMode="External"/><Relationship Id="rId2840" Type="http://schemas.openxmlformats.org/officeDocument/2006/relationships/hyperlink" Target="https://www.linkedin.com/in/kevin-webber-681b4666/" TargetMode="External"/><Relationship Id="rId4598" Type="http://schemas.openxmlformats.org/officeDocument/2006/relationships/hyperlink" Target="http://radicalcatheter.com/" TargetMode="External"/><Relationship Id="rId5649" Type="http://schemas.openxmlformats.org/officeDocument/2006/relationships/hyperlink" Target="https://www.linkedin.com/in/chsavoie/" TargetMode="External"/><Relationship Id="rId8055" Type="http://schemas.openxmlformats.org/officeDocument/2006/relationships/hyperlink" Target="http://dealcart.io/" TargetMode="External"/><Relationship Id="rId9106" Type="http://schemas.openxmlformats.org/officeDocument/2006/relationships/hyperlink" Target="https://www.linkedin.com/in/david-zhang-0bb3383/" TargetMode="External"/><Relationship Id="rId9520" Type="http://schemas.openxmlformats.org/officeDocument/2006/relationships/hyperlink" Target="http://kc8capture.com/" TargetMode="External"/><Relationship Id="rId11036" Type="http://schemas.openxmlformats.org/officeDocument/2006/relationships/hyperlink" Target="https://www.linkedin.com/in/jeffschellenberg/" TargetMode="External"/><Relationship Id="rId7071" Type="http://schemas.openxmlformats.org/officeDocument/2006/relationships/hyperlink" Target="https://www.linkedin.com/company/st.-vincent-de-paul-of-baltimore/" TargetMode="External"/><Relationship Id="rId8122" Type="http://schemas.openxmlformats.org/officeDocument/2006/relationships/hyperlink" Target="https://www.linkedin.com/in/nedwinwid/" TargetMode="External"/><Relationship Id="rId11450" Type="http://schemas.openxmlformats.org/officeDocument/2006/relationships/hyperlink" Target="http://broswarm.com/" TargetMode="External"/><Relationship Id="rId3267" Type="http://schemas.openxmlformats.org/officeDocument/2006/relationships/hyperlink" Target="https://www.linkedin.com/in/garrettsmallwood/" TargetMode="External"/><Relationship Id="rId4665" Type="http://schemas.openxmlformats.org/officeDocument/2006/relationships/hyperlink" Target="http://baopharma.com/" TargetMode="External"/><Relationship Id="rId5716" Type="http://schemas.openxmlformats.org/officeDocument/2006/relationships/hyperlink" Target="https://linkedin.com/company/tuneai/" TargetMode="External"/><Relationship Id="rId10052" Type="http://schemas.openxmlformats.org/officeDocument/2006/relationships/hyperlink" Target="https://www.linkedin.com/in/james-warring/" TargetMode="External"/><Relationship Id="rId11103" Type="http://schemas.openxmlformats.org/officeDocument/2006/relationships/hyperlink" Target="http://www.linkedin.com/company/2589131" TargetMode="External"/><Relationship Id="rId188" Type="http://schemas.openxmlformats.org/officeDocument/2006/relationships/hyperlink" Target="https://www.linkedin.com/company/userled/" TargetMode="External"/><Relationship Id="rId3681" Type="http://schemas.openxmlformats.org/officeDocument/2006/relationships/hyperlink" Target="http://emissary.io/" TargetMode="External"/><Relationship Id="rId4318" Type="http://schemas.openxmlformats.org/officeDocument/2006/relationships/hyperlink" Target="https://www.linkedin.com/in/druarmstrong/" TargetMode="External"/><Relationship Id="rId4732" Type="http://schemas.openxmlformats.org/officeDocument/2006/relationships/hyperlink" Target="http://123.57.181.114/site/company?team" TargetMode="External"/><Relationship Id="rId7888" Type="http://schemas.openxmlformats.org/officeDocument/2006/relationships/hyperlink" Target="http://corescientific.com/" TargetMode="External"/><Relationship Id="rId8939" Type="http://schemas.openxmlformats.org/officeDocument/2006/relationships/hyperlink" Target="https://www.linkedin.com/company/newcore-gold" TargetMode="External"/><Relationship Id="rId10869" Type="http://schemas.openxmlformats.org/officeDocument/2006/relationships/hyperlink" Target="http://obscu.ro/" TargetMode="External"/><Relationship Id="rId2283" Type="http://schemas.openxmlformats.org/officeDocument/2006/relationships/hyperlink" Target="http://classics4kids.org/" TargetMode="External"/><Relationship Id="rId3334" Type="http://schemas.openxmlformats.org/officeDocument/2006/relationships/hyperlink" Target="http://aixplain.com/" TargetMode="External"/><Relationship Id="rId7955" Type="http://schemas.openxmlformats.org/officeDocument/2006/relationships/hyperlink" Target="https://www.linkedin.com/company/iveco-group" TargetMode="External"/><Relationship Id="rId255" Type="http://schemas.openxmlformats.org/officeDocument/2006/relationships/hyperlink" Target="https://www.linkedin.com/in/ronerickson/" TargetMode="External"/><Relationship Id="rId2350" Type="http://schemas.openxmlformats.org/officeDocument/2006/relationships/hyperlink" Target="http://tallgrass.com/" TargetMode="External"/><Relationship Id="rId3401" Type="http://schemas.openxmlformats.org/officeDocument/2006/relationships/hyperlink" Target="https://www.linkedin.com/in/takeshi-aida-372a4a16/" TargetMode="External"/><Relationship Id="rId6557" Type="http://schemas.openxmlformats.org/officeDocument/2006/relationships/hyperlink" Target="https://www.linkedin.com/in/davidparedesgortaire/" TargetMode="External"/><Relationship Id="rId6971" Type="http://schemas.openxmlformats.org/officeDocument/2006/relationships/hyperlink" Target="http://arivihan.com/" TargetMode="External"/><Relationship Id="rId7608" Type="http://schemas.openxmlformats.org/officeDocument/2006/relationships/hyperlink" Target="https://www.linkedin.com/in/francescobuffa97/" TargetMode="External"/><Relationship Id="rId10936" Type="http://schemas.openxmlformats.org/officeDocument/2006/relationships/hyperlink" Target="https://www.linkedin.com/company/dubber" TargetMode="External"/><Relationship Id="rId322" Type="http://schemas.openxmlformats.org/officeDocument/2006/relationships/hyperlink" Target="http://postholdings.com/" TargetMode="External"/><Relationship Id="rId2003" Type="http://schemas.openxmlformats.org/officeDocument/2006/relationships/hyperlink" Target="https://prostezno.com.ua/team" TargetMode="External"/><Relationship Id="rId5159" Type="http://schemas.openxmlformats.org/officeDocument/2006/relationships/hyperlink" Target="http://uptimepm.com/" TargetMode="External"/><Relationship Id="rId5573" Type="http://schemas.openxmlformats.org/officeDocument/2006/relationships/hyperlink" Target="http://stoketherapeutics.com/" TargetMode="External"/><Relationship Id="rId6624" Type="http://schemas.openxmlformats.org/officeDocument/2006/relationships/hyperlink" Target="http://unvale.io/" TargetMode="External"/><Relationship Id="rId9030" Type="http://schemas.openxmlformats.org/officeDocument/2006/relationships/hyperlink" Target="https://www.linkedin.com/company/al-dawlia-developments" TargetMode="External"/><Relationship Id="rId4175" Type="http://schemas.openxmlformats.org/officeDocument/2006/relationships/hyperlink" Target="https://www.linkedin.com/in/gilbertharrap/" TargetMode="External"/><Relationship Id="rId5226" Type="http://schemas.openxmlformats.org/officeDocument/2006/relationships/hyperlink" Target="https://www.linkedin.com/in/bob-arnold-a020a36/" TargetMode="External"/><Relationship Id="rId1769" Type="http://schemas.openxmlformats.org/officeDocument/2006/relationships/hyperlink" Target="https://www.linkedin.com/company/western-illinois-university" TargetMode="External"/><Relationship Id="rId3191" Type="http://schemas.openxmlformats.org/officeDocument/2006/relationships/hyperlink" Target="http://figma.com/" TargetMode="External"/><Relationship Id="rId4242" Type="http://schemas.openxmlformats.org/officeDocument/2006/relationships/hyperlink" Target="https://www.linkedin.com/company/oklahoma-state-university" TargetMode="External"/><Relationship Id="rId5640" Type="http://schemas.openxmlformats.org/officeDocument/2006/relationships/hyperlink" Target="https://www.linkedin.com/in/jodie-pope-morrison/" TargetMode="External"/><Relationship Id="rId7398" Type="http://schemas.openxmlformats.org/officeDocument/2006/relationships/hyperlink" Target="https://www.linkedin.com/in/tobiasafox/" TargetMode="External"/><Relationship Id="rId8796" Type="http://schemas.openxmlformats.org/officeDocument/2006/relationships/hyperlink" Target="http://bamfhealth.com/" TargetMode="External"/><Relationship Id="rId9847" Type="http://schemas.openxmlformats.org/officeDocument/2006/relationships/hyperlink" Target="http://aicchicago.org/" TargetMode="External"/><Relationship Id="rId11777" Type="http://schemas.openxmlformats.org/officeDocument/2006/relationships/hyperlink" Target="http://bontonfarms.org/" TargetMode="External"/><Relationship Id="rId1836" Type="http://schemas.openxmlformats.org/officeDocument/2006/relationships/hyperlink" Target="https://www.linkedin.com/company/safe-house-project/" TargetMode="External"/><Relationship Id="rId8449" Type="http://schemas.openxmlformats.org/officeDocument/2006/relationships/hyperlink" Target="https://www.linkedin.com/in/yongchen-lu-7ba2b03/" TargetMode="External"/><Relationship Id="rId8863" Type="http://schemas.openxmlformats.org/officeDocument/2006/relationships/hyperlink" Target="https://www.linkedin.com/company/scaler-global" TargetMode="External"/><Relationship Id="rId9914" Type="http://schemas.openxmlformats.org/officeDocument/2006/relationships/hyperlink" Target="https://www.linkedin.com/in/omar-torres-kortright-15b54a48/" TargetMode="External"/><Relationship Id="rId10379" Type="http://schemas.openxmlformats.org/officeDocument/2006/relationships/hyperlink" Target="https://ph.linkedin.com/company/thepackworks" TargetMode="External"/><Relationship Id="rId10793" Type="http://schemas.openxmlformats.org/officeDocument/2006/relationships/hyperlink" Target="https://www.linkedin.com/in/shalabhgupta/" TargetMode="External"/><Relationship Id="rId11844" Type="http://schemas.openxmlformats.org/officeDocument/2006/relationships/hyperlink" Target="http://msctc4all.org/" TargetMode="External"/><Relationship Id="rId1903" Type="http://schemas.openxmlformats.org/officeDocument/2006/relationships/hyperlink" Target="https://www.linkedin.com/company/scientific-visual" TargetMode="External"/><Relationship Id="rId7465" Type="http://schemas.openxmlformats.org/officeDocument/2006/relationships/hyperlink" Target="http://findspo.com/" TargetMode="External"/><Relationship Id="rId8516" Type="http://schemas.openxmlformats.org/officeDocument/2006/relationships/hyperlink" Target="https://www.linkedin.com/in/natemihalovich/" TargetMode="External"/><Relationship Id="rId8930" Type="http://schemas.openxmlformats.org/officeDocument/2006/relationships/hyperlink" Target="https://www.linkedin.com/company/isybuy-source-to-pay" TargetMode="External"/><Relationship Id="rId10446" Type="http://schemas.openxmlformats.org/officeDocument/2006/relationships/hyperlink" Target="https://www.linkedin.com/company/lleverage-ai" TargetMode="External"/><Relationship Id="rId6067" Type="http://schemas.openxmlformats.org/officeDocument/2006/relationships/hyperlink" Target="https://www.linkedin.com/in/michellelatzer/" TargetMode="External"/><Relationship Id="rId6481" Type="http://schemas.openxmlformats.org/officeDocument/2006/relationships/hyperlink" Target="https://www.linkedin.com/in/barry-o-shea-cpa-4160442/" TargetMode="External"/><Relationship Id="rId7118" Type="http://schemas.openxmlformats.org/officeDocument/2006/relationships/hyperlink" Target="http://ma4ec.org/" TargetMode="External"/><Relationship Id="rId7532" Type="http://schemas.openxmlformats.org/officeDocument/2006/relationships/hyperlink" Target="http://aembit.io/" TargetMode="External"/><Relationship Id="rId10860" Type="http://schemas.openxmlformats.org/officeDocument/2006/relationships/hyperlink" Target="http://soraschools.com/" TargetMode="External"/><Relationship Id="rId996" Type="http://schemas.openxmlformats.org/officeDocument/2006/relationships/hyperlink" Target="http://www.linkedin.com/company/iridex" TargetMode="External"/><Relationship Id="rId2677" Type="http://schemas.openxmlformats.org/officeDocument/2006/relationships/hyperlink" Target="https://www.linkedin.com/in/nathan-harbacek-3198908/" TargetMode="External"/><Relationship Id="rId3728" Type="http://schemas.openxmlformats.org/officeDocument/2006/relationships/hyperlink" Target="https://www.linkedin.com/company/starcatcherind/about/" TargetMode="External"/><Relationship Id="rId5083" Type="http://schemas.openxmlformats.org/officeDocument/2006/relationships/hyperlink" Target="http://vernancefunding.com/" TargetMode="External"/><Relationship Id="rId6134" Type="http://schemas.openxmlformats.org/officeDocument/2006/relationships/hyperlink" Target="http://wearechiyo.com/" TargetMode="External"/><Relationship Id="rId10513" Type="http://schemas.openxmlformats.org/officeDocument/2006/relationships/hyperlink" Target="http://lotusfoods.com/" TargetMode="External"/><Relationship Id="rId649" Type="http://schemas.openxmlformats.org/officeDocument/2006/relationships/hyperlink" Target="https://www.linkedin.com/in/michel-amar-633b0814/" TargetMode="External"/><Relationship Id="rId1279" Type="http://schemas.openxmlformats.org/officeDocument/2006/relationships/hyperlink" Target="https://www.linkedin.com/in/bhavith-chandra-2a7839274/" TargetMode="External"/><Relationship Id="rId5150" Type="http://schemas.openxmlformats.org/officeDocument/2006/relationships/hyperlink" Target="http://questhealthsolutions.com/" TargetMode="External"/><Relationship Id="rId6201" Type="http://schemas.openxmlformats.org/officeDocument/2006/relationships/hyperlink" Target="https://www.linkedin.com/company/propeldata" TargetMode="External"/><Relationship Id="rId9357" Type="http://schemas.openxmlformats.org/officeDocument/2006/relationships/hyperlink" Target="http://usec.io/" TargetMode="External"/><Relationship Id="rId1346" Type="http://schemas.openxmlformats.org/officeDocument/2006/relationships/hyperlink" Target="https://www.linkedin.com/company/allied-corp/" TargetMode="External"/><Relationship Id="rId1693" Type="http://schemas.openxmlformats.org/officeDocument/2006/relationships/hyperlink" Target="http://rigonilab.it/" TargetMode="External"/><Relationship Id="rId2744" Type="http://schemas.openxmlformats.org/officeDocument/2006/relationships/hyperlink" Target="https://www.crunchbase.com/person/yu-zheng-b3ba" TargetMode="External"/><Relationship Id="rId8373" Type="http://schemas.openxmlformats.org/officeDocument/2006/relationships/hyperlink" Target="https://www.linkedin.com/company/welltower" TargetMode="External"/><Relationship Id="rId9771" Type="http://schemas.openxmlformats.org/officeDocument/2006/relationships/hyperlink" Target="https://www.linkedin.com/company/viride-algae" TargetMode="External"/><Relationship Id="rId11287" Type="http://schemas.openxmlformats.org/officeDocument/2006/relationships/hyperlink" Target="http://wisersense.io/" TargetMode="External"/><Relationship Id="rId716" Type="http://schemas.openxmlformats.org/officeDocument/2006/relationships/hyperlink" Target="http://2021.ai/" TargetMode="External"/><Relationship Id="rId1760" Type="http://schemas.openxmlformats.org/officeDocument/2006/relationships/hyperlink" Target="http://erikaslighthouse.org/" TargetMode="External"/><Relationship Id="rId2811" Type="http://schemas.openxmlformats.org/officeDocument/2006/relationships/hyperlink" Target="http://shineyomedical.com/" TargetMode="External"/><Relationship Id="rId5967" Type="http://schemas.openxmlformats.org/officeDocument/2006/relationships/hyperlink" Target="http://superk.in/" TargetMode="External"/><Relationship Id="rId8026" Type="http://schemas.openxmlformats.org/officeDocument/2006/relationships/hyperlink" Target="https://www.linkedin.com/company/sprucepower" TargetMode="External"/><Relationship Id="rId9424" Type="http://schemas.openxmlformats.org/officeDocument/2006/relationships/hyperlink" Target="https://www.linkedin.com/company/qarmatek-services-private-limited/?originalSubdomain=in" TargetMode="External"/><Relationship Id="rId11354" Type="http://schemas.openxmlformats.org/officeDocument/2006/relationships/hyperlink" Target="https://www.linkedin.com/company/authpay" TargetMode="External"/><Relationship Id="rId52" Type="http://schemas.openxmlformats.org/officeDocument/2006/relationships/hyperlink" Target="https://www.linkedin.com/company/real-magic/" TargetMode="External"/><Relationship Id="rId1413" Type="http://schemas.openxmlformats.org/officeDocument/2006/relationships/hyperlink" Target="http://landnet.co.jp/" TargetMode="External"/><Relationship Id="rId4569" Type="http://schemas.openxmlformats.org/officeDocument/2006/relationships/hyperlink" Target="https://www.linkedin.com/in/roberto-clemente-cervera-b83877a/" TargetMode="External"/><Relationship Id="rId4983" Type="http://schemas.openxmlformats.org/officeDocument/2006/relationships/hyperlink" Target="http://shibashootout.com/" TargetMode="External"/><Relationship Id="rId8440" Type="http://schemas.openxmlformats.org/officeDocument/2006/relationships/hyperlink" Target="https://www.linkedin.com/in/itay-shrem-6866a296/" TargetMode="External"/><Relationship Id="rId10370" Type="http://schemas.openxmlformats.org/officeDocument/2006/relationships/hyperlink" Target="https://www.linkedin.com/company/heparegenix-gmbh" TargetMode="External"/><Relationship Id="rId11007" Type="http://schemas.openxmlformats.org/officeDocument/2006/relationships/hyperlink" Target="http://prostarcorp.com/" TargetMode="External"/><Relationship Id="rId11421" Type="http://schemas.openxmlformats.org/officeDocument/2006/relationships/hyperlink" Target="https://www.linkedin.com/in/yutaro-nakajima-b84184a3/" TargetMode="External"/><Relationship Id="rId3585" Type="http://schemas.openxmlformats.org/officeDocument/2006/relationships/hyperlink" Target="https://www.linkedin.com/in/glen-layron-058a03157/" TargetMode="External"/><Relationship Id="rId4636" Type="http://schemas.openxmlformats.org/officeDocument/2006/relationships/hyperlink" Target="http://konvu.com/" TargetMode="External"/><Relationship Id="rId7042" Type="http://schemas.openxmlformats.org/officeDocument/2006/relationships/hyperlink" Target="http://playunrivaled.com/" TargetMode="External"/><Relationship Id="rId10023" Type="http://schemas.openxmlformats.org/officeDocument/2006/relationships/hyperlink" Target="https://pitchbook.com/profiles/company/597086-02" TargetMode="External"/><Relationship Id="rId2187" Type="http://schemas.openxmlformats.org/officeDocument/2006/relationships/hyperlink" Target="http://blacknorman.com/" TargetMode="External"/><Relationship Id="rId3238" Type="http://schemas.openxmlformats.org/officeDocument/2006/relationships/hyperlink" Target="http://bioniq.com/" TargetMode="External"/><Relationship Id="rId3652" Type="http://schemas.openxmlformats.org/officeDocument/2006/relationships/hyperlink" Target="http://languageio.com/" TargetMode="External"/><Relationship Id="rId4703" Type="http://schemas.openxmlformats.org/officeDocument/2006/relationships/hyperlink" Target="http://superworm.jp/" TargetMode="External"/><Relationship Id="rId7859" Type="http://schemas.openxmlformats.org/officeDocument/2006/relationships/hyperlink" Target="https://www.linkedin.com/company/bernice's-bakery/" TargetMode="External"/><Relationship Id="rId159" Type="http://schemas.openxmlformats.org/officeDocument/2006/relationships/hyperlink" Target="https://www.linkedin.com/in/markfosdike/" TargetMode="External"/><Relationship Id="rId573" Type="http://schemas.openxmlformats.org/officeDocument/2006/relationships/hyperlink" Target="http://www.linkedin.com/company/enservco-corporation" TargetMode="External"/><Relationship Id="rId2254" Type="http://schemas.openxmlformats.org/officeDocument/2006/relationships/hyperlink" Target="http://lionspridementoringinc.org/" TargetMode="External"/><Relationship Id="rId3305" Type="http://schemas.openxmlformats.org/officeDocument/2006/relationships/hyperlink" Target="https://www.linkedin.com/in/jeffkaditz/" TargetMode="External"/><Relationship Id="rId9281" Type="http://schemas.openxmlformats.org/officeDocument/2006/relationships/hyperlink" Target="https://www.linkedin.com/in/ynsedeinema/" TargetMode="External"/><Relationship Id="rId226" Type="http://schemas.openxmlformats.org/officeDocument/2006/relationships/hyperlink" Target="http://zevra.com/" TargetMode="External"/><Relationship Id="rId1270" Type="http://schemas.openxmlformats.org/officeDocument/2006/relationships/hyperlink" Target="http://hyperbots.com/" TargetMode="External"/><Relationship Id="rId5477" Type="http://schemas.openxmlformats.org/officeDocument/2006/relationships/hyperlink" Target="https://pitchbook.com/profiles/company/609011-56" TargetMode="External"/><Relationship Id="rId6875" Type="http://schemas.openxmlformats.org/officeDocument/2006/relationships/hyperlink" Target="http://renegadegold.com/" TargetMode="External"/><Relationship Id="rId7926" Type="http://schemas.openxmlformats.org/officeDocument/2006/relationships/hyperlink" Target="https://www.linkedin.com/in/namit-malhotra-7a010b49/?originalSubdomain=uk" TargetMode="External"/><Relationship Id="rId10907" Type="http://schemas.openxmlformats.org/officeDocument/2006/relationships/hyperlink" Target="http://sellaslifesciences.com/" TargetMode="External"/><Relationship Id="rId640" Type="http://schemas.openxmlformats.org/officeDocument/2006/relationships/hyperlink" Target="https://www.linkedin.com/in/deniszeyer/" TargetMode="External"/><Relationship Id="rId2321" Type="http://schemas.openxmlformats.org/officeDocument/2006/relationships/hyperlink" Target="https://www.linkedin.com/company/arcosa-inc/" TargetMode="External"/><Relationship Id="rId4079" Type="http://schemas.openxmlformats.org/officeDocument/2006/relationships/hyperlink" Target="http://globalatomiccorp.com/" TargetMode="External"/><Relationship Id="rId5891" Type="http://schemas.openxmlformats.org/officeDocument/2006/relationships/hyperlink" Target="http://cbreim.com/" TargetMode="External"/><Relationship Id="rId6528" Type="http://schemas.openxmlformats.org/officeDocument/2006/relationships/hyperlink" Target="http://auraenergy.com.au/" TargetMode="External"/><Relationship Id="rId6942" Type="http://schemas.openxmlformats.org/officeDocument/2006/relationships/hyperlink" Target="https://www.linkedin.com/in/kurt-foreman-6a750b6/" TargetMode="External"/><Relationship Id="rId9001" Type="http://schemas.openxmlformats.org/officeDocument/2006/relationships/hyperlink" Target="http://weill.cornell.edu/" TargetMode="External"/><Relationship Id="rId4493" Type="http://schemas.openxmlformats.org/officeDocument/2006/relationships/hyperlink" Target="http://towardsemployment.org/" TargetMode="External"/><Relationship Id="rId5544" Type="http://schemas.openxmlformats.org/officeDocument/2006/relationships/hyperlink" Target="http://www.linkedin.com/company/xerox" TargetMode="External"/><Relationship Id="rId3095" Type="http://schemas.openxmlformats.org/officeDocument/2006/relationships/hyperlink" Target="https://www.linkedin.com/in/jimmysamartzis/" TargetMode="External"/><Relationship Id="rId4146" Type="http://schemas.openxmlformats.org/officeDocument/2006/relationships/hyperlink" Target="http://w4games.com/" TargetMode="External"/><Relationship Id="rId4560" Type="http://schemas.openxmlformats.org/officeDocument/2006/relationships/hyperlink" Target="https://www.linkedin.com/in/jemelin-artigas-6b144620/" TargetMode="External"/><Relationship Id="rId5611" Type="http://schemas.openxmlformats.org/officeDocument/2006/relationships/hyperlink" Target="https://www.linkedin.com/in/mark-costa-a42aa3ba/" TargetMode="External"/><Relationship Id="rId8767" Type="http://schemas.openxmlformats.org/officeDocument/2006/relationships/hyperlink" Target="https://www.caixinglobal.com/2023/7634/102063007/" TargetMode="External"/><Relationship Id="rId9818" Type="http://schemas.openxmlformats.org/officeDocument/2006/relationships/hyperlink" Target="http://picturehealth.com/" TargetMode="External"/><Relationship Id="rId10697" Type="http://schemas.openxmlformats.org/officeDocument/2006/relationships/hyperlink" Target="https://www.linkedin.com/in/tarique-mustafa-641b61/" TargetMode="External"/><Relationship Id="rId1807" Type="http://schemas.openxmlformats.org/officeDocument/2006/relationships/hyperlink" Target="http://preve.co/" TargetMode="External"/><Relationship Id="rId3162" Type="http://schemas.openxmlformats.org/officeDocument/2006/relationships/hyperlink" Target="http://lyten.com/" TargetMode="External"/><Relationship Id="rId4213" Type="http://schemas.openxmlformats.org/officeDocument/2006/relationships/hyperlink" Target="https://www.linkedin.com/in/kristal-gruevski/" TargetMode="External"/><Relationship Id="rId7369" Type="http://schemas.openxmlformats.org/officeDocument/2006/relationships/hyperlink" Target="https://www.linkedin.com/company/the-patients-association" TargetMode="External"/><Relationship Id="rId7783" Type="http://schemas.openxmlformats.org/officeDocument/2006/relationships/hyperlink" Target="https://www.linkedin.com/in/chrishoffmandrm/" TargetMode="External"/><Relationship Id="rId8834" Type="http://schemas.openxmlformats.org/officeDocument/2006/relationships/hyperlink" Target="https://www.linkedin.com/company/omicschart" TargetMode="External"/><Relationship Id="rId11748" Type="http://schemas.openxmlformats.org/officeDocument/2006/relationships/hyperlink" Target="http://ansellatx.com/" TargetMode="External"/><Relationship Id="rId6385" Type="http://schemas.openxmlformats.org/officeDocument/2006/relationships/hyperlink" Target="http://qumis.ai/" TargetMode="External"/><Relationship Id="rId7436" Type="http://schemas.openxmlformats.org/officeDocument/2006/relationships/hyperlink" Target="http://royalcaribbeangroup.com/" TargetMode="External"/><Relationship Id="rId10764" Type="http://schemas.openxmlformats.org/officeDocument/2006/relationships/hyperlink" Target="https://www.zoominfo.com/p/Madan-Somasundaram/1542535490" TargetMode="External"/><Relationship Id="rId11815" Type="http://schemas.openxmlformats.org/officeDocument/2006/relationships/hyperlink" Target="https://www.acceleratemt.com/ourteam" TargetMode="External"/><Relationship Id="rId150" Type="http://schemas.openxmlformats.org/officeDocument/2006/relationships/hyperlink" Target="https://www.linkedin.com/in/helensabzevari/" TargetMode="External"/><Relationship Id="rId3979" Type="http://schemas.openxmlformats.org/officeDocument/2006/relationships/hyperlink" Target="https://www.linkedin.com/in/jennifer-bath-ph-d-8314174a/" TargetMode="External"/><Relationship Id="rId6038" Type="http://schemas.openxmlformats.org/officeDocument/2006/relationships/hyperlink" Target="http://coro.net/" TargetMode="External"/><Relationship Id="rId6452" Type="http://schemas.openxmlformats.org/officeDocument/2006/relationships/hyperlink" Target="http://ledgebrook.com/" TargetMode="External"/><Relationship Id="rId7850" Type="http://schemas.openxmlformats.org/officeDocument/2006/relationships/hyperlink" Target="https://www.linkedin.com/company/waga" TargetMode="External"/><Relationship Id="rId8901" Type="http://schemas.openxmlformats.org/officeDocument/2006/relationships/hyperlink" Target="http://traverse-web.co.uk/" TargetMode="External"/><Relationship Id="rId10417" Type="http://schemas.openxmlformats.org/officeDocument/2006/relationships/hyperlink" Target="https://www.linkedin.com/in/arshadbalwa/" TargetMode="External"/><Relationship Id="rId10831" Type="http://schemas.openxmlformats.org/officeDocument/2006/relationships/hyperlink" Target="http://cayabacare.com/" TargetMode="External"/><Relationship Id="rId2995" Type="http://schemas.openxmlformats.org/officeDocument/2006/relationships/hyperlink" Target="https://www.linkedin.com/company/thymecare" TargetMode="External"/><Relationship Id="rId5054" Type="http://schemas.openxmlformats.org/officeDocument/2006/relationships/hyperlink" Target="https://www.linkedin.com/in/craig-bruce-15569252/" TargetMode="External"/><Relationship Id="rId6105" Type="http://schemas.openxmlformats.org/officeDocument/2006/relationships/hyperlink" Target="https://www.linkedin.com/company/international-rescue-committee" TargetMode="External"/><Relationship Id="rId7503" Type="http://schemas.openxmlformats.org/officeDocument/2006/relationships/hyperlink" Target="https://www.linkedin.com/company/met-group/" TargetMode="External"/><Relationship Id="rId967" Type="http://schemas.openxmlformats.org/officeDocument/2006/relationships/hyperlink" Target="https://www.linkedin.com/company/boom-market/" TargetMode="External"/><Relationship Id="rId1597" Type="http://schemas.openxmlformats.org/officeDocument/2006/relationships/hyperlink" Target="https://www.linkedin.com/in/seangregory1/?originalSubdomain=au" TargetMode="External"/><Relationship Id="rId2648" Type="http://schemas.openxmlformats.org/officeDocument/2006/relationships/hyperlink" Target="https://www.linkedin.com/company/coras-io" TargetMode="External"/><Relationship Id="rId9675" Type="http://schemas.openxmlformats.org/officeDocument/2006/relationships/hyperlink" Target="http://fabrito.in/" TargetMode="External"/><Relationship Id="rId1664" Type="http://schemas.openxmlformats.org/officeDocument/2006/relationships/hyperlink" Target="https://www.linkedin.com/company/labfarm-pl/about/" TargetMode="External"/><Relationship Id="rId2715" Type="http://schemas.openxmlformats.org/officeDocument/2006/relationships/hyperlink" Target="http://cessatech.com/" TargetMode="External"/><Relationship Id="rId4070" Type="http://schemas.openxmlformats.org/officeDocument/2006/relationships/hyperlink" Target="http://leuko.com/" TargetMode="External"/><Relationship Id="rId5121" Type="http://schemas.openxmlformats.org/officeDocument/2006/relationships/hyperlink" Target="https://www.linkedin.com/in/kimberle-lau/" TargetMode="External"/><Relationship Id="rId8277" Type="http://schemas.openxmlformats.org/officeDocument/2006/relationships/hyperlink" Target="https://www.linkedin.com/company/prodia-labs" TargetMode="External"/><Relationship Id="rId8691" Type="http://schemas.openxmlformats.org/officeDocument/2006/relationships/hyperlink" Target="https://www.linkedin.com/company/ppc-protect-limited" TargetMode="External"/><Relationship Id="rId9328" Type="http://schemas.openxmlformats.org/officeDocument/2006/relationships/hyperlink" Target="http://huntingtonbeachcu.org/" TargetMode="External"/><Relationship Id="rId9742" Type="http://schemas.openxmlformats.org/officeDocument/2006/relationships/hyperlink" Target="http://dono.ai/" TargetMode="External"/><Relationship Id="rId11258" Type="http://schemas.openxmlformats.org/officeDocument/2006/relationships/hyperlink" Target="http://crossroads-solar.com/" TargetMode="External"/><Relationship Id="rId11672" Type="http://schemas.openxmlformats.org/officeDocument/2006/relationships/hyperlink" Target="http://shakesmart.com/" TargetMode="External"/><Relationship Id="rId1317" Type="http://schemas.openxmlformats.org/officeDocument/2006/relationships/hyperlink" Target="http://kalmtherapeutics.com/" TargetMode="External"/><Relationship Id="rId1731" Type="http://schemas.openxmlformats.org/officeDocument/2006/relationships/hyperlink" Target="http://tonx.ai/" TargetMode="External"/><Relationship Id="rId4887" Type="http://schemas.openxmlformats.org/officeDocument/2006/relationships/hyperlink" Target="http://trovanttech.com/" TargetMode="External"/><Relationship Id="rId5938" Type="http://schemas.openxmlformats.org/officeDocument/2006/relationships/hyperlink" Target="http://ecoligo.com/" TargetMode="External"/><Relationship Id="rId7293" Type="http://schemas.openxmlformats.org/officeDocument/2006/relationships/hyperlink" Target="https://www.linkedin.com/in/gusbartholomew/" TargetMode="External"/><Relationship Id="rId8344" Type="http://schemas.openxmlformats.org/officeDocument/2006/relationships/hyperlink" Target="https://www.linkedin.com/company/care-fi" TargetMode="External"/><Relationship Id="rId10274" Type="http://schemas.openxmlformats.org/officeDocument/2006/relationships/hyperlink" Target="http://aspectbiosystems.com/" TargetMode="External"/><Relationship Id="rId11325" Type="http://schemas.openxmlformats.org/officeDocument/2006/relationships/hyperlink" Target="https://www.linkedin.com/company/storage-drop-technologies/about/" TargetMode="External"/><Relationship Id="rId23" Type="http://schemas.openxmlformats.org/officeDocument/2006/relationships/hyperlink" Target="http://www.linkedin.com/company/telus" TargetMode="External"/><Relationship Id="rId3489" Type="http://schemas.openxmlformats.org/officeDocument/2006/relationships/hyperlink" Target="https://www.linkedin.com/in/landon-mossburg/" TargetMode="External"/><Relationship Id="rId7360" Type="http://schemas.openxmlformats.org/officeDocument/2006/relationships/hyperlink" Target="http://for-crafts.com/" TargetMode="External"/><Relationship Id="rId8411" Type="http://schemas.openxmlformats.org/officeDocument/2006/relationships/hyperlink" Target="http://jff.org/" TargetMode="External"/><Relationship Id="rId3556" Type="http://schemas.openxmlformats.org/officeDocument/2006/relationships/hyperlink" Target="https://www.linkedin.com/company/tillman-fiber" TargetMode="External"/><Relationship Id="rId4954" Type="http://schemas.openxmlformats.org/officeDocument/2006/relationships/hyperlink" Target="http://axtraction.ai/" TargetMode="External"/><Relationship Id="rId7013" Type="http://schemas.openxmlformats.org/officeDocument/2006/relationships/hyperlink" Target="https://www.linkedin.com/company/the-lord's-place" TargetMode="External"/><Relationship Id="rId10341" Type="http://schemas.openxmlformats.org/officeDocument/2006/relationships/hyperlink" Target="https://www.linkedin.com/company/exein" TargetMode="External"/><Relationship Id="rId477" Type="http://schemas.openxmlformats.org/officeDocument/2006/relationships/hyperlink" Target="https://www.linkedin.com/company/zydus-wellness/" TargetMode="External"/><Relationship Id="rId2158" Type="http://schemas.openxmlformats.org/officeDocument/2006/relationships/hyperlink" Target="http://vidanex.com/" TargetMode="External"/><Relationship Id="rId3209" Type="http://schemas.openxmlformats.org/officeDocument/2006/relationships/hyperlink" Target="http://shaped.ai/" TargetMode="External"/><Relationship Id="rId3970" Type="http://schemas.openxmlformats.org/officeDocument/2006/relationships/hyperlink" Target="https://www.linkedin.com/company/briefly-bio" TargetMode="External"/><Relationship Id="rId4607" Type="http://schemas.openxmlformats.org/officeDocument/2006/relationships/hyperlink" Target="https://www.linkedin.com/company/village-enterprise-fund" TargetMode="External"/><Relationship Id="rId9185" Type="http://schemas.openxmlformats.org/officeDocument/2006/relationships/hyperlink" Target="https://www.linkedin.com/company/acdcbatterymetals/" TargetMode="External"/><Relationship Id="rId891" Type="http://schemas.openxmlformats.org/officeDocument/2006/relationships/hyperlink" Target="http://bobofin.com/" TargetMode="External"/><Relationship Id="rId2572" Type="http://schemas.openxmlformats.org/officeDocument/2006/relationships/hyperlink" Target="https://www.linkedin.com/in/reginald-desroches-007a664/" TargetMode="External"/><Relationship Id="rId3623" Type="http://schemas.openxmlformats.org/officeDocument/2006/relationships/hyperlink" Target="https://www.linkedin.com/company/primrose-bio" TargetMode="External"/><Relationship Id="rId6779" Type="http://schemas.openxmlformats.org/officeDocument/2006/relationships/hyperlink" Target="https://www.dppoland.com/the-board/" TargetMode="External"/><Relationship Id="rId544" Type="http://schemas.openxmlformats.org/officeDocument/2006/relationships/hyperlink" Target="https://www.linkedin.com/in/dominic-vergine-tech-ceo-founder/" TargetMode="External"/><Relationship Id="rId1174" Type="http://schemas.openxmlformats.org/officeDocument/2006/relationships/hyperlink" Target="https://www.linkedin.com/in/jason-sylvestre/" TargetMode="External"/><Relationship Id="rId2225" Type="http://schemas.openxmlformats.org/officeDocument/2006/relationships/hyperlink" Target="https://www.linkedin.com/company/joypix" TargetMode="External"/><Relationship Id="rId5795" Type="http://schemas.openxmlformats.org/officeDocument/2006/relationships/hyperlink" Target="https://www.linkedin.com/company/lightshift-energy" TargetMode="External"/><Relationship Id="rId6846" Type="http://schemas.openxmlformats.org/officeDocument/2006/relationships/hyperlink" Target="http://myriadwind.com/" TargetMode="External"/><Relationship Id="rId9252" Type="http://schemas.openxmlformats.org/officeDocument/2006/relationships/hyperlink" Target="http://seshproducts.com/" TargetMode="External"/><Relationship Id="rId11182" Type="http://schemas.openxmlformats.org/officeDocument/2006/relationships/hyperlink" Target="http://theydo.com/" TargetMode="External"/><Relationship Id="rId611" Type="http://schemas.openxmlformats.org/officeDocument/2006/relationships/hyperlink" Target="http://sempre.ai/" TargetMode="External"/><Relationship Id="rId1241" Type="http://schemas.openxmlformats.org/officeDocument/2006/relationships/hyperlink" Target="http://groundedpeople.com/" TargetMode="External"/><Relationship Id="rId4397" Type="http://schemas.openxmlformats.org/officeDocument/2006/relationships/hyperlink" Target="https://www.linkedin.com/school/university-of-washington" TargetMode="External"/><Relationship Id="rId5448" Type="http://schemas.openxmlformats.org/officeDocument/2006/relationships/hyperlink" Target="https://pitchbook.com/profiles/company/615456-73" TargetMode="External"/><Relationship Id="rId5862" Type="http://schemas.openxmlformats.org/officeDocument/2006/relationships/hyperlink" Target="http://facephi.com/" TargetMode="External"/><Relationship Id="rId6913" Type="http://schemas.openxmlformats.org/officeDocument/2006/relationships/hyperlink" Target="https://www.linkedin.com/company/zeroterrain" TargetMode="External"/><Relationship Id="rId4464" Type="http://schemas.openxmlformats.org/officeDocument/2006/relationships/hyperlink" Target="https://www.linkedin.com/company/incelldx" TargetMode="External"/><Relationship Id="rId5515" Type="http://schemas.openxmlformats.org/officeDocument/2006/relationships/hyperlink" Target="http://apr.io/" TargetMode="External"/><Relationship Id="rId3066" Type="http://schemas.openxmlformats.org/officeDocument/2006/relationships/hyperlink" Target="http://gcore.com/" TargetMode="External"/><Relationship Id="rId3480" Type="http://schemas.openxmlformats.org/officeDocument/2006/relationships/hyperlink" Target="https://www.linkedin.com/in/stephen-mette-8b074a266/" TargetMode="External"/><Relationship Id="rId4117" Type="http://schemas.openxmlformats.org/officeDocument/2006/relationships/hyperlink" Target="https://www.linkedin.com/in/nikkitugano/" TargetMode="External"/><Relationship Id="rId4531" Type="http://schemas.openxmlformats.org/officeDocument/2006/relationships/hyperlink" Target="http://tether.co.nz/" TargetMode="External"/><Relationship Id="rId7687" Type="http://schemas.openxmlformats.org/officeDocument/2006/relationships/hyperlink" Target="https://www.linkedin.com/in/ellieroc/" TargetMode="External"/><Relationship Id="rId2082" Type="http://schemas.openxmlformats.org/officeDocument/2006/relationships/hyperlink" Target="http://iwantrest.com/" TargetMode="External"/><Relationship Id="rId3133" Type="http://schemas.openxmlformats.org/officeDocument/2006/relationships/hyperlink" Target="http://worldlabs.org/" TargetMode="External"/><Relationship Id="rId6289" Type="http://schemas.openxmlformats.org/officeDocument/2006/relationships/hyperlink" Target="https://www.linkedin.com/company/alliesgroup" TargetMode="External"/><Relationship Id="rId8738" Type="http://schemas.openxmlformats.org/officeDocument/2006/relationships/hyperlink" Target="http://theralase.com/" TargetMode="External"/><Relationship Id="rId10668" Type="http://schemas.openxmlformats.org/officeDocument/2006/relationships/hyperlink" Target="http://memesollabs.com/" TargetMode="External"/><Relationship Id="rId11719" Type="http://schemas.openxmlformats.org/officeDocument/2006/relationships/hyperlink" Target="http://piananonwovens.com/" TargetMode="External"/><Relationship Id="rId7754" Type="http://schemas.openxmlformats.org/officeDocument/2006/relationships/hyperlink" Target="https://www.linkedin.com/company/s64capital" TargetMode="External"/><Relationship Id="rId8805" Type="http://schemas.openxmlformats.org/officeDocument/2006/relationships/hyperlink" Target="http://staex.io/" TargetMode="External"/><Relationship Id="rId10735" Type="http://schemas.openxmlformats.org/officeDocument/2006/relationships/hyperlink" Target="https://www.linkedin.com/in/morenocarullo/" TargetMode="External"/><Relationship Id="rId2899" Type="http://schemas.openxmlformats.org/officeDocument/2006/relationships/hyperlink" Target="https://www.linkedin.com/company/athircompany" TargetMode="External"/><Relationship Id="rId3200" Type="http://schemas.openxmlformats.org/officeDocument/2006/relationships/hyperlink" Target="http://momentum.io/" TargetMode="External"/><Relationship Id="rId6356" Type="http://schemas.openxmlformats.org/officeDocument/2006/relationships/hyperlink" Target="https://www.linkedin.com/in/kristin-brief/" TargetMode="External"/><Relationship Id="rId6770" Type="http://schemas.openxmlformats.org/officeDocument/2006/relationships/hyperlink" Target="https://www.linkedin.com/company/caracal-gold-plc" TargetMode="External"/><Relationship Id="rId7407" Type="http://schemas.openxmlformats.org/officeDocument/2006/relationships/hyperlink" Target="http://nasdaq.com/" TargetMode="External"/><Relationship Id="rId7821" Type="http://schemas.openxmlformats.org/officeDocument/2006/relationships/hyperlink" Target="https://www.linkedin.com/in/rickhennessey/" TargetMode="External"/><Relationship Id="rId121" Type="http://schemas.openxmlformats.org/officeDocument/2006/relationships/hyperlink" Target="http://mindmed.co/" TargetMode="External"/><Relationship Id="rId2966" Type="http://schemas.openxmlformats.org/officeDocument/2006/relationships/hyperlink" Target="https://www.linkedin.com/company/sirrem" TargetMode="External"/><Relationship Id="rId5372" Type="http://schemas.openxmlformats.org/officeDocument/2006/relationships/hyperlink" Target="https://www.linkedin.com/company/eletricexcavator/" TargetMode="External"/><Relationship Id="rId6009" Type="http://schemas.openxmlformats.org/officeDocument/2006/relationships/hyperlink" Target="https://www.linkedin.com/in/dr-thomas-fudge-844996ab/" TargetMode="External"/><Relationship Id="rId6423" Type="http://schemas.openxmlformats.org/officeDocument/2006/relationships/hyperlink" Target="https://www.linkedin.com/company/fieldwork-robotics-limited" TargetMode="External"/><Relationship Id="rId9579" Type="http://schemas.openxmlformats.org/officeDocument/2006/relationships/hyperlink" Target="http://reactivapp.com/" TargetMode="External"/><Relationship Id="rId9993" Type="http://schemas.openxmlformats.org/officeDocument/2006/relationships/hyperlink" Target="https://www.linkedin.com/in/adam-roberts-47b340307/" TargetMode="External"/><Relationship Id="rId10802" Type="http://schemas.openxmlformats.org/officeDocument/2006/relationships/hyperlink" Target="http://phasefour.io/" TargetMode="External"/><Relationship Id="rId938" Type="http://schemas.openxmlformats.org/officeDocument/2006/relationships/hyperlink" Target="https://www.linkedin.com/company/tide-banking" TargetMode="External"/><Relationship Id="rId1568" Type="http://schemas.openxmlformats.org/officeDocument/2006/relationships/hyperlink" Target="https://www.linkedin.com/company/adbotdigital/" TargetMode="External"/><Relationship Id="rId2619" Type="http://schemas.openxmlformats.org/officeDocument/2006/relationships/hyperlink" Target="http://www.linkedin.com/company/heatmap-inc" TargetMode="External"/><Relationship Id="rId5025" Type="http://schemas.openxmlformats.org/officeDocument/2006/relationships/hyperlink" Target="https://velatechplc.com/about/board/" TargetMode="External"/><Relationship Id="rId8595" Type="http://schemas.openxmlformats.org/officeDocument/2006/relationships/hyperlink" Target="http://moffin.com/" TargetMode="External"/><Relationship Id="rId9646" Type="http://schemas.openxmlformats.org/officeDocument/2006/relationships/hyperlink" Target="https://www.linkedin.com/in/vikram-shroff-77a11b7/" TargetMode="External"/><Relationship Id="rId1635" Type="http://schemas.openxmlformats.org/officeDocument/2006/relationships/hyperlink" Target="https://www.metromin.org/about/leadership/" TargetMode="External"/><Relationship Id="rId1982" Type="http://schemas.openxmlformats.org/officeDocument/2006/relationships/hyperlink" Target="https://www.linkedin.com/in/satishgrampurohit/" TargetMode="External"/><Relationship Id="rId4041" Type="http://schemas.openxmlformats.org/officeDocument/2006/relationships/hyperlink" Target="https://www.linkedin.com/in/seanhsu1024/" TargetMode="External"/><Relationship Id="rId7197" Type="http://schemas.openxmlformats.org/officeDocument/2006/relationships/hyperlink" Target="http://wilmingtonlandbank.org/" TargetMode="External"/><Relationship Id="rId8248" Type="http://schemas.openxmlformats.org/officeDocument/2006/relationships/hyperlink" Target="https://www.linkedin.com/in/jacob-pandl/" TargetMode="External"/><Relationship Id="rId8662" Type="http://schemas.openxmlformats.org/officeDocument/2006/relationships/hyperlink" Target="http://truboardpartners.com/" TargetMode="External"/><Relationship Id="rId10178" Type="http://schemas.openxmlformats.org/officeDocument/2006/relationships/hyperlink" Target="http://embracer.com/" TargetMode="External"/><Relationship Id="rId11576" Type="http://schemas.openxmlformats.org/officeDocument/2006/relationships/hyperlink" Target="http://ottobock.com/" TargetMode="External"/><Relationship Id="rId7264" Type="http://schemas.openxmlformats.org/officeDocument/2006/relationships/hyperlink" Target="http://stuv.com/" TargetMode="External"/><Relationship Id="rId8315" Type="http://schemas.openxmlformats.org/officeDocument/2006/relationships/hyperlink" Target="https://www.linkedin.com/company/rexel" TargetMode="External"/><Relationship Id="rId9713" Type="http://schemas.openxmlformats.org/officeDocument/2006/relationships/hyperlink" Target="https://pitchbook.com/profiles/company/483120-37" TargetMode="External"/><Relationship Id="rId10592" Type="http://schemas.openxmlformats.org/officeDocument/2006/relationships/hyperlink" Target="http://cadenceminerals.com/" TargetMode="External"/><Relationship Id="rId11229" Type="http://schemas.openxmlformats.org/officeDocument/2006/relationships/hyperlink" Target="https://www.linkedin.com/company/teamspective" TargetMode="External"/><Relationship Id="rId11643" Type="http://schemas.openxmlformats.org/officeDocument/2006/relationships/hyperlink" Target="http://gridgear.ca/" TargetMode="External"/><Relationship Id="rId1702" Type="http://schemas.openxmlformats.org/officeDocument/2006/relationships/hyperlink" Target="https://www.linkedin.com/in/julianbright/" TargetMode="External"/><Relationship Id="rId4858" Type="http://schemas.openxmlformats.org/officeDocument/2006/relationships/hyperlink" Target="https://www.linkedin.com/company/woori-bank/" TargetMode="External"/><Relationship Id="rId5909" Type="http://schemas.openxmlformats.org/officeDocument/2006/relationships/hyperlink" Target="https://www.linkedin.com/company/nominalinc" TargetMode="External"/><Relationship Id="rId10245" Type="http://schemas.openxmlformats.org/officeDocument/2006/relationships/hyperlink" Target="https://www.linkedin.com/company/carbon-revolution" TargetMode="External"/><Relationship Id="rId11710" Type="http://schemas.openxmlformats.org/officeDocument/2006/relationships/hyperlink" Target="http://intellosync.com/" TargetMode="External"/><Relationship Id="rId3874" Type="http://schemas.openxmlformats.org/officeDocument/2006/relationships/hyperlink" Target="https://www.linkedin.com/in/janne-olli-j%C3%A4rvenp%C3%A4%C3%A4-84b152/" TargetMode="External"/><Relationship Id="rId4925" Type="http://schemas.openxmlformats.org/officeDocument/2006/relationships/hyperlink" Target="https://www.linkedin.com/company/ramp-metals-inc" TargetMode="External"/><Relationship Id="rId6280" Type="http://schemas.openxmlformats.org/officeDocument/2006/relationships/hyperlink" Target="http://sharechat.com/" TargetMode="External"/><Relationship Id="rId7331" Type="http://schemas.openxmlformats.org/officeDocument/2006/relationships/hyperlink" Target="https://www.infimotion.com/detail/325.html" TargetMode="External"/><Relationship Id="rId9089" Type="http://schemas.openxmlformats.org/officeDocument/2006/relationships/hyperlink" Target="http://byway.travel/" TargetMode="External"/><Relationship Id="rId10312" Type="http://schemas.openxmlformats.org/officeDocument/2006/relationships/hyperlink" Target="http://seismos.com/" TargetMode="External"/><Relationship Id="rId795" Type="http://schemas.openxmlformats.org/officeDocument/2006/relationships/hyperlink" Target="https://www.linkedin.com/in/spencer-sutlive-b01604a6/" TargetMode="External"/><Relationship Id="rId2476" Type="http://schemas.openxmlformats.org/officeDocument/2006/relationships/hyperlink" Target="http://deleklogistics.com/" TargetMode="External"/><Relationship Id="rId2890" Type="http://schemas.openxmlformats.org/officeDocument/2006/relationships/hyperlink" Target="https://www.linkedin.com/company/aetheriumgaming" TargetMode="External"/><Relationship Id="rId3527" Type="http://schemas.openxmlformats.org/officeDocument/2006/relationships/hyperlink" Target="https://www.linkedin.com/company/escalaonline/" TargetMode="External"/><Relationship Id="rId3941" Type="http://schemas.openxmlformats.org/officeDocument/2006/relationships/hyperlink" Target="https://www.linkedin.com/company/transcend-packaging/" TargetMode="External"/><Relationship Id="rId448" Type="http://schemas.openxmlformats.org/officeDocument/2006/relationships/hyperlink" Target="http://graceview.ai/" TargetMode="External"/><Relationship Id="rId862" Type="http://schemas.openxmlformats.org/officeDocument/2006/relationships/hyperlink" Target="https://www.linkedin.com/in/viknishkkutty/" TargetMode="External"/><Relationship Id="rId1078" Type="http://schemas.openxmlformats.org/officeDocument/2006/relationships/hyperlink" Target="https://www.linkedin.com/company/12983" TargetMode="External"/><Relationship Id="rId1492" Type="http://schemas.openxmlformats.org/officeDocument/2006/relationships/hyperlink" Target="http://foodsocial.io/" TargetMode="External"/><Relationship Id="rId2129" Type="http://schemas.openxmlformats.org/officeDocument/2006/relationships/hyperlink" Target="https://www.linkedin.com/in/kmaynard06/" TargetMode="External"/><Relationship Id="rId2543" Type="http://schemas.openxmlformats.org/officeDocument/2006/relationships/hyperlink" Target="http://wemolo.com/" TargetMode="External"/><Relationship Id="rId5699" Type="http://schemas.openxmlformats.org/officeDocument/2006/relationships/hyperlink" Target="https://www.linkedin.com/in/garry-neil-1070101/" TargetMode="External"/><Relationship Id="rId6000" Type="http://schemas.openxmlformats.org/officeDocument/2006/relationships/hyperlink" Target="https://www.linkedin.com/company/mozzanova/" TargetMode="External"/><Relationship Id="rId9156" Type="http://schemas.openxmlformats.org/officeDocument/2006/relationships/hyperlink" Target="https://www.linkedin.com/in/ethanbkc/" TargetMode="External"/><Relationship Id="rId9570" Type="http://schemas.openxmlformats.org/officeDocument/2006/relationships/hyperlink" Target="https://www.linkedin.com/in/alexboyd6268/" TargetMode="External"/><Relationship Id="rId11086" Type="http://schemas.openxmlformats.org/officeDocument/2006/relationships/hyperlink" Target="https://www.linkedin.com/company/%E6%88%90%E9%83%BD%E7%BA%BD%E7%91%9E%E7%89%B9%E5%8C%BB%E7%96%97%E7%A7%91%E6%8A%80%E8%82%A1%E4%BB%BD%E6%9C%89%E9%99%90%E5%85%AC%E5%8F%B8" TargetMode="External"/><Relationship Id="rId515" Type="http://schemas.openxmlformats.org/officeDocument/2006/relationships/hyperlink" Target="https://www.linkedin.com/company/kindlife-in/" TargetMode="External"/><Relationship Id="rId1145" Type="http://schemas.openxmlformats.org/officeDocument/2006/relationships/hyperlink" Target="https://www.linkedin.com/company/13251504" TargetMode="External"/><Relationship Id="rId5766" Type="http://schemas.openxmlformats.org/officeDocument/2006/relationships/hyperlink" Target="http://zappev.com/" TargetMode="External"/><Relationship Id="rId8172" Type="http://schemas.openxmlformats.org/officeDocument/2006/relationships/hyperlink" Target="http://vanquabio.com/" TargetMode="External"/><Relationship Id="rId9223" Type="http://schemas.openxmlformats.org/officeDocument/2006/relationships/hyperlink" Target="https://www.linkedin.com/in/luckyfish/" TargetMode="External"/><Relationship Id="rId11153" Type="http://schemas.openxmlformats.org/officeDocument/2006/relationships/hyperlink" Target="http://infiniteenzymes.com/" TargetMode="External"/><Relationship Id="rId1212" Type="http://schemas.openxmlformats.org/officeDocument/2006/relationships/hyperlink" Target="http://evm-j.com/" TargetMode="External"/><Relationship Id="rId2610" Type="http://schemas.openxmlformats.org/officeDocument/2006/relationships/hyperlink" Target="https://www.linkedin.com/in/fuad-kuliev-4b834682/?original_referer=https%3A%2F%2Fwww%2Egoogle%2Ecom%2F&amp;originalSubdomain=cy" TargetMode="External"/><Relationship Id="rId4368" Type="http://schemas.openxmlformats.org/officeDocument/2006/relationships/hyperlink" Target="https://www.linkedin.com/company/truvius-tech" TargetMode="External"/><Relationship Id="rId5419" Type="http://schemas.openxmlformats.org/officeDocument/2006/relationships/hyperlink" Target="http://onelot.ph/" TargetMode="External"/><Relationship Id="rId6817" Type="http://schemas.openxmlformats.org/officeDocument/2006/relationships/hyperlink" Target="https://www.ten.com/en/about/executive-team" TargetMode="External"/><Relationship Id="rId4782" Type="http://schemas.openxmlformats.org/officeDocument/2006/relationships/hyperlink" Target="https://www.linkedin.com/company/american-wood-council" TargetMode="External"/><Relationship Id="rId5833" Type="http://schemas.openxmlformats.org/officeDocument/2006/relationships/hyperlink" Target="http://ascertain.com/" TargetMode="External"/><Relationship Id="rId8989" Type="http://schemas.openxmlformats.org/officeDocument/2006/relationships/hyperlink" Target="https://www.linkedin.com/company/boostmychild" TargetMode="External"/><Relationship Id="rId11220" Type="http://schemas.openxmlformats.org/officeDocument/2006/relationships/hyperlink" Target="http://capital-drug.com/" TargetMode="External"/><Relationship Id="rId3037" Type="http://schemas.openxmlformats.org/officeDocument/2006/relationships/hyperlink" Target="https://www.linkedin.com/company/rebellions-ai" TargetMode="External"/><Relationship Id="rId3384" Type="http://schemas.openxmlformats.org/officeDocument/2006/relationships/hyperlink" Target="http://trinseo.com/" TargetMode="External"/><Relationship Id="rId4435" Type="http://schemas.openxmlformats.org/officeDocument/2006/relationships/hyperlink" Target="http://scentianbio.com/" TargetMode="External"/><Relationship Id="rId5900" Type="http://schemas.openxmlformats.org/officeDocument/2006/relationships/hyperlink" Target="https://www.linkedin.com/company/molecular-templates" TargetMode="External"/><Relationship Id="rId10986" Type="http://schemas.openxmlformats.org/officeDocument/2006/relationships/hyperlink" Target="http://cerene.com/" TargetMode="External"/><Relationship Id="rId3451" Type="http://schemas.openxmlformats.org/officeDocument/2006/relationships/hyperlink" Target="http://payflow.es/" TargetMode="External"/><Relationship Id="rId4502" Type="http://schemas.openxmlformats.org/officeDocument/2006/relationships/hyperlink" Target="http://atu.edu/" TargetMode="External"/><Relationship Id="rId7658" Type="http://schemas.openxmlformats.org/officeDocument/2006/relationships/hyperlink" Target="http://faura.us/" TargetMode="External"/><Relationship Id="rId8709" Type="http://schemas.openxmlformats.org/officeDocument/2006/relationships/hyperlink" Target="https://www.linkedin.com/company/cambridge-electric-cement" TargetMode="External"/><Relationship Id="rId10639" Type="http://schemas.openxmlformats.org/officeDocument/2006/relationships/hyperlink" Target="http://selectautopartsmilwaukee.com/" TargetMode="External"/><Relationship Id="rId372" Type="http://schemas.openxmlformats.org/officeDocument/2006/relationships/hyperlink" Target="https://www.linkedin.com/company/smart-modular-technologies/" TargetMode="External"/><Relationship Id="rId2053" Type="http://schemas.openxmlformats.org/officeDocument/2006/relationships/hyperlink" Target="https://www.linkedin.com/company/el-rio-health-center/" TargetMode="External"/><Relationship Id="rId3104" Type="http://schemas.openxmlformats.org/officeDocument/2006/relationships/hyperlink" Target="http://intersectpower.com/" TargetMode="External"/><Relationship Id="rId6674" Type="http://schemas.openxmlformats.org/officeDocument/2006/relationships/hyperlink" Target="https://www.linkedin.com/in/atarrida/" TargetMode="External"/><Relationship Id="rId7725" Type="http://schemas.openxmlformats.org/officeDocument/2006/relationships/hyperlink" Target="https://www.linkedin.com/company/mental-jam/" TargetMode="External"/><Relationship Id="rId9080" Type="http://schemas.openxmlformats.org/officeDocument/2006/relationships/hyperlink" Target="https://www.linkedin.com/company/princetoncarbonworks/" TargetMode="External"/><Relationship Id="rId2120" Type="http://schemas.openxmlformats.org/officeDocument/2006/relationships/hyperlink" Target="http://freedomalacart.org/" TargetMode="External"/><Relationship Id="rId5276" Type="http://schemas.openxmlformats.org/officeDocument/2006/relationships/hyperlink" Target="http://hintonlumber.com/" TargetMode="External"/><Relationship Id="rId5690" Type="http://schemas.openxmlformats.org/officeDocument/2006/relationships/hyperlink" Target="https://www.linkedin.com/company/newretirement/" TargetMode="External"/><Relationship Id="rId6327" Type="http://schemas.openxmlformats.org/officeDocument/2006/relationships/hyperlink" Target="http://spacture.ai/" TargetMode="External"/><Relationship Id="rId6741" Type="http://schemas.openxmlformats.org/officeDocument/2006/relationships/hyperlink" Target="http://secondwaveus.com/" TargetMode="External"/><Relationship Id="rId9897" Type="http://schemas.openxmlformats.org/officeDocument/2006/relationships/hyperlink" Target="http://tierraencantada.com/" TargetMode="External"/><Relationship Id="rId10706" Type="http://schemas.openxmlformats.org/officeDocument/2006/relationships/hyperlink" Target="http://zeromission.io/" TargetMode="External"/><Relationship Id="rId4292" Type="http://schemas.openxmlformats.org/officeDocument/2006/relationships/hyperlink" Target="https://www.linkedin.com/company/intus-biosciences/" TargetMode="External"/><Relationship Id="rId5343" Type="http://schemas.openxmlformats.org/officeDocument/2006/relationships/hyperlink" Target="http://cwee.org/" TargetMode="External"/><Relationship Id="rId8499" Type="http://schemas.openxmlformats.org/officeDocument/2006/relationships/hyperlink" Target="http://aurorahydrogen.com/" TargetMode="External"/><Relationship Id="rId1886" Type="http://schemas.openxmlformats.org/officeDocument/2006/relationships/hyperlink" Target="https://www.linkedin.com/in/favorellis/" TargetMode="External"/><Relationship Id="rId2937" Type="http://schemas.openxmlformats.org/officeDocument/2006/relationships/hyperlink" Target="https://www.linkedin.com/company/campfiregroupltd/about/" TargetMode="External"/><Relationship Id="rId9964" Type="http://schemas.openxmlformats.org/officeDocument/2006/relationships/hyperlink" Target="http://cfwchicago.org/" TargetMode="External"/><Relationship Id="rId909" Type="http://schemas.openxmlformats.org/officeDocument/2006/relationships/hyperlink" Target="https://www.linkedin.com/company/emerada" TargetMode="External"/><Relationship Id="rId1539" Type="http://schemas.openxmlformats.org/officeDocument/2006/relationships/hyperlink" Target="https://www.formds.com/issuers/alpha-design-ai-inc" TargetMode="External"/><Relationship Id="rId1953" Type="http://schemas.openxmlformats.org/officeDocument/2006/relationships/hyperlink" Target="https://www.linkedin.com/company/bioglyph/" TargetMode="External"/><Relationship Id="rId5410" Type="http://schemas.openxmlformats.org/officeDocument/2006/relationships/hyperlink" Target="https://pitchbook.com/profiles/company/465140-17" TargetMode="External"/><Relationship Id="rId7168" Type="http://schemas.openxmlformats.org/officeDocument/2006/relationships/hyperlink" Target="http://graphlinq.io/" TargetMode="External"/><Relationship Id="rId8566" Type="http://schemas.openxmlformats.org/officeDocument/2006/relationships/hyperlink" Target="https://www.linkedin.com/in/%E6%B7%B3-%E4%BD%90%E8%97%A4-1877aa51/" TargetMode="External"/><Relationship Id="rId8980" Type="http://schemas.openxmlformats.org/officeDocument/2006/relationships/hyperlink" Target="http://deficarrot.com/" TargetMode="External"/><Relationship Id="rId9617" Type="http://schemas.openxmlformats.org/officeDocument/2006/relationships/hyperlink" Target="https://www.citation.capital/" TargetMode="External"/><Relationship Id="rId10496" Type="http://schemas.openxmlformats.org/officeDocument/2006/relationships/hyperlink" Target="https://www.linkedin.com/in/doug-dougherty-ceo/" TargetMode="External"/><Relationship Id="rId11547" Type="http://schemas.openxmlformats.org/officeDocument/2006/relationships/hyperlink" Target="https://www.linkedin.com/in/greg-verga-671aa019/" TargetMode="External"/><Relationship Id="rId1606" Type="http://schemas.openxmlformats.org/officeDocument/2006/relationships/hyperlink" Target="https://www.linkedin.com/company/cityofsanjose/" TargetMode="External"/><Relationship Id="rId4012" Type="http://schemas.openxmlformats.org/officeDocument/2006/relationships/hyperlink" Target="https://novaminerals.com.au/company/team/" TargetMode="External"/><Relationship Id="rId7582" Type="http://schemas.openxmlformats.org/officeDocument/2006/relationships/hyperlink" Target="https://www.linkedin.com/company/decoverhq" TargetMode="External"/><Relationship Id="rId8219" Type="http://schemas.openxmlformats.org/officeDocument/2006/relationships/hyperlink" Target="http://reperiohealth.com/" TargetMode="External"/><Relationship Id="rId8633" Type="http://schemas.openxmlformats.org/officeDocument/2006/relationships/hyperlink" Target="http://poen.co.kr/" TargetMode="External"/><Relationship Id="rId10149" Type="http://schemas.openxmlformats.org/officeDocument/2006/relationships/hyperlink" Target="https://seachangesociety.com/our-story/our-team/" TargetMode="External"/><Relationship Id="rId10563" Type="http://schemas.openxmlformats.org/officeDocument/2006/relationships/hyperlink" Target="https://www.linkedin.com/in/peter-michelson-a7046422/?originalSubdomain=se" TargetMode="External"/><Relationship Id="rId11614" Type="http://schemas.openxmlformats.org/officeDocument/2006/relationships/hyperlink" Target="https://www.linkedin.com/company/onceuponacoconut" TargetMode="External"/><Relationship Id="rId3778" Type="http://schemas.openxmlformats.org/officeDocument/2006/relationships/hyperlink" Target="http://ceragengrow.com/" TargetMode="External"/><Relationship Id="rId4829" Type="http://schemas.openxmlformats.org/officeDocument/2006/relationships/hyperlink" Target="https://www.linkedin.com/in/rebeccamanis/" TargetMode="External"/><Relationship Id="rId6184" Type="http://schemas.openxmlformats.org/officeDocument/2006/relationships/hyperlink" Target="https://www.linkedin.com/company/mindlogic-ai" TargetMode="External"/><Relationship Id="rId7235" Type="http://schemas.openxmlformats.org/officeDocument/2006/relationships/hyperlink" Target="https://www.linkedin.com/in/mike-bianco-4b708b13/" TargetMode="External"/><Relationship Id="rId8700" Type="http://schemas.openxmlformats.org/officeDocument/2006/relationships/hyperlink" Target="https://www.linkedin.com/company/awign-enterprises" TargetMode="External"/><Relationship Id="rId10216" Type="http://schemas.openxmlformats.org/officeDocument/2006/relationships/hyperlink" Target="http://luxurban.com/" TargetMode="External"/><Relationship Id="rId699" Type="http://schemas.openxmlformats.org/officeDocument/2006/relationships/hyperlink" Target="https://www.linkedin.com/company/naturaz" TargetMode="External"/><Relationship Id="rId2794" Type="http://schemas.openxmlformats.org/officeDocument/2006/relationships/hyperlink" Target="https://www.linkedin.com/in/victoria-ramirez-1a2b724/" TargetMode="External"/><Relationship Id="rId3845" Type="http://schemas.openxmlformats.org/officeDocument/2006/relationships/hyperlink" Target="http://freshpaint.io/" TargetMode="External"/><Relationship Id="rId6251" Type="http://schemas.openxmlformats.org/officeDocument/2006/relationships/hyperlink" Target="http://watttron.com/" TargetMode="External"/><Relationship Id="rId7302" Type="http://schemas.openxmlformats.org/officeDocument/2006/relationships/hyperlink" Target="https://www.linkedin.com/in/ryan-hill-3632a5/" TargetMode="External"/><Relationship Id="rId10630" Type="http://schemas.openxmlformats.org/officeDocument/2006/relationships/hyperlink" Target="https://www.linkedin.com/company/aivatech2024" TargetMode="External"/><Relationship Id="rId766" Type="http://schemas.openxmlformats.org/officeDocument/2006/relationships/hyperlink" Target="http://luckyegypt.com/" TargetMode="External"/><Relationship Id="rId1396" Type="http://schemas.openxmlformats.org/officeDocument/2006/relationships/hyperlink" Target="http://blenderbites.com/" TargetMode="External"/><Relationship Id="rId2447" Type="http://schemas.openxmlformats.org/officeDocument/2006/relationships/hyperlink" Target="http://abatatx.com/" TargetMode="External"/><Relationship Id="rId9474" Type="http://schemas.openxmlformats.org/officeDocument/2006/relationships/hyperlink" Target="http://tide.org/" TargetMode="External"/><Relationship Id="rId419" Type="http://schemas.openxmlformats.org/officeDocument/2006/relationships/hyperlink" Target="http://jadebiosciences.com/" TargetMode="External"/><Relationship Id="rId1049" Type="http://schemas.openxmlformats.org/officeDocument/2006/relationships/hyperlink" Target="https://www.linkedin.com/in/jeffrey-meckler-b9a4a8/" TargetMode="External"/><Relationship Id="rId2861" Type="http://schemas.openxmlformats.org/officeDocument/2006/relationships/hyperlink" Target="https://www.linkedin.com/company/virocell-biologics/" TargetMode="External"/><Relationship Id="rId3912" Type="http://schemas.openxmlformats.org/officeDocument/2006/relationships/hyperlink" Target="https://www.linkedin.com/in/ashishnagar/" TargetMode="External"/><Relationship Id="rId8076" Type="http://schemas.openxmlformats.org/officeDocument/2006/relationships/hyperlink" Target="http://netevia.com/" TargetMode="External"/><Relationship Id="rId9127" Type="http://schemas.openxmlformats.org/officeDocument/2006/relationships/hyperlink" Target="https://www.linkedin.com/company/deepshot/" TargetMode="External"/><Relationship Id="rId833" Type="http://schemas.openxmlformats.org/officeDocument/2006/relationships/hyperlink" Target="https://www.linkedin.com/in/alan-blake-59a761/" TargetMode="External"/><Relationship Id="rId1116" Type="http://schemas.openxmlformats.org/officeDocument/2006/relationships/hyperlink" Target="https://www.linkedin.com/company/skinbiotherapeutics/" TargetMode="External"/><Relationship Id="rId1463" Type="http://schemas.openxmlformats.org/officeDocument/2006/relationships/hyperlink" Target="https://www.linkedin.com/company/metadaoproject/" TargetMode="External"/><Relationship Id="rId2514" Type="http://schemas.openxmlformats.org/officeDocument/2006/relationships/hyperlink" Target="http://westernmidstream.com/" TargetMode="External"/><Relationship Id="rId7092" Type="http://schemas.openxmlformats.org/officeDocument/2006/relationships/hyperlink" Target="http://greeneacresprocessing.com/" TargetMode="External"/><Relationship Id="rId8143" Type="http://schemas.openxmlformats.org/officeDocument/2006/relationships/hyperlink" Target="https://www.linkedin.com/in/michael-inglese-cfa-nacd-dc-b979a613/" TargetMode="External"/><Relationship Id="rId8490" Type="http://schemas.openxmlformats.org/officeDocument/2006/relationships/hyperlink" Target="https://www.linkedin.com/in/robert-de-wolff/" TargetMode="External"/><Relationship Id="rId9541" Type="http://schemas.openxmlformats.org/officeDocument/2006/relationships/hyperlink" Target="http://sunflowerai.io/" TargetMode="External"/><Relationship Id="rId11057" Type="http://schemas.openxmlformats.org/officeDocument/2006/relationships/hyperlink" Target="https://www.linkedin.com/in/thomassawkins/" TargetMode="External"/><Relationship Id="rId11471" Type="http://schemas.openxmlformats.org/officeDocument/2006/relationships/hyperlink" Target="https://www.linkedin.com/in/jonaskarosas/" TargetMode="External"/><Relationship Id="rId900" Type="http://schemas.openxmlformats.org/officeDocument/2006/relationships/hyperlink" Target="http://inventables.com/" TargetMode="External"/><Relationship Id="rId1530" Type="http://schemas.openxmlformats.org/officeDocument/2006/relationships/hyperlink" Target="https://www.linkedin.com/in/michael-williams-82b86013/" TargetMode="External"/><Relationship Id="rId4686" Type="http://schemas.openxmlformats.org/officeDocument/2006/relationships/hyperlink" Target="https://www.linkedin.com/in/koichifujikawa/" TargetMode="External"/><Relationship Id="rId5737" Type="http://schemas.openxmlformats.org/officeDocument/2006/relationships/hyperlink" Target="https://www.linkedin.com/company/lineleap/" TargetMode="External"/><Relationship Id="rId10073" Type="http://schemas.openxmlformats.org/officeDocument/2006/relationships/hyperlink" Target="http://touchpoint-system.com/" TargetMode="External"/><Relationship Id="rId11124" Type="http://schemas.openxmlformats.org/officeDocument/2006/relationships/hyperlink" Target="http://motional.com/" TargetMode="External"/><Relationship Id="rId3288" Type="http://schemas.openxmlformats.org/officeDocument/2006/relationships/hyperlink" Target="https://www.linkedin.com/in/jack-sarvary-6882259/" TargetMode="External"/><Relationship Id="rId4339" Type="http://schemas.openxmlformats.org/officeDocument/2006/relationships/hyperlink" Target="http://hengtongmarine.com/" TargetMode="External"/><Relationship Id="rId4753" Type="http://schemas.openxmlformats.org/officeDocument/2006/relationships/hyperlink" Target="https://www.linkedin.com/in/sarafapurva/" TargetMode="External"/><Relationship Id="rId5804" Type="http://schemas.openxmlformats.org/officeDocument/2006/relationships/hyperlink" Target="http://www.linkedin.com/company/gct-semiconductor" TargetMode="External"/><Relationship Id="rId8210" Type="http://schemas.openxmlformats.org/officeDocument/2006/relationships/hyperlink" Target="https://www.linkedin.com/in/marvin-slosman-bb2bb917/" TargetMode="External"/><Relationship Id="rId10140" Type="http://schemas.openxmlformats.org/officeDocument/2006/relationships/hyperlink" Target="http://cmc-cr.org/" TargetMode="External"/><Relationship Id="rId3355" Type="http://schemas.openxmlformats.org/officeDocument/2006/relationships/hyperlink" Target="https://www.linkedin.com/company/nammayatri" TargetMode="External"/><Relationship Id="rId4406" Type="http://schemas.openxmlformats.org/officeDocument/2006/relationships/hyperlink" Target="https://www.linkedin.com/company/oldcastle-infrastructure/about/" TargetMode="External"/><Relationship Id="rId7976" Type="http://schemas.openxmlformats.org/officeDocument/2006/relationships/hyperlink" Target="https://www.linkedin.com/company/gocartken/" TargetMode="External"/><Relationship Id="rId276" Type="http://schemas.openxmlformats.org/officeDocument/2006/relationships/hyperlink" Target="https://www.linkedin.com/in/joey-agree-19a008207/" TargetMode="External"/><Relationship Id="rId690" Type="http://schemas.openxmlformats.org/officeDocument/2006/relationships/hyperlink" Target="https://www.linkedin.com/in/christopher-gosline-919a1b61/" TargetMode="External"/><Relationship Id="rId2371" Type="http://schemas.openxmlformats.org/officeDocument/2006/relationships/hyperlink" Target="http://elicio.com/" TargetMode="External"/><Relationship Id="rId3008" Type="http://schemas.openxmlformats.org/officeDocument/2006/relationships/hyperlink" Target="https://www.linkedin.com/in/sadi-khan-0368854/" TargetMode="External"/><Relationship Id="rId3422" Type="http://schemas.openxmlformats.org/officeDocument/2006/relationships/hyperlink" Target="http://martellore.com/" TargetMode="External"/><Relationship Id="rId4820" Type="http://schemas.openxmlformats.org/officeDocument/2006/relationships/hyperlink" Target="https://www.linkedin.com/company/terrain-minerals-ltd/people/" TargetMode="External"/><Relationship Id="rId6578" Type="http://schemas.openxmlformats.org/officeDocument/2006/relationships/hyperlink" Target="http://syla-solar.jp/" TargetMode="External"/><Relationship Id="rId7629" Type="http://schemas.openxmlformats.org/officeDocument/2006/relationships/hyperlink" Target="https://www.linkedin.com/in/neerav-nanavaty-4537bb3/" TargetMode="External"/><Relationship Id="rId10957" Type="http://schemas.openxmlformats.org/officeDocument/2006/relationships/hyperlink" Target="http://kolet.com/" TargetMode="External"/><Relationship Id="rId343" Type="http://schemas.openxmlformats.org/officeDocument/2006/relationships/hyperlink" Target="https://www.linkedin.com/company/croivalve/" TargetMode="External"/><Relationship Id="rId2024" Type="http://schemas.openxmlformats.org/officeDocument/2006/relationships/hyperlink" Target="https://www.linkedin.com/in/allan-macgregor-a8b641215/" TargetMode="External"/><Relationship Id="rId6992" Type="http://schemas.openxmlformats.org/officeDocument/2006/relationships/hyperlink" Target="https://www.linkedin.com/company/united-planet" TargetMode="External"/><Relationship Id="rId9051" Type="http://schemas.openxmlformats.org/officeDocument/2006/relationships/hyperlink" Target="https://www.linkedin.com/in/joel-hagood-ed-d-25004243/" TargetMode="External"/><Relationship Id="rId1040" Type="http://schemas.openxmlformats.org/officeDocument/2006/relationships/hyperlink" Target="http://webuysg.com/" TargetMode="External"/><Relationship Id="rId4196" Type="http://schemas.openxmlformats.org/officeDocument/2006/relationships/hyperlink" Target="http://getw.com/" TargetMode="External"/><Relationship Id="rId5247" Type="http://schemas.openxmlformats.org/officeDocument/2006/relationships/hyperlink" Target="https://www.linkedin.com/in/bevin-desker-504b394/" TargetMode="External"/><Relationship Id="rId5594" Type="http://schemas.openxmlformats.org/officeDocument/2006/relationships/hyperlink" Target="http://viam.com/" TargetMode="External"/><Relationship Id="rId6645" Type="http://schemas.openxmlformats.org/officeDocument/2006/relationships/hyperlink" Target="https://rgy.com.tr/about-us/board-of-directors/?lang=en" TargetMode="External"/><Relationship Id="rId410" Type="http://schemas.openxmlformats.org/officeDocument/2006/relationships/hyperlink" Target="http://bioaffinitytech.com/" TargetMode="External"/><Relationship Id="rId5661" Type="http://schemas.openxmlformats.org/officeDocument/2006/relationships/hyperlink" Target="https://www.linkedin.com/in/kieran-warwick-66194b79/?originalSubdomain=au" TargetMode="External"/><Relationship Id="rId6712" Type="http://schemas.openxmlformats.org/officeDocument/2006/relationships/hyperlink" Target="https://www.linkedin.com/in/mo-sloan-74031282/" TargetMode="External"/><Relationship Id="rId9868" Type="http://schemas.openxmlformats.org/officeDocument/2006/relationships/hyperlink" Target="https://www.linkedin.com/company/chicago-west-community-music-center/" TargetMode="External"/><Relationship Id="rId11798" Type="http://schemas.openxmlformats.org/officeDocument/2006/relationships/hyperlink" Target="https://www.linkedin.com/in/emilyaborn/" TargetMode="External"/><Relationship Id="rId1857" Type="http://schemas.openxmlformats.org/officeDocument/2006/relationships/hyperlink" Target="http://vovkfoundation.org/" TargetMode="External"/><Relationship Id="rId2908" Type="http://schemas.openxmlformats.org/officeDocument/2006/relationships/hyperlink" Target="https://www.linkedin.com/company/bollwerkai" TargetMode="External"/><Relationship Id="rId4263" Type="http://schemas.openxmlformats.org/officeDocument/2006/relationships/hyperlink" Target="https://www.linkedin.com/company/oakbio-inc." TargetMode="External"/><Relationship Id="rId5314" Type="http://schemas.openxmlformats.org/officeDocument/2006/relationships/hyperlink" Target="https://pitchbook.com/profiles/company/601555-87" TargetMode="External"/><Relationship Id="rId8884" Type="http://schemas.openxmlformats.org/officeDocument/2006/relationships/hyperlink" Target="https://www.linkedin.com/in/hisham-rasoul-062a952/" TargetMode="External"/><Relationship Id="rId9935" Type="http://schemas.openxmlformats.org/officeDocument/2006/relationships/hyperlink" Target="https://www.linkedin.com/in/joan-gray-baab603/" TargetMode="External"/><Relationship Id="rId1924" Type="http://schemas.openxmlformats.org/officeDocument/2006/relationships/hyperlink" Target="https://www.linkedin.com/in/laurie-nicol/" TargetMode="External"/><Relationship Id="rId4330" Type="http://schemas.openxmlformats.org/officeDocument/2006/relationships/hyperlink" Target="https://www.linkedin.com/in/adrian-senar-tejedor/en/?originalSubdomain=es" TargetMode="External"/><Relationship Id="rId7486" Type="http://schemas.openxmlformats.org/officeDocument/2006/relationships/hyperlink" Target="https://www.linkedin.com/company/mrcooper/" TargetMode="External"/><Relationship Id="rId8537" Type="http://schemas.openxmlformats.org/officeDocument/2006/relationships/hyperlink" Target="http://pivotrobots.com/" TargetMode="External"/><Relationship Id="rId8951" Type="http://schemas.openxmlformats.org/officeDocument/2006/relationships/hyperlink" Target="https://www.linkedin.com/company/flospine-llc/" TargetMode="External"/><Relationship Id="rId10467" Type="http://schemas.openxmlformats.org/officeDocument/2006/relationships/hyperlink" Target="http://kraton.com/" TargetMode="External"/><Relationship Id="rId11865" Type="http://schemas.openxmlformats.org/officeDocument/2006/relationships/hyperlink" Target="https://www.linkedin.com/in/revanth-kaza-82ba17112/" TargetMode="External"/><Relationship Id="rId6088" Type="http://schemas.openxmlformats.org/officeDocument/2006/relationships/hyperlink" Target="https://pitchbook.com/profiles/company/595900-45" TargetMode="External"/><Relationship Id="rId7139" Type="http://schemas.openxmlformats.org/officeDocument/2006/relationships/hyperlink" Target="https://www.linkedin.com/company/passaic-county-habitat-for-humanity/" TargetMode="External"/><Relationship Id="rId7553" Type="http://schemas.openxmlformats.org/officeDocument/2006/relationships/hyperlink" Target="http://zordi.com/" TargetMode="External"/><Relationship Id="rId8604" Type="http://schemas.openxmlformats.org/officeDocument/2006/relationships/hyperlink" Target="https://www.linkedin.com/in/kalleek/" TargetMode="External"/><Relationship Id="rId10881" Type="http://schemas.openxmlformats.org/officeDocument/2006/relationships/hyperlink" Target="https://www.linkedin.com/in/kenneth-alibek-53040239/" TargetMode="External"/><Relationship Id="rId11518" Type="http://schemas.openxmlformats.org/officeDocument/2006/relationships/hyperlink" Target="http://piolaxusa.com/" TargetMode="External"/><Relationship Id="rId2698" Type="http://schemas.openxmlformats.org/officeDocument/2006/relationships/hyperlink" Target="https://www.linkedin.com/in/jordan-waring-14b506170/" TargetMode="External"/><Relationship Id="rId6155" Type="http://schemas.openxmlformats.org/officeDocument/2006/relationships/hyperlink" Target="https://www.linkedin.com/company/dalidiscount/" TargetMode="External"/><Relationship Id="rId7206" Type="http://schemas.openxmlformats.org/officeDocument/2006/relationships/hyperlink" Target="https://www.linkedin.com/in/cristian-mudure-9506183/" TargetMode="External"/><Relationship Id="rId10534" Type="http://schemas.openxmlformats.org/officeDocument/2006/relationships/hyperlink" Target="https://www.linkedin.com/company/allor-manufacturing-and-plesh-industries-inc/" TargetMode="External"/><Relationship Id="rId3749" Type="http://schemas.openxmlformats.org/officeDocument/2006/relationships/hyperlink" Target="https://www.prysmian.com/en/company/organisational-chart" TargetMode="External"/><Relationship Id="rId5171" Type="http://schemas.openxmlformats.org/officeDocument/2006/relationships/hyperlink" Target="https://www.linkedin.com/company/northern-colorado-foodshed-project/" TargetMode="External"/><Relationship Id="rId6222" Type="http://schemas.openxmlformats.org/officeDocument/2006/relationships/hyperlink" Target="http://be-long.co/" TargetMode="External"/><Relationship Id="rId7620" Type="http://schemas.openxmlformats.org/officeDocument/2006/relationships/hyperlink" Target="https://www.linkedin.com/in/vikas-taneja-b4416412/" TargetMode="External"/><Relationship Id="rId9378" Type="http://schemas.openxmlformats.org/officeDocument/2006/relationships/hyperlink" Target="https://www.linkedin.com/in/mattanlass/" TargetMode="External"/><Relationship Id="rId10601" Type="http://schemas.openxmlformats.org/officeDocument/2006/relationships/hyperlink" Target="https://www.zippia.com/anconia-resources-careers-1400284/executives/" TargetMode="External"/><Relationship Id="rId2765" Type="http://schemas.openxmlformats.org/officeDocument/2006/relationships/hyperlink" Target="https://www.linkedin.com/in/heathertheresakelly/" TargetMode="External"/><Relationship Id="rId3816" Type="http://schemas.openxmlformats.org/officeDocument/2006/relationships/hyperlink" Target="https://www.linkedin.com/company/resonant-link-wpt/" TargetMode="External"/><Relationship Id="rId9792" Type="http://schemas.openxmlformats.org/officeDocument/2006/relationships/hyperlink" Target="http://xinzhuyiliao.com/" TargetMode="External"/><Relationship Id="rId737" Type="http://schemas.openxmlformats.org/officeDocument/2006/relationships/hyperlink" Target="https://www.linkedin.com/company/aprisium" TargetMode="External"/><Relationship Id="rId1367" Type="http://schemas.openxmlformats.org/officeDocument/2006/relationships/hyperlink" Target="https://pitchbook.com/profiles/company/492705-82" TargetMode="External"/><Relationship Id="rId1781" Type="http://schemas.openxmlformats.org/officeDocument/2006/relationships/hyperlink" Target="http://rohas-company.com/" TargetMode="External"/><Relationship Id="rId2418" Type="http://schemas.openxmlformats.org/officeDocument/2006/relationships/hyperlink" Target="https://www.linkedin.com/company/bitsensing" TargetMode="External"/><Relationship Id="rId2832" Type="http://schemas.openxmlformats.org/officeDocument/2006/relationships/hyperlink" Target="http://barfdog.co.kr/" TargetMode="External"/><Relationship Id="rId5988" Type="http://schemas.openxmlformats.org/officeDocument/2006/relationships/hyperlink" Target="http://spintly.com/" TargetMode="External"/><Relationship Id="rId8394" Type="http://schemas.openxmlformats.org/officeDocument/2006/relationships/hyperlink" Target="https://www.linkedin.com/company/norbit-group/" TargetMode="External"/><Relationship Id="rId9445" Type="http://schemas.openxmlformats.org/officeDocument/2006/relationships/hyperlink" Target="http://wbenc.org/" TargetMode="External"/><Relationship Id="rId11375" Type="http://schemas.openxmlformats.org/officeDocument/2006/relationships/hyperlink" Target="https://www.linkedin.com/company/scmdojo/" TargetMode="External"/><Relationship Id="rId73" Type="http://schemas.openxmlformats.org/officeDocument/2006/relationships/hyperlink" Target="https://www.linkedin.com/in/khawryluk/" TargetMode="External"/><Relationship Id="rId804" Type="http://schemas.openxmlformats.org/officeDocument/2006/relationships/hyperlink" Target="https://www.linkedin.com/in/filibertocastro/?originalSubdomain=mx" TargetMode="External"/><Relationship Id="rId1434" Type="http://schemas.openxmlformats.org/officeDocument/2006/relationships/hyperlink" Target="http://orgmatch.com/" TargetMode="External"/><Relationship Id="rId8047" Type="http://schemas.openxmlformats.org/officeDocument/2006/relationships/hyperlink" Target="https://www.linkedin.com/company/bank-of-china/about/" TargetMode="External"/><Relationship Id="rId8461" Type="http://schemas.openxmlformats.org/officeDocument/2006/relationships/hyperlink" Target="http://yuimedi.com/" TargetMode="External"/><Relationship Id="rId9512" Type="http://schemas.openxmlformats.org/officeDocument/2006/relationships/hyperlink" Target="https://www.linkedin.com/in/peter-pritchard-a8b861208/?original_referer=https%3A%2F%2Fwww%2Egoogle%2Ecom%2F&amp;originalSubdomain=uk" TargetMode="External"/><Relationship Id="rId10391" Type="http://schemas.openxmlformats.org/officeDocument/2006/relationships/hyperlink" Target="https://www.linkedin.com/company/cognyte" TargetMode="External"/><Relationship Id="rId11028" Type="http://schemas.openxmlformats.org/officeDocument/2006/relationships/hyperlink" Target="http://mindfuel.ai/" TargetMode="External"/><Relationship Id="rId11442" Type="http://schemas.openxmlformats.org/officeDocument/2006/relationships/hyperlink" Target="https://www.linkedin.com/company/jeremiah-program/" TargetMode="External"/><Relationship Id="rId1501" Type="http://schemas.openxmlformats.org/officeDocument/2006/relationships/hyperlink" Target="https://www.linkedin.com/company/bleedio" TargetMode="External"/><Relationship Id="rId4657" Type="http://schemas.openxmlformats.org/officeDocument/2006/relationships/hyperlink" Target="https://www.linkedin.com/company/stephow" TargetMode="External"/><Relationship Id="rId5708" Type="http://schemas.openxmlformats.org/officeDocument/2006/relationships/hyperlink" Target="https://www.linkedin.com/in/linda-mccurdy-b79b38ab/?original_referer=https%3A%2F%2Fwww%2Egoogle%2Ecom%2F&amp;originalSubdomain=ca" TargetMode="External"/><Relationship Id="rId7063" Type="http://schemas.openxmlformats.org/officeDocument/2006/relationships/hyperlink" Target="https://www.access-cap.com/about/" TargetMode="External"/><Relationship Id="rId8114" Type="http://schemas.openxmlformats.org/officeDocument/2006/relationships/hyperlink" Target="http://polystyvert.com/" TargetMode="External"/><Relationship Id="rId10044" Type="http://schemas.openxmlformats.org/officeDocument/2006/relationships/hyperlink" Target="https://www.linkedin.com/company/wearehacap/" TargetMode="External"/><Relationship Id="rId3259" Type="http://schemas.openxmlformats.org/officeDocument/2006/relationships/hyperlink" Target="http://givelegacy.com/" TargetMode="External"/><Relationship Id="rId7130" Type="http://schemas.openxmlformats.org/officeDocument/2006/relationships/hyperlink" Target="https://www.linkedin.com/company/aventiv-technologies/" TargetMode="External"/><Relationship Id="rId594" Type="http://schemas.openxmlformats.org/officeDocument/2006/relationships/hyperlink" Target="https://ar.linkedin.com/company/advent-technologies-inc" TargetMode="External"/><Relationship Id="rId2275" Type="http://schemas.openxmlformats.org/officeDocument/2006/relationships/hyperlink" Target="https://www.foundationbarnesjewish.org/About/Our-Team" TargetMode="External"/><Relationship Id="rId3326" Type="http://schemas.openxmlformats.org/officeDocument/2006/relationships/hyperlink" Target="http://enecoat.com/" TargetMode="External"/><Relationship Id="rId3673" Type="http://schemas.openxmlformats.org/officeDocument/2006/relationships/hyperlink" Target="https://www.linkedin.com/in/steven-butler-47213321/" TargetMode="External"/><Relationship Id="rId4724" Type="http://schemas.openxmlformats.org/officeDocument/2006/relationships/hyperlink" Target="https://www.linkedin.com/company/weber-state-university" TargetMode="External"/><Relationship Id="rId10111" Type="http://schemas.openxmlformats.org/officeDocument/2006/relationships/hyperlink" Target="https://www.linkedin.com/in/barbara-werning-6476b730b/" TargetMode="External"/><Relationship Id="rId247" Type="http://schemas.openxmlformats.org/officeDocument/2006/relationships/hyperlink" Target="http://agrovisioncorp.com/" TargetMode="External"/><Relationship Id="rId3740" Type="http://schemas.openxmlformats.org/officeDocument/2006/relationships/hyperlink" Target="https://impactbiotech.com/about-us/" TargetMode="External"/><Relationship Id="rId6896" Type="http://schemas.openxmlformats.org/officeDocument/2006/relationships/hyperlink" Target="https://www.linkedin.com/in/jeff-berzolla-6381583/" TargetMode="External"/><Relationship Id="rId7947" Type="http://schemas.openxmlformats.org/officeDocument/2006/relationships/hyperlink" Target="https://www.superbank.id/en/tentang-kami/manajemen-dewan-komisaris" TargetMode="External"/><Relationship Id="rId10928" Type="http://schemas.openxmlformats.org/officeDocument/2006/relationships/hyperlink" Target="http://deeporigin.com/" TargetMode="External"/><Relationship Id="rId661" Type="http://schemas.openxmlformats.org/officeDocument/2006/relationships/hyperlink" Target="http://bluebinaries.com/" TargetMode="External"/><Relationship Id="rId1291" Type="http://schemas.openxmlformats.org/officeDocument/2006/relationships/hyperlink" Target="https://www.linkedin.com/in/bryan-witherbee-34561a3/" TargetMode="External"/><Relationship Id="rId2342" Type="http://schemas.openxmlformats.org/officeDocument/2006/relationships/hyperlink" Target="https://www.linkedin.com/in/lourenco-goncalves-0931b478/" TargetMode="External"/><Relationship Id="rId5498" Type="http://schemas.openxmlformats.org/officeDocument/2006/relationships/hyperlink" Target="https://www.linkedin.com/in/lori-casson-82993b11/" TargetMode="External"/><Relationship Id="rId6549" Type="http://schemas.openxmlformats.org/officeDocument/2006/relationships/hyperlink" Target="https://www.linkedin.com/company/daakia-private-limited" TargetMode="External"/><Relationship Id="rId6963" Type="http://schemas.openxmlformats.org/officeDocument/2006/relationships/hyperlink" Target="http://websterhousenh.org/" TargetMode="External"/><Relationship Id="rId314" Type="http://schemas.openxmlformats.org/officeDocument/2006/relationships/hyperlink" Target="https://www.linkedin.com/company/thincats" TargetMode="External"/><Relationship Id="rId5565" Type="http://schemas.openxmlformats.org/officeDocument/2006/relationships/hyperlink" Target="https://www.linkedin.com/company/lendingtree" TargetMode="External"/><Relationship Id="rId6616" Type="http://schemas.openxmlformats.org/officeDocument/2006/relationships/hyperlink" Target="http://bricfoundation.org/" TargetMode="External"/><Relationship Id="rId9022" Type="http://schemas.openxmlformats.org/officeDocument/2006/relationships/hyperlink" Target="http://playdoge.io/" TargetMode="External"/><Relationship Id="rId1011" Type="http://schemas.openxmlformats.org/officeDocument/2006/relationships/hyperlink" Target="https://www.linkedin.com/in/xiaoyinqu/" TargetMode="External"/><Relationship Id="rId4167" Type="http://schemas.openxmlformats.org/officeDocument/2006/relationships/hyperlink" Target="https://www.linkedin.com/in/michsmith/" TargetMode="External"/><Relationship Id="rId4581" Type="http://schemas.openxmlformats.org/officeDocument/2006/relationships/hyperlink" Target="https://www.linkedin.com/company/gumloop" TargetMode="External"/><Relationship Id="rId5218" Type="http://schemas.openxmlformats.org/officeDocument/2006/relationships/hyperlink" Target="http://recoal.net/" TargetMode="External"/><Relationship Id="rId5632" Type="http://schemas.openxmlformats.org/officeDocument/2006/relationships/hyperlink" Target="http://installedbuildingproducts.com/" TargetMode="External"/><Relationship Id="rId8788" Type="http://schemas.openxmlformats.org/officeDocument/2006/relationships/hyperlink" Target="http://elsewedyelectric.com/" TargetMode="External"/><Relationship Id="rId9839" Type="http://schemas.openxmlformats.org/officeDocument/2006/relationships/hyperlink" Target="https://pitchbook.com/profiles/company/529669-36" TargetMode="External"/><Relationship Id="rId3183" Type="http://schemas.openxmlformats.org/officeDocument/2006/relationships/hyperlink" Target="http://www.linkedin.com/company/shinefusion" TargetMode="External"/><Relationship Id="rId4234" Type="http://schemas.openxmlformats.org/officeDocument/2006/relationships/hyperlink" Target="https://www.linkedin.com/in/qiang-wu-at-fb/" TargetMode="External"/><Relationship Id="rId11769" Type="http://schemas.openxmlformats.org/officeDocument/2006/relationships/hyperlink" Target="https://www.linkedin.com/company/cash-campaign-of-maryland/" TargetMode="External"/><Relationship Id="rId1828" Type="http://schemas.openxmlformats.org/officeDocument/2006/relationships/hyperlink" Target="https://www.linkedin.com/company/mir-biotech-s.r.o." TargetMode="External"/><Relationship Id="rId3250" Type="http://schemas.openxmlformats.org/officeDocument/2006/relationships/hyperlink" Target="http://protexxa.com/" TargetMode="External"/><Relationship Id="rId7457" Type="http://schemas.openxmlformats.org/officeDocument/2006/relationships/hyperlink" Target="http://argoblockchain.com/" TargetMode="External"/><Relationship Id="rId8855" Type="http://schemas.openxmlformats.org/officeDocument/2006/relationships/hyperlink" Target="http://reroyalties.com/" TargetMode="External"/><Relationship Id="rId9906" Type="http://schemas.openxmlformats.org/officeDocument/2006/relationships/hyperlink" Target="http://ideacreated.com/" TargetMode="External"/><Relationship Id="rId10785" Type="http://schemas.openxmlformats.org/officeDocument/2006/relationships/hyperlink" Target="https://www.linkedin.com/in/guna-kakulapati-6981ba2/" TargetMode="External"/><Relationship Id="rId11836" Type="http://schemas.openxmlformats.org/officeDocument/2006/relationships/hyperlink" Target="http://raisetexas.org/" TargetMode="External"/><Relationship Id="rId171" Type="http://schemas.openxmlformats.org/officeDocument/2006/relationships/hyperlink" Target="https://www.linkedin.com/in/riteshagar/" TargetMode="External"/><Relationship Id="rId4301" Type="http://schemas.openxmlformats.org/officeDocument/2006/relationships/hyperlink" Target="https://mirai-genba.com/news/kLfYQcBB" TargetMode="External"/><Relationship Id="rId6059" Type="http://schemas.openxmlformats.org/officeDocument/2006/relationships/hyperlink" Target="http://hivenet.com/" TargetMode="External"/><Relationship Id="rId7871" Type="http://schemas.openxmlformats.org/officeDocument/2006/relationships/hyperlink" Target="http://rockvillehe.org/" TargetMode="External"/><Relationship Id="rId8508" Type="http://schemas.openxmlformats.org/officeDocument/2006/relationships/hyperlink" Target="http://hrduo.com/" TargetMode="External"/><Relationship Id="rId8922" Type="http://schemas.openxmlformats.org/officeDocument/2006/relationships/hyperlink" Target="https://www.linkedin.com/company/go-another-round/" TargetMode="External"/><Relationship Id="rId10438" Type="http://schemas.openxmlformats.org/officeDocument/2006/relationships/hyperlink" Target="https://www.linkedin.com/company/doosanbobcatemea/" TargetMode="External"/><Relationship Id="rId10852" Type="http://schemas.openxmlformats.org/officeDocument/2006/relationships/hyperlink" Target="http://tridentroyalties.com/" TargetMode="External"/><Relationship Id="rId6473" Type="http://schemas.openxmlformats.org/officeDocument/2006/relationships/hyperlink" Target="http://playeveryware.com/" TargetMode="External"/><Relationship Id="rId7524" Type="http://schemas.openxmlformats.org/officeDocument/2006/relationships/hyperlink" Target="https://www.linkedin.com/company/leanpay/" TargetMode="External"/><Relationship Id="rId10505" Type="http://schemas.openxmlformats.org/officeDocument/2006/relationships/hyperlink" Target="https://www.linkedin.com/company/squadmobility/" TargetMode="External"/><Relationship Id="rId988" Type="http://schemas.openxmlformats.org/officeDocument/2006/relationships/hyperlink" Target="https://www.linkedin.com/company/realestatebusinessanalytics/" TargetMode="External"/><Relationship Id="rId2669" Type="http://schemas.openxmlformats.org/officeDocument/2006/relationships/hyperlink" Target="https://www.linkedin.com/company/betriton" TargetMode="External"/><Relationship Id="rId5075" Type="http://schemas.openxmlformats.org/officeDocument/2006/relationships/hyperlink" Target="https://www.linkedin.com/in/paddy-johnson-178442a/" TargetMode="External"/><Relationship Id="rId6126" Type="http://schemas.openxmlformats.org/officeDocument/2006/relationships/hyperlink" Target="https://www.linkedin.com/company/ford-otosan/" TargetMode="External"/><Relationship Id="rId6540" Type="http://schemas.openxmlformats.org/officeDocument/2006/relationships/hyperlink" Target="http://refrsports.com/" TargetMode="External"/><Relationship Id="rId9696" Type="http://schemas.openxmlformats.org/officeDocument/2006/relationships/hyperlink" Target="https://pitchbook.com/profiles/company/441751-24" TargetMode="External"/><Relationship Id="rId1685" Type="http://schemas.openxmlformats.org/officeDocument/2006/relationships/hyperlink" Target="https://pitchbook.com/profiles/company/627462-46" TargetMode="External"/><Relationship Id="rId2736" Type="http://schemas.openxmlformats.org/officeDocument/2006/relationships/hyperlink" Target="http://saudiexim.gov.sa/" TargetMode="External"/><Relationship Id="rId4091" Type="http://schemas.openxmlformats.org/officeDocument/2006/relationships/hyperlink" Target="http://enablence.com/" TargetMode="External"/><Relationship Id="rId5142" Type="http://schemas.openxmlformats.org/officeDocument/2006/relationships/hyperlink" Target="https://www.linkedin.com/company/boltgraphics/" TargetMode="External"/><Relationship Id="rId8298" Type="http://schemas.openxmlformats.org/officeDocument/2006/relationships/hyperlink" Target="https://www.linkedin.com/company/calterah-semiconductor/" TargetMode="External"/><Relationship Id="rId9349" Type="http://schemas.openxmlformats.org/officeDocument/2006/relationships/hyperlink" Target="http://fwca-stl.com/" TargetMode="External"/><Relationship Id="rId9763" Type="http://schemas.openxmlformats.org/officeDocument/2006/relationships/hyperlink" Target="https://pitchbook.com/profiles/company/608019-85" TargetMode="External"/><Relationship Id="rId11279" Type="http://schemas.openxmlformats.org/officeDocument/2006/relationships/hyperlink" Target="https://www.linkedin.com/in/jordanhagannz/" TargetMode="External"/><Relationship Id="rId708" Type="http://schemas.openxmlformats.org/officeDocument/2006/relationships/hyperlink" Target="https://www.linkedin.com/company/allego/" TargetMode="External"/><Relationship Id="rId1338" Type="http://schemas.openxmlformats.org/officeDocument/2006/relationships/hyperlink" Target="http://paperstac.com/" TargetMode="External"/><Relationship Id="rId8365" Type="http://schemas.openxmlformats.org/officeDocument/2006/relationships/hyperlink" Target="https://www.linkedin.com/in/alexkelleher/" TargetMode="External"/><Relationship Id="rId9416" Type="http://schemas.openxmlformats.org/officeDocument/2006/relationships/hyperlink" Target="https://www.linkedin.com/company/threatcaptain" TargetMode="External"/><Relationship Id="rId10295" Type="http://schemas.openxmlformats.org/officeDocument/2006/relationships/hyperlink" Target="http://volcon.com/" TargetMode="External"/><Relationship Id="rId11693" Type="http://schemas.openxmlformats.org/officeDocument/2006/relationships/hyperlink" Target="https://www.linkedin.com/company/top-tier-lessons/" TargetMode="External"/><Relationship Id="rId1405" Type="http://schemas.openxmlformats.org/officeDocument/2006/relationships/hyperlink" Target="https://www.linkedin.com/in/danielfsolomon/" TargetMode="External"/><Relationship Id="rId1752" Type="http://schemas.openxmlformats.org/officeDocument/2006/relationships/hyperlink" Target="https://www.linkedin.com/in/thomas-baumeler/?locale=en_US" TargetMode="External"/><Relationship Id="rId2803" Type="http://schemas.openxmlformats.org/officeDocument/2006/relationships/hyperlink" Target="https://flyri.com/riac/about-us/" TargetMode="External"/><Relationship Id="rId5959" Type="http://schemas.openxmlformats.org/officeDocument/2006/relationships/hyperlink" Target="https://www.linkedin.com/company/herddogg" TargetMode="External"/><Relationship Id="rId7381" Type="http://schemas.openxmlformats.org/officeDocument/2006/relationships/hyperlink" Target="https://www.linkedin.com/in/john-brown-0588884/" TargetMode="External"/><Relationship Id="rId8018" Type="http://schemas.openxmlformats.org/officeDocument/2006/relationships/hyperlink" Target="https://www.linkedin.com/company/modivcare" TargetMode="External"/><Relationship Id="rId8432" Type="http://schemas.openxmlformats.org/officeDocument/2006/relationships/hyperlink" Target="http://sensorita.com/" TargetMode="External"/><Relationship Id="rId9830" Type="http://schemas.openxmlformats.org/officeDocument/2006/relationships/hyperlink" Target="https://www.linkedin.com/in/kyang2/" TargetMode="External"/><Relationship Id="rId11346" Type="http://schemas.openxmlformats.org/officeDocument/2006/relationships/hyperlink" Target="https://www.linkedin.com/company/ecofashioncorp/" TargetMode="External"/><Relationship Id="rId11760" Type="http://schemas.openxmlformats.org/officeDocument/2006/relationships/hyperlink" Target="http://paklaunch.com/" TargetMode="External"/><Relationship Id="rId44" Type="http://schemas.openxmlformats.org/officeDocument/2006/relationships/hyperlink" Target="https://pitchbook.com/profiles/company/529062-76" TargetMode="External"/><Relationship Id="rId4975" Type="http://schemas.openxmlformats.org/officeDocument/2006/relationships/hyperlink" Target="https://www.linkedin.com/in/john-saaty-51b310/" TargetMode="External"/><Relationship Id="rId7034" Type="http://schemas.openxmlformats.org/officeDocument/2006/relationships/hyperlink" Target="https://www.linkedin.com/company/homeward/" TargetMode="External"/><Relationship Id="rId10362" Type="http://schemas.openxmlformats.org/officeDocument/2006/relationships/hyperlink" Target="http://risekit.co/" TargetMode="External"/><Relationship Id="rId11413" Type="http://schemas.openxmlformats.org/officeDocument/2006/relationships/hyperlink" Target="http://cybermanor.com/" TargetMode="External"/><Relationship Id="rId498" Type="http://schemas.openxmlformats.org/officeDocument/2006/relationships/hyperlink" Target="https://www.linkedin.com/company/ndustrial-io" TargetMode="External"/><Relationship Id="rId2179" Type="http://schemas.openxmlformats.org/officeDocument/2006/relationships/hyperlink" Target="http://zmvision.cn/" TargetMode="External"/><Relationship Id="rId3577" Type="http://schemas.openxmlformats.org/officeDocument/2006/relationships/hyperlink" Target="https://www.linkedin.com/in/josep-marti-599988228/" TargetMode="External"/><Relationship Id="rId3991" Type="http://schemas.openxmlformats.org/officeDocument/2006/relationships/hyperlink" Target="https://www.linkedin.com/company/phylosbio/" TargetMode="External"/><Relationship Id="rId4628" Type="http://schemas.openxmlformats.org/officeDocument/2006/relationships/hyperlink" Target="https://www.linkedin.com/in/rui-ascenso-61339689/" TargetMode="External"/><Relationship Id="rId10015" Type="http://schemas.openxmlformats.org/officeDocument/2006/relationships/hyperlink" Target="https://www.verdigrismusic.org/discover" TargetMode="External"/><Relationship Id="rId2593" Type="http://schemas.openxmlformats.org/officeDocument/2006/relationships/hyperlink" Target="https://www.linkedin.com/company/colloidtek/" TargetMode="External"/><Relationship Id="rId3644" Type="http://schemas.openxmlformats.org/officeDocument/2006/relationships/hyperlink" Target="https://www.linkedin.com/company/zyp-technologies/" TargetMode="External"/><Relationship Id="rId6050" Type="http://schemas.openxmlformats.org/officeDocument/2006/relationships/hyperlink" Target="http://sydelabs.ai/" TargetMode="External"/><Relationship Id="rId7101" Type="http://schemas.openxmlformats.org/officeDocument/2006/relationships/hyperlink" Target="https://habitatportlandme.org/about/" TargetMode="External"/><Relationship Id="rId565" Type="http://schemas.openxmlformats.org/officeDocument/2006/relationships/hyperlink" Target="https://www.linkedin.com/in/pratik-kamdar-b53a5613/" TargetMode="External"/><Relationship Id="rId1195" Type="http://schemas.openxmlformats.org/officeDocument/2006/relationships/hyperlink" Target="https://www.linkedin.com/company/odekoapp" TargetMode="External"/><Relationship Id="rId2246" Type="http://schemas.openxmlformats.org/officeDocument/2006/relationships/hyperlink" Target="https://www.linkedin.com/company/national-center-on-sexual-exploitation" TargetMode="External"/><Relationship Id="rId2660" Type="http://schemas.openxmlformats.org/officeDocument/2006/relationships/hyperlink" Target="http://ziptrrip.com/" TargetMode="External"/><Relationship Id="rId3711" Type="http://schemas.openxmlformats.org/officeDocument/2006/relationships/hyperlink" Target="https://www.linkedin.com/in/gianmartinez/" TargetMode="External"/><Relationship Id="rId6867" Type="http://schemas.openxmlformats.org/officeDocument/2006/relationships/hyperlink" Target="https://www.linkedin.com/company/wickedsheets" TargetMode="External"/><Relationship Id="rId7918" Type="http://schemas.openxmlformats.org/officeDocument/2006/relationships/hyperlink" Target="http://gradientai.com/" TargetMode="External"/><Relationship Id="rId9273" Type="http://schemas.openxmlformats.org/officeDocument/2006/relationships/hyperlink" Target="https://www.linkedin.com/in/danyasherman/" TargetMode="External"/><Relationship Id="rId218" Type="http://schemas.openxmlformats.org/officeDocument/2006/relationships/hyperlink" Target="https://www.linkedin.com/company/apromore/about/" TargetMode="External"/><Relationship Id="rId632" Type="http://schemas.openxmlformats.org/officeDocument/2006/relationships/hyperlink" Target="http://innergy.com/" TargetMode="External"/><Relationship Id="rId1262" Type="http://schemas.openxmlformats.org/officeDocument/2006/relationships/hyperlink" Target="https://www.linkedin.com/company/onshore-offshore-towers-foundations/" TargetMode="External"/><Relationship Id="rId2313" Type="http://schemas.openxmlformats.org/officeDocument/2006/relationships/hyperlink" Target="https://www.linkedin.com/company/saharalabs-ai" TargetMode="External"/><Relationship Id="rId5469" Type="http://schemas.openxmlformats.org/officeDocument/2006/relationships/hyperlink" Target="http://cradle.org/" TargetMode="External"/><Relationship Id="rId9340" Type="http://schemas.openxmlformats.org/officeDocument/2006/relationships/hyperlink" Target="http://biav.net/" TargetMode="External"/><Relationship Id="rId11270" Type="http://schemas.openxmlformats.org/officeDocument/2006/relationships/hyperlink" Target="https://www.linkedin.com/company/inpoi/" TargetMode="External"/><Relationship Id="rId4485" Type="http://schemas.openxmlformats.org/officeDocument/2006/relationships/hyperlink" Target="http://evmodu.kr/" TargetMode="External"/><Relationship Id="rId5536" Type="http://schemas.openxmlformats.org/officeDocument/2006/relationships/hyperlink" Target="https://www.linkedin.com/in/jburton0/" TargetMode="External"/><Relationship Id="rId5883" Type="http://schemas.openxmlformats.org/officeDocument/2006/relationships/hyperlink" Target="https://www.linkedin.com/company/algoma-steel-inc/" TargetMode="External"/><Relationship Id="rId6934" Type="http://schemas.openxmlformats.org/officeDocument/2006/relationships/hyperlink" Target="https://www.linkedin.com/company/colorstack" TargetMode="External"/><Relationship Id="rId3087" Type="http://schemas.openxmlformats.org/officeDocument/2006/relationships/hyperlink" Target="http://gemseducation.com/" TargetMode="External"/><Relationship Id="rId4138" Type="http://schemas.openxmlformats.org/officeDocument/2006/relationships/hyperlink" Target="http://g2goldfields.com/" TargetMode="External"/><Relationship Id="rId5950" Type="http://schemas.openxmlformats.org/officeDocument/2006/relationships/hyperlink" Target="https://www.linkedin.com/company/global-screening-services/" TargetMode="External"/><Relationship Id="rId4552" Type="http://schemas.openxmlformats.org/officeDocument/2006/relationships/hyperlink" Target="https://www.linkedin.com/in/drew-zimmerman-cfa-892a885b/?originalSubdomain=ca" TargetMode="External"/><Relationship Id="rId5603" Type="http://schemas.openxmlformats.org/officeDocument/2006/relationships/hyperlink" Target="http://rightwayhealthcare.com/" TargetMode="External"/><Relationship Id="rId8759" Type="http://schemas.openxmlformats.org/officeDocument/2006/relationships/hyperlink" Target="http://findest.com/" TargetMode="External"/><Relationship Id="rId10689" Type="http://schemas.openxmlformats.org/officeDocument/2006/relationships/hyperlink" Target="http://fightagainstblindness.org/" TargetMode="External"/><Relationship Id="rId3154" Type="http://schemas.openxmlformats.org/officeDocument/2006/relationships/hyperlink" Target="http://matera.com/" TargetMode="External"/><Relationship Id="rId4205" Type="http://schemas.openxmlformats.org/officeDocument/2006/relationships/hyperlink" Target="https://www.linkedin.com/company/kemitt" TargetMode="External"/><Relationship Id="rId7775" Type="http://schemas.openxmlformats.org/officeDocument/2006/relationships/hyperlink" Target="https://www.linkedin.com/in/dishant-mishra-5006ba145/" TargetMode="External"/><Relationship Id="rId8826" Type="http://schemas.openxmlformats.org/officeDocument/2006/relationships/hyperlink" Target="https://www.linkedin.com/company/afterlifeag" TargetMode="External"/><Relationship Id="rId10756" Type="http://schemas.openxmlformats.org/officeDocument/2006/relationships/hyperlink" Target="https://www.linkedin.com/company/sealed" TargetMode="External"/><Relationship Id="rId2170" Type="http://schemas.openxmlformats.org/officeDocument/2006/relationships/hyperlink" Target="http://tieclan.co.jp/" TargetMode="External"/><Relationship Id="rId3221" Type="http://schemas.openxmlformats.org/officeDocument/2006/relationships/hyperlink" Target="https://www.linkedin.com/company/leyalaw" TargetMode="External"/><Relationship Id="rId6377" Type="http://schemas.openxmlformats.org/officeDocument/2006/relationships/hyperlink" Target="https://www.linkedin.com/company/voluminamedical" TargetMode="External"/><Relationship Id="rId6791" Type="http://schemas.openxmlformats.org/officeDocument/2006/relationships/hyperlink" Target="https://cancer.uams.edu/about-us/leadership/" TargetMode="External"/><Relationship Id="rId7428" Type="http://schemas.openxmlformats.org/officeDocument/2006/relationships/hyperlink" Target="https://www.linkedin.com/company/aeye-inc.?trk=biz-companies-cym" TargetMode="External"/><Relationship Id="rId7842" Type="http://schemas.openxmlformats.org/officeDocument/2006/relationships/hyperlink" Target="https://www.linkedin.com/in/sujith-kumar-9765684a/" TargetMode="External"/><Relationship Id="rId10409" Type="http://schemas.openxmlformats.org/officeDocument/2006/relationships/hyperlink" Target="https://www.linkedin.com/company/teamblue" TargetMode="External"/><Relationship Id="rId11807" Type="http://schemas.openxmlformats.org/officeDocument/2006/relationships/hyperlink" Target="https://www.linkedin.com/company/building-block-resolutions-inc/" TargetMode="External"/><Relationship Id="rId8" Type="http://schemas.openxmlformats.org/officeDocument/2006/relationships/hyperlink" Target="https://www.linkedin.com/company/protect-ai" TargetMode="External"/><Relationship Id="rId142" Type="http://schemas.openxmlformats.org/officeDocument/2006/relationships/hyperlink" Target="https://www.linkedin.com/in/steven-moskowitz-bb40a998/" TargetMode="External"/><Relationship Id="rId2987" Type="http://schemas.openxmlformats.org/officeDocument/2006/relationships/hyperlink" Target="https://www.linkedin.com/in/laxman-narasimhan/" TargetMode="External"/><Relationship Id="rId5393" Type="http://schemas.openxmlformats.org/officeDocument/2006/relationships/hyperlink" Target="https://www.linkedin.com/company/latus-health/" TargetMode="External"/><Relationship Id="rId6444" Type="http://schemas.openxmlformats.org/officeDocument/2006/relationships/hyperlink" Target="https://www.linkedin.com/company/applied-uv-inc" TargetMode="External"/><Relationship Id="rId10823" Type="http://schemas.openxmlformats.org/officeDocument/2006/relationships/hyperlink" Target="http://aslanpharma.com/" TargetMode="External"/><Relationship Id="rId959" Type="http://schemas.openxmlformats.org/officeDocument/2006/relationships/hyperlink" Target="http://masterplace.com/" TargetMode="External"/><Relationship Id="rId1589" Type="http://schemas.openxmlformats.org/officeDocument/2006/relationships/hyperlink" Target="http://peak-med.com/" TargetMode="External"/><Relationship Id="rId5046" Type="http://schemas.openxmlformats.org/officeDocument/2006/relationships/hyperlink" Target="http://ravelfuture.com/" TargetMode="External"/><Relationship Id="rId5460" Type="http://schemas.openxmlformats.org/officeDocument/2006/relationships/hyperlink" Target="http://vetec.co.kr/" TargetMode="External"/><Relationship Id="rId6511" Type="http://schemas.openxmlformats.org/officeDocument/2006/relationships/hyperlink" Target="https://www.linkedin.com/company/lightz-inc/" TargetMode="External"/><Relationship Id="rId9667" Type="http://schemas.openxmlformats.org/officeDocument/2006/relationships/hyperlink" Target="https://www.linkedin.com/company/medi-packs-ltd" TargetMode="External"/><Relationship Id="rId4062" Type="http://schemas.openxmlformats.org/officeDocument/2006/relationships/hyperlink" Target="http://scandistandard.com/" TargetMode="External"/><Relationship Id="rId5113" Type="http://schemas.openxmlformats.org/officeDocument/2006/relationships/hyperlink" Target="http://visitlakestreet.com/" TargetMode="External"/><Relationship Id="rId8269" Type="http://schemas.openxmlformats.org/officeDocument/2006/relationships/hyperlink" Target="https://www.linkedin.com/in/danielcoliver/" TargetMode="External"/><Relationship Id="rId11597" Type="http://schemas.openxmlformats.org/officeDocument/2006/relationships/hyperlink" Target="https://www.linkedin.com/in/guy-c%C3%B4t%C3%A9-700316194/" TargetMode="External"/><Relationship Id="rId1656" Type="http://schemas.openxmlformats.org/officeDocument/2006/relationships/hyperlink" Target="https://www.linkedin.com/company/chicanos-por-la-causa/" TargetMode="External"/><Relationship Id="rId2707" Type="http://schemas.openxmlformats.org/officeDocument/2006/relationships/hyperlink" Target="https://www.linkedin.com/company/hexarad/?viewAsMember=true" TargetMode="External"/><Relationship Id="rId8683" Type="http://schemas.openxmlformats.org/officeDocument/2006/relationships/hyperlink" Target="https://www.linkedin.com/company/stemcell-technologies" TargetMode="External"/><Relationship Id="rId9734" Type="http://schemas.openxmlformats.org/officeDocument/2006/relationships/hyperlink" Target="http://curana.com/" TargetMode="External"/><Relationship Id="rId10199" Type="http://schemas.openxmlformats.org/officeDocument/2006/relationships/hyperlink" Target="https://www.linkedin.com/company/topsort" TargetMode="External"/><Relationship Id="rId11664" Type="http://schemas.openxmlformats.org/officeDocument/2006/relationships/hyperlink" Target="http://pcul.org/" TargetMode="External"/><Relationship Id="rId1309" Type="http://schemas.openxmlformats.org/officeDocument/2006/relationships/hyperlink" Target="https://www.linkedin.com/in/simonyu0311/" TargetMode="External"/><Relationship Id="rId1723" Type="http://schemas.openxmlformats.org/officeDocument/2006/relationships/hyperlink" Target="http://fellowshipplace.org/" TargetMode="External"/><Relationship Id="rId4879" Type="http://schemas.openxmlformats.org/officeDocument/2006/relationships/hyperlink" Target="https://www.linkedin.com/company/mcccdf/" TargetMode="External"/><Relationship Id="rId7285" Type="http://schemas.openxmlformats.org/officeDocument/2006/relationships/hyperlink" Target="http://cbmspa.com/" TargetMode="External"/><Relationship Id="rId8336" Type="http://schemas.openxmlformats.org/officeDocument/2006/relationships/hyperlink" Target="https://www.linkedin.com/in/eyal-cohen-phd-51ab855/" TargetMode="External"/><Relationship Id="rId8750" Type="http://schemas.openxmlformats.org/officeDocument/2006/relationships/hyperlink" Target="http://rte.ie/" TargetMode="External"/><Relationship Id="rId9801" Type="http://schemas.openxmlformats.org/officeDocument/2006/relationships/hyperlink" Target="https://www.linkedin.com/in/jonathan-antebi-507a93/" TargetMode="External"/><Relationship Id="rId10266" Type="http://schemas.openxmlformats.org/officeDocument/2006/relationships/hyperlink" Target="https://www.linkedin.com/company/hexagon-purus/" TargetMode="External"/><Relationship Id="rId10680" Type="http://schemas.openxmlformats.org/officeDocument/2006/relationships/hyperlink" Target="http://sircel.com/" TargetMode="External"/><Relationship Id="rId11317" Type="http://schemas.openxmlformats.org/officeDocument/2006/relationships/hyperlink" Target="http://north-ai.com/" TargetMode="External"/><Relationship Id="rId11731" Type="http://schemas.openxmlformats.org/officeDocument/2006/relationships/hyperlink" Target="https://www.linkedin.com/company/seeru-ai" TargetMode="External"/><Relationship Id="rId15" Type="http://schemas.openxmlformats.org/officeDocument/2006/relationships/hyperlink" Target="https://www.linkedin.com/in/alexandermans/" TargetMode="External"/><Relationship Id="rId3895" Type="http://schemas.openxmlformats.org/officeDocument/2006/relationships/hyperlink" Target="http://bubblepaper.com/" TargetMode="External"/><Relationship Id="rId4946" Type="http://schemas.openxmlformats.org/officeDocument/2006/relationships/hyperlink" Target="https://weldfoodbank.org/staff-and-board/" TargetMode="External"/><Relationship Id="rId7352" Type="http://schemas.openxmlformats.org/officeDocument/2006/relationships/hyperlink" Target="https://www.linkedin.com/company/smartservant/" TargetMode="External"/><Relationship Id="rId8403" Type="http://schemas.openxmlformats.org/officeDocument/2006/relationships/hyperlink" Target="https://www.linkedin.com/company/now-diagnostics-nowdx" TargetMode="External"/><Relationship Id="rId10333" Type="http://schemas.openxmlformats.org/officeDocument/2006/relationships/hyperlink" Target="http://getzlinq.com/" TargetMode="External"/><Relationship Id="rId2497" Type="http://schemas.openxmlformats.org/officeDocument/2006/relationships/hyperlink" Target="https://www.linkedin.com/company/noetik-inc/about/" TargetMode="External"/><Relationship Id="rId3548" Type="http://schemas.openxmlformats.org/officeDocument/2006/relationships/hyperlink" Target="https://president.caltech.edu/" TargetMode="External"/><Relationship Id="rId7005" Type="http://schemas.openxmlformats.org/officeDocument/2006/relationships/hyperlink" Target="https://www.linkedin.com/in/manon-loustau-297094150/" TargetMode="External"/><Relationship Id="rId469" Type="http://schemas.openxmlformats.org/officeDocument/2006/relationships/hyperlink" Target="https://www.linkedin.com/in/magnusbucht/" TargetMode="External"/><Relationship Id="rId883" Type="http://schemas.openxmlformats.org/officeDocument/2006/relationships/hyperlink" Target="https://www.linkedin.com/in/okawadon/" TargetMode="External"/><Relationship Id="rId1099" Type="http://schemas.openxmlformats.org/officeDocument/2006/relationships/hyperlink" Target="http://djoin.id/" TargetMode="External"/><Relationship Id="rId2564" Type="http://schemas.openxmlformats.org/officeDocument/2006/relationships/hyperlink" Target="http://parfin.io/" TargetMode="External"/><Relationship Id="rId3615" Type="http://schemas.openxmlformats.org/officeDocument/2006/relationships/hyperlink" Target="https://www.addvisegroup.com/investor-relations/corporate-governance/board-of-directors/rikard-akhtarzand/" TargetMode="External"/><Relationship Id="rId3962" Type="http://schemas.openxmlformats.org/officeDocument/2006/relationships/hyperlink" Target="https://www.linkedin.com/company/ricovrhealth" TargetMode="External"/><Relationship Id="rId6021" Type="http://schemas.openxmlformats.org/officeDocument/2006/relationships/hyperlink" Target="http://foundational.io/" TargetMode="External"/><Relationship Id="rId9177" Type="http://schemas.openxmlformats.org/officeDocument/2006/relationships/hyperlink" Target="https://www.linkedin.com/company/tsu-social" TargetMode="External"/><Relationship Id="rId9591" Type="http://schemas.openxmlformats.org/officeDocument/2006/relationships/hyperlink" Target="http://new-greenpower.com/" TargetMode="External"/><Relationship Id="rId10400" Type="http://schemas.openxmlformats.org/officeDocument/2006/relationships/hyperlink" Target="http://globalselfstorage.us/" TargetMode="External"/><Relationship Id="rId536" Type="http://schemas.openxmlformats.org/officeDocument/2006/relationships/hyperlink" Target="http://adanienergysolutions.com/" TargetMode="External"/><Relationship Id="rId1166" Type="http://schemas.openxmlformats.org/officeDocument/2006/relationships/hyperlink" Target="https://www.linkedin.com/company/nayya" TargetMode="External"/><Relationship Id="rId2217" Type="http://schemas.openxmlformats.org/officeDocument/2006/relationships/hyperlink" Target="http://renyuanbiotech.com/" TargetMode="External"/><Relationship Id="rId8193" Type="http://schemas.openxmlformats.org/officeDocument/2006/relationships/hyperlink" Target="http://gymdesk.com/" TargetMode="External"/><Relationship Id="rId9244" Type="http://schemas.openxmlformats.org/officeDocument/2006/relationships/hyperlink" Target="https://www.linkedin.com/in/kevin-bath-44bba42/" TargetMode="External"/><Relationship Id="rId950" Type="http://schemas.openxmlformats.org/officeDocument/2006/relationships/hyperlink" Target="https://www.linkedin.com/company/maccaron" TargetMode="External"/><Relationship Id="rId1580" Type="http://schemas.openxmlformats.org/officeDocument/2006/relationships/hyperlink" Target="https://www.linkedin.com/company/trova-health/" TargetMode="External"/><Relationship Id="rId2631" Type="http://schemas.openxmlformats.org/officeDocument/2006/relationships/hyperlink" Target="http://gowit.com/" TargetMode="External"/><Relationship Id="rId4389" Type="http://schemas.openxmlformats.org/officeDocument/2006/relationships/hyperlink" Target="http://mica.io/" TargetMode="External"/><Relationship Id="rId5787" Type="http://schemas.openxmlformats.org/officeDocument/2006/relationships/hyperlink" Target="https://www.linkedin.com/company/zbiotics/" TargetMode="External"/><Relationship Id="rId6838" Type="http://schemas.openxmlformats.org/officeDocument/2006/relationships/hyperlink" Target="https://augmetec.com/about/" TargetMode="External"/><Relationship Id="rId11174" Type="http://schemas.openxmlformats.org/officeDocument/2006/relationships/hyperlink" Target="http://tomorrowthings.com/" TargetMode="External"/><Relationship Id="rId603" Type="http://schemas.openxmlformats.org/officeDocument/2006/relationships/hyperlink" Target="https://www.linkedin.com/company/bendi/" TargetMode="External"/><Relationship Id="rId1233" Type="http://schemas.openxmlformats.org/officeDocument/2006/relationships/hyperlink" Target="https://www.linkedin.com/company/mentalhappy/" TargetMode="External"/><Relationship Id="rId5854" Type="http://schemas.openxmlformats.org/officeDocument/2006/relationships/hyperlink" Target="https://www.linkedin.com/company/netzerogreen/" TargetMode="External"/><Relationship Id="rId6905" Type="http://schemas.openxmlformats.org/officeDocument/2006/relationships/hyperlink" Target="https://www.linkedin.com/in/lisa-grimm-9ab7994/" TargetMode="External"/><Relationship Id="rId8260" Type="http://schemas.openxmlformats.org/officeDocument/2006/relationships/hyperlink" Target="https://purple-biotech.com/about-us/" TargetMode="External"/><Relationship Id="rId9311" Type="http://schemas.openxmlformats.org/officeDocument/2006/relationships/hyperlink" Target="https://www.linkedin.com/company/mymatr" TargetMode="External"/><Relationship Id="rId10190" Type="http://schemas.openxmlformats.org/officeDocument/2006/relationships/hyperlink" Target="https://www.linkedin.com/company/mercuria-energy-trading-sa" TargetMode="External"/><Relationship Id="rId11241" Type="http://schemas.openxmlformats.org/officeDocument/2006/relationships/hyperlink" Target="http://korzo.com/" TargetMode="External"/><Relationship Id="rId1300" Type="http://schemas.openxmlformats.org/officeDocument/2006/relationships/hyperlink" Target="https://www.linkedin.com/in/orlando-forero-104095120/?originalSubdomain=co" TargetMode="External"/><Relationship Id="rId4456" Type="http://schemas.openxmlformats.org/officeDocument/2006/relationships/hyperlink" Target="http://avatarin.com/" TargetMode="External"/><Relationship Id="rId4870" Type="http://schemas.openxmlformats.org/officeDocument/2006/relationships/hyperlink" Target="http://rileykids.org/" TargetMode="External"/><Relationship Id="rId5507" Type="http://schemas.openxmlformats.org/officeDocument/2006/relationships/hyperlink" Target="https://www.hopecenterindy.org/2023" TargetMode="External"/><Relationship Id="rId5921" Type="http://schemas.openxmlformats.org/officeDocument/2006/relationships/hyperlink" Target="https://www.linkedin.com/company/kranus-health/" TargetMode="External"/><Relationship Id="rId3058" Type="http://schemas.openxmlformats.org/officeDocument/2006/relationships/hyperlink" Target="https://www.linkedin.com/company/arcee-ai" TargetMode="External"/><Relationship Id="rId3472" Type="http://schemas.openxmlformats.org/officeDocument/2006/relationships/hyperlink" Target="http://coca-colahellenic.com/" TargetMode="External"/><Relationship Id="rId4109" Type="http://schemas.openxmlformats.org/officeDocument/2006/relationships/hyperlink" Target="http://unite-group.co.uk/" TargetMode="External"/><Relationship Id="rId4523" Type="http://schemas.openxmlformats.org/officeDocument/2006/relationships/hyperlink" Target="https://www.linkedin.com/company/argonaute-rna-limited/" TargetMode="External"/><Relationship Id="rId7679" Type="http://schemas.openxmlformats.org/officeDocument/2006/relationships/hyperlink" Target="https://www.linkedin.com/in/ing-doriel-pagan-crespo-093167134/" TargetMode="External"/><Relationship Id="rId393" Type="http://schemas.openxmlformats.org/officeDocument/2006/relationships/hyperlink" Target="https://www.linkedin.com/company/filocorp" TargetMode="External"/><Relationship Id="rId2074" Type="http://schemas.openxmlformats.org/officeDocument/2006/relationships/hyperlink" Target="http://narrativesqc.org/" TargetMode="External"/><Relationship Id="rId3125" Type="http://schemas.openxmlformats.org/officeDocument/2006/relationships/hyperlink" Target="https://www.linkedin.com/company/10411628" TargetMode="External"/><Relationship Id="rId6695" Type="http://schemas.openxmlformats.org/officeDocument/2006/relationships/hyperlink" Target="http://paybo.cn/" TargetMode="External"/><Relationship Id="rId7746" Type="http://schemas.openxmlformats.org/officeDocument/2006/relationships/hyperlink" Target="https://www.linkedin.com/in/vitali-binyaminov-120938286/" TargetMode="External"/><Relationship Id="rId460" Type="http://schemas.openxmlformats.org/officeDocument/2006/relationships/hyperlink" Target="https://www.linkedin.com/company/scandic-hotels/" TargetMode="External"/><Relationship Id="rId1090" Type="http://schemas.openxmlformats.org/officeDocument/2006/relationships/hyperlink" Target="https://www.linkedin.com/in/paul-davis-monark/" TargetMode="External"/><Relationship Id="rId2141" Type="http://schemas.openxmlformats.org/officeDocument/2006/relationships/hyperlink" Target="https://familyservicecenter.org/about-fsc/" TargetMode="External"/><Relationship Id="rId5297" Type="http://schemas.openxmlformats.org/officeDocument/2006/relationships/hyperlink" Target="https://www.linkedin.com/in/sid-g-51a16310/" TargetMode="External"/><Relationship Id="rId6348" Type="http://schemas.openxmlformats.org/officeDocument/2006/relationships/hyperlink" Target="https://www.linkedin.com/in/rob-putnam-8524179/" TargetMode="External"/><Relationship Id="rId10727" Type="http://schemas.openxmlformats.org/officeDocument/2006/relationships/hyperlink" Target="https://www.linkedin.com/in/barmstrong/" TargetMode="External"/><Relationship Id="rId113" Type="http://schemas.openxmlformats.org/officeDocument/2006/relationships/hyperlink" Target="http://bonumbit.com/" TargetMode="External"/><Relationship Id="rId6762" Type="http://schemas.openxmlformats.org/officeDocument/2006/relationships/hyperlink" Target="http://midas.gs/" TargetMode="External"/><Relationship Id="rId7813" Type="http://schemas.openxmlformats.org/officeDocument/2006/relationships/hyperlink" Target="http://biostra.pl/" TargetMode="External"/><Relationship Id="rId2958" Type="http://schemas.openxmlformats.org/officeDocument/2006/relationships/hyperlink" Target="https://pitchbook.com/profiles/company/593451-19" TargetMode="External"/><Relationship Id="rId5017" Type="http://schemas.openxmlformats.org/officeDocument/2006/relationships/hyperlink" Target="http://doflo.com/" TargetMode="External"/><Relationship Id="rId5364" Type="http://schemas.openxmlformats.org/officeDocument/2006/relationships/hyperlink" Target="http://rationalebrewing.com/" TargetMode="External"/><Relationship Id="rId6415" Type="http://schemas.openxmlformats.org/officeDocument/2006/relationships/hyperlink" Target="http://ceg.co.jp/" TargetMode="External"/><Relationship Id="rId9985" Type="http://schemas.openxmlformats.org/officeDocument/2006/relationships/hyperlink" Target="http://infly.cn/" TargetMode="External"/><Relationship Id="rId1974" Type="http://schemas.openxmlformats.org/officeDocument/2006/relationships/hyperlink" Target="http://springforwardqca.org/" TargetMode="External"/><Relationship Id="rId4380" Type="http://schemas.openxmlformats.org/officeDocument/2006/relationships/hyperlink" Target="https://www.linkedin.com/in/chris-seto-75bb115/" TargetMode="External"/><Relationship Id="rId5431" Type="http://schemas.openxmlformats.org/officeDocument/2006/relationships/hyperlink" Target="https://www.linkedin.com/company/sc-pack/" TargetMode="External"/><Relationship Id="rId8587" Type="http://schemas.openxmlformats.org/officeDocument/2006/relationships/hyperlink" Target="https://www.linkedin.com/company/mamori-labs" TargetMode="External"/><Relationship Id="rId9638" Type="http://schemas.openxmlformats.org/officeDocument/2006/relationships/hyperlink" Target="http://skild.ai/" TargetMode="External"/><Relationship Id="rId11568" Type="http://schemas.openxmlformats.org/officeDocument/2006/relationships/hyperlink" Target="http://horizonservices.org/" TargetMode="External"/><Relationship Id="rId1627" Type="http://schemas.openxmlformats.org/officeDocument/2006/relationships/hyperlink" Target="https://www.linkedin.com/company/hunger-resource-network/" TargetMode="External"/><Relationship Id="rId4033" Type="http://schemas.openxmlformats.org/officeDocument/2006/relationships/hyperlink" Target="https://www.linkedin.com/in/anthony-slack-7911102/" TargetMode="External"/><Relationship Id="rId7189" Type="http://schemas.openxmlformats.org/officeDocument/2006/relationships/hyperlink" Target="http://rebuildingtogetherburlington.org/" TargetMode="External"/><Relationship Id="rId8654" Type="http://schemas.openxmlformats.org/officeDocument/2006/relationships/hyperlink" Target="https://www.linkedin.com/in/abhinavr95/" TargetMode="External"/><Relationship Id="rId9705" Type="http://schemas.openxmlformats.org/officeDocument/2006/relationships/hyperlink" Target="https://www.linkedin.com/company/livohealth" TargetMode="External"/><Relationship Id="rId10584" Type="http://schemas.openxmlformats.org/officeDocument/2006/relationships/hyperlink" Target="http://theclaxtonbank.com/" TargetMode="External"/><Relationship Id="rId3799" Type="http://schemas.openxmlformats.org/officeDocument/2006/relationships/hyperlink" Target="http://intelligems.io/" TargetMode="External"/><Relationship Id="rId4100" Type="http://schemas.openxmlformats.org/officeDocument/2006/relationships/hyperlink" Target="https://www.linkedin.com/in/steveshinn/" TargetMode="External"/><Relationship Id="rId7256" Type="http://schemas.openxmlformats.org/officeDocument/2006/relationships/hyperlink" Target="https://www.linkedin.com/company/certchain-limited" TargetMode="External"/><Relationship Id="rId7670" Type="http://schemas.openxmlformats.org/officeDocument/2006/relationships/hyperlink" Target="http://airbuildinc.com/" TargetMode="External"/><Relationship Id="rId8307" Type="http://schemas.openxmlformats.org/officeDocument/2006/relationships/hyperlink" Target="https://www.linkedin.com/school/uams/" TargetMode="External"/><Relationship Id="rId8721" Type="http://schemas.openxmlformats.org/officeDocument/2006/relationships/hyperlink" Target="http://wessexwater.co.uk/" TargetMode="External"/><Relationship Id="rId10237" Type="http://schemas.openxmlformats.org/officeDocument/2006/relationships/hyperlink" Target="http://bouqs.com/" TargetMode="External"/><Relationship Id="rId11635" Type="http://schemas.openxmlformats.org/officeDocument/2006/relationships/hyperlink" Target="https://www.linkedin.com/company/upstream-edu/" TargetMode="External"/><Relationship Id="rId6272" Type="http://schemas.openxmlformats.org/officeDocument/2006/relationships/hyperlink" Target="http://shinsekai-technologies.co.jp/" TargetMode="External"/><Relationship Id="rId7323" Type="http://schemas.openxmlformats.org/officeDocument/2006/relationships/hyperlink" Target="https://www.chlp.org/chlp-board" TargetMode="External"/><Relationship Id="rId10651" Type="http://schemas.openxmlformats.org/officeDocument/2006/relationships/hyperlink" Target="https://www.linkedin.com/in/cindy-hao/" TargetMode="External"/><Relationship Id="rId11702" Type="http://schemas.openxmlformats.org/officeDocument/2006/relationships/hyperlink" Target="https://www.linkedin.com/in/lydia-miller-/" TargetMode="External"/><Relationship Id="rId3866" Type="http://schemas.openxmlformats.org/officeDocument/2006/relationships/hyperlink" Target="https://www.linkedin.com/in/lawrencelm/" TargetMode="External"/><Relationship Id="rId4917" Type="http://schemas.openxmlformats.org/officeDocument/2006/relationships/hyperlink" Target="https://thirdarcbio.com/" TargetMode="External"/><Relationship Id="rId9495" Type="http://schemas.openxmlformats.org/officeDocument/2006/relationships/hyperlink" Target="https://www.linkedin.com/company/windspider/" TargetMode="External"/><Relationship Id="rId10304" Type="http://schemas.openxmlformats.org/officeDocument/2006/relationships/hyperlink" Target="https://www.linkedin.com/company/tallgrass-energy" TargetMode="External"/><Relationship Id="rId787" Type="http://schemas.openxmlformats.org/officeDocument/2006/relationships/hyperlink" Target="http://sharechat.com/" TargetMode="External"/><Relationship Id="rId2468" Type="http://schemas.openxmlformats.org/officeDocument/2006/relationships/hyperlink" Target="http://cousins.com/" TargetMode="External"/><Relationship Id="rId2882" Type="http://schemas.openxmlformats.org/officeDocument/2006/relationships/hyperlink" Target="https://www.linkedin.com/company/smart-repro" TargetMode="External"/><Relationship Id="rId3519" Type="http://schemas.openxmlformats.org/officeDocument/2006/relationships/hyperlink" Target="https://www.linkedin.com/in/michael-brown-69433751/" TargetMode="External"/><Relationship Id="rId3933" Type="http://schemas.openxmlformats.org/officeDocument/2006/relationships/hyperlink" Target="https://www.linkedin.com/in/jamesodede/" TargetMode="External"/><Relationship Id="rId8097" Type="http://schemas.openxmlformats.org/officeDocument/2006/relationships/hyperlink" Target="https://www.linkedin.com/company/withdefault" TargetMode="External"/><Relationship Id="rId9148" Type="http://schemas.openxmlformats.org/officeDocument/2006/relationships/hyperlink" Target="https://www.linkedin.com/in/boyue-bob-xu/" TargetMode="External"/><Relationship Id="rId854" Type="http://schemas.openxmlformats.org/officeDocument/2006/relationships/hyperlink" Target="http://makeabeeline.com/" TargetMode="External"/><Relationship Id="rId1484" Type="http://schemas.openxmlformats.org/officeDocument/2006/relationships/hyperlink" Target="http://consalad.io/" TargetMode="External"/><Relationship Id="rId2535" Type="http://schemas.openxmlformats.org/officeDocument/2006/relationships/hyperlink" Target="http://adamofoods.com/" TargetMode="External"/><Relationship Id="rId9562" Type="http://schemas.openxmlformats.org/officeDocument/2006/relationships/hyperlink" Target="https://www.linkedin.com/company/aqua-intelligent-technology/" TargetMode="External"/><Relationship Id="rId11078" Type="http://schemas.openxmlformats.org/officeDocument/2006/relationships/hyperlink" Target="http://fjordfoundry.com/" TargetMode="External"/><Relationship Id="rId11492" Type="http://schemas.openxmlformats.org/officeDocument/2006/relationships/hyperlink" Target="http://downtowndetroit.org/" TargetMode="External"/><Relationship Id="rId507" Type="http://schemas.openxmlformats.org/officeDocument/2006/relationships/hyperlink" Target="https://pitchbook.com/profiles/company/541535-59" TargetMode="External"/><Relationship Id="rId921" Type="http://schemas.openxmlformats.org/officeDocument/2006/relationships/hyperlink" Target="https://www.linkedin.com/in/shunsuke-tsuboi-39464a180/" TargetMode="External"/><Relationship Id="rId1137" Type="http://schemas.openxmlformats.org/officeDocument/2006/relationships/hyperlink" Target="http://liberothera.com/" TargetMode="External"/><Relationship Id="rId1551" Type="http://schemas.openxmlformats.org/officeDocument/2006/relationships/hyperlink" Target="https://www.linkedin.com/company/giyst" TargetMode="External"/><Relationship Id="rId2602" Type="http://schemas.openxmlformats.org/officeDocument/2006/relationships/hyperlink" Target="https://www.linkedin.com/company/drift-energy-ltd/" TargetMode="External"/><Relationship Id="rId5758" Type="http://schemas.openxmlformats.org/officeDocument/2006/relationships/hyperlink" Target="https://www.linkedin.com/company/picogrid" TargetMode="External"/><Relationship Id="rId6809" Type="http://schemas.openxmlformats.org/officeDocument/2006/relationships/hyperlink" Target="https://www.linkedin.com/in/tom-gadek-11267a1/" TargetMode="External"/><Relationship Id="rId8164" Type="http://schemas.openxmlformats.org/officeDocument/2006/relationships/hyperlink" Target="https://www.linkedin.com/company/ideaya-biosciences" TargetMode="External"/><Relationship Id="rId9215" Type="http://schemas.openxmlformats.org/officeDocument/2006/relationships/hyperlink" Target="https://www.linkedin.com/company/goodlifeinnovations/" TargetMode="External"/><Relationship Id="rId10094" Type="http://schemas.openxmlformats.org/officeDocument/2006/relationships/hyperlink" Target="http://namienergy.com/" TargetMode="External"/><Relationship Id="rId11145" Type="http://schemas.openxmlformats.org/officeDocument/2006/relationships/hyperlink" Target="http://groupedevonian.com/" TargetMode="External"/><Relationship Id="rId1204" Type="http://schemas.openxmlformats.org/officeDocument/2006/relationships/hyperlink" Target="https://www.linkedin.com/company/tenn-capital/" TargetMode="External"/><Relationship Id="rId4774" Type="http://schemas.openxmlformats.org/officeDocument/2006/relationships/hyperlink" Target="https://www.linkedin.com/in/sam-paget-steavenson/" TargetMode="External"/><Relationship Id="rId5825" Type="http://schemas.openxmlformats.org/officeDocument/2006/relationships/hyperlink" Target="https://www.linkedin.com/company/bettervet" TargetMode="External"/><Relationship Id="rId7180" Type="http://schemas.openxmlformats.org/officeDocument/2006/relationships/hyperlink" Target="https://www.linkedin.com/company/uprootedacademy" TargetMode="External"/><Relationship Id="rId8231" Type="http://schemas.openxmlformats.org/officeDocument/2006/relationships/hyperlink" Target="http://cinemark.com/" TargetMode="External"/><Relationship Id="rId10161" Type="http://schemas.openxmlformats.org/officeDocument/2006/relationships/hyperlink" Target="http://helsing.ai/" TargetMode="External"/><Relationship Id="rId11212" Type="http://schemas.openxmlformats.org/officeDocument/2006/relationships/hyperlink" Target="https://www.linkedin.com/in/hiroki-nozaki-918044231/" TargetMode="External"/><Relationship Id="rId3376" Type="http://schemas.openxmlformats.org/officeDocument/2006/relationships/hyperlink" Target="https://www.linkedin.com/company/canara-bank" TargetMode="External"/><Relationship Id="rId4427" Type="http://schemas.openxmlformats.org/officeDocument/2006/relationships/hyperlink" Target="https://www.linkedin.com/company/gomomento" TargetMode="External"/><Relationship Id="rId297" Type="http://schemas.openxmlformats.org/officeDocument/2006/relationships/hyperlink" Target="https://www.linkedin.com/in/veerajchugh/" TargetMode="External"/><Relationship Id="rId2392" Type="http://schemas.openxmlformats.org/officeDocument/2006/relationships/hyperlink" Target="https://www.linkedin.com/company/healthcred" TargetMode="External"/><Relationship Id="rId3029" Type="http://schemas.openxmlformats.org/officeDocument/2006/relationships/hyperlink" Target="https://www.linkedin.com/in/trincapinvestment/" TargetMode="External"/><Relationship Id="rId3790" Type="http://schemas.openxmlformats.org/officeDocument/2006/relationships/hyperlink" Target="http://districtcover.com/" TargetMode="External"/><Relationship Id="rId4841" Type="http://schemas.openxmlformats.org/officeDocument/2006/relationships/hyperlink" Target="http://aclca.org/" TargetMode="External"/><Relationship Id="rId6599" Type="http://schemas.openxmlformats.org/officeDocument/2006/relationships/hyperlink" Target="https://www.linkedin.com/in/niklas-astrom-3a55b527/" TargetMode="External"/><Relationship Id="rId7997" Type="http://schemas.openxmlformats.org/officeDocument/2006/relationships/hyperlink" Target="https://www.linkedin.com/company/hr-path" TargetMode="External"/><Relationship Id="rId10978" Type="http://schemas.openxmlformats.org/officeDocument/2006/relationships/hyperlink" Target="https://www.linkedin.com/company/smartschoolcom/" TargetMode="External"/><Relationship Id="rId364" Type="http://schemas.openxmlformats.org/officeDocument/2006/relationships/hyperlink" Target="https://www.linkedin.com/company/river-lane-research-ltd" TargetMode="External"/><Relationship Id="rId2045" Type="http://schemas.openxmlformats.org/officeDocument/2006/relationships/hyperlink" Target="http://cedro.com.br/" TargetMode="External"/><Relationship Id="rId3443" Type="http://schemas.openxmlformats.org/officeDocument/2006/relationships/hyperlink" Target="https://www.linkedin.com/company/rani-therapeutics-llc/" TargetMode="External"/><Relationship Id="rId9072" Type="http://schemas.openxmlformats.org/officeDocument/2006/relationships/hyperlink" Target="http://www.arcotowers.com/Home/Contact" TargetMode="External"/><Relationship Id="rId3510" Type="http://schemas.openxmlformats.org/officeDocument/2006/relationships/hyperlink" Target="https://www.linkedin.com/in/luigi-resta-63371a5/" TargetMode="External"/><Relationship Id="rId6666" Type="http://schemas.openxmlformats.org/officeDocument/2006/relationships/hyperlink" Target="http://koaacademy.com/" TargetMode="External"/><Relationship Id="rId7717" Type="http://schemas.openxmlformats.org/officeDocument/2006/relationships/hyperlink" Target="https://www.linkedin.com/in/cameron-mccall-45b10b25/" TargetMode="External"/><Relationship Id="rId431" Type="http://schemas.openxmlformats.org/officeDocument/2006/relationships/hyperlink" Target="https://www.linkedin.com/company/noble-drilling" TargetMode="External"/><Relationship Id="rId1061" Type="http://schemas.openxmlformats.org/officeDocument/2006/relationships/hyperlink" Target="http://canfite.com/" TargetMode="External"/><Relationship Id="rId2112" Type="http://schemas.openxmlformats.org/officeDocument/2006/relationships/hyperlink" Target="https://www.linkedin.com/in/sergey-sushentsev-b7bb542/" TargetMode="External"/><Relationship Id="rId5268" Type="http://schemas.openxmlformats.org/officeDocument/2006/relationships/hyperlink" Target="http://baithak.co/" TargetMode="External"/><Relationship Id="rId5682" Type="http://schemas.openxmlformats.org/officeDocument/2006/relationships/hyperlink" Target="https://www.linkedin.com/in/dan-matlow-753a7713/?originalSubdomain=ca" TargetMode="External"/><Relationship Id="rId6319" Type="http://schemas.openxmlformats.org/officeDocument/2006/relationships/hyperlink" Target="https://www.linkedin.com/company/terralabsai" TargetMode="External"/><Relationship Id="rId6733" Type="http://schemas.openxmlformats.org/officeDocument/2006/relationships/hyperlink" Target="http://playlab.ai/" TargetMode="External"/><Relationship Id="rId9889" Type="http://schemas.openxmlformats.org/officeDocument/2006/relationships/hyperlink" Target="http://sscartcenter.org/" TargetMode="External"/><Relationship Id="rId1878" Type="http://schemas.openxmlformats.org/officeDocument/2006/relationships/hyperlink" Target="http://leading-point.com/" TargetMode="External"/><Relationship Id="rId2929" Type="http://schemas.openxmlformats.org/officeDocument/2006/relationships/hyperlink" Target="http://shopb.sinopec.com/" TargetMode="External"/><Relationship Id="rId4284" Type="http://schemas.openxmlformats.org/officeDocument/2006/relationships/hyperlink" Target="https://www.linkedin.com/in/sanzhar-taizhan/" TargetMode="External"/><Relationship Id="rId5335" Type="http://schemas.openxmlformats.org/officeDocument/2006/relationships/hyperlink" Target="https://www.linkedin.com/company/papaya-th/about/" TargetMode="External"/><Relationship Id="rId9956" Type="http://schemas.openxmlformats.org/officeDocument/2006/relationships/hyperlink" Target="http://aacmchicago.org/" TargetMode="External"/><Relationship Id="rId4351" Type="http://schemas.openxmlformats.org/officeDocument/2006/relationships/hyperlink" Target="http://sfcompute.com/" TargetMode="External"/><Relationship Id="rId5402" Type="http://schemas.openxmlformats.org/officeDocument/2006/relationships/hyperlink" Target="https://www.linkedin.com/in/chanyoung-jung-jaden-0a0181220/" TargetMode="External"/><Relationship Id="rId6800" Type="http://schemas.openxmlformats.org/officeDocument/2006/relationships/hyperlink" Target="https://www.linkedin.com/in/piotr-bartczak-09a17449/" TargetMode="External"/><Relationship Id="rId8558" Type="http://schemas.openxmlformats.org/officeDocument/2006/relationships/hyperlink" Target="http://nextnav.com/" TargetMode="External"/><Relationship Id="rId9609" Type="http://schemas.openxmlformats.org/officeDocument/2006/relationships/hyperlink" Target="http://gspconnect.com/" TargetMode="External"/><Relationship Id="rId1945" Type="http://schemas.openxmlformats.org/officeDocument/2006/relationships/hyperlink" Target="https://borregoartinstitute.org/board-of-directors/" TargetMode="External"/><Relationship Id="rId4004" Type="http://schemas.openxmlformats.org/officeDocument/2006/relationships/hyperlink" Target="http://nfl.com/" TargetMode="External"/><Relationship Id="rId8972" Type="http://schemas.openxmlformats.org/officeDocument/2006/relationships/hyperlink" Target="http://tellbio.com/" TargetMode="External"/><Relationship Id="rId10488" Type="http://schemas.openxmlformats.org/officeDocument/2006/relationships/hyperlink" Target="https://www.linkedin.com/in/neema-bardi/" TargetMode="External"/><Relationship Id="rId11539" Type="http://schemas.openxmlformats.org/officeDocument/2006/relationships/hyperlink" Target="http://bpmfg.com/" TargetMode="External"/><Relationship Id="rId3020" Type="http://schemas.openxmlformats.org/officeDocument/2006/relationships/hyperlink" Target="https://www.linkedin.com/in/perljon/" TargetMode="External"/><Relationship Id="rId6176" Type="http://schemas.openxmlformats.org/officeDocument/2006/relationships/hyperlink" Target="https://www.linkedin.com/in/tasha-hawkins-bullock-311b15184/" TargetMode="External"/><Relationship Id="rId7227" Type="http://schemas.openxmlformats.org/officeDocument/2006/relationships/hyperlink" Target="http://creditcanary.co.uk/" TargetMode="External"/><Relationship Id="rId7574" Type="http://schemas.openxmlformats.org/officeDocument/2006/relationships/hyperlink" Target="https://www.linkedin.com/in/jatin-paranjape-329b8342?originalSubdomain=in" TargetMode="External"/><Relationship Id="rId8625" Type="http://schemas.openxmlformats.org/officeDocument/2006/relationships/hyperlink" Target="https://www.linkedin.com/company/hellokindlyhuman/" TargetMode="External"/><Relationship Id="rId10555" Type="http://schemas.openxmlformats.org/officeDocument/2006/relationships/hyperlink" Target="http://bethanychildrens.org/" TargetMode="External"/><Relationship Id="rId11606" Type="http://schemas.openxmlformats.org/officeDocument/2006/relationships/hyperlink" Target="http://paillor.com/" TargetMode="External"/><Relationship Id="rId6590" Type="http://schemas.openxmlformats.org/officeDocument/2006/relationships/hyperlink" Target="https://www.linkedin.com/in/ranjit-oke-4ba66557/" TargetMode="External"/><Relationship Id="rId7641" Type="http://schemas.openxmlformats.org/officeDocument/2006/relationships/hyperlink" Target="https://www.linkedin.com/in/jonathanmaa/" TargetMode="External"/><Relationship Id="rId10208" Type="http://schemas.openxmlformats.org/officeDocument/2006/relationships/hyperlink" Target="http://vibrantplanet.net/" TargetMode="External"/><Relationship Id="rId10622" Type="http://schemas.openxmlformats.org/officeDocument/2006/relationships/hyperlink" Target="https://www.linkedin.com/in/andreascanel/?originalSubdomain=de" TargetMode="External"/><Relationship Id="rId2786" Type="http://schemas.openxmlformats.org/officeDocument/2006/relationships/hyperlink" Target="http://predictivediscovery.com/" TargetMode="External"/><Relationship Id="rId3837" Type="http://schemas.openxmlformats.org/officeDocument/2006/relationships/hyperlink" Target="https://www.linkedin.com/company/assisterr/" TargetMode="External"/><Relationship Id="rId5192" Type="http://schemas.openxmlformats.org/officeDocument/2006/relationships/hyperlink" Target="https://www.zoominfo.com/p/David-Buda/508365561" TargetMode="External"/><Relationship Id="rId6243" Type="http://schemas.openxmlformats.org/officeDocument/2006/relationships/hyperlink" Target="http://advolve.ai/" TargetMode="External"/><Relationship Id="rId9399" Type="http://schemas.openxmlformats.org/officeDocument/2006/relationships/hyperlink" Target="http://gatesfd.org/" TargetMode="External"/><Relationship Id="rId758" Type="http://schemas.openxmlformats.org/officeDocument/2006/relationships/hyperlink" Target="https://www.linkedin.com/company/owidgets" TargetMode="External"/><Relationship Id="rId1388" Type="http://schemas.openxmlformats.org/officeDocument/2006/relationships/hyperlink" Target="http://dstlry.co/" TargetMode="External"/><Relationship Id="rId2439" Type="http://schemas.openxmlformats.org/officeDocument/2006/relationships/hyperlink" Target="https://www.linkedin.com/company/aegissystemsai" TargetMode="External"/><Relationship Id="rId2853" Type="http://schemas.openxmlformats.org/officeDocument/2006/relationships/hyperlink" Target="http://joinwave.com/" TargetMode="External"/><Relationship Id="rId3904" Type="http://schemas.openxmlformats.org/officeDocument/2006/relationships/hyperlink" Target="http://rubis.fr/" TargetMode="External"/><Relationship Id="rId6310" Type="http://schemas.openxmlformats.org/officeDocument/2006/relationships/hyperlink" Target="http://laseristech.com/" TargetMode="External"/><Relationship Id="rId9466" Type="http://schemas.openxmlformats.org/officeDocument/2006/relationships/hyperlink" Target="http://dps.mn.gov/" TargetMode="External"/><Relationship Id="rId9880" Type="http://schemas.openxmlformats.org/officeDocument/2006/relationships/hyperlink" Target="https://innotexprotection.com/en/blog/word-for-the-president/" TargetMode="External"/><Relationship Id="rId11396" Type="http://schemas.openxmlformats.org/officeDocument/2006/relationships/hyperlink" Target="https://www.linkedin.com/company/kason-industries/" TargetMode="External"/><Relationship Id="rId94" Type="http://schemas.openxmlformats.org/officeDocument/2006/relationships/hyperlink" Target="https://www.linkedin.com/in/chakradhar-gade-1025a12/" TargetMode="External"/><Relationship Id="rId825" Type="http://schemas.openxmlformats.org/officeDocument/2006/relationships/hyperlink" Target="http://sphingotec.com/" TargetMode="External"/><Relationship Id="rId1455" Type="http://schemas.openxmlformats.org/officeDocument/2006/relationships/hyperlink" Target="https://br.linkedin.com/company/idgeo1" TargetMode="External"/><Relationship Id="rId2506" Type="http://schemas.openxmlformats.org/officeDocument/2006/relationships/hyperlink" Target="https://www.linkedin.com/in/anil-amlani-68163b33/?originalSubdomain=ca" TargetMode="External"/><Relationship Id="rId8068" Type="http://schemas.openxmlformats.org/officeDocument/2006/relationships/hyperlink" Target="https://www.linkedin.com/company/natcapresearch" TargetMode="External"/><Relationship Id="rId8482" Type="http://schemas.openxmlformats.org/officeDocument/2006/relationships/hyperlink" Target="http://tiretutor.com/" TargetMode="External"/><Relationship Id="rId9119" Type="http://schemas.openxmlformats.org/officeDocument/2006/relationships/hyperlink" Target="https://www.linkedin.com/in/jason-parsons-84613968/" TargetMode="External"/><Relationship Id="rId9533" Type="http://schemas.openxmlformats.org/officeDocument/2006/relationships/hyperlink" Target="https://pitchbook.com/profiles/company/231451-48" TargetMode="External"/><Relationship Id="rId11049" Type="http://schemas.openxmlformats.org/officeDocument/2006/relationships/hyperlink" Target="http://byai.com/" TargetMode="External"/><Relationship Id="rId1108" Type="http://schemas.openxmlformats.org/officeDocument/2006/relationships/hyperlink" Target="https://www.crunchbase.com/person/tom-zhuo" TargetMode="External"/><Relationship Id="rId2920" Type="http://schemas.openxmlformats.org/officeDocument/2006/relationships/hyperlink" Target="https://www.linkedin.com/company/decarice/" TargetMode="External"/><Relationship Id="rId4678" Type="http://schemas.openxmlformats.org/officeDocument/2006/relationships/hyperlink" Target="https://www.linkedin.com/in/gauthier-pouliquen-phd-96a6838/?originalSubdomain=fr" TargetMode="External"/><Relationship Id="rId7084" Type="http://schemas.openxmlformats.org/officeDocument/2006/relationships/hyperlink" Target="https://mahahome.org/our_people" TargetMode="External"/><Relationship Id="rId8135" Type="http://schemas.openxmlformats.org/officeDocument/2006/relationships/hyperlink" Target="http://tmtgcorp.com/" TargetMode="External"/><Relationship Id="rId10065" Type="http://schemas.openxmlformats.org/officeDocument/2006/relationships/hyperlink" Target="https://www.linkedin.com/company/mypaperwork-ai/" TargetMode="External"/><Relationship Id="rId11463" Type="http://schemas.openxmlformats.org/officeDocument/2006/relationships/hyperlink" Target="https://pk.linkedin.com/company/themediagale" TargetMode="External"/><Relationship Id="rId1522" Type="http://schemas.openxmlformats.org/officeDocument/2006/relationships/hyperlink" Target="http://autocomplete.io/" TargetMode="External"/><Relationship Id="rId5729" Type="http://schemas.openxmlformats.org/officeDocument/2006/relationships/hyperlink" Target="https://uz.linkedin.com/in/djasur-djumaev-b84855273" TargetMode="External"/><Relationship Id="rId7151" Type="http://schemas.openxmlformats.org/officeDocument/2006/relationships/hyperlink" Target="https://www.linkedin.com/in/robert-dingemanse-a643929/" TargetMode="External"/><Relationship Id="rId8202" Type="http://schemas.openxmlformats.org/officeDocument/2006/relationships/hyperlink" Target="http://cautio.in/" TargetMode="External"/><Relationship Id="rId9600" Type="http://schemas.openxmlformats.org/officeDocument/2006/relationships/hyperlink" Target="https://www.linkedin.com/in/%E6%8C%AF%E5%8D%8E-%E5%BE%90-a3203436/" TargetMode="External"/><Relationship Id="rId11116" Type="http://schemas.openxmlformats.org/officeDocument/2006/relationships/hyperlink" Target="http://kodehyve.com/" TargetMode="External"/><Relationship Id="rId11530" Type="http://schemas.openxmlformats.org/officeDocument/2006/relationships/hyperlink" Target="https://www.linkedin.com/in/alexandra-bondor-a655a683/" TargetMode="External"/><Relationship Id="rId3694" Type="http://schemas.openxmlformats.org/officeDocument/2006/relationships/hyperlink" Target="http://madwire.com/" TargetMode="External"/><Relationship Id="rId4745" Type="http://schemas.openxmlformats.org/officeDocument/2006/relationships/hyperlink" Target="http://melio.es/" TargetMode="External"/><Relationship Id="rId10132" Type="http://schemas.openxmlformats.org/officeDocument/2006/relationships/hyperlink" Target="http://humancore.ai/" TargetMode="External"/><Relationship Id="rId2296" Type="http://schemas.openxmlformats.org/officeDocument/2006/relationships/hyperlink" Target="https://www.linkedin.com/in/jonathan-yaron-81a12a3/" TargetMode="External"/><Relationship Id="rId3347" Type="http://schemas.openxmlformats.org/officeDocument/2006/relationships/hyperlink" Target="https://www.linkedin.com/company/bytexl/" TargetMode="External"/><Relationship Id="rId3761" Type="http://schemas.openxmlformats.org/officeDocument/2006/relationships/hyperlink" Target="http://making-space.com/" TargetMode="External"/><Relationship Id="rId4812" Type="http://schemas.openxmlformats.org/officeDocument/2006/relationships/hyperlink" Target="https://www.research.uky.edu/vice-president-research" TargetMode="External"/><Relationship Id="rId7968" Type="http://schemas.openxmlformats.org/officeDocument/2006/relationships/hyperlink" Target="https://www.linkedin.com/in/dan-miller-ceo/?original_referer=https%3A%2F%2Fwww%2Egoogle%2Ecom%2F&amp;originalSubdomain=uk" TargetMode="External"/><Relationship Id="rId268" Type="http://schemas.openxmlformats.org/officeDocument/2006/relationships/hyperlink" Target="http://aevice.com/" TargetMode="External"/><Relationship Id="rId682" Type="http://schemas.openxmlformats.org/officeDocument/2006/relationships/hyperlink" Target="https://info.eventnoire.com/fifth-star-fund-announces-investment-in-eventnoire-2/" TargetMode="External"/><Relationship Id="rId2363" Type="http://schemas.openxmlformats.org/officeDocument/2006/relationships/hyperlink" Target="http://sepiocyber.com/" TargetMode="External"/><Relationship Id="rId3414" Type="http://schemas.openxmlformats.org/officeDocument/2006/relationships/hyperlink" Target="http://vinterior.co/" TargetMode="External"/><Relationship Id="rId6984" Type="http://schemas.openxmlformats.org/officeDocument/2006/relationships/hyperlink" Target="https://www.linkedin.com/company/cornerstonesva" TargetMode="External"/><Relationship Id="rId9390" Type="http://schemas.openxmlformats.org/officeDocument/2006/relationships/hyperlink" Target="https://www.linkedin.com/in/kerry-alys-robinson-914507/" TargetMode="External"/><Relationship Id="rId10949" Type="http://schemas.openxmlformats.org/officeDocument/2006/relationships/hyperlink" Target="https://www.linkedin.com/in/stephen-rue-ab58421a/" TargetMode="External"/><Relationship Id="rId335" Type="http://schemas.openxmlformats.org/officeDocument/2006/relationships/hyperlink" Target="https://www.linkedin.com/company/neurotherapia" TargetMode="External"/><Relationship Id="rId2016" Type="http://schemas.openxmlformats.org/officeDocument/2006/relationships/hyperlink" Target="https://ca.linkedin.com/company/idescomics" TargetMode="External"/><Relationship Id="rId2430" Type="http://schemas.openxmlformats.org/officeDocument/2006/relationships/hyperlink" Target="http://regencycenters.com/" TargetMode="External"/><Relationship Id="rId5586" Type="http://schemas.openxmlformats.org/officeDocument/2006/relationships/hyperlink" Target="https://www.linkedin.com/company/fundguard" TargetMode="External"/><Relationship Id="rId6637" Type="http://schemas.openxmlformats.org/officeDocument/2006/relationships/hyperlink" Target="https://www.linkedin.com/in/theadamgalloway/" TargetMode="External"/><Relationship Id="rId9043" Type="http://schemas.openxmlformats.org/officeDocument/2006/relationships/hyperlink" Target="https://www.linkedin.com/company/city-of-boston/" TargetMode="External"/><Relationship Id="rId402" Type="http://schemas.openxmlformats.org/officeDocument/2006/relationships/hyperlink" Target="https://www.linkedin.com/company/biltrewards" TargetMode="External"/><Relationship Id="rId1032" Type="http://schemas.openxmlformats.org/officeDocument/2006/relationships/hyperlink" Target="http://getpani.com/" TargetMode="External"/><Relationship Id="rId4188" Type="http://schemas.openxmlformats.org/officeDocument/2006/relationships/hyperlink" Target="http://tsingstandard.com/" TargetMode="External"/><Relationship Id="rId5239" Type="http://schemas.openxmlformats.org/officeDocument/2006/relationships/hyperlink" Target="http://careersgraywolves.com/" TargetMode="External"/><Relationship Id="rId9110" Type="http://schemas.openxmlformats.org/officeDocument/2006/relationships/hyperlink" Target="https://www.linkedin.com/company/theinfinitereality" TargetMode="External"/><Relationship Id="rId11040" Type="http://schemas.openxmlformats.org/officeDocument/2006/relationships/hyperlink" Target="http://odne.co/" TargetMode="External"/><Relationship Id="rId4255" Type="http://schemas.openxmlformats.org/officeDocument/2006/relationships/hyperlink" Target="https://www.linkedin.com/in/alixguerrier/" TargetMode="External"/><Relationship Id="rId5306" Type="http://schemas.openxmlformats.org/officeDocument/2006/relationships/hyperlink" Target="https://www.linkedin.com/in/kalyani-shinde-178612147/" TargetMode="External"/><Relationship Id="rId5653" Type="http://schemas.openxmlformats.org/officeDocument/2006/relationships/hyperlink" Target="http://activeloop.ai/" TargetMode="External"/><Relationship Id="rId6704" Type="http://schemas.openxmlformats.org/officeDocument/2006/relationships/hyperlink" Target="https://www.linkedin.com/company/big-thought" TargetMode="External"/><Relationship Id="rId1849" Type="http://schemas.openxmlformats.org/officeDocument/2006/relationships/hyperlink" Target="https://www.linkedin.com/company/social-paws/" TargetMode="External"/><Relationship Id="rId5720" Type="http://schemas.openxmlformats.org/officeDocument/2006/relationships/hyperlink" Target="https://www.linkedin.com/in/shanemcrannbigelow/" TargetMode="External"/><Relationship Id="rId8876" Type="http://schemas.openxmlformats.org/officeDocument/2006/relationships/hyperlink" Target="https://www.linkedin.com/company/chella-professional-skincare" TargetMode="External"/><Relationship Id="rId9927" Type="http://schemas.openxmlformats.org/officeDocument/2006/relationships/hyperlink" Target="http://penninepetroleum.ca/" TargetMode="External"/><Relationship Id="rId11857" Type="http://schemas.openxmlformats.org/officeDocument/2006/relationships/hyperlink" Target="https://www.linkedin.com/company/west-virginia-women-work" TargetMode="External"/><Relationship Id="rId192" Type="http://schemas.openxmlformats.org/officeDocument/2006/relationships/hyperlink" Target="https://www.linkedin.com/in/jason-wells-88a15b26/" TargetMode="External"/><Relationship Id="rId1916" Type="http://schemas.openxmlformats.org/officeDocument/2006/relationships/hyperlink" Target="https://www.linkedin.com/in/henrik-h%c3%b8jen-andersen-9276b86/" TargetMode="External"/><Relationship Id="rId3271" Type="http://schemas.openxmlformats.org/officeDocument/2006/relationships/hyperlink" Target="http://sevenstarling.com/" TargetMode="External"/><Relationship Id="rId4322" Type="http://schemas.openxmlformats.org/officeDocument/2006/relationships/hyperlink" Target="http://lifeist.com/" TargetMode="External"/><Relationship Id="rId7478" Type="http://schemas.openxmlformats.org/officeDocument/2006/relationships/hyperlink" Target="https://www.linkedin.com/in/feng-xuan-2b1685108/" TargetMode="External"/><Relationship Id="rId7892" Type="http://schemas.openxmlformats.org/officeDocument/2006/relationships/hyperlink" Target="https://www.linkedin.com/company/anthropicresearch" TargetMode="External"/><Relationship Id="rId8529" Type="http://schemas.openxmlformats.org/officeDocument/2006/relationships/hyperlink" Target="https://www.linkedin.com/company/phaidra-ai/" TargetMode="External"/><Relationship Id="rId8943" Type="http://schemas.openxmlformats.org/officeDocument/2006/relationships/hyperlink" Target="https://www.crunchbase.com/person/alexei-zamyatin" TargetMode="External"/><Relationship Id="rId10459" Type="http://schemas.openxmlformats.org/officeDocument/2006/relationships/hyperlink" Target="http://bridgecare.ai/" TargetMode="External"/><Relationship Id="rId10873" Type="http://schemas.openxmlformats.org/officeDocument/2006/relationships/hyperlink" Target="http://enaas.com/" TargetMode="External"/><Relationship Id="rId6494" Type="http://schemas.openxmlformats.org/officeDocument/2006/relationships/hyperlink" Target="https://www.linkedin.com/company/way-finders/" TargetMode="External"/><Relationship Id="rId7545" Type="http://schemas.openxmlformats.org/officeDocument/2006/relationships/hyperlink" Target="https://www.linkedin.com/company/ready-set-food/" TargetMode="External"/><Relationship Id="rId10526" Type="http://schemas.openxmlformats.org/officeDocument/2006/relationships/hyperlink" Target="https://www.linkedin.com/company/leoroninstitute/" TargetMode="External"/><Relationship Id="rId5096" Type="http://schemas.openxmlformats.org/officeDocument/2006/relationships/hyperlink" Target="https://www.linkedin.com/in/joel-ruiter-42b1bb11/" TargetMode="External"/><Relationship Id="rId6147" Type="http://schemas.openxmlformats.org/officeDocument/2006/relationships/hyperlink" Target="https://www.linkedin.com/company/nomoex/mycompany/" TargetMode="External"/><Relationship Id="rId6561" Type="http://schemas.openxmlformats.org/officeDocument/2006/relationships/hyperlink" Target="https://www.linkedin.com/company/snaps-clothing-co/" TargetMode="External"/><Relationship Id="rId7612" Type="http://schemas.openxmlformats.org/officeDocument/2006/relationships/hyperlink" Target="http://goldshoreresources.com/" TargetMode="External"/><Relationship Id="rId10940" Type="http://schemas.openxmlformats.org/officeDocument/2006/relationships/hyperlink" Target="http://kinetik.com/" TargetMode="External"/><Relationship Id="rId5163" Type="http://schemas.openxmlformats.org/officeDocument/2006/relationships/hyperlink" Target="https://www.linkedin.com/company/sua-m%C3%BAsica/" TargetMode="External"/><Relationship Id="rId6214" Type="http://schemas.openxmlformats.org/officeDocument/2006/relationships/hyperlink" Target="http://linc-info.com/" TargetMode="External"/><Relationship Id="rId9784" Type="http://schemas.openxmlformats.org/officeDocument/2006/relationships/hyperlink" Target="https://www.sequrna.com/" TargetMode="External"/><Relationship Id="rId729" Type="http://schemas.openxmlformats.org/officeDocument/2006/relationships/hyperlink" Target="https://www.linkedin.com/company/commenda/about/" TargetMode="External"/><Relationship Id="rId1359" Type="http://schemas.openxmlformats.org/officeDocument/2006/relationships/hyperlink" Target="http://gruppoitalcer.it/" TargetMode="External"/><Relationship Id="rId2757" Type="http://schemas.openxmlformats.org/officeDocument/2006/relationships/hyperlink" Target="http://nunu.ai/" TargetMode="External"/><Relationship Id="rId3808" Type="http://schemas.openxmlformats.org/officeDocument/2006/relationships/hyperlink" Target="http://biodexapharma.com/" TargetMode="External"/><Relationship Id="rId5230" Type="http://schemas.openxmlformats.org/officeDocument/2006/relationships/hyperlink" Target="https://www.linkedin.com/company/citycareokc/" TargetMode="External"/><Relationship Id="rId8386" Type="http://schemas.openxmlformats.org/officeDocument/2006/relationships/hyperlink" Target="https://www.linkedin.com/in/h-deep-saini-2262aa96/" TargetMode="External"/><Relationship Id="rId9437" Type="http://schemas.openxmlformats.org/officeDocument/2006/relationships/hyperlink" Target="https://www.linkedin.com/company/futureheal/" TargetMode="External"/><Relationship Id="rId1773" Type="http://schemas.openxmlformats.org/officeDocument/2006/relationships/hyperlink" Target="https://www.linkedin.com/in/micmacs-of-gesgapegiag" TargetMode="External"/><Relationship Id="rId2824" Type="http://schemas.openxmlformats.org/officeDocument/2006/relationships/hyperlink" Target="http://curamatic.com/" TargetMode="External"/><Relationship Id="rId8039" Type="http://schemas.openxmlformats.org/officeDocument/2006/relationships/hyperlink" Target="https://www.linkedin.com/in/timluatmit/" TargetMode="External"/><Relationship Id="rId9851" Type="http://schemas.openxmlformats.org/officeDocument/2006/relationships/hyperlink" Target="https://www.linkedin.com/in/mennan-yelkenci" TargetMode="External"/><Relationship Id="rId11367" Type="http://schemas.openxmlformats.org/officeDocument/2006/relationships/hyperlink" Target="https://www.linkedin.com/company/drivetoutnu/" TargetMode="External"/><Relationship Id="rId11781" Type="http://schemas.openxmlformats.org/officeDocument/2006/relationships/hyperlink" Target="https://www.linkedin.com/company/silver-ice-beverages" TargetMode="External"/><Relationship Id="rId65" Type="http://schemas.openxmlformats.org/officeDocument/2006/relationships/hyperlink" Target="http://metadome.ai/" TargetMode="External"/><Relationship Id="rId1426" Type="http://schemas.openxmlformats.org/officeDocument/2006/relationships/hyperlink" Target="http://horizonlegend.com/" TargetMode="External"/><Relationship Id="rId1840" Type="http://schemas.openxmlformats.org/officeDocument/2006/relationships/hyperlink" Target="http://smartviewtechnology.co.za/" TargetMode="External"/><Relationship Id="rId4996" Type="http://schemas.openxmlformats.org/officeDocument/2006/relationships/hyperlink" Target="https://www.linkedin.com/in/jen-ryan-86a4531ba/" TargetMode="External"/><Relationship Id="rId8453" Type="http://schemas.openxmlformats.org/officeDocument/2006/relationships/hyperlink" Target="http://hiwellapp.com/" TargetMode="External"/><Relationship Id="rId9504" Type="http://schemas.openxmlformats.org/officeDocument/2006/relationships/hyperlink" Target="http://seaber.io/" TargetMode="External"/><Relationship Id="rId10383" Type="http://schemas.openxmlformats.org/officeDocument/2006/relationships/hyperlink" Target="http://guident.co/" TargetMode="External"/><Relationship Id="rId11434" Type="http://schemas.openxmlformats.org/officeDocument/2006/relationships/hyperlink" Target="http://newtonheattreating.com/" TargetMode="External"/><Relationship Id="rId3598" Type="http://schemas.openxmlformats.org/officeDocument/2006/relationships/hyperlink" Target="http://harvey.ai/" TargetMode="External"/><Relationship Id="rId4649" Type="http://schemas.openxmlformats.org/officeDocument/2006/relationships/hyperlink" Target="https://in.linkedin.com/company/electronic-lab-logs" TargetMode="External"/><Relationship Id="rId7055" Type="http://schemas.openxmlformats.org/officeDocument/2006/relationships/hyperlink" Target="https://connectedfellows.org/about-us/our-team/" TargetMode="External"/><Relationship Id="rId8106" Type="http://schemas.openxmlformats.org/officeDocument/2006/relationships/hyperlink" Target="http://linkedin.com/company/hebbia" TargetMode="External"/><Relationship Id="rId8520" Type="http://schemas.openxmlformats.org/officeDocument/2006/relationships/hyperlink" Target="http://wearcomet.com/" TargetMode="External"/><Relationship Id="rId10036" Type="http://schemas.openxmlformats.org/officeDocument/2006/relationships/hyperlink" Target="https://www.linkedin.com/company/central-arkansas-transit-authority/" TargetMode="External"/><Relationship Id="rId10450" Type="http://schemas.openxmlformats.org/officeDocument/2006/relationships/hyperlink" Target="https://www.linkedin.com/company/arobs/" TargetMode="External"/><Relationship Id="rId11501" Type="http://schemas.openxmlformats.org/officeDocument/2006/relationships/hyperlink" Target="https://www.linkedin.com/company/maine-woods-co/about/" TargetMode="External"/><Relationship Id="rId3665" Type="http://schemas.openxmlformats.org/officeDocument/2006/relationships/hyperlink" Target="http://poet-technologies.com/" TargetMode="External"/><Relationship Id="rId4716" Type="http://schemas.openxmlformats.org/officeDocument/2006/relationships/hyperlink" Target="https://www.linkedin.com/company/promptfoo" TargetMode="External"/><Relationship Id="rId6071" Type="http://schemas.openxmlformats.org/officeDocument/2006/relationships/hyperlink" Target="http://kryptosbio.com/" TargetMode="External"/><Relationship Id="rId7122" Type="http://schemas.openxmlformats.org/officeDocument/2006/relationships/hyperlink" Target="https://www.linkedin.com/company/esperanzachc/" TargetMode="External"/><Relationship Id="rId10103" Type="http://schemas.openxmlformats.org/officeDocument/2006/relationships/hyperlink" Target="https://www.linkedin.com/company/expond/" TargetMode="External"/><Relationship Id="rId586" Type="http://schemas.openxmlformats.org/officeDocument/2006/relationships/hyperlink" Target="http://www.linkedin.com/company/9752" TargetMode="External"/><Relationship Id="rId2267" Type="http://schemas.openxmlformats.org/officeDocument/2006/relationships/hyperlink" Target="http://havenforyouth.org/" TargetMode="External"/><Relationship Id="rId2681" Type="http://schemas.openxmlformats.org/officeDocument/2006/relationships/hyperlink" Target="http://marketstadium.com/" TargetMode="External"/><Relationship Id="rId3318" Type="http://schemas.openxmlformats.org/officeDocument/2006/relationships/hyperlink" Target="http://ronatherapeutics.com/" TargetMode="External"/><Relationship Id="rId6888" Type="http://schemas.openxmlformats.org/officeDocument/2006/relationships/hyperlink" Target="http://astopia.com/" TargetMode="External"/><Relationship Id="rId9294" Type="http://schemas.openxmlformats.org/officeDocument/2006/relationships/hyperlink" Target="https://www.linkedin.com/company/novel-biotechnology-inc/" TargetMode="External"/><Relationship Id="rId239" Type="http://schemas.openxmlformats.org/officeDocument/2006/relationships/hyperlink" Target="https://www.linkedin.com/company/mynehomes" TargetMode="External"/><Relationship Id="rId653" Type="http://schemas.openxmlformats.org/officeDocument/2006/relationships/hyperlink" Target="http://savvywealth.com/" TargetMode="External"/><Relationship Id="rId1283" Type="http://schemas.openxmlformats.org/officeDocument/2006/relationships/hyperlink" Target="https://www.linkedin.com/company/endolytix" TargetMode="External"/><Relationship Id="rId2334" Type="http://schemas.openxmlformats.org/officeDocument/2006/relationships/hyperlink" Target="http://ambercycle.com/" TargetMode="External"/><Relationship Id="rId3732" Type="http://schemas.openxmlformats.org/officeDocument/2006/relationships/hyperlink" Target="https://www.linkedin.com/in/amelia-degenkolb-48b07124/" TargetMode="External"/><Relationship Id="rId7939" Type="http://schemas.openxmlformats.org/officeDocument/2006/relationships/hyperlink" Target="http://heymax.ai/" TargetMode="External"/><Relationship Id="rId9361" Type="http://schemas.openxmlformats.org/officeDocument/2006/relationships/hyperlink" Target="https://www.linkedin.com/in/dave-maughan-2338712/" TargetMode="External"/><Relationship Id="rId306" Type="http://schemas.openxmlformats.org/officeDocument/2006/relationships/hyperlink" Target="https://www.linkedin.com/in/derekszeto/" TargetMode="External"/><Relationship Id="rId6955" Type="http://schemas.openxmlformats.org/officeDocument/2006/relationships/hyperlink" Target="http://ontailwind.com/" TargetMode="External"/><Relationship Id="rId9014" Type="http://schemas.openxmlformats.org/officeDocument/2006/relationships/hyperlink" Target="http://greenridge-exploration.com/" TargetMode="External"/><Relationship Id="rId11291" Type="http://schemas.openxmlformats.org/officeDocument/2006/relationships/hyperlink" Target="https://pitchbook.com/profiles/company/484870-15" TargetMode="External"/><Relationship Id="rId720" Type="http://schemas.openxmlformats.org/officeDocument/2006/relationships/hyperlink" Target="https://www.linkedin.com/company/digikala" TargetMode="External"/><Relationship Id="rId1350" Type="http://schemas.openxmlformats.org/officeDocument/2006/relationships/hyperlink" Target="https://www.linkedin.com/company/snaps-ltd" TargetMode="External"/><Relationship Id="rId2401" Type="http://schemas.openxmlformats.org/officeDocument/2006/relationships/hyperlink" Target="https://www.jetzero.aero/company" TargetMode="External"/><Relationship Id="rId4159" Type="http://schemas.openxmlformats.org/officeDocument/2006/relationships/hyperlink" Target="https://www.linkedin.com/in/luis-weber-615431215/" TargetMode="External"/><Relationship Id="rId5557" Type="http://schemas.openxmlformats.org/officeDocument/2006/relationships/hyperlink" Target="https://www.linkedin.com/in/bipinpreetsingh/" TargetMode="External"/><Relationship Id="rId5971" Type="http://schemas.openxmlformats.org/officeDocument/2006/relationships/hyperlink" Target="https://www.linkedin.com/company/tonicapp/" TargetMode="External"/><Relationship Id="rId6608" Type="http://schemas.openxmlformats.org/officeDocument/2006/relationships/hyperlink" Target="https://www.linkedin.com/in/jaymehoffman/" TargetMode="External"/><Relationship Id="rId1003" Type="http://schemas.openxmlformats.org/officeDocument/2006/relationships/hyperlink" Target="https://www.linkedin.com/in/bradwolansky/" TargetMode="External"/><Relationship Id="rId4573" Type="http://schemas.openxmlformats.org/officeDocument/2006/relationships/hyperlink" Target="http://jaxbio.com/" TargetMode="External"/><Relationship Id="rId5624" Type="http://schemas.openxmlformats.org/officeDocument/2006/relationships/hyperlink" Target="http://www.linkedin.com/company/credit-acceptance" TargetMode="External"/><Relationship Id="rId8030" Type="http://schemas.openxmlformats.org/officeDocument/2006/relationships/hyperlink" Target="https://www.linkedin.com/in/abhitosh-pandey-977b4615/" TargetMode="External"/><Relationship Id="rId11011" Type="http://schemas.openxmlformats.org/officeDocument/2006/relationships/hyperlink" Target="http://tempothera.com/" TargetMode="External"/><Relationship Id="rId3175" Type="http://schemas.openxmlformats.org/officeDocument/2006/relationships/hyperlink" Target="https://www.linkedin.com/in/torbj%c3%b8rn-%c3%b8lsh%c3%b8j-jensen-37b9315/" TargetMode="External"/><Relationship Id="rId4226" Type="http://schemas.openxmlformats.org/officeDocument/2006/relationships/hyperlink" Target="http://billfoldpos.com/" TargetMode="External"/><Relationship Id="rId4640" Type="http://schemas.openxmlformats.org/officeDocument/2006/relationships/hyperlink" Target="https://www.linkedin.com/company/york-electric-cooperative-inc/" TargetMode="External"/><Relationship Id="rId7796" Type="http://schemas.openxmlformats.org/officeDocument/2006/relationships/hyperlink" Target="https://www.linkedin.com/company/emomee/" TargetMode="External"/><Relationship Id="rId8847" Type="http://schemas.openxmlformats.org/officeDocument/2006/relationships/hyperlink" Target="https://www.linkedin.com/company/rwjbarnabashealth/" TargetMode="External"/><Relationship Id="rId2191" Type="http://schemas.openxmlformats.org/officeDocument/2006/relationships/hyperlink" Target="https://pitchbook.com/profiles/company/635749-39" TargetMode="External"/><Relationship Id="rId3242" Type="http://schemas.openxmlformats.org/officeDocument/2006/relationships/hyperlink" Target="https://www.linkedin.com/company/access-bank-plc" TargetMode="External"/><Relationship Id="rId6398" Type="http://schemas.openxmlformats.org/officeDocument/2006/relationships/hyperlink" Target="https://www.linkedin.com/company/salboy" TargetMode="External"/><Relationship Id="rId7449" Type="http://schemas.openxmlformats.org/officeDocument/2006/relationships/hyperlink" Target="https://www.linkedin.com/company/cartona-egypt/" TargetMode="External"/><Relationship Id="rId10777" Type="http://schemas.openxmlformats.org/officeDocument/2006/relationships/hyperlink" Target="https://www.linkedin.com/company/odditytech" TargetMode="External"/><Relationship Id="rId11828" Type="http://schemas.openxmlformats.org/officeDocument/2006/relationships/hyperlink" Target="http://www.xingrong-tech.com/en/about.html" TargetMode="External"/><Relationship Id="rId163" Type="http://schemas.openxmlformats.org/officeDocument/2006/relationships/hyperlink" Target="http://co.williams.com/" TargetMode="External"/><Relationship Id="rId6465" Type="http://schemas.openxmlformats.org/officeDocument/2006/relationships/hyperlink" Target="https://www.linkedin.com/in/gauthier-chicot-64603714/" TargetMode="External"/><Relationship Id="rId7516" Type="http://schemas.openxmlformats.org/officeDocument/2006/relationships/hyperlink" Target="https://www.linkedin.com/in/wei-zhuang-tan/?originalSubdomain=sg" TargetMode="External"/><Relationship Id="rId7863" Type="http://schemas.openxmlformats.org/officeDocument/2006/relationships/hyperlink" Target="https://www.linkedin.com/in/henry-khant-zaw-maw-3b71b761/" TargetMode="External"/><Relationship Id="rId8914" Type="http://schemas.openxmlformats.org/officeDocument/2006/relationships/hyperlink" Target="https://www.linkedin.com/company/atec-australia-international" TargetMode="External"/><Relationship Id="rId10844" Type="http://schemas.openxmlformats.org/officeDocument/2006/relationships/hyperlink" Target="https://www.linkedin.com/company/assorthealth/" TargetMode="External"/><Relationship Id="rId230" Type="http://schemas.openxmlformats.org/officeDocument/2006/relationships/hyperlink" Target="https://ca.linkedin.com/company/wisedocs-ai" TargetMode="External"/><Relationship Id="rId5067" Type="http://schemas.openxmlformats.org/officeDocument/2006/relationships/hyperlink" Target="http://aec.org/" TargetMode="External"/><Relationship Id="rId6118" Type="http://schemas.openxmlformats.org/officeDocument/2006/relationships/hyperlink" Target="https://www.linkedin.com/in/shaileshjaiswalwins/" TargetMode="External"/><Relationship Id="rId7930" Type="http://schemas.openxmlformats.org/officeDocument/2006/relationships/hyperlink" Target="http://patientory.com/" TargetMode="External"/><Relationship Id="rId10911" Type="http://schemas.openxmlformats.org/officeDocument/2006/relationships/hyperlink" Target="http://harbourviewequity.com/" TargetMode="External"/><Relationship Id="rId4083" Type="http://schemas.openxmlformats.org/officeDocument/2006/relationships/hyperlink" Target="https://www.linkedin.com/company/cbqat" TargetMode="External"/><Relationship Id="rId5481" Type="http://schemas.openxmlformats.org/officeDocument/2006/relationships/hyperlink" Target="http://laundryhero.de/" TargetMode="External"/><Relationship Id="rId6532" Type="http://schemas.openxmlformats.org/officeDocument/2006/relationships/hyperlink" Target="https://www.linkedin.com/company/fanton-fantasy-football" TargetMode="External"/><Relationship Id="rId9688" Type="http://schemas.openxmlformats.org/officeDocument/2006/relationships/hyperlink" Target="https://www.linkedin.com/company/greenkpi/" TargetMode="External"/><Relationship Id="rId1677" Type="http://schemas.openxmlformats.org/officeDocument/2006/relationships/hyperlink" Target="https://www.linkedin.com/company/edima-solutions" TargetMode="External"/><Relationship Id="rId2728" Type="http://schemas.openxmlformats.org/officeDocument/2006/relationships/hyperlink" Target="https://www.linkedin.com/company/goroger" TargetMode="External"/><Relationship Id="rId5134" Type="http://schemas.openxmlformats.org/officeDocument/2006/relationships/hyperlink" Target="https://www.linkedin.com/company/atlas-roofing-corporation/" TargetMode="External"/><Relationship Id="rId9755" Type="http://schemas.openxmlformats.org/officeDocument/2006/relationships/hyperlink" Target="https://www.linkedin.com/company/100947847/admin/dashboard/" TargetMode="External"/><Relationship Id="rId11685" Type="http://schemas.openxmlformats.org/officeDocument/2006/relationships/hyperlink" Target="https://www.linkedin.com/company/segs-in-the-cityskrt/" TargetMode="External"/><Relationship Id="rId1744" Type="http://schemas.openxmlformats.org/officeDocument/2006/relationships/hyperlink" Target="https://www.linkedin.com/in/jsills/" TargetMode="External"/><Relationship Id="rId4150" Type="http://schemas.openxmlformats.org/officeDocument/2006/relationships/hyperlink" Target="https://www.linkedin.com/company/mykindred/?originalSubdomain=ph" TargetMode="External"/><Relationship Id="rId5201" Type="http://schemas.openxmlformats.org/officeDocument/2006/relationships/hyperlink" Target="https://www.linkedin.com/company/al-zambia/?trk=public_profile_experience-item_profile-section-card_subtitle-click&amp;originalSubdomain=zm" TargetMode="External"/><Relationship Id="rId8357" Type="http://schemas.openxmlformats.org/officeDocument/2006/relationships/hyperlink" Target="https://www.linkedin.com/in/ucsdanhuang/" TargetMode="External"/><Relationship Id="rId8771" Type="http://schemas.openxmlformats.org/officeDocument/2006/relationships/hyperlink" Target="http://findependent.ch/" TargetMode="External"/><Relationship Id="rId9408" Type="http://schemas.openxmlformats.org/officeDocument/2006/relationships/hyperlink" Target="https://www.linkedin.com/company/skjcompanies" TargetMode="External"/><Relationship Id="rId9822" Type="http://schemas.openxmlformats.org/officeDocument/2006/relationships/hyperlink" Target="https://www.joelhall.org/joel" TargetMode="External"/><Relationship Id="rId10287" Type="http://schemas.openxmlformats.org/officeDocument/2006/relationships/hyperlink" Target="https://www.linkedin.com/company/zegona-communications-plc" TargetMode="External"/><Relationship Id="rId11338" Type="http://schemas.openxmlformats.org/officeDocument/2006/relationships/hyperlink" Target="http://grantthornton.com/" TargetMode="External"/><Relationship Id="rId36" Type="http://schemas.openxmlformats.org/officeDocument/2006/relationships/hyperlink" Target="http://silicon-box.com/" TargetMode="External"/><Relationship Id="rId4967" Type="http://schemas.openxmlformats.org/officeDocument/2006/relationships/hyperlink" Target="https://www.linkedin.com/in/phoebe-bardsley/" TargetMode="External"/><Relationship Id="rId7373" Type="http://schemas.openxmlformats.org/officeDocument/2006/relationships/hyperlink" Target="https://www.linkedin.com/in/marlene-oliveira-a2670024/" TargetMode="External"/><Relationship Id="rId8424" Type="http://schemas.openxmlformats.org/officeDocument/2006/relationships/hyperlink" Target="http://www.linkedin.com/company/2277496" TargetMode="External"/><Relationship Id="rId10354" Type="http://schemas.openxmlformats.org/officeDocument/2006/relationships/hyperlink" Target="http://rtxfintech.com/" TargetMode="External"/><Relationship Id="rId11752" Type="http://schemas.openxmlformats.org/officeDocument/2006/relationships/hyperlink" Target="https://www.linkedin.com/company/goodwill-industries-of-the-southern-piedmont/" TargetMode="External"/><Relationship Id="rId1811" Type="http://schemas.openxmlformats.org/officeDocument/2006/relationships/hyperlink" Target="https://www.linkedin.com/company/shelter-inc-" TargetMode="External"/><Relationship Id="rId3569" Type="http://schemas.openxmlformats.org/officeDocument/2006/relationships/hyperlink" Target="http://dotlumen.com/" TargetMode="External"/><Relationship Id="rId7026" Type="http://schemas.openxmlformats.org/officeDocument/2006/relationships/hyperlink" Target="https://www.linkedin.com/in/tim-taylor5280/" TargetMode="External"/><Relationship Id="rId7440" Type="http://schemas.openxmlformats.org/officeDocument/2006/relationships/hyperlink" Target="https://www.linkedin.com/company/foresight-diagnostics-inc" TargetMode="External"/><Relationship Id="rId10007" Type="http://schemas.openxmlformats.org/officeDocument/2006/relationships/hyperlink" Target="http://arl-iowa.org/" TargetMode="External"/><Relationship Id="rId11405" Type="http://schemas.openxmlformats.org/officeDocument/2006/relationships/hyperlink" Target="https://www.linkedin.com/company/infcuriongroup/" TargetMode="External"/><Relationship Id="rId3983" Type="http://schemas.openxmlformats.org/officeDocument/2006/relationships/hyperlink" Target="https://www.linkedin.com/company/educationcannotwait/" TargetMode="External"/><Relationship Id="rId6042" Type="http://schemas.openxmlformats.org/officeDocument/2006/relationships/hyperlink" Target="https://linkedin.com/company/sablier" TargetMode="External"/><Relationship Id="rId9198" Type="http://schemas.openxmlformats.org/officeDocument/2006/relationships/hyperlink" Target="https://www.linkedin.com/company/central-pierce-fire-and-rescue/" TargetMode="External"/><Relationship Id="rId10421" Type="http://schemas.openxmlformats.org/officeDocument/2006/relationships/hyperlink" Target="http://mcc.ca/" TargetMode="External"/><Relationship Id="rId1187" Type="http://schemas.openxmlformats.org/officeDocument/2006/relationships/hyperlink" Target="https://www.linkedin.com/company/jigcar/" TargetMode="External"/><Relationship Id="rId2585" Type="http://schemas.openxmlformats.org/officeDocument/2006/relationships/hyperlink" Target="http://nhireit.com/" TargetMode="External"/><Relationship Id="rId3636" Type="http://schemas.openxmlformats.org/officeDocument/2006/relationships/hyperlink" Target="https://www.linkedin.com/in/xxstevenee/" TargetMode="External"/><Relationship Id="rId557" Type="http://schemas.openxmlformats.org/officeDocument/2006/relationships/hyperlink" Target="http://wincast.io/" TargetMode="External"/><Relationship Id="rId971" Type="http://schemas.openxmlformats.org/officeDocument/2006/relationships/hyperlink" Target="https://aurionresources.com/corporate/management-board/management/" TargetMode="External"/><Relationship Id="rId2238" Type="http://schemas.openxmlformats.org/officeDocument/2006/relationships/hyperlink" Target="http://attndigital.co/" TargetMode="External"/><Relationship Id="rId2652" Type="http://schemas.openxmlformats.org/officeDocument/2006/relationships/hyperlink" Target="https://www.linkedin.com/in/tobarbarasher/" TargetMode="External"/><Relationship Id="rId3703" Type="http://schemas.openxmlformats.org/officeDocument/2006/relationships/hyperlink" Target="http://cornell.edu/" TargetMode="External"/><Relationship Id="rId6859" Type="http://schemas.openxmlformats.org/officeDocument/2006/relationships/hyperlink" Target="https://www.linkedin.com/company/collarnetworks/" TargetMode="External"/><Relationship Id="rId9265" Type="http://schemas.openxmlformats.org/officeDocument/2006/relationships/hyperlink" Target="https://www.dnb.com/business-directory/company-profiles.sustainable_forest_futures_inc.543d1a7ea064c5407c9efbe01d1c9d2f.html" TargetMode="External"/><Relationship Id="rId11195" Type="http://schemas.openxmlformats.org/officeDocument/2006/relationships/hyperlink" Target="http://auddy.co/" TargetMode="External"/><Relationship Id="rId624" Type="http://schemas.openxmlformats.org/officeDocument/2006/relationships/hyperlink" Target="https://www.linkedin.com/company/qureos" TargetMode="External"/><Relationship Id="rId1254" Type="http://schemas.openxmlformats.org/officeDocument/2006/relationships/hyperlink" Target="https://www.linkedin.com/in/flemming-ornskov-md-mph-a90b687/" TargetMode="External"/><Relationship Id="rId2305" Type="http://schemas.openxmlformats.org/officeDocument/2006/relationships/hyperlink" Target="https://www.linkedin.com/in/brad-childers-7363955/" TargetMode="External"/><Relationship Id="rId5875" Type="http://schemas.openxmlformats.org/officeDocument/2006/relationships/hyperlink" Target="https://www.linkedin.com/company/holtec-international/" TargetMode="External"/><Relationship Id="rId6926" Type="http://schemas.openxmlformats.org/officeDocument/2006/relationships/hyperlink" Target="https://www.linkedin.com/in/renatopreti/" TargetMode="External"/><Relationship Id="rId8281" Type="http://schemas.openxmlformats.org/officeDocument/2006/relationships/hyperlink" Target="https://www.linkedin.com/in/stephaniedowns/" TargetMode="External"/><Relationship Id="rId9332" Type="http://schemas.openxmlformats.org/officeDocument/2006/relationships/hyperlink" Target="https://www.linkedin.com/company/county-of-rockland/" TargetMode="External"/><Relationship Id="rId11262" Type="http://schemas.openxmlformats.org/officeDocument/2006/relationships/hyperlink" Target="http://malme.net/" TargetMode="External"/><Relationship Id="rId1321" Type="http://schemas.openxmlformats.org/officeDocument/2006/relationships/hyperlink" Target="https://www.linkedin.com/company/gimme-credit.com/" TargetMode="External"/><Relationship Id="rId4477" Type="http://schemas.openxmlformats.org/officeDocument/2006/relationships/hyperlink" Target="https://www.linkedin.com/company/327519/" TargetMode="External"/><Relationship Id="rId4891" Type="http://schemas.openxmlformats.org/officeDocument/2006/relationships/hyperlink" Target="http://sflcorp.com/" TargetMode="External"/><Relationship Id="rId5528" Type="http://schemas.openxmlformats.org/officeDocument/2006/relationships/hyperlink" Target="http://lucidmotors.com/" TargetMode="External"/><Relationship Id="rId3079" Type="http://schemas.openxmlformats.org/officeDocument/2006/relationships/hyperlink" Target="https://www.linkedin.com/company/11152474/" TargetMode="External"/><Relationship Id="rId3493" Type="http://schemas.openxmlformats.org/officeDocument/2006/relationships/hyperlink" Target="http://multipl.xyz/" TargetMode="External"/><Relationship Id="rId4544" Type="http://schemas.openxmlformats.org/officeDocument/2006/relationships/hyperlink" Target="http://wealthbrite.co.uk/" TargetMode="External"/><Relationship Id="rId5942" Type="http://schemas.openxmlformats.org/officeDocument/2006/relationships/hyperlink" Target="https://www.linkedin.com/in/simon-jones-9498239b/" TargetMode="External"/><Relationship Id="rId8001" Type="http://schemas.openxmlformats.org/officeDocument/2006/relationships/hyperlink" Target="https://www.linkedin.com/in/xiao-zhang-120392128/" TargetMode="External"/><Relationship Id="rId2095" Type="http://schemas.openxmlformats.org/officeDocument/2006/relationships/hyperlink" Target="https://www.linkedin.com/company/nu-digital-media-group" TargetMode="External"/><Relationship Id="rId3146" Type="http://schemas.openxmlformats.org/officeDocument/2006/relationships/hyperlink" Target="https://www.linkedin.com/company/cohere-ai" TargetMode="External"/><Relationship Id="rId481" Type="http://schemas.openxmlformats.org/officeDocument/2006/relationships/hyperlink" Target="https://www.linkedin.com/in/hamiltonac8/" TargetMode="External"/><Relationship Id="rId2162" Type="http://schemas.openxmlformats.org/officeDocument/2006/relationships/hyperlink" Target="https://www.linkedin.com/company/elunanetwork/" TargetMode="External"/><Relationship Id="rId3560" Type="http://schemas.openxmlformats.org/officeDocument/2006/relationships/hyperlink" Target="http://solideon.com/" TargetMode="External"/><Relationship Id="rId4611" Type="http://schemas.openxmlformats.org/officeDocument/2006/relationships/hyperlink" Target="https://www.linkedin.com/in/nick-spina-1a3525131/" TargetMode="External"/><Relationship Id="rId6369" Type="http://schemas.openxmlformats.org/officeDocument/2006/relationships/hyperlink" Target="https://www.linkedin.com/in/carrie-duan-05a0096a/" TargetMode="External"/><Relationship Id="rId7767" Type="http://schemas.openxmlformats.org/officeDocument/2006/relationships/hyperlink" Target="http://taroai.com/" TargetMode="External"/><Relationship Id="rId8818" Type="http://schemas.openxmlformats.org/officeDocument/2006/relationships/hyperlink" Target="https://www.linkedin.com/in/mattgoldberg01/" TargetMode="External"/><Relationship Id="rId10748" Type="http://schemas.openxmlformats.org/officeDocument/2006/relationships/hyperlink" Target="https://www.linkedin.com/company/zephyr-ai" TargetMode="External"/><Relationship Id="rId134" Type="http://schemas.openxmlformats.org/officeDocument/2006/relationships/hyperlink" Target="https://www.linkedin.com/in/tim-wentworth/" TargetMode="External"/><Relationship Id="rId3213" Type="http://schemas.openxmlformats.org/officeDocument/2006/relationships/hyperlink" Target="https://www.linkedin.com/company/venture-global-lng-inc." TargetMode="External"/><Relationship Id="rId6783" Type="http://schemas.openxmlformats.org/officeDocument/2006/relationships/hyperlink" Target="http://lafayette.org/" TargetMode="External"/><Relationship Id="rId7834" Type="http://schemas.openxmlformats.org/officeDocument/2006/relationships/hyperlink" Target="https://www.linkedin.com/company/insuit-accesibilidad-web/" TargetMode="External"/><Relationship Id="rId10815" Type="http://schemas.openxmlformats.org/officeDocument/2006/relationships/hyperlink" Target="https://www.linkedin.com/in/ritsriv/" TargetMode="External"/><Relationship Id="rId2979" Type="http://schemas.openxmlformats.org/officeDocument/2006/relationships/hyperlink" Target="http://blackrock.com/" TargetMode="External"/><Relationship Id="rId5385" Type="http://schemas.openxmlformats.org/officeDocument/2006/relationships/hyperlink" Target="https://www.linkedin.com/in/dmitry-koltunov/" TargetMode="External"/><Relationship Id="rId6436" Type="http://schemas.openxmlformats.org/officeDocument/2006/relationships/hyperlink" Target="https://www.linkedin.com/in/steve-walker-3b0a912b9/" TargetMode="External"/><Relationship Id="rId6850" Type="http://schemas.openxmlformats.org/officeDocument/2006/relationships/hyperlink" Target="https://www.linkedin.com/company/canagold-resources" TargetMode="External"/><Relationship Id="rId7901" Type="http://schemas.openxmlformats.org/officeDocument/2006/relationships/hyperlink" Target="https://www.linkedin.com/company/flixbus" TargetMode="External"/><Relationship Id="rId201" Type="http://schemas.openxmlformats.org/officeDocument/2006/relationships/hyperlink" Target="https://www.linkedin.com/in/steve-carlin-770782/" TargetMode="External"/><Relationship Id="rId1995" Type="http://schemas.openxmlformats.org/officeDocument/2006/relationships/hyperlink" Target="https://www.linkedin.com/company/weavings-manpower-solutions-pvt-ltd-" TargetMode="External"/><Relationship Id="rId5038" Type="http://schemas.openxmlformats.org/officeDocument/2006/relationships/hyperlink" Target="http://beltertech.com/" TargetMode="External"/><Relationship Id="rId5452" Type="http://schemas.openxmlformats.org/officeDocument/2006/relationships/hyperlink" Target="http://dehusk.com/" TargetMode="External"/><Relationship Id="rId6503" Type="http://schemas.openxmlformats.org/officeDocument/2006/relationships/hyperlink" Target="https://www.linkedin.com/in/matthew-bailes-ceoparadigm/" TargetMode="External"/><Relationship Id="rId9659" Type="http://schemas.openxmlformats.org/officeDocument/2006/relationships/hyperlink" Target="http://bluedotmotorworks.com/" TargetMode="External"/><Relationship Id="rId11589" Type="http://schemas.openxmlformats.org/officeDocument/2006/relationships/hyperlink" Target="http://spencer.web.sd62.bc.ca/" TargetMode="External"/><Relationship Id="rId1648" Type="http://schemas.openxmlformats.org/officeDocument/2006/relationships/hyperlink" Target="http://brailleenergysystemsinc.com/" TargetMode="External"/><Relationship Id="rId4054" Type="http://schemas.openxmlformats.org/officeDocument/2006/relationships/hyperlink" Target="http://renalys.com/" TargetMode="External"/><Relationship Id="rId5105" Type="http://schemas.openxmlformats.org/officeDocument/2006/relationships/hyperlink" Target="https://www.linkedin.com/in/cans%c4%b1n-aznevi-45064397/" TargetMode="External"/><Relationship Id="rId8675" Type="http://schemas.openxmlformats.org/officeDocument/2006/relationships/hyperlink" Target="https://www.linkedin.com/in/victortrokoudes/" TargetMode="External"/><Relationship Id="rId9726" Type="http://schemas.openxmlformats.org/officeDocument/2006/relationships/hyperlink" Target="https://www.linkedin.com/company/pamm%C3%A9/" TargetMode="External"/><Relationship Id="rId3070" Type="http://schemas.openxmlformats.org/officeDocument/2006/relationships/hyperlink" Target="http://www.linkedin.com/company/formlabs" TargetMode="External"/><Relationship Id="rId4121" Type="http://schemas.openxmlformats.org/officeDocument/2006/relationships/hyperlink" Target="https://www.linkedin.com/company/anaflash-inc/" TargetMode="External"/><Relationship Id="rId7277" Type="http://schemas.openxmlformats.org/officeDocument/2006/relationships/hyperlink" Target="https://pitchbook.com/profiles/company/498441-70" TargetMode="External"/><Relationship Id="rId8328" Type="http://schemas.openxmlformats.org/officeDocument/2006/relationships/hyperlink" Target="http://binariilabs.com/" TargetMode="External"/><Relationship Id="rId11656" Type="http://schemas.openxmlformats.org/officeDocument/2006/relationships/hyperlink" Target="http://elementary.sd42.ca/" TargetMode="External"/><Relationship Id="rId1715" Type="http://schemas.openxmlformats.org/officeDocument/2006/relationships/hyperlink" Target="https://www.linkedin.com/in/lewis-lockwood-7767b911/" TargetMode="External"/><Relationship Id="rId6293" Type="http://schemas.openxmlformats.org/officeDocument/2006/relationships/hyperlink" Target="https://www.linkedin.com/in/angelbrunner/" TargetMode="External"/><Relationship Id="rId7691" Type="http://schemas.openxmlformats.org/officeDocument/2006/relationships/hyperlink" Target="http://aimalaboratories.com/" TargetMode="External"/><Relationship Id="rId8742" Type="http://schemas.openxmlformats.org/officeDocument/2006/relationships/hyperlink" Target="https://www.linkedin.com/company/unum-aircraft-seating" TargetMode="External"/><Relationship Id="rId10258" Type="http://schemas.openxmlformats.org/officeDocument/2006/relationships/hyperlink" Target="http://vee.com/" TargetMode="External"/><Relationship Id="rId10672" Type="http://schemas.openxmlformats.org/officeDocument/2006/relationships/hyperlink" Target="http://recurse.ml/" TargetMode="External"/><Relationship Id="rId11309" Type="http://schemas.openxmlformats.org/officeDocument/2006/relationships/hyperlink" Target="https://www.linkedin.com/in/michael-gunning-036919255/" TargetMode="External"/><Relationship Id="rId11723" Type="http://schemas.openxmlformats.org/officeDocument/2006/relationships/hyperlink" Target="https://www.linkedin.com/company/equity-networks-ltd" TargetMode="External"/><Relationship Id="rId3887" Type="http://schemas.openxmlformats.org/officeDocument/2006/relationships/hyperlink" Target="https://www.linkedin.com/company/ravenfuel" TargetMode="External"/><Relationship Id="rId4938" Type="http://schemas.openxmlformats.org/officeDocument/2006/relationships/hyperlink" Target="http://nwhousing.org/" TargetMode="External"/><Relationship Id="rId7344" Type="http://schemas.openxmlformats.org/officeDocument/2006/relationships/hyperlink" Target="https://www.linkedin.com/company/hyde-park-properties-for-development/" TargetMode="External"/><Relationship Id="rId10325" Type="http://schemas.openxmlformats.org/officeDocument/2006/relationships/hyperlink" Target="http://wellnesslifestylesinc.com/" TargetMode="External"/><Relationship Id="rId2489" Type="http://schemas.openxmlformats.org/officeDocument/2006/relationships/hyperlink" Target="https://www.linkedin.com/in/juho-jalkanen-md-phd-2176a83/" TargetMode="External"/><Relationship Id="rId3954" Type="http://schemas.openxmlformats.org/officeDocument/2006/relationships/hyperlink" Target="https://www.linkedin.com/in/fil-twarowski/" TargetMode="External"/><Relationship Id="rId6360" Type="http://schemas.openxmlformats.org/officeDocument/2006/relationships/hyperlink" Target="https://www.linkedin.com/in/masaru-nakamichi-b72514148/?originalSubdomain=jp" TargetMode="External"/><Relationship Id="rId7411" Type="http://schemas.openxmlformats.org/officeDocument/2006/relationships/hyperlink" Target="https://www.linkedin.com/company/chubb" TargetMode="External"/><Relationship Id="rId875" Type="http://schemas.openxmlformats.org/officeDocument/2006/relationships/hyperlink" Target="http://anjuna.io/" TargetMode="External"/><Relationship Id="rId2556" Type="http://schemas.openxmlformats.org/officeDocument/2006/relationships/hyperlink" Target="https://www.linkedin.com/company/abercrombie-&amp;-kent" TargetMode="External"/><Relationship Id="rId2970" Type="http://schemas.openxmlformats.org/officeDocument/2006/relationships/hyperlink" Target="https://www.linkedin.com/in/taeklee247/?original_referer=https%3A%2F%2Fwww%2Elinkedin%2Ecom%2F&amp;originalSubdomain=kr" TargetMode="External"/><Relationship Id="rId3607" Type="http://schemas.openxmlformats.org/officeDocument/2006/relationships/hyperlink" Target="http://prodapt.com/" TargetMode="External"/><Relationship Id="rId6013" Type="http://schemas.openxmlformats.org/officeDocument/2006/relationships/hyperlink" Target="https://www.linkedin.com/company/nayms/" TargetMode="External"/><Relationship Id="rId9169" Type="http://schemas.openxmlformats.org/officeDocument/2006/relationships/hyperlink" Target="https://www.linkedin.com/company/term-labs-inc/" TargetMode="External"/><Relationship Id="rId9583" Type="http://schemas.openxmlformats.org/officeDocument/2006/relationships/hyperlink" Target="https://www.linkedin.com/company/pryzeapp" TargetMode="External"/><Relationship Id="rId11099" Type="http://schemas.openxmlformats.org/officeDocument/2006/relationships/hyperlink" Target="http://glimpseahead.ai/" TargetMode="External"/><Relationship Id="rId528" Type="http://schemas.openxmlformats.org/officeDocument/2006/relationships/hyperlink" Target="http://www.linkedin.com/company/artax-biopharma-inc" TargetMode="External"/><Relationship Id="rId942" Type="http://schemas.openxmlformats.org/officeDocument/2006/relationships/hyperlink" Target="https://www.linkedin.com/in/billgrossidealab/" TargetMode="External"/><Relationship Id="rId1158" Type="http://schemas.openxmlformats.org/officeDocument/2006/relationships/hyperlink" Target="https://www.linkedin.com/in/reidrubsamenmd/" TargetMode="External"/><Relationship Id="rId1572" Type="http://schemas.openxmlformats.org/officeDocument/2006/relationships/hyperlink" Target="https://www.linkedin.com/company/modesto-gospel-mission" TargetMode="External"/><Relationship Id="rId2209" Type="http://schemas.openxmlformats.org/officeDocument/2006/relationships/hyperlink" Target="http://bilightech.com/" TargetMode="External"/><Relationship Id="rId2623" Type="http://schemas.openxmlformats.org/officeDocument/2006/relationships/hyperlink" Target="https://www.linkedin.com/in/rami-karabibar-2bb3ab45/" TargetMode="External"/><Relationship Id="rId5779" Type="http://schemas.openxmlformats.org/officeDocument/2006/relationships/hyperlink" Target="https://www.linkedin.com/in/arung12/" TargetMode="External"/><Relationship Id="rId8185" Type="http://schemas.openxmlformats.org/officeDocument/2006/relationships/hyperlink" Target="https://www.linkedin.com/company/khealthinc" TargetMode="External"/><Relationship Id="rId9236" Type="http://schemas.openxmlformats.org/officeDocument/2006/relationships/hyperlink" Target="https://www.linkedin.com/company/inphomir/?viewAsMember=true" TargetMode="External"/><Relationship Id="rId9650" Type="http://schemas.openxmlformats.org/officeDocument/2006/relationships/hyperlink" Target="https://www.linkedin.com/company/blnkfinance" TargetMode="External"/><Relationship Id="rId11166" Type="http://schemas.openxmlformats.org/officeDocument/2006/relationships/hyperlink" Target="http://virtusmedical.com/" TargetMode="External"/><Relationship Id="rId1225" Type="http://schemas.openxmlformats.org/officeDocument/2006/relationships/hyperlink" Target="https://www.linkedin.com/school/butler-university/" TargetMode="External"/><Relationship Id="rId8252" Type="http://schemas.openxmlformats.org/officeDocument/2006/relationships/hyperlink" Target="http://creditlogic.com/" TargetMode="External"/><Relationship Id="rId9303" Type="http://schemas.openxmlformats.org/officeDocument/2006/relationships/hyperlink" Target="http://pairtree.co/" TargetMode="External"/><Relationship Id="rId11580" Type="http://schemas.openxmlformats.org/officeDocument/2006/relationships/hyperlink" Target="http://giveusthefloor.org/" TargetMode="External"/><Relationship Id="rId3397" Type="http://schemas.openxmlformats.org/officeDocument/2006/relationships/hyperlink" Target="https://www.linkedin.com/company/nv5" TargetMode="External"/><Relationship Id="rId4795" Type="http://schemas.openxmlformats.org/officeDocument/2006/relationships/hyperlink" Target="https://www.linkedin.com/in/benjamin-bustos-plass/" TargetMode="External"/><Relationship Id="rId5846" Type="http://schemas.openxmlformats.org/officeDocument/2006/relationships/hyperlink" Target="http://www.linkedin.com/company/eutelsat" TargetMode="External"/><Relationship Id="rId10182" Type="http://schemas.openxmlformats.org/officeDocument/2006/relationships/hyperlink" Target="https://www.linkedin.com/company/enfinity" TargetMode="External"/><Relationship Id="rId11233" Type="http://schemas.openxmlformats.org/officeDocument/2006/relationships/hyperlink" Target="https://www.linkedin.com/company/aising-ltd/" TargetMode="External"/><Relationship Id="rId4448" Type="http://schemas.openxmlformats.org/officeDocument/2006/relationships/hyperlink" Target="https://www.linkedin.com/in/amangarg1/" TargetMode="External"/><Relationship Id="rId4862" Type="http://schemas.openxmlformats.org/officeDocument/2006/relationships/hyperlink" Target="https://www.linkedin.com/in/davidromerogarcia/" TargetMode="External"/><Relationship Id="rId5913" Type="http://schemas.openxmlformats.org/officeDocument/2006/relationships/hyperlink" Target="https://ch.linkedin.com/in/stefanrust" TargetMode="External"/><Relationship Id="rId10999" Type="http://schemas.openxmlformats.org/officeDocument/2006/relationships/hyperlink" Target="https://www.linkedin.com/company/GlobalTelecom" TargetMode="External"/><Relationship Id="rId11300" Type="http://schemas.openxmlformats.org/officeDocument/2006/relationships/hyperlink" Target="https://kfc.org/menu/director/14" TargetMode="External"/><Relationship Id="rId3464" Type="http://schemas.openxmlformats.org/officeDocument/2006/relationships/hyperlink" Target="https://www.linkedin.com/company/capra-biosciences" TargetMode="External"/><Relationship Id="rId4515" Type="http://schemas.openxmlformats.org/officeDocument/2006/relationships/hyperlink" Target="https://hamakgold.com/board-and-management/" TargetMode="External"/><Relationship Id="rId385" Type="http://schemas.openxmlformats.org/officeDocument/2006/relationships/hyperlink" Target="https://www.linkedin.com/in/raj-grover-86a182185/" TargetMode="External"/><Relationship Id="rId2066" Type="http://schemas.openxmlformats.org/officeDocument/2006/relationships/hyperlink" Target="http://clockinc.org/" TargetMode="External"/><Relationship Id="rId2480" Type="http://schemas.openxmlformats.org/officeDocument/2006/relationships/hyperlink" Target="http://cruxocm.com/" TargetMode="External"/><Relationship Id="rId3117" Type="http://schemas.openxmlformats.org/officeDocument/2006/relationships/hyperlink" Target="https://medium.com/morningstar-ventures/founder-story-vince-yang-zklink-3dfc956d9900" TargetMode="External"/><Relationship Id="rId3531" Type="http://schemas.openxmlformats.org/officeDocument/2006/relationships/hyperlink" Target="http://siemensgamesa.com/" TargetMode="External"/><Relationship Id="rId6687" Type="http://schemas.openxmlformats.org/officeDocument/2006/relationships/hyperlink" Target="http://victoryleague.io/" TargetMode="External"/><Relationship Id="rId7738" Type="http://schemas.openxmlformats.org/officeDocument/2006/relationships/hyperlink" Target="https://www.linkedin.com/in/jacopo-tani/" TargetMode="External"/><Relationship Id="rId9093" Type="http://schemas.openxmlformats.org/officeDocument/2006/relationships/hyperlink" Target="http://fremontgold.net/" TargetMode="External"/><Relationship Id="rId452" Type="http://schemas.openxmlformats.org/officeDocument/2006/relationships/hyperlink" Target="https://www.linkedin.com/company/breathtec-biomedical-inc." TargetMode="External"/><Relationship Id="rId1082" Type="http://schemas.openxmlformats.org/officeDocument/2006/relationships/hyperlink" Target="https://www.linkedin.com/in/richard-lewis-7b78225/" TargetMode="External"/><Relationship Id="rId2133" Type="http://schemas.openxmlformats.org/officeDocument/2006/relationships/hyperlink" Target="http://conexionamericas.org/" TargetMode="External"/><Relationship Id="rId5289" Type="http://schemas.openxmlformats.org/officeDocument/2006/relationships/hyperlink" Target="https://k-visa.co.kr/html/index.php" TargetMode="External"/><Relationship Id="rId6754" Type="http://schemas.openxmlformats.org/officeDocument/2006/relationships/hyperlink" Target="https://www.ajendless.com/blog/aj-endless-tps" TargetMode="External"/><Relationship Id="rId7805" Type="http://schemas.openxmlformats.org/officeDocument/2006/relationships/hyperlink" Target="https://www.linkedin.com/company/nostra-terra-oil-&amp;-gas-company-plc" TargetMode="External"/><Relationship Id="rId9160" Type="http://schemas.openxmlformats.org/officeDocument/2006/relationships/hyperlink" Target="https://www.linkedin.com/company/withaccend" TargetMode="External"/><Relationship Id="rId10719" Type="http://schemas.openxmlformats.org/officeDocument/2006/relationships/hyperlink" Target="https://www.linkedin.com/company/trafigura" TargetMode="External"/><Relationship Id="rId11090" Type="http://schemas.openxmlformats.org/officeDocument/2006/relationships/hyperlink" Target="http://mmerch.xyz/" TargetMode="External"/><Relationship Id="rId105" Type="http://schemas.openxmlformats.org/officeDocument/2006/relationships/hyperlink" Target="https://www.linkedin.com/company/kinetic-green/" TargetMode="External"/><Relationship Id="rId2200" Type="http://schemas.openxmlformats.org/officeDocument/2006/relationships/hyperlink" Target="https://www.linkedin.com/company/education-law-center-pa" TargetMode="External"/><Relationship Id="rId5356" Type="http://schemas.openxmlformats.org/officeDocument/2006/relationships/hyperlink" Target="https://www.linkedin.com/company/blocktracts-ai" TargetMode="External"/><Relationship Id="rId6407" Type="http://schemas.openxmlformats.org/officeDocument/2006/relationships/hyperlink" Target="https://www.linkedin.com/company/vetverifi/" TargetMode="External"/><Relationship Id="rId1899" Type="http://schemas.openxmlformats.org/officeDocument/2006/relationships/hyperlink" Target="http://garnet-gnu-lcqclm.mystrikingly.com/" TargetMode="External"/><Relationship Id="rId4372" Type="http://schemas.openxmlformats.org/officeDocument/2006/relationships/hyperlink" Target="https://www.sanderstrust.com/rance-m-sanders" TargetMode="External"/><Relationship Id="rId5009" Type="http://schemas.openxmlformats.org/officeDocument/2006/relationships/hyperlink" Target="https://www.linkedin.com/company/wise-ai" TargetMode="External"/><Relationship Id="rId5770" Type="http://schemas.openxmlformats.org/officeDocument/2006/relationships/hyperlink" Target="https://www.linkedin.com/in/colbyderodeff/" TargetMode="External"/><Relationship Id="rId6821" Type="http://schemas.openxmlformats.org/officeDocument/2006/relationships/hyperlink" Target="https://www.linkedin.com/in/%c3%b6zg%c3%bcr-duru%c3%b6z-78960953/" TargetMode="External"/><Relationship Id="rId8579" Type="http://schemas.openxmlformats.org/officeDocument/2006/relationships/hyperlink" Target="https://www.linkedin.com/in/avi-madisetti-bb6306/" TargetMode="External"/><Relationship Id="rId9977" Type="http://schemas.openxmlformats.org/officeDocument/2006/relationships/hyperlink" Target="https://www.linkedin.com/in/rodolfo-hernandez-5633851a9/" TargetMode="External"/><Relationship Id="rId1966" Type="http://schemas.openxmlformats.org/officeDocument/2006/relationships/hyperlink" Target="http://haleytek.com/" TargetMode="External"/><Relationship Id="rId4025" Type="http://schemas.openxmlformats.org/officeDocument/2006/relationships/hyperlink" Target="http://piramalhousing.in/" TargetMode="External"/><Relationship Id="rId5423" Type="http://schemas.openxmlformats.org/officeDocument/2006/relationships/hyperlink" Target="http://neuralconsult.com/" TargetMode="External"/><Relationship Id="rId8993" Type="http://schemas.openxmlformats.org/officeDocument/2006/relationships/hyperlink" Target="https://recycleforce.org/contact-us/" TargetMode="External"/><Relationship Id="rId1619" Type="http://schemas.openxmlformats.org/officeDocument/2006/relationships/hyperlink" Target="https://www.eagleprojects.it/en/about-us/" TargetMode="External"/><Relationship Id="rId7595" Type="http://schemas.openxmlformats.org/officeDocument/2006/relationships/hyperlink" Target="https://www.linkedin.com/in/danielstofan/" TargetMode="External"/><Relationship Id="rId8646" Type="http://schemas.openxmlformats.org/officeDocument/2006/relationships/hyperlink" Target="http://mcw.edu/" TargetMode="External"/><Relationship Id="rId10576" Type="http://schemas.openxmlformats.org/officeDocument/2006/relationships/hyperlink" Target="http://theautry.org/" TargetMode="External"/><Relationship Id="rId11627" Type="http://schemas.openxmlformats.org/officeDocument/2006/relationships/hyperlink" Target="http://condogroup.de/" TargetMode="External"/><Relationship Id="rId3041" Type="http://schemas.openxmlformats.org/officeDocument/2006/relationships/hyperlink" Target="https://www.linkedin.com/in/johncolaizzi/" TargetMode="External"/><Relationship Id="rId6197" Type="http://schemas.openxmlformats.org/officeDocument/2006/relationships/hyperlink" Target="https://www.linkedin.com/in/jeremygoillot/" TargetMode="External"/><Relationship Id="rId7248" Type="http://schemas.openxmlformats.org/officeDocument/2006/relationships/hyperlink" Target="https://www.linkedin.com/company/iznes" TargetMode="External"/><Relationship Id="rId7662" Type="http://schemas.openxmlformats.org/officeDocument/2006/relationships/hyperlink" Target="https://www.linkedin.com/company/measureandchange" TargetMode="External"/><Relationship Id="rId8713" Type="http://schemas.openxmlformats.org/officeDocument/2006/relationships/hyperlink" Target="https://www.linkedin.com/in/christopher-hopkins-b0430522/" TargetMode="External"/><Relationship Id="rId10229" Type="http://schemas.openxmlformats.org/officeDocument/2006/relationships/hyperlink" Target="https://www.linkedin.com/company/earnedwealth" TargetMode="External"/><Relationship Id="rId10643" Type="http://schemas.openxmlformats.org/officeDocument/2006/relationships/hyperlink" Target="http://nourishandbloommarket.com/" TargetMode="External"/><Relationship Id="rId10990" Type="http://schemas.openxmlformats.org/officeDocument/2006/relationships/hyperlink" Target="http://anaphite.com/" TargetMode="External"/><Relationship Id="rId3858" Type="http://schemas.openxmlformats.org/officeDocument/2006/relationships/hyperlink" Target="https://www.linkedin.com/in/tonyevanscrypto/" TargetMode="External"/><Relationship Id="rId4909" Type="http://schemas.openxmlformats.org/officeDocument/2006/relationships/hyperlink" Target="https://www.linkedin.com/company/boulder-county/" TargetMode="External"/><Relationship Id="rId6264" Type="http://schemas.openxmlformats.org/officeDocument/2006/relationships/hyperlink" Target="https://www.linkedin.com/in/robertneivert/" TargetMode="External"/><Relationship Id="rId7315" Type="http://schemas.openxmlformats.org/officeDocument/2006/relationships/hyperlink" Target="http://signaturelabel.kr/" TargetMode="External"/><Relationship Id="rId779" Type="http://schemas.openxmlformats.org/officeDocument/2006/relationships/hyperlink" Target="https://www.linkedin.com/company/adept-materials/" TargetMode="External"/><Relationship Id="rId5280" Type="http://schemas.openxmlformats.org/officeDocument/2006/relationships/hyperlink" Target="https://www.linkedin.com/in/atom/?originalSubdomain=uk" TargetMode="External"/><Relationship Id="rId6331" Type="http://schemas.openxmlformats.org/officeDocument/2006/relationships/hyperlink" Target="https://finvest.ambit.co/team" TargetMode="External"/><Relationship Id="rId9487" Type="http://schemas.openxmlformats.org/officeDocument/2006/relationships/hyperlink" Target="http://muyaspace.com/" TargetMode="External"/><Relationship Id="rId10710" Type="http://schemas.openxmlformats.org/officeDocument/2006/relationships/hyperlink" Target="http://omni.co/" TargetMode="External"/><Relationship Id="rId1476" Type="http://schemas.openxmlformats.org/officeDocument/2006/relationships/hyperlink" Target="https://www.linkedin.com/company/quantro-therapeutics/" TargetMode="External"/><Relationship Id="rId2874" Type="http://schemas.openxmlformats.org/officeDocument/2006/relationships/hyperlink" Target="https://www.linkedin.com/in/amoyehenrydriven/?originalSubdomain=uk" TargetMode="External"/><Relationship Id="rId3925" Type="http://schemas.openxmlformats.org/officeDocument/2006/relationships/hyperlink" Target="http://planned.com/" TargetMode="External"/><Relationship Id="rId8089" Type="http://schemas.openxmlformats.org/officeDocument/2006/relationships/hyperlink" Target="https://www.linkedin.com/in/patrick-short/" TargetMode="External"/><Relationship Id="rId846" Type="http://schemas.openxmlformats.org/officeDocument/2006/relationships/hyperlink" Target="https://www.linkedin.com/company/edoenergy/" TargetMode="External"/><Relationship Id="rId1129" Type="http://schemas.openxmlformats.org/officeDocument/2006/relationships/hyperlink" Target="https://www.usstrategicmetals.com/member/stacy-w-hastie/" TargetMode="External"/><Relationship Id="rId1890" Type="http://schemas.openxmlformats.org/officeDocument/2006/relationships/hyperlink" Target="https://www.linkedin.com/company/artificial-brain/" TargetMode="External"/><Relationship Id="rId2527" Type="http://schemas.openxmlformats.org/officeDocument/2006/relationships/hyperlink" Target="https://www.linkedin.com/company/promethean-particles" TargetMode="External"/><Relationship Id="rId2941" Type="http://schemas.openxmlformats.org/officeDocument/2006/relationships/hyperlink" Target="https://www.linkedin.com/in/jonathan-oberth%c3%bcr-089964230/" TargetMode="External"/><Relationship Id="rId5000" Type="http://schemas.openxmlformats.org/officeDocument/2006/relationships/hyperlink" Target="https://pitchbook.com/profiles/company/608833-09" TargetMode="External"/><Relationship Id="rId8156" Type="http://schemas.openxmlformats.org/officeDocument/2006/relationships/hyperlink" Target="https://www.linkedin.com/in/vern-yu-84b742/" TargetMode="External"/><Relationship Id="rId9207" Type="http://schemas.openxmlformats.org/officeDocument/2006/relationships/hyperlink" Target="https://www.linkedin.com/company/equatorial-space" TargetMode="External"/><Relationship Id="rId9554" Type="http://schemas.openxmlformats.org/officeDocument/2006/relationships/hyperlink" Target="https://www.linkedin.com/company/earlybird-ai" TargetMode="External"/><Relationship Id="rId11484" Type="http://schemas.openxmlformats.org/officeDocument/2006/relationships/hyperlink" Target="http://caremybaby.ru/" TargetMode="External"/><Relationship Id="rId913" Type="http://schemas.openxmlformats.org/officeDocument/2006/relationships/hyperlink" Target="https://www.linkedin.com/in/seroyce/" TargetMode="External"/><Relationship Id="rId1543" Type="http://schemas.openxmlformats.org/officeDocument/2006/relationships/hyperlink" Target="https://www.linkedin.com/in/javiersanchezg/" TargetMode="External"/><Relationship Id="rId4699" Type="http://schemas.openxmlformats.org/officeDocument/2006/relationships/hyperlink" Target="https://www.linkedin.com/in/joshuasilets/" TargetMode="External"/><Relationship Id="rId8570" Type="http://schemas.openxmlformats.org/officeDocument/2006/relationships/hyperlink" Target="https://www.linkedin.com/in/alvaropintado/" TargetMode="External"/><Relationship Id="rId9621" Type="http://schemas.openxmlformats.org/officeDocument/2006/relationships/hyperlink" Target="https://www.linkedin.com/company/hooten-young/" TargetMode="External"/><Relationship Id="rId10086" Type="http://schemas.openxmlformats.org/officeDocument/2006/relationships/hyperlink" Target="https://www.linkedin.com/company/valoai" TargetMode="External"/><Relationship Id="rId11137" Type="http://schemas.openxmlformats.org/officeDocument/2006/relationships/hyperlink" Target="http://marinelabs.io/" TargetMode="External"/><Relationship Id="rId11551" Type="http://schemas.openxmlformats.org/officeDocument/2006/relationships/hyperlink" Target="https://www.linkedin.com/in/mathieu-morel-89a238140/" TargetMode="External"/><Relationship Id="rId1610" Type="http://schemas.openxmlformats.org/officeDocument/2006/relationships/hyperlink" Target="https://golerobotics.com/about" TargetMode="External"/><Relationship Id="rId4766" Type="http://schemas.openxmlformats.org/officeDocument/2006/relationships/hyperlink" Target="http://blumensystems.com/" TargetMode="External"/><Relationship Id="rId5817" Type="http://schemas.openxmlformats.org/officeDocument/2006/relationships/hyperlink" Target="https://www.linkedin.com/in/steve-ruiz-61a150239/?originalSubdomain=uk" TargetMode="External"/><Relationship Id="rId7172" Type="http://schemas.openxmlformats.org/officeDocument/2006/relationships/hyperlink" Target="https://www.housingalliancede.org/abouthad" TargetMode="External"/><Relationship Id="rId8223" Type="http://schemas.openxmlformats.org/officeDocument/2006/relationships/hyperlink" Target="https://www.linkedin.com/company/healthtech-1" TargetMode="External"/><Relationship Id="rId10153" Type="http://schemas.openxmlformats.org/officeDocument/2006/relationships/hyperlink" Target="http://hayden.ai/" TargetMode="External"/><Relationship Id="rId11204" Type="http://schemas.openxmlformats.org/officeDocument/2006/relationships/hyperlink" Target="http://oxfordbiodynamics.com/" TargetMode="External"/><Relationship Id="rId3368" Type="http://schemas.openxmlformats.org/officeDocument/2006/relationships/hyperlink" Target="https://www.linkedin.com/in/nenad-tomasevic-96b3501/" TargetMode="External"/><Relationship Id="rId3782" Type="http://schemas.openxmlformats.org/officeDocument/2006/relationships/hyperlink" Target="https://www.linkedin.com/company/jakson-green" TargetMode="External"/><Relationship Id="rId4419" Type="http://schemas.openxmlformats.org/officeDocument/2006/relationships/hyperlink" Target="http://rentiva.com/" TargetMode="External"/><Relationship Id="rId4833" Type="http://schemas.openxmlformats.org/officeDocument/2006/relationships/hyperlink" Target="http://glass.org/" TargetMode="External"/><Relationship Id="rId7989" Type="http://schemas.openxmlformats.org/officeDocument/2006/relationships/hyperlink" Target="https://www.linkedin.com/in/phillip-chan-ab063/" TargetMode="External"/><Relationship Id="rId10220" Type="http://schemas.openxmlformats.org/officeDocument/2006/relationships/hyperlink" Target="https://www.linkedin.com/company/blue-bird-corporation" TargetMode="External"/><Relationship Id="rId289" Type="http://schemas.openxmlformats.org/officeDocument/2006/relationships/hyperlink" Target="http://reforgedlabs.com/" TargetMode="External"/><Relationship Id="rId2384" Type="http://schemas.openxmlformats.org/officeDocument/2006/relationships/hyperlink" Target="https://www.linkedin.com/company/chowbus" TargetMode="External"/><Relationship Id="rId3435" Type="http://schemas.openxmlformats.org/officeDocument/2006/relationships/hyperlink" Target="https://www.linkedin.com/in/john-rood-468a011b2/" TargetMode="External"/><Relationship Id="rId356" Type="http://schemas.openxmlformats.org/officeDocument/2006/relationships/hyperlink" Target="https://www.linkedin.com/in/bin-chen-4b9b02/" TargetMode="External"/><Relationship Id="rId770" Type="http://schemas.openxmlformats.org/officeDocument/2006/relationships/hyperlink" Target="https://www.linkedin.com/company/nanohivemedical/" TargetMode="External"/><Relationship Id="rId2037" Type="http://schemas.openxmlformats.org/officeDocument/2006/relationships/hyperlink" Target="https://www.linkedin.com/in/yoichimatsuyama/" TargetMode="External"/><Relationship Id="rId2451" Type="http://schemas.openxmlformats.org/officeDocument/2006/relationships/hyperlink" Target="https://www.linkedin.com/company/fashor/" TargetMode="External"/><Relationship Id="rId4900" Type="http://schemas.openxmlformats.org/officeDocument/2006/relationships/hyperlink" Target="http://pioneermillworks.com/" TargetMode="External"/><Relationship Id="rId6658" Type="http://schemas.openxmlformats.org/officeDocument/2006/relationships/hyperlink" Target="http://ahlanapp.com/" TargetMode="External"/><Relationship Id="rId9064" Type="http://schemas.openxmlformats.org/officeDocument/2006/relationships/hyperlink" Target="http://entaar.com/" TargetMode="External"/><Relationship Id="rId423" Type="http://schemas.openxmlformats.org/officeDocument/2006/relationships/hyperlink" Target="https://www.linkedin.com/in/daverosa/" TargetMode="External"/><Relationship Id="rId1053" Type="http://schemas.openxmlformats.org/officeDocument/2006/relationships/hyperlink" Target="https://www.linkedin.com/company/fika-d/" TargetMode="External"/><Relationship Id="rId2104" Type="http://schemas.openxmlformats.org/officeDocument/2006/relationships/hyperlink" Target="https://www.linkedin.com/in/asif-iqbal-238b9b33/" TargetMode="External"/><Relationship Id="rId3502" Type="http://schemas.openxmlformats.org/officeDocument/2006/relationships/hyperlink" Target="http://govport.com/" TargetMode="External"/><Relationship Id="rId7709" Type="http://schemas.openxmlformats.org/officeDocument/2006/relationships/hyperlink" Target="http://e29copper.com/" TargetMode="External"/><Relationship Id="rId8080" Type="http://schemas.openxmlformats.org/officeDocument/2006/relationships/hyperlink" Target="https://www.linkedin.com/company/currensea/" TargetMode="External"/><Relationship Id="rId9131" Type="http://schemas.openxmlformats.org/officeDocument/2006/relationships/hyperlink" Target="https://www.linkedin.com/company/sportai/" TargetMode="External"/><Relationship Id="rId5674" Type="http://schemas.openxmlformats.org/officeDocument/2006/relationships/hyperlink" Target="http://myshell.ai/" TargetMode="External"/><Relationship Id="rId6725" Type="http://schemas.openxmlformats.org/officeDocument/2006/relationships/hyperlink" Target="https://www.linkedin.com/company/open-layer/" TargetMode="External"/><Relationship Id="rId11061" Type="http://schemas.openxmlformats.org/officeDocument/2006/relationships/hyperlink" Target="http://ioriver.io/" TargetMode="External"/><Relationship Id="rId1120" Type="http://schemas.openxmlformats.org/officeDocument/2006/relationships/hyperlink" Target="https://www.linkedin.com/in/ilya-x-valmianski/" TargetMode="External"/><Relationship Id="rId4276" Type="http://schemas.openxmlformats.org/officeDocument/2006/relationships/hyperlink" Target="http://linkcharging.cn/" TargetMode="External"/><Relationship Id="rId4690" Type="http://schemas.openxmlformats.org/officeDocument/2006/relationships/hyperlink" Target="https://pitchbook.com/profiles/company/509822-02" TargetMode="External"/><Relationship Id="rId5327" Type="http://schemas.openxmlformats.org/officeDocument/2006/relationships/hyperlink" Target="http://nfmart.co/" TargetMode="External"/><Relationship Id="rId5741" Type="http://schemas.openxmlformats.org/officeDocument/2006/relationships/hyperlink" Target="https://www.linkedin.com/in/adam-maher-17969731/" TargetMode="External"/><Relationship Id="rId8897" Type="http://schemas.openxmlformats.org/officeDocument/2006/relationships/hyperlink" Target="http://mcfenergy.com/" TargetMode="External"/><Relationship Id="rId9948" Type="http://schemas.openxmlformats.org/officeDocument/2006/relationships/hyperlink" Target="https://www.linkedin.com/in/pepe-vargas-38026722/" TargetMode="External"/><Relationship Id="rId1937" Type="http://schemas.openxmlformats.org/officeDocument/2006/relationships/hyperlink" Target="https://theorg.com/org/tinkerlist/org-chart/erik-hauters" TargetMode="External"/><Relationship Id="rId3292" Type="http://schemas.openxmlformats.org/officeDocument/2006/relationships/hyperlink" Target="http://cytoreason.com/" TargetMode="External"/><Relationship Id="rId4343" Type="http://schemas.openxmlformats.org/officeDocument/2006/relationships/hyperlink" Target="https://www.linkedin.com/company/abacus-mining-&amp;-exploration-corp" TargetMode="External"/><Relationship Id="rId7499" Type="http://schemas.openxmlformats.org/officeDocument/2006/relationships/hyperlink" Target="http://gettyrealty.com/" TargetMode="External"/><Relationship Id="rId8964" Type="http://schemas.openxmlformats.org/officeDocument/2006/relationships/hyperlink" Target="https://www.linkedin.com/company/tata-realty-and-infrastructure-ltd/" TargetMode="External"/><Relationship Id="rId4410" Type="http://schemas.openxmlformats.org/officeDocument/2006/relationships/hyperlink" Target="https://www.linkedin.com/in/briencolwell/" TargetMode="External"/><Relationship Id="rId7566" Type="http://schemas.openxmlformats.org/officeDocument/2006/relationships/hyperlink" Target="http://betterchoicecompany.com/" TargetMode="External"/><Relationship Id="rId8617" Type="http://schemas.openxmlformats.org/officeDocument/2006/relationships/hyperlink" Target="https://www.linkedin.com/company/courierhealth/" TargetMode="External"/><Relationship Id="rId10894" Type="http://schemas.openxmlformats.org/officeDocument/2006/relationships/hyperlink" Target="https://www.linkedin.com/in/alainwilmouth/" TargetMode="External"/><Relationship Id="rId280" Type="http://schemas.openxmlformats.org/officeDocument/2006/relationships/hyperlink" Target="http://howmet.com/" TargetMode="External"/><Relationship Id="rId3012" Type="http://schemas.openxmlformats.org/officeDocument/2006/relationships/hyperlink" Target="http://kandji.io/" TargetMode="External"/><Relationship Id="rId6168" Type="http://schemas.openxmlformats.org/officeDocument/2006/relationships/hyperlink" Target="https://www.linkedin.com/in/sadaf-sayeed-108ba97/" TargetMode="External"/><Relationship Id="rId6582" Type="http://schemas.openxmlformats.org/officeDocument/2006/relationships/hyperlink" Target="https://www.linkedin.com/in/drura-parrish-b7b5bb52/" TargetMode="External"/><Relationship Id="rId7219" Type="http://schemas.openxmlformats.org/officeDocument/2006/relationships/hyperlink" Target="https://www.linkedin.com/company/clusterprotocol" TargetMode="External"/><Relationship Id="rId7980" Type="http://schemas.openxmlformats.org/officeDocument/2006/relationships/hyperlink" Target="https://investors.repay.com/management/john-morris" TargetMode="External"/><Relationship Id="rId10547" Type="http://schemas.openxmlformats.org/officeDocument/2006/relationships/hyperlink" Target="https://www.linkedin.com/in/samir-mustafic-1a57959/?originalSubdomain=ba" TargetMode="External"/><Relationship Id="rId10961" Type="http://schemas.openxmlformats.org/officeDocument/2006/relationships/hyperlink" Target="https://www.linkedin.com/company/orbioearth" TargetMode="External"/><Relationship Id="rId5184" Type="http://schemas.openxmlformats.org/officeDocument/2006/relationships/hyperlink" Target="https://www.linkedin.com/in/felix-goldschmid-291781a4/" TargetMode="External"/><Relationship Id="rId6235" Type="http://schemas.openxmlformats.org/officeDocument/2006/relationships/hyperlink" Target="https://www.linkedin.com/company/hume-ai" TargetMode="External"/><Relationship Id="rId7633" Type="http://schemas.openxmlformats.org/officeDocument/2006/relationships/hyperlink" Target="http://archbiopartners.com/" TargetMode="External"/><Relationship Id="rId10614" Type="http://schemas.openxmlformats.org/officeDocument/2006/relationships/hyperlink" Target="https://www.linkedin.com/in/firat-akkan/" TargetMode="External"/><Relationship Id="rId2778" Type="http://schemas.openxmlformats.org/officeDocument/2006/relationships/hyperlink" Target="https://www.linkedin.com/in/rchanna/" TargetMode="External"/><Relationship Id="rId3829" Type="http://schemas.openxmlformats.org/officeDocument/2006/relationships/hyperlink" Target="https://www.linkedin.com/in/dr-mario-schmitt/" TargetMode="External"/><Relationship Id="rId7700" Type="http://schemas.openxmlformats.org/officeDocument/2006/relationships/hyperlink" Target="http://spatialrisksystems.com/" TargetMode="External"/><Relationship Id="rId1794" Type="http://schemas.openxmlformats.org/officeDocument/2006/relationships/hyperlink" Target="https://www.linkedin.com/company/bugsterapp" TargetMode="External"/><Relationship Id="rId2845" Type="http://schemas.openxmlformats.org/officeDocument/2006/relationships/hyperlink" Target="https://www.linkedin.com/in/robinsafley/" TargetMode="External"/><Relationship Id="rId5251" Type="http://schemas.openxmlformats.org/officeDocument/2006/relationships/hyperlink" Target="https://www.linkedin.com/in/rakesh-balasundaram-b498578/" TargetMode="External"/><Relationship Id="rId6302" Type="http://schemas.openxmlformats.org/officeDocument/2006/relationships/hyperlink" Target="http://cctgroup.com.cn/" TargetMode="External"/><Relationship Id="rId9458" Type="http://schemas.openxmlformats.org/officeDocument/2006/relationships/hyperlink" Target="http://ancala.com/" TargetMode="External"/><Relationship Id="rId9872" Type="http://schemas.openxmlformats.org/officeDocument/2006/relationships/hyperlink" Target="https://www.guidestar.org/profile/36-4297695" TargetMode="External"/><Relationship Id="rId11388" Type="http://schemas.openxmlformats.org/officeDocument/2006/relationships/hyperlink" Target="http://ubeesky.cn/" TargetMode="External"/><Relationship Id="rId86" Type="http://schemas.openxmlformats.org/officeDocument/2006/relationships/hyperlink" Target="http://brightnightpower.com/" TargetMode="External"/><Relationship Id="rId817" Type="http://schemas.openxmlformats.org/officeDocument/2006/relationships/hyperlink" Target="https://www.linkedin.com/company/flexa-ltd" TargetMode="External"/><Relationship Id="rId1447" Type="http://schemas.openxmlformats.org/officeDocument/2006/relationships/hyperlink" Target="http://noma.ai/" TargetMode="External"/><Relationship Id="rId1861" Type="http://schemas.openxmlformats.org/officeDocument/2006/relationships/hyperlink" Target="https://linkedin.com/company/cleverpoint-neuro" TargetMode="External"/><Relationship Id="rId2912" Type="http://schemas.openxmlformats.org/officeDocument/2006/relationships/hyperlink" Target="http://heartstohomes.org/" TargetMode="External"/><Relationship Id="rId8474" Type="http://schemas.openxmlformats.org/officeDocument/2006/relationships/hyperlink" Target="https://www.linkedin.com/company/dekabank" TargetMode="External"/><Relationship Id="rId9525" Type="http://schemas.openxmlformats.org/officeDocument/2006/relationships/hyperlink" Target="https://www.linkedin.com/company/fortusfit" TargetMode="External"/><Relationship Id="rId11455" Type="http://schemas.openxmlformats.org/officeDocument/2006/relationships/hyperlink" Target="https://www.crunchbase.com/organization/ridgeon-consultancy" TargetMode="External"/><Relationship Id="rId1514" Type="http://schemas.openxmlformats.org/officeDocument/2006/relationships/hyperlink" Target="https://www.linkedin.com/in/john-turchi-32b2a95a/" TargetMode="External"/><Relationship Id="rId7076" Type="http://schemas.openxmlformats.org/officeDocument/2006/relationships/hyperlink" Target="https://tracxn.com/d/companies/wegro-co/__5ML3diI66P8PfyDThXoXDyllcQCLUAHLRphhy-kJnwQ/founders-and-board-of-directors" TargetMode="External"/><Relationship Id="rId7490" Type="http://schemas.openxmlformats.org/officeDocument/2006/relationships/hyperlink" Target="https://www.linkedin.com/in/dan-hermann-513a044/" TargetMode="External"/><Relationship Id="rId8127" Type="http://schemas.openxmlformats.org/officeDocument/2006/relationships/hyperlink" Target="https://www.linkedin.com/company/dagangan/" TargetMode="External"/><Relationship Id="rId8541" Type="http://schemas.openxmlformats.org/officeDocument/2006/relationships/hyperlink" Target="https://www.linkedin.com/company/ferretly" TargetMode="External"/><Relationship Id="rId10057" Type="http://schemas.openxmlformats.org/officeDocument/2006/relationships/hyperlink" Target="https://www.linkedin.com/company/marley-s-mutts-dog-rescue" TargetMode="External"/><Relationship Id="rId11108" Type="http://schemas.openxmlformats.org/officeDocument/2006/relationships/hyperlink" Target="http://xcelbrands.co/" TargetMode="External"/><Relationship Id="rId3686" Type="http://schemas.openxmlformats.org/officeDocument/2006/relationships/hyperlink" Target="https://www.linkedin.com/in/drfabiangaus/" TargetMode="External"/><Relationship Id="rId6092" Type="http://schemas.openxmlformats.org/officeDocument/2006/relationships/hyperlink" Target="http://quantinium.cc/" TargetMode="External"/><Relationship Id="rId7143" Type="http://schemas.openxmlformats.org/officeDocument/2006/relationships/hyperlink" Target="https://www.linkedin.com/in/coreymohn/" TargetMode="External"/><Relationship Id="rId10124" Type="http://schemas.openxmlformats.org/officeDocument/2006/relationships/hyperlink" Target="http://realize.pro.br/" TargetMode="External"/><Relationship Id="rId10471" Type="http://schemas.openxmlformats.org/officeDocument/2006/relationships/hyperlink" Target="https://www.linkedin.com/company/dora-search" TargetMode="External"/><Relationship Id="rId11522" Type="http://schemas.openxmlformats.org/officeDocument/2006/relationships/hyperlink" Target="https://www.linkedin.com/company/great-lakes-central-railroad/" TargetMode="External"/><Relationship Id="rId2288" Type="http://schemas.openxmlformats.org/officeDocument/2006/relationships/hyperlink" Target="http://corescientific.com/" TargetMode="External"/><Relationship Id="rId3339" Type="http://schemas.openxmlformats.org/officeDocument/2006/relationships/hyperlink" Target="https://www.linkedin.com/in/tyler-maloney-4612b480/" TargetMode="External"/><Relationship Id="rId4737" Type="http://schemas.openxmlformats.org/officeDocument/2006/relationships/hyperlink" Target="https://www.linkedin.com/school/unthsc/" TargetMode="External"/><Relationship Id="rId7210" Type="http://schemas.openxmlformats.org/officeDocument/2006/relationships/hyperlink" Target="http://enliteresearch.com/" TargetMode="External"/><Relationship Id="rId3753" Type="http://schemas.openxmlformats.org/officeDocument/2006/relationships/hyperlink" Target="https://www.linkedin.com/company/incuspaze/?originalSubdomain=in" TargetMode="External"/><Relationship Id="rId4804" Type="http://schemas.openxmlformats.org/officeDocument/2006/relationships/hyperlink" Target="http://varicent.com/" TargetMode="External"/><Relationship Id="rId674" Type="http://schemas.openxmlformats.org/officeDocument/2006/relationships/hyperlink" Target="https://www.linkedin.com/company/aditxt/" TargetMode="External"/><Relationship Id="rId2355" Type="http://schemas.openxmlformats.org/officeDocument/2006/relationships/hyperlink" Target="https://www.linkedin.com/in/john-tucker-mba-0865a76/" TargetMode="External"/><Relationship Id="rId3406" Type="http://schemas.openxmlformats.org/officeDocument/2006/relationships/hyperlink" Target="http://www.linkedin.com/company/luna-innovations" TargetMode="External"/><Relationship Id="rId3820" Type="http://schemas.openxmlformats.org/officeDocument/2006/relationships/hyperlink" Target="https://www.linkedin.com/in/christianschwarzlausten/" TargetMode="External"/><Relationship Id="rId6976" Type="http://schemas.openxmlformats.org/officeDocument/2006/relationships/hyperlink" Target="https://www.linkedin.com/in/zecharitempesta/" TargetMode="External"/><Relationship Id="rId9382" Type="http://schemas.openxmlformats.org/officeDocument/2006/relationships/hyperlink" Target="https://pitchbook.com/profiles/company/491134-69" TargetMode="External"/><Relationship Id="rId327" Type="http://schemas.openxmlformats.org/officeDocument/2006/relationships/hyperlink" Target="https://www.linkedin.com/in/shanelmurphy/" TargetMode="External"/><Relationship Id="rId741" Type="http://schemas.openxmlformats.org/officeDocument/2006/relationships/hyperlink" Target="https://www.linkedin.com/in/kerui-min-b974b52a/" TargetMode="External"/><Relationship Id="rId1371" Type="http://schemas.openxmlformats.org/officeDocument/2006/relationships/hyperlink" Target="https://www.linkedin.com/company/ambrosia-biosciences/" TargetMode="External"/><Relationship Id="rId2008" Type="http://schemas.openxmlformats.org/officeDocument/2006/relationships/hyperlink" Target="https://www.linkedin.com/company/childen-s-therapy-center-of-the-quad-cities/" TargetMode="External"/><Relationship Id="rId2422" Type="http://schemas.openxmlformats.org/officeDocument/2006/relationships/hyperlink" Target="http://blinkfitness.com/" TargetMode="External"/><Relationship Id="rId5578" Type="http://schemas.openxmlformats.org/officeDocument/2006/relationships/hyperlink" Target="https://www.linkedin.com/in/jinwchang/" TargetMode="External"/><Relationship Id="rId5992" Type="http://schemas.openxmlformats.org/officeDocument/2006/relationships/hyperlink" Target="https://www.linkedin.com/company/goodbill" TargetMode="External"/><Relationship Id="rId6629" Type="http://schemas.openxmlformats.org/officeDocument/2006/relationships/hyperlink" Target="https://www.augustagold.com/corporate/board-of-directors/" TargetMode="External"/><Relationship Id="rId9035" Type="http://schemas.openxmlformats.org/officeDocument/2006/relationships/hyperlink" Target="https://www.linkedin.com/in/meredithrenglund/" TargetMode="External"/><Relationship Id="rId1024" Type="http://schemas.openxmlformats.org/officeDocument/2006/relationships/hyperlink" Target="https://www.linkedin.com/company/btqag/mycompany/verification/" TargetMode="External"/><Relationship Id="rId4594" Type="http://schemas.openxmlformats.org/officeDocument/2006/relationships/hyperlink" Target="https://www.linkedin.com/company/marshall-university" TargetMode="External"/><Relationship Id="rId5645" Type="http://schemas.openxmlformats.org/officeDocument/2006/relationships/hyperlink" Target="https://www.linkedin.com/company/anextbank" TargetMode="External"/><Relationship Id="rId8051" Type="http://schemas.openxmlformats.org/officeDocument/2006/relationships/hyperlink" Target="https://www.linkedin.com/in/hhknudsen/?original_referer=https%3A%2F%2Fwww%2Egoogle%2Ecom%2F&amp;originalSubdomain=dk" TargetMode="External"/><Relationship Id="rId9102" Type="http://schemas.openxmlformats.org/officeDocument/2006/relationships/hyperlink" Target="http://towardsemployment.org/" TargetMode="External"/><Relationship Id="rId11032" Type="http://schemas.openxmlformats.org/officeDocument/2006/relationships/hyperlink" Target="http://arcspan.com/" TargetMode="External"/><Relationship Id="rId3196" Type="http://schemas.openxmlformats.org/officeDocument/2006/relationships/hyperlink" Target="https://www.linkedin.com/in/mykatz/" TargetMode="External"/><Relationship Id="rId4247" Type="http://schemas.openxmlformats.org/officeDocument/2006/relationships/hyperlink" Target="http://reveal-dx.com/" TargetMode="External"/><Relationship Id="rId4661" Type="http://schemas.openxmlformats.org/officeDocument/2006/relationships/hyperlink" Target="https://www.linkedin.com/in/ethan-singer63407773/" TargetMode="External"/><Relationship Id="rId8868" Type="http://schemas.openxmlformats.org/officeDocument/2006/relationships/hyperlink" Target="https://www.linkedin.com/company/sti-ltd/" TargetMode="External"/><Relationship Id="rId3263" Type="http://schemas.openxmlformats.org/officeDocument/2006/relationships/hyperlink" Target="https://www.linkedin.com/company/mobilinkgsm" TargetMode="External"/><Relationship Id="rId4314" Type="http://schemas.openxmlformats.org/officeDocument/2006/relationships/hyperlink" Target="https://www.linkedin.com/company/poshgroupnyc" TargetMode="External"/><Relationship Id="rId5712" Type="http://schemas.openxmlformats.org/officeDocument/2006/relationships/hyperlink" Target="http://zafran.io/" TargetMode="External"/><Relationship Id="rId9919" Type="http://schemas.openxmlformats.org/officeDocument/2006/relationships/hyperlink" Target="https://www.linkedin.com/company/urbantheater-company/" TargetMode="External"/><Relationship Id="rId10798" Type="http://schemas.openxmlformats.org/officeDocument/2006/relationships/hyperlink" Target="https://www.linkedin.com/company/vestahealthcare" TargetMode="External"/><Relationship Id="rId11849" Type="http://schemas.openxmlformats.org/officeDocument/2006/relationships/hyperlink" Target="https://pitchbook.com/profiles/company/517066-12" TargetMode="External"/><Relationship Id="rId184" Type="http://schemas.openxmlformats.org/officeDocument/2006/relationships/hyperlink" Target="http://unabiz.com/" TargetMode="External"/><Relationship Id="rId1908" Type="http://schemas.openxmlformats.org/officeDocument/2006/relationships/hyperlink" Target="https://www.linkedin.com/in/annmcglynn/" TargetMode="External"/><Relationship Id="rId7884" Type="http://schemas.openxmlformats.org/officeDocument/2006/relationships/hyperlink" Target="https://www.linkedin.com/in/adam-goldstein-7b662121/" TargetMode="External"/><Relationship Id="rId8935" Type="http://schemas.openxmlformats.org/officeDocument/2006/relationships/hyperlink" Target="http://deepsmartech.com/" TargetMode="External"/><Relationship Id="rId10865" Type="http://schemas.openxmlformats.org/officeDocument/2006/relationships/hyperlink" Target="http://orgenesis.com/" TargetMode="External"/><Relationship Id="rId251" Type="http://schemas.openxmlformats.org/officeDocument/2006/relationships/hyperlink" Target="https://www.linkedin.com/company/petro-rabigh/" TargetMode="External"/><Relationship Id="rId3330" Type="http://schemas.openxmlformats.org/officeDocument/2006/relationships/hyperlink" Target="https://www.linkedin.com/in/greg-l-0785b621/" TargetMode="External"/><Relationship Id="rId5088" Type="http://schemas.openxmlformats.org/officeDocument/2006/relationships/hyperlink" Target="http://lacoindustries.com/" TargetMode="External"/><Relationship Id="rId6139" Type="http://schemas.openxmlformats.org/officeDocument/2006/relationships/hyperlink" Target="https://www.linkedin.com/in/rogerio-cavalcante-01219839/" TargetMode="External"/><Relationship Id="rId6486" Type="http://schemas.openxmlformats.org/officeDocument/2006/relationships/hyperlink" Target="https://www.linkedin.com/in/erin-d-1b13b12b/" TargetMode="External"/><Relationship Id="rId7537" Type="http://schemas.openxmlformats.org/officeDocument/2006/relationships/hyperlink" Target="https://www.linkedin.com/in/adrian-cheng-chi-kong/?originalSubdomain=hk" TargetMode="External"/><Relationship Id="rId7951" Type="http://schemas.openxmlformats.org/officeDocument/2006/relationships/hyperlink" Target="http://rbc.com/" TargetMode="External"/><Relationship Id="rId10518" Type="http://schemas.openxmlformats.org/officeDocument/2006/relationships/hyperlink" Target="http://rfprime.com/" TargetMode="External"/><Relationship Id="rId10932" Type="http://schemas.openxmlformats.org/officeDocument/2006/relationships/hyperlink" Target="https://www.linkedin.com/company/big-sur-ai" TargetMode="External"/><Relationship Id="rId6553" Type="http://schemas.openxmlformats.org/officeDocument/2006/relationships/hyperlink" Target="http://eaglepointincome.com/" TargetMode="External"/><Relationship Id="rId7604" Type="http://schemas.openxmlformats.org/officeDocument/2006/relationships/hyperlink" Target="https://www.linkedin.com/company/lineaje/about/" TargetMode="External"/><Relationship Id="rId1698" Type="http://schemas.openxmlformats.org/officeDocument/2006/relationships/hyperlink" Target="http://carbonquest.com/" TargetMode="External"/><Relationship Id="rId2749" Type="http://schemas.openxmlformats.org/officeDocument/2006/relationships/hyperlink" Target="https://www.linkedin.com/company/literaseed" TargetMode="External"/><Relationship Id="rId5155" Type="http://schemas.openxmlformats.org/officeDocument/2006/relationships/hyperlink" Target="https://www.linkedin.com/in/sanjevi/" TargetMode="External"/><Relationship Id="rId6206" Type="http://schemas.openxmlformats.org/officeDocument/2006/relationships/hyperlink" Target="http://terreno.com/" TargetMode="External"/><Relationship Id="rId6620" Type="http://schemas.openxmlformats.org/officeDocument/2006/relationships/hyperlink" Target="https://www.linkedin.com/company/agteria/" TargetMode="External"/><Relationship Id="rId9776" Type="http://schemas.openxmlformats.org/officeDocument/2006/relationships/hyperlink" Target="https://www.linkedin.com/company/80722997/admin/feed/posts/" TargetMode="External"/><Relationship Id="rId1765" Type="http://schemas.openxmlformats.org/officeDocument/2006/relationships/hyperlink" Target="https://eiehub.org/about/secretariat" TargetMode="External"/><Relationship Id="rId4171" Type="http://schemas.openxmlformats.org/officeDocument/2006/relationships/hyperlink" Target="https://www.crunchbase.com/person/sy-goh" TargetMode="External"/><Relationship Id="rId5222" Type="http://schemas.openxmlformats.org/officeDocument/2006/relationships/hyperlink" Target="https://www.linkedin.com/company/greeley-weld-habitat-for-humanity/" TargetMode="External"/><Relationship Id="rId8378" Type="http://schemas.openxmlformats.org/officeDocument/2006/relationships/hyperlink" Target="http://amaroqminerals.com/" TargetMode="External"/><Relationship Id="rId8792" Type="http://schemas.openxmlformats.org/officeDocument/2006/relationships/hyperlink" Target="https://www.linkedin.com/in/longnam/?locale=en_US" TargetMode="External"/><Relationship Id="rId9429" Type="http://schemas.openxmlformats.org/officeDocument/2006/relationships/hyperlink" Target="http://xoob.gg/" TargetMode="External"/><Relationship Id="rId11359" Type="http://schemas.openxmlformats.org/officeDocument/2006/relationships/hyperlink" Target="https://www.linkedin.com/in/beth-wrobel-44167a9/" TargetMode="External"/><Relationship Id="rId57" Type="http://schemas.openxmlformats.org/officeDocument/2006/relationships/hyperlink" Target="http://shinobitx.com/" TargetMode="External"/><Relationship Id="rId1418" Type="http://schemas.openxmlformats.org/officeDocument/2006/relationships/hyperlink" Target="https://www.linkedin.com/in/chadwrosen/" TargetMode="External"/><Relationship Id="rId2816" Type="http://schemas.openxmlformats.org/officeDocument/2006/relationships/hyperlink" Target="http://newslit.org/" TargetMode="External"/><Relationship Id="rId7394" Type="http://schemas.openxmlformats.org/officeDocument/2006/relationships/hyperlink" Target="https://www.linkedin.com/in/jaye-wilson/" TargetMode="External"/><Relationship Id="rId8445" Type="http://schemas.openxmlformats.org/officeDocument/2006/relationships/hyperlink" Target="https://www.linkedin.com/company/vortexiqai/" TargetMode="External"/><Relationship Id="rId9843" Type="http://schemas.openxmlformats.org/officeDocument/2006/relationships/hyperlink" Target="https://www.linkedin.com/in/chris-cooper-5142411a1/" TargetMode="External"/><Relationship Id="rId11773" Type="http://schemas.openxmlformats.org/officeDocument/2006/relationships/hyperlink" Target="http://lintas-greenenergy.de/" TargetMode="External"/><Relationship Id="rId1832" Type="http://schemas.openxmlformats.org/officeDocument/2006/relationships/hyperlink" Target="https://www.linkedin.com/in/rafalchajec/" TargetMode="External"/><Relationship Id="rId4988" Type="http://schemas.openxmlformats.org/officeDocument/2006/relationships/hyperlink" Target="https://www.linkedin.com/company/snakehive/" TargetMode="External"/><Relationship Id="rId7047" Type="http://schemas.openxmlformats.org/officeDocument/2006/relationships/hyperlink" Target="http://hudsonriverhousing.org/" TargetMode="External"/><Relationship Id="rId9910" Type="http://schemas.openxmlformats.org/officeDocument/2006/relationships/hyperlink" Target="http://dnacompass.com/" TargetMode="External"/><Relationship Id="rId10375" Type="http://schemas.openxmlformats.org/officeDocument/2006/relationships/hyperlink" Target="http://youtube.com/" TargetMode="External"/><Relationship Id="rId11426" Type="http://schemas.openxmlformats.org/officeDocument/2006/relationships/hyperlink" Target="http://gshcorporation.com/" TargetMode="External"/><Relationship Id="rId11840" Type="http://schemas.openxmlformats.org/officeDocument/2006/relationships/hyperlink" Target="https://www.linkedin.com/company/themiddleburg" TargetMode="External"/><Relationship Id="rId6063" Type="http://schemas.openxmlformats.org/officeDocument/2006/relationships/hyperlink" Target="https://www.linkedin.com/company/vaccinex-inc/" TargetMode="External"/><Relationship Id="rId7461" Type="http://schemas.openxmlformats.org/officeDocument/2006/relationships/hyperlink" Target="https://www.linkedin.com/company/permianres/" TargetMode="External"/><Relationship Id="rId8512" Type="http://schemas.openxmlformats.org/officeDocument/2006/relationships/hyperlink" Target="https://www.linkedin.com/company/15174718" TargetMode="External"/><Relationship Id="rId10028" Type="http://schemas.openxmlformats.org/officeDocument/2006/relationships/hyperlink" Target="https://linkedin.com/company/vokalo" TargetMode="External"/><Relationship Id="rId10442" Type="http://schemas.openxmlformats.org/officeDocument/2006/relationships/hyperlink" Target="https://www.linkedin.com/in/chrisjann/" TargetMode="External"/><Relationship Id="rId3657" Type="http://schemas.openxmlformats.org/officeDocument/2006/relationships/hyperlink" Target="https://www.linkedin.com/in/mads-steenberg-662b495a/" TargetMode="External"/><Relationship Id="rId4708" Type="http://schemas.openxmlformats.org/officeDocument/2006/relationships/hyperlink" Target="https://www.linkedin.com/in/rawandrasheed/" TargetMode="External"/><Relationship Id="rId7114" Type="http://schemas.openxmlformats.org/officeDocument/2006/relationships/hyperlink" Target="https://www.linkedin.com/in/tingqgao/" TargetMode="External"/><Relationship Id="rId578" Type="http://schemas.openxmlformats.org/officeDocument/2006/relationships/hyperlink" Target="https://www.linkedin.com/in/banksh/" TargetMode="External"/><Relationship Id="rId992" Type="http://schemas.openxmlformats.org/officeDocument/2006/relationships/hyperlink" Target="https://www.linkedin.com/company/momint-app" TargetMode="External"/><Relationship Id="rId2259" Type="http://schemas.openxmlformats.org/officeDocument/2006/relationships/hyperlink" Target="http://empowerednetwork.com/" TargetMode="External"/><Relationship Id="rId2673" Type="http://schemas.openxmlformats.org/officeDocument/2006/relationships/hyperlink" Target="http://sixsensemobility.com/" TargetMode="External"/><Relationship Id="rId3724" Type="http://schemas.openxmlformats.org/officeDocument/2006/relationships/hyperlink" Target="http://ogram.co/" TargetMode="External"/><Relationship Id="rId6130" Type="http://schemas.openxmlformats.org/officeDocument/2006/relationships/hyperlink" Target="https://www.linkedin.com/in/mike-v-76001617/" TargetMode="External"/><Relationship Id="rId9286" Type="http://schemas.openxmlformats.org/officeDocument/2006/relationships/hyperlink" Target="https://www.linkedin.com/company/fidel-tutorial/" TargetMode="External"/><Relationship Id="rId645" Type="http://schemas.openxmlformats.org/officeDocument/2006/relationships/hyperlink" Target="https://www.linkedin.com/company/enefitgreen" TargetMode="External"/><Relationship Id="rId1275" Type="http://schemas.openxmlformats.org/officeDocument/2006/relationships/hyperlink" Target="http://majormap.net/" TargetMode="External"/><Relationship Id="rId2326" Type="http://schemas.openxmlformats.org/officeDocument/2006/relationships/hyperlink" Target="https://www.linkedin.com/company/shift4-payments/" TargetMode="External"/><Relationship Id="rId2740" Type="http://schemas.openxmlformats.org/officeDocument/2006/relationships/hyperlink" Target="https://www.bitzer.de/gb/en/about-us/" TargetMode="External"/><Relationship Id="rId5896" Type="http://schemas.openxmlformats.org/officeDocument/2006/relationships/hyperlink" Target="https://www.linkedin.com/in/yogi-rizkian-bahar/?originalSubdomain=id" TargetMode="External"/><Relationship Id="rId6947" Type="http://schemas.openxmlformats.org/officeDocument/2006/relationships/hyperlink" Target="https://www.linkedin.com/company/united-lithium" TargetMode="External"/><Relationship Id="rId9353" Type="http://schemas.openxmlformats.org/officeDocument/2006/relationships/hyperlink" Target="http://www.linkedin.com/company/epicypher" TargetMode="External"/><Relationship Id="rId11283" Type="http://schemas.openxmlformats.org/officeDocument/2006/relationships/hyperlink" Target="https://www.linkedin.com/company/%ED%85%8C%EC%8A%A4%ED%8A%B8%EB%B1%85%ED%81%AC/" TargetMode="External"/><Relationship Id="rId712" Type="http://schemas.openxmlformats.org/officeDocument/2006/relationships/hyperlink" Target="https://www.linkedin.com/in/michael-lingelbach-81980917a/" TargetMode="External"/><Relationship Id="rId1342" Type="http://schemas.openxmlformats.org/officeDocument/2006/relationships/hyperlink" Target="http://sxxfj.com/" TargetMode="External"/><Relationship Id="rId4498" Type="http://schemas.openxmlformats.org/officeDocument/2006/relationships/hyperlink" Target="https://www.linkedin.com/in/daiho/" TargetMode="External"/><Relationship Id="rId5549" Type="http://schemas.openxmlformats.org/officeDocument/2006/relationships/hyperlink" Target="http://ridealto.com/" TargetMode="External"/><Relationship Id="rId9006" Type="http://schemas.openxmlformats.org/officeDocument/2006/relationships/hyperlink" Target="https://www.linkedin.com/in/jordan-walbridge-184103a2/" TargetMode="External"/><Relationship Id="rId9420" Type="http://schemas.openxmlformats.org/officeDocument/2006/relationships/hyperlink" Target="http://mrioa.com/" TargetMode="External"/><Relationship Id="rId5963" Type="http://schemas.openxmlformats.org/officeDocument/2006/relationships/hyperlink" Target="https://www.linkedin.com/in/karimaly/" TargetMode="External"/><Relationship Id="rId8022" Type="http://schemas.openxmlformats.org/officeDocument/2006/relationships/hyperlink" Target="https://www.linkedin.com/in/quang-nguyen-1b8832184/" TargetMode="External"/><Relationship Id="rId11350" Type="http://schemas.openxmlformats.org/officeDocument/2006/relationships/hyperlink" Target="http://unmhealth.org/" TargetMode="External"/><Relationship Id="rId3167" Type="http://schemas.openxmlformats.org/officeDocument/2006/relationships/hyperlink" Target="https://www.linkedin.com/in/bradjacobsqxo/" TargetMode="External"/><Relationship Id="rId4565" Type="http://schemas.openxmlformats.org/officeDocument/2006/relationships/hyperlink" Target="https://www.linkedin.com/company/elektrodistribucija-beograd" TargetMode="External"/><Relationship Id="rId5616" Type="http://schemas.openxmlformats.org/officeDocument/2006/relationships/hyperlink" Target="https://www.linkedin.com/in/johnvoith/" TargetMode="External"/><Relationship Id="rId11003" Type="http://schemas.openxmlformats.org/officeDocument/2006/relationships/hyperlink" Target="https://www.linkedin.com/company/hindujatech/" TargetMode="External"/><Relationship Id="rId3581" Type="http://schemas.openxmlformats.org/officeDocument/2006/relationships/hyperlink" Target="https://www.linkedin.com/company/jobs-for-the-future" TargetMode="External"/><Relationship Id="rId4218" Type="http://schemas.openxmlformats.org/officeDocument/2006/relationships/hyperlink" Target="https://www.linkedin.com/company/masa-ai/" TargetMode="External"/><Relationship Id="rId4632" Type="http://schemas.openxmlformats.org/officeDocument/2006/relationships/hyperlink" Target="https://www.linkedin.com/company/techmal/" TargetMode="External"/><Relationship Id="rId7788" Type="http://schemas.openxmlformats.org/officeDocument/2006/relationships/hyperlink" Target="https://www.linkedin.com/in/yanni-giannaros/" TargetMode="External"/><Relationship Id="rId8839" Type="http://schemas.openxmlformats.org/officeDocument/2006/relationships/hyperlink" Target="https://www.linkedin.com/company/imago-rehab" TargetMode="External"/><Relationship Id="rId10769" Type="http://schemas.openxmlformats.org/officeDocument/2006/relationships/hyperlink" Target="http://gocheetah.com/" TargetMode="External"/><Relationship Id="rId2183" Type="http://schemas.openxmlformats.org/officeDocument/2006/relationships/hyperlink" Target="https://pitchbook.com/profiles/company/518433-13" TargetMode="External"/><Relationship Id="rId3234" Type="http://schemas.openxmlformats.org/officeDocument/2006/relationships/hyperlink" Target="https://www.linkedin.com/in/barbara-angehrn-pavik-4379525/" TargetMode="External"/><Relationship Id="rId7855" Type="http://schemas.openxmlformats.org/officeDocument/2006/relationships/hyperlink" Target="http://brigacenter.org/" TargetMode="External"/><Relationship Id="rId8906" Type="http://schemas.openxmlformats.org/officeDocument/2006/relationships/hyperlink" Target="https://www.linkedin.com/in/michel-cuero-4ab6971ab/" TargetMode="External"/><Relationship Id="rId155" Type="http://schemas.openxmlformats.org/officeDocument/2006/relationships/hyperlink" Target="https://www.linkedin.com/company/davita?trk=top_nav_home" TargetMode="External"/><Relationship Id="rId2250" Type="http://schemas.openxmlformats.org/officeDocument/2006/relationships/hyperlink" Target="http://safeexitinitiative.org/" TargetMode="External"/><Relationship Id="rId3301" Type="http://schemas.openxmlformats.org/officeDocument/2006/relationships/hyperlink" Target="http://chainbase.com/" TargetMode="External"/><Relationship Id="rId6457" Type="http://schemas.openxmlformats.org/officeDocument/2006/relationships/hyperlink" Target="https://www.linkedin.com/in/jaehoonjshim/" TargetMode="External"/><Relationship Id="rId6871" Type="http://schemas.openxmlformats.org/officeDocument/2006/relationships/hyperlink" Target="https://www.linkedin.com/in/oskars-l%c5%absis-49574643/" TargetMode="External"/><Relationship Id="rId7508" Type="http://schemas.openxmlformats.org/officeDocument/2006/relationships/hyperlink" Target="http://triomobil.com/" TargetMode="External"/><Relationship Id="rId10836" Type="http://schemas.openxmlformats.org/officeDocument/2006/relationships/hyperlink" Target="https://www.linkedin.com/in/richardartoul/" TargetMode="External"/><Relationship Id="rId222" Type="http://schemas.openxmlformats.org/officeDocument/2006/relationships/hyperlink" Target="https://www.linkedin.com/in/virgilio-gibbon-240564a/" TargetMode="External"/><Relationship Id="rId5059" Type="http://schemas.openxmlformats.org/officeDocument/2006/relationships/hyperlink" Target="https://www.linkedin.com/in/alexander-hizikias-b59671114/" TargetMode="External"/><Relationship Id="rId5473" Type="http://schemas.openxmlformats.org/officeDocument/2006/relationships/hyperlink" Target="http://techpointyouth.org/" TargetMode="External"/><Relationship Id="rId6524" Type="http://schemas.openxmlformats.org/officeDocument/2006/relationships/hyperlink" Target="https://www.linkedin.com/in/timcotten/" TargetMode="External"/><Relationship Id="rId7922" Type="http://schemas.openxmlformats.org/officeDocument/2006/relationships/hyperlink" Target="http://www.linkedin.com/company/bionano-genomics-inc-" TargetMode="External"/><Relationship Id="rId10903" Type="http://schemas.openxmlformats.org/officeDocument/2006/relationships/hyperlink" Target="http://formassembly.com/" TargetMode="External"/><Relationship Id="rId4075" Type="http://schemas.openxmlformats.org/officeDocument/2006/relationships/hyperlink" Target="https://www.linkedin.com/in/daniel-coen-a0360390/" TargetMode="External"/><Relationship Id="rId5126" Type="http://schemas.openxmlformats.org/officeDocument/2006/relationships/hyperlink" Target="https://www.linkedin.com/company/heat-controller" TargetMode="External"/><Relationship Id="rId1669" Type="http://schemas.openxmlformats.org/officeDocument/2006/relationships/hyperlink" Target="http://cascadeaids.org/" TargetMode="External"/><Relationship Id="rId3091" Type="http://schemas.openxmlformats.org/officeDocument/2006/relationships/hyperlink" Target="https://www.linkedin.com/company/cardurion" TargetMode="External"/><Relationship Id="rId4142" Type="http://schemas.openxmlformats.org/officeDocument/2006/relationships/hyperlink" Target="https://www.linkedin.com/in/anil-kumar-puthan-a35b00108/" TargetMode="External"/><Relationship Id="rId5540" Type="http://schemas.openxmlformats.org/officeDocument/2006/relationships/hyperlink" Target="http://organigram.ca/" TargetMode="External"/><Relationship Id="rId7298" Type="http://schemas.openxmlformats.org/officeDocument/2006/relationships/hyperlink" Target="https://www.linkedin.com/company/project-k-energy/" TargetMode="External"/><Relationship Id="rId8349" Type="http://schemas.openxmlformats.org/officeDocument/2006/relationships/hyperlink" Target="http://gendo.ai/" TargetMode="External"/><Relationship Id="rId8696" Type="http://schemas.openxmlformats.org/officeDocument/2006/relationships/hyperlink" Target="http://excisionmed.com/" TargetMode="External"/><Relationship Id="rId9747" Type="http://schemas.openxmlformats.org/officeDocument/2006/relationships/hyperlink" Target="http://takerecord.com/" TargetMode="External"/><Relationship Id="rId11677" Type="http://schemas.openxmlformats.org/officeDocument/2006/relationships/hyperlink" Target="http://reviewtailor.com/" TargetMode="External"/><Relationship Id="rId1736" Type="http://schemas.openxmlformats.org/officeDocument/2006/relationships/hyperlink" Target="https://rcam-tech.com/" TargetMode="External"/><Relationship Id="rId8763" Type="http://schemas.openxmlformats.org/officeDocument/2006/relationships/hyperlink" Target="https://www.linkedin.com/company/76313727/admin/" TargetMode="External"/><Relationship Id="rId9814" Type="http://schemas.openxmlformats.org/officeDocument/2006/relationships/hyperlink" Target="https://www.linkedin.com/company/startric" TargetMode="External"/><Relationship Id="rId10279" Type="http://schemas.openxmlformats.org/officeDocument/2006/relationships/hyperlink" Target="http://hero-software.de/" TargetMode="External"/><Relationship Id="rId10693" Type="http://schemas.openxmlformats.org/officeDocument/2006/relationships/hyperlink" Target="https://www.linkedin.com/in/lumarche/" TargetMode="External"/><Relationship Id="rId11744" Type="http://schemas.openxmlformats.org/officeDocument/2006/relationships/hyperlink" Target="http://fec-co.com/" TargetMode="External"/><Relationship Id="rId28" Type="http://schemas.openxmlformats.org/officeDocument/2006/relationships/hyperlink" Target="https://www.linkedin.com/company/exo-imaging.com" TargetMode="External"/><Relationship Id="rId1803" Type="http://schemas.openxmlformats.org/officeDocument/2006/relationships/hyperlink" Target="http://awarenesscompany.co.za/" TargetMode="External"/><Relationship Id="rId4959" Type="http://schemas.openxmlformats.org/officeDocument/2006/relationships/hyperlink" Target="http://ocean.edu/" TargetMode="External"/><Relationship Id="rId7365" Type="http://schemas.openxmlformats.org/officeDocument/2006/relationships/hyperlink" Target="https://pitchbook.com/profiles/company/592432-03" TargetMode="External"/><Relationship Id="rId8416" Type="http://schemas.openxmlformats.org/officeDocument/2006/relationships/hyperlink" Target="https://www.linkedin.com/in/mlchild/" TargetMode="External"/><Relationship Id="rId8830" Type="http://schemas.openxmlformats.org/officeDocument/2006/relationships/hyperlink" Target="http://babiew.com/" TargetMode="External"/><Relationship Id="rId10346" Type="http://schemas.openxmlformats.org/officeDocument/2006/relationships/hyperlink" Target="https://www.linkedin.com/company/dynelectro" TargetMode="External"/><Relationship Id="rId3975" Type="http://schemas.openxmlformats.org/officeDocument/2006/relationships/hyperlink" Target="https://www.linkedin.com/company/19082559/" TargetMode="External"/><Relationship Id="rId6381" Type="http://schemas.openxmlformats.org/officeDocument/2006/relationships/hyperlink" Target="https://www.linkedin.com/in/jonghyup-kim-29995228/" TargetMode="External"/><Relationship Id="rId7018" Type="http://schemas.openxmlformats.org/officeDocument/2006/relationships/hyperlink" Target="http://athenaintelligence.ai/" TargetMode="External"/><Relationship Id="rId7432" Type="http://schemas.openxmlformats.org/officeDocument/2006/relationships/hyperlink" Target="https://www.linkedin.com/in/nicolas-kopp-44a27829a/" TargetMode="External"/><Relationship Id="rId10413" Type="http://schemas.openxmlformats.org/officeDocument/2006/relationships/hyperlink" Target="https://www.linkedin.com/company/oakwood-lending/" TargetMode="External"/><Relationship Id="rId10760" Type="http://schemas.openxmlformats.org/officeDocument/2006/relationships/hyperlink" Target="http://verdagy.com/" TargetMode="External"/><Relationship Id="rId11811" Type="http://schemas.openxmlformats.org/officeDocument/2006/relationships/hyperlink" Target="https://www.linkedin.com/in/amy-hanauer-a1b4696/" TargetMode="External"/><Relationship Id="rId896" Type="http://schemas.openxmlformats.org/officeDocument/2006/relationships/hyperlink" Target="https://www.linkedin.com/in/christian-fladeland-282028a/" TargetMode="External"/><Relationship Id="rId2577" Type="http://schemas.openxmlformats.org/officeDocument/2006/relationships/hyperlink" Target="http://definity.ai/" TargetMode="External"/><Relationship Id="rId3628" Type="http://schemas.openxmlformats.org/officeDocument/2006/relationships/hyperlink" Target="http://frendy.in/" TargetMode="External"/><Relationship Id="rId6034" Type="http://schemas.openxmlformats.org/officeDocument/2006/relationships/hyperlink" Target="https://www.linkedin.com/in/rachel-yu-alex/" TargetMode="External"/><Relationship Id="rId549" Type="http://schemas.openxmlformats.org/officeDocument/2006/relationships/hyperlink" Target="https://www.linkedin.com/company/rupertresources" TargetMode="External"/><Relationship Id="rId1179" Type="http://schemas.openxmlformats.org/officeDocument/2006/relationships/hyperlink" Target="https://www.linkedin.com/in/bo-svarrer-hansen/" TargetMode="External"/><Relationship Id="rId1593" Type="http://schemas.openxmlformats.org/officeDocument/2006/relationships/hyperlink" Target="https://www.linkedin.com/company/%E5%94%90%E5%B1%B1%E8%8B%B1%E8%8E%B1%E7%A7%91%E6%8A%80%E6%9C%89%E9%99%90%E5%85%AC%E5%8F%B8/" TargetMode="External"/><Relationship Id="rId2991" Type="http://schemas.openxmlformats.org/officeDocument/2006/relationships/hyperlink" Target="http://lakera.ai/" TargetMode="External"/><Relationship Id="rId5050" Type="http://schemas.openxmlformats.org/officeDocument/2006/relationships/hyperlink" Target="https://www.linkedin.com/company/blufoxmobilellc/" TargetMode="External"/><Relationship Id="rId6101" Type="http://schemas.openxmlformats.org/officeDocument/2006/relationships/hyperlink" Target="http://neolix.cn/" TargetMode="External"/><Relationship Id="rId9257" Type="http://schemas.openxmlformats.org/officeDocument/2006/relationships/hyperlink" Target="https://grydd.com/about-us/" TargetMode="External"/><Relationship Id="rId11187" Type="http://schemas.openxmlformats.org/officeDocument/2006/relationships/hyperlink" Target="https://www.linkedin.com/company/mova-technologies-llc/about/" TargetMode="External"/><Relationship Id="rId963" Type="http://schemas.openxmlformats.org/officeDocument/2006/relationships/hyperlink" Target="https://www.amp.energy/leadership" TargetMode="External"/><Relationship Id="rId1246" Type="http://schemas.openxmlformats.org/officeDocument/2006/relationships/hyperlink" Target="http://safetics.io/" TargetMode="External"/><Relationship Id="rId2644" Type="http://schemas.openxmlformats.org/officeDocument/2006/relationships/hyperlink" Target="http://kinoxistherapeutics.com/" TargetMode="External"/><Relationship Id="rId8273" Type="http://schemas.openxmlformats.org/officeDocument/2006/relationships/hyperlink" Target="http://nala.com/" TargetMode="External"/><Relationship Id="rId9671" Type="http://schemas.openxmlformats.org/officeDocument/2006/relationships/hyperlink" Target="https://www.linkedin.com/company/reqcon-ai/" TargetMode="External"/><Relationship Id="rId616" Type="http://schemas.openxmlformats.org/officeDocument/2006/relationships/hyperlink" Target="https://www.linkedin.com/in/rupam-das-8a0a5841/" TargetMode="External"/><Relationship Id="rId1660" Type="http://schemas.openxmlformats.org/officeDocument/2006/relationships/hyperlink" Target="https://www.linkedin.com/in/kaly-ryan/" TargetMode="External"/><Relationship Id="rId2711" Type="http://schemas.openxmlformats.org/officeDocument/2006/relationships/hyperlink" Target="https://waterintelligence.co.uk/corporate-board-and-governance/" TargetMode="External"/><Relationship Id="rId5867" Type="http://schemas.openxmlformats.org/officeDocument/2006/relationships/hyperlink" Target="https://www.linkedin.com/in/thomas-stephenson-5b323/" TargetMode="External"/><Relationship Id="rId6918" Type="http://schemas.openxmlformats.org/officeDocument/2006/relationships/hyperlink" Target="http://water-kinetics.co.uk/" TargetMode="External"/><Relationship Id="rId9324" Type="http://schemas.openxmlformats.org/officeDocument/2006/relationships/hyperlink" Target="https://www.dos.nh.gov/about-us/office-commissioner" TargetMode="External"/><Relationship Id="rId11254" Type="http://schemas.openxmlformats.org/officeDocument/2006/relationships/hyperlink" Target="https://www.linkedin.com/company/aceon-group/" TargetMode="External"/><Relationship Id="rId1313" Type="http://schemas.openxmlformats.org/officeDocument/2006/relationships/hyperlink" Target="https://www.linkedin.com/in/minsoo-sung-28789017/" TargetMode="External"/><Relationship Id="rId4469" Type="http://schemas.openxmlformats.org/officeDocument/2006/relationships/hyperlink" Target="https://www.crunchbase.com/person/kenichi-nakabori" TargetMode="External"/><Relationship Id="rId4883" Type="http://schemas.openxmlformats.org/officeDocument/2006/relationships/hyperlink" Target="https://www.linkedin.com/in/marcus-spence-a91118205/" TargetMode="External"/><Relationship Id="rId5934" Type="http://schemas.openxmlformats.org/officeDocument/2006/relationships/hyperlink" Target="https://www.linkedin.com/in/brady-j-cobb-1954a0b/" TargetMode="External"/><Relationship Id="rId8340" Type="http://schemas.openxmlformats.org/officeDocument/2006/relationships/hyperlink" Target="http://elliman.com/" TargetMode="External"/><Relationship Id="rId10270" Type="http://schemas.openxmlformats.org/officeDocument/2006/relationships/hyperlink" Target="https://www.biosisi.com/" TargetMode="External"/><Relationship Id="rId11321" Type="http://schemas.openxmlformats.org/officeDocument/2006/relationships/hyperlink" Target="https://www.linkedin.com/company/lift-inc" TargetMode="External"/><Relationship Id="rId3485" Type="http://schemas.openxmlformats.org/officeDocument/2006/relationships/hyperlink" Target="https://www.linkedin.com/company/one-acre-fund" TargetMode="External"/><Relationship Id="rId4536" Type="http://schemas.openxmlformats.org/officeDocument/2006/relationships/hyperlink" Target="http://wotchero.com/" TargetMode="External"/><Relationship Id="rId4950" Type="http://schemas.openxmlformats.org/officeDocument/2006/relationships/hyperlink" Target="https://ncicu.org/meet-our-staff/" TargetMode="External"/><Relationship Id="rId2087" Type="http://schemas.openxmlformats.org/officeDocument/2006/relationships/hyperlink" Target="https://www.linkedin.com/company/black-hawk-college-foundation" TargetMode="External"/><Relationship Id="rId3138" Type="http://schemas.openxmlformats.org/officeDocument/2006/relationships/hyperlink" Target="https://www.linkedin.com/in/frans-van-eersel-879882/" TargetMode="External"/><Relationship Id="rId3552" Type="http://schemas.openxmlformats.org/officeDocument/2006/relationships/hyperlink" Target="http://windtreetx.com/" TargetMode="External"/><Relationship Id="rId4603" Type="http://schemas.openxmlformats.org/officeDocument/2006/relationships/hyperlink" Target="http://getwebee.com/" TargetMode="External"/><Relationship Id="rId7759" Type="http://schemas.openxmlformats.org/officeDocument/2006/relationships/hyperlink" Target="https://www.linkedin.com/company/bodawerk-international-ltd/" TargetMode="External"/><Relationship Id="rId473" Type="http://schemas.openxmlformats.org/officeDocument/2006/relationships/hyperlink" Target="http://granola.so/" TargetMode="External"/><Relationship Id="rId2154" Type="http://schemas.openxmlformats.org/officeDocument/2006/relationships/hyperlink" Target="https://www.linkedin.com/in/thomashafneruk/" TargetMode="External"/><Relationship Id="rId3205" Type="http://schemas.openxmlformats.org/officeDocument/2006/relationships/hyperlink" Target="https://www.linkedin.com/in/brian-webster-b67b435/" TargetMode="External"/><Relationship Id="rId9181" Type="http://schemas.openxmlformats.org/officeDocument/2006/relationships/hyperlink" Target="https://www.crunchbase.com/organization/origin-mind" TargetMode="External"/><Relationship Id="rId126" Type="http://schemas.openxmlformats.org/officeDocument/2006/relationships/hyperlink" Target="https://www.linkedin.com/in/jo%c3%a3o-bosco-costa-junior-7825a919/" TargetMode="External"/><Relationship Id="rId540" Type="http://schemas.openxmlformats.org/officeDocument/2006/relationships/hyperlink" Target="https://www.linkedin.com/company/bebe-burp/" TargetMode="External"/><Relationship Id="rId1170" Type="http://schemas.openxmlformats.org/officeDocument/2006/relationships/hyperlink" Target="http://storymd.com/" TargetMode="External"/><Relationship Id="rId2221" Type="http://schemas.openxmlformats.org/officeDocument/2006/relationships/hyperlink" Target="https://www.linkedin.com/in/ashlie-bryant-mpa-60816129/" TargetMode="External"/><Relationship Id="rId5377" Type="http://schemas.openxmlformats.org/officeDocument/2006/relationships/hyperlink" Target="http://artistyear.org/" TargetMode="External"/><Relationship Id="rId6428" Type="http://schemas.openxmlformats.org/officeDocument/2006/relationships/hyperlink" Target="http://ayora.ai/" TargetMode="External"/><Relationship Id="rId6775" Type="http://schemas.openxmlformats.org/officeDocument/2006/relationships/hyperlink" Target="http://skoob.ai/" TargetMode="External"/><Relationship Id="rId7826" Type="http://schemas.openxmlformats.org/officeDocument/2006/relationships/hyperlink" Target="https://www.linkedin.com/company/housing-base/" TargetMode="External"/><Relationship Id="rId10807" Type="http://schemas.openxmlformats.org/officeDocument/2006/relationships/hyperlink" Target="https://www.linkedin.com/company/clearbrief" TargetMode="External"/><Relationship Id="rId5791" Type="http://schemas.openxmlformats.org/officeDocument/2006/relationships/hyperlink" Target="https://www.linkedin.com/in/davidcorbitt/" TargetMode="External"/><Relationship Id="rId6842" Type="http://schemas.openxmlformats.org/officeDocument/2006/relationships/hyperlink" Target="http://esgl.asia/" TargetMode="External"/><Relationship Id="rId9998" Type="http://schemas.openxmlformats.org/officeDocument/2006/relationships/hyperlink" Target="https://www.linkedin.com/company/purvx" TargetMode="External"/><Relationship Id="rId1987" Type="http://schemas.openxmlformats.org/officeDocument/2006/relationships/hyperlink" Target="https://www.linkedin.com/in/staciranew/" TargetMode="External"/><Relationship Id="rId4393" Type="http://schemas.openxmlformats.org/officeDocument/2006/relationships/hyperlink" Target="http://kundakids.com/" TargetMode="External"/><Relationship Id="rId5444" Type="http://schemas.openxmlformats.org/officeDocument/2006/relationships/hyperlink" Target="https://www.linkedin.com/in/sanderbangma/" TargetMode="External"/><Relationship Id="rId4046" Type="http://schemas.openxmlformats.org/officeDocument/2006/relationships/hyperlink" Target="https://www.linkedin.com/company/immuno-cure/?originalSubdomain=hk" TargetMode="External"/><Relationship Id="rId4460" Type="http://schemas.openxmlformats.org/officeDocument/2006/relationships/hyperlink" Target="https://www.linkedin.com/in/david-woodhouse-860b448/" TargetMode="External"/><Relationship Id="rId5511" Type="http://schemas.openxmlformats.org/officeDocument/2006/relationships/hyperlink" Target="http://chat2impact.com/" TargetMode="External"/><Relationship Id="rId8667" Type="http://schemas.openxmlformats.org/officeDocument/2006/relationships/hyperlink" Target="http://garofalohealthcare.com/" TargetMode="External"/><Relationship Id="rId9718" Type="http://schemas.openxmlformats.org/officeDocument/2006/relationships/hyperlink" Target="https://www.linkedin.com/company/mro-holdings" TargetMode="External"/><Relationship Id="rId10597" Type="http://schemas.openxmlformats.org/officeDocument/2006/relationships/hyperlink" Target="http://connectingcultures.org/" TargetMode="External"/><Relationship Id="rId11648" Type="http://schemas.openxmlformats.org/officeDocument/2006/relationships/hyperlink" Target="http://doncaster.sd61.bc.ca/" TargetMode="External"/><Relationship Id="rId1707" Type="http://schemas.openxmlformats.org/officeDocument/2006/relationships/hyperlink" Target="https://www.linkedin.com/company/01-ai/" TargetMode="External"/><Relationship Id="rId3062" Type="http://schemas.openxmlformats.org/officeDocument/2006/relationships/hyperlink" Target="https://www.linkedin.com/in/sohailabbas4/" TargetMode="External"/><Relationship Id="rId4113" Type="http://schemas.openxmlformats.org/officeDocument/2006/relationships/hyperlink" Target="https://www.linkedin.com/company/placer" TargetMode="External"/><Relationship Id="rId7269" Type="http://schemas.openxmlformats.org/officeDocument/2006/relationships/hyperlink" Target="https://www.linkedin.com/in/jamesrayawan/" TargetMode="External"/><Relationship Id="rId7683" Type="http://schemas.openxmlformats.org/officeDocument/2006/relationships/hyperlink" Target="https://www.linkedin.com/company/alpha-direct-insurtech/" TargetMode="External"/><Relationship Id="rId8734" Type="http://schemas.openxmlformats.org/officeDocument/2006/relationships/hyperlink" Target="https://www.linkedin.com/company/wheelsemi" TargetMode="External"/><Relationship Id="rId6285" Type="http://schemas.openxmlformats.org/officeDocument/2006/relationships/hyperlink" Target="https://emergingtherapies.com/about-ets-and-lifetrac-network/our-team/" TargetMode="External"/><Relationship Id="rId7336" Type="http://schemas.openxmlformats.org/officeDocument/2006/relationships/hyperlink" Target="https://www.linkedin.com/company/live-business-group-limited/" TargetMode="External"/><Relationship Id="rId10664" Type="http://schemas.openxmlformats.org/officeDocument/2006/relationships/hyperlink" Target="http://nsynu.com/" TargetMode="External"/><Relationship Id="rId11715" Type="http://schemas.openxmlformats.org/officeDocument/2006/relationships/hyperlink" Target="https://www.crunchbase.com/organization/finware-f907" TargetMode="External"/><Relationship Id="rId3879" Type="http://schemas.openxmlformats.org/officeDocument/2006/relationships/hyperlink" Target="https://www.f6s.com/member/robin-obermaier" TargetMode="External"/><Relationship Id="rId6352" Type="http://schemas.openxmlformats.org/officeDocument/2006/relationships/hyperlink" Target="https://www.linkedin.com/company/andson-biotech" TargetMode="External"/><Relationship Id="rId7750" Type="http://schemas.openxmlformats.org/officeDocument/2006/relationships/hyperlink" Target="http://raingrid.com/" TargetMode="External"/><Relationship Id="rId8801" Type="http://schemas.openxmlformats.org/officeDocument/2006/relationships/hyperlink" Target="https://www.linkedin.com/in/jameswestcottphd/" TargetMode="External"/><Relationship Id="rId10317" Type="http://schemas.openxmlformats.org/officeDocument/2006/relationships/hyperlink" Target="http://teknova.com/" TargetMode="External"/><Relationship Id="rId10731" Type="http://schemas.openxmlformats.org/officeDocument/2006/relationships/hyperlink" Target="http://proscia.com/" TargetMode="External"/><Relationship Id="rId2895" Type="http://schemas.openxmlformats.org/officeDocument/2006/relationships/hyperlink" Target="https://craft.co/agt-robotics" TargetMode="External"/><Relationship Id="rId3946" Type="http://schemas.openxmlformats.org/officeDocument/2006/relationships/hyperlink" Target="http://stablemoney.in/" TargetMode="External"/><Relationship Id="rId6005" Type="http://schemas.openxmlformats.org/officeDocument/2006/relationships/hyperlink" Target="https://www.linkedin.com/company/realsage/" TargetMode="External"/><Relationship Id="rId7403" Type="http://schemas.openxmlformats.org/officeDocument/2006/relationships/hyperlink" Target="https://insideflow.com/community/profiles/item/10-founder" TargetMode="External"/><Relationship Id="rId867" Type="http://schemas.openxmlformats.org/officeDocument/2006/relationships/hyperlink" Target="http://volition.com/" TargetMode="External"/><Relationship Id="rId1497" Type="http://schemas.openxmlformats.org/officeDocument/2006/relationships/hyperlink" Target="http://menaregional.com/" TargetMode="External"/><Relationship Id="rId2548" Type="http://schemas.openxmlformats.org/officeDocument/2006/relationships/hyperlink" Target="https://www.linkedin.com/in/mhudack/?originalSubdomain=uk" TargetMode="External"/><Relationship Id="rId2962" Type="http://schemas.openxmlformats.org/officeDocument/2006/relationships/hyperlink" Target="http://cx-semi.com.cn/" TargetMode="External"/><Relationship Id="rId9575" Type="http://schemas.openxmlformats.org/officeDocument/2006/relationships/hyperlink" Target="https://www.linkedin.com/in/sarah-ruskey-8b211a69/" TargetMode="External"/><Relationship Id="rId934" Type="http://schemas.openxmlformats.org/officeDocument/2006/relationships/hyperlink" Target="http://navigatorgas.com/" TargetMode="External"/><Relationship Id="rId1564" Type="http://schemas.openxmlformats.org/officeDocument/2006/relationships/hyperlink" Target="http://cypher-meta.com/" TargetMode="External"/><Relationship Id="rId2615" Type="http://schemas.openxmlformats.org/officeDocument/2006/relationships/hyperlink" Target="https://www.linkedin.com/company/andstr/" TargetMode="External"/><Relationship Id="rId5021" Type="http://schemas.openxmlformats.org/officeDocument/2006/relationships/hyperlink" Target="https://www.linkedin.com/company/messengerco/" TargetMode="External"/><Relationship Id="rId8177" Type="http://schemas.openxmlformats.org/officeDocument/2006/relationships/hyperlink" Target="https://www.linkedin.com/in/billstron/" TargetMode="External"/><Relationship Id="rId8591" Type="http://schemas.openxmlformats.org/officeDocument/2006/relationships/hyperlink" Target="https://www.linkedin.com/in/naderelm/" TargetMode="External"/><Relationship Id="rId9228" Type="http://schemas.openxmlformats.org/officeDocument/2006/relationships/hyperlink" Target="https://www.linkedin.com/company/cu-wealthnext/" TargetMode="External"/><Relationship Id="rId9642" Type="http://schemas.openxmlformats.org/officeDocument/2006/relationships/hyperlink" Target="http://smartfab.ai/" TargetMode="External"/><Relationship Id="rId11158" Type="http://schemas.openxmlformats.org/officeDocument/2006/relationships/hyperlink" Target="http://cxxi.ca/" TargetMode="External"/><Relationship Id="rId11572" Type="http://schemas.openxmlformats.org/officeDocument/2006/relationships/hyperlink" Target="https://ourmindsmatter.org/the-team/" TargetMode="External"/><Relationship Id="rId1217" Type="http://schemas.openxmlformats.org/officeDocument/2006/relationships/hyperlink" Target="https://www.nexusselecttrust.com/our-management" TargetMode="External"/><Relationship Id="rId1631" Type="http://schemas.openxmlformats.org/officeDocument/2006/relationships/hyperlink" Target="https://www.linkedin.com/company/pt-wook-indonesia" TargetMode="External"/><Relationship Id="rId4787" Type="http://schemas.openxmlformats.org/officeDocument/2006/relationships/hyperlink" Target="https://www.linkedin.com/in/alibriggs/" TargetMode="External"/><Relationship Id="rId5838" Type="http://schemas.openxmlformats.org/officeDocument/2006/relationships/hyperlink" Target="https://www.linkedin.com/in/iankalin/" TargetMode="External"/><Relationship Id="rId7193" Type="http://schemas.openxmlformats.org/officeDocument/2006/relationships/hyperlink" Target="https://www.originlearningfund.org/contact/" TargetMode="External"/><Relationship Id="rId8244" Type="http://schemas.openxmlformats.org/officeDocument/2006/relationships/hyperlink" Target="https://www.linkedin.com/company/free-bnk/" TargetMode="External"/><Relationship Id="rId10174" Type="http://schemas.openxmlformats.org/officeDocument/2006/relationships/hyperlink" Target="https://www.linkedin.com/company/hyundai-mobis" TargetMode="External"/><Relationship Id="rId11225" Type="http://schemas.openxmlformats.org/officeDocument/2006/relationships/hyperlink" Target="http://contextere.com/" TargetMode="External"/><Relationship Id="rId3389" Type="http://schemas.openxmlformats.org/officeDocument/2006/relationships/hyperlink" Target="https://www.linkedin.com/in/andrew-adams-2169b230/" TargetMode="External"/><Relationship Id="rId7260" Type="http://schemas.openxmlformats.org/officeDocument/2006/relationships/hyperlink" Target="https://www.linkedin.com/in/subhashish-dutta-6720a63/" TargetMode="External"/><Relationship Id="rId8311" Type="http://schemas.openxmlformats.org/officeDocument/2006/relationships/hyperlink" Target="http://xtiaerospace.com/" TargetMode="External"/><Relationship Id="rId3456" Type="http://schemas.openxmlformats.org/officeDocument/2006/relationships/hyperlink" Target="https://www.linkedin.com/in/ethanyschan/" TargetMode="External"/><Relationship Id="rId4854" Type="http://schemas.openxmlformats.org/officeDocument/2006/relationships/hyperlink" Target="http://vetcorservices.com/" TargetMode="External"/><Relationship Id="rId5905" Type="http://schemas.openxmlformats.org/officeDocument/2006/relationships/hyperlink" Target="http://pateo.com.cn/" TargetMode="External"/><Relationship Id="rId10241" Type="http://schemas.openxmlformats.org/officeDocument/2006/relationships/hyperlink" Target="https://www.linkedin.com/company/beam-wallet" TargetMode="External"/><Relationship Id="rId377" Type="http://schemas.openxmlformats.org/officeDocument/2006/relationships/hyperlink" Target="http://guidehealth.com/" TargetMode="External"/><Relationship Id="rId2058" Type="http://schemas.openxmlformats.org/officeDocument/2006/relationships/hyperlink" Target="http://silienergy.kr/" TargetMode="External"/><Relationship Id="rId3109" Type="http://schemas.openxmlformats.org/officeDocument/2006/relationships/hyperlink" Target="https://www.linkedin.com/in/danielksimon/" TargetMode="External"/><Relationship Id="rId3870" Type="http://schemas.openxmlformats.org/officeDocument/2006/relationships/hyperlink" Target="https://www.linkedin.com/company/pexxme" TargetMode="External"/><Relationship Id="rId4507" Type="http://schemas.openxmlformats.org/officeDocument/2006/relationships/hyperlink" Target="https://www.linkedin.com/in/jorge-oliveira-0b2b89173/" TargetMode="External"/><Relationship Id="rId4921" Type="http://schemas.openxmlformats.org/officeDocument/2006/relationships/hyperlink" Target="https://www.linkedin.com/in/eeyongho/" TargetMode="External"/><Relationship Id="rId9085" Type="http://schemas.openxmlformats.org/officeDocument/2006/relationships/hyperlink" Target="https://www.linkedin.com/in/droranrigby/" TargetMode="External"/><Relationship Id="rId791" Type="http://schemas.openxmlformats.org/officeDocument/2006/relationships/hyperlink" Target="https://www.linkedin.com/company/devoted-health" TargetMode="External"/><Relationship Id="rId1074" Type="http://schemas.openxmlformats.org/officeDocument/2006/relationships/hyperlink" Target="http://biva.ai/" TargetMode="External"/><Relationship Id="rId2472" Type="http://schemas.openxmlformats.org/officeDocument/2006/relationships/hyperlink" Target="https://www.linkedin.com/in/kirillgertman/" TargetMode="External"/><Relationship Id="rId3523" Type="http://schemas.openxmlformats.org/officeDocument/2006/relationships/hyperlink" Target="http://re2.ai/" TargetMode="External"/><Relationship Id="rId6679" Type="http://schemas.openxmlformats.org/officeDocument/2006/relationships/hyperlink" Target="https://www.linkedin.com/company/artcline-gmbh" TargetMode="External"/><Relationship Id="rId444" Type="http://schemas.openxmlformats.org/officeDocument/2006/relationships/hyperlink" Target="https://www.linkedin.com/in/dennischrist/" TargetMode="External"/><Relationship Id="rId2125" Type="http://schemas.openxmlformats.org/officeDocument/2006/relationships/hyperlink" Target="https://www.linkedin.com/company/mindfulness-first" TargetMode="External"/><Relationship Id="rId5695" Type="http://schemas.openxmlformats.org/officeDocument/2006/relationships/hyperlink" Target="https://www.linkedin.com/company/praxis-precision-medicines-inc/" TargetMode="External"/><Relationship Id="rId6746" Type="http://schemas.openxmlformats.org/officeDocument/2006/relationships/hyperlink" Target="https://www.linkedin.com/company/fidari/" TargetMode="External"/><Relationship Id="rId9152" Type="http://schemas.openxmlformats.org/officeDocument/2006/relationships/hyperlink" Target="http://beamfeelgood.com/" TargetMode="External"/><Relationship Id="rId11082" Type="http://schemas.openxmlformats.org/officeDocument/2006/relationships/hyperlink" Target="http://spherity.com/" TargetMode="External"/><Relationship Id="rId511" Type="http://schemas.openxmlformats.org/officeDocument/2006/relationships/hyperlink" Target="http://contextual.ai/" TargetMode="External"/><Relationship Id="rId1141" Type="http://schemas.openxmlformats.org/officeDocument/2006/relationships/hyperlink" Target="https://www.linkedin.com/in/nooralasadi/?locale=ar_AE" TargetMode="External"/><Relationship Id="rId4297" Type="http://schemas.openxmlformats.org/officeDocument/2006/relationships/hyperlink" Target="http://vijil.ai/" TargetMode="External"/><Relationship Id="rId5348" Type="http://schemas.openxmlformats.org/officeDocument/2006/relationships/hyperlink" Target="https://pitchbook.com/profiles/company/608825-44" TargetMode="External"/><Relationship Id="rId5762" Type="http://schemas.openxmlformats.org/officeDocument/2006/relationships/hyperlink" Target="https://www.linkedin.com/in/jordan-taylor-4490797a/" TargetMode="External"/><Relationship Id="rId6813" Type="http://schemas.openxmlformats.org/officeDocument/2006/relationships/hyperlink" Target="http://fresnel-energy.com/" TargetMode="External"/><Relationship Id="rId9969" Type="http://schemas.openxmlformats.org/officeDocument/2006/relationships/hyperlink" Target="https://www.linkedin.com/company/alkirabio" TargetMode="External"/><Relationship Id="rId4364" Type="http://schemas.openxmlformats.org/officeDocument/2006/relationships/hyperlink" Target="http://netfabric.ai/" TargetMode="External"/><Relationship Id="rId5415" Type="http://schemas.openxmlformats.org/officeDocument/2006/relationships/hyperlink" Target="https://www.linkedin.com/in/enlinz/" TargetMode="External"/><Relationship Id="rId1958" Type="http://schemas.openxmlformats.org/officeDocument/2006/relationships/hyperlink" Target="https://www.linkedin.com/company/slashwhy/" TargetMode="External"/><Relationship Id="rId3380" Type="http://schemas.openxmlformats.org/officeDocument/2006/relationships/hyperlink" Target="https://www.linkedin.com/in/vipul-singh-aa38992a/" TargetMode="External"/><Relationship Id="rId4017" Type="http://schemas.openxmlformats.org/officeDocument/2006/relationships/hyperlink" Target="https://www.linkedin.com/company/ctasmart" TargetMode="External"/><Relationship Id="rId4431" Type="http://schemas.openxmlformats.org/officeDocument/2006/relationships/hyperlink" Target="https://www.linkedin.com/in/vaja-jhashi-60302619/" TargetMode="External"/><Relationship Id="rId7587" Type="http://schemas.openxmlformats.org/officeDocument/2006/relationships/hyperlink" Target="http://incitu.us/" TargetMode="External"/><Relationship Id="rId8638" Type="http://schemas.openxmlformats.org/officeDocument/2006/relationships/hyperlink" Target="https://www.linkedin.com/company/openfi-tech/" TargetMode="External"/><Relationship Id="rId8985" Type="http://schemas.openxmlformats.org/officeDocument/2006/relationships/hyperlink" Target="https://www.linkedin.com/in/williams-wizzy-a33a73b4/" TargetMode="External"/><Relationship Id="rId3033" Type="http://schemas.openxmlformats.org/officeDocument/2006/relationships/hyperlink" Target="http://startengine.com/" TargetMode="External"/><Relationship Id="rId6189" Type="http://schemas.openxmlformats.org/officeDocument/2006/relationships/hyperlink" Target="http://forevernetwork.com/" TargetMode="External"/><Relationship Id="rId10568" Type="http://schemas.openxmlformats.org/officeDocument/2006/relationships/hyperlink" Target="https://www.linkedin.com/company/pancancer-t" TargetMode="External"/><Relationship Id="rId10982" Type="http://schemas.openxmlformats.org/officeDocument/2006/relationships/hyperlink" Target="http://quantinium.cc/" TargetMode="External"/><Relationship Id="rId11619" Type="http://schemas.openxmlformats.org/officeDocument/2006/relationships/hyperlink" Target="http://salvagetrading.com/" TargetMode="External"/><Relationship Id="rId7654" Type="http://schemas.openxmlformats.org/officeDocument/2006/relationships/hyperlink" Target="http://atha.com/" TargetMode="External"/><Relationship Id="rId8705" Type="http://schemas.openxmlformats.org/officeDocument/2006/relationships/hyperlink" Target="http://greencells.com/" TargetMode="External"/><Relationship Id="rId10635" Type="http://schemas.openxmlformats.org/officeDocument/2006/relationships/hyperlink" Target="https://profoodsolutions.com/about-us/" TargetMode="External"/><Relationship Id="rId2799" Type="http://schemas.openxmlformats.org/officeDocument/2006/relationships/hyperlink" Target="https://www.crunchbase.com/organization/morevfx/people" TargetMode="External"/><Relationship Id="rId3100" Type="http://schemas.openxmlformats.org/officeDocument/2006/relationships/hyperlink" Target="https://www.linkedin.com/company/heimdall-power/=" TargetMode="External"/><Relationship Id="rId6256" Type="http://schemas.openxmlformats.org/officeDocument/2006/relationships/hyperlink" Target="https://www.linkedin.com/in/nilo-devops/" TargetMode="External"/><Relationship Id="rId6670" Type="http://schemas.openxmlformats.org/officeDocument/2006/relationships/hyperlink" Target="https://www.linkedin.com/company/bluepondai" TargetMode="External"/><Relationship Id="rId7307" Type="http://schemas.openxmlformats.org/officeDocument/2006/relationships/hyperlink" Target="http://www.agv100.com/company.html" TargetMode="External"/><Relationship Id="rId7721" Type="http://schemas.openxmlformats.org/officeDocument/2006/relationships/hyperlink" Target="http://gethelpt.com/" TargetMode="External"/><Relationship Id="rId10702" Type="http://schemas.openxmlformats.org/officeDocument/2006/relationships/hyperlink" Target="https://www.linkedin.com/in/shadi-emam-ph-d-64a67a27/" TargetMode="External"/><Relationship Id="rId2866" Type="http://schemas.openxmlformats.org/officeDocument/2006/relationships/hyperlink" Target="http://psyco.ai/" TargetMode="External"/><Relationship Id="rId3917" Type="http://schemas.openxmlformats.org/officeDocument/2006/relationships/hyperlink" Target="https://www.linkedin.com/company/plentify/" TargetMode="External"/><Relationship Id="rId5272" Type="http://schemas.openxmlformats.org/officeDocument/2006/relationships/hyperlink" Target="https://www.linkedin.com/company/ubikap" TargetMode="External"/><Relationship Id="rId6323" Type="http://schemas.openxmlformats.org/officeDocument/2006/relationships/hyperlink" Target="https://www.linkedin.com/in/tim-ward-cyber/" TargetMode="External"/><Relationship Id="rId9479" Type="http://schemas.openxmlformats.org/officeDocument/2006/relationships/hyperlink" Target="http://getsafle.com/" TargetMode="External"/><Relationship Id="rId9893" Type="http://schemas.openxmlformats.org/officeDocument/2006/relationships/hyperlink" Target="http://weservus.com/" TargetMode="External"/><Relationship Id="rId838" Type="http://schemas.openxmlformats.org/officeDocument/2006/relationships/hyperlink" Target="https://www.linkedin.com/in/harrydewhirst/" TargetMode="External"/><Relationship Id="rId1468" Type="http://schemas.openxmlformats.org/officeDocument/2006/relationships/hyperlink" Target="http://earthboat.jp/" TargetMode="External"/><Relationship Id="rId1882" Type="http://schemas.openxmlformats.org/officeDocument/2006/relationships/hyperlink" Target="https://www.linkedin.com/company/greptime-inc/" TargetMode="External"/><Relationship Id="rId2519" Type="http://schemas.openxmlformats.org/officeDocument/2006/relationships/hyperlink" Target="http://pelagepharma.com/" TargetMode="External"/><Relationship Id="rId8495" Type="http://schemas.openxmlformats.org/officeDocument/2006/relationships/hyperlink" Target="https://www.linkedin.com/in/edmas/" TargetMode="External"/><Relationship Id="rId9546" Type="http://schemas.openxmlformats.org/officeDocument/2006/relationships/hyperlink" Target="http://onaji.io/" TargetMode="External"/><Relationship Id="rId11476" Type="http://schemas.openxmlformats.org/officeDocument/2006/relationships/hyperlink" Target="https://www.linkedin.com/company/ugn/" TargetMode="External"/><Relationship Id="rId1535" Type="http://schemas.openxmlformats.org/officeDocument/2006/relationships/hyperlink" Target="https://www.crosspointrx.com/about" TargetMode="External"/><Relationship Id="rId2933" Type="http://schemas.openxmlformats.org/officeDocument/2006/relationships/hyperlink" Target="https://www.linkedin.com/company/74542137" TargetMode="External"/><Relationship Id="rId7097" Type="http://schemas.openxmlformats.org/officeDocument/2006/relationships/hyperlink" Target="http://greaterboston.ja.org/" TargetMode="External"/><Relationship Id="rId8148" Type="http://schemas.openxmlformats.org/officeDocument/2006/relationships/hyperlink" Target="http://citibox.com/" TargetMode="External"/><Relationship Id="rId8562" Type="http://schemas.openxmlformats.org/officeDocument/2006/relationships/hyperlink" Target="https://www.linkedin.com/company/metub-network/" TargetMode="External"/><Relationship Id="rId9960" Type="http://schemas.openxmlformats.org/officeDocument/2006/relationships/hyperlink" Target="http://bugssonline.org/" TargetMode="External"/><Relationship Id="rId10078" Type="http://schemas.openxmlformats.org/officeDocument/2006/relationships/hyperlink" Target="https://www.linkedin.com/company/trailheadinstitute" TargetMode="External"/><Relationship Id="rId11129" Type="http://schemas.openxmlformats.org/officeDocument/2006/relationships/hyperlink" Target="http://tifinag.com/" TargetMode="External"/><Relationship Id="rId905" Type="http://schemas.openxmlformats.org/officeDocument/2006/relationships/hyperlink" Target="http://ulker.com.tr/" TargetMode="External"/><Relationship Id="rId7164" Type="http://schemas.openxmlformats.org/officeDocument/2006/relationships/hyperlink" Target="https://www.linkedin.com/in/priya-iyer04/" TargetMode="External"/><Relationship Id="rId8215" Type="http://schemas.openxmlformats.org/officeDocument/2006/relationships/hyperlink" Target="https://www.linkedin.com/in/claude-bigras-b1260729/" TargetMode="External"/><Relationship Id="rId9613" Type="http://schemas.openxmlformats.org/officeDocument/2006/relationships/hyperlink" Target="http://en.nestegg.nl/" TargetMode="External"/><Relationship Id="rId10492" Type="http://schemas.openxmlformats.org/officeDocument/2006/relationships/hyperlink" Target="https://www.linkedin.com/company/beeble-ai" TargetMode="External"/><Relationship Id="rId11543" Type="http://schemas.openxmlformats.org/officeDocument/2006/relationships/hyperlink" Target="https://www.linkedin.com/company/gr8outdoors/" TargetMode="External"/><Relationship Id="rId1602" Type="http://schemas.openxmlformats.org/officeDocument/2006/relationships/hyperlink" Target="http://ri-bio.org/" TargetMode="External"/><Relationship Id="rId4758" Type="http://schemas.openxmlformats.org/officeDocument/2006/relationships/hyperlink" Target="https://pitchbook.com/profiles/company/608825-35" TargetMode="External"/><Relationship Id="rId5809" Type="http://schemas.openxmlformats.org/officeDocument/2006/relationships/hyperlink" Target="http://ikala.ai/" TargetMode="External"/><Relationship Id="rId6180" Type="http://schemas.openxmlformats.org/officeDocument/2006/relationships/hyperlink" Target="http://magicmind.com/" TargetMode="External"/><Relationship Id="rId10145" Type="http://schemas.openxmlformats.org/officeDocument/2006/relationships/hyperlink" Target="https://www.bidessentials.co.uk/" TargetMode="External"/><Relationship Id="rId11610" Type="http://schemas.openxmlformats.org/officeDocument/2006/relationships/hyperlink" Target="https://rocketreach.co/florence-fang-email_70404865" TargetMode="External"/><Relationship Id="rId3774" Type="http://schemas.openxmlformats.org/officeDocument/2006/relationships/hyperlink" Target="https://www.linkedin.com/in/fernando-llaver/" TargetMode="External"/><Relationship Id="rId4825" Type="http://schemas.openxmlformats.org/officeDocument/2006/relationships/hyperlink" Target="https://www.linkedin.com/company/caf-de-finca" TargetMode="External"/><Relationship Id="rId7231" Type="http://schemas.openxmlformats.org/officeDocument/2006/relationships/hyperlink" Target="https://www.linkedin.com/in/totempresident" TargetMode="External"/><Relationship Id="rId10212" Type="http://schemas.openxmlformats.org/officeDocument/2006/relationships/hyperlink" Target="https://pitchbook.com/profiles/advisor/151292-62" TargetMode="External"/><Relationship Id="rId695" Type="http://schemas.openxmlformats.org/officeDocument/2006/relationships/hyperlink" Target="https://www.linkedin.com/company/primaris-reit" TargetMode="External"/><Relationship Id="rId2376" Type="http://schemas.openxmlformats.org/officeDocument/2006/relationships/hyperlink" Target="https://www.linkedin.com/company/splinetool" TargetMode="External"/><Relationship Id="rId2790" Type="http://schemas.openxmlformats.org/officeDocument/2006/relationships/hyperlink" Target="https://www.linkedin.com/company/hedera-22/?originalSubdomain=be" TargetMode="External"/><Relationship Id="rId3427" Type="http://schemas.openxmlformats.org/officeDocument/2006/relationships/hyperlink" Target="https://www.linkedin.com/in/dr-randhir-thakur-747378/" TargetMode="External"/><Relationship Id="rId3841" Type="http://schemas.openxmlformats.org/officeDocument/2006/relationships/hyperlink" Target="https://www.linkedin.com/in/arne-ballantine-6265368/" TargetMode="External"/><Relationship Id="rId6997" Type="http://schemas.openxmlformats.org/officeDocument/2006/relationships/hyperlink" Target="https://www.linkedin.com/company/communityshare/" TargetMode="External"/><Relationship Id="rId348" Type="http://schemas.openxmlformats.org/officeDocument/2006/relationships/hyperlink" Target="https://www.linkedin.com/in/emil-kakkis-54a4ba9/" TargetMode="External"/><Relationship Id="rId762" Type="http://schemas.openxmlformats.org/officeDocument/2006/relationships/hyperlink" Target="https://www.linkedin.com/in/teddie-levenfiche-aa3868106/?original_referer=https%3A%2F%2Fwww%2Egoogle%2Ecom%2F&amp;originalSubdomain=uk" TargetMode="External"/><Relationship Id="rId1392" Type="http://schemas.openxmlformats.org/officeDocument/2006/relationships/hyperlink" Target="https://www.linkedin.com/company/shibuya-blend-green-energy" TargetMode="External"/><Relationship Id="rId2029" Type="http://schemas.openxmlformats.org/officeDocument/2006/relationships/hyperlink" Target="http://haubergestate.org/" TargetMode="External"/><Relationship Id="rId2443" Type="http://schemas.openxmlformats.org/officeDocument/2006/relationships/hyperlink" Target="http://bluequbit.io/" TargetMode="External"/><Relationship Id="rId5599" Type="http://schemas.openxmlformats.org/officeDocument/2006/relationships/hyperlink" Target="https://www.linkedin.com/in/michael-patton-25b3a528/" TargetMode="External"/><Relationship Id="rId9056" Type="http://schemas.openxmlformats.org/officeDocument/2006/relationships/hyperlink" Target="https://www.linkedin.com/company/georgia-department-of-labor" TargetMode="External"/><Relationship Id="rId9470" Type="http://schemas.openxmlformats.org/officeDocument/2006/relationships/hyperlink" Target="http://felicitygames.com/" TargetMode="External"/><Relationship Id="rId415" Type="http://schemas.openxmlformats.org/officeDocument/2006/relationships/hyperlink" Target="https://www.linkedin.com/in/salomon-serfati-8ba836112/" TargetMode="External"/><Relationship Id="rId1045" Type="http://schemas.openxmlformats.org/officeDocument/2006/relationships/hyperlink" Target="https://www.linkedin.com/company/cartridge/" TargetMode="External"/><Relationship Id="rId2510" Type="http://schemas.openxmlformats.org/officeDocument/2006/relationships/hyperlink" Target="https://www.linkedin.com/school/university-of-washington" TargetMode="External"/><Relationship Id="rId5666" Type="http://schemas.openxmlformats.org/officeDocument/2006/relationships/hyperlink" Target="https://www.linkedin.com/company/phiniainc/" TargetMode="External"/><Relationship Id="rId8072" Type="http://schemas.openxmlformats.org/officeDocument/2006/relationships/hyperlink" Target="https://www.linkedin.com/in/armando-gonzalez-a28572b/" TargetMode="External"/><Relationship Id="rId9123" Type="http://schemas.openxmlformats.org/officeDocument/2006/relationships/hyperlink" Target="https://www.linkedin.com/company/oicofsouthflorida" TargetMode="External"/><Relationship Id="rId11053" Type="http://schemas.openxmlformats.org/officeDocument/2006/relationships/hyperlink" Target="http://lily.ai/" TargetMode="External"/><Relationship Id="rId1112" Type="http://schemas.openxmlformats.org/officeDocument/2006/relationships/hyperlink" Target="http://brightgreen.us/" TargetMode="External"/><Relationship Id="rId4268" Type="http://schemas.openxmlformats.org/officeDocument/2006/relationships/hyperlink" Target="http://mepso.com.mk/" TargetMode="External"/><Relationship Id="rId5319" Type="http://schemas.openxmlformats.org/officeDocument/2006/relationships/hyperlink" Target="https://www.linkedin.com/in/ritobanc/" TargetMode="External"/><Relationship Id="rId6717" Type="http://schemas.openxmlformats.org/officeDocument/2006/relationships/hyperlink" Target="https://www.linkedin.com/company/versatileag" TargetMode="External"/><Relationship Id="rId3284" Type="http://schemas.openxmlformats.org/officeDocument/2006/relationships/hyperlink" Target="https://www.linkedin.com/company/sm-energy-company" TargetMode="External"/><Relationship Id="rId4682" Type="http://schemas.openxmlformats.org/officeDocument/2006/relationships/hyperlink" Target="https://www.linkedin.com/company/cogni-sync" TargetMode="External"/><Relationship Id="rId5733" Type="http://schemas.openxmlformats.org/officeDocument/2006/relationships/hyperlink" Target="http://mgmresorts.com/" TargetMode="External"/><Relationship Id="rId8889" Type="http://schemas.openxmlformats.org/officeDocument/2006/relationships/hyperlink" Target="https://fr.linkedin.com/company/getcockpit" TargetMode="External"/><Relationship Id="rId11120" Type="http://schemas.openxmlformats.org/officeDocument/2006/relationships/hyperlink" Target="https://www.linkedin.com/in/sabyasachi-goswami-6bb57099/" TargetMode="External"/><Relationship Id="rId1929" Type="http://schemas.openxmlformats.org/officeDocument/2006/relationships/hyperlink" Target="https://www.linkedin.com/company/fisent/" TargetMode="External"/><Relationship Id="rId4335" Type="http://schemas.openxmlformats.org/officeDocument/2006/relationships/hyperlink" Target="https://pitchbook.com/profiles/company/484890-58" TargetMode="External"/><Relationship Id="rId5800" Type="http://schemas.openxmlformats.org/officeDocument/2006/relationships/hyperlink" Target="http://nhpcindia.com/" TargetMode="External"/><Relationship Id="rId8956" Type="http://schemas.openxmlformats.org/officeDocument/2006/relationships/hyperlink" Target="https://www.linkedin.com/company/national-energy-improvement-fund-llc/" TargetMode="External"/><Relationship Id="rId10886" Type="http://schemas.openxmlformats.org/officeDocument/2006/relationships/hyperlink" Target="https://www.linkedin.com/company/carbonated-inc." TargetMode="External"/><Relationship Id="rId3351" Type="http://schemas.openxmlformats.org/officeDocument/2006/relationships/hyperlink" Target="https://www.linkedin.com/in/danielfaber/" TargetMode="External"/><Relationship Id="rId4402" Type="http://schemas.openxmlformats.org/officeDocument/2006/relationships/hyperlink" Target="http://momint.so/" TargetMode="External"/><Relationship Id="rId7558" Type="http://schemas.openxmlformats.org/officeDocument/2006/relationships/hyperlink" Target="https://www.linkedin.com/company/rapido-bike" TargetMode="External"/><Relationship Id="rId7972" Type="http://schemas.openxmlformats.org/officeDocument/2006/relationships/hyperlink" Target="http://cartesiantherapeutics.com/" TargetMode="External"/><Relationship Id="rId8609" Type="http://schemas.openxmlformats.org/officeDocument/2006/relationships/hyperlink" Target="https://www.linkedin.com/in/simon-risanger/" TargetMode="External"/><Relationship Id="rId10539" Type="http://schemas.openxmlformats.org/officeDocument/2006/relationships/hyperlink" Target="http://bcchf.ca/" TargetMode="External"/><Relationship Id="rId272" Type="http://schemas.openxmlformats.org/officeDocument/2006/relationships/hyperlink" Target="https://www.linkedin.com/company-beta/140164/" TargetMode="External"/><Relationship Id="rId3004" Type="http://schemas.openxmlformats.org/officeDocument/2006/relationships/hyperlink" Target="https://www.linkedin.com/school/eitinnoenergy" TargetMode="External"/><Relationship Id="rId6574" Type="http://schemas.openxmlformats.org/officeDocument/2006/relationships/hyperlink" Target="https://www.linkedin.com/in/damien-kudela/" TargetMode="External"/><Relationship Id="rId7625" Type="http://schemas.openxmlformats.org/officeDocument/2006/relationships/hyperlink" Target="https://www.linkedin.com/company/agoraworld-io/" TargetMode="External"/><Relationship Id="rId10953" Type="http://schemas.openxmlformats.org/officeDocument/2006/relationships/hyperlink" Target="http://vianode.com/" TargetMode="External"/><Relationship Id="rId2020" Type="http://schemas.openxmlformats.org/officeDocument/2006/relationships/hyperlink" Target="http://metahelios.co.uk/" TargetMode="External"/><Relationship Id="rId5176" Type="http://schemas.openxmlformats.org/officeDocument/2006/relationships/hyperlink" Target="http://dogppl.co/" TargetMode="External"/><Relationship Id="rId5590" Type="http://schemas.openxmlformats.org/officeDocument/2006/relationships/hyperlink" Target="https://www.linkedin.com/in/pascalyammine/" TargetMode="External"/><Relationship Id="rId6227" Type="http://schemas.openxmlformats.org/officeDocument/2006/relationships/hyperlink" Target="https://www.linkedin.com/in/andrei-klochko-20093224/" TargetMode="External"/><Relationship Id="rId6641" Type="http://schemas.openxmlformats.org/officeDocument/2006/relationships/hyperlink" Target="http://easylinkin.com/" TargetMode="External"/><Relationship Id="rId9797" Type="http://schemas.openxmlformats.org/officeDocument/2006/relationships/hyperlink" Target="http://uber-docs.com/" TargetMode="External"/><Relationship Id="rId10606" Type="http://schemas.openxmlformats.org/officeDocument/2006/relationships/hyperlink" Target="http://blufordinstitute.org/" TargetMode="External"/><Relationship Id="rId4192" Type="http://schemas.openxmlformats.org/officeDocument/2006/relationships/hyperlink" Target="https://www.linkedin.com/in/amitbackliwal/" TargetMode="External"/><Relationship Id="rId5243" Type="http://schemas.openxmlformats.org/officeDocument/2006/relationships/hyperlink" Target="https://www.linkedin.com/company/creative-life-lab-inc" TargetMode="External"/><Relationship Id="rId8399" Type="http://schemas.openxmlformats.org/officeDocument/2006/relationships/hyperlink" Target="http://gojoe.com/" TargetMode="External"/><Relationship Id="rId1786" Type="http://schemas.openxmlformats.org/officeDocument/2006/relationships/hyperlink" Target="https://www.linkedin.com/in/albert-thompson-518a99116/" TargetMode="External"/><Relationship Id="rId2837" Type="http://schemas.openxmlformats.org/officeDocument/2006/relationships/hyperlink" Target="https://www.linkedin.com/company/the-chartis-group" TargetMode="External"/><Relationship Id="rId9864" Type="http://schemas.openxmlformats.org/officeDocument/2006/relationships/hyperlink" Target="http://blunge.ai/" TargetMode="External"/><Relationship Id="rId11794" Type="http://schemas.openxmlformats.org/officeDocument/2006/relationships/hyperlink" Target="http://themastersapprentice.org/" TargetMode="External"/><Relationship Id="rId78" Type="http://schemas.openxmlformats.org/officeDocument/2006/relationships/hyperlink" Target="https://www.linkedin.com/company/aypa" TargetMode="External"/><Relationship Id="rId809" Type="http://schemas.openxmlformats.org/officeDocument/2006/relationships/hyperlink" Target="https://ca.linkedin.com/company/alaska-energy-metals" TargetMode="External"/><Relationship Id="rId1439" Type="http://schemas.openxmlformats.org/officeDocument/2006/relationships/hyperlink" Target="http://blockscout.com/" TargetMode="External"/><Relationship Id="rId1853" Type="http://schemas.openxmlformats.org/officeDocument/2006/relationships/hyperlink" Target="http://vivace.com/" TargetMode="External"/><Relationship Id="rId2904" Type="http://schemas.openxmlformats.org/officeDocument/2006/relationships/hyperlink" Target="http://orbitalwave.co/" TargetMode="External"/><Relationship Id="rId5310" Type="http://schemas.openxmlformats.org/officeDocument/2006/relationships/hyperlink" Target="http://lipvideo.com/" TargetMode="External"/><Relationship Id="rId7068" Type="http://schemas.openxmlformats.org/officeDocument/2006/relationships/hyperlink" Target="https://www.linkedin.com/company/inuvialuit-regional-corporation/?originalSubdomain=ca" TargetMode="External"/><Relationship Id="rId8119" Type="http://schemas.openxmlformats.org/officeDocument/2006/relationships/hyperlink" Target="https://www.linkedin.com/in/ankerlundemose/" TargetMode="External"/><Relationship Id="rId8466" Type="http://schemas.openxmlformats.org/officeDocument/2006/relationships/hyperlink" Target="https://pitchbook.com/profiles/company/109707-85" TargetMode="External"/><Relationship Id="rId8880" Type="http://schemas.openxmlformats.org/officeDocument/2006/relationships/hyperlink" Target="https://www.linkedin.com/company/boundaryai/" TargetMode="External"/><Relationship Id="rId9517" Type="http://schemas.openxmlformats.org/officeDocument/2006/relationships/hyperlink" Target="https://www.linkedin.com/company/city-of-aurora/" TargetMode="External"/><Relationship Id="rId9931" Type="http://schemas.openxmlformats.org/officeDocument/2006/relationships/hyperlink" Target="https://www.linkedin.com/company/teatro-vista" TargetMode="External"/><Relationship Id="rId10396" Type="http://schemas.openxmlformats.org/officeDocument/2006/relationships/hyperlink" Target="https://www.linkedin.com/company/indivior" TargetMode="External"/><Relationship Id="rId11447" Type="http://schemas.openxmlformats.org/officeDocument/2006/relationships/hyperlink" Target="http://rusi.org/" TargetMode="External"/><Relationship Id="rId11861" Type="http://schemas.openxmlformats.org/officeDocument/2006/relationships/hyperlink" Target="https://www.mschildcare.org/team/" TargetMode="External"/><Relationship Id="rId1506" Type="http://schemas.openxmlformats.org/officeDocument/2006/relationships/hyperlink" Target="https://www.linkedin.com/in/aepenner/" TargetMode="External"/><Relationship Id="rId1920" Type="http://schemas.openxmlformats.org/officeDocument/2006/relationships/hyperlink" Target="https://www.linkedin.com/company/family-resources" TargetMode="External"/><Relationship Id="rId7482" Type="http://schemas.openxmlformats.org/officeDocument/2006/relationships/hyperlink" Target="http://simpleenergy.in/" TargetMode="External"/><Relationship Id="rId8533" Type="http://schemas.openxmlformats.org/officeDocument/2006/relationships/hyperlink" Target="https://www.linkedin.com/in/randi-wahlsten-285115/" TargetMode="External"/><Relationship Id="rId10049" Type="http://schemas.openxmlformats.org/officeDocument/2006/relationships/hyperlink" Target="https://f-med.co.jp/" TargetMode="External"/><Relationship Id="rId10463" Type="http://schemas.openxmlformats.org/officeDocument/2006/relationships/hyperlink" Target="https://www.linkedin.com/company/affcf/" TargetMode="External"/><Relationship Id="rId11514" Type="http://schemas.openxmlformats.org/officeDocument/2006/relationships/hyperlink" Target="https://weitec.es/weitec-mejor-proyecto-innovador-del-programa-orihuela-emprende-gestionado-por-el-parque-cientifico-de-la-umh-2/" TargetMode="External"/><Relationship Id="rId3678" Type="http://schemas.openxmlformats.org/officeDocument/2006/relationships/hyperlink" Target="https://chitose-bio.com/about/team/" TargetMode="External"/><Relationship Id="rId4729" Type="http://schemas.openxmlformats.org/officeDocument/2006/relationships/hyperlink" Target="http://fitness-kpi.com/" TargetMode="External"/><Relationship Id="rId6084" Type="http://schemas.openxmlformats.org/officeDocument/2006/relationships/hyperlink" Target="https://www.linkedin.com/company/halfmore-inc/" TargetMode="External"/><Relationship Id="rId7135" Type="http://schemas.openxmlformats.org/officeDocument/2006/relationships/hyperlink" Target="http://icouldbe.org/" TargetMode="External"/><Relationship Id="rId8600" Type="http://schemas.openxmlformats.org/officeDocument/2006/relationships/hyperlink" Target="https://www.linkedin.com/in/greg-siwak-693a9612/" TargetMode="External"/><Relationship Id="rId10116" Type="http://schemas.openxmlformats.org/officeDocument/2006/relationships/hyperlink" Target="http://waypointservices.org/" TargetMode="External"/><Relationship Id="rId599" Type="http://schemas.openxmlformats.org/officeDocument/2006/relationships/hyperlink" Target="https://www.linkedin.com/in/chris-giordano-348768/" TargetMode="External"/><Relationship Id="rId2694" Type="http://schemas.openxmlformats.org/officeDocument/2006/relationships/hyperlink" Target="https://www.linkedin.com/company/emerita-resources" TargetMode="External"/><Relationship Id="rId3745" Type="http://schemas.openxmlformats.org/officeDocument/2006/relationships/hyperlink" Target="https://www.linkedin.com/company/quatt-heat" TargetMode="External"/><Relationship Id="rId6151" Type="http://schemas.openxmlformats.org/officeDocument/2006/relationships/hyperlink" Target="http://hemotune.ch/" TargetMode="External"/><Relationship Id="rId7202" Type="http://schemas.openxmlformats.org/officeDocument/2006/relationships/hyperlink" Target="https://www.linkedin.com/company/rebuildingtogether-atlanta/" TargetMode="External"/><Relationship Id="rId10530" Type="http://schemas.openxmlformats.org/officeDocument/2006/relationships/hyperlink" Target="https://www.linkedin.com/company/tracktech-llc/" TargetMode="External"/><Relationship Id="rId666" Type="http://schemas.openxmlformats.org/officeDocument/2006/relationships/hyperlink" Target="https://www.linkedin.com/in/smorodnikova/" TargetMode="External"/><Relationship Id="rId1296" Type="http://schemas.openxmlformats.org/officeDocument/2006/relationships/hyperlink" Target="https://www.linkedin.com/company/momo-payment-service-bank" TargetMode="External"/><Relationship Id="rId2347" Type="http://schemas.openxmlformats.org/officeDocument/2006/relationships/hyperlink" Target="http://rivalz.ai/" TargetMode="External"/><Relationship Id="rId9374" Type="http://schemas.openxmlformats.org/officeDocument/2006/relationships/hyperlink" Target="http://kuraztech.com/" TargetMode="External"/><Relationship Id="rId319" Type="http://schemas.openxmlformats.org/officeDocument/2006/relationships/hyperlink" Target="http://techmet.ie/" TargetMode="External"/><Relationship Id="rId1363" Type="http://schemas.openxmlformats.org/officeDocument/2006/relationships/hyperlink" Target="https://www.linkedin.com/company/icardio-ai/" TargetMode="External"/><Relationship Id="rId2761" Type="http://schemas.openxmlformats.org/officeDocument/2006/relationships/hyperlink" Target="https://www.linkedin.com/company/sing-inc/" TargetMode="External"/><Relationship Id="rId3812" Type="http://schemas.openxmlformats.org/officeDocument/2006/relationships/hyperlink" Target="http://www.linkedin.com/company/freecast-inc" TargetMode="External"/><Relationship Id="rId6968" Type="http://schemas.openxmlformats.org/officeDocument/2006/relationships/hyperlink" Target="https://www.linkedin.com/in/maxmorganroth/" TargetMode="External"/><Relationship Id="rId8390" Type="http://schemas.openxmlformats.org/officeDocument/2006/relationships/hyperlink" Target="http://rsight.ai/" TargetMode="External"/><Relationship Id="rId9027" Type="http://schemas.openxmlformats.org/officeDocument/2006/relationships/hyperlink" Target="https://www.linkedin.com/company/venture-minerals-limited" TargetMode="External"/><Relationship Id="rId733" Type="http://schemas.openxmlformats.org/officeDocument/2006/relationships/hyperlink" Target="https://www.linkedin.com/in/padmashri-suresh-5471015/" TargetMode="External"/><Relationship Id="rId1016" Type="http://schemas.openxmlformats.org/officeDocument/2006/relationships/hyperlink" Target="https://pitchbook.com/profiles/company/538308-37" TargetMode="External"/><Relationship Id="rId2414" Type="http://schemas.openxmlformats.org/officeDocument/2006/relationships/hyperlink" Target="https://www.linkedin.com/company/gaussion/" TargetMode="External"/><Relationship Id="rId5984" Type="http://schemas.openxmlformats.org/officeDocument/2006/relationships/hyperlink" Target="https://www.linkedin.com/in/thad-eidman-02223/" TargetMode="External"/><Relationship Id="rId8043" Type="http://schemas.openxmlformats.org/officeDocument/2006/relationships/hyperlink" Target="http://esqacosmetics.com/" TargetMode="External"/><Relationship Id="rId9441" Type="http://schemas.openxmlformats.org/officeDocument/2006/relationships/hyperlink" Target="https://www.linkedin.com/company/flamesense-tech/" TargetMode="External"/><Relationship Id="rId11371" Type="http://schemas.openxmlformats.org/officeDocument/2006/relationships/hyperlink" Target="http://vlippr.com/" TargetMode="External"/><Relationship Id="rId800" Type="http://schemas.openxmlformats.org/officeDocument/2006/relationships/hyperlink" Target="https://www.linkedin.com/company/oxford-nanopore-technologies" TargetMode="External"/><Relationship Id="rId1430" Type="http://schemas.openxmlformats.org/officeDocument/2006/relationships/hyperlink" Target="http://flowinc.com/" TargetMode="External"/><Relationship Id="rId4586" Type="http://schemas.openxmlformats.org/officeDocument/2006/relationships/hyperlink" Target="http://liquetmedical.com/" TargetMode="External"/><Relationship Id="rId5637" Type="http://schemas.openxmlformats.org/officeDocument/2006/relationships/hyperlink" Target="https://www.linkedin.com/in/eric-evans-399186/" TargetMode="External"/><Relationship Id="rId11024" Type="http://schemas.openxmlformats.org/officeDocument/2006/relationships/hyperlink" Target="https://www.linkedin.com/in/dalpern/" TargetMode="External"/><Relationship Id="rId3188" Type="http://schemas.openxmlformats.org/officeDocument/2006/relationships/hyperlink" Target="http://truststamp.ai/" TargetMode="External"/><Relationship Id="rId4239" Type="http://schemas.openxmlformats.org/officeDocument/2006/relationships/hyperlink" Target="https://www.linkedin.com/company/synyi/" TargetMode="External"/><Relationship Id="rId4653" Type="http://schemas.openxmlformats.org/officeDocument/2006/relationships/hyperlink" Target="https://www.linkedin.com/in/charles-long-4382212b/" TargetMode="External"/><Relationship Id="rId5704" Type="http://schemas.openxmlformats.org/officeDocument/2006/relationships/hyperlink" Target="https://www.linkedin.com/company/pipedreams-ventures/" TargetMode="External"/><Relationship Id="rId8110" Type="http://schemas.openxmlformats.org/officeDocument/2006/relationships/hyperlink" Target="https://www.linkedin.com/in/dr-ahmed-mohamed-alebri-9a9b5234/" TargetMode="External"/><Relationship Id="rId10040" Type="http://schemas.openxmlformats.org/officeDocument/2006/relationships/hyperlink" Target="http://cargobuddy.ro/" TargetMode="External"/><Relationship Id="rId3255" Type="http://schemas.openxmlformats.org/officeDocument/2006/relationships/hyperlink" Target="https://www.linkedin.com/in/wasimkhaled/" TargetMode="External"/><Relationship Id="rId4306" Type="http://schemas.openxmlformats.org/officeDocument/2006/relationships/hyperlink" Target="https://www.linkedin.com/company/foolfarm/" TargetMode="External"/><Relationship Id="rId4720" Type="http://schemas.openxmlformats.org/officeDocument/2006/relationships/hyperlink" Target="https://www.linkedin.com/in/samantha-perona-westgate/" TargetMode="External"/><Relationship Id="rId7876" Type="http://schemas.openxmlformats.org/officeDocument/2006/relationships/hyperlink" Target="http://converteca.com/" TargetMode="External"/><Relationship Id="rId8927" Type="http://schemas.openxmlformats.org/officeDocument/2006/relationships/hyperlink" Target="https://www.linkedin.com/company/inspacepropulsion-technologies-isptech" TargetMode="External"/><Relationship Id="rId176" Type="http://schemas.openxmlformats.org/officeDocument/2006/relationships/hyperlink" Target="https://www.linkedin.com/company/knowde/" TargetMode="External"/><Relationship Id="rId590" Type="http://schemas.openxmlformats.org/officeDocument/2006/relationships/hyperlink" Target="https://www.linkedin.com/in/beauwangtrakuldee/" TargetMode="External"/><Relationship Id="rId2271" Type="http://schemas.openxmlformats.org/officeDocument/2006/relationships/hyperlink" Target="https://pa-foundation.org/about-us/staff-directory/" TargetMode="External"/><Relationship Id="rId3322" Type="http://schemas.openxmlformats.org/officeDocument/2006/relationships/hyperlink" Target="https://www.linkedin.com/in/j-srinivasan/" TargetMode="External"/><Relationship Id="rId6478" Type="http://schemas.openxmlformats.org/officeDocument/2006/relationships/hyperlink" Target="https://pitchbook.com/profiles/company/343025-92" TargetMode="External"/><Relationship Id="rId7529" Type="http://schemas.openxmlformats.org/officeDocument/2006/relationships/hyperlink" Target="http://renasantbank.com/" TargetMode="External"/><Relationship Id="rId10857" Type="http://schemas.openxmlformats.org/officeDocument/2006/relationships/hyperlink" Target="https://fcpt.com/about/team/" TargetMode="External"/><Relationship Id="rId243" Type="http://schemas.openxmlformats.org/officeDocument/2006/relationships/hyperlink" Target="https://www.linkedin.com/in/ruti-ben-shlomi-415272179/" TargetMode="External"/><Relationship Id="rId5494" Type="http://schemas.openxmlformats.org/officeDocument/2006/relationships/hyperlink" Target="https://www.linkedin.com/company/indy-women-in-tech" TargetMode="External"/><Relationship Id="rId6892" Type="http://schemas.openxmlformats.org/officeDocument/2006/relationships/hyperlink" Target="https://www.linkedin.com/company/gaimify" TargetMode="External"/><Relationship Id="rId7943" Type="http://schemas.openxmlformats.org/officeDocument/2006/relationships/hyperlink" Target="https://www.linkedin.com/company/collegedekho" TargetMode="External"/><Relationship Id="rId10924" Type="http://schemas.openxmlformats.org/officeDocument/2006/relationships/hyperlink" Target="http://www.linkedin.com/company/vervoe-pty-ltd" TargetMode="External"/><Relationship Id="rId310" Type="http://schemas.openxmlformats.org/officeDocument/2006/relationships/hyperlink" Target="https://medangels.com.au/our-team/" TargetMode="External"/><Relationship Id="rId4096" Type="http://schemas.openxmlformats.org/officeDocument/2006/relationships/hyperlink" Target="https://www.linkedin.com/in/brett-caines-lumos/" TargetMode="External"/><Relationship Id="rId5147" Type="http://schemas.openxmlformats.org/officeDocument/2006/relationships/hyperlink" Target="http://yamacarbon.com/" TargetMode="External"/><Relationship Id="rId6545" Type="http://schemas.openxmlformats.org/officeDocument/2006/relationships/hyperlink" Target="https://www.linkedin.com/in/prince-nnah/" TargetMode="External"/><Relationship Id="rId5561" Type="http://schemas.openxmlformats.org/officeDocument/2006/relationships/hyperlink" Target="http://goalsetter.co/" TargetMode="External"/><Relationship Id="rId6612" Type="http://schemas.openxmlformats.org/officeDocument/2006/relationships/hyperlink" Target="https://www.polarisic.com/en/news/detail/pre-a" TargetMode="External"/><Relationship Id="rId9768" Type="http://schemas.openxmlformats.org/officeDocument/2006/relationships/hyperlink" Target="https://www.linkedin.com/company/vivopower" TargetMode="External"/><Relationship Id="rId11698" Type="http://schemas.openxmlformats.org/officeDocument/2006/relationships/hyperlink" Target="http://voxeleron.com/" TargetMode="External"/><Relationship Id="rId1757" Type="http://schemas.openxmlformats.org/officeDocument/2006/relationships/hyperlink" Target="http://waterstonegroups.com/" TargetMode="External"/><Relationship Id="rId2808" Type="http://schemas.openxmlformats.org/officeDocument/2006/relationships/hyperlink" Target="https://www.linkedin.com/company/care-ring/" TargetMode="External"/><Relationship Id="rId4163" Type="http://schemas.openxmlformats.org/officeDocument/2006/relationships/hyperlink" Target="https://www.linkedin.com/company/ocula-technologies" TargetMode="External"/><Relationship Id="rId5214" Type="http://schemas.openxmlformats.org/officeDocument/2006/relationships/hyperlink" Target="https://www.linkedin.com/in/ashleyesherry/" TargetMode="External"/><Relationship Id="rId8784" Type="http://schemas.openxmlformats.org/officeDocument/2006/relationships/hyperlink" Target="https://www.linkedin.com/in/ledy-garcia-eckstein-046570a/" TargetMode="External"/><Relationship Id="rId9835" Type="http://schemas.openxmlformats.org/officeDocument/2006/relationships/hyperlink" Target="https://www.linkedin.com/company/bishopascendant" TargetMode="External"/><Relationship Id="rId11765" Type="http://schemas.openxmlformats.org/officeDocument/2006/relationships/hyperlink" Target="http://childrenshealthwatch.org/" TargetMode="External"/><Relationship Id="rId49" Type="http://schemas.openxmlformats.org/officeDocument/2006/relationships/hyperlink" Target="http://www.linkedin.com/company/quanta-services" TargetMode="External"/><Relationship Id="rId1824" Type="http://schemas.openxmlformats.org/officeDocument/2006/relationships/hyperlink" Target="http://groupedbs.com/" TargetMode="External"/><Relationship Id="rId4230" Type="http://schemas.openxmlformats.org/officeDocument/2006/relationships/hyperlink" Target="https://www.linkedin.com/company/echochunkai" TargetMode="External"/><Relationship Id="rId7386" Type="http://schemas.openxmlformats.org/officeDocument/2006/relationships/hyperlink" Target="http://figurout.co.jp/" TargetMode="External"/><Relationship Id="rId8437" Type="http://schemas.openxmlformats.org/officeDocument/2006/relationships/hyperlink" Target="https://www.linkedin.com/in/investinbrandonmitchell/" TargetMode="External"/><Relationship Id="rId8851" Type="http://schemas.openxmlformats.org/officeDocument/2006/relationships/hyperlink" Target="https://www.linkedin.com/in/dr-xueming-ju-76222261/" TargetMode="External"/><Relationship Id="rId10367" Type="http://schemas.openxmlformats.org/officeDocument/2006/relationships/hyperlink" Target="https://www.linkedin.com/company/uk-oil-&amp;-gas-investments-plc" TargetMode="External"/><Relationship Id="rId11418" Type="http://schemas.openxmlformats.org/officeDocument/2006/relationships/hyperlink" Target="https://www.linkedin.com/in/mike-stickel-48491b63/" TargetMode="External"/><Relationship Id="rId7039" Type="http://schemas.openxmlformats.org/officeDocument/2006/relationships/hyperlink" Target="http://leggett.com/" TargetMode="External"/><Relationship Id="rId7453" Type="http://schemas.openxmlformats.org/officeDocument/2006/relationships/hyperlink" Target="https://www.linkedin.com/in/elad-serfaty-604a4830/?originalSubdomain=il" TargetMode="External"/><Relationship Id="rId8504" Type="http://schemas.openxmlformats.org/officeDocument/2006/relationships/hyperlink" Target="https://www.zoominfo.com/p/Xianzhi-Jiang/8611201276" TargetMode="External"/><Relationship Id="rId9902" Type="http://schemas.openxmlformats.org/officeDocument/2006/relationships/hyperlink" Target="http://shuny.co.kr/" TargetMode="External"/><Relationship Id="rId10781" Type="http://schemas.openxmlformats.org/officeDocument/2006/relationships/hyperlink" Target="http://foraybio.com/" TargetMode="External"/><Relationship Id="rId11832" Type="http://schemas.openxmlformats.org/officeDocument/2006/relationships/hyperlink" Target="https://pitchbook.com/profiles/company/592297-48" TargetMode="External"/><Relationship Id="rId2598" Type="http://schemas.openxmlformats.org/officeDocument/2006/relationships/hyperlink" Target="https://www.linkedin.com/in/danielle-walsh-b358a032/?locale=en_US" TargetMode="External"/><Relationship Id="rId3996" Type="http://schemas.openxmlformats.org/officeDocument/2006/relationships/hyperlink" Target="http://dkkpartners.com/" TargetMode="External"/><Relationship Id="rId6055" Type="http://schemas.openxmlformats.org/officeDocument/2006/relationships/hyperlink" Target="https://www.linkedin.com/in/khalidwak/" TargetMode="External"/><Relationship Id="rId7106" Type="http://schemas.openxmlformats.org/officeDocument/2006/relationships/hyperlink" Target="https://www.linkedin.com/in/sarah-fox1/" TargetMode="External"/><Relationship Id="rId10434" Type="http://schemas.openxmlformats.org/officeDocument/2006/relationships/hyperlink" Target="https://www.linkedin.com/company/autoscheduler-ai/" TargetMode="External"/><Relationship Id="rId3649" Type="http://schemas.openxmlformats.org/officeDocument/2006/relationships/hyperlink" Target="http://getreceipthero.com/" TargetMode="External"/><Relationship Id="rId5071" Type="http://schemas.openxmlformats.org/officeDocument/2006/relationships/hyperlink" Target="https://www.linkedin.com/company/triple-private-equity" TargetMode="External"/><Relationship Id="rId6122" Type="http://schemas.openxmlformats.org/officeDocument/2006/relationships/hyperlink" Target="http://airvine.com/" TargetMode="External"/><Relationship Id="rId7520" Type="http://schemas.openxmlformats.org/officeDocument/2006/relationships/hyperlink" Target="http://altana.ai/" TargetMode="External"/><Relationship Id="rId9278" Type="http://schemas.openxmlformats.org/officeDocument/2006/relationships/hyperlink" Target="https://www.linkedin.com/company/phycin/" TargetMode="External"/><Relationship Id="rId10501" Type="http://schemas.openxmlformats.org/officeDocument/2006/relationships/hyperlink" Target="https://www.linkedin.com/in/chang-seok-kang-75028a40/?trk=public_profile_browsemap&amp;originalSubdomain=kr" TargetMode="External"/><Relationship Id="rId984" Type="http://schemas.openxmlformats.org/officeDocument/2006/relationships/hyperlink" Target="http://burmaburma.in/" TargetMode="External"/><Relationship Id="rId2665" Type="http://schemas.openxmlformats.org/officeDocument/2006/relationships/hyperlink" Target="http://mealplanet.com/" TargetMode="External"/><Relationship Id="rId3716" Type="http://schemas.openxmlformats.org/officeDocument/2006/relationships/hyperlink" Target="https://www.linkedin.com/company-beta/10664598/" TargetMode="External"/><Relationship Id="rId9692" Type="http://schemas.openxmlformats.org/officeDocument/2006/relationships/hyperlink" Target="https://www.linkedin.com/in/adam-parker-56934782/" TargetMode="External"/><Relationship Id="rId637" Type="http://schemas.openxmlformats.org/officeDocument/2006/relationships/hyperlink" Target="https://www.linkedin.com/in/sunil-kumar-2700651a0/" TargetMode="External"/><Relationship Id="rId1267" Type="http://schemas.openxmlformats.org/officeDocument/2006/relationships/hyperlink" Target="http://bittyadvance.com/" TargetMode="External"/><Relationship Id="rId1681" Type="http://schemas.openxmlformats.org/officeDocument/2006/relationships/hyperlink" Target="http://questgates.co.uk/" TargetMode="External"/><Relationship Id="rId2318" Type="http://schemas.openxmlformats.org/officeDocument/2006/relationships/hyperlink" Target="http://moximed.com/" TargetMode="External"/><Relationship Id="rId2732" Type="http://schemas.openxmlformats.org/officeDocument/2006/relationships/hyperlink" Target="https://www.wsj.com/market-data/quotes/SA/XSAU/1832/company-people" TargetMode="External"/><Relationship Id="rId5888" Type="http://schemas.openxmlformats.org/officeDocument/2006/relationships/hyperlink" Target="http://sprocketsecurity.com/" TargetMode="External"/><Relationship Id="rId6939" Type="http://schemas.openxmlformats.org/officeDocument/2006/relationships/hyperlink" Target="https://www.linkedin.com/in/luke-cox-acoustics/" TargetMode="External"/><Relationship Id="rId8294" Type="http://schemas.openxmlformats.org/officeDocument/2006/relationships/hyperlink" Target="http://newurtopia.com/" TargetMode="External"/><Relationship Id="rId9345" Type="http://schemas.openxmlformats.org/officeDocument/2006/relationships/hyperlink" Target="https://www.linkedin.com/in/minhee-lee-aa064648/" TargetMode="External"/><Relationship Id="rId11275" Type="http://schemas.openxmlformats.org/officeDocument/2006/relationships/hyperlink" Target="http://getpeeq.com/" TargetMode="External"/><Relationship Id="rId704" Type="http://schemas.openxmlformats.org/officeDocument/2006/relationships/hyperlink" Target="https://www.linkedin.com/in/nicolobates/" TargetMode="External"/><Relationship Id="rId1334" Type="http://schemas.openxmlformats.org/officeDocument/2006/relationships/hyperlink" Target="https://www.linkedin.com/in/kazuya-tsujimoto-b62274168/" TargetMode="External"/><Relationship Id="rId5955" Type="http://schemas.openxmlformats.org/officeDocument/2006/relationships/hyperlink" Target="http://jet.ai/" TargetMode="External"/><Relationship Id="rId8361" Type="http://schemas.openxmlformats.org/officeDocument/2006/relationships/hyperlink" Target="https://www.linkedin.com/company/nitrility" TargetMode="External"/><Relationship Id="rId9412" Type="http://schemas.openxmlformats.org/officeDocument/2006/relationships/hyperlink" Target="https://www.linkedin.com/in/ewancollinge/" TargetMode="External"/><Relationship Id="rId10291" Type="http://schemas.openxmlformats.org/officeDocument/2006/relationships/hyperlink" Target="http://newmo.me/" TargetMode="External"/><Relationship Id="rId11342" Type="http://schemas.openxmlformats.org/officeDocument/2006/relationships/hyperlink" Target="http://jobs.recipeat.in/" TargetMode="External"/><Relationship Id="rId40" Type="http://schemas.openxmlformats.org/officeDocument/2006/relationships/hyperlink" Target="https://www.linkedin.com/company/muon-space" TargetMode="External"/><Relationship Id="rId1401" Type="http://schemas.openxmlformats.org/officeDocument/2006/relationships/hyperlink" Target="https://www.linkedin.com/school/wpcareyschool/about" TargetMode="External"/><Relationship Id="rId4557" Type="http://schemas.openxmlformats.org/officeDocument/2006/relationships/hyperlink" Target="https://administration.ca.uky.edu/directory/dean-0" TargetMode="External"/><Relationship Id="rId5608" Type="http://schemas.openxmlformats.org/officeDocument/2006/relationships/hyperlink" Target="https://www.linkedin.com/in/joseph-foran-35b5667" TargetMode="External"/><Relationship Id="rId8014" Type="http://schemas.openxmlformats.org/officeDocument/2006/relationships/hyperlink" Target="http://goatbrandlabs.com/" TargetMode="External"/><Relationship Id="rId3159" Type="http://schemas.openxmlformats.org/officeDocument/2006/relationships/hyperlink" Target="http://dlight.com/" TargetMode="External"/><Relationship Id="rId3573" Type="http://schemas.openxmlformats.org/officeDocument/2006/relationships/hyperlink" Target="https://www.linkedin.com/company/rx-diet" TargetMode="External"/><Relationship Id="rId4971" Type="http://schemas.openxmlformats.org/officeDocument/2006/relationships/hyperlink" Target="https://www.linkedin.com/company/kalelatviaorganic" TargetMode="External"/><Relationship Id="rId7030" Type="http://schemas.openxmlformats.org/officeDocument/2006/relationships/hyperlink" Target="http://atinyhomeforgood.org/" TargetMode="External"/><Relationship Id="rId494" Type="http://schemas.openxmlformats.org/officeDocument/2006/relationships/hyperlink" Target="http://kebotix.com/" TargetMode="External"/><Relationship Id="rId2175" Type="http://schemas.openxmlformats.org/officeDocument/2006/relationships/hyperlink" Target="http://www.biocitypharma.com/about/team" TargetMode="External"/><Relationship Id="rId3226" Type="http://schemas.openxmlformats.org/officeDocument/2006/relationships/hyperlink" Target="http://clarapath.com/" TargetMode="External"/><Relationship Id="rId4624" Type="http://schemas.openxmlformats.org/officeDocument/2006/relationships/hyperlink" Target="https://www.linkedin.com/company/blockchain-law-alliance" TargetMode="External"/><Relationship Id="rId10011" Type="http://schemas.openxmlformats.org/officeDocument/2006/relationships/hyperlink" Target="http://wvup.edu/" TargetMode="External"/><Relationship Id="rId147" Type="http://schemas.openxmlformats.org/officeDocument/2006/relationships/hyperlink" Target="https://www.linkedin.com/in/karlbach/" TargetMode="External"/><Relationship Id="rId1191" Type="http://schemas.openxmlformats.org/officeDocument/2006/relationships/hyperlink" Target="http://encryptx.io/" TargetMode="External"/><Relationship Id="rId3640" Type="http://schemas.openxmlformats.org/officeDocument/2006/relationships/hyperlink" Target="http://lithiumionic.com/" TargetMode="External"/><Relationship Id="rId6796" Type="http://schemas.openxmlformats.org/officeDocument/2006/relationships/hyperlink" Target="https://www.linkedin.com/company/dphi-space" TargetMode="External"/><Relationship Id="rId7847" Type="http://schemas.openxmlformats.org/officeDocument/2006/relationships/hyperlink" Target="https://www.linkedin.com/company/centex-constructioncompany/" TargetMode="External"/><Relationship Id="rId10828" Type="http://schemas.openxmlformats.org/officeDocument/2006/relationships/hyperlink" Target="http://itcportal.com/" TargetMode="External"/><Relationship Id="rId561" Type="http://schemas.openxmlformats.org/officeDocument/2006/relationships/hyperlink" Target="https://www.linkedin.com/company/kate-therapeutics" TargetMode="External"/><Relationship Id="rId2242" Type="http://schemas.openxmlformats.org/officeDocument/2006/relationships/hyperlink" Target="http://cachelps.org/" TargetMode="External"/><Relationship Id="rId5398" Type="http://schemas.openxmlformats.org/officeDocument/2006/relationships/hyperlink" Target="http://umetrip.com.cn/" TargetMode="External"/><Relationship Id="rId6449" Type="http://schemas.openxmlformats.org/officeDocument/2006/relationships/hyperlink" Target="http://simtel.ro/" TargetMode="External"/><Relationship Id="rId6863" Type="http://schemas.openxmlformats.org/officeDocument/2006/relationships/hyperlink" Target="http://plenti-space.com/" TargetMode="External"/><Relationship Id="rId7914" Type="http://schemas.openxmlformats.org/officeDocument/2006/relationships/hyperlink" Target="https://www.linkedin.com/in/hshimicro/" TargetMode="External"/><Relationship Id="rId214" Type="http://schemas.openxmlformats.org/officeDocument/2006/relationships/hyperlink" Target="http://enterpriseproducts.com/" TargetMode="External"/><Relationship Id="rId5465" Type="http://schemas.openxmlformats.org/officeDocument/2006/relationships/hyperlink" Target="http://smartfarma.it/" TargetMode="External"/><Relationship Id="rId6516" Type="http://schemas.openxmlformats.org/officeDocument/2006/relationships/hyperlink" Target="https://www.linkedin.com/" TargetMode="External"/><Relationship Id="rId6930" Type="http://schemas.openxmlformats.org/officeDocument/2006/relationships/hyperlink" Target="http://gpsed.org/" TargetMode="External"/><Relationship Id="rId4067" Type="http://schemas.openxmlformats.org/officeDocument/2006/relationships/hyperlink" Target="http://zestsecurity.io/" TargetMode="External"/><Relationship Id="rId4481" Type="http://schemas.openxmlformats.org/officeDocument/2006/relationships/hyperlink" Target="https://thecowboyperspective.com/podcast/57-cody-harvey-founder-of-breakout-fm/" TargetMode="External"/><Relationship Id="rId5118" Type="http://schemas.openxmlformats.org/officeDocument/2006/relationships/hyperlink" Target="https://www.linkedin.com/in/jason-brennan-3024b6b/" TargetMode="External"/><Relationship Id="rId5532" Type="http://schemas.openxmlformats.org/officeDocument/2006/relationships/hyperlink" Target="https://www.linkedin.com/company/brightsidehealth" TargetMode="External"/><Relationship Id="rId8688" Type="http://schemas.openxmlformats.org/officeDocument/2006/relationships/hyperlink" Target="http://nabfid.org/" TargetMode="External"/><Relationship Id="rId9739" Type="http://schemas.openxmlformats.org/officeDocument/2006/relationships/hyperlink" Target="https://www.linkedin.com/company/climatech-zero-aus" TargetMode="External"/><Relationship Id="rId3083" Type="http://schemas.openxmlformats.org/officeDocument/2006/relationships/hyperlink" Target="https://www.linkedin.com/in/bryce-smith-8545a819/" TargetMode="External"/><Relationship Id="rId4134" Type="http://schemas.openxmlformats.org/officeDocument/2006/relationships/hyperlink" Target="https://www.linkedin.com/in/bethahouck/" TargetMode="External"/><Relationship Id="rId11669" Type="http://schemas.openxmlformats.org/officeDocument/2006/relationships/hyperlink" Target="http://universalmw.com/" TargetMode="External"/><Relationship Id="rId1728" Type="http://schemas.openxmlformats.org/officeDocument/2006/relationships/hyperlink" Target="http://bgcnri.org/" TargetMode="External"/><Relationship Id="rId3150" Type="http://schemas.openxmlformats.org/officeDocument/2006/relationships/hyperlink" Target="https://www.linkedin.com/in/james-scapa-56a4b527/" TargetMode="External"/><Relationship Id="rId4201" Type="http://schemas.openxmlformats.org/officeDocument/2006/relationships/hyperlink" Target="http://capshift.com/" TargetMode="External"/><Relationship Id="rId7357" Type="http://schemas.openxmlformats.org/officeDocument/2006/relationships/hyperlink" Target="http://tranchegroupe.com/" TargetMode="External"/><Relationship Id="rId8408" Type="http://schemas.openxmlformats.org/officeDocument/2006/relationships/hyperlink" Target="http://hi-p.com/" TargetMode="External"/><Relationship Id="rId8755" Type="http://schemas.openxmlformats.org/officeDocument/2006/relationships/hyperlink" Target="https://www.linkedin.com/in/louis-pierre-gignac-a5633116/?original_referer=https%3A%2F%2Fwww%2Egoogle%2Ecom%2F&amp;originalSubdomain=ca" TargetMode="External"/><Relationship Id="rId9806" Type="http://schemas.openxmlformats.org/officeDocument/2006/relationships/hyperlink" Target="https://www.linkedin.com/in/boaz-lerner-ab696118a/" TargetMode="External"/><Relationship Id="rId10685" Type="http://schemas.openxmlformats.org/officeDocument/2006/relationships/hyperlink" Target="http://ceratattva.com/" TargetMode="External"/><Relationship Id="rId11736" Type="http://schemas.openxmlformats.org/officeDocument/2006/relationships/hyperlink" Target="https://www.linkedin.com/company/sierra-gold-nurseries" TargetMode="External"/><Relationship Id="rId7771" Type="http://schemas.openxmlformats.org/officeDocument/2006/relationships/hyperlink" Target="https://www.linkedin.com/company/vitra-ai" TargetMode="External"/><Relationship Id="rId8822" Type="http://schemas.openxmlformats.org/officeDocument/2006/relationships/hyperlink" Target="https://www.linkedin.com/company/addax-overland/about/" TargetMode="External"/><Relationship Id="rId10338" Type="http://schemas.openxmlformats.org/officeDocument/2006/relationships/hyperlink" Target="https://www.linkedin.com/company/saltworkstech" TargetMode="External"/><Relationship Id="rId10752" Type="http://schemas.openxmlformats.org/officeDocument/2006/relationships/hyperlink" Target="http://exploreomni.com/" TargetMode="External"/><Relationship Id="rId11803" Type="http://schemas.openxmlformats.org/officeDocument/2006/relationships/hyperlink" Target="https://www.linkedin.com/company/2088610/admin/" TargetMode="External"/><Relationship Id="rId3967" Type="http://schemas.openxmlformats.org/officeDocument/2006/relationships/hyperlink" Target="http://illuminem.com/" TargetMode="External"/><Relationship Id="rId6373" Type="http://schemas.openxmlformats.org/officeDocument/2006/relationships/hyperlink" Target="http://datakrypto.com/" TargetMode="External"/><Relationship Id="rId7424" Type="http://schemas.openxmlformats.org/officeDocument/2006/relationships/hyperlink" Target="http://refresco.com/" TargetMode="External"/><Relationship Id="rId10405" Type="http://schemas.openxmlformats.org/officeDocument/2006/relationships/hyperlink" Target="https://www.linkedin.com/company/pantheon-artificial-intelligence/" TargetMode="External"/><Relationship Id="rId4" Type="http://schemas.openxmlformats.org/officeDocument/2006/relationships/hyperlink" Target="http://octane.co/" TargetMode="External"/><Relationship Id="rId888" Type="http://schemas.openxmlformats.org/officeDocument/2006/relationships/hyperlink" Target="http://highriselegalfunding.com/" TargetMode="External"/><Relationship Id="rId2569" Type="http://schemas.openxmlformats.org/officeDocument/2006/relationships/hyperlink" Target="https://www.linkedin.com/company/okredo" TargetMode="External"/><Relationship Id="rId2983" Type="http://schemas.openxmlformats.org/officeDocument/2006/relationships/hyperlink" Target="https://www.linkedin.com/company/clio---cloud-based-legal-technology" TargetMode="External"/><Relationship Id="rId6026" Type="http://schemas.openxmlformats.org/officeDocument/2006/relationships/hyperlink" Target="https://www.linkedin.com/in/sebastiancazajus/" TargetMode="External"/><Relationship Id="rId6440" Type="http://schemas.openxmlformats.org/officeDocument/2006/relationships/hyperlink" Target="http://neybor.co/" TargetMode="External"/><Relationship Id="rId9596" Type="http://schemas.openxmlformats.org/officeDocument/2006/relationships/hyperlink" Target="http://laurel.lib.ms.us/" TargetMode="External"/><Relationship Id="rId955" Type="http://schemas.openxmlformats.org/officeDocument/2006/relationships/hyperlink" Target="https://p10alts.com/our-team/" TargetMode="External"/><Relationship Id="rId1585" Type="http://schemas.openxmlformats.org/officeDocument/2006/relationships/hyperlink" Target="https://www.linkedin.com/company/tryblendnet/" TargetMode="External"/><Relationship Id="rId2636" Type="http://schemas.openxmlformats.org/officeDocument/2006/relationships/hyperlink" Target="https://www.linkedin.com/company/saskatchewan-research-council-src" TargetMode="External"/><Relationship Id="rId5042" Type="http://schemas.openxmlformats.org/officeDocument/2006/relationships/hyperlink" Target="https://www.linkedin.com/in/jbenchetrit/" TargetMode="External"/><Relationship Id="rId8198" Type="http://schemas.openxmlformats.org/officeDocument/2006/relationships/hyperlink" Target="https://www.linkedin.com/in/azam-pasha/" TargetMode="External"/><Relationship Id="rId9249" Type="http://schemas.openxmlformats.org/officeDocument/2006/relationships/hyperlink" Target="http://optimindpharma.com/" TargetMode="External"/><Relationship Id="rId9663" Type="http://schemas.openxmlformats.org/officeDocument/2006/relationships/hyperlink" Target="https://pitchbook.com/profiles/company/607820-59" TargetMode="External"/><Relationship Id="rId11179" Type="http://schemas.openxmlformats.org/officeDocument/2006/relationships/hyperlink" Target="http://docent-art.com/" TargetMode="External"/><Relationship Id="rId608" Type="http://schemas.openxmlformats.org/officeDocument/2006/relationships/hyperlink" Target="http://olamgroup.com/" TargetMode="External"/><Relationship Id="rId1238" Type="http://schemas.openxmlformats.org/officeDocument/2006/relationships/hyperlink" Target="https://www.linkedin.com/in/steven-chou-1a2231150/" TargetMode="External"/><Relationship Id="rId1652" Type="http://schemas.openxmlformats.org/officeDocument/2006/relationships/hyperlink" Target="https://www.linkedin.com/in/rodrigo-velasquez-ugalde/" TargetMode="External"/><Relationship Id="rId8265" Type="http://schemas.openxmlformats.org/officeDocument/2006/relationships/hyperlink" Target="https://www.linkedin.com/company/liontown-resources-limited" TargetMode="External"/><Relationship Id="rId9316" Type="http://schemas.openxmlformats.org/officeDocument/2006/relationships/hyperlink" Target="https://xie.infoq.cn/article/3bbb01d273e7422276a6d8f36" TargetMode="External"/><Relationship Id="rId10195" Type="http://schemas.openxmlformats.org/officeDocument/2006/relationships/hyperlink" Target="https://www.linkedin.com/company/lemon-markets" TargetMode="External"/><Relationship Id="rId11246" Type="http://schemas.openxmlformats.org/officeDocument/2006/relationships/hyperlink" Target="https://www.linkedin.com/company/vega-it-sourcing" TargetMode="External"/><Relationship Id="rId11593" Type="http://schemas.openxmlformats.org/officeDocument/2006/relationships/hyperlink" Target="https://www.linkedin.com/company/maine-equal-justice-partners/" TargetMode="External"/><Relationship Id="rId1305" Type="http://schemas.openxmlformats.org/officeDocument/2006/relationships/hyperlink" Target="http://izanagigames.co.jp/" TargetMode="External"/><Relationship Id="rId2703" Type="http://schemas.openxmlformats.org/officeDocument/2006/relationships/hyperlink" Target="http://loft.com/" TargetMode="External"/><Relationship Id="rId5859" Type="http://schemas.openxmlformats.org/officeDocument/2006/relationships/hyperlink" Target="http://vareximaging.com/" TargetMode="External"/><Relationship Id="rId7281" Type="http://schemas.openxmlformats.org/officeDocument/2006/relationships/hyperlink" Target="http://lillius.net/" TargetMode="External"/><Relationship Id="rId8332" Type="http://schemas.openxmlformats.org/officeDocument/2006/relationships/hyperlink" Target="https://www.linkedin.com/company/zwitterco-inc" TargetMode="External"/><Relationship Id="rId9730" Type="http://schemas.openxmlformats.org/officeDocument/2006/relationships/hyperlink" Target="https://www.linkedin.com/in/matthew-chance-2a68a2a/" TargetMode="External"/><Relationship Id="rId11660" Type="http://schemas.openxmlformats.org/officeDocument/2006/relationships/hyperlink" Target="https://www.otsukachemicalamerica.com/contact/" TargetMode="External"/><Relationship Id="rId4875" Type="http://schemas.openxmlformats.org/officeDocument/2006/relationships/hyperlink" Target="https://www.linkedin.com/in/brianholzer-mdmba/" TargetMode="External"/><Relationship Id="rId5926" Type="http://schemas.openxmlformats.org/officeDocument/2006/relationships/hyperlink" Target="http://boardwalktech.com/" TargetMode="External"/><Relationship Id="rId10262" Type="http://schemas.openxmlformats.org/officeDocument/2006/relationships/hyperlink" Target="http://kuvasystems.com/" TargetMode="External"/><Relationship Id="rId11313" Type="http://schemas.openxmlformats.org/officeDocument/2006/relationships/hyperlink" Target="https://www.linkedin.com/in/baran-baygan-0b9b46b/" TargetMode="External"/><Relationship Id="rId11" Type="http://schemas.openxmlformats.org/officeDocument/2006/relationships/hyperlink" Target="https://www.linkedin.com/company/devrev" TargetMode="External"/><Relationship Id="rId398" Type="http://schemas.openxmlformats.org/officeDocument/2006/relationships/hyperlink" Target="http://branchenergy.com/" TargetMode="External"/><Relationship Id="rId2079" Type="http://schemas.openxmlformats.org/officeDocument/2006/relationships/hyperlink" Target="https://www.linkedin.com/company/panther-national" TargetMode="External"/><Relationship Id="rId3477" Type="http://schemas.openxmlformats.org/officeDocument/2006/relationships/hyperlink" Target="https://www.linkedin.com/in/aaronjagdfeld/" TargetMode="External"/><Relationship Id="rId3891" Type="http://schemas.openxmlformats.org/officeDocument/2006/relationships/hyperlink" Target="https://www.linkedin.com/in/sanjaypojo/" TargetMode="External"/><Relationship Id="rId4528" Type="http://schemas.openxmlformats.org/officeDocument/2006/relationships/hyperlink" Target="http://umwelt.ai/" TargetMode="External"/><Relationship Id="rId4942" Type="http://schemas.openxmlformats.org/officeDocument/2006/relationships/hyperlink" Target="https://www.linkedin.com/company/tile-council-of-north-america/" TargetMode="External"/><Relationship Id="rId2493" Type="http://schemas.openxmlformats.org/officeDocument/2006/relationships/hyperlink" Target="http://poweredbycompanionprotect.com/" TargetMode="External"/><Relationship Id="rId3544" Type="http://schemas.openxmlformats.org/officeDocument/2006/relationships/hyperlink" Target="https://www.linkedin.com/company/samantree-medical/" TargetMode="External"/><Relationship Id="rId7001" Type="http://schemas.openxmlformats.org/officeDocument/2006/relationships/hyperlink" Target="https://www.linkedin.com/company/justicialab" TargetMode="External"/><Relationship Id="rId465" Type="http://schemas.openxmlformats.org/officeDocument/2006/relationships/hyperlink" Target="https://www.linkedin.com/company/%E6%A0%AA%E5%BC%8F%E4%BC%9A%E7%A4%BE-secai-marche" TargetMode="External"/><Relationship Id="rId1095" Type="http://schemas.openxmlformats.org/officeDocument/2006/relationships/hyperlink" Target="http://feynmandynamics.com/" TargetMode="External"/><Relationship Id="rId2146" Type="http://schemas.openxmlformats.org/officeDocument/2006/relationships/hyperlink" Target="https://www.linkedin.com/company/ioxtech-global-sdn-bhd/" TargetMode="External"/><Relationship Id="rId2560" Type="http://schemas.openxmlformats.org/officeDocument/2006/relationships/hyperlink" Target="http://nanoone.ca/" TargetMode="External"/><Relationship Id="rId3611" Type="http://schemas.openxmlformats.org/officeDocument/2006/relationships/hyperlink" Target="https://www.linkedin.com/company/silopharma" TargetMode="External"/><Relationship Id="rId6767" Type="http://schemas.openxmlformats.org/officeDocument/2006/relationships/hyperlink" Target="https://www.linkedin.com/company/titlesxyz" TargetMode="External"/><Relationship Id="rId7818" Type="http://schemas.openxmlformats.org/officeDocument/2006/relationships/hyperlink" Target="https://www.linkedin.com/in/minkyskernacs/" TargetMode="External"/><Relationship Id="rId9173" Type="http://schemas.openxmlformats.org/officeDocument/2006/relationships/hyperlink" Target="https://www.linkedin.com/in/romain-baude-41bb9bab/?original_referer=https%3A%2F%2Fwww%2Egoogle%2Ecom%2F&amp;originalSubdomain=fr" TargetMode="External"/><Relationship Id="rId118" Type="http://schemas.openxmlformats.org/officeDocument/2006/relationships/hyperlink" Target="http://idexcorp.com/" TargetMode="External"/><Relationship Id="rId532" Type="http://schemas.openxmlformats.org/officeDocument/2006/relationships/hyperlink" Target="https://www.linkedin.com/in/doug-barnett-74653816/" TargetMode="External"/><Relationship Id="rId1162" Type="http://schemas.openxmlformats.org/officeDocument/2006/relationships/hyperlink" Target="http://originalchopshop.com/" TargetMode="External"/><Relationship Id="rId2213" Type="http://schemas.openxmlformats.org/officeDocument/2006/relationships/hyperlink" Target="https://pitchbook.com/profiles/company/628000-75" TargetMode="External"/><Relationship Id="rId5369" Type="http://schemas.openxmlformats.org/officeDocument/2006/relationships/hyperlink" Target="https://www.linkedin.com/in/rolandgossage/" TargetMode="External"/><Relationship Id="rId5783" Type="http://schemas.openxmlformats.org/officeDocument/2006/relationships/hyperlink" Target="http://herself-health.com/" TargetMode="External"/><Relationship Id="rId9240" Type="http://schemas.openxmlformats.org/officeDocument/2006/relationships/hyperlink" Target="https://www.linkedin.com/company/cohesysmedical" TargetMode="External"/><Relationship Id="rId11170" Type="http://schemas.openxmlformats.org/officeDocument/2006/relationships/hyperlink" Target="https://www.linkedin.com/company/saskatchewan-research-council-src" TargetMode="External"/><Relationship Id="rId4385" Type="http://schemas.openxmlformats.org/officeDocument/2006/relationships/hyperlink" Target="https://www.linkedin.com/in/david-munson-9b3386278/" TargetMode="External"/><Relationship Id="rId5436" Type="http://schemas.openxmlformats.org/officeDocument/2006/relationships/hyperlink" Target="https://www.linkedin.com/in/yurtseveronur/" TargetMode="External"/><Relationship Id="rId6834" Type="http://schemas.openxmlformats.org/officeDocument/2006/relationships/hyperlink" Target="http://lev2050.com/" TargetMode="External"/><Relationship Id="rId1979" Type="http://schemas.openxmlformats.org/officeDocument/2006/relationships/hyperlink" Target="https://www.linkedin.com/company/altior-labs/" TargetMode="External"/><Relationship Id="rId4038" Type="http://schemas.openxmlformats.org/officeDocument/2006/relationships/hyperlink" Target="https://www.linkedin.com/in/nickdauchez/" TargetMode="External"/><Relationship Id="rId5850" Type="http://schemas.openxmlformats.org/officeDocument/2006/relationships/hyperlink" Target="https://www.linkedin.com/in/john-alam-069a84b/" TargetMode="External"/><Relationship Id="rId6901" Type="http://schemas.openxmlformats.org/officeDocument/2006/relationships/hyperlink" Target="https://www.linkedin.com/company/lacasanwk/" TargetMode="External"/><Relationship Id="rId3054" Type="http://schemas.openxmlformats.org/officeDocument/2006/relationships/hyperlink" Target="http://rolls-royce.com/" TargetMode="External"/><Relationship Id="rId4452" Type="http://schemas.openxmlformats.org/officeDocument/2006/relationships/hyperlink" Target="https://www.linkedin.com/school/colorado-state-university/" TargetMode="External"/><Relationship Id="rId5503" Type="http://schemas.openxmlformats.org/officeDocument/2006/relationships/hyperlink" Target="http://athleadtf.org/" TargetMode="External"/><Relationship Id="rId8659" Type="http://schemas.openxmlformats.org/officeDocument/2006/relationships/hyperlink" Target="http://dezerv.in/" TargetMode="External"/><Relationship Id="rId10589" Type="http://schemas.openxmlformats.org/officeDocument/2006/relationships/hyperlink" Target="http://midoriandfriends.org/" TargetMode="External"/><Relationship Id="rId4105" Type="http://schemas.openxmlformats.org/officeDocument/2006/relationships/hyperlink" Target="https://www.linkedin.com/in/richie-cunningham-70ab9738/" TargetMode="External"/><Relationship Id="rId7675" Type="http://schemas.openxmlformats.org/officeDocument/2006/relationships/hyperlink" Target="http://portmanridge.com/" TargetMode="External"/><Relationship Id="rId8726" Type="http://schemas.openxmlformats.org/officeDocument/2006/relationships/hyperlink" Target="https://www.linkedin.com/in/vmiftakhov/" TargetMode="External"/><Relationship Id="rId10656" Type="http://schemas.openxmlformats.org/officeDocument/2006/relationships/hyperlink" Target="https://www.linkedin.com/company/olli-home-health/" TargetMode="External"/><Relationship Id="rId11707" Type="http://schemas.openxmlformats.org/officeDocument/2006/relationships/hyperlink" Target="http://carrieverse.com/" TargetMode="External"/><Relationship Id="rId2070" Type="http://schemas.openxmlformats.org/officeDocument/2006/relationships/hyperlink" Target="http://holtzservice.com/" TargetMode="External"/><Relationship Id="rId3121" Type="http://schemas.openxmlformats.org/officeDocument/2006/relationships/hyperlink" Target="http://healthcatalyst.com/" TargetMode="External"/><Relationship Id="rId6277" Type="http://schemas.openxmlformats.org/officeDocument/2006/relationships/hyperlink" Target="http://kidsy.co/" TargetMode="External"/><Relationship Id="rId6691" Type="http://schemas.openxmlformats.org/officeDocument/2006/relationships/hyperlink" Target="https://www.linkedin.com/in/jeromefmoore/" TargetMode="External"/><Relationship Id="rId7328" Type="http://schemas.openxmlformats.org/officeDocument/2006/relationships/hyperlink" Target="http://honeymoon-dessert.com/" TargetMode="External"/><Relationship Id="rId7742" Type="http://schemas.openxmlformats.org/officeDocument/2006/relationships/hyperlink" Target="https://www.linkedin.com/company/cv3-financial-services/" TargetMode="External"/><Relationship Id="rId10309" Type="http://schemas.openxmlformats.org/officeDocument/2006/relationships/hyperlink" Target="https://www.linkedin.com/company/upper-hand/" TargetMode="External"/><Relationship Id="rId2887" Type="http://schemas.openxmlformats.org/officeDocument/2006/relationships/hyperlink" Target="http://armadamercantile.com/" TargetMode="External"/><Relationship Id="rId5293" Type="http://schemas.openxmlformats.org/officeDocument/2006/relationships/hyperlink" Target="https://www.linkedin.com/in/elmer-jutte-5009463/" TargetMode="External"/><Relationship Id="rId6344" Type="http://schemas.openxmlformats.org/officeDocument/2006/relationships/hyperlink" Target="https://www.linkedin.com/company/27026189" TargetMode="External"/><Relationship Id="rId10723" Type="http://schemas.openxmlformats.org/officeDocument/2006/relationships/hyperlink" Target="https://www.linkedin.com/company/rabbitinc" TargetMode="External"/><Relationship Id="rId859" Type="http://schemas.openxmlformats.org/officeDocument/2006/relationships/hyperlink" Target="https://www.zoominfo.com/p/Sanjay-Mm/2850373881" TargetMode="External"/><Relationship Id="rId1489" Type="http://schemas.openxmlformats.org/officeDocument/2006/relationships/hyperlink" Target="https://www.linkedin.com/company/neu-health" TargetMode="External"/><Relationship Id="rId3938" Type="http://schemas.openxmlformats.org/officeDocument/2006/relationships/hyperlink" Target="https://www.linkedin.com/company/cellcentric" TargetMode="External"/><Relationship Id="rId5360" Type="http://schemas.openxmlformats.org/officeDocument/2006/relationships/hyperlink" Target="https://pitchbook.com/profiles/company/540003-61" TargetMode="External"/><Relationship Id="rId6411" Type="http://schemas.openxmlformats.org/officeDocument/2006/relationships/hyperlink" Target="https://www.linkedin.com/in/david-amor-681554/" TargetMode="External"/><Relationship Id="rId9567" Type="http://schemas.openxmlformats.org/officeDocument/2006/relationships/hyperlink" Target="https://www.jacksonheartfoundation.com/about" TargetMode="External"/><Relationship Id="rId2954" Type="http://schemas.openxmlformats.org/officeDocument/2006/relationships/hyperlink" Target="http://turingbitchain.io/" TargetMode="External"/><Relationship Id="rId5013" Type="http://schemas.openxmlformats.org/officeDocument/2006/relationships/hyperlink" Target="https://www.linkedin.com/in/zanewithspoon/" TargetMode="External"/><Relationship Id="rId8169" Type="http://schemas.openxmlformats.org/officeDocument/2006/relationships/hyperlink" Target="http://redactive.ai/" TargetMode="External"/><Relationship Id="rId9981" Type="http://schemas.openxmlformats.org/officeDocument/2006/relationships/hyperlink" Target="https://www.linkedin.com/company/advanced-clutch-technology/" TargetMode="External"/><Relationship Id="rId11497" Type="http://schemas.openxmlformats.org/officeDocument/2006/relationships/hyperlink" Target="http://metallisresources.com/" TargetMode="External"/><Relationship Id="rId926" Type="http://schemas.openxmlformats.org/officeDocument/2006/relationships/hyperlink" Target="http://www.linkedin.com/company/rocky-mountain-chocolate-factory-inc-" TargetMode="External"/><Relationship Id="rId1556" Type="http://schemas.openxmlformats.org/officeDocument/2006/relationships/hyperlink" Target="https://www.linkedin.com/school/bluegrassctc/" TargetMode="External"/><Relationship Id="rId1970" Type="http://schemas.openxmlformats.org/officeDocument/2006/relationships/hyperlink" Target="https://www.nestcafeqc.org/our-team" TargetMode="External"/><Relationship Id="rId2607" Type="http://schemas.openxmlformats.org/officeDocument/2006/relationships/hyperlink" Target="https://www.linkedin.com/in/bobespey/?originalSubdomain=ca" TargetMode="External"/><Relationship Id="rId7185" Type="http://schemas.openxmlformats.org/officeDocument/2006/relationships/hyperlink" Target="http://programproductions.com/" TargetMode="External"/><Relationship Id="rId8583" Type="http://schemas.openxmlformats.org/officeDocument/2006/relationships/hyperlink" Target="http://canoeintelligence.com/" TargetMode="External"/><Relationship Id="rId9634" Type="http://schemas.openxmlformats.org/officeDocument/2006/relationships/hyperlink" Target="https://www.linkedin.com/company/command-zero" TargetMode="External"/><Relationship Id="rId10099" Type="http://schemas.openxmlformats.org/officeDocument/2006/relationships/hyperlink" Target="https://www.linkedin.com/in/guy-flechter-ba475535/" TargetMode="External"/><Relationship Id="rId11564" Type="http://schemas.openxmlformats.org/officeDocument/2006/relationships/hyperlink" Target="https://www.linkedin.com/company/icon-solutions-uk-ltd/?trk=hb_tab_compy_id_549225" TargetMode="External"/><Relationship Id="rId1209" Type="http://schemas.openxmlformats.org/officeDocument/2006/relationships/hyperlink" Target="https://www.cbinsights.com/company/yup/people" TargetMode="External"/><Relationship Id="rId1623" Type="http://schemas.openxmlformats.org/officeDocument/2006/relationships/hyperlink" Target="http://mercurygate.com/" TargetMode="External"/><Relationship Id="rId4779" Type="http://schemas.openxmlformats.org/officeDocument/2006/relationships/hyperlink" Target="https://www.linkedin.com/company/geofysweden/" TargetMode="External"/><Relationship Id="rId8236" Type="http://schemas.openxmlformats.org/officeDocument/2006/relationships/hyperlink" Target="https://www.linkedin.com/in/prasanna-rao-a402ab44/?originalSubdomain=in" TargetMode="External"/><Relationship Id="rId8650" Type="http://schemas.openxmlformats.org/officeDocument/2006/relationships/hyperlink" Target="https://www.linkedin.com/company/solidroad" TargetMode="External"/><Relationship Id="rId9701" Type="http://schemas.openxmlformats.org/officeDocument/2006/relationships/hyperlink" Target="http://wecare-bio.com/" TargetMode="External"/><Relationship Id="rId10166" Type="http://schemas.openxmlformats.org/officeDocument/2006/relationships/hyperlink" Target="https://www.linkedin.com/in/molly-he-2243731/" TargetMode="External"/><Relationship Id="rId10580" Type="http://schemas.openxmlformats.org/officeDocument/2006/relationships/hyperlink" Target="https://www.linkedin.com/company/q2-metals-corp" TargetMode="External"/><Relationship Id="rId11217" Type="http://schemas.openxmlformats.org/officeDocument/2006/relationships/hyperlink" Target="https://www.linkedin.com/in/sidhantjena/" TargetMode="External"/><Relationship Id="rId11631" Type="http://schemas.openxmlformats.org/officeDocument/2006/relationships/hyperlink" Target="https://www.linkedin.com/company/puppygraph/about/" TargetMode="External"/><Relationship Id="rId3795" Type="http://schemas.openxmlformats.org/officeDocument/2006/relationships/hyperlink" Target="https://www.linkedin.com/in/sarah-lehman-2079aa7/" TargetMode="External"/><Relationship Id="rId4846" Type="http://schemas.openxmlformats.org/officeDocument/2006/relationships/hyperlink" Target="https://www.linkedin.com/in/byron-pei-b1aa3b34/" TargetMode="External"/><Relationship Id="rId7252" Type="http://schemas.openxmlformats.org/officeDocument/2006/relationships/hyperlink" Target="http://emeraldbayrisk.com/" TargetMode="External"/><Relationship Id="rId8303" Type="http://schemas.openxmlformats.org/officeDocument/2006/relationships/hyperlink" Target="http://precisionfermentation.com/" TargetMode="External"/><Relationship Id="rId10233" Type="http://schemas.openxmlformats.org/officeDocument/2006/relationships/hyperlink" Target="https://www.linkedin.com/company/volumez" TargetMode="External"/><Relationship Id="rId2397" Type="http://schemas.openxmlformats.org/officeDocument/2006/relationships/hyperlink" Target="https://press.atherenergy.com/wp-content/uploads/2021/04/Tarun-Mehta-_CEO.pdf" TargetMode="External"/><Relationship Id="rId3448" Type="http://schemas.openxmlformats.org/officeDocument/2006/relationships/hyperlink" Target="http://xapien.com/" TargetMode="External"/><Relationship Id="rId3862" Type="http://schemas.openxmlformats.org/officeDocument/2006/relationships/hyperlink" Target="https://www.linkedin.com/company/bio-logical" TargetMode="External"/><Relationship Id="rId369" Type="http://schemas.openxmlformats.org/officeDocument/2006/relationships/hyperlink" Target="https://www.linkedin.com/company/16243953" TargetMode="External"/><Relationship Id="rId783" Type="http://schemas.openxmlformats.org/officeDocument/2006/relationships/hyperlink" Target="https://www.release-tx.com/about-us" TargetMode="External"/><Relationship Id="rId2464" Type="http://schemas.openxmlformats.org/officeDocument/2006/relationships/hyperlink" Target="https://www.linkedin.com/company/arborxr/" TargetMode="External"/><Relationship Id="rId3515" Type="http://schemas.openxmlformats.org/officeDocument/2006/relationships/hyperlink" Target="https://www.linkedin.com/company/mobix-labs/" TargetMode="External"/><Relationship Id="rId4913" Type="http://schemas.openxmlformats.org/officeDocument/2006/relationships/hyperlink" Target="https://www.linkedin.com/in/lindsayabaker1/" TargetMode="External"/><Relationship Id="rId9077" Type="http://schemas.openxmlformats.org/officeDocument/2006/relationships/hyperlink" Target="https://www.linkedin.com/company/dc-government" TargetMode="External"/><Relationship Id="rId9491" Type="http://schemas.openxmlformats.org/officeDocument/2006/relationships/hyperlink" Target="https://www.linkedin.com/company/softnet-sc/" TargetMode="External"/><Relationship Id="rId10300" Type="http://schemas.openxmlformats.org/officeDocument/2006/relationships/hyperlink" Target="http://crossject.com/" TargetMode="External"/><Relationship Id="rId436" Type="http://schemas.openxmlformats.org/officeDocument/2006/relationships/hyperlink" Target="http://adelaidemetrics.com/" TargetMode="External"/><Relationship Id="rId1066" Type="http://schemas.openxmlformats.org/officeDocument/2006/relationships/hyperlink" Target="https://pitchbook.com/profiles/company/616413-25" TargetMode="External"/><Relationship Id="rId1480" Type="http://schemas.openxmlformats.org/officeDocument/2006/relationships/hyperlink" Target="https://www.linkedin.com/in/carter-roberts-09879331/" TargetMode="External"/><Relationship Id="rId2117" Type="http://schemas.openxmlformats.org/officeDocument/2006/relationships/hyperlink" Target="http://aarista.com/" TargetMode="External"/><Relationship Id="rId8093" Type="http://schemas.openxmlformats.org/officeDocument/2006/relationships/hyperlink" Target="http://corporate.comcast.com/" TargetMode="External"/><Relationship Id="rId9144" Type="http://schemas.openxmlformats.org/officeDocument/2006/relationships/hyperlink" Target="https://www.linkedin.com/company/22296355" TargetMode="External"/><Relationship Id="rId850" Type="http://schemas.openxmlformats.org/officeDocument/2006/relationships/hyperlink" Target="https://www.linkedin.com/in/jeff-frelick-6877871a3/" TargetMode="External"/><Relationship Id="rId1133" Type="http://schemas.openxmlformats.org/officeDocument/2006/relationships/hyperlink" Target="http://pl-bioscience.com/" TargetMode="External"/><Relationship Id="rId2531" Type="http://schemas.openxmlformats.org/officeDocument/2006/relationships/hyperlink" Target="http://studenac.hr/" TargetMode="External"/><Relationship Id="rId4289" Type="http://schemas.openxmlformats.org/officeDocument/2006/relationships/hyperlink" Target="https://www.linkedin.com/company/carrymoney/" TargetMode="External"/><Relationship Id="rId5687" Type="http://schemas.openxmlformats.org/officeDocument/2006/relationships/hyperlink" Target="https://www.linkedin.com/company/0g-labs/" TargetMode="External"/><Relationship Id="rId6738" Type="http://schemas.openxmlformats.org/officeDocument/2006/relationships/hyperlink" Target="http://micronpure.com/" TargetMode="External"/><Relationship Id="rId8160" Type="http://schemas.openxmlformats.org/officeDocument/2006/relationships/hyperlink" Target="http://fabriclore.com/" TargetMode="External"/><Relationship Id="rId11074" Type="http://schemas.openxmlformats.org/officeDocument/2006/relationships/hyperlink" Target="https://www.linkedin.com/in/nischalshetty/" TargetMode="External"/><Relationship Id="rId503" Type="http://schemas.openxmlformats.org/officeDocument/2006/relationships/hyperlink" Target="https://www.linkedin.com/company/thintronics/" TargetMode="External"/><Relationship Id="rId5754" Type="http://schemas.openxmlformats.org/officeDocument/2006/relationships/hyperlink" Target="http://rivalz.ai/" TargetMode="External"/><Relationship Id="rId6805" Type="http://schemas.openxmlformats.org/officeDocument/2006/relationships/hyperlink" Target="https://www.cbinsights.com/company/beglobal/people" TargetMode="External"/><Relationship Id="rId9211" Type="http://schemas.openxmlformats.org/officeDocument/2006/relationships/hyperlink" Target="https://www.linkedin.com/company/myth-yapay-zeka-ve-tekstil-a-%C5%9F/" TargetMode="External"/><Relationship Id="rId10090" Type="http://schemas.openxmlformats.org/officeDocument/2006/relationships/hyperlink" Target="https://www.linkedin.com/company/dizzy-dog-animal-rescue/" TargetMode="External"/><Relationship Id="rId11141" Type="http://schemas.openxmlformats.org/officeDocument/2006/relationships/hyperlink" Target="http://clearpani.com/" TargetMode="External"/><Relationship Id="rId1200" Type="http://schemas.openxmlformats.org/officeDocument/2006/relationships/hyperlink" Target="http://www.linkedin.com/company/aspen-aerogels" TargetMode="External"/><Relationship Id="rId4356" Type="http://schemas.openxmlformats.org/officeDocument/2006/relationships/hyperlink" Target="https://www.linkedin.com/in/david-mandell-746a0245/" TargetMode="External"/><Relationship Id="rId4770" Type="http://schemas.openxmlformats.org/officeDocument/2006/relationships/hyperlink" Target="https://www.linkedin.com/in/jeffrey-williams-372118128/" TargetMode="External"/><Relationship Id="rId5407" Type="http://schemas.openxmlformats.org/officeDocument/2006/relationships/hyperlink" Target="https://www.linkedin.com/company/touchstonelifecare" TargetMode="External"/><Relationship Id="rId5821" Type="http://schemas.openxmlformats.org/officeDocument/2006/relationships/hyperlink" Target="http://ssab.com/" TargetMode="External"/><Relationship Id="rId8977" Type="http://schemas.openxmlformats.org/officeDocument/2006/relationships/hyperlink" Target="https://www.linkedin.com/company/amocareofficial" TargetMode="External"/><Relationship Id="rId3372" Type="http://schemas.openxmlformats.org/officeDocument/2006/relationships/hyperlink" Target="http://sojoindustries.com/" TargetMode="External"/><Relationship Id="rId4009" Type="http://schemas.openxmlformats.org/officeDocument/2006/relationships/hyperlink" Target="https://www.linkedin.com/in/mollie-hoff-b6910939/" TargetMode="External"/><Relationship Id="rId4423" Type="http://schemas.openxmlformats.org/officeDocument/2006/relationships/hyperlink" Target="https://www.linkedin.com/in/kanae-sakane-94b209105/" TargetMode="External"/><Relationship Id="rId7579" Type="http://schemas.openxmlformats.org/officeDocument/2006/relationships/hyperlink" Target="https://www.linkedin.com/company/armatapharma/" TargetMode="External"/><Relationship Id="rId7993" Type="http://schemas.openxmlformats.org/officeDocument/2006/relationships/hyperlink" Target="http://circlepharma.com/" TargetMode="External"/><Relationship Id="rId293" Type="http://schemas.openxmlformats.org/officeDocument/2006/relationships/hyperlink" Target="https://www.linkedin.com/company/visit-internet-services-pvt--ltd-" TargetMode="External"/><Relationship Id="rId3025" Type="http://schemas.openxmlformats.org/officeDocument/2006/relationships/hyperlink" Target="https://www.linkedin.com/company/vectara" TargetMode="External"/><Relationship Id="rId6595" Type="http://schemas.openxmlformats.org/officeDocument/2006/relationships/hyperlink" Target="https://www.linkedin.com/company/curevision/" TargetMode="External"/><Relationship Id="rId7646" Type="http://schemas.openxmlformats.org/officeDocument/2006/relationships/hyperlink" Target="https://www.linkedin.com/company/educatly" TargetMode="External"/><Relationship Id="rId10974" Type="http://schemas.openxmlformats.org/officeDocument/2006/relationships/hyperlink" Target="https://www.linkedin.com/company/fluent-metal/" TargetMode="External"/><Relationship Id="rId360" Type="http://schemas.openxmlformats.org/officeDocument/2006/relationships/hyperlink" Target="http://earthene.com/" TargetMode="External"/><Relationship Id="rId2041" Type="http://schemas.openxmlformats.org/officeDocument/2006/relationships/hyperlink" Target="http://corningfamilychiropractic.com/" TargetMode="External"/><Relationship Id="rId5197" Type="http://schemas.openxmlformats.org/officeDocument/2006/relationships/hyperlink" Target="https://www.linkedin.com/in/%E6%AD%A3%E5%B9%B8-%E7%89%A7%E9%87%8E-09a382a7/" TargetMode="External"/><Relationship Id="rId6248" Type="http://schemas.openxmlformats.org/officeDocument/2006/relationships/hyperlink" Target="http://igcpharma.com/" TargetMode="External"/><Relationship Id="rId10627" Type="http://schemas.openxmlformats.org/officeDocument/2006/relationships/hyperlink" Target="https://www.linkedin.com/company/spotlight-medical" TargetMode="External"/><Relationship Id="rId5264" Type="http://schemas.openxmlformats.org/officeDocument/2006/relationships/hyperlink" Target="https://www.linkedin.com/in/shaileshdhuri/?originalSubdomain=in" TargetMode="External"/><Relationship Id="rId6662" Type="http://schemas.openxmlformats.org/officeDocument/2006/relationships/hyperlink" Target="https://pitchbook.com/profiles/company/502953-40" TargetMode="External"/><Relationship Id="rId7713" Type="http://schemas.openxmlformats.org/officeDocument/2006/relationships/hyperlink" Target="http://kindredapp.co/" TargetMode="External"/><Relationship Id="rId2858" Type="http://schemas.openxmlformats.org/officeDocument/2006/relationships/hyperlink" Target="http://shellpia.kr/" TargetMode="External"/><Relationship Id="rId3909" Type="http://schemas.openxmlformats.org/officeDocument/2006/relationships/hyperlink" Target="https://www.linkedin.com/in/tamsirousmanetraore/" TargetMode="External"/><Relationship Id="rId6315" Type="http://schemas.openxmlformats.org/officeDocument/2006/relationships/hyperlink" Target="http://brioglobal.com/" TargetMode="External"/><Relationship Id="rId9885" Type="http://schemas.openxmlformats.org/officeDocument/2006/relationships/hyperlink" Target="https://www.linkedin.com/company/deeya-panel-products-private-limited" TargetMode="External"/><Relationship Id="rId99" Type="http://schemas.openxmlformats.org/officeDocument/2006/relationships/hyperlink" Target="http://www.linkedin.com/company/netflix" TargetMode="External"/><Relationship Id="rId1874" Type="http://schemas.openxmlformats.org/officeDocument/2006/relationships/hyperlink" Target="https://www.linkedin.com/company/vitalcareinfusion" TargetMode="External"/><Relationship Id="rId2925" Type="http://schemas.openxmlformats.org/officeDocument/2006/relationships/hyperlink" Target="https://www.linkedin.com/company/sechey/" TargetMode="External"/><Relationship Id="rId4280" Type="http://schemas.openxmlformats.org/officeDocument/2006/relationships/hyperlink" Target="https://www.linkedin.com/company/alba-robot/" TargetMode="External"/><Relationship Id="rId5331" Type="http://schemas.openxmlformats.org/officeDocument/2006/relationships/hyperlink" Target="http://materialcapitalpartners.com/" TargetMode="External"/><Relationship Id="rId8487" Type="http://schemas.openxmlformats.org/officeDocument/2006/relationships/hyperlink" Target="https://www.linkedin.com/in/eric-kaler-a614b516a/" TargetMode="External"/><Relationship Id="rId9538" Type="http://schemas.openxmlformats.org/officeDocument/2006/relationships/hyperlink" Target="https://www.linkedin.com/in/robbie-fox-a6aa7b7/" TargetMode="External"/><Relationship Id="rId9952" Type="http://schemas.openxmlformats.org/officeDocument/2006/relationships/hyperlink" Target="http://diasporalrhythms.org/" TargetMode="External"/><Relationship Id="rId11468" Type="http://schemas.openxmlformats.org/officeDocument/2006/relationships/hyperlink" Target="https://www.linkedin.com/company/lantern-fi" TargetMode="External"/><Relationship Id="rId1527" Type="http://schemas.openxmlformats.org/officeDocument/2006/relationships/hyperlink" Target="https://grandeportage.com/contact-us/contact-info/" TargetMode="External"/><Relationship Id="rId1941" Type="http://schemas.openxmlformats.org/officeDocument/2006/relationships/hyperlink" Target="http://zellostudio.co/" TargetMode="External"/><Relationship Id="rId7089" Type="http://schemas.openxmlformats.org/officeDocument/2006/relationships/hyperlink" Target="https://www.linkedin.com/company/the-inn-interfaith-nutrition-network-" TargetMode="External"/><Relationship Id="rId8554" Type="http://schemas.openxmlformats.org/officeDocument/2006/relationships/hyperlink" Target="https://www.linkedin.com/in/claudiofranco/" TargetMode="External"/><Relationship Id="rId9605" Type="http://schemas.openxmlformats.org/officeDocument/2006/relationships/hyperlink" Target="https://www.linkedin.com/company/resideo1/" TargetMode="External"/><Relationship Id="rId10484" Type="http://schemas.openxmlformats.org/officeDocument/2006/relationships/hyperlink" Target="https://linkedin.com/company/synaptrix-labs" TargetMode="External"/><Relationship Id="rId11535" Type="http://schemas.openxmlformats.org/officeDocument/2006/relationships/hyperlink" Target="https://www.linkedin.com/company/neighbor-serve/" TargetMode="External"/><Relationship Id="rId3699" Type="http://schemas.openxmlformats.org/officeDocument/2006/relationships/hyperlink" Target="https://www.linkedin.com/in/andy-marsh-b88b627/" TargetMode="External"/><Relationship Id="rId4000" Type="http://schemas.openxmlformats.org/officeDocument/2006/relationships/hyperlink" Target="https://www.linkedin.com/company/samayhealth" TargetMode="External"/><Relationship Id="rId7156" Type="http://schemas.openxmlformats.org/officeDocument/2006/relationships/hyperlink" Target="https://www.linkedin.com/in/susan-cotner-b4aa4b14/" TargetMode="External"/><Relationship Id="rId7570" Type="http://schemas.openxmlformats.org/officeDocument/2006/relationships/hyperlink" Target="https://www.linkedin.com/company/montara-therapeutics-inc" TargetMode="External"/><Relationship Id="rId8207" Type="http://schemas.openxmlformats.org/officeDocument/2006/relationships/hyperlink" Target="https://www.linkedin.com/in/ming-dong-bb458b51/" TargetMode="External"/><Relationship Id="rId8621" Type="http://schemas.openxmlformats.org/officeDocument/2006/relationships/hyperlink" Target="http://inl.gov/" TargetMode="External"/><Relationship Id="rId10137" Type="http://schemas.openxmlformats.org/officeDocument/2006/relationships/hyperlink" Target="https://www.linkedin.com/in/steve-williamson-3741122/" TargetMode="External"/><Relationship Id="rId6172" Type="http://schemas.openxmlformats.org/officeDocument/2006/relationships/hyperlink" Target="https://www.linkedin.com/company/impacked" TargetMode="External"/><Relationship Id="rId7223" Type="http://schemas.openxmlformats.org/officeDocument/2006/relationships/hyperlink" Target="https://www.linkedin.com/in/jamiehopkinsfinancialservices/" TargetMode="External"/><Relationship Id="rId10551" Type="http://schemas.openxmlformats.org/officeDocument/2006/relationships/hyperlink" Target="https://www.linkedin.com/company/association-of-state-and-territorial-health-officials" TargetMode="External"/><Relationship Id="rId11602" Type="http://schemas.openxmlformats.org/officeDocument/2006/relationships/hyperlink" Target="https://www.linkedin.com/company/the-amal-alliance-inc./" TargetMode="External"/><Relationship Id="rId687" Type="http://schemas.openxmlformats.org/officeDocument/2006/relationships/hyperlink" Target="https://www.linkedin.com/in/luissantiagopinto/" TargetMode="External"/><Relationship Id="rId2368" Type="http://schemas.openxmlformats.org/officeDocument/2006/relationships/hyperlink" Target="https://corp.frvr.com/who-we-are/" TargetMode="External"/><Relationship Id="rId3766" Type="http://schemas.openxmlformats.org/officeDocument/2006/relationships/hyperlink" Target="https://www.linkedin.com/in/ziad-el-chaar-bb985229/" TargetMode="External"/><Relationship Id="rId4817" Type="http://schemas.openxmlformats.org/officeDocument/2006/relationships/hyperlink" Target="http://gabelli.com/" TargetMode="External"/><Relationship Id="rId9395" Type="http://schemas.openxmlformats.org/officeDocument/2006/relationships/hyperlink" Target="http://replayce.co.jp/" TargetMode="External"/><Relationship Id="rId10204" Type="http://schemas.openxmlformats.org/officeDocument/2006/relationships/hyperlink" Target="https://www.linkedin.com/company/lucid-green" TargetMode="External"/><Relationship Id="rId2782" Type="http://schemas.openxmlformats.org/officeDocument/2006/relationships/hyperlink" Target="http://ortholazer.com/" TargetMode="External"/><Relationship Id="rId3419" Type="http://schemas.openxmlformats.org/officeDocument/2006/relationships/hyperlink" Target="http://osi-systems.com/" TargetMode="External"/><Relationship Id="rId3833" Type="http://schemas.openxmlformats.org/officeDocument/2006/relationships/hyperlink" Target="http://edgerunnerai.com/" TargetMode="External"/><Relationship Id="rId6989" Type="http://schemas.openxmlformats.org/officeDocument/2006/relationships/hyperlink" Target="https://www.linkedin.com/company/charlee-ai/" TargetMode="External"/><Relationship Id="rId9048" Type="http://schemas.openxmlformats.org/officeDocument/2006/relationships/hyperlink" Target="https://www.linkedin.com/in/rod-mullen-42590237/" TargetMode="External"/><Relationship Id="rId754" Type="http://schemas.openxmlformats.org/officeDocument/2006/relationships/hyperlink" Target="http://nature.org/" TargetMode="External"/><Relationship Id="rId1384" Type="http://schemas.openxmlformats.org/officeDocument/2006/relationships/hyperlink" Target="http://cunninghammining.com/" TargetMode="External"/><Relationship Id="rId2435" Type="http://schemas.openxmlformats.org/officeDocument/2006/relationships/hyperlink" Target="https://www.linkedin.com/company/udr" TargetMode="External"/><Relationship Id="rId3900" Type="http://schemas.openxmlformats.org/officeDocument/2006/relationships/hyperlink" Target="https://www.linkedin.com/in/dr-rochdi-talib-80b541228/?originalSubdomain=ma" TargetMode="External"/><Relationship Id="rId9462" Type="http://schemas.openxmlformats.org/officeDocument/2006/relationships/hyperlink" Target="https://www.linkedin.com/in/khiushauaila/" TargetMode="External"/><Relationship Id="rId11392" Type="http://schemas.openxmlformats.org/officeDocument/2006/relationships/hyperlink" Target="https://www.linkedin.com/company/andfoods" TargetMode="External"/><Relationship Id="rId90" Type="http://schemas.openxmlformats.org/officeDocument/2006/relationships/hyperlink" Target="http://www.linkedin.com/company/wisdomtree-asset-management" TargetMode="External"/><Relationship Id="rId407" Type="http://schemas.openxmlformats.org/officeDocument/2006/relationships/hyperlink" Target="http://seedtherapeutics.com/" TargetMode="External"/><Relationship Id="rId821" Type="http://schemas.openxmlformats.org/officeDocument/2006/relationships/hyperlink" Target="https://www.linkedin.com/in/gareth-ross-0077a4113/" TargetMode="External"/><Relationship Id="rId1037" Type="http://schemas.openxmlformats.org/officeDocument/2006/relationships/hyperlink" Target="https://www.linkedin.com/in/alonbn/" TargetMode="External"/><Relationship Id="rId1451" Type="http://schemas.openxmlformats.org/officeDocument/2006/relationships/hyperlink" Target="https://www.linkedin.com/company/kazam-ev" TargetMode="External"/><Relationship Id="rId2502" Type="http://schemas.openxmlformats.org/officeDocument/2006/relationships/hyperlink" Target="http://aalo.com/" TargetMode="External"/><Relationship Id="rId5658" Type="http://schemas.openxmlformats.org/officeDocument/2006/relationships/hyperlink" Target="https://www.linkedin.com/in/samaila-zubairu-39a99330/" TargetMode="External"/><Relationship Id="rId6709" Type="http://schemas.openxmlformats.org/officeDocument/2006/relationships/hyperlink" Target="https://www.linkedin.com/in/amanmann/" TargetMode="External"/><Relationship Id="rId8064" Type="http://schemas.openxmlformats.org/officeDocument/2006/relationships/hyperlink" Target="http://nyxoah.com/" TargetMode="External"/><Relationship Id="rId9115" Type="http://schemas.openxmlformats.org/officeDocument/2006/relationships/hyperlink" Target="https://www.linkedin.com/company/gigsdesk" TargetMode="External"/><Relationship Id="rId11045" Type="http://schemas.openxmlformats.org/officeDocument/2006/relationships/hyperlink" Target="https://www.linkedin.com/in/nickyl-raithatha-bbb5a91/" TargetMode="External"/><Relationship Id="rId1104" Type="http://schemas.openxmlformats.org/officeDocument/2006/relationships/hyperlink" Target="https://www.linkedin.com/company/good-human-food-group-jimmy-john-s-franchise" TargetMode="External"/><Relationship Id="rId4674" Type="http://schemas.openxmlformats.org/officeDocument/2006/relationships/hyperlink" Target="https://www.linkedin.com/company/alchemy-technology-group-llc/about/" TargetMode="External"/><Relationship Id="rId5725" Type="http://schemas.openxmlformats.org/officeDocument/2006/relationships/hyperlink" Target="https://www.linkedin.com/company/everfox/" TargetMode="External"/><Relationship Id="rId7080" Type="http://schemas.openxmlformats.org/officeDocument/2006/relationships/hyperlink" Target="http://spectrummedical.com/" TargetMode="External"/><Relationship Id="rId8131" Type="http://schemas.openxmlformats.org/officeDocument/2006/relationships/hyperlink" Target="https://www.linkedin.com/in/bayusyerli/" TargetMode="External"/><Relationship Id="rId10061" Type="http://schemas.openxmlformats.org/officeDocument/2006/relationships/hyperlink" Target="http://akcela.co.uk/" TargetMode="External"/><Relationship Id="rId11112" Type="http://schemas.openxmlformats.org/officeDocument/2006/relationships/hyperlink" Target="https://www.linkedin.com/company/gamestream" TargetMode="External"/><Relationship Id="rId3276" Type="http://schemas.openxmlformats.org/officeDocument/2006/relationships/hyperlink" Target="https://www.linkedin.com/in/davezabrowski/" TargetMode="External"/><Relationship Id="rId3690" Type="http://schemas.openxmlformats.org/officeDocument/2006/relationships/hyperlink" Target="https://www.linkedin.com/in/leandro-jose-iglesias-20940818/" TargetMode="External"/><Relationship Id="rId4327" Type="http://schemas.openxmlformats.org/officeDocument/2006/relationships/hyperlink" Target="https://www.linkedin.com/in/morgan-babbs-05593163/" TargetMode="External"/><Relationship Id="rId197" Type="http://schemas.openxmlformats.org/officeDocument/2006/relationships/hyperlink" Target="https://www.linkedin.com/company/virtuous" TargetMode="External"/><Relationship Id="rId2292" Type="http://schemas.openxmlformats.org/officeDocument/2006/relationships/hyperlink" Target="http://wsp.com/" TargetMode="External"/><Relationship Id="rId3343" Type="http://schemas.openxmlformats.org/officeDocument/2006/relationships/hyperlink" Target="http://nirvanalabs.io/" TargetMode="External"/><Relationship Id="rId4741" Type="http://schemas.openxmlformats.org/officeDocument/2006/relationships/hyperlink" Target="https://www.linkedin.com/in/ronald-zook-7073a085/" TargetMode="External"/><Relationship Id="rId6499" Type="http://schemas.openxmlformats.org/officeDocument/2006/relationships/hyperlink" Target="https://www.linkedin.com/company/new-jersey-community-capital" TargetMode="External"/><Relationship Id="rId7897" Type="http://schemas.openxmlformats.org/officeDocument/2006/relationships/hyperlink" Target="http://aptean.com/" TargetMode="External"/><Relationship Id="rId8948" Type="http://schemas.openxmlformats.org/officeDocument/2006/relationships/hyperlink" Target="http://singlera.com.cn/" TargetMode="External"/><Relationship Id="rId10878" Type="http://schemas.openxmlformats.org/officeDocument/2006/relationships/hyperlink" Target="https://www.linkedin.com/company/clique2046/" TargetMode="External"/><Relationship Id="rId264" Type="http://schemas.openxmlformats.org/officeDocument/2006/relationships/hyperlink" Target="https://lundinmining.com/about-us/leadershipteam/" TargetMode="External"/><Relationship Id="rId7964" Type="http://schemas.openxmlformats.org/officeDocument/2006/relationships/hyperlink" Target="http://www.linkedin.com/company/39971" TargetMode="External"/><Relationship Id="rId10945" Type="http://schemas.openxmlformats.org/officeDocument/2006/relationships/hyperlink" Target="http://jukeboxhealth.com/" TargetMode="External"/><Relationship Id="rId3410" Type="http://schemas.openxmlformats.org/officeDocument/2006/relationships/hyperlink" Target="https://www.linkedin.com/in/teihwang1112/" TargetMode="External"/><Relationship Id="rId6566" Type="http://schemas.openxmlformats.org/officeDocument/2006/relationships/hyperlink" Target="http://sptech.pl/" TargetMode="External"/><Relationship Id="rId6980" Type="http://schemas.openxmlformats.org/officeDocument/2006/relationships/hyperlink" Target="https://www.linkedin.com/company/uncommonconstruction" TargetMode="External"/><Relationship Id="rId7617" Type="http://schemas.openxmlformats.org/officeDocument/2006/relationships/hyperlink" Target="https://www.linkedin.com/in/briantate642/" TargetMode="External"/><Relationship Id="rId331" Type="http://schemas.openxmlformats.org/officeDocument/2006/relationships/hyperlink" Target="http://myavana.com/" TargetMode="External"/><Relationship Id="rId2012" Type="http://schemas.openxmlformats.org/officeDocument/2006/relationships/hyperlink" Target="https://www.linkedin.com/company/wesley-community-center/" TargetMode="External"/><Relationship Id="rId5168" Type="http://schemas.openxmlformats.org/officeDocument/2006/relationships/hyperlink" Target="http://zhidebattery.com/" TargetMode="External"/><Relationship Id="rId5582" Type="http://schemas.openxmlformats.org/officeDocument/2006/relationships/hyperlink" Target="http://thebrandtechgroup.com/" TargetMode="External"/><Relationship Id="rId6219" Type="http://schemas.openxmlformats.org/officeDocument/2006/relationships/hyperlink" Target="http://desilo.ai/" TargetMode="External"/><Relationship Id="rId6633" Type="http://schemas.openxmlformats.org/officeDocument/2006/relationships/hyperlink" Target="https://www.linkedin.com/company/holos-inc." TargetMode="External"/><Relationship Id="rId9789" Type="http://schemas.openxmlformats.org/officeDocument/2006/relationships/hyperlink" Target="http://globalrecords.com/" TargetMode="External"/><Relationship Id="rId1778" Type="http://schemas.openxmlformats.org/officeDocument/2006/relationships/hyperlink" Target="https://www.linkedin.com/company/mashe-delivery" TargetMode="External"/><Relationship Id="rId2829" Type="http://schemas.openxmlformats.org/officeDocument/2006/relationships/hyperlink" Target="https://pitchbook.com/profiles/company/320072-23" TargetMode="External"/><Relationship Id="rId4184" Type="http://schemas.openxmlformats.org/officeDocument/2006/relationships/hyperlink" Target="https://www.linkedin.com/in/michaelerdgomez/?locale=en_US" TargetMode="External"/><Relationship Id="rId5235" Type="http://schemas.openxmlformats.org/officeDocument/2006/relationships/hyperlink" Target="http://defibrion.nl/" TargetMode="External"/><Relationship Id="rId6700" Type="http://schemas.openxmlformats.org/officeDocument/2006/relationships/hyperlink" Target="http://ndhc.org/" TargetMode="External"/><Relationship Id="rId9856" Type="http://schemas.openxmlformats.org/officeDocument/2006/relationships/hyperlink" Target="https://www.linkedin.com/company/west-point-school-of-music/" TargetMode="External"/><Relationship Id="rId4251" Type="http://schemas.openxmlformats.org/officeDocument/2006/relationships/hyperlink" Target="https://www.linkedin.com/company/80475092" TargetMode="External"/><Relationship Id="rId5302" Type="http://schemas.openxmlformats.org/officeDocument/2006/relationships/hyperlink" Target="https://www.linkedin.com/company/abhayhealth/about/" TargetMode="External"/><Relationship Id="rId8458" Type="http://schemas.openxmlformats.org/officeDocument/2006/relationships/hyperlink" Target="http://orus-energy.com/" TargetMode="External"/><Relationship Id="rId9509" Type="http://schemas.openxmlformats.org/officeDocument/2006/relationships/hyperlink" Target="https://www.linkedin.com/in/deborah-brutchey-96527a7/" TargetMode="External"/><Relationship Id="rId11786" Type="http://schemas.openxmlformats.org/officeDocument/2006/relationships/hyperlink" Target="https://www.linkedin.com/company/rockfish-data/" TargetMode="External"/><Relationship Id="rId1845" Type="http://schemas.openxmlformats.org/officeDocument/2006/relationships/hyperlink" Target="https://www.linkedin.com/company/dog-whistle/" TargetMode="External"/><Relationship Id="rId7474" Type="http://schemas.openxmlformats.org/officeDocument/2006/relationships/hyperlink" Target="http://meragi.com/" TargetMode="External"/><Relationship Id="rId8872" Type="http://schemas.openxmlformats.org/officeDocument/2006/relationships/hyperlink" Target="https://www.linkedin.com/in/rodrigo-maza-a009159/" TargetMode="External"/><Relationship Id="rId9923" Type="http://schemas.openxmlformats.org/officeDocument/2006/relationships/hyperlink" Target="https://www.linkedin.com/in/hugoecija/" TargetMode="External"/><Relationship Id="rId10388" Type="http://schemas.openxmlformats.org/officeDocument/2006/relationships/hyperlink" Target="http://osy-group.com/" TargetMode="External"/><Relationship Id="rId11439" Type="http://schemas.openxmlformats.org/officeDocument/2006/relationships/hyperlink" Target="http://safeflows.io/" TargetMode="External"/><Relationship Id="rId11853" Type="http://schemas.openxmlformats.org/officeDocument/2006/relationships/hyperlink" Target="http://thecurrentproject.org/" TargetMode="External"/><Relationship Id="rId1912" Type="http://schemas.openxmlformats.org/officeDocument/2006/relationships/hyperlink" Target="http://lacelayer.com/" TargetMode="External"/><Relationship Id="rId6076" Type="http://schemas.openxmlformats.org/officeDocument/2006/relationships/hyperlink" Target="https://www.linkedin.com/in/taku-tanaka-98876033/" TargetMode="External"/><Relationship Id="rId7127" Type="http://schemas.openxmlformats.org/officeDocument/2006/relationships/hyperlink" Target="https://www.linkedin.com/company/sensit-haptics" TargetMode="External"/><Relationship Id="rId8525" Type="http://schemas.openxmlformats.org/officeDocument/2006/relationships/hyperlink" Target="http://njtransit.com/" TargetMode="External"/><Relationship Id="rId10455" Type="http://schemas.openxmlformats.org/officeDocument/2006/relationships/hyperlink" Target="https://www.linkedin.com/company/qxglobalgroup/" TargetMode="External"/><Relationship Id="rId11506" Type="http://schemas.openxmlformats.org/officeDocument/2006/relationships/hyperlink" Target="https://www.linkedin.com/company/m4e-lithium/" TargetMode="External"/><Relationship Id="rId5092" Type="http://schemas.openxmlformats.org/officeDocument/2006/relationships/hyperlink" Target="https://www.linkedin.com/company/capspire-inc" TargetMode="External"/><Relationship Id="rId6490" Type="http://schemas.openxmlformats.org/officeDocument/2006/relationships/hyperlink" Target="http://groupsense.io/" TargetMode="External"/><Relationship Id="rId7541" Type="http://schemas.openxmlformats.org/officeDocument/2006/relationships/hyperlink" Target="http://ride-link.com/" TargetMode="External"/><Relationship Id="rId10108" Type="http://schemas.openxmlformats.org/officeDocument/2006/relationships/hyperlink" Target="https://pydcorporation.com/leadership/" TargetMode="External"/><Relationship Id="rId10522" Type="http://schemas.openxmlformats.org/officeDocument/2006/relationships/hyperlink" Target="https://www.linkedin.com/company/dynamic-cell-therapies-inc/" TargetMode="External"/><Relationship Id="rId2686" Type="http://schemas.openxmlformats.org/officeDocument/2006/relationships/hyperlink" Target="https://www.zoominfo.com/c/wattnow/466541708" TargetMode="External"/><Relationship Id="rId3737" Type="http://schemas.openxmlformats.org/officeDocument/2006/relationships/hyperlink" Target="https://www.linkedin.com/in/tpetit/" TargetMode="External"/><Relationship Id="rId6143" Type="http://schemas.openxmlformats.org/officeDocument/2006/relationships/hyperlink" Target="http://k9resorts.com/" TargetMode="External"/><Relationship Id="rId9299" Type="http://schemas.openxmlformats.org/officeDocument/2006/relationships/hyperlink" Target="https://www.linkedin.com/company/tennessee-department-of-commerce-and-insurance" TargetMode="External"/><Relationship Id="rId658" Type="http://schemas.openxmlformats.org/officeDocument/2006/relationships/hyperlink" Target="https://www.aeroht.com/about/about" TargetMode="External"/><Relationship Id="rId1288" Type="http://schemas.openxmlformats.org/officeDocument/2006/relationships/hyperlink" Target="https://www.linkedin.com/company/juleo-club" TargetMode="External"/><Relationship Id="rId2339" Type="http://schemas.openxmlformats.org/officeDocument/2006/relationships/hyperlink" Target="https://www.linkedin.com/company/restaurant-brands-international" TargetMode="External"/><Relationship Id="rId2753" Type="http://schemas.openxmlformats.org/officeDocument/2006/relationships/hyperlink" Target="https://www.linkedin.com/company/dr-paws-veterinary" TargetMode="External"/><Relationship Id="rId3804" Type="http://schemas.openxmlformats.org/officeDocument/2006/relationships/hyperlink" Target="https://www.linkedin.com/in/z" TargetMode="External"/><Relationship Id="rId6210" Type="http://schemas.openxmlformats.org/officeDocument/2006/relationships/hyperlink" Target="https://www.linkedin.com/company/edgewood-oncology/" TargetMode="External"/><Relationship Id="rId9366" Type="http://schemas.openxmlformats.org/officeDocument/2006/relationships/hyperlink" Target="https://www.linkedin.com/company/meetmable/" TargetMode="External"/><Relationship Id="rId9780" Type="http://schemas.openxmlformats.org/officeDocument/2006/relationships/hyperlink" Target="http://blackensembletheater.org/" TargetMode="External"/><Relationship Id="rId11296" Type="http://schemas.openxmlformats.org/officeDocument/2006/relationships/hyperlink" Target="https://www.linkedin.com/company/zetta-technologies-sa" TargetMode="External"/><Relationship Id="rId725" Type="http://schemas.openxmlformats.org/officeDocument/2006/relationships/hyperlink" Target="http://hosthotels.com/" TargetMode="External"/><Relationship Id="rId1355" Type="http://schemas.openxmlformats.org/officeDocument/2006/relationships/hyperlink" Target="https://www.linkedin.com/school/portland-state-university" TargetMode="External"/><Relationship Id="rId2406" Type="http://schemas.openxmlformats.org/officeDocument/2006/relationships/hyperlink" Target="https://www.linkedin.com/in/david-fisher-b496064/" TargetMode="External"/><Relationship Id="rId8382" Type="http://schemas.openxmlformats.org/officeDocument/2006/relationships/hyperlink" Target="https://www.linkedin.com/company/globeducate" TargetMode="External"/><Relationship Id="rId9019" Type="http://schemas.openxmlformats.org/officeDocument/2006/relationships/hyperlink" Target="http://mygentlefoods.com/" TargetMode="External"/><Relationship Id="rId9433" Type="http://schemas.openxmlformats.org/officeDocument/2006/relationships/hyperlink" Target="https://www.linkedin.com/company/realize-medical/about/" TargetMode="External"/><Relationship Id="rId1008" Type="http://schemas.openxmlformats.org/officeDocument/2006/relationships/hyperlink" Target="https://www.linkedin.com/in/michaelcioni/" TargetMode="External"/><Relationship Id="rId1422" Type="http://schemas.openxmlformats.org/officeDocument/2006/relationships/hyperlink" Target="http://vitania.co.il/" TargetMode="External"/><Relationship Id="rId2820" Type="http://schemas.openxmlformats.org/officeDocument/2006/relationships/hyperlink" Target="http://idprivacy.io/" TargetMode="External"/><Relationship Id="rId4578" Type="http://schemas.openxmlformats.org/officeDocument/2006/relationships/hyperlink" Target="https://www.linkedin.com/company/blueverse" TargetMode="External"/><Relationship Id="rId5976" Type="http://schemas.openxmlformats.org/officeDocument/2006/relationships/hyperlink" Target="http://bloodloop.org/" TargetMode="External"/><Relationship Id="rId8035" Type="http://schemas.openxmlformats.org/officeDocument/2006/relationships/hyperlink" Target="https://www.linkedin.com/company/captionsapp" TargetMode="External"/><Relationship Id="rId11016" Type="http://schemas.openxmlformats.org/officeDocument/2006/relationships/hyperlink" Target="https://www.linkedin.com/in/jong-myong-kim-b44a9a228/" TargetMode="External"/><Relationship Id="rId11363" Type="http://schemas.openxmlformats.org/officeDocument/2006/relationships/hyperlink" Target="http://ednaexplorer.org/" TargetMode="External"/><Relationship Id="rId61" Type="http://schemas.openxmlformats.org/officeDocument/2006/relationships/hyperlink" Target="https://www.linkedin.com/company/healx" TargetMode="External"/><Relationship Id="rId4992" Type="http://schemas.openxmlformats.org/officeDocument/2006/relationships/hyperlink" Target="https://www.linkedin.com/in/soheil-khiavi-74573346/" TargetMode="External"/><Relationship Id="rId5629" Type="http://schemas.openxmlformats.org/officeDocument/2006/relationships/hyperlink" Target="http://tennr.com/" TargetMode="External"/><Relationship Id="rId7051" Type="http://schemas.openxmlformats.org/officeDocument/2006/relationships/hyperlink" Target="https://www.linkedin.com/company/sunderland-music-arts-and-culture-trust/about/" TargetMode="External"/><Relationship Id="rId8102" Type="http://schemas.openxmlformats.org/officeDocument/2006/relationships/hyperlink" Target="http://tembo.io/" TargetMode="External"/><Relationship Id="rId9500" Type="http://schemas.openxmlformats.org/officeDocument/2006/relationships/hyperlink" Target="https://www.linkedin.com/company/blueroom-care" TargetMode="External"/><Relationship Id="rId11430" Type="http://schemas.openxmlformats.org/officeDocument/2006/relationships/hyperlink" Target="https://www.linkedin.com/company/weare4thwall" TargetMode="External"/><Relationship Id="rId2196" Type="http://schemas.openxmlformats.org/officeDocument/2006/relationships/hyperlink" Target="https://www.linkedin.com/company/human-support-services" TargetMode="External"/><Relationship Id="rId3594" Type="http://schemas.openxmlformats.org/officeDocument/2006/relationships/hyperlink" Target="https://www.linkedin.com/in/paulkleen/" TargetMode="External"/><Relationship Id="rId4645" Type="http://schemas.openxmlformats.org/officeDocument/2006/relationships/hyperlink" Target="http://bytefuse.ai/" TargetMode="External"/><Relationship Id="rId10032" Type="http://schemas.openxmlformats.org/officeDocument/2006/relationships/hyperlink" Target="http://polymerinvoice.com/" TargetMode="External"/><Relationship Id="rId168" Type="http://schemas.openxmlformats.org/officeDocument/2006/relationships/hyperlink" Target="https://www.linkedin.com/in/sudhin-shahani-567373/" TargetMode="External"/><Relationship Id="rId3247" Type="http://schemas.openxmlformats.org/officeDocument/2006/relationships/hyperlink" Target="http://codemetal.ai/" TargetMode="External"/><Relationship Id="rId3661" Type="http://schemas.openxmlformats.org/officeDocument/2006/relationships/hyperlink" Target="https://www.linkedin.com/in/addison-stark-42027713/" TargetMode="External"/><Relationship Id="rId4712" Type="http://schemas.openxmlformats.org/officeDocument/2006/relationships/hyperlink" Target="https://www.cbinsights.com/company/condor-global-forestry-products/people" TargetMode="External"/><Relationship Id="rId7868" Type="http://schemas.openxmlformats.org/officeDocument/2006/relationships/hyperlink" Target="https://www.linkedin.com/in/amit-greener-0387991/" TargetMode="External"/><Relationship Id="rId8919" Type="http://schemas.openxmlformats.org/officeDocument/2006/relationships/hyperlink" Target="https://www.iasobio.com/phone/team.php" TargetMode="External"/><Relationship Id="rId10849" Type="http://schemas.openxmlformats.org/officeDocument/2006/relationships/hyperlink" Target="https://www.linkedin.com/company/nyan-heroes" TargetMode="External"/><Relationship Id="rId582" Type="http://schemas.openxmlformats.org/officeDocument/2006/relationships/hyperlink" Target="http://phinxt.com/" TargetMode="External"/><Relationship Id="rId2263" Type="http://schemas.openxmlformats.org/officeDocument/2006/relationships/hyperlink" Target="https://www.linkedin.com/company/rest-stop-ministries" TargetMode="External"/><Relationship Id="rId3314" Type="http://schemas.openxmlformats.org/officeDocument/2006/relationships/hyperlink" Target="https://www.linkedin.com/in/martin-larose-8a59782/" TargetMode="External"/><Relationship Id="rId6884" Type="http://schemas.openxmlformats.org/officeDocument/2006/relationships/hyperlink" Target="https://www.linkedin.com/in/tim-crossley-2ba61663/" TargetMode="External"/><Relationship Id="rId7935" Type="http://schemas.openxmlformats.org/officeDocument/2006/relationships/hyperlink" Target="https://www.linkedin.com/in/stephane-piat-728362a/" TargetMode="External"/><Relationship Id="rId9290" Type="http://schemas.openxmlformats.org/officeDocument/2006/relationships/hyperlink" Target="https://www.linkedin.com/in/andremezzavilla/" TargetMode="External"/><Relationship Id="rId235" Type="http://schemas.openxmlformats.org/officeDocument/2006/relationships/hyperlink" Target="http://orthopediatrics.com/" TargetMode="External"/><Relationship Id="rId2330" Type="http://schemas.openxmlformats.org/officeDocument/2006/relationships/hyperlink" Target="https://www.linkedin.com/in/fredthiel/" TargetMode="External"/><Relationship Id="rId5486" Type="http://schemas.openxmlformats.org/officeDocument/2006/relationships/hyperlink" Target="https://www.linkedin.com/in/maria-machado-2654aa9/" TargetMode="External"/><Relationship Id="rId6537" Type="http://schemas.openxmlformats.org/officeDocument/2006/relationships/hyperlink" Target="http://microcleartech.com/" TargetMode="External"/><Relationship Id="rId10916" Type="http://schemas.openxmlformats.org/officeDocument/2006/relationships/hyperlink" Target="https://www.linkedin.com/company/d2x-group/" TargetMode="External"/><Relationship Id="rId302" Type="http://schemas.openxmlformats.org/officeDocument/2006/relationships/hyperlink" Target="http://www.linkedin.com/company/tg-therapeutics" TargetMode="External"/><Relationship Id="rId4088" Type="http://schemas.openxmlformats.org/officeDocument/2006/relationships/hyperlink" Target="http://neprafoods.com/" TargetMode="External"/><Relationship Id="rId5139" Type="http://schemas.openxmlformats.org/officeDocument/2006/relationships/hyperlink" Target="http://anewhealthrx.com/" TargetMode="External"/><Relationship Id="rId5553" Type="http://schemas.openxmlformats.org/officeDocument/2006/relationships/hyperlink" Target="https://www.linkedin.com/company/binarlyinc" TargetMode="External"/><Relationship Id="rId6951" Type="http://schemas.openxmlformats.org/officeDocument/2006/relationships/hyperlink" Target="https://www.linkedin.com/in/rita-hendricusdottir-89699064/" TargetMode="External"/><Relationship Id="rId9010" Type="http://schemas.openxmlformats.org/officeDocument/2006/relationships/hyperlink" Target="https://www.linkedin.com/company/get-data-parrot/" TargetMode="External"/><Relationship Id="rId4155" Type="http://schemas.openxmlformats.org/officeDocument/2006/relationships/hyperlink" Target="https://www.linkedin.com/company/myadameu" TargetMode="External"/><Relationship Id="rId5206" Type="http://schemas.openxmlformats.org/officeDocument/2006/relationships/hyperlink" Target="https://www.cbinsights.com/company/gantu-ai/people" TargetMode="External"/><Relationship Id="rId6604" Type="http://schemas.openxmlformats.org/officeDocument/2006/relationships/hyperlink" Target="https://criticalminerals.com/corporate/directors/" TargetMode="External"/><Relationship Id="rId1749" Type="http://schemas.openxmlformats.org/officeDocument/2006/relationships/hyperlink" Target="https://www.linkedin.com/in/reza-razavi-a50967265/" TargetMode="External"/><Relationship Id="rId3171" Type="http://schemas.openxmlformats.org/officeDocument/2006/relationships/hyperlink" Target="http://valneva.com/" TargetMode="External"/><Relationship Id="rId5620" Type="http://schemas.openxmlformats.org/officeDocument/2006/relationships/hyperlink" Target="http://clearcover.com/" TargetMode="External"/><Relationship Id="rId8776" Type="http://schemas.openxmlformats.org/officeDocument/2006/relationships/hyperlink" Target="https://www.armiusa.org/about-armi/" TargetMode="External"/><Relationship Id="rId9827" Type="http://schemas.openxmlformats.org/officeDocument/2006/relationships/hyperlink" Target="https://www.linkedin.com/in/rohit-verma-892b941b/" TargetMode="External"/><Relationship Id="rId11757" Type="http://schemas.openxmlformats.org/officeDocument/2006/relationships/hyperlink" Target="https://www.linkedin.com/company/women's-bean-project" TargetMode="External"/><Relationship Id="rId1816" Type="http://schemas.openxmlformats.org/officeDocument/2006/relationships/hyperlink" Target="https://www.linkedin.com/company/track3dai/" TargetMode="External"/><Relationship Id="rId4222" Type="http://schemas.openxmlformats.org/officeDocument/2006/relationships/hyperlink" Target="https://www.linkedin.com/in/jeremy-horowitz-630899ba/" TargetMode="External"/><Relationship Id="rId7378" Type="http://schemas.openxmlformats.org/officeDocument/2006/relationships/hyperlink" Target="https://pitchbook.com/profiles/company/167974-93" TargetMode="External"/><Relationship Id="rId7792" Type="http://schemas.openxmlformats.org/officeDocument/2006/relationships/hyperlink" Target="http://stairpay.com/" TargetMode="External"/><Relationship Id="rId8429" Type="http://schemas.openxmlformats.org/officeDocument/2006/relationships/hyperlink" Target="http://leasi.no/" TargetMode="External"/><Relationship Id="rId8843" Type="http://schemas.openxmlformats.org/officeDocument/2006/relationships/hyperlink" Target="https://www.linkedin.com/company/13460786/" TargetMode="External"/><Relationship Id="rId10359" Type="http://schemas.openxmlformats.org/officeDocument/2006/relationships/hyperlink" Target="http://onconetix.com/" TargetMode="External"/><Relationship Id="rId10773" Type="http://schemas.openxmlformats.org/officeDocument/2006/relationships/hyperlink" Target="https://www.linkedin.com/company/cybin" TargetMode="External"/><Relationship Id="rId11824" Type="http://schemas.openxmlformats.org/officeDocument/2006/relationships/hyperlink" Target="https://www.linkedin.com/company/positive-workforce-inc" TargetMode="External"/><Relationship Id="rId3988" Type="http://schemas.openxmlformats.org/officeDocument/2006/relationships/hyperlink" Target="http://reconafrica.com/" TargetMode="External"/><Relationship Id="rId6394" Type="http://schemas.openxmlformats.org/officeDocument/2006/relationships/hyperlink" Target="http://esabcorporation.com/" TargetMode="External"/><Relationship Id="rId7445" Type="http://schemas.openxmlformats.org/officeDocument/2006/relationships/hyperlink" Target="http://dayonebio.com/" TargetMode="External"/><Relationship Id="rId8910" Type="http://schemas.openxmlformats.org/officeDocument/2006/relationships/hyperlink" Target="http://scsu.edu/" TargetMode="External"/><Relationship Id="rId10426" Type="http://schemas.openxmlformats.org/officeDocument/2006/relationships/hyperlink" Target="https://www.linkedin.com/in/richard-kopelman/" TargetMode="External"/><Relationship Id="rId6047" Type="http://schemas.openxmlformats.org/officeDocument/2006/relationships/hyperlink" Target="http://cndlifesciences.com/" TargetMode="External"/><Relationship Id="rId6461" Type="http://schemas.openxmlformats.org/officeDocument/2006/relationships/hyperlink" Target="https://www.linkedin.com/company/sertisins" TargetMode="External"/><Relationship Id="rId7512" Type="http://schemas.openxmlformats.org/officeDocument/2006/relationships/hyperlink" Target="https://www.linkedin.com/company/tsetinissoftware/" TargetMode="External"/><Relationship Id="rId10840" Type="http://schemas.openxmlformats.org/officeDocument/2006/relationships/hyperlink" Target="https://www.linkedin.com/company/kites-geriatric-&amp;-senior-care-specialist/?originalSubdomain=in" TargetMode="External"/><Relationship Id="rId976" Type="http://schemas.openxmlformats.org/officeDocument/2006/relationships/hyperlink" Target="https://www.linkedin.com/school/166700/" TargetMode="External"/><Relationship Id="rId2657" Type="http://schemas.openxmlformats.org/officeDocument/2006/relationships/hyperlink" Target="http://yashpakka.com/" TargetMode="External"/><Relationship Id="rId5063" Type="http://schemas.openxmlformats.org/officeDocument/2006/relationships/hyperlink" Target="https://www.linkedin.com/in/sebastien-lissarre/" TargetMode="External"/><Relationship Id="rId6114" Type="http://schemas.openxmlformats.org/officeDocument/2006/relationships/hyperlink" Target="https://www.linkedin.com/company/oriole-networks" TargetMode="External"/><Relationship Id="rId9684" Type="http://schemas.openxmlformats.org/officeDocument/2006/relationships/hyperlink" Target="http://wewa-mobility.com/" TargetMode="External"/><Relationship Id="rId629" Type="http://schemas.openxmlformats.org/officeDocument/2006/relationships/hyperlink" Target="http://mirucorp.com/" TargetMode="External"/><Relationship Id="rId1259" Type="http://schemas.openxmlformats.org/officeDocument/2006/relationships/hyperlink" Target="http://nuvoretail.com/" TargetMode="External"/><Relationship Id="rId3708" Type="http://schemas.openxmlformats.org/officeDocument/2006/relationships/hyperlink" Target="https://www.wildbrain.com/about/leadership" TargetMode="External"/><Relationship Id="rId5130" Type="http://schemas.openxmlformats.org/officeDocument/2006/relationships/hyperlink" Target="https://www.linkedin.com/in/arne-dehn/" TargetMode="External"/><Relationship Id="rId8286" Type="http://schemas.openxmlformats.org/officeDocument/2006/relationships/hyperlink" Target="https://www.linkedin.com/company/eco-material-technologies/" TargetMode="External"/><Relationship Id="rId9337" Type="http://schemas.openxmlformats.org/officeDocument/2006/relationships/hyperlink" Target="http://dph.georgia.gov/" TargetMode="External"/><Relationship Id="rId1673" Type="http://schemas.openxmlformats.org/officeDocument/2006/relationships/hyperlink" Target="http://connect2home.org/" TargetMode="External"/><Relationship Id="rId2724" Type="http://schemas.openxmlformats.org/officeDocument/2006/relationships/hyperlink" Target="https://www.linkedin.com/company/80479012" TargetMode="External"/><Relationship Id="rId9751" Type="http://schemas.openxmlformats.org/officeDocument/2006/relationships/hyperlink" Target="https://www.groupama.com/en/fiche/thierry-martel-2/" TargetMode="External"/><Relationship Id="rId11267" Type="http://schemas.openxmlformats.org/officeDocument/2006/relationships/hyperlink" Target="https://www.linkedin.com/company/archangel-ventures/" TargetMode="External"/><Relationship Id="rId11681" Type="http://schemas.openxmlformats.org/officeDocument/2006/relationships/hyperlink" Target="http://famousramonawater.com/" TargetMode="External"/><Relationship Id="rId1326" Type="http://schemas.openxmlformats.org/officeDocument/2006/relationships/hyperlink" Target="http://kuandeng.com/" TargetMode="External"/><Relationship Id="rId1740" Type="http://schemas.openxmlformats.org/officeDocument/2006/relationships/hyperlink" Target="http://tau-robotics.com/" TargetMode="External"/><Relationship Id="rId4896" Type="http://schemas.openxmlformats.org/officeDocument/2006/relationships/hyperlink" Target="https://creazionidigitali.net/it/" TargetMode="External"/><Relationship Id="rId5947" Type="http://schemas.openxmlformats.org/officeDocument/2006/relationships/hyperlink" Target="http://www.linkedin.com/company/moduleq" TargetMode="External"/><Relationship Id="rId8353" Type="http://schemas.openxmlformats.org/officeDocument/2006/relationships/hyperlink" Target="https://www.linkedin.com/company/great-elm-capital-corp/?originalSubdomain=in" TargetMode="External"/><Relationship Id="rId9404" Type="http://schemas.openxmlformats.org/officeDocument/2006/relationships/hyperlink" Target="https://www.linkedin.com/in/simon-de-geyter/" TargetMode="External"/><Relationship Id="rId10283" Type="http://schemas.openxmlformats.org/officeDocument/2006/relationships/hyperlink" Target="https://www.linkedin.com/in/ketan-jain-709443a/" TargetMode="External"/><Relationship Id="rId11334" Type="http://schemas.openxmlformats.org/officeDocument/2006/relationships/hyperlink" Target="https://www.ulift.inc/" TargetMode="External"/><Relationship Id="rId32" Type="http://schemas.openxmlformats.org/officeDocument/2006/relationships/hyperlink" Target="https://www.linkedin.com/in/aharon-chernin/" TargetMode="External"/><Relationship Id="rId3498" Type="http://schemas.openxmlformats.org/officeDocument/2006/relationships/hyperlink" Target="https://www.linkedin.com/in/ryanwaddington/" TargetMode="External"/><Relationship Id="rId4549" Type="http://schemas.openxmlformats.org/officeDocument/2006/relationships/hyperlink" Target="https://www.linkedin.com/in/ingolv-t-urnes-20616110/" TargetMode="External"/><Relationship Id="rId4963" Type="http://schemas.openxmlformats.org/officeDocument/2006/relationships/hyperlink" Target="https://www.linkedin.com/company/hybrid-tv" TargetMode="External"/><Relationship Id="rId8006" Type="http://schemas.openxmlformats.org/officeDocument/2006/relationships/hyperlink" Target="https://www.linkedin.com/company/project-j" TargetMode="External"/><Relationship Id="rId8420" Type="http://schemas.openxmlformats.org/officeDocument/2006/relationships/hyperlink" Target="http://treasurymetals.com/" TargetMode="External"/><Relationship Id="rId10350" Type="http://schemas.openxmlformats.org/officeDocument/2006/relationships/hyperlink" Target="http://sharprank.com/" TargetMode="External"/><Relationship Id="rId11401" Type="http://schemas.openxmlformats.org/officeDocument/2006/relationships/hyperlink" Target="http://aknext.net/" TargetMode="External"/><Relationship Id="rId3565" Type="http://schemas.openxmlformats.org/officeDocument/2006/relationships/hyperlink" Target="https://www.linkedin.com/in/shekarayyar/" TargetMode="External"/><Relationship Id="rId4616" Type="http://schemas.openxmlformats.org/officeDocument/2006/relationships/hyperlink" Target="https://www.linkedin.com/in/benoit-lacroix-6560a210/" TargetMode="External"/><Relationship Id="rId7022" Type="http://schemas.openxmlformats.org/officeDocument/2006/relationships/hyperlink" Target="https://www.linkedin.com/company/q-block/?originalSubdomain=ca" TargetMode="External"/><Relationship Id="rId10003" Type="http://schemas.openxmlformats.org/officeDocument/2006/relationships/hyperlink" Target="https://www.linkedin.com/company/jazz-in-chicago" TargetMode="External"/><Relationship Id="rId486" Type="http://schemas.openxmlformats.org/officeDocument/2006/relationships/hyperlink" Target="https://www.linkedin.com/company/zoth-io/" TargetMode="External"/><Relationship Id="rId2167" Type="http://schemas.openxmlformats.org/officeDocument/2006/relationships/hyperlink" Target="https://www.mccallkulak.org/" TargetMode="External"/><Relationship Id="rId2581" Type="http://schemas.openxmlformats.org/officeDocument/2006/relationships/hyperlink" Target="https://www.linkedin.com/in/manish-arora-049476267/" TargetMode="External"/><Relationship Id="rId3218" Type="http://schemas.openxmlformats.org/officeDocument/2006/relationships/hyperlink" Target="http://bp.com/" TargetMode="External"/><Relationship Id="rId3632" Type="http://schemas.openxmlformats.org/officeDocument/2006/relationships/hyperlink" Target="https://www.linkedin.com/company/npc-labs-inc/about/" TargetMode="External"/><Relationship Id="rId6788" Type="http://schemas.openxmlformats.org/officeDocument/2006/relationships/hyperlink" Target="https://www.linkedin.com/in/gleidson-gouveia-4885282a1/" TargetMode="External"/><Relationship Id="rId9194" Type="http://schemas.openxmlformats.org/officeDocument/2006/relationships/hyperlink" Target="http://saltroad.com/" TargetMode="External"/><Relationship Id="rId139" Type="http://schemas.openxmlformats.org/officeDocument/2006/relationships/hyperlink" Target="https://www.linkedin.com/in/tim-clackson-8579b96/" TargetMode="External"/><Relationship Id="rId553" Type="http://schemas.openxmlformats.org/officeDocument/2006/relationships/hyperlink" Target="https://www.linkedin.com/in/tom-long-8b757113b/" TargetMode="External"/><Relationship Id="rId1183" Type="http://schemas.openxmlformats.org/officeDocument/2006/relationships/hyperlink" Target="http://onchainlabs.ch/" TargetMode="External"/><Relationship Id="rId2234" Type="http://schemas.openxmlformats.org/officeDocument/2006/relationships/hyperlink" Target="https://elevate-academy.org/the-academy" TargetMode="External"/><Relationship Id="rId7839" Type="http://schemas.openxmlformats.org/officeDocument/2006/relationships/hyperlink" Target="http://aabshar.net/" TargetMode="External"/><Relationship Id="rId9261" Type="http://schemas.openxmlformats.org/officeDocument/2006/relationships/hyperlink" Target="https://www.linkedin.com/in/ignasi-rib%C3%B3-soler-991311159/" TargetMode="External"/><Relationship Id="rId206" Type="http://schemas.openxmlformats.org/officeDocument/2006/relationships/hyperlink" Target="https://www.linkedin.com/company/andrenainternet/" TargetMode="External"/><Relationship Id="rId6855" Type="http://schemas.openxmlformats.org/officeDocument/2006/relationships/hyperlink" Target="http://obs.rs/" TargetMode="External"/><Relationship Id="rId7906" Type="http://schemas.openxmlformats.org/officeDocument/2006/relationships/hyperlink" Target="http://pepul.com/" TargetMode="External"/><Relationship Id="rId11191" Type="http://schemas.openxmlformats.org/officeDocument/2006/relationships/hyperlink" Target="https://www.linkedin.com/company/novantwrk/" TargetMode="External"/><Relationship Id="rId620" Type="http://schemas.openxmlformats.org/officeDocument/2006/relationships/hyperlink" Target="http://mixrift.com/" TargetMode="External"/><Relationship Id="rId1250" Type="http://schemas.openxmlformats.org/officeDocument/2006/relationships/hyperlink" Target="http://lanzatech.com/" TargetMode="External"/><Relationship Id="rId2301" Type="http://schemas.openxmlformats.org/officeDocument/2006/relationships/hyperlink" Target="http://caresyntax.com/" TargetMode="External"/><Relationship Id="rId4059" Type="http://schemas.openxmlformats.org/officeDocument/2006/relationships/hyperlink" Target="http://avra.com.br/" TargetMode="External"/><Relationship Id="rId5457" Type="http://schemas.openxmlformats.org/officeDocument/2006/relationships/hyperlink" Target="http://starkloff.org/" TargetMode="External"/><Relationship Id="rId5871" Type="http://schemas.openxmlformats.org/officeDocument/2006/relationships/hyperlink" Target="http://indiabullshomeloans.com/" TargetMode="External"/><Relationship Id="rId6508" Type="http://schemas.openxmlformats.org/officeDocument/2006/relationships/hyperlink" Target="https://www.linkedin.com/company/tability" TargetMode="External"/><Relationship Id="rId6922" Type="http://schemas.openxmlformats.org/officeDocument/2006/relationships/hyperlink" Target="https://www.linkedin.com/company/virtual-enterprises-international-inc-/" TargetMode="External"/><Relationship Id="rId4473" Type="http://schemas.openxmlformats.org/officeDocument/2006/relationships/hyperlink" Target="http://flyparrots.com/" TargetMode="External"/><Relationship Id="rId5524" Type="http://schemas.openxmlformats.org/officeDocument/2006/relationships/hyperlink" Target="https://www.linkedin.com/in/toanshu/" TargetMode="External"/><Relationship Id="rId3075" Type="http://schemas.openxmlformats.org/officeDocument/2006/relationships/hyperlink" Target="http://auxilo.com/" TargetMode="External"/><Relationship Id="rId4126" Type="http://schemas.openxmlformats.org/officeDocument/2006/relationships/hyperlink" Target="http://angeloakms.com/" TargetMode="External"/><Relationship Id="rId4540" Type="http://schemas.openxmlformats.org/officeDocument/2006/relationships/hyperlink" Target="https://www.linkedin.com/company/aurion-resources-ltd/about/" TargetMode="External"/><Relationship Id="rId7696" Type="http://schemas.openxmlformats.org/officeDocument/2006/relationships/hyperlink" Target="https://www.linkedin.com/in/bhuvanbatra/" TargetMode="External"/><Relationship Id="rId8747" Type="http://schemas.openxmlformats.org/officeDocument/2006/relationships/hyperlink" Target="http://recast.tv/" TargetMode="External"/><Relationship Id="rId2091" Type="http://schemas.openxmlformats.org/officeDocument/2006/relationships/hyperlink" Target="http://wingsforkids.org/" TargetMode="External"/><Relationship Id="rId3142" Type="http://schemas.openxmlformats.org/officeDocument/2006/relationships/hyperlink" Target="http://mediwound.com/" TargetMode="External"/><Relationship Id="rId6298" Type="http://schemas.openxmlformats.org/officeDocument/2006/relationships/hyperlink" Target="https://pitchbook.com/profiles/company/592298-20" TargetMode="External"/><Relationship Id="rId7349" Type="http://schemas.openxmlformats.org/officeDocument/2006/relationships/hyperlink" Target="https://pitchbook.com/profiles/company/592422-58" TargetMode="External"/><Relationship Id="rId7763" Type="http://schemas.openxmlformats.org/officeDocument/2006/relationships/hyperlink" Target="https://www.linkedin.com/in/mhgaber/" TargetMode="External"/><Relationship Id="rId10677" Type="http://schemas.openxmlformats.org/officeDocument/2006/relationships/hyperlink" Target="http://trail-ml.com/" TargetMode="External"/><Relationship Id="rId11728" Type="http://schemas.openxmlformats.org/officeDocument/2006/relationships/hyperlink" Target="https://www.linkedin.com/company/100935735/admin/feed/posts/" TargetMode="External"/><Relationship Id="rId6365" Type="http://schemas.openxmlformats.org/officeDocument/2006/relationships/hyperlink" Target="https://in.linkedin.com/company/clairco" TargetMode="External"/><Relationship Id="rId7416" Type="http://schemas.openxmlformats.org/officeDocument/2006/relationships/hyperlink" Target="https://www.linkedin.com/company/flohealth" TargetMode="External"/><Relationship Id="rId8814" Type="http://schemas.openxmlformats.org/officeDocument/2006/relationships/hyperlink" Target="https://www.linkedin.com/in/martin-sill-4b5b80115/" TargetMode="External"/><Relationship Id="rId10744" Type="http://schemas.openxmlformats.org/officeDocument/2006/relationships/hyperlink" Target="https://www.linkedin.com/company/draftwise-ai/" TargetMode="External"/><Relationship Id="rId130" Type="http://schemas.openxmlformats.org/officeDocument/2006/relationships/hyperlink" Target="https://www.linkedin.com/company/sigtuple" TargetMode="External"/><Relationship Id="rId3959" Type="http://schemas.openxmlformats.org/officeDocument/2006/relationships/hyperlink" Target="https://www.linkedin.com/company/zip-co-limited" TargetMode="External"/><Relationship Id="rId5381" Type="http://schemas.openxmlformats.org/officeDocument/2006/relationships/hyperlink" Target="https://www.linkedin.com/in/justinbanusing/" TargetMode="External"/><Relationship Id="rId6018" Type="http://schemas.openxmlformats.org/officeDocument/2006/relationships/hyperlink" Target="http://orchard-robotics.com/" TargetMode="External"/><Relationship Id="rId7830" Type="http://schemas.openxmlformats.org/officeDocument/2006/relationships/hyperlink" Target="http://valleynationalbank.com/" TargetMode="External"/><Relationship Id="rId10811" Type="http://schemas.openxmlformats.org/officeDocument/2006/relationships/hyperlink" Target="http://mealme.ai/" TargetMode="External"/><Relationship Id="rId2975" Type="http://schemas.openxmlformats.org/officeDocument/2006/relationships/hyperlink" Target="http://chinapeek.com/" TargetMode="External"/><Relationship Id="rId5034" Type="http://schemas.openxmlformats.org/officeDocument/2006/relationships/hyperlink" Target="https://www.linkedin.com/in/seth-teich-98a46620/" TargetMode="External"/><Relationship Id="rId6432" Type="http://schemas.openxmlformats.org/officeDocument/2006/relationships/hyperlink" Target="https://www.linkedin.com/company/goldsainte/?viewAsMember=true" TargetMode="External"/><Relationship Id="rId9588" Type="http://schemas.openxmlformats.org/officeDocument/2006/relationships/hyperlink" Target="https://www.linkedin.com/in/trevor-thompson-atx/" TargetMode="External"/><Relationship Id="rId947" Type="http://schemas.openxmlformats.org/officeDocument/2006/relationships/hyperlink" Target="https://www.linkedin.com/company/florrent/" TargetMode="External"/><Relationship Id="rId1577" Type="http://schemas.openxmlformats.org/officeDocument/2006/relationships/hyperlink" Target="http://altheapbc.com/" TargetMode="External"/><Relationship Id="rId1991" Type="http://schemas.openxmlformats.org/officeDocument/2006/relationships/hyperlink" Target="http://recant.ai/" TargetMode="External"/><Relationship Id="rId2628" Type="http://schemas.openxmlformats.org/officeDocument/2006/relationships/hyperlink" Target="https://www.linkedin.com/company/nymbus" TargetMode="External"/><Relationship Id="rId9655" Type="http://schemas.openxmlformats.org/officeDocument/2006/relationships/hyperlink" Target="http://mypropertybox.co.uk/" TargetMode="External"/><Relationship Id="rId11585" Type="http://schemas.openxmlformats.org/officeDocument/2006/relationships/hyperlink" Target="https://www.linkedin.com/company/hope-rising-clinic/" TargetMode="External"/><Relationship Id="rId1644" Type="http://schemas.openxmlformats.org/officeDocument/2006/relationships/hyperlink" Target="https://tracxn.com/d/companies/loanbye/__SLYLCzDgs2xtqVMhp-IGjzHboPwuO58IIgYZuiV0Gfw" TargetMode="External"/><Relationship Id="rId4050" Type="http://schemas.openxmlformats.org/officeDocument/2006/relationships/hyperlink" Target="https://jil-jupiter.com/company/" TargetMode="External"/><Relationship Id="rId5101" Type="http://schemas.openxmlformats.org/officeDocument/2006/relationships/hyperlink" Target="http://credentwealth.com/" TargetMode="External"/><Relationship Id="rId8257" Type="http://schemas.openxmlformats.org/officeDocument/2006/relationships/hyperlink" Target="https://www.linkedin.com/in/nicolesandford/" TargetMode="External"/><Relationship Id="rId8671" Type="http://schemas.openxmlformats.org/officeDocument/2006/relationships/hyperlink" Target="https://www.linkedin.com/company/aiml-innovations/" TargetMode="External"/><Relationship Id="rId9308" Type="http://schemas.openxmlformats.org/officeDocument/2006/relationships/hyperlink" Target="https://www.linkedin.com/company/wizkids-inc." TargetMode="External"/><Relationship Id="rId9722" Type="http://schemas.openxmlformats.org/officeDocument/2006/relationships/hyperlink" Target="https://www.linkedin.com/in/ashley-muspratt-5888509/" TargetMode="External"/><Relationship Id="rId10187" Type="http://schemas.openxmlformats.org/officeDocument/2006/relationships/hyperlink" Target="http://anaergia.com/" TargetMode="External"/><Relationship Id="rId11238" Type="http://schemas.openxmlformats.org/officeDocument/2006/relationships/hyperlink" Target="https://www.linkedin.com/company/exodexa" TargetMode="External"/><Relationship Id="rId1711" Type="http://schemas.openxmlformats.org/officeDocument/2006/relationships/hyperlink" Target="https://www.linkedin.com/company/property-source-technology" TargetMode="External"/><Relationship Id="rId4867" Type="http://schemas.openxmlformats.org/officeDocument/2006/relationships/hyperlink" Target="https://www.linkedin.com/company/kingglobalventuresinc/" TargetMode="External"/><Relationship Id="rId7273" Type="http://schemas.openxmlformats.org/officeDocument/2006/relationships/hyperlink" Target="http://pathstone.org/" TargetMode="External"/><Relationship Id="rId8324" Type="http://schemas.openxmlformats.org/officeDocument/2006/relationships/hyperlink" Target="https://www.linkedin.com/in/matthewastein/" TargetMode="External"/><Relationship Id="rId10254" Type="http://schemas.openxmlformats.org/officeDocument/2006/relationships/hyperlink" Target="https://www.linkedin.com/company/advantia-health" TargetMode="External"/><Relationship Id="rId11652" Type="http://schemas.openxmlformats.org/officeDocument/2006/relationships/hyperlink" Target="http://granularity.ca/" TargetMode="External"/><Relationship Id="rId3469" Type="http://schemas.openxmlformats.org/officeDocument/2006/relationships/hyperlink" Target="http://verastem.com/" TargetMode="External"/><Relationship Id="rId5918" Type="http://schemas.openxmlformats.org/officeDocument/2006/relationships/hyperlink" Target="https://www.linkedin.com/company/aeonian-pharmaceuticals/" TargetMode="External"/><Relationship Id="rId7340" Type="http://schemas.openxmlformats.org/officeDocument/2006/relationships/hyperlink" Target="http://eu.passive-edge.cn/" TargetMode="External"/><Relationship Id="rId11305" Type="http://schemas.openxmlformats.org/officeDocument/2006/relationships/hyperlink" Target="https://www.linkedin.com/company/verinetics" TargetMode="External"/><Relationship Id="rId2485" Type="http://schemas.openxmlformats.org/officeDocument/2006/relationships/hyperlink" Target="http://chimerareit.com/" TargetMode="External"/><Relationship Id="rId3883" Type="http://schemas.openxmlformats.org/officeDocument/2006/relationships/hyperlink" Target="http://staxengineering.com/" TargetMode="External"/><Relationship Id="rId4934" Type="http://schemas.openxmlformats.org/officeDocument/2006/relationships/hyperlink" Target="https://pitchbook.com/profiles/company/165734-65" TargetMode="External"/><Relationship Id="rId9098" Type="http://schemas.openxmlformats.org/officeDocument/2006/relationships/hyperlink" Target="http://brooksee.com/" TargetMode="External"/><Relationship Id="rId10321" Type="http://schemas.openxmlformats.org/officeDocument/2006/relationships/hyperlink" Target="https://www.linkedin.com/company/adona-medical" TargetMode="External"/><Relationship Id="rId457" Type="http://schemas.openxmlformats.org/officeDocument/2006/relationships/hyperlink" Target="https://www.linkedin.com/company/6608418?trk=prof-exp-company-name" TargetMode="External"/><Relationship Id="rId1087" Type="http://schemas.openxmlformats.org/officeDocument/2006/relationships/hyperlink" Target="https://www.linkedin.com/in/yu-sawai-b79b5b41/?locale=en_US" TargetMode="External"/><Relationship Id="rId2138" Type="http://schemas.openxmlformats.org/officeDocument/2006/relationships/hyperlink" Target="https://en.wikipedia.org/wiki/Logos_High_School" TargetMode="External"/><Relationship Id="rId3536" Type="http://schemas.openxmlformats.org/officeDocument/2006/relationships/hyperlink" Target="https://www.crunchbase.com/person/ty-shen" TargetMode="External"/><Relationship Id="rId3950" Type="http://schemas.openxmlformats.org/officeDocument/2006/relationships/hyperlink" Target="https://www.linkedin.com/company/ninecamp" TargetMode="External"/><Relationship Id="rId9165" Type="http://schemas.openxmlformats.org/officeDocument/2006/relationships/hyperlink" Target="http://workplace.org/" TargetMode="External"/><Relationship Id="rId871" Type="http://schemas.openxmlformats.org/officeDocument/2006/relationships/hyperlink" Target="https://www.linkedin.com/in/huangcat/" TargetMode="External"/><Relationship Id="rId2552" Type="http://schemas.openxmlformats.org/officeDocument/2006/relationships/hyperlink" Target="http://fxiaoke.com/" TargetMode="External"/><Relationship Id="rId3603" Type="http://schemas.openxmlformats.org/officeDocument/2006/relationships/hyperlink" Target="https://www.linkedin.com/in/per-von-mentzer-7257ba11/" TargetMode="External"/><Relationship Id="rId6759" Type="http://schemas.openxmlformats.org/officeDocument/2006/relationships/hyperlink" Target="https://www.linkedin.com/in/joaodiasneves/" TargetMode="External"/><Relationship Id="rId11095" Type="http://schemas.openxmlformats.org/officeDocument/2006/relationships/hyperlink" Target="http://anozrway.com/" TargetMode="External"/><Relationship Id="rId524" Type="http://schemas.openxmlformats.org/officeDocument/2006/relationships/hyperlink" Target="http://lovetovisit.com/" TargetMode="External"/><Relationship Id="rId1154" Type="http://schemas.openxmlformats.org/officeDocument/2006/relationships/hyperlink" Target="https://www.linkedin.com/in/colby-hall-9a3b3088/" TargetMode="External"/><Relationship Id="rId2205" Type="http://schemas.openxmlformats.org/officeDocument/2006/relationships/hyperlink" Target="https://pitchbook.com/profiles/company/591348-70" TargetMode="External"/><Relationship Id="rId5775" Type="http://schemas.openxmlformats.org/officeDocument/2006/relationships/hyperlink" Target="https://www.linkedin.com/company/nkarta-therapeutics-inc/" TargetMode="External"/><Relationship Id="rId6826" Type="http://schemas.openxmlformats.org/officeDocument/2006/relationships/hyperlink" Target="https://www.linkedin.com/company/worksense-ai" TargetMode="External"/><Relationship Id="rId8181" Type="http://schemas.openxmlformats.org/officeDocument/2006/relationships/hyperlink" Target="http://trustap.com/" TargetMode="External"/><Relationship Id="rId9232" Type="http://schemas.openxmlformats.org/officeDocument/2006/relationships/hyperlink" Target="http://mdsp.maryland.gov/" TargetMode="External"/><Relationship Id="rId11162" Type="http://schemas.openxmlformats.org/officeDocument/2006/relationships/hyperlink" Target="https://www.linkedin.com/company/prosentry/" TargetMode="External"/><Relationship Id="rId1221" Type="http://schemas.openxmlformats.org/officeDocument/2006/relationships/hyperlink" Target="http://depauw.edu/" TargetMode="External"/><Relationship Id="rId4377" Type="http://schemas.openxmlformats.org/officeDocument/2006/relationships/hyperlink" Target="https://www.linkedin.com/in/dianathompsoncaldwell/" TargetMode="External"/><Relationship Id="rId4791" Type="http://schemas.openxmlformats.org/officeDocument/2006/relationships/hyperlink" Target="https://www.linkedin.com/company/incrowdlive" TargetMode="External"/><Relationship Id="rId5428" Type="http://schemas.openxmlformats.org/officeDocument/2006/relationships/hyperlink" Target="http://mgpdrn.cn/" TargetMode="External"/><Relationship Id="rId5842" Type="http://schemas.openxmlformats.org/officeDocument/2006/relationships/hyperlink" Target="http://evoloh.com/" TargetMode="External"/><Relationship Id="rId8998" Type="http://schemas.openxmlformats.org/officeDocument/2006/relationships/hyperlink" Target="http://kean.edu/" TargetMode="External"/><Relationship Id="rId3393" Type="http://schemas.openxmlformats.org/officeDocument/2006/relationships/hyperlink" Target="http://aypa.com/" TargetMode="External"/><Relationship Id="rId4444" Type="http://schemas.openxmlformats.org/officeDocument/2006/relationships/hyperlink" Target="https://www.linkedin.com/company/ribon-app" TargetMode="External"/><Relationship Id="rId3046" Type="http://schemas.openxmlformats.org/officeDocument/2006/relationships/hyperlink" Target="https://www.linkedin.com/company/grover" TargetMode="External"/><Relationship Id="rId3460" Type="http://schemas.openxmlformats.org/officeDocument/2006/relationships/hyperlink" Target="http://nopalm-ingredients.com/" TargetMode="External"/><Relationship Id="rId10995" Type="http://schemas.openxmlformats.org/officeDocument/2006/relationships/hyperlink" Target="https://www.linkedin.com/company/personastudios/" TargetMode="External"/><Relationship Id="rId381" Type="http://schemas.openxmlformats.org/officeDocument/2006/relationships/hyperlink" Target="https://www.linkedin.com/company/ionetix-corporation" TargetMode="External"/><Relationship Id="rId2062" Type="http://schemas.openxmlformats.org/officeDocument/2006/relationships/hyperlink" Target="https://www.linkedin.com/in/joshimmerfall/" TargetMode="External"/><Relationship Id="rId3113" Type="http://schemas.openxmlformats.org/officeDocument/2006/relationships/hyperlink" Target="http://catalym.com/" TargetMode="External"/><Relationship Id="rId4511" Type="http://schemas.openxmlformats.org/officeDocument/2006/relationships/hyperlink" Target="https://www.linkedin.com/company/signify-ai" TargetMode="External"/><Relationship Id="rId6269" Type="http://schemas.openxmlformats.org/officeDocument/2006/relationships/hyperlink" Target="https://www.linkedin.com/in/ramin-farjadrad-785671/" TargetMode="External"/><Relationship Id="rId7667" Type="http://schemas.openxmlformats.org/officeDocument/2006/relationships/hyperlink" Target="http://technovator.co/" TargetMode="External"/><Relationship Id="rId8718" Type="http://schemas.openxmlformats.org/officeDocument/2006/relationships/hyperlink" Target="http://mpiuk.com/" TargetMode="External"/><Relationship Id="rId10648" Type="http://schemas.openxmlformats.org/officeDocument/2006/relationships/hyperlink" Target="https://www.crunchbase.com/person/mike-dufresne" TargetMode="External"/><Relationship Id="rId6683" Type="http://schemas.openxmlformats.org/officeDocument/2006/relationships/hyperlink" Target="https://www.linkedin.com/in/pierluigi-bocchini-0197492/" TargetMode="External"/><Relationship Id="rId7734" Type="http://schemas.openxmlformats.org/officeDocument/2006/relationships/hyperlink" Target="https://www.linkedin.com/company/moxie-beauty/about/" TargetMode="External"/><Relationship Id="rId10715" Type="http://schemas.openxmlformats.org/officeDocument/2006/relationships/hyperlink" Target="http://tuumplatform.com/" TargetMode="External"/><Relationship Id="rId2879" Type="http://schemas.openxmlformats.org/officeDocument/2006/relationships/hyperlink" Target="https://www.linkedin.com/in/laura-hayes-ms-cfre-pmp-b29a8915/" TargetMode="External"/><Relationship Id="rId5285" Type="http://schemas.openxmlformats.org/officeDocument/2006/relationships/hyperlink" Target="http://tieupfarming.com/" TargetMode="External"/><Relationship Id="rId6336" Type="http://schemas.openxmlformats.org/officeDocument/2006/relationships/hyperlink" Target="https://www.linkedin.com/in/tommy-martin-076a954/" TargetMode="External"/><Relationship Id="rId6750" Type="http://schemas.openxmlformats.org/officeDocument/2006/relationships/hyperlink" Target="https://www.lboro.ac.uk/services/vco/smt/vc-prof-jennings/" TargetMode="External"/><Relationship Id="rId7801" Type="http://schemas.openxmlformats.org/officeDocument/2006/relationships/hyperlink" Target="http://sipremo.com/" TargetMode="External"/><Relationship Id="rId101" Type="http://schemas.openxmlformats.org/officeDocument/2006/relationships/hyperlink" Target="http://agrizy.in/" TargetMode="External"/><Relationship Id="rId1895" Type="http://schemas.openxmlformats.org/officeDocument/2006/relationships/hyperlink" Target="http://humilityhomes.org/" TargetMode="External"/><Relationship Id="rId2946" Type="http://schemas.openxmlformats.org/officeDocument/2006/relationships/hyperlink" Target="http://cardboard.com.ua/" TargetMode="External"/><Relationship Id="rId5352" Type="http://schemas.openxmlformats.org/officeDocument/2006/relationships/hyperlink" Target="http://nhl.com/" TargetMode="External"/><Relationship Id="rId6403" Type="http://schemas.openxmlformats.org/officeDocument/2006/relationships/hyperlink" Target="http://staffingengine.ai/" TargetMode="External"/><Relationship Id="rId9559" Type="http://schemas.openxmlformats.org/officeDocument/2006/relationships/hyperlink" Target="https://www.linkedin.com/company/monadpad" TargetMode="External"/><Relationship Id="rId9973" Type="http://schemas.openxmlformats.org/officeDocument/2006/relationships/hyperlink" Target="https://nmprac.org/staff/" TargetMode="External"/><Relationship Id="rId11489" Type="http://schemas.openxmlformats.org/officeDocument/2006/relationships/hyperlink" Target="http://communityaccess.org/" TargetMode="External"/><Relationship Id="rId918" Type="http://schemas.openxmlformats.org/officeDocument/2006/relationships/hyperlink" Target="https://www.linkedin.com/company/blueleaf-energy/" TargetMode="External"/><Relationship Id="rId1548" Type="http://schemas.openxmlformats.org/officeDocument/2006/relationships/hyperlink" Target="https://www.linkedin.com/in/ben-norment-83425b50/" TargetMode="External"/><Relationship Id="rId5005" Type="http://schemas.openxmlformats.org/officeDocument/2006/relationships/hyperlink" Target="http://eso.bg/" TargetMode="External"/><Relationship Id="rId8575" Type="http://schemas.openxmlformats.org/officeDocument/2006/relationships/hyperlink" Target="https://www.linkedin.com/company/computelabs-ai" TargetMode="External"/><Relationship Id="rId9626" Type="http://schemas.openxmlformats.org/officeDocument/2006/relationships/hyperlink" Target="https://www.linkedin.com/company/prismos/" TargetMode="External"/><Relationship Id="rId1962" Type="http://schemas.openxmlformats.org/officeDocument/2006/relationships/hyperlink" Target="http://christiancareqc.org/" TargetMode="External"/><Relationship Id="rId4021" Type="http://schemas.openxmlformats.org/officeDocument/2006/relationships/hyperlink" Target="https://www.linkedin.com/in/jackwaters/" TargetMode="External"/><Relationship Id="rId7177" Type="http://schemas.openxmlformats.org/officeDocument/2006/relationships/hyperlink" Target="https://www.linkedin.com/company/investigative-journalism-foundation/" TargetMode="External"/><Relationship Id="rId7591" Type="http://schemas.openxmlformats.org/officeDocument/2006/relationships/hyperlink" Target="https://www.linkedin.com/company/rabbitt-ai/?viewAsMember=true" TargetMode="External"/><Relationship Id="rId8228" Type="http://schemas.openxmlformats.org/officeDocument/2006/relationships/hyperlink" Target="http://flutrr.com/" TargetMode="External"/><Relationship Id="rId11556" Type="http://schemas.openxmlformats.org/officeDocument/2006/relationships/hyperlink" Target="https://www.linkedin.com/company/edscha/about/" TargetMode="External"/><Relationship Id="rId1615" Type="http://schemas.openxmlformats.org/officeDocument/2006/relationships/hyperlink" Target="https://www.linkedin.com/company/platform-for-social-impact" TargetMode="External"/><Relationship Id="rId6193" Type="http://schemas.openxmlformats.org/officeDocument/2006/relationships/hyperlink" Target="https://www.linkedin.com/company/atlas-lithium" TargetMode="External"/><Relationship Id="rId7244" Type="http://schemas.openxmlformats.org/officeDocument/2006/relationships/hyperlink" Target="http://angeltrains.co.uk/" TargetMode="External"/><Relationship Id="rId8642" Type="http://schemas.openxmlformats.org/officeDocument/2006/relationships/hyperlink" Target="https://www.linkedin.com/in/samuel-david-davaraj-a406725b/" TargetMode="External"/><Relationship Id="rId10158" Type="http://schemas.openxmlformats.org/officeDocument/2006/relationships/hyperlink" Target="https://www.linkedin.com/in/aaditya-sharda-3a154b42/" TargetMode="External"/><Relationship Id="rId10572" Type="http://schemas.openxmlformats.org/officeDocument/2006/relationships/hyperlink" Target="https://www.linkedin.com/company/iconic-games/" TargetMode="External"/><Relationship Id="rId11209" Type="http://schemas.openxmlformats.org/officeDocument/2006/relationships/hyperlink" Target="https://www.linkedin.com/in/rishabhmjain/" TargetMode="External"/><Relationship Id="rId11623" Type="http://schemas.openxmlformats.org/officeDocument/2006/relationships/hyperlink" Target="http://cqlcorp.com/" TargetMode="External"/><Relationship Id="rId3787" Type="http://schemas.openxmlformats.org/officeDocument/2006/relationships/hyperlink" Target="http://160drivingacademy.com/" TargetMode="External"/><Relationship Id="rId4838" Type="http://schemas.openxmlformats.org/officeDocument/2006/relationships/hyperlink" Target="https://www.linkedin.com/in/audreyrcopeland/" TargetMode="External"/><Relationship Id="rId10225" Type="http://schemas.openxmlformats.org/officeDocument/2006/relationships/hyperlink" Target="https://www.linkedin.com/company/seastarmed/" TargetMode="External"/><Relationship Id="rId2389" Type="http://schemas.openxmlformats.org/officeDocument/2006/relationships/hyperlink" Target="https://www.linkedin.com/company/jefferies-group-inc/about/" TargetMode="External"/><Relationship Id="rId3854" Type="http://schemas.openxmlformats.org/officeDocument/2006/relationships/hyperlink" Target="http://wildanet.com/" TargetMode="External"/><Relationship Id="rId4905" Type="http://schemas.openxmlformats.org/officeDocument/2006/relationships/hyperlink" Target="http://pvlighthouse.com.au/" TargetMode="External"/><Relationship Id="rId6260" Type="http://schemas.openxmlformats.org/officeDocument/2006/relationships/hyperlink" Target="https://www.linkedin.com/company/sib-solutions-ab" TargetMode="External"/><Relationship Id="rId7311" Type="http://schemas.openxmlformats.org/officeDocument/2006/relationships/hyperlink" Target="http://www.mods.org/home.html" TargetMode="External"/><Relationship Id="rId775" Type="http://schemas.openxmlformats.org/officeDocument/2006/relationships/hyperlink" Target="http://levc.com/" TargetMode="External"/><Relationship Id="rId2456" Type="http://schemas.openxmlformats.org/officeDocument/2006/relationships/hyperlink" Target="https://investors.atsautomation.com/governance/Leadership/default.aspx" TargetMode="External"/><Relationship Id="rId2870" Type="http://schemas.openxmlformats.org/officeDocument/2006/relationships/hyperlink" Target="https://pitchbook.com/profiles/company/634872-25" TargetMode="External"/><Relationship Id="rId3507" Type="http://schemas.openxmlformats.org/officeDocument/2006/relationships/hyperlink" Target="https://www.linkedin.com/in/omar-ramadan-467ba49/" TargetMode="External"/><Relationship Id="rId3921" Type="http://schemas.openxmlformats.org/officeDocument/2006/relationships/hyperlink" Target="https://www.linkedin.com/in/alexbaikovitz/" TargetMode="External"/><Relationship Id="rId9069" Type="http://schemas.openxmlformats.org/officeDocument/2006/relationships/hyperlink" Target="https://www.linkedin.com/company/the-fortune-society/about/" TargetMode="External"/><Relationship Id="rId9483" Type="http://schemas.openxmlformats.org/officeDocument/2006/relationships/hyperlink" Target="https://www.linkedin.com/company/volta-indonesia" TargetMode="External"/><Relationship Id="rId428" Type="http://schemas.openxmlformats.org/officeDocument/2006/relationships/hyperlink" Target="https://www.linkedin.com/company/allete" TargetMode="External"/><Relationship Id="rId842" Type="http://schemas.openxmlformats.org/officeDocument/2006/relationships/hyperlink" Target="http://macphersonart.com/" TargetMode="External"/><Relationship Id="rId1058" Type="http://schemas.openxmlformats.org/officeDocument/2006/relationships/hyperlink" Target="http://springworksfarm.com/" TargetMode="External"/><Relationship Id="rId1472" Type="http://schemas.openxmlformats.org/officeDocument/2006/relationships/hyperlink" Target="https://www.linkedin.com/company/accurat-ai" TargetMode="External"/><Relationship Id="rId2109" Type="http://schemas.openxmlformats.org/officeDocument/2006/relationships/hyperlink" Target="https://www.linkedin.com/company/thistle-farms" TargetMode="External"/><Relationship Id="rId2523" Type="http://schemas.openxmlformats.org/officeDocument/2006/relationships/hyperlink" Target="https://www.linkedin.com/in/bradley-dodson-8100944/" TargetMode="External"/><Relationship Id="rId5679" Type="http://schemas.openxmlformats.org/officeDocument/2006/relationships/hyperlink" Target="https://www.linkedin.com/in/lee-tillman-30524129/" TargetMode="External"/><Relationship Id="rId8085" Type="http://schemas.openxmlformats.org/officeDocument/2006/relationships/hyperlink" Target="https://in.linkedin.com/company/virpax-pharmaceuticals-inc" TargetMode="External"/><Relationship Id="rId9136" Type="http://schemas.openxmlformats.org/officeDocument/2006/relationships/hyperlink" Target="https://www.linkedin.com/company/rt-thread-iot-os" TargetMode="External"/><Relationship Id="rId9550" Type="http://schemas.openxmlformats.org/officeDocument/2006/relationships/hyperlink" Target="http://maximumfidelitysurgicalsimulations.com/" TargetMode="External"/><Relationship Id="rId11066" Type="http://schemas.openxmlformats.org/officeDocument/2006/relationships/hyperlink" Target="https://www.linkedin.com/company/elysiumlab/?viewAsMember=true" TargetMode="External"/><Relationship Id="rId1125" Type="http://schemas.openxmlformats.org/officeDocument/2006/relationships/hyperlink" Target="https://www.linkedin.com/in/richard-kang-202ab01a/" TargetMode="External"/><Relationship Id="rId4695" Type="http://schemas.openxmlformats.org/officeDocument/2006/relationships/hyperlink" Target="https://www.linkedin.com/company/4400640?trk=prof-exp-company-name" TargetMode="External"/><Relationship Id="rId8152" Type="http://schemas.openxmlformats.org/officeDocument/2006/relationships/hyperlink" Target="https://www.linkedin.com/company/boom-fantasy" TargetMode="External"/><Relationship Id="rId9203" Type="http://schemas.openxmlformats.org/officeDocument/2006/relationships/hyperlink" Target="http://smpdd.com/" TargetMode="External"/><Relationship Id="rId10082" Type="http://schemas.openxmlformats.org/officeDocument/2006/relationships/hyperlink" Target="https://www.linkedin.com/company/cedar-valley-habitat-for-humanity" TargetMode="External"/><Relationship Id="rId11480" Type="http://schemas.openxmlformats.org/officeDocument/2006/relationships/hyperlink" Target="https://www.linkedin.com/in/thibault-henry-/" TargetMode="External"/><Relationship Id="rId3297" Type="http://schemas.openxmlformats.org/officeDocument/2006/relationships/hyperlink" Target="https://www.linkedin.com/in/brad-childers-7363955/" TargetMode="External"/><Relationship Id="rId4348" Type="http://schemas.openxmlformats.org/officeDocument/2006/relationships/hyperlink" Target="http://bbbs.org/" TargetMode="External"/><Relationship Id="rId5746" Type="http://schemas.openxmlformats.org/officeDocument/2006/relationships/hyperlink" Target="https://www.linkedin.com/company/alice-bob/" TargetMode="External"/><Relationship Id="rId11133" Type="http://schemas.openxmlformats.org/officeDocument/2006/relationships/hyperlink" Target="https://www.linkedin.com/company/gobblecube/" TargetMode="External"/><Relationship Id="rId4762" Type="http://schemas.openxmlformats.org/officeDocument/2006/relationships/hyperlink" Target="https://www.linkedin.com/company/chatcash/" TargetMode="External"/><Relationship Id="rId5813" Type="http://schemas.openxmlformats.org/officeDocument/2006/relationships/hyperlink" Target="https://www.linkedin.com/company/ordinalsbot" TargetMode="External"/><Relationship Id="rId8969" Type="http://schemas.openxmlformats.org/officeDocument/2006/relationships/hyperlink" Target="https://www.linkedin.com/company/archeonmedical" TargetMode="External"/><Relationship Id="rId10899" Type="http://schemas.openxmlformats.org/officeDocument/2006/relationships/hyperlink" Target="https://www.linkedin.com/company/noia-network" TargetMode="External"/><Relationship Id="rId11200" Type="http://schemas.openxmlformats.org/officeDocument/2006/relationships/hyperlink" Target="http://algocare.me/" TargetMode="External"/><Relationship Id="rId285" Type="http://schemas.openxmlformats.org/officeDocument/2006/relationships/hyperlink" Target="https://www.linkedin.com/in/vikas-anand-716a943/" TargetMode="External"/><Relationship Id="rId3364" Type="http://schemas.openxmlformats.org/officeDocument/2006/relationships/hyperlink" Target="https://www.linkedin.com/company/pindrop" TargetMode="External"/><Relationship Id="rId4415" Type="http://schemas.openxmlformats.org/officeDocument/2006/relationships/hyperlink" Target="https://www.linkedin.com/in/stefano-cappello/" TargetMode="External"/><Relationship Id="rId7985" Type="http://schemas.openxmlformats.org/officeDocument/2006/relationships/hyperlink" Target="https://www.linkedin.com/company/vanke" TargetMode="External"/><Relationship Id="rId2380" Type="http://schemas.openxmlformats.org/officeDocument/2006/relationships/hyperlink" Target="https://www.linkedin.com/in/craig-crews-2839725b/" TargetMode="External"/><Relationship Id="rId3017" Type="http://schemas.openxmlformats.org/officeDocument/2006/relationships/hyperlink" Target="https://www.linkedin.com/in/alikashani/" TargetMode="External"/><Relationship Id="rId3431" Type="http://schemas.openxmlformats.org/officeDocument/2006/relationships/hyperlink" Target="http://transcodetherapeutics.com/" TargetMode="External"/><Relationship Id="rId6587" Type="http://schemas.openxmlformats.org/officeDocument/2006/relationships/hyperlink" Target="https://www.linkedin.com/company/pekao-leasing-sp-z-o-o/" TargetMode="External"/><Relationship Id="rId7638" Type="http://schemas.openxmlformats.org/officeDocument/2006/relationships/hyperlink" Target="https://www.linkedin.com/in/adriennejung/" TargetMode="External"/><Relationship Id="rId10619" Type="http://schemas.openxmlformats.org/officeDocument/2006/relationships/hyperlink" Target="https://www.linkedin.com/in/leoharrison1/" TargetMode="External"/><Relationship Id="rId10966" Type="http://schemas.openxmlformats.org/officeDocument/2006/relationships/hyperlink" Target="https://www.linkedin.com/company/inpleo-llc" TargetMode="External"/><Relationship Id="rId352" Type="http://schemas.openxmlformats.org/officeDocument/2006/relationships/hyperlink" Target="https://www.linkedin.com/company/aurora-inc." TargetMode="External"/><Relationship Id="rId2033" Type="http://schemas.openxmlformats.org/officeDocument/2006/relationships/hyperlink" Target="http://metrofamily.org/" TargetMode="External"/><Relationship Id="rId5189" Type="http://schemas.openxmlformats.org/officeDocument/2006/relationships/hyperlink" Target="https://www.linkedin.com/in/sanket-goyal-90606314b/" TargetMode="External"/><Relationship Id="rId6654" Type="http://schemas.openxmlformats.org/officeDocument/2006/relationships/hyperlink" Target="https://www.linkedin.com/in/nayan-dey-70752013b/" TargetMode="External"/><Relationship Id="rId7705" Type="http://schemas.openxmlformats.org/officeDocument/2006/relationships/hyperlink" Target="https://www.linkedin.com/in/moritz-geilinger-11305611a/" TargetMode="External"/><Relationship Id="rId9060" Type="http://schemas.openxmlformats.org/officeDocument/2006/relationships/hyperlink" Target="http://vaire.co/" TargetMode="External"/><Relationship Id="rId1799" Type="http://schemas.openxmlformats.org/officeDocument/2006/relationships/hyperlink" Target="https://www.icf.cat/en/sala-de-premsa/ICF-finances-the-company-Peinaje-del-Rio-Llobregat-to-install-a-photovoltaic-plant-with-an-impact-equivalent-to-36300-trees" TargetMode="External"/><Relationship Id="rId2100" Type="http://schemas.openxmlformats.org/officeDocument/2006/relationships/hyperlink" Target="https://morgenrot.net/" TargetMode="External"/><Relationship Id="rId5256" Type="http://schemas.openxmlformats.org/officeDocument/2006/relationships/hyperlink" Target="https://www.linkedin.com/in/mike-scharf-99a3285/" TargetMode="External"/><Relationship Id="rId5670" Type="http://schemas.openxmlformats.org/officeDocument/2006/relationships/hyperlink" Target="https://www.linkedin.com/in/peter-lu-ab6b6136/?originalSubdomain=ca" TargetMode="External"/><Relationship Id="rId6307" Type="http://schemas.openxmlformats.org/officeDocument/2006/relationships/hyperlink" Target="https://www.linkedin.com/in/noah-p-aaa5a0208/" TargetMode="External"/><Relationship Id="rId4272" Type="http://schemas.openxmlformats.org/officeDocument/2006/relationships/hyperlink" Target="https://www.linkedin.com/in/fergal-meegan-13b2215/" TargetMode="External"/><Relationship Id="rId5323" Type="http://schemas.openxmlformats.org/officeDocument/2006/relationships/hyperlink" Target="http://cocoe.co.jp/" TargetMode="External"/><Relationship Id="rId6721" Type="http://schemas.openxmlformats.org/officeDocument/2006/relationships/hyperlink" Target="https://kiwisleep.com/pages/about" TargetMode="External"/><Relationship Id="rId8479" Type="http://schemas.openxmlformats.org/officeDocument/2006/relationships/hyperlink" Target="http://flexcompute.com/" TargetMode="External"/><Relationship Id="rId9877" Type="http://schemas.openxmlformats.org/officeDocument/2006/relationships/hyperlink" Target="https://www.linkedin.com/in/pedro-silveira-cfa/" TargetMode="External"/><Relationship Id="rId1866" Type="http://schemas.openxmlformats.org/officeDocument/2006/relationships/hyperlink" Target="https://www.linkedin.com/company/zonx-tech/" TargetMode="External"/><Relationship Id="rId2917" Type="http://schemas.openxmlformats.org/officeDocument/2006/relationships/hyperlink" Target="http://molardata.com/" TargetMode="External"/><Relationship Id="rId8893" Type="http://schemas.openxmlformats.org/officeDocument/2006/relationships/hyperlink" Target="http://nailie.jp/" TargetMode="External"/><Relationship Id="rId9944" Type="http://schemas.openxmlformats.org/officeDocument/2006/relationships/hyperlink" Target="https://earthday-365.org/about/staff/" TargetMode="External"/><Relationship Id="rId11874" Type="http://schemas.openxmlformats.org/officeDocument/2006/relationships/printerSettings" Target="../printerSettings/printerSettings1.bin"/><Relationship Id="rId1519" Type="http://schemas.openxmlformats.org/officeDocument/2006/relationships/hyperlink" Target="https://kazeraglobal.com/board-structure/" TargetMode="External"/><Relationship Id="rId1933" Type="http://schemas.openxmlformats.org/officeDocument/2006/relationships/hyperlink" Target="https://www.linkedin.com/in/jeff-richardson-51bbb37/" TargetMode="External"/><Relationship Id="rId6097" Type="http://schemas.openxmlformats.org/officeDocument/2006/relationships/hyperlink" Target="https://www.linkedin.com/in/gregg-lisciotti-55b316/" TargetMode="External"/><Relationship Id="rId7495" Type="http://schemas.openxmlformats.org/officeDocument/2006/relationships/hyperlink" Target="https://www.linkedin.com/in/elise-strobach/" TargetMode="External"/><Relationship Id="rId8546" Type="http://schemas.openxmlformats.org/officeDocument/2006/relationships/hyperlink" Target="http://toughleaf.com/" TargetMode="External"/><Relationship Id="rId8960" Type="http://schemas.openxmlformats.org/officeDocument/2006/relationships/hyperlink" Target="http://iryscloud.com/" TargetMode="External"/><Relationship Id="rId10476" Type="http://schemas.openxmlformats.org/officeDocument/2006/relationships/hyperlink" Target="https://www.linkedin.com/company/synamicstx/" TargetMode="External"/><Relationship Id="rId10890" Type="http://schemas.openxmlformats.org/officeDocument/2006/relationships/hyperlink" Target="https://www.linkedin.com/company/necture" TargetMode="External"/><Relationship Id="rId11527" Type="http://schemas.openxmlformats.org/officeDocument/2006/relationships/hyperlink" Target="https://www.linkedin.com/in/dan-carestio-aa176011/" TargetMode="External"/><Relationship Id="rId7148" Type="http://schemas.openxmlformats.org/officeDocument/2006/relationships/hyperlink" Target="https://www.linkedin.com/in/mark-gilligan-5662098/" TargetMode="External"/><Relationship Id="rId7562" Type="http://schemas.openxmlformats.org/officeDocument/2006/relationships/hyperlink" Target="https://www.linkedin.com/in/anastasia-krivoruchko/" TargetMode="External"/><Relationship Id="rId8613" Type="http://schemas.openxmlformats.org/officeDocument/2006/relationships/hyperlink" Target="http://montefiore.org/" TargetMode="External"/><Relationship Id="rId10129" Type="http://schemas.openxmlformats.org/officeDocument/2006/relationships/hyperlink" Target="https://www.linkedin.com/company/active-membranes-llc" TargetMode="External"/><Relationship Id="rId10543" Type="http://schemas.openxmlformats.org/officeDocument/2006/relationships/hyperlink" Target="https://www.linkedin.com/company/thirdfiorg" TargetMode="External"/><Relationship Id="rId3758" Type="http://schemas.openxmlformats.org/officeDocument/2006/relationships/hyperlink" Target="http://exa.ai/" TargetMode="External"/><Relationship Id="rId4809" Type="http://schemas.openxmlformats.org/officeDocument/2006/relationships/hyperlink" Target="https://www.linkedin.com/in/peter-cheesbrough-9539182/" TargetMode="External"/><Relationship Id="rId6164" Type="http://schemas.openxmlformats.org/officeDocument/2006/relationships/hyperlink" Target="https://www.linkedin.com/company/volitionrx" TargetMode="External"/><Relationship Id="rId7215" Type="http://schemas.openxmlformats.org/officeDocument/2006/relationships/hyperlink" Target="http://sayresdefense.com/" TargetMode="External"/><Relationship Id="rId679" Type="http://schemas.openxmlformats.org/officeDocument/2006/relationships/hyperlink" Target="http://eventnoire.com/" TargetMode="External"/><Relationship Id="rId2774" Type="http://schemas.openxmlformats.org/officeDocument/2006/relationships/hyperlink" Target="https://www.linkedin.com/company/creatrip" TargetMode="External"/><Relationship Id="rId5180" Type="http://schemas.openxmlformats.org/officeDocument/2006/relationships/hyperlink" Target="https://www.linkedin.com/company/octime" TargetMode="External"/><Relationship Id="rId6231" Type="http://schemas.openxmlformats.org/officeDocument/2006/relationships/hyperlink" Target="http://phinsec.io/" TargetMode="External"/><Relationship Id="rId9387" Type="http://schemas.openxmlformats.org/officeDocument/2006/relationships/hyperlink" Target="https://www.linkedin.com/company/101245303" TargetMode="External"/><Relationship Id="rId10610" Type="http://schemas.openxmlformats.org/officeDocument/2006/relationships/hyperlink" Target="https://www.linkedin.com/company/the-cabrach-trust" TargetMode="External"/><Relationship Id="rId746" Type="http://schemas.openxmlformats.org/officeDocument/2006/relationships/hyperlink" Target="https://www.linkedin.com/company/weareiambic" TargetMode="External"/><Relationship Id="rId1376" Type="http://schemas.openxmlformats.org/officeDocument/2006/relationships/hyperlink" Target="https://www.linkedin.com/company/glassboxdeals" TargetMode="External"/><Relationship Id="rId2427" Type="http://schemas.openxmlformats.org/officeDocument/2006/relationships/hyperlink" Target="http://miclient.ai/" TargetMode="External"/><Relationship Id="rId3825" Type="http://schemas.openxmlformats.org/officeDocument/2006/relationships/hyperlink" Target="https://www.linkedin.com/company/cloverleaf-infrastructure" TargetMode="External"/><Relationship Id="rId9454" Type="http://schemas.openxmlformats.org/officeDocument/2006/relationships/hyperlink" Target="https://www.linkedin.com/company/cauldron1/" TargetMode="External"/><Relationship Id="rId1029" Type="http://schemas.openxmlformats.org/officeDocument/2006/relationships/hyperlink" Target="http://huntenergynetwork.com/" TargetMode="External"/><Relationship Id="rId1790" Type="http://schemas.openxmlformats.org/officeDocument/2006/relationships/hyperlink" Target="http://vtpoc.net/" TargetMode="External"/><Relationship Id="rId2841" Type="http://schemas.openxmlformats.org/officeDocument/2006/relationships/hyperlink" Target="http://rchdc.org/" TargetMode="External"/><Relationship Id="rId5997" Type="http://schemas.openxmlformats.org/officeDocument/2006/relationships/hyperlink" Target="https://www.linkedin.com/in/mansi-mahansaria-1b732714/" TargetMode="External"/><Relationship Id="rId8056" Type="http://schemas.openxmlformats.org/officeDocument/2006/relationships/hyperlink" Target="https://www.linkedin.com/company/dealcart" TargetMode="External"/><Relationship Id="rId9107" Type="http://schemas.openxmlformats.org/officeDocument/2006/relationships/hyperlink" Target="http://co2brew.com/" TargetMode="External"/><Relationship Id="rId11384" Type="http://schemas.openxmlformats.org/officeDocument/2006/relationships/hyperlink" Target="http://themo.io/" TargetMode="External"/><Relationship Id="rId82" Type="http://schemas.openxmlformats.org/officeDocument/2006/relationships/hyperlink" Target="https://www.linkedin.com/in/lisagraham2/" TargetMode="External"/><Relationship Id="rId813" Type="http://schemas.openxmlformats.org/officeDocument/2006/relationships/hyperlink" Target="https://www.linkedin.com/in/berkeleymeng/" TargetMode="External"/><Relationship Id="rId1443" Type="http://schemas.openxmlformats.org/officeDocument/2006/relationships/hyperlink" Target="https://www.linkedin.com/company/uagm/" TargetMode="External"/><Relationship Id="rId4599" Type="http://schemas.openxmlformats.org/officeDocument/2006/relationships/hyperlink" Target="https://www.linkedin.com/in/brian-martin-35a98a11/" TargetMode="External"/><Relationship Id="rId7072" Type="http://schemas.openxmlformats.org/officeDocument/2006/relationships/hyperlink" Target="https://www.linkedin.com/in/jschiavone24/" TargetMode="External"/><Relationship Id="rId8470" Type="http://schemas.openxmlformats.org/officeDocument/2006/relationships/hyperlink" Target="http://asu.edu/" TargetMode="External"/><Relationship Id="rId9521" Type="http://schemas.openxmlformats.org/officeDocument/2006/relationships/hyperlink" Target="https://www.linkedin.com/company/kc8-capture-technologies" TargetMode="External"/><Relationship Id="rId11037" Type="http://schemas.openxmlformats.org/officeDocument/2006/relationships/hyperlink" Target="http://s3vvascular.com/" TargetMode="External"/><Relationship Id="rId11451" Type="http://schemas.openxmlformats.org/officeDocument/2006/relationships/hyperlink" Target="https://www.linkedin.com/company/broswarm/?originalSubdomain=lt" TargetMode="External"/><Relationship Id="rId1510" Type="http://schemas.openxmlformats.org/officeDocument/2006/relationships/hyperlink" Target="http://vorticwatches.com/" TargetMode="External"/><Relationship Id="rId4666" Type="http://schemas.openxmlformats.org/officeDocument/2006/relationships/hyperlink" Target="https://pitchbook.com/profiles/company/504083-80" TargetMode="External"/><Relationship Id="rId5717" Type="http://schemas.openxmlformats.org/officeDocument/2006/relationships/hyperlink" Target="https://www.linkedin.com/in/gpt4/" TargetMode="External"/><Relationship Id="rId8123" Type="http://schemas.openxmlformats.org/officeDocument/2006/relationships/hyperlink" Target="http://oyorooms.com/" TargetMode="External"/><Relationship Id="rId10053" Type="http://schemas.openxmlformats.org/officeDocument/2006/relationships/hyperlink" Target="http://saks.com/" TargetMode="External"/><Relationship Id="rId11104" Type="http://schemas.openxmlformats.org/officeDocument/2006/relationships/hyperlink" Target="https://www.linkedin.com/company/thenewclubnetwork/about/" TargetMode="External"/><Relationship Id="rId3268" Type="http://schemas.openxmlformats.org/officeDocument/2006/relationships/hyperlink" Target="http://fullbay.com/" TargetMode="External"/><Relationship Id="rId3682" Type="http://schemas.openxmlformats.org/officeDocument/2006/relationships/hyperlink" Target="https://www.linkedin.com/company/emissaryio" TargetMode="External"/><Relationship Id="rId4319" Type="http://schemas.openxmlformats.org/officeDocument/2006/relationships/hyperlink" Target="http://dundee.ac.uk/" TargetMode="External"/><Relationship Id="rId4733" Type="http://schemas.openxmlformats.org/officeDocument/2006/relationships/hyperlink" Target="http://cuttable.com/" TargetMode="External"/><Relationship Id="rId7889" Type="http://schemas.openxmlformats.org/officeDocument/2006/relationships/hyperlink" Target="https://www.linkedin.com/company/corescientific" TargetMode="External"/><Relationship Id="rId10120" Type="http://schemas.openxmlformats.org/officeDocument/2006/relationships/hyperlink" Target="https://www.linkedin.com/company/idos-network" TargetMode="External"/><Relationship Id="rId189" Type="http://schemas.openxmlformats.org/officeDocument/2006/relationships/hyperlink" Target="https://www.linkedin.com/in/userled/" TargetMode="External"/><Relationship Id="rId2284" Type="http://schemas.openxmlformats.org/officeDocument/2006/relationships/hyperlink" Target="https://www.linkedin.com/company/c4kids" TargetMode="External"/><Relationship Id="rId3335" Type="http://schemas.openxmlformats.org/officeDocument/2006/relationships/hyperlink" Target="https://www.linkedin.com/company/aixplain" TargetMode="External"/><Relationship Id="rId256" Type="http://schemas.openxmlformats.org/officeDocument/2006/relationships/hyperlink" Target="http://trinasolar.com/" TargetMode="External"/><Relationship Id="rId670" Type="http://schemas.openxmlformats.org/officeDocument/2006/relationships/hyperlink" Target="http://cloudpay.com/" TargetMode="External"/><Relationship Id="rId2351" Type="http://schemas.openxmlformats.org/officeDocument/2006/relationships/hyperlink" Target="https://www.linkedin.com/company/tallgrass-energy" TargetMode="External"/><Relationship Id="rId3402" Type="http://schemas.openxmlformats.org/officeDocument/2006/relationships/hyperlink" Target="http://cirata.com/" TargetMode="External"/><Relationship Id="rId4800" Type="http://schemas.openxmlformats.org/officeDocument/2006/relationships/hyperlink" Target="https://www.marketwatch.com/investing/stock/vlv/company-profile?countrycode=ca&amp;pid=44528752" TargetMode="External"/><Relationship Id="rId6558" Type="http://schemas.openxmlformats.org/officeDocument/2006/relationships/hyperlink" Target="https://www.linkedin.com/company/castlepointsystems" TargetMode="External"/><Relationship Id="rId7956" Type="http://schemas.openxmlformats.org/officeDocument/2006/relationships/hyperlink" Target="https://www.linkedin.com/in/marcio-querichelli-b5349338/" TargetMode="External"/><Relationship Id="rId10937" Type="http://schemas.openxmlformats.org/officeDocument/2006/relationships/hyperlink" Target="https://www.linkedin.com/in/jamesslaney/" TargetMode="External"/><Relationship Id="rId323" Type="http://schemas.openxmlformats.org/officeDocument/2006/relationships/hyperlink" Target="https://www.linkedin.com/company/postholdings/" TargetMode="External"/><Relationship Id="rId2004" Type="http://schemas.openxmlformats.org/officeDocument/2006/relationships/hyperlink" Target="http://rimef.org/" TargetMode="External"/><Relationship Id="rId6972" Type="http://schemas.openxmlformats.org/officeDocument/2006/relationships/hyperlink" Target="https://www.linkedin.com/company/arivihan" TargetMode="External"/><Relationship Id="rId7609" Type="http://schemas.openxmlformats.org/officeDocument/2006/relationships/hyperlink" Target="http://versatope.com/" TargetMode="External"/><Relationship Id="rId9031" Type="http://schemas.openxmlformats.org/officeDocument/2006/relationships/hyperlink" Target="http://gelomics.com/" TargetMode="External"/><Relationship Id="rId4176" Type="http://schemas.openxmlformats.org/officeDocument/2006/relationships/hyperlink" Target="http://scholarlysoftware.com/" TargetMode="External"/><Relationship Id="rId5574" Type="http://schemas.openxmlformats.org/officeDocument/2006/relationships/hyperlink" Target="https://linkedin.com/company/stoke-therapeutics" TargetMode="External"/><Relationship Id="rId6625" Type="http://schemas.openxmlformats.org/officeDocument/2006/relationships/hyperlink" Target="https://www.linkedin.com/company/unvale/" TargetMode="External"/><Relationship Id="rId1020" Type="http://schemas.openxmlformats.org/officeDocument/2006/relationships/hyperlink" Target="http://herabiotech.com/" TargetMode="External"/><Relationship Id="rId4590" Type="http://schemas.openxmlformats.org/officeDocument/2006/relationships/hyperlink" Target="https://mycle.co.kr/" TargetMode="External"/><Relationship Id="rId5227" Type="http://schemas.openxmlformats.org/officeDocument/2006/relationships/hyperlink" Target="http://daobase.ai/" TargetMode="External"/><Relationship Id="rId5641" Type="http://schemas.openxmlformats.org/officeDocument/2006/relationships/hyperlink" Target="http://robovision.ai/" TargetMode="External"/><Relationship Id="rId8797" Type="http://schemas.openxmlformats.org/officeDocument/2006/relationships/hyperlink" Target="https://www.linkedin.com/company/bamf-health" TargetMode="External"/><Relationship Id="rId9848" Type="http://schemas.openxmlformats.org/officeDocument/2006/relationships/hyperlink" Target="https://www.linkedin.com/company/american-indian-center" TargetMode="External"/><Relationship Id="rId11778" Type="http://schemas.openxmlformats.org/officeDocument/2006/relationships/hyperlink" Target="https://www.linkedin.com/company/bontonfarms" TargetMode="External"/><Relationship Id="rId1837" Type="http://schemas.openxmlformats.org/officeDocument/2006/relationships/hyperlink" Target="http://phosphorex.com/" TargetMode="External"/><Relationship Id="rId3192" Type="http://schemas.openxmlformats.org/officeDocument/2006/relationships/hyperlink" Target="https://www.linkedin.com/company/figma" TargetMode="External"/><Relationship Id="rId4243" Type="http://schemas.openxmlformats.org/officeDocument/2006/relationships/hyperlink" Target="https://www.linkedin.com/in/kayseshrum1998/" TargetMode="External"/><Relationship Id="rId7399" Type="http://schemas.openxmlformats.org/officeDocument/2006/relationships/hyperlink" Target="http://newarkcommunitystreetteam.org/" TargetMode="External"/><Relationship Id="rId8864" Type="http://schemas.openxmlformats.org/officeDocument/2006/relationships/hyperlink" Target="http://roguevalleymicrodevices.com/" TargetMode="External"/><Relationship Id="rId9915" Type="http://schemas.openxmlformats.org/officeDocument/2006/relationships/hyperlink" Target="http://blackpearl.org/" TargetMode="External"/><Relationship Id="rId4310" Type="http://schemas.openxmlformats.org/officeDocument/2006/relationships/hyperlink" Target="https://www.linkedin.com/in/wael-sawan/" TargetMode="External"/><Relationship Id="rId7466" Type="http://schemas.openxmlformats.org/officeDocument/2006/relationships/hyperlink" Target="https://www.linkedin.com/company/findspo/" TargetMode="External"/><Relationship Id="rId7880" Type="http://schemas.openxmlformats.org/officeDocument/2006/relationships/hyperlink" Target="https://www.linkedin.com/company/moderna-" TargetMode="External"/><Relationship Id="rId8517" Type="http://schemas.openxmlformats.org/officeDocument/2006/relationships/hyperlink" Target="http://novonutrients.com/" TargetMode="External"/><Relationship Id="rId10794" Type="http://schemas.openxmlformats.org/officeDocument/2006/relationships/hyperlink" Target="http://auxili.us/" TargetMode="External"/><Relationship Id="rId11845" Type="http://schemas.openxmlformats.org/officeDocument/2006/relationships/hyperlink" Target="http://momsfirst.us/" TargetMode="External"/><Relationship Id="rId180" Type="http://schemas.openxmlformats.org/officeDocument/2006/relationships/hyperlink" Target="https://www.linkedin.com/in/er-rollan-858a1027/" TargetMode="External"/><Relationship Id="rId1904" Type="http://schemas.openxmlformats.org/officeDocument/2006/relationships/hyperlink" Target="https://www.linkedin.com/in/ivanorlov/" TargetMode="External"/><Relationship Id="rId6068" Type="http://schemas.openxmlformats.org/officeDocument/2006/relationships/hyperlink" Target="http://storytelleroverland.com/" TargetMode="External"/><Relationship Id="rId6482" Type="http://schemas.openxmlformats.org/officeDocument/2006/relationships/hyperlink" Target="http://qnect.com/" TargetMode="External"/><Relationship Id="rId7119" Type="http://schemas.openxmlformats.org/officeDocument/2006/relationships/hyperlink" Target="https://www.linkedin.com/company/ma4ec" TargetMode="External"/><Relationship Id="rId7533" Type="http://schemas.openxmlformats.org/officeDocument/2006/relationships/hyperlink" Target="https://www.linkedin.com/company/aembit/" TargetMode="External"/><Relationship Id="rId8931" Type="http://schemas.openxmlformats.org/officeDocument/2006/relationships/hyperlink" Target="https://www.linkedin.com/in/melanielehoux/" TargetMode="External"/><Relationship Id="rId10447" Type="http://schemas.openxmlformats.org/officeDocument/2006/relationships/hyperlink" Target="https://www.linkedin.com/in/badr-eddial-63b84272/" TargetMode="External"/><Relationship Id="rId10861" Type="http://schemas.openxmlformats.org/officeDocument/2006/relationships/hyperlink" Target="https://www.linkedin.com/company/soraschools/about/" TargetMode="External"/><Relationship Id="rId5084" Type="http://schemas.openxmlformats.org/officeDocument/2006/relationships/hyperlink" Target="https://pitchbook.com/profiles/company/588901-60" TargetMode="External"/><Relationship Id="rId6135" Type="http://schemas.openxmlformats.org/officeDocument/2006/relationships/hyperlink" Target="https://www.linkedin.com/company/wearechiyo" TargetMode="External"/><Relationship Id="rId10514" Type="http://schemas.openxmlformats.org/officeDocument/2006/relationships/hyperlink" Target="https://www.linkedin.com/company/3579540" TargetMode="External"/><Relationship Id="rId997" Type="http://schemas.openxmlformats.org/officeDocument/2006/relationships/hyperlink" Target="https://iridex.gcs-web.com/board-member/david-bruce" TargetMode="External"/><Relationship Id="rId2678" Type="http://schemas.openxmlformats.org/officeDocument/2006/relationships/hyperlink" Target="http://setpoint.io/" TargetMode="External"/><Relationship Id="rId3729" Type="http://schemas.openxmlformats.org/officeDocument/2006/relationships/hyperlink" Target="https://www.linkedin.com/in/rushandrew/" TargetMode="External"/><Relationship Id="rId5151" Type="http://schemas.openxmlformats.org/officeDocument/2006/relationships/hyperlink" Target="https://www.linkedin.com/company/quest-health-solutions/" TargetMode="External"/><Relationship Id="rId7600" Type="http://schemas.openxmlformats.org/officeDocument/2006/relationships/hyperlink" Target="https://www.linkedin.com/company/our-hive-health" TargetMode="External"/><Relationship Id="rId1694" Type="http://schemas.openxmlformats.org/officeDocument/2006/relationships/hyperlink" Target="https://rigonilab.it/" TargetMode="External"/><Relationship Id="rId2745" Type="http://schemas.openxmlformats.org/officeDocument/2006/relationships/hyperlink" Target="http://convergentrx.com/" TargetMode="External"/><Relationship Id="rId6202" Type="http://schemas.openxmlformats.org/officeDocument/2006/relationships/hyperlink" Target="https://www.linkedin.com/in/acossta/" TargetMode="External"/><Relationship Id="rId9358" Type="http://schemas.openxmlformats.org/officeDocument/2006/relationships/hyperlink" Target="https://www.linkedin.com/company/microsec-iot-security/" TargetMode="External"/><Relationship Id="rId9772" Type="http://schemas.openxmlformats.org/officeDocument/2006/relationships/hyperlink" Target="http://avalonpharmaceutical.com/" TargetMode="External"/><Relationship Id="rId11288" Type="http://schemas.openxmlformats.org/officeDocument/2006/relationships/hyperlink" Target="https://linkedin.com/company/wisersense" TargetMode="External"/><Relationship Id="rId717" Type="http://schemas.openxmlformats.org/officeDocument/2006/relationships/hyperlink" Target="https://www.linkedin.com/company/2021.ai/" TargetMode="External"/><Relationship Id="rId1347" Type="http://schemas.openxmlformats.org/officeDocument/2006/relationships/hyperlink" Target="https://allied.health/allied-team/" TargetMode="External"/><Relationship Id="rId1761" Type="http://schemas.openxmlformats.org/officeDocument/2006/relationships/hyperlink" Target="https://www.linkedin.com/company/erikaslighthouse/" TargetMode="External"/><Relationship Id="rId2812" Type="http://schemas.openxmlformats.org/officeDocument/2006/relationships/hyperlink" Target="https://pitchbook.com/profiles/company/491487-40" TargetMode="External"/><Relationship Id="rId5968" Type="http://schemas.openxmlformats.org/officeDocument/2006/relationships/hyperlink" Target="https://www.linkedin.com/company/superk/about/" TargetMode="External"/><Relationship Id="rId8374" Type="http://schemas.openxmlformats.org/officeDocument/2006/relationships/hyperlink" Target="https://www.linkedin.com/in/shankh/" TargetMode="External"/><Relationship Id="rId9425" Type="http://schemas.openxmlformats.org/officeDocument/2006/relationships/hyperlink" Target="https://www.linkedin.com/in/krunal-shah-qarmatek/" TargetMode="External"/><Relationship Id="rId11355" Type="http://schemas.openxmlformats.org/officeDocument/2006/relationships/hyperlink" Target="https://www.linkedin.com/in/wenhao-y-4b03838a/" TargetMode="External"/><Relationship Id="rId53" Type="http://schemas.openxmlformats.org/officeDocument/2006/relationships/hyperlink" Target="https://www.linkedin.com/in/jesse-lipson-625195/" TargetMode="External"/><Relationship Id="rId1414" Type="http://schemas.openxmlformats.org/officeDocument/2006/relationships/hyperlink" Target="https://www.wsj.com/market-data/quotes/JP/XTKS/2991/company-people/executive-profile/216003204" TargetMode="External"/><Relationship Id="rId4984" Type="http://schemas.openxmlformats.org/officeDocument/2006/relationships/hyperlink" Target="http://edithero.com/" TargetMode="External"/><Relationship Id="rId7390" Type="http://schemas.openxmlformats.org/officeDocument/2006/relationships/hyperlink" Target="https://www.linkedin.com/company/cooperman-college-scholars1/" TargetMode="External"/><Relationship Id="rId8027" Type="http://schemas.openxmlformats.org/officeDocument/2006/relationships/hyperlink" Target="https://www.linkedin.com/in/chayes102/" TargetMode="External"/><Relationship Id="rId8441" Type="http://schemas.openxmlformats.org/officeDocument/2006/relationships/hyperlink" Target="http://immunisbiomedical.com/" TargetMode="External"/><Relationship Id="rId10371" Type="http://schemas.openxmlformats.org/officeDocument/2006/relationships/hyperlink" Target="https://pitchbook.com/profiles/company/168351-40" TargetMode="External"/><Relationship Id="rId11008" Type="http://schemas.openxmlformats.org/officeDocument/2006/relationships/hyperlink" Target="https://www.linkedin.com/company/prostar-corp/?originalSubdomain=in" TargetMode="External"/><Relationship Id="rId3586" Type="http://schemas.openxmlformats.org/officeDocument/2006/relationships/hyperlink" Target="http://withplum.com/" TargetMode="External"/><Relationship Id="rId4637" Type="http://schemas.openxmlformats.org/officeDocument/2006/relationships/hyperlink" Target="https://www.linkedin.com/company/konvu/" TargetMode="External"/><Relationship Id="rId7043" Type="http://schemas.openxmlformats.org/officeDocument/2006/relationships/hyperlink" Target="https://www.linkedin.com/company/unrivaled-sports/" TargetMode="External"/><Relationship Id="rId10024" Type="http://schemas.openxmlformats.org/officeDocument/2006/relationships/hyperlink" Target="https://www.linkedin.com/company/mainichi" TargetMode="External"/><Relationship Id="rId11422" Type="http://schemas.openxmlformats.org/officeDocument/2006/relationships/hyperlink" Target="http://thryftship.com/" TargetMode="External"/><Relationship Id="rId2188" Type="http://schemas.openxmlformats.org/officeDocument/2006/relationships/hyperlink" Target="https://www.linkedin.com/company/black-norman-limited/" TargetMode="External"/><Relationship Id="rId3239" Type="http://schemas.openxmlformats.org/officeDocument/2006/relationships/hyperlink" Target="https://www.linkedin.com/company/bioniqhs/about/" TargetMode="External"/><Relationship Id="rId7110" Type="http://schemas.openxmlformats.org/officeDocument/2006/relationships/hyperlink" Target="http://farmersforforests.org/" TargetMode="External"/><Relationship Id="rId574" Type="http://schemas.openxmlformats.org/officeDocument/2006/relationships/hyperlink" Target="https://www.linkedin.com/in/rich-murphy-187b786/" TargetMode="External"/><Relationship Id="rId2255" Type="http://schemas.openxmlformats.org/officeDocument/2006/relationships/hyperlink" Target="https://www.linkedin.com/company/lion-s-pride-mentoring-inc/" TargetMode="External"/><Relationship Id="rId3653" Type="http://schemas.openxmlformats.org/officeDocument/2006/relationships/hyperlink" Target="https://www.linkedin.com/company/languageio/" TargetMode="External"/><Relationship Id="rId4704" Type="http://schemas.openxmlformats.org/officeDocument/2006/relationships/hyperlink" Target="https://pitchbook.com/profiles/company/591015-43" TargetMode="External"/><Relationship Id="rId9282" Type="http://schemas.openxmlformats.org/officeDocument/2006/relationships/hyperlink" Target="http://muya.et/" TargetMode="External"/><Relationship Id="rId227" Type="http://schemas.openxmlformats.org/officeDocument/2006/relationships/hyperlink" Target="https://www.linkedin.com/company/zevratherapeutics" TargetMode="External"/><Relationship Id="rId3306" Type="http://schemas.openxmlformats.org/officeDocument/2006/relationships/hyperlink" Target="http://opko.com/" TargetMode="External"/><Relationship Id="rId3720" Type="http://schemas.openxmlformats.org/officeDocument/2006/relationships/hyperlink" Target="https://www.linkedin.com/in/rick-clark-479631160/?original_referer=https%3A%2F%2Fwww%2Egoogle%2Ecom%2F&amp;originalSubdomain=uk" TargetMode="External"/><Relationship Id="rId6876" Type="http://schemas.openxmlformats.org/officeDocument/2006/relationships/hyperlink" Target="https://www.renegadegold.com/company/management/" TargetMode="External"/><Relationship Id="rId7927" Type="http://schemas.openxmlformats.org/officeDocument/2006/relationships/hyperlink" Target="http://jogohealth.com/" TargetMode="External"/><Relationship Id="rId10908" Type="http://schemas.openxmlformats.org/officeDocument/2006/relationships/hyperlink" Target="https://www.linkedin.com/company-beta/3339909/" TargetMode="External"/><Relationship Id="rId641" Type="http://schemas.openxmlformats.org/officeDocument/2006/relationships/hyperlink" Target="http://harland-wolff.com/" TargetMode="External"/><Relationship Id="rId1271" Type="http://schemas.openxmlformats.org/officeDocument/2006/relationships/hyperlink" Target="https://www.linkedin.com/company/hyprbots-systems/" TargetMode="External"/><Relationship Id="rId2322" Type="http://schemas.openxmlformats.org/officeDocument/2006/relationships/hyperlink" Target="https://www.arcosa.com/about-us/" TargetMode="External"/><Relationship Id="rId5478" Type="http://schemas.openxmlformats.org/officeDocument/2006/relationships/hyperlink" Target="https://www.linkedin.com/company/cyphrai/" TargetMode="External"/><Relationship Id="rId5892" Type="http://schemas.openxmlformats.org/officeDocument/2006/relationships/hyperlink" Target="https://www.linkedin.com/company/caledon-capital-management-inc" TargetMode="External"/><Relationship Id="rId6529" Type="http://schemas.openxmlformats.org/officeDocument/2006/relationships/hyperlink" Target="https://www.linkedin.com/company/aura-energy-limited" TargetMode="External"/><Relationship Id="rId6943" Type="http://schemas.openxmlformats.org/officeDocument/2006/relationships/hyperlink" Target="http://getschooled.com/" TargetMode="External"/><Relationship Id="rId4494" Type="http://schemas.openxmlformats.org/officeDocument/2006/relationships/hyperlink" Target="https://www.linkedin.com/company/towards-employment" TargetMode="External"/><Relationship Id="rId5545" Type="http://schemas.openxmlformats.org/officeDocument/2006/relationships/hyperlink" Target="https://www.linkedin.com/in/steven-bandrowczak-51866a4/" TargetMode="External"/><Relationship Id="rId9002" Type="http://schemas.openxmlformats.org/officeDocument/2006/relationships/hyperlink" Target="https://www.linkedin.com/company/weillcornellmedicine" TargetMode="External"/><Relationship Id="rId3096" Type="http://schemas.openxmlformats.org/officeDocument/2006/relationships/hyperlink" Target="http://scorpiontx.com/" TargetMode="External"/><Relationship Id="rId4147" Type="http://schemas.openxmlformats.org/officeDocument/2006/relationships/hyperlink" Target="https://www.linkedin.com/company/w4games/" TargetMode="External"/><Relationship Id="rId4561" Type="http://schemas.openxmlformats.org/officeDocument/2006/relationships/hyperlink" Target="http://kumonos.co.jp/" TargetMode="External"/><Relationship Id="rId5612" Type="http://schemas.openxmlformats.org/officeDocument/2006/relationships/hyperlink" Target="http://invenergy.com/" TargetMode="External"/><Relationship Id="rId8768" Type="http://schemas.openxmlformats.org/officeDocument/2006/relationships/hyperlink" Target="http://913.ai/" TargetMode="External"/><Relationship Id="rId3163" Type="http://schemas.openxmlformats.org/officeDocument/2006/relationships/hyperlink" Target="https://www.linkedin.com/company/lyten-inc" TargetMode="External"/><Relationship Id="rId4214" Type="http://schemas.openxmlformats.org/officeDocument/2006/relationships/hyperlink" Target="http://mogenius.com/" TargetMode="External"/><Relationship Id="rId9819" Type="http://schemas.openxmlformats.org/officeDocument/2006/relationships/hyperlink" Target="https://www.linkedin.com/company/picture-health" TargetMode="External"/><Relationship Id="rId10698" Type="http://schemas.openxmlformats.org/officeDocument/2006/relationships/hyperlink" Target="http://yienergy.com/" TargetMode="External"/><Relationship Id="rId11749" Type="http://schemas.openxmlformats.org/officeDocument/2006/relationships/hyperlink" Target="https://www.linkedin.com/company/ansella-therapeutics/" TargetMode="External"/><Relationship Id="rId1808" Type="http://schemas.openxmlformats.org/officeDocument/2006/relationships/hyperlink" Target="https://www.linkedin.com/company/preve/" TargetMode="External"/><Relationship Id="rId6386" Type="http://schemas.openxmlformats.org/officeDocument/2006/relationships/hyperlink" Target="https://www.linkedin.com/company/qumis/" TargetMode="External"/><Relationship Id="rId7784" Type="http://schemas.openxmlformats.org/officeDocument/2006/relationships/hyperlink" Target="https://www.linkedin.com/company/dotplay-games/" TargetMode="External"/><Relationship Id="rId8835" Type="http://schemas.openxmlformats.org/officeDocument/2006/relationships/hyperlink" Target="http://spelman.edu/" TargetMode="External"/><Relationship Id="rId10765" Type="http://schemas.openxmlformats.org/officeDocument/2006/relationships/hyperlink" Target="http://tubulis.com/" TargetMode="External"/><Relationship Id="rId11816" Type="http://schemas.openxmlformats.org/officeDocument/2006/relationships/hyperlink" Target="http://tsynbio.com/" TargetMode="External"/><Relationship Id="rId151" Type="http://schemas.openxmlformats.org/officeDocument/2006/relationships/hyperlink" Target="http://ippopay.com/" TargetMode="External"/><Relationship Id="rId3230" Type="http://schemas.openxmlformats.org/officeDocument/2006/relationships/hyperlink" Target="https://www.linkedin.com/company/autobahn-therapeutics-inc" TargetMode="External"/><Relationship Id="rId6039" Type="http://schemas.openxmlformats.org/officeDocument/2006/relationships/hyperlink" Target="https://www.linkedin.com/company/coronet" TargetMode="External"/><Relationship Id="rId7437" Type="http://schemas.openxmlformats.org/officeDocument/2006/relationships/hyperlink" Target="https://www.linkedin.com/company/royal-caribbean-group" TargetMode="External"/><Relationship Id="rId7851" Type="http://schemas.openxmlformats.org/officeDocument/2006/relationships/hyperlink" Target="https://www.linkedin.com/in/gibsonkawago/" TargetMode="External"/><Relationship Id="rId8902" Type="http://schemas.openxmlformats.org/officeDocument/2006/relationships/hyperlink" Target="https://www.linkedin.com/company/traverse-associates-ltd/" TargetMode="External"/><Relationship Id="rId10418" Type="http://schemas.openxmlformats.org/officeDocument/2006/relationships/hyperlink" Target="http://oniliacapitalpartners.com/" TargetMode="External"/><Relationship Id="rId10832" Type="http://schemas.openxmlformats.org/officeDocument/2006/relationships/hyperlink" Target="https://www.linkedin.com/company/cayabacare" TargetMode="External"/><Relationship Id="rId2996" Type="http://schemas.openxmlformats.org/officeDocument/2006/relationships/hyperlink" Target="https://www.linkedin.com/in/robin-shah-8072bb35/" TargetMode="External"/><Relationship Id="rId6453" Type="http://schemas.openxmlformats.org/officeDocument/2006/relationships/hyperlink" Target="https://www.linkedin.com/company/80525911" TargetMode="External"/><Relationship Id="rId7504" Type="http://schemas.openxmlformats.org/officeDocument/2006/relationships/hyperlink" Target="https://www.linkedin.com/in/benjamin-lakatos-003a12166/?originalSubdomain=ch" TargetMode="External"/><Relationship Id="rId968" Type="http://schemas.openxmlformats.org/officeDocument/2006/relationships/hyperlink" Target="https://www.linkedin.com/in/adekeye/" TargetMode="External"/><Relationship Id="rId1598" Type="http://schemas.openxmlformats.org/officeDocument/2006/relationships/hyperlink" Target="http://virungamountainspirits.com/" TargetMode="External"/><Relationship Id="rId2649" Type="http://schemas.openxmlformats.org/officeDocument/2006/relationships/hyperlink" Target="https://www.linkedin.com/in/markmclaughlin1/?originalSubdomain=ie" TargetMode="External"/><Relationship Id="rId5055" Type="http://schemas.openxmlformats.org/officeDocument/2006/relationships/hyperlink" Target="https://pitchbook.com/profiles/company/615740-41" TargetMode="External"/><Relationship Id="rId6106" Type="http://schemas.openxmlformats.org/officeDocument/2006/relationships/hyperlink" Target="https://www.linkedin.com/in/dmiliband/" TargetMode="External"/><Relationship Id="rId6520" Type="http://schemas.openxmlformats.org/officeDocument/2006/relationships/hyperlink" Target="https://uk.linkedin.com/company/valyu-network" TargetMode="External"/><Relationship Id="rId9676" Type="http://schemas.openxmlformats.org/officeDocument/2006/relationships/hyperlink" Target="https://www.linkedin.com/company/fabrito-technologies" TargetMode="External"/><Relationship Id="rId1665" Type="http://schemas.openxmlformats.org/officeDocument/2006/relationships/hyperlink" Target="https://www.linkedin.com/in/stanis%C5%82aw-%C5%82oboziak-32652a120/" TargetMode="External"/><Relationship Id="rId2716" Type="http://schemas.openxmlformats.org/officeDocument/2006/relationships/hyperlink" Target="https://www.linkedin.com/company/cessatech/?trk=similar-pages_result-card_full-click" TargetMode="External"/><Relationship Id="rId4071" Type="http://schemas.openxmlformats.org/officeDocument/2006/relationships/hyperlink" Target="https://www.linkedin.com/company/leuko/" TargetMode="External"/><Relationship Id="rId5122" Type="http://schemas.openxmlformats.org/officeDocument/2006/relationships/hyperlink" Target="http://tribela.com/" TargetMode="External"/><Relationship Id="rId8278" Type="http://schemas.openxmlformats.org/officeDocument/2006/relationships/hyperlink" Target="https://www.linkedin.com/in/shawn-wilkinson-4b2899b1/" TargetMode="External"/><Relationship Id="rId8692" Type="http://schemas.openxmlformats.org/officeDocument/2006/relationships/hyperlink" Target="https://www.linkedin.com/in/nmandrew/" TargetMode="External"/><Relationship Id="rId9329" Type="http://schemas.openxmlformats.org/officeDocument/2006/relationships/hyperlink" Target="https://www.linkedin.com/company/huntington-beach-credit-union" TargetMode="External"/><Relationship Id="rId9743" Type="http://schemas.openxmlformats.org/officeDocument/2006/relationships/hyperlink" Target="https://www.linkedin.com/company/donoai/" TargetMode="External"/><Relationship Id="rId11259" Type="http://schemas.openxmlformats.org/officeDocument/2006/relationships/hyperlink" Target="https://www.linkedin.com/company/crossroads-solar" TargetMode="External"/><Relationship Id="rId1318" Type="http://schemas.openxmlformats.org/officeDocument/2006/relationships/hyperlink" Target="https://www.linkedin.com/company/kalm-therapeutics/" TargetMode="External"/><Relationship Id="rId7294" Type="http://schemas.openxmlformats.org/officeDocument/2006/relationships/hyperlink" Target="http://top-leading.com/" TargetMode="External"/><Relationship Id="rId8345" Type="http://schemas.openxmlformats.org/officeDocument/2006/relationships/hyperlink" Target="https://www.linkedin.com/in/vikrantagrwal/" TargetMode="External"/><Relationship Id="rId11673" Type="http://schemas.openxmlformats.org/officeDocument/2006/relationships/hyperlink" Target="https://www.linkedin.com/company/2131000" TargetMode="External"/><Relationship Id="rId1732" Type="http://schemas.openxmlformats.org/officeDocument/2006/relationships/hyperlink" Target="http://hutsy.com/" TargetMode="External"/><Relationship Id="rId4888" Type="http://schemas.openxmlformats.org/officeDocument/2006/relationships/hyperlink" Target="https://www.linkedin.com/company/trovant-technology/" TargetMode="External"/><Relationship Id="rId5939" Type="http://schemas.openxmlformats.org/officeDocument/2006/relationships/hyperlink" Target="https://www.linkedin.com/company/ecoligo" TargetMode="External"/><Relationship Id="rId7361" Type="http://schemas.openxmlformats.org/officeDocument/2006/relationships/hyperlink" Target="https://www.linkedin.com/in/takumagr/" TargetMode="External"/><Relationship Id="rId9810" Type="http://schemas.openxmlformats.org/officeDocument/2006/relationships/hyperlink" Target="https://www.linkedin.com/company/ftl-gym" TargetMode="External"/><Relationship Id="rId10275" Type="http://schemas.openxmlformats.org/officeDocument/2006/relationships/hyperlink" Target="https://www.linkedin.com/company/aspect-biosystems" TargetMode="External"/><Relationship Id="rId11326" Type="http://schemas.openxmlformats.org/officeDocument/2006/relationships/hyperlink" Target="https://www.linkedin.com/in/shay-c-a7906736/" TargetMode="External"/><Relationship Id="rId11740" Type="http://schemas.openxmlformats.org/officeDocument/2006/relationships/hyperlink" Target="https://www.linkedin.com/company/children's-defense-fund" TargetMode="External"/><Relationship Id="rId24" Type="http://schemas.openxmlformats.org/officeDocument/2006/relationships/hyperlink" Target="https://www.linkedin.com/in/darrenentwistle/" TargetMode="External"/><Relationship Id="rId4955" Type="http://schemas.openxmlformats.org/officeDocument/2006/relationships/hyperlink" Target="https://www.linkedin.com/in/junweichin/" TargetMode="External"/><Relationship Id="rId7014" Type="http://schemas.openxmlformats.org/officeDocument/2006/relationships/hyperlink" Target="https://www.linkedin.com/in/diana-stanley-28299441/" TargetMode="External"/><Relationship Id="rId8412" Type="http://schemas.openxmlformats.org/officeDocument/2006/relationships/hyperlink" Target="https://www.linkedin.com/company/jobs-for-the-future" TargetMode="External"/><Relationship Id="rId10342" Type="http://schemas.openxmlformats.org/officeDocument/2006/relationships/hyperlink" Target="http://cumulusneuro.com/" TargetMode="External"/><Relationship Id="rId3557" Type="http://schemas.openxmlformats.org/officeDocument/2006/relationships/hyperlink" Target="https://www.linkedin.com/in/ksdixon/" TargetMode="External"/><Relationship Id="rId3971" Type="http://schemas.openxmlformats.org/officeDocument/2006/relationships/hyperlink" Target="https://www.linkedin.com/in/katyaputintseva/" TargetMode="External"/><Relationship Id="rId4608" Type="http://schemas.openxmlformats.org/officeDocument/2006/relationships/hyperlink" Target="https://www.linkedin.com/in/jeff-olson-015b5047/" TargetMode="External"/><Relationship Id="rId478" Type="http://schemas.openxmlformats.org/officeDocument/2006/relationships/hyperlink" Target="https://www.linkedin.com/in/tarun-arora-0b5aa05/" TargetMode="External"/><Relationship Id="rId892" Type="http://schemas.openxmlformats.org/officeDocument/2006/relationships/hyperlink" Target="https://www.linkedin.com/company/bourgeoisboheme" TargetMode="External"/><Relationship Id="rId2159" Type="http://schemas.openxmlformats.org/officeDocument/2006/relationships/hyperlink" Target="https://www.linkedin.com/company/vidanex" TargetMode="External"/><Relationship Id="rId2573" Type="http://schemas.openxmlformats.org/officeDocument/2006/relationships/hyperlink" Target="http://ima.it/" TargetMode="External"/><Relationship Id="rId3624" Type="http://schemas.openxmlformats.org/officeDocument/2006/relationships/hyperlink" Target="https://www.linkedin.com/in/helge-zieler-79a6ba3/" TargetMode="External"/><Relationship Id="rId6030" Type="http://schemas.openxmlformats.org/officeDocument/2006/relationships/hyperlink" Target="https://www.linkedin.com/company/clean-food-group-ltd" TargetMode="External"/><Relationship Id="rId9186" Type="http://schemas.openxmlformats.org/officeDocument/2006/relationships/hyperlink" Target="https://acdcbatterymetals.com/management/" TargetMode="External"/><Relationship Id="rId545" Type="http://schemas.openxmlformats.org/officeDocument/2006/relationships/hyperlink" Target="http://mushroommaterial.com/" TargetMode="External"/><Relationship Id="rId1175" Type="http://schemas.openxmlformats.org/officeDocument/2006/relationships/hyperlink" Target="http://modernfi.com/" TargetMode="External"/><Relationship Id="rId2226" Type="http://schemas.openxmlformats.org/officeDocument/2006/relationships/hyperlink" Target="https://www.linkedin.com/in/cem-elmaci-76169b21b/en/" TargetMode="External"/><Relationship Id="rId2640" Type="http://schemas.openxmlformats.org/officeDocument/2006/relationships/hyperlink" Target="https://www.linkedin.com/in/puneetiphy/?original_referer=https%3A%2F%2Fwww%2Etruva%2Ein%2F&amp;originalSubdomain=in" TargetMode="External"/><Relationship Id="rId5796" Type="http://schemas.openxmlformats.org/officeDocument/2006/relationships/hyperlink" Target="https://www.linkedin.com/in/bill-kearney/" TargetMode="External"/><Relationship Id="rId6847" Type="http://schemas.openxmlformats.org/officeDocument/2006/relationships/hyperlink" Target="https://www.linkedin.com/company/myriad-wind-energy-systems" TargetMode="External"/><Relationship Id="rId9253" Type="http://schemas.openxmlformats.org/officeDocument/2006/relationships/hyperlink" Target="http://juiceme.io/" TargetMode="External"/><Relationship Id="rId11183" Type="http://schemas.openxmlformats.org/officeDocument/2006/relationships/hyperlink" Target="https://www.linkedin.com/company/theydoio" TargetMode="External"/><Relationship Id="rId612" Type="http://schemas.openxmlformats.org/officeDocument/2006/relationships/hyperlink" Target="https://www.linkedin.com/company/sempre1" TargetMode="External"/><Relationship Id="rId1242" Type="http://schemas.openxmlformats.org/officeDocument/2006/relationships/hyperlink" Target="https://www.linkedin.com/company/grounded-people-apparel/" TargetMode="External"/><Relationship Id="rId4398" Type="http://schemas.openxmlformats.org/officeDocument/2006/relationships/hyperlink" Target="https://www.linkedin.com/in/ana-mari-cauce-5500575/" TargetMode="External"/><Relationship Id="rId5449" Type="http://schemas.openxmlformats.org/officeDocument/2006/relationships/hyperlink" Target="https://pitchbook.com/profiles/company/515836-81" TargetMode="External"/><Relationship Id="rId9320" Type="http://schemas.openxmlformats.org/officeDocument/2006/relationships/hyperlink" Target="https://www.linkedin.com/company/lansinc" TargetMode="External"/><Relationship Id="rId4465" Type="http://schemas.openxmlformats.org/officeDocument/2006/relationships/hyperlink" Target="https://www.linkedin.com/in/bruce-patterson-2bb84427/" TargetMode="External"/><Relationship Id="rId5863" Type="http://schemas.openxmlformats.org/officeDocument/2006/relationships/hyperlink" Target="http://www.linkedin.com/company/facephi-biometr-a" TargetMode="External"/><Relationship Id="rId6914" Type="http://schemas.openxmlformats.org/officeDocument/2006/relationships/hyperlink" Target="https://www.linkedin.com/in/peep-siitam-20b16a2b/" TargetMode="External"/><Relationship Id="rId11250" Type="http://schemas.openxmlformats.org/officeDocument/2006/relationships/hyperlink" Target="https://www.linkedin.com/company/eyristech/" TargetMode="External"/><Relationship Id="rId3067" Type="http://schemas.openxmlformats.org/officeDocument/2006/relationships/hyperlink" Target="https://www.linkedin.com/company/g-core" TargetMode="External"/><Relationship Id="rId4118" Type="http://schemas.openxmlformats.org/officeDocument/2006/relationships/hyperlink" Target="https://www.linkedin.com/company/mira-aroha-labs" TargetMode="External"/><Relationship Id="rId5516" Type="http://schemas.openxmlformats.org/officeDocument/2006/relationships/hyperlink" Target="http://unilever.com/" TargetMode="External"/><Relationship Id="rId5930" Type="http://schemas.openxmlformats.org/officeDocument/2006/relationships/hyperlink" Target="https://www.linkedin.com/company/healthcare-finance-direct" TargetMode="External"/><Relationship Id="rId3481" Type="http://schemas.openxmlformats.org/officeDocument/2006/relationships/hyperlink" Target="http://akirolabs.com/" TargetMode="External"/><Relationship Id="rId4532" Type="http://schemas.openxmlformats.org/officeDocument/2006/relationships/hyperlink" Target="https://www.linkedin.com/company/tetherglobal/" TargetMode="External"/><Relationship Id="rId7688" Type="http://schemas.openxmlformats.org/officeDocument/2006/relationships/hyperlink" Target="http://greenfluidics.com/" TargetMode="External"/><Relationship Id="rId8739" Type="http://schemas.openxmlformats.org/officeDocument/2006/relationships/hyperlink" Target="https://www.linkedin.com/company/theralase-technologies-inc-" TargetMode="External"/><Relationship Id="rId10669" Type="http://schemas.openxmlformats.org/officeDocument/2006/relationships/hyperlink" Target="https://coinmarketcap.com/community/articles/669a27bc548c99663723a079/" TargetMode="External"/><Relationship Id="rId2083" Type="http://schemas.openxmlformats.org/officeDocument/2006/relationships/hyperlink" Target="https://www.linkedin.com/company/real-escape-from-the-sex-trade/" TargetMode="External"/><Relationship Id="rId3134" Type="http://schemas.openxmlformats.org/officeDocument/2006/relationships/hyperlink" Target="https://www.linkedin.com/company/worldlabs/" TargetMode="External"/><Relationship Id="rId7755" Type="http://schemas.openxmlformats.org/officeDocument/2006/relationships/hyperlink" Target="https://www.linkedin.com/in/tarunknagpal/" TargetMode="External"/><Relationship Id="rId8806" Type="http://schemas.openxmlformats.org/officeDocument/2006/relationships/hyperlink" Target="https://www.linkedin.com/company/staex/" TargetMode="External"/><Relationship Id="rId2150" Type="http://schemas.openxmlformats.org/officeDocument/2006/relationships/hyperlink" Target="http://childbereavement.org/" TargetMode="External"/><Relationship Id="rId3201" Type="http://schemas.openxmlformats.org/officeDocument/2006/relationships/hyperlink" Target="https://www.linkedin.com/company/dealmomentum" TargetMode="External"/><Relationship Id="rId6357" Type="http://schemas.openxmlformats.org/officeDocument/2006/relationships/hyperlink" Target="https://www.linkedin.com/company/subkocoffee/about" TargetMode="External"/><Relationship Id="rId6771" Type="http://schemas.openxmlformats.org/officeDocument/2006/relationships/hyperlink" Target="https://www.linkedin.com/in/robbie-mccrae-97aa6540/" TargetMode="External"/><Relationship Id="rId7408" Type="http://schemas.openxmlformats.org/officeDocument/2006/relationships/hyperlink" Target="https://www.linkedin.com/company/nasdaq" TargetMode="External"/><Relationship Id="rId7822" Type="http://schemas.openxmlformats.org/officeDocument/2006/relationships/hyperlink" Target="http://sepro.com/" TargetMode="External"/><Relationship Id="rId10736" Type="http://schemas.openxmlformats.org/officeDocument/2006/relationships/hyperlink" Target="http://livekit.io/" TargetMode="External"/><Relationship Id="rId122" Type="http://schemas.openxmlformats.org/officeDocument/2006/relationships/hyperlink" Target="https://www.linkedin.com/company/mindmedco" TargetMode="External"/><Relationship Id="rId5373" Type="http://schemas.openxmlformats.org/officeDocument/2006/relationships/hyperlink" Target="https://www.linkedin.com/in/inkyu-choi-942650241/" TargetMode="External"/><Relationship Id="rId6424" Type="http://schemas.openxmlformats.org/officeDocument/2006/relationships/hyperlink" Target="https://www.linkedin.com/in/dafulton/" TargetMode="External"/><Relationship Id="rId10803" Type="http://schemas.openxmlformats.org/officeDocument/2006/relationships/hyperlink" Target="https://www.linkedin.com/company/phase-four" TargetMode="External"/><Relationship Id="rId1569" Type="http://schemas.openxmlformats.org/officeDocument/2006/relationships/hyperlink" Target="https://www.linkedin.com/in/michelle-geere-1ab98b46/?originalSubdomain=za" TargetMode="External"/><Relationship Id="rId2967" Type="http://schemas.openxmlformats.org/officeDocument/2006/relationships/hyperlink" Target="http://yutumed.com/" TargetMode="External"/><Relationship Id="rId5026" Type="http://schemas.openxmlformats.org/officeDocument/2006/relationships/hyperlink" Target="http://ruagold.com/" TargetMode="External"/><Relationship Id="rId5440" Type="http://schemas.openxmlformats.org/officeDocument/2006/relationships/hyperlink" Target="https://www.linkedin.com/company/yandytech-community/?originalSubdomain=ng" TargetMode="External"/><Relationship Id="rId8596" Type="http://schemas.openxmlformats.org/officeDocument/2006/relationships/hyperlink" Target="https://www.linkedin.com/company/moffin" TargetMode="External"/><Relationship Id="rId9994" Type="http://schemas.openxmlformats.org/officeDocument/2006/relationships/hyperlink" Target="http://neminative.com/" TargetMode="External"/><Relationship Id="rId939" Type="http://schemas.openxmlformats.org/officeDocument/2006/relationships/hyperlink" Target="https://uk.linkedin.com/in/dr-oliver-prill-11022813/en" TargetMode="External"/><Relationship Id="rId1983" Type="http://schemas.openxmlformats.org/officeDocument/2006/relationships/hyperlink" Target="http://bsg-viee.com/" TargetMode="External"/><Relationship Id="rId4042" Type="http://schemas.openxmlformats.org/officeDocument/2006/relationships/hyperlink" Target="http://notahotel.com/" TargetMode="External"/><Relationship Id="rId7198" Type="http://schemas.openxmlformats.org/officeDocument/2006/relationships/hyperlink" Target="https://wilmingtonlandbank.org/about/" TargetMode="External"/><Relationship Id="rId8249" Type="http://schemas.openxmlformats.org/officeDocument/2006/relationships/hyperlink" Target="http://anbogen.com/" TargetMode="External"/><Relationship Id="rId9647" Type="http://schemas.openxmlformats.org/officeDocument/2006/relationships/hyperlink" Target="https://www.linkedin.com/company/93152127/" TargetMode="External"/><Relationship Id="rId11577" Type="http://schemas.openxmlformats.org/officeDocument/2006/relationships/hyperlink" Target="https://www.linkedin.com/in/oliver-jakobi-4099296/" TargetMode="External"/><Relationship Id="rId1636" Type="http://schemas.openxmlformats.org/officeDocument/2006/relationships/hyperlink" Target="http://honsunsolar.com/" TargetMode="External"/><Relationship Id="rId8663" Type="http://schemas.openxmlformats.org/officeDocument/2006/relationships/hyperlink" Target="https://www.linkedin.com/company/truboard-partners/about/" TargetMode="External"/><Relationship Id="rId9714" Type="http://schemas.openxmlformats.org/officeDocument/2006/relationships/hyperlink" Target="http://recerise.com/" TargetMode="External"/><Relationship Id="rId10179" Type="http://schemas.openxmlformats.org/officeDocument/2006/relationships/hyperlink" Target="https://www.linkedin.com/company/embracergroup" TargetMode="External"/><Relationship Id="rId10593" Type="http://schemas.openxmlformats.org/officeDocument/2006/relationships/hyperlink" Target="https://www.linkedin.com/company/cadence-minerals-plc/about/" TargetMode="External"/><Relationship Id="rId11644" Type="http://schemas.openxmlformats.org/officeDocument/2006/relationships/hyperlink" Target="https://www.gridgear.ca/about-us/" TargetMode="External"/><Relationship Id="rId1703" Type="http://schemas.openxmlformats.org/officeDocument/2006/relationships/hyperlink" Target="http://aletaplanet.com/" TargetMode="External"/><Relationship Id="rId4859" Type="http://schemas.openxmlformats.org/officeDocument/2006/relationships/hyperlink" Target="https://www.linkedin.com/in/md-shamsul-arefin-36149450/" TargetMode="External"/><Relationship Id="rId7265" Type="http://schemas.openxmlformats.org/officeDocument/2006/relationships/hyperlink" Target="https://www.linkedin.com/company/st-v-s.a./" TargetMode="External"/><Relationship Id="rId8316" Type="http://schemas.openxmlformats.org/officeDocument/2006/relationships/hyperlink" Target="https://www.linkedin.com/in/guillaume-texier-78ba3b5/" TargetMode="External"/><Relationship Id="rId8730" Type="http://schemas.openxmlformats.org/officeDocument/2006/relationships/hyperlink" Target="http://sentientlabs.xyz/" TargetMode="External"/><Relationship Id="rId10246" Type="http://schemas.openxmlformats.org/officeDocument/2006/relationships/hyperlink" Target="https://www.linkedin.com/in/jake-dingle-982a5253/" TargetMode="External"/><Relationship Id="rId10660" Type="http://schemas.openxmlformats.org/officeDocument/2006/relationships/hyperlink" Target="https://thevoiceofblackcincinnati.com/black-owned-business/cream-sugar/" TargetMode="External"/><Relationship Id="rId3875" Type="http://schemas.openxmlformats.org/officeDocument/2006/relationships/hyperlink" Target="https://www.linkedin.com/company/geoh" TargetMode="External"/><Relationship Id="rId4926" Type="http://schemas.openxmlformats.org/officeDocument/2006/relationships/hyperlink" Target="https://www.linkedin.com/in/jordan-black-p-eng-5a313645/" TargetMode="External"/><Relationship Id="rId6281" Type="http://schemas.openxmlformats.org/officeDocument/2006/relationships/hyperlink" Target="https://www.linkedin.com/company/sharechat" TargetMode="External"/><Relationship Id="rId7332" Type="http://schemas.openxmlformats.org/officeDocument/2006/relationships/hyperlink" Target="http://dputech.com/" TargetMode="External"/><Relationship Id="rId10313" Type="http://schemas.openxmlformats.org/officeDocument/2006/relationships/hyperlink" Target="https://www.linkedin.com/company/seismos-inc" TargetMode="External"/><Relationship Id="rId11711" Type="http://schemas.openxmlformats.org/officeDocument/2006/relationships/hyperlink" Target="https://www.linkedin.com/company/intellosync/" TargetMode="External"/><Relationship Id="rId796" Type="http://schemas.openxmlformats.org/officeDocument/2006/relationships/hyperlink" Target="http://pfcindia.com/" TargetMode="External"/><Relationship Id="rId2477" Type="http://schemas.openxmlformats.org/officeDocument/2006/relationships/hyperlink" Target="https://www.linkedin.com/company/delek-logistics-partners" TargetMode="External"/><Relationship Id="rId3528" Type="http://schemas.openxmlformats.org/officeDocument/2006/relationships/hyperlink" Target="https://www.linkedin.com/in/alfonsosantiago/" TargetMode="External"/><Relationship Id="rId449" Type="http://schemas.openxmlformats.org/officeDocument/2006/relationships/hyperlink" Target="https://www.linkedin.com/company/graceview-ai" TargetMode="External"/><Relationship Id="rId863" Type="http://schemas.openxmlformats.org/officeDocument/2006/relationships/hyperlink" Target="http://flowers-software.de/" TargetMode="External"/><Relationship Id="rId1079" Type="http://schemas.openxmlformats.org/officeDocument/2006/relationships/hyperlink" Target="https://www.linkedin.com/in/cady-short-thompson-3908934/" TargetMode="External"/><Relationship Id="rId1493" Type="http://schemas.openxmlformats.org/officeDocument/2006/relationships/hyperlink" Target="https://www.linkedin.com/company/foodsocial-io/" TargetMode="External"/><Relationship Id="rId2544" Type="http://schemas.openxmlformats.org/officeDocument/2006/relationships/hyperlink" Target="https://www.linkedin.com/company/wemolo" TargetMode="External"/><Relationship Id="rId2891" Type="http://schemas.openxmlformats.org/officeDocument/2006/relationships/hyperlink" Target="https://www.linkedin.com/company/quantum-art-tech/" TargetMode="External"/><Relationship Id="rId3942" Type="http://schemas.openxmlformats.org/officeDocument/2006/relationships/hyperlink" Target="https://transcendpackaging.com/people/lorenzo/" TargetMode="External"/><Relationship Id="rId6001" Type="http://schemas.openxmlformats.org/officeDocument/2006/relationships/hyperlink" Target="https://www.linkedin.com/in/adam-tarshis-a1830318a/" TargetMode="External"/><Relationship Id="rId9157" Type="http://schemas.openxmlformats.org/officeDocument/2006/relationships/hyperlink" Target="http://togetherwork.com/" TargetMode="External"/><Relationship Id="rId9571" Type="http://schemas.openxmlformats.org/officeDocument/2006/relationships/hyperlink" Target="http://batteriesplus.com/" TargetMode="External"/><Relationship Id="rId11087" Type="http://schemas.openxmlformats.org/officeDocument/2006/relationships/hyperlink" Target="http://en.nrtmedtech.com/product.aspx?mid=164" TargetMode="External"/><Relationship Id="rId516" Type="http://schemas.openxmlformats.org/officeDocument/2006/relationships/hyperlink" Target="https://www.linkedin.com/in/radhikaghai/" TargetMode="External"/><Relationship Id="rId1146" Type="http://schemas.openxmlformats.org/officeDocument/2006/relationships/hyperlink" Target="https://www.linkedin.com/company/ameroexchange/" TargetMode="External"/><Relationship Id="rId8173" Type="http://schemas.openxmlformats.org/officeDocument/2006/relationships/hyperlink" Target="https://www.linkedin.com/company/vanqua-bio" TargetMode="External"/><Relationship Id="rId9224" Type="http://schemas.openxmlformats.org/officeDocument/2006/relationships/hyperlink" Target="http://weixiansheng.robot-china.com/" TargetMode="External"/><Relationship Id="rId930" Type="http://schemas.openxmlformats.org/officeDocument/2006/relationships/hyperlink" Target="https://faces.grantthornton.in/sociopreneurs/Jagdeep-Gambhir/index.html" TargetMode="External"/><Relationship Id="rId1560" Type="http://schemas.openxmlformats.org/officeDocument/2006/relationships/hyperlink" Target="https://disclosurequest.com/form/elementium-materials-inc./0002032249-24-000001" TargetMode="External"/><Relationship Id="rId2611" Type="http://schemas.openxmlformats.org/officeDocument/2006/relationships/hyperlink" Target="http://payzen.com/" TargetMode="External"/><Relationship Id="rId5767" Type="http://schemas.openxmlformats.org/officeDocument/2006/relationships/hyperlink" Target="https://www.linkedin.com/company/zappevlimited" TargetMode="External"/><Relationship Id="rId6818" Type="http://schemas.openxmlformats.org/officeDocument/2006/relationships/hyperlink" Target="http://aiet.io/" TargetMode="External"/><Relationship Id="rId11154" Type="http://schemas.openxmlformats.org/officeDocument/2006/relationships/hyperlink" Target="https://www.linkedin.com/company/infinite-enzymes" TargetMode="External"/><Relationship Id="rId1213" Type="http://schemas.openxmlformats.org/officeDocument/2006/relationships/hyperlink" Target="https://pitchbook.com/profiles/company/493198-21" TargetMode="External"/><Relationship Id="rId4369" Type="http://schemas.openxmlformats.org/officeDocument/2006/relationships/hyperlink" Target="https://www.linkedin.com/in/connor-farley-01865363/" TargetMode="External"/><Relationship Id="rId4783" Type="http://schemas.openxmlformats.org/officeDocument/2006/relationships/hyperlink" Target="https://awc.org/about/staff/" TargetMode="External"/><Relationship Id="rId5834" Type="http://schemas.openxmlformats.org/officeDocument/2006/relationships/hyperlink" Target="https://www.linkedin.com/company/ascertain-ai" TargetMode="External"/><Relationship Id="rId8240" Type="http://schemas.openxmlformats.org/officeDocument/2006/relationships/hyperlink" Target="http://etherapeutics.co.uk/" TargetMode="External"/><Relationship Id="rId10170" Type="http://schemas.openxmlformats.org/officeDocument/2006/relationships/hyperlink" Target="http://sbi.co.in/" TargetMode="External"/><Relationship Id="rId11221" Type="http://schemas.openxmlformats.org/officeDocument/2006/relationships/hyperlink" Target="https://www.linkedin.com/company/capital-wholesale-drug-company/" TargetMode="External"/><Relationship Id="rId3385" Type="http://schemas.openxmlformats.org/officeDocument/2006/relationships/hyperlink" Target="https://www.linkedin.com/company/trinseo" TargetMode="External"/><Relationship Id="rId4436" Type="http://schemas.openxmlformats.org/officeDocument/2006/relationships/hyperlink" Target="https://www.linkedin.com/company/scentian-bio" TargetMode="External"/><Relationship Id="rId4850" Type="http://schemas.openxmlformats.org/officeDocument/2006/relationships/hyperlink" Target="https://www.linkedin.com/in/shmuel-bachinsky-95b715/" TargetMode="External"/><Relationship Id="rId5901" Type="http://schemas.openxmlformats.org/officeDocument/2006/relationships/hyperlink" Target="https://www.mtem.com/about/management-team" TargetMode="External"/><Relationship Id="rId3038" Type="http://schemas.openxmlformats.org/officeDocument/2006/relationships/hyperlink" Target="https://rebellions.ai/about/team/" TargetMode="External"/><Relationship Id="rId3452" Type="http://schemas.openxmlformats.org/officeDocument/2006/relationships/hyperlink" Target="https://www.linkedin.com/company/payflow-es" TargetMode="External"/><Relationship Id="rId4503" Type="http://schemas.openxmlformats.org/officeDocument/2006/relationships/hyperlink" Target="https://www.linkedin.com/school/arkansas-tech-university/" TargetMode="External"/><Relationship Id="rId7659" Type="http://schemas.openxmlformats.org/officeDocument/2006/relationships/hyperlink" Target="https://www.linkedin.com/company/faurainc/" TargetMode="External"/><Relationship Id="rId10987" Type="http://schemas.openxmlformats.org/officeDocument/2006/relationships/hyperlink" Target="https://www.linkedin.com/company/channel-medsystems/" TargetMode="External"/><Relationship Id="rId373" Type="http://schemas.openxmlformats.org/officeDocument/2006/relationships/hyperlink" Target="https://www.sghcorp.com/leadership/" TargetMode="External"/><Relationship Id="rId2054" Type="http://schemas.openxmlformats.org/officeDocument/2006/relationships/hyperlink" Target="https://www.linkedin.com/in/clint-kuntz-26026616/" TargetMode="External"/><Relationship Id="rId3105" Type="http://schemas.openxmlformats.org/officeDocument/2006/relationships/hyperlink" Target="https://www.linkedin.com/company/intersect-power" TargetMode="External"/><Relationship Id="rId6675" Type="http://schemas.openxmlformats.org/officeDocument/2006/relationships/hyperlink" Target="http://xsqrd.io/" TargetMode="External"/><Relationship Id="rId9081" Type="http://schemas.openxmlformats.org/officeDocument/2006/relationships/hyperlink" Target="http://voltresources.com/" TargetMode="External"/><Relationship Id="rId440" Type="http://schemas.openxmlformats.org/officeDocument/2006/relationships/hyperlink" Target="https://www.linkedin.com/company/bandanaco/about/" TargetMode="External"/><Relationship Id="rId1070" Type="http://schemas.openxmlformats.org/officeDocument/2006/relationships/hyperlink" Target="http://kumarstamping.com/" TargetMode="External"/><Relationship Id="rId2121" Type="http://schemas.openxmlformats.org/officeDocument/2006/relationships/hyperlink" Target="https://www.linkedin.com/company/freedomalacart" TargetMode="External"/><Relationship Id="rId5277" Type="http://schemas.openxmlformats.org/officeDocument/2006/relationships/hyperlink" Target="https://www.linkedin.com/company/hinton-lumber-products-inc" TargetMode="External"/><Relationship Id="rId6328" Type="http://schemas.openxmlformats.org/officeDocument/2006/relationships/hyperlink" Target="https://www.linkedin.com/company/spacture-ai/" TargetMode="External"/><Relationship Id="rId7726" Type="http://schemas.openxmlformats.org/officeDocument/2006/relationships/hyperlink" Target="https://www.linkedin.com/in/purplelilgirl/" TargetMode="External"/><Relationship Id="rId10707" Type="http://schemas.openxmlformats.org/officeDocument/2006/relationships/hyperlink" Target="https://www.linkedin.com/company/zeromission-inc" TargetMode="External"/><Relationship Id="rId5691" Type="http://schemas.openxmlformats.org/officeDocument/2006/relationships/hyperlink" Target="https://www.linkedin.com/in/secventures/" TargetMode="External"/><Relationship Id="rId6742" Type="http://schemas.openxmlformats.org/officeDocument/2006/relationships/hyperlink" Target="https://www.linkedin.com/company/secondwave-systems-inc/" TargetMode="External"/><Relationship Id="rId9898" Type="http://schemas.openxmlformats.org/officeDocument/2006/relationships/hyperlink" Target="https://www.linkedin.com/company/tierraencantada/" TargetMode="External"/><Relationship Id="rId1887" Type="http://schemas.openxmlformats.org/officeDocument/2006/relationships/hyperlink" Target="http://safemedwaste.com/" TargetMode="External"/><Relationship Id="rId2938" Type="http://schemas.openxmlformats.org/officeDocument/2006/relationships/hyperlink" Target="https://www.linkedin.com/company/kokomo-games" TargetMode="External"/><Relationship Id="rId4293" Type="http://schemas.openxmlformats.org/officeDocument/2006/relationships/hyperlink" Target="https://www.linkedin.com/in/paul-denslow/" TargetMode="External"/><Relationship Id="rId5344" Type="http://schemas.openxmlformats.org/officeDocument/2006/relationships/hyperlink" Target="https://www.linkedin.com/company/cwee/" TargetMode="External"/><Relationship Id="rId9965" Type="http://schemas.openxmlformats.org/officeDocument/2006/relationships/hyperlink" Target="https://www.linkedin.com/company/community-film-workshop-of-c" TargetMode="External"/><Relationship Id="rId1954" Type="http://schemas.openxmlformats.org/officeDocument/2006/relationships/hyperlink" Target="https://www.linkedin.com/in/fernando-garces1/" TargetMode="External"/><Relationship Id="rId4360" Type="http://schemas.openxmlformats.org/officeDocument/2006/relationships/hyperlink" Target="https://pitchbook.com/profiles/company/606268-90" TargetMode="External"/><Relationship Id="rId5411" Type="http://schemas.openxmlformats.org/officeDocument/2006/relationships/hyperlink" Target="http://huadong-china.com/" TargetMode="External"/><Relationship Id="rId8567" Type="http://schemas.openxmlformats.org/officeDocument/2006/relationships/hyperlink" Target="https://www.linkedin.com/company/81468481/admin/dashboard" TargetMode="External"/><Relationship Id="rId8981" Type="http://schemas.openxmlformats.org/officeDocument/2006/relationships/hyperlink" Target="https://www.linkedin.com/company/defi-carrot/" TargetMode="External"/><Relationship Id="rId9618" Type="http://schemas.openxmlformats.org/officeDocument/2006/relationships/hyperlink" Target="http://tamiu.edu/" TargetMode="External"/><Relationship Id="rId10497" Type="http://schemas.openxmlformats.org/officeDocument/2006/relationships/hyperlink" Target="http://jonessoda.com/" TargetMode="External"/><Relationship Id="rId11548" Type="http://schemas.openxmlformats.org/officeDocument/2006/relationships/hyperlink" Target="http://innosonics.com/" TargetMode="External"/><Relationship Id="rId1607" Type="http://schemas.openxmlformats.org/officeDocument/2006/relationships/hyperlink" Target="https://www.linkedin.com/in/laya-krishnan-/" TargetMode="External"/><Relationship Id="rId4013" Type="http://schemas.openxmlformats.org/officeDocument/2006/relationships/hyperlink" Target="http://meadowhawkbiolabs.com/" TargetMode="External"/><Relationship Id="rId7169" Type="http://schemas.openxmlformats.org/officeDocument/2006/relationships/hyperlink" Target="https://www.linkedin.com/company/graphlinq-protocol" TargetMode="External"/><Relationship Id="rId7583" Type="http://schemas.openxmlformats.org/officeDocument/2006/relationships/hyperlink" Target="https://www.linkedin.com/in/ravi-tandon-b6534049/" TargetMode="External"/><Relationship Id="rId8634" Type="http://schemas.openxmlformats.org/officeDocument/2006/relationships/hyperlink" Target="https://poen.co.kr/en/" TargetMode="External"/><Relationship Id="rId3779" Type="http://schemas.openxmlformats.org/officeDocument/2006/relationships/hyperlink" Target="https://www.linkedin.com/company/ceragengrow" TargetMode="External"/><Relationship Id="rId6185" Type="http://schemas.openxmlformats.org/officeDocument/2006/relationships/hyperlink" Target="https://www.linkedin.com/in/jinwookkim153/" TargetMode="External"/><Relationship Id="rId7236" Type="http://schemas.openxmlformats.org/officeDocument/2006/relationships/hyperlink" Target="http://thedistancelearningcenter.org/" TargetMode="External"/><Relationship Id="rId7650" Type="http://schemas.openxmlformats.org/officeDocument/2006/relationships/hyperlink" Target="https://www.linkedin.com/in/mustafa-mousa-phd-asmec%C2%AE-b3ab4353/?originalSubdomain=sa" TargetMode="External"/><Relationship Id="rId10564" Type="http://schemas.openxmlformats.org/officeDocument/2006/relationships/hyperlink" Target="http://bearroom.co/" TargetMode="External"/><Relationship Id="rId11615" Type="http://schemas.openxmlformats.org/officeDocument/2006/relationships/hyperlink" Target="https://www.linkedin.com/in/alan78/" TargetMode="External"/><Relationship Id="rId6252" Type="http://schemas.openxmlformats.org/officeDocument/2006/relationships/hyperlink" Target="https://www.linkedin.com/company/watttron" TargetMode="External"/><Relationship Id="rId7303" Type="http://schemas.openxmlformats.org/officeDocument/2006/relationships/hyperlink" Target="http://oncoguia.org.br/" TargetMode="External"/><Relationship Id="rId8701" Type="http://schemas.openxmlformats.org/officeDocument/2006/relationships/hyperlink" Target="https://www.linkedin.com/in/annanya-sarthak/" TargetMode="External"/><Relationship Id="rId10217" Type="http://schemas.openxmlformats.org/officeDocument/2006/relationships/hyperlink" Target="https://www.linkedin.com/company/corphousing-group" TargetMode="External"/><Relationship Id="rId10631" Type="http://schemas.openxmlformats.org/officeDocument/2006/relationships/hyperlink" Target="https://www.linkedin.com/in/suleyman-kaplan/" TargetMode="External"/><Relationship Id="rId1397" Type="http://schemas.openxmlformats.org/officeDocument/2006/relationships/hyperlink" Target="https://www.linkedin.com/company/blender-bites-inc" TargetMode="External"/><Relationship Id="rId2795" Type="http://schemas.openxmlformats.org/officeDocument/2006/relationships/hyperlink" Target="https://www.linkedin.com/company/spark-energy-services/" TargetMode="External"/><Relationship Id="rId3846" Type="http://schemas.openxmlformats.org/officeDocument/2006/relationships/hyperlink" Target="https://www.linkedin.com/company/freshpaint-data" TargetMode="External"/><Relationship Id="rId767" Type="http://schemas.openxmlformats.org/officeDocument/2006/relationships/hyperlink" Target="https://www.linkedin.com/company/lucky-app" TargetMode="External"/><Relationship Id="rId2448" Type="http://schemas.openxmlformats.org/officeDocument/2006/relationships/hyperlink" Target="https://www.linkedin.com/company/abata-therapeutics" TargetMode="External"/><Relationship Id="rId2862" Type="http://schemas.openxmlformats.org/officeDocument/2006/relationships/hyperlink" Target="https://www.linkedin.com/in/johnwhadden/" TargetMode="External"/><Relationship Id="rId3913" Type="http://schemas.openxmlformats.org/officeDocument/2006/relationships/hyperlink" Target="http://acelpower.com/" TargetMode="External"/><Relationship Id="rId8077" Type="http://schemas.openxmlformats.org/officeDocument/2006/relationships/hyperlink" Target="https://www.linkedin.com/company/netevia" TargetMode="External"/><Relationship Id="rId9475" Type="http://schemas.openxmlformats.org/officeDocument/2006/relationships/hyperlink" Target="https://www.linkedin.com/company/tide-foundation/" TargetMode="External"/><Relationship Id="rId834" Type="http://schemas.openxmlformats.org/officeDocument/2006/relationships/hyperlink" Target="http://inscora.com/" TargetMode="External"/><Relationship Id="rId1464" Type="http://schemas.openxmlformats.org/officeDocument/2006/relationships/hyperlink" Target="https://www.linkedin.com/in/kollan/" TargetMode="External"/><Relationship Id="rId2515" Type="http://schemas.openxmlformats.org/officeDocument/2006/relationships/hyperlink" Target="https://www.linkedin.com/company/western-midstream/" TargetMode="External"/><Relationship Id="rId8491" Type="http://schemas.openxmlformats.org/officeDocument/2006/relationships/hyperlink" Target="http://turing-motors.com/" TargetMode="External"/><Relationship Id="rId9128" Type="http://schemas.openxmlformats.org/officeDocument/2006/relationships/hyperlink" Target="https://www.linkedin.com/in/joseph-oliver-1605251a2/" TargetMode="External"/><Relationship Id="rId9542" Type="http://schemas.openxmlformats.org/officeDocument/2006/relationships/hyperlink" Target="https://www.linkedin.com/company/sunflowerai" TargetMode="External"/><Relationship Id="rId11058" Type="http://schemas.openxmlformats.org/officeDocument/2006/relationships/hyperlink" Target="http://dbrealty.co.in/" TargetMode="External"/><Relationship Id="rId11472" Type="http://schemas.openxmlformats.org/officeDocument/2006/relationships/hyperlink" Target="http://fremantleseaweed.com/" TargetMode="External"/><Relationship Id="rId901" Type="http://schemas.openxmlformats.org/officeDocument/2006/relationships/hyperlink" Target="https://www.linkedin.com/company/inventables" TargetMode="External"/><Relationship Id="rId1117" Type="http://schemas.openxmlformats.org/officeDocument/2006/relationships/hyperlink" Target="https://www.linkedin.com/in/stuart-j-ashman-72131468/" TargetMode="External"/><Relationship Id="rId1531" Type="http://schemas.openxmlformats.org/officeDocument/2006/relationships/hyperlink" Target="http://genrae.com/" TargetMode="External"/><Relationship Id="rId4687" Type="http://schemas.openxmlformats.org/officeDocument/2006/relationships/hyperlink" Target="https://www.linkedin.com/company/jarvispensions" TargetMode="External"/><Relationship Id="rId5738" Type="http://schemas.openxmlformats.org/officeDocument/2006/relationships/hyperlink" Target="https://www.linkedin.com/in/patrick-skelly-b0a51877/" TargetMode="External"/><Relationship Id="rId7093" Type="http://schemas.openxmlformats.org/officeDocument/2006/relationships/hyperlink" Target="https://www.linkedin.com/company/greeneacres-processing/" TargetMode="External"/><Relationship Id="rId8144" Type="http://schemas.openxmlformats.org/officeDocument/2006/relationships/hyperlink" Target="http://pennymacmortgageinvestmenttrust.com/" TargetMode="External"/><Relationship Id="rId10074" Type="http://schemas.openxmlformats.org/officeDocument/2006/relationships/hyperlink" Target="https://touchpoint-system.com/about-us/" TargetMode="External"/><Relationship Id="rId11125" Type="http://schemas.openxmlformats.org/officeDocument/2006/relationships/hyperlink" Target="https://www.linkedin.com/company/motionaldrive" TargetMode="External"/><Relationship Id="rId3289" Type="http://schemas.openxmlformats.org/officeDocument/2006/relationships/hyperlink" Target="http://belk.com/" TargetMode="External"/><Relationship Id="rId4754" Type="http://schemas.openxmlformats.org/officeDocument/2006/relationships/hyperlink" Target="http://andplants.jp/" TargetMode="External"/><Relationship Id="rId7160" Type="http://schemas.openxmlformats.org/officeDocument/2006/relationships/hyperlink" Target="http://freeourvote.com/" TargetMode="External"/><Relationship Id="rId8211" Type="http://schemas.openxmlformats.org/officeDocument/2006/relationships/hyperlink" Target="https://www.linkedin.com/company/redstone-finance/" TargetMode="External"/><Relationship Id="rId10141" Type="http://schemas.openxmlformats.org/officeDocument/2006/relationships/hyperlink" Target="https://www.linkedin.com/company/catherine-mcauley-center" TargetMode="External"/><Relationship Id="rId3356" Type="http://schemas.openxmlformats.org/officeDocument/2006/relationships/hyperlink" Target="https://www.linkedin.com/in/magizhan/" TargetMode="External"/><Relationship Id="rId4407" Type="http://schemas.openxmlformats.org/officeDocument/2006/relationships/hyperlink" Target="https://pitchbook.com/profiles/company/12107-89" TargetMode="External"/><Relationship Id="rId5805" Type="http://schemas.openxmlformats.org/officeDocument/2006/relationships/hyperlink" Target="https://www.linkedin.com/in/john-schlaefer-a4361316/" TargetMode="External"/><Relationship Id="rId277" Type="http://schemas.openxmlformats.org/officeDocument/2006/relationships/hyperlink" Target="http://dsm-firmenich.com/" TargetMode="External"/><Relationship Id="rId3009" Type="http://schemas.openxmlformats.org/officeDocument/2006/relationships/hyperlink" Target="http://huma.com/" TargetMode="External"/><Relationship Id="rId3770" Type="http://schemas.openxmlformats.org/officeDocument/2006/relationships/hyperlink" Target="https://www.linkedin.com/company/semidrive-semiconductor" TargetMode="External"/><Relationship Id="rId4821" Type="http://schemas.openxmlformats.org/officeDocument/2006/relationships/hyperlink" Target="https://www.linkedin.com/in/justinvirgin/" TargetMode="External"/><Relationship Id="rId7977" Type="http://schemas.openxmlformats.org/officeDocument/2006/relationships/hyperlink" Target="https://www.linkedin.com/in/christian-bersch-75351031/" TargetMode="External"/><Relationship Id="rId10958" Type="http://schemas.openxmlformats.org/officeDocument/2006/relationships/hyperlink" Target="https://www.linkedin.com/company/kolet-esim-app" TargetMode="External"/><Relationship Id="rId344" Type="http://schemas.openxmlformats.org/officeDocument/2006/relationships/hyperlink" Target="https://www.linkedin.com/in/lucy-o-keeffe-9337ba62/" TargetMode="External"/><Relationship Id="rId691" Type="http://schemas.openxmlformats.org/officeDocument/2006/relationships/hyperlink" Target="http://demosquare.ch/" TargetMode="External"/><Relationship Id="rId2025" Type="http://schemas.openxmlformats.org/officeDocument/2006/relationships/hyperlink" Target="https://binngroup.co.uk/about-us/management-team/" TargetMode="External"/><Relationship Id="rId2372" Type="http://schemas.openxmlformats.org/officeDocument/2006/relationships/hyperlink" Target="https://www.linkedin.com/company/elicio-therapeutics-01" TargetMode="External"/><Relationship Id="rId3423" Type="http://schemas.openxmlformats.org/officeDocument/2006/relationships/hyperlink" Target="http://www.linkedin.com/company/martello-re" TargetMode="External"/><Relationship Id="rId6579" Type="http://schemas.openxmlformats.org/officeDocument/2006/relationships/hyperlink" Target="https://syla-solar.jp/message/" TargetMode="External"/><Relationship Id="rId6993" Type="http://schemas.openxmlformats.org/officeDocument/2006/relationships/hyperlink" Target="https://www.linkedin.com/in/davidsantulli/" TargetMode="External"/><Relationship Id="rId9052" Type="http://schemas.openxmlformats.org/officeDocument/2006/relationships/hyperlink" Target="http://scopeanesthesia.com/" TargetMode="External"/><Relationship Id="rId5595" Type="http://schemas.openxmlformats.org/officeDocument/2006/relationships/hyperlink" Target="https://www.linkedin.com/company/viaminc" TargetMode="External"/><Relationship Id="rId6646" Type="http://schemas.openxmlformats.org/officeDocument/2006/relationships/hyperlink" Target="http://pagarilifescience.com/" TargetMode="External"/><Relationship Id="rId411" Type="http://schemas.openxmlformats.org/officeDocument/2006/relationships/hyperlink" Target="https://www.linkedin.com/company/bioaffinitytechnologies" TargetMode="External"/><Relationship Id="rId1041" Type="http://schemas.openxmlformats.org/officeDocument/2006/relationships/hyperlink" Target="https://www.linkedin.com/company/webuysg/" TargetMode="External"/><Relationship Id="rId4197" Type="http://schemas.openxmlformats.org/officeDocument/2006/relationships/hyperlink" Target="https://www.linkedin.com/company/getw/" TargetMode="External"/><Relationship Id="rId5248" Type="http://schemas.openxmlformats.org/officeDocument/2006/relationships/hyperlink" Target="http://rate-x.io/" TargetMode="External"/><Relationship Id="rId5662" Type="http://schemas.openxmlformats.org/officeDocument/2006/relationships/hyperlink" Target="http://bioxceltherapeutics.com/" TargetMode="External"/><Relationship Id="rId6713" Type="http://schemas.openxmlformats.org/officeDocument/2006/relationships/hyperlink" Target="http://payclair.com/" TargetMode="External"/><Relationship Id="rId9869" Type="http://schemas.openxmlformats.org/officeDocument/2006/relationships/hyperlink" Target="https://www.cwcmc.org/about" TargetMode="External"/><Relationship Id="rId1858" Type="http://schemas.openxmlformats.org/officeDocument/2006/relationships/hyperlink" Target="https://www.linkedin.com/company/vovk-foundation/" TargetMode="External"/><Relationship Id="rId4264" Type="http://schemas.openxmlformats.org/officeDocument/2006/relationships/hyperlink" Target="https://www.linkedin.com/in/davidtze/" TargetMode="External"/><Relationship Id="rId5315" Type="http://schemas.openxmlformats.org/officeDocument/2006/relationships/hyperlink" Target="http://wimibio.com/" TargetMode="External"/><Relationship Id="rId8885" Type="http://schemas.openxmlformats.org/officeDocument/2006/relationships/hyperlink" Target="http://preactiv.co.uk/" TargetMode="External"/><Relationship Id="rId11799" Type="http://schemas.openxmlformats.org/officeDocument/2006/relationships/hyperlink" Target="http://puzzle-ring.jp/" TargetMode="External"/><Relationship Id="rId2909" Type="http://schemas.openxmlformats.org/officeDocument/2006/relationships/hyperlink" Target="https://www.crunchbase.com/person/oisin-maher" TargetMode="External"/><Relationship Id="rId3280" Type="http://schemas.openxmlformats.org/officeDocument/2006/relationships/hyperlink" Target="http://telixpharma.com/" TargetMode="External"/><Relationship Id="rId4331" Type="http://schemas.openxmlformats.org/officeDocument/2006/relationships/hyperlink" Target="http://bluescarab.com/" TargetMode="External"/><Relationship Id="rId7487" Type="http://schemas.openxmlformats.org/officeDocument/2006/relationships/hyperlink" Target="https://www.linkedin.com/in/jay-bray-mrcoopergroup/" TargetMode="External"/><Relationship Id="rId8538" Type="http://schemas.openxmlformats.org/officeDocument/2006/relationships/hyperlink" Target="https://www.linkedin.com/company/pivot-robots" TargetMode="External"/><Relationship Id="rId9936" Type="http://schemas.openxmlformats.org/officeDocument/2006/relationships/hyperlink" Target="http://musicalartsinstitute.org/" TargetMode="External"/><Relationship Id="rId11866" Type="http://schemas.openxmlformats.org/officeDocument/2006/relationships/hyperlink" Target="http://investlouisiana.org/" TargetMode="External"/><Relationship Id="rId1925" Type="http://schemas.openxmlformats.org/officeDocument/2006/relationships/hyperlink" Target="http://borne.au/" TargetMode="External"/><Relationship Id="rId6089" Type="http://schemas.openxmlformats.org/officeDocument/2006/relationships/hyperlink" Target="http://ai-coustics.com/" TargetMode="External"/><Relationship Id="rId8952" Type="http://schemas.openxmlformats.org/officeDocument/2006/relationships/hyperlink" Target="http://pearlpipelines.com/" TargetMode="External"/><Relationship Id="rId10468" Type="http://schemas.openxmlformats.org/officeDocument/2006/relationships/hyperlink" Target="http://www.linkedin.com/company/kraton-polymers" TargetMode="External"/><Relationship Id="rId10882" Type="http://schemas.openxmlformats.org/officeDocument/2006/relationships/hyperlink" Target="http://clarius.me/" TargetMode="External"/><Relationship Id="rId11519" Type="http://schemas.openxmlformats.org/officeDocument/2006/relationships/hyperlink" Target="https://www.linkedin.com/company/piolax" TargetMode="External"/><Relationship Id="rId6156" Type="http://schemas.openxmlformats.org/officeDocument/2006/relationships/hyperlink" Target="https://www.linkedin.com/in/andreas-hoefner-915476/?original_referer=https%3A%2F%2Fwww%2Egoogle%2Ecom%2F&amp;originalSubdomain=ch" TargetMode="External"/><Relationship Id="rId7554" Type="http://schemas.openxmlformats.org/officeDocument/2006/relationships/hyperlink" Target="https://www.linkedin.com/company/zordi" TargetMode="External"/><Relationship Id="rId8605" Type="http://schemas.openxmlformats.org/officeDocument/2006/relationships/hyperlink" Target="http://fibramacquarie.com/" TargetMode="External"/><Relationship Id="rId10535" Type="http://schemas.openxmlformats.org/officeDocument/2006/relationships/hyperlink" Target="https://www.linkedin.com/in/tony-allor-47885380/" TargetMode="External"/><Relationship Id="rId2699" Type="http://schemas.openxmlformats.org/officeDocument/2006/relationships/hyperlink" Target="https://cardeacap.com/about-us/our-team/" TargetMode="External"/><Relationship Id="rId3000" Type="http://schemas.openxmlformats.org/officeDocument/2006/relationships/hyperlink" Target="http://monarchtractor.com/" TargetMode="External"/><Relationship Id="rId6570" Type="http://schemas.openxmlformats.org/officeDocument/2006/relationships/hyperlink" Target="https://www.linkedin.com/company/%E6%A0%AA%E5%BC%8F%E4%BC%9A%E7%A4%BE%E3%82%AD%E3%83%93%E3%83%86%E3%82%AF/" TargetMode="External"/><Relationship Id="rId7207" Type="http://schemas.openxmlformats.org/officeDocument/2006/relationships/hyperlink" Target="http://futuresuper.com.au/" TargetMode="External"/><Relationship Id="rId7621" Type="http://schemas.openxmlformats.org/officeDocument/2006/relationships/hyperlink" Target="http://bmat.com/" TargetMode="External"/><Relationship Id="rId10602" Type="http://schemas.openxmlformats.org/officeDocument/2006/relationships/hyperlink" Target="http://albusvr.com/" TargetMode="External"/><Relationship Id="rId2766" Type="http://schemas.openxmlformats.org/officeDocument/2006/relationships/hyperlink" Target="https://pitchbook.com/profiles/company/188068-42" TargetMode="External"/><Relationship Id="rId3817" Type="http://schemas.openxmlformats.org/officeDocument/2006/relationships/hyperlink" Target="https://www.linkedin.com/in/gzulauf/" TargetMode="External"/><Relationship Id="rId5172" Type="http://schemas.openxmlformats.org/officeDocument/2006/relationships/hyperlink" Target="https://foodshedproject.org/about-us/" TargetMode="External"/><Relationship Id="rId6223" Type="http://schemas.openxmlformats.org/officeDocument/2006/relationships/hyperlink" Target="https://www.linkedin.com/company/be-long/" TargetMode="External"/><Relationship Id="rId9379" Type="http://schemas.openxmlformats.org/officeDocument/2006/relationships/hyperlink" Target="http://medreddie.com/" TargetMode="External"/><Relationship Id="rId9793" Type="http://schemas.openxmlformats.org/officeDocument/2006/relationships/hyperlink" Target="https://pitchbook.com/profiles/company/608019-94" TargetMode="External"/><Relationship Id="rId738" Type="http://schemas.openxmlformats.org/officeDocument/2006/relationships/hyperlink" Target="https://www.linkedin.com/in/raghavendra-narayan-leadingbusiness/" TargetMode="External"/><Relationship Id="rId1368" Type="http://schemas.openxmlformats.org/officeDocument/2006/relationships/hyperlink" Target="http://tracerbio.com/" TargetMode="External"/><Relationship Id="rId1782" Type="http://schemas.openxmlformats.org/officeDocument/2006/relationships/hyperlink" Target="https://www.dnb.com/business-directory/company-profiles.rohas_company_kk.1aa6bc879b8092893c2ed85ab73c98a7.html" TargetMode="External"/><Relationship Id="rId2419" Type="http://schemas.openxmlformats.org/officeDocument/2006/relationships/hyperlink" Target="http://tcbiopharm.com/" TargetMode="External"/><Relationship Id="rId2833" Type="http://schemas.openxmlformats.org/officeDocument/2006/relationships/hyperlink" Target="https://www.barfdog.co.kr/community/about" TargetMode="External"/><Relationship Id="rId5989" Type="http://schemas.openxmlformats.org/officeDocument/2006/relationships/hyperlink" Target="https://www.linkedin.com/company/spintly/" TargetMode="External"/><Relationship Id="rId8395" Type="http://schemas.openxmlformats.org/officeDocument/2006/relationships/hyperlink" Target="https://www.linkedin.com/in/perjw/" TargetMode="External"/><Relationship Id="rId9446" Type="http://schemas.openxmlformats.org/officeDocument/2006/relationships/hyperlink" Target="https://www.linkedin.com/company/wbenc" TargetMode="External"/><Relationship Id="rId9860" Type="http://schemas.openxmlformats.org/officeDocument/2006/relationships/hyperlink" Target="http://ast.com.cn/" TargetMode="External"/><Relationship Id="rId11376" Type="http://schemas.openxmlformats.org/officeDocument/2006/relationships/hyperlink" Target="https://www.scmdojo.com/experts/" TargetMode="External"/><Relationship Id="rId74" Type="http://schemas.openxmlformats.org/officeDocument/2006/relationships/hyperlink" Target="http://mechanical-orchard.com/" TargetMode="External"/><Relationship Id="rId805" Type="http://schemas.openxmlformats.org/officeDocument/2006/relationships/hyperlink" Target="http://lavoroagro.com/" TargetMode="External"/><Relationship Id="rId1435" Type="http://schemas.openxmlformats.org/officeDocument/2006/relationships/hyperlink" Target="https://www.linkedin.com/company/orgmatch" TargetMode="External"/><Relationship Id="rId8048" Type="http://schemas.openxmlformats.org/officeDocument/2006/relationships/hyperlink" Target="https://www.linkedin.com/in/shailesh-jadhav-830435b/" TargetMode="External"/><Relationship Id="rId8462" Type="http://schemas.openxmlformats.org/officeDocument/2006/relationships/hyperlink" Target="https://www.linkedin.com/company/yuimedi" TargetMode="External"/><Relationship Id="rId9513" Type="http://schemas.openxmlformats.org/officeDocument/2006/relationships/hyperlink" Target="http://kimbelmechanical.com/" TargetMode="External"/><Relationship Id="rId11029" Type="http://schemas.openxmlformats.org/officeDocument/2006/relationships/hyperlink" Target="https://www.linkedin.com/company/mindfuelai" TargetMode="External"/><Relationship Id="rId11790" Type="http://schemas.openxmlformats.org/officeDocument/2006/relationships/hyperlink" Target="https://www.linkedin.com/company/dronify-global-inc" TargetMode="External"/><Relationship Id="rId2900" Type="http://schemas.openxmlformats.org/officeDocument/2006/relationships/hyperlink" Target="http://rozhair.com/" TargetMode="External"/><Relationship Id="rId7064" Type="http://schemas.openxmlformats.org/officeDocument/2006/relationships/hyperlink" Target="http://bellsocialization.com/" TargetMode="External"/><Relationship Id="rId8115" Type="http://schemas.openxmlformats.org/officeDocument/2006/relationships/hyperlink" Target="https://www.linkedin.com/company/polystyvert" TargetMode="External"/><Relationship Id="rId10392" Type="http://schemas.openxmlformats.org/officeDocument/2006/relationships/hyperlink" Target="https://www.linkedin.com/in/eladsharon/" TargetMode="External"/><Relationship Id="rId11443" Type="http://schemas.openxmlformats.org/officeDocument/2006/relationships/hyperlink" Target="https://www.linkedin.com/in/chastity-lord-973870/" TargetMode="External"/><Relationship Id="rId1502" Type="http://schemas.openxmlformats.org/officeDocument/2006/relationships/hyperlink" Target="http://myplankeeper.ai/" TargetMode="External"/><Relationship Id="rId4658" Type="http://schemas.openxmlformats.org/officeDocument/2006/relationships/hyperlink" Target="https://www.linkedin.com/in/joonho-choi-715359238/" TargetMode="External"/><Relationship Id="rId5709" Type="http://schemas.openxmlformats.org/officeDocument/2006/relationships/hyperlink" Target="http://xiliotx.com/" TargetMode="External"/><Relationship Id="rId6080" Type="http://schemas.openxmlformats.org/officeDocument/2006/relationships/hyperlink" Target="http://sofive.com/" TargetMode="External"/><Relationship Id="rId7131" Type="http://schemas.openxmlformats.org/officeDocument/2006/relationships/hyperlink" Target="https://www.linkedin.com/in/david-a-abel-43889/" TargetMode="External"/><Relationship Id="rId10045" Type="http://schemas.openxmlformats.org/officeDocument/2006/relationships/hyperlink" Target="https://www.zoominfo.com/c/hawkeye-area-community-action-program-inc/33082112" TargetMode="External"/><Relationship Id="rId11510" Type="http://schemas.openxmlformats.org/officeDocument/2006/relationships/hyperlink" Target="http://cmrplc.com/" TargetMode="External"/><Relationship Id="rId3674" Type="http://schemas.openxmlformats.org/officeDocument/2006/relationships/hyperlink" Target="http://astranis.com/" TargetMode="External"/><Relationship Id="rId4725" Type="http://schemas.openxmlformats.org/officeDocument/2006/relationships/hyperlink" Target="https://weber.edu/ccel/contact.html" TargetMode="External"/><Relationship Id="rId10112" Type="http://schemas.openxmlformats.org/officeDocument/2006/relationships/hyperlink" Target="http://juxiedrive.com/" TargetMode="External"/><Relationship Id="rId595" Type="http://schemas.openxmlformats.org/officeDocument/2006/relationships/hyperlink" Target="https://www.linkedin.com/in/vasilis-gregoriou-954b9ba/" TargetMode="External"/><Relationship Id="rId2276" Type="http://schemas.openxmlformats.org/officeDocument/2006/relationships/hyperlink" Target="http://wealthai.com/" TargetMode="External"/><Relationship Id="rId2690" Type="http://schemas.openxmlformats.org/officeDocument/2006/relationships/hyperlink" Target="http://roswellpark.org/" TargetMode="External"/><Relationship Id="rId3327" Type="http://schemas.openxmlformats.org/officeDocument/2006/relationships/hyperlink" Target="https://enecoat.com/company/index.html" TargetMode="External"/><Relationship Id="rId3741" Type="http://schemas.openxmlformats.org/officeDocument/2006/relationships/hyperlink" Target="http://nabors.com/" TargetMode="External"/><Relationship Id="rId6897" Type="http://schemas.openxmlformats.org/officeDocument/2006/relationships/hyperlink" Target="http://explorationpuma.com/" TargetMode="External"/><Relationship Id="rId7948" Type="http://schemas.openxmlformats.org/officeDocument/2006/relationships/hyperlink" Target="http://smarthr.co.jp/" TargetMode="External"/><Relationship Id="rId248" Type="http://schemas.openxmlformats.org/officeDocument/2006/relationships/hyperlink" Target="https://www.linkedin.com/company/agrovisioncorp" TargetMode="External"/><Relationship Id="rId662" Type="http://schemas.openxmlformats.org/officeDocument/2006/relationships/hyperlink" Target="https://www.linkedin.com/company/bluebinaries/" TargetMode="External"/><Relationship Id="rId1292" Type="http://schemas.openxmlformats.org/officeDocument/2006/relationships/hyperlink" Target="http://metaplanet.jp/" TargetMode="External"/><Relationship Id="rId2343" Type="http://schemas.openxmlformats.org/officeDocument/2006/relationships/hyperlink" Target="https://www.clevelandcliffs.com/about/executive-team" TargetMode="External"/><Relationship Id="rId5499" Type="http://schemas.openxmlformats.org/officeDocument/2006/relationships/hyperlink" Target="https://greatlakesequity.org/girls-stem-institute" TargetMode="External"/><Relationship Id="rId6964" Type="http://schemas.openxmlformats.org/officeDocument/2006/relationships/hyperlink" Target="https://www.linkedin.com/company/the-webster-house" TargetMode="External"/><Relationship Id="rId9370" Type="http://schemas.openxmlformats.org/officeDocument/2006/relationships/hyperlink" Target="https://www.linkedin.com/in/paul-sun-68513110/" TargetMode="External"/><Relationship Id="rId10929" Type="http://schemas.openxmlformats.org/officeDocument/2006/relationships/hyperlink" Target="https://www.linkedin.com/company/deep-origin/" TargetMode="External"/><Relationship Id="rId315" Type="http://schemas.openxmlformats.org/officeDocument/2006/relationships/hyperlink" Target="https://www.linkedin.com/in/amany-attia/" TargetMode="External"/><Relationship Id="rId2410" Type="http://schemas.openxmlformats.org/officeDocument/2006/relationships/hyperlink" Target="http://bioratherapeutics.com/" TargetMode="External"/><Relationship Id="rId5566" Type="http://schemas.openxmlformats.org/officeDocument/2006/relationships/hyperlink" Target="https://www.linkedin.com/in/douglebda/" TargetMode="External"/><Relationship Id="rId6617" Type="http://schemas.openxmlformats.org/officeDocument/2006/relationships/hyperlink" Target="https://www.linkedin.com/company/bricfoundation" TargetMode="External"/><Relationship Id="rId9023" Type="http://schemas.openxmlformats.org/officeDocument/2006/relationships/hyperlink" Target="http://astartaholding.com/" TargetMode="External"/><Relationship Id="rId1012" Type="http://schemas.openxmlformats.org/officeDocument/2006/relationships/hyperlink" Target="http://transgaz.ro/" TargetMode="External"/><Relationship Id="rId4168" Type="http://schemas.openxmlformats.org/officeDocument/2006/relationships/hyperlink" Target="http://economicopportunitycoalition.org/" TargetMode="External"/><Relationship Id="rId5219" Type="http://schemas.openxmlformats.org/officeDocument/2006/relationships/hyperlink" Target="https://www.linkedin.com/company/recoal-net/" TargetMode="External"/><Relationship Id="rId5980" Type="http://schemas.openxmlformats.org/officeDocument/2006/relationships/hyperlink" Target="https://www.linkedin.com/company/levitasbio/" TargetMode="External"/><Relationship Id="rId3184" Type="http://schemas.openxmlformats.org/officeDocument/2006/relationships/hyperlink" Target="https://www.linkedin.com/in/greg-piefer-0960b66b/" TargetMode="External"/><Relationship Id="rId4235" Type="http://schemas.openxmlformats.org/officeDocument/2006/relationships/hyperlink" Target="http://bigboldhealth.com/" TargetMode="External"/><Relationship Id="rId4582" Type="http://schemas.openxmlformats.org/officeDocument/2006/relationships/hyperlink" Target="https://www.linkedin.com/in/max-brodeur-urbas-1a4b25172/" TargetMode="External"/><Relationship Id="rId5633" Type="http://schemas.openxmlformats.org/officeDocument/2006/relationships/hyperlink" Target="http://www.linkedin.com/company/installed-building-products" TargetMode="External"/><Relationship Id="rId8789" Type="http://schemas.openxmlformats.org/officeDocument/2006/relationships/hyperlink" Target="https://www.linkedin.com/company/elsewedyelectric/" TargetMode="External"/><Relationship Id="rId11020" Type="http://schemas.openxmlformats.org/officeDocument/2006/relationships/hyperlink" Target="https://www.linkedin.com/company/youverify-co/" TargetMode="External"/><Relationship Id="rId1829" Type="http://schemas.openxmlformats.org/officeDocument/2006/relationships/hyperlink" Target="https://www.linkedin.com/in/valentinkao/" TargetMode="External"/><Relationship Id="rId5700" Type="http://schemas.openxmlformats.org/officeDocument/2006/relationships/hyperlink" Target="http://validmind.com/" TargetMode="External"/><Relationship Id="rId8856" Type="http://schemas.openxmlformats.org/officeDocument/2006/relationships/hyperlink" Target="https://www.linkedin.com/company/re-royalties-ltd/" TargetMode="External"/><Relationship Id="rId9907" Type="http://schemas.openxmlformats.org/officeDocument/2006/relationships/hyperlink" Target="http://leaderenergy.net/" TargetMode="External"/><Relationship Id="rId10786" Type="http://schemas.openxmlformats.org/officeDocument/2006/relationships/hyperlink" Target="http://arkema.com/" TargetMode="External"/><Relationship Id="rId11837" Type="http://schemas.openxmlformats.org/officeDocument/2006/relationships/hyperlink" Target="https://www.linkedin.com/company/raise-texas" TargetMode="External"/><Relationship Id="rId3251" Type="http://schemas.openxmlformats.org/officeDocument/2006/relationships/hyperlink" Target="https://www.linkedin.com/company/protexxa/" TargetMode="External"/><Relationship Id="rId4302" Type="http://schemas.openxmlformats.org/officeDocument/2006/relationships/hyperlink" Target="http://hyon.no/" TargetMode="External"/><Relationship Id="rId7458" Type="http://schemas.openxmlformats.org/officeDocument/2006/relationships/hyperlink" Target="https://www.linkedin.com/company/argoblockchain/" TargetMode="External"/><Relationship Id="rId7872" Type="http://schemas.openxmlformats.org/officeDocument/2006/relationships/hyperlink" Target="https://www.linkedin.com/company/rockville-housing-enterprises-inc-" TargetMode="External"/><Relationship Id="rId8509" Type="http://schemas.openxmlformats.org/officeDocument/2006/relationships/hyperlink" Target="https://www.linkedin.com/company/hrduo" TargetMode="External"/><Relationship Id="rId8923" Type="http://schemas.openxmlformats.org/officeDocument/2006/relationships/hyperlink" Target="https://www.linkedin.com/in/maxcotton/" TargetMode="External"/><Relationship Id="rId10439" Type="http://schemas.openxmlformats.org/officeDocument/2006/relationships/hyperlink" Target="https://www.linkedin.com/in/scott-park-b732331/?original_referer=https%3A%2F%2Fwww%2Egoogle%2Ecom%2F&amp;originalSubdomain=kr" TargetMode="External"/><Relationship Id="rId172" Type="http://schemas.openxmlformats.org/officeDocument/2006/relationships/hyperlink" Target="http://anipharmaceuticals.com/" TargetMode="External"/><Relationship Id="rId6474" Type="http://schemas.openxmlformats.org/officeDocument/2006/relationships/hyperlink" Target="https://www.linkedin.com/company/playeveryware/" TargetMode="External"/><Relationship Id="rId7525" Type="http://schemas.openxmlformats.org/officeDocument/2006/relationships/hyperlink" Target="https://www.linkedin.com/in/misazivic/?originalSubdomain=uk" TargetMode="External"/><Relationship Id="rId10853" Type="http://schemas.openxmlformats.org/officeDocument/2006/relationships/hyperlink" Target="https://www.linkedin.com/company/tridentroyalties/" TargetMode="External"/><Relationship Id="rId989" Type="http://schemas.openxmlformats.org/officeDocument/2006/relationships/hyperlink" Target="http://curio.gg/" TargetMode="External"/><Relationship Id="rId5076" Type="http://schemas.openxmlformats.org/officeDocument/2006/relationships/hyperlink" Target="http://stonemontfinancial.com/" TargetMode="External"/><Relationship Id="rId5490" Type="http://schemas.openxmlformats.org/officeDocument/2006/relationships/hyperlink" Target="http://zerolabs.co/" TargetMode="External"/><Relationship Id="rId6127" Type="http://schemas.openxmlformats.org/officeDocument/2006/relationships/hyperlink" Target="https://www.linkedin.com/in/sedat-%c3%b6nc%c3%bc-2918927a/" TargetMode="External"/><Relationship Id="rId6541" Type="http://schemas.openxmlformats.org/officeDocument/2006/relationships/hyperlink" Target="https://www.linkedin.com/company/refr-sports-llc" TargetMode="External"/><Relationship Id="rId9697" Type="http://schemas.openxmlformats.org/officeDocument/2006/relationships/hyperlink" Target="https://www.linkedin.com/company/sodyapp/" TargetMode="External"/><Relationship Id="rId10506" Type="http://schemas.openxmlformats.org/officeDocument/2006/relationships/hyperlink" Target="http://improveinternational.com/" TargetMode="External"/><Relationship Id="rId10920" Type="http://schemas.openxmlformats.org/officeDocument/2006/relationships/hyperlink" Target="https://www.linkedin.com/in/eric-t-greager-a08862242/" TargetMode="External"/><Relationship Id="rId1686" Type="http://schemas.openxmlformats.org/officeDocument/2006/relationships/hyperlink" Target="http://wellspringliving.org/" TargetMode="External"/><Relationship Id="rId4092" Type="http://schemas.openxmlformats.org/officeDocument/2006/relationships/hyperlink" Target="http://www.linkedin.com/company/enablence-technologies" TargetMode="External"/><Relationship Id="rId5143" Type="http://schemas.openxmlformats.org/officeDocument/2006/relationships/hyperlink" Target="https://www.linkedin.com/in/darweshsingh/" TargetMode="External"/><Relationship Id="rId8299" Type="http://schemas.openxmlformats.org/officeDocument/2006/relationships/hyperlink" Target="https://www.linkedin.com/in/jiashu-chen-91a00a24/?originalSubdomain=cn" TargetMode="External"/><Relationship Id="rId1339" Type="http://schemas.openxmlformats.org/officeDocument/2006/relationships/hyperlink" Target="https://www.linkedin.com/in/richard-allen-paperstac/" TargetMode="External"/><Relationship Id="rId2737" Type="http://schemas.openxmlformats.org/officeDocument/2006/relationships/hyperlink" Target="https://www.linkedin.com/company/saudiexim" TargetMode="External"/><Relationship Id="rId5210" Type="http://schemas.openxmlformats.org/officeDocument/2006/relationships/hyperlink" Target="https://www.linkedin.com/company/gmi-cloud-ai" TargetMode="External"/><Relationship Id="rId8366" Type="http://schemas.openxmlformats.org/officeDocument/2006/relationships/hyperlink" Target="http://getrali.com/" TargetMode="External"/><Relationship Id="rId9764" Type="http://schemas.openxmlformats.org/officeDocument/2006/relationships/hyperlink" Target="http://imancentral.org/" TargetMode="External"/><Relationship Id="rId11694" Type="http://schemas.openxmlformats.org/officeDocument/2006/relationships/hyperlink" Target="https://www.linkedin.com/in/carabognar/" TargetMode="External"/><Relationship Id="rId709" Type="http://schemas.openxmlformats.org/officeDocument/2006/relationships/hyperlink" Target="https://www.linkedin.com/in/mathieu-bonnet-32873a218/" TargetMode="External"/><Relationship Id="rId1753" Type="http://schemas.openxmlformats.org/officeDocument/2006/relationships/hyperlink" Target="http://incadense.com/" TargetMode="External"/><Relationship Id="rId2804" Type="http://schemas.openxmlformats.org/officeDocument/2006/relationships/hyperlink" Target="http://flcc.edu/" TargetMode="External"/><Relationship Id="rId8019" Type="http://schemas.openxmlformats.org/officeDocument/2006/relationships/hyperlink" Target="https://www.linkedin.com/in/l-heath-sampson-3072027/" TargetMode="External"/><Relationship Id="rId8780" Type="http://schemas.openxmlformats.org/officeDocument/2006/relationships/hyperlink" Target="http://hioli.co.jp/" TargetMode="External"/><Relationship Id="rId9417" Type="http://schemas.openxmlformats.org/officeDocument/2006/relationships/hyperlink" Target="https://www.linkedin.com/in/brad-powell-a7588680/" TargetMode="External"/><Relationship Id="rId9831" Type="http://schemas.openxmlformats.org/officeDocument/2006/relationships/hyperlink" Target="http://expoalertitalia.com/" TargetMode="External"/><Relationship Id="rId10296" Type="http://schemas.openxmlformats.org/officeDocument/2006/relationships/hyperlink" Target="https://www.linkedin.com/company/volcon-ev/" TargetMode="External"/><Relationship Id="rId11347" Type="http://schemas.openxmlformats.org/officeDocument/2006/relationships/hyperlink" Target="http://wallcolmonoy.com/" TargetMode="External"/><Relationship Id="rId11761" Type="http://schemas.openxmlformats.org/officeDocument/2006/relationships/hyperlink" Target="https://www.linkedin.com/company/paklaunch/" TargetMode="External"/><Relationship Id="rId45" Type="http://schemas.openxmlformats.org/officeDocument/2006/relationships/hyperlink" Target="http://luminartech.com/" TargetMode="External"/><Relationship Id="rId1406" Type="http://schemas.openxmlformats.org/officeDocument/2006/relationships/hyperlink" Target="http://bystamp.com/" TargetMode="External"/><Relationship Id="rId1820" Type="http://schemas.openxmlformats.org/officeDocument/2006/relationships/hyperlink" Target="http://quantumastra.com/" TargetMode="External"/><Relationship Id="rId4976" Type="http://schemas.openxmlformats.org/officeDocument/2006/relationships/hyperlink" Target="http://bandwithchicago.net/" TargetMode="External"/><Relationship Id="rId7382" Type="http://schemas.openxmlformats.org/officeDocument/2006/relationships/hyperlink" Target="http://ainst.com/" TargetMode="External"/><Relationship Id="rId8433" Type="http://schemas.openxmlformats.org/officeDocument/2006/relationships/hyperlink" Target="https://www.linkedin.com/company/sensorita" TargetMode="External"/><Relationship Id="rId10363" Type="http://schemas.openxmlformats.org/officeDocument/2006/relationships/hyperlink" Target="https://www.linkedin.com/company/rise-kit/" TargetMode="External"/><Relationship Id="rId11414" Type="http://schemas.openxmlformats.org/officeDocument/2006/relationships/hyperlink" Target="https://www.linkedin.com/company/cybermanor" TargetMode="External"/><Relationship Id="rId3578" Type="http://schemas.openxmlformats.org/officeDocument/2006/relationships/hyperlink" Target="http://medbill.ai/" TargetMode="External"/><Relationship Id="rId3992" Type="http://schemas.openxmlformats.org/officeDocument/2006/relationships/hyperlink" Target="https://www.linkedin.com/in/ralphrisch/" TargetMode="External"/><Relationship Id="rId4629" Type="http://schemas.openxmlformats.org/officeDocument/2006/relationships/hyperlink" Target="http://widhoc.com/" TargetMode="External"/><Relationship Id="rId7035" Type="http://schemas.openxmlformats.org/officeDocument/2006/relationships/hyperlink" Target="https://www.linkedin.com/in/kelly-king-horne-0b3b092/" TargetMode="External"/><Relationship Id="rId8500" Type="http://schemas.openxmlformats.org/officeDocument/2006/relationships/hyperlink" Target="https://www.linkedin.com/company/aurora-hydrogen/" TargetMode="External"/><Relationship Id="rId10016" Type="http://schemas.openxmlformats.org/officeDocument/2006/relationships/hyperlink" Target="https://si.linkedin.com/company/zavarovalnica-triglav" TargetMode="External"/><Relationship Id="rId10430" Type="http://schemas.openxmlformats.org/officeDocument/2006/relationships/hyperlink" Target="http://appiaenergy.ca/" TargetMode="External"/><Relationship Id="rId499" Type="http://schemas.openxmlformats.org/officeDocument/2006/relationships/hyperlink" Target="https://www.linkedin.com/in/jasonmnc/" TargetMode="External"/><Relationship Id="rId2594" Type="http://schemas.openxmlformats.org/officeDocument/2006/relationships/hyperlink" Target="http://markertherapeutics.com/" TargetMode="External"/><Relationship Id="rId3645" Type="http://schemas.openxmlformats.org/officeDocument/2006/relationships/hyperlink" Target="https://www.zyptechnologies.com/about" TargetMode="External"/><Relationship Id="rId6051" Type="http://schemas.openxmlformats.org/officeDocument/2006/relationships/hyperlink" Target="https://www.linkedin.com/company/sydelabs/" TargetMode="External"/><Relationship Id="rId7102" Type="http://schemas.openxmlformats.org/officeDocument/2006/relationships/hyperlink" Target="http://blacksouthwestnetwork.org/" TargetMode="External"/><Relationship Id="rId566" Type="http://schemas.openxmlformats.org/officeDocument/2006/relationships/hyperlink" Target="http://synsense.ai/" TargetMode="External"/><Relationship Id="rId1196" Type="http://schemas.openxmlformats.org/officeDocument/2006/relationships/hyperlink" Target="https://www.linkedin.com/in/daneatkinson/" TargetMode="External"/><Relationship Id="rId2247" Type="http://schemas.openxmlformats.org/officeDocument/2006/relationships/hyperlink" Target="http://reflectionministriestx.org/" TargetMode="External"/><Relationship Id="rId9274" Type="http://schemas.openxmlformats.org/officeDocument/2006/relationships/hyperlink" Target="http://pontiac.mi.us/" TargetMode="External"/><Relationship Id="rId219" Type="http://schemas.openxmlformats.org/officeDocument/2006/relationships/hyperlink" Target="https://www.linkedin.com/in/marcellolarosa/" TargetMode="External"/><Relationship Id="rId633" Type="http://schemas.openxmlformats.org/officeDocument/2006/relationships/hyperlink" Target="https://www.linkedin.com/company/getinnergy/" TargetMode="External"/><Relationship Id="rId980" Type="http://schemas.openxmlformats.org/officeDocument/2006/relationships/hyperlink" Target="https://www.linkedin.com/in/tonitagwebb/" TargetMode="External"/><Relationship Id="rId1263" Type="http://schemas.openxmlformats.org/officeDocument/2006/relationships/hyperlink" Target="http://yuzedigital.com/" TargetMode="External"/><Relationship Id="rId2314" Type="http://schemas.openxmlformats.org/officeDocument/2006/relationships/hyperlink" Target="https://www.linkedin.com/in/xren7/" TargetMode="External"/><Relationship Id="rId2661" Type="http://schemas.openxmlformats.org/officeDocument/2006/relationships/hyperlink" Target="https://www.linkedin.com/company/wtpl-ziptrrip/" TargetMode="External"/><Relationship Id="rId3712" Type="http://schemas.openxmlformats.org/officeDocument/2006/relationships/hyperlink" Target="http://onedata.ai/" TargetMode="External"/><Relationship Id="rId6868" Type="http://schemas.openxmlformats.org/officeDocument/2006/relationships/hyperlink" Target="https://www.linkedin.com/in/alli-truttmann-585a4711/" TargetMode="External"/><Relationship Id="rId7919" Type="http://schemas.openxmlformats.org/officeDocument/2006/relationships/hyperlink" Target="https://www.linkedin.com/company/gradientai" TargetMode="External"/><Relationship Id="rId8290" Type="http://schemas.openxmlformats.org/officeDocument/2006/relationships/hyperlink" Target="https://www.linkedin.com/in/iankane/?originalSubdomain=ca" TargetMode="External"/><Relationship Id="rId9341" Type="http://schemas.openxmlformats.org/officeDocument/2006/relationships/hyperlink" Target="https://www.linkedin.com/in/david-debiasi-16aa1810/" TargetMode="External"/><Relationship Id="rId5884" Type="http://schemas.openxmlformats.org/officeDocument/2006/relationships/hyperlink" Target="https://www.linkedin.com/in/michael-garcia-23b137/?originalSubdomain=ca" TargetMode="External"/><Relationship Id="rId6935" Type="http://schemas.openxmlformats.org/officeDocument/2006/relationships/hyperlink" Target="https://www.linkedin.com/in/jehron/" TargetMode="External"/><Relationship Id="rId11271" Type="http://schemas.openxmlformats.org/officeDocument/2006/relationships/hyperlink" Target="http://climeaction.com/" TargetMode="External"/><Relationship Id="rId700" Type="http://schemas.openxmlformats.org/officeDocument/2006/relationships/hyperlink" Target="https://www.linkedin.com/in/mumbi-n-d/" TargetMode="External"/><Relationship Id="rId1330" Type="http://schemas.openxmlformats.org/officeDocument/2006/relationships/hyperlink" Target="https://www.linkedin.com/company/orezone-gold-corporation" TargetMode="External"/><Relationship Id="rId3088" Type="http://schemas.openxmlformats.org/officeDocument/2006/relationships/hyperlink" Target="https://www.linkedin.com/company/gems-education" TargetMode="External"/><Relationship Id="rId4486" Type="http://schemas.openxmlformats.org/officeDocument/2006/relationships/hyperlink" Target="https://evmodu.kr/Contact" TargetMode="External"/><Relationship Id="rId5537" Type="http://schemas.openxmlformats.org/officeDocument/2006/relationships/hyperlink" Target="http://clevelandcliffs.com/" TargetMode="External"/><Relationship Id="rId5951" Type="http://schemas.openxmlformats.org/officeDocument/2006/relationships/hyperlink" Target="https://www.linkedin.com/in/tom-scampion-534740/" TargetMode="External"/><Relationship Id="rId4139" Type="http://schemas.openxmlformats.org/officeDocument/2006/relationships/hyperlink" Target="https://www.linkedin.com/in/daniel-noone-8ab86343/" TargetMode="External"/><Relationship Id="rId4553" Type="http://schemas.openxmlformats.org/officeDocument/2006/relationships/hyperlink" Target="https://www.linkedin.com/company/mapanda/" TargetMode="External"/><Relationship Id="rId5604" Type="http://schemas.openxmlformats.org/officeDocument/2006/relationships/hyperlink" Target="https://www.linkedin.com/company/rightway-healthcare/" TargetMode="External"/><Relationship Id="rId8010" Type="http://schemas.openxmlformats.org/officeDocument/2006/relationships/hyperlink" Target="https://www.idfcfirstbank.com/about-us/board-of-directors/mr-pradeep-natarajan" TargetMode="External"/><Relationship Id="rId3155" Type="http://schemas.openxmlformats.org/officeDocument/2006/relationships/hyperlink" Target="https://www.linkedin.com/company/matera" TargetMode="External"/><Relationship Id="rId4206" Type="http://schemas.openxmlformats.org/officeDocument/2006/relationships/hyperlink" Target="https://www.linkedin.com/in/mfouads/" TargetMode="External"/><Relationship Id="rId4620" Type="http://schemas.openxmlformats.org/officeDocument/2006/relationships/hyperlink" Target="http://immedio.io/" TargetMode="External"/><Relationship Id="rId7776" Type="http://schemas.openxmlformats.org/officeDocument/2006/relationships/hyperlink" Target="http://epumdata.com/" TargetMode="External"/><Relationship Id="rId8827" Type="http://schemas.openxmlformats.org/officeDocument/2006/relationships/hyperlink" Target="https://www.linkedin.com/in/winsonwong/" TargetMode="External"/><Relationship Id="rId490" Type="http://schemas.openxmlformats.org/officeDocument/2006/relationships/hyperlink" Target="https://www.linkedin.com/in/takahiro-inagawa-626954144/" TargetMode="External"/><Relationship Id="rId2171" Type="http://schemas.openxmlformats.org/officeDocument/2006/relationships/hyperlink" Target="https://pitchbook.com/profiles/company/616543-57" TargetMode="External"/><Relationship Id="rId3222" Type="http://schemas.openxmlformats.org/officeDocument/2006/relationships/hyperlink" Target="https://www.linkedin.com/in/maxjunestrand/" TargetMode="External"/><Relationship Id="rId6378" Type="http://schemas.openxmlformats.org/officeDocument/2006/relationships/hyperlink" Target="https://www.linkedin.com/in/am%c3%a9lie-b%c3%a9duer-aa10b657/" TargetMode="External"/><Relationship Id="rId7429" Type="http://schemas.openxmlformats.org/officeDocument/2006/relationships/hyperlink" Target="https://www.linkedin.com/in/matt-fisch-6945122/" TargetMode="External"/><Relationship Id="rId10757" Type="http://schemas.openxmlformats.org/officeDocument/2006/relationships/hyperlink" Target="http://elis.com/" TargetMode="External"/><Relationship Id="rId11808" Type="http://schemas.openxmlformats.org/officeDocument/2006/relationships/hyperlink" Target="https://buildingblockresolutions.com/team-bios/" TargetMode="External"/><Relationship Id="rId143" Type="http://schemas.openxmlformats.org/officeDocument/2006/relationships/hyperlink" Target="http://generalfusion.com/" TargetMode="External"/><Relationship Id="rId5394" Type="http://schemas.openxmlformats.org/officeDocument/2006/relationships/hyperlink" Target="https://www.linkedin.com/in/jack-latus-12497384/" TargetMode="External"/><Relationship Id="rId6445" Type="http://schemas.openxmlformats.org/officeDocument/2006/relationships/hyperlink" Target="https://www.linkedin.com/in/max-munn/" TargetMode="External"/><Relationship Id="rId6792" Type="http://schemas.openxmlformats.org/officeDocument/2006/relationships/hyperlink" Target="http://self-and-innov.fr/" TargetMode="External"/><Relationship Id="rId7843" Type="http://schemas.openxmlformats.org/officeDocument/2006/relationships/hyperlink" Target="http://opusflow.io/" TargetMode="External"/><Relationship Id="rId10824" Type="http://schemas.openxmlformats.org/officeDocument/2006/relationships/hyperlink" Target="https://www.linkedin.com/company/aslan-pharmaceuticals/" TargetMode="External"/><Relationship Id="rId9" Type="http://schemas.openxmlformats.org/officeDocument/2006/relationships/hyperlink" Target="https://www.linkedin.com/in/ianswanson/" TargetMode="External"/><Relationship Id="rId210" Type="http://schemas.openxmlformats.org/officeDocument/2006/relationships/hyperlink" Target="https://www.linkedin.com/in/martinssulte/" TargetMode="External"/><Relationship Id="rId2988" Type="http://schemas.openxmlformats.org/officeDocument/2006/relationships/hyperlink" Target="http://saronic.com/" TargetMode="External"/><Relationship Id="rId5047" Type="http://schemas.openxmlformats.org/officeDocument/2006/relationships/hyperlink" Target="https://www.linkedin.com/company/ravelfuture/" TargetMode="External"/><Relationship Id="rId7910" Type="http://schemas.openxmlformats.org/officeDocument/2006/relationships/hyperlink" Target="https://www.linkedin.com/company/ororatech" TargetMode="External"/><Relationship Id="rId5461" Type="http://schemas.openxmlformats.org/officeDocument/2006/relationships/hyperlink" Target="https://vetec.co.kr/company" TargetMode="External"/><Relationship Id="rId6512" Type="http://schemas.openxmlformats.org/officeDocument/2006/relationships/hyperlink" Target="https://lightz-inc.com/about-us/overview.html" TargetMode="External"/><Relationship Id="rId9668" Type="http://schemas.openxmlformats.org/officeDocument/2006/relationships/hyperlink" Target="http://gomenueu.com/" TargetMode="External"/><Relationship Id="rId11598" Type="http://schemas.openxmlformats.org/officeDocument/2006/relationships/hyperlink" Target="http://raymath.com/" TargetMode="External"/><Relationship Id="rId1657" Type="http://schemas.openxmlformats.org/officeDocument/2006/relationships/hyperlink" Target="https://www.linkedin.com/in/alicia-nunez-mba-95302189/" TargetMode="External"/><Relationship Id="rId2708" Type="http://schemas.openxmlformats.org/officeDocument/2006/relationships/hyperlink" Target="http://waterintelligence.co.uk/" TargetMode="External"/><Relationship Id="rId4063" Type="http://schemas.openxmlformats.org/officeDocument/2006/relationships/hyperlink" Target="https://www.linkedin.com/company/scandi-standard" TargetMode="External"/><Relationship Id="rId5114" Type="http://schemas.openxmlformats.org/officeDocument/2006/relationships/hyperlink" Target="https://www.linkedin.com/company/lake-street-council-minneapolis" TargetMode="External"/><Relationship Id="rId8684" Type="http://schemas.openxmlformats.org/officeDocument/2006/relationships/hyperlink" Target="https://www.stemcell.com/about-us/letter-from-our-founder" TargetMode="External"/><Relationship Id="rId9735" Type="http://schemas.openxmlformats.org/officeDocument/2006/relationships/hyperlink" Target="https://www.linkedin.com/company/curana-bicycle-jewelry-" TargetMode="External"/><Relationship Id="rId11665" Type="http://schemas.openxmlformats.org/officeDocument/2006/relationships/hyperlink" Target="https://www.linkedin.com/company/pinellas-county-urban-league" TargetMode="External"/><Relationship Id="rId1724" Type="http://schemas.openxmlformats.org/officeDocument/2006/relationships/hyperlink" Target="https://www.linkedin.com/company/fellowship-place-inc" TargetMode="External"/><Relationship Id="rId4130" Type="http://schemas.openxmlformats.org/officeDocument/2006/relationships/hyperlink" Target="https://www.linkedin.com/company/b&amp;w-fiber-glass-inc/" TargetMode="External"/><Relationship Id="rId7286" Type="http://schemas.openxmlformats.org/officeDocument/2006/relationships/hyperlink" Target="https://www.linkedin.com/company/cbm-spa" TargetMode="External"/><Relationship Id="rId8337" Type="http://schemas.openxmlformats.org/officeDocument/2006/relationships/hyperlink" Target="http://aprioribio.com/" TargetMode="External"/><Relationship Id="rId8751" Type="http://schemas.openxmlformats.org/officeDocument/2006/relationships/hyperlink" Target="https://www.linkedin.com/company/rte" TargetMode="External"/><Relationship Id="rId9802" Type="http://schemas.openxmlformats.org/officeDocument/2006/relationships/hyperlink" Target="http://drinkmayawell.com/" TargetMode="External"/><Relationship Id="rId10267" Type="http://schemas.openxmlformats.org/officeDocument/2006/relationships/hyperlink" Target="http://terrapay.com/" TargetMode="External"/><Relationship Id="rId11318" Type="http://schemas.openxmlformats.org/officeDocument/2006/relationships/hyperlink" Target="https://www.linkedin.com/company/north-ai/" TargetMode="External"/><Relationship Id="rId16" Type="http://schemas.openxmlformats.org/officeDocument/2006/relationships/hyperlink" Target="http://trycents.com/" TargetMode="External"/><Relationship Id="rId3896" Type="http://schemas.openxmlformats.org/officeDocument/2006/relationships/hyperlink" Target="https://www.linkedin.com/company/bubblepaper" TargetMode="External"/><Relationship Id="rId7353" Type="http://schemas.openxmlformats.org/officeDocument/2006/relationships/hyperlink" Target="https://smartservant.nl/over-ons/" TargetMode="External"/><Relationship Id="rId8404" Type="http://schemas.openxmlformats.org/officeDocument/2006/relationships/hyperlink" Target="https://www.linkedin.com/in/robert-weigle-3479224/" TargetMode="External"/><Relationship Id="rId10681" Type="http://schemas.openxmlformats.org/officeDocument/2006/relationships/hyperlink" Target="https://www.linkedin.com/company/sircel-limited" TargetMode="External"/><Relationship Id="rId11732" Type="http://schemas.openxmlformats.org/officeDocument/2006/relationships/hyperlink" Target="http://halseypoint.com/" TargetMode="External"/><Relationship Id="rId2498" Type="http://schemas.openxmlformats.org/officeDocument/2006/relationships/hyperlink" Target="http://itpipes.com/" TargetMode="External"/><Relationship Id="rId3549" Type="http://schemas.openxmlformats.org/officeDocument/2006/relationships/hyperlink" Target="http://hepionpharma.com/" TargetMode="External"/><Relationship Id="rId4947" Type="http://schemas.openxmlformats.org/officeDocument/2006/relationships/hyperlink" Target="http://kuru.io/" TargetMode="External"/><Relationship Id="rId7006" Type="http://schemas.openxmlformats.org/officeDocument/2006/relationships/hyperlink" Target="http://garbaliser.com/" TargetMode="External"/><Relationship Id="rId7420" Type="http://schemas.openxmlformats.org/officeDocument/2006/relationships/hyperlink" Target="https://www.linkedin.com/in/t-v-narendran-5b531816/" TargetMode="External"/><Relationship Id="rId10334" Type="http://schemas.openxmlformats.org/officeDocument/2006/relationships/hyperlink" Target="https://www.linkedin.com/company/zlinq" TargetMode="External"/><Relationship Id="rId3963" Type="http://schemas.openxmlformats.org/officeDocument/2006/relationships/hyperlink" Target="https://www.linkedin.com/in/drhimanshubhatia/" TargetMode="External"/><Relationship Id="rId6022" Type="http://schemas.openxmlformats.org/officeDocument/2006/relationships/hyperlink" Target="https://www.linkedin.com/company/foundationaldata" TargetMode="External"/><Relationship Id="rId9178" Type="http://schemas.openxmlformats.org/officeDocument/2006/relationships/hyperlink" Target="https://www.linkedin.com/in/seancross/" TargetMode="External"/><Relationship Id="rId10401" Type="http://schemas.openxmlformats.org/officeDocument/2006/relationships/hyperlink" Target="https://www.linkedin.com/company/global-self-storage/" TargetMode="External"/><Relationship Id="rId884" Type="http://schemas.openxmlformats.org/officeDocument/2006/relationships/hyperlink" Target="http://nammirx.com/" TargetMode="External"/><Relationship Id="rId2565" Type="http://schemas.openxmlformats.org/officeDocument/2006/relationships/hyperlink" Target="https://www.linkedin.com/company/parfin" TargetMode="External"/><Relationship Id="rId3616" Type="http://schemas.openxmlformats.org/officeDocument/2006/relationships/hyperlink" Target="http://rayspowerinfra.com/" TargetMode="External"/><Relationship Id="rId8194" Type="http://schemas.openxmlformats.org/officeDocument/2006/relationships/hyperlink" Target="https://www.linkedin.com/company/gymdesk/" TargetMode="External"/><Relationship Id="rId9592" Type="http://schemas.openxmlformats.org/officeDocument/2006/relationships/hyperlink" Target="https://www.linkedin.com/company/newgreenpower/" TargetMode="External"/><Relationship Id="rId537" Type="http://schemas.openxmlformats.org/officeDocument/2006/relationships/hyperlink" Target="https://www.linkedin.com/company/adani-energy-solutions-ltd" TargetMode="External"/><Relationship Id="rId951" Type="http://schemas.openxmlformats.org/officeDocument/2006/relationships/hyperlink" Target="https://www.velymonkeys.com/history" TargetMode="External"/><Relationship Id="rId1167" Type="http://schemas.openxmlformats.org/officeDocument/2006/relationships/hyperlink" Target="http://abstrakt.ai/" TargetMode="External"/><Relationship Id="rId1581" Type="http://schemas.openxmlformats.org/officeDocument/2006/relationships/hyperlink" Target="https://www.linkedin.com/in/dana-allison-9129084/" TargetMode="External"/><Relationship Id="rId2218" Type="http://schemas.openxmlformats.org/officeDocument/2006/relationships/hyperlink" Target="http://www.renyuanbiotech.com/team/" TargetMode="External"/><Relationship Id="rId2632" Type="http://schemas.openxmlformats.org/officeDocument/2006/relationships/hyperlink" Target="https://www.linkedin.com/company/gowit-adtech/" TargetMode="External"/><Relationship Id="rId5788" Type="http://schemas.openxmlformats.org/officeDocument/2006/relationships/hyperlink" Target="https://www.linkedin.com/in/zaabbott/" TargetMode="External"/><Relationship Id="rId6839" Type="http://schemas.openxmlformats.org/officeDocument/2006/relationships/hyperlink" Target="http://glamiris.com/" TargetMode="External"/><Relationship Id="rId9245" Type="http://schemas.openxmlformats.org/officeDocument/2006/relationships/hyperlink" Target="https://www.linkedin.com/company/eartheninfo/" TargetMode="External"/><Relationship Id="rId11175" Type="http://schemas.openxmlformats.org/officeDocument/2006/relationships/hyperlink" Target="https://www.linkedin.com/company/tomorrowthings" TargetMode="External"/><Relationship Id="rId604" Type="http://schemas.openxmlformats.org/officeDocument/2006/relationships/hyperlink" Target="https://www.linkedin.com/in/mandeep-soor-8464107/" TargetMode="External"/><Relationship Id="rId1234" Type="http://schemas.openxmlformats.org/officeDocument/2006/relationships/hyperlink" Target="https://www.linkedin.com/in/tamarlucienblue/" TargetMode="External"/><Relationship Id="rId5855" Type="http://schemas.openxmlformats.org/officeDocument/2006/relationships/hyperlink" Target="https://www.linkedin.com/in/axelreinaud/?original_referer=https%3A%2F%2Fwww%2Egoogle%2Ecom%2F&amp;originalSubdomain=fr" TargetMode="External"/><Relationship Id="rId6906" Type="http://schemas.openxmlformats.org/officeDocument/2006/relationships/hyperlink" Target="http://kale.ai/" TargetMode="External"/><Relationship Id="rId8261" Type="http://schemas.openxmlformats.org/officeDocument/2006/relationships/hyperlink" Target="http://uptimeai.com/" TargetMode="External"/><Relationship Id="rId9312" Type="http://schemas.openxmlformats.org/officeDocument/2006/relationships/hyperlink" Target="http://reeply.ai/" TargetMode="External"/><Relationship Id="rId10191" Type="http://schemas.openxmlformats.org/officeDocument/2006/relationships/hyperlink" Target="https://www.linkedin.com/in/polydakis/" TargetMode="External"/><Relationship Id="rId11242" Type="http://schemas.openxmlformats.org/officeDocument/2006/relationships/hyperlink" Target="https://linkedin.com/company/korzowealth" TargetMode="External"/><Relationship Id="rId1301" Type="http://schemas.openxmlformats.org/officeDocument/2006/relationships/hyperlink" Target="https://www.bancofinandina.com/docs/default-source/inversionistasdocs/gobierno-corporativo/inglesdocs/versi%C3%B3n-ingles-poder-sugerido.pdf?sfvrsn=6528cc7d_2" TargetMode="External"/><Relationship Id="rId4457" Type="http://schemas.openxmlformats.org/officeDocument/2006/relationships/hyperlink" Target="https://www.linkedin.com/company/avatarin/" TargetMode="External"/><Relationship Id="rId5508" Type="http://schemas.openxmlformats.org/officeDocument/2006/relationships/hyperlink" Target="http://westmin.org/" TargetMode="External"/><Relationship Id="rId3059" Type="http://schemas.openxmlformats.org/officeDocument/2006/relationships/hyperlink" Target="https://www.linkedin.com/in/mark-mcquade-96a281109/" TargetMode="External"/><Relationship Id="rId3473" Type="http://schemas.openxmlformats.org/officeDocument/2006/relationships/hyperlink" Target="https://www.linkedin.com/company/coca-cola-hbc/" TargetMode="External"/><Relationship Id="rId4524" Type="http://schemas.openxmlformats.org/officeDocument/2006/relationships/hyperlink" Target="https://www.linkedin.com/in/michael-khan-97a99473/" TargetMode="External"/><Relationship Id="rId4871" Type="http://schemas.openxmlformats.org/officeDocument/2006/relationships/hyperlink" Target="https://www.linkedin.com/company/riley-children's-foundation/" TargetMode="External"/><Relationship Id="rId5922" Type="http://schemas.openxmlformats.org/officeDocument/2006/relationships/hyperlink" Target="https://www.linkedin.com/in/jensnoertershaeuser/" TargetMode="External"/><Relationship Id="rId394" Type="http://schemas.openxmlformats.org/officeDocument/2006/relationships/hyperlink" Target="https://www.linkedin.com/in/jamie-beck-2a814b9/" TargetMode="External"/><Relationship Id="rId2075" Type="http://schemas.openxmlformats.org/officeDocument/2006/relationships/hyperlink" Target="https://www.narrativesqc.org/who" TargetMode="External"/><Relationship Id="rId3126" Type="http://schemas.openxmlformats.org/officeDocument/2006/relationships/hyperlink" Target="https://www.linkedin.com/in/chadmallory/" TargetMode="External"/><Relationship Id="rId1091" Type="http://schemas.openxmlformats.org/officeDocument/2006/relationships/hyperlink" Target="http://scoutclimate.com/" TargetMode="External"/><Relationship Id="rId3540" Type="http://schemas.openxmlformats.org/officeDocument/2006/relationships/hyperlink" Target="http://workerhero.com/" TargetMode="External"/><Relationship Id="rId5298" Type="http://schemas.openxmlformats.org/officeDocument/2006/relationships/hyperlink" Target="http://mccwi.org/" TargetMode="External"/><Relationship Id="rId6696" Type="http://schemas.openxmlformats.org/officeDocument/2006/relationships/hyperlink" Target="https://www.paybo.cn/about" TargetMode="External"/><Relationship Id="rId7747" Type="http://schemas.openxmlformats.org/officeDocument/2006/relationships/hyperlink" Target="http://onsightops.com/" TargetMode="External"/><Relationship Id="rId10728" Type="http://schemas.openxmlformats.org/officeDocument/2006/relationships/hyperlink" Target="http://lufthansa.com/" TargetMode="External"/><Relationship Id="rId114" Type="http://schemas.openxmlformats.org/officeDocument/2006/relationships/hyperlink" Target="https://bonumbit.com/" TargetMode="External"/><Relationship Id="rId461" Type="http://schemas.openxmlformats.org/officeDocument/2006/relationships/hyperlink" Target="https://www.linkedin.com/in/jens-mathiesen-187b7114/" TargetMode="External"/><Relationship Id="rId2142" Type="http://schemas.openxmlformats.org/officeDocument/2006/relationships/hyperlink" Target="http://e-learning-group.com/" TargetMode="External"/><Relationship Id="rId6349" Type="http://schemas.openxmlformats.org/officeDocument/2006/relationships/hyperlink" Target="https://www.linkedin.com/company/mlsacbvp" TargetMode="External"/><Relationship Id="rId6763" Type="http://schemas.openxmlformats.org/officeDocument/2006/relationships/hyperlink" Target="https://www.linkedin.com/company/midasgames" TargetMode="External"/><Relationship Id="rId7814" Type="http://schemas.openxmlformats.org/officeDocument/2006/relationships/hyperlink" Target="https://www.linkedin.com/company/biostra" TargetMode="External"/><Relationship Id="rId2959" Type="http://schemas.openxmlformats.org/officeDocument/2006/relationships/hyperlink" Target="http://promiseconfections.com/" TargetMode="External"/><Relationship Id="rId5365" Type="http://schemas.openxmlformats.org/officeDocument/2006/relationships/hyperlink" Target="https://www.linkedin.com/company/rationale-brewing" TargetMode="External"/><Relationship Id="rId6416" Type="http://schemas.openxmlformats.org/officeDocument/2006/relationships/hyperlink" Target="https://ceg.co.jp/about/officers/" TargetMode="External"/><Relationship Id="rId6830" Type="http://schemas.openxmlformats.org/officeDocument/2006/relationships/hyperlink" Target="https://www.linkedin.com/in/francesco-melpignano-9bbb5b73/" TargetMode="External"/><Relationship Id="rId9986" Type="http://schemas.openxmlformats.org/officeDocument/2006/relationships/hyperlink" Target="https://pitchbook.com/profiles/company/538883-92" TargetMode="External"/><Relationship Id="rId4381" Type="http://schemas.openxmlformats.org/officeDocument/2006/relationships/hyperlink" Target="https://www.linkedin.com/company/honestlyclub" TargetMode="External"/><Relationship Id="rId5018" Type="http://schemas.openxmlformats.org/officeDocument/2006/relationships/hyperlink" Target="https://www.linkedin.com/company/dofloinc/" TargetMode="External"/><Relationship Id="rId5432" Type="http://schemas.openxmlformats.org/officeDocument/2006/relationships/hyperlink" Target="https://www.linkedin.com/in/st%C3%A9phane-allemandou-4b3603143/" TargetMode="External"/><Relationship Id="rId8588" Type="http://schemas.openxmlformats.org/officeDocument/2006/relationships/hyperlink" Target="https://www.linkedin.com/in/ramonrecuero/" TargetMode="External"/><Relationship Id="rId9639" Type="http://schemas.openxmlformats.org/officeDocument/2006/relationships/hyperlink" Target="https://www.linkedin.com/company/skild-ai/" TargetMode="External"/><Relationship Id="rId1628" Type="http://schemas.openxmlformats.org/officeDocument/2006/relationships/hyperlink" Target="https://www.linkedin.com/in/daniel-jariabka-8876b530/" TargetMode="External"/><Relationship Id="rId1975" Type="http://schemas.openxmlformats.org/officeDocument/2006/relationships/hyperlink" Target="https://www.linkedin.com/in/dan-mcneil-79795b36/" TargetMode="External"/><Relationship Id="rId4034" Type="http://schemas.openxmlformats.org/officeDocument/2006/relationships/hyperlink" Target="http://carbonblue.cc/" TargetMode="External"/><Relationship Id="rId8655" Type="http://schemas.openxmlformats.org/officeDocument/2006/relationships/hyperlink" Target="https://www.linkedin.com/company/bitmagicgames" TargetMode="External"/><Relationship Id="rId11569" Type="http://schemas.openxmlformats.org/officeDocument/2006/relationships/hyperlink" Target="https://www.linkedin.com/company/horizon-treatment-services" TargetMode="External"/><Relationship Id="rId3050" Type="http://schemas.openxmlformats.org/officeDocument/2006/relationships/hyperlink" Target="https://www.linkedin.com/in/mohamed-jameel-al-ramahi-21b6518/" TargetMode="External"/><Relationship Id="rId4101" Type="http://schemas.openxmlformats.org/officeDocument/2006/relationships/hyperlink" Target="http://vicinitymotorcorp.com/" TargetMode="External"/><Relationship Id="rId7257" Type="http://schemas.openxmlformats.org/officeDocument/2006/relationships/hyperlink" Target="https://www.linkedin.com/in/stevehbjorn/" TargetMode="External"/><Relationship Id="rId8308" Type="http://schemas.openxmlformats.org/officeDocument/2006/relationships/hyperlink" Target="https://www.linkedin.com/in/stephen-mette-8b074a266/" TargetMode="External"/><Relationship Id="rId9706" Type="http://schemas.openxmlformats.org/officeDocument/2006/relationships/hyperlink" Target="https://www.linkedin.com/in/carlos-manubens-mercad%C3%A9-a7563168/" TargetMode="External"/><Relationship Id="rId10585" Type="http://schemas.openxmlformats.org/officeDocument/2006/relationships/hyperlink" Target="https://www.linkedin.com/company/theclaxtonbank" TargetMode="External"/><Relationship Id="rId11636" Type="http://schemas.openxmlformats.org/officeDocument/2006/relationships/hyperlink" Target="https://www.linkedin.com/in/tessazimmerman/" TargetMode="External"/><Relationship Id="rId7671" Type="http://schemas.openxmlformats.org/officeDocument/2006/relationships/hyperlink" Target="https://www.linkedin.com/company/airbuild/" TargetMode="External"/><Relationship Id="rId8722" Type="http://schemas.openxmlformats.org/officeDocument/2006/relationships/hyperlink" Target="https://www.linkedin.com/company/wessex-water" TargetMode="External"/><Relationship Id="rId10238" Type="http://schemas.openxmlformats.org/officeDocument/2006/relationships/hyperlink" Target="http://www.linkedin.com/company/the-bouqs-company" TargetMode="External"/><Relationship Id="rId10652" Type="http://schemas.openxmlformats.org/officeDocument/2006/relationships/hyperlink" Target="https://www.linkedin.com/company/quebec-technologies/" TargetMode="External"/><Relationship Id="rId11703" Type="http://schemas.openxmlformats.org/officeDocument/2006/relationships/hyperlink" Target="http://dimdata.com/" TargetMode="External"/><Relationship Id="rId3867" Type="http://schemas.openxmlformats.org/officeDocument/2006/relationships/hyperlink" Target="https://www.linkedin.com/company/comstock/" TargetMode="External"/><Relationship Id="rId4918" Type="http://schemas.openxmlformats.org/officeDocument/2006/relationships/hyperlink" Target="http://nakngaji.my/" TargetMode="External"/><Relationship Id="rId6273" Type="http://schemas.openxmlformats.org/officeDocument/2006/relationships/hyperlink" Target="https://jp.linkedin.com/in/takeru-okoso" TargetMode="External"/><Relationship Id="rId7324" Type="http://schemas.openxmlformats.org/officeDocument/2006/relationships/hyperlink" Target="https://www.linkedin.com/company/dimark-s-a-" TargetMode="External"/><Relationship Id="rId10305" Type="http://schemas.openxmlformats.org/officeDocument/2006/relationships/hyperlink" Target="https://www.linkedin.com/in/mattsheehy44/" TargetMode="External"/><Relationship Id="rId788" Type="http://schemas.openxmlformats.org/officeDocument/2006/relationships/hyperlink" Target="https://www.linkedin.com/company/sharechat" TargetMode="External"/><Relationship Id="rId2469" Type="http://schemas.openxmlformats.org/officeDocument/2006/relationships/hyperlink" Target="https://www.linkedin.com/company/cousins-properties" TargetMode="External"/><Relationship Id="rId2883" Type="http://schemas.openxmlformats.org/officeDocument/2006/relationships/hyperlink" Target="https://www.linkedin.com/in/brittany-scott-1712aa201/" TargetMode="External"/><Relationship Id="rId3934" Type="http://schemas.openxmlformats.org/officeDocument/2006/relationships/hyperlink" Target="http://mifundo.com/" TargetMode="External"/><Relationship Id="rId6340" Type="http://schemas.openxmlformats.org/officeDocument/2006/relationships/hyperlink" Target="http://qlower.com/" TargetMode="External"/><Relationship Id="rId9496" Type="http://schemas.openxmlformats.org/officeDocument/2006/relationships/hyperlink" Target="http://cognyx.io/" TargetMode="External"/><Relationship Id="rId855" Type="http://schemas.openxmlformats.org/officeDocument/2006/relationships/hyperlink" Target="https://www.linkedin.com/company/beelineloans/" TargetMode="External"/><Relationship Id="rId1485" Type="http://schemas.openxmlformats.org/officeDocument/2006/relationships/hyperlink" Target="https://pitchbook.com/profiles/company/515280-16" TargetMode="External"/><Relationship Id="rId2536" Type="http://schemas.openxmlformats.org/officeDocument/2006/relationships/hyperlink" Target="https://www.linkedin.com/company/adamo-foods" TargetMode="External"/><Relationship Id="rId8098" Type="http://schemas.openxmlformats.org/officeDocument/2006/relationships/hyperlink" Target="https://www.linkedin.com/in/nicoaferr/" TargetMode="External"/><Relationship Id="rId9149" Type="http://schemas.openxmlformats.org/officeDocument/2006/relationships/hyperlink" Target="http://answergrid.ai/" TargetMode="External"/><Relationship Id="rId9563" Type="http://schemas.openxmlformats.org/officeDocument/2006/relationships/hyperlink" Target="http://myinoya.com/" TargetMode="External"/><Relationship Id="rId11079" Type="http://schemas.openxmlformats.org/officeDocument/2006/relationships/hyperlink" Target="https://pitchbook.com/profiles/company/571593-16" TargetMode="External"/><Relationship Id="rId11493" Type="http://schemas.openxmlformats.org/officeDocument/2006/relationships/hyperlink" Target="https://www.linkedin.com/company/downtowndet" TargetMode="External"/><Relationship Id="rId508" Type="http://schemas.openxmlformats.org/officeDocument/2006/relationships/hyperlink" Target="http://cauldronferm.com/" TargetMode="External"/><Relationship Id="rId922" Type="http://schemas.openxmlformats.org/officeDocument/2006/relationships/hyperlink" Target="http://bayportcolombia.com/" TargetMode="External"/><Relationship Id="rId1138" Type="http://schemas.openxmlformats.org/officeDocument/2006/relationships/hyperlink" Target="https://www.liberothera.com/english/company/ceo-message/" TargetMode="External"/><Relationship Id="rId1552" Type="http://schemas.openxmlformats.org/officeDocument/2006/relationships/hyperlink" Target="https://www.linkedin.com/in/colm-murphy-992b762/" TargetMode="External"/><Relationship Id="rId2603" Type="http://schemas.openxmlformats.org/officeDocument/2006/relationships/hyperlink" Target="http://lanovamedicines.com/" TargetMode="External"/><Relationship Id="rId2950" Type="http://schemas.openxmlformats.org/officeDocument/2006/relationships/hyperlink" Target="http://digitalclamp.com/" TargetMode="External"/><Relationship Id="rId5759" Type="http://schemas.openxmlformats.org/officeDocument/2006/relationships/hyperlink" Target="https://www.linkedin.com/in/zanemountcastle/" TargetMode="External"/><Relationship Id="rId8165" Type="http://schemas.openxmlformats.org/officeDocument/2006/relationships/hyperlink" Target="https://www.linkedin.com/in/yujiro-s-h-a555354/" TargetMode="External"/><Relationship Id="rId9216" Type="http://schemas.openxmlformats.org/officeDocument/2006/relationships/hyperlink" Target="http://portland.gov/" TargetMode="External"/><Relationship Id="rId9630" Type="http://schemas.openxmlformats.org/officeDocument/2006/relationships/hyperlink" Target="https://www.linkedin.com/company/consultor-finland-oy/" TargetMode="External"/><Relationship Id="rId10095" Type="http://schemas.openxmlformats.org/officeDocument/2006/relationships/hyperlink" Target="https://pitchbook.com/profiles/company/490795-66" TargetMode="External"/><Relationship Id="rId11146" Type="http://schemas.openxmlformats.org/officeDocument/2006/relationships/hyperlink" Target="https://www.linkedin.com/company/groupe-devonian/about/" TargetMode="External"/><Relationship Id="rId1205" Type="http://schemas.openxmlformats.org/officeDocument/2006/relationships/hyperlink" Target="http://uri.edu/" TargetMode="External"/><Relationship Id="rId7181" Type="http://schemas.openxmlformats.org/officeDocument/2006/relationships/hyperlink" Target="https://www.linkedin.com/in/tiffanyngreen/" TargetMode="External"/><Relationship Id="rId8232" Type="http://schemas.openxmlformats.org/officeDocument/2006/relationships/hyperlink" Target="http://www.linkedin.com/company/cinemark" TargetMode="External"/><Relationship Id="rId11560" Type="http://schemas.openxmlformats.org/officeDocument/2006/relationships/hyperlink" Target="https://confabca.com/leadership-team/" TargetMode="External"/><Relationship Id="rId3377" Type="http://schemas.openxmlformats.org/officeDocument/2006/relationships/hyperlink" Target="https://www.linkedin.com/in/shailesh-jadhav-5a9a7026/" TargetMode="External"/><Relationship Id="rId4775" Type="http://schemas.openxmlformats.org/officeDocument/2006/relationships/hyperlink" Target="http://inqdata.ai/" TargetMode="External"/><Relationship Id="rId5826" Type="http://schemas.openxmlformats.org/officeDocument/2006/relationships/hyperlink" Target="https://www.linkedin.com/in/bruce-herzfelder-abb51426/" TargetMode="External"/><Relationship Id="rId10162" Type="http://schemas.openxmlformats.org/officeDocument/2006/relationships/hyperlink" Target="https://www.linkedin.com/company/helsing" TargetMode="External"/><Relationship Id="rId11213" Type="http://schemas.openxmlformats.org/officeDocument/2006/relationships/hyperlink" Target="http://thisunique.com/" TargetMode="External"/><Relationship Id="rId298" Type="http://schemas.openxmlformats.org/officeDocument/2006/relationships/hyperlink" Target="http://autoflight.com/" TargetMode="External"/><Relationship Id="rId3791" Type="http://schemas.openxmlformats.org/officeDocument/2006/relationships/hyperlink" Target="https://www.linkedin.com/company/district-cover/" TargetMode="External"/><Relationship Id="rId4428" Type="http://schemas.openxmlformats.org/officeDocument/2006/relationships/hyperlink" Target="https://www.linkedin.com/in/erika-tharp/" TargetMode="External"/><Relationship Id="rId4842" Type="http://schemas.openxmlformats.org/officeDocument/2006/relationships/hyperlink" Target="https://www.linkedin.com/company/american-center-for-life-cycle-assessment-aclca-" TargetMode="External"/><Relationship Id="rId7998" Type="http://schemas.openxmlformats.org/officeDocument/2006/relationships/hyperlink" Target="https://www.linkedin.com/in/francois-boulet-4456b332/" TargetMode="External"/><Relationship Id="rId10979" Type="http://schemas.openxmlformats.org/officeDocument/2006/relationships/hyperlink" Target="http://ora.ma/" TargetMode="External"/><Relationship Id="rId2393" Type="http://schemas.openxmlformats.org/officeDocument/2006/relationships/hyperlink" Target="https://www.linkedin.com/in/shrey-jain-a150aab2/" TargetMode="External"/><Relationship Id="rId3444" Type="http://schemas.openxmlformats.org/officeDocument/2006/relationships/hyperlink" Target="https://www.linkedin.com/in/talat/" TargetMode="External"/><Relationship Id="rId365" Type="http://schemas.openxmlformats.org/officeDocument/2006/relationships/hyperlink" Target="https://www.linkedin.com/in/steve-brierley-72127a142/" TargetMode="External"/><Relationship Id="rId572" Type="http://schemas.openxmlformats.org/officeDocument/2006/relationships/hyperlink" Target="http://enservco.com/" TargetMode="External"/><Relationship Id="rId2046" Type="http://schemas.openxmlformats.org/officeDocument/2006/relationships/hyperlink" Target="https://www.linkedin.com/company/cedro-textil/" TargetMode="External"/><Relationship Id="rId2253" Type="http://schemas.openxmlformats.org/officeDocument/2006/relationships/hyperlink" Target="https://www.newlondoncounselingcenter.com/copy-of-about-new-london-counseling" TargetMode="External"/><Relationship Id="rId2460" Type="http://schemas.openxmlformats.org/officeDocument/2006/relationships/hyperlink" Target="http://kiterealty.com/" TargetMode="External"/><Relationship Id="rId3304" Type="http://schemas.openxmlformats.org/officeDocument/2006/relationships/hyperlink" Target="https://www.linkedin.com/company/q-bio" TargetMode="External"/><Relationship Id="rId3511" Type="http://schemas.openxmlformats.org/officeDocument/2006/relationships/hyperlink" Target="http://freshbus.com/" TargetMode="External"/><Relationship Id="rId6667" Type="http://schemas.openxmlformats.org/officeDocument/2006/relationships/hyperlink" Target="https://www.linkedin.com/company/koa-academy-pty-ltd" TargetMode="External"/><Relationship Id="rId6874" Type="http://schemas.openxmlformats.org/officeDocument/2006/relationships/hyperlink" Target="https://www.linkedin.com/in/kevengambold/" TargetMode="External"/><Relationship Id="rId7718" Type="http://schemas.openxmlformats.org/officeDocument/2006/relationships/hyperlink" Target="http://chemolex.co.ke/" TargetMode="External"/><Relationship Id="rId7925" Type="http://schemas.openxmlformats.org/officeDocument/2006/relationships/hyperlink" Target="https://www.linkedin.com/company/dnegvfx" TargetMode="External"/><Relationship Id="rId9073" Type="http://schemas.openxmlformats.org/officeDocument/2006/relationships/hyperlink" Target="http://newbo.co/" TargetMode="External"/><Relationship Id="rId9280" Type="http://schemas.openxmlformats.org/officeDocument/2006/relationships/hyperlink" Target="https://www.linkedin.com/company/roboat-tech/" TargetMode="External"/><Relationship Id="rId10839" Type="http://schemas.openxmlformats.org/officeDocument/2006/relationships/hyperlink" Target="http://kitesseniorcare.com/" TargetMode="External"/><Relationship Id="rId225" Type="http://schemas.openxmlformats.org/officeDocument/2006/relationships/hyperlink" Target="https://www.linkedin.com/in/alexshootman/" TargetMode="External"/><Relationship Id="rId432" Type="http://schemas.openxmlformats.org/officeDocument/2006/relationships/hyperlink" Target="https://www.linkedin.com/in/roberteifler/" TargetMode="External"/><Relationship Id="rId1062" Type="http://schemas.openxmlformats.org/officeDocument/2006/relationships/hyperlink" Target="https://www.linkedin.com/company/8228756" TargetMode="External"/><Relationship Id="rId2113" Type="http://schemas.openxmlformats.org/officeDocument/2006/relationships/hyperlink" Target="http://guyuan-cn.com/" TargetMode="External"/><Relationship Id="rId2320" Type="http://schemas.openxmlformats.org/officeDocument/2006/relationships/hyperlink" Target="http://arcosa.com/" TargetMode="External"/><Relationship Id="rId5269" Type="http://schemas.openxmlformats.org/officeDocument/2006/relationships/hyperlink" Target="https://www.linkedin.com/company/baithak-pak/" TargetMode="External"/><Relationship Id="rId5476" Type="http://schemas.openxmlformats.org/officeDocument/2006/relationships/hyperlink" Target="http://finnox.cn/" TargetMode="External"/><Relationship Id="rId5683" Type="http://schemas.openxmlformats.org/officeDocument/2006/relationships/hyperlink" Target="http://flock.io/" TargetMode="External"/><Relationship Id="rId6527" Type="http://schemas.openxmlformats.org/officeDocument/2006/relationships/hyperlink" Target="https://www.linkedin.com/in/joseph-ayoub-778a27159/" TargetMode="External"/><Relationship Id="rId6734" Type="http://schemas.openxmlformats.org/officeDocument/2006/relationships/hyperlink" Target="https://www.linkedin.com/company/playlab-ai/" TargetMode="External"/><Relationship Id="rId9140" Type="http://schemas.openxmlformats.org/officeDocument/2006/relationships/hyperlink" Target="http://ccnb.ca/" TargetMode="External"/><Relationship Id="rId10906" Type="http://schemas.openxmlformats.org/officeDocument/2006/relationships/hyperlink" Target="https://www.linkedin.com/company/beekeeper's-naturals" TargetMode="External"/><Relationship Id="rId11070" Type="http://schemas.openxmlformats.org/officeDocument/2006/relationships/hyperlink" Target="http://carbonova.com/" TargetMode="External"/><Relationship Id="rId4078" Type="http://schemas.openxmlformats.org/officeDocument/2006/relationships/hyperlink" Target="https://www.linkedin.com/in/tniparts/" TargetMode="External"/><Relationship Id="rId4285" Type="http://schemas.openxmlformats.org/officeDocument/2006/relationships/hyperlink" Target="http://etherfuse.com/" TargetMode="External"/><Relationship Id="rId4492" Type="http://schemas.openxmlformats.org/officeDocument/2006/relationships/hyperlink" Target="https://www.togetherhousing.co.uk/a-festive-message-from-our-ceo-kevin-ruth/" TargetMode="External"/><Relationship Id="rId5129" Type="http://schemas.openxmlformats.org/officeDocument/2006/relationships/hyperlink" Target="https://www.linkedin.com/company/stemmer-imaging/" TargetMode="External"/><Relationship Id="rId5336" Type="http://schemas.openxmlformats.org/officeDocument/2006/relationships/hyperlink" Target="https://www.linkedin.com/in/kush-sodhia/" TargetMode="External"/><Relationship Id="rId5543" Type="http://schemas.openxmlformats.org/officeDocument/2006/relationships/hyperlink" Target="http://xerox.com/" TargetMode="External"/><Relationship Id="rId5890" Type="http://schemas.openxmlformats.org/officeDocument/2006/relationships/hyperlink" Target="https://www.linkedin.com/in/caseycammilleri/" TargetMode="External"/><Relationship Id="rId6941" Type="http://schemas.openxmlformats.org/officeDocument/2006/relationships/hyperlink" Target="https://www.linkedin.com/company/delaware-prosperity-partnership/" TargetMode="External"/><Relationship Id="rId8699" Type="http://schemas.openxmlformats.org/officeDocument/2006/relationships/hyperlink" Target="http://awign.com/" TargetMode="External"/><Relationship Id="rId9000" Type="http://schemas.openxmlformats.org/officeDocument/2006/relationships/hyperlink" Target="https://www.linkedin.com/in/lamont-repollet-ed-d-16528b2/" TargetMode="External"/><Relationship Id="rId1879" Type="http://schemas.openxmlformats.org/officeDocument/2006/relationships/hyperlink" Target="https://www.linkedin.com/company/leading-point" TargetMode="External"/><Relationship Id="rId3094" Type="http://schemas.openxmlformats.org/officeDocument/2006/relationships/hyperlink" Target="https://www.linkedin.com/company/lanzajet" TargetMode="External"/><Relationship Id="rId4145" Type="http://schemas.openxmlformats.org/officeDocument/2006/relationships/hyperlink" Target="https://www.linkedin.com/in/appel-paul/" TargetMode="External"/><Relationship Id="rId5750" Type="http://schemas.openxmlformats.org/officeDocument/2006/relationships/hyperlink" Target="https://www.linkedin.com/in/rubinl/" TargetMode="External"/><Relationship Id="rId6801" Type="http://schemas.openxmlformats.org/officeDocument/2006/relationships/hyperlink" Target="http://spirecut.com/" TargetMode="External"/><Relationship Id="rId9957" Type="http://schemas.openxmlformats.org/officeDocument/2006/relationships/hyperlink" Target="https://www.aacmchicago.org/members" TargetMode="External"/><Relationship Id="rId1739" Type="http://schemas.openxmlformats.org/officeDocument/2006/relationships/hyperlink" Target="https://www.gardiner.com/about-us" TargetMode="External"/><Relationship Id="rId1946" Type="http://schemas.openxmlformats.org/officeDocument/2006/relationships/hyperlink" Target="http://turnkey-ips.com/" TargetMode="External"/><Relationship Id="rId4005" Type="http://schemas.openxmlformats.org/officeDocument/2006/relationships/hyperlink" Target="http://www.linkedin.com/company/national-football-league" TargetMode="External"/><Relationship Id="rId4352" Type="http://schemas.openxmlformats.org/officeDocument/2006/relationships/hyperlink" Target="https://www.linkedin.com/company/sfcompute/" TargetMode="External"/><Relationship Id="rId5403" Type="http://schemas.openxmlformats.org/officeDocument/2006/relationships/hyperlink" Target="http://linktr.ee/" TargetMode="External"/><Relationship Id="rId5610" Type="http://schemas.openxmlformats.org/officeDocument/2006/relationships/hyperlink" Target="http://www.linkedin.com/company/eastman-chemical-company" TargetMode="External"/><Relationship Id="rId8559" Type="http://schemas.openxmlformats.org/officeDocument/2006/relationships/hyperlink" Target="https://www.linkedin.com/company/nextnav-llc/" TargetMode="External"/><Relationship Id="rId8766" Type="http://schemas.openxmlformats.org/officeDocument/2006/relationships/hyperlink" Target="https://www.linkedin.com/company/%E5%9C%B0%E4%B8%8A%E9%93%81%E7%A7%9F%E8%BD%A6-%E6%B7%B1%E5%9C%B3-%E6%9C%89%E9%99%90%E5%85%AC%E5%8F%B8/" TargetMode="External"/><Relationship Id="rId8973" Type="http://schemas.openxmlformats.org/officeDocument/2006/relationships/hyperlink" Target="http://equitablebank.ca/" TargetMode="External"/><Relationship Id="rId9817" Type="http://schemas.openxmlformats.org/officeDocument/2006/relationships/hyperlink" Target="https://www.linkedin.com/company/invios-innovative-immuno-oncology" TargetMode="External"/><Relationship Id="rId10489" Type="http://schemas.openxmlformats.org/officeDocument/2006/relationships/hyperlink" Target="http://ionna.com/" TargetMode="External"/><Relationship Id="rId10696" Type="http://schemas.openxmlformats.org/officeDocument/2006/relationships/hyperlink" Target="http://chorology.ai/" TargetMode="External"/><Relationship Id="rId11747" Type="http://schemas.openxmlformats.org/officeDocument/2006/relationships/hyperlink" Target="https://www.linkedin.com/company/national-community-reinvestment-coalition" TargetMode="External"/><Relationship Id="rId1806" Type="http://schemas.openxmlformats.org/officeDocument/2006/relationships/hyperlink" Target="https://www.linkedin.com/company/safer-foundation" TargetMode="External"/><Relationship Id="rId3161" Type="http://schemas.openxmlformats.org/officeDocument/2006/relationships/hyperlink" Target="https://www.linkedin.com/in/nick-imudia-3768883/" TargetMode="External"/><Relationship Id="rId4212" Type="http://schemas.openxmlformats.org/officeDocument/2006/relationships/hyperlink" Target="https://www.linkedin.com/company/zivoe-finance" TargetMode="External"/><Relationship Id="rId7368" Type="http://schemas.openxmlformats.org/officeDocument/2006/relationships/hyperlink" Target="http://patients-association.org.uk/" TargetMode="External"/><Relationship Id="rId7575" Type="http://schemas.openxmlformats.org/officeDocument/2006/relationships/hyperlink" Target="http://investorhub.com/" TargetMode="External"/><Relationship Id="rId7782" Type="http://schemas.openxmlformats.org/officeDocument/2006/relationships/hyperlink" Target="https://www.linkedin.com/company/humanitylink/" TargetMode="External"/><Relationship Id="rId8419" Type="http://schemas.openxmlformats.org/officeDocument/2006/relationships/hyperlink" Target="https://www.linkedin.com/in/hamiltonac8/" TargetMode="External"/><Relationship Id="rId8626" Type="http://schemas.openxmlformats.org/officeDocument/2006/relationships/hyperlink" Target="https://www.linkedin.com/in/cole-egger/" TargetMode="External"/><Relationship Id="rId8833" Type="http://schemas.openxmlformats.org/officeDocument/2006/relationships/hyperlink" Target="http://omicschart.com/" TargetMode="External"/><Relationship Id="rId10349" Type="http://schemas.openxmlformats.org/officeDocument/2006/relationships/hyperlink" Target="https://www.linkedin.com/in/dan-smith-520a4330/" TargetMode="External"/><Relationship Id="rId10556" Type="http://schemas.openxmlformats.org/officeDocument/2006/relationships/hyperlink" Target="https://www.linkedin.com/company/bethanychildrens/" TargetMode="External"/><Relationship Id="rId10763" Type="http://schemas.openxmlformats.org/officeDocument/2006/relationships/hyperlink" Target="https://www.linkedin.com/company/sugarfit" TargetMode="External"/><Relationship Id="rId11607" Type="http://schemas.openxmlformats.org/officeDocument/2006/relationships/hyperlink" Target="https://www.linkedin.com/company/paillor/" TargetMode="External"/><Relationship Id="rId3021" Type="http://schemas.openxmlformats.org/officeDocument/2006/relationships/hyperlink" Target="http://urbancompany.com/" TargetMode="External"/><Relationship Id="rId3978" Type="http://schemas.openxmlformats.org/officeDocument/2006/relationships/hyperlink" Target="https://www.linkedin.com/company/immunoprecise-antibodies-ltd./" TargetMode="External"/><Relationship Id="rId6177" Type="http://schemas.openxmlformats.org/officeDocument/2006/relationships/hyperlink" Target="http://applecrumbyandfish.com/" TargetMode="External"/><Relationship Id="rId6384" Type="http://schemas.openxmlformats.org/officeDocument/2006/relationships/hyperlink" Target="https://www.linkedin.com/in/ronald-woo-p-eng-mba-pmp-9165589/" TargetMode="External"/><Relationship Id="rId6591" Type="http://schemas.openxmlformats.org/officeDocument/2006/relationships/hyperlink" Target="http://innovationforce.io/" TargetMode="External"/><Relationship Id="rId7228" Type="http://schemas.openxmlformats.org/officeDocument/2006/relationships/hyperlink" Target="https://www.linkedin.com/company/credit-canary/" TargetMode="External"/><Relationship Id="rId7435" Type="http://schemas.openxmlformats.org/officeDocument/2006/relationships/hyperlink" Target="https://www.linkedin.com/in/alberto-zamora-22295212/?originalSubdomain=de" TargetMode="External"/><Relationship Id="rId7642" Type="http://schemas.openxmlformats.org/officeDocument/2006/relationships/hyperlink" Target="http://climasens.com/" TargetMode="External"/><Relationship Id="rId8900" Type="http://schemas.openxmlformats.org/officeDocument/2006/relationships/hyperlink" Target="https://www.crunchbase.com/organization/vtumax" TargetMode="External"/><Relationship Id="rId10209" Type="http://schemas.openxmlformats.org/officeDocument/2006/relationships/hyperlink" Target="https://www.linkedin.com/company/vibrant-planet" TargetMode="External"/><Relationship Id="rId10416" Type="http://schemas.openxmlformats.org/officeDocument/2006/relationships/hyperlink" Target="https://in.linkedin.com/company/jugyah" TargetMode="External"/><Relationship Id="rId10970" Type="http://schemas.openxmlformats.org/officeDocument/2006/relationships/hyperlink" Target="http://squaredash.com/" TargetMode="External"/><Relationship Id="rId11814" Type="http://schemas.openxmlformats.org/officeDocument/2006/relationships/hyperlink" Target="https://www.linkedin.com/company/accelerate-montana/" TargetMode="External"/><Relationship Id="rId899" Type="http://schemas.openxmlformats.org/officeDocument/2006/relationships/hyperlink" Target="https://www.linkedin.com/in/dikla-czaczkes-akselbrad-3a3aa/" TargetMode="External"/><Relationship Id="rId2787" Type="http://schemas.openxmlformats.org/officeDocument/2006/relationships/hyperlink" Target="https://www.linkedin.com/company/predictivediscovery" TargetMode="External"/><Relationship Id="rId3838" Type="http://schemas.openxmlformats.org/officeDocument/2006/relationships/hyperlink" Target="https://www.linkedin.com/in/havryliak/" TargetMode="External"/><Relationship Id="rId5193" Type="http://schemas.openxmlformats.org/officeDocument/2006/relationships/hyperlink" Target="http://bdrco.com/" TargetMode="External"/><Relationship Id="rId6037" Type="http://schemas.openxmlformats.org/officeDocument/2006/relationships/hyperlink" Target="https://www.linkedin.com/in/doroncohen1/" TargetMode="External"/><Relationship Id="rId6244" Type="http://schemas.openxmlformats.org/officeDocument/2006/relationships/hyperlink" Target="https://www.linkedin.com/company/advolve-ai/" TargetMode="External"/><Relationship Id="rId6451" Type="http://schemas.openxmlformats.org/officeDocument/2006/relationships/hyperlink" Target="https://www.linkedin.com/in/mihai-tudor-5a41711/" TargetMode="External"/><Relationship Id="rId7502" Type="http://schemas.openxmlformats.org/officeDocument/2006/relationships/hyperlink" Target="http://group.met.com/" TargetMode="External"/><Relationship Id="rId10623" Type="http://schemas.openxmlformats.org/officeDocument/2006/relationships/hyperlink" Target="http://professionalresponse.net/" TargetMode="External"/><Relationship Id="rId10830" Type="http://schemas.openxmlformats.org/officeDocument/2006/relationships/hyperlink" Target="https://www.linkedin.com/in/avshalom-aharoni-90a29544/" TargetMode="External"/><Relationship Id="rId759" Type="http://schemas.openxmlformats.org/officeDocument/2006/relationships/hyperlink" Target="https://www.linkedin.com/in/emanuela-maggioni-aa612950/" TargetMode="External"/><Relationship Id="rId966" Type="http://schemas.openxmlformats.org/officeDocument/2006/relationships/hyperlink" Target="https://www.linkedin.com/in/csimmons/" TargetMode="External"/><Relationship Id="rId1389" Type="http://schemas.openxmlformats.org/officeDocument/2006/relationships/hyperlink" Target="https://www.linkedin.com/company/dstlry-media" TargetMode="External"/><Relationship Id="rId1596" Type="http://schemas.openxmlformats.org/officeDocument/2006/relationships/hyperlink" Target="https://www.linkedin.com/company/sarytogan-graphite-limited" TargetMode="External"/><Relationship Id="rId2647" Type="http://schemas.openxmlformats.org/officeDocument/2006/relationships/hyperlink" Target="http://coras.io/" TargetMode="External"/><Relationship Id="rId2994" Type="http://schemas.openxmlformats.org/officeDocument/2006/relationships/hyperlink" Target="http://thymecare.com/" TargetMode="External"/><Relationship Id="rId5053" Type="http://schemas.openxmlformats.org/officeDocument/2006/relationships/hyperlink" Target="https://www.linkedin.com/company/ctsone/" TargetMode="External"/><Relationship Id="rId5260" Type="http://schemas.openxmlformats.org/officeDocument/2006/relationships/hyperlink" Target="http://cnrikorea.com/" TargetMode="External"/><Relationship Id="rId6104" Type="http://schemas.openxmlformats.org/officeDocument/2006/relationships/hyperlink" Target="http://rescue.org/" TargetMode="External"/><Relationship Id="rId6311" Type="http://schemas.openxmlformats.org/officeDocument/2006/relationships/hyperlink" Target="https://laseristech.com/senior-leadership-team/" TargetMode="External"/><Relationship Id="rId9467" Type="http://schemas.openxmlformats.org/officeDocument/2006/relationships/hyperlink" Target="https://www.linkedin.com/company/minnesota-department-of-public-safety" TargetMode="External"/><Relationship Id="rId9674" Type="http://schemas.openxmlformats.org/officeDocument/2006/relationships/hyperlink" Target="https://www.linkedin.com/company/vequityai/" TargetMode="External"/><Relationship Id="rId619" Type="http://schemas.openxmlformats.org/officeDocument/2006/relationships/hyperlink" Target="https://www.linkedin.com/in/luke-kelly-1a93a4/" TargetMode="External"/><Relationship Id="rId1249" Type="http://schemas.openxmlformats.org/officeDocument/2006/relationships/hyperlink" Target="https://www.linkedin.com/company/quickfactsinc/" TargetMode="External"/><Relationship Id="rId2854" Type="http://schemas.openxmlformats.org/officeDocument/2006/relationships/hyperlink" Target="https://www.linkedin.com/company/waveshopping/" TargetMode="External"/><Relationship Id="rId3905" Type="http://schemas.openxmlformats.org/officeDocument/2006/relationships/hyperlink" Target="https://www.linkedin.com/company/rubis-energie" TargetMode="External"/><Relationship Id="rId5120" Type="http://schemas.openxmlformats.org/officeDocument/2006/relationships/hyperlink" Target="https://www.linkedin.com/company/bake-me-healthy/" TargetMode="External"/><Relationship Id="rId8069" Type="http://schemas.openxmlformats.org/officeDocument/2006/relationships/hyperlink" Target="https://www.linkedin.com/in/sebastian-leape-5a342264/" TargetMode="External"/><Relationship Id="rId8276" Type="http://schemas.openxmlformats.org/officeDocument/2006/relationships/hyperlink" Target="http://prodia.com/" TargetMode="External"/><Relationship Id="rId8483" Type="http://schemas.openxmlformats.org/officeDocument/2006/relationships/hyperlink" Target="https://www.linkedin.com/company/tiretutor" TargetMode="External"/><Relationship Id="rId9327" Type="http://schemas.openxmlformats.org/officeDocument/2006/relationships/hyperlink" Target="https://www.linkedin.com/in/david-staples-82355414/" TargetMode="External"/><Relationship Id="rId9881" Type="http://schemas.openxmlformats.org/officeDocument/2006/relationships/hyperlink" Target="http://bikeparty.com.au/" TargetMode="External"/><Relationship Id="rId11397" Type="http://schemas.openxmlformats.org/officeDocument/2006/relationships/hyperlink" Target="http://abrailroad.com/" TargetMode="External"/><Relationship Id="rId95" Type="http://schemas.openxmlformats.org/officeDocument/2006/relationships/hyperlink" Target="http://vacasa.com/" TargetMode="External"/><Relationship Id="rId826" Type="http://schemas.openxmlformats.org/officeDocument/2006/relationships/hyperlink" Target="https://www.linkedin.com/company/sphingotec" TargetMode="External"/><Relationship Id="rId1109" Type="http://schemas.openxmlformats.org/officeDocument/2006/relationships/hyperlink" Target="http://pantheonresources.com/" TargetMode="External"/><Relationship Id="rId1456" Type="http://schemas.openxmlformats.org/officeDocument/2006/relationships/hyperlink" Target="http://provenair.com/" TargetMode="External"/><Relationship Id="rId1663" Type="http://schemas.openxmlformats.org/officeDocument/2006/relationships/hyperlink" Target="http://labfarm.pl/" TargetMode="External"/><Relationship Id="rId1870" Type="http://schemas.openxmlformats.org/officeDocument/2006/relationships/hyperlink" Target="http://synthbits.com/" TargetMode="External"/><Relationship Id="rId2507" Type="http://schemas.openxmlformats.org/officeDocument/2006/relationships/hyperlink" Target="http://chuckecheese.com/" TargetMode="External"/><Relationship Id="rId2714" Type="http://schemas.openxmlformats.org/officeDocument/2006/relationships/hyperlink" Target="https://www.linkedin.com/in/humark/" TargetMode="External"/><Relationship Id="rId2921" Type="http://schemas.openxmlformats.org/officeDocument/2006/relationships/hyperlink" Target="http://sgdevco.com/" TargetMode="External"/><Relationship Id="rId7085" Type="http://schemas.openxmlformats.org/officeDocument/2006/relationships/hyperlink" Target="http://adalat.ai/" TargetMode="External"/><Relationship Id="rId8136" Type="http://schemas.openxmlformats.org/officeDocument/2006/relationships/hyperlink" Target="https://www.linkedin.com/company/tmtgcorp" TargetMode="External"/><Relationship Id="rId8690" Type="http://schemas.openxmlformats.org/officeDocument/2006/relationships/hyperlink" Target="http://lunio.ai/" TargetMode="External"/><Relationship Id="rId9534" Type="http://schemas.openxmlformats.org/officeDocument/2006/relationships/hyperlink" Target="http://sfm.dps.louisiana.gov/" TargetMode="External"/><Relationship Id="rId9741" Type="http://schemas.openxmlformats.org/officeDocument/2006/relationships/hyperlink" Target="https://linkedin.com/company/hextronics" TargetMode="External"/><Relationship Id="rId11257" Type="http://schemas.openxmlformats.org/officeDocument/2006/relationships/hyperlink" Target="https://www.linkedin.com/company/amutri-official" TargetMode="External"/><Relationship Id="rId11464" Type="http://schemas.openxmlformats.org/officeDocument/2006/relationships/hyperlink" Target="https://www.linkedin.com/in/mahmed1995/" TargetMode="External"/><Relationship Id="rId11671" Type="http://schemas.openxmlformats.org/officeDocument/2006/relationships/hyperlink" Target="https://www.linkedin.com/in/dave-sladek-b545a740/" TargetMode="External"/><Relationship Id="rId1316" Type="http://schemas.openxmlformats.org/officeDocument/2006/relationships/hyperlink" Target="https://www.linkedin.com/company/cubeworks/" TargetMode="External"/><Relationship Id="rId1523" Type="http://schemas.openxmlformats.org/officeDocument/2006/relationships/hyperlink" Target="https://www.linkedin.com/company/autocomplete-inc" TargetMode="External"/><Relationship Id="rId1730" Type="http://schemas.openxmlformats.org/officeDocument/2006/relationships/hyperlink" Target="https://bgcnri.org/about/leadership/" TargetMode="External"/><Relationship Id="rId4679" Type="http://schemas.openxmlformats.org/officeDocument/2006/relationships/hyperlink" Target="http://integra-tx.com/" TargetMode="External"/><Relationship Id="rId4886" Type="http://schemas.openxmlformats.org/officeDocument/2006/relationships/hyperlink" Target="https://pitchbook.com/profiles/company/489221-47" TargetMode="External"/><Relationship Id="rId5937" Type="http://schemas.openxmlformats.org/officeDocument/2006/relationships/hyperlink" Target="https://www.linkedin.com/in/shivam-ginglani-414072a7/" TargetMode="External"/><Relationship Id="rId7292" Type="http://schemas.openxmlformats.org/officeDocument/2006/relationships/hyperlink" Target="https://www.linkedin.com/company/leafr" TargetMode="External"/><Relationship Id="rId8343" Type="http://schemas.openxmlformats.org/officeDocument/2006/relationships/hyperlink" Target="http://carefi.in/" TargetMode="External"/><Relationship Id="rId8550" Type="http://schemas.openxmlformats.org/officeDocument/2006/relationships/hyperlink" Target="https://www.linkedin.com/company/hapbee/" TargetMode="External"/><Relationship Id="rId9601" Type="http://schemas.openxmlformats.org/officeDocument/2006/relationships/hyperlink" Target="http://motherson.com/" TargetMode="External"/><Relationship Id="rId10066" Type="http://schemas.openxmlformats.org/officeDocument/2006/relationships/hyperlink" Target="http://xmzyj888.com/" TargetMode="External"/><Relationship Id="rId10273" Type="http://schemas.openxmlformats.org/officeDocument/2006/relationships/hyperlink" Target="https://www.linkedin.com/in/paulmcbridepublicprofile/" TargetMode="External"/><Relationship Id="rId10480" Type="http://schemas.openxmlformats.org/officeDocument/2006/relationships/hyperlink" Target="http://rocketfracservices.com/" TargetMode="External"/><Relationship Id="rId11117" Type="http://schemas.openxmlformats.org/officeDocument/2006/relationships/hyperlink" Target="https://www.linkedin.com/company/kodehyve" TargetMode="External"/><Relationship Id="rId11324" Type="http://schemas.openxmlformats.org/officeDocument/2006/relationships/hyperlink" Target="http://storagedrop.co.il/" TargetMode="External"/><Relationship Id="rId11531" Type="http://schemas.openxmlformats.org/officeDocument/2006/relationships/hyperlink" Target="http://baladin.it/" TargetMode="External"/><Relationship Id="rId22" Type="http://schemas.openxmlformats.org/officeDocument/2006/relationships/hyperlink" Target="http://telus.com/" TargetMode="External"/><Relationship Id="rId3488" Type="http://schemas.openxmlformats.org/officeDocument/2006/relationships/hyperlink" Target="https://www.linkedin.com/company/peakenergytech" TargetMode="External"/><Relationship Id="rId3695" Type="http://schemas.openxmlformats.org/officeDocument/2006/relationships/hyperlink" Target="https://www.linkedin.com/company/madwire/" TargetMode="External"/><Relationship Id="rId4539" Type="http://schemas.openxmlformats.org/officeDocument/2006/relationships/hyperlink" Target="http://aurionresources.com/" TargetMode="External"/><Relationship Id="rId4746" Type="http://schemas.openxmlformats.org/officeDocument/2006/relationships/hyperlink" Target="https://www.linkedin.com/company/melio-health" TargetMode="External"/><Relationship Id="rId4953" Type="http://schemas.openxmlformats.org/officeDocument/2006/relationships/hyperlink" Target="https://www.linkedin.com/in/gualtiero-guadagni-75154510/" TargetMode="External"/><Relationship Id="rId7152" Type="http://schemas.openxmlformats.org/officeDocument/2006/relationships/hyperlink" Target="http://saferstreetsolutions.com/" TargetMode="External"/><Relationship Id="rId8203" Type="http://schemas.openxmlformats.org/officeDocument/2006/relationships/hyperlink" Target="https://www.linkedin.com/company/cautiotech" TargetMode="External"/><Relationship Id="rId8410" Type="http://schemas.openxmlformats.org/officeDocument/2006/relationships/hyperlink" Target="https://www.hi-p.com/index.php?c=article&amp;a=type&amp;tid=30" TargetMode="External"/><Relationship Id="rId10133" Type="http://schemas.openxmlformats.org/officeDocument/2006/relationships/hyperlink" Target="https://www.linkedin.com/company/humancore/" TargetMode="External"/><Relationship Id="rId10340" Type="http://schemas.openxmlformats.org/officeDocument/2006/relationships/hyperlink" Target="http://exein.io/" TargetMode="External"/><Relationship Id="rId2297" Type="http://schemas.openxmlformats.org/officeDocument/2006/relationships/hyperlink" Target="http://encord.com/" TargetMode="External"/><Relationship Id="rId3348" Type="http://schemas.openxmlformats.org/officeDocument/2006/relationships/hyperlink" Target="https://www.linkedin.com/in/karun-tadepalli/" TargetMode="External"/><Relationship Id="rId3555" Type="http://schemas.openxmlformats.org/officeDocument/2006/relationships/hyperlink" Target="http://tillmanfiber.com/" TargetMode="External"/><Relationship Id="rId3762" Type="http://schemas.openxmlformats.org/officeDocument/2006/relationships/hyperlink" Target="https://www.linkedin.com/company/makingspacework/" TargetMode="External"/><Relationship Id="rId4606" Type="http://schemas.openxmlformats.org/officeDocument/2006/relationships/hyperlink" Target="http://villageenterprise.org/" TargetMode="External"/><Relationship Id="rId4813" Type="http://schemas.openxmlformats.org/officeDocument/2006/relationships/hyperlink" Target="http://cbfin.qa/" TargetMode="External"/><Relationship Id="rId7012" Type="http://schemas.openxmlformats.org/officeDocument/2006/relationships/hyperlink" Target="http://thelordsplace.org/" TargetMode="External"/><Relationship Id="rId7969" Type="http://schemas.openxmlformats.org/officeDocument/2006/relationships/hyperlink" Target="http://fireworks.ai/" TargetMode="External"/><Relationship Id="rId10200" Type="http://schemas.openxmlformats.org/officeDocument/2006/relationships/hyperlink" Target="http://partior.com/" TargetMode="External"/><Relationship Id="rId269" Type="http://schemas.openxmlformats.org/officeDocument/2006/relationships/hyperlink" Target="https://sg.linkedin.com/company/aevice-health" TargetMode="External"/><Relationship Id="rId476" Type="http://schemas.openxmlformats.org/officeDocument/2006/relationships/hyperlink" Target="http://zyduswellness.in/" TargetMode="External"/><Relationship Id="rId683" Type="http://schemas.openxmlformats.org/officeDocument/2006/relationships/hyperlink" Target="http://bren-energy.com/" TargetMode="External"/><Relationship Id="rId890" Type="http://schemas.openxmlformats.org/officeDocument/2006/relationships/hyperlink" Target="https://www.linkedin.com/in/mark-berookim/" TargetMode="External"/><Relationship Id="rId2157" Type="http://schemas.openxmlformats.org/officeDocument/2006/relationships/hyperlink" Target="http://uniworlds.io/" TargetMode="External"/><Relationship Id="rId2364" Type="http://schemas.openxmlformats.org/officeDocument/2006/relationships/hyperlink" Target="https://www.linkedin.com/company/sepio-systems/" TargetMode="External"/><Relationship Id="rId2571" Type="http://schemas.openxmlformats.org/officeDocument/2006/relationships/hyperlink" Target="https://www.linkedin.com/school/riceuniversity" TargetMode="External"/><Relationship Id="rId3208" Type="http://schemas.openxmlformats.org/officeDocument/2006/relationships/hyperlink" Target="https://www.linkedin.com/in/vroon-modgill-a6445a121/" TargetMode="External"/><Relationship Id="rId3415" Type="http://schemas.openxmlformats.org/officeDocument/2006/relationships/hyperlink" Target="https://www.linkedin.com/company/vinterior" TargetMode="External"/><Relationship Id="rId6778" Type="http://schemas.openxmlformats.org/officeDocument/2006/relationships/hyperlink" Target="http://dppoland.com/" TargetMode="External"/><Relationship Id="rId9184" Type="http://schemas.openxmlformats.org/officeDocument/2006/relationships/hyperlink" Target="http://acdcbatterymetals.com/" TargetMode="External"/><Relationship Id="rId9391" Type="http://schemas.openxmlformats.org/officeDocument/2006/relationships/hyperlink" Target="http://1receipt.io/" TargetMode="External"/><Relationship Id="rId129" Type="http://schemas.openxmlformats.org/officeDocument/2006/relationships/hyperlink" Target="http://sigtuple.com/" TargetMode="External"/><Relationship Id="rId336" Type="http://schemas.openxmlformats.org/officeDocument/2006/relationships/hyperlink" Target="https://www.neurotherapia.com/leadership" TargetMode="External"/><Relationship Id="rId543" Type="http://schemas.openxmlformats.org/officeDocument/2006/relationships/hyperlink" Target="https://www.linkedin.com/company/monumo-ltd" TargetMode="External"/><Relationship Id="rId1173" Type="http://schemas.openxmlformats.org/officeDocument/2006/relationships/hyperlink" Target="https://www.linkedin.com/company/h3x-technologies/" TargetMode="External"/><Relationship Id="rId1380" Type="http://schemas.openxmlformats.org/officeDocument/2006/relationships/hyperlink" Target="http://garen.cc/" TargetMode="External"/><Relationship Id="rId2017" Type="http://schemas.openxmlformats.org/officeDocument/2006/relationships/hyperlink" Target="https://www.linkedin.com/in/harvenspiou/" TargetMode="External"/><Relationship Id="rId2224" Type="http://schemas.openxmlformats.org/officeDocument/2006/relationships/hyperlink" Target="http://joypix.io/" TargetMode="External"/><Relationship Id="rId3622" Type="http://schemas.openxmlformats.org/officeDocument/2006/relationships/hyperlink" Target="http://primrosebio.com/" TargetMode="External"/><Relationship Id="rId5587" Type="http://schemas.openxmlformats.org/officeDocument/2006/relationships/hyperlink" Target="https://www.linkedin.com/in/lioryogev/" TargetMode="External"/><Relationship Id="rId6985" Type="http://schemas.openxmlformats.org/officeDocument/2006/relationships/hyperlink" Target="https://www.linkedin.com/in/kerrie-wilson-277949/" TargetMode="External"/><Relationship Id="rId7829" Type="http://schemas.openxmlformats.org/officeDocument/2006/relationships/hyperlink" Target="https://www.peopled.app/about-5" TargetMode="External"/><Relationship Id="rId9044" Type="http://schemas.openxmlformats.org/officeDocument/2006/relationships/hyperlink" Target="https://www.boston.gov/government/cabinets/boston-public-health-commission/dr-bisola-ojikutu" TargetMode="External"/><Relationship Id="rId9251" Type="http://schemas.openxmlformats.org/officeDocument/2006/relationships/hyperlink" Target="https://optimindpharma.com/our-team/" TargetMode="External"/><Relationship Id="rId403" Type="http://schemas.openxmlformats.org/officeDocument/2006/relationships/hyperlink" Target="https://www.linkedin.com/in/ankurjainkairos/" TargetMode="External"/><Relationship Id="rId750" Type="http://schemas.openxmlformats.org/officeDocument/2006/relationships/hyperlink" Target="https://www.apollo.io/people/Anubhav/Singh/5e88a1466efae0000192b1c1" TargetMode="External"/><Relationship Id="rId1033" Type="http://schemas.openxmlformats.org/officeDocument/2006/relationships/hyperlink" Target="https://www.linkedin.com/company/panisystems/" TargetMode="External"/><Relationship Id="rId2431" Type="http://schemas.openxmlformats.org/officeDocument/2006/relationships/hyperlink" Target="https://www.linkedin.com/company/regency-centers" TargetMode="External"/><Relationship Id="rId4189" Type="http://schemas.openxmlformats.org/officeDocument/2006/relationships/hyperlink" Target="https://www.crunchbase.com/organization/tsing-standard" TargetMode="External"/><Relationship Id="rId5794" Type="http://schemas.openxmlformats.org/officeDocument/2006/relationships/hyperlink" Target="http://lightshift.com/" TargetMode="External"/><Relationship Id="rId6638" Type="http://schemas.openxmlformats.org/officeDocument/2006/relationships/hyperlink" Target="http://raekdata.com/" TargetMode="External"/><Relationship Id="rId6845" Type="http://schemas.openxmlformats.org/officeDocument/2006/relationships/hyperlink" Target="https://www.linkedin.com/in/fionagillies-mysmash/" TargetMode="External"/><Relationship Id="rId8060" Type="http://schemas.openxmlformats.org/officeDocument/2006/relationships/hyperlink" Target="https://www.linkedin.com/in/eric-speron-cfa-09925a3/" TargetMode="External"/><Relationship Id="rId9111" Type="http://schemas.openxmlformats.org/officeDocument/2006/relationships/hyperlink" Target="http://zymbit.com/" TargetMode="External"/><Relationship Id="rId11181" Type="http://schemas.openxmlformats.org/officeDocument/2006/relationships/hyperlink" Target="https://www.linkedin.com/in/h%C3%A9l%C3%A8ne-nguyen-ban-6172717/" TargetMode="External"/><Relationship Id="rId610" Type="http://schemas.openxmlformats.org/officeDocument/2006/relationships/hyperlink" Target="https://www.linkedin.com/in/sumanta-kumar-de-a4470810" TargetMode="External"/><Relationship Id="rId1240" Type="http://schemas.openxmlformats.org/officeDocument/2006/relationships/hyperlink" Target="https://www.crunchbase.com/organization/corelink/people" TargetMode="External"/><Relationship Id="rId4049" Type="http://schemas.openxmlformats.org/officeDocument/2006/relationships/hyperlink" Target="https://www.linkedin.com/company/jupiter-international-limited/" TargetMode="External"/><Relationship Id="rId4396" Type="http://schemas.openxmlformats.org/officeDocument/2006/relationships/hyperlink" Target="http://washington.edu/" TargetMode="External"/><Relationship Id="rId5447" Type="http://schemas.openxmlformats.org/officeDocument/2006/relationships/hyperlink" Target="http://bstabo.com/" TargetMode="External"/><Relationship Id="rId5654" Type="http://schemas.openxmlformats.org/officeDocument/2006/relationships/hyperlink" Target="https://www.linkedin.com/company/activeloop" TargetMode="External"/><Relationship Id="rId5861" Type="http://schemas.openxmlformats.org/officeDocument/2006/relationships/hyperlink" Target="https://www.linkedin.com/in/sunny-sanyal-4320857/" TargetMode="External"/><Relationship Id="rId6705" Type="http://schemas.openxmlformats.org/officeDocument/2006/relationships/hyperlink" Target="https://www.linkedin.com/in/byron-k-sanders/" TargetMode="External"/><Relationship Id="rId6912" Type="http://schemas.openxmlformats.org/officeDocument/2006/relationships/hyperlink" Target="http://zeroterrain.com/" TargetMode="External"/><Relationship Id="rId11041" Type="http://schemas.openxmlformats.org/officeDocument/2006/relationships/hyperlink" Target="https://www.linkedin.com/company/lumendoag" TargetMode="External"/><Relationship Id="rId1100" Type="http://schemas.openxmlformats.org/officeDocument/2006/relationships/hyperlink" Target="https://www.linkedin.com/in/djoin-id-36274b242" TargetMode="External"/><Relationship Id="rId4256" Type="http://schemas.openxmlformats.org/officeDocument/2006/relationships/hyperlink" Target="http://wisedrive.in/" TargetMode="External"/><Relationship Id="rId4463" Type="http://schemas.openxmlformats.org/officeDocument/2006/relationships/hyperlink" Target="http://incelldx.com/" TargetMode="External"/><Relationship Id="rId4670" Type="http://schemas.openxmlformats.org/officeDocument/2006/relationships/hyperlink" Target="http://wattsupev.io/" TargetMode="External"/><Relationship Id="rId5307" Type="http://schemas.openxmlformats.org/officeDocument/2006/relationships/hyperlink" Target="http://rebuildingexchange.org/" TargetMode="External"/><Relationship Id="rId5514" Type="http://schemas.openxmlformats.org/officeDocument/2006/relationships/hyperlink" Target="https://www.linkedin.com/in/michelle-phillips-49803a38/?original_referer=https%3A%2F%2Fwww%2Egoogle%2Ecom%2F&amp;originalSubdomain=za" TargetMode="External"/><Relationship Id="rId5721" Type="http://schemas.openxmlformats.org/officeDocument/2006/relationships/hyperlink" Target="http://avenzotx.com/" TargetMode="External"/><Relationship Id="rId8877" Type="http://schemas.openxmlformats.org/officeDocument/2006/relationships/hyperlink" Target="http://overseed.fr/" TargetMode="External"/><Relationship Id="rId9928" Type="http://schemas.openxmlformats.org/officeDocument/2006/relationships/hyperlink" Target="https://www.linkedin.com/company/pambili-nrc/" TargetMode="External"/><Relationship Id="rId1917" Type="http://schemas.openxmlformats.org/officeDocument/2006/relationships/hyperlink" Target="http://hurtec.com.au/" TargetMode="External"/><Relationship Id="rId3065" Type="http://schemas.openxmlformats.org/officeDocument/2006/relationships/hyperlink" Target="https://www.linkedin.com/in/merav-bahat/" TargetMode="External"/><Relationship Id="rId3272" Type="http://schemas.openxmlformats.org/officeDocument/2006/relationships/hyperlink" Target="https://www.linkedin.com/company/sevenstarling" TargetMode="External"/><Relationship Id="rId4116" Type="http://schemas.openxmlformats.org/officeDocument/2006/relationships/hyperlink" Target="https://www.linkedin.com/company/seenculture" TargetMode="External"/><Relationship Id="rId4323" Type="http://schemas.openxmlformats.org/officeDocument/2006/relationships/hyperlink" Target="https://www.linkedin.com/company/wearelifeist" TargetMode="External"/><Relationship Id="rId4530" Type="http://schemas.openxmlformats.org/officeDocument/2006/relationships/hyperlink" Target="https://www.linkedin.com/in/vishalchopradelhi/" TargetMode="External"/><Relationship Id="rId7479" Type="http://schemas.openxmlformats.org/officeDocument/2006/relationships/hyperlink" Target="http://tiaminetworks.com/" TargetMode="External"/><Relationship Id="rId7686" Type="http://schemas.openxmlformats.org/officeDocument/2006/relationships/hyperlink" Target="https://www.linkedin.com/company/microera-power-inc/" TargetMode="External"/><Relationship Id="rId7893" Type="http://schemas.openxmlformats.org/officeDocument/2006/relationships/hyperlink" Target="https://www.linkedin.com/in/dario-amodei-3934934/" TargetMode="External"/><Relationship Id="rId8737" Type="http://schemas.openxmlformats.org/officeDocument/2006/relationships/hyperlink" Target="https://www.linkedin.com/in/ryanchoww/" TargetMode="External"/><Relationship Id="rId8944" Type="http://schemas.openxmlformats.org/officeDocument/2006/relationships/hyperlink" Target="http://ascotgold.com/" TargetMode="External"/><Relationship Id="rId11858" Type="http://schemas.openxmlformats.org/officeDocument/2006/relationships/hyperlink" Target="https://www.linkedin.com/in/carolnethkenphillips/" TargetMode="External"/><Relationship Id="rId193" Type="http://schemas.openxmlformats.org/officeDocument/2006/relationships/hyperlink" Target="http://inventwood.com/" TargetMode="External"/><Relationship Id="rId2081" Type="http://schemas.openxmlformats.org/officeDocument/2006/relationships/hyperlink" Target="https://www.linkedin.com/company/hayhay/" TargetMode="External"/><Relationship Id="rId3132" Type="http://schemas.openxmlformats.org/officeDocument/2006/relationships/hyperlink" Target="https://www.linkedin.com/in/gonthier/" TargetMode="External"/><Relationship Id="rId6288" Type="http://schemas.openxmlformats.org/officeDocument/2006/relationships/hyperlink" Target="https://www.linkedin.com/in/danielbrdar/" TargetMode="External"/><Relationship Id="rId6495" Type="http://schemas.openxmlformats.org/officeDocument/2006/relationships/hyperlink" Target="https://www.linkedin.com/in/keith-fairey-927811199/" TargetMode="External"/><Relationship Id="rId7339" Type="http://schemas.openxmlformats.org/officeDocument/2006/relationships/hyperlink" Target="https://kandilafashion.shop/about-us" TargetMode="External"/><Relationship Id="rId7546" Type="http://schemas.openxmlformats.org/officeDocument/2006/relationships/hyperlink" Target="https://www.linkedin.com/in/danielzakowski/" TargetMode="External"/><Relationship Id="rId7753" Type="http://schemas.openxmlformats.org/officeDocument/2006/relationships/hyperlink" Target="http://s64capital.com/" TargetMode="External"/><Relationship Id="rId10667" Type="http://schemas.openxmlformats.org/officeDocument/2006/relationships/hyperlink" Target="https://www.linkedin.com/in/linda-shockley-96b7576/" TargetMode="External"/><Relationship Id="rId10874" Type="http://schemas.openxmlformats.org/officeDocument/2006/relationships/hyperlink" Target="https://www.linkedin.com/company/naastechnology" TargetMode="External"/><Relationship Id="rId11718" Type="http://schemas.openxmlformats.org/officeDocument/2006/relationships/hyperlink" Target="https://www.nationaldisabilityinstitute.org/team/michael-morris/" TargetMode="External"/><Relationship Id="rId260" Type="http://schemas.openxmlformats.org/officeDocument/2006/relationships/hyperlink" Target="https://www.linkedin.com/company/clix-capital/" TargetMode="External"/><Relationship Id="rId5097" Type="http://schemas.openxmlformats.org/officeDocument/2006/relationships/hyperlink" Target="https://www.linkedin.com/in/henry-derolf-676456162/" TargetMode="External"/><Relationship Id="rId6148" Type="http://schemas.openxmlformats.org/officeDocument/2006/relationships/hyperlink" Target="https://www.linkedin.com/in/abhishekmahto340/" TargetMode="External"/><Relationship Id="rId6355" Type="http://schemas.openxmlformats.org/officeDocument/2006/relationships/hyperlink" Target="https://www.linkedin.com/company/terragiabiofuel/" TargetMode="External"/><Relationship Id="rId7406" Type="http://schemas.openxmlformats.org/officeDocument/2006/relationships/hyperlink" Target="https://www.astrazeneca.com/our-company/leadership.html" TargetMode="External"/><Relationship Id="rId7960" Type="http://schemas.openxmlformats.org/officeDocument/2006/relationships/hyperlink" Target="http://liveoakfiber.com/" TargetMode="External"/><Relationship Id="rId8804" Type="http://schemas.openxmlformats.org/officeDocument/2006/relationships/hyperlink" Target="https://www.linkedin.com/in/antti-vuolanto-28283321" TargetMode="External"/><Relationship Id="rId10527" Type="http://schemas.openxmlformats.org/officeDocument/2006/relationships/hyperlink" Target="http://cirsiumbio.com/" TargetMode="External"/><Relationship Id="rId10734" Type="http://schemas.openxmlformats.org/officeDocument/2006/relationships/hyperlink" Target="https://www.linkedin.com/company/nozomi-networks-sa" TargetMode="External"/><Relationship Id="rId10941" Type="http://schemas.openxmlformats.org/officeDocument/2006/relationships/hyperlink" Target="https://www.linkedin.com/company/kinetikhldgs/" TargetMode="External"/><Relationship Id="rId120" Type="http://schemas.openxmlformats.org/officeDocument/2006/relationships/hyperlink" Target="https://www.linkedin.com/in/eric-ashleman-803a9010/" TargetMode="External"/><Relationship Id="rId2898" Type="http://schemas.openxmlformats.org/officeDocument/2006/relationships/hyperlink" Target="http://athir.com.sa/" TargetMode="External"/><Relationship Id="rId3949" Type="http://schemas.openxmlformats.org/officeDocument/2006/relationships/hyperlink" Target="http://ninecamp.co/" TargetMode="External"/><Relationship Id="rId5164" Type="http://schemas.openxmlformats.org/officeDocument/2006/relationships/hyperlink" Target="https://www.linkedin.com/in/ronimb/" TargetMode="External"/><Relationship Id="rId6008" Type="http://schemas.openxmlformats.org/officeDocument/2006/relationships/hyperlink" Target="https://www.linkedin.com/company/wase" TargetMode="External"/><Relationship Id="rId6215" Type="http://schemas.openxmlformats.org/officeDocument/2006/relationships/hyperlink" Target="https://linc-info.com/member/" TargetMode="External"/><Relationship Id="rId6562" Type="http://schemas.openxmlformats.org/officeDocument/2006/relationships/hyperlink" Target="https://www.linkedin.com/in/patrick-lynn-73625926/" TargetMode="External"/><Relationship Id="rId7613" Type="http://schemas.openxmlformats.org/officeDocument/2006/relationships/hyperlink" Target="https://www.linkedin.com/company/goldshoreres/" TargetMode="External"/><Relationship Id="rId7820" Type="http://schemas.openxmlformats.org/officeDocument/2006/relationships/hyperlink" Target="https://www.linkedin.com/company/houseamp-inc" TargetMode="External"/><Relationship Id="rId10801" Type="http://schemas.openxmlformats.org/officeDocument/2006/relationships/hyperlink" Target="https://www.linkedin.com/in/pranavtyagi/" TargetMode="External"/><Relationship Id="rId2758" Type="http://schemas.openxmlformats.org/officeDocument/2006/relationships/hyperlink" Target="https://www.linkedin.com/company/nunu-ai" TargetMode="External"/><Relationship Id="rId2965" Type="http://schemas.openxmlformats.org/officeDocument/2006/relationships/hyperlink" Target="http://sirremglobal.com/" TargetMode="External"/><Relationship Id="rId3809" Type="http://schemas.openxmlformats.org/officeDocument/2006/relationships/hyperlink" Target="https://www.linkedin.com/company/midatech-pharma" TargetMode="External"/><Relationship Id="rId5024" Type="http://schemas.openxmlformats.org/officeDocument/2006/relationships/hyperlink" Target="https://www.linkedin.com/company/vela-technologies" TargetMode="External"/><Relationship Id="rId5371" Type="http://schemas.openxmlformats.org/officeDocument/2006/relationships/hyperlink" Target="http://ellect.co.kr/" TargetMode="External"/><Relationship Id="rId6422" Type="http://schemas.openxmlformats.org/officeDocument/2006/relationships/hyperlink" Target="http://fieldworkrobotics.com/" TargetMode="External"/><Relationship Id="rId9578" Type="http://schemas.openxmlformats.org/officeDocument/2006/relationships/hyperlink" Target="https://www.linkedin.com/in/julietarueff/?locale=en_US" TargetMode="External"/><Relationship Id="rId9785" Type="http://schemas.openxmlformats.org/officeDocument/2006/relationships/hyperlink" Target="https://www.linkedin.com/company/surgiai/about/" TargetMode="External"/><Relationship Id="rId9992" Type="http://schemas.openxmlformats.org/officeDocument/2006/relationships/hyperlink" Target="https://www.linkedin.com/company/consolidatedlinenservice" TargetMode="External"/><Relationship Id="rId937" Type="http://schemas.openxmlformats.org/officeDocument/2006/relationships/hyperlink" Target="http://tide.co/" TargetMode="External"/><Relationship Id="rId1567" Type="http://schemas.openxmlformats.org/officeDocument/2006/relationships/hyperlink" Target="http://adbot.co.za/" TargetMode="External"/><Relationship Id="rId1774" Type="http://schemas.openxmlformats.org/officeDocument/2006/relationships/hyperlink" Target="https://gesgapegiag.ca/chief-council/" TargetMode="External"/><Relationship Id="rId1981" Type="http://schemas.openxmlformats.org/officeDocument/2006/relationships/hyperlink" Target="https://www.linkedin.com/company/cogniquestai/" TargetMode="External"/><Relationship Id="rId2618" Type="http://schemas.openxmlformats.org/officeDocument/2006/relationships/hyperlink" Target="http://heatmap.com/" TargetMode="External"/><Relationship Id="rId2825" Type="http://schemas.openxmlformats.org/officeDocument/2006/relationships/hyperlink" Target="https://www.linkedin.com/company/curamatic/" TargetMode="External"/><Relationship Id="rId4180" Type="http://schemas.openxmlformats.org/officeDocument/2006/relationships/hyperlink" Target="https://www.linkedin.com/company/xbow" TargetMode="External"/><Relationship Id="rId5231" Type="http://schemas.openxmlformats.org/officeDocument/2006/relationships/hyperlink" Target="https://www.citycareokc.org/about" TargetMode="External"/><Relationship Id="rId8387" Type="http://schemas.openxmlformats.org/officeDocument/2006/relationships/hyperlink" Target="http://obralink.com/" TargetMode="External"/><Relationship Id="rId8594" Type="http://schemas.openxmlformats.org/officeDocument/2006/relationships/hyperlink" Target="https://www.linkedin.com/in/ronitharpaz/" TargetMode="External"/><Relationship Id="rId9438" Type="http://schemas.openxmlformats.org/officeDocument/2006/relationships/hyperlink" Target="https://www.linkedin.com/in/dr-emrah-aydin/" TargetMode="External"/><Relationship Id="rId9645" Type="http://schemas.openxmlformats.org/officeDocument/2006/relationships/hyperlink" Target="https://www.linkedin.com/company/regal-entertainment-group" TargetMode="External"/><Relationship Id="rId9852" Type="http://schemas.openxmlformats.org/officeDocument/2006/relationships/hyperlink" Target="https://www.linkedin.com/in/mennan-yelkenci/" TargetMode="External"/><Relationship Id="rId11368" Type="http://schemas.openxmlformats.org/officeDocument/2006/relationships/hyperlink" Target="https://www.linkedin.com/in/salom%c3%a9g%c3%a9raud/" TargetMode="External"/><Relationship Id="rId11575" Type="http://schemas.openxmlformats.org/officeDocument/2006/relationships/hyperlink" Target="https://www.crunchbase.com/person/robert-coltura" TargetMode="External"/><Relationship Id="rId11782" Type="http://schemas.openxmlformats.org/officeDocument/2006/relationships/hyperlink" Target="http://massbudget.org/" TargetMode="External"/><Relationship Id="rId66" Type="http://schemas.openxmlformats.org/officeDocument/2006/relationships/hyperlink" Target="https://www.linkedin.com/company/6616655/" TargetMode="External"/><Relationship Id="rId1427" Type="http://schemas.openxmlformats.org/officeDocument/2006/relationships/hyperlink" Target="https://www.linkedin.com/company/horizongames/" TargetMode="External"/><Relationship Id="rId1634" Type="http://schemas.openxmlformats.org/officeDocument/2006/relationships/hyperlink" Target="https://www.linkedin.com/company/metropolitan-ministries" TargetMode="External"/><Relationship Id="rId1841" Type="http://schemas.openxmlformats.org/officeDocument/2006/relationships/hyperlink" Target="https://www.linkedin.com/company/smart-view-technology" TargetMode="External"/><Relationship Id="rId4040" Type="http://schemas.openxmlformats.org/officeDocument/2006/relationships/hyperlink" Target="https://www.linkedin.com/company/botrista" TargetMode="External"/><Relationship Id="rId4997" Type="http://schemas.openxmlformats.org/officeDocument/2006/relationships/hyperlink" Target="https://www.linkedin.com/in/bruce-crawford-9a1a08b8/" TargetMode="External"/><Relationship Id="rId7196" Type="http://schemas.openxmlformats.org/officeDocument/2006/relationships/hyperlink" Target="https://www.linkedin.com/in/david-rich-7a8a235/" TargetMode="External"/><Relationship Id="rId8247" Type="http://schemas.openxmlformats.org/officeDocument/2006/relationships/hyperlink" Target="https://www.linkedin.com/company/nodafi/about/?viewAsMember=true" TargetMode="External"/><Relationship Id="rId8454" Type="http://schemas.openxmlformats.org/officeDocument/2006/relationships/hyperlink" Target="https://www.linkedin.com/company/hiwell/?lipi=urn%3Ali%3Apage%3Ad_flagship3_company%3BnMZ3hRVFQzWXGQ16sYc0Vg%3D%3D" TargetMode="External"/><Relationship Id="rId8661" Type="http://schemas.openxmlformats.org/officeDocument/2006/relationships/hyperlink" Target="https://www.linkedin.com/in/sandeepjethwani/" TargetMode="External"/><Relationship Id="rId9505" Type="http://schemas.openxmlformats.org/officeDocument/2006/relationships/hyperlink" Target="https://www.linkedin.com/company/seaber-io" TargetMode="External"/><Relationship Id="rId9712" Type="http://schemas.openxmlformats.org/officeDocument/2006/relationships/hyperlink" Target="http://ti5robot.com/" TargetMode="External"/><Relationship Id="rId10177" Type="http://schemas.openxmlformats.org/officeDocument/2006/relationships/hyperlink" Target="https://www.linkedin.com/company/armadaai" TargetMode="External"/><Relationship Id="rId10384" Type="http://schemas.openxmlformats.org/officeDocument/2006/relationships/hyperlink" Target="https://www.linkedin.com/company/guident-ltd/" TargetMode="External"/><Relationship Id="rId10591" Type="http://schemas.openxmlformats.org/officeDocument/2006/relationships/hyperlink" Target="https://www.linkedin.com/in/larisa-gelman-2679821b" TargetMode="External"/><Relationship Id="rId11228" Type="http://schemas.openxmlformats.org/officeDocument/2006/relationships/hyperlink" Target="http://teamspective.com/" TargetMode="External"/><Relationship Id="rId11435" Type="http://schemas.openxmlformats.org/officeDocument/2006/relationships/hyperlink" Target="https://www.linkedin.com/company/newton-heat-treating-co/" TargetMode="External"/><Relationship Id="rId3599" Type="http://schemas.openxmlformats.org/officeDocument/2006/relationships/hyperlink" Target="https://www.linkedin.com/company/harvey-ai" TargetMode="External"/><Relationship Id="rId4857" Type="http://schemas.openxmlformats.org/officeDocument/2006/relationships/hyperlink" Target="http://spot.wooribank.com/" TargetMode="External"/><Relationship Id="rId7056" Type="http://schemas.openxmlformats.org/officeDocument/2006/relationships/hyperlink" Target="http://prattstandard.com/" TargetMode="External"/><Relationship Id="rId7263" Type="http://schemas.openxmlformats.org/officeDocument/2006/relationships/hyperlink" Target="https://www.linkedin.com/in/helen-rowntree-3558135a/" TargetMode="External"/><Relationship Id="rId7470" Type="http://schemas.openxmlformats.org/officeDocument/2006/relationships/hyperlink" Target="https://investors.drivenbrands.com/governance/executive-management/default.aspx" TargetMode="External"/><Relationship Id="rId8107" Type="http://schemas.openxmlformats.org/officeDocument/2006/relationships/hyperlink" Target="https://www.linkedin.com/in/sivulka/" TargetMode="External"/><Relationship Id="rId8314" Type="http://schemas.openxmlformats.org/officeDocument/2006/relationships/hyperlink" Target="http://rexel.com/" TargetMode="External"/><Relationship Id="rId8521" Type="http://schemas.openxmlformats.org/officeDocument/2006/relationships/hyperlink" Target="https://www.linkedin.com/company/thecometuniverse/" TargetMode="External"/><Relationship Id="rId10037" Type="http://schemas.openxmlformats.org/officeDocument/2006/relationships/hyperlink" Target="https://www.linkedin.com/in/justin-avery-cpa-01220338/" TargetMode="External"/><Relationship Id="rId10244" Type="http://schemas.openxmlformats.org/officeDocument/2006/relationships/hyperlink" Target="http://carbonrev.com/" TargetMode="External"/><Relationship Id="rId11642" Type="http://schemas.openxmlformats.org/officeDocument/2006/relationships/hyperlink" Target="https://hainescity.com/directory.aspx?did=24" TargetMode="External"/><Relationship Id="rId1701" Type="http://schemas.openxmlformats.org/officeDocument/2006/relationships/hyperlink" Target="https://www.linkedin.com/company/fairgo-ai/" TargetMode="External"/><Relationship Id="rId3459" Type="http://schemas.openxmlformats.org/officeDocument/2006/relationships/hyperlink" Target="https://www.linkedin.com/in/parkermeeks/" TargetMode="External"/><Relationship Id="rId3666" Type="http://schemas.openxmlformats.org/officeDocument/2006/relationships/hyperlink" Target="https://www.linkedin.com/company/poet-technologies" TargetMode="External"/><Relationship Id="rId5908" Type="http://schemas.openxmlformats.org/officeDocument/2006/relationships/hyperlink" Target="http://nominal.so/" TargetMode="External"/><Relationship Id="rId6072" Type="http://schemas.openxmlformats.org/officeDocument/2006/relationships/hyperlink" Target="https://www.linkedin.com/company/kryptosbio/" TargetMode="External"/><Relationship Id="rId7123" Type="http://schemas.openxmlformats.org/officeDocument/2006/relationships/hyperlink" Target="https://www.esperanzacommunityhousing.org/about-nancy-halpern-ibrahim" TargetMode="External"/><Relationship Id="rId7330" Type="http://schemas.openxmlformats.org/officeDocument/2006/relationships/hyperlink" Target="http://infimotion.com/" TargetMode="External"/><Relationship Id="rId10451" Type="http://schemas.openxmlformats.org/officeDocument/2006/relationships/hyperlink" Target="https://www.linkedin.com/in/voicu-oprean-96903915/" TargetMode="External"/><Relationship Id="rId11502" Type="http://schemas.openxmlformats.org/officeDocument/2006/relationships/hyperlink" Target="https://www.mainewoodscompany.com/our-company/staff/" TargetMode="External"/><Relationship Id="rId587" Type="http://schemas.openxmlformats.org/officeDocument/2006/relationships/hyperlink" Target="https://helixesg.com/about-helix/our-people/board-of-directors/owen-kratz/" TargetMode="External"/><Relationship Id="rId2268" Type="http://schemas.openxmlformats.org/officeDocument/2006/relationships/hyperlink" Target="https://www.linkedin.com/company/haven-youth-and-family-services/" TargetMode="External"/><Relationship Id="rId3319" Type="http://schemas.openxmlformats.org/officeDocument/2006/relationships/hyperlink" Target="https://www.linkedin.com/in/stella-yibin-shi-82917420/?original_referer=https%3A%2F%2Fwww%2Egoogle%2Ecom%2F&amp;originalSubdomain=cn" TargetMode="External"/><Relationship Id="rId3873" Type="http://schemas.openxmlformats.org/officeDocument/2006/relationships/hyperlink" Target="https://www.linkedin.com/company/mehilainen" TargetMode="External"/><Relationship Id="rId4717" Type="http://schemas.openxmlformats.org/officeDocument/2006/relationships/hyperlink" Target="https://www.linkedin.com/in/ianww/" TargetMode="External"/><Relationship Id="rId4924" Type="http://schemas.openxmlformats.org/officeDocument/2006/relationships/hyperlink" Target="http://rampmetals.com/" TargetMode="External"/><Relationship Id="rId9088" Type="http://schemas.openxmlformats.org/officeDocument/2006/relationships/hyperlink" Target="https://www.linkedin.com/in/paige-miller-b25aa919/" TargetMode="External"/><Relationship Id="rId9295" Type="http://schemas.openxmlformats.org/officeDocument/2006/relationships/hyperlink" Target="http://barringtonstageco.org/" TargetMode="External"/><Relationship Id="rId10104" Type="http://schemas.openxmlformats.org/officeDocument/2006/relationships/hyperlink" Target="http://euronova.com.tr/" TargetMode="External"/><Relationship Id="rId10311" Type="http://schemas.openxmlformats.org/officeDocument/2006/relationships/hyperlink" Target="https://www.linkedin.com/company/buildots/" TargetMode="External"/><Relationship Id="rId447" Type="http://schemas.openxmlformats.org/officeDocument/2006/relationships/hyperlink" Target="https://borrdrilling.com/about/" TargetMode="External"/><Relationship Id="rId794" Type="http://schemas.openxmlformats.org/officeDocument/2006/relationships/hyperlink" Target="https://www.linkedin.com/company/rugged-road-outdoors" TargetMode="External"/><Relationship Id="rId1077" Type="http://schemas.openxmlformats.org/officeDocument/2006/relationships/hyperlink" Target="http://nku.edu/" TargetMode="External"/><Relationship Id="rId2128" Type="http://schemas.openxmlformats.org/officeDocument/2006/relationships/hyperlink" Target="https://www.linkedin.com/company/quad-city-arts" TargetMode="External"/><Relationship Id="rId2475" Type="http://schemas.openxmlformats.org/officeDocument/2006/relationships/hyperlink" Target="https://www.linkedin.com/in/floris-engelhardt/" TargetMode="External"/><Relationship Id="rId2682" Type="http://schemas.openxmlformats.org/officeDocument/2006/relationships/hyperlink" Target="https://www.linkedin.com/company/market-stadium-inc/" TargetMode="External"/><Relationship Id="rId3526" Type="http://schemas.openxmlformats.org/officeDocument/2006/relationships/hyperlink" Target="http://escala.com/" TargetMode="External"/><Relationship Id="rId3733" Type="http://schemas.openxmlformats.org/officeDocument/2006/relationships/hyperlink" Target="https://www.linkedin.com/company/pathfinderfzco" TargetMode="External"/><Relationship Id="rId3940" Type="http://schemas.openxmlformats.org/officeDocument/2006/relationships/hyperlink" Target="http://transcendpackaging.com/" TargetMode="External"/><Relationship Id="rId6889" Type="http://schemas.openxmlformats.org/officeDocument/2006/relationships/hyperlink" Target="https://www.linkedin.com/company/astopia" TargetMode="External"/><Relationship Id="rId9155" Type="http://schemas.openxmlformats.org/officeDocument/2006/relationships/hyperlink" Target="https://www.linkedin.com/company/nationsfirst/" TargetMode="External"/><Relationship Id="rId654" Type="http://schemas.openxmlformats.org/officeDocument/2006/relationships/hyperlink" Target="https://www.linkedin.com/company/savvywealth" TargetMode="External"/><Relationship Id="rId861" Type="http://schemas.openxmlformats.org/officeDocument/2006/relationships/hyperlink" Target="https://www.linkedin.com/company/cellivate-technologies" TargetMode="External"/><Relationship Id="rId1284" Type="http://schemas.openxmlformats.org/officeDocument/2006/relationships/hyperlink" Target="https://www.linkedin.com/in/jason-holder-57444b6/" TargetMode="External"/><Relationship Id="rId1491" Type="http://schemas.openxmlformats.org/officeDocument/2006/relationships/hyperlink" Target="https://www.linkedin.com/company/weareteamology" TargetMode="External"/><Relationship Id="rId2335" Type="http://schemas.openxmlformats.org/officeDocument/2006/relationships/hyperlink" Target="https://www.linkedin.com/company/ambercycleinc/" TargetMode="External"/><Relationship Id="rId2542" Type="http://schemas.openxmlformats.org/officeDocument/2006/relationships/hyperlink" Target="https://www.linkedin.com/in/amir-reichman/" TargetMode="External"/><Relationship Id="rId3800" Type="http://schemas.openxmlformats.org/officeDocument/2006/relationships/hyperlink" Target="https://www.linkedin.com/company/intelligems-io/" TargetMode="External"/><Relationship Id="rId5698" Type="http://schemas.openxmlformats.org/officeDocument/2006/relationships/hyperlink" Target="https://www.linkedin.com/company/avalotx" TargetMode="External"/><Relationship Id="rId6749" Type="http://schemas.openxmlformats.org/officeDocument/2006/relationships/hyperlink" Target="https://www.linkedin.com/edu/school?id=12615&amp;trk=edu-up-nav-menu-home" TargetMode="External"/><Relationship Id="rId6956" Type="http://schemas.openxmlformats.org/officeDocument/2006/relationships/hyperlink" Target="http://kenosha.ai/" TargetMode="External"/><Relationship Id="rId9362" Type="http://schemas.openxmlformats.org/officeDocument/2006/relationships/hyperlink" Target="http://about.ahazawi.com/" TargetMode="External"/><Relationship Id="rId11085" Type="http://schemas.openxmlformats.org/officeDocument/2006/relationships/hyperlink" Target="http://nrtmedtech.com/" TargetMode="External"/><Relationship Id="rId11292" Type="http://schemas.openxmlformats.org/officeDocument/2006/relationships/hyperlink" Target="http://greenlandresources.ca/" TargetMode="External"/><Relationship Id="rId307" Type="http://schemas.openxmlformats.org/officeDocument/2006/relationships/hyperlink" Target="https://pitchbook.com/profiles/company/463359-16" TargetMode="External"/><Relationship Id="rId514" Type="http://schemas.openxmlformats.org/officeDocument/2006/relationships/hyperlink" Target="http://kindlife.in/" TargetMode="External"/><Relationship Id="rId721" Type="http://schemas.openxmlformats.org/officeDocument/2006/relationships/hyperlink" Target="https://www.linkedin.com/in/masoud-tabatabaei-8941254a/" TargetMode="External"/><Relationship Id="rId1144" Type="http://schemas.openxmlformats.org/officeDocument/2006/relationships/hyperlink" Target="http://flexibees.com/" TargetMode="External"/><Relationship Id="rId1351" Type="http://schemas.openxmlformats.org/officeDocument/2006/relationships/hyperlink" Target="https://www.crunchbase.com/person/zach-dallaire-c8b6" TargetMode="External"/><Relationship Id="rId2402" Type="http://schemas.openxmlformats.org/officeDocument/2006/relationships/hyperlink" Target="http://enlink.com/" TargetMode="External"/><Relationship Id="rId5558" Type="http://schemas.openxmlformats.org/officeDocument/2006/relationships/hyperlink" Target="http://myollie.com/" TargetMode="External"/><Relationship Id="rId5765" Type="http://schemas.openxmlformats.org/officeDocument/2006/relationships/hyperlink" Target="https://de.linkedin.com/in/dr-dominik-von-achten" TargetMode="External"/><Relationship Id="rId5972" Type="http://schemas.openxmlformats.org/officeDocument/2006/relationships/hyperlink" Target="https://www.linkedin.com/in/danielaseixas/" TargetMode="External"/><Relationship Id="rId6609" Type="http://schemas.openxmlformats.org/officeDocument/2006/relationships/hyperlink" Target="http://asiagolflinks.com/" TargetMode="External"/><Relationship Id="rId6816" Type="http://schemas.openxmlformats.org/officeDocument/2006/relationships/hyperlink" Target="https://www.linkedin.com/company/technip-energies/" TargetMode="External"/><Relationship Id="rId8171" Type="http://schemas.openxmlformats.org/officeDocument/2006/relationships/hyperlink" Target="https://www.linkedin.com/in/andrewpankevicius/" TargetMode="External"/><Relationship Id="rId9015" Type="http://schemas.openxmlformats.org/officeDocument/2006/relationships/hyperlink" Target="https://www.linkedin.com/company/greenridge-exploration" TargetMode="External"/><Relationship Id="rId9222" Type="http://schemas.openxmlformats.org/officeDocument/2006/relationships/hyperlink" Target="https://www.linkedin.com/company/detroit-greenways-coalition" TargetMode="External"/><Relationship Id="rId11152" Type="http://schemas.openxmlformats.org/officeDocument/2006/relationships/hyperlink" Target="https://www.linkedin.com/in/michel-francis-64113636/" TargetMode="External"/><Relationship Id="rId1004" Type="http://schemas.openxmlformats.org/officeDocument/2006/relationships/hyperlink" Target="http://cellxtechnologies.com/" TargetMode="External"/><Relationship Id="rId1211" Type="http://schemas.openxmlformats.org/officeDocument/2006/relationships/hyperlink" Target="https://www.linkedin.com/in/henryjan/" TargetMode="External"/><Relationship Id="rId4367" Type="http://schemas.openxmlformats.org/officeDocument/2006/relationships/hyperlink" Target="http://truvius.io/" TargetMode="External"/><Relationship Id="rId4574" Type="http://schemas.openxmlformats.org/officeDocument/2006/relationships/hyperlink" Target="https://www.linkedin.com/in/shahar-zirkin-8bbb63278/?original_referer=https%3A%2F%2Fwww%2Egoogle%2Ecom%2F&amp;originalSubdomain=il" TargetMode="External"/><Relationship Id="rId4781" Type="http://schemas.openxmlformats.org/officeDocument/2006/relationships/hyperlink" Target="http://awc.org/" TargetMode="External"/><Relationship Id="rId5418" Type="http://schemas.openxmlformats.org/officeDocument/2006/relationships/hyperlink" Target="https://www.linkedin.com/in/jordan-kough/" TargetMode="External"/><Relationship Id="rId5625" Type="http://schemas.openxmlformats.org/officeDocument/2006/relationships/hyperlink" Target="https://www.linkedin.com/in/ken-booth-0490338/" TargetMode="External"/><Relationship Id="rId5832" Type="http://schemas.openxmlformats.org/officeDocument/2006/relationships/hyperlink" Target="https://www.linkedin.com/in/juhumpark/" TargetMode="External"/><Relationship Id="rId8031" Type="http://schemas.openxmlformats.org/officeDocument/2006/relationships/hyperlink" Target="http://myricxbio.com/" TargetMode="External"/><Relationship Id="rId8988" Type="http://schemas.openxmlformats.org/officeDocument/2006/relationships/hyperlink" Target="http://boostmychild.com/" TargetMode="External"/><Relationship Id="rId11012" Type="http://schemas.openxmlformats.org/officeDocument/2006/relationships/hyperlink" Target="https://www.linkedin.com/company/tempo-therapeutics" TargetMode="External"/><Relationship Id="rId3176" Type="http://schemas.openxmlformats.org/officeDocument/2006/relationships/hyperlink" Target="http://fibr.ai/" TargetMode="External"/><Relationship Id="rId3383" Type="http://schemas.openxmlformats.org/officeDocument/2006/relationships/hyperlink" Target="https://www.linkedin.com/in/subhash-chandra-acharya-50547116/" TargetMode="External"/><Relationship Id="rId3590" Type="http://schemas.openxmlformats.org/officeDocument/2006/relationships/hyperlink" Target="https://www.linkedin.com/company/corvi-light" TargetMode="External"/><Relationship Id="rId4227" Type="http://schemas.openxmlformats.org/officeDocument/2006/relationships/hyperlink" Target="https://www.linkedin.com/company/billfoldpos/" TargetMode="External"/><Relationship Id="rId4434" Type="http://schemas.openxmlformats.org/officeDocument/2006/relationships/hyperlink" Target="https://www.linkedin.com/in/drmanishagrawal/" TargetMode="External"/><Relationship Id="rId7797" Type="http://schemas.openxmlformats.org/officeDocument/2006/relationships/hyperlink" Target="https://www.linkedin.com/in/pooja-jauhari-4ab38755" TargetMode="External"/><Relationship Id="rId2192" Type="http://schemas.openxmlformats.org/officeDocument/2006/relationships/hyperlink" Target="http://cdrbkj.com/" TargetMode="External"/><Relationship Id="rId3036" Type="http://schemas.openxmlformats.org/officeDocument/2006/relationships/hyperlink" Target="http://rebellions.ai/" TargetMode="External"/><Relationship Id="rId3243" Type="http://schemas.openxmlformats.org/officeDocument/2006/relationships/hyperlink" Target="https://www.linkedin.com/in/marco-abalroado-8340281/" TargetMode="External"/><Relationship Id="rId4641" Type="http://schemas.openxmlformats.org/officeDocument/2006/relationships/hyperlink" Target="https://www.linkedin.com/in/craig-spencer-a390451a/" TargetMode="External"/><Relationship Id="rId6399" Type="http://schemas.openxmlformats.org/officeDocument/2006/relationships/hyperlink" Target="https://www.linkedin.com/in/simon-ismail-995b5a45/" TargetMode="External"/><Relationship Id="rId8848" Type="http://schemas.openxmlformats.org/officeDocument/2006/relationships/hyperlink" Target="https://www.rwjbh.org/why-rwjbarnabas-health-/leadership/" TargetMode="External"/><Relationship Id="rId10778" Type="http://schemas.openxmlformats.org/officeDocument/2006/relationships/hyperlink" Target="https://www.linkedin.com/in/shiran-holtzman-erel-51745b157/" TargetMode="External"/><Relationship Id="rId10985" Type="http://schemas.openxmlformats.org/officeDocument/2006/relationships/hyperlink" Target="https://www.linkedin.com/company/pi-health-global/" TargetMode="External"/><Relationship Id="rId11829" Type="http://schemas.openxmlformats.org/officeDocument/2006/relationships/hyperlink" Target="http://centrohispanouc.org/" TargetMode="External"/><Relationship Id="rId164" Type="http://schemas.openxmlformats.org/officeDocument/2006/relationships/hyperlink" Target="http://www.linkedin.com/company/williams-company" TargetMode="External"/><Relationship Id="rId371" Type="http://schemas.openxmlformats.org/officeDocument/2006/relationships/hyperlink" Target="http://ir.smartm.com/" TargetMode="External"/><Relationship Id="rId2052" Type="http://schemas.openxmlformats.org/officeDocument/2006/relationships/hyperlink" Target="http://elrio.org/" TargetMode="External"/><Relationship Id="rId3450" Type="http://schemas.openxmlformats.org/officeDocument/2006/relationships/hyperlink" Target="https://www.linkedin.com/in/cdgreen/" TargetMode="External"/><Relationship Id="rId4501" Type="http://schemas.openxmlformats.org/officeDocument/2006/relationships/hyperlink" Target="https://www.linkedin.com/in/kate-caves-68920b72/" TargetMode="External"/><Relationship Id="rId6259" Type="http://schemas.openxmlformats.org/officeDocument/2006/relationships/hyperlink" Target="http://sibsolutions.com/" TargetMode="External"/><Relationship Id="rId7657" Type="http://schemas.openxmlformats.org/officeDocument/2006/relationships/hyperlink" Target="https://www.linkedin.com/in/andrew-trotman-61a244153/" TargetMode="External"/><Relationship Id="rId7864" Type="http://schemas.openxmlformats.org/officeDocument/2006/relationships/hyperlink" Target="http://precigenetics.com/" TargetMode="External"/><Relationship Id="rId8708" Type="http://schemas.openxmlformats.org/officeDocument/2006/relationships/hyperlink" Target="http://cambridgeelectriccement.com/" TargetMode="External"/><Relationship Id="rId8915" Type="http://schemas.openxmlformats.org/officeDocument/2006/relationships/hyperlink" Target="http://homes-studio.kr/" TargetMode="External"/><Relationship Id="rId10638" Type="http://schemas.openxmlformats.org/officeDocument/2006/relationships/hyperlink" Target="https://www.linkedin.com/company/circuit-house-tech" TargetMode="External"/><Relationship Id="rId10845" Type="http://schemas.openxmlformats.org/officeDocument/2006/relationships/hyperlink" Target="http://oneinc.com/" TargetMode="External"/><Relationship Id="rId3103" Type="http://schemas.openxmlformats.org/officeDocument/2006/relationships/hyperlink" Target="https://www.linkedin.com/in/maija-itkonen-25166a4/" TargetMode="External"/><Relationship Id="rId3310" Type="http://schemas.openxmlformats.org/officeDocument/2006/relationships/hyperlink" Target="https://www.linkedin.com/company/kronos-worldwide-inc" TargetMode="External"/><Relationship Id="rId5068" Type="http://schemas.openxmlformats.org/officeDocument/2006/relationships/hyperlink" Target="https://www.linkedin.com/company/aluminum-extruders-council-aec/" TargetMode="External"/><Relationship Id="rId6466" Type="http://schemas.openxmlformats.org/officeDocument/2006/relationships/hyperlink" Target="https://pitchbook.com/profiles/company/592662-79" TargetMode="External"/><Relationship Id="rId6673" Type="http://schemas.openxmlformats.org/officeDocument/2006/relationships/hyperlink" Target="https://www.linkedin.com/company/hestimmc/" TargetMode="External"/><Relationship Id="rId6880" Type="http://schemas.openxmlformats.org/officeDocument/2006/relationships/hyperlink" Target="https://www.linkedin.com/company/cloudfo-cloud-financial-officer/" TargetMode="External"/><Relationship Id="rId7517" Type="http://schemas.openxmlformats.org/officeDocument/2006/relationships/hyperlink" Target="http://signapse.ai/" TargetMode="External"/><Relationship Id="rId7724" Type="http://schemas.openxmlformats.org/officeDocument/2006/relationships/hyperlink" Target="http://mentaljam.itch.io/" TargetMode="External"/><Relationship Id="rId7931" Type="http://schemas.openxmlformats.org/officeDocument/2006/relationships/hyperlink" Target="https://www.linkedin.com/company/patientory" TargetMode="External"/><Relationship Id="rId10705" Type="http://schemas.openxmlformats.org/officeDocument/2006/relationships/hyperlink" Target="https://www.linkedin.com/in/fontanamarco/" TargetMode="External"/><Relationship Id="rId231" Type="http://schemas.openxmlformats.org/officeDocument/2006/relationships/hyperlink" Target="https://www.linkedin.com/in/connormatchison/" TargetMode="External"/><Relationship Id="rId2869" Type="http://schemas.openxmlformats.org/officeDocument/2006/relationships/hyperlink" Target="http://rxsavecards.com/" TargetMode="External"/><Relationship Id="rId5275" Type="http://schemas.openxmlformats.org/officeDocument/2006/relationships/hyperlink" Target="https://congrant.com/jp/news/20240716.html" TargetMode="External"/><Relationship Id="rId5482" Type="http://schemas.openxmlformats.org/officeDocument/2006/relationships/hyperlink" Target="https://www.linkedin.com/company/laundry-hero" TargetMode="External"/><Relationship Id="rId6119" Type="http://schemas.openxmlformats.org/officeDocument/2006/relationships/hyperlink" Target="http://circular.co/" TargetMode="External"/><Relationship Id="rId6326" Type="http://schemas.openxmlformats.org/officeDocument/2006/relationships/hyperlink" Target="https://www.linkedin.com/in/mark-oleson-a3781829/" TargetMode="External"/><Relationship Id="rId6533" Type="http://schemas.openxmlformats.org/officeDocument/2006/relationships/hyperlink" Target="https://www.linkedin.com/in/khayretdinov/" TargetMode="External"/><Relationship Id="rId6740" Type="http://schemas.openxmlformats.org/officeDocument/2006/relationships/hyperlink" Target="https://www.linkedin.com/in/john-bergida-mba-b5a18413/" TargetMode="External"/><Relationship Id="rId9689" Type="http://schemas.openxmlformats.org/officeDocument/2006/relationships/hyperlink" Target="https://www.linkedin.com/in/johanna-kloot/" TargetMode="External"/><Relationship Id="rId9896" Type="http://schemas.openxmlformats.org/officeDocument/2006/relationships/hyperlink" Target="https://www.linkedin.com/in/lukasmarshall/" TargetMode="External"/><Relationship Id="rId10912" Type="http://schemas.openxmlformats.org/officeDocument/2006/relationships/hyperlink" Target="https://www.linkedin.com/company/harbourview" TargetMode="External"/><Relationship Id="rId1678" Type="http://schemas.openxmlformats.org/officeDocument/2006/relationships/hyperlink" Target="http://bio-zdmc.com/" TargetMode="External"/><Relationship Id="rId1885" Type="http://schemas.openxmlformats.org/officeDocument/2006/relationships/hyperlink" Target="https://www.linkedin.com/company/washington-county-youth-service-bureau-boys-girls-club" TargetMode="External"/><Relationship Id="rId2729" Type="http://schemas.openxmlformats.org/officeDocument/2006/relationships/hyperlink" Target="https://www.linkedin.com/in/victor-charlier-34011748/" TargetMode="External"/><Relationship Id="rId2936" Type="http://schemas.openxmlformats.org/officeDocument/2006/relationships/hyperlink" Target="http://campfire.co.uk/" TargetMode="External"/><Relationship Id="rId4084" Type="http://schemas.openxmlformats.org/officeDocument/2006/relationships/hyperlink" Target="https://www.linkedin.com/in/joseph-a-b094baa/" TargetMode="External"/><Relationship Id="rId4291" Type="http://schemas.openxmlformats.org/officeDocument/2006/relationships/hyperlink" Target="http://intusbio.com/" TargetMode="External"/><Relationship Id="rId5135" Type="http://schemas.openxmlformats.org/officeDocument/2006/relationships/hyperlink" Target="https://www.linkedin.com/in/james-graham-842a6122a/" TargetMode="External"/><Relationship Id="rId5342" Type="http://schemas.openxmlformats.org/officeDocument/2006/relationships/hyperlink" Target="https://www.linkedin.com/in/diddovanzand/" TargetMode="External"/><Relationship Id="rId6600" Type="http://schemas.openxmlformats.org/officeDocument/2006/relationships/hyperlink" Target="http://metamehealth.com/" TargetMode="External"/><Relationship Id="rId8498" Type="http://schemas.openxmlformats.org/officeDocument/2006/relationships/hyperlink" Target="https://www.terna.it/en/about-us/managers/giuseppina-di-foggia-chief-executive-officer" TargetMode="External"/><Relationship Id="rId9549" Type="http://schemas.openxmlformats.org/officeDocument/2006/relationships/hyperlink" Target="https://www.cbinsights.com/company/coffee-now/people" TargetMode="External"/><Relationship Id="rId9756" Type="http://schemas.openxmlformats.org/officeDocument/2006/relationships/hyperlink" Target="https://www.crunchbase.com/organization/integrated-vehicle-solutions-limited" TargetMode="External"/><Relationship Id="rId9963" Type="http://schemas.openxmlformats.org/officeDocument/2006/relationships/hyperlink" Target="https://www.linkedin.com/company/purecyber-limited" TargetMode="External"/><Relationship Id="rId11479" Type="http://schemas.openxmlformats.org/officeDocument/2006/relationships/hyperlink" Target="https://www.linkedin.com/company/bazaainteriors/about/" TargetMode="External"/><Relationship Id="rId908" Type="http://schemas.openxmlformats.org/officeDocument/2006/relationships/hyperlink" Target="http://emerada.co.jp/" TargetMode="External"/><Relationship Id="rId1538" Type="http://schemas.openxmlformats.org/officeDocument/2006/relationships/hyperlink" Target="http://alphadesign.ai/" TargetMode="External"/><Relationship Id="rId4151" Type="http://schemas.openxmlformats.org/officeDocument/2006/relationships/hyperlink" Target="https://www.linkedin.com/in/jessdemesa/" TargetMode="External"/><Relationship Id="rId5202" Type="http://schemas.openxmlformats.org/officeDocument/2006/relationships/hyperlink" Target="http://agroeknor.com/" TargetMode="External"/><Relationship Id="rId8358" Type="http://schemas.openxmlformats.org/officeDocument/2006/relationships/hyperlink" Target="https://www.linkedin.com/company/gogesture" TargetMode="External"/><Relationship Id="rId8565" Type="http://schemas.openxmlformats.org/officeDocument/2006/relationships/hyperlink" Target="https://www.linkedin.com/company/stayway-corp" TargetMode="External"/><Relationship Id="rId9409" Type="http://schemas.openxmlformats.org/officeDocument/2006/relationships/hyperlink" Target="https://www.linkedin.com/in/sammiex/" TargetMode="External"/><Relationship Id="rId9616" Type="http://schemas.openxmlformats.org/officeDocument/2006/relationships/hyperlink" Target="https://www.linkedin.com/company/citationcapital/" TargetMode="External"/><Relationship Id="rId10288" Type="http://schemas.openxmlformats.org/officeDocument/2006/relationships/hyperlink" Target="https://www.linkedin.com/in/eamonn-o-hare-39764392/" TargetMode="External"/><Relationship Id="rId11686" Type="http://schemas.openxmlformats.org/officeDocument/2006/relationships/hyperlink" Target="http://roexaudio.com/" TargetMode="External"/><Relationship Id="rId1745" Type="http://schemas.openxmlformats.org/officeDocument/2006/relationships/hyperlink" Target="http://spacewasp.net/" TargetMode="External"/><Relationship Id="rId1952" Type="http://schemas.openxmlformats.org/officeDocument/2006/relationships/hyperlink" Target="https://www.linkedin.com/in/michaeljabulani-nyembe/" TargetMode="External"/><Relationship Id="rId4011" Type="http://schemas.openxmlformats.org/officeDocument/2006/relationships/hyperlink" Target="https://www.linkedin.com/company/nova-minerals-limited/" TargetMode="External"/><Relationship Id="rId7167" Type="http://schemas.openxmlformats.org/officeDocument/2006/relationships/hyperlink" Target="https://www.linkedin.com/in/rebeccaln/" TargetMode="External"/><Relationship Id="rId7374" Type="http://schemas.openxmlformats.org/officeDocument/2006/relationships/hyperlink" Target="http://faradaydynamics.co.kr/" TargetMode="External"/><Relationship Id="rId8218" Type="http://schemas.openxmlformats.org/officeDocument/2006/relationships/hyperlink" Target="https://www.linkedin.com/in/ashwin-nandakumar-menon/" TargetMode="External"/><Relationship Id="rId8425" Type="http://schemas.openxmlformats.org/officeDocument/2006/relationships/hyperlink" Target="https://www.linkedin.com/in/pablomartinrodriguez/" TargetMode="External"/><Relationship Id="rId8772" Type="http://schemas.openxmlformats.org/officeDocument/2006/relationships/hyperlink" Target="https://www.linkedin.com/company/findependent" TargetMode="External"/><Relationship Id="rId9823" Type="http://schemas.openxmlformats.org/officeDocument/2006/relationships/hyperlink" Target="http://bento.me/" TargetMode="External"/><Relationship Id="rId10495" Type="http://schemas.openxmlformats.org/officeDocument/2006/relationships/hyperlink" Target="https://www.linkedin.com/company/g--cooper-equipment-rentals-ltd-" TargetMode="External"/><Relationship Id="rId11339" Type="http://schemas.openxmlformats.org/officeDocument/2006/relationships/hyperlink" Target="https://www.linkedin.com/company/grant-thornton-llp" TargetMode="External"/><Relationship Id="rId11546" Type="http://schemas.openxmlformats.org/officeDocument/2006/relationships/hyperlink" Target="https://www.linkedin.com/company/city-of-gloucester/" TargetMode="External"/><Relationship Id="rId11753" Type="http://schemas.openxmlformats.org/officeDocument/2006/relationships/hyperlink" Target="https://www.linkedin.com/in/christopher-chris-m-jackson-01427b3/" TargetMode="External"/><Relationship Id="rId37" Type="http://schemas.openxmlformats.org/officeDocument/2006/relationships/hyperlink" Target="https://www.linkedin.com/company/silicon-box-pte-ltd" TargetMode="External"/><Relationship Id="rId1605" Type="http://schemas.openxmlformats.org/officeDocument/2006/relationships/hyperlink" Target="http://sanjoseca.gov/" TargetMode="External"/><Relationship Id="rId1812" Type="http://schemas.openxmlformats.org/officeDocument/2006/relationships/hyperlink" Target="https://www.linkedin.com/in/cnhomann/" TargetMode="External"/><Relationship Id="rId4968" Type="http://schemas.openxmlformats.org/officeDocument/2006/relationships/hyperlink" Target="http://inxsoftware.com/" TargetMode="External"/><Relationship Id="rId6183" Type="http://schemas.openxmlformats.org/officeDocument/2006/relationships/hyperlink" Target="http://mindlogic.ai/" TargetMode="External"/><Relationship Id="rId7027" Type="http://schemas.openxmlformats.org/officeDocument/2006/relationships/hyperlink" Target="http://tokoney.com/" TargetMode="External"/><Relationship Id="rId7234" Type="http://schemas.openxmlformats.org/officeDocument/2006/relationships/hyperlink" Target="https://www.linkedin.com/company/av-air-inc-/" TargetMode="External"/><Relationship Id="rId7581" Type="http://schemas.openxmlformats.org/officeDocument/2006/relationships/hyperlink" Target="http://decoverhq.com/" TargetMode="External"/><Relationship Id="rId8632" Type="http://schemas.openxmlformats.org/officeDocument/2006/relationships/hyperlink" Target="https://www.linkedin.com/in/fionndelahunty/" TargetMode="External"/><Relationship Id="rId10148" Type="http://schemas.openxmlformats.org/officeDocument/2006/relationships/hyperlink" Target="https://www.linkedin.com/company/seachange-marine-conservation-society" TargetMode="External"/><Relationship Id="rId10355" Type="http://schemas.openxmlformats.org/officeDocument/2006/relationships/hyperlink" Target="https://pitchbook.com/profiles/company/523045-90" TargetMode="External"/><Relationship Id="rId10562" Type="http://schemas.openxmlformats.org/officeDocument/2006/relationships/hyperlink" Target="https://www.linkedin.com/company/ecodatacenter/" TargetMode="External"/><Relationship Id="rId11406" Type="http://schemas.openxmlformats.org/officeDocument/2006/relationships/hyperlink" Target="https://infcurion.com/en/company/" TargetMode="External"/><Relationship Id="rId11613" Type="http://schemas.openxmlformats.org/officeDocument/2006/relationships/hyperlink" Target="http://onceuponacoconut.com/" TargetMode="External"/><Relationship Id="rId11820" Type="http://schemas.openxmlformats.org/officeDocument/2006/relationships/hyperlink" Target="https://www.policymattersohio.org/who-we-are/staff" TargetMode="External"/><Relationship Id="rId3777" Type="http://schemas.openxmlformats.org/officeDocument/2006/relationships/hyperlink" Target="https://www.linkedin.com/in/chris-port-9b6320/" TargetMode="External"/><Relationship Id="rId3984" Type="http://schemas.openxmlformats.org/officeDocument/2006/relationships/hyperlink" Target="https://www.educationcannotwait.org/yasmine-sherif" TargetMode="External"/><Relationship Id="rId4828" Type="http://schemas.openxmlformats.org/officeDocument/2006/relationships/hyperlink" Target="https://www.linkedin.com/company/35676624/" TargetMode="External"/><Relationship Id="rId6390" Type="http://schemas.openxmlformats.org/officeDocument/2006/relationships/hyperlink" Target="https://www.linkedin.com/in/cgherhes/" TargetMode="External"/><Relationship Id="rId7441" Type="http://schemas.openxmlformats.org/officeDocument/2006/relationships/hyperlink" Target="https://www.linkedin.com/in/jake-chabon-b1874414/" TargetMode="External"/><Relationship Id="rId9199" Type="http://schemas.openxmlformats.org/officeDocument/2006/relationships/hyperlink" Target="https://www.linkedin.com/in/dustin-morrow-cpchief/" TargetMode="External"/><Relationship Id="rId10008" Type="http://schemas.openxmlformats.org/officeDocument/2006/relationships/hyperlink" Target="https://www.linkedin.com/company/animal-rescue-league-of-iowa-inc." TargetMode="External"/><Relationship Id="rId10215" Type="http://schemas.openxmlformats.org/officeDocument/2006/relationships/hyperlink" Target="https://www.linkedin.com/company/medaltv/" TargetMode="External"/><Relationship Id="rId10422" Type="http://schemas.openxmlformats.org/officeDocument/2006/relationships/hyperlink" Target="https://www.linkedin.com/company/medical-council-of-canada/" TargetMode="External"/><Relationship Id="rId698" Type="http://schemas.openxmlformats.org/officeDocument/2006/relationships/hyperlink" Target="http://naturaz.com/" TargetMode="External"/><Relationship Id="rId2379" Type="http://schemas.openxmlformats.org/officeDocument/2006/relationships/hyperlink" Target="https://www.linkedin.com/company/halda-therapeutics/" TargetMode="External"/><Relationship Id="rId2586" Type="http://schemas.openxmlformats.org/officeDocument/2006/relationships/hyperlink" Target="http://www.linkedin.com/company/national-health-investors" TargetMode="External"/><Relationship Id="rId2793" Type="http://schemas.openxmlformats.org/officeDocument/2006/relationships/hyperlink" Target="https://www.linkedin.com/company/arkansas-arts-center/" TargetMode="External"/><Relationship Id="rId3637" Type="http://schemas.openxmlformats.org/officeDocument/2006/relationships/hyperlink" Target="http://humaninterest.com/" TargetMode="External"/><Relationship Id="rId3844" Type="http://schemas.openxmlformats.org/officeDocument/2006/relationships/hyperlink" Target="https://www.linkedin.com/in/epsteinjordan/" TargetMode="External"/><Relationship Id="rId6043" Type="http://schemas.openxmlformats.org/officeDocument/2006/relationships/hyperlink" Target="https://www.linkedin.com/in/prberg/" TargetMode="External"/><Relationship Id="rId6250" Type="http://schemas.openxmlformats.org/officeDocument/2006/relationships/hyperlink" Target="https://www.linkedin.com/in/ram-mukunda/" TargetMode="External"/><Relationship Id="rId7301" Type="http://schemas.openxmlformats.org/officeDocument/2006/relationships/hyperlink" Target="https://www.linkedin.com/company/teams-charter-school/about/" TargetMode="External"/><Relationship Id="rId558" Type="http://schemas.openxmlformats.org/officeDocument/2006/relationships/hyperlink" Target="https://www.linkedin.com/company/wincast" TargetMode="External"/><Relationship Id="rId765" Type="http://schemas.openxmlformats.org/officeDocument/2006/relationships/hyperlink" Target="https://www.linkedin.com/in/sachinsubramanian/" TargetMode="External"/><Relationship Id="rId972" Type="http://schemas.openxmlformats.org/officeDocument/2006/relationships/hyperlink" Target="http://megamatrix.io/" TargetMode="External"/><Relationship Id="rId1188" Type="http://schemas.openxmlformats.org/officeDocument/2006/relationships/hyperlink" Target="https://www.linkedin.com/in/elliottperks/" TargetMode="External"/><Relationship Id="rId1395" Type="http://schemas.openxmlformats.org/officeDocument/2006/relationships/hyperlink" Target="https://www.linkedin.com/company/pulse-charter-connect" TargetMode="External"/><Relationship Id="rId2239" Type="http://schemas.openxmlformats.org/officeDocument/2006/relationships/hyperlink" Target="http://ysgn.org/" TargetMode="External"/><Relationship Id="rId2446" Type="http://schemas.openxmlformats.org/officeDocument/2006/relationships/hyperlink" Target="https://www.linkedin.com/company/voyceme/" TargetMode="External"/><Relationship Id="rId2653" Type="http://schemas.openxmlformats.org/officeDocument/2006/relationships/hyperlink" Target="http://sealcoin.ai/" TargetMode="External"/><Relationship Id="rId2860" Type="http://schemas.openxmlformats.org/officeDocument/2006/relationships/hyperlink" Target="http://virocell.com/" TargetMode="External"/><Relationship Id="rId3704" Type="http://schemas.openxmlformats.org/officeDocument/2006/relationships/hyperlink" Target="https://www.linkedin.com/edu/cornell-university-18946" TargetMode="External"/><Relationship Id="rId6110" Type="http://schemas.openxmlformats.org/officeDocument/2006/relationships/hyperlink" Target="http://openbookextracts.com/" TargetMode="External"/><Relationship Id="rId9059" Type="http://schemas.openxmlformats.org/officeDocument/2006/relationships/hyperlink" Target="https://www.linkedin.com/company/starting-finance" TargetMode="External"/><Relationship Id="rId9266" Type="http://schemas.openxmlformats.org/officeDocument/2006/relationships/hyperlink" Target="http://vintorog.com/" TargetMode="External"/><Relationship Id="rId9473" Type="http://schemas.openxmlformats.org/officeDocument/2006/relationships/hyperlink" Target="https://www.linkedin.com/company/globedock-academy/" TargetMode="External"/><Relationship Id="rId9680" Type="http://schemas.openxmlformats.org/officeDocument/2006/relationships/hyperlink" Target="http://ze.com/" TargetMode="External"/><Relationship Id="rId11196" Type="http://schemas.openxmlformats.org/officeDocument/2006/relationships/hyperlink" Target="https://www.linkedin.com/company/34219961" TargetMode="External"/><Relationship Id="rId418" Type="http://schemas.openxmlformats.org/officeDocument/2006/relationships/hyperlink" Target="https://www.uobgroup.com/uobgroup/about/management/board-of-directors.page" TargetMode="External"/><Relationship Id="rId625" Type="http://schemas.openxmlformats.org/officeDocument/2006/relationships/hyperlink" Target="https://www.linkedin.com/in/alexanderepure/" TargetMode="External"/><Relationship Id="rId832" Type="http://schemas.openxmlformats.org/officeDocument/2006/relationships/hyperlink" Target="https://www.linkedin.com/company/nucleindx" TargetMode="External"/><Relationship Id="rId1048" Type="http://schemas.openxmlformats.org/officeDocument/2006/relationships/hyperlink" Target="https://www.linkedin.com/company/indaptus-therapeutics-inc" TargetMode="External"/><Relationship Id="rId1255" Type="http://schemas.openxmlformats.org/officeDocument/2006/relationships/hyperlink" Target="http://tanbarkmfp.com/" TargetMode="External"/><Relationship Id="rId1462" Type="http://schemas.openxmlformats.org/officeDocument/2006/relationships/hyperlink" Target="http://metadao.fi/" TargetMode="External"/><Relationship Id="rId2306" Type="http://schemas.openxmlformats.org/officeDocument/2006/relationships/hyperlink" Target="http://syfe.com/" TargetMode="External"/><Relationship Id="rId2513" Type="http://schemas.openxmlformats.org/officeDocument/2006/relationships/hyperlink" Target="https://www.linkedin.com/company/cartiga/" TargetMode="External"/><Relationship Id="rId3911" Type="http://schemas.openxmlformats.org/officeDocument/2006/relationships/hyperlink" Target="https://www.linkedin.com/company/level-ai" TargetMode="External"/><Relationship Id="rId5669" Type="http://schemas.openxmlformats.org/officeDocument/2006/relationships/hyperlink" Target="https://www.linkedin.com/company/uniunidelivery/mycompany/?viewAsMember=true" TargetMode="External"/><Relationship Id="rId5876" Type="http://schemas.openxmlformats.org/officeDocument/2006/relationships/hyperlink" Target="https://holtecinternational.com/company/leadership/corporate-leadership/kris-singh/" TargetMode="External"/><Relationship Id="rId8075" Type="http://schemas.openxmlformats.org/officeDocument/2006/relationships/hyperlink" Target="https://www.linkedin.com/in/danpark1/" TargetMode="External"/><Relationship Id="rId8282" Type="http://schemas.openxmlformats.org/officeDocument/2006/relationships/hyperlink" Target="http://supplysix.com/" TargetMode="External"/><Relationship Id="rId9126" Type="http://schemas.openxmlformats.org/officeDocument/2006/relationships/hyperlink" Target="http://deepshot.ai/" TargetMode="External"/><Relationship Id="rId9333" Type="http://schemas.openxmlformats.org/officeDocument/2006/relationships/hyperlink" Target="https://www.linkedin.com/in/gabriella-holahan-591038a3/" TargetMode="External"/><Relationship Id="rId9540" Type="http://schemas.openxmlformats.org/officeDocument/2006/relationships/hyperlink" Target="https://www.linkedin.com/company/longform-ai/" TargetMode="External"/><Relationship Id="rId11056" Type="http://schemas.openxmlformats.org/officeDocument/2006/relationships/hyperlink" Target="https://www.linkedin.com/company/doohly" TargetMode="External"/><Relationship Id="rId11263" Type="http://schemas.openxmlformats.org/officeDocument/2006/relationships/hyperlink" Target="https://www.malme.net/interview/special" TargetMode="External"/><Relationship Id="rId1115" Type="http://schemas.openxmlformats.org/officeDocument/2006/relationships/hyperlink" Target="http://skinbiotherapeutics.com/" TargetMode="External"/><Relationship Id="rId1322" Type="http://schemas.openxmlformats.org/officeDocument/2006/relationships/hyperlink" Target="https://www.linkedin.com/in/arthur-rosenzweig-36b28a142/" TargetMode="External"/><Relationship Id="rId2720" Type="http://schemas.openxmlformats.org/officeDocument/2006/relationships/hyperlink" Target="http://contribe.io/" TargetMode="External"/><Relationship Id="rId4478" Type="http://schemas.openxmlformats.org/officeDocument/2006/relationships/hyperlink" Target="https://www.linkedin.com/in/steve-taylor-b2b73912/" TargetMode="External"/><Relationship Id="rId5529" Type="http://schemas.openxmlformats.org/officeDocument/2006/relationships/hyperlink" Target="https://www.linkedin.com/company/lucidmotors" TargetMode="External"/><Relationship Id="rId6927" Type="http://schemas.openxmlformats.org/officeDocument/2006/relationships/hyperlink" Target="http://yourcentinel.com/" TargetMode="External"/><Relationship Id="rId7091" Type="http://schemas.openxmlformats.org/officeDocument/2006/relationships/hyperlink" Target="https://pitchbook.com/profiles/company/592432-12" TargetMode="External"/><Relationship Id="rId8142" Type="http://schemas.openxmlformats.org/officeDocument/2006/relationships/hyperlink" Target="http://www.linkedin.com/company/aircastle" TargetMode="External"/><Relationship Id="rId9400" Type="http://schemas.openxmlformats.org/officeDocument/2006/relationships/hyperlink" Target="https://www.linkedin.com/company/gates-chili-fire-department" TargetMode="External"/><Relationship Id="rId10072" Type="http://schemas.openxmlformats.org/officeDocument/2006/relationships/hyperlink" Target="https://www.linkedin.com/company/boundless-activated-nuts-and-seeds" TargetMode="External"/><Relationship Id="rId11470" Type="http://schemas.openxmlformats.org/officeDocument/2006/relationships/hyperlink" Target="https://www.linkedin.com/company/omg-bubble-tea/about/" TargetMode="External"/><Relationship Id="rId3287" Type="http://schemas.openxmlformats.org/officeDocument/2006/relationships/hyperlink" Target="https://www.linkedin.com/company/vammo/" TargetMode="External"/><Relationship Id="rId4338" Type="http://schemas.openxmlformats.org/officeDocument/2006/relationships/hyperlink" Target="https://www.linkedin.com/in/bennettfisher/" TargetMode="External"/><Relationship Id="rId4685" Type="http://schemas.openxmlformats.org/officeDocument/2006/relationships/hyperlink" Target="https://www.linkedin.com/company/jugemuai" TargetMode="External"/><Relationship Id="rId4892" Type="http://schemas.openxmlformats.org/officeDocument/2006/relationships/hyperlink" Target="https://www.linkedin.com/company/sflcorp/" TargetMode="External"/><Relationship Id="rId5736" Type="http://schemas.openxmlformats.org/officeDocument/2006/relationships/hyperlink" Target="http://lineleap.com/" TargetMode="External"/><Relationship Id="rId5943" Type="http://schemas.openxmlformats.org/officeDocument/2006/relationships/hyperlink" Target="http://zaver.io/" TargetMode="External"/><Relationship Id="rId8002" Type="http://schemas.openxmlformats.org/officeDocument/2006/relationships/hyperlink" Target="http://godrej.com/" TargetMode="External"/><Relationship Id="rId11123" Type="http://schemas.openxmlformats.org/officeDocument/2006/relationships/hyperlink" Target="https://www.linkedin.com/in/eohlhausen/" TargetMode="External"/><Relationship Id="rId11330" Type="http://schemas.openxmlformats.org/officeDocument/2006/relationships/hyperlink" Target="https://www.linkedin.com/company/magic-potion-games/" TargetMode="External"/><Relationship Id="rId2096" Type="http://schemas.openxmlformats.org/officeDocument/2006/relationships/hyperlink" Target="http://tecorigin.com/" TargetMode="External"/><Relationship Id="rId3494" Type="http://schemas.openxmlformats.org/officeDocument/2006/relationships/hyperlink" Target="https://www.linkedin.com/company/multiplapp" TargetMode="External"/><Relationship Id="rId4545" Type="http://schemas.openxmlformats.org/officeDocument/2006/relationships/hyperlink" Target="https://www.linkedin.com/company/wealthbrite" TargetMode="External"/><Relationship Id="rId4752" Type="http://schemas.openxmlformats.org/officeDocument/2006/relationships/hyperlink" Target="https://www.linkedin.com/company/cosette-pharmaceuticals-inc" TargetMode="External"/><Relationship Id="rId5803" Type="http://schemas.openxmlformats.org/officeDocument/2006/relationships/hyperlink" Target="http://gctsemi.com/" TargetMode="External"/><Relationship Id="rId8959" Type="http://schemas.openxmlformats.org/officeDocument/2006/relationships/hyperlink" Target="https://www.linkedin.com/in/tonivilaplana/" TargetMode="External"/><Relationship Id="rId10889" Type="http://schemas.openxmlformats.org/officeDocument/2006/relationships/hyperlink" Target="http://necture.com/" TargetMode="External"/><Relationship Id="rId3147" Type="http://schemas.openxmlformats.org/officeDocument/2006/relationships/hyperlink" Target="https://www.linkedin.com/in/aidangomez/" TargetMode="External"/><Relationship Id="rId3354" Type="http://schemas.openxmlformats.org/officeDocument/2006/relationships/hyperlink" Target="http://nammayatri.in/" TargetMode="External"/><Relationship Id="rId3561" Type="http://schemas.openxmlformats.org/officeDocument/2006/relationships/hyperlink" Target="https://www.linkedin.com/company/additive-space-technologies" TargetMode="External"/><Relationship Id="rId4405" Type="http://schemas.openxmlformats.org/officeDocument/2006/relationships/hyperlink" Target="http://oldcastleinfrastructure.com/" TargetMode="External"/><Relationship Id="rId4612" Type="http://schemas.openxmlformats.org/officeDocument/2006/relationships/hyperlink" Target="https://www.linkedin.com/company/canopie" TargetMode="External"/><Relationship Id="rId7768" Type="http://schemas.openxmlformats.org/officeDocument/2006/relationships/hyperlink" Target="https://www.linkedin.com/company/taroai/" TargetMode="External"/><Relationship Id="rId7975" Type="http://schemas.openxmlformats.org/officeDocument/2006/relationships/hyperlink" Target="http://cartken.com/" TargetMode="External"/><Relationship Id="rId8819" Type="http://schemas.openxmlformats.org/officeDocument/2006/relationships/hyperlink" Target="http://entek.com/" TargetMode="External"/><Relationship Id="rId10749" Type="http://schemas.openxmlformats.org/officeDocument/2006/relationships/hyperlink" Target="http://ppro.com/" TargetMode="External"/><Relationship Id="rId275" Type="http://schemas.openxmlformats.org/officeDocument/2006/relationships/hyperlink" Target="https://www.linkedin.com/company/agree-realty-corporation" TargetMode="External"/><Relationship Id="rId482" Type="http://schemas.openxmlformats.org/officeDocument/2006/relationships/hyperlink" Target="http://growlink.com/" TargetMode="External"/><Relationship Id="rId2163" Type="http://schemas.openxmlformats.org/officeDocument/2006/relationships/hyperlink" Target="https://www.eluna.com/InThePress_soldiers.asp" TargetMode="External"/><Relationship Id="rId2370" Type="http://schemas.openxmlformats.org/officeDocument/2006/relationships/hyperlink" Target="https://www.linkedin.com/company/capitalize" TargetMode="External"/><Relationship Id="rId3007" Type="http://schemas.openxmlformats.org/officeDocument/2006/relationships/hyperlink" Target="http://linkedin.com/company/avenfinancials" TargetMode="External"/><Relationship Id="rId3214" Type="http://schemas.openxmlformats.org/officeDocument/2006/relationships/hyperlink" Target="https://venturegloballng.com/about/leadership/" TargetMode="External"/><Relationship Id="rId3421" Type="http://schemas.openxmlformats.org/officeDocument/2006/relationships/hyperlink" Target="https://investors.osi-systems.com/investor-relations/company-information/management" TargetMode="External"/><Relationship Id="rId6577" Type="http://schemas.openxmlformats.org/officeDocument/2006/relationships/hyperlink" Target="https://www.linkedin.com/in/jerrylmartin/" TargetMode="External"/><Relationship Id="rId6784" Type="http://schemas.openxmlformats.org/officeDocument/2006/relationships/hyperlink" Target="https://www.linkedin.com/company/lafayette-economic-development-authority/" TargetMode="External"/><Relationship Id="rId6991" Type="http://schemas.openxmlformats.org/officeDocument/2006/relationships/hyperlink" Target="http://unitedplanet.org/" TargetMode="External"/><Relationship Id="rId7628" Type="http://schemas.openxmlformats.org/officeDocument/2006/relationships/hyperlink" Target="https://www.linkedin.com/company/blupine-energy-private-limited/" TargetMode="External"/><Relationship Id="rId7835" Type="http://schemas.openxmlformats.org/officeDocument/2006/relationships/hyperlink" Target="https://www.linkedin.com/in/sebastianrodriguezmattalia/" TargetMode="External"/><Relationship Id="rId9190" Type="http://schemas.openxmlformats.org/officeDocument/2006/relationships/hyperlink" Target="http://noatherapeutics.com/" TargetMode="External"/><Relationship Id="rId10956" Type="http://schemas.openxmlformats.org/officeDocument/2006/relationships/hyperlink" Target="https://www.linkedin.com/company/treatment-ai/" TargetMode="External"/><Relationship Id="rId135" Type="http://schemas.openxmlformats.org/officeDocument/2006/relationships/hyperlink" Target="https://www.linkedin.com/company/neondatabase" TargetMode="External"/><Relationship Id="rId342" Type="http://schemas.openxmlformats.org/officeDocument/2006/relationships/hyperlink" Target="http://croivalve.com/" TargetMode="External"/><Relationship Id="rId2023" Type="http://schemas.openxmlformats.org/officeDocument/2006/relationships/hyperlink" Target="https://www.linkedin.com/company/binn-group" TargetMode="External"/><Relationship Id="rId2230" Type="http://schemas.openxmlformats.org/officeDocument/2006/relationships/hyperlink" Target="https://www.linkedin.com/in/jennifer-best-493b9240/" TargetMode="External"/><Relationship Id="rId5179" Type="http://schemas.openxmlformats.org/officeDocument/2006/relationships/hyperlink" Target="http://octime.com/" TargetMode="External"/><Relationship Id="rId5386" Type="http://schemas.openxmlformats.org/officeDocument/2006/relationships/hyperlink" Target="http://rosiesplace.org/" TargetMode="External"/><Relationship Id="rId5593" Type="http://schemas.openxmlformats.org/officeDocument/2006/relationships/hyperlink" Target="https://www.linkedin.com/in/amit-gainda-b4273a3/" TargetMode="External"/><Relationship Id="rId6437" Type="http://schemas.openxmlformats.org/officeDocument/2006/relationships/hyperlink" Target="http://nicslab.com/" TargetMode="External"/><Relationship Id="rId6644" Type="http://schemas.openxmlformats.org/officeDocument/2006/relationships/hyperlink" Target="https://www.linkedin.com/company/ronesansgy" TargetMode="External"/><Relationship Id="rId9050" Type="http://schemas.openxmlformats.org/officeDocument/2006/relationships/hyperlink" Target="https://www.linkedin.com/company/bevill-community-college" TargetMode="External"/><Relationship Id="rId10609" Type="http://schemas.openxmlformats.org/officeDocument/2006/relationships/hyperlink" Target="http://cabrachtrust.org/" TargetMode="External"/><Relationship Id="rId10816" Type="http://schemas.openxmlformats.org/officeDocument/2006/relationships/hyperlink" Target="http://singaporeair.com/" TargetMode="External"/><Relationship Id="rId202" Type="http://schemas.openxmlformats.org/officeDocument/2006/relationships/hyperlink" Target="http://yodel.co.uk/" TargetMode="External"/><Relationship Id="rId4195" Type="http://schemas.openxmlformats.org/officeDocument/2006/relationships/hyperlink" Target="https://www.linkedin.com/in/luis-herrera-859018a8/" TargetMode="External"/><Relationship Id="rId5039" Type="http://schemas.openxmlformats.org/officeDocument/2006/relationships/hyperlink" Target="https://www.linkedin.com/company/beltertech/" TargetMode="External"/><Relationship Id="rId5246" Type="http://schemas.openxmlformats.org/officeDocument/2006/relationships/hyperlink" Target="https://www.linkedin.com/company/harharchicken/" TargetMode="External"/><Relationship Id="rId5453" Type="http://schemas.openxmlformats.org/officeDocument/2006/relationships/hyperlink" Target="https://www.linkedin.com/in/quan-tan/" TargetMode="External"/><Relationship Id="rId6504" Type="http://schemas.openxmlformats.org/officeDocument/2006/relationships/hyperlink" Target="http://metaview.ai/" TargetMode="External"/><Relationship Id="rId6851" Type="http://schemas.openxmlformats.org/officeDocument/2006/relationships/hyperlink" Target="https://www.linkedin.com/in/catalin-kilofliski-1625a323/" TargetMode="External"/><Relationship Id="rId7902" Type="http://schemas.openxmlformats.org/officeDocument/2006/relationships/hyperlink" Target="https://www.linkedin.com/in/andr%c3%a9-schw%c3%a4mmlein-3902baa5/" TargetMode="External"/><Relationship Id="rId1789" Type="http://schemas.openxmlformats.org/officeDocument/2006/relationships/hyperlink" Target="https://www.linkedin.com/company/saltandstone29" TargetMode="External"/><Relationship Id="rId1996" Type="http://schemas.openxmlformats.org/officeDocument/2006/relationships/hyperlink" Target="https://www.linkedin.com/in/ashish-talwar-4275556b/" TargetMode="External"/><Relationship Id="rId4055" Type="http://schemas.openxmlformats.org/officeDocument/2006/relationships/hyperlink" Target="https://renalys.com/team/" TargetMode="External"/><Relationship Id="rId4262" Type="http://schemas.openxmlformats.org/officeDocument/2006/relationships/hyperlink" Target="http://oakbio.com/" TargetMode="External"/><Relationship Id="rId5106" Type="http://schemas.openxmlformats.org/officeDocument/2006/relationships/hyperlink" Target="http://crave-fit.com/" TargetMode="External"/><Relationship Id="rId5660" Type="http://schemas.openxmlformats.org/officeDocument/2006/relationships/hyperlink" Target="https://www.linkedin.com/company/illuvium-io" TargetMode="External"/><Relationship Id="rId6711" Type="http://schemas.openxmlformats.org/officeDocument/2006/relationships/hyperlink" Target="https://www.linkedin.com/company/29214367" TargetMode="External"/><Relationship Id="rId8469" Type="http://schemas.openxmlformats.org/officeDocument/2006/relationships/hyperlink" Target="https://www.linkedin.com/in/nitin-vinod-kalra-12372ba8/" TargetMode="External"/><Relationship Id="rId9867" Type="http://schemas.openxmlformats.org/officeDocument/2006/relationships/hyperlink" Target="http://cwcmc.org/" TargetMode="External"/><Relationship Id="rId11797" Type="http://schemas.openxmlformats.org/officeDocument/2006/relationships/hyperlink" Target="https://www.linkedin.com/company/37013326" TargetMode="External"/><Relationship Id="rId1649" Type="http://schemas.openxmlformats.org/officeDocument/2006/relationships/hyperlink" Target="https://www.linkedin.com/company/braille-energy-systems/" TargetMode="External"/><Relationship Id="rId1856" Type="http://schemas.openxmlformats.org/officeDocument/2006/relationships/hyperlink" Target="https://www.linkedin.com/in/ryan-wille-b9b885130/" TargetMode="External"/><Relationship Id="rId2907" Type="http://schemas.openxmlformats.org/officeDocument/2006/relationships/hyperlink" Target="http://bollwerk.ai/" TargetMode="External"/><Relationship Id="rId3071" Type="http://schemas.openxmlformats.org/officeDocument/2006/relationships/hyperlink" Target="https://www.linkedin.com/in/maxim-lobovsky/" TargetMode="External"/><Relationship Id="rId5313" Type="http://schemas.openxmlformats.org/officeDocument/2006/relationships/hyperlink" Target="http://dill.xyz/" TargetMode="External"/><Relationship Id="rId5520" Type="http://schemas.openxmlformats.org/officeDocument/2006/relationships/hyperlink" Target="https://www.linkedin.com/company/celestial-ai" TargetMode="External"/><Relationship Id="rId7278" Type="http://schemas.openxmlformats.org/officeDocument/2006/relationships/hyperlink" Target="http://successmatcher.com/" TargetMode="External"/><Relationship Id="rId8676" Type="http://schemas.openxmlformats.org/officeDocument/2006/relationships/hyperlink" Target="http://checkred.com/" TargetMode="External"/><Relationship Id="rId8883" Type="http://schemas.openxmlformats.org/officeDocument/2006/relationships/hyperlink" Target="https://www.linkedin.com/company/raya-integration/" TargetMode="External"/><Relationship Id="rId9727" Type="http://schemas.openxmlformats.org/officeDocument/2006/relationships/hyperlink" Target="http://fastener.com.sg/" TargetMode="External"/><Relationship Id="rId9934" Type="http://schemas.openxmlformats.org/officeDocument/2006/relationships/hyperlink" Target="https://www.linkedin.com/company/muntudance/" TargetMode="External"/><Relationship Id="rId10399" Type="http://schemas.openxmlformats.org/officeDocument/2006/relationships/hyperlink" Target="https://fnmetals.com/about/board-management/" TargetMode="External"/><Relationship Id="rId11657" Type="http://schemas.openxmlformats.org/officeDocument/2006/relationships/hyperlink" Target="https://elementary.sd42.ca/whonnock/pac/" TargetMode="External"/><Relationship Id="rId11864" Type="http://schemas.openxmlformats.org/officeDocument/2006/relationships/hyperlink" Target="https://www.linkedin.com/company/hemptyful1/" TargetMode="External"/><Relationship Id="rId1509" Type="http://schemas.openxmlformats.org/officeDocument/2006/relationships/hyperlink" Target="https://pitchbook.com/profiles/company/532584-19" TargetMode="External"/><Relationship Id="rId1716" Type="http://schemas.openxmlformats.org/officeDocument/2006/relationships/hyperlink" Target="http://medspruce.com/" TargetMode="External"/><Relationship Id="rId1923" Type="http://schemas.openxmlformats.org/officeDocument/2006/relationships/hyperlink" Target="https://www.linkedin.com/company/tendl-ai/" TargetMode="External"/><Relationship Id="rId4122" Type="http://schemas.openxmlformats.org/officeDocument/2006/relationships/hyperlink" Target="https://www.linkedin.com/in/seung-hwan-peter-song-38554a40/" TargetMode="External"/><Relationship Id="rId7485" Type="http://schemas.openxmlformats.org/officeDocument/2006/relationships/hyperlink" Target="http://mrcoopergroup.com/" TargetMode="External"/><Relationship Id="rId7692" Type="http://schemas.openxmlformats.org/officeDocument/2006/relationships/hyperlink" Target="https://www.linkedin.com/company/afynia-laboratories/" TargetMode="External"/><Relationship Id="rId8329" Type="http://schemas.openxmlformats.org/officeDocument/2006/relationships/hyperlink" Target="https://www.linkedin.com/company/binariilabs" TargetMode="External"/><Relationship Id="rId8536" Type="http://schemas.openxmlformats.org/officeDocument/2006/relationships/hyperlink" Target="https://www.linkedin.com/in/lylepratt/" TargetMode="External"/><Relationship Id="rId8743" Type="http://schemas.openxmlformats.org/officeDocument/2006/relationships/hyperlink" Target="https://www.linkedin.com/in/chris-brady-86987a10/" TargetMode="External"/><Relationship Id="rId8950" Type="http://schemas.openxmlformats.org/officeDocument/2006/relationships/hyperlink" Target="http://flospine.com/" TargetMode="External"/><Relationship Id="rId10259" Type="http://schemas.openxmlformats.org/officeDocument/2006/relationships/hyperlink" Target="https://www.linkedin.com/company/veevolunteers/" TargetMode="External"/><Relationship Id="rId10466" Type="http://schemas.openxmlformats.org/officeDocument/2006/relationships/hyperlink" Target="https://www.linkedin.com/in/tomas-mindlin/?originalSubdomain=ar" TargetMode="External"/><Relationship Id="rId10673" Type="http://schemas.openxmlformats.org/officeDocument/2006/relationships/hyperlink" Target="https://www.linkedin.com/company/recurse-ml/about/" TargetMode="External"/><Relationship Id="rId10880" Type="http://schemas.openxmlformats.org/officeDocument/2006/relationships/hyperlink" Target="https://www.linkedin.com/company/locusfs/" TargetMode="External"/><Relationship Id="rId11517" Type="http://schemas.openxmlformats.org/officeDocument/2006/relationships/hyperlink" Target="https://www.linkedin.com/in/david-bergmann-6327a75/" TargetMode="External"/><Relationship Id="rId11724" Type="http://schemas.openxmlformats.org/officeDocument/2006/relationships/hyperlink" Target="https://www.linkedin.com/in/alexhall2/" TargetMode="External"/><Relationship Id="rId3888" Type="http://schemas.openxmlformats.org/officeDocument/2006/relationships/hyperlink" Target="https://www.linkedin.com/in/mwmurdock/" TargetMode="External"/><Relationship Id="rId4939" Type="http://schemas.openxmlformats.org/officeDocument/2006/relationships/hyperlink" Target="https://www.linkedin.com/company/northwest-housing-alternatives/" TargetMode="External"/><Relationship Id="rId6087" Type="http://schemas.openxmlformats.org/officeDocument/2006/relationships/hyperlink" Target="https://www.linkedin.com/company/pascaldesign" TargetMode="External"/><Relationship Id="rId6294" Type="http://schemas.openxmlformats.org/officeDocument/2006/relationships/hyperlink" Target="http://neogap.se/" TargetMode="External"/><Relationship Id="rId7138" Type="http://schemas.openxmlformats.org/officeDocument/2006/relationships/hyperlink" Target="http://habitatpc.org/" TargetMode="External"/><Relationship Id="rId7345" Type="http://schemas.openxmlformats.org/officeDocument/2006/relationships/hyperlink" Target="https://www.linkedin.com/in/amin-serag-24a75211/" TargetMode="External"/><Relationship Id="rId7552" Type="http://schemas.openxmlformats.org/officeDocument/2006/relationships/hyperlink" Target="https://www.linkedin.com/in/josephtwigg/?originalSubdomain=uk" TargetMode="External"/><Relationship Id="rId8603" Type="http://schemas.openxmlformats.org/officeDocument/2006/relationships/hyperlink" Target="https://www.linkedin.com/company/clubycom" TargetMode="External"/><Relationship Id="rId8810" Type="http://schemas.openxmlformats.org/officeDocument/2006/relationships/hyperlink" Target="https://www.linkedin.com/company/rent2cash" TargetMode="External"/><Relationship Id="rId10119" Type="http://schemas.openxmlformats.org/officeDocument/2006/relationships/hyperlink" Target="https://pitchbook.com/profiles/company/608433-76" TargetMode="External"/><Relationship Id="rId10326" Type="http://schemas.openxmlformats.org/officeDocument/2006/relationships/hyperlink" Target="https://www.linkedin.com/company/wellhealthtechnologiescorp" TargetMode="External"/><Relationship Id="rId10533" Type="http://schemas.openxmlformats.org/officeDocument/2006/relationships/hyperlink" Target="http://allor.com/" TargetMode="External"/><Relationship Id="rId2697" Type="http://schemas.openxmlformats.org/officeDocument/2006/relationships/hyperlink" Target="https://www.linkedin.com/company/cardea-capital/" TargetMode="External"/><Relationship Id="rId3748" Type="http://schemas.openxmlformats.org/officeDocument/2006/relationships/hyperlink" Target="https://www.linkedin.com/company/prysmian" TargetMode="External"/><Relationship Id="rId6154" Type="http://schemas.openxmlformats.org/officeDocument/2006/relationships/hyperlink" Target="http://dali-discount.com/" TargetMode="External"/><Relationship Id="rId6361" Type="http://schemas.openxmlformats.org/officeDocument/2006/relationships/hyperlink" Target="http://mkango.ca/" TargetMode="External"/><Relationship Id="rId7205" Type="http://schemas.openxmlformats.org/officeDocument/2006/relationships/hyperlink" Target="https://www.linkedin.com/company/stackfield" TargetMode="External"/><Relationship Id="rId7412" Type="http://schemas.openxmlformats.org/officeDocument/2006/relationships/hyperlink" Target="https://about.chubb.com/who-we-are/leadership.html" TargetMode="External"/><Relationship Id="rId10740" Type="http://schemas.openxmlformats.org/officeDocument/2006/relationships/hyperlink" Target="https://www.linkedin.com/company/luminarycloud" TargetMode="External"/><Relationship Id="rId669" Type="http://schemas.openxmlformats.org/officeDocument/2006/relationships/hyperlink" Target="https://www.linkedin.com/in/alexanderharmsen/" TargetMode="External"/><Relationship Id="rId876" Type="http://schemas.openxmlformats.org/officeDocument/2006/relationships/hyperlink" Target="https://www.linkedin.com/company/anjuna-security" TargetMode="External"/><Relationship Id="rId1299" Type="http://schemas.openxmlformats.org/officeDocument/2006/relationships/hyperlink" Target="https://www.linkedin.com/company/banco-finandina/" TargetMode="External"/><Relationship Id="rId2557" Type="http://schemas.openxmlformats.org/officeDocument/2006/relationships/hyperlink" Target="https://www.linkedin.com/in/geoffrey-kent-36991615/?originalSubdomain=uk" TargetMode="External"/><Relationship Id="rId3608" Type="http://schemas.openxmlformats.org/officeDocument/2006/relationships/hyperlink" Target="https://www.linkedin.com/company/prodapt" TargetMode="External"/><Relationship Id="rId3955" Type="http://schemas.openxmlformats.org/officeDocument/2006/relationships/hyperlink" Target="http://wittaya-aqua.ca/" TargetMode="External"/><Relationship Id="rId5170" Type="http://schemas.openxmlformats.org/officeDocument/2006/relationships/hyperlink" Target="http://foodshedproject.org/" TargetMode="External"/><Relationship Id="rId6014" Type="http://schemas.openxmlformats.org/officeDocument/2006/relationships/hyperlink" Target="https://www.linkedin.com/in/danielajroberts/" TargetMode="External"/><Relationship Id="rId6221" Type="http://schemas.openxmlformats.org/officeDocument/2006/relationships/hyperlink" Target="https://www.linkedin.com/in/seungmyung-lee-8757a61a/" TargetMode="External"/><Relationship Id="rId9377" Type="http://schemas.openxmlformats.org/officeDocument/2006/relationships/hyperlink" Target="https://www.linkedin.com/company/solsign/" TargetMode="External"/><Relationship Id="rId9584" Type="http://schemas.openxmlformats.org/officeDocument/2006/relationships/hyperlink" Target="https://www.linkedin.com/in/nataliamicheletti-pryze/" TargetMode="External"/><Relationship Id="rId10600" Type="http://schemas.openxmlformats.org/officeDocument/2006/relationships/hyperlink" Target="https://www.linkedin.com/company/anconia-resources-corp" TargetMode="External"/><Relationship Id="rId529" Type="http://schemas.openxmlformats.org/officeDocument/2006/relationships/hyperlink" Target="https://www.linkedin.com/in/rwastrong/" TargetMode="External"/><Relationship Id="rId736" Type="http://schemas.openxmlformats.org/officeDocument/2006/relationships/hyperlink" Target="http://aprisium.com/" TargetMode="External"/><Relationship Id="rId1159" Type="http://schemas.openxmlformats.org/officeDocument/2006/relationships/hyperlink" Target="https://www.linkedin.com/company/doublefinance/" TargetMode="External"/><Relationship Id="rId1366" Type="http://schemas.openxmlformats.org/officeDocument/2006/relationships/hyperlink" Target="http://favorsun.cn/" TargetMode="External"/><Relationship Id="rId2417" Type="http://schemas.openxmlformats.org/officeDocument/2006/relationships/hyperlink" Target="http://bitsensing.com/" TargetMode="External"/><Relationship Id="rId2764" Type="http://schemas.openxmlformats.org/officeDocument/2006/relationships/hyperlink" Target="https://www.linkedin.com/company/heatherschoice" TargetMode="External"/><Relationship Id="rId2971" Type="http://schemas.openxmlformats.org/officeDocument/2006/relationships/hyperlink" Target="http://miliemoon.com/" TargetMode="External"/><Relationship Id="rId3815" Type="http://schemas.openxmlformats.org/officeDocument/2006/relationships/hyperlink" Target="http://resonant-link.com/" TargetMode="External"/><Relationship Id="rId5030" Type="http://schemas.openxmlformats.org/officeDocument/2006/relationships/hyperlink" Target="https://www.linkedin.com/company/provincefirm/" TargetMode="External"/><Relationship Id="rId8186" Type="http://schemas.openxmlformats.org/officeDocument/2006/relationships/hyperlink" Target="https://www.linkedin.com/in/allon-bloch-70b1223/" TargetMode="External"/><Relationship Id="rId8393" Type="http://schemas.openxmlformats.org/officeDocument/2006/relationships/hyperlink" Target="http://norbit.com/" TargetMode="External"/><Relationship Id="rId9237" Type="http://schemas.openxmlformats.org/officeDocument/2006/relationships/hyperlink" Target="http://nightfoxaudio.com/" TargetMode="External"/><Relationship Id="rId9444" Type="http://schemas.openxmlformats.org/officeDocument/2006/relationships/hyperlink" Target="https://www.swapte.org/staff" TargetMode="External"/><Relationship Id="rId9791" Type="http://schemas.openxmlformats.org/officeDocument/2006/relationships/hyperlink" Target="https://www.linkedin.com/in/luciansss/" TargetMode="External"/><Relationship Id="rId943" Type="http://schemas.openxmlformats.org/officeDocument/2006/relationships/hyperlink" Target="http://cliwant.com/" TargetMode="External"/><Relationship Id="rId1019" Type="http://schemas.openxmlformats.org/officeDocument/2006/relationships/hyperlink" Target="https://www.linkedin.com/in/kimsoares/" TargetMode="External"/><Relationship Id="rId1573" Type="http://schemas.openxmlformats.org/officeDocument/2006/relationships/hyperlink" Target="https://pitchbook.com/profiles/company/616258-90" TargetMode="External"/><Relationship Id="rId1780" Type="http://schemas.openxmlformats.org/officeDocument/2006/relationships/hyperlink" Target="https://www.linkedin.com/company/wings/" TargetMode="External"/><Relationship Id="rId2624" Type="http://schemas.openxmlformats.org/officeDocument/2006/relationships/hyperlink" Target="http://eliyan.com/" TargetMode="External"/><Relationship Id="rId2831" Type="http://schemas.openxmlformats.org/officeDocument/2006/relationships/hyperlink" Target="https://pitchbook.com/profiles/company/592486-12" TargetMode="External"/><Relationship Id="rId5987" Type="http://schemas.openxmlformats.org/officeDocument/2006/relationships/hyperlink" Target="https://www.linkedin.com/in/lamin-faye-25485514/" TargetMode="External"/><Relationship Id="rId8046" Type="http://schemas.openxmlformats.org/officeDocument/2006/relationships/hyperlink" Target="http://boc.cn/" TargetMode="External"/><Relationship Id="rId9651" Type="http://schemas.openxmlformats.org/officeDocument/2006/relationships/hyperlink" Target="https://www.linkedin.com/in/jerry-enebeli/" TargetMode="External"/><Relationship Id="rId11167" Type="http://schemas.openxmlformats.org/officeDocument/2006/relationships/hyperlink" Target="https://www.linkedin.com/company/virtus-medical" TargetMode="External"/><Relationship Id="rId11374" Type="http://schemas.openxmlformats.org/officeDocument/2006/relationships/hyperlink" Target="http://scmdojo.com/" TargetMode="External"/><Relationship Id="rId11581" Type="http://schemas.openxmlformats.org/officeDocument/2006/relationships/hyperlink" Target="https://www.linkedin.com/company/give-us-the-floor" TargetMode="External"/><Relationship Id="rId72" Type="http://schemas.openxmlformats.org/officeDocument/2006/relationships/hyperlink" Target="https://www.linkedin.com/company/mbx-biosciences-inc" TargetMode="External"/><Relationship Id="rId803" Type="http://schemas.openxmlformats.org/officeDocument/2006/relationships/hyperlink" Target="https://www.linkedin.com/company/avivacredito" TargetMode="External"/><Relationship Id="rId1226" Type="http://schemas.openxmlformats.org/officeDocument/2006/relationships/hyperlink" Target="https://www.zoominfo.com/c/butler-university/44503113" TargetMode="External"/><Relationship Id="rId1433" Type="http://schemas.openxmlformats.org/officeDocument/2006/relationships/hyperlink" Target="https://www.linkedin.com/company/orbitalrx" TargetMode="External"/><Relationship Id="rId1640" Type="http://schemas.openxmlformats.org/officeDocument/2006/relationships/hyperlink" Target="https://www.linkedin.com/company/united-fintech" TargetMode="External"/><Relationship Id="rId4589" Type="http://schemas.openxmlformats.org/officeDocument/2006/relationships/hyperlink" Target="http://mycle.co.kr/" TargetMode="External"/><Relationship Id="rId4796" Type="http://schemas.openxmlformats.org/officeDocument/2006/relationships/hyperlink" Target="http://mylescomfortfoods.com/" TargetMode="External"/><Relationship Id="rId5847" Type="http://schemas.openxmlformats.org/officeDocument/2006/relationships/hyperlink" Target="https://www.linkedin.com/in/eva-berneke-4ba3676/?originalSubdomain=fr" TargetMode="External"/><Relationship Id="rId8253" Type="http://schemas.openxmlformats.org/officeDocument/2006/relationships/hyperlink" Target="https://www.linkedin.com/company/creditlogic" TargetMode="External"/><Relationship Id="rId8460" Type="http://schemas.openxmlformats.org/officeDocument/2006/relationships/hyperlink" Target="https://www.linkedin.com/in/fanny-sauvee/" TargetMode="External"/><Relationship Id="rId9304" Type="http://schemas.openxmlformats.org/officeDocument/2006/relationships/hyperlink" Target="https://www.linkedin.com/company/pairtree-intelligence" TargetMode="External"/><Relationship Id="rId9511" Type="http://schemas.openxmlformats.org/officeDocument/2006/relationships/hyperlink" Target="https://www.linkedin.com/company/fressnapf-holding-se" TargetMode="External"/><Relationship Id="rId10183" Type="http://schemas.openxmlformats.org/officeDocument/2006/relationships/hyperlink" Target="http://xbowsystems.com/" TargetMode="External"/><Relationship Id="rId10390" Type="http://schemas.openxmlformats.org/officeDocument/2006/relationships/hyperlink" Target="http://cognyte.com/" TargetMode="External"/><Relationship Id="rId11027" Type="http://schemas.openxmlformats.org/officeDocument/2006/relationships/hyperlink" Target="https://www.linkedin.com/in/dariusmaik/" TargetMode="External"/><Relationship Id="rId11234" Type="http://schemas.openxmlformats.org/officeDocument/2006/relationships/hyperlink" Target="http://thirdverse.io/" TargetMode="External"/><Relationship Id="rId11441" Type="http://schemas.openxmlformats.org/officeDocument/2006/relationships/hyperlink" Target="http://jeremiahprogram.org/" TargetMode="External"/><Relationship Id="rId1500" Type="http://schemas.openxmlformats.org/officeDocument/2006/relationships/hyperlink" Target="http://bleedio.com/" TargetMode="External"/><Relationship Id="rId3398" Type="http://schemas.openxmlformats.org/officeDocument/2006/relationships/hyperlink" Target="https://www.linkedin.com/in/dickerson-wright-17502a32/" TargetMode="External"/><Relationship Id="rId4449" Type="http://schemas.openxmlformats.org/officeDocument/2006/relationships/hyperlink" Target="http://cookiedeal.io/" TargetMode="External"/><Relationship Id="rId4656" Type="http://schemas.openxmlformats.org/officeDocument/2006/relationships/hyperlink" Target="http://stephow.me/" TargetMode="External"/><Relationship Id="rId4863" Type="http://schemas.openxmlformats.org/officeDocument/2006/relationships/hyperlink" Target="http://emergencetek.com/" TargetMode="External"/><Relationship Id="rId5707" Type="http://schemas.openxmlformats.org/officeDocument/2006/relationships/hyperlink" Target="https://in.linkedin.com/company/k-bro-linen-systems-inc" TargetMode="External"/><Relationship Id="rId5914" Type="http://schemas.openxmlformats.org/officeDocument/2006/relationships/hyperlink" Target="http://feathery.io/" TargetMode="External"/><Relationship Id="rId7062" Type="http://schemas.openxmlformats.org/officeDocument/2006/relationships/hyperlink" Target="http://access-cap.com/" TargetMode="External"/><Relationship Id="rId8113" Type="http://schemas.openxmlformats.org/officeDocument/2006/relationships/hyperlink" Target="https://www.linkedin.com/in/robin-saluoks-097487a7/" TargetMode="External"/><Relationship Id="rId8320" Type="http://schemas.openxmlformats.org/officeDocument/2006/relationships/hyperlink" Target="https://www.linkedin.com/company/cashbee/" TargetMode="External"/><Relationship Id="rId10043" Type="http://schemas.openxmlformats.org/officeDocument/2006/relationships/hyperlink" Target="http://hacap.org/" TargetMode="External"/><Relationship Id="rId10250" Type="http://schemas.openxmlformats.org/officeDocument/2006/relationships/hyperlink" Target="http://vastuhfc.com/" TargetMode="External"/><Relationship Id="rId11301" Type="http://schemas.openxmlformats.org/officeDocument/2006/relationships/hyperlink" Target="http://nlbkb.rs/" TargetMode="External"/><Relationship Id="rId3258" Type="http://schemas.openxmlformats.org/officeDocument/2006/relationships/hyperlink" Target="https://www.linkedin.com/in/david-israeli-md-6b479/" TargetMode="External"/><Relationship Id="rId3465" Type="http://schemas.openxmlformats.org/officeDocument/2006/relationships/hyperlink" Target="https://www.linkedin.com/in/elizabeth-onderko-460a98a/" TargetMode="External"/><Relationship Id="rId3672" Type="http://schemas.openxmlformats.org/officeDocument/2006/relationships/hyperlink" Target="https://www.linkedin.com/company/symphonyinfrastructure/" TargetMode="External"/><Relationship Id="rId4309" Type="http://schemas.openxmlformats.org/officeDocument/2006/relationships/hyperlink" Target="https://www.linkedin.com/company/the-shell-petroleum-development-company-of-nigeria-ltd-" TargetMode="External"/><Relationship Id="rId4516" Type="http://schemas.openxmlformats.org/officeDocument/2006/relationships/hyperlink" Target="http://simount.com/" TargetMode="External"/><Relationship Id="rId4723" Type="http://schemas.openxmlformats.org/officeDocument/2006/relationships/hyperlink" Target="http://weber.edu/" TargetMode="External"/><Relationship Id="rId7879" Type="http://schemas.openxmlformats.org/officeDocument/2006/relationships/hyperlink" Target="http://modernatx.com/" TargetMode="External"/><Relationship Id="rId10110" Type="http://schemas.openxmlformats.org/officeDocument/2006/relationships/hyperlink" Target="https://www.linkedin.com/company/heritage-area-agency-on-aging/" TargetMode="External"/><Relationship Id="rId179" Type="http://schemas.openxmlformats.org/officeDocument/2006/relationships/hyperlink" Target="https://www.linkedin.com/company/growsari" TargetMode="External"/><Relationship Id="rId386" Type="http://schemas.openxmlformats.org/officeDocument/2006/relationships/hyperlink" Target="http://farmako.in/" TargetMode="External"/><Relationship Id="rId593" Type="http://schemas.openxmlformats.org/officeDocument/2006/relationships/hyperlink" Target="https://www.linkedin.com/in/william-gordon-harris-90b00530" TargetMode="External"/><Relationship Id="rId2067" Type="http://schemas.openxmlformats.org/officeDocument/2006/relationships/hyperlink" Target="https://www.linkedin.com/in/chase-norris-5014451aa/" TargetMode="External"/><Relationship Id="rId2274" Type="http://schemas.openxmlformats.org/officeDocument/2006/relationships/hyperlink" Target="https://www.linkedin.com/in/susan-ell-6320a633/" TargetMode="External"/><Relationship Id="rId2481" Type="http://schemas.openxmlformats.org/officeDocument/2006/relationships/hyperlink" Target="https://www.linkedin.com/company/crux-ocm/" TargetMode="External"/><Relationship Id="rId3118" Type="http://schemas.openxmlformats.org/officeDocument/2006/relationships/hyperlink" Target="http://uplimit.com/" TargetMode="External"/><Relationship Id="rId3325" Type="http://schemas.openxmlformats.org/officeDocument/2006/relationships/hyperlink" Target="https://www.linkedin.com/in/yanki-onen-8aa93728/?originalSubdomain=mt" TargetMode="External"/><Relationship Id="rId3532" Type="http://schemas.openxmlformats.org/officeDocument/2006/relationships/hyperlink" Target="https://www.linkedin.com/company/siemensgamesa/" TargetMode="External"/><Relationship Id="rId4930" Type="http://schemas.openxmlformats.org/officeDocument/2006/relationships/hyperlink" Target="https://www.linkedin.com/company/minnesota-state-college---southeast-technical" TargetMode="External"/><Relationship Id="rId6688" Type="http://schemas.openxmlformats.org/officeDocument/2006/relationships/hyperlink" Target="https://www.linkedin.com/company/victory-league" TargetMode="External"/><Relationship Id="rId7739" Type="http://schemas.openxmlformats.org/officeDocument/2006/relationships/hyperlink" Target="https://www.linkedin.com/company/pilaenergy/" TargetMode="External"/><Relationship Id="rId9094" Type="http://schemas.openxmlformats.org/officeDocument/2006/relationships/hyperlink" Target="https://www.linkedin.com/company/fremont-gold" TargetMode="External"/><Relationship Id="rId246" Type="http://schemas.openxmlformats.org/officeDocument/2006/relationships/hyperlink" Target="https://www.linkedin.com/in/aaikevanvugt/" TargetMode="External"/><Relationship Id="rId453" Type="http://schemas.openxmlformats.org/officeDocument/2006/relationships/hyperlink" Target="https://www.linkedin.com/in/christopherjmoreau/" TargetMode="External"/><Relationship Id="rId660" Type="http://schemas.openxmlformats.org/officeDocument/2006/relationships/hyperlink" Target="https://eupraxiapharma.com/about-us/senior-management/default.aspx" TargetMode="External"/><Relationship Id="rId1083" Type="http://schemas.openxmlformats.org/officeDocument/2006/relationships/hyperlink" Target="http://nealle.com/" TargetMode="External"/><Relationship Id="rId1290" Type="http://schemas.openxmlformats.org/officeDocument/2006/relationships/hyperlink" Target="https://www.linkedin.com/company/agragene-inc" TargetMode="External"/><Relationship Id="rId2134" Type="http://schemas.openxmlformats.org/officeDocument/2006/relationships/hyperlink" Target="https://www.linkedin.com/company/conexion-americas/" TargetMode="External"/><Relationship Id="rId2341" Type="http://schemas.openxmlformats.org/officeDocument/2006/relationships/hyperlink" Target="https://www.linkedin.com/company/cleveland-cliffs-inc" TargetMode="External"/><Relationship Id="rId5497" Type="http://schemas.openxmlformats.org/officeDocument/2006/relationships/hyperlink" Target="https://www.linkedin.com/company/dayspringindy/" TargetMode="External"/><Relationship Id="rId6548" Type="http://schemas.openxmlformats.org/officeDocument/2006/relationships/hyperlink" Target="http://daakia.co.in/" TargetMode="External"/><Relationship Id="rId6895" Type="http://schemas.openxmlformats.org/officeDocument/2006/relationships/hyperlink" Target="https://www.linkedin.com/company/instant-roofer/" TargetMode="External"/><Relationship Id="rId7946" Type="http://schemas.openxmlformats.org/officeDocument/2006/relationships/hyperlink" Target="https://www.linkedin.com/company/superbankid" TargetMode="External"/><Relationship Id="rId9161" Type="http://schemas.openxmlformats.org/officeDocument/2006/relationships/hyperlink" Target="http://techhubtulsa.com/" TargetMode="External"/><Relationship Id="rId10927" Type="http://schemas.openxmlformats.org/officeDocument/2006/relationships/hyperlink" Target="https://www.linkedin.com/in/bernhard-mohr-70b38418/" TargetMode="External"/><Relationship Id="rId11091" Type="http://schemas.openxmlformats.org/officeDocument/2006/relationships/hyperlink" Target="https://www.linkedin.com/company/mmerchxyz/" TargetMode="External"/><Relationship Id="rId106" Type="http://schemas.openxmlformats.org/officeDocument/2006/relationships/hyperlink" Target="https://www.linkedin.com/in/sulajja-firodia-motwani-b20364193/" TargetMode="External"/><Relationship Id="rId313" Type="http://schemas.openxmlformats.org/officeDocument/2006/relationships/hyperlink" Target="http://thincats.com/" TargetMode="External"/><Relationship Id="rId1150" Type="http://schemas.openxmlformats.org/officeDocument/2006/relationships/hyperlink" Target="http://trillionlabs.co/" TargetMode="External"/><Relationship Id="rId4099" Type="http://schemas.openxmlformats.org/officeDocument/2006/relationships/hyperlink" Target="https://www.linkedin.com/company/finlegalio/" TargetMode="External"/><Relationship Id="rId5357" Type="http://schemas.openxmlformats.org/officeDocument/2006/relationships/hyperlink" Target="https://www.linkedin.com/in/soerensc/" TargetMode="External"/><Relationship Id="rId6755" Type="http://schemas.openxmlformats.org/officeDocument/2006/relationships/hyperlink" Target="http://bartongold.com.au/" TargetMode="External"/><Relationship Id="rId6962" Type="http://schemas.openxmlformats.org/officeDocument/2006/relationships/hyperlink" Target="http://capitalconnectny.org/" TargetMode="External"/><Relationship Id="rId7806" Type="http://schemas.openxmlformats.org/officeDocument/2006/relationships/hyperlink" Target="https://www.ntog.co.uk/our-team" TargetMode="External"/><Relationship Id="rId9021" Type="http://schemas.openxmlformats.org/officeDocument/2006/relationships/hyperlink" Target="https://www.linkedin.com/in/yiru-shen-60350017/" TargetMode="External"/><Relationship Id="rId520" Type="http://schemas.openxmlformats.org/officeDocument/2006/relationships/hyperlink" Target="https://www.briskteaching.com/about" TargetMode="External"/><Relationship Id="rId2201" Type="http://schemas.openxmlformats.org/officeDocument/2006/relationships/hyperlink" Target="https://www.linkedin.com/in/deborah-gordon-klehr-a0340263/" TargetMode="External"/><Relationship Id="rId5564" Type="http://schemas.openxmlformats.org/officeDocument/2006/relationships/hyperlink" Target="http://lendingtree.com/" TargetMode="External"/><Relationship Id="rId5771" Type="http://schemas.openxmlformats.org/officeDocument/2006/relationships/hyperlink" Target="http://carboninsurance.co/" TargetMode="External"/><Relationship Id="rId6408" Type="http://schemas.openxmlformats.org/officeDocument/2006/relationships/hyperlink" Target="https://www.linkedin.com/in/davidservodidio/" TargetMode="External"/><Relationship Id="rId6615" Type="http://schemas.openxmlformats.org/officeDocument/2006/relationships/hyperlink" Target="https://www.linkedin.com/in/mel-spigelman-6915846/" TargetMode="External"/><Relationship Id="rId6822" Type="http://schemas.openxmlformats.org/officeDocument/2006/relationships/hyperlink" Target="http://stumbl.com/" TargetMode="External"/><Relationship Id="rId9978" Type="http://schemas.openxmlformats.org/officeDocument/2006/relationships/hyperlink" Target="http://mexicandancecompany.org/" TargetMode="External"/><Relationship Id="rId1010" Type="http://schemas.openxmlformats.org/officeDocument/2006/relationships/hyperlink" Target="https://www.linkedin.com/company/100539822/" TargetMode="External"/><Relationship Id="rId1967" Type="http://schemas.openxmlformats.org/officeDocument/2006/relationships/hyperlink" Target="https://www.linkedin.com/company/haleytek/" TargetMode="External"/><Relationship Id="rId4166" Type="http://schemas.openxmlformats.org/officeDocument/2006/relationships/hyperlink" Target="https://www.linkedin.com/company/roverpass" TargetMode="External"/><Relationship Id="rId4373" Type="http://schemas.openxmlformats.org/officeDocument/2006/relationships/hyperlink" Target="http://lariotx.com/" TargetMode="External"/><Relationship Id="rId4580" Type="http://schemas.openxmlformats.org/officeDocument/2006/relationships/hyperlink" Target="http://gumloop.com/" TargetMode="External"/><Relationship Id="rId5217" Type="http://schemas.openxmlformats.org/officeDocument/2006/relationships/hyperlink" Target="https://www.linkedin.com/in/hanhlinh/" TargetMode="External"/><Relationship Id="rId5424" Type="http://schemas.openxmlformats.org/officeDocument/2006/relationships/hyperlink" Target="https://www.linkedin.com/company/dendritic-health-ai/" TargetMode="External"/><Relationship Id="rId5631" Type="http://schemas.openxmlformats.org/officeDocument/2006/relationships/hyperlink" Target="https://www.linkedin.com/in/trey-holterman/" TargetMode="External"/><Relationship Id="rId8787" Type="http://schemas.openxmlformats.org/officeDocument/2006/relationships/hyperlink" Target="https://www.linkedin.com/in/nickventi/" TargetMode="External"/><Relationship Id="rId8994" Type="http://schemas.openxmlformats.org/officeDocument/2006/relationships/hyperlink" Target="http://gnoskobio.com/" TargetMode="External"/><Relationship Id="rId9838" Type="http://schemas.openxmlformats.org/officeDocument/2006/relationships/hyperlink" Target="https://www.linkedin.com/company/takeair" TargetMode="External"/><Relationship Id="rId11768" Type="http://schemas.openxmlformats.org/officeDocument/2006/relationships/hyperlink" Target="http://cashmd.org/" TargetMode="External"/><Relationship Id="rId4026" Type="http://schemas.openxmlformats.org/officeDocument/2006/relationships/hyperlink" Target="https://www.linkedin.com/company/piramal-capital-&amp;-housing-finance" TargetMode="External"/><Relationship Id="rId4440" Type="http://schemas.openxmlformats.org/officeDocument/2006/relationships/hyperlink" Target="https://afsp.org/bio/robert-gebbia" TargetMode="External"/><Relationship Id="rId7596" Type="http://schemas.openxmlformats.org/officeDocument/2006/relationships/hyperlink" Target="http://withfaye.com/" TargetMode="External"/><Relationship Id="rId8647" Type="http://schemas.openxmlformats.org/officeDocument/2006/relationships/hyperlink" Target="https://www.linkedin.com/company/medical-college-of-wisconsin" TargetMode="External"/><Relationship Id="rId10577" Type="http://schemas.openxmlformats.org/officeDocument/2006/relationships/hyperlink" Target="https://www.linkedin.com/company/the-autry-national-center/about/" TargetMode="External"/><Relationship Id="rId3042" Type="http://schemas.openxmlformats.org/officeDocument/2006/relationships/hyperlink" Target="http://recurrentenergy.com/" TargetMode="External"/><Relationship Id="rId6198" Type="http://schemas.openxmlformats.org/officeDocument/2006/relationships/hyperlink" Target="http://uniontech.com/" TargetMode="External"/><Relationship Id="rId7249" Type="http://schemas.openxmlformats.org/officeDocument/2006/relationships/hyperlink" Target="https://www.linkedin.com/in/christophe-lepitre-62a4811/" TargetMode="External"/><Relationship Id="rId7663" Type="http://schemas.openxmlformats.org/officeDocument/2006/relationships/hyperlink" Target="https://www.linkedin.com/in/sarah-nilsson-47606422/" TargetMode="External"/><Relationship Id="rId8714" Type="http://schemas.openxmlformats.org/officeDocument/2006/relationships/hyperlink" Target="http://bybug.io/" TargetMode="External"/><Relationship Id="rId10991" Type="http://schemas.openxmlformats.org/officeDocument/2006/relationships/hyperlink" Target="https://www.linkedin.com/company/anaphite-technologies/" TargetMode="External"/><Relationship Id="rId11628" Type="http://schemas.openxmlformats.org/officeDocument/2006/relationships/hyperlink" Target="https://www.linkedin.com/company/condo-group-gmbh" TargetMode="External"/><Relationship Id="rId6265" Type="http://schemas.openxmlformats.org/officeDocument/2006/relationships/hyperlink" Target="https://www.linkedin.com/company/stayf/" TargetMode="External"/><Relationship Id="rId7316" Type="http://schemas.openxmlformats.org/officeDocument/2006/relationships/hyperlink" Target="https://www.linkedin.com/m/company/signaturelabel" TargetMode="External"/><Relationship Id="rId10644" Type="http://schemas.openxmlformats.org/officeDocument/2006/relationships/hyperlink" Target="https://www.linkedin.com/in/jileahemmings/" TargetMode="External"/><Relationship Id="rId3859" Type="http://schemas.openxmlformats.org/officeDocument/2006/relationships/hyperlink" Target="http://sicilybycar.it/" TargetMode="External"/><Relationship Id="rId5281" Type="http://schemas.openxmlformats.org/officeDocument/2006/relationships/hyperlink" Target="https://www.linkedin.com/in/hiromasa-tsumura/" TargetMode="External"/><Relationship Id="rId7730" Type="http://schemas.openxmlformats.org/officeDocument/2006/relationships/hyperlink" Target="http://grunerrenewable.com/" TargetMode="External"/><Relationship Id="rId9488" Type="http://schemas.openxmlformats.org/officeDocument/2006/relationships/hyperlink" Target="https://www.muyaspace.com/" TargetMode="External"/><Relationship Id="rId10711" Type="http://schemas.openxmlformats.org/officeDocument/2006/relationships/hyperlink" Target="https://www.linkedin.com/company/omnirentals/" TargetMode="External"/><Relationship Id="rId2875" Type="http://schemas.openxmlformats.org/officeDocument/2006/relationships/hyperlink" Target="http://pirichain.com/" TargetMode="External"/><Relationship Id="rId3926" Type="http://schemas.openxmlformats.org/officeDocument/2006/relationships/hyperlink" Target="https://www.linkedin.com/company/itsplanned" TargetMode="External"/><Relationship Id="rId6332" Type="http://schemas.openxmlformats.org/officeDocument/2006/relationships/hyperlink" Target="http://eximb.com/" TargetMode="External"/><Relationship Id="rId847" Type="http://schemas.openxmlformats.org/officeDocument/2006/relationships/hyperlink" Target="https://www.linkedin.com/in/hvanhemert/" TargetMode="External"/><Relationship Id="rId1477" Type="http://schemas.openxmlformats.org/officeDocument/2006/relationships/hyperlink" Target="https://www.linkedin.com/in/michael-bauer-ph-d-5a66312/" TargetMode="External"/><Relationship Id="rId1891" Type="http://schemas.openxmlformats.org/officeDocument/2006/relationships/hyperlink" Target="http://curvalux.com/" TargetMode="External"/><Relationship Id="rId2528" Type="http://schemas.openxmlformats.org/officeDocument/2006/relationships/hyperlink" Target="http://cosine.sh/" TargetMode="External"/><Relationship Id="rId2942" Type="http://schemas.openxmlformats.org/officeDocument/2006/relationships/hyperlink" Target="http://coastalbendfoodbank.org/" TargetMode="External"/><Relationship Id="rId9555" Type="http://schemas.openxmlformats.org/officeDocument/2006/relationships/hyperlink" Target="http://musheeco.com.au/" TargetMode="External"/><Relationship Id="rId11485" Type="http://schemas.openxmlformats.org/officeDocument/2006/relationships/hyperlink" Target="https://www.linkedin.com/in/dmitry-volkov-2217b936/?originalSubdomain=ru" TargetMode="External"/><Relationship Id="rId914" Type="http://schemas.openxmlformats.org/officeDocument/2006/relationships/hyperlink" Target="http://feelinggreat.com/" TargetMode="External"/><Relationship Id="rId1544" Type="http://schemas.openxmlformats.org/officeDocument/2006/relationships/hyperlink" Target="http://swarmaero.com/" TargetMode="External"/><Relationship Id="rId5001" Type="http://schemas.openxmlformats.org/officeDocument/2006/relationships/hyperlink" Target="http://fusiongig.com/" TargetMode="External"/><Relationship Id="rId8157" Type="http://schemas.openxmlformats.org/officeDocument/2006/relationships/hyperlink" Target="http://aercap.com/" TargetMode="External"/><Relationship Id="rId8571" Type="http://schemas.openxmlformats.org/officeDocument/2006/relationships/hyperlink" Target="http://themindsite.com/" TargetMode="External"/><Relationship Id="rId9208" Type="http://schemas.openxmlformats.org/officeDocument/2006/relationships/hyperlink" Target="http://limolane.com/" TargetMode="External"/><Relationship Id="rId9622" Type="http://schemas.openxmlformats.org/officeDocument/2006/relationships/hyperlink" Target="https://www.linkedin.com/in/norman-hooten-9a1b0511/" TargetMode="External"/><Relationship Id="rId10087" Type="http://schemas.openxmlformats.org/officeDocument/2006/relationships/hyperlink" Target="http://garnetgazelle.com/" TargetMode="External"/><Relationship Id="rId11138" Type="http://schemas.openxmlformats.org/officeDocument/2006/relationships/hyperlink" Target="https://www.linkedin.com/company/marinelabs-io/" TargetMode="External"/><Relationship Id="rId11552" Type="http://schemas.openxmlformats.org/officeDocument/2006/relationships/hyperlink" Target="http://printedfarms.com/" TargetMode="External"/><Relationship Id="rId1611" Type="http://schemas.openxmlformats.org/officeDocument/2006/relationships/hyperlink" Target="http://kaeru-inc.co.jp/" TargetMode="External"/><Relationship Id="rId4767" Type="http://schemas.openxmlformats.org/officeDocument/2006/relationships/hyperlink" Target="https://www.linkedin.com/in/hannes-boehning-0b9273b4/" TargetMode="External"/><Relationship Id="rId5818" Type="http://schemas.openxmlformats.org/officeDocument/2006/relationships/hyperlink" Target="http://atsautomation.com/" TargetMode="External"/><Relationship Id="rId7173" Type="http://schemas.openxmlformats.org/officeDocument/2006/relationships/hyperlink" Target="http://metrointerfaith.org/" TargetMode="External"/><Relationship Id="rId8224" Type="http://schemas.openxmlformats.org/officeDocument/2006/relationships/hyperlink" Target="https://www.linkedin.com/in/petejayhuang/" TargetMode="External"/><Relationship Id="rId10154" Type="http://schemas.openxmlformats.org/officeDocument/2006/relationships/hyperlink" Target="https://www.linkedin.com/company/haydenaitech" TargetMode="External"/><Relationship Id="rId11205" Type="http://schemas.openxmlformats.org/officeDocument/2006/relationships/hyperlink" Target="https://in.linkedin.com/company/oxford-biodynamics" TargetMode="External"/><Relationship Id="rId3369" Type="http://schemas.openxmlformats.org/officeDocument/2006/relationships/hyperlink" Target="http://farmblox.ag/" TargetMode="External"/><Relationship Id="rId7240" Type="http://schemas.openxmlformats.org/officeDocument/2006/relationships/hyperlink" Target="https://www.linkedin.com/in/hjing/" TargetMode="External"/><Relationship Id="rId2385" Type="http://schemas.openxmlformats.org/officeDocument/2006/relationships/hyperlink" Target="https://www.linkedin.com/in/linxin-wen-9a982082/" TargetMode="External"/><Relationship Id="rId3783" Type="http://schemas.openxmlformats.org/officeDocument/2006/relationships/hyperlink" Target="https://pitchbook.com/profiles/company/600231-97" TargetMode="External"/><Relationship Id="rId4834" Type="http://schemas.openxmlformats.org/officeDocument/2006/relationships/hyperlink" Target="https://www.linkedin.com/company/national-glass-association/" TargetMode="External"/><Relationship Id="rId10221" Type="http://schemas.openxmlformats.org/officeDocument/2006/relationships/hyperlink" Target="https://www.linkedin.com/in/britton-d-smith/" TargetMode="External"/><Relationship Id="rId357" Type="http://schemas.openxmlformats.org/officeDocument/2006/relationships/hyperlink" Target="http://genworkshealth.com/" TargetMode="External"/><Relationship Id="rId2038" Type="http://schemas.openxmlformats.org/officeDocument/2006/relationships/hyperlink" Target="http://samanjalo.co.za/" TargetMode="External"/><Relationship Id="rId3436" Type="http://schemas.openxmlformats.org/officeDocument/2006/relationships/hyperlink" Target="http://omnifiber.com/" TargetMode="External"/><Relationship Id="rId3850" Type="http://schemas.openxmlformats.org/officeDocument/2006/relationships/hyperlink" Target="https://www.linkedin.com/in/pedram-nastaean-002616154/" TargetMode="External"/><Relationship Id="rId4901" Type="http://schemas.openxmlformats.org/officeDocument/2006/relationships/hyperlink" Target="https://www.linkedin.com/company/pioneer-millworks" TargetMode="External"/><Relationship Id="rId9065" Type="http://schemas.openxmlformats.org/officeDocument/2006/relationships/hyperlink" Target="https://www.linkedin.com/in/yamato-saito-61129b225/" TargetMode="External"/><Relationship Id="rId771" Type="http://schemas.openxmlformats.org/officeDocument/2006/relationships/hyperlink" Target="https://www.linkedin.com/in/patrick-o-291487b/" TargetMode="External"/><Relationship Id="rId2452" Type="http://schemas.openxmlformats.org/officeDocument/2006/relationships/hyperlink" Target="https://www.linkedin.com/in/vikram-kankaria-0956102/" TargetMode="External"/><Relationship Id="rId3503" Type="http://schemas.openxmlformats.org/officeDocument/2006/relationships/hyperlink" Target="https://www.linkedin.com/company/govport/" TargetMode="External"/><Relationship Id="rId6659" Type="http://schemas.openxmlformats.org/officeDocument/2006/relationships/hyperlink" Target="https://www.linkedin.com/company/ahlanaap-com/" TargetMode="External"/><Relationship Id="rId424" Type="http://schemas.openxmlformats.org/officeDocument/2006/relationships/hyperlink" Target="http://beringlab.com/" TargetMode="External"/><Relationship Id="rId1054" Type="http://schemas.openxmlformats.org/officeDocument/2006/relationships/hyperlink" Target="https://www.linkedin.com/in/wonmo-jung-78004246/" TargetMode="External"/><Relationship Id="rId2105" Type="http://schemas.openxmlformats.org/officeDocument/2006/relationships/hyperlink" Target="http://thevillage.org/" TargetMode="External"/><Relationship Id="rId5675" Type="http://schemas.openxmlformats.org/officeDocument/2006/relationships/hyperlink" Target="https://www.linkedin.com/company/myshell-ai/" TargetMode="External"/><Relationship Id="rId6726" Type="http://schemas.openxmlformats.org/officeDocument/2006/relationships/hyperlink" Target="https://www.linkedin.com/in/kevinsyin/" TargetMode="External"/><Relationship Id="rId8081" Type="http://schemas.openxmlformats.org/officeDocument/2006/relationships/hyperlink" Target="https://www.linkedin.com/in/craig-goulding-871432a8/" TargetMode="External"/><Relationship Id="rId9132" Type="http://schemas.openxmlformats.org/officeDocument/2006/relationships/hyperlink" Target="http://roxom.com/" TargetMode="External"/><Relationship Id="rId11062" Type="http://schemas.openxmlformats.org/officeDocument/2006/relationships/hyperlink" Target="https://www.linkedin.com/company/io-river" TargetMode="External"/><Relationship Id="rId1121" Type="http://schemas.openxmlformats.org/officeDocument/2006/relationships/hyperlink" Target="http://muthootcap.com/" TargetMode="External"/><Relationship Id="rId4277" Type="http://schemas.openxmlformats.org/officeDocument/2006/relationships/hyperlink" Target="https://www.linkedin.com/company/lvdian-best-evcharging-tech-co-ltd" TargetMode="External"/><Relationship Id="rId4691" Type="http://schemas.openxmlformats.org/officeDocument/2006/relationships/hyperlink" Target="http://edvido.com/" TargetMode="External"/><Relationship Id="rId5328" Type="http://schemas.openxmlformats.org/officeDocument/2006/relationships/hyperlink" Target="http://inversis.es/" TargetMode="External"/><Relationship Id="rId5742" Type="http://schemas.openxmlformats.org/officeDocument/2006/relationships/hyperlink" Target="http://curo.com/" TargetMode="External"/><Relationship Id="rId8898" Type="http://schemas.openxmlformats.org/officeDocument/2006/relationships/hyperlink" Target="https://www.linkedin.com/company/mcf-energy/" TargetMode="External"/><Relationship Id="rId9949" Type="http://schemas.openxmlformats.org/officeDocument/2006/relationships/hyperlink" Target="http://deeplyrooteddancetheater.org/" TargetMode="External"/><Relationship Id="rId3293" Type="http://schemas.openxmlformats.org/officeDocument/2006/relationships/hyperlink" Target="https://www.linkedin.com/company/cytoreason" TargetMode="External"/><Relationship Id="rId4344" Type="http://schemas.openxmlformats.org/officeDocument/2006/relationships/hyperlink" Target="https://amemining.com/company/management-directors/" TargetMode="External"/><Relationship Id="rId1938" Type="http://schemas.openxmlformats.org/officeDocument/2006/relationships/hyperlink" Target="http://wewa-mobility.com/" TargetMode="External"/><Relationship Id="rId3360" Type="http://schemas.openxmlformats.org/officeDocument/2006/relationships/hyperlink" Target="http://amitysolutions.com/" TargetMode="External"/><Relationship Id="rId7567" Type="http://schemas.openxmlformats.org/officeDocument/2006/relationships/hyperlink" Target="https://www.linkedin.com/company/betterchoice/" TargetMode="External"/><Relationship Id="rId8965" Type="http://schemas.openxmlformats.org/officeDocument/2006/relationships/hyperlink" Target="https://www.linkedin.com/in/sanjay-dutt-asb/" TargetMode="External"/><Relationship Id="rId10895" Type="http://schemas.openxmlformats.org/officeDocument/2006/relationships/hyperlink" Target="http://indrive.com/" TargetMode="External"/><Relationship Id="rId281" Type="http://schemas.openxmlformats.org/officeDocument/2006/relationships/hyperlink" Target="https://www.linkedin.com/company/howmet-aerospace/" TargetMode="External"/><Relationship Id="rId3013" Type="http://schemas.openxmlformats.org/officeDocument/2006/relationships/hyperlink" Target="https://www.linkedin.com/company/kandji" TargetMode="External"/><Relationship Id="rId4411" Type="http://schemas.openxmlformats.org/officeDocument/2006/relationships/hyperlink" Target="http://qcintel.com/" TargetMode="External"/><Relationship Id="rId6169" Type="http://schemas.openxmlformats.org/officeDocument/2006/relationships/hyperlink" Target="http://myprize.com/" TargetMode="External"/><Relationship Id="rId7981" Type="http://schemas.openxmlformats.org/officeDocument/2006/relationships/hyperlink" Target="http://heartbeathealth.com/" TargetMode="External"/><Relationship Id="rId8618" Type="http://schemas.openxmlformats.org/officeDocument/2006/relationships/hyperlink" Target="https://www.linkedin.com/in/dsigurdson/" TargetMode="External"/><Relationship Id="rId10548" Type="http://schemas.openxmlformats.org/officeDocument/2006/relationships/hyperlink" Target="http://persuva.ai/" TargetMode="External"/><Relationship Id="rId10962" Type="http://schemas.openxmlformats.org/officeDocument/2006/relationships/hyperlink" Target="http://joinrs.com/" TargetMode="External"/><Relationship Id="rId6583" Type="http://schemas.openxmlformats.org/officeDocument/2006/relationships/hyperlink" Target="http://xcarbontechnologies.com/" TargetMode="External"/><Relationship Id="rId7634" Type="http://schemas.openxmlformats.org/officeDocument/2006/relationships/hyperlink" Target="https://www.linkedin.com/company/arch-biopartners-inc-foiff-" TargetMode="External"/><Relationship Id="rId10615" Type="http://schemas.openxmlformats.org/officeDocument/2006/relationships/hyperlink" Target="http://thepreventioncenterllc.org/" TargetMode="External"/><Relationship Id="rId2779" Type="http://schemas.openxmlformats.org/officeDocument/2006/relationships/hyperlink" Target="https://www.crunchbase.com/person/channa-ranatunga" TargetMode="External"/><Relationship Id="rId5185" Type="http://schemas.openxmlformats.org/officeDocument/2006/relationships/hyperlink" Target="http://jovenesporelclima.org.ar/" TargetMode="External"/><Relationship Id="rId6236" Type="http://schemas.openxmlformats.org/officeDocument/2006/relationships/hyperlink" Target="https://www.linkedin.com/in/alan-cowen/" TargetMode="External"/><Relationship Id="rId6650" Type="http://schemas.openxmlformats.org/officeDocument/2006/relationships/hyperlink" Target="https://www.linkedin.com/company/101415550/admin/feed/posts/" TargetMode="External"/><Relationship Id="rId7701" Type="http://schemas.openxmlformats.org/officeDocument/2006/relationships/hyperlink" Target="https://www.linkedin.com/company/spatialrisksystems" TargetMode="External"/><Relationship Id="rId1795" Type="http://schemas.openxmlformats.org/officeDocument/2006/relationships/hyperlink" Target="https://www.linkedin.com/in/faculopez/" TargetMode="External"/><Relationship Id="rId2846" Type="http://schemas.openxmlformats.org/officeDocument/2006/relationships/hyperlink" Target="https://www.feedingflorida.org/feeding-florida/staff-board" TargetMode="External"/><Relationship Id="rId5252" Type="http://schemas.openxmlformats.org/officeDocument/2006/relationships/hyperlink" Target="http://mybrcc.edu/" TargetMode="External"/><Relationship Id="rId6303" Type="http://schemas.openxmlformats.org/officeDocument/2006/relationships/hyperlink" Target="https://www.linkedin.com/company/%E4%B8%AD%E5%9B%BD%E8%AF%9A%E9%80%9A%E6%8E%A7%E8%82%A1%E9%9B%86%E5%9B%A2%E6%9C%89%E9%99%90%E5%85%AC%E5%8F%B8/" TargetMode="External"/><Relationship Id="rId9459" Type="http://schemas.openxmlformats.org/officeDocument/2006/relationships/hyperlink" Target="https://www.linkedin.com/company/ancala-partners/" TargetMode="External"/><Relationship Id="rId9873" Type="http://schemas.openxmlformats.org/officeDocument/2006/relationships/hyperlink" Target="http://aguijontheater.org/" TargetMode="External"/><Relationship Id="rId11389" Type="http://schemas.openxmlformats.org/officeDocument/2006/relationships/hyperlink" Target="https://pitchbook.com/profiles/company/590901-22" TargetMode="External"/><Relationship Id="rId87" Type="http://schemas.openxmlformats.org/officeDocument/2006/relationships/hyperlink" Target="https://www.linkedin.com/company/brightnight-energy" TargetMode="External"/><Relationship Id="rId818" Type="http://schemas.openxmlformats.org/officeDocument/2006/relationships/hyperlink" Target="https://www.linkedin.com/in/molly-johnson-jones/" TargetMode="External"/><Relationship Id="rId1448" Type="http://schemas.openxmlformats.org/officeDocument/2006/relationships/hyperlink" Target="https://www.linkedin.com/company/noma-ai" TargetMode="External"/><Relationship Id="rId8475" Type="http://schemas.openxmlformats.org/officeDocument/2006/relationships/hyperlink" Target="https://www.deka.de/site/dekade_deka-gruppe_site/get/documents_E78528157/dekade/medienpool_dekade/deka_gruppe/en/Documents/About/Management/Kurzlebenslauf_Stocker_englisch.pdf" TargetMode="External"/><Relationship Id="rId9526" Type="http://schemas.openxmlformats.org/officeDocument/2006/relationships/hyperlink" Target="https://www.fortus.fit/" TargetMode="External"/><Relationship Id="rId1862" Type="http://schemas.openxmlformats.org/officeDocument/2006/relationships/hyperlink" Target="https://www.linkedin.com/in/kirillkrasnogir/" TargetMode="External"/><Relationship Id="rId2913" Type="http://schemas.openxmlformats.org/officeDocument/2006/relationships/hyperlink" Target="https://www.heartsforhomes.org/about/team/" TargetMode="External"/><Relationship Id="rId7077" Type="http://schemas.openxmlformats.org/officeDocument/2006/relationships/hyperlink" Target="http://proudground.org/" TargetMode="External"/><Relationship Id="rId7491" Type="http://schemas.openxmlformats.org/officeDocument/2006/relationships/hyperlink" Target="http://myrotx.com/" TargetMode="External"/><Relationship Id="rId8128" Type="http://schemas.openxmlformats.org/officeDocument/2006/relationships/hyperlink" Target="https://www.linkedin.com/in/ryan-manafe/" TargetMode="External"/><Relationship Id="rId9940" Type="http://schemas.openxmlformats.org/officeDocument/2006/relationships/hyperlink" Target="http://t-hub.technion.ac.il/" TargetMode="External"/><Relationship Id="rId10058" Type="http://schemas.openxmlformats.org/officeDocument/2006/relationships/hyperlink" Target="https://www.linkedin.com/in/zach-skow-90101437/" TargetMode="External"/><Relationship Id="rId11456" Type="http://schemas.openxmlformats.org/officeDocument/2006/relationships/hyperlink" Target="http://sportran.org/" TargetMode="External"/><Relationship Id="rId11870" Type="http://schemas.openxmlformats.org/officeDocument/2006/relationships/hyperlink" Target="https://www.songcdc.org/aboutus" TargetMode="External"/><Relationship Id="rId1515" Type="http://schemas.openxmlformats.org/officeDocument/2006/relationships/hyperlink" Target="https://www.nerxbiosciences.com/nerx-history" TargetMode="External"/><Relationship Id="rId6093" Type="http://schemas.openxmlformats.org/officeDocument/2006/relationships/hyperlink" Target="https://www.linkedin.com/company/quantinium/" TargetMode="External"/><Relationship Id="rId7144" Type="http://schemas.openxmlformats.org/officeDocument/2006/relationships/hyperlink" Target="http://mobiusinstitute.com/" TargetMode="External"/><Relationship Id="rId8542" Type="http://schemas.openxmlformats.org/officeDocument/2006/relationships/hyperlink" Target="https://www.linkedin.com/in/darrinjlipscomb/" TargetMode="External"/><Relationship Id="rId10472" Type="http://schemas.openxmlformats.org/officeDocument/2006/relationships/hyperlink" Target="https://www.linkedin.com/in/mauricio-trujillo-957b4613b/" TargetMode="External"/><Relationship Id="rId11109" Type="http://schemas.openxmlformats.org/officeDocument/2006/relationships/hyperlink" Target="https://www.linkedin.com/company/xcel-brands-inc-" TargetMode="External"/><Relationship Id="rId11523" Type="http://schemas.openxmlformats.org/officeDocument/2006/relationships/hyperlink" Target="http://gtsc.com/" TargetMode="External"/><Relationship Id="rId3687" Type="http://schemas.openxmlformats.org/officeDocument/2006/relationships/hyperlink" Target="https://www.linkedin.com/company/agbiomics/" TargetMode="External"/><Relationship Id="rId4738" Type="http://schemas.openxmlformats.org/officeDocument/2006/relationships/hyperlink" Target="https://www.unthsc.edu/about-us/office-of-the-president/office-of-the-president-team/" TargetMode="External"/><Relationship Id="rId10125" Type="http://schemas.openxmlformats.org/officeDocument/2006/relationships/hyperlink" Target="https://www.linkedin.com/company/realize-tecnologia-em-educa%C3%A7%C3%A3o/" TargetMode="External"/><Relationship Id="rId2289" Type="http://schemas.openxmlformats.org/officeDocument/2006/relationships/hyperlink" Target="https://www.linkedin.com/company/corescientific" TargetMode="External"/><Relationship Id="rId3754" Type="http://schemas.openxmlformats.org/officeDocument/2006/relationships/hyperlink" Target="https://www.linkedin.com/in/sanjaychoudhary1/" TargetMode="External"/><Relationship Id="rId4805" Type="http://schemas.openxmlformats.org/officeDocument/2006/relationships/hyperlink" Target="https://www.linkedin.com/company/varicent-software" TargetMode="External"/><Relationship Id="rId6160" Type="http://schemas.openxmlformats.org/officeDocument/2006/relationships/hyperlink" Target="http://exoes.com/" TargetMode="External"/><Relationship Id="rId7211" Type="http://schemas.openxmlformats.org/officeDocument/2006/relationships/hyperlink" Target="https://www.linkedin.com/company/enliteresearch" TargetMode="External"/><Relationship Id="rId675" Type="http://schemas.openxmlformats.org/officeDocument/2006/relationships/hyperlink" Target="https://www.linkedin.com/in/amroalbanna/" TargetMode="External"/><Relationship Id="rId2356" Type="http://schemas.openxmlformats.org/officeDocument/2006/relationships/hyperlink" Target="http://freshbus.com/" TargetMode="External"/><Relationship Id="rId2770" Type="http://schemas.openxmlformats.org/officeDocument/2006/relationships/hyperlink" Target="https://in.linkedin.com/company/skydotech" TargetMode="External"/><Relationship Id="rId3407" Type="http://schemas.openxmlformats.org/officeDocument/2006/relationships/hyperlink" Target="https://lunainc.com/leadership-team" TargetMode="External"/><Relationship Id="rId3821" Type="http://schemas.openxmlformats.org/officeDocument/2006/relationships/hyperlink" Target="http://lemonado.io/" TargetMode="External"/><Relationship Id="rId6977" Type="http://schemas.openxmlformats.org/officeDocument/2006/relationships/hyperlink" Target="https://www.linkedin.com/company/carbonneutralfuels?originalSubdomain=uk" TargetMode="External"/><Relationship Id="rId9383" Type="http://schemas.openxmlformats.org/officeDocument/2006/relationships/hyperlink" Target="http://sedco-pr.com/" TargetMode="External"/><Relationship Id="rId328" Type="http://schemas.openxmlformats.org/officeDocument/2006/relationships/hyperlink" Target="http://extraspace.com/" TargetMode="External"/><Relationship Id="rId742" Type="http://schemas.openxmlformats.org/officeDocument/2006/relationships/hyperlink" Target="http://moonveil.gg/" TargetMode="External"/><Relationship Id="rId1372" Type="http://schemas.openxmlformats.org/officeDocument/2006/relationships/hyperlink" Target="https://www.linkedin.com/in/ntraggis/" TargetMode="External"/><Relationship Id="rId2009" Type="http://schemas.openxmlformats.org/officeDocument/2006/relationships/hyperlink" Target="http://dltalert.com/" TargetMode="External"/><Relationship Id="rId2423" Type="http://schemas.openxmlformats.org/officeDocument/2006/relationships/hyperlink" Target="https://www.linkedin.com/company/blink-fitness" TargetMode="External"/><Relationship Id="rId5579" Type="http://schemas.openxmlformats.org/officeDocument/2006/relationships/hyperlink" Target="http://atkinsrealis.com/" TargetMode="External"/><Relationship Id="rId9036" Type="http://schemas.openxmlformats.org/officeDocument/2006/relationships/hyperlink" Target="http://connectedfresh.com/" TargetMode="External"/><Relationship Id="rId9450" Type="http://schemas.openxmlformats.org/officeDocument/2006/relationships/hyperlink" Target="https://www.linkedin.com/company/hitchcock-center-for-the-environment/" TargetMode="External"/><Relationship Id="rId1025" Type="http://schemas.openxmlformats.org/officeDocument/2006/relationships/hyperlink" Target="https://www.btq.com/about" TargetMode="External"/><Relationship Id="rId4595" Type="http://schemas.openxmlformats.org/officeDocument/2006/relationships/hyperlink" Target="https://www.linkedin.com/in/brad-d-smith/" TargetMode="External"/><Relationship Id="rId5646" Type="http://schemas.openxmlformats.org/officeDocument/2006/relationships/hyperlink" Target="https://www.linkedin.com/in/su-mei-toh-21646b6/?original_referer=https%3A%2F%2Fwww%2Egoogle%2Ecom%2F&amp;originalSubdomain=sg" TargetMode="External"/><Relationship Id="rId5993" Type="http://schemas.openxmlformats.org/officeDocument/2006/relationships/hyperlink" Target="https://www.linkedin.com/in/iseff/" TargetMode="External"/><Relationship Id="rId8052" Type="http://schemas.openxmlformats.org/officeDocument/2006/relationships/hyperlink" Target="http://home.wify.co.in/" TargetMode="External"/><Relationship Id="rId9103" Type="http://schemas.openxmlformats.org/officeDocument/2006/relationships/hyperlink" Target="https://www.linkedin.com/company/towards-employment" TargetMode="External"/><Relationship Id="rId11033" Type="http://schemas.openxmlformats.org/officeDocument/2006/relationships/hyperlink" Target="https://www.linkedin.com/company/arcspan/" TargetMode="External"/><Relationship Id="rId11380" Type="http://schemas.openxmlformats.org/officeDocument/2006/relationships/hyperlink" Target="http://chainspot.io/" TargetMode="External"/><Relationship Id="rId3197" Type="http://schemas.openxmlformats.org/officeDocument/2006/relationships/hyperlink" Target="http://hellopearl.com/" TargetMode="External"/><Relationship Id="rId4248" Type="http://schemas.openxmlformats.org/officeDocument/2006/relationships/hyperlink" Target="https://www.linkedin.com/company/reveal-dx/" TargetMode="External"/><Relationship Id="rId4662" Type="http://schemas.openxmlformats.org/officeDocument/2006/relationships/hyperlink" Target="http://trigan.org/" TargetMode="External"/><Relationship Id="rId5713" Type="http://schemas.openxmlformats.org/officeDocument/2006/relationships/hyperlink" Target="https://www.linkedin.com/company/zafran-security/" TargetMode="External"/><Relationship Id="rId8869" Type="http://schemas.openxmlformats.org/officeDocument/2006/relationships/hyperlink" Target="https://www.linkedin.com/in/simon-best-22b49b20/" TargetMode="External"/><Relationship Id="rId10799" Type="http://schemas.openxmlformats.org/officeDocument/2006/relationships/hyperlink" Target="http://tangoanalytics.com/" TargetMode="External"/><Relationship Id="rId11100" Type="http://schemas.openxmlformats.org/officeDocument/2006/relationships/hyperlink" Target="https://www.linkedin.com/company/glimpseahead" TargetMode="External"/><Relationship Id="rId185" Type="http://schemas.openxmlformats.org/officeDocument/2006/relationships/hyperlink" Target="https://www.linkedin.com/company/unabiz" TargetMode="External"/><Relationship Id="rId1909" Type="http://schemas.openxmlformats.org/officeDocument/2006/relationships/hyperlink" Target="http://nahantmarsh.org/" TargetMode="External"/><Relationship Id="rId3264" Type="http://schemas.openxmlformats.org/officeDocument/2006/relationships/hyperlink" Target="https://www.linkedin.com/in/aamir97/" TargetMode="External"/><Relationship Id="rId4315" Type="http://schemas.openxmlformats.org/officeDocument/2006/relationships/hyperlink" Target="https://www.linkedin.com/in/avanteprice/" TargetMode="External"/><Relationship Id="rId7885" Type="http://schemas.openxmlformats.org/officeDocument/2006/relationships/hyperlink" Target="http://neimanmarcusgroup.com/" TargetMode="External"/><Relationship Id="rId8936" Type="http://schemas.openxmlformats.org/officeDocument/2006/relationships/hyperlink" Target="https://www.linkedin.com/company/deepsmartech/" TargetMode="External"/><Relationship Id="rId10866" Type="http://schemas.openxmlformats.org/officeDocument/2006/relationships/hyperlink" Target="https://www.linkedin.com/company/orgenesis-inc-orgs-" TargetMode="External"/><Relationship Id="rId2280" Type="http://schemas.openxmlformats.org/officeDocument/2006/relationships/hyperlink" Target="https://www.linkedin.com/company/world-without-exploitation" TargetMode="External"/><Relationship Id="rId3331" Type="http://schemas.openxmlformats.org/officeDocument/2006/relationships/hyperlink" Target="http://cdp.it/" TargetMode="External"/><Relationship Id="rId6487" Type="http://schemas.openxmlformats.org/officeDocument/2006/relationships/hyperlink" Target="http://aioptics.ai/" TargetMode="External"/><Relationship Id="rId7538" Type="http://schemas.openxmlformats.org/officeDocument/2006/relationships/hyperlink" Target="http://beamwallet.com/" TargetMode="External"/><Relationship Id="rId7952" Type="http://schemas.openxmlformats.org/officeDocument/2006/relationships/hyperlink" Target="https://www.linkedin.com/company/rbc" TargetMode="External"/><Relationship Id="rId10519" Type="http://schemas.openxmlformats.org/officeDocument/2006/relationships/hyperlink" Target="https://www.linkedin.com/in/ivan-zhivutskiy-3a2708140" TargetMode="External"/><Relationship Id="rId252" Type="http://schemas.openxmlformats.org/officeDocument/2006/relationships/hyperlink" Target="https://www.linkedin.com/in/othman-al-ghamdi-59b6a1144/" TargetMode="External"/><Relationship Id="rId5089" Type="http://schemas.openxmlformats.org/officeDocument/2006/relationships/hyperlink" Target="https://www.linkedin.com/company/la-co-industries-inc-" TargetMode="External"/><Relationship Id="rId6554" Type="http://schemas.openxmlformats.org/officeDocument/2006/relationships/hyperlink" Target="https://www.eaglepointincome.com/about-us" TargetMode="External"/><Relationship Id="rId7605" Type="http://schemas.openxmlformats.org/officeDocument/2006/relationships/hyperlink" Target="https://www.linkedin.com/in/javedhasan/" TargetMode="External"/><Relationship Id="rId10933" Type="http://schemas.openxmlformats.org/officeDocument/2006/relationships/hyperlink" Target="http://reddy.io/" TargetMode="External"/><Relationship Id="rId1699" Type="http://schemas.openxmlformats.org/officeDocument/2006/relationships/hyperlink" Target="https://www.linkedin.com/company/carbonquestq" TargetMode="External"/><Relationship Id="rId2000" Type="http://schemas.openxmlformats.org/officeDocument/2006/relationships/hyperlink" Target="http://treevpet.com/" TargetMode="External"/><Relationship Id="rId5156" Type="http://schemas.openxmlformats.org/officeDocument/2006/relationships/hyperlink" Target="http://leakzon.com/" TargetMode="External"/><Relationship Id="rId5570" Type="http://schemas.openxmlformats.org/officeDocument/2006/relationships/hyperlink" Target="http://theblueground.com/" TargetMode="External"/><Relationship Id="rId6207" Type="http://schemas.openxmlformats.org/officeDocument/2006/relationships/hyperlink" Target="http://www.linkedin.com/company/terreno-realty-corporation" TargetMode="External"/><Relationship Id="rId9777" Type="http://schemas.openxmlformats.org/officeDocument/2006/relationships/hyperlink" Target="https://www.linkedin.com/in/marcel-drenth91/?originalSubdomain=nl" TargetMode="External"/><Relationship Id="rId4172" Type="http://schemas.openxmlformats.org/officeDocument/2006/relationships/hyperlink" Target="https://www.cbinsights.com/company/owlto-finance/people" TargetMode="External"/><Relationship Id="rId5223" Type="http://schemas.openxmlformats.org/officeDocument/2006/relationships/hyperlink" Target="https://www.linkedin.com/in/cheri-witt-brown-34b28416/" TargetMode="External"/><Relationship Id="rId6621" Type="http://schemas.openxmlformats.org/officeDocument/2006/relationships/hyperlink" Target="https://www.linkedin.com/in/martin-blomberg-742929172/" TargetMode="External"/><Relationship Id="rId8379" Type="http://schemas.openxmlformats.org/officeDocument/2006/relationships/hyperlink" Target="https://www.linkedin.com/company/aexgold/" TargetMode="External"/><Relationship Id="rId1766" Type="http://schemas.openxmlformats.org/officeDocument/2006/relationships/hyperlink" Target="http://chcqca.org/" TargetMode="External"/><Relationship Id="rId2817" Type="http://schemas.openxmlformats.org/officeDocument/2006/relationships/hyperlink" Target="https://www.linkedin.com/company/newslitproject" TargetMode="External"/><Relationship Id="rId8793" Type="http://schemas.openxmlformats.org/officeDocument/2006/relationships/hyperlink" Target="http://vectormax.com/" TargetMode="External"/><Relationship Id="rId9844" Type="http://schemas.openxmlformats.org/officeDocument/2006/relationships/hyperlink" Target="http://congosquaretheatre.org/" TargetMode="External"/><Relationship Id="rId11774" Type="http://schemas.openxmlformats.org/officeDocument/2006/relationships/hyperlink" Target="https://www.linkedin.com/company/lintas-greenenergy/" TargetMode="External"/><Relationship Id="rId58" Type="http://schemas.openxmlformats.org/officeDocument/2006/relationships/hyperlink" Target="https://www.linkedin.com/company/shinobitx" TargetMode="External"/><Relationship Id="rId1419" Type="http://schemas.openxmlformats.org/officeDocument/2006/relationships/hyperlink" Target="https://theorg.com/org/victory-hemp-foods/org-chart/chad-rosen" TargetMode="External"/><Relationship Id="rId1833" Type="http://schemas.openxmlformats.org/officeDocument/2006/relationships/hyperlink" Target="http://creative-itc.com/" TargetMode="External"/><Relationship Id="rId4989" Type="http://schemas.openxmlformats.org/officeDocument/2006/relationships/hyperlink" Target="https://www.linkedin.com/in/timthorp1/" TargetMode="External"/><Relationship Id="rId7048" Type="http://schemas.openxmlformats.org/officeDocument/2006/relationships/hyperlink" Target="https://www.linkedin.com/company/hudson-river-housing" TargetMode="External"/><Relationship Id="rId7395" Type="http://schemas.openxmlformats.org/officeDocument/2006/relationships/hyperlink" Target="https://www.cbinsights.com/company/yuanji-technology/people" TargetMode="External"/><Relationship Id="rId8446" Type="http://schemas.openxmlformats.org/officeDocument/2006/relationships/hyperlink" Target="https://www.linkedin.com/in/susantpatro247/" TargetMode="External"/><Relationship Id="rId8860" Type="http://schemas.openxmlformats.org/officeDocument/2006/relationships/hyperlink" Target="http://bucksapp.com/" TargetMode="External"/><Relationship Id="rId9911" Type="http://schemas.openxmlformats.org/officeDocument/2006/relationships/hyperlink" Target="http://linkedin.com/company/dnacompass" TargetMode="External"/><Relationship Id="rId10376" Type="http://schemas.openxmlformats.org/officeDocument/2006/relationships/hyperlink" Target="https://www.linkedin.com/company/sportsdigitale/mycompany" TargetMode="External"/><Relationship Id="rId10790" Type="http://schemas.openxmlformats.org/officeDocument/2006/relationships/hyperlink" Target="https://www.linkedin.com/company/relation-therapeutics/" TargetMode="External"/><Relationship Id="rId11427" Type="http://schemas.openxmlformats.org/officeDocument/2006/relationships/hyperlink" Target="https://www.linkedin.com/company/gsh-corporation-limited/" TargetMode="External"/><Relationship Id="rId11841" Type="http://schemas.openxmlformats.org/officeDocument/2006/relationships/hyperlink" Target="https://www.linkedin.com/in/joyce-james-08595355/" TargetMode="External"/><Relationship Id="rId1900" Type="http://schemas.openxmlformats.org/officeDocument/2006/relationships/hyperlink" Target="https://www.linkedin.com/company/sundor-e-commerce/" TargetMode="External"/><Relationship Id="rId7462" Type="http://schemas.openxmlformats.org/officeDocument/2006/relationships/hyperlink" Target="https://www.linkedin.com/in/will-hickey-7542751b/" TargetMode="External"/><Relationship Id="rId8513" Type="http://schemas.openxmlformats.org/officeDocument/2006/relationships/hyperlink" Target="https://www.linkedin.com/in/gust-c-kepler-b47a223/" TargetMode="External"/><Relationship Id="rId10029" Type="http://schemas.openxmlformats.org/officeDocument/2006/relationships/hyperlink" Target="http://we-reachout.org/" TargetMode="External"/><Relationship Id="rId10443" Type="http://schemas.openxmlformats.org/officeDocument/2006/relationships/hyperlink" Target="http://revizto.com/" TargetMode="External"/><Relationship Id="rId3658" Type="http://schemas.openxmlformats.org/officeDocument/2006/relationships/hyperlink" Target="https://www.linkedin.com/company/11786142/" TargetMode="External"/><Relationship Id="rId4709" Type="http://schemas.openxmlformats.org/officeDocument/2006/relationships/hyperlink" Target="http://zkex.com/" TargetMode="External"/><Relationship Id="rId6064" Type="http://schemas.openxmlformats.org/officeDocument/2006/relationships/hyperlink" Target="https://www.linkedin.com/in/maurice-zauderer-85b47113/" TargetMode="External"/><Relationship Id="rId7115" Type="http://schemas.openxmlformats.org/officeDocument/2006/relationships/hyperlink" Target="http://dondever.com/" TargetMode="External"/><Relationship Id="rId579" Type="http://schemas.openxmlformats.org/officeDocument/2006/relationships/hyperlink" Target="http://biomatter.ai/" TargetMode="External"/><Relationship Id="rId993" Type="http://schemas.openxmlformats.org/officeDocument/2006/relationships/hyperlink" Target="https://www.linkedin.com/in/ahren-posthumus/?originalSubdomain=ae" TargetMode="External"/><Relationship Id="rId2674" Type="http://schemas.openxmlformats.org/officeDocument/2006/relationships/hyperlink" Target="https://www.linkedin.com/company/six-sense-mobility/" TargetMode="External"/><Relationship Id="rId5080" Type="http://schemas.openxmlformats.org/officeDocument/2006/relationships/hyperlink" Target="https://www.linkedin.com/company/alianza-norco" TargetMode="External"/><Relationship Id="rId6131" Type="http://schemas.openxmlformats.org/officeDocument/2006/relationships/hyperlink" Target="http://icustoms.ai/" TargetMode="External"/><Relationship Id="rId9287" Type="http://schemas.openxmlformats.org/officeDocument/2006/relationships/hyperlink" Target="https://fideltutorial.com/team/" TargetMode="External"/><Relationship Id="rId10510" Type="http://schemas.openxmlformats.org/officeDocument/2006/relationships/hyperlink" Target="http://elmecommunities.com/" TargetMode="External"/><Relationship Id="rId646" Type="http://schemas.openxmlformats.org/officeDocument/2006/relationships/hyperlink" Target="https://www.linkedin.com/in/aavo-k%c3%a4rmas-40716170/" TargetMode="External"/><Relationship Id="rId1276" Type="http://schemas.openxmlformats.org/officeDocument/2006/relationships/hyperlink" Target="https://www.linkedin.com/company/75655461/admin/" TargetMode="External"/><Relationship Id="rId2327" Type="http://schemas.openxmlformats.org/officeDocument/2006/relationships/hyperlink" Target="https://www.shift4.com/team" TargetMode="External"/><Relationship Id="rId3725" Type="http://schemas.openxmlformats.org/officeDocument/2006/relationships/hyperlink" Target="https://www.linkedin.com/company/ogram" TargetMode="External"/><Relationship Id="rId9354" Type="http://schemas.openxmlformats.org/officeDocument/2006/relationships/hyperlink" Target="https://www.linkedin.com/in/jimbone/" TargetMode="External"/><Relationship Id="rId1690" Type="http://schemas.openxmlformats.org/officeDocument/2006/relationships/hyperlink" Target="https://www.linkedin.com/company/wvhtc-foundation/" TargetMode="External"/><Relationship Id="rId2741" Type="http://schemas.openxmlformats.org/officeDocument/2006/relationships/hyperlink" Target="http://gamebeast.gg/" TargetMode="External"/><Relationship Id="rId5897" Type="http://schemas.openxmlformats.org/officeDocument/2006/relationships/hyperlink" Target="https://www.linkedin.com/company/900-care/" TargetMode="External"/><Relationship Id="rId6948" Type="http://schemas.openxmlformats.org/officeDocument/2006/relationships/hyperlink" Target="https://www.linkedin.com/in/scott-eldridge-464626270/" TargetMode="External"/><Relationship Id="rId9007" Type="http://schemas.openxmlformats.org/officeDocument/2006/relationships/hyperlink" Target="http://inspirevet.com/" TargetMode="External"/><Relationship Id="rId11284" Type="http://schemas.openxmlformats.org/officeDocument/2006/relationships/hyperlink" Target="https://www.linkedin.com/in/hyunwook-choi-56b99256/" TargetMode="External"/><Relationship Id="rId713" Type="http://schemas.openxmlformats.org/officeDocument/2006/relationships/hyperlink" Target="http://aicrete.com/" TargetMode="External"/><Relationship Id="rId1343" Type="http://schemas.openxmlformats.org/officeDocument/2006/relationships/hyperlink" Target="https://pitchbook.com/profiles/company/231771-16" TargetMode="External"/><Relationship Id="rId4499" Type="http://schemas.openxmlformats.org/officeDocument/2006/relationships/hyperlink" Target="http://predictabiosciences.com/" TargetMode="External"/><Relationship Id="rId5964" Type="http://schemas.openxmlformats.org/officeDocument/2006/relationships/hyperlink" Target="http://opgen.com/" TargetMode="External"/><Relationship Id="rId8370" Type="http://schemas.openxmlformats.org/officeDocument/2006/relationships/hyperlink" Target="https://www.linkedin.com/company/genicabiotecnologia/?originalSubdomain=br" TargetMode="External"/><Relationship Id="rId9421" Type="http://schemas.openxmlformats.org/officeDocument/2006/relationships/hyperlink" Target="https://www.linkedin.com/company/medical-review-institute-of-america-llc/" TargetMode="External"/><Relationship Id="rId11351" Type="http://schemas.openxmlformats.org/officeDocument/2006/relationships/hyperlink" Target="https://www.linkedin.com/company/unm-hospitals/" TargetMode="External"/><Relationship Id="rId1410" Type="http://schemas.openxmlformats.org/officeDocument/2006/relationships/hyperlink" Target="https://www.linkedin.com/company/sthrive/" TargetMode="External"/><Relationship Id="rId4566" Type="http://schemas.openxmlformats.org/officeDocument/2006/relationships/hyperlink" Target="https://www.linkedin.com/in/branko-milojevic-8aba288/" TargetMode="External"/><Relationship Id="rId4980" Type="http://schemas.openxmlformats.org/officeDocument/2006/relationships/hyperlink" Target="https://www.linkedin.com/company/jura-energy-corp/" TargetMode="External"/><Relationship Id="rId5617" Type="http://schemas.openxmlformats.org/officeDocument/2006/relationships/hyperlink" Target="http://cloverleaf.me/" TargetMode="External"/><Relationship Id="rId8023" Type="http://schemas.openxmlformats.org/officeDocument/2006/relationships/hyperlink" Target="https://www.linkedin.com/company/planqc" TargetMode="External"/><Relationship Id="rId11004" Type="http://schemas.openxmlformats.org/officeDocument/2006/relationships/hyperlink" Target="https://www.linkedin.com/in/kumar-prabhas-a9624259/" TargetMode="External"/><Relationship Id="rId3168" Type="http://schemas.openxmlformats.org/officeDocument/2006/relationships/hyperlink" Target="http://lhoopa.com/" TargetMode="External"/><Relationship Id="rId3582" Type="http://schemas.openxmlformats.org/officeDocument/2006/relationships/hyperlink" Target="https://www.linkedin.com/in/mflynn2/" TargetMode="External"/><Relationship Id="rId4219" Type="http://schemas.openxmlformats.org/officeDocument/2006/relationships/hyperlink" Target="https://www.linkedin.com/in/davynsudirdjo/" TargetMode="External"/><Relationship Id="rId4633" Type="http://schemas.openxmlformats.org/officeDocument/2006/relationships/hyperlink" Target="https://www.linkedin.com/in/saud-al-rebdi-b6713736/" TargetMode="External"/><Relationship Id="rId7789" Type="http://schemas.openxmlformats.org/officeDocument/2006/relationships/hyperlink" Target="http://1970group.com/" TargetMode="External"/><Relationship Id="rId10020" Type="http://schemas.openxmlformats.org/officeDocument/2006/relationships/hyperlink" Target="http://evelynelaine.co/" TargetMode="External"/><Relationship Id="rId2184" Type="http://schemas.openxmlformats.org/officeDocument/2006/relationships/hyperlink" Target="http://lpi.oregonstate.edu/" TargetMode="External"/><Relationship Id="rId3235" Type="http://schemas.openxmlformats.org/officeDocument/2006/relationships/hyperlink" Target="http://onramp.us/" TargetMode="External"/><Relationship Id="rId7856" Type="http://schemas.openxmlformats.org/officeDocument/2006/relationships/hyperlink" Target="https://www.linkedin.com/company/brigatech" TargetMode="External"/><Relationship Id="rId156" Type="http://schemas.openxmlformats.org/officeDocument/2006/relationships/hyperlink" Target="https://www.linkedin.com/in/davitaceo/" TargetMode="External"/><Relationship Id="rId570" Type="http://schemas.openxmlformats.org/officeDocument/2006/relationships/hyperlink" Target="https://linkedin.com/company/unthreadio" TargetMode="External"/><Relationship Id="rId2251" Type="http://schemas.openxmlformats.org/officeDocument/2006/relationships/hyperlink" Target="https://www.linkedin.com/in/audra-doody-562bb1250/" TargetMode="External"/><Relationship Id="rId3302" Type="http://schemas.openxmlformats.org/officeDocument/2006/relationships/hyperlink" Target="https://www.linkedin.com/company/chainbasehq/mycompany" TargetMode="External"/><Relationship Id="rId4700" Type="http://schemas.openxmlformats.org/officeDocument/2006/relationships/hyperlink" Target="http://firsttellurium.com/" TargetMode="External"/><Relationship Id="rId6458" Type="http://schemas.openxmlformats.org/officeDocument/2006/relationships/hyperlink" Target="http://femtek.co/" TargetMode="External"/><Relationship Id="rId7509" Type="http://schemas.openxmlformats.org/officeDocument/2006/relationships/hyperlink" Target="https://tr.linkedin.com/company/triomobil" TargetMode="External"/><Relationship Id="rId8907" Type="http://schemas.openxmlformats.org/officeDocument/2006/relationships/hyperlink" Target="http://fritesstreet.com/" TargetMode="External"/><Relationship Id="rId10837" Type="http://schemas.openxmlformats.org/officeDocument/2006/relationships/hyperlink" Target="http://telotrucks.com/" TargetMode="External"/><Relationship Id="rId223" Type="http://schemas.openxmlformats.org/officeDocument/2006/relationships/hyperlink" Target="http://alkami.com/" TargetMode="External"/><Relationship Id="rId6872" Type="http://schemas.openxmlformats.org/officeDocument/2006/relationships/hyperlink" Target="http://unmannedexperts.com/" TargetMode="External"/><Relationship Id="rId7923" Type="http://schemas.openxmlformats.org/officeDocument/2006/relationships/hyperlink" Target="https://www.linkedin.com/in/eholmlin/" TargetMode="External"/><Relationship Id="rId10904" Type="http://schemas.openxmlformats.org/officeDocument/2006/relationships/hyperlink" Target="https://www.linkedin.com/company/formassembly" TargetMode="External"/><Relationship Id="rId4076" Type="http://schemas.openxmlformats.org/officeDocument/2006/relationships/hyperlink" Target="http://jeff-app.com/" TargetMode="External"/><Relationship Id="rId5474" Type="http://schemas.openxmlformats.org/officeDocument/2006/relationships/hyperlink" Target="https://www.linkedin.com/company/techpointyouth" TargetMode="External"/><Relationship Id="rId6525" Type="http://schemas.openxmlformats.org/officeDocument/2006/relationships/hyperlink" Target="http://rug.ai/" TargetMode="External"/><Relationship Id="rId4490" Type="http://schemas.openxmlformats.org/officeDocument/2006/relationships/hyperlink" Target="http://togetherhousing.co.uk/" TargetMode="External"/><Relationship Id="rId5127" Type="http://schemas.openxmlformats.org/officeDocument/2006/relationships/hyperlink" Target="https://www.zoominfo.com/p/Edward-Chernoff/4169737" TargetMode="External"/><Relationship Id="rId5541" Type="http://schemas.openxmlformats.org/officeDocument/2006/relationships/hyperlink" Target="https://www.linkedin.com/company/organigram" TargetMode="External"/><Relationship Id="rId8697" Type="http://schemas.openxmlformats.org/officeDocument/2006/relationships/hyperlink" Target="https://www.linkedin.com/company/excision-medical-inc" TargetMode="External"/><Relationship Id="rId9748" Type="http://schemas.openxmlformats.org/officeDocument/2006/relationships/hyperlink" Target="https://www.linkedin.com/company/record-financial/" TargetMode="External"/><Relationship Id="rId11678" Type="http://schemas.openxmlformats.org/officeDocument/2006/relationships/hyperlink" Target="https://www.linkedin.com/company/reviewtailor" TargetMode="External"/><Relationship Id="rId1737" Type="http://schemas.openxmlformats.org/officeDocument/2006/relationships/hyperlink" Target="http://gardiner.com/" TargetMode="External"/><Relationship Id="rId3092" Type="http://schemas.openxmlformats.org/officeDocument/2006/relationships/hyperlink" Target="https://www.linkedin.com/in/crispoe/" TargetMode="External"/><Relationship Id="rId4143" Type="http://schemas.openxmlformats.org/officeDocument/2006/relationships/hyperlink" Target="http://en.eco2grow.com/" TargetMode="External"/><Relationship Id="rId7299" Type="http://schemas.openxmlformats.org/officeDocument/2006/relationships/hyperlink" Target="https://www.linkedin.com/in/kevinhurlbutt/" TargetMode="External"/><Relationship Id="rId8764" Type="http://schemas.openxmlformats.org/officeDocument/2006/relationships/hyperlink" Target="https://www.linkedin.com/in/djmulligan/" TargetMode="External"/><Relationship Id="rId9815" Type="http://schemas.openxmlformats.org/officeDocument/2006/relationships/hyperlink" Target="https://www.linkedin.com/in/daniele-zanotti-medical-business-innovation/" TargetMode="External"/><Relationship Id="rId10694" Type="http://schemas.openxmlformats.org/officeDocument/2006/relationships/hyperlink" Target="http://findconsultingjobs.com/" TargetMode="External"/><Relationship Id="rId29" Type="http://schemas.openxmlformats.org/officeDocument/2006/relationships/hyperlink" Target="https://www.linkedin.com/in/sandeepakkaraju/" TargetMode="External"/><Relationship Id="rId4210" Type="http://schemas.openxmlformats.org/officeDocument/2006/relationships/hyperlink" Target="https://pitchbook.com/profiles/person/144011-17P" TargetMode="External"/><Relationship Id="rId7366" Type="http://schemas.openxmlformats.org/officeDocument/2006/relationships/hyperlink" Target="http://goodgrid.cn/" TargetMode="External"/><Relationship Id="rId7780" Type="http://schemas.openxmlformats.org/officeDocument/2006/relationships/hyperlink" Target="https://www.linkedin.com/company/steampunk-inc/" TargetMode="External"/><Relationship Id="rId8417" Type="http://schemas.openxmlformats.org/officeDocument/2006/relationships/hyperlink" Target="http://forwhen.com/" TargetMode="External"/><Relationship Id="rId10347" Type="http://schemas.openxmlformats.org/officeDocument/2006/relationships/hyperlink" Target="http://watco.com/" TargetMode="External"/><Relationship Id="rId11745" Type="http://schemas.openxmlformats.org/officeDocument/2006/relationships/hyperlink" Target="https://www.linkedin.com/company/farmers'-electric-cooperative-inc-" TargetMode="External"/><Relationship Id="rId1804" Type="http://schemas.openxmlformats.org/officeDocument/2006/relationships/hyperlink" Target="https://www.linkedin.com/company/awarenesscompany/" TargetMode="External"/><Relationship Id="rId6382" Type="http://schemas.openxmlformats.org/officeDocument/2006/relationships/hyperlink" Target="http://gold-mountain.ca/" TargetMode="External"/><Relationship Id="rId7019" Type="http://schemas.openxmlformats.org/officeDocument/2006/relationships/hyperlink" Target="https://www.linkedin.com/company/athena-intelligence-ai" TargetMode="External"/><Relationship Id="rId7433" Type="http://schemas.openxmlformats.org/officeDocument/2006/relationships/hyperlink" Target="http://osapiens.com/" TargetMode="External"/><Relationship Id="rId8831" Type="http://schemas.openxmlformats.org/officeDocument/2006/relationships/hyperlink" Target="http://gigpro.com/" TargetMode="External"/><Relationship Id="rId10761" Type="http://schemas.openxmlformats.org/officeDocument/2006/relationships/hyperlink" Target="https://www.linkedin.com/company/verdagy" TargetMode="External"/><Relationship Id="rId11812" Type="http://schemas.openxmlformats.org/officeDocument/2006/relationships/hyperlink" Target="http://localizadoai.com/" TargetMode="External"/><Relationship Id="rId3976" Type="http://schemas.openxmlformats.org/officeDocument/2006/relationships/hyperlink" Target="https://www.jubohealth.com/company/about-jubo" TargetMode="External"/><Relationship Id="rId6035" Type="http://schemas.openxmlformats.org/officeDocument/2006/relationships/hyperlink" Target="http://covercy.com/" TargetMode="External"/><Relationship Id="rId10414" Type="http://schemas.openxmlformats.org/officeDocument/2006/relationships/hyperlink" Target="https://pitchbook.com/profiles/company/303154-75" TargetMode="External"/><Relationship Id="rId897" Type="http://schemas.openxmlformats.org/officeDocument/2006/relationships/hyperlink" Target="http://polypid.com/" TargetMode="External"/><Relationship Id="rId2578" Type="http://schemas.openxmlformats.org/officeDocument/2006/relationships/hyperlink" Target="https://www.linkedin.com/company/definity-ai" TargetMode="External"/><Relationship Id="rId2992" Type="http://schemas.openxmlformats.org/officeDocument/2006/relationships/hyperlink" Target="https://www.linkedin.com/company/lakeraai" TargetMode="External"/><Relationship Id="rId3629" Type="http://schemas.openxmlformats.org/officeDocument/2006/relationships/hyperlink" Target="https://www.linkedin.com/company/frendydotin/" TargetMode="External"/><Relationship Id="rId5051" Type="http://schemas.openxmlformats.org/officeDocument/2006/relationships/hyperlink" Target="https://www.linkedin.com/in/michael-nash-b57226a/" TargetMode="External"/><Relationship Id="rId7500" Type="http://schemas.openxmlformats.org/officeDocument/2006/relationships/hyperlink" Target="https://www.linkedin.com/company/getty-realty-corp/" TargetMode="External"/><Relationship Id="rId9258" Type="http://schemas.openxmlformats.org/officeDocument/2006/relationships/hyperlink" Target="http://gethelium.co/" TargetMode="External"/><Relationship Id="rId964" Type="http://schemas.openxmlformats.org/officeDocument/2006/relationships/hyperlink" Target="http://logicmark.com/" TargetMode="External"/><Relationship Id="rId1594" Type="http://schemas.openxmlformats.org/officeDocument/2006/relationships/hyperlink" Target="https://pitchbook.com/profiles/company/339858-73" TargetMode="External"/><Relationship Id="rId2645" Type="http://schemas.openxmlformats.org/officeDocument/2006/relationships/hyperlink" Target="https://www.linkedin.com/company/kinoxis-therapeutics-pty-ltd" TargetMode="External"/><Relationship Id="rId6102" Type="http://schemas.openxmlformats.org/officeDocument/2006/relationships/hyperlink" Target="https://www.linkedin.com/company/neolix-autonomous-driving" TargetMode="External"/><Relationship Id="rId9672" Type="http://schemas.openxmlformats.org/officeDocument/2006/relationships/hyperlink" Target="https://www.linkedin.com/in/awit/" TargetMode="External"/><Relationship Id="rId11188" Type="http://schemas.openxmlformats.org/officeDocument/2006/relationships/hyperlink" Target="https://www.linkedin.com/in/johnschott/" TargetMode="External"/><Relationship Id="rId617" Type="http://schemas.openxmlformats.org/officeDocument/2006/relationships/hyperlink" Target="http://bryte.com/" TargetMode="External"/><Relationship Id="rId1247" Type="http://schemas.openxmlformats.org/officeDocument/2006/relationships/hyperlink" Target="https://www.linkedin.com/in/heonseop-shin-054599259/" TargetMode="External"/><Relationship Id="rId1661" Type="http://schemas.openxmlformats.org/officeDocument/2006/relationships/hyperlink" Target="http://rethreaded.com/" TargetMode="External"/><Relationship Id="rId2712" Type="http://schemas.openxmlformats.org/officeDocument/2006/relationships/hyperlink" Target="http://drpecker.me/" TargetMode="External"/><Relationship Id="rId5868" Type="http://schemas.openxmlformats.org/officeDocument/2006/relationships/hyperlink" Target="http://phoenixintnl.com/" TargetMode="External"/><Relationship Id="rId6919" Type="http://schemas.openxmlformats.org/officeDocument/2006/relationships/hyperlink" Target="https://www.linkedin.com/company/water-kinetics-ltd" TargetMode="External"/><Relationship Id="rId8274" Type="http://schemas.openxmlformats.org/officeDocument/2006/relationships/hyperlink" Target="https://www.linkedin.com/company/nalamoney/" TargetMode="External"/><Relationship Id="rId9325" Type="http://schemas.openxmlformats.org/officeDocument/2006/relationships/hyperlink" Target="http://staples.com/" TargetMode="External"/><Relationship Id="rId11255" Type="http://schemas.openxmlformats.org/officeDocument/2006/relationships/hyperlink" Target="https://www.linkedin.com/in/mark-thompson-5b050a17/" TargetMode="External"/><Relationship Id="rId1314" Type="http://schemas.openxmlformats.org/officeDocument/2006/relationships/hyperlink" Target="https://aiv.ai/about" TargetMode="External"/><Relationship Id="rId4884" Type="http://schemas.openxmlformats.org/officeDocument/2006/relationships/hyperlink" Target="http://nuobikan.com/" TargetMode="External"/><Relationship Id="rId5935" Type="http://schemas.openxmlformats.org/officeDocument/2006/relationships/hyperlink" Target="http://ginglanidistillers.com/" TargetMode="External"/><Relationship Id="rId7290" Type="http://schemas.openxmlformats.org/officeDocument/2006/relationships/hyperlink" Target="https://www.linkedin.com/company/gameplan-metaverse" TargetMode="External"/><Relationship Id="rId8341" Type="http://schemas.openxmlformats.org/officeDocument/2006/relationships/hyperlink" Target="http://www.linkedin.com/company/douglas-elliman-real-estate" TargetMode="External"/><Relationship Id="rId10271" Type="http://schemas.openxmlformats.org/officeDocument/2006/relationships/hyperlink" Target="http://peroptyx.com/" TargetMode="External"/><Relationship Id="rId11322" Type="http://schemas.openxmlformats.org/officeDocument/2006/relationships/hyperlink" Target="http://monitapp.io/" TargetMode="External"/><Relationship Id="rId3486" Type="http://schemas.openxmlformats.org/officeDocument/2006/relationships/hyperlink" Target="https://www.linkedin.com/in/belinda-bwiza-80812a35/" TargetMode="External"/><Relationship Id="rId4537" Type="http://schemas.openxmlformats.org/officeDocument/2006/relationships/hyperlink" Target="https://www.linkedin.com/company/clarus-solutions-llc" TargetMode="External"/><Relationship Id="rId20" Type="http://schemas.openxmlformats.org/officeDocument/2006/relationships/hyperlink" Target="https://www.linkedin.com/company/lucidmotors" TargetMode="External"/><Relationship Id="rId2088" Type="http://schemas.openxmlformats.org/officeDocument/2006/relationships/hyperlink" Target="https://www.linkedin.com/in/zenland/" TargetMode="External"/><Relationship Id="rId3139" Type="http://schemas.openxmlformats.org/officeDocument/2006/relationships/hyperlink" Target="http://culture.ai/" TargetMode="External"/><Relationship Id="rId4951" Type="http://schemas.openxmlformats.org/officeDocument/2006/relationships/hyperlink" Target="http://bionic-power.com/" TargetMode="External"/><Relationship Id="rId7010" Type="http://schemas.openxmlformats.org/officeDocument/2006/relationships/hyperlink" Target="https://www.linkedin.com/company/homes-for-america-inc./" TargetMode="External"/><Relationship Id="rId474" Type="http://schemas.openxmlformats.org/officeDocument/2006/relationships/hyperlink" Target="https://www.linkedin.com/company/meetgranola/" TargetMode="External"/><Relationship Id="rId2155" Type="http://schemas.openxmlformats.org/officeDocument/2006/relationships/hyperlink" Target="https://www.onyatherapeutics.com/news/2/61/Neem-Biotech-spin-out-Onya-Therapeutics-Founded.html" TargetMode="External"/><Relationship Id="rId3553" Type="http://schemas.openxmlformats.org/officeDocument/2006/relationships/hyperlink" Target="http://www.linkedin.com/company/discovery-labs" TargetMode="External"/><Relationship Id="rId4604" Type="http://schemas.openxmlformats.org/officeDocument/2006/relationships/hyperlink" Target="https://www.linkedin.com/company/getwebee" TargetMode="External"/><Relationship Id="rId9182" Type="http://schemas.openxmlformats.org/officeDocument/2006/relationships/hyperlink" Target="http://goodwillno.org/" TargetMode="External"/><Relationship Id="rId127" Type="http://schemas.openxmlformats.org/officeDocument/2006/relationships/hyperlink" Target="https://www.linkedin.com/company/particlenetwork" TargetMode="External"/><Relationship Id="rId3206" Type="http://schemas.openxmlformats.org/officeDocument/2006/relationships/hyperlink" Target="http://sokin.com/" TargetMode="External"/><Relationship Id="rId3620" Type="http://schemas.openxmlformats.org/officeDocument/2006/relationships/hyperlink" Target="https://www.linkedin.com/company/ritual-relationships" TargetMode="External"/><Relationship Id="rId6776" Type="http://schemas.openxmlformats.org/officeDocument/2006/relationships/hyperlink" Target="https://www.linkedin.com/company/skoob-ai" TargetMode="External"/><Relationship Id="rId7827" Type="http://schemas.openxmlformats.org/officeDocument/2006/relationships/hyperlink" Target="https://www.linkedin.com/in/juanecano/" TargetMode="External"/><Relationship Id="rId10808" Type="http://schemas.openxmlformats.org/officeDocument/2006/relationships/hyperlink" Target="http://hilabs.com/" TargetMode="External"/><Relationship Id="rId541" Type="http://schemas.openxmlformats.org/officeDocument/2006/relationships/hyperlink" Target="https://www.linkedin.com/in/shruti-tibrewal/" TargetMode="External"/><Relationship Id="rId1171" Type="http://schemas.openxmlformats.org/officeDocument/2006/relationships/hyperlink" Target="https://www.linkedin.com/company/storymd/" TargetMode="External"/><Relationship Id="rId2222" Type="http://schemas.openxmlformats.org/officeDocument/2006/relationships/hyperlink" Target="http://zuracharge.com/" TargetMode="External"/><Relationship Id="rId5378" Type="http://schemas.openxmlformats.org/officeDocument/2006/relationships/hyperlink" Target="https://www.linkedin.com/company/artistyear" TargetMode="External"/><Relationship Id="rId5792" Type="http://schemas.openxmlformats.org/officeDocument/2006/relationships/hyperlink" Target="https://www.linkedin.com/company/bedrocksec" TargetMode="External"/><Relationship Id="rId6429" Type="http://schemas.openxmlformats.org/officeDocument/2006/relationships/hyperlink" Target="https://www.linkedin.com/company/ayoraai" TargetMode="External"/><Relationship Id="rId6843" Type="http://schemas.openxmlformats.org/officeDocument/2006/relationships/hyperlink" Target="https://www.linkedin.com/company/esgl" TargetMode="External"/><Relationship Id="rId9999" Type="http://schemas.openxmlformats.org/officeDocument/2006/relationships/hyperlink" Target="https://www.crunchbase.com/person/pooja-sengupta" TargetMode="External"/><Relationship Id="rId1988" Type="http://schemas.openxmlformats.org/officeDocument/2006/relationships/hyperlink" Target="http://blindspotcollective.org/" TargetMode="External"/><Relationship Id="rId4394" Type="http://schemas.openxmlformats.org/officeDocument/2006/relationships/hyperlink" Target="https://www.linkedin.com/company/kunda-kids" TargetMode="External"/><Relationship Id="rId5445" Type="http://schemas.openxmlformats.org/officeDocument/2006/relationships/hyperlink" Target="http://candorful.org/" TargetMode="External"/><Relationship Id="rId4047" Type="http://schemas.openxmlformats.org/officeDocument/2006/relationships/hyperlink" Target="https://www.immunocure.hk/en/about_immuno_cure/staff/14/" TargetMode="External"/><Relationship Id="rId4461" Type="http://schemas.openxmlformats.org/officeDocument/2006/relationships/hyperlink" Target="http://zillionepoxy.com/" TargetMode="External"/><Relationship Id="rId5512" Type="http://schemas.openxmlformats.org/officeDocument/2006/relationships/hyperlink" Target="http://transnet.net/" TargetMode="External"/><Relationship Id="rId6910" Type="http://schemas.openxmlformats.org/officeDocument/2006/relationships/hyperlink" Target="https://www.linkedin.com/company/lightyears-solar" TargetMode="External"/><Relationship Id="rId8668" Type="http://schemas.openxmlformats.org/officeDocument/2006/relationships/hyperlink" Target="https://www.linkedin.com/company/garofalo-health-care/" TargetMode="External"/><Relationship Id="rId9719" Type="http://schemas.openxmlformats.org/officeDocument/2006/relationships/hyperlink" Target="https://www.linkedin.com/in/greg-colgan-2482071/" TargetMode="External"/><Relationship Id="rId3063" Type="http://schemas.openxmlformats.org/officeDocument/2006/relationships/hyperlink" Target="http://dazz.io/" TargetMode="External"/><Relationship Id="rId4114" Type="http://schemas.openxmlformats.org/officeDocument/2006/relationships/hyperlink" Target="https://www.linkedin.com/in/noambenzvi/" TargetMode="External"/><Relationship Id="rId10598" Type="http://schemas.openxmlformats.org/officeDocument/2006/relationships/hyperlink" Target="https://www.linkedin.com/in/valerie-lezin-0326b92a/" TargetMode="External"/><Relationship Id="rId11649" Type="http://schemas.openxmlformats.org/officeDocument/2006/relationships/hyperlink" Target="https://doncaster.sd61.bc.ca/staff-info/staff-directory/" TargetMode="External"/><Relationship Id="rId1708" Type="http://schemas.openxmlformats.org/officeDocument/2006/relationships/hyperlink" Target="https://tracxn.com/d/companies/01.ai/__-gDw3QA2cxhEHCuampmbLXvEk9cBAO1Opo3mdn774Kg" TargetMode="External"/><Relationship Id="rId3130" Type="http://schemas.openxmlformats.org/officeDocument/2006/relationships/hyperlink" Target="http://garda.com/" TargetMode="External"/><Relationship Id="rId6286" Type="http://schemas.openxmlformats.org/officeDocument/2006/relationships/hyperlink" Target="http://idealpower.com/" TargetMode="External"/><Relationship Id="rId7337" Type="http://schemas.openxmlformats.org/officeDocument/2006/relationships/hyperlink" Target="https://www.livebusiness.co.uk/theteam" TargetMode="External"/><Relationship Id="rId7684" Type="http://schemas.openxmlformats.org/officeDocument/2006/relationships/hyperlink" Target="https://www.linkedin.com/in/arun-p-iyer-58776b18/?originalSubdomain=bw" TargetMode="External"/><Relationship Id="rId8735" Type="http://schemas.openxmlformats.org/officeDocument/2006/relationships/hyperlink" Target="https://www.linkedin.com/in/srinivas-kantheti-b279124/" TargetMode="External"/><Relationship Id="rId10665" Type="http://schemas.openxmlformats.org/officeDocument/2006/relationships/hyperlink" Target="https://pitchbook.com/profiles/company/515640-52" TargetMode="External"/><Relationship Id="rId11716" Type="http://schemas.openxmlformats.org/officeDocument/2006/relationships/hyperlink" Target="http://nationaldisabilityinstitute.org/" TargetMode="External"/><Relationship Id="rId7751" Type="http://schemas.openxmlformats.org/officeDocument/2006/relationships/hyperlink" Target="https://www.linkedin.com/company/raingrid-inc-/" TargetMode="External"/><Relationship Id="rId8802" Type="http://schemas.openxmlformats.org/officeDocument/2006/relationships/hyperlink" Target="http://herantis.com/" TargetMode="External"/><Relationship Id="rId10318" Type="http://schemas.openxmlformats.org/officeDocument/2006/relationships/hyperlink" Target="https://www.linkedin.com/company/teknovascience/" TargetMode="External"/><Relationship Id="rId10732" Type="http://schemas.openxmlformats.org/officeDocument/2006/relationships/hyperlink" Target="https://www.linkedin.com/company/proscia" TargetMode="External"/><Relationship Id="rId2896" Type="http://schemas.openxmlformats.org/officeDocument/2006/relationships/hyperlink" Target="http://clevenio.com/" TargetMode="External"/><Relationship Id="rId3947" Type="http://schemas.openxmlformats.org/officeDocument/2006/relationships/hyperlink" Target="https://www.linkedin.com/company/stable-money" TargetMode="External"/><Relationship Id="rId6353" Type="http://schemas.openxmlformats.org/officeDocument/2006/relationships/hyperlink" Target="https://www.linkedin.com/in/mason-chil/" TargetMode="External"/><Relationship Id="rId7404" Type="http://schemas.openxmlformats.org/officeDocument/2006/relationships/hyperlink" Target="http://astrazeneca.com/" TargetMode="External"/><Relationship Id="rId868" Type="http://schemas.openxmlformats.org/officeDocument/2006/relationships/hyperlink" Target="https://www.linkedin.com/company/volitionrx" TargetMode="External"/><Relationship Id="rId1498" Type="http://schemas.openxmlformats.org/officeDocument/2006/relationships/hyperlink" Target="https://www.linkedin.com/company/mena-regional-health-system" TargetMode="External"/><Relationship Id="rId2549" Type="http://schemas.openxmlformats.org/officeDocument/2006/relationships/hyperlink" Target="http://plaio.com/" TargetMode="External"/><Relationship Id="rId2963" Type="http://schemas.openxmlformats.org/officeDocument/2006/relationships/hyperlink" Target="http://purpletransform.com/" TargetMode="External"/><Relationship Id="rId6006" Type="http://schemas.openxmlformats.org/officeDocument/2006/relationships/hyperlink" Target="https://www.linkedin.com/in/arunabhadastidar/" TargetMode="External"/><Relationship Id="rId6420" Type="http://schemas.openxmlformats.org/officeDocument/2006/relationships/hyperlink" Target="http://surginex.com/" TargetMode="External"/><Relationship Id="rId9576" Type="http://schemas.openxmlformats.org/officeDocument/2006/relationships/hyperlink" Target="http://flamaid.com/" TargetMode="External"/><Relationship Id="rId9990" Type="http://schemas.openxmlformats.org/officeDocument/2006/relationships/hyperlink" Target="https://www.linkedin.com/company/zoefoundry" TargetMode="External"/><Relationship Id="rId935" Type="http://schemas.openxmlformats.org/officeDocument/2006/relationships/hyperlink" Target="http://www.linkedin.com/company/2500797" TargetMode="External"/><Relationship Id="rId1565" Type="http://schemas.openxmlformats.org/officeDocument/2006/relationships/hyperlink" Target="https://ca.linkedin.com/company/cyphermetaverse" TargetMode="External"/><Relationship Id="rId2616" Type="http://schemas.openxmlformats.org/officeDocument/2006/relationships/hyperlink" Target="https://www.linkedin.com/in/serivas/" TargetMode="External"/><Relationship Id="rId5022" Type="http://schemas.openxmlformats.org/officeDocument/2006/relationships/hyperlink" Target="https://www.linkedin.com/in/heasterandreahilary/" TargetMode="External"/><Relationship Id="rId8178" Type="http://schemas.openxmlformats.org/officeDocument/2006/relationships/hyperlink" Target="http://smartcella.com/" TargetMode="External"/><Relationship Id="rId8592" Type="http://schemas.openxmlformats.org/officeDocument/2006/relationships/hyperlink" Target="http://endoronmedical.com/" TargetMode="External"/><Relationship Id="rId9229" Type="http://schemas.openxmlformats.org/officeDocument/2006/relationships/hyperlink" Target="https://www.linkedin.com/in/joshua-herman-banking/" TargetMode="External"/><Relationship Id="rId9643" Type="http://schemas.openxmlformats.org/officeDocument/2006/relationships/hyperlink" Target="https://www.linkedin.com/company/smartfab/" TargetMode="External"/><Relationship Id="rId11159" Type="http://schemas.openxmlformats.org/officeDocument/2006/relationships/hyperlink" Target="https://www.linkedin.com/company/c21investments" TargetMode="External"/><Relationship Id="rId1218" Type="http://schemas.openxmlformats.org/officeDocument/2006/relationships/hyperlink" Target="http://pirbright.ac.uk/" TargetMode="External"/><Relationship Id="rId7194" Type="http://schemas.openxmlformats.org/officeDocument/2006/relationships/hyperlink" Target="http://thehousingcollective.org/" TargetMode="External"/><Relationship Id="rId8245" Type="http://schemas.openxmlformats.org/officeDocument/2006/relationships/hyperlink" Target="https://www.linkedin.com/in/%f0%9f%9a%80yunus-emre-ozkaya%f0%9f%9a%80-6311b037/" TargetMode="External"/><Relationship Id="rId10175" Type="http://schemas.openxmlformats.org/officeDocument/2006/relationships/hyperlink" Target="https://pitchbook.com/profiles/company/61673-23" TargetMode="External"/><Relationship Id="rId11573" Type="http://schemas.openxmlformats.org/officeDocument/2006/relationships/hyperlink" Target="http://forzalithium.com/" TargetMode="External"/><Relationship Id="rId1632" Type="http://schemas.openxmlformats.org/officeDocument/2006/relationships/hyperlink" Target="https://home.wook.cn/id/chuangshirengushi1/" TargetMode="External"/><Relationship Id="rId4788" Type="http://schemas.openxmlformats.org/officeDocument/2006/relationships/hyperlink" Target="http://cement.org/" TargetMode="External"/><Relationship Id="rId5839" Type="http://schemas.openxmlformats.org/officeDocument/2006/relationships/hyperlink" Target="http://stagindustrial.com/" TargetMode="External"/><Relationship Id="rId7261" Type="http://schemas.openxmlformats.org/officeDocument/2006/relationships/hyperlink" Target="http://bloodcancer.org.uk/" TargetMode="External"/><Relationship Id="rId9710" Type="http://schemas.openxmlformats.org/officeDocument/2006/relationships/hyperlink" Target="http://hdaxtx.com/" TargetMode="External"/><Relationship Id="rId11226" Type="http://schemas.openxmlformats.org/officeDocument/2006/relationships/hyperlink" Target="https://www.linkedin.com/company/10038103?trk=prof-exp-company-name" TargetMode="External"/><Relationship Id="rId11640" Type="http://schemas.openxmlformats.org/officeDocument/2006/relationships/hyperlink" Target="http://hainescity.com/" TargetMode="External"/><Relationship Id="rId4855" Type="http://schemas.openxmlformats.org/officeDocument/2006/relationships/hyperlink" Target="https://www.linkedin.com/company/vetcorservices" TargetMode="External"/><Relationship Id="rId5906" Type="http://schemas.openxmlformats.org/officeDocument/2006/relationships/hyperlink" Target="https://www.linkedin.com/company/%E4%B8%8A%E6%B5%B7%E5%8D%9A%E6%B3%B0%E6%82%A6%E8%87%BB%E7%94%B5%E5%AD%90%E8%AE%BE%E5%A4%87%E5%88%B6%E9%80%A0%E6%9C%89%E9%99%90%E5%85%AC%E5%8F%B8/" TargetMode="External"/><Relationship Id="rId8312" Type="http://schemas.openxmlformats.org/officeDocument/2006/relationships/hyperlink" Target="https://www.linkedin.com/company/xti-aerospace/" TargetMode="External"/><Relationship Id="rId10242" Type="http://schemas.openxmlformats.org/officeDocument/2006/relationships/hyperlink" Target="http://essentialproperties.com/" TargetMode="External"/><Relationship Id="rId3457" Type="http://schemas.openxmlformats.org/officeDocument/2006/relationships/hyperlink" Target="http://hyzonmotors.com/" TargetMode="External"/><Relationship Id="rId3871" Type="http://schemas.openxmlformats.org/officeDocument/2006/relationships/hyperlink" Target="https://pexx.com/about" TargetMode="External"/><Relationship Id="rId4508" Type="http://schemas.openxmlformats.org/officeDocument/2006/relationships/hyperlink" Target="http://dreamspring.org/" TargetMode="External"/><Relationship Id="rId4922" Type="http://schemas.openxmlformats.org/officeDocument/2006/relationships/hyperlink" Target="http://corrsy.com/" TargetMode="External"/><Relationship Id="rId378" Type="http://schemas.openxmlformats.org/officeDocument/2006/relationships/hyperlink" Target="https://www.linkedin.com/company/guidehealthcare" TargetMode="External"/><Relationship Id="rId792" Type="http://schemas.openxmlformats.org/officeDocument/2006/relationships/hyperlink" Target="https://www.linkedin.com/in/ed-park-46050/" TargetMode="External"/><Relationship Id="rId2059" Type="http://schemas.openxmlformats.org/officeDocument/2006/relationships/hyperlink" Target="https://www.silienergy.kr/home/m_mall_list.php?ps_ctid=01030000&amp;ckattempt=1" TargetMode="External"/><Relationship Id="rId2473" Type="http://schemas.openxmlformats.org/officeDocument/2006/relationships/hyperlink" Target="http://kanotherapeutics.com/" TargetMode="External"/><Relationship Id="rId3524" Type="http://schemas.openxmlformats.org/officeDocument/2006/relationships/hyperlink" Target="http://linkedin.com/company/resquared" TargetMode="External"/><Relationship Id="rId9086" Type="http://schemas.openxmlformats.org/officeDocument/2006/relationships/hyperlink" Target="http://oleandermedicaltechnologies.com/" TargetMode="External"/><Relationship Id="rId445" Type="http://schemas.openxmlformats.org/officeDocument/2006/relationships/hyperlink" Target="http://borrdrilling.com/" TargetMode="External"/><Relationship Id="rId1075" Type="http://schemas.openxmlformats.org/officeDocument/2006/relationships/hyperlink" Target="https://www.linkedin.com/company/biva-ai/" TargetMode="External"/><Relationship Id="rId2126" Type="http://schemas.openxmlformats.org/officeDocument/2006/relationships/hyperlink" Target="https://www.linkedin.com/in/sunny-wight-1aa43119a/" TargetMode="External"/><Relationship Id="rId2540" Type="http://schemas.openxmlformats.org/officeDocument/2006/relationships/hyperlink" Target="http://biondvax.com/" TargetMode="External"/><Relationship Id="rId5696" Type="http://schemas.openxmlformats.org/officeDocument/2006/relationships/hyperlink" Target="https://www.linkedin.com/in/marcio-souza-2b02837/" TargetMode="External"/><Relationship Id="rId6747" Type="http://schemas.openxmlformats.org/officeDocument/2006/relationships/hyperlink" Target="https://www.linkedin.com/in/othmanouenes/" TargetMode="External"/><Relationship Id="rId9153" Type="http://schemas.openxmlformats.org/officeDocument/2006/relationships/hyperlink" Target="https://www.linkedin.com/company/kidney-beam/" TargetMode="External"/><Relationship Id="rId11083" Type="http://schemas.openxmlformats.org/officeDocument/2006/relationships/hyperlink" Target="https://www.linkedin.com/company/spherity" TargetMode="External"/><Relationship Id="rId512" Type="http://schemas.openxmlformats.org/officeDocument/2006/relationships/hyperlink" Target="https://www.linkedin.com/company/contextualai" TargetMode="External"/><Relationship Id="rId1142" Type="http://schemas.openxmlformats.org/officeDocument/2006/relationships/hyperlink" Target="http://kinexcs.com/" TargetMode="External"/><Relationship Id="rId4298" Type="http://schemas.openxmlformats.org/officeDocument/2006/relationships/hyperlink" Target="https://www.linkedin.com/company/vijil" TargetMode="External"/><Relationship Id="rId5349" Type="http://schemas.openxmlformats.org/officeDocument/2006/relationships/hyperlink" Target="http://trswa.org/" TargetMode="External"/><Relationship Id="rId9220" Type="http://schemas.openxmlformats.org/officeDocument/2006/relationships/hyperlink" Target="https://www.linkedin.com/company/autify-network" TargetMode="External"/><Relationship Id="rId4365" Type="http://schemas.openxmlformats.org/officeDocument/2006/relationships/hyperlink" Target="https://www.linkedin.com/company/netfabricai" TargetMode="External"/><Relationship Id="rId5763" Type="http://schemas.openxmlformats.org/officeDocument/2006/relationships/hyperlink" Target="http://heidelbergmaterials.com/" TargetMode="External"/><Relationship Id="rId6814" Type="http://schemas.openxmlformats.org/officeDocument/2006/relationships/hyperlink" Target="https://www.f6s.com/member/milunmoghe" TargetMode="External"/><Relationship Id="rId11150" Type="http://schemas.openxmlformats.org/officeDocument/2006/relationships/hyperlink" Target="http://astronuts.io/" TargetMode="External"/><Relationship Id="rId1959" Type="http://schemas.openxmlformats.org/officeDocument/2006/relationships/hyperlink" Target="https://www.linkedin.com/in/joachim-wilharm/" TargetMode="External"/><Relationship Id="rId4018" Type="http://schemas.openxmlformats.org/officeDocument/2006/relationships/hyperlink" Target="https://www.linkedin.com/in/brunosoutolopes/?locale=pt_BR" TargetMode="External"/><Relationship Id="rId5416" Type="http://schemas.openxmlformats.org/officeDocument/2006/relationships/hyperlink" Target="http://yourmpinc.com/" TargetMode="External"/><Relationship Id="rId5830" Type="http://schemas.openxmlformats.org/officeDocument/2006/relationships/hyperlink" Target="http://dabeeo.com/" TargetMode="External"/><Relationship Id="rId8986" Type="http://schemas.openxmlformats.org/officeDocument/2006/relationships/hyperlink" Target="http://altcoinist.com/" TargetMode="External"/><Relationship Id="rId3381" Type="http://schemas.openxmlformats.org/officeDocument/2006/relationships/hyperlink" Target="http://seedsfincap.com/" TargetMode="External"/><Relationship Id="rId4432" Type="http://schemas.openxmlformats.org/officeDocument/2006/relationships/hyperlink" Target="http://sunstonetherapies.com/" TargetMode="External"/><Relationship Id="rId7588" Type="http://schemas.openxmlformats.org/officeDocument/2006/relationships/hyperlink" Target="https://www.linkedin.com/company/incitu-ar/" TargetMode="External"/><Relationship Id="rId8639" Type="http://schemas.openxmlformats.org/officeDocument/2006/relationships/hyperlink" Target="https://www.linkedin.com/in/christosvotsis/" TargetMode="External"/><Relationship Id="rId10569" Type="http://schemas.openxmlformats.org/officeDocument/2006/relationships/hyperlink" Target="http://upkuajing.com/" TargetMode="External"/><Relationship Id="rId10983" Type="http://schemas.openxmlformats.org/officeDocument/2006/relationships/hyperlink" Target="https://www.linkedin.com/company/quantinium/" TargetMode="External"/><Relationship Id="rId3034" Type="http://schemas.openxmlformats.org/officeDocument/2006/relationships/hyperlink" Target="https://www.linkedin.com/company/startengine" TargetMode="External"/><Relationship Id="rId7655" Type="http://schemas.openxmlformats.org/officeDocument/2006/relationships/hyperlink" Target="https://www.linkedin.com/company/athabasca-oil-sands-corporation" TargetMode="External"/><Relationship Id="rId8706" Type="http://schemas.openxmlformats.org/officeDocument/2006/relationships/hyperlink" Target="https://www.linkedin.com/company/greencells-group/?originalSubdomain=in" TargetMode="External"/><Relationship Id="rId10636" Type="http://schemas.openxmlformats.org/officeDocument/2006/relationships/hyperlink" Target="http://simplismart.ai/" TargetMode="External"/><Relationship Id="rId2050" Type="http://schemas.openxmlformats.org/officeDocument/2006/relationships/hyperlink" Target="https://www.linkedin.com/in/paul-lyons-2a9161201/" TargetMode="External"/><Relationship Id="rId3101" Type="http://schemas.openxmlformats.org/officeDocument/2006/relationships/hyperlink" Target="https://www.linkedin.com/in/j%c3%b8rgen-festervoll/" TargetMode="External"/><Relationship Id="rId6257" Type="http://schemas.openxmlformats.org/officeDocument/2006/relationships/hyperlink" Target="http://siengine.com/" TargetMode="External"/><Relationship Id="rId6671" Type="http://schemas.openxmlformats.org/officeDocument/2006/relationships/hyperlink" Target="https://www.linkedin.com/in/pranav-pasricha-740b37/" TargetMode="External"/><Relationship Id="rId7308" Type="http://schemas.openxmlformats.org/officeDocument/2006/relationships/hyperlink" Target="http://floqque.com/" TargetMode="External"/><Relationship Id="rId7722" Type="http://schemas.openxmlformats.org/officeDocument/2006/relationships/hyperlink" Target="https://www.linkedin.com/company/gethelpt" TargetMode="External"/><Relationship Id="rId5273" Type="http://schemas.openxmlformats.org/officeDocument/2006/relationships/hyperlink" Target="https://www.linkedin.com/in/thomasmalvoisin/" TargetMode="External"/><Relationship Id="rId6324" Type="http://schemas.openxmlformats.org/officeDocument/2006/relationships/hyperlink" Target="http://avoli.com/" TargetMode="External"/><Relationship Id="rId10703" Type="http://schemas.openxmlformats.org/officeDocument/2006/relationships/hyperlink" Target="http://fluidwirerobotics.com/" TargetMode="External"/><Relationship Id="rId839" Type="http://schemas.openxmlformats.org/officeDocument/2006/relationships/hyperlink" Target="http://filmustage.com/" TargetMode="External"/><Relationship Id="rId1469" Type="http://schemas.openxmlformats.org/officeDocument/2006/relationships/hyperlink" Target="https://pitchbook.com/profiles/company/523176-85" TargetMode="External"/><Relationship Id="rId2867" Type="http://schemas.openxmlformats.org/officeDocument/2006/relationships/hyperlink" Target="https://www.linkedin.com/company/psycoai/" TargetMode="External"/><Relationship Id="rId3918" Type="http://schemas.openxmlformats.org/officeDocument/2006/relationships/hyperlink" Target="https://www.linkedin.com/in/jon-kornik-66b9b410/" TargetMode="External"/><Relationship Id="rId5340" Type="http://schemas.openxmlformats.org/officeDocument/2006/relationships/hyperlink" Target="http://in2dialog.com/" TargetMode="External"/><Relationship Id="rId8496" Type="http://schemas.openxmlformats.org/officeDocument/2006/relationships/hyperlink" Target="http://terna.it/" TargetMode="External"/><Relationship Id="rId9547" Type="http://schemas.openxmlformats.org/officeDocument/2006/relationships/hyperlink" Target="https://pitchbook.com/profiles/company/519061-06" TargetMode="External"/><Relationship Id="rId9894" Type="http://schemas.openxmlformats.org/officeDocument/2006/relationships/hyperlink" Target="https://www.linkedin.com/company/weservus" TargetMode="External"/><Relationship Id="rId1883" Type="http://schemas.openxmlformats.org/officeDocument/2006/relationships/hyperlink" Target="https://www.linkedin.com/in/dennis-zhuang/" TargetMode="External"/><Relationship Id="rId2934" Type="http://schemas.openxmlformats.org/officeDocument/2006/relationships/hyperlink" Target="https://www.linkedin.com/in/lars-gantenberg-821a498b/" TargetMode="External"/><Relationship Id="rId7098" Type="http://schemas.openxmlformats.org/officeDocument/2006/relationships/hyperlink" Target="https://www.linkedin.com/company/juniorachievementofgreaterboston/" TargetMode="External"/><Relationship Id="rId8149" Type="http://schemas.openxmlformats.org/officeDocument/2006/relationships/hyperlink" Target="https://www.linkedin.com/company/citibox---smart-services/" TargetMode="External"/><Relationship Id="rId9961" Type="http://schemas.openxmlformats.org/officeDocument/2006/relationships/hyperlink" Target="https://www.linkedin.com/in/tburkett/" TargetMode="External"/><Relationship Id="rId11477" Type="http://schemas.openxmlformats.org/officeDocument/2006/relationships/hyperlink" Target="https://www.linkedin.com/company/flouria/" TargetMode="External"/><Relationship Id="rId906" Type="http://schemas.openxmlformats.org/officeDocument/2006/relationships/hyperlink" Target="https://www.linkedin.com/company/ulker" TargetMode="External"/><Relationship Id="rId1536" Type="http://schemas.openxmlformats.org/officeDocument/2006/relationships/hyperlink" Target="http://openmoney.jp/" TargetMode="External"/><Relationship Id="rId1950" Type="http://schemas.openxmlformats.org/officeDocument/2006/relationships/hyperlink" Target="http://get-athena.co/" TargetMode="External"/><Relationship Id="rId8563" Type="http://schemas.openxmlformats.org/officeDocument/2006/relationships/hyperlink" Target="https://www.linkedin.com/in/phuonghavn/" TargetMode="External"/><Relationship Id="rId9614" Type="http://schemas.openxmlformats.org/officeDocument/2006/relationships/hyperlink" Target="https://www.linkedin.com/company/nesteggeu/" TargetMode="External"/><Relationship Id="rId10079" Type="http://schemas.openxmlformats.org/officeDocument/2006/relationships/hyperlink" Target="https://www.linkedin.com/in/sarah-lampe-638a8767/" TargetMode="External"/><Relationship Id="rId10493" Type="http://schemas.openxmlformats.org/officeDocument/2006/relationships/hyperlink" Target="https://www.linkedin.com/in/hoon-kim-674859243/" TargetMode="External"/><Relationship Id="rId11544" Type="http://schemas.openxmlformats.org/officeDocument/2006/relationships/hyperlink" Target="https://www.linkedin.com/in/brentbeery/" TargetMode="External"/><Relationship Id="rId1603" Type="http://schemas.openxmlformats.org/officeDocument/2006/relationships/hyperlink" Target="https://www.linkedin.com/company/ri-bio/" TargetMode="External"/><Relationship Id="rId4759" Type="http://schemas.openxmlformats.org/officeDocument/2006/relationships/hyperlink" Target="http://pnwh2.com/" TargetMode="External"/><Relationship Id="rId7165" Type="http://schemas.openxmlformats.org/officeDocument/2006/relationships/hyperlink" Target="http://ineedana.com/" TargetMode="External"/><Relationship Id="rId8216" Type="http://schemas.openxmlformats.org/officeDocument/2006/relationships/hyperlink" Target="http://granzabio.com/" TargetMode="External"/><Relationship Id="rId8630" Type="http://schemas.openxmlformats.org/officeDocument/2006/relationships/hyperlink" Target="http://luahealth.io/" TargetMode="External"/><Relationship Id="rId10146" Type="http://schemas.openxmlformats.org/officeDocument/2006/relationships/hyperlink" Target="http://spheraencapsulation.com/" TargetMode="External"/><Relationship Id="rId10560" Type="http://schemas.openxmlformats.org/officeDocument/2006/relationships/hyperlink" Target="https://www.linkedin.com/in/bartosz-boniecki/" TargetMode="External"/><Relationship Id="rId11611" Type="http://schemas.openxmlformats.org/officeDocument/2006/relationships/hyperlink" Target="https://www.linkedin.com/company/downyourway/" TargetMode="External"/><Relationship Id="rId3775" Type="http://schemas.openxmlformats.org/officeDocument/2006/relationships/hyperlink" Target="http://noded.so/" TargetMode="External"/><Relationship Id="rId4826" Type="http://schemas.openxmlformats.org/officeDocument/2006/relationships/hyperlink" Target="https://www.linkedin.com/in/jonathan-moral-guerrero-6a8b4b255/?original_referer=https%3A%2F%2Fwww%2Egoogle%2Ecom%2F&amp;originalSubdomain=es" TargetMode="External"/><Relationship Id="rId6181" Type="http://schemas.openxmlformats.org/officeDocument/2006/relationships/hyperlink" Target="https://www.linkedin.com/company/magic-mind-1/" TargetMode="External"/><Relationship Id="rId7232" Type="http://schemas.openxmlformats.org/officeDocument/2006/relationships/hyperlink" Target="https://www.linkedin.com/in/f-vance-bell-a49a9385/" TargetMode="External"/><Relationship Id="rId10213" Type="http://schemas.openxmlformats.org/officeDocument/2006/relationships/hyperlink" Target="https://www.linkedin.com/company/galaxeye/" TargetMode="External"/><Relationship Id="rId696" Type="http://schemas.openxmlformats.org/officeDocument/2006/relationships/hyperlink" Target="https://www.linkedin.com/in/alexdavery/" TargetMode="External"/><Relationship Id="rId2377" Type="http://schemas.openxmlformats.org/officeDocument/2006/relationships/hyperlink" Target="https://www.linkedin.com/in/alelepd/" TargetMode="External"/><Relationship Id="rId2791" Type="http://schemas.openxmlformats.org/officeDocument/2006/relationships/hyperlink" Target="https://www.cbinsights.com/company/hedera-22/people" TargetMode="External"/><Relationship Id="rId3428" Type="http://schemas.openxmlformats.org/officeDocument/2006/relationships/hyperlink" Target="http://imgtec.com/" TargetMode="External"/><Relationship Id="rId349" Type="http://schemas.openxmlformats.org/officeDocument/2006/relationships/hyperlink" Target="http://basicfun.com/" TargetMode="External"/><Relationship Id="rId763" Type="http://schemas.openxmlformats.org/officeDocument/2006/relationships/hyperlink" Target="http://sweetspot.so/" TargetMode="External"/><Relationship Id="rId1393" Type="http://schemas.openxmlformats.org/officeDocument/2006/relationships/hyperlink" Target="https://jp-gx.com/about" TargetMode="External"/><Relationship Id="rId2444" Type="http://schemas.openxmlformats.org/officeDocument/2006/relationships/hyperlink" Target="https://www.linkedin.com/company/bluequbit" TargetMode="External"/><Relationship Id="rId3842" Type="http://schemas.openxmlformats.org/officeDocument/2006/relationships/hyperlink" Target="http://junokids.com/" TargetMode="External"/><Relationship Id="rId6998" Type="http://schemas.openxmlformats.org/officeDocument/2006/relationships/hyperlink" Target="https://www.linkedin.com/in/josh-schachter-9171036/" TargetMode="External"/><Relationship Id="rId9057" Type="http://schemas.openxmlformats.org/officeDocument/2006/relationships/hyperlink" Target="https://www.linkedin.com/in/marcia-blanding-0b7b98b/" TargetMode="External"/><Relationship Id="rId9471" Type="http://schemas.openxmlformats.org/officeDocument/2006/relationships/hyperlink" Target="https://www.linkedin.com/company/felicity-games" TargetMode="External"/><Relationship Id="rId416" Type="http://schemas.openxmlformats.org/officeDocument/2006/relationships/hyperlink" Target="http://uobgroup.com/" TargetMode="External"/><Relationship Id="rId1046" Type="http://schemas.openxmlformats.org/officeDocument/2006/relationships/hyperlink" Target="https://www.linkedin.com/in/tarrence-v-b1440a23/" TargetMode="External"/><Relationship Id="rId8073" Type="http://schemas.openxmlformats.org/officeDocument/2006/relationships/hyperlink" Target="http://clutch.ca/" TargetMode="External"/><Relationship Id="rId9124" Type="http://schemas.openxmlformats.org/officeDocument/2006/relationships/hyperlink" Target="http://downeasttrans.org/" TargetMode="External"/><Relationship Id="rId830" Type="http://schemas.openxmlformats.org/officeDocument/2006/relationships/hyperlink" Target="https://www.linkedin.com/in/macarmstrong/" TargetMode="External"/><Relationship Id="rId1460" Type="http://schemas.openxmlformats.org/officeDocument/2006/relationships/hyperlink" Target="http://ards.co.kr/" TargetMode="External"/><Relationship Id="rId2511" Type="http://schemas.openxmlformats.org/officeDocument/2006/relationships/hyperlink" Target="https://www.linkedin.com/in/ana-mari-cauce-5500575/" TargetMode="External"/><Relationship Id="rId5667" Type="http://schemas.openxmlformats.org/officeDocument/2006/relationships/hyperlink" Target="https://www.linkedin.com/in/brady-ericson-6342aa/" TargetMode="External"/><Relationship Id="rId6718" Type="http://schemas.openxmlformats.org/officeDocument/2006/relationships/hyperlink" Target="https://www.versatile-ag.com/NA/pages/newsletter_05-03.php" TargetMode="External"/><Relationship Id="rId11054" Type="http://schemas.openxmlformats.org/officeDocument/2006/relationships/hyperlink" Target="https://www.linkedin.com/company/lilyai" TargetMode="External"/><Relationship Id="rId1113" Type="http://schemas.openxmlformats.org/officeDocument/2006/relationships/hyperlink" Target="https://www.linkedin.com/company/brightgreencorporation" TargetMode="External"/><Relationship Id="rId4269" Type="http://schemas.openxmlformats.org/officeDocument/2006/relationships/hyperlink" Target="https://www.linkedin.com/organization-guest/company/mepso-a-d" TargetMode="External"/><Relationship Id="rId4683" Type="http://schemas.openxmlformats.org/officeDocument/2006/relationships/hyperlink" Target="https://www.linkedin.com/in/lucamateescu/" TargetMode="External"/><Relationship Id="rId5734" Type="http://schemas.openxmlformats.org/officeDocument/2006/relationships/hyperlink" Target="http://www.linkedin.com/company/1075291" TargetMode="External"/><Relationship Id="rId8140" Type="http://schemas.openxmlformats.org/officeDocument/2006/relationships/hyperlink" Target="https://www.linkedin.com/in/carrie-bourdow-a8177733/" TargetMode="External"/><Relationship Id="rId10070" Type="http://schemas.openxmlformats.org/officeDocument/2006/relationships/hyperlink" Target="http://weareboundless.co.uk/" TargetMode="External"/><Relationship Id="rId11121" Type="http://schemas.openxmlformats.org/officeDocument/2006/relationships/hyperlink" Target="http://oldglorybank.com/" TargetMode="External"/><Relationship Id="rId3285" Type="http://schemas.openxmlformats.org/officeDocument/2006/relationships/hyperlink" Target="https://www.linkedin.com/in/herb-vogel-41632012/" TargetMode="External"/><Relationship Id="rId4336" Type="http://schemas.openxmlformats.org/officeDocument/2006/relationships/hyperlink" Target="http://pelotero.com/" TargetMode="External"/><Relationship Id="rId4750" Type="http://schemas.openxmlformats.org/officeDocument/2006/relationships/hyperlink" Target="https://www.linkedin.com/in/rockyanzhang/" TargetMode="External"/><Relationship Id="rId5801" Type="http://schemas.openxmlformats.org/officeDocument/2006/relationships/hyperlink" Target="https://www.linkedin.com/company/nhpclimited/" TargetMode="External"/><Relationship Id="rId8957" Type="http://schemas.openxmlformats.org/officeDocument/2006/relationships/hyperlink" Target="http://vivaivd.com/" TargetMode="External"/><Relationship Id="rId3352" Type="http://schemas.openxmlformats.org/officeDocument/2006/relationships/hyperlink" Target="https://www.linkedin.com/company/cyclic-materials" TargetMode="External"/><Relationship Id="rId4403" Type="http://schemas.openxmlformats.org/officeDocument/2006/relationships/hyperlink" Target="https://www.linkedin.com/company/momint-app" TargetMode="External"/><Relationship Id="rId7559" Type="http://schemas.openxmlformats.org/officeDocument/2006/relationships/hyperlink" Target="https://www.linkedin.com/in/aravind-sanka-8a876045/?originalSubdomain=in" TargetMode="External"/><Relationship Id="rId10887" Type="http://schemas.openxmlformats.org/officeDocument/2006/relationships/hyperlink" Target="http://quintessent.com/" TargetMode="External"/><Relationship Id="rId273" Type="http://schemas.openxmlformats.org/officeDocument/2006/relationships/hyperlink" Target="https://www.linkedin.com/in/christopher-anzalone-10435b30/" TargetMode="External"/><Relationship Id="rId3005" Type="http://schemas.openxmlformats.org/officeDocument/2006/relationships/hyperlink" Target="https://www.linkedin.com/in/diego-pavia-479b133b/?originalSubdomain=nl" TargetMode="External"/><Relationship Id="rId6575" Type="http://schemas.openxmlformats.org/officeDocument/2006/relationships/hyperlink" Target="http://synthiochem.com/" TargetMode="External"/><Relationship Id="rId7626" Type="http://schemas.openxmlformats.org/officeDocument/2006/relationships/hyperlink" Target="https://www.linkedin.com/in/ethancberg/" TargetMode="External"/><Relationship Id="rId7973" Type="http://schemas.openxmlformats.org/officeDocument/2006/relationships/hyperlink" Target="https://www.linkedin.com/company/cartesian-therapeutics/" TargetMode="External"/><Relationship Id="rId10954" Type="http://schemas.openxmlformats.org/officeDocument/2006/relationships/hyperlink" Target="https://www.linkedin.com/company/vianode/?originalSubdomain=no" TargetMode="External"/><Relationship Id="rId340" Type="http://schemas.openxmlformats.org/officeDocument/2006/relationships/hyperlink" Target="https://www.linkedin.com/company/spineology-inc-/" TargetMode="External"/><Relationship Id="rId2021" Type="http://schemas.openxmlformats.org/officeDocument/2006/relationships/hyperlink" Target="https://www.linkedin.com/company/metahelios-ltd" TargetMode="External"/><Relationship Id="rId5177" Type="http://schemas.openxmlformats.org/officeDocument/2006/relationships/hyperlink" Target="https://www.linkedin.com/company/dogppl/about/" TargetMode="External"/><Relationship Id="rId6228" Type="http://schemas.openxmlformats.org/officeDocument/2006/relationships/hyperlink" Target="http://cardlytics.com/" TargetMode="External"/><Relationship Id="rId10607" Type="http://schemas.openxmlformats.org/officeDocument/2006/relationships/hyperlink" Target="https://www.linkedin.com/company/bhli/" TargetMode="External"/><Relationship Id="rId4193" Type="http://schemas.openxmlformats.org/officeDocument/2006/relationships/hyperlink" Target="http://volcan.com.pe/" TargetMode="External"/><Relationship Id="rId5591" Type="http://schemas.openxmlformats.org/officeDocument/2006/relationships/hyperlink" Target="http://avanse.com/" TargetMode="External"/><Relationship Id="rId6642" Type="http://schemas.openxmlformats.org/officeDocument/2006/relationships/hyperlink" Target="https://tracxn.com/d/companies/easylinkin/__ZAPNfCeS8CFY_UJ3W8XqAV9RbgtdBN9WfGbmWeW6s1Y/founders-and-board-of-directors" TargetMode="External"/><Relationship Id="rId9798" Type="http://schemas.openxmlformats.org/officeDocument/2006/relationships/hyperlink" Target="https://www.linkedin.com/company/uberdoc/about/" TargetMode="External"/><Relationship Id="rId1787" Type="http://schemas.openxmlformats.org/officeDocument/2006/relationships/hyperlink" Target="https://pitchbook.com/profiles/company/624909-07" TargetMode="External"/><Relationship Id="rId2838" Type="http://schemas.openxmlformats.org/officeDocument/2006/relationships/hyperlink" Target="http://curalinc.com/" TargetMode="External"/><Relationship Id="rId5244" Type="http://schemas.openxmlformats.org/officeDocument/2006/relationships/hyperlink" Target="https://www.linkedin.com/in/nezahat-ozlem-arat/" TargetMode="External"/><Relationship Id="rId9865" Type="http://schemas.openxmlformats.org/officeDocument/2006/relationships/hyperlink" Target="https://www.linkedin.com/company/blungeai" TargetMode="External"/><Relationship Id="rId11795" Type="http://schemas.openxmlformats.org/officeDocument/2006/relationships/hyperlink" Target="https://www.linkedin.com/company/the-masters-apprentice-program/" TargetMode="External"/><Relationship Id="rId79" Type="http://schemas.openxmlformats.org/officeDocument/2006/relationships/hyperlink" Target="https://www.linkedin.com/in/moehajabed/" TargetMode="External"/><Relationship Id="rId1854" Type="http://schemas.openxmlformats.org/officeDocument/2006/relationships/hyperlink" Target="http://qcgardens.com/" TargetMode="External"/><Relationship Id="rId2905" Type="http://schemas.openxmlformats.org/officeDocument/2006/relationships/hyperlink" Target="https://www.linkedin.com/company/orbital-wave-ltd" TargetMode="External"/><Relationship Id="rId4260" Type="http://schemas.openxmlformats.org/officeDocument/2006/relationships/hyperlink" Target="https://www.linkedin.com/company/alixia-therapeutics/" TargetMode="External"/><Relationship Id="rId5311" Type="http://schemas.openxmlformats.org/officeDocument/2006/relationships/hyperlink" Target="https://www.linkedin.com/company/lipvideo" TargetMode="External"/><Relationship Id="rId8467" Type="http://schemas.openxmlformats.org/officeDocument/2006/relationships/hyperlink" Target="http://letstryfoods.com/" TargetMode="External"/><Relationship Id="rId8881" Type="http://schemas.openxmlformats.org/officeDocument/2006/relationships/hyperlink" Target="https://www.linkedin.com/in/haimin-weng-39883357/" TargetMode="External"/><Relationship Id="rId9518" Type="http://schemas.openxmlformats.org/officeDocument/2006/relationships/hyperlink" Target="https://www.auroragov.org/city_hall/mayor___city_council/mayor___council_members/mike_coffman" TargetMode="External"/><Relationship Id="rId9932" Type="http://schemas.openxmlformats.org/officeDocument/2006/relationships/hyperlink" Target="https://www.linkedin.com/in/cruzgonzalezcadel/" TargetMode="External"/><Relationship Id="rId10397" Type="http://schemas.openxmlformats.org/officeDocument/2006/relationships/hyperlink" Target="https://www.linkedin.com/in/mark-crossley-60b564a/" TargetMode="External"/><Relationship Id="rId11448" Type="http://schemas.openxmlformats.org/officeDocument/2006/relationships/hyperlink" Target="https://www.linkedin.com/company/77182" TargetMode="External"/><Relationship Id="rId1507" Type="http://schemas.openxmlformats.org/officeDocument/2006/relationships/hyperlink" Target="http://dncbiotechnology.com/" TargetMode="External"/><Relationship Id="rId7069" Type="http://schemas.openxmlformats.org/officeDocument/2006/relationships/hyperlink" Target="https://www.linkedin.com/in/duane-ningaqsiq-smith-anisaluk-5b886543/" TargetMode="External"/><Relationship Id="rId7483" Type="http://schemas.openxmlformats.org/officeDocument/2006/relationships/hyperlink" Target="https://www.linkedin.com/company/simple-energy-pvt-ltd" TargetMode="External"/><Relationship Id="rId8534" Type="http://schemas.openxmlformats.org/officeDocument/2006/relationships/hyperlink" Target="http://vida.io/" TargetMode="External"/><Relationship Id="rId10464" Type="http://schemas.openxmlformats.org/officeDocument/2006/relationships/hyperlink" Target="http://tapi.la/" TargetMode="External"/><Relationship Id="rId11862" Type="http://schemas.openxmlformats.org/officeDocument/2006/relationships/hyperlink" Target="http://newmomsover40.com/" TargetMode="External"/><Relationship Id="rId1921" Type="http://schemas.openxmlformats.org/officeDocument/2006/relationships/hyperlink" Target="https://familyresourcesinc.org/senior-leadership/" TargetMode="External"/><Relationship Id="rId3679" Type="http://schemas.openxmlformats.org/officeDocument/2006/relationships/hyperlink" Target="https://www.linkedin.com/company/draupnirbio" TargetMode="External"/><Relationship Id="rId6085" Type="http://schemas.openxmlformats.org/officeDocument/2006/relationships/hyperlink" Target="https://www.linkedin.com/in/jaebum-lee-416ab180/" TargetMode="External"/><Relationship Id="rId7136" Type="http://schemas.openxmlformats.org/officeDocument/2006/relationships/hyperlink" Target="https://www.linkedin.com/company/icouldbe.org" TargetMode="External"/><Relationship Id="rId7550" Type="http://schemas.openxmlformats.org/officeDocument/2006/relationships/hyperlink" Target="http://aveni.ai/" TargetMode="External"/><Relationship Id="rId10117" Type="http://schemas.openxmlformats.org/officeDocument/2006/relationships/hyperlink" Target="https://www.linkedin.com/company/waypoint-services/?viewAsMember=true" TargetMode="External"/><Relationship Id="rId11515" Type="http://schemas.openxmlformats.org/officeDocument/2006/relationships/hyperlink" Target="http://naeco.net/" TargetMode="External"/><Relationship Id="rId6152" Type="http://schemas.openxmlformats.org/officeDocument/2006/relationships/hyperlink" Target="https://www.linkedin.com/company/hemotune/" TargetMode="External"/><Relationship Id="rId7203" Type="http://schemas.openxmlformats.org/officeDocument/2006/relationships/hyperlink" Target="https://www.linkedin.com/in/nichelle-mitchem-adamson-esq-063b666/" TargetMode="External"/><Relationship Id="rId8601" Type="http://schemas.openxmlformats.org/officeDocument/2006/relationships/hyperlink" Target="http://thehyoosik.com/" TargetMode="External"/><Relationship Id="rId10531" Type="http://schemas.openxmlformats.org/officeDocument/2006/relationships/hyperlink" Target="https://www.linkedin.com/company/upwell-water" TargetMode="External"/><Relationship Id="rId1297" Type="http://schemas.openxmlformats.org/officeDocument/2006/relationships/hyperlink" Target="https://www.crunchbase.com/person/eli-hini" TargetMode="External"/><Relationship Id="rId2695" Type="http://schemas.openxmlformats.org/officeDocument/2006/relationships/hyperlink" Target="https://www.emeritaresources.com/corporate/management/" TargetMode="External"/><Relationship Id="rId3746" Type="http://schemas.openxmlformats.org/officeDocument/2006/relationships/hyperlink" Target="https://www.linkedin.com/in/mflipse/" TargetMode="External"/><Relationship Id="rId667" Type="http://schemas.openxmlformats.org/officeDocument/2006/relationships/hyperlink" Target="http://globalpredictions.com/" TargetMode="External"/><Relationship Id="rId2348" Type="http://schemas.openxmlformats.org/officeDocument/2006/relationships/hyperlink" Target="https://www.linkedin.com/company/rivalz-ai" TargetMode="External"/><Relationship Id="rId2762" Type="http://schemas.openxmlformats.org/officeDocument/2006/relationships/hyperlink" Target="https://www.linkedin.com/in/osler/" TargetMode="External"/><Relationship Id="rId3813" Type="http://schemas.openxmlformats.org/officeDocument/2006/relationships/hyperlink" Target="https://www.linkedin.com/in/william-bill-mobley-8ab515/" TargetMode="External"/><Relationship Id="rId6969" Type="http://schemas.openxmlformats.org/officeDocument/2006/relationships/hyperlink" Target="http://stakestone.io/" TargetMode="External"/><Relationship Id="rId9028" Type="http://schemas.openxmlformats.org/officeDocument/2006/relationships/hyperlink" Target="https://www.linkedin.com/in/andrew-radonjic-3651b645/" TargetMode="External"/><Relationship Id="rId9375" Type="http://schemas.openxmlformats.org/officeDocument/2006/relationships/hyperlink" Target="https://www.linkedin.com/company/kuraztech/" TargetMode="External"/><Relationship Id="rId734" Type="http://schemas.openxmlformats.org/officeDocument/2006/relationships/hyperlink" Target="http://1data.info/" TargetMode="External"/><Relationship Id="rId1364" Type="http://schemas.openxmlformats.org/officeDocument/2006/relationships/hyperlink" Target="http://healthplus.ai/" TargetMode="External"/><Relationship Id="rId2415" Type="http://schemas.openxmlformats.org/officeDocument/2006/relationships/hyperlink" Target="http://eliseai.com/" TargetMode="External"/><Relationship Id="rId5985" Type="http://schemas.openxmlformats.org/officeDocument/2006/relationships/hyperlink" Target="http://buddywise.co/" TargetMode="External"/><Relationship Id="rId8391" Type="http://schemas.openxmlformats.org/officeDocument/2006/relationships/hyperlink" Target="https://www.linkedin.com/company/rsight" TargetMode="External"/><Relationship Id="rId9442" Type="http://schemas.openxmlformats.org/officeDocument/2006/relationships/hyperlink" Target="https://www.linkedin.com/in/maxmilitzer/" TargetMode="External"/><Relationship Id="rId11372" Type="http://schemas.openxmlformats.org/officeDocument/2006/relationships/hyperlink" Target="https://www.linkedin.com/company/vlippr/" TargetMode="External"/><Relationship Id="rId70" Type="http://schemas.openxmlformats.org/officeDocument/2006/relationships/hyperlink" Target="https://www.linkedin.com/in/michaelberthold/" TargetMode="External"/><Relationship Id="rId801" Type="http://schemas.openxmlformats.org/officeDocument/2006/relationships/hyperlink" Target="https://www.linkedin.com/in/gordon-sanghera-2430861/" TargetMode="External"/><Relationship Id="rId1017" Type="http://schemas.openxmlformats.org/officeDocument/2006/relationships/hyperlink" Target="http://socialfirstgames.com/" TargetMode="External"/><Relationship Id="rId1431" Type="http://schemas.openxmlformats.org/officeDocument/2006/relationships/hyperlink" Target="https://www.linkedin.com/company/flowinc" TargetMode="External"/><Relationship Id="rId4587" Type="http://schemas.openxmlformats.org/officeDocument/2006/relationships/hyperlink" Target="https://www.linkedin.com/company/liquet-medical-inc" TargetMode="External"/><Relationship Id="rId5638" Type="http://schemas.openxmlformats.org/officeDocument/2006/relationships/hyperlink" Target="http://q32bio.com/" TargetMode="External"/><Relationship Id="rId8044" Type="http://schemas.openxmlformats.org/officeDocument/2006/relationships/hyperlink" Target="https://www.linkedin.com/company/pt-keva-cosmetics-internasional" TargetMode="External"/><Relationship Id="rId11025" Type="http://schemas.openxmlformats.org/officeDocument/2006/relationships/hyperlink" Target="http://ignitisgrupe.lt/" TargetMode="External"/><Relationship Id="rId3189" Type="http://schemas.openxmlformats.org/officeDocument/2006/relationships/hyperlink" Target="https://www.linkedin.com/company/10373549" TargetMode="External"/><Relationship Id="rId4654" Type="http://schemas.openxmlformats.org/officeDocument/2006/relationships/hyperlink" Target="https://www.linkedin.com/company/franchetti-spa" TargetMode="External"/><Relationship Id="rId7060" Type="http://schemas.openxmlformats.org/officeDocument/2006/relationships/hyperlink" Target="https://www.linkedin.com/company/photosynthetic3d/?originalSubdomain=za" TargetMode="External"/><Relationship Id="rId8111" Type="http://schemas.openxmlformats.org/officeDocument/2006/relationships/hyperlink" Target="http://eagronom.com/" TargetMode="External"/><Relationship Id="rId10041" Type="http://schemas.openxmlformats.org/officeDocument/2006/relationships/hyperlink" Target="https://www.linkedin.com/company/cargo-buddy/?originalSubdomain=ro" TargetMode="External"/><Relationship Id="rId3256" Type="http://schemas.openxmlformats.org/officeDocument/2006/relationships/hyperlink" Target="http://magentamed.com/" TargetMode="External"/><Relationship Id="rId4307" Type="http://schemas.openxmlformats.org/officeDocument/2006/relationships/hyperlink" Target="https://www.linkedin.com/in/cinellia/?locale=en_US" TargetMode="External"/><Relationship Id="rId5705" Type="http://schemas.openxmlformats.org/officeDocument/2006/relationships/hyperlink" Target="https://www.linkedin.com/in/sacerdoti/" TargetMode="External"/><Relationship Id="rId177" Type="http://schemas.openxmlformats.org/officeDocument/2006/relationships/hyperlink" Target="https://www.linkedin.com/in/ali-amin-javaheri/" TargetMode="External"/><Relationship Id="rId591" Type="http://schemas.openxmlformats.org/officeDocument/2006/relationships/hyperlink" Target="http://knoops.co.uk/" TargetMode="External"/><Relationship Id="rId2272" Type="http://schemas.openxmlformats.org/officeDocument/2006/relationships/hyperlink" Target="http://foundationbarnesjewish.org/" TargetMode="External"/><Relationship Id="rId3670" Type="http://schemas.openxmlformats.org/officeDocument/2006/relationships/hyperlink" Target="https://www.karooooo.com/board-of-directors.php" TargetMode="External"/><Relationship Id="rId4721" Type="http://schemas.openxmlformats.org/officeDocument/2006/relationships/hyperlink" Target="https://pitchbook.com/profiles/company/498392-47" TargetMode="External"/><Relationship Id="rId7877" Type="http://schemas.openxmlformats.org/officeDocument/2006/relationships/hyperlink" Target="https://www.linkedin.com/company/converteca" TargetMode="External"/><Relationship Id="rId8928" Type="http://schemas.openxmlformats.org/officeDocument/2006/relationships/hyperlink" Target="https://www.linkedin.com/in/lukas-werling/" TargetMode="External"/><Relationship Id="rId10858" Type="http://schemas.openxmlformats.org/officeDocument/2006/relationships/hyperlink" Target="http://x-therma.com/" TargetMode="External"/><Relationship Id="rId244" Type="http://schemas.openxmlformats.org/officeDocument/2006/relationships/hyperlink" Target="http://vsparticle.com/" TargetMode="External"/><Relationship Id="rId3323" Type="http://schemas.openxmlformats.org/officeDocument/2006/relationships/hyperlink" Target="http://wamo.io/" TargetMode="External"/><Relationship Id="rId6479" Type="http://schemas.openxmlformats.org/officeDocument/2006/relationships/hyperlink" Target="http://highlandcopper.com/" TargetMode="External"/><Relationship Id="rId6893" Type="http://schemas.openxmlformats.org/officeDocument/2006/relationships/hyperlink" Target="https://www.linkedin.com/in/andrwwang/" TargetMode="External"/><Relationship Id="rId7944" Type="http://schemas.openxmlformats.org/officeDocument/2006/relationships/hyperlink" Target="https://www.linkedin.com/in/aroraruchir/" TargetMode="External"/><Relationship Id="rId10925" Type="http://schemas.openxmlformats.org/officeDocument/2006/relationships/hyperlink" Target="http://corporate.evonik.com/" TargetMode="External"/><Relationship Id="rId5495" Type="http://schemas.openxmlformats.org/officeDocument/2006/relationships/hyperlink" Target="https://www.linkedin.com/in/karen-maginn-69922163/" TargetMode="External"/><Relationship Id="rId6546" Type="http://schemas.openxmlformats.org/officeDocument/2006/relationships/hyperlink" Target="https://www.linkedin.com/company/scaleup-finance" TargetMode="External"/><Relationship Id="rId6960" Type="http://schemas.openxmlformats.org/officeDocument/2006/relationships/hyperlink" Target="https://www.linkedin.com/showcase/immobili-all-asta" TargetMode="External"/><Relationship Id="rId311" Type="http://schemas.openxmlformats.org/officeDocument/2006/relationships/hyperlink" Target="https://www.linkedin.com/company/etherealx" TargetMode="External"/><Relationship Id="rId4097" Type="http://schemas.openxmlformats.org/officeDocument/2006/relationships/hyperlink" Target="https://soundhealth.life/about/" TargetMode="External"/><Relationship Id="rId5148" Type="http://schemas.openxmlformats.org/officeDocument/2006/relationships/hyperlink" Target="https://www.linkedin.com/company/yamacarbon/" TargetMode="External"/><Relationship Id="rId5562" Type="http://schemas.openxmlformats.org/officeDocument/2006/relationships/hyperlink" Target="https://www.linkedin.com/company/goalsetter" TargetMode="External"/><Relationship Id="rId6613" Type="http://schemas.openxmlformats.org/officeDocument/2006/relationships/hyperlink" Target="http://tballiance.org/" TargetMode="External"/><Relationship Id="rId9769" Type="http://schemas.openxmlformats.org/officeDocument/2006/relationships/hyperlink" Target="https://vivopower.com/our-leadership/our-board/" TargetMode="External"/><Relationship Id="rId11699" Type="http://schemas.openxmlformats.org/officeDocument/2006/relationships/hyperlink" Target="https://www.linkedin.com/company/voxeleron-llc/" TargetMode="External"/><Relationship Id="rId1758" Type="http://schemas.openxmlformats.org/officeDocument/2006/relationships/hyperlink" Target="https://pitchbook.com/profiles/company/494973-46" TargetMode="External"/><Relationship Id="rId2809" Type="http://schemas.openxmlformats.org/officeDocument/2006/relationships/hyperlink" Target="http://hengbot.com/" TargetMode="External"/><Relationship Id="rId4164" Type="http://schemas.openxmlformats.org/officeDocument/2006/relationships/hyperlink" Target="https://www.linkedin.com/in/tommckenna1/" TargetMode="External"/><Relationship Id="rId5215" Type="http://schemas.openxmlformats.org/officeDocument/2006/relationships/hyperlink" Target="http://careergateway.io/" TargetMode="External"/><Relationship Id="rId8785" Type="http://schemas.openxmlformats.org/officeDocument/2006/relationships/hyperlink" Target="http://plusmusic.ai/" TargetMode="External"/><Relationship Id="rId9836" Type="http://schemas.openxmlformats.org/officeDocument/2006/relationships/hyperlink" Target="http://decent-power.com/" TargetMode="External"/><Relationship Id="rId3180" Type="http://schemas.openxmlformats.org/officeDocument/2006/relationships/hyperlink" Target="https://www.linkedin.com/company/longeveron-llc" TargetMode="External"/><Relationship Id="rId4231" Type="http://schemas.openxmlformats.org/officeDocument/2006/relationships/hyperlink" Target="https://www.linkedin.com/in/samiramly/" TargetMode="External"/><Relationship Id="rId7387" Type="http://schemas.openxmlformats.org/officeDocument/2006/relationships/hyperlink" Target="https://www.linkedin.com/company/figurout/" TargetMode="External"/><Relationship Id="rId8438" Type="http://schemas.openxmlformats.org/officeDocument/2006/relationships/hyperlink" Target="http://sendblocks.io/" TargetMode="External"/><Relationship Id="rId11766" Type="http://schemas.openxmlformats.org/officeDocument/2006/relationships/hyperlink" Target="https://www.linkedin.com/company/childrens-healthwatch/" TargetMode="External"/><Relationship Id="rId1825" Type="http://schemas.openxmlformats.org/officeDocument/2006/relationships/hyperlink" Target="https://fr.linkedin.com/company/dbservices-group" TargetMode="External"/><Relationship Id="rId8852" Type="http://schemas.openxmlformats.org/officeDocument/2006/relationships/hyperlink" Target="http://ekonapower.com/" TargetMode="External"/><Relationship Id="rId9903" Type="http://schemas.openxmlformats.org/officeDocument/2006/relationships/hyperlink" Target="https://pitchbook.com/profiles/company/594144-46" TargetMode="External"/><Relationship Id="rId10368" Type="http://schemas.openxmlformats.org/officeDocument/2006/relationships/hyperlink" Target="https://www.ukogplc.com/page.php?pID=47" TargetMode="External"/><Relationship Id="rId10782" Type="http://schemas.openxmlformats.org/officeDocument/2006/relationships/hyperlink" Target="https://www.linkedin.com/company/foray-bioscience/" TargetMode="External"/><Relationship Id="rId11419" Type="http://schemas.openxmlformats.org/officeDocument/2006/relationships/hyperlink" Target="http://yokoitoinc.com/" TargetMode="External"/><Relationship Id="rId11833" Type="http://schemas.openxmlformats.org/officeDocument/2006/relationships/hyperlink" Target="http://wiserpolicy.org/" TargetMode="External"/><Relationship Id="rId3997" Type="http://schemas.openxmlformats.org/officeDocument/2006/relationships/hyperlink" Target="https://www.linkedin.com/company/dkk-partners-ltd/" TargetMode="External"/><Relationship Id="rId6056" Type="http://schemas.openxmlformats.org/officeDocument/2006/relationships/hyperlink" Target="http://intensitytherapeutics.com/" TargetMode="External"/><Relationship Id="rId7454" Type="http://schemas.openxmlformats.org/officeDocument/2006/relationships/hyperlink" Target="http://cerabyte.com/" TargetMode="External"/><Relationship Id="rId8505" Type="http://schemas.openxmlformats.org/officeDocument/2006/relationships/hyperlink" Target="http://neighbourly.com/" TargetMode="External"/><Relationship Id="rId10435" Type="http://schemas.openxmlformats.org/officeDocument/2006/relationships/hyperlink" Target="http://sdcdm.org/" TargetMode="External"/><Relationship Id="rId2599" Type="http://schemas.openxmlformats.org/officeDocument/2006/relationships/hyperlink" Target="http://nimbusweb.me/" TargetMode="External"/><Relationship Id="rId6470" Type="http://schemas.openxmlformats.org/officeDocument/2006/relationships/hyperlink" Target="http://rightnowresponse.com/" TargetMode="External"/><Relationship Id="rId7107" Type="http://schemas.openxmlformats.org/officeDocument/2006/relationships/hyperlink" Target="http://kbs-services.com/" TargetMode="External"/><Relationship Id="rId7521" Type="http://schemas.openxmlformats.org/officeDocument/2006/relationships/hyperlink" Target="https://www.linkedin.com/company/altana-ai" TargetMode="External"/><Relationship Id="rId10502" Type="http://schemas.openxmlformats.org/officeDocument/2006/relationships/hyperlink" Target="http://intelliam.ai/" TargetMode="External"/><Relationship Id="rId985" Type="http://schemas.openxmlformats.org/officeDocument/2006/relationships/hyperlink" Target="https://www.linkedin.com/company/burma-burma-restaurant-tea-room" TargetMode="External"/><Relationship Id="rId2666" Type="http://schemas.openxmlformats.org/officeDocument/2006/relationships/hyperlink" Target="https://www.linkedin.com/company/mealplanet" TargetMode="External"/><Relationship Id="rId3717" Type="http://schemas.openxmlformats.org/officeDocument/2006/relationships/hyperlink" Target="https://www.linkedin.com/in/joanroca/" TargetMode="External"/><Relationship Id="rId5072" Type="http://schemas.openxmlformats.org/officeDocument/2006/relationships/hyperlink" Target="https://www.linkedin.com/in/mads-hansen-0405038/" TargetMode="External"/><Relationship Id="rId6123" Type="http://schemas.openxmlformats.org/officeDocument/2006/relationships/hyperlink" Target="https://www.linkedin.com/company/airvine" TargetMode="External"/><Relationship Id="rId9279" Type="http://schemas.openxmlformats.org/officeDocument/2006/relationships/hyperlink" Target="https://www.linkedin.com/in/jun-wang-ab522125/" TargetMode="External"/><Relationship Id="rId9693" Type="http://schemas.openxmlformats.org/officeDocument/2006/relationships/hyperlink" Target="http://intellirockcorp.com/" TargetMode="External"/><Relationship Id="rId638" Type="http://schemas.openxmlformats.org/officeDocument/2006/relationships/hyperlink" Target="http://novalix.com/" TargetMode="External"/><Relationship Id="rId1268" Type="http://schemas.openxmlformats.org/officeDocument/2006/relationships/hyperlink" Target="https://www.linkedin.com/company/bitty-advance" TargetMode="External"/><Relationship Id="rId1682" Type="http://schemas.openxmlformats.org/officeDocument/2006/relationships/hyperlink" Target="https://www.linkedin.com/company/questgates-ltd" TargetMode="External"/><Relationship Id="rId2319" Type="http://schemas.openxmlformats.org/officeDocument/2006/relationships/hyperlink" Target="http://www.linkedin.com/company/moximed" TargetMode="External"/><Relationship Id="rId2733" Type="http://schemas.openxmlformats.org/officeDocument/2006/relationships/hyperlink" Target="http://duq.edu/" TargetMode="External"/><Relationship Id="rId5889" Type="http://schemas.openxmlformats.org/officeDocument/2006/relationships/hyperlink" Target="https://www.linkedin.com/company/sprocket-security" TargetMode="External"/><Relationship Id="rId8295" Type="http://schemas.openxmlformats.org/officeDocument/2006/relationships/hyperlink" Target="https://www.linkedin.com/company/newurtopia/" TargetMode="External"/><Relationship Id="rId9346" Type="http://schemas.openxmlformats.org/officeDocument/2006/relationships/hyperlink" Target="http://movingforwardcoalition.org/" TargetMode="External"/><Relationship Id="rId9760" Type="http://schemas.openxmlformats.org/officeDocument/2006/relationships/hyperlink" Target="https://pitchbook.com/profiles/company/607958-11" TargetMode="External"/><Relationship Id="rId11276" Type="http://schemas.openxmlformats.org/officeDocument/2006/relationships/hyperlink" Target="https://www.linkedin.com/company/peeq-industries/" TargetMode="External"/><Relationship Id="rId705" Type="http://schemas.openxmlformats.org/officeDocument/2006/relationships/hyperlink" Target="http://ygotrips.com/" TargetMode="External"/><Relationship Id="rId1335" Type="http://schemas.openxmlformats.org/officeDocument/2006/relationships/hyperlink" Target="http://ecopals.de/" TargetMode="External"/><Relationship Id="rId8362" Type="http://schemas.openxmlformats.org/officeDocument/2006/relationships/hyperlink" Target="https://www.linkedin.com/in/avi-patel-bb2816225/" TargetMode="External"/><Relationship Id="rId9413" Type="http://schemas.openxmlformats.org/officeDocument/2006/relationships/hyperlink" Target="http://cotec.ca/" TargetMode="External"/><Relationship Id="rId11690" Type="http://schemas.openxmlformats.org/officeDocument/2006/relationships/hyperlink" Target="http://neighborhoodcenterwv.org/" TargetMode="External"/><Relationship Id="rId2800" Type="http://schemas.openxmlformats.org/officeDocument/2006/relationships/hyperlink" Target="http://memgpt.ai/" TargetMode="External"/><Relationship Id="rId5956" Type="http://schemas.openxmlformats.org/officeDocument/2006/relationships/hyperlink" Target="https://www.linkedin.com/company/jettoken" TargetMode="External"/><Relationship Id="rId8015" Type="http://schemas.openxmlformats.org/officeDocument/2006/relationships/hyperlink" Target="https://www.linkedin.com/company/goatbrandlabs" TargetMode="External"/><Relationship Id="rId10292" Type="http://schemas.openxmlformats.org/officeDocument/2006/relationships/hyperlink" Target="https://pitchbook.com/profiles/company/572458-60" TargetMode="External"/><Relationship Id="rId11343" Type="http://schemas.openxmlformats.org/officeDocument/2006/relationships/hyperlink" Target="https://www.linkedin.com/company/recipeat" TargetMode="External"/><Relationship Id="rId41" Type="http://schemas.openxmlformats.org/officeDocument/2006/relationships/hyperlink" Target="https://www.linkedin.com/in/jonny-dyer-1870085/" TargetMode="External"/><Relationship Id="rId1402" Type="http://schemas.openxmlformats.org/officeDocument/2006/relationships/hyperlink" Target="https://www.linkedin.com/in/ohad-kadan-64b41011/" TargetMode="External"/><Relationship Id="rId4558" Type="http://schemas.openxmlformats.org/officeDocument/2006/relationships/hyperlink" Target="http://instagram.com/" TargetMode="External"/><Relationship Id="rId4972" Type="http://schemas.openxmlformats.org/officeDocument/2006/relationships/hyperlink" Target="https://www.linkedin.com/in/edgars-kravalis-a1b634250/" TargetMode="External"/><Relationship Id="rId5609" Type="http://schemas.openxmlformats.org/officeDocument/2006/relationships/hyperlink" Target="http://eastman.com/" TargetMode="External"/><Relationship Id="rId7031" Type="http://schemas.openxmlformats.org/officeDocument/2006/relationships/hyperlink" Target="https://www.linkedin.com/company/a-tiny-home-for-good" TargetMode="External"/><Relationship Id="rId11410" Type="http://schemas.openxmlformats.org/officeDocument/2006/relationships/hyperlink" Target="http://caulipuffs.com/" TargetMode="External"/><Relationship Id="rId3574" Type="http://schemas.openxmlformats.org/officeDocument/2006/relationships/hyperlink" Target="https://www.linkedin.com/in/romankalista/" TargetMode="External"/><Relationship Id="rId4625" Type="http://schemas.openxmlformats.org/officeDocument/2006/relationships/hyperlink" Target="https://www.linkedin.com/in/bill-sornsin-16a221/" TargetMode="External"/><Relationship Id="rId10012" Type="http://schemas.openxmlformats.org/officeDocument/2006/relationships/hyperlink" Target="https://www.linkedin.com/school/west-virginia-university-parkersburg/" TargetMode="External"/><Relationship Id="rId495" Type="http://schemas.openxmlformats.org/officeDocument/2006/relationships/hyperlink" Target="https://www.linkedin.com/company/kebotix/" TargetMode="External"/><Relationship Id="rId2176" Type="http://schemas.openxmlformats.org/officeDocument/2006/relationships/hyperlink" Target="http://familypromisensb.org/" TargetMode="External"/><Relationship Id="rId2590" Type="http://schemas.openxmlformats.org/officeDocument/2006/relationships/hyperlink" Target="http://ionprotocol.io/" TargetMode="External"/><Relationship Id="rId3227" Type="http://schemas.openxmlformats.org/officeDocument/2006/relationships/hyperlink" Target="https://www.linkedin.com/company/clarapath" TargetMode="External"/><Relationship Id="rId3641" Type="http://schemas.openxmlformats.org/officeDocument/2006/relationships/hyperlink" Target="https://www.linkedin.com/company/lithiumionic/" TargetMode="External"/><Relationship Id="rId6797" Type="http://schemas.openxmlformats.org/officeDocument/2006/relationships/hyperlink" Target="https://www.linkedin.com/in/aziz-belkhiria/" TargetMode="External"/><Relationship Id="rId7848" Type="http://schemas.openxmlformats.org/officeDocument/2006/relationships/hyperlink" Target="https://centexconstruction.com/team/" TargetMode="External"/><Relationship Id="rId148" Type="http://schemas.openxmlformats.org/officeDocument/2006/relationships/hyperlink" Target="http://precigen.com/" TargetMode="External"/><Relationship Id="rId562" Type="http://schemas.openxmlformats.org/officeDocument/2006/relationships/hyperlink" Target="https://www.linkedin.com/in/kevin-forrest-b310a03/" TargetMode="External"/><Relationship Id="rId1192" Type="http://schemas.openxmlformats.org/officeDocument/2006/relationships/hyperlink" Target="https://www.linkedin.com/company/encrypt0x1/" TargetMode="External"/><Relationship Id="rId2243" Type="http://schemas.openxmlformats.org/officeDocument/2006/relationships/hyperlink" Target="https://www.linkedin.com/company/children's-advocacy-center-of-north-and-northwest-cook-county/" TargetMode="External"/><Relationship Id="rId5399" Type="http://schemas.openxmlformats.org/officeDocument/2006/relationships/hyperlink" Target="https://pitchbook.com/profiles/company/493835-86" TargetMode="External"/><Relationship Id="rId6864" Type="http://schemas.openxmlformats.org/officeDocument/2006/relationships/hyperlink" Target="https://www.linkedin.com/company/plenti-space/" TargetMode="External"/><Relationship Id="rId7915" Type="http://schemas.openxmlformats.org/officeDocument/2006/relationships/hyperlink" Target="http://triomics.com/" TargetMode="External"/><Relationship Id="rId9270" Type="http://schemas.openxmlformats.org/officeDocument/2006/relationships/hyperlink" Target="https://www.copefamilycenter.org/team" TargetMode="External"/><Relationship Id="rId10829" Type="http://schemas.openxmlformats.org/officeDocument/2006/relationships/hyperlink" Target="https://www.linkedin.com/company/itc-limited" TargetMode="External"/><Relationship Id="rId215" Type="http://schemas.openxmlformats.org/officeDocument/2006/relationships/hyperlink" Target="https://www.linkedin.com/company/enterprise-products/" TargetMode="External"/><Relationship Id="rId2310" Type="http://schemas.openxmlformats.org/officeDocument/2006/relationships/hyperlink" Target="https://www.linkedin.com/company/avidity-biosciences-llc" TargetMode="External"/><Relationship Id="rId5466" Type="http://schemas.openxmlformats.org/officeDocument/2006/relationships/hyperlink" Target="https://www.linkedin.com/company/smartfarma/" TargetMode="External"/><Relationship Id="rId6517" Type="http://schemas.openxmlformats.org/officeDocument/2006/relationships/hyperlink" Target="https://www.linkedin.com/in/chanbong-ahn-56870736/" TargetMode="External"/><Relationship Id="rId4068" Type="http://schemas.openxmlformats.org/officeDocument/2006/relationships/hyperlink" Target="https://www.linkedin.com/company/zest-cyber/" TargetMode="External"/><Relationship Id="rId4482" Type="http://schemas.openxmlformats.org/officeDocument/2006/relationships/hyperlink" Target="http://ohioguidestone.org/" TargetMode="External"/><Relationship Id="rId5119" Type="http://schemas.openxmlformats.org/officeDocument/2006/relationships/hyperlink" Target="http://bakemehealthy.co/" TargetMode="External"/><Relationship Id="rId5880" Type="http://schemas.openxmlformats.org/officeDocument/2006/relationships/hyperlink" Target="https://www.linkedin.com/company/apptech-corp" TargetMode="External"/><Relationship Id="rId6931" Type="http://schemas.openxmlformats.org/officeDocument/2006/relationships/hyperlink" Target="https://www.linkedin.com/company/gps-education-partners/about/" TargetMode="External"/><Relationship Id="rId3084" Type="http://schemas.openxmlformats.org/officeDocument/2006/relationships/hyperlink" Target="http://nearfieldinstruments.com/" TargetMode="External"/><Relationship Id="rId4135" Type="http://schemas.openxmlformats.org/officeDocument/2006/relationships/hyperlink" Target="http://luscid.com/" TargetMode="External"/><Relationship Id="rId5533" Type="http://schemas.openxmlformats.org/officeDocument/2006/relationships/hyperlink" Target="https://www.linkedin.com/in/brad-kittredge-6970534/" TargetMode="External"/><Relationship Id="rId8689" Type="http://schemas.openxmlformats.org/officeDocument/2006/relationships/hyperlink" Target="https://nabfid.org/board" TargetMode="External"/><Relationship Id="rId1729" Type="http://schemas.openxmlformats.org/officeDocument/2006/relationships/hyperlink" Target="https://www.linkedin.com/company/bgcnri/" TargetMode="External"/><Relationship Id="rId5600" Type="http://schemas.openxmlformats.org/officeDocument/2006/relationships/hyperlink" Target="http://l3harris.com/" TargetMode="External"/><Relationship Id="rId8756" Type="http://schemas.openxmlformats.org/officeDocument/2006/relationships/hyperlink" Target="http://omnic.ai/" TargetMode="External"/><Relationship Id="rId9807" Type="http://schemas.openxmlformats.org/officeDocument/2006/relationships/hyperlink" Target="http://lxhz-avionics.com/" TargetMode="External"/><Relationship Id="rId10686" Type="http://schemas.openxmlformats.org/officeDocument/2006/relationships/hyperlink" Target="https://www.linkedin.com/company/ceratattva-innotech/" TargetMode="External"/><Relationship Id="rId11737" Type="http://schemas.openxmlformats.org/officeDocument/2006/relationships/hyperlink" Target="http://medii.jp/" TargetMode="External"/><Relationship Id="rId3151" Type="http://schemas.openxmlformats.org/officeDocument/2006/relationships/hyperlink" Target="http://ctera.com/" TargetMode="External"/><Relationship Id="rId4202" Type="http://schemas.openxmlformats.org/officeDocument/2006/relationships/hyperlink" Target="https://www.linkedin.com/company/capshift" TargetMode="External"/><Relationship Id="rId7358" Type="http://schemas.openxmlformats.org/officeDocument/2006/relationships/hyperlink" Target="https://www.linkedin.com/company/tranch-" TargetMode="External"/><Relationship Id="rId7772" Type="http://schemas.openxmlformats.org/officeDocument/2006/relationships/hyperlink" Target="https://www.linkedin.com/in/satvik-k-j" TargetMode="External"/><Relationship Id="rId8409" Type="http://schemas.openxmlformats.org/officeDocument/2006/relationships/hyperlink" Target="https://www.linkedin.com/company/hi-p-international/?originalSubdomain=sg" TargetMode="External"/><Relationship Id="rId8823" Type="http://schemas.openxmlformats.org/officeDocument/2006/relationships/hyperlink" Target="http://mirna-diagnostics.com/" TargetMode="External"/><Relationship Id="rId10339" Type="http://schemas.openxmlformats.org/officeDocument/2006/relationships/hyperlink" Target="https://www.linkedin.com/in/benjamin-sparrow-43aa90/" TargetMode="External"/><Relationship Id="rId10753" Type="http://schemas.openxmlformats.org/officeDocument/2006/relationships/hyperlink" Target="https://www.linkedin.com/company/exploreomni" TargetMode="External"/><Relationship Id="rId3968" Type="http://schemas.openxmlformats.org/officeDocument/2006/relationships/hyperlink" Target="https://www.linkedin.com/company/illuminem" TargetMode="External"/><Relationship Id="rId6374" Type="http://schemas.openxmlformats.org/officeDocument/2006/relationships/hyperlink" Target="https://www.linkedin.com/company/datakrypto" TargetMode="External"/><Relationship Id="rId7425" Type="http://schemas.openxmlformats.org/officeDocument/2006/relationships/hyperlink" Target="https://www.linkedin.com/company/refresco/" TargetMode="External"/><Relationship Id="rId10406" Type="http://schemas.openxmlformats.org/officeDocument/2006/relationships/hyperlink" Target="http://eveo.in/" TargetMode="External"/><Relationship Id="rId11804" Type="http://schemas.openxmlformats.org/officeDocument/2006/relationships/hyperlink" Target="https://thealliancetx.org/executive-team/" TargetMode="External"/><Relationship Id="rId5" Type="http://schemas.openxmlformats.org/officeDocument/2006/relationships/hyperlink" Target="https://www.linkedin.com/company/octane-lending" TargetMode="External"/><Relationship Id="rId889" Type="http://schemas.openxmlformats.org/officeDocument/2006/relationships/hyperlink" Target="https://www.linkedin.com/company/high-rise-financial" TargetMode="External"/><Relationship Id="rId5390" Type="http://schemas.openxmlformats.org/officeDocument/2006/relationships/hyperlink" Target="https://www.linkedin.com/company/autoxing" TargetMode="External"/><Relationship Id="rId6027" Type="http://schemas.openxmlformats.org/officeDocument/2006/relationships/hyperlink" Target="http://bdtrust.org/" TargetMode="External"/><Relationship Id="rId6441" Type="http://schemas.openxmlformats.org/officeDocument/2006/relationships/hyperlink" Target="https://www.linkedin.com/company/neybor" TargetMode="External"/><Relationship Id="rId9597" Type="http://schemas.openxmlformats.org/officeDocument/2006/relationships/hyperlink" Target="https://laurel.lib.ms.us/contact/" TargetMode="External"/><Relationship Id="rId10820" Type="http://schemas.openxmlformats.org/officeDocument/2006/relationships/hyperlink" Target="http://www.linkedin.com/company/nel-hydrogen" TargetMode="External"/><Relationship Id="rId1586" Type="http://schemas.openxmlformats.org/officeDocument/2006/relationships/hyperlink" Target="https://www.linkedin.com/in/omaralluhayyan/" TargetMode="External"/><Relationship Id="rId2984" Type="http://schemas.openxmlformats.org/officeDocument/2006/relationships/hyperlink" Target="https://www.linkedin.com/in/jackbnewton/" TargetMode="External"/><Relationship Id="rId5043" Type="http://schemas.openxmlformats.org/officeDocument/2006/relationships/hyperlink" Target="http://alittlehelp.org/" TargetMode="External"/><Relationship Id="rId8199" Type="http://schemas.openxmlformats.org/officeDocument/2006/relationships/hyperlink" Target="http://luna-daily.com/" TargetMode="External"/><Relationship Id="rId609" Type="http://schemas.openxmlformats.org/officeDocument/2006/relationships/hyperlink" Target="https://www.linkedin.com/company/olam-international/" TargetMode="External"/><Relationship Id="rId956" Type="http://schemas.openxmlformats.org/officeDocument/2006/relationships/hyperlink" Target="http://eqardy.com/" TargetMode="External"/><Relationship Id="rId1239" Type="http://schemas.openxmlformats.org/officeDocument/2006/relationships/hyperlink" Target="https://www.linkedin.com/in/kangqiao-hu-40653969/" TargetMode="External"/><Relationship Id="rId2637" Type="http://schemas.openxmlformats.org/officeDocument/2006/relationships/hyperlink" Target="https://www.linkedin.com/in/mikecrabtree1/?originalSubdomain=ca" TargetMode="External"/><Relationship Id="rId5110" Type="http://schemas.openxmlformats.org/officeDocument/2006/relationships/hyperlink" Target="http://repliers.com/" TargetMode="External"/><Relationship Id="rId8266" Type="http://schemas.openxmlformats.org/officeDocument/2006/relationships/hyperlink" Target="https://www.linkedin.com/in/antonino-tony-ottaviano-3b11396/?original_referer=https%3A%2F%2Fwww%2Egoogle%2Ecom%2F&amp;originalSubdomain=au" TargetMode="External"/><Relationship Id="rId9317" Type="http://schemas.openxmlformats.org/officeDocument/2006/relationships/hyperlink" Target="http://phenomresources.com/" TargetMode="External"/><Relationship Id="rId9664" Type="http://schemas.openxmlformats.org/officeDocument/2006/relationships/hyperlink" Target="https://www.linkedin.com/company/dexr/" TargetMode="External"/><Relationship Id="rId11594" Type="http://schemas.openxmlformats.org/officeDocument/2006/relationships/hyperlink" Target="https://maineequaljustice.org/about-us/board/" TargetMode="External"/><Relationship Id="rId1653" Type="http://schemas.openxmlformats.org/officeDocument/2006/relationships/hyperlink" Target="http://spendable.com.au/" TargetMode="External"/><Relationship Id="rId2704" Type="http://schemas.openxmlformats.org/officeDocument/2006/relationships/hyperlink" Target="https://www.linkedin.com/company/loft-store" TargetMode="External"/><Relationship Id="rId8680" Type="http://schemas.openxmlformats.org/officeDocument/2006/relationships/hyperlink" Target="http://www.linkedin.com/company/cyrusone" TargetMode="External"/><Relationship Id="rId9731" Type="http://schemas.openxmlformats.org/officeDocument/2006/relationships/hyperlink" Target="http://solayer.org/" TargetMode="External"/><Relationship Id="rId10196" Type="http://schemas.openxmlformats.org/officeDocument/2006/relationships/hyperlink" Target="http://storaenso.com/" TargetMode="External"/><Relationship Id="rId11247" Type="http://schemas.openxmlformats.org/officeDocument/2006/relationships/hyperlink" Target="https://www.linkedin.com/in/ivan-lazarevic-060a29100/" TargetMode="External"/><Relationship Id="rId11661" Type="http://schemas.openxmlformats.org/officeDocument/2006/relationships/hyperlink" Target="http://misasp.com/" TargetMode="External"/><Relationship Id="rId1306" Type="http://schemas.openxmlformats.org/officeDocument/2006/relationships/hyperlink" Target="https://izanagigames.co.jp/en/2022/03/15/%E3%82%A4%E3%82%B6%E3%83%8A%E3%82%AE%E3%82%B2%E3%83%BC%E3%83%A0%E3%82%BA%E3%80%81%E6%96%B0%E3%81%9F%E3%81%AA%E9%83%A8%E7%BD%B2%E3%80%8C%E8%B0%B7%E5%8F%A3%E5%B4%87%E9%83%A8%E3%80%8D%E3%81%AE%E8%A8%AD/" TargetMode="External"/><Relationship Id="rId1720" Type="http://schemas.openxmlformats.org/officeDocument/2006/relationships/hyperlink" Target="http://enloq.co/" TargetMode="External"/><Relationship Id="rId4876" Type="http://schemas.openxmlformats.org/officeDocument/2006/relationships/hyperlink" Target="http://wipjar.ai/" TargetMode="External"/><Relationship Id="rId5927" Type="http://schemas.openxmlformats.org/officeDocument/2006/relationships/hyperlink" Target="http://www.linkedin.com/company/138436" TargetMode="External"/><Relationship Id="rId7282" Type="http://schemas.openxmlformats.org/officeDocument/2006/relationships/hyperlink" Target="https://tracxn.com/d/companies/lillius/__5qeTZ9bh4NRXSGQwNMCy7_68xMOmTvppsR0AgWp56wk" TargetMode="External"/><Relationship Id="rId8333" Type="http://schemas.openxmlformats.org/officeDocument/2006/relationships/hyperlink" Target="https://www.linkedin.com/in/alex-rappaport/" TargetMode="External"/><Relationship Id="rId10263" Type="http://schemas.openxmlformats.org/officeDocument/2006/relationships/hyperlink" Target="https://www.linkedin.com/company/kuvasystems" TargetMode="External"/><Relationship Id="rId11314" Type="http://schemas.openxmlformats.org/officeDocument/2006/relationships/hyperlink" Target="http://roargames.co/" TargetMode="External"/><Relationship Id="rId12" Type="http://schemas.openxmlformats.org/officeDocument/2006/relationships/hyperlink" Target="https://www.linkedin.com/in/dpandey/" TargetMode="External"/><Relationship Id="rId3478" Type="http://schemas.openxmlformats.org/officeDocument/2006/relationships/hyperlink" Target="http://uamshealth.com/" TargetMode="External"/><Relationship Id="rId3892" Type="http://schemas.openxmlformats.org/officeDocument/2006/relationships/hyperlink" Target="http://rainstickshower.com/" TargetMode="External"/><Relationship Id="rId4529" Type="http://schemas.openxmlformats.org/officeDocument/2006/relationships/hyperlink" Target="https://www.linkedin.com/in/umwelt-peopletech/" TargetMode="External"/><Relationship Id="rId4943" Type="http://schemas.openxmlformats.org/officeDocument/2006/relationships/hyperlink" Target="https://tcnatile.com/about-us/" TargetMode="External"/><Relationship Id="rId8400" Type="http://schemas.openxmlformats.org/officeDocument/2006/relationships/hyperlink" Target="https://www.linkedin.com/company/readysetgojoe/" TargetMode="External"/><Relationship Id="rId10330" Type="http://schemas.openxmlformats.org/officeDocument/2006/relationships/hyperlink" Target="http://immuneel.com/" TargetMode="External"/><Relationship Id="rId399" Type="http://schemas.openxmlformats.org/officeDocument/2006/relationships/hyperlink" Target="https://www.linkedin.com/company/branch-energy/" TargetMode="External"/><Relationship Id="rId2494" Type="http://schemas.openxmlformats.org/officeDocument/2006/relationships/hyperlink" Target="https://www.linkedin.com/company/companion-protect/" TargetMode="External"/><Relationship Id="rId3545" Type="http://schemas.openxmlformats.org/officeDocument/2006/relationships/hyperlink" Target="https://www.linkedin.com/in/olivier-delporte-3229a3/" TargetMode="External"/><Relationship Id="rId7002" Type="http://schemas.openxmlformats.org/officeDocument/2006/relationships/hyperlink" Target="https://www.linkedin.com/in/rodrigo-camarena-36aa6111/" TargetMode="External"/><Relationship Id="rId466" Type="http://schemas.openxmlformats.org/officeDocument/2006/relationships/hyperlink" Target="https://www.linkedin.com/in/ami-sugiyama-96984715b/?original_referer=https%3A%2F%2Fwww%2Egoogle%2Ecom%2F&amp;originalSubdomain=my" TargetMode="External"/><Relationship Id="rId880" Type="http://schemas.openxmlformats.org/officeDocument/2006/relationships/hyperlink" Target="https://www.linkedin.com/in/paulestone/" TargetMode="External"/><Relationship Id="rId1096" Type="http://schemas.openxmlformats.org/officeDocument/2006/relationships/hyperlink" Target="http://feynmandynamics.com/about-us/" TargetMode="External"/><Relationship Id="rId2147" Type="http://schemas.openxmlformats.org/officeDocument/2006/relationships/hyperlink" Target="https://www.linkedin.com/in/hilmi-khairuddin/" TargetMode="External"/><Relationship Id="rId2561" Type="http://schemas.openxmlformats.org/officeDocument/2006/relationships/hyperlink" Target="https://www.linkedin.com/company/nanoone" TargetMode="External"/><Relationship Id="rId9174" Type="http://schemas.openxmlformats.org/officeDocument/2006/relationships/hyperlink" Target="http://radialis.com/" TargetMode="External"/><Relationship Id="rId119" Type="http://schemas.openxmlformats.org/officeDocument/2006/relationships/hyperlink" Target="https://www.linkedin.com/company/idex-corporation" TargetMode="External"/><Relationship Id="rId533" Type="http://schemas.openxmlformats.org/officeDocument/2006/relationships/hyperlink" Target="http://tactiq.io/" TargetMode="External"/><Relationship Id="rId1163" Type="http://schemas.openxmlformats.org/officeDocument/2006/relationships/hyperlink" Target="https://www.linkedin.com/company/original-chopshop/" TargetMode="External"/><Relationship Id="rId2214" Type="http://schemas.openxmlformats.org/officeDocument/2006/relationships/hyperlink" Target="http://247group.com/" TargetMode="External"/><Relationship Id="rId3612" Type="http://schemas.openxmlformats.org/officeDocument/2006/relationships/hyperlink" Target="https://www.linkedin.com/in/eric-weisblum-44703b260/" TargetMode="External"/><Relationship Id="rId6768" Type="http://schemas.openxmlformats.org/officeDocument/2006/relationships/hyperlink" Target="https://www.linkedin.com/in/parkerseagren/" TargetMode="External"/><Relationship Id="rId7819" Type="http://schemas.openxmlformats.org/officeDocument/2006/relationships/hyperlink" Target="http://houseamp.com/" TargetMode="External"/><Relationship Id="rId8190" Type="http://schemas.openxmlformats.org/officeDocument/2006/relationships/hyperlink" Target="http://zedify.co.uk/" TargetMode="External"/><Relationship Id="rId9241" Type="http://schemas.openxmlformats.org/officeDocument/2006/relationships/hyperlink" Target="http://bionitlabs.com/" TargetMode="External"/><Relationship Id="rId5784" Type="http://schemas.openxmlformats.org/officeDocument/2006/relationships/hyperlink" Target="https://www.linkedin.com/company/herself-health-primarycare" TargetMode="External"/><Relationship Id="rId6835" Type="http://schemas.openxmlformats.org/officeDocument/2006/relationships/hyperlink" Target="https://www.linkedin.com/company/lev2050/" TargetMode="External"/><Relationship Id="rId11171" Type="http://schemas.openxmlformats.org/officeDocument/2006/relationships/hyperlink" Target="https://www.linkedin.com/in/mikecrabtree1/" TargetMode="External"/><Relationship Id="rId600" Type="http://schemas.openxmlformats.org/officeDocument/2006/relationships/hyperlink" Target="https://www.linkedin.com/company/pentagongames/?originalSubdomain=sg" TargetMode="External"/><Relationship Id="rId1230" Type="http://schemas.openxmlformats.org/officeDocument/2006/relationships/hyperlink" Target="https://www.linkedin.com/company/tethys-oil" TargetMode="External"/><Relationship Id="rId4386" Type="http://schemas.openxmlformats.org/officeDocument/2006/relationships/hyperlink" Target="http://ziplyft.com/" TargetMode="External"/><Relationship Id="rId5437" Type="http://schemas.openxmlformats.org/officeDocument/2006/relationships/hyperlink" Target="http://herbtecho.com/" TargetMode="External"/><Relationship Id="rId5851" Type="http://schemas.openxmlformats.org/officeDocument/2006/relationships/hyperlink" Target="http://cyvl.ai/" TargetMode="External"/><Relationship Id="rId6902" Type="http://schemas.openxmlformats.org/officeDocument/2006/relationships/hyperlink" Target="https://www.linkedin.com/in/peterrosario/" TargetMode="External"/><Relationship Id="rId4039" Type="http://schemas.openxmlformats.org/officeDocument/2006/relationships/hyperlink" Target="http://botrista.com/" TargetMode="External"/><Relationship Id="rId4453" Type="http://schemas.openxmlformats.org/officeDocument/2006/relationships/hyperlink" Target="http://ellyanalytics.com/" TargetMode="External"/><Relationship Id="rId5504" Type="http://schemas.openxmlformats.org/officeDocument/2006/relationships/hyperlink" Target="https://www.linkedin.com/in/willie-little-49321795/" TargetMode="External"/><Relationship Id="rId3055" Type="http://schemas.openxmlformats.org/officeDocument/2006/relationships/hyperlink" Target="http://www.linkedin.com/company/rolls-royce" TargetMode="External"/><Relationship Id="rId4106" Type="http://schemas.openxmlformats.org/officeDocument/2006/relationships/hyperlink" Target="http://bankofindia.co.in/" TargetMode="External"/><Relationship Id="rId4520" Type="http://schemas.openxmlformats.org/officeDocument/2006/relationships/hyperlink" Target="https://www.linkedin.com/company/nematx/" TargetMode="External"/><Relationship Id="rId7676" Type="http://schemas.openxmlformats.org/officeDocument/2006/relationships/hyperlink" Target="https://www.portmanridge.com/corporate-governance/board-of-directors" TargetMode="External"/><Relationship Id="rId8727" Type="http://schemas.openxmlformats.org/officeDocument/2006/relationships/hyperlink" Target="http://oryxenergies.com/" TargetMode="External"/><Relationship Id="rId390" Type="http://schemas.openxmlformats.org/officeDocument/2006/relationships/hyperlink" Target="https://www.linkedin.com/company/sundialso/" TargetMode="External"/><Relationship Id="rId2071" Type="http://schemas.openxmlformats.org/officeDocument/2006/relationships/hyperlink" Target="https://www.linkedin.com/in/kevin-nelson-96214a51/" TargetMode="External"/><Relationship Id="rId3122" Type="http://schemas.openxmlformats.org/officeDocument/2006/relationships/hyperlink" Target="http://www.linkedin.com/company/2204309" TargetMode="External"/><Relationship Id="rId6278" Type="http://schemas.openxmlformats.org/officeDocument/2006/relationships/hyperlink" Target="https://www.linkedin.com/company/kidsyinc" TargetMode="External"/><Relationship Id="rId6692" Type="http://schemas.openxmlformats.org/officeDocument/2006/relationships/hyperlink" Target="https://www.linkedin.com/in/jeromefmoore/" TargetMode="External"/><Relationship Id="rId7329" Type="http://schemas.openxmlformats.org/officeDocument/2006/relationships/hyperlink" Target="https://pitchbook.com/profiles/company/60535-90" TargetMode="External"/><Relationship Id="rId10657" Type="http://schemas.openxmlformats.org/officeDocument/2006/relationships/hyperlink" Target="http://streets2schools.com/" TargetMode="External"/><Relationship Id="rId11708" Type="http://schemas.openxmlformats.org/officeDocument/2006/relationships/hyperlink" Target="https://www.linkedin.com/company/carrieverse/?trk=ppro_cprof&amp;originalSubdomain=in" TargetMode="External"/><Relationship Id="rId5294" Type="http://schemas.openxmlformats.org/officeDocument/2006/relationships/hyperlink" Target="http://southcarolinateen.com/" TargetMode="External"/><Relationship Id="rId6345" Type="http://schemas.openxmlformats.org/officeDocument/2006/relationships/hyperlink" Target="https://www.linkedin.com/in/madsviborgjorgensen/" TargetMode="External"/><Relationship Id="rId7743" Type="http://schemas.openxmlformats.org/officeDocument/2006/relationships/hyperlink" Target="https://www.linkedin.com/in/williamtessar/" TargetMode="External"/><Relationship Id="rId10724" Type="http://schemas.openxmlformats.org/officeDocument/2006/relationships/hyperlink" Target="https://www.linkedin.com/in/dan-ferris-00aa1a81/" TargetMode="External"/><Relationship Id="rId110" Type="http://schemas.openxmlformats.org/officeDocument/2006/relationships/hyperlink" Target="http://bardeen.ai/" TargetMode="External"/><Relationship Id="rId2888" Type="http://schemas.openxmlformats.org/officeDocument/2006/relationships/hyperlink" Target="https://www.linkedin.com/company/armada-mercantile-ltd./" TargetMode="External"/><Relationship Id="rId3939" Type="http://schemas.openxmlformats.org/officeDocument/2006/relationships/hyperlink" Target="https://www.linkedin.com/in/will-west-3062b72b/" TargetMode="External"/><Relationship Id="rId7810" Type="http://schemas.openxmlformats.org/officeDocument/2006/relationships/hyperlink" Target="http://hydromind.in/" TargetMode="External"/><Relationship Id="rId2955" Type="http://schemas.openxmlformats.org/officeDocument/2006/relationships/hyperlink" Target="http://staging.gelectric.co/" TargetMode="External"/><Relationship Id="rId5361" Type="http://schemas.openxmlformats.org/officeDocument/2006/relationships/hyperlink" Target="http://blushandwhisk.com/" TargetMode="External"/><Relationship Id="rId6412" Type="http://schemas.openxmlformats.org/officeDocument/2006/relationships/hyperlink" Target="http://hublocal.com.br/" TargetMode="External"/><Relationship Id="rId9568" Type="http://schemas.openxmlformats.org/officeDocument/2006/relationships/hyperlink" Target="http://interculturalroots.org/" TargetMode="External"/><Relationship Id="rId9982" Type="http://schemas.openxmlformats.org/officeDocument/2006/relationships/hyperlink" Target="https://www.linkedin.com/in/dirk-starksen-b0368612/" TargetMode="External"/><Relationship Id="rId11498" Type="http://schemas.openxmlformats.org/officeDocument/2006/relationships/hyperlink" Target="https://www.linkedin.com/company/coltstar-ventures-inc." TargetMode="External"/><Relationship Id="rId927" Type="http://schemas.openxmlformats.org/officeDocument/2006/relationships/hyperlink" Target="https://www.rmcf.com/pages/about-us" TargetMode="External"/><Relationship Id="rId1557" Type="http://schemas.openxmlformats.org/officeDocument/2006/relationships/hyperlink" Target="https://www.linkedin.com/in/greg-feeney-ph-d-a61426221/" TargetMode="External"/><Relationship Id="rId1971" Type="http://schemas.openxmlformats.org/officeDocument/2006/relationships/hyperlink" Target="http://afkorganic.com/" TargetMode="External"/><Relationship Id="rId2608" Type="http://schemas.openxmlformats.org/officeDocument/2006/relationships/hyperlink" Target="http://eschatologyentertainment.com/" TargetMode="External"/><Relationship Id="rId5014" Type="http://schemas.openxmlformats.org/officeDocument/2006/relationships/hyperlink" Target="http://cuyahogalandbank.org/" TargetMode="External"/><Relationship Id="rId8584" Type="http://schemas.openxmlformats.org/officeDocument/2006/relationships/hyperlink" Target="https://www.linkedin.com/company/canoe-intelligence" TargetMode="External"/><Relationship Id="rId9635" Type="http://schemas.openxmlformats.org/officeDocument/2006/relationships/hyperlink" Target="http://agrist.co/" TargetMode="External"/><Relationship Id="rId11565" Type="http://schemas.openxmlformats.org/officeDocument/2006/relationships/hyperlink" Target="https://pitchbook.com/profiles/company/433669-69" TargetMode="External"/><Relationship Id="rId1624" Type="http://schemas.openxmlformats.org/officeDocument/2006/relationships/hyperlink" Target="https://www.linkedin.com/company/mercurygate-international" TargetMode="External"/><Relationship Id="rId4030" Type="http://schemas.openxmlformats.org/officeDocument/2006/relationships/hyperlink" Target="https://www.linkedin.com/in/mattcole-cfa/" TargetMode="External"/><Relationship Id="rId7186" Type="http://schemas.openxmlformats.org/officeDocument/2006/relationships/hyperlink" Target="https://www.linkedin.com/company/program-productions-inc-" TargetMode="External"/><Relationship Id="rId8237" Type="http://schemas.openxmlformats.org/officeDocument/2006/relationships/hyperlink" Target="http://saudipaper.com/" TargetMode="External"/><Relationship Id="rId8651" Type="http://schemas.openxmlformats.org/officeDocument/2006/relationships/hyperlink" Target="https://www.linkedin.com/in/mark-hughes-a36915a7/" TargetMode="External"/><Relationship Id="rId9702" Type="http://schemas.openxmlformats.org/officeDocument/2006/relationships/hyperlink" Target="https://www.linkedin.com/company/jiangsu-wecare-biotechnolgy-co.ltd." TargetMode="External"/><Relationship Id="rId10167" Type="http://schemas.openxmlformats.org/officeDocument/2006/relationships/hyperlink" Target="http://frontier.com/" TargetMode="External"/><Relationship Id="rId11218" Type="http://schemas.openxmlformats.org/officeDocument/2006/relationships/hyperlink" Target="http://seelab.ai/" TargetMode="External"/><Relationship Id="rId3796" Type="http://schemas.openxmlformats.org/officeDocument/2006/relationships/hyperlink" Target="http://frontierenergy.com/" TargetMode="External"/><Relationship Id="rId7253" Type="http://schemas.openxmlformats.org/officeDocument/2006/relationships/hyperlink" Target="https://www.linkedin.com/company/emerald-bay-risk-solutions/" TargetMode="External"/><Relationship Id="rId8304" Type="http://schemas.openxmlformats.org/officeDocument/2006/relationships/hyperlink" Target="https://www.linkedin.com/company/precisionfermentation/" TargetMode="External"/><Relationship Id="rId10234" Type="http://schemas.openxmlformats.org/officeDocument/2006/relationships/hyperlink" Target="http://mantle3d.com/" TargetMode="External"/><Relationship Id="rId10581" Type="http://schemas.openxmlformats.org/officeDocument/2006/relationships/hyperlink" Target="http://flex-grip.com/" TargetMode="External"/><Relationship Id="rId11632" Type="http://schemas.openxmlformats.org/officeDocument/2006/relationships/hyperlink" Target="http://plenumsplus.com/" TargetMode="External"/><Relationship Id="rId2398" Type="http://schemas.openxmlformats.org/officeDocument/2006/relationships/hyperlink" Target="http://jetzero.aero/" TargetMode="External"/><Relationship Id="rId3449" Type="http://schemas.openxmlformats.org/officeDocument/2006/relationships/hyperlink" Target="https://www.linkedin.com/company/xapien-ai/" TargetMode="External"/><Relationship Id="rId4847" Type="http://schemas.openxmlformats.org/officeDocument/2006/relationships/hyperlink" Target="https://pitchbook.com/profiles/company/521059-78" TargetMode="External"/><Relationship Id="rId7320" Type="http://schemas.openxmlformats.org/officeDocument/2006/relationships/hyperlink" Target="https://www.ihaveadreamfoundation.org/our-national-team/" TargetMode="External"/><Relationship Id="rId3863" Type="http://schemas.openxmlformats.org/officeDocument/2006/relationships/hyperlink" Target="https://www.linkedin.com/in/philip-hunter-5a0835147/" TargetMode="External"/><Relationship Id="rId4914" Type="http://schemas.openxmlformats.org/officeDocument/2006/relationships/hyperlink" Target="http://fourbytwo.com/" TargetMode="External"/><Relationship Id="rId9078" Type="http://schemas.openxmlformats.org/officeDocument/2006/relationships/hyperlink" Target="https://www.linkedin.com/in/carolyn-austin-11a84227/" TargetMode="External"/><Relationship Id="rId10301" Type="http://schemas.openxmlformats.org/officeDocument/2006/relationships/hyperlink" Target="https://www.linkedin.com/company/crossject" TargetMode="External"/><Relationship Id="rId784" Type="http://schemas.openxmlformats.org/officeDocument/2006/relationships/hyperlink" Target="http://nobhilltherapeutics.com/" TargetMode="External"/><Relationship Id="rId1067" Type="http://schemas.openxmlformats.org/officeDocument/2006/relationships/hyperlink" Target="http://revoize.com/" TargetMode="External"/><Relationship Id="rId2465" Type="http://schemas.openxmlformats.org/officeDocument/2006/relationships/hyperlink" Target="https://www.linkedin.com/in/brad-scoggin-35a97a138/" TargetMode="External"/><Relationship Id="rId3516" Type="http://schemas.openxmlformats.org/officeDocument/2006/relationships/hyperlink" Target="https://www.linkedin.com/in/fabian-battaglia-7100164/" TargetMode="External"/><Relationship Id="rId3930" Type="http://schemas.openxmlformats.org/officeDocument/2006/relationships/hyperlink" Target="https://www.linkedin.com/in/matthewcyr/" TargetMode="External"/><Relationship Id="rId8094" Type="http://schemas.openxmlformats.org/officeDocument/2006/relationships/hyperlink" Target="https://www.linkedin.com/company/comcast" TargetMode="External"/><Relationship Id="rId9492" Type="http://schemas.openxmlformats.org/officeDocument/2006/relationships/hyperlink" Target="https://www.linkedin.com/company/koderlab-training-center/" TargetMode="External"/><Relationship Id="rId437" Type="http://schemas.openxmlformats.org/officeDocument/2006/relationships/hyperlink" Target="https://www.linkedin.com/company/adelaidelift/" TargetMode="External"/><Relationship Id="rId851" Type="http://schemas.openxmlformats.org/officeDocument/2006/relationships/hyperlink" Target="http://flyexclusive.com/" TargetMode="External"/><Relationship Id="rId1481" Type="http://schemas.openxmlformats.org/officeDocument/2006/relationships/hyperlink" Target="https://www.worldwildlife.org/experts/carter-roberts" TargetMode="External"/><Relationship Id="rId2118" Type="http://schemas.openxmlformats.org/officeDocument/2006/relationships/hyperlink" Target="https://www.linkedin.com/in/jodhvir-sarai-md-9a673499/" TargetMode="External"/><Relationship Id="rId2532" Type="http://schemas.openxmlformats.org/officeDocument/2006/relationships/hyperlink" Target="https://www.linkedin.com/company/studenac-market" TargetMode="External"/><Relationship Id="rId5688" Type="http://schemas.openxmlformats.org/officeDocument/2006/relationships/hyperlink" Target="https://www.linkedin.com/in/mheinrich/" TargetMode="External"/><Relationship Id="rId6739" Type="http://schemas.openxmlformats.org/officeDocument/2006/relationships/hyperlink" Target="https://www.linkedin.com/company/micron-pure/" TargetMode="External"/><Relationship Id="rId9145" Type="http://schemas.openxmlformats.org/officeDocument/2006/relationships/hyperlink" Target="https://www.linkedin.com/in/keithrowe79/" TargetMode="External"/><Relationship Id="rId11075" Type="http://schemas.openxmlformats.org/officeDocument/2006/relationships/hyperlink" Target="https://www.linkedin.com/company/autonomo-gmbh" TargetMode="External"/><Relationship Id="rId504" Type="http://schemas.openxmlformats.org/officeDocument/2006/relationships/hyperlink" Target="https://www.linkedin.com/in/stefan-pastine-a97b6340/" TargetMode="External"/><Relationship Id="rId1134" Type="http://schemas.openxmlformats.org/officeDocument/2006/relationships/hyperlink" Target="https://www.linkedin.com/company/pl-bioscience/about/" TargetMode="External"/><Relationship Id="rId5755" Type="http://schemas.openxmlformats.org/officeDocument/2006/relationships/hyperlink" Target="https://www.linkedin.com/company/rivalz-ai" TargetMode="External"/><Relationship Id="rId6806" Type="http://schemas.openxmlformats.org/officeDocument/2006/relationships/hyperlink" Target="http://ahdyan.com/" TargetMode="External"/><Relationship Id="rId8161" Type="http://schemas.openxmlformats.org/officeDocument/2006/relationships/hyperlink" Target="https://www.linkedin.com/company/fabriclore/" TargetMode="External"/><Relationship Id="rId9212" Type="http://schemas.openxmlformats.org/officeDocument/2006/relationships/hyperlink" Target="https://www.linkedin.com/in/ozgecan-ustgul/" TargetMode="External"/><Relationship Id="rId10091" Type="http://schemas.openxmlformats.org/officeDocument/2006/relationships/hyperlink" Target="https://www.dizzydoganimalrescue.org/" TargetMode="External"/><Relationship Id="rId11142" Type="http://schemas.openxmlformats.org/officeDocument/2006/relationships/hyperlink" Target="https://www.linkedin.com/company/clearpani" TargetMode="External"/><Relationship Id="rId1201" Type="http://schemas.openxmlformats.org/officeDocument/2006/relationships/hyperlink" Target="http://a101.com.tr/" TargetMode="External"/><Relationship Id="rId4357" Type="http://schemas.openxmlformats.org/officeDocument/2006/relationships/hyperlink" Target="http://syntropicmedical.com/" TargetMode="External"/><Relationship Id="rId4771" Type="http://schemas.openxmlformats.org/officeDocument/2006/relationships/hyperlink" Target="http://smile-ai-buisness.ru/" TargetMode="External"/><Relationship Id="rId5408" Type="http://schemas.openxmlformats.org/officeDocument/2006/relationships/hyperlink" Target="https://www.linkedin.com/in/merran-cooper-touchstonelifecare/" TargetMode="External"/><Relationship Id="rId3373" Type="http://schemas.openxmlformats.org/officeDocument/2006/relationships/hyperlink" Target="https://www.linkedin.com/company/sojoindustries" TargetMode="External"/><Relationship Id="rId4424" Type="http://schemas.openxmlformats.org/officeDocument/2006/relationships/hyperlink" Target="http://remspace.net/" TargetMode="External"/><Relationship Id="rId5822" Type="http://schemas.openxmlformats.org/officeDocument/2006/relationships/hyperlink" Target="https://www.linkedin.com/company/ssab" TargetMode="External"/><Relationship Id="rId8978" Type="http://schemas.openxmlformats.org/officeDocument/2006/relationships/hyperlink" Target="https://www.linkedin.com/in/prabhatm/" TargetMode="External"/><Relationship Id="rId294" Type="http://schemas.openxmlformats.org/officeDocument/2006/relationships/hyperlink" Target="https://www.linkedin.com/in/vaibhav-singh-80936648/" TargetMode="External"/><Relationship Id="rId3026" Type="http://schemas.openxmlformats.org/officeDocument/2006/relationships/hyperlink" Target="https://www.linkedin.com/in/awadallah/" TargetMode="External"/><Relationship Id="rId7994" Type="http://schemas.openxmlformats.org/officeDocument/2006/relationships/hyperlink" Target="https://www.linkedin.com/company/circle-pharma-inc-" TargetMode="External"/><Relationship Id="rId10975" Type="http://schemas.openxmlformats.org/officeDocument/2006/relationships/hyperlink" Target="http://lightsourcebp.com/" TargetMode="External"/><Relationship Id="rId361" Type="http://schemas.openxmlformats.org/officeDocument/2006/relationships/hyperlink" Target="https://www.linkedin.com/company/asuene/" TargetMode="External"/><Relationship Id="rId2042" Type="http://schemas.openxmlformats.org/officeDocument/2006/relationships/hyperlink" Target="https://www.corningfamilychiropractic.com/about-us" TargetMode="External"/><Relationship Id="rId3440" Type="http://schemas.openxmlformats.org/officeDocument/2006/relationships/hyperlink" Target="https://www.linkedin.com/company/azitra-inc/" TargetMode="External"/><Relationship Id="rId5198" Type="http://schemas.openxmlformats.org/officeDocument/2006/relationships/hyperlink" Target="https://www.linkedin.com/company/finance-seeds/" TargetMode="External"/><Relationship Id="rId6596" Type="http://schemas.openxmlformats.org/officeDocument/2006/relationships/hyperlink" Target="https://www.linkedin.com/in/kerstin-von-diemar-1597bb/" TargetMode="External"/><Relationship Id="rId7647" Type="http://schemas.openxmlformats.org/officeDocument/2006/relationships/hyperlink" Target="https://www.linkedin.com/in/mohmmedelsonbaty/" TargetMode="External"/><Relationship Id="rId10628" Type="http://schemas.openxmlformats.org/officeDocument/2006/relationships/hyperlink" Target="https://www.linkedin.com/in/sylvainberlemont/" TargetMode="External"/><Relationship Id="rId6249" Type="http://schemas.openxmlformats.org/officeDocument/2006/relationships/hyperlink" Target="https://www.linkedin.com/company/igcpharma" TargetMode="External"/><Relationship Id="rId6663" Type="http://schemas.openxmlformats.org/officeDocument/2006/relationships/hyperlink" Target="http://fastn.ai/" TargetMode="External"/><Relationship Id="rId7714" Type="http://schemas.openxmlformats.org/officeDocument/2006/relationships/hyperlink" Target="https://www.linkedin.com/in/michaelapizzano/" TargetMode="External"/><Relationship Id="rId2859" Type="http://schemas.openxmlformats.org/officeDocument/2006/relationships/hyperlink" Target="https://pitchbook.com/profiles/company/638120-17" TargetMode="External"/><Relationship Id="rId5265" Type="http://schemas.openxmlformats.org/officeDocument/2006/relationships/hyperlink" Target="http://lifehouseduluth.org/" TargetMode="External"/><Relationship Id="rId6316" Type="http://schemas.openxmlformats.org/officeDocument/2006/relationships/hyperlink" Target="https://www.linkedin.com/company/briotech" TargetMode="External"/><Relationship Id="rId6730" Type="http://schemas.openxmlformats.org/officeDocument/2006/relationships/hyperlink" Target="http://toetal-solutions.com/" TargetMode="External"/><Relationship Id="rId9886" Type="http://schemas.openxmlformats.org/officeDocument/2006/relationships/hyperlink" Target="https://www.linkedin.com/in/rahul-chaudhary-5a049118/" TargetMode="External"/><Relationship Id="rId1875" Type="http://schemas.openxmlformats.org/officeDocument/2006/relationships/hyperlink" Target="https://www.linkedin.com/in/steve-foreman-75a6aa13/" TargetMode="External"/><Relationship Id="rId4281" Type="http://schemas.openxmlformats.org/officeDocument/2006/relationships/hyperlink" Target="https://www.linkedin.com/in/andrea-bertaia/" TargetMode="External"/><Relationship Id="rId5332" Type="http://schemas.openxmlformats.org/officeDocument/2006/relationships/hyperlink" Target="https://www.linkedin.com/company/material-capital-partners/" TargetMode="External"/><Relationship Id="rId8488" Type="http://schemas.openxmlformats.org/officeDocument/2006/relationships/hyperlink" Target="http://seql.com/" TargetMode="External"/><Relationship Id="rId9539" Type="http://schemas.openxmlformats.org/officeDocument/2006/relationships/hyperlink" Target="http://longform.ai/" TargetMode="External"/><Relationship Id="rId11469" Type="http://schemas.openxmlformats.org/officeDocument/2006/relationships/hyperlink" Target="http://omgbubbletea.com/" TargetMode="External"/><Relationship Id="rId1528" Type="http://schemas.openxmlformats.org/officeDocument/2006/relationships/hyperlink" Target="http://metallus.com/" TargetMode="External"/><Relationship Id="rId2926" Type="http://schemas.openxmlformats.org/officeDocument/2006/relationships/hyperlink" Target="https://www.linkedin.com/in/emilyheintz/" TargetMode="External"/><Relationship Id="rId8555" Type="http://schemas.openxmlformats.org/officeDocument/2006/relationships/hyperlink" Target="http://overviewenergy.com/" TargetMode="External"/><Relationship Id="rId9606" Type="http://schemas.openxmlformats.org/officeDocument/2006/relationships/hyperlink" Target="https://www.linkedin.com/in/jay-geldmacher-0b6b301b6/" TargetMode="External"/><Relationship Id="rId9953" Type="http://schemas.openxmlformats.org/officeDocument/2006/relationships/hyperlink" Target="https://www.linkedin.com/in/patric-mccoy-9897a020/" TargetMode="External"/><Relationship Id="rId1942" Type="http://schemas.openxmlformats.org/officeDocument/2006/relationships/hyperlink" Target="https://www.linkedin.com/company/zellostudio/" TargetMode="External"/><Relationship Id="rId4001" Type="http://schemas.openxmlformats.org/officeDocument/2006/relationships/hyperlink" Target="https://www.linkedin.com/in/drartunduaga/" TargetMode="External"/><Relationship Id="rId7157" Type="http://schemas.openxmlformats.org/officeDocument/2006/relationships/hyperlink" Target="http://saranacpartners.com/" TargetMode="External"/><Relationship Id="rId8208" Type="http://schemas.openxmlformats.org/officeDocument/2006/relationships/hyperlink" Target="http://inspiremd.com/" TargetMode="External"/><Relationship Id="rId10485" Type="http://schemas.openxmlformats.org/officeDocument/2006/relationships/hyperlink" Target="https://www.linkedin.com/in/aryangovil/" TargetMode="External"/><Relationship Id="rId11536" Type="http://schemas.openxmlformats.org/officeDocument/2006/relationships/hyperlink" Target="https://www.linkedin.com/in/danhanrahan/" TargetMode="External"/><Relationship Id="rId6173" Type="http://schemas.openxmlformats.org/officeDocument/2006/relationships/hyperlink" Target="http://www.linkedin.com/in/lisamarieassenza" TargetMode="External"/><Relationship Id="rId7571" Type="http://schemas.openxmlformats.org/officeDocument/2006/relationships/hyperlink" Target="https://www.linkedin.com/in/nicholas-hertz-ph-d-9613785/" TargetMode="External"/><Relationship Id="rId8622" Type="http://schemas.openxmlformats.org/officeDocument/2006/relationships/hyperlink" Target="https://www.linkedin.com/company/12293" TargetMode="External"/><Relationship Id="rId10138" Type="http://schemas.openxmlformats.org/officeDocument/2006/relationships/hyperlink" Target="http://taxai.kr/" TargetMode="External"/><Relationship Id="rId10552" Type="http://schemas.openxmlformats.org/officeDocument/2006/relationships/hyperlink" Target="https://www.linkedin.com/in/joseph-kanter-md-mph/" TargetMode="External"/><Relationship Id="rId11603" Type="http://schemas.openxmlformats.org/officeDocument/2006/relationships/hyperlink" Target="http://cityoflesueur.com/" TargetMode="External"/><Relationship Id="rId3767" Type="http://schemas.openxmlformats.org/officeDocument/2006/relationships/hyperlink" Target="https://www.linkedin.com/company/varm-insulation/" TargetMode="External"/><Relationship Id="rId4818" Type="http://schemas.openxmlformats.org/officeDocument/2006/relationships/hyperlink" Target="https://www.gabelli.com/funds/portfolio_managers/10006" TargetMode="External"/><Relationship Id="rId7224" Type="http://schemas.openxmlformats.org/officeDocument/2006/relationships/hyperlink" Target="http://asari.ai/" TargetMode="External"/><Relationship Id="rId10205" Type="http://schemas.openxmlformats.org/officeDocument/2006/relationships/hyperlink" Target="http://edwardjones.com/" TargetMode="External"/><Relationship Id="rId688" Type="http://schemas.openxmlformats.org/officeDocument/2006/relationships/hyperlink" Target="http://sysotechnologies.com/" TargetMode="External"/><Relationship Id="rId2369" Type="http://schemas.openxmlformats.org/officeDocument/2006/relationships/hyperlink" Target="http://hicapitalize.com/" TargetMode="External"/><Relationship Id="rId2783" Type="http://schemas.openxmlformats.org/officeDocument/2006/relationships/hyperlink" Target="https://www.linkedin.com/company/ortholazer" TargetMode="External"/><Relationship Id="rId3834" Type="http://schemas.openxmlformats.org/officeDocument/2006/relationships/hyperlink" Target="https://www.linkedin.com/company/edgerunner-ai" TargetMode="External"/><Relationship Id="rId6240" Type="http://schemas.openxmlformats.org/officeDocument/2006/relationships/hyperlink" Target="http://axiota.com/" TargetMode="External"/><Relationship Id="rId9396" Type="http://schemas.openxmlformats.org/officeDocument/2006/relationships/hyperlink" Target="https://pitchbook.com/profiles/company/593839-72" TargetMode="External"/><Relationship Id="rId755" Type="http://schemas.openxmlformats.org/officeDocument/2006/relationships/hyperlink" Target="http://www.linkedin.com/company/the-nature-conservancy" TargetMode="External"/><Relationship Id="rId1385" Type="http://schemas.openxmlformats.org/officeDocument/2006/relationships/hyperlink" Target="https://www.linkedin.com/in/cunningham-mining/" TargetMode="External"/><Relationship Id="rId2436" Type="http://schemas.openxmlformats.org/officeDocument/2006/relationships/hyperlink" Target="https://www.linkedin.com/in/tom-toomey-b137527/" TargetMode="External"/><Relationship Id="rId2850" Type="http://schemas.openxmlformats.org/officeDocument/2006/relationships/hyperlink" Target="http://veikul.com/" TargetMode="External"/><Relationship Id="rId9049" Type="http://schemas.openxmlformats.org/officeDocument/2006/relationships/hyperlink" Target="http://bscc.edu/" TargetMode="External"/><Relationship Id="rId9463" Type="http://schemas.openxmlformats.org/officeDocument/2006/relationships/hyperlink" Target="http://ditar.io/" TargetMode="External"/><Relationship Id="rId11393" Type="http://schemas.openxmlformats.org/officeDocument/2006/relationships/hyperlink" Target="http://silkplm.com/" TargetMode="External"/><Relationship Id="rId91" Type="http://schemas.openxmlformats.org/officeDocument/2006/relationships/hyperlink" Target="https://www.linkedin.com/in/jono-steinberg/" TargetMode="External"/><Relationship Id="rId408" Type="http://schemas.openxmlformats.org/officeDocument/2006/relationships/hyperlink" Target="https://www.linkedin.com/company/seed-therapeutics" TargetMode="External"/><Relationship Id="rId822" Type="http://schemas.openxmlformats.org/officeDocument/2006/relationships/hyperlink" Target="http://facio.com.br/" TargetMode="External"/><Relationship Id="rId1038" Type="http://schemas.openxmlformats.org/officeDocument/2006/relationships/hyperlink" Target="http://stabble.org/" TargetMode="External"/><Relationship Id="rId1452" Type="http://schemas.openxmlformats.org/officeDocument/2006/relationships/hyperlink" Target="http://proathletecommunity.com/" TargetMode="External"/><Relationship Id="rId2503" Type="http://schemas.openxmlformats.org/officeDocument/2006/relationships/hyperlink" Target="https://www.linkedin.com/company/aalo-atomics" TargetMode="External"/><Relationship Id="rId3901" Type="http://schemas.openxmlformats.org/officeDocument/2006/relationships/hyperlink" Target="http://sirenopt.com/" TargetMode="External"/><Relationship Id="rId5659" Type="http://schemas.openxmlformats.org/officeDocument/2006/relationships/hyperlink" Target="http://illuvium.io/" TargetMode="External"/><Relationship Id="rId8065" Type="http://schemas.openxmlformats.org/officeDocument/2006/relationships/hyperlink" Target="http://www.linkedin.com/company/nyxoah-sa" TargetMode="External"/><Relationship Id="rId9116" Type="http://schemas.openxmlformats.org/officeDocument/2006/relationships/hyperlink" Target="https://www.linkedin.com/in/koussay-noomene-572600268/?original_referer=https%3A%2F%2Fwww%2Egoogle%2Ecom%2F&amp;originalSubdomain=tn" TargetMode="External"/><Relationship Id="rId9530" Type="http://schemas.openxmlformats.org/officeDocument/2006/relationships/hyperlink" Target="https://www.linkedin.com/company/canterra-seeds" TargetMode="External"/><Relationship Id="rId11046" Type="http://schemas.openxmlformats.org/officeDocument/2006/relationships/hyperlink" Target="http://grammatech.com/" TargetMode="External"/><Relationship Id="rId1105" Type="http://schemas.openxmlformats.org/officeDocument/2006/relationships/hyperlink" Target="https://www.mbnbrands.com/team" TargetMode="External"/><Relationship Id="rId7081" Type="http://schemas.openxmlformats.org/officeDocument/2006/relationships/hyperlink" Target="https://www.linkedin.com/company/spectrum-medical-ltd/" TargetMode="External"/><Relationship Id="rId8132" Type="http://schemas.openxmlformats.org/officeDocument/2006/relationships/hyperlink" Target="http://checkpointtx.com/" TargetMode="External"/><Relationship Id="rId11460" Type="http://schemas.openxmlformats.org/officeDocument/2006/relationships/hyperlink" Target="https://www.linkedin.com/company/canyon-partners" TargetMode="External"/><Relationship Id="rId3277" Type="http://schemas.openxmlformats.org/officeDocument/2006/relationships/hyperlink" Target="http://cubbit.io/" TargetMode="External"/><Relationship Id="rId4675" Type="http://schemas.openxmlformats.org/officeDocument/2006/relationships/hyperlink" Target="https://www.linkedin.com/in/travisdgraham/" TargetMode="External"/><Relationship Id="rId5726" Type="http://schemas.openxmlformats.org/officeDocument/2006/relationships/hyperlink" Target="https://www.linkedin.com/in/sean-berg-0356711/" TargetMode="External"/><Relationship Id="rId10062" Type="http://schemas.openxmlformats.org/officeDocument/2006/relationships/hyperlink" Target="https://www.linkedin.com/company/30079080" TargetMode="External"/><Relationship Id="rId11113" Type="http://schemas.openxmlformats.org/officeDocument/2006/relationships/hyperlink" Target="http://pyctx.com/" TargetMode="External"/><Relationship Id="rId198" Type="http://schemas.openxmlformats.org/officeDocument/2006/relationships/hyperlink" Target="https://www.linkedin.com/in/gabecooper/" TargetMode="External"/><Relationship Id="rId3691" Type="http://schemas.openxmlformats.org/officeDocument/2006/relationships/hyperlink" Target="http://joy.co/" TargetMode="External"/><Relationship Id="rId4328" Type="http://schemas.openxmlformats.org/officeDocument/2006/relationships/hyperlink" Target="http://kreiosspace.com/" TargetMode="External"/><Relationship Id="rId4742" Type="http://schemas.openxmlformats.org/officeDocument/2006/relationships/hyperlink" Target="http://unc.edu/" TargetMode="External"/><Relationship Id="rId7898" Type="http://schemas.openxmlformats.org/officeDocument/2006/relationships/hyperlink" Target="https://www.linkedin.com/company/aptean" TargetMode="External"/><Relationship Id="rId8949" Type="http://schemas.openxmlformats.org/officeDocument/2006/relationships/hyperlink" Target="https://singlera.com.cn/" TargetMode="External"/><Relationship Id="rId10879" Type="http://schemas.openxmlformats.org/officeDocument/2006/relationships/hyperlink" Target="http://locusfs.com/" TargetMode="External"/><Relationship Id="rId2293" Type="http://schemas.openxmlformats.org/officeDocument/2006/relationships/hyperlink" Target="https://www.linkedin.com/company/850854" TargetMode="External"/><Relationship Id="rId3344" Type="http://schemas.openxmlformats.org/officeDocument/2006/relationships/hyperlink" Target="https://www.linkedin.com/company/nirvana-labs-ai" TargetMode="External"/><Relationship Id="rId7965" Type="http://schemas.openxmlformats.org/officeDocument/2006/relationships/hyperlink" Target="https://www.linkedin.com/in/george-sakellaris-704886a7/" TargetMode="External"/><Relationship Id="rId265" Type="http://schemas.openxmlformats.org/officeDocument/2006/relationships/hyperlink" Target="http://redqueentx.com/" TargetMode="External"/><Relationship Id="rId2360" Type="http://schemas.openxmlformats.org/officeDocument/2006/relationships/hyperlink" Target="http://www.linkedin.com/company/jetblue-airways" TargetMode="External"/><Relationship Id="rId3411" Type="http://schemas.openxmlformats.org/officeDocument/2006/relationships/hyperlink" Target="http://lociorthopaedics.com/" TargetMode="External"/><Relationship Id="rId6567" Type="http://schemas.openxmlformats.org/officeDocument/2006/relationships/hyperlink" Target="https://www.linkedin.com/company/sptechpl" TargetMode="External"/><Relationship Id="rId6981" Type="http://schemas.openxmlformats.org/officeDocument/2006/relationships/hyperlink" Target="https://www.linkedin.com/in/aaronfrumin/" TargetMode="External"/><Relationship Id="rId7618" Type="http://schemas.openxmlformats.org/officeDocument/2006/relationships/hyperlink" Target="http://jyoti.co.in/" TargetMode="External"/><Relationship Id="rId10946" Type="http://schemas.openxmlformats.org/officeDocument/2006/relationships/hyperlink" Target="https://www.linkedin.com/company/jukebox-health" TargetMode="External"/><Relationship Id="rId332" Type="http://schemas.openxmlformats.org/officeDocument/2006/relationships/hyperlink" Target="https://www.linkedin.com/company/myavana/" TargetMode="External"/><Relationship Id="rId2013" Type="http://schemas.openxmlformats.org/officeDocument/2006/relationships/hyperlink" Target="https://www.linkedin.com/in/uwe-dettmann-a5384587/" TargetMode="External"/><Relationship Id="rId5169" Type="http://schemas.openxmlformats.org/officeDocument/2006/relationships/hyperlink" Target="https://pitchbook.com/profiles/company/469509-94" TargetMode="External"/><Relationship Id="rId5583" Type="http://schemas.openxmlformats.org/officeDocument/2006/relationships/hyperlink" Target="https://www.linkedin.com/company/the-brandtech-group/" TargetMode="External"/><Relationship Id="rId6634" Type="http://schemas.openxmlformats.org/officeDocument/2006/relationships/hyperlink" Target="https://www.linkedin.com/in/daniel-borkhus-62377924/" TargetMode="External"/><Relationship Id="rId9040" Type="http://schemas.openxmlformats.org/officeDocument/2006/relationships/hyperlink" Target="https://www.linkedin.com/company/ivp-semiconductor" TargetMode="External"/><Relationship Id="rId4185" Type="http://schemas.openxmlformats.org/officeDocument/2006/relationships/hyperlink" Target="http://liononemetals.com/" TargetMode="External"/><Relationship Id="rId5236" Type="http://schemas.openxmlformats.org/officeDocument/2006/relationships/hyperlink" Target="https://www.linkedin.com/company/defibrion/" TargetMode="External"/><Relationship Id="rId1779" Type="http://schemas.openxmlformats.org/officeDocument/2006/relationships/hyperlink" Target="http://wingsprogram.com/" TargetMode="External"/><Relationship Id="rId4252" Type="http://schemas.openxmlformats.org/officeDocument/2006/relationships/hyperlink" Target="https://www.linkedin.com/in/aliaahmedyahia/" TargetMode="External"/><Relationship Id="rId5650" Type="http://schemas.openxmlformats.org/officeDocument/2006/relationships/hyperlink" Target="http://adonmo.com/" TargetMode="External"/><Relationship Id="rId6701" Type="http://schemas.openxmlformats.org/officeDocument/2006/relationships/hyperlink" Target="https://www.linkedin.com/company/new-directions-housing-corportion/" TargetMode="External"/><Relationship Id="rId9857" Type="http://schemas.openxmlformats.org/officeDocument/2006/relationships/hyperlink" Target="https://westpointsom.org/about-us/leadership/" TargetMode="External"/><Relationship Id="rId11787" Type="http://schemas.openxmlformats.org/officeDocument/2006/relationships/hyperlink" Target="http://redimensiongames.com/" TargetMode="External"/><Relationship Id="rId1846" Type="http://schemas.openxmlformats.org/officeDocument/2006/relationships/hyperlink" Target="https://www.linkedin.com/in/eric-adams-dw/" TargetMode="External"/><Relationship Id="rId5303" Type="http://schemas.openxmlformats.org/officeDocument/2006/relationships/hyperlink" Target="https://www.linkedin.com/in/sougatchatterjee/" TargetMode="External"/><Relationship Id="rId8459" Type="http://schemas.openxmlformats.org/officeDocument/2006/relationships/hyperlink" Target="https://www.linkedin.com/company/orus-energy/about/" TargetMode="External"/><Relationship Id="rId8873" Type="http://schemas.openxmlformats.org/officeDocument/2006/relationships/hyperlink" Target="http://polymodelshub.com/" TargetMode="External"/><Relationship Id="rId9924" Type="http://schemas.openxmlformats.org/officeDocument/2006/relationships/hyperlink" Target="http://aihusa.org/" TargetMode="External"/><Relationship Id="rId10389" Type="http://schemas.openxmlformats.org/officeDocument/2006/relationships/hyperlink" Target="https://www.linkedin.com/company/osy-group/about" TargetMode="External"/><Relationship Id="rId11854" Type="http://schemas.openxmlformats.org/officeDocument/2006/relationships/hyperlink" Target="https://www.linkedin.com/company/thecurrentproject/" TargetMode="External"/><Relationship Id="rId1913" Type="http://schemas.openxmlformats.org/officeDocument/2006/relationships/hyperlink" Target="https://www.linkedin.com/in/andrade-crawford-534069130/" TargetMode="External"/><Relationship Id="rId7475" Type="http://schemas.openxmlformats.org/officeDocument/2006/relationships/hyperlink" Target="https://www.linkedin.com/company/meragi/" TargetMode="External"/><Relationship Id="rId8526" Type="http://schemas.openxmlformats.org/officeDocument/2006/relationships/hyperlink" Target="https://www.linkedin.com/company/nj-transit" TargetMode="External"/><Relationship Id="rId8940" Type="http://schemas.openxmlformats.org/officeDocument/2006/relationships/hyperlink" Target="http://bioforward.org/" TargetMode="External"/><Relationship Id="rId10456" Type="http://schemas.openxmlformats.org/officeDocument/2006/relationships/hyperlink" Target="https://www.linkedin.com/in/prity-agrawal-2538a14/" TargetMode="External"/><Relationship Id="rId11507" Type="http://schemas.openxmlformats.org/officeDocument/2006/relationships/hyperlink" Target="https://www.linkedin.com/in/sergiocastanho/" TargetMode="External"/><Relationship Id="rId6077" Type="http://schemas.openxmlformats.org/officeDocument/2006/relationships/hyperlink" Target="http://stealthmole.com/" TargetMode="External"/><Relationship Id="rId6491" Type="http://schemas.openxmlformats.org/officeDocument/2006/relationships/hyperlink" Target="https://www.linkedin.com/company/groupsense/" TargetMode="External"/><Relationship Id="rId7128" Type="http://schemas.openxmlformats.org/officeDocument/2006/relationships/hyperlink" Target="https://www.linkedin.com/in/benjamin-heese-569a97b8/" TargetMode="External"/><Relationship Id="rId7542" Type="http://schemas.openxmlformats.org/officeDocument/2006/relationships/hyperlink" Target="https://www.linkedin.com/company/ridelinkltd/" TargetMode="External"/><Relationship Id="rId10109" Type="http://schemas.openxmlformats.org/officeDocument/2006/relationships/hyperlink" Target="http://heritageaaa.org/" TargetMode="External"/><Relationship Id="rId10523" Type="http://schemas.openxmlformats.org/officeDocument/2006/relationships/hyperlink" Target="http://janm.org/" TargetMode="External"/><Relationship Id="rId10870" Type="http://schemas.openxmlformats.org/officeDocument/2006/relationships/hyperlink" Target="https://www.linkedin.com/company/obscuro" TargetMode="External"/><Relationship Id="rId2687" Type="http://schemas.openxmlformats.org/officeDocument/2006/relationships/hyperlink" Target="http://kemkuwait.com/" TargetMode="External"/><Relationship Id="rId3738" Type="http://schemas.openxmlformats.org/officeDocument/2006/relationships/hyperlink" Target="http://impactbiotech.com/" TargetMode="External"/><Relationship Id="rId5093" Type="http://schemas.openxmlformats.org/officeDocument/2006/relationships/hyperlink" Target="https://www.linkedin.com/in/jim-kiser-ab53934/" TargetMode="External"/><Relationship Id="rId6144" Type="http://schemas.openxmlformats.org/officeDocument/2006/relationships/hyperlink" Target="https://www.linkedin.com/company/k-9-resorts-daycare-&amp;-luxury-hotel/" TargetMode="External"/><Relationship Id="rId659" Type="http://schemas.openxmlformats.org/officeDocument/2006/relationships/hyperlink" Target="http://eupraxiapharma.com/" TargetMode="External"/><Relationship Id="rId1289" Type="http://schemas.openxmlformats.org/officeDocument/2006/relationships/hyperlink" Target="http://agragene.com/" TargetMode="External"/><Relationship Id="rId5160" Type="http://schemas.openxmlformats.org/officeDocument/2006/relationships/hyperlink" Target="https://www.linkedin.com/company/uptimepm" TargetMode="External"/><Relationship Id="rId6211" Type="http://schemas.openxmlformats.org/officeDocument/2006/relationships/hyperlink" Target="https://www.linkedin.com/in/davidncook/" TargetMode="External"/><Relationship Id="rId9367" Type="http://schemas.openxmlformats.org/officeDocument/2006/relationships/hyperlink" Target="https://www.linkedin.com/in/arikkeller/" TargetMode="External"/><Relationship Id="rId1356" Type="http://schemas.openxmlformats.org/officeDocument/2006/relationships/hyperlink" Target="https://www.pdx.edu/president/meet-president" TargetMode="External"/><Relationship Id="rId2754" Type="http://schemas.openxmlformats.org/officeDocument/2006/relationships/hyperlink" Target="http://sauce.vc/" TargetMode="External"/><Relationship Id="rId3805" Type="http://schemas.openxmlformats.org/officeDocument/2006/relationships/hyperlink" Target="http://powderfi.com/" TargetMode="External"/><Relationship Id="rId8383" Type="http://schemas.openxmlformats.org/officeDocument/2006/relationships/hyperlink" Target="https://www.linkedin.com/in/luca-uva-5b502b7/" TargetMode="External"/><Relationship Id="rId9781" Type="http://schemas.openxmlformats.org/officeDocument/2006/relationships/hyperlink" Target="https://www.linkedin.com/company/black-ensemble-theater/" TargetMode="External"/><Relationship Id="rId11297" Type="http://schemas.openxmlformats.org/officeDocument/2006/relationships/hyperlink" Target="https://www.linkedin.com/in/badriya-m-5b3877185/" TargetMode="External"/><Relationship Id="rId726" Type="http://schemas.openxmlformats.org/officeDocument/2006/relationships/hyperlink" Target="https://www.linkedin.com/company/host-hotels-&amp;-resorts" TargetMode="External"/><Relationship Id="rId1009" Type="http://schemas.openxmlformats.org/officeDocument/2006/relationships/hyperlink" Target="http://heeyo.ai/" TargetMode="External"/><Relationship Id="rId1770" Type="http://schemas.openxmlformats.org/officeDocument/2006/relationships/hyperlink" Target="https://www.linkedin.com/in/audreynadamson/" TargetMode="External"/><Relationship Id="rId2407" Type="http://schemas.openxmlformats.org/officeDocument/2006/relationships/hyperlink" Target="http://livly.io/" TargetMode="External"/><Relationship Id="rId2821" Type="http://schemas.openxmlformats.org/officeDocument/2006/relationships/hyperlink" Target="https://pitchbook.com/profiles/company/631859-77" TargetMode="External"/><Relationship Id="rId5977" Type="http://schemas.openxmlformats.org/officeDocument/2006/relationships/hyperlink" Target="https://www.linkedin.com/company/bloodloop/" TargetMode="External"/><Relationship Id="rId8036" Type="http://schemas.openxmlformats.org/officeDocument/2006/relationships/hyperlink" Target="https://www.linkedin.com/in/gamisra1/" TargetMode="External"/><Relationship Id="rId9434" Type="http://schemas.openxmlformats.org/officeDocument/2006/relationships/hyperlink" Target="http://aiqhub.com/" TargetMode="External"/><Relationship Id="rId11364" Type="http://schemas.openxmlformats.org/officeDocument/2006/relationships/hyperlink" Target="https://www.linkedin.com/company/edna-explorer/" TargetMode="External"/><Relationship Id="rId62" Type="http://schemas.openxmlformats.org/officeDocument/2006/relationships/hyperlink" Target="https://www.linkedin.com/in/tim-guilliams-062b977/" TargetMode="External"/><Relationship Id="rId1423" Type="http://schemas.openxmlformats.org/officeDocument/2006/relationships/hyperlink" Target="https://vitania.co.il/en/about-eng/" TargetMode="External"/><Relationship Id="rId4579" Type="http://schemas.openxmlformats.org/officeDocument/2006/relationships/hyperlink" Target="https://www.linkedin.com/in/mason-still-742185227/" TargetMode="External"/><Relationship Id="rId4993" Type="http://schemas.openxmlformats.org/officeDocument/2006/relationships/hyperlink" Target="https://pitchbook.com/profiles/company/615395-35" TargetMode="External"/><Relationship Id="rId8450" Type="http://schemas.openxmlformats.org/officeDocument/2006/relationships/hyperlink" Target="http://parlayplay.io/" TargetMode="External"/><Relationship Id="rId9501" Type="http://schemas.openxmlformats.org/officeDocument/2006/relationships/hyperlink" Target="http://whyresources.com/" TargetMode="External"/><Relationship Id="rId10380" Type="http://schemas.openxmlformats.org/officeDocument/2006/relationships/hyperlink" Target="https://www.linkedin.com/in/hubert-yap-9b613589/" TargetMode="External"/><Relationship Id="rId11017" Type="http://schemas.openxmlformats.org/officeDocument/2006/relationships/hyperlink" Target="http://cleartoken.io/" TargetMode="External"/><Relationship Id="rId11431" Type="http://schemas.openxmlformats.org/officeDocument/2006/relationships/hyperlink" Target="http://prologuedigital.com/" TargetMode="External"/><Relationship Id="rId3595" Type="http://schemas.openxmlformats.org/officeDocument/2006/relationships/hyperlink" Target="http://genesisenergy.com/" TargetMode="External"/><Relationship Id="rId4646" Type="http://schemas.openxmlformats.org/officeDocument/2006/relationships/hyperlink" Target="https://www.linkedin.com/company/bytefuse-ai/" TargetMode="External"/><Relationship Id="rId7052" Type="http://schemas.openxmlformats.org/officeDocument/2006/relationships/hyperlink" Target="https://www.linkedin.com/in/michelle-daurat-68831b25/" TargetMode="External"/><Relationship Id="rId8103" Type="http://schemas.openxmlformats.org/officeDocument/2006/relationships/hyperlink" Target="https://www.linkedin.com/company/tembo-inc" TargetMode="External"/><Relationship Id="rId10033" Type="http://schemas.openxmlformats.org/officeDocument/2006/relationships/hyperlink" Target="https://www.linkedin.com/company/polymer-invoice" TargetMode="External"/><Relationship Id="rId2197" Type="http://schemas.openxmlformats.org/officeDocument/2006/relationships/hyperlink" Target="http://gyulmedal.com/" TargetMode="External"/><Relationship Id="rId3248" Type="http://schemas.openxmlformats.org/officeDocument/2006/relationships/hyperlink" Target="https://www.linkedin.com/company/code-metal" TargetMode="External"/><Relationship Id="rId3662" Type="http://schemas.openxmlformats.org/officeDocument/2006/relationships/hyperlink" Target="http://marathonfusion.com/" TargetMode="External"/><Relationship Id="rId4713" Type="http://schemas.openxmlformats.org/officeDocument/2006/relationships/hyperlink" Target="http://pomonasenterprises.com/" TargetMode="External"/><Relationship Id="rId7869" Type="http://schemas.openxmlformats.org/officeDocument/2006/relationships/hyperlink" Target="http://aftercompany.co.kr/" TargetMode="External"/><Relationship Id="rId10100" Type="http://schemas.openxmlformats.org/officeDocument/2006/relationships/hyperlink" Target="http://swyt.me/" TargetMode="External"/><Relationship Id="rId169" Type="http://schemas.openxmlformats.org/officeDocument/2006/relationships/hyperlink" Target="http://oyorooms.com/" TargetMode="External"/><Relationship Id="rId583" Type="http://schemas.openxmlformats.org/officeDocument/2006/relationships/hyperlink" Target="https://www.linkedin.com/company/phinxt-robotics/" TargetMode="External"/><Relationship Id="rId2264" Type="http://schemas.openxmlformats.org/officeDocument/2006/relationships/hyperlink" Target="http://northfieldtownship.com/" TargetMode="External"/><Relationship Id="rId3315" Type="http://schemas.openxmlformats.org/officeDocument/2006/relationships/hyperlink" Target="http://indiecampers.com/" TargetMode="External"/><Relationship Id="rId9291" Type="http://schemas.openxmlformats.org/officeDocument/2006/relationships/hyperlink" Target="http://castingn.com/" TargetMode="External"/><Relationship Id="rId236" Type="http://schemas.openxmlformats.org/officeDocument/2006/relationships/hyperlink" Target="http://www.linkedin.com/company/orthopediatrics" TargetMode="External"/><Relationship Id="rId650" Type="http://schemas.openxmlformats.org/officeDocument/2006/relationships/hyperlink" Target="http://expion360.com/" TargetMode="External"/><Relationship Id="rId1280" Type="http://schemas.openxmlformats.org/officeDocument/2006/relationships/hyperlink" Target="http://leon-nanodrugs.com/" TargetMode="External"/><Relationship Id="rId2331" Type="http://schemas.openxmlformats.org/officeDocument/2006/relationships/hyperlink" Target="http://inspirato.com/" TargetMode="External"/><Relationship Id="rId5487" Type="http://schemas.openxmlformats.org/officeDocument/2006/relationships/hyperlink" Target="http://thegoodwild.co/" TargetMode="External"/><Relationship Id="rId6885" Type="http://schemas.openxmlformats.org/officeDocument/2006/relationships/hyperlink" Target="http://prosperahcs.org/" TargetMode="External"/><Relationship Id="rId7936" Type="http://schemas.openxmlformats.org/officeDocument/2006/relationships/hyperlink" Target="http://bmo.com/" TargetMode="External"/><Relationship Id="rId10917" Type="http://schemas.openxmlformats.org/officeDocument/2006/relationships/hyperlink" Target="https://www.linkedin.com/in/frederic-colette-2b411a145/" TargetMode="External"/><Relationship Id="rId303" Type="http://schemas.openxmlformats.org/officeDocument/2006/relationships/hyperlink" Target="https://www.tgtherapeutics.com/our-company/leadership-team/" TargetMode="External"/><Relationship Id="rId4089" Type="http://schemas.openxmlformats.org/officeDocument/2006/relationships/hyperlink" Target="https://www.linkedin.com/company/nepra-foods-ltd" TargetMode="External"/><Relationship Id="rId6538" Type="http://schemas.openxmlformats.org/officeDocument/2006/relationships/hyperlink" Target="https://www.linkedin.com/company/suzhou-microclear-medical-instruments-co-ltd/" TargetMode="External"/><Relationship Id="rId6952" Type="http://schemas.openxmlformats.org/officeDocument/2006/relationships/hyperlink" Target="https://disclosurequest.com/form/sportiq-holding-corp/0001948750-24-000002" TargetMode="External"/><Relationship Id="rId9011" Type="http://schemas.openxmlformats.org/officeDocument/2006/relationships/hyperlink" Target="https://www.linkedin.com/in/chamoen/" TargetMode="External"/><Relationship Id="rId5554" Type="http://schemas.openxmlformats.org/officeDocument/2006/relationships/hyperlink" Target="https://www.linkedin.com/in/matrosov/" TargetMode="External"/><Relationship Id="rId6605" Type="http://schemas.openxmlformats.org/officeDocument/2006/relationships/hyperlink" Target="http://getvector.ai/" TargetMode="External"/><Relationship Id="rId1000" Type="http://schemas.openxmlformats.org/officeDocument/2006/relationships/hyperlink" Target="https://www.linkedin.com/in/franziskatrautmann/" TargetMode="External"/><Relationship Id="rId4156" Type="http://schemas.openxmlformats.org/officeDocument/2006/relationships/hyperlink" Target="https://www.linkedin.com/in/jakub-dvorak/?originalSubdomain=cz" TargetMode="External"/><Relationship Id="rId4570" Type="http://schemas.openxmlformats.org/officeDocument/2006/relationships/hyperlink" Target="http://pyroccs.com/" TargetMode="External"/><Relationship Id="rId5207" Type="http://schemas.openxmlformats.org/officeDocument/2006/relationships/hyperlink" Target="https://www.linkedin.com/company/calcin8-technologies/" TargetMode="External"/><Relationship Id="rId5621" Type="http://schemas.openxmlformats.org/officeDocument/2006/relationships/hyperlink" Target="https://www.linkedin.com/company/clearcover-inc." TargetMode="External"/><Relationship Id="rId8777" Type="http://schemas.openxmlformats.org/officeDocument/2006/relationships/hyperlink" Target="http://aureaimaging.com/" TargetMode="External"/><Relationship Id="rId9828" Type="http://schemas.openxmlformats.org/officeDocument/2006/relationships/hyperlink" Target="http://pricklee.com/" TargetMode="External"/><Relationship Id="rId11758" Type="http://schemas.openxmlformats.org/officeDocument/2006/relationships/hyperlink" Target="http://equitablegrowth.org/" TargetMode="External"/><Relationship Id="rId1817" Type="http://schemas.openxmlformats.org/officeDocument/2006/relationships/hyperlink" Target="https://www.linkedin.com/in/chaitanyanaredla/" TargetMode="External"/><Relationship Id="rId3172" Type="http://schemas.openxmlformats.org/officeDocument/2006/relationships/hyperlink" Target="https://www.linkedin.com/company/valneva" TargetMode="External"/><Relationship Id="rId4223" Type="http://schemas.openxmlformats.org/officeDocument/2006/relationships/hyperlink" Target="http://latitudo40.com/" TargetMode="External"/><Relationship Id="rId7379" Type="http://schemas.openxmlformats.org/officeDocument/2006/relationships/hyperlink" Target="http://lesssurvivablecancers.org.uk/" TargetMode="External"/><Relationship Id="rId7793" Type="http://schemas.openxmlformats.org/officeDocument/2006/relationships/hyperlink" Target="https://www.linkedin.com/company/stairpay" TargetMode="External"/><Relationship Id="rId8844" Type="http://schemas.openxmlformats.org/officeDocument/2006/relationships/hyperlink" Target="http://csky.ai/" TargetMode="External"/><Relationship Id="rId6395" Type="http://schemas.openxmlformats.org/officeDocument/2006/relationships/hyperlink" Target="https://www.linkedin.com/company/esabcorporation/" TargetMode="External"/><Relationship Id="rId7446" Type="http://schemas.openxmlformats.org/officeDocument/2006/relationships/hyperlink" Target="https://www.linkedin.com/company/dayonebio" TargetMode="External"/><Relationship Id="rId10774" Type="http://schemas.openxmlformats.org/officeDocument/2006/relationships/hyperlink" Target="http://shopmy.us/" TargetMode="External"/><Relationship Id="rId11825" Type="http://schemas.openxmlformats.org/officeDocument/2006/relationships/hyperlink" Target="https://www.causeiq.com/organizations/positive-workforce-coalition,133459199/" TargetMode="External"/><Relationship Id="rId160" Type="http://schemas.openxmlformats.org/officeDocument/2006/relationships/hyperlink" Target="http://napkin.ai/" TargetMode="External"/><Relationship Id="rId3989" Type="http://schemas.openxmlformats.org/officeDocument/2006/relationships/hyperlink" Target="https://www.linkedin.com/company/reconnaissance-energy-africa-ltd" TargetMode="External"/><Relationship Id="rId6048" Type="http://schemas.openxmlformats.org/officeDocument/2006/relationships/hyperlink" Target="https://www.linkedin.com/company/cnd-life-sciences/" TargetMode="External"/><Relationship Id="rId6462" Type="http://schemas.openxmlformats.org/officeDocument/2006/relationships/hyperlink" Target="https://www.linkedin.com/in/mark-gardella-a5b1921/" TargetMode="External"/><Relationship Id="rId7860" Type="http://schemas.openxmlformats.org/officeDocument/2006/relationships/hyperlink" Target="https://www.linkedin.com/in/missy-kelleher-43463867/" TargetMode="External"/><Relationship Id="rId8911" Type="http://schemas.openxmlformats.org/officeDocument/2006/relationships/hyperlink" Target="https://www.linkedin.com/company/south-carolina-state-university" TargetMode="External"/><Relationship Id="rId10427" Type="http://schemas.openxmlformats.org/officeDocument/2006/relationships/hyperlink" Target="http://saberlogic.com/" TargetMode="External"/><Relationship Id="rId10841" Type="http://schemas.openxmlformats.org/officeDocument/2006/relationships/hyperlink" Target="http://drayalliance.com/" TargetMode="External"/><Relationship Id="rId5064" Type="http://schemas.openxmlformats.org/officeDocument/2006/relationships/hyperlink" Target="http://simply-home.com/" TargetMode="External"/><Relationship Id="rId6115" Type="http://schemas.openxmlformats.org/officeDocument/2006/relationships/hyperlink" Target="https://www.linkedin.com/in/jamesregan/" TargetMode="External"/><Relationship Id="rId7513" Type="http://schemas.openxmlformats.org/officeDocument/2006/relationships/hyperlink" Target="https://www.linkedin.com/in/andreas-tsetinis/" TargetMode="External"/><Relationship Id="rId977" Type="http://schemas.openxmlformats.org/officeDocument/2006/relationships/hyperlink" Target="https://www.umontreal.ca/en/executive-team/" TargetMode="External"/><Relationship Id="rId2658" Type="http://schemas.openxmlformats.org/officeDocument/2006/relationships/hyperlink" Target="https://www.linkedin.com/company/yash-papers-ltd/" TargetMode="External"/><Relationship Id="rId3709" Type="http://schemas.openxmlformats.org/officeDocument/2006/relationships/hyperlink" Target="http://winnin.com/" TargetMode="External"/><Relationship Id="rId4080" Type="http://schemas.openxmlformats.org/officeDocument/2006/relationships/hyperlink" Target="https://www.linkedin.com/company/global-atomic-corporation" TargetMode="External"/><Relationship Id="rId9685" Type="http://schemas.openxmlformats.org/officeDocument/2006/relationships/hyperlink" Target="https://www.linkedin.com/company/w-wa-mobility/" TargetMode="External"/><Relationship Id="rId1674" Type="http://schemas.openxmlformats.org/officeDocument/2006/relationships/hyperlink" Target="https://www.linkedin.com/company/connections-for-the-homeless/" TargetMode="External"/><Relationship Id="rId2725" Type="http://schemas.openxmlformats.org/officeDocument/2006/relationships/hyperlink" Target="http://site2020.com/" TargetMode="External"/><Relationship Id="rId5131" Type="http://schemas.openxmlformats.org/officeDocument/2006/relationships/hyperlink" Target="http://ext.ucpm.com/" TargetMode="External"/><Relationship Id="rId8287" Type="http://schemas.openxmlformats.org/officeDocument/2006/relationships/hyperlink" Target="https://www.linkedin.com/in/gquasha/" TargetMode="External"/><Relationship Id="rId9338" Type="http://schemas.openxmlformats.org/officeDocument/2006/relationships/hyperlink" Target="https://www.linkedin.com/company/georgiadph/" TargetMode="External"/><Relationship Id="rId9752" Type="http://schemas.openxmlformats.org/officeDocument/2006/relationships/hyperlink" Target="http://novoearth.co/" TargetMode="External"/><Relationship Id="rId11268" Type="http://schemas.openxmlformats.org/officeDocument/2006/relationships/hyperlink" Target="https://www.linkedin.com/in/quentinwallace/" TargetMode="External"/><Relationship Id="rId11682" Type="http://schemas.openxmlformats.org/officeDocument/2006/relationships/hyperlink" Target="https://www.linkedin.com/company/famous-ramona-water-inc" TargetMode="External"/><Relationship Id="rId1327" Type="http://schemas.openxmlformats.org/officeDocument/2006/relationships/hyperlink" Target="https://www.linkedin.com/company/%E5%AE%BD%E5%87%B3/?originalSubdomain=ph" TargetMode="External"/><Relationship Id="rId1741" Type="http://schemas.openxmlformats.org/officeDocument/2006/relationships/hyperlink" Target="https://www.linkedin.com/company/tau-robotics" TargetMode="External"/><Relationship Id="rId4897" Type="http://schemas.openxmlformats.org/officeDocument/2006/relationships/hyperlink" Target="http://ohlone.edu/" TargetMode="External"/><Relationship Id="rId5948" Type="http://schemas.openxmlformats.org/officeDocument/2006/relationships/hyperlink" Target="https://www.linkedin.com/in/davidjamesbrunner/" TargetMode="External"/><Relationship Id="rId8354" Type="http://schemas.openxmlformats.org/officeDocument/2006/relationships/hyperlink" Target="https://www.linkedin.com/in/mdkaplan/" TargetMode="External"/><Relationship Id="rId9405" Type="http://schemas.openxmlformats.org/officeDocument/2006/relationships/hyperlink" Target="http://pepeunchained.com/" TargetMode="External"/><Relationship Id="rId10284" Type="http://schemas.openxmlformats.org/officeDocument/2006/relationships/hyperlink" Target="http://onyxrenewables.com/" TargetMode="External"/><Relationship Id="rId11335" Type="http://schemas.openxmlformats.org/officeDocument/2006/relationships/hyperlink" Target="http://aquavitea.com/" TargetMode="External"/><Relationship Id="rId33" Type="http://schemas.openxmlformats.org/officeDocument/2006/relationships/hyperlink" Target="http://decipial.org/" TargetMode="External"/><Relationship Id="rId3499" Type="http://schemas.openxmlformats.org/officeDocument/2006/relationships/hyperlink" Target="http://tryoto.com/" TargetMode="External"/><Relationship Id="rId7370" Type="http://schemas.openxmlformats.org/officeDocument/2006/relationships/hyperlink" Target="https://www.linkedin.com/in/rachel-power-91637b129/" TargetMode="External"/><Relationship Id="rId8007" Type="http://schemas.openxmlformats.org/officeDocument/2006/relationships/hyperlink" Target="https://www.linkedin.com/in/thomas-beverley-9288272/?original_referer=https%3A%2F%2Fwww%2Egoogle%2Ecom%2F&amp;originalSubdomain=uk" TargetMode="External"/><Relationship Id="rId8421" Type="http://schemas.openxmlformats.org/officeDocument/2006/relationships/hyperlink" Target="https://www.linkedin.com/company/treasury-metals-inc." TargetMode="External"/><Relationship Id="rId3566" Type="http://schemas.openxmlformats.org/officeDocument/2006/relationships/hyperlink" Target="http://cormint.com/" TargetMode="External"/><Relationship Id="rId4964" Type="http://schemas.openxmlformats.org/officeDocument/2006/relationships/hyperlink" Target="https://tracxn.com/d/companies/hybrid-robotics/__MKhk8vX1QdT9BE1J6L4TsQBcWnszRB4oT4WXy65Pgpk" TargetMode="External"/><Relationship Id="rId7023" Type="http://schemas.openxmlformats.org/officeDocument/2006/relationships/hyperlink" Target="https://www.linkedin.com/in/qbc-kyungchoi/" TargetMode="External"/><Relationship Id="rId10351" Type="http://schemas.openxmlformats.org/officeDocument/2006/relationships/hyperlink" Target="https://www.linkedin.com/company/sharprank" TargetMode="External"/><Relationship Id="rId11402" Type="http://schemas.openxmlformats.org/officeDocument/2006/relationships/hyperlink" Target="https://www.linkedin.com/company/aknext/" TargetMode="External"/><Relationship Id="rId487" Type="http://schemas.openxmlformats.org/officeDocument/2006/relationships/hyperlink" Target="https://www.linkedin.com/in/pritamdutta/" TargetMode="External"/><Relationship Id="rId2168" Type="http://schemas.openxmlformats.org/officeDocument/2006/relationships/hyperlink" Target="http://ultegra.net/" TargetMode="External"/><Relationship Id="rId3219" Type="http://schemas.openxmlformats.org/officeDocument/2006/relationships/hyperlink" Target="https://www.linkedin.com/company/bp" TargetMode="External"/><Relationship Id="rId3980" Type="http://schemas.openxmlformats.org/officeDocument/2006/relationships/hyperlink" Target="http://atlas-cap.com/" TargetMode="External"/><Relationship Id="rId4617" Type="http://schemas.openxmlformats.org/officeDocument/2006/relationships/hyperlink" Target="http://iccsafe.org/" TargetMode="External"/><Relationship Id="rId9195" Type="http://schemas.openxmlformats.org/officeDocument/2006/relationships/hyperlink" Target="https://www.linkedin.com/company/saltroad-speech-therapy/about/" TargetMode="External"/><Relationship Id="rId10004" Type="http://schemas.openxmlformats.org/officeDocument/2006/relationships/hyperlink" Target="https://www.linkedin.com/in/heather-ireland-robinson-b3b0709/" TargetMode="External"/><Relationship Id="rId1184" Type="http://schemas.openxmlformats.org/officeDocument/2006/relationships/hyperlink" Target="https://www.linkedin.com/company/onchainlabs" TargetMode="External"/><Relationship Id="rId2582" Type="http://schemas.openxmlformats.org/officeDocument/2006/relationships/hyperlink" Target="http://kaynefunds.com/" TargetMode="External"/><Relationship Id="rId3633" Type="http://schemas.openxmlformats.org/officeDocument/2006/relationships/hyperlink" Target="https://pitchbook.com/profiles/company/615446-38" TargetMode="External"/><Relationship Id="rId6789" Type="http://schemas.openxmlformats.org/officeDocument/2006/relationships/hyperlink" Target="http://cancer.uams.edu/" TargetMode="External"/><Relationship Id="rId554" Type="http://schemas.openxmlformats.org/officeDocument/2006/relationships/hyperlink" Target="http://3vinfrastructure.com/" TargetMode="External"/><Relationship Id="rId2235" Type="http://schemas.openxmlformats.org/officeDocument/2006/relationships/hyperlink" Target="http://the-wellhouse.org/" TargetMode="External"/><Relationship Id="rId3700" Type="http://schemas.openxmlformats.org/officeDocument/2006/relationships/hyperlink" Target="http://netlex.io/" TargetMode="External"/><Relationship Id="rId6856" Type="http://schemas.openxmlformats.org/officeDocument/2006/relationships/hyperlink" Target="https://www.linkedin.com/company/3banka/" TargetMode="External"/><Relationship Id="rId7907" Type="http://schemas.openxmlformats.org/officeDocument/2006/relationships/hyperlink" Target="https://www.linkedin.com/company/pepul" TargetMode="External"/><Relationship Id="rId9262" Type="http://schemas.openxmlformats.org/officeDocument/2006/relationships/hyperlink" Target="https://www.linkedin.com/company/gaya-bike" TargetMode="External"/><Relationship Id="rId11192" Type="http://schemas.openxmlformats.org/officeDocument/2006/relationships/hyperlink" Target="https://www.linkedin.com/in/alexgruszynski/" TargetMode="External"/><Relationship Id="rId207" Type="http://schemas.openxmlformats.org/officeDocument/2006/relationships/hyperlink" Target="https://www.linkedin.com/in/neil-chatterjee-312406154/" TargetMode="External"/><Relationship Id="rId621" Type="http://schemas.openxmlformats.org/officeDocument/2006/relationships/hyperlink" Target="https://www.linkedin.com/company/mixrift/" TargetMode="External"/><Relationship Id="rId1251" Type="http://schemas.openxmlformats.org/officeDocument/2006/relationships/hyperlink" Target="http://www.linkedin.com/company/lanzatech" TargetMode="External"/><Relationship Id="rId2302" Type="http://schemas.openxmlformats.org/officeDocument/2006/relationships/hyperlink" Target="https://www.linkedin.com/company/caresyntax" TargetMode="External"/><Relationship Id="rId5458" Type="http://schemas.openxmlformats.org/officeDocument/2006/relationships/hyperlink" Target="https://www.linkedin.com/company/starkloff-disability-institute/" TargetMode="External"/><Relationship Id="rId5872" Type="http://schemas.openxmlformats.org/officeDocument/2006/relationships/hyperlink" Target="https://www.linkedin.com/company/indiabulls/" TargetMode="External"/><Relationship Id="rId6509" Type="http://schemas.openxmlformats.org/officeDocument/2006/relationships/hyperlink" Target="https://www.linkedin.com/in/stenpittet/" TargetMode="External"/><Relationship Id="rId6923" Type="http://schemas.openxmlformats.org/officeDocument/2006/relationships/hyperlink" Target="https://www.linkedin.com/in/tom-smith-6b5221/" TargetMode="External"/><Relationship Id="rId4474" Type="http://schemas.openxmlformats.org/officeDocument/2006/relationships/hyperlink" Target="https://www.linkedin.com/company/flyparrots" TargetMode="External"/><Relationship Id="rId5525" Type="http://schemas.openxmlformats.org/officeDocument/2006/relationships/hyperlink" Target="http://pelagohealth.com/" TargetMode="External"/><Relationship Id="rId3076" Type="http://schemas.openxmlformats.org/officeDocument/2006/relationships/hyperlink" Target="https://www.linkedin.com/company/auxilo/" TargetMode="External"/><Relationship Id="rId3490" Type="http://schemas.openxmlformats.org/officeDocument/2006/relationships/hyperlink" Target="http://summitmidstream.com/" TargetMode="External"/><Relationship Id="rId4127" Type="http://schemas.openxmlformats.org/officeDocument/2006/relationships/hyperlink" Target="https://www.linkedin.com/company/angel-oak-mortgage-solutions" TargetMode="External"/><Relationship Id="rId4541" Type="http://schemas.openxmlformats.org/officeDocument/2006/relationships/hyperlink" Target="https://aurionresources.com/corporate/management-board/management/" TargetMode="External"/><Relationship Id="rId7697" Type="http://schemas.openxmlformats.org/officeDocument/2006/relationships/hyperlink" Target="http://extrasense.co/" TargetMode="External"/><Relationship Id="rId2092" Type="http://schemas.openxmlformats.org/officeDocument/2006/relationships/hyperlink" Target="https://www.linkedin.com/company/wings-for-kids-inc." TargetMode="External"/><Relationship Id="rId3143" Type="http://schemas.openxmlformats.org/officeDocument/2006/relationships/hyperlink" Target="http://www.linkedin.com/company/1644054" TargetMode="External"/><Relationship Id="rId6299" Type="http://schemas.openxmlformats.org/officeDocument/2006/relationships/hyperlink" Target="http://curegenetics.com/" TargetMode="External"/><Relationship Id="rId8748" Type="http://schemas.openxmlformats.org/officeDocument/2006/relationships/hyperlink" Target="https://www.linkedin.com/company/recasttv/" TargetMode="External"/><Relationship Id="rId10678" Type="http://schemas.openxmlformats.org/officeDocument/2006/relationships/hyperlink" Target="https://www.linkedin.com/company/trail-ml/" TargetMode="External"/><Relationship Id="rId11729" Type="http://schemas.openxmlformats.org/officeDocument/2006/relationships/hyperlink" Target="https://www.linkedin.com/in/jacob-arwick-8a36a61a0/" TargetMode="External"/><Relationship Id="rId7764" Type="http://schemas.openxmlformats.org/officeDocument/2006/relationships/hyperlink" Target="http://translatelive.com/" TargetMode="External"/><Relationship Id="rId8815" Type="http://schemas.openxmlformats.org/officeDocument/2006/relationships/hyperlink" Target="http://altaone.org/" TargetMode="External"/><Relationship Id="rId10745" Type="http://schemas.openxmlformats.org/officeDocument/2006/relationships/hyperlink" Target="http://cap-rx.com/" TargetMode="External"/><Relationship Id="rId131" Type="http://schemas.openxmlformats.org/officeDocument/2006/relationships/hyperlink" Target="https://www.linkedin.com/in/trdastidar/" TargetMode="External"/><Relationship Id="rId3210" Type="http://schemas.openxmlformats.org/officeDocument/2006/relationships/hyperlink" Target="https://www.linkedin.com/company/shapedai" TargetMode="External"/><Relationship Id="rId6366" Type="http://schemas.openxmlformats.org/officeDocument/2006/relationships/hyperlink" Target="https://www.linkedin.com/in/aayush-jha-4aa8992a/" TargetMode="External"/><Relationship Id="rId6780" Type="http://schemas.openxmlformats.org/officeDocument/2006/relationships/hyperlink" Target="http://loula.net/" TargetMode="External"/><Relationship Id="rId7417" Type="http://schemas.openxmlformats.org/officeDocument/2006/relationships/hyperlink" Target="https://www.linkedin.com/in/dmitrygurski?originalSubdomain=uk" TargetMode="External"/><Relationship Id="rId7831" Type="http://schemas.openxmlformats.org/officeDocument/2006/relationships/hyperlink" Target="https://www.linkedin.com/company/vally-national-bank/" TargetMode="External"/><Relationship Id="rId2976" Type="http://schemas.openxmlformats.org/officeDocument/2006/relationships/hyperlink" Target="https://m1.tradekey.com/company/Changzhou-jun-hua-special-engineering-plastic-products-co-LTD-8528964.html" TargetMode="External"/><Relationship Id="rId5382" Type="http://schemas.openxmlformats.org/officeDocument/2006/relationships/hyperlink" Target="https://pitchbook.com/profiles/company/608983-66" TargetMode="External"/><Relationship Id="rId6019" Type="http://schemas.openxmlformats.org/officeDocument/2006/relationships/hyperlink" Target="https://www.linkedin.com/company/orchardrobotics" TargetMode="External"/><Relationship Id="rId6433" Type="http://schemas.openxmlformats.org/officeDocument/2006/relationships/hyperlink" Target="https://www.linkedin.com/in/andrepowelljr/" TargetMode="External"/><Relationship Id="rId9589" Type="http://schemas.openxmlformats.org/officeDocument/2006/relationships/hyperlink" Target="https://www.linkedin.com/company/hypera-ai" TargetMode="External"/><Relationship Id="rId10812" Type="http://schemas.openxmlformats.org/officeDocument/2006/relationships/hyperlink" Target="https://www.linkedin.com/company/mealme/" TargetMode="External"/><Relationship Id="rId948" Type="http://schemas.openxmlformats.org/officeDocument/2006/relationships/hyperlink" Target="https://www.linkedin.com/in/joselasalle/" TargetMode="External"/><Relationship Id="rId1578" Type="http://schemas.openxmlformats.org/officeDocument/2006/relationships/hyperlink" Target="https://www.linkedin.com/company/althea-pbc/" TargetMode="External"/><Relationship Id="rId1992" Type="http://schemas.openxmlformats.org/officeDocument/2006/relationships/hyperlink" Target="https://www.linkedin.com/company/recant/" TargetMode="External"/><Relationship Id="rId2629" Type="http://schemas.openxmlformats.org/officeDocument/2006/relationships/hyperlink" Target="https://www.linkedin.com/company/infinyte-club" TargetMode="External"/><Relationship Id="rId5035" Type="http://schemas.openxmlformats.org/officeDocument/2006/relationships/hyperlink" Target="http://fairlawnmainstreet.com/" TargetMode="External"/><Relationship Id="rId6500" Type="http://schemas.openxmlformats.org/officeDocument/2006/relationships/hyperlink" Target="https://www.linkedin.com/in/bernel-hall-496b7511/" TargetMode="External"/><Relationship Id="rId9656" Type="http://schemas.openxmlformats.org/officeDocument/2006/relationships/hyperlink" Target="https://www.linkedin.com/company/my-property-box/" TargetMode="External"/><Relationship Id="rId1645" Type="http://schemas.openxmlformats.org/officeDocument/2006/relationships/hyperlink" Target="http://yorbeauresources.com/" TargetMode="External"/><Relationship Id="rId4051" Type="http://schemas.openxmlformats.org/officeDocument/2006/relationships/hyperlink" Target="http://metabeat.io/" TargetMode="External"/><Relationship Id="rId5102" Type="http://schemas.openxmlformats.org/officeDocument/2006/relationships/hyperlink" Target="https://www.linkedin.com/company/credent-wealth-management" TargetMode="External"/><Relationship Id="rId8258" Type="http://schemas.openxmlformats.org/officeDocument/2006/relationships/hyperlink" Target="http://purple-biotech.com/" TargetMode="External"/><Relationship Id="rId8672" Type="http://schemas.openxmlformats.org/officeDocument/2006/relationships/hyperlink" Target="https://aiml-innovations.com/about-us/" TargetMode="External"/><Relationship Id="rId9309" Type="http://schemas.openxmlformats.org/officeDocument/2006/relationships/hyperlink" Target="https://www.linkedin.com/in/deepa-gopalakrishnan-183b04175/" TargetMode="External"/><Relationship Id="rId10188" Type="http://schemas.openxmlformats.org/officeDocument/2006/relationships/hyperlink" Target="http://ca.linkedin.com/company/anaergia-inc-" TargetMode="External"/><Relationship Id="rId11239" Type="http://schemas.openxmlformats.org/officeDocument/2006/relationships/hyperlink" Target="http://engagespot.co/" TargetMode="External"/><Relationship Id="rId11586" Type="http://schemas.openxmlformats.org/officeDocument/2006/relationships/hyperlink" Target="https://hoperisingclinic.org/2023-letter-from-the-ed/" TargetMode="External"/><Relationship Id="rId7274" Type="http://schemas.openxmlformats.org/officeDocument/2006/relationships/hyperlink" Target="https://www.linkedin.com/company/pathstone-corporation" TargetMode="External"/><Relationship Id="rId8325" Type="http://schemas.openxmlformats.org/officeDocument/2006/relationships/hyperlink" Target="http://eneida.io/" TargetMode="External"/><Relationship Id="rId9723" Type="http://schemas.openxmlformats.org/officeDocument/2006/relationships/hyperlink" Target="http://shunfu.cc/" TargetMode="External"/><Relationship Id="rId11653" Type="http://schemas.openxmlformats.org/officeDocument/2006/relationships/hyperlink" Target="https://ca.linkedin.com/company/granularityltd" TargetMode="External"/><Relationship Id="rId1712" Type="http://schemas.openxmlformats.org/officeDocument/2006/relationships/hyperlink" Target="https://www.linkedin.com/in/mark-kole-b01818167/" TargetMode="External"/><Relationship Id="rId4868" Type="http://schemas.openxmlformats.org/officeDocument/2006/relationships/hyperlink" Target="https://kingcse.com/about/management/" TargetMode="External"/><Relationship Id="rId5919" Type="http://schemas.openxmlformats.org/officeDocument/2006/relationships/hyperlink" Target="https://www.linkedin.com/in/allison-hulme-14123b24/" TargetMode="External"/><Relationship Id="rId6290" Type="http://schemas.openxmlformats.org/officeDocument/2006/relationships/hyperlink" Target="https://www.linkedin.com/in/nicolas-travis-74a325109/" TargetMode="External"/><Relationship Id="rId10255" Type="http://schemas.openxmlformats.org/officeDocument/2006/relationships/hyperlink" Target="http://changellc.com/" TargetMode="External"/><Relationship Id="rId11306" Type="http://schemas.openxmlformats.org/officeDocument/2006/relationships/hyperlink" Target="https://www.linkedin.com/in/tommercolino/" TargetMode="External"/><Relationship Id="rId11720" Type="http://schemas.openxmlformats.org/officeDocument/2006/relationships/hyperlink" Target="https://www.linkedin.com/company/piana-nonwovens" TargetMode="External"/><Relationship Id="rId3884" Type="http://schemas.openxmlformats.org/officeDocument/2006/relationships/hyperlink" Target="https://www.linkedin.com/company/staxengineering/" TargetMode="External"/><Relationship Id="rId4935" Type="http://schemas.openxmlformats.org/officeDocument/2006/relationships/hyperlink" Target="https://pitchbook.com/profiles/company/615724-30" TargetMode="External"/><Relationship Id="rId7341" Type="http://schemas.openxmlformats.org/officeDocument/2006/relationships/hyperlink" Target="https://www.linkedin.com/company/passive-edge-tech" TargetMode="External"/><Relationship Id="rId9099" Type="http://schemas.openxmlformats.org/officeDocument/2006/relationships/hyperlink" Target="https://www.linkedin.com/company/brooksee/" TargetMode="External"/><Relationship Id="rId10322" Type="http://schemas.openxmlformats.org/officeDocument/2006/relationships/hyperlink" Target="https://www.linkedin.com/in/brian-fahey-7251a34/" TargetMode="External"/><Relationship Id="rId2486" Type="http://schemas.openxmlformats.org/officeDocument/2006/relationships/hyperlink" Target="https://www.chimerareit.com/about-us/executive-team" TargetMode="External"/><Relationship Id="rId3537" Type="http://schemas.openxmlformats.org/officeDocument/2006/relationships/hyperlink" Target="http://atlanticus.com/" TargetMode="External"/><Relationship Id="rId3951" Type="http://schemas.openxmlformats.org/officeDocument/2006/relationships/hyperlink" Target="https://www.linkedin.com/in/chaitanyamathur/" TargetMode="External"/><Relationship Id="rId458" Type="http://schemas.openxmlformats.org/officeDocument/2006/relationships/hyperlink" Target="https://www.linkedin.com/in/ptlynch/" TargetMode="External"/><Relationship Id="rId872" Type="http://schemas.openxmlformats.org/officeDocument/2006/relationships/hyperlink" Target="http://switchbacksys.com/" TargetMode="External"/><Relationship Id="rId1088" Type="http://schemas.openxmlformats.org/officeDocument/2006/relationships/hyperlink" Target="http://monark-markets.com/" TargetMode="External"/><Relationship Id="rId2139" Type="http://schemas.openxmlformats.org/officeDocument/2006/relationships/hyperlink" Target="http://familyservicecenter.org/" TargetMode="External"/><Relationship Id="rId2553" Type="http://schemas.openxmlformats.org/officeDocument/2006/relationships/hyperlink" Target="https://www.linkedin.com/company-beta/4868507/" TargetMode="External"/><Relationship Id="rId3604" Type="http://schemas.openxmlformats.org/officeDocument/2006/relationships/hyperlink" Target="http://opportunityatwork.org/" TargetMode="External"/><Relationship Id="rId6010" Type="http://schemas.openxmlformats.org/officeDocument/2006/relationships/hyperlink" Target="https://www.linkedin.com/company/float-health-inc" TargetMode="External"/><Relationship Id="rId9166" Type="http://schemas.openxmlformats.org/officeDocument/2006/relationships/hyperlink" Target="https://www.linkedin.com/company/the-workplace-inc./" TargetMode="External"/><Relationship Id="rId9580" Type="http://schemas.openxmlformats.org/officeDocument/2006/relationships/hyperlink" Target="https://www.linkedin.com/company/reactivapp/" TargetMode="External"/><Relationship Id="rId11096" Type="http://schemas.openxmlformats.org/officeDocument/2006/relationships/hyperlink" Target="https://in.linkedin.com/company/anozrway" TargetMode="External"/><Relationship Id="rId525" Type="http://schemas.openxmlformats.org/officeDocument/2006/relationships/hyperlink" Target="https://www.linkedin.com/company/lovetovisit-com/" TargetMode="External"/><Relationship Id="rId1155" Type="http://schemas.openxmlformats.org/officeDocument/2006/relationships/hyperlink" Target="https://pitchbook.com/profiles/company/621867-97" TargetMode="External"/><Relationship Id="rId2206" Type="http://schemas.openxmlformats.org/officeDocument/2006/relationships/hyperlink" Target="https://pitchbook.com/profiles/company/631805-86" TargetMode="External"/><Relationship Id="rId2620" Type="http://schemas.openxmlformats.org/officeDocument/2006/relationships/hyperlink" Target="https://www.linkedin.com/in/dylan-ander-2287a6149/" TargetMode="External"/><Relationship Id="rId5776" Type="http://schemas.openxmlformats.org/officeDocument/2006/relationships/hyperlink" Target="https://www.linkedin.com/in/paul-hastings-25365a6/" TargetMode="External"/><Relationship Id="rId8182" Type="http://schemas.openxmlformats.org/officeDocument/2006/relationships/hyperlink" Target="https://ie.linkedin.com/company/trustap" TargetMode="External"/><Relationship Id="rId9233" Type="http://schemas.openxmlformats.org/officeDocument/2006/relationships/hyperlink" Target="https://www.linkedin.com/company/maryland-state-police" TargetMode="External"/><Relationship Id="rId11163" Type="http://schemas.openxmlformats.org/officeDocument/2006/relationships/hyperlink" Target="http://formetco.com/" TargetMode="External"/><Relationship Id="rId1222" Type="http://schemas.openxmlformats.org/officeDocument/2006/relationships/hyperlink" Target="https://www.linkedin.com/edu/school?id=19964&amp;trk=edu-up-nav-menu-home" TargetMode="External"/><Relationship Id="rId4378" Type="http://schemas.openxmlformats.org/officeDocument/2006/relationships/hyperlink" Target="http://spectraldx.com/" TargetMode="External"/><Relationship Id="rId5429" Type="http://schemas.openxmlformats.org/officeDocument/2006/relationships/hyperlink" Target="https://pitchbook.com/profiles/company/615456-91" TargetMode="External"/><Relationship Id="rId6827" Type="http://schemas.openxmlformats.org/officeDocument/2006/relationships/hyperlink" Target="https://www.linkedin.com/in/arshanahmad/" TargetMode="External"/><Relationship Id="rId9300" Type="http://schemas.openxmlformats.org/officeDocument/2006/relationships/hyperlink" Target="https://www.linkedin.com/in/vickie-trice-bb4295109/" TargetMode="External"/><Relationship Id="rId3394" Type="http://schemas.openxmlformats.org/officeDocument/2006/relationships/hyperlink" Target="https://www.linkedin.com/company/aypa/" TargetMode="External"/><Relationship Id="rId4792" Type="http://schemas.openxmlformats.org/officeDocument/2006/relationships/hyperlink" Target="https://www.linkedin.com/in/ohdubz/" TargetMode="External"/><Relationship Id="rId5843" Type="http://schemas.openxmlformats.org/officeDocument/2006/relationships/hyperlink" Target="https://www.linkedin.com/company/67996258/" TargetMode="External"/><Relationship Id="rId8999" Type="http://schemas.openxmlformats.org/officeDocument/2006/relationships/hyperlink" Target="https://www.linkedin.com/company/kean-university" TargetMode="External"/><Relationship Id="rId11230" Type="http://schemas.openxmlformats.org/officeDocument/2006/relationships/hyperlink" Target="http://alliumeng.com/" TargetMode="External"/><Relationship Id="rId3047" Type="http://schemas.openxmlformats.org/officeDocument/2006/relationships/hyperlink" Target="https://www.linkedin.com/in/lindarubin898/" TargetMode="External"/><Relationship Id="rId4445" Type="http://schemas.openxmlformats.org/officeDocument/2006/relationships/hyperlink" Target="https://www.linkedin.com/in/rafaelrodeiro/" TargetMode="External"/><Relationship Id="rId5910" Type="http://schemas.openxmlformats.org/officeDocument/2006/relationships/hyperlink" Target="https://www.linkedin.com/in/akramabdallah/" TargetMode="External"/><Relationship Id="rId10996" Type="http://schemas.openxmlformats.org/officeDocument/2006/relationships/hyperlink" Target="http://greenworkx.org/" TargetMode="External"/><Relationship Id="rId3461" Type="http://schemas.openxmlformats.org/officeDocument/2006/relationships/hyperlink" Target="https://www.linkedin.com/company/nopalm-ingredients" TargetMode="External"/><Relationship Id="rId4512" Type="http://schemas.openxmlformats.org/officeDocument/2006/relationships/hyperlink" Target="https://www.linkedin.com/in/ramirezmartin/" TargetMode="External"/><Relationship Id="rId7668" Type="http://schemas.openxmlformats.org/officeDocument/2006/relationships/hyperlink" Target="https://www.linkedin.com/company/technovator?trk=top_nav_home" TargetMode="External"/><Relationship Id="rId8719" Type="http://schemas.openxmlformats.org/officeDocument/2006/relationships/hyperlink" Target="https://www.linkedin.com/company/materials-processing-institute/" TargetMode="External"/><Relationship Id="rId10649" Type="http://schemas.openxmlformats.org/officeDocument/2006/relationships/hyperlink" Target="http://reevo.ai/" TargetMode="External"/><Relationship Id="rId382" Type="http://schemas.openxmlformats.org/officeDocument/2006/relationships/hyperlink" Target="https://www.ionetix.com/about/kevin-cameron/" TargetMode="External"/><Relationship Id="rId2063" Type="http://schemas.openxmlformats.org/officeDocument/2006/relationships/hyperlink" Target="http://viacurrent.com/" TargetMode="External"/><Relationship Id="rId3114" Type="http://schemas.openxmlformats.org/officeDocument/2006/relationships/hyperlink" Target="https://www.linkedin.com/company/catalym" TargetMode="External"/><Relationship Id="rId6684" Type="http://schemas.openxmlformats.org/officeDocument/2006/relationships/hyperlink" Target="http://optibiotix.com/" TargetMode="External"/><Relationship Id="rId7735" Type="http://schemas.openxmlformats.org/officeDocument/2006/relationships/hyperlink" Target="https://www.linkedin.com/in/nikita-khanna-8a4a03138" TargetMode="External"/><Relationship Id="rId9090" Type="http://schemas.openxmlformats.org/officeDocument/2006/relationships/hyperlink" Target="https://www.linkedin.com/company/bywaytravel" TargetMode="External"/><Relationship Id="rId2130" Type="http://schemas.openxmlformats.org/officeDocument/2006/relationships/hyperlink" Target="https://pitchbook.com/profiles/company/622431-19" TargetMode="External"/><Relationship Id="rId5286" Type="http://schemas.openxmlformats.org/officeDocument/2006/relationships/hyperlink" Target="https://www.linkedin.com/company/tie-up-farming" TargetMode="External"/><Relationship Id="rId6337" Type="http://schemas.openxmlformats.org/officeDocument/2006/relationships/hyperlink" Target="http://metyos.com/" TargetMode="External"/><Relationship Id="rId6751" Type="http://schemas.openxmlformats.org/officeDocument/2006/relationships/hyperlink" Target="http://aberdeenminerals.com/" TargetMode="External"/><Relationship Id="rId10716" Type="http://schemas.openxmlformats.org/officeDocument/2006/relationships/hyperlink" Target="https://www.linkedin.com/company/tuumplatform" TargetMode="External"/><Relationship Id="rId102" Type="http://schemas.openxmlformats.org/officeDocument/2006/relationships/hyperlink" Target="https://www.linkedin.com/company/agrizy" TargetMode="External"/><Relationship Id="rId5353" Type="http://schemas.openxmlformats.org/officeDocument/2006/relationships/hyperlink" Target="https://www.linkedin.com/company/national-hockey-league" TargetMode="External"/><Relationship Id="rId6404" Type="http://schemas.openxmlformats.org/officeDocument/2006/relationships/hyperlink" Target="https://www.linkedin.com/company/staffing-engine/" TargetMode="External"/><Relationship Id="rId7802" Type="http://schemas.openxmlformats.org/officeDocument/2006/relationships/hyperlink" Target="https://www.linkedin.com/company/sipremo" TargetMode="External"/><Relationship Id="rId1896" Type="http://schemas.openxmlformats.org/officeDocument/2006/relationships/hyperlink" Target="https://www.linkedin.com/company/humility-homes-services-inc/" TargetMode="External"/><Relationship Id="rId2947" Type="http://schemas.openxmlformats.org/officeDocument/2006/relationships/hyperlink" Target="https://www.linkedin.com/company/cardboard-zt" TargetMode="External"/><Relationship Id="rId5006" Type="http://schemas.openxmlformats.org/officeDocument/2006/relationships/hyperlink" Target="https://www.linkedin.com/company/electricity-system-operator" TargetMode="External"/><Relationship Id="rId9974" Type="http://schemas.openxmlformats.org/officeDocument/2006/relationships/hyperlink" Target="http://sonesdemexico.com/" TargetMode="External"/><Relationship Id="rId919" Type="http://schemas.openxmlformats.org/officeDocument/2006/relationships/hyperlink" Target="https://www.linkedin.com/in/raghuramnatarajan/" TargetMode="External"/><Relationship Id="rId1549" Type="http://schemas.openxmlformats.org/officeDocument/2006/relationships/hyperlink" Target="https://storkexchange.co/pages/about?srsltid=AfmBOoqZ4wmvvxGMVldolq3UMDClevPKmYObWzS658YGtQKGWeDSLMZD" TargetMode="External"/><Relationship Id="rId1963" Type="http://schemas.openxmlformats.org/officeDocument/2006/relationships/hyperlink" Target="https://www.christiancareqc.org/about-us.php" TargetMode="External"/><Relationship Id="rId4022" Type="http://schemas.openxmlformats.org/officeDocument/2006/relationships/hyperlink" Target="http://drclearaligners.my/" TargetMode="External"/><Relationship Id="rId5420" Type="http://schemas.openxmlformats.org/officeDocument/2006/relationships/hyperlink" Target="https://www.linkedin.com/company/onelot/" TargetMode="External"/><Relationship Id="rId7178" Type="http://schemas.openxmlformats.org/officeDocument/2006/relationships/hyperlink" Target="https://www.linkedin.com/in/zaneschwartz/" TargetMode="External"/><Relationship Id="rId8576" Type="http://schemas.openxmlformats.org/officeDocument/2006/relationships/hyperlink" Target="https://www.linkedin.com/in/az0502/" TargetMode="External"/><Relationship Id="rId8990" Type="http://schemas.openxmlformats.org/officeDocument/2006/relationships/hyperlink" Target="https://www.linkedin.com/in/vipuljoshi/" TargetMode="External"/><Relationship Id="rId9627" Type="http://schemas.openxmlformats.org/officeDocument/2006/relationships/hyperlink" Target="http://augrade.com/" TargetMode="External"/><Relationship Id="rId11557" Type="http://schemas.openxmlformats.org/officeDocument/2006/relationships/hyperlink" Target="https://www.linkedin.com/in/c%C3%A9sar-pontvianne-a8b83311/" TargetMode="External"/><Relationship Id="rId1616" Type="http://schemas.openxmlformats.org/officeDocument/2006/relationships/hyperlink" Target="https://www.linkedin.com/in/eduardo-carrera-8ba18434/" TargetMode="External"/><Relationship Id="rId7592" Type="http://schemas.openxmlformats.org/officeDocument/2006/relationships/hyperlink" Target="https://www.linkedin.com/in/jesselyu/" TargetMode="External"/><Relationship Id="rId8229" Type="http://schemas.openxmlformats.org/officeDocument/2006/relationships/hyperlink" Target="https://www.linkedin.com/company/flutrr" TargetMode="External"/><Relationship Id="rId8643" Type="http://schemas.openxmlformats.org/officeDocument/2006/relationships/hyperlink" Target="http://capitalrise.com/" TargetMode="External"/><Relationship Id="rId10159" Type="http://schemas.openxmlformats.org/officeDocument/2006/relationships/hyperlink" Target="http://ril.com/" TargetMode="External"/><Relationship Id="rId10573" Type="http://schemas.openxmlformats.org/officeDocument/2006/relationships/hyperlink" Target="http://cii-tech.com/" TargetMode="External"/><Relationship Id="rId11624" Type="http://schemas.openxmlformats.org/officeDocument/2006/relationships/hyperlink" Target="https://in.linkedin.com/company/cql" TargetMode="External"/><Relationship Id="rId3788" Type="http://schemas.openxmlformats.org/officeDocument/2006/relationships/hyperlink" Target="https://www.linkedin.com/company/160-driving-academy" TargetMode="External"/><Relationship Id="rId4839" Type="http://schemas.openxmlformats.org/officeDocument/2006/relationships/hyperlink" Target="http://pinkoro.co.jp/" TargetMode="External"/><Relationship Id="rId6194" Type="http://schemas.openxmlformats.org/officeDocument/2006/relationships/hyperlink" Target="https://www.linkedin.com/in/marcfogassa/" TargetMode="External"/><Relationship Id="rId7245" Type="http://schemas.openxmlformats.org/officeDocument/2006/relationships/hyperlink" Target="https://www.linkedin.com/company/angel-trains/" TargetMode="External"/><Relationship Id="rId8710" Type="http://schemas.openxmlformats.org/officeDocument/2006/relationships/hyperlink" Target="https://www.linkedin.com/in/yostbill/" TargetMode="External"/><Relationship Id="rId10226" Type="http://schemas.openxmlformats.org/officeDocument/2006/relationships/hyperlink" Target="http://lightwavedental.com/" TargetMode="External"/><Relationship Id="rId3855" Type="http://schemas.openxmlformats.org/officeDocument/2006/relationships/hyperlink" Target="https://www.linkedin.com/company/wildanet/" TargetMode="External"/><Relationship Id="rId6261" Type="http://schemas.openxmlformats.org/officeDocument/2006/relationships/hyperlink" Target="https://www.linkedin.com/in/stefan-borg-2701a9a/" TargetMode="External"/><Relationship Id="rId7312" Type="http://schemas.openxmlformats.org/officeDocument/2006/relationships/hyperlink" Target="http://mods.org/" TargetMode="External"/><Relationship Id="rId10640" Type="http://schemas.openxmlformats.org/officeDocument/2006/relationships/hyperlink" Target="https://www.linkedin.com/in/natasha-broxton-7867b2236/" TargetMode="External"/><Relationship Id="rId776" Type="http://schemas.openxmlformats.org/officeDocument/2006/relationships/hyperlink" Target="https://www.linkedin.com/company/levc" TargetMode="External"/><Relationship Id="rId2457" Type="http://schemas.openxmlformats.org/officeDocument/2006/relationships/hyperlink" Target="http://publicsq.com/" TargetMode="External"/><Relationship Id="rId3508" Type="http://schemas.openxmlformats.org/officeDocument/2006/relationships/hyperlink" Target="http://rplusenergies.com/" TargetMode="External"/><Relationship Id="rId4906" Type="http://schemas.openxmlformats.org/officeDocument/2006/relationships/hyperlink" Target="https://www.linkedin.com/company/pvlighthouse/about/" TargetMode="External"/><Relationship Id="rId9484" Type="http://schemas.openxmlformats.org/officeDocument/2006/relationships/hyperlink" Target="http://enechawetgames.com/" TargetMode="External"/><Relationship Id="rId429" Type="http://schemas.openxmlformats.org/officeDocument/2006/relationships/hyperlink" Target="https://www.linkedin.com/in/bethany-m-owen-5ba09488/" TargetMode="External"/><Relationship Id="rId1059" Type="http://schemas.openxmlformats.org/officeDocument/2006/relationships/hyperlink" Target="https://www.linkedin.com/company/9216464/" TargetMode="External"/><Relationship Id="rId1473" Type="http://schemas.openxmlformats.org/officeDocument/2006/relationships/hyperlink" Target="http://maitao.com/" TargetMode="External"/><Relationship Id="rId2871" Type="http://schemas.openxmlformats.org/officeDocument/2006/relationships/hyperlink" Target="https://pitchbook.com/profiles/company/633333-79" TargetMode="External"/><Relationship Id="rId3922" Type="http://schemas.openxmlformats.org/officeDocument/2006/relationships/hyperlink" Target="http://smartcentres.com/" TargetMode="External"/><Relationship Id="rId8086" Type="http://schemas.openxmlformats.org/officeDocument/2006/relationships/hyperlink" Target="https://www.linkedin.com/in/geraldwbruce/" TargetMode="External"/><Relationship Id="rId9137" Type="http://schemas.openxmlformats.org/officeDocument/2006/relationships/hyperlink" Target="http://northcliffresources.com/" TargetMode="External"/><Relationship Id="rId843" Type="http://schemas.openxmlformats.org/officeDocument/2006/relationships/hyperlink" Target="https://www.linkedin.com/company/macpherson's" TargetMode="External"/><Relationship Id="rId1126" Type="http://schemas.openxmlformats.org/officeDocument/2006/relationships/hyperlink" Target="http://dpmedicalsys.com/" TargetMode="External"/><Relationship Id="rId2524" Type="http://schemas.openxmlformats.org/officeDocument/2006/relationships/hyperlink" Target="http://guidewheel.com/" TargetMode="External"/><Relationship Id="rId8153" Type="http://schemas.openxmlformats.org/officeDocument/2006/relationships/hyperlink" Target="https://www.linkedin.com/in/stephenamurphy/" TargetMode="External"/><Relationship Id="rId9551" Type="http://schemas.openxmlformats.org/officeDocument/2006/relationships/hyperlink" Target="http://eeum.io/" TargetMode="External"/><Relationship Id="rId11067" Type="http://schemas.openxmlformats.org/officeDocument/2006/relationships/hyperlink" Target="https://www.linkedin.com/in/aron-clementi/" TargetMode="External"/><Relationship Id="rId11481" Type="http://schemas.openxmlformats.org/officeDocument/2006/relationships/hyperlink" Target="http://plasconplastics.com/" TargetMode="External"/><Relationship Id="rId910" Type="http://schemas.openxmlformats.org/officeDocument/2006/relationships/hyperlink" Target="https://www.linkedin.com/in/shintaro-ino-b778671a6/" TargetMode="External"/><Relationship Id="rId1540" Type="http://schemas.openxmlformats.org/officeDocument/2006/relationships/hyperlink" Target="http://readi.co.kr/" TargetMode="External"/><Relationship Id="rId4696" Type="http://schemas.openxmlformats.org/officeDocument/2006/relationships/hyperlink" Target="https://www.linkedin.com/in/stephen-stares-271a29aa/" TargetMode="External"/><Relationship Id="rId5747" Type="http://schemas.openxmlformats.org/officeDocument/2006/relationships/hyperlink" Target="https://fr.linkedin.com/in/theau-peronnin" TargetMode="External"/><Relationship Id="rId9204" Type="http://schemas.openxmlformats.org/officeDocument/2006/relationships/hyperlink" Target="https://www.linkedin.com/company/southern-mississippi-planning/about/" TargetMode="External"/><Relationship Id="rId10083" Type="http://schemas.openxmlformats.org/officeDocument/2006/relationships/hyperlink" Target="https://www.linkedin.com/in/brittany-scanlon-69033a9b/" TargetMode="External"/><Relationship Id="rId11134" Type="http://schemas.openxmlformats.org/officeDocument/2006/relationships/hyperlink" Target="http://limbik.com/" TargetMode="External"/><Relationship Id="rId3298" Type="http://schemas.openxmlformats.org/officeDocument/2006/relationships/hyperlink" Target="http://vanta.com/" TargetMode="External"/><Relationship Id="rId4349" Type="http://schemas.openxmlformats.org/officeDocument/2006/relationships/hyperlink" Target="http://www.linkedin.com/company/7171" TargetMode="External"/><Relationship Id="rId4763" Type="http://schemas.openxmlformats.org/officeDocument/2006/relationships/hyperlink" Target="http://loyi.io/" TargetMode="External"/><Relationship Id="rId5814" Type="http://schemas.openxmlformats.org/officeDocument/2006/relationships/hyperlink" Target="https://www.linkedin.com/in/davidbbhenderson/?originalSubdomain=uk" TargetMode="External"/><Relationship Id="rId8220" Type="http://schemas.openxmlformats.org/officeDocument/2006/relationships/hyperlink" Target="https://www.linkedin.com/company/reperio-health" TargetMode="External"/><Relationship Id="rId10150" Type="http://schemas.openxmlformats.org/officeDocument/2006/relationships/hyperlink" Target="http://gm.com/" TargetMode="External"/><Relationship Id="rId11201" Type="http://schemas.openxmlformats.org/officeDocument/2006/relationships/hyperlink" Target="https://www.linkedin.com/company/algocare/" TargetMode="External"/><Relationship Id="rId3365" Type="http://schemas.openxmlformats.org/officeDocument/2006/relationships/hyperlink" Target="https://www.linkedin.com/in/vijayab/" TargetMode="External"/><Relationship Id="rId4416" Type="http://schemas.openxmlformats.org/officeDocument/2006/relationships/hyperlink" Target="http://ul.ie/" TargetMode="External"/><Relationship Id="rId4830" Type="http://schemas.openxmlformats.org/officeDocument/2006/relationships/hyperlink" Target="http://jellypills.com/" TargetMode="External"/><Relationship Id="rId7986" Type="http://schemas.openxmlformats.org/officeDocument/2006/relationships/hyperlink" Target="https://www.linkedin.com/in/elliot-j-rishty-50882752/" TargetMode="External"/><Relationship Id="rId286" Type="http://schemas.openxmlformats.org/officeDocument/2006/relationships/hyperlink" Target="http://northstarcleantech.com/" TargetMode="External"/><Relationship Id="rId2381" Type="http://schemas.openxmlformats.org/officeDocument/2006/relationships/hyperlink" Target="http://siyatamobile.com/" TargetMode="External"/><Relationship Id="rId3018" Type="http://schemas.openxmlformats.org/officeDocument/2006/relationships/hyperlink" Target="http://apkhue.net/" TargetMode="External"/><Relationship Id="rId3432" Type="http://schemas.openxmlformats.org/officeDocument/2006/relationships/hyperlink" Target="https://www.linkedin.com/company/transcodetherapeutics" TargetMode="External"/><Relationship Id="rId6588" Type="http://schemas.openxmlformats.org/officeDocument/2006/relationships/hyperlink" Target="https://www.linkedin.com/in/maciej-kijo-83521514a/" TargetMode="External"/><Relationship Id="rId7639" Type="http://schemas.openxmlformats.org/officeDocument/2006/relationships/hyperlink" Target="http://maximbio.com/" TargetMode="External"/><Relationship Id="rId10967" Type="http://schemas.openxmlformats.org/officeDocument/2006/relationships/hyperlink" Target="http://novocarbo.com/" TargetMode="External"/><Relationship Id="rId353" Type="http://schemas.openxmlformats.org/officeDocument/2006/relationships/hyperlink" Target="https://www.linkedin.com/in/chris-urmson-5392273/" TargetMode="External"/><Relationship Id="rId2034" Type="http://schemas.openxmlformats.org/officeDocument/2006/relationships/hyperlink" Target="https://www.linkedin.com/company/metropolitan-family-services" TargetMode="External"/><Relationship Id="rId9061" Type="http://schemas.openxmlformats.org/officeDocument/2006/relationships/hyperlink" Target="https://www.linkedin.com/in/rodol/?original_referer=&amp;originalSubdomain=uk" TargetMode="External"/><Relationship Id="rId420" Type="http://schemas.openxmlformats.org/officeDocument/2006/relationships/hyperlink" Target="https://vcnewsdaily.com/Jade%20Biosciences/venture-funding.php" TargetMode="External"/><Relationship Id="rId1050" Type="http://schemas.openxmlformats.org/officeDocument/2006/relationships/hyperlink" Target="http://biotwin.co.uk/" TargetMode="External"/><Relationship Id="rId2101" Type="http://schemas.openxmlformats.org/officeDocument/2006/relationships/hyperlink" Target="http://bibbi-parfum.com/" TargetMode="External"/><Relationship Id="rId5257" Type="http://schemas.openxmlformats.org/officeDocument/2006/relationships/hyperlink" Target="http://fdm.co.uk/" TargetMode="External"/><Relationship Id="rId6655" Type="http://schemas.openxmlformats.org/officeDocument/2006/relationships/hyperlink" Target="http://evaluable.ai/" TargetMode="External"/><Relationship Id="rId7706" Type="http://schemas.openxmlformats.org/officeDocument/2006/relationships/hyperlink" Target="http://marscharge.com/" TargetMode="External"/><Relationship Id="rId5671" Type="http://schemas.openxmlformats.org/officeDocument/2006/relationships/hyperlink" Target="http://huskpowersystems.com/" TargetMode="External"/><Relationship Id="rId6308" Type="http://schemas.openxmlformats.org/officeDocument/2006/relationships/hyperlink" Target="https://www.linkedin.com/company/centuryhealth" TargetMode="External"/><Relationship Id="rId6722" Type="http://schemas.openxmlformats.org/officeDocument/2006/relationships/hyperlink" Target="http://trylastminute.com/" TargetMode="External"/><Relationship Id="rId9878" Type="http://schemas.openxmlformats.org/officeDocument/2006/relationships/hyperlink" Target="http://innotexprotection.com/" TargetMode="External"/><Relationship Id="rId1867" Type="http://schemas.openxmlformats.org/officeDocument/2006/relationships/hyperlink" Target="https://www.linkedin.com/in/ron-park/" TargetMode="External"/><Relationship Id="rId2918" Type="http://schemas.openxmlformats.org/officeDocument/2006/relationships/hyperlink" Target="https://pitchbook.com/profiles/company/510305-77" TargetMode="External"/><Relationship Id="rId4273" Type="http://schemas.openxmlformats.org/officeDocument/2006/relationships/hyperlink" Target="http://devnagri.com/" TargetMode="External"/><Relationship Id="rId5324" Type="http://schemas.openxmlformats.org/officeDocument/2006/relationships/hyperlink" Target="https://www.cocoe.co.jp/about/ceo_message/" TargetMode="External"/><Relationship Id="rId8894" Type="http://schemas.openxmlformats.org/officeDocument/2006/relationships/hyperlink" Target="https://corp.nailie.jp/company" TargetMode="External"/><Relationship Id="rId9945" Type="http://schemas.openxmlformats.org/officeDocument/2006/relationships/hyperlink" Target="http://shinehe.com/" TargetMode="External"/><Relationship Id="rId1934" Type="http://schemas.openxmlformats.org/officeDocument/2006/relationships/hyperlink" Target="http://tinkerlist.tv/" TargetMode="External"/><Relationship Id="rId4340" Type="http://schemas.openxmlformats.org/officeDocument/2006/relationships/hyperlink" Target="https://www.linkedin.com/company/hengtong-submarine" TargetMode="External"/><Relationship Id="rId7496" Type="http://schemas.openxmlformats.org/officeDocument/2006/relationships/hyperlink" Target="http://calumino.com/" TargetMode="External"/><Relationship Id="rId8547" Type="http://schemas.openxmlformats.org/officeDocument/2006/relationships/hyperlink" Target="https://www.linkedin.com/company/toughleaf" TargetMode="External"/><Relationship Id="rId8961" Type="http://schemas.openxmlformats.org/officeDocument/2006/relationships/hyperlink" Target="https://www.linkedin.com/company/go-irys" TargetMode="External"/><Relationship Id="rId10477" Type="http://schemas.openxmlformats.org/officeDocument/2006/relationships/hyperlink" Target="http://tread.fi/" TargetMode="External"/><Relationship Id="rId11528" Type="http://schemas.openxmlformats.org/officeDocument/2006/relationships/hyperlink" Target="http://medisprof.ro/" TargetMode="External"/><Relationship Id="rId6098" Type="http://schemas.openxmlformats.org/officeDocument/2006/relationships/hyperlink" Target="http://yourchoicetx.com/" TargetMode="External"/><Relationship Id="rId7149" Type="http://schemas.openxmlformats.org/officeDocument/2006/relationships/hyperlink" Target="http://pal-v.com/" TargetMode="External"/><Relationship Id="rId7563" Type="http://schemas.openxmlformats.org/officeDocument/2006/relationships/hyperlink" Target="http://wearenium.com/" TargetMode="External"/><Relationship Id="rId8614" Type="http://schemas.openxmlformats.org/officeDocument/2006/relationships/hyperlink" Target="http://www.linkedin.com/company/montefiore-medical-center" TargetMode="External"/><Relationship Id="rId10891" Type="http://schemas.openxmlformats.org/officeDocument/2006/relationships/hyperlink" Target="https://www.linkedin.com/in/christianadelsberger/" TargetMode="External"/><Relationship Id="rId6165" Type="http://schemas.openxmlformats.org/officeDocument/2006/relationships/hyperlink" Target="https://volition.com/team/cameron-reynolds/" TargetMode="External"/><Relationship Id="rId7216" Type="http://schemas.openxmlformats.org/officeDocument/2006/relationships/hyperlink" Target="https://www.linkedin.com/company/sayres-and-associates-corp" TargetMode="External"/><Relationship Id="rId10544" Type="http://schemas.openxmlformats.org/officeDocument/2006/relationships/hyperlink" Target="https://www.linkedin.com/in/victorleejennwei/" TargetMode="External"/><Relationship Id="rId3759" Type="http://schemas.openxmlformats.org/officeDocument/2006/relationships/hyperlink" Target="https://www.linkedin.com/company/exa-ai/" TargetMode="External"/><Relationship Id="rId5181" Type="http://schemas.openxmlformats.org/officeDocument/2006/relationships/hyperlink" Target="https://www.linkedin.com/in/nicolas-michel-vernet-85353144/" TargetMode="External"/><Relationship Id="rId6232" Type="http://schemas.openxmlformats.org/officeDocument/2006/relationships/hyperlink" Target="https://www.linkedin.com/company/phin-security" TargetMode="External"/><Relationship Id="rId7630" Type="http://schemas.openxmlformats.org/officeDocument/2006/relationships/hyperlink" Target="http://ecostp.com/" TargetMode="External"/><Relationship Id="rId9388" Type="http://schemas.openxmlformats.org/officeDocument/2006/relationships/hyperlink" Target="http://catholiccharitiesusa.org/" TargetMode="External"/><Relationship Id="rId10611" Type="http://schemas.openxmlformats.org/officeDocument/2006/relationships/hyperlink" Target="https://www.linkedin.com/in/jonathan-christie-219b8a45/" TargetMode="External"/><Relationship Id="rId2775" Type="http://schemas.openxmlformats.org/officeDocument/2006/relationships/hyperlink" Target="https://www.linkedin.com/in/haeminyim/?originalSubdomain=kr" TargetMode="External"/><Relationship Id="rId3826" Type="http://schemas.openxmlformats.org/officeDocument/2006/relationships/hyperlink" Target="https://www.linkedin.com/in/david-berry-bb339389/" TargetMode="External"/><Relationship Id="rId747" Type="http://schemas.openxmlformats.org/officeDocument/2006/relationships/hyperlink" Target="https://www.linkedin.com/in/maevetwang/" TargetMode="External"/><Relationship Id="rId1377" Type="http://schemas.openxmlformats.org/officeDocument/2006/relationships/hyperlink" Target="https://www.linkedin.com/in/allison-harris-02b662a7/" TargetMode="External"/><Relationship Id="rId1791" Type="http://schemas.openxmlformats.org/officeDocument/2006/relationships/hyperlink" Target="https://www.vtpoc.net/our-team/weiwei-wang/" TargetMode="External"/><Relationship Id="rId2428" Type="http://schemas.openxmlformats.org/officeDocument/2006/relationships/hyperlink" Target="http://www.linkedin.com/company/miclient" TargetMode="External"/><Relationship Id="rId2842" Type="http://schemas.openxmlformats.org/officeDocument/2006/relationships/hyperlink" Target="https://www.linkedin.com/company/rural-communities-housing-development-corporation/about/" TargetMode="External"/><Relationship Id="rId5998" Type="http://schemas.openxmlformats.org/officeDocument/2006/relationships/hyperlink" Target="https://www.linkedin.com/in/dennisdinkelmeyer/" TargetMode="External"/><Relationship Id="rId9455" Type="http://schemas.openxmlformats.org/officeDocument/2006/relationships/hyperlink" Target="https://www.linkedin.com/in/nathaniel-dracakis/" TargetMode="External"/><Relationship Id="rId11385" Type="http://schemas.openxmlformats.org/officeDocument/2006/relationships/hyperlink" Target="https://www.linkedin.com/company/smart-load-solutions" TargetMode="External"/><Relationship Id="rId83" Type="http://schemas.openxmlformats.org/officeDocument/2006/relationships/hyperlink" Target="http://outpacebio.com/" TargetMode="External"/><Relationship Id="rId814" Type="http://schemas.openxmlformats.org/officeDocument/2006/relationships/hyperlink" Target="http://baibys.com/" TargetMode="External"/><Relationship Id="rId1444" Type="http://schemas.openxmlformats.org/officeDocument/2006/relationships/hyperlink" Target="https://uagm.edu/es/sobre-uagm/message-president" TargetMode="External"/><Relationship Id="rId8057" Type="http://schemas.openxmlformats.org/officeDocument/2006/relationships/hyperlink" Target="https://www.linkedin.com/in/haider-raza-036342aa/" TargetMode="External"/><Relationship Id="rId8471" Type="http://schemas.openxmlformats.org/officeDocument/2006/relationships/hyperlink" Target="https://www.linkedin.com/school/arizona-state-university/" TargetMode="External"/><Relationship Id="rId9108" Type="http://schemas.openxmlformats.org/officeDocument/2006/relationships/hyperlink" Target="https://www.linkedin.com/company/co2brew" TargetMode="External"/><Relationship Id="rId9522" Type="http://schemas.openxmlformats.org/officeDocument/2006/relationships/hyperlink" Target="https://www.linkedin.com/in/barry-hooper-38b5a1a7/" TargetMode="External"/><Relationship Id="rId11038" Type="http://schemas.openxmlformats.org/officeDocument/2006/relationships/hyperlink" Target="https://www.linkedin.com/company/s3v-vascular-technologies/" TargetMode="External"/><Relationship Id="rId11452" Type="http://schemas.openxmlformats.org/officeDocument/2006/relationships/hyperlink" Target="https://www.linkedin.com/in/zvaigzdinas/" TargetMode="External"/><Relationship Id="rId1511" Type="http://schemas.openxmlformats.org/officeDocument/2006/relationships/hyperlink" Target="https://www.linkedin.com/company/vortic-watches/" TargetMode="External"/><Relationship Id="rId4667" Type="http://schemas.openxmlformats.org/officeDocument/2006/relationships/hyperlink" Target="http://cardiocommsolutions.com/" TargetMode="External"/><Relationship Id="rId5718" Type="http://schemas.openxmlformats.org/officeDocument/2006/relationships/hyperlink" Target="http://champtitles.com/" TargetMode="External"/><Relationship Id="rId7073" Type="http://schemas.openxmlformats.org/officeDocument/2006/relationships/hyperlink" Target="http://firstlightnl.ca/" TargetMode="External"/><Relationship Id="rId8124" Type="http://schemas.openxmlformats.org/officeDocument/2006/relationships/hyperlink" Target="https://www.linkedin.com/company/oyo-rooms" TargetMode="External"/><Relationship Id="rId10054" Type="http://schemas.openxmlformats.org/officeDocument/2006/relationships/hyperlink" Target="https://www.linkedin.com/company/saks-com/" TargetMode="External"/><Relationship Id="rId11105" Type="http://schemas.openxmlformats.org/officeDocument/2006/relationships/hyperlink" Target="https://www.cbinsights.com/company/the-new-club/people" TargetMode="External"/><Relationship Id="rId3269" Type="http://schemas.openxmlformats.org/officeDocument/2006/relationships/hyperlink" Target="https://www.linkedin.com/company/fullbay" TargetMode="External"/><Relationship Id="rId3683" Type="http://schemas.openxmlformats.org/officeDocument/2006/relationships/hyperlink" Target="https://www.linkedin.com/in/tony-jaros-64819/" TargetMode="External"/><Relationship Id="rId7140" Type="http://schemas.openxmlformats.org/officeDocument/2006/relationships/hyperlink" Target="https://www.habitatpc.org/team" TargetMode="External"/><Relationship Id="rId2285" Type="http://schemas.openxmlformats.org/officeDocument/2006/relationships/hyperlink" Target="https://www.linkedin.com/in/kiranshelat/" TargetMode="External"/><Relationship Id="rId3336" Type="http://schemas.openxmlformats.org/officeDocument/2006/relationships/hyperlink" Target="https://www.linkedin.com/in/sawaf/" TargetMode="External"/><Relationship Id="rId4734" Type="http://schemas.openxmlformats.org/officeDocument/2006/relationships/hyperlink" Target="https://www.linkedin.com/company/cuttable/" TargetMode="External"/><Relationship Id="rId10121" Type="http://schemas.openxmlformats.org/officeDocument/2006/relationships/hyperlink" Target="https://www.linkedin.com/in/julianleitloff/" TargetMode="External"/><Relationship Id="rId257" Type="http://schemas.openxmlformats.org/officeDocument/2006/relationships/hyperlink" Target="http://www.linkedin.com/company/trina-solar" TargetMode="External"/><Relationship Id="rId3750" Type="http://schemas.openxmlformats.org/officeDocument/2006/relationships/hyperlink" Target="https://www.linkedin.com/company/agentaiapp/" TargetMode="External"/><Relationship Id="rId4801" Type="http://schemas.openxmlformats.org/officeDocument/2006/relationships/hyperlink" Target="http://ingateygen.com/" TargetMode="External"/><Relationship Id="rId7957" Type="http://schemas.openxmlformats.org/officeDocument/2006/relationships/hyperlink" Target="http://hbc.com/" TargetMode="External"/><Relationship Id="rId10938" Type="http://schemas.openxmlformats.org/officeDocument/2006/relationships/hyperlink" Target="http://thinksono.com/" TargetMode="External"/><Relationship Id="rId671" Type="http://schemas.openxmlformats.org/officeDocument/2006/relationships/hyperlink" Target="https://www.linkedin.com/company/cloudpay" TargetMode="External"/><Relationship Id="rId2352" Type="http://schemas.openxmlformats.org/officeDocument/2006/relationships/hyperlink" Target="https://www.linkedin.com/in/mattsheehy44/" TargetMode="External"/><Relationship Id="rId3403" Type="http://schemas.openxmlformats.org/officeDocument/2006/relationships/hyperlink" Target="https://www.linkedin.com/company/cirata" TargetMode="External"/><Relationship Id="rId6559" Type="http://schemas.openxmlformats.org/officeDocument/2006/relationships/hyperlink" Target="https://www.linkedin.com/in/rachaelgreavesstlp/" TargetMode="External"/><Relationship Id="rId6973" Type="http://schemas.openxmlformats.org/officeDocument/2006/relationships/hyperlink" Target="https://www.linkedin.com/in/ritesh-singh-88a4a8137/" TargetMode="External"/><Relationship Id="rId324" Type="http://schemas.openxmlformats.org/officeDocument/2006/relationships/hyperlink" Target="https://www.linkedin.com/in/rob-vitale/" TargetMode="External"/><Relationship Id="rId2005" Type="http://schemas.openxmlformats.org/officeDocument/2006/relationships/hyperlink" Target="https://www.linkedin.com/in/rock-island-milan-education-foundation-23625022b" TargetMode="External"/><Relationship Id="rId5575" Type="http://schemas.openxmlformats.org/officeDocument/2006/relationships/hyperlink" Target="https://www.linkedin.com/in/edward-m-kaye-md-0a46a710/" TargetMode="External"/><Relationship Id="rId6626" Type="http://schemas.openxmlformats.org/officeDocument/2006/relationships/hyperlink" Target="https://www.linkedin.com/in/caseylawlor/" TargetMode="External"/><Relationship Id="rId9032" Type="http://schemas.openxmlformats.org/officeDocument/2006/relationships/hyperlink" Target="https://www.linkedin.com/company/gelomics/about/" TargetMode="External"/><Relationship Id="rId1021" Type="http://schemas.openxmlformats.org/officeDocument/2006/relationships/hyperlink" Target="https://www.linkedin.com/company/hera-biotech/" TargetMode="External"/><Relationship Id="rId4177" Type="http://schemas.openxmlformats.org/officeDocument/2006/relationships/hyperlink" Target="https://www.linkedin.com/company/scholarly-software/?viewAsMember=true" TargetMode="External"/><Relationship Id="rId4591" Type="http://schemas.openxmlformats.org/officeDocument/2006/relationships/hyperlink" Target="https://www.linkedin.com/company/rapiddeliveryanalytics" TargetMode="External"/><Relationship Id="rId5228" Type="http://schemas.openxmlformats.org/officeDocument/2006/relationships/hyperlink" Target="https://www.linkedin.com/in/hakan-sezikli-68082267/" TargetMode="External"/><Relationship Id="rId5642" Type="http://schemas.openxmlformats.org/officeDocument/2006/relationships/hyperlink" Target="https://www.linkedin.com/company/robovisionai/about/" TargetMode="External"/><Relationship Id="rId8798" Type="http://schemas.openxmlformats.org/officeDocument/2006/relationships/hyperlink" Target="https://www.linkedin.com/in/anthony-chang-phd-25161ba/" TargetMode="External"/><Relationship Id="rId9849" Type="http://schemas.openxmlformats.org/officeDocument/2006/relationships/hyperlink" Target="https://aicchicago.org/author/admin/" TargetMode="External"/><Relationship Id="rId3193" Type="http://schemas.openxmlformats.org/officeDocument/2006/relationships/hyperlink" Target="https://www.linkedin.com/in/dylanfield/" TargetMode="External"/><Relationship Id="rId4244" Type="http://schemas.openxmlformats.org/officeDocument/2006/relationships/hyperlink" Target="http://sofiac.ca/" TargetMode="External"/><Relationship Id="rId11779" Type="http://schemas.openxmlformats.org/officeDocument/2006/relationships/hyperlink" Target="https://bontonfarms.org/c5_person/daron-babcock/" TargetMode="External"/><Relationship Id="rId1838" Type="http://schemas.openxmlformats.org/officeDocument/2006/relationships/hyperlink" Target="https://www.linkedin.com/company/phosphorex/" TargetMode="External"/><Relationship Id="rId3260" Type="http://schemas.openxmlformats.org/officeDocument/2006/relationships/hyperlink" Target="https://www.linkedin.com/company/givelegacy/" TargetMode="External"/><Relationship Id="rId4311" Type="http://schemas.openxmlformats.org/officeDocument/2006/relationships/hyperlink" Target="http://hyimpulse.de/" TargetMode="External"/><Relationship Id="rId7467" Type="http://schemas.openxmlformats.org/officeDocument/2006/relationships/hyperlink" Target="https://www.linkedin.com/in/cesar-lopez-caparros/" TargetMode="External"/><Relationship Id="rId8865" Type="http://schemas.openxmlformats.org/officeDocument/2006/relationships/hyperlink" Target="https://www.linkedin.com/company/rogue-valley-microdevices-inc-/" TargetMode="External"/><Relationship Id="rId9916" Type="http://schemas.openxmlformats.org/officeDocument/2006/relationships/hyperlink" Target="https://www.linkedin.com/company/little-black-pearl-workshop/?viewAsMember=true" TargetMode="External"/><Relationship Id="rId10795" Type="http://schemas.openxmlformats.org/officeDocument/2006/relationships/hyperlink" Target="https://www.linkedin.com/company/auxilius/" TargetMode="External"/><Relationship Id="rId11846" Type="http://schemas.openxmlformats.org/officeDocument/2006/relationships/hyperlink" Target="https://www.linkedin.com/company/momsfirst/" TargetMode="External"/><Relationship Id="rId181" Type="http://schemas.openxmlformats.org/officeDocument/2006/relationships/hyperlink" Target="http://clareandme.com/" TargetMode="External"/><Relationship Id="rId1905" Type="http://schemas.openxmlformats.org/officeDocument/2006/relationships/hyperlink" Target="http://twistient.com/" TargetMode="External"/><Relationship Id="rId6069" Type="http://schemas.openxmlformats.org/officeDocument/2006/relationships/hyperlink" Target="https://www.linkedin.com/company/storyteller-overland-llc" TargetMode="External"/><Relationship Id="rId7881" Type="http://schemas.openxmlformats.org/officeDocument/2006/relationships/hyperlink" Target="https://www.linkedin.com/in/st%c3%a9phane-bancel-8185251/" TargetMode="External"/><Relationship Id="rId8518" Type="http://schemas.openxmlformats.org/officeDocument/2006/relationships/hyperlink" Target="https://www.linkedin.com/company/novonutrients/" TargetMode="External"/><Relationship Id="rId8932" Type="http://schemas.openxmlformats.org/officeDocument/2006/relationships/hyperlink" Target="http://medical.neusoft.com/" TargetMode="External"/><Relationship Id="rId10448" Type="http://schemas.openxmlformats.org/officeDocument/2006/relationships/hyperlink" Target="https://www.linkedin.com/company/e%C2%B7pilot-gmbh/" TargetMode="External"/><Relationship Id="rId10862" Type="http://schemas.openxmlformats.org/officeDocument/2006/relationships/hyperlink" Target="http://viacom18.com/" TargetMode="External"/><Relationship Id="rId5085" Type="http://schemas.openxmlformats.org/officeDocument/2006/relationships/hyperlink" Target="http://hqtravel.com/" TargetMode="External"/><Relationship Id="rId6483" Type="http://schemas.openxmlformats.org/officeDocument/2006/relationships/hyperlink" Target="http://www.linkedin.com/company/qnect" TargetMode="External"/><Relationship Id="rId7534" Type="http://schemas.openxmlformats.org/officeDocument/2006/relationships/hyperlink" Target="https://www.linkedin.com/in/davidgoldschlag/" TargetMode="External"/><Relationship Id="rId10515" Type="http://schemas.openxmlformats.org/officeDocument/2006/relationships/hyperlink" Target="http://saephancapital.com/" TargetMode="External"/><Relationship Id="rId998" Type="http://schemas.openxmlformats.org/officeDocument/2006/relationships/hyperlink" Target="http://glasshalffull.co/" TargetMode="External"/><Relationship Id="rId2679" Type="http://schemas.openxmlformats.org/officeDocument/2006/relationships/hyperlink" Target="https://www.linkedin.com/company/getsetpoint" TargetMode="External"/><Relationship Id="rId6136" Type="http://schemas.openxmlformats.org/officeDocument/2006/relationships/hyperlink" Target="https://www.linkedin.com/in/ireneliu17/" TargetMode="External"/><Relationship Id="rId6550" Type="http://schemas.openxmlformats.org/officeDocument/2006/relationships/hyperlink" Target="https://www.linkedin.com/in/animeshkgupta/" TargetMode="External"/><Relationship Id="rId7601" Type="http://schemas.openxmlformats.org/officeDocument/2006/relationships/hyperlink" Target="https://www.linkedin.com/in/camille-ang-19224647/" TargetMode="External"/><Relationship Id="rId1695" Type="http://schemas.openxmlformats.org/officeDocument/2006/relationships/hyperlink" Target="http://quantlytica.com/" TargetMode="External"/><Relationship Id="rId2746" Type="http://schemas.openxmlformats.org/officeDocument/2006/relationships/hyperlink" Target="https://www.linkedin.com/company/convergent-therapeutics" TargetMode="External"/><Relationship Id="rId5152" Type="http://schemas.openxmlformats.org/officeDocument/2006/relationships/hyperlink" Target="https://www.linkedin.com/in/adamnadlerfl/" TargetMode="External"/><Relationship Id="rId6203" Type="http://schemas.openxmlformats.org/officeDocument/2006/relationships/hyperlink" Target="http://avilease.com/" TargetMode="External"/><Relationship Id="rId9359" Type="http://schemas.openxmlformats.org/officeDocument/2006/relationships/hyperlink" Target="http://syracuseut.gov/" TargetMode="External"/><Relationship Id="rId9773" Type="http://schemas.openxmlformats.org/officeDocument/2006/relationships/hyperlink" Target="https://www.linkedin.com/company/avalon-pharma" TargetMode="External"/><Relationship Id="rId11289" Type="http://schemas.openxmlformats.org/officeDocument/2006/relationships/hyperlink" Target="https://www.linkedin.com/in/fatih-altunel-89557528/" TargetMode="External"/><Relationship Id="rId718" Type="http://schemas.openxmlformats.org/officeDocument/2006/relationships/hyperlink" Target="https://2021.ai/company/about-us/" TargetMode="External"/><Relationship Id="rId1348" Type="http://schemas.openxmlformats.org/officeDocument/2006/relationships/hyperlink" Target="http://sappland.com/" TargetMode="External"/><Relationship Id="rId1762" Type="http://schemas.openxmlformats.org/officeDocument/2006/relationships/hyperlink" Target="https://erikaslighthouse.org/get-to-know-us/" TargetMode="External"/><Relationship Id="rId8375" Type="http://schemas.openxmlformats.org/officeDocument/2006/relationships/hyperlink" Target="http://dataseainc.com/" TargetMode="External"/><Relationship Id="rId9426" Type="http://schemas.openxmlformats.org/officeDocument/2006/relationships/hyperlink" Target="http://austinpowder.com/" TargetMode="External"/><Relationship Id="rId1415" Type="http://schemas.openxmlformats.org/officeDocument/2006/relationships/hyperlink" Target="https://www.linkedin.com/in/abhay-parnerkar-b710311/" TargetMode="External"/><Relationship Id="rId2813" Type="http://schemas.openxmlformats.org/officeDocument/2006/relationships/hyperlink" Target="http://fieldgoods.co.uk/" TargetMode="External"/><Relationship Id="rId5969" Type="http://schemas.openxmlformats.org/officeDocument/2006/relationships/hyperlink" Target="https://www.linkedin.com/in/anilthontepu/" TargetMode="External"/><Relationship Id="rId7391" Type="http://schemas.openxmlformats.org/officeDocument/2006/relationships/hyperlink" Target="https://www.linkedin.com/in/twinkle-morgan-b6903817/" TargetMode="External"/><Relationship Id="rId8028" Type="http://schemas.openxmlformats.org/officeDocument/2006/relationships/hyperlink" Target="http://watchyourhealth.com/" TargetMode="External"/><Relationship Id="rId8442" Type="http://schemas.openxmlformats.org/officeDocument/2006/relationships/hyperlink" Target="https://www.linkedin.com/company/immunisbiomedical" TargetMode="External"/><Relationship Id="rId9840" Type="http://schemas.openxmlformats.org/officeDocument/2006/relationships/hyperlink" Target="http://glbizzia.com/" TargetMode="External"/><Relationship Id="rId11009" Type="http://schemas.openxmlformats.org/officeDocument/2006/relationships/hyperlink" Target="http://redcoat.ai/" TargetMode="External"/><Relationship Id="rId11356" Type="http://schemas.openxmlformats.org/officeDocument/2006/relationships/hyperlink" Target="https://www.linkedin.com/company/jamitfm/" TargetMode="External"/><Relationship Id="rId11770" Type="http://schemas.openxmlformats.org/officeDocument/2006/relationships/hyperlink" Target="https://www.linkedin.com/in/robin-mckinney-9600818/" TargetMode="External"/><Relationship Id="rId54" Type="http://schemas.openxmlformats.org/officeDocument/2006/relationships/hyperlink" Target="http://oportun.com/" TargetMode="External"/><Relationship Id="rId4985" Type="http://schemas.openxmlformats.org/officeDocument/2006/relationships/hyperlink" Target="https://www.linkedin.com/company/edithero/" TargetMode="External"/><Relationship Id="rId7044" Type="http://schemas.openxmlformats.org/officeDocument/2006/relationships/hyperlink" Target="https://www.unrivaledsports.com/" TargetMode="External"/><Relationship Id="rId10372" Type="http://schemas.openxmlformats.org/officeDocument/2006/relationships/hyperlink" Target="http://algernonpharmaceuticals.com/" TargetMode="External"/><Relationship Id="rId11423" Type="http://schemas.openxmlformats.org/officeDocument/2006/relationships/hyperlink" Target="https://www.linkedin.com/company/thryftship/" TargetMode="External"/><Relationship Id="rId2189" Type="http://schemas.openxmlformats.org/officeDocument/2006/relationships/hyperlink" Target="https://www.linkedin.com/in/richard-entwistle-93461829/" TargetMode="External"/><Relationship Id="rId3587" Type="http://schemas.openxmlformats.org/officeDocument/2006/relationships/hyperlink" Target="https://www.linkedin.com/company/plum-fintech" TargetMode="External"/><Relationship Id="rId4638" Type="http://schemas.openxmlformats.org/officeDocument/2006/relationships/hyperlink" Target="https://www.linkedin.com/in/massonlucas/" TargetMode="External"/><Relationship Id="rId6060" Type="http://schemas.openxmlformats.org/officeDocument/2006/relationships/hyperlink" Target="https://www.linkedin.com/company/hivedistributed/" TargetMode="External"/><Relationship Id="rId10025" Type="http://schemas.openxmlformats.org/officeDocument/2006/relationships/hyperlink" Target="https://www.linkedin.com/in/laksmee-suon/" TargetMode="External"/><Relationship Id="rId3654" Type="http://schemas.openxmlformats.org/officeDocument/2006/relationships/hyperlink" Target="https://www.linkedin.com/in/heathermorganshoemaker/" TargetMode="External"/><Relationship Id="rId4705" Type="http://schemas.openxmlformats.org/officeDocument/2006/relationships/hyperlink" Target="https://pitchbook.com/profiles/company/608753-17" TargetMode="External"/><Relationship Id="rId7111" Type="http://schemas.openxmlformats.org/officeDocument/2006/relationships/hyperlink" Target="https://www.linkedin.com/company/farmersforforests" TargetMode="External"/><Relationship Id="rId575" Type="http://schemas.openxmlformats.org/officeDocument/2006/relationships/hyperlink" Target="http://enservco.com/leadership/" TargetMode="External"/><Relationship Id="rId2256" Type="http://schemas.openxmlformats.org/officeDocument/2006/relationships/hyperlink" Target="https://www.linkedin.com/in/jasmine-gilstrap-hunter-54527038/" TargetMode="External"/><Relationship Id="rId2670" Type="http://schemas.openxmlformats.org/officeDocument/2006/relationships/hyperlink" Target="http://tucan.la/" TargetMode="External"/><Relationship Id="rId3307" Type="http://schemas.openxmlformats.org/officeDocument/2006/relationships/hyperlink" Target="http://www.linkedin.com/company/opko-health-inc." TargetMode="External"/><Relationship Id="rId3721" Type="http://schemas.openxmlformats.org/officeDocument/2006/relationships/hyperlink" Target="http://aiper.com/" TargetMode="External"/><Relationship Id="rId6877" Type="http://schemas.openxmlformats.org/officeDocument/2006/relationships/hyperlink" Target="https://www.linkedin.com/company/hungry-cats-studio/" TargetMode="External"/><Relationship Id="rId7928" Type="http://schemas.openxmlformats.org/officeDocument/2006/relationships/hyperlink" Target="https://www.linkedin.com/company/jogo-health" TargetMode="External"/><Relationship Id="rId9283" Type="http://schemas.openxmlformats.org/officeDocument/2006/relationships/hyperlink" Target="https://www.linkedin.com/company/muyalogy/" TargetMode="External"/><Relationship Id="rId228" Type="http://schemas.openxmlformats.org/officeDocument/2006/relationships/hyperlink" Target="https://www.linkedin.com/in/neil-mcfarlane-1496ba5/" TargetMode="External"/><Relationship Id="rId642" Type="http://schemas.openxmlformats.org/officeDocument/2006/relationships/hyperlink" Target="https://www.linkedin.com/company/harlandwolff" TargetMode="External"/><Relationship Id="rId1272" Type="http://schemas.openxmlformats.org/officeDocument/2006/relationships/hyperlink" Target="https://www.linkedin.com/in/rajeev-pathak-5bb34b9/" TargetMode="External"/><Relationship Id="rId2323" Type="http://schemas.openxmlformats.org/officeDocument/2006/relationships/hyperlink" Target="http://mdally.com/" TargetMode="External"/><Relationship Id="rId5479" Type="http://schemas.openxmlformats.org/officeDocument/2006/relationships/hyperlink" Target="https://www.linkedin.com/in/jannaegammage/" TargetMode="External"/><Relationship Id="rId5893" Type="http://schemas.openxmlformats.org/officeDocument/2006/relationships/hyperlink" Target="https://www.linkedin.com/in/jeffreytorto/" TargetMode="External"/><Relationship Id="rId9350" Type="http://schemas.openxmlformats.org/officeDocument/2006/relationships/hyperlink" Target="https://www.linkedin.com/company/fwca/" TargetMode="External"/><Relationship Id="rId10909" Type="http://schemas.openxmlformats.org/officeDocument/2006/relationships/hyperlink" Target="http://cedara.io/" TargetMode="External"/><Relationship Id="rId11280" Type="http://schemas.openxmlformats.org/officeDocument/2006/relationships/hyperlink" Target="http://getlago.com/" TargetMode="External"/><Relationship Id="rId4495" Type="http://schemas.openxmlformats.org/officeDocument/2006/relationships/hyperlink" Target="https://www.linkedin.com/in/jill-rizika-66958211/" TargetMode="External"/><Relationship Id="rId5546" Type="http://schemas.openxmlformats.org/officeDocument/2006/relationships/hyperlink" Target="http://hexclad.com/" TargetMode="External"/><Relationship Id="rId6944" Type="http://schemas.openxmlformats.org/officeDocument/2006/relationships/hyperlink" Target="https://www.linkedin.com/company/get-schooled-foundation" TargetMode="External"/><Relationship Id="rId9003" Type="http://schemas.openxmlformats.org/officeDocument/2006/relationships/hyperlink" Target="https://weill.cornell.edu/our-story/leadership/senior-leadership" TargetMode="External"/><Relationship Id="rId3097" Type="http://schemas.openxmlformats.org/officeDocument/2006/relationships/hyperlink" Target="https://www.linkedin.com/company/scorpiontherapeutics/" TargetMode="External"/><Relationship Id="rId4148" Type="http://schemas.openxmlformats.org/officeDocument/2006/relationships/hyperlink" Target="https://www.linkedin.com/in/nicolafarronato2021/" TargetMode="External"/><Relationship Id="rId5960" Type="http://schemas.openxmlformats.org/officeDocument/2006/relationships/hyperlink" Target="https://www.linkedin.com/in/andrew-uden-15182b9b/" TargetMode="External"/><Relationship Id="rId3164" Type="http://schemas.openxmlformats.org/officeDocument/2006/relationships/hyperlink" Target="https://www.linkedin.com/in/dan-cook-1b10ba12/" TargetMode="External"/><Relationship Id="rId4562" Type="http://schemas.openxmlformats.org/officeDocument/2006/relationships/hyperlink" Target="https://www.linkedin.com/company/kumonos/" TargetMode="External"/><Relationship Id="rId5613" Type="http://schemas.openxmlformats.org/officeDocument/2006/relationships/hyperlink" Target="https://www.linkedin.com/company/invenergy-llc" TargetMode="External"/><Relationship Id="rId8769" Type="http://schemas.openxmlformats.org/officeDocument/2006/relationships/hyperlink" Target="https://www.linkedin.com/company/913ai/" TargetMode="External"/><Relationship Id="rId10699" Type="http://schemas.openxmlformats.org/officeDocument/2006/relationships/hyperlink" Target="https://www.linkedin.com/in/cpmolloy/" TargetMode="External"/><Relationship Id="rId11000" Type="http://schemas.openxmlformats.org/officeDocument/2006/relationships/hyperlink" Target="http://conceptionnurseries.com/" TargetMode="External"/><Relationship Id="rId1809" Type="http://schemas.openxmlformats.org/officeDocument/2006/relationships/hyperlink" Target="https://www.linkedin.com/in/beaupeurt/" TargetMode="External"/><Relationship Id="rId4215" Type="http://schemas.openxmlformats.org/officeDocument/2006/relationships/hyperlink" Target="http://www.linkedin.com/company/mogenius" TargetMode="External"/><Relationship Id="rId7785" Type="http://schemas.openxmlformats.org/officeDocument/2006/relationships/hyperlink" Target="https://www.linkedin.com/in/iskander-pataudi-2806a2a1/" TargetMode="External"/><Relationship Id="rId8836" Type="http://schemas.openxmlformats.org/officeDocument/2006/relationships/hyperlink" Target="https://www.linkedin.com/edu/spelman-college-20129" TargetMode="External"/><Relationship Id="rId10766" Type="http://schemas.openxmlformats.org/officeDocument/2006/relationships/hyperlink" Target="https://www.linkedin.com/company/tubulis" TargetMode="External"/><Relationship Id="rId11817" Type="http://schemas.openxmlformats.org/officeDocument/2006/relationships/hyperlink" Target="https://pitchbook.com/profiles/company/589500-46" TargetMode="External"/><Relationship Id="rId2180" Type="http://schemas.openxmlformats.org/officeDocument/2006/relationships/hyperlink" Target="http://sincetrue.com/" TargetMode="External"/><Relationship Id="rId3231" Type="http://schemas.openxmlformats.org/officeDocument/2006/relationships/hyperlink" Target="https://www.linkedin.com/in/finneykevin/" TargetMode="External"/><Relationship Id="rId6387" Type="http://schemas.openxmlformats.org/officeDocument/2006/relationships/hyperlink" Target="https://www.linkedin.com/in/danielschuleman/" TargetMode="External"/><Relationship Id="rId7438" Type="http://schemas.openxmlformats.org/officeDocument/2006/relationships/hyperlink" Target="https://www.linkedin.com/in/jason-liberty-040254b3/" TargetMode="External"/><Relationship Id="rId7852" Type="http://schemas.openxmlformats.org/officeDocument/2006/relationships/hyperlink" Target="http://essymart.com/" TargetMode="External"/><Relationship Id="rId8903" Type="http://schemas.openxmlformats.org/officeDocument/2006/relationships/hyperlink" Target="https://www.linkedin.com/in/john-o-neill-241511/" TargetMode="External"/><Relationship Id="rId10419" Type="http://schemas.openxmlformats.org/officeDocument/2006/relationships/hyperlink" Target="https://www.linkedin.com/company/oniliacapitalpartners/about/?viewAsMember=true" TargetMode="External"/><Relationship Id="rId152" Type="http://schemas.openxmlformats.org/officeDocument/2006/relationships/hyperlink" Target="https://www.linkedin.com/company/officialippopay" TargetMode="External"/><Relationship Id="rId2997" Type="http://schemas.openxmlformats.org/officeDocument/2006/relationships/hyperlink" Target="http://cart.com/" TargetMode="External"/><Relationship Id="rId6454" Type="http://schemas.openxmlformats.org/officeDocument/2006/relationships/hyperlink" Target="https://www.linkedin.com/in/gage-caligaris-fcas-366a9b21/" TargetMode="External"/><Relationship Id="rId7505" Type="http://schemas.openxmlformats.org/officeDocument/2006/relationships/hyperlink" Target="http://rideblitz.com/" TargetMode="External"/><Relationship Id="rId10833" Type="http://schemas.openxmlformats.org/officeDocument/2006/relationships/hyperlink" Target="https://www.linkedin.com/company/interlunespace" TargetMode="External"/><Relationship Id="rId969" Type="http://schemas.openxmlformats.org/officeDocument/2006/relationships/hyperlink" Target="http://aurionresources.com/" TargetMode="External"/><Relationship Id="rId1599" Type="http://schemas.openxmlformats.org/officeDocument/2006/relationships/hyperlink" Target="https://www.linkedin.com/company/virunga-potato-co/" TargetMode="External"/><Relationship Id="rId5056" Type="http://schemas.openxmlformats.org/officeDocument/2006/relationships/hyperlink" Target="http://rockdaleisd.net/" TargetMode="External"/><Relationship Id="rId5470" Type="http://schemas.openxmlformats.org/officeDocument/2006/relationships/hyperlink" Target="https://www.linkedin.com/company/the-cradle/" TargetMode="External"/><Relationship Id="rId6107" Type="http://schemas.openxmlformats.org/officeDocument/2006/relationships/hyperlink" Target="http://jobpixel.com/" TargetMode="External"/><Relationship Id="rId6521" Type="http://schemas.openxmlformats.org/officeDocument/2006/relationships/hyperlink" Target="https://www.linkedin.com/in/hjpithadia/" TargetMode="External"/><Relationship Id="rId9677" Type="http://schemas.openxmlformats.org/officeDocument/2006/relationships/hyperlink" Target="http://romeprotocol.com/" TargetMode="External"/><Relationship Id="rId10900" Type="http://schemas.openxmlformats.org/officeDocument/2006/relationships/hyperlink" Target="https://www.linkedin.com/in/domas-povilauskas-763aa3112/" TargetMode="External"/><Relationship Id="rId4072" Type="http://schemas.openxmlformats.org/officeDocument/2006/relationships/hyperlink" Target="https://www.linkedin.com/in/carlos-castro-gonzalez/" TargetMode="External"/><Relationship Id="rId5123" Type="http://schemas.openxmlformats.org/officeDocument/2006/relationships/hyperlink" Target="https://www.linkedin.com/company/tribela-gmbh" TargetMode="External"/><Relationship Id="rId8279" Type="http://schemas.openxmlformats.org/officeDocument/2006/relationships/hyperlink" Target="http://uncagedinnovations.com/" TargetMode="External"/><Relationship Id="rId1666" Type="http://schemas.openxmlformats.org/officeDocument/2006/relationships/hyperlink" Target="http://edgene.cn/" TargetMode="External"/><Relationship Id="rId2717" Type="http://schemas.openxmlformats.org/officeDocument/2006/relationships/hyperlink" Target="http://boshhh.com/" TargetMode="External"/><Relationship Id="rId7295" Type="http://schemas.openxmlformats.org/officeDocument/2006/relationships/hyperlink" Target="http://upchurchcompanies.com/" TargetMode="External"/><Relationship Id="rId8693" Type="http://schemas.openxmlformats.org/officeDocument/2006/relationships/hyperlink" Target="http://marketboomer.com/" TargetMode="External"/><Relationship Id="rId9744" Type="http://schemas.openxmlformats.org/officeDocument/2006/relationships/hyperlink" Target="http://dundeecorporation.com/" TargetMode="External"/><Relationship Id="rId11674" Type="http://schemas.openxmlformats.org/officeDocument/2006/relationships/hyperlink" Target="https://www.linkedin.com/in/kevin-gelfand-80893418/" TargetMode="External"/><Relationship Id="rId1319" Type="http://schemas.openxmlformats.org/officeDocument/2006/relationships/hyperlink" Target="https://www.linkedin.com/in/chris-seibert-mba-2227043/" TargetMode="External"/><Relationship Id="rId1733" Type="http://schemas.openxmlformats.org/officeDocument/2006/relationships/hyperlink" Target="https://www.linkedin.com/company/hutsy/" TargetMode="External"/><Relationship Id="rId4889" Type="http://schemas.openxmlformats.org/officeDocument/2006/relationships/hyperlink" Target="https://www.linkedin.com/in/estradajm/" TargetMode="External"/><Relationship Id="rId8346" Type="http://schemas.openxmlformats.org/officeDocument/2006/relationships/hyperlink" Target="http://astria.org/" TargetMode="External"/><Relationship Id="rId8760" Type="http://schemas.openxmlformats.org/officeDocument/2006/relationships/hyperlink" Target="https://www.linkedin.com/company/findest/" TargetMode="External"/><Relationship Id="rId9811" Type="http://schemas.openxmlformats.org/officeDocument/2006/relationships/hyperlink" Target="http://gingartecapoeira.org/" TargetMode="External"/><Relationship Id="rId10276" Type="http://schemas.openxmlformats.org/officeDocument/2006/relationships/hyperlink" Target="http://8five8tx.com/" TargetMode="External"/><Relationship Id="rId10690" Type="http://schemas.openxmlformats.org/officeDocument/2006/relationships/hyperlink" Target="https://www.fightagainstblindness.org/Groups/378801/Our_Team.aspx" TargetMode="External"/><Relationship Id="rId11327" Type="http://schemas.openxmlformats.org/officeDocument/2006/relationships/hyperlink" Target="http://zenosic.com/" TargetMode="External"/><Relationship Id="rId11741" Type="http://schemas.openxmlformats.org/officeDocument/2006/relationships/hyperlink" Target="https://www.linkedin.com/in/marian-edelman-1b4b9322a/" TargetMode="External"/><Relationship Id="rId25" Type="http://schemas.openxmlformats.org/officeDocument/2006/relationships/hyperlink" Target="http://skhynix.com/" TargetMode="External"/><Relationship Id="rId1800" Type="http://schemas.openxmlformats.org/officeDocument/2006/relationships/hyperlink" Target="http://trilliad.com/" TargetMode="External"/><Relationship Id="rId4956" Type="http://schemas.openxmlformats.org/officeDocument/2006/relationships/hyperlink" Target="http://itechminerals.com.au/" TargetMode="External"/><Relationship Id="rId7362" Type="http://schemas.openxmlformats.org/officeDocument/2006/relationships/hyperlink" Target="http://hi-coffee.com.cn/" TargetMode="External"/><Relationship Id="rId8413" Type="http://schemas.openxmlformats.org/officeDocument/2006/relationships/hyperlink" Target="https://www.linkedin.com/in/mflynn2/" TargetMode="External"/><Relationship Id="rId10343" Type="http://schemas.openxmlformats.org/officeDocument/2006/relationships/hyperlink" Target="https://www.linkedin.com/company/cumulusneuroscience" TargetMode="External"/><Relationship Id="rId3558" Type="http://schemas.openxmlformats.org/officeDocument/2006/relationships/hyperlink" Target="http://baichuan-ai.com/" TargetMode="External"/><Relationship Id="rId3972" Type="http://schemas.openxmlformats.org/officeDocument/2006/relationships/hyperlink" Target="http://xwatts.co/" TargetMode="External"/><Relationship Id="rId4609" Type="http://schemas.openxmlformats.org/officeDocument/2006/relationships/hyperlink" Target="http://denovialabs.com/" TargetMode="External"/><Relationship Id="rId7015" Type="http://schemas.openxmlformats.org/officeDocument/2006/relationships/hyperlink" Target="http://enlipsium.com/" TargetMode="External"/><Relationship Id="rId479" Type="http://schemas.openxmlformats.org/officeDocument/2006/relationships/hyperlink" Target="http://forwhen.com/" TargetMode="External"/><Relationship Id="rId893" Type="http://schemas.openxmlformats.org/officeDocument/2006/relationships/hyperlink" Target="https://www.linkedin.com/in/hugo-gomez-052b2352/" TargetMode="External"/><Relationship Id="rId2574" Type="http://schemas.openxmlformats.org/officeDocument/2006/relationships/hyperlink" Target="https://www.linkedin.com/company/imagroup/" TargetMode="External"/><Relationship Id="rId3625" Type="http://schemas.openxmlformats.org/officeDocument/2006/relationships/hyperlink" Target="http://goeasy.com/" TargetMode="External"/><Relationship Id="rId6031" Type="http://schemas.openxmlformats.org/officeDocument/2006/relationships/hyperlink" Target="https://www.linkedin.com/in/alex-neves-a9181742/" TargetMode="External"/><Relationship Id="rId9187" Type="http://schemas.openxmlformats.org/officeDocument/2006/relationships/hyperlink" Target="https://www.linkedin.com/in/satoya/" TargetMode="External"/><Relationship Id="rId10410" Type="http://schemas.openxmlformats.org/officeDocument/2006/relationships/hyperlink" Target="https://www.linkedin.com/in/jonasdhaenens/" TargetMode="External"/><Relationship Id="rId546" Type="http://schemas.openxmlformats.org/officeDocument/2006/relationships/hyperlink" Target="https://www.linkedin.com/company/mushroom-material/" TargetMode="External"/><Relationship Id="rId1176" Type="http://schemas.openxmlformats.org/officeDocument/2006/relationships/hyperlink" Target="https://www.linkedin.com/company/modernfi" TargetMode="External"/><Relationship Id="rId2227" Type="http://schemas.openxmlformats.org/officeDocument/2006/relationships/hyperlink" Target="http://awakenjustice.org/" TargetMode="External"/><Relationship Id="rId9254" Type="http://schemas.openxmlformats.org/officeDocument/2006/relationships/hyperlink" Target="https://www.linkedin.com/in/sandiledlamini/?originalSubdomain=sz" TargetMode="External"/><Relationship Id="rId960" Type="http://schemas.openxmlformats.org/officeDocument/2006/relationships/hyperlink" Target="https://www.linkedin.com/company/masterplace" TargetMode="External"/><Relationship Id="rId1243" Type="http://schemas.openxmlformats.org/officeDocument/2006/relationships/hyperlink" Target="https://www.linkedin.com/in/maximilian-justus-007a55216/" TargetMode="External"/><Relationship Id="rId1590" Type="http://schemas.openxmlformats.org/officeDocument/2006/relationships/hyperlink" Target="https://www.linkedin.com/company/peakmedical" TargetMode="External"/><Relationship Id="rId2641" Type="http://schemas.openxmlformats.org/officeDocument/2006/relationships/hyperlink" Target="http://utelogy.com/" TargetMode="External"/><Relationship Id="rId4399" Type="http://schemas.openxmlformats.org/officeDocument/2006/relationships/hyperlink" Target="http://exquanta.com/" TargetMode="External"/><Relationship Id="rId5797" Type="http://schemas.openxmlformats.org/officeDocument/2006/relationships/hyperlink" Target="http://ibioinc.com/" TargetMode="External"/><Relationship Id="rId6848" Type="http://schemas.openxmlformats.org/officeDocument/2006/relationships/hyperlink" Target="https://www.linkedin.com/in/adam-harris-myriad/" TargetMode="External"/><Relationship Id="rId8270" Type="http://schemas.openxmlformats.org/officeDocument/2006/relationships/hyperlink" Target="http://tracebit.com/" TargetMode="External"/><Relationship Id="rId11184" Type="http://schemas.openxmlformats.org/officeDocument/2006/relationships/hyperlink" Target="http://tapfin.in/" TargetMode="External"/><Relationship Id="rId613" Type="http://schemas.openxmlformats.org/officeDocument/2006/relationships/hyperlink" Target="https://www.linkedin.com/in/rspalding/" TargetMode="External"/><Relationship Id="rId5864" Type="http://schemas.openxmlformats.org/officeDocument/2006/relationships/hyperlink" Target="https://www.linkedin.com/in/javier-mira-117a8916/?originalSubdomain=es" TargetMode="External"/><Relationship Id="rId6915" Type="http://schemas.openxmlformats.org/officeDocument/2006/relationships/hyperlink" Target="http://uloucnj.org/" TargetMode="External"/><Relationship Id="rId9321" Type="http://schemas.openxmlformats.org/officeDocument/2006/relationships/hyperlink" Target="https://www.linkedin.com/in/beyzasimsekoglu/" TargetMode="External"/><Relationship Id="rId11251" Type="http://schemas.openxmlformats.org/officeDocument/2006/relationships/hyperlink" Target="http://hermix.com/" TargetMode="External"/><Relationship Id="rId1310" Type="http://schemas.openxmlformats.org/officeDocument/2006/relationships/hyperlink" Target="http://oneiricgaming.com/" TargetMode="External"/><Relationship Id="rId4466" Type="http://schemas.openxmlformats.org/officeDocument/2006/relationships/hyperlink" Target="https://www.linkedin.com/company/trait-train-uncommon/" TargetMode="External"/><Relationship Id="rId4880" Type="http://schemas.openxmlformats.org/officeDocument/2006/relationships/hyperlink" Target="https://www.linkedin.com/in/brian-spicker-0a4a4b49/" TargetMode="External"/><Relationship Id="rId5517" Type="http://schemas.openxmlformats.org/officeDocument/2006/relationships/hyperlink" Target="http://www.linkedin.com/company/unilever" TargetMode="External"/><Relationship Id="rId5931" Type="http://schemas.openxmlformats.org/officeDocument/2006/relationships/hyperlink" Target="https://www.linkedin.com/in/tyler-johnson-48a7779b/" TargetMode="External"/><Relationship Id="rId3068" Type="http://schemas.openxmlformats.org/officeDocument/2006/relationships/hyperlink" Target="https://www.linkedin.com/in/andre-reitenbach-92a49020/" TargetMode="External"/><Relationship Id="rId3482" Type="http://schemas.openxmlformats.org/officeDocument/2006/relationships/hyperlink" Target="https://www.linkedin.com/company/akirolabs/" TargetMode="External"/><Relationship Id="rId4119" Type="http://schemas.openxmlformats.org/officeDocument/2006/relationships/hyperlink" Target="https://mira.network/about" TargetMode="External"/><Relationship Id="rId4533" Type="http://schemas.openxmlformats.org/officeDocument/2006/relationships/hyperlink" Target="https://www.linkedin.com/in/brandon-van-blerk/" TargetMode="External"/><Relationship Id="rId7689" Type="http://schemas.openxmlformats.org/officeDocument/2006/relationships/hyperlink" Target="https://www.linkedin.com/company/greenfluidics" TargetMode="External"/><Relationship Id="rId2084" Type="http://schemas.openxmlformats.org/officeDocument/2006/relationships/hyperlink" Target="http://infobeyondtech.com/" TargetMode="External"/><Relationship Id="rId3135" Type="http://schemas.openxmlformats.org/officeDocument/2006/relationships/hyperlink" Target="https://www.linkedin.com/in/maxlehnus/" TargetMode="External"/><Relationship Id="rId4600" Type="http://schemas.openxmlformats.org/officeDocument/2006/relationships/hyperlink" Target="http://aztecminerals.com/" TargetMode="External"/><Relationship Id="rId7756" Type="http://schemas.openxmlformats.org/officeDocument/2006/relationships/hyperlink" Target="https://www.linkedin.com/company/pulltorefresh/" TargetMode="External"/><Relationship Id="rId470" Type="http://schemas.openxmlformats.org/officeDocument/2006/relationships/hyperlink" Target="http://cegedim.com/" TargetMode="External"/><Relationship Id="rId2151" Type="http://schemas.openxmlformats.org/officeDocument/2006/relationships/hyperlink" Target="https://www.linkedin.com/company/children's-bereavement-center" TargetMode="External"/><Relationship Id="rId3202" Type="http://schemas.openxmlformats.org/officeDocument/2006/relationships/hyperlink" Target="https://www.linkedin.com/in/santiycr/" TargetMode="External"/><Relationship Id="rId6358" Type="http://schemas.openxmlformats.org/officeDocument/2006/relationships/hyperlink" Target="https://www.linkedin.com/in/rahulgreddy/" TargetMode="External"/><Relationship Id="rId7409" Type="http://schemas.openxmlformats.org/officeDocument/2006/relationships/hyperlink" Target="https://www.linkedin.com/in/adenatfriedman/" TargetMode="External"/><Relationship Id="rId8807" Type="http://schemas.openxmlformats.org/officeDocument/2006/relationships/hyperlink" Target="http://pixmania.com/" TargetMode="External"/><Relationship Id="rId10737" Type="http://schemas.openxmlformats.org/officeDocument/2006/relationships/hyperlink" Target="https://www.linkedin.com/company/livekitco" TargetMode="External"/><Relationship Id="rId123" Type="http://schemas.openxmlformats.org/officeDocument/2006/relationships/hyperlink" Target="https://www.linkedin.com/in/robert-barrow-b50836a/" TargetMode="External"/><Relationship Id="rId5374" Type="http://schemas.openxmlformats.org/officeDocument/2006/relationships/hyperlink" Target="http://amproinnovations.com/" TargetMode="External"/><Relationship Id="rId6772" Type="http://schemas.openxmlformats.org/officeDocument/2006/relationships/hyperlink" Target="http://magicblock.gg/" TargetMode="External"/><Relationship Id="rId7823" Type="http://schemas.openxmlformats.org/officeDocument/2006/relationships/hyperlink" Target="https://www.linkedin.com/company/sepro-corporation" TargetMode="External"/><Relationship Id="rId10804" Type="http://schemas.openxmlformats.org/officeDocument/2006/relationships/hyperlink" Target="http://pocketfm.com/" TargetMode="External"/><Relationship Id="rId2968" Type="http://schemas.openxmlformats.org/officeDocument/2006/relationships/hyperlink" Target="https://pitchbook.com/profiles/company/631805-68" TargetMode="External"/><Relationship Id="rId5027" Type="http://schemas.openxmlformats.org/officeDocument/2006/relationships/hyperlink" Target="https://www.linkedin.com/company/rua-gold" TargetMode="External"/><Relationship Id="rId6425" Type="http://schemas.openxmlformats.org/officeDocument/2006/relationships/hyperlink" Target="http://ensis.ai/" TargetMode="External"/><Relationship Id="rId9995" Type="http://schemas.openxmlformats.org/officeDocument/2006/relationships/hyperlink" Target="http://www.linkedin.com/company/nemi-snacks" TargetMode="External"/><Relationship Id="rId1984" Type="http://schemas.openxmlformats.org/officeDocument/2006/relationships/hyperlink" Target="http://nergii.com/" TargetMode="External"/><Relationship Id="rId4390" Type="http://schemas.openxmlformats.org/officeDocument/2006/relationships/hyperlink" Target="https://www.linkedin.com/company/mica-io/" TargetMode="External"/><Relationship Id="rId5441" Type="http://schemas.openxmlformats.org/officeDocument/2006/relationships/hyperlink" Target="https://www.linkedin.com/in/mohammed-bayero-yayandi/" TargetMode="External"/><Relationship Id="rId8597" Type="http://schemas.openxmlformats.org/officeDocument/2006/relationships/hyperlink" Target="https://www.linkedin.com/in/santiagoac/" TargetMode="External"/><Relationship Id="rId9648" Type="http://schemas.openxmlformats.org/officeDocument/2006/relationships/hyperlink" Target="https://www.linkedin.com/in/r0gerlin/" TargetMode="External"/><Relationship Id="rId11578" Type="http://schemas.openxmlformats.org/officeDocument/2006/relationships/hyperlink" Target="http://buildrfi.com/" TargetMode="External"/><Relationship Id="rId1637" Type="http://schemas.openxmlformats.org/officeDocument/2006/relationships/hyperlink" Target="http://airith.com/" TargetMode="External"/><Relationship Id="rId4043" Type="http://schemas.openxmlformats.org/officeDocument/2006/relationships/hyperlink" Target="https://www.linkedin.com/company/notahotel" TargetMode="External"/><Relationship Id="rId7199" Type="http://schemas.openxmlformats.org/officeDocument/2006/relationships/hyperlink" Target="http://veteransoutreachofpa.org/" TargetMode="External"/><Relationship Id="rId8664" Type="http://schemas.openxmlformats.org/officeDocument/2006/relationships/hyperlink" Target="https://www.linkedin.com/in/srickant/" TargetMode="External"/><Relationship Id="rId9715" Type="http://schemas.openxmlformats.org/officeDocument/2006/relationships/hyperlink" Target="https://www.linkedin.com/company/recerise-therapeutics" TargetMode="External"/><Relationship Id="rId10594" Type="http://schemas.openxmlformats.org/officeDocument/2006/relationships/hyperlink" Target="http://lekko.com/" TargetMode="External"/><Relationship Id="rId1704" Type="http://schemas.openxmlformats.org/officeDocument/2006/relationships/hyperlink" Target="https://www.linkedin.com/company/aletaplanet/" TargetMode="External"/><Relationship Id="rId4110" Type="http://schemas.openxmlformats.org/officeDocument/2006/relationships/hyperlink" Target="https://www.linkedin.com/company/unite-group-plc/" TargetMode="External"/><Relationship Id="rId7266" Type="http://schemas.openxmlformats.org/officeDocument/2006/relationships/hyperlink" Target="https://www.linkedin.com/in/jean-fran%C3%A7ois-sidler-b953724/?originalSubdomain=be" TargetMode="External"/><Relationship Id="rId7680" Type="http://schemas.openxmlformats.org/officeDocument/2006/relationships/hyperlink" Target="http://transitry.com/" TargetMode="External"/><Relationship Id="rId8317" Type="http://schemas.openxmlformats.org/officeDocument/2006/relationships/hyperlink" Target="https://www.linkedin.com/company/sentientagi/about/" TargetMode="External"/><Relationship Id="rId8731" Type="http://schemas.openxmlformats.org/officeDocument/2006/relationships/hyperlink" Target="https://www.linkedin.com/company/sentinetlabs-xyz/" TargetMode="External"/><Relationship Id="rId10247" Type="http://schemas.openxmlformats.org/officeDocument/2006/relationships/hyperlink" Target="http://skyqraft.com/" TargetMode="External"/><Relationship Id="rId11645" Type="http://schemas.openxmlformats.org/officeDocument/2006/relationships/hyperlink" Target="http://ccamh.org/" TargetMode="External"/><Relationship Id="rId6282" Type="http://schemas.openxmlformats.org/officeDocument/2006/relationships/hyperlink" Target="https://www.linkedin.com/in/ankush-sachdeva-b3345364/" TargetMode="External"/><Relationship Id="rId7333" Type="http://schemas.openxmlformats.org/officeDocument/2006/relationships/hyperlink" Target="https://www.linkedin.com/company/dapu-tech" TargetMode="External"/><Relationship Id="rId10661" Type="http://schemas.openxmlformats.org/officeDocument/2006/relationships/hyperlink" Target="http://resolutescience.com/" TargetMode="External"/><Relationship Id="rId11712" Type="http://schemas.openxmlformats.org/officeDocument/2006/relationships/hyperlink" Target="https://www.linkedin.com/in/aakash-chaudhary001/" TargetMode="External"/><Relationship Id="rId797" Type="http://schemas.openxmlformats.org/officeDocument/2006/relationships/hyperlink" Target="https://www.linkedin.com/company/power-finance-corporation-ltd-/" TargetMode="External"/><Relationship Id="rId2478" Type="http://schemas.openxmlformats.org/officeDocument/2006/relationships/hyperlink" Target="http://dbaspace.com/" TargetMode="External"/><Relationship Id="rId3876" Type="http://schemas.openxmlformats.org/officeDocument/2006/relationships/hyperlink" Target="https://www.linkedin.com/in/tmbumgardner/" TargetMode="External"/><Relationship Id="rId4927" Type="http://schemas.openxmlformats.org/officeDocument/2006/relationships/hyperlink" Target="https://www.linkedin.com/company/aucure" TargetMode="External"/><Relationship Id="rId10314" Type="http://schemas.openxmlformats.org/officeDocument/2006/relationships/hyperlink" Target="http://invertbio.com/" TargetMode="External"/><Relationship Id="rId2892" Type="http://schemas.openxmlformats.org/officeDocument/2006/relationships/hyperlink" Target="http://agtrobotics.com/" TargetMode="External"/><Relationship Id="rId3529" Type="http://schemas.openxmlformats.org/officeDocument/2006/relationships/hyperlink" Target="https://www.linkedin.com/company/linx-security/" TargetMode="External"/><Relationship Id="rId3943" Type="http://schemas.openxmlformats.org/officeDocument/2006/relationships/hyperlink" Target="http://eurekarecycling.org/" TargetMode="External"/><Relationship Id="rId6002" Type="http://schemas.openxmlformats.org/officeDocument/2006/relationships/hyperlink" Target="https://www.linkedin.com/company/surge2surgery" TargetMode="External"/><Relationship Id="rId7400" Type="http://schemas.openxmlformats.org/officeDocument/2006/relationships/hyperlink" Target="https://www.linkedin.com/company/newark-community-street-team" TargetMode="External"/><Relationship Id="rId9158" Type="http://schemas.openxmlformats.org/officeDocument/2006/relationships/hyperlink" Target="https://www.linkedin.com/company-beta/15092087/?pathWildcard=15092087" TargetMode="External"/><Relationship Id="rId864" Type="http://schemas.openxmlformats.org/officeDocument/2006/relationships/hyperlink" Target="https://www.linkedin.com/company/flowers-software/" TargetMode="External"/><Relationship Id="rId1494" Type="http://schemas.openxmlformats.org/officeDocument/2006/relationships/hyperlink" Target="http://claude.co.id/" TargetMode="External"/><Relationship Id="rId2545" Type="http://schemas.openxmlformats.org/officeDocument/2006/relationships/hyperlink" Target="https://www.linkedin.com/in/jakobbodenmueller/" TargetMode="External"/><Relationship Id="rId9572" Type="http://schemas.openxmlformats.org/officeDocument/2006/relationships/hyperlink" Target="https://www.linkedin.com/company/batteries-plus" TargetMode="External"/><Relationship Id="rId11088" Type="http://schemas.openxmlformats.org/officeDocument/2006/relationships/hyperlink" Target="https://www.linkedin.com/company/cto2b/" TargetMode="External"/><Relationship Id="rId517" Type="http://schemas.openxmlformats.org/officeDocument/2006/relationships/hyperlink" Target="http://briskteaching.com/" TargetMode="External"/><Relationship Id="rId931" Type="http://schemas.openxmlformats.org/officeDocument/2006/relationships/hyperlink" Target="http://andgosystems.com/" TargetMode="External"/><Relationship Id="rId1147" Type="http://schemas.openxmlformats.org/officeDocument/2006/relationships/hyperlink" Target="http://calingo.ch/" TargetMode="External"/><Relationship Id="rId1561" Type="http://schemas.openxmlformats.org/officeDocument/2006/relationships/hyperlink" Target="http://silvateam.com/" TargetMode="External"/><Relationship Id="rId2612" Type="http://schemas.openxmlformats.org/officeDocument/2006/relationships/hyperlink" Target="https://www.linkedin.com/company/payzen" TargetMode="External"/><Relationship Id="rId5768" Type="http://schemas.openxmlformats.org/officeDocument/2006/relationships/hyperlink" Target="https://ir.zappev.com/governance/management-team" TargetMode="External"/><Relationship Id="rId6819" Type="http://schemas.openxmlformats.org/officeDocument/2006/relationships/hyperlink" Target="http://iletmen.com.tr/" TargetMode="External"/><Relationship Id="rId8174" Type="http://schemas.openxmlformats.org/officeDocument/2006/relationships/hyperlink" Target="https://www.linkedin.com/in/jim-sullivan-92576411/" TargetMode="External"/><Relationship Id="rId9225" Type="http://schemas.openxmlformats.org/officeDocument/2006/relationships/hyperlink" Target="http://clonorgan.com/" TargetMode="External"/><Relationship Id="rId11155" Type="http://schemas.openxmlformats.org/officeDocument/2006/relationships/hyperlink" Target="https://www.greenlab.com/team" TargetMode="External"/><Relationship Id="rId1214" Type="http://schemas.openxmlformats.org/officeDocument/2006/relationships/hyperlink" Target="http://kebni.com/" TargetMode="External"/><Relationship Id="rId4784" Type="http://schemas.openxmlformats.org/officeDocument/2006/relationships/hyperlink" Target="https://www.linkedin.com/in/sayan-mondal-2918776/" TargetMode="External"/><Relationship Id="rId5835" Type="http://schemas.openxmlformats.org/officeDocument/2006/relationships/hyperlink" Target="https://www.linkedin.com/in/mark-michalski-b3b23411/" TargetMode="External"/><Relationship Id="rId7190" Type="http://schemas.openxmlformats.org/officeDocument/2006/relationships/hyperlink" Target="https://www.rebuildingtogetherburlington.org/event" TargetMode="External"/><Relationship Id="rId8241" Type="http://schemas.openxmlformats.org/officeDocument/2006/relationships/hyperlink" Target="https://www.linkedin.com/company/e-therapeutics-plc" TargetMode="External"/><Relationship Id="rId10171" Type="http://schemas.openxmlformats.org/officeDocument/2006/relationships/hyperlink" Target="https://www.linkedin.com/company/state-bank-of-india" TargetMode="External"/><Relationship Id="rId11222" Type="http://schemas.openxmlformats.org/officeDocument/2006/relationships/hyperlink" Target="https://www.linkedin.com/in/peterbehrent/" TargetMode="External"/><Relationship Id="rId3386" Type="http://schemas.openxmlformats.org/officeDocument/2006/relationships/hyperlink" Target="https://www.linkedin.com/in/frank-bozich-7630aa9/" TargetMode="External"/><Relationship Id="rId4437" Type="http://schemas.openxmlformats.org/officeDocument/2006/relationships/hyperlink" Target="https://www.linkedin.com/in/jonathanbgood/?original_referer=https%3A%2F%2Fwww%2Egoogle%2Ecom%2F&amp;originalSubdomain=nz" TargetMode="External"/><Relationship Id="rId3039" Type="http://schemas.openxmlformats.org/officeDocument/2006/relationships/hyperlink" Target="http://walgreens.com/" TargetMode="External"/><Relationship Id="rId3453" Type="http://schemas.openxmlformats.org/officeDocument/2006/relationships/hyperlink" Target="https://www.linkedin.com/in/benoitmenardo/?locale=en_US" TargetMode="External"/><Relationship Id="rId4851" Type="http://schemas.openxmlformats.org/officeDocument/2006/relationships/hyperlink" Target="http://billdin.com/" TargetMode="External"/><Relationship Id="rId5902" Type="http://schemas.openxmlformats.org/officeDocument/2006/relationships/hyperlink" Target="http://dema.ai/" TargetMode="External"/><Relationship Id="rId10988" Type="http://schemas.openxmlformats.org/officeDocument/2006/relationships/hyperlink" Target="https://www.linkedin.com/company/polyhedra-network" TargetMode="External"/><Relationship Id="rId374" Type="http://schemas.openxmlformats.org/officeDocument/2006/relationships/hyperlink" Target="http://xtantmedical.com/" TargetMode="External"/><Relationship Id="rId2055" Type="http://schemas.openxmlformats.org/officeDocument/2006/relationships/hyperlink" Target="http://rhinocorps.com/" TargetMode="External"/><Relationship Id="rId3106" Type="http://schemas.openxmlformats.org/officeDocument/2006/relationships/hyperlink" Target="https://www.linkedin.com/in/sheldonkimber/" TargetMode="External"/><Relationship Id="rId4504" Type="http://schemas.openxmlformats.org/officeDocument/2006/relationships/hyperlink" Target="https://www.linkedin.com/in/russell-jones-7509561a6/" TargetMode="External"/><Relationship Id="rId9082" Type="http://schemas.openxmlformats.org/officeDocument/2006/relationships/hyperlink" Target="https://www.linkedin.com/company/volt-resources/" TargetMode="External"/><Relationship Id="rId3520" Type="http://schemas.openxmlformats.org/officeDocument/2006/relationships/hyperlink" Target="http://oisinbio.com/" TargetMode="External"/><Relationship Id="rId6676" Type="http://schemas.openxmlformats.org/officeDocument/2006/relationships/hyperlink" Target="https://www.linkedin.com/company/x-squared" TargetMode="External"/><Relationship Id="rId7727" Type="http://schemas.openxmlformats.org/officeDocument/2006/relationships/hyperlink" Target="http://weconvert.org/" TargetMode="External"/><Relationship Id="rId10708" Type="http://schemas.openxmlformats.org/officeDocument/2006/relationships/hyperlink" Target="http://pinturalife.com/" TargetMode="External"/><Relationship Id="rId441" Type="http://schemas.openxmlformats.org/officeDocument/2006/relationships/hyperlink" Target="https://www.linkedin.com/in/timothy-makalinao-147534a4/" TargetMode="External"/><Relationship Id="rId1071" Type="http://schemas.openxmlformats.org/officeDocument/2006/relationships/hyperlink" Target="https://www.linkedin.com/company/kumar-precision-stampings-pvt-ltd" TargetMode="External"/><Relationship Id="rId2122" Type="http://schemas.openxmlformats.org/officeDocument/2006/relationships/hyperlink" Target="http://ruidaen.com/" TargetMode="External"/><Relationship Id="rId5278" Type="http://schemas.openxmlformats.org/officeDocument/2006/relationships/hyperlink" Target="https://www.zoominfo.com/p/Larry-Howell/13522014" TargetMode="External"/><Relationship Id="rId5692" Type="http://schemas.openxmlformats.org/officeDocument/2006/relationships/hyperlink" Target="https://www.linkedin.com/company/parallelstudios" TargetMode="External"/><Relationship Id="rId6329" Type="http://schemas.openxmlformats.org/officeDocument/2006/relationships/hyperlink" Target="https://www.linkedin.com/in/nazimeryilmaz/" TargetMode="External"/><Relationship Id="rId6743" Type="http://schemas.openxmlformats.org/officeDocument/2006/relationships/hyperlink" Target="https://www.linkedin.com/in/anuj-bhardwaj-b130182/" TargetMode="External"/><Relationship Id="rId9899" Type="http://schemas.openxmlformats.org/officeDocument/2006/relationships/hyperlink" Target="http://natya.com/" TargetMode="External"/><Relationship Id="rId1888" Type="http://schemas.openxmlformats.org/officeDocument/2006/relationships/hyperlink" Target="https://www.linkedin.com/in/justin-stas/" TargetMode="External"/><Relationship Id="rId2939" Type="http://schemas.openxmlformats.org/officeDocument/2006/relationships/hyperlink" Target="http://aurora-nutrio.com/" TargetMode="External"/><Relationship Id="rId4294" Type="http://schemas.openxmlformats.org/officeDocument/2006/relationships/hyperlink" Target="http://nicox.com/" TargetMode="External"/><Relationship Id="rId5345" Type="http://schemas.openxmlformats.org/officeDocument/2006/relationships/hyperlink" Target="https://www.linkedin.com/in/katehorle/" TargetMode="External"/><Relationship Id="rId6810" Type="http://schemas.openxmlformats.org/officeDocument/2006/relationships/hyperlink" Target="http://compasslabs.ai/" TargetMode="External"/><Relationship Id="rId9966" Type="http://schemas.openxmlformats.org/officeDocument/2006/relationships/hyperlink" Target="https://www.linkedin.com/in/margaret-caples-9900b284/" TargetMode="External"/><Relationship Id="rId4361" Type="http://schemas.openxmlformats.org/officeDocument/2006/relationships/hyperlink" Target="http://omnicard.in/" TargetMode="External"/><Relationship Id="rId5412" Type="http://schemas.openxmlformats.org/officeDocument/2006/relationships/hyperlink" Target="https://pitchbook.com/profiles/company/615530-71" TargetMode="External"/><Relationship Id="rId8568" Type="http://schemas.openxmlformats.org/officeDocument/2006/relationships/hyperlink" Target="https://www.linkedin.com/in/vladimir-milovanovic-1a43583/" TargetMode="External"/><Relationship Id="rId9619" Type="http://schemas.openxmlformats.org/officeDocument/2006/relationships/hyperlink" Target="https://www.linkedin.com/school/texas-a&amp;m-international-university" TargetMode="External"/><Relationship Id="rId1955" Type="http://schemas.openxmlformats.org/officeDocument/2006/relationships/hyperlink" Target="http://javelincommodities.com/" TargetMode="External"/><Relationship Id="rId4014" Type="http://schemas.openxmlformats.org/officeDocument/2006/relationships/hyperlink" Target="https://www.linkedin.com/company/meadowhawkbiolabs/" TargetMode="External"/><Relationship Id="rId7584" Type="http://schemas.openxmlformats.org/officeDocument/2006/relationships/hyperlink" Target="http://pineappleenergy.com/" TargetMode="External"/><Relationship Id="rId8982" Type="http://schemas.openxmlformats.org/officeDocument/2006/relationships/hyperlink" Target="https://www.linkedin.com/in/jack-rieck-1bb588a6/" TargetMode="External"/><Relationship Id="rId10498" Type="http://schemas.openxmlformats.org/officeDocument/2006/relationships/hyperlink" Target="https://www.linkedin.com/company/jones-soda-co-/" TargetMode="External"/><Relationship Id="rId11549" Type="http://schemas.openxmlformats.org/officeDocument/2006/relationships/hyperlink" Target="http://primoconciergerie.fr/" TargetMode="External"/><Relationship Id="rId1608" Type="http://schemas.openxmlformats.org/officeDocument/2006/relationships/hyperlink" Target="http://golerobotics.com/" TargetMode="External"/><Relationship Id="rId3030" Type="http://schemas.openxmlformats.org/officeDocument/2006/relationships/hyperlink" Target="http://newme.asia/" TargetMode="External"/><Relationship Id="rId6186" Type="http://schemas.openxmlformats.org/officeDocument/2006/relationships/hyperlink" Target="http://sindhujamicrocredit.com/" TargetMode="External"/><Relationship Id="rId7237" Type="http://schemas.openxmlformats.org/officeDocument/2006/relationships/hyperlink" Target="https://thedistancelearningcenter.org/contact-distance-learning-center/" TargetMode="External"/><Relationship Id="rId8635" Type="http://schemas.openxmlformats.org/officeDocument/2006/relationships/hyperlink" Target="http://evos.com.au/" TargetMode="External"/><Relationship Id="rId10565" Type="http://schemas.openxmlformats.org/officeDocument/2006/relationships/hyperlink" Target="https://www.linkedin.com/company/bear-room" TargetMode="External"/><Relationship Id="rId11616" Type="http://schemas.openxmlformats.org/officeDocument/2006/relationships/hyperlink" Target="http://ricaurteprecision.com/" TargetMode="External"/><Relationship Id="rId7651" Type="http://schemas.openxmlformats.org/officeDocument/2006/relationships/hyperlink" Target="http://100xbio.com/" TargetMode="External"/><Relationship Id="rId8702" Type="http://schemas.openxmlformats.org/officeDocument/2006/relationships/hyperlink" Target="http://ecowavepower.com/" TargetMode="External"/><Relationship Id="rId10218" Type="http://schemas.openxmlformats.org/officeDocument/2006/relationships/hyperlink" Target="https://www.linkedin.com/in/robert-arigo-abb5562b8/" TargetMode="External"/><Relationship Id="rId10632" Type="http://schemas.openxmlformats.org/officeDocument/2006/relationships/hyperlink" Target="https://www.linkedin.com/company/kolum-earth/" TargetMode="External"/><Relationship Id="rId2796" Type="http://schemas.openxmlformats.org/officeDocument/2006/relationships/hyperlink" Target="https://www.linkedin.com/in/geoff-sinclair-149594/" TargetMode="External"/><Relationship Id="rId3847" Type="http://schemas.openxmlformats.org/officeDocument/2006/relationships/hyperlink" Target="https://www.linkedin.com/in/sjfitzsimmons/" TargetMode="External"/><Relationship Id="rId6253" Type="http://schemas.openxmlformats.org/officeDocument/2006/relationships/hyperlink" Target="https://www.linkedin.com/in/marcusstein-watttron/" TargetMode="External"/><Relationship Id="rId7304" Type="http://schemas.openxmlformats.org/officeDocument/2006/relationships/hyperlink" Target="https://www.linkedin.com/company/oncoguia" TargetMode="External"/><Relationship Id="rId768" Type="http://schemas.openxmlformats.org/officeDocument/2006/relationships/hyperlink" Target="https://www.linkedin.com/in/momtaz-moussa-b018936/" TargetMode="External"/><Relationship Id="rId1398" Type="http://schemas.openxmlformats.org/officeDocument/2006/relationships/hyperlink" Target="http://comicsmart.co.jp/" TargetMode="External"/><Relationship Id="rId2449" Type="http://schemas.openxmlformats.org/officeDocument/2006/relationships/hyperlink" Target="https://www.linkedin.com/in/samanthasinger/" TargetMode="External"/><Relationship Id="rId2863" Type="http://schemas.openxmlformats.org/officeDocument/2006/relationships/hyperlink" Target="http://getaglow.co/" TargetMode="External"/><Relationship Id="rId3914" Type="http://schemas.openxmlformats.org/officeDocument/2006/relationships/hyperlink" Target="https://www.linkedin.com/company/acel-power" TargetMode="External"/><Relationship Id="rId6320" Type="http://schemas.openxmlformats.org/officeDocument/2006/relationships/hyperlink" Target="https://www.linkedin.com/in/pederstahle/" TargetMode="External"/><Relationship Id="rId9476" Type="http://schemas.openxmlformats.org/officeDocument/2006/relationships/hyperlink" Target="https://www.linkedin.com/in/domvalladolid/" TargetMode="External"/><Relationship Id="rId9890" Type="http://schemas.openxmlformats.org/officeDocument/2006/relationships/hyperlink" Target="https://www.sscartcenter.org/about-us/board-staff/" TargetMode="External"/><Relationship Id="rId835" Type="http://schemas.openxmlformats.org/officeDocument/2006/relationships/hyperlink" Target="https://www.linkedin.com/in/gabriel-tremblay-mtl/" TargetMode="External"/><Relationship Id="rId1465" Type="http://schemas.openxmlformats.org/officeDocument/2006/relationships/hyperlink" Target="http://yedem.io/" TargetMode="External"/><Relationship Id="rId2516" Type="http://schemas.openxmlformats.org/officeDocument/2006/relationships/hyperlink" Target="http://letsbeco.com/" TargetMode="External"/><Relationship Id="rId8078" Type="http://schemas.openxmlformats.org/officeDocument/2006/relationships/hyperlink" Target="https://www.linkedin.com/in/vladsadovskiy/" TargetMode="External"/><Relationship Id="rId8492" Type="http://schemas.openxmlformats.org/officeDocument/2006/relationships/hyperlink" Target="https://www.linkedin.com/in/issei-yamamoto-7a5023a9/" TargetMode="External"/><Relationship Id="rId9129" Type="http://schemas.openxmlformats.org/officeDocument/2006/relationships/hyperlink" Target="https://www.utilitydive.com/press-release/20240709-sierra-southwest-cooperative-services-inc-secures-552-million-usda-fund/" TargetMode="External"/><Relationship Id="rId9543" Type="http://schemas.openxmlformats.org/officeDocument/2006/relationships/hyperlink" Target="https://www.linkedin.com/in/siva-kalyan-3a34a455/" TargetMode="External"/><Relationship Id="rId11059" Type="http://schemas.openxmlformats.org/officeDocument/2006/relationships/hyperlink" Target="https://www.linkedin.com/company/db-realty-ltd" TargetMode="External"/><Relationship Id="rId1118" Type="http://schemas.openxmlformats.org/officeDocument/2006/relationships/hyperlink" Target="http://mdme.ai/" TargetMode="External"/><Relationship Id="rId1532" Type="http://schemas.openxmlformats.org/officeDocument/2006/relationships/hyperlink" Target="https://www.linkedin.com/company/generational-equity-labs/" TargetMode="External"/><Relationship Id="rId2930" Type="http://schemas.openxmlformats.org/officeDocument/2006/relationships/hyperlink" Target="https://www.linkedin.com/company/%E4%B8%8A%E6%B5%B7%E6%B5%B7%E6%B4%8B%E7%9F%B3%E6%B2%B9%E5%B1%80" TargetMode="External"/><Relationship Id="rId4688" Type="http://schemas.openxmlformats.org/officeDocument/2006/relationships/hyperlink" Target="https://www.linkedin.com/in/royden-greaves-05174a2/" TargetMode="External"/><Relationship Id="rId7094" Type="http://schemas.openxmlformats.org/officeDocument/2006/relationships/hyperlink" Target="https://www.greeneacresprocessing.com/about-us" TargetMode="External"/><Relationship Id="rId8145" Type="http://schemas.openxmlformats.org/officeDocument/2006/relationships/hyperlink" Target="https://www.linkedin.com/in/david-spector-6404355/" TargetMode="External"/><Relationship Id="rId10075" Type="http://schemas.openxmlformats.org/officeDocument/2006/relationships/hyperlink" Target="http://toastitfoods.com/" TargetMode="External"/><Relationship Id="rId11473" Type="http://schemas.openxmlformats.org/officeDocument/2006/relationships/hyperlink" Target="https://www.linkedin.com/company/fremantleseaweed/" TargetMode="External"/><Relationship Id="rId902" Type="http://schemas.openxmlformats.org/officeDocument/2006/relationships/hyperlink" Target="https://www.linkedin.com/in/zmkaplan/" TargetMode="External"/><Relationship Id="rId5739" Type="http://schemas.openxmlformats.org/officeDocument/2006/relationships/hyperlink" Target="http://ursaspace.com/" TargetMode="External"/><Relationship Id="rId7161" Type="http://schemas.openxmlformats.org/officeDocument/2006/relationships/hyperlink" Target="https://www.linkedin.com/in/alexanderrbilly/" TargetMode="External"/><Relationship Id="rId8212" Type="http://schemas.openxmlformats.org/officeDocument/2006/relationships/hyperlink" Target="https://www.linkedin.com/in/jakub-wojciechowski-5901b68/" TargetMode="External"/><Relationship Id="rId9610" Type="http://schemas.openxmlformats.org/officeDocument/2006/relationships/hyperlink" Target="https://www.crunchbase.com/organization/global-sport-platform-connect" TargetMode="External"/><Relationship Id="rId11126" Type="http://schemas.openxmlformats.org/officeDocument/2006/relationships/hyperlink" Target="https://www.linkedin.com/in/luyifan/" TargetMode="External"/><Relationship Id="rId11540" Type="http://schemas.openxmlformats.org/officeDocument/2006/relationships/hyperlink" Target="https://www.linkedin.com/company/b&amp;p-manufacturing/" TargetMode="External"/><Relationship Id="rId4755" Type="http://schemas.openxmlformats.org/officeDocument/2006/relationships/hyperlink" Target="https://pitchbook.com/profiles/company/523215-01" TargetMode="External"/><Relationship Id="rId5806" Type="http://schemas.openxmlformats.org/officeDocument/2006/relationships/hyperlink" Target="http://element.in/" TargetMode="External"/><Relationship Id="rId10142" Type="http://schemas.openxmlformats.org/officeDocument/2006/relationships/hyperlink" Target="https://cmc-cr.org/about/board/" TargetMode="External"/><Relationship Id="rId278" Type="http://schemas.openxmlformats.org/officeDocument/2006/relationships/hyperlink" Target="https://www.linkedin.com/company/dsm-firmenich" TargetMode="External"/><Relationship Id="rId3357" Type="http://schemas.openxmlformats.org/officeDocument/2006/relationships/hyperlink" Target="http://carcapital.com/" TargetMode="External"/><Relationship Id="rId3771" Type="http://schemas.openxmlformats.org/officeDocument/2006/relationships/hyperlink" Target="https://www.zoominfo.com/p/Maggie-Qiu/3117232764" TargetMode="External"/><Relationship Id="rId4408" Type="http://schemas.openxmlformats.org/officeDocument/2006/relationships/hyperlink" Target="http://bringyour.com/" TargetMode="External"/><Relationship Id="rId4822" Type="http://schemas.openxmlformats.org/officeDocument/2006/relationships/hyperlink" Target="http://hyvegeo.com/" TargetMode="External"/><Relationship Id="rId7978" Type="http://schemas.openxmlformats.org/officeDocument/2006/relationships/hyperlink" Target="http://repay.com/" TargetMode="External"/><Relationship Id="rId10959" Type="http://schemas.openxmlformats.org/officeDocument/2006/relationships/hyperlink" Target="http://asgardthx.com/" TargetMode="External"/><Relationship Id="rId692" Type="http://schemas.openxmlformats.org/officeDocument/2006/relationships/hyperlink" Target="https://www.linkedin.com/company/demosquare" TargetMode="External"/><Relationship Id="rId2373" Type="http://schemas.openxmlformats.org/officeDocument/2006/relationships/hyperlink" Target="https://www.linkedin.com/in/robert-connelly-b0445516/" TargetMode="External"/><Relationship Id="rId3424" Type="http://schemas.openxmlformats.org/officeDocument/2006/relationships/hyperlink" Target="https://www.linkedin.com/in/dennisho/" TargetMode="External"/><Relationship Id="rId6994" Type="http://schemas.openxmlformats.org/officeDocument/2006/relationships/hyperlink" Target="http://cchousing.co.uk/" TargetMode="External"/><Relationship Id="rId345" Type="http://schemas.openxmlformats.org/officeDocument/2006/relationships/hyperlink" Target="http://uamshealth.com/" TargetMode="External"/><Relationship Id="rId2026" Type="http://schemas.openxmlformats.org/officeDocument/2006/relationships/hyperlink" Target="http://palgae.com/" TargetMode="External"/><Relationship Id="rId2440" Type="http://schemas.openxmlformats.org/officeDocument/2006/relationships/hyperlink" Target="http://nrxpharma.com/" TargetMode="External"/><Relationship Id="rId5596" Type="http://schemas.openxmlformats.org/officeDocument/2006/relationships/hyperlink" Target="https://www.linkedin.com/in/eliothorowitz/" TargetMode="External"/><Relationship Id="rId6647" Type="http://schemas.openxmlformats.org/officeDocument/2006/relationships/hyperlink" Target="https://www.linkedin.com/company/pagari-life-science-corp/" TargetMode="External"/><Relationship Id="rId9053" Type="http://schemas.openxmlformats.org/officeDocument/2006/relationships/hyperlink" Target="https://www.linkedin.com/company/scope-anesthesia-of-north-carolina-pllc/" TargetMode="External"/><Relationship Id="rId412" Type="http://schemas.openxmlformats.org/officeDocument/2006/relationships/hyperlink" Target="https://www.linkedin.com/in/maria-zannes-32496815/" TargetMode="External"/><Relationship Id="rId1042" Type="http://schemas.openxmlformats.org/officeDocument/2006/relationships/hyperlink" Target="https://www.linkedin.com/in/xuebin2017/" TargetMode="External"/><Relationship Id="rId4198" Type="http://schemas.openxmlformats.org/officeDocument/2006/relationships/hyperlink" Target="https://www.linkedin.com/in/woodie-hillyard-9a90071b/" TargetMode="External"/><Relationship Id="rId5249" Type="http://schemas.openxmlformats.org/officeDocument/2006/relationships/hyperlink" Target="http://veldcap.com/" TargetMode="External"/><Relationship Id="rId5663" Type="http://schemas.openxmlformats.org/officeDocument/2006/relationships/hyperlink" Target="https://www.linkedin.com/company/bioxcel-therapeutics" TargetMode="External"/><Relationship Id="rId9120" Type="http://schemas.openxmlformats.org/officeDocument/2006/relationships/hyperlink" Target="http://aethonaerial.com/" TargetMode="External"/><Relationship Id="rId11050" Type="http://schemas.openxmlformats.org/officeDocument/2006/relationships/hyperlink" Target="https://pitchbook.com/profiles/company/267488-02" TargetMode="External"/><Relationship Id="rId4265" Type="http://schemas.openxmlformats.org/officeDocument/2006/relationships/hyperlink" Target="http://amity.co/" TargetMode="External"/><Relationship Id="rId5316" Type="http://schemas.openxmlformats.org/officeDocument/2006/relationships/hyperlink" Target="https://pitchbook.com/profiles/company/525503-80" TargetMode="External"/><Relationship Id="rId6714" Type="http://schemas.openxmlformats.org/officeDocument/2006/relationships/hyperlink" Target="https://www.linkedin.com/company/payclair" TargetMode="External"/><Relationship Id="rId1859" Type="http://schemas.openxmlformats.org/officeDocument/2006/relationships/hyperlink" Target="https://www.cbinsights.com/company/vovk-foundation/people" TargetMode="External"/><Relationship Id="rId5730" Type="http://schemas.openxmlformats.org/officeDocument/2006/relationships/hyperlink" Target="http://etgworld.com/" TargetMode="External"/><Relationship Id="rId8886" Type="http://schemas.openxmlformats.org/officeDocument/2006/relationships/hyperlink" Target="https://www.linkedin.com/company/preactiv" TargetMode="External"/><Relationship Id="rId9937" Type="http://schemas.openxmlformats.org/officeDocument/2006/relationships/hyperlink" Target="https://www.linkedin.com/company/musical-arts-institute/" TargetMode="External"/><Relationship Id="rId11867" Type="http://schemas.openxmlformats.org/officeDocument/2006/relationships/hyperlink" Target="https://www.linkedin.com/company/invest-in-louisiana" TargetMode="External"/><Relationship Id="rId1926" Type="http://schemas.openxmlformats.org/officeDocument/2006/relationships/hyperlink" Target="https://www.linkedin.com/company/borne-retreat/" TargetMode="External"/><Relationship Id="rId3281" Type="http://schemas.openxmlformats.org/officeDocument/2006/relationships/hyperlink" Target="https://www.linkedin.com/company-beta/18067478" TargetMode="External"/><Relationship Id="rId4332" Type="http://schemas.openxmlformats.org/officeDocument/2006/relationships/hyperlink" Target="https://www.linkedin.com/company/blue-scarab-entertainment" TargetMode="External"/><Relationship Id="rId7488" Type="http://schemas.openxmlformats.org/officeDocument/2006/relationships/hyperlink" Target="http://ziegler.com/" TargetMode="External"/><Relationship Id="rId8539" Type="http://schemas.openxmlformats.org/officeDocument/2006/relationships/hyperlink" Target="https://www.linkedin.com/in/siddharthgir/" TargetMode="External"/><Relationship Id="rId8953" Type="http://schemas.openxmlformats.org/officeDocument/2006/relationships/hyperlink" Target="http://openledger.xyz/" TargetMode="External"/><Relationship Id="rId10469" Type="http://schemas.openxmlformats.org/officeDocument/2006/relationships/hyperlink" Target="https://www.linkedin.com/in/marcello-boldrini-bb6a84/" TargetMode="External"/><Relationship Id="rId10883" Type="http://schemas.openxmlformats.org/officeDocument/2006/relationships/hyperlink" Target="https://www.linkedin.com/company/clarius-mobile-heath-corp-" TargetMode="External"/><Relationship Id="rId7555" Type="http://schemas.openxmlformats.org/officeDocument/2006/relationships/hyperlink" Target="https://www.linkedin.com/in/gilwoo-lee-581a13199/" TargetMode="External"/><Relationship Id="rId8606" Type="http://schemas.openxmlformats.org/officeDocument/2006/relationships/hyperlink" Target="https://www.fibramacquarie.com/en/about-us/our-team.html" TargetMode="External"/><Relationship Id="rId10536" Type="http://schemas.openxmlformats.org/officeDocument/2006/relationships/hyperlink" Target="http://kvpvet.com/" TargetMode="External"/><Relationship Id="rId3001" Type="http://schemas.openxmlformats.org/officeDocument/2006/relationships/hyperlink" Target="https://www.linkedin.com/company/monarch-tractor" TargetMode="External"/><Relationship Id="rId6157" Type="http://schemas.openxmlformats.org/officeDocument/2006/relationships/hyperlink" Target="http://ourkindra.com/" TargetMode="External"/><Relationship Id="rId6571" Type="http://schemas.openxmlformats.org/officeDocument/2006/relationships/hyperlink" Target="https://pitchbook.com/profiles/company/491694-94" TargetMode="External"/><Relationship Id="rId7208" Type="http://schemas.openxmlformats.org/officeDocument/2006/relationships/hyperlink" Target="https://www.linkedin.com/company/future-super/" TargetMode="External"/><Relationship Id="rId7622" Type="http://schemas.openxmlformats.org/officeDocument/2006/relationships/hyperlink" Target="https://www.linkedin.com/company/bmat" TargetMode="External"/><Relationship Id="rId10950" Type="http://schemas.openxmlformats.org/officeDocument/2006/relationships/hyperlink" Target="http://pumpumpum.com/" TargetMode="External"/><Relationship Id="rId2767" Type="http://schemas.openxmlformats.org/officeDocument/2006/relationships/hyperlink" Target="http://haldenluxury.com/" TargetMode="External"/><Relationship Id="rId5173" Type="http://schemas.openxmlformats.org/officeDocument/2006/relationships/hyperlink" Target="http://pneucons.com/" TargetMode="External"/><Relationship Id="rId6224" Type="http://schemas.openxmlformats.org/officeDocument/2006/relationships/hyperlink" Target="https://www.linkedin.com/in/aviongray/" TargetMode="External"/><Relationship Id="rId9794" Type="http://schemas.openxmlformats.org/officeDocument/2006/relationships/hyperlink" Target="http://praachicago.org/" TargetMode="External"/><Relationship Id="rId10603" Type="http://schemas.openxmlformats.org/officeDocument/2006/relationships/hyperlink" Target="https://pitchbook.com/profiles/company/608399-47" TargetMode="External"/><Relationship Id="rId739" Type="http://schemas.openxmlformats.org/officeDocument/2006/relationships/hyperlink" Target="http://metasota.ai/" TargetMode="External"/><Relationship Id="rId1369" Type="http://schemas.openxmlformats.org/officeDocument/2006/relationships/hyperlink" Target="https://tracerbio.com/" TargetMode="External"/><Relationship Id="rId3818" Type="http://schemas.openxmlformats.org/officeDocument/2006/relationships/hyperlink" Target="http://landfolk.com/" TargetMode="External"/><Relationship Id="rId5240" Type="http://schemas.openxmlformats.org/officeDocument/2006/relationships/hyperlink" Target="https://www.linkedin.com/company/graywolves/?viewAsMember=true" TargetMode="External"/><Relationship Id="rId8396" Type="http://schemas.openxmlformats.org/officeDocument/2006/relationships/hyperlink" Target="http://trever.io/" TargetMode="External"/><Relationship Id="rId9447" Type="http://schemas.openxmlformats.org/officeDocument/2006/relationships/hyperlink" Target="http://dallas-cms.org/" TargetMode="External"/><Relationship Id="rId1783" Type="http://schemas.openxmlformats.org/officeDocument/2006/relationships/hyperlink" Target="http://truleaf-medical.com/" TargetMode="External"/><Relationship Id="rId2834" Type="http://schemas.openxmlformats.org/officeDocument/2006/relationships/hyperlink" Target="http://voltcarbontech.com/" TargetMode="External"/><Relationship Id="rId8049" Type="http://schemas.openxmlformats.org/officeDocument/2006/relationships/hyperlink" Target="http://kvantify.dk/" TargetMode="External"/><Relationship Id="rId9861" Type="http://schemas.openxmlformats.org/officeDocument/2006/relationships/hyperlink" Target="https://www.ast.com.cn/team/" TargetMode="External"/><Relationship Id="rId11377" Type="http://schemas.openxmlformats.org/officeDocument/2006/relationships/hyperlink" Target="http://seatrac.com/" TargetMode="External"/><Relationship Id="rId11791" Type="http://schemas.openxmlformats.org/officeDocument/2006/relationships/hyperlink" Target="http://goldenstateopportunity.org/" TargetMode="External"/><Relationship Id="rId75" Type="http://schemas.openxmlformats.org/officeDocument/2006/relationships/hyperlink" Target="https://www.linkedin.com/company/mechanical-orchard" TargetMode="External"/><Relationship Id="rId806" Type="http://schemas.openxmlformats.org/officeDocument/2006/relationships/hyperlink" Target="https://www.linkedin.com/company/lavoroagro/" TargetMode="External"/><Relationship Id="rId1436" Type="http://schemas.openxmlformats.org/officeDocument/2006/relationships/hyperlink" Target="https://www.linkedin.com/in/tjloke/" TargetMode="External"/><Relationship Id="rId1850" Type="http://schemas.openxmlformats.org/officeDocument/2006/relationships/hyperlink" Target="https://www.linkedin.com/in/jeanetteeng/" TargetMode="External"/><Relationship Id="rId2901" Type="http://schemas.openxmlformats.org/officeDocument/2006/relationships/hyperlink" Target="https://www.linkedin.com/company/r%C5%8Dzhair" TargetMode="External"/><Relationship Id="rId7065" Type="http://schemas.openxmlformats.org/officeDocument/2006/relationships/hyperlink" Target="https://www.linkedin.com/company/bell-socialization-services" TargetMode="External"/><Relationship Id="rId8463" Type="http://schemas.openxmlformats.org/officeDocument/2006/relationships/hyperlink" Target="https://www.linkedin.com/in/emiri-grimes-a16276170/" TargetMode="External"/><Relationship Id="rId9514" Type="http://schemas.openxmlformats.org/officeDocument/2006/relationships/hyperlink" Target="https://www.linkedin.com/company/9348498" TargetMode="External"/><Relationship Id="rId10393" Type="http://schemas.openxmlformats.org/officeDocument/2006/relationships/hyperlink" Target="http://snaptag.co.kr/" TargetMode="External"/><Relationship Id="rId11444" Type="http://schemas.openxmlformats.org/officeDocument/2006/relationships/hyperlink" Target="http://victoryadvancedtechnologies.com/" TargetMode="External"/><Relationship Id="rId1503" Type="http://schemas.openxmlformats.org/officeDocument/2006/relationships/hyperlink" Target="https://www.linkedin.com/company/my-plan-keeper-ai" TargetMode="External"/><Relationship Id="rId4659" Type="http://schemas.openxmlformats.org/officeDocument/2006/relationships/hyperlink" Target="http://fundabl.com/" TargetMode="External"/><Relationship Id="rId8116" Type="http://schemas.openxmlformats.org/officeDocument/2006/relationships/hyperlink" Target="https://www.linkedin.com/in/nathalie-morin2021/" TargetMode="External"/><Relationship Id="rId8530" Type="http://schemas.openxmlformats.org/officeDocument/2006/relationships/hyperlink" Target="https://www.linkedin.com/in/jimgao/" TargetMode="External"/><Relationship Id="rId10046" Type="http://schemas.openxmlformats.org/officeDocument/2006/relationships/hyperlink" Target="http://ourhousega.org/" TargetMode="External"/><Relationship Id="rId10460" Type="http://schemas.openxmlformats.org/officeDocument/2006/relationships/hyperlink" Target="https://www.linkedin.com/company/bridgecare-technologies/mycompany/?viewAsMember=true" TargetMode="External"/><Relationship Id="rId11511" Type="http://schemas.openxmlformats.org/officeDocument/2006/relationships/hyperlink" Target="https://www.linkedin.com/company/critical-mineral-resources/" TargetMode="External"/><Relationship Id="rId3675" Type="http://schemas.openxmlformats.org/officeDocument/2006/relationships/hyperlink" Target="https://www.linkedin.com/company/astranis" TargetMode="External"/><Relationship Id="rId4726" Type="http://schemas.openxmlformats.org/officeDocument/2006/relationships/hyperlink" Target="http://northfieldcapital.com/" TargetMode="External"/><Relationship Id="rId6081" Type="http://schemas.openxmlformats.org/officeDocument/2006/relationships/hyperlink" Target="https://www.linkedin.com/company/sofive/" TargetMode="External"/><Relationship Id="rId7132" Type="http://schemas.openxmlformats.org/officeDocument/2006/relationships/hyperlink" Target="http://ahcopa.org/" TargetMode="External"/><Relationship Id="rId10113" Type="http://schemas.openxmlformats.org/officeDocument/2006/relationships/hyperlink" Target="https://pitchbook.com/profiles/company/608335-66" TargetMode="External"/><Relationship Id="rId596" Type="http://schemas.openxmlformats.org/officeDocument/2006/relationships/hyperlink" Target="https://advent.energy/board-of-directors/" TargetMode="External"/><Relationship Id="rId2277" Type="http://schemas.openxmlformats.org/officeDocument/2006/relationships/hyperlink" Target="http://opndoctor.com/" TargetMode="External"/><Relationship Id="rId2691" Type="http://schemas.openxmlformats.org/officeDocument/2006/relationships/hyperlink" Target="http://www.linkedin.com/company/roswell-park-cancer-institute" TargetMode="External"/><Relationship Id="rId3328" Type="http://schemas.openxmlformats.org/officeDocument/2006/relationships/hyperlink" Target="http://striderintel.com/" TargetMode="External"/><Relationship Id="rId3742" Type="http://schemas.openxmlformats.org/officeDocument/2006/relationships/hyperlink" Target="https://www.linkedin.com/company/nabors-industries" TargetMode="External"/><Relationship Id="rId6898" Type="http://schemas.openxmlformats.org/officeDocument/2006/relationships/hyperlink" Target="https://www.linkedin.com/company/puma-exploration-inc-4p8-" TargetMode="External"/><Relationship Id="rId249" Type="http://schemas.openxmlformats.org/officeDocument/2006/relationships/hyperlink" Target="https://agrovisioncorp.com/board-of-directors/" TargetMode="External"/><Relationship Id="rId663" Type="http://schemas.openxmlformats.org/officeDocument/2006/relationships/hyperlink" Target="https://www.linkedin.com/in/srinivas-aravapalli-9ab21744/" TargetMode="External"/><Relationship Id="rId1293" Type="http://schemas.openxmlformats.org/officeDocument/2006/relationships/hyperlink" Target="https://www.linkedin.com/company/metaplanet-inc/?originalSubdomain=tw" TargetMode="External"/><Relationship Id="rId2344" Type="http://schemas.openxmlformats.org/officeDocument/2006/relationships/hyperlink" Target="http://key.com/" TargetMode="External"/><Relationship Id="rId7949" Type="http://schemas.openxmlformats.org/officeDocument/2006/relationships/hyperlink" Target="https://www.linkedin.com/company/13601886/" TargetMode="External"/><Relationship Id="rId9371" Type="http://schemas.openxmlformats.org/officeDocument/2006/relationships/hyperlink" Target="http://massaudubon.org/" TargetMode="External"/><Relationship Id="rId316" Type="http://schemas.openxmlformats.org/officeDocument/2006/relationships/hyperlink" Target="http://abnormalsecurity.com/" TargetMode="External"/><Relationship Id="rId6965" Type="http://schemas.openxmlformats.org/officeDocument/2006/relationships/hyperlink" Target="https://www.linkedin.com/in/michelle-o-malley-73340784/" TargetMode="External"/><Relationship Id="rId9024" Type="http://schemas.openxmlformats.org/officeDocument/2006/relationships/hyperlink" Target="https://www.linkedin.com/company/-astarta-kiev-/" TargetMode="External"/><Relationship Id="rId730" Type="http://schemas.openxmlformats.org/officeDocument/2006/relationships/hyperlink" Target="https://www.linkedin.com/in/spencerschneier/" TargetMode="External"/><Relationship Id="rId1013" Type="http://schemas.openxmlformats.org/officeDocument/2006/relationships/hyperlink" Target="https://www.linkedin.com/company/transgaz-sa" TargetMode="External"/><Relationship Id="rId1360" Type="http://schemas.openxmlformats.org/officeDocument/2006/relationships/hyperlink" Target="https://www.linkedin.com/company/italcer-group/" TargetMode="External"/><Relationship Id="rId2411" Type="http://schemas.openxmlformats.org/officeDocument/2006/relationships/hyperlink" Target="https://www.linkedin.com/company/biora-therapeutics/about/" TargetMode="External"/><Relationship Id="rId4169" Type="http://schemas.openxmlformats.org/officeDocument/2006/relationships/hyperlink" Target="https://www.linkedin.com/in/christopher-weaver-14054642/" TargetMode="External"/><Relationship Id="rId5567" Type="http://schemas.openxmlformats.org/officeDocument/2006/relationships/hyperlink" Target="http://usenourish.com/" TargetMode="External"/><Relationship Id="rId5981" Type="http://schemas.openxmlformats.org/officeDocument/2006/relationships/hyperlink" Target="https://www.linkedin.com/in/martinpieprzyk/" TargetMode="External"/><Relationship Id="rId6618" Type="http://schemas.openxmlformats.org/officeDocument/2006/relationships/hyperlink" Target="https://www.linkedin.com/in/nicoleahendrix/" TargetMode="External"/><Relationship Id="rId8040" Type="http://schemas.openxmlformats.org/officeDocument/2006/relationships/hyperlink" Target="http://albertainnovates.ca/" TargetMode="External"/><Relationship Id="rId4583" Type="http://schemas.openxmlformats.org/officeDocument/2006/relationships/hyperlink" Target="http://enhancio.com/" TargetMode="External"/><Relationship Id="rId5634" Type="http://schemas.openxmlformats.org/officeDocument/2006/relationships/hyperlink" Target="https://www.linkedin.com/in/scott-jenkins-8765703/" TargetMode="External"/><Relationship Id="rId11021" Type="http://schemas.openxmlformats.org/officeDocument/2006/relationships/hyperlink" Target="https://www.linkedin.com/in/gbengao/" TargetMode="External"/><Relationship Id="rId3185" Type="http://schemas.openxmlformats.org/officeDocument/2006/relationships/hyperlink" Target="http://mytra.ai/" TargetMode="External"/><Relationship Id="rId4236" Type="http://schemas.openxmlformats.org/officeDocument/2006/relationships/hyperlink" Target="https://www.linkedin.com/company/bigboldhealth" TargetMode="External"/><Relationship Id="rId4650" Type="http://schemas.openxmlformats.org/officeDocument/2006/relationships/hyperlink" Target="https://www.linkedin.com/in/danieljsummers13/" TargetMode="External"/><Relationship Id="rId5701" Type="http://schemas.openxmlformats.org/officeDocument/2006/relationships/hyperlink" Target="https://www.linkedin.com/company/validmind/" TargetMode="External"/><Relationship Id="rId8857" Type="http://schemas.openxmlformats.org/officeDocument/2006/relationships/hyperlink" Target="https://www.linkedin.com/in/bernard-tan-84251941/" TargetMode="External"/><Relationship Id="rId9908" Type="http://schemas.openxmlformats.org/officeDocument/2006/relationships/hyperlink" Target="https://www.linkedin.com/showcase/leader-energy" TargetMode="External"/><Relationship Id="rId3252" Type="http://schemas.openxmlformats.org/officeDocument/2006/relationships/hyperlink" Target="https://www.linkedin.com/in/claudette-m-4bb38128/" TargetMode="External"/><Relationship Id="rId4303" Type="http://schemas.openxmlformats.org/officeDocument/2006/relationships/hyperlink" Target="https://www.linkedin.com/company/hyon-as/" TargetMode="External"/><Relationship Id="rId7459" Type="http://schemas.openxmlformats.org/officeDocument/2006/relationships/hyperlink" Target="https://www.linkedin.com/in/chippas/" TargetMode="External"/><Relationship Id="rId7873" Type="http://schemas.openxmlformats.org/officeDocument/2006/relationships/hyperlink" Target="https://www.linkedin.com/in/christele-bula-etienbla-mba-31582614a/" TargetMode="External"/><Relationship Id="rId10787" Type="http://schemas.openxmlformats.org/officeDocument/2006/relationships/hyperlink" Target="https://www.linkedin.com/company/arkema" TargetMode="External"/><Relationship Id="rId11838" Type="http://schemas.openxmlformats.org/officeDocument/2006/relationships/hyperlink" Target="https://raisetexas.org/about/staff/" TargetMode="External"/><Relationship Id="rId173" Type="http://schemas.openxmlformats.org/officeDocument/2006/relationships/hyperlink" Target="https://www.linkedin.com/company/ani-pharmaceuticals-inc-" TargetMode="External"/><Relationship Id="rId6475" Type="http://schemas.openxmlformats.org/officeDocument/2006/relationships/hyperlink" Target="https://www.linkedin.com/in/oconnor-thomas/" TargetMode="External"/><Relationship Id="rId7526" Type="http://schemas.openxmlformats.org/officeDocument/2006/relationships/hyperlink" Target="http://habitat.org/" TargetMode="External"/><Relationship Id="rId8924" Type="http://schemas.openxmlformats.org/officeDocument/2006/relationships/hyperlink" Target="http://azragames.com/" TargetMode="External"/><Relationship Id="rId10854" Type="http://schemas.openxmlformats.org/officeDocument/2006/relationships/hyperlink" Target="http://delcath.com/" TargetMode="External"/><Relationship Id="rId240" Type="http://schemas.openxmlformats.org/officeDocument/2006/relationships/hyperlink" Target="https://www.linkedin.com/in/nikolausthomale/" TargetMode="External"/><Relationship Id="rId5077" Type="http://schemas.openxmlformats.org/officeDocument/2006/relationships/hyperlink" Target="https://www.linkedin.com/company/stonemont-financial-group-llc/" TargetMode="External"/><Relationship Id="rId6128" Type="http://schemas.openxmlformats.org/officeDocument/2006/relationships/hyperlink" Target="http://ironsheepdog.com/" TargetMode="External"/><Relationship Id="rId7940" Type="http://schemas.openxmlformats.org/officeDocument/2006/relationships/hyperlink" Target="https://www.linkedin.com/company/heymax" TargetMode="External"/><Relationship Id="rId10507" Type="http://schemas.openxmlformats.org/officeDocument/2006/relationships/hyperlink" Target="https://www.linkedin.com/company/5073854/" TargetMode="External"/><Relationship Id="rId10921" Type="http://schemas.openxmlformats.org/officeDocument/2006/relationships/hyperlink" Target="http://botguard.net/" TargetMode="External"/><Relationship Id="rId4093" Type="http://schemas.openxmlformats.org/officeDocument/2006/relationships/hyperlink" Target="https://www.linkedin.com/in/toddhaugen/" TargetMode="External"/><Relationship Id="rId5144" Type="http://schemas.openxmlformats.org/officeDocument/2006/relationships/hyperlink" Target="https://tracxn.com/d/companies/infinity-square-digital/__TpX_vsglFsWxHbnGF0dQuVre76RBIT5lr0-EjuTcRCY" TargetMode="External"/><Relationship Id="rId5491" Type="http://schemas.openxmlformats.org/officeDocument/2006/relationships/hyperlink" Target="http://amagictech.com/" TargetMode="External"/><Relationship Id="rId6542" Type="http://schemas.openxmlformats.org/officeDocument/2006/relationships/hyperlink" Target="https://www.linkedin.com/in/huck-s-29841913a/" TargetMode="External"/><Relationship Id="rId9698" Type="http://schemas.openxmlformats.org/officeDocument/2006/relationships/hyperlink" Target="https://www.linkedin.com/in/kaemingtan/" TargetMode="External"/><Relationship Id="rId1687" Type="http://schemas.openxmlformats.org/officeDocument/2006/relationships/hyperlink" Target="https://www.linkedin.com/company/wellspringliving" TargetMode="External"/><Relationship Id="rId2738" Type="http://schemas.openxmlformats.org/officeDocument/2006/relationships/hyperlink" Target="http://bitzer.de/" TargetMode="External"/><Relationship Id="rId9765" Type="http://schemas.openxmlformats.org/officeDocument/2006/relationships/hyperlink" Target="https://www.linkedin.com/company/iman-inc-/" TargetMode="External"/><Relationship Id="rId11695" Type="http://schemas.openxmlformats.org/officeDocument/2006/relationships/hyperlink" Target="http://foundcom.org/" TargetMode="External"/><Relationship Id="rId1754" Type="http://schemas.openxmlformats.org/officeDocument/2006/relationships/hyperlink" Target="https://www.linkedin.com/in/stephen-h-7179134/" TargetMode="External"/><Relationship Id="rId2805" Type="http://schemas.openxmlformats.org/officeDocument/2006/relationships/hyperlink" Target="https://www.linkedin.com/company/finger-lakes-community-college" TargetMode="External"/><Relationship Id="rId4160" Type="http://schemas.openxmlformats.org/officeDocument/2006/relationships/hyperlink" Target="http://orionbiotechnology.com/" TargetMode="External"/><Relationship Id="rId5211" Type="http://schemas.openxmlformats.org/officeDocument/2006/relationships/hyperlink" Target="https://www.linkedin.com/in/alex-yeh-b85097ab/" TargetMode="External"/><Relationship Id="rId8367" Type="http://schemas.openxmlformats.org/officeDocument/2006/relationships/hyperlink" Target="https://www.linkedin.com/company/raliplatform/" TargetMode="External"/><Relationship Id="rId8781" Type="http://schemas.openxmlformats.org/officeDocument/2006/relationships/hyperlink" Target="https://hioli.co.jp/" TargetMode="External"/><Relationship Id="rId9418" Type="http://schemas.openxmlformats.org/officeDocument/2006/relationships/hyperlink" Target="http://jamestownny.gov/" TargetMode="External"/><Relationship Id="rId9832" Type="http://schemas.openxmlformats.org/officeDocument/2006/relationships/hyperlink" Target="https://www.linkedin.com/company/expoalert/" TargetMode="External"/><Relationship Id="rId10297" Type="http://schemas.openxmlformats.org/officeDocument/2006/relationships/hyperlink" Target="https://www.linkedin.com/in/christian-okonsky-a288973/" TargetMode="External"/><Relationship Id="rId11348" Type="http://schemas.openxmlformats.org/officeDocument/2006/relationships/hyperlink" Target="https://www.linkedin.com/company/wall-colmonoy" TargetMode="External"/><Relationship Id="rId46" Type="http://schemas.openxmlformats.org/officeDocument/2006/relationships/hyperlink" Target="https://www.linkedin.com/company/luminar_technologies/" TargetMode="External"/><Relationship Id="rId1407" Type="http://schemas.openxmlformats.org/officeDocument/2006/relationships/hyperlink" Target="https://www.linkedin.com/company/by-stamp/" TargetMode="External"/><Relationship Id="rId1821" Type="http://schemas.openxmlformats.org/officeDocument/2006/relationships/hyperlink" Target="https://www.linkedin.com/company/quantumastra/" TargetMode="External"/><Relationship Id="rId4977" Type="http://schemas.openxmlformats.org/officeDocument/2006/relationships/hyperlink" Target="https://www.linkedin.com/company/bandwith-chicago" TargetMode="External"/><Relationship Id="rId7383" Type="http://schemas.openxmlformats.org/officeDocument/2006/relationships/hyperlink" Target="https://ainst.com/Aboutus.aspx?ClassID=12" TargetMode="External"/><Relationship Id="rId8434" Type="http://schemas.openxmlformats.org/officeDocument/2006/relationships/hyperlink" Target="https://www.linkedin.com/in/ulrikkee/" TargetMode="External"/><Relationship Id="rId10364" Type="http://schemas.openxmlformats.org/officeDocument/2006/relationships/hyperlink" Target="http://3daughtershealth.com/" TargetMode="External"/><Relationship Id="rId11762" Type="http://schemas.openxmlformats.org/officeDocument/2006/relationships/hyperlink" Target="https://www.linkedin.com/in/alyfahd/" TargetMode="External"/><Relationship Id="rId3579" Type="http://schemas.openxmlformats.org/officeDocument/2006/relationships/hyperlink" Target="https://www.linkedin.com/in/juliennakache/" TargetMode="External"/><Relationship Id="rId7036" Type="http://schemas.openxmlformats.org/officeDocument/2006/relationships/hyperlink" Target="http://csevery1.com/" TargetMode="External"/><Relationship Id="rId7450" Type="http://schemas.openxmlformats.org/officeDocument/2006/relationships/hyperlink" Target="https://eg.linkedin.com/in/mahmoud-talaat-a170a4130" TargetMode="External"/><Relationship Id="rId8501" Type="http://schemas.openxmlformats.org/officeDocument/2006/relationships/hyperlink" Target="https://www.linkedin.com/in/andrew-gillis-ca/" TargetMode="External"/><Relationship Id="rId10017" Type="http://schemas.openxmlformats.org/officeDocument/2006/relationships/hyperlink" Target="https://www.linkedin.com/in/milun-topalovic-244401aa/" TargetMode="External"/><Relationship Id="rId11415" Type="http://schemas.openxmlformats.org/officeDocument/2006/relationships/hyperlink" Target="https://www.linkedin.com/in/cybermanor/" TargetMode="External"/><Relationship Id="rId2595" Type="http://schemas.openxmlformats.org/officeDocument/2006/relationships/hyperlink" Target="https://www.linkedin.com/company/marker-therapeutics" TargetMode="External"/><Relationship Id="rId3993" Type="http://schemas.openxmlformats.org/officeDocument/2006/relationships/hyperlink" Target="http://usacares.org/" TargetMode="External"/><Relationship Id="rId6052" Type="http://schemas.openxmlformats.org/officeDocument/2006/relationships/hyperlink" Target="https://www.linkedin.com/in/ruchirpatwa/" TargetMode="External"/><Relationship Id="rId7103" Type="http://schemas.openxmlformats.org/officeDocument/2006/relationships/hyperlink" Target="https://www.blacksouthwestnetwork.org/director" TargetMode="External"/><Relationship Id="rId10431" Type="http://schemas.openxmlformats.org/officeDocument/2006/relationships/hyperlink" Target="https://www.linkedin.com/company/appia-energy-corp-" TargetMode="External"/><Relationship Id="rId567" Type="http://schemas.openxmlformats.org/officeDocument/2006/relationships/hyperlink" Target="https://www.linkedin.com/company/17965928/" TargetMode="External"/><Relationship Id="rId1197" Type="http://schemas.openxmlformats.org/officeDocument/2006/relationships/hyperlink" Target="http://nscg.com/" TargetMode="External"/><Relationship Id="rId2248" Type="http://schemas.openxmlformats.org/officeDocument/2006/relationships/hyperlink" Target="https://www.linkedin.com/company/reflection-ministries-of-texas-inc" TargetMode="External"/><Relationship Id="rId3646" Type="http://schemas.openxmlformats.org/officeDocument/2006/relationships/hyperlink" Target="http://digitt.com/" TargetMode="External"/><Relationship Id="rId9275" Type="http://schemas.openxmlformats.org/officeDocument/2006/relationships/hyperlink" Target="https://www.linkedin.com/company/pontiacjobs" TargetMode="External"/><Relationship Id="rId981" Type="http://schemas.openxmlformats.org/officeDocument/2006/relationships/hyperlink" Target="http://shiftnex.com/" TargetMode="External"/><Relationship Id="rId2662" Type="http://schemas.openxmlformats.org/officeDocument/2006/relationships/hyperlink" Target="http://linnaeustx.com/" TargetMode="External"/><Relationship Id="rId3713" Type="http://schemas.openxmlformats.org/officeDocument/2006/relationships/hyperlink" Target="https://www.linkedin.com/company/one-data-it/" TargetMode="External"/><Relationship Id="rId6869" Type="http://schemas.openxmlformats.org/officeDocument/2006/relationships/hyperlink" Target="http://dispo.travel/" TargetMode="External"/><Relationship Id="rId634" Type="http://schemas.openxmlformats.org/officeDocument/2006/relationships/hyperlink" Target="https://www.linkedin.com/in/marc-sanderson-55128b11/" TargetMode="External"/><Relationship Id="rId1264" Type="http://schemas.openxmlformats.org/officeDocument/2006/relationships/hyperlink" Target="https://www.linkedin.com/company/yuzedigital" TargetMode="External"/><Relationship Id="rId2315" Type="http://schemas.openxmlformats.org/officeDocument/2006/relationships/hyperlink" Target="https://saharalabs.ai/community/about-us" TargetMode="External"/><Relationship Id="rId5885" Type="http://schemas.openxmlformats.org/officeDocument/2006/relationships/hyperlink" Target="http://fivestarbank.com/" TargetMode="External"/><Relationship Id="rId6936" Type="http://schemas.openxmlformats.org/officeDocument/2006/relationships/hyperlink" Target="http://oneteamabstract.com/" TargetMode="External"/><Relationship Id="rId8291" Type="http://schemas.openxmlformats.org/officeDocument/2006/relationships/hyperlink" Target="http://naveris.com/" TargetMode="External"/><Relationship Id="rId9342" Type="http://schemas.openxmlformats.org/officeDocument/2006/relationships/hyperlink" Target="http://ninetechone.com/" TargetMode="External"/><Relationship Id="rId11272" Type="http://schemas.openxmlformats.org/officeDocument/2006/relationships/hyperlink" Target="http://bluefrontierac.com/" TargetMode="External"/><Relationship Id="rId701" Type="http://schemas.openxmlformats.org/officeDocument/2006/relationships/hyperlink" Target="https://www.zoominfo.com/c/naturaz/556201423" TargetMode="External"/><Relationship Id="rId1331" Type="http://schemas.openxmlformats.org/officeDocument/2006/relationships/hyperlink" Target="https://www.linkedin.com/in/patrick-downey-19824a248/" TargetMode="External"/><Relationship Id="rId4487" Type="http://schemas.openxmlformats.org/officeDocument/2006/relationships/hyperlink" Target="http://broadwayelectric.com/" TargetMode="External"/><Relationship Id="rId5538" Type="http://schemas.openxmlformats.org/officeDocument/2006/relationships/hyperlink" Target="https://www.linkedin.com/company/cleveland-cliffs-inc" TargetMode="External"/><Relationship Id="rId5952" Type="http://schemas.openxmlformats.org/officeDocument/2006/relationships/hyperlink" Target="http://gds-services.com/" TargetMode="External"/><Relationship Id="rId3089" Type="http://schemas.openxmlformats.org/officeDocument/2006/relationships/hyperlink" Target="https://www.linkedin.com/in/dinovarkey/?originalSubdomain=ae" TargetMode="External"/><Relationship Id="rId4554" Type="http://schemas.openxmlformats.org/officeDocument/2006/relationships/hyperlink" Target="https://www.linkedin.com/in/michael-goncharov-goryanskiy-6416a4b4/" TargetMode="External"/><Relationship Id="rId5605" Type="http://schemas.openxmlformats.org/officeDocument/2006/relationships/hyperlink" Target="https://www.linkedin.com/in/jordan-feldman-33b59395/" TargetMode="External"/><Relationship Id="rId8011" Type="http://schemas.openxmlformats.org/officeDocument/2006/relationships/hyperlink" Target="http://synerise.com/" TargetMode="External"/><Relationship Id="rId3156" Type="http://schemas.openxmlformats.org/officeDocument/2006/relationships/hyperlink" Target="https://www.linkedin.com/in/carlosnetto/" TargetMode="External"/><Relationship Id="rId4207" Type="http://schemas.openxmlformats.org/officeDocument/2006/relationships/hyperlink" Target="http://depa.gr/" TargetMode="External"/><Relationship Id="rId491" Type="http://schemas.openxmlformats.org/officeDocument/2006/relationships/hyperlink" Target="http://richdataco.com/" TargetMode="External"/><Relationship Id="rId2172" Type="http://schemas.openxmlformats.org/officeDocument/2006/relationships/hyperlink" Target="http://sxdkcapp.com/" TargetMode="External"/><Relationship Id="rId3223" Type="http://schemas.openxmlformats.org/officeDocument/2006/relationships/hyperlink" Target="http://growupfarms.co.uk/" TargetMode="External"/><Relationship Id="rId3570" Type="http://schemas.openxmlformats.org/officeDocument/2006/relationships/hyperlink" Target="https://www.linkedin.com/company/dotlumen" TargetMode="External"/><Relationship Id="rId4621" Type="http://schemas.openxmlformats.org/officeDocument/2006/relationships/hyperlink" Target="https://www.linkedin.com/company/immedio" TargetMode="External"/><Relationship Id="rId6379" Type="http://schemas.openxmlformats.org/officeDocument/2006/relationships/hyperlink" Target="http://iconloop.com/" TargetMode="External"/><Relationship Id="rId7777" Type="http://schemas.openxmlformats.org/officeDocument/2006/relationships/hyperlink" Target="https://www.linkedin.com/company/epum/" TargetMode="External"/><Relationship Id="rId8828" Type="http://schemas.openxmlformats.org/officeDocument/2006/relationships/hyperlink" Target="http://hoophello.com/" TargetMode="External"/><Relationship Id="rId10758" Type="http://schemas.openxmlformats.org/officeDocument/2006/relationships/hyperlink" Target="https://www.linkedin.com/company/elis_2" TargetMode="External"/><Relationship Id="rId11809" Type="http://schemas.openxmlformats.org/officeDocument/2006/relationships/hyperlink" Target="http://itep.org/" TargetMode="External"/><Relationship Id="rId144" Type="http://schemas.openxmlformats.org/officeDocument/2006/relationships/hyperlink" Target="http://www.linkedin.com/company/general-fusion" TargetMode="External"/><Relationship Id="rId6793" Type="http://schemas.openxmlformats.org/officeDocument/2006/relationships/hyperlink" Target="https://www.linkedin.com/company/self-and-innov" TargetMode="External"/><Relationship Id="rId7844" Type="http://schemas.openxmlformats.org/officeDocument/2006/relationships/hyperlink" Target="https://www.linkedin.com/company/opusflow" TargetMode="External"/><Relationship Id="rId10825" Type="http://schemas.openxmlformats.org/officeDocument/2006/relationships/hyperlink" Target="http://ottopay.com/" TargetMode="External"/><Relationship Id="rId2989" Type="http://schemas.openxmlformats.org/officeDocument/2006/relationships/hyperlink" Target="https://www.linkedin.com/company/saronic-technologies" TargetMode="External"/><Relationship Id="rId5395" Type="http://schemas.openxmlformats.org/officeDocument/2006/relationships/hyperlink" Target="http://threev.ai/" TargetMode="External"/><Relationship Id="rId6446" Type="http://schemas.openxmlformats.org/officeDocument/2006/relationships/hyperlink" Target="http://neutronpay.com/" TargetMode="External"/><Relationship Id="rId6860" Type="http://schemas.openxmlformats.org/officeDocument/2006/relationships/hyperlink" Target="https://www.linkedin.com/in/jpaulmeyer/" TargetMode="External"/><Relationship Id="rId7911" Type="http://schemas.openxmlformats.org/officeDocument/2006/relationships/hyperlink" Target="https://www.linkedin.com/in/dr-martin-langer/" TargetMode="External"/><Relationship Id="rId211" Type="http://schemas.openxmlformats.org/officeDocument/2006/relationships/hyperlink" Target="http://morpho.org/" TargetMode="External"/><Relationship Id="rId5048" Type="http://schemas.openxmlformats.org/officeDocument/2006/relationships/hyperlink" Target="https://www.linkedin.com/in/zahlen-titcomb/" TargetMode="External"/><Relationship Id="rId5462" Type="http://schemas.openxmlformats.org/officeDocument/2006/relationships/hyperlink" Target="http://sx.xyz/" TargetMode="External"/><Relationship Id="rId6513" Type="http://schemas.openxmlformats.org/officeDocument/2006/relationships/hyperlink" Target="http://elevatefoods.org/" TargetMode="External"/><Relationship Id="rId9669" Type="http://schemas.openxmlformats.org/officeDocument/2006/relationships/hyperlink" Target="https://www.crunchbase.com/organization/go-menu" TargetMode="External"/><Relationship Id="rId11599" Type="http://schemas.openxmlformats.org/officeDocument/2006/relationships/hyperlink" Target="https://www.linkedin.com/company/raymath-company/" TargetMode="External"/><Relationship Id="rId1658" Type="http://schemas.openxmlformats.org/officeDocument/2006/relationships/hyperlink" Target="http://designbycapella.com/" TargetMode="External"/><Relationship Id="rId2709" Type="http://schemas.openxmlformats.org/officeDocument/2006/relationships/hyperlink" Target="https://www.linkedin.com/company/water-intelligence" TargetMode="External"/><Relationship Id="rId4064" Type="http://schemas.openxmlformats.org/officeDocument/2006/relationships/hyperlink" Target="https://www.linkedin.com/in/jonas-tunest%c3%a5l-82147873/" TargetMode="External"/><Relationship Id="rId5115" Type="http://schemas.openxmlformats.org/officeDocument/2006/relationships/hyperlink" Target="https://www.linkedin.com/in/allison-sharkey-1a6ab078/" TargetMode="External"/><Relationship Id="rId8685" Type="http://schemas.openxmlformats.org/officeDocument/2006/relationships/hyperlink" Target="http://cmc.ca/" TargetMode="External"/><Relationship Id="rId9736" Type="http://schemas.openxmlformats.org/officeDocument/2006/relationships/hyperlink" Target="http://peeriot.io/" TargetMode="External"/><Relationship Id="rId3080" Type="http://schemas.openxmlformats.org/officeDocument/2006/relationships/hyperlink" Target="https://www.linkedin.com/in/dan-mandell-9962456/" TargetMode="External"/><Relationship Id="rId4131" Type="http://schemas.openxmlformats.org/officeDocument/2006/relationships/hyperlink" Target="https://www.linkedin.com/in/brent-beason-b4199b43/" TargetMode="External"/><Relationship Id="rId7287" Type="http://schemas.openxmlformats.org/officeDocument/2006/relationships/hyperlink" Target="https://pitchbook.com/profiles/company/592581-43" TargetMode="External"/><Relationship Id="rId8338" Type="http://schemas.openxmlformats.org/officeDocument/2006/relationships/hyperlink" Target="https://www.linkedin.com/company/apriori-bio" TargetMode="External"/><Relationship Id="rId11666" Type="http://schemas.openxmlformats.org/officeDocument/2006/relationships/hyperlink" Target="http://sgbi.us/" TargetMode="External"/><Relationship Id="rId1725" Type="http://schemas.openxmlformats.org/officeDocument/2006/relationships/hyperlink" Target="https://fellowshipplace.org/board-of-directors/" TargetMode="External"/><Relationship Id="rId7354" Type="http://schemas.openxmlformats.org/officeDocument/2006/relationships/hyperlink" Target="http://verdantwave.com/" TargetMode="External"/><Relationship Id="rId8752" Type="http://schemas.openxmlformats.org/officeDocument/2006/relationships/hyperlink" Target="https://www.linkedin.com/in/kevin-bakhurst-5190396/" TargetMode="External"/><Relationship Id="rId9803" Type="http://schemas.openxmlformats.org/officeDocument/2006/relationships/hyperlink" Target="https://www.linkedin.com/company/mayawell" TargetMode="External"/><Relationship Id="rId10268" Type="http://schemas.openxmlformats.org/officeDocument/2006/relationships/hyperlink" Target="https://www.linkedin.com/company/terrapay" TargetMode="External"/><Relationship Id="rId10682" Type="http://schemas.openxmlformats.org/officeDocument/2006/relationships/hyperlink" Target="http://truckclub.com/" TargetMode="External"/><Relationship Id="rId11319" Type="http://schemas.openxmlformats.org/officeDocument/2006/relationships/hyperlink" Target="https://www.linkedin.com/in/rishikapoor2/" TargetMode="External"/><Relationship Id="rId11733" Type="http://schemas.openxmlformats.org/officeDocument/2006/relationships/hyperlink" Target="https://www.linkedin.com/company/halseypoint-asset-management" TargetMode="External"/><Relationship Id="rId17" Type="http://schemas.openxmlformats.org/officeDocument/2006/relationships/hyperlink" Target="https://www.linkedin.com/company/trycents" TargetMode="External"/><Relationship Id="rId3897" Type="http://schemas.openxmlformats.org/officeDocument/2006/relationships/hyperlink" Target="https://www.linkedin.com/in/benjamin-moore-66832248/" TargetMode="External"/><Relationship Id="rId4948" Type="http://schemas.openxmlformats.org/officeDocument/2006/relationships/hyperlink" Target="http://ncicu.org/" TargetMode="External"/><Relationship Id="rId7007" Type="http://schemas.openxmlformats.org/officeDocument/2006/relationships/hyperlink" Target="https://www.linkedin.com/company/garbalizer" TargetMode="External"/><Relationship Id="rId8405" Type="http://schemas.openxmlformats.org/officeDocument/2006/relationships/hyperlink" Target="http://athleticbrewing.com/" TargetMode="External"/><Relationship Id="rId10335" Type="http://schemas.openxmlformats.org/officeDocument/2006/relationships/hyperlink" Target="http://nagish.com/" TargetMode="External"/><Relationship Id="rId11800" Type="http://schemas.openxmlformats.org/officeDocument/2006/relationships/hyperlink" Target="https://www.linkedin.com/company/puzzlering" TargetMode="External"/><Relationship Id="rId2499" Type="http://schemas.openxmlformats.org/officeDocument/2006/relationships/hyperlink" Target="https://www.linkedin.com/company/itpipes/" TargetMode="External"/><Relationship Id="rId3964" Type="http://schemas.openxmlformats.org/officeDocument/2006/relationships/hyperlink" Target="http://kins.com/" TargetMode="External"/><Relationship Id="rId6370" Type="http://schemas.openxmlformats.org/officeDocument/2006/relationships/hyperlink" Target="http://spiritblockchain.com/" TargetMode="External"/><Relationship Id="rId7421" Type="http://schemas.openxmlformats.org/officeDocument/2006/relationships/hyperlink" Target="http://unspun.io/" TargetMode="External"/><Relationship Id="rId10402" Type="http://schemas.openxmlformats.org/officeDocument/2006/relationships/hyperlink" Target="https://www.linkedin.com/in/mark-winmill-b0888b2b/" TargetMode="External"/><Relationship Id="rId1" Type="http://schemas.openxmlformats.org/officeDocument/2006/relationships/hyperlink" Target="http://groq.com/" TargetMode="External"/><Relationship Id="rId885" Type="http://schemas.openxmlformats.org/officeDocument/2006/relationships/hyperlink" Target="https://www.linkedin.com/company/nammi-therapeutics-inc" TargetMode="External"/><Relationship Id="rId2566" Type="http://schemas.openxmlformats.org/officeDocument/2006/relationships/hyperlink" Target="http://globalshiplease.com/" TargetMode="External"/><Relationship Id="rId2980" Type="http://schemas.openxmlformats.org/officeDocument/2006/relationships/hyperlink" Target="http://www.linkedin.com/company/blackrock" TargetMode="External"/><Relationship Id="rId3617" Type="http://schemas.openxmlformats.org/officeDocument/2006/relationships/hyperlink" Target="https://www.linkedin.com/company/rays-power-infra" TargetMode="External"/><Relationship Id="rId6023" Type="http://schemas.openxmlformats.org/officeDocument/2006/relationships/hyperlink" Target="https://www.linkedin.com/in/nafta/" TargetMode="External"/><Relationship Id="rId9179" Type="http://schemas.openxmlformats.org/officeDocument/2006/relationships/hyperlink" Target="http://originmind.org/" TargetMode="External"/><Relationship Id="rId9593" Type="http://schemas.openxmlformats.org/officeDocument/2006/relationships/hyperlink" Target="http://frontierenergy.com/" TargetMode="External"/><Relationship Id="rId538" Type="http://schemas.openxmlformats.org/officeDocument/2006/relationships/hyperlink" Target="https://www.linkedin.com/in/anil-sardana-30771721/" TargetMode="External"/><Relationship Id="rId952" Type="http://schemas.openxmlformats.org/officeDocument/2006/relationships/hyperlink" Target="http://p10alts.com/" TargetMode="External"/><Relationship Id="rId1168" Type="http://schemas.openxmlformats.org/officeDocument/2006/relationships/hyperlink" Target="https://www.linkedin.com/company/abstraktsoftware/" TargetMode="External"/><Relationship Id="rId1582" Type="http://schemas.openxmlformats.org/officeDocument/2006/relationships/hyperlink" Target="http://elaborate.com/" TargetMode="External"/><Relationship Id="rId2219" Type="http://schemas.openxmlformats.org/officeDocument/2006/relationships/hyperlink" Target="http://3strandsglobalfoundation.org/" TargetMode="External"/><Relationship Id="rId2633" Type="http://schemas.openxmlformats.org/officeDocument/2006/relationships/hyperlink" Target="http://ubc.ca/" TargetMode="External"/><Relationship Id="rId5789" Type="http://schemas.openxmlformats.org/officeDocument/2006/relationships/hyperlink" Target="http://openpipe.ai/" TargetMode="External"/><Relationship Id="rId8195" Type="http://schemas.openxmlformats.org/officeDocument/2006/relationships/hyperlink" Target="https://www.linkedin.com/in/erangalperin/" TargetMode="External"/><Relationship Id="rId9246" Type="http://schemas.openxmlformats.org/officeDocument/2006/relationships/hyperlink" Target="https://www.linkedin.com/in/pathakmanas/" TargetMode="External"/><Relationship Id="rId9660" Type="http://schemas.openxmlformats.org/officeDocument/2006/relationships/hyperlink" Target="https://www.linkedin.com/company/blue-dot-motorworks" TargetMode="External"/><Relationship Id="rId11176" Type="http://schemas.openxmlformats.org/officeDocument/2006/relationships/hyperlink" Target="http://memeinator.com/" TargetMode="External"/><Relationship Id="rId605" Type="http://schemas.openxmlformats.org/officeDocument/2006/relationships/hyperlink" Target="http://aurascape.ai/" TargetMode="External"/><Relationship Id="rId1235" Type="http://schemas.openxmlformats.org/officeDocument/2006/relationships/hyperlink" Target="https://www.linkedin.com/company/lync-world" TargetMode="External"/><Relationship Id="rId8262" Type="http://schemas.openxmlformats.org/officeDocument/2006/relationships/hyperlink" Target="https://www.linkedin.com/company/uptimeai-inc" TargetMode="External"/><Relationship Id="rId9313" Type="http://schemas.openxmlformats.org/officeDocument/2006/relationships/hyperlink" Target="https://www.linkedin.com/company/reeplyai/" TargetMode="External"/><Relationship Id="rId10192" Type="http://schemas.openxmlformats.org/officeDocument/2006/relationships/hyperlink" Target="http://cummins.com/" TargetMode="External"/><Relationship Id="rId11590" Type="http://schemas.openxmlformats.org/officeDocument/2006/relationships/hyperlink" Target="https://www.linkedin.com/company/spencer-middle-school" TargetMode="External"/><Relationship Id="rId1302" Type="http://schemas.openxmlformats.org/officeDocument/2006/relationships/hyperlink" Target="http://chaiz.com/" TargetMode="External"/><Relationship Id="rId2700" Type="http://schemas.openxmlformats.org/officeDocument/2006/relationships/hyperlink" Target="http://ecdautodesign.com/" TargetMode="External"/><Relationship Id="rId4458" Type="http://schemas.openxmlformats.org/officeDocument/2006/relationships/hyperlink" Target="https://www.linkedin.com/in/akira-fukabori-4b86a297/" TargetMode="External"/><Relationship Id="rId5856" Type="http://schemas.openxmlformats.org/officeDocument/2006/relationships/hyperlink" Target="http://onenotary.us/" TargetMode="External"/><Relationship Id="rId6907" Type="http://schemas.openxmlformats.org/officeDocument/2006/relationships/hyperlink" Target="https://www.linkedin.com/company/kale-ai?originalSubdomain=uk" TargetMode="External"/><Relationship Id="rId11243" Type="http://schemas.openxmlformats.org/officeDocument/2006/relationships/hyperlink" Target="https://www.linkedin.com/company/crypto-rogue-games-ab" TargetMode="External"/><Relationship Id="rId4872" Type="http://schemas.openxmlformats.org/officeDocument/2006/relationships/hyperlink" Target="https://www.linkedin.com/in/liz-elkas-b9464a21b/" TargetMode="External"/><Relationship Id="rId5509" Type="http://schemas.openxmlformats.org/officeDocument/2006/relationships/hyperlink" Target="https://www.linkedin.com/company/9365861/admin/feed/posts/" TargetMode="External"/><Relationship Id="rId5923" Type="http://schemas.openxmlformats.org/officeDocument/2006/relationships/hyperlink" Target="http://edlight.com/" TargetMode="External"/><Relationship Id="rId11310" Type="http://schemas.openxmlformats.org/officeDocument/2006/relationships/hyperlink" Target="https://www.linkedin.com/company/coddy-tech/" TargetMode="External"/><Relationship Id="rId395" Type="http://schemas.openxmlformats.org/officeDocument/2006/relationships/hyperlink" Target="http://pennantgroup.com/" TargetMode="External"/><Relationship Id="rId2076" Type="http://schemas.openxmlformats.org/officeDocument/2006/relationships/hyperlink" Target="http://tailorapp.jp/" TargetMode="External"/><Relationship Id="rId3474" Type="http://schemas.openxmlformats.org/officeDocument/2006/relationships/hyperlink" Target="https://www.linkedin.com/in/zoran-bogdanovic-219ab2/" TargetMode="External"/><Relationship Id="rId4525" Type="http://schemas.openxmlformats.org/officeDocument/2006/relationships/hyperlink" Target="http://kamioun.com/" TargetMode="External"/><Relationship Id="rId2490" Type="http://schemas.openxmlformats.org/officeDocument/2006/relationships/hyperlink" Target="http://kytopen.com/" TargetMode="External"/><Relationship Id="rId3127" Type="http://schemas.openxmlformats.org/officeDocument/2006/relationships/hyperlink" Target="http://exoticca.com/" TargetMode="External"/><Relationship Id="rId3541" Type="http://schemas.openxmlformats.org/officeDocument/2006/relationships/hyperlink" Target="https://www.linkedin.com/company/71489363" TargetMode="External"/><Relationship Id="rId6697" Type="http://schemas.openxmlformats.org/officeDocument/2006/relationships/hyperlink" Target="http://tdsynnex.com/" TargetMode="External"/><Relationship Id="rId7748" Type="http://schemas.openxmlformats.org/officeDocument/2006/relationships/hyperlink" Target="https://www.linkedin.com/company/onsight-technology/" TargetMode="External"/><Relationship Id="rId462" Type="http://schemas.openxmlformats.org/officeDocument/2006/relationships/hyperlink" Target="https://www.linkedin.com/company/climatize-earth/" TargetMode="External"/><Relationship Id="rId1092" Type="http://schemas.openxmlformats.org/officeDocument/2006/relationships/hyperlink" Target="https://www.linkedin.com/in/timpbarnes/" TargetMode="External"/><Relationship Id="rId2143" Type="http://schemas.openxmlformats.org/officeDocument/2006/relationships/hyperlink" Target="https://www.linkedin.com/company/elc-e-learning-consulting-gmbh" TargetMode="External"/><Relationship Id="rId5299" Type="http://schemas.openxmlformats.org/officeDocument/2006/relationships/hyperlink" Target="https://www.linkedin.com/company/milwaukee-christian-ctr/" TargetMode="External"/><Relationship Id="rId6764" Type="http://schemas.openxmlformats.org/officeDocument/2006/relationships/hyperlink" Target="https://www.linkedin.com/in/selcuk-korates/" TargetMode="External"/><Relationship Id="rId7815" Type="http://schemas.openxmlformats.org/officeDocument/2006/relationships/hyperlink" Target="https://www.linkedin.com/in/marcin-motyka/" TargetMode="External"/><Relationship Id="rId9170" Type="http://schemas.openxmlformats.org/officeDocument/2006/relationships/hyperlink" Target="https://www.linkedin.com/in/billy-welch-4632843b/" TargetMode="External"/><Relationship Id="rId10729" Type="http://schemas.openxmlformats.org/officeDocument/2006/relationships/hyperlink" Target="https://www.linkedin.com/company/lufthansa" TargetMode="External"/><Relationship Id="rId115" Type="http://schemas.openxmlformats.org/officeDocument/2006/relationships/hyperlink" Target="http://thezebra.com/" TargetMode="External"/><Relationship Id="rId2210" Type="http://schemas.openxmlformats.org/officeDocument/2006/relationships/hyperlink" Target="https://pitchbook.com/profiles/company/519324-31" TargetMode="External"/><Relationship Id="rId5366" Type="http://schemas.openxmlformats.org/officeDocument/2006/relationships/hyperlink" Target="https://www.linkedin.com/in/jamiejamesfay/" TargetMode="External"/><Relationship Id="rId6417" Type="http://schemas.openxmlformats.org/officeDocument/2006/relationships/hyperlink" Target="http://gather.ai/" TargetMode="External"/><Relationship Id="rId4382" Type="http://schemas.openxmlformats.org/officeDocument/2006/relationships/hyperlink" Target="https://www.linkedin.com/in/karishmarathaur/" TargetMode="External"/><Relationship Id="rId5019" Type="http://schemas.openxmlformats.org/officeDocument/2006/relationships/hyperlink" Target="https://www.linkedin.com/in/william-butler/" TargetMode="External"/><Relationship Id="rId5433" Type="http://schemas.openxmlformats.org/officeDocument/2006/relationships/hyperlink" Target="https://pitchbook.com/profiles/company/615594-07" TargetMode="External"/><Relationship Id="rId5780" Type="http://schemas.openxmlformats.org/officeDocument/2006/relationships/hyperlink" Target="http://argonautgold.com/" TargetMode="External"/><Relationship Id="rId6831" Type="http://schemas.openxmlformats.org/officeDocument/2006/relationships/hyperlink" Target="http://zkpassport.id/" TargetMode="External"/><Relationship Id="rId8589" Type="http://schemas.openxmlformats.org/officeDocument/2006/relationships/hyperlink" Target="http://exyn.com/" TargetMode="External"/><Relationship Id="rId9987" Type="http://schemas.openxmlformats.org/officeDocument/2006/relationships/hyperlink" Target="http://caasify.com/" TargetMode="External"/><Relationship Id="rId1976" Type="http://schemas.openxmlformats.org/officeDocument/2006/relationships/hyperlink" Target="http://deeprobotics.cn/" TargetMode="External"/><Relationship Id="rId4035" Type="http://schemas.openxmlformats.org/officeDocument/2006/relationships/hyperlink" Target="https://www.linkedin.com/company/carbonblue-cc/" TargetMode="External"/><Relationship Id="rId1629" Type="http://schemas.openxmlformats.org/officeDocument/2006/relationships/hyperlink" Target="https://www.hungerresourcenetwork.org/about-1" TargetMode="External"/><Relationship Id="rId5500" Type="http://schemas.openxmlformats.org/officeDocument/2006/relationships/hyperlink" Target="http://ipsfund.org/" TargetMode="External"/><Relationship Id="rId8656" Type="http://schemas.openxmlformats.org/officeDocument/2006/relationships/hyperlink" Target="https://www.linkedin.com/in/janipenttinen/" TargetMode="External"/><Relationship Id="rId9707" Type="http://schemas.openxmlformats.org/officeDocument/2006/relationships/hyperlink" Target="http://mylo.ph/" TargetMode="External"/><Relationship Id="rId10586" Type="http://schemas.openxmlformats.org/officeDocument/2006/relationships/hyperlink" Target="http://mxt.ro/" TargetMode="External"/><Relationship Id="rId11637" Type="http://schemas.openxmlformats.org/officeDocument/2006/relationships/hyperlink" Target="http://trevorai.com/" TargetMode="External"/><Relationship Id="rId3051" Type="http://schemas.openxmlformats.org/officeDocument/2006/relationships/hyperlink" Target="http://vitablehealth.com/" TargetMode="External"/><Relationship Id="rId4102" Type="http://schemas.openxmlformats.org/officeDocument/2006/relationships/hyperlink" Target="https://www.linkedin.com/company/vicinitymotorcorp" TargetMode="External"/><Relationship Id="rId7258" Type="http://schemas.openxmlformats.org/officeDocument/2006/relationships/hyperlink" Target="http://getsypher.com/" TargetMode="External"/><Relationship Id="rId7672" Type="http://schemas.openxmlformats.org/officeDocument/2006/relationships/hyperlink" Target="https://www.linkedin.com/in/david-gory/" TargetMode="External"/><Relationship Id="rId8309" Type="http://schemas.openxmlformats.org/officeDocument/2006/relationships/hyperlink" Target="https://www.linkedin.com/company/steep-app" TargetMode="External"/><Relationship Id="rId8723" Type="http://schemas.openxmlformats.org/officeDocument/2006/relationships/hyperlink" Target="https://corporate.wessexwater.co.uk/who-we-are/meet-the-board" TargetMode="External"/><Relationship Id="rId10239" Type="http://schemas.openxmlformats.org/officeDocument/2006/relationships/hyperlink" Target="https://www.linkedin.com/in/jtabis/" TargetMode="External"/><Relationship Id="rId10653" Type="http://schemas.openxmlformats.org/officeDocument/2006/relationships/hyperlink" Target="http://firsttin.com/" TargetMode="External"/><Relationship Id="rId3868" Type="http://schemas.openxmlformats.org/officeDocument/2006/relationships/hyperlink" Target="https://www.linkedin.com/in/corrado-degasperis-8167663/" TargetMode="External"/><Relationship Id="rId4919" Type="http://schemas.openxmlformats.org/officeDocument/2006/relationships/hyperlink" Target="http://otterbarista.com/" TargetMode="External"/><Relationship Id="rId6274" Type="http://schemas.openxmlformats.org/officeDocument/2006/relationships/hyperlink" Target="http://shickenfoods.com/" TargetMode="External"/><Relationship Id="rId7325" Type="http://schemas.openxmlformats.org/officeDocument/2006/relationships/hyperlink" Target="https://pitchbook.com/profiles/company/511536-79" TargetMode="External"/><Relationship Id="rId10306" Type="http://schemas.openxmlformats.org/officeDocument/2006/relationships/hyperlink" Target="http://switchee.com/" TargetMode="External"/><Relationship Id="rId11704" Type="http://schemas.openxmlformats.org/officeDocument/2006/relationships/hyperlink" Target="https://www.linkedin.com/company/dimdata" TargetMode="External"/><Relationship Id="rId789" Type="http://schemas.openxmlformats.org/officeDocument/2006/relationships/hyperlink" Target="https://www.linkedin.com/in/ankush-sachdeva/" TargetMode="External"/><Relationship Id="rId2884" Type="http://schemas.openxmlformats.org/officeDocument/2006/relationships/hyperlink" Target="https://smartrepro.com/about-us/" TargetMode="External"/><Relationship Id="rId5290" Type="http://schemas.openxmlformats.org/officeDocument/2006/relationships/hyperlink" Target="http://vitodx.com/" TargetMode="External"/><Relationship Id="rId6341" Type="http://schemas.openxmlformats.org/officeDocument/2006/relationships/hyperlink" Target="https://www.linkedin.com/company/qlower/" TargetMode="External"/><Relationship Id="rId9497" Type="http://schemas.openxmlformats.org/officeDocument/2006/relationships/hyperlink" Target="https://www.linkedin.com/company/cognyxai" TargetMode="External"/><Relationship Id="rId10720" Type="http://schemas.openxmlformats.org/officeDocument/2006/relationships/hyperlink" Target="https://www.linkedin.com/in/jeremy-weir-trafigura/" TargetMode="External"/><Relationship Id="rId856" Type="http://schemas.openxmlformats.org/officeDocument/2006/relationships/hyperlink" Target="https://www.linkedin.com/in/nick-liuzza-56b0231/" TargetMode="External"/><Relationship Id="rId1486" Type="http://schemas.openxmlformats.org/officeDocument/2006/relationships/hyperlink" Target="http://figpin.com/" TargetMode="External"/><Relationship Id="rId2537" Type="http://schemas.openxmlformats.org/officeDocument/2006/relationships/hyperlink" Target="http://volterapower.com/" TargetMode="External"/><Relationship Id="rId3935" Type="http://schemas.openxmlformats.org/officeDocument/2006/relationships/hyperlink" Target="https://www.linkedin.com/company/mifundo-com" TargetMode="External"/><Relationship Id="rId8099" Type="http://schemas.openxmlformats.org/officeDocument/2006/relationships/hyperlink" Target="http://steeldynamics.com/" TargetMode="External"/><Relationship Id="rId9564" Type="http://schemas.openxmlformats.org/officeDocument/2006/relationships/hyperlink" Target="https://www.linkedin.com/company/myinoya/" TargetMode="External"/><Relationship Id="rId509" Type="http://schemas.openxmlformats.org/officeDocument/2006/relationships/hyperlink" Target="https://www.linkedin.com/company/cauldron-ferm/" TargetMode="External"/><Relationship Id="rId1139" Type="http://schemas.openxmlformats.org/officeDocument/2006/relationships/hyperlink" Target="http://lisan.ai/" TargetMode="External"/><Relationship Id="rId2951" Type="http://schemas.openxmlformats.org/officeDocument/2006/relationships/hyperlink" Target="https://digitalclamp.com/" TargetMode="External"/><Relationship Id="rId5010" Type="http://schemas.openxmlformats.org/officeDocument/2006/relationships/hyperlink" Target="https://www.cbinsights.com/company/wise-ai/people" TargetMode="External"/><Relationship Id="rId8166" Type="http://schemas.openxmlformats.org/officeDocument/2006/relationships/hyperlink" Target="http://tsconductor.com/" TargetMode="External"/><Relationship Id="rId9217" Type="http://schemas.openxmlformats.org/officeDocument/2006/relationships/hyperlink" Target="https://www.linkedin.com/company/12928" TargetMode="External"/><Relationship Id="rId11494" Type="http://schemas.openxmlformats.org/officeDocument/2006/relationships/hyperlink" Target="http://ambassador-group.co.uk/" TargetMode="External"/><Relationship Id="rId923" Type="http://schemas.openxmlformats.org/officeDocument/2006/relationships/hyperlink" Target="https://www.linkedin.com/company/bayportcolombia" TargetMode="External"/><Relationship Id="rId1553" Type="http://schemas.openxmlformats.org/officeDocument/2006/relationships/hyperlink" Target="http://identitymatrix.ai/" TargetMode="External"/><Relationship Id="rId2604" Type="http://schemas.openxmlformats.org/officeDocument/2006/relationships/hyperlink" Target="https://www.lanovamedicines.com/en/news-center/press-release/61.html" TargetMode="External"/><Relationship Id="rId8580" Type="http://schemas.openxmlformats.org/officeDocument/2006/relationships/hyperlink" Target="http://altrove.ai/" TargetMode="External"/><Relationship Id="rId9631" Type="http://schemas.openxmlformats.org/officeDocument/2006/relationships/hyperlink" Target="http://ipswichriver.org/" TargetMode="External"/><Relationship Id="rId10096" Type="http://schemas.openxmlformats.org/officeDocument/2006/relationships/hyperlink" Target="https://www.linkedin.com/company/moteev/" TargetMode="External"/><Relationship Id="rId11147" Type="http://schemas.openxmlformats.org/officeDocument/2006/relationships/hyperlink" Target="https://www.linkedin.com/in/luc-gregoire-1a20b88/" TargetMode="External"/><Relationship Id="rId11561" Type="http://schemas.openxmlformats.org/officeDocument/2006/relationships/hyperlink" Target="http://wrrgold.com/" TargetMode="External"/><Relationship Id="rId1206" Type="http://schemas.openxmlformats.org/officeDocument/2006/relationships/hyperlink" Target="http://www.linkedin.com/edu/university-of-rhode-island-19357" TargetMode="External"/><Relationship Id="rId1620" Type="http://schemas.openxmlformats.org/officeDocument/2006/relationships/hyperlink" Target="http://cocorico.ro/" TargetMode="External"/><Relationship Id="rId4776" Type="http://schemas.openxmlformats.org/officeDocument/2006/relationships/hyperlink" Target="https://www.linkedin.com/company/inqdata/" TargetMode="External"/><Relationship Id="rId5827" Type="http://schemas.openxmlformats.org/officeDocument/2006/relationships/hyperlink" Target="http://verandalearning.com/" TargetMode="External"/><Relationship Id="rId7182" Type="http://schemas.openxmlformats.org/officeDocument/2006/relationships/hyperlink" Target="http://skyerenewables.com/" TargetMode="External"/><Relationship Id="rId8233" Type="http://schemas.openxmlformats.org/officeDocument/2006/relationships/hyperlink" Target="https://www.linkedin.com/in/sean-gamble-6b13321/" TargetMode="External"/><Relationship Id="rId10163" Type="http://schemas.openxmlformats.org/officeDocument/2006/relationships/hyperlink" Target="https://www.linkedin.com/in/gscherf/" TargetMode="External"/><Relationship Id="rId11214" Type="http://schemas.openxmlformats.org/officeDocument/2006/relationships/hyperlink" Target="https://www.linkedin.com/company/70450375/admin/" TargetMode="External"/><Relationship Id="rId3378" Type="http://schemas.openxmlformats.org/officeDocument/2006/relationships/hyperlink" Target="http://aus.co.in/" TargetMode="External"/><Relationship Id="rId3792" Type="http://schemas.openxmlformats.org/officeDocument/2006/relationships/hyperlink" Target="https://www.linkedin.com/in/patrick-girouard-84842934/" TargetMode="External"/><Relationship Id="rId4429" Type="http://schemas.openxmlformats.org/officeDocument/2006/relationships/hyperlink" Target="http://transoilcorp.com/" TargetMode="External"/><Relationship Id="rId4843" Type="http://schemas.openxmlformats.org/officeDocument/2006/relationships/hyperlink" Target="https://www.linkedin.com/in/debbie-steckel-76b906104/" TargetMode="External"/><Relationship Id="rId7999" Type="http://schemas.openxmlformats.org/officeDocument/2006/relationships/hyperlink" Target="http://collov.com/" TargetMode="External"/><Relationship Id="rId8300" Type="http://schemas.openxmlformats.org/officeDocument/2006/relationships/hyperlink" Target="http://endospan.com/" TargetMode="External"/><Relationship Id="rId10230" Type="http://schemas.openxmlformats.org/officeDocument/2006/relationships/hyperlink" Target="http://soda.io/" TargetMode="External"/><Relationship Id="rId299" Type="http://schemas.openxmlformats.org/officeDocument/2006/relationships/hyperlink" Target="https://www.linkedin.com/company/autoflight-official/" TargetMode="External"/><Relationship Id="rId2394" Type="http://schemas.openxmlformats.org/officeDocument/2006/relationships/hyperlink" Target="http://atherenergy.com/" TargetMode="External"/><Relationship Id="rId3445" Type="http://schemas.openxmlformats.org/officeDocument/2006/relationships/hyperlink" Target="http://definely.com/" TargetMode="External"/><Relationship Id="rId366" Type="http://schemas.openxmlformats.org/officeDocument/2006/relationships/hyperlink" Target="http://blackforestlabs.ai/" TargetMode="External"/><Relationship Id="rId780" Type="http://schemas.openxmlformats.org/officeDocument/2006/relationships/hyperlink" Target="https://www.linkedin.com/in/derek-stein-0945a23/" TargetMode="External"/><Relationship Id="rId2047" Type="http://schemas.openxmlformats.org/officeDocument/2006/relationships/hyperlink" Target="https://www.linkedin.com/in/marcobranquinho/" TargetMode="External"/><Relationship Id="rId2461" Type="http://schemas.openxmlformats.org/officeDocument/2006/relationships/hyperlink" Target="https://www.linkedin.com/company/kite-realty-group" TargetMode="External"/><Relationship Id="rId3512" Type="http://schemas.openxmlformats.org/officeDocument/2006/relationships/hyperlink" Target="https://www.linkedin.com/company/freshbus_india/" TargetMode="External"/><Relationship Id="rId4910" Type="http://schemas.openxmlformats.org/officeDocument/2006/relationships/hyperlink" Target="https://bouldercounty.gov/government/about-boulder-county/organizational-chart/" TargetMode="External"/><Relationship Id="rId6668" Type="http://schemas.openxmlformats.org/officeDocument/2006/relationships/hyperlink" Target="https://www.linkedin.com/in/lauren-anderson-161aa716b/" TargetMode="External"/><Relationship Id="rId9074" Type="http://schemas.openxmlformats.org/officeDocument/2006/relationships/hyperlink" Target="https://www.linkedin.com/company/newboco" TargetMode="External"/><Relationship Id="rId433" Type="http://schemas.openxmlformats.org/officeDocument/2006/relationships/hyperlink" Target="http://biofuelcircle.com/" TargetMode="External"/><Relationship Id="rId1063" Type="http://schemas.openxmlformats.org/officeDocument/2006/relationships/hyperlink" Target="https://www.linkedin.com/in/motti-farbstein-ab8a3023/" TargetMode="External"/><Relationship Id="rId2114" Type="http://schemas.openxmlformats.org/officeDocument/2006/relationships/hyperlink" Target="http://thecommunityhouse.org/" TargetMode="External"/><Relationship Id="rId7719" Type="http://schemas.openxmlformats.org/officeDocument/2006/relationships/hyperlink" Target="https://www.linkedin.com/company/chemolex-company-ltd/" TargetMode="External"/><Relationship Id="rId8090" Type="http://schemas.openxmlformats.org/officeDocument/2006/relationships/hyperlink" Target="http://next-decade.com/" TargetMode="External"/><Relationship Id="rId9141" Type="http://schemas.openxmlformats.org/officeDocument/2006/relationships/hyperlink" Target="https://www.linkedin.com/company/ccnb/" TargetMode="External"/><Relationship Id="rId4286" Type="http://schemas.openxmlformats.org/officeDocument/2006/relationships/hyperlink" Target="https://www.linkedin.com/company/etherfuse" TargetMode="External"/><Relationship Id="rId5684" Type="http://schemas.openxmlformats.org/officeDocument/2006/relationships/hyperlink" Target="https://www.linkedin.com/company/flock-io" TargetMode="External"/><Relationship Id="rId6735" Type="http://schemas.openxmlformats.org/officeDocument/2006/relationships/hyperlink" Target="https://www.linkedin.com/in/ianserlin/" TargetMode="External"/><Relationship Id="rId11071" Type="http://schemas.openxmlformats.org/officeDocument/2006/relationships/hyperlink" Target="https://my.linkedin.com/company/carbonova" TargetMode="External"/><Relationship Id="rId500" Type="http://schemas.openxmlformats.org/officeDocument/2006/relationships/hyperlink" Target="https://www.linkedin.com/company/deployables-cubed" TargetMode="External"/><Relationship Id="rId1130" Type="http://schemas.openxmlformats.org/officeDocument/2006/relationships/hyperlink" Target="http://dtonic.io/" TargetMode="External"/><Relationship Id="rId5337" Type="http://schemas.openxmlformats.org/officeDocument/2006/relationships/hyperlink" Target="http://creativeguru.ai/" TargetMode="External"/><Relationship Id="rId5751" Type="http://schemas.openxmlformats.org/officeDocument/2006/relationships/hyperlink" Target="http://rexfordindustrial.com/" TargetMode="External"/><Relationship Id="rId6802" Type="http://schemas.openxmlformats.org/officeDocument/2006/relationships/hyperlink" Target="https://www.linkedin.com/company/spirecutag" TargetMode="External"/><Relationship Id="rId9958" Type="http://schemas.openxmlformats.org/officeDocument/2006/relationships/hyperlink" Target="http://igrid.co.jp/" TargetMode="External"/><Relationship Id="rId1947" Type="http://schemas.openxmlformats.org/officeDocument/2006/relationships/hyperlink" Target="https://www.linkedin.com/company/turnkey-computer-technology-limited/" TargetMode="External"/><Relationship Id="rId4353" Type="http://schemas.openxmlformats.org/officeDocument/2006/relationships/hyperlink" Target="https://www.linkedin.com/in/alex-g-b5a408aa/" TargetMode="External"/><Relationship Id="rId5404" Type="http://schemas.openxmlformats.org/officeDocument/2006/relationships/hyperlink" Target="https://www.linkedin.com/company/beyond-grp/" TargetMode="External"/><Relationship Id="rId8974" Type="http://schemas.openxmlformats.org/officeDocument/2006/relationships/hyperlink" Target="https://www.linkedin.com/company/equitable_bank/" TargetMode="External"/><Relationship Id="rId4006" Type="http://schemas.openxmlformats.org/officeDocument/2006/relationships/hyperlink" Target="https://www.linkedin.com/in/andy-akela-78a664201/" TargetMode="External"/><Relationship Id="rId4420" Type="http://schemas.openxmlformats.org/officeDocument/2006/relationships/hyperlink" Target="https://www.linkedin.com/company/rentiva/" TargetMode="External"/><Relationship Id="rId7576" Type="http://schemas.openxmlformats.org/officeDocument/2006/relationships/hyperlink" Target="https://www.linkedin.com/company" TargetMode="External"/><Relationship Id="rId7990" Type="http://schemas.openxmlformats.org/officeDocument/2006/relationships/hyperlink" Target="http://sanctuary.ai/" TargetMode="External"/><Relationship Id="rId8627" Type="http://schemas.openxmlformats.org/officeDocument/2006/relationships/hyperlink" Target="http://metawealth.co/" TargetMode="External"/><Relationship Id="rId290" Type="http://schemas.openxmlformats.org/officeDocument/2006/relationships/hyperlink" Target="https://www.linkedin.com/company/reforged-labs" TargetMode="External"/><Relationship Id="rId3022" Type="http://schemas.openxmlformats.org/officeDocument/2006/relationships/hyperlink" Target="https://www.linkedin.com/company/urbancompany" TargetMode="External"/><Relationship Id="rId6178" Type="http://schemas.openxmlformats.org/officeDocument/2006/relationships/hyperlink" Target="https://www.linkedin.com/company/applecrumby-and-fish" TargetMode="External"/><Relationship Id="rId6592" Type="http://schemas.openxmlformats.org/officeDocument/2006/relationships/hyperlink" Target="https://www.linkedin.com/company/innovation-force" TargetMode="External"/><Relationship Id="rId7229" Type="http://schemas.openxmlformats.org/officeDocument/2006/relationships/hyperlink" Target="https://www.linkedin.com/in/jamesafell/" TargetMode="External"/><Relationship Id="rId7643" Type="http://schemas.openxmlformats.org/officeDocument/2006/relationships/hyperlink" Target="https://www.linkedin.com/company/18592146/admin/" TargetMode="External"/><Relationship Id="rId10557" Type="http://schemas.openxmlformats.org/officeDocument/2006/relationships/hyperlink" Target="https://www.linkedin.com/in/gomezn/" TargetMode="External"/><Relationship Id="rId10971" Type="http://schemas.openxmlformats.org/officeDocument/2006/relationships/hyperlink" Target="http://orexo.com/" TargetMode="External"/><Relationship Id="rId11608" Type="http://schemas.openxmlformats.org/officeDocument/2006/relationships/hyperlink" Target="http://r3d.com.au/" TargetMode="External"/><Relationship Id="rId5194" Type="http://schemas.openxmlformats.org/officeDocument/2006/relationships/hyperlink" Target="https://www.linkedin.com/company/business-development-resources/" TargetMode="External"/><Relationship Id="rId6245" Type="http://schemas.openxmlformats.org/officeDocument/2006/relationships/hyperlink" Target="https://www.linkedin.com/in/joaovytor/" TargetMode="External"/><Relationship Id="rId10624" Type="http://schemas.openxmlformats.org/officeDocument/2006/relationships/hyperlink" Target="https://www.linkedin.com/company/professional-response-agency?trk=public_post_feed-actor-name" TargetMode="External"/><Relationship Id="rId2788" Type="http://schemas.openxmlformats.org/officeDocument/2006/relationships/hyperlink" Target="https://www.predictivediscovery.com/who-we-are/" TargetMode="External"/><Relationship Id="rId3839" Type="http://schemas.openxmlformats.org/officeDocument/2006/relationships/hyperlink" Target="http://ohmium.com/" TargetMode="External"/><Relationship Id="rId7710" Type="http://schemas.openxmlformats.org/officeDocument/2006/relationships/hyperlink" Target="https://www.linkedin.com/company/element-29-resources-inc" TargetMode="External"/><Relationship Id="rId2855" Type="http://schemas.openxmlformats.org/officeDocument/2006/relationships/hyperlink" Target="https://www.linkedin.com/in/greg-gatto-398287195/" TargetMode="External"/><Relationship Id="rId3906" Type="http://schemas.openxmlformats.org/officeDocument/2006/relationships/hyperlink" Target="https://www.rubis.fr/en/our-group/our-governance/" TargetMode="External"/><Relationship Id="rId5261" Type="http://schemas.openxmlformats.org/officeDocument/2006/relationships/hyperlink" Target="https://www.linkedin.com/company/%ED%83%84%EC%86%8C%EC%A4%91%EB%A6%BD%EC%97%B0%EA%B5%AC%EC%9B%90/" TargetMode="External"/><Relationship Id="rId6312" Type="http://schemas.openxmlformats.org/officeDocument/2006/relationships/hyperlink" Target="http://popularium.com/" TargetMode="External"/><Relationship Id="rId9468" Type="http://schemas.openxmlformats.org/officeDocument/2006/relationships/hyperlink" Target="http://kazadienterprises.com/" TargetMode="External"/><Relationship Id="rId9882" Type="http://schemas.openxmlformats.org/officeDocument/2006/relationships/hyperlink" Target="https://www.linkedin.com/company/bikepartyau" TargetMode="External"/><Relationship Id="rId11398" Type="http://schemas.openxmlformats.org/officeDocument/2006/relationships/hyperlink" Target="https://www.linkedin.com/company/adrian-&amp;-blissfield-rail-road-company" TargetMode="External"/><Relationship Id="rId96" Type="http://schemas.openxmlformats.org/officeDocument/2006/relationships/hyperlink" Target="http://www.linkedin.com/company/vacasa" TargetMode="External"/><Relationship Id="rId827" Type="http://schemas.openxmlformats.org/officeDocument/2006/relationships/hyperlink" Target="https://www.linkedin.com/in/deborah-bergmann-630447122/" TargetMode="External"/><Relationship Id="rId1457" Type="http://schemas.openxmlformats.org/officeDocument/2006/relationships/hyperlink" Target="https://www.linkedin.com/company/provenair-technologies-llc/" TargetMode="External"/><Relationship Id="rId1871" Type="http://schemas.openxmlformats.org/officeDocument/2006/relationships/hyperlink" Target="https://www.linkedin.com/in/berk-kovos-5740a529/" TargetMode="External"/><Relationship Id="rId2508" Type="http://schemas.openxmlformats.org/officeDocument/2006/relationships/hyperlink" Target="https://www.globalshiplease.com/company/management" TargetMode="External"/><Relationship Id="rId2922" Type="http://schemas.openxmlformats.org/officeDocument/2006/relationships/hyperlink" Target="https://www.linkedin.com/company/safe-and-green-development-corporation/" TargetMode="External"/><Relationship Id="rId8484" Type="http://schemas.openxmlformats.org/officeDocument/2006/relationships/hyperlink" Target="https://www.linkedin.com/in/jasonbabrahams/" TargetMode="External"/><Relationship Id="rId9535" Type="http://schemas.openxmlformats.org/officeDocument/2006/relationships/hyperlink" Target="https://www.linkedin.com/in/chief-bryan-j-adams-0b593555/" TargetMode="External"/><Relationship Id="rId11465" Type="http://schemas.openxmlformats.org/officeDocument/2006/relationships/hyperlink" Target="http://hrpanda.co/" TargetMode="External"/><Relationship Id="rId1524" Type="http://schemas.openxmlformats.org/officeDocument/2006/relationships/hyperlink" Target="https://www.linkedin.com/in/ahmedkhaishgi/" TargetMode="External"/><Relationship Id="rId7086" Type="http://schemas.openxmlformats.org/officeDocument/2006/relationships/hyperlink" Target="https://www.linkedin.com/company/adalat-in/?originalSubdomain=in" TargetMode="External"/><Relationship Id="rId8137" Type="http://schemas.openxmlformats.org/officeDocument/2006/relationships/hyperlink" Target="https://ir.tmtgcorp.com/corporate-governance/board-of-directors/" TargetMode="External"/><Relationship Id="rId8551" Type="http://schemas.openxmlformats.org/officeDocument/2006/relationships/hyperlink" Target="https://www.linkedin.com/in/yonashtern/" TargetMode="External"/><Relationship Id="rId9602" Type="http://schemas.openxmlformats.org/officeDocument/2006/relationships/hyperlink" Target="https://www.linkedin.com/company/motherson-sumi-systems-limited" TargetMode="External"/><Relationship Id="rId10067" Type="http://schemas.openxmlformats.org/officeDocument/2006/relationships/hyperlink" Target="https://pitchbook.com/profiles/company/600655-42" TargetMode="External"/><Relationship Id="rId10481" Type="http://schemas.openxmlformats.org/officeDocument/2006/relationships/hyperlink" Target="https://www.linkedin.com/company/rocketfracservices/" TargetMode="External"/><Relationship Id="rId11118" Type="http://schemas.openxmlformats.org/officeDocument/2006/relationships/hyperlink" Target="http://perfios.com/" TargetMode="External"/><Relationship Id="rId3696" Type="http://schemas.openxmlformats.org/officeDocument/2006/relationships/hyperlink" Target="https://www.linkedin.com/in/joe-kellogg-19031927/" TargetMode="External"/><Relationship Id="rId4747" Type="http://schemas.openxmlformats.org/officeDocument/2006/relationships/hyperlink" Target="https://www.linkedin.com/in/mario-cantero-pineiro/" TargetMode="External"/><Relationship Id="rId7153" Type="http://schemas.openxmlformats.org/officeDocument/2006/relationships/hyperlink" Target="https://www.linkedin.com/in/hogantimothy/" TargetMode="External"/><Relationship Id="rId8204" Type="http://schemas.openxmlformats.org/officeDocument/2006/relationships/hyperlink" Target="https://www.linkedin.com/in/ankitacharya/" TargetMode="External"/><Relationship Id="rId10134" Type="http://schemas.openxmlformats.org/officeDocument/2006/relationships/hyperlink" Target="https://www.linkedin.com/in/christianhjorthlund/" TargetMode="External"/><Relationship Id="rId11532" Type="http://schemas.openxmlformats.org/officeDocument/2006/relationships/hyperlink" Target="https://www.linkedin.com/company/baladin" TargetMode="External"/><Relationship Id="rId2298" Type="http://schemas.openxmlformats.org/officeDocument/2006/relationships/hyperlink" Target="https://www.linkedin.com/company/encord-team" TargetMode="External"/><Relationship Id="rId3349" Type="http://schemas.openxmlformats.org/officeDocument/2006/relationships/hyperlink" Target="http://orbitfab.com/" TargetMode="External"/><Relationship Id="rId7220" Type="http://schemas.openxmlformats.org/officeDocument/2006/relationships/hyperlink" Target="https://www.clusterprotocol.ai/" TargetMode="External"/><Relationship Id="rId684" Type="http://schemas.openxmlformats.org/officeDocument/2006/relationships/hyperlink" Target="http://www.linkedin.com/company/5040869" TargetMode="External"/><Relationship Id="rId2365" Type="http://schemas.openxmlformats.org/officeDocument/2006/relationships/hyperlink" Target="http://corp.frvr.com/" TargetMode="External"/><Relationship Id="rId3763" Type="http://schemas.openxmlformats.org/officeDocument/2006/relationships/hyperlink" Target="https://pitchbook.com/profiles/company/535391-02" TargetMode="External"/><Relationship Id="rId4814" Type="http://schemas.openxmlformats.org/officeDocument/2006/relationships/hyperlink" Target="https://www.cbfin.qa/en-us/News-Analysis/News-Details/nid/bcea8663-e621-4b1b-bd5a-d171076505ec/Type/1" TargetMode="External"/><Relationship Id="rId9392" Type="http://schemas.openxmlformats.org/officeDocument/2006/relationships/hyperlink" Target="https://www.linkedin.com/company/1receipt" TargetMode="External"/><Relationship Id="rId10201" Type="http://schemas.openxmlformats.org/officeDocument/2006/relationships/hyperlink" Target="https://www.linkedin.com/company/partior" TargetMode="External"/><Relationship Id="rId337" Type="http://schemas.openxmlformats.org/officeDocument/2006/relationships/hyperlink" Target="http://anduril.com/" TargetMode="External"/><Relationship Id="rId2018" Type="http://schemas.openxmlformats.org/officeDocument/2006/relationships/hyperlink" Target="http://evolvebg.co.uk/" TargetMode="External"/><Relationship Id="rId3416" Type="http://schemas.openxmlformats.org/officeDocument/2006/relationships/hyperlink" Target="https://www.linkedin.com/in/vaibhav-birwatkar-219ba35a/" TargetMode="External"/><Relationship Id="rId3830" Type="http://schemas.openxmlformats.org/officeDocument/2006/relationships/hyperlink" Target="http://saiz.io/" TargetMode="External"/><Relationship Id="rId6986" Type="http://schemas.openxmlformats.org/officeDocument/2006/relationships/hyperlink" Target="http://eyeswideopencollective.com/" TargetMode="External"/><Relationship Id="rId9045" Type="http://schemas.openxmlformats.org/officeDocument/2006/relationships/hyperlink" Target="https://www.linkedin.com/company/trainipet/mycompany/?viewAsMember=true" TargetMode="External"/><Relationship Id="rId751" Type="http://schemas.openxmlformats.org/officeDocument/2006/relationships/hyperlink" Target="http://demecan.de/" TargetMode="External"/><Relationship Id="rId1381" Type="http://schemas.openxmlformats.org/officeDocument/2006/relationships/hyperlink" Target="https://pitchbook.com/profiles/company/522740-26" TargetMode="External"/><Relationship Id="rId2432" Type="http://schemas.openxmlformats.org/officeDocument/2006/relationships/hyperlink" Target="http://meiragtx.com/" TargetMode="External"/><Relationship Id="rId5588" Type="http://schemas.openxmlformats.org/officeDocument/2006/relationships/hyperlink" Target="http://zilliant.com/" TargetMode="External"/><Relationship Id="rId6639" Type="http://schemas.openxmlformats.org/officeDocument/2006/relationships/hyperlink" Target="https://www.linkedin.com/company/raekdata/" TargetMode="External"/><Relationship Id="rId404" Type="http://schemas.openxmlformats.org/officeDocument/2006/relationships/hyperlink" Target="http://immunovia.com/" TargetMode="External"/><Relationship Id="rId1034" Type="http://schemas.openxmlformats.org/officeDocument/2006/relationships/hyperlink" Target="https://www.linkedin.com/in/allentsai1/" TargetMode="External"/><Relationship Id="rId5655" Type="http://schemas.openxmlformats.org/officeDocument/2006/relationships/hyperlink" Target="https://www.linkedin.com/in/davidbuniatyan/" TargetMode="External"/><Relationship Id="rId6706" Type="http://schemas.openxmlformats.org/officeDocument/2006/relationships/hyperlink" Target="https://www.linkedin.com/in/fiona-kelleher-663bbb215/" TargetMode="External"/><Relationship Id="rId8061" Type="http://schemas.openxmlformats.org/officeDocument/2006/relationships/hyperlink" Target="http://lobb.in/" TargetMode="External"/><Relationship Id="rId9112" Type="http://schemas.openxmlformats.org/officeDocument/2006/relationships/hyperlink" Target="https://www.linkedin.com/company/zymbit" TargetMode="External"/><Relationship Id="rId11042" Type="http://schemas.openxmlformats.org/officeDocument/2006/relationships/hyperlink" Target="http://kuehnleagro.com/" TargetMode="External"/><Relationship Id="rId1101" Type="http://schemas.openxmlformats.org/officeDocument/2006/relationships/hyperlink" Target="https://www.linkedin.com/in/indra-adhi-suputra-64137a1b0/?original_referer=https%3A%2F%2Fwww%2Egoogle%2Ecom%2F&amp;originalSubdomain=id" TargetMode="External"/><Relationship Id="rId4257" Type="http://schemas.openxmlformats.org/officeDocument/2006/relationships/hyperlink" Target="https://www.linkedin.com/company/wisedrivewarranty/" TargetMode="External"/><Relationship Id="rId4671" Type="http://schemas.openxmlformats.org/officeDocument/2006/relationships/hyperlink" Target="https://www.linkedin.com/company/wattsupev/" TargetMode="External"/><Relationship Id="rId5308" Type="http://schemas.openxmlformats.org/officeDocument/2006/relationships/hyperlink" Target="https://www.linkedin.com/company/rebuilding-exchange" TargetMode="External"/><Relationship Id="rId5722" Type="http://schemas.openxmlformats.org/officeDocument/2006/relationships/hyperlink" Target="https://www.linkedin.com/company/avenzotx" TargetMode="External"/><Relationship Id="rId8878" Type="http://schemas.openxmlformats.org/officeDocument/2006/relationships/hyperlink" Target="https://www.linkedin.com/company/overseed-sas" TargetMode="External"/><Relationship Id="rId3273" Type="http://schemas.openxmlformats.org/officeDocument/2006/relationships/hyperlink" Target="https://www.linkedin.com/in/tinakeshani/" TargetMode="External"/><Relationship Id="rId4324" Type="http://schemas.openxmlformats.org/officeDocument/2006/relationships/hyperlink" Target="https://www.linkedin.com/in/mmorim/" TargetMode="External"/><Relationship Id="rId9929" Type="http://schemas.openxmlformats.org/officeDocument/2006/relationships/hyperlink" Target="https://www.pambilinrc.com/board-of-directors" TargetMode="External"/><Relationship Id="rId11859" Type="http://schemas.openxmlformats.org/officeDocument/2006/relationships/hyperlink" Target="http://mschildcare.org/" TargetMode="External"/><Relationship Id="rId194" Type="http://schemas.openxmlformats.org/officeDocument/2006/relationships/hyperlink" Target="https://www.linkedin.com/company/inventwood-llc" TargetMode="External"/><Relationship Id="rId1918" Type="http://schemas.openxmlformats.org/officeDocument/2006/relationships/hyperlink" Target="https://www.startupdaily.net/topic/accelerator/startmate-reveals-the-11-startups-for-the-new-winter-cohort/" TargetMode="External"/><Relationship Id="rId6496" Type="http://schemas.openxmlformats.org/officeDocument/2006/relationships/hyperlink" Target="https://www.linkedin.com/company/aeriaexperience" TargetMode="External"/><Relationship Id="rId7894" Type="http://schemas.openxmlformats.org/officeDocument/2006/relationships/hyperlink" Target="http://qloo.com/" TargetMode="External"/><Relationship Id="rId8945" Type="http://schemas.openxmlformats.org/officeDocument/2006/relationships/hyperlink" Target="https://ascotgold.com/corporate/board-of-directors/" TargetMode="External"/><Relationship Id="rId10875" Type="http://schemas.openxmlformats.org/officeDocument/2006/relationships/hyperlink" Target="https://www.linkedin.com/in/cindy-hao/" TargetMode="External"/><Relationship Id="rId261" Type="http://schemas.openxmlformats.org/officeDocument/2006/relationships/hyperlink" Target="https://www.linkedin.com/in/rakeshkaul2105/" TargetMode="External"/><Relationship Id="rId3340" Type="http://schemas.openxmlformats.org/officeDocument/2006/relationships/hyperlink" Target="http://helloboon.com/" TargetMode="External"/><Relationship Id="rId5098" Type="http://schemas.openxmlformats.org/officeDocument/2006/relationships/hyperlink" Target="http://trackhouse.com/" TargetMode="External"/><Relationship Id="rId6149" Type="http://schemas.openxmlformats.org/officeDocument/2006/relationships/hyperlink" Target="http://torder.io/" TargetMode="External"/><Relationship Id="rId7547" Type="http://schemas.openxmlformats.org/officeDocument/2006/relationships/hyperlink" Target="http://achievelifesciences.com/" TargetMode="External"/><Relationship Id="rId7961" Type="http://schemas.openxmlformats.org/officeDocument/2006/relationships/hyperlink" Target="https://www.linkedin.com/company/liveoak-fiber" TargetMode="External"/><Relationship Id="rId10528" Type="http://schemas.openxmlformats.org/officeDocument/2006/relationships/hyperlink" Target="https://www.linkedin.com/company/cirsium-biosciences" TargetMode="External"/><Relationship Id="rId10942" Type="http://schemas.openxmlformats.org/officeDocument/2006/relationships/hyperlink" Target="http://starwoodpropertytrust.com/" TargetMode="External"/><Relationship Id="rId6563" Type="http://schemas.openxmlformats.org/officeDocument/2006/relationships/hyperlink" Target="http://tranched.fi/" TargetMode="External"/><Relationship Id="rId7614" Type="http://schemas.openxmlformats.org/officeDocument/2006/relationships/hyperlink" Target="https://goldshoreresources.com/team/" TargetMode="External"/><Relationship Id="rId2759" Type="http://schemas.openxmlformats.org/officeDocument/2006/relationships/hyperlink" Target="https://www.linkedin.com/in/jan-schnyder/?originalSubdomain=ch" TargetMode="External"/><Relationship Id="rId5165" Type="http://schemas.openxmlformats.org/officeDocument/2006/relationships/hyperlink" Target="http://verbaai.org/" TargetMode="External"/><Relationship Id="rId6216" Type="http://schemas.openxmlformats.org/officeDocument/2006/relationships/hyperlink" Target="http://techmagic.co.jp/" TargetMode="External"/><Relationship Id="rId6630" Type="http://schemas.openxmlformats.org/officeDocument/2006/relationships/hyperlink" Target="http://brattea.com/" TargetMode="External"/><Relationship Id="rId9786" Type="http://schemas.openxmlformats.org/officeDocument/2006/relationships/hyperlink" Target="http://foodrescue.us/" TargetMode="External"/><Relationship Id="rId1775" Type="http://schemas.openxmlformats.org/officeDocument/2006/relationships/hyperlink" Target="http://apps.apple.com/" TargetMode="External"/><Relationship Id="rId2826" Type="http://schemas.openxmlformats.org/officeDocument/2006/relationships/hyperlink" Target="https://www.linkedin.com/in/gavinestewart/" TargetMode="External"/><Relationship Id="rId4181" Type="http://schemas.openxmlformats.org/officeDocument/2006/relationships/hyperlink" Target="https://www.linkedin.com/in/oegedemoor/?originalSubdomain=mt" TargetMode="External"/><Relationship Id="rId5232" Type="http://schemas.openxmlformats.org/officeDocument/2006/relationships/hyperlink" Target="http://lenoxparkinc.com/" TargetMode="External"/><Relationship Id="rId8388" Type="http://schemas.openxmlformats.org/officeDocument/2006/relationships/hyperlink" Target="https://www.linkedin.com/company/obralink/?originalSubdomain=cl" TargetMode="External"/><Relationship Id="rId9439" Type="http://schemas.openxmlformats.org/officeDocument/2006/relationships/hyperlink" Target="http://getdistynct.com/" TargetMode="External"/><Relationship Id="rId9853" Type="http://schemas.openxmlformats.org/officeDocument/2006/relationships/hyperlink" Target="http://airmw.org/" TargetMode="External"/><Relationship Id="rId11369" Type="http://schemas.openxmlformats.org/officeDocument/2006/relationships/hyperlink" Target="http://castleofblackwater.com/" TargetMode="External"/><Relationship Id="rId67" Type="http://schemas.openxmlformats.org/officeDocument/2006/relationships/hyperlink" Target="https://www.linkedin.com/in/kanavsingla100/" TargetMode="External"/><Relationship Id="rId1428" Type="http://schemas.openxmlformats.org/officeDocument/2006/relationships/hyperlink" Target="http://elspet.cn/" TargetMode="External"/><Relationship Id="rId8455" Type="http://schemas.openxmlformats.org/officeDocument/2006/relationships/hyperlink" Target="https://www.linkedin.com/in/ali-ozan-ozcicek/" TargetMode="External"/><Relationship Id="rId9506" Type="http://schemas.openxmlformats.org/officeDocument/2006/relationships/hyperlink" Target="https://www.linkedin.com/in/sebastian-sj%C3%B6berg-24511a4/" TargetMode="External"/><Relationship Id="rId11783" Type="http://schemas.openxmlformats.org/officeDocument/2006/relationships/hyperlink" Target="http://www.linkedin.com/company/massachusetts-budget-and-policy-center" TargetMode="External"/><Relationship Id="rId1842" Type="http://schemas.openxmlformats.org/officeDocument/2006/relationships/hyperlink" Target="http://crypticvector.com/" TargetMode="External"/><Relationship Id="rId4998" Type="http://schemas.openxmlformats.org/officeDocument/2006/relationships/hyperlink" Target="http://mbcavi.cn/" TargetMode="External"/><Relationship Id="rId7057" Type="http://schemas.openxmlformats.org/officeDocument/2006/relationships/hyperlink" Target="https://www.linkedin.com/company/truesyrups&amp;garnishes" TargetMode="External"/><Relationship Id="rId8108" Type="http://schemas.openxmlformats.org/officeDocument/2006/relationships/hyperlink" Target="http://adnoc.ae/" TargetMode="External"/><Relationship Id="rId9920" Type="http://schemas.openxmlformats.org/officeDocument/2006/relationships/hyperlink" Target="https://www.linkedin.com/in/ivnvega/" TargetMode="External"/><Relationship Id="rId10385" Type="http://schemas.openxmlformats.org/officeDocument/2006/relationships/hyperlink" Target="https://guident.com/meet-the-team/harald-braun/" TargetMode="External"/><Relationship Id="rId11436" Type="http://schemas.openxmlformats.org/officeDocument/2006/relationships/hyperlink" Target="http://shambarecords.com/" TargetMode="External"/><Relationship Id="rId11850" Type="http://schemas.openxmlformats.org/officeDocument/2006/relationships/hyperlink" Target="http://egnc.com.cn/" TargetMode="External"/><Relationship Id="rId6073" Type="http://schemas.openxmlformats.org/officeDocument/2006/relationships/hyperlink" Target="https://www.linkedin.com/in/jinyonglee/" TargetMode="External"/><Relationship Id="rId7124" Type="http://schemas.openxmlformats.org/officeDocument/2006/relationships/hyperlink" Target="http://citybloom.org/" TargetMode="External"/><Relationship Id="rId7471" Type="http://schemas.openxmlformats.org/officeDocument/2006/relationships/hyperlink" Target="http://femaleinvest.com/" TargetMode="External"/><Relationship Id="rId8522" Type="http://schemas.openxmlformats.org/officeDocument/2006/relationships/hyperlink" Target="https://www.linkedin.com/in/dishant-daryani-3040b262/" TargetMode="External"/><Relationship Id="rId10038" Type="http://schemas.openxmlformats.org/officeDocument/2006/relationships/hyperlink" Target="http://safepassages.org/" TargetMode="External"/><Relationship Id="rId10452" Type="http://schemas.openxmlformats.org/officeDocument/2006/relationships/hyperlink" Target="http://benchmarkanalytics.com/" TargetMode="External"/><Relationship Id="rId11503" Type="http://schemas.openxmlformats.org/officeDocument/2006/relationships/hyperlink" Target="http://habitatpwp.org/" TargetMode="External"/><Relationship Id="rId3667" Type="http://schemas.openxmlformats.org/officeDocument/2006/relationships/hyperlink" Target="https://www.linkedin.com/in/dr-suresh-venkatesan-ba01837/" TargetMode="External"/><Relationship Id="rId4718" Type="http://schemas.openxmlformats.org/officeDocument/2006/relationships/hyperlink" Target="http://spotlightpathology.com/" TargetMode="External"/><Relationship Id="rId10105" Type="http://schemas.openxmlformats.org/officeDocument/2006/relationships/hyperlink" Target="https://www.linkedin.com/company/euronova-next-generation-sustainable-plastic-materials" TargetMode="External"/><Relationship Id="rId588" Type="http://schemas.openxmlformats.org/officeDocument/2006/relationships/hyperlink" Target="http://amorsui.com/" TargetMode="External"/><Relationship Id="rId2269" Type="http://schemas.openxmlformats.org/officeDocument/2006/relationships/hyperlink" Target="https://www.havenforyouth.org/about/" TargetMode="External"/><Relationship Id="rId2683" Type="http://schemas.openxmlformats.org/officeDocument/2006/relationships/hyperlink" Target="http://wattnow.io/" TargetMode="External"/><Relationship Id="rId3734" Type="http://schemas.openxmlformats.org/officeDocument/2006/relationships/hyperlink" Target="https://www.linkedin.com/in/sadique-pathfinder/" TargetMode="External"/><Relationship Id="rId6140" Type="http://schemas.openxmlformats.org/officeDocument/2006/relationships/hyperlink" Target="http://parksmart.in/" TargetMode="External"/><Relationship Id="rId9296" Type="http://schemas.openxmlformats.org/officeDocument/2006/relationships/hyperlink" Target="https://www.linkedin.com/company/barrington-stage-company" TargetMode="External"/><Relationship Id="rId655" Type="http://schemas.openxmlformats.org/officeDocument/2006/relationships/hyperlink" Target="https://www.linkedin.com/in/ritikmalhotra/" TargetMode="External"/><Relationship Id="rId1285" Type="http://schemas.openxmlformats.org/officeDocument/2006/relationships/hyperlink" Target="http://fifthstreetgaming.com/" TargetMode="External"/><Relationship Id="rId2336" Type="http://schemas.openxmlformats.org/officeDocument/2006/relationships/hyperlink" Target="http://boosted.ai/" TargetMode="External"/><Relationship Id="rId2750" Type="http://schemas.openxmlformats.org/officeDocument/2006/relationships/hyperlink" Target="https://www.linkedin.com/in/azizaismail/" TargetMode="External"/><Relationship Id="rId3801" Type="http://schemas.openxmlformats.org/officeDocument/2006/relationships/hyperlink" Target="https://www.linkedin.com/in/andrewmarconi/" TargetMode="External"/><Relationship Id="rId6957" Type="http://schemas.openxmlformats.org/officeDocument/2006/relationships/hyperlink" Target="https://www.linkedin.com/company/kenosha-ai/" TargetMode="External"/><Relationship Id="rId9363" Type="http://schemas.openxmlformats.org/officeDocument/2006/relationships/hyperlink" Target="https://www.linkedin.com/company/ahazplatform/" TargetMode="External"/><Relationship Id="rId11293" Type="http://schemas.openxmlformats.org/officeDocument/2006/relationships/hyperlink" Target="https://www.linkedin.com/company/greenland-resources-inc-neo-moly/" TargetMode="External"/><Relationship Id="rId308" Type="http://schemas.openxmlformats.org/officeDocument/2006/relationships/hyperlink" Target="http://medangels.com.au/" TargetMode="External"/><Relationship Id="rId722" Type="http://schemas.openxmlformats.org/officeDocument/2006/relationships/hyperlink" Target="http://newboldcorp.com/" TargetMode="External"/><Relationship Id="rId1352" Type="http://schemas.openxmlformats.org/officeDocument/2006/relationships/hyperlink" Target="http://correctsequence.com/" TargetMode="External"/><Relationship Id="rId2403" Type="http://schemas.openxmlformats.org/officeDocument/2006/relationships/hyperlink" Target="http://www.linkedin.com/company/enlink-midstream" TargetMode="External"/><Relationship Id="rId5559" Type="http://schemas.openxmlformats.org/officeDocument/2006/relationships/hyperlink" Target="https://www.linkedin.com/company/ollie-pets/" TargetMode="External"/><Relationship Id="rId9016" Type="http://schemas.openxmlformats.org/officeDocument/2006/relationships/hyperlink" Target="https://greenridge-exploration.com/corporate/" TargetMode="External"/><Relationship Id="rId9430" Type="http://schemas.openxmlformats.org/officeDocument/2006/relationships/hyperlink" Target="https://www.linkedin.com/company/xoob/" TargetMode="External"/><Relationship Id="rId1005" Type="http://schemas.openxmlformats.org/officeDocument/2006/relationships/hyperlink" Target="https://www.linkedin.com/company/cell-x-technologies" TargetMode="External"/><Relationship Id="rId4575" Type="http://schemas.openxmlformats.org/officeDocument/2006/relationships/hyperlink" Target="http://timbuktutravel.com/" TargetMode="External"/><Relationship Id="rId5973" Type="http://schemas.openxmlformats.org/officeDocument/2006/relationships/hyperlink" Target="http://voxelsensors.com/" TargetMode="External"/><Relationship Id="rId8032" Type="http://schemas.openxmlformats.org/officeDocument/2006/relationships/hyperlink" Target="https://www.linkedin.com/company/myricx-pharma-ltd" TargetMode="External"/><Relationship Id="rId11360" Type="http://schemas.openxmlformats.org/officeDocument/2006/relationships/hyperlink" Target="http://evolvesnacks.com/" TargetMode="External"/><Relationship Id="rId3177" Type="http://schemas.openxmlformats.org/officeDocument/2006/relationships/hyperlink" Target="https://www.linkedin.com/company/fibrai" TargetMode="External"/><Relationship Id="rId4228" Type="http://schemas.openxmlformats.org/officeDocument/2006/relationships/hyperlink" Target="https://www.linkedin.com/in/stas-chijik-58146a39/" TargetMode="External"/><Relationship Id="rId5626" Type="http://schemas.openxmlformats.org/officeDocument/2006/relationships/hyperlink" Target="http://zayzoon.com/" TargetMode="External"/><Relationship Id="rId11013" Type="http://schemas.openxmlformats.org/officeDocument/2006/relationships/hyperlink" Target="http://abionyx.com/" TargetMode="External"/><Relationship Id="rId3591" Type="http://schemas.openxmlformats.org/officeDocument/2006/relationships/hyperlink" Target="https://www.linkedin.com/in/vimal-j-soni-5b582b133/" TargetMode="External"/><Relationship Id="rId4642" Type="http://schemas.openxmlformats.org/officeDocument/2006/relationships/hyperlink" Target="http://desicorpinc.com/" TargetMode="External"/><Relationship Id="rId7798" Type="http://schemas.openxmlformats.org/officeDocument/2006/relationships/hyperlink" Target="http://kerenrg.com/" TargetMode="External"/><Relationship Id="rId8849" Type="http://schemas.openxmlformats.org/officeDocument/2006/relationships/hyperlink" Target="http://liangdao.ai/" TargetMode="External"/><Relationship Id="rId10779" Type="http://schemas.openxmlformats.org/officeDocument/2006/relationships/hyperlink" Target="http://purelithium.io/" TargetMode="External"/><Relationship Id="rId2193" Type="http://schemas.openxmlformats.org/officeDocument/2006/relationships/hyperlink" Target="http://sunwellpower.com/" TargetMode="External"/><Relationship Id="rId3244" Type="http://schemas.openxmlformats.org/officeDocument/2006/relationships/hyperlink" Target="http://itselectric.us/" TargetMode="External"/><Relationship Id="rId7865" Type="http://schemas.openxmlformats.org/officeDocument/2006/relationships/hyperlink" Target="https://www.linkedin.com/company/precigenetics" TargetMode="External"/><Relationship Id="rId8916" Type="http://schemas.openxmlformats.org/officeDocument/2006/relationships/hyperlink" Target="https://pitchbook.com/profiles/company/461932-39" TargetMode="External"/><Relationship Id="rId165" Type="http://schemas.openxmlformats.org/officeDocument/2006/relationships/hyperlink" Target="https://www.linkedin.com/in/alanarmstrongwmb/" TargetMode="External"/><Relationship Id="rId2260" Type="http://schemas.openxmlformats.org/officeDocument/2006/relationships/hyperlink" Target="https://www.linkedin.com/company/empowerednetworkorg" TargetMode="External"/><Relationship Id="rId3311" Type="http://schemas.openxmlformats.org/officeDocument/2006/relationships/hyperlink" Target="https://www.linkedin.com/in/jim-buch-32292313/" TargetMode="External"/><Relationship Id="rId6467" Type="http://schemas.openxmlformats.org/officeDocument/2006/relationships/hyperlink" Target="http://gunzillagames.com/" TargetMode="External"/><Relationship Id="rId6881" Type="http://schemas.openxmlformats.org/officeDocument/2006/relationships/hyperlink" Target="https://www.linkedin.com/in/afiya-chohollo/" TargetMode="External"/><Relationship Id="rId7518" Type="http://schemas.openxmlformats.org/officeDocument/2006/relationships/hyperlink" Target="https://www.linkedin.com/company/signapse" TargetMode="External"/><Relationship Id="rId7932" Type="http://schemas.openxmlformats.org/officeDocument/2006/relationships/hyperlink" Target="https://www.linkedin.com/in/chrissamcfarlane/" TargetMode="External"/><Relationship Id="rId10846" Type="http://schemas.openxmlformats.org/officeDocument/2006/relationships/hyperlink" Target="https://www.linkedin.com/company/one-inc/" TargetMode="External"/><Relationship Id="rId232" Type="http://schemas.openxmlformats.org/officeDocument/2006/relationships/hyperlink" Target="http://fourthpartner.co/" TargetMode="External"/><Relationship Id="rId5069" Type="http://schemas.openxmlformats.org/officeDocument/2006/relationships/hyperlink" Target="https://www.linkedin.com/in/nicholas-noecker-a983888/" TargetMode="External"/><Relationship Id="rId5483" Type="http://schemas.openxmlformats.org/officeDocument/2006/relationships/hyperlink" Target="https://www.linkedin.com/in/yannishofmann/" TargetMode="External"/><Relationship Id="rId6534" Type="http://schemas.openxmlformats.org/officeDocument/2006/relationships/hyperlink" Target="http://zypharm.com.cn/" TargetMode="External"/><Relationship Id="rId10913" Type="http://schemas.openxmlformats.org/officeDocument/2006/relationships/hyperlink" Target="http://idreamcareer.com/" TargetMode="External"/><Relationship Id="rId1679" Type="http://schemas.openxmlformats.org/officeDocument/2006/relationships/hyperlink" Target="http://televerse.xyz/" TargetMode="External"/><Relationship Id="rId4085" Type="http://schemas.openxmlformats.org/officeDocument/2006/relationships/hyperlink" Target="http://getwaltz.com/" TargetMode="External"/><Relationship Id="rId5136" Type="http://schemas.openxmlformats.org/officeDocument/2006/relationships/hyperlink" Target="http://bge.com/" TargetMode="External"/><Relationship Id="rId4152" Type="http://schemas.openxmlformats.org/officeDocument/2006/relationships/hyperlink" Target="http://syntetica.co/" TargetMode="External"/><Relationship Id="rId5203" Type="http://schemas.openxmlformats.org/officeDocument/2006/relationships/hyperlink" Target="https://www.linkedin.com/company/agroeknor" TargetMode="External"/><Relationship Id="rId5550" Type="http://schemas.openxmlformats.org/officeDocument/2006/relationships/hyperlink" Target="https://www.linkedin.com/company/ridealto" TargetMode="External"/><Relationship Id="rId6601" Type="http://schemas.openxmlformats.org/officeDocument/2006/relationships/hyperlink" Target="https://www.linkedin.com/company/metame-health/" TargetMode="External"/><Relationship Id="rId8359" Type="http://schemas.openxmlformats.org/officeDocument/2006/relationships/hyperlink" Target="https://www.linkedin.com/in/benlabra/" TargetMode="External"/><Relationship Id="rId9757" Type="http://schemas.openxmlformats.org/officeDocument/2006/relationships/hyperlink" Target="http://aican-inc.com/" TargetMode="External"/><Relationship Id="rId11687" Type="http://schemas.openxmlformats.org/officeDocument/2006/relationships/hyperlink" Target="https://www.linkedin.com/company/roexaudio/" TargetMode="External"/><Relationship Id="rId1746" Type="http://schemas.openxmlformats.org/officeDocument/2006/relationships/hyperlink" Target="https://spacewasp.net/company/" TargetMode="External"/><Relationship Id="rId8773" Type="http://schemas.openxmlformats.org/officeDocument/2006/relationships/hyperlink" Target="https://www.linkedin.com/in/matthiasbryner/" TargetMode="External"/><Relationship Id="rId9824" Type="http://schemas.openxmlformats.org/officeDocument/2006/relationships/hyperlink" Target="https://bento.me/selim" TargetMode="External"/><Relationship Id="rId10289" Type="http://schemas.openxmlformats.org/officeDocument/2006/relationships/hyperlink" Target="http://munifin.fi/" TargetMode="External"/><Relationship Id="rId11754" Type="http://schemas.openxmlformats.org/officeDocument/2006/relationships/hyperlink" Target="http://dexforce.com/" TargetMode="External"/><Relationship Id="rId38" Type="http://schemas.openxmlformats.org/officeDocument/2006/relationships/hyperlink" Target="https://www.linkedin.com/in/bj-han-8909594/" TargetMode="External"/><Relationship Id="rId1813" Type="http://schemas.openxmlformats.org/officeDocument/2006/relationships/hyperlink" Target="http://photonqueue.com/" TargetMode="External"/><Relationship Id="rId4969" Type="http://schemas.openxmlformats.org/officeDocument/2006/relationships/hyperlink" Target="https://www.linkedin.com/company/inx-software" TargetMode="External"/><Relationship Id="rId7375" Type="http://schemas.openxmlformats.org/officeDocument/2006/relationships/hyperlink" Target="https://pitchbook.com/profiles/company/592876-00" TargetMode="External"/><Relationship Id="rId8426" Type="http://schemas.openxmlformats.org/officeDocument/2006/relationships/hyperlink" Target="http://paix.io/" TargetMode="External"/><Relationship Id="rId8840" Type="http://schemas.openxmlformats.org/officeDocument/2006/relationships/hyperlink" Target="http://kodifly.com/" TargetMode="External"/><Relationship Id="rId10356" Type="http://schemas.openxmlformats.org/officeDocument/2006/relationships/hyperlink" Target="http://shalion.com/" TargetMode="External"/><Relationship Id="rId10770" Type="http://schemas.openxmlformats.org/officeDocument/2006/relationships/hyperlink" Target="https://www.linkedin.com/company/cheetah" TargetMode="External"/><Relationship Id="rId11407" Type="http://schemas.openxmlformats.org/officeDocument/2006/relationships/hyperlink" Target="http://cwit.org/" TargetMode="External"/><Relationship Id="rId3985" Type="http://schemas.openxmlformats.org/officeDocument/2006/relationships/hyperlink" Target="http://gear.com.sg/" TargetMode="External"/><Relationship Id="rId6391" Type="http://schemas.openxmlformats.org/officeDocument/2006/relationships/hyperlink" Target="http://keeyns.com/" TargetMode="External"/><Relationship Id="rId7028" Type="http://schemas.openxmlformats.org/officeDocument/2006/relationships/hyperlink" Target="https://www.linkedin.com/company/tokoney-fine-art-services?originalSubdomain=uk" TargetMode="External"/><Relationship Id="rId7442" Type="http://schemas.openxmlformats.org/officeDocument/2006/relationships/hyperlink" Target="http://luxurban.com/" TargetMode="External"/><Relationship Id="rId10009" Type="http://schemas.openxmlformats.org/officeDocument/2006/relationships/hyperlink" Target="http://en.pulse-x.com/" TargetMode="External"/><Relationship Id="rId10423" Type="http://schemas.openxmlformats.org/officeDocument/2006/relationships/hyperlink" Target="https://www.linkedin.com/in/drvirennaik/" TargetMode="External"/><Relationship Id="rId11821" Type="http://schemas.openxmlformats.org/officeDocument/2006/relationships/hyperlink" Target="http://floridatradeacademy.org/" TargetMode="External"/><Relationship Id="rId2587" Type="http://schemas.openxmlformats.org/officeDocument/2006/relationships/hyperlink" Target="http://amulet-inc.com/" TargetMode="External"/><Relationship Id="rId3638" Type="http://schemas.openxmlformats.org/officeDocument/2006/relationships/hyperlink" Target="https://www.linkedin.com/company/humaninterest" TargetMode="External"/><Relationship Id="rId6044" Type="http://schemas.openxmlformats.org/officeDocument/2006/relationships/hyperlink" Target="http://protembis.com/" TargetMode="External"/><Relationship Id="rId559" Type="http://schemas.openxmlformats.org/officeDocument/2006/relationships/hyperlink" Target="https://www.linkedin.com/in/noahdiskin/" TargetMode="External"/><Relationship Id="rId1189" Type="http://schemas.openxmlformats.org/officeDocument/2006/relationships/hyperlink" Target="http://katagrma.co.jp/" TargetMode="External"/><Relationship Id="rId5060" Type="http://schemas.openxmlformats.org/officeDocument/2006/relationships/hyperlink" Target="https://pitchbook.com/profiles/company/615740-05" TargetMode="External"/><Relationship Id="rId6111" Type="http://schemas.openxmlformats.org/officeDocument/2006/relationships/hyperlink" Target="https://www.linkedin.com/company/obxtracts" TargetMode="External"/><Relationship Id="rId9267" Type="http://schemas.openxmlformats.org/officeDocument/2006/relationships/hyperlink" Target="https://www.linkedin.com/company/vintorog" TargetMode="External"/><Relationship Id="rId9681" Type="http://schemas.openxmlformats.org/officeDocument/2006/relationships/hyperlink" Target="https://www.linkedin.com/company/ze-powergroup" TargetMode="External"/><Relationship Id="rId11197" Type="http://schemas.openxmlformats.org/officeDocument/2006/relationships/hyperlink" Target="https://www.linkedin.com/in/chris-ancliff-48709313/" TargetMode="External"/><Relationship Id="rId626" Type="http://schemas.openxmlformats.org/officeDocument/2006/relationships/hyperlink" Target="http://skillful.ly/" TargetMode="External"/><Relationship Id="rId973" Type="http://schemas.openxmlformats.org/officeDocument/2006/relationships/hyperlink" Target="https://www.linkedin.com/company/megamatrixmpu/" TargetMode="External"/><Relationship Id="rId1256" Type="http://schemas.openxmlformats.org/officeDocument/2006/relationships/hyperlink" Target="https://www.linkedin.com/company/tanbark-molded-fiber" TargetMode="External"/><Relationship Id="rId2307" Type="http://schemas.openxmlformats.org/officeDocument/2006/relationships/hyperlink" Target="https://www.linkedin.com/company/syfe" TargetMode="External"/><Relationship Id="rId2654" Type="http://schemas.openxmlformats.org/officeDocument/2006/relationships/hyperlink" Target="https://www.linkedin.com/in/carloscreusmoreira/" TargetMode="External"/><Relationship Id="rId3705" Type="http://schemas.openxmlformats.org/officeDocument/2006/relationships/hyperlink" Target="https://www.linkedin.com/in/doris-davis-79119812/" TargetMode="External"/><Relationship Id="rId8283" Type="http://schemas.openxmlformats.org/officeDocument/2006/relationships/hyperlink" Target="https://www.linkedin.com/company/supply6/" TargetMode="External"/><Relationship Id="rId9334" Type="http://schemas.openxmlformats.org/officeDocument/2006/relationships/hyperlink" Target="http://akronohio.gov/" TargetMode="External"/><Relationship Id="rId1670" Type="http://schemas.openxmlformats.org/officeDocument/2006/relationships/hyperlink" Target="https://www.linkedin.com/company/capnw/" TargetMode="External"/><Relationship Id="rId2721" Type="http://schemas.openxmlformats.org/officeDocument/2006/relationships/hyperlink" Target="https://www.linkedin.com/company/contribe-io/" TargetMode="External"/><Relationship Id="rId5877" Type="http://schemas.openxmlformats.org/officeDocument/2006/relationships/hyperlink" Target="https://www.linkedin.com/company/iloftech/" TargetMode="External"/><Relationship Id="rId6928" Type="http://schemas.openxmlformats.org/officeDocument/2006/relationships/hyperlink" Target="https://www.linkedin.com/company/yourcentinel" TargetMode="External"/><Relationship Id="rId11264" Type="http://schemas.openxmlformats.org/officeDocument/2006/relationships/hyperlink" Target="http://orangedx.com/" TargetMode="External"/><Relationship Id="rId1323" Type="http://schemas.openxmlformats.org/officeDocument/2006/relationships/hyperlink" Target="http://kalyonenerji.com/" TargetMode="External"/><Relationship Id="rId4479" Type="http://schemas.openxmlformats.org/officeDocument/2006/relationships/hyperlink" Target="http://breakout.fm/" TargetMode="External"/><Relationship Id="rId4893" Type="http://schemas.openxmlformats.org/officeDocument/2006/relationships/hyperlink" Target="https://www.linkedin.com/in/ole-b-hjertaker-419483a/" TargetMode="External"/><Relationship Id="rId5944" Type="http://schemas.openxmlformats.org/officeDocument/2006/relationships/hyperlink" Target="https://www.linkedin.com/company/zaver" TargetMode="External"/><Relationship Id="rId8350" Type="http://schemas.openxmlformats.org/officeDocument/2006/relationships/hyperlink" Target="https://www.linkedin.com/company/gendo-ai" TargetMode="External"/><Relationship Id="rId9401" Type="http://schemas.openxmlformats.org/officeDocument/2006/relationships/hyperlink" Target="https://www.gatesfd.org/board-of-directors/" TargetMode="External"/><Relationship Id="rId10280" Type="http://schemas.openxmlformats.org/officeDocument/2006/relationships/hyperlink" Target="https://www.linkedin.com/company/herosoftware-gmbh/" TargetMode="External"/><Relationship Id="rId11331" Type="http://schemas.openxmlformats.org/officeDocument/2006/relationships/hyperlink" Target="http://jlab.org/" TargetMode="External"/><Relationship Id="rId3495" Type="http://schemas.openxmlformats.org/officeDocument/2006/relationships/hyperlink" Target="https://www.linkedin.com/in/paddyraghavan/" TargetMode="External"/><Relationship Id="rId4546" Type="http://schemas.openxmlformats.org/officeDocument/2006/relationships/hyperlink" Target="https://www.linkedin.com/in/carlahoppe/?originalSubdomain=uk" TargetMode="External"/><Relationship Id="rId4960" Type="http://schemas.openxmlformats.org/officeDocument/2006/relationships/hyperlink" Target="https://www.linkedin.com/company/ocean-county-college" TargetMode="External"/><Relationship Id="rId8003" Type="http://schemas.openxmlformats.org/officeDocument/2006/relationships/hyperlink" Target="https://www.linkedin.com/company/godrej-group" TargetMode="External"/><Relationship Id="rId2097" Type="http://schemas.openxmlformats.org/officeDocument/2006/relationships/hyperlink" Target="https://pitchbook.com/profiles/company/519387-04" TargetMode="External"/><Relationship Id="rId3148" Type="http://schemas.openxmlformats.org/officeDocument/2006/relationships/hyperlink" Target="http://altair.com/" TargetMode="External"/><Relationship Id="rId3562" Type="http://schemas.openxmlformats.org/officeDocument/2006/relationships/hyperlink" Target="https://www.linkedin.com/in/oluseun-taiwo-44b97910b/" TargetMode="External"/><Relationship Id="rId4613" Type="http://schemas.openxmlformats.org/officeDocument/2006/relationships/hyperlink" Target="https://www.linkedin.com/in/annewanlund/" TargetMode="External"/><Relationship Id="rId7769" Type="http://schemas.openxmlformats.org/officeDocument/2006/relationships/hyperlink" Target="https://www.linkedin.com/in/cynthiawu1/" TargetMode="External"/><Relationship Id="rId10000" Type="http://schemas.openxmlformats.org/officeDocument/2006/relationships/hyperlink" Target="http://b13.ai/" TargetMode="External"/><Relationship Id="rId483" Type="http://schemas.openxmlformats.org/officeDocument/2006/relationships/hyperlink" Target="https://www.linkedin.com/company/growlink/" TargetMode="External"/><Relationship Id="rId2164" Type="http://schemas.openxmlformats.org/officeDocument/2006/relationships/hyperlink" Target="http://hyves.ng/" TargetMode="External"/><Relationship Id="rId3215" Type="http://schemas.openxmlformats.org/officeDocument/2006/relationships/hyperlink" Target="http://digitalfirst.ai/" TargetMode="External"/><Relationship Id="rId6785" Type="http://schemas.openxmlformats.org/officeDocument/2006/relationships/hyperlink" Target="https://www.linkedin.com/in/mandi-mitchell-cecd-5219105b/" TargetMode="External"/><Relationship Id="rId9191" Type="http://schemas.openxmlformats.org/officeDocument/2006/relationships/hyperlink" Target="https://www.linkedin.com/company/noa-therapeutics" TargetMode="External"/><Relationship Id="rId136" Type="http://schemas.openxmlformats.org/officeDocument/2006/relationships/hyperlink" Target="https://www.linkedin.com/in/nikitashamgunov/" TargetMode="External"/><Relationship Id="rId550" Type="http://schemas.openxmlformats.org/officeDocument/2006/relationships/hyperlink" Target="https://www.linkedin.com/in/james-withall-86183492/" TargetMode="External"/><Relationship Id="rId1180" Type="http://schemas.openxmlformats.org/officeDocument/2006/relationships/hyperlink" Target="http://getbloom.ai/" TargetMode="External"/><Relationship Id="rId2231" Type="http://schemas.openxmlformats.org/officeDocument/2006/relationships/hyperlink" Target="http://designedforjoy.com/" TargetMode="External"/><Relationship Id="rId5387" Type="http://schemas.openxmlformats.org/officeDocument/2006/relationships/hyperlink" Target="https://www.linkedin.com/company/rosie's-place" TargetMode="External"/><Relationship Id="rId6438" Type="http://schemas.openxmlformats.org/officeDocument/2006/relationships/hyperlink" Target="https://www.linkedin.com/company/nicslab/" TargetMode="External"/><Relationship Id="rId7836" Type="http://schemas.openxmlformats.org/officeDocument/2006/relationships/hyperlink" Target="http://powour.io/" TargetMode="External"/><Relationship Id="rId10817" Type="http://schemas.openxmlformats.org/officeDocument/2006/relationships/hyperlink" Target="https://www.linkedin.com/company/singapore-airlines" TargetMode="External"/><Relationship Id="rId203" Type="http://schemas.openxmlformats.org/officeDocument/2006/relationships/hyperlink" Target="https://www.linkedin.com/company/yodel-home-delivery-network/" TargetMode="External"/><Relationship Id="rId6852" Type="http://schemas.openxmlformats.org/officeDocument/2006/relationships/hyperlink" Target="http://airbooster.fr/" TargetMode="External"/><Relationship Id="rId7903" Type="http://schemas.openxmlformats.org/officeDocument/2006/relationships/hyperlink" Target="http://policybazaar.com/" TargetMode="External"/><Relationship Id="rId1997" Type="http://schemas.openxmlformats.org/officeDocument/2006/relationships/hyperlink" Target="http://oasisnj.org/" TargetMode="External"/><Relationship Id="rId4056" Type="http://schemas.openxmlformats.org/officeDocument/2006/relationships/hyperlink" Target="http://marcuscorp.com/" TargetMode="External"/><Relationship Id="rId5454" Type="http://schemas.openxmlformats.org/officeDocument/2006/relationships/hyperlink" Target="http://secondharvestmetrolina.org/" TargetMode="External"/><Relationship Id="rId6505" Type="http://schemas.openxmlformats.org/officeDocument/2006/relationships/hyperlink" Target="https://www.linkedin.com/company/metaview-analytics/" TargetMode="External"/><Relationship Id="rId4470" Type="http://schemas.openxmlformats.org/officeDocument/2006/relationships/hyperlink" Target="http://presti.ai/" TargetMode="External"/><Relationship Id="rId5107" Type="http://schemas.openxmlformats.org/officeDocument/2006/relationships/hyperlink" Target="https://www.linkedin.com/company/cravefit/?viewAsMember=true" TargetMode="External"/><Relationship Id="rId5521" Type="http://schemas.openxmlformats.org/officeDocument/2006/relationships/hyperlink" Target="https://www.linkedin.com/in/david-lazovsky-734058a/" TargetMode="External"/><Relationship Id="rId8677" Type="http://schemas.openxmlformats.org/officeDocument/2006/relationships/hyperlink" Target="https://www.linkedin.com/company/checkred" TargetMode="External"/><Relationship Id="rId9728" Type="http://schemas.openxmlformats.org/officeDocument/2006/relationships/hyperlink" Target="http://harmonycares.com/" TargetMode="External"/><Relationship Id="rId11658" Type="http://schemas.openxmlformats.org/officeDocument/2006/relationships/hyperlink" Target="http://otsukachemical.com/" TargetMode="External"/><Relationship Id="rId1717" Type="http://schemas.openxmlformats.org/officeDocument/2006/relationships/hyperlink" Target="https://pitchbook.com/profiles/company/626501-98" TargetMode="External"/><Relationship Id="rId3072" Type="http://schemas.openxmlformats.org/officeDocument/2006/relationships/hyperlink" Target="http://carsome.my/" TargetMode="External"/><Relationship Id="rId4123" Type="http://schemas.openxmlformats.org/officeDocument/2006/relationships/hyperlink" Target="http://gallabox.com/" TargetMode="External"/><Relationship Id="rId7279" Type="http://schemas.openxmlformats.org/officeDocument/2006/relationships/hyperlink" Target="https://linkedin.com/company/success-matcher" TargetMode="External"/><Relationship Id="rId7693" Type="http://schemas.openxmlformats.org/officeDocument/2006/relationships/hyperlink" Target="https://www.linkedin.com/in/warren-lauren-foster-ph-d-fcahs-b7618655/" TargetMode="External"/><Relationship Id="rId8744" Type="http://schemas.openxmlformats.org/officeDocument/2006/relationships/hyperlink" Target="http://theelefant.com/" TargetMode="External"/><Relationship Id="rId3889" Type="http://schemas.openxmlformats.org/officeDocument/2006/relationships/hyperlink" Target="http://dusk.gg/" TargetMode="External"/><Relationship Id="rId6295" Type="http://schemas.openxmlformats.org/officeDocument/2006/relationships/hyperlink" Target="https://www.linkedin.com/company/neogap-ab/" TargetMode="External"/><Relationship Id="rId7346" Type="http://schemas.openxmlformats.org/officeDocument/2006/relationships/hyperlink" Target="http://liverfoundation.in/" TargetMode="External"/><Relationship Id="rId10674" Type="http://schemas.openxmlformats.org/officeDocument/2006/relationships/hyperlink" Target="https://www.linkedin.com/in/jackjacksoncs/" TargetMode="External"/><Relationship Id="rId11725" Type="http://schemas.openxmlformats.org/officeDocument/2006/relationships/hyperlink" Target="http://iterate-ai.com/" TargetMode="External"/><Relationship Id="rId6362" Type="http://schemas.openxmlformats.org/officeDocument/2006/relationships/hyperlink" Target="https://www.linkedin.com/company/mkango-resources-ltd" TargetMode="External"/><Relationship Id="rId7413" Type="http://schemas.openxmlformats.org/officeDocument/2006/relationships/hyperlink" Target="http://gradientai.com/" TargetMode="External"/><Relationship Id="rId7760" Type="http://schemas.openxmlformats.org/officeDocument/2006/relationships/hyperlink" Target="https://bodawerk.com/about/" TargetMode="External"/><Relationship Id="rId8811" Type="http://schemas.openxmlformats.org/officeDocument/2006/relationships/hyperlink" Target="https://www.linkedin.com/in/gianluca-fioranelli-a2ab8ba9/" TargetMode="External"/><Relationship Id="rId10327" Type="http://schemas.openxmlformats.org/officeDocument/2006/relationships/hyperlink" Target="https://www.linkedin.com/in/hamedshahbazi/" TargetMode="External"/><Relationship Id="rId10741" Type="http://schemas.openxmlformats.org/officeDocument/2006/relationships/hyperlink" Target="http://unstructured.io/" TargetMode="External"/><Relationship Id="rId3956" Type="http://schemas.openxmlformats.org/officeDocument/2006/relationships/hyperlink" Target="https://www.linkedin.com/company/wittaya-aqua/" TargetMode="External"/><Relationship Id="rId6015" Type="http://schemas.openxmlformats.org/officeDocument/2006/relationships/hyperlink" Target="http://burnstoves.com/" TargetMode="External"/><Relationship Id="rId877" Type="http://schemas.openxmlformats.org/officeDocument/2006/relationships/hyperlink" Target="https://www.linkedin.com/in/ayalyogev/" TargetMode="External"/><Relationship Id="rId2558" Type="http://schemas.openxmlformats.org/officeDocument/2006/relationships/hyperlink" Target="http://protoaxiom.com/" TargetMode="External"/><Relationship Id="rId2972" Type="http://schemas.openxmlformats.org/officeDocument/2006/relationships/hyperlink" Target="https://pitchbook.com/profiles/company/631427-05" TargetMode="External"/><Relationship Id="rId3609" Type="http://schemas.openxmlformats.org/officeDocument/2006/relationships/hyperlink" Target="https://www.prodapt.com/leadership/harsha-kumar/" TargetMode="External"/><Relationship Id="rId8187" Type="http://schemas.openxmlformats.org/officeDocument/2006/relationships/hyperlink" Target="http://govwelltech.com/" TargetMode="External"/><Relationship Id="rId9585" Type="http://schemas.openxmlformats.org/officeDocument/2006/relationships/hyperlink" Target="http://aredcircle.org/" TargetMode="External"/><Relationship Id="rId944" Type="http://schemas.openxmlformats.org/officeDocument/2006/relationships/hyperlink" Target="https://www.linkedin.com/company/cliwant" TargetMode="External"/><Relationship Id="rId1574" Type="http://schemas.openxmlformats.org/officeDocument/2006/relationships/hyperlink" Target="http://zeal-b.com/" TargetMode="External"/><Relationship Id="rId2625" Type="http://schemas.openxmlformats.org/officeDocument/2006/relationships/hyperlink" Target="https://www.linkedin.com/company/eliyan-corporation" TargetMode="External"/><Relationship Id="rId5031" Type="http://schemas.openxmlformats.org/officeDocument/2006/relationships/hyperlink" Target="https://www.linkedin.com/in/borissteffen/" TargetMode="External"/><Relationship Id="rId9238" Type="http://schemas.openxmlformats.org/officeDocument/2006/relationships/hyperlink" Target="https://www.linkedin.com/company/idlefinance" TargetMode="External"/><Relationship Id="rId9652" Type="http://schemas.openxmlformats.org/officeDocument/2006/relationships/hyperlink" Target="http://eplus3d.cn/" TargetMode="External"/><Relationship Id="rId11168" Type="http://schemas.openxmlformats.org/officeDocument/2006/relationships/hyperlink" Target="https://www.linkedin.com/in/sophia-tsang-4ba932b4/" TargetMode="External"/><Relationship Id="rId11582" Type="http://schemas.openxmlformats.org/officeDocument/2006/relationships/hyperlink" Target="http://bobochicken.com/" TargetMode="External"/><Relationship Id="rId1227" Type="http://schemas.openxmlformats.org/officeDocument/2006/relationships/hyperlink" Target="https://linkedin.com/company/zoya-finance" TargetMode="External"/><Relationship Id="rId1641" Type="http://schemas.openxmlformats.org/officeDocument/2006/relationships/hyperlink" Target="https://www.linkedin.com/in/christian-frahm/" TargetMode="External"/><Relationship Id="rId4797" Type="http://schemas.openxmlformats.org/officeDocument/2006/relationships/hyperlink" Target="https://www.linkedin.com/company/mylescomfortfoods/?viewAsMember=true" TargetMode="External"/><Relationship Id="rId5848" Type="http://schemas.openxmlformats.org/officeDocument/2006/relationships/hyperlink" Target="http://cervomed.com/" TargetMode="External"/><Relationship Id="rId8254" Type="http://schemas.openxmlformats.org/officeDocument/2006/relationships/hyperlink" Target="https://www.linkedin.com/in/edwardmadillon/?originalSubdomain=ie" TargetMode="External"/><Relationship Id="rId9305" Type="http://schemas.openxmlformats.org/officeDocument/2006/relationships/hyperlink" Target="http://thesisgold.com/" TargetMode="External"/><Relationship Id="rId10184" Type="http://schemas.openxmlformats.org/officeDocument/2006/relationships/hyperlink" Target="https://www.linkedin.com/company/xbowsystems/" TargetMode="External"/><Relationship Id="rId11235" Type="http://schemas.openxmlformats.org/officeDocument/2006/relationships/hyperlink" Target="https://www.linkedin.com/company/thirdverse" TargetMode="External"/><Relationship Id="rId3399" Type="http://schemas.openxmlformats.org/officeDocument/2006/relationships/hyperlink" Target="http://revcomm.co.jp/" TargetMode="External"/><Relationship Id="rId4864" Type="http://schemas.openxmlformats.org/officeDocument/2006/relationships/hyperlink" Target="https://www.linkedin.com/company/emergencetek-group-inc-/" TargetMode="External"/><Relationship Id="rId7270" Type="http://schemas.openxmlformats.org/officeDocument/2006/relationships/hyperlink" Target="http://vycellix.com/" TargetMode="External"/><Relationship Id="rId8321" Type="http://schemas.openxmlformats.org/officeDocument/2006/relationships/hyperlink" Target="https://www.linkedin.com/in/cyril-garbois-3b841a8/" TargetMode="External"/><Relationship Id="rId10251" Type="http://schemas.openxmlformats.org/officeDocument/2006/relationships/hyperlink" Target="https://www.linkedin.com/company/vastu-housing-finance-corporation-ltd" TargetMode="External"/><Relationship Id="rId3466" Type="http://schemas.openxmlformats.org/officeDocument/2006/relationships/hyperlink" Target="http://tekion.com/" TargetMode="External"/><Relationship Id="rId4517" Type="http://schemas.openxmlformats.org/officeDocument/2006/relationships/hyperlink" Target="https://www.linkedin.com/company/simount" TargetMode="External"/><Relationship Id="rId5915" Type="http://schemas.openxmlformats.org/officeDocument/2006/relationships/hyperlink" Target="https://www.linkedin.com/company/feathery-forms" TargetMode="External"/><Relationship Id="rId11302" Type="http://schemas.openxmlformats.org/officeDocument/2006/relationships/hyperlink" Target="https://www.linkedin.com/company/nlb-komercijalna-banka/" TargetMode="External"/><Relationship Id="rId387" Type="http://schemas.openxmlformats.org/officeDocument/2006/relationships/hyperlink" Target="https://www.linkedin.com/company/farmako-in/" TargetMode="External"/><Relationship Id="rId2068" Type="http://schemas.openxmlformats.org/officeDocument/2006/relationships/hyperlink" Target="https://www.clockinc.org/team-3" TargetMode="External"/><Relationship Id="rId3119" Type="http://schemas.openxmlformats.org/officeDocument/2006/relationships/hyperlink" Target="https://www.linkedin.com/company/uplimit-education" TargetMode="External"/><Relationship Id="rId3880" Type="http://schemas.openxmlformats.org/officeDocument/2006/relationships/hyperlink" Target="http://kobayashi.co.jp/" TargetMode="External"/><Relationship Id="rId4931" Type="http://schemas.openxmlformats.org/officeDocument/2006/relationships/hyperlink" Target="https://www.linkedin.com/in/madanielson/" TargetMode="External"/><Relationship Id="rId9095" Type="http://schemas.openxmlformats.org/officeDocument/2006/relationships/hyperlink" Target="https://www.linkedin.com/in/dennis-moore-617554214/" TargetMode="External"/><Relationship Id="rId1084" Type="http://schemas.openxmlformats.org/officeDocument/2006/relationships/hyperlink" Target="https://www.linkedin.com/company/nealle-inc" TargetMode="External"/><Relationship Id="rId2482" Type="http://schemas.openxmlformats.org/officeDocument/2006/relationships/hyperlink" Target="http://getvoiceline.com/" TargetMode="External"/><Relationship Id="rId3533" Type="http://schemas.openxmlformats.org/officeDocument/2006/relationships/hyperlink" Target="https://www.linkedin.com/in/jocheneickholt/?original_referer=https%3A%2F%2Fwww%2Egoogle%2Ecom%2F&amp;originalSubdomain=es" TargetMode="External"/><Relationship Id="rId6689" Type="http://schemas.openxmlformats.org/officeDocument/2006/relationships/hyperlink" Target="https://app.swapcard.com/widget/event/seg3-london/person/RXZlbnRQZW9wbGVfMzA5NzA4MzA=" TargetMode="External"/><Relationship Id="rId9162" Type="http://schemas.openxmlformats.org/officeDocument/2006/relationships/hyperlink" Target="http://tenomix.com/" TargetMode="External"/><Relationship Id="rId107" Type="http://schemas.openxmlformats.org/officeDocument/2006/relationships/hyperlink" Target="http://borgwarner.com/" TargetMode="External"/><Relationship Id="rId454" Type="http://schemas.openxmlformats.org/officeDocument/2006/relationships/hyperlink" Target="https://www.linkedin.com/company/market-pulse-securities-pvt-ltd/" TargetMode="External"/><Relationship Id="rId2135" Type="http://schemas.openxmlformats.org/officeDocument/2006/relationships/hyperlink" Target="https://www.linkedin.com/in/martha-silva-4579bb55/" TargetMode="External"/><Relationship Id="rId3600" Type="http://schemas.openxmlformats.org/officeDocument/2006/relationships/hyperlink" Target="https://www.linkedin.com/in/winston-weinberg/" TargetMode="External"/><Relationship Id="rId6756" Type="http://schemas.openxmlformats.org/officeDocument/2006/relationships/hyperlink" Target="https://www.linkedin.com/company/bartongold" TargetMode="External"/><Relationship Id="rId7807" Type="http://schemas.openxmlformats.org/officeDocument/2006/relationships/hyperlink" Target="http://toystack.ai/" TargetMode="External"/><Relationship Id="rId11092" Type="http://schemas.openxmlformats.org/officeDocument/2006/relationships/hyperlink" Target="http://goldentag.ca/" TargetMode="External"/><Relationship Id="rId521" Type="http://schemas.openxmlformats.org/officeDocument/2006/relationships/hyperlink" Target="http://relieftherapeutics.com/" TargetMode="External"/><Relationship Id="rId1151" Type="http://schemas.openxmlformats.org/officeDocument/2006/relationships/hyperlink" Target="https://www.linkedin.com/in/jayshin94/" TargetMode="External"/><Relationship Id="rId2202" Type="http://schemas.openxmlformats.org/officeDocument/2006/relationships/hyperlink" Target="http://vitabihealth.wixstudio.io/" TargetMode="External"/><Relationship Id="rId5358" Type="http://schemas.openxmlformats.org/officeDocument/2006/relationships/hyperlink" Target="http://halllaser.com/" TargetMode="External"/><Relationship Id="rId5772" Type="http://schemas.openxmlformats.org/officeDocument/2006/relationships/hyperlink" Target="https://www.linkedin.com/company/oka-the-carbon-insurance-company" TargetMode="External"/><Relationship Id="rId6409" Type="http://schemas.openxmlformats.org/officeDocument/2006/relationships/hyperlink" Target="http://playmint.com/" TargetMode="External"/><Relationship Id="rId6823" Type="http://schemas.openxmlformats.org/officeDocument/2006/relationships/hyperlink" Target="https://www.linkedin.com/company/stumblofficial/" TargetMode="External"/><Relationship Id="rId9979" Type="http://schemas.openxmlformats.org/officeDocument/2006/relationships/hyperlink" Target="https://www.linkedin.com/in/henry-roa-35609722/" TargetMode="External"/><Relationship Id="rId1968" Type="http://schemas.openxmlformats.org/officeDocument/2006/relationships/hyperlink" Target="https://www.linkedin.com/in/jan-erik-larsson-65845031/" TargetMode="External"/><Relationship Id="rId4374" Type="http://schemas.openxmlformats.org/officeDocument/2006/relationships/hyperlink" Target="https://www.linkedin.com/in/henningsteinhagen/" TargetMode="External"/><Relationship Id="rId5425" Type="http://schemas.openxmlformats.org/officeDocument/2006/relationships/hyperlink" Target="https://www.linkedin.com/in/trevor-woods-b537a7143/" TargetMode="External"/><Relationship Id="rId8995" Type="http://schemas.openxmlformats.org/officeDocument/2006/relationships/hyperlink" Target="https://www.linkedin.com/company/gnoskobio/" TargetMode="External"/><Relationship Id="rId3390" Type="http://schemas.openxmlformats.org/officeDocument/2006/relationships/hyperlink" Target="http://heeler.com/" TargetMode="External"/><Relationship Id="rId4027" Type="http://schemas.openxmlformats.org/officeDocument/2006/relationships/hyperlink" Target="https://www.linkedin.com/in/jairam-sridharan-a26692/" TargetMode="External"/><Relationship Id="rId4441" Type="http://schemas.openxmlformats.org/officeDocument/2006/relationships/hyperlink" Target="http://pyrenee.net/" TargetMode="External"/><Relationship Id="rId7597" Type="http://schemas.openxmlformats.org/officeDocument/2006/relationships/hyperlink" Target="https://www.linkedin.com/company/fayetravelinsurance" TargetMode="External"/><Relationship Id="rId8648" Type="http://schemas.openxmlformats.org/officeDocument/2006/relationships/hyperlink" Target="https://www.linkedin.com/in/john-raymond-b458544/" TargetMode="External"/><Relationship Id="rId3043" Type="http://schemas.openxmlformats.org/officeDocument/2006/relationships/hyperlink" Target="https://www.linkedin.com/company/recurrentenergy" TargetMode="External"/><Relationship Id="rId6199" Type="http://schemas.openxmlformats.org/officeDocument/2006/relationships/hyperlink" Target="https://pitchbook.com/profiles/person/223205-14P" TargetMode="External"/><Relationship Id="rId10578" Type="http://schemas.openxmlformats.org/officeDocument/2006/relationships/hyperlink" Target="https://theautry.org/about-us/leadership" TargetMode="External"/><Relationship Id="rId10992" Type="http://schemas.openxmlformats.org/officeDocument/2006/relationships/hyperlink" Target="http://younium.com/" TargetMode="External"/><Relationship Id="rId11629" Type="http://schemas.openxmlformats.org/officeDocument/2006/relationships/hyperlink" Target="https://pitchbook.com/profiles/company/472468-24" TargetMode="External"/><Relationship Id="rId6266" Type="http://schemas.openxmlformats.org/officeDocument/2006/relationships/hyperlink" Target="https://www.linkedin.com/in/zhurilo/" TargetMode="External"/><Relationship Id="rId7664" Type="http://schemas.openxmlformats.org/officeDocument/2006/relationships/hyperlink" Target="http://viridix.com/" TargetMode="External"/><Relationship Id="rId8715" Type="http://schemas.openxmlformats.org/officeDocument/2006/relationships/hyperlink" Target="https://www.linkedin.com/company/bybug/" TargetMode="External"/><Relationship Id="rId10645" Type="http://schemas.openxmlformats.org/officeDocument/2006/relationships/hyperlink" Target="http://materialgate.com/" TargetMode="External"/><Relationship Id="rId3110" Type="http://schemas.openxmlformats.org/officeDocument/2006/relationships/hyperlink" Target="http://goinfinitum.com/" TargetMode="External"/><Relationship Id="rId6680" Type="http://schemas.openxmlformats.org/officeDocument/2006/relationships/hyperlink" Target="https://www.linkedin.com/in/jens-altrichter-801a65139/" TargetMode="External"/><Relationship Id="rId7317" Type="http://schemas.openxmlformats.org/officeDocument/2006/relationships/hyperlink" Target="https://www.linkedin.com/in/jimmy-jeongmin-lee-a4a2a764/" TargetMode="External"/><Relationship Id="rId7731" Type="http://schemas.openxmlformats.org/officeDocument/2006/relationships/hyperlink" Target="https://www.linkedin.com/company/gruner-renewable-energy" TargetMode="External"/><Relationship Id="rId10712" Type="http://schemas.openxmlformats.org/officeDocument/2006/relationships/hyperlink" Target="https://www.linkedin.com/in/merrickchristopher/" TargetMode="External"/><Relationship Id="rId2876" Type="http://schemas.openxmlformats.org/officeDocument/2006/relationships/hyperlink" Target="https://www.linkedin.com/company/pirichain" TargetMode="External"/><Relationship Id="rId3927" Type="http://schemas.openxmlformats.org/officeDocument/2006/relationships/hyperlink" Target="https://www.linkedin.com/in/marcantoinebonin/?locale=en_US" TargetMode="External"/><Relationship Id="rId5282" Type="http://schemas.openxmlformats.org/officeDocument/2006/relationships/hyperlink" Target="http://givingcompass.org/" TargetMode="External"/><Relationship Id="rId6333" Type="http://schemas.openxmlformats.org/officeDocument/2006/relationships/hyperlink" Target="https://www.linkedin.com/company/jsc-ukreximbank" TargetMode="External"/><Relationship Id="rId9489" Type="http://schemas.openxmlformats.org/officeDocument/2006/relationships/hyperlink" Target="https://shega.co/post/muyaspace-builds-community-opportunity-through-handcrafts/" TargetMode="External"/><Relationship Id="rId848" Type="http://schemas.openxmlformats.org/officeDocument/2006/relationships/hyperlink" Target="http://bonebiologics.com/" TargetMode="External"/><Relationship Id="rId1478" Type="http://schemas.openxmlformats.org/officeDocument/2006/relationships/hyperlink" Target="http://worldwildlife.org/" TargetMode="External"/><Relationship Id="rId1892" Type="http://schemas.openxmlformats.org/officeDocument/2006/relationships/hyperlink" Target="https://www.linkedin.com/company/curvalux" TargetMode="External"/><Relationship Id="rId2529" Type="http://schemas.openxmlformats.org/officeDocument/2006/relationships/hyperlink" Target="https://www.linkedin.com/company/cosine-ai/" TargetMode="External"/><Relationship Id="rId6400" Type="http://schemas.openxmlformats.org/officeDocument/2006/relationships/hyperlink" Target="http://tonstarter.com/" TargetMode="External"/><Relationship Id="rId9556" Type="http://schemas.openxmlformats.org/officeDocument/2006/relationships/hyperlink" Target="https://www.linkedin.com/company/mushee-co" TargetMode="External"/><Relationship Id="rId9970" Type="http://schemas.openxmlformats.org/officeDocument/2006/relationships/hyperlink" Target="http://zxfans.cc/" TargetMode="External"/><Relationship Id="rId11486" Type="http://schemas.openxmlformats.org/officeDocument/2006/relationships/hyperlink" Target="http://skinandout.fr/" TargetMode="External"/><Relationship Id="rId915" Type="http://schemas.openxmlformats.org/officeDocument/2006/relationships/hyperlink" Target="https://www.linkedin.com/company/feeling-great-app/" TargetMode="External"/><Relationship Id="rId1545" Type="http://schemas.openxmlformats.org/officeDocument/2006/relationships/hyperlink" Target="https://www.linkedin.com/company/swarm-aero" TargetMode="External"/><Relationship Id="rId2943" Type="http://schemas.openxmlformats.org/officeDocument/2006/relationships/hyperlink" Target="https://www.linkedin.com/company/coastal-bend-food-bank" TargetMode="External"/><Relationship Id="rId5002" Type="http://schemas.openxmlformats.org/officeDocument/2006/relationships/hyperlink" Target="https://www.linkedin.com/company/fusiongigofficial/" TargetMode="External"/><Relationship Id="rId8158" Type="http://schemas.openxmlformats.org/officeDocument/2006/relationships/hyperlink" Target="http://www.linkedin.com/company/aercap/" TargetMode="External"/><Relationship Id="rId8572" Type="http://schemas.openxmlformats.org/officeDocument/2006/relationships/hyperlink" Target="https://www.linkedin.com/company/themindsite/" TargetMode="External"/><Relationship Id="rId9209" Type="http://schemas.openxmlformats.org/officeDocument/2006/relationships/hyperlink" Target="https://www.linkedin.com/company/limolane/?lipi=urn%3Ali%3Apage%3Acompanies_company_about_index%3Bc6f8cb97-876b-4234-aaaa-64c207d55406" TargetMode="External"/><Relationship Id="rId9623" Type="http://schemas.openxmlformats.org/officeDocument/2006/relationships/hyperlink" Target="http://jumpenergy.io/" TargetMode="External"/><Relationship Id="rId10088" Type="http://schemas.openxmlformats.org/officeDocument/2006/relationships/hyperlink" Target="https://linkedin.com/garnetgazelle" TargetMode="External"/><Relationship Id="rId11139" Type="http://schemas.openxmlformats.org/officeDocument/2006/relationships/hyperlink" Target="http://gaxos.ai/" TargetMode="External"/><Relationship Id="rId7174" Type="http://schemas.openxmlformats.org/officeDocument/2006/relationships/hyperlink" Target="https://www.linkedin.com/company/mmpi-inc" TargetMode="External"/><Relationship Id="rId8225" Type="http://schemas.openxmlformats.org/officeDocument/2006/relationships/hyperlink" Target="http://qedprotocol.com/" TargetMode="External"/><Relationship Id="rId11553" Type="http://schemas.openxmlformats.org/officeDocument/2006/relationships/hyperlink" Target="https://www.linkedin.com/company/printedfarms/" TargetMode="External"/><Relationship Id="rId1612" Type="http://schemas.openxmlformats.org/officeDocument/2006/relationships/hyperlink" Target="https://www.linkedin.com/in/tomohiro-okada-80380647/" TargetMode="External"/><Relationship Id="rId4768" Type="http://schemas.openxmlformats.org/officeDocument/2006/relationships/hyperlink" Target="http://exuminstruments.com/" TargetMode="External"/><Relationship Id="rId5819" Type="http://schemas.openxmlformats.org/officeDocument/2006/relationships/hyperlink" Target="http://www.linkedin.com/company/atsautomation" TargetMode="External"/><Relationship Id="rId6190" Type="http://schemas.openxmlformats.org/officeDocument/2006/relationships/hyperlink" Target="https://www.linkedin.com/company/forever-network" TargetMode="External"/><Relationship Id="rId10155" Type="http://schemas.openxmlformats.org/officeDocument/2006/relationships/hyperlink" Target="http://octane.co/" TargetMode="External"/><Relationship Id="rId11206" Type="http://schemas.openxmlformats.org/officeDocument/2006/relationships/hyperlink" Target="https://www.linkedin.com/in/jon-burrows-ph-d-bb488a5/" TargetMode="External"/><Relationship Id="rId11620" Type="http://schemas.openxmlformats.org/officeDocument/2006/relationships/hyperlink" Target="https://www.linkedin.com/in/tushar-mehra-56a34455/?original_referer=https%3A%2F%2Fwww%2Egoogle%2Ecom%2F&amp;originalSubdomain=in" TargetMode="External"/><Relationship Id="rId3784" Type="http://schemas.openxmlformats.org/officeDocument/2006/relationships/hyperlink" Target="http://kyotofusioneering.com/" TargetMode="External"/><Relationship Id="rId4835" Type="http://schemas.openxmlformats.org/officeDocument/2006/relationships/hyperlink" Target="https://www.linkedin.com/in/nicole-harris-36517111/" TargetMode="External"/><Relationship Id="rId7241" Type="http://schemas.openxmlformats.org/officeDocument/2006/relationships/hyperlink" Target="http://okwit.org/" TargetMode="External"/><Relationship Id="rId10222" Type="http://schemas.openxmlformats.org/officeDocument/2006/relationships/hyperlink" Target="http://cleancroptech.com/" TargetMode="External"/><Relationship Id="rId2386" Type="http://schemas.openxmlformats.org/officeDocument/2006/relationships/hyperlink" Target="http://4basecare.com/" TargetMode="External"/><Relationship Id="rId3437" Type="http://schemas.openxmlformats.org/officeDocument/2006/relationships/hyperlink" Target="https://www.linkedin.com/company/omnifiber/" TargetMode="External"/><Relationship Id="rId3851" Type="http://schemas.openxmlformats.org/officeDocument/2006/relationships/hyperlink" Target="http://maurten.com/" TargetMode="External"/><Relationship Id="rId4902" Type="http://schemas.openxmlformats.org/officeDocument/2006/relationships/hyperlink" Target="https://pioneermillworks.com/about-us/team" TargetMode="External"/><Relationship Id="rId358" Type="http://schemas.openxmlformats.org/officeDocument/2006/relationships/hyperlink" Target="https://www.linkedin.com/company/genworks-health" TargetMode="External"/><Relationship Id="rId772" Type="http://schemas.openxmlformats.org/officeDocument/2006/relationships/hyperlink" Target="http://erb.ai/" TargetMode="External"/><Relationship Id="rId2039" Type="http://schemas.openxmlformats.org/officeDocument/2006/relationships/hyperlink" Target="http://cyrencare.com/" TargetMode="External"/><Relationship Id="rId2453" Type="http://schemas.openxmlformats.org/officeDocument/2006/relationships/hyperlink" Target="http://atsautomation.com/" TargetMode="External"/><Relationship Id="rId3504" Type="http://schemas.openxmlformats.org/officeDocument/2006/relationships/hyperlink" Target="https://www.linkedin.com/in/toniodesorrento/" TargetMode="External"/><Relationship Id="rId9066" Type="http://schemas.openxmlformats.org/officeDocument/2006/relationships/hyperlink" Target="http://co280.com/" TargetMode="External"/><Relationship Id="rId9480" Type="http://schemas.openxmlformats.org/officeDocument/2006/relationships/hyperlink" Target="https://www.linkedin.com/company/get-safle" TargetMode="External"/><Relationship Id="rId425" Type="http://schemas.openxmlformats.org/officeDocument/2006/relationships/hyperlink" Target="https://www.linkedin.com/company/bering-lab-no1" TargetMode="External"/><Relationship Id="rId1055" Type="http://schemas.openxmlformats.org/officeDocument/2006/relationships/hyperlink" Target="http://nfwf.org/" TargetMode="External"/><Relationship Id="rId2106" Type="http://schemas.openxmlformats.org/officeDocument/2006/relationships/hyperlink" Target="https://www.linkedin.com/company/thevillagect/" TargetMode="External"/><Relationship Id="rId2520" Type="http://schemas.openxmlformats.org/officeDocument/2006/relationships/hyperlink" Target="https://www.linkedin.com/in/william-lowry-1b050b7/" TargetMode="External"/><Relationship Id="rId5676" Type="http://schemas.openxmlformats.org/officeDocument/2006/relationships/hyperlink" Target="https://www.linkedin.com/in/ethan-sun-bb0ba828a/?originalSubdomain=cn" TargetMode="External"/><Relationship Id="rId6727" Type="http://schemas.openxmlformats.org/officeDocument/2006/relationships/hyperlink" Target="http://beniplus.ca/" TargetMode="External"/><Relationship Id="rId8082" Type="http://schemas.openxmlformats.org/officeDocument/2006/relationships/hyperlink" Target="https://www.linkedin.com/company/alcemy-tech" TargetMode="External"/><Relationship Id="rId9133" Type="http://schemas.openxmlformats.org/officeDocument/2006/relationships/hyperlink" Target="https://www.linkedin.com/company/roxom" TargetMode="External"/><Relationship Id="rId11063" Type="http://schemas.openxmlformats.org/officeDocument/2006/relationships/hyperlink" Target="http://cubtale.com/" TargetMode="External"/><Relationship Id="rId1122" Type="http://schemas.openxmlformats.org/officeDocument/2006/relationships/hyperlink" Target="https://www.linkedin.com/company/muthoot-capital-services-ltd---india/" TargetMode="External"/><Relationship Id="rId4278" Type="http://schemas.openxmlformats.org/officeDocument/2006/relationships/hyperlink" Target="https://pitchbook.com/profiles/company/492840-28" TargetMode="External"/><Relationship Id="rId5329" Type="http://schemas.openxmlformats.org/officeDocument/2006/relationships/hyperlink" Target="https://www.linkedin.com/company/inversisbanco/" TargetMode="External"/><Relationship Id="rId9200" Type="http://schemas.openxmlformats.org/officeDocument/2006/relationships/hyperlink" Target="http://scrona.com/" TargetMode="External"/><Relationship Id="rId3294" Type="http://schemas.openxmlformats.org/officeDocument/2006/relationships/hyperlink" Target="https://www.linkedin.com/in/dharel/" TargetMode="External"/><Relationship Id="rId4345" Type="http://schemas.openxmlformats.org/officeDocument/2006/relationships/hyperlink" Target="http://unitech-aerospace.com/" TargetMode="External"/><Relationship Id="rId4692" Type="http://schemas.openxmlformats.org/officeDocument/2006/relationships/hyperlink" Target="https://www.linkedin.com/company/edvido/about/" TargetMode="External"/><Relationship Id="rId5743" Type="http://schemas.openxmlformats.org/officeDocument/2006/relationships/hyperlink" Target="https://www.linkedin.com/company/curo-financial-technologies-corp/" TargetMode="External"/><Relationship Id="rId8899" Type="http://schemas.openxmlformats.org/officeDocument/2006/relationships/hyperlink" Target="http://vtumax.com/" TargetMode="External"/><Relationship Id="rId11130" Type="http://schemas.openxmlformats.org/officeDocument/2006/relationships/hyperlink" Target="https://www.linkedin.com/company/tifin-ag/" TargetMode="External"/><Relationship Id="rId1939" Type="http://schemas.openxmlformats.org/officeDocument/2006/relationships/hyperlink" Target="https://www.linkedin.com/company/w-wa-mobility/" TargetMode="External"/><Relationship Id="rId5810" Type="http://schemas.openxmlformats.org/officeDocument/2006/relationships/hyperlink" Target="https://tw.linkedin.com/company/ikala-global-online-corp-" TargetMode="External"/><Relationship Id="rId8966" Type="http://schemas.openxmlformats.org/officeDocument/2006/relationships/hyperlink" Target="http://cleanairmetals.ca/" TargetMode="External"/><Relationship Id="rId10896" Type="http://schemas.openxmlformats.org/officeDocument/2006/relationships/hyperlink" Target="https://www.linkedin.com/company/indrive" TargetMode="External"/><Relationship Id="rId3361" Type="http://schemas.openxmlformats.org/officeDocument/2006/relationships/hyperlink" Target="https://www.linkedin.com/company/amity-solutions-hq" TargetMode="External"/><Relationship Id="rId4412" Type="http://schemas.openxmlformats.org/officeDocument/2006/relationships/hyperlink" Target="https://www.linkedin.com/company/quantum-commodity-intelligence/about/" TargetMode="External"/><Relationship Id="rId7568" Type="http://schemas.openxmlformats.org/officeDocument/2006/relationships/hyperlink" Target="https://www.linkedin.com/in/kent-cunningham-6879432" TargetMode="External"/><Relationship Id="rId7982" Type="http://schemas.openxmlformats.org/officeDocument/2006/relationships/hyperlink" Target="https://www.linkedin.com/company/11189965/" TargetMode="External"/><Relationship Id="rId8619" Type="http://schemas.openxmlformats.org/officeDocument/2006/relationships/hyperlink" Target="https://www.linkedin.com/company/pi-squared-inc/about/" TargetMode="External"/><Relationship Id="rId10549" Type="http://schemas.openxmlformats.org/officeDocument/2006/relationships/hyperlink" Target="https://www.linkedin.com/company/persuvaai" TargetMode="External"/><Relationship Id="rId282" Type="http://schemas.openxmlformats.org/officeDocument/2006/relationships/hyperlink" Target="https://www.howmet.com/executive-leadership/john-plant/" TargetMode="External"/><Relationship Id="rId3014" Type="http://schemas.openxmlformats.org/officeDocument/2006/relationships/hyperlink" Target="https://www.linkedin.com/in/adampettit/" TargetMode="External"/><Relationship Id="rId6584" Type="http://schemas.openxmlformats.org/officeDocument/2006/relationships/hyperlink" Target="https://www.linkedin.com/company/x-carbon-technologies/" TargetMode="External"/><Relationship Id="rId7635" Type="http://schemas.openxmlformats.org/officeDocument/2006/relationships/hyperlink" Target="https://www.linkedin.com/in/richard-muruve-2646a645/" TargetMode="External"/><Relationship Id="rId10963" Type="http://schemas.openxmlformats.org/officeDocument/2006/relationships/hyperlink" Target="https://www.linkedin.com/company/joinrs-us/" TargetMode="External"/><Relationship Id="rId2030" Type="http://schemas.openxmlformats.org/officeDocument/2006/relationships/hyperlink" Target="https://haubergestate.org/contact-us" TargetMode="External"/><Relationship Id="rId5186" Type="http://schemas.openxmlformats.org/officeDocument/2006/relationships/hyperlink" Target="https://www.linkedin.com/in/gaston-tenembaum-b2656a252/" TargetMode="External"/><Relationship Id="rId6237" Type="http://schemas.openxmlformats.org/officeDocument/2006/relationships/hyperlink" Target="http://tensorenergy.jp/" TargetMode="External"/><Relationship Id="rId6651" Type="http://schemas.openxmlformats.org/officeDocument/2006/relationships/hyperlink" Target="https://www.linkedin.com/in/noorkhawaja/" TargetMode="External"/><Relationship Id="rId7702" Type="http://schemas.openxmlformats.org/officeDocument/2006/relationships/hyperlink" Target="https://www.linkedin.com/in/kzockoll/" TargetMode="External"/><Relationship Id="rId10616" Type="http://schemas.openxmlformats.org/officeDocument/2006/relationships/hyperlink" Target="https://www.linkedin.com/company/prevention-center-llc" TargetMode="External"/><Relationship Id="rId5253" Type="http://schemas.openxmlformats.org/officeDocument/2006/relationships/hyperlink" Target="https://www.linkedin.com/company/baton-rouge-community-college" TargetMode="External"/><Relationship Id="rId6304" Type="http://schemas.openxmlformats.org/officeDocument/2006/relationships/hyperlink" Target="http://www.cctgroup.com.cn/cctgroupen/about_us/leadership/board_of_directors92/index.html" TargetMode="External"/><Relationship Id="rId1449" Type="http://schemas.openxmlformats.org/officeDocument/2006/relationships/hyperlink" Target="https://www.linkedin.com/in/salimmalakouti/" TargetMode="External"/><Relationship Id="rId1796" Type="http://schemas.openxmlformats.org/officeDocument/2006/relationships/hyperlink" Target="http://purewavehydrogen.com/" TargetMode="External"/><Relationship Id="rId2847" Type="http://schemas.openxmlformats.org/officeDocument/2006/relationships/hyperlink" Target="http://weexpert.io/" TargetMode="External"/><Relationship Id="rId8476" Type="http://schemas.openxmlformats.org/officeDocument/2006/relationships/hyperlink" Target="http://tryhampr.com/" TargetMode="External"/><Relationship Id="rId9874" Type="http://schemas.openxmlformats.org/officeDocument/2006/relationships/hyperlink" Target="https://www.linkedin.com/in/marcela-munoz-253568116/" TargetMode="External"/><Relationship Id="rId88" Type="http://schemas.openxmlformats.org/officeDocument/2006/relationships/hyperlink" Target="https://www.linkedin.com/in/martin-hermann-8293816/" TargetMode="External"/><Relationship Id="rId819" Type="http://schemas.openxmlformats.org/officeDocument/2006/relationships/hyperlink" Target="http://sorafuel.com/" TargetMode="External"/><Relationship Id="rId1863" Type="http://schemas.openxmlformats.org/officeDocument/2006/relationships/hyperlink" Target="http://trinitycollegeqc.edu/" TargetMode="External"/><Relationship Id="rId2914" Type="http://schemas.openxmlformats.org/officeDocument/2006/relationships/hyperlink" Target="http://en.prob.is/" TargetMode="External"/><Relationship Id="rId5320" Type="http://schemas.openxmlformats.org/officeDocument/2006/relationships/hyperlink" Target="http://ascentds.com/" TargetMode="External"/><Relationship Id="rId7078" Type="http://schemas.openxmlformats.org/officeDocument/2006/relationships/hyperlink" Target="https://www.linkedin.com/company/proud-ground" TargetMode="External"/><Relationship Id="rId8129" Type="http://schemas.openxmlformats.org/officeDocument/2006/relationships/hyperlink" Target="http://elevarm.com/" TargetMode="External"/><Relationship Id="rId8890" Type="http://schemas.openxmlformats.org/officeDocument/2006/relationships/hyperlink" Target="http://nubila.ai/" TargetMode="External"/><Relationship Id="rId9527" Type="http://schemas.openxmlformats.org/officeDocument/2006/relationships/hyperlink" Target="http://dps.vermont.gov/" TargetMode="External"/><Relationship Id="rId9941" Type="http://schemas.openxmlformats.org/officeDocument/2006/relationships/hyperlink" Target="http://cambodianmuseum.org/" TargetMode="External"/><Relationship Id="rId11457" Type="http://schemas.openxmlformats.org/officeDocument/2006/relationships/hyperlink" Target="https://www.linkedin.com/company/shreveport-transit-management" TargetMode="External"/><Relationship Id="rId11871" Type="http://schemas.openxmlformats.org/officeDocument/2006/relationships/hyperlink" Target="http://playbookventures.com.au/" TargetMode="External"/><Relationship Id="rId1516" Type="http://schemas.openxmlformats.org/officeDocument/2006/relationships/hyperlink" Target="https://www.linkedin.com/company/health-momentum/" TargetMode="External"/><Relationship Id="rId1930" Type="http://schemas.openxmlformats.org/officeDocument/2006/relationships/hyperlink" Target="https://www.linkedin.com/company/watergenics" TargetMode="External"/><Relationship Id="rId7492" Type="http://schemas.openxmlformats.org/officeDocument/2006/relationships/hyperlink" Target="https://www.linkedin.com/company/myro-therapeutics" TargetMode="External"/><Relationship Id="rId8543" Type="http://schemas.openxmlformats.org/officeDocument/2006/relationships/hyperlink" Target="http://calbank.net/" TargetMode="External"/><Relationship Id="rId10059" Type="http://schemas.openxmlformats.org/officeDocument/2006/relationships/hyperlink" Target="http://arrcolorado.org/" TargetMode="External"/><Relationship Id="rId10473" Type="http://schemas.openxmlformats.org/officeDocument/2006/relationships/hyperlink" Target="http://cytactic.com/" TargetMode="External"/><Relationship Id="rId11524" Type="http://schemas.openxmlformats.org/officeDocument/2006/relationships/hyperlink" Target="https://www.linkedin.com/company/gtscusa/" TargetMode="External"/><Relationship Id="rId3688" Type="http://schemas.openxmlformats.org/officeDocument/2006/relationships/hyperlink" Target="https://www.linkedin.com/in/ejner-bech-jensen-6032714/" TargetMode="External"/><Relationship Id="rId4739" Type="http://schemas.openxmlformats.org/officeDocument/2006/relationships/hyperlink" Target="http://swanvalleymedical.com/" TargetMode="External"/><Relationship Id="rId6094" Type="http://schemas.openxmlformats.org/officeDocument/2006/relationships/hyperlink" Target="https://www.linkedin.com/in/addiel-lopez/" TargetMode="External"/><Relationship Id="rId7145" Type="http://schemas.openxmlformats.org/officeDocument/2006/relationships/hyperlink" Target="https://www.linkedin.com/company/mobius-institute" TargetMode="External"/><Relationship Id="rId8610" Type="http://schemas.openxmlformats.org/officeDocument/2006/relationships/hyperlink" Target="http://scirhom.com/" TargetMode="External"/><Relationship Id="rId10126" Type="http://schemas.openxmlformats.org/officeDocument/2006/relationships/hyperlink" Target="http://zhongchuangxingyao.com/" TargetMode="External"/><Relationship Id="rId10540" Type="http://schemas.openxmlformats.org/officeDocument/2006/relationships/hyperlink" Target="https://www.linkedin.com/company/bc-children's-hospital-foundation" TargetMode="External"/><Relationship Id="rId3755" Type="http://schemas.openxmlformats.org/officeDocument/2006/relationships/hyperlink" Target="http://finbee.lt/" TargetMode="External"/><Relationship Id="rId4806" Type="http://schemas.openxmlformats.org/officeDocument/2006/relationships/hyperlink" Target="https://www.linkedin.com/in/marc-altshuller-7404aa1/" TargetMode="External"/><Relationship Id="rId6161" Type="http://schemas.openxmlformats.org/officeDocument/2006/relationships/hyperlink" Target="https://www.linkedin.com/company/exoes/" TargetMode="External"/><Relationship Id="rId7212" Type="http://schemas.openxmlformats.org/officeDocument/2006/relationships/hyperlink" Target="https://www.linkedin.com/in/gaurav-bali-9498b367/" TargetMode="External"/><Relationship Id="rId676" Type="http://schemas.openxmlformats.org/officeDocument/2006/relationships/hyperlink" Target="http://ukogplc.com/" TargetMode="External"/><Relationship Id="rId2357" Type="http://schemas.openxmlformats.org/officeDocument/2006/relationships/hyperlink" Target="https://www.linkedin.com/company/freshbus_india/" TargetMode="External"/><Relationship Id="rId3408" Type="http://schemas.openxmlformats.org/officeDocument/2006/relationships/hyperlink" Target="http://glorang.com/" TargetMode="External"/><Relationship Id="rId9384" Type="http://schemas.openxmlformats.org/officeDocument/2006/relationships/hyperlink" Target="https://www.linkedin.com/company/sedco-corporation" TargetMode="External"/><Relationship Id="rId329" Type="http://schemas.openxmlformats.org/officeDocument/2006/relationships/hyperlink" Target="https://www.linkedin.com/company/extraspace" TargetMode="External"/><Relationship Id="rId1373" Type="http://schemas.openxmlformats.org/officeDocument/2006/relationships/hyperlink" Target="https://www.linkedin.com/company/khalani-labs/" TargetMode="External"/><Relationship Id="rId2771" Type="http://schemas.openxmlformats.org/officeDocument/2006/relationships/hyperlink" Target="http://itruck.co.kr/" TargetMode="External"/><Relationship Id="rId3822" Type="http://schemas.openxmlformats.org/officeDocument/2006/relationships/hyperlink" Target="https://www.linkedin.com/company/lemonado/" TargetMode="External"/><Relationship Id="rId6978" Type="http://schemas.openxmlformats.org/officeDocument/2006/relationships/hyperlink" Target="https://www.linkedin.com/in/sophiezienkiewicz/" TargetMode="External"/><Relationship Id="rId9037" Type="http://schemas.openxmlformats.org/officeDocument/2006/relationships/hyperlink" Target="https://www.linkedin.com/company/connectedfresh" TargetMode="External"/><Relationship Id="rId743" Type="http://schemas.openxmlformats.org/officeDocument/2006/relationships/hyperlink" Target="https://www.linkedin.com/company/moonveil-entertainment/" TargetMode="External"/><Relationship Id="rId1026" Type="http://schemas.openxmlformats.org/officeDocument/2006/relationships/hyperlink" Target="http://habiterre.com/" TargetMode="External"/><Relationship Id="rId2424" Type="http://schemas.openxmlformats.org/officeDocument/2006/relationships/hyperlink" Target="https://www.linkedin.com/company/lifetimeinc/" TargetMode="External"/><Relationship Id="rId5994" Type="http://schemas.openxmlformats.org/officeDocument/2006/relationships/hyperlink" Target="https://leen.dev/post/leen-funding-annoucement" TargetMode="External"/><Relationship Id="rId8053" Type="http://schemas.openxmlformats.org/officeDocument/2006/relationships/hyperlink" Target="https://www.linkedin.com/company/wifytechnologies" TargetMode="External"/><Relationship Id="rId9104" Type="http://schemas.openxmlformats.org/officeDocument/2006/relationships/hyperlink" Target="http://biostate.ai/" TargetMode="External"/><Relationship Id="rId9451" Type="http://schemas.openxmlformats.org/officeDocument/2006/relationships/hyperlink" Target="https://www.hitchcockcenter.org/about-us/our-staff/" TargetMode="External"/><Relationship Id="rId11381" Type="http://schemas.openxmlformats.org/officeDocument/2006/relationships/hyperlink" Target="https://news.everscale.network/asterizm-plug-and-play-cross-chain-infrastructure-interview-with-the-team-d6ece9673e83" TargetMode="External"/><Relationship Id="rId810" Type="http://schemas.openxmlformats.org/officeDocument/2006/relationships/hyperlink" Target="https://www.linkedin.com/in/gregory-beischer-51a0bb9/" TargetMode="External"/><Relationship Id="rId1440" Type="http://schemas.openxmlformats.org/officeDocument/2006/relationships/hyperlink" Target="https://www.linkedin.com/in/igorbarinov/" TargetMode="External"/><Relationship Id="rId4596" Type="http://schemas.openxmlformats.org/officeDocument/2006/relationships/hyperlink" Target="http://evenrealities.com/" TargetMode="External"/><Relationship Id="rId5647" Type="http://schemas.openxmlformats.org/officeDocument/2006/relationships/hyperlink" Target="http://zapatacomputing.com/" TargetMode="External"/><Relationship Id="rId11034" Type="http://schemas.openxmlformats.org/officeDocument/2006/relationships/hyperlink" Target="http://decisivedividend.com/" TargetMode="External"/><Relationship Id="rId3198" Type="http://schemas.openxmlformats.org/officeDocument/2006/relationships/hyperlink" Target="https://www.linkedin.com/company/hellopearl" TargetMode="External"/><Relationship Id="rId4249" Type="http://schemas.openxmlformats.org/officeDocument/2006/relationships/hyperlink" Target="https://www.linkedin.com/in/chris-wood-3ba6661/" TargetMode="External"/><Relationship Id="rId4663" Type="http://schemas.openxmlformats.org/officeDocument/2006/relationships/hyperlink" Target="https://www.linkedin.com/company/trigan" TargetMode="External"/><Relationship Id="rId5714" Type="http://schemas.openxmlformats.org/officeDocument/2006/relationships/hyperlink" Target="https://www.linkedin.com/in/sanaz-yashar/" TargetMode="External"/><Relationship Id="rId8120" Type="http://schemas.openxmlformats.org/officeDocument/2006/relationships/hyperlink" Target="http://xurya.com/" TargetMode="External"/><Relationship Id="rId10050" Type="http://schemas.openxmlformats.org/officeDocument/2006/relationships/hyperlink" Target="http://estwa.com/" TargetMode="External"/><Relationship Id="rId11101" Type="http://schemas.openxmlformats.org/officeDocument/2006/relationships/hyperlink" Target="https://www.linkedin.com/in/neildixit/" TargetMode="External"/><Relationship Id="rId3265" Type="http://schemas.openxmlformats.org/officeDocument/2006/relationships/hyperlink" Target="http://wagwalking.com/" TargetMode="External"/><Relationship Id="rId4316" Type="http://schemas.openxmlformats.org/officeDocument/2006/relationships/hyperlink" Target="http://affinipay.com/" TargetMode="External"/><Relationship Id="rId4730" Type="http://schemas.openxmlformats.org/officeDocument/2006/relationships/hyperlink" Target="https://www.linkedin.com/company/fitnesskpi/?originalSubdomain=in" TargetMode="External"/><Relationship Id="rId7886" Type="http://schemas.openxmlformats.org/officeDocument/2006/relationships/hyperlink" Target="https://www.linkedin.com/company/neimanmarcusgroup" TargetMode="External"/><Relationship Id="rId8937" Type="http://schemas.openxmlformats.org/officeDocument/2006/relationships/hyperlink" Target="https://www.linkedin.com/in/hoyeon-k-00480b129/" TargetMode="External"/><Relationship Id="rId186" Type="http://schemas.openxmlformats.org/officeDocument/2006/relationships/hyperlink" Target="https://www.linkedin.com/in/henribong/" TargetMode="External"/><Relationship Id="rId2281" Type="http://schemas.openxmlformats.org/officeDocument/2006/relationships/hyperlink" Target="https://www.linkedin.com/in/rachel-foster-883b8b60/" TargetMode="External"/><Relationship Id="rId3332" Type="http://schemas.openxmlformats.org/officeDocument/2006/relationships/hyperlink" Target="https://www.linkedin.com/company/cassa-depositi-e-prestiti/" TargetMode="External"/><Relationship Id="rId6488" Type="http://schemas.openxmlformats.org/officeDocument/2006/relationships/hyperlink" Target="https://www.linkedin.com/company/ai-optics" TargetMode="External"/><Relationship Id="rId7539" Type="http://schemas.openxmlformats.org/officeDocument/2006/relationships/hyperlink" Target="https://www.linkedin.com/company/beam-wallet" TargetMode="External"/><Relationship Id="rId10867" Type="http://schemas.openxmlformats.org/officeDocument/2006/relationships/hyperlink" Target="http://orbillion.com/" TargetMode="External"/><Relationship Id="rId253" Type="http://schemas.openxmlformats.org/officeDocument/2006/relationships/hyperlink" Target="http://knowlabs.co/" TargetMode="External"/><Relationship Id="rId6555" Type="http://schemas.openxmlformats.org/officeDocument/2006/relationships/hyperlink" Target="http://taxo.co/" TargetMode="External"/><Relationship Id="rId7953" Type="http://schemas.openxmlformats.org/officeDocument/2006/relationships/hyperlink" Target="https://www.linkedin.com/in/dave-mckay-4189071/" TargetMode="External"/><Relationship Id="rId10934" Type="http://schemas.openxmlformats.org/officeDocument/2006/relationships/hyperlink" Target="https://www.linkedin.com/in/adam-levin11/" TargetMode="External"/><Relationship Id="rId320" Type="http://schemas.openxmlformats.org/officeDocument/2006/relationships/hyperlink" Target="https://www.linkedin.com/company/techmet-ltd" TargetMode="External"/><Relationship Id="rId2001" Type="http://schemas.openxmlformats.org/officeDocument/2006/relationships/hyperlink" Target="https://www.linkedin.com/in/kenanpeters/" TargetMode="External"/><Relationship Id="rId5157" Type="http://schemas.openxmlformats.org/officeDocument/2006/relationships/hyperlink" Target="https://www.linkedin.com/company/leakzon/about/" TargetMode="External"/><Relationship Id="rId6208" Type="http://schemas.openxmlformats.org/officeDocument/2006/relationships/hyperlink" Target="https://www.linkedin.com/in/blake-baird-808b458/" TargetMode="External"/><Relationship Id="rId7606" Type="http://schemas.openxmlformats.org/officeDocument/2006/relationships/hyperlink" Target="http://alpsblockchain.com/" TargetMode="External"/><Relationship Id="rId5571" Type="http://schemas.openxmlformats.org/officeDocument/2006/relationships/hyperlink" Target="https://www.linkedin.com/company/blueground-co" TargetMode="External"/><Relationship Id="rId6622" Type="http://schemas.openxmlformats.org/officeDocument/2006/relationships/hyperlink" Target="https://www.linkedin.com/company/oceanos-earth/" TargetMode="External"/><Relationship Id="rId9778" Type="http://schemas.openxmlformats.org/officeDocument/2006/relationships/hyperlink" Target="http://senboelec.com/" TargetMode="External"/><Relationship Id="rId1767" Type="http://schemas.openxmlformats.org/officeDocument/2006/relationships/hyperlink" Target="https://www.linkedin.com/company/community-health-care-inc-" TargetMode="External"/><Relationship Id="rId2818" Type="http://schemas.openxmlformats.org/officeDocument/2006/relationships/hyperlink" Target="https://newslit.org/updates/a-message-from-our-new-ceo-charles-chuck-salter/" TargetMode="External"/><Relationship Id="rId4173" Type="http://schemas.openxmlformats.org/officeDocument/2006/relationships/hyperlink" Target="http://insurxglobal.com/" TargetMode="External"/><Relationship Id="rId5224" Type="http://schemas.openxmlformats.org/officeDocument/2006/relationships/hyperlink" Target="http://familycenters.org/" TargetMode="External"/><Relationship Id="rId8794" Type="http://schemas.openxmlformats.org/officeDocument/2006/relationships/hyperlink" Target="https://www.linkedin.com/company/vectormaxcorp/" TargetMode="External"/><Relationship Id="rId9845" Type="http://schemas.openxmlformats.org/officeDocument/2006/relationships/hyperlink" Target="https://www.linkedin.com/company/congo-square-theatre" TargetMode="External"/><Relationship Id="rId11775" Type="http://schemas.openxmlformats.org/officeDocument/2006/relationships/hyperlink" Target="https://www.linkedin.com/in/peter-forch-b778b8b8/" TargetMode="External"/><Relationship Id="rId59" Type="http://schemas.openxmlformats.org/officeDocument/2006/relationships/hyperlink" Target="https://www.linkedin.com/in/kempdaniel/" TargetMode="External"/><Relationship Id="rId1834" Type="http://schemas.openxmlformats.org/officeDocument/2006/relationships/hyperlink" Target="https://www.linkedin.com/company/creative-itc/" TargetMode="External"/><Relationship Id="rId4240" Type="http://schemas.openxmlformats.org/officeDocument/2006/relationships/hyperlink" Target="https://www.linkedin.com/in/shaodian-zhang-130bab33/" TargetMode="External"/><Relationship Id="rId7396" Type="http://schemas.openxmlformats.org/officeDocument/2006/relationships/hyperlink" Target="http://sasglocal.com/" TargetMode="External"/><Relationship Id="rId8447" Type="http://schemas.openxmlformats.org/officeDocument/2006/relationships/hyperlink" Target="http://timhortons.com.cn/" TargetMode="External"/><Relationship Id="rId8861" Type="http://schemas.openxmlformats.org/officeDocument/2006/relationships/hyperlink" Target="https://www.linkedin.com/company/bucksapp/" TargetMode="External"/><Relationship Id="rId9912" Type="http://schemas.openxmlformats.org/officeDocument/2006/relationships/hyperlink" Target="http://segundoruizbelvis.org/" TargetMode="External"/><Relationship Id="rId10377" Type="http://schemas.openxmlformats.org/officeDocument/2006/relationships/hyperlink" Target="https://pitchbook.com/profiles/company/608428-72" TargetMode="External"/><Relationship Id="rId11428" Type="http://schemas.openxmlformats.org/officeDocument/2006/relationships/hyperlink" Target="http://www.gshcorporation.com/our_company_board_of_dir.html" TargetMode="External"/><Relationship Id="rId7049" Type="http://schemas.openxmlformats.org/officeDocument/2006/relationships/hyperlink" Target="https://www.linkedin.com/in/christa-hines-84862b43/" TargetMode="External"/><Relationship Id="rId7463" Type="http://schemas.openxmlformats.org/officeDocument/2006/relationships/hyperlink" Target="http://tamboran.com/" TargetMode="External"/><Relationship Id="rId8514" Type="http://schemas.openxmlformats.org/officeDocument/2006/relationships/hyperlink" Target="http://thelasso.com/" TargetMode="External"/><Relationship Id="rId10791" Type="http://schemas.openxmlformats.org/officeDocument/2006/relationships/hyperlink" Target="http://unicycive.com/" TargetMode="External"/><Relationship Id="rId11842" Type="http://schemas.openxmlformats.org/officeDocument/2006/relationships/hyperlink" Target="http://rvacenterforjustice.org/" TargetMode="External"/><Relationship Id="rId1901" Type="http://schemas.openxmlformats.org/officeDocument/2006/relationships/hyperlink" Target="https://www.crunchbase.com/person/sirikanda-sonsawat" TargetMode="External"/><Relationship Id="rId3659" Type="http://schemas.openxmlformats.org/officeDocument/2006/relationships/hyperlink" Target="https://www.linkedin.com/in/max-appmagic/" TargetMode="External"/><Relationship Id="rId6065" Type="http://schemas.openxmlformats.org/officeDocument/2006/relationships/hyperlink" Target="http://paytweed.com/" TargetMode="External"/><Relationship Id="rId7116" Type="http://schemas.openxmlformats.org/officeDocument/2006/relationships/hyperlink" Target="https://www.linkedin.com/company/dondever/" TargetMode="External"/><Relationship Id="rId10444" Type="http://schemas.openxmlformats.org/officeDocument/2006/relationships/hyperlink" Target="https://www.linkedin.com/company/revizto/" TargetMode="External"/><Relationship Id="rId5081" Type="http://schemas.openxmlformats.org/officeDocument/2006/relationships/hyperlink" Target="https://www.linkedin.com/in/patricia-miller-pmp/" TargetMode="External"/><Relationship Id="rId6132" Type="http://schemas.openxmlformats.org/officeDocument/2006/relationships/hyperlink" Target="https://www.linkedin.com/company/icustoms" TargetMode="External"/><Relationship Id="rId7530" Type="http://schemas.openxmlformats.org/officeDocument/2006/relationships/hyperlink" Target="http://www.linkedin.com/company/renasant-bank" TargetMode="External"/><Relationship Id="rId9288" Type="http://schemas.openxmlformats.org/officeDocument/2006/relationships/hyperlink" Target="http://justixcapital.com/" TargetMode="External"/><Relationship Id="rId10511" Type="http://schemas.openxmlformats.org/officeDocument/2006/relationships/hyperlink" Target="https://www.linkedin.com/company/elmecommunities" TargetMode="External"/><Relationship Id="rId994" Type="http://schemas.openxmlformats.org/officeDocument/2006/relationships/hyperlink" Target="https://www.momint.so/about" TargetMode="External"/><Relationship Id="rId2675" Type="http://schemas.openxmlformats.org/officeDocument/2006/relationships/hyperlink" Target="https://www.linkedin.com/in/sumitroy28995/?originalSubdomain=in" TargetMode="External"/><Relationship Id="rId3726" Type="http://schemas.openxmlformats.org/officeDocument/2006/relationships/hyperlink" Target="https://www.linkedin.com/in/shafiq-khartabil-ba592a20/" TargetMode="External"/><Relationship Id="rId647" Type="http://schemas.openxmlformats.org/officeDocument/2006/relationships/hyperlink" Target="http://digihost.ca/" TargetMode="External"/><Relationship Id="rId1277" Type="http://schemas.openxmlformats.org/officeDocument/2006/relationships/hyperlink" Target="http://hydromind.in/" TargetMode="External"/><Relationship Id="rId1691" Type="http://schemas.openxmlformats.org/officeDocument/2006/relationships/hyperlink" Target="https://www.linkedin.com/company/firefly-fusion" TargetMode="External"/><Relationship Id="rId2328" Type="http://schemas.openxmlformats.org/officeDocument/2006/relationships/hyperlink" Target="http://mara.com/" TargetMode="External"/><Relationship Id="rId2742" Type="http://schemas.openxmlformats.org/officeDocument/2006/relationships/hyperlink" Target="https://www.linkedin.com/company/gamebeastgg/" TargetMode="External"/><Relationship Id="rId5898" Type="http://schemas.openxmlformats.org/officeDocument/2006/relationships/hyperlink" Target="https://www.linkedin.com/in/aymeric-grange/?originalSubdomain=fr" TargetMode="External"/><Relationship Id="rId6949" Type="http://schemas.openxmlformats.org/officeDocument/2006/relationships/hyperlink" Target="http://reg-metrics.com/" TargetMode="External"/><Relationship Id="rId9355" Type="http://schemas.openxmlformats.org/officeDocument/2006/relationships/hyperlink" Target="http://arimsys.com/" TargetMode="External"/><Relationship Id="rId11285" Type="http://schemas.openxmlformats.org/officeDocument/2006/relationships/hyperlink" Target="https://www.linkedin.com/company/winfluencerapp/" TargetMode="External"/><Relationship Id="rId714" Type="http://schemas.openxmlformats.org/officeDocument/2006/relationships/hyperlink" Target="https://www.linkedin.com/company/aicrete/" TargetMode="External"/><Relationship Id="rId1344" Type="http://schemas.openxmlformats.org/officeDocument/2006/relationships/hyperlink" Target="http://toggle.co.jp/" TargetMode="External"/><Relationship Id="rId5965" Type="http://schemas.openxmlformats.org/officeDocument/2006/relationships/hyperlink" Target="http://www.linkedin.com/company/opgen" TargetMode="External"/><Relationship Id="rId8371" Type="http://schemas.openxmlformats.org/officeDocument/2006/relationships/hyperlink" Target="https://www.linkedin.com/in/marcos-petean-galaq-b66b0353/" TargetMode="External"/><Relationship Id="rId9008" Type="http://schemas.openxmlformats.org/officeDocument/2006/relationships/hyperlink" Target="https://www.linkedin.com/company/inspire-veterinary-partners/" TargetMode="External"/><Relationship Id="rId9422" Type="http://schemas.openxmlformats.org/officeDocument/2006/relationships/hyperlink" Target="https://www.linkedin.com/in/ron-sullivan-2a00a64/" TargetMode="External"/><Relationship Id="rId11352" Type="http://schemas.openxmlformats.org/officeDocument/2006/relationships/hyperlink" Target="https://www.linkedin.com/in/andy-baatz-45b21028/" TargetMode="External"/><Relationship Id="rId50" Type="http://schemas.openxmlformats.org/officeDocument/2006/relationships/hyperlink" Target="https://www.linkedin.com/in/duke-austin-732b532b3/" TargetMode="External"/><Relationship Id="rId1411" Type="http://schemas.openxmlformats.org/officeDocument/2006/relationships/hyperlink" Target="http://xwell.com/" TargetMode="External"/><Relationship Id="rId4567" Type="http://schemas.openxmlformats.org/officeDocument/2006/relationships/hyperlink" Target="http://gnanomat.com/" TargetMode="External"/><Relationship Id="rId5618" Type="http://schemas.openxmlformats.org/officeDocument/2006/relationships/hyperlink" Target="https://www.linkedin.com/company/cloverleafme" TargetMode="External"/><Relationship Id="rId8024" Type="http://schemas.openxmlformats.org/officeDocument/2006/relationships/hyperlink" Target="https://www.linkedin.com/in/glaetzle/" TargetMode="External"/><Relationship Id="rId11005" Type="http://schemas.openxmlformats.org/officeDocument/2006/relationships/hyperlink" Target="http://lokker.com/" TargetMode="External"/><Relationship Id="rId3169" Type="http://schemas.openxmlformats.org/officeDocument/2006/relationships/hyperlink" Target="https://www.linkedin.com/company/lhoopa/?originalSubdomain=ph" TargetMode="External"/><Relationship Id="rId3583" Type="http://schemas.openxmlformats.org/officeDocument/2006/relationships/hyperlink" Target="http://aquawater.com/" TargetMode="External"/><Relationship Id="rId4981" Type="http://schemas.openxmlformats.org/officeDocument/2006/relationships/hyperlink" Target="https://www.juraenergy.com/about-jura/team.aspx" TargetMode="External"/><Relationship Id="rId7040" Type="http://schemas.openxmlformats.org/officeDocument/2006/relationships/hyperlink" Target="https://www.linkedin.com/company/leggett-&amp;-platt/" TargetMode="External"/><Relationship Id="rId10021" Type="http://schemas.openxmlformats.org/officeDocument/2006/relationships/hyperlink" Target="https://www.linkedin.com/in/carley-applegate-b8b037141/" TargetMode="External"/><Relationship Id="rId2185" Type="http://schemas.openxmlformats.org/officeDocument/2006/relationships/hyperlink" Target="https://knewit.jp/company" TargetMode="External"/><Relationship Id="rId3236" Type="http://schemas.openxmlformats.org/officeDocument/2006/relationships/hyperlink" Target="https://www.linkedin.com/company/team-onramp/" TargetMode="External"/><Relationship Id="rId4634" Type="http://schemas.openxmlformats.org/officeDocument/2006/relationships/hyperlink" Target="http://hashai.co.uk/" TargetMode="External"/><Relationship Id="rId157" Type="http://schemas.openxmlformats.org/officeDocument/2006/relationships/hyperlink" Target="http://datch.io/" TargetMode="External"/><Relationship Id="rId3650" Type="http://schemas.openxmlformats.org/officeDocument/2006/relationships/hyperlink" Target="https://www.linkedin.com/company/receipthero/" TargetMode="External"/><Relationship Id="rId4701" Type="http://schemas.openxmlformats.org/officeDocument/2006/relationships/hyperlink" Target="https://www.linkedin.com/company/deer-horn-capital/" TargetMode="External"/><Relationship Id="rId7857" Type="http://schemas.openxmlformats.org/officeDocument/2006/relationships/hyperlink" Target="https://www.linkedin.com/in/yabeskn/" TargetMode="External"/><Relationship Id="rId8908" Type="http://schemas.openxmlformats.org/officeDocument/2006/relationships/hyperlink" Target="https://www.linkedin.com/company/frites-street/" TargetMode="External"/><Relationship Id="rId10838" Type="http://schemas.openxmlformats.org/officeDocument/2006/relationships/hyperlink" Target="https://www.linkedin.com/company/telo-trucks/" TargetMode="External"/><Relationship Id="rId571" Type="http://schemas.openxmlformats.org/officeDocument/2006/relationships/hyperlink" Target="https://www.linkedin.com/in/tombachant/" TargetMode="External"/><Relationship Id="rId2252" Type="http://schemas.openxmlformats.org/officeDocument/2006/relationships/hyperlink" Target="http://newlondoncounselingcenter.com/" TargetMode="External"/><Relationship Id="rId3303" Type="http://schemas.openxmlformats.org/officeDocument/2006/relationships/hyperlink" Target="https://www.crunchbase.com/person/masafumi-shimizu" TargetMode="External"/><Relationship Id="rId6459" Type="http://schemas.openxmlformats.org/officeDocument/2006/relationships/hyperlink" Target="https://www.linkedin.com/in/olivia-orchowski/" TargetMode="External"/><Relationship Id="rId6873" Type="http://schemas.openxmlformats.org/officeDocument/2006/relationships/hyperlink" Target="http://www.linkedin.com/company/1087549" TargetMode="External"/><Relationship Id="rId7924" Type="http://schemas.openxmlformats.org/officeDocument/2006/relationships/hyperlink" Target="http://dneg.com/" TargetMode="External"/><Relationship Id="rId224" Type="http://schemas.openxmlformats.org/officeDocument/2006/relationships/hyperlink" Target="https://www.linkedin.com/company/alkamitech/" TargetMode="External"/><Relationship Id="rId5475" Type="http://schemas.openxmlformats.org/officeDocument/2006/relationships/hyperlink" Target="https://www.linkedin.com/in/georgegiltner/" TargetMode="External"/><Relationship Id="rId6526" Type="http://schemas.openxmlformats.org/officeDocument/2006/relationships/hyperlink" Target="https://www.linkedin.com/company/rug-ai" TargetMode="External"/><Relationship Id="rId6940" Type="http://schemas.openxmlformats.org/officeDocument/2006/relationships/hyperlink" Target="http://choosedelaware.com/" TargetMode="External"/><Relationship Id="rId10905" Type="http://schemas.openxmlformats.org/officeDocument/2006/relationships/hyperlink" Target="http://beekeepersnaturals.com/" TargetMode="External"/><Relationship Id="rId4077" Type="http://schemas.openxmlformats.org/officeDocument/2006/relationships/hyperlink" Target="https://www.linkedin.com/company/jeffapp/" TargetMode="External"/><Relationship Id="rId4491" Type="http://schemas.openxmlformats.org/officeDocument/2006/relationships/hyperlink" Target="https://www.linkedin.com/showcase/together-housing/" TargetMode="External"/><Relationship Id="rId5128" Type="http://schemas.openxmlformats.org/officeDocument/2006/relationships/hyperlink" Target="http://stemmer-imaging.com/" TargetMode="External"/><Relationship Id="rId5542" Type="http://schemas.openxmlformats.org/officeDocument/2006/relationships/hyperlink" Target="https://www.linkedin.com/in/beena-goldenberg-icd-d-4b320717/" TargetMode="External"/><Relationship Id="rId8698" Type="http://schemas.openxmlformats.org/officeDocument/2006/relationships/hyperlink" Target="https://www.linkedin.com/in/greg-walters-7b5a2917/" TargetMode="External"/><Relationship Id="rId9749" Type="http://schemas.openxmlformats.org/officeDocument/2006/relationships/hyperlink" Target="http://groupama.com/" TargetMode="External"/><Relationship Id="rId1738" Type="http://schemas.openxmlformats.org/officeDocument/2006/relationships/hyperlink" Target="http://www.linkedin.com/company/gardiner-" TargetMode="External"/><Relationship Id="rId3093" Type="http://schemas.openxmlformats.org/officeDocument/2006/relationships/hyperlink" Target="http://lanzajet.com/" TargetMode="External"/><Relationship Id="rId4144" Type="http://schemas.openxmlformats.org/officeDocument/2006/relationships/hyperlink" Target="https://www.linkedin.com/company/eco2grow" TargetMode="External"/><Relationship Id="rId8765" Type="http://schemas.openxmlformats.org/officeDocument/2006/relationships/hyperlink" Target="http://dstcar.com/" TargetMode="External"/><Relationship Id="rId11679" Type="http://schemas.openxmlformats.org/officeDocument/2006/relationships/hyperlink" Target="http://mss.sd58.bc.ca/" TargetMode="External"/><Relationship Id="rId3160" Type="http://schemas.openxmlformats.org/officeDocument/2006/relationships/hyperlink" Target="http://www.linkedin.com/company/d-light-design" TargetMode="External"/><Relationship Id="rId4211" Type="http://schemas.openxmlformats.org/officeDocument/2006/relationships/hyperlink" Target="http://zivoe.com/" TargetMode="External"/><Relationship Id="rId7367" Type="http://schemas.openxmlformats.org/officeDocument/2006/relationships/hyperlink" Target="http://www.goodgrid.cn/en/about/" TargetMode="External"/><Relationship Id="rId8418" Type="http://schemas.openxmlformats.org/officeDocument/2006/relationships/hyperlink" Target="https://www.linkedin.com/company/wheninsurance" TargetMode="External"/><Relationship Id="rId9816" Type="http://schemas.openxmlformats.org/officeDocument/2006/relationships/hyperlink" Target="http://invios.com/" TargetMode="External"/><Relationship Id="rId10695" Type="http://schemas.openxmlformats.org/officeDocument/2006/relationships/hyperlink" Target="https://www.linkedin.com/company/findconsultingjobs/" TargetMode="External"/><Relationship Id="rId11746" Type="http://schemas.openxmlformats.org/officeDocument/2006/relationships/hyperlink" Target="http://ncrc.org/" TargetMode="External"/><Relationship Id="rId1805" Type="http://schemas.openxmlformats.org/officeDocument/2006/relationships/hyperlink" Target="http://saferfoundation.org/" TargetMode="External"/><Relationship Id="rId7781" Type="http://schemas.openxmlformats.org/officeDocument/2006/relationships/hyperlink" Target="https://www.linkedin.com/in/mattwarren3/" TargetMode="External"/><Relationship Id="rId8832" Type="http://schemas.openxmlformats.org/officeDocument/2006/relationships/hyperlink" Target="https://www.linkedin.com/company/sidegigworks/?" TargetMode="External"/><Relationship Id="rId10348" Type="http://schemas.openxmlformats.org/officeDocument/2006/relationships/hyperlink" Target="https://www.linkedin.com/company/watcocompanies/" TargetMode="External"/><Relationship Id="rId10762" Type="http://schemas.openxmlformats.org/officeDocument/2006/relationships/hyperlink" Target="http://sugarfit.com/" TargetMode="External"/><Relationship Id="rId11813" Type="http://schemas.openxmlformats.org/officeDocument/2006/relationships/hyperlink" Target="http://acceleratemt.com/" TargetMode="External"/><Relationship Id="rId3977" Type="http://schemas.openxmlformats.org/officeDocument/2006/relationships/hyperlink" Target="http://ipatherapeutics.com/" TargetMode="External"/><Relationship Id="rId6036" Type="http://schemas.openxmlformats.org/officeDocument/2006/relationships/hyperlink" Target="https://www.linkedin.com/company/covercy/" TargetMode="External"/><Relationship Id="rId6383" Type="http://schemas.openxmlformats.org/officeDocument/2006/relationships/hyperlink" Target="https://www.linkedin.com/company/goldmountainmine" TargetMode="External"/><Relationship Id="rId7434" Type="http://schemas.openxmlformats.org/officeDocument/2006/relationships/hyperlink" Target="https://www.linkedin.com/company/osapiens" TargetMode="External"/><Relationship Id="rId10415" Type="http://schemas.openxmlformats.org/officeDocument/2006/relationships/hyperlink" Target="http://jugyah.com/" TargetMode="External"/><Relationship Id="rId898" Type="http://schemas.openxmlformats.org/officeDocument/2006/relationships/hyperlink" Target="https://www.linkedin.com/company/polypid" TargetMode="External"/><Relationship Id="rId2579" Type="http://schemas.openxmlformats.org/officeDocument/2006/relationships/hyperlink" Target="http://linusbio.com/" TargetMode="External"/><Relationship Id="rId2993" Type="http://schemas.openxmlformats.org/officeDocument/2006/relationships/hyperlink" Target="https://www.linkedin.com/in/haberdavid/" TargetMode="External"/><Relationship Id="rId6450" Type="http://schemas.openxmlformats.org/officeDocument/2006/relationships/hyperlink" Target="https://www.linkedin.com/company/simtel-team" TargetMode="External"/><Relationship Id="rId7501" Type="http://schemas.openxmlformats.org/officeDocument/2006/relationships/hyperlink" Target="https://www.linkedin.com/in/christopher-constant-4216b53/" TargetMode="External"/><Relationship Id="rId965" Type="http://schemas.openxmlformats.org/officeDocument/2006/relationships/hyperlink" Target="https://www.linkedin.com/company/logicmark" TargetMode="External"/><Relationship Id="rId1595" Type="http://schemas.openxmlformats.org/officeDocument/2006/relationships/hyperlink" Target="http://sarytogangraphite.com.au/" TargetMode="External"/><Relationship Id="rId2646" Type="http://schemas.openxmlformats.org/officeDocument/2006/relationships/hyperlink" Target="https://www.linkedin.com/in/hugh-alsop-2880278/" TargetMode="External"/><Relationship Id="rId5052" Type="http://schemas.openxmlformats.org/officeDocument/2006/relationships/hyperlink" Target="http://cts-one.co/" TargetMode="External"/><Relationship Id="rId6103" Type="http://schemas.openxmlformats.org/officeDocument/2006/relationships/hyperlink" Target="https://www.crunchbase.com/organization/neolix-neolithic-century-technology" TargetMode="External"/><Relationship Id="rId9259" Type="http://schemas.openxmlformats.org/officeDocument/2006/relationships/hyperlink" Target="https://www.linkedin.com/company/gethelium" TargetMode="External"/><Relationship Id="rId9673" Type="http://schemas.openxmlformats.org/officeDocument/2006/relationships/hyperlink" Target="http://vequity.ai/" TargetMode="External"/><Relationship Id="rId11189" Type="http://schemas.openxmlformats.org/officeDocument/2006/relationships/hyperlink" Target="https://www.linkedin.com/company/soorteco/" TargetMode="External"/><Relationship Id="rId618" Type="http://schemas.openxmlformats.org/officeDocument/2006/relationships/hyperlink" Target="https://www.linkedin.com/company/sleepbryte" TargetMode="External"/><Relationship Id="rId1248" Type="http://schemas.openxmlformats.org/officeDocument/2006/relationships/hyperlink" Target="http://quickfactsinc.com/" TargetMode="External"/><Relationship Id="rId1662" Type="http://schemas.openxmlformats.org/officeDocument/2006/relationships/hyperlink" Target="https://www.linkedin.com/company/rethreaded-inc/" TargetMode="External"/><Relationship Id="rId5869" Type="http://schemas.openxmlformats.org/officeDocument/2006/relationships/hyperlink" Target="https://www.linkedin.com/company/phoenix-tower-international" TargetMode="External"/><Relationship Id="rId8275" Type="http://schemas.openxmlformats.org/officeDocument/2006/relationships/hyperlink" Target="https://www.linkedin.com/in/benjaminf7/" TargetMode="External"/><Relationship Id="rId9326" Type="http://schemas.openxmlformats.org/officeDocument/2006/relationships/hyperlink" Target="http://www.linkedin.com/company/staples" TargetMode="External"/><Relationship Id="rId11256" Type="http://schemas.openxmlformats.org/officeDocument/2006/relationships/hyperlink" Target="http://amutri.com/" TargetMode="External"/><Relationship Id="rId1315" Type="http://schemas.openxmlformats.org/officeDocument/2006/relationships/hyperlink" Target="http://cubeworks.io/" TargetMode="External"/><Relationship Id="rId2713" Type="http://schemas.openxmlformats.org/officeDocument/2006/relationships/hyperlink" Target="https://www.linkedin.com/company/dr-pecker-inc/" TargetMode="External"/><Relationship Id="rId7291" Type="http://schemas.openxmlformats.org/officeDocument/2006/relationships/hyperlink" Target="https://www.linkedin.com/in/kurbaitaev/" TargetMode="External"/><Relationship Id="rId8342" Type="http://schemas.openxmlformats.org/officeDocument/2006/relationships/hyperlink" Target="https://www.linkedin.com/in/david-siddons-the-david-siddons-group-36115931/" TargetMode="External"/><Relationship Id="rId9740" Type="http://schemas.openxmlformats.org/officeDocument/2006/relationships/hyperlink" Target="https://www.linkedin.com/in/marc-de-stoop-49265929/" TargetMode="External"/><Relationship Id="rId11670" Type="http://schemas.openxmlformats.org/officeDocument/2006/relationships/hyperlink" Target="https://www.linkedin.com/company/universal-metal-works-llc/" TargetMode="External"/><Relationship Id="rId4885" Type="http://schemas.openxmlformats.org/officeDocument/2006/relationships/hyperlink" Target="https://pitchbook.com/profiles/company/399021-40" TargetMode="External"/><Relationship Id="rId5936" Type="http://schemas.openxmlformats.org/officeDocument/2006/relationships/hyperlink" Target="https://www.linkedin.com/company/43263760/admin/" TargetMode="External"/><Relationship Id="rId10272" Type="http://schemas.openxmlformats.org/officeDocument/2006/relationships/hyperlink" Target="https://www.linkedin.com/company/peroptyx/" TargetMode="External"/><Relationship Id="rId11323" Type="http://schemas.openxmlformats.org/officeDocument/2006/relationships/hyperlink" Target="https://www.linkedin.com/company/monit-fintech/" TargetMode="External"/><Relationship Id="rId21" Type="http://schemas.openxmlformats.org/officeDocument/2006/relationships/hyperlink" Target="https://www.linkedin.com/in/peter-rawlinson-lucid/" TargetMode="External"/><Relationship Id="rId2089" Type="http://schemas.openxmlformats.org/officeDocument/2006/relationships/hyperlink" Target="http://getaclu.io/" TargetMode="External"/><Relationship Id="rId3487" Type="http://schemas.openxmlformats.org/officeDocument/2006/relationships/hyperlink" Target="http://peakenergy.com/" TargetMode="External"/><Relationship Id="rId4538" Type="http://schemas.openxmlformats.org/officeDocument/2006/relationships/hyperlink" Target="https://www.linkedin.com/in/brent-johnson-3469729/" TargetMode="External"/><Relationship Id="rId4952" Type="http://schemas.openxmlformats.org/officeDocument/2006/relationships/hyperlink" Target="https://www.linkedin.com/company/bioinc-power" TargetMode="External"/><Relationship Id="rId3554" Type="http://schemas.openxmlformats.org/officeDocument/2006/relationships/hyperlink" Target="https://www.linkedin.com/in/craigfraser/" TargetMode="External"/><Relationship Id="rId4605" Type="http://schemas.openxmlformats.org/officeDocument/2006/relationships/hyperlink" Target="https://www.linkedin.com/in/ozgurzan/" TargetMode="External"/><Relationship Id="rId7011" Type="http://schemas.openxmlformats.org/officeDocument/2006/relationships/hyperlink" Target="https://www.linkedin.com/in/dana-johnson-013ab270/" TargetMode="External"/><Relationship Id="rId475" Type="http://schemas.openxmlformats.org/officeDocument/2006/relationships/hyperlink" Target="https://www.linkedin.com/in/pedregal/" TargetMode="External"/><Relationship Id="rId2156" Type="http://schemas.openxmlformats.org/officeDocument/2006/relationships/hyperlink" Target="https://pitchbook.com/profiles/company/616529-44" TargetMode="External"/><Relationship Id="rId2570" Type="http://schemas.openxmlformats.org/officeDocument/2006/relationships/hyperlink" Target="http://rice.edu/" TargetMode="External"/><Relationship Id="rId3207" Type="http://schemas.openxmlformats.org/officeDocument/2006/relationships/hyperlink" Target="https://www.linkedin.com/company/sokin/about/" TargetMode="External"/><Relationship Id="rId3621" Type="http://schemas.openxmlformats.org/officeDocument/2006/relationships/hyperlink" Target="https://www.linkedin.com/in/david-pruwer-6669b165/" TargetMode="External"/><Relationship Id="rId6777" Type="http://schemas.openxmlformats.org/officeDocument/2006/relationships/hyperlink" Target="https://www.linkedin.com/in/shubhamdeva/" TargetMode="External"/><Relationship Id="rId7828" Type="http://schemas.openxmlformats.org/officeDocument/2006/relationships/hyperlink" Target="https://www.linkedin.com/company/peopledapp/" TargetMode="External"/><Relationship Id="rId9183" Type="http://schemas.openxmlformats.org/officeDocument/2006/relationships/hyperlink" Target="https://www.linkedin.com/company/goodwill-industries-of-southeastern-louisiana" TargetMode="External"/><Relationship Id="rId128" Type="http://schemas.openxmlformats.org/officeDocument/2006/relationships/hyperlink" Target="https://www.linkedin.com/in/pengyu-wang-1a6391195/" TargetMode="External"/><Relationship Id="rId542" Type="http://schemas.openxmlformats.org/officeDocument/2006/relationships/hyperlink" Target="http://monumo.com/" TargetMode="External"/><Relationship Id="rId1172" Type="http://schemas.openxmlformats.org/officeDocument/2006/relationships/hyperlink" Target="https://www.linkedin.com/in/alexandertsiaras/" TargetMode="External"/><Relationship Id="rId2223" Type="http://schemas.openxmlformats.org/officeDocument/2006/relationships/hyperlink" Target="https://www.linkedin.com/company/zura-charge-sdn-bhd" TargetMode="External"/><Relationship Id="rId5379" Type="http://schemas.openxmlformats.org/officeDocument/2006/relationships/hyperlink" Target="https://www.linkedin.com/in/betsaleel/" TargetMode="External"/><Relationship Id="rId5793" Type="http://schemas.openxmlformats.org/officeDocument/2006/relationships/hyperlink" Target="https://www.linkedin.com/in/bkurtic/" TargetMode="External"/><Relationship Id="rId6844" Type="http://schemas.openxmlformats.org/officeDocument/2006/relationships/hyperlink" Target="https://www.linkedin.com/in/lawrencelawbh/" TargetMode="External"/><Relationship Id="rId9250" Type="http://schemas.openxmlformats.org/officeDocument/2006/relationships/hyperlink" Target="https://www.linkedin.com/company/optimind-pharma" TargetMode="External"/><Relationship Id="rId10809" Type="http://schemas.openxmlformats.org/officeDocument/2006/relationships/hyperlink" Target="https://www.linkedin.com/company/hilabsinc" TargetMode="External"/><Relationship Id="rId11180" Type="http://schemas.openxmlformats.org/officeDocument/2006/relationships/hyperlink" Target="https://www.linkedin.com/company/docent-art" TargetMode="External"/><Relationship Id="rId4395" Type="http://schemas.openxmlformats.org/officeDocument/2006/relationships/hyperlink" Target="https://www.linkedin.com/in/oladele-olafuyi-b14a12b/" TargetMode="External"/><Relationship Id="rId5446" Type="http://schemas.openxmlformats.org/officeDocument/2006/relationships/hyperlink" Target="https://candorful.org/about-us/" TargetMode="External"/><Relationship Id="rId1989" Type="http://schemas.openxmlformats.org/officeDocument/2006/relationships/hyperlink" Target="https://www.linkedin.com/company/blindspot-collective" TargetMode="External"/><Relationship Id="rId4048" Type="http://schemas.openxmlformats.org/officeDocument/2006/relationships/hyperlink" Target="http://jil-jupiter.com/" TargetMode="External"/><Relationship Id="rId5860" Type="http://schemas.openxmlformats.org/officeDocument/2006/relationships/hyperlink" Target="https://www.linkedin.com/company/varex-imaging-corporation" TargetMode="External"/><Relationship Id="rId6911" Type="http://schemas.openxmlformats.org/officeDocument/2006/relationships/hyperlink" Target="https://pitchbook.com/profiles/company/523353-61" TargetMode="External"/><Relationship Id="rId3064" Type="http://schemas.openxmlformats.org/officeDocument/2006/relationships/hyperlink" Target="https://www.linkedin.com/company/dazz-io" TargetMode="External"/><Relationship Id="rId4462" Type="http://schemas.openxmlformats.org/officeDocument/2006/relationships/hyperlink" Target="https://pitchbook.com/profiles/company/528157-00" TargetMode="External"/><Relationship Id="rId5513" Type="http://schemas.openxmlformats.org/officeDocument/2006/relationships/hyperlink" Target="https://www.linkedin.com/company/transnet-soc-ltd/?originalSubdomain=za" TargetMode="External"/><Relationship Id="rId8669" Type="http://schemas.openxmlformats.org/officeDocument/2006/relationships/hyperlink" Target="https://www.garofalohealthcare.com/en/ghc/governance/board-of-directors" TargetMode="External"/><Relationship Id="rId10599" Type="http://schemas.openxmlformats.org/officeDocument/2006/relationships/hyperlink" Target="http://anconia.ca/" TargetMode="External"/><Relationship Id="rId1709" Type="http://schemas.openxmlformats.org/officeDocument/2006/relationships/hyperlink" Target="https://www.linkedin.com/company/carewindow-platform/about/" TargetMode="External"/><Relationship Id="rId4115" Type="http://schemas.openxmlformats.org/officeDocument/2006/relationships/hyperlink" Target="http://seenculture.com/" TargetMode="External"/><Relationship Id="rId7685" Type="http://schemas.openxmlformats.org/officeDocument/2006/relationships/hyperlink" Target="http://microerapower.com/" TargetMode="External"/><Relationship Id="rId8736" Type="http://schemas.openxmlformats.org/officeDocument/2006/relationships/hyperlink" Target="https://www.linkedin.com/company/74689652/admin/" TargetMode="External"/><Relationship Id="rId10666" Type="http://schemas.openxmlformats.org/officeDocument/2006/relationships/hyperlink" Target="http://petermotthouse.org/" TargetMode="External"/><Relationship Id="rId11717" Type="http://schemas.openxmlformats.org/officeDocument/2006/relationships/hyperlink" Target="https://www.linkedin.com/company/national-disability-institute" TargetMode="External"/><Relationship Id="rId2080" Type="http://schemas.openxmlformats.org/officeDocument/2006/relationships/hyperlink" Target="http://hayhay.com/" TargetMode="External"/><Relationship Id="rId3131" Type="http://schemas.openxmlformats.org/officeDocument/2006/relationships/hyperlink" Target="https://www.linkedin.com/company/gardaworld" TargetMode="External"/><Relationship Id="rId6287" Type="http://schemas.openxmlformats.org/officeDocument/2006/relationships/hyperlink" Target="https://www.linkedin.com/company/ideal-power-converters/" TargetMode="External"/><Relationship Id="rId7338" Type="http://schemas.openxmlformats.org/officeDocument/2006/relationships/hyperlink" Target="https://www.linkedin.com/company/kandilafashion" TargetMode="External"/><Relationship Id="rId7752" Type="http://schemas.openxmlformats.org/officeDocument/2006/relationships/hyperlink" Target="https://www.linkedin.com/in/kemercer/" TargetMode="External"/><Relationship Id="rId8803" Type="http://schemas.openxmlformats.org/officeDocument/2006/relationships/hyperlink" Target="https://www.linkedin.com/company/herantis-pharma-plc" TargetMode="External"/><Relationship Id="rId10319" Type="http://schemas.openxmlformats.org/officeDocument/2006/relationships/hyperlink" Target="https://www.linkedin.com/in/stephen-gunstream-21443710/" TargetMode="External"/><Relationship Id="rId2897" Type="http://schemas.openxmlformats.org/officeDocument/2006/relationships/hyperlink" Target="https://clevenio.com/author/aleksi-halsas/" TargetMode="External"/><Relationship Id="rId3948" Type="http://schemas.openxmlformats.org/officeDocument/2006/relationships/hyperlink" Target="https://www.linkedin.com/in/harish-reddy-11a98b2a/?original_referer=https%3A%2F%2Fwww%2Egoogle%2Ecom%2F&amp;originalSubdomain=in" TargetMode="External"/><Relationship Id="rId6354" Type="http://schemas.openxmlformats.org/officeDocument/2006/relationships/hyperlink" Target="http://terragiabiofuel.com/" TargetMode="External"/><Relationship Id="rId7405" Type="http://schemas.openxmlformats.org/officeDocument/2006/relationships/hyperlink" Target="http://www.linkedin.com/company/astrazeneca" TargetMode="External"/><Relationship Id="rId10733" Type="http://schemas.openxmlformats.org/officeDocument/2006/relationships/hyperlink" Target="http://nozominetworks.com/" TargetMode="External"/><Relationship Id="rId869" Type="http://schemas.openxmlformats.org/officeDocument/2006/relationships/hyperlink" Target="https://www.linkedin.com/in/cameron-reynolds-78111716/" TargetMode="External"/><Relationship Id="rId1499" Type="http://schemas.openxmlformats.org/officeDocument/2006/relationships/hyperlink" Target="https://www.linkedin.com/in/michael-wood-pt-dpt-551a8575/" TargetMode="External"/><Relationship Id="rId5370" Type="http://schemas.openxmlformats.org/officeDocument/2006/relationships/hyperlink" Target="https://pitchbook.com/profiles/company/608932-09" TargetMode="External"/><Relationship Id="rId6007" Type="http://schemas.openxmlformats.org/officeDocument/2006/relationships/hyperlink" Target="http://wase.co.uk/" TargetMode="External"/><Relationship Id="rId6421" Type="http://schemas.openxmlformats.org/officeDocument/2006/relationships/hyperlink" Target="https://www.surginex.com/people" TargetMode="External"/><Relationship Id="rId9577" Type="http://schemas.openxmlformats.org/officeDocument/2006/relationships/hyperlink" Target="https://www.linkedin.com/company/flamaid/" TargetMode="External"/><Relationship Id="rId10800" Type="http://schemas.openxmlformats.org/officeDocument/2006/relationships/hyperlink" Target="https://www.linkedin.com/company/tango-analytics-llc?trk=top_nav_home" TargetMode="External"/><Relationship Id="rId2964" Type="http://schemas.openxmlformats.org/officeDocument/2006/relationships/hyperlink" Target="https://www.linkedin.com/company/purple-transform/about/" TargetMode="External"/><Relationship Id="rId5023" Type="http://schemas.openxmlformats.org/officeDocument/2006/relationships/hyperlink" Target="http://velatechplc.com/" TargetMode="External"/><Relationship Id="rId8179" Type="http://schemas.openxmlformats.org/officeDocument/2006/relationships/hyperlink" Target="https://www.linkedin.com/company/smartcella" TargetMode="External"/><Relationship Id="rId9991" Type="http://schemas.openxmlformats.org/officeDocument/2006/relationships/hyperlink" Target="http://clservice.com.au/" TargetMode="External"/><Relationship Id="rId936" Type="http://schemas.openxmlformats.org/officeDocument/2006/relationships/hyperlink" Target="https://navigatorgas.com/team/mads-peter-zacho/" TargetMode="External"/><Relationship Id="rId1219" Type="http://schemas.openxmlformats.org/officeDocument/2006/relationships/hyperlink" Target="https://www.linkedin.com/company/the-pirbright-institute/" TargetMode="External"/><Relationship Id="rId1566" Type="http://schemas.openxmlformats.org/officeDocument/2006/relationships/hyperlink" Target="https://www.cypher-meta.com/team" TargetMode="External"/><Relationship Id="rId1980" Type="http://schemas.openxmlformats.org/officeDocument/2006/relationships/hyperlink" Target="http://cogniquest.ai/" TargetMode="External"/><Relationship Id="rId2617" Type="http://schemas.openxmlformats.org/officeDocument/2006/relationships/hyperlink" Target="https://andstr.com/about-us/" TargetMode="External"/><Relationship Id="rId7195" Type="http://schemas.openxmlformats.org/officeDocument/2006/relationships/hyperlink" Target="https://www.linkedin.com/company/thehousingcollective" TargetMode="External"/><Relationship Id="rId8246" Type="http://schemas.openxmlformats.org/officeDocument/2006/relationships/hyperlink" Target="http://nodafi.com/" TargetMode="External"/><Relationship Id="rId8593" Type="http://schemas.openxmlformats.org/officeDocument/2006/relationships/hyperlink" Target="https://www.linkedin.com/company/endoronmedical/" TargetMode="External"/><Relationship Id="rId9644" Type="http://schemas.openxmlformats.org/officeDocument/2006/relationships/hyperlink" Target="http://regmovies.com/" TargetMode="External"/><Relationship Id="rId11574" Type="http://schemas.openxmlformats.org/officeDocument/2006/relationships/hyperlink" Target="https://www.linkedin.com/company/forzalithium" TargetMode="External"/><Relationship Id="rId1633" Type="http://schemas.openxmlformats.org/officeDocument/2006/relationships/hyperlink" Target="http://metromin.org/" TargetMode="External"/><Relationship Id="rId4789" Type="http://schemas.openxmlformats.org/officeDocument/2006/relationships/hyperlink" Target="https://www.linkedin.com/company/portland-cement-association/about/" TargetMode="External"/><Relationship Id="rId8660" Type="http://schemas.openxmlformats.org/officeDocument/2006/relationships/hyperlink" Target="https://www.linkedin.com/company/dezerv-in" TargetMode="External"/><Relationship Id="rId9711" Type="http://schemas.openxmlformats.org/officeDocument/2006/relationships/hyperlink" Target="https://www.linkedin.com/company/hdaxtx" TargetMode="External"/><Relationship Id="rId10176" Type="http://schemas.openxmlformats.org/officeDocument/2006/relationships/hyperlink" Target="http://armada.ai/" TargetMode="External"/><Relationship Id="rId10590" Type="http://schemas.openxmlformats.org/officeDocument/2006/relationships/hyperlink" Target="https://www.linkedin.com/company/midori-&amp;-friends" TargetMode="External"/><Relationship Id="rId11227" Type="http://schemas.openxmlformats.org/officeDocument/2006/relationships/hyperlink" Target="https://www.linkedin.com/in/batstone/" TargetMode="External"/><Relationship Id="rId11641" Type="http://schemas.openxmlformats.org/officeDocument/2006/relationships/hyperlink" Target="https://www.linkedin.com/company/city-of-haines-city" TargetMode="External"/><Relationship Id="rId1700" Type="http://schemas.openxmlformats.org/officeDocument/2006/relationships/hyperlink" Target="http://fairgo.ai/" TargetMode="External"/><Relationship Id="rId4856" Type="http://schemas.openxmlformats.org/officeDocument/2006/relationships/hyperlink" Target="https://www.linkedin.com/in/paulhuszar/" TargetMode="External"/><Relationship Id="rId5907" Type="http://schemas.openxmlformats.org/officeDocument/2006/relationships/hyperlink" Target="https://www.crunchbase.com/organization/pateo-group" TargetMode="External"/><Relationship Id="rId7262" Type="http://schemas.openxmlformats.org/officeDocument/2006/relationships/hyperlink" Target="https://www.linkedin.com/company/bloodcanceruk/" TargetMode="External"/><Relationship Id="rId8313" Type="http://schemas.openxmlformats.org/officeDocument/2006/relationships/hyperlink" Target="https://ir.xtiaerospace.com/company-information/leadership-team" TargetMode="External"/><Relationship Id="rId10243" Type="http://schemas.openxmlformats.org/officeDocument/2006/relationships/hyperlink" Target="https://www.linkedin.com/company/essentialproperties.com/" TargetMode="External"/><Relationship Id="rId3458" Type="http://schemas.openxmlformats.org/officeDocument/2006/relationships/hyperlink" Target="https://www.linkedin.com/company/hyzonmotors" TargetMode="External"/><Relationship Id="rId3872" Type="http://schemas.openxmlformats.org/officeDocument/2006/relationships/hyperlink" Target="http://mehilainen.fi/" TargetMode="External"/><Relationship Id="rId4509" Type="http://schemas.openxmlformats.org/officeDocument/2006/relationships/hyperlink" Target="https://www.linkedin.com/in/anne-haines-270b00309/" TargetMode="External"/><Relationship Id="rId10310" Type="http://schemas.openxmlformats.org/officeDocument/2006/relationships/hyperlink" Target="http://buildots.com/" TargetMode="External"/><Relationship Id="rId379" Type="http://schemas.openxmlformats.org/officeDocument/2006/relationships/hyperlink" Target="https://www.linkedin.com/in/sanjay-doddamani-b512b0a8/" TargetMode="External"/><Relationship Id="rId793" Type="http://schemas.openxmlformats.org/officeDocument/2006/relationships/hyperlink" Target="http://ruggedroadoutdoors.com/" TargetMode="External"/><Relationship Id="rId2474" Type="http://schemas.openxmlformats.org/officeDocument/2006/relationships/hyperlink" Target="https://www.linkedin.com/company/kano-therapeutics" TargetMode="External"/><Relationship Id="rId3525" Type="http://schemas.openxmlformats.org/officeDocument/2006/relationships/hyperlink" Target="https://www.linkedin.com/in/jgriffinmorris/" TargetMode="External"/><Relationship Id="rId4923" Type="http://schemas.openxmlformats.org/officeDocument/2006/relationships/hyperlink" Target="https://tracxn.com/d/companies/corrsy/__cpERuAdZAqPyhdRZELJOTcb4SMCf-2AinV6S7cfJTPA" TargetMode="External"/><Relationship Id="rId9087" Type="http://schemas.openxmlformats.org/officeDocument/2006/relationships/hyperlink" Target="https://www.linkedin.com/company/oleander-medical-technologies/" TargetMode="External"/><Relationship Id="rId446" Type="http://schemas.openxmlformats.org/officeDocument/2006/relationships/hyperlink" Target="https://www.linkedin.com/company/borr-drilling" TargetMode="External"/><Relationship Id="rId1076" Type="http://schemas.openxmlformats.org/officeDocument/2006/relationships/hyperlink" Target="https://www.linkedin.com/in/abhiramkolli/" TargetMode="External"/><Relationship Id="rId1490" Type="http://schemas.openxmlformats.org/officeDocument/2006/relationships/hyperlink" Target="https://www.linkedin.com/in/caroline-cake-1b09aa25/" TargetMode="External"/><Relationship Id="rId2127" Type="http://schemas.openxmlformats.org/officeDocument/2006/relationships/hyperlink" Target="http://quadcityarts.com/" TargetMode="External"/><Relationship Id="rId9154" Type="http://schemas.openxmlformats.org/officeDocument/2006/relationships/hyperlink" Target="http://nationsfirst.io/" TargetMode="External"/><Relationship Id="rId11084" Type="http://schemas.openxmlformats.org/officeDocument/2006/relationships/hyperlink" Target="https://www.linkedin.com/in/dr-carsten-st%C3%B6cker-1145871/" TargetMode="External"/><Relationship Id="rId860" Type="http://schemas.openxmlformats.org/officeDocument/2006/relationships/hyperlink" Target="http://cellivate.xyz/" TargetMode="External"/><Relationship Id="rId1143" Type="http://schemas.openxmlformats.org/officeDocument/2006/relationships/hyperlink" Target="https://www.linkedin.com/company/kinexcs/" TargetMode="External"/><Relationship Id="rId2541" Type="http://schemas.openxmlformats.org/officeDocument/2006/relationships/hyperlink" Target="https://www.linkedin.com/company/scinai" TargetMode="External"/><Relationship Id="rId4299" Type="http://schemas.openxmlformats.org/officeDocument/2006/relationships/hyperlink" Target="https://www.linkedin.com/in/ciphr/" TargetMode="External"/><Relationship Id="rId5697" Type="http://schemas.openxmlformats.org/officeDocument/2006/relationships/hyperlink" Target="http://avalotx.com/" TargetMode="External"/><Relationship Id="rId6748" Type="http://schemas.openxmlformats.org/officeDocument/2006/relationships/hyperlink" Target="http://lboro.ac.uk/" TargetMode="External"/><Relationship Id="rId8170" Type="http://schemas.openxmlformats.org/officeDocument/2006/relationships/hyperlink" Target="https://www.linkedin.com/company/96952127/" TargetMode="External"/><Relationship Id="rId513" Type="http://schemas.openxmlformats.org/officeDocument/2006/relationships/hyperlink" Target="https://www.linkedin.com/in/douwekiela/" TargetMode="External"/><Relationship Id="rId5764" Type="http://schemas.openxmlformats.org/officeDocument/2006/relationships/hyperlink" Target="https://www.linkedin.com/company/heidelbergmaterials" TargetMode="External"/><Relationship Id="rId6815" Type="http://schemas.openxmlformats.org/officeDocument/2006/relationships/hyperlink" Target="http://technipenergies.com/" TargetMode="External"/><Relationship Id="rId9221" Type="http://schemas.openxmlformats.org/officeDocument/2006/relationships/hyperlink" Target="http://detroitgreenways.org/" TargetMode="External"/><Relationship Id="rId11151" Type="http://schemas.openxmlformats.org/officeDocument/2006/relationships/hyperlink" Target="https://www.linkedin.com/company/astronuts-platform/?viewAsMember=true" TargetMode="External"/><Relationship Id="rId1210" Type="http://schemas.openxmlformats.org/officeDocument/2006/relationships/hyperlink" Target="http://freshgrab.com/" TargetMode="External"/><Relationship Id="rId4366" Type="http://schemas.openxmlformats.org/officeDocument/2006/relationships/hyperlink" Target="https://www.linkedin.com/in/benjamin-bichsel-866432147/" TargetMode="External"/><Relationship Id="rId4780" Type="http://schemas.openxmlformats.org/officeDocument/2006/relationships/hyperlink" Target="https://www.linkedin.com/in/johan-outinen/" TargetMode="External"/><Relationship Id="rId5417" Type="http://schemas.openxmlformats.org/officeDocument/2006/relationships/hyperlink" Target="https://www.linkedin.com/company/your-mission-possible" TargetMode="External"/><Relationship Id="rId5831" Type="http://schemas.openxmlformats.org/officeDocument/2006/relationships/hyperlink" Target="https://www.linkedin.com/company/dabeeo-inc/" TargetMode="External"/><Relationship Id="rId8987" Type="http://schemas.openxmlformats.org/officeDocument/2006/relationships/hyperlink" Target="https://www.linkedin.com/company/altcoinist-com" TargetMode="External"/><Relationship Id="rId3382" Type="http://schemas.openxmlformats.org/officeDocument/2006/relationships/hyperlink" Target="https://www.linkedin.com/company/seedsfincap/?originalSubdomain=in" TargetMode="External"/><Relationship Id="rId4019" Type="http://schemas.openxmlformats.org/officeDocument/2006/relationships/hyperlink" Target="http://intrepidfiber.com/" TargetMode="External"/><Relationship Id="rId4433" Type="http://schemas.openxmlformats.org/officeDocument/2006/relationships/hyperlink" Target="https://www.linkedin.com/company/sunstone-therapies" TargetMode="External"/><Relationship Id="rId7589" Type="http://schemas.openxmlformats.org/officeDocument/2006/relationships/hyperlink" Target="https://www.linkedin.com/in/dana-chermesh-reshef/" TargetMode="External"/><Relationship Id="rId3035" Type="http://schemas.openxmlformats.org/officeDocument/2006/relationships/hyperlink" Target="https://www.linkedin.com/in/howardemarks/" TargetMode="External"/><Relationship Id="rId4500" Type="http://schemas.openxmlformats.org/officeDocument/2006/relationships/hyperlink" Target="https://www.linkedin.com/company/predicta-biosciences" TargetMode="External"/><Relationship Id="rId7656" Type="http://schemas.openxmlformats.org/officeDocument/2006/relationships/hyperlink" Target="https://www.linkedin.com/in/robert-broen-90690b29/" TargetMode="External"/><Relationship Id="rId8707" Type="http://schemas.openxmlformats.org/officeDocument/2006/relationships/hyperlink" Target="https://www.linkedin.com/in/andreas-hoffmann-4b56a053/" TargetMode="External"/><Relationship Id="rId10984" Type="http://schemas.openxmlformats.org/officeDocument/2006/relationships/hyperlink" Target="http://pihealth.ai/" TargetMode="External"/><Relationship Id="rId370" Type="http://schemas.openxmlformats.org/officeDocument/2006/relationships/hyperlink" Target="https://www.linkedin.com/in/ziad-ghanem-b28129181/" TargetMode="External"/><Relationship Id="rId2051" Type="http://schemas.openxmlformats.org/officeDocument/2006/relationships/hyperlink" Target="https://cusm.edu/about/leadership/message-from-the-president.php" TargetMode="External"/><Relationship Id="rId3102" Type="http://schemas.openxmlformats.org/officeDocument/2006/relationships/hyperlink" Target="https://www.linkedin.com/company/onego-bio" TargetMode="External"/><Relationship Id="rId6258" Type="http://schemas.openxmlformats.org/officeDocument/2006/relationships/hyperlink" Target="https://www.linkedin.com/in/kai-wang-ph-d-a036b110/?originalSubdomain=cn" TargetMode="External"/><Relationship Id="rId7309" Type="http://schemas.openxmlformats.org/officeDocument/2006/relationships/hyperlink" Target="https://www.linkedin.com/company/floqque/" TargetMode="External"/><Relationship Id="rId10637" Type="http://schemas.openxmlformats.org/officeDocument/2006/relationships/hyperlink" Target="https://www.linkedin.com/company/simplismart" TargetMode="External"/><Relationship Id="rId5274" Type="http://schemas.openxmlformats.org/officeDocument/2006/relationships/hyperlink" Target="http://congrant.com/" TargetMode="External"/><Relationship Id="rId6325" Type="http://schemas.openxmlformats.org/officeDocument/2006/relationships/hyperlink" Target="https://www.linkedin.com/company/avoli/" TargetMode="External"/><Relationship Id="rId6672" Type="http://schemas.openxmlformats.org/officeDocument/2006/relationships/hyperlink" Target="http://hesti.co.uk/" TargetMode="External"/><Relationship Id="rId7723" Type="http://schemas.openxmlformats.org/officeDocument/2006/relationships/hyperlink" Target="https://www.linkedin.com/in/mpincus/" TargetMode="External"/><Relationship Id="rId10704" Type="http://schemas.openxmlformats.org/officeDocument/2006/relationships/hyperlink" Target="https://www.linkedin.com/company/fluid-wire-robotics" TargetMode="External"/><Relationship Id="rId2868" Type="http://schemas.openxmlformats.org/officeDocument/2006/relationships/hyperlink" Target="https://www.psyco.ai/about-us" TargetMode="External"/><Relationship Id="rId3919" Type="http://schemas.openxmlformats.org/officeDocument/2006/relationships/hyperlink" Target="http://mach9.ai/" TargetMode="External"/><Relationship Id="rId9895" Type="http://schemas.openxmlformats.org/officeDocument/2006/relationships/hyperlink" Target="https://www.linkedin.com/company/fuguenergy/?originalSubdomain=au" TargetMode="External"/><Relationship Id="rId1884" Type="http://schemas.openxmlformats.org/officeDocument/2006/relationships/hyperlink" Target="http://elevateyouthvt.org/" TargetMode="External"/><Relationship Id="rId2935" Type="http://schemas.openxmlformats.org/officeDocument/2006/relationships/hyperlink" Target="http://omen.ai/" TargetMode="External"/><Relationship Id="rId4290" Type="http://schemas.openxmlformats.org/officeDocument/2006/relationships/hyperlink" Target="https://www.linkedin.com/in/ankurnagpal/" TargetMode="External"/><Relationship Id="rId5341" Type="http://schemas.openxmlformats.org/officeDocument/2006/relationships/hyperlink" Target="https://www.linkedin.com/company/in2dialog" TargetMode="External"/><Relationship Id="rId8497" Type="http://schemas.openxmlformats.org/officeDocument/2006/relationships/hyperlink" Target="https://www.linkedin.com/company/terna" TargetMode="External"/><Relationship Id="rId9548" Type="http://schemas.openxmlformats.org/officeDocument/2006/relationships/hyperlink" Target="http://coffeenow.com.cn/" TargetMode="External"/><Relationship Id="rId9962" Type="http://schemas.openxmlformats.org/officeDocument/2006/relationships/hyperlink" Target="http://purecyber.com/" TargetMode="External"/><Relationship Id="rId11478" Type="http://schemas.openxmlformats.org/officeDocument/2006/relationships/hyperlink" Target="http://bazaa.com.au/" TargetMode="External"/><Relationship Id="rId907" Type="http://schemas.openxmlformats.org/officeDocument/2006/relationships/hyperlink" Target="https://www.linkedin.com/in/mete-buyurgan-47793b1/" TargetMode="External"/><Relationship Id="rId1537" Type="http://schemas.openxmlformats.org/officeDocument/2006/relationships/hyperlink" Target="https://pitchbook.com/profiles/company/491432-95" TargetMode="External"/><Relationship Id="rId1951" Type="http://schemas.openxmlformats.org/officeDocument/2006/relationships/hyperlink" Target="https://www.linkedin.com/company/athena-pay/" TargetMode="External"/><Relationship Id="rId7099" Type="http://schemas.openxmlformats.org/officeDocument/2006/relationships/hyperlink" Target="https://www.linkedin.com/in/radhamesnova/" TargetMode="External"/><Relationship Id="rId8564" Type="http://schemas.openxmlformats.org/officeDocument/2006/relationships/hyperlink" Target="http://stayway.jp/" TargetMode="External"/><Relationship Id="rId9615" Type="http://schemas.openxmlformats.org/officeDocument/2006/relationships/hyperlink" Target="https://www.linkedin.com/in/benjaminmyers/" TargetMode="External"/><Relationship Id="rId10494" Type="http://schemas.openxmlformats.org/officeDocument/2006/relationships/hyperlink" Target="http://cooperequipment.ca/" TargetMode="External"/><Relationship Id="rId11545" Type="http://schemas.openxmlformats.org/officeDocument/2006/relationships/hyperlink" Target="http://gloucester-ma.gov/" TargetMode="External"/><Relationship Id="rId1604" Type="http://schemas.openxmlformats.org/officeDocument/2006/relationships/hyperlink" Target="https://www.linkedin.com/in/glenn-robertelli/" TargetMode="External"/><Relationship Id="rId4010" Type="http://schemas.openxmlformats.org/officeDocument/2006/relationships/hyperlink" Target="http://novaminerals.com.au/" TargetMode="External"/><Relationship Id="rId7166" Type="http://schemas.openxmlformats.org/officeDocument/2006/relationships/hyperlink" Target="https://www.linkedin.com/company/ineedana-com/" TargetMode="External"/><Relationship Id="rId7580" Type="http://schemas.openxmlformats.org/officeDocument/2006/relationships/hyperlink" Target="https://www.armatapharma.com/about-us/management/" TargetMode="External"/><Relationship Id="rId8217" Type="http://schemas.openxmlformats.org/officeDocument/2006/relationships/hyperlink" Target="https://www.linkedin.com/company/granza-bio-yc-w24" TargetMode="External"/><Relationship Id="rId8631" Type="http://schemas.openxmlformats.org/officeDocument/2006/relationships/hyperlink" Target="https://www.linkedin.com/company/lua-healthcare" TargetMode="External"/><Relationship Id="rId10147" Type="http://schemas.openxmlformats.org/officeDocument/2006/relationships/hyperlink" Target="http://seachangesociety.com/" TargetMode="External"/><Relationship Id="rId6182" Type="http://schemas.openxmlformats.org/officeDocument/2006/relationships/hyperlink" Target="https://www.linkedin.com/in/william-hicks-9b842a38/" TargetMode="External"/><Relationship Id="rId7233" Type="http://schemas.openxmlformats.org/officeDocument/2006/relationships/hyperlink" Target="http://avair.aero/" TargetMode="External"/><Relationship Id="rId10561" Type="http://schemas.openxmlformats.org/officeDocument/2006/relationships/hyperlink" Target="http://ecodatacenter.se/" TargetMode="External"/><Relationship Id="rId11612" Type="http://schemas.openxmlformats.org/officeDocument/2006/relationships/hyperlink" Target="https://www.linkedin.com/company/highrock-resources-ltd/about/" TargetMode="External"/><Relationship Id="rId697" Type="http://schemas.openxmlformats.org/officeDocument/2006/relationships/hyperlink" Target="https://investors.primarisreit.com/governance/management-team/default.aspx" TargetMode="External"/><Relationship Id="rId2378" Type="http://schemas.openxmlformats.org/officeDocument/2006/relationships/hyperlink" Target="http://haldatx.com/" TargetMode="External"/><Relationship Id="rId3429" Type="http://schemas.openxmlformats.org/officeDocument/2006/relationships/hyperlink" Target="https://www.linkedin.com/company/imaginationtech" TargetMode="External"/><Relationship Id="rId3776" Type="http://schemas.openxmlformats.org/officeDocument/2006/relationships/hyperlink" Target="https://www.linkedin.com/company/nodedai/" TargetMode="External"/><Relationship Id="rId4827" Type="http://schemas.openxmlformats.org/officeDocument/2006/relationships/hyperlink" Target="http://clcnwi.com/" TargetMode="External"/><Relationship Id="rId10214" Type="http://schemas.openxmlformats.org/officeDocument/2006/relationships/hyperlink" Target="http://medal.tv/" TargetMode="External"/><Relationship Id="rId2792" Type="http://schemas.openxmlformats.org/officeDocument/2006/relationships/hyperlink" Target="http://arkmfa.org/" TargetMode="External"/><Relationship Id="rId3843" Type="http://schemas.openxmlformats.org/officeDocument/2006/relationships/hyperlink" Target="https://www.linkedin.com/company/juno-child-disability-insurance/about/" TargetMode="External"/><Relationship Id="rId6999" Type="http://schemas.openxmlformats.org/officeDocument/2006/relationships/hyperlink" Target="https://www.cbinsights.com/company/tfb-holdings/people" TargetMode="External"/><Relationship Id="rId7300" Type="http://schemas.openxmlformats.org/officeDocument/2006/relationships/hyperlink" Target="http://kippnj.org/" TargetMode="External"/><Relationship Id="rId9058" Type="http://schemas.openxmlformats.org/officeDocument/2006/relationships/hyperlink" Target="http://startingfinance.com/" TargetMode="External"/><Relationship Id="rId764" Type="http://schemas.openxmlformats.org/officeDocument/2006/relationships/hyperlink" Target="https://www.linkedin.com/company/sweetspotgov/" TargetMode="External"/><Relationship Id="rId1394" Type="http://schemas.openxmlformats.org/officeDocument/2006/relationships/hyperlink" Target="http://pulsecharterconnect.com/" TargetMode="External"/><Relationship Id="rId2445" Type="http://schemas.openxmlformats.org/officeDocument/2006/relationships/hyperlink" Target="http://voyce.me/" TargetMode="External"/><Relationship Id="rId3910" Type="http://schemas.openxmlformats.org/officeDocument/2006/relationships/hyperlink" Target="http://thelevel.ai/" TargetMode="External"/><Relationship Id="rId9472" Type="http://schemas.openxmlformats.org/officeDocument/2006/relationships/hyperlink" Target="http://globedocket.com/" TargetMode="External"/><Relationship Id="rId417" Type="http://schemas.openxmlformats.org/officeDocument/2006/relationships/hyperlink" Target="https://www.linkedin.com/company/uob/" TargetMode="External"/><Relationship Id="rId831" Type="http://schemas.openxmlformats.org/officeDocument/2006/relationships/hyperlink" Target="http://nuclein.com/" TargetMode="External"/><Relationship Id="rId1047" Type="http://schemas.openxmlformats.org/officeDocument/2006/relationships/hyperlink" Target="http://indaptusrx.com/" TargetMode="External"/><Relationship Id="rId1461" Type="http://schemas.openxmlformats.org/officeDocument/2006/relationships/hyperlink" Target="https://tracxn.com/d/companies/allround-doctors/__mCZ_Zpwl7I-acf1AWky9WiDIbrJpwYtlIGaRakoTcJM" TargetMode="External"/><Relationship Id="rId2512" Type="http://schemas.openxmlformats.org/officeDocument/2006/relationships/hyperlink" Target="http://cartiga.com/" TargetMode="External"/><Relationship Id="rId5668" Type="http://schemas.openxmlformats.org/officeDocument/2006/relationships/hyperlink" Target="http://uniuni.com/" TargetMode="External"/><Relationship Id="rId6719" Type="http://schemas.openxmlformats.org/officeDocument/2006/relationships/hyperlink" Target="http://kiwisleep.com/" TargetMode="External"/><Relationship Id="rId8074" Type="http://schemas.openxmlformats.org/officeDocument/2006/relationships/hyperlink" Target="https://www.linkedin.com/company/clutch-canada" TargetMode="External"/><Relationship Id="rId9125" Type="http://schemas.openxmlformats.org/officeDocument/2006/relationships/hyperlink" Target="https://www.downeasttrans.org/contact.html" TargetMode="External"/><Relationship Id="rId11055" Type="http://schemas.openxmlformats.org/officeDocument/2006/relationships/hyperlink" Target="http://dooh.ly/" TargetMode="External"/><Relationship Id="rId1114" Type="http://schemas.openxmlformats.org/officeDocument/2006/relationships/hyperlink" Target="https://www.linkedin.com/in/groovysingh/" TargetMode="External"/><Relationship Id="rId4684" Type="http://schemas.openxmlformats.org/officeDocument/2006/relationships/hyperlink" Target="http://jugemu.ai/" TargetMode="External"/><Relationship Id="rId5735" Type="http://schemas.openxmlformats.org/officeDocument/2006/relationships/hyperlink" Target="https://www.linkedin.com/in/bill-hornbuckle/" TargetMode="External"/><Relationship Id="rId7090" Type="http://schemas.openxmlformats.org/officeDocument/2006/relationships/hyperlink" Target="https://www.linkedin.com/in/robert-jakobsze/" TargetMode="External"/><Relationship Id="rId8141" Type="http://schemas.openxmlformats.org/officeDocument/2006/relationships/hyperlink" Target="http://aircastle.com/" TargetMode="External"/><Relationship Id="rId10071" Type="http://schemas.openxmlformats.org/officeDocument/2006/relationships/hyperlink" Target="https://www.linkedin.com/company/boundless-activated-nuts-and-seeds" TargetMode="External"/><Relationship Id="rId11122" Type="http://schemas.openxmlformats.org/officeDocument/2006/relationships/hyperlink" Target="https://www.linkedin.com/company/old-glory-bank" TargetMode="External"/><Relationship Id="rId3286" Type="http://schemas.openxmlformats.org/officeDocument/2006/relationships/hyperlink" Target="http://vammo.com/" TargetMode="External"/><Relationship Id="rId4337" Type="http://schemas.openxmlformats.org/officeDocument/2006/relationships/hyperlink" Target="https://www.linkedin.com/company/peloteroapp" TargetMode="External"/><Relationship Id="rId3353" Type="http://schemas.openxmlformats.org/officeDocument/2006/relationships/hyperlink" Target="https://www.linkedin.com/in/ahmad-ghahreman-41506b10/" TargetMode="External"/><Relationship Id="rId4751" Type="http://schemas.openxmlformats.org/officeDocument/2006/relationships/hyperlink" Target="http://cosettepharma.com/" TargetMode="External"/><Relationship Id="rId5802" Type="http://schemas.openxmlformats.org/officeDocument/2006/relationships/hyperlink" Target="https://www.linkedin.com/in/suresh-kumar-dev-12b461174/?original_referer=https%3A%2F%2Fwww%2Egoogle%2Ecom%2F&amp;originalSubdomain=in" TargetMode="External"/><Relationship Id="rId8958" Type="http://schemas.openxmlformats.org/officeDocument/2006/relationships/hyperlink" Target="https://www.linkedin.com/company/viva-in-vitro/" TargetMode="External"/><Relationship Id="rId10888" Type="http://schemas.openxmlformats.org/officeDocument/2006/relationships/hyperlink" Target="https://www.linkedin.com/company/quintessent-inc/" TargetMode="External"/><Relationship Id="rId274" Type="http://schemas.openxmlformats.org/officeDocument/2006/relationships/hyperlink" Target="http://agreerealty.com/" TargetMode="External"/><Relationship Id="rId3006" Type="http://schemas.openxmlformats.org/officeDocument/2006/relationships/hyperlink" Target="http://aven.com/" TargetMode="External"/><Relationship Id="rId4404" Type="http://schemas.openxmlformats.org/officeDocument/2006/relationships/hyperlink" Target="https://www.linkedin.com/in/ahren-posthumus/?originalSubdomain=ae" TargetMode="External"/><Relationship Id="rId7974" Type="http://schemas.openxmlformats.org/officeDocument/2006/relationships/hyperlink" Target="https://www.linkedin.com/in/carsten-brunn-a8b287a/" TargetMode="External"/><Relationship Id="rId10955" Type="http://schemas.openxmlformats.org/officeDocument/2006/relationships/hyperlink" Target="http://treatment.com/" TargetMode="External"/><Relationship Id="rId3420" Type="http://schemas.openxmlformats.org/officeDocument/2006/relationships/hyperlink" Target="http://www.linkedin.com/company/osi-systems" TargetMode="External"/><Relationship Id="rId6576" Type="http://schemas.openxmlformats.org/officeDocument/2006/relationships/hyperlink" Target="https://in.linkedin.com/company/synthiochemicals" TargetMode="External"/><Relationship Id="rId6990" Type="http://schemas.openxmlformats.org/officeDocument/2006/relationships/hyperlink" Target="https://www.linkedin.com/in/sriramaswamy1/" TargetMode="External"/><Relationship Id="rId7627" Type="http://schemas.openxmlformats.org/officeDocument/2006/relationships/hyperlink" Target="http://blupineenergy.com/" TargetMode="External"/><Relationship Id="rId10608" Type="http://schemas.openxmlformats.org/officeDocument/2006/relationships/hyperlink" Target="https://www.blufordinstitute.org/about/" TargetMode="External"/><Relationship Id="rId341" Type="http://schemas.openxmlformats.org/officeDocument/2006/relationships/hyperlink" Target="https://www.linkedin.com/in/brian-r-snider/" TargetMode="External"/><Relationship Id="rId2022" Type="http://schemas.openxmlformats.org/officeDocument/2006/relationships/hyperlink" Target="http://binngroup.co.uk/" TargetMode="External"/><Relationship Id="rId5178" Type="http://schemas.openxmlformats.org/officeDocument/2006/relationships/hyperlink" Target="https://www.linkedin.com/in/alexanderesguerra/" TargetMode="External"/><Relationship Id="rId5592" Type="http://schemas.openxmlformats.org/officeDocument/2006/relationships/hyperlink" Target="http://www.linkedin.com/company/avanse-financial-services" TargetMode="External"/><Relationship Id="rId6229" Type="http://schemas.openxmlformats.org/officeDocument/2006/relationships/hyperlink" Target="https://www.linkedin.com/company/cardlytics" TargetMode="External"/><Relationship Id="rId6643" Type="http://schemas.openxmlformats.org/officeDocument/2006/relationships/hyperlink" Target="http://rgy.com.tr/" TargetMode="External"/><Relationship Id="rId9799" Type="http://schemas.openxmlformats.org/officeDocument/2006/relationships/hyperlink" Target="http://tree-tube.com/" TargetMode="External"/><Relationship Id="rId1788" Type="http://schemas.openxmlformats.org/officeDocument/2006/relationships/hyperlink" Target="http://saltandstone.com/" TargetMode="External"/><Relationship Id="rId2839" Type="http://schemas.openxmlformats.org/officeDocument/2006/relationships/hyperlink" Target="https://www.linkedin.com/company/curalinc-healthcare/" TargetMode="External"/><Relationship Id="rId4194" Type="http://schemas.openxmlformats.org/officeDocument/2006/relationships/hyperlink" Target="https://in.linkedin.com/company/volcan-cia-minera-saa" TargetMode="External"/><Relationship Id="rId5245" Type="http://schemas.openxmlformats.org/officeDocument/2006/relationships/hyperlink" Target="http://harharchicken.com.sg/" TargetMode="External"/><Relationship Id="rId6710" Type="http://schemas.openxmlformats.org/officeDocument/2006/relationships/hyperlink" Target="http://ez-chow.com/" TargetMode="External"/><Relationship Id="rId9866" Type="http://schemas.openxmlformats.org/officeDocument/2006/relationships/hyperlink" Target="https://www.linkedin.com/in/petrosalema/" TargetMode="External"/><Relationship Id="rId4261" Type="http://schemas.openxmlformats.org/officeDocument/2006/relationships/hyperlink" Target="https://www.linkedin.com/in/helen-y-chen-7951641/" TargetMode="External"/><Relationship Id="rId5312" Type="http://schemas.openxmlformats.org/officeDocument/2006/relationships/hyperlink" Target="https://www.linkedin.com/in/davidatkinsontv/" TargetMode="External"/><Relationship Id="rId8468" Type="http://schemas.openxmlformats.org/officeDocument/2006/relationships/hyperlink" Target="https://www.linkedin.com/company/earth-crust/" TargetMode="External"/><Relationship Id="rId9519" Type="http://schemas.openxmlformats.org/officeDocument/2006/relationships/hyperlink" Target="https://www.linkedin.com/in/nicolasninonino/" TargetMode="External"/><Relationship Id="rId10398" Type="http://schemas.openxmlformats.org/officeDocument/2006/relationships/hyperlink" Target="http://fnmetals.com/" TargetMode="External"/><Relationship Id="rId11796" Type="http://schemas.openxmlformats.org/officeDocument/2006/relationships/hyperlink" Target="http://shebuiltthiscity.org/" TargetMode="External"/><Relationship Id="rId1508" Type="http://schemas.openxmlformats.org/officeDocument/2006/relationships/hyperlink" Target="https://dncbiotechnology.com/innovation-award-at-ces-2024/" TargetMode="External"/><Relationship Id="rId1855" Type="http://schemas.openxmlformats.org/officeDocument/2006/relationships/hyperlink" Target="https://www.linkedin.com/company/quad-city-botanical-center/about" TargetMode="External"/><Relationship Id="rId2906" Type="http://schemas.openxmlformats.org/officeDocument/2006/relationships/hyperlink" Target="https://www.linkedin.com/in/jp-ramirez-213970300/?originalSubdomain=sg" TargetMode="External"/><Relationship Id="rId7484" Type="http://schemas.openxmlformats.org/officeDocument/2006/relationships/hyperlink" Target="https://www.linkedin.com/in/suhas-rajkumar-277824150/?originalSubdomain=in" TargetMode="External"/><Relationship Id="rId8535" Type="http://schemas.openxmlformats.org/officeDocument/2006/relationships/hyperlink" Target="https://www.linkedin.com/company/vida-global/" TargetMode="External"/><Relationship Id="rId8882" Type="http://schemas.openxmlformats.org/officeDocument/2006/relationships/hyperlink" Target="http://raya-it.net/" TargetMode="External"/><Relationship Id="rId9933" Type="http://schemas.openxmlformats.org/officeDocument/2006/relationships/hyperlink" Target="http://muntu.com/" TargetMode="External"/><Relationship Id="rId11449" Type="http://schemas.openxmlformats.org/officeDocument/2006/relationships/hyperlink" Target="https://www.linkedin.com/in/karin-von-hippel-a492125a/" TargetMode="External"/><Relationship Id="rId11863" Type="http://schemas.openxmlformats.org/officeDocument/2006/relationships/hyperlink" Target="http://hemptyful.com/" TargetMode="External"/><Relationship Id="rId1922" Type="http://schemas.openxmlformats.org/officeDocument/2006/relationships/hyperlink" Target="http://tendl.ai/" TargetMode="External"/><Relationship Id="rId6086" Type="http://schemas.openxmlformats.org/officeDocument/2006/relationships/hyperlink" Target="http://pascaldesign.com/" TargetMode="External"/><Relationship Id="rId7137" Type="http://schemas.openxmlformats.org/officeDocument/2006/relationships/hyperlink" Target="https://www.linkedin.com/in/kateschrauth/" TargetMode="External"/><Relationship Id="rId10465" Type="http://schemas.openxmlformats.org/officeDocument/2006/relationships/hyperlink" Target="https://www.linkedin.com/company/tapi-latam/" TargetMode="External"/><Relationship Id="rId11516" Type="http://schemas.openxmlformats.org/officeDocument/2006/relationships/hyperlink" Target="https://www.linkedin.com/company/naeco-llc/" TargetMode="External"/><Relationship Id="rId7551" Type="http://schemas.openxmlformats.org/officeDocument/2006/relationships/hyperlink" Target="https://www.linkedin.com/company/aveni-ai/about/" TargetMode="External"/><Relationship Id="rId8602" Type="http://schemas.openxmlformats.org/officeDocument/2006/relationships/hyperlink" Target="http://cluby.com/" TargetMode="External"/><Relationship Id="rId10118" Type="http://schemas.openxmlformats.org/officeDocument/2006/relationships/hyperlink" Target="http://leidencryo.com/" TargetMode="External"/><Relationship Id="rId10532" Type="http://schemas.openxmlformats.org/officeDocument/2006/relationships/hyperlink" Target="https://www.linkedin.com/in/luissantoma/" TargetMode="External"/><Relationship Id="rId2696" Type="http://schemas.openxmlformats.org/officeDocument/2006/relationships/hyperlink" Target="http://cardeacap.com/" TargetMode="External"/><Relationship Id="rId3747" Type="http://schemas.openxmlformats.org/officeDocument/2006/relationships/hyperlink" Target="http://prysmian.com/" TargetMode="External"/><Relationship Id="rId6153" Type="http://schemas.openxmlformats.org/officeDocument/2006/relationships/hyperlink" Target="https://www.linkedin.com/in/lukas-langenegger-91915390/" TargetMode="External"/><Relationship Id="rId7204" Type="http://schemas.openxmlformats.org/officeDocument/2006/relationships/hyperlink" Target="http://stackfield.com/" TargetMode="External"/><Relationship Id="rId668" Type="http://schemas.openxmlformats.org/officeDocument/2006/relationships/hyperlink" Target="https://www.linkedin.com/company/globalpredictions/" TargetMode="External"/><Relationship Id="rId1298" Type="http://schemas.openxmlformats.org/officeDocument/2006/relationships/hyperlink" Target="http://bancofinandina.com/" TargetMode="External"/><Relationship Id="rId2349" Type="http://schemas.openxmlformats.org/officeDocument/2006/relationships/hyperlink" Target="https://www.linkedin.com/in/igorkol/?locale=en_US" TargetMode="External"/><Relationship Id="rId2763" Type="http://schemas.openxmlformats.org/officeDocument/2006/relationships/hyperlink" Target="http://heatherschoice.com/" TargetMode="External"/><Relationship Id="rId3814" Type="http://schemas.openxmlformats.org/officeDocument/2006/relationships/hyperlink" Target="https://www.crunchbase.com/person/sam-pocknell-cf0f" TargetMode="External"/><Relationship Id="rId6220" Type="http://schemas.openxmlformats.org/officeDocument/2006/relationships/hyperlink" Target="https://www.linkedin.com/company/desilo/" TargetMode="External"/><Relationship Id="rId9376" Type="http://schemas.openxmlformats.org/officeDocument/2006/relationships/hyperlink" Target="http://solsign.ai/" TargetMode="External"/><Relationship Id="rId9790" Type="http://schemas.openxmlformats.org/officeDocument/2006/relationships/hyperlink" Target="https://www.linkedin.com/company/global-records" TargetMode="External"/><Relationship Id="rId735" Type="http://schemas.openxmlformats.org/officeDocument/2006/relationships/hyperlink" Target="https://pitchbook.com/profiles/company/459890-65" TargetMode="External"/><Relationship Id="rId1365" Type="http://schemas.openxmlformats.org/officeDocument/2006/relationships/hyperlink" Target="https://www.linkedin.com/company/healthplus-ai" TargetMode="External"/><Relationship Id="rId2416" Type="http://schemas.openxmlformats.org/officeDocument/2006/relationships/hyperlink" Target="https://www.linkedin.com/company/eliseai" TargetMode="External"/><Relationship Id="rId8392" Type="http://schemas.openxmlformats.org/officeDocument/2006/relationships/hyperlink" Target="https://www.linkedin.com/in/philippebeucher/" TargetMode="External"/><Relationship Id="rId9029" Type="http://schemas.openxmlformats.org/officeDocument/2006/relationships/hyperlink" Target="http://aldawliadevelopments.com/" TargetMode="External"/><Relationship Id="rId9443" Type="http://schemas.openxmlformats.org/officeDocument/2006/relationships/hyperlink" Target="http://swapte.org/" TargetMode="External"/><Relationship Id="rId11373" Type="http://schemas.openxmlformats.org/officeDocument/2006/relationships/hyperlink" Target="https://www.linkedin.com/in/the-sunny-ahlawat/" TargetMode="External"/><Relationship Id="rId1018" Type="http://schemas.openxmlformats.org/officeDocument/2006/relationships/hyperlink" Target="https://www.linkedin.com/company/social-first-games" TargetMode="External"/><Relationship Id="rId1432" Type="http://schemas.openxmlformats.org/officeDocument/2006/relationships/hyperlink" Target="http://orbitalrx.com/" TargetMode="External"/><Relationship Id="rId2830" Type="http://schemas.openxmlformats.org/officeDocument/2006/relationships/hyperlink" Target="http://dentiqube.com/" TargetMode="External"/><Relationship Id="rId4588" Type="http://schemas.openxmlformats.org/officeDocument/2006/relationships/hyperlink" Target="https://www.linkedin.com/in/john-schindler-95780b14/" TargetMode="External"/><Relationship Id="rId5639" Type="http://schemas.openxmlformats.org/officeDocument/2006/relationships/hyperlink" Target="https://www.linkedin.com/company/q32-bio-inc/" TargetMode="External"/><Relationship Id="rId5986" Type="http://schemas.openxmlformats.org/officeDocument/2006/relationships/hyperlink" Target="https://www.linkedin.com/company/buddywise/" TargetMode="External"/><Relationship Id="rId8045" Type="http://schemas.openxmlformats.org/officeDocument/2006/relationships/hyperlink" Target="https://www.linkedin.com/in/cindy-angelina-17502a165/" TargetMode="External"/><Relationship Id="rId11026" Type="http://schemas.openxmlformats.org/officeDocument/2006/relationships/hyperlink" Target="https://www.linkedin.com/company/ignitis-grupe" TargetMode="External"/><Relationship Id="rId71" Type="http://schemas.openxmlformats.org/officeDocument/2006/relationships/hyperlink" Target="http://mbxbio.com/" TargetMode="External"/><Relationship Id="rId802" Type="http://schemas.openxmlformats.org/officeDocument/2006/relationships/hyperlink" Target="http://avivacredito.com/" TargetMode="External"/><Relationship Id="rId7061" Type="http://schemas.openxmlformats.org/officeDocument/2006/relationships/hyperlink" Target="https://www.linkedin.com/in/alexander-kostenko-52517331/" TargetMode="External"/><Relationship Id="rId8112" Type="http://schemas.openxmlformats.org/officeDocument/2006/relationships/hyperlink" Target="https://www.linkedin.com/company/16229581/" TargetMode="External"/><Relationship Id="rId9510" Type="http://schemas.openxmlformats.org/officeDocument/2006/relationships/hyperlink" Target="http://fressnapf.com/" TargetMode="External"/><Relationship Id="rId11440" Type="http://schemas.openxmlformats.org/officeDocument/2006/relationships/hyperlink" Target="https://www.linkedin.com/company/safeflows/about/?viewAsMember=true" TargetMode="External"/><Relationship Id="rId4655" Type="http://schemas.openxmlformats.org/officeDocument/2006/relationships/hyperlink" Target="https://www.linkedin.com/in/paolo-franchetti-2943809/?originalSubdomain=it" TargetMode="External"/><Relationship Id="rId5706" Type="http://schemas.openxmlformats.org/officeDocument/2006/relationships/hyperlink" Target="http://k-brolinen.com/" TargetMode="External"/><Relationship Id="rId10042" Type="http://schemas.openxmlformats.org/officeDocument/2006/relationships/hyperlink" Target="https://www.linkedin.com/in/mihai-nastase/" TargetMode="External"/><Relationship Id="rId178" Type="http://schemas.openxmlformats.org/officeDocument/2006/relationships/hyperlink" Target="http://growsari.com/" TargetMode="External"/><Relationship Id="rId3257" Type="http://schemas.openxmlformats.org/officeDocument/2006/relationships/hyperlink" Target="https://www.linkedin.com/company/magenta-medical/about/" TargetMode="External"/><Relationship Id="rId3671" Type="http://schemas.openxmlformats.org/officeDocument/2006/relationships/hyperlink" Target="http://symphonyinfra.com.au/" TargetMode="External"/><Relationship Id="rId4308" Type="http://schemas.openxmlformats.org/officeDocument/2006/relationships/hyperlink" Target="http://shell.com.ng/" TargetMode="External"/><Relationship Id="rId4722" Type="http://schemas.openxmlformats.org/officeDocument/2006/relationships/hyperlink" Target="http://kreatorsnetwork.kr/" TargetMode="External"/><Relationship Id="rId7878" Type="http://schemas.openxmlformats.org/officeDocument/2006/relationships/hyperlink" Target="https://www.linkedin.com/in/gabriel-riegert/" TargetMode="External"/><Relationship Id="rId8929" Type="http://schemas.openxmlformats.org/officeDocument/2006/relationships/hyperlink" Target="http://isybuy.com/" TargetMode="External"/><Relationship Id="rId10859" Type="http://schemas.openxmlformats.org/officeDocument/2006/relationships/hyperlink" Target="https://www.linkedin.com/company/x-therma-inc-" TargetMode="External"/><Relationship Id="rId592" Type="http://schemas.openxmlformats.org/officeDocument/2006/relationships/hyperlink" Target="https://www.linkedin.com/company/knoopschocolate" TargetMode="External"/><Relationship Id="rId2273" Type="http://schemas.openxmlformats.org/officeDocument/2006/relationships/hyperlink" Target="https://www.linkedin.com/company/foundation-barnes-jewish/" TargetMode="External"/><Relationship Id="rId3324" Type="http://schemas.openxmlformats.org/officeDocument/2006/relationships/hyperlink" Target="https://www.linkedin.com/company/wamopeople" TargetMode="External"/><Relationship Id="rId6894" Type="http://schemas.openxmlformats.org/officeDocument/2006/relationships/hyperlink" Target="http://instantroofer.com/" TargetMode="External"/><Relationship Id="rId7945" Type="http://schemas.openxmlformats.org/officeDocument/2006/relationships/hyperlink" Target="http://superbank.id/" TargetMode="External"/><Relationship Id="rId245" Type="http://schemas.openxmlformats.org/officeDocument/2006/relationships/hyperlink" Target="https://www.linkedin.com/company/vsparticle-b-v-" TargetMode="External"/><Relationship Id="rId2340" Type="http://schemas.openxmlformats.org/officeDocument/2006/relationships/hyperlink" Target="http://clevelandcliffs.com/" TargetMode="External"/><Relationship Id="rId5496" Type="http://schemas.openxmlformats.org/officeDocument/2006/relationships/hyperlink" Target="http://dayspringindy.org/" TargetMode="External"/><Relationship Id="rId6547" Type="http://schemas.openxmlformats.org/officeDocument/2006/relationships/hyperlink" Target="https://www.linkedin.com/in/alexander-wulff-226b3225/" TargetMode="External"/><Relationship Id="rId10926" Type="http://schemas.openxmlformats.org/officeDocument/2006/relationships/hyperlink" Target="https://www.linkedin.com/company/evonik" TargetMode="External"/><Relationship Id="rId312" Type="http://schemas.openxmlformats.org/officeDocument/2006/relationships/hyperlink" Target="https://www.linkedin.com/in/manujnair/" TargetMode="External"/><Relationship Id="rId4098" Type="http://schemas.openxmlformats.org/officeDocument/2006/relationships/hyperlink" Target="http://finlegal.io/" TargetMode="External"/><Relationship Id="rId5149" Type="http://schemas.openxmlformats.org/officeDocument/2006/relationships/hyperlink" Target="https://www.linkedin.com/in/aurelie-gonzalez/" TargetMode="External"/><Relationship Id="rId5563" Type="http://schemas.openxmlformats.org/officeDocument/2006/relationships/hyperlink" Target="https://www.linkedin.com/in/tanyavancourt/" TargetMode="External"/><Relationship Id="rId6961" Type="http://schemas.openxmlformats.org/officeDocument/2006/relationships/hyperlink" Target="https://www.linkedin.com/in/giulio-licenza-vivacizzazione/" TargetMode="External"/><Relationship Id="rId9020" Type="http://schemas.openxmlformats.org/officeDocument/2006/relationships/hyperlink" Target="https://www.linkedin.com/company/silverconnect/" TargetMode="External"/><Relationship Id="rId4165" Type="http://schemas.openxmlformats.org/officeDocument/2006/relationships/hyperlink" Target="http://roverpass.com/" TargetMode="External"/><Relationship Id="rId5216" Type="http://schemas.openxmlformats.org/officeDocument/2006/relationships/hyperlink" Target="https://www.linkedin.com/company/careergateway/" TargetMode="External"/><Relationship Id="rId6614" Type="http://schemas.openxmlformats.org/officeDocument/2006/relationships/hyperlink" Target="https://www.linkedin.com/company/global-alliance-for-tb-drug-development/" TargetMode="External"/><Relationship Id="rId1759" Type="http://schemas.openxmlformats.org/officeDocument/2006/relationships/hyperlink" Target="http://sim2real.co.kr/" TargetMode="External"/><Relationship Id="rId3181" Type="http://schemas.openxmlformats.org/officeDocument/2006/relationships/hyperlink" Target="https://www.linkedin.com/in/wa-el-hashad-28370a11/" TargetMode="External"/><Relationship Id="rId5630" Type="http://schemas.openxmlformats.org/officeDocument/2006/relationships/hyperlink" Target="https://www.linkedin.com/company/tennrai" TargetMode="External"/><Relationship Id="rId8786" Type="http://schemas.openxmlformats.org/officeDocument/2006/relationships/hyperlink" Target="https://www.linkedin.com/company/plusmusic-ai" TargetMode="External"/><Relationship Id="rId9837" Type="http://schemas.openxmlformats.org/officeDocument/2006/relationships/hyperlink" Target="https://decentaircompressor.com/about/" TargetMode="External"/><Relationship Id="rId11767" Type="http://schemas.openxmlformats.org/officeDocument/2006/relationships/hyperlink" Target="https://childrenshealthwatch.org/stephanie-ettinger-de-cuba/" TargetMode="External"/><Relationship Id="rId1826" Type="http://schemas.openxmlformats.org/officeDocument/2006/relationships/hyperlink" Target="https://www.linkedin.com/in/babacar-diakhat%c3%a9-371909b1/" TargetMode="External"/><Relationship Id="rId4232" Type="http://schemas.openxmlformats.org/officeDocument/2006/relationships/hyperlink" Target="http://houmo.ai/" TargetMode="External"/><Relationship Id="rId7388" Type="http://schemas.openxmlformats.org/officeDocument/2006/relationships/hyperlink" Target="https://www.linkedin.com/in/%E7%A0%94%E5%A4%AA-%E4%B8%AD%E6%9D%91-8bba2844/" TargetMode="External"/><Relationship Id="rId8439" Type="http://schemas.openxmlformats.org/officeDocument/2006/relationships/hyperlink" Target="https://www.linkedin.com/company/sendblocks" TargetMode="External"/><Relationship Id="rId8853" Type="http://schemas.openxmlformats.org/officeDocument/2006/relationships/hyperlink" Target="https://www.linkedin.com/company/ekona-power" TargetMode="External"/><Relationship Id="rId9904" Type="http://schemas.openxmlformats.org/officeDocument/2006/relationships/hyperlink" Target="http://chicagojazzphilharmonic.org/" TargetMode="External"/><Relationship Id="rId10369" Type="http://schemas.openxmlformats.org/officeDocument/2006/relationships/hyperlink" Target="http://heparegenix.com/" TargetMode="External"/><Relationship Id="rId10783" Type="http://schemas.openxmlformats.org/officeDocument/2006/relationships/hyperlink" Target="http://cureskin.com/" TargetMode="External"/><Relationship Id="rId11834" Type="http://schemas.openxmlformats.org/officeDocument/2006/relationships/hyperlink" Target="https://www.linkedin.com/company/wiserpolicy/" TargetMode="External"/><Relationship Id="rId3998" Type="http://schemas.openxmlformats.org/officeDocument/2006/relationships/hyperlink" Target="https://www.linkedin.com/in/khalidtalukder/" TargetMode="External"/><Relationship Id="rId7455" Type="http://schemas.openxmlformats.org/officeDocument/2006/relationships/hyperlink" Target="https://www.linkedin.com/company/cerabyte-cds-h/" TargetMode="External"/><Relationship Id="rId8506" Type="http://schemas.openxmlformats.org/officeDocument/2006/relationships/hyperlink" Target="http://www.linkedin.com/company/neighbourly" TargetMode="External"/><Relationship Id="rId8920" Type="http://schemas.openxmlformats.org/officeDocument/2006/relationships/hyperlink" Target="http://procaneq.com/" TargetMode="External"/><Relationship Id="rId10436" Type="http://schemas.openxmlformats.org/officeDocument/2006/relationships/hyperlink" Target="https://www.linkedin.com/company/san-diego-children's-discovery-museum/" TargetMode="External"/><Relationship Id="rId6057" Type="http://schemas.openxmlformats.org/officeDocument/2006/relationships/hyperlink" Target="https://www.linkedin.com/company/intensity-therapeutics" TargetMode="External"/><Relationship Id="rId6471" Type="http://schemas.openxmlformats.org/officeDocument/2006/relationships/hyperlink" Target="https://www.linkedin.com/company/right-now-response" TargetMode="External"/><Relationship Id="rId7108" Type="http://schemas.openxmlformats.org/officeDocument/2006/relationships/hyperlink" Target="http://www.linkedin.com/company/kellermeyer-bergensons-services-llc" TargetMode="External"/><Relationship Id="rId7522" Type="http://schemas.openxmlformats.org/officeDocument/2006/relationships/hyperlink" Target="https://www.linkedin.com/in/evan-smith-39516b8/" TargetMode="External"/><Relationship Id="rId10850" Type="http://schemas.openxmlformats.org/officeDocument/2006/relationships/hyperlink" Target="http://murphysnaturals.com/" TargetMode="External"/><Relationship Id="rId986" Type="http://schemas.openxmlformats.org/officeDocument/2006/relationships/hyperlink" Target="https://www.linkedin.com/in/chirag-chhajer-/" TargetMode="External"/><Relationship Id="rId2667" Type="http://schemas.openxmlformats.org/officeDocument/2006/relationships/hyperlink" Target="https://www.linkedin.com/in/khalid-baareh-653684105/" TargetMode="External"/><Relationship Id="rId3718" Type="http://schemas.openxmlformats.org/officeDocument/2006/relationships/hyperlink" Target="http://montagegoldcorp.com/" TargetMode="External"/><Relationship Id="rId5073" Type="http://schemas.openxmlformats.org/officeDocument/2006/relationships/hyperlink" Target="http://webrew.co.uk/" TargetMode="External"/><Relationship Id="rId6124" Type="http://schemas.openxmlformats.org/officeDocument/2006/relationships/hyperlink" Target="https://www.linkedin.com/in/vivek-ragavan-0b974/" TargetMode="External"/><Relationship Id="rId9694" Type="http://schemas.openxmlformats.org/officeDocument/2006/relationships/hyperlink" Target="https://www.crunchbase.com/organization/intellirock-mining-corp" TargetMode="External"/><Relationship Id="rId10503" Type="http://schemas.openxmlformats.org/officeDocument/2006/relationships/hyperlink" Target="https://www.linkedin.com/company/intelliam/about" TargetMode="External"/><Relationship Id="rId639" Type="http://schemas.openxmlformats.org/officeDocument/2006/relationships/hyperlink" Target="https://www.linkedin.com/company/novalix/" TargetMode="External"/><Relationship Id="rId1269" Type="http://schemas.openxmlformats.org/officeDocument/2006/relationships/hyperlink" Target="https://pitchbook.com/profiles/company/544999-69" TargetMode="External"/><Relationship Id="rId5140" Type="http://schemas.openxmlformats.org/officeDocument/2006/relationships/hyperlink" Target="https://www.linkedin.com/company/anewhealth" TargetMode="External"/><Relationship Id="rId8296" Type="http://schemas.openxmlformats.org/officeDocument/2006/relationships/hyperlink" Target="https://www.linkedin.com/in/owen-zhang-70b88537/" TargetMode="External"/><Relationship Id="rId9347" Type="http://schemas.openxmlformats.org/officeDocument/2006/relationships/hyperlink" Target="https://www.linkedin.com/company/movingforwardcoalition" TargetMode="External"/><Relationship Id="rId1683" Type="http://schemas.openxmlformats.org/officeDocument/2006/relationships/hyperlink" Target="https://www.questgates.co.uk/our-people/" TargetMode="External"/><Relationship Id="rId2734" Type="http://schemas.openxmlformats.org/officeDocument/2006/relationships/hyperlink" Target="https://www.linkedin.com/school/duquesne-university/" TargetMode="External"/><Relationship Id="rId9761" Type="http://schemas.openxmlformats.org/officeDocument/2006/relationships/hyperlink" Target="http://appsoft.com.cn/" TargetMode="External"/><Relationship Id="rId11277" Type="http://schemas.openxmlformats.org/officeDocument/2006/relationships/hyperlink" Target="https://www.linkedin.com/in/tom-chapman-b62b9a/" TargetMode="External"/><Relationship Id="rId11691" Type="http://schemas.openxmlformats.org/officeDocument/2006/relationships/hyperlink" Target="https://neighborhoodcenterwv.org/who-we-are/" TargetMode="External"/><Relationship Id="rId706" Type="http://schemas.openxmlformats.org/officeDocument/2006/relationships/hyperlink" Target="https://www.linkedin.com/company/ygotrips/?originalSubdomain=de" TargetMode="External"/><Relationship Id="rId1336" Type="http://schemas.openxmlformats.org/officeDocument/2006/relationships/hyperlink" Target="https://www.linkedin.com/company/ecopals/" TargetMode="External"/><Relationship Id="rId1750" Type="http://schemas.openxmlformats.org/officeDocument/2006/relationships/hyperlink" Target="http://graphenergytech.com/" TargetMode="External"/><Relationship Id="rId2801" Type="http://schemas.openxmlformats.org/officeDocument/2006/relationships/hyperlink" Target="https://pitchbook.com/profiles/company/616026-43" TargetMode="External"/><Relationship Id="rId5957" Type="http://schemas.openxmlformats.org/officeDocument/2006/relationships/hyperlink" Target="https://www.linkedin.com/in/georgemurnane/" TargetMode="External"/><Relationship Id="rId8016" Type="http://schemas.openxmlformats.org/officeDocument/2006/relationships/hyperlink" Target="https://www.linkedin.com/in/rishivasudev/" TargetMode="External"/><Relationship Id="rId8363" Type="http://schemas.openxmlformats.org/officeDocument/2006/relationships/hyperlink" Target="http://quantumrise.com/" TargetMode="External"/><Relationship Id="rId9414" Type="http://schemas.openxmlformats.org/officeDocument/2006/relationships/hyperlink" Target="https://www.cotec.ca/about-us/management/" TargetMode="External"/><Relationship Id="rId10293" Type="http://schemas.openxmlformats.org/officeDocument/2006/relationships/hyperlink" Target="http://airsmed.com/" TargetMode="External"/><Relationship Id="rId11344" Type="http://schemas.openxmlformats.org/officeDocument/2006/relationships/hyperlink" Target="https://www.linkedin.com/in/ramvaibhav/" TargetMode="External"/><Relationship Id="rId42" Type="http://schemas.openxmlformats.org/officeDocument/2006/relationships/hyperlink" Target="http://moonshot.ai/" TargetMode="External"/><Relationship Id="rId1403" Type="http://schemas.openxmlformats.org/officeDocument/2006/relationships/hyperlink" Target="http://herogo.ae/" TargetMode="External"/><Relationship Id="rId4559" Type="http://schemas.openxmlformats.org/officeDocument/2006/relationships/hyperlink" Target="https://www.linkedin.com/company/spicerackventures/" TargetMode="External"/><Relationship Id="rId4973" Type="http://schemas.openxmlformats.org/officeDocument/2006/relationships/hyperlink" Target="http://decisionlens.com/" TargetMode="External"/><Relationship Id="rId8430" Type="http://schemas.openxmlformats.org/officeDocument/2006/relationships/hyperlink" Target="https://www.linkedin.com/company/leasino" TargetMode="External"/><Relationship Id="rId10360" Type="http://schemas.openxmlformats.org/officeDocument/2006/relationships/hyperlink" Target="https://www.linkedin.com/company/blue-water-biotech-inc/" TargetMode="External"/><Relationship Id="rId11411" Type="http://schemas.openxmlformats.org/officeDocument/2006/relationships/hyperlink" Target="https://www.linkedin.com/company/caulipuffs/" TargetMode="External"/><Relationship Id="rId3575" Type="http://schemas.openxmlformats.org/officeDocument/2006/relationships/hyperlink" Target="http://nearbycomputing.com/" TargetMode="External"/><Relationship Id="rId4626" Type="http://schemas.openxmlformats.org/officeDocument/2006/relationships/hyperlink" Target="http://heysqill.com/" TargetMode="External"/><Relationship Id="rId7032" Type="http://schemas.openxmlformats.org/officeDocument/2006/relationships/hyperlink" Target="https://www.atinyhomeforgood.org/our-team" TargetMode="External"/><Relationship Id="rId10013" Type="http://schemas.openxmlformats.org/officeDocument/2006/relationships/hyperlink" Target="https://www.wvup.edu/about/office-of-the-president/" TargetMode="External"/><Relationship Id="rId496" Type="http://schemas.openxmlformats.org/officeDocument/2006/relationships/hyperlink" Target="https://www.linkedin.com/in/dr-jill-s-becker/" TargetMode="External"/><Relationship Id="rId2177" Type="http://schemas.openxmlformats.org/officeDocument/2006/relationships/hyperlink" Target="https://www.linkedin.com/company/family-promise-north-shore-boston" TargetMode="External"/><Relationship Id="rId2591" Type="http://schemas.openxmlformats.org/officeDocument/2006/relationships/hyperlink" Target="https://x.com/chundamccain" TargetMode="External"/><Relationship Id="rId3228" Type="http://schemas.openxmlformats.org/officeDocument/2006/relationships/hyperlink" Target="https://www.linkedin.com/in/eric-feinstein-7b35257/" TargetMode="External"/><Relationship Id="rId3642" Type="http://schemas.openxmlformats.org/officeDocument/2006/relationships/hyperlink" Target="https://www.linkedin.com/in/blake-hylands-03aa071a0/" TargetMode="External"/><Relationship Id="rId6798" Type="http://schemas.openxmlformats.org/officeDocument/2006/relationships/hyperlink" Target="http://seetruetechnologies.com/" TargetMode="External"/><Relationship Id="rId7849" Type="http://schemas.openxmlformats.org/officeDocument/2006/relationships/hyperlink" Target="http://wagatanzania.com/" TargetMode="External"/><Relationship Id="rId149" Type="http://schemas.openxmlformats.org/officeDocument/2006/relationships/hyperlink" Target="https://www.linkedin.com/company/precigen" TargetMode="External"/><Relationship Id="rId563" Type="http://schemas.openxmlformats.org/officeDocument/2006/relationships/hyperlink" Target="http://neuronenergy.in/" TargetMode="External"/><Relationship Id="rId1193" Type="http://schemas.openxmlformats.org/officeDocument/2006/relationships/hyperlink" Target="https://www.apollo.io/companies/EncryptX/653a2539e40ac600a380aa04" TargetMode="External"/><Relationship Id="rId2244" Type="http://schemas.openxmlformats.org/officeDocument/2006/relationships/hyperlink" Target="https://www.linkedin.com/in/melanie-pignotti-lcpc-318a6287/" TargetMode="External"/><Relationship Id="rId9271" Type="http://schemas.openxmlformats.org/officeDocument/2006/relationships/hyperlink" Target="http://knonap.com/" TargetMode="External"/><Relationship Id="rId216" Type="http://schemas.openxmlformats.org/officeDocument/2006/relationships/hyperlink" Target="https://www.linkedin.com/in/jim-teague-5aa42960/" TargetMode="External"/><Relationship Id="rId1260" Type="http://schemas.openxmlformats.org/officeDocument/2006/relationships/hyperlink" Target="https://www.linkedin.com/company/nuvoretail/about/" TargetMode="External"/><Relationship Id="rId6865" Type="http://schemas.openxmlformats.org/officeDocument/2006/relationships/hyperlink" Target="https://www.linkedin.com/in/markus-urban/" TargetMode="External"/><Relationship Id="rId7916" Type="http://schemas.openxmlformats.org/officeDocument/2006/relationships/hyperlink" Target="https://www.linkedin.com/company/triomics" TargetMode="External"/><Relationship Id="rId630" Type="http://schemas.openxmlformats.org/officeDocument/2006/relationships/hyperlink" Target="https://www.linkedin.com/company/miru-corp/" TargetMode="External"/><Relationship Id="rId2311" Type="http://schemas.openxmlformats.org/officeDocument/2006/relationships/hyperlink" Target="https://www.linkedin.com/in/sarah-boyce-7775808/" TargetMode="External"/><Relationship Id="rId4069" Type="http://schemas.openxmlformats.org/officeDocument/2006/relationships/hyperlink" Target="https://www.linkedin.com/in/snirsbs/" TargetMode="External"/><Relationship Id="rId5467" Type="http://schemas.openxmlformats.org/officeDocument/2006/relationships/hyperlink" Target="https://www.linkedin.com/in/paolo-tagliabue-387776139/" TargetMode="External"/><Relationship Id="rId5881" Type="http://schemas.openxmlformats.org/officeDocument/2006/relationships/hyperlink" Target="https://www.linkedin.com/in/lukedangelo1/" TargetMode="External"/><Relationship Id="rId6518" Type="http://schemas.openxmlformats.org/officeDocument/2006/relationships/hyperlink" Target="http://collectest.com/" TargetMode="External"/><Relationship Id="rId6932" Type="http://schemas.openxmlformats.org/officeDocument/2006/relationships/hyperlink" Target="https://www.linkedin.com/in/stephanie-borowski-wblforall/" TargetMode="External"/><Relationship Id="rId4483" Type="http://schemas.openxmlformats.org/officeDocument/2006/relationships/hyperlink" Target="https://www.linkedin.com/company/ohioguidestone/" TargetMode="External"/><Relationship Id="rId5534" Type="http://schemas.openxmlformats.org/officeDocument/2006/relationships/hyperlink" Target="http://observeinc.com/" TargetMode="External"/><Relationship Id="rId3085" Type="http://schemas.openxmlformats.org/officeDocument/2006/relationships/hyperlink" Target="https://in.linkedin.com/company/nearfield-instruments-bv" TargetMode="External"/><Relationship Id="rId4136" Type="http://schemas.openxmlformats.org/officeDocument/2006/relationships/hyperlink" Target="https://www.linkedin.com/company/luscid-platform" TargetMode="External"/><Relationship Id="rId4550" Type="http://schemas.openxmlformats.org/officeDocument/2006/relationships/hyperlink" Target="http://stallionuranium.com/" TargetMode="External"/><Relationship Id="rId5601" Type="http://schemas.openxmlformats.org/officeDocument/2006/relationships/hyperlink" Target="https://www.linkedin.com/company/harris-corporation/" TargetMode="External"/><Relationship Id="rId8757" Type="http://schemas.openxmlformats.org/officeDocument/2006/relationships/hyperlink" Target="https://www.linkedin.com/company/omnicdotai" TargetMode="External"/><Relationship Id="rId9808" Type="http://schemas.openxmlformats.org/officeDocument/2006/relationships/hyperlink" Target="https://pitchbook.com/profiles/company/528592-60" TargetMode="External"/><Relationship Id="rId10687" Type="http://schemas.openxmlformats.org/officeDocument/2006/relationships/hyperlink" Target="http://rowain.com/" TargetMode="External"/><Relationship Id="rId3152" Type="http://schemas.openxmlformats.org/officeDocument/2006/relationships/hyperlink" Target="http://www.linkedin.com/company/ctera-networks" TargetMode="External"/><Relationship Id="rId4203" Type="http://schemas.openxmlformats.org/officeDocument/2006/relationships/hyperlink" Target="https://www.linkedin.com/in/adamrein/" TargetMode="External"/><Relationship Id="rId7359" Type="http://schemas.openxmlformats.org/officeDocument/2006/relationships/hyperlink" Target="https://www.linkedin.com/in/augustin-rivoire-9a0436168/" TargetMode="External"/><Relationship Id="rId7773" Type="http://schemas.openxmlformats.org/officeDocument/2006/relationships/hyperlink" Target="http://baudresources.com/" TargetMode="External"/><Relationship Id="rId8824" Type="http://schemas.openxmlformats.org/officeDocument/2006/relationships/hyperlink" Target="https://www.linkedin.com/company/mi-rna-diagnostics/" TargetMode="External"/><Relationship Id="rId11738" Type="http://schemas.openxmlformats.org/officeDocument/2006/relationships/hyperlink" Target="https://pitchbook.com/profiles/company/464061-07" TargetMode="External"/><Relationship Id="rId6375" Type="http://schemas.openxmlformats.org/officeDocument/2006/relationships/hyperlink" Target="https://www.linkedin.com/in/adalesio/" TargetMode="External"/><Relationship Id="rId7426" Type="http://schemas.openxmlformats.org/officeDocument/2006/relationships/hyperlink" Target="https://www.linkedin.com/in/hans-roelofs-3a74407b/" TargetMode="External"/><Relationship Id="rId10754" Type="http://schemas.openxmlformats.org/officeDocument/2006/relationships/hyperlink" Target="https://www.linkedin.com/in/colinzima/" TargetMode="External"/><Relationship Id="rId11805" Type="http://schemas.openxmlformats.org/officeDocument/2006/relationships/hyperlink" Target="http://thecommonwealthinstitute.org/" TargetMode="External"/><Relationship Id="rId140" Type="http://schemas.openxmlformats.org/officeDocument/2006/relationships/hyperlink" Target="http://crowncastle.com/" TargetMode="External"/><Relationship Id="rId3969" Type="http://schemas.openxmlformats.org/officeDocument/2006/relationships/hyperlink" Target="https://www.linkedin.com/in/goriandrea/" TargetMode="External"/><Relationship Id="rId5391" Type="http://schemas.openxmlformats.org/officeDocument/2006/relationships/hyperlink" Target="https://pitchbook.com/profiles/company/615445-12" TargetMode="External"/><Relationship Id="rId6028" Type="http://schemas.openxmlformats.org/officeDocument/2006/relationships/hyperlink" Target="https://www.linkedin.com/company/benefits-data-trust/" TargetMode="External"/><Relationship Id="rId7840" Type="http://schemas.openxmlformats.org/officeDocument/2006/relationships/hyperlink" Target="https://www.linkedin.com/company/aabshar" TargetMode="External"/><Relationship Id="rId9598" Type="http://schemas.openxmlformats.org/officeDocument/2006/relationships/hyperlink" Target="http://ulsrobotics.com/" TargetMode="External"/><Relationship Id="rId10407" Type="http://schemas.openxmlformats.org/officeDocument/2006/relationships/hyperlink" Target="https://www.linkedin.com/company/eveoai/" TargetMode="External"/><Relationship Id="rId10821" Type="http://schemas.openxmlformats.org/officeDocument/2006/relationships/hyperlink" Target="http://usecache.com/" TargetMode="External"/><Relationship Id="rId6" Type="http://schemas.openxmlformats.org/officeDocument/2006/relationships/hyperlink" Target="https://www.linkedin.com/in/jaguss/" TargetMode="External"/><Relationship Id="rId2985" Type="http://schemas.openxmlformats.org/officeDocument/2006/relationships/hyperlink" Target="http://starbucks.com/" TargetMode="External"/><Relationship Id="rId5044" Type="http://schemas.openxmlformats.org/officeDocument/2006/relationships/hyperlink" Target="https://www.linkedin.com/company/alittlehelp/" TargetMode="External"/><Relationship Id="rId6442" Type="http://schemas.openxmlformats.org/officeDocument/2006/relationships/hyperlink" Target="https://www.linkedin.com/in/matthieu-ghins-04a2321b/" TargetMode="External"/><Relationship Id="rId957" Type="http://schemas.openxmlformats.org/officeDocument/2006/relationships/hyperlink" Target="https://www.linkedin.com/company/qardy" TargetMode="External"/><Relationship Id="rId1587" Type="http://schemas.openxmlformats.org/officeDocument/2006/relationships/hyperlink" Target="http://whyapp.co/" TargetMode="External"/><Relationship Id="rId2638" Type="http://schemas.openxmlformats.org/officeDocument/2006/relationships/hyperlink" Target="http://truva.in/" TargetMode="External"/><Relationship Id="rId9665" Type="http://schemas.openxmlformats.org/officeDocument/2006/relationships/hyperlink" Target="https://www.linkedin.com/in/leonardtam/" TargetMode="External"/><Relationship Id="rId11595" Type="http://schemas.openxmlformats.org/officeDocument/2006/relationships/hyperlink" Target="http://technifabgc.com/" TargetMode="External"/><Relationship Id="rId1654" Type="http://schemas.openxmlformats.org/officeDocument/2006/relationships/hyperlink" Target="https://www.linkedin.com/company/spendable" TargetMode="External"/><Relationship Id="rId2705" Type="http://schemas.openxmlformats.org/officeDocument/2006/relationships/hyperlink" Target="https://www.linkedin.com/in/emily-vincent/" TargetMode="External"/><Relationship Id="rId4060" Type="http://schemas.openxmlformats.org/officeDocument/2006/relationships/hyperlink" Target="https://linkedin.com/company/useavra" TargetMode="External"/><Relationship Id="rId5111" Type="http://schemas.openxmlformats.org/officeDocument/2006/relationships/hyperlink" Target="https://www.linkedin.com/company/repliers" TargetMode="External"/><Relationship Id="rId8267" Type="http://schemas.openxmlformats.org/officeDocument/2006/relationships/hyperlink" Target="http://rejuvenatebio.com/" TargetMode="External"/><Relationship Id="rId8681" Type="http://schemas.openxmlformats.org/officeDocument/2006/relationships/hyperlink" Target="https://www.linkedin.com/in/eric-schwartz-b23492/" TargetMode="External"/><Relationship Id="rId9318" Type="http://schemas.openxmlformats.org/officeDocument/2006/relationships/hyperlink" Target="https://www.linkedin.com/company/phenomresources" TargetMode="External"/><Relationship Id="rId9732" Type="http://schemas.openxmlformats.org/officeDocument/2006/relationships/hyperlink" Target="https://www.linkedin.com/company/solayer-labs/" TargetMode="External"/><Relationship Id="rId10197" Type="http://schemas.openxmlformats.org/officeDocument/2006/relationships/hyperlink" Target="http://www.linkedin.com/company/stora-enso" TargetMode="External"/><Relationship Id="rId11248" Type="http://schemas.openxmlformats.org/officeDocument/2006/relationships/hyperlink" Target="http://homeware.net/" TargetMode="External"/><Relationship Id="rId11662" Type="http://schemas.openxmlformats.org/officeDocument/2006/relationships/hyperlink" Target="https://www.linkedin.com/company/worthington-specialty-processing" TargetMode="External"/><Relationship Id="rId1307" Type="http://schemas.openxmlformats.org/officeDocument/2006/relationships/hyperlink" Target="http://duelnow.com/" TargetMode="External"/><Relationship Id="rId1721" Type="http://schemas.openxmlformats.org/officeDocument/2006/relationships/hyperlink" Target="https://www.linkedin.com/company/99007965/" TargetMode="External"/><Relationship Id="rId4877" Type="http://schemas.openxmlformats.org/officeDocument/2006/relationships/hyperlink" Target="https://www.linkedin.com/in/brandonleecohn/" TargetMode="External"/><Relationship Id="rId5928" Type="http://schemas.openxmlformats.org/officeDocument/2006/relationships/hyperlink" Target="https://www.linkedin.com/in/andrew-duncan-38b1941/" TargetMode="External"/><Relationship Id="rId7283" Type="http://schemas.openxmlformats.org/officeDocument/2006/relationships/hyperlink" Target="http://manifesttech.io/" TargetMode="External"/><Relationship Id="rId8334" Type="http://schemas.openxmlformats.org/officeDocument/2006/relationships/hyperlink" Target="http://cognifiber.com/" TargetMode="External"/><Relationship Id="rId10264" Type="http://schemas.openxmlformats.org/officeDocument/2006/relationships/hyperlink" Target="https://www.linkedin.com/in/stefan-bok%C3%A4mper-73b590/" TargetMode="External"/><Relationship Id="rId11315" Type="http://schemas.openxmlformats.org/officeDocument/2006/relationships/hyperlink" Target="https://www.linkedin.com/company/roargames" TargetMode="External"/><Relationship Id="rId13" Type="http://schemas.openxmlformats.org/officeDocument/2006/relationships/hyperlink" Target="http://flyrlabs.com/" TargetMode="External"/><Relationship Id="rId3479" Type="http://schemas.openxmlformats.org/officeDocument/2006/relationships/hyperlink" Target="https://www.linkedin.com/school/uams/" TargetMode="External"/><Relationship Id="rId7350" Type="http://schemas.openxmlformats.org/officeDocument/2006/relationships/hyperlink" Target="http://youbu.pro/" TargetMode="External"/><Relationship Id="rId8401" Type="http://schemas.openxmlformats.org/officeDocument/2006/relationships/hyperlink" Target="https://www.linkedin.com/in/will-turner-8a315833/" TargetMode="External"/><Relationship Id="rId2495" Type="http://schemas.openxmlformats.org/officeDocument/2006/relationships/hyperlink" Target="https://www.linkedin.com/in/chuck-laue-0836b932/" TargetMode="External"/><Relationship Id="rId3893" Type="http://schemas.openxmlformats.org/officeDocument/2006/relationships/hyperlink" Target="https://www.linkedin.com/company/rainstickshower" TargetMode="External"/><Relationship Id="rId4944" Type="http://schemas.openxmlformats.org/officeDocument/2006/relationships/hyperlink" Target="http://weldfoodbank.org/" TargetMode="External"/><Relationship Id="rId7003" Type="http://schemas.openxmlformats.org/officeDocument/2006/relationships/hyperlink" Target="http://libu.fr/" TargetMode="External"/><Relationship Id="rId10331" Type="http://schemas.openxmlformats.org/officeDocument/2006/relationships/hyperlink" Target="https://www.linkedin.com/company/immuneel-therapeutics-private-limited" TargetMode="External"/><Relationship Id="rId467" Type="http://schemas.openxmlformats.org/officeDocument/2006/relationships/hyperlink" Target="http://impactpool.org/" TargetMode="External"/><Relationship Id="rId1097" Type="http://schemas.openxmlformats.org/officeDocument/2006/relationships/hyperlink" Target="http://aukerajewellery.com/" TargetMode="External"/><Relationship Id="rId2148" Type="http://schemas.openxmlformats.org/officeDocument/2006/relationships/hyperlink" Target="http://cardmon.com/" TargetMode="External"/><Relationship Id="rId3546" Type="http://schemas.openxmlformats.org/officeDocument/2006/relationships/hyperlink" Target="http://caltech.edu/" TargetMode="External"/><Relationship Id="rId3960" Type="http://schemas.openxmlformats.org/officeDocument/2006/relationships/hyperlink" Target="https://www.linkedin.com/in/cynthia-scott-au/" TargetMode="External"/><Relationship Id="rId9175" Type="http://schemas.openxmlformats.org/officeDocument/2006/relationships/hyperlink" Target="https://ca.linkedin.com/company/radialis-medical" TargetMode="External"/><Relationship Id="rId881" Type="http://schemas.openxmlformats.org/officeDocument/2006/relationships/hyperlink" Target="http://plugo.co.jp/" TargetMode="External"/><Relationship Id="rId2562" Type="http://schemas.openxmlformats.org/officeDocument/2006/relationships/hyperlink" Target="https://www.linkedin.com/in/danblondal/?original_referer=https%3A%2F%2Fwww%2Egoogle%2Ecom%2F&amp;originalSubdomain=ca" TargetMode="External"/><Relationship Id="rId3613" Type="http://schemas.openxmlformats.org/officeDocument/2006/relationships/hyperlink" Target="http://addvisegroup.com/" TargetMode="External"/><Relationship Id="rId6769" Type="http://schemas.openxmlformats.org/officeDocument/2006/relationships/hyperlink" Target="http://caracalgold.com/" TargetMode="External"/><Relationship Id="rId534" Type="http://schemas.openxmlformats.org/officeDocument/2006/relationships/hyperlink" Target="https://www.linkedin.com/company/tactiqhq" TargetMode="External"/><Relationship Id="rId1164" Type="http://schemas.openxmlformats.org/officeDocument/2006/relationships/hyperlink" Target="https://www.linkedin.com/in/jason-morgan-a7719a4/" TargetMode="External"/><Relationship Id="rId2215" Type="http://schemas.openxmlformats.org/officeDocument/2006/relationships/hyperlink" Target="https://www.linkedin.com/company/24seven-group/" TargetMode="External"/><Relationship Id="rId5785" Type="http://schemas.openxmlformats.org/officeDocument/2006/relationships/hyperlink" Target="https://www.linkedin.com/in/kristenlloydhelton/" TargetMode="External"/><Relationship Id="rId6836" Type="http://schemas.openxmlformats.org/officeDocument/2006/relationships/hyperlink" Target="https://www.lev2050.com/en/blog/" TargetMode="External"/><Relationship Id="rId8191" Type="http://schemas.openxmlformats.org/officeDocument/2006/relationships/hyperlink" Target="https://www.linkedin.com/company/29039632/admin/" TargetMode="External"/><Relationship Id="rId9242" Type="http://schemas.openxmlformats.org/officeDocument/2006/relationships/hyperlink" Target="https://www.linkedin.com/company/bionitlabs/" TargetMode="External"/><Relationship Id="rId11172" Type="http://schemas.openxmlformats.org/officeDocument/2006/relationships/hyperlink" Target="http://lp.yondemy.com/" TargetMode="External"/><Relationship Id="rId601" Type="http://schemas.openxmlformats.org/officeDocument/2006/relationships/hyperlink" Target="https://www.linkedin.com/in/em-liu/" TargetMode="External"/><Relationship Id="rId1231" Type="http://schemas.openxmlformats.org/officeDocument/2006/relationships/hyperlink" Target="https://www.linkedin.com/in/wong-tsai-59a8b4195/" TargetMode="External"/><Relationship Id="rId4387" Type="http://schemas.openxmlformats.org/officeDocument/2006/relationships/hyperlink" Target="https://www.linkedin.com/company/osheru-ziplyft/" TargetMode="External"/><Relationship Id="rId5438" Type="http://schemas.openxmlformats.org/officeDocument/2006/relationships/hyperlink" Target="http://herbtecho.com/about" TargetMode="External"/><Relationship Id="rId5852" Type="http://schemas.openxmlformats.org/officeDocument/2006/relationships/hyperlink" Target="https://www.linkedin.com/company/cyvl-ai/" TargetMode="External"/><Relationship Id="rId4454" Type="http://schemas.openxmlformats.org/officeDocument/2006/relationships/hyperlink" Target="https://www.linkedin.com/company/elly-analytics/" TargetMode="External"/><Relationship Id="rId5505" Type="http://schemas.openxmlformats.org/officeDocument/2006/relationships/hyperlink" Target="http://hopecenterindy.org/" TargetMode="External"/><Relationship Id="rId6903" Type="http://schemas.openxmlformats.org/officeDocument/2006/relationships/hyperlink" Target="http://vulnvoyager.com/" TargetMode="External"/><Relationship Id="rId3056" Type="http://schemas.openxmlformats.org/officeDocument/2006/relationships/hyperlink" Target="https://www.linkedin.com/in/seenivasan-balasubramanian-a97b041a/" TargetMode="External"/><Relationship Id="rId3470" Type="http://schemas.openxmlformats.org/officeDocument/2006/relationships/hyperlink" Target="https://www.linkedin.com/company/verastemoncology/" TargetMode="External"/><Relationship Id="rId4107" Type="http://schemas.openxmlformats.org/officeDocument/2006/relationships/hyperlink" Target="https://www.linkedin.com/company/bank-of-india" TargetMode="External"/><Relationship Id="rId391" Type="http://schemas.openxmlformats.org/officeDocument/2006/relationships/hyperlink" Target="https://www.linkedin.com/in/chandranarayanan/" TargetMode="External"/><Relationship Id="rId2072" Type="http://schemas.openxmlformats.org/officeDocument/2006/relationships/hyperlink" Target="http://webaresoft.com/" TargetMode="External"/><Relationship Id="rId3123" Type="http://schemas.openxmlformats.org/officeDocument/2006/relationships/hyperlink" Target="https://www.linkedin.com/in/danburton/" TargetMode="External"/><Relationship Id="rId4521" Type="http://schemas.openxmlformats.org/officeDocument/2006/relationships/hyperlink" Target="https://www.linkedin.com/in/raphael-heeb-51062b8/" TargetMode="External"/><Relationship Id="rId6279" Type="http://schemas.openxmlformats.org/officeDocument/2006/relationships/hyperlink" Target="https://www.linkedin.com/in/shraysi-tandon-56727aa/" TargetMode="External"/><Relationship Id="rId7677" Type="http://schemas.openxmlformats.org/officeDocument/2006/relationships/hyperlink" Target="http://acueductos.pr.gov/" TargetMode="External"/><Relationship Id="rId8728" Type="http://schemas.openxmlformats.org/officeDocument/2006/relationships/hyperlink" Target="https://www.linkedin.com/company/oryx-energies" TargetMode="External"/><Relationship Id="rId10658" Type="http://schemas.openxmlformats.org/officeDocument/2006/relationships/hyperlink" Target="https://www.linkedin.com/in/denise-healy-3ab6581a1/" TargetMode="External"/><Relationship Id="rId11709" Type="http://schemas.openxmlformats.org/officeDocument/2006/relationships/hyperlink" Target="https://pitchbook.com/profiles/company/494625-79" TargetMode="External"/><Relationship Id="rId6693" Type="http://schemas.openxmlformats.org/officeDocument/2006/relationships/hyperlink" Target="https://www.linkedin.com/company/getingenius/" TargetMode="External"/><Relationship Id="rId7744" Type="http://schemas.openxmlformats.org/officeDocument/2006/relationships/hyperlink" Target="http://medicannx.com/" TargetMode="External"/><Relationship Id="rId10725" Type="http://schemas.openxmlformats.org/officeDocument/2006/relationships/hyperlink" Target="http://coinbase.com/" TargetMode="External"/><Relationship Id="rId2889" Type="http://schemas.openxmlformats.org/officeDocument/2006/relationships/hyperlink" Target="http://aetheriumgaming.com/" TargetMode="External"/><Relationship Id="rId5295" Type="http://schemas.openxmlformats.org/officeDocument/2006/relationships/hyperlink" Target="http://acp-usa.org/" TargetMode="External"/><Relationship Id="rId6346" Type="http://schemas.openxmlformats.org/officeDocument/2006/relationships/hyperlink" Target="http://wellnesscoachesusa.com/" TargetMode="External"/><Relationship Id="rId6760" Type="http://schemas.openxmlformats.org/officeDocument/2006/relationships/hyperlink" Target="http://zongweitech.com/" TargetMode="External"/><Relationship Id="rId7811" Type="http://schemas.openxmlformats.org/officeDocument/2006/relationships/hyperlink" Target="https://www.linkedin.com/company/hydromind-group/" TargetMode="External"/><Relationship Id="rId111" Type="http://schemas.openxmlformats.org/officeDocument/2006/relationships/hyperlink" Target="https://www.linkedin.com/company/bardeen" TargetMode="External"/><Relationship Id="rId2956" Type="http://schemas.openxmlformats.org/officeDocument/2006/relationships/hyperlink" Target="https://staging.gelectric.co/team" TargetMode="External"/><Relationship Id="rId5362" Type="http://schemas.openxmlformats.org/officeDocument/2006/relationships/hyperlink" Target="https://www.linkedin.com/in/bermarie-winston-92889a2a7" TargetMode="External"/><Relationship Id="rId6413" Type="http://schemas.openxmlformats.org/officeDocument/2006/relationships/hyperlink" Target="https://www.linkedin.com/company/hublocaloficial" TargetMode="External"/><Relationship Id="rId9569" Type="http://schemas.openxmlformats.org/officeDocument/2006/relationships/hyperlink" Target="https://www.linkedin.com/company/interculturalroots/" TargetMode="External"/><Relationship Id="rId9983" Type="http://schemas.openxmlformats.org/officeDocument/2006/relationships/hyperlink" Target="http://foundation2.org/" TargetMode="External"/><Relationship Id="rId11499" Type="http://schemas.openxmlformats.org/officeDocument/2006/relationships/hyperlink" Target="https://metallisresources.com/corporate/" TargetMode="External"/><Relationship Id="rId928" Type="http://schemas.openxmlformats.org/officeDocument/2006/relationships/hyperlink" Target="http://karmahealthcare.in/" TargetMode="External"/><Relationship Id="rId1558" Type="http://schemas.openxmlformats.org/officeDocument/2006/relationships/hyperlink" Target="http://zilksfoods.com/" TargetMode="External"/><Relationship Id="rId2609" Type="http://schemas.openxmlformats.org/officeDocument/2006/relationships/hyperlink" Target="https://www.linkedin.com/company/eschatology-entertainment" TargetMode="External"/><Relationship Id="rId5015" Type="http://schemas.openxmlformats.org/officeDocument/2006/relationships/hyperlink" Target="https://www.linkedin.com/company/cuyahoga-county-land-reutilization-corporation" TargetMode="External"/><Relationship Id="rId8585" Type="http://schemas.openxmlformats.org/officeDocument/2006/relationships/hyperlink" Target="https://www.linkedin.com/in/jason-eiswerth-5978711/" TargetMode="External"/><Relationship Id="rId9636" Type="http://schemas.openxmlformats.org/officeDocument/2006/relationships/hyperlink" Target="https://agrist.com/about-agrist-english" TargetMode="External"/><Relationship Id="rId1972" Type="http://schemas.openxmlformats.org/officeDocument/2006/relationships/hyperlink" Target="https://www.linkedin.com/company/101577552/" TargetMode="External"/><Relationship Id="rId4031" Type="http://schemas.openxmlformats.org/officeDocument/2006/relationships/hyperlink" Target="http://elstar-dynamics.com/" TargetMode="External"/><Relationship Id="rId7187" Type="http://schemas.openxmlformats.org/officeDocument/2006/relationships/hyperlink" Target="https://www.linkedin.com/in/scottcwest/" TargetMode="External"/><Relationship Id="rId8238" Type="http://schemas.openxmlformats.org/officeDocument/2006/relationships/hyperlink" Target="https://www.linkedin.com/company/saudipaper/about/" TargetMode="External"/><Relationship Id="rId10168" Type="http://schemas.openxmlformats.org/officeDocument/2006/relationships/hyperlink" Target="http://www.linkedin.com/company/frontier-communications" TargetMode="External"/><Relationship Id="rId11566" Type="http://schemas.openxmlformats.org/officeDocument/2006/relationships/hyperlink" Target="http://llusern.co.uk/" TargetMode="External"/><Relationship Id="rId1625" Type="http://schemas.openxmlformats.org/officeDocument/2006/relationships/hyperlink" Target="https://www.linkedin.com/in/joe-juliano-9909b0/" TargetMode="External"/><Relationship Id="rId7254" Type="http://schemas.openxmlformats.org/officeDocument/2006/relationships/hyperlink" Target="https://www.emeraldbayrisk.com/leadership" TargetMode="External"/><Relationship Id="rId8305" Type="http://schemas.openxmlformats.org/officeDocument/2006/relationships/hyperlink" Target="https://www.linkedin.com/in/jared-resnick-9b8745115/" TargetMode="External"/><Relationship Id="rId8652" Type="http://schemas.openxmlformats.org/officeDocument/2006/relationships/hyperlink" Target="http://niva.co/" TargetMode="External"/><Relationship Id="rId9703" Type="http://schemas.openxmlformats.org/officeDocument/2006/relationships/hyperlink" Target="https://pitchbook.com/profiles/company/453522-88" TargetMode="External"/><Relationship Id="rId10582" Type="http://schemas.openxmlformats.org/officeDocument/2006/relationships/hyperlink" Target="https://www.linkedin.com/company/bedal/about/" TargetMode="External"/><Relationship Id="rId11219" Type="http://schemas.openxmlformats.org/officeDocument/2006/relationships/hyperlink" Target="https://www.linkedin.com/company/seelab-ai/" TargetMode="External"/><Relationship Id="rId11633" Type="http://schemas.openxmlformats.org/officeDocument/2006/relationships/hyperlink" Target="https://www.linkedin.com/company/plenums-plus/" TargetMode="External"/><Relationship Id="rId3797" Type="http://schemas.openxmlformats.org/officeDocument/2006/relationships/hyperlink" Target="https://www.linkedin.com/company/frontier-energy/" TargetMode="External"/><Relationship Id="rId4848" Type="http://schemas.openxmlformats.org/officeDocument/2006/relationships/hyperlink" Target="http://quantumtransistors.com/" TargetMode="External"/><Relationship Id="rId10235" Type="http://schemas.openxmlformats.org/officeDocument/2006/relationships/hyperlink" Target="https://www.linkedin.com/company/mantle3d" TargetMode="External"/><Relationship Id="rId11700" Type="http://schemas.openxmlformats.org/officeDocument/2006/relationships/hyperlink" Target="http://ivee.jobs/" TargetMode="External"/><Relationship Id="rId2399" Type="http://schemas.openxmlformats.org/officeDocument/2006/relationships/hyperlink" Target="https://www.linkedin.com/company/jetzero" TargetMode="External"/><Relationship Id="rId3864" Type="http://schemas.openxmlformats.org/officeDocument/2006/relationships/hyperlink" Target="http://slopepay.com/" TargetMode="External"/><Relationship Id="rId4915" Type="http://schemas.openxmlformats.org/officeDocument/2006/relationships/hyperlink" Target="https://www.linkedin.com/in/hughredford/" TargetMode="External"/><Relationship Id="rId6270" Type="http://schemas.openxmlformats.org/officeDocument/2006/relationships/hyperlink" Target="http://tcabtech.com/" TargetMode="External"/><Relationship Id="rId7321" Type="http://schemas.openxmlformats.org/officeDocument/2006/relationships/hyperlink" Target="http://chlp.org/" TargetMode="External"/><Relationship Id="rId10302" Type="http://schemas.openxmlformats.org/officeDocument/2006/relationships/hyperlink" Target="https://www.linkedin.com/in/patrick-alexandre-3832b025/" TargetMode="External"/><Relationship Id="rId785" Type="http://schemas.openxmlformats.org/officeDocument/2006/relationships/hyperlink" Target="https://www.linkedin.com/company/nob-hill-therapeutics" TargetMode="External"/><Relationship Id="rId2466" Type="http://schemas.openxmlformats.org/officeDocument/2006/relationships/hyperlink" Target="http://hapana.com/" TargetMode="External"/><Relationship Id="rId2880" Type="http://schemas.openxmlformats.org/officeDocument/2006/relationships/hyperlink" Target="http://cryptoallstars.io/" TargetMode="External"/><Relationship Id="rId3517" Type="http://schemas.openxmlformats.org/officeDocument/2006/relationships/hyperlink" Target="http://travelandleisureco.com/" TargetMode="External"/><Relationship Id="rId3931" Type="http://schemas.openxmlformats.org/officeDocument/2006/relationships/hyperlink" Target="http://aquarech.com/" TargetMode="External"/><Relationship Id="rId9079" Type="http://schemas.openxmlformats.org/officeDocument/2006/relationships/hyperlink" Target="http://princetoncarbon.com/" TargetMode="External"/><Relationship Id="rId9493" Type="http://schemas.openxmlformats.org/officeDocument/2006/relationships/hyperlink" Target="https://www.linkedin.com/in/hermela-fikre-1a969b156/" TargetMode="External"/><Relationship Id="rId438" Type="http://schemas.openxmlformats.org/officeDocument/2006/relationships/hyperlink" Target="https://www.linkedin.com/in/guldi/" TargetMode="External"/><Relationship Id="rId852" Type="http://schemas.openxmlformats.org/officeDocument/2006/relationships/hyperlink" Target="https://www.linkedin.com/company/flyexclusive/" TargetMode="External"/><Relationship Id="rId1068" Type="http://schemas.openxmlformats.org/officeDocument/2006/relationships/hyperlink" Target="https://www.linkedin.com/company/revoize" TargetMode="External"/><Relationship Id="rId1482" Type="http://schemas.openxmlformats.org/officeDocument/2006/relationships/hyperlink" Target="http://uef.fi/" TargetMode="External"/><Relationship Id="rId2119" Type="http://schemas.openxmlformats.org/officeDocument/2006/relationships/hyperlink" Target="http://daily-pay.co.kr/" TargetMode="External"/><Relationship Id="rId2533" Type="http://schemas.openxmlformats.org/officeDocument/2006/relationships/hyperlink" Target="https://www.studenac.hr/en/michal-senczuk" TargetMode="External"/><Relationship Id="rId5689" Type="http://schemas.openxmlformats.org/officeDocument/2006/relationships/hyperlink" Target="http://newretirement.com/" TargetMode="External"/><Relationship Id="rId8095" Type="http://schemas.openxmlformats.org/officeDocument/2006/relationships/hyperlink" Target="https://corporate.comcast.com/company/leadership" TargetMode="External"/><Relationship Id="rId9146" Type="http://schemas.openxmlformats.org/officeDocument/2006/relationships/hyperlink" Target="http://questflow.ai/" TargetMode="External"/><Relationship Id="rId9560" Type="http://schemas.openxmlformats.org/officeDocument/2006/relationships/hyperlink" Target="https://www.linkedin.com/in/mart-pijnen/" TargetMode="External"/><Relationship Id="rId11076" Type="http://schemas.openxmlformats.org/officeDocument/2006/relationships/hyperlink" Target="http://wekall.co/" TargetMode="External"/><Relationship Id="rId505" Type="http://schemas.openxmlformats.org/officeDocument/2006/relationships/hyperlink" Target="http://scimplifi.com/" TargetMode="External"/><Relationship Id="rId1135" Type="http://schemas.openxmlformats.org/officeDocument/2006/relationships/hyperlink" Target="http://sowntogrow.com/" TargetMode="External"/><Relationship Id="rId8162" Type="http://schemas.openxmlformats.org/officeDocument/2006/relationships/hyperlink" Target="https://www.linkedin.com/in/vijay-sharma-548a341a/" TargetMode="External"/><Relationship Id="rId9213" Type="http://schemas.openxmlformats.org/officeDocument/2006/relationships/hyperlink" Target="https://www.formds.com/issuers/big-a-ice-company-inc" TargetMode="External"/><Relationship Id="rId10092" Type="http://schemas.openxmlformats.org/officeDocument/2006/relationships/hyperlink" Target="https://www.linkedin.com/company/ever-day" TargetMode="External"/><Relationship Id="rId11143" Type="http://schemas.openxmlformats.org/officeDocument/2006/relationships/hyperlink" Target="http://goldleaf.ag/" TargetMode="External"/><Relationship Id="rId11490" Type="http://schemas.openxmlformats.org/officeDocument/2006/relationships/hyperlink" Target="https://www.linkedin.com/company/community-access/" TargetMode="External"/><Relationship Id="rId1202" Type="http://schemas.openxmlformats.org/officeDocument/2006/relationships/hyperlink" Target="https://www.linkedin.com/company/a101" TargetMode="External"/><Relationship Id="rId2600" Type="http://schemas.openxmlformats.org/officeDocument/2006/relationships/hyperlink" Target="https://www.linkedin.com/company/nimbus-web-inc" TargetMode="External"/><Relationship Id="rId4358" Type="http://schemas.openxmlformats.org/officeDocument/2006/relationships/hyperlink" Target="https://www.linkedin.com/company/syntropicmedical" TargetMode="External"/><Relationship Id="rId5409" Type="http://schemas.openxmlformats.org/officeDocument/2006/relationships/hyperlink" Target="http://jasung.com/" TargetMode="External"/><Relationship Id="rId5756" Type="http://schemas.openxmlformats.org/officeDocument/2006/relationships/hyperlink" Target="https://uk.linkedin.com/in/igorkol/en" TargetMode="External"/><Relationship Id="rId6807" Type="http://schemas.openxmlformats.org/officeDocument/2006/relationships/hyperlink" Target="https://pitchbook.com/profiles/company/592633-36" TargetMode="External"/><Relationship Id="rId4772" Type="http://schemas.openxmlformats.org/officeDocument/2006/relationships/hyperlink" Target="http://botivodrinks.com/" TargetMode="External"/><Relationship Id="rId5823" Type="http://schemas.openxmlformats.org/officeDocument/2006/relationships/hyperlink" Target="https://www.ssab.com/en/company/investors/corporate-governance/group-executive-committee" TargetMode="External"/><Relationship Id="rId8979" Type="http://schemas.openxmlformats.org/officeDocument/2006/relationships/hyperlink" Target="https://www.linkedin.com/company/allo-restaurant-system" TargetMode="External"/><Relationship Id="rId11210" Type="http://schemas.openxmlformats.org/officeDocument/2006/relationships/hyperlink" Target="http://softroid.jp/" TargetMode="External"/><Relationship Id="rId295" Type="http://schemas.openxmlformats.org/officeDocument/2006/relationships/hyperlink" Target="http://opalcamera.com/" TargetMode="External"/><Relationship Id="rId3374" Type="http://schemas.openxmlformats.org/officeDocument/2006/relationships/hyperlink" Target="https://www.linkedin.com/in/barak-bar-cohen-739a2b201/" TargetMode="External"/><Relationship Id="rId4425" Type="http://schemas.openxmlformats.org/officeDocument/2006/relationships/hyperlink" Target="https://www.linkedin.com/in/michael-raduga/" TargetMode="External"/><Relationship Id="rId7995" Type="http://schemas.openxmlformats.org/officeDocument/2006/relationships/hyperlink" Target="https://www.linkedin.com/in/david-j-earp-jd-phd-584ba03/" TargetMode="External"/><Relationship Id="rId10976" Type="http://schemas.openxmlformats.org/officeDocument/2006/relationships/hyperlink" Target="https://in.linkedin.com/company/lightsourcebp" TargetMode="External"/><Relationship Id="rId2390" Type="http://schemas.openxmlformats.org/officeDocument/2006/relationships/hyperlink" Target="https://ir.jefferies.com/leadership-governance/leadership/default.aspx" TargetMode="External"/><Relationship Id="rId3027" Type="http://schemas.openxmlformats.org/officeDocument/2006/relationships/hyperlink" Target="http://trinitycap.com/" TargetMode="External"/><Relationship Id="rId3441" Type="http://schemas.openxmlformats.org/officeDocument/2006/relationships/hyperlink" Target="https://www.linkedin.com/in/francisco-salva-5b1a104/" TargetMode="External"/><Relationship Id="rId6597" Type="http://schemas.openxmlformats.org/officeDocument/2006/relationships/hyperlink" Target="http://arevo.se/" TargetMode="External"/><Relationship Id="rId7648" Type="http://schemas.openxmlformats.org/officeDocument/2006/relationships/hyperlink" Target="http://sadeemwss.com/" TargetMode="External"/><Relationship Id="rId10629" Type="http://schemas.openxmlformats.org/officeDocument/2006/relationships/hyperlink" Target="http://aivatech.io/" TargetMode="External"/><Relationship Id="rId362" Type="http://schemas.openxmlformats.org/officeDocument/2006/relationships/hyperlink" Target="https://corp.earthene.com/en/company" TargetMode="External"/><Relationship Id="rId2043" Type="http://schemas.openxmlformats.org/officeDocument/2006/relationships/hyperlink" Target="http://bluemoonholisticwellness.com/" TargetMode="External"/><Relationship Id="rId5199" Type="http://schemas.openxmlformats.org/officeDocument/2006/relationships/hyperlink" Target="https://www.linkedin.com/in/willytan13/" TargetMode="External"/><Relationship Id="rId6664" Type="http://schemas.openxmlformats.org/officeDocument/2006/relationships/hyperlink" Target="https://www.linkedin.com/company/fastnai/" TargetMode="External"/><Relationship Id="rId7715" Type="http://schemas.openxmlformats.org/officeDocument/2006/relationships/hyperlink" Target="http://macarthurminerals.com/" TargetMode="External"/><Relationship Id="rId9070" Type="http://schemas.openxmlformats.org/officeDocument/2006/relationships/hyperlink" Target="https://www.linkedin.com/in/stanley-richards-1349605/" TargetMode="External"/><Relationship Id="rId2110" Type="http://schemas.openxmlformats.org/officeDocument/2006/relationships/hyperlink" Target="http://astraholding.uk/" TargetMode="External"/><Relationship Id="rId5266" Type="http://schemas.openxmlformats.org/officeDocument/2006/relationships/hyperlink" Target="https://www.linkedin.com/company/life-house-inc." TargetMode="External"/><Relationship Id="rId5680" Type="http://schemas.openxmlformats.org/officeDocument/2006/relationships/hyperlink" Target="http://vitalhub.com/" TargetMode="External"/><Relationship Id="rId6317" Type="http://schemas.openxmlformats.org/officeDocument/2006/relationships/hyperlink" Target="https://www.linkedin.com/in/ricklockett/" TargetMode="External"/><Relationship Id="rId9887" Type="http://schemas.openxmlformats.org/officeDocument/2006/relationships/hyperlink" Target="https://www.linkedin.com/company/laplaceglobal" TargetMode="External"/><Relationship Id="rId4282" Type="http://schemas.openxmlformats.org/officeDocument/2006/relationships/hyperlink" Target="http://taisan.co.uk/" TargetMode="External"/><Relationship Id="rId5333" Type="http://schemas.openxmlformats.org/officeDocument/2006/relationships/hyperlink" Target="https://www.linkedin.com/in/alexchalmers/" TargetMode="External"/><Relationship Id="rId6731" Type="http://schemas.openxmlformats.org/officeDocument/2006/relationships/hyperlink" Target="https://www.linkedin.com/company/toetal-solutions/" TargetMode="External"/><Relationship Id="rId8489" Type="http://schemas.openxmlformats.org/officeDocument/2006/relationships/hyperlink" Target="https://www.linkedin.com/company/seqlsports" TargetMode="External"/><Relationship Id="rId1876" Type="http://schemas.openxmlformats.org/officeDocument/2006/relationships/hyperlink" Target="http://bigrentals.com/" TargetMode="External"/><Relationship Id="rId2927" Type="http://schemas.openxmlformats.org/officeDocument/2006/relationships/hyperlink" Target="http://seekpet.net/" TargetMode="External"/><Relationship Id="rId9954" Type="http://schemas.openxmlformats.org/officeDocument/2006/relationships/hyperlink" Target="http://three-walls.org/" TargetMode="External"/><Relationship Id="rId1529" Type="http://schemas.openxmlformats.org/officeDocument/2006/relationships/hyperlink" Target="https://www.linkedin.com/company/metallus-inc" TargetMode="External"/><Relationship Id="rId1943" Type="http://schemas.openxmlformats.org/officeDocument/2006/relationships/hyperlink" Target="http://borregoartinstitute.org/" TargetMode="External"/><Relationship Id="rId5400" Type="http://schemas.openxmlformats.org/officeDocument/2006/relationships/hyperlink" Target="http://en.toffmobility.com/" TargetMode="External"/><Relationship Id="rId8556" Type="http://schemas.openxmlformats.org/officeDocument/2006/relationships/hyperlink" Target="https://www.linkedin.com/company/overviewenergy/" TargetMode="External"/><Relationship Id="rId8970" Type="http://schemas.openxmlformats.org/officeDocument/2006/relationships/hyperlink" Target="http://piggycell.com/" TargetMode="External"/><Relationship Id="rId9607" Type="http://schemas.openxmlformats.org/officeDocument/2006/relationships/hyperlink" Target="http://dodopayments.com/" TargetMode="External"/><Relationship Id="rId10486" Type="http://schemas.openxmlformats.org/officeDocument/2006/relationships/hyperlink" Target="http://atllas.com/" TargetMode="External"/><Relationship Id="rId11537" Type="http://schemas.openxmlformats.org/officeDocument/2006/relationships/hyperlink" Target="http://hfuw.org/" TargetMode="External"/><Relationship Id="rId4002" Type="http://schemas.openxmlformats.org/officeDocument/2006/relationships/hyperlink" Target="https://www.linkedin.com/company/ethica-strong-partnerships/about/" TargetMode="External"/><Relationship Id="rId7158" Type="http://schemas.openxmlformats.org/officeDocument/2006/relationships/hyperlink" Target="https://www.linkedin.com/company/saranacpartners/" TargetMode="External"/><Relationship Id="rId7572" Type="http://schemas.openxmlformats.org/officeDocument/2006/relationships/hyperlink" Target="http://khelomore.com/" TargetMode="External"/><Relationship Id="rId8209" Type="http://schemas.openxmlformats.org/officeDocument/2006/relationships/hyperlink" Target="https://www.linkedin.com/company/inspiremd" TargetMode="External"/><Relationship Id="rId8623" Type="http://schemas.openxmlformats.org/officeDocument/2006/relationships/hyperlink" Target="https://www.linkedin.com/in/john-wagner-b3822350/" TargetMode="External"/><Relationship Id="rId10139" Type="http://schemas.openxmlformats.org/officeDocument/2006/relationships/hyperlink" Target="https://pitchbook.com/profiles/company/608278-78" TargetMode="External"/><Relationship Id="rId10553" Type="http://schemas.openxmlformats.org/officeDocument/2006/relationships/hyperlink" Target="http://intervoicepr.com/" TargetMode="External"/><Relationship Id="rId11604" Type="http://schemas.openxmlformats.org/officeDocument/2006/relationships/hyperlink" Target="https://www.linkedin.com/company/le-sueur-mn/" TargetMode="External"/><Relationship Id="rId3768" Type="http://schemas.openxmlformats.org/officeDocument/2006/relationships/hyperlink" Target="https://www.linkedin.com/in/christiangruener/" TargetMode="External"/><Relationship Id="rId4819" Type="http://schemas.openxmlformats.org/officeDocument/2006/relationships/hyperlink" Target="http://terrainminerals.com.au/" TargetMode="External"/><Relationship Id="rId6174" Type="http://schemas.openxmlformats.org/officeDocument/2006/relationships/hyperlink" Target="http://sowginc.com/" TargetMode="External"/><Relationship Id="rId7225" Type="http://schemas.openxmlformats.org/officeDocument/2006/relationships/hyperlink" Target="https://www.linkedin.com/company/asari-ai/about/" TargetMode="External"/><Relationship Id="rId10206" Type="http://schemas.openxmlformats.org/officeDocument/2006/relationships/hyperlink" Target="https://www.linkedin.com/company/edward-jones" TargetMode="External"/><Relationship Id="rId689" Type="http://schemas.openxmlformats.org/officeDocument/2006/relationships/hyperlink" Target="https://www.linkedin.com/company/syso-technologies/" TargetMode="External"/><Relationship Id="rId2784" Type="http://schemas.openxmlformats.org/officeDocument/2006/relationships/hyperlink" Target="https://www.linkedin.com/company/financial-assistant" TargetMode="External"/><Relationship Id="rId5190" Type="http://schemas.openxmlformats.org/officeDocument/2006/relationships/hyperlink" Target="http://networksteel.net/" TargetMode="External"/><Relationship Id="rId6241" Type="http://schemas.openxmlformats.org/officeDocument/2006/relationships/hyperlink" Target="https://www.linkedin.com/company/axiota" TargetMode="External"/><Relationship Id="rId9397" Type="http://schemas.openxmlformats.org/officeDocument/2006/relationships/hyperlink" Target="http://matteco.com/" TargetMode="External"/><Relationship Id="rId10620" Type="http://schemas.openxmlformats.org/officeDocument/2006/relationships/hyperlink" Target="http://getnorthbound.ai/" TargetMode="External"/><Relationship Id="rId756" Type="http://schemas.openxmlformats.org/officeDocument/2006/relationships/hyperlink" Target="https://www.linkedin.com/in/jenmorrisnature/" TargetMode="External"/><Relationship Id="rId1386" Type="http://schemas.openxmlformats.org/officeDocument/2006/relationships/hyperlink" Target="http://scamnetic.com/" TargetMode="External"/><Relationship Id="rId2437" Type="http://schemas.openxmlformats.org/officeDocument/2006/relationships/hyperlink" Target="https://ir.udr.com/corporate-governance/udr-leadership-team/person-details/default.aspx?itemid=6288fafe-7d70-44d3-afaf-3d7d060cd647" TargetMode="External"/><Relationship Id="rId3835" Type="http://schemas.openxmlformats.org/officeDocument/2006/relationships/hyperlink" Target="https://pitchbook.com/profiles/company/608962-15" TargetMode="External"/><Relationship Id="rId9464" Type="http://schemas.openxmlformats.org/officeDocument/2006/relationships/hyperlink" Target="https://www.linkedin.com/company/ditar-io" TargetMode="External"/><Relationship Id="rId409" Type="http://schemas.openxmlformats.org/officeDocument/2006/relationships/hyperlink" Target="https://www.linkedin.com/in/lan-huang-phd-5104933/" TargetMode="External"/><Relationship Id="rId1039" Type="http://schemas.openxmlformats.org/officeDocument/2006/relationships/hyperlink" Target="https://pitchbook.com/profiles/company/539513-38" TargetMode="External"/><Relationship Id="rId2851" Type="http://schemas.openxmlformats.org/officeDocument/2006/relationships/hyperlink" Target="https://www.linkedin.com/company/veikul" TargetMode="External"/><Relationship Id="rId3902" Type="http://schemas.openxmlformats.org/officeDocument/2006/relationships/hyperlink" Target="https://www.linkedin.com/company/sirenopt/" TargetMode="External"/><Relationship Id="rId8066" Type="http://schemas.openxmlformats.org/officeDocument/2006/relationships/hyperlink" Target="https://www.linkedin.com/in/olivier-taelman-964a5578/" TargetMode="External"/><Relationship Id="rId9117" Type="http://schemas.openxmlformats.org/officeDocument/2006/relationships/hyperlink" Target="http://brhospice.org/" TargetMode="External"/><Relationship Id="rId11394" Type="http://schemas.openxmlformats.org/officeDocument/2006/relationships/hyperlink" Target="https://www.linkedin.com/company/silkplm/" TargetMode="External"/><Relationship Id="rId92" Type="http://schemas.openxmlformats.org/officeDocument/2006/relationships/hyperlink" Target="http://countrydelight.in/" TargetMode="External"/><Relationship Id="rId823" Type="http://schemas.openxmlformats.org/officeDocument/2006/relationships/hyperlink" Target="https://www.linkedin.com/company/faciobeneficios/" TargetMode="External"/><Relationship Id="rId1453" Type="http://schemas.openxmlformats.org/officeDocument/2006/relationships/hyperlink" Target="https://www.linkedin.com/company/pro-athlete-community-pac" TargetMode="External"/><Relationship Id="rId2504" Type="http://schemas.openxmlformats.org/officeDocument/2006/relationships/hyperlink" Target="http://moleculight.com/" TargetMode="External"/><Relationship Id="rId7082" Type="http://schemas.openxmlformats.org/officeDocument/2006/relationships/hyperlink" Target="https://www.spectrummedical.com/company/about-us/meet-the-executive-team" TargetMode="External"/><Relationship Id="rId8480" Type="http://schemas.openxmlformats.org/officeDocument/2006/relationships/hyperlink" Target="https://www.linkedin.com/company/flexcompute-inc/" TargetMode="External"/><Relationship Id="rId9531" Type="http://schemas.openxmlformats.org/officeDocument/2006/relationships/hyperlink" Target="http://liloliving.com/" TargetMode="External"/><Relationship Id="rId11047" Type="http://schemas.openxmlformats.org/officeDocument/2006/relationships/hyperlink" Target="https://www.linkedin.com/company/grammatech" TargetMode="External"/><Relationship Id="rId11461" Type="http://schemas.openxmlformats.org/officeDocument/2006/relationships/hyperlink" Target="https://www.linkedin.com/in/scott-borenstein-a9a91b/" TargetMode="External"/><Relationship Id="rId1106" Type="http://schemas.openxmlformats.org/officeDocument/2006/relationships/hyperlink" Target="http://bohaileasing.com/" TargetMode="External"/><Relationship Id="rId1520" Type="http://schemas.openxmlformats.org/officeDocument/2006/relationships/hyperlink" Target="http://builtright.co/" TargetMode="External"/><Relationship Id="rId4676" Type="http://schemas.openxmlformats.org/officeDocument/2006/relationships/hyperlink" Target="http://pk-med.com/" TargetMode="External"/><Relationship Id="rId5727" Type="http://schemas.openxmlformats.org/officeDocument/2006/relationships/hyperlink" Target="http://uzum.com/" TargetMode="External"/><Relationship Id="rId8133" Type="http://schemas.openxmlformats.org/officeDocument/2006/relationships/hyperlink" Target="https://www.linkedin.com/company/checkpoint-therapeutics-inc/" TargetMode="External"/><Relationship Id="rId10063" Type="http://schemas.openxmlformats.org/officeDocument/2006/relationships/hyperlink" Target="https://www.linkedin.com/in/jamescharlesadams/" TargetMode="External"/><Relationship Id="rId11114" Type="http://schemas.openxmlformats.org/officeDocument/2006/relationships/hyperlink" Target="https://www.linkedin.com/company/pyc-tx/" TargetMode="External"/><Relationship Id="rId3278" Type="http://schemas.openxmlformats.org/officeDocument/2006/relationships/hyperlink" Target="https://www.linkedin.com/company/cubbit" TargetMode="External"/><Relationship Id="rId3692" Type="http://schemas.openxmlformats.org/officeDocument/2006/relationships/hyperlink" Target="https://www.linkedin.com/company/joyparentingclub/" TargetMode="External"/><Relationship Id="rId4329" Type="http://schemas.openxmlformats.org/officeDocument/2006/relationships/hyperlink" Target="https://www.linkedin.com/company/kreiosspace/" TargetMode="External"/><Relationship Id="rId4743" Type="http://schemas.openxmlformats.org/officeDocument/2006/relationships/hyperlink" Target="http://www.linkedin.com/company/university-of-north-carolina-at-chapel-hill" TargetMode="External"/><Relationship Id="rId7899" Type="http://schemas.openxmlformats.org/officeDocument/2006/relationships/hyperlink" Target="https://www.linkedin.com/in/tvn-reddy-1a14387/" TargetMode="External"/><Relationship Id="rId8200" Type="http://schemas.openxmlformats.org/officeDocument/2006/relationships/hyperlink" Target="https://www.linkedin.com/company/luna-daily/about/" TargetMode="External"/><Relationship Id="rId10130" Type="http://schemas.openxmlformats.org/officeDocument/2006/relationships/hyperlink" Target="http://lostlamb-co-uk.dynamizewebstudio.com/" TargetMode="External"/><Relationship Id="rId199" Type="http://schemas.openxmlformats.org/officeDocument/2006/relationships/hyperlink" Target="http://aifi.com/" TargetMode="External"/><Relationship Id="rId2294" Type="http://schemas.openxmlformats.org/officeDocument/2006/relationships/hyperlink" Target="http://kiteworks.com/" TargetMode="External"/><Relationship Id="rId3345" Type="http://schemas.openxmlformats.org/officeDocument/2006/relationships/hyperlink" Target="https://www.linkedin.com/in/danielburke1/" TargetMode="External"/><Relationship Id="rId266" Type="http://schemas.openxmlformats.org/officeDocument/2006/relationships/hyperlink" Target="https://www.linkedin.com/company/red-queen-therapeutics" TargetMode="External"/><Relationship Id="rId680" Type="http://schemas.openxmlformats.org/officeDocument/2006/relationships/hyperlink" Target="https://www.linkedin.com/company/eventnoire" TargetMode="External"/><Relationship Id="rId2361" Type="http://schemas.openxmlformats.org/officeDocument/2006/relationships/hyperlink" Target="http://neoassetmanagement.com/" TargetMode="External"/><Relationship Id="rId3412" Type="http://schemas.openxmlformats.org/officeDocument/2006/relationships/hyperlink" Target="https://www.linkedin.com/company/loci-orthopaedics" TargetMode="External"/><Relationship Id="rId4810" Type="http://schemas.openxmlformats.org/officeDocument/2006/relationships/hyperlink" Target="http://research.uky.edu/" TargetMode="External"/><Relationship Id="rId6568" Type="http://schemas.openxmlformats.org/officeDocument/2006/relationships/hyperlink" Target="https://www.linkedin.com/in/piotr-sikorski-pr/" TargetMode="External"/><Relationship Id="rId7619" Type="http://schemas.openxmlformats.org/officeDocument/2006/relationships/hyperlink" Target="https://www.linkedin.com/company/jyoticnc" TargetMode="External"/><Relationship Id="rId7966" Type="http://schemas.openxmlformats.org/officeDocument/2006/relationships/hyperlink" Target="http://gosteward.com/" TargetMode="External"/><Relationship Id="rId10947" Type="http://schemas.openxmlformats.org/officeDocument/2006/relationships/hyperlink" Target="http://nbnco.com.au/" TargetMode="External"/><Relationship Id="rId333" Type="http://schemas.openxmlformats.org/officeDocument/2006/relationships/hyperlink" Target="https://www.linkedin.com/in/candacevictoria/" TargetMode="External"/><Relationship Id="rId2014" Type="http://schemas.openxmlformats.org/officeDocument/2006/relationships/hyperlink" Target="https://apx.group/about-apx/" TargetMode="External"/><Relationship Id="rId6982" Type="http://schemas.openxmlformats.org/officeDocument/2006/relationships/hyperlink" Target="http://web.archive.org/" TargetMode="External"/><Relationship Id="rId9041" Type="http://schemas.openxmlformats.org/officeDocument/2006/relationships/hyperlink" Target="https://pitchbook.com/profiles/company/608182-03" TargetMode="External"/><Relationship Id="rId1030" Type="http://schemas.openxmlformats.org/officeDocument/2006/relationships/hyperlink" Target="https://www.linkedin.com/company/hunt-energy-network" TargetMode="External"/><Relationship Id="rId4186" Type="http://schemas.openxmlformats.org/officeDocument/2006/relationships/hyperlink" Target="https://www.linkedin.com/company/lion-one-metals-limited" TargetMode="External"/><Relationship Id="rId5584" Type="http://schemas.openxmlformats.org/officeDocument/2006/relationships/hyperlink" Target="https://www.linkedin.com/in/davidjonesoyw/" TargetMode="External"/><Relationship Id="rId6635" Type="http://schemas.openxmlformats.org/officeDocument/2006/relationships/hyperlink" Target="http://lolacares.co.uk/" TargetMode="External"/><Relationship Id="rId400" Type="http://schemas.openxmlformats.org/officeDocument/2006/relationships/hyperlink" Target="https://www.linkedin.com/in/alex-ince-cushman/" TargetMode="External"/><Relationship Id="rId5237" Type="http://schemas.openxmlformats.org/officeDocument/2006/relationships/hyperlink" Target="https://www.linkedin.com/in/joshua-valkenier-477a8b5/" TargetMode="External"/><Relationship Id="rId5651" Type="http://schemas.openxmlformats.org/officeDocument/2006/relationships/hyperlink" Target="https://www.linkedin.com/company/27095956/" TargetMode="External"/><Relationship Id="rId6702" Type="http://schemas.openxmlformats.org/officeDocument/2006/relationships/hyperlink" Target="https://www.ndhc.org/staff-and-board-members/?fwp_people_type=executive-staff" TargetMode="External"/><Relationship Id="rId9858" Type="http://schemas.openxmlformats.org/officeDocument/2006/relationships/hyperlink" Target="http://redclaydance.com/" TargetMode="External"/><Relationship Id="rId11788" Type="http://schemas.openxmlformats.org/officeDocument/2006/relationships/hyperlink" Target="https://pitchbook.com/profiles/company/590790-70" TargetMode="External"/><Relationship Id="rId1847" Type="http://schemas.openxmlformats.org/officeDocument/2006/relationships/hyperlink" Target="http://loftshotelgaspesie.ca/" TargetMode="External"/><Relationship Id="rId4253" Type="http://schemas.openxmlformats.org/officeDocument/2006/relationships/hyperlink" Target="http://donorschoose.org/" TargetMode="External"/><Relationship Id="rId5304" Type="http://schemas.openxmlformats.org/officeDocument/2006/relationships/hyperlink" Target="http://godaaminnovations.com/" TargetMode="External"/><Relationship Id="rId8874" Type="http://schemas.openxmlformats.org/officeDocument/2006/relationships/hyperlink" Target="https://linkedin.com/company/polymodels-hub" TargetMode="External"/><Relationship Id="rId9925" Type="http://schemas.openxmlformats.org/officeDocument/2006/relationships/hyperlink" Target="https://www.linkedin.com/company/africa-international-house-african-festival-of-the-arts-/" TargetMode="External"/><Relationship Id="rId4320" Type="http://schemas.openxmlformats.org/officeDocument/2006/relationships/hyperlink" Target="https://www.linkedin.com/school/universityofdundee/" TargetMode="External"/><Relationship Id="rId7476" Type="http://schemas.openxmlformats.org/officeDocument/2006/relationships/hyperlink" Target="https://www.linkedin.com/in/abhinavchandran/?originalSubdomain=in" TargetMode="External"/><Relationship Id="rId7890" Type="http://schemas.openxmlformats.org/officeDocument/2006/relationships/hyperlink" Target="https://www.linkedin.com/in/adamtsullivan/" TargetMode="External"/><Relationship Id="rId8527" Type="http://schemas.openxmlformats.org/officeDocument/2006/relationships/hyperlink" Target="https://www.linkedin.com/in/kevin-corbett-77118225a/" TargetMode="External"/><Relationship Id="rId10457" Type="http://schemas.openxmlformats.org/officeDocument/2006/relationships/hyperlink" Target="http://finalbell.com/" TargetMode="External"/><Relationship Id="rId11855" Type="http://schemas.openxmlformats.org/officeDocument/2006/relationships/hyperlink" Target="https://www.linkedin.com/in/alishalgordon/" TargetMode="External"/><Relationship Id="rId190" Type="http://schemas.openxmlformats.org/officeDocument/2006/relationships/hyperlink" Target="http://centerpointenergy.com/" TargetMode="External"/><Relationship Id="rId1914" Type="http://schemas.openxmlformats.org/officeDocument/2006/relationships/hyperlink" Target="http://picit.dk/" TargetMode="External"/><Relationship Id="rId6078" Type="http://schemas.openxmlformats.org/officeDocument/2006/relationships/hyperlink" Target="https://www.linkedin.com/company/stealthmole" TargetMode="External"/><Relationship Id="rId6492" Type="http://schemas.openxmlformats.org/officeDocument/2006/relationships/hyperlink" Target="https://www.linkedin.com/in/kurtisminder/" TargetMode="External"/><Relationship Id="rId7129" Type="http://schemas.openxmlformats.org/officeDocument/2006/relationships/hyperlink" Target="http://aventiv.com/" TargetMode="External"/><Relationship Id="rId7543" Type="http://schemas.openxmlformats.org/officeDocument/2006/relationships/hyperlink" Target="https://www.linkedin.com/in/daniel-mukisa-2011bb88/?originalSubdomain=ug" TargetMode="External"/><Relationship Id="rId8941" Type="http://schemas.openxmlformats.org/officeDocument/2006/relationships/hyperlink" Target="https://www.linkedin.com/company/bioforwardwi" TargetMode="External"/><Relationship Id="rId10871" Type="http://schemas.openxmlformats.org/officeDocument/2006/relationships/hyperlink" Target="http://rapidcanvas.ai/" TargetMode="External"/><Relationship Id="rId11508" Type="http://schemas.openxmlformats.org/officeDocument/2006/relationships/hyperlink" Target="http://skedda.com/" TargetMode="External"/><Relationship Id="rId5094" Type="http://schemas.openxmlformats.org/officeDocument/2006/relationships/hyperlink" Target="http://homerepairservices.org/" TargetMode="External"/><Relationship Id="rId6145" Type="http://schemas.openxmlformats.org/officeDocument/2006/relationships/hyperlink" Target="https://www.linkedin.com/in/jason-parker-33121520/" TargetMode="External"/><Relationship Id="rId10524" Type="http://schemas.openxmlformats.org/officeDocument/2006/relationships/hyperlink" Target="https://www.linkedin.com/company/japanese-american-national-museum/" TargetMode="External"/><Relationship Id="rId2688" Type="http://schemas.openxmlformats.org/officeDocument/2006/relationships/hyperlink" Target="https://www.linkedin.com/company/kem-kuwait" TargetMode="External"/><Relationship Id="rId3739" Type="http://schemas.openxmlformats.org/officeDocument/2006/relationships/hyperlink" Target="https://www.linkedin.com/company/stebabiotech-s-a" TargetMode="External"/><Relationship Id="rId5161" Type="http://schemas.openxmlformats.org/officeDocument/2006/relationships/hyperlink" Target="https://www.linkedin.com/in/justin-trentadue-005ba888/" TargetMode="External"/><Relationship Id="rId7610" Type="http://schemas.openxmlformats.org/officeDocument/2006/relationships/hyperlink" Target="https://www.linkedin.com/company/versatope/" TargetMode="External"/><Relationship Id="rId2755" Type="http://schemas.openxmlformats.org/officeDocument/2006/relationships/hyperlink" Target="https://www.linkedin.com/in/uditgadkary/" TargetMode="External"/><Relationship Id="rId3806" Type="http://schemas.openxmlformats.org/officeDocument/2006/relationships/hyperlink" Target="https://www.linkedin.com/company/powderfinance/" TargetMode="External"/><Relationship Id="rId6212" Type="http://schemas.openxmlformats.org/officeDocument/2006/relationships/hyperlink" Target="http://wirobotics.com/" TargetMode="External"/><Relationship Id="rId9368" Type="http://schemas.openxmlformats.org/officeDocument/2006/relationships/hyperlink" Target="http://ironyun.com/" TargetMode="External"/><Relationship Id="rId9782" Type="http://schemas.openxmlformats.org/officeDocument/2006/relationships/hyperlink" Target="https://www.linkedin.com/in/jackie-taylor-a6a67961/" TargetMode="External"/><Relationship Id="rId11298" Type="http://schemas.openxmlformats.org/officeDocument/2006/relationships/hyperlink" Target="http://kfc.org/" TargetMode="External"/><Relationship Id="rId727" Type="http://schemas.openxmlformats.org/officeDocument/2006/relationships/hyperlink" Target="https://www.linkedin.com/in/jim-risoleo-134a806/" TargetMode="External"/><Relationship Id="rId1357" Type="http://schemas.openxmlformats.org/officeDocument/2006/relationships/hyperlink" Target="http://batteryevidence.com/" TargetMode="External"/><Relationship Id="rId1771" Type="http://schemas.openxmlformats.org/officeDocument/2006/relationships/hyperlink" Target="https://www.wiu.edu/qc/administration/" TargetMode="External"/><Relationship Id="rId2408" Type="http://schemas.openxmlformats.org/officeDocument/2006/relationships/hyperlink" Target="https://www.linkedin.com/company/morelivly/" TargetMode="External"/><Relationship Id="rId2822" Type="http://schemas.openxmlformats.org/officeDocument/2006/relationships/hyperlink" Target="http://grinds360.ie/" TargetMode="External"/><Relationship Id="rId5978" Type="http://schemas.openxmlformats.org/officeDocument/2006/relationships/hyperlink" Target="https://www.linkedin.com/in/luca-menale-465760222/" TargetMode="External"/><Relationship Id="rId8384" Type="http://schemas.openxmlformats.org/officeDocument/2006/relationships/hyperlink" Target="http://mcgill.ca/" TargetMode="External"/><Relationship Id="rId9435" Type="http://schemas.openxmlformats.org/officeDocument/2006/relationships/hyperlink" Target="https://aiqhub.com/about-us/" TargetMode="External"/><Relationship Id="rId11365" Type="http://schemas.openxmlformats.org/officeDocument/2006/relationships/hyperlink" Target="https://www.linkedin.com/in/jstanford/" TargetMode="External"/><Relationship Id="rId63" Type="http://schemas.openxmlformats.org/officeDocument/2006/relationships/hyperlink" Target="http://mynt.xyz/" TargetMode="External"/><Relationship Id="rId1424" Type="http://schemas.openxmlformats.org/officeDocument/2006/relationships/hyperlink" Target="http://opteam.ai/" TargetMode="External"/><Relationship Id="rId4994" Type="http://schemas.openxmlformats.org/officeDocument/2006/relationships/hyperlink" Target="http://casalarimer.com/" TargetMode="External"/><Relationship Id="rId8037" Type="http://schemas.openxmlformats.org/officeDocument/2006/relationships/hyperlink" Target="http://sentibio.com/" TargetMode="External"/><Relationship Id="rId8451" Type="http://schemas.openxmlformats.org/officeDocument/2006/relationships/hyperlink" Target="https://www.linkedin.com/company/parlayplay/" TargetMode="External"/><Relationship Id="rId9502" Type="http://schemas.openxmlformats.org/officeDocument/2006/relationships/hyperlink" Target="https://www.linkedin.com/company/west-high-yield-resources-ltd/" TargetMode="External"/><Relationship Id="rId10381" Type="http://schemas.openxmlformats.org/officeDocument/2006/relationships/hyperlink" Target="http://orlance.com/" TargetMode="External"/><Relationship Id="rId11018" Type="http://schemas.openxmlformats.org/officeDocument/2006/relationships/hyperlink" Target="https://www.linkedin.com/company/cleartoken" TargetMode="External"/><Relationship Id="rId11432" Type="http://schemas.openxmlformats.org/officeDocument/2006/relationships/hyperlink" Target="https://www.linkedin.com/company/prologue-digital" TargetMode="External"/><Relationship Id="rId3596" Type="http://schemas.openxmlformats.org/officeDocument/2006/relationships/hyperlink" Target="https://www.linkedin.com/company/genesis-energy-l.p." TargetMode="External"/><Relationship Id="rId4647" Type="http://schemas.openxmlformats.org/officeDocument/2006/relationships/hyperlink" Target="https://www.linkedin.com/in/greg-newman-76694b223/?original_referer=https%3A%2F%2Fwww%2Egoogle%2Ecom%2F&amp;originalSubdomain=za" TargetMode="External"/><Relationship Id="rId7053" Type="http://schemas.openxmlformats.org/officeDocument/2006/relationships/hyperlink" Target="http://connectedfellows.org/" TargetMode="External"/><Relationship Id="rId8104" Type="http://schemas.openxmlformats.org/officeDocument/2006/relationships/hyperlink" Target="https://www.linkedin.com/in/rywalker/" TargetMode="External"/><Relationship Id="rId10034" Type="http://schemas.openxmlformats.org/officeDocument/2006/relationships/hyperlink" Target="https://www.linkedin.com/in/pisothyi/" TargetMode="External"/><Relationship Id="rId2198" Type="http://schemas.openxmlformats.org/officeDocument/2006/relationships/hyperlink" Target="https://pitchbook.com/profiles/company/616430-44" TargetMode="External"/><Relationship Id="rId3249" Type="http://schemas.openxmlformats.org/officeDocument/2006/relationships/hyperlink" Target="https://www.linkedin.com/in/io-peter-morales/" TargetMode="External"/><Relationship Id="rId7120" Type="http://schemas.openxmlformats.org/officeDocument/2006/relationships/hyperlink" Target="https://www.linkedin.com/in/pearsonerika/" TargetMode="External"/><Relationship Id="rId584" Type="http://schemas.openxmlformats.org/officeDocument/2006/relationships/hyperlink" Target="https://www.linkedin.com/in/yanwen-chen-0929b825/" TargetMode="External"/><Relationship Id="rId2265" Type="http://schemas.openxmlformats.org/officeDocument/2006/relationships/hyperlink" Target="https://www.linkedin.com/company/northfield-township-illinois/" TargetMode="External"/><Relationship Id="rId3663" Type="http://schemas.openxmlformats.org/officeDocument/2006/relationships/hyperlink" Target="https://www.linkedin.com/company/marathon-fusion" TargetMode="External"/><Relationship Id="rId4714" Type="http://schemas.openxmlformats.org/officeDocument/2006/relationships/hyperlink" Target="https://www.linkedin.com/in/pomona-s-enterprises-94982330b?utm_source=share&amp;utm_campaign=share_via&amp;utm_content=profile&amp;utm_medium=ios_app" TargetMode="External"/><Relationship Id="rId9292" Type="http://schemas.openxmlformats.org/officeDocument/2006/relationships/hyperlink" Target="https://tracxn.com/d/companies/castingn/__2eusGAV-7QpnWLWCRbPAVocbiZ4x3ZSaieGpIjEnmlQ" TargetMode="External"/><Relationship Id="rId10101" Type="http://schemas.openxmlformats.org/officeDocument/2006/relationships/hyperlink" Target="https://www.linkedin.com/company/swyt-solutions/" TargetMode="External"/><Relationship Id="rId237" Type="http://schemas.openxmlformats.org/officeDocument/2006/relationships/hyperlink" Target="https://www.linkedin.com/in/dave-bailey-33253259/" TargetMode="External"/><Relationship Id="rId3316" Type="http://schemas.openxmlformats.org/officeDocument/2006/relationships/hyperlink" Target="https://www.linkedin.com/company/indie-campers/" TargetMode="External"/><Relationship Id="rId3730" Type="http://schemas.openxmlformats.org/officeDocument/2006/relationships/hyperlink" Target="http://novocuff.com/" TargetMode="External"/><Relationship Id="rId6886" Type="http://schemas.openxmlformats.org/officeDocument/2006/relationships/hyperlink" Target="https://www.linkedin.com/company/housing-and-community-services-inc." TargetMode="External"/><Relationship Id="rId7937" Type="http://schemas.openxmlformats.org/officeDocument/2006/relationships/hyperlink" Target="http://www.linkedin.com/company/bank-of-montreal" TargetMode="External"/><Relationship Id="rId10918" Type="http://schemas.openxmlformats.org/officeDocument/2006/relationships/hyperlink" Target="http://baytexenergy.com/" TargetMode="External"/><Relationship Id="rId651" Type="http://schemas.openxmlformats.org/officeDocument/2006/relationships/hyperlink" Target="https://www.linkedin.com/company/expion360" TargetMode="External"/><Relationship Id="rId1281" Type="http://schemas.openxmlformats.org/officeDocument/2006/relationships/hyperlink" Target="https://www.linkedin.com/company/leon-nanodrugs" TargetMode="External"/><Relationship Id="rId2332" Type="http://schemas.openxmlformats.org/officeDocument/2006/relationships/hyperlink" Target="https://www.linkedin.com/company/inspirato" TargetMode="External"/><Relationship Id="rId5488" Type="http://schemas.openxmlformats.org/officeDocument/2006/relationships/hyperlink" Target="https://www.linkedin.com/company/the-good-wild" TargetMode="External"/><Relationship Id="rId6539" Type="http://schemas.openxmlformats.org/officeDocument/2006/relationships/hyperlink" Target="https://www.linkedin.com/in/chaohong-li-78745322/" TargetMode="External"/><Relationship Id="rId6953" Type="http://schemas.openxmlformats.org/officeDocument/2006/relationships/hyperlink" Target="http://meritic.ai/" TargetMode="External"/><Relationship Id="rId304" Type="http://schemas.openxmlformats.org/officeDocument/2006/relationships/hyperlink" Target="http://gowalnut.com/" TargetMode="External"/><Relationship Id="rId5555" Type="http://schemas.openxmlformats.org/officeDocument/2006/relationships/hyperlink" Target="http://mobikwik.com/" TargetMode="External"/><Relationship Id="rId6606" Type="http://schemas.openxmlformats.org/officeDocument/2006/relationships/hyperlink" Target="https://www.crunchbase.com/organization/vector-ae49" TargetMode="External"/><Relationship Id="rId9012" Type="http://schemas.openxmlformats.org/officeDocument/2006/relationships/hyperlink" Target="http://energywatersolutions.com/" TargetMode="External"/><Relationship Id="rId1001" Type="http://schemas.openxmlformats.org/officeDocument/2006/relationships/hyperlink" Target="http://doversaddlery.com/" TargetMode="External"/><Relationship Id="rId4157" Type="http://schemas.openxmlformats.org/officeDocument/2006/relationships/hyperlink" Target="http://heydyno.de/" TargetMode="External"/><Relationship Id="rId4571" Type="http://schemas.openxmlformats.org/officeDocument/2006/relationships/hyperlink" Target="https://www.linkedin.com/company/pyroccs/" TargetMode="External"/><Relationship Id="rId5208" Type="http://schemas.openxmlformats.org/officeDocument/2006/relationships/hyperlink" Target="https://www.linkedin.com/in/miles-venni-0a8591103/" TargetMode="External"/><Relationship Id="rId5622" Type="http://schemas.openxmlformats.org/officeDocument/2006/relationships/hyperlink" Target="https://www.linkedin.com/in/kylenakatsuji/" TargetMode="External"/><Relationship Id="rId8778" Type="http://schemas.openxmlformats.org/officeDocument/2006/relationships/hyperlink" Target="https://www.linkedin.com/company/aurea-imaging" TargetMode="External"/><Relationship Id="rId9829" Type="http://schemas.openxmlformats.org/officeDocument/2006/relationships/hyperlink" Target="https://www.linkedin.com/company/pricklee" TargetMode="External"/><Relationship Id="rId3173" Type="http://schemas.openxmlformats.org/officeDocument/2006/relationships/hyperlink" Target="https://www.linkedin.com/in/thomas-lingelbach-61a20259/" TargetMode="External"/><Relationship Id="rId4224" Type="http://schemas.openxmlformats.org/officeDocument/2006/relationships/hyperlink" Target="https://www.linkedin.com/company/latitudo-40" TargetMode="External"/><Relationship Id="rId11759" Type="http://schemas.openxmlformats.org/officeDocument/2006/relationships/hyperlink" Target="https://www.linkedin.com/company/washington-center-for-equitable-growth" TargetMode="External"/><Relationship Id="rId1818" Type="http://schemas.openxmlformats.org/officeDocument/2006/relationships/hyperlink" Target="http://quantumrings.com/" TargetMode="External"/><Relationship Id="rId3240" Type="http://schemas.openxmlformats.org/officeDocument/2006/relationships/hyperlink" Target="https://www.linkedin.com/in/vfedotov15/" TargetMode="External"/><Relationship Id="rId6396" Type="http://schemas.openxmlformats.org/officeDocument/2006/relationships/hyperlink" Target="https://www.linkedin.com/in/shyam-p-kambeyanda-30403412/" TargetMode="External"/><Relationship Id="rId7794" Type="http://schemas.openxmlformats.org/officeDocument/2006/relationships/hyperlink" Target="https://www.linkedin.com/in/floris-ten-nijenhuis/" TargetMode="External"/><Relationship Id="rId8845" Type="http://schemas.openxmlformats.org/officeDocument/2006/relationships/hyperlink" Target="https://www.linkedin.com/company/clearsky-ai/" TargetMode="External"/><Relationship Id="rId10775" Type="http://schemas.openxmlformats.org/officeDocument/2006/relationships/hyperlink" Target="https://www.linkedin.com/company/shop-my-shelf" TargetMode="External"/><Relationship Id="rId11826" Type="http://schemas.openxmlformats.org/officeDocument/2006/relationships/hyperlink" Target="https://www.sayhi.love/about" TargetMode="External"/><Relationship Id="rId161" Type="http://schemas.openxmlformats.org/officeDocument/2006/relationships/hyperlink" Target="https://www.linkedin.com/company/napkin-ai" TargetMode="External"/><Relationship Id="rId6049" Type="http://schemas.openxmlformats.org/officeDocument/2006/relationships/hyperlink" Target="https://www.linkedin.com/in/rick-morello-6826284/" TargetMode="External"/><Relationship Id="rId7447" Type="http://schemas.openxmlformats.org/officeDocument/2006/relationships/hyperlink" Target="https://www.linkedin.com/in/jeremy-bender-146206/" TargetMode="External"/><Relationship Id="rId7861" Type="http://schemas.openxmlformats.org/officeDocument/2006/relationships/hyperlink" Target="http://linkedin.com/" TargetMode="External"/><Relationship Id="rId8912" Type="http://schemas.openxmlformats.org/officeDocument/2006/relationships/hyperlink" Target="https://scsu.edu/leadership/office-of-the-president/index.php" TargetMode="External"/><Relationship Id="rId10428" Type="http://schemas.openxmlformats.org/officeDocument/2006/relationships/hyperlink" Target="https://www.linkedin.com/company/saberlogic/" TargetMode="External"/><Relationship Id="rId10842" Type="http://schemas.openxmlformats.org/officeDocument/2006/relationships/hyperlink" Target="https://www.linkedin.com/company/dray-alliance/" TargetMode="External"/><Relationship Id="rId6463" Type="http://schemas.openxmlformats.org/officeDocument/2006/relationships/hyperlink" Target="http://diamfab.com/" TargetMode="External"/><Relationship Id="rId7514" Type="http://schemas.openxmlformats.org/officeDocument/2006/relationships/hyperlink" Target="http://ailytics.ai/" TargetMode="External"/><Relationship Id="rId978" Type="http://schemas.openxmlformats.org/officeDocument/2006/relationships/hyperlink" Target="http://veritycu.com/" TargetMode="External"/><Relationship Id="rId2659" Type="http://schemas.openxmlformats.org/officeDocument/2006/relationships/hyperlink" Target="https://www.linkedin.com/in/satishchamyvelumani/" TargetMode="External"/><Relationship Id="rId5065" Type="http://schemas.openxmlformats.org/officeDocument/2006/relationships/hyperlink" Target="http://www.linkedin.com/company/simplyhome-llc" TargetMode="External"/><Relationship Id="rId6116" Type="http://schemas.openxmlformats.org/officeDocument/2006/relationships/hyperlink" Target="http://liaplus.com/" TargetMode="External"/><Relationship Id="rId6530" Type="http://schemas.openxmlformats.org/officeDocument/2006/relationships/hyperlink" Target="https://www.linkedin.com/in/andrew-grove-17491a30/" TargetMode="External"/><Relationship Id="rId9686" Type="http://schemas.openxmlformats.org/officeDocument/2006/relationships/hyperlink" Target="https://www.crunchbase.com/organization/wewa-0120" TargetMode="External"/><Relationship Id="rId1675" Type="http://schemas.openxmlformats.org/officeDocument/2006/relationships/hyperlink" Target="http://heimaochan.com/" TargetMode="External"/><Relationship Id="rId2726" Type="http://schemas.openxmlformats.org/officeDocument/2006/relationships/hyperlink" Target="https://www.linkedin.com/company/site2020/" TargetMode="External"/><Relationship Id="rId4081" Type="http://schemas.openxmlformats.org/officeDocument/2006/relationships/hyperlink" Target="https://globalatomiccorp.com/About/executive-management/default.aspx" TargetMode="External"/><Relationship Id="rId5132" Type="http://schemas.openxmlformats.org/officeDocument/2006/relationships/hyperlink" Target="https://www.linkedin.com/company/ucpm-inc" TargetMode="External"/><Relationship Id="rId8288" Type="http://schemas.openxmlformats.org/officeDocument/2006/relationships/hyperlink" Target="http://greenlanerenewables.com/" TargetMode="External"/><Relationship Id="rId9339" Type="http://schemas.openxmlformats.org/officeDocument/2006/relationships/hyperlink" Target="https://dph.georgia.gov/kathleen-toomey" TargetMode="External"/><Relationship Id="rId9753" Type="http://schemas.openxmlformats.org/officeDocument/2006/relationships/hyperlink" Target="https://www.linkedin.com/company/novoearthco/" TargetMode="External"/><Relationship Id="rId11269" Type="http://schemas.openxmlformats.org/officeDocument/2006/relationships/hyperlink" Target="http://inpoi.it/" TargetMode="External"/><Relationship Id="rId1328" Type="http://schemas.openxmlformats.org/officeDocument/2006/relationships/hyperlink" Target="https://www.crunchbase.com/person/liu-jun" TargetMode="External"/><Relationship Id="rId8355" Type="http://schemas.openxmlformats.org/officeDocument/2006/relationships/hyperlink" Target="http://sonocharge.com/" TargetMode="External"/><Relationship Id="rId9406" Type="http://schemas.openxmlformats.org/officeDocument/2006/relationships/hyperlink" Target="https://www.crunchbase.com/person/eric-douilhet-56db" TargetMode="External"/><Relationship Id="rId11683" Type="http://schemas.openxmlformats.org/officeDocument/2006/relationships/hyperlink" Target="https://www.linkedin.com/in/joe-bruni-b6859447/" TargetMode="External"/><Relationship Id="rId1742" Type="http://schemas.openxmlformats.org/officeDocument/2006/relationships/hyperlink" Target="http://cleardemand.com/" TargetMode="External"/><Relationship Id="rId4898" Type="http://schemas.openxmlformats.org/officeDocument/2006/relationships/hyperlink" Target="https://www.linkedin.com/company/ohlone-college" TargetMode="External"/><Relationship Id="rId5949" Type="http://schemas.openxmlformats.org/officeDocument/2006/relationships/hyperlink" Target="http://gss-rose.com/" TargetMode="External"/><Relationship Id="rId7371" Type="http://schemas.openxmlformats.org/officeDocument/2006/relationships/hyperlink" Target="http://ladoaladopelavida.org.br/" TargetMode="External"/><Relationship Id="rId8008" Type="http://schemas.openxmlformats.org/officeDocument/2006/relationships/hyperlink" Target="http://idfcfirstbank.com/" TargetMode="External"/><Relationship Id="rId9820" Type="http://schemas.openxmlformats.org/officeDocument/2006/relationships/hyperlink" Target="http://joelhall.org/" TargetMode="External"/><Relationship Id="rId10285" Type="http://schemas.openxmlformats.org/officeDocument/2006/relationships/hyperlink" Target="https://www.linkedin.com/company/onyx-renewable-partners/" TargetMode="External"/><Relationship Id="rId11336" Type="http://schemas.openxmlformats.org/officeDocument/2006/relationships/hyperlink" Target="https://www.linkedin.com/company/aqua-vitea" TargetMode="External"/><Relationship Id="rId11750" Type="http://schemas.openxmlformats.org/officeDocument/2006/relationships/hyperlink" Target="https://www.linkedin.com/in/davidkaplan-executive/" TargetMode="External"/><Relationship Id="rId34" Type="http://schemas.openxmlformats.org/officeDocument/2006/relationships/hyperlink" Target="https://www.linkedin.com/company/decipial/" TargetMode="External"/><Relationship Id="rId4965" Type="http://schemas.openxmlformats.org/officeDocument/2006/relationships/hyperlink" Target="http://golocum.com.au/" TargetMode="External"/><Relationship Id="rId7024" Type="http://schemas.openxmlformats.org/officeDocument/2006/relationships/hyperlink" Target="http://americasucceeds.org/" TargetMode="External"/><Relationship Id="rId8422" Type="http://schemas.openxmlformats.org/officeDocument/2006/relationships/hyperlink" Target="https://www.linkedin.com/in/jeremy-wyeth-97a20326/" TargetMode="External"/><Relationship Id="rId10352" Type="http://schemas.openxmlformats.org/officeDocument/2006/relationships/hyperlink" Target="http://callinex.ca/" TargetMode="External"/><Relationship Id="rId11403" Type="http://schemas.openxmlformats.org/officeDocument/2006/relationships/hyperlink" Target="https://www.linkedin.com/in/sashini-achinthiya-l/" TargetMode="External"/><Relationship Id="rId3567" Type="http://schemas.openxmlformats.org/officeDocument/2006/relationships/hyperlink" Target="https://in.linkedin.com/company/cormint-data-systems" TargetMode="External"/><Relationship Id="rId3981" Type="http://schemas.openxmlformats.org/officeDocument/2006/relationships/hyperlink" Target="https://www.linkedin.com/in/erinhgabrielli/" TargetMode="External"/><Relationship Id="rId4618" Type="http://schemas.openxmlformats.org/officeDocument/2006/relationships/hyperlink" Target="https://www.linkedin.com/company/international-code-council" TargetMode="External"/><Relationship Id="rId10005" Type="http://schemas.openxmlformats.org/officeDocument/2006/relationships/hyperlink" Target="http://horizonsfamily.org/" TargetMode="External"/><Relationship Id="rId488" Type="http://schemas.openxmlformats.org/officeDocument/2006/relationships/hyperlink" Target="http://istellartech.com/" TargetMode="External"/><Relationship Id="rId2169" Type="http://schemas.openxmlformats.org/officeDocument/2006/relationships/hyperlink" Target="https://www.linkedin.com/in/osman-okan-3565145a/" TargetMode="External"/><Relationship Id="rId2583" Type="http://schemas.openxmlformats.org/officeDocument/2006/relationships/hyperlink" Target="https://www.linkedin.com/company/k-m-f" TargetMode="External"/><Relationship Id="rId3634" Type="http://schemas.openxmlformats.org/officeDocument/2006/relationships/hyperlink" Target="http://xellarbio.com/" TargetMode="External"/><Relationship Id="rId6040" Type="http://schemas.openxmlformats.org/officeDocument/2006/relationships/hyperlink" Target="https://www.linkedin.com/in/moskowitzguy/" TargetMode="External"/><Relationship Id="rId9196" Type="http://schemas.openxmlformats.org/officeDocument/2006/relationships/hyperlink" Target="https://www.linkedin.com/in/dazlester/" TargetMode="External"/><Relationship Id="rId555" Type="http://schemas.openxmlformats.org/officeDocument/2006/relationships/hyperlink" Target="https://www.linkedin.com/company/3v-infrastructure/" TargetMode="External"/><Relationship Id="rId1185" Type="http://schemas.openxmlformats.org/officeDocument/2006/relationships/hyperlink" Target="https://www.linkedin.com/in/florian500/" TargetMode="External"/><Relationship Id="rId2236" Type="http://schemas.openxmlformats.org/officeDocument/2006/relationships/hyperlink" Target="https://www.linkedin.com/in/carolyn-potter-820a2b52/" TargetMode="External"/><Relationship Id="rId2650" Type="http://schemas.openxmlformats.org/officeDocument/2006/relationships/hyperlink" Target="http://gnln.com/" TargetMode="External"/><Relationship Id="rId3701" Type="http://schemas.openxmlformats.org/officeDocument/2006/relationships/hyperlink" Target="https://www.linkedin.com/company/netlex-io/" TargetMode="External"/><Relationship Id="rId6857" Type="http://schemas.openxmlformats.org/officeDocument/2006/relationships/hyperlink" Target="https://www.linkedin.com/in/vladimir-vukoti%C4%87-0379b925/" TargetMode="External"/><Relationship Id="rId7908" Type="http://schemas.openxmlformats.org/officeDocument/2006/relationships/hyperlink" Target="https://www.linkedin.com/in/sureshceo/" TargetMode="External"/><Relationship Id="rId9263" Type="http://schemas.openxmlformats.org/officeDocument/2006/relationships/hyperlink" Target="http://mingceler.com/" TargetMode="External"/><Relationship Id="rId11193" Type="http://schemas.openxmlformats.org/officeDocument/2006/relationships/hyperlink" Target="http://plainr.io/" TargetMode="External"/><Relationship Id="rId208" Type="http://schemas.openxmlformats.org/officeDocument/2006/relationships/hyperlink" Target="http://mintos.com/" TargetMode="External"/><Relationship Id="rId622" Type="http://schemas.openxmlformats.org/officeDocument/2006/relationships/hyperlink" Target="https://www.linkedin.com/in/bobbyvoicu/" TargetMode="External"/><Relationship Id="rId1252" Type="http://schemas.openxmlformats.org/officeDocument/2006/relationships/hyperlink" Target="http://galderma.com/" TargetMode="External"/><Relationship Id="rId2303" Type="http://schemas.openxmlformats.org/officeDocument/2006/relationships/hyperlink" Target="http://archrock.com/" TargetMode="External"/><Relationship Id="rId5459" Type="http://schemas.openxmlformats.org/officeDocument/2006/relationships/hyperlink" Target="https://www.linkedin.com/in/loriannbecker/" TargetMode="External"/><Relationship Id="rId9330" Type="http://schemas.openxmlformats.org/officeDocument/2006/relationships/hyperlink" Target="https://www.huntingtonbeachcu.org/about-us/staff/" TargetMode="External"/><Relationship Id="rId4475" Type="http://schemas.openxmlformats.org/officeDocument/2006/relationships/hyperlink" Target="https://www.linkedin.com/in/davidhojah/" TargetMode="External"/><Relationship Id="rId5873" Type="http://schemas.openxmlformats.org/officeDocument/2006/relationships/hyperlink" Target="https://www.sammaancapital.com/management-team" TargetMode="External"/><Relationship Id="rId6924" Type="http://schemas.openxmlformats.org/officeDocument/2006/relationships/hyperlink" Target="http://innvo.xyz/" TargetMode="External"/><Relationship Id="rId11260" Type="http://schemas.openxmlformats.org/officeDocument/2006/relationships/hyperlink" Target="http://alienmetals.uk/" TargetMode="External"/><Relationship Id="rId3077" Type="http://schemas.openxmlformats.org/officeDocument/2006/relationships/hyperlink" Target="https://www.linkedin.com/in/neeraj-saxena-240174b/" TargetMode="External"/><Relationship Id="rId4128" Type="http://schemas.openxmlformats.org/officeDocument/2006/relationships/hyperlink" Target="https://www.linkedin.com/in/sreeniwas-prabhu-b583019/" TargetMode="External"/><Relationship Id="rId5526" Type="http://schemas.openxmlformats.org/officeDocument/2006/relationships/hyperlink" Target="https://www.linkedin.com/company/pelago-health" TargetMode="External"/><Relationship Id="rId5940" Type="http://schemas.openxmlformats.org/officeDocument/2006/relationships/hyperlink" Target="https://www.linkedin.com/in/martinbaart/" TargetMode="External"/><Relationship Id="rId2093" Type="http://schemas.openxmlformats.org/officeDocument/2006/relationships/hyperlink" Target="https://www.linkedin.com/company/nanomation" TargetMode="External"/><Relationship Id="rId3491" Type="http://schemas.openxmlformats.org/officeDocument/2006/relationships/hyperlink" Target="http://www.linkedin.com/company/2881221" TargetMode="External"/><Relationship Id="rId4542" Type="http://schemas.openxmlformats.org/officeDocument/2006/relationships/hyperlink" Target="http://healthguard-biomed.com/" TargetMode="External"/><Relationship Id="rId7698" Type="http://schemas.openxmlformats.org/officeDocument/2006/relationships/hyperlink" Target="https://www.linkedin.com/company/extrasense-tech/" TargetMode="External"/><Relationship Id="rId8749" Type="http://schemas.openxmlformats.org/officeDocument/2006/relationships/hyperlink" Target="https://www.linkedin.com/in/andrewmeikle" TargetMode="External"/><Relationship Id="rId10679" Type="http://schemas.openxmlformats.org/officeDocument/2006/relationships/hyperlink" Target="https://www.linkedin.com/in/anna-spitznagel-20b066151/" TargetMode="External"/><Relationship Id="rId3144" Type="http://schemas.openxmlformats.org/officeDocument/2006/relationships/hyperlink" Target="https://www.linkedin.com/in/ofer-gonen-b5016a13b/" TargetMode="External"/><Relationship Id="rId7765" Type="http://schemas.openxmlformats.org/officeDocument/2006/relationships/hyperlink" Target="https://www.linkedin.com/company/translatelive/" TargetMode="External"/><Relationship Id="rId8816" Type="http://schemas.openxmlformats.org/officeDocument/2006/relationships/hyperlink" Target="https://www.linkedin.com/company/altaone-federal-credit-union/" TargetMode="External"/><Relationship Id="rId10746" Type="http://schemas.openxmlformats.org/officeDocument/2006/relationships/hyperlink" Target="https://www.linkedin.com/company/cap-rx" TargetMode="External"/><Relationship Id="rId2160" Type="http://schemas.openxmlformats.org/officeDocument/2006/relationships/hyperlink" Target="https://www.linkedin.com/in/daniel-lim-4bb60440/" TargetMode="External"/><Relationship Id="rId3211" Type="http://schemas.openxmlformats.org/officeDocument/2006/relationships/hyperlink" Target="https://www.linkedin.com/in/tullie/" TargetMode="External"/><Relationship Id="rId6367" Type="http://schemas.openxmlformats.org/officeDocument/2006/relationships/hyperlink" Target="http://elixiron.com/" TargetMode="External"/><Relationship Id="rId6781" Type="http://schemas.openxmlformats.org/officeDocument/2006/relationships/hyperlink" Target="https://www.linkedin.com/company/loula/" TargetMode="External"/><Relationship Id="rId7418" Type="http://schemas.openxmlformats.org/officeDocument/2006/relationships/hyperlink" Target="http://tatasteel.com/" TargetMode="External"/><Relationship Id="rId7832" Type="http://schemas.openxmlformats.org/officeDocument/2006/relationships/hyperlink" Target="https://www.linkedin.com/in/ira-robbins/" TargetMode="External"/><Relationship Id="rId132" Type="http://schemas.openxmlformats.org/officeDocument/2006/relationships/hyperlink" Target="http://walgreensbootsalliance.com/" TargetMode="External"/><Relationship Id="rId5383" Type="http://schemas.openxmlformats.org/officeDocument/2006/relationships/hyperlink" Target="http://arborplatform.com/" TargetMode="External"/><Relationship Id="rId6434" Type="http://schemas.openxmlformats.org/officeDocument/2006/relationships/hyperlink" Target="http://evarithermal.com/" TargetMode="External"/><Relationship Id="rId10813" Type="http://schemas.openxmlformats.org/officeDocument/2006/relationships/hyperlink" Target="https://www.linkedin.com/company/neotaste" TargetMode="External"/><Relationship Id="rId1579" Type="http://schemas.openxmlformats.org/officeDocument/2006/relationships/hyperlink" Target="https://www.linkedin.com/in/skievaski/" TargetMode="External"/><Relationship Id="rId2977" Type="http://schemas.openxmlformats.org/officeDocument/2006/relationships/hyperlink" Target="http://domino.is/" TargetMode="External"/><Relationship Id="rId5036" Type="http://schemas.openxmlformats.org/officeDocument/2006/relationships/hyperlink" Target="https://www.linkedin.com/company/fair-lawn-main-street-inc/" TargetMode="External"/><Relationship Id="rId5450" Type="http://schemas.openxmlformats.org/officeDocument/2006/relationships/hyperlink" Target="http://youthoutright.org/" TargetMode="External"/><Relationship Id="rId949" Type="http://schemas.openxmlformats.org/officeDocument/2006/relationships/hyperlink" Target="http://velymonkeys.com/" TargetMode="External"/><Relationship Id="rId1993" Type="http://schemas.openxmlformats.org/officeDocument/2006/relationships/hyperlink" Target="https://www.linkedin.com/in/cam-mcmaster/" TargetMode="External"/><Relationship Id="rId4052" Type="http://schemas.openxmlformats.org/officeDocument/2006/relationships/hyperlink" Target="https://www.linkedin.com/company/metabeat" TargetMode="External"/><Relationship Id="rId5103" Type="http://schemas.openxmlformats.org/officeDocument/2006/relationships/hyperlink" Target="https://www.linkedin.com/in/hwpdavidhefty/" TargetMode="External"/><Relationship Id="rId6501" Type="http://schemas.openxmlformats.org/officeDocument/2006/relationships/hyperlink" Target="http://paradigmhousing.co.uk/" TargetMode="External"/><Relationship Id="rId8259" Type="http://schemas.openxmlformats.org/officeDocument/2006/relationships/hyperlink" Target="https://www.linkedin.com/company/kitov-pharma/" TargetMode="External"/><Relationship Id="rId9657" Type="http://schemas.openxmlformats.org/officeDocument/2006/relationships/hyperlink" Target="http://yl-fc.com/" TargetMode="External"/><Relationship Id="rId11587" Type="http://schemas.openxmlformats.org/officeDocument/2006/relationships/hyperlink" Target="http://industrialheater.com/" TargetMode="External"/><Relationship Id="rId1646" Type="http://schemas.openxmlformats.org/officeDocument/2006/relationships/hyperlink" Target="https://www.linkedin.com/company/yorbeau-resources-inc-tsx-yrb/" TargetMode="External"/><Relationship Id="rId8673" Type="http://schemas.openxmlformats.org/officeDocument/2006/relationships/hyperlink" Target="http://withplum.com/" TargetMode="External"/><Relationship Id="rId9724" Type="http://schemas.openxmlformats.org/officeDocument/2006/relationships/hyperlink" Target="https://pitchbook.com/profiles/company/267310-54" TargetMode="External"/><Relationship Id="rId10189" Type="http://schemas.openxmlformats.org/officeDocument/2006/relationships/hyperlink" Target="http://mercuria.com/" TargetMode="External"/><Relationship Id="rId11654" Type="http://schemas.openxmlformats.org/officeDocument/2006/relationships/hyperlink" Target="https://www.linkedin.com/in/taliremennik/" TargetMode="External"/><Relationship Id="rId1713" Type="http://schemas.openxmlformats.org/officeDocument/2006/relationships/hyperlink" Target="https://www.linkedin.com/company/fireproof-storage/" TargetMode="External"/><Relationship Id="rId4869" Type="http://schemas.openxmlformats.org/officeDocument/2006/relationships/hyperlink" Target="http://wenxiaobai.com/" TargetMode="External"/><Relationship Id="rId7275" Type="http://schemas.openxmlformats.org/officeDocument/2006/relationships/hyperlink" Target="https://www.linkedin.com/in/simon2007/" TargetMode="External"/><Relationship Id="rId8326" Type="http://schemas.openxmlformats.org/officeDocument/2006/relationships/hyperlink" Target="http://www.linkedin.com/company/276262" TargetMode="External"/><Relationship Id="rId8740" Type="http://schemas.openxmlformats.org/officeDocument/2006/relationships/hyperlink" Target="https://www.linkedin.com/in/roger-dumoulin-white-62a734/?originalSubdomain=ca" TargetMode="External"/><Relationship Id="rId10256" Type="http://schemas.openxmlformats.org/officeDocument/2006/relationships/hyperlink" Target="https://www.linkedin.com/company/changecompany" TargetMode="External"/><Relationship Id="rId10670" Type="http://schemas.openxmlformats.org/officeDocument/2006/relationships/hyperlink" Target="http://hupseeds.com/" TargetMode="External"/><Relationship Id="rId11307" Type="http://schemas.openxmlformats.org/officeDocument/2006/relationships/hyperlink" Target="http://vrr.ca/" TargetMode="External"/><Relationship Id="rId11721" Type="http://schemas.openxmlformats.org/officeDocument/2006/relationships/hyperlink" Target="https://www.linkedin.com/in/andrea-piana-9b617912/" TargetMode="External"/><Relationship Id="rId3885" Type="http://schemas.openxmlformats.org/officeDocument/2006/relationships/hyperlink" Target="https://www.linkedin.com/in/michael-d-walker/" TargetMode="External"/><Relationship Id="rId4936" Type="http://schemas.openxmlformats.org/officeDocument/2006/relationships/hyperlink" Target="https://www.linkedin.com/company/altsynergy/" TargetMode="External"/><Relationship Id="rId6291" Type="http://schemas.openxmlformats.org/officeDocument/2006/relationships/hyperlink" Target="http://eb5capital.com/" TargetMode="External"/><Relationship Id="rId7342" Type="http://schemas.openxmlformats.org/officeDocument/2006/relationships/hyperlink" Target="https://www.linkedin.com/in/qian-huang-01908a114/" TargetMode="External"/><Relationship Id="rId10323" Type="http://schemas.openxmlformats.org/officeDocument/2006/relationships/hyperlink" Target="http://halamobility.in/" TargetMode="External"/><Relationship Id="rId2487" Type="http://schemas.openxmlformats.org/officeDocument/2006/relationships/hyperlink" Target="http://faron.com/" TargetMode="External"/><Relationship Id="rId3538" Type="http://schemas.openxmlformats.org/officeDocument/2006/relationships/hyperlink" Target="http://www.linkedin.com/company/atlanticus" TargetMode="External"/><Relationship Id="rId459" Type="http://schemas.openxmlformats.org/officeDocument/2006/relationships/hyperlink" Target="http://scandichotels.com/" TargetMode="External"/><Relationship Id="rId873" Type="http://schemas.openxmlformats.org/officeDocument/2006/relationships/hyperlink" Target="https://www.linkedin.com/company/switchback-sys" TargetMode="External"/><Relationship Id="rId1089" Type="http://schemas.openxmlformats.org/officeDocument/2006/relationships/hyperlink" Target="https://www.linkedin.com/company/monark-markets/mycompany/" TargetMode="External"/><Relationship Id="rId2554" Type="http://schemas.openxmlformats.org/officeDocument/2006/relationships/hyperlink" Target="https://www.crunchbase.com/person/luo-xu" TargetMode="External"/><Relationship Id="rId3952" Type="http://schemas.openxmlformats.org/officeDocument/2006/relationships/hyperlink" Target="http://getrift.com/" TargetMode="External"/><Relationship Id="rId6011" Type="http://schemas.openxmlformats.org/officeDocument/2006/relationships/hyperlink" Target="https://www.linkedin.com/in/christysnowiejohnson/" TargetMode="External"/><Relationship Id="rId9167" Type="http://schemas.openxmlformats.org/officeDocument/2006/relationships/hyperlink" Target="https://www.linkedin.com/in/nicole-hoekenga-russo-2436654/" TargetMode="External"/><Relationship Id="rId9581" Type="http://schemas.openxmlformats.org/officeDocument/2006/relationships/hyperlink" Target="https://www.linkedin.com/in/rosscorreia/" TargetMode="External"/><Relationship Id="rId11097" Type="http://schemas.openxmlformats.org/officeDocument/2006/relationships/hyperlink" Target="http://kyte.com/" TargetMode="External"/><Relationship Id="rId526" Type="http://schemas.openxmlformats.org/officeDocument/2006/relationships/hyperlink" Target="https://www.linkedin.com/in/fed-pereira-2577196/" TargetMode="External"/><Relationship Id="rId1156" Type="http://schemas.openxmlformats.org/officeDocument/2006/relationships/hyperlink" Target="http://flowpharma.com/" TargetMode="External"/><Relationship Id="rId2207" Type="http://schemas.openxmlformats.org/officeDocument/2006/relationships/hyperlink" Target="http://thenetworkteam.org/" TargetMode="External"/><Relationship Id="rId3605" Type="http://schemas.openxmlformats.org/officeDocument/2006/relationships/hyperlink" Target="https://www.linkedin.com/company/opportunity-work" TargetMode="External"/><Relationship Id="rId8183" Type="http://schemas.openxmlformats.org/officeDocument/2006/relationships/hyperlink" Target="https://www.linkedin.com/in/conor-lyden-442621b1/" TargetMode="External"/><Relationship Id="rId9234" Type="http://schemas.openxmlformats.org/officeDocument/2006/relationships/hyperlink" Target="https://mdsp.maryland.gov/Organization/Pages/OfficeoftheSuperintendent.aspx" TargetMode="External"/><Relationship Id="rId940" Type="http://schemas.openxmlformats.org/officeDocument/2006/relationships/hyperlink" Target="http://prorata.ai/" TargetMode="External"/><Relationship Id="rId1570" Type="http://schemas.openxmlformats.org/officeDocument/2006/relationships/hyperlink" Target="https://pitchbook.com/profiles/company/622429-75" TargetMode="External"/><Relationship Id="rId2621" Type="http://schemas.openxmlformats.org/officeDocument/2006/relationships/hyperlink" Target="http://evenuplaw.com/" TargetMode="External"/><Relationship Id="rId5777" Type="http://schemas.openxmlformats.org/officeDocument/2006/relationships/hyperlink" Target="http://skyven.co/" TargetMode="External"/><Relationship Id="rId6828" Type="http://schemas.openxmlformats.org/officeDocument/2006/relationships/hyperlink" Target="http://tarallilabs.com/" TargetMode="External"/><Relationship Id="rId11164" Type="http://schemas.openxmlformats.org/officeDocument/2006/relationships/hyperlink" Target="https://www.linkedin.com/company/formetco" TargetMode="External"/><Relationship Id="rId1223" Type="http://schemas.openxmlformats.org/officeDocument/2006/relationships/hyperlink" Target="https://www.linkedin.com/in/lori-s-white-8b9178198/" TargetMode="External"/><Relationship Id="rId4379" Type="http://schemas.openxmlformats.org/officeDocument/2006/relationships/hyperlink" Target="https://www.linkedin.com/company/spectralmedical" TargetMode="External"/><Relationship Id="rId4793" Type="http://schemas.openxmlformats.org/officeDocument/2006/relationships/hyperlink" Target="http://relif.cl/" TargetMode="External"/><Relationship Id="rId5844" Type="http://schemas.openxmlformats.org/officeDocument/2006/relationships/hyperlink" Target="https://www.linkedin.com/in/jimmy06/" TargetMode="External"/><Relationship Id="rId8250" Type="http://schemas.openxmlformats.org/officeDocument/2006/relationships/hyperlink" Target="https://www.linkedin.com/company/division-of-biotechnology-and-pharmaceutical-research-national-health-research-institutes" TargetMode="External"/><Relationship Id="rId9301" Type="http://schemas.openxmlformats.org/officeDocument/2006/relationships/hyperlink" Target="http://centriti.in/" TargetMode="External"/><Relationship Id="rId10180" Type="http://schemas.openxmlformats.org/officeDocument/2006/relationships/hyperlink" Target="http://nanonuclearenergy.com/" TargetMode="External"/><Relationship Id="rId11231" Type="http://schemas.openxmlformats.org/officeDocument/2006/relationships/hyperlink" Target="https://www.linkedin.com/company/allium-engineering/" TargetMode="External"/><Relationship Id="rId3395" Type="http://schemas.openxmlformats.org/officeDocument/2006/relationships/hyperlink" Target="https://www.linkedin.com/in/moehajabed/" TargetMode="External"/><Relationship Id="rId4446" Type="http://schemas.openxmlformats.org/officeDocument/2006/relationships/hyperlink" Target="http://pintel.ai/" TargetMode="External"/><Relationship Id="rId4860" Type="http://schemas.openxmlformats.org/officeDocument/2006/relationships/hyperlink" Target="http://bytegami.com/" TargetMode="External"/><Relationship Id="rId5911" Type="http://schemas.openxmlformats.org/officeDocument/2006/relationships/hyperlink" Target="http://truflation.com/" TargetMode="External"/><Relationship Id="rId3048" Type="http://schemas.openxmlformats.org/officeDocument/2006/relationships/hyperlink" Target="http://masdar.ae/" TargetMode="External"/><Relationship Id="rId3462" Type="http://schemas.openxmlformats.org/officeDocument/2006/relationships/hyperlink" Target="https://www.linkedin.com/in/larslanghout/" TargetMode="External"/><Relationship Id="rId4513" Type="http://schemas.openxmlformats.org/officeDocument/2006/relationships/hyperlink" Target="http://hamakgold.com/" TargetMode="External"/><Relationship Id="rId7669" Type="http://schemas.openxmlformats.org/officeDocument/2006/relationships/hyperlink" Target="https://www.linkedin.com/in/ruslanadovzhyk/" TargetMode="External"/><Relationship Id="rId10997" Type="http://schemas.openxmlformats.org/officeDocument/2006/relationships/hyperlink" Target="https://www.linkedin.com/company/joingreenworkx" TargetMode="External"/><Relationship Id="rId383" Type="http://schemas.openxmlformats.org/officeDocument/2006/relationships/hyperlink" Target="http://hightideinc.com/" TargetMode="External"/><Relationship Id="rId2064" Type="http://schemas.openxmlformats.org/officeDocument/2006/relationships/hyperlink" Target="https://www.linkedin.com/company/viacurrent/about/" TargetMode="External"/><Relationship Id="rId3115" Type="http://schemas.openxmlformats.org/officeDocument/2006/relationships/hyperlink" Target="https://www.linkedin.com/in/phil-l-huillier-54788b/" TargetMode="External"/><Relationship Id="rId6685" Type="http://schemas.openxmlformats.org/officeDocument/2006/relationships/hyperlink" Target="https://in.linkedin.com/company/optibiotix-health-plc" TargetMode="External"/><Relationship Id="rId9091" Type="http://schemas.openxmlformats.org/officeDocument/2006/relationships/hyperlink" Target="http://metricapp.co/" TargetMode="External"/><Relationship Id="rId450" Type="http://schemas.openxmlformats.org/officeDocument/2006/relationships/hyperlink" Target="https://www.linkedin.com/in/quirksimon/" TargetMode="External"/><Relationship Id="rId1080" Type="http://schemas.openxmlformats.org/officeDocument/2006/relationships/hyperlink" Target="http://redcatpubcompany.com/" TargetMode="External"/><Relationship Id="rId2131" Type="http://schemas.openxmlformats.org/officeDocument/2006/relationships/hyperlink" Target="http://hitalent.co.jp/" TargetMode="External"/><Relationship Id="rId5287" Type="http://schemas.openxmlformats.org/officeDocument/2006/relationships/hyperlink" Target="https://www.tieupfarming.com/about-us" TargetMode="External"/><Relationship Id="rId6338" Type="http://schemas.openxmlformats.org/officeDocument/2006/relationships/hyperlink" Target="https://www.linkedin.com/company/metyos" TargetMode="External"/><Relationship Id="rId7736" Type="http://schemas.openxmlformats.org/officeDocument/2006/relationships/hyperlink" Target="http://duckietown.com/" TargetMode="External"/><Relationship Id="rId10717" Type="http://schemas.openxmlformats.org/officeDocument/2006/relationships/hyperlink" Target="https://www.linkedin.com/in/rivouibo/" TargetMode="External"/><Relationship Id="rId103" Type="http://schemas.openxmlformats.org/officeDocument/2006/relationships/hyperlink" Target="https://www.linkedin.com/in/vicky-dodani-2a110b15/" TargetMode="External"/><Relationship Id="rId6752" Type="http://schemas.openxmlformats.org/officeDocument/2006/relationships/hyperlink" Target="https://www.linkedin.com/company/aberdeenminerals/" TargetMode="External"/><Relationship Id="rId7803" Type="http://schemas.openxmlformats.org/officeDocument/2006/relationships/hyperlink" Target="https://www.linkedin.com/in/gabrielsavio/?locale=en_US" TargetMode="External"/><Relationship Id="rId1897" Type="http://schemas.openxmlformats.org/officeDocument/2006/relationships/hyperlink" Target="https://www.linkedin.com/in/hhsiashley-velez/" TargetMode="External"/><Relationship Id="rId2948" Type="http://schemas.openxmlformats.org/officeDocument/2006/relationships/hyperlink" Target="http://tongchaotech.com/" TargetMode="External"/><Relationship Id="rId5354" Type="http://schemas.openxmlformats.org/officeDocument/2006/relationships/hyperlink" Target="https://www.linkedin.com/in/jared-maples-0a362bb1/" TargetMode="External"/><Relationship Id="rId6405" Type="http://schemas.openxmlformats.org/officeDocument/2006/relationships/hyperlink" Target="https://www.linkedin.com/in/ted-guggenheim-4020294/" TargetMode="External"/><Relationship Id="rId9975" Type="http://schemas.openxmlformats.org/officeDocument/2006/relationships/hyperlink" Target="https://sonesdemexico.com/contact/" TargetMode="External"/><Relationship Id="rId1964" Type="http://schemas.openxmlformats.org/officeDocument/2006/relationships/hyperlink" Target="http://pawgonegood.com/" TargetMode="External"/><Relationship Id="rId4370" Type="http://schemas.openxmlformats.org/officeDocument/2006/relationships/hyperlink" Target="http://sanderstrust.com/" TargetMode="External"/><Relationship Id="rId5007" Type="http://schemas.openxmlformats.org/officeDocument/2006/relationships/hyperlink" Target="https://www.eso.bg/doc?company-management" TargetMode="External"/><Relationship Id="rId5421" Type="http://schemas.openxmlformats.org/officeDocument/2006/relationships/hyperlink" Target="https://www.linkedin.com/in/subramaniams17/" TargetMode="External"/><Relationship Id="rId8577" Type="http://schemas.openxmlformats.org/officeDocument/2006/relationships/hyperlink" Target="http://mixed-signal.com/" TargetMode="External"/><Relationship Id="rId8991" Type="http://schemas.openxmlformats.org/officeDocument/2006/relationships/hyperlink" Target="http://recycleforce.org/" TargetMode="External"/><Relationship Id="rId9628" Type="http://schemas.openxmlformats.org/officeDocument/2006/relationships/hyperlink" Target="https://www.linkedin.com/in/keshav-sharma-02/" TargetMode="External"/><Relationship Id="rId11558" Type="http://schemas.openxmlformats.org/officeDocument/2006/relationships/hyperlink" Target="http://confabca.com/" TargetMode="External"/><Relationship Id="rId1617" Type="http://schemas.openxmlformats.org/officeDocument/2006/relationships/hyperlink" Target="http://eagleprojects.it/" TargetMode="External"/><Relationship Id="rId4023" Type="http://schemas.openxmlformats.org/officeDocument/2006/relationships/hyperlink" Target="https://www.linkedin.com/company/drclearalignersmy" TargetMode="External"/><Relationship Id="rId7179" Type="http://schemas.openxmlformats.org/officeDocument/2006/relationships/hyperlink" Target="http://uprootedacademy.org/" TargetMode="External"/><Relationship Id="rId7593" Type="http://schemas.openxmlformats.org/officeDocument/2006/relationships/hyperlink" Target="http://goodvisionlive.com/" TargetMode="External"/><Relationship Id="rId8644" Type="http://schemas.openxmlformats.org/officeDocument/2006/relationships/hyperlink" Target="https://www.linkedin.com/company/capitalrise" TargetMode="External"/><Relationship Id="rId3789" Type="http://schemas.openxmlformats.org/officeDocument/2006/relationships/hyperlink" Target="https://pitchbook.com/profiles/company/232032-97" TargetMode="External"/><Relationship Id="rId6195" Type="http://schemas.openxmlformats.org/officeDocument/2006/relationships/hyperlink" Target="http://themobilefirstcompany.com/" TargetMode="External"/><Relationship Id="rId7246" Type="http://schemas.openxmlformats.org/officeDocument/2006/relationships/hyperlink" Target="https://www.linkedin.com/in/malcolm-brown-a7b06b18/" TargetMode="External"/><Relationship Id="rId7660" Type="http://schemas.openxmlformats.org/officeDocument/2006/relationships/hyperlink" Target="https://www.linkedin.com/in/valkyrieholmes/" TargetMode="External"/><Relationship Id="rId10227" Type="http://schemas.openxmlformats.org/officeDocument/2006/relationships/hyperlink" Target="https://www.linkedin.com/company/lightwave-dental/" TargetMode="External"/><Relationship Id="rId10574" Type="http://schemas.openxmlformats.org/officeDocument/2006/relationships/hyperlink" Target="https://pitchbook.com/profiles/company/518202-46" TargetMode="External"/><Relationship Id="rId11625" Type="http://schemas.openxmlformats.org/officeDocument/2006/relationships/hyperlink" Target="http://drguido.ai/" TargetMode="External"/><Relationship Id="rId6262" Type="http://schemas.openxmlformats.org/officeDocument/2006/relationships/hyperlink" Target="http://ionobell.com/" TargetMode="External"/><Relationship Id="rId7313" Type="http://schemas.openxmlformats.org/officeDocument/2006/relationships/hyperlink" Target="https://www.linkedin.com/company/modsftl" TargetMode="External"/><Relationship Id="rId8711" Type="http://schemas.openxmlformats.org/officeDocument/2006/relationships/hyperlink" Target="http://cdnrg.com/" TargetMode="External"/><Relationship Id="rId10641" Type="http://schemas.openxmlformats.org/officeDocument/2006/relationships/hyperlink" Target="http://grantaautonomy.com/" TargetMode="External"/><Relationship Id="rId3856" Type="http://schemas.openxmlformats.org/officeDocument/2006/relationships/hyperlink" Target="https://www.linkedin.com/in/helen-wylde-ab97605/" TargetMode="External"/><Relationship Id="rId4907" Type="http://schemas.openxmlformats.org/officeDocument/2006/relationships/hyperlink" Target="https://www.linkedin.com/in/keith-mcintosh-65020754/" TargetMode="External"/><Relationship Id="rId777" Type="http://schemas.openxmlformats.org/officeDocument/2006/relationships/hyperlink" Target="https://www.linkedin.com/in/chris-allen-4561b8a5/?originalSubdomain=uk" TargetMode="External"/><Relationship Id="rId2458" Type="http://schemas.openxmlformats.org/officeDocument/2006/relationships/hyperlink" Target="https://www.linkedin.com/company/officialpublicsq" TargetMode="External"/><Relationship Id="rId2872" Type="http://schemas.openxmlformats.org/officeDocument/2006/relationships/hyperlink" Target="http://pitchbetter.ca/" TargetMode="External"/><Relationship Id="rId3509" Type="http://schemas.openxmlformats.org/officeDocument/2006/relationships/hyperlink" Target="https://www.linkedin.com/company/rplus-energies/" TargetMode="External"/><Relationship Id="rId3923" Type="http://schemas.openxmlformats.org/officeDocument/2006/relationships/hyperlink" Target="https://www.linkedin.com/company/smartcentres/" TargetMode="External"/><Relationship Id="rId8087" Type="http://schemas.openxmlformats.org/officeDocument/2006/relationships/hyperlink" Target="http://sanogenetics.com/" TargetMode="External"/><Relationship Id="rId9485" Type="http://schemas.openxmlformats.org/officeDocument/2006/relationships/hyperlink" Target="https://www.linkedin.com/company/enechawetgames/" TargetMode="External"/><Relationship Id="rId844" Type="http://schemas.openxmlformats.org/officeDocument/2006/relationships/hyperlink" Target="https://www.linkedin.com/in/davejschofield/" TargetMode="External"/><Relationship Id="rId1474" Type="http://schemas.openxmlformats.org/officeDocument/2006/relationships/hyperlink" Target="https://www.linkedin.com/in/jasonxie/" TargetMode="External"/><Relationship Id="rId2525" Type="http://schemas.openxmlformats.org/officeDocument/2006/relationships/hyperlink" Target="https://www.linkedin.com/company/guidewheel" TargetMode="External"/><Relationship Id="rId9138" Type="http://schemas.openxmlformats.org/officeDocument/2006/relationships/hyperlink" Target="https://www.linkedin.com/company/northcliff-resources-ltd-ncf-" TargetMode="External"/><Relationship Id="rId9552" Type="http://schemas.openxmlformats.org/officeDocument/2006/relationships/hyperlink" Target="https://www.linkedin.com/company/eeum/" TargetMode="External"/><Relationship Id="rId11068" Type="http://schemas.openxmlformats.org/officeDocument/2006/relationships/hyperlink" Target="http://flkitover.com/" TargetMode="External"/><Relationship Id="rId11482" Type="http://schemas.openxmlformats.org/officeDocument/2006/relationships/hyperlink" Target="https://www.linkedin.com/company/plascon-plastics" TargetMode="External"/><Relationship Id="rId911" Type="http://schemas.openxmlformats.org/officeDocument/2006/relationships/hyperlink" Target="http://quickline.co.uk/" TargetMode="External"/><Relationship Id="rId1127" Type="http://schemas.openxmlformats.org/officeDocument/2006/relationships/hyperlink" Target="https://www.linkedin.com/company/dp-medical-systems-ltd" TargetMode="External"/><Relationship Id="rId1541" Type="http://schemas.openxmlformats.org/officeDocument/2006/relationships/hyperlink" Target="https://pitchbook.com/profiles/company/515306-26" TargetMode="External"/><Relationship Id="rId4697" Type="http://schemas.openxmlformats.org/officeDocument/2006/relationships/hyperlink" Target="http://gridlink.co/" TargetMode="External"/><Relationship Id="rId5748" Type="http://schemas.openxmlformats.org/officeDocument/2006/relationships/hyperlink" Target="http://withconfetti.com/" TargetMode="External"/><Relationship Id="rId8154" Type="http://schemas.openxmlformats.org/officeDocument/2006/relationships/hyperlink" Target="http://altagas.ca/" TargetMode="External"/><Relationship Id="rId9205" Type="http://schemas.openxmlformats.org/officeDocument/2006/relationships/hyperlink" Target="https://www.epa.gov/system/files/documents/2022-05/R04-22-A-070.pdf" TargetMode="External"/><Relationship Id="rId10084" Type="http://schemas.openxmlformats.org/officeDocument/2006/relationships/hyperlink" Target="https://www.linkedin.com/company/enso-bot" TargetMode="External"/><Relationship Id="rId11135" Type="http://schemas.openxmlformats.org/officeDocument/2006/relationships/hyperlink" Target="https://www.linkedin.com/company/limbik-inc" TargetMode="External"/><Relationship Id="rId3299" Type="http://schemas.openxmlformats.org/officeDocument/2006/relationships/hyperlink" Target="https://www.linkedin.com/company/vanta-security" TargetMode="External"/><Relationship Id="rId4764" Type="http://schemas.openxmlformats.org/officeDocument/2006/relationships/hyperlink" Target="https://www.linkedin.com/company/get-loyi" TargetMode="External"/><Relationship Id="rId7170" Type="http://schemas.openxmlformats.org/officeDocument/2006/relationships/hyperlink" Target="https://www.linkedin.com/in/john-r-bussiculo/" TargetMode="External"/><Relationship Id="rId8221" Type="http://schemas.openxmlformats.org/officeDocument/2006/relationships/hyperlink" Target="https://www.linkedin.com/in/travisrush/" TargetMode="External"/><Relationship Id="rId10151" Type="http://schemas.openxmlformats.org/officeDocument/2006/relationships/hyperlink" Target="https://www.linkedin.com/company/general-motors" TargetMode="External"/><Relationship Id="rId11202" Type="http://schemas.openxmlformats.org/officeDocument/2006/relationships/hyperlink" Target="http://dingdandao.com/" TargetMode="External"/><Relationship Id="rId3366" Type="http://schemas.openxmlformats.org/officeDocument/2006/relationships/hyperlink" Target="http://drenbio.com/" TargetMode="External"/><Relationship Id="rId4417" Type="http://schemas.openxmlformats.org/officeDocument/2006/relationships/hyperlink" Target="http://www.linkedin.com/company/university-of-limerick" TargetMode="External"/><Relationship Id="rId5815" Type="http://schemas.openxmlformats.org/officeDocument/2006/relationships/hyperlink" Target="http://tldraw.com/" TargetMode="External"/><Relationship Id="rId287" Type="http://schemas.openxmlformats.org/officeDocument/2006/relationships/hyperlink" Target="https://www.linkedin.com/company/northstarcleantech/" TargetMode="External"/><Relationship Id="rId2382" Type="http://schemas.openxmlformats.org/officeDocument/2006/relationships/hyperlink" Target="https://www.linkedin.com/company/siyata-mobile/" TargetMode="External"/><Relationship Id="rId3019" Type="http://schemas.openxmlformats.org/officeDocument/2006/relationships/hyperlink" Target="https://www.linkedin.com/company/qa-wolf" TargetMode="External"/><Relationship Id="rId3780" Type="http://schemas.openxmlformats.org/officeDocument/2006/relationships/hyperlink" Target="https://www.linkedin.com/in/danielle-m-rose/" TargetMode="External"/><Relationship Id="rId4831" Type="http://schemas.openxmlformats.org/officeDocument/2006/relationships/hyperlink" Target="https://www.linkedin.com/company/jellypills" TargetMode="External"/><Relationship Id="rId7987" Type="http://schemas.openxmlformats.org/officeDocument/2006/relationships/hyperlink" Target="http://cytosorbents.com/" TargetMode="External"/><Relationship Id="rId10968" Type="http://schemas.openxmlformats.org/officeDocument/2006/relationships/hyperlink" Target="https://www.linkedin.com/company/novocarbo" TargetMode="External"/><Relationship Id="rId354" Type="http://schemas.openxmlformats.org/officeDocument/2006/relationships/hyperlink" Target="http://storicard.com/" TargetMode="External"/><Relationship Id="rId2035" Type="http://schemas.openxmlformats.org/officeDocument/2006/relationships/hyperlink" Target="http://equ.ai/" TargetMode="External"/><Relationship Id="rId3433" Type="http://schemas.openxmlformats.org/officeDocument/2006/relationships/hyperlink" Target="https://www.linkedin.com/in/tom-fitzgerald-6b30b434/" TargetMode="External"/><Relationship Id="rId6589" Type="http://schemas.openxmlformats.org/officeDocument/2006/relationships/hyperlink" Target="http://asets.io/" TargetMode="External"/><Relationship Id="rId9062" Type="http://schemas.openxmlformats.org/officeDocument/2006/relationships/hyperlink" Target="http://psycheceutical.com/" TargetMode="External"/><Relationship Id="rId3500" Type="http://schemas.openxmlformats.org/officeDocument/2006/relationships/hyperlink" Target="https://www.linkedin.com/company/tryotocom/" TargetMode="External"/><Relationship Id="rId6656" Type="http://schemas.openxmlformats.org/officeDocument/2006/relationships/hyperlink" Target="https://www.linkedin.com/company/evaluable-ai/" TargetMode="External"/><Relationship Id="rId7707" Type="http://schemas.openxmlformats.org/officeDocument/2006/relationships/hyperlink" Target="https://www.linkedin.com/company/marscharge" TargetMode="External"/><Relationship Id="rId421" Type="http://schemas.openxmlformats.org/officeDocument/2006/relationships/hyperlink" Target="http://n1mtc.com/" TargetMode="External"/><Relationship Id="rId1051" Type="http://schemas.openxmlformats.org/officeDocument/2006/relationships/hyperlink" Target="https://www.linkedin.com/company/biotwinltd" TargetMode="External"/><Relationship Id="rId2102" Type="http://schemas.openxmlformats.org/officeDocument/2006/relationships/hyperlink" Target="https://pitchbook.com/profiles/company/615624-40" TargetMode="External"/><Relationship Id="rId5258" Type="http://schemas.openxmlformats.org/officeDocument/2006/relationships/hyperlink" Target="https://www.linkedin.com/company/fdmuk-limited" TargetMode="External"/><Relationship Id="rId5672" Type="http://schemas.openxmlformats.org/officeDocument/2006/relationships/hyperlink" Target="https://www.linkedin.com/company/husk-power-systems" TargetMode="External"/><Relationship Id="rId6309" Type="http://schemas.openxmlformats.org/officeDocument/2006/relationships/hyperlink" Target="https://www.linkedin.com/in/vishsriva/" TargetMode="External"/><Relationship Id="rId6723" Type="http://schemas.openxmlformats.org/officeDocument/2006/relationships/hyperlink" Target="https://www.linkedin.com/company/trylastminute" TargetMode="External"/><Relationship Id="rId9879" Type="http://schemas.openxmlformats.org/officeDocument/2006/relationships/hyperlink" Target="https://www.linkedin.com/company/innotex-/" TargetMode="External"/><Relationship Id="rId1868" Type="http://schemas.openxmlformats.org/officeDocument/2006/relationships/hyperlink" Target="http://reflectionai.xyz/" TargetMode="External"/><Relationship Id="rId4274" Type="http://schemas.openxmlformats.org/officeDocument/2006/relationships/hyperlink" Target="https://www.linkedin.com/company/thedevnagri/" TargetMode="External"/><Relationship Id="rId5325" Type="http://schemas.openxmlformats.org/officeDocument/2006/relationships/hyperlink" Target="https://www.linkedin.com/company/kairos-carbon/" TargetMode="External"/><Relationship Id="rId8895" Type="http://schemas.openxmlformats.org/officeDocument/2006/relationships/hyperlink" Target="http://saturdaysfootball.com/" TargetMode="External"/><Relationship Id="rId2919" Type="http://schemas.openxmlformats.org/officeDocument/2006/relationships/hyperlink" Target="http://decarice.com.au/" TargetMode="External"/><Relationship Id="rId3290" Type="http://schemas.openxmlformats.org/officeDocument/2006/relationships/hyperlink" Target="https://www.linkedin.com/company/belk" TargetMode="External"/><Relationship Id="rId4341" Type="http://schemas.openxmlformats.org/officeDocument/2006/relationships/hyperlink" Target="https://www.linkedin.com/in/tony-fang-2a94504b/" TargetMode="External"/><Relationship Id="rId7497" Type="http://schemas.openxmlformats.org/officeDocument/2006/relationships/hyperlink" Target="https://www.linkedin.com/company/calumino" TargetMode="External"/><Relationship Id="rId8548" Type="http://schemas.openxmlformats.org/officeDocument/2006/relationships/hyperlink" Target="https://www.linkedin.com/in/mwakra/" TargetMode="External"/><Relationship Id="rId9946" Type="http://schemas.openxmlformats.org/officeDocument/2006/relationships/hyperlink" Target="https://pitchbook.com/profiles/company/522460-00" TargetMode="External"/><Relationship Id="rId1935" Type="http://schemas.openxmlformats.org/officeDocument/2006/relationships/hyperlink" Target="https://www.linkedin.com/company/tinkerlist" TargetMode="External"/><Relationship Id="rId6099" Type="http://schemas.openxmlformats.org/officeDocument/2006/relationships/hyperlink" Target="https://www.linkedin.com/company/yourchoicetherapeutics/about/" TargetMode="External"/><Relationship Id="rId8962" Type="http://schemas.openxmlformats.org/officeDocument/2006/relationships/hyperlink" Target="https://www.linkedin.com/in/margogiles/" TargetMode="External"/><Relationship Id="rId10478" Type="http://schemas.openxmlformats.org/officeDocument/2006/relationships/hyperlink" Target="http://sirius-real-estate.com/" TargetMode="External"/><Relationship Id="rId10892" Type="http://schemas.openxmlformats.org/officeDocument/2006/relationships/hyperlink" Target="http://2crsi.com/" TargetMode="External"/><Relationship Id="rId11529" Type="http://schemas.openxmlformats.org/officeDocument/2006/relationships/hyperlink" Target="https://www.linkedin.com/company/medisprof" TargetMode="External"/><Relationship Id="rId3010" Type="http://schemas.openxmlformats.org/officeDocument/2006/relationships/hyperlink" Target="https://www.linkedin.com/company/humaforhealth" TargetMode="External"/><Relationship Id="rId6166" Type="http://schemas.openxmlformats.org/officeDocument/2006/relationships/hyperlink" Target="http://muthootmicrofin.com/" TargetMode="External"/><Relationship Id="rId7564" Type="http://schemas.openxmlformats.org/officeDocument/2006/relationships/hyperlink" Target="https://www.linkedin.com/company/we-are-nium/" TargetMode="External"/><Relationship Id="rId8615" Type="http://schemas.openxmlformats.org/officeDocument/2006/relationships/hyperlink" Target="https://www.montefiore.org/philip-o-ozuah-md-phd" TargetMode="External"/><Relationship Id="rId10545" Type="http://schemas.openxmlformats.org/officeDocument/2006/relationships/hyperlink" Target="http://asabanka.ba/" TargetMode="External"/><Relationship Id="rId6580" Type="http://schemas.openxmlformats.org/officeDocument/2006/relationships/hyperlink" Target="http://purchaser.ai/" TargetMode="External"/><Relationship Id="rId7217" Type="http://schemas.openxmlformats.org/officeDocument/2006/relationships/hyperlink" Target="https://www.sayresdefense.com/our-team" TargetMode="External"/><Relationship Id="rId7631" Type="http://schemas.openxmlformats.org/officeDocument/2006/relationships/hyperlink" Target="https://in.linkedin.com/company/ecostp" TargetMode="External"/><Relationship Id="rId10612" Type="http://schemas.openxmlformats.org/officeDocument/2006/relationships/hyperlink" Target="http://ortege.ai/" TargetMode="External"/><Relationship Id="rId2776" Type="http://schemas.openxmlformats.org/officeDocument/2006/relationships/hyperlink" Target="http://rabot.us/" TargetMode="External"/><Relationship Id="rId3827" Type="http://schemas.openxmlformats.org/officeDocument/2006/relationships/hyperlink" Target="http://ecolocked.com/" TargetMode="External"/><Relationship Id="rId5182" Type="http://schemas.openxmlformats.org/officeDocument/2006/relationships/hyperlink" Target="http://xenopatch.com/" TargetMode="External"/><Relationship Id="rId6233" Type="http://schemas.openxmlformats.org/officeDocument/2006/relationships/hyperlink" Target="https://www.linkedin.com/in/connor-swalm/" TargetMode="External"/><Relationship Id="rId9389" Type="http://schemas.openxmlformats.org/officeDocument/2006/relationships/hyperlink" Target="https://www.linkedin.com/company/catholic-charities-usa/" TargetMode="External"/><Relationship Id="rId748" Type="http://schemas.openxmlformats.org/officeDocument/2006/relationships/hyperlink" Target="http://blitzscale.co/" TargetMode="External"/><Relationship Id="rId1378" Type="http://schemas.openxmlformats.org/officeDocument/2006/relationships/hyperlink" Target="http://forestfoundation.org/" TargetMode="External"/><Relationship Id="rId1792" Type="http://schemas.openxmlformats.org/officeDocument/2006/relationships/hyperlink" Target="http://wello.org/" TargetMode="External"/><Relationship Id="rId2429" Type="http://schemas.openxmlformats.org/officeDocument/2006/relationships/hyperlink" Target="https://www.linkedin.com/in/caswatisharma/" TargetMode="External"/><Relationship Id="rId2843" Type="http://schemas.openxmlformats.org/officeDocument/2006/relationships/hyperlink" Target="http://feedingflorida.org/" TargetMode="External"/><Relationship Id="rId5999" Type="http://schemas.openxmlformats.org/officeDocument/2006/relationships/hyperlink" Target="http://mozzafoods.com/" TargetMode="External"/><Relationship Id="rId6300" Type="http://schemas.openxmlformats.org/officeDocument/2006/relationships/hyperlink" Target="https://www.linkedin.com/company/curegenetics/" TargetMode="External"/><Relationship Id="rId9456" Type="http://schemas.openxmlformats.org/officeDocument/2006/relationships/hyperlink" Target="http://mediver.co.kr/" TargetMode="External"/><Relationship Id="rId9870" Type="http://schemas.openxmlformats.org/officeDocument/2006/relationships/hyperlink" Target="http://southshoredrillteam.org/" TargetMode="External"/><Relationship Id="rId11386" Type="http://schemas.openxmlformats.org/officeDocument/2006/relationships/hyperlink" Target="http://inspirefcu.org/" TargetMode="External"/><Relationship Id="rId84" Type="http://schemas.openxmlformats.org/officeDocument/2006/relationships/hyperlink" Target="https://www.linkedin.com/company/outpace-bio" TargetMode="External"/><Relationship Id="rId815" Type="http://schemas.openxmlformats.org/officeDocument/2006/relationships/hyperlink" Target="https://www.linkedin.com/company/baibys%E2%84%A2-fertility/" TargetMode="External"/><Relationship Id="rId1445" Type="http://schemas.openxmlformats.org/officeDocument/2006/relationships/hyperlink" Target="http://crownpointenergy.com/" TargetMode="External"/><Relationship Id="rId8058" Type="http://schemas.openxmlformats.org/officeDocument/2006/relationships/hyperlink" Target="http://firstfoundationinc.com/" TargetMode="External"/><Relationship Id="rId8472" Type="http://schemas.openxmlformats.org/officeDocument/2006/relationships/hyperlink" Target="https://www.linkedin.com/in/michaelmcrow/" TargetMode="External"/><Relationship Id="rId9109" Type="http://schemas.openxmlformats.org/officeDocument/2006/relationships/hyperlink" Target="http://theinfinitereality.com/" TargetMode="External"/><Relationship Id="rId9523" Type="http://schemas.openxmlformats.org/officeDocument/2006/relationships/hyperlink" Target="http://bcremit.com/" TargetMode="External"/><Relationship Id="rId11039" Type="http://schemas.openxmlformats.org/officeDocument/2006/relationships/hyperlink" Target="https://www.linkedin.com/in/badari-narayan-9157a010/" TargetMode="External"/><Relationship Id="rId2910" Type="http://schemas.openxmlformats.org/officeDocument/2006/relationships/hyperlink" Target="http://dock10.co.uk/" TargetMode="External"/><Relationship Id="rId7074" Type="http://schemas.openxmlformats.org/officeDocument/2006/relationships/hyperlink" Target="https://linkedin.com/company/first-light-st-john-s-friendship-centre" TargetMode="External"/><Relationship Id="rId8125" Type="http://schemas.openxmlformats.org/officeDocument/2006/relationships/hyperlink" Target="https://www.linkedin.com/in/riteshagar/" TargetMode="External"/><Relationship Id="rId11453" Type="http://schemas.openxmlformats.org/officeDocument/2006/relationships/hyperlink" Target="http://ridgeon.me/" TargetMode="External"/><Relationship Id="rId1512" Type="http://schemas.openxmlformats.org/officeDocument/2006/relationships/hyperlink" Target="http://nerxbiosciences.com/" TargetMode="External"/><Relationship Id="rId4668" Type="http://schemas.openxmlformats.org/officeDocument/2006/relationships/hyperlink" Target="https://www.linkedin.com/company/cardiocomm-solutions-inc-/" TargetMode="External"/><Relationship Id="rId5719" Type="http://schemas.openxmlformats.org/officeDocument/2006/relationships/hyperlink" Target="http://linkedin.com/company/champtitles" TargetMode="External"/><Relationship Id="rId6090" Type="http://schemas.openxmlformats.org/officeDocument/2006/relationships/hyperlink" Target="https://www.linkedin.com/company/ai-coustics" TargetMode="External"/><Relationship Id="rId7141" Type="http://schemas.openxmlformats.org/officeDocument/2006/relationships/hyperlink" Target="http://yourcapsnetwork.org/" TargetMode="External"/><Relationship Id="rId10055" Type="http://schemas.openxmlformats.org/officeDocument/2006/relationships/hyperlink" Target="https://www.linkedin.com/in/marc-metrick/" TargetMode="External"/><Relationship Id="rId11106" Type="http://schemas.openxmlformats.org/officeDocument/2006/relationships/hyperlink" Target="http://nippy.la/" TargetMode="External"/><Relationship Id="rId11520" Type="http://schemas.openxmlformats.org/officeDocument/2006/relationships/hyperlink" Target="https://www.piolax.co.jp/en/company/officer/" TargetMode="External"/><Relationship Id="rId3684" Type="http://schemas.openxmlformats.org/officeDocument/2006/relationships/hyperlink" Target="http://goldenpeakscapital.com/" TargetMode="External"/><Relationship Id="rId4735" Type="http://schemas.openxmlformats.org/officeDocument/2006/relationships/hyperlink" Target="https://www.linkedin.com/in/skroonenburg/" TargetMode="External"/><Relationship Id="rId10122" Type="http://schemas.openxmlformats.org/officeDocument/2006/relationships/hyperlink" Target="http://ltis.kr/" TargetMode="External"/><Relationship Id="rId2286" Type="http://schemas.openxmlformats.org/officeDocument/2006/relationships/hyperlink" Target="http://taoclimate.com/" TargetMode="External"/><Relationship Id="rId3337" Type="http://schemas.openxmlformats.org/officeDocument/2006/relationships/hyperlink" Target="http://teachme.to/" TargetMode="External"/><Relationship Id="rId3751" Type="http://schemas.openxmlformats.org/officeDocument/2006/relationships/hyperlink" Target="https://pitchbook.com/profiles/company/590079-34" TargetMode="External"/><Relationship Id="rId4802" Type="http://schemas.openxmlformats.org/officeDocument/2006/relationships/hyperlink" Target="https://www.linkedin.com/company/ingateygen-llc" TargetMode="External"/><Relationship Id="rId7958" Type="http://schemas.openxmlformats.org/officeDocument/2006/relationships/hyperlink" Target="https://www.linkedin.com/company/hudsonsbaycompany/" TargetMode="External"/><Relationship Id="rId258" Type="http://schemas.openxmlformats.org/officeDocument/2006/relationships/hyperlink" Target="https://www.linkedin.com/in/steven-zhu-363b9436/" TargetMode="External"/><Relationship Id="rId672" Type="http://schemas.openxmlformats.org/officeDocument/2006/relationships/hyperlink" Target="https://www.linkedin.com/in/roland-folz-a51003118/" TargetMode="External"/><Relationship Id="rId2353" Type="http://schemas.openxmlformats.org/officeDocument/2006/relationships/hyperlink" Target="http://scpharmaceuticals.com/" TargetMode="External"/><Relationship Id="rId3404" Type="http://schemas.openxmlformats.org/officeDocument/2006/relationships/hyperlink" Target="https://www.linkedin.com/in/stephenkellyceo/" TargetMode="External"/><Relationship Id="rId6974" Type="http://schemas.openxmlformats.org/officeDocument/2006/relationships/hyperlink" Target="http://lightshipneuroscience.com/" TargetMode="External"/><Relationship Id="rId9380" Type="http://schemas.openxmlformats.org/officeDocument/2006/relationships/hyperlink" Target="https://www.linkedin.com/in/kara-leblanc-20956920/" TargetMode="External"/><Relationship Id="rId10939" Type="http://schemas.openxmlformats.org/officeDocument/2006/relationships/hyperlink" Target="https://www.linkedin.com/company/thinksono/" TargetMode="External"/><Relationship Id="rId325" Type="http://schemas.openxmlformats.org/officeDocument/2006/relationships/hyperlink" Target="http://boostly.com/" TargetMode="External"/><Relationship Id="rId2006" Type="http://schemas.openxmlformats.org/officeDocument/2006/relationships/hyperlink" Target="https://www.linkedin.com/in/montaponsetto/" TargetMode="External"/><Relationship Id="rId2420" Type="http://schemas.openxmlformats.org/officeDocument/2006/relationships/hyperlink" Target="https://www.linkedin.com/company/5094083" TargetMode="External"/><Relationship Id="rId5576" Type="http://schemas.openxmlformats.org/officeDocument/2006/relationships/hyperlink" Target="http://fieldguide.io/" TargetMode="External"/><Relationship Id="rId6627" Type="http://schemas.openxmlformats.org/officeDocument/2006/relationships/hyperlink" Target="http://augustagold.com/" TargetMode="External"/><Relationship Id="rId9033" Type="http://schemas.openxmlformats.org/officeDocument/2006/relationships/hyperlink" Target="http://camperoni.com/" TargetMode="External"/><Relationship Id="rId1022" Type="http://schemas.openxmlformats.org/officeDocument/2006/relationships/hyperlink" Target="https://www.linkedin.com/in/somerbaburek/" TargetMode="External"/><Relationship Id="rId4178" Type="http://schemas.openxmlformats.org/officeDocument/2006/relationships/hyperlink" Target="https://www.linkedin.com/in/rusty-cowher-57b43440/" TargetMode="External"/><Relationship Id="rId4592" Type="http://schemas.openxmlformats.org/officeDocument/2006/relationships/hyperlink" Target="https://www.linkedin.com/in/andrey-dyatlov-12a005126/" TargetMode="External"/><Relationship Id="rId5229" Type="http://schemas.openxmlformats.org/officeDocument/2006/relationships/hyperlink" Target="http://citycareokc.org/" TargetMode="External"/><Relationship Id="rId5990" Type="http://schemas.openxmlformats.org/officeDocument/2006/relationships/hyperlink" Target="https://www.linkedin.com/in/rohin-parkar/" TargetMode="External"/><Relationship Id="rId9100" Type="http://schemas.openxmlformats.org/officeDocument/2006/relationships/hyperlink" Target="http://cr-leasing.com/" TargetMode="External"/><Relationship Id="rId3194" Type="http://schemas.openxmlformats.org/officeDocument/2006/relationships/hyperlink" Target="http://caldera.xyz/" TargetMode="External"/><Relationship Id="rId4245" Type="http://schemas.openxmlformats.org/officeDocument/2006/relationships/hyperlink" Target="https://www.linkedin.com/company/la-sofiac/?originalSubdomain=ca" TargetMode="External"/><Relationship Id="rId5643" Type="http://schemas.openxmlformats.org/officeDocument/2006/relationships/hyperlink" Target="https://www.linkedin.com/in/jonathanberte/?originalSubdomain=be" TargetMode="External"/><Relationship Id="rId8799" Type="http://schemas.openxmlformats.org/officeDocument/2006/relationships/hyperlink" Target="http://30fivebio.com/" TargetMode="External"/><Relationship Id="rId11030" Type="http://schemas.openxmlformats.org/officeDocument/2006/relationships/hyperlink" Target="http://winnersalliance.com/" TargetMode="External"/><Relationship Id="rId1839" Type="http://schemas.openxmlformats.org/officeDocument/2006/relationships/hyperlink" Target="https://www.linkedin.com/in/jarlath-keating-94439513/" TargetMode="External"/><Relationship Id="rId5710" Type="http://schemas.openxmlformats.org/officeDocument/2006/relationships/hyperlink" Target="https://www.linkedin.com/company/xilio-tx" TargetMode="External"/><Relationship Id="rId8866" Type="http://schemas.openxmlformats.org/officeDocument/2006/relationships/hyperlink" Target="https://www.linkedin.com/in/jessica-gomez-7538811/" TargetMode="External"/><Relationship Id="rId9917" Type="http://schemas.openxmlformats.org/officeDocument/2006/relationships/hyperlink" Target="https://www.linkedin.com/in/mildred-marie-langford-40868510/" TargetMode="External"/><Relationship Id="rId10796" Type="http://schemas.openxmlformats.org/officeDocument/2006/relationships/hyperlink" Target="https://www.linkedin.com/in/weis/" TargetMode="External"/><Relationship Id="rId11847" Type="http://schemas.openxmlformats.org/officeDocument/2006/relationships/hyperlink" Target="http://dimnicar.com/" TargetMode="External"/><Relationship Id="rId182" Type="http://schemas.openxmlformats.org/officeDocument/2006/relationships/hyperlink" Target="https://de.linkedin.com/company/clareandme?trk=public_profile_topcard-current-company" TargetMode="External"/><Relationship Id="rId1906" Type="http://schemas.openxmlformats.org/officeDocument/2006/relationships/hyperlink" Target="https://www.linkedin.com/company/twistient" TargetMode="External"/><Relationship Id="rId3261" Type="http://schemas.openxmlformats.org/officeDocument/2006/relationships/hyperlink" Target="https://www.linkedin.com/in/kteily/" TargetMode="External"/><Relationship Id="rId4312" Type="http://schemas.openxmlformats.org/officeDocument/2006/relationships/hyperlink" Target="https://www.linkedin.com/company/hyimpulse" TargetMode="External"/><Relationship Id="rId7468" Type="http://schemas.openxmlformats.org/officeDocument/2006/relationships/hyperlink" Target="http://drivenbrands.com/" TargetMode="External"/><Relationship Id="rId7882" Type="http://schemas.openxmlformats.org/officeDocument/2006/relationships/hyperlink" Target="http://archer.com/" TargetMode="External"/><Relationship Id="rId8519" Type="http://schemas.openxmlformats.org/officeDocument/2006/relationships/hyperlink" Target="https://www.linkedin.com/in/davidtze/" TargetMode="External"/><Relationship Id="rId8933" Type="http://schemas.openxmlformats.org/officeDocument/2006/relationships/hyperlink" Target="https://www.linkedin.com/company/neusoft-medical-systems-co-ltd-" TargetMode="External"/><Relationship Id="rId10449" Type="http://schemas.openxmlformats.org/officeDocument/2006/relationships/hyperlink" Target="http://arobs.com/" TargetMode="External"/><Relationship Id="rId6484" Type="http://schemas.openxmlformats.org/officeDocument/2006/relationships/hyperlink" Target="https://www.linkedin.com/in/jef-sharp-721b7/" TargetMode="External"/><Relationship Id="rId7535" Type="http://schemas.openxmlformats.org/officeDocument/2006/relationships/hyperlink" Target="http://nwd.com.hk/" TargetMode="External"/><Relationship Id="rId10516" Type="http://schemas.openxmlformats.org/officeDocument/2006/relationships/hyperlink" Target="https://www.linkedin.com/company/saephan-capital/" TargetMode="External"/><Relationship Id="rId10863" Type="http://schemas.openxmlformats.org/officeDocument/2006/relationships/hyperlink" Target="https://www.linkedin.com/company/viacom-18-media-private-limited" TargetMode="External"/><Relationship Id="rId999" Type="http://schemas.openxmlformats.org/officeDocument/2006/relationships/hyperlink" Target="https://www.linkedin.com/company/glass-half-full-nola" TargetMode="External"/><Relationship Id="rId5086" Type="http://schemas.openxmlformats.org/officeDocument/2006/relationships/hyperlink" Target="https://www.linkedin.com/company/hqtravel/" TargetMode="External"/><Relationship Id="rId6137" Type="http://schemas.openxmlformats.org/officeDocument/2006/relationships/hyperlink" Target="http://umgrauemeio.com/" TargetMode="External"/><Relationship Id="rId6551" Type="http://schemas.openxmlformats.org/officeDocument/2006/relationships/hyperlink" Target="http://thinker-robotics.co.jp/" TargetMode="External"/><Relationship Id="rId7602" Type="http://schemas.openxmlformats.org/officeDocument/2006/relationships/hyperlink" Target="http://navi.com/" TargetMode="External"/><Relationship Id="rId10930" Type="http://schemas.openxmlformats.org/officeDocument/2006/relationships/hyperlink" Target="https://www.deeporigin.com/about" TargetMode="External"/><Relationship Id="rId1696" Type="http://schemas.openxmlformats.org/officeDocument/2006/relationships/hyperlink" Target="https://www.linkedin.com/company/quantlytica" TargetMode="External"/><Relationship Id="rId5153" Type="http://schemas.openxmlformats.org/officeDocument/2006/relationships/hyperlink" Target="http://choladeck.com/" TargetMode="External"/><Relationship Id="rId6204" Type="http://schemas.openxmlformats.org/officeDocument/2006/relationships/hyperlink" Target="https://www.linkedin.com/company/avilease" TargetMode="External"/><Relationship Id="rId1349" Type="http://schemas.openxmlformats.org/officeDocument/2006/relationships/hyperlink" Target="https://pitchbook.com/profiles/company/483894-55" TargetMode="External"/><Relationship Id="rId2747" Type="http://schemas.openxmlformats.org/officeDocument/2006/relationships/hyperlink" Target="https://www.linkedin.com/in/philip-kantoff-810153130/" TargetMode="External"/><Relationship Id="rId5220" Type="http://schemas.openxmlformats.org/officeDocument/2006/relationships/hyperlink" Target="https://www.linkedin.com/in/pirmin-aregger-4b9b74122/" TargetMode="External"/><Relationship Id="rId8376" Type="http://schemas.openxmlformats.org/officeDocument/2006/relationships/hyperlink" Target="https://www.linkedin.com/company/datasea-inc." TargetMode="External"/><Relationship Id="rId9774" Type="http://schemas.openxmlformats.org/officeDocument/2006/relationships/hyperlink" Target="https://www.linkedin.com/in/mohamed-maher-al-ghannam-2ba557262/?originalSubdomain=sa" TargetMode="External"/><Relationship Id="rId719" Type="http://schemas.openxmlformats.org/officeDocument/2006/relationships/hyperlink" Target="http://digikala.com/" TargetMode="External"/><Relationship Id="rId1763" Type="http://schemas.openxmlformats.org/officeDocument/2006/relationships/hyperlink" Target="http://eiehub.org/" TargetMode="External"/><Relationship Id="rId2814" Type="http://schemas.openxmlformats.org/officeDocument/2006/relationships/hyperlink" Target="https://www.linkedin.com/company/fieldgoods" TargetMode="External"/><Relationship Id="rId8029" Type="http://schemas.openxmlformats.org/officeDocument/2006/relationships/hyperlink" Target="https://www.linkedin.com/company/watch-your-health" TargetMode="External"/><Relationship Id="rId8790" Type="http://schemas.openxmlformats.org/officeDocument/2006/relationships/hyperlink" Target="https://www.linkedin.com/in/ahmed-elsewedy-a16132194/" TargetMode="External"/><Relationship Id="rId9427" Type="http://schemas.openxmlformats.org/officeDocument/2006/relationships/hyperlink" Target="https://www.linkedin.com/company/austin-powder-company" TargetMode="External"/><Relationship Id="rId9841" Type="http://schemas.openxmlformats.org/officeDocument/2006/relationships/hyperlink" Target="https://pitchbook.com/profiles/company/608173-48" TargetMode="External"/><Relationship Id="rId11357" Type="http://schemas.openxmlformats.org/officeDocument/2006/relationships/hyperlink" Target="http://healthlincchc.org/" TargetMode="External"/><Relationship Id="rId11771" Type="http://schemas.openxmlformats.org/officeDocument/2006/relationships/hyperlink" Target="http://plumed.kr/" TargetMode="External"/><Relationship Id="rId55" Type="http://schemas.openxmlformats.org/officeDocument/2006/relationships/hyperlink" Target="https://www.linkedin.com/company/oportun" TargetMode="External"/><Relationship Id="rId1416" Type="http://schemas.openxmlformats.org/officeDocument/2006/relationships/hyperlink" Target="http://victoryhempfoods.com/" TargetMode="External"/><Relationship Id="rId1830" Type="http://schemas.openxmlformats.org/officeDocument/2006/relationships/hyperlink" Target="https://www.crunchbase.com/organization/mirio-1f90" TargetMode="External"/><Relationship Id="rId4986" Type="http://schemas.openxmlformats.org/officeDocument/2006/relationships/hyperlink" Target="https://www.linkedin.com/in/dean-shalit/" TargetMode="External"/><Relationship Id="rId7392" Type="http://schemas.openxmlformats.org/officeDocument/2006/relationships/hyperlink" Target="http://melinatedmoms.com/" TargetMode="External"/><Relationship Id="rId8443" Type="http://schemas.openxmlformats.org/officeDocument/2006/relationships/hyperlink" Target="https://pitchbook.com/profiles/company/503237-98" TargetMode="External"/><Relationship Id="rId10373" Type="http://schemas.openxmlformats.org/officeDocument/2006/relationships/hyperlink" Target="https://www.linkedin.com/company/breathtec-biomedical-inc." TargetMode="External"/><Relationship Id="rId11424" Type="http://schemas.openxmlformats.org/officeDocument/2006/relationships/hyperlink" Target="http://service.sosyun.com/" TargetMode="External"/><Relationship Id="rId3588" Type="http://schemas.openxmlformats.org/officeDocument/2006/relationships/hyperlink" Target="https://www.linkedin.com/in/victortrokoudes/" TargetMode="External"/><Relationship Id="rId4639" Type="http://schemas.openxmlformats.org/officeDocument/2006/relationships/hyperlink" Target="http://yorkelectric.net/" TargetMode="External"/><Relationship Id="rId7045" Type="http://schemas.openxmlformats.org/officeDocument/2006/relationships/hyperlink" Target="http://getplaytest.ai/" TargetMode="External"/><Relationship Id="rId8510" Type="http://schemas.openxmlformats.org/officeDocument/2006/relationships/hyperlink" Target="https://www.linkedin.com/in/jerome--forde/" TargetMode="External"/><Relationship Id="rId10026" Type="http://schemas.openxmlformats.org/officeDocument/2006/relationships/hyperlink" Target="http://zippyexpress.co/" TargetMode="External"/><Relationship Id="rId10440" Type="http://schemas.openxmlformats.org/officeDocument/2006/relationships/hyperlink" Target="http://medicusit.com/" TargetMode="External"/><Relationship Id="rId3655" Type="http://schemas.openxmlformats.org/officeDocument/2006/relationships/hyperlink" Target="http://copenhagenatomics.com/" TargetMode="External"/><Relationship Id="rId4706" Type="http://schemas.openxmlformats.org/officeDocument/2006/relationships/hyperlink" Target="http://helixearth.com/" TargetMode="External"/><Relationship Id="rId6061" Type="http://schemas.openxmlformats.org/officeDocument/2006/relationships/hyperlink" Target="https://www.linkedin.com/in/davidgurle/" TargetMode="External"/><Relationship Id="rId7112" Type="http://schemas.openxmlformats.org/officeDocument/2006/relationships/hyperlink" Target="https://www.linkedin.com/in/krutikar/" TargetMode="External"/><Relationship Id="rId576" Type="http://schemas.openxmlformats.org/officeDocument/2006/relationships/hyperlink" Target="http://chargerobotics.com/" TargetMode="External"/><Relationship Id="rId990" Type="http://schemas.openxmlformats.org/officeDocument/2006/relationships/hyperlink" Target="https://www.linkedin.com/company/curio-games/" TargetMode="External"/><Relationship Id="rId2257" Type="http://schemas.openxmlformats.org/officeDocument/2006/relationships/hyperlink" Target="http://rights4girls.org/" TargetMode="External"/><Relationship Id="rId2671" Type="http://schemas.openxmlformats.org/officeDocument/2006/relationships/hyperlink" Target="https://www.linkedin.com/company/tucanla" TargetMode="External"/><Relationship Id="rId3308" Type="http://schemas.openxmlformats.org/officeDocument/2006/relationships/hyperlink" Target="https://www.linkedin.com/in/antonio-cruz-2a680a230/" TargetMode="External"/><Relationship Id="rId9284" Type="http://schemas.openxmlformats.org/officeDocument/2006/relationships/hyperlink" Target="https://www.muya.et/content/about" TargetMode="External"/><Relationship Id="rId229" Type="http://schemas.openxmlformats.org/officeDocument/2006/relationships/hyperlink" Target="http://wisedocs.ai/" TargetMode="External"/><Relationship Id="rId643" Type="http://schemas.openxmlformats.org/officeDocument/2006/relationships/hyperlink" Target="https://www.harland-wolff.com/news/statement-from-harland-wolff-re-developments-in-northern-ireland/" TargetMode="External"/><Relationship Id="rId1273" Type="http://schemas.openxmlformats.org/officeDocument/2006/relationships/hyperlink" Target="http://husson.edu/" TargetMode="External"/><Relationship Id="rId2324" Type="http://schemas.openxmlformats.org/officeDocument/2006/relationships/hyperlink" Target="https://www.linkedin.com/company/mdally" TargetMode="External"/><Relationship Id="rId3722" Type="http://schemas.openxmlformats.org/officeDocument/2006/relationships/hyperlink" Target="https://www.linkedin.com/company/aiperofficial/" TargetMode="External"/><Relationship Id="rId6878" Type="http://schemas.openxmlformats.org/officeDocument/2006/relationships/hyperlink" Target="https://www.linkedin.com/in/marcingorny/" TargetMode="External"/><Relationship Id="rId7929" Type="http://schemas.openxmlformats.org/officeDocument/2006/relationships/hyperlink" Target="https://www.linkedin.com/in/sanjai-murali-733b25215/" TargetMode="External"/><Relationship Id="rId9351" Type="http://schemas.openxmlformats.org/officeDocument/2006/relationships/hyperlink" Target="https://www.linkedin.com/in/carolyn-seward-09a8621a4/" TargetMode="External"/><Relationship Id="rId5894" Type="http://schemas.openxmlformats.org/officeDocument/2006/relationships/hyperlink" Target="http://linkaja.id/" TargetMode="External"/><Relationship Id="rId6945" Type="http://schemas.openxmlformats.org/officeDocument/2006/relationships/hyperlink" Target="https://www.linkedin.com/in/john-branam/" TargetMode="External"/><Relationship Id="rId9004" Type="http://schemas.openxmlformats.org/officeDocument/2006/relationships/hyperlink" Target="http://airportgameway.com/" TargetMode="External"/><Relationship Id="rId11281" Type="http://schemas.openxmlformats.org/officeDocument/2006/relationships/hyperlink" Target="https://www.linkedin.com/company/getlago" TargetMode="External"/><Relationship Id="rId710" Type="http://schemas.openxmlformats.org/officeDocument/2006/relationships/hyperlink" Target="http://hedra.com/" TargetMode="External"/><Relationship Id="rId1340" Type="http://schemas.openxmlformats.org/officeDocument/2006/relationships/hyperlink" Target="https://www.linkedin.com/company/bigccrew" TargetMode="External"/><Relationship Id="rId3098" Type="http://schemas.openxmlformats.org/officeDocument/2006/relationships/hyperlink" Target="https://www.linkedin.com/in/axel-hoos/" TargetMode="External"/><Relationship Id="rId4496" Type="http://schemas.openxmlformats.org/officeDocument/2006/relationships/hyperlink" Target="http://onestruction.com/" TargetMode="External"/><Relationship Id="rId5547" Type="http://schemas.openxmlformats.org/officeDocument/2006/relationships/hyperlink" Target="https://www.linkedin.com/company/hexclad-cookware" TargetMode="External"/><Relationship Id="rId5961" Type="http://schemas.openxmlformats.org/officeDocument/2006/relationships/hyperlink" Target="http://noze.ca/" TargetMode="External"/><Relationship Id="rId4149" Type="http://schemas.openxmlformats.org/officeDocument/2006/relationships/hyperlink" Target="http://mykindred.co/" TargetMode="External"/><Relationship Id="rId4563" Type="http://schemas.openxmlformats.org/officeDocument/2006/relationships/hyperlink" Target="https://kumonos.co.jp/company/message/" TargetMode="External"/><Relationship Id="rId5614" Type="http://schemas.openxmlformats.org/officeDocument/2006/relationships/hyperlink" Target="https://www.linkedin.com/in/michael-polsky/" TargetMode="External"/><Relationship Id="rId8020" Type="http://schemas.openxmlformats.org/officeDocument/2006/relationships/hyperlink" Target="http://seabank.com.vn/" TargetMode="External"/><Relationship Id="rId11001" Type="http://schemas.openxmlformats.org/officeDocument/2006/relationships/hyperlink" Target="https://www.linkedin.com/organization-guest/company/conceptionnurseries" TargetMode="External"/><Relationship Id="rId3165" Type="http://schemas.openxmlformats.org/officeDocument/2006/relationships/hyperlink" Target="http://qxo.com/" TargetMode="External"/><Relationship Id="rId4216" Type="http://schemas.openxmlformats.org/officeDocument/2006/relationships/hyperlink" Target="https://www.linkedin.com/in/gerrit-schumann-9b8b891/" TargetMode="External"/><Relationship Id="rId4630" Type="http://schemas.openxmlformats.org/officeDocument/2006/relationships/hyperlink" Target="https://www.linkedin.com/company/widhoc-smart-solutions" TargetMode="External"/><Relationship Id="rId7786" Type="http://schemas.openxmlformats.org/officeDocument/2006/relationships/hyperlink" Target="http://axleruns.com/" TargetMode="External"/><Relationship Id="rId8837" Type="http://schemas.openxmlformats.org/officeDocument/2006/relationships/hyperlink" Target="https://www.linkedin.com/in/helenegayle/" TargetMode="External"/><Relationship Id="rId2181" Type="http://schemas.openxmlformats.org/officeDocument/2006/relationships/hyperlink" Target="https://pitchbook.com/profiles/company/588843-64" TargetMode="External"/><Relationship Id="rId3232" Type="http://schemas.openxmlformats.org/officeDocument/2006/relationships/hyperlink" Target="http://asceneuron.com/" TargetMode="External"/><Relationship Id="rId6388" Type="http://schemas.openxmlformats.org/officeDocument/2006/relationships/hyperlink" Target="http://lexverify.com/" TargetMode="External"/><Relationship Id="rId7439" Type="http://schemas.openxmlformats.org/officeDocument/2006/relationships/hyperlink" Target="http://foresight-dx.com/" TargetMode="External"/><Relationship Id="rId10767" Type="http://schemas.openxmlformats.org/officeDocument/2006/relationships/hyperlink" Target="https://www.linkedin.com/in/dominik-schumacher-727612101/" TargetMode="External"/><Relationship Id="rId11818" Type="http://schemas.openxmlformats.org/officeDocument/2006/relationships/hyperlink" Target="http://policymattersohio.org/" TargetMode="External"/><Relationship Id="rId153" Type="http://schemas.openxmlformats.org/officeDocument/2006/relationships/hyperlink" Target="https://www.linkedin.com/in/itmohans/" TargetMode="External"/><Relationship Id="rId6455" Type="http://schemas.openxmlformats.org/officeDocument/2006/relationships/hyperlink" Target="http://hopae.com/" TargetMode="External"/><Relationship Id="rId7853" Type="http://schemas.openxmlformats.org/officeDocument/2006/relationships/hyperlink" Target="https://www.linkedin.com/company/76524245/" TargetMode="External"/><Relationship Id="rId8904" Type="http://schemas.openxmlformats.org/officeDocument/2006/relationships/hyperlink" Target="http://beautyrightback.com/" TargetMode="External"/><Relationship Id="rId10834" Type="http://schemas.openxmlformats.org/officeDocument/2006/relationships/hyperlink" Target="http://warpstream.com/" TargetMode="External"/><Relationship Id="rId220" Type="http://schemas.openxmlformats.org/officeDocument/2006/relationships/hyperlink" Target="http://afya.com.br/" TargetMode="External"/><Relationship Id="rId2998" Type="http://schemas.openxmlformats.org/officeDocument/2006/relationships/hyperlink" Target="https://www.linkedin.com/company/cartdotcom" TargetMode="External"/><Relationship Id="rId5057" Type="http://schemas.openxmlformats.org/officeDocument/2006/relationships/hyperlink" Target="https://www.rockdaleisd.net/about-us/board-of-trustees" TargetMode="External"/><Relationship Id="rId6108" Type="http://schemas.openxmlformats.org/officeDocument/2006/relationships/hyperlink" Target="https://www.linkedin.com/company/jobpixel" TargetMode="External"/><Relationship Id="rId7506" Type="http://schemas.openxmlformats.org/officeDocument/2006/relationships/hyperlink" Target="https://www.linkedin.com/company/rideblitz/" TargetMode="External"/><Relationship Id="rId7920" Type="http://schemas.openxmlformats.org/officeDocument/2006/relationships/hyperlink" Target="https://www.linkedin.com/in/stan-smith-5029246/" TargetMode="External"/><Relationship Id="rId10901" Type="http://schemas.openxmlformats.org/officeDocument/2006/relationships/hyperlink" Target="http://stringr.com/" TargetMode="External"/><Relationship Id="rId4073" Type="http://schemas.openxmlformats.org/officeDocument/2006/relationships/hyperlink" Target="http://order.skippio.io/" TargetMode="External"/><Relationship Id="rId5471" Type="http://schemas.openxmlformats.org/officeDocument/2006/relationships/hyperlink" Target="https://www.linkedin.com/in/jason-friedman-72074165/" TargetMode="External"/><Relationship Id="rId6522" Type="http://schemas.openxmlformats.org/officeDocument/2006/relationships/hyperlink" Target="http://scryptedinc.com/" TargetMode="External"/><Relationship Id="rId9678" Type="http://schemas.openxmlformats.org/officeDocument/2006/relationships/hyperlink" Target="https://www.linkedin.com/company/romeprotocol" TargetMode="External"/><Relationship Id="rId1667" Type="http://schemas.openxmlformats.org/officeDocument/2006/relationships/hyperlink" Target="http://aticomining.com/" TargetMode="External"/><Relationship Id="rId2718" Type="http://schemas.openxmlformats.org/officeDocument/2006/relationships/hyperlink" Target="https://www.linkedin.com/company/boshhh-uk" TargetMode="External"/><Relationship Id="rId5124" Type="http://schemas.openxmlformats.org/officeDocument/2006/relationships/hyperlink" Target="https://www.linkedin.com/in/natalielizboll/" TargetMode="External"/><Relationship Id="rId8694" Type="http://schemas.openxmlformats.org/officeDocument/2006/relationships/hyperlink" Target="https://www.linkedin.com/company/marketboomer" TargetMode="External"/><Relationship Id="rId9745" Type="http://schemas.openxmlformats.org/officeDocument/2006/relationships/hyperlink" Target="https://www.linkedin.com/company/dundee-corporation" TargetMode="External"/><Relationship Id="rId11675" Type="http://schemas.openxmlformats.org/officeDocument/2006/relationships/hyperlink" Target="http://indicold.in/" TargetMode="External"/><Relationship Id="rId1734" Type="http://schemas.openxmlformats.org/officeDocument/2006/relationships/hyperlink" Target="https://www.linkedin.com/in/tefari-bailey-5a6215104/" TargetMode="External"/><Relationship Id="rId4140" Type="http://schemas.openxmlformats.org/officeDocument/2006/relationships/hyperlink" Target="http://unimechaerospace.com/" TargetMode="External"/><Relationship Id="rId7296" Type="http://schemas.openxmlformats.org/officeDocument/2006/relationships/hyperlink" Target="https://www.linkedin.com/company/upchurch-services/" TargetMode="External"/><Relationship Id="rId8347" Type="http://schemas.openxmlformats.org/officeDocument/2006/relationships/hyperlink" Target="https://www.linkedin.com/company/astria-labs" TargetMode="External"/><Relationship Id="rId8761" Type="http://schemas.openxmlformats.org/officeDocument/2006/relationships/hyperlink" Target="https://www.linkedin.com/in/vincentfranken/" TargetMode="External"/><Relationship Id="rId9812" Type="http://schemas.openxmlformats.org/officeDocument/2006/relationships/hyperlink" Target="https://www.gingartecapoeira.org/our-group" TargetMode="External"/><Relationship Id="rId10277" Type="http://schemas.openxmlformats.org/officeDocument/2006/relationships/hyperlink" Target="https://www.linkedin.com/company/858-therapeutics" TargetMode="External"/><Relationship Id="rId11328" Type="http://schemas.openxmlformats.org/officeDocument/2006/relationships/hyperlink" Target="https://pitchbook.com/profiles/company/493001-38" TargetMode="External"/><Relationship Id="rId26" Type="http://schemas.openxmlformats.org/officeDocument/2006/relationships/hyperlink" Target="http://www.linkedin.com/company/19120" TargetMode="External"/><Relationship Id="rId7363" Type="http://schemas.openxmlformats.org/officeDocument/2006/relationships/hyperlink" Target="http://gabrielprojectmumbai.org/" TargetMode="External"/><Relationship Id="rId8414" Type="http://schemas.openxmlformats.org/officeDocument/2006/relationships/hyperlink" Target="http://volleygames.com/" TargetMode="External"/><Relationship Id="rId10691" Type="http://schemas.openxmlformats.org/officeDocument/2006/relationships/hyperlink" Target="http://risso.ai/" TargetMode="External"/><Relationship Id="rId11742" Type="http://schemas.openxmlformats.org/officeDocument/2006/relationships/hyperlink" Target="http://ferrovial.com/" TargetMode="External"/><Relationship Id="rId1801" Type="http://schemas.openxmlformats.org/officeDocument/2006/relationships/hyperlink" Target="https://www.linkedin.com/company/growthservices.com" TargetMode="External"/><Relationship Id="rId3559" Type="http://schemas.openxmlformats.org/officeDocument/2006/relationships/hyperlink" Target="https://pitchbook.com/profiles/company/534787-03" TargetMode="External"/><Relationship Id="rId4957" Type="http://schemas.openxmlformats.org/officeDocument/2006/relationships/hyperlink" Target="https://www.linkedin.com/company/itech-minerals/" TargetMode="External"/><Relationship Id="rId7016" Type="http://schemas.openxmlformats.org/officeDocument/2006/relationships/hyperlink" Target="https://www.linkedin.com/company/enlipsium/" TargetMode="External"/><Relationship Id="rId7430" Type="http://schemas.openxmlformats.org/officeDocument/2006/relationships/hyperlink" Target="http://rillet.com/" TargetMode="External"/><Relationship Id="rId10344" Type="http://schemas.openxmlformats.org/officeDocument/2006/relationships/hyperlink" Target="https://www.linkedin.com/in/brianemurphy/" TargetMode="External"/><Relationship Id="rId3973" Type="http://schemas.openxmlformats.org/officeDocument/2006/relationships/hyperlink" Target="https://www.linkedin.com/company/xwattsltd/" TargetMode="External"/><Relationship Id="rId6032" Type="http://schemas.openxmlformats.org/officeDocument/2006/relationships/hyperlink" Target="http://alexgo.io/" TargetMode="External"/><Relationship Id="rId9188" Type="http://schemas.openxmlformats.org/officeDocument/2006/relationships/hyperlink" Target="http://nextsolarize.com/" TargetMode="External"/><Relationship Id="rId10411" Type="http://schemas.openxmlformats.org/officeDocument/2006/relationships/hyperlink" Target="https://www.linkedin.com/company/hui-land/?viewAsMember=true" TargetMode="External"/><Relationship Id="rId894" Type="http://schemas.openxmlformats.org/officeDocument/2006/relationships/hyperlink" Target="http://heimstadenbostad.com/" TargetMode="External"/><Relationship Id="rId1177" Type="http://schemas.openxmlformats.org/officeDocument/2006/relationships/hyperlink" Target="http://abhoptics.dk/" TargetMode="External"/><Relationship Id="rId2575" Type="http://schemas.openxmlformats.org/officeDocument/2006/relationships/hyperlink" Target="http://nexgel.com/" TargetMode="External"/><Relationship Id="rId3626" Type="http://schemas.openxmlformats.org/officeDocument/2006/relationships/hyperlink" Target="https://www.linkedin.com/company/goeasyltd/" TargetMode="External"/><Relationship Id="rId547" Type="http://schemas.openxmlformats.org/officeDocument/2006/relationships/hyperlink" Target="https://www.linkedin.com/in/shaun-seaman/?originalSubdomain=nz" TargetMode="External"/><Relationship Id="rId961" Type="http://schemas.openxmlformats.org/officeDocument/2006/relationships/hyperlink" Target="https://www.linkedin.com/in/tim-beckmann-661a4b9b" TargetMode="External"/><Relationship Id="rId1591" Type="http://schemas.openxmlformats.org/officeDocument/2006/relationships/hyperlink" Target="https://www.linkedin.com/in/hayleysaddington/" TargetMode="External"/><Relationship Id="rId2228" Type="http://schemas.openxmlformats.org/officeDocument/2006/relationships/hyperlink" Target="https://www.awakenjustice.org/about-nevada" TargetMode="External"/><Relationship Id="rId2642" Type="http://schemas.openxmlformats.org/officeDocument/2006/relationships/hyperlink" Target="https://www.linkedin.com/company/utelogy" TargetMode="External"/><Relationship Id="rId5798" Type="http://schemas.openxmlformats.org/officeDocument/2006/relationships/hyperlink" Target="https://www.linkedin.com/company/ibio-inc." TargetMode="External"/><Relationship Id="rId6849" Type="http://schemas.openxmlformats.org/officeDocument/2006/relationships/hyperlink" Target="http://canagoldresources.com/" TargetMode="External"/><Relationship Id="rId9255" Type="http://schemas.openxmlformats.org/officeDocument/2006/relationships/hyperlink" Target="http://grydd.com/" TargetMode="External"/><Relationship Id="rId11185" Type="http://schemas.openxmlformats.org/officeDocument/2006/relationships/hyperlink" Target="https://www.linkedin.com/company/tapfin" TargetMode="External"/><Relationship Id="rId614" Type="http://schemas.openxmlformats.org/officeDocument/2006/relationships/hyperlink" Target="http://lyfas.com/" TargetMode="External"/><Relationship Id="rId1244" Type="http://schemas.openxmlformats.org/officeDocument/2006/relationships/hyperlink" Target="http://netwebindia.com/" TargetMode="External"/><Relationship Id="rId5865" Type="http://schemas.openxmlformats.org/officeDocument/2006/relationships/hyperlink" Target="http://pajaritopowder.com/" TargetMode="External"/><Relationship Id="rId6916" Type="http://schemas.openxmlformats.org/officeDocument/2006/relationships/hyperlink" Target="https://www.linkedin.com/company/urban-league-of-union-county-inc" TargetMode="External"/><Relationship Id="rId8271" Type="http://schemas.openxmlformats.org/officeDocument/2006/relationships/hyperlink" Target="https://www.linkedin.com/company/tracebit" TargetMode="External"/><Relationship Id="rId9322" Type="http://schemas.openxmlformats.org/officeDocument/2006/relationships/hyperlink" Target="http://dos.nh.gov/" TargetMode="External"/><Relationship Id="rId11252" Type="http://schemas.openxmlformats.org/officeDocument/2006/relationships/hyperlink" Target="https://www.linkedin.com/company/hermix/" TargetMode="External"/><Relationship Id="rId1311" Type="http://schemas.openxmlformats.org/officeDocument/2006/relationships/hyperlink" Target="https://www.linkedin.com/company/oneiricgaming" TargetMode="External"/><Relationship Id="rId4467" Type="http://schemas.openxmlformats.org/officeDocument/2006/relationships/hyperlink" Target="https://www.linkedin.com/in/matthiasettrich/" TargetMode="External"/><Relationship Id="rId4881" Type="http://schemas.openxmlformats.org/officeDocument/2006/relationships/hyperlink" Target="http://burble.it/" TargetMode="External"/><Relationship Id="rId5518" Type="http://schemas.openxmlformats.org/officeDocument/2006/relationships/hyperlink" Target="https://www.linkedin.com/in/hein-schumacher/" TargetMode="External"/><Relationship Id="rId3069" Type="http://schemas.openxmlformats.org/officeDocument/2006/relationships/hyperlink" Target="http://formlabs.com/" TargetMode="External"/><Relationship Id="rId3483" Type="http://schemas.openxmlformats.org/officeDocument/2006/relationships/hyperlink" Target="https://www.linkedin.com/in/michael-pleuger/" TargetMode="External"/><Relationship Id="rId4534" Type="http://schemas.openxmlformats.org/officeDocument/2006/relationships/hyperlink" Target="http://mymooo.com/" TargetMode="External"/><Relationship Id="rId5932" Type="http://schemas.openxmlformats.org/officeDocument/2006/relationships/hyperlink" Target="http://sunburncannabis.com/" TargetMode="External"/><Relationship Id="rId2085" Type="http://schemas.openxmlformats.org/officeDocument/2006/relationships/hyperlink" Target="https://www.linkedin.com/company/infobeyond-technology-llc/" TargetMode="External"/><Relationship Id="rId3136" Type="http://schemas.openxmlformats.org/officeDocument/2006/relationships/hyperlink" Target="http://dopay.com/" TargetMode="External"/><Relationship Id="rId471" Type="http://schemas.openxmlformats.org/officeDocument/2006/relationships/hyperlink" Target="http://www.linkedin.com/company/cegedim-relationship-management" TargetMode="External"/><Relationship Id="rId2152" Type="http://schemas.openxmlformats.org/officeDocument/2006/relationships/hyperlink" Target="http://onyatherapeutics.com/" TargetMode="External"/><Relationship Id="rId3550" Type="http://schemas.openxmlformats.org/officeDocument/2006/relationships/hyperlink" Target="https://www.linkedin.com/company/contravir/" TargetMode="External"/><Relationship Id="rId4601" Type="http://schemas.openxmlformats.org/officeDocument/2006/relationships/hyperlink" Target="https://www.linkedin.com/company/aztec-minerals-corp" TargetMode="External"/><Relationship Id="rId7757" Type="http://schemas.openxmlformats.org/officeDocument/2006/relationships/hyperlink" Target="https://www.linkedin.com/in/arincrumley/" TargetMode="External"/><Relationship Id="rId8808" Type="http://schemas.openxmlformats.org/officeDocument/2006/relationships/hyperlink" Target="https://www.linkedin.com/company/pixmania/" TargetMode="External"/><Relationship Id="rId10738" Type="http://schemas.openxmlformats.org/officeDocument/2006/relationships/hyperlink" Target="https://www.linkedin.com/in/russelldsa/" TargetMode="External"/><Relationship Id="rId124" Type="http://schemas.openxmlformats.org/officeDocument/2006/relationships/hyperlink" Target="http://embraer.com/" TargetMode="External"/><Relationship Id="rId3203" Type="http://schemas.openxmlformats.org/officeDocument/2006/relationships/hyperlink" Target="http://kestramedical.com/" TargetMode="External"/><Relationship Id="rId6359" Type="http://schemas.openxmlformats.org/officeDocument/2006/relationships/hyperlink" Target="http://miresso.co.jp/" TargetMode="External"/><Relationship Id="rId6773" Type="http://schemas.openxmlformats.org/officeDocument/2006/relationships/hyperlink" Target="https://www.linkedin.com/company/magicblock/" TargetMode="External"/><Relationship Id="rId7824" Type="http://schemas.openxmlformats.org/officeDocument/2006/relationships/hyperlink" Target="https://www.linkedin.com/in/tyler-koschnick-0b053612/" TargetMode="External"/><Relationship Id="rId10805" Type="http://schemas.openxmlformats.org/officeDocument/2006/relationships/hyperlink" Target="https://in.linkedin.com/company/pocket-fm" TargetMode="External"/><Relationship Id="rId2969" Type="http://schemas.openxmlformats.org/officeDocument/2006/relationships/hyperlink" Target="http://orbiclebio.com/" TargetMode="External"/><Relationship Id="rId5375" Type="http://schemas.openxmlformats.org/officeDocument/2006/relationships/hyperlink" Target="https://www.linkedin.com/company/amproinnovations" TargetMode="External"/><Relationship Id="rId6426" Type="http://schemas.openxmlformats.org/officeDocument/2006/relationships/hyperlink" Target="https://www.linkedin.com/company/ensis-ai" TargetMode="External"/><Relationship Id="rId6840" Type="http://schemas.openxmlformats.org/officeDocument/2006/relationships/hyperlink" Target="https://www.linkedin.com/company/glamiris/" TargetMode="External"/><Relationship Id="rId9996" Type="http://schemas.openxmlformats.org/officeDocument/2006/relationships/hyperlink" Target="https://www.linkedin.com/in/regina-trillo-a5055711/" TargetMode="External"/><Relationship Id="rId1985" Type="http://schemas.openxmlformats.org/officeDocument/2006/relationships/hyperlink" Target="https://www.cbinsights.com/company/nergii/people" TargetMode="External"/><Relationship Id="rId4391" Type="http://schemas.openxmlformats.org/officeDocument/2006/relationships/hyperlink" Target="https://www.linkedin.com/in/cmpetersen/" TargetMode="External"/><Relationship Id="rId5028" Type="http://schemas.openxmlformats.org/officeDocument/2006/relationships/hyperlink" Target="https://www.linkedin.com/in/robert-eckford-6749a031/" TargetMode="External"/><Relationship Id="rId5442" Type="http://schemas.openxmlformats.org/officeDocument/2006/relationships/hyperlink" Target="http://naviermedical.com/" TargetMode="External"/><Relationship Id="rId8598" Type="http://schemas.openxmlformats.org/officeDocument/2006/relationships/hyperlink" Target="http://carevethealth.com/" TargetMode="External"/><Relationship Id="rId9649" Type="http://schemas.openxmlformats.org/officeDocument/2006/relationships/hyperlink" Target="http://blnkfinance.com/" TargetMode="External"/><Relationship Id="rId11579" Type="http://schemas.openxmlformats.org/officeDocument/2006/relationships/hyperlink" Target="https://www.linkedin.com/company/buildrfi/" TargetMode="External"/><Relationship Id="rId1638" Type="http://schemas.openxmlformats.org/officeDocument/2006/relationships/hyperlink" Target="https://www.linkedin.com/company/airith" TargetMode="External"/><Relationship Id="rId4044" Type="http://schemas.openxmlformats.org/officeDocument/2006/relationships/hyperlink" Target="https://notahotel.com/en/about" TargetMode="External"/><Relationship Id="rId8665" Type="http://schemas.openxmlformats.org/officeDocument/2006/relationships/hyperlink" Target="http://timethera.com/" TargetMode="External"/><Relationship Id="rId3060" Type="http://schemas.openxmlformats.org/officeDocument/2006/relationships/hyperlink" Target="http://dreambigsemi.com/" TargetMode="External"/><Relationship Id="rId4111" Type="http://schemas.openxmlformats.org/officeDocument/2006/relationships/hyperlink" Target="https://www.linkedin.com/in/joe-lister-7943742b/" TargetMode="External"/><Relationship Id="rId7267" Type="http://schemas.openxmlformats.org/officeDocument/2006/relationships/hyperlink" Target="http://hyoshii.com/" TargetMode="External"/><Relationship Id="rId8318" Type="http://schemas.openxmlformats.org/officeDocument/2006/relationships/hyperlink" Target="https://www.linkedin.com/in/himanshu-tyagi-1498051b7/" TargetMode="External"/><Relationship Id="rId9716" Type="http://schemas.openxmlformats.org/officeDocument/2006/relationships/hyperlink" Target="https://www.linkedin.com/in/hyunmin-kim-19929b60/" TargetMode="External"/><Relationship Id="rId10595" Type="http://schemas.openxmlformats.org/officeDocument/2006/relationships/hyperlink" Target="https://www.linkedin.com/company/lekkodev" TargetMode="External"/><Relationship Id="rId11646" Type="http://schemas.openxmlformats.org/officeDocument/2006/relationships/hyperlink" Target="https://www.linkedin.com/company/center-for-child-and-adolescent-mentalhealth/" TargetMode="External"/><Relationship Id="rId1705" Type="http://schemas.openxmlformats.org/officeDocument/2006/relationships/hyperlink" Target="https://www.zoominfo.com/p/Ryan-Gwee/3521978187" TargetMode="External"/><Relationship Id="rId6283" Type="http://schemas.openxmlformats.org/officeDocument/2006/relationships/hyperlink" Target="http://emergingtherapies.com/" TargetMode="External"/><Relationship Id="rId7681" Type="http://schemas.openxmlformats.org/officeDocument/2006/relationships/hyperlink" Target="https://www.linkedin.com/company/transitry/" TargetMode="External"/><Relationship Id="rId8732" Type="http://schemas.openxmlformats.org/officeDocument/2006/relationships/hyperlink" Target="https://www.linkedin.com/in/wael-almattar-7492704b/" TargetMode="External"/><Relationship Id="rId10248" Type="http://schemas.openxmlformats.org/officeDocument/2006/relationships/hyperlink" Target="https://www.linkedin.com/company/skyqraft/" TargetMode="External"/><Relationship Id="rId10662" Type="http://schemas.openxmlformats.org/officeDocument/2006/relationships/hyperlink" Target="https://www.linkedin.com/company/resolute-science-inc/" TargetMode="External"/><Relationship Id="rId11713" Type="http://schemas.openxmlformats.org/officeDocument/2006/relationships/hyperlink" Target="http://finware.io/" TargetMode="External"/><Relationship Id="rId3877" Type="http://schemas.openxmlformats.org/officeDocument/2006/relationships/hyperlink" Target="http://liquidium.fi/" TargetMode="External"/><Relationship Id="rId4928" Type="http://schemas.openxmlformats.org/officeDocument/2006/relationships/hyperlink" Target="https://www.linkedin.com/in/brentpretty/" TargetMode="External"/><Relationship Id="rId7334" Type="http://schemas.openxmlformats.org/officeDocument/2006/relationships/hyperlink" Target="https://www.crunchbase.com/organization/shenzhen-dapu-microelectronics" TargetMode="External"/><Relationship Id="rId10315" Type="http://schemas.openxmlformats.org/officeDocument/2006/relationships/hyperlink" Target="https://www.linkedin.com/company/invertinc" TargetMode="External"/><Relationship Id="rId798" Type="http://schemas.openxmlformats.org/officeDocument/2006/relationships/hyperlink" Target="https://www.linkedin.com/in/parminderchopra/" TargetMode="External"/><Relationship Id="rId2479" Type="http://schemas.openxmlformats.org/officeDocument/2006/relationships/hyperlink" Target="http://www.dbaspace.com/indexs.html" TargetMode="External"/><Relationship Id="rId2893" Type="http://schemas.openxmlformats.org/officeDocument/2006/relationships/hyperlink" Target="https://www.linkedin.com/company/agt-inc" TargetMode="External"/><Relationship Id="rId3944" Type="http://schemas.openxmlformats.org/officeDocument/2006/relationships/hyperlink" Target="https://www.linkedin.com/company/eureka-recycling/" TargetMode="External"/><Relationship Id="rId6350" Type="http://schemas.openxmlformats.org/officeDocument/2006/relationships/hyperlink" Target="https://pitchbook.com/profiles/company/528286-96" TargetMode="External"/><Relationship Id="rId7401" Type="http://schemas.openxmlformats.org/officeDocument/2006/relationships/hyperlink" Target="https://www.linkedin.com/in/daamin-x-durden/" TargetMode="External"/><Relationship Id="rId865" Type="http://schemas.openxmlformats.org/officeDocument/2006/relationships/hyperlink" Target="https://www.linkedin.com/in/andreas-martin/" TargetMode="External"/><Relationship Id="rId1495" Type="http://schemas.openxmlformats.org/officeDocument/2006/relationships/hyperlink" Target="https://www.linkedin.com/company/officialclaude/" TargetMode="External"/><Relationship Id="rId2546" Type="http://schemas.openxmlformats.org/officeDocument/2006/relationships/hyperlink" Target="http://avianlabs.net/" TargetMode="External"/><Relationship Id="rId2960" Type="http://schemas.openxmlformats.org/officeDocument/2006/relationships/hyperlink" Target="https://www.linkedin.com/company/promise-confections/about/" TargetMode="External"/><Relationship Id="rId6003" Type="http://schemas.openxmlformats.org/officeDocument/2006/relationships/hyperlink" Target="https://www.linkedin.com/in/julienhedou/" TargetMode="External"/><Relationship Id="rId9159" Type="http://schemas.openxmlformats.org/officeDocument/2006/relationships/hyperlink" Target="http://withaccend.com/" TargetMode="External"/><Relationship Id="rId9573" Type="http://schemas.openxmlformats.org/officeDocument/2006/relationships/hyperlink" Target="https://www.linkedin.com/in/scott-williams-57a1184/" TargetMode="External"/><Relationship Id="rId11089" Type="http://schemas.openxmlformats.org/officeDocument/2006/relationships/hyperlink" Target="https://www.linkedin.com/in/andriusbagdonavicius/" TargetMode="External"/><Relationship Id="rId518" Type="http://schemas.openxmlformats.org/officeDocument/2006/relationships/hyperlink" Target="https://www.linkedin.com/company/brisk-teacing/" TargetMode="External"/><Relationship Id="rId932" Type="http://schemas.openxmlformats.org/officeDocument/2006/relationships/hyperlink" Target="https://www.linkedin.com/company/andgosystems/?viewAsMember=true" TargetMode="External"/><Relationship Id="rId1148" Type="http://schemas.openxmlformats.org/officeDocument/2006/relationships/hyperlink" Target="https://www.linkedin.com/company/calingo-insurance-ag/" TargetMode="External"/><Relationship Id="rId1562" Type="http://schemas.openxmlformats.org/officeDocument/2006/relationships/hyperlink" Target="https://www.linkedin.com/company/silvateam-spa/" TargetMode="External"/><Relationship Id="rId2613" Type="http://schemas.openxmlformats.org/officeDocument/2006/relationships/hyperlink" Target="https://www.linkedin.com/in/itzikcoh/" TargetMode="External"/><Relationship Id="rId5769" Type="http://schemas.openxmlformats.org/officeDocument/2006/relationships/hyperlink" Target="https://www.linkedin.com/company/abstractsecurity" TargetMode="External"/><Relationship Id="rId8175" Type="http://schemas.openxmlformats.org/officeDocument/2006/relationships/hyperlink" Target="http://virtual-peaker.com/" TargetMode="External"/><Relationship Id="rId9226" Type="http://schemas.openxmlformats.org/officeDocument/2006/relationships/hyperlink" Target="http://www.clonorgan.com/about/" TargetMode="External"/><Relationship Id="rId9640" Type="http://schemas.openxmlformats.org/officeDocument/2006/relationships/hyperlink" Target="http://affiniahealthcare.org/" TargetMode="External"/><Relationship Id="rId11156" Type="http://schemas.openxmlformats.org/officeDocument/2006/relationships/hyperlink" Target="http://evrange.com/" TargetMode="External"/><Relationship Id="rId1215" Type="http://schemas.openxmlformats.org/officeDocument/2006/relationships/hyperlink" Target="https://www.linkedin.com/company/kebni/" TargetMode="External"/><Relationship Id="rId7191" Type="http://schemas.openxmlformats.org/officeDocument/2006/relationships/hyperlink" Target="http://originlearningfund.org/" TargetMode="External"/><Relationship Id="rId8242" Type="http://schemas.openxmlformats.org/officeDocument/2006/relationships/hyperlink" Target="https://www.linkedin.com/in/ali-mortazavi-97466285/" TargetMode="External"/><Relationship Id="rId11570" Type="http://schemas.openxmlformats.org/officeDocument/2006/relationships/hyperlink" Target="http://ourmindsmatter.org/" TargetMode="External"/><Relationship Id="rId3387" Type="http://schemas.openxmlformats.org/officeDocument/2006/relationships/hyperlink" Target="http://headway.co/" TargetMode="External"/><Relationship Id="rId4785" Type="http://schemas.openxmlformats.org/officeDocument/2006/relationships/hyperlink" Target="http://lifeweb360.com/" TargetMode="External"/><Relationship Id="rId5836" Type="http://schemas.openxmlformats.org/officeDocument/2006/relationships/hyperlink" Target="http://turbineone.com/" TargetMode="External"/><Relationship Id="rId10172" Type="http://schemas.openxmlformats.org/officeDocument/2006/relationships/hyperlink" Target="https://www.linkedin.com/in/ashwini-tewari-00324b1/" TargetMode="External"/><Relationship Id="rId11223" Type="http://schemas.openxmlformats.org/officeDocument/2006/relationships/hyperlink" Target="http://range.org/" TargetMode="External"/><Relationship Id="rId4438" Type="http://schemas.openxmlformats.org/officeDocument/2006/relationships/hyperlink" Target="http://afsp.org/" TargetMode="External"/><Relationship Id="rId4852" Type="http://schemas.openxmlformats.org/officeDocument/2006/relationships/hyperlink" Target="https://www.linkedin.com/company/billdin" TargetMode="External"/><Relationship Id="rId5903" Type="http://schemas.openxmlformats.org/officeDocument/2006/relationships/hyperlink" Target="https://www.linkedin.com/company/dema-ai/" TargetMode="External"/><Relationship Id="rId10989" Type="http://schemas.openxmlformats.org/officeDocument/2006/relationships/hyperlink" Target="https://www.linkedin.com/in/yongzheng-jia-3809792a4/" TargetMode="External"/><Relationship Id="rId3454" Type="http://schemas.openxmlformats.org/officeDocument/2006/relationships/hyperlink" Target="http://allium.so/" TargetMode="External"/><Relationship Id="rId4505" Type="http://schemas.openxmlformats.org/officeDocument/2006/relationships/hyperlink" Target="http://meupescado.com.br/" TargetMode="External"/><Relationship Id="rId375" Type="http://schemas.openxmlformats.org/officeDocument/2006/relationships/hyperlink" Target="https://www.linkedin.com/company/xtant-medical" TargetMode="External"/><Relationship Id="rId2056" Type="http://schemas.openxmlformats.org/officeDocument/2006/relationships/hyperlink" Target="https://www.linkedin.com/company/rhinocorps/" TargetMode="External"/><Relationship Id="rId2470" Type="http://schemas.openxmlformats.org/officeDocument/2006/relationships/hyperlink" Target="https://www.linkedin.com/in/colin-connolly-21062580/" TargetMode="External"/><Relationship Id="rId3107" Type="http://schemas.openxmlformats.org/officeDocument/2006/relationships/hyperlink" Target="http://coastpay.com/" TargetMode="External"/><Relationship Id="rId3521" Type="http://schemas.openxmlformats.org/officeDocument/2006/relationships/hyperlink" Target="https://www.linkedin.com/company/oisin-biotechnologies" TargetMode="External"/><Relationship Id="rId6677" Type="http://schemas.openxmlformats.org/officeDocument/2006/relationships/hyperlink" Target="https://www.linkedin.com/in/jeremy-dick/" TargetMode="External"/><Relationship Id="rId7728" Type="http://schemas.openxmlformats.org/officeDocument/2006/relationships/hyperlink" Target="https://in.linkedin.com/company/weconvert" TargetMode="External"/><Relationship Id="rId9083" Type="http://schemas.openxmlformats.org/officeDocument/2006/relationships/hyperlink" Target="http://akkure.com/" TargetMode="External"/><Relationship Id="rId442" Type="http://schemas.openxmlformats.org/officeDocument/2006/relationships/hyperlink" Target="http://dc-connected.de/" TargetMode="External"/><Relationship Id="rId1072" Type="http://schemas.openxmlformats.org/officeDocument/2006/relationships/hyperlink" Target="https://www.linkedin.com/in/anil-reckeranilgupta-75852222/" TargetMode="External"/><Relationship Id="rId2123" Type="http://schemas.openxmlformats.org/officeDocument/2006/relationships/hyperlink" Target="https://pitchbook.com/profiles/company/468997-57" TargetMode="External"/><Relationship Id="rId5279" Type="http://schemas.openxmlformats.org/officeDocument/2006/relationships/hyperlink" Target="http://picastroapp.com/" TargetMode="External"/><Relationship Id="rId5693" Type="http://schemas.openxmlformats.org/officeDocument/2006/relationships/hyperlink" Target="https://www.linkedin.com/in/sascha-darius-mojtahedi/?original_referer=https%3A%2F%2Fwww%2Egoogle%2Ecom%2F&amp;originalSubdomain=ca" TargetMode="External"/><Relationship Id="rId6744" Type="http://schemas.openxmlformats.org/officeDocument/2006/relationships/hyperlink" Target="http://tianchen-biology.com/" TargetMode="External"/><Relationship Id="rId9150" Type="http://schemas.openxmlformats.org/officeDocument/2006/relationships/hyperlink" Target="https://www.linkedin.com/company/103228648" TargetMode="External"/><Relationship Id="rId10709" Type="http://schemas.openxmlformats.org/officeDocument/2006/relationships/hyperlink" Target="https://www.globenewswire.com/news-release/2024/03/21/2850232/0/en/Ostin-Technology-Group-Announces-Indiegogo-Crowdfunding-Campaign-Through-its-US-Subsidiary-to-Elevate-Pintura-Photo-Sharing-Product-Upgrade-and-Expand-Global-Sales-Channels.html" TargetMode="External"/><Relationship Id="rId11080" Type="http://schemas.openxmlformats.org/officeDocument/2006/relationships/hyperlink" Target="http://cadre-holdings.com/" TargetMode="External"/><Relationship Id="rId4295" Type="http://schemas.openxmlformats.org/officeDocument/2006/relationships/hyperlink" Target="https://www.linkedin.com/company/nicox" TargetMode="External"/><Relationship Id="rId5346" Type="http://schemas.openxmlformats.org/officeDocument/2006/relationships/hyperlink" Target="http://icleague.com/" TargetMode="External"/><Relationship Id="rId1889" Type="http://schemas.openxmlformats.org/officeDocument/2006/relationships/hyperlink" Target="http://artificialbrain.us/" TargetMode="External"/><Relationship Id="rId4362" Type="http://schemas.openxmlformats.org/officeDocument/2006/relationships/hyperlink" Target="https://www.linkedin.com/company/myomnicard/" TargetMode="External"/><Relationship Id="rId5760" Type="http://schemas.openxmlformats.org/officeDocument/2006/relationships/hyperlink" Target="http://vizcom.ai/" TargetMode="External"/><Relationship Id="rId6811" Type="http://schemas.openxmlformats.org/officeDocument/2006/relationships/hyperlink" Target="https://www.linkedin.com/company/compass-labs-ai/" TargetMode="External"/><Relationship Id="rId9967" Type="http://schemas.openxmlformats.org/officeDocument/2006/relationships/hyperlink" Target="http://silkroadculturalcenter.org/" TargetMode="External"/><Relationship Id="rId1956" Type="http://schemas.openxmlformats.org/officeDocument/2006/relationships/hyperlink" Target="https://www.linkedin.com/company/javelin-global-commodities/" TargetMode="External"/><Relationship Id="rId4015" Type="http://schemas.openxmlformats.org/officeDocument/2006/relationships/hyperlink" Target="https://www.linkedin.com/in/jim-jersey-4b92966/" TargetMode="External"/><Relationship Id="rId5413" Type="http://schemas.openxmlformats.org/officeDocument/2006/relationships/hyperlink" Target="https://pitchbook.com/profiles/company/520649-74" TargetMode="External"/><Relationship Id="rId8569" Type="http://schemas.openxmlformats.org/officeDocument/2006/relationships/hyperlink" Target="https://www.linkedin.com/company/hellostorage/" TargetMode="External"/><Relationship Id="rId8983" Type="http://schemas.openxmlformats.org/officeDocument/2006/relationships/hyperlink" Target="http://archildrens.org/" TargetMode="External"/><Relationship Id="rId10499" Type="http://schemas.openxmlformats.org/officeDocument/2006/relationships/hyperlink" Target="http://miridih.com/" TargetMode="External"/><Relationship Id="rId1609" Type="http://schemas.openxmlformats.org/officeDocument/2006/relationships/hyperlink" Target="https://www.linkedin.com/company/golerobotics" TargetMode="External"/><Relationship Id="rId7585" Type="http://schemas.openxmlformats.org/officeDocument/2006/relationships/hyperlink" Target="https://www.linkedin.com/company/pineapple-energy" TargetMode="External"/><Relationship Id="rId8636" Type="http://schemas.openxmlformats.org/officeDocument/2006/relationships/hyperlink" Target="https://au.linkedin.com/company/evos-technology" TargetMode="External"/><Relationship Id="rId10566" Type="http://schemas.openxmlformats.org/officeDocument/2006/relationships/hyperlink" Target="https://pitchbook.com/profiles/company/608295-61" TargetMode="External"/><Relationship Id="rId11617" Type="http://schemas.openxmlformats.org/officeDocument/2006/relationships/hyperlink" Target="https://www.linkedin.com/company/ricaurte-precision-inc./" TargetMode="External"/><Relationship Id="rId3031" Type="http://schemas.openxmlformats.org/officeDocument/2006/relationships/hyperlink" Target="https://www.linkedin.com/company/newmein" TargetMode="External"/><Relationship Id="rId6187" Type="http://schemas.openxmlformats.org/officeDocument/2006/relationships/hyperlink" Target="https://www.linkedin.com/company/sindhuja-microcredit" TargetMode="External"/><Relationship Id="rId7238" Type="http://schemas.openxmlformats.org/officeDocument/2006/relationships/hyperlink" Target="http://irismed.co/" TargetMode="External"/><Relationship Id="rId7652" Type="http://schemas.openxmlformats.org/officeDocument/2006/relationships/hyperlink" Target="https://www.linkedin.com/company/100x-bioassay" TargetMode="External"/><Relationship Id="rId8703" Type="http://schemas.openxmlformats.org/officeDocument/2006/relationships/hyperlink" Target="https://www.linkedin.com/company/eco-wave-power" TargetMode="External"/><Relationship Id="rId10219" Type="http://schemas.openxmlformats.org/officeDocument/2006/relationships/hyperlink" Target="http://blue-bird.com/" TargetMode="External"/><Relationship Id="rId10980" Type="http://schemas.openxmlformats.org/officeDocument/2006/relationships/hyperlink" Target="https://www.linkedin.com/company/ora-technologies-sas" TargetMode="External"/><Relationship Id="rId2797" Type="http://schemas.openxmlformats.org/officeDocument/2006/relationships/hyperlink" Target="http://morevfx.com/" TargetMode="External"/><Relationship Id="rId3848" Type="http://schemas.openxmlformats.org/officeDocument/2006/relationships/hyperlink" Target="http://joinkwikly.com/" TargetMode="External"/><Relationship Id="rId6254" Type="http://schemas.openxmlformats.org/officeDocument/2006/relationships/hyperlink" Target="http://thoras.ai/" TargetMode="External"/><Relationship Id="rId7305" Type="http://schemas.openxmlformats.org/officeDocument/2006/relationships/hyperlink" Target="https://www.linkedin.com/in/lucianaholtz/" TargetMode="External"/><Relationship Id="rId10633" Type="http://schemas.openxmlformats.org/officeDocument/2006/relationships/hyperlink" Target="https://www.crunchbase.com/person/marius-sprenger" TargetMode="External"/><Relationship Id="rId769" Type="http://schemas.openxmlformats.org/officeDocument/2006/relationships/hyperlink" Target="http://nanohive.com/" TargetMode="External"/><Relationship Id="rId1399" Type="http://schemas.openxmlformats.org/officeDocument/2006/relationships/hyperlink" Target="https://pitchbook.com/profiles/company/544716-10" TargetMode="External"/><Relationship Id="rId5270" Type="http://schemas.openxmlformats.org/officeDocument/2006/relationships/hyperlink" Target="https://www.linkedin.com/in/ayesha-amin11/" TargetMode="External"/><Relationship Id="rId6321" Type="http://schemas.openxmlformats.org/officeDocument/2006/relationships/hyperlink" Target="http://thinkcyber.co.uk/" TargetMode="External"/><Relationship Id="rId9477" Type="http://schemas.openxmlformats.org/officeDocument/2006/relationships/hyperlink" Target="http://houseofbiryan.com/" TargetMode="External"/><Relationship Id="rId10700" Type="http://schemas.openxmlformats.org/officeDocument/2006/relationships/hyperlink" Target="http://quarksen.com/" TargetMode="External"/><Relationship Id="rId1466" Type="http://schemas.openxmlformats.org/officeDocument/2006/relationships/hyperlink" Target="https://www.linkedin.com/company/yedem" TargetMode="External"/><Relationship Id="rId2864" Type="http://schemas.openxmlformats.org/officeDocument/2006/relationships/hyperlink" Target="https://www.linkedin.com/company/getaglow/" TargetMode="External"/><Relationship Id="rId3915" Type="http://schemas.openxmlformats.org/officeDocument/2006/relationships/hyperlink" Target="https://www.linkedin.com/in/anthony-liu-684301127/" TargetMode="External"/><Relationship Id="rId8079" Type="http://schemas.openxmlformats.org/officeDocument/2006/relationships/hyperlink" Target="http://currensea.com/" TargetMode="External"/><Relationship Id="rId8493" Type="http://schemas.openxmlformats.org/officeDocument/2006/relationships/hyperlink" Target="http://thisisbud.com/" TargetMode="External"/><Relationship Id="rId9891" Type="http://schemas.openxmlformats.org/officeDocument/2006/relationships/hyperlink" Target="http://permaconn.com/" TargetMode="External"/><Relationship Id="rId836" Type="http://schemas.openxmlformats.org/officeDocument/2006/relationships/hyperlink" Target="http://375.ai/" TargetMode="External"/><Relationship Id="rId1119" Type="http://schemas.openxmlformats.org/officeDocument/2006/relationships/hyperlink" Target="https://www.linkedin.com/company/mdme-ai" TargetMode="External"/><Relationship Id="rId1880" Type="http://schemas.openxmlformats.org/officeDocument/2006/relationships/hyperlink" Target="http://composability.co.uk/" TargetMode="External"/><Relationship Id="rId2517" Type="http://schemas.openxmlformats.org/officeDocument/2006/relationships/hyperlink" Target="https://www.linkedin.com/company/beco-india" TargetMode="External"/><Relationship Id="rId2931" Type="http://schemas.openxmlformats.org/officeDocument/2006/relationships/hyperlink" Target="https://www.linkedin.com/in/kong-lingbo-b5916441/" TargetMode="External"/><Relationship Id="rId7095" Type="http://schemas.openxmlformats.org/officeDocument/2006/relationships/hyperlink" Target="http://siprocal.com/" TargetMode="External"/><Relationship Id="rId8146" Type="http://schemas.openxmlformats.org/officeDocument/2006/relationships/hyperlink" Target="https://www.linkedin.com/company/dicetech" TargetMode="External"/><Relationship Id="rId9544" Type="http://schemas.openxmlformats.org/officeDocument/2006/relationships/hyperlink" Target="http://knowa.com.au/" TargetMode="External"/><Relationship Id="rId11474" Type="http://schemas.openxmlformats.org/officeDocument/2006/relationships/hyperlink" Target="https://www.linkedin.com/in/chris-de-cuyper-1b2b1313a/" TargetMode="External"/><Relationship Id="rId903" Type="http://schemas.openxmlformats.org/officeDocument/2006/relationships/hyperlink" Target="http://infini-ai.com/" TargetMode="External"/><Relationship Id="rId1533" Type="http://schemas.openxmlformats.org/officeDocument/2006/relationships/hyperlink" Target="http://crosspointrx.com/" TargetMode="External"/><Relationship Id="rId4689" Type="http://schemas.openxmlformats.org/officeDocument/2006/relationships/hyperlink" Target="http://klean.asia/" TargetMode="External"/><Relationship Id="rId8560" Type="http://schemas.openxmlformats.org/officeDocument/2006/relationships/hyperlink" Target="https://www.linkedin.com/in/msorond/" TargetMode="External"/><Relationship Id="rId9611" Type="http://schemas.openxmlformats.org/officeDocument/2006/relationships/hyperlink" Target="http://saventic.com/" TargetMode="External"/><Relationship Id="rId10076" Type="http://schemas.openxmlformats.org/officeDocument/2006/relationships/hyperlink" Target="https://www.linkedin.com/company/toast-it" TargetMode="External"/><Relationship Id="rId10490" Type="http://schemas.openxmlformats.org/officeDocument/2006/relationships/hyperlink" Target="https://www.linkedin.com/company/ionna-official" TargetMode="External"/><Relationship Id="rId11127" Type="http://schemas.openxmlformats.org/officeDocument/2006/relationships/hyperlink" Target="http://vertosa.com/" TargetMode="External"/><Relationship Id="rId11541" Type="http://schemas.openxmlformats.org/officeDocument/2006/relationships/hyperlink" Target="https://www.linkedin.com/in/jeff-olson-6905a750/" TargetMode="External"/><Relationship Id="rId1600" Type="http://schemas.openxmlformats.org/officeDocument/2006/relationships/hyperlink" Target="https://www.linkedin.com/in/karen-sherman-76115016/" TargetMode="External"/><Relationship Id="rId4756" Type="http://schemas.openxmlformats.org/officeDocument/2006/relationships/hyperlink" Target="http://favini.com/" TargetMode="External"/><Relationship Id="rId5807" Type="http://schemas.openxmlformats.org/officeDocument/2006/relationships/hyperlink" Target="https://www.linkedin.com/company/element-insurance" TargetMode="External"/><Relationship Id="rId7162" Type="http://schemas.openxmlformats.org/officeDocument/2006/relationships/hyperlink" Target="http://tbhshelter.org/" TargetMode="External"/><Relationship Id="rId8213" Type="http://schemas.openxmlformats.org/officeDocument/2006/relationships/hyperlink" Target="http://gdi.com/" TargetMode="External"/><Relationship Id="rId10143" Type="http://schemas.openxmlformats.org/officeDocument/2006/relationships/hyperlink" Target="http://bidessentials.co.uk/" TargetMode="External"/><Relationship Id="rId3358" Type="http://schemas.openxmlformats.org/officeDocument/2006/relationships/hyperlink" Target="https://www.linkedin.com/company/car-capital-technologies" TargetMode="External"/><Relationship Id="rId3772" Type="http://schemas.openxmlformats.org/officeDocument/2006/relationships/hyperlink" Target="http://splight-ai.com/" TargetMode="External"/><Relationship Id="rId4409" Type="http://schemas.openxmlformats.org/officeDocument/2006/relationships/hyperlink" Target="https://www.linkedin.com/company/bringyour" TargetMode="External"/><Relationship Id="rId4823" Type="http://schemas.openxmlformats.org/officeDocument/2006/relationships/hyperlink" Target="https://www.linkedin.com/company/hyvegeo" TargetMode="External"/><Relationship Id="rId7979" Type="http://schemas.openxmlformats.org/officeDocument/2006/relationships/hyperlink" Target="https://www.linkedin.com/company/repay---realtime-electronic-payments" TargetMode="External"/><Relationship Id="rId10210" Type="http://schemas.openxmlformats.org/officeDocument/2006/relationships/hyperlink" Target="http://auramet.com/" TargetMode="External"/><Relationship Id="rId279" Type="http://schemas.openxmlformats.org/officeDocument/2006/relationships/hyperlink" Target="https://www.linkedin.com/in/dimitri-de-vreeze-b52a8a1/" TargetMode="External"/><Relationship Id="rId693" Type="http://schemas.openxmlformats.org/officeDocument/2006/relationships/hyperlink" Target="https://www.linkedin.com/in/victorkristof/" TargetMode="External"/><Relationship Id="rId2374" Type="http://schemas.openxmlformats.org/officeDocument/2006/relationships/hyperlink" Target="http://anaptysbio.com/" TargetMode="External"/><Relationship Id="rId3425" Type="http://schemas.openxmlformats.org/officeDocument/2006/relationships/hyperlink" Target="http://tata.com/" TargetMode="External"/><Relationship Id="rId346" Type="http://schemas.openxmlformats.org/officeDocument/2006/relationships/hyperlink" Target="https://www.linkedin.com/school/uams/" TargetMode="External"/><Relationship Id="rId760" Type="http://schemas.openxmlformats.org/officeDocument/2006/relationships/hyperlink" Target="http://perfectted.com/" TargetMode="External"/><Relationship Id="rId1390" Type="http://schemas.openxmlformats.org/officeDocument/2006/relationships/hyperlink" Target="https://www.linkedin.com/in/davidsteinberger/" TargetMode="External"/><Relationship Id="rId2027" Type="http://schemas.openxmlformats.org/officeDocument/2006/relationships/hyperlink" Target="https://www.linkedin.com/company/Palgae" TargetMode="External"/><Relationship Id="rId2441" Type="http://schemas.openxmlformats.org/officeDocument/2006/relationships/hyperlink" Target="https://www.linkedin.com/company/nrx-pharma/" TargetMode="External"/><Relationship Id="rId5597" Type="http://schemas.openxmlformats.org/officeDocument/2006/relationships/hyperlink" Target="http://fetchpackage.com/" TargetMode="External"/><Relationship Id="rId6995" Type="http://schemas.openxmlformats.org/officeDocument/2006/relationships/hyperlink" Target="https://www.linkedin.com/company/cc-housing/" TargetMode="External"/><Relationship Id="rId9054" Type="http://schemas.openxmlformats.org/officeDocument/2006/relationships/hyperlink" Target="https://www.linkedin.com/in/thomas-wherry-md/" TargetMode="External"/><Relationship Id="rId413" Type="http://schemas.openxmlformats.org/officeDocument/2006/relationships/hyperlink" Target="http://givechariot.com/" TargetMode="External"/><Relationship Id="rId1043" Type="http://schemas.openxmlformats.org/officeDocument/2006/relationships/hyperlink" Target="http://clearbos.com/" TargetMode="External"/><Relationship Id="rId4199" Type="http://schemas.openxmlformats.org/officeDocument/2006/relationships/hyperlink" Target="http://azul-energy.co.jp/" TargetMode="External"/><Relationship Id="rId6648" Type="http://schemas.openxmlformats.org/officeDocument/2006/relationships/hyperlink" Target="https://www.linkedin.com/in/david-feldker-6729947/" TargetMode="External"/><Relationship Id="rId8070" Type="http://schemas.openxmlformats.org/officeDocument/2006/relationships/hyperlink" Target="http://ravenpack.com/" TargetMode="External"/><Relationship Id="rId9121" Type="http://schemas.openxmlformats.org/officeDocument/2006/relationships/hyperlink" Target="https://www.linkedin.com/company/aethon-aerial" TargetMode="External"/><Relationship Id="rId5664" Type="http://schemas.openxmlformats.org/officeDocument/2006/relationships/hyperlink" Target="https://www.linkedin.com/in/vimal-mehta-724112a/" TargetMode="External"/><Relationship Id="rId6715" Type="http://schemas.openxmlformats.org/officeDocument/2006/relationships/hyperlink" Target="https://payclair.com/about/" TargetMode="External"/><Relationship Id="rId11051" Type="http://schemas.openxmlformats.org/officeDocument/2006/relationships/hyperlink" Target="http://interloom.io/" TargetMode="External"/><Relationship Id="rId1110" Type="http://schemas.openxmlformats.org/officeDocument/2006/relationships/hyperlink" Target="https://www.linkedin.com/company/pantheon-resources-plc-panr-" TargetMode="External"/><Relationship Id="rId4266" Type="http://schemas.openxmlformats.org/officeDocument/2006/relationships/hyperlink" Target="https://www.linkedin.com/company/amity-hq" TargetMode="External"/><Relationship Id="rId4680" Type="http://schemas.openxmlformats.org/officeDocument/2006/relationships/hyperlink" Target="https://www.linkedin.com/company/integra-therapeutics/" TargetMode="External"/><Relationship Id="rId5317" Type="http://schemas.openxmlformats.org/officeDocument/2006/relationships/hyperlink" Target="http://japam.in/" TargetMode="External"/><Relationship Id="rId5731" Type="http://schemas.openxmlformats.org/officeDocument/2006/relationships/hyperlink" Target="https://www.linkedin.com/company/export-trading-group/about/" TargetMode="External"/><Relationship Id="rId8887" Type="http://schemas.openxmlformats.org/officeDocument/2006/relationships/hyperlink" Target="https://www.linkedin.com/in/rebeccapreactiv/" TargetMode="External"/><Relationship Id="rId9938" Type="http://schemas.openxmlformats.org/officeDocument/2006/relationships/hyperlink" Target="http://millibeam.com/" TargetMode="External"/><Relationship Id="rId11868" Type="http://schemas.openxmlformats.org/officeDocument/2006/relationships/hyperlink" Target="https://investlouisiana.org/about/" TargetMode="External"/><Relationship Id="rId1927" Type="http://schemas.openxmlformats.org/officeDocument/2006/relationships/hyperlink" Target="https://www.linkedin.com/in/avalonpoverleong/" TargetMode="External"/><Relationship Id="rId3282" Type="http://schemas.openxmlformats.org/officeDocument/2006/relationships/hyperlink" Target="https://www.linkedin.com/in/cbehrenbruch/?originalSubdomain=au" TargetMode="External"/><Relationship Id="rId4333" Type="http://schemas.openxmlformats.org/officeDocument/2006/relationships/hyperlink" Target="https://www.linkedin.com/in/ccragg/" TargetMode="External"/><Relationship Id="rId7489" Type="http://schemas.openxmlformats.org/officeDocument/2006/relationships/hyperlink" Target="http://www.linkedin.com/company/ziegler" TargetMode="External"/><Relationship Id="rId8954" Type="http://schemas.openxmlformats.org/officeDocument/2006/relationships/hyperlink" Target="https://www.openledger.xyz/" TargetMode="External"/><Relationship Id="rId4400" Type="http://schemas.openxmlformats.org/officeDocument/2006/relationships/hyperlink" Target="https://www.linkedin.com/company/exquanta/about/" TargetMode="External"/><Relationship Id="rId7556" Type="http://schemas.openxmlformats.org/officeDocument/2006/relationships/hyperlink" Target="https://www.linkedin.com/company/varaha-carbontech/about/" TargetMode="External"/><Relationship Id="rId8607" Type="http://schemas.openxmlformats.org/officeDocument/2006/relationships/hyperlink" Target="http://versiro.com/" TargetMode="External"/><Relationship Id="rId10884" Type="http://schemas.openxmlformats.org/officeDocument/2006/relationships/hyperlink" Target="https://www.linkedin.com/in/ohad-arazi-44492293/" TargetMode="External"/><Relationship Id="rId270" Type="http://schemas.openxmlformats.org/officeDocument/2006/relationships/hyperlink" Target="https://www.linkedin.com/in/adriananggg/" TargetMode="External"/><Relationship Id="rId3002" Type="http://schemas.openxmlformats.org/officeDocument/2006/relationships/hyperlink" Target="https://www.linkedin.com/in/praveenpenmetsa/" TargetMode="External"/><Relationship Id="rId6158" Type="http://schemas.openxmlformats.org/officeDocument/2006/relationships/hyperlink" Target="https://www.linkedin.com/company/ourkindra" TargetMode="External"/><Relationship Id="rId6572" Type="http://schemas.openxmlformats.org/officeDocument/2006/relationships/hyperlink" Target="http://cayugabiotech.com/" TargetMode="External"/><Relationship Id="rId7209" Type="http://schemas.openxmlformats.org/officeDocument/2006/relationships/hyperlink" Target="https://theorg.com/org/future-super/org-chart/simon-sheikh" TargetMode="External"/><Relationship Id="rId7970" Type="http://schemas.openxmlformats.org/officeDocument/2006/relationships/hyperlink" Target="https://www.linkedin.com/company/fireworks-ai" TargetMode="External"/><Relationship Id="rId10537" Type="http://schemas.openxmlformats.org/officeDocument/2006/relationships/hyperlink" Target="https://www.linkedin.com/company/kvp/" TargetMode="External"/><Relationship Id="rId10951" Type="http://schemas.openxmlformats.org/officeDocument/2006/relationships/hyperlink" Target="https://www.linkedin.com/company/pumpumpum" TargetMode="External"/><Relationship Id="rId5174" Type="http://schemas.openxmlformats.org/officeDocument/2006/relationships/hyperlink" Target="https://www.linkedin.com/company/pneucons" TargetMode="External"/><Relationship Id="rId6225" Type="http://schemas.openxmlformats.org/officeDocument/2006/relationships/hyperlink" Target="http://airthium.com/" TargetMode="External"/><Relationship Id="rId7623" Type="http://schemas.openxmlformats.org/officeDocument/2006/relationships/hyperlink" Target="https://www.linkedin.com/in/i%C3%B1igo-ugarteburu-ab3a9aa8/" TargetMode="External"/><Relationship Id="rId10604" Type="http://schemas.openxmlformats.org/officeDocument/2006/relationships/hyperlink" Target="http://21market.kr/" TargetMode="External"/><Relationship Id="rId2768" Type="http://schemas.openxmlformats.org/officeDocument/2006/relationships/hyperlink" Target="https://www.linkedin.com/in/mukund-singhal/" TargetMode="External"/><Relationship Id="rId3819" Type="http://schemas.openxmlformats.org/officeDocument/2006/relationships/hyperlink" Target="https://www.linkedin.com/company/landfolk/" TargetMode="External"/><Relationship Id="rId9795" Type="http://schemas.openxmlformats.org/officeDocument/2006/relationships/hyperlink" Target="https://www.linkedin.com/company/puerto-rican-arts-alliance/" TargetMode="External"/><Relationship Id="rId1784" Type="http://schemas.openxmlformats.org/officeDocument/2006/relationships/hyperlink" Target="https://www.linkedin.com/company/truleaf-medical/" TargetMode="External"/><Relationship Id="rId2835" Type="http://schemas.openxmlformats.org/officeDocument/2006/relationships/hyperlink" Target="https://www.linkedin.com/company/volt-carbon-technologies/" TargetMode="External"/><Relationship Id="rId4190" Type="http://schemas.openxmlformats.org/officeDocument/2006/relationships/hyperlink" Target="http://icanheal.in/" TargetMode="External"/><Relationship Id="rId5241" Type="http://schemas.openxmlformats.org/officeDocument/2006/relationships/hyperlink" Target="https://www.crunchbase.com/organization/luminary-9b07" TargetMode="External"/><Relationship Id="rId8397" Type="http://schemas.openxmlformats.org/officeDocument/2006/relationships/hyperlink" Target="https://www.linkedin.com/company/treverio" TargetMode="External"/><Relationship Id="rId9448" Type="http://schemas.openxmlformats.org/officeDocument/2006/relationships/hyperlink" Target="https://www.linkedin.com/company/dallas-county-medical-society" TargetMode="External"/><Relationship Id="rId9862" Type="http://schemas.openxmlformats.org/officeDocument/2006/relationships/hyperlink" Target="http://navlink.us/" TargetMode="External"/><Relationship Id="rId11378" Type="http://schemas.openxmlformats.org/officeDocument/2006/relationships/hyperlink" Target="https://www.linkedin.com/company/seatrac-systems-inc/" TargetMode="External"/><Relationship Id="rId11792" Type="http://schemas.openxmlformats.org/officeDocument/2006/relationships/hyperlink" Target="https://www.linkedin.com/company/gsopportunity/" TargetMode="External"/><Relationship Id="rId76" Type="http://schemas.openxmlformats.org/officeDocument/2006/relationships/hyperlink" Target="https://www.linkedin.com/in/robmee/" TargetMode="External"/><Relationship Id="rId807" Type="http://schemas.openxmlformats.org/officeDocument/2006/relationships/hyperlink" Target="https://www.linkedin.com/in/ruy-cunha-351326/" TargetMode="External"/><Relationship Id="rId1437" Type="http://schemas.openxmlformats.org/officeDocument/2006/relationships/hyperlink" Target="http://elmnts.io/" TargetMode="External"/><Relationship Id="rId1851" Type="http://schemas.openxmlformats.org/officeDocument/2006/relationships/hyperlink" Target="http://credipple.com/" TargetMode="External"/><Relationship Id="rId2902" Type="http://schemas.openxmlformats.org/officeDocument/2006/relationships/hyperlink" Target="http://retreatfarm.org/" TargetMode="External"/><Relationship Id="rId8464" Type="http://schemas.openxmlformats.org/officeDocument/2006/relationships/hyperlink" Target="http://watfordfc.com/" TargetMode="External"/><Relationship Id="rId9515" Type="http://schemas.openxmlformats.org/officeDocument/2006/relationships/hyperlink" Target="https://www.linkedin.com/in/rob-kimbel-336315239/" TargetMode="External"/><Relationship Id="rId10394" Type="http://schemas.openxmlformats.org/officeDocument/2006/relationships/hyperlink" Target="https://snaptag.co.kr/en" TargetMode="External"/><Relationship Id="rId11445" Type="http://schemas.openxmlformats.org/officeDocument/2006/relationships/hyperlink" Target="https://www.linkedin.com/company/victory-advanced-technologies" TargetMode="External"/><Relationship Id="rId1504" Type="http://schemas.openxmlformats.org/officeDocument/2006/relationships/hyperlink" Target="https://www.linkedin.com/in/carla-garcia-keeper/" TargetMode="External"/><Relationship Id="rId7066" Type="http://schemas.openxmlformats.org/officeDocument/2006/relationships/hyperlink" Target="https://www.linkedin.com/in/tony-schweitzer-4b987413b/" TargetMode="External"/><Relationship Id="rId7480" Type="http://schemas.openxmlformats.org/officeDocument/2006/relationships/hyperlink" Target="https://www.linkedin.com/company/tiami-networks/" TargetMode="External"/><Relationship Id="rId8117" Type="http://schemas.openxmlformats.org/officeDocument/2006/relationships/hyperlink" Target="http://missiontherapeutics.com/" TargetMode="External"/><Relationship Id="rId8531" Type="http://schemas.openxmlformats.org/officeDocument/2006/relationships/hyperlink" Target="http://matrfoods.com/" TargetMode="External"/><Relationship Id="rId10047" Type="http://schemas.openxmlformats.org/officeDocument/2006/relationships/hyperlink" Target="https://www.linkedin.com/company/ourhousega/" TargetMode="External"/><Relationship Id="rId3676" Type="http://schemas.openxmlformats.org/officeDocument/2006/relationships/hyperlink" Target="https://www.linkedin.com/in/johngedmark/" TargetMode="External"/><Relationship Id="rId6082" Type="http://schemas.openxmlformats.org/officeDocument/2006/relationships/hyperlink" Target="https://www.linkedin.com/in/charles-lagayette-2072b765/" TargetMode="External"/><Relationship Id="rId7133" Type="http://schemas.openxmlformats.org/officeDocument/2006/relationships/hyperlink" Target="https://www.linkedin.com/company/affordable-housing-centers-of-pennsylvania/about/" TargetMode="External"/><Relationship Id="rId10461" Type="http://schemas.openxmlformats.org/officeDocument/2006/relationships/hyperlink" Target="https://www.linkedin.com/in/petersispoidis/" TargetMode="External"/><Relationship Id="rId11512" Type="http://schemas.openxmlformats.org/officeDocument/2006/relationships/hyperlink" Target="http://weitec.es/" TargetMode="External"/><Relationship Id="rId597" Type="http://schemas.openxmlformats.org/officeDocument/2006/relationships/hyperlink" Target="http://tenaxthera.com/" TargetMode="External"/><Relationship Id="rId2278" Type="http://schemas.openxmlformats.org/officeDocument/2006/relationships/hyperlink" Target="https://www.linkedin.com/in/jongkwan-oh-79508531/" TargetMode="External"/><Relationship Id="rId3329" Type="http://schemas.openxmlformats.org/officeDocument/2006/relationships/hyperlink" Target="https://www.linkedin.com/company/teamstrider" TargetMode="External"/><Relationship Id="rId4727" Type="http://schemas.openxmlformats.org/officeDocument/2006/relationships/hyperlink" Target="https://www.linkedin.com/company/northfield-capital-corporation-tsxv-nfd-a/" TargetMode="External"/><Relationship Id="rId7200" Type="http://schemas.openxmlformats.org/officeDocument/2006/relationships/hyperlink" Target="https://www.veteransoutreachofpa.org/board-of-directors" TargetMode="External"/><Relationship Id="rId10114" Type="http://schemas.openxmlformats.org/officeDocument/2006/relationships/hyperlink" Target="http://wvhealthequity.com/" TargetMode="External"/><Relationship Id="rId1294" Type="http://schemas.openxmlformats.org/officeDocument/2006/relationships/hyperlink" Target="https://www.linkedin.com/in/gerovich/" TargetMode="External"/><Relationship Id="rId2692" Type="http://schemas.openxmlformats.org/officeDocument/2006/relationships/hyperlink" Target="https://www.linkedin.com/in/candace-johnson-phd-74793431/" TargetMode="External"/><Relationship Id="rId3743" Type="http://schemas.openxmlformats.org/officeDocument/2006/relationships/hyperlink" Target="https://www.linkedin.com/in/anthony-petrello-270121167/" TargetMode="External"/><Relationship Id="rId6899" Type="http://schemas.openxmlformats.org/officeDocument/2006/relationships/hyperlink" Target="https://www.linkedin.com/in/marcel-robillard-0659a243/" TargetMode="External"/><Relationship Id="rId664" Type="http://schemas.openxmlformats.org/officeDocument/2006/relationships/hyperlink" Target="http://welltory.com/" TargetMode="External"/><Relationship Id="rId2345" Type="http://schemas.openxmlformats.org/officeDocument/2006/relationships/hyperlink" Target="https://www.linkedin.com/company/keycorp" TargetMode="External"/><Relationship Id="rId3810" Type="http://schemas.openxmlformats.org/officeDocument/2006/relationships/hyperlink" Target="https://www.linkedin.com/in/david-benharris-0662a47/" TargetMode="External"/><Relationship Id="rId6966" Type="http://schemas.openxmlformats.org/officeDocument/2006/relationships/hyperlink" Target="http://rovecard.com/" TargetMode="External"/><Relationship Id="rId9372" Type="http://schemas.openxmlformats.org/officeDocument/2006/relationships/hyperlink" Target="https://www.linkedin.com/company/mass-audubon" TargetMode="External"/><Relationship Id="rId317" Type="http://schemas.openxmlformats.org/officeDocument/2006/relationships/hyperlink" Target="https://www.linkedin.com/company/abnormalsecurity" TargetMode="External"/><Relationship Id="rId731" Type="http://schemas.openxmlformats.org/officeDocument/2006/relationships/hyperlink" Target="http://perceptivespace.com/" TargetMode="External"/><Relationship Id="rId1361" Type="http://schemas.openxmlformats.org/officeDocument/2006/relationships/hyperlink" Target="https://www.linkedin.com/in/gverdi/" TargetMode="External"/><Relationship Id="rId2412" Type="http://schemas.openxmlformats.org/officeDocument/2006/relationships/hyperlink" Target="https://www.linkedin.com/in/adi-mohanty-60b93438/" TargetMode="External"/><Relationship Id="rId5568" Type="http://schemas.openxmlformats.org/officeDocument/2006/relationships/hyperlink" Target="https://www.linkedin.com/company/usenourish/" TargetMode="External"/><Relationship Id="rId5982" Type="http://schemas.openxmlformats.org/officeDocument/2006/relationships/hyperlink" Target="http://acreto.io/" TargetMode="External"/><Relationship Id="rId6619" Type="http://schemas.openxmlformats.org/officeDocument/2006/relationships/hyperlink" Target="http://agteria.com/" TargetMode="External"/><Relationship Id="rId9025" Type="http://schemas.openxmlformats.org/officeDocument/2006/relationships/hyperlink" Target="https://astartaholding.com/en/management/" TargetMode="External"/><Relationship Id="rId1014" Type="http://schemas.openxmlformats.org/officeDocument/2006/relationships/hyperlink" Target="https://cnr-cme.ro/en/ion-sterian-ceo-sntgn-transgaz-sa/" TargetMode="External"/><Relationship Id="rId4584" Type="http://schemas.openxmlformats.org/officeDocument/2006/relationships/hyperlink" Target="https://www.linkedin.com/company/enhancio-inc/" TargetMode="External"/><Relationship Id="rId5635" Type="http://schemas.openxmlformats.org/officeDocument/2006/relationships/hyperlink" Target="http://surgerypartners.com/" TargetMode="External"/><Relationship Id="rId8041" Type="http://schemas.openxmlformats.org/officeDocument/2006/relationships/hyperlink" Target="https://www.linkedin.com/company/alberta-innovates/" TargetMode="External"/><Relationship Id="rId11022" Type="http://schemas.openxmlformats.org/officeDocument/2006/relationships/hyperlink" Target="http://alitheagenomics.com/" TargetMode="External"/><Relationship Id="rId3186" Type="http://schemas.openxmlformats.org/officeDocument/2006/relationships/hyperlink" Target="https://www.linkedin.com/company/mytra-ai" TargetMode="External"/><Relationship Id="rId4237" Type="http://schemas.openxmlformats.org/officeDocument/2006/relationships/hyperlink" Target="https://www.linkedin.com/in/jeffrey-bland-phd/" TargetMode="External"/><Relationship Id="rId4651" Type="http://schemas.openxmlformats.org/officeDocument/2006/relationships/hyperlink" Target="http://cmrplc.com/" TargetMode="External"/><Relationship Id="rId3253" Type="http://schemas.openxmlformats.org/officeDocument/2006/relationships/hyperlink" Target="http://blackbird.ai/" TargetMode="External"/><Relationship Id="rId4304" Type="http://schemas.openxmlformats.org/officeDocument/2006/relationships/hyperlink" Target="https://pitchbook.com/profiles/company/279707-86" TargetMode="External"/><Relationship Id="rId5702" Type="http://schemas.openxmlformats.org/officeDocument/2006/relationships/hyperlink" Target="https://www.linkedin.com/in/jonasjacobi/" TargetMode="External"/><Relationship Id="rId8858" Type="http://schemas.openxmlformats.org/officeDocument/2006/relationships/hyperlink" Target="http://omnik.com.br/" TargetMode="External"/><Relationship Id="rId9909" Type="http://schemas.openxmlformats.org/officeDocument/2006/relationships/hyperlink" Target="https://www.linkedin.com/in/boon-hean-gan-b027b822/" TargetMode="External"/><Relationship Id="rId10788" Type="http://schemas.openxmlformats.org/officeDocument/2006/relationships/hyperlink" Target="https://www.linkedin.com/in/tony-o-donovan-b636a41/" TargetMode="External"/><Relationship Id="rId11839" Type="http://schemas.openxmlformats.org/officeDocument/2006/relationships/hyperlink" Target="http://themiddleburg.org/" TargetMode="External"/><Relationship Id="rId174" Type="http://schemas.openxmlformats.org/officeDocument/2006/relationships/hyperlink" Target="https://www.linkedin.com/in/nikhil-lalwani-70386a1/" TargetMode="External"/><Relationship Id="rId7874" Type="http://schemas.openxmlformats.org/officeDocument/2006/relationships/hyperlink" Target="https://www.linkedin.com/company/moon-rover-games" TargetMode="External"/><Relationship Id="rId8925" Type="http://schemas.openxmlformats.org/officeDocument/2006/relationships/hyperlink" Target="https://www.linkedin.com/company/azra-games" TargetMode="External"/><Relationship Id="rId10855" Type="http://schemas.openxmlformats.org/officeDocument/2006/relationships/hyperlink" Target="https://www.linkedin.com/company/delcath-systems-inc" TargetMode="External"/><Relationship Id="rId241" Type="http://schemas.openxmlformats.org/officeDocument/2006/relationships/hyperlink" Target="http://lightsolver.com/" TargetMode="External"/><Relationship Id="rId3320" Type="http://schemas.openxmlformats.org/officeDocument/2006/relationships/hyperlink" Target="http://truvianhealth.com/" TargetMode="External"/><Relationship Id="rId5078" Type="http://schemas.openxmlformats.org/officeDocument/2006/relationships/hyperlink" Target="https://www.linkedin.com/in/zackmarkwell/" TargetMode="External"/><Relationship Id="rId6476" Type="http://schemas.openxmlformats.org/officeDocument/2006/relationships/hyperlink" Target="http://fatritech.com/" TargetMode="External"/><Relationship Id="rId6890" Type="http://schemas.openxmlformats.org/officeDocument/2006/relationships/hyperlink" Target="https://www.linkedin.com/in/ceylayurtseven/" TargetMode="External"/><Relationship Id="rId7527" Type="http://schemas.openxmlformats.org/officeDocument/2006/relationships/hyperlink" Target="https://www.linkedin.com/company/habitat-for-humanity-international" TargetMode="External"/><Relationship Id="rId7941" Type="http://schemas.openxmlformats.org/officeDocument/2006/relationships/hyperlink" Target="https://www.linkedin.com/in/joeluxizhi/" TargetMode="External"/><Relationship Id="rId10508" Type="http://schemas.openxmlformats.org/officeDocument/2006/relationships/hyperlink" Target="http://planetmarathi.com/" TargetMode="External"/><Relationship Id="rId5492" Type="http://schemas.openxmlformats.org/officeDocument/2006/relationships/hyperlink" Target="https://pitchbook.com/profiles/company/521584-03" TargetMode="External"/><Relationship Id="rId6129" Type="http://schemas.openxmlformats.org/officeDocument/2006/relationships/hyperlink" Target="https://www.linkedin.com/company/iron-sheepdog" TargetMode="External"/><Relationship Id="rId6543" Type="http://schemas.openxmlformats.org/officeDocument/2006/relationships/hyperlink" Target="http://mellicell.com/" TargetMode="External"/><Relationship Id="rId9699" Type="http://schemas.openxmlformats.org/officeDocument/2006/relationships/hyperlink" Target="http://matthew-25.org/" TargetMode="External"/><Relationship Id="rId10922" Type="http://schemas.openxmlformats.org/officeDocument/2006/relationships/hyperlink" Target="https://www.linkedin.com/company/botguard/about/" TargetMode="External"/><Relationship Id="rId1688" Type="http://schemas.openxmlformats.org/officeDocument/2006/relationships/hyperlink" Target="https://www.linkedin.com/in/cmurphy2007/" TargetMode="External"/><Relationship Id="rId2739" Type="http://schemas.openxmlformats.org/officeDocument/2006/relationships/hyperlink" Target="https://www.linkedin.com/company/bitzer-k-hlmachinenbau-gmbh" TargetMode="External"/><Relationship Id="rId4094" Type="http://schemas.openxmlformats.org/officeDocument/2006/relationships/hyperlink" Target="http://lumosdata.com/" TargetMode="External"/><Relationship Id="rId5145" Type="http://schemas.openxmlformats.org/officeDocument/2006/relationships/hyperlink" Target="https://www.linkedin.com/company/pluto-studio-limited/about/" TargetMode="External"/><Relationship Id="rId6610" Type="http://schemas.openxmlformats.org/officeDocument/2006/relationships/hyperlink" Target="http://polarisic.com/" TargetMode="External"/><Relationship Id="rId9766" Type="http://schemas.openxmlformats.org/officeDocument/2006/relationships/hyperlink" Target="https://www.imancentral.org/about/staff/" TargetMode="External"/><Relationship Id="rId1755" Type="http://schemas.openxmlformats.org/officeDocument/2006/relationships/hyperlink" Target="http://evolution.com/" TargetMode="External"/><Relationship Id="rId4161" Type="http://schemas.openxmlformats.org/officeDocument/2006/relationships/hyperlink" Target="https://www.linkedin.com/company/orion-biotechnology" TargetMode="External"/><Relationship Id="rId5212" Type="http://schemas.openxmlformats.org/officeDocument/2006/relationships/hyperlink" Target="http://empathixai.com/" TargetMode="External"/><Relationship Id="rId8368" Type="http://schemas.openxmlformats.org/officeDocument/2006/relationships/hyperlink" Target="https://www.linkedin.com/in/richcannon/" TargetMode="External"/><Relationship Id="rId8782" Type="http://schemas.openxmlformats.org/officeDocument/2006/relationships/hyperlink" Target="http://denvergov.org/" TargetMode="External"/><Relationship Id="rId9419" Type="http://schemas.openxmlformats.org/officeDocument/2006/relationships/hyperlink" Target="https://www.jamestownny.gov/department-of-development/jamestown-urban-renewal-agency-jura/staff-members-contact-information/" TargetMode="External"/><Relationship Id="rId10298" Type="http://schemas.openxmlformats.org/officeDocument/2006/relationships/hyperlink" Target="https://www.linkedin.com/company/jigspace/" TargetMode="External"/><Relationship Id="rId11349" Type="http://schemas.openxmlformats.org/officeDocument/2006/relationships/hyperlink" Target="http://degenverse.com/" TargetMode="External"/><Relationship Id="rId11696" Type="http://schemas.openxmlformats.org/officeDocument/2006/relationships/hyperlink" Target="https://www.linkedin.com/company/foundation-communities/" TargetMode="External"/><Relationship Id="rId1408" Type="http://schemas.openxmlformats.org/officeDocument/2006/relationships/hyperlink" Target="https://www.linkedin.com/in/yannlebail56/" TargetMode="External"/><Relationship Id="rId2806" Type="http://schemas.openxmlformats.org/officeDocument/2006/relationships/hyperlink" Target="https://www.linkedin.com/in/robert-nye-8579ab95/" TargetMode="External"/><Relationship Id="rId7384" Type="http://schemas.openxmlformats.org/officeDocument/2006/relationships/hyperlink" Target="https://pitchbook.com/profiles/company/592536-16" TargetMode="External"/><Relationship Id="rId8435" Type="http://schemas.openxmlformats.org/officeDocument/2006/relationships/hyperlink" Target="http://writesea.com/" TargetMode="External"/><Relationship Id="rId9833" Type="http://schemas.openxmlformats.org/officeDocument/2006/relationships/hyperlink" Target="https://www.linkedin.com/company/endocure/about/" TargetMode="External"/><Relationship Id="rId11763" Type="http://schemas.openxmlformats.org/officeDocument/2006/relationships/hyperlink" Target="http://on-bright.com/" TargetMode="External"/><Relationship Id="rId47" Type="http://schemas.openxmlformats.org/officeDocument/2006/relationships/hyperlink" Target="https://www.linkedin.com/in/austin-russell-49913755/" TargetMode="External"/><Relationship Id="rId1822" Type="http://schemas.openxmlformats.org/officeDocument/2006/relationships/hyperlink" Target="https://www.linkedin.com/in/lalitha-nallamothula-0b7a1381/" TargetMode="External"/><Relationship Id="rId4978" Type="http://schemas.openxmlformats.org/officeDocument/2006/relationships/hyperlink" Target="https://www.linkedin.com/in/annie-tobin-palomino-94797a46/" TargetMode="External"/><Relationship Id="rId7037" Type="http://schemas.openxmlformats.org/officeDocument/2006/relationships/hyperlink" Target="https://www.linkedin.com/company/community-services-for-every1/" TargetMode="External"/><Relationship Id="rId9900" Type="http://schemas.openxmlformats.org/officeDocument/2006/relationships/hyperlink" Target="https://www.linkedin.com/company/natya-dance-theatre" TargetMode="External"/><Relationship Id="rId10365" Type="http://schemas.openxmlformats.org/officeDocument/2006/relationships/hyperlink" Target="https://www.linkedin.com/company/3daughters/" TargetMode="External"/><Relationship Id="rId11416" Type="http://schemas.openxmlformats.org/officeDocument/2006/relationships/hyperlink" Target="http://lsrc.com/" TargetMode="External"/><Relationship Id="rId11830" Type="http://schemas.openxmlformats.org/officeDocument/2006/relationships/hyperlink" Target="https://www.linkedin.com/company/centro-hispano-utah-county-utah/" TargetMode="External"/><Relationship Id="rId3994" Type="http://schemas.openxmlformats.org/officeDocument/2006/relationships/hyperlink" Target="https://www.linkedin.com/company/usa-cares" TargetMode="External"/><Relationship Id="rId6053" Type="http://schemas.openxmlformats.org/officeDocument/2006/relationships/hyperlink" Target="http://algooru.com/" TargetMode="External"/><Relationship Id="rId7451" Type="http://schemas.openxmlformats.org/officeDocument/2006/relationships/hyperlink" Target="http://orcam.com/" TargetMode="External"/><Relationship Id="rId8502" Type="http://schemas.openxmlformats.org/officeDocument/2006/relationships/hyperlink" Target="http://moonbio.com/" TargetMode="External"/><Relationship Id="rId10018" Type="http://schemas.openxmlformats.org/officeDocument/2006/relationships/hyperlink" Target="http://glacierenergy.com/" TargetMode="External"/><Relationship Id="rId10432" Type="http://schemas.openxmlformats.org/officeDocument/2006/relationships/hyperlink" Target="https://www.linkedin.com/in/tom-drivas-0a68b927/?originalSubdomain=ca" TargetMode="External"/><Relationship Id="rId2596" Type="http://schemas.openxmlformats.org/officeDocument/2006/relationships/hyperlink" Target="http://keabank.com/" TargetMode="External"/><Relationship Id="rId3647" Type="http://schemas.openxmlformats.org/officeDocument/2006/relationships/hyperlink" Target="https://www.linkedin.com/company/digittmexico/" TargetMode="External"/><Relationship Id="rId7104" Type="http://schemas.openxmlformats.org/officeDocument/2006/relationships/hyperlink" Target="http://cceh.org/" TargetMode="External"/><Relationship Id="rId568" Type="http://schemas.openxmlformats.org/officeDocument/2006/relationships/hyperlink" Target="https://www.linkedin.com/in/ning-qiao-440902b2" TargetMode="External"/><Relationship Id="rId982" Type="http://schemas.openxmlformats.org/officeDocument/2006/relationships/hyperlink" Target="https://www.linkedin.com/company/shiftnex/" TargetMode="External"/><Relationship Id="rId1198" Type="http://schemas.openxmlformats.org/officeDocument/2006/relationships/hyperlink" Target="https://www.linkedin.com/company/nscg/" TargetMode="External"/><Relationship Id="rId2249" Type="http://schemas.openxmlformats.org/officeDocument/2006/relationships/hyperlink" Target="https://www.zoominfo.com/p/Lisa-Bownds/3151702626" TargetMode="External"/><Relationship Id="rId2663" Type="http://schemas.openxmlformats.org/officeDocument/2006/relationships/hyperlink" Target="https://www.linkedin.com/company/linnaeustx" TargetMode="External"/><Relationship Id="rId3714" Type="http://schemas.openxmlformats.org/officeDocument/2006/relationships/hyperlink" Target="https://pitchbook.com/profiles/company/267399-10" TargetMode="External"/><Relationship Id="rId6120" Type="http://schemas.openxmlformats.org/officeDocument/2006/relationships/hyperlink" Target="https://www.linkedin.com/company/circularco" TargetMode="External"/><Relationship Id="rId9276" Type="http://schemas.openxmlformats.org/officeDocument/2006/relationships/hyperlink" Target="https://www.linkedin.com/in/mike-mcguinness48342/" TargetMode="External"/><Relationship Id="rId9690" Type="http://schemas.openxmlformats.org/officeDocument/2006/relationships/hyperlink" Target="http://deltronlifts.co.uk/" TargetMode="External"/><Relationship Id="rId635" Type="http://schemas.openxmlformats.org/officeDocument/2006/relationships/hyperlink" Target="http://squareinsurance.in/" TargetMode="External"/><Relationship Id="rId1265" Type="http://schemas.openxmlformats.org/officeDocument/2006/relationships/hyperlink" Target="http://sineugene.com/" TargetMode="External"/><Relationship Id="rId2316" Type="http://schemas.openxmlformats.org/officeDocument/2006/relationships/hyperlink" Target="http://innoviti.com/" TargetMode="External"/><Relationship Id="rId2730" Type="http://schemas.openxmlformats.org/officeDocument/2006/relationships/hyperlink" Target="http://sgp.com.sa/" TargetMode="External"/><Relationship Id="rId5886" Type="http://schemas.openxmlformats.org/officeDocument/2006/relationships/hyperlink" Target="https://www.linkedin.com/company/five-star-bank---california" TargetMode="External"/><Relationship Id="rId8292" Type="http://schemas.openxmlformats.org/officeDocument/2006/relationships/hyperlink" Target="https://www.linkedin.com/company/naveris/" TargetMode="External"/><Relationship Id="rId9343" Type="http://schemas.openxmlformats.org/officeDocument/2006/relationships/hyperlink" Target="https://pitchbook.com/profiles/company/458204-14" TargetMode="External"/><Relationship Id="rId11273" Type="http://schemas.openxmlformats.org/officeDocument/2006/relationships/hyperlink" Target="https://www.linkedin.com/company/blue-frontier-ac" TargetMode="External"/><Relationship Id="rId702" Type="http://schemas.openxmlformats.org/officeDocument/2006/relationships/hyperlink" Target="http://tedulearning.com/" TargetMode="External"/><Relationship Id="rId1332" Type="http://schemas.openxmlformats.org/officeDocument/2006/relationships/hyperlink" Target="https://orezone.com/en/company/management-directors/" TargetMode="External"/><Relationship Id="rId4488" Type="http://schemas.openxmlformats.org/officeDocument/2006/relationships/hyperlink" Target="https://www.linkedin.com/company/broadway-electric-inc./" TargetMode="External"/><Relationship Id="rId5539" Type="http://schemas.openxmlformats.org/officeDocument/2006/relationships/hyperlink" Target="https://www.linkedin.com/in/lourenco-goncalves-0931b478/" TargetMode="External"/><Relationship Id="rId6937" Type="http://schemas.openxmlformats.org/officeDocument/2006/relationships/hyperlink" Target="http://impulsonics.com/" TargetMode="External"/><Relationship Id="rId9410" Type="http://schemas.openxmlformats.org/officeDocument/2006/relationships/hyperlink" Target="http://cykel.ai/" TargetMode="External"/><Relationship Id="rId5953" Type="http://schemas.openxmlformats.org/officeDocument/2006/relationships/hyperlink" Target="https://www.linkedin.com/company/gds-services-ltd-/" TargetMode="External"/><Relationship Id="rId8012" Type="http://schemas.openxmlformats.org/officeDocument/2006/relationships/hyperlink" Target="https://www.linkedin.com/company/synerise" TargetMode="External"/><Relationship Id="rId11340" Type="http://schemas.openxmlformats.org/officeDocument/2006/relationships/hyperlink" Target="https://www.linkedin.com/in/sethsiegel/" TargetMode="External"/><Relationship Id="rId3157" Type="http://schemas.openxmlformats.org/officeDocument/2006/relationships/hyperlink" Target="https://www.linkedin.com/company/antheiabio/" TargetMode="External"/><Relationship Id="rId4555" Type="http://schemas.openxmlformats.org/officeDocument/2006/relationships/hyperlink" Target="http://ca.uky.edu/" TargetMode="External"/><Relationship Id="rId5606" Type="http://schemas.openxmlformats.org/officeDocument/2006/relationships/hyperlink" Target="http://matadorresources.com/" TargetMode="External"/><Relationship Id="rId3571" Type="http://schemas.openxmlformats.org/officeDocument/2006/relationships/hyperlink" Target="https://www.linkedin.com/in/cornelamariei/" TargetMode="External"/><Relationship Id="rId4208" Type="http://schemas.openxmlformats.org/officeDocument/2006/relationships/hyperlink" Target="https://www.linkedin.com/company/depa-commercial" TargetMode="External"/><Relationship Id="rId4622" Type="http://schemas.openxmlformats.org/officeDocument/2006/relationships/hyperlink" Target="https://www.linkedin.com/in/hideki-hamada/" TargetMode="External"/><Relationship Id="rId7778" Type="http://schemas.openxmlformats.org/officeDocument/2006/relationships/hyperlink" Target="https://www.linkedin.com/in/roydenc/" TargetMode="External"/><Relationship Id="rId8829" Type="http://schemas.openxmlformats.org/officeDocument/2006/relationships/hyperlink" Target="https://www.linkedin.com/company/hoopwellness/" TargetMode="External"/><Relationship Id="rId10759" Type="http://schemas.openxmlformats.org/officeDocument/2006/relationships/hyperlink" Target="https://www.linkedin.com/in/mark-franklin-9b44471/" TargetMode="External"/><Relationship Id="rId492" Type="http://schemas.openxmlformats.org/officeDocument/2006/relationships/hyperlink" Target="https://www.linkedin.com/company/richdataco" TargetMode="External"/><Relationship Id="rId2173" Type="http://schemas.openxmlformats.org/officeDocument/2006/relationships/hyperlink" Target="https://pitchbook.com/profiles/company/594183-52" TargetMode="External"/><Relationship Id="rId3224" Type="http://schemas.openxmlformats.org/officeDocument/2006/relationships/hyperlink" Target="https://www.linkedin.com/company/growupfarms" TargetMode="External"/><Relationship Id="rId6794" Type="http://schemas.openxmlformats.org/officeDocument/2006/relationships/hyperlink" Target="https://www.linkedin.com/in/matthieubacquin/" TargetMode="External"/><Relationship Id="rId7845" Type="http://schemas.openxmlformats.org/officeDocument/2006/relationships/hyperlink" Target="https://www.linkedin.com/in/diegorobertosmits/" TargetMode="External"/><Relationship Id="rId145" Type="http://schemas.openxmlformats.org/officeDocument/2006/relationships/hyperlink" Target="https://www.linkedin.com/in/gregtwinney/" TargetMode="External"/><Relationship Id="rId2240" Type="http://schemas.openxmlformats.org/officeDocument/2006/relationships/hyperlink" Target="https://www.linkedin.com/company/youth-services-of-glenview-northbrook/" TargetMode="External"/><Relationship Id="rId5396" Type="http://schemas.openxmlformats.org/officeDocument/2006/relationships/hyperlink" Target="https://www.linkedin.com/company/threev" TargetMode="External"/><Relationship Id="rId6447" Type="http://schemas.openxmlformats.org/officeDocument/2006/relationships/hyperlink" Target="https://www.linkedin.com/company/neutronpay/about/" TargetMode="External"/><Relationship Id="rId6861" Type="http://schemas.openxmlformats.org/officeDocument/2006/relationships/hyperlink" Target="http://jagalchiojimae.com/" TargetMode="External"/><Relationship Id="rId10826" Type="http://schemas.openxmlformats.org/officeDocument/2006/relationships/hyperlink" Target="https://www.linkedin.com/company/otto-financial" TargetMode="External"/><Relationship Id="rId212" Type="http://schemas.openxmlformats.org/officeDocument/2006/relationships/hyperlink" Target="https://www.linkedin.com/company/morpho-labs" TargetMode="External"/><Relationship Id="rId5049" Type="http://schemas.openxmlformats.org/officeDocument/2006/relationships/hyperlink" Target="http://blufoxmobile.com/" TargetMode="External"/><Relationship Id="rId5463" Type="http://schemas.openxmlformats.org/officeDocument/2006/relationships/hyperlink" Target="https://www.linkedin.com/company/spherex-xyz" TargetMode="External"/><Relationship Id="rId6514" Type="http://schemas.openxmlformats.org/officeDocument/2006/relationships/hyperlink" Target="https://www.linkedin.com/company/elevatefoods/" TargetMode="External"/><Relationship Id="rId7912" Type="http://schemas.openxmlformats.org/officeDocument/2006/relationships/hyperlink" Target="http://kanvasbio.com/" TargetMode="External"/><Relationship Id="rId4065" Type="http://schemas.openxmlformats.org/officeDocument/2006/relationships/hyperlink" Target="http://agora-care.ch/" TargetMode="External"/><Relationship Id="rId5116" Type="http://schemas.openxmlformats.org/officeDocument/2006/relationships/hyperlink" Target="http://namadr.com/" TargetMode="External"/><Relationship Id="rId1659" Type="http://schemas.openxmlformats.org/officeDocument/2006/relationships/hyperlink" Target="https://www.linkedin.com/company/capella-design/about/" TargetMode="External"/><Relationship Id="rId3081" Type="http://schemas.openxmlformats.org/officeDocument/2006/relationships/hyperlink" Target="http://leveltenenergy.com/" TargetMode="External"/><Relationship Id="rId4132" Type="http://schemas.openxmlformats.org/officeDocument/2006/relationships/hyperlink" Target="http://sonarmd.com/" TargetMode="External"/><Relationship Id="rId5530" Type="http://schemas.openxmlformats.org/officeDocument/2006/relationships/hyperlink" Target="https://www.linkedin.com/in/peter-rawlinson-lucid/" TargetMode="External"/><Relationship Id="rId7288" Type="http://schemas.openxmlformats.org/officeDocument/2006/relationships/hyperlink" Target="http://yuurea.co.jp/" TargetMode="External"/><Relationship Id="rId8686" Type="http://schemas.openxmlformats.org/officeDocument/2006/relationships/hyperlink" Target="https://www.linkedin.com/company/cmc-microsystems/" TargetMode="External"/><Relationship Id="rId9737" Type="http://schemas.openxmlformats.org/officeDocument/2006/relationships/hyperlink" Target="https://www.linkedin.com/company/peeriot" TargetMode="External"/><Relationship Id="rId11667" Type="http://schemas.openxmlformats.org/officeDocument/2006/relationships/hyperlink" Target="https://www.linkedin.com/company/sastra-robotics-india-pvt-ltd" TargetMode="External"/><Relationship Id="rId1726" Type="http://schemas.openxmlformats.org/officeDocument/2006/relationships/hyperlink" Target="http://abhes.org/" TargetMode="External"/><Relationship Id="rId8339" Type="http://schemas.openxmlformats.org/officeDocument/2006/relationships/hyperlink" Target="https://www.linkedin.com/in/lovisa-afzelius-9823628/" TargetMode="External"/><Relationship Id="rId8753" Type="http://schemas.openxmlformats.org/officeDocument/2006/relationships/hyperlink" Target="http://gminingventures.com/" TargetMode="External"/><Relationship Id="rId9804" Type="http://schemas.openxmlformats.org/officeDocument/2006/relationships/hyperlink" Target="http://panacea-ml.com/" TargetMode="External"/><Relationship Id="rId10269" Type="http://schemas.openxmlformats.org/officeDocument/2006/relationships/hyperlink" Target="http://biosisi.com/" TargetMode="External"/><Relationship Id="rId10683" Type="http://schemas.openxmlformats.org/officeDocument/2006/relationships/hyperlink" Target="https://www.linkedin.com/company/truckclub" TargetMode="External"/><Relationship Id="rId11734" Type="http://schemas.openxmlformats.org/officeDocument/2006/relationships/hyperlink" Target="https://www.linkedin.com/in/lynn-hopton-67987b90/" TargetMode="External"/><Relationship Id="rId18" Type="http://schemas.openxmlformats.org/officeDocument/2006/relationships/hyperlink" Target="https://www.linkedin.com/in/ajekowsky/" TargetMode="External"/><Relationship Id="rId3898" Type="http://schemas.openxmlformats.org/officeDocument/2006/relationships/hyperlink" Target="http://akdital.ma/" TargetMode="External"/><Relationship Id="rId4949" Type="http://schemas.openxmlformats.org/officeDocument/2006/relationships/hyperlink" Target="https://www.linkedin.com/company/ncicuhighered/" TargetMode="External"/><Relationship Id="rId7355" Type="http://schemas.openxmlformats.org/officeDocument/2006/relationships/hyperlink" Target="https://www.linkedin.com/company/verdantwave" TargetMode="External"/><Relationship Id="rId8406" Type="http://schemas.openxmlformats.org/officeDocument/2006/relationships/hyperlink" Target="https://www.linkedin.com/company/athletic-brewing-company-llc" TargetMode="External"/><Relationship Id="rId8820" Type="http://schemas.openxmlformats.org/officeDocument/2006/relationships/hyperlink" Target="https://www.linkedin.com/company/entek-international" TargetMode="External"/><Relationship Id="rId10336" Type="http://schemas.openxmlformats.org/officeDocument/2006/relationships/hyperlink" Target="https://www.linkedin.com/company/nagish/" TargetMode="External"/><Relationship Id="rId3965" Type="http://schemas.openxmlformats.org/officeDocument/2006/relationships/hyperlink" Target="https://www.linkedin.com/company/kinspt/" TargetMode="External"/><Relationship Id="rId6371" Type="http://schemas.openxmlformats.org/officeDocument/2006/relationships/hyperlink" Target="https://www.linkedin.com/company/spiritblockchain/" TargetMode="External"/><Relationship Id="rId7008" Type="http://schemas.openxmlformats.org/officeDocument/2006/relationships/hyperlink" Target="https://www.linkedin.com/in/hanan-ismail-9020361a5/" TargetMode="External"/><Relationship Id="rId7422" Type="http://schemas.openxmlformats.org/officeDocument/2006/relationships/hyperlink" Target="https://www.linkedin.com/company/unspun-" TargetMode="External"/><Relationship Id="rId10750" Type="http://schemas.openxmlformats.org/officeDocument/2006/relationships/hyperlink" Target="https://www.linkedin.com/company/ppro" TargetMode="External"/><Relationship Id="rId11801" Type="http://schemas.openxmlformats.org/officeDocument/2006/relationships/hyperlink" Target="https://www.lastmessage.rip/company" TargetMode="External"/><Relationship Id="rId886" Type="http://schemas.openxmlformats.org/officeDocument/2006/relationships/hyperlink" Target="https://www.linkedin.com/in/david-stover-0a17906/" TargetMode="External"/><Relationship Id="rId2567" Type="http://schemas.openxmlformats.org/officeDocument/2006/relationships/hyperlink" Target="https://www.globalshiplease.com/company/management" TargetMode="External"/><Relationship Id="rId3618" Type="http://schemas.openxmlformats.org/officeDocument/2006/relationships/hyperlink" Target="https://www.linkedin.com/in/ketan-mehta-rpi/" TargetMode="External"/><Relationship Id="rId6024" Type="http://schemas.openxmlformats.org/officeDocument/2006/relationships/hyperlink" Target="http://cargofive.com/" TargetMode="External"/><Relationship Id="rId9594" Type="http://schemas.openxmlformats.org/officeDocument/2006/relationships/hyperlink" Target="https://www.linkedin.com/company/frontier-energy/" TargetMode="External"/><Relationship Id="rId10403" Type="http://schemas.openxmlformats.org/officeDocument/2006/relationships/hyperlink" Target="http://caplena.com/" TargetMode="External"/><Relationship Id="rId2" Type="http://schemas.openxmlformats.org/officeDocument/2006/relationships/hyperlink" Target="https://www.linkedin.com/company/groq" TargetMode="External"/><Relationship Id="rId539" Type="http://schemas.openxmlformats.org/officeDocument/2006/relationships/hyperlink" Target="http://bebeburp.com/" TargetMode="External"/><Relationship Id="rId1169" Type="http://schemas.openxmlformats.org/officeDocument/2006/relationships/hyperlink" Target="https://www.linkedin.com/in/gregreffner/" TargetMode="External"/><Relationship Id="rId1583" Type="http://schemas.openxmlformats.org/officeDocument/2006/relationships/hyperlink" Target="https://www.linkedin.com/company/weareelaborate/" TargetMode="External"/><Relationship Id="rId2981" Type="http://schemas.openxmlformats.org/officeDocument/2006/relationships/hyperlink" Target="https://www.linkedin.com/in/laurencefink/" TargetMode="External"/><Relationship Id="rId5040" Type="http://schemas.openxmlformats.org/officeDocument/2006/relationships/hyperlink" Target="https://www.linkedin.com/in/gerald-hughes-72903611/" TargetMode="External"/><Relationship Id="rId8196" Type="http://schemas.openxmlformats.org/officeDocument/2006/relationships/hyperlink" Target="http://maalexi.com/" TargetMode="External"/><Relationship Id="rId9247" Type="http://schemas.openxmlformats.org/officeDocument/2006/relationships/hyperlink" Target="http://communitilabs.com/" TargetMode="External"/><Relationship Id="rId953" Type="http://schemas.openxmlformats.org/officeDocument/2006/relationships/hyperlink" Target="https://www.linkedin.com/company/p10-inc/" TargetMode="External"/><Relationship Id="rId1236" Type="http://schemas.openxmlformats.org/officeDocument/2006/relationships/hyperlink" Target="https://www.linkedin.com/in/vishwasbhushan/?originalSubdomain=in" TargetMode="External"/><Relationship Id="rId2634" Type="http://schemas.openxmlformats.org/officeDocument/2006/relationships/hyperlink" Target="http://www.linkedin.com/edu/the-university-of-british-columbia-10802" TargetMode="External"/><Relationship Id="rId8263" Type="http://schemas.openxmlformats.org/officeDocument/2006/relationships/hyperlink" Target="https://www.linkedin.com/in/jagadish-gattu-a1822b4/" TargetMode="External"/><Relationship Id="rId9661" Type="http://schemas.openxmlformats.org/officeDocument/2006/relationships/hyperlink" Target="http://cartax.biz/" TargetMode="External"/><Relationship Id="rId11177" Type="http://schemas.openxmlformats.org/officeDocument/2006/relationships/hyperlink" Target="https://www.linkedin.com/company/memeinator/" TargetMode="External"/><Relationship Id="rId11591" Type="http://schemas.openxmlformats.org/officeDocument/2006/relationships/hyperlink" Target="https://spencer.web.sd62.bc.ca/parents/parent-advisory-council/" TargetMode="External"/><Relationship Id="rId606" Type="http://schemas.openxmlformats.org/officeDocument/2006/relationships/hyperlink" Target="https://www.linkedin.com/company/aurascape-ai" TargetMode="External"/><Relationship Id="rId1650" Type="http://schemas.openxmlformats.org/officeDocument/2006/relationships/hyperlink" Target="http://crediko.com.mx/" TargetMode="External"/><Relationship Id="rId2701" Type="http://schemas.openxmlformats.org/officeDocument/2006/relationships/hyperlink" Target="https://www.linkedin.com/company/ecdautodesign" TargetMode="External"/><Relationship Id="rId5857" Type="http://schemas.openxmlformats.org/officeDocument/2006/relationships/hyperlink" Target="https://www.linkedin.com/company/onenotary-us" TargetMode="External"/><Relationship Id="rId6908" Type="http://schemas.openxmlformats.org/officeDocument/2006/relationships/hyperlink" Target="https://www.linkedin.com/in/nicolas-collignon-7ba45467/" TargetMode="External"/><Relationship Id="rId9314" Type="http://schemas.openxmlformats.org/officeDocument/2006/relationships/hyperlink" Target="https://www.linkedin.com/in/maximilian-nols/" TargetMode="External"/><Relationship Id="rId10193" Type="http://schemas.openxmlformats.org/officeDocument/2006/relationships/hyperlink" Target="https://www.linkedin.com/company/cummins-inc" TargetMode="External"/><Relationship Id="rId11244" Type="http://schemas.openxmlformats.org/officeDocument/2006/relationships/hyperlink" Target="https://www.linkedin.com/in/akeandre/" TargetMode="External"/><Relationship Id="rId1303" Type="http://schemas.openxmlformats.org/officeDocument/2006/relationships/hyperlink" Target="https://www.linkedin.com/company/chaiz/" TargetMode="External"/><Relationship Id="rId4459" Type="http://schemas.openxmlformats.org/officeDocument/2006/relationships/hyperlink" Target="http://ngmbio.com/" TargetMode="External"/><Relationship Id="rId4873" Type="http://schemas.openxmlformats.org/officeDocument/2006/relationships/hyperlink" Target="http://awarerecoverycare.com/" TargetMode="External"/><Relationship Id="rId5924" Type="http://schemas.openxmlformats.org/officeDocument/2006/relationships/hyperlink" Target="https://www.linkedin.com/company/edlight" TargetMode="External"/><Relationship Id="rId8330" Type="http://schemas.openxmlformats.org/officeDocument/2006/relationships/hyperlink" Target="https://www.linkedin.com/in/aidanpfinn/" TargetMode="External"/><Relationship Id="rId10260" Type="http://schemas.openxmlformats.org/officeDocument/2006/relationships/hyperlink" Target="http://standardbots.com/" TargetMode="External"/><Relationship Id="rId11311" Type="http://schemas.openxmlformats.org/officeDocument/2006/relationships/hyperlink" Target="http://retter.io/" TargetMode="External"/><Relationship Id="rId3475" Type="http://schemas.openxmlformats.org/officeDocument/2006/relationships/hyperlink" Target="http://generac.com/" TargetMode="External"/><Relationship Id="rId4526" Type="http://schemas.openxmlformats.org/officeDocument/2006/relationships/hyperlink" Target="https://www.linkedin.com/company/kamioun" TargetMode="External"/><Relationship Id="rId4940" Type="http://schemas.openxmlformats.org/officeDocument/2006/relationships/hyperlink" Target="https://www.linkedin.com/in/trell-anderson-87445931/" TargetMode="External"/><Relationship Id="rId396" Type="http://schemas.openxmlformats.org/officeDocument/2006/relationships/hyperlink" Target="https://www.linkedin.com/company/pennant-group" TargetMode="External"/><Relationship Id="rId2077" Type="http://schemas.openxmlformats.org/officeDocument/2006/relationships/hyperlink" Target="https://www.linkedin.com/in/%E5%A4%8F%E6%B5%B7-%E6%9D%BE%E6%9D%91-b803a8227/?originalSubdomain=jp" TargetMode="External"/><Relationship Id="rId2491" Type="http://schemas.openxmlformats.org/officeDocument/2006/relationships/hyperlink" Target="https://www.linkedin.com/company/kytopen/" TargetMode="External"/><Relationship Id="rId3128" Type="http://schemas.openxmlformats.org/officeDocument/2006/relationships/hyperlink" Target="https://www.linkedin.com/company/exoticca-travel-agency" TargetMode="External"/><Relationship Id="rId3542" Type="http://schemas.openxmlformats.org/officeDocument/2006/relationships/hyperlink" Target="https://www.linkedin.com/in/richard-fischer-589194126/" TargetMode="External"/><Relationship Id="rId6698" Type="http://schemas.openxmlformats.org/officeDocument/2006/relationships/hyperlink" Target="https://www.linkedin.com/company/tdsynnex" TargetMode="External"/><Relationship Id="rId7749" Type="http://schemas.openxmlformats.org/officeDocument/2006/relationships/hyperlink" Target="https://www.linkedin.com/in/derek-chase-5b016329/" TargetMode="External"/><Relationship Id="rId463" Type="http://schemas.openxmlformats.org/officeDocument/2006/relationships/hyperlink" Target="https://www.linkedin.com/in/will-wiseman/" TargetMode="External"/><Relationship Id="rId1093" Type="http://schemas.openxmlformats.org/officeDocument/2006/relationships/hyperlink" Target="https://pitchbook.com/profiles/company/597061-45" TargetMode="External"/><Relationship Id="rId2144" Type="http://schemas.openxmlformats.org/officeDocument/2006/relationships/hyperlink" Target="https://e-learning-group.com/ueber-uns" TargetMode="External"/><Relationship Id="rId9171" Type="http://schemas.openxmlformats.org/officeDocument/2006/relationships/hyperlink" Target="http://aprex-solutions.com/" TargetMode="External"/><Relationship Id="rId116" Type="http://schemas.openxmlformats.org/officeDocument/2006/relationships/hyperlink" Target="https://www.linkedin.com/company/the-zebra" TargetMode="External"/><Relationship Id="rId530" Type="http://schemas.openxmlformats.org/officeDocument/2006/relationships/hyperlink" Target="http://remihq.com/" TargetMode="External"/><Relationship Id="rId1160" Type="http://schemas.openxmlformats.org/officeDocument/2006/relationships/hyperlink" Target="http://paronym.jp/" TargetMode="External"/><Relationship Id="rId2211" Type="http://schemas.openxmlformats.org/officeDocument/2006/relationships/hyperlink" Target="http://furai.jp/" TargetMode="External"/><Relationship Id="rId5367" Type="http://schemas.openxmlformats.org/officeDocument/2006/relationships/hyperlink" Target="http://groupby.kr/" TargetMode="External"/><Relationship Id="rId6765" Type="http://schemas.openxmlformats.org/officeDocument/2006/relationships/hyperlink" Target="http://rsjia.com/" TargetMode="External"/><Relationship Id="rId7816" Type="http://schemas.openxmlformats.org/officeDocument/2006/relationships/hyperlink" Target="http://mercurio.ai/" TargetMode="External"/><Relationship Id="rId5781" Type="http://schemas.openxmlformats.org/officeDocument/2006/relationships/hyperlink" Target="https://www.linkedin.com/company/argonaut-gold-inc" TargetMode="External"/><Relationship Id="rId6418" Type="http://schemas.openxmlformats.org/officeDocument/2006/relationships/hyperlink" Target="https://www.linkedin.com/company/gather-ai" TargetMode="External"/><Relationship Id="rId6832" Type="http://schemas.openxmlformats.org/officeDocument/2006/relationships/hyperlink" Target="https://www.linkedin.com/company/zkpassport/" TargetMode="External"/><Relationship Id="rId9988" Type="http://schemas.openxmlformats.org/officeDocument/2006/relationships/hyperlink" Target="https://linkedin.com/company/caasify" TargetMode="External"/><Relationship Id="rId1977" Type="http://schemas.openxmlformats.org/officeDocument/2006/relationships/hyperlink" Target="https://www.linkedin.com/in/qiuguo-zhu-35290039/?originalSubdomain=cn" TargetMode="External"/><Relationship Id="rId4383" Type="http://schemas.openxmlformats.org/officeDocument/2006/relationships/hyperlink" Target="http://rit.edu/" TargetMode="External"/><Relationship Id="rId5434" Type="http://schemas.openxmlformats.org/officeDocument/2006/relationships/hyperlink" Target="http://smartadvice.com.tr/" TargetMode="External"/><Relationship Id="rId4036" Type="http://schemas.openxmlformats.org/officeDocument/2006/relationships/hyperlink" Target="https://www.linkedin.com/in/dandeviri/" TargetMode="External"/><Relationship Id="rId4450" Type="http://schemas.openxmlformats.org/officeDocument/2006/relationships/hyperlink" Target="https://pitchbook.com/profiles/company/596714-14" TargetMode="External"/><Relationship Id="rId5501" Type="http://schemas.openxmlformats.org/officeDocument/2006/relationships/hyperlink" Target="https://www.linkedin.com/company/ips-educaton-foundation/" TargetMode="External"/><Relationship Id="rId8657" Type="http://schemas.openxmlformats.org/officeDocument/2006/relationships/hyperlink" Target="https://www.linkedin.com/company/lombardfinance" TargetMode="External"/><Relationship Id="rId9708" Type="http://schemas.openxmlformats.org/officeDocument/2006/relationships/hyperlink" Target="https://www.linkedin.com/company/mylospeechbuddy/" TargetMode="External"/><Relationship Id="rId10587" Type="http://schemas.openxmlformats.org/officeDocument/2006/relationships/hyperlink" Target="https://www.linkedin.com/company/mxt-creation" TargetMode="External"/><Relationship Id="rId11638" Type="http://schemas.openxmlformats.org/officeDocument/2006/relationships/hyperlink" Target="https://www.linkedin.com/company/trevor-labs-ltd-" TargetMode="External"/><Relationship Id="rId3052" Type="http://schemas.openxmlformats.org/officeDocument/2006/relationships/hyperlink" Target="https://www.linkedin.com/company/vitable-health" TargetMode="External"/><Relationship Id="rId4103" Type="http://schemas.openxmlformats.org/officeDocument/2006/relationships/hyperlink" Target="https://www.linkedin.com/in/brent-phillips-6735a660/" TargetMode="External"/><Relationship Id="rId7259" Type="http://schemas.openxmlformats.org/officeDocument/2006/relationships/hyperlink" Target="https://www.linkedin.com/company/sypher-inc/?viewAsMember=true" TargetMode="External"/><Relationship Id="rId7673" Type="http://schemas.openxmlformats.org/officeDocument/2006/relationships/hyperlink" Target="http://somleng.org/" TargetMode="External"/><Relationship Id="rId8724" Type="http://schemas.openxmlformats.org/officeDocument/2006/relationships/hyperlink" Target="http://zeroavia.com/" TargetMode="External"/><Relationship Id="rId6275" Type="http://schemas.openxmlformats.org/officeDocument/2006/relationships/hyperlink" Target="https://www.linkedin.com/company/shicken/" TargetMode="External"/><Relationship Id="rId7326" Type="http://schemas.openxmlformats.org/officeDocument/2006/relationships/hyperlink" Target="http://lapay.co.uk/" TargetMode="External"/><Relationship Id="rId10654" Type="http://schemas.openxmlformats.org/officeDocument/2006/relationships/hyperlink" Target="https://www.linkedin.com/company/first-tin" TargetMode="External"/><Relationship Id="rId11705" Type="http://schemas.openxmlformats.org/officeDocument/2006/relationships/hyperlink" Target="http://harbour.fi/" TargetMode="External"/><Relationship Id="rId3869" Type="http://schemas.openxmlformats.org/officeDocument/2006/relationships/hyperlink" Target="http://pexx.com/" TargetMode="External"/><Relationship Id="rId5291" Type="http://schemas.openxmlformats.org/officeDocument/2006/relationships/hyperlink" Target="http://emendocapital.com/" TargetMode="External"/><Relationship Id="rId6342" Type="http://schemas.openxmlformats.org/officeDocument/2006/relationships/hyperlink" Target="https://www.linkedin.com/in/christophe-duprat-cofondateur-qlower/" TargetMode="External"/><Relationship Id="rId7740" Type="http://schemas.openxmlformats.org/officeDocument/2006/relationships/hyperlink" Target="https://www.linkedin.com/in/dorte-x-gram-a6b47618/" TargetMode="External"/><Relationship Id="rId9498" Type="http://schemas.openxmlformats.org/officeDocument/2006/relationships/hyperlink" Target="https://www.linkedin.com/in/matthias-berahya-lazarus-2662422/" TargetMode="External"/><Relationship Id="rId10307" Type="http://schemas.openxmlformats.org/officeDocument/2006/relationships/hyperlink" Target="https://www.linkedin.com/company/switchee-limited" TargetMode="External"/><Relationship Id="rId10721" Type="http://schemas.openxmlformats.org/officeDocument/2006/relationships/hyperlink" Target="http://investcorp.com/" TargetMode="External"/><Relationship Id="rId2885" Type="http://schemas.openxmlformats.org/officeDocument/2006/relationships/hyperlink" Target="http://bimmatch.com/" TargetMode="External"/><Relationship Id="rId3936" Type="http://schemas.openxmlformats.org/officeDocument/2006/relationships/hyperlink" Target="https://www.linkedin.com/in/kaido-saar/?original_referer=https%3A%2F%2Fwww%2Egoogle%2Ecom%2F&amp;originalSubdomain=ee" TargetMode="External"/><Relationship Id="rId857" Type="http://schemas.openxmlformats.org/officeDocument/2006/relationships/hyperlink" Target="http://miamincorp.com/" TargetMode="External"/><Relationship Id="rId1487" Type="http://schemas.openxmlformats.org/officeDocument/2006/relationships/hyperlink" Target="https://www.linkedin.com/company/figpin/" TargetMode="External"/><Relationship Id="rId2538" Type="http://schemas.openxmlformats.org/officeDocument/2006/relationships/hyperlink" Target="https://www.linkedin.com/company/volterapower/about" TargetMode="External"/><Relationship Id="rId2952" Type="http://schemas.openxmlformats.org/officeDocument/2006/relationships/hyperlink" Target="http://winterhawkcet.com/" TargetMode="External"/><Relationship Id="rId9565" Type="http://schemas.openxmlformats.org/officeDocument/2006/relationships/hyperlink" Target="https://www.linkedin.com/in/helena-u-36503718/" TargetMode="External"/><Relationship Id="rId11495" Type="http://schemas.openxmlformats.org/officeDocument/2006/relationships/hyperlink" Target="https://www.linkedin.com/company/ambassador-group-uk/" TargetMode="External"/><Relationship Id="rId924" Type="http://schemas.openxmlformats.org/officeDocument/2006/relationships/hyperlink" Target="https://www.linkedin.com/in/lilianperearonco/?locale=en_US" TargetMode="External"/><Relationship Id="rId1554" Type="http://schemas.openxmlformats.org/officeDocument/2006/relationships/hyperlink" Target="https://linkedin.com/company/identity-matrix" TargetMode="External"/><Relationship Id="rId2605" Type="http://schemas.openxmlformats.org/officeDocument/2006/relationships/hyperlink" Target="http://parkland.ca/" TargetMode="External"/><Relationship Id="rId5011" Type="http://schemas.openxmlformats.org/officeDocument/2006/relationships/hyperlink" Target="http://trustsuperset.com/" TargetMode="External"/><Relationship Id="rId8167" Type="http://schemas.openxmlformats.org/officeDocument/2006/relationships/hyperlink" Target="https://www.linkedin.com/company/ts-conductor/" TargetMode="External"/><Relationship Id="rId8581" Type="http://schemas.openxmlformats.org/officeDocument/2006/relationships/hyperlink" Target="https://fr.linkedin.com/company/altrove-ai" TargetMode="External"/><Relationship Id="rId9218" Type="http://schemas.openxmlformats.org/officeDocument/2006/relationships/hyperlink" Target="https://www.portland.gov/transportation/director/executive-team" TargetMode="External"/><Relationship Id="rId9632" Type="http://schemas.openxmlformats.org/officeDocument/2006/relationships/hyperlink" Target="https://www.linkedin.com/in/erin-bonney-casey/" TargetMode="External"/><Relationship Id="rId10097" Type="http://schemas.openxmlformats.org/officeDocument/2006/relationships/hyperlink" Target="https://www.linkedin.com/in/enock-chisulo/" TargetMode="External"/><Relationship Id="rId11148" Type="http://schemas.openxmlformats.org/officeDocument/2006/relationships/hyperlink" Target="http://solidiontech.com/" TargetMode="External"/><Relationship Id="rId11562" Type="http://schemas.openxmlformats.org/officeDocument/2006/relationships/hyperlink" Target="https://wrrgold.com/leadership/" TargetMode="External"/><Relationship Id="rId1207" Type="http://schemas.openxmlformats.org/officeDocument/2006/relationships/hyperlink" Target="https://www.linkedin.com/in/marc-parlange/" TargetMode="External"/><Relationship Id="rId1621" Type="http://schemas.openxmlformats.org/officeDocument/2006/relationships/hyperlink" Target="https://www.linkedin.com/company/aaylex-one-cocorico" TargetMode="External"/><Relationship Id="rId4777" Type="http://schemas.openxmlformats.org/officeDocument/2006/relationships/hyperlink" Target="https://www.linkedin.com/in/theodore-voegt-9b093068/" TargetMode="External"/><Relationship Id="rId5828" Type="http://schemas.openxmlformats.org/officeDocument/2006/relationships/hyperlink" Target="https://in.linkedin.com/company/veranda-learning" TargetMode="External"/><Relationship Id="rId7183" Type="http://schemas.openxmlformats.org/officeDocument/2006/relationships/hyperlink" Target="https://www.linkedin.com/company/skye-renewables" TargetMode="External"/><Relationship Id="rId8234" Type="http://schemas.openxmlformats.org/officeDocument/2006/relationships/hyperlink" Target="http://arya.ag/" TargetMode="External"/><Relationship Id="rId10164" Type="http://schemas.openxmlformats.org/officeDocument/2006/relationships/hyperlink" Target="http://elementbiosciences.com/" TargetMode="External"/><Relationship Id="rId11215" Type="http://schemas.openxmlformats.org/officeDocument/2006/relationships/hyperlink" Target="http://statadx.com/" TargetMode="External"/><Relationship Id="rId3379" Type="http://schemas.openxmlformats.org/officeDocument/2006/relationships/hyperlink" Target="https://www.linkedin.com/company/aereo-next-is-now/" TargetMode="External"/><Relationship Id="rId3793" Type="http://schemas.openxmlformats.org/officeDocument/2006/relationships/hyperlink" Target="http://zartico.com/" TargetMode="External"/><Relationship Id="rId7250" Type="http://schemas.openxmlformats.org/officeDocument/2006/relationships/hyperlink" Target="http://foregather.io/" TargetMode="External"/><Relationship Id="rId8301" Type="http://schemas.openxmlformats.org/officeDocument/2006/relationships/hyperlink" Target="https://www.linkedin.com/company/endospan" TargetMode="External"/><Relationship Id="rId2395" Type="http://schemas.openxmlformats.org/officeDocument/2006/relationships/hyperlink" Target="http://www.linkedin.com/company/ather-energy" TargetMode="External"/><Relationship Id="rId3446" Type="http://schemas.openxmlformats.org/officeDocument/2006/relationships/hyperlink" Target="https://www.linkedin.com/company/trydefinely" TargetMode="External"/><Relationship Id="rId4844" Type="http://schemas.openxmlformats.org/officeDocument/2006/relationships/hyperlink" Target="http://dowsure.com/" TargetMode="External"/><Relationship Id="rId10231" Type="http://schemas.openxmlformats.org/officeDocument/2006/relationships/hyperlink" Target="https://www.linkedin.com/company/sodadata/" TargetMode="External"/><Relationship Id="rId367" Type="http://schemas.openxmlformats.org/officeDocument/2006/relationships/hyperlink" Target="https://blackforestlabs.ai/impressum/" TargetMode="External"/><Relationship Id="rId2048" Type="http://schemas.openxmlformats.org/officeDocument/2006/relationships/hyperlink" Target="http://cusm.org/" TargetMode="External"/><Relationship Id="rId3860" Type="http://schemas.openxmlformats.org/officeDocument/2006/relationships/hyperlink" Target="https://www.linkedin.com/company/sicily-by-car-spa/" TargetMode="External"/><Relationship Id="rId4911" Type="http://schemas.openxmlformats.org/officeDocument/2006/relationships/hyperlink" Target="http://living-future.org/" TargetMode="External"/><Relationship Id="rId9075" Type="http://schemas.openxmlformats.org/officeDocument/2006/relationships/hyperlink" Target="https://www.linkedin.com/in/alex-taylor-6082393/" TargetMode="External"/><Relationship Id="rId781" Type="http://schemas.openxmlformats.org/officeDocument/2006/relationships/hyperlink" Target="http://release-tx.com/" TargetMode="External"/><Relationship Id="rId2462" Type="http://schemas.openxmlformats.org/officeDocument/2006/relationships/hyperlink" Target="https://www.linkedin.com/in/johnkite-krg/" TargetMode="External"/><Relationship Id="rId3513" Type="http://schemas.openxmlformats.org/officeDocument/2006/relationships/hyperlink" Target="https://www.linkedin.com/in/sudhakarchirra/" TargetMode="External"/><Relationship Id="rId6669" Type="http://schemas.openxmlformats.org/officeDocument/2006/relationships/hyperlink" Target="http://bluepond.ai/" TargetMode="External"/><Relationship Id="rId8091" Type="http://schemas.openxmlformats.org/officeDocument/2006/relationships/hyperlink" Target="https://www.linkedin.com/company/next-decade/" TargetMode="External"/><Relationship Id="rId434" Type="http://schemas.openxmlformats.org/officeDocument/2006/relationships/hyperlink" Target="https://www.linkedin.com/company/biofuelcircle/?originalSubdomain=in" TargetMode="External"/><Relationship Id="rId1064" Type="http://schemas.openxmlformats.org/officeDocument/2006/relationships/hyperlink" Target="http://michiwallet.com/" TargetMode="External"/><Relationship Id="rId2115" Type="http://schemas.openxmlformats.org/officeDocument/2006/relationships/hyperlink" Target="https://www.linkedin.com/company/thecommunityhouse" TargetMode="External"/><Relationship Id="rId5685" Type="http://schemas.openxmlformats.org/officeDocument/2006/relationships/hyperlink" Target="https://www.linkedin.com/in/jiahao7sun?originalSubdomain=uk" TargetMode="External"/><Relationship Id="rId6736" Type="http://schemas.openxmlformats.org/officeDocument/2006/relationships/hyperlink" Target="http://delilahrestaurants.com/" TargetMode="External"/><Relationship Id="rId9142" Type="http://schemas.openxmlformats.org/officeDocument/2006/relationships/hyperlink" Target="https://ccnb.ca/le-ccnb/la-direction/" TargetMode="External"/><Relationship Id="rId11072" Type="http://schemas.openxmlformats.org/officeDocument/2006/relationships/hyperlink" Target="http://shardeum.org/" TargetMode="External"/><Relationship Id="rId501" Type="http://schemas.openxmlformats.org/officeDocument/2006/relationships/hyperlink" Target="https://www.linkedin.com/in/thomas-sinn-05218938/" TargetMode="External"/><Relationship Id="rId1131" Type="http://schemas.openxmlformats.org/officeDocument/2006/relationships/hyperlink" Target="https://www.linkedin.com/company/dtonic-corporation" TargetMode="External"/><Relationship Id="rId4287" Type="http://schemas.openxmlformats.org/officeDocument/2006/relationships/hyperlink" Target="https://www.linkedin.com/in/lifehug/" TargetMode="External"/><Relationship Id="rId5338" Type="http://schemas.openxmlformats.org/officeDocument/2006/relationships/hyperlink" Target="https://www.linkedin.com/company/creativeguru-ai" TargetMode="External"/><Relationship Id="rId5752" Type="http://schemas.openxmlformats.org/officeDocument/2006/relationships/hyperlink" Target="http://www.linkedin.com/company/rexford-industrial" TargetMode="External"/><Relationship Id="rId6803" Type="http://schemas.openxmlformats.org/officeDocument/2006/relationships/hyperlink" Target="https://www.linkedin.com/in/frederic-schuind/" TargetMode="External"/><Relationship Id="rId9959" Type="http://schemas.openxmlformats.org/officeDocument/2006/relationships/hyperlink" Target="https://pitchbook.com/profiles/company/149556-70" TargetMode="External"/><Relationship Id="rId4354" Type="http://schemas.openxmlformats.org/officeDocument/2006/relationships/hyperlink" Target="http://whiskeyhouse.com/" TargetMode="External"/><Relationship Id="rId5405" Type="http://schemas.openxmlformats.org/officeDocument/2006/relationships/hyperlink" Target="https://www.linkedin.com/in/alexzac/" TargetMode="External"/><Relationship Id="rId1948" Type="http://schemas.openxmlformats.org/officeDocument/2006/relationships/hyperlink" Target="http://totex.com.au/" TargetMode="External"/><Relationship Id="rId3370" Type="http://schemas.openxmlformats.org/officeDocument/2006/relationships/hyperlink" Target="https://www.linkedin.com/company/farmblox" TargetMode="External"/><Relationship Id="rId4007" Type="http://schemas.openxmlformats.org/officeDocument/2006/relationships/hyperlink" Target="http://lakefieldvet.com/" TargetMode="External"/><Relationship Id="rId4421" Type="http://schemas.openxmlformats.org/officeDocument/2006/relationships/hyperlink" Target="https://www.linkedin.com/in/eren-alk%c4%b1%c5%9f-2b8158bb/" TargetMode="External"/><Relationship Id="rId7577" Type="http://schemas.openxmlformats.org/officeDocument/2006/relationships/hyperlink" Target="https://www.linkedin.com/in/benwilliamson?originalSubdomain=au" TargetMode="External"/><Relationship Id="rId8975" Type="http://schemas.openxmlformats.org/officeDocument/2006/relationships/hyperlink" Target="https://www.linkedin.com/in/andrew-moor-25106219/" TargetMode="External"/><Relationship Id="rId291" Type="http://schemas.openxmlformats.org/officeDocument/2006/relationships/hyperlink" Target="https://www.linkedin.com/in/huynhrobert/" TargetMode="External"/><Relationship Id="rId3023" Type="http://schemas.openxmlformats.org/officeDocument/2006/relationships/hyperlink" Target="https://www.linkedin.com/in/abhirajbhal/" TargetMode="External"/><Relationship Id="rId6179" Type="http://schemas.openxmlformats.org/officeDocument/2006/relationships/hyperlink" Target="https://www.linkedin.com/in/seantyn/" TargetMode="External"/><Relationship Id="rId7991" Type="http://schemas.openxmlformats.org/officeDocument/2006/relationships/hyperlink" Target="https://www.linkedin.com/company/sanctuaryai" TargetMode="External"/><Relationship Id="rId8628" Type="http://schemas.openxmlformats.org/officeDocument/2006/relationships/hyperlink" Target="https://www.linkedin.com/company/83058582/" TargetMode="External"/><Relationship Id="rId10558" Type="http://schemas.openxmlformats.org/officeDocument/2006/relationships/hyperlink" Target="http://relock.id/" TargetMode="External"/><Relationship Id="rId10972" Type="http://schemas.openxmlformats.org/officeDocument/2006/relationships/hyperlink" Target="https://www.linkedin.com/company/65006" TargetMode="External"/><Relationship Id="rId11609" Type="http://schemas.openxmlformats.org/officeDocument/2006/relationships/hyperlink" Target="https://www.linkedin.com/company/r3d-global" TargetMode="External"/><Relationship Id="rId5195" Type="http://schemas.openxmlformats.org/officeDocument/2006/relationships/hyperlink" Target="https://www.bdrco.com/bdrteam/" TargetMode="External"/><Relationship Id="rId6593" Type="http://schemas.openxmlformats.org/officeDocument/2006/relationships/hyperlink" Target="https://www.linkedin.com/in/kimgetgen/" TargetMode="External"/><Relationship Id="rId7644" Type="http://schemas.openxmlformats.org/officeDocument/2006/relationships/hyperlink" Target="https://www.linkedin.com/in/joseph-glesta-9a494064/" TargetMode="External"/><Relationship Id="rId10625" Type="http://schemas.openxmlformats.org/officeDocument/2006/relationships/hyperlink" Target="https://www.linkedin.com/in/latonyamark/" TargetMode="External"/><Relationship Id="rId2789" Type="http://schemas.openxmlformats.org/officeDocument/2006/relationships/hyperlink" Target="http://npd.hedera22.com/" TargetMode="External"/><Relationship Id="rId6246" Type="http://schemas.openxmlformats.org/officeDocument/2006/relationships/hyperlink" Target="http://aeepr.com/" TargetMode="External"/><Relationship Id="rId6660" Type="http://schemas.openxmlformats.org/officeDocument/2006/relationships/hyperlink" Target="https://pitchbook.com/profiles/company/553759-48" TargetMode="External"/><Relationship Id="rId7711" Type="http://schemas.openxmlformats.org/officeDocument/2006/relationships/hyperlink" Target="https://www.e29copper.com/corporate/directors/" TargetMode="External"/><Relationship Id="rId2856" Type="http://schemas.openxmlformats.org/officeDocument/2006/relationships/hyperlink" Target="http://cowintech.cn/" TargetMode="External"/><Relationship Id="rId3907" Type="http://schemas.openxmlformats.org/officeDocument/2006/relationships/hyperlink" Target="http://logidoo.co/" TargetMode="External"/><Relationship Id="rId5262" Type="http://schemas.openxmlformats.org/officeDocument/2006/relationships/hyperlink" Target="https://www.linkedin.com/in/min-lee-37ab34234/" TargetMode="External"/><Relationship Id="rId6313" Type="http://schemas.openxmlformats.org/officeDocument/2006/relationships/hyperlink" Target="https://www.linkedin.com/company/popularium-inc." TargetMode="External"/><Relationship Id="rId9469" Type="http://schemas.openxmlformats.org/officeDocument/2006/relationships/hyperlink" Target="https://www.linkedin.com/company/kazadi-enterprises/" TargetMode="External"/><Relationship Id="rId9883" Type="http://schemas.openxmlformats.org/officeDocument/2006/relationships/hyperlink" Target="https://www.crunchbase.com/organization/bike-party" TargetMode="External"/><Relationship Id="rId11399" Type="http://schemas.openxmlformats.org/officeDocument/2006/relationships/hyperlink" Target="http://tipack.cn/" TargetMode="External"/><Relationship Id="rId97" Type="http://schemas.openxmlformats.org/officeDocument/2006/relationships/hyperlink" Target="https://www.linkedin.com/in/rob-greyber/" TargetMode="External"/><Relationship Id="rId828" Type="http://schemas.openxmlformats.org/officeDocument/2006/relationships/hyperlink" Target="http://plmr.com/" TargetMode="External"/><Relationship Id="rId1458" Type="http://schemas.openxmlformats.org/officeDocument/2006/relationships/hyperlink" Target="https://www.linkedin.com/in/jimboc/" TargetMode="External"/><Relationship Id="rId1872" Type="http://schemas.openxmlformats.org/officeDocument/2006/relationships/hyperlink" Target="http://forest-cabin.com/" TargetMode="External"/><Relationship Id="rId2509" Type="http://schemas.openxmlformats.org/officeDocument/2006/relationships/hyperlink" Target="http://washington.edu/" TargetMode="External"/><Relationship Id="rId8485" Type="http://schemas.openxmlformats.org/officeDocument/2006/relationships/hyperlink" Target="http://case.edu/" TargetMode="External"/><Relationship Id="rId9536" Type="http://schemas.openxmlformats.org/officeDocument/2006/relationships/hyperlink" Target="http://seviervilletn.org/" TargetMode="External"/><Relationship Id="rId1525" Type="http://schemas.openxmlformats.org/officeDocument/2006/relationships/hyperlink" Target="http://grandeportage.com/" TargetMode="External"/><Relationship Id="rId2923" Type="http://schemas.openxmlformats.org/officeDocument/2006/relationships/hyperlink" Target="https://www.sgdevco.com/execs-board" TargetMode="External"/><Relationship Id="rId7087" Type="http://schemas.openxmlformats.org/officeDocument/2006/relationships/hyperlink" Target="https://www.linkedin.com/in/utkarsh-saxena-2048636a/" TargetMode="External"/><Relationship Id="rId8138" Type="http://schemas.openxmlformats.org/officeDocument/2006/relationships/hyperlink" Target="http://trevena.com/" TargetMode="External"/><Relationship Id="rId8552" Type="http://schemas.openxmlformats.org/officeDocument/2006/relationships/hyperlink" Target="http://tivita.ai/" TargetMode="External"/><Relationship Id="rId9950" Type="http://schemas.openxmlformats.org/officeDocument/2006/relationships/hyperlink" Target="https://www.linkedin.com/company/deeply-rooted-dance-theater" TargetMode="External"/><Relationship Id="rId10068" Type="http://schemas.openxmlformats.org/officeDocument/2006/relationships/hyperlink" Target="http://willistonanimalgroup.org/" TargetMode="External"/><Relationship Id="rId11466" Type="http://schemas.openxmlformats.org/officeDocument/2006/relationships/hyperlink" Target="https://www.linkedin.com/company/hrpanda" TargetMode="External"/><Relationship Id="rId7154" Type="http://schemas.openxmlformats.org/officeDocument/2006/relationships/hyperlink" Target="http://ahphome.org/" TargetMode="External"/><Relationship Id="rId8205" Type="http://schemas.openxmlformats.org/officeDocument/2006/relationships/hyperlink" Target="http://volantaerotech.com/" TargetMode="External"/><Relationship Id="rId9603" Type="http://schemas.openxmlformats.org/officeDocument/2006/relationships/hyperlink" Target="https://www.linkedin.com/in/rajeshthakur1/" TargetMode="External"/><Relationship Id="rId10482" Type="http://schemas.openxmlformats.org/officeDocument/2006/relationships/hyperlink" Target="http://www.rocketfracservices.com/leadership/" TargetMode="External"/><Relationship Id="rId11119" Type="http://schemas.openxmlformats.org/officeDocument/2006/relationships/hyperlink" Target="https://www.linkedin.com/company/perfios-software-solutions-pvt.-ltd./" TargetMode="External"/><Relationship Id="rId11533" Type="http://schemas.openxmlformats.org/officeDocument/2006/relationships/hyperlink" Target="https://www.linkedin.com/in/teo-musso-0635073a/" TargetMode="External"/><Relationship Id="rId2299" Type="http://schemas.openxmlformats.org/officeDocument/2006/relationships/hyperlink" Target="https://www.linkedin.com/in/eric-landau-40992ab0/" TargetMode="External"/><Relationship Id="rId3697" Type="http://schemas.openxmlformats.org/officeDocument/2006/relationships/hyperlink" Target="http://plugpower.com/" TargetMode="External"/><Relationship Id="rId4748" Type="http://schemas.openxmlformats.org/officeDocument/2006/relationships/hyperlink" Target="http://network3.io/" TargetMode="External"/><Relationship Id="rId10135" Type="http://schemas.openxmlformats.org/officeDocument/2006/relationships/hyperlink" Target="http://emsa.ca.gov/" TargetMode="External"/><Relationship Id="rId11600" Type="http://schemas.openxmlformats.org/officeDocument/2006/relationships/hyperlink" Target="https://www.linkedin.com/in/greg-lefevre-3017006/" TargetMode="External"/><Relationship Id="rId3764" Type="http://schemas.openxmlformats.org/officeDocument/2006/relationships/hyperlink" Target="http://darglobal.co.uk/" TargetMode="External"/><Relationship Id="rId4815" Type="http://schemas.openxmlformats.org/officeDocument/2006/relationships/hyperlink" Target="https://www.linkedin.com/company/super-sharp-space-systems-ltd/" TargetMode="External"/><Relationship Id="rId6170" Type="http://schemas.openxmlformats.org/officeDocument/2006/relationships/hyperlink" Target="https://www.linkedin.com/in/zachbruch/" TargetMode="External"/><Relationship Id="rId7221" Type="http://schemas.openxmlformats.org/officeDocument/2006/relationships/hyperlink" Target="http://finservfoundation.org/" TargetMode="External"/><Relationship Id="rId10202" Type="http://schemas.openxmlformats.org/officeDocument/2006/relationships/hyperlink" Target="https://www.linkedin.com/in/humphrey-valenbreder-972567/" TargetMode="External"/><Relationship Id="rId685" Type="http://schemas.openxmlformats.org/officeDocument/2006/relationships/hyperlink" Target="https://www.linkedin.com/in/avibrenmiller/" TargetMode="External"/><Relationship Id="rId2366" Type="http://schemas.openxmlformats.org/officeDocument/2006/relationships/hyperlink" Target="https://www.linkedin.com/company/frvr" TargetMode="External"/><Relationship Id="rId2780" Type="http://schemas.openxmlformats.org/officeDocument/2006/relationships/hyperlink" Target="http://maplematerials.com/" TargetMode="External"/><Relationship Id="rId3417" Type="http://schemas.openxmlformats.org/officeDocument/2006/relationships/hyperlink" Target="https://www.linkedin.com/company/ninedotenergy" TargetMode="External"/><Relationship Id="rId3831" Type="http://schemas.openxmlformats.org/officeDocument/2006/relationships/hyperlink" Target="https://www.linkedin.com/company/saiz-solutions/" TargetMode="External"/><Relationship Id="rId6987" Type="http://schemas.openxmlformats.org/officeDocument/2006/relationships/hyperlink" Target="https://eyeswideopencollective.com/" TargetMode="External"/><Relationship Id="rId9393" Type="http://schemas.openxmlformats.org/officeDocument/2006/relationships/hyperlink" Target="http://ausbioslabs.com/" TargetMode="External"/><Relationship Id="rId338" Type="http://schemas.openxmlformats.org/officeDocument/2006/relationships/hyperlink" Target="https://www.linkedin.com/in/bschimpf/" TargetMode="External"/><Relationship Id="rId752" Type="http://schemas.openxmlformats.org/officeDocument/2006/relationships/hyperlink" Target="https://www.linkedin.com/company/demecan-gmbh/" TargetMode="External"/><Relationship Id="rId1382" Type="http://schemas.openxmlformats.org/officeDocument/2006/relationships/hyperlink" Target="http://prsciencetrust.org/" TargetMode="External"/><Relationship Id="rId2019" Type="http://schemas.openxmlformats.org/officeDocument/2006/relationships/hyperlink" Target="https://www.linkedin.com/company/evolvebg" TargetMode="External"/><Relationship Id="rId2433" Type="http://schemas.openxmlformats.org/officeDocument/2006/relationships/hyperlink" Target="https://www.linkedin.com/company/meiragtx" TargetMode="External"/><Relationship Id="rId5589" Type="http://schemas.openxmlformats.org/officeDocument/2006/relationships/hyperlink" Target="http://www.linkedin.com/company/zilliant" TargetMode="External"/><Relationship Id="rId9046" Type="http://schemas.openxmlformats.org/officeDocument/2006/relationships/hyperlink" Target="http://amityfdn.org/" TargetMode="External"/><Relationship Id="rId9460" Type="http://schemas.openxmlformats.org/officeDocument/2006/relationships/hyperlink" Target="https://www.linkedin.com/in/spenceclunie/" TargetMode="External"/><Relationship Id="rId11390" Type="http://schemas.openxmlformats.org/officeDocument/2006/relationships/hyperlink" Target="https://www.linkedin.com/company/conformal-group/" TargetMode="External"/><Relationship Id="rId405" Type="http://schemas.openxmlformats.org/officeDocument/2006/relationships/hyperlink" Target="https://www.linkedin.com/company/immunovia-ab" TargetMode="External"/><Relationship Id="rId1035" Type="http://schemas.openxmlformats.org/officeDocument/2006/relationships/hyperlink" Target="http://neurosense-tx.com/" TargetMode="External"/><Relationship Id="rId2500" Type="http://schemas.openxmlformats.org/officeDocument/2006/relationships/hyperlink" Target="http://eyerov.com/" TargetMode="External"/><Relationship Id="rId5656" Type="http://schemas.openxmlformats.org/officeDocument/2006/relationships/hyperlink" Target="http://africafc.org/" TargetMode="External"/><Relationship Id="rId8062" Type="http://schemas.openxmlformats.org/officeDocument/2006/relationships/hyperlink" Target="https://www.linkedin.com/company/lobb" TargetMode="External"/><Relationship Id="rId9113" Type="http://schemas.openxmlformats.org/officeDocument/2006/relationships/hyperlink" Target="https://www.linkedin.com/in/strongphil/" TargetMode="External"/><Relationship Id="rId11043" Type="http://schemas.openxmlformats.org/officeDocument/2006/relationships/hyperlink" Target="https://www.linkedin.com/company/kuehnle-agrosystems-inc./" TargetMode="External"/><Relationship Id="rId1102" Type="http://schemas.openxmlformats.org/officeDocument/2006/relationships/hyperlink" Target="https://pitchbook.com/profiles/company/520853-50" TargetMode="External"/><Relationship Id="rId4258" Type="http://schemas.openxmlformats.org/officeDocument/2006/relationships/hyperlink" Target="https://www.linkedin.com/in/shashank-sharma-67bb7475/" TargetMode="External"/><Relationship Id="rId5309" Type="http://schemas.openxmlformats.org/officeDocument/2006/relationships/hyperlink" Target="https://www.linkedin.com/in/aina-gutierrez-4a947a24/" TargetMode="External"/><Relationship Id="rId6707" Type="http://schemas.openxmlformats.org/officeDocument/2006/relationships/hyperlink" Target="http://aivocode.com/" TargetMode="External"/><Relationship Id="rId3274" Type="http://schemas.openxmlformats.org/officeDocument/2006/relationships/hyperlink" Target="http://datacore.com/" TargetMode="External"/><Relationship Id="rId4672" Type="http://schemas.openxmlformats.org/officeDocument/2006/relationships/hyperlink" Target="https://www.linkedin.com/in/hilary-taylor-39977793/" TargetMode="External"/><Relationship Id="rId5723" Type="http://schemas.openxmlformats.org/officeDocument/2006/relationships/hyperlink" Target="https://www.linkedin.com/in/athena-countouriotis-md-14aaa7162/" TargetMode="External"/><Relationship Id="rId8879" Type="http://schemas.openxmlformats.org/officeDocument/2006/relationships/hyperlink" Target="http://boundaryai.cn/" TargetMode="External"/><Relationship Id="rId11110" Type="http://schemas.openxmlformats.org/officeDocument/2006/relationships/hyperlink" Target="https://www.linkedin.com/in/robert-d-loren-b5490240/" TargetMode="External"/><Relationship Id="rId195" Type="http://schemas.openxmlformats.org/officeDocument/2006/relationships/hyperlink" Target="https://www.linkedin.com/in/tylerhuggins/" TargetMode="External"/><Relationship Id="rId1919" Type="http://schemas.openxmlformats.org/officeDocument/2006/relationships/hyperlink" Target="http://familyresourcesinc.org/" TargetMode="External"/><Relationship Id="rId4325" Type="http://schemas.openxmlformats.org/officeDocument/2006/relationships/hyperlink" Target="http://popularpower.io/" TargetMode="External"/><Relationship Id="rId7895" Type="http://schemas.openxmlformats.org/officeDocument/2006/relationships/hyperlink" Target="https://www.linkedin.com/company/qloo" TargetMode="External"/><Relationship Id="rId8946" Type="http://schemas.openxmlformats.org/officeDocument/2006/relationships/hyperlink" Target="http://yourkins.com/" TargetMode="External"/><Relationship Id="rId10876" Type="http://schemas.openxmlformats.org/officeDocument/2006/relationships/hyperlink" Target="http://acticor-biotech.com/" TargetMode="External"/><Relationship Id="rId2290" Type="http://schemas.openxmlformats.org/officeDocument/2006/relationships/hyperlink" Target="http://pendo.io/" TargetMode="External"/><Relationship Id="rId3341" Type="http://schemas.openxmlformats.org/officeDocument/2006/relationships/hyperlink" Target="https://www.linkedin.com/company/helloboon" TargetMode="External"/><Relationship Id="rId6497" Type="http://schemas.openxmlformats.org/officeDocument/2006/relationships/hyperlink" Target="https://www.linkedin.com/in/gera-priyanka/" TargetMode="External"/><Relationship Id="rId7548" Type="http://schemas.openxmlformats.org/officeDocument/2006/relationships/hyperlink" Target="https://www.linkedin.com/company/achieve-life-sciences/" TargetMode="External"/><Relationship Id="rId7962" Type="http://schemas.openxmlformats.org/officeDocument/2006/relationships/hyperlink" Target="https://www.linkedin.com/in/jodycraft/" TargetMode="External"/><Relationship Id="rId10529" Type="http://schemas.openxmlformats.org/officeDocument/2006/relationships/hyperlink" Target="http://tracktechllc.com/" TargetMode="External"/><Relationship Id="rId262" Type="http://schemas.openxmlformats.org/officeDocument/2006/relationships/hyperlink" Target="http://lundinmining.com/" TargetMode="External"/><Relationship Id="rId5099" Type="http://schemas.openxmlformats.org/officeDocument/2006/relationships/hyperlink" Target="https://www.linkedin.com/company/trackhous-entertainment" TargetMode="External"/><Relationship Id="rId6564" Type="http://schemas.openxmlformats.org/officeDocument/2006/relationships/hyperlink" Target="https://www.linkedin.com/company/tranched" TargetMode="External"/><Relationship Id="rId7615" Type="http://schemas.openxmlformats.org/officeDocument/2006/relationships/hyperlink" Target="http://oatsovernight.com/" TargetMode="External"/><Relationship Id="rId10943" Type="http://schemas.openxmlformats.org/officeDocument/2006/relationships/hyperlink" Target="http://www.linkedin.com/company/starwood-property-trust" TargetMode="External"/><Relationship Id="rId2010" Type="http://schemas.openxmlformats.org/officeDocument/2006/relationships/hyperlink" Target="https://www.linkedin.com/company/dlt-alert" TargetMode="External"/><Relationship Id="rId5166" Type="http://schemas.openxmlformats.org/officeDocument/2006/relationships/hyperlink" Target="https://www.linkedin.com/company/verba-ai/" TargetMode="External"/><Relationship Id="rId5580" Type="http://schemas.openxmlformats.org/officeDocument/2006/relationships/hyperlink" Target="https://www.linkedin.com/company/atkinsrealis" TargetMode="External"/><Relationship Id="rId6217" Type="http://schemas.openxmlformats.org/officeDocument/2006/relationships/hyperlink" Target="https://in.linkedin.com/company/techmagic-kk" TargetMode="External"/><Relationship Id="rId6631" Type="http://schemas.openxmlformats.org/officeDocument/2006/relationships/hyperlink" Target="https://pitchbook.com/profiles/company/431230-96" TargetMode="External"/><Relationship Id="rId9787" Type="http://schemas.openxmlformats.org/officeDocument/2006/relationships/hyperlink" Target="https://www.linkedin.com/company/food-rescue-us/" TargetMode="External"/><Relationship Id="rId4182" Type="http://schemas.openxmlformats.org/officeDocument/2006/relationships/hyperlink" Target="http://ensocoliving.com/" TargetMode="External"/><Relationship Id="rId5233" Type="http://schemas.openxmlformats.org/officeDocument/2006/relationships/hyperlink" Target="https://www.linkedin.com/company/lenox-park-inc/" TargetMode="External"/><Relationship Id="rId8389" Type="http://schemas.openxmlformats.org/officeDocument/2006/relationships/hyperlink" Target="https://www.linkedin.com/in/emilianopintogomez/" TargetMode="External"/><Relationship Id="rId1776" Type="http://schemas.openxmlformats.org/officeDocument/2006/relationships/hyperlink" Target="https://www.linkedin.com/company/livsho/" TargetMode="External"/><Relationship Id="rId2827" Type="http://schemas.openxmlformats.org/officeDocument/2006/relationships/hyperlink" Target="http://trihazsolutions.com/" TargetMode="External"/><Relationship Id="rId9854" Type="http://schemas.openxmlformats.org/officeDocument/2006/relationships/hyperlink" Target="https://www.airmw.org/shubukai" TargetMode="External"/><Relationship Id="rId11784" Type="http://schemas.openxmlformats.org/officeDocument/2006/relationships/hyperlink" Target="https://massbudget.org/about-us/staff/viviana-abreu-hernandez/" TargetMode="External"/><Relationship Id="rId68" Type="http://schemas.openxmlformats.org/officeDocument/2006/relationships/hyperlink" Target="http://knime.com/" TargetMode="External"/><Relationship Id="rId1429" Type="http://schemas.openxmlformats.org/officeDocument/2006/relationships/hyperlink" Target="https://www.elspet.cn/show-88.html" TargetMode="External"/><Relationship Id="rId1843" Type="http://schemas.openxmlformats.org/officeDocument/2006/relationships/hyperlink" Target="https://www.linkedin.com/company/cryptic-vector" TargetMode="External"/><Relationship Id="rId4999" Type="http://schemas.openxmlformats.org/officeDocument/2006/relationships/hyperlink" Target="https://www.linkedin.com/company/%E8%BF%88%E7%89%B9%E8%AF%BA-%E9%A9%AC%E9%9E%8D%E5%B1%B1-%E7%89%B9%E7%A7%8D%E7%94%B5%E7%BC%86%E6%9C%89%E9%99%90%E5%85%AC%E5%8F%B8" TargetMode="External"/><Relationship Id="rId5300" Type="http://schemas.openxmlformats.org/officeDocument/2006/relationships/hyperlink" Target="https://www.linkedin.com/in/kwhiggins1/" TargetMode="External"/><Relationship Id="rId7058" Type="http://schemas.openxmlformats.org/officeDocument/2006/relationships/hyperlink" Target="https://www.linkedin.com/in/tory-pratt-0876a21a/" TargetMode="External"/><Relationship Id="rId8456" Type="http://schemas.openxmlformats.org/officeDocument/2006/relationships/hyperlink" Target="https://www.linkedin.com/company/infinitywater" TargetMode="External"/><Relationship Id="rId8870" Type="http://schemas.openxmlformats.org/officeDocument/2006/relationships/hyperlink" Target="http://nakedwines.com/" TargetMode="External"/><Relationship Id="rId9507" Type="http://schemas.openxmlformats.org/officeDocument/2006/relationships/hyperlink" Target="http://laworks.com/" TargetMode="External"/><Relationship Id="rId9921" Type="http://schemas.openxmlformats.org/officeDocument/2006/relationships/hyperlink" Target="http://ecija.com/" TargetMode="External"/><Relationship Id="rId10386" Type="http://schemas.openxmlformats.org/officeDocument/2006/relationships/hyperlink" Target="http://timbuckdo.com/" TargetMode="External"/><Relationship Id="rId11437" Type="http://schemas.openxmlformats.org/officeDocument/2006/relationships/hyperlink" Target="https://www.linkedin.com/company/shamba-records/" TargetMode="External"/><Relationship Id="rId11851" Type="http://schemas.openxmlformats.org/officeDocument/2006/relationships/hyperlink" Target="https://www.linkedin.com/company/%E6%A3%AE%E6%B3%B0%E8%8B%B1%E6%A0%BC-%E6%88%90%E9%83%BD-%E6%95%B0%E6%8E%A7%E5%88%80%E5%85%B7%E8%82%A1%E4%BB%BD%E6%9C%89%E9%99%90%E5%85%AC%E5%8F%B8" TargetMode="External"/><Relationship Id="rId1910" Type="http://schemas.openxmlformats.org/officeDocument/2006/relationships/hyperlink" Target="https://www.linkedin.com/company/nahant-marsh-education-ctr/" TargetMode="External"/><Relationship Id="rId7472" Type="http://schemas.openxmlformats.org/officeDocument/2006/relationships/hyperlink" Target="https://www.linkedin.com/company/female-invest" TargetMode="External"/><Relationship Id="rId8109" Type="http://schemas.openxmlformats.org/officeDocument/2006/relationships/hyperlink" Target="https://www.linkedin.com/company/adnoc" TargetMode="External"/><Relationship Id="rId8523" Type="http://schemas.openxmlformats.org/officeDocument/2006/relationships/hyperlink" Target="https://www.linkedin.com/company/endless-health" TargetMode="External"/><Relationship Id="rId10039" Type="http://schemas.openxmlformats.org/officeDocument/2006/relationships/hyperlink" Target="https://www.linkedin.com/company/1168879" TargetMode="External"/><Relationship Id="rId10453" Type="http://schemas.openxmlformats.org/officeDocument/2006/relationships/hyperlink" Target="https://www.linkedin.com/company/benchmarkanalytics/" TargetMode="External"/><Relationship Id="rId11504" Type="http://schemas.openxmlformats.org/officeDocument/2006/relationships/hyperlink" Target="https://www.linkedin.com/company/habitatpinellaspasco/" TargetMode="External"/><Relationship Id="rId3668" Type="http://schemas.openxmlformats.org/officeDocument/2006/relationships/hyperlink" Target="http://karooooo.com/" TargetMode="External"/><Relationship Id="rId4719" Type="http://schemas.openxmlformats.org/officeDocument/2006/relationships/hyperlink" Target="https://www.linkedin.com/company/spotlight-pathology/about/" TargetMode="External"/><Relationship Id="rId6074" Type="http://schemas.openxmlformats.org/officeDocument/2006/relationships/hyperlink" Target="http://kamereo.vn/" TargetMode="External"/><Relationship Id="rId7125" Type="http://schemas.openxmlformats.org/officeDocument/2006/relationships/hyperlink" Target="https://www.linkedin.com/company/greater-newark-conservancy" TargetMode="External"/><Relationship Id="rId10106" Type="http://schemas.openxmlformats.org/officeDocument/2006/relationships/hyperlink" Target="https://www.linkedin.com/in/burcu-saner-okan-phd-21846a18/" TargetMode="External"/><Relationship Id="rId589" Type="http://schemas.openxmlformats.org/officeDocument/2006/relationships/hyperlink" Target="https://www.linkedin.com/company/amorsui" TargetMode="External"/><Relationship Id="rId2684" Type="http://schemas.openxmlformats.org/officeDocument/2006/relationships/hyperlink" Target="https://www.linkedin.com/company/wattnowio" TargetMode="External"/><Relationship Id="rId3735" Type="http://schemas.openxmlformats.org/officeDocument/2006/relationships/hyperlink" Target="http://didero.ai/" TargetMode="External"/><Relationship Id="rId5090" Type="http://schemas.openxmlformats.org/officeDocument/2006/relationships/hyperlink" Target="https://www.linkedin.com/in/dan-kleiman-8bb96b3/" TargetMode="External"/><Relationship Id="rId6141" Type="http://schemas.openxmlformats.org/officeDocument/2006/relationships/hyperlink" Target="https://www.linkedin.com/company/parksmarthq/" TargetMode="External"/><Relationship Id="rId9297" Type="http://schemas.openxmlformats.org/officeDocument/2006/relationships/hyperlink" Target="https://www.linkedin.com/in/alan-paul-73822a253/" TargetMode="External"/><Relationship Id="rId10520" Type="http://schemas.openxmlformats.org/officeDocument/2006/relationships/hyperlink" Target="https://www.linkedin.com/in/ivan-zhivutskiy-3a2708140/" TargetMode="External"/><Relationship Id="rId656" Type="http://schemas.openxmlformats.org/officeDocument/2006/relationships/hyperlink" Target="http://aeroht.com/" TargetMode="External"/><Relationship Id="rId1286" Type="http://schemas.openxmlformats.org/officeDocument/2006/relationships/hyperlink" Target="https://www.linkedin.com/company/fifth-street-gaming" TargetMode="External"/><Relationship Id="rId2337" Type="http://schemas.openxmlformats.org/officeDocument/2006/relationships/hyperlink" Target="https://www.linkedin.com/company/boostedai" TargetMode="External"/><Relationship Id="rId9364" Type="http://schemas.openxmlformats.org/officeDocument/2006/relationships/hyperlink" Target="https://www.linkedin.com/in/asmelash-girmay-646025a4/" TargetMode="External"/><Relationship Id="rId309" Type="http://schemas.openxmlformats.org/officeDocument/2006/relationships/hyperlink" Target="https://www.linkedin.com/company/medicalangels-au" TargetMode="External"/><Relationship Id="rId2751" Type="http://schemas.openxmlformats.org/officeDocument/2006/relationships/hyperlink" Target="https://pitchbook.com/profiles/company/437666-68" TargetMode="External"/><Relationship Id="rId3802" Type="http://schemas.openxmlformats.org/officeDocument/2006/relationships/hyperlink" Target="http://arrowglobal.net/" TargetMode="External"/><Relationship Id="rId6958" Type="http://schemas.openxmlformats.org/officeDocument/2006/relationships/hyperlink" Target="https://www.linkedin.com/in/billkish/" TargetMode="External"/><Relationship Id="rId8380" Type="http://schemas.openxmlformats.org/officeDocument/2006/relationships/hyperlink" Target="https://www.linkedin.com/in/eldur-olafsson-58670522/?originalSubdomain=is" TargetMode="External"/><Relationship Id="rId9017" Type="http://schemas.openxmlformats.org/officeDocument/2006/relationships/hyperlink" Target="http://skrol.com/" TargetMode="External"/><Relationship Id="rId11294" Type="http://schemas.openxmlformats.org/officeDocument/2006/relationships/hyperlink" Target="https://greenlandresources.ca/data/management-directors.html" TargetMode="External"/><Relationship Id="rId723" Type="http://schemas.openxmlformats.org/officeDocument/2006/relationships/hyperlink" Target="https://www.linkedin.com/company/newbold-corporation/" TargetMode="External"/><Relationship Id="rId1006" Type="http://schemas.openxmlformats.org/officeDocument/2006/relationships/hyperlink" Target="https://www.linkedin.com/in/lynne-frick-196bba/" TargetMode="External"/><Relationship Id="rId1353" Type="http://schemas.openxmlformats.org/officeDocument/2006/relationships/hyperlink" Target="https://www.linkedin.com/in/susan-mou-ph-d-31055a14/" TargetMode="External"/><Relationship Id="rId2404" Type="http://schemas.openxmlformats.org/officeDocument/2006/relationships/hyperlink" Target="http://enova.com/" TargetMode="External"/><Relationship Id="rId5974" Type="http://schemas.openxmlformats.org/officeDocument/2006/relationships/hyperlink" Target="https://www.linkedin.com/company/voxelsensors/about/" TargetMode="External"/><Relationship Id="rId8033" Type="http://schemas.openxmlformats.org/officeDocument/2006/relationships/hyperlink" Target="https://www.linkedin.com/in/robin-carr-9536a420/" TargetMode="External"/><Relationship Id="rId9431" Type="http://schemas.openxmlformats.org/officeDocument/2006/relationships/hyperlink" Target="https://www.linkedin.com/in/novozhylov-sergey/" TargetMode="External"/><Relationship Id="rId11361" Type="http://schemas.openxmlformats.org/officeDocument/2006/relationships/hyperlink" Target="https://www.linkedin.com/company/evolve-snacks-pvt-ltd" TargetMode="External"/><Relationship Id="rId1420" Type="http://schemas.openxmlformats.org/officeDocument/2006/relationships/hyperlink" Target="http://zabooon.com/" TargetMode="External"/><Relationship Id="rId4576" Type="http://schemas.openxmlformats.org/officeDocument/2006/relationships/hyperlink" Target="https://www.linkedin.com/company/timbuktu-travel/" TargetMode="External"/><Relationship Id="rId4990" Type="http://schemas.openxmlformats.org/officeDocument/2006/relationships/hyperlink" Target="http://hydron.ca/" TargetMode="External"/><Relationship Id="rId5627" Type="http://schemas.openxmlformats.org/officeDocument/2006/relationships/hyperlink" Target="https://www.linkedin.com/company/zayzoon" TargetMode="External"/><Relationship Id="rId11014" Type="http://schemas.openxmlformats.org/officeDocument/2006/relationships/hyperlink" Target="http://ac-planta.com/" TargetMode="External"/><Relationship Id="rId3178" Type="http://schemas.openxmlformats.org/officeDocument/2006/relationships/hyperlink" Target="https://www.linkedin.com/in/ankurgoyal22/" TargetMode="External"/><Relationship Id="rId3592" Type="http://schemas.openxmlformats.org/officeDocument/2006/relationships/hyperlink" Target="http://pitchit.ai/" TargetMode="External"/><Relationship Id="rId4229" Type="http://schemas.openxmlformats.org/officeDocument/2006/relationships/hyperlink" Target="http://echochunk.com/" TargetMode="External"/><Relationship Id="rId4643" Type="http://schemas.openxmlformats.org/officeDocument/2006/relationships/hyperlink" Target="https://www.linkedin.com/company/desicorp-inc/" TargetMode="External"/><Relationship Id="rId7799" Type="http://schemas.openxmlformats.org/officeDocument/2006/relationships/hyperlink" Target="https://www.linkedin.com/company/keren-energy/" TargetMode="External"/><Relationship Id="rId8100" Type="http://schemas.openxmlformats.org/officeDocument/2006/relationships/hyperlink" Target="http://www.linkedin.com/company/steel-dynamics-inc" TargetMode="External"/><Relationship Id="rId10030" Type="http://schemas.openxmlformats.org/officeDocument/2006/relationships/hyperlink" Target="https://www.linkedin.com/company/reachout/" TargetMode="External"/><Relationship Id="rId2194" Type="http://schemas.openxmlformats.org/officeDocument/2006/relationships/hyperlink" Target="https://pitchbook.com/profiles/company/482355-82" TargetMode="External"/><Relationship Id="rId3245" Type="http://schemas.openxmlformats.org/officeDocument/2006/relationships/hyperlink" Target="https://www.linkedin.com/company/itselectric/" TargetMode="External"/><Relationship Id="rId4710" Type="http://schemas.openxmlformats.org/officeDocument/2006/relationships/hyperlink" Target="https://www.linkedin.com/company/zkex/" TargetMode="External"/><Relationship Id="rId7866" Type="http://schemas.openxmlformats.org/officeDocument/2006/relationships/hyperlink" Target="https://www.linkedin.com/in/parmitamishra/" TargetMode="External"/><Relationship Id="rId166" Type="http://schemas.openxmlformats.org/officeDocument/2006/relationships/hyperlink" Target="http://surfair.com/" TargetMode="External"/><Relationship Id="rId580" Type="http://schemas.openxmlformats.org/officeDocument/2006/relationships/hyperlink" Target="https://www.linkedin.com/company/biomatter-designs/" TargetMode="External"/><Relationship Id="rId2261" Type="http://schemas.openxmlformats.org/officeDocument/2006/relationships/hyperlink" Target="https://www.linkedin.com/in/kristy-norbert-73448231/" TargetMode="External"/><Relationship Id="rId3312" Type="http://schemas.openxmlformats.org/officeDocument/2006/relationships/hyperlink" Target="http://h55.ch/" TargetMode="External"/><Relationship Id="rId6468" Type="http://schemas.openxmlformats.org/officeDocument/2006/relationships/hyperlink" Target="https://www.linkedin.com/company/gunzilla-games/about/" TargetMode="External"/><Relationship Id="rId7519" Type="http://schemas.openxmlformats.org/officeDocument/2006/relationships/hyperlink" Target="https://www.linkedin.com/in/sallychalksignapse/?originalSubdomain=uk" TargetMode="External"/><Relationship Id="rId8917" Type="http://schemas.openxmlformats.org/officeDocument/2006/relationships/hyperlink" Target="http://iasobio.com/" TargetMode="External"/><Relationship Id="rId10847" Type="http://schemas.openxmlformats.org/officeDocument/2006/relationships/hyperlink" Target="https://www.linkedin.com/in/iandrysdale/" TargetMode="External"/><Relationship Id="rId233" Type="http://schemas.openxmlformats.org/officeDocument/2006/relationships/hyperlink" Target="https://www.linkedin.com/company/fourth-partner-energy-private-limited" TargetMode="External"/><Relationship Id="rId5484" Type="http://schemas.openxmlformats.org/officeDocument/2006/relationships/hyperlink" Target="http://sharedhousing.org/" TargetMode="External"/><Relationship Id="rId6882" Type="http://schemas.openxmlformats.org/officeDocument/2006/relationships/hyperlink" Target="http://adytonresources.com/" TargetMode="External"/><Relationship Id="rId7933" Type="http://schemas.openxmlformats.org/officeDocument/2006/relationships/hyperlink" Target="http://carmatsa.com/" TargetMode="External"/><Relationship Id="rId10914" Type="http://schemas.openxmlformats.org/officeDocument/2006/relationships/hyperlink" Target="https://www.linkedin.com/company/idreamcareer-com" TargetMode="External"/><Relationship Id="rId300" Type="http://schemas.openxmlformats.org/officeDocument/2006/relationships/hyperlink" Target="https://www.linkedin.com/in/yu-tian-bb20b090/" TargetMode="External"/><Relationship Id="rId4086" Type="http://schemas.openxmlformats.org/officeDocument/2006/relationships/hyperlink" Target="https://www.linkedin.com/company/waltz-re" TargetMode="External"/><Relationship Id="rId5137" Type="http://schemas.openxmlformats.org/officeDocument/2006/relationships/hyperlink" Target="https://www.linkedin.com/company/5115?trk=null" TargetMode="External"/><Relationship Id="rId6535" Type="http://schemas.openxmlformats.org/officeDocument/2006/relationships/hyperlink" Target="https://www.linkedin.com/company/zhiyibiotechnology" TargetMode="External"/><Relationship Id="rId5551" Type="http://schemas.openxmlformats.org/officeDocument/2006/relationships/hyperlink" Target="https://www.linkedin.com/in/will-coleman/" TargetMode="External"/><Relationship Id="rId6602" Type="http://schemas.openxmlformats.org/officeDocument/2006/relationships/hyperlink" Target="https://www.linkedin.com/in/danbernstein/" TargetMode="External"/><Relationship Id="rId9758" Type="http://schemas.openxmlformats.org/officeDocument/2006/relationships/hyperlink" Target="https://www.aican-inc.com/en/news/" TargetMode="External"/><Relationship Id="rId11688" Type="http://schemas.openxmlformats.org/officeDocument/2006/relationships/hyperlink" Target="http://lexiq.io/" TargetMode="External"/><Relationship Id="rId1747" Type="http://schemas.openxmlformats.org/officeDocument/2006/relationships/hyperlink" Target="http://fraiya.com/" TargetMode="External"/><Relationship Id="rId4153" Type="http://schemas.openxmlformats.org/officeDocument/2006/relationships/hyperlink" Target="https://www.linkedin.com/company/syntetica-recycle" TargetMode="External"/><Relationship Id="rId5204" Type="http://schemas.openxmlformats.org/officeDocument/2006/relationships/hyperlink" Target="https://www.linkedin.com/in/timi-oke-4328a940/" TargetMode="External"/><Relationship Id="rId8774" Type="http://schemas.openxmlformats.org/officeDocument/2006/relationships/hyperlink" Target="http://armiusa.org/" TargetMode="External"/><Relationship Id="rId9825" Type="http://schemas.openxmlformats.org/officeDocument/2006/relationships/hyperlink" Target="http://nrv.nl/" TargetMode="External"/><Relationship Id="rId39" Type="http://schemas.openxmlformats.org/officeDocument/2006/relationships/hyperlink" Target="http://muonspace.com/" TargetMode="External"/><Relationship Id="rId1814" Type="http://schemas.openxmlformats.org/officeDocument/2006/relationships/hyperlink" Target="https://www.linkedin.com/company/photon-queue/" TargetMode="External"/><Relationship Id="rId4220" Type="http://schemas.openxmlformats.org/officeDocument/2006/relationships/hyperlink" Target="http://humesupernatural.com/" TargetMode="External"/><Relationship Id="rId7376" Type="http://schemas.openxmlformats.org/officeDocument/2006/relationships/hyperlink" Target="http://ahmotravel.com/" TargetMode="External"/><Relationship Id="rId7790" Type="http://schemas.openxmlformats.org/officeDocument/2006/relationships/hyperlink" Target="https://www.linkedin.com/company/1970-group" TargetMode="External"/><Relationship Id="rId8427" Type="http://schemas.openxmlformats.org/officeDocument/2006/relationships/hyperlink" Target="https://www.linkedin.com/company/paix/" TargetMode="External"/><Relationship Id="rId8841" Type="http://schemas.openxmlformats.org/officeDocument/2006/relationships/hyperlink" Target="https://www.linkedin.com/company/kodifly" TargetMode="External"/><Relationship Id="rId10357" Type="http://schemas.openxmlformats.org/officeDocument/2006/relationships/hyperlink" Target="https://www.linkedin.com/company/shalion/" TargetMode="External"/><Relationship Id="rId11755" Type="http://schemas.openxmlformats.org/officeDocument/2006/relationships/hyperlink" Target="https://pitchbook.com/profiles/company/494041-06" TargetMode="External"/><Relationship Id="rId6392" Type="http://schemas.openxmlformats.org/officeDocument/2006/relationships/hyperlink" Target="https://www.linkedin.com/company/keeyns-b.v./" TargetMode="External"/><Relationship Id="rId7029" Type="http://schemas.openxmlformats.org/officeDocument/2006/relationships/hyperlink" Target="https://www.linkedin.com/in/hugo-cooke/" TargetMode="External"/><Relationship Id="rId7443" Type="http://schemas.openxmlformats.org/officeDocument/2006/relationships/hyperlink" Target="https://www.linkedin.com/company/corphousing-group" TargetMode="External"/><Relationship Id="rId10771" Type="http://schemas.openxmlformats.org/officeDocument/2006/relationships/hyperlink" Target="https://gocheetah.com/about-old/" TargetMode="External"/><Relationship Id="rId11408" Type="http://schemas.openxmlformats.org/officeDocument/2006/relationships/hyperlink" Target="https://www.linkedin.com/company/chicago-women-in-trades" TargetMode="External"/><Relationship Id="rId11822" Type="http://schemas.openxmlformats.org/officeDocument/2006/relationships/hyperlink" Target="https://www.linkedin.com/company/florida-trade-academy/" TargetMode="External"/><Relationship Id="rId2588" Type="http://schemas.openxmlformats.org/officeDocument/2006/relationships/hyperlink" Target="https://www.linkedin.com/company/amulet-inc" TargetMode="External"/><Relationship Id="rId3986" Type="http://schemas.openxmlformats.org/officeDocument/2006/relationships/hyperlink" Target="https://www.linkedin.com/company/gearsg" TargetMode="External"/><Relationship Id="rId6045" Type="http://schemas.openxmlformats.org/officeDocument/2006/relationships/hyperlink" Target="https://www.linkedin.com/company/protembis/" TargetMode="External"/><Relationship Id="rId10424" Type="http://schemas.openxmlformats.org/officeDocument/2006/relationships/hyperlink" Target="http://aprio.com/" TargetMode="External"/><Relationship Id="rId3639" Type="http://schemas.openxmlformats.org/officeDocument/2006/relationships/hyperlink" Target="https://www.linkedin.com/in/jeffschneble/" TargetMode="External"/><Relationship Id="rId5061" Type="http://schemas.openxmlformats.org/officeDocument/2006/relationships/hyperlink" Target="http://cogengines.com/" TargetMode="External"/><Relationship Id="rId6112" Type="http://schemas.openxmlformats.org/officeDocument/2006/relationships/hyperlink" Target="https://www.linkedin.com/in/davidneundorfer/" TargetMode="External"/><Relationship Id="rId7510" Type="http://schemas.openxmlformats.org/officeDocument/2006/relationships/hyperlink" Target="https://www.linkedin.com/in/atakli/" TargetMode="External"/><Relationship Id="rId9268" Type="http://schemas.openxmlformats.org/officeDocument/2006/relationships/hyperlink" Target="http://copefamilycenter.org/" TargetMode="External"/><Relationship Id="rId974" Type="http://schemas.openxmlformats.org/officeDocument/2006/relationships/hyperlink" Target="https://au.finance.yahoo.com/quote/MPU/profile/?guccounter=1&amp;guce_referrer=aHR0cHM6Ly93d3cuZ29vZ2xlLmNvbS8&amp;guce_referrer_sig=AQAAAIarQkHgJRVNJYGppvGHTBi27kKScjNg9APDXnx9qNIfN_BnI9ievZddfC-tBrgj243oalRCaZcjCgCTa8JRLUAunwoZpLgHB3uHyEt9edWL2NX56jYqyiC-uSmj-SKkQOko2DNv_d7zclCJM5twDMVfMwYKgSGdJM-BuS-xOgNk" TargetMode="External"/><Relationship Id="rId2655" Type="http://schemas.openxmlformats.org/officeDocument/2006/relationships/hyperlink" Target="http://meederinvestment.com/" TargetMode="External"/><Relationship Id="rId3706" Type="http://schemas.openxmlformats.org/officeDocument/2006/relationships/hyperlink" Target="http://dhxmedia.com/" TargetMode="External"/><Relationship Id="rId9682" Type="http://schemas.openxmlformats.org/officeDocument/2006/relationships/hyperlink" Target="http://weo-water.com/" TargetMode="External"/><Relationship Id="rId11198" Type="http://schemas.openxmlformats.org/officeDocument/2006/relationships/hyperlink" Target="http://cynomys.it/" TargetMode="External"/><Relationship Id="rId627" Type="http://schemas.openxmlformats.org/officeDocument/2006/relationships/hyperlink" Target="https://www.linkedin.com/company/skillful-ly" TargetMode="External"/><Relationship Id="rId1257" Type="http://schemas.openxmlformats.org/officeDocument/2006/relationships/hyperlink" Target="https://www.linkedin.com/in/melissa-lacasse-0067446/" TargetMode="External"/><Relationship Id="rId1671" Type="http://schemas.openxmlformats.org/officeDocument/2006/relationships/hyperlink" Target="https://www.linkedin.com/in/paul-lumley-a052a1233/" TargetMode="External"/><Relationship Id="rId2308" Type="http://schemas.openxmlformats.org/officeDocument/2006/relationships/hyperlink" Target="https://www.linkedin.com/in/arora-dhruv/" TargetMode="External"/><Relationship Id="rId2722" Type="http://schemas.openxmlformats.org/officeDocument/2006/relationships/hyperlink" Target="https://www.linkedin.com/in/christoffer-w-bouet-9086b7aa/" TargetMode="External"/><Relationship Id="rId5878" Type="http://schemas.openxmlformats.org/officeDocument/2006/relationships/hyperlink" Target="https://www.linkedin.com/in/luisvalente28/?originalSubdomain=uk" TargetMode="External"/><Relationship Id="rId6929" Type="http://schemas.openxmlformats.org/officeDocument/2006/relationships/hyperlink" Target="https://www.linkedin.com/in/sarosanwo/" TargetMode="External"/><Relationship Id="rId8284" Type="http://schemas.openxmlformats.org/officeDocument/2006/relationships/hyperlink" Target="https://www.linkedin.com/in/vaibhavb95/?originalSubdomain=in" TargetMode="External"/><Relationship Id="rId9335" Type="http://schemas.openxmlformats.org/officeDocument/2006/relationships/hyperlink" Target="https://www.linkedin.com/company/city-of-akron-mayors-office-of-economic-development/" TargetMode="External"/><Relationship Id="rId11265" Type="http://schemas.openxmlformats.org/officeDocument/2006/relationships/hyperlink" Target="https://www.linkedin.com/company/orangedx/" TargetMode="External"/><Relationship Id="rId1324" Type="http://schemas.openxmlformats.org/officeDocument/2006/relationships/hyperlink" Target="https://www.linkedin.com/company/kalyonholding/?originalSubdomain=tr" TargetMode="External"/><Relationship Id="rId4894" Type="http://schemas.openxmlformats.org/officeDocument/2006/relationships/hyperlink" Target="http://creazionidigitali.net/" TargetMode="External"/><Relationship Id="rId5945" Type="http://schemas.openxmlformats.org/officeDocument/2006/relationships/hyperlink" Target="https://www.linkedin.com/in/amir-marandi-268766a8/" TargetMode="External"/><Relationship Id="rId8351" Type="http://schemas.openxmlformats.org/officeDocument/2006/relationships/hyperlink" Target="https://www.linkedin.com/in/george-proud/" TargetMode="External"/><Relationship Id="rId9402" Type="http://schemas.openxmlformats.org/officeDocument/2006/relationships/hyperlink" Target="http://rebin.be/" TargetMode="External"/><Relationship Id="rId10281" Type="http://schemas.openxmlformats.org/officeDocument/2006/relationships/hyperlink" Target="http://reneecosmetics.in/" TargetMode="External"/><Relationship Id="rId11332" Type="http://schemas.openxmlformats.org/officeDocument/2006/relationships/hyperlink" Target="https://www.linkedin.com/company/29517" TargetMode="External"/><Relationship Id="rId30" Type="http://schemas.openxmlformats.org/officeDocument/2006/relationships/hyperlink" Target="http://rewst.io/" TargetMode="External"/><Relationship Id="rId3496" Type="http://schemas.openxmlformats.org/officeDocument/2006/relationships/hyperlink" Target="http://cowboycleanfuels.com/" TargetMode="External"/><Relationship Id="rId4547" Type="http://schemas.openxmlformats.org/officeDocument/2006/relationships/hyperlink" Target="http://generatedhealth.com/" TargetMode="External"/><Relationship Id="rId8004" Type="http://schemas.openxmlformats.org/officeDocument/2006/relationships/hyperlink" Target="https://www.linkedin.com/in/sudhirsitapati/" TargetMode="External"/><Relationship Id="rId2098" Type="http://schemas.openxmlformats.org/officeDocument/2006/relationships/hyperlink" Target="http://morgenrot.net/" TargetMode="External"/><Relationship Id="rId3149" Type="http://schemas.openxmlformats.org/officeDocument/2006/relationships/hyperlink" Target="https://www.linkedin.com/company/altair-engineering/" TargetMode="External"/><Relationship Id="rId3563" Type="http://schemas.openxmlformats.org/officeDocument/2006/relationships/hyperlink" Target="http://arrcus.com/" TargetMode="External"/><Relationship Id="rId4961" Type="http://schemas.openxmlformats.org/officeDocument/2006/relationships/hyperlink" Target="https://www.linkedin.com/in/pamela-monaco-7a40a01b/" TargetMode="External"/><Relationship Id="rId7020" Type="http://schemas.openxmlformats.org/officeDocument/2006/relationships/hyperlink" Target="https://www.linkedin.com/in/brendongeils/" TargetMode="External"/><Relationship Id="rId484" Type="http://schemas.openxmlformats.org/officeDocument/2006/relationships/hyperlink" Target="https://www.linkedin.com/in/ted-tanner-453705b/" TargetMode="External"/><Relationship Id="rId2165" Type="http://schemas.openxmlformats.org/officeDocument/2006/relationships/hyperlink" Target="http://mccallkulak.org/" TargetMode="External"/><Relationship Id="rId3216" Type="http://schemas.openxmlformats.org/officeDocument/2006/relationships/hyperlink" Target="https://www.linkedin.com/company/77312367" TargetMode="External"/><Relationship Id="rId4614" Type="http://schemas.openxmlformats.org/officeDocument/2006/relationships/hyperlink" Target="http://relioncharging.com/" TargetMode="External"/><Relationship Id="rId9192" Type="http://schemas.openxmlformats.org/officeDocument/2006/relationships/hyperlink" Target="http://gcet.net/" TargetMode="External"/><Relationship Id="rId10001" Type="http://schemas.openxmlformats.org/officeDocument/2006/relationships/hyperlink" Target="https://www.linkedin.com/company/b13-technology/" TargetMode="External"/><Relationship Id="rId137" Type="http://schemas.openxmlformats.org/officeDocument/2006/relationships/hyperlink" Target="http://idrx.com/" TargetMode="External"/><Relationship Id="rId3630" Type="http://schemas.openxmlformats.org/officeDocument/2006/relationships/hyperlink" Target="https://www.linkedin.com/in/gandotrasameer/" TargetMode="External"/><Relationship Id="rId6786" Type="http://schemas.openxmlformats.org/officeDocument/2006/relationships/hyperlink" Target="http://noshdelivery.co/" TargetMode="External"/><Relationship Id="rId7837" Type="http://schemas.openxmlformats.org/officeDocument/2006/relationships/hyperlink" Target="https://www.linkedin.com/company/powour" TargetMode="External"/><Relationship Id="rId10818" Type="http://schemas.openxmlformats.org/officeDocument/2006/relationships/hyperlink" Target="https://www.linkedin.com/in/anisah-arz/" TargetMode="External"/><Relationship Id="rId551" Type="http://schemas.openxmlformats.org/officeDocument/2006/relationships/hyperlink" Target="http://energytransfer.com/" TargetMode="External"/><Relationship Id="rId1181" Type="http://schemas.openxmlformats.org/officeDocument/2006/relationships/hyperlink" Target="https://www.linkedin.com/company/gobloom-ai/" TargetMode="External"/><Relationship Id="rId2232" Type="http://schemas.openxmlformats.org/officeDocument/2006/relationships/hyperlink" Target="https://www.linkedin.com/in/caryheise/" TargetMode="External"/><Relationship Id="rId5388" Type="http://schemas.openxmlformats.org/officeDocument/2006/relationships/hyperlink" Target="https://www.linkedin.com/in/leemarie-mosca-3273a744/" TargetMode="External"/><Relationship Id="rId6439" Type="http://schemas.openxmlformats.org/officeDocument/2006/relationships/hyperlink" Target="https://www.linkedin.com/in/andrimahendra/" TargetMode="External"/><Relationship Id="rId6853" Type="http://schemas.openxmlformats.org/officeDocument/2006/relationships/hyperlink" Target="https://www.linkedin.com/company/air-booster" TargetMode="External"/><Relationship Id="rId7904" Type="http://schemas.openxmlformats.org/officeDocument/2006/relationships/hyperlink" Target="http://www.linkedin.com/company/policybazaar" TargetMode="External"/><Relationship Id="rId204" Type="http://schemas.openxmlformats.org/officeDocument/2006/relationships/hyperlink" Target="https://www.linkedin.com/in/mike-hancox-b57a883/" TargetMode="External"/><Relationship Id="rId1998" Type="http://schemas.openxmlformats.org/officeDocument/2006/relationships/hyperlink" Target="https://www.linkedin.com/company/oasis---a-haven-for-women-and-children/" TargetMode="External"/><Relationship Id="rId5455" Type="http://schemas.openxmlformats.org/officeDocument/2006/relationships/hyperlink" Target="https://www.linkedin.com/company/second-harvest-food-bank-of-metrolina/" TargetMode="External"/><Relationship Id="rId6506" Type="http://schemas.openxmlformats.org/officeDocument/2006/relationships/hyperlink" Target="https://www.linkedin.com/in/siadhal/" TargetMode="External"/><Relationship Id="rId6920" Type="http://schemas.openxmlformats.org/officeDocument/2006/relationships/hyperlink" Target="https://www.linkedin.com/in/jonathan-waggott-mwmsoc-frsph-3b2351119/" TargetMode="External"/><Relationship Id="rId4057" Type="http://schemas.openxmlformats.org/officeDocument/2006/relationships/hyperlink" Target="https://www.linkedin.com/company/marcus-corporation/" TargetMode="External"/><Relationship Id="rId4471" Type="http://schemas.openxmlformats.org/officeDocument/2006/relationships/hyperlink" Target="https://www.linkedin.com/company/presti-ai" TargetMode="External"/><Relationship Id="rId5108" Type="http://schemas.openxmlformats.org/officeDocument/2006/relationships/hyperlink" Target="https://www.linkedin.com/in/sahil-khan-1794771b7/" TargetMode="External"/><Relationship Id="rId5522" Type="http://schemas.openxmlformats.org/officeDocument/2006/relationships/hyperlink" Target="http://skyflow.com/" TargetMode="External"/><Relationship Id="rId8678" Type="http://schemas.openxmlformats.org/officeDocument/2006/relationships/hyperlink" Target="https://www.linkedin.com/in/patclawson/" TargetMode="External"/><Relationship Id="rId9729" Type="http://schemas.openxmlformats.org/officeDocument/2006/relationships/hyperlink" Target="https://www.linkedin.com/company/harmonycares" TargetMode="External"/><Relationship Id="rId3073" Type="http://schemas.openxmlformats.org/officeDocument/2006/relationships/hyperlink" Target="https://www.linkedin.com/company/carsome" TargetMode="External"/><Relationship Id="rId4124" Type="http://schemas.openxmlformats.org/officeDocument/2006/relationships/hyperlink" Target="https://www.linkedin.com/showcase/71317643/" TargetMode="External"/><Relationship Id="rId7694" Type="http://schemas.openxmlformats.org/officeDocument/2006/relationships/hyperlink" Target="http://bellboytech.com/" TargetMode="External"/><Relationship Id="rId11659" Type="http://schemas.openxmlformats.org/officeDocument/2006/relationships/hyperlink" Target="https://www.linkedin.com/company/otsuka-chemical-america-inc" TargetMode="External"/><Relationship Id="rId1718" Type="http://schemas.openxmlformats.org/officeDocument/2006/relationships/hyperlink" Target="http://jintukj.cn/" TargetMode="External"/><Relationship Id="rId3140" Type="http://schemas.openxmlformats.org/officeDocument/2006/relationships/hyperlink" Target="https://www.linkedin.com/company/cultureai/" TargetMode="External"/><Relationship Id="rId6296" Type="http://schemas.openxmlformats.org/officeDocument/2006/relationships/hyperlink" Target="https://www.linkedin.com/in/samuel-svensson-6aabb94a/" TargetMode="External"/><Relationship Id="rId7347" Type="http://schemas.openxmlformats.org/officeDocument/2006/relationships/hyperlink" Target="https://liverfoundation.in/liver-foundation-family" TargetMode="External"/><Relationship Id="rId8745" Type="http://schemas.openxmlformats.org/officeDocument/2006/relationships/hyperlink" Target="https://www.linkedin.com/company/the-elefant" TargetMode="External"/><Relationship Id="rId10675" Type="http://schemas.openxmlformats.org/officeDocument/2006/relationships/hyperlink" Target="http://pointlaz.com/" TargetMode="External"/><Relationship Id="rId11726" Type="http://schemas.openxmlformats.org/officeDocument/2006/relationships/hyperlink" Target="https://www.linkedin.com/company/iterate-ai" TargetMode="External"/><Relationship Id="rId7761" Type="http://schemas.openxmlformats.org/officeDocument/2006/relationships/hyperlink" Target="http://velents.com/" TargetMode="External"/><Relationship Id="rId8812" Type="http://schemas.openxmlformats.org/officeDocument/2006/relationships/hyperlink" Target="http://epignostix.com/" TargetMode="External"/><Relationship Id="rId10328" Type="http://schemas.openxmlformats.org/officeDocument/2006/relationships/hyperlink" Target="http://proofpilot.com/" TargetMode="External"/><Relationship Id="rId10742" Type="http://schemas.openxmlformats.org/officeDocument/2006/relationships/hyperlink" Target="https://www.linkedin.com/company/unstructuredio/" TargetMode="External"/><Relationship Id="rId3957" Type="http://schemas.openxmlformats.org/officeDocument/2006/relationships/hyperlink" Target="https://www.linkedin.com/in/evanwilliamhall/" TargetMode="External"/><Relationship Id="rId6363" Type="http://schemas.openxmlformats.org/officeDocument/2006/relationships/hyperlink" Target="https://www.linkedin.com/in/william-dawes-50881352/" TargetMode="External"/><Relationship Id="rId7414" Type="http://schemas.openxmlformats.org/officeDocument/2006/relationships/hyperlink" Target="https://www.linkedin.com/company/gradientai" TargetMode="External"/><Relationship Id="rId878" Type="http://schemas.openxmlformats.org/officeDocument/2006/relationships/hyperlink" Target="http://sportsmans.com/" TargetMode="External"/><Relationship Id="rId2559" Type="http://schemas.openxmlformats.org/officeDocument/2006/relationships/hyperlink" Target="https://www.linkedin.com/company/proto-axiom/" TargetMode="External"/><Relationship Id="rId2973" Type="http://schemas.openxmlformats.org/officeDocument/2006/relationships/hyperlink" Target="https://pitchbook.com/profiles/company/633277-27" TargetMode="External"/><Relationship Id="rId6016" Type="http://schemas.openxmlformats.org/officeDocument/2006/relationships/hyperlink" Target="https://www.linkedin.com/company/burn-co/" TargetMode="External"/><Relationship Id="rId6430" Type="http://schemas.openxmlformats.org/officeDocument/2006/relationships/hyperlink" Target="https://www.linkedin.com/in/stefanmciesla/" TargetMode="External"/><Relationship Id="rId9586" Type="http://schemas.openxmlformats.org/officeDocument/2006/relationships/hyperlink" Target="https://www.linkedin.com/company/a-red-circle/" TargetMode="External"/><Relationship Id="rId945" Type="http://schemas.openxmlformats.org/officeDocument/2006/relationships/hyperlink" Target="https://www.linkedin.com/in/junho-cho/" TargetMode="External"/><Relationship Id="rId1575" Type="http://schemas.openxmlformats.org/officeDocument/2006/relationships/hyperlink" Target="https://zeal-b.com/company/" TargetMode="External"/><Relationship Id="rId2626" Type="http://schemas.openxmlformats.org/officeDocument/2006/relationships/hyperlink" Target="https://www.linkedin.com/in/ramin-farjadrad-785671/" TargetMode="External"/><Relationship Id="rId5032" Type="http://schemas.openxmlformats.org/officeDocument/2006/relationships/hyperlink" Target="http://healthpilot.com/" TargetMode="External"/><Relationship Id="rId8188" Type="http://schemas.openxmlformats.org/officeDocument/2006/relationships/hyperlink" Target="https://www.linkedin.com/company/govwell" TargetMode="External"/><Relationship Id="rId9239" Type="http://schemas.openxmlformats.org/officeDocument/2006/relationships/hyperlink" Target="http://cohesys.ca/" TargetMode="External"/><Relationship Id="rId9653" Type="http://schemas.openxmlformats.org/officeDocument/2006/relationships/hyperlink" Target="https://www.linkedin.com/company/eplus3d-additive-manufacturing/" TargetMode="External"/><Relationship Id="rId11169" Type="http://schemas.openxmlformats.org/officeDocument/2006/relationships/hyperlink" Target="http://src.sk.ca/" TargetMode="External"/><Relationship Id="rId1228" Type="http://schemas.openxmlformats.org/officeDocument/2006/relationships/hyperlink" Target="https://www.linkedin.com/in/saadmalik01/" TargetMode="External"/><Relationship Id="rId4798" Type="http://schemas.openxmlformats.org/officeDocument/2006/relationships/hyperlink" Target="https://www.linkedin.com/in/myles-powell-5b529025/" TargetMode="External"/><Relationship Id="rId8255" Type="http://schemas.openxmlformats.org/officeDocument/2006/relationships/hyperlink" Target="http://aspirawh.com/" TargetMode="External"/><Relationship Id="rId9306" Type="http://schemas.openxmlformats.org/officeDocument/2006/relationships/hyperlink" Target="https://www.linkedin.com/company/thesis-gold-inc/" TargetMode="External"/><Relationship Id="rId10185" Type="http://schemas.openxmlformats.org/officeDocument/2006/relationships/hyperlink" Target="http://rohirrim.ai/" TargetMode="External"/><Relationship Id="rId11583" Type="http://schemas.openxmlformats.org/officeDocument/2006/relationships/hyperlink" Target="https://www.dnb.com/business-directory/company-profiles.bo_bo_poultry_market_inc.7448d27447835a22da341b8a401493db.html" TargetMode="External"/><Relationship Id="rId1642" Type="http://schemas.openxmlformats.org/officeDocument/2006/relationships/hyperlink" Target="http://loanbye.com/" TargetMode="External"/><Relationship Id="rId5849" Type="http://schemas.openxmlformats.org/officeDocument/2006/relationships/hyperlink" Target="https://www.linkedin.com/company/cervomed" TargetMode="External"/><Relationship Id="rId7271" Type="http://schemas.openxmlformats.org/officeDocument/2006/relationships/hyperlink" Target="https://www.linkedin.com/in/douglascalder" TargetMode="External"/><Relationship Id="rId8322" Type="http://schemas.openxmlformats.org/officeDocument/2006/relationships/hyperlink" Target="http://salientpredictions.com/" TargetMode="External"/><Relationship Id="rId9720" Type="http://schemas.openxmlformats.org/officeDocument/2006/relationships/hyperlink" Target="http://centerforecotechnology.org/" TargetMode="External"/><Relationship Id="rId11236" Type="http://schemas.openxmlformats.org/officeDocument/2006/relationships/hyperlink" Target="https://www.linkedin.com/in/masaru-ohnogi-5052001/" TargetMode="External"/><Relationship Id="rId11650" Type="http://schemas.openxmlformats.org/officeDocument/2006/relationships/hyperlink" Target="http://power-gem.com/" TargetMode="External"/><Relationship Id="rId4865" Type="http://schemas.openxmlformats.org/officeDocument/2006/relationships/hyperlink" Target="https://www.linkedin.com/in/jeffschneider11/" TargetMode="External"/><Relationship Id="rId5916" Type="http://schemas.openxmlformats.org/officeDocument/2006/relationships/hyperlink" Target="https://www.linkedin.com/in/bodun/" TargetMode="External"/><Relationship Id="rId10252" Type="http://schemas.openxmlformats.org/officeDocument/2006/relationships/hyperlink" Target="https://www.linkedin.com/in/sandeepmenon1/" TargetMode="External"/><Relationship Id="rId11303" Type="http://schemas.openxmlformats.org/officeDocument/2006/relationships/hyperlink" Target="https://www.linkedin.com/in/dejan-janjatovic-a6a87047/" TargetMode="External"/><Relationship Id="rId388" Type="http://schemas.openxmlformats.org/officeDocument/2006/relationships/hyperlink" Target="https://www.linkedin.com/in/aman-bhandula-b71032132/" TargetMode="External"/><Relationship Id="rId2069" Type="http://schemas.openxmlformats.org/officeDocument/2006/relationships/hyperlink" Target="http://thearchiveproject.com/" TargetMode="External"/><Relationship Id="rId3467" Type="http://schemas.openxmlformats.org/officeDocument/2006/relationships/hyperlink" Target="https://www.linkedin.com/company/tekion" TargetMode="External"/><Relationship Id="rId3881" Type="http://schemas.openxmlformats.org/officeDocument/2006/relationships/hyperlink" Target="https://www.linkedin.com/company/kobayashi-pharmaceutical-co-ltd/" TargetMode="External"/><Relationship Id="rId4518" Type="http://schemas.openxmlformats.org/officeDocument/2006/relationships/hyperlink" Target="https://www.cbinsights.com/company/simount/people" TargetMode="External"/><Relationship Id="rId4932" Type="http://schemas.openxmlformats.org/officeDocument/2006/relationships/hyperlink" Target="https://pitchbook.com/profiles/company/609011-38" TargetMode="External"/><Relationship Id="rId9096" Type="http://schemas.openxmlformats.org/officeDocument/2006/relationships/hyperlink" Target="http://oicofamerica.org/" TargetMode="External"/><Relationship Id="rId2483" Type="http://schemas.openxmlformats.org/officeDocument/2006/relationships/hyperlink" Target="https://www.linkedin.com/company/voiceline" TargetMode="External"/><Relationship Id="rId3534" Type="http://schemas.openxmlformats.org/officeDocument/2006/relationships/hyperlink" Target="http://dappos.com/" TargetMode="External"/><Relationship Id="rId455" Type="http://schemas.openxmlformats.org/officeDocument/2006/relationships/hyperlink" Target="https://www.linkedin.com/in/dhakadamit/" TargetMode="External"/><Relationship Id="rId1085" Type="http://schemas.openxmlformats.org/officeDocument/2006/relationships/hyperlink" Target="https://www.linkedin.com/in/yota-sato-ba8a1623/" TargetMode="External"/><Relationship Id="rId2136" Type="http://schemas.openxmlformats.org/officeDocument/2006/relationships/hyperlink" Target="http://logosschool.org/" TargetMode="External"/><Relationship Id="rId2550" Type="http://schemas.openxmlformats.org/officeDocument/2006/relationships/hyperlink" Target="https://www.linkedin.com/company/plaio-io" TargetMode="External"/><Relationship Id="rId3601" Type="http://schemas.openxmlformats.org/officeDocument/2006/relationships/hyperlink" Target="http://pharmnovo.com/" TargetMode="External"/><Relationship Id="rId6757" Type="http://schemas.openxmlformats.org/officeDocument/2006/relationships/hyperlink" Target="https://www.linkedin.com/in/alexanderscanlon/" TargetMode="External"/><Relationship Id="rId7808" Type="http://schemas.openxmlformats.org/officeDocument/2006/relationships/hyperlink" Target="https://www.linkedin.com/company/toystack" TargetMode="External"/><Relationship Id="rId9163" Type="http://schemas.openxmlformats.org/officeDocument/2006/relationships/hyperlink" Target="https://www.linkedin.com/company/tenomix/" TargetMode="External"/><Relationship Id="rId11093" Type="http://schemas.openxmlformats.org/officeDocument/2006/relationships/hyperlink" Target="https://www.linkedin.com/company/golden-tag-resources-ltd-gtagf-/about/" TargetMode="External"/><Relationship Id="rId108" Type="http://schemas.openxmlformats.org/officeDocument/2006/relationships/hyperlink" Target="https://www.linkedin.com/company/borgwarner" TargetMode="External"/><Relationship Id="rId522" Type="http://schemas.openxmlformats.org/officeDocument/2006/relationships/hyperlink" Target="https://www.linkedin.com/company/relief-therapeutics-holding-sa" TargetMode="External"/><Relationship Id="rId1152" Type="http://schemas.openxmlformats.org/officeDocument/2006/relationships/hyperlink" Target="http://soar-ky.org/" TargetMode="External"/><Relationship Id="rId2203" Type="http://schemas.openxmlformats.org/officeDocument/2006/relationships/hyperlink" Target="https://pitchbook.com/profiles/company/623469-43" TargetMode="External"/><Relationship Id="rId5359" Type="http://schemas.openxmlformats.org/officeDocument/2006/relationships/hyperlink" Target="https://pitchbook.com/profiles/company/608744-53" TargetMode="External"/><Relationship Id="rId5773" Type="http://schemas.openxmlformats.org/officeDocument/2006/relationships/hyperlink" Target="https://uk.linkedin.com/in/chris-slater-0495b95" TargetMode="External"/><Relationship Id="rId9230" Type="http://schemas.openxmlformats.org/officeDocument/2006/relationships/hyperlink" Target="https://www.gaffneythompsonenterprises.us/" TargetMode="External"/><Relationship Id="rId11160" Type="http://schemas.openxmlformats.org/officeDocument/2006/relationships/hyperlink" Target="https://www.linkedin.com/in/robert-cheney-06171519/" TargetMode="External"/><Relationship Id="rId4375" Type="http://schemas.openxmlformats.org/officeDocument/2006/relationships/hyperlink" Target="http://amplifiedsciences.com/" TargetMode="External"/><Relationship Id="rId5426" Type="http://schemas.openxmlformats.org/officeDocument/2006/relationships/hyperlink" Target="http://atgatcn.com/" TargetMode="External"/><Relationship Id="rId6824" Type="http://schemas.openxmlformats.org/officeDocument/2006/relationships/hyperlink" Target="https://www.linkedin.com/in/meagenjohnson/" TargetMode="External"/><Relationship Id="rId1969" Type="http://schemas.openxmlformats.org/officeDocument/2006/relationships/hyperlink" Target="http://nestcafeqc.org/" TargetMode="External"/><Relationship Id="rId4028" Type="http://schemas.openxmlformats.org/officeDocument/2006/relationships/hyperlink" Target="http://strivefunds.com/" TargetMode="External"/><Relationship Id="rId5840" Type="http://schemas.openxmlformats.org/officeDocument/2006/relationships/hyperlink" Target="https://www.linkedin.com/company/stagindustrial-inc" TargetMode="External"/><Relationship Id="rId8996" Type="http://schemas.openxmlformats.org/officeDocument/2006/relationships/hyperlink" Target="http://octagoshealth.com/" TargetMode="External"/><Relationship Id="rId3391" Type="http://schemas.openxmlformats.org/officeDocument/2006/relationships/hyperlink" Target="https://www.linkedin.com/company/heeler-security" TargetMode="External"/><Relationship Id="rId4442" Type="http://schemas.openxmlformats.org/officeDocument/2006/relationships/hyperlink" Target="https://www.linkedin.com/in/ryuta-mino-7261a3113/" TargetMode="External"/><Relationship Id="rId7598" Type="http://schemas.openxmlformats.org/officeDocument/2006/relationships/hyperlink" Target="https://www.linkedin.com/in/eladschaffer/" TargetMode="External"/><Relationship Id="rId8649" Type="http://schemas.openxmlformats.org/officeDocument/2006/relationships/hyperlink" Target="http://solidroad.com/" TargetMode="External"/><Relationship Id="rId10579" Type="http://schemas.openxmlformats.org/officeDocument/2006/relationships/hyperlink" Target="http://q2metals.com/" TargetMode="External"/><Relationship Id="rId10993" Type="http://schemas.openxmlformats.org/officeDocument/2006/relationships/hyperlink" Target="https://www.linkedin.com/company/younium/" TargetMode="External"/><Relationship Id="rId3044" Type="http://schemas.openxmlformats.org/officeDocument/2006/relationships/hyperlink" Target="https://www.linkedin.com/in/ismael-guerrero-arias-53a1ba22/" TargetMode="External"/><Relationship Id="rId7665" Type="http://schemas.openxmlformats.org/officeDocument/2006/relationships/hyperlink" Target="https://www.linkedin.com/company/18199377/" TargetMode="External"/><Relationship Id="rId8716" Type="http://schemas.openxmlformats.org/officeDocument/2006/relationships/hyperlink" Target="https://www.linkedin.com/in/jose-del-solar-bou-208465200/" TargetMode="External"/><Relationship Id="rId10646" Type="http://schemas.openxmlformats.org/officeDocument/2006/relationships/hyperlink" Target="https://www.materialgate.com/%E4%BC%9A%E7%A4%BE%E6%A6%82%E8%A6%81/" TargetMode="External"/><Relationship Id="rId2060" Type="http://schemas.openxmlformats.org/officeDocument/2006/relationships/hyperlink" Target="http://goldfinchtap.com/" TargetMode="External"/><Relationship Id="rId3111" Type="http://schemas.openxmlformats.org/officeDocument/2006/relationships/hyperlink" Target="https://www.linkedin.com/company/goinfinitum/" TargetMode="External"/><Relationship Id="rId6267" Type="http://schemas.openxmlformats.org/officeDocument/2006/relationships/hyperlink" Target="http://eliyan.com/" TargetMode="External"/><Relationship Id="rId6681" Type="http://schemas.openxmlformats.org/officeDocument/2006/relationships/hyperlink" Target="http://clabo.it/" TargetMode="External"/><Relationship Id="rId7318" Type="http://schemas.openxmlformats.org/officeDocument/2006/relationships/hyperlink" Target="http://ihaveadreamfoundation.org/" TargetMode="External"/><Relationship Id="rId7732" Type="http://schemas.openxmlformats.org/officeDocument/2006/relationships/hyperlink" Target="https://www.linkedin.com/in/utkarsh-gupta-greenpreneur-927ba4168" TargetMode="External"/><Relationship Id="rId2877" Type="http://schemas.openxmlformats.org/officeDocument/2006/relationships/hyperlink" Target="https://www.linkedin.com/in/omercakici/" TargetMode="External"/><Relationship Id="rId5283" Type="http://schemas.openxmlformats.org/officeDocument/2006/relationships/hyperlink" Target="https://www.linkedin.com/company-beta/17961729/" TargetMode="External"/><Relationship Id="rId6334" Type="http://schemas.openxmlformats.org/officeDocument/2006/relationships/hyperlink" Target="https://www.linkedin.com/in/viktor-ponomarenko-4214a824a/" TargetMode="External"/><Relationship Id="rId10713" Type="http://schemas.openxmlformats.org/officeDocument/2006/relationships/hyperlink" Target="http://together.ai/" TargetMode="External"/><Relationship Id="rId849" Type="http://schemas.openxmlformats.org/officeDocument/2006/relationships/hyperlink" Target="https://www.linkedin.com/company/bone-biologics" TargetMode="External"/><Relationship Id="rId1479" Type="http://schemas.openxmlformats.org/officeDocument/2006/relationships/hyperlink" Target="http://www.linkedin.com/company/166973" TargetMode="External"/><Relationship Id="rId3928" Type="http://schemas.openxmlformats.org/officeDocument/2006/relationships/hyperlink" Target="http://craveretail.com/" TargetMode="External"/><Relationship Id="rId5350" Type="http://schemas.openxmlformats.org/officeDocument/2006/relationships/hyperlink" Target="https://www.linkedin.com/company/three-rivers-solid-waste-auth" TargetMode="External"/><Relationship Id="rId6401" Type="http://schemas.openxmlformats.org/officeDocument/2006/relationships/hyperlink" Target="https://www.linkedin.com/company/tonstarter/" TargetMode="External"/><Relationship Id="rId9557" Type="http://schemas.openxmlformats.org/officeDocument/2006/relationships/hyperlink" Target="https://www.linkedin.com/in/patrick-yu-9b9a39226/" TargetMode="External"/><Relationship Id="rId1893" Type="http://schemas.openxmlformats.org/officeDocument/2006/relationships/hyperlink" Target="http://myui.ai/" TargetMode="External"/><Relationship Id="rId2944" Type="http://schemas.openxmlformats.org/officeDocument/2006/relationships/hyperlink" Target="https://www.linkedin.com/in/bea-hanson-9018b319/" TargetMode="External"/><Relationship Id="rId5003" Type="http://schemas.openxmlformats.org/officeDocument/2006/relationships/hyperlink" Target="https://fusiongig.com/about/" TargetMode="External"/><Relationship Id="rId8159" Type="http://schemas.openxmlformats.org/officeDocument/2006/relationships/hyperlink" Target="https://www.aercap.com/about-us/leadership-team" TargetMode="External"/><Relationship Id="rId9971" Type="http://schemas.openxmlformats.org/officeDocument/2006/relationships/hyperlink" Target="https://pitchbook.com/profiles/company/608173-75" TargetMode="External"/><Relationship Id="rId11487" Type="http://schemas.openxmlformats.org/officeDocument/2006/relationships/hyperlink" Target="https://www.linkedin.com/company/skin-and-out" TargetMode="External"/><Relationship Id="rId916" Type="http://schemas.openxmlformats.org/officeDocument/2006/relationships/hyperlink" Target="https://www.linkedin.com/in/mapierce/" TargetMode="External"/><Relationship Id="rId1546" Type="http://schemas.openxmlformats.org/officeDocument/2006/relationships/hyperlink" Target="http://storkexchange.co/" TargetMode="External"/><Relationship Id="rId1960" Type="http://schemas.openxmlformats.org/officeDocument/2006/relationships/hyperlink" Target="http://skonapetfood.com/" TargetMode="External"/><Relationship Id="rId7175" Type="http://schemas.openxmlformats.org/officeDocument/2006/relationships/hyperlink" Target="https://www.linkedin.com/in/laurie-rhinehart-33415b52/" TargetMode="External"/><Relationship Id="rId8573" Type="http://schemas.openxmlformats.org/officeDocument/2006/relationships/hyperlink" Target="https://www.linkedin.com/in/ismail-arapzade-2365b883/" TargetMode="External"/><Relationship Id="rId9624" Type="http://schemas.openxmlformats.org/officeDocument/2006/relationships/hyperlink" Target="https://www.linkedin.com/company/jump-energy/" TargetMode="External"/><Relationship Id="rId10089" Type="http://schemas.openxmlformats.org/officeDocument/2006/relationships/hyperlink" Target="http://dizzydoganimalrescue.org/" TargetMode="External"/><Relationship Id="rId11554" Type="http://schemas.openxmlformats.org/officeDocument/2006/relationships/hyperlink" Target="https://pitchbook.com/profiles/company/496103-23" TargetMode="External"/><Relationship Id="rId1613" Type="http://schemas.openxmlformats.org/officeDocument/2006/relationships/hyperlink" Target="https://pitchbook.com/profiles/company/589252-42" TargetMode="External"/><Relationship Id="rId4769" Type="http://schemas.openxmlformats.org/officeDocument/2006/relationships/hyperlink" Target="https://www.linkedin.com/company/exum-instruments-inc./" TargetMode="External"/><Relationship Id="rId8226" Type="http://schemas.openxmlformats.org/officeDocument/2006/relationships/hyperlink" Target="https://www.linkedin.com/company/qedprotocol/" TargetMode="External"/><Relationship Id="rId8640" Type="http://schemas.openxmlformats.org/officeDocument/2006/relationships/hyperlink" Target="http://prosperaenergy.com/" TargetMode="External"/><Relationship Id="rId10156" Type="http://schemas.openxmlformats.org/officeDocument/2006/relationships/hyperlink" Target="https://www.linkedin.com/company/octane-lending" TargetMode="External"/><Relationship Id="rId10570" Type="http://schemas.openxmlformats.org/officeDocument/2006/relationships/hyperlink" Target="https://pitchbook.com/profiles/company/520051-51" TargetMode="External"/><Relationship Id="rId11207" Type="http://schemas.openxmlformats.org/officeDocument/2006/relationships/hyperlink" Target="http://fermatcommerce.com/" TargetMode="External"/><Relationship Id="rId11621" Type="http://schemas.openxmlformats.org/officeDocument/2006/relationships/hyperlink" Target="http://southgatems.lausd.org/" TargetMode="External"/><Relationship Id="rId3785" Type="http://schemas.openxmlformats.org/officeDocument/2006/relationships/hyperlink" Target="https://www.linkedin.com/company/kyoto-fusioneering/" TargetMode="External"/><Relationship Id="rId4836" Type="http://schemas.openxmlformats.org/officeDocument/2006/relationships/hyperlink" Target="http://asphaltpavement.org/" TargetMode="External"/><Relationship Id="rId6191" Type="http://schemas.openxmlformats.org/officeDocument/2006/relationships/hyperlink" Target="https://www.linkedin.com/in/alexsumsky/" TargetMode="External"/><Relationship Id="rId7242" Type="http://schemas.openxmlformats.org/officeDocument/2006/relationships/hyperlink" Target="https://www.linkedin.com/company/oklahoma-women-in-technology/" TargetMode="External"/><Relationship Id="rId10223" Type="http://schemas.openxmlformats.org/officeDocument/2006/relationships/hyperlink" Target="https://www.linkedin.com/company/clean-crop-technologies" TargetMode="External"/><Relationship Id="rId2387" Type="http://schemas.openxmlformats.org/officeDocument/2006/relationships/hyperlink" Target="https://www.linkedin.com/company/4basecare-genomics-private-limited" TargetMode="External"/><Relationship Id="rId3438" Type="http://schemas.openxmlformats.org/officeDocument/2006/relationships/hyperlink" Target="https://www.linkedin.com/in/darrickzucco/" TargetMode="External"/><Relationship Id="rId3852" Type="http://schemas.openxmlformats.org/officeDocument/2006/relationships/hyperlink" Target="https://www.linkedin.com/company/maurten/" TargetMode="External"/><Relationship Id="rId359" Type="http://schemas.openxmlformats.org/officeDocument/2006/relationships/hyperlink" Target="https://www.linkedin.com/in/ganeshprasads/" TargetMode="External"/><Relationship Id="rId773" Type="http://schemas.openxmlformats.org/officeDocument/2006/relationships/hyperlink" Target="https://www.linkedin.com/company/e-revbay-private-limited/" TargetMode="External"/><Relationship Id="rId2454" Type="http://schemas.openxmlformats.org/officeDocument/2006/relationships/hyperlink" Target="http://www.linkedin.com/company/atsautomation" TargetMode="External"/><Relationship Id="rId3505" Type="http://schemas.openxmlformats.org/officeDocument/2006/relationships/hyperlink" Target="http://mnt-halan.com/" TargetMode="External"/><Relationship Id="rId4903" Type="http://schemas.openxmlformats.org/officeDocument/2006/relationships/hyperlink" Target="https://www.linkedin.com/in/jacques-turgeon-0b0372106/" TargetMode="External"/><Relationship Id="rId9067" Type="http://schemas.openxmlformats.org/officeDocument/2006/relationships/hyperlink" Target="https://www.linkedin.com/company/co280" TargetMode="External"/><Relationship Id="rId9481" Type="http://schemas.openxmlformats.org/officeDocument/2006/relationships/hyperlink" Target="https://www.linkedin.com/in/priyanshu-singh-22652b45/" TargetMode="External"/><Relationship Id="rId426" Type="http://schemas.openxmlformats.org/officeDocument/2006/relationships/hyperlink" Target="https://www.linkedin.com/in/jae-yoon-kim-86827015/" TargetMode="External"/><Relationship Id="rId1056" Type="http://schemas.openxmlformats.org/officeDocument/2006/relationships/hyperlink" Target="https://www.linkedin.com/company/national-fish-and-wildlife-foundation" TargetMode="External"/><Relationship Id="rId2107" Type="http://schemas.openxmlformats.org/officeDocument/2006/relationships/hyperlink" Target="https://www.linkedin.com/in/duwayne-loblack-99a135194/" TargetMode="External"/><Relationship Id="rId8083" Type="http://schemas.openxmlformats.org/officeDocument/2006/relationships/hyperlink" Target="https://www.linkedin.com/in/leospenner/" TargetMode="External"/><Relationship Id="rId9134" Type="http://schemas.openxmlformats.org/officeDocument/2006/relationships/hyperlink" Target="https://www.linkedin.com/in/josh-mills-6a865a74/?originalSubdomain=au" TargetMode="External"/><Relationship Id="rId840" Type="http://schemas.openxmlformats.org/officeDocument/2006/relationships/hyperlink" Target="https://www.linkedin.com/company/20129044" TargetMode="External"/><Relationship Id="rId1470" Type="http://schemas.openxmlformats.org/officeDocument/2006/relationships/hyperlink" Target="https://www.linkedin.com/company/2weeks-corp/" TargetMode="External"/><Relationship Id="rId2521" Type="http://schemas.openxmlformats.org/officeDocument/2006/relationships/hyperlink" Target="http://civeo.com/" TargetMode="External"/><Relationship Id="rId4279" Type="http://schemas.openxmlformats.org/officeDocument/2006/relationships/hyperlink" Target="http://alba-robot.com/" TargetMode="External"/><Relationship Id="rId5677" Type="http://schemas.openxmlformats.org/officeDocument/2006/relationships/hyperlink" Target="http://marathonoil.com/" TargetMode="External"/><Relationship Id="rId6728" Type="http://schemas.openxmlformats.org/officeDocument/2006/relationships/hyperlink" Target="https://www.linkedin.com/company/27213189/" TargetMode="External"/><Relationship Id="rId11064" Type="http://schemas.openxmlformats.org/officeDocument/2006/relationships/hyperlink" Target="https://www.linkedin.com/company/cubtale" TargetMode="External"/><Relationship Id="rId1123" Type="http://schemas.openxmlformats.org/officeDocument/2006/relationships/hyperlink" Target="https://www.linkedin.com/in/mathews-markose-61875511/?originalSubdomain=in" TargetMode="External"/><Relationship Id="rId4693" Type="http://schemas.openxmlformats.org/officeDocument/2006/relationships/hyperlink" Target="https://www.linkedin.com/in/mert-osmano%c4%9flu-43998015b/" TargetMode="External"/><Relationship Id="rId5744" Type="http://schemas.openxmlformats.org/officeDocument/2006/relationships/hyperlink" Target="https://www.linkedin.com/in/doug-clark-6798a64" TargetMode="External"/><Relationship Id="rId8150" Type="http://schemas.openxmlformats.org/officeDocument/2006/relationships/hyperlink" Target="https://www.linkedin.com/in/davidbernabeu/" TargetMode="External"/><Relationship Id="rId9201" Type="http://schemas.openxmlformats.org/officeDocument/2006/relationships/hyperlink" Target="https://www.linkedin.com/company/scrona-ltd-/" TargetMode="External"/><Relationship Id="rId10080" Type="http://schemas.openxmlformats.org/officeDocument/2006/relationships/hyperlink" Target="http://idplanet.io/" TargetMode="External"/><Relationship Id="rId11131" Type="http://schemas.openxmlformats.org/officeDocument/2006/relationships/hyperlink" Target="https://www.linkedin.com/in/jeannette-kuda/" TargetMode="External"/><Relationship Id="rId3295" Type="http://schemas.openxmlformats.org/officeDocument/2006/relationships/hyperlink" Target="http://archrock.com/" TargetMode="External"/><Relationship Id="rId4346" Type="http://schemas.openxmlformats.org/officeDocument/2006/relationships/hyperlink" Target="https://www.linkedin.com/company/agc-composites-&amp;amp;-aerostructures" TargetMode="External"/><Relationship Id="rId4760" Type="http://schemas.openxmlformats.org/officeDocument/2006/relationships/hyperlink" Target="https://www.linkedin.com/company/pacific-northwest-hydrogen-association" TargetMode="External"/><Relationship Id="rId5811" Type="http://schemas.openxmlformats.org/officeDocument/2006/relationships/hyperlink" Target="https://www.linkedin.com/in/sccheng/?originalSubdomain=tw" TargetMode="External"/><Relationship Id="rId8967" Type="http://schemas.openxmlformats.org/officeDocument/2006/relationships/hyperlink" Target="https://www.linkedin.com/company/clean-air-metals-inc/about/" TargetMode="External"/><Relationship Id="rId3362" Type="http://schemas.openxmlformats.org/officeDocument/2006/relationships/hyperlink" Target="https://www.linkedin.com/in/keng-teik-koay-9a5279/" TargetMode="External"/><Relationship Id="rId4413" Type="http://schemas.openxmlformats.org/officeDocument/2006/relationships/hyperlink" Target="https://www.linkedin.com/in/andrew-allan-969520a/" TargetMode="External"/><Relationship Id="rId7569" Type="http://schemas.openxmlformats.org/officeDocument/2006/relationships/hyperlink" Target="http://montaratx.com/" TargetMode="External"/><Relationship Id="rId7983" Type="http://schemas.openxmlformats.org/officeDocument/2006/relationships/hyperlink" Target="https://www.linkedin.com/in/jeffrey-wessler/" TargetMode="External"/><Relationship Id="rId10897" Type="http://schemas.openxmlformats.org/officeDocument/2006/relationships/hyperlink" Target="https://www.linkedin.com/in/joshua-arauz-a9b4811a5/" TargetMode="External"/><Relationship Id="rId283" Type="http://schemas.openxmlformats.org/officeDocument/2006/relationships/hyperlink" Target="http://origisenergy.com/" TargetMode="External"/><Relationship Id="rId3015" Type="http://schemas.openxmlformats.org/officeDocument/2006/relationships/hyperlink" Target="http://serverobotics.com/" TargetMode="External"/><Relationship Id="rId6585" Type="http://schemas.openxmlformats.org/officeDocument/2006/relationships/hyperlink" Target="https://www.linkedin.com/in/chad-freese-8359a612/" TargetMode="External"/><Relationship Id="rId7636" Type="http://schemas.openxmlformats.org/officeDocument/2006/relationships/hyperlink" Target="http://eeva.ai/" TargetMode="External"/><Relationship Id="rId10964" Type="http://schemas.openxmlformats.org/officeDocument/2006/relationships/hyperlink" Target="https://www.linkedin.com/in/gabriele-giugliano-7466a867/" TargetMode="External"/><Relationship Id="rId350" Type="http://schemas.openxmlformats.org/officeDocument/2006/relationships/hyperlink" Target="https://www.linkedin.com/company/896333/" TargetMode="External"/><Relationship Id="rId2031" Type="http://schemas.openxmlformats.org/officeDocument/2006/relationships/hyperlink" Target="http://getcustomeriq.com/" TargetMode="External"/><Relationship Id="rId5187" Type="http://schemas.openxmlformats.org/officeDocument/2006/relationships/hyperlink" Target="http://bitscale.ai/" TargetMode="External"/><Relationship Id="rId6238" Type="http://schemas.openxmlformats.org/officeDocument/2006/relationships/hyperlink" Target="https://www.linkedin.com/company/tensorenergy/" TargetMode="External"/><Relationship Id="rId10617" Type="http://schemas.openxmlformats.org/officeDocument/2006/relationships/hyperlink" Target="https://www.linkedin.com/company/odysseyml/about/" TargetMode="External"/><Relationship Id="rId5254" Type="http://schemas.openxmlformats.org/officeDocument/2006/relationships/hyperlink" Target="https://www.linkedin.com/in/lisa-parker-38b600a9/" TargetMode="External"/><Relationship Id="rId6652" Type="http://schemas.openxmlformats.org/officeDocument/2006/relationships/hyperlink" Target="http://tutoring4you.co.uk/" TargetMode="External"/><Relationship Id="rId7703" Type="http://schemas.openxmlformats.org/officeDocument/2006/relationships/hyperlink" Target="http://flink.so/" TargetMode="External"/><Relationship Id="rId1797" Type="http://schemas.openxmlformats.org/officeDocument/2006/relationships/hyperlink" Target="https://www.purewavehydrogen.com/who-we-are" TargetMode="External"/><Relationship Id="rId2848" Type="http://schemas.openxmlformats.org/officeDocument/2006/relationships/hyperlink" Target="https://www.linkedin.com/company/weexpert-io" TargetMode="External"/><Relationship Id="rId6305" Type="http://schemas.openxmlformats.org/officeDocument/2006/relationships/hyperlink" Target="http://nodekit.xyz/" TargetMode="External"/><Relationship Id="rId9875" Type="http://schemas.openxmlformats.org/officeDocument/2006/relationships/hyperlink" Target="http://alume.com/" TargetMode="External"/><Relationship Id="rId89" Type="http://schemas.openxmlformats.org/officeDocument/2006/relationships/hyperlink" Target="http://wisdomtree.com/" TargetMode="External"/><Relationship Id="rId1864" Type="http://schemas.openxmlformats.org/officeDocument/2006/relationships/hyperlink" Target="https://www.trinitycollegeqc.edu/about-us/faculty-staff/dr-tracy-poelvoorde" TargetMode="External"/><Relationship Id="rId2915" Type="http://schemas.openxmlformats.org/officeDocument/2006/relationships/hyperlink" Target="https://www.linkedin.com/company/probis-expert" TargetMode="External"/><Relationship Id="rId4270" Type="http://schemas.openxmlformats.org/officeDocument/2006/relationships/hyperlink" Target="https://www.mepso.com.mk/index.php/en/contact" TargetMode="External"/><Relationship Id="rId5321" Type="http://schemas.openxmlformats.org/officeDocument/2006/relationships/hyperlink" Target="https://www.linkedin.com/company/ascent-developer-solutions/" TargetMode="External"/><Relationship Id="rId8477" Type="http://schemas.openxmlformats.org/officeDocument/2006/relationships/hyperlink" Target="https://www.linkedin.com/company/try-hampr" TargetMode="External"/><Relationship Id="rId8891" Type="http://schemas.openxmlformats.org/officeDocument/2006/relationships/hyperlink" Target="https://www.linkedin.com/company/nubilanetwork/" TargetMode="External"/><Relationship Id="rId9528" Type="http://schemas.openxmlformats.org/officeDocument/2006/relationships/hyperlink" Target="https://www.linkedin.com/in/christine-brown-9a2973235/" TargetMode="External"/><Relationship Id="rId9942" Type="http://schemas.openxmlformats.org/officeDocument/2006/relationships/hyperlink" Target="https://www.cambodianmuseum.org/board-staff" TargetMode="External"/><Relationship Id="rId11458" Type="http://schemas.openxmlformats.org/officeDocument/2006/relationships/hyperlink" Target="https://www.sportran.org/Directory.aspx?did=4" TargetMode="External"/><Relationship Id="rId1517" Type="http://schemas.openxmlformats.org/officeDocument/2006/relationships/hyperlink" Target="http://kazeraglobal.com/" TargetMode="External"/><Relationship Id="rId7079" Type="http://schemas.openxmlformats.org/officeDocument/2006/relationships/hyperlink" Target="https://www.proudground.org/staff-board" TargetMode="External"/><Relationship Id="rId7493" Type="http://schemas.openxmlformats.org/officeDocument/2006/relationships/hyperlink" Target="https://www.linkedin.com/in/jing-wang-9309751/" TargetMode="External"/><Relationship Id="rId8544" Type="http://schemas.openxmlformats.org/officeDocument/2006/relationships/hyperlink" Target="https://in.linkedin.com/company/cal-bank-limited" TargetMode="External"/><Relationship Id="rId10474" Type="http://schemas.openxmlformats.org/officeDocument/2006/relationships/hyperlink" Target="https://www.linkedin.com/company/cytactic" TargetMode="External"/><Relationship Id="rId11872" Type="http://schemas.openxmlformats.org/officeDocument/2006/relationships/hyperlink" Target="https://au.linkedin.com/company/playbook-ventures" TargetMode="External"/><Relationship Id="rId1931" Type="http://schemas.openxmlformats.org/officeDocument/2006/relationships/hyperlink" Target="http://integralcare.org/" TargetMode="External"/><Relationship Id="rId3689" Type="http://schemas.openxmlformats.org/officeDocument/2006/relationships/hyperlink" Target="http://iqstel.com/" TargetMode="External"/><Relationship Id="rId6095" Type="http://schemas.openxmlformats.org/officeDocument/2006/relationships/hyperlink" Target="http://lisc.org/" TargetMode="External"/><Relationship Id="rId7146" Type="http://schemas.openxmlformats.org/officeDocument/2006/relationships/hyperlink" Target="https://www.crunchbase.com/person/jason-tranter-8b76" TargetMode="External"/><Relationship Id="rId7560" Type="http://schemas.openxmlformats.org/officeDocument/2006/relationships/hyperlink" Target="http://meltandmarble.com/" TargetMode="External"/><Relationship Id="rId8611" Type="http://schemas.openxmlformats.org/officeDocument/2006/relationships/hyperlink" Target="https://www.linkedin.com/company/scirhom/" TargetMode="External"/><Relationship Id="rId10127" Type="http://schemas.openxmlformats.org/officeDocument/2006/relationships/hyperlink" Target="https://www.innohere.com/ir/152762/news.html" TargetMode="External"/><Relationship Id="rId11525" Type="http://schemas.openxmlformats.org/officeDocument/2006/relationships/hyperlink" Target="http://steris-ims.com/" TargetMode="External"/><Relationship Id="rId6162" Type="http://schemas.openxmlformats.org/officeDocument/2006/relationships/hyperlink" Target="https://www.linkedin.com/in/arnaud-desrentes-b827a125/" TargetMode="External"/><Relationship Id="rId7213" Type="http://schemas.openxmlformats.org/officeDocument/2006/relationships/hyperlink" Target="http://rocklandhomesforheroes.org/" TargetMode="External"/><Relationship Id="rId10541" Type="http://schemas.openxmlformats.org/officeDocument/2006/relationships/hyperlink" Target="https://www.linkedin.com/in/malcolm-berry-a32a718/" TargetMode="External"/><Relationship Id="rId677" Type="http://schemas.openxmlformats.org/officeDocument/2006/relationships/hyperlink" Target="https://www.linkedin.com/company/uk-oil-&amp;-gas-investments-plc" TargetMode="External"/><Relationship Id="rId2358" Type="http://schemas.openxmlformats.org/officeDocument/2006/relationships/hyperlink" Target="https://www.linkedin.com/in/sudhakarchirra/" TargetMode="External"/><Relationship Id="rId3756" Type="http://schemas.openxmlformats.org/officeDocument/2006/relationships/hyperlink" Target="https://www.linkedin.com/company/finbee-com" TargetMode="External"/><Relationship Id="rId4807" Type="http://schemas.openxmlformats.org/officeDocument/2006/relationships/hyperlink" Target="http://southernsilverexploration.com/" TargetMode="External"/><Relationship Id="rId9385" Type="http://schemas.openxmlformats.org/officeDocument/2006/relationships/hyperlink" Target="https://www.linkedin.com/in/pedrotorressed/" TargetMode="External"/><Relationship Id="rId2772" Type="http://schemas.openxmlformats.org/officeDocument/2006/relationships/hyperlink" Target="https://impactcollective.moim.co/forums/QMZU1HR1E/threads/TDKOCKD5G" TargetMode="External"/><Relationship Id="rId3409" Type="http://schemas.openxmlformats.org/officeDocument/2006/relationships/hyperlink" Target="https://www.linkedin.com/company/glorang" TargetMode="External"/><Relationship Id="rId3823" Type="http://schemas.openxmlformats.org/officeDocument/2006/relationships/hyperlink" Target="https://www.linkedin.com/in/albert-lundberg-b809a275/" TargetMode="External"/><Relationship Id="rId6979" Type="http://schemas.openxmlformats.org/officeDocument/2006/relationships/hyperlink" Target="http://uncommonconstruction.org/" TargetMode="External"/><Relationship Id="rId9038" Type="http://schemas.openxmlformats.org/officeDocument/2006/relationships/hyperlink" Target="https://www.linkedin.com/company/altern%C5%8D/about/?viewAsMember=true" TargetMode="External"/><Relationship Id="rId744" Type="http://schemas.openxmlformats.org/officeDocument/2006/relationships/hyperlink" Target="https://www.linkedin.com/in/mjwang2000/" TargetMode="External"/><Relationship Id="rId1374" Type="http://schemas.openxmlformats.org/officeDocument/2006/relationships/hyperlink" Target="https://www.linkedin.com/in/tannr-allard/" TargetMode="External"/><Relationship Id="rId2425" Type="http://schemas.openxmlformats.org/officeDocument/2006/relationships/hyperlink" Target="http://ensemblecore.ai/" TargetMode="External"/><Relationship Id="rId5995" Type="http://schemas.openxmlformats.org/officeDocument/2006/relationships/hyperlink" Target="http://justdeliveries.co.in/" TargetMode="External"/><Relationship Id="rId9452" Type="http://schemas.openxmlformats.org/officeDocument/2006/relationships/hyperlink" Target="http://dps.alaska.gov/" TargetMode="External"/><Relationship Id="rId11382" Type="http://schemas.openxmlformats.org/officeDocument/2006/relationships/hyperlink" Target="http://elororesources.com/" TargetMode="External"/><Relationship Id="rId80" Type="http://schemas.openxmlformats.org/officeDocument/2006/relationships/hyperlink" Target="http://seeq.com/" TargetMode="External"/><Relationship Id="rId811" Type="http://schemas.openxmlformats.org/officeDocument/2006/relationships/hyperlink" Target="http://getroe.ai/" TargetMode="External"/><Relationship Id="rId1027" Type="http://schemas.openxmlformats.org/officeDocument/2006/relationships/hyperlink" Target="https://www.linkedin.com/company/habi-terre" TargetMode="External"/><Relationship Id="rId1441" Type="http://schemas.openxmlformats.org/officeDocument/2006/relationships/hyperlink" Target="https://www.blog.blockscout.com/blockscout-raises-3m-seed-round-led-by-1kx/" TargetMode="External"/><Relationship Id="rId4597" Type="http://schemas.openxmlformats.org/officeDocument/2006/relationships/hyperlink" Target="https://www.linkedin.com/in/will-wang-80609159/?originalSubdomain=cn" TargetMode="External"/><Relationship Id="rId5648" Type="http://schemas.openxmlformats.org/officeDocument/2006/relationships/hyperlink" Target="https://www.linkedin.com/company/zapata-computing/" TargetMode="External"/><Relationship Id="rId8054" Type="http://schemas.openxmlformats.org/officeDocument/2006/relationships/hyperlink" Target="https://www.linkedin.com/in/vikramsharma2018/" TargetMode="External"/><Relationship Id="rId9105" Type="http://schemas.openxmlformats.org/officeDocument/2006/relationships/hyperlink" Target="https://www.linkedin.com/company/biostate-ai/about/" TargetMode="External"/><Relationship Id="rId11035" Type="http://schemas.openxmlformats.org/officeDocument/2006/relationships/hyperlink" Target="https://www.linkedin.com/company/decisive-dividend-corporation/" TargetMode="External"/><Relationship Id="rId3199" Type="http://schemas.openxmlformats.org/officeDocument/2006/relationships/hyperlink" Target="https://www.linkedin.com/in/ophirtanz/" TargetMode="External"/><Relationship Id="rId4664" Type="http://schemas.openxmlformats.org/officeDocument/2006/relationships/hyperlink" Target="https://www.linkedin.com/in/aaronsarginson/?originalSubdomain=uk" TargetMode="External"/><Relationship Id="rId5715" Type="http://schemas.openxmlformats.org/officeDocument/2006/relationships/hyperlink" Target="http://tunehq.ai/" TargetMode="External"/><Relationship Id="rId7070" Type="http://schemas.openxmlformats.org/officeDocument/2006/relationships/hyperlink" Target="http://vincentbaltimore.org/" TargetMode="External"/><Relationship Id="rId8121" Type="http://schemas.openxmlformats.org/officeDocument/2006/relationships/hyperlink" Target="https://www.linkedin.com/company/xurya" TargetMode="External"/><Relationship Id="rId10051" Type="http://schemas.openxmlformats.org/officeDocument/2006/relationships/hyperlink" Target="https://www.linkedin.com/company/eaglestone-wealth-advisors-inc/" TargetMode="External"/><Relationship Id="rId11102" Type="http://schemas.openxmlformats.org/officeDocument/2006/relationships/hyperlink" Target="http://rallypoint.com/" TargetMode="External"/><Relationship Id="rId3266" Type="http://schemas.openxmlformats.org/officeDocument/2006/relationships/hyperlink" Target="https://www.linkedin.com/company/wag-labs-inc-/" TargetMode="External"/><Relationship Id="rId4317" Type="http://schemas.openxmlformats.org/officeDocument/2006/relationships/hyperlink" Target="https://www.linkedin.com/company/affinipay/" TargetMode="External"/><Relationship Id="rId187" Type="http://schemas.openxmlformats.org/officeDocument/2006/relationships/hyperlink" Target="http://userled.io/" TargetMode="External"/><Relationship Id="rId2282" Type="http://schemas.openxmlformats.org/officeDocument/2006/relationships/hyperlink" Target="https://www.worldwithoutexploitation.org/co-chairs/rachel-foster" TargetMode="External"/><Relationship Id="rId3680" Type="http://schemas.openxmlformats.org/officeDocument/2006/relationships/hyperlink" Target="https://www.linkedin.com/in/andrew-hotchkiss-4a674a15/" TargetMode="External"/><Relationship Id="rId4731" Type="http://schemas.openxmlformats.org/officeDocument/2006/relationships/hyperlink" Target="https://www.linkedin.com/in/pablo-vi%c3%b1aspre-9aa23711/" TargetMode="External"/><Relationship Id="rId6489" Type="http://schemas.openxmlformats.org/officeDocument/2006/relationships/hyperlink" Target="https://www.linkedin.com/in/luke-moretti-1954541a9/" TargetMode="External"/><Relationship Id="rId7887" Type="http://schemas.openxmlformats.org/officeDocument/2006/relationships/hyperlink" Target="https://www.linkedin.com/in/geoffroy-van-raemdonck-51580a/" TargetMode="External"/><Relationship Id="rId8938" Type="http://schemas.openxmlformats.org/officeDocument/2006/relationships/hyperlink" Target="http://newcoregold.com/" TargetMode="External"/><Relationship Id="rId10868" Type="http://schemas.openxmlformats.org/officeDocument/2006/relationships/hyperlink" Target="https://www.linkedin.com/company/orbillion/" TargetMode="External"/><Relationship Id="rId254" Type="http://schemas.openxmlformats.org/officeDocument/2006/relationships/hyperlink" Target="https://www.linkedin.com/company/knowlabsinc" TargetMode="External"/><Relationship Id="rId3333" Type="http://schemas.openxmlformats.org/officeDocument/2006/relationships/hyperlink" Target="https://www.cdp.it/sitointernet/en/ad_e_direttore_generale.page" TargetMode="External"/><Relationship Id="rId7954" Type="http://schemas.openxmlformats.org/officeDocument/2006/relationships/hyperlink" Target="http://ivecogroup.com/" TargetMode="External"/><Relationship Id="rId10935" Type="http://schemas.openxmlformats.org/officeDocument/2006/relationships/hyperlink" Target="http://dubber.net/" TargetMode="External"/><Relationship Id="rId3400" Type="http://schemas.openxmlformats.org/officeDocument/2006/relationships/hyperlink" Target="https://www.linkedin.com/company/revcomm/" TargetMode="External"/><Relationship Id="rId6556" Type="http://schemas.openxmlformats.org/officeDocument/2006/relationships/hyperlink" Target="https://www.linkedin.com/company/taxoapp/" TargetMode="External"/><Relationship Id="rId6970" Type="http://schemas.openxmlformats.org/officeDocument/2006/relationships/hyperlink" Target="https://www.binance.com/en/blog/ecosystem/binance-labs-invests-in-stakestone-to--support-omnichain-liquidity-distribution-network-8368253921420699988" TargetMode="External"/><Relationship Id="rId7607" Type="http://schemas.openxmlformats.org/officeDocument/2006/relationships/hyperlink" Target="https://www.linkedin.com/company/alps-blockchain-srl" TargetMode="External"/><Relationship Id="rId321" Type="http://schemas.openxmlformats.org/officeDocument/2006/relationships/hyperlink" Target="https://www.linkedin.com/in/brianmenell/" TargetMode="External"/><Relationship Id="rId2002" Type="http://schemas.openxmlformats.org/officeDocument/2006/relationships/hyperlink" Target="http://prostezno.com.ua/" TargetMode="External"/><Relationship Id="rId5158" Type="http://schemas.openxmlformats.org/officeDocument/2006/relationships/hyperlink" Target="https://www.linkedin.com/in/yanivshakedshmueli/" TargetMode="External"/><Relationship Id="rId5572" Type="http://schemas.openxmlformats.org/officeDocument/2006/relationships/hyperlink" Target="https://www.linkedin.com/in/alexandroschatzieleftheriou/" TargetMode="External"/><Relationship Id="rId6209" Type="http://schemas.openxmlformats.org/officeDocument/2006/relationships/hyperlink" Target="http://edgewoodoncology.com/" TargetMode="External"/><Relationship Id="rId6623" Type="http://schemas.openxmlformats.org/officeDocument/2006/relationships/hyperlink" Target="https://www.linkedin.com/in/dalamb/" TargetMode="External"/><Relationship Id="rId9779" Type="http://schemas.openxmlformats.org/officeDocument/2006/relationships/hyperlink" Target="https://pitchbook.com/profiles/company/518338-54" TargetMode="External"/><Relationship Id="rId1768" Type="http://schemas.openxmlformats.org/officeDocument/2006/relationships/hyperlink" Target="http://wiu.edu/" TargetMode="External"/><Relationship Id="rId2819" Type="http://schemas.openxmlformats.org/officeDocument/2006/relationships/hyperlink" Target="https://www.linkedin.com/company/spoonyapp" TargetMode="External"/><Relationship Id="rId4174" Type="http://schemas.openxmlformats.org/officeDocument/2006/relationships/hyperlink" Target="https://www.linkedin.com/company/insurxglobal" TargetMode="External"/><Relationship Id="rId5225" Type="http://schemas.openxmlformats.org/officeDocument/2006/relationships/hyperlink" Target="https://www.linkedin.com/company/family-centers/" TargetMode="External"/><Relationship Id="rId8795" Type="http://schemas.openxmlformats.org/officeDocument/2006/relationships/hyperlink" Target="https://www.zoominfo.com/p/Thomas-Pragias/1879208955" TargetMode="External"/><Relationship Id="rId9846" Type="http://schemas.openxmlformats.org/officeDocument/2006/relationships/hyperlink" Target="https://www.linkedin.com/in/tyron-patton-9840128/" TargetMode="External"/><Relationship Id="rId3190" Type="http://schemas.openxmlformats.org/officeDocument/2006/relationships/hyperlink" Target="https://www.linkedin.com/in/gareth-genner-09832010/" TargetMode="External"/><Relationship Id="rId4241" Type="http://schemas.openxmlformats.org/officeDocument/2006/relationships/hyperlink" Target="http://go.okstate.edu/" TargetMode="External"/><Relationship Id="rId7397" Type="http://schemas.openxmlformats.org/officeDocument/2006/relationships/hyperlink" Target="https://www.linkedin.com/company/newark-science-and-sustainability" TargetMode="External"/><Relationship Id="rId8448" Type="http://schemas.openxmlformats.org/officeDocument/2006/relationships/hyperlink" Target="https://www.linkedin.com/company/timhortonschina" TargetMode="External"/><Relationship Id="rId11776" Type="http://schemas.openxmlformats.org/officeDocument/2006/relationships/hyperlink" Target="http://mucse.com/" TargetMode="External"/><Relationship Id="rId1835" Type="http://schemas.openxmlformats.org/officeDocument/2006/relationships/hyperlink" Target="http://safehouseproject.org/" TargetMode="External"/><Relationship Id="rId7464" Type="http://schemas.openxmlformats.org/officeDocument/2006/relationships/hyperlink" Target="https://www.linkedin.com/in/joel-riddle-7982aaa4/?originalSubdomain=au" TargetMode="External"/><Relationship Id="rId8862" Type="http://schemas.openxmlformats.org/officeDocument/2006/relationships/hyperlink" Target="http://scalerglobal.com/" TargetMode="External"/><Relationship Id="rId9913" Type="http://schemas.openxmlformats.org/officeDocument/2006/relationships/hyperlink" Target="https://www.linkedin.com/company/segundo-ruiz-belvis-cultural-center/about/" TargetMode="External"/><Relationship Id="rId10378" Type="http://schemas.openxmlformats.org/officeDocument/2006/relationships/hyperlink" Target="http://packworks.io/" TargetMode="External"/><Relationship Id="rId10792" Type="http://schemas.openxmlformats.org/officeDocument/2006/relationships/hyperlink" Target="https://www.linkedin.com/company/unicycive/" TargetMode="External"/><Relationship Id="rId11429" Type="http://schemas.openxmlformats.org/officeDocument/2006/relationships/hyperlink" Target="http://fourth-wall.com/" TargetMode="External"/><Relationship Id="rId11843" Type="http://schemas.openxmlformats.org/officeDocument/2006/relationships/hyperlink" Target="https://www.tougaloo.edu/reuben-v-anderson-institute-social-justice" TargetMode="External"/><Relationship Id="rId1902" Type="http://schemas.openxmlformats.org/officeDocument/2006/relationships/hyperlink" Target="http://scientificvisual.ch/" TargetMode="External"/><Relationship Id="rId6066" Type="http://schemas.openxmlformats.org/officeDocument/2006/relationships/hyperlink" Target="https://www.linkedin.com/company/paytweed" TargetMode="External"/><Relationship Id="rId7117" Type="http://schemas.openxmlformats.org/officeDocument/2006/relationships/hyperlink" Target="https://www.linkedin.com/in/sergi-villaub%C3%AD-20b92829/" TargetMode="External"/><Relationship Id="rId8515" Type="http://schemas.openxmlformats.org/officeDocument/2006/relationships/hyperlink" Target="https://www.linkedin.com/company/thelasso" TargetMode="External"/><Relationship Id="rId10445" Type="http://schemas.openxmlformats.org/officeDocument/2006/relationships/hyperlink" Target="http://lleverage.ai/" TargetMode="External"/><Relationship Id="rId6480" Type="http://schemas.openxmlformats.org/officeDocument/2006/relationships/hyperlink" Target="https://www.linkedin.com/company/highlandcopper" TargetMode="External"/><Relationship Id="rId7531" Type="http://schemas.openxmlformats.org/officeDocument/2006/relationships/hyperlink" Target="https://www.linkedin.com/in/robin-mcgraw-4aab862b/" TargetMode="External"/><Relationship Id="rId10512" Type="http://schemas.openxmlformats.org/officeDocument/2006/relationships/hyperlink" Target="https://www.linkedin.com/in/paul-mcdermott-aaa44a23a/" TargetMode="External"/><Relationship Id="rId995" Type="http://schemas.openxmlformats.org/officeDocument/2006/relationships/hyperlink" Target="http://iridex.com/" TargetMode="External"/><Relationship Id="rId2676" Type="http://schemas.openxmlformats.org/officeDocument/2006/relationships/hyperlink" Target="http://mainstay.io/" TargetMode="External"/><Relationship Id="rId3727" Type="http://schemas.openxmlformats.org/officeDocument/2006/relationships/hyperlink" Target="http://star-catcher.com/" TargetMode="External"/><Relationship Id="rId5082" Type="http://schemas.openxmlformats.org/officeDocument/2006/relationships/hyperlink" Target="https://www.linkedin.com/in/michael-navin-7411388/" TargetMode="External"/><Relationship Id="rId6133" Type="http://schemas.openxmlformats.org/officeDocument/2006/relationships/hyperlink" Target="https://www.linkedin.com/in/adnzaheer/" TargetMode="External"/><Relationship Id="rId9289" Type="http://schemas.openxmlformats.org/officeDocument/2006/relationships/hyperlink" Target="https://www.linkedin.com/company/justixcapital" TargetMode="External"/><Relationship Id="rId648" Type="http://schemas.openxmlformats.org/officeDocument/2006/relationships/hyperlink" Target="https://www.linkedin.com/company/digihostblockchain" TargetMode="External"/><Relationship Id="rId1278" Type="http://schemas.openxmlformats.org/officeDocument/2006/relationships/hyperlink" Target="https://www.linkedin.com/company/hydromind-group/" TargetMode="External"/><Relationship Id="rId1692" Type="http://schemas.openxmlformats.org/officeDocument/2006/relationships/hyperlink" Target="https://pitchbook.com/profiles/company/591066-37" TargetMode="External"/><Relationship Id="rId2329" Type="http://schemas.openxmlformats.org/officeDocument/2006/relationships/hyperlink" Target="https://www.linkedin.com/company/marathon-digital-holdings/" TargetMode="External"/><Relationship Id="rId2743" Type="http://schemas.openxmlformats.org/officeDocument/2006/relationships/hyperlink" Target="http://lx-ar.com/" TargetMode="External"/><Relationship Id="rId5899" Type="http://schemas.openxmlformats.org/officeDocument/2006/relationships/hyperlink" Target="http://mtem.com/" TargetMode="External"/><Relationship Id="rId6200" Type="http://schemas.openxmlformats.org/officeDocument/2006/relationships/hyperlink" Target="http://propeldata.com/" TargetMode="External"/><Relationship Id="rId9356" Type="http://schemas.openxmlformats.org/officeDocument/2006/relationships/hyperlink" Target="https://www.linkedin.com/in/arash-ataee/" TargetMode="External"/><Relationship Id="rId9770" Type="http://schemas.openxmlformats.org/officeDocument/2006/relationships/hyperlink" Target="http://viride.net/" TargetMode="External"/><Relationship Id="rId11286" Type="http://schemas.openxmlformats.org/officeDocument/2006/relationships/hyperlink" Target="https://www.linkedin.com/in/okantubek/" TargetMode="External"/><Relationship Id="rId715" Type="http://schemas.openxmlformats.org/officeDocument/2006/relationships/hyperlink" Target="https://www.linkedin.com/in/parham-aghdasi-3727732b/" TargetMode="External"/><Relationship Id="rId1345" Type="http://schemas.openxmlformats.org/officeDocument/2006/relationships/hyperlink" Target="https://toggle.co.jp/" TargetMode="External"/><Relationship Id="rId8372" Type="http://schemas.openxmlformats.org/officeDocument/2006/relationships/hyperlink" Target="http://welltower.com/" TargetMode="External"/><Relationship Id="rId9009" Type="http://schemas.openxmlformats.org/officeDocument/2006/relationships/hyperlink" Target="http://dataparrot.ai/" TargetMode="External"/><Relationship Id="rId9423" Type="http://schemas.openxmlformats.org/officeDocument/2006/relationships/hyperlink" Target="http://qarmatek.com/" TargetMode="External"/><Relationship Id="rId2810" Type="http://schemas.openxmlformats.org/officeDocument/2006/relationships/hyperlink" Target="https://pitchbook.com/profiles/company/522281-26" TargetMode="External"/><Relationship Id="rId4568" Type="http://schemas.openxmlformats.org/officeDocument/2006/relationships/hyperlink" Target="https://www.linkedin.com/company-beta/5246543" TargetMode="External"/><Relationship Id="rId5966" Type="http://schemas.openxmlformats.org/officeDocument/2006/relationships/hyperlink" Target="https://www.opgen.com/people/david-e-lazar-2/" TargetMode="External"/><Relationship Id="rId8025" Type="http://schemas.openxmlformats.org/officeDocument/2006/relationships/hyperlink" Target="http://sprucepower.com/" TargetMode="External"/><Relationship Id="rId11353" Type="http://schemas.openxmlformats.org/officeDocument/2006/relationships/hyperlink" Target="http://authpayapp.com/" TargetMode="External"/><Relationship Id="rId51" Type="http://schemas.openxmlformats.org/officeDocument/2006/relationships/hyperlink" Target="http://levitate.ai/" TargetMode="External"/><Relationship Id="rId1412" Type="http://schemas.openxmlformats.org/officeDocument/2006/relationships/hyperlink" Target="https://www.linkedin.com/in/scott-milford-9339316/" TargetMode="External"/><Relationship Id="rId4982" Type="http://schemas.openxmlformats.org/officeDocument/2006/relationships/hyperlink" Target="https://www.cbinsights.com/company/address-insite/people" TargetMode="External"/><Relationship Id="rId5619" Type="http://schemas.openxmlformats.org/officeDocument/2006/relationships/hyperlink" Target="https://www.linkedin.com/in/murriner/" TargetMode="External"/><Relationship Id="rId7041" Type="http://schemas.openxmlformats.org/officeDocument/2006/relationships/hyperlink" Target="https://www.linkedin.com/in/mitch-dolloff-58a48223/" TargetMode="External"/><Relationship Id="rId11006" Type="http://schemas.openxmlformats.org/officeDocument/2006/relationships/hyperlink" Target="https://www.linkedin.com/company/lokker/" TargetMode="External"/><Relationship Id="rId11420" Type="http://schemas.openxmlformats.org/officeDocument/2006/relationships/hyperlink" Target="https://www.linkedin.com/company/yokoitoinc/" TargetMode="External"/><Relationship Id="rId3584" Type="http://schemas.openxmlformats.org/officeDocument/2006/relationships/hyperlink" Target="https://www.linkedin.com/company/myaquaamerica/" TargetMode="External"/><Relationship Id="rId4635" Type="http://schemas.openxmlformats.org/officeDocument/2006/relationships/hyperlink" Target="https://hashai.co.uk/about" TargetMode="External"/><Relationship Id="rId10022" Type="http://schemas.openxmlformats.org/officeDocument/2006/relationships/hyperlink" Target="http://selvatico.co/" TargetMode="External"/><Relationship Id="rId158" Type="http://schemas.openxmlformats.org/officeDocument/2006/relationships/hyperlink" Target="https://www.linkedin.com/company/datch" TargetMode="External"/><Relationship Id="rId2186" Type="http://schemas.openxmlformats.org/officeDocument/2006/relationships/hyperlink" Target="http://zwcuo.com/" TargetMode="External"/><Relationship Id="rId3237" Type="http://schemas.openxmlformats.org/officeDocument/2006/relationships/hyperlink" Target="https://www.linkedin.com/in/paulcholder/" TargetMode="External"/><Relationship Id="rId3651" Type="http://schemas.openxmlformats.org/officeDocument/2006/relationships/hyperlink" Target="https://www.linkedin.com/in/sakupihlajaniemi/" TargetMode="External"/><Relationship Id="rId4702" Type="http://schemas.openxmlformats.org/officeDocument/2006/relationships/hyperlink" Target="https://firsttellurium.com/management-and-directors/" TargetMode="External"/><Relationship Id="rId7858" Type="http://schemas.openxmlformats.org/officeDocument/2006/relationships/hyperlink" Target="http://bernicesbakerymt.com/" TargetMode="External"/><Relationship Id="rId8909" Type="http://schemas.openxmlformats.org/officeDocument/2006/relationships/hyperlink" Target="https://www.linkedin.com/in/flip-phillip-isard-94b0b32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996"/>
  <sheetViews>
    <sheetView tabSelected="1" topLeftCell="N1" workbookViewId="0">
      <pane ySplit="1" topLeftCell="A1767" activePane="bottomLeft" state="frozen"/>
      <selection pane="bottomLeft" activeCell="R1767" sqref="R1767:R1782"/>
    </sheetView>
  </sheetViews>
  <sheetFormatPr defaultColWidth="25.875" defaultRowHeight="14.25"/>
  <cols>
    <col min="1" max="17" width="25.875" style="3"/>
    <col min="18" max="19" width="25.875" style="37"/>
    <col min="20" max="16384" width="25.875" style="3"/>
  </cols>
  <sheetData>
    <row r="1" spans="1:44" ht="15.75" thickBo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38" t="s">
        <v>17</v>
      </c>
      <c r="S1" s="38"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row>
    <row r="2" spans="1:44" ht="15.75" thickBot="1">
      <c r="A2" s="4" t="s">
        <v>44</v>
      </c>
      <c r="B2" s="5">
        <v>85842661</v>
      </c>
      <c r="C2" s="6">
        <v>14246</v>
      </c>
      <c r="D2" s="7" t="s">
        <v>45</v>
      </c>
      <c r="E2" s="7" t="s">
        <v>46</v>
      </c>
      <c r="F2" s="7" t="s">
        <v>47</v>
      </c>
      <c r="G2" s="7" t="s">
        <v>48</v>
      </c>
      <c r="H2" s="7" t="s">
        <v>49</v>
      </c>
      <c r="I2" s="7" t="s">
        <v>50</v>
      </c>
      <c r="J2" s="6">
        <v>45531</v>
      </c>
      <c r="K2" s="7" t="s">
        <v>51</v>
      </c>
      <c r="L2" s="7" t="s">
        <v>52</v>
      </c>
      <c r="M2" s="7" t="s">
        <v>53</v>
      </c>
      <c r="N2" s="7" t="s">
        <v>54</v>
      </c>
      <c r="O2" s="7" t="s">
        <v>55</v>
      </c>
      <c r="P2" s="7">
        <v>14</v>
      </c>
      <c r="Q2" s="7" t="s">
        <v>56</v>
      </c>
      <c r="R2" s="28" t="s">
        <v>57</v>
      </c>
      <c r="S2" s="28" t="s">
        <v>58</v>
      </c>
      <c r="T2" s="7" t="s">
        <v>50</v>
      </c>
      <c r="U2" s="7" t="s">
        <v>59</v>
      </c>
      <c r="V2" s="7">
        <v>50000000</v>
      </c>
      <c r="W2" s="7" t="s">
        <v>60</v>
      </c>
      <c r="X2" s="7">
        <v>50000000</v>
      </c>
      <c r="Y2" s="7" t="s">
        <v>61</v>
      </c>
      <c r="Z2" s="7">
        <v>2</v>
      </c>
      <c r="AA2" s="7">
        <v>4200000000</v>
      </c>
      <c r="AB2" s="7" t="s">
        <v>60</v>
      </c>
      <c r="AC2" s="7">
        <v>4200000000</v>
      </c>
      <c r="AD2" s="7" t="s">
        <v>62</v>
      </c>
      <c r="AE2" s="7">
        <v>4200000000</v>
      </c>
      <c r="AF2" s="7" t="s">
        <v>60</v>
      </c>
      <c r="AG2" s="7">
        <v>4200000000</v>
      </c>
      <c r="AH2" s="7">
        <v>4250000000</v>
      </c>
      <c r="AI2" s="7" t="s">
        <v>60</v>
      </c>
      <c r="AJ2" s="7">
        <v>4250000000</v>
      </c>
      <c r="AK2" s="7" t="s">
        <v>63</v>
      </c>
      <c r="AL2" s="7" t="s">
        <v>64</v>
      </c>
      <c r="AM2" s="7" t="s">
        <v>65</v>
      </c>
      <c r="AN2" s="7" t="s">
        <v>66</v>
      </c>
      <c r="AO2" s="7" t="s">
        <v>67</v>
      </c>
      <c r="AP2" s="9" t="s">
        <v>50</v>
      </c>
      <c r="AQ2" s="8" t="s">
        <v>68</v>
      </c>
      <c r="AR2" s="7" t="s">
        <v>50</v>
      </c>
    </row>
    <row r="3" spans="1:44" ht="15.75" thickBot="1">
      <c r="A3" s="10" t="s">
        <v>69</v>
      </c>
      <c r="B3" s="11">
        <v>1741400</v>
      </c>
      <c r="C3" s="12">
        <v>41640</v>
      </c>
      <c r="D3" s="13" t="s">
        <v>45</v>
      </c>
      <c r="E3" s="13" t="s">
        <v>46</v>
      </c>
      <c r="F3" s="13" t="s">
        <v>70</v>
      </c>
      <c r="G3" s="13" t="s">
        <v>71</v>
      </c>
      <c r="H3" s="13" t="s">
        <v>49</v>
      </c>
      <c r="I3" s="13" t="s">
        <v>50</v>
      </c>
      <c r="J3" s="12">
        <v>45525</v>
      </c>
      <c r="K3" s="13" t="s">
        <v>72</v>
      </c>
      <c r="L3" s="13" t="s">
        <v>73</v>
      </c>
      <c r="M3" s="13" t="s">
        <v>74</v>
      </c>
      <c r="N3" s="13" t="s">
        <v>75</v>
      </c>
      <c r="O3" s="13" t="s">
        <v>76</v>
      </c>
      <c r="P3" s="13">
        <v>16</v>
      </c>
      <c r="Q3" s="13" t="s">
        <v>77</v>
      </c>
      <c r="R3" s="29" t="s">
        <v>78</v>
      </c>
      <c r="S3" s="29" t="s">
        <v>79</v>
      </c>
      <c r="T3" s="13" t="s">
        <v>80</v>
      </c>
      <c r="U3" s="13" t="s">
        <v>50</v>
      </c>
      <c r="V3" s="13">
        <v>270000000</v>
      </c>
      <c r="W3" s="13" t="s">
        <v>60</v>
      </c>
      <c r="X3" s="13">
        <v>270000000</v>
      </c>
      <c r="Y3" s="13" t="s">
        <v>81</v>
      </c>
      <c r="Z3" s="13">
        <v>8</v>
      </c>
      <c r="AA3" s="13">
        <v>270000000</v>
      </c>
      <c r="AB3" s="13" t="s">
        <v>60</v>
      </c>
      <c r="AC3" s="13">
        <v>270000000</v>
      </c>
      <c r="AD3" s="13" t="s">
        <v>73</v>
      </c>
      <c r="AE3" s="13">
        <v>805230000</v>
      </c>
      <c r="AF3" s="13" t="s">
        <v>60</v>
      </c>
      <c r="AG3" s="13">
        <v>805230000</v>
      </c>
      <c r="AH3" s="13">
        <v>805230000</v>
      </c>
      <c r="AI3" s="13" t="s">
        <v>60</v>
      </c>
      <c r="AJ3" s="13">
        <v>805230000</v>
      </c>
      <c r="AK3" s="13" t="s">
        <v>82</v>
      </c>
      <c r="AL3" s="13" t="s">
        <v>50</v>
      </c>
      <c r="AM3" s="13" t="s">
        <v>83</v>
      </c>
      <c r="AN3" s="13" t="s">
        <v>66</v>
      </c>
      <c r="AO3" s="13" t="s">
        <v>84</v>
      </c>
      <c r="AP3" s="14" t="s">
        <v>85</v>
      </c>
      <c r="AQ3" s="15" t="s">
        <v>50</v>
      </c>
      <c r="AR3" s="13" t="s">
        <v>50</v>
      </c>
    </row>
    <row r="4" spans="1:44" ht="15.75" thickBot="1">
      <c r="A4" s="4" t="s">
        <v>86</v>
      </c>
      <c r="B4" s="5">
        <v>21604</v>
      </c>
      <c r="C4" s="6">
        <v>44197</v>
      </c>
      <c r="D4" s="7" t="s">
        <v>45</v>
      </c>
      <c r="E4" s="7" t="s">
        <v>46</v>
      </c>
      <c r="F4" s="7" t="s">
        <v>47</v>
      </c>
      <c r="G4" s="7" t="s">
        <v>87</v>
      </c>
      <c r="H4" s="7" t="s">
        <v>88</v>
      </c>
      <c r="I4" s="7" t="s">
        <v>50</v>
      </c>
      <c r="J4" s="6">
        <v>45531</v>
      </c>
      <c r="K4" s="7" t="s">
        <v>89</v>
      </c>
      <c r="L4" s="7" t="s">
        <v>62</v>
      </c>
      <c r="M4" s="7" t="s">
        <v>90</v>
      </c>
      <c r="N4" s="7" t="s">
        <v>91</v>
      </c>
      <c r="O4" s="7" t="s">
        <v>92</v>
      </c>
      <c r="P4" s="7">
        <v>23</v>
      </c>
      <c r="Q4" s="7" t="s">
        <v>93</v>
      </c>
      <c r="R4" s="28" t="s">
        <v>94</v>
      </c>
      <c r="S4" s="28" t="s">
        <v>95</v>
      </c>
      <c r="T4" s="7" t="s">
        <v>96</v>
      </c>
      <c r="U4" s="7" t="s">
        <v>50</v>
      </c>
      <c r="V4" s="7">
        <v>20000000</v>
      </c>
      <c r="W4" s="7" t="s">
        <v>60</v>
      </c>
      <c r="X4" s="7">
        <v>20000000</v>
      </c>
      <c r="Y4" s="7" t="s">
        <v>61</v>
      </c>
      <c r="Z4" s="7">
        <v>8</v>
      </c>
      <c r="AA4" s="7">
        <v>20000000</v>
      </c>
      <c r="AB4" s="7" t="s">
        <v>60</v>
      </c>
      <c r="AC4" s="7">
        <v>20000000</v>
      </c>
      <c r="AD4" s="7" t="s">
        <v>62</v>
      </c>
      <c r="AE4" s="7">
        <v>128000000</v>
      </c>
      <c r="AF4" s="7" t="s">
        <v>60</v>
      </c>
      <c r="AG4" s="7">
        <v>128000000</v>
      </c>
      <c r="AH4" s="7">
        <v>128000000</v>
      </c>
      <c r="AI4" s="7" t="s">
        <v>60</v>
      </c>
      <c r="AJ4" s="7">
        <v>128000000</v>
      </c>
      <c r="AK4" s="7" t="s">
        <v>97</v>
      </c>
      <c r="AL4" s="7" t="s">
        <v>50</v>
      </c>
      <c r="AM4" s="7" t="s">
        <v>98</v>
      </c>
      <c r="AN4" s="7" t="s">
        <v>66</v>
      </c>
      <c r="AO4" s="7" t="s">
        <v>99</v>
      </c>
      <c r="AP4" s="8" t="s">
        <v>100</v>
      </c>
      <c r="AQ4" s="9" t="s">
        <v>50</v>
      </c>
      <c r="AR4" s="7" t="s">
        <v>50</v>
      </c>
    </row>
    <row r="5" spans="1:44" ht="15.75" thickBot="1">
      <c r="A5" s="10" t="s">
        <v>101</v>
      </c>
      <c r="B5" s="11">
        <v>122328607</v>
      </c>
      <c r="C5" s="12">
        <v>23401</v>
      </c>
      <c r="D5" s="13" t="s">
        <v>45</v>
      </c>
      <c r="E5" s="13" t="s">
        <v>46</v>
      </c>
      <c r="F5" s="13" t="s">
        <v>47</v>
      </c>
      <c r="G5" s="13" t="s">
        <v>48</v>
      </c>
      <c r="H5" s="13" t="s">
        <v>49</v>
      </c>
      <c r="I5" s="13" t="s">
        <v>50</v>
      </c>
      <c r="J5" s="12">
        <v>45521</v>
      </c>
      <c r="K5" s="13" t="s">
        <v>51</v>
      </c>
      <c r="L5" s="13" t="s">
        <v>62</v>
      </c>
      <c r="M5" s="13" t="s">
        <v>102</v>
      </c>
      <c r="N5" s="13" t="s">
        <v>103</v>
      </c>
      <c r="O5" s="13" t="s">
        <v>104</v>
      </c>
      <c r="P5" s="13">
        <v>28</v>
      </c>
      <c r="Q5" s="13" t="s">
        <v>105</v>
      </c>
      <c r="R5" s="29" t="s">
        <v>106</v>
      </c>
      <c r="S5" s="29" t="s">
        <v>107</v>
      </c>
      <c r="T5" s="13" t="s">
        <v>108</v>
      </c>
      <c r="U5" s="13">
        <v>118001026453</v>
      </c>
      <c r="V5" s="13">
        <v>239000000</v>
      </c>
      <c r="W5" s="13" t="s">
        <v>60</v>
      </c>
      <c r="X5" s="13">
        <v>239000000</v>
      </c>
      <c r="Y5" s="13" t="s">
        <v>61</v>
      </c>
      <c r="Z5" s="13">
        <v>1</v>
      </c>
      <c r="AA5" s="13">
        <v>239000000</v>
      </c>
      <c r="AB5" s="13" t="s">
        <v>60</v>
      </c>
      <c r="AC5" s="13">
        <v>239000000</v>
      </c>
      <c r="AD5" s="13" t="s">
        <v>62</v>
      </c>
      <c r="AE5" s="13">
        <v>239000000</v>
      </c>
      <c r="AF5" s="13" t="s">
        <v>60</v>
      </c>
      <c r="AG5" s="13">
        <v>239000000</v>
      </c>
      <c r="AH5" s="13">
        <v>239000000</v>
      </c>
      <c r="AI5" s="13" t="s">
        <v>60</v>
      </c>
      <c r="AJ5" s="13">
        <v>239000000</v>
      </c>
      <c r="AK5" s="13" t="s">
        <v>109</v>
      </c>
      <c r="AL5" s="13" t="s">
        <v>50</v>
      </c>
      <c r="AM5" s="13" t="s">
        <v>110</v>
      </c>
      <c r="AN5" s="13" t="s">
        <v>66</v>
      </c>
      <c r="AO5" s="13" t="s">
        <v>111</v>
      </c>
      <c r="AP5" s="14" t="s">
        <v>112</v>
      </c>
      <c r="AQ5" s="15" t="s">
        <v>50</v>
      </c>
      <c r="AR5" s="13" t="s">
        <v>50</v>
      </c>
    </row>
    <row r="6" spans="1:44" ht="15.75" thickBot="1">
      <c r="A6" s="4" t="s">
        <v>113</v>
      </c>
      <c r="B6" s="5">
        <v>5033</v>
      </c>
      <c r="C6" s="6">
        <v>42736</v>
      </c>
      <c r="D6" s="7" t="s">
        <v>45</v>
      </c>
      <c r="E6" s="7" t="s">
        <v>46</v>
      </c>
      <c r="F6" s="7" t="s">
        <v>70</v>
      </c>
      <c r="G6" s="7" t="s">
        <v>114</v>
      </c>
      <c r="H6" s="7" t="s">
        <v>115</v>
      </c>
      <c r="I6" s="7" t="s">
        <v>50</v>
      </c>
      <c r="J6" s="6">
        <v>45523</v>
      </c>
      <c r="K6" s="7" t="s">
        <v>116</v>
      </c>
      <c r="L6" s="7" t="s">
        <v>52</v>
      </c>
      <c r="M6" s="7" t="s">
        <v>117</v>
      </c>
      <c r="N6" s="7" t="s">
        <v>118</v>
      </c>
      <c r="O6" s="7" t="s">
        <v>119</v>
      </c>
      <c r="P6" s="7">
        <v>59</v>
      </c>
      <c r="Q6" s="7" t="s">
        <v>120</v>
      </c>
      <c r="R6" s="28" t="s">
        <v>121</v>
      </c>
      <c r="S6" s="28" t="s">
        <v>122</v>
      </c>
      <c r="T6" s="7" t="s">
        <v>123</v>
      </c>
      <c r="U6" s="7" t="s">
        <v>50</v>
      </c>
      <c r="V6" s="7" t="s">
        <v>50</v>
      </c>
      <c r="W6" s="7" t="s">
        <v>50</v>
      </c>
      <c r="X6" s="7" t="s">
        <v>50</v>
      </c>
      <c r="Y6" s="7" t="s">
        <v>81</v>
      </c>
      <c r="Z6" s="7">
        <v>5</v>
      </c>
      <c r="AA6" s="7">
        <v>133000000</v>
      </c>
      <c r="AB6" s="7" t="s">
        <v>60</v>
      </c>
      <c r="AC6" s="7">
        <v>133000000</v>
      </c>
      <c r="AD6" s="7" t="s">
        <v>124</v>
      </c>
      <c r="AE6" s="7">
        <v>214000000</v>
      </c>
      <c r="AF6" s="7" t="s">
        <v>60</v>
      </c>
      <c r="AG6" s="7">
        <v>214000000</v>
      </c>
      <c r="AH6" s="7">
        <v>214000000</v>
      </c>
      <c r="AI6" s="7" t="s">
        <v>60</v>
      </c>
      <c r="AJ6" s="7">
        <v>214000000</v>
      </c>
      <c r="AK6" s="7" t="s">
        <v>125</v>
      </c>
      <c r="AL6" s="7" t="s">
        <v>50</v>
      </c>
      <c r="AM6" s="7" t="s">
        <v>126</v>
      </c>
      <c r="AN6" s="7" t="s">
        <v>66</v>
      </c>
      <c r="AO6" s="7" t="s">
        <v>127</v>
      </c>
      <c r="AP6" s="8" t="s">
        <v>128</v>
      </c>
      <c r="AQ6" s="9" t="s">
        <v>50</v>
      </c>
      <c r="AR6" s="7" t="s">
        <v>50</v>
      </c>
    </row>
    <row r="7" spans="1:44" ht="15.75" thickBot="1">
      <c r="A7" s="10" t="s">
        <v>129</v>
      </c>
      <c r="B7" s="11">
        <v>11077782</v>
      </c>
      <c r="C7" s="12">
        <v>42005</v>
      </c>
      <c r="D7" s="13" t="s">
        <v>45</v>
      </c>
      <c r="E7" s="13" t="s">
        <v>46</v>
      </c>
      <c r="F7" s="13" t="s">
        <v>70</v>
      </c>
      <c r="G7" s="13" t="s">
        <v>114</v>
      </c>
      <c r="H7" s="13" t="s">
        <v>130</v>
      </c>
      <c r="I7" s="13" t="s">
        <v>50</v>
      </c>
      <c r="J7" s="12">
        <v>45525</v>
      </c>
      <c r="K7" s="13" t="s">
        <v>50</v>
      </c>
      <c r="L7" s="13" t="s">
        <v>131</v>
      </c>
      <c r="M7" s="13" t="s">
        <v>132</v>
      </c>
      <c r="N7" s="13" t="s">
        <v>133</v>
      </c>
      <c r="O7" s="13" t="s">
        <v>134</v>
      </c>
      <c r="P7" s="13">
        <v>80</v>
      </c>
      <c r="Q7" s="13" t="s">
        <v>135</v>
      </c>
      <c r="R7" s="29" t="s">
        <v>136</v>
      </c>
      <c r="S7" s="29" t="s">
        <v>137</v>
      </c>
      <c r="T7" s="13" t="s">
        <v>138</v>
      </c>
      <c r="U7" s="13" t="s">
        <v>50</v>
      </c>
      <c r="V7" s="13">
        <v>26000000</v>
      </c>
      <c r="W7" s="13" t="s">
        <v>139</v>
      </c>
      <c r="X7" s="13">
        <v>33869514</v>
      </c>
      <c r="Y7" s="13" t="s">
        <v>81</v>
      </c>
      <c r="Z7" s="13">
        <v>8</v>
      </c>
      <c r="AA7" s="13">
        <v>152500000</v>
      </c>
      <c r="AB7" s="13" t="s">
        <v>60</v>
      </c>
      <c r="AC7" s="13">
        <v>152500000</v>
      </c>
      <c r="AD7" s="13" t="s">
        <v>124</v>
      </c>
      <c r="AE7" s="13">
        <v>180000000</v>
      </c>
      <c r="AF7" s="13" t="s">
        <v>60</v>
      </c>
      <c r="AG7" s="13">
        <v>180000000</v>
      </c>
      <c r="AH7" s="13">
        <v>218869514</v>
      </c>
      <c r="AI7" s="13" t="s">
        <v>60</v>
      </c>
      <c r="AJ7" s="13">
        <v>218869514</v>
      </c>
      <c r="AK7" s="13" t="s">
        <v>140</v>
      </c>
      <c r="AL7" s="13" t="s">
        <v>50</v>
      </c>
      <c r="AM7" s="13" t="s">
        <v>141</v>
      </c>
      <c r="AN7" s="13" t="s">
        <v>66</v>
      </c>
      <c r="AO7" s="13" t="s">
        <v>142</v>
      </c>
      <c r="AP7" s="14" t="s">
        <v>143</v>
      </c>
      <c r="AQ7" s="15" t="s">
        <v>50</v>
      </c>
      <c r="AR7" s="13" t="s">
        <v>50</v>
      </c>
    </row>
    <row r="8" spans="1:44" ht="15.75" thickBot="1">
      <c r="A8" s="4" t="s">
        <v>144</v>
      </c>
      <c r="B8" s="5">
        <v>3589</v>
      </c>
      <c r="C8" s="6">
        <v>43800</v>
      </c>
      <c r="D8" s="7" t="s">
        <v>45</v>
      </c>
      <c r="E8" s="7" t="s">
        <v>46</v>
      </c>
      <c r="F8" s="7" t="s">
        <v>70</v>
      </c>
      <c r="G8" s="7" t="s">
        <v>145</v>
      </c>
      <c r="H8" s="7" t="s">
        <v>146</v>
      </c>
      <c r="I8" s="7" t="s">
        <v>50</v>
      </c>
      <c r="J8" s="6">
        <v>45530</v>
      </c>
      <c r="K8" s="7" t="s">
        <v>116</v>
      </c>
      <c r="L8" s="7" t="s">
        <v>147</v>
      </c>
      <c r="M8" s="7" t="s">
        <v>148</v>
      </c>
      <c r="N8" s="7" t="s">
        <v>149</v>
      </c>
      <c r="O8" s="7" t="s">
        <v>150</v>
      </c>
      <c r="P8" s="7">
        <v>84</v>
      </c>
      <c r="Q8" s="7" t="s">
        <v>120</v>
      </c>
      <c r="R8" s="28" t="s">
        <v>151</v>
      </c>
      <c r="S8" s="28" t="s">
        <v>152</v>
      </c>
      <c r="T8" s="7" t="s">
        <v>153</v>
      </c>
      <c r="U8" s="7" t="s">
        <v>50</v>
      </c>
      <c r="V8" s="7">
        <v>38000000</v>
      </c>
      <c r="W8" s="7" t="s">
        <v>60</v>
      </c>
      <c r="X8" s="7">
        <v>38000000</v>
      </c>
      <c r="Y8" s="7" t="s">
        <v>154</v>
      </c>
      <c r="Z8" s="7">
        <v>7</v>
      </c>
      <c r="AA8" s="7">
        <v>38000000</v>
      </c>
      <c r="AB8" s="7" t="s">
        <v>60</v>
      </c>
      <c r="AC8" s="7">
        <v>38000000</v>
      </c>
      <c r="AD8" s="7" t="s">
        <v>147</v>
      </c>
      <c r="AE8" s="7">
        <v>73000000</v>
      </c>
      <c r="AF8" s="7" t="s">
        <v>60</v>
      </c>
      <c r="AG8" s="7">
        <v>73000000</v>
      </c>
      <c r="AH8" s="7">
        <v>73000000</v>
      </c>
      <c r="AI8" s="7" t="s">
        <v>60</v>
      </c>
      <c r="AJ8" s="7">
        <v>73000000</v>
      </c>
      <c r="AK8" s="7" t="s">
        <v>155</v>
      </c>
      <c r="AL8" s="7" t="s">
        <v>50</v>
      </c>
      <c r="AM8" s="7" t="s">
        <v>156</v>
      </c>
      <c r="AN8" s="7" t="s">
        <v>66</v>
      </c>
      <c r="AO8" s="7" t="s">
        <v>157</v>
      </c>
      <c r="AP8" s="8" t="s">
        <v>158</v>
      </c>
      <c r="AQ8" s="9" t="s">
        <v>50</v>
      </c>
      <c r="AR8" s="7" t="s">
        <v>50</v>
      </c>
    </row>
    <row r="9" spans="1:44" ht="15.75" thickBot="1">
      <c r="A9" s="10" t="s">
        <v>159</v>
      </c>
      <c r="B9" s="11">
        <v>8800</v>
      </c>
      <c r="C9" s="12">
        <v>29587</v>
      </c>
      <c r="D9" s="13" t="s">
        <v>45</v>
      </c>
      <c r="E9" s="13" t="s">
        <v>46</v>
      </c>
      <c r="F9" s="13" t="s">
        <v>47</v>
      </c>
      <c r="G9" s="13" t="s">
        <v>160</v>
      </c>
      <c r="H9" s="13" t="s">
        <v>115</v>
      </c>
      <c r="I9" s="13" t="s">
        <v>50</v>
      </c>
      <c r="J9" s="12">
        <v>45523</v>
      </c>
      <c r="K9" s="13" t="s">
        <v>161</v>
      </c>
      <c r="L9" s="13" t="s">
        <v>162</v>
      </c>
      <c r="M9" s="13" t="s">
        <v>163</v>
      </c>
      <c r="N9" s="13" t="s">
        <v>164</v>
      </c>
      <c r="O9" s="13" t="s">
        <v>165</v>
      </c>
      <c r="P9" s="13">
        <v>88</v>
      </c>
      <c r="Q9" s="13" t="s">
        <v>166</v>
      </c>
      <c r="R9" s="29" t="s">
        <v>167</v>
      </c>
      <c r="S9" s="29" t="s">
        <v>168</v>
      </c>
      <c r="T9" s="13" t="s">
        <v>169</v>
      </c>
      <c r="U9" s="13" t="s">
        <v>170</v>
      </c>
      <c r="V9" s="13">
        <v>2000000000</v>
      </c>
      <c r="W9" s="13" t="s">
        <v>60</v>
      </c>
      <c r="X9" s="13">
        <v>2000000000</v>
      </c>
      <c r="Y9" s="13" t="s">
        <v>171</v>
      </c>
      <c r="Z9" s="13">
        <v>1</v>
      </c>
      <c r="AA9" s="13" t="s">
        <v>50</v>
      </c>
      <c r="AB9" s="13" t="s">
        <v>50</v>
      </c>
      <c r="AC9" s="13" t="s">
        <v>50</v>
      </c>
      <c r="AD9" s="13" t="s">
        <v>50</v>
      </c>
      <c r="AE9" s="13" t="s">
        <v>50</v>
      </c>
      <c r="AF9" s="13" t="s">
        <v>50</v>
      </c>
      <c r="AG9" s="13" t="s">
        <v>50</v>
      </c>
      <c r="AH9" s="13">
        <v>2000000000</v>
      </c>
      <c r="AI9" s="13" t="s">
        <v>60</v>
      </c>
      <c r="AJ9" s="13">
        <v>2000000000</v>
      </c>
      <c r="AK9" s="13" t="s">
        <v>50</v>
      </c>
      <c r="AL9" s="13" t="s">
        <v>50</v>
      </c>
      <c r="AM9" s="13" t="s">
        <v>172</v>
      </c>
      <c r="AN9" s="13" t="s">
        <v>66</v>
      </c>
      <c r="AO9" s="13" t="s">
        <v>173</v>
      </c>
      <c r="AP9" s="14" t="s">
        <v>174</v>
      </c>
      <c r="AQ9" s="15" t="s">
        <v>50</v>
      </c>
      <c r="AR9" s="13" t="s">
        <v>50</v>
      </c>
    </row>
    <row r="10" spans="1:44" ht="15.75" thickBot="1">
      <c r="A10" s="4" t="s">
        <v>175</v>
      </c>
      <c r="B10" s="5">
        <v>332534</v>
      </c>
      <c r="C10" s="6">
        <v>39814</v>
      </c>
      <c r="D10" s="7" t="s">
        <v>45</v>
      </c>
      <c r="E10" s="7" t="s">
        <v>46</v>
      </c>
      <c r="F10" s="7" t="s">
        <v>70</v>
      </c>
      <c r="G10" s="7" t="s">
        <v>176</v>
      </c>
      <c r="H10" s="7" t="s">
        <v>49</v>
      </c>
      <c r="I10" s="7" t="s">
        <v>50</v>
      </c>
      <c r="J10" s="6">
        <v>45520</v>
      </c>
      <c r="K10" s="7" t="s">
        <v>177</v>
      </c>
      <c r="L10" s="7" t="s">
        <v>178</v>
      </c>
      <c r="M10" s="7" t="s">
        <v>179</v>
      </c>
      <c r="N10" s="7" t="s">
        <v>180</v>
      </c>
      <c r="O10" s="7" t="s">
        <v>181</v>
      </c>
      <c r="P10" s="7">
        <v>124</v>
      </c>
      <c r="Q10" s="7" t="s">
        <v>120</v>
      </c>
      <c r="R10" s="28" t="s">
        <v>182</v>
      </c>
      <c r="S10" s="28" t="s">
        <v>183</v>
      </c>
      <c r="T10" s="7" t="s">
        <v>50</v>
      </c>
      <c r="U10" s="7" t="s">
        <v>184</v>
      </c>
      <c r="V10" s="7">
        <v>79999961</v>
      </c>
      <c r="W10" s="7" t="s">
        <v>60</v>
      </c>
      <c r="X10" s="7">
        <v>79999961</v>
      </c>
      <c r="Y10" s="7" t="s">
        <v>50</v>
      </c>
      <c r="Z10" s="7">
        <v>7</v>
      </c>
      <c r="AA10" s="7">
        <v>79999961</v>
      </c>
      <c r="AB10" s="7" t="s">
        <v>60</v>
      </c>
      <c r="AC10" s="7">
        <v>79999961</v>
      </c>
      <c r="AD10" s="7" t="s">
        <v>178</v>
      </c>
      <c r="AE10" s="7">
        <v>249100961</v>
      </c>
      <c r="AF10" s="7" t="s">
        <v>60</v>
      </c>
      <c r="AG10" s="7">
        <v>249100961</v>
      </c>
      <c r="AH10" s="7">
        <v>249100961</v>
      </c>
      <c r="AI10" s="7" t="s">
        <v>60</v>
      </c>
      <c r="AJ10" s="7">
        <v>249100961</v>
      </c>
      <c r="AK10" s="7" t="s">
        <v>185</v>
      </c>
      <c r="AL10" s="7" t="s">
        <v>50</v>
      </c>
      <c r="AM10" s="7" t="s">
        <v>186</v>
      </c>
      <c r="AN10" s="7" t="s">
        <v>66</v>
      </c>
      <c r="AO10" s="7" t="s">
        <v>187</v>
      </c>
      <c r="AP10" s="9" t="s">
        <v>50</v>
      </c>
      <c r="AQ10" s="8" t="s">
        <v>188</v>
      </c>
      <c r="AR10" s="7" t="s">
        <v>50</v>
      </c>
    </row>
    <row r="11" spans="1:44" ht="15.75" thickBot="1">
      <c r="A11" s="10" t="s">
        <v>189</v>
      </c>
      <c r="B11" s="11">
        <v>4785</v>
      </c>
      <c r="C11" s="12">
        <v>43466</v>
      </c>
      <c r="D11" s="13" t="s">
        <v>45</v>
      </c>
      <c r="E11" s="13" t="s">
        <v>46</v>
      </c>
      <c r="F11" s="13" t="s">
        <v>70</v>
      </c>
      <c r="G11" s="13" t="s">
        <v>145</v>
      </c>
      <c r="H11" s="13" t="s">
        <v>190</v>
      </c>
      <c r="I11" s="13" t="s">
        <v>50</v>
      </c>
      <c r="J11" s="12">
        <v>45524</v>
      </c>
      <c r="K11" s="13" t="s">
        <v>191</v>
      </c>
      <c r="L11" s="13" t="s">
        <v>124</v>
      </c>
      <c r="M11" s="13" t="s">
        <v>192</v>
      </c>
      <c r="N11" s="13" t="s">
        <v>193</v>
      </c>
      <c r="O11" s="13" t="s">
        <v>194</v>
      </c>
      <c r="P11" s="13">
        <v>128</v>
      </c>
      <c r="Q11" s="13" t="s">
        <v>56</v>
      </c>
      <c r="R11" s="29" t="s">
        <v>195</v>
      </c>
      <c r="S11" s="29" t="s">
        <v>196</v>
      </c>
      <c r="T11" s="13" t="s">
        <v>50</v>
      </c>
      <c r="U11" s="13" t="s">
        <v>50</v>
      </c>
      <c r="V11" s="13">
        <v>85000000</v>
      </c>
      <c r="W11" s="13" t="s">
        <v>60</v>
      </c>
      <c r="X11" s="13">
        <v>85000000</v>
      </c>
      <c r="Y11" s="13" t="s">
        <v>81</v>
      </c>
      <c r="Z11" s="13">
        <v>2</v>
      </c>
      <c r="AA11" s="13">
        <v>85000000</v>
      </c>
      <c r="AB11" s="13" t="s">
        <v>60</v>
      </c>
      <c r="AC11" s="13">
        <v>85000000</v>
      </c>
      <c r="AD11" s="13" t="s">
        <v>124</v>
      </c>
      <c r="AE11" s="13">
        <v>115000000</v>
      </c>
      <c r="AF11" s="13" t="s">
        <v>60</v>
      </c>
      <c r="AG11" s="13">
        <v>115000000</v>
      </c>
      <c r="AH11" s="13">
        <v>115000000</v>
      </c>
      <c r="AI11" s="13" t="s">
        <v>60</v>
      </c>
      <c r="AJ11" s="13">
        <v>115000000</v>
      </c>
      <c r="AK11" s="13" t="s">
        <v>197</v>
      </c>
      <c r="AL11" s="13" t="s">
        <v>50</v>
      </c>
      <c r="AM11" s="13" t="s">
        <v>198</v>
      </c>
      <c r="AN11" s="13" t="s">
        <v>66</v>
      </c>
      <c r="AO11" s="13" t="s">
        <v>199</v>
      </c>
      <c r="AP11" s="14" t="s">
        <v>200</v>
      </c>
      <c r="AQ11" s="15" t="s">
        <v>50</v>
      </c>
      <c r="AR11" s="13" t="s">
        <v>50</v>
      </c>
    </row>
    <row r="12" spans="1:44" ht="15.75" thickBot="1">
      <c r="A12" s="4" t="s">
        <v>201</v>
      </c>
      <c r="B12" s="5">
        <v>470508</v>
      </c>
      <c r="C12" s="7" t="s">
        <v>202</v>
      </c>
      <c r="D12" s="7" t="s">
        <v>45</v>
      </c>
      <c r="E12" s="7" t="s">
        <v>46</v>
      </c>
      <c r="F12" s="7" t="s">
        <v>47</v>
      </c>
      <c r="G12" s="7" t="s">
        <v>48</v>
      </c>
      <c r="H12" s="7" t="s">
        <v>49</v>
      </c>
      <c r="I12" s="7" t="s">
        <v>50</v>
      </c>
      <c r="J12" s="6">
        <v>45531</v>
      </c>
      <c r="K12" s="7" t="s">
        <v>51</v>
      </c>
      <c r="L12" s="7" t="s">
        <v>162</v>
      </c>
      <c r="M12" s="7" t="s">
        <v>203</v>
      </c>
      <c r="N12" s="7" t="s">
        <v>133</v>
      </c>
      <c r="O12" s="7" t="s">
        <v>204</v>
      </c>
      <c r="P12" s="7">
        <v>137</v>
      </c>
      <c r="Q12" s="7" t="s">
        <v>135</v>
      </c>
      <c r="R12" s="28" t="s">
        <v>205</v>
      </c>
      <c r="S12" s="28" t="s">
        <v>206</v>
      </c>
      <c r="T12" s="7" t="s">
        <v>207</v>
      </c>
      <c r="U12" s="7" t="s">
        <v>208</v>
      </c>
      <c r="V12" s="7">
        <v>1900000000</v>
      </c>
      <c r="W12" s="7" t="s">
        <v>209</v>
      </c>
      <c r="X12" s="7">
        <v>2121570453</v>
      </c>
      <c r="Y12" s="7" t="s">
        <v>61</v>
      </c>
      <c r="Z12" s="7">
        <v>4</v>
      </c>
      <c r="AA12" s="7">
        <v>450000</v>
      </c>
      <c r="AB12" s="7" t="s">
        <v>139</v>
      </c>
      <c r="AC12" s="7">
        <v>524633</v>
      </c>
      <c r="AD12" s="7" t="s">
        <v>210</v>
      </c>
      <c r="AE12" s="7">
        <v>450000</v>
      </c>
      <c r="AF12" s="7" t="s">
        <v>139</v>
      </c>
      <c r="AG12" s="7">
        <v>524633</v>
      </c>
      <c r="AH12" s="7">
        <v>4358769828</v>
      </c>
      <c r="AI12" s="7" t="s">
        <v>60</v>
      </c>
      <c r="AJ12" s="7">
        <v>4358769828</v>
      </c>
      <c r="AK12" s="7" t="s">
        <v>50</v>
      </c>
      <c r="AL12" s="7" t="s">
        <v>50</v>
      </c>
      <c r="AM12" s="7" t="s">
        <v>211</v>
      </c>
      <c r="AN12" s="7" t="s">
        <v>66</v>
      </c>
      <c r="AO12" s="7" t="s">
        <v>212</v>
      </c>
      <c r="AP12" s="9" t="s">
        <v>50</v>
      </c>
      <c r="AQ12" s="8" t="s">
        <v>213</v>
      </c>
      <c r="AR12" s="7" t="s">
        <v>50</v>
      </c>
    </row>
    <row r="13" spans="1:44" ht="15.75" thickBot="1">
      <c r="A13" s="10" t="s">
        <v>214</v>
      </c>
      <c r="B13" s="11">
        <v>964367</v>
      </c>
      <c r="C13" s="12">
        <v>40909</v>
      </c>
      <c r="D13" s="13" t="s">
        <v>45</v>
      </c>
      <c r="E13" s="13" t="s">
        <v>46</v>
      </c>
      <c r="F13" s="13" t="s">
        <v>70</v>
      </c>
      <c r="G13" s="13" t="s">
        <v>176</v>
      </c>
      <c r="H13" s="13" t="s">
        <v>115</v>
      </c>
      <c r="I13" s="13" t="s">
        <v>50</v>
      </c>
      <c r="J13" s="12">
        <v>45530</v>
      </c>
      <c r="K13" s="13" t="s">
        <v>116</v>
      </c>
      <c r="L13" s="13" t="s">
        <v>73</v>
      </c>
      <c r="M13" s="13" t="s">
        <v>215</v>
      </c>
      <c r="N13" s="13" t="s">
        <v>216</v>
      </c>
      <c r="O13" s="13" t="s">
        <v>217</v>
      </c>
      <c r="P13" s="13">
        <v>148</v>
      </c>
      <c r="Q13" s="13" t="s">
        <v>218</v>
      </c>
      <c r="R13" s="29" t="s">
        <v>219</v>
      </c>
      <c r="S13" s="29" t="s">
        <v>220</v>
      </c>
      <c r="T13" s="13" t="s">
        <v>221</v>
      </c>
      <c r="U13" s="13" t="s">
        <v>222</v>
      </c>
      <c r="V13" s="13">
        <v>20000000</v>
      </c>
      <c r="W13" s="13" t="s">
        <v>60</v>
      </c>
      <c r="X13" s="13">
        <v>20000000</v>
      </c>
      <c r="Y13" s="13" t="s">
        <v>81</v>
      </c>
      <c r="Z13" s="13">
        <v>15</v>
      </c>
      <c r="AA13" s="13">
        <v>20000000</v>
      </c>
      <c r="AB13" s="13" t="s">
        <v>60</v>
      </c>
      <c r="AC13" s="13">
        <v>20000000</v>
      </c>
      <c r="AD13" s="13" t="s">
        <v>73</v>
      </c>
      <c r="AE13" s="13">
        <v>298500000</v>
      </c>
      <c r="AF13" s="13" t="s">
        <v>60</v>
      </c>
      <c r="AG13" s="13">
        <v>298500000</v>
      </c>
      <c r="AH13" s="13">
        <v>762500000</v>
      </c>
      <c r="AI13" s="13" t="s">
        <v>60</v>
      </c>
      <c r="AJ13" s="13">
        <v>762500000</v>
      </c>
      <c r="AK13" s="13" t="s">
        <v>223</v>
      </c>
      <c r="AL13" s="13" t="s">
        <v>50</v>
      </c>
      <c r="AM13" s="13" t="s">
        <v>224</v>
      </c>
      <c r="AN13" s="13" t="s">
        <v>66</v>
      </c>
      <c r="AO13" s="13" t="s">
        <v>225</v>
      </c>
      <c r="AP13" s="14" t="s">
        <v>226</v>
      </c>
      <c r="AQ13" s="15" t="s">
        <v>50</v>
      </c>
      <c r="AR13" s="13" t="s">
        <v>50</v>
      </c>
    </row>
    <row r="14" spans="1:44" ht="15.75" thickBot="1">
      <c r="A14" s="4" t="s">
        <v>227</v>
      </c>
      <c r="B14" s="5">
        <v>33283</v>
      </c>
      <c r="C14" s="6">
        <v>42005</v>
      </c>
      <c r="D14" s="7" t="s">
        <v>45</v>
      </c>
      <c r="E14" s="7" t="s">
        <v>46</v>
      </c>
      <c r="F14" s="7" t="s">
        <v>70</v>
      </c>
      <c r="G14" s="7" t="s">
        <v>114</v>
      </c>
      <c r="H14" s="7" t="s">
        <v>228</v>
      </c>
      <c r="I14" s="7" t="s">
        <v>50</v>
      </c>
      <c r="J14" s="6">
        <v>45526</v>
      </c>
      <c r="K14" s="7" t="s">
        <v>50</v>
      </c>
      <c r="L14" s="7" t="s">
        <v>147</v>
      </c>
      <c r="M14" s="7" t="s">
        <v>229</v>
      </c>
      <c r="N14" s="7" t="s">
        <v>230</v>
      </c>
      <c r="O14" s="7" t="s">
        <v>231</v>
      </c>
      <c r="P14" s="7">
        <v>162</v>
      </c>
      <c r="Q14" s="7" t="s">
        <v>120</v>
      </c>
      <c r="R14" s="28" t="s">
        <v>232</v>
      </c>
      <c r="S14" s="28" t="s">
        <v>233</v>
      </c>
      <c r="T14" s="7" t="s">
        <v>234</v>
      </c>
      <c r="U14" s="7">
        <f>1-408-212-7950</f>
        <v>-8569</v>
      </c>
      <c r="V14" s="7">
        <v>47000000</v>
      </c>
      <c r="W14" s="7" t="s">
        <v>60</v>
      </c>
      <c r="X14" s="7">
        <v>47000000</v>
      </c>
      <c r="Y14" s="7" t="s">
        <v>154</v>
      </c>
      <c r="Z14" s="7">
        <v>4</v>
      </c>
      <c r="AA14" s="7">
        <v>47000000</v>
      </c>
      <c r="AB14" s="7" t="s">
        <v>60</v>
      </c>
      <c r="AC14" s="7">
        <v>47000000</v>
      </c>
      <c r="AD14" s="7" t="s">
        <v>147</v>
      </c>
      <c r="AE14" s="7">
        <v>57000000</v>
      </c>
      <c r="AF14" s="7" t="s">
        <v>60</v>
      </c>
      <c r="AG14" s="7">
        <v>57000000</v>
      </c>
      <c r="AH14" s="7">
        <v>57000000</v>
      </c>
      <c r="AI14" s="7" t="s">
        <v>60</v>
      </c>
      <c r="AJ14" s="7">
        <v>57000000</v>
      </c>
      <c r="AK14" s="7" t="s">
        <v>235</v>
      </c>
      <c r="AL14" s="7" t="s">
        <v>50</v>
      </c>
      <c r="AM14" s="7" t="s">
        <v>236</v>
      </c>
      <c r="AN14" s="7" t="s">
        <v>66</v>
      </c>
      <c r="AO14" s="7" t="s">
        <v>237</v>
      </c>
      <c r="AP14" s="8" t="s">
        <v>238</v>
      </c>
      <c r="AQ14" s="9" t="s">
        <v>50</v>
      </c>
      <c r="AR14" s="7" t="s">
        <v>50</v>
      </c>
    </row>
    <row r="15" spans="1:44" ht="15.75" thickBot="1">
      <c r="A15" s="10" t="s">
        <v>239</v>
      </c>
      <c r="B15" s="11">
        <v>3454</v>
      </c>
      <c r="C15" s="12">
        <v>44197</v>
      </c>
      <c r="D15" s="13" t="s">
        <v>45</v>
      </c>
      <c r="E15" s="13" t="s">
        <v>46</v>
      </c>
      <c r="F15" s="13" t="s">
        <v>70</v>
      </c>
      <c r="G15" s="13" t="s">
        <v>87</v>
      </c>
      <c r="H15" s="13" t="s">
        <v>240</v>
      </c>
      <c r="I15" s="13" t="s">
        <v>50</v>
      </c>
      <c r="J15" s="12">
        <v>45530</v>
      </c>
      <c r="K15" s="13" t="s">
        <v>50</v>
      </c>
      <c r="L15" s="13" t="s">
        <v>241</v>
      </c>
      <c r="M15" s="13" t="s">
        <v>242</v>
      </c>
      <c r="N15" s="13" t="s">
        <v>243</v>
      </c>
      <c r="O15" s="13" t="s">
        <v>244</v>
      </c>
      <c r="P15" s="13">
        <v>181</v>
      </c>
      <c r="Q15" s="13" t="s">
        <v>245</v>
      </c>
      <c r="R15" s="29" t="s">
        <v>246</v>
      </c>
      <c r="S15" s="29" t="s">
        <v>247</v>
      </c>
      <c r="T15" s="13" t="s">
        <v>248</v>
      </c>
      <c r="U15" s="13" t="s">
        <v>249</v>
      </c>
      <c r="V15" s="13">
        <v>335000000</v>
      </c>
      <c r="W15" s="13" t="s">
        <v>250</v>
      </c>
      <c r="X15" s="13">
        <v>3994883</v>
      </c>
      <c r="Y15" s="13" t="s">
        <v>154</v>
      </c>
      <c r="Z15" s="13">
        <v>4</v>
      </c>
      <c r="AA15" s="13">
        <v>335000000</v>
      </c>
      <c r="AB15" s="13" t="s">
        <v>250</v>
      </c>
      <c r="AC15" s="13">
        <v>3994883</v>
      </c>
      <c r="AD15" s="13" t="s">
        <v>241</v>
      </c>
      <c r="AE15" s="13">
        <v>5332719</v>
      </c>
      <c r="AF15" s="13" t="s">
        <v>60</v>
      </c>
      <c r="AG15" s="13">
        <v>5332719</v>
      </c>
      <c r="AH15" s="13">
        <v>8332719</v>
      </c>
      <c r="AI15" s="13" t="s">
        <v>60</v>
      </c>
      <c r="AJ15" s="13">
        <v>8332719</v>
      </c>
      <c r="AK15" s="13" t="s">
        <v>251</v>
      </c>
      <c r="AL15" s="13" t="s">
        <v>50</v>
      </c>
      <c r="AM15" s="13" t="s">
        <v>252</v>
      </c>
      <c r="AN15" s="13" t="s">
        <v>253</v>
      </c>
      <c r="AO15" s="13" t="s">
        <v>50</v>
      </c>
      <c r="AP15" s="14" t="s">
        <v>254</v>
      </c>
      <c r="AQ15" s="15" t="s">
        <v>50</v>
      </c>
      <c r="AR15" s="13" t="s">
        <v>255</v>
      </c>
    </row>
    <row r="16" spans="1:44" ht="15.75" thickBot="1">
      <c r="A16" s="4" t="s">
        <v>256</v>
      </c>
      <c r="B16" s="5">
        <v>293520</v>
      </c>
      <c r="C16" s="6">
        <v>41275</v>
      </c>
      <c r="D16" s="7" t="s">
        <v>45</v>
      </c>
      <c r="E16" s="7" t="s">
        <v>46</v>
      </c>
      <c r="F16" s="7" t="s">
        <v>70</v>
      </c>
      <c r="G16" s="7" t="s">
        <v>87</v>
      </c>
      <c r="H16" s="7" t="s">
        <v>257</v>
      </c>
      <c r="I16" s="7" t="s">
        <v>50</v>
      </c>
      <c r="J16" s="6">
        <v>45527</v>
      </c>
      <c r="K16" s="7" t="s">
        <v>50</v>
      </c>
      <c r="L16" s="7" t="s">
        <v>178</v>
      </c>
      <c r="M16" s="7" t="s">
        <v>258</v>
      </c>
      <c r="N16" s="7" t="s">
        <v>259</v>
      </c>
      <c r="O16" s="7" t="s">
        <v>260</v>
      </c>
      <c r="P16" s="7">
        <v>190</v>
      </c>
      <c r="Q16" s="7" t="s">
        <v>245</v>
      </c>
      <c r="R16" s="28" t="s">
        <v>261</v>
      </c>
      <c r="S16" s="28" t="s">
        <v>262</v>
      </c>
      <c r="T16" s="7" t="s">
        <v>263</v>
      </c>
      <c r="U16" s="7" t="s">
        <v>50</v>
      </c>
      <c r="V16" s="7">
        <v>1670000000</v>
      </c>
      <c r="W16" s="7" t="s">
        <v>250</v>
      </c>
      <c r="X16" s="7">
        <v>19911415</v>
      </c>
      <c r="Y16" s="7" t="s">
        <v>50</v>
      </c>
      <c r="Z16" s="7">
        <v>14</v>
      </c>
      <c r="AA16" s="7">
        <v>1670000000</v>
      </c>
      <c r="AB16" s="7" t="s">
        <v>250</v>
      </c>
      <c r="AC16" s="7">
        <v>19911415</v>
      </c>
      <c r="AD16" s="7" t="s">
        <v>178</v>
      </c>
      <c r="AE16" s="7">
        <v>192841607</v>
      </c>
      <c r="AF16" s="7" t="s">
        <v>60</v>
      </c>
      <c r="AG16" s="7">
        <v>192841607</v>
      </c>
      <c r="AH16" s="7">
        <v>226258727</v>
      </c>
      <c r="AI16" s="7" t="s">
        <v>60</v>
      </c>
      <c r="AJ16" s="7">
        <v>226258727</v>
      </c>
      <c r="AK16" s="7" t="s">
        <v>264</v>
      </c>
      <c r="AL16" s="7" t="s">
        <v>50</v>
      </c>
      <c r="AM16" s="7" t="s">
        <v>265</v>
      </c>
      <c r="AN16" s="7" t="s">
        <v>253</v>
      </c>
      <c r="AO16" s="7" t="s">
        <v>50</v>
      </c>
      <c r="AP16" s="9" t="s">
        <v>50</v>
      </c>
      <c r="AQ16" s="8" t="s">
        <v>266</v>
      </c>
      <c r="AR16" s="7" t="s">
        <v>255</v>
      </c>
    </row>
    <row r="17" spans="1:44" ht="15" thickBot="1">
      <c r="A17" s="10" t="s">
        <v>267</v>
      </c>
      <c r="B17" s="11">
        <v>11158971</v>
      </c>
      <c r="C17" s="12">
        <v>40664</v>
      </c>
      <c r="D17" s="13" t="s">
        <v>45</v>
      </c>
      <c r="E17" s="13" t="s">
        <v>46</v>
      </c>
      <c r="F17" s="13" t="s">
        <v>47</v>
      </c>
      <c r="G17" s="13" t="s">
        <v>48</v>
      </c>
      <c r="H17" s="13" t="s">
        <v>115</v>
      </c>
      <c r="I17" s="13" t="s">
        <v>50</v>
      </c>
      <c r="J17" s="12">
        <v>45526</v>
      </c>
      <c r="K17" s="13" t="s">
        <v>72</v>
      </c>
      <c r="L17" s="13" t="s">
        <v>268</v>
      </c>
      <c r="M17" s="13" t="s">
        <v>269</v>
      </c>
      <c r="N17" s="13" t="s">
        <v>270</v>
      </c>
      <c r="O17" s="13" t="s">
        <v>271</v>
      </c>
      <c r="P17" s="13">
        <v>191</v>
      </c>
      <c r="Q17" s="13" t="s">
        <v>245</v>
      </c>
      <c r="R17" s="29" t="s">
        <v>272</v>
      </c>
      <c r="S17" s="29" t="s">
        <v>273</v>
      </c>
      <c r="T17" s="13" t="s">
        <v>274</v>
      </c>
      <c r="U17" s="13" t="s">
        <v>275</v>
      </c>
      <c r="V17" s="13">
        <v>3440000000</v>
      </c>
      <c r="W17" s="13" t="s">
        <v>250</v>
      </c>
      <c r="X17" s="13">
        <v>40980983</v>
      </c>
      <c r="Y17" s="13" t="s">
        <v>61</v>
      </c>
      <c r="Z17" s="13">
        <v>15</v>
      </c>
      <c r="AA17" s="13">
        <v>5580000000</v>
      </c>
      <c r="AB17" s="13" t="s">
        <v>250</v>
      </c>
      <c r="AC17" s="13">
        <v>76323094</v>
      </c>
      <c r="AD17" s="13" t="s">
        <v>276</v>
      </c>
      <c r="AE17" s="13">
        <v>1122892455</v>
      </c>
      <c r="AF17" s="13" t="s">
        <v>60</v>
      </c>
      <c r="AG17" s="13">
        <v>1122892455</v>
      </c>
      <c r="AH17" s="13">
        <v>1569742465</v>
      </c>
      <c r="AI17" s="13" t="s">
        <v>60</v>
      </c>
      <c r="AJ17" s="13">
        <v>1569742465</v>
      </c>
      <c r="AK17" s="13" t="s">
        <v>277</v>
      </c>
      <c r="AL17" s="13" t="s">
        <v>278</v>
      </c>
      <c r="AM17" s="13" t="s">
        <v>279</v>
      </c>
      <c r="AN17" s="13" t="s">
        <v>66</v>
      </c>
      <c r="AO17" s="13" t="s">
        <v>50</v>
      </c>
      <c r="AP17" s="15" t="s">
        <v>50</v>
      </c>
      <c r="AQ17" s="14" t="s">
        <v>280</v>
      </c>
      <c r="AR17" s="13" t="s">
        <v>255</v>
      </c>
    </row>
    <row r="18" spans="1:44" ht="15.75" thickBot="1">
      <c r="A18" s="4" t="s">
        <v>281</v>
      </c>
      <c r="B18" s="5">
        <v>1771703</v>
      </c>
      <c r="C18" s="6">
        <v>40544</v>
      </c>
      <c r="D18" s="7" t="s">
        <v>45</v>
      </c>
      <c r="E18" s="7" t="s">
        <v>46</v>
      </c>
      <c r="F18" s="7" t="s">
        <v>70</v>
      </c>
      <c r="G18" s="26" t="s">
        <v>54946</v>
      </c>
      <c r="H18" s="7" t="s">
        <v>88</v>
      </c>
      <c r="I18" s="7" t="s">
        <v>50</v>
      </c>
      <c r="J18" s="6">
        <v>45526</v>
      </c>
      <c r="K18" s="7" t="s">
        <v>282</v>
      </c>
      <c r="L18" s="7" t="s">
        <v>283</v>
      </c>
      <c r="M18" s="7" t="s">
        <v>284</v>
      </c>
      <c r="N18" s="7" t="s">
        <v>75</v>
      </c>
      <c r="O18" s="7" t="s">
        <v>285</v>
      </c>
      <c r="P18" s="7">
        <v>192</v>
      </c>
      <c r="Q18" s="7" t="s">
        <v>77</v>
      </c>
      <c r="R18" s="28" t="s">
        <v>286</v>
      </c>
      <c r="S18" s="28" t="s">
        <v>287</v>
      </c>
      <c r="T18" s="7" t="s">
        <v>288</v>
      </c>
      <c r="U18" s="7" t="s">
        <v>289</v>
      </c>
      <c r="V18" s="7">
        <v>250000000</v>
      </c>
      <c r="W18" s="7" t="s">
        <v>60</v>
      </c>
      <c r="X18" s="7">
        <v>250000000</v>
      </c>
      <c r="Y18" s="7" t="s">
        <v>290</v>
      </c>
      <c r="Z18" s="7">
        <v>3</v>
      </c>
      <c r="AA18" s="7">
        <v>40000000</v>
      </c>
      <c r="AB18" s="7" t="s">
        <v>60</v>
      </c>
      <c r="AC18" s="7">
        <v>40000000</v>
      </c>
      <c r="AD18" s="7" t="s">
        <v>290</v>
      </c>
      <c r="AE18" s="7">
        <v>40000000</v>
      </c>
      <c r="AF18" s="7" t="s">
        <v>60</v>
      </c>
      <c r="AG18" s="7">
        <v>40000000</v>
      </c>
      <c r="AH18" s="7">
        <v>290000000</v>
      </c>
      <c r="AI18" s="7" t="s">
        <v>60</v>
      </c>
      <c r="AJ18" s="7">
        <v>290000000</v>
      </c>
      <c r="AK18" s="7" t="s">
        <v>291</v>
      </c>
      <c r="AL18" s="7" t="s">
        <v>50</v>
      </c>
      <c r="AM18" s="7" t="s">
        <v>292</v>
      </c>
      <c r="AN18" s="7" t="s">
        <v>66</v>
      </c>
      <c r="AO18" s="7" t="s">
        <v>293</v>
      </c>
      <c r="AP18" s="8" t="s">
        <v>294</v>
      </c>
      <c r="AQ18" s="9" t="s">
        <v>50</v>
      </c>
      <c r="AR18" s="7" t="s">
        <v>50</v>
      </c>
    </row>
    <row r="19" spans="1:44" ht="15.75" thickBot="1">
      <c r="A19" s="10" t="s">
        <v>295</v>
      </c>
      <c r="B19" s="13" t="s">
        <v>50</v>
      </c>
      <c r="C19" s="12">
        <v>44562</v>
      </c>
      <c r="D19" s="13" t="s">
        <v>45</v>
      </c>
      <c r="E19" s="13" t="s">
        <v>46</v>
      </c>
      <c r="F19" s="13" t="s">
        <v>70</v>
      </c>
      <c r="G19" s="26" t="s">
        <v>54946</v>
      </c>
      <c r="H19" s="13" t="s">
        <v>50</v>
      </c>
      <c r="I19" s="13" t="s">
        <v>50</v>
      </c>
      <c r="J19" s="12">
        <v>45523</v>
      </c>
      <c r="K19" s="13" t="s">
        <v>50</v>
      </c>
      <c r="L19" s="13" t="s">
        <v>241</v>
      </c>
      <c r="M19" s="13" t="s">
        <v>296</v>
      </c>
      <c r="N19" s="13" t="s">
        <v>180</v>
      </c>
      <c r="O19" s="13" t="s">
        <v>297</v>
      </c>
      <c r="P19" s="13">
        <v>201</v>
      </c>
      <c r="Q19" s="13" t="s">
        <v>120</v>
      </c>
      <c r="R19" s="29" t="s">
        <v>298</v>
      </c>
      <c r="S19" s="29" t="s">
        <v>299</v>
      </c>
      <c r="T19" s="13" t="s">
        <v>50</v>
      </c>
      <c r="U19" s="13" t="s">
        <v>50</v>
      </c>
      <c r="V19" s="13">
        <v>33000000</v>
      </c>
      <c r="W19" s="13" t="s">
        <v>60</v>
      </c>
      <c r="X19" s="13">
        <v>33000000</v>
      </c>
      <c r="Y19" s="13" t="s">
        <v>154</v>
      </c>
      <c r="Z19" s="13">
        <v>2</v>
      </c>
      <c r="AA19" s="13">
        <v>33000000</v>
      </c>
      <c r="AB19" s="13" t="s">
        <v>60</v>
      </c>
      <c r="AC19" s="13">
        <v>33000000</v>
      </c>
      <c r="AD19" s="13" t="s">
        <v>241</v>
      </c>
      <c r="AE19" s="13">
        <v>39000000</v>
      </c>
      <c r="AF19" s="13" t="s">
        <v>60</v>
      </c>
      <c r="AG19" s="13">
        <v>39000000</v>
      </c>
      <c r="AH19" s="13">
        <v>39000000</v>
      </c>
      <c r="AI19" s="13" t="s">
        <v>60</v>
      </c>
      <c r="AJ19" s="13">
        <v>39000000</v>
      </c>
      <c r="AK19" s="13" t="s">
        <v>300</v>
      </c>
      <c r="AL19" s="13" t="s">
        <v>50</v>
      </c>
      <c r="AM19" s="13" t="s">
        <v>301</v>
      </c>
      <c r="AN19" s="13" t="s">
        <v>66</v>
      </c>
      <c r="AO19" s="13" t="s">
        <v>302</v>
      </c>
      <c r="AP19" s="14" t="s">
        <v>303</v>
      </c>
      <c r="AQ19" s="15" t="s">
        <v>50</v>
      </c>
      <c r="AR19" s="13" t="s">
        <v>50</v>
      </c>
    </row>
    <row r="20" spans="1:44" ht="15.75" thickBot="1">
      <c r="A20" s="4" t="s">
        <v>304</v>
      </c>
      <c r="B20" s="5">
        <v>14915</v>
      </c>
      <c r="C20" s="6">
        <v>43466</v>
      </c>
      <c r="D20" s="7" t="s">
        <v>45</v>
      </c>
      <c r="E20" s="7" t="s">
        <v>46</v>
      </c>
      <c r="F20" s="7" t="s">
        <v>70</v>
      </c>
      <c r="G20" s="7" t="s">
        <v>87</v>
      </c>
      <c r="H20" s="7" t="s">
        <v>305</v>
      </c>
      <c r="I20" s="7" t="s">
        <v>50</v>
      </c>
      <c r="J20" s="6">
        <v>45531</v>
      </c>
      <c r="K20" s="7" t="s">
        <v>116</v>
      </c>
      <c r="L20" s="7" t="s">
        <v>241</v>
      </c>
      <c r="M20" s="7" t="s">
        <v>306</v>
      </c>
      <c r="N20" s="7" t="s">
        <v>307</v>
      </c>
      <c r="O20" s="7" t="s">
        <v>308</v>
      </c>
      <c r="P20" s="7">
        <v>216</v>
      </c>
      <c r="Q20" s="7" t="s">
        <v>245</v>
      </c>
      <c r="R20" s="28" t="s">
        <v>309</v>
      </c>
      <c r="S20" s="28" t="s">
        <v>310</v>
      </c>
      <c r="T20" s="7" t="s">
        <v>311</v>
      </c>
      <c r="U20" s="7">
        <f>91-7011464590</f>
        <v>-7011464499</v>
      </c>
      <c r="V20" s="7">
        <v>6500000</v>
      </c>
      <c r="W20" s="7" t="s">
        <v>60</v>
      </c>
      <c r="X20" s="7">
        <v>6500000</v>
      </c>
      <c r="Y20" s="7" t="s">
        <v>154</v>
      </c>
      <c r="Z20" s="7">
        <v>3</v>
      </c>
      <c r="AA20" s="7">
        <v>6500000</v>
      </c>
      <c r="AB20" s="7" t="s">
        <v>60</v>
      </c>
      <c r="AC20" s="7">
        <v>6500000</v>
      </c>
      <c r="AD20" s="7" t="s">
        <v>241</v>
      </c>
      <c r="AE20" s="7">
        <v>8937182</v>
      </c>
      <c r="AF20" s="7" t="s">
        <v>60</v>
      </c>
      <c r="AG20" s="7">
        <v>8937182</v>
      </c>
      <c r="AH20" s="7">
        <v>8937182</v>
      </c>
      <c r="AI20" s="7" t="s">
        <v>60</v>
      </c>
      <c r="AJ20" s="7">
        <v>8937182</v>
      </c>
      <c r="AK20" s="7" t="s">
        <v>312</v>
      </c>
      <c r="AL20" s="7" t="s">
        <v>50</v>
      </c>
      <c r="AM20" s="7" t="s">
        <v>313</v>
      </c>
      <c r="AN20" s="7" t="s">
        <v>66</v>
      </c>
      <c r="AO20" s="7" t="s">
        <v>314</v>
      </c>
      <c r="AP20" s="8" t="s">
        <v>315</v>
      </c>
      <c r="AQ20" s="9" t="s">
        <v>50</v>
      </c>
      <c r="AR20" s="7" t="s">
        <v>50</v>
      </c>
    </row>
    <row r="21" spans="1:44" ht="15.75" thickBot="1">
      <c r="A21" s="10" t="s">
        <v>316</v>
      </c>
      <c r="B21" s="11">
        <v>27217</v>
      </c>
      <c r="C21" s="12">
        <v>44197</v>
      </c>
      <c r="D21" s="13" t="s">
        <v>45</v>
      </c>
      <c r="E21" s="13" t="s">
        <v>46</v>
      </c>
      <c r="F21" s="13" t="s">
        <v>70</v>
      </c>
      <c r="G21" s="26" t="s">
        <v>54946</v>
      </c>
      <c r="H21" s="13" t="s">
        <v>317</v>
      </c>
      <c r="I21" s="13" t="s">
        <v>50</v>
      </c>
      <c r="J21" s="12">
        <v>45524</v>
      </c>
      <c r="K21" s="13" t="s">
        <v>116</v>
      </c>
      <c r="L21" s="13" t="s">
        <v>241</v>
      </c>
      <c r="M21" s="13" t="s">
        <v>318</v>
      </c>
      <c r="N21" s="13" t="s">
        <v>75</v>
      </c>
      <c r="O21" s="13" t="s">
        <v>319</v>
      </c>
      <c r="P21" s="13">
        <v>227</v>
      </c>
      <c r="Q21" s="13" t="s">
        <v>77</v>
      </c>
      <c r="R21" s="29" t="s">
        <v>320</v>
      </c>
      <c r="S21" s="29" t="s">
        <v>321</v>
      </c>
      <c r="T21" s="13" t="s">
        <v>322</v>
      </c>
      <c r="U21" s="13" t="s">
        <v>50</v>
      </c>
      <c r="V21" s="13">
        <v>20000000</v>
      </c>
      <c r="W21" s="13" t="s">
        <v>60</v>
      </c>
      <c r="X21" s="13">
        <v>20000000</v>
      </c>
      <c r="Y21" s="13" t="s">
        <v>154</v>
      </c>
      <c r="Z21" s="13">
        <v>3</v>
      </c>
      <c r="AA21" s="13">
        <v>20000000</v>
      </c>
      <c r="AB21" s="13" t="s">
        <v>60</v>
      </c>
      <c r="AC21" s="13">
        <v>20000000</v>
      </c>
      <c r="AD21" s="13" t="s">
        <v>241</v>
      </c>
      <c r="AE21" s="13">
        <v>29900000</v>
      </c>
      <c r="AF21" s="13" t="s">
        <v>60</v>
      </c>
      <c r="AG21" s="13">
        <v>29900000</v>
      </c>
      <c r="AH21" s="13">
        <v>29900000</v>
      </c>
      <c r="AI21" s="13" t="s">
        <v>60</v>
      </c>
      <c r="AJ21" s="13">
        <v>29900000</v>
      </c>
      <c r="AK21" s="13" t="s">
        <v>323</v>
      </c>
      <c r="AL21" s="13" t="s">
        <v>50</v>
      </c>
      <c r="AM21" s="13" t="s">
        <v>324</v>
      </c>
      <c r="AN21" s="13" t="s">
        <v>66</v>
      </c>
      <c r="AO21" s="13" t="s">
        <v>325</v>
      </c>
      <c r="AP21" s="14" t="s">
        <v>326</v>
      </c>
      <c r="AQ21" s="15" t="s">
        <v>50</v>
      </c>
      <c r="AR21" s="13" t="s">
        <v>50</v>
      </c>
    </row>
    <row r="22" spans="1:44" ht="15.75" thickBot="1">
      <c r="A22" s="4" t="s">
        <v>327</v>
      </c>
      <c r="B22" s="5">
        <v>6334</v>
      </c>
      <c r="C22" s="6">
        <v>43191</v>
      </c>
      <c r="D22" s="7" t="s">
        <v>45</v>
      </c>
      <c r="E22" s="7" t="s">
        <v>46</v>
      </c>
      <c r="F22" s="7" t="s">
        <v>70</v>
      </c>
      <c r="G22" s="7" t="s">
        <v>145</v>
      </c>
      <c r="H22" s="7" t="s">
        <v>328</v>
      </c>
      <c r="I22" s="7" t="s">
        <v>50</v>
      </c>
      <c r="J22" s="6">
        <v>45525</v>
      </c>
      <c r="K22" s="7" t="s">
        <v>116</v>
      </c>
      <c r="L22" s="7" t="s">
        <v>124</v>
      </c>
      <c r="M22" s="7" t="s">
        <v>329</v>
      </c>
      <c r="N22" s="7" t="s">
        <v>330</v>
      </c>
      <c r="O22" s="7" t="s">
        <v>331</v>
      </c>
      <c r="P22" s="7">
        <v>232</v>
      </c>
      <c r="Q22" s="7" t="s">
        <v>56</v>
      </c>
      <c r="R22" s="28" t="s">
        <v>332</v>
      </c>
      <c r="S22" s="28" t="s">
        <v>333</v>
      </c>
      <c r="T22" s="7" t="s">
        <v>334</v>
      </c>
      <c r="U22" s="7" t="s">
        <v>335</v>
      </c>
      <c r="V22" s="7" t="s">
        <v>50</v>
      </c>
      <c r="W22" s="7" t="s">
        <v>50</v>
      </c>
      <c r="X22" s="7" t="s">
        <v>50</v>
      </c>
      <c r="Y22" s="7" t="s">
        <v>81</v>
      </c>
      <c r="Z22" s="7">
        <v>8</v>
      </c>
      <c r="AA22" s="7" t="s">
        <v>50</v>
      </c>
      <c r="AB22" s="7" t="s">
        <v>50</v>
      </c>
      <c r="AC22" s="7" t="s">
        <v>50</v>
      </c>
      <c r="AD22" s="7" t="s">
        <v>124</v>
      </c>
      <c r="AE22" s="7">
        <v>165000000</v>
      </c>
      <c r="AF22" s="7" t="s">
        <v>60</v>
      </c>
      <c r="AG22" s="7">
        <v>165000000</v>
      </c>
      <c r="AH22" s="7">
        <v>319900000</v>
      </c>
      <c r="AI22" s="7" t="s">
        <v>60</v>
      </c>
      <c r="AJ22" s="7">
        <v>319900000</v>
      </c>
      <c r="AK22" s="7" t="s">
        <v>336</v>
      </c>
      <c r="AL22" s="7" t="s">
        <v>50</v>
      </c>
      <c r="AM22" s="7" t="s">
        <v>337</v>
      </c>
      <c r="AN22" s="7" t="s">
        <v>66</v>
      </c>
      <c r="AO22" s="7" t="s">
        <v>338</v>
      </c>
      <c r="AP22" s="8" t="s">
        <v>339</v>
      </c>
      <c r="AQ22" s="9" t="s">
        <v>50</v>
      </c>
      <c r="AR22" s="7" t="s">
        <v>50</v>
      </c>
    </row>
    <row r="23" spans="1:44" ht="15.75" thickBot="1">
      <c r="A23" s="10" t="s">
        <v>340</v>
      </c>
      <c r="B23" s="13">
        <v>739</v>
      </c>
      <c r="C23" s="12">
        <v>43466</v>
      </c>
      <c r="D23" s="13" t="s">
        <v>45</v>
      </c>
      <c r="E23" s="13" t="s">
        <v>46</v>
      </c>
      <c r="F23" s="13" t="s">
        <v>70</v>
      </c>
      <c r="G23" s="13" t="s">
        <v>145</v>
      </c>
      <c r="H23" s="13" t="s">
        <v>341</v>
      </c>
      <c r="I23" s="13" t="s">
        <v>50</v>
      </c>
      <c r="J23" s="12">
        <v>45525</v>
      </c>
      <c r="K23" s="13" t="s">
        <v>116</v>
      </c>
      <c r="L23" s="13" t="s">
        <v>147</v>
      </c>
      <c r="M23" s="13" t="s">
        <v>342</v>
      </c>
      <c r="N23" s="13" t="s">
        <v>343</v>
      </c>
      <c r="O23" s="13" t="s">
        <v>344</v>
      </c>
      <c r="P23" s="13">
        <v>255</v>
      </c>
      <c r="Q23" s="13" t="s">
        <v>345</v>
      </c>
      <c r="R23" s="29" t="s">
        <v>346</v>
      </c>
      <c r="S23" s="29" t="s">
        <v>347</v>
      </c>
      <c r="T23" s="13" t="s">
        <v>348</v>
      </c>
      <c r="U23" s="13" t="s">
        <v>349</v>
      </c>
      <c r="V23" s="13" t="s">
        <v>50</v>
      </c>
      <c r="W23" s="13" t="s">
        <v>50</v>
      </c>
      <c r="X23" s="13" t="s">
        <v>50</v>
      </c>
      <c r="Y23" s="13" t="s">
        <v>154</v>
      </c>
      <c r="Z23" s="13">
        <v>7</v>
      </c>
      <c r="AA23" s="13" t="s">
        <v>50</v>
      </c>
      <c r="AB23" s="13" t="s">
        <v>50</v>
      </c>
      <c r="AC23" s="13" t="s">
        <v>50</v>
      </c>
      <c r="AD23" s="13" t="s">
        <v>147</v>
      </c>
      <c r="AE23" s="13">
        <v>37453815</v>
      </c>
      <c r="AF23" s="13" t="s">
        <v>60</v>
      </c>
      <c r="AG23" s="13">
        <v>37453815</v>
      </c>
      <c r="AH23" s="13">
        <v>37453815</v>
      </c>
      <c r="AI23" s="13" t="s">
        <v>60</v>
      </c>
      <c r="AJ23" s="13">
        <v>37453815</v>
      </c>
      <c r="AK23" s="13" t="s">
        <v>350</v>
      </c>
      <c r="AL23" s="13" t="s">
        <v>50</v>
      </c>
      <c r="AM23" s="13" t="s">
        <v>351</v>
      </c>
      <c r="AN23" s="13" t="s">
        <v>66</v>
      </c>
      <c r="AO23" s="13" t="s">
        <v>352</v>
      </c>
      <c r="AP23" s="14" t="s">
        <v>353</v>
      </c>
      <c r="AQ23" s="15" t="s">
        <v>50</v>
      </c>
      <c r="AR23" s="13" t="s">
        <v>50</v>
      </c>
    </row>
    <row r="24" spans="1:44" ht="15.75" thickBot="1">
      <c r="A24" s="4" t="s">
        <v>354</v>
      </c>
      <c r="B24" s="5">
        <v>112051</v>
      </c>
      <c r="C24" s="7" t="s">
        <v>355</v>
      </c>
      <c r="D24" s="7" t="s">
        <v>45</v>
      </c>
      <c r="E24" s="7" t="s">
        <v>46</v>
      </c>
      <c r="F24" s="7" t="s">
        <v>47</v>
      </c>
      <c r="G24" s="7" t="s">
        <v>71</v>
      </c>
      <c r="H24" s="7" t="s">
        <v>356</v>
      </c>
      <c r="I24" s="7" t="s">
        <v>50</v>
      </c>
      <c r="J24" s="6">
        <v>45521</v>
      </c>
      <c r="K24" s="7" t="s">
        <v>282</v>
      </c>
      <c r="L24" s="7" t="s">
        <v>62</v>
      </c>
      <c r="M24" s="7" t="s">
        <v>357</v>
      </c>
      <c r="N24" s="7" t="s">
        <v>358</v>
      </c>
      <c r="O24" s="7" t="s">
        <v>359</v>
      </c>
      <c r="P24" s="7">
        <v>273</v>
      </c>
      <c r="Q24" s="7" t="s">
        <v>360</v>
      </c>
      <c r="R24" s="28" t="s">
        <v>361</v>
      </c>
      <c r="S24" s="28" t="s">
        <v>362</v>
      </c>
      <c r="T24" s="7" t="s">
        <v>363</v>
      </c>
      <c r="U24" s="7" t="s">
        <v>364</v>
      </c>
      <c r="V24" s="7">
        <v>60000000</v>
      </c>
      <c r="W24" s="7" t="s">
        <v>209</v>
      </c>
      <c r="X24" s="7">
        <v>66189003</v>
      </c>
      <c r="Y24" s="7" t="s">
        <v>171</v>
      </c>
      <c r="Z24" s="7">
        <v>3</v>
      </c>
      <c r="AA24" s="7">
        <v>60000000</v>
      </c>
      <c r="AB24" s="7" t="s">
        <v>209</v>
      </c>
      <c r="AC24" s="7">
        <v>66189003</v>
      </c>
      <c r="AD24" s="7" t="s">
        <v>62</v>
      </c>
      <c r="AE24" s="7">
        <v>60000000</v>
      </c>
      <c r="AF24" s="7" t="s">
        <v>209</v>
      </c>
      <c r="AG24" s="7">
        <v>66189003</v>
      </c>
      <c r="AH24" s="7">
        <v>420000000</v>
      </c>
      <c r="AI24" s="7" t="s">
        <v>209</v>
      </c>
      <c r="AJ24" s="7">
        <v>469413108</v>
      </c>
      <c r="AK24" s="7" t="s">
        <v>365</v>
      </c>
      <c r="AL24" s="7" t="s">
        <v>50</v>
      </c>
      <c r="AM24" s="7" t="s">
        <v>366</v>
      </c>
      <c r="AN24" s="7" t="s">
        <v>66</v>
      </c>
      <c r="AO24" s="7" t="s">
        <v>367</v>
      </c>
      <c r="AP24" s="8" t="s">
        <v>368</v>
      </c>
      <c r="AQ24" s="9" t="s">
        <v>50</v>
      </c>
      <c r="AR24" s="7" t="s">
        <v>50</v>
      </c>
    </row>
    <row r="25" spans="1:44" ht="15.75" thickBot="1">
      <c r="A25" s="10" t="s">
        <v>369</v>
      </c>
      <c r="B25" s="11">
        <v>33769001</v>
      </c>
      <c r="C25" s="12">
        <v>42005</v>
      </c>
      <c r="D25" s="13" t="s">
        <v>45</v>
      </c>
      <c r="E25" s="13" t="s">
        <v>46</v>
      </c>
      <c r="F25" s="13" t="s">
        <v>70</v>
      </c>
      <c r="G25" s="13" t="s">
        <v>160</v>
      </c>
      <c r="H25" s="13" t="s">
        <v>49</v>
      </c>
      <c r="I25" s="13" t="s">
        <v>50</v>
      </c>
      <c r="J25" s="12">
        <v>45520</v>
      </c>
      <c r="K25" s="13" t="s">
        <v>116</v>
      </c>
      <c r="L25" s="13" t="s">
        <v>283</v>
      </c>
      <c r="M25" s="13" t="s">
        <v>370</v>
      </c>
      <c r="N25" s="13" t="s">
        <v>133</v>
      </c>
      <c r="O25" s="13" t="s">
        <v>371</v>
      </c>
      <c r="P25" s="13">
        <v>276</v>
      </c>
      <c r="Q25" s="13" t="s">
        <v>135</v>
      </c>
      <c r="R25" s="29" t="s">
        <v>372</v>
      </c>
      <c r="S25" s="29" t="s">
        <v>373</v>
      </c>
      <c r="T25" s="13" t="s">
        <v>50</v>
      </c>
      <c r="U25" s="13">
        <v>442033228352</v>
      </c>
      <c r="V25" s="13" t="s">
        <v>50</v>
      </c>
      <c r="W25" s="13" t="s">
        <v>50</v>
      </c>
      <c r="X25" s="13" t="s">
        <v>50</v>
      </c>
      <c r="Y25" s="13" t="s">
        <v>50</v>
      </c>
      <c r="Z25" s="13">
        <v>19</v>
      </c>
      <c r="AA25" s="13">
        <v>13700000</v>
      </c>
      <c r="AB25" s="13" t="s">
        <v>60</v>
      </c>
      <c r="AC25" s="13">
        <v>13700000</v>
      </c>
      <c r="AD25" s="13" t="s">
        <v>178</v>
      </c>
      <c r="AE25" s="13">
        <v>1732587579</v>
      </c>
      <c r="AF25" s="13" t="s">
        <v>60</v>
      </c>
      <c r="AG25" s="13">
        <v>1732587579</v>
      </c>
      <c r="AH25" s="13">
        <v>1738057579</v>
      </c>
      <c r="AI25" s="13" t="s">
        <v>60</v>
      </c>
      <c r="AJ25" s="13">
        <v>1738057579</v>
      </c>
      <c r="AK25" s="13" t="s">
        <v>374</v>
      </c>
      <c r="AL25" s="13" t="s">
        <v>50</v>
      </c>
      <c r="AM25" s="13" t="s">
        <v>375</v>
      </c>
      <c r="AN25" s="13" t="s">
        <v>66</v>
      </c>
      <c r="AO25" s="13" t="s">
        <v>376</v>
      </c>
      <c r="AP25" s="14" t="s">
        <v>377</v>
      </c>
      <c r="AQ25" s="15" t="s">
        <v>50</v>
      </c>
      <c r="AR25" s="13" t="s">
        <v>50</v>
      </c>
    </row>
    <row r="26" spans="1:44" ht="15.75" thickBot="1">
      <c r="A26" s="4" t="s">
        <v>378</v>
      </c>
      <c r="B26" s="5">
        <v>2470519</v>
      </c>
      <c r="C26" s="6">
        <v>40179</v>
      </c>
      <c r="D26" s="7" t="s">
        <v>45</v>
      </c>
      <c r="E26" s="7" t="s">
        <v>46</v>
      </c>
      <c r="F26" s="7" t="s">
        <v>70</v>
      </c>
      <c r="G26" s="7" t="s">
        <v>145</v>
      </c>
      <c r="H26" s="7" t="s">
        <v>379</v>
      </c>
      <c r="I26" s="7" t="s">
        <v>50</v>
      </c>
      <c r="J26" s="6">
        <v>45525</v>
      </c>
      <c r="K26" s="7" t="s">
        <v>191</v>
      </c>
      <c r="L26" s="7" t="s">
        <v>178</v>
      </c>
      <c r="M26" s="7" t="s">
        <v>380</v>
      </c>
      <c r="N26" s="7" t="s">
        <v>381</v>
      </c>
      <c r="O26" s="7" t="s">
        <v>382</v>
      </c>
      <c r="P26" s="7">
        <v>323</v>
      </c>
      <c r="Q26" s="7" t="s">
        <v>383</v>
      </c>
      <c r="R26" s="28" t="s">
        <v>384</v>
      </c>
      <c r="S26" s="28" t="s">
        <v>385</v>
      </c>
      <c r="T26" s="7" t="s">
        <v>386</v>
      </c>
      <c r="U26" s="7" t="s">
        <v>387</v>
      </c>
      <c r="V26" s="7">
        <v>91458956</v>
      </c>
      <c r="W26" s="7" t="s">
        <v>60</v>
      </c>
      <c r="X26" s="7">
        <v>91458956</v>
      </c>
      <c r="Y26" s="7" t="s">
        <v>50</v>
      </c>
      <c r="Z26" s="7">
        <v>8</v>
      </c>
      <c r="AA26" s="7">
        <v>91458956</v>
      </c>
      <c r="AB26" s="7" t="s">
        <v>60</v>
      </c>
      <c r="AC26" s="7">
        <v>91458956</v>
      </c>
      <c r="AD26" s="7" t="s">
        <v>178</v>
      </c>
      <c r="AE26" s="7">
        <v>155508956</v>
      </c>
      <c r="AF26" s="7" t="s">
        <v>60</v>
      </c>
      <c r="AG26" s="7">
        <v>155508956</v>
      </c>
      <c r="AH26" s="7">
        <v>155708956</v>
      </c>
      <c r="AI26" s="7" t="s">
        <v>60</v>
      </c>
      <c r="AJ26" s="7">
        <v>155708956</v>
      </c>
      <c r="AK26" s="7" t="s">
        <v>388</v>
      </c>
      <c r="AL26" s="7" t="s">
        <v>50</v>
      </c>
      <c r="AM26" s="7" t="s">
        <v>389</v>
      </c>
      <c r="AN26" s="7" t="s">
        <v>66</v>
      </c>
      <c r="AO26" s="7" t="s">
        <v>390</v>
      </c>
      <c r="AP26" s="8" t="s">
        <v>391</v>
      </c>
      <c r="AQ26" s="9" t="s">
        <v>50</v>
      </c>
      <c r="AR26" s="7" t="s">
        <v>50</v>
      </c>
    </row>
    <row r="27" spans="1:44" ht="15.75" thickBot="1">
      <c r="A27" s="10" t="s">
        <v>392</v>
      </c>
      <c r="B27" s="11">
        <v>1152197</v>
      </c>
      <c r="C27" s="12">
        <v>14038</v>
      </c>
      <c r="D27" s="13" t="s">
        <v>45</v>
      </c>
      <c r="E27" s="13" t="s">
        <v>46</v>
      </c>
      <c r="F27" s="13" t="s">
        <v>70</v>
      </c>
      <c r="G27" s="13" t="s">
        <v>48</v>
      </c>
      <c r="H27" s="13" t="s">
        <v>393</v>
      </c>
      <c r="I27" s="13" t="s">
        <v>50</v>
      </c>
      <c r="J27" s="12">
        <v>45526</v>
      </c>
      <c r="K27" s="13" t="s">
        <v>51</v>
      </c>
      <c r="L27" s="13" t="s">
        <v>131</v>
      </c>
      <c r="M27" s="13" t="s">
        <v>394</v>
      </c>
      <c r="N27" s="13" t="s">
        <v>395</v>
      </c>
      <c r="O27" s="13" t="s">
        <v>396</v>
      </c>
      <c r="P27" s="13">
        <v>324</v>
      </c>
      <c r="Q27" s="13" t="s">
        <v>397</v>
      </c>
      <c r="R27" s="29" t="s">
        <v>398</v>
      </c>
      <c r="S27" s="29" t="s">
        <v>399</v>
      </c>
      <c r="T27" s="13" t="s">
        <v>400</v>
      </c>
      <c r="U27" s="13" t="s">
        <v>401</v>
      </c>
      <c r="V27" s="13" t="s">
        <v>50</v>
      </c>
      <c r="W27" s="13" t="s">
        <v>50</v>
      </c>
      <c r="X27" s="13" t="s">
        <v>50</v>
      </c>
      <c r="Y27" s="13" t="s">
        <v>50</v>
      </c>
      <c r="Z27" s="13">
        <v>4</v>
      </c>
      <c r="AA27" s="13" t="s">
        <v>50</v>
      </c>
      <c r="AB27" s="13" t="s">
        <v>50</v>
      </c>
      <c r="AC27" s="13" t="s">
        <v>50</v>
      </c>
      <c r="AD27" s="13" t="s">
        <v>50</v>
      </c>
      <c r="AE27" s="13" t="s">
        <v>50</v>
      </c>
      <c r="AF27" s="13" t="s">
        <v>50</v>
      </c>
      <c r="AG27" s="13" t="s">
        <v>50</v>
      </c>
      <c r="AH27" s="13">
        <v>10000000000</v>
      </c>
      <c r="AI27" s="13" t="s">
        <v>60</v>
      </c>
      <c r="AJ27" s="13">
        <v>10000000000</v>
      </c>
      <c r="AK27" s="13" t="s">
        <v>402</v>
      </c>
      <c r="AL27" s="13" t="s">
        <v>50</v>
      </c>
      <c r="AM27" s="13" t="s">
        <v>403</v>
      </c>
      <c r="AN27" s="13" t="s">
        <v>66</v>
      </c>
      <c r="AO27" s="13" t="s">
        <v>50</v>
      </c>
      <c r="AP27" s="14" t="s">
        <v>404</v>
      </c>
      <c r="AQ27" s="15" t="s">
        <v>50</v>
      </c>
      <c r="AR27" s="13" t="s">
        <v>255</v>
      </c>
    </row>
    <row r="28" spans="1:44" ht="15.75" thickBot="1">
      <c r="A28" s="4" t="s">
        <v>405</v>
      </c>
      <c r="B28" s="7" t="s">
        <v>50</v>
      </c>
      <c r="C28" s="6">
        <v>39083</v>
      </c>
      <c r="D28" s="7" t="s">
        <v>45</v>
      </c>
      <c r="E28" s="7" t="s">
        <v>46</v>
      </c>
      <c r="F28" s="7" t="s">
        <v>47</v>
      </c>
      <c r="G28" s="7" t="s">
        <v>145</v>
      </c>
      <c r="H28" s="7" t="s">
        <v>115</v>
      </c>
      <c r="I28" s="7" t="s">
        <v>406</v>
      </c>
      <c r="J28" s="6">
        <v>45523</v>
      </c>
      <c r="K28" s="7" t="s">
        <v>116</v>
      </c>
      <c r="L28" s="7" t="s">
        <v>162</v>
      </c>
      <c r="M28" s="7" t="s">
        <v>407</v>
      </c>
      <c r="N28" s="7" t="s">
        <v>408</v>
      </c>
      <c r="O28" s="7" t="s">
        <v>409</v>
      </c>
      <c r="P28" s="7">
        <v>329</v>
      </c>
      <c r="Q28" s="7" t="s">
        <v>50</v>
      </c>
      <c r="R28" s="28" t="s">
        <v>410</v>
      </c>
      <c r="S28" s="28" t="s">
        <v>411</v>
      </c>
      <c r="T28" s="7" t="s">
        <v>412</v>
      </c>
      <c r="U28" s="7" t="s">
        <v>413</v>
      </c>
      <c r="V28" s="7">
        <v>6000000</v>
      </c>
      <c r="W28" s="7" t="s">
        <v>60</v>
      </c>
      <c r="X28" s="7">
        <v>6000000</v>
      </c>
      <c r="Y28" s="7" t="s">
        <v>61</v>
      </c>
      <c r="Z28" s="7">
        <v>13</v>
      </c>
      <c r="AA28" s="7">
        <v>1500000</v>
      </c>
      <c r="AB28" s="7" t="s">
        <v>60</v>
      </c>
      <c r="AC28" s="7">
        <v>1500000</v>
      </c>
      <c r="AD28" s="7" t="s">
        <v>62</v>
      </c>
      <c r="AE28" s="7">
        <v>285157822</v>
      </c>
      <c r="AF28" s="7" t="s">
        <v>60</v>
      </c>
      <c r="AG28" s="7">
        <v>285157822</v>
      </c>
      <c r="AH28" s="7">
        <v>399004822</v>
      </c>
      <c r="AI28" s="7" t="s">
        <v>60</v>
      </c>
      <c r="AJ28" s="7">
        <v>399004822</v>
      </c>
      <c r="AK28" s="7" t="s">
        <v>414</v>
      </c>
      <c r="AL28" s="7" t="s">
        <v>415</v>
      </c>
      <c r="AM28" s="7" t="s">
        <v>416</v>
      </c>
      <c r="AN28" s="7" t="s">
        <v>66</v>
      </c>
      <c r="AO28" s="7" t="s">
        <v>417</v>
      </c>
      <c r="AP28" s="9" t="s">
        <v>50</v>
      </c>
      <c r="AQ28" s="8" t="s">
        <v>418</v>
      </c>
      <c r="AR28" s="7" t="s">
        <v>50</v>
      </c>
    </row>
    <row r="29" spans="1:44" ht="15" thickBot="1">
      <c r="A29" s="10" t="s">
        <v>419</v>
      </c>
      <c r="B29" s="13">
        <v>439</v>
      </c>
      <c r="C29" s="12">
        <v>42005</v>
      </c>
      <c r="D29" s="13" t="s">
        <v>45</v>
      </c>
      <c r="E29" s="13" t="s">
        <v>46</v>
      </c>
      <c r="F29" s="13" t="s">
        <v>70</v>
      </c>
      <c r="G29" s="26" t="s">
        <v>54946</v>
      </c>
      <c r="H29" s="13" t="s">
        <v>240</v>
      </c>
      <c r="I29" s="13" t="s">
        <v>50</v>
      </c>
      <c r="J29" s="12">
        <v>45527</v>
      </c>
      <c r="K29" s="13" t="s">
        <v>116</v>
      </c>
      <c r="L29" s="13" t="s">
        <v>147</v>
      </c>
      <c r="M29" s="13" t="s">
        <v>420</v>
      </c>
      <c r="N29" s="13" t="s">
        <v>421</v>
      </c>
      <c r="O29" s="13" t="s">
        <v>422</v>
      </c>
      <c r="P29" s="13">
        <v>337</v>
      </c>
      <c r="Q29" s="13" t="s">
        <v>245</v>
      </c>
      <c r="R29" s="29" t="s">
        <v>423</v>
      </c>
      <c r="S29" s="30" t="s">
        <v>50</v>
      </c>
      <c r="T29" s="13" t="s">
        <v>424</v>
      </c>
      <c r="U29" s="13">
        <v>7020639487</v>
      </c>
      <c r="V29" s="13">
        <v>3500000</v>
      </c>
      <c r="W29" s="13" t="s">
        <v>60</v>
      </c>
      <c r="X29" s="13">
        <v>3500000</v>
      </c>
      <c r="Y29" s="13" t="s">
        <v>154</v>
      </c>
      <c r="Z29" s="13">
        <v>6</v>
      </c>
      <c r="AA29" s="13">
        <v>3500000</v>
      </c>
      <c r="AB29" s="13" t="s">
        <v>60</v>
      </c>
      <c r="AC29" s="13">
        <v>3500000</v>
      </c>
      <c r="AD29" s="13" t="s">
        <v>147</v>
      </c>
      <c r="AE29" s="13">
        <v>8249623</v>
      </c>
      <c r="AF29" s="13" t="s">
        <v>60</v>
      </c>
      <c r="AG29" s="13">
        <v>8249623</v>
      </c>
      <c r="AH29" s="13">
        <v>10749623</v>
      </c>
      <c r="AI29" s="13" t="s">
        <v>60</v>
      </c>
      <c r="AJ29" s="13">
        <v>10749623</v>
      </c>
      <c r="AK29" s="13" t="s">
        <v>425</v>
      </c>
      <c r="AL29" s="13" t="s">
        <v>50</v>
      </c>
      <c r="AM29" s="13" t="s">
        <v>426</v>
      </c>
      <c r="AN29" s="13" t="s">
        <v>66</v>
      </c>
      <c r="AO29" s="13" t="s">
        <v>427</v>
      </c>
      <c r="AP29" s="15" t="s">
        <v>50</v>
      </c>
      <c r="AQ29" s="14" t="s">
        <v>428</v>
      </c>
      <c r="AR29" s="13" t="s">
        <v>50</v>
      </c>
    </row>
    <row r="30" spans="1:44" ht="15" thickBot="1">
      <c r="A30" s="4" t="s">
        <v>429</v>
      </c>
      <c r="B30" s="5">
        <v>1046</v>
      </c>
      <c r="C30" s="6">
        <v>42370</v>
      </c>
      <c r="D30" s="7" t="s">
        <v>45</v>
      </c>
      <c r="E30" s="7" t="s">
        <v>46</v>
      </c>
      <c r="F30" s="7" t="s">
        <v>70</v>
      </c>
      <c r="G30" s="26" t="s">
        <v>54946</v>
      </c>
      <c r="H30" s="7" t="s">
        <v>430</v>
      </c>
      <c r="I30" s="7" t="s">
        <v>50</v>
      </c>
      <c r="J30" s="6">
        <v>45523</v>
      </c>
      <c r="K30" s="7" t="s">
        <v>116</v>
      </c>
      <c r="L30" s="7" t="s">
        <v>147</v>
      </c>
      <c r="M30" s="7" t="s">
        <v>431</v>
      </c>
      <c r="N30" s="7" t="s">
        <v>432</v>
      </c>
      <c r="O30" s="7" t="s">
        <v>433</v>
      </c>
      <c r="P30" s="7">
        <v>340</v>
      </c>
      <c r="Q30" s="7" t="s">
        <v>434</v>
      </c>
      <c r="R30" s="28" t="s">
        <v>435</v>
      </c>
      <c r="S30" s="28" t="s">
        <v>436</v>
      </c>
      <c r="T30" s="7" t="s">
        <v>437</v>
      </c>
      <c r="U30" s="7" t="s">
        <v>50</v>
      </c>
      <c r="V30" s="7">
        <v>10000000</v>
      </c>
      <c r="W30" s="7" t="s">
        <v>60</v>
      </c>
      <c r="X30" s="7">
        <v>10000000</v>
      </c>
      <c r="Y30" s="7" t="s">
        <v>154</v>
      </c>
      <c r="Z30" s="7">
        <v>3</v>
      </c>
      <c r="AA30" s="7">
        <v>10000000</v>
      </c>
      <c r="AB30" s="7" t="s">
        <v>60</v>
      </c>
      <c r="AC30" s="7">
        <v>10000000</v>
      </c>
      <c r="AD30" s="7" t="s">
        <v>147</v>
      </c>
      <c r="AE30" s="7">
        <v>16000000</v>
      </c>
      <c r="AF30" s="7" t="s">
        <v>60</v>
      </c>
      <c r="AG30" s="7">
        <v>16000000</v>
      </c>
      <c r="AH30" s="7">
        <v>16000000</v>
      </c>
      <c r="AI30" s="7" t="s">
        <v>60</v>
      </c>
      <c r="AJ30" s="7">
        <v>16000000</v>
      </c>
      <c r="AK30" s="7" t="s">
        <v>438</v>
      </c>
      <c r="AL30" s="7" t="s">
        <v>50</v>
      </c>
      <c r="AM30" s="7" t="s">
        <v>439</v>
      </c>
      <c r="AN30" s="7" t="s">
        <v>66</v>
      </c>
      <c r="AO30" s="7" t="s">
        <v>440</v>
      </c>
      <c r="AP30" s="8" t="s">
        <v>441</v>
      </c>
      <c r="AQ30" s="9" t="s">
        <v>50</v>
      </c>
      <c r="AR30" s="7" t="s">
        <v>50</v>
      </c>
    </row>
    <row r="31" spans="1:44" ht="15" thickBot="1">
      <c r="A31" s="10" t="s">
        <v>442</v>
      </c>
      <c r="B31" s="11">
        <v>8492</v>
      </c>
      <c r="C31" s="12">
        <v>43101</v>
      </c>
      <c r="D31" s="13" t="s">
        <v>45</v>
      </c>
      <c r="E31" s="13" t="s">
        <v>46</v>
      </c>
      <c r="F31" s="13" t="s">
        <v>70</v>
      </c>
      <c r="G31" s="13" t="s">
        <v>145</v>
      </c>
      <c r="H31" s="13" t="s">
        <v>443</v>
      </c>
      <c r="I31" s="13" t="s">
        <v>50</v>
      </c>
      <c r="J31" s="12">
        <v>45524</v>
      </c>
      <c r="K31" s="13" t="s">
        <v>116</v>
      </c>
      <c r="L31" s="13" t="s">
        <v>178</v>
      </c>
      <c r="M31" s="13" t="s">
        <v>444</v>
      </c>
      <c r="N31" s="13" t="s">
        <v>164</v>
      </c>
      <c r="O31" s="13" t="s">
        <v>445</v>
      </c>
      <c r="P31" s="13">
        <v>351</v>
      </c>
      <c r="Q31" s="13" t="s">
        <v>166</v>
      </c>
      <c r="R31" s="29" t="s">
        <v>446</v>
      </c>
      <c r="S31" s="29" t="s">
        <v>447</v>
      </c>
      <c r="T31" s="13" t="s">
        <v>448</v>
      </c>
      <c r="U31" s="13" t="s">
        <v>449</v>
      </c>
      <c r="V31" s="13" t="s">
        <v>50</v>
      </c>
      <c r="W31" s="13" t="s">
        <v>50</v>
      </c>
      <c r="X31" s="13" t="s">
        <v>50</v>
      </c>
      <c r="Y31" s="13" t="s">
        <v>50</v>
      </c>
      <c r="Z31" s="13">
        <v>4</v>
      </c>
      <c r="AA31" s="13" t="s">
        <v>50</v>
      </c>
      <c r="AB31" s="13" t="s">
        <v>50</v>
      </c>
      <c r="AC31" s="13" t="s">
        <v>50</v>
      </c>
      <c r="AD31" s="13" t="s">
        <v>178</v>
      </c>
      <c r="AE31" s="13">
        <v>36398347</v>
      </c>
      <c r="AF31" s="13" t="s">
        <v>60</v>
      </c>
      <c r="AG31" s="13">
        <v>36398347</v>
      </c>
      <c r="AH31" s="13">
        <v>36398347</v>
      </c>
      <c r="AI31" s="13" t="s">
        <v>60</v>
      </c>
      <c r="AJ31" s="13">
        <v>36398347</v>
      </c>
      <c r="AK31" s="13" t="s">
        <v>450</v>
      </c>
      <c r="AL31" s="13" t="s">
        <v>50</v>
      </c>
      <c r="AM31" s="13" t="s">
        <v>451</v>
      </c>
      <c r="AN31" s="13" t="s">
        <v>66</v>
      </c>
      <c r="AO31" s="13" t="s">
        <v>452</v>
      </c>
      <c r="AP31" s="14" t="s">
        <v>453</v>
      </c>
      <c r="AQ31" s="15" t="s">
        <v>50</v>
      </c>
      <c r="AR31" s="13" t="s">
        <v>50</v>
      </c>
    </row>
    <row r="32" spans="1:44" ht="15" thickBot="1">
      <c r="A32" s="4" t="s">
        <v>454</v>
      </c>
      <c r="B32" s="5">
        <v>4470325</v>
      </c>
      <c r="C32" s="6">
        <v>40544</v>
      </c>
      <c r="D32" s="7" t="s">
        <v>45</v>
      </c>
      <c r="E32" s="7" t="s">
        <v>46</v>
      </c>
      <c r="F32" s="7" t="s">
        <v>70</v>
      </c>
      <c r="G32" s="7" t="s">
        <v>71</v>
      </c>
      <c r="H32" s="7" t="s">
        <v>305</v>
      </c>
      <c r="I32" s="7" t="s">
        <v>50</v>
      </c>
      <c r="J32" s="6">
        <v>45526</v>
      </c>
      <c r="K32" s="7" t="s">
        <v>72</v>
      </c>
      <c r="L32" s="7" t="s">
        <v>178</v>
      </c>
      <c r="M32" s="7" t="s">
        <v>455</v>
      </c>
      <c r="N32" s="7" t="s">
        <v>259</v>
      </c>
      <c r="O32" s="7" t="s">
        <v>456</v>
      </c>
      <c r="P32" s="7">
        <v>354</v>
      </c>
      <c r="Q32" s="7" t="s">
        <v>245</v>
      </c>
      <c r="R32" s="28" t="s">
        <v>457</v>
      </c>
      <c r="S32" s="28" t="s">
        <v>458</v>
      </c>
      <c r="T32" s="7" t="s">
        <v>459</v>
      </c>
      <c r="U32" s="7" t="s">
        <v>460</v>
      </c>
      <c r="V32" s="7">
        <v>6000000000</v>
      </c>
      <c r="W32" s="7" t="s">
        <v>250</v>
      </c>
      <c r="X32" s="7">
        <v>71478459</v>
      </c>
      <c r="Y32" s="7" t="s">
        <v>50</v>
      </c>
      <c r="Z32" s="7">
        <v>14</v>
      </c>
      <c r="AA32" s="7">
        <v>6000000000</v>
      </c>
      <c r="AB32" s="7" t="s">
        <v>250</v>
      </c>
      <c r="AC32" s="7">
        <v>71478459</v>
      </c>
      <c r="AD32" s="7" t="s">
        <v>178</v>
      </c>
      <c r="AE32" s="7">
        <v>237618373</v>
      </c>
      <c r="AF32" s="7" t="s">
        <v>60</v>
      </c>
      <c r="AG32" s="7">
        <v>237618373</v>
      </c>
      <c r="AH32" s="7">
        <v>285326772</v>
      </c>
      <c r="AI32" s="7" t="s">
        <v>60</v>
      </c>
      <c r="AJ32" s="7">
        <v>285326772</v>
      </c>
      <c r="AK32" s="7" t="s">
        <v>461</v>
      </c>
      <c r="AL32" s="7" t="s">
        <v>50</v>
      </c>
      <c r="AM32" s="7" t="s">
        <v>462</v>
      </c>
      <c r="AN32" s="7" t="s">
        <v>66</v>
      </c>
      <c r="AO32" s="7" t="s">
        <v>463</v>
      </c>
      <c r="AP32" s="8" t="s">
        <v>464</v>
      </c>
      <c r="AQ32" s="9" t="s">
        <v>50</v>
      </c>
      <c r="AR32" s="7" t="s">
        <v>50</v>
      </c>
    </row>
    <row r="33" spans="1:44" ht="15" thickBot="1">
      <c r="A33" s="10" t="s">
        <v>465</v>
      </c>
      <c r="B33" s="11">
        <v>2734</v>
      </c>
      <c r="C33" s="12">
        <v>44562</v>
      </c>
      <c r="D33" s="13" t="s">
        <v>45</v>
      </c>
      <c r="E33" s="13" t="s">
        <v>46</v>
      </c>
      <c r="F33" s="13" t="s">
        <v>70</v>
      </c>
      <c r="G33" s="27" t="s">
        <v>54945</v>
      </c>
      <c r="H33" s="13" t="s">
        <v>466</v>
      </c>
      <c r="I33" s="13" t="s">
        <v>50</v>
      </c>
      <c r="J33" s="12">
        <v>45524</v>
      </c>
      <c r="K33" s="13" t="s">
        <v>50</v>
      </c>
      <c r="L33" s="13" t="s">
        <v>467</v>
      </c>
      <c r="M33" s="13" t="s">
        <v>468</v>
      </c>
      <c r="N33" s="13" t="s">
        <v>75</v>
      </c>
      <c r="O33" s="13" t="s">
        <v>469</v>
      </c>
      <c r="P33" s="13">
        <v>364</v>
      </c>
      <c r="Q33" s="13" t="s">
        <v>77</v>
      </c>
      <c r="R33" s="29" t="s">
        <v>470</v>
      </c>
      <c r="S33" s="29" t="s">
        <v>471</v>
      </c>
      <c r="T33" s="13" t="s">
        <v>50</v>
      </c>
      <c r="U33" s="13" t="s">
        <v>50</v>
      </c>
      <c r="V33" s="13">
        <v>30000000</v>
      </c>
      <c r="W33" s="13" t="s">
        <v>60</v>
      </c>
      <c r="X33" s="13">
        <v>30000000</v>
      </c>
      <c r="Y33" s="13" t="s">
        <v>467</v>
      </c>
      <c r="Z33" s="13">
        <v>1</v>
      </c>
      <c r="AA33" s="13">
        <v>30000000</v>
      </c>
      <c r="AB33" s="13" t="s">
        <v>60</v>
      </c>
      <c r="AC33" s="13">
        <v>30000000</v>
      </c>
      <c r="AD33" s="13" t="s">
        <v>467</v>
      </c>
      <c r="AE33" s="13">
        <v>30000000</v>
      </c>
      <c r="AF33" s="13" t="s">
        <v>60</v>
      </c>
      <c r="AG33" s="13">
        <v>30000000</v>
      </c>
      <c r="AH33" s="13">
        <v>30000000</v>
      </c>
      <c r="AI33" s="13" t="s">
        <v>60</v>
      </c>
      <c r="AJ33" s="13">
        <v>30000000</v>
      </c>
      <c r="AK33" s="13" t="s">
        <v>472</v>
      </c>
      <c r="AL33" s="13" t="s">
        <v>50</v>
      </c>
      <c r="AM33" s="13" t="s">
        <v>473</v>
      </c>
      <c r="AN33" s="13" t="s">
        <v>66</v>
      </c>
      <c r="AO33" s="13" t="s">
        <v>474</v>
      </c>
      <c r="AP33" s="14" t="s">
        <v>475</v>
      </c>
      <c r="AQ33" s="15" t="s">
        <v>50</v>
      </c>
      <c r="AR33" s="13" t="s">
        <v>50</v>
      </c>
    </row>
    <row r="34" spans="1:44" ht="15" thickBot="1">
      <c r="A34" s="4" t="s">
        <v>476</v>
      </c>
      <c r="B34" s="5">
        <v>258025</v>
      </c>
      <c r="C34" s="6">
        <v>2193</v>
      </c>
      <c r="D34" s="7" t="s">
        <v>45</v>
      </c>
      <c r="E34" s="7" t="s">
        <v>46</v>
      </c>
      <c r="F34" s="7" t="s">
        <v>47</v>
      </c>
      <c r="G34" s="7" t="s">
        <v>48</v>
      </c>
      <c r="H34" s="7" t="s">
        <v>477</v>
      </c>
      <c r="I34" s="7" t="s">
        <v>50</v>
      </c>
      <c r="J34" s="6">
        <v>45530</v>
      </c>
      <c r="K34" s="7" t="s">
        <v>161</v>
      </c>
      <c r="L34" s="7" t="s">
        <v>162</v>
      </c>
      <c r="M34" s="7" t="s">
        <v>478</v>
      </c>
      <c r="N34" s="7" t="s">
        <v>479</v>
      </c>
      <c r="O34" s="7" t="s">
        <v>480</v>
      </c>
      <c r="P34" s="7">
        <v>380</v>
      </c>
      <c r="Q34" s="7" t="s">
        <v>481</v>
      </c>
      <c r="R34" s="28" t="s">
        <v>482</v>
      </c>
      <c r="S34" s="28" t="s">
        <v>483</v>
      </c>
      <c r="T34" s="7" t="s">
        <v>484</v>
      </c>
      <c r="U34" s="7" t="s">
        <v>485</v>
      </c>
      <c r="V34" s="7">
        <v>675000000</v>
      </c>
      <c r="W34" s="7" t="s">
        <v>60</v>
      </c>
      <c r="X34" s="7">
        <v>675000000</v>
      </c>
      <c r="Y34" s="7" t="s">
        <v>171</v>
      </c>
      <c r="Z34" s="7">
        <v>1</v>
      </c>
      <c r="AA34" s="7" t="s">
        <v>50</v>
      </c>
      <c r="AB34" s="7" t="s">
        <v>50</v>
      </c>
      <c r="AC34" s="7" t="s">
        <v>50</v>
      </c>
      <c r="AD34" s="7" t="s">
        <v>50</v>
      </c>
      <c r="AE34" s="7" t="s">
        <v>50</v>
      </c>
      <c r="AF34" s="7" t="s">
        <v>50</v>
      </c>
      <c r="AG34" s="7" t="s">
        <v>50</v>
      </c>
      <c r="AH34" s="7">
        <v>675000000</v>
      </c>
      <c r="AI34" s="7" t="s">
        <v>60</v>
      </c>
      <c r="AJ34" s="7">
        <v>675000000</v>
      </c>
      <c r="AK34" s="7" t="s">
        <v>486</v>
      </c>
      <c r="AL34" s="7" t="s">
        <v>50</v>
      </c>
      <c r="AM34" s="7" t="s">
        <v>487</v>
      </c>
      <c r="AN34" s="7" t="s">
        <v>66</v>
      </c>
      <c r="AO34" s="7" t="s">
        <v>488</v>
      </c>
      <c r="AP34" s="8" t="s">
        <v>489</v>
      </c>
      <c r="AQ34" s="9" t="s">
        <v>50</v>
      </c>
      <c r="AR34" s="7" t="s">
        <v>50</v>
      </c>
    </row>
    <row r="35" spans="1:44" ht="15" thickBot="1">
      <c r="A35" s="10" t="s">
        <v>490</v>
      </c>
      <c r="B35" s="11">
        <v>2355</v>
      </c>
      <c r="C35" s="12">
        <v>42736</v>
      </c>
      <c r="D35" s="13" t="s">
        <v>45</v>
      </c>
      <c r="E35" s="13" t="s">
        <v>46</v>
      </c>
      <c r="F35" s="13" t="s">
        <v>70</v>
      </c>
      <c r="G35" s="26" t="s">
        <v>54946</v>
      </c>
      <c r="H35" s="13" t="s">
        <v>491</v>
      </c>
      <c r="I35" s="13" t="s">
        <v>50</v>
      </c>
      <c r="J35" s="12">
        <v>45524</v>
      </c>
      <c r="K35" s="13" t="s">
        <v>116</v>
      </c>
      <c r="L35" s="13" t="s">
        <v>241</v>
      </c>
      <c r="M35" s="13" t="s">
        <v>492</v>
      </c>
      <c r="N35" s="13" t="s">
        <v>493</v>
      </c>
      <c r="O35" s="13" t="s">
        <v>494</v>
      </c>
      <c r="P35" s="13">
        <v>382</v>
      </c>
      <c r="Q35" s="13" t="s">
        <v>495</v>
      </c>
      <c r="R35" s="29" t="s">
        <v>496</v>
      </c>
      <c r="S35" s="29" t="s">
        <v>497</v>
      </c>
      <c r="T35" s="13" t="s">
        <v>498</v>
      </c>
      <c r="U35" s="13" t="s">
        <v>50</v>
      </c>
      <c r="V35" s="13">
        <v>10000000</v>
      </c>
      <c r="W35" s="13" t="s">
        <v>60</v>
      </c>
      <c r="X35" s="13">
        <v>10000000</v>
      </c>
      <c r="Y35" s="13" t="s">
        <v>154</v>
      </c>
      <c r="Z35" s="13">
        <v>8</v>
      </c>
      <c r="AA35" s="13">
        <v>10000000</v>
      </c>
      <c r="AB35" s="13" t="s">
        <v>60</v>
      </c>
      <c r="AC35" s="13">
        <v>10000000</v>
      </c>
      <c r="AD35" s="13" t="s">
        <v>241</v>
      </c>
      <c r="AE35" s="13">
        <v>25220000</v>
      </c>
      <c r="AF35" s="13" t="s">
        <v>60</v>
      </c>
      <c r="AG35" s="13">
        <v>25220000</v>
      </c>
      <c r="AH35" s="13">
        <v>25320000</v>
      </c>
      <c r="AI35" s="13" t="s">
        <v>60</v>
      </c>
      <c r="AJ35" s="13">
        <v>25320000</v>
      </c>
      <c r="AK35" s="13" t="s">
        <v>499</v>
      </c>
      <c r="AL35" s="13" t="s">
        <v>50</v>
      </c>
      <c r="AM35" s="13" t="s">
        <v>500</v>
      </c>
      <c r="AN35" s="13" t="s">
        <v>66</v>
      </c>
      <c r="AO35" s="13" t="s">
        <v>501</v>
      </c>
      <c r="AP35" s="14" t="s">
        <v>502</v>
      </c>
      <c r="AQ35" s="15" t="s">
        <v>50</v>
      </c>
      <c r="AR35" s="13" t="s">
        <v>50</v>
      </c>
    </row>
    <row r="36" spans="1:44" ht="15" thickBot="1">
      <c r="A36" s="4" t="s">
        <v>503</v>
      </c>
      <c r="B36" s="5">
        <v>9134</v>
      </c>
      <c r="C36" s="6">
        <v>41640</v>
      </c>
      <c r="D36" s="7" t="s">
        <v>45</v>
      </c>
      <c r="E36" s="7" t="s">
        <v>46</v>
      </c>
      <c r="F36" s="7" t="s">
        <v>70</v>
      </c>
      <c r="G36" s="7" t="s">
        <v>71</v>
      </c>
      <c r="H36" s="7" t="s">
        <v>504</v>
      </c>
      <c r="I36" s="7" t="s">
        <v>50</v>
      </c>
      <c r="J36" s="6">
        <v>45525</v>
      </c>
      <c r="K36" s="7" t="s">
        <v>177</v>
      </c>
      <c r="L36" s="7" t="s">
        <v>131</v>
      </c>
      <c r="M36" s="7" t="s">
        <v>505</v>
      </c>
      <c r="N36" s="7" t="s">
        <v>270</v>
      </c>
      <c r="O36" s="7" t="s">
        <v>506</v>
      </c>
      <c r="P36" s="7">
        <v>404</v>
      </c>
      <c r="Q36" s="7" t="s">
        <v>245</v>
      </c>
      <c r="R36" s="28" t="s">
        <v>507</v>
      </c>
      <c r="S36" s="28" t="s">
        <v>508</v>
      </c>
      <c r="T36" s="7" t="s">
        <v>509</v>
      </c>
      <c r="U36" s="7">
        <v>911143089590</v>
      </c>
      <c r="V36" s="7">
        <v>2120000000</v>
      </c>
      <c r="W36" s="7" t="s">
        <v>250</v>
      </c>
      <c r="X36" s="7">
        <v>25265799</v>
      </c>
      <c r="Y36" s="7" t="s">
        <v>81</v>
      </c>
      <c r="Z36" s="7">
        <v>32</v>
      </c>
      <c r="AA36" s="7">
        <v>3100000000</v>
      </c>
      <c r="AB36" s="7" t="s">
        <v>250</v>
      </c>
      <c r="AC36" s="7">
        <v>37222240</v>
      </c>
      <c r="AD36" s="7" t="s">
        <v>510</v>
      </c>
      <c r="AE36" s="7">
        <v>133672394</v>
      </c>
      <c r="AF36" s="7" t="s">
        <v>60</v>
      </c>
      <c r="AG36" s="7">
        <v>133672394</v>
      </c>
      <c r="AH36" s="7">
        <v>737099707</v>
      </c>
      <c r="AI36" s="7" t="s">
        <v>60</v>
      </c>
      <c r="AJ36" s="7">
        <v>737099707</v>
      </c>
      <c r="AK36" s="7" t="s">
        <v>511</v>
      </c>
      <c r="AL36" s="7" t="s">
        <v>50</v>
      </c>
      <c r="AM36" s="7" t="s">
        <v>512</v>
      </c>
      <c r="AN36" s="7" t="s">
        <v>66</v>
      </c>
      <c r="AO36" s="7" t="s">
        <v>513</v>
      </c>
      <c r="AP36" s="8" t="s">
        <v>514</v>
      </c>
      <c r="AQ36" s="9" t="s">
        <v>50</v>
      </c>
      <c r="AR36" s="7" t="s">
        <v>50</v>
      </c>
    </row>
    <row r="37" spans="1:44" ht="15" thickBot="1">
      <c r="A37" s="10" t="s">
        <v>515</v>
      </c>
      <c r="B37" s="11">
        <v>10572</v>
      </c>
      <c r="C37" s="12">
        <v>42736</v>
      </c>
      <c r="D37" s="13" t="s">
        <v>45</v>
      </c>
      <c r="E37" s="13" t="s">
        <v>46</v>
      </c>
      <c r="F37" s="13" t="s">
        <v>47</v>
      </c>
      <c r="G37" s="13" t="s">
        <v>145</v>
      </c>
      <c r="H37" s="13" t="s">
        <v>516</v>
      </c>
      <c r="I37" s="13" t="s">
        <v>50</v>
      </c>
      <c r="J37" s="12">
        <v>45523</v>
      </c>
      <c r="K37" s="13" t="s">
        <v>177</v>
      </c>
      <c r="L37" s="13" t="s">
        <v>62</v>
      </c>
      <c r="M37" s="13" t="s">
        <v>517</v>
      </c>
      <c r="N37" s="13" t="s">
        <v>518</v>
      </c>
      <c r="O37" s="13" t="s">
        <v>519</v>
      </c>
      <c r="P37" s="13">
        <v>406</v>
      </c>
      <c r="Q37" s="13" t="s">
        <v>520</v>
      </c>
      <c r="R37" s="29" t="s">
        <v>521</v>
      </c>
      <c r="S37" s="29" t="s">
        <v>522</v>
      </c>
      <c r="T37" s="13" t="s">
        <v>523</v>
      </c>
      <c r="U37" s="13" t="s">
        <v>50</v>
      </c>
      <c r="V37" s="13">
        <v>225000000</v>
      </c>
      <c r="W37" s="13" t="s">
        <v>60</v>
      </c>
      <c r="X37" s="13">
        <v>225000000</v>
      </c>
      <c r="Y37" s="13" t="s">
        <v>61</v>
      </c>
      <c r="Z37" s="13">
        <v>8</v>
      </c>
      <c r="AA37" s="13">
        <v>225000000</v>
      </c>
      <c r="AB37" s="13" t="s">
        <v>60</v>
      </c>
      <c r="AC37" s="13">
        <v>225000000</v>
      </c>
      <c r="AD37" s="13" t="s">
        <v>62</v>
      </c>
      <c r="AE37" s="13">
        <v>1104000000</v>
      </c>
      <c r="AF37" s="13" t="s">
        <v>60</v>
      </c>
      <c r="AG37" s="13">
        <v>1104000000</v>
      </c>
      <c r="AH37" s="13">
        <v>1104000000</v>
      </c>
      <c r="AI37" s="13" t="s">
        <v>60</v>
      </c>
      <c r="AJ37" s="13">
        <v>1104000000</v>
      </c>
      <c r="AK37" s="13" t="s">
        <v>524</v>
      </c>
      <c r="AL37" s="13" t="s">
        <v>525</v>
      </c>
      <c r="AM37" s="13" t="s">
        <v>526</v>
      </c>
      <c r="AN37" s="13" t="s">
        <v>66</v>
      </c>
      <c r="AO37" s="13" t="s">
        <v>527</v>
      </c>
      <c r="AP37" s="14" t="s">
        <v>528</v>
      </c>
      <c r="AQ37" s="15" t="s">
        <v>50</v>
      </c>
      <c r="AR37" s="13" t="s">
        <v>50</v>
      </c>
    </row>
    <row r="38" spans="1:44" ht="15" thickBot="1">
      <c r="A38" s="4" t="s">
        <v>529</v>
      </c>
      <c r="B38" s="5">
        <v>7938</v>
      </c>
      <c r="C38" s="6">
        <v>43101</v>
      </c>
      <c r="D38" s="7" t="s">
        <v>45</v>
      </c>
      <c r="E38" s="7" t="s">
        <v>46</v>
      </c>
      <c r="F38" s="7" t="s">
        <v>70</v>
      </c>
      <c r="G38" s="7" t="s">
        <v>145</v>
      </c>
      <c r="H38" s="7" t="s">
        <v>50</v>
      </c>
      <c r="I38" s="7" t="s">
        <v>50</v>
      </c>
      <c r="J38" s="6">
        <v>45525</v>
      </c>
      <c r="K38" s="7" t="s">
        <v>116</v>
      </c>
      <c r="L38" s="7" t="s">
        <v>241</v>
      </c>
      <c r="M38" s="7" t="s">
        <v>530</v>
      </c>
      <c r="N38" s="7" t="s">
        <v>531</v>
      </c>
      <c r="O38" s="7" t="s">
        <v>532</v>
      </c>
      <c r="P38" s="7">
        <v>425</v>
      </c>
      <c r="Q38" s="7" t="s">
        <v>245</v>
      </c>
      <c r="R38" s="28" t="s">
        <v>533</v>
      </c>
      <c r="S38" s="28" t="s">
        <v>534</v>
      </c>
      <c r="T38" s="7" t="s">
        <v>535</v>
      </c>
      <c r="U38" s="7" t="s">
        <v>536</v>
      </c>
      <c r="V38" s="7">
        <v>400000000</v>
      </c>
      <c r="W38" s="7" t="s">
        <v>250</v>
      </c>
      <c r="X38" s="7">
        <v>4772788</v>
      </c>
      <c r="Y38" s="7" t="s">
        <v>154</v>
      </c>
      <c r="Z38" s="7">
        <v>2</v>
      </c>
      <c r="AA38" s="7">
        <v>400000000</v>
      </c>
      <c r="AB38" s="7" t="s">
        <v>250</v>
      </c>
      <c r="AC38" s="7">
        <v>4772788</v>
      </c>
      <c r="AD38" s="7" t="s">
        <v>241</v>
      </c>
      <c r="AE38" s="7">
        <v>410000000</v>
      </c>
      <c r="AF38" s="7" t="s">
        <v>250</v>
      </c>
      <c r="AG38" s="7">
        <v>4893953</v>
      </c>
      <c r="AH38" s="7">
        <v>410000000</v>
      </c>
      <c r="AI38" s="7" t="s">
        <v>250</v>
      </c>
      <c r="AJ38" s="7">
        <v>4893953</v>
      </c>
      <c r="AK38" s="7" t="s">
        <v>537</v>
      </c>
      <c r="AL38" s="7" t="s">
        <v>50</v>
      </c>
      <c r="AM38" s="7" t="s">
        <v>538</v>
      </c>
      <c r="AN38" s="7" t="s">
        <v>253</v>
      </c>
      <c r="AO38" s="7" t="s">
        <v>539</v>
      </c>
      <c r="AP38" s="8" t="s">
        <v>540</v>
      </c>
      <c r="AQ38" s="9" t="s">
        <v>50</v>
      </c>
      <c r="AR38" s="7" t="s">
        <v>50</v>
      </c>
    </row>
    <row r="39" spans="1:44" ht="15" thickBot="1">
      <c r="A39" s="10" t="s">
        <v>541</v>
      </c>
      <c r="B39" s="11">
        <v>731511</v>
      </c>
      <c r="C39" s="12">
        <v>43617</v>
      </c>
      <c r="D39" s="13" t="s">
        <v>45</v>
      </c>
      <c r="E39" s="13" t="s">
        <v>46</v>
      </c>
      <c r="F39" s="13" t="s">
        <v>70</v>
      </c>
      <c r="G39" s="13" t="s">
        <v>145</v>
      </c>
      <c r="H39" s="13" t="s">
        <v>240</v>
      </c>
      <c r="I39" s="13" t="s">
        <v>50</v>
      </c>
      <c r="J39" s="12">
        <v>45525</v>
      </c>
      <c r="K39" s="13" t="s">
        <v>50</v>
      </c>
      <c r="L39" s="13" t="s">
        <v>241</v>
      </c>
      <c r="M39" s="13" t="s">
        <v>542</v>
      </c>
      <c r="N39" s="13" t="s">
        <v>543</v>
      </c>
      <c r="O39" s="13" t="s">
        <v>544</v>
      </c>
      <c r="P39" s="13">
        <v>427</v>
      </c>
      <c r="Q39" s="13" t="s">
        <v>545</v>
      </c>
      <c r="R39" s="29" t="s">
        <v>546</v>
      </c>
      <c r="S39" s="29" t="s">
        <v>547</v>
      </c>
      <c r="T39" s="13" t="s">
        <v>548</v>
      </c>
      <c r="U39" s="13">
        <v>6564328333</v>
      </c>
      <c r="V39" s="13">
        <v>7000000</v>
      </c>
      <c r="W39" s="13" t="s">
        <v>60</v>
      </c>
      <c r="X39" s="13">
        <v>7000000</v>
      </c>
      <c r="Y39" s="13" t="s">
        <v>154</v>
      </c>
      <c r="Z39" s="13">
        <v>3</v>
      </c>
      <c r="AA39" s="13">
        <v>7000000</v>
      </c>
      <c r="AB39" s="13" t="s">
        <v>60</v>
      </c>
      <c r="AC39" s="13">
        <v>7000000</v>
      </c>
      <c r="AD39" s="13" t="s">
        <v>241</v>
      </c>
      <c r="AE39" s="13">
        <v>15000000</v>
      </c>
      <c r="AF39" s="13" t="s">
        <v>60</v>
      </c>
      <c r="AG39" s="13">
        <v>15000000</v>
      </c>
      <c r="AH39" s="13">
        <v>15000000</v>
      </c>
      <c r="AI39" s="13" t="s">
        <v>60</v>
      </c>
      <c r="AJ39" s="13">
        <v>15000000</v>
      </c>
      <c r="AK39" s="13" t="s">
        <v>549</v>
      </c>
      <c r="AL39" s="13" t="s">
        <v>50</v>
      </c>
      <c r="AM39" s="13" t="s">
        <v>550</v>
      </c>
      <c r="AN39" s="13" t="s">
        <v>66</v>
      </c>
      <c r="AO39" s="13" t="s">
        <v>551</v>
      </c>
      <c r="AP39" s="14" t="s">
        <v>552</v>
      </c>
      <c r="AQ39" s="15" t="s">
        <v>50</v>
      </c>
      <c r="AR39" s="13" t="s">
        <v>50</v>
      </c>
    </row>
    <row r="40" spans="1:44" ht="15" thickBot="1">
      <c r="A40" s="4" t="s">
        <v>553</v>
      </c>
      <c r="B40" s="7">
        <v>890</v>
      </c>
      <c r="C40" s="6">
        <v>44562</v>
      </c>
      <c r="D40" s="7" t="s">
        <v>45</v>
      </c>
      <c r="E40" s="7" t="s">
        <v>50</v>
      </c>
      <c r="F40" s="7" t="s">
        <v>70</v>
      </c>
      <c r="G40" s="26" t="s">
        <v>54946</v>
      </c>
      <c r="H40" s="7" t="s">
        <v>50</v>
      </c>
      <c r="I40" s="7" t="s">
        <v>50</v>
      </c>
      <c r="J40" s="6">
        <v>45524</v>
      </c>
      <c r="K40" s="7" t="s">
        <v>50</v>
      </c>
      <c r="L40" s="7" t="s">
        <v>467</v>
      </c>
      <c r="M40" s="7" t="s">
        <v>554</v>
      </c>
      <c r="N40" s="7" t="s">
        <v>479</v>
      </c>
      <c r="O40" s="7" t="s">
        <v>555</v>
      </c>
      <c r="P40" s="7">
        <v>430</v>
      </c>
      <c r="Q40" s="7" t="s">
        <v>481</v>
      </c>
      <c r="R40" s="28" t="s">
        <v>556</v>
      </c>
      <c r="S40" s="28" t="s">
        <v>557</v>
      </c>
      <c r="T40" s="7" t="s">
        <v>50</v>
      </c>
      <c r="U40" s="7" t="s">
        <v>50</v>
      </c>
      <c r="V40" s="7">
        <v>44000000</v>
      </c>
      <c r="W40" s="7" t="s">
        <v>60</v>
      </c>
      <c r="X40" s="7">
        <v>44000000</v>
      </c>
      <c r="Y40" s="7" t="s">
        <v>467</v>
      </c>
      <c r="Z40" s="7">
        <v>1</v>
      </c>
      <c r="AA40" s="7">
        <v>44000000</v>
      </c>
      <c r="AB40" s="7" t="s">
        <v>60</v>
      </c>
      <c r="AC40" s="7">
        <v>44000000</v>
      </c>
      <c r="AD40" s="7" t="s">
        <v>467</v>
      </c>
      <c r="AE40" s="7">
        <v>44000000</v>
      </c>
      <c r="AF40" s="7" t="s">
        <v>60</v>
      </c>
      <c r="AG40" s="7">
        <v>44000000</v>
      </c>
      <c r="AH40" s="7">
        <v>44000000</v>
      </c>
      <c r="AI40" s="7" t="s">
        <v>60</v>
      </c>
      <c r="AJ40" s="7">
        <v>44000000</v>
      </c>
      <c r="AK40" s="7" t="s">
        <v>558</v>
      </c>
      <c r="AL40" s="7" t="s">
        <v>50</v>
      </c>
      <c r="AM40" s="7" t="s">
        <v>559</v>
      </c>
      <c r="AN40" s="7" t="s">
        <v>66</v>
      </c>
      <c r="AO40" s="7" t="s">
        <v>50</v>
      </c>
      <c r="AP40" s="8" t="s">
        <v>560</v>
      </c>
      <c r="AQ40" s="9" t="s">
        <v>50</v>
      </c>
      <c r="AR40" s="7" t="s">
        <v>255</v>
      </c>
    </row>
    <row r="41" spans="1:44" ht="15" thickBot="1">
      <c r="A41" s="10" t="s">
        <v>561</v>
      </c>
      <c r="B41" s="11">
        <v>2735</v>
      </c>
      <c r="C41" s="12">
        <v>44197</v>
      </c>
      <c r="D41" s="13" t="s">
        <v>45</v>
      </c>
      <c r="E41" s="13" t="s">
        <v>46</v>
      </c>
      <c r="F41" s="13" t="s">
        <v>70</v>
      </c>
      <c r="G41" s="26" t="s">
        <v>54946</v>
      </c>
      <c r="H41" s="13" t="s">
        <v>562</v>
      </c>
      <c r="I41" s="13" t="s">
        <v>50</v>
      </c>
      <c r="J41" s="12">
        <v>45526</v>
      </c>
      <c r="K41" s="13" t="s">
        <v>116</v>
      </c>
      <c r="L41" s="13" t="s">
        <v>241</v>
      </c>
      <c r="M41" s="13" t="s">
        <v>563</v>
      </c>
      <c r="N41" s="13" t="s">
        <v>564</v>
      </c>
      <c r="O41" s="13" t="s">
        <v>565</v>
      </c>
      <c r="P41" s="13">
        <v>470</v>
      </c>
      <c r="Q41" s="13" t="s">
        <v>566</v>
      </c>
      <c r="R41" s="29" t="s">
        <v>567</v>
      </c>
      <c r="S41" s="29" t="s">
        <v>568</v>
      </c>
      <c r="T41" s="13" t="s">
        <v>569</v>
      </c>
      <c r="U41" s="13" t="s">
        <v>570</v>
      </c>
      <c r="V41" s="13">
        <v>12500000</v>
      </c>
      <c r="W41" s="13" t="s">
        <v>60</v>
      </c>
      <c r="X41" s="13">
        <v>12500000</v>
      </c>
      <c r="Y41" s="13" t="s">
        <v>154</v>
      </c>
      <c r="Z41" s="13">
        <v>5</v>
      </c>
      <c r="AA41" s="13">
        <v>12500000</v>
      </c>
      <c r="AB41" s="13" t="s">
        <v>60</v>
      </c>
      <c r="AC41" s="13">
        <v>12500000</v>
      </c>
      <c r="AD41" s="13" t="s">
        <v>241</v>
      </c>
      <c r="AE41" s="13">
        <v>27200000</v>
      </c>
      <c r="AF41" s="13" t="s">
        <v>60</v>
      </c>
      <c r="AG41" s="13">
        <v>27200000</v>
      </c>
      <c r="AH41" s="13">
        <v>27200000</v>
      </c>
      <c r="AI41" s="13" t="s">
        <v>60</v>
      </c>
      <c r="AJ41" s="13">
        <v>27200000</v>
      </c>
      <c r="AK41" s="13" t="s">
        <v>571</v>
      </c>
      <c r="AL41" s="13" t="s">
        <v>50</v>
      </c>
      <c r="AM41" s="13" t="s">
        <v>572</v>
      </c>
      <c r="AN41" s="13" t="s">
        <v>66</v>
      </c>
      <c r="AO41" s="13" t="s">
        <v>573</v>
      </c>
      <c r="AP41" s="14" t="s">
        <v>574</v>
      </c>
      <c r="AQ41" s="15" t="s">
        <v>50</v>
      </c>
      <c r="AR41" s="13" t="s">
        <v>50</v>
      </c>
    </row>
    <row r="42" spans="1:44" ht="15" thickBot="1">
      <c r="A42" s="4" t="s">
        <v>575</v>
      </c>
      <c r="B42" s="5">
        <v>500671</v>
      </c>
      <c r="C42" s="6">
        <v>38473</v>
      </c>
      <c r="D42" s="7" t="s">
        <v>45</v>
      </c>
      <c r="E42" s="7" t="s">
        <v>46</v>
      </c>
      <c r="F42" s="7" t="s">
        <v>70</v>
      </c>
      <c r="G42" s="26" t="s">
        <v>54946</v>
      </c>
      <c r="H42" s="7" t="s">
        <v>576</v>
      </c>
      <c r="I42" s="7" t="s">
        <v>50</v>
      </c>
      <c r="J42" s="6">
        <v>45530</v>
      </c>
      <c r="K42" s="7" t="s">
        <v>116</v>
      </c>
      <c r="L42" s="7" t="s">
        <v>290</v>
      </c>
      <c r="M42" s="7" t="s">
        <v>577</v>
      </c>
      <c r="N42" s="7" t="s">
        <v>578</v>
      </c>
      <c r="O42" s="7" t="s">
        <v>579</v>
      </c>
      <c r="P42" s="7">
        <v>473</v>
      </c>
      <c r="Q42" s="7" t="s">
        <v>166</v>
      </c>
      <c r="R42" s="28" t="s">
        <v>580</v>
      </c>
      <c r="S42" s="28" t="s">
        <v>581</v>
      </c>
      <c r="T42" s="7" t="s">
        <v>582</v>
      </c>
      <c r="U42" s="7" t="s">
        <v>50</v>
      </c>
      <c r="V42" s="7">
        <v>74000000</v>
      </c>
      <c r="W42" s="7" t="s">
        <v>60</v>
      </c>
      <c r="X42" s="7">
        <v>74000000</v>
      </c>
      <c r="Y42" s="7" t="s">
        <v>290</v>
      </c>
      <c r="Z42" s="7">
        <v>5</v>
      </c>
      <c r="AA42" s="7">
        <v>74000000</v>
      </c>
      <c r="AB42" s="7" t="s">
        <v>60</v>
      </c>
      <c r="AC42" s="7">
        <v>74000000</v>
      </c>
      <c r="AD42" s="7" t="s">
        <v>290</v>
      </c>
      <c r="AE42" s="7">
        <v>78025000</v>
      </c>
      <c r="AF42" s="7" t="s">
        <v>60</v>
      </c>
      <c r="AG42" s="7">
        <v>78025000</v>
      </c>
      <c r="AH42" s="7">
        <v>78025000</v>
      </c>
      <c r="AI42" s="7" t="s">
        <v>60</v>
      </c>
      <c r="AJ42" s="7">
        <v>78025000</v>
      </c>
      <c r="AK42" s="7" t="s">
        <v>583</v>
      </c>
      <c r="AL42" s="7" t="s">
        <v>50</v>
      </c>
      <c r="AM42" s="7" t="s">
        <v>584</v>
      </c>
      <c r="AN42" s="7" t="s">
        <v>66</v>
      </c>
      <c r="AO42" s="7" t="s">
        <v>585</v>
      </c>
      <c r="AP42" s="8" t="s">
        <v>586</v>
      </c>
      <c r="AQ42" s="9" t="s">
        <v>50</v>
      </c>
      <c r="AR42" s="7" t="s">
        <v>50</v>
      </c>
    </row>
    <row r="43" spans="1:44" ht="15" thickBot="1">
      <c r="A43" s="10" t="s">
        <v>587</v>
      </c>
      <c r="B43" s="11">
        <v>9416</v>
      </c>
      <c r="C43" s="12">
        <v>44562</v>
      </c>
      <c r="D43" s="13" t="s">
        <v>45</v>
      </c>
      <c r="E43" s="13" t="s">
        <v>46</v>
      </c>
      <c r="F43" s="13" t="s">
        <v>70</v>
      </c>
      <c r="G43" s="26" t="s">
        <v>54946</v>
      </c>
      <c r="H43" s="13" t="s">
        <v>588</v>
      </c>
      <c r="I43" s="13" t="s">
        <v>50</v>
      </c>
      <c r="J43" s="12">
        <v>45531</v>
      </c>
      <c r="K43" s="13" t="s">
        <v>116</v>
      </c>
      <c r="L43" s="13" t="s">
        <v>241</v>
      </c>
      <c r="M43" s="13" t="s">
        <v>589</v>
      </c>
      <c r="N43" s="13" t="s">
        <v>590</v>
      </c>
      <c r="O43" s="13" t="s">
        <v>591</v>
      </c>
      <c r="P43" s="13">
        <v>476</v>
      </c>
      <c r="Q43" s="13" t="s">
        <v>481</v>
      </c>
      <c r="R43" s="29" t="s">
        <v>592</v>
      </c>
      <c r="S43" s="29" t="s">
        <v>593</v>
      </c>
      <c r="T43" s="13" t="s">
        <v>50</v>
      </c>
      <c r="U43" s="13" t="s">
        <v>50</v>
      </c>
      <c r="V43" s="13">
        <v>10000000</v>
      </c>
      <c r="W43" s="13" t="s">
        <v>60</v>
      </c>
      <c r="X43" s="13">
        <v>10000000</v>
      </c>
      <c r="Y43" s="13" t="s">
        <v>154</v>
      </c>
      <c r="Z43" s="13">
        <v>2</v>
      </c>
      <c r="AA43" s="13">
        <v>10000000</v>
      </c>
      <c r="AB43" s="13" t="s">
        <v>60</v>
      </c>
      <c r="AC43" s="13">
        <v>10000000</v>
      </c>
      <c r="AD43" s="13" t="s">
        <v>241</v>
      </c>
      <c r="AE43" s="13">
        <v>19000000</v>
      </c>
      <c r="AF43" s="13" t="s">
        <v>60</v>
      </c>
      <c r="AG43" s="13">
        <v>19000000</v>
      </c>
      <c r="AH43" s="13">
        <v>19000000</v>
      </c>
      <c r="AI43" s="13" t="s">
        <v>60</v>
      </c>
      <c r="AJ43" s="13">
        <v>19000000</v>
      </c>
      <c r="AK43" s="13" t="s">
        <v>594</v>
      </c>
      <c r="AL43" s="13" t="s">
        <v>50</v>
      </c>
      <c r="AM43" s="13" t="s">
        <v>595</v>
      </c>
      <c r="AN43" s="13" t="s">
        <v>66</v>
      </c>
      <c r="AO43" s="13" t="s">
        <v>596</v>
      </c>
      <c r="AP43" s="14" t="s">
        <v>597</v>
      </c>
      <c r="AQ43" s="15" t="s">
        <v>50</v>
      </c>
      <c r="AR43" s="13" t="s">
        <v>50</v>
      </c>
    </row>
    <row r="44" spans="1:44" ht="15" thickBot="1">
      <c r="A44" s="4" t="s">
        <v>598</v>
      </c>
      <c r="B44" s="5">
        <v>2622</v>
      </c>
      <c r="C44" s="6">
        <v>40756</v>
      </c>
      <c r="D44" s="7" t="s">
        <v>45</v>
      </c>
      <c r="E44" s="7" t="s">
        <v>46</v>
      </c>
      <c r="F44" s="7" t="s">
        <v>47</v>
      </c>
      <c r="G44" s="7" t="s">
        <v>114</v>
      </c>
      <c r="H44" s="7" t="s">
        <v>516</v>
      </c>
      <c r="I44" s="7" t="s">
        <v>50</v>
      </c>
      <c r="J44" s="6">
        <v>45520</v>
      </c>
      <c r="K44" s="7" t="s">
        <v>191</v>
      </c>
      <c r="L44" s="7" t="s">
        <v>62</v>
      </c>
      <c r="M44" s="7" t="s">
        <v>599</v>
      </c>
      <c r="N44" s="7" t="s">
        <v>600</v>
      </c>
      <c r="O44" s="7" t="s">
        <v>601</v>
      </c>
      <c r="P44" s="7">
        <v>480</v>
      </c>
      <c r="Q44" s="7" t="s">
        <v>56</v>
      </c>
      <c r="R44" s="28" t="s">
        <v>602</v>
      </c>
      <c r="S44" s="28" t="s">
        <v>603</v>
      </c>
      <c r="T44" s="7" t="s">
        <v>604</v>
      </c>
      <c r="U44" s="7" t="s">
        <v>605</v>
      </c>
      <c r="V44" s="7">
        <v>36145000</v>
      </c>
      <c r="W44" s="7" t="s">
        <v>60</v>
      </c>
      <c r="X44" s="7">
        <v>36145000</v>
      </c>
      <c r="Y44" s="7" t="s">
        <v>61</v>
      </c>
      <c r="Z44" s="7">
        <v>5</v>
      </c>
      <c r="AA44" s="7">
        <v>36145000</v>
      </c>
      <c r="AB44" s="7" t="s">
        <v>60</v>
      </c>
      <c r="AC44" s="7">
        <v>36145000</v>
      </c>
      <c r="AD44" s="7" t="s">
        <v>62</v>
      </c>
      <c r="AE44" s="7">
        <v>261245000</v>
      </c>
      <c r="AF44" s="7" t="s">
        <v>60</v>
      </c>
      <c r="AG44" s="7">
        <v>261245000</v>
      </c>
      <c r="AH44" s="7">
        <v>261245000</v>
      </c>
      <c r="AI44" s="7" t="s">
        <v>60</v>
      </c>
      <c r="AJ44" s="7">
        <v>261245000</v>
      </c>
      <c r="AK44" s="7" t="s">
        <v>606</v>
      </c>
      <c r="AL44" s="7" t="s">
        <v>607</v>
      </c>
      <c r="AM44" s="7" t="s">
        <v>608</v>
      </c>
      <c r="AN44" s="7" t="s">
        <v>66</v>
      </c>
      <c r="AO44" s="7" t="s">
        <v>609</v>
      </c>
      <c r="AP44" s="8" t="s">
        <v>610</v>
      </c>
      <c r="AQ44" s="9" t="s">
        <v>50</v>
      </c>
      <c r="AR44" s="7" t="s">
        <v>50</v>
      </c>
    </row>
    <row r="45" spans="1:44" ht="15" thickBot="1">
      <c r="A45" s="10" t="s">
        <v>611</v>
      </c>
      <c r="B45" s="11">
        <v>4471</v>
      </c>
      <c r="C45" s="12">
        <v>39448</v>
      </c>
      <c r="D45" s="13" t="s">
        <v>45</v>
      </c>
      <c r="E45" s="13" t="s">
        <v>46</v>
      </c>
      <c r="F45" s="13" t="s">
        <v>47</v>
      </c>
      <c r="G45" s="26" t="s">
        <v>54946</v>
      </c>
      <c r="H45" s="13" t="s">
        <v>612</v>
      </c>
      <c r="I45" s="13" t="s">
        <v>50</v>
      </c>
      <c r="J45" s="12">
        <v>45531</v>
      </c>
      <c r="K45" s="13" t="s">
        <v>116</v>
      </c>
      <c r="L45" s="13" t="s">
        <v>52</v>
      </c>
      <c r="M45" s="13" t="s">
        <v>613</v>
      </c>
      <c r="N45" s="13" t="s">
        <v>614</v>
      </c>
      <c r="O45" s="13" t="s">
        <v>615</v>
      </c>
      <c r="P45" s="13">
        <v>489</v>
      </c>
      <c r="Q45" s="13" t="s">
        <v>616</v>
      </c>
      <c r="R45" s="29" t="s">
        <v>617</v>
      </c>
      <c r="S45" s="29" t="s">
        <v>618</v>
      </c>
      <c r="T45" s="13" t="s">
        <v>619</v>
      </c>
      <c r="U45" s="13" t="s">
        <v>620</v>
      </c>
      <c r="V45" s="13">
        <v>14000000</v>
      </c>
      <c r="W45" s="13" t="s">
        <v>60</v>
      </c>
      <c r="X45" s="13">
        <v>14000000</v>
      </c>
      <c r="Y45" s="13" t="s">
        <v>61</v>
      </c>
      <c r="Z45" s="13">
        <v>10</v>
      </c>
      <c r="AA45" s="13">
        <v>3000000</v>
      </c>
      <c r="AB45" s="13" t="s">
        <v>60</v>
      </c>
      <c r="AC45" s="13">
        <v>3000000</v>
      </c>
      <c r="AD45" s="13" t="s">
        <v>62</v>
      </c>
      <c r="AE45" s="13">
        <v>65500000</v>
      </c>
      <c r="AF45" s="13" t="s">
        <v>60</v>
      </c>
      <c r="AG45" s="13">
        <v>65500000</v>
      </c>
      <c r="AH45" s="13">
        <v>134985000</v>
      </c>
      <c r="AI45" s="13" t="s">
        <v>60</v>
      </c>
      <c r="AJ45" s="13">
        <v>134985000</v>
      </c>
      <c r="AK45" s="13" t="s">
        <v>621</v>
      </c>
      <c r="AL45" s="13" t="s">
        <v>50</v>
      </c>
      <c r="AM45" s="13" t="s">
        <v>622</v>
      </c>
      <c r="AN45" s="13" t="s">
        <v>66</v>
      </c>
      <c r="AO45" s="13" t="s">
        <v>623</v>
      </c>
      <c r="AP45" s="14" t="s">
        <v>624</v>
      </c>
      <c r="AQ45" s="15" t="s">
        <v>50</v>
      </c>
      <c r="AR45" s="13" t="s">
        <v>50</v>
      </c>
    </row>
    <row r="46" spans="1:44" ht="15" thickBot="1">
      <c r="A46" s="4" t="s">
        <v>625</v>
      </c>
      <c r="B46" s="5">
        <v>1851</v>
      </c>
      <c r="C46" s="6">
        <v>40909</v>
      </c>
      <c r="D46" s="7" t="s">
        <v>45</v>
      </c>
      <c r="E46" s="7" t="s">
        <v>46</v>
      </c>
      <c r="F46" s="7" t="s">
        <v>70</v>
      </c>
      <c r="G46" s="7" t="s">
        <v>87</v>
      </c>
      <c r="H46" s="7" t="s">
        <v>626</v>
      </c>
      <c r="I46" s="7" t="s">
        <v>50</v>
      </c>
      <c r="J46" s="6">
        <v>45526</v>
      </c>
      <c r="K46" s="7" t="s">
        <v>116</v>
      </c>
      <c r="L46" s="7" t="s">
        <v>147</v>
      </c>
      <c r="M46" s="7" t="s">
        <v>627</v>
      </c>
      <c r="N46" s="7" t="s">
        <v>628</v>
      </c>
      <c r="O46" s="7" t="s">
        <v>629</v>
      </c>
      <c r="P46" s="7">
        <v>492</v>
      </c>
      <c r="Q46" s="7" t="s">
        <v>630</v>
      </c>
      <c r="R46" s="28" t="s">
        <v>631</v>
      </c>
      <c r="S46" s="28" t="s">
        <v>632</v>
      </c>
      <c r="T46" s="7" t="s">
        <v>50</v>
      </c>
      <c r="U46" s="7" t="s">
        <v>50</v>
      </c>
      <c r="V46" s="7">
        <v>30000000</v>
      </c>
      <c r="W46" s="7" t="s">
        <v>60</v>
      </c>
      <c r="X46" s="7">
        <v>30000000</v>
      </c>
      <c r="Y46" s="7" t="s">
        <v>154</v>
      </c>
      <c r="Z46" s="7">
        <v>2</v>
      </c>
      <c r="AA46" s="7">
        <v>30000000</v>
      </c>
      <c r="AB46" s="7" t="s">
        <v>60</v>
      </c>
      <c r="AC46" s="7">
        <v>30000000</v>
      </c>
      <c r="AD46" s="7" t="s">
        <v>147</v>
      </c>
      <c r="AE46" s="7">
        <v>30000000</v>
      </c>
      <c r="AF46" s="7" t="s">
        <v>60</v>
      </c>
      <c r="AG46" s="7">
        <v>30000000</v>
      </c>
      <c r="AH46" s="7">
        <v>30000000</v>
      </c>
      <c r="AI46" s="7" t="s">
        <v>60</v>
      </c>
      <c r="AJ46" s="7">
        <v>30000000</v>
      </c>
      <c r="AK46" s="7" t="s">
        <v>633</v>
      </c>
      <c r="AL46" s="7" t="s">
        <v>50</v>
      </c>
      <c r="AM46" s="7" t="s">
        <v>634</v>
      </c>
      <c r="AN46" s="7" t="s">
        <v>66</v>
      </c>
      <c r="AO46" s="7" t="s">
        <v>635</v>
      </c>
      <c r="AP46" s="8" t="s">
        <v>636</v>
      </c>
      <c r="AQ46" s="9" t="s">
        <v>50</v>
      </c>
      <c r="AR46" s="7" t="s">
        <v>50</v>
      </c>
    </row>
    <row r="47" spans="1:44" ht="15" thickBot="1">
      <c r="A47" s="10" t="s">
        <v>637</v>
      </c>
      <c r="B47" s="11">
        <v>27085</v>
      </c>
      <c r="C47" s="12">
        <v>39083</v>
      </c>
      <c r="D47" s="13" t="s">
        <v>45</v>
      </c>
      <c r="E47" s="13" t="s">
        <v>46</v>
      </c>
      <c r="F47" s="13" t="s">
        <v>638</v>
      </c>
      <c r="G47" s="13" t="s">
        <v>71</v>
      </c>
      <c r="H47" s="13" t="s">
        <v>49</v>
      </c>
      <c r="I47" s="13" t="s">
        <v>50</v>
      </c>
      <c r="J47" s="12">
        <v>45524</v>
      </c>
      <c r="K47" s="13" t="s">
        <v>161</v>
      </c>
      <c r="L47" s="13" t="s">
        <v>52</v>
      </c>
      <c r="M47" s="13" t="s">
        <v>639</v>
      </c>
      <c r="N47" s="13" t="s">
        <v>640</v>
      </c>
      <c r="O47" s="13" t="s">
        <v>641</v>
      </c>
      <c r="P47" s="13">
        <v>494</v>
      </c>
      <c r="Q47" s="13" t="s">
        <v>642</v>
      </c>
      <c r="R47" s="29" t="s">
        <v>643</v>
      </c>
      <c r="S47" s="29" t="s">
        <v>644</v>
      </c>
      <c r="T47" s="13" t="s">
        <v>645</v>
      </c>
      <c r="U47" s="13" t="s">
        <v>646</v>
      </c>
      <c r="V47" s="13">
        <v>27800000</v>
      </c>
      <c r="W47" s="13" t="s">
        <v>60</v>
      </c>
      <c r="X47" s="13">
        <v>27800000</v>
      </c>
      <c r="Y47" s="13" t="s">
        <v>61</v>
      </c>
      <c r="Z47" s="13">
        <v>7</v>
      </c>
      <c r="AA47" s="13">
        <v>597597500</v>
      </c>
      <c r="AB47" s="13" t="s">
        <v>60</v>
      </c>
      <c r="AC47" s="13">
        <v>597597500</v>
      </c>
      <c r="AD47" s="13" t="s">
        <v>62</v>
      </c>
      <c r="AE47" s="13">
        <v>950597500</v>
      </c>
      <c r="AF47" s="13" t="s">
        <v>60</v>
      </c>
      <c r="AG47" s="13">
        <v>950597500</v>
      </c>
      <c r="AH47" s="13">
        <v>1189277500</v>
      </c>
      <c r="AI47" s="13" t="s">
        <v>60</v>
      </c>
      <c r="AJ47" s="13">
        <v>1189277500</v>
      </c>
      <c r="AK47" s="13" t="s">
        <v>647</v>
      </c>
      <c r="AL47" s="13" t="s">
        <v>648</v>
      </c>
      <c r="AM47" s="13" t="s">
        <v>649</v>
      </c>
      <c r="AN47" s="13" t="s">
        <v>66</v>
      </c>
      <c r="AO47" s="13" t="s">
        <v>650</v>
      </c>
      <c r="AP47" s="14" t="s">
        <v>651</v>
      </c>
      <c r="AQ47" s="15" t="s">
        <v>50</v>
      </c>
      <c r="AR47" s="13" t="s">
        <v>50</v>
      </c>
    </row>
    <row r="48" spans="1:44" ht="15" thickBot="1">
      <c r="A48" s="4" t="s">
        <v>652</v>
      </c>
      <c r="B48" s="5">
        <v>1455892</v>
      </c>
      <c r="C48" s="6">
        <v>42005</v>
      </c>
      <c r="D48" s="7" t="s">
        <v>45</v>
      </c>
      <c r="E48" s="7" t="s">
        <v>46</v>
      </c>
      <c r="F48" s="7" t="s">
        <v>70</v>
      </c>
      <c r="G48" s="26" t="s">
        <v>54946</v>
      </c>
      <c r="H48" s="7" t="s">
        <v>653</v>
      </c>
      <c r="I48" s="7" t="s">
        <v>50</v>
      </c>
      <c r="J48" s="6">
        <v>45525</v>
      </c>
      <c r="K48" s="7" t="s">
        <v>116</v>
      </c>
      <c r="L48" s="7" t="s">
        <v>290</v>
      </c>
      <c r="M48" s="7" t="s">
        <v>654</v>
      </c>
      <c r="N48" s="7" t="s">
        <v>655</v>
      </c>
      <c r="O48" s="7" t="s">
        <v>656</v>
      </c>
      <c r="P48" s="7">
        <v>495</v>
      </c>
      <c r="Q48" s="7" t="s">
        <v>166</v>
      </c>
      <c r="R48" s="28" t="s">
        <v>657</v>
      </c>
      <c r="S48" s="28" t="s">
        <v>658</v>
      </c>
      <c r="T48" s="7" t="s">
        <v>659</v>
      </c>
      <c r="U48" s="7" t="s">
        <v>660</v>
      </c>
      <c r="V48" s="7">
        <v>19000000</v>
      </c>
      <c r="W48" s="7" t="s">
        <v>60</v>
      </c>
      <c r="X48" s="7">
        <v>19000000</v>
      </c>
      <c r="Y48" s="7" t="s">
        <v>290</v>
      </c>
      <c r="Z48" s="7">
        <v>6</v>
      </c>
      <c r="AA48" s="7">
        <v>19000000</v>
      </c>
      <c r="AB48" s="7" t="s">
        <v>60</v>
      </c>
      <c r="AC48" s="7">
        <v>19000000</v>
      </c>
      <c r="AD48" s="7" t="s">
        <v>290</v>
      </c>
      <c r="AE48" s="7">
        <v>27565479</v>
      </c>
      <c r="AF48" s="7" t="s">
        <v>60</v>
      </c>
      <c r="AG48" s="7">
        <v>27565479</v>
      </c>
      <c r="AH48" s="7">
        <v>27565479</v>
      </c>
      <c r="AI48" s="7" t="s">
        <v>60</v>
      </c>
      <c r="AJ48" s="7">
        <v>27565479</v>
      </c>
      <c r="AK48" s="7" t="s">
        <v>661</v>
      </c>
      <c r="AL48" s="7" t="s">
        <v>50</v>
      </c>
      <c r="AM48" s="7" t="s">
        <v>662</v>
      </c>
      <c r="AN48" s="7" t="s">
        <v>66</v>
      </c>
      <c r="AO48" s="7" t="s">
        <v>663</v>
      </c>
      <c r="AP48" s="8" t="s">
        <v>664</v>
      </c>
      <c r="AQ48" s="9" t="s">
        <v>50</v>
      </c>
      <c r="AR48" s="7" t="s">
        <v>50</v>
      </c>
    </row>
    <row r="49" spans="1:44" ht="15" thickBot="1">
      <c r="A49" s="10" t="s">
        <v>665</v>
      </c>
      <c r="B49" s="11">
        <v>2858</v>
      </c>
      <c r="C49" s="12">
        <v>44025</v>
      </c>
      <c r="D49" s="13" t="s">
        <v>45</v>
      </c>
      <c r="E49" s="13" t="s">
        <v>46</v>
      </c>
      <c r="F49" s="13" t="s">
        <v>70</v>
      </c>
      <c r="G49" s="26" t="s">
        <v>54946</v>
      </c>
      <c r="H49" s="13" t="s">
        <v>666</v>
      </c>
      <c r="I49" s="13" t="s">
        <v>50</v>
      </c>
      <c r="J49" s="12">
        <v>45524</v>
      </c>
      <c r="K49" s="13" t="s">
        <v>116</v>
      </c>
      <c r="L49" s="13" t="s">
        <v>467</v>
      </c>
      <c r="M49" s="13" t="s">
        <v>667</v>
      </c>
      <c r="N49" s="13" t="s">
        <v>668</v>
      </c>
      <c r="O49" s="13" t="s">
        <v>669</v>
      </c>
      <c r="P49" s="13">
        <v>513</v>
      </c>
      <c r="Q49" s="13" t="s">
        <v>670</v>
      </c>
      <c r="R49" s="29" t="s">
        <v>671</v>
      </c>
      <c r="S49" s="29" t="s">
        <v>672</v>
      </c>
      <c r="T49" s="13" t="s">
        <v>673</v>
      </c>
      <c r="U49" s="13" t="s">
        <v>674</v>
      </c>
      <c r="V49" s="13">
        <v>11200000</v>
      </c>
      <c r="W49" s="13" t="s">
        <v>60</v>
      </c>
      <c r="X49" s="13">
        <v>11200000</v>
      </c>
      <c r="Y49" s="13" t="s">
        <v>467</v>
      </c>
      <c r="Z49" s="13">
        <v>10</v>
      </c>
      <c r="AA49" s="13">
        <v>11200000</v>
      </c>
      <c r="AB49" s="13" t="s">
        <v>60</v>
      </c>
      <c r="AC49" s="13">
        <v>11200000</v>
      </c>
      <c r="AD49" s="13" t="s">
        <v>467</v>
      </c>
      <c r="AE49" s="13">
        <v>19736618</v>
      </c>
      <c r="AF49" s="13" t="s">
        <v>60</v>
      </c>
      <c r="AG49" s="13">
        <v>19736618</v>
      </c>
      <c r="AH49" s="13">
        <v>27781502</v>
      </c>
      <c r="AI49" s="13" t="s">
        <v>60</v>
      </c>
      <c r="AJ49" s="13">
        <v>27781502</v>
      </c>
      <c r="AK49" s="13" t="s">
        <v>675</v>
      </c>
      <c r="AL49" s="13" t="s">
        <v>50</v>
      </c>
      <c r="AM49" s="13" t="s">
        <v>676</v>
      </c>
      <c r="AN49" s="13" t="s">
        <v>66</v>
      </c>
      <c r="AO49" s="13" t="s">
        <v>677</v>
      </c>
      <c r="AP49" s="14" t="s">
        <v>678</v>
      </c>
      <c r="AQ49" s="15" t="s">
        <v>50</v>
      </c>
      <c r="AR49" s="13" t="s">
        <v>50</v>
      </c>
    </row>
    <row r="50" spans="1:44" ht="15" thickBot="1">
      <c r="A50" s="4" t="s">
        <v>679</v>
      </c>
      <c r="B50" s="5">
        <v>1064329</v>
      </c>
      <c r="C50" s="6">
        <v>43466</v>
      </c>
      <c r="D50" s="7" t="s">
        <v>45</v>
      </c>
      <c r="E50" s="7" t="s">
        <v>46</v>
      </c>
      <c r="F50" s="7" t="s">
        <v>70</v>
      </c>
      <c r="G50" s="26" t="s">
        <v>54946</v>
      </c>
      <c r="H50" s="7" t="s">
        <v>356</v>
      </c>
      <c r="I50" s="7" t="s">
        <v>50</v>
      </c>
      <c r="J50" s="6">
        <v>45527</v>
      </c>
      <c r="K50" s="7" t="s">
        <v>116</v>
      </c>
      <c r="L50" s="7" t="s">
        <v>178</v>
      </c>
      <c r="M50" s="7" t="s">
        <v>680</v>
      </c>
      <c r="N50" s="7" t="s">
        <v>681</v>
      </c>
      <c r="O50" s="7" t="s">
        <v>682</v>
      </c>
      <c r="P50" s="7">
        <v>515</v>
      </c>
      <c r="Q50" s="7" t="s">
        <v>683</v>
      </c>
      <c r="R50" s="28" t="s">
        <v>684</v>
      </c>
      <c r="S50" s="28" t="s">
        <v>685</v>
      </c>
      <c r="T50" s="7" t="s">
        <v>686</v>
      </c>
      <c r="U50" s="7" t="s">
        <v>50</v>
      </c>
      <c r="V50" s="7">
        <v>37489994</v>
      </c>
      <c r="W50" s="7" t="s">
        <v>60</v>
      </c>
      <c r="X50" s="7">
        <v>37489994</v>
      </c>
      <c r="Y50" s="7" t="s">
        <v>50</v>
      </c>
      <c r="Z50" s="7">
        <v>5</v>
      </c>
      <c r="AA50" s="7">
        <v>37489994</v>
      </c>
      <c r="AB50" s="7" t="s">
        <v>60</v>
      </c>
      <c r="AC50" s="7">
        <v>37489994</v>
      </c>
      <c r="AD50" s="7" t="s">
        <v>178</v>
      </c>
      <c r="AE50" s="7">
        <v>59714994</v>
      </c>
      <c r="AF50" s="7" t="s">
        <v>60</v>
      </c>
      <c r="AG50" s="7">
        <v>59714994</v>
      </c>
      <c r="AH50" s="7">
        <v>59729994</v>
      </c>
      <c r="AI50" s="7" t="s">
        <v>60</v>
      </c>
      <c r="AJ50" s="7">
        <v>59729994</v>
      </c>
      <c r="AK50" s="7" t="s">
        <v>687</v>
      </c>
      <c r="AL50" s="7" t="s">
        <v>50</v>
      </c>
      <c r="AM50" s="7" t="s">
        <v>688</v>
      </c>
      <c r="AN50" s="7" t="s">
        <v>66</v>
      </c>
      <c r="AO50" s="7" t="s">
        <v>689</v>
      </c>
      <c r="AP50" s="8" t="s">
        <v>690</v>
      </c>
      <c r="AQ50" s="9" t="s">
        <v>50</v>
      </c>
      <c r="AR50" s="7" t="s">
        <v>50</v>
      </c>
    </row>
    <row r="51" spans="1:44" ht="15" thickBot="1">
      <c r="A51" s="10" t="s">
        <v>691</v>
      </c>
      <c r="B51" s="11">
        <v>4054</v>
      </c>
      <c r="C51" s="12">
        <v>43264</v>
      </c>
      <c r="D51" s="13" t="s">
        <v>45</v>
      </c>
      <c r="E51" s="13" t="s">
        <v>46</v>
      </c>
      <c r="F51" s="13" t="s">
        <v>70</v>
      </c>
      <c r="G51" s="26" t="s">
        <v>54946</v>
      </c>
      <c r="H51" s="13" t="s">
        <v>692</v>
      </c>
      <c r="I51" s="13" t="s">
        <v>50</v>
      </c>
      <c r="J51" s="12">
        <v>45523</v>
      </c>
      <c r="K51" s="13" t="s">
        <v>116</v>
      </c>
      <c r="L51" s="13" t="s">
        <v>178</v>
      </c>
      <c r="M51" s="13" t="s">
        <v>693</v>
      </c>
      <c r="N51" s="13" t="s">
        <v>694</v>
      </c>
      <c r="O51" s="13" t="s">
        <v>695</v>
      </c>
      <c r="P51" s="13">
        <v>548</v>
      </c>
      <c r="Q51" s="13" t="s">
        <v>120</v>
      </c>
      <c r="R51" s="29" t="s">
        <v>696</v>
      </c>
      <c r="S51" s="29" t="s">
        <v>697</v>
      </c>
      <c r="T51" s="13" t="s">
        <v>698</v>
      </c>
      <c r="U51" s="13" t="s">
        <v>50</v>
      </c>
      <c r="V51" s="13" t="s">
        <v>50</v>
      </c>
      <c r="W51" s="13" t="s">
        <v>50</v>
      </c>
      <c r="X51" s="13" t="s">
        <v>50</v>
      </c>
      <c r="Y51" s="13" t="s">
        <v>50</v>
      </c>
      <c r="Z51" s="13">
        <v>4</v>
      </c>
      <c r="AA51" s="13" t="s">
        <v>50</v>
      </c>
      <c r="AB51" s="13" t="s">
        <v>50</v>
      </c>
      <c r="AC51" s="13" t="s">
        <v>50</v>
      </c>
      <c r="AD51" s="13" t="s">
        <v>178</v>
      </c>
      <c r="AE51" s="13">
        <v>59900000</v>
      </c>
      <c r="AF51" s="13" t="s">
        <v>60</v>
      </c>
      <c r="AG51" s="13">
        <v>59900000</v>
      </c>
      <c r="AH51" s="13">
        <v>59900000</v>
      </c>
      <c r="AI51" s="13" t="s">
        <v>60</v>
      </c>
      <c r="AJ51" s="13">
        <v>59900000</v>
      </c>
      <c r="AK51" s="13" t="s">
        <v>699</v>
      </c>
      <c r="AL51" s="13" t="s">
        <v>50</v>
      </c>
      <c r="AM51" s="13" t="s">
        <v>700</v>
      </c>
      <c r="AN51" s="13" t="s">
        <v>66</v>
      </c>
      <c r="AO51" s="13" t="s">
        <v>701</v>
      </c>
      <c r="AP51" s="14" t="s">
        <v>702</v>
      </c>
      <c r="AQ51" s="15" t="s">
        <v>50</v>
      </c>
      <c r="AR51" s="13" t="s">
        <v>50</v>
      </c>
    </row>
    <row r="52" spans="1:44" ht="15" thickBot="1">
      <c r="A52" s="4" t="s">
        <v>703</v>
      </c>
      <c r="B52" s="5">
        <v>61855</v>
      </c>
      <c r="C52" s="6">
        <v>36892</v>
      </c>
      <c r="D52" s="7" t="s">
        <v>45</v>
      </c>
      <c r="E52" s="7" t="s">
        <v>46</v>
      </c>
      <c r="F52" s="7" t="s">
        <v>47</v>
      </c>
      <c r="G52" s="7" t="s">
        <v>48</v>
      </c>
      <c r="H52" s="7" t="s">
        <v>328</v>
      </c>
      <c r="I52" s="7" t="s">
        <v>50</v>
      </c>
      <c r="J52" s="6">
        <v>45523</v>
      </c>
      <c r="K52" s="7" t="s">
        <v>161</v>
      </c>
      <c r="L52" s="7" t="s">
        <v>162</v>
      </c>
      <c r="M52" s="7" t="s">
        <v>704</v>
      </c>
      <c r="N52" s="7" t="s">
        <v>705</v>
      </c>
      <c r="O52" s="7" t="s">
        <v>706</v>
      </c>
      <c r="P52" s="7">
        <v>554</v>
      </c>
      <c r="Q52" s="7" t="s">
        <v>707</v>
      </c>
      <c r="R52" s="28" t="s">
        <v>708</v>
      </c>
      <c r="S52" s="28" t="s">
        <v>709</v>
      </c>
      <c r="T52" s="7" t="s">
        <v>710</v>
      </c>
      <c r="U52" s="7" t="s">
        <v>711</v>
      </c>
      <c r="V52" s="7">
        <v>200000000</v>
      </c>
      <c r="W52" s="7" t="s">
        <v>60</v>
      </c>
      <c r="X52" s="7">
        <v>200000000</v>
      </c>
      <c r="Y52" s="7" t="s">
        <v>61</v>
      </c>
      <c r="Z52" s="7">
        <v>24</v>
      </c>
      <c r="AA52" s="7">
        <v>150000000</v>
      </c>
      <c r="AB52" s="7" t="s">
        <v>60</v>
      </c>
      <c r="AC52" s="7">
        <v>150000000</v>
      </c>
      <c r="AD52" s="7" t="s">
        <v>62</v>
      </c>
      <c r="AE52" s="7">
        <v>327074180</v>
      </c>
      <c r="AF52" s="7" t="s">
        <v>60</v>
      </c>
      <c r="AG52" s="7">
        <v>327074180</v>
      </c>
      <c r="AH52" s="7">
        <v>1846341251</v>
      </c>
      <c r="AI52" s="7" t="s">
        <v>60</v>
      </c>
      <c r="AJ52" s="7">
        <v>1846341251</v>
      </c>
      <c r="AK52" s="7" t="s">
        <v>712</v>
      </c>
      <c r="AL52" s="7" t="s">
        <v>713</v>
      </c>
      <c r="AM52" s="7" t="s">
        <v>714</v>
      </c>
      <c r="AN52" s="7" t="s">
        <v>66</v>
      </c>
      <c r="AO52" s="7" t="s">
        <v>715</v>
      </c>
      <c r="AP52" s="8" t="s">
        <v>716</v>
      </c>
      <c r="AQ52" s="9" t="s">
        <v>50</v>
      </c>
      <c r="AR52" s="7" t="s">
        <v>50</v>
      </c>
    </row>
    <row r="53" spans="1:44" ht="15" thickBot="1">
      <c r="A53" s="10" t="s">
        <v>717</v>
      </c>
      <c r="B53" s="13">
        <v>213</v>
      </c>
      <c r="C53" s="12">
        <v>42767</v>
      </c>
      <c r="D53" s="13" t="s">
        <v>45</v>
      </c>
      <c r="E53" s="13" t="s">
        <v>46</v>
      </c>
      <c r="F53" s="13" t="s">
        <v>70</v>
      </c>
      <c r="G53" s="26" t="s">
        <v>54946</v>
      </c>
      <c r="H53" s="13" t="s">
        <v>718</v>
      </c>
      <c r="I53" s="13" t="s">
        <v>50</v>
      </c>
      <c r="J53" s="12">
        <v>45525</v>
      </c>
      <c r="K53" s="13" t="s">
        <v>50</v>
      </c>
      <c r="L53" s="13" t="s">
        <v>241</v>
      </c>
      <c r="M53" s="13" t="s">
        <v>719</v>
      </c>
      <c r="N53" s="13" t="s">
        <v>720</v>
      </c>
      <c r="O53" s="13" t="s">
        <v>721</v>
      </c>
      <c r="P53" s="13">
        <v>558</v>
      </c>
      <c r="Q53" s="13" t="s">
        <v>135</v>
      </c>
      <c r="R53" s="29" t="s">
        <v>722</v>
      </c>
      <c r="S53" s="29" t="s">
        <v>723</v>
      </c>
      <c r="T53" s="13" t="s">
        <v>724</v>
      </c>
      <c r="U53" s="13" t="s">
        <v>50</v>
      </c>
      <c r="V53" s="13">
        <v>5700000</v>
      </c>
      <c r="W53" s="13" t="s">
        <v>139</v>
      </c>
      <c r="X53" s="13">
        <v>7442575</v>
      </c>
      <c r="Y53" s="13" t="s">
        <v>154</v>
      </c>
      <c r="Z53" s="13">
        <v>9</v>
      </c>
      <c r="AA53" s="13">
        <v>5700000</v>
      </c>
      <c r="AB53" s="13" t="s">
        <v>139</v>
      </c>
      <c r="AC53" s="13">
        <v>7442575</v>
      </c>
      <c r="AD53" s="13" t="s">
        <v>241</v>
      </c>
      <c r="AE53" s="13">
        <v>36300000</v>
      </c>
      <c r="AF53" s="13" t="s">
        <v>139</v>
      </c>
      <c r="AG53" s="13">
        <v>48900720</v>
      </c>
      <c r="AH53" s="13">
        <v>36968000</v>
      </c>
      <c r="AI53" s="13" t="s">
        <v>139</v>
      </c>
      <c r="AJ53" s="13">
        <v>49767718</v>
      </c>
      <c r="AK53" s="13" t="s">
        <v>725</v>
      </c>
      <c r="AL53" s="13" t="s">
        <v>50</v>
      </c>
      <c r="AM53" s="13" t="s">
        <v>726</v>
      </c>
      <c r="AN53" s="13" t="s">
        <v>66</v>
      </c>
      <c r="AO53" s="13" t="s">
        <v>727</v>
      </c>
      <c r="AP53" s="14" t="s">
        <v>728</v>
      </c>
      <c r="AQ53" s="15" t="s">
        <v>50</v>
      </c>
      <c r="AR53" s="13" t="s">
        <v>50</v>
      </c>
    </row>
    <row r="54" spans="1:44" ht="15" thickBot="1">
      <c r="A54" s="4" t="s">
        <v>729</v>
      </c>
      <c r="B54" s="7">
        <v>83</v>
      </c>
      <c r="C54" s="6">
        <v>41275</v>
      </c>
      <c r="D54" s="7" t="s">
        <v>45</v>
      </c>
      <c r="E54" s="7" t="s">
        <v>46</v>
      </c>
      <c r="F54" s="7" t="s">
        <v>70</v>
      </c>
      <c r="G54" s="7" t="s">
        <v>145</v>
      </c>
      <c r="H54" s="7" t="s">
        <v>190</v>
      </c>
      <c r="I54" s="7" t="s">
        <v>50</v>
      </c>
      <c r="J54" s="6">
        <v>45525</v>
      </c>
      <c r="K54" s="7" t="s">
        <v>191</v>
      </c>
      <c r="L54" s="7" t="s">
        <v>147</v>
      </c>
      <c r="M54" s="7" t="s">
        <v>599</v>
      </c>
      <c r="N54" s="7" t="s">
        <v>730</v>
      </c>
      <c r="O54" s="7" t="s">
        <v>731</v>
      </c>
      <c r="P54" s="7">
        <v>567</v>
      </c>
      <c r="Q54" s="7" t="s">
        <v>616</v>
      </c>
      <c r="R54" s="28" t="s">
        <v>732</v>
      </c>
      <c r="S54" s="28" t="s">
        <v>733</v>
      </c>
      <c r="T54" s="7" t="s">
        <v>734</v>
      </c>
      <c r="U54" s="7" t="s">
        <v>735</v>
      </c>
      <c r="V54" s="7">
        <v>39800000</v>
      </c>
      <c r="W54" s="7" t="s">
        <v>60</v>
      </c>
      <c r="X54" s="7">
        <v>39800000</v>
      </c>
      <c r="Y54" s="7" t="s">
        <v>154</v>
      </c>
      <c r="Z54" s="7">
        <v>5</v>
      </c>
      <c r="AA54" s="7">
        <v>39800000</v>
      </c>
      <c r="AB54" s="7" t="s">
        <v>60</v>
      </c>
      <c r="AC54" s="7">
        <v>39800000</v>
      </c>
      <c r="AD54" s="7" t="s">
        <v>147</v>
      </c>
      <c r="AE54" s="7">
        <v>369800000</v>
      </c>
      <c r="AF54" s="7" t="s">
        <v>60</v>
      </c>
      <c r="AG54" s="7">
        <v>369800000</v>
      </c>
      <c r="AH54" s="7">
        <v>369800000</v>
      </c>
      <c r="AI54" s="7" t="s">
        <v>60</v>
      </c>
      <c r="AJ54" s="7">
        <v>369800000</v>
      </c>
      <c r="AK54" s="7" t="s">
        <v>736</v>
      </c>
      <c r="AL54" s="7" t="s">
        <v>50</v>
      </c>
      <c r="AM54" s="7" t="s">
        <v>737</v>
      </c>
      <c r="AN54" s="7" t="s">
        <v>738</v>
      </c>
      <c r="AO54" s="7" t="s">
        <v>739</v>
      </c>
      <c r="AP54" s="8" t="s">
        <v>740</v>
      </c>
      <c r="AQ54" s="9" t="s">
        <v>50</v>
      </c>
      <c r="AR54" s="7" t="s">
        <v>50</v>
      </c>
    </row>
    <row r="55" spans="1:44" ht="15" thickBot="1">
      <c r="A55" s="10" t="s">
        <v>741</v>
      </c>
      <c r="B55" s="11">
        <v>546361</v>
      </c>
      <c r="C55" s="12">
        <v>43617</v>
      </c>
      <c r="D55" s="13" t="s">
        <v>45</v>
      </c>
      <c r="E55" s="13" t="s">
        <v>46</v>
      </c>
      <c r="F55" s="13" t="s">
        <v>70</v>
      </c>
      <c r="G55" s="13" t="s">
        <v>145</v>
      </c>
      <c r="H55" s="13" t="s">
        <v>742</v>
      </c>
      <c r="I55" s="13" t="s">
        <v>50</v>
      </c>
      <c r="J55" s="12">
        <v>45526</v>
      </c>
      <c r="K55" s="13" t="s">
        <v>116</v>
      </c>
      <c r="L55" s="13" t="s">
        <v>241</v>
      </c>
      <c r="M55" s="13" t="s">
        <v>743</v>
      </c>
      <c r="N55" s="13" t="s">
        <v>744</v>
      </c>
      <c r="O55" s="13" t="s">
        <v>745</v>
      </c>
      <c r="P55" s="13">
        <v>569</v>
      </c>
      <c r="Q55" s="13" t="s">
        <v>135</v>
      </c>
      <c r="R55" s="29" t="s">
        <v>746</v>
      </c>
      <c r="S55" s="29" t="s">
        <v>747</v>
      </c>
      <c r="T55" s="13" t="s">
        <v>748</v>
      </c>
      <c r="U55" s="13" t="s">
        <v>749</v>
      </c>
      <c r="V55" s="13">
        <v>5000000</v>
      </c>
      <c r="W55" s="13" t="s">
        <v>60</v>
      </c>
      <c r="X55" s="13">
        <v>5000000</v>
      </c>
      <c r="Y55" s="13" t="s">
        <v>154</v>
      </c>
      <c r="Z55" s="13">
        <v>7</v>
      </c>
      <c r="AA55" s="13">
        <v>5000000</v>
      </c>
      <c r="AB55" s="13" t="s">
        <v>60</v>
      </c>
      <c r="AC55" s="13">
        <v>5000000</v>
      </c>
      <c r="AD55" s="13" t="s">
        <v>241</v>
      </c>
      <c r="AE55" s="13">
        <v>10150000</v>
      </c>
      <c r="AF55" s="13" t="s">
        <v>60</v>
      </c>
      <c r="AG55" s="13">
        <v>10150000</v>
      </c>
      <c r="AH55" s="13">
        <v>10250000</v>
      </c>
      <c r="AI55" s="13" t="s">
        <v>60</v>
      </c>
      <c r="AJ55" s="13">
        <v>10250000</v>
      </c>
      <c r="AK55" s="13" t="s">
        <v>750</v>
      </c>
      <c r="AL55" s="13" t="s">
        <v>50</v>
      </c>
      <c r="AM55" s="13" t="s">
        <v>751</v>
      </c>
      <c r="AN55" s="13" t="s">
        <v>66</v>
      </c>
      <c r="AO55" s="13" t="s">
        <v>752</v>
      </c>
      <c r="AP55" s="14" t="s">
        <v>753</v>
      </c>
      <c r="AQ55" s="15" t="s">
        <v>50</v>
      </c>
      <c r="AR55" s="13" t="s">
        <v>50</v>
      </c>
    </row>
    <row r="56" spans="1:44" ht="15" thickBot="1">
      <c r="A56" s="4" t="s">
        <v>754</v>
      </c>
      <c r="B56" s="5">
        <v>33424</v>
      </c>
      <c r="C56" s="6">
        <v>43466</v>
      </c>
      <c r="D56" s="7" t="s">
        <v>45</v>
      </c>
      <c r="E56" s="7" t="s">
        <v>46</v>
      </c>
      <c r="F56" s="7" t="s">
        <v>70</v>
      </c>
      <c r="G56" s="26" t="s">
        <v>54946</v>
      </c>
      <c r="H56" s="7" t="s">
        <v>755</v>
      </c>
      <c r="I56" s="7" t="s">
        <v>50</v>
      </c>
      <c r="J56" s="6">
        <v>45531</v>
      </c>
      <c r="K56" s="7" t="s">
        <v>116</v>
      </c>
      <c r="L56" s="7" t="s">
        <v>241</v>
      </c>
      <c r="M56" s="7" t="s">
        <v>756</v>
      </c>
      <c r="N56" s="7" t="s">
        <v>757</v>
      </c>
      <c r="O56" s="7" t="s">
        <v>758</v>
      </c>
      <c r="P56" s="7">
        <v>597</v>
      </c>
      <c r="Q56" s="7" t="s">
        <v>759</v>
      </c>
      <c r="R56" s="28" t="s">
        <v>760</v>
      </c>
      <c r="S56" s="28" t="s">
        <v>761</v>
      </c>
      <c r="T56" s="7" t="s">
        <v>762</v>
      </c>
      <c r="U56" s="7" t="s">
        <v>50</v>
      </c>
      <c r="V56" s="7">
        <v>8200000</v>
      </c>
      <c r="W56" s="7" t="s">
        <v>60</v>
      </c>
      <c r="X56" s="7">
        <v>8200000</v>
      </c>
      <c r="Y56" s="7" t="s">
        <v>154</v>
      </c>
      <c r="Z56" s="7">
        <v>1</v>
      </c>
      <c r="AA56" s="7">
        <v>8200000</v>
      </c>
      <c r="AB56" s="7" t="s">
        <v>60</v>
      </c>
      <c r="AC56" s="7">
        <v>8200000</v>
      </c>
      <c r="AD56" s="7" t="s">
        <v>241</v>
      </c>
      <c r="AE56" s="7">
        <v>8200000</v>
      </c>
      <c r="AF56" s="7" t="s">
        <v>60</v>
      </c>
      <c r="AG56" s="7">
        <v>8200000</v>
      </c>
      <c r="AH56" s="7">
        <v>8200000</v>
      </c>
      <c r="AI56" s="7" t="s">
        <v>60</v>
      </c>
      <c r="AJ56" s="7">
        <v>8200000</v>
      </c>
      <c r="AK56" s="7" t="s">
        <v>763</v>
      </c>
      <c r="AL56" s="7" t="s">
        <v>50</v>
      </c>
      <c r="AM56" s="7" t="s">
        <v>764</v>
      </c>
      <c r="AN56" s="7" t="s">
        <v>66</v>
      </c>
      <c r="AO56" s="7" t="s">
        <v>762</v>
      </c>
      <c r="AP56" s="8" t="s">
        <v>765</v>
      </c>
      <c r="AQ56" s="9" t="s">
        <v>50</v>
      </c>
      <c r="AR56" s="7" t="s">
        <v>50</v>
      </c>
    </row>
    <row r="57" spans="1:44" ht="15" thickBot="1">
      <c r="A57" s="10" t="s">
        <v>766</v>
      </c>
      <c r="B57" s="11">
        <v>2315</v>
      </c>
      <c r="C57" s="12">
        <v>42370</v>
      </c>
      <c r="D57" s="13" t="s">
        <v>45</v>
      </c>
      <c r="E57" s="13" t="s">
        <v>46</v>
      </c>
      <c r="F57" s="13" t="s">
        <v>70</v>
      </c>
      <c r="G57" s="26" t="s">
        <v>54946</v>
      </c>
      <c r="H57" s="13" t="s">
        <v>767</v>
      </c>
      <c r="I57" s="13" t="s">
        <v>50</v>
      </c>
      <c r="J57" s="12">
        <v>45526</v>
      </c>
      <c r="K57" s="13" t="s">
        <v>116</v>
      </c>
      <c r="L57" s="13" t="s">
        <v>124</v>
      </c>
      <c r="M57" s="13" t="s">
        <v>768</v>
      </c>
      <c r="N57" s="13" t="s">
        <v>769</v>
      </c>
      <c r="O57" s="13" t="s">
        <v>770</v>
      </c>
      <c r="P57" s="13">
        <v>611</v>
      </c>
      <c r="Q57" s="13" t="s">
        <v>520</v>
      </c>
      <c r="R57" s="29" t="s">
        <v>771</v>
      </c>
      <c r="S57" s="29" t="s">
        <v>772</v>
      </c>
      <c r="T57" s="13" t="s">
        <v>773</v>
      </c>
      <c r="U57" s="13" t="s">
        <v>774</v>
      </c>
      <c r="V57" s="13">
        <v>112000000</v>
      </c>
      <c r="W57" s="13" t="s">
        <v>60</v>
      </c>
      <c r="X57" s="13">
        <v>112000000</v>
      </c>
      <c r="Y57" s="13" t="s">
        <v>81</v>
      </c>
      <c r="Z57" s="13">
        <v>4</v>
      </c>
      <c r="AA57" s="13">
        <v>112000000</v>
      </c>
      <c r="AB57" s="13" t="s">
        <v>60</v>
      </c>
      <c r="AC57" s="13">
        <v>112000000</v>
      </c>
      <c r="AD57" s="13" t="s">
        <v>124</v>
      </c>
      <c r="AE57" s="13">
        <v>152000000</v>
      </c>
      <c r="AF57" s="13" t="s">
        <v>60</v>
      </c>
      <c r="AG57" s="13">
        <v>152000000</v>
      </c>
      <c r="AH57" s="13">
        <v>153856920</v>
      </c>
      <c r="AI57" s="13" t="s">
        <v>60</v>
      </c>
      <c r="AJ57" s="13">
        <v>153856920</v>
      </c>
      <c r="AK57" s="13" t="s">
        <v>775</v>
      </c>
      <c r="AL57" s="13" t="s">
        <v>50</v>
      </c>
      <c r="AM57" s="13" t="s">
        <v>776</v>
      </c>
      <c r="AN57" s="13" t="s">
        <v>66</v>
      </c>
      <c r="AO57" s="13" t="s">
        <v>777</v>
      </c>
      <c r="AP57" s="14" t="s">
        <v>778</v>
      </c>
      <c r="AQ57" s="15" t="s">
        <v>50</v>
      </c>
      <c r="AR57" s="13" t="s">
        <v>50</v>
      </c>
    </row>
    <row r="58" spans="1:44" ht="15" thickBot="1">
      <c r="A58" s="4" t="s">
        <v>779</v>
      </c>
      <c r="B58" s="7">
        <v>512</v>
      </c>
      <c r="C58" s="6">
        <v>42736</v>
      </c>
      <c r="D58" s="7" t="s">
        <v>45</v>
      </c>
      <c r="E58" s="7" t="s">
        <v>46</v>
      </c>
      <c r="F58" s="7" t="s">
        <v>70</v>
      </c>
      <c r="G58" s="26" t="s">
        <v>54946</v>
      </c>
      <c r="H58" s="7" t="s">
        <v>666</v>
      </c>
      <c r="I58" s="7" t="s">
        <v>50</v>
      </c>
      <c r="J58" s="6">
        <v>45525</v>
      </c>
      <c r="K58" s="7" t="s">
        <v>116</v>
      </c>
      <c r="L58" s="7" t="s">
        <v>147</v>
      </c>
      <c r="M58" s="7" t="s">
        <v>780</v>
      </c>
      <c r="N58" s="7" t="s">
        <v>781</v>
      </c>
      <c r="O58" s="7" t="s">
        <v>782</v>
      </c>
      <c r="P58" s="7">
        <v>613</v>
      </c>
      <c r="Q58" s="7" t="s">
        <v>56</v>
      </c>
      <c r="R58" s="28" t="s">
        <v>783</v>
      </c>
      <c r="S58" s="28" t="s">
        <v>784</v>
      </c>
      <c r="T58" s="7" t="s">
        <v>50</v>
      </c>
      <c r="U58" s="7" t="s">
        <v>50</v>
      </c>
      <c r="V58" s="7">
        <v>45000000</v>
      </c>
      <c r="W58" s="7" t="s">
        <v>60</v>
      </c>
      <c r="X58" s="7">
        <v>45000000</v>
      </c>
      <c r="Y58" s="7" t="s">
        <v>154</v>
      </c>
      <c r="Z58" s="7">
        <v>2</v>
      </c>
      <c r="AA58" s="7">
        <v>45000000</v>
      </c>
      <c r="AB58" s="7" t="s">
        <v>60</v>
      </c>
      <c r="AC58" s="7">
        <v>45000000</v>
      </c>
      <c r="AD58" s="7" t="s">
        <v>147</v>
      </c>
      <c r="AE58" s="7">
        <v>75000000</v>
      </c>
      <c r="AF58" s="7" t="s">
        <v>60</v>
      </c>
      <c r="AG58" s="7">
        <v>75000000</v>
      </c>
      <c r="AH58" s="7">
        <v>75000000</v>
      </c>
      <c r="AI58" s="7" t="s">
        <v>60</v>
      </c>
      <c r="AJ58" s="7">
        <v>75000000</v>
      </c>
      <c r="AK58" s="7" t="s">
        <v>785</v>
      </c>
      <c r="AL58" s="7" t="s">
        <v>50</v>
      </c>
      <c r="AM58" s="7" t="s">
        <v>786</v>
      </c>
      <c r="AN58" s="7" t="s">
        <v>66</v>
      </c>
      <c r="AO58" s="7" t="s">
        <v>787</v>
      </c>
      <c r="AP58" s="8" t="s">
        <v>788</v>
      </c>
      <c r="AQ58" s="9" t="s">
        <v>50</v>
      </c>
      <c r="AR58" s="7" t="s">
        <v>50</v>
      </c>
    </row>
    <row r="59" spans="1:44" ht="15" thickBot="1">
      <c r="A59" s="10" t="s">
        <v>789</v>
      </c>
      <c r="B59" s="11">
        <v>1591574</v>
      </c>
      <c r="C59" s="12">
        <v>3124</v>
      </c>
      <c r="D59" s="13" t="s">
        <v>45</v>
      </c>
      <c r="E59" s="13" t="s">
        <v>46</v>
      </c>
      <c r="F59" s="13" t="s">
        <v>47</v>
      </c>
      <c r="G59" s="13" t="s">
        <v>48</v>
      </c>
      <c r="H59" s="13" t="s">
        <v>393</v>
      </c>
      <c r="I59" s="13" t="s">
        <v>50</v>
      </c>
      <c r="J59" s="12">
        <v>45530</v>
      </c>
      <c r="K59" s="13" t="s">
        <v>51</v>
      </c>
      <c r="L59" s="13" t="s">
        <v>162</v>
      </c>
      <c r="M59" s="13" t="s">
        <v>790</v>
      </c>
      <c r="N59" s="13" t="s">
        <v>791</v>
      </c>
      <c r="O59" s="13" t="s">
        <v>792</v>
      </c>
      <c r="P59" s="13">
        <v>616</v>
      </c>
      <c r="Q59" s="13" t="s">
        <v>245</v>
      </c>
      <c r="R59" s="29" t="s">
        <v>793</v>
      </c>
      <c r="S59" s="29" t="s">
        <v>794</v>
      </c>
      <c r="T59" s="13" t="s">
        <v>795</v>
      </c>
      <c r="U59" s="13" t="s">
        <v>796</v>
      </c>
      <c r="V59" s="13">
        <v>50000000000</v>
      </c>
      <c r="W59" s="13" t="s">
        <v>250</v>
      </c>
      <c r="X59" s="13">
        <v>596251147</v>
      </c>
      <c r="Y59" s="13" t="s">
        <v>61</v>
      </c>
      <c r="Z59" s="13">
        <v>3</v>
      </c>
      <c r="AA59" s="13" t="s">
        <v>50</v>
      </c>
      <c r="AB59" s="13" t="s">
        <v>50</v>
      </c>
      <c r="AC59" s="13" t="s">
        <v>50</v>
      </c>
      <c r="AD59" s="13" t="s">
        <v>50</v>
      </c>
      <c r="AE59" s="13" t="s">
        <v>50</v>
      </c>
      <c r="AF59" s="13" t="s">
        <v>50</v>
      </c>
      <c r="AG59" s="13" t="s">
        <v>50</v>
      </c>
      <c r="AH59" s="13">
        <v>84740000000</v>
      </c>
      <c r="AI59" s="13" t="s">
        <v>250</v>
      </c>
      <c r="AJ59" s="13">
        <v>1032580403</v>
      </c>
      <c r="AK59" s="13" t="s">
        <v>50</v>
      </c>
      <c r="AL59" s="13" t="s">
        <v>50</v>
      </c>
      <c r="AM59" s="13" t="s">
        <v>797</v>
      </c>
      <c r="AN59" s="13" t="s">
        <v>798</v>
      </c>
      <c r="AO59" s="13" t="s">
        <v>799</v>
      </c>
      <c r="AP59" s="14" t="s">
        <v>800</v>
      </c>
      <c r="AQ59" s="15" t="s">
        <v>50</v>
      </c>
      <c r="AR59" s="13" t="s">
        <v>50</v>
      </c>
    </row>
    <row r="60" spans="1:44" ht="15" thickBot="1">
      <c r="A60" s="4" t="s">
        <v>801</v>
      </c>
      <c r="B60" s="5">
        <v>81324</v>
      </c>
      <c r="C60" s="6">
        <v>43101</v>
      </c>
      <c r="D60" s="7" t="s">
        <v>45</v>
      </c>
      <c r="E60" s="7" t="s">
        <v>46</v>
      </c>
      <c r="F60" s="7" t="s">
        <v>70</v>
      </c>
      <c r="G60" s="7" t="s">
        <v>176</v>
      </c>
      <c r="H60" s="7" t="s">
        <v>115</v>
      </c>
      <c r="I60" s="7" t="s">
        <v>50</v>
      </c>
      <c r="J60" s="6">
        <v>45531</v>
      </c>
      <c r="K60" s="7" t="s">
        <v>72</v>
      </c>
      <c r="L60" s="7" t="s">
        <v>802</v>
      </c>
      <c r="M60" s="7" t="s">
        <v>803</v>
      </c>
      <c r="N60" s="7" t="s">
        <v>180</v>
      </c>
      <c r="O60" s="7" t="s">
        <v>804</v>
      </c>
      <c r="P60" s="7">
        <v>653</v>
      </c>
      <c r="Q60" s="7" t="s">
        <v>120</v>
      </c>
      <c r="R60" s="28" t="s">
        <v>805</v>
      </c>
      <c r="S60" s="28" t="s">
        <v>806</v>
      </c>
      <c r="T60" s="7" t="s">
        <v>807</v>
      </c>
      <c r="U60" s="7" t="s">
        <v>808</v>
      </c>
      <c r="V60" s="7">
        <v>200000000</v>
      </c>
      <c r="W60" s="7" t="s">
        <v>60</v>
      </c>
      <c r="X60" s="7">
        <v>200000000</v>
      </c>
      <c r="Y60" s="7" t="s">
        <v>81</v>
      </c>
      <c r="Z60" s="7">
        <v>6</v>
      </c>
      <c r="AA60" s="7">
        <v>200000000</v>
      </c>
      <c r="AB60" s="7" t="s">
        <v>60</v>
      </c>
      <c r="AC60" s="7">
        <v>200000000</v>
      </c>
      <c r="AD60" s="7" t="s">
        <v>802</v>
      </c>
      <c r="AE60" s="7">
        <v>602208560</v>
      </c>
      <c r="AF60" s="7" t="s">
        <v>60</v>
      </c>
      <c r="AG60" s="7">
        <v>602208560</v>
      </c>
      <c r="AH60" s="7">
        <v>721208560</v>
      </c>
      <c r="AI60" s="7" t="s">
        <v>60</v>
      </c>
      <c r="AJ60" s="7">
        <v>721208560</v>
      </c>
      <c r="AK60" s="7" t="s">
        <v>809</v>
      </c>
      <c r="AL60" s="7" t="s">
        <v>50</v>
      </c>
      <c r="AM60" s="7" t="s">
        <v>810</v>
      </c>
      <c r="AN60" s="7" t="s">
        <v>66</v>
      </c>
      <c r="AO60" s="7" t="s">
        <v>811</v>
      </c>
      <c r="AP60" s="8" t="s">
        <v>812</v>
      </c>
      <c r="AQ60" s="9" t="s">
        <v>50</v>
      </c>
      <c r="AR60" s="7" t="s">
        <v>50</v>
      </c>
    </row>
    <row r="61" spans="1:44" ht="15" thickBot="1">
      <c r="A61" s="10" t="s">
        <v>813</v>
      </c>
      <c r="B61" s="11">
        <v>8061</v>
      </c>
      <c r="C61" s="12">
        <v>43466</v>
      </c>
      <c r="D61" s="13" t="s">
        <v>45</v>
      </c>
      <c r="E61" s="13" t="s">
        <v>46</v>
      </c>
      <c r="F61" s="13" t="s">
        <v>70</v>
      </c>
      <c r="G61" s="13" t="s">
        <v>145</v>
      </c>
      <c r="H61" s="13" t="s">
        <v>814</v>
      </c>
      <c r="I61" s="13" t="s">
        <v>50</v>
      </c>
      <c r="J61" s="12">
        <v>45524</v>
      </c>
      <c r="K61" s="13" t="s">
        <v>50</v>
      </c>
      <c r="L61" s="13" t="s">
        <v>178</v>
      </c>
      <c r="M61" s="13" t="s">
        <v>50</v>
      </c>
      <c r="N61" s="13" t="s">
        <v>815</v>
      </c>
      <c r="O61" s="13" t="s">
        <v>816</v>
      </c>
      <c r="P61" s="13">
        <v>658</v>
      </c>
      <c r="Q61" s="13" t="s">
        <v>360</v>
      </c>
      <c r="R61" s="29" t="s">
        <v>817</v>
      </c>
      <c r="S61" s="29" t="s">
        <v>818</v>
      </c>
      <c r="T61" s="13" t="s">
        <v>819</v>
      </c>
      <c r="U61" s="13" t="s">
        <v>50</v>
      </c>
      <c r="V61" s="13" t="s">
        <v>50</v>
      </c>
      <c r="W61" s="13" t="s">
        <v>50</v>
      </c>
      <c r="X61" s="13" t="s">
        <v>50</v>
      </c>
      <c r="Y61" s="13" t="s">
        <v>50</v>
      </c>
      <c r="Z61" s="13">
        <v>2</v>
      </c>
      <c r="AA61" s="13" t="s">
        <v>50</v>
      </c>
      <c r="AB61" s="13" t="s">
        <v>50</v>
      </c>
      <c r="AC61" s="13" t="s">
        <v>50</v>
      </c>
      <c r="AD61" s="13" t="s">
        <v>178</v>
      </c>
      <c r="AE61" s="13" t="s">
        <v>50</v>
      </c>
      <c r="AF61" s="13" t="s">
        <v>50</v>
      </c>
      <c r="AG61" s="13" t="s">
        <v>50</v>
      </c>
      <c r="AH61" s="13">
        <v>150000000</v>
      </c>
      <c r="AI61" s="13" t="s">
        <v>60</v>
      </c>
      <c r="AJ61" s="13">
        <v>150000000</v>
      </c>
      <c r="AK61" s="13" t="s">
        <v>820</v>
      </c>
      <c r="AL61" s="13" t="s">
        <v>50</v>
      </c>
      <c r="AM61" s="13" t="s">
        <v>821</v>
      </c>
      <c r="AN61" s="13" t="s">
        <v>66</v>
      </c>
      <c r="AO61" s="13" t="s">
        <v>822</v>
      </c>
      <c r="AP61" s="14" t="s">
        <v>823</v>
      </c>
      <c r="AQ61" s="15" t="s">
        <v>50</v>
      </c>
      <c r="AR61" s="13" t="s">
        <v>50</v>
      </c>
    </row>
    <row r="62" spans="1:44" ht="15" thickBot="1">
      <c r="A62" s="4" t="s">
        <v>824</v>
      </c>
      <c r="B62" s="5">
        <v>20002</v>
      </c>
      <c r="C62" s="6">
        <v>34335</v>
      </c>
      <c r="D62" s="7" t="s">
        <v>45</v>
      </c>
      <c r="E62" s="7" t="s">
        <v>46</v>
      </c>
      <c r="F62" s="7" t="s">
        <v>47</v>
      </c>
      <c r="G62" s="7" t="s">
        <v>87</v>
      </c>
      <c r="H62" s="7" t="s">
        <v>825</v>
      </c>
      <c r="I62" s="7" t="s">
        <v>50</v>
      </c>
      <c r="J62" s="6">
        <v>45525</v>
      </c>
      <c r="K62" s="7" t="s">
        <v>161</v>
      </c>
      <c r="L62" s="7" t="s">
        <v>62</v>
      </c>
      <c r="M62" s="7" t="s">
        <v>826</v>
      </c>
      <c r="N62" s="7" t="s">
        <v>827</v>
      </c>
      <c r="O62" s="7" t="s">
        <v>828</v>
      </c>
      <c r="P62" s="7">
        <v>678</v>
      </c>
      <c r="Q62" s="7" t="s">
        <v>642</v>
      </c>
      <c r="R62" s="28" t="s">
        <v>829</v>
      </c>
      <c r="S62" s="28" t="s">
        <v>830</v>
      </c>
      <c r="T62" s="7" t="s">
        <v>831</v>
      </c>
      <c r="U62" s="7" t="s">
        <v>832</v>
      </c>
      <c r="V62" s="7">
        <v>825375000</v>
      </c>
      <c r="W62" s="7" t="s">
        <v>60</v>
      </c>
      <c r="X62" s="7">
        <v>825375000</v>
      </c>
      <c r="Y62" s="7" t="s">
        <v>61</v>
      </c>
      <c r="Z62" s="7">
        <v>3</v>
      </c>
      <c r="AA62" s="7">
        <v>825375000</v>
      </c>
      <c r="AB62" s="7" t="s">
        <v>60</v>
      </c>
      <c r="AC62" s="7">
        <v>825375000</v>
      </c>
      <c r="AD62" s="7" t="s">
        <v>62</v>
      </c>
      <c r="AE62" s="7">
        <v>825375000</v>
      </c>
      <c r="AF62" s="7" t="s">
        <v>60</v>
      </c>
      <c r="AG62" s="7">
        <v>825375000</v>
      </c>
      <c r="AH62" s="7">
        <v>2400375000</v>
      </c>
      <c r="AI62" s="7" t="s">
        <v>60</v>
      </c>
      <c r="AJ62" s="7">
        <v>2400375000</v>
      </c>
      <c r="AK62" s="7" t="s">
        <v>50</v>
      </c>
      <c r="AL62" s="7" t="s">
        <v>50</v>
      </c>
      <c r="AM62" s="7" t="s">
        <v>833</v>
      </c>
      <c r="AN62" s="7" t="s">
        <v>66</v>
      </c>
      <c r="AO62" s="7" t="s">
        <v>834</v>
      </c>
      <c r="AP62" s="8" t="s">
        <v>835</v>
      </c>
      <c r="AQ62" s="9" t="s">
        <v>50</v>
      </c>
      <c r="AR62" s="7" t="s">
        <v>50</v>
      </c>
    </row>
    <row r="63" spans="1:44" ht="15" thickBot="1">
      <c r="A63" s="10" t="s">
        <v>836</v>
      </c>
      <c r="B63" s="11">
        <v>187804</v>
      </c>
      <c r="C63" s="12">
        <v>36892</v>
      </c>
      <c r="D63" s="13" t="s">
        <v>45</v>
      </c>
      <c r="E63" s="13" t="s">
        <v>46</v>
      </c>
      <c r="F63" s="13" t="s">
        <v>47</v>
      </c>
      <c r="G63" s="13" t="s">
        <v>71</v>
      </c>
      <c r="H63" s="13" t="s">
        <v>115</v>
      </c>
      <c r="I63" s="13" t="s">
        <v>50</v>
      </c>
      <c r="J63" s="12">
        <v>45527</v>
      </c>
      <c r="K63" s="13" t="s">
        <v>72</v>
      </c>
      <c r="L63" s="13" t="s">
        <v>162</v>
      </c>
      <c r="M63" s="13" t="s">
        <v>837</v>
      </c>
      <c r="N63" s="13" t="s">
        <v>838</v>
      </c>
      <c r="O63" s="13" t="s">
        <v>839</v>
      </c>
      <c r="P63" s="13">
        <v>679</v>
      </c>
      <c r="Q63" s="13" t="s">
        <v>218</v>
      </c>
      <c r="R63" s="29" t="s">
        <v>840</v>
      </c>
      <c r="S63" s="29" t="s">
        <v>841</v>
      </c>
      <c r="T63" s="13" t="s">
        <v>842</v>
      </c>
      <c r="U63" s="13">
        <v>4806271801</v>
      </c>
      <c r="V63" s="13">
        <v>131000000</v>
      </c>
      <c r="W63" s="13" t="s">
        <v>209</v>
      </c>
      <c r="X63" s="13">
        <v>145711953</v>
      </c>
      <c r="Y63" s="13" t="s">
        <v>61</v>
      </c>
      <c r="Z63" s="13">
        <v>2</v>
      </c>
      <c r="AA63" s="13" t="s">
        <v>50</v>
      </c>
      <c r="AB63" s="13" t="s">
        <v>50</v>
      </c>
      <c r="AC63" s="13" t="s">
        <v>50</v>
      </c>
      <c r="AD63" s="13" t="s">
        <v>62</v>
      </c>
      <c r="AE63" s="13" t="s">
        <v>50</v>
      </c>
      <c r="AF63" s="13" t="s">
        <v>50</v>
      </c>
      <c r="AG63" s="13" t="s">
        <v>50</v>
      </c>
      <c r="AH63" s="13">
        <v>131000000</v>
      </c>
      <c r="AI63" s="13" t="s">
        <v>209</v>
      </c>
      <c r="AJ63" s="13">
        <v>145711953</v>
      </c>
      <c r="AK63" s="13" t="s">
        <v>50</v>
      </c>
      <c r="AL63" s="13" t="s">
        <v>50</v>
      </c>
      <c r="AM63" s="13" t="s">
        <v>843</v>
      </c>
      <c r="AN63" s="13" t="s">
        <v>66</v>
      </c>
      <c r="AO63" s="13" t="s">
        <v>844</v>
      </c>
      <c r="AP63" s="14" t="s">
        <v>845</v>
      </c>
      <c r="AQ63" s="15" t="s">
        <v>50</v>
      </c>
      <c r="AR63" s="13" t="s">
        <v>50</v>
      </c>
    </row>
    <row r="64" spans="1:44" ht="15" thickBot="1">
      <c r="A64" s="4" t="s">
        <v>846</v>
      </c>
      <c r="B64" s="5">
        <v>2471</v>
      </c>
      <c r="C64" s="6">
        <v>38353</v>
      </c>
      <c r="D64" s="7" t="s">
        <v>45</v>
      </c>
      <c r="E64" s="7" t="s">
        <v>46</v>
      </c>
      <c r="F64" s="7" t="s">
        <v>70</v>
      </c>
      <c r="G64" s="7" t="s">
        <v>114</v>
      </c>
      <c r="H64" s="7" t="s">
        <v>847</v>
      </c>
      <c r="I64" s="7" t="s">
        <v>50</v>
      </c>
      <c r="J64" s="6">
        <v>45531</v>
      </c>
      <c r="K64" s="7" t="s">
        <v>72</v>
      </c>
      <c r="L64" s="7" t="s">
        <v>131</v>
      </c>
      <c r="M64" s="7" t="s">
        <v>848</v>
      </c>
      <c r="N64" s="7" t="s">
        <v>564</v>
      </c>
      <c r="O64" s="7" t="s">
        <v>849</v>
      </c>
      <c r="P64" s="7">
        <v>686</v>
      </c>
      <c r="Q64" s="7" t="s">
        <v>566</v>
      </c>
      <c r="R64" s="28" t="s">
        <v>850</v>
      </c>
      <c r="S64" s="28" t="s">
        <v>851</v>
      </c>
      <c r="T64" s="7" t="s">
        <v>852</v>
      </c>
      <c r="U64" s="7" t="s">
        <v>853</v>
      </c>
      <c r="V64" s="7">
        <v>500000000</v>
      </c>
      <c r="W64" s="7" t="s">
        <v>209</v>
      </c>
      <c r="X64" s="7">
        <v>558308014</v>
      </c>
      <c r="Y64" s="7" t="s">
        <v>290</v>
      </c>
      <c r="Z64" s="7">
        <v>9</v>
      </c>
      <c r="AA64" s="7">
        <v>400000000</v>
      </c>
      <c r="AB64" s="7" t="s">
        <v>209</v>
      </c>
      <c r="AC64" s="7">
        <v>428955344</v>
      </c>
      <c r="AD64" s="7" t="s">
        <v>290</v>
      </c>
      <c r="AE64" s="7">
        <v>490955344</v>
      </c>
      <c r="AF64" s="7" t="s">
        <v>60</v>
      </c>
      <c r="AG64" s="7">
        <v>490955344</v>
      </c>
      <c r="AH64" s="7">
        <v>2063780501</v>
      </c>
      <c r="AI64" s="7" t="s">
        <v>60</v>
      </c>
      <c r="AJ64" s="7">
        <v>2063780501</v>
      </c>
      <c r="AK64" s="7" t="s">
        <v>854</v>
      </c>
      <c r="AL64" s="7" t="s">
        <v>50</v>
      </c>
      <c r="AM64" s="7" t="s">
        <v>855</v>
      </c>
      <c r="AN64" s="7" t="s">
        <v>66</v>
      </c>
      <c r="AO64" s="7" t="s">
        <v>856</v>
      </c>
      <c r="AP64" s="8" t="s">
        <v>857</v>
      </c>
      <c r="AQ64" s="9" t="s">
        <v>50</v>
      </c>
      <c r="AR64" s="7" t="s">
        <v>50</v>
      </c>
    </row>
    <row r="65" spans="1:44" ht="15" thickBot="1">
      <c r="A65" s="10" t="s">
        <v>858</v>
      </c>
      <c r="B65" s="11">
        <v>12631</v>
      </c>
      <c r="C65" s="12">
        <v>43831</v>
      </c>
      <c r="D65" s="13" t="s">
        <v>45</v>
      </c>
      <c r="E65" s="13" t="s">
        <v>46</v>
      </c>
      <c r="F65" s="13" t="s">
        <v>70</v>
      </c>
      <c r="G65" s="26" t="s">
        <v>54946</v>
      </c>
      <c r="H65" s="13" t="s">
        <v>859</v>
      </c>
      <c r="I65" s="13" t="s">
        <v>50</v>
      </c>
      <c r="J65" s="12">
        <v>45531</v>
      </c>
      <c r="K65" s="13" t="s">
        <v>50</v>
      </c>
      <c r="L65" s="13" t="s">
        <v>467</v>
      </c>
      <c r="M65" s="13" t="s">
        <v>860</v>
      </c>
      <c r="N65" s="13" t="s">
        <v>861</v>
      </c>
      <c r="O65" s="13" t="s">
        <v>862</v>
      </c>
      <c r="P65" s="13">
        <v>697</v>
      </c>
      <c r="Q65" s="13" t="s">
        <v>77</v>
      </c>
      <c r="R65" s="29" t="s">
        <v>863</v>
      </c>
      <c r="S65" s="29" t="s">
        <v>864</v>
      </c>
      <c r="T65" s="13" t="s">
        <v>865</v>
      </c>
      <c r="U65" s="13" t="s">
        <v>50</v>
      </c>
      <c r="V65" s="13">
        <v>2300000</v>
      </c>
      <c r="W65" s="13" t="s">
        <v>209</v>
      </c>
      <c r="X65" s="13">
        <v>2568217</v>
      </c>
      <c r="Y65" s="13" t="s">
        <v>467</v>
      </c>
      <c r="Z65" s="13">
        <v>2</v>
      </c>
      <c r="AA65" s="13">
        <v>2300000</v>
      </c>
      <c r="AB65" s="13" t="s">
        <v>209</v>
      </c>
      <c r="AC65" s="13">
        <v>2568217</v>
      </c>
      <c r="AD65" s="13" t="s">
        <v>467</v>
      </c>
      <c r="AE65" s="13">
        <v>2968217</v>
      </c>
      <c r="AF65" s="13" t="s">
        <v>60</v>
      </c>
      <c r="AG65" s="13">
        <v>2968217</v>
      </c>
      <c r="AH65" s="13">
        <v>2968217</v>
      </c>
      <c r="AI65" s="13" t="s">
        <v>60</v>
      </c>
      <c r="AJ65" s="13">
        <v>2968217</v>
      </c>
      <c r="AK65" s="13" t="s">
        <v>866</v>
      </c>
      <c r="AL65" s="13" t="s">
        <v>50</v>
      </c>
      <c r="AM65" s="13" t="s">
        <v>867</v>
      </c>
      <c r="AN65" s="13" t="s">
        <v>66</v>
      </c>
      <c r="AO65" s="13" t="s">
        <v>868</v>
      </c>
      <c r="AP65" s="14" t="s">
        <v>869</v>
      </c>
      <c r="AQ65" s="15" t="s">
        <v>50</v>
      </c>
      <c r="AR65" s="13" t="s">
        <v>50</v>
      </c>
    </row>
    <row r="66" spans="1:44" ht="15" thickBot="1">
      <c r="A66" s="4" t="s">
        <v>870</v>
      </c>
      <c r="B66" s="5">
        <v>1056589</v>
      </c>
      <c r="C66" s="6">
        <v>36526</v>
      </c>
      <c r="D66" s="7" t="s">
        <v>45</v>
      </c>
      <c r="E66" s="7" t="s">
        <v>46</v>
      </c>
      <c r="F66" s="7" t="s">
        <v>47</v>
      </c>
      <c r="G66" s="7" t="s">
        <v>48</v>
      </c>
      <c r="H66" s="7" t="s">
        <v>871</v>
      </c>
      <c r="I66" s="7" t="s">
        <v>50</v>
      </c>
      <c r="J66" s="6">
        <v>45530</v>
      </c>
      <c r="K66" s="7" t="s">
        <v>161</v>
      </c>
      <c r="L66" s="7" t="s">
        <v>162</v>
      </c>
      <c r="M66" s="7" t="s">
        <v>872</v>
      </c>
      <c r="N66" s="7" t="s">
        <v>791</v>
      </c>
      <c r="O66" s="7" t="s">
        <v>873</v>
      </c>
      <c r="P66" s="7">
        <v>700</v>
      </c>
      <c r="Q66" s="7" t="s">
        <v>245</v>
      </c>
      <c r="R66" s="28" t="s">
        <v>874</v>
      </c>
      <c r="S66" s="28" t="s">
        <v>875</v>
      </c>
      <c r="T66" s="7" t="s">
        <v>876</v>
      </c>
      <c r="U66" s="7" t="s">
        <v>877</v>
      </c>
      <c r="V66" s="7">
        <v>500000000</v>
      </c>
      <c r="W66" s="7" t="s">
        <v>60</v>
      </c>
      <c r="X66" s="7">
        <v>500000000</v>
      </c>
      <c r="Y66" s="7" t="s">
        <v>61</v>
      </c>
      <c r="Z66" s="7">
        <v>1</v>
      </c>
      <c r="AA66" s="7" t="s">
        <v>50</v>
      </c>
      <c r="AB66" s="7" t="s">
        <v>50</v>
      </c>
      <c r="AC66" s="7" t="s">
        <v>50</v>
      </c>
      <c r="AD66" s="7" t="s">
        <v>50</v>
      </c>
      <c r="AE66" s="7" t="s">
        <v>50</v>
      </c>
      <c r="AF66" s="7" t="s">
        <v>50</v>
      </c>
      <c r="AG66" s="7" t="s">
        <v>50</v>
      </c>
      <c r="AH66" s="7">
        <v>500000000</v>
      </c>
      <c r="AI66" s="7" t="s">
        <v>60</v>
      </c>
      <c r="AJ66" s="7">
        <v>500000000</v>
      </c>
      <c r="AK66" s="7" t="s">
        <v>50</v>
      </c>
      <c r="AL66" s="7" t="s">
        <v>50</v>
      </c>
      <c r="AM66" s="7" t="s">
        <v>878</v>
      </c>
      <c r="AN66" s="7" t="s">
        <v>798</v>
      </c>
      <c r="AO66" s="7" t="s">
        <v>879</v>
      </c>
      <c r="AP66" s="9" t="s">
        <v>50</v>
      </c>
      <c r="AQ66" s="8" t="s">
        <v>880</v>
      </c>
      <c r="AR66" s="7" t="s">
        <v>50</v>
      </c>
    </row>
    <row r="67" spans="1:44" ht="15" thickBot="1">
      <c r="A67" s="10" t="s">
        <v>881</v>
      </c>
      <c r="B67" s="11">
        <v>5446</v>
      </c>
      <c r="C67" s="12">
        <v>43466</v>
      </c>
      <c r="D67" s="13" t="s">
        <v>45</v>
      </c>
      <c r="E67" s="13" t="s">
        <v>46</v>
      </c>
      <c r="F67" s="13" t="s">
        <v>70</v>
      </c>
      <c r="G67" s="13" t="s">
        <v>145</v>
      </c>
      <c r="H67" s="13" t="s">
        <v>742</v>
      </c>
      <c r="I67" s="13" t="s">
        <v>50</v>
      </c>
      <c r="J67" s="12">
        <v>45530</v>
      </c>
      <c r="K67" s="13" t="s">
        <v>116</v>
      </c>
      <c r="L67" s="13" t="s">
        <v>131</v>
      </c>
      <c r="M67" s="13" t="s">
        <v>848</v>
      </c>
      <c r="N67" s="13" t="s">
        <v>882</v>
      </c>
      <c r="O67" s="13" t="s">
        <v>883</v>
      </c>
      <c r="P67" s="13">
        <v>702</v>
      </c>
      <c r="Q67" s="13" t="s">
        <v>360</v>
      </c>
      <c r="R67" s="29" t="s">
        <v>884</v>
      </c>
      <c r="S67" s="29" t="s">
        <v>885</v>
      </c>
      <c r="T67" s="13" t="s">
        <v>50</v>
      </c>
      <c r="U67" s="13" t="s">
        <v>886</v>
      </c>
      <c r="V67" s="13">
        <v>300000000</v>
      </c>
      <c r="W67" s="13" t="s">
        <v>209</v>
      </c>
      <c r="X67" s="13">
        <v>335518303</v>
      </c>
      <c r="Y67" s="13" t="s">
        <v>50</v>
      </c>
      <c r="Z67" s="13">
        <v>4</v>
      </c>
      <c r="AA67" s="13">
        <v>30000000</v>
      </c>
      <c r="AB67" s="13" t="s">
        <v>209</v>
      </c>
      <c r="AC67" s="13">
        <v>32287575</v>
      </c>
      <c r="AD67" s="13" t="s">
        <v>178</v>
      </c>
      <c r="AE67" s="13">
        <v>230000000</v>
      </c>
      <c r="AF67" s="13" t="s">
        <v>209</v>
      </c>
      <c r="AG67" s="13">
        <v>227635177</v>
      </c>
      <c r="AH67" s="13">
        <v>596000000</v>
      </c>
      <c r="AI67" s="13" t="s">
        <v>209</v>
      </c>
      <c r="AJ67" s="13">
        <v>634271487</v>
      </c>
      <c r="AK67" s="13" t="s">
        <v>887</v>
      </c>
      <c r="AL67" s="13" t="s">
        <v>50</v>
      </c>
      <c r="AM67" s="13" t="s">
        <v>888</v>
      </c>
      <c r="AN67" s="13" t="s">
        <v>798</v>
      </c>
      <c r="AO67" s="13" t="s">
        <v>889</v>
      </c>
      <c r="AP67" s="14" t="s">
        <v>890</v>
      </c>
      <c r="AQ67" s="15" t="s">
        <v>50</v>
      </c>
      <c r="AR67" s="13" t="s">
        <v>50</v>
      </c>
    </row>
    <row r="68" spans="1:44" ht="15" thickBot="1">
      <c r="A68" s="4" t="s">
        <v>891</v>
      </c>
      <c r="B68" s="5">
        <v>3186</v>
      </c>
      <c r="C68" s="6">
        <v>37622</v>
      </c>
      <c r="D68" s="7" t="s">
        <v>45</v>
      </c>
      <c r="E68" s="7" t="s">
        <v>46</v>
      </c>
      <c r="F68" s="7" t="s">
        <v>47</v>
      </c>
      <c r="G68" s="26" t="s">
        <v>54946</v>
      </c>
      <c r="H68" s="7" t="s">
        <v>892</v>
      </c>
      <c r="I68" s="7" t="s">
        <v>50</v>
      </c>
      <c r="J68" s="6">
        <v>45520</v>
      </c>
      <c r="K68" s="7" t="s">
        <v>191</v>
      </c>
      <c r="L68" s="7" t="s">
        <v>62</v>
      </c>
      <c r="M68" s="7" t="s">
        <v>893</v>
      </c>
      <c r="N68" s="7" t="s">
        <v>668</v>
      </c>
      <c r="O68" s="7" t="s">
        <v>894</v>
      </c>
      <c r="P68" s="7">
        <v>710</v>
      </c>
      <c r="Q68" s="7" t="s">
        <v>670</v>
      </c>
      <c r="R68" s="28" t="s">
        <v>895</v>
      </c>
      <c r="S68" s="28" t="s">
        <v>896</v>
      </c>
      <c r="T68" s="7" t="s">
        <v>897</v>
      </c>
      <c r="U68" s="7" t="s">
        <v>898</v>
      </c>
      <c r="V68" s="7">
        <v>1655000</v>
      </c>
      <c r="W68" s="7" t="s">
        <v>60</v>
      </c>
      <c r="X68" s="7">
        <v>1655000</v>
      </c>
      <c r="Y68" s="7" t="s">
        <v>61</v>
      </c>
      <c r="Z68" s="7">
        <v>23</v>
      </c>
      <c r="AA68" s="7">
        <v>1655000</v>
      </c>
      <c r="AB68" s="7" t="s">
        <v>60</v>
      </c>
      <c r="AC68" s="7">
        <v>1655000</v>
      </c>
      <c r="AD68" s="7" t="s">
        <v>62</v>
      </c>
      <c r="AE68" s="7">
        <v>47566842</v>
      </c>
      <c r="AF68" s="7" t="s">
        <v>60</v>
      </c>
      <c r="AG68" s="7">
        <v>47566842</v>
      </c>
      <c r="AH68" s="7">
        <v>51816842</v>
      </c>
      <c r="AI68" s="7" t="s">
        <v>60</v>
      </c>
      <c r="AJ68" s="7">
        <v>51816842</v>
      </c>
      <c r="AK68" s="7" t="s">
        <v>899</v>
      </c>
      <c r="AL68" s="7" t="s">
        <v>900</v>
      </c>
      <c r="AM68" s="7" t="s">
        <v>901</v>
      </c>
      <c r="AN68" s="7" t="s">
        <v>66</v>
      </c>
      <c r="AO68" s="7" t="s">
        <v>902</v>
      </c>
      <c r="AP68" s="8" t="s">
        <v>903</v>
      </c>
      <c r="AQ68" s="9" t="s">
        <v>50</v>
      </c>
      <c r="AR68" s="7" t="s">
        <v>50</v>
      </c>
    </row>
    <row r="69" spans="1:44" ht="15" thickBot="1">
      <c r="A69" s="10" t="s">
        <v>904</v>
      </c>
      <c r="B69" s="11">
        <v>19456</v>
      </c>
      <c r="C69" s="12">
        <v>44197</v>
      </c>
      <c r="D69" s="13" t="s">
        <v>45</v>
      </c>
      <c r="E69" s="13" t="s">
        <v>46</v>
      </c>
      <c r="F69" s="13" t="s">
        <v>70</v>
      </c>
      <c r="G69" s="13" t="s">
        <v>87</v>
      </c>
      <c r="H69" s="13" t="s">
        <v>905</v>
      </c>
      <c r="I69" s="13" t="s">
        <v>50</v>
      </c>
      <c r="J69" s="12">
        <v>45524</v>
      </c>
      <c r="K69" s="13" t="s">
        <v>50</v>
      </c>
      <c r="L69" s="13" t="s">
        <v>147</v>
      </c>
      <c r="M69" s="13" t="s">
        <v>906</v>
      </c>
      <c r="N69" s="13" t="s">
        <v>180</v>
      </c>
      <c r="O69" s="13" t="s">
        <v>907</v>
      </c>
      <c r="P69" s="13">
        <v>737</v>
      </c>
      <c r="Q69" s="13" t="s">
        <v>120</v>
      </c>
      <c r="R69" s="29" t="s">
        <v>908</v>
      </c>
      <c r="S69" s="29" t="s">
        <v>909</v>
      </c>
      <c r="T69" s="13" t="s">
        <v>910</v>
      </c>
      <c r="U69" s="13" t="s">
        <v>50</v>
      </c>
      <c r="V69" s="13">
        <v>28000000</v>
      </c>
      <c r="W69" s="13" t="s">
        <v>60</v>
      </c>
      <c r="X69" s="13">
        <v>28000000</v>
      </c>
      <c r="Y69" s="13" t="s">
        <v>154</v>
      </c>
      <c r="Z69" s="13">
        <v>3</v>
      </c>
      <c r="AA69" s="13">
        <v>28000000</v>
      </c>
      <c r="AB69" s="13" t="s">
        <v>60</v>
      </c>
      <c r="AC69" s="13">
        <v>28000000</v>
      </c>
      <c r="AD69" s="13" t="s">
        <v>147</v>
      </c>
      <c r="AE69" s="13">
        <v>47500000</v>
      </c>
      <c r="AF69" s="13" t="s">
        <v>60</v>
      </c>
      <c r="AG69" s="13">
        <v>47500000</v>
      </c>
      <c r="AH69" s="13">
        <v>47500000</v>
      </c>
      <c r="AI69" s="13" t="s">
        <v>60</v>
      </c>
      <c r="AJ69" s="13">
        <v>47500000</v>
      </c>
      <c r="AK69" s="13" t="s">
        <v>911</v>
      </c>
      <c r="AL69" s="13" t="s">
        <v>50</v>
      </c>
      <c r="AM69" s="13" t="s">
        <v>912</v>
      </c>
      <c r="AN69" s="13" t="s">
        <v>66</v>
      </c>
      <c r="AO69" s="13" t="s">
        <v>913</v>
      </c>
      <c r="AP69" s="14" t="s">
        <v>914</v>
      </c>
      <c r="AQ69" s="15" t="s">
        <v>50</v>
      </c>
      <c r="AR69" s="13" t="s">
        <v>50</v>
      </c>
    </row>
    <row r="70" spans="1:44" ht="15" thickBot="1">
      <c r="A70" s="4" t="s">
        <v>915</v>
      </c>
      <c r="B70" s="5">
        <v>46454</v>
      </c>
      <c r="C70" s="6">
        <v>42005</v>
      </c>
      <c r="D70" s="7" t="s">
        <v>45</v>
      </c>
      <c r="E70" s="7" t="s">
        <v>46</v>
      </c>
      <c r="F70" s="7" t="s">
        <v>70</v>
      </c>
      <c r="G70" s="7" t="s">
        <v>145</v>
      </c>
      <c r="H70" s="7" t="s">
        <v>916</v>
      </c>
      <c r="I70" s="7" t="s">
        <v>50</v>
      </c>
      <c r="J70" s="6">
        <v>45531</v>
      </c>
      <c r="K70" s="7" t="s">
        <v>116</v>
      </c>
      <c r="L70" s="7" t="s">
        <v>178</v>
      </c>
      <c r="M70" s="7" t="s">
        <v>917</v>
      </c>
      <c r="N70" s="7" t="s">
        <v>918</v>
      </c>
      <c r="O70" s="7" t="s">
        <v>919</v>
      </c>
      <c r="P70" s="7">
        <v>738</v>
      </c>
      <c r="Q70" s="7" t="s">
        <v>920</v>
      </c>
      <c r="R70" s="28" t="s">
        <v>921</v>
      </c>
      <c r="S70" s="28" t="s">
        <v>922</v>
      </c>
      <c r="T70" s="7" t="s">
        <v>923</v>
      </c>
      <c r="U70" s="7" t="s">
        <v>924</v>
      </c>
      <c r="V70" s="7">
        <v>6000000</v>
      </c>
      <c r="W70" s="7" t="s">
        <v>209</v>
      </c>
      <c r="X70" s="7">
        <v>6699696</v>
      </c>
      <c r="Y70" s="7" t="s">
        <v>50</v>
      </c>
      <c r="Z70" s="7">
        <v>5</v>
      </c>
      <c r="AA70" s="7">
        <v>6000000</v>
      </c>
      <c r="AB70" s="7" t="s">
        <v>209</v>
      </c>
      <c r="AC70" s="7">
        <v>6699696</v>
      </c>
      <c r="AD70" s="7" t="s">
        <v>178</v>
      </c>
      <c r="AE70" s="7">
        <v>14460000</v>
      </c>
      <c r="AF70" s="7" t="s">
        <v>209</v>
      </c>
      <c r="AG70" s="7">
        <v>16345131</v>
      </c>
      <c r="AH70" s="7">
        <v>16410000</v>
      </c>
      <c r="AI70" s="7" t="s">
        <v>209</v>
      </c>
      <c r="AJ70" s="7">
        <v>18595308</v>
      </c>
      <c r="AK70" s="7" t="s">
        <v>925</v>
      </c>
      <c r="AL70" s="7" t="s">
        <v>50</v>
      </c>
      <c r="AM70" s="7" t="s">
        <v>926</v>
      </c>
      <c r="AN70" s="7" t="s">
        <v>66</v>
      </c>
      <c r="AO70" s="7" t="s">
        <v>927</v>
      </c>
      <c r="AP70" s="8" t="s">
        <v>928</v>
      </c>
      <c r="AQ70" s="9" t="s">
        <v>50</v>
      </c>
      <c r="AR70" s="7" t="s">
        <v>50</v>
      </c>
    </row>
    <row r="71" spans="1:44" ht="15" thickBot="1">
      <c r="A71" s="10" t="s">
        <v>929</v>
      </c>
      <c r="B71" s="11">
        <v>129501</v>
      </c>
      <c r="C71" s="12">
        <v>43446</v>
      </c>
      <c r="D71" s="13" t="s">
        <v>45</v>
      </c>
      <c r="E71" s="13" t="s">
        <v>46</v>
      </c>
      <c r="F71" s="13" t="s">
        <v>47</v>
      </c>
      <c r="G71" s="13" t="s">
        <v>145</v>
      </c>
      <c r="H71" s="13" t="s">
        <v>930</v>
      </c>
      <c r="I71" s="13" t="s">
        <v>50</v>
      </c>
      <c r="J71" s="12">
        <v>45520</v>
      </c>
      <c r="K71" s="13" t="s">
        <v>72</v>
      </c>
      <c r="L71" s="13" t="s">
        <v>162</v>
      </c>
      <c r="M71" s="13" t="s">
        <v>931</v>
      </c>
      <c r="N71" s="13" t="s">
        <v>543</v>
      </c>
      <c r="O71" s="13" t="s">
        <v>932</v>
      </c>
      <c r="P71" s="13">
        <v>745</v>
      </c>
      <c r="Q71" s="13" t="s">
        <v>545</v>
      </c>
      <c r="R71" s="29" t="s">
        <v>933</v>
      </c>
      <c r="S71" s="29" t="s">
        <v>934</v>
      </c>
      <c r="T71" s="13" t="s">
        <v>935</v>
      </c>
      <c r="U71" s="13" t="s">
        <v>50</v>
      </c>
      <c r="V71" s="13">
        <v>150000000</v>
      </c>
      <c r="W71" s="13" t="s">
        <v>60</v>
      </c>
      <c r="X71" s="13">
        <v>150000000</v>
      </c>
      <c r="Y71" s="13" t="s">
        <v>61</v>
      </c>
      <c r="Z71" s="13">
        <v>4</v>
      </c>
      <c r="AA71" s="13">
        <v>100000000</v>
      </c>
      <c r="AB71" s="13" t="s">
        <v>60</v>
      </c>
      <c r="AC71" s="13">
        <v>100000000</v>
      </c>
      <c r="AD71" s="13" t="s">
        <v>62</v>
      </c>
      <c r="AE71" s="13">
        <v>100000000</v>
      </c>
      <c r="AF71" s="13" t="s">
        <v>60</v>
      </c>
      <c r="AG71" s="13">
        <v>100000000</v>
      </c>
      <c r="AH71" s="13">
        <v>262000000</v>
      </c>
      <c r="AI71" s="13" t="s">
        <v>60</v>
      </c>
      <c r="AJ71" s="13">
        <v>262000000</v>
      </c>
      <c r="AK71" s="13" t="s">
        <v>936</v>
      </c>
      <c r="AL71" s="13" t="s">
        <v>937</v>
      </c>
      <c r="AM71" s="13" t="s">
        <v>938</v>
      </c>
      <c r="AN71" s="13" t="s">
        <v>66</v>
      </c>
      <c r="AO71" s="13" t="s">
        <v>939</v>
      </c>
      <c r="AP71" s="14" t="s">
        <v>940</v>
      </c>
      <c r="AQ71" s="15" t="s">
        <v>50</v>
      </c>
      <c r="AR71" s="13" t="s">
        <v>50</v>
      </c>
    </row>
    <row r="72" spans="1:44" ht="15" thickBot="1">
      <c r="A72" s="4" t="s">
        <v>941</v>
      </c>
      <c r="B72" s="5">
        <v>3126</v>
      </c>
      <c r="C72" s="6">
        <v>20455</v>
      </c>
      <c r="D72" s="7" t="s">
        <v>45</v>
      </c>
      <c r="E72" s="7" t="s">
        <v>46</v>
      </c>
      <c r="F72" s="7" t="s">
        <v>47</v>
      </c>
      <c r="G72" s="7" t="s">
        <v>160</v>
      </c>
      <c r="H72" s="7" t="s">
        <v>328</v>
      </c>
      <c r="I72" s="7" t="s">
        <v>50</v>
      </c>
      <c r="J72" s="6">
        <v>45527</v>
      </c>
      <c r="K72" s="7" t="s">
        <v>161</v>
      </c>
      <c r="L72" s="7" t="s">
        <v>162</v>
      </c>
      <c r="M72" s="7" t="s">
        <v>942</v>
      </c>
      <c r="N72" s="7" t="s">
        <v>943</v>
      </c>
      <c r="O72" s="7" t="s">
        <v>944</v>
      </c>
      <c r="P72" s="7">
        <v>751</v>
      </c>
      <c r="Q72" s="7" t="s">
        <v>135</v>
      </c>
      <c r="R72" s="28" t="s">
        <v>945</v>
      </c>
      <c r="S72" s="28" t="s">
        <v>946</v>
      </c>
      <c r="T72" s="7" t="s">
        <v>947</v>
      </c>
      <c r="U72" s="7" t="s">
        <v>948</v>
      </c>
      <c r="V72" s="7">
        <v>650000000</v>
      </c>
      <c r="W72" s="7" t="s">
        <v>60</v>
      </c>
      <c r="X72" s="7">
        <v>650000000</v>
      </c>
      <c r="Y72" s="7" t="s">
        <v>61</v>
      </c>
      <c r="Z72" s="7">
        <v>4</v>
      </c>
      <c r="AA72" s="7">
        <v>35000000</v>
      </c>
      <c r="AB72" s="7" t="s">
        <v>60</v>
      </c>
      <c r="AC72" s="7">
        <v>35000000</v>
      </c>
      <c r="AD72" s="7" t="s">
        <v>62</v>
      </c>
      <c r="AE72" s="7">
        <v>35000000</v>
      </c>
      <c r="AF72" s="7" t="s">
        <v>60</v>
      </c>
      <c r="AG72" s="7">
        <v>35000000</v>
      </c>
      <c r="AH72" s="7">
        <v>1485000000</v>
      </c>
      <c r="AI72" s="7" t="s">
        <v>60</v>
      </c>
      <c r="AJ72" s="7">
        <v>1485000000</v>
      </c>
      <c r="AK72" s="7" t="s">
        <v>949</v>
      </c>
      <c r="AL72" s="7" t="s">
        <v>50</v>
      </c>
      <c r="AM72" s="7" t="s">
        <v>950</v>
      </c>
      <c r="AN72" s="7" t="s">
        <v>66</v>
      </c>
      <c r="AO72" s="7" t="s">
        <v>951</v>
      </c>
      <c r="AP72" s="8" t="s">
        <v>952</v>
      </c>
      <c r="AQ72" s="9" t="s">
        <v>50</v>
      </c>
      <c r="AR72" s="7" t="s">
        <v>50</v>
      </c>
    </row>
    <row r="73" spans="1:44" ht="15" thickBot="1">
      <c r="A73" s="10" t="s">
        <v>953</v>
      </c>
      <c r="B73" s="11">
        <v>229294</v>
      </c>
      <c r="C73" s="12">
        <v>41231</v>
      </c>
      <c r="D73" s="13" t="s">
        <v>45</v>
      </c>
      <c r="E73" s="13" t="s">
        <v>46</v>
      </c>
      <c r="F73" s="13" t="s">
        <v>70</v>
      </c>
      <c r="G73" s="13" t="s">
        <v>176</v>
      </c>
      <c r="H73" s="13" t="s">
        <v>50</v>
      </c>
      <c r="I73" s="13" t="s">
        <v>50</v>
      </c>
      <c r="J73" s="12">
        <v>45525</v>
      </c>
      <c r="K73" s="13" t="s">
        <v>89</v>
      </c>
      <c r="L73" s="13" t="s">
        <v>178</v>
      </c>
      <c r="M73" s="13" t="s">
        <v>954</v>
      </c>
      <c r="N73" s="13" t="s">
        <v>955</v>
      </c>
      <c r="O73" s="13" t="s">
        <v>956</v>
      </c>
      <c r="P73" s="13">
        <v>767</v>
      </c>
      <c r="Q73" s="13" t="s">
        <v>245</v>
      </c>
      <c r="R73" s="29" t="s">
        <v>957</v>
      </c>
      <c r="S73" s="29" t="s">
        <v>958</v>
      </c>
      <c r="T73" s="13" t="s">
        <v>959</v>
      </c>
      <c r="U73" s="13" t="s">
        <v>960</v>
      </c>
      <c r="V73" s="13">
        <v>2330000000</v>
      </c>
      <c r="W73" s="13" t="s">
        <v>250</v>
      </c>
      <c r="X73" s="13">
        <v>27768543</v>
      </c>
      <c r="Y73" s="13" t="s">
        <v>50</v>
      </c>
      <c r="Z73" s="13">
        <v>2</v>
      </c>
      <c r="AA73" s="13">
        <v>2330000000</v>
      </c>
      <c r="AB73" s="13" t="s">
        <v>250</v>
      </c>
      <c r="AC73" s="13">
        <v>27768543</v>
      </c>
      <c r="AD73" s="13" t="s">
        <v>178</v>
      </c>
      <c r="AE73" s="13">
        <v>43768543</v>
      </c>
      <c r="AF73" s="13" t="s">
        <v>60</v>
      </c>
      <c r="AG73" s="13">
        <v>43768543</v>
      </c>
      <c r="AH73" s="13">
        <v>43768543</v>
      </c>
      <c r="AI73" s="13" t="s">
        <v>60</v>
      </c>
      <c r="AJ73" s="13">
        <v>43768543</v>
      </c>
      <c r="AK73" s="13" t="s">
        <v>961</v>
      </c>
      <c r="AL73" s="13" t="s">
        <v>50</v>
      </c>
      <c r="AM73" s="13" t="s">
        <v>962</v>
      </c>
      <c r="AN73" s="13" t="s">
        <v>66</v>
      </c>
      <c r="AO73" s="13" t="s">
        <v>963</v>
      </c>
      <c r="AP73" s="14" t="s">
        <v>964</v>
      </c>
      <c r="AQ73" s="15" t="s">
        <v>50</v>
      </c>
      <c r="AR73" s="13" t="s">
        <v>50</v>
      </c>
    </row>
    <row r="74" spans="1:44" ht="15" thickBot="1">
      <c r="A74" s="4" t="s">
        <v>965</v>
      </c>
      <c r="B74" s="7" t="s">
        <v>50</v>
      </c>
      <c r="C74" s="6">
        <v>44927</v>
      </c>
      <c r="D74" s="7" t="s">
        <v>45</v>
      </c>
      <c r="E74" s="7" t="s">
        <v>46</v>
      </c>
      <c r="F74" s="7" t="s">
        <v>70</v>
      </c>
      <c r="G74" s="26" t="s">
        <v>54946</v>
      </c>
      <c r="H74" s="7" t="s">
        <v>50</v>
      </c>
      <c r="I74" s="7" t="s">
        <v>50</v>
      </c>
      <c r="J74" s="6">
        <v>45520</v>
      </c>
      <c r="K74" s="7" t="s">
        <v>50</v>
      </c>
      <c r="L74" s="7" t="s">
        <v>467</v>
      </c>
      <c r="M74" s="7" t="s">
        <v>966</v>
      </c>
      <c r="N74" s="7" t="s">
        <v>543</v>
      </c>
      <c r="O74" s="7" t="s">
        <v>967</v>
      </c>
      <c r="P74" s="7">
        <v>771</v>
      </c>
      <c r="Q74" s="7" t="s">
        <v>545</v>
      </c>
      <c r="R74" s="28" t="s">
        <v>968</v>
      </c>
      <c r="S74" s="28" t="s">
        <v>969</v>
      </c>
      <c r="T74" s="7" t="s">
        <v>970</v>
      </c>
      <c r="U74" s="7" t="s">
        <v>50</v>
      </c>
      <c r="V74" s="7">
        <v>30000000</v>
      </c>
      <c r="W74" s="7" t="s">
        <v>60</v>
      </c>
      <c r="X74" s="7">
        <v>30000000</v>
      </c>
      <c r="Y74" s="7" t="s">
        <v>467</v>
      </c>
      <c r="Z74" s="7">
        <v>1</v>
      </c>
      <c r="AA74" s="7">
        <v>30000000</v>
      </c>
      <c r="AB74" s="7" t="s">
        <v>60</v>
      </c>
      <c r="AC74" s="7">
        <v>30000000</v>
      </c>
      <c r="AD74" s="7" t="s">
        <v>467</v>
      </c>
      <c r="AE74" s="7">
        <v>30000000</v>
      </c>
      <c r="AF74" s="7" t="s">
        <v>60</v>
      </c>
      <c r="AG74" s="7">
        <v>30000000</v>
      </c>
      <c r="AH74" s="7">
        <v>30000000</v>
      </c>
      <c r="AI74" s="7" t="s">
        <v>60</v>
      </c>
      <c r="AJ74" s="7">
        <v>30000000</v>
      </c>
      <c r="AK74" s="7" t="s">
        <v>971</v>
      </c>
      <c r="AL74" s="7" t="s">
        <v>50</v>
      </c>
      <c r="AM74" s="7" t="s">
        <v>972</v>
      </c>
      <c r="AN74" s="7" t="s">
        <v>66</v>
      </c>
      <c r="AO74" s="7" t="s">
        <v>973</v>
      </c>
      <c r="AP74" s="9" t="s">
        <v>50</v>
      </c>
      <c r="AQ74" s="8" t="s">
        <v>974</v>
      </c>
      <c r="AR74" s="7" t="s">
        <v>50</v>
      </c>
    </row>
    <row r="75" spans="1:44" ht="15" thickBot="1">
      <c r="A75" s="10" t="s">
        <v>975</v>
      </c>
      <c r="B75" s="11">
        <v>4559</v>
      </c>
      <c r="C75" s="12">
        <v>42370</v>
      </c>
      <c r="D75" s="13" t="s">
        <v>45</v>
      </c>
      <c r="E75" s="13" t="s">
        <v>46</v>
      </c>
      <c r="F75" s="13" t="s">
        <v>70</v>
      </c>
      <c r="G75" s="13" t="s">
        <v>87</v>
      </c>
      <c r="H75" s="13" t="s">
        <v>976</v>
      </c>
      <c r="I75" s="13" t="s">
        <v>50</v>
      </c>
      <c r="J75" s="12">
        <v>45524</v>
      </c>
      <c r="K75" s="13" t="s">
        <v>116</v>
      </c>
      <c r="L75" s="13" t="s">
        <v>131</v>
      </c>
      <c r="M75" s="13" t="s">
        <v>848</v>
      </c>
      <c r="N75" s="13" t="s">
        <v>769</v>
      </c>
      <c r="O75" s="13" t="s">
        <v>977</v>
      </c>
      <c r="P75" s="13">
        <v>778</v>
      </c>
      <c r="Q75" s="13" t="s">
        <v>520</v>
      </c>
      <c r="R75" s="29" t="s">
        <v>978</v>
      </c>
      <c r="S75" s="29" t="s">
        <v>979</v>
      </c>
      <c r="T75" s="13" t="s">
        <v>980</v>
      </c>
      <c r="U75" s="13">
        <f>1-857-315-5294</f>
        <v>-6465</v>
      </c>
      <c r="V75" s="13" t="s">
        <v>50</v>
      </c>
      <c r="W75" s="13" t="s">
        <v>50</v>
      </c>
      <c r="X75" s="13" t="s">
        <v>50</v>
      </c>
      <c r="Y75" s="13" t="s">
        <v>50</v>
      </c>
      <c r="Z75" s="13">
        <v>3</v>
      </c>
      <c r="AA75" s="13" t="s">
        <v>50</v>
      </c>
      <c r="AB75" s="13" t="s">
        <v>50</v>
      </c>
      <c r="AC75" s="13" t="s">
        <v>50</v>
      </c>
      <c r="AD75" s="13" t="s">
        <v>50</v>
      </c>
      <c r="AE75" s="13" t="s">
        <v>50</v>
      </c>
      <c r="AF75" s="13" t="s">
        <v>50</v>
      </c>
      <c r="AG75" s="13" t="s">
        <v>50</v>
      </c>
      <c r="AH75" s="13">
        <v>1091500000</v>
      </c>
      <c r="AI75" s="13" t="s">
        <v>60</v>
      </c>
      <c r="AJ75" s="13">
        <v>1091500000</v>
      </c>
      <c r="AK75" s="13" t="s">
        <v>981</v>
      </c>
      <c r="AL75" s="13" t="s">
        <v>50</v>
      </c>
      <c r="AM75" s="13" t="s">
        <v>982</v>
      </c>
      <c r="AN75" s="13" t="s">
        <v>66</v>
      </c>
      <c r="AO75" s="13" t="s">
        <v>983</v>
      </c>
      <c r="AP75" s="14" t="s">
        <v>984</v>
      </c>
      <c r="AQ75" s="15" t="s">
        <v>50</v>
      </c>
      <c r="AR75" s="13" t="s">
        <v>50</v>
      </c>
    </row>
    <row r="76" spans="1:44" ht="15" thickBot="1">
      <c r="A76" s="4" t="s">
        <v>985</v>
      </c>
      <c r="B76" s="7" t="s">
        <v>50</v>
      </c>
      <c r="C76" s="6">
        <v>45292</v>
      </c>
      <c r="D76" s="7" t="s">
        <v>45</v>
      </c>
      <c r="E76" s="7" t="s">
        <v>46</v>
      </c>
      <c r="F76" s="7" t="s">
        <v>70</v>
      </c>
      <c r="G76" s="26" t="s">
        <v>54946</v>
      </c>
      <c r="H76" s="7" t="s">
        <v>50</v>
      </c>
      <c r="I76" s="7" t="s">
        <v>50</v>
      </c>
      <c r="J76" s="6">
        <v>45526</v>
      </c>
      <c r="K76" s="7" t="s">
        <v>50</v>
      </c>
      <c r="L76" s="7" t="s">
        <v>241</v>
      </c>
      <c r="M76" s="7" t="s">
        <v>986</v>
      </c>
      <c r="N76" s="7" t="s">
        <v>987</v>
      </c>
      <c r="O76" s="7" t="s">
        <v>988</v>
      </c>
      <c r="P76" s="7">
        <v>781</v>
      </c>
      <c r="Q76" s="7" t="s">
        <v>50</v>
      </c>
      <c r="R76" s="28" t="s">
        <v>989</v>
      </c>
      <c r="S76" s="28" t="s">
        <v>990</v>
      </c>
      <c r="T76" s="7" t="s">
        <v>50</v>
      </c>
      <c r="U76" s="7" t="s">
        <v>50</v>
      </c>
      <c r="V76" s="7">
        <v>150000000</v>
      </c>
      <c r="W76" s="7" t="s">
        <v>60</v>
      </c>
      <c r="X76" s="7">
        <v>150000000</v>
      </c>
      <c r="Y76" s="7" t="s">
        <v>154</v>
      </c>
      <c r="Z76" s="7">
        <v>1</v>
      </c>
      <c r="AA76" s="7">
        <v>150000000</v>
      </c>
      <c r="AB76" s="7" t="s">
        <v>60</v>
      </c>
      <c r="AC76" s="7">
        <v>150000000</v>
      </c>
      <c r="AD76" s="7" t="s">
        <v>241</v>
      </c>
      <c r="AE76" s="7">
        <v>150000000</v>
      </c>
      <c r="AF76" s="7" t="s">
        <v>60</v>
      </c>
      <c r="AG76" s="7">
        <v>150000000</v>
      </c>
      <c r="AH76" s="7">
        <v>150000000</v>
      </c>
      <c r="AI76" s="7" t="s">
        <v>60</v>
      </c>
      <c r="AJ76" s="7">
        <v>150000000</v>
      </c>
      <c r="AK76" s="7" t="s">
        <v>991</v>
      </c>
      <c r="AL76" s="7" t="s">
        <v>50</v>
      </c>
      <c r="AM76" s="7" t="s">
        <v>992</v>
      </c>
      <c r="AN76" s="7" t="s">
        <v>993</v>
      </c>
      <c r="AO76" s="7" t="s">
        <v>994</v>
      </c>
      <c r="AP76" s="9" t="s">
        <v>50</v>
      </c>
      <c r="AQ76" s="8" t="s">
        <v>995</v>
      </c>
      <c r="AR76" s="7" t="s">
        <v>50</v>
      </c>
    </row>
    <row r="77" spans="1:44" ht="15" thickBot="1">
      <c r="A77" s="10" t="s">
        <v>996</v>
      </c>
      <c r="B77" s="11">
        <v>276418</v>
      </c>
      <c r="C77" s="12">
        <v>42644</v>
      </c>
      <c r="D77" s="13" t="s">
        <v>45</v>
      </c>
      <c r="E77" s="13" t="s">
        <v>46</v>
      </c>
      <c r="F77" s="13" t="s">
        <v>70</v>
      </c>
      <c r="G77" s="13" t="s">
        <v>87</v>
      </c>
      <c r="H77" s="13" t="s">
        <v>997</v>
      </c>
      <c r="I77" s="13" t="s">
        <v>50</v>
      </c>
      <c r="J77" s="12">
        <v>45522</v>
      </c>
      <c r="K77" s="13" t="s">
        <v>116</v>
      </c>
      <c r="L77" s="13" t="s">
        <v>241</v>
      </c>
      <c r="M77" s="13" t="s">
        <v>998</v>
      </c>
      <c r="N77" s="13" t="s">
        <v>999</v>
      </c>
      <c r="O77" s="13" t="s">
        <v>1000</v>
      </c>
      <c r="P77" s="13">
        <v>793</v>
      </c>
      <c r="Q77" s="13" t="s">
        <v>1001</v>
      </c>
      <c r="R77" s="29" t="s">
        <v>1002</v>
      </c>
      <c r="S77" s="29" t="s">
        <v>1003</v>
      </c>
      <c r="T77" s="13" t="s">
        <v>1004</v>
      </c>
      <c r="U77" s="13" t="s">
        <v>50</v>
      </c>
      <c r="V77" s="13">
        <v>9000000</v>
      </c>
      <c r="W77" s="13" t="s">
        <v>60</v>
      </c>
      <c r="X77" s="13">
        <v>9000000</v>
      </c>
      <c r="Y77" s="13" t="s">
        <v>154</v>
      </c>
      <c r="Z77" s="13">
        <v>5</v>
      </c>
      <c r="AA77" s="13">
        <v>9000000</v>
      </c>
      <c r="AB77" s="13" t="s">
        <v>60</v>
      </c>
      <c r="AC77" s="13">
        <v>9000000</v>
      </c>
      <c r="AD77" s="13" t="s">
        <v>241</v>
      </c>
      <c r="AE77" s="13">
        <v>12325000</v>
      </c>
      <c r="AF77" s="13" t="s">
        <v>60</v>
      </c>
      <c r="AG77" s="13">
        <v>12325000</v>
      </c>
      <c r="AH77" s="13">
        <v>12325000</v>
      </c>
      <c r="AI77" s="13" t="s">
        <v>60</v>
      </c>
      <c r="AJ77" s="13">
        <v>12325000</v>
      </c>
      <c r="AK77" s="13" t="s">
        <v>1005</v>
      </c>
      <c r="AL77" s="13" t="s">
        <v>50</v>
      </c>
      <c r="AM77" s="13" t="s">
        <v>1006</v>
      </c>
      <c r="AN77" s="13" t="s">
        <v>66</v>
      </c>
      <c r="AO77" s="13" t="s">
        <v>1007</v>
      </c>
      <c r="AP77" s="14" t="s">
        <v>1008</v>
      </c>
      <c r="AQ77" s="15" t="s">
        <v>50</v>
      </c>
      <c r="AR77" s="13" t="s">
        <v>50</v>
      </c>
    </row>
    <row r="78" spans="1:44" ht="15" thickBot="1">
      <c r="A78" s="4" t="s">
        <v>1009</v>
      </c>
      <c r="B78" s="5">
        <v>13745</v>
      </c>
      <c r="C78" s="6">
        <v>45070</v>
      </c>
      <c r="D78" s="7" t="s">
        <v>45</v>
      </c>
      <c r="E78" s="7" t="s">
        <v>46</v>
      </c>
      <c r="F78" s="7" t="s">
        <v>70</v>
      </c>
      <c r="G78" s="26" t="s">
        <v>54946</v>
      </c>
      <c r="H78" s="7" t="s">
        <v>50</v>
      </c>
      <c r="I78" s="7" t="s">
        <v>50</v>
      </c>
      <c r="J78" s="6">
        <v>45525</v>
      </c>
      <c r="K78" s="7" t="s">
        <v>50</v>
      </c>
      <c r="L78" s="7" t="s">
        <v>241</v>
      </c>
      <c r="M78" s="7" t="s">
        <v>1010</v>
      </c>
      <c r="N78" s="7" t="s">
        <v>180</v>
      </c>
      <c r="O78" s="7" t="s">
        <v>1011</v>
      </c>
      <c r="P78" s="7">
        <v>833</v>
      </c>
      <c r="Q78" s="7" t="s">
        <v>120</v>
      </c>
      <c r="R78" s="28" t="s">
        <v>1012</v>
      </c>
      <c r="S78" s="28" t="s">
        <v>1013</v>
      </c>
      <c r="T78" s="7" t="s">
        <v>1014</v>
      </c>
      <c r="U78" s="7" t="s">
        <v>50</v>
      </c>
      <c r="V78" s="7">
        <v>15000000</v>
      </c>
      <c r="W78" s="7" t="s">
        <v>60</v>
      </c>
      <c r="X78" s="7">
        <v>15000000</v>
      </c>
      <c r="Y78" s="7" t="s">
        <v>154</v>
      </c>
      <c r="Z78" s="7">
        <v>2</v>
      </c>
      <c r="AA78" s="7">
        <v>15000000</v>
      </c>
      <c r="AB78" s="7" t="s">
        <v>60</v>
      </c>
      <c r="AC78" s="7">
        <v>15000000</v>
      </c>
      <c r="AD78" s="7" t="s">
        <v>241</v>
      </c>
      <c r="AE78" s="7">
        <v>21000000</v>
      </c>
      <c r="AF78" s="7" t="s">
        <v>60</v>
      </c>
      <c r="AG78" s="7">
        <v>21000000</v>
      </c>
      <c r="AH78" s="7">
        <v>21000000</v>
      </c>
      <c r="AI78" s="7" t="s">
        <v>60</v>
      </c>
      <c r="AJ78" s="7">
        <v>21000000</v>
      </c>
      <c r="AK78" s="7" t="s">
        <v>1015</v>
      </c>
      <c r="AL78" s="7" t="s">
        <v>50</v>
      </c>
      <c r="AM78" s="7" t="s">
        <v>1016</v>
      </c>
      <c r="AN78" s="7" t="s">
        <v>66</v>
      </c>
      <c r="AO78" s="7" t="s">
        <v>1017</v>
      </c>
      <c r="AP78" s="8" t="s">
        <v>1018</v>
      </c>
      <c r="AQ78" s="9" t="s">
        <v>50</v>
      </c>
      <c r="AR78" s="7" t="s">
        <v>50</v>
      </c>
    </row>
    <row r="79" spans="1:44" ht="15" thickBot="1">
      <c r="A79" s="10" t="s">
        <v>1019</v>
      </c>
      <c r="B79" s="11">
        <v>2285</v>
      </c>
      <c r="C79" s="12">
        <v>43756</v>
      </c>
      <c r="D79" s="13" t="s">
        <v>45</v>
      </c>
      <c r="E79" s="13" t="s">
        <v>46</v>
      </c>
      <c r="F79" s="13" t="s">
        <v>70</v>
      </c>
      <c r="G79" s="26" t="s">
        <v>54946</v>
      </c>
      <c r="H79" s="13" t="s">
        <v>1020</v>
      </c>
      <c r="I79" s="13" t="s">
        <v>50</v>
      </c>
      <c r="J79" s="12">
        <v>45523</v>
      </c>
      <c r="K79" s="13" t="s">
        <v>116</v>
      </c>
      <c r="L79" s="13" t="s">
        <v>241</v>
      </c>
      <c r="M79" s="13" t="s">
        <v>1021</v>
      </c>
      <c r="N79" s="13" t="s">
        <v>1022</v>
      </c>
      <c r="O79" s="13" t="s">
        <v>1023</v>
      </c>
      <c r="P79" s="13">
        <v>839</v>
      </c>
      <c r="Q79" s="13" t="s">
        <v>1024</v>
      </c>
      <c r="R79" s="29" t="s">
        <v>1025</v>
      </c>
      <c r="S79" s="29" t="s">
        <v>1026</v>
      </c>
      <c r="T79" s="13" t="s">
        <v>1027</v>
      </c>
      <c r="U79" s="13" t="s">
        <v>1028</v>
      </c>
      <c r="V79" s="13">
        <v>18000000</v>
      </c>
      <c r="W79" s="13" t="s">
        <v>60</v>
      </c>
      <c r="X79" s="13">
        <v>18000000</v>
      </c>
      <c r="Y79" s="13" t="s">
        <v>154</v>
      </c>
      <c r="Z79" s="13">
        <v>8</v>
      </c>
      <c r="AA79" s="13">
        <v>18000000</v>
      </c>
      <c r="AB79" s="13" t="s">
        <v>60</v>
      </c>
      <c r="AC79" s="13">
        <v>18000000</v>
      </c>
      <c r="AD79" s="13" t="s">
        <v>241</v>
      </c>
      <c r="AE79" s="13">
        <v>29499998</v>
      </c>
      <c r="AF79" s="13" t="s">
        <v>60</v>
      </c>
      <c r="AG79" s="13">
        <v>29499998</v>
      </c>
      <c r="AH79" s="13">
        <v>33499998</v>
      </c>
      <c r="AI79" s="13" t="s">
        <v>60</v>
      </c>
      <c r="AJ79" s="13">
        <v>33499998</v>
      </c>
      <c r="AK79" s="13" t="s">
        <v>1029</v>
      </c>
      <c r="AL79" s="13" t="s">
        <v>50</v>
      </c>
      <c r="AM79" s="13" t="s">
        <v>1030</v>
      </c>
      <c r="AN79" s="13" t="s">
        <v>253</v>
      </c>
      <c r="AO79" s="13" t="s">
        <v>1031</v>
      </c>
      <c r="AP79" s="14" t="s">
        <v>1032</v>
      </c>
      <c r="AQ79" s="15" t="s">
        <v>50</v>
      </c>
      <c r="AR79" s="13" t="s">
        <v>50</v>
      </c>
    </row>
    <row r="80" spans="1:44" ht="15" thickBot="1">
      <c r="A80" s="4" t="s">
        <v>1033</v>
      </c>
      <c r="B80" s="7">
        <v>175</v>
      </c>
      <c r="C80" s="6">
        <v>44562</v>
      </c>
      <c r="D80" s="7" t="s">
        <v>45</v>
      </c>
      <c r="E80" s="7" t="s">
        <v>46</v>
      </c>
      <c r="F80" s="7" t="s">
        <v>70</v>
      </c>
      <c r="G80" s="27" t="s">
        <v>54945</v>
      </c>
      <c r="H80" s="7" t="s">
        <v>562</v>
      </c>
      <c r="I80" s="7" t="s">
        <v>50</v>
      </c>
      <c r="J80" s="6">
        <v>45524</v>
      </c>
      <c r="K80" s="7" t="s">
        <v>50</v>
      </c>
      <c r="L80" s="7" t="s">
        <v>467</v>
      </c>
      <c r="M80" s="7" t="s">
        <v>1034</v>
      </c>
      <c r="N80" s="7" t="s">
        <v>720</v>
      </c>
      <c r="O80" s="7" t="s">
        <v>1035</v>
      </c>
      <c r="P80" s="7">
        <v>844</v>
      </c>
      <c r="Q80" s="7" t="s">
        <v>135</v>
      </c>
      <c r="R80" s="28" t="s">
        <v>1036</v>
      </c>
      <c r="S80" s="31" t="s">
        <v>50</v>
      </c>
      <c r="T80" s="7" t="s">
        <v>50</v>
      </c>
      <c r="U80" s="7" t="s">
        <v>50</v>
      </c>
      <c r="V80" s="7">
        <v>6500000</v>
      </c>
      <c r="W80" s="7" t="s">
        <v>139</v>
      </c>
      <c r="X80" s="7">
        <v>8463354</v>
      </c>
      <c r="Y80" s="7" t="s">
        <v>467</v>
      </c>
      <c r="Z80" s="7">
        <v>2</v>
      </c>
      <c r="AA80" s="7">
        <v>6500000</v>
      </c>
      <c r="AB80" s="7" t="s">
        <v>139</v>
      </c>
      <c r="AC80" s="7">
        <v>8463354</v>
      </c>
      <c r="AD80" s="7" t="s">
        <v>467</v>
      </c>
      <c r="AE80" s="7">
        <v>8000000</v>
      </c>
      <c r="AF80" s="7" t="s">
        <v>139</v>
      </c>
      <c r="AG80" s="7">
        <v>10302137</v>
      </c>
      <c r="AH80" s="7">
        <v>8000000</v>
      </c>
      <c r="AI80" s="7" t="s">
        <v>139</v>
      </c>
      <c r="AJ80" s="7">
        <v>10302137</v>
      </c>
      <c r="AK80" s="7" t="s">
        <v>1037</v>
      </c>
      <c r="AL80" s="7" t="s">
        <v>50</v>
      </c>
      <c r="AM80" s="7" t="s">
        <v>1038</v>
      </c>
      <c r="AN80" s="7" t="s">
        <v>253</v>
      </c>
      <c r="AO80" s="7" t="s">
        <v>1039</v>
      </c>
      <c r="AP80" s="8" t="s">
        <v>1040</v>
      </c>
      <c r="AQ80" s="9" t="s">
        <v>50</v>
      </c>
      <c r="AR80" s="7" t="s">
        <v>50</v>
      </c>
    </row>
    <row r="81" spans="1:44" ht="15" thickBot="1">
      <c r="A81" s="10" t="s">
        <v>1041</v>
      </c>
      <c r="B81" s="11">
        <v>58301</v>
      </c>
      <c r="C81" s="12">
        <v>25204</v>
      </c>
      <c r="D81" s="13" t="s">
        <v>45</v>
      </c>
      <c r="E81" s="13" t="s">
        <v>46</v>
      </c>
      <c r="F81" s="13" t="s">
        <v>47</v>
      </c>
      <c r="G81" s="13" t="s">
        <v>114</v>
      </c>
      <c r="H81" s="13" t="s">
        <v>516</v>
      </c>
      <c r="I81" s="13" t="s">
        <v>50</v>
      </c>
      <c r="J81" s="12">
        <v>45531</v>
      </c>
      <c r="K81" s="13" t="s">
        <v>161</v>
      </c>
      <c r="L81" s="13" t="s">
        <v>162</v>
      </c>
      <c r="M81" s="13" t="s">
        <v>1042</v>
      </c>
      <c r="N81" s="13" t="s">
        <v>1043</v>
      </c>
      <c r="O81" s="13" t="s">
        <v>1044</v>
      </c>
      <c r="P81" s="13">
        <v>858</v>
      </c>
      <c r="Q81" s="13" t="s">
        <v>616</v>
      </c>
      <c r="R81" s="29" t="s">
        <v>1045</v>
      </c>
      <c r="S81" s="29" t="s">
        <v>1046</v>
      </c>
      <c r="T81" s="13" t="s">
        <v>1047</v>
      </c>
      <c r="U81" s="13" t="s">
        <v>1048</v>
      </c>
      <c r="V81" s="13">
        <v>700000000</v>
      </c>
      <c r="W81" s="13" t="s">
        <v>139</v>
      </c>
      <c r="X81" s="13">
        <v>925282145</v>
      </c>
      <c r="Y81" s="13" t="s">
        <v>61</v>
      </c>
      <c r="Z81" s="13">
        <v>19</v>
      </c>
      <c r="AA81" s="13">
        <v>669600000</v>
      </c>
      <c r="AB81" s="13" t="s">
        <v>60</v>
      </c>
      <c r="AC81" s="13">
        <v>669600000</v>
      </c>
      <c r="AD81" s="13" t="s">
        <v>62</v>
      </c>
      <c r="AE81" s="13">
        <v>5526737000</v>
      </c>
      <c r="AF81" s="13" t="s">
        <v>60</v>
      </c>
      <c r="AG81" s="13">
        <v>5526737000</v>
      </c>
      <c r="AH81" s="13">
        <v>12825955525</v>
      </c>
      <c r="AI81" s="13" t="s">
        <v>60</v>
      </c>
      <c r="AJ81" s="13">
        <v>12825955525</v>
      </c>
      <c r="AK81" s="13" t="s">
        <v>50</v>
      </c>
      <c r="AL81" s="13" t="s">
        <v>50</v>
      </c>
      <c r="AM81" s="13" t="s">
        <v>1049</v>
      </c>
      <c r="AN81" s="13" t="s">
        <v>66</v>
      </c>
      <c r="AO81" s="13" t="s">
        <v>1050</v>
      </c>
      <c r="AP81" s="14" t="s">
        <v>1051</v>
      </c>
      <c r="AQ81" s="15" t="s">
        <v>50</v>
      </c>
      <c r="AR81" s="13" t="s">
        <v>50</v>
      </c>
    </row>
    <row r="82" spans="1:44" ht="15" thickBot="1">
      <c r="A82" s="4" t="s">
        <v>1052</v>
      </c>
      <c r="B82" s="5">
        <v>3270</v>
      </c>
      <c r="C82" s="6">
        <v>44562</v>
      </c>
      <c r="D82" s="7" t="s">
        <v>45</v>
      </c>
      <c r="E82" s="7" t="s">
        <v>46</v>
      </c>
      <c r="F82" s="7" t="s">
        <v>70</v>
      </c>
      <c r="G82" s="27" t="s">
        <v>54945</v>
      </c>
      <c r="H82" s="7" t="s">
        <v>466</v>
      </c>
      <c r="I82" s="7" t="s">
        <v>50</v>
      </c>
      <c r="J82" s="6">
        <v>45526</v>
      </c>
      <c r="K82" s="7" t="s">
        <v>50</v>
      </c>
      <c r="L82" s="7" t="s">
        <v>131</v>
      </c>
      <c r="M82" s="7" t="s">
        <v>1053</v>
      </c>
      <c r="N82" s="7" t="s">
        <v>75</v>
      </c>
      <c r="O82" s="7" t="s">
        <v>1054</v>
      </c>
      <c r="P82" s="7">
        <v>863</v>
      </c>
      <c r="Q82" s="7" t="s">
        <v>77</v>
      </c>
      <c r="R82" s="28" t="s">
        <v>1055</v>
      </c>
      <c r="S82" s="28" t="s">
        <v>1056</v>
      </c>
      <c r="T82" s="7" t="s">
        <v>1057</v>
      </c>
      <c r="U82" s="7" t="s">
        <v>50</v>
      </c>
      <c r="V82" s="7">
        <v>70000000</v>
      </c>
      <c r="W82" s="7" t="s">
        <v>60</v>
      </c>
      <c r="X82" s="7">
        <v>70000000</v>
      </c>
      <c r="Y82" s="7" t="s">
        <v>467</v>
      </c>
      <c r="Z82" s="7">
        <v>3</v>
      </c>
      <c r="AA82" s="7">
        <v>5000000</v>
      </c>
      <c r="AB82" s="7" t="s">
        <v>60</v>
      </c>
      <c r="AC82" s="7">
        <v>5000000</v>
      </c>
      <c r="AD82" s="7" t="s">
        <v>467</v>
      </c>
      <c r="AE82" s="7">
        <v>7750000</v>
      </c>
      <c r="AF82" s="7" t="s">
        <v>60</v>
      </c>
      <c r="AG82" s="7">
        <v>7750000</v>
      </c>
      <c r="AH82" s="7">
        <v>77750000</v>
      </c>
      <c r="AI82" s="7" t="s">
        <v>60</v>
      </c>
      <c r="AJ82" s="7">
        <v>77750000</v>
      </c>
      <c r="AK82" s="7" t="s">
        <v>1058</v>
      </c>
      <c r="AL82" s="7" t="s">
        <v>50</v>
      </c>
      <c r="AM82" s="7" t="s">
        <v>1059</v>
      </c>
      <c r="AN82" s="7" t="s">
        <v>66</v>
      </c>
      <c r="AO82" s="7" t="s">
        <v>1060</v>
      </c>
      <c r="AP82" s="8" t="s">
        <v>1061</v>
      </c>
      <c r="AQ82" s="9" t="s">
        <v>50</v>
      </c>
      <c r="AR82" s="7" t="s">
        <v>50</v>
      </c>
    </row>
    <row r="83" spans="1:44" ht="15" thickBot="1">
      <c r="A83" s="10" t="s">
        <v>1062</v>
      </c>
      <c r="B83" s="11">
        <v>3050</v>
      </c>
      <c r="C83" s="12">
        <v>41640</v>
      </c>
      <c r="D83" s="13" t="s">
        <v>45</v>
      </c>
      <c r="E83" s="13" t="s">
        <v>46</v>
      </c>
      <c r="F83" s="13" t="s">
        <v>47</v>
      </c>
      <c r="G83" s="13" t="s">
        <v>87</v>
      </c>
      <c r="H83" s="13" t="s">
        <v>1063</v>
      </c>
      <c r="I83" s="13" t="s">
        <v>50</v>
      </c>
      <c r="J83" s="12">
        <v>45525</v>
      </c>
      <c r="K83" s="13" t="s">
        <v>89</v>
      </c>
      <c r="L83" s="13" t="s">
        <v>62</v>
      </c>
      <c r="M83" s="13" t="s">
        <v>1064</v>
      </c>
      <c r="N83" s="13" t="s">
        <v>75</v>
      </c>
      <c r="O83" s="13" t="s">
        <v>1065</v>
      </c>
      <c r="P83" s="13">
        <v>871</v>
      </c>
      <c r="Q83" s="13" t="s">
        <v>77</v>
      </c>
      <c r="R83" s="29" t="s">
        <v>1066</v>
      </c>
      <c r="S83" s="29" t="s">
        <v>1067</v>
      </c>
      <c r="T83" s="13" t="s">
        <v>1068</v>
      </c>
      <c r="U83" s="13" t="s">
        <v>1069</v>
      </c>
      <c r="V83" s="13">
        <v>5140000</v>
      </c>
      <c r="W83" s="13" t="s">
        <v>60</v>
      </c>
      <c r="X83" s="13">
        <v>5140000</v>
      </c>
      <c r="Y83" s="13" t="s">
        <v>61</v>
      </c>
      <c r="Z83" s="13">
        <v>9</v>
      </c>
      <c r="AA83" s="13">
        <v>5140000</v>
      </c>
      <c r="AB83" s="13" t="s">
        <v>60</v>
      </c>
      <c r="AC83" s="13">
        <v>5140000</v>
      </c>
      <c r="AD83" s="13" t="s">
        <v>62</v>
      </c>
      <c r="AE83" s="13">
        <v>50281337</v>
      </c>
      <c r="AF83" s="13" t="s">
        <v>60</v>
      </c>
      <c r="AG83" s="13">
        <v>50281337</v>
      </c>
      <c r="AH83" s="13">
        <v>85281337</v>
      </c>
      <c r="AI83" s="13" t="s">
        <v>60</v>
      </c>
      <c r="AJ83" s="13">
        <v>85281337</v>
      </c>
      <c r="AK83" s="13" t="s">
        <v>1070</v>
      </c>
      <c r="AL83" s="13" t="s">
        <v>1071</v>
      </c>
      <c r="AM83" s="13" t="s">
        <v>1072</v>
      </c>
      <c r="AN83" s="13" t="s">
        <v>66</v>
      </c>
      <c r="AO83" s="13" t="s">
        <v>1073</v>
      </c>
      <c r="AP83" s="14" t="s">
        <v>1074</v>
      </c>
      <c r="AQ83" s="15" t="s">
        <v>50</v>
      </c>
      <c r="AR83" s="13" t="s">
        <v>50</v>
      </c>
    </row>
    <row r="84" spans="1:44" ht="15" thickBot="1">
      <c r="A84" s="4" t="s">
        <v>1075</v>
      </c>
      <c r="B84" s="5">
        <v>8387</v>
      </c>
      <c r="C84" s="6">
        <v>25204</v>
      </c>
      <c r="D84" s="7" t="s">
        <v>45</v>
      </c>
      <c r="E84" s="7" t="s">
        <v>46</v>
      </c>
      <c r="F84" s="7" t="s">
        <v>47</v>
      </c>
      <c r="G84" s="7" t="s">
        <v>176</v>
      </c>
      <c r="H84" s="7" t="s">
        <v>1076</v>
      </c>
      <c r="I84" s="7" t="s">
        <v>50</v>
      </c>
      <c r="J84" s="6">
        <v>45525</v>
      </c>
      <c r="K84" s="7" t="s">
        <v>72</v>
      </c>
      <c r="L84" s="7" t="s">
        <v>52</v>
      </c>
      <c r="M84" s="7" t="s">
        <v>1077</v>
      </c>
      <c r="N84" s="7" t="s">
        <v>1078</v>
      </c>
      <c r="O84" s="7" t="s">
        <v>1079</v>
      </c>
      <c r="P84" s="7">
        <v>877</v>
      </c>
      <c r="Q84" s="7" t="s">
        <v>1080</v>
      </c>
      <c r="R84" s="28" t="s">
        <v>1081</v>
      </c>
      <c r="S84" s="28" t="s">
        <v>1082</v>
      </c>
      <c r="T84" s="7" t="s">
        <v>1083</v>
      </c>
      <c r="U84" s="7" t="s">
        <v>1084</v>
      </c>
      <c r="V84" s="7">
        <v>5900000</v>
      </c>
      <c r="W84" s="7" t="s">
        <v>1085</v>
      </c>
      <c r="X84" s="7">
        <v>4338411</v>
      </c>
      <c r="Y84" s="7" t="s">
        <v>61</v>
      </c>
      <c r="Z84" s="7">
        <v>11</v>
      </c>
      <c r="AA84" s="7">
        <v>31625000</v>
      </c>
      <c r="AB84" s="7" t="s">
        <v>60</v>
      </c>
      <c r="AC84" s="7">
        <v>31625000</v>
      </c>
      <c r="AD84" s="7" t="s">
        <v>62</v>
      </c>
      <c r="AE84" s="7">
        <v>61625000</v>
      </c>
      <c r="AF84" s="7" t="s">
        <v>60</v>
      </c>
      <c r="AG84" s="7">
        <v>61625000</v>
      </c>
      <c r="AH84" s="7">
        <v>443763411</v>
      </c>
      <c r="AI84" s="7" t="s">
        <v>60</v>
      </c>
      <c r="AJ84" s="7">
        <v>443763411</v>
      </c>
      <c r="AK84" s="7" t="s">
        <v>1086</v>
      </c>
      <c r="AL84" s="7" t="s">
        <v>50</v>
      </c>
      <c r="AM84" s="7" t="s">
        <v>1087</v>
      </c>
      <c r="AN84" s="7" t="s">
        <v>66</v>
      </c>
      <c r="AO84" s="7" t="s">
        <v>1088</v>
      </c>
      <c r="AP84" s="8" t="s">
        <v>1089</v>
      </c>
      <c r="AQ84" s="9" t="s">
        <v>50</v>
      </c>
      <c r="AR84" s="7" t="s">
        <v>50</v>
      </c>
    </row>
    <row r="85" spans="1:44" ht="15" thickBot="1">
      <c r="A85" s="10" t="s">
        <v>1090</v>
      </c>
      <c r="B85" s="11">
        <v>1278</v>
      </c>
      <c r="C85" s="12">
        <v>43466</v>
      </c>
      <c r="D85" s="13" t="s">
        <v>45</v>
      </c>
      <c r="E85" s="13" t="s">
        <v>46</v>
      </c>
      <c r="F85" s="13" t="s">
        <v>70</v>
      </c>
      <c r="G85" s="27" t="s">
        <v>54945</v>
      </c>
      <c r="H85" s="13" t="s">
        <v>1091</v>
      </c>
      <c r="I85" s="13" t="s">
        <v>50</v>
      </c>
      <c r="J85" s="12">
        <v>45525</v>
      </c>
      <c r="K85" s="13" t="s">
        <v>116</v>
      </c>
      <c r="L85" s="13" t="s">
        <v>147</v>
      </c>
      <c r="M85" s="13" t="s">
        <v>1092</v>
      </c>
      <c r="N85" s="13" t="s">
        <v>75</v>
      </c>
      <c r="O85" s="13" t="s">
        <v>1093</v>
      </c>
      <c r="P85" s="13">
        <v>910</v>
      </c>
      <c r="Q85" s="13" t="s">
        <v>77</v>
      </c>
      <c r="R85" s="29" t="s">
        <v>1094</v>
      </c>
      <c r="S85" s="29" t="s">
        <v>1095</v>
      </c>
      <c r="T85" s="13" t="s">
        <v>1096</v>
      </c>
      <c r="U85" s="13" t="s">
        <v>1097</v>
      </c>
      <c r="V85" s="13">
        <v>20700000</v>
      </c>
      <c r="W85" s="13" t="s">
        <v>60</v>
      </c>
      <c r="X85" s="13">
        <v>20700000</v>
      </c>
      <c r="Y85" s="13" t="s">
        <v>154</v>
      </c>
      <c r="Z85" s="13">
        <v>2</v>
      </c>
      <c r="AA85" s="13">
        <v>20700000</v>
      </c>
      <c r="AB85" s="13" t="s">
        <v>60</v>
      </c>
      <c r="AC85" s="13">
        <v>20700000</v>
      </c>
      <c r="AD85" s="13" t="s">
        <v>147</v>
      </c>
      <c r="AE85" s="13">
        <v>31450000</v>
      </c>
      <c r="AF85" s="13" t="s">
        <v>60</v>
      </c>
      <c r="AG85" s="13">
        <v>31450000</v>
      </c>
      <c r="AH85" s="13">
        <v>31450000</v>
      </c>
      <c r="AI85" s="13" t="s">
        <v>60</v>
      </c>
      <c r="AJ85" s="13">
        <v>31450000</v>
      </c>
      <c r="AK85" s="13" t="s">
        <v>1098</v>
      </c>
      <c r="AL85" s="13" t="s">
        <v>50</v>
      </c>
      <c r="AM85" s="13" t="s">
        <v>1099</v>
      </c>
      <c r="AN85" s="13" t="s">
        <v>66</v>
      </c>
      <c r="AO85" s="13" t="s">
        <v>1100</v>
      </c>
      <c r="AP85" s="14" t="s">
        <v>1101</v>
      </c>
      <c r="AQ85" s="15" t="s">
        <v>50</v>
      </c>
      <c r="AR85" s="13" t="s">
        <v>50</v>
      </c>
    </row>
    <row r="86" spans="1:44" ht="15" thickBot="1">
      <c r="A86" s="4" t="s">
        <v>1102</v>
      </c>
      <c r="B86" s="5">
        <v>3017</v>
      </c>
      <c r="C86" s="6">
        <v>44703</v>
      </c>
      <c r="D86" s="7" t="s">
        <v>45</v>
      </c>
      <c r="E86" s="7" t="s">
        <v>46</v>
      </c>
      <c r="F86" s="7" t="s">
        <v>70</v>
      </c>
      <c r="G86" s="26" t="s">
        <v>54946</v>
      </c>
      <c r="H86" s="7" t="s">
        <v>1020</v>
      </c>
      <c r="I86" s="7" t="s">
        <v>50</v>
      </c>
      <c r="J86" s="6">
        <v>45524</v>
      </c>
      <c r="K86" s="7" t="s">
        <v>50</v>
      </c>
      <c r="L86" s="7" t="s">
        <v>467</v>
      </c>
      <c r="M86" s="7" t="s">
        <v>1103</v>
      </c>
      <c r="N86" s="7" t="s">
        <v>54</v>
      </c>
      <c r="O86" s="7" t="s">
        <v>1104</v>
      </c>
      <c r="P86" s="7">
        <v>912</v>
      </c>
      <c r="Q86" s="7" t="s">
        <v>56</v>
      </c>
      <c r="R86" s="28" t="s">
        <v>1105</v>
      </c>
      <c r="S86" s="28" t="s">
        <v>1106</v>
      </c>
      <c r="T86" s="7" t="s">
        <v>50</v>
      </c>
      <c r="U86" s="7" t="s">
        <v>50</v>
      </c>
      <c r="V86" s="7">
        <v>6000000</v>
      </c>
      <c r="W86" s="7" t="s">
        <v>60</v>
      </c>
      <c r="X86" s="7">
        <v>6000000</v>
      </c>
      <c r="Y86" s="7" t="s">
        <v>467</v>
      </c>
      <c r="Z86" s="7">
        <v>4</v>
      </c>
      <c r="AA86" s="7">
        <v>6000000</v>
      </c>
      <c r="AB86" s="7" t="s">
        <v>60</v>
      </c>
      <c r="AC86" s="7">
        <v>6000000</v>
      </c>
      <c r="AD86" s="7" t="s">
        <v>467</v>
      </c>
      <c r="AE86" s="7">
        <v>12000000</v>
      </c>
      <c r="AF86" s="7" t="s">
        <v>60</v>
      </c>
      <c r="AG86" s="7">
        <v>12000000</v>
      </c>
      <c r="AH86" s="7">
        <v>12000000</v>
      </c>
      <c r="AI86" s="7" t="s">
        <v>60</v>
      </c>
      <c r="AJ86" s="7">
        <v>12000000</v>
      </c>
      <c r="AK86" s="7" t="s">
        <v>1107</v>
      </c>
      <c r="AL86" s="7" t="s">
        <v>50</v>
      </c>
      <c r="AM86" s="7" t="s">
        <v>1108</v>
      </c>
      <c r="AN86" s="7" t="s">
        <v>66</v>
      </c>
      <c r="AO86" s="7" t="s">
        <v>1109</v>
      </c>
      <c r="AP86" s="8" t="s">
        <v>1110</v>
      </c>
      <c r="AQ86" s="9" t="s">
        <v>50</v>
      </c>
      <c r="AR86" s="7" t="s">
        <v>50</v>
      </c>
    </row>
    <row r="87" spans="1:44" ht="15" thickBot="1">
      <c r="A87" s="10" t="s">
        <v>1111</v>
      </c>
      <c r="B87" s="11">
        <v>29564</v>
      </c>
      <c r="C87" s="12">
        <v>44562</v>
      </c>
      <c r="D87" s="13" t="s">
        <v>45</v>
      </c>
      <c r="E87" s="13" t="s">
        <v>46</v>
      </c>
      <c r="F87" s="13" t="s">
        <v>70</v>
      </c>
      <c r="G87" s="27" t="s">
        <v>54945</v>
      </c>
      <c r="H87" s="13" t="s">
        <v>1112</v>
      </c>
      <c r="I87" s="13" t="s">
        <v>50</v>
      </c>
      <c r="J87" s="12">
        <v>45526</v>
      </c>
      <c r="K87" s="13" t="s">
        <v>50</v>
      </c>
      <c r="L87" s="13" t="s">
        <v>241</v>
      </c>
      <c r="M87" s="13" t="s">
        <v>1113</v>
      </c>
      <c r="N87" s="13" t="s">
        <v>1114</v>
      </c>
      <c r="O87" s="13" t="s">
        <v>1115</v>
      </c>
      <c r="P87" s="13">
        <v>939</v>
      </c>
      <c r="Q87" s="13" t="s">
        <v>1116</v>
      </c>
      <c r="R87" s="29" t="s">
        <v>1117</v>
      </c>
      <c r="S87" s="29" t="s">
        <v>1118</v>
      </c>
      <c r="T87" s="13" t="s">
        <v>1119</v>
      </c>
      <c r="U87" s="13" t="s">
        <v>1120</v>
      </c>
      <c r="V87" s="13">
        <v>14000000</v>
      </c>
      <c r="W87" s="13" t="s">
        <v>60</v>
      </c>
      <c r="X87" s="13">
        <v>14000000</v>
      </c>
      <c r="Y87" s="13" t="s">
        <v>154</v>
      </c>
      <c r="Z87" s="13">
        <v>1</v>
      </c>
      <c r="AA87" s="13">
        <v>14000000</v>
      </c>
      <c r="AB87" s="13" t="s">
        <v>60</v>
      </c>
      <c r="AC87" s="13">
        <v>14000000</v>
      </c>
      <c r="AD87" s="13" t="s">
        <v>241</v>
      </c>
      <c r="AE87" s="13">
        <v>14000000</v>
      </c>
      <c r="AF87" s="13" t="s">
        <v>60</v>
      </c>
      <c r="AG87" s="13">
        <v>14000000</v>
      </c>
      <c r="AH87" s="13">
        <v>14000000</v>
      </c>
      <c r="AI87" s="13" t="s">
        <v>60</v>
      </c>
      <c r="AJ87" s="13">
        <v>14000000</v>
      </c>
      <c r="AK87" s="13" t="s">
        <v>1121</v>
      </c>
      <c r="AL87" s="13" t="s">
        <v>50</v>
      </c>
      <c r="AM87" s="13" t="s">
        <v>1122</v>
      </c>
      <c r="AN87" s="13" t="s">
        <v>66</v>
      </c>
      <c r="AO87" s="13" t="s">
        <v>1123</v>
      </c>
      <c r="AP87" s="14" t="s">
        <v>1124</v>
      </c>
      <c r="AQ87" s="15" t="s">
        <v>50</v>
      </c>
      <c r="AR87" s="13" t="s">
        <v>50</v>
      </c>
    </row>
    <row r="88" spans="1:44" ht="15" thickBot="1">
      <c r="A88" s="4" t="s">
        <v>1125</v>
      </c>
      <c r="B88" s="7">
        <v>890</v>
      </c>
      <c r="C88" s="6">
        <v>43831</v>
      </c>
      <c r="D88" s="7" t="s">
        <v>45</v>
      </c>
      <c r="E88" s="7" t="s">
        <v>46</v>
      </c>
      <c r="F88" s="7" t="s">
        <v>70</v>
      </c>
      <c r="G88" s="26" t="s">
        <v>54946</v>
      </c>
      <c r="H88" s="7" t="s">
        <v>1126</v>
      </c>
      <c r="I88" s="7" t="s">
        <v>50</v>
      </c>
      <c r="J88" s="6">
        <v>45524</v>
      </c>
      <c r="K88" s="7" t="s">
        <v>50</v>
      </c>
      <c r="L88" s="7" t="s">
        <v>178</v>
      </c>
      <c r="M88" s="7" t="s">
        <v>1127</v>
      </c>
      <c r="N88" s="7" t="s">
        <v>75</v>
      </c>
      <c r="O88" s="7" t="s">
        <v>1128</v>
      </c>
      <c r="P88" s="7">
        <v>945</v>
      </c>
      <c r="Q88" s="7" t="s">
        <v>77</v>
      </c>
      <c r="R88" s="28" t="s">
        <v>1129</v>
      </c>
      <c r="S88" s="28" t="s">
        <v>1130</v>
      </c>
      <c r="T88" s="7" t="s">
        <v>50</v>
      </c>
      <c r="U88" s="7" t="s">
        <v>50</v>
      </c>
      <c r="V88" s="7">
        <v>10500000</v>
      </c>
      <c r="W88" s="7" t="s">
        <v>60</v>
      </c>
      <c r="X88" s="7">
        <v>10500000</v>
      </c>
      <c r="Y88" s="7" t="s">
        <v>50</v>
      </c>
      <c r="Z88" s="7">
        <v>2</v>
      </c>
      <c r="AA88" s="7">
        <v>10500000</v>
      </c>
      <c r="AB88" s="7" t="s">
        <v>60</v>
      </c>
      <c r="AC88" s="7">
        <v>10500000</v>
      </c>
      <c r="AD88" s="7" t="s">
        <v>178</v>
      </c>
      <c r="AE88" s="7">
        <v>10500000</v>
      </c>
      <c r="AF88" s="7" t="s">
        <v>60</v>
      </c>
      <c r="AG88" s="7">
        <v>10500000</v>
      </c>
      <c r="AH88" s="7">
        <v>10500000</v>
      </c>
      <c r="AI88" s="7" t="s">
        <v>60</v>
      </c>
      <c r="AJ88" s="7">
        <v>10500000</v>
      </c>
      <c r="AK88" s="7" t="s">
        <v>1131</v>
      </c>
      <c r="AL88" s="7" t="s">
        <v>50</v>
      </c>
      <c r="AM88" s="7" t="s">
        <v>1132</v>
      </c>
      <c r="AN88" s="7" t="s">
        <v>66</v>
      </c>
      <c r="AO88" s="7" t="s">
        <v>1133</v>
      </c>
      <c r="AP88" s="8" t="s">
        <v>1134</v>
      </c>
      <c r="AQ88" s="9" t="s">
        <v>50</v>
      </c>
      <c r="AR88" s="7" t="s">
        <v>50</v>
      </c>
    </row>
    <row r="89" spans="1:44" ht="15" thickBot="1">
      <c r="A89" s="10" t="s">
        <v>1135</v>
      </c>
      <c r="B89" s="11">
        <v>144226</v>
      </c>
      <c r="C89" s="12">
        <v>43466</v>
      </c>
      <c r="D89" s="13" t="s">
        <v>45</v>
      </c>
      <c r="E89" s="13" t="s">
        <v>46</v>
      </c>
      <c r="F89" s="13" t="s">
        <v>70</v>
      </c>
      <c r="G89" s="13" t="s">
        <v>87</v>
      </c>
      <c r="H89" s="13" t="s">
        <v>1136</v>
      </c>
      <c r="I89" s="13" t="s">
        <v>50</v>
      </c>
      <c r="J89" s="12">
        <v>45525</v>
      </c>
      <c r="K89" s="13" t="s">
        <v>116</v>
      </c>
      <c r="L89" s="13" t="s">
        <v>147</v>
      </c>
      <c r="M89" s="13" t="s">
        <v>1137</v>
      </c>
      <c r="N89" s="13" t="s">
        <v>1138</v>
      </c>
      <c r="O89" s="13" t="s">
        <v>1139</v>
      </c>
      <c r="P89" s="13">
        <v>989</v>
      </c>
      <c r="Q89" s="13" t="s">
        <v>481</v>
      </c>
      <c r="R89" s="29" t="s">
        <v>1140</v>
      </c>
      <c r="S89" s="29" t="s">
        <v>1141</v>
      </c>
      <c r="T89" s="13" t="s">
        <v>1142</v>
      </c>
      <c r="U89" s="13" t="s">
        <v>1143</v>
      </c>
      <c r="V89" s="13">
        <v>24000000</v>
      </c>
      <c r="W89" s="13" t="s">
        <v>60</v>
      </c>
      <c r="X89" s="13">
        <v>24000000</v>
      </c>
      <c r="Y89" s="13" t="s">
        <v>154</v>
      </c>
      <c r="Z89" s="13">
        <v>4</v>
      </c>
      <c r="AA89" s="13">
        <v>24000000</v>
      </c>
      <c r="AB89" s="13" t="s">
        <v>60</v>
      </c>
      <c r="AC89" s="13">
        <v>24000000</v>
      </c>
      <c r="AD89" s="13" t="s">
        <v>147</v>
      </c>
      <c r="AE89" s="13">
        <v>66000000</v>
      </c>
      <c r="AF89" s="13" t="s">
        <v>60</v>
      </c>
      <c r="AG89" s="13">
        <v>66000000</v>
      </c>
      <c r="AH89" s="13">
        <v>66000000</v>
      </c>
      <c r="AI89" s="13" t="s">
        <v>60</v>
      </c>
      <c r="AJ89" s="13">
        <v>66000000</v>
      </c>
      <c r="AK89" s="13" t="s">
        <v>1144</v>
      </c>
      <c r="AL89" s="13" t="s">
        <v>50</v>
      </c>
      <c r="AM89" s="13" t="s">
        <v>1145</v>
      </c>
      <c r="AN89" s="13" t="s">
        <v>66</v>
      </c>
      <c r="AO89" s="13" t="s">
        <v>1146</v>
      </c>
      <c r="AP89" s="14" t="s">
        <v>1147</v>
      </c>
      <c r="AQ89" s="15" t="s">
        <v>50</v>
      </c>
      <c r="AR89" s="13" t="s">
        <v>50</v>
      </c>
    </row>
    <row r="90" spans="1:44" ht="15" thickBot="1">
      <c r="A90" s="4" t="s">
        <v>1148</v>
      </c>
      <c r="B90" s="5">
        <v>344983</v>
      </c>
      <c r="C90" s="7" t="s">
        <v>1149</v>
      </c>
      <c r="D90" s="7" t="s">
        <v>45</v>
      </c>
      <c r="E90" s="7" t="s">
        <v>46</v>
      </c>
      <c r="F90" s="7" t="s">
        <v>70</v>
      </c>
      <c r="G90" s="7" t="s">
        <v>48</v>
      </c>
      <c r="H90" s="7" t="s">
        <v>49</v>
      </c>
      <c r="I90" s="7" t="s">
        <v>50</v>
      </c>
      <c r="J90" s="6">
        <v>45531</v>
      </c>
      <c r="K90" s="7" t="s">
        <v>51</v>
      </c>
      <c r="L90" s="7" t="s">
        <v>52</v>
      </c>
      <c r="M90" s="7" t="s">
        <v>1150</v>
      </c>
      <c r="N90" s="7" t="s">
        <v>1151</v>
      </c>
      <c r="O90" s="7" t="s">
        <v>1152</v>
      </c>
      <c r="P90" s="7">
        <v>991</v>
      </c>
      <c r="Q90" s="7" t="s">
        <v>920</v>
      </c>
      <c r="R90" s="28" t="s">
        <v>1153</v>
      </c>
      <c r="S90" s="28" t="s">
        <v>1154</v>
      </c>
      <c r="T90" s="7" t="s">
        <v>1155</v>
      </c>
      <c r="U90" s="7" t="s">
        <v>1156</v>
      </c>
      <c r="V90" s="7" t="s">
        <v>50</v>
      </c>
      <c r="W90" s="7" t="s">
        <v>50</v>
      </c>
      <c r="X90" s="7" t="s">
        <v>50</v>
      </c>
      <c r="Y90" s="7" t="s">
        <v>171</v>
      </c>
      <c r="Z90" s="7">
        <v>3</v>
      </c>
      <c r="AA90" s="7" t="s">
        <v>50</v>
      </c>
      <c r="AB90" s="7" t="s">
        <v>50</v>
      </c>
      <c r="AC90" s="7" t="s">
        <v>50</v>
      </c>
      <c r="AD90" s="7" t="s">
        <v>50</v>
      </c>
      <c r="AE90" s="7" t="s">
        <v>50</v>
      </c>
      <c r="AF90" s="7" t="s">
        <v>50</v>
      </c>
      <c r="AG90" s="7" t="s">
        <v>50</v>
      </c>
      <c r="AH90" s="7">
        <v>487487527</v>
      </c>
      <c r="AI90" s="7" t="s">
        <v>60</v>
      </c>
      <c r="AJ90" s="7">
        <v>487487527</v>
      </c>
      <c r="AK90" s="7" t="s">
        <v>1157</v>
      </c>
      <c r="AL90" s="7" t="s">
        <v>50</v>
      </c>
      <c r="AM90" s="7" t="s">
        <v>1158</v>
      </c>
      <c r="AN90" s="7" t="s">
        <v>66</v>
      </c>
      <c r="AO90" s="7" t="s">
        <v>1159</v>
      </c>
      <c r="AP90" s="8" t="s">
        <v>1160</v>
      </c>
      <c r="AQ90" s="9" t="s">
        <v>50</v>
      </c>
      <c r="AR90" s="7" t="s">
        <v>50</v>
      </c>
    </row>
    <row r="91" spans="1:44" ht="15" thickBot="1">
      <c r="A91" s="10" t="s">
        <v>1161</v>
      </c>
      <c r="B91" s="11">
        <v>8551</v>
      </c>
      <c r="C91" s="12">
        <v>38353</v>
      </c>
      <c r="D91" s="13" t="s">
        <v>45</v>
      </c>
      <c r="E91" s="13" t="s">
        <v>46</v>
      </c>
      <c r="F91" s="13" t="s">
        <v>47</v>
      </c>
      <c r="G91" s="13" t="s">
        <v>145</v>
      </c>
      <c r="H91" s="13" t="s">
        <v>516</v>
      </c>
      <c r="I91" s="13" t="s">
        <v>50</v>
      </c>
      <c r="J91" s="12">
        <v>45520</v>
      </c>
      <c r="K91" s="13" t="s">
        <v>191</v>
      </c>
      <c r="L91" s="13" t="s">
        <v>52</v>
      </c>
      <c r="M91" s="13" t="s">
        <v>1162</v>
      </c>
      <c r="N91" s="13" t="s">
        <v>827</v>
      </c>
      <c r="O91" s="13" t="s">
        <v>1163</v>
      </c>
      <c r="P91" s="11">
        <v>1009</v>
      </c>
      <c r="Q91" s="13" t="s">
        <v>642</v>
      </c>
      <c r="R91" s="29" t="s">
        <v>1164</v>
      </c>
      <c r="S91" s="29" t="s">
        <v>1165</v>
      </c>
      <c r="T91" s="13" t="s">
        <v>1166</v>
      </c>
      <c r="U91" s="13">
        <v>3038588431</v>
      </c>
      <c r="V91" s="13">
        <v>16800000</v>
      </c>
      <c r="W91" s="13" t="s">
        <v>60</v>
      </c>
      <c r="X91" s="13">
        <v>16800000</v>
      </c>
      <c r="Y91" s="13" t="s">
        <v>61</v>
      </c>
      <c r="Z91" s="13">
        <v>20</v>
      </c>
      <c r="AA91" s="13">
        <v>350000000</v>
      </c>
      <c r="AB91" s="13" t="s">
        <v>60</v>
      </c>
      <c r="AC91" s="13">
        <v>350000000</v>
      </c>
      <c r="AD91" s="13" t="s">
        <v>62</v>
      </c>
      <c r="AE91" s="13">
        <v>552760000</v>
      </c>
      <c r="AF91" s="13" t="s">
        <v>60</v>
      </c>
      <c r="AG91" s="13">
        <v>552760000</v>
      </c>
      <c r="AH91" s="13">
        <v>595460000</v>
      </c>
      <c r="AI91" s="13" t="s">
        <v>60</v>
      </c>
      <c r="AJ91" s="13">
        <v>595460000</v>
      </c>
      <c r="AK91" s="13" t="s">
        <v>1167</v>
      </c>
      <c r="AL91" s="13" t="s">
        <v>50</v>
      </c>
      <c r="AM91" s="13" t="s">
        <v>1168</v>
      </c>
      <c r="AN91" s="13" t="s">
        <v>66</v>
      </c>
      <c r="AO91" s="13" t="s">
        <v>1169</v>
      </c>
      <c r="AP91" s="14" t="s">
        <v>1170</v>
      </c>
      <c r="AQ91" s="15" t="s">
        <v>50</v>
      </c>
      <c r="AR91" s="13" t="s">
        <v>50</v>
      </c>
    </row>
    <row r="92" spans="1:44" ht="15" thickBot="1">
      <c r="A92" s="4" t="s">
        <v>1171</v>
      </c>
      <c r="B92" s="7" t="s">
        <v>50</v>
      </c>
      <c r="C92" s="6">
        <v>44927</v>
      </c>
      <c r="D92" s="7" t="s">
        <v>45</v>
      </c>
      <c r="E92" s="7" t="s">
        <v>46</v>
      </c>
      <c r="F92" s="7" t="s">
        <v>70</v>
      </c>
      <c r="G92" s="27" t="s">
        <v>54945</v>
      </c>
      <c r="H92" s="7" t="s">
        <v>1091</v>
      </c>
      <c r="I92" s="7" t="s">
        <v>50</v>
      </c>
      <c r="J92" s="6">
        <v>45524</v>
      </c>
      <c r="K92" s="7" t="s">
        <v>50</v>
      </c>
      <c r="L92" s="7" t="s">
        <v>467</v>
      </c>
      <c r="M92" s="7" t="s">
        <v>50</v>
      </c>
      <c r="N92" s="7" t="s">
        <v>75</v>
      </c>
      <c r="O92" s="7" t="s">
        <v>1172</v>
      </c>
      <c r="P92" s="5">
        <v>1014</v>
      </c>
      <c r="Q92" s="7" t="s">
        <v>77</v>
      </c>
      <c r="R92" s="28" t="s">
        <v>1173</v>
      </c>
      <c r="S92" s="28" t="s">
        <v>1174</v>
      </c>
      <c r="T92" s="7" t="s">
        <v>50</v>
      </c>
      <c r="U92" s="7" t="s">
        <v>50</v>
      </c>
      <c r="V92" s="7">
        <v>3650000</v>
      </c>
      <c r="W92" s="7" t="s">
        <v>60</v>
      </c>
      <c r="X92" s="7">
        <v>3650000</v>
      </c>
      <c r="Y92" s="7" t="s">
        <v>467</v>
      </c>
      <c r="Z92" s="7">
        <v>1</v>
      </c>
      <c r="AA92" s="7">
        <v>3650000</v>
      </c>
      <c r="AB92" s="7" t="s">
        <v>60</v>
      </c>
      <c r="AC92" s="7">
        <v>3650000</v>
      </c>
      <c r="AD92" s="7" t="s">
        <v>467</v>
      </c>
      <c r="AE92" s="7">
        <v>3650000</v>
      </c>
      <c r="AF92" s="7" t="s">
        <v>60</v>
      </c>
      <c r="AG92" s="7">
        <v>3650000</v>
      </c>
      <c r="AH92" s="7">
        <v>3650000</v>
      </c>
      <c r="AI92" s="7" t="s">
        <v>60</v>
      </c>
      <c r="AJ92" s="7">
        <v>3650000</v>
      </c>
      <c r="AK92" s="7" t="s">
        <v>1175</v>
      </c>
      <c r="AL92" s="7" t="s">
        <v>50</v>
      </c>
      <c r="AM92" s="7" t="s">
        <v>1176</v>
      </c>
      <c r="AN92" s="7" t="s">
        <v>66</v>
      </c>
      <c r="AO92" s="7" t="s">
        <v>1177</v>
      </c>
      <c r="AP92" s="8" t="s">
        <v>1178</v>
      </c>
      <c r="AQ92" s="9" t="s">
        <v>50</v>
      </c>
      <c r="AR92" s="7" t="s">
        <v>1179</v>
      </c>
    </row>
    <row r="93" spans="1:44" ht="15" thickBot="1">
      <c r="A93" s="10" t="s">
        <v>1180</v>
      </c>
      <c r="B93" s="13" t="s">
        <v>50</v>
      </c>
      <c r="C93" s="12">
        <v>45292</v>
      </c>
      <c r="D93" s="13" t="s">
        <v>45</v>
      </c>
      <c r="E93" s="13" t="s">
        <v>50</v>
      </c>
      <c r="F93" s="13" t="s">
        <v>70</v>
      </c>
      <c r="G93" s="13" t="s">
        <v>50</v>
      </c>
      <c r="H93" s="13" t="s">
        <v>50</v>
      </c>
      <c r="I93" s="13" t="s">
        <v>50</v>
      </c>
      <c r="J93" s="12">
        <v>45531</v>
      </c>
      <c r="K93" s="13" t="s">
        <v>50</v>
      </c>
      <c r="L93" s="13" t="s">
        <v>241</v>
      </c>
      <c r="M93" s="13" t="s">
        <v>1181</v>
      </c>
      <c r="N93" s="13" t="s">
        <v>1182</v>
      </c>
      <c r="O93" s="13" t="s">
        <v>1183</v>
      </c>
      <c r="P93" s="11">
        <v>1025</v>
      </c>
      <c r="Q93" s="13" t="s">
        <v>77</v>
      </c>
      <c r="R93" s="29" t="s">
        <v>1184</v>
      </c>
      <c r="S93" s="30" t="s">
        <v>50</v>
      </c>
      <c r="T93" s="13" t="s">
        <v>50</v>
      </c>
      <c r="U93" s="13" t="s">
        <v>50</v>
      </c>
      <c r="V93" s="13">
        <v>100000000</v>
      </c>
      <c r="W93" s="13" t="s">
        <v>60</v>
      </c>
      <c r="X93" s="13">
        <v>100000000</v>
      </c>
      <c r="Y93" s="13" t="s">
        <v>154</v>
      </c>
      <c r="Z93" s="13">
        <v>1</v>
      </c>
      <c r="AA93" s="13">
        <v>100000000</v>
      </c>
      <c r="AB93" s="13" t="s">
        <v>60</v>
      </c>
      <c r="AC93" s="13">
        <v>100000000</v>
      </c>
      <c r="AD93" s="13" t="s">
        <v>241</v>
      </c>
      <c r="AE93" s="13">
        <v>100000000</v>
      </c>
      <c r="AF93" s="13" t="s">
        <v>60</v>
      </c>
      <c r="AG93" s="13">
        <v>100000000</v>
      </c>
      <c r="AH93" s="13">
        <v>100000000</v>
      </c>
      <c r="AI93" s="13" t="s">
        <v>60</v>
      </c>
      <c r="AJ93" s="13">
        <v>100000000</v>
      </c>
      <c r="AK93" s="13" t="s">
        <v>1185</v>
      </c>
      <c r="AL93" s="13" t="s">
        <v>50</v>
      </c>
      <c r="AM93" s="13" t="s">
        <v>50</v>
      </c>
      <c r="AN93" s="13" t="s">
        <v>50</v>
      </c>
      <c r="AO93" s="13" t="s">
        <v>50</v>
      </c>
      <c r="AP93" s="15" t="s">
        <v>50</v>
      </c>
      <c r="AQ93" s="15" t="s">
        <v>50</v>
      </c>
      <c r="AR93" s="13" t="s">
        <v>1186</v>
      </c>
    </row>
    <row r="94" spans="1:44" ht="15" thickBot="1">
      <c r="A94" s="4" t="s">
        <v>1187</v>
      </c>
      <c r="B94" s="5">
        <v>1020</v>
      </c>
      <c r="C94" s="6">
        <v>44927</v>
      </c>
      <c r="D94" s="7" t="s">
        <v>45</v>
      </c>
      <c r="E94" s="7" t="s">
        <v>46</v>
      </c>
      <c r="F94" s="7" t="s">
        <v>70</v>
      </c>
      <c r="G94" s="26" t="s">
        <v>54946</v>
      </c>
      <c r="H94" s="7" t="s">
        <v>50</v>
      </c>
      <c r="I94" s="7" t="s">
        <v>50</v>
      </c>
      <c r="J94" s="6">
        <v>45525</v>
      </c>
      <c r="K94" s="7" t="s">
        <v>50</v>
      </c>
      <c r="L94" s="7" t="s">
        <v>467</v>
      </c>
      <c r="M94" s="7" t="s">
        <v>1188</v>
      </c>
      <c r="N94" s="7" t="s">
        <v>243</v>
      </c>
      <c r="O94" s="7" t="s">
        <v>1189</v>
      </c>
      <c r="P94" s="5">
        <v>1035</v>
      </c>
      <c r="Q94" s="7" t="s">
        <v>245</v>
      </c>
      <c r="R94" s="28" t="s">
        <v>1190</v>
      </c>
      <c r="S94" s="28" t="s">
        <v>1191</v>
      </c>
      <c r="T94" s="7" t="s">
        <v>50</v>
      </c>
      <c r="U94" s="7" t="s">
        <v>1192</v>
      </c>
      <c r="V94" s="7">
        <v>80000000</v>
      </c>
      <c r="W94" s="7" t="s">
        <v>250</v>
      </c>
      <c r="X94" s="7">
        <v>954558</v>
      </c>
      <c r="Y94" s="7" t="s">
        <v>467</v>
      </c>
      <c r="Z94" s="7">
        <v>1</v>
      </c>
      <c r="AA94" s="7">
        <v>80000000</v>
      </c>
      <c r="AB94" s="7" t="s">
        <v>250</v>
      </c>
      <c r="AC94" s="7">
        <v>954558</v>
      </c>
      <c r="AD94" s="7" t="s">
        <v>467</v>
      </c>
      <c r="AE94" s="7">
        <v>80000000</v>
      </c>
      <c r="AF94" s="7" t="s">
        <v>250</v>
      </c>
      <c r="AG94" s="7">
        <v>954558</v>
      </c>
      <c r="AH94" s="7">
        <v>80000000</v>
      </c>
      <c r="AI94" s="7" t="s">
        <v>250</v>
      </c>
      <c r="AJ94" s="7">
        <v>954558</v>
      </c>
      <c r="AK94" s="7" t="s">
        <v>1193</v>
      </c>
      <c r="AL94" s="7" t="s">
        <v>50</v>
      </c>
      <c r="AM94" s="7" t="s">
        <v>1194</v>
      </c>
      <c r="AN94" s="7" t="s">
        <v>253</v>
      </c>
      <c r="AO94" s="7" t="s">
        <v>1195</v>
      </c>
      <c r="AP94" s="8" t="s">
        <v>1196</v>
      </c>
      <c r="AQ94" s="9" t="s">
        <v>50</v>
      </c>
      <c r="AR94" s="7" t="s">
        <v>50</v>
      </c>
    </row>
    <row r="95" spans="1:44" ht="15" thickBot="1">
      <c r="A95" s="10" t="s">
        <v>1197</v>
      </c>
      <c r="B95" s="11">
        <v>3953</v>
      </c>
      <c r="C95" s="12">
        <v>43466</v>
      </c>
      <c r="D95" s="13" t="s">
        <v>45</v>
      </c>
      <c r="E95" s="13" t="s">
        <v>46</v>
      </c>
      <c r="F95" s="13" t="s">
        <v>70</v>
      </c>
      <c r="G95" s="27" t="s">
        <v>54945</v>
      </c>
      <c r="H95" s="13" t="s">
        <v>466</v>
      </c>
      <c r="I95" s="13" t="s">
        <v>50</v>
      </c>
      <c r="J95" s="12">
        <v>45523</v>
      </c>
      <c r="K95" s="13" t="s">
        <v>116</v>
      </c>
      <c r="L95" s="13" t="s">
        <v>467</v>
      </c>
      <c r="M95" s="13" t="s">
        <v>1198</v>
      </c>
      <c r="N95" s="13" t="s">
        <v>1199</v>
      </c>
      <c r="O95" s="13" t="s">
        <v>1200</v>
      </c>
      <c r="P95" s="11">
        <v>1049</v>
      </c>
      <c r="Q95" s="13" t="s">
        <v>1201</v>
      </c>
      <c r="R95" s="29" t="s">
        <v>1202</v>
      </c>
      <c r="S95" s="29" t="s">
        <v>1203</v>
      </c>
      <c r="T95" s="13" t="s">
        <v>1204</v>
      </c>
      <c r="U95" s="13" t="s">
        <v>50</v>
      </c>
      <c r="V95" s="13">
        <v>4000000</v>
      </c>
      <c r="W95" s="13" t="s">
        <v>60</v>
      </c>
      <c r="X95" s="13">
        <v>4000000</v>
      </c>
      <c r="Y95" s="13" t="s">
        <v>467</v>
      </c>
      <c r="Z95" s="13">
        <v>3</v>
      </c>
      <c r="AA95" s="13">
        <v>4000000</v>
      </c>
      <c r="AB95" s="13" t="s">
        <v>60</v>
      </c>
      <c r="AC95" s="13">
        <v>4000000</v>
      </c>
      <c r="AD95" s="13" t="s">
        <v>467</v>
      </c>
      <c r="AE95" s="13">
        <v>6300000</v>
      </c>
      <c r="AF95" s="13" t="s">
        <v>60</v>
      </c>
      <c r="AG95" s="13">
        <v>6300000</v>
      </c>
      <c r="AH95" s="13">
        <v>6300000</v>
      </c>
      <c r="AI95" s="13" t="s">
        <v>60</v>
      </c>
      <c r="AJ95" s="13">
        <v>6300000</v>
      </c>
      <c r="AK95" s="13" t="s">
        <v>1205</v>
      </c>
      <c r="AL95" s="13" t="s">
        <v>50</v>
      </c>
      <c r="AM95" s="13" t="s">
        <v>1206</v>
      </c>
      <c r="AN95" s="13" t="s">
        <v>66</v>
      </c>
      <c r="AO95" s="13" t="s">
        <v>1207</v>
      </c>
      <c r="AP95" s="14" t="s">
        <v>1208</v>
      </c>
      <c r="AQ95" s="15" t="s">
        <v>50</v>
      </c>
      <c r="AR95" s="13" t="s">
        <v>50</v>
      </c>
    </row>
    <row r="96" spans="1:44" ht="15" thickBot="1">
      <c r="A96" s="4" t="s">
        <v>1209</v>
      </c>
      <c r="B96" s="7" t="s">
        <v>50</v>
      </c>
      <c r="C96" s="6">
        <v>44501</v>
      </c>
      <c r="D96" s="7" t="s">
        <v>45</v>
      </c>
      <c r="E96" s="7" t="s">
        <v>46</v>
      </c>
      <c r="F96" s="7" t="s">
        <v>70</v>
      </c>
      <c r="G96" s="27" t="s">
        <v>54945</v>
      </c>
      <c r="H96" s="7" t="s">
        <v>1210</v>
      </c>
      <c r="I96" s="7" t="s">
        <v>50</v>
      </c>
      <c r="J96" s="6">
        <v>45531</v>
      </c>
      <c r="K96" s="7" t="s">
        <v>50</v>
      </c>
      <c r="L96" s="7" t="s">
        <v>241</v>
      </c>
      <c r="M96" s="7" t="s">
        <v>1211</v>
      </c>
      <c r="N96" s="7" t="s">
        <v>1212</v>
      </c>
      <c r="O96" s="7" t="s">
        <v>1213</v>
      </c>
      <c r="P96" s="5">
        <v>1063</v>
      </c>
      <c r="Q96" s="7" t="s">
        <v>120</v>
      </c>
      <c r="R96" s="28" t="s">
        <v>1214</v>
      </c>
      <c r="S96" s="28" t="s">
        <v>1215</v>
      </c>
      <c r="T96" s="7" t="s">
        <v>50</v>
      </c>
      <c r="U96" s="7" t="s">
        <v>50</v>
      </c>
      <c r="V96" s="7">
        <v>13500000</v>
      </c>
      <c r="W96" s="7" t="s">
        <v>60</v>
      </c>
      <c r="X96" s="7">
        <v>13500000</v>
      </c>
      <c r="Y96" s="7" t="s">
        <v>154</v>
      </c>
      <c r="Z96" s="7">
        <v>2</v>
      </c>
      <c r="AA96" s="7">
        <v>13500000</v>
      </c>
      <c r="AB96" s="7" t="s">
        <v>60</v>
      </c>
      <c r="AC96" s="7">
        <v>13500000</v>
      </c>
      <c r="AD96" s="7" t="s">
        <v>241</v>
      </c>
      <c r="AE96" s="7">
        <v>18900000</v>
      </c>
      <c r="AF96" s="7" t="s">
        <v>60</v>
      </c>
      <c r="AG96" s="7">
        <v>18900000</v>
      </c>
      <c r="AH96" s="7">
        <v>18900000</v>
      </c>
      <c r="AI96" s="7" t="s">
        <v>60</v>
      </c>
      <c r="AJ96" s="7">
        <v>18900000</v>
      </c>
      <c r="AK96" s="7" t="s">
        <v>1216</v>
      </c>
      <c r="AL96" s="7" t="s">
        <v>50</v>
      </c>
      <c r="AM96" s="7" t="s">
        <v>1217</v>
      </c>
      <c r="AN96" s="7" t="s">
        <v>66</v>
      </c>
      <c r="AO96" s="7" t="s">
        <v>1218</v>
      </c>
      <c r="AP96" s="8" t="s">
        <v>1219</v>
      </c>
      <c r="AQ96" s="9" t="s">
        <v>50</v>
      </c>
      <c r="AR96" s="7" t="s">
        <v>50</v>
      </c>
    </row>
    <row r="97" spans="1:44" ht="15" thickBot="1">
      <c r="A97" s="10" t="s">
        <v>1220</v>
      </c>
      <c r="B97" s="11">
        <v>381082</v>
      </c>
      <c r="C97" s="12">
        <v>40697</v>
      </c>
      <c r="D97" s="13" t="s">
        <v>45</v>
      </c>
      <c r="E97" s="13" t="s">
        <v>46</v>
      </c>
      <c r="F97" s="13" t="s">
        <v>70</v>
      </c>
      <c r="G97" s="13" t="s">
        <v>114</v>
      </c>
      <c r="H97" s="13" t="s">
        <v>430</v>
      </c>
      <c r="I97" s="13" t="s">
        <v>50</v>
      </c>
      <c r="J97" s="12">
        <v>45524</v>
      </c>
      <c r="K97" s="13" t="s">
        <v>177</v>
      </c>
      <c r="L97" s="13" t="s">
        <v>131</v>
      </c>
      <c r="M97" s="13" t="s">
        <v>1221</v>
      </c>
      <c r="N97" s="13" t="s">
        <v>1222</v>
      </c>
      <c r="O97" s="13" t="s">
        <v>1223</v>
      </c>
      <c r="P97" s="11">
        <v>1070</v>
      </c>
      <c r="Q97" s="13" t="s">
        <v>707</v>
      </c>
      <c r="R97" s="29" t="s">
        <v>1224</v>
      </c>
      <c r="S97" s="29" t="s">
        <v>1225</v>
      </c>
      <c r="T97" s="13" t="s">
        <v>1226</v>
      </c>
      <c r="U97" s="13" t="s">
        <v>1227</v>
      </c>
      <c r="V97" s="13">
        <v>63000000</v>
      </c>
      <c r="W97" s="13" t="s">
        <v>60</v>
      </c>
      <c r="X97" s="13">
        <v>63000000</v>
      </c>
      <c r="Y97" s="13" t="s">
        <v>290</v>
      </c>
      <c r="Z97" s="13">
        <v>2</v>
      </c>
      <c r="AA97" s="13">
        <v>200000000</v>
      </c>
      <c r="AB97" s="13" t="s">
        <v>60</v>
      </c>
      <c r="AC97" s="13">
        <v>200000000</v>
      </c>
      <c r="AD97" s="13" t="s">
        <v>290</v>
      </c>
      <c r="AE97" s="13">
        <v>200000000</v>
      </c>
      <c r="AF97" s="13" t="s">
        <v>60</v>
      </c>
      <c r="AG97" s="13">
        <v>200000000</v>
      </c>
      <c r="AH97" s="13">
        <v>263000000</v>
      </c>
      <c r="AI97" s="13" t="s">
        <v>60</v>
      </c>
      <c r="AJ97" s="13">
        <v>263000000</v>
      </c>
      <c r="AK97" s="13" t="s">
        <v>1228</v>
      </c>
      <c r="AL97" s="13" t="s">
        <v>50</v>
      </c>
      <c r="AM97" s="13" t="s">
        <v>1229</v>
      </c>
      <c r="AN97" s="13" t="s">
        <v>66</v>
      </c>
      <c r="AO97" s="13" t="s">
        <v>1230</v>
      </c>
      <c r="AP97" s="15" t="s">
        <v>50</v>
      </c>
      <c r="AQ97" s="14" t="s">
        <v>1231</v>
      </c>
      <c r="AR97" s="13" t="s">
        <v>50</v>
      </c>
    </row>
    <row r="98" spans="1:44" ht="15" thickBot="1">
      <c r="A98" s="4" t="s">
        <v>1232</v>
      </c>
      <c r="B98" s="5">
        <v>4490</v>
      </c>
      <c r="C98" s="6">
        <v>43101</v>
      </c>
      <c r="D98" s="7" t="s">
        <v>45</v>
      </c>
      <c r="E98" s="7" t="s">
        <v>46</v>
      </c>
      <c r="F98" s="7" t="s">
        <v>47</v>
      </c>
      <c r="G98" s="7" t="s">
        <v>145</v>
      </c>
      <c r="H98" s="7" t="s">
        <v>50</v>
      </c>
      <c r="I98" s="7" t="s">
        <v>50</v>
      </c>
      <c r="J98" s="6">
        <v>45523</v>
      </c>
      <c r="K98" s="7" t="s">
        <v>89</v>
      </c>
      <c r="L98" s="7" t="s">
        <v>62</v>
      </c>
      <c r="M98" s="7" t="s">
        <v>1064</v>
      </c>
      <c r="N98" s="7" t="s">
        <v>1233</v>
      </c>
      <c r="O98" s="7" t="s">
        <v>1234</v>
      </c>
      <c r="P98" s="5">
        <v>1072</v>
      </c>
      <c r="Q98" s="7" t="s">
        <v>77</v>
      </c>
      <c r="R98" s="28" t="s">
        <v>1235</v>
      </c>
      <c r="S98" s="28" t="s">
        <v>1236</v>
      </c>
      <c r="T98" s="7" t="s">
        <v>1237</v>
      </c>
      <c r="U98" s="7" t="s">
        <v>1238</v>
      </c>
      <c r="V98" s="7">
        <v>130000000</v>
      </c>
      <c r="W98" s="7" t="s">
        <v>60</v>
      </c>
      <c r="X98" s="7">
        <v>130000000</v>
      </c>
      <c r="Y98" s="7" t="s">
        <v>61</v>
      </c>
      <c r="Z98" s="7">
        <v>6</v>
      </c>
      <c r="AA98" s="7">
        <v>130000000</v>
      </c>
      <c r="AB98" s="7" t="s">
        <v>60</v>
      </c>
      <c r="AC98" s="7">
        <v>130000000</v>
      </c>
      <c r="AD98" s="7" t="s">
        <v>62</v>
      </c>
      <c r="AE98" s="7">
        <v>370300000</v>
      </c>
      <c r="AF98" s="7" t="s">
        <v>60</v>
      </c>
      <c r="AG98" s="7">
        <v>370300000</v>
      </c>
      <c r="AH98" s="7">
        <v>660300000</v>
      </c>
      <c r="AI98" s="7" t="s">
        <v>60</v>
      </c>
      <c r="AJ98" s="7">
        <v>660300000</v>
      </c>
      <c r="AK98" s="7" t="s">
        <v>1239</v>
      </c>
      <c r="AL98" s="7" t="s">
        <v>1240</v>
      </c>
      <c r="AM98" s="7" t="s">
        <v>1241</v>
      </c>
      <c r="AN98" s="7" t="s">
        <v>66</v>
      </c>
      <c r="AO98" s="7" t="s">
        <v>1242</v>
      </c>
      <c r="AP98" s="8" t="s">
        <v>1243</v>
      </c>
      <c r="AQ98" s="9" t="s">
        <v>50</v>
      </c>
      <c r="AR98" s="7" t="s">
        <v>50</v>
      </c>
    </row>
    <row r="99" spans="1:44" ht="15" thickBot="1">
      <c r="A99" s="10" t="s">
        <v>1244</v>
      </c>
      <c r="B99" s="11">
        <v>3748959</v>
      </c>
      <c r="C99" s="12">
        <v>43770</v>
      </c>
      <c r="D99" s="13" t="s">
        <v>45</v>
      </c>
      <c r="E99" s="13" t="s">
        <v>46</v>
      </c>
      <c r="F99" s="13" t="s">
        <v>70</v>
      </c>
      <c r="G99" s="26" t="s">
        <v>54946</v>
      </c>
      <c r="H99" s="13" t="s">
        <v>1245</v>
      </c>
      <c r="I99" s="13" t="s">
        <v>50</v>
      </c>
      <c r="J99" s="12">
        <v>45525</v>
      </c>
      <c r="K99" s="13" t="s">
        <v>116</v>
      </c>
      <c r="L99" s="13" t="s">
        <v>178</v>
      </c>
      <c r="M99" s="13" t="s">
        <v>1246</v>
      </c>
      <c r="N99" s="13" t="s">
        <v>564</v>
      </c>
      <c r="O99" s="13" t="s">
        <v>1247</v>
      </c>
      <c r="P99" s="11">
        <v>1096</v>
      </c>
      <c r="Q99" s="13" t="s">
        <v>566</v>
      </c>
      <c r="R99" s="29" t="s">
        <v>1248</v>
      </c>
      <c r="S99" s="29" t="s">
        <v>1249</v>
      </c>
      <c r="T99" s="13" t="s">
        <v>1250</v>
      </c>
      <c r="U99" s="13" t="s">
        <v>50</v>
      </c>
      <c r="V99" s="13">
        <v>7499994</v>
      </c>
      <c r="W99" s="13" t="s">
        <v>60</v>
      </c>
      <c r="X99" s="13">
        <v>7499994</v>
      </c>
      <c r="Y99" s="13" t="s">
        <v>50</v>
      </c>
      <c r="Z99" s="13">
        <v>3</v>
      </c>
      <c r="AA99" s="13">
        <v>7499994</v>
      </c>
      <c r="AB99" s="13" t="s">
        <v>60</v>
      </c>
      <c r="AC99" s="13">
        <v>7499994</v>
      </c>
      <c r="AD99" s="13" t="s">
        <v>178</v>
      </c>
      <c r="AE99" s="13">
        <v>18799994</v>
      </c>
      <c r="AF99" s="13" t="s">
        <v>60</v>
      </c>
      <c r="AG99" s="13">
        <v>18799994</v>
      </c>
      <c r="AH99" s="13">
        <v>18799994</v>
      </c>
      <c r="AI99" s="13" t="s">
        <v>60</v>
      </c>
      <c r="AJ99" s="13">
        <v>18799994</v>
      </c>
      <c r="AK99" s="13" t="s">
        <v>1251</v>
      </c>
      <c r="AL99" s="13" t="s">
        <v>50</v>
      </c>
      <c r="AM99" s="13" t="s">
        <v>1252</v>
      </c>
      <c r="AN99" s="13" t="s">
        <v>66</v>
      </c>
      <c r="AO99" s="13" t="s">
        <v>1253</v>
      </c>
      <c r="AP99" s="14" t="s">
        <v>1254</v>
      </c>
      <c r="AQ99" s="15" t="s">
        <v>50</v>
      </c>
      <c r="AR99" s="13" t="s">
        <v>50</v>
      </c>
    </row>
    <row r="100" spans="1:44" ht="15" thickBot="1">
      <c r="A100" s="4" t="s">
        <v>1255</v>
      </c>
      <c r="B100" s="7" t="s">
        <v>50</v>
      </c>
      <c r="C100" s="6">
        <v>44562</v>
      </c>
      <c r="D100" s="7" t="s">
        <v>45</v>
      </c>
      <c r="E100" s="7" t="s">
        <v>50</v>
      </c>
      <c r="F100" s="7" t="s">
        <v>70</v>
      </c>
      <c r="G100" s="26" t="s">
        <v>54946</v>
      </c>
      <c r="H100" s="7" t="s">
        <v>50</v>
      </c>
      <c r="I100" s="7" t="s">
        <v>50</v>
      </c>
      <c r="J100" s="6">
        <v>45530</v>
      </c>
      <c r="K100" s="7" t="s">
        <v>50</v>
      </c>
      <c r="L100" s="7" t="s">
        <v>241</v>
      </c>
      <c r="M100" s="7" t="s">
        <v>1034</v>
      </c>
      <c r="N100" s="7" t="s">
        <v>1222</v>
      </c>
      <c r="O100" s="7" t="s">
        <v>1256</v>
      </c>
      <c r="P100" s="5">
        <v>1119</v>
      </c>
      <c r="Q100" s="7" t="s">
        <v>707</v>
      </c>
      <c r="R100" s="28" t="s">
        <v>1257</v>
      </c>
      <c r="S100" s="28" t="s">
        <v>1258</v>
      </c>
      <c r="T100" s="7" t="s">
        <v>50</v>
      </c>
      <c r="U100" s="7" t="s">
        <v>50</v>
      </c>
      <c r="V100" s="7">
        <v>26000000</v>
      </c>
      <c r="W100" s="7" t="s">
        <v>1085</v>
      </c>
      <c r="X100" s="7">
        <v>19244106</v>
      </c>
      <c r="Y100" s="7" t="s">
        <v>154</v>
      </c>
      <c r="Z100" s="7">
        <v>1</v>
      </c>
      <c r="AA100" s="7">
        <v>26000000</v>
      </c>
      <c r="AB100" s="7" t="s">
        <v>1085</v>
      </c>
      <c r="AC100" s="7">
        <v>19244106</v>
      </c>
      <c r="AD100" s="7" t="s">
        <v>241</v>
      </c>
      <c r="AE100" s="7">
        <v>26000000</v>
      </c>
      <c r="AF100" s="7" t="s">
        <v>1085</v>
      </c>
      <c r="AG100" s="7">
        <v>19244106</v>
      </c>
      <c r="AH100" s="7">
        <v>26000000</v>
      </c>
      <c r="AI100" s="7" t="s">
        <v>1085</v>
      </c>
      <c r="AJ100" s="7">
        <v>19244106</v>
      </c>
      <c r="AK100" s="7" t="s">
        <v>1259</v>
      </c>
      <c r="AL100" s="7" t="s">
        <v>50</v>
      </c>
      <c r="AM100" s="7" t="s">
        <v>1260</v>
      </c>
      <c r="AN100" s="7" t="s">
        <v>66</v>
      </c>
      <c r="AO100" s="7" t="s">
        <v>1261</v>
      </c>
      <c r="AP100" s="8" t="s">
        <v>1262</v>
      </c>
      <c r="AQ100" s="9" t="s">
        <v>50</v>
      </c>
      <c r="AR100" s="7" t="s">
        <v>50</v>
      </c>
    </row>
    <row r="101" spans="1:44" ht="15" thickBot="1">
      <c r="A101" s="10" t="s">
        <v>1263</v>
      </c>
      <c r="B101" s="11">
        <v>71476</v>
      </c>
      <c r="C101" s="12">
        <v>42370</v>
      </c>
      <c r="D101" s="13" t="s">
        <v>45</v>
      </c>
      <c r="E101" s="13" t="s">
        <v>46</v>
      </c>
      <c r="F101" s="13" t="s">
        <v>70</v>
      </c>
      <c r="G101" s="13" t="s">
        <v>114</v>
      </c>
      <c r="H101" s="13" t="s">
        <v>1264</v>
      </c>
      <c r="I101" s="13" t="s">
        <v>50</v>
      </c>
      <c r="J101" s="12">
        <v>45527</v>
      </c>
      <c r="K101" s="13" t="s">
        <v>191</v>
      </c>
      <c r="L101" s="13" t="s">
        <v>131</v>
      </c>
      <c r="M101" s="13" t="s">
        <v>1265</v>
      </c>
      <c r="N101" s="13" t="s">
        <v>1266</v>
      </c>
      <c r="O101" s="13" t="s">
        <v>1267</v>
      </c>
      <c r="P101" s="11">
        <v>1218</v>
      </c>
      <c r="Q101" s="13" t="s">
        <v>245</v>
      </c>
      <c r="R101" s="29" t="s">
        <v>1268</v>
      </c>
      <c r="S101" s="29" t="s">
        <v>1269</v>
      </c>
      <c r="T101" s="13" t="s">
        <v>1270</v>
      </c>
      <c r="U101" s="13" t="s">
        <v>1271</v>
      </c>
      <c r="V101" s="13">
        <v>300000000</v>
      </c>
      <c r="W101" s="13" t="s">
        <v>60</v>
      </c>
      <c r="X101" s="13">
        <v>300000000</v>
      </c>
      <c r="Y101" s="13" t="s">
        <v>50</v>
      </c>
      <c r="Z101" s="13">
        <v>1</v>
      </c>
      <c r="AA101" s="13" t="s">
        <v>50</v>
      </c>
      <c r="AB101" s="13" t="s">
        <v>50</v>
      </c>
      <c r="AC101" s="13" t="s">
        <v>50</v>
      </c>
      <c r="AD101" s="13" t="s">
        <v>50</v>
      </c>
      <c r="AE101" s="13" t="s">
        <v>50</v>
      </c>
      <c r="AF101" s="13" t="s">
        <v>50</v>
      </c>
      <c r="AG101" s="13" t="s">
        <v>50</v>
      </c>
      <c r="AH101" s="13">
        <v>300000000</v>
      </c>
      <c r="AI101" s="13" t="s">
        <v>60</v>
      </c>
      <c r="AJ101" s="13">
        <v>300000000</v>
      </c>
      <c r="AK101" s="13" t="s">
        <v>50</v>
      </c>
      <c r="AL101" s="13" t="s">
        <v>50</v>
      </c>
      <c r="AM101" s="13" t="s">
        <v>1272</v>
      </c>
      <c r="AN101" s="13" t="s">
        <v>738</v>
      </c>
      <c r="AO101" s="13" t="s">
        <v>1273</v>
      </c>
      <c r="AP101" s="15" t="s">
        <v>50</v>
      </c>
      <c r="AQ101" s="14" t="s">
        <v>1274</v>
      </c>
      <c r="AR101" s="13" t="s">
        <v>50</v>
      </c>
    </row>
    <row r="102" spans="1:44" ht="15" thickBot="1">
      <c r="A102" s="4" t="s">
        <v>1275</v>
      </c>
      <c r="B102" s="5">
        <v>92832</v>
      </c>
      <c r="C102" s="6">
        <v>43315</v>
      </c>
      <c r="D102" s="7" t="s">
        <v>45</v>
      </c>
      <c r="E102" s="7" t="s">
        <v>46</v>
      </c>
      <c r="F102" s="7" t="s">
        <v>70</v>
      </c>
      <c r="G102" s="7" t="s">
        <v>145</v>
      </c>
      <c r="H102" s="7" t="s">
        <v>1276</v>
      </c>
      <c r="I102" s="7" t="s">
        <v>50</v>
      </c>
      <c r="J102" s="6">
        <v>45524</v>
      </c>
      <c r="K102" s="7" t="s">
        <v>116</v>
      </c>
      <c r="L102" s="7" t="s">
        <v>131</v>
      </c>
      <c r="M102" s="7" t="s">
        <v>1010</v>
      </c>
      <c r="N102" s="7" t="s">
        <v>1222</v>
      </c>
      <c r="O102" s="7" t="s">
        <v>1277</v>
      </c>
      <c r="P102" s="5">
        <v>1231</v>
      </c>
      <c r="Q102" s="7" t="s">
        <v>707</v>
      </c>
      <c r="R102" s="28" t="s">
        <v>1278</v>
      </c>
      <c r="S102" s="28" t="s">
        <v>1279</v>
      </c>
      <c r="T102" s="7" t="s">
        <v>1280</v>
      </c>
      <c r="U102" s="7" t="s">
        <v>50</v>
      </c>
      <c r="V102" s="7">
        <v>50000000</v>
      </c>
      <c r="W102" s="7" t="s">
        <v>60</v>
      </c>
      <c r="X102" s="7">
        <v>50000000</v>
      </c>
      <c r="Y102" s="7" t="s">
        <v>154</v>
      </c>
      <c r="Z102" s="7">
        <v>7</v>
      </c>
      <c r="AA102" s="7">
        <v>70000000</v>
      </c>
      <c r="AB102" s="7" t="s">
        <v>60</v>
      </c>
      <c r="AC102" s="7">
        <v>70000000</v>
      </c>
      <c r="AD102" s="7" t="s">
        <v>147</v>
      </c>
      <c r="AE102" s="7">
        <v>103079846</v>
      </c>
      <c r="AF102" s="7" t="s">
        <v>60</v>
      </c>
      <c r="AG102" s="7">
        <v>103079846</v>
      </c>
      <c r="AH102" s="7">
        <v>153877523</v>
      </c>
      <c r="AI102" s="7" t="s">
        <v>60</v>
      </c>
      <c r="AJ102" s="7">
        <v>153877523</v>
      </c>
      <c r="AK102" s="7" t="s">
        <v>1281</v>
      </c>
      <c r="AL102" s="7" t="s">
        <v>50</v>
      </c>
      <c r="AM102" s="7" t="s">
        <v>1282</v>
      </c>
      <c r="AN102" s="7" t="s">
        <v>66</v>
      </c>
      <c r="AO102" s="7" t="s">
        <v>1283</v>
      </c>
      <c r="AP102" s="8" t="s">
        <v>1284</v>
      </c>
      <c r="AQ102" s="9" t="s">
        <v>50</v>
      </c>
      <c r="AR102" s="7" t="s">
        <v>50</v>
      </c>
    </row>
    <row r="103" spans="1:44" ht="15" thickBot="1">
      <c r="A103" s="10" t="s">
        <v>1285</v>
      </c>
      <c r="B103" s="13" t="s">
        <v>50</v>
      </c>
      <c r="C103" s="12">
        <v>42370</v>
      </c>
      <c r="D103" s="13" t="s">
        <v>45</v>
      </c>
      <c r="E103" s="13" t="s">
        <v>46</v>
      </c>
      <c r="F103" s="13" t="s">
        <v>70</v>
      </c>
      <c r="G103" s="26" t="s">
        <v>54946</v>
      </c>
      <c r="H103" s="13" t="s">
        <v>1286</v>
      </c>
      <c r="I103" s="13" t="s">
        <v>50</v>
      </c>
      <c r="J103" s="12">
        <v>45526</v>
      </c>
      <c r="K103" s="13" t="s">
        <v>116</v>
      </c>
      <c r="L103" s="13" t="s">
        <v>178</v>
      </c>
      <c r="M103" s="13" t="s">
        <v>50</v>
      </c>
      <c r="N103" s="13" t="s">
        <v>180</v>
      </c>
      <c r="O103" s="13" t="s">
        <v>1287</v>
      </c>
      <c r="P103" s="11">
        <v>1231</v>
      </c>
      <c r="Q103" s="13" t="s">
        <v>120</v>
      </c>
      <c r="R103" s="29" t="s">
        <v>1288</v>
      </c>
      <c r="S103" s="29" t="s">
        <v>1289</v>
      </c>
      <c r="T103" s="13" t="s">
        <v>1290</v>
      </c>
      <c r="U103" s="13" t="s">
        <v>50</v>
      </c>
      <c r="V103" s="13">
        <v>54000000</v>
      </c>
      <c r="W103" s="13" t="s">
        <v>60</v>
      </c>
      <c r="X103" s="13">
        <v>54000000</v>
      </c>
      <c r="Y103" s="13" t="s">
        <v>50</v>
      </c>
      <c r="Z103" s="13">
        <v>3</v>
      </c>
      <c r="AA103" s="13">
        <v>54000000</v>
      </c>
      <c r="AB103" s="13" t="s">
        <v>60</v>
      </c>
      <c r="AC103" s="13">
        <v>54000000</v>
      </c>
      <c r="AD103" s="13" t="s">
        <v>178</v>
      </c>
      <c r="AE103" s="13">
        <v>76000000</v>
      </c>
      <c r="AF103" s="13" t="s">
        <v>60</v>
      </c>
      <c r="AG103" s="13">
        <v>76000000</v>
      </c>
      <c r="AH103" s="13">
        <v>76000000</v>
      </c>
      <c r="AI103" s="13" t="s">
        <v>60</v>
      </c>
      <c r="AJ103" s="13">
        <v>76000000</v>
      </c>
      <c r="AK103" s="13" t="s">
        <v>1291</v>
      </c>
      <c r="AL103" s="13" t="s">
        <v>50</v>
      </c>
      <c r="AM103" s="13" t="s">
        <v>1292</v>
      </c>
      <c r="AN103" s="13" t="s">
        <v>66</v>
      </c>
      <c r="AO103" s="13" t="s">
        <v>1293</v>
      </c>
      <c r="AP103" s="14" t="s">
        <v>1294</v>
      </c>
      <c r="AQ103" s="15" t="s">
        <v>50</v>
      </c>
      <c r="AR103" s="13" t="s">
        <v>1295</v>
      </c>
    </row>
    <row r="104" spans="1:44" ht="15" thickBot="1">
      <c r="A104" s="4" t="s">
        <v>1296</v>
      </c>
      <c r="B104" s="5">
        <v>23136</v>
      </c>
      <c r="C104" s="6">
        <v>41275</v>
      </c>
      <c r="D104" s="7" t="s">
        <v>45</v>
      </c>
      <c r="E104" s="7" t="s">
        <v>46</v>
      </c>
      <c r="F104" s="7" t="s">
        <v>70</v>
      </c>
      <c r="G104" s="26" t="s">
        <v>54946</v>
      </c>
      <c r="H104" s="7" t="s">
        <v>1297</v>
      </c>
      <c r="I104" s="7" t="s">
        <v>50</v>
      </c>
      <c r="J104" s="6">
        <v>45525</v>
      </c>
      <c r="K104" s="7" t="s">
        <v>116</v>
      </c>
      <c r="L104" s="7" t="s">
        <v>290</v>
      </c>
      <c r="M104" s="7" t="s">
        <v>1298</v>
      </c>
      <c r="N104" s="7" t="s">
        <v>432</v>
      </c>
      <c r="O104" s="7" t="s">
        <v>1299</v>
      </c>
      <c r="P104" s="5">
        <v>1243</v>
      </c>
      <c r="Q104" s="7" t="s">
        <v>434</v>
      </c>
      <c r="R104" s="28" t="s">
        <v>1300</v>
      </c>
      <c r="S104" s="28" t="s">
        <v>1301</v>
      </c>
      <c r="T104" s="7" t="s">
        <v>1302</v>
      </c>
      <c r="U104" s="7">
        <v>6467084279</v>
      </c>
      <c r="V104" s="7" t="s">
        <v>50</v>
      </c>
      <c r="W104" s="7" t="s">
        <v>50</v>
      </c>
      <c r="X104" s="7" t="s">
        <v>50</v>
      </c>
      <c r="Y104" s="7" t="s">
        <v>290</v>
      </c>
      <c r="Z104" s="7">
        <v>8</v>
      </c>
      <c r="AA104" s="7" t="s">
        <v>50</v>
      </c>
      <c r="AB104" s="7" t="s">
        <v>50</v>
      </c>
      <c r="AC104" s="7" t="s">
        <v>50</v>
      </c>
      <c r="AD104" s="7" t="s">
        <v>290</v>
      </c>
      <c r="AE104" s="7">
        <v>18800000</v>
      </c>
      <c r="AF104" s="7" t="s">
        <v>60</v>
      </c>
      <c r="AG104" s="7">
        <v>18800000</v>
      </c>
      <c r="AH104" s="7">
        <v>20000000</v>
      </c>
      <c r="AI104" s="7" t="s">
        <v>60</v>
      </c>
      <c r="AJ104" s="7">
        <v>20000000</v>
      </c>
      <c r="AK104" s="7" t="s">
        <v>1303</v>
      </c>
      <c r="AL104" s="7" t="s">
        <v>50</v>
      </c>
      <c r="AM104" s="7" t="s">
        <v>1304</v>
      </c>
      <c r="AN104" s="7" t="s">
        <v>66</v>
      </c>
      <c r="AO104" s="7" t="s">
        <v>1305</v>
      </c>
      <c r="AP104" s="8" t="s">
        <v>1306</v>
      </c>
      <c r="AQ104" s="9" t="s">
        <v>50</v>
      </c>
      <c r="AR104" s="7" t="s">
        <v>50</v>
      </c>
    </row>
    <row r="105" spans="1:44" ht="15" thickBot="1">
      <c r="A105" s="10" t="s">
        <v>1307</v>
      </c>
      <c r="B105" s="11">
        <v>17298658</v>
      </c>
      <c r="C105" s="12">
        <v>36892</v>
      </c>
      <c r="D105" s="13" t="s">
        <v>45</v>
      </c>
      <c r="E105" s="13" t="s">
        <v>46</v>
      </c>
      <c r="F105" s="13" t="s">
        <v>47</v>
      </c>
      <c r="G105" s="13" t="s">
        <v>48</v>
      </c>
      <c r="H105" s="13" t="s">
        <v>328</v>
      </c>
      <c r="I105" s="13" t="s">
        <v>50</v>
      </c>
      <c r="J105" s="12">
        <v>45526</v>
      </c>
      <c r="K105" s="13" t="s">
        <v>161</v>
      </c>
      <c r="L105" s="13" t="s">
        <v>62</v>
      </c>
      <c r="M105" s="13" t="s">
        <v>1308</v>
      </c>
      <c r="N105" s="13" t="s">
        <v>1309</v>
      </c>
      <c r="O105" s="13" t="s">
        <v>1310</v>
      </c>
      <c r="P105" s="11">
        <v>1261</v>
      </c>
      <c r="Q105" s="13" t="s">
        <v>545</v>
      </c>
      <c r="R105" s="29" t="s">
        <v>1311</v>
      </c>
      <c r="S105" s="29" t="s">
        <v>1312</v>
      </c>
      <c r="T105" s="13" t="s">
        <v>50</v>
      </c>
      <c r="U105" s="13" t="s">
        <v>50</v>
      </c>
      <c r="V105" s="13">
        <v>443000000</v>
      </c>
      <c r="W105" s="13" t="s">
        <v>60</v>
      </c>
      <c r="X105" s="13">
        <v>443000000</v>
      </c>
      <c r="Y105" s="13" t="s">
        <v>61</v>
      </c>
      <c r="Z105" s="13">
        <v>5</v>
      </c>
      <c r="AA105" s="13">
        <v>443000000</v>
      </c>
      <c r="AB105" s="13" t="s">
        <v>60</v>
      </c>
      <c r="AC105" s="13">
        <v>443000000</v>
      </c>
      <c r="AD105" s="13" t="s">
        <v>62</v>
      </c>
      <c r="AE105" s="13">
        <v>588650000</v>
      </c>
      <c r="AF105" s="13" t="s">
        <v>60</v>
      </c>
      <c r="AG105" s="13">
        <v>588650000</v>
      </c>
      <c r="AH105" s="13">
        <v>588650000</v>
      </c>
      <c r="AI105" s="13" t="s">
        <v>60</v>
      </c>
      <c r="AJ105" s="13">
        <v>588650000</v>
      </c>
      <c r="AK105" s="13" t="s">
        <v>1313</v>
      </c>
      <c r="AL105" s="13" t="s">
        <v>50</v>
      </c>
      <c r="AM105" s="13" t="s">
        <v>1314</v>
      </c>
      <c r="AN105" s="13" t="s">
        <v>66</v>
      </c>
      <c r="AO105" s="13" t="s">
        <v>1315</v>
      </c>
      <c r="AP105" s="14" t="s">
        <v>1316</v>
      </c>
      <c r="AQ105" s="15" t="s">
        <v>50</v>
      </c>
      <c r="AR105" s="13" t="s">
        <v>50</v>
      </c>
    </row>
    <row r="106" spans="1:44" ht="15" thickBot="1">
      <c r="A106" s="4" t="s">
        <v>1317</v>
      </c>
      <c r="B106" s="5">
        <v>97280</v>
      </c>
      <c r="C106" s="6">
        <v>30682</v>
      </c>
      <c r="D106" s="7" t="s">
        <v>45</v>
      </c>
      <c r="E106" s="7" t="s">
        <v>46</v>
      </c>
      <c r="F106" s="7" t="s">
        <v>47</v>
      </c>
      <c r="G106" s="7" t="s">
        <v>48</v>
      </c>
      <c r="H106" s="7" t="s">
        <v>1318</v>
      </c>
      <c r="I106" s="7" t="s">
        <v>50</v>
      </c>
      <c r="J106" s="6">
        <v>45527</v>
      </c>
      <c r="K106" s="7" t="s">
        <v>50</v>
      </c>
      <c r="L106" s="7" t="s">
        <v>268</v>
      </c>
      <c r="M106" s="7" t="s">
        <v>1319</v>
      </c>
      <c r="N106" s="7" t="s">
        <v>791</v>
      </c>
      <c r="O106" s="7" t="s">
        <v>1320</v>
      </c>
      <c r="P106" s="5">
        <v>1285</v>
      </c>
      <c r="Q106" s="7" t="s">
        <v>245</v>
      </c>
      <c r="R106" s="28" t="s">
        <v>1321</v>
      </c>
      <c r="S106" s="28" t="s">
        <v>1322</v>
      </c>
      <c r="T106" s="7" t="s">
        <v>1323</v>
      </c>
      <c r="U106" s="7" t="s">
        <v>1324</v>
      </c>
      <c r="V106" s="7">
        <v>42500000000</v>
      </c>
      <c r="W106" s="7" t="s">
        <v>250</v>
      </c>
      <c r="X106" s="7">
        <v>506727632</v>
      </c>
      <c r="Y106" s="7" t="s">
        <v>171</v>
      </c>
      <c r="Z106" s="7">
        <v>2</v>
      </c>
      <c r="AA106" s="7" t="s">
        <v>50</v>
      </c>
      <c r="AB106" s="7" t="s">
        <v>50</v>
      </c>
      <c r="AC106" s="7" t="s">
        <v>50</v>
      </c>
      <c r="AD106" s="7" t="s">
        <v>62</v>
      </c>
      <c r="AE106" s="7" t="s">
        <v>50</v>
      </c>
      <c r="AF106" s="7" t="s">
        <v>50</v>
      </c>
      <c r="AG106" s="7" t="s">
        <v>50</v>
      </c>
      <c r="AH106" s="7">
        <v>42500000000</v>
      </c>
      <c r="AI106" s="7" t="s">
        <v>250</v>
      </c>
      <c r="AJ106" s="7">
        <v>506727632</v>
      </c>
      <c r="AK106" s="7" t="s">
        <v>1325</v>
      </c>
      <c r="AL106" s="7" t="s">
        <v>50</v>
      </c>
      <c r="AM106" s="7" t="s">
        <v>1326</v>
      </c>
      <c r="AN106" s="7" t="s">
        <v>66</v>
      </c>
      <c r="AO106" s="7" t="s">
        <v>1327</v>
      </c>
      <c r="AP106" s="8" t="s">
        <v>1328</v>
      </c>
      <c r="AQ106" s="9" t="s">
        <v>50</v>
      </c>
      <c r="AR106" s="7" t="s">
        <v>50</v>
      </c>
    </row>
    <row r="107" spans="1:44" ht="15" thickBot="1">
      <c r="A107" s="10" t="s">
        <v>1329</v>
      </c>
      <c r="B107" s="11">
        <v>15293</v>
      </c>
      <c r="C107" s="12">
        <v>41579</v>
      </c>
      <c r="D107" s="13" t="s">
        <v>45</v>
      </c>
      <c r="E107" s="13" t="s">
        <v>46</v>
      </c>
      <c r="F107" s="13" t="s">
        <v>70</v>
      </c>
      <c r="G107" s="13" t="s">
        <v>114</v>
      </c>
      <c r="H107" s="13" t="s">
        <v>1330</v>
      </c>
      <c r="I107" s="13" t="s">
        <v>50</v>
      </c>
      <c r="J107" s="12">
        <v>45530</v>
      </c>
      <c r="K107" s="13" t="s">
        <v>116</v>
      </c>
      <c r="L107" s="13" t="s">
        <v>73</v>
      </c>
      <c r="M107" s="13" t="s">
        <v>1331</v>
      </c>
      <c r="N107" s="13" t="s">
        <v>1332</v>
      </c>
      <c r="O107" s="13" t="s">
        <v>1333</v>
      </c>
      <c r="P107" s="11">
        <v>1317</v>
      </c>
      <c r="Q107" s="13" t="s">
        <v>1334</v>
      </c>
      <c r="R107" s="29" t="s">
        <v>1335</v>
      </c>
      <c r="S107" s="29" t="s">
        <v>1336</v>
      </c>
      <c r="T107" s="13" t="s">
        <v>1337</v>
      </c>
      <c r="U107" s="13">
        <v>1300249649</v>
      </c>
      <c r="V107" s="13">
        <v>35000000</v>
      </c>
      <c r="W107" s="13" t="s">
        <v>1338</v>
      </c>
      <c r="X107" s="13">
        <v>23714167</v>
      </c>
      <c r="Y107" s="13" t="s">
        <v>81</v>
      </c>
      <c r="Z107" s="13">
        <v>8</v>
      </c>
      <c r="AA107" s="13">
        <v>35000000</v>
      </c>
      <c r="AB107" s="13" t="s">
        <v>1338</v>
      </c>
      <c r="AC107" s="13">
        <v>23714167</v>
      </c>
      <c r="AD107" s="13" t="s">
        <v>73</v>
      </c>
      <c r="AE107" s="13">
        <v>73791994</v>
      </c>
      <c r="AF107" s="13" t="s">
        <v>60</v>
      </c>
      <c r="AG107" s="13">
        <v>73791994</v>
      </c>
      <c r="AH107" s="13">
        <v>434887045</v>
      </c>
      <c r="AI107" s="13" t="s">
        <v>60</v>
      </c>
      <c r="AJ107" s="13">
        <v>434887045</v>
      </c>
      <c r="AK107" s="13" t="s">
        <v>1339</v>
      </c>
      <c r="AL107" s="13" t="s">
        <v>50</v>
      </c>
      <c r="AM107" s="13" t="s">
        <v>1340</v>
      </c>
      <c r="AN107" s="13" t="s">
        <v>66</v>
      </c>
      <c r="AO107" s="13" t="s">
        <v>1341</v>
      </c>
      <c r="AP107" s="14" t="s">
        <v>1342</v>
      </c>
      <c r="AQ107" s="15" t="s">
        <v>50</v>
      </c>
      <c r="AR107" s="13" t="s">
        <v>50</v>
      </c>
    </row>
    <row r="108" spans="1:44" ht="15" thickBot="1">
      <c r="A108" s="4" t="s">
        <v>1343</v>
      </c>
      <c r="B108" s="5">
        <v>1415</v>
      </c>
      <c r="C108" s="6">
        <v>41275</v>
      </c>
      <c r="D108" s="7" t="s">
        <v>45</v>
      </c>
      <c r="E108" s="7" t="s">
        <v>46</v>
      </c>
      <c r="F108" s="7" t="s">
        <v>70</v>
      </c>
      <c r="G108" s="26" t="s">
        <v>54946</v>
      </c>
      <c r="H108" s="7" t="s">
        <v>1344</v>
      </c>
      <c r="I108" s="7" t="s">
        <v>50</v>
      </c>
      <c r="J108" s="6">
        <v>45524</v>
      </c>
      <c r="K108" s="7" t="s">
        <v>116</v>
      </c>
      <c r="L108" s="7" t="s">
        <v>178</v>
      </c>
      <c r="M108" s="7" t="s">
        <v>1345</v>
      </c>
      <c r="N108" s="7" t="s">
        <v>133</v>
      </c>
      <c r="O108" s="7" t="s">
        <v>1346</v>
      </c>
      <c r="P108" s="5">
        <v>1317</v>
      </c>
      <c r="Q108" s="7" t="s">
        <v>135</v>
      </c>
      <c r="R108" s="28" t="s">
        <v>1347</v>
      </c>
      <c r="S108" s="28" t="s">
        <v>1348</v>
      </c>
      <c r="T108" s="7" t="s">
        <v>1349</v>
      </c>
      <c r="U108" s="7" t="s">
        <v>50</v>
      </c>
      <c r="V108" s="7" t="s">
        <v>50</v>
      </c>
      <c r="W108" s="7" t="s">
        <v>50</v>
      </c>
      <c r="X108" s="7" t="s">
        <v>50</v>
      </c>
      <c r="Y108" s="7" t="s">
        <v>50</v>
      </c>
      <c r="Z108" s="7">
        <v>12</v>
      </c>
      <c r="AA108" s="7" t="s">
        <v>50</v>
      </c>
      <c r="AB108" s="7" t="s">
        <v>50</v>
      </c>
      <c r="AC108" s="7" t="s">
        <v>50</v>
      </c>
      <c r="AD108" s="7" t="s">
        <v>178</v>
      </c>
      <c r="AE108" s="7">
        <v>14423702</v>
      </c>
      <c r="AF108" s="7" t="s">
        <v>139</v>
      </c>
      <c r="AG108" s="7">
        <v>18665256</v>
      </c>
      <c r="AH108" s="7">
        <v>15875302</v>
      </c>
      <c r="AI108" s="7" t="s">
        <v>139</v>
      </c>
      <c r="AJ108" s="7">
        <v>20703779</v>
      </c>
      <c r="AK108" s="7" t="s">
        <v>1350</v>
      </c>
      <c r="AL108" s="7" t="s">
        <v>50</v>
      </c>
      <c r="AM108" s="7" t="s">
        <v>1351</v>
      </c>
      <c r="AN108" s="7" t="s">
        <v>66</v>
      </c>
      <c r="AO108" s="7" t="s">
        <v>1352</v>
      </c>
      <c r="AP108" s="8" t="s">
        <v>1353</v>
      </c>
      <c r="AQ108" s="9" t="s">
        <v>50</v>
      </c>
      <c r="AR108" s="7" t="s">
        <v>50</v>
      </c>
    </row>
    <row r="109" spans="1:44" ht="15" thickBot="1">
      <c r="A109" s="10" t="s">
        <v>1354</v>
      </c>
      <c r="B109" s="11">
        <v>854572</v>
      </c>
      <c r="C109" s="12">
        <v>43831</v>
      </c>
      <c r="D109" s="13" t="s">
        <v>45</v>
      </c>
      <c r="E109" s="13" t="s">
        <v>46</v>
      </c>
      <c r="F109" s="13" t="s">
        <v>70</v>
      </c>
      <c r="G109" s="13" t="s">
        <v>145</v>
      </c>
      <c r="H109" s="13" t="s">
        <v>50</v>
      </c>
      <c r="I109" s="13" t="s">
        <v>50</v>
      </c>
      <c r="J109" s="12">
        <v>45524</v>
      </c>
      <c r="K109" s="13" t="s">
        <v>50</v>
      </c>
      <c r="L109" s="13" t="s">
        <v>467</v>
      </c>
      <c r="M109" s="13" t="s">
        <v>1355</v>
      </c>
      <c r="N109" s="13" t="s">
        <v>1356</v>
      </c>
      <c r="O109" s="13" t="s">
        <v>1357</v>
      </c>
      <c r="P109" s="11">
        <v>1318</v>
      </c>
      <c r="Q109" s="13" t="s">
        <v>1358</v>
      </c>
      <c r="R109" s="29" t="s">
        <v>1359</v>
      </c>
      <c r="S109" s="29" t="s">
        <v>1360</v>
      </c>
      <c r="T109" s="13" t="s">
        <v>1361</v>
      </c>
      <c r="U109" s="13" t="s">
        <v>1362</v>
      </c>
      <c r="V109" s="13">
        <v>7300000</v>
      </c>
      <c r="W109" s="13" t="s">
        <v>60</v>
      </c>
      <c r="X109" s="13">
        <v>7300000</v>
      </c>
      <c r="Y109" s="13" t="s">
        <v>467</v>
      </c>
      <c r="Z109" s="13">
        <v>6</v>
      </c>
      <c r="AA109" s="13">
        <v>7300000</v>
      </c>
      <c r="AB109" s="13" t="s">
        <v>60</v>
      </c>
      <c r="AC109" s="13">
        <v>7300000</v>
      </c>
      <c r="AD109" s="13" t="s">
        <v>467</v>
      </c>
      <c r="AE109" s="13">
        <v>15900000</v>
      </c>
      <c r="AF109" s="13" t="s">
        <v>60</v>
      </c>
      <c r="AG109" s="13">
        <v>15900000</v>
      </c>
      <c r="AH109" s="13">
        <v>15900000</v>
      </c>
      <c r="AI109" s="13" t="s">
        <v>60</v>
      </c>
      <c r="AJ109" s="13">
        <v>15900000</v>
      </c>
      <c r="AK109" s="13" t="s">
        <v>1363</v>
      </c>
      <c r="AL109" s="13" t="s">
        <v>50</v>
      </c>
      <c r="AM109" s="13" t="s">
        <v>1364</v>
      </c>
      <c r="AN109" s="13" t="s">
        <v>66</v>
      </c>
      <c r="AO109" s="13" t="s">
        <v>1365</v>
      </c>
      <c r="AP109" s="14" t="s">
        <v>1366</v>
      </c>
      <c r="AQ109" s="15" t="s">
        <v>50</v>
      </c>
      <c r="AR109" s="13" t="s">
        <v>50</v>
      </c>
    </row>
    <row r="110" spans="1:44" ht="15" thickBot="1">
      <c r="A110" s="4" t="s">
        <v>1367</v>
      </c>
      <c r="B110" s="5">
        <v>8348</v>
      </c>
      <c r="C110" s="6">
        <v>43952</v>
      </c>
      <c r="D110" s="7" t="s">
        <v>45</v>
      </c>
      <c r="E110" s="7" t="s">
        <v>46</v>
      </c>
      <c r="F110" s="7" t="s">
        <v>70</v>
      </c>
      <c r="G110" s="26" t="s">
        <v>54946</v>
      </c>
      <c r="H110" s="7" t="s">
        <v>1368</v>
      </c>
      <c r="I110" s="7" t="s">
        <v>50</v>
      </c>
      <c r="J110" s="6">
        <v>45520</v>
      </c>
      <c r="K110" s="7" t="s">
        <v>191</v>
      </c>
      <c r="L110" s="7" t="s">
        <v>178</v>
      </c>
      <c r="M110" s="7" t="s">
        <v>1369</v>
      </c>
      <c r="N110" s="7" t="s">
        <v>180</v>
      </c>
      <c r="O110" s="7" t="s">
        <v>1370</v>
      </c>
      <c r="P110" s="5">
        <v>1337</v>
      </c>
      <c r="Q110" s="7" t="s">
        <v>120</v>
      </c>
      <c r="R110" s="28" t="s">
        <v>1371</v>
      </c>
      <c r="S110" s="28" t="s">
        <v>1372</v>
      </c>
      <c r="T110" s="7" t="s">
        <v>1373</v>
      </c>
      <c r="U110" s="7" t="s">
        <v>50</v>
      </c>
      <c r="V110" s="7" t="s">
        <v>50</v>
      </c>
      <c r="W110" s="7" t="s">
        <v>50</v>
      </c>
      <c r="X110" s="7" t="s">
        <v>50</v>
      </c>
      <c r="Y110" s="7" t="s">
        <v>50</v>
      </c>
      <c r="Z110" s="7">
        <v>8</v>
      </c>
      <c r="AA110" s="7" t="s">
        <v>50</v>
      </c>
      <c r="AB110" s="7" t="s">
        <v>50</v>
      </c>
      <c r="AC110" s="7" t="s">
        <v>50</v>
      </c>
      <c r="AD110" s="7" t="s">
        <v>178</v>
      </c>
      <c r="AE110" s="7">
        <v>38000000</v>
      </c>
      <c r="AF110" s="7" t="s">
        <v>60</v>
      </c>
      <c r="AG110" s="7">
        <v>38000000</v>
      </c>
      <c r="AH110" s="7">
        <v>42500000</v>
      </c>
      <c r="AI110" s="7" t="s">
        <v>60</v>
      </c>
      <c r="AJ110" s="7">
        <v>42500000</v>
      </c>
      <c r="AK110" s="7" t="s">
        <v>1374</v>
      </c>
      <c r="AL110" s="7" t="s">
        <v>50</v>
      </c>
      <c r="AM110" s="7" t="s">
        <v>1375</v>
      </c>
      <c r="AN110" s="7" t="s">
        <v>66</v>
      </c>
      <c r="AO110" s="7" t="s">
        <v>1376</v>
      </c>
      <c r="AP110" s="8" t="s">
        <v>1377</v>
      </c>
      <c r="AQ110" s="9" t="s">
        <v>50</v>
      </c>
      <c r="AR110" s="7" t="s">
        <v>50</v>
      </c>
    </row>
    <row r="111" spans="1:44" ht="15" thickBot="1">
      <c r="A111" s="10" t="s">
        <v>1378</v>
      </c>
      <c r="B111" s="13" t="s">
        <v>50</v>
      </c>
      <c r="C111" s="13" t="s">
        <v>1379</v>
      </c>
      <c r="D111" s="13" t="s">
        <v>45</v>
      </c>
      <c r="E111" s="13" t="s">
        <v>46</v>
      </c>
      <c r="F111" s="13" t="s">
        <v>47</v>
      </c>
      <c r="G111" s="13" t="s">
        <v>48</v>
      </c>
      <c r="H111" s="13" t="s">
        <v>443</v>
      </c>
      <c r="I111" s="13" t="s">
        <v>50</v>
      </c>
      <c r="J111" s="12">
        <v>45524</v>
      </c>
      <c r="K111" s="13" t="s">
        <v>51</v>
      </c>
      <c r="L111" s="13" t="s">
        <v>162</v>
      </c>
      <c r="M111" s="13" t="s">
        <v>1380</v>
      </c>
      <c r="N111" s="13" t="s">
        <v>1381</v>
      </c>
      <c r="O111" s="13" t="s">
        <v>1382</v>
      </c>
      <c r="P111" s="11">
        <v>1365</v>
      </c>
      <c r="Q111" s="13" t="s">
        <v>1024</v>
      </c>
      <c r="R111" s="29" t="s">
        <v>1383</v>
      </c>
      <c r="S111" s="29" t="s">
        <v>1384</v>
      </c>
      <c r="T111" s="13" t="s">
        <v>1385</v>
      </c>
      <c r="U111" s="13" t="s">
        <v>1386</v>
      </c>
      <c r="V111" s="13">
        <v>10500000000</v>
      </c>
      <c r="W111" s="13" t="s">
        <v>60</v>
      </c>
      <c r="X111" s="13">
        <v>10500000000</v>
      </c>
      <c r="Y111" s="13" t="s">
        <v>61</v>
      </c>
      <c r="Z111" s="13">
        <v>2</v>
      </c>
      <c r="AA111" s="13">
        <v>550000000</v>
      </c>
      <c r="AB111" s="13" t="s">
        <v>60</v>
      </c>
      <c r="AC111" s="13">
        <v>550000000</v>
      </c>
      <c r="AD111" s="13" t="s">
        <v>62</v>
      </c>
      <c r="AE111" s="13">
        <v>550000000</v>
      </c>
      <c r="AF111" s="13" t="s">
        <v>60</v>
      </c>
      <c r="AG111" s="13">
        <v>550000000</v>
      </c>
      <c r="AH111" s="13">
        <v>11050000000</v>
      </c>
      <c r="AI111" s="13" t="s">
        <v>60</v>
      </c>
      <c r="AJ111" s="13">
        <v>11050000000</v>
      </c>
      <c r="AK111" s="13" t="s">
        <v>1387</v>
      </c>
      <c r="AL111" s="13" t="s">
        <v>50</v>
      </c>
      <c r="AM111" s="13" t="s">
        <v>1388</v>
      </c>
      <c r="AN111" s="13" t="s">
        <v>66</v>
      </c>
      <c r="AO111" s="13" t="s">
        <v>1389</v>
      </c>
      <c r="AP111" s="14" t="s">
        <v>1390</v>
      </c>
      <c r="AQ111" s="15" t="s">
        <v>50</v>
      </c>
      <c r="AR111" s="13" t="s">
        <v>50</v>
      </c>
    </row>
    <row r="112" spans="1:44" ht="15" thickBot="1">
      <c r="A112" s="4" t="s">
        <v>1391</v>
      </c>
      <c r="B112" s="5">
        <v>10107</v>
      </c>
      <c r="C112" s="6">
        <v>44197</v>
      </c>
      <c r="D112" s="7" t="s">
        <v>45</v>
      </c>
      <c r="E112" s="7" t="s">
        <v>46</v>
      </c>
      <c r="F112" s="7" t="s">
        <v>70</v>
      </c>
      <c r="G112" s="26" t="s">
        <v>54946</v>
      </c>
      <c r="H112" s="7" t="s">
        <v>1091</v>
      </c>
      <c r="I112" s="7" t="s">
        <v>50</v>
      </c>
      <c r="J112" s="6">
        <v>45530</v>
      </c>
      <c r="K112" s="7" t="s">
        <v>116</v>
      </c>
      <c r="L112" s="7" t="s">
        <v>467</v>
      </c>
      <c r="M112" s="7" t="s">
        <v>1392</v>
      </c>
      <c r="N112" s="7" t="s">
        <v>91</v>
      </c>
      <c r="O112" s="7" t="s">
        <v>1393</v>
      </c>
      <c r="P112" s="5">
        <v>1395</v>
      </c>
      <c r="Q112" s="7" t="s">
        <v>93</v>
      </c>
      <c r="R112" s="28" t="s">
        <v>1394</v>
      </c>
      <c r="S112" s="28" t="s">
        <v>1395</v>
      </c>
      <c r="T112" s="7" t="s">
        <v>1396</v>
      </c>
      <c r="U112" s="7" t="s">
        <v>50</v>
      </c>
      <c r="V112" s="7">
        <v>3000000</v>
      </c>
      <c r="W112" s="7" t="s">
        <v>60</v>
      </c>
      <c r="X112" s="7">
        <v>3000000</v>
      </c>
      <c r="Y112" s="7" t="s">
        <v>467</v>
      </c>
      <c r="Z112" s="7">
        <v>3</v>
      </c>
      <c r="AA112" s="7">
        <v>3000000</v>
      </c>
      <c r="AB112" s="7" t="s">
        <v>60</v>
      </c>
      <c r="AC112" s="7">
        <v>3000000</v>
      </c>
      <c r="AD112" s="7" t="s">
        <v>467</v>
      </c>
      <c r="AE112" s="7">
        <v>6840000</v>
      </c>
      <c r="AF112" s="7" t="s">
        <v>60</v>
      </c>
      <c r="AG112" s="7">
        <v>6840000</v>
      </c>
      <c r="AH112" s="7">
        <v>6840000</v>
      </c>
      <c r="AI112" s="7" t="s">
        <v>60</v>
      </c>
      <c r="AJ112" s="7">
        <v>6840000</v>
      </c>
      <c r="AK112" s="7" t="s">
        <v>1397</v>
      </c>
      <c r="AL112" s="7" t="s">
        <v>50</v>
      </c>
      <c r="AM112" s="7" t="s">
        <v>1398</v>
      </c>
      <c r="AN112" s="7" t="s">
        <v>66</v>
      </c>
      <c r="AO112" s="7" t="s">
        <v>1399</v>
      </c>
      <c r="AP112" s="8" t="s">
        <v>1400</v>
      </c>
      <c r="AQ112" s="9" t="s">
        <v>50</v>
      </c>
      <c r="AR112" s="7" t="s">
        <v>50</v>
      </c>
    </row>
    <row r="113" spans="1:44" ht="15" thickBot="1">
      <c r="A113" s="10" t="s">
        <v>1401</v>
      </c>
      <c r="B113" s="11">
        <v>1246</v>
      </c>
      <c r="C113" s="12">
        <v>43466</v>
      </c>
      <c r="D113" s="13" t="s">
        <v>45</v>
      </c>
      <c r="E113" s="13" t="s">
        <v>46</v>
      </c>
      <c r="F113" s="13" t="s">
        <v>70</v>
      </c>
      <c r="G113" s="26" t="s">
        <v>54946</v>
      </c>
      <c r="H113" s="13" t="s">
        <v>240</v>
      </c>
      <c r="I113" s="13" t="s">
        <v>50</v>
      </c>
      <c r="J113" s="12">
        <v>45531</v>
      </c>
      <c r="K113" s="13" t="s">
        <v>116</v>
      </c>
      <c r="L113" s="13" t="s">
        <v>467</v>
      </c>
      <c r="M113" s="13" t="s">
        <v>1402</v>
      </c>
      <c r="N113" s="13" t="s">
        <v>1403</v>
      </c>
      <c r="O113" s="13" t="s">
        <v>1404</v>
      </c>
      <c r="P113" s="11">
        <v>1396</v>
      </c>
      <c r="Q113" s="13" t="s">
        <v>245</v>
      </c>
      <c r="R113" s="29" t="s">
        <v>1405</v>
      </c>
      <c r="S113" s="29" t="s">
        <v>1406</v>
      </c>
      <c r="T113" s="13" t="s">
        <v>1407</v>
      </c>
      <c r="U113" s="13" t="s">
        <v>1408</v>
      </c>
      <c r="V113" s="13">
        <v>4750000</v>
      </c>
      <c r="W113" s="13" t="s">
        <v>60</v>
      </c>
      <c r="X113" s="13">
        <v>4750000</v>
      </c>
      <c r="Y113" s="13" t="s">
        <v>467</v>
      </c>
      <c r="Z113" s="13">
        <v>4</v>
      </c>
      <c r="AA113" s="13">
        <v>4750000</v>
      </c>
      <c r="AB113" s="13" t="s">
        <v>60</v>
      </c>
      <c r="AC113" s="13">
        <v>4750000</v>
      </c>
      <c r="AD113" s="13" t="s">
        <v>467</v>
      </c>
      <c r="AE113" s="13">
        <v>4750000</v>
      </c>
      <c r="AF113" s="13" t="s">
        <v>60</v>
      </c>
      <c r="AG113" s="13">
        <v>4750000</v>
      </c>
      <c r="AH113" s="13">
        <v>4750000</v>
      </c>
      <c r="AI113" s="13" t="s">
        <v>60</v>
      </c>
      <c r="AJ113" s="13">
        <v>4750000</v>
      </c>
      <c r="AK113" s="13" t="s">
        <v>1409</v>
      </c>
      <c r="AL113" s="13" t="s">
        <v>50</v>
      </c>
      <c r="AM113" s="13" t="s">
        <v>1410</v>
      </c>
      <c r="AN113" s="13" t="s">
        <v>66</v>
      </c>
      <c r="AO113" s="13" t="s">
        <v>1411</v>
      </c>
      <c r="AP113" s="14" t="s">
        <v>1412</v>
      </c>
      <c r="AQ113" s="15" t="s">
        <v>50</v>
      </c>
      <c r="AR113" s="13" t="s">
        <v>50</v>
      </c>
    </row>
    <row r="114" spans="1:44" ht="15" thickBot="1">
      <c r="A114" s="4" t="s">
        <v>1413</v>
      </c>
      <c r="B114" s="5">
        <v>1528</v>
      </c>
      <c r="C114" s="6">
        <v>42370</v>
      </c>
      <c r="D114" s="7" t="s">
        <v>45</v>
      </c>
      <c r="E114" s="7" t="s">
        <v>46</v>
      </c>
      <c r="F114" s="7" t="s">
        <v>70</v>
      </c>
      <c r="G114" s="26" t="s">
        <v>54946</v>
      </c>
      <c r="H114" s="7" t="s">
        <v>1414</v>
      </c>
      <c r="I114" s="7" t="s">
        <v>50</v>
      </c>
      <c r="J114" s="6">
        <v>45528</v>
      </c>
      <c r="K114" s="7" t="s">
        <v>116</v>
      </c>
      <c r="L114" s="7" t="s">
        <v>178</v>
      </c>
      <c r="M114" s="7" t="s">
        <v>1415</v>
      </c>
      <c r="N114" s="7" t="s">
        <v>1416</v>
      </c>
      <c r="O114" s="7" t="s">
        <v>1417</v>
      </c>
      <c r="P114" s="5">
        <v>1436</v>
      </c>
      <c r="Q114" s="7" t="s">
        <v>120</v>
      </c>
      <c r="R114" s="28" t="s">
        <v>1418</v>
      </c>
      <c r="S114" s="28" t="s">
        <v>1419</v>
      </c>
      <c r="T114" s="7" t="s">
        <v>1420</v>
      </c>
      <c r="U114" s="7" t="s">
        <v>1421</v>
      </c>
      <c r="V114" s="7" t="s">
        <v>50</v>
      </c>
      <c r="W114" s="7" t="s">
        <v>50</v>
      </c>
      <c r="X114" s="7" t="s">
        <v>50</v>
      </c>
      <c r="Y114" s="7" t="s">
        <v>50</v>
      </c>
      <c r="Z114" s="7">
        <v>11</v>
      </c>
      <c r="AA114" s="7" t="s">
        <v>50</v>
      </c>
      <c r="AB114" s="7" t="s">
        <v>50</v>
      </c>
      <c r="AC114" s="7" t="s">
        <v>50</v>
      </c>
      <c r="AD114" s="7" t="s">
        <v>178</v>
      </c>
      <c r="AE114" s="7">
        <v>102387986</v>
      </c>
      <c r="AF114" s="7" t="s">
        <v>60</v>
      </c>
      <c r="AG114" s="7">
        <v>102387986</v>
      </c>
      <c r="AH114" s="7">
        <v>102387986</v>
      </c>
      <c r="AI114" s="7" t="s">
        <v>60</v>
      </c>
      <c r="AJ114" s="7">
        <v>102387986</v>
      </c>
      <c r="AK114" s="7" t="s">
        <v>1422</v>
      </c>
      <c r="AL114" s="7" t="s">
        <v>50</v>
      </c>
      <c r="AM114" s="7" t="s">
        <v>1423</v>
      </c>
      <c r="AN114" s="7" t="s">
        <v>66</v>
      </c>
      <c r="AO114" s="7" t="s">
        <v>1424</v>
      </c>
      <c r="AP114" s="8" t="s">
        <v>1425</v>
      </c>
      <c r="AQ114" s="9" t="s">
        <v>50</v>
      </c>
      <c r="AR114" s="7" t="s">
        <v>50</v>
      </c>
    </row>
    <row r="115" spans="1:44" ht="15" thickBot="1">
      <c r="A115" s="10" t="s">
        <v>1426</v>
      </c>
      <c r="B115" s="13" t="s">
        <v>50</v>
      </c>
      <c r="C115" s="12">
        <v>44039</v>
      </c>
      <c r="D115" s="13" t="s">
        <v>45</v>
      </c>
      <c r="E115" s="13" t="s">
        <v>46</v>
      </c>
      <c r="F115" s="13" t="s">
        <v>70</v>
      </c>
      <c r="G115" s="26" t="s">
        <v>54946</v>
      </c>
      <c r="H115" s="13" t="s">
        <v>1427</v>
      </c>
      <c r="I115" s="13" t="s">
        <v>50</v>
      </c>
      <c r="J115" s="12">
        <v>45524</v>
      </c>
      <c r="K115" s="13" t="s">
        <v>116</v>
      </c>
      <c r="L115" s="13" t="s">
        <v>467</v>
      </c>
      <c r="M115" s="13" t="s">
        <v>1428</v>
      </c>
      <c r="N115" s="13" t="s">
        <v>193</v>
      </c>
      <c r="O115" s="13" t="s">
        <v>1429</v>
      </c>
      <c r="P115" s="11">
        <v>1461</v>
      </c>
      <c r="Q115" s="13" t="s">
        <v>56</v>
      </c>
      <c r="R115" s="29" t="s">
        <v>1430</v>
      </c>
      <c r="S115" s="29" t="s">
        <v>1431</v>
      </c>
      <c r="T115" s="13" t="s">
        <v>1432</v>
      </c>
      <c r="U115" s="13" t="s">
        <v>1433</v>
      </c>
      <c r="V115" s="13">
        <v>6000000</v>
      </c>
      <c r="W115" s="13" t="s">
        <v>60</v>
      </c>
      <c r="X115" s="13">
        <v>6000000</v>
      </c>
      <c r="Y115" s="13" t="s">
        <v>467</v>
      </c>
      <c r="Z115" s="13">
        <v>5</v>
      </c>
      <c r="AA115" s="13">
        <v>6000000</v>
      </c>
      <c r="AB115" s="13" t="s">
        <v>60</v>
      </c>
      <c r="AC115" s="13">
        <v>6000000</v>
      </c>
      <c r="AD115" s="13" t="s">
        <v>467</v>
      </c>
      <c r="AE115" s="13">
        <v>11850000</v>
      </c>
      <c r="AF115" s="13" t="s">
        <v>60</v>
      </c>
      <c r="AG115" s="13">
        <v>11850000</v>
      </c>
      <c r="AH115" s="13">
        <v>19650000</v>
      </c>
      <c r="AI115" s="13" t="s">
        <v>60</v>
      </c>
      <c r="AJ115" s="13">
        <v>19650000</v>
      </c>
      <c r="AK115" s="13" t="s">
        <v>1434</v>
      </c>
      <c r="AL115" s="13" t="s">
        <v>50</v>
      </c>
      <c r="AM115" s="13" t="s">
        <v>1435</v>
      </c>
      <c r="AN115" s="13" t="s">
        <v>66</v>
      </c>
      <c r="AO115" s="13" t="s">
        <v>1432</v>
      </c>
      <c r="AP115" s="14" t="s">
        <v>1436</v>
      </c>
      <c r="AQ115" s="15" t="s">
        <v>50</v>
      </c>
      <c r="AR115" s="13" t="s">
        <v>50</v>
      </c>
    </row>
    <row r="116" spans="1:44" ht="15" thickBot="1">
      <c r="A116" s="4" t="s">
        <v>1437</v>
      </c>
      <c r="B116" s="5">
        <v>38611</v>
      </c>
      <c r="C116" s="6">
        <v>43164</v>
      </c>
      <c r="D116" s="7" t="s">
        <v>45</v>
      </c>
      <c r="E116" s="7" t="s">
        <v>46</v>
      </c>
      <c r="F116" s="7" t="s">
        <v>70</v>
      </c>
      <c r="G116" s="26" t="s">
        <v>54946</v>
      </c>
      <c r="H116" s="7" t="s">
        <v>997</v>
      </c>
      <c r="I116" s="7" t="s">
        <v>50</v>
      </c>
      <c r="J116" s="6">
        <v>45526</v>
      </c>
      <c r="K116" s="7" t="s">
        <v>116</v>
      </c>
      <c r="L116" s="7" t="s">
        <v>178</v>
      </c>
      <c r="M116" s="7" t="s">
        <v>1438</v>
      </c>
      <c r="N116" s="7" t="s">
        <v>133</v>
      </c>
      <c r="O116" s="7" t="s">
        <v>1439</v>
      </c>
      <c r="P116" s="5">
        <v>1492</v>
      </c>
      <c r="Q116" s="7" t="s">
        <v>135</v>
      </c>
      <c r="R116" s="28" t="s">
        <v>1440</v>
      </c>
      <c r="S116" s="28" t="s">
        <v>1441</v>
      </c>
      <c r="T116" s="7" t="s">
        <v>1442</v>
      </c>
      <c r="U116" s="7" t="s">
        <v>1443</v>
      </c>
      <c r="V116" s="7" t="s">
        <v>50</v>
      </c>
      <c r="W116" s="7" t="s">
        <v>50</v>
      </c>
      <c r="X116" s="7" t="s">
        <v>50</v>
      </c>
      <c r="Y116" s="7" t="s">
        <v>50</v>
      </c>
      <c r="Z116" s="7">
        <v>7</v>
      </c>
      <c r="AA116" s="7" t="s">
        <v>50</v>
      </c>
      <c r="AB116" s="7" t="s">
        <v>50</v>
      </c>
      <c r="AC116" s="7" t="s">
        <v>50</v>
      </c>
      <c r="AD116" s="7" t="s">
        <v>178</v>
      </c>
      <c r="AE116" s="7">
        <v>10309900</v>
      </c>
      <c r="AF116" s="7" t="s">
        <v>60</v>
      </c>
      <c r="AG116" s="7">
        <v>10309900</v>
      </c>
      <c r="AH116" s="7">
        <v>10309900</v>
      </c>
      <c r="AI116" s="7" t="s">
        <v>60</v>
      </c>
      <c r="AJ116" s="7">
        <v>10309900</v>
      </c>
      <c r="AK116" s="7" t="s">
        <v>1444</v>
      </c>
      <c r="AL116" s="7" t="s">
        <v>50</v>
      </c>
      <c r="AM116" s="7" t="s">
        <v>1445</v>
      </c>
      <c r="AN116" s="7" t="s">
        <v>253</v>
      </c>
      <c r="AO116" s="7" t="s">
        <v>1446</v>
      </c>
      <c r="AP116" s="8" t="s">
        <v>1447</v>
      </c>
      <c r="AQ116" s="9" t="s">
        <v>50</v>
      </c>
      <c r="AR116" s="7" t="s">
        <v>50</v>
      </c>
    </row>
    <row r="117" spans="1:44" ht="15" thickBot="1">
      <c r="A117" s="10" t="s">
        <v>1448</v>
      </c>
      <c r="B117" s="13">
        <v>945</v>
      </c>
      <c r="C117" s="12">
        <v>44197</v>
      </c>
      <c r="D117" s="13" t="s">
        <v>45</v>
      </c>
      <c r="E117" s="13" t="s">
        <v>46</v>
      </c>
      <c r="F117" s="13" t="s">
        <v>70</v>
      </c>
      <c r="G117" s="27" t="s">
        <v>54945</v>
      </c>
      <c r="H117" s="13" t="s">
        <v>1449</v>
      </c>
      <c r="I117" s="13" t="s">
        <v>50</v>
      </c>
      <c r="J117" s="12">
        <v>45525</v>
      </c>
      <c r="K117" s="13" t="s">
        <v>50</v>
      </c>
      <c r="L117" s="13" t="s">
        <v>241</v>
      </c>
      <c r="M117" s="13" t="s">
        <v>1450</v>
      </c>
      <c r="N117" s="13" t="s">
        <v>1451</v>
      </c>
      <c r="O117" s="13" t="s">
        <v>1452</v>
      </c>
      <c r="P117" s="11">
        <v>1513</v>
      </c>
      <c r="Q117" s="13" t="s">
        <v>135</v>
      </c>
      <c r="R117" s="29" t="s">
        <v>1453</v>
      </c>
      <c r="S117" s="29" t="s">
        <v>1454</v>
      </c>
      <c r="T117" s="13" t="s">
        <v>1455</v>
      </c>
      <c r="U117" s="13" t="s">
        <v>50</v>
      </c>
      <c r="V117" s="13">
        <v>10300000</v>
      </c>
      <c r="W117" s="13" t="s">
        <v>1456</v>
      </c>
      <c r="X117" s="13">
        <v>12061483</v>
      </c>
      <c r="Y117" s="13" t="s">
        <v>154</v>
      </c>
      <c r="Z117" s="13">
        <v>3</v>
      </c>
      <c r="AA117" s="13">
        <v>10300000</v>
      </c>
      <c r="AB117" s="13" t="s">
        <v>1456</v>
      </c>
      <c r="AC117" s="13">
        <v>12061483</v>
      </c>
      <c r="AD117" s="13" t="s">
        <v>241</v>
      </c>
      <c r="AE117" s="13">
        <v>28300000</v>
      </c>
      <c r="AF117" s="13" t="s">
        <v>1456</v>
      </c>
      <c r="AG117" s="13">
        <v>32819544</v>
      </c>
      <c r="AH117" s="13">
        <v>31800000</v>
      </c>
      <c r="AI117" s="13" t="s">
        <v>1456</v>
      </c>
      <c r="AJ117" s="13">
        <v>36826454</v>
      </c>
      <c r="AK117" s="13" t="s">
        <v>1457</v>
      </c>
      <c r="AL117" s="13" t="s">
        <v>50</v>
      </c>
      <c r="AM117" s="13" t="s">
        <v>1458</v>
      </c>
      <c r="AN117" s="13" t="s">
        <v>66</v>
      </c>
      <c r="AO117" s="13" t="s">
        <v>1459</v>
      </c>
      <c r="AP117" s="14" t="s">
        <v>1460</v>
      </c>
      <c r="AQ117" s="15" t="s">
        <v>50</v>
      </c>
      <c r="AR117" s="13" t="s">
        <v>50</v>
      </c>
    </row>
    <row r="118" spans="1:44" ht="15" thickBot="1">
      <c r="A118" s="4" t="s">
        <v>1461</v>
      </c>
      <c r="B118" s="5">
        <v>2237</v>
      </c>
      <c r="C118" s="6">
        <v>45139</v>
      </c>
      <c r="D118" s="7" t="s">
        <v>45</v>
      </c>
      <c r="E118" s="7" t="s">
        <v>46</v>
      </c>
      <c r="F118" s="7" t="s">
        <v>70</v>
      </c>
      <c r="G118" s="26" t="s">
        <v>54946</v>
      </c>
      <c r="H118" s="7" t="s">
        <v>50</v>
      </c>
      <c r="I118" s="7" t="s">
        <v>50</v>
      </c>
      <c r="J118" s="6">
        <v>45525</v>
      </c>
      <c r="K118" s="7" t="s">
        <v>50</v>
      </c>
      <c r="L118" s="7" t="s">
        <v>467</v>
      </c>
      <c r="M118" s="7" t="s">
        <v>1462</v>
      </c>
      <c r="N118" s="7" t="s">
        <v>180</v>
      </c>
      <c r="O118" s="7" t="s">
        <v>1463</v>
      </c>
      <c r="P118" s="5">
        <v>1526</v>
      </c>
      <c r="Q118" s="7" t="s">
        <v>120</v>
      </c>
      <c r="R118" s="28" t="s">
        <v>1464</v>
      </c>
      <c r="S118" s="28" t="s">
        <v>1465</v>
      </c>
      <c r="T118" s="7" t="s">
        <v>50</v>
      </c>
      <c r="U118" s="7" t="s">
        <v>50</v>
      </c>
      <c r="V118" s="7">
        <v>2750000</v>
      </c>
      <c r="W118" s="7" t="s">
        <v>60</v>
      </c>
      <c r="X118" s="7">
        <v>2750000</v>
      </c>
      <c r="Y118" s="7" t="s">
        <v>467</v>
      </c>
      <c r="Z118" s="7">
        <v>2</v>
      </c>
      <c r="AA118" s="7">
        <v>2750000</v>
      </c>
      <c r="AB118" s="7" t="s">
        <v>60</v>
      </c>
      <c r="AC118" s="7">
        <v>2750000</v>
      </c>
      <c r="AD118" s="7" t="s">
        <v>467</v>
      </c>
      <c r="AE118" s="7">
        <v>3250000</v>
      </c>
      <c r="AF118" s="7" t="s">
        <v>60</v>
      </c>
      <c r="AG118" s="7">
        <v>3250000</v>
      </c>
      <c r="AH118" s="7">
        <v>3250000</v>
      </c>
      <c r="AI118" s="7" t="s">
        <v>60</v>
      </c>
      <c r="AJ118" s="7">
        <v>3250000</v>
      </c>
      <c r="AK118" s="7" t="s">
        <v>50</v>
      </c>
      <c r="AL118" s="7" t="s">
        <v>50</v>
      </c>
      <c r="AM118" s="7" t="s">
        <v>1466</v>
      </c>
      <c r="AN118" s="7" t="s">
        <v>66</v>
      </c>
      <c r="AO118" s="7" t="s">
        <v>1467</v>
      </c>
      <c r="AP118" s="8" t="s">
        <v>1468</v>
      </c>
      <c r="AQ118" s="9" t="s">
        <v>50</v>
      </c>
      <c r="AR118" s="7" t="s">
        <v>50</v>
      </c>
    </row>
    <row r="119" spans="1:44" ht="15" thickBot="1">
      <c r="A119" s="10" t="s">
        <v>1469</v>
      </c>
      <c r="B119" s="11">
        <v>1081630</v>
      </c>
      <c r="C119" s="12">
        <v>35065</v>
      </c>
      <c r="D119" s="13" t="s">
        <v>45</v>
      </c>
      <c r="E119" s="13" t="s">
        <v>46</v>
      </c>
      <c r="F119" s="13" t="s">
        <v>70</v>
      </c>
      <c r="G119" s="13" t="s">
        <v>71</v>
      </c>
      <c r="H119" s="13" t="s">
        <v>1470</v>
      </c>
      <c r="I119" s="13" t="s">
        <v>50</v>
      </c>
      <c r="J119" s="12">
        <v>45525</v>
      </c>
      <c r="K119" s="13" t="s">
        <v>50</v>
      </c>
      <c r="L119" s="13" t="s">
        <v>1471</v>
      </c>
      <c r="M119" s="13" t="s">
        <v>1472</v>
      </c>
      <c r="N119" s="13" t="s">
        <v>1473</v>
      </c>
      <c r="O119" s="13" t="s">
        <v>1474</v>
      </c>
      <c r="P119" s="11">
        <v>1553</v>
      </c>
      <c r="Q119" s="13" t="s">
        <v>1001</v>
      </c>
      <c r="R119" s="29" t="s">
        <v>1475</v>
      </c>
      <c r="S119" s="29" t="s">
        <v>1476</v>
      </c>
      <c r="T119" s="13" t="s">
        <v>1477</v>
      </c>
      <c r="U119" s="13">
        <f>971-800-8333</f>
        <v>-8162</v>
      </c>
      <c r="V119" s="13">
        <v>360000000</v>
      </c>
      <c r="W119" s="13" t="s">
        <v>60</v>
      </c>
      <c r="X119" s="13">
        <v>360000000</v>
      </c>
      <c r="Y119" s="13" t="s">
        <v>50</v>
      </c>
      <c r="Z119" s="13">
        <v>1</v>
      </c>
      <c r="AA119" s="13">
        <v>360000000</v>
      </c>
      <c r="AB119" s="13" t="s">
        <v>60</v>
      </c>
      <c r="AC119" s="13">
        <v>360000000</v>
      </c>
      <c r="AD119" s="13" t="s">
        <v>1471</v>
      </c>
      <c r="AE119" s="13">
        <v>360000000</v>
      </c>
      <c r="AF119" s="13" t="s">
        <v>60</v>
      </c>
      <c r="AG119" s="13">
        <v>360000000</v>
      </c>
      <c r="AH119" s="13">
        <v>360000000</v>
      </c>
      <c r="AI119" s="13" t="s">
        <v>60</v>
      </c>
      <c r="AJ119" s="13">
        <v>360000000</v>
      </c>
      <c r="AK119" s="13" t="s">
        <v>1478</v>
      </c>
      <c r="AL119" s="13" t="s">
        <v>50</v>
      </c>
      <c r="AM119" s="13" t="s">
        <v>1479</v>
      </c>
      <c r="AN119" s="13" t="s">
        <v>66</v>
      </c>
      <c r="AO119" s="13" t="s">
        <v>1480</v>
      </c>
      <c r="AP119" s="14" t="s">
        <v>1481</v>
      </c>
      <c r="AQ119" s="15" t="s">
        <v>50</v>
      </c>
      <c r="AR119" s="13" t="s">
        <v>50</v>
      </c>
    </row>
    <row r="120" spans="1:44" ht="15" thickBot="1">
      <c r="A120" s="4" t="s">
        <v>1482</v>
      </c>
      <c r="B120" s="5">
        <v>9833</v>
      </c>
      <c r="C120" s="6">
        <v>44501</v>
      </c>
      <c r="D120" s="7" t="s">
        <v>45</v>
      </c>
      <c r="E120" s="7" t="s">
        <v>46</v>
      </c>
      <c r="F120" s="7" t="s">
        <v>70</v>
      </c>
      <c r="G120" s="7" t="s">
        <v>145</v>
      </c>
      <c r="H120" s="7" t="s">
        <v>562</v>
      </c>
      <c r="I120" s="7" t="s">
        <v>50</v>
      </c>
      <c r="J120" s="6">
        <v>45523</v>
      </c>
      <c r="K120" s="7" t="s">
        <v>50</v>
      </c>
      <c r="L120" s="7" t="s">
        <v>147</v>
      </c>
      <c r="M120" s="7" t="s">
        <v>1010</v>
      </c>
      <c r="N120" s="7" t="s">
        <v>543</v>
      </c>
      <c r="O120" s="7" t="s">
        <v>1483</v>
      </c>
      <c r="P120" s="5">
        <v>1579</v>
      </c>
      <c r="Q120" s="7" t="s">
        <v>545</v>
      </c>
      <c r="R120" s="28" t="s">
        <v>1484</v>
      </c>
      <c r="S120" s="28" t="s">
        <v>1485</v>
      </c>
      <c r="T120" s="7" t="s">
        <v>1486</v>
      </c>
      <c r="U120" s="7" t="s">
        <v>50</v>
      </c>
      <c r="V120" s="7">
        <v>30000000</v>
      </c>
      <c r="W120" s="7" t="s">
        <v>60</v>
      </c>
      <c r="X120" s="7">
        <v>30000000</v>
      </c>
      <c r="Y120" s="7" t="s">
        <v>154</v>
      </c>
      <c r="Z120" s="7">
        <v>5</v>
      </c>
      <c r="AA120" s="7">
        <v>30000000</v>
      </c>
      <c r="AB120" s="7" t="s">
        <v>60</v>
      </c>
      <c r="AC120" s="7">
        <v>30000000</v>
      </c>
      <c r="AD120" s="7" t="s">
        <v>147</v>
      </c>
      <c r="AE120" s="7">
        <v>77500000</v>
      </c>
      <c r="AF120" s="7" t="s">
        <v>60</v>
      </c>
      <c r="AG120" s="7">
        <v>77500000</v>
      </c>
      <c r="AH120" s="7">
        <v>77500000</v>
      </c>
      <c r="AI120" s="7" t="s">
        <v>60</v>
      </c>
      <c r="AJ120" s="7">
        <v>77500000</v>
      </c>
      <c r="AK120" s="7" t="s">
        <v>1487</v>
      </c>
      <c r="AL120" s="7" t="s">
        <v>50</v>
      </c>
      <c r="AM120" s="7" t="s">
        <v>1488</v>
      </c>
      <c r="AN120" s="7" t="s">
        <v>66</v>
      </c>
      <c r="AO120" s="7" t="s">
        <v>1486</v>
      </c>
      <c r="AP120" s="8" t="s">
        <v>1489</v>
      </c>
      <c r="AQ120" s="9" t="s">
        <v>50</v>
      </c>
      <c r="AR120" s="7" t="s">
        <v>50</v>
      </c>
    </row>
    <row r="121" spans="1:44" ht="15" thickBot="1">
      <c r="A121" s="10" t="s">
        <v>1490</v>
      </c>
      <c r="B121" s="11">
        <v>8315</v>
      </c>
      <c r="C121" s="12">
        <v>42965</v>
      </c>
      <c r="D121" s="13" t="s">
        <v>45</v>
      </c>
      <c r="E121" s="13" t="s">
        <v>46</v>
      </c>
      <c r="F121" s="13" t="s">
        <v>70</v>
      </c>
      <c r="G121" s="13" t="s">
        <v>87</v>
      </c>
      <c r="H121" s="13" t="s">
        <v>1491</v>
      </c>
      <c r="I121" s="13" t="s">
        <v>50</v>
      </c>
      <c r="J121" s="12">
        <v>45531</v>
      </c>
      <c r="K121" s="13" t="s">
        <v>191</v>
      </c>
      <c r="L121" s="13" t="s">
        <v>147</v>
      </c>
      <c r="M121" s="13" t="s">
        <v>1492</v>
      </c>
      <c r="N121" s="13" t="s">
        <v>1493</v>
      </c>
      <c r="O121" s="13" t="s">
        <v>1494</v>
      </c>
      <c r="P121" s="11">
        <v>1592</v>
      </c>
      <c r="Q121" s="13" t="s">
        <v>383</v>
      </c>
      <c r="R121" s="29" t="s">
        <v>1495</v>
      </c>
      <c r="S121" s="29" t="s">
        <v>1496</v>
      </c>
      <c r="T121" s="13" t="s">
        <v>1497</v>
      </c>
      <c r="U121" s="13" t="s">
        <v>1498</v>
      </c>
      <c r="V121" s="13">
        <v>15000000</v>
      </c>
      <c r="W121" s="13" t="s">
        <v>60</v>
      </c>
      <c r="X121" s="13">
        <v>15000000</v>
      </c>
      <c r="Y121" s="13" t="s">
        <v>154</v>
      </c>
      <c r="Z121" s="13">
        <v>5</v>
      </c>
      <c r="AA121" s="13">
        <v>15000000</v>
      </c>
      <c r="AB121" s="13" t="s">
        <v>60</v>
      </c>
      <c r="AC121" s="13">
        <v>15000000</v>
      </c>
      <c r="AD121" s="13" t="s">
        <v>147</v>
      </c>
      <c r="AE121" s="13">
        <v>30116837</v>
      </c>
      <c r="AF121" s="13" t="s">
        <v>60</v>
      </c>
      <c r="AG121" s="13">
        <v>30116837</v>
      </c>
      <c r="AH121" s="13">
        <v>30116837</v>
      </c>
      <c r="AI121" s="13" t="s">
        <v>60</v>
      </c>
      <c r="AJ121" s="13">
        <v>30116837</v>
      </c>
      <c r="AK121" s="13" t="s">
        <v>1499</v>
      </c>
      <c r="AL121" s="13" t="s">
        <v>50</v>
      </c>
      <c r="AM121" s="13" t="s">
        <v>1500</v>
      </c>
      <c r="AN121" s="13" t="s">
        <v>66</v>
      </c>
      <c r="AO121" s="13" t="s">
        <v>1501</v>
      </c>
      <c r="AP121" s="14" t="s">
        <v>1502</v>
      </c>
      <c r="AQ121" s="15" t="s">
        <v>50</v>
      </c>
      <c r="AR121" s="13" t="s">
        <v>50</v>
      </c>
    </row>
    <row r="122" spans="1:44" ht="15" thickBot="1">
      <c r="A122" s="4" t="s">
        <v>1503</v>
      </c>
      <c r="B122" s="7">
        <v>951</v>
      </c>
      <c r="C122" s="6">
        <v>42370</v>
      </c>
      <c r="D122" s="7" t="s">
        <v>45</v>
      </c>
      <c r="E122" s="7" t="s">
        <v>46</v>
      </c>
      <c r="F122" s="7" t="s">
        <v>70</v>
      </c>
      <c r="G122" s="7" t="s">
        <v>87</v>
      </c>
      <c r="H122" s="7" t="s">
        <v>50</v>
      </c>
      <c r="I122" s="7" t="s">
        <v>50</v>
      </c>
      <c r="J122" s="6">
        <v>45527</v>
      </c>
      <c r="K122" s="7" t="s">
        <v>50</v>
      </c>
      <c r="L122" s="7" t="s">
        <v>467</v>
      </c>
      <c r="M122" s="7" t="s">
        <v>1504</v>
      </c>
      <c r="N122" s="7" t="s">
        <v>421</v>
      </c>
      <c r="O122" s="7" t="s">
        <v>1505</v>
      </c>
      <c r="P122" s="5">
        <v>1597</v>
      </c>
      <c r="Q122" s="7" t="s">
        <v>245</v>
      </c>
      <c r="R122" s="28" t="s">
        <v>1506</v>
      </c>
      <c r="S122" s="28" t="s">
        <v>1507</v>
      </c>
      <c r="T122" s="7" t="s">
        <v>1508</v>
      </c>
      <c r="U122" s="7" t="s">
        <v>1509</v>
      </c>
      <c r="V122" s="7">
        <v>3000000</v>
      </c>
      <c r="W122" s="7" t="s">
        <v>60</v>
      </c>
      <c r="X122" s="7">
        <v>3000000</v>
      </c>
      <c r="Y122" s="7" t="s">
        <v>467</v>
      </c>
      <c r="Z122" s="7">
        <v>4</v>
      </c>
      <c r="AA122" s="7">
        <v>3000000</v>
      </c>
      <c r="AB122" s="7" t="s">
        <v>60</v>
      </c>
      <c r="AC122" s="7">
        <v>3000000</v>
      </c>
      <c r="AD122" s="7" t="s">
        <v>467</v>
      </c>
      <c r="AE122" s="7">
        <v>3884338</v>
      </c>
      <c r="AF122" s="7" t="s">
        <v>60</v>
      </c>
      <c r="AG122" s="7">
        <v>3884338</v>
      </c>
      <c r="AH122" s="7">
        <v>3884338</v>
      </c>
      <c r="AI122" s="7" t="s">
        <v>60</v>
      </c>
      <c r="AJ122" s="7">
        <v>3884338</v>
      </c>
      <c r="AK122" s="7" t="s">
        <v>1510</v>
      </c>
      <c r="AL122" s="7" t="s">
        <v>50</v>
      </c>
      <c r="AM122" s="7" t="s">
        <v>1511</v>
      </c>
      <c r="AN122" s="7" t="s">
        <v>253</v>
      </c>
      <c r="AO122" s="7" t="s">
        <v>1512</v>
      </c>
      <c r="AP122" s="8" t="s">
        <v>1513</v>
      </c>
      <c r="AQ122" s="9" t="s">
        <v>50</v>
      </c>
      <c r="AR122" s="7" t="s">
        <v>50</v>
      </c>
    </row>
    <row r="123" spans="1:44" ht="15" thickBot="1">
      <c r="A123" s="10" t="s">
        <v>1514</v>
      </c>
      <c r="B123" s="13" t="s">
        <v>50</v>
      </c>
      <c r="C123" s="12">
        <v>44562</v>
      </c>
      <c r="D123" s="13" t="s">
        <v>45</v>
      </c>
      <c r="E123" s="13" t="s">
        <v>46</v>
      </c>
      <c r="F123" s="13" t="s">
        <v>70</v>
      </c>
      <c r="G123" s="26" t="s">
        <v>54946</v>
      </c>
      <c r="H123" s="13" t="s">
        <v>50</v>
      </c>
      <c r="I123" s="13" t="s">
        <v>50</v>
      </c>
      <c r="J123" s="12">
        <v>45526</v>
      </c>
      <c r="K123" s="13" t="s">
        <v>50</v>
      </c>
      <c r="L123" s="13" t="s">
        <v>241</v>
      </c>
      <c r="M123" s="13" t="s">
        <v>1515</v>
      </c>
      <c r="N123" s="13" t="s">
        <v>918</v>
      </c>
      <c r="O123" s="13" t="s">
        <v>1516</v>
      </c>
      <c r="P123" s="11">
        <v>1647</v>
      </c>
      <c r="Q123" s="13" t="s">
        <v>920</v>
      </c>
      <c r="R123" s="29" t="s">
        <v>1517</v>
      </c>
      <c r="S123" s="29" t="s">
        <v>1518</v>
      </c>
      <c r="T123" s="13" t="s">
        <v>1519</v>
      </c>
      <c r="U123" s="13" t="s">
        <v>1520</v>
      </c>
      <c r="V123" s="13">
        <v>3500000</v>
      </c>
      <c r="W123" s="13" t="s">
        <v>209</v>
      </c>
      <c r="X123" s="13">
        <v>3898097</v>
      </c>
      <c r="Y123" s="13" t="s">
        <v>154</v>
      </c>
      <c r="Z123" s="13">
        <v>3</v>
      </c>
      <c r="AA123" s="13">
        <v>3500000</v>
      </c>
      <c r="AB123" s="13" t="s">
        <v>209</v>
      </c>
      <c r="AC123" s="13">
        <v>3898097</v>
      </c>
      <c r="AD123" s="13" t="s">
        <v>241</v>
      </c>
      <c r="AE123" s="13">
        <v>3500000</v>
      </c>
      <c r="AF123" s="13" t="s">
        <v>209</v>
      </c>
      <c r="AG123" s="13">
        <v>3898097</v>
      </c>
      <c r="AH123" s="13">
        <v>3500000</v>
      </c>
      <c r="AI123" s="13" t="s">
        <v>209</v>
      </c>
      <c r="AJ123" s="13">
        <v>3898097</v>
      </c>
      <c r="AK123" s="13" t="s">
        <v>1521</v>
      </c>
      <c r="AL123" s="13" t="s">
        <v>50</v>
      </c>
      <c r="AM123" s="13" t="s">
        <v>1522</v>
      </c>
      <c r="AN123" s="13" t="s">
        <v>66</v>
      </c>
      <c r="AO123" s="13" t="s">
        <v>1523</v>
      </c>
      <c r="AP123" s="14" t="s">
        <v>1524</v>
      </c>
      <c r="AQ123" s="15" t="s">
        <v>50</v>
      </c>
      <c r="AR123" s="13" t="s">
        <v>50</v>
      </c>
    </row>
    <row r="124" spans="1:44" ht="15" thickBot="1">
      <c r="A124" s="4" t="s">
        <v>1525</v>
      </c>
      <c r="B124" s="5">
        <v>295457</v>
      </c>
      <c r="C124" s="6">
        <v>44927</v>
      </c>
      <c r="D124" s="7" t="s">
        <v>45</v>
      </c>
      <c r="E124" s="7" t="s">
        <v>46</v>
      </c>
      <c r="F124" s="7" t="s">
        <v>70</v>
      </c>
      <c r="G124" s="27" t="s">
        <v>54945</v>
      </c>
      <c r="H124" s="7" t="s">
        <v>50</v>
      </c>
      <c r="I124" s="7" t="s">
        <v>50</v>
      </c>
      <c r="J124" s="6">
        <v>45531</v>
      </c>
      <c r="K124" s="7" t="s">
        <v>50</v>
      </c>
      <c r="L124" s="7" t="s">
        <v>467</v>
      </c>
      <c r="M124" s="7" t="s">
        <v>1526</v>
      </c>
      <c r="N124" s="7" t="s">
        <v>180</v>
      </c>
      <c r="O124" s="7" t="s">
        <v>1527</v>
      </c>
      <c r="P124" s="5">
        <v>1665</v>
      </c>
      <c r="Q124" s="7" t="s">
        <v>120</v>
      </c>
      <c r="R124" s="28" t="s">
        <v>1528</v>
      </c>
      <c r="S124" s="28" t="s">
        <v>1529</v>
      </c>
      <c r="T124" s="7" t="s">
        <v>1530</v>
      </c>
      <c r="U124" s="7" t="s">
        <v>50</v>
      </c>
      <c r="V124" s="7">
        <v>12000000</v>
      </c>
      <c r="W124" s="7" t="s">
        <v>60</v>
      </c>
      <c r="X124" s="7">
        <v>12000000</v>
      </c>
      <c r="Y124" s="7" t="s">
        <v>467</v>
      </c>
      <c r="Z124" s="7">
        <v>2</v>
      </c>
      <c r="AA124" s="7">
        <v>12000000</v>
      </c>
      <c r="AB124" s="7" t="s">
        <v>60</v>
      </c>
      <c r="AC124" s="7">
        <v>12000000</v>
      </c>
      <c r="AD124" s="7" t="s">
        <v>467</v>
      </c>
      <c r="AE124" s="7">
        <v>12000000</v>
      </c>
      <c r="AF124" s="7" t="s">
        <v>60</v>
      </c>
      <c r="AG124" s="7">
        <v>12000000</v>
      </c>
      <c r="AH124" s="7">
        <v>12000000</v>
      </c>
      <c r="AI124" s="7" t="s">
        <v>60</v>
      </c>
      <c r="AJ124" s="7">
        <v>12000000</v>
      </c>
      <c r="AK124" s="7" t="s">
        <v>1531</v>
      </c>
      <c r="AL124" s="7" t="s">
        <v>50</v>
      </c>
      <c r="AM124" s="7" t="s">
        <v>1532</v>
      </c>
      <c r="AN124" s="7" t="s">
        <v>66</v>
      </c>
      <c r="AO124" s="7" t="s">
        <v>1533</v>
      </c>
      <c r="AP124" s="8" t="s">
        <v>1534</v>
      </c>
      <c r="AQ124" s="9" t="s">
        <v>50</v>
      </c>
      <c r="AR124" s="7" t="s">
        <v>50</v>
      </c>
    </row>
    <row r="125" spans="1:44" ht="15" thickBot="1">
      <c r="A125" s="10" t="s">
        <v>1535</v>
      </c>
      <c r="B125" s="11">
        <v>4366</v>
      </c>
      <c r="C125" s="12">
        <v>37257</v>
      </c>
      <c r="D125" s="13" t="s">
        <v>45</v>
      </c>
      <c r="E125" s="13" t="s">
        <v>46</v>
      </c>
      <c r="F125" s="13" t="s">
        <v>638</v>
      </c>
      <c r="G125" s="13" t="s">
        <v>114</v>
      </c>
      <c r="H125" s="13" t="s">
        <v>1536</v>
      </c>
      <c r="I125" s="13" t="s">
        <v>50</v>
      </c>
      <c r="J125" s="12">
        <v>45531</v>
      </c>
      <c r="K125" s="13" t="s">
        <v>177</v>
      </c>
      <c r="L125" s="13" t="s">
        <v>290</v>
      </c>
      <c r="M125" s="13" t="s">
        <v>1537</v>
      </c>
      <c r="N125" s="13" t="s">
        <v>133</v>
      </c>
      <c r="O125" s="13" t="s">
        <v>1538</v>
      </c>
      <c r="P125" s="11">
        <v>1666</v>
      </c>
      <c r="Q125" s="13" t="s">
        <v>135</v>
      </c>
      <c r="R125" s="29" t="s">
        <v>1539</v>
      </c>
      <c r="S125" s="29" t="s">
        <v>1540</v>
      </c>
      <c r="T125" s="13" t="s">
        <v>1541</v>
      </c>
      <c r="U125" s="13" t="s">
        <v>1542</v>
      </c>
      <c r="V125" s="13" t="s">
        <v>50</v>
      </c>
      <c r="W125" s="13" t="s">
        <v>50</v>
      </c>
      <c r="X125" s="13" t="s">
        <v>50</v>
      </c>
      <c r="Y125" s="13" t="s">
        <v>171</v>
      </c>
      <c r="Z125" s="13">
        <v>9</v>
      </c>
      <c r="AA125" s="13" t="s">
        <v>50</v>
      </c>
      <c r="AB125" s="13" t="s">
        <v>50</v>
      </c>
      <c r="AC125" s="13" t="s">
        <v>50</v>
      </c>
      <c r="AD125" s="13" t="s">
        <v>290</v>
      </c>
      <c r="AE125" s="13">
        <v>322000000</v>
      </c>
      <c r="AF125" s="13" t="s">
        <v>209</v>
      </c>
      <c r="AG125" s="13">
        <v>381692320</v>
      </c>
      <c r="AH125" s="13">
        <v>2412000000</v>
      </c>
      <c r="AI125" s="13" t="s">
        <v>209</v>
      </c>
      <c r="AJ125" s="13">
        <v>2681748340</v>
      </c>
      <c r="AK125" s="13" t="s">
        <v>1543</v>
      </c>
      <c r="AL125" s="13" t="s">
        <v>50</v>
      </c>
      <c r="AM125" s="13" t="s">
        <v>1544</v>
      </c>
      <c r="AN125" s="13" t="s">
        <v>66</v>
      </c>
      <c r="AO125" s="13" t="s">
        <v>1545</v>
      </c>
      <c r="AP125" s="15" t="s">
        <v>50</v>
      </c>
      <c r="AQ125" s="14" t="s">
        <v>1546</v>
      </c>
      <c r="AR125" s="13" t="s">
        <v>50</v>
      </c>
    </row>
    <row r="126" spans="1:44" ht="15" thickBot="1">
      <c r="A126" s="4" t="s">
        <v>1547</v>
      </c>
      <c r="B126" s="7">
        <v>520</v>
      </c>
      <c r="C126" s="6">
        <v>44562</v>
      </c>
      <c r="D126" s="7" t="s">
        <v>45</v>
      </c>
      <c r="E126" s="7" t="s">
        <v>46</v>
      </c>
      <c r="F126" s="7" t="s">
        <v>70</v>
      </c>
      <c r="G126" s="27" t="s">
        <v>54945</v>
      </c>
      <c r="H126" s="7" t="s">
        <v>50</v>
      </c>
      <c r="I126" s="7" t="s">
        <v>50</v>
      </c>
      <c r="J126" s="6">
        <v>45524</v>
      </c>
      <c r="K126" s="7" t="s">
        <v>50</v>
      </c>
      <c r="L126" s="7" t="s">
        <v>467</v>
      </c>
      <c r="M126" s="7" t="s">
        <v>1548</v>
      </c>
      <c r="N126" s="7" t="s">
        <v>180</v>
      </c>
      <c r="O126" s="7" t="s">
        <v>1549</v>
      </c>
      <c r="P126" s="5">
        <v>1706</v>
      </c>
      <c r="Q126" s="7" t="s">
        <v>120</v>
      </c>
      <c r="R126" s="28" t="s">
        <v>1550</v>
      </c>
      <c r="S126" s="28" t="s">
        <v>1551</v>
      </c>
      <c r="T126" s="7" t="s">
        <v>1552</v>
      </c>
      <c r="U126" s="7" t="s">
        <v>50</v>
      </c>
      <c r="V126" s="7">
        <v>12000000</v>
      </c>
      <c r="W126" s="7" t="s">
        <v>60</v>
      </c>
      <c r="X126" s="7">
        <v>12000000</v>
      </c>
      <c r="Y126" s="7" t="s">
        <v>467</v>
      </c>
      <c r="Z126" s="7">
        <v>2</v>
      </c>
      <c r="AA126" s="7">
        <v>12000000</v>
      </c>
      <c r="AB126" s="7" t="s">
        <v>60</v>
      </c>
      <c r="AC126" s="7">
        <v>12000000</v>
      </c>
      <c r="AD126" s="7" t="s">
        <v>467</v>
      </c>
      <c r="AE126" s="7">
        <v>12000000</v>
      </c>
      <c r="AF126" s="7" t="s">
        <v>60</v>
      </c>
      <c r="AG126" s="7">
        <v>12000000</v>
      </c>
      <c r="AH126" s="7">
        <v>12000000</v>
      </c>
      <c r="AI126" s="7" t="s">
        <v>60</v>
      </c>
      <c r="AJ126" s="7">
        <v>12000000</v>
      </c>
      <c r="AK126" s="7" t="s">
        <v>1553</v>
      </c>
      <c r="AL126" s="7" t="s">
        <v>50</v>
      </c>
      <c r="AM126" s="7" t="s">
        <v>1554</v>
      </c>
      <c r="AN126" s="7" t="s">
        <v>253</v>
      </c>
      <c r="AO126" s="7" t="s">
        <v>1555</v>
      </c>
      <c r="AP126" s="8" t="s">
        <v>1556</v>
      </c>
      <c r="AQ126" s="9" t="s">
        <v>50</v>
      </c>
      <c r="AR126" s="7" t="s">
        <v>50</v>
      </c>
    </row>
    <row r="127" spans="1:44" ht="15" thickBot="1">
      <c r="A127" s="10" t="s">
        <v>1557</v>
      </c>
      <c r="B127" s="11">
        <v>3454</v>
      </c>
      <c r="C127" s="12">
        <v>42005</v>
      </c>
      <c r="D127" s="13" t="s">
        <v>45</v>
      </c>
      <c r="E127" s="13" t="s">
        <v>46</v>
      </c>
      <c r="F127" s="13" t="s">
        <v>70</v>
      </c>
      <c r="G127" s="13" t="s">
        <v>87</v>
      </c>
      <c r="H127" s="13" t="s">
        <v>50</v>
      </c>
      <c r="I127" s="13" t="s">
        <v>50</v>
      </c>
      <c r="J127" s="12">
        <v>45524</v>
      </c>
      <c r="K127" s="13" t="s">
        <v>50</v>
      </c>
      <c r="L127" s="13" t="s">
        <v>147</v>
      </c>
      <c r="M127" s="13" t="s">
        <v>1558</v>
      </c>
      <c r="N127" s="13" t="s">
        <v>1559</v>
      </c>
      <c r="O127" s="13" t="s">
        <v>1560</v>
      </c>
      <c r="P127" s="11">
        <v>1714</v>
      </c>
      <c r="Q127" s="13" t="s">
        <v>642</v>
      </c>
      <c r="R127" s="29" t="s">
        <v>1561</v>
      </c>
      <c r="S127" s="30" t="s">
        <v>50</v>
      </c>
      <c r="T127" s="13" t="s">
        <v>1562</v>
      </c>
      <c r="U127" s="13" t="s">
        <v>50</v>
      </c>
      <c r="V127" s="13">
        <v>12000000</v>
      </c>
      <c r="W127" s="13" t="s">
        <v>60</v>
      </c>
      <c r="X127" s="13">
        <v>12000000</v>
      </c>
      <c r="Y127" s="13" t="s">
        <v>154</v>
      </c>
      <c r="Z127" s="13">
        <v>2</v>
      </c>
      <c r="AA127" s="13">
        <v>12000000</v>
      </c>
      <c r="AB127" s="13" t="s">
        <v>60</v>
      </c>
      <c r="AC127" s="13">
        <v>12000000</v>
      </c>
      <c r="AD127" s="13" t="s">
        <v>147</v>
      </c>
      <c r="AE127" s="13">
        <v>21400000</v>
      </c>
      <c r="AF127" s="13" t="s">
        <v>60</v>
      </c>
      <c r="AG127" s="13">
        <v>21400000</v>
      </c>
      <c r="AH127" s="13">
        <v>21400000</v>
      </c>
      <c r="AI127" s="13" t="s">
        <v>60</v>
      </c>
      <c r="AJ127" s="13">
        <v>21400000</v>
      </c>
      <c r="AK127" s="13" t="s">
        <v>1563</v>
      </c>
      <c r="AL127" s="13" t="s">
        <v>50</v>
      </c>
      <c r="AM127" s="13" t="s">
        <v>1564</v>
      </c>
      <c r="AN127" s="13" t="s">
        <v>66</v>
      </c>
      <c r="AO127" s="13" t="s">
        <v>1565</v>
      </c>
      <c r="AP127" s="14" t="s">
        <v>1566</v>
      </c>
      <c r="AQ127" s="15" t="s">
        <v>50</v>
      </c>
      <c r="AR127" s="13" t="s">
        <v>50</v>
      </c>
    </row>
    <row r="128" spans="1:44" ht="15" thickBot="1">
      <c r="A128" s="4" t="s">
        <v>1567</v>
      </c>
      <c r="B128" s="5">
        <v>93611</v>
      </c>
      <c r="C128" s="6">
        <v>44124</v>
      </c>
      <c r="D128" s="7" t="s">
        <v>45</v>
      </c>
      <c r="E128" s="7" t="s">
        <v>46</v>
      </c>
      <c r="F128" s="7" t="s">
        <v>70</v>
      </c>
      <c r="G128" s="27" t="s">
        <v>54945</v>
      </c>
      <c r="H128" s="7" t="s">
        <v>50</v>
      </c>
      <c r="I128" s="7" t="s">
        <v>50</v>
      </c>
      <c r="J128" s="6">
        <v>45531</v>
      </c>
      <c r="K128" s="7" t="s">
        <v>89</v>
      </c>
      <c r="L128" s="7" t="s">
        <v>52</v>
      </c>
      <c r="M128" s="7" t="s">
        <v>1568</v>
      </c>
      <c r="N128" s="7" t="s">
        <v>1569</v>
      </c>
      <c r="O128" s="7" t="s">
        <v>1570</v>
      </c>
      <c r="P128" s="5">
        <v>1767</v>
      </c>
      <c r="Q128" s="7" t="s">
        <v>1571</v>
      </c>
      <c r="R128" s="28" t="s">
        <v>1572</v>
      </c>
      <c r="S128" s="28" t="s">
        <v>1573</v>
      </c>
      <c r="T128" s="7" t="s">
        <v>1574</v>
      </c>
      <c r="U128" s="7" t="s">
        <v>1575</v>
      </c>
      <c r="V128" s="7">
        <v>50000</v>
      </c>
      <c r="W128" s="7" t="s">
        <v>60</v>
      </c>
      <c r="X128" s="7">
        <v>50000</v>
      </c>
      <c r="Y128" s="7" t="s">
        <v>467</v>
      </c>
      <c r="Z128" s="7">
        <v>5</v>
      </c>
      <c r="AA128" s="7">
        <v>3500000</v>
      </c>
      <c r="AB128" s="7" t="s">
        <v>60</v>
      </c>
      <c r="AC128" s="7">
        <v>3500000</v>
      </c>
      <c r="AD128" s="7" t="s">
        <v>467</v>
      </c>
      <c r="AE128" s="7">
        <v>3620000</v>
      </c>
      <c r="AF128" s="7" t="s">
        <v>60</v>
      </c>
      <c r="AG128" s="7">
        <v>3620000</v>
      </c>
      <c r="AH128" s="7">
        <v>3670000</v>
      </c>
      <c r="AI128" s="7" t="s">
        <v>60</v>
      </c>
      <c r="AJ128" s="7">
        <v>3670000</v>
      </c>
      <c r="AK128" s="7" t="s">
        <v>1576</v>
      </c>
      <c r="AL128" s="7" t="s">
        <v>50</v>
      </c>
      <c r="AM128" s="7" t="s">
        <v>1577</v>
      </c>
      <c r="AN128" s="7" t="s">
        <v>66</v>
      </c>
      <c r="AO128" s="7" t="s">
        <v>1578</v>
      </c>
      <c r="AP128" s="8" t="s">
        <v>1579</v>
      </c>
      <c r="AQ128" s="9" t="s">
        <v>50</v>
      </c>
      <c r="AR128" s="7" t="s">
        <v>50</v>
      </c>
    </row>
    <row r="129" spans="1:44" ht="15" thickBot="1">
      <c r="A129" s="10" t="s">
        <v>1580</v>
      </c>
      <c r="B129" s="11">
        <v>1097</v>
      </c>
      <c r="C129" s="12">
        <v>42736</v>
      </c>
      <c r="D129" s="13" t="s">
        <v>45</v>
      </c>
      <c r="E129" s="13" t="s">
        <v>46</v>
      </c>
      <c r="F129" s="13" t="s">
        <v>47</v>
      </c>
      <c r="G129" s="26" t="s">
        <v>54946</v>
      </c>
      <c r="H129" s="13" t="s">
        <v>1581</v>
      </c>
      <c r="I129" s="13" t="s">
        <v>50</v>
      </c>
      <c r="J129" s="12">
        <v>45523</v>
      </c>
      <c r="K129" s="13" t="s">
        <v>116</v>
      </c>
      <c r="L129" s="13" t="s">
        <v>52</v>
      </c>
      <c r="M129" s="13" t="s">
        <v>1582</v>
      </c>
      <c r="N129" s="13" t="s">
        <v>1222</v>
      </c>
      <c r="O129" s="13" t="s">
        <v>1583</v>
      </c>
      <c r="P129" s="11">
        <v>1800</v>
      </c>
      <c r="Q129" s="13" t="s">
        <v>707</v>
      </c>
      <c r="R129" s="29" t="s">
        <v>1584</v>
      </c>
      <c r="S129" s="29" t="s">
        <v>1585</v>
      </c>
      <c r="T129" s="13" t="s">
        <v>50</v>
      </c>
      <c r="U129" s="13" t="s">
        <v>50</v>
      </c>
      <c r="V129" s="13">
        <v>20000000</v>
      </c>
      <c r="W129" s="13" t="s">
        <v>1085</v>
      </c>
      <c r="X129" s="13">
        <v>14657556</v>
      </c>
      <c r="Y129" s="13" t="s">
        <v>61</v>
      </c>
      <c r="Z129" s="13">
        <v>7</v>
      </c>
      <c r="AA129" s="13">
        <v>21500000</v>
      </c>
      <c r="AB129" s="13" t="s">
        <v>60</v>
      </c>
      <c r="AC129" s="13">
        <v>21500000</v>
      </c>
      <c r="AD129" s="13" t="s">
        <v>62</v>
      </c>
      <c r="AE129" s="13">
        <v>37074468</v>
      </c>
      <c r="AF129" s="13" t="s">
        <v>60</v>
      </c>
      <c r="AG129" s="13">
        <v>37074468</v>
      </c>
      <c r="AH129" s="13">
        <v>111438885</v>
      </c>
      <c r="AI129" s="13" t="s">
        <v>60</v>
      </c>
      <c r="AJ129" s="13">
        <v>111438885</v>
      </c>
      <c r="AK129" s="13" t="s">
        <v>1586</v>
      </c>
      <c r="AL129" s="13" t="s">
        <v>50</v>
      </c>
      <c r="AM129" s="13" t="s">
        <v>1587</v>
      </c>
      <c r="AN129" s="13" t="s">
        <v>66</v>
      </c>
      <c r="AO129" s="13" t="s">
        <v>1588</v>
      </c>
      <c r="AP129" s="14" t="s">
        <v>1589</v>
      </c>
      <c r="AQ129" s="15" t="s">
        <v>50</v>
      </c>
      <c r="AR129" s="13" t="s">
        <v>50</v>
      </c>
    </row>
    <row r="130" spans="1:44" ht="15" thickBot="1">
      <c r="A130" s="4" t="s">
        <v>1590</v>
      </c>
      <c r="B130" s="5">
        <v>10356</v>
      </c>
      <c r="C130" s="6">
        <v>33970</v>
      </c>
      <c r="D130" s="7" t="s">
        <v>45</v>
      </c>
      <c r="E130" s="7" t="s">
        <v>46</v>
      </c>
      <c r="F130" s="7" t="s">
        <v>47</v>
      </c>
      <c r="G130" s="7" t="s">
        <v>114</v>
      </c>
      <c r="H130" s="7" t="s">
        <v>1591</v>
      </c>
      <c r="I130" s="7" t="s">
        <v>50</v>
      </c>
      <c r="J130" s="6">
        <v>45527</v>
      </c>
      <c r="K130" s="7" t="s">
        <v>50</v>
      </c>
      <c r="L130" s="7" t="s">
        <v>62</v>
      </c>
      <c r="M130" s="7" t="s">
        <v>1592</v>
      </c>
      <c r="N130" s="7" t="s">
        <v>1593</v>
      </c>
      <c r="O130" s="7" t="s">
        <v>1594</v>
      </c>
      <c r="P130" s="5">
        <v>1823</v>
      </c>
      <c r="Q130" s="7" t="s">
        <v>245</v>
      </c>
      <c r="R130" s="28" t="s">
        <v>1595</v>
      </c>
      <c r="S130" s="28" t="s">
        <v>1596</v>
      </c>
      <c r="T130" s="7" t="s">
        <v>1597</v>
      </c>
      <c r="U130" s="7" t="s">
        <v>1598</v>
      </c>
      <c r="V130" s="7">
        <v>10000000000</v>
      </c>
      <c r="W130" s="7" t="s">
        <v>250</v>
      </c>
      <c r="X130" s="7">
        <v>119230031</v>
      </c>
      <c r="Y130" s="7" t="s">
        <v>61</v>
      </c>
      <c r="Z130" s="7">
        <v>1</v>
      </c>
      <c r="AA130" s="7">
        <v>10000000000</v>
      </c>
      <c r="AB130" s="7" t="s">
        <v>250</v>
      </c>
      <c r="AC130" s="7">
        <v>119230031</v>
      </c>
      <c r="AD130" s="7" t="s">
        <v>62</v>
      </c>
      <c r="AE130" s="7">
        <v>10000000000</v>
      </c>
      <c r="AF130" s="7" t="s">
        <v>250</v>
      </c>
      <c r="AG130" s="7">
        <v>119230031</v>
      </c>
      <c r="AH130" s="7">
        <v>10000000000</v>
      </c>
      <c r="AI130" s="7" t="s">
        <v>250</v>
      </c>
      <c r="AJ130" s="7">
        <v>119230031</v>
      </c>
      <c r="AK130" s="7" t="s">
        <v>50</v>
      </c>
      <c r="AL130" s="7" t="s">
        <v>50</v>
      </c>
      <c r="AM130" s="7" t="s">
        <v>1599</v>
      </c>
      <c r="AN130" s="7" t="s">
        <v>798</v>
      </c>
      <c r="AO130" s="7" t="s">
        <v>1600</v>
      </c>
      <c r="AP130" s="8" t="s">
        <v>1601</v>
      </c>
      <c r="AQ130" s="9" t="s">
        <v>50</v>
      </c>
      <c r="AR130" s="7" t="s">
        <v>50</v>
      </c>
    </row>
    <row r="131" spans="1:44" ht="15" thickBot="1">
      <c r="A131" s="10" t="s">
        <v>1602</v>
      </c>
      <c r="B131" s="13">
        <v>284</v>
      </c>
      <c r="C131" s="12">
        <v>44562</v>
      </c>
      <c r="D131" s="13" t="s">
        <v>45</v>
      </c>
      <c r="E131" s="13" t="s">
        <v>46</v>
      </c>
      <c r="F131" s="13" t="s">
        <v>70</v>
      </c>
      <c r="G131" s="26" t="s">
        <v>54946</v>
      </c>
      <c r="H131" s="13" t="s">
        <v>562</v>
      </c>
      <c r="I131" s="13" t="s">
        <v>50</v>
      </c>
      <c r="J131" s="12">
        <v>45523</v>
      </c>
      <c r="K131" s="13" t="s">
        <v>50</v>
      </c>
      <c r="L131" s="13" t="s">
        <v>467</v>
      </c>
      <c r="M131" s="13" t="s">
        <v>1603</v>
      </c>
      <c r="N131" s="13" t="s">
        <v>1604</v>
      </c>
      <c r="O131" s="13" t="s">
        <v>1605</v>
      </c>
      <c r="P131" s="11">
        <v>1835</v>
      </c>
      <c r="Q131" s="13" t="s">
        <v>360</v>
      </c>
      <c r="R131" s="29" t="s">
        <v>1606</v>
      </c>
      <c r="S131" s="29" t="s">
        <v>1607</v>
      </c>
      <c r="T131" s="13" t="s">
        <v>50</v>
      </c>
      <c r="U131" s="13" t="s">
        <v>50</v>
      </c>
      <c r="V131" s="13">
        <v>8000000</v>
      </c>
      <c r="W131" s="13" t="s">
        <v>209</v>
      </c>
      <c r="X131" s="13">
        <v>8852642</v>
      </c>
      <c r="Y131" s="13" t="s">
        <v>467</v>
      </c>
      <c r="Z131" s="13">
        <v>2</v>
      </c>
      <c r="AA131" s="13">
        <v>8000000</v>
      </c>
      <c r="AB131" s="13" t="s">
        <v>209</v>
      </c>
      <c r="AC131" s="13">
        <v>8852642</v>
      </c>
      <c r="AD131" s="13" t="s">
        <v>467</v>
      </c>
      <c r="AE131" s="13">
        <v>10500000</v>
      </c>
      <c r="AF131" s="13" t="s">
        <v>209</v>
      </c>
      <c r="AG131" s="13">
        <v>11404029</v>
      </c>
      <c r="AH131" s="13">
        <v>10500000</v>
      </c>
      <c r="AI131" s="13" t="s">
        <v>209</v>
      </c>
      <c r="AJ131" s="13">
        <v>11404029</v>
      </c>
      <c r="AK131" s="13" t="s">
        <v>1608</v>
      </c>
      <c r="AL131" s="13" t="s">
        <v>50</v>
      </c>
      <c r="AM131" s="13" t="s">
        <v>1609</v>
      </c>
      <c r="AN131" s="13" t="s">
        <v>993</v>
      </c>
      <c r="AO131" s="13" t="s">
        <v>1610</v>
      </c>
      <c r="AP131" s="14" t="s">
        <v>1611</v>
      </c>
      <c r="AQ131" s="15" t="s">
        <v>50</v>
      </c>
      <c r="AR131" s="13" t="s">
        <v>50</v>
      </c>
    </row>
    <row r="132" spans="1:44" ht="15" thickBot="1">
      <c r="A132" s="4" t="s">
        <v>1612</v>
      </c>
      <c r="B132" s="5">
        <v>691183</v>
      </c>
      <c r="C132" s="6">
        <v>40544</v>
      </c>
      <c r="D132" s="7" t="s">
        <v>45</v>
      </c>
      <c r="E132" s="7" t="s">
        <v>46</v>
      </c>
      <c r="F132" s="7" t="s">
        <v>70</v>
      </c>
      <c r="G132" s="7" t="s">
        <v>145</v>
      </c>
      <c r="H132" s="7" t="s">
        <v>379</v>
      </c>
      <c r="I132" s="7" t="s">
        <v>50</v>
      </c>
      <c r="J132" s="6">
        <v>45530</v>
      </c>
      <c r="K132" s="7" t="s">
        <v>116</v>
      </c>
      <c r="L132" s="7" t="s">
        <v>178</v>
      </c>
      <c r="M132" s="7" t="s">
        <v>1613</v>
      </c>
      <c r="N132" s="7" t="s">
        <v>1614</v>
      </c>
      <c r="O132" s="7" t="s">
        <v>1615</v>
      </c>
      <c r="P132" s="5">
        <v>1840</v>
      </c>
      <c r="Q132" s="7" t="s">
        <v>1201</v>
      </c>
      <c r="R132" s="28" t="s">
        <v>1616</v>
      </c>
      <c r="S132" s="28" t="s">
        <v>1617</v>
      </c>
      <c r="T132" s="7" t="s">
        <v>1618</v>
      </c>
      <c r="U132" s="7" t="s">
        <v>1619</v>
      </c>
      <c r="V132" s="7">
        <v>53374381</v>
      </c>
      <c r="W132" s="7" t="s">
        <v>60</v>
      </c>
      <c r="X132" s="7">
        <v>53374381</v>
      </c>
      <c r="Y132" s="7" t="s">
        <v>50</v>
      </c>
      <c r="Z132" s="7">
        <v>2</v>
      </c>
      <c r="AA132" s="7">
        <v>53374381</v>
      </c>
      <c r="AB132" s="7" t="s">
        <v>60</v>
      </c>
      <c r="AC132" s="7">
        <v>53374381</v>
      </c>
      <c r="AD132" s="7" t="s">
        <v>178</v>
      </c>
      <c r="AE132" s="7">
        <v>59374381</v>
      </c>
      <c r="AF132" s="7" t="s">
        <v>60</v>
      </c>
      <c r="AG132" s="7">
        <v>59374381</v>
      </c>
      <c r="AH132" s="7">
        <v>59374381</v>
      </c>
      <c r="AI132" s="7" t="s">
        <v>60</v>
      </c>
      <c r="AJ132" s="7">
        <v>59374381</v>
      </c>
      <c r="AK132" s="7" t="s">
        <v>50</v>
      </c>
      <c r="AL132" s="7" t="s">
        <v>50</v>
      </c>
      <c r="AM132" s="7" t="s">
        <v>1620</v>
      </c>
      <c r="AN132" s="7" t="s">
        <v>66</v>
      </c>
      <c r="AO132" s="7" t="s">
        <v>1621</v>
      </c>
      <c r="AP132" s="8" t="s">
        <v>1622</v>
      </c>
      <c r="AQ132" s="9" t="s">
        <v>50</v>
      </c>
      <c r="AR132" s="7" t="s">
        <v>50</v>
      </c>
    </row>
    <row r="133" spans="1:44" ht="15" thickBot="1">
      <c r="A133" s="10" t="s">
        <v>1623</v>
      </c>
      <c r="B133" s="11">
        <v>1057</v>
      </c>
      <c r="C133" s="12">
        <v>44562</v>
      </c>
      <c r="D133" s="13" t="s">
        <v>45</v>
      </c>
      <c r="E133" s="13" t="s">
        <v>46</v>
      </c>
      <c r="F133" s="13" t="s">
        <v>70</v>
      </c>
      <c r="G133" s="26" t="s">
        <v>54946</v>
      </c>
      <c r="H133" s="13" t="s">
        <v>50</v>
      </c>
      <c r="I133" s="13" t="s">
        <v>50</v>
      </c>
      <c r="J133" s="12">
        <v>45525</v>
      </c>
      <c r="K133" s="13" t="s">
        <v>50</v>
      </c>
      <c r="L133" s="13" t="s">
        <v>1624</v>
      </c>
      <c r="M133" s="13" t="s">
        <v>1625</v>
      </c>
      <c r="N133" s="13" t="s">
        <v>1626</v>
      </c>
      <c r="O133" s="13" t="s">
        <v>1627</v>
      </c>
      <c r="P133" s="11">
        <v>1843</v>
      </c>
      <c r="Q133" s="13" t="s">
        <v>135</v>
      </c>
      <c r="R133" s="29" t="s">
        <v>1628</v>
      </c>
      <c r="S133" s="29" t="s">
        <v>1629</v>
      </c>
      <c r="T133" s="13" t="s">
        <v>1630</v>
      </c>
      <c r="U133" s="13" t="s">
        <v>50</v>
      </c>
      <c r="V133" s="13">
        <v>3500000</v>
      </c>
      <c r="W133" s="13" t="s">
        <v>1456</v>
      </c>
      <c r="X133" s="13">
        <v>4099762</v>
      </c>
      <c r="Y133" s="13" t="s">
        <v>467</v>
      </c>
      <c r="Z133" s="13">
        <v>3</v>
      </c>
      <c r="AA133" s="13">
        <v>3500000</v>
      </c>
      <c r="AB133" s="13" t="s">
        <v>1456</v>
      </c>
      <c r="AC133" s="13">
        <v>4099762</v>
      </c>
      <c r="AD133" s="13" t="s">
        <v>1624</v>
      </c>
      <c r="AE133" s="13">
        <v>5000000</v>
      </c>
      <c r="AF133" s="13" t="s">
        <v>1456</v>
      </c>
      <c r="AG133" s="13">
        <v>5780602</v>
      </c>
      <c r="AH133" s="13">
        <v>5010000</v>
      </c>
      <c r="AI133" s="13" t="s">
        <v>1456</v>
      </c>
      <c r="AJ133" s="13">
        <v>5791418</v>
      </c>
      <c r="AK133" s="13" t="s">
        <v>1631</v>
      </c>
      <c r="AL133" s="13" t="s">
        <v>50</v>
      </c>
      <c r="AM133" s="13" t="s">
        <v>1632</v>
      </c>
      <c r="AN133" s="13" t="s">
        <v>66</v>
      </c>
      <c r="AO133" s="13" t="s">
        <v>1633</v>
      </c>
      <c r="AP133" s="14" t="s">
        <v>1634</v>
      </c>
      <c r="AQ133" s="15" t="s">
        <v>50</v>
      </c>
      <c r="AR133" s="13" t="s">
        <v>50</v>
      </c>
    </row>
    <row r="134" spans="1:44" ht="15" thickBot="1">
      <c r="A134" s="4" t="s">
        <v>1635</v>
      </c>
      <c r="B134" s="5">
        <v>28912</v>
      </c>
      <c r="C134" s="6">
        <v>44197</v>
      </c>
      <c r="D134" s="7" t="s">
        <v>45</v>
      </c>
      <c r="E134" s="7" t="s">
        <v>46</v>
      </c>
      <c r="F134" s="7" t="s">
        <v>70</v>
      </c>
      <c r="G134" s="26" t="s">
        <v>54946</v>
      </c>
      <c r="H134" s="7" t="s">
        <v>50</v>
      </c>
      <c r="I134" s="7" t="s">
        <v>50</v>
      </c>
      <c r="J134" s="6">
        <v>45527</v>
      </c>
      <c r="K134" s="7" t="s">
        <v>50</v>
      </c>
      <c r="L134" s="7" t="s">
        <v>241</v>
      </c>
      <c r="M134" s="7" t="s">
        <v>1636</v>
      </c>
      <c r="N134" s="7" t="s">
        <v>133</v>
      </c>
      <c r="O134" s="7" t="s">
        <v>1637</v>
      </c>
      <c r="P134" s="5">
        <v>1896</v>
      </c>
      <c r="Q134" s="7" t="s">
        <v>135</v>
      </c>
      <c r="R134" s="28" t="s">
        <v>1638</v>
      </c>
      <c r="S134" s="28" t="s">
        <v>1639</v>
      </c>
      <c r="T134" s="7" t="s">
        <v>1640</v>
      </c>
      <c r="U134" s="7" t="s">
        <v>50</v>
      </c>
      <c r="V134" s="7">
        <v>13700000</v>
      </c>
      <c r="W134" s="7" t="s">
        <v>139</v>
      </c>
      <c r="X134" s="7">
        <v>17962549</v>
      </c>
      <c r="Y134" s="7" t="s">
        <v>154</v>
      </c>
      <c r="Z134" s="7">
        <v>3</v>
      </c>
      <c r="AA134" s="7">
        <v>13700000</v>
      </c>
      <c r="AB134" s="7" t="s">
        <v>139</v>
      </c>
      <c r="AC134" s="7">
        <v>17962549</v>
      </c>
      <c r="AD134" s="7" t="s">
        <v>241</v>
      </c>
      <c r="AE134" s="7">
        <v>20962549</v>
      </c>
      <c r="AF134" s="7" t="s">
        <v>60</v>
      </c>
      <c r="AG134" s="7">
        <v>20962549</v>
      </c>
      <c r="AH134" s="7">
        <v>20962549</v>
      </c>
      <c r="AI134" s="7" t="s">
        <v>60</v>
      </c>
      <c r="AJ134" s="7">
        <v>20962549</v>
      </c>
      <c r="AK134" s="7" t="s">
        <v>1641</v>
      </c>
      <c r="AL134" s="7" t="s">
        <v>50</v>
      </c>
      <c r="AM134" s="7" t="s">
        <v>1642</v>
      </c>
      <c r="AN134" s="7" t="s">
        <v>66</v>
      </c>
      <c r="AO134" s="7" t="s">
        <v>1643</v>
      </c>
      <c r="AP134" s="8" t="s">
        <v>1644</v>
      </c>
      <c r="AQ134" s="9" t="s">
        <v>50</v>
      </c>
      <c r="AR134" s="7" t="s">
        <v>50</v>
      </c>
    </row>
    <row r="135" spans="1:44" ht="15" thickBot="1">
      <c r="A135" s="10" t="s">
        <v>1645</v>
      </c>
      <c r="B135" s="13" t="s">
        <v>50</v>
      </c>
      <c r="C135" s="12">
        <v>40909</v>
      </c>
      <c r="D135" s="13" t="s">
        <v>45</v>
      </c>
      <c r="E135" s="13" t="s">
        <v>46</v>
      </c>
      <c r="F135" s="13" t="s">
        <v>47</v>
      </c>
      <c r="G135" s="13" t="s">
        <v>160</v>
      </c>
      <c r="H135" s="13" t="s">
        <v>130</v>
      </c>
      <c r="I135" s="13" t="s">
        <v>50</v>
      </c>
      <c r="J135" s="12">
        <v>45520</v>
      </c>
      <c r="K135" s="13" t="s">
        <v>282</v>
      </c>
      <c r="L135" s="13" t="s">
        <v>268</v>
      </c>
      <c r="M135" s="13" t="s">
        <v>1646</v>
      </c>
      <c r="N135" s="13" t="s">
        <v>943</v>
      </c>
      <c r="O135" s="13" t="s">
        <v>1647</v>
      </c>
      <c r="P135" s="11">
        <v>1896</v>
      </c>
      <c r="Q135" s="13" t="s">
        <v>135</v>
      </c>
      <c r="R135" s="29" t="s">
        <v>1648</v>
      </c>
      <c r="S135" s="29" t="s">
        <v>1649</v>
      </c>
      <c r="T135" s="13" t="s">
        <v>1650</v>
      </c>
      <c r="U135" s="13" t="s">
        <v>50</v>
      </c>
      <c r="V135" s="13">
        <v>99600000</v>
      </c>
      <c r="W135" s="13" t="s">
        <v>60</v>
      </c>
      <c r="X135" s="13">
        <v>99600000</v>
      </c>
      <c r="Y135" s="13" t="s">
        <v>61</v>
      </c>
      <c r="Z135" s="13">
        <v>10</v>
      </c>
      <c r="AA135" s="13">
        <v>56000000</v>
      </c>
      <c r="AB135" s="13" t="s">
        <v>60</v>
      </c>
      <c r="AC135" s="13">
        <v>56000000</v>
      </c>
      <c r="AD135" s="13" t="s">
        <v>1471</v>
      </c>
      <c r="AE135" s="13">
        <v>910540292</v>
      </c>
      <c r="AF135" s="13" t="s">
        <v>60</v>
      </c>
      <c r="AG135" s="13">
        <v>910540292</v>
      </c>
      <c r="AH135" s="13">
        <v>1351340292</v>
      </c>
      <c r="AI135" s="13" t="s">
        <v>60</v>
      </c>
      <c r="AJ135" s="13">
        <v>1351340292</v>
      </c>
      <c r="AK135" s="13" t="s">
        <v>1651</v>
      </c>
      <c r="AL135" s="13" t="s">
        <v>1652</v>
      </c>
      <c r="AM135" s="13" t="s">
        <v>1653</v>
      </c>
      <c r="AN135" s="13" t="s">
        <v>66</v>
      </c>
      <c r="AO135" s="13" t="s">
        <v>1654</v>
      </c>
      <c r="AP135" s="14" t="s">
        <v>1655</v>
      </c>
      <c r="AQ135" s="15" t="s">
        <v>50</v>
      </c>
      <c r="AR135" s="13" t="s">
        <v>50</v>
      </c>
    </row>
    <row r="136" spans="1:44" ht="15" thickBot="1">
      <c r="A136" s="4" t="s">
        <v>1656</v>
      </c>
      <c r="B136" s="7" t="s">
        <v>50</v>
      </c>
      <c r="C136" s="6">
        <v>44927</v>
      </c>
      <c r="D136" s="7" t="s">
        <v>45</v>
      </c>
      <c r="E136" s="7" t="s">
        <v>46</v>
      </c>
      <c r="F136" s="7" t="s">
        <v>70</v>
      </c>
      <c r="G136" s="26" t="s">
        <v>54946</v>
      </c>
      <c r="H136" s="7" t="s">
        <v>755</v>
      </c>
      <c r="I136" s="7" t="s">
        <v>50</v>
      </c>
      <c r="J136" s="6">
        <v>45531</v>
      </c>
      <c r="K136" s="7" t="s">
        <v>50</v>
      </c>
      <c r="L136" s="7" t="s">
        <v>467</v>
      </c>
      <c r="M136" s="7" t="s">
        <v>1657</v>
      </c>
      <c r="N136" s="7" t="s">
        <v>1658</v>
      </c>
      <c r="O136" s="7" t="s">
        <v>1659</v>
      </c>
      <c r="P136" s="5">
        <v>1900</v>
      </c>
      <c r="Q136" s="7" t="s">
        <v>93</v>
      </c>
      <c r="R136" s="28" t="s">
        <v>1660</v>
      </c>
      <c r="S136" s="28" t="s">
        <v>1661</v>
      </c>
      <c r="T136" s="7" t="s">
        <v>1662</v>
      </c>
      <c r="U136" s="7" t="s">
        <v>50</v>
      </c>
      <c r="V136" s="7">
        <v>3700000</v>
      </c>
      <c r="W136" s="7" t="s">
        <v>60</v>
      </c>
      <c r="X136" s="7">
        <v>3700000</v>
      </c>
      <c r="Y136" s="7" t="s">
        <v>467</v>
      </c>
      <c r="Z136" s="7">
        <v>2</v>
      </c>
      <c r="AA136" s="7">
        <v>3700000</v>
      </c>
      <c r="AB136" s="7" t="s">
        <v>60</v>
      </c>
      <c r="AC136" s="7">
        <v>3700000</v>
      </c>
      <c r="AD136" s="7" t="s">
        <v>467</v>
      </c>
      <c r="AE136" s="7">
        <v>3720000</v>
      </c>
      <c r="AF136" s="7" t="s">
        <v>60</v>
      </c>
      <c r="AG136" s="7">
        <v>3720000</v>
      </c>
      <c r="AH136" s="7">
        <v>3720000</v>
      </c>
      <c r="AI136" s="7" t="s">
        <v>60</v>
      </c>
      <c r="AJ136" s="7">
        <v>3720000</v>
      </c>
      <c r="AK136" s="7" t="s">
        <v>1663</v>
      </c>
      <c r="AL136" s="7" t="s">
        <v>50</v>
      </c>
      <c r="AM136" s="7" t="s">
        <v>1664</v>
      </c>
      <c r="AN136" s="7" t="s">
        <v>66</v>
      </c>
      <c r="AO136" s="7" t="s">
        <v>1665</v>
      </c>
      <c r="AP136" s="8" t="s">
        <v>1666</v>
      </c>
      <c r="AQ136" s="9" t="s">
        <v>50</v>
      </c>
      <c r="AR136" s="7" t="s">
        <v>50</v>
      </c>
    </row>
    <row r="137" spans="1:44" ht="15" thickBot="1">
      <c r="A137" s="10" t="s">
        <v>1667</v>
      </c>
      <c r="B137" s="13" t="s">
        <v>50</v>
      </c>
      <c r="C137" s="12">
        <v>43831</v>
      </c>
      <c r="D137" s="13" t="s">
        <v>45</v>
      </c>
      <c r="E137" s="13" t="s">
        <v>46</v>
      </c>
      <c r="F137" s="13" t="s">
        <v>70</v>
      </c>
      <c r="G137" s="13" t="s">
        <v>71</v>
      </c>
      <c r="H137" s="13" t="s">
        <v>1668</v>
      </c>
      <c r="I137" s="13" t="s">
        <v>50</v>
      </c>
      <c r="J137" s="12">
        <v>45524</v>
      </c>
      <c r="K137" s="13" t="s">
        <v>191</v>
      </c>
      <c r="L137" s="13" t="s">
        <v>131</v>
      </c>
      <c r="M137" s="13" t="s">
        <v>1669</v>
      </c>
      <c r="N137" s="13" t="s">
        <v>1670</v>
      </c>
      <c r="O137" s="13" t="s">
        <v>1671</v>
      </c>
      <c r="P137" s="11">
        <v>1916</v>
      </c>
      <c r="Q137" s="13" t="s">
        <v>397</v>
      </c>
      <c r="R137" s="29" t="s">
        <v>1672</v>
      </c>
      <c r="S137" s="29" t="s">
        <v>1673</v>
      </c>
      <c r="T137" s="13" t="s">
        <v>1674</v>
      </c>
      <c r="U137" s="13" t="s">
        <v>50</v>
      </c>
      <c r="V137" s="13">
        <v>250000000</v>
      </c>
      <c r="W137" s="13" t="s">
        <v>60</v>
      </c>
      <c r="X137" s="13">
        <v>250000000</v>
      </c>
      <c r="Y137" s="13" t="s">
        <v>50</v>
      </c>
      <c r="Z137" s="13">
        <v>2</v>
      </c>
      <c r="AA137" s="13" t="s">
        <v>50</v>
      </c>
      <c r="AB137" s="13" t="s">
        <v>50</v>
      </c>
      <c r="AC137" s="13" t="s">
        <v>50</v>
      </c>
      <c r="AD137" s="13" t="s">
        <v>50</v>
      </c>
      <c r="AE137" s="13" t="s">
        <v>50</v>
      </c>
      <c r="AF137" s="13" t="s">
        <v>50</v>
      </c>
      <c r="AG137" s="13" t="s">
        <v>50</v>
      </c>
      <c r="AH137" s="13">
        <v>454056646</v>
      </c>
      <c r="AI137" s="13" t="s">
        <v>60</v>
      </c>
      <c r="AJ137" s="13">
        <v>454056646</v>
      </c>
      <c r="AK137" s="13" t="s">
        <v>50</v>
      </c>
      <c r="AL137" s="13" t="s">
        <v>50</v>
      </c>
      <c r="AM137" s="13" t="s">
        <v>1675</v>
      </c>
      <c r="AN137" s="13" t="s">
        <v>66</v>
      </c>
      <c r="AO137" s="13" t="s">
        <v>1676</v>
      </c>
      <c r="AP137" s="14" t="s">
        <v>1677</v>
      </c>
      <c r="AQ137" s="15" t="s">
        <v>50</v>
      </c>
      <c r="AR137" s="13" t="s">
        <v>50</v>
      </c>
    </row>
    <row r="138" spans="1:44" ht="15" thickBot="1">
      <c r="A138" s="4" t="s">
        <v>1678</v>
      </c>
      <c r="B138" s="7" t="s">
        <v>50</v>
      </c>
      <c r="C138" s="6">
        <v>44197</v>
      </c>
      <c r="D138" s="7" t="s">
        <v>45</v>
      </c>
      <c r="E138" s="7" t="s">
        <v>46</v>
      </c>
      <c r="F138" s="7" t="s">
        <v>70</v>
      </c>
      <c r="G138" s="26" t="s">
        <v>54946</v>
      </c>
      <c r="H138" s="7" t="s">
        <v>50</v>
      </c>
      <c r="I138" s="7" t="s">
        <v>50</v>
      </c>
      <c r="J138" s="6">
        <v>45531</v>
      </c>
      <c r="K138" s="7" t="s">
        <v>50</v>
      </c>
      <c r="L138" s="7" t="s">
        <v>241</v>
      </c>
      <c r="M138" s="7" t="s">
        <v>1679</v>
      </c>
      <c r="N138" s="7" t="s">
        <v>668</v>
      </c>
      <c r="O138" s="7" t="s">
        <v>1680</v>
      </c>
      <c r="P138" s="5">
        <v>1926</v>
      </c>
      <c r="Q138" s="7" t="s">
        <v>670</v>
      </c>
      <c r="R138" s="28" t="s">
        <v>1681</v>
      </c>
      <c r="S138" s="28" t="s">
        <v>1682</v>
      </c>
      <c r="T138" s="7" t="s">
        <v>1683</v>
      </c>
      <c r="U138" s="7" t="s">
        <v>1684</v>
      </c>
      <c r="V138" s="7">
        <v>25000000</v>
      </c>
      <c r="W138" s="7" t="s">
        <v>60</v>
      </c>
      <c r="X138" s="7">
        <v>25000000</v>
      </c>
      <c r="Y138" s="7" t="s">
        <v>154</v>
      </c>
      <c r="Z138" s="7">
        <v>1</v>
      </c>
      <c r="AA138" s="7">
        <v>25000000</v>
      </c>
      <c r="AB138" s="7" t="s">
        <v>60</v>
      </c>
      <c r="AC138" s="7">
        <v>25000000</v>
      </c>
      <c r="AD138" s="7" t="s">
        <v>241</v>
      </c>
      <c r="AE138" s="7">
        <v>25000000</v>
      </c>
      <c r="AF138" s="7" t="s">
        <v>60</v>
      </c>
      <c r="AG138" s="7">
        <v>25000000</v>
      </c>
      <c r="AH138" s="7">
        <v>25000000</v>
      </c>
      <c r="AI138" s="7" t="s">
        <v>60</v>
      </c>
      <c r="AJ138" s="7">
        <v>25000000</v>
      </c>
      <c r="AK138" s="7" t="s">
        <v>1685</v>
      </c>
      <c r="AL138" s="7" t="s">
        <v>50</v>
      </c>
      <c r="AM138" s="7" t="s">
        <v>1686</v>
      </c>
      <c r="AN138" s="7" t="s">
        <v>253</v>
      </c>
      <c r="AO138" s="7" t="s">
        <v>1687</v>
      </c>
      <c r="AP138" s="8" t="s">
        <v>1688</v>
      </c>
      <c r="AQ138" s="9" t="s">
        <v>50</v>
      </c>
      <c r="AR138" s="7" t="s">
        <v>50</v>
      </c>
    </row>
    <row r="139" spans="1:44" ht="15" thickBot="1">
      <c r="A139" s="10" t="s">
        <v>1689</v>
      </c>
      <c r="B139" s="11">
        <v>1254</v>
      </c>
      <c r="C139" s="12">
        <v>43101</v>
      </c>
      <c r="D139" s="13" t="s">
        <v>45</v>
      </c>
      <c r="E139" s="13" t="s">
        <v>46</v>
      </c>
      <c r="F139" s="13" t="s">
        <v>70</v>
      </c>
      <c r="G139" s="13" t="s">
        <v>87</v>
      </c>
      <c r="H139" s="13" t="s">
        <v>1690</v>
      </c>
      <c r="I139" s="13" t="s">
        <v>50</v>
      </c>
      <c r="J139" s="12">
        <v>45530</v>
      </c>
      <c r="K139" s="13" t="s">
        <v>116</v>
      </c>
      <c r="L139" s="13" t="s">
        <v>178</v>
      </c>
      <c r="M139" s="13" t="s">
        <v>1691</v>
      </c>
      <c r="N139" s="13" t="s">
        <v>1692</v>
      </c>
      <c r="O139" s="13" t="s">
        <v>1693</v>
      </c>
      <c r="P139" s="11">
        <v>1928</v>
      </c>
      <c r="Q139" s="13" t="s">
        <v>434</v>
      </c>
      <c r="R139" s="29" t="s">
        <v>1694</v>
      </c>
      <c r="S139" s="29" t="s">
        <v>1695</v>
      </c>
      <c r="T139" s="13" t="s">
        <v>1696</v>
      </c>
      <c r="U139" s="13" t="s">
        <v>1697</v>
      </c>
      <c r="V139" s="13">
        <v>12249981</v>
      </c>
      <c r="W139" s="13" t="s">
        <v>60</v>
      </c>
      <c r="X139" s="13">
        <v>12249981</v>
      </c>
      <c r="Y139" s="13" t="s">
        <v>50</v>
      </c>
      <c r="Z139" s="13">
        <v>3</v>
      </c>
      <c r="AA139" s="13">
        <v>12249981</v>
      </c>
      <c r="AB139" s="13" t="s">
        <v>60</v>
      </c>
      <c r="AC139" s="13">
        <v>12249981</v>
      </c>
      <c r="AD139" s="13" t="s">
        <v>178</v>
      </c>
      <c r="AE139" s="13">
        <v>50249981</v>
      </c>
      <c r="AF139" s="13" t="s">
        <v>60</v>
      </c>
      <c r="AG139" s="13">
        <v>50249981</v>
      </c>
      <c r="AH139" s="13">
        <v>50249981</v>
      </c>
      <c r="AI139" s="13" t="s">
        <v>60</v>
      </c>
      <c r="AJ139" s="13">
        <v>50249981</v>
      </c>
      <c r="AK139" s="13" t="s">
        <v>1698</v>
      </c>
      <c r="AL139" s="13" t="s">
        <v>50</v>
      </c>
      <c r="AM139" s="13" t="s">
        <v>1699</v>
      </c>
      <c r="AN139" s="13" t="s">
        <v>1700</v>
      </c>
      <c r="AO139" s="13" t="s">
        <v>1701</v>
      </c>
      <c r="AP139" s="14" t="s">
        <v>1702</v>
      </c>
      <c r="AQ139" s="15" t="s">
        <v>50</v>
      </c>
      <c r="AR139" s="13" t="s">
        <v>50</v>
      </c>
    </row>
    <row r="140" spans="1:44" ht="15" thickBot="1">
      <c r="A140" s="4" t="s">
        <v>1703</v>
      </c>
      <c r="B140" s="5">
        <v>469437</v>
      </c>
      <c r="C140" s="6">
        <v>40932</v>
      </c>
      <c r="D140" s="7" t="s">
        <v>45</v>
      </c>
      <c r="E140" s="7" t="s">
        <v>46</v>
      </c>
      <c r="F140" s="7" t="s">
        <v>70</v>
      </c>
      <c r="G140" s="7" t="s">
        <v>145</v>
      </c>
      <c r="H140" s="7" t="s">
        <v>1704</v>
      </c>
      <c r="I140" s="7" t="s">
        <v>50</v>
      </c>
      <c r="J140" s="6">
        <v>45524</v>
      </c>
      <c r="K140" s="7" t="s">
        <v>116</v>
      </c>
      <c r="L140" s="7" t="s">
        <v>290</v>
      </c>
      <c r="M140" s="7" t="s">
        <v>1705</v>
      </c>
      <c r="N140" s="7" t="s">
        <v>1706</v>
      </c>
      <c r="O140" s="7" t="s">
        <v>1707</v>
      </c>
      <c r="P140" s="5">
        <v>1941</v>
      </c>
      <c r="Q140" s="7" t="s">
        <v>1334</v>
      </c>
      <c r="R140" s="28" t="s">
        <v>1708</v>
      </c>
      <c r="S140" s="28" t="s">
        <v>1709</v>
      </c>
      <c r="T140" s="7" t="s">
        <v>1710</v>
      </c>
      <c r="U140" s="7" t="s">
        <v>50</v>
      </c>
      <c r="V140" s="7" t="s">
        <v>50</v>
      </c>
      <c r="W140" s="7" t="s">
        <v>50</v>
      </c>
      <c r="X140" s="7" t="s">
        <v>50</v>
      </c>
      <c r="Y140" s="7" t="s">
        <v>290</v>
      </c>
      <c r="Z140" s="7">
        <v>6</v>
      </c>
      <c r="AA140" s="7" t="s">
        <v>50</v>
      </c>
      <c r="AB140" s="7" t="s">
        <v>50</v>
      </c>
      <c r="AC140" s="7" t="s">
        <v>50</v>
      </c>
      <c r="AD140" s="7" t="s">
        <v>290</v>
      </c>
      <c r="AE140" s="7">
        <v>2833132</v>
      </c>
      <c r="AF140" s="7" t="s">
        <v>60</v>
      </c>
      <c r="AG140" s="7">
        <v>2833132</v>
      </c>
      <c r="AH140" s="7">
        <v>2833132</v>
      </c>
      <c r="AI140" s="7" t="s">
        <v>60</v>
      </c>
      <c r="AJ140" s="7">
        <v>2833132</v>
      </c>
      <c r="AK140" s="7" t="s">
        <v>1711</v>
      </c>
      <c r="AL140" s="7" t="s">
        <v>50</v>
      </c>
      <c r="AM140" s="7" t="s">
        <v>1712</v>
      </c>
      <c r="AN140" s="7" t="s">
        <v>66</v>
      </c>
      <c r="AO140" s="7" t="s">
        <v>1713</v>
      </c>
      <c r="AP140" s="8" t="s">
        <v>1714</v>
      </c>
      <c r="AQ140" s="9" t="s">
        <v>50</v>
      </c>
      <c r="AR140" s="7" t="s">
        <v>50</v>
      </c>
    </row>
    <row r="141" spans="1:44" ht="15" thickBot="1">
      <c r="A141" s="10" t="s">
        <v>1715</v>
      </c>
      <c r="B141" s="11">
        <v>162168</v>
      </c>
      <c r="C141" s="12">
        <v>44197</v>
      </c>
      <c r="D141" s="13" t="s">
        <v>45</v>
      </c>
      <c r="E141" s="13" t="s">
        <v>46</v>
      </c>
      <c r="F141" s="13" t="s">
        <v>70</v>
      </c>
      <c r="G141" s="13" t="s">
        <v>145</v>
      </c>
      <c r="H141" s="13" t="s">
        <v>50</v>
      </c>
      <c r="I141" s="13" t="s">
        <v>50</v>
      </c>
      <c r="J141" s="12">
        <v>45525</v>
      </c>
      <c r="K141" s="13" t="s">
        <v>50</v>
      </c>
      <c r="L141" s="13" t="s">
        <v>147</v>
      </c>
      <c r="M141" s="13" t="s">
        <v>1716</v>
      </c>
      <c r="N141" s="13" t="s">
        <v>791</v>
      </c>
      <c r="O141" s="13" t="s">
        <v>1717</v>
      </c>
      <c r="P141" s="11">
        <v>1968</v>
      </c>
      <c r="Q141" s="13" t="s">
        <v>245</v>
      </c>
      <c r="R141" s="29" t="s">
        <v>1718</v>
      </c>
      <c r="S141" s="29" t="s">
        <v>1719</v>
      </c>
      <c r="T141" s="13" t="s">
        <v>1720</v>
      </c>
      <c r="U141" s="13" t="s">
        <v>1721</v>
      </c>
      <c r="V141" s="13">
        <v>9000000</v>
      </c>
      <c r="W141" s="13" t="s">
        <v>60</v>
      </c>
      <c r="X141" s="13">
        <v>9000000</v>
      </c>
      <c r="Y141" s="13" t="s">
        <v>154</v>
      </c>
      <c r="Z141" s="13">
        <v>3</v>
      </c>
      <c r="AA141" s="13">
        <v>9000000</v>
      </c>
      <c r="AB141" s="13" t="s">
        <v>60</v>
      </c>
      <c r="AC141" s="13">
        <v>9000000</v>
      </c>
      <c r="AD141" s="13" t="s">
        <v>147</v>
      </c>
      <c r="AE141" s="13">
        <v>17500000</v>
      </c>
      <c r="AF141" s="13" t="s">
        <v>60</v>
      </c>
      <c r="AG141" s="13">
        <v>17500000</v>
      </c>
      <c r="AH141" s="13">
        <v>17500000</v>
      </c>
      <c r="AI141" s="13" t="s">
        <v>60</v>
      </c>
      <c r="AJ141" s="13">
        <v>17500000</v>
      </c>
      <c r="AK141" s="13" t="s">
        <v>1722</v>
      </c>
      <c r="AL141" s="13" t="s">
        <v>50</v>
      </c>
      <c r="AM141" s="13" t="s">
        <v>1723</v>
      </c>
      <c r="AN141" s="13" t="s">
        <v>993</v>
      </c>
      <c r="AO141" s="13" t="s">
        <v>1724</v>
      </c>
      <c r="AP141" s="14" t="s">
        <v>1725</v>
      </c>
      <c r="AQ141" s="15" t="s">
        <v>50</v>
      </c>
      <c r="AR141" s="13" t="s">
        <v>50</v>
      </c>
    </row>
    <row r="142" spans="1:44" ht="15" thickBot="1">
      <c r="A142" s="4" t="s">
        <v>1726</v>
      </c>
      <c r="B142" s="5">
        <v>26528</v>
      </c>
      <c r="C142" s="6">
        <v>41436</v>
      </c>
      <c r="D142" s="7" t="s">
        <v>45</v>
      </c>
      <c r="E142" s="7" t="s">
        <v>46</v>
      </c>
      <c r="F142" s="7" t="s">
        <v>70</v>
      </c>
      <c r="G142" s="7" t="s">
        <v>87</v>
      </c>
      <c r="H142" s="7" t="s">
        <v>516</v>
      </c>
      <c r="I142" s="7" t="s">
        <v>50</v>
      </c>
      <c r="J142" s="6">
        <v>45531</v>
      </c>
      <c r="K142" s="7" t="s">
        <v>191</v>
      </c>
      <c r="L142" s="7" t="s">
        <v>52</v>
      </c>
      <c r="M142" s="7" t="s">
        <v>1727</v>
      </c>
      <c r="N142" s="7" t="s">
        <v>75</v>
      </c>
      <c r="O142" s="7" t="s">
        <v>1728</v>
      </c>
      <c r="P142" s="5">
        <v>1985</v>
      </c>
      <c r="Q142" s="7" t="s">
        <v>77</v>
      </c>
      <c r="R142" s="28" t="s">
        <v>1729</v>
      </c>
      <c r="S142" s="28" t="s">
        <v>1730</v>
      </c>
      <c r="T142" s="7" t="s">
        <v>1731</v>
      </c>
      <c r="U142" s="7" t="s">
        <v>1732</v>
      </c>
      <c r="V142" s="7" t="s">
        <v>50</v>
      </c>
      <c r="W142" s="7" t="s">
        <v>50</v>
      </c>
      <c r="X142" s="7" t="s">
        <v>50</v>
      </c>
      <c r="Y142" s="7" t="s">
        <v>50</v>
      </c>
      <c r="Z142" s="7">
        <v>7</v>
      </c>
      <c r="AA142" s="7">
        <v>5600000</v>
      </c>
      <c r="AB142" s="7" t="s">
        <v>60</v>
      </c>
      <c r="AC142" s="7">
        <v>5600000</v>
      </c>
      <c r="AD142" s="7" t="s">
        <v>178</v>
      </c>
      <c r="AE142" s="7">
        <v>23100000</v>
      </c>
      <c r="AF142" s="7" t="s">
        <v>60</v>
      </c>
      <c r="AG142" s="7">
        <v>23100000</v>
      </c>
      <c r="AH142" s="7">
        <v>23150000</v>
      </c>
      <c r="AI142" s="7" t="s">
        <v>60</v>
      </c>
      <c r="AJ142" s="7">
        <v>23150000</v>
      </c>
      <c r="AK142" s="7" t="s">
        <v>1733</v>
      </c>
      <c r="AL142" s="7" t="s">
        <v>50</v>
      </c>
      <c r="AM142" s="7" t="s">
        <v>1734</v>
      </c>
      <c r="AN142" s="7" t="s">
        <v>253</v>
      </c>
      <c r="AO142" s="7" t="s">
        <v>1735</v>
      </c>
      <c r="AP142" s="8" t="s">
        <v>1736</v>
      </c>
      <c r="AQ142" s="9" t="s">
        <v>50</v>
      </c>
      <c r="AR142" s="7" t="s">
        <v>50</v>
      </c>
    </row>
    <row r="143" spans="1:44" ht="15" thickBot="1">
      <c r="A143" s="10" t="s">
        <v>1737</v>
      </c>
      <c r="B143" s="13" t="s">
        <v>50</v>
      </c>
      <c r="C143" s="12">
        <v>42736</v>
      </c>
      <c r="D143" s="13" t="s">
        <v>45</v>
      </c>
      <c r="E143" s="13" t="s">
        <v>46</v>
      </c>
      <c r="F143" s="13" t="s">
        <v>70</v>
      </c>
      <c r="G143" s="13" t="s">
        <v>71</v>
      </c>
      <c r="H143" s="13" t="s">
        <v>1076</v>
      </c>
      <c r="I143" s="13" t="s">
        <v>50</v>
      </c>
      <c r="J143" s="12">
        <v>45520</v>
      </c>
      <c r="K143" s="13" t="s">
        <v>116</v>
      </c>
      <c r="L143" s="13" t="s">
        <v>178</v>
      </c>
      <c r="M143" s="13" t="s">
        <v>1738</v>
      </c>
      <c r="N143" s="13" t="s">
        <v>640</v>
      </c>
      <c r="O143" s="13" t="s">
        <v>1739</v>
      </c>
      <c r="P143" s="11">
        <v>2071</v>
      </c>
      <c r="Q143" s="13" t="s">
        <v>642</v>
      </c>
      <c r="R143" s="29" t="s">
        <v>1740</v>
      </c>
      <c r="S143" s="29" t="s">
        <v>1741</v>
      </c>
      <c r="T143" s="13" t="s">
        <v>50</v>
      </c>
      <c r="U143" s="13" t="s">
        <v>50</v>
      </c>
      <c r="V143" s="13">
        <v>8000000</v>
      </c>
      <c r="W143" s="13" t="s">
        <v>60</v>
      </c>
      <c r="X143" s="13">
        <v>8000000</v>
      </c>
      <c r="Y143" s="13" t="s">
        <v>171</v>
      </c>
      <c r="Z143" s="13">
        <v>6</v>
      </c>
      <c r="AA143" s="13">
        <v>8000000</v>
      </c>
      <c r="AB143" s="13" t="s">
        <v>60</v>
      </c>
      <c r="AC143" s="13">
        <v>8000000</v>
      </c>
      <c r="AD143" s="13" t="s">
        <v>178</v>
      </c>
      <c r="AE143" s="13">
        <v>141420359</v>
      </c>
      <c r="AF143" s="13" t="s">
        <v>60</v>
      </c>
      <c r="AG143" s="13">
        <v>141420359</v>
      </c>
      <c r="AH143" s="13">
        <v>141420359</v>
      </c>
      <c r="AI143" s="13" t="s">
        <v>60</v>
      </c>
      <c r="AJ143" s="13">
        <v>141420359</v>
      </c>
      <c r="AK143" s="13" t="s">
        <v>1742</v>
      </c>
      <c r="AL143" s="13" t="s">
        <v>50</v>
      </c>
      <c r="AM143" s="13" t="s">
        <v>1743</v>
      </c>
      <c r="AN143" s="13" t="s">
        <v>66</v>
      </c>
      <c r="AO143" s="13" t="s">
        <v>1744</v>
      </c>
      <c r="AP143" s="14" t="s">
        <v>1745</v>
      </c>
      <c r="AQ143" s="15" t="s">
        <v>50</v>
      </c>
      <c r="AR143" s="13" t="s">
        <v>50</v>
      </c>
    </row>
    <row r="144" spans="1:44" ht="15" thickBot="1">
      <c r="A144" s="4" t="s">
        <v>1746</v>
      </c>
      <c r="B144" s="5">
        <v>7698</v>
      </c>
      <c r="C144" s="6">
        <v>41250</v>
      </c>
      <c r="D144" s="7" t="s">
        <v>45</v>
      </c>
      <c r="E144" s="7" t="s">
        <v>46</v>
      </c>
      <c r="F144" s="7" t="s">
        <v>70</v>
      </c>
      <c r="G144" s="7" t="s">
        <v>145</v>
      </c>
      <c r="H144" s="7" t="s">
        <v>50</v>
      </c>
      <c r="I144" s="7" t="s">
        <v>50</v>
      </c>
      <c r="J144" s="6">
        <v>45526</v>
      </c>
      <c r="K144" s="7" t="s">
        <v>191</v>
      </c>
      <c r="L144" s="7" t="s">
        <v>290</v>
      </c>
      <c r="M144" s="7" t="s">
        <v>1747</v>
      </c>
      <c r="N144" s="7" t="s">
        <v>1748</v>
      </c>
      <c r="O144" s="7" t="s">
        <v>1749</v>
      </c>
      <c r="P144" s="5">
        <v>2129</v>
      </c>
      <c r="Q144" s="7" t="s">
        <v>1750</v>
      </c>
      <c r="R144" s="28" t="s">
        <v>1751</v>
      </c>
      <c r="S144" s="28" t="s">
        <v>1752</v>
      </c>
      <c r="T144" s="7" t="s">
        <v>50</v>
      </c>
      <c r="U144" s="7" t="s">
        <v>1753</v>
      </c>
      <c r="V144" s="7">
        <v>100000000</v>
      </c>
      <c r="W144" s="7" t="s">
        <v>60</v>
      </c>
      <c r="X144" s="7">
        <v>100000000</v>
      </c>
      <c r="Y144" s="7" t="s">
        <v>290</v>
      </c>
      <c r="Z144" s="7">
        <v>4</v>
      </c>
      <c r="AA144" s="7">
        <v>100000000</v>
      </c>
      <c r="AB144" s="7" t="s">
        <v>60</v>
      </c>
      <c r="AC144" s="7">
        <v>100000000</v>
      </c>
      <c r="AD144" s="7" t="s">
        <v>290</v>
      </c>
      <c r="AE144" s="7">
        <v>199924228</v>
      </c>
      <c r="AF144" s="7" t="s">
        <v>60</v>
      </c>
      <c r="AG144" s="7">
        <v>199924228</v>
      </c>
      <c r="AH144" s="7">
        <v>199924228</v>
      </c>
      <c r="AI144" s="7" t="s">
        <v>60</v>
      </c>
      <c r="AJ144" s="7">
        <v>199924228</v>
      </c>
      <c r="AK144" s="7" t="s">
        <v>1754</v>
      </c>
      <c r="AL144" s="7" t="s">
        <v>50</v>
      </c>
      <c r="AM144" s="7" t="s">
        <v>1755</v>
      </c>
      <c r="AN144" s="7" t="s">
        <v>66</v>
      </c>
      <c r="AO144" s="7" t="s">
        <v>1756</v>
      </c>
      <c r="AP144" s="8" t="s">
        <v>1757</v>
      </c>
      <c r="AQ144" s="9" t="s">
        <v>50</v>
      </c>
      <c r="AR144" s="7" t="s">
        <v>50</v>
      </c>
    </row>
    <row r="145" spans="1:44" ht="15" thickBot="1">
      <c r="A145" s="10" t="s">
        <v>1758</v>
      </c>
      <c r="B145" s="11">
        <v>150236</v>
      </c>
      <c r="C145" s="12">
        <v>44562</v>
      </c>
      <c r="D145" s="13" t="s">
        <v>45</v>
      </c>
      <c r="E145" s="13" t="s">
        <v>46</v>
      </c>
      <c r="F145" s="13" t="s">
        <v>70</v>
      </c>
      <c r="G145" s="13" t="s">
        <v>114</v>
      </c>
      <c r="H145" s="13" t="s">
        <v>50</v>
      </c>
      <c r="I145" s="13" t="s">
        <v>50</v>
      </c>
      <c r="J145" s="12">
        <v>45523</v>
      </c>
      <c r="K145" s="13" t="s">
        <v>50</v>
      </c>
      <c r="L145" s="13" t="s">
        <v>178</v>
      </c>
      <c r="M145" s="13" t="s">
        <v>1759</v>
      </c>
      <c r="N145" s="13" t="s">
        <v>1760</v>
      </c>
      <c r="O145" s="13" t="s">
        <v>1761</v>
      </c>
      <c r="P145" s="11">
        <v>2136</v>
      </c>
      <c r="Q145" s="13" t="s">
        <v>566</v>
      </c>
      <c r="R145" s="29" t="s">
        <v>1762</v>
      </c>
      <c r="S145" s="29" t="s">
        <v>1763</v>
      </c>
      <c r="T145" s="13" t="s">
        <v>1764</v>
      </c>
      <c r="U145" s="13" t="s">
        <v>1765</v>
      </c>
      <c r="V145" s="13">
        <v>1000000</v>
      </c>
      <c r="W145" s="13" t="s">
        <v>60</v>
      </c>
      <c r="X145" s="13">
        <v>1000000</v>
      </c>
      <c r="Y145" s="13" t="s">
        <v>50</v>
      </c>
      <c r="Z145" s="13">
        <v>3</v>
      </c>
      <c r="AA145" s="13">
        <v>1000000</v>
      </c>
      <c r="AB145" s="13" t="s">
        <v>60</v>
      </c>
      <c r="AC145" s="13">
        <v>1000000</v>
      </c>
      <c r="AD145" s="13" t="s">
        <v>178</v>
      </c>
      <c r="AE145" s="13">
        <v>77283821</v>
      </c>
      <c r="AF145" s="13" t="s">
        <v>60</v>
      </c>
      <c r="AG145" s="13">
        <v>77283821</v>
      </c>
      <c r="AH145" s="13">
        <v>111283821</v>
      </c>
      <c r="AI145" s="13" t="s">
        <v>60</v>
      </c>
      <c r="AJ145" s="13">
        <v>111283821</v>
      </c>
      <c r="AK145" s="13" t="s">
        <v>1766</v>
      </c>
      <c r="AL145" s="13" t="s">
        <v>50</v>
      </c>
      <c r="AM145" s="13" t="s">
        <v>1767</v>
      </c>
      <c r="AN145" s="13" t="s">
        <v>66</v>
      </c>
      <c r="AO145" s="13" t="s">
        <v>1768</v>
      </c>
      <c r="AP145" s="14" t="s">
        <v>1769</v>
      </c>
      <c r="AQ145" s="15" t="s">
        <v>50</v>
      </c>
      <c r="AR145" s="13" t="s">
        <v>50</v>
      </c>
    </row>
    <row r="146" spans="1:44" ht="15" thickBot="1">
      <c r="A146" s="4" t="s">
        <v>1770</v>
      </c>
      <c r="B146" s="7">
        <v>96</v>
      </c>
      <c r="C146" s="6">
        <v>44562</v>
      </c>
      <c r="D146" s="7" t="s">
        <v>45</v>
      </c>
      <c r="E146" s="7" t="s">
        <v>46</v>
      </c>
      <c r="F146" s="7" t="s">
        <v>70</v>
      </c>
      <c r="G146" s="27" t="s">
        <v>54945</v>
      </c>
      <c r="H146" s="7" t="s">
        <v>50</v>
      </c>
      <c r="I146" s="7" t="s">
        <v>50</v>
      </c>
      <c r="J146" s="6">
        <v>45523</v>
      </c>
      <c r="K146" s="7" t="s">
        <v>50</v>
      </c>
      <c r="L146" s="7" t="s">
        <v>1624</v>
      </c>
      <c r="M146" s="7" t="s">
        <v>1771</v>
      </c>
      <c r="N146" s="7" t="s">
        <v>1626</v>
      </c>
      <c r="O146" s="7" t="s">
        <v>1772</v>
      </c>
      <c r="P146" s="5">
        <v>2148</v>
      </c>
      <c r="Q146" s="7" t="s">
        <v>135</v>
      </c>
      <c r="R146" s="28" t="s">
        <v>1773</v>
      </c>
      <c r="S146" s="28" t="s">
        <v>1774</v>
      </c>
      <c r="T146" s="7" t="s">
        <v>50</v>
      </c>
      <c r="U146" s="7" t="s">
        <v>50</v>
      </c>
      <c r="V146" s="7">
        <v>1850000</v>
      </c>
      <c r="W146" s="7" t="s">
        <v>60</v>
      </c>
      <c r="X146" s="7">
        <v>1850000</v>
      </c>
      <c r="Y146" s="7" t="s">
        <v>467</v>
      </c>
      <c r="Z146" s="7">
        <v>2</v>
      </c>
      <c r="AA146" s="7">
        <v>1850000</v>
      </c>
      <c r="AB146" s="7" t="s">
        <v>60</v>
      </c>
      <c r="AC146" s="7">
        <v>1850000</v>
      </c>
      <c r="AD146" s="7" t="s">
        <v>1624</v>
      </c>
      <c r="AE146" s="7">
        <v>1850000</v>
      </c>
      <c r="AF146" s="7" t="s">
        <v>60</v>
      </c>
      <c r="AG146" s="7">
        <v>1850000</v>
      </c>
      <c r="AH146" s="7">
        <v>2018131</v>
      </c>
      <c r="AI146" s="7" t="s">
        <v>60</v>
      </c>
      <c r="AJ146" s="7">
        <v>2018131</v>
      </c>
      <c r="AK146" s="7" t="s">
        <v>1775</v>
      </c>
      <c r="AL146" s="7" t="s">
        <v>50</v>
      </c>
      <c r="AM146" s="7" t="s">
        <v>1776</v>
      </c>
      <c r="AN146" s="7" t="s">
        <v>66</v>
      </c>
      <c r="AO146" s="7" t="s">
        <v>1777</v>
      </c>
      <c r="AP146" s="8" t="s">
        <v>1778</v>
      </c>
      <c r="AQ146" s="9" t="s">
        <v>50</v>
      </c>
      <c r="AR146" s="7" t="s">
        <v>50</v>
      </c>
    </row>
    <row r="147" spans="1:44" ht="15" thickBot="1">
      <c r="A147" s="10" t="s">
        <v>1779</v>
      </c>
      <c r="B147" s="11">
        <v>5304</v>
      </c>
      <c r="C147" s="12">
        <v>37257</v>
      </c>
      <c r="D147" s="13" t="s">
        <v>45</v>
      </c>
      <c r="E147" s="13" t="s">
        <v>46</v>
      </c>
      <c r="F147" s="13" t="s">
        <v>47</v>
      </c>
      <c r="G147" s="13" t="s">
        <v>114</v>
      </c>
      <c r="H147" s="13" t="s">
        <v>130</v>
      </c>
      <c r="I147" s="13" t="s">
        <v>50</v>
      </c>
      <c r="J147" s="12">
        <v>45527</v>
      </c>
      <c r="K147" s="13" t="s">
        <v>116</v>
      </c>
      <c r="L147" s="13" t="s">
        <v>62</v>
      </c>
      <c r="M147" s="13" t="s">
        <v>1780</v>
      </c>
      <c r="N147" s="13" t="s">
        <v>1781</v>
      </c>
      <c r="O147" s="13" t="s">
        <v>1782</v>
      </c>
      <c r="P147" s="11">
        <v>2204</v>
      </c>
      <c r="Q147" s="13" t="s">
        <v>1783</v>
      </c>
      <c r="R147" s="29" t="s">
        <v>1784</v>
      </c>
      <c r="S147" s="29" t="s">
        <v>1785</v>
      </c>
      <c r="T147" s="13" t="s">
        <v>1786</v>
      </c>
      <c r="U147" s="13" t="s">
        <v>1787</v>
      </c>
      <c r="V147" s="13">
        <v>5500000</v>
      </c>
      <c r="W147" s="13" t="s">
        <v>60</v>
      </c>
      <c r="X147" s="13">
        <v>5500000</v>
      </c>
      <c r="Y147" s="13" t="s">
        <v>61</v>
      </c>
      <c r="Z147" s="13">
        <v>9</v>
      </c>
      <c r="AA147" s="13">
        <v>5500000</v>
      </c>
      <c r="AB147" s="13" t="s">
        <v>60</v>
      </c>
      <c r="AC147" s="13">
        <v>5500000</v>
      </c>
      <c r="AD147" s="13" t="s">
        <v>62</v>
      </c>
      <c r="AE147" s="13">
        <v>109000000</v>
      </c>
      <c r="AF147" s="13" t="s">
        <v>60</v>
      </c>
      <c r="AG147" s="13">
        <v>109000000</v>
      </c>
      <c r="AH147" s="13">
        <v>111815761</v>
      </c>
      <c r="AI147" s="13" t="s">
        <v>60</v>
      </c>
      <c r="AJ147" s="13">
        <v>111815761</v>
      </c>
      <c r="AK147" s="13" t="s">
        <v>1788</v>
      </c>
      <c r="AL147" s="13" t="s">
        <v>50</v>
      </c>
      <c r="AM147" s="13" t="s">
        <v>1789</v>
      </c>
      <c r="AN147" s="13" t="s">
        <v>66</v>
      </c>
      <c r="AO147" s="13" t="s">
        <v>1790</v>
      </c>
      <c r="AP147" s="14" t="s">
        <v>1791</v>
      </c>
      <c r="AQ147" s="15" t="s">
        <v>50</v>
      </c>
      <c r="AR147" s="13" t="s">
        <v>50</v>
      </c>
    </row>
    <row r="148" spans="1:44" ht="15" thickBot="1">
      <c r="A148" s="4" t="s">
        <v>1792</v>
      </c>
      <c r="B148" s="7">
        <v>78</v>
      </c>
      <c r="C148" s="6">
        <v>25934</v>
      </c>
      <c r="D148" s="7" t="s">
        <v>45</v>
      </c>
      <c r="E148" s="7" t="s">
        <v>46</v>
      </c>
      <c r="F148" s="7" t="s">
        <v>47</v>
      </c>
      <c r="G148" s="7" t="s">
        <v>71</v>
      </c>
      <c r="H148" s="7" t="s">
        <v>115</v>
      </c>
      <c r="I148" s="7" t="s">
        <v>50</v>
      </c>
      <c r="J148" s="6">
        <v>45523</v>
      </c>
      <c r="K148" s="7" t="s">
        <v>161</v>
      </c>
      <c r="L148" s="7" t="s">
        <v>162</v>
      </c>
      <c r="M148" s="7" t="s">
        <v>1793</v>
      </c>
      <c r="N148" s="7" t="s">
        <v>54</v>
      </c>
      <c r="O148" s="7" t="s">
        <v>1794</v>
      </c>
      <c r="P148" s="5">
        <v>2227</v>
      </c>
      <c r="Q148" s="7" t="s">
        <v>56</v>
      </c>
      <c r="R148" s="28" t="s">
        <v>1795</v>
      </c>
      <c r="S148" s="28" t="s">
        <v>1796</v>
      </c>
      <c r="T148" s="7" t="s">
        <v>1797</v>
      </c>
      <c r="U148" s="7" t="s">
        <v>1798</v>
      </c>
      <c r="V148" s="7">
        <v>200000000</v>
      </c>
      <c r="W148" s="7" t="s">
        <v>60</v>
      </c>
      <c r="X148" s="7">
        <v>200000000</v>
      </c>
      <c r="Y148" s="7" t="s">
        <v>61</v>
      </c>
      <c r="Z148" s="7">
        <v>2</v>
      </c>
      <c r="AA148" s="7" t="s">
        <v>50</v>
      </c>
      <c r="AB148" s="7" t="s">
        <v>50</v>
      </c>
      <c r="AC148" s="7" t="s">
        <v>50</v>
      </c>
      <c r="AD148" s="7" t="s">
        <v>50</v>
      </c>
      <c r="AE148" s="7" t="s">
        <v>50</v>
      </c>
      <c r="AF148" s="7" t="s">
        <v>50</v>
      </c>
      <c r="AG148" s="7" t="s">
        <v>50</v>
      </c>
      <c r="AH148" s="7">
        <v>550000000</v>
      </c>
      <c r="AI148" s="7" t="s">
        <v>60</v>
      </c>
      <c r="AJ148" s="7">
        <v>550000000</v>
      </c>
      <c r="AK148" s="7" t="s">
        <v>50</v>
      </c>
      <c r="AL148" s="7" t="s">
        <v>50</v>
      </c>
      <c r="AM148" s="7" t="s">
        <v>1799</v>
      </c>
      <c r="AN148" s="7" t="s">
        <v>66</v>
      </c>
      <c r="AO148" s="7" t="s">
        <v>1800</v>
      </c>
      <c r="AP148" s="8" t="s">
        <v>1801</v>
      </c>
      <c r="AQ148" s="9" t="s">
        <v>50</v>
      </c>
      <c r="AR148" s="7" t="s">
        <v>50</v>
      </c>
    </row>
    <row r="149" spans="1:44" ht="15" thickBot="1">
      <c r="A149" s="10" t="s">
        <v>1802</v>
      </c>
      <c r="B149" s="11">
        <v>46142</v>
      </c>
      <c r="C149" s="12">
        <v>38718</v>
      </c>
      <c r="D149" s="13" t="s">
        <v>45</v>
      </c>
      <c r="E149" s="13" t="s">
        <v>46</v>
      </c>
      <c r="F149" s="13" t="s">
        <v>47</v>
      </c>
      <c r="G149" s="13" t="s">
        <v>48</v>
      </c>
      <c r="H149" s="13" t="s">
        <v>50</v>
      </c>
      <c r="I149" s="13" t="s">
        <v>50</v>
      </c>
      <c r="J149" s="12">
        <v>45530</v>
      </c>
      <c r="K149" s="13" t="s">
        <v>282</v>
      </c>
      <c r="L149" s="13" t="s">
        <v>268</v>
      </c>
      <c r="M149" s="13" t="s">
        <v>1803</v>
      </c>
      <c r="N149" s="13" t="s">
        <v>1593</v>
      </c>
      <c r="O149" s="13" t="s">
        <v>1804</v>
      </c>
      <c r="P149" s="11">
        <v>2241</v>
      </c>
      <c r="Q149" s="13" t="s">
        <v>245</v>
      </c>
      <c r="R149" s="29" t="s">
        <v>1805</v>
      </c>
      <c r="S149" s="29" t="s">
        <v>1806</v>
      </c>
      <c r="T149" s="13" t="s">
        <v>1807</v>
      </c>
      <c r="U149" s="13">
        <v>919247666000</v>
      </c>
      <c r="V149" s="13">
        <v>8360000000</v>
      </c>
      <c r="W149" s="13" t="s">
        <v>250</v>
      </c>
      <c r="X149" s="13">
        <v>99693192</v>
      </c>
      <c r="Y149" s="13" t="s">
        <v>61</v>
      </c>
      <c r="Z149" s="13">
        <v>8</v>
      </c>
      <c r="AA149" s="13">
        <v>1000000000</v>
      </c>
      <c r="AB149" s="13" t="s">
        <v>250</v>
      </c>
      <c r="AC149" s="13">
        <v>13753314</v>
      </c>
      <c r="AD149" s="13" t="s">
        <v>290</v>
      </c>
      <c r="AE149" s="13">
        <v>200025079</v>
      </c>
      <c r="AF149" s="13" t="s">
        <v>60</v>
      </c>
      <c r="AG149" s="13">
        <v>200025079</v>
      </c>
      <c r="AH149" s="13">
        <v>417388271</v>
      </c>
      <c r="AI149" s="13" t="s">
        <v>60</v>
      </c>
      <c r="AJ149" s="13">
        <v>417388271</v>
      </c>
      <c r="AK149" s="13" t="s">
        <v>1808</v>
      </c>
      <c r="AL149" s="13" t="s">
        <v>50</v>
      </c>
      <c r="AM149" s="13" t="s">
        <v>1809</v>
      </c>
      <c r="AN149" s="13" t="s">
        <v>66</v>
      </c>
      <c r="AO149" s="13" t="s">
        <v>1810</v>
      </c>
      <c r="AP149" s="14" t="s">
        <v>1811</v>
      </c>
      <c r="AQ149" s="15" t="s">
        <v>50</v>
      </c>
      <c r="AR149" s="13" t="s">
        <v>50</v>
      </c>
    </row>
    <row r="150" spans="1:44" ht="15" thickBot="1">
      <c r="A150" s="4" t="s">
        <v>1812</v>
      </c>
      <c r="B150" s="5">
        <v>51697</v>
      </c>
      <c r="C150" s="6">
        <v>42005</v>
      </c>
      <c r="D150" s="7" t="s">
        <v>45</v>
      </c>
      <c r="E150" s="7" t="s">
        <v>46</v>
      </c>
      <c r="F150" s="7" t="s">
        <v>70</v>
      </c>
      <c r="G150" s="7" t="s">
        <v>145</v>
      </c>
      <c r="H150" s="7" t="s">
        <v>1449</v>
      </c>
      <c r="I150" s="7" t="s">
        <v>50</v>
      </c>
      <c r="J150" s="6">
        <v>45523</v>
      </c>
      <c r="K150" s="7" t="s">
        <v>116</v>
      </c>
      <c r="L150" s="7" t="s">
        <v>241</v>
      </c>
      <c r="M150" s="7" t="s">
        <v>1813</v>
      </c>
      <c r="N150" s="7" t="s">
        <v>1114</v>
      </c>
      <c r="O150" s="7" t="s">
        <v>1814</v>
      </c>
      <c r="P150" s="5">
        <v>2248</v>
      </c>
      <c r="Q150" s="7" t="s">
        <v>1116</v>
      </c>
      <c r="R150" s="28" t="s">
        <v>1815</v>
      </c>
      <c r="S150" s="28" t="s">
        <v>1816</v>
      </c>
      <c r="T150" s="7" t="s">
        <v>1817</v>
      </c>
      <c r="U150" s="7" t="s">
        <v>50</v>
      </c>
      <c r="V150" s="7">
        <v>22500000</v>
      </c>
      <c r="W150" s="7" t="s">
        <v>60</v>
      </c>
      <c r="X150" s="7">
        <v>22500000</v>
      </c>
      <c r="Y150" s="7" t="s">
        <v>154</v>
      </c>
      <c r="Z150" s="7">
        <v>2</v>
      </c>
      <c r="AA150" s="7">
        <v>22500000</v>
      </c>
      <c r="AB150" s="7" t="s">
        <v>60</v>
      </c>
      <c r="AC150" s="7">
        <v>22500000</v>
      </c>
      <c r="AD150" s="7" t="s">
        <v>241</v>
      </c>
      <c r="AE150" s="7">
        <v>24500000</v>
      </c>
      <c r="AF150" s="7" t="s">
        <v>60</v>
      </c>
      <c r="AG150" s="7">
        <v>24500000</v>
      </c>
      <c r="AH150" s="7">
        <v>24500000</v>
      </c>
      <c r="AI150" s="7" t="s">
        <v>60</v>
      </c>
      <c r="AJ150" s="7">
        <v>24500000</v>
      </c>
      <c r="AK150" s="7" t="s">
        <v>1818</v>
      </c>
      <c r="AL150" s="7" t="s">
        <v>50</v>
      </c>
      <c r="AM150" s="7" t="s">
        <v>1819</v>
      </c>
      <c r="AN150" s="7" t="s">
        <v>66</v>
      </c>
      <c r="AO150" s="7" t="s">
        <v>1820</v>
      </c>
      <c r="AP150" s="8" t="s">
        <v>1821</v>
      </c>
      <c r="AQ150" s="9" t="s">
        <v>50</v>
      </c>
      <c r="AR150" s="7" t="s">
        <v>50</v>
      </c>
    </row>
    <row r="151" spans="1:44" ht="15" thickBot="1">
      <c r="A151" s="10" t="s">
        <v>1822</v>
      </c>
      <c r="B151" s="11">
        <v>42686</v>
      </c>
      <c r="C151" s="12">
        <v>38353</v>
      </c>
      <c r="D151" s="13" t="s">
        <v>45</v>
      </c>
      <c r="E151" s="13" t="s">
        <v>46</v>
      </c>
      <c r="F151" s="13" t="s">
        <v>47</v>
      </c>
      <c r="G151" s="13" t="s">
        <v>71</v>
      </c>
      <c r="H151" s="13" t="s">
        <v>328</v>
      </c>
      <c r="I151" s="13" t="s">
        <v>50</v>
      </c>
      <c r="J151" s="12">
        <v>45524</v>
      </c>
      <c r="K151" s="13" t="s">
        <v>161</v>
      </c>
      <c r="L151" s="13" t="s">
        <v>162</v>
      </c>
      <c r="M151" s="13" t="s">
        <v>1823</v>
      </c>
      <c r="N151" s="13" t="s">
        <v>1824</v>
      </c>
      <c r="O151" s="13" t="s">
        <v>1825</v>
      </c>
      <c r="P151" s="11">
        <v>2253</v>
      </c>
      <c r="Q151" s="13" t="s">
        <v>135</v>
      </c>
      <c r="R151" s="29" t="s">
        <v>1826</v>
      </c>
      <c r="S151" s="29" t="s">
        <v>1827</v>
      </c>
      <c r="T151" s="13" t="s">
        <v>50</v>
      </c>
      <c r="U151" s="13">
        <v>441757618381</v>
      </c>
      <c r="V151" s="13">
        <v>500000000</v>
      </c>
      <c r="W151" s="13" t="s">
        <v>139</v>
      </c>
      <c r="X151" s="13">
        <v>651027256</v>
      </c>
      <c r="Y151" s="13" t="s">
        <v>61</v>
      </c>
      <c r="Z151" s="13">
        <v>2</v>
      </c>
      <c r="AA151" s="13" t="s">
        <v>50</v>
      </c>
      <c r="AB151" s="13" t="s">
        <v>50</v>
      </c>
      <c r="AC151" s="13" t="s">
        <v>50</v>
      </c>
      <c r="AD151" s="13" t="s">
        <v>50</v>
      </c>
      <c r="AE151" s="13" t="s">
        <v>50</v>
      </c>
      <c r="AF151" s="13" t="s">
        <v>50</v>
      </c>
      <c r="AG151" s="13" t="s">
        <v>50</v>
      </c>
      <c r="AH151" s="13">
        <v>625000000</v>
      </c>
      <c r="AI151" s="13" t="s">
        <v>139</v>
      </c>
      <c r="AJ151" s="13">
        <v>809020314</v>
      </c>
      <c r="AK151" s="13" t="s">
        <v>50</v>
      </c>
      <c r="AL151" s="13" t="s">
        <v>50</v>
      </c>
      <c r="AM151" s="13" t="s">
        <v>1828</v>
      </c>
      <c r="AN151" s="13" t="s">
        <v>66</v>
      </c>
      <c r="AO151" s="13" t="s">
        <v>1829</v>
      </c>
      <c r="AP151" s="14" t="s">
        <v>1830</v>
      </c>
      <c r="AQ151" s="15" t="s">
        <v>50</v>
      </c>
      <c r="AR151" s="13" t="s">
        <v>50</v>
      </c>
    </row>
    <row r="152" spans="1:44" ht="15" thickBot="1">
      <c r="A152" s="4" t="s">
        <v>1831</v>
      </c>
      <c r="B152" s="5">
        <v>78678</v>
      </c>
      <c r="C152" s="6">
        <v>39600</v>
      </c>
      <c r="D152" s="7" t="s">
        <v>45</v>
      </c>
      <c r="E152" s="7" t="s">
        <v>46</v>
      </c>
      <c r="F152" s="7" t="s">
        <v>47</v>
      </c>
      <c r="G152" s="7" t="s">
        <v>87</v>
      </c>
      <c r="H152" s="7" t="s">
        <v>1245</v>
      </c>
      <c r="I152" s="7" t="s">
        <v>50</v>
      </c>
      <c r="J152" s="6">
        <v>45524</v>
      </c>
      <c r="K152" s="7" t="s">
        <v>50</v>
      </c>
      <c r="L152" s="7" t="s">
        <v>62</v>
      </c>
      <c r="M152" s="7" t="s">
        <v>1832</v>
      </c>
      <c r="N152" s="7" t="s">
        <v>1833</v>
      </c>
      <c r="O152" s="7" t="s">
        <v>1834</v>
      </c>
      <c r="P152" s="5">
        <v>2283</v>
      </c>
      <c r="Q152" s="7" t="s">
        <v>245</v>
      </c>
      <c r="R152" s="28" t="s">
        <v>1835</v>
      </c>
      <c r="S152" s="28" t="s">
        <v>1836</v>
      </c>
      <c r="T152" s="7" t="s">
        <v>1837</v>
      </c>
      <c r="U152" s="7" t="s">
        <v>1838</v>
      </c>
      <c r="V152" s="7">
        <v>4205057644</v>
      </c>
      <c r="W152" s="7" t="s">
        <v>250</v>
      </c>
      <c r="X152" s="7">
        <v>50195043</v>
      </c>
      <c r="Y152" s="7" t="s">
        <v>61</v>
      </c>
      <c r="Z152" s="7">
        <v>6</v>
      </c>
      <c r="AA152" s="7">
        <v>4205057644</v>
      </c>
      <c r="AB152" s="7" t="s">
        <v>250</v>
      </c>
      <c r="AC152" s="7">
        <v>50195043</v>
      </c>
      <c r="AD152" s="7" t="s">
        <v>62</v>
      </c>
      <c r="AE152" s="7">
        <v>50371648</v>
      </c>
      <c r="AF152" s="7" t="s">
        <v>60</v>
      </c>
      <c r="AG152" s="7">
        <v>50371648</v>
      </c>
      <c r="AH152" s="7">
        <v>50371648</v>
      </c>
      <c r="AI152" s="7" t="s">
        <v>60</v>
      </c>
      <c r="AJ152" s="7">
        <v>50371648</v>
      </c>
      <c r="AK152" s="7" t="s">
        <v>1839</v>
      </c>
      <c r="AL152" s="7" t="s">
        <v>50</v>
      </c>
      <c r="AM152" s="7" t="s">
        <v>1840</v>
      </c>
      <c r="AN152" s="7" t="s">
        <v>66</v>
      </c>
      <c r="AO152" s="7" t="s">
        <v>50</v>
      </c>
      <c r="AP152" s="8" t="s">
        <v>1841</v>
      </c>
      <c r="AQ152" s="9" t="s">
        <v>50</v>
      </c>
      <c r="AR152" s="7" t="s">
        <v>255</v>
      </c>
    </row>
    <row r="153" spans="1:44" ht="15" thickBot="1">
      <c r="A153" s="10" t="s">
        <v>1842</v>
      </c>
      <c r="B153" s="11">
        <v>2249</v>
      </c>
      <c r="C153" s="12">
        <v>43101</v>
      </c>
      <c r="D153" s="13" t="s">
        <v>45</v>
      </c>
      <c r="E153" s="13" t="s">
        <v>46</v>
      </c>
      <c r="F153" s="13" t="s">
        <v>70</v>
      </c>
      <c r="G153" s="27" t="s">
        <v>54945</v>
      </c>
      <c r="H153" s="13" t="s">
        <v>1843</v>
      </c>
      <c r="I153" s="13" t="s">
        <v>50</v>
      </c>
      <c r="J153" s="12">
        <v>45524</v>
      </c>
      <c r="K153" s="13" t="s">
        <v>116</v>
      </c>
      <c r="L153" s="13" t="s">
        <v>52</v>
      </c>
      <c r="M153" s="13" t="s">
        <v>1844</v>
      </c>
      <c r="N153" s="13" t="s">
        <v>1569</v>
      </c>
      <c r="O153" s="13" t="s">
        <v>1845</v>
      </c>
      <c r="P153" s="11">
        <v>2285</v>
      </c>
      <c r="Q153" s="13" t="s">
        <v>1571</v>
      </c>
      <c r="R153" s="29" t="s">
        <v>1846</v>
      </c>
      <c r="S153" s="29" t="s">
        <v>1847</v>
      </c>
      <c r="T153" s="13" t="s">
        <v>1848</v>
      </c>
      <c r="U153" s="13" t="s">
        <v>1849</v>
      </c>
      <c r="V153" s="13">
        <v>2000000</v>
      </c>
      <c r="W153" s="13" t="s">
        <v>60</v>
      </c>
      <c r="X153" s="13">
        <v>2000000</v>
      </c>
      <c r="Y153" s="13" t="s">
        <v>467</v>
      </c>
      <c r="Z153" s="13">
        <v>4</v>
      </c>
      <c r="AA153" s="13">
        <v>3000000</v>
      </c>
      <c r="AB153" s="13" t="s">
        <v>60</v>
      </c>
      <c r="AC153" s="13">
        <v>3000000</v>
      </c>
      <c r="AD153" s="13" t="s">
        <v>467</v>
      </c>
      <c r="AE153" s="13">
        <v>3000000</v>
      </c>
      <c r="AF153" s="13" t="s">
        <v>60</v>
      </c>
      <c r="AG153" s="13">
        <v>3000000</v>
      </c>
      <c r="AH153" s="13">
        <v>6700000</v>
      </c>
      <c r="AI153" s="13" t="s">
        <v>60</v>
      </c>
      <c r="AJ153" s="13">
        <v>6700000</v>
      </c>
      <c r="AK153" s="13" t="s">
        <v>1850</v>
      </c>
      <c r="AL153" s="13" t="s">
        <v>50</v>
      </c>
      <c r="AM153" s="13" t="s">
        <v>1851</v>
      </c>
      <c r="AN153" s="13" t="s">
        <v>66</v>
      </c>
      <c r="AO153" s="13" t="s">
        <v>1852</v>
      </c>
      <c r="AP153" s="14" t="s">
        <v>1853</v>
      </c>
      <c r="AQ153" s="15" t="s">
        <v>50</v>
      </c>
      <c r="AR153" s="13" t="s">
        <v>50</v>
      </c>
    </row>
    <row r="154" spans="1:44" ht="15" thickBot="1">
      <c r="A154" s="4" t="s">
        <v>1854</v>
      </c>
      <c r="B154" s="5">
        <v>25836</v>
      </c>
      <c r="C154" s="6">
        <v>42150</v>
      </c>
      <c r="D154" s="7" t="s">
        <v>45</v>
      </c>
      <c r="E154" s="7" t="s">
        <v>46</v>
      </c>
      <c r="F154" s="7" t="s">
        <v>70</v>
      </c>
      <c r="G154" s="26" t="s">
        <v>54946</v>
      </c>
      <c r="H154" s="7" t="s">
        <v>240</v>
      </c>
      <c r="I154" s="7" t="s">
        <v>50</v>
      </c>
      <c r="J154" s="6">
        <v>45531</v>
      </c>
      <c r="K154" s="7" t="s">
        <v>89</v>
      </c>
      <c r="L154" s="7" t="s">
        <v>467</v>
      </c>
      <c r="M154" s="7" t="s">
        <v>1855</v>
      </c>
      <c r="N154" s="7" t="s">
        <v>1856</v>
      </c>
      <c r="O154" s="7" t="s">
        <v>1857</v>
      </c>
      <c r="P154" s="5">
        <v>2313</v>
      </c>
      <c r="Q154" s="7" t="s">
        <v>920</v>
      </c>
      <c r="R154" s="28" t="s">
        <v>1858</v>
      </c>
      <c r="S154" s="28" t="s">
        <v>1859</v>
      </c>
      <c r="T154" s="7" t="s">
        <v>1860</v>
      </c>
      <c r="U154" s="7" t="s">
        <v>1861</v>
      </c>
      <c r="V154" s="7">
        <v>1400000</v>
      </c>
      <c r="W154" s="7" t="s">
        <v>209</v>
      </c>
      <c r="X154" s="7">
        <v>1563262</v>
      </c>
      <c r="Y154" s="7" t="s">
        <v>467</v>
      </c>
      <c r="Z154" s="7">
        <v>6</v>
      </c>
      <c r="AA154" s="7">
        <v>1400000</v>
      </c>
      <c r="AB154" s="7" t="s">
        <v>209</v>
      </c>
      <c r="AC154" s="7">
        <v>1563262</v>
      </c>
      <c r="AD154" s="7" t="s">
        <v>467</v>
      </c>
      <c r="AE154" s="7">
        <v>5491274</v>
      </c>
      <c r="AF154" s="7" t="s">
        <v>60</v>
      </c>
      <c r="AG154" s="7">
        <v>5491274</v>
      </c>
      <c r="AH154" s="7">
        <v>5572139</v>
      </c>
      <c r="AI154" s="7" t="s">
        <v>60</v>
      </c>
      <c r="AJ154" s="7">
        <v>5572139</v>
      </c>
      <c r="AK154" s="7" t="s">
        <v>1862</v>
      </c>
      <c r="AL154" s="7" t="s">
        <v>50</v>
      </c>
      <c r="AM154" s="7" t="s">
        <v>1863</v>
      </c>
      <c r="AN154" s="7" t="s">
        <v>1700</v>
      </c>
      <c r="AO154" s="7" t="s">
        <v>50</v>
      </c>
      <c r="AP154" s="8" t="s">
        <v>1864</v>
      </c>
      <c r="AQ154" s="9" t="s">
        <v>50</v>
      </c>
      <c r="AR154" s="7" t="s">
        <v>255</v>
      </c>
    </row>
    <row r="155" spans="1:44" ht="15" thickBot="1">
      <c r="A155" s="10" t="s">
        <v>1865</v>
      </c>
      <c r="B155" s="13">
        <v>533</v>
      </c>
      <c r="C155" s="12">
        <v>37257</v>
      </c>
      <c r="D155" s="13" t="s">
        <v>45</v>
      </c>
      <c r="E155" s="13" t="s">
        <v>46</v>
      </c>
      <c r="F155" s="13" t="s">
        <v>70</v>
      </c>
      <c r="G155" s="13" t="s">
        <v>145</v>
      </c>
      <c r="H155" s="13" t="s">
        <v>1866</v>
      </c>
      <c r="I155" s="13" t="s">
        <v>50</v>
      </c>
      <c r="J155" s="12">
        <v>45526</v>
      </c>
      <c r="K155" s="13" t="s">
        <v>50</v>
      </c>
      <c r="L155" s="13" t="s">
        <v>290</v>
      </c>
      <c r="M155" s="13" t="s">
        <v>1867</v>
      </c>
      <c r="N155" s="13" t="s">
        <v>1868</v>
      </c>
      <c r="O155" s="13" t="s">
        <v>1869</v>
      </c>
      <c r="P155" s="11">
        <v>2321</v>
      </c>
      <c r="Q155" s="13" t="s">
        <v>245</v>
      </c>
      <c r="R155" s="29" t="s">
        <v>1870</v>
      </c>
      <c r="S155" s="29" t="s">
        <v>1871</v>
      </c>
      <c r="T155" s="13" t="s">
        <v>50</v>
      </c>
      <c r="U155" s="13" t="s">
        <v>1872</v>
      </c>
      <c r="V155" s="13">
        <v>2110000000</v>
      </c>
      <c r="W155" s="13" t="s">
        <v>250</v>
      </c>
      <c r="X155" s="13">
        <v>25136591</v>
      </c>
      <c r="Y155" s="13" t="s">
        <v>290</v>
      </c>
      <c r="Z155" s="13">
        <v>2</v>
      </c>
      <c r="AA155" s="13">
        <v>2110000000</v>
      </c>
      <c r="AB155" s="13" t="s">
        <v>250</v>
      </c>
      <c r="AC155" s="13">
        <v>25136591</v>
      </c>
      <c r="AD155" s="13" t="s">
        <v>290</v>
      </c>
      <c r="AE155" s="13">
        <v>30136591</v>
      </c>
      <c r="AF155" s="13" t="s">
        <v>60</v>
      </c>
      <c r="AG155" s="13">
        <v>30136591</v>
      </c>
      <c r="AH155" s="13">
        <v>30136591</v>
      </c>
      <c r="AI155" s="13" t="s">
        <v>60</v>
      </c>
      <c r="AJ155" s="13">
        <v>30136591</v>
      </c>
      <c r="AK155" s="13" t="s">
        <v>1873</v>
      </c>
      <c r="AL155" s="13" t="s">
        <v>50</v>
      </c>
      <c r="AM155" s="13" t="s">
        <v>1874</v>
      </c>
      <c r="AN155" s="13" t="s">
        <v>798</v>
      </c>
      <c r="AO155" s="13" t="s">
        <v>1875</v>
      </c>
      <c r="AP155" s="14" t="s">
        <v>1876</v>
      </c>
      <c r="AQ155" s="15" t="s">
        <v>50</v>
      </c>
      <c r="AR155" s="13" t="s">
        <v>50</v>
      </c>
    </row>
    <row r="156" spans="1:44" ht="15" thickBot="1">
      <c r="A156" s="4" t="s">
        <v>1877</v>
      </c>
      <c r="B156" s="5">
        <v>10256</v>
      </c>
      <c r="C156" s="7" t="s">
        <v>1878</v>
      </c>
      <c r="D156" s="7" t="s">
        <v>45</v>
      </c>
      <c r="E156" s="7" t="s">
        <v>46</v>
      </c>
      <c r="F156" s="7" t="s">
        <v>47</v>
      </c>
      <c r="G156" s="7" t="s">
        <v>176</v>
      </c>
      <c r="H156" s="7" t="s">
        <v>393</v>
      </c>
      <c r="I156" s="7" t="s">
        <v>50</v>
      </c>
      <c r="J156" s="6">
        <v>45530</v>
      </c>
      <c r="K156" s="7" t="s">
        <v>161</v>
      </c>
      <c r="L156" s="7" t="s">
        <v>162</v>
      </c>
      <c r="M156" s="7" t="s">
        <v>1879</v>
      </c>
      <c r="N156" s="7" t="s">
        <v>1880</v>
      </c>
      <c r="O156" s="7" t="s">
        <v>1881</v>
      </c>
      <c r="P156" s="5">
        <v>2377</v>
      </c>
      <c r="Q156" s="7" t="s">
        <v>50</v>
      </c>
      <c r="R156" s="28" t="s">
        <v>1882</v>
      </c>
      <c r="S156" s="28" t="s">
        <v>1883</v>
      </c>
      <c r="T156" s="7" t="s">
        <v>1884</v>
      </c>
      <c r="U156" s="7" t="s">
        <v>1885</v>
      </c>
      <c r="V156" s="7">
        <v>600000000</v>
      </c>
      <c r="W156" s="7" t="s">
        <v>1085</v>
      </c>
      <c r="X156" s="7">
        <v>444094761</v>
      </c>
      <c r="Y156" s="7" t="s">
        <v>61</v>
      </c>
      <c r="Z156" s="7">
        <v>4</v>
      </c>
      <c r="AA156" s="7" t="s">
        <v>50</v>
      </c>
      <c r="AB156" s="7" t="s">
        <v>50</v>
      </c>
      <c r="AC156" s="7" t="s">
        <v>50</v>
      </c>
      <c r="AD156" s="7" t="s">
        <v>50</v>
      </c>
      <c r="AE156" s="7" t="s">
        <v>50</v>
      </c>
      <c r="AF156" s="7" t="s">
        <v>50</v>
      </c>
      <c r="AG156" s="7" t="s">
        <v>50</v>
      </c>
      <c r="AH156" s="7">
        <v>2250000000</v>
      </c>
      <c r="AI156" s="7" t="s">
        <v>1085</v>
      </c>
      <c r="AJ156" s="7">
        <v>1657250019</v>
      </c>
      <c r="AK156" s="7" t="s">
        <v>50</v>
      </c>
      <c r="AL156" s="7" t="s">
        <v>50</v>
      </c>
      <c r="AM156" s="7" t="s">
        <v>1886</v>
      </c>
      <c r="AN156" s="7" t="s">
        <v>66</v>
      </c>
      <c r="AO156" s="7" t="s">
        <v>1887</v>
      </c>
      <c r="AP156" s="8" t="s">
        <v>1888</v>
      </c>
      <c r="AQ156" s="9" t="s">
        <v>50</v>
      </c>
      <c r="AR156" s="7" t="s">
        <v>50</v>
      </c>
    </row>
    <row r="157" spans="1:44" ht="15" thickBot="1">
      <c r="A157" s="10" t="s">
        <v>1889</v>
      </c>
      <c r="B157" s="11">
        <v>4496</v>
      </c>
      <c r="C157" s="12">
        <v>44562</v>
      </c>
      <c r="D157" s="13" t="s">
        <v>45</v>
      </c>
      <c r="E157" s="13" t="s">
        <v>46</v>
      </c>
      <c r="F157" s="13" t="s">
        <v>70</v>
      </c>
      <c r="G157" s="26" t="s">
        <v>54946</v>
      </c>
      <c r="H157" s="13" t="s">
        <v>1890</v>
      </c>
      <c r="I157" s="13" t="s">
        <v>50</v>
      </c>
      <c r="J157" s="12">
        <v>45524</v>
      </c>
      <c r="K157" s="13" t="s">
        <v>50</v>
      </c>
      <c r="L157" s="13" t="s">
        <v>467</v>
      </c>
      <c r="M157" s="13" t="s">
        <v>1891</v>
      </c>
      <c r="N157" s="13" t="s">
        <v>1892</v>
      </c>
      <c r="O157" s="13" t="s">
        <v>1893</v>
      </c>
      <c r="P157" s="11">
        <v>2397</v>
      </c>
      <c r="Q157" s="13" t="s">
        <v>166</v>
      </c>
      <c r="R157" s="29" t="s">
        <v>1894</v>
      </c>
      <c r="S157" s="29" t="s">
        <v>1895</v>
      </c>
      <c r="T157" s="13" t="s">
        <v>50</v>
      </c>
      <c r="U157" s="13" t="s">
        <v>50</v>
      </c>
      <c r="V157" s="13">
        <v>4000000</v>
      </c>
      <c r="W157" s="13" t="s">
        <v>60</v>
      </c>
      <c r="X157" s="13">
        <v>4000000</v>
      </c>
      <c r="Y157" s="13" t="s">
        <v>467</v>
      </c>
      <c r="Z157" s="13">
        <v>2</v>
      </c>
      <c r="AA157" s="13">
        <v>4000000</v>
      </c>
      <c r="AB157" s="13" t="s">
        <v>60</v>
      </c>
      <c r="AC157" s="13">
        <v>4000000</v>
      </c>
      <c r="AD157" s="13" t="s">
        <v>467</v>
      </c>
      <c r="AE157" s="13">
        <v>7600000</v>
      </c>
      <c r="AF157" s="13" t="s">
        <v>60</v>
      </c>
      <c r="AG157" s="13">
        <v>7600000</v>
      </c>
      <c r="AH157" s="13">
        <v>7600000</v>
      </c>
      <c r="AI157" s="13" t="s">
        <v>60</v>
      </c>
      <c r="AJ157" s="13">
        <v>7600000</v>
      </c>
      <c r="AK157" s="13" t="s">
        <v>1896</v>
      </c>
      <c r="AL157" s="13" t="s">
        <v>50</v>
      </c>
      <c r="AM157" s="13" t="s">
        <v>1897</v>
      </c>
      <c r="AN157" s="13" t="s">
        <v>253</v>
      </c>
      <c r="AO157" s="13" t="s">
        <v>1898</v>
      </c>
      <c r="AP157" s="14" t="s">
        <v>1899</v>
      </c>
      <c r="AQ157" s="15" t="s">
        <v>50</v>
      </c>
      <c r="AR157" s="13" t="s">
        <v>50</v>
      </c>
    </row>
    <row r="158" spans="1:44" ht="15" thickBot="1">
      <c r="A158" s="4" t="s">
        <v>1900</v>
      </c>
      <c r="B158" s="5">
        <v>445310</v>
      </c>
      <c r="C158" s="6">
        <v>32143</v>
      </c>
      <c r="D158" s="7" t="s">
        <v>45</v>
      </c>
      <c r="E158" s="7" t="s">
        <v>46</v>
      </c>
      <c r="F158" s="7" t="s">
        <v>47</v>
      </c>
      <c r="G158" s="7" t="s">
        <v>71</v>
      </c>
      <c r="H158" s="7" t="s">
        <v>328</v>
      </c>
      <c r="I158" s="7" t="s">
        <v>50</v>
      </c>
      <c r="J158" s="6">
        <v>45525</v>
      </c>
      <c r="K158" s="7" t="s">
        <v>72</v>
      </c>
      <c r="L158" s="7" t="s">
        <v>268</v>
      </c>
      <c r="M158" s="7" t="s">
        <v>1901</v>
      </c>
      <c r="N158" s="7" t="s">
        <v>421</v>
      </c>
      <c r="O158" s="7" t="s">
        <v>1902</v>
      </c>
      <c r="P158" s="5">
        <v>2399</v>
      </c>
      <c r="Q158" s="7" t="s">
        <v>245</v>
      </c>
      <c r="R158" s="28" t="s">
        <v>1903</v>
      </c>
      <c r="S158" s="28" t="s">
        <v>1904</v>
      </c>
      <c r="T158" s="7" t="s">
        <v>1905</v>
      </c>
      <c r="U158" s="7" t="s">
        <v>1906</v>
      </c>
      <c r="V158" s="7">
        <v>11193300000</v>
      </c>
      <c r="W158" s="7" t="s">
        <v>250</v>
      </c>
      <c r="X158" s="7">
        <v>133399841</v>
      </c>
      <c r="Y158" s="7" t="s">
        <v>61</v>
      </c>
      <c r="Z158" s="7">
        <v>5</v>
      </c>
      <c r="AA158" s="7">
        <v>268000000</v>
      </c>
      <c r="AB158" s="7" t="s">
        <v>60</v>
      </c>
      <c r="AC158" s="7">
        <v>268000000</v>
      </c>
      <c r="AD158" s="7" t="s">
        <v>62</v>
      </c>
      <c r="AE158" s="7">
        <v>268000000</v>
      </c>
      <c r="AF158" s="7" t="s">
        <v>60</v>
      </c>
      <c r="AG158" s="7">
        <v>268000000</v>
      </c>
      <c r="AH158" s="7">
        <v>867615025</v>
      </c>
      <c r="AI158" s="7" t="s">
        <v>60</v>
      </c>
      <c r="AJ158" s="7">
        <v>867615025</v>
      </c>
      <c r="AK158" s="7" t="s">
        <v>1907</v>
      </c>
      <c r="AL158" s="7" t="s">
        <v>50</v>
      </c>
      <c r="AM158" s="7" t="s">
        <v>1908</v>
      </c>
      <c r="AN158" s="7" t="s">
        <v>66</v>
      </c>
      <c r="AO158" s="7" t="s">
        <v>1909</v>
      </c>
      <c r="AP158" s="8" t="s">
        <v>1910</v>
      </c>
      <c r="AQ158" s="9" t="s">
        <v>50</v>
      </c>
      <c r="AR158" s="7" t="s">
        <v>50</v>
      </c>
    </row>
    <row r="159" spans="1:44" ht="15" thickBot="1">
      <c r="A159" s="10" t="s">
        <v>1911</v>
      </c>
      <c r="B159" s="11">
        <v>12388</v>
      </c>
      <c r="C159" s="12">
        <v>5784</v>
      </c>
      <c r="D159" s="13" t="s">
        <v>45</v>
      </c>
      <c r="E159" s="13" t="s">
        <v>46</v>
      </c>
      <c r="F159" s="13" t="s">
        <v>47</v>
      </c>
      <c r="G159" s="13" t="s">
        <v>71</v>
      </c>
      <c r="H159" s="13" t="s">
        <v>1912</v>
      </c>
      <c r="I159" s="13" t="s">
        <v>50</v>
      </c>
      <c r="J159" s="12">
        <v>45525</v>
      </c>
      <c r="K159" s="13" t="s">
        <v>72</v>
      </c>
      <c r="L159" s="13" t="s">
        <v>162</v>
      </c>
      <c r="M159" s="13" t="s">
        <v>1913</v>
      </c>
      <c r="N159" s="13" t="s">
        <v>1914</v>
      </c>
      <c r="O159" s="13" t="s">
        <v>1915</v>
      </c>
      <c r="P159" s="11">
        <v>2400</v>
      </c>
      <c r="Q159" s="13" t="s">
        <v>920</v>
      </c>
      <c r="R159" s="29" t="s">
        <v>1916</v>
      </c>
      <c r="S159" s="29" t="s">
        <v>1917</v>
      </c>
      <c r="T159" s="13" t="s">
        <v>50</v>
      </c>
      <c r="U159" s="13" t="s">
        <v>1918</v>
      </c>
      <c r="V159" s="13">
        <v>200000000</v>
      </c>
      <c r="W159" s="13" t="s">
        <v>1919</v>
      </c>
      <c r="X159" s="13">
        <v>19543006</v>
      </c>
      <c r="Y159" s="13" t="s">
        <v>61</v>
      </c>
      <c r="Z159" s="13">
        <v>4</v>
      </c>
      <c r="AA159" s="13">
        <v>40000000</v>
      </c>
      <c r="AB159" s="13" t="s">
        <v>209</v>
      </c>
      <c r="AC159" s="13">
        <v>43239223</v>
      </c>
      <c r="AD159" s="13" t="s">
        <v>62</v>
      </c>
      <c r="AE159" s="13">
        <v>40000000</v>
      </c>
      <c r="AF159" s="13" t="s">
        <v>209</v>
      </c>
      <c r="AG159" s="13">
        <v>43239223</v>
      </c>
      <c r="AH159" s="13">
        <v>145711666</v>
      </c>
      <c r="AI159" s="13" t="s">
        <v>60</v>
      </c>
      <c r="AJ159" s="13">
        <v>145711666</v>
      </c>
      <c r="AK159" s="13" t="s">
        <v>50</v>
      </c>
      <c r="AL159" s="13" t="s">
        <v>50</v>
      </c>
      <c r="AM159" s="13" t="s">
        <v>1920</v>
      </c>
      <c r="AN159" s="13" t="s">
        <v>66</v>
      </c>
      <c r="AO159" s="13" t="s">
        <v>1921</v>
      </c>
      <c r="AP159" s="14" t="s">
        <v>1922</v>
      </c>
      <c r="AQ159" s="15" t="s">
        <v>50</v>
      </c>
      <c r="AR159" s="13" t="s">
        <v>50</v>
      </c>
    </row>
    <row r="160" spans="1:44" ht="15" thickBot="1">
      <c r="A160" s="4" t="s">
        <v>1923</v>
      </c>
      <c r="B160" s="7">
        <v>476</v>
      </c>
      <c r="C160" s="6">
        <v>44287</v>
      </c>
      <c r="D160" s="7" t="s">
        <v>45</v>
      </c>
      <c r="E160" s="7" t="s">
        <v>46</v>
      </c>
      <c r="F160" s="7" t="s">
        <v>70</v>
      </c>
      <c r="G160" s="26" t="s">
        <v>54946</v>
      </c>
      <c r="H160" s="7" t="s">
        <v>1924</v>
      </c>
      <c r="I160" s="7" t="s">
        <v>50</v>
      </c>
      <c r="J160" s="6">
        <v>45523</v>
      </c>
      <c r="K160" s="7" t="s">
        <v>50</v>
      </c>
      <c r="L160" s="7" t="s">
        <v>52</v>
      </c>
      <c r="M160" s="7" t="s">
        <v>1925</v>
      </c>
      <c r="N160" s="7" t="s">
        <v>1926</v>
      </c>
      <c r="O160" s="7" t="s">
        <v>1927</v>
      </c>
      <c r="P160" s="5">
        <v>2453</v>
      </c>
      <c r="Q160" s="7" t="s">
        <v>1928</v>
      </c>
      <c r="R160" s="28" t="s">
        <v>1929</v>
      </c>
      <c r="S160" s="28" t="s">
        <v>1930</v>
      </c>
      <c r="T160" s="7" t="s">
        <v>1931</v>
      </c>
      <c r="U160" s="7" t="s">
        <v>1932</v>
      </c>
      <c r="V160" s="7">
        <v>1100000</v>
      </c>
      <c r="W160" s="7" t="s">
        <v>60</v>
      </c>
      <c r="X160" s="7">
        <v>1100000</v>
      </c>
      <c r="Y160" s="7" t="s">
        <v>154</v>
      </c>
      <c r="Z160" s="7">
        <v>6</v>
      </c>
      <c r="AA160" s="7">
        <v>14000000</v>
      </c>
      <c r="AB160" s="7" t="s">
        <v>60</v>
      </c>
      <c r="AC160" s="7">
        <v>14000000</v>
      </c>
      <c r="AD160" s="7" t="s">
        <v>241</v>
      </c>
      <c r="AE160" s="7">
        <v>24664954</v>
      </c>
      <c r="AF160" s="7" t="s">
        <v>60</v>
      </c>
      <c r="AG160" s="7">
        <v>24664954</v>
      </c>
      <c r="AH160" s="7">
        <v>25764954</v>
      </c>
      <c r="AI160" s="7" t="s">
        <v>60</v>
      </c>
      <c r="AJ160" s="7">
        <v>25764954</v>
      </c>
      <c r="AK160" s="7" t="s">
        <v>1933</v>
      </c>
      <c r="AL160" s="7" t="s">
        <v>50</v>
      </c>
      <c r="AM160" s="7" t="s">
        <v>1934</v>
      </c>
      <c r="AN160" s="7" t="s">
        <v>66</v>
      </c>
      <c r="AO160" s="7" t="s">
        <v>1935</v>
      </c>
      <c r="AP160" s="8" t="s">
        <v>1936</v>
      </c>
      <c r="AQ160" s="9" t="s">
        <v>50</v>
      </c>
      <c r="AR160" s="7" t="s">
        <v>50</v>
      </c>
    </row>
    <row r="161" spans="1:44" ht="15" thickBot="1">
      <c r="A161" s="10" t="s">
        <v>1937</v>
      </c>
      <c r="B161" s="11">
        <v>3908780</v>
      </c>
      <c r="C161" s="13" t="s">
        <v>1938</v>
      </c>
      <c r="D161" s="13" t="s">
        <v>45</v>
      </c>
      <c r="E161" s="13" t="s">
        <v>1939</v>
      </c>
      <c r="F161" s="13" t="s">
        <v>70</v>
      </c>
      <c r="G161" s="13" t="s">
        <v>48</v>
      </c>
      <c r="H161" s="13" t="s">
        <v>49</v>
      </c>
      <c r="I161" s="13" t="s">
        <v>50</v>
      </c>
      <c r="J161" s="12">
        <v>45525</v>
      </c>
      <c r="K161" s="13" t="s">
        <v>51</v>
      </c>
      <c r="L161" s="13" t="s">
        <v>52</v>
      </c>
      <c r="M161" s="13" t="s">
        <v>1940</v>
      </c>
      <c r="N161" s="13" t="s">
        <v>1941</v>
      </c>
      <c r="O161" s="13" t="s">
        <v>1942</v>
      </c>
      <c r="P161" s="11">
        <v>2488</v>
      </c>
      <c r="Q161" s="13" t="s">
        <v>1943</v>
      </c>
      <c r="R161" s="29" t="s">
        <v>1944</v>
      </c>
      <c r="S161" s="29" t="s">
        <v>1945</v>
      </c>
      <c r="T161" s="13" t="s">
        <v>1946</v>
      </c>
      <c r="U161" s="13" t="s">
        <v>1947</v>
      </c>
      <c r="V161" s="13" t="s">
        <v>50</v>
      </c>
      <c r="W161" s="13" t="s">
        <v>50</v>
      </c>
      <c r="X161" s="13" t="s">
        <v>50</v>
      </c>
      <c r="Y161" s="13" t="s">
        <v>50</v>
      </c>
      <c r="Z161" s="13">
        <v>18</v>
      </c>
      <c r="AA161" s="13" t="s">
        <v>50</v>
      </c>
      <c r="AB161" s="13" t="s">
        <v>50</v>
      </c>
      <c r="AC161" s="13" t="s">
        <v>50</v>
      </c>
      <c r="AD161" s="13" t="s">
        <v>50</v>
      </c>
      <c r="AE161" s="13" t="s">
        <v>50</v>
      </c>
      <c r="AF161" s="13" t="s">
        <v>50</v>
      </c>
      <c r="AG161" s="13" t="s">
        <v>50</v>
      </c>
      <c r="AH161" s="13">
        <v>43265300</v>
      </c>
      <c r="AI161" s="13" t="s">
        <v>60</v>
      </c>
      <c r="AJ161" s="13">
        <v>43265300</v>
      </c>
      <c r="AK161" s="13" t="s">
        <v>1948</v>
      </c>
      <c r="AL161" s="13" t="s">
        <v>50</v>
      </c>
      <c r="AM161" s="13" t="s">
        <v>1949</v>
      </c>
      <c r="AN161" s="13" t="s">
        <v>66</v>
      </c>
      <c r="AO161" s="13" t="s">
        <v>1950</v>
      </c>
      <c r="AP161" s="15" t="s">
        <v>50</v>
      </c>
      <c r="AQ161" s="14" t="s">
        <v>1951</v>
      </c>
      <c r="AR161" s="13" t="s">
        <v>50</v>
      </c>
    </row>
    <row r="162" spans="1:44" ht="15" thickBot="1">
      <c r="A162" s="4" t="s">
        <v>1952</v>
      </c>
      <c r="B162" s="7" t="s">
        <v>50</v>
      </c>
      <c r="C162" s="6">
        <v>43101</v>
      </c>
      <c r="D162" s="7" t="s">
        <v>45</v>
      </c>
      <c r="E162" s="7" t="s">
        <v>46</v>
      </c>
      <c r="F162" s="7" t="s">
        <v>70</v>
      </c>
      <c r="G162" s="7" t="s">
        <v>87</v>
      </c>
      <c r="H162" s="7" t="s">
        <v>859</v>
      </c>
      <c r="I162" s="7" t="s">
        <v>50</v>
      </c>
      <c r="J162" s="6">
        <v>45530</v>
      </c>
      <c r="K162" s="7" t="s">
        <v>116</v>
      </c>
      <c r="L162" s="7" t="s">
        <v>1471</v>
      </c>
      <c r="M162" s="7" t="s">
        <v>1953</v>
      </c>
      <c r="N162" s="7" t="s">
        <v>1954</v>
      </c>
      <c r="O162" s="7" t="s">
        <v>1955</v>
      </c>
      <c r="P162" s="5">
        <v>2584</v>
      </c>
      <c r="Q162" s="7" t="s">
        <v>245</v>
      </c>
      <c r="R162" s="28" t="s">
        <v>1956</v>
      </c>
      <c r="S162" s="28" t="s">
        <v>1957</v>
      </c>
      <c r="T162" s="7" t="s">
        <v>1958</v>
      </c>
      <c r="U162" s="7" t="s">
        <v>1959</v>
      </c>
      <c r="V162" s="7" t="s">
        <v>50</v>
      </c>
      <c r="W162" s="7" t="s">
        <v>50</v>
      </c>
      <c r="X162" s="7" t="s">
        <v>50</v>
      </c>
      <c r="Y162" s="7" t="s">
        <v>50</v>
      </c>
      <c r="Z162" s="7">
        <v>6</v>
      </c>
      <c r="AA162" s="7" t="s">
        <v>50</v>
      </c>
      <c r="AB162" s="7" t="s">
        <v>50</v>
      </c>
      <c r="AC162" s="7" t="s">
        <v>50</v>
      </c>
      <c r="AD162" s="7" t="s">
        <v>1471</v>
      </c>
      <c r="AE162" s="7">
        <v>5700000000</v>
      </c>
      <c r="AF162" s="7" t="s">
        <v>1960</v>
      </c>
      <c r="AG162" s="7">
        <v>53324519</v>
      </c>
      <c r="AH162" s="7">
        <v>18100000000</v>
      </c>
      <c r="AI162" s="7" t="s">
        <v>1960</v>
      </c>
      <c r="AJ162" s="7">
        <v>136118689</v>
      </c>
      <c r="AK162" s="7" t="s">
        <v>1961</v>
      </c>
      <c r="AL162" s="7" t="s">
        <v>50</v>
      </c>
      <c r="AM162" s="7" t="s">
        <v>1962</v>
      </c>
      <c r="AN162" s="7" t="s">
        <v>66</v>
      </c>
      <c r="AO162" s="7" t="s">
        <v>1963</v>
      </c>
      <c r="AP162" s="8" t="s">
        <v>1964</v>
      </c>
      <c r="AQ162" s="9" t="s">
        <v>50</v>
      </c>
      <c r="AR162" s="7" t="s">
        <v>50</v>
      </c>
    </row>
    <row r="163" spans="1:44" ht="15" thickBot="1">
      <c r="A163" s="10" t="s">
        <v>1965</v>
      </c>
      <c r="B163" s="11">
        <v>158068</v>
      </c>
      <c r="C163" s="12">
        <v>44197</v>
      </c>
      <c r="D163" s="13" t="s">
        <v>45</v>
      </c>
      <c r="E163" s="13" t="s">
        <v>46</v>
      </c>
      <c r="F163" s="13" t="s">
        <v>70</v>
      </c>
      <c r="G163" s="26" t="s">
        <v>54946</v>
      </c>
      <c r="H163" s="13" t="s">
        <v>240</v>
      </c>
      <c r="I163" s="13" t="s">
        <v>50</v>
      </c>
      <c r="J163" s="12">
        <v>45531</v>
      </c>
      <c r="K163" s="13" t="s">
        <v>89</v>
      </c>
      <c r="L163" s="13" t="s">
        <v>467</v>
      </c>
      <c r="M163" s="13" t="s">
        <v>1966</v>
      </c>
      <c r="N163" s="13" t="s">
        <v>564</v>
      </c>
      <c r="O163" s="13" t="s">
        <v>1967</v>
      </c>
      <c r="P163" s="11">
        <v>2598</v>
      </c>
      <c r="Q163" s="13" t="s">
        <v>566</v>
      </c>
      <c r="R163" s="29" t="s">
        <v>1968</v>
      </c>
      <c r="S163" s="29" t="s">
        <v>1969</v>
      </c>
      <c r="T163" s="13" t="s">
        <v>1970</v>
      </c>
      <c r="U163" s="13" t="s">
        <v>1971</v>
      </c>
      <c r="V163" s="13">
        <v>2600000</v>
      </c>
      <c r="W163" s="13" t="s">
        <v>60</v>
      </c>
      <c r="X163" s="13">
        <v>2600000</v>
      </c>
      <c r="Y163" s="13" t="s">
        <v>467</v>
      </c>
      <c r="Z163" s="13">
        <v>3</v>
      </c>
      <c r="AA163" s="13">
        <v>2600000</v>
      </c>
      <c r="AB163" s="13" t="s">
        <v>60</v>
      </c>
      <c r="AC163" s="13">
        <v>2600000</v>
      </c>
      <c r="AD163" s="13" t="s">
        <v>467</v>
      </c>
      <c r="AE163" s="13">
        <v>2700000</v>
      </c>
      <c r="AF163" s="13" t="s">
        <v>60</v>
      </c>
      <c r="AG163" s="13">
        <v>2700000</v>
      </c>
      <c r="AH163" s="13">
        <v>2700000</v>
      </c>
      <c r="AI163" s="13" t="s">
        <v>60</v>
      </c>
      <c r="AJ163" s="13">
        <v>2700000</v>
      </c>
      <c r="AK163" s="13" t="s">
        <v>1972</v>
      </c>
      <c r="AL163" s="13" t="s">
        <v>50</v>
      </c>
      <c r="AM163" s="13" t="s">
        <v>1973</v>
      </c>
      <c r="AN163" s="13" t="s">
        <v>66</v>
      </c>
      <c r="AO163" s="13" t="s">
        <v>1974</v>
      </c>
      <c r="AP163" s="14" t="s">
        <v>1975</v>
      </c>
      <c r="AQ163" s="15" t="s">
        <v>50</v>
      </c>
      <c r="AR163" s="13" t="s">
        <v>50</v>
      </c>
    </row>
    <row r="164" spans="1:44" ht="15" thickBot="1">
      <c r="A164" s="4" t="s">
        <v>1976</v>
      </c>
      <c r="B164" s="7">
        <v>253</v>
      </c>
      <c r="C164" s="6">
        <v>44927</v>
      </c>
      <c r="D164" s="7" t="s">
        <v>45</v>
      </c>
      <c r="E164" s="7" t="s">
        <v>46</v>
      </c>
      <c r="F164" s="7" t="s">
        <v>70</v>
      </c>
      <c r="G164" s="27" t="s">
        <v>54945</v>
      </c>
      <c r="H164" s="7" t="s">
        <v>50</v>
      </c>
      <c r="I164" s="7" t="s">
        <v>50</v>
      </c>
      <c r="J164" s="6">
        <v>45530</v>
      </c>
      <c r="K164" s="7" t="s">
        <v>50</v>
      </c>
      <c r="L164" s="7" t="s">
        <v>467</v>
      </c>
      <c r="M164" s="7" t="s">
        <v>1977</v>
      </c>
      <c r="N164" s="7" t="s">
        <v>75</v>
      </c>
      <c r="O164" s="7" t="s">
        <v>1978</v>
      </c>
      <c r="P164" s="5">
        <v>2617</v>
      </c>
      <c r="Q164" s="7" t="s">
        <v>77</v>
      </c>
      <c r="R164" s="28" t="s">
        <v>1979</v>
      </c>
      <c r="S164" s="28" t="s">
        <v>1980</v>
      </c>
      <c r="T164" s="7" t="s">
        <v>1981</v>
      </c>
      <c r="U164" s="7" t="s">
        <v>50</v>
      </c>
      <c r="V164" s="7">
        <v>4600000</v>
      </c>
      <c r="W164" s="7" t="s">
        <v>60</v>
      </c>
      <c r="X164" s="7">
        <v>4600000</v>
      </c>
      <c r="Y164" s="7" t="s">
        <v>467</v>
      </c>
      <c r="Z164" s="7">
        <v>2</v>
      </c>
      <c r="AA164" s="7">
        <v>4600000</v>
      </c>
      <c r="AB164" s="7" t="s">
        <v>60</v>
      </c>
      <c r="AC164" s="7">
        <v>4600000</v>
      </c>
      <c r="AD164" s="7" t="s">
        <v>467</v>
      </c>
      <c r="AE164" s="7">
        <v>5210000</v>
      </c>
      <c r="AF164" s="7" t="s">
        <v>60</v>
      </c>
      <c r="AG164" s="7">
        <v>5210000</v>
      </c>
      <c r="AH164" s="7">
        <v>5210000</v>
      </c>
      <c r="AI164" s="7" t="s">
        <v>60</v>
      </c>
      <c r="AJ164" s="7">
        <v>5210000</v>
      </c>
      <c r="AK164" s="7" t="s">
        <v>1982</v>
      </c>
      <c r="AL164" s="7" t="s">
        <v>50</v>
      </c>
      <c r="AM164" s="7" t="s">
        <v>1983</v>
      </c>
      <c r="AN164" s="7" t="s">
        <v>253</v>
      </c>
      <c r="AO164" s="7" t="s">
        <v>1984</v>
      </c>
      <c r="AP164" s="8" t="s">
        <v>1985</v>
      </c>
      <c r="AQ164" s="9" t="s">
        <v>50</v>
      </c>
      <c r="AR164" s="7" t="s">
        <v>50</v>
      </c>
    </row>
    <row r="165" spans="1:44" ht="15" thickBot="1">
      <c r="A165" s="10" t="s">
        <v>1986</v>
      </c>
      <c r="B165" s="13" t="s">
        <v>50</v>
      </c>
      <c r="C165" s="12">
        <v>44927</v>
      </c>
      <c r="D165" s="13" t="s">
        <v>45</v>
      </c>
      <c r="E165" s="13" t="s">
        <v>46</v>
      </c>
      <c r="F165" s="13" t="s">
        <v>70</v>
      </c>
      <c r="G165" s="27" t="s">
        <v>54945</v>
      </c>
      <c r="H165" s="13" t="s">
        <v>50</v>
      </c>
      <c r="I165" s="13" t="s">
        <v>50</v>
      </c>
      <c r="J165" s="12">
        <v>45523</v>
      </c>
      <c r="K165" s="13" t="s">
        <v>50</v>
      </c>
      <c r="L165" s="13" t="s">
        <v>467</v>
      </c>
      <c r="M165" s="13" t="s">
        <v>1987</v>
      </c>
      <c r="N165" s="13" t="s">
        <v>1988</v>
      </c>
      <c r="O165" s="13" t="s">
        <v>1989</v>
      </c>
      <c r="P165" s="11">
        <v>2718</v>
      </c>
      <c r="Q165" s="13" t="s">
        <v>77</v>
      </c>
      <c r="R165" s="29" t="s">
        <v>1990</v>
      </c>
      <c r="S165" s="30" t="s">
        <v>50</v>
      </c>
      <c r="T165" s="13" t="s">
        <v>1991</v>
      </c>
      <c r="U165" s="13" t="s">
        <v>1992</v>
      </c>
      <c r="V165" s="13">
        <v>11880000</v>
      </c>
      <c r="W165" s="13" t="s">
        <v>60</v>
      </c>
      <c r="X165" s="13">
        <v>11880000</v>
      </c>
      <c r="Y165" s="13" t="s">
        <v>467</v>
      </c>
      <c r="Z165" s="13">
        <v>3</v>
      </c>
      <c r="AA165" s="13">
        <v>11880000</v>
      </c>
      <c r="AB165" s="13" t="s">
        <v>60</v>
      </c>
      <c r="AC165" s="13">
        <v>11880000</v>
      </c>
      <c r="AD165" s="13" t="s">
        <v>467</v>
      </c>
      <c r="AE165" s="13">
        <v>13514023</v>
      </c>
      <c r="AF165" s="13" t="s">
        <v>60</v>
      </c>
      <c r="AG165" s="13">
        <v>13514023</v>
      </c>
      <c r="AH165" s="13">
        <v>13514023</v>
      </c>
      <c r="AI165" s="13" t="s">
        <v>60</v>
      </c>
      <c r="AJ165" s="13">
        <v>13514023</v>
      </c>
      <c r="AK165" s="13" t="s">
        <v>1993</v>
      </c>
      <c r="AL165" s="13" t="s">
        <v>50</v>
      </c>
      <c r="AM165" s="13" t="s">
        <v>1994</v>
      </c>
      <c r="AN165" s="13" t="s">
        <v>66</v>
      </c>
      <c r="AO165" s="13" t="s">
        <v>1995</v>
      </c>
      <c r="AP165" s="14" t="s">
        <v>1996</v>
      </c>
      <c r="AQ165" s="15" t="s">
        <v>50</v>
      </c>
      <c r="AR165" s="13" t="s">
        <v>50</v>
      </c>
    </row>
    <row r="166" spans="1:44" ht="15" thickBot="1">
      <c r="A166" s="4" t="s">
        <v>1997</v>
      </c>
      <c r="B166" s="5">
        <v>1982</v>
      </c>
      <c r="C166" s="6">
        <v>33970</v>
      </c>
      <c r="D166" s="7" t="s">
        <v>45</v>
      </c>
      <c r="E166" s="7" t="s">
        <v>46</v>
      </c>
      <c r="F166" s="7" t="s">
        <v>47</v>
      </c>
      <c r="G166" s="27" t="s">
        <v>54945</v>
      </c>
      <c r="H166" s="7" t="s">
        <v>1998</v>
      </c>
      <c r="I166" s="7" t="s">
        <v>50</v>
      </c>
      <c r="J166" s="6">
        <v>45530</v>
      </c>
      <c r="K166" s="7" t="s">
        <v>50</v>
      </c>
      <c r="L166" s="7" t="s">
        <v>162</v>
      </c>
      <c r="M166" s="7" t="s">
        <v>1010</v>
      </c>
      <c r="N166" s="7" t="s">
        <v>1222</v>
      </c>
      <c r="O166" s="7" t="s">
        <v>1999</v>
      </c>
      <c r="P166" s="5">
        <v>2750</v>
      </c>
      <c r="Q166" s="7" t="s">
        <v>707</v>
      </c>
      <c r="R166" s="28" t="s">
        <v>2000</v>
      </c>
      <c r="S166" s="28" t="s">
        <v>2001</v>
      </c>
      <c r="T166" s="7" t="s">
        <v>2002</v>
      </c>
      <c r="U166" s="7" t="s">
        <v>2003</v>
      </c>
      <c r="V166" s="7">
        <v>15000000</v>
      </c>
      <c r="W166" s="7" t="s">
        <v>60</v>
      </c>
      <c r="X166" s="7">
        <v>15000000</v>
      </c>
      <c r="Y166" s="7" t="s">
        <v>61</v>
      </c>
      <c r="Z166" s="7">
        <v>10</v>
      </c>
      <c r="AA166" s="7">
        <v>1220000</v>
      </c>
      <c r="AB166" s="7" t="s">
        <v>60</v>
      </c>
      <c r="AC166" s="7">
        <v>1220000</v>
      </c>
      <c r="AD166" s="7" t="s">
        <v>62</v>
      </c>
      <c r="AE166" s="7">
        <v>40379340</v>
      </c>
      <c r="AF166" s="7" t="s">
        <v>60</v>
      </c>
      <c r="AG166" s="7">
        <v>40379340</v>
      </c>
      <c r="AH166" s="7">
        <v>71520497</v>
      </c>
      <c r="AI166" s="7" t="s">
        <v>60</v>
      </c>
      <c r="AJ166" s="7">
        <v>71520497</v>
      </c>
      <c r="AK166" s="7" t="s">
        <v>2004</v>
      </c>
      <c r="AL166" s="7" t="s">
        <v>50</v>
      </c>
      <c r="AM166" s="7" t="s">
        <v>2005</v>
      </c>
      <c r="AN166" s="7" t="s">
        <v>66</v>
      </c>
      <c r="AO166" s="7" t="s">
        <v>2006</v>
      </c>
      <c r="AP166" s="8" t="s">
        <v>2007</v>
      </c>
      <c r="AQ166" s="9" t="s">
        <v>50</v>
      </c>
      <c r="AR166" s="7" t="s">
        <v>50</v>
      </c>
    </row>
    <row r="167" spans="1:44" ht="15" thickBot="1">
      <c r="A167" s="10" t="s">
        <v>2008</v>
      </c>
      <c r="B167" s="11">
        <v>242475</v>
      </c>
      <c r="C167" s="12">
        <v>39814</v>
      </c>
      <c r="D167" s="13" t="s">
        <v>45</v>
      </c>
      <c r="E167" s="13" t="s">
        <v>46</v>
      </c>
      <c r="F167" s="13" t="s">
        <v>47</v>
      </c>
      <c r="G167" s="13" t="s">
        <v>176</v>
      </c>
      <c r="H167" s="13" t="s">
        <v>115</v>
      </c>
      <c r="I167" s="13" t="s">
        <v>50</v>
      </c>
      <c r="J167" s="12">
        <v>45524</v>
      </c>
      <c r="K167" s="13" t="s">
        <v>282</v>
      </c>
      <c r="L167" s="13" t="s">
        <v>162</v>
      </c>
      <c r="M167" s="13" t="s">
        <v>2009</v>
      </c>
      <c r="N167" s="13" t="s">
        <v>432</v>
      </c>
      <c r="O167" s="13" t="s">
        <v>2010</v>
      </c>
      <c r="P167" s="11">
        <v>2765</v>
      </c>
      <c r="Q167" s="13" t="s">
        <v>434</v>
      </c>
      <c r="R167" s="29" t="s">
        <v>2011</v>
      </c>
      <c r="S167" s="29" t="s">
        <v>2012</v>
      </c>
      <c r="T167" s="13" t="s">
        <v>2013</v>
      </c>
      <c r="U167" s="13" t="s">
        <v>2014</v>
      </c>
      <c r="V167" s="13">
        <v>150000000</v>
      </c>
      <c r="W167" s="13" t="s">
        <v>60</v>
      </c>
      <c r="X167" s="13">
        <v>150000000</v>
      </c>
      <c r="Y167" s="13" t="s">
        <v>61</v>
      </c>
      <c r="Z167" s="13">
        <v>8</v>
      </c>
      <c r="AA167" s="13">
        <v>137700000</v>
      </c>
      <c r="AB167" s="13" t="s">
        <v>60</v>
      </c>
      <c r="AC167" s="13">
        <v>137700000</v>
      </c>
      <c r="AD167" s="13" t="s">
        <v>62</v>
      </c>
      <c r="AE167" s="13">
        <v>714725000</v>
      </c>
      <c r="AF167" s="13" t="s">
        <v>60</v>
      </c>
      <c r="AG167" s="13">
        <v>714725000</v>
      </c>
      <c r="AH167" s="13">
        <v>1214725000</v>
      </c>
      <c r="AI167" s="13" t="s">
        <v>60</v>
      </c>
      <c r="AJ167" s="13">
        <v>1214725000</v>
      </c>
      <c r="AK167" s="13" t="s">
        <v>2015</v>
      </c>
      <c r="AL167" s="13" t="s">
        <v>50</v>
      </c>
      <c r="AM167" s="13" t="s">
        <v>2016</v>
      </c>
      <c r="AN167" s="13" t="s">
        <v>66</v>
      </c>
      <c r="AO167" s="13" t="s">
        <v>2017</v>
      </c>
      <c r="AP167" s="15" t="s">
        <v>50</v>
      </c>
      <c r="AQ167" s="14" t="s">
        <v>2018</v>
      </c>
      <c r="AR167" s="13" t="s">
        <v>50</v>
      </c>
    </row>
    <row r="168" spans="1:44" ht="15" thickBot="1">
      <c r="A168" s="4" t="s">
        <v>2019</v>
      </c>
      <c r="B168" s="5">
        <v>12181</v>
      </c>
      <c r="C168" s="6">
        <v>43374</v>
      </c>
      <c r="D168" s="7" t="s">
        <v>45</v>
      </c>
      <c r="E168" s="7" t="s">
        <v>46</v>
      </c>
      <c r="F168" s="7" t="s">
        <v>70</v>
      </c>
      <c r="G168" s="26" t="s">
        <v>54946</v>
      </c>
      <c r="H168" s="7" t="s">
        <v>2020</v>
      </c>
      <c r="I168" s="7" t="s">
        <v>50</v>
      </c>
      <c r="J168" s="6">
        <v>45525</v>
      </c>
      <c r="K168" s="7" t="s">
        <v>116</v>
      </c>
      <c r="L168" s="7" t="s">
        <v>178</v>
      </c>
      <c r="M168" s="7" t="s">
        <v>2021</v>
      </c>
      <c r="N168" s="7" t="s">
        <v>2022</v>
      </c>
      <c r="O168" s="7" t="s">
        <v>2023</v>
      </c>
      <c r="P168" s="5">
        <v>2800</v>
      </c>
      <c r="Q168" s="7" t="s">
        <v>1116</v>
      </c>
      <c r="R168" s="28" t="s">
        <v>2024</v>
      </c>
      <c r="S168" s="28" t="s">
        <v>2025</v>
      </c>
      <c r="T168" s="7" t="s">
        <v>2026</v>
      </c>
      <c r="U168" s="7" t="s">
        <v>2027</v>
      </c>
      <c r="V168" s="7">
        <v>3881000</v>
      </c>
      <c r="W168" s="7" t="s">
        <v>60</v>
      </c>
      <c r="X168" s="7">
        <v>3881000</v>
      </c>
      <c r="Y168" s="7" t="s">
        <v>50</v>
      </c>
      <c r="Z168" s="7">
        <v>6</v>
      </c>
      <c r="AA168" s="7">
        <v>3881000</v>
      </c>
      <c r="AB168" s="7" t="s">
        <v>60</v>
      </c>
      <c r="AC168" s="7">
        <v>3881000</v>
      </c>
      <c r="AD168" s="7" t="s">
        <v>178</v>
      </c>
      <c r="AE168" s="7">
        <v>12959406</v>
      </c>
      <c r="AF168" s="7" t="s">
        <v>60</v>
      </c>
      <c r="AG168" s="7">
        <v>12959406</v>
      </c>
      <c r="AH168" s="7">
        <v>12984406</v>
      </c>
      <c r="AI168" s="7" t="s">
        <v>60</v>
      </c>
      <c r="AJ168" s="7">
        <v>12984406</v>
      </c>
      <c r="AK168" s="7" t="s">
        <v>2028</v>
      </c>
      <c r="AL168" s="7" t="s">
        <v>50</v>
      </c>
      <c r="AM168" s="7" t="s">
        <v>2029</v>
      </c>
      <c r="AN168" s="7" t="s">
        <v>66</v>
      </c>
      <c r="AO168" s="7" t="s">
        <v>2030</v>
      </c>
      <c r="AP168" s="8" t="s">
        <v>2031</v>
      </c>
      <c r="AQ168" s="9" t="s">
        <v>50</v>
      </c>
      <c r="AR168" s="7" t="s">
        <v>50</v>
      </c>
    </row>
    <row r="169" spans="1:44" ht="15" thickBot="1">
      <c r="A169" s="10" t="s">
        <v>2032</v>
      </c>
      <c r="B169" s="11">
        <v>47903</v>
      </c>
      <c r="C169" s="12">
        <v>44927</v>
      </c>
      <c r="D169" s="13" t="s">
        <v>45</v>
      </c>
      <c r="E169" s="13" t="s">
        <v>46</v>
      </c>
      <c r="F169" s="13" t="s">
        <v>70</v>
      </c>
      <c r="G169" s="26" t="s">
        <v>54946</v>
      </c>
      <c r="H169" s="13" t="s">
        <v>562</v>
      </c>
      <c r="I169" s="13" t="s">
        <v>50</v>
      </c>
      <c r="J169" s="12">
        <v>45531</v>
      </c>
      <c r="K169" s="13" t="s">
        <v>50</v>
      </c>
      <c r="L169" s="13" t="s">
        <v>178</v>
      </c>
      <c r="M169" s="13" t="s">
        <v>2033</v>
      </c>
      <c r="N169" s="13" t="s">
        <v>2034</v>
      </c>
      <c r="O169" s="13" t="s">
        <v>2035</v>
      </c>
      <c r="P169" s="11">
        <v>2804</v>
      </c>
      <c r="Q169" s="13" t="s">
        <v>105</v>
      </c>
      <c r="R169" s="29" t="s">
        <v>2036</v>
      </c>
      <c r="S169" s="29" t="s">
        <v>2037</v>
      </c>
      <c r="T169" s="13" t="s">
        <v>50</v>
      </c>
      <c r="U169" s="13" t="s">
        <v>50</v>
      </c>
      <c r="V169" s="13">
        <v>27999999</v>
      </c>
      <c r="W169" s="13" t="s">
        <v>60</v>
      </c>
      <c r="X169" s="13">
        <v>27999999</v>
      </c>
      <c r="Y169" s="13" t="s">
        <v>50</v>
      </c>
      <c r="Z169" s="13">
        <v>2</v>
      </c>
      <c r="AA169" s="13">
        <v>27999999</v>
      </c>
      <c r="AB169" s="13" t="s">
        <v>60</v>
      </c>
      <c r="AC169" s="13">
        <v>27999999</v>
      </c>
      <c r="AD169" s="13" t="s">
        <v>178</v>
      </c>
      <c r="AE169" s="13">
        <v>35899999</v>
      </c>
      <c r="AF169" s="13" t="s">
        <v>60</v>
      </c>
      <c r="AG169" s="13">
        <v>35899999</v>
      </c>
      <c r="AH169" s="13">
        <v>35899999</v>
      </c>
      <c r="AI169" s="13" t="s">
        <v>60</v>
      </c>
      <c r="AJ169" s="13">
        <v>35899999</v>
      </c>
      <c r="AK169" s="13" t="s">
        <v>1259</v>
      </c>
      <c r="AL169" s="13" t="s">
        <v>50</v>
      </c>
      <c r="AM169" s="13" t="s">
        <v>2038</v>
      </c>
      <c r="AN169" s="13" t="s">
        <v>66</v>
      </c>
      <c r="AO169" s="13" t="s">
        <v>2039</v>
      </c>
      <c r="AP169" s="14" t="s">
        <v>2040</v>
      </c>
      <c r="AQ169" s="15" t="s">
        <v>50</v>
      </c>
      <c r="AR169" s="13" t="s">
        <v>50</v>
      </c>
    </row>
    <row r="170" spans="1:44" ht="15" thickBot="1">
      <c r="A170" s="4" t="s">
        <v>2041</v>
      </c>
      <c r="B170" s="5">
        <v>1049</v>
      </c>
      <c r="C170" s="6">
        <v>44927</v>
      </c>
      <c r="D170" s="7" t="s">
        <v>45</v>
      </c>
      <c r="E170" s="7" t="s">
        <v>50</v>
      </c>
      <c r="F170" s="7" t="s">
        <v>70</v>
      </c>
      <c r="G170" s="27" t="s">
        <v>54945</v>
      </c>
      <c r="H170" s="7" t="s">
        <v>50</v>
      </c>
      <c r="I170" s="7" t="s">
        <v>50</v>
      </c>
      <c r="J170" s="6">
        <v>45524</v>
      </c>
      <c r="K170" s="7" t="s">
        <v>50</v>
      </c>
      <c r="L170" s="7" t="s">
        <v>52</v>
      </c>
      <c r="M170" s="7" t="s">
        <v>50</v>
      </c>
      <c r="N170" s="7" t="s">
        <v>180</v>
      </c>
      <c r="O170" s="7" t="s">
        <v>2042</v>
      </c>
      <c r="P170" s="5">
        <v>2819</v>
      </c>
      <c r="Q170" s="7" t="s">
        <v>120</v>
      </c>
      <c r="R170" s="28" t="s">
        <v>2043</v>
      </c>
      <c r="S170" s="28" t="s">
        <v>2044</v>
      </c>
      <c r="T170" s="7" t="s">
        <v>50</v>
      </c>
      <c r="U170" s="7" t="s">
        <v>50</v>
      </c>
      <c r="V170" s="7" t="s">
        <v>50</v>
      </c>
      <c r="W170" s="7" t="s">
        <v>50</v>
      </c>
      <c r="X170" s="7" t="s">
        <v>50</v>
      </c>
      <c r="Y170" s="7" t="s">
        <v>467</v>
      </c>
      <c r="Z170" s="7">
        <v>3</v>
      </c>
      <c r="AA170" s="7">
        <v>5900000</v>
      </c>
      <c r="AB170" s="7" t="s">
        <v>60</v>
      </c>
      <c r="AC170" s="7">
        <v>5900000</v>
      </c>
      <c r="AD170" s="7" t="s">
        <v>467</v>
      </c>
      <c r="AE170" s="7">
        <v>5900000</v>
      </c>
      <c r="AF170" s="7" t="s">
        <v>60</v>
      </c>
      <c r="AG170" s="7">
        <v>5900000</v>
      </c>
      <c r="AH170" s="7">
        <v>6900000</v>
      </c>
      <c r="AI170" s="7" t="s">
        <v>60</v>
      </c>
      <c r="AJ170" s="7">
        <v>6900000</v>
      </c>
      <c r="AK170" s="7" t="s">
        <v>2045</v>
      </c>
      <c r="AL170" s="7" t="s">
        <v>50</v>
      </c>
      <c r="AM170" s="7" t="s">
        <v>2046</v>
      </c>
      <c r="AN170" s="7" t="s">
        <v>66</v>
      </c>
      <c r="AO170" s="7" t="s">
        <v>2047</v>
      </c>
      <c r="AP170" s="8" t="s">
        <v>2048</v>
      </c>
      <c r="AQ170" s="9" t="s">
        <v>50</v>
      </c>
      <c r="AR170" s="7" t="s">
        <v>50</v>
      </c>
    </row>
    <row r="171" spans="1:44" ht="15" thickBot="1">
      <c r="A171" s="10" t="s">
        <v>2049</v>
      </c>
      <c r="B171" s="11">
        <v>1460</v>
      </c>
      <c r="C171" s="12">
        <v>42036</v>
      </c>
      <c r="D171" s="13" t="s">
        <v>45</v>
      </c>
      <c r="E171" s="13" t="s">
        <v>46</v>
      </c>
      <c r="F171" s="13" t="s">
        <v>70</v>
      </c>
      <c r="G171" s="13" t="s">
        <v>176</v>
      </c>
      <c r="H171" s="13" t="s">
        <v>50</v>
      </c>
      <c r="I171" s="13" t="s">
        <v>50</v>
      </c>
      <c r="J171" s="12">
        <v>45520</v>
      </c>
      <c r="K171" s="13" t="s">
        <v>50</v>
      </c>
      <c r="L171" s="13" t="s">
        <v>178</v>
      </c>
      <c r="M171" s="13" t="s">
        <v>2050</v>
      </c>
      <c r="N171" s="13" t="s">
        <v>1266</v>
      </c>
      <c r="O171" s="13" t="s">
        <v>2051</v>
      </c>
      <c r="P171" s="11">
        <v>2842</v>
      </c>
      <c r="Q171" s="13" t="s">
        <v>245</v>
      </c>
      <c r="R171" s="29" t="s">
        <v>2052</v>
      </c>
      <c r="S171" s="29" t="s">
        <v>2053</v>
      </c>
      <c r="T171" s="13" t="s">
        <v>2054</v>
      </c>
      <c r="U171" s="13" t="s">
        <v>2055</v>
      </c>
      <c r="V171" s="13">
        <v>200000000</v>
      </c>
      <c r="W171" s="13" t="s">
        <v>2056</v>
      </c>
      <c r="X171" s="13">
        <v>27913468</v>
      </c>
      <c r="Y171" s="13" t="s">
        <v>50</v>
      </c>
      <c r="Z171" s="13">
        <v>4</v>
      </c>
      <c r="AA171" s="13">
        <v>200000000</v>
      </c>
      <c r="AB171" s="13" t="s">
        <v>2056</v>
      </c>
      <c r="AC171" s="13">
        <v>27913468</v>
      </c>
      <c r="AD171" s="13" t="s">
        <v>178</v>
      </c>
      <c r="AE171" s="13">
        <v>72913468</v>
      </c>
      <c r="AF171" s="13" t="s">
        <v>60</v>
      </c>
      <c r="AG171" s="13">
        <v>72913468</v>
      </c>
      <c r="AH171" s="13">
        <v>72913468</v>
      </c>
      <c r="AI171" s="13" t="s">
        <v>60</v>
      </c>
      <c r="AJ171" s="13">
        <v>72913468</v>
      </c>
      <c r="AK171" s="13" t="s">
        <v>2057</v>
      </c>
      <c r="AL171" s="13" t="s">
        <v>50</v>
      </c>
      <c r="AM171" s="13" t="s">
        <v>2058</v>
      </c>
      <c r="AN171" s="13" t="s">
        <v>993</v>
      </c>
      <c r="AO171" s="13" t="s">
        <v>2054</v>
      </c>
      <c r="AP171" s="15" t="s">
        <v>50</v>
      </c>
      <c r="AQ171" s="14" t="s">
        <v>2059</v>
      </c>
      <c r="AR171" s="13" t="s">
        <v>50</v>
      </c>
    </row>
    <row r="172" spans="1:44" ht="15" thickBot="1">
      <c r="A172" s="4" t="s">
        <v>2060</v>
      </c>
      <c r="B172" s="7" t="s">
        <v>50</v>
      </c>
      <c r="C172" s="6">
        <v>45443</v>
      </c>
      <c r="D172" s="7" t="s">
        <v>45</v>
      </c>
      <c r="E172" s="7" t="s">
        <v>46</v>
      </c>
      <c r="F172" s="7" t="s">
        <v>70</v>
      </c>
      <c r="G172" s="27" t="s">
        <v>54945</v>
      </c>
      <c r="H172" s="7" t="s">
        <v>50</v>
      </c>
      <c r="I172" s="7" t="s">
        <v>50</v>
      </c>
      <c r="J172" s="6">
        <v>45531</v>
      </c>
      <c r="K172" s="7" t="s">
        <v>50</v>
      </c>
      <c r="L172" s="7" t="s">
        <v>1624</v>
      </c>
      <c r="M172" s="7" t="s">
        <v>2061</v>
      </c>
      <c r="N172" s="7" t="s">
        <v>180</v>
      </c>
      <c r="O172" s="7" t="s">
        <v>2062</v>
      </c>
      <c r="P172" s="5">
        <v>2938</v>
      </c>
      <c r="Q172" s="7" t="s">
        <v>120</v>
      </c>
      <c r="R172" s="28" t="s">
        <v>2063</v>
      </c>
      <c r="S172" s="28" t="s">
        <v>2064</v>
      </c>
      <c r="T172" s="7" t="s">
        <v>2065</v>
      </c>
      <c r="U172" s="7">
        <v>6572292001</v>
      </c>
      <c r="V172" s="7">
        <v>1465000</v>
      </c>
      <c r="W172" s="7" t="s">
        <v>60</v>
      </c>
      <c r="X172" s="7">
        <v>1465000</v>
      </c>
      <c r="Y172" s="7" t="s">
        <v>467</v>
      </c>
      <c r="Z172" s="7">
        <v>1</v>
      </c>
      <c r="AA172" s="7">
        <v>1465000</v>
      </c>
      <c r="AB172" s="7" t="s">
        <v>60</v>
      </c>
      <c r="AC172" s="7">
        <v>1465000</v>
      </c>
      <c r="AD172" s="7" t="s">
        <v>1624</v>
      </c>
      <c r="AE172" s="7">
        <v>1465000</v>
      </c>
      <c r="AF172" s="7" t="s">
        <v>60</v>
      </c>
      <c r="AG172" s="7">
        <v>1465000</v>
      </c>
      <c r="AH172" s="7">
        <v>1465000</v>
      </c>
      <c r="AI172" s="7" t="s">
        <v>60</v>
      </c>
      <c r="AJ172" s="7">
        <v>1465000</v>
      </c>
      <c r="AK172" s="7" t="s">
        <v>50</v>
      </c>
      <c r="AL172" s="7" t="s">
        <v>50</v>
      </c>
      <c r="AM172" s="7" t="s">
        <v>2066</v>
      </c>
      <c r="AN172" s="7" t="s">
        <v>66</v>
      </c>
      <c r="AO172" s="7" t="s">
        <v>2067</v>
      </c>
      <c r="AP172" s="8" t="s">
        <v>2068</v>
      </c>
      <c r="AQ172" s="9" t="s">
        <v>50</v>
      </c>
      <c r="AR172" s="7" t="s">
        <v>50</v>
      </c>
    </row>
    <row r="173" spans="1:44" ht="15" thickBot="1">
      <c r="A173" s="10" t="s">
        <v>2069</v>
      </c>
      <c r="B173" s="11">
        <v>24599</v>
      </c>
      <c r="C173" s="12">
        <v>43466</v>
      </c>
      <c r="D173" s="13" t="s">
        <v>45</v>
      </c>
      <c r="E173" s="13" t="s">
        <v>46</v>
      </c>
      <c r="F173" s="13" t="s">
        <v>70</v>
      </c>
      <c r="G173" s="26" t="s">
        <v>54946</v>
      </c>
      <c r="H173" s="13" t="s">
        <v>50</v>
      </c>
      <c r="I173" s="13" t="s">
        <v>50</v>
      </c>
      <c r="J173" s="12">
        <v>45524</v>
      </c>
      <c r="K173" s="13" t="s">
        <v>116</v>
      </c>
      <c r="L173" s="13" t="s">
        <v>241</v>
      </c>
      <c r="M173" s="13" t="s">
        <v>2070</v>
      </c>
      <c r="N173" s="13" t="s">
        <v>543</v>
      </c>
      <c r="O173" s="13" t="s">
        <v>2071</v>
      </c>
      <c r="P173" s="11">
        <v>2955</v>
      </c>
      <c r="Q173" s="13" t="s">
        <v>545</v>
      </c>
      <c r="R173" s="29" t="s">
        <v>2072</v>
      </c>
      <c r="S173" s="29" t="s">
        <v>2073</v>
      </c>
      <c r="T173" s="13" t="s">
        <v>2074</v>
      </c>
      <c r="U173" s="13" t="s">
        <v>2075</v>
      </c>
      <c r="V173" s="13">
        <v>5900000</v>
      </c>
      <c r="W173" s="13" t="s">
        <v>60</v>
      </c>
      <c r="X173" s="13">
        <v>5900000</v>
      </c>
      <c r="Y173" s="13" t="s">
        <v>154</v>
      </c>
      <c r="Z173" s="13">
        <v>5</v>
      </c>
      <c r="AA173" s="13">
        <v>5900000</v>
      </c>
      <c r="AB173" s="13" t="s">
        <v>60</v>
      </c>
      <c r="AC173" s="13">
        <v>5900000</v>
      </c>
      <c r="AD173" s="13" t="s">
        <v>241</v>
      </c>
      <c r="AE173" s="13">
        <v>8250000</v>
      </c>
      <c r="AF173" s="13" t="s">
        <v>60</v>
      </c>
      <c r="AG173" s="13">
        <v>8250000</v>
      </c>
      <c r="AH173" s="13">
        <v>8250000</v>
      </c>
      <c r="AI173" s="13" t="s">
        <v>60</v>
      </c>
      <c r="AJ173" s="13">
        <v>8250000</v>
      </c>
      <c r="AK173" s="13" t="s">
        <v>2076</v>
      </c>
      <c r="AL173" s="13" t="s">
        <v>50</v>
      </c>
      <c r="AM173" s="13" t="s">
        <v>2077</v>
      </c>
      <c r="AN173" s="13" t="s">
        <v>993</v>
      </c>
      <c r="AO173" s="13" t="s">
        <v>2078</v>
      </c>
      <c r="AP173" s="14" t="s">
        <v>2079</v>
      </c>
      <c r="AQ173" s="15" t="s">
        <v>50</v>
      </c>
      <c r="AR173" s="13" t="s">
        <v>50</v>
      </c>
    </row>
    <row r="174" spans="1:44" ht="15" thickBot="1">
      <c r="A174" s="4" t="s">
        <v>2080</v>
      </c>
      <c r="B174" s="5">
        <v>12586</v>
      </c>
      <c r="C174" s="6">
        <v>43101</v>
      </c>
      <c r="D174" s="7" t="s">
        <v>45</v>
      </c>
      <c r="E174" s="7" t="s">
        <v>46</v>
      </c>
      <c r="F174" s="7" t="s">
        <v>70</v>
      </c>
      <c r="G174" s="7" t="s">
        <v>176</v>
      </c>
      <c r="H174" s="7" t="s">
        <v>2081</v>
      </c>
      <c r="I174" s="7" t="s">
        <v>50</v>
      </c>
      <c r="J174" s="6">
        <v>45530</v>
      </c>
      <c r="K174" s="7" t="s">
        <v>282</v>
      </c>
      <c r="L174" s="7" t="s">
        <v>131</v>
      </c>
      <c r="M174" s="7" t="s">
        <v>2082</v>
      </c>
      <c r="N174" s="7" t="s">
        <v>180</v>
      </c>
      <c r="O174" s="7" t="s">
        <v>2083</v>
      </c>
      <c r="P174" s="5">
        <v>2969</v>
      </c>
      <c r="Q174" s="7" t="s">
        <v>120</v>
      </c>
      <c r="R174" s="28" t="s">
        <v>2084</v>
      </c>
      <c r="S174" s="28" t="s">
        <v>2085</v>
      </c>
      <c r="T174" s="7" t="s">
        <v>50</v>
      </c>
      <c r="U174" s="7">
        <f>1-415-627-1600</f>
        <v>-2641</v>
      </c>
      <c r="V174" s="7">
        <v>550000000</v>
      </c>
      <c r="W174" s="7" t="s">
        <v>60</v>
      </c>
      <c r="X174" s="7">
        <v>550000000</v>
      </c>
      <c r="Y174" s="7" t="s">
        <v>50</v>
      </c>
      <c r="Z174" s="7">
        <v>3</v>
      </c>
      <c r="AA174" s="7" t="s">
        <v>50</v>
      </c>
      <c r="AB174" s="7" t="s">
        <v>50</v>
      </c>
      <c r="AC174" s="7" t="s">
        <v>50</v>
      </c>
      <c r="AD174" s="7" t="s">
        <v>50</v>
      </c>
      <c r="AE174" s="7" t="s">
        <v>50</v>
      </c>
      <c r="AF174" s="7" t="s">
        <v>50</v>
      </c>
      <c r="AG174" s="7" t="s">
        <v>50</v>
      </c>
      <c r="AH174" s="7">
        <v>2571000000</v>
      </c>
      <c r="AI174" s="7" t="s">
        <v>60</v>
      </c>
      <c r="AJ174" s="7">
        <v>2571000000</v>
      </c>
      <c r="AK174" s="7" t="s">
        <v>2086</v>
      </c>
      <c r="AL174" s="7" t="s">
        <v>50</v>
      </c>
      <c r="AM174" s="7" t="s">
        <v>2087</v>
      </c>
      <c r="AN174" s="7" t="s">
        <v>66</v>
      </c>
      <c r="AO174" s="7" t="s">
        <v>2088</v>
      </c>
      <c r="AP174" s="8" t="s">
        <v>2089</v>
      </c>
      <c r="AQ174" s="9" t="s">
        <v>50</v>
      </c>
      <c r="AR174" s="7" t="s">
        <v>50</v>
      </c>
    </row>
    <row r="175" spans="1:44" ht="15" thickBot="1">
      <c r="A175" s="10" t="s">
        <v>2090</v>
      </c>
      <c r="B175" s="11">
        <v>1049</v>
      </c>
      <c r="C175" s="12">
        <v>42005</v>
      </c>
      <c r="D175" s="13" t="s">
        <v>45</v>
      </c>
      <c r="E175" s="13" t="s">
        <v>46</v>
      </c>
      <c r="F175" s="13" t="s">
        <v>70</v>
      </c>
      <c r="G175" s="13" t="s">
        <v>87</v>
      </c>
      <c r="H175" s="13" t="s">
        <v>516</v>
      </c>
      <c r="I175" s="13" t="s">
        <v>50</v>
      </c>
      <c r="J175" s="12">
        <v>45531</v>
      </c>
      <c r="K175" s="13" t="s">
        <v>116</v>
      </c>
      <c r="L175" s="13" t="s">
        <v>131</v>
      </c>
      <c r="M175" s="13" t="s">
        <v>2091</v>
      </c>
      <c r="N175" s="13" t="s">
        <v>2092</v>
      </c>
      <c r="O175" s="13" t="s">
        <v>2093</v>
      </c>
      <c r="P175" s="11">
        <v>2970</v>
      </c>
      <c r="Q175" s="13" t="s">
        <v>1080</v>
      </c>
      <c r="R175" s="29" t="s">
        <v>2094</v>
      </c>
      <c r="S175" s="29" t="s">
        <v>2095</v>
      </c>
      <c r="T175" s="13" t="s">
        <v>2096</v>
      </c>
      <c r="U175" s="13">
        <f>1-203-998-6176</f>
        <v>-7376</v>
      </c>
      <c r="V175" s="13">
        <v>35000000</v>
      </c>
      <c r="W175" s="13" t="s">
        <v>60</v>
      </c>
      <c r="X175" s="13">
        <v>35000000</v>
      </c>
      <c r="Y175" s="13" t="s">
        <v>290</v>
      </c>
      <c r="Z175" s="13">
        <v>2</v>
      </c>
      <c r="AA175" s="13">
        <v>111000000</v>
      </c>
      <c r="AB175" s="13" t="s">
        <v>60</v>
      </c>
      <c r="AC175" s="13">
        <v>111000000</v>
      </c>
      <c r="AD175" s="13" t="s">
        <v>290</v>
      </c>
      <c r="AE175" s="13">
        <v>111000000</v>
      </c>
      <c r="AF175" s="13" t="s">
        <v>60</v>
      </c>
      <c r="AG175" s="13">
        <v>111000000</v>
      </c>
      <c r="AH175" s="13">
        <v>146000000</v>
      </c>
      <c r="AI175" s="13" t="s">
        <v>60</v>
      </c>
      <c r="AJ175" s="13">
        <v>146000000</v>
      </c>
      <c r="AK175" s="13" t="s">
        <v>2097</v>
      </c>
      <c r="AL175" s="13" t="s">
        <v>50</v>
      </c>
      <c r="AM175" s="13" t="s">
        <v>2098</v>
      </c>
      <c r="AN175" s="13" t="s">
        <v>66</v>
      </c>
      <c r="AO175" s="13" t="s">
        <v>2099</v>
      </c>
      <c r="AP175" s="15" t="s">
        <v>50</v>
      </c>
      <c r="AQ175" s="14" t="s">
        <v>2100</v>
      </c>
      <c r="AR175" s="13" t="s">
        <v>50</v>
      </c>
    </row>
    <row r="176" spans="1:44" ht="15" thickBot="1">
      <c r="A176" s="4" t="s">
        <v>2101</v>
      </c>
      <c r="B176" s="5">
        <v>97356</v>
      </c>
      <c r="C176" s="6">
        <v>41275</v>
      </c>
      <c r="D176" s="7" t="s">
        <v>45</v>
      </c>
      <c r="E176" s="7" t="s">
        <v>46</v>
      </c>
      <c r="F176" s="7" t="s">
        <v>47</v>
      </c>
      <c r="G176" s="7" t="s">
        <v>48</v>
      </c>
      <c r="H176" s="7" t="s">
        <v>847</v>
      </c>
      <c r="I176" s="7" t="s">
        <v>50</v>
      </c>
      <c r="J176" s="6">
        <v>45526</v>
      </c>
      <c r="K176" s="7" t="s">
        <v>51</v>
      </c>
      <c r="L176" s="7" t="s">
        <v>162</v>
      </c>
      <c r="M176" s="7" t="s">
        <v>2102</v>
      </c>
      <c r="N176" s="7" t="s">
        <v>2103</v>
      </c>
      <c r="O176" s="7" t="s">
        <v>2104</v>
      </c>
      <c r="P176" s="5">
        <v>2971</v>
      </c>
      <c r="Q176" s="7" t="s">
        <v>135</v>
      </c>
      <c r="R176" s="28" t="s">
        <v>2105</v>
      </c>
      <c r="S176" s="28" t="s">
        <v>2106</v>
      </c>
      <c r="T176" s="7" t="s">
        <v>50</v>
      </c>
      <c r="U176" s="7" t="s">
        <v>2107</v>
      </c>
      <c r="V176" s="7">
        <v>500000000</v>
      </c>
      <c r="W176" s="7" t="s">
        <v>209</v>
      </c>
      <c r="X176" s="7">
        <v>556871009</v>
      </c>
      <c r="Y176" s="7" t="s">
        <v>61</v>
      </c>
      <c r="Z176" s="7">
        <v>3</v>
      </c>
      <c r="AA176" s="7">
        <v>120000000</v>
      </c>
      <c r="AB176" s="7" t="s">
        <v>60</v>
      </c>
      <c r="AC176" s="7">
        <v>120000000</v>
      </c>
      <c r="AD176" s="7" t="s">
        <v>62</v>
      </c>
      <c r="AE176" s="7">
        <v>120000000</v>
      </c>
      <c r="AF176" s="7" t="s">
        <v>60</v>
      </c>
      <c r="AG176" s="7">
        <v>120000000</v>
      </c>
      <c r="AH176" s="7">
        <v>3326871009</v>
      </c>
      <c r="AI176" s="7" t="s">
        <v>60</v>
      </c>
      <c r="AJ176" s="7">
        <v>3326871009</v>
      </c>
      <c r="AK176" s="7" t="s">
        <v>50</v>
      </c>
      <c r="AL176" s="7" t="s">
        <v>50</v>
      </c>
      <c r="AM176" s="7" t="s">
        <v>2108</v>
      </c>
      <c r="AN176" s="7" t="s">
        <v>66</v>
      </c>
      <c r="AO176" s="7" t="s">
        <v>2109</v>
      </c>
      <c r="AP176" s="8" t="s">
        <v>2110</v>
      </c>
      <c r="AQ176" s="9" t="s">
        <v>50</v>
      </c>
      <c r="AR176" s="7" t="s">
        <v>50</v>
      </c>
    </row>
    <row r="177" spans="1:44" ht="15" thickBot="1">
      <c r="A177" s="10" t="s">
        <v>2111</v>
      </c>
      <c r="B177" s="11">
        <v>3737668</v>
      </c>
      <c r="C177" s="12">
        <v>24108</v>
      </c>
      <c r="D177" s="13" t="s">
        <v>45</v>
      </c>
      <c r="E177" s="13" t="s">
        <v>46</v>
      </c>
      <c r="F177" s="13" t="s">
        <v>47</v>
      </c>
      <c r="G177" s="13" t="s">
        <v>160</v>
      </c>
      <c r="H177" s="13" t="s">
        <v>49</v>
      </c>
      <c r="I177" s="13" t="s">
        <v>50</v>
      </c>
      <c r="J177" s="12">
        <v>45523</v>
      </c>
      <c r="K177" s="13" t="s">
        <v>51</v>
      </c>
      <c r="L177" s="13" t="s">
        <v>52</v>
      </c>
      <c r="M177" s="13" t="s">
        <v>2112</v>
      </c>
      <c r="N177" s="13" t="s">
        <v>2113</v>
      </c>
      <c r="O177" s="13" t="s">
        <v>2114</v>
      </c>
      <c r="P177" s="11">
        <v>2987</v>
      </c>
      <c r="Q177" s="13" t="s">
        <v>1080</v>
      </c>
      <c r="R177" s="29" t="s">
        <v>2115</v>
      </c>
      <c r="S177" s="29" t="s">
        <v>2116</v>
      </c>
      <c r="T177" s="13" t="s">
        <v>50</v>
      </c>
      <c r="U177" s="13" t="s">
        <v>2117</v>
      </c>
      <c r="V177" s="13">
        <v>89000000</v>
      </c>
      <c r="W177" s="13" t="s">
        <v>60</v>
      </c>
      <c r="X177" s="13">
        <v>89000000</v>
      </c>
      <c r="Y177" s="13" t="s">
        <v>61</v>
      </c>
      <c r="Z177" s="13">
        <v>1</v>
      </c>
      <c r="AA177" s="13" t="s">
        <v>50</v>
      </c>
      <c r="AB177" s="13" t="s">
        <v>50</v>
      </c>
      <c r="AC177" s="13" t="s">
        <v>50</v>
      </c>
      <c r="AD177" s="13" t="s">
        <v>50</v>
      </c>
      <c r="AE177" s="13" t="s">
        <v>50</v>
      </c>
      <c r="AF177" s="13" t="s">
        <v>50</v>
      </c>
      <c r="AG177" s="13" t="s">
        <v>50</v>
      </c>
      <c r="AH177" s="13">
        <v>89000000</v>
      </c>
      <c r="AI177" s="13" t="s">
        <v>60</v>
      </c>
      <c r="AJ177" s="13">
        <v>89000000</v>
      </c>
      <c r="AK177" s="13" t="s">
        <v>2118</v>
      </c>
      <c r="AL177" s="13" t="s">
        <v>50</v>
      </c>
      <c r="AM177" s="13" t="s">
        <v>2119</v>
      </c>
      <c r="AN177" s="13" t="s">
        <v>66</v>
      </c>
      <c r="AO177" s="13" t="s">
        <v>2120</v>
      </c>
      <c r="AP177" s="15" t="s">
        <v>50</v>
      </c>
      <c r="AQ177" s="14" t="s">
        <v>2121</v>
      </c>
      <c r="AR177" s="13" t="s">
        <v>50</v>
      </c>
    </row>
    <row r="178" spans="1:44" ht="15" thickBot="1">
      <c r="A178" s="4" t="s">
        <v>2122</v>
      </c>
      <c r="B178" s="5">
        <v>831803</v>
      </c>
      <c r="C178" s="6">
        <v>33970</v>
      </c>
      <c r="D178" s="7" t="s">
        <v>45</v>
      </c>
      <c r="E178" s="7" t="s">
        <v>46</v>
      </c>
      <c r="F178" s="7" t="s">
        <v>47</v>
      </c>
      <c r="G178" s="7" t="s">
        <v>48</v>
      </c>
      <c r="H178" s="7" t="s">
        <v>2123</v>
      </c>
      <c r="I178" s="7" t="s">
        <v>50</v>
      </c>
      <c r="J178" s="6">
        <v>45525</v>
      </c>
      <c r="K178" s="7" t="s">
        <v>161</v>
      </c>
      <c r="L178" s="7" t="s">
        <v>268</v>
      </c>
      <c r="M178" s="7" t="s">
        <v>2124</v>
      </c>
      <c r="N178" s="7" t="s">
        <v>2125</v>
      </c>
      <c r="O178" s="7" t="s">
        <v>2126</v>
      </c>
      <c r="P178" s="5">
        <v>2996</v>
      </c>
      <c r="Q178" s="7" t="s">
        <v>245</v>
      </c>
      <c r="R178" s="28" t="s">
        <v>2127</v>
      </c>
      <c r="S178" s="28" t="s">
        <v>2128</v>
      </c>
      <c r="T178" s="7" t="s">
        <v>2129</v>
      </c>
      <c r="U178" s="7" t="s">
        <v>2130</v>
      </c>
      <c r="V178" s="7">
        <v>13000000000</v>
      </c>
      <c r="W178" s="7" t="s">
        <v>250</v>
      </c>
      <c r="X178" s="7">
        <v>154931784</v>
      </c>
      <c r="Y178" s="7" t="s">
        <v>61</v>
      </c>
      <c r="Z178" s="7">
        <v>2</v>
      </c>
      <c r="AA178" s="7" t="s">
        <v>50</v>
      </c>
      <c r="AB178" s="7" t="s">
        <v>50</v>
      </c>
      <c r="AC178" s="7" t="s">
        <v>50</v>
      </c>
      <c r="AD178" s="7" t="s">
        <v>50</v>
      </c>
      <c r="AE178" s="7" t="s">
        <v>50</v>
      </c>
      <c r="AF178" s="7" t="s">
        <v>50</v>
      </c>
      <c r="AG178" s="7" t="s">
        <v>50</v>
      </c>
      <c r="AH178" s="7">
        <v>20240000000</v>
      </c>
      <c r="AI178" s="7" t="s">
        <v>250</v>
      </c>
      <c r="AJ178" s="7">
        <v>243324987</v>
      </c>
      <c r="AK178" s="7" t="s">
        <v>2131</v>
      </c>
      <c r="AL178" s="7" t="s">
        <v>50</v>
      </c>
      <c r="AM178" s="7" t="s">
        <v>2132</v>
      </c>
      <c r="AN178" s="7" t="s">
        <v>66</v>
      </c>
      <c r="AO178" s="7" t="s">
        <v>2133</v>
      </c>
      <c r="AP178" s="8" t="s">
        <v>2134</v>
      </c>
      <c r="AQ178" s="9" t="s">
        <v>50</v>
      </c>
      <c r="AR178" s="7" t="s">
        <v>50</v>
      </c>
    </row>
    <row r="179" spans="1:44" ht="15" thickBot="1">
      <c r="A179" s="10" t="s">
        <v>2135</v>
      </c>
      <c r="B179" s="13" t="s">
        <v>50</v>
      </c>
      <c r="C179" s="12">
        <v>44927</v>
      </c>
      <c r="D179" s="13" t="s">
        <v>45</v>
      </c>
      <c r="E179" s="13" t="s">
        <v>50</v>
      </c>
      <c r="F179" s="13" t="s">
        <v>70</v>
      </c>
      <c r="G179" s="27" t="s">
        <v>54945</v>
      </c>
      <c r="H179" s="13" t="s">
        <v>50</v>
      </c>
      <c r="I179" s="13" t="s">
        <v>50</v>
      </c>
      <c r="J179" s="12">
        <v>45526</v>
      </c>
      <c r="K179" s="13" t="s">
        <v>50</v>
      </c>
      <c r="L179" s="13" t="s">
        <v>1624</v>
      </c>
      <c r="M179" s="13" t="s">
        <v>2136</v>
      </c>
      <c r="N179" s="13" t="s">
        <v>2137</v>
      </c>
      <c r="O179" s="13" t="s">
        <v>2138</v>
      </c>
      <c r="P179" s="11">
        <v>2998</v>
      </c>
      <c r="Q179" s="13" t="s">
        <v>77</v>
      </c>
      <c r="R179" s="29" t="s">
        <v>2139</v>
      </c>
      <c r="S179" s="29" t="s">
        <v>2140</v>
      </c>
      <c r="T179" s="13" t="s">
        <v>2141</v>
      </c>
      <c r="U179" s="13" t="s">
        <v>50</v>
      </c>
      <c r="V179" s="13">
        <v>2000000</v>
      </c>
      <c r="W179" s="13" t="s">
        <v>60</v>
      </c>
      <c r="X179" s="13">
        <v>2000000</v>
      </c>
      <c r="Y179" s="13" t="s">
        <v>467</v>
      </c>
      <c r="Z179" s="13">
        <v>1</v>
      </c>
      <c r="AA179" s="13">
        <v>2000000</v>
      </c>
      <c r="AB179" s="13" t="s">
        <v>60</v>
      </c>
      <c r="AC179" s="13">
        <v>2000000</v>
      </c>
      <c r="AD179" s="13" t="s">
        <v>1624</v>
      </c>
      <c r="AE179" s="13">
        <v>2000000</v>
      </c>
      <c r="AF179" s="13" t="s">
        <v>60</v>
      </c>
      <c r="AG179" s="13">
        <v>2000000</v>
      </c>
      <c r="AH179" s="13">
        <v>2000000</v>
      </c>
      <c r="AI179" s="13" t="s">
        <v>60</v>
      </c>
      <c r="AJ179" s="13">
        <v>2000000</v>
      </c>
      <c r="AK179" s="13" t="s">
        <v>2142</v>
      </c>
      <c r="AL179" s="13" t="s">
        <v>50</v>
      </c>
      <c r="AM179" s="13" t="s">
        <v>2143</v>
      </c>
      <c r="AN179" s="13" t="s">
        <v>66</v>
      </c>
      <c r="AO179" s="13" t="s">
        <v>2144</v>
      </c>
      <c r="AP179" s="14" t="s">
        <v>2145</v>
      </c>
      <c r="AQ179" s="15" t="s">
        <v>50</v>
      </c>
      <c r="AR179" s="13" t="s">
        <v>50</v>
      </c>
    </row>
    <row r="180" spans="1:44" ht="15" thickBot="1">
      <c r="A180" s="4" t="s">
        <v>2146</v>
      </c>
      <c r="B180" s="5">
        <v>34647</v>
      </c>
      <c r="C180" s="6">
        <v>29952</v>
      </c>
      <c r="D180" s="7" t="s">
        <v>45</v>
      </c>
      <c r="E180" s="7" t="s">
        <v>46</v>
      </c>
      <c r="F180" s="7" t="s">
        <v>47</v>
      </c>
      <c r="G180" s="7" t="s">
        <v>114</v>
      </c>
      <c r="H180" s="7" t="s">
        <v>2147</v>
      </c>
      <c r="I180" s="7" t="s">
        <v>50</v>
      </c>
      <c r="J180" s="6">
        <v>45524</v>
      </c>
      <c r="K180" s="7" t="s">
        <v>161</v>
      </c>
      <c r="L180" s="7" t="s">
        <v>162</v>
      </c>
      <c r="M180" s="7" t="s">
        <v>848</v>
      </c>
      <c r="N180" s="7" t="s">
        <v>2148</v>
      </c>
      <c r="O180" s="7" t="s">
        <v>2149</v>
      </c>
      <c r="P180" s="5">
        <v>3000</v>
      </c>
      <c r="Q180" s="7" t="s">
        <v>50</v>
      </c>
      <c r="R180" s="28" t="s">
        <v>2150</v>
      </c>
      <c r="S180" s="28" t="s">
        <v>2151</v>
      </c>
      <c r="T180" s="7" t="s">
        <v>2152</v>
      </c>
      <c r="U180" s="7" t="s">
        <v>2153</v>
      </c>
      <c r="V180" s="7">
        <v>95000000</v>
      </c>
      <c r="W180" s="7" t="s">
        <v>1085</v>
      </c>
      <c r="X180" s="7">
        <v>69710496</v>
      </c>
      <c r="Y180" s="7" t="s">
        <v>61</v>
      </c>
      <c r="Z180" s="7">
        <v>5</v>
      </c>
      <c r="AA180" s="7">
        <v>33400000</v>
      </c>
      <c r="AB180" s="7" t="s">
        <v>60</v>
      </c>
      <c r="AC180" s="7">
        <v>33400000</v>
      </c>
      <c r="AD180" s="7" t="s">
        <v>62</v>
      </c>
      <c r="AE180" s="7">
        <v>51907900</v>
      </c>
      <c r="AF180" s="7" t="s">
        <v>60</v>
      </c>
      <c r="AG180" s="7">
        <v>51907900</v>
      </c>
      <c r="AH180" s="7">
        <v>230503413</v>
      </c>
      <c r="AI180" s="7" t="s">
        <v>60</v>
      </c>
      <c r="AJ180" s="7">
        <v>230503413</v>
      </c>
      <c r="AK180" s="7" t="s">
        <v>50</v>
      </c>
      <c r="AL180" s="7" t="s">
        <v>50</v>
      </c>
      <c r="AM180" s="7" t="s">
        <v>2154</v>
      </c>
      <c r="AN180" s="7" t="s">
        <v>66</v>
      </c>
      <c r="AO180" s="7" t="s">
        <v>2155</v>
      </c>
      <c r="AP180" s="8" t="s">
        <v>2156</v>
      </c>
      <c r="AQ180" s="9" t="s">
        <v>50</v>
      </c>
      <c r="AR180" s="7" t="s">
        <v>50</v>
      </c>
    </row>
    <row r="181" spans="1:44" ht="15" thickBot="1">
      <c r="A181" s="10" t="s">
        <v>2157</v>
      </c>
      <c r="B181" s="11">
        <v>2236</v>
      </c>
      <c r="C181" s="12">
        <v>44562</v>
      </c>
      <c r="D181" s="13" t="s">
        <v>45</v>
      </c>
      <c r="E181" s="13" t="s">
        <v>46</v>
      </c>
      <c r="F181" s="13" t="s">
        <v>70</v>
      </c>
      <c r="G181" s="26" t="s">
        <v>54946</v>
      </c>
      <c r="H181" s="13" t="s">
        <v>1020</v>
      </c>
      <c r="I181" s="13" t="s">
        <v>50</v>
      </c>
      <c r="J181" s="12">
        <v>45525</v>
      </c>
      <c r="K181" s="13" t="s">
        <v>116</v>
      </c>
      <c r="L181" s="13" t="s">
        <v>147</v>
      </c>
      <c r="M181" s="13" t="s">
        <v>2158</v>
      </c>
      <c r="N181" s="13" t="s">
        <v>2159</v>
      </c>
      <c r="O181" s="13" t="s">
        <v>2160</v>
      </c>
      <c r="P181" s="11">
        <v>3037</v>
      </c>
      <c r="Q181" s="13" t="s">
        <v>670</v>
      </c>
      <c r="R181" s="29" t="s">
        <v>2161</v>
      </c>
      <c r="S181" s="29" t="s">
        <v>2162</v>
      </c>
      <c r="T181" s="13" t="s">
        <v>50</v>
      </c>
      <c r="U181" s="13" t="s">
        <v>50</v>
      </c>
      <c r="V181" s="13">
        <v>80000000</v>
      </c>
      <c r="W181" s="13" t="s">
        <v>60</v>
      </c>
      <c r="X181" s="13">
        <v>80000000</v>
      </c>
      <c r="Y181" s="13" t="s">
        <v>154</v>
      </c>
      <c r="Z181" s="13">
        <v>3</v>
      </c>
      <c r="AA181" s="13">
        <v>80000000</v>
      </c>
      <c r="AB181" s="13" t="s">
        <v>60</v>
      </c>
      <c r="AC181" s="13">
        <v>80000000</v>
      </c>
      <c r="AD181" s="13" t="s">
        <v>147</v>
      </c>
      <c r="AE181" s="13">
        <v>134300000</v>
      </c>
      <c r="AF181" s="13" t="s">
        <v>60</v>
      </c>
      <c r="AG181" s="13">
        <v>134300000</v>
      </c>
      <c r="AH181" s="13">
        <v>134300000</v>
      </c>
      <c r="AI181" s="13" t="s">
        <v>60</v>
      </c>
      <c r="AJ181" s="13">
        <v>134300000</v>
      </c>
      <c r="AK181" s="13" t="s">
        <v>2163</v>
      </c>
      <c r="AL181" s="13" t="s">
        <v>50</v>
      </c>
      <c r="AM181" s="13" t="s">
        <v>2164</v>
      </c>
      <c r="AN181" s="13" t="s">
        <v>66</v>
      </c>
      <c r="AO181" s="13" t="s">
        <v>2165</v>
      </c>
      <c r="AP181" s="14" t="s">
        <v>2166</v>
      </c>
      <c r="AQ181" s="15" t="s">
        <v>50</v>
      </c>
      <c r="AR181" s="13" t="s">
        <v>50</v>
      </c>
    </row>
    <row r="182" spans="1:44" ht="15" thickBot="1">
      <c r="A182" s="4" t="s">
        <v>2167</v>
      </c>
      <c r="B182" s="7" t="s">
        <v>50</v>
      </c>
      <c r="C182" s="7" t="s">
        <v>50</v>
      </c>
      <c r="D182" s="7" t="s">
        <v>45</v>
      </c>
      <c r="E182" s="7" t="s">
        <v>46</v>
      </c>
      <c r="F182" s="7" t="s">
        <v>70</v>
      </c>
      <c r="G182" s="27" t="s">
        <v>54945</v>
      </c>
      <c r="H182" s="7" t="s">
        <v>50</v>
      </c>
      <c r="I182" s="7" t="s">
        <v>50</v>
      </c>
      <c r="J182" s="6">
        <v>45525</v>
      </c>
      <c r="K182" s="7" t="s">
        <v>50</v>
      </c>
      <c r="L182" s="7" t="s">
        <v>467</v>
      </c>
      <c r="M182" s="7" t="s">
        <v>2168</v>
      </c>
      <c r="N182" s="7" t="s">
        <v>180</v>
      </c>
      <c r="O182" s="7" t="s">
        <v>2169</v>
      </c>
      <c r="P182" s="5">
        <v>3090</v>
      </c>
      <c r="Q182" s="7" t="s">
        <v>120</v>
      </c>
      <c r="R182" s="28" t="s">
        <v>2170</v>
      </c>
      <c r="S182" s="28" t="s">
        <v>2171</v>
      </c>
      <c r="T182" s="7" t="s">
        <v>2172</v>
      </c>
      <c r="U182" s="7" t="s">
        <v>50</v>
      </c>
      <c r="V182" s="7">
        <v>8500000</v>
      </c>
      <c r="W182" s="7" t="s">
        <v>60</v>
      </c>
      <c r="X182" s="7">
        <v>8500000</v>
      </c>
      <c r="Y182" s="7" t="s">
        <v>467</v>
      </c>
      <c r="Z182" s="7">
        <v>1</v>
      </c>
      <c r="AA182" s="7">
        <v>8500000</v>
      </c>
      <c r="AB182" s="7" t="s">
        <v>60</v>
      </c>
      <c r="AC182" s="7">
        <v>8500000</v>
      </c>
      <c r="AD182" s="7" t="s">
        <v>467</v>
      </c>
      <c r="AE182" s="7">
        <v>8500000</v>
      </c>
      <c r="AF182" s="7" t="s">
        <v>60</v>
      </c>
      <c r="AG182" s="7">
        <v>8500000</v>
      </c>
      <c r="AH182" s="7">
        <v>8500000</v>
      </c>
      <c r="AI182" s="7" t="s">
        <v>60</v>
      </c>
      <c r="AJ182" s="7">
        <v>8500000</v>
      </c>
      <c r="AK182" s="7" t="s">
        <v>50</v>
      </c>
      <c r="AL182" s="7" t="s">
        <v>50</v>
      </c>
      <c r="AM182" s="7" t="s">
        <v>2173</v>
      </c>
      <c r="AN182" s="7" t="s">
        <v>66</v>
      </c>
      <c r="AO182" s="7" t="s">
        <v>2174</v>
      </c>
      <c r="AP182" s="8" t="s">
        <v>2175</v>
      </c>
      <c r="AQ182" s="9" t="s">
        <v>50</v>
      </c>
      <c r="AR182" s="7" t="s">
        <v>50</v>
      </c>
    </row>
    <row r="183" spans="1:44" ht="15" thickBot="1">
      <c r="A183" s="10" t="s">
        <v>2176</v>
      </c>
      <c r="B183" s="13">
        <v>262</v>
      </c>
      <c r="C183" s="12">
        <v>44562</v>
      </c>
      <c r="D183" s="13" t="s">
        <v>45</v>
      </c>
      <c r="E183" s="13" t="s">
        <v>46</v>
      </c>
      <c r="F183" s="13" t="s">
        <v>70</v>
      </c>
      <c r="G183" s="27" t="s">
        <v>54945</v>
      </c>
      <c r="H183" s="13" t="s">
        <v>240</v>
      </c>
      <c r="I183" s="13" t="s">
        <v>50</v>
      </c>
      <c r="J183" s="12">
        <v>45523</v>
      </c>
      <c r="K183" s="13" t="s">
        <v>50</v>
      </c>
      <c r="L183" s="13" t="s">
        <v>131</v>
      </c>
      <c r="M183" s="13" t="s">
        <v>2177</v>
      </c>
      <c r="N183" s="13" t="s">
        <v>2178</v>
      </c>
      <c r="O183" s="13" t="s">
        <v>2179</v>
      </c>
      <c r="P183" s="11">
        <v>3095</v>
      </c>
      <c r="Q183" s="13" t="s">
        <v>135</v>
      </c>
      <c r="R183" s="29" t="s">
        <v>2180</v>
      </c>
      <c r="S183" s="29" t="s">
        <v>2181</v>
      </c>
      <c r="T183" s="13" t="s">
        <v>2182</v>
      </c>
      <c r="U183" s="13" t="s">
        <v>2183</v>
      </c>
      <c r="V183" s="13">
        <v>5000000</v>
      </c>
      <c r="W183" s="13" t="s">
        <v>60</v>
      </c>
      <c r="X183" s="13">
        <v>5000000</v>
      </c>
      <c r="Y183" s="13" t="s">
        <v>467</v>
      </c>
      <c r="Z183" s="13">
        <v>5</v>
      </c>
      <c r="AA183" s="13">
        <v>3000000</v>
      </c>
      <c r="AB183" s="13" t="s">
        <v>60</v>
      </c>
      <c r="AC183" s="13">
        <v>3000000</v>
      </c>
      <c r="AD183" s="13" t="s">
        <v>467</v>
      </c>
      <c r="AE183" s="13">
        <v>3620000</v>
      </c>
      <c r="AF183" s="13" t="s">
        <v>60</v>
      </c>
      <c r="AG183" s="13">
        <v>3620000</v>
      </c>
      <c r="AH183" s="13">
        <v>8620000</v>
      </c>
      <c r="AI183" s="13" t="s">
        <v>60</v>
      </c>
      <c r="AJ183" s="13">
        <v>8620000</v>
      </c>
      <c r="AK183" s="13" t="s">
        <v>2184</v>
      </c>
      <c r="AL183" s="13" t="s">
        <v>50</v>
      </c>
      <c r="AM183" s="13" t="s">
        <v>2185</v>
      </c>
      <c r="AN183" s="13" t="s">
        <v>66</v>
      </c>
      <c r="AO183" s="13" t="s">
        <v>2186</v>
      </c>
      <c r="AP183" s="14" t="s">
        <v>2187</v>
      </c>
      <c r="AQ183" s="15" t="s">
        <v>50</v>
      </c>
      <c r="AR183" s="13" t="s">
        <v>50</v>
      </c>
    </row>
    <row r="184" spans="1:44" ht="15" thickBot="1">
      <c r="A184" s="4" t="s">
        <v>2188</v>
      </c>
      <c r="B184" s="5">
        <v>4924</v>
      </c>
      <c r="C184" s="6">
        <v>44562</v>
      </c>
      <c r="D184" s="7" t="s">
        <v>45</v>
      </c>
      <c r="E184" s="7" t="s">
        <v>46</v>
      </c>
      <c r="F184" s="7" t="s">
        <v>70</v>
      </c>
      <c r="G184" s="26" t="s">
        <v>54946</v>
      </c>
      <c r="H184" s="7" t="s">
        <v>50</v>
      </c>
      <c r="I184" s="7" t="s">
        <v>50</v>
      </c>
      <c r="J184" s="6">
        <v>45524</v>
      </c>
      <c r="K184" s="7" t="s">
        <v>116</v>
      </c>
      <c r="L184" s="7" t="s">
        <v>467</v>
      </c>
      <c r="M184" s="7" t="s">
        <v>2189</v>
      </c>
      <c r="N184" s="7" t="s">
        <v>2190</v>
      </c>
      <c r="O184" s="7" t="s">
        <v>2191</v>
      </c>
      <c r="P184" s="5">
        <v>3098</v>
      </c>
      <c r="Q184" s="7" t="s">
        <v>245</v>
      </c>
      <c r="R184" s="28" t="s">
        <v>2192</v>
      </c>
      <c r="S184" s="28" t="s">
        <v>2193</v>
      </c>
      <c r="T184" s="7" t="s">
        <v>2194</v>
      </c>
      <c r="U184" s="7" t="s">
        <v>50</v>
      </c>
      <c r="V184" s="7">
        <v>4000000</v>
      </c>
      <c r="W184" s="7" t="s">
        <v>60</v>
      </c>
      <c r="X184" s="7">
        <v>4000000</v>
      </c>
      <c r="Y184" s="7" t="s">
        <v>467</v>
      </c>
      <c r="Z184" s="7">
        <v>2</v>
      </c>
      <c r="AA184" s="7">
        <v>4000000</v>
      </c>
      <c r="AB184" s="7" t="s">
        <v>60</v>
      </c>
      <c r="AC184" s="7">
        <v>4000000</v>
      </c>
      <c r="AD184" s="7" t="s">
        <v>467</v>
      </c>
      <c r="AE184" s="7">
        <v>6000000</v>
      </c>
      <c r="AF184" s="7" t="s">
        <v>60</v>
      </c>
      <c r="AG184" s="7">
        <v>6000000</v>
      </c>
      <c r="AH184" s="7">
        <v>6000000</v>
      </c>
      <c r="AI184" s="7" t="s">
        <v>60</v>
      </c>
      <c r="AJ184" s="7">
        <v>6000000</v>
      </c>
      <c r="AK184" s="7" t="s">
        <v>2195</v>
      </c>
      <c r="AL184" s="7" t="s">
        <v>50</v>
      </c>
      <c r="AM184" s="7" t="s">
        <v>2196</v>
      </c>
      <c r="AN184" s="7" t="s">
        <v>66</v>
      </c>
      <c r="AO184" s="7" t="s">
        <v>50</v>
      </c>
      <c r="AP184" s="8" t="s">
        <v>2197</v>
      </c>
      <c r="AQ184" s="9" t="s">
        <v>50</v>
      </c>
      <c r="AR184" s="7" t="s">
        <v>255</v>
      </c>
    </row>
    <row r="185" spans="1:44" ht="15" thickBot="1">
      <c r="A185" s="10" t="s">
        <v>2198</v>
      </c>
      <c r="B185" s="11">
        <v>2372</v>
      </c>
      <c r="C185" s="12">
        <v>36161</v>
      </c>
      <c r="D185" s="13" t="s">
        <v>45</v>
      </c>
      <c r="E185" s="13" t="s">
        <v>46</v>
      </c>
      <c r="F185" s="13" t="s">
        <v>47</v>
      </c>
      <c r="G185" s="13" t="s">
        <v>176</v>
      </c>
      <c r="H185" s="13" t="s">
        <v>2199</v>
      </c>
      <c r="I185" s="13" t="s">
        <v>50</v>
      </c>
      <c r="J185" s="12">
        <v>45524</v>
      </c>
      <c r="K185" s="13" t="s">
        <v>72</v>
      </c>
      <c r="L185" s="13" t="s">
        <v>62</v>
      </c>
      <c r="M185" s="13" t="s">
        <v>2200</v>
      </c>
      <c r="N185" s="13" t="s">
        <v>2201</v>
      </c>
      <c r="O185" s="13" t="s">
        <v>2202</v>
      </c>
      <c r="P185" s="11">
        <v>3116</v>
      </c>
      <c r="Q185" s="13" t="s">
        <v>2203</v>
      </c>
      <c r="R185" s="29" t="s">
        <v>2204</v>
      </c>
      <c r="S185" s="29" t="s">
        <v>2205</v>
      </c>
      <c r="T185" s="13" t="s">
        <v>2206</v>
      </c>
      <c r="U185" s="13" t="s">
        <v>2207</v>
      </c>
      <c r="V185" s="13">
        <v>300000000</v>
      </c>
      <c r="W185" s="13" t="s">
        <v>2208</v>
      </c>
      <c r="X185" s="13">
        <v>28534076</v>
      </c>
      <c r="Y185" s="13" t="s">
        <v>61</v>
      </c>
      <c r="Z185" s="13">
        <v>1</v>
      </c>
      <c r="AA185" s="13">
        <v>300000000</v>
      </c>
      <c r="AB185" s="13" t="s">
        <v>2208</v>
      </c>
      <c r="AC185" s="13">
        <v>28534076</v>
      </c>
      <c r="AD185" s="13" t="s">
        <v>62</v>
      </c>
      <c r="AE185" s="13">
        <v>300000000</v>
      </c>
      <c r="AF185" s="13" t="s">
        <v>2208</v>
      </c>
      <c r="AG185" s="13">
        <v>28534076</v>
      </c>
      <c r="AH185" s="13">
        <v>300000000</v>
      </c>
      <c r="AI185" s="13" t="s">
        <v>2208</v>
      </c>
      <c r="AJ185" s="13">
        <v>28534076</v>
      </c>
      <c r="AK185" s="13" t="s">
        <v>50</v>
      </c>
      <c r="AL185" s="13" t="s">
        <v>50</v>
      </c>
      <c r="AM185" s="13" t="s">
        <v>2209</v>
      </c>
      <c r="AN185" s="13" t="s">
        <v>66</v>
      </c>
      <c r="AO185" s="13" t="s">
        <v>2210</v>
      </c>
      <c r="AP185" s="14" t="s">
        <v>2211</v>
      </c>
      <c r="AQ185" s="15" t="s">
        <v>50</v>
      </c>
      <c r="AR185" s="13" t="s">
        <v>50</v>
      </c>
    </row>
    <row r="186" spans="1:44" ht="15" thickBot="1">
      <c r="A186" s="4" t="s">
        <v>2212</v>
      </c>
      <c r="B186" s="7">
        <v>530</v>
      </c>
      <c r="C186" s="6">
        <v>44571</v>
      </c>
      <c r="D186" s="7" t="s">
        <v>45</v>
      </c>
      <c r="E186" s="7" t="s">
        <v>46</v>
      </c>
      <c r="F186" s="7" t="s">
        <v>70</v>
      </c>
      <c r="G186" s="26" t="s">
        <v>54946</v>
      </c>
      <c r="H186" s="7" t="s">
        <v>240</v>
      </c>
      <c r="I186" s="7" t="s">
        <v>50</v>
      </c>
      <c r="J186" s="6">
        <v>45531</v>
      </c>
      <c r="K186" s="7" t="s">
        <v>50</v>
      </c>
      <c r="L186" s="7" t="s">
        <v>467</v>
      </c>
      <c r="M186" s="7" t="s">
        <v>2213</v>
      </c>
      <c r="N186" s="7" t="s">
        <v>307</v>
      </c>
      <c r="O186" s="7" t="s">
        <v>2214</v>
      </c>
      <c r="P186" s="5">
        <v>3183</v>
      </c>
      <c r="Q186" s="7" t="s">
        <v>245</v>
      </c>
      <c r="R186" s="28" t="s">
        <v>2215</v>
      </c>
      <c r="S186" s="28" t="s">
        <v>2216</v>
      </c>
      <c r="T186" s="7" t="s">
        <v>2217</v>
      </c>
      <c r="U186" s="7" t="s">
        <v>50</v>
      </c>
      <c r="V186" s="7">
        <v>1600000</v>
      </c>
      <c r="W186" s="7" t="s">
        <v>60</v>
      </c>
      <c r="X186" s="7">
        <v>1600000</v>
      </c>
      <c r="Y186" s="7" t="s">
        <v>467</v>
      </c>
      <c r="Z186" s="7">
        <v>2</v>
      </c>
      <c r="AA186" s="7">
        <v>1600000</v>
      </c>
      <c r="AB186" s="7" t="s">
        <v>60</v>
      </c>
      <c r="AC186" s="7">
        <v>1600000</v>
      </c>
      <c r="AD186" s="7" t="s">
        <v>467</v>
      </c>
      <c r="AE186" s="7">
        <v>2217600</v>
      </c>
      <c r="AF186" s="7" t="s">
        <v>60</v>
      </c>
      <c r="AG186" s="7">
        <v>2217600</v>
      </c>
      <c r="AH186" s="7">
        <v>2217600</v>
      </c>
      <c r="AI186" s="7" t="s">
        <v>60</v>
      </c>
      <c r="AJ186" s="7">
        <v>2217600</v>
      </c>
      <c r="AK186" s="7" t="s">
        <v>2218</v>
      </c>
      <c r="AL186" s="7" t="s">
        <v>50</v>
      </c>
      <c r="AM186" s="7" t="s">
        <v>2219</v>
      </c>
      <c r="AN186" s="7" t="s">
        <v>66</v>
      </c>
      <c r="AO186" s="7" t="s">
        <v>2220</v>
      </c>
      <c r="AP186" s="8" t="s">
        <v>2221</v>
      </c>
      <c r="AQ186" s="9" t="s">
        <v>50</v>
      </c>
      <c r="AR186" s="7" t="s">
        <v>50</v>
      </c>
    </row>
    <row r="187" spans="1:44" ht="15" thickBot="1">
      <c r="A187" s="10" t="s">
        <v>2222</v>
      </c>
      <c r="B187" s="11">
        <v>87511</v>
      </c>
      <c r="C187" s="12">
        <v>40909</v>
      </c>
      <c r="D187" s="13" t="s">
        <v>45</v>
      </c>
      <c r="E187" s="13" t="s">
        <v>46</v>
      </c>
      <c r="F187" s="13" t="s">
        <v>70</v>
      </c>
      <c r="G187" s="13" t="s">
        <v>145</v>
      </c>
      <c r="H187" s="13" t="s">
        <v>930</v>
      </c>
      <c r="I187" s="13" t="s">
        <v>50</v>
      </c>
      <c r="J187" s="12">
        <v>45523</v>
      </c>
      <c r="K187" s="13" t="s">
        <v>116</v>
      </c>
      <c r="L187" s="13" t="s">
        <v>178</v>
      </c>
      <c r="M187" s="13" t="s">
        <v>2223</v>
      </c>
      <c r="N187" s="13" t="s">
        <v>2224</v>
      </c>
      <c r="O187" s="13" t="s">
        <v>2225</v>
      </c>
      <c r="P187" s="11">
        <v>3244</v>
      </c>
      <c r="Q187" s="13" t="s">
        <v>383</v>
      </c>
      <c r="R187" s="29" t="s">
        <v>2226</v>
      </c>
      <c r="S187" s="29" t="s">
        <v>2227</v>
      </c>
      <c r="T187" s="13" t="s">
        <v>2228</v>
      </c>
      <c r="U187" s="13" t="s">
        <v>2229</v>
      </c>
      <c r="V187" s="13">
        <v>3050000</v>
      </c>
      <c r="W187" s="13" t="s">
        <v>139</v>
      </c>
      <c r="X187" s="13">
        <v>3960483</v>
      </c>
      <c r="Y187" s="13" t="s">
        <v>50</v>
      </c>
      <c r="Z187" s="13">
        <v>8</v>
      </c>
      <c r="AA187" s="13">
        <v>3050000</v>
      </c>
      <c r="AB187" s="13" t="s">
        <v>139</v>
      </c>
      <c r="AC187" s="13">
        <v>3960483</v>
      </c>
      <c r="AD187" s="13" t="s">
        <v>178</v>
      </c>
      <c r="AE187" s="13">
        <v>22330415</v>
      </c>
      <c r="AF187" s="13" t="s">
        <v>60</v>
      </c>
      <c r="AG187" s="13">
        <v>22330415</v>
      </c>
      <c r="AH187" s="13">
        <v>22330415</v>
      </c>
      <c r="AI187" s="13" t="s">
        <v>60</v>
      </c>
      <c r="AJ187" s="13">
        <v>22330415</v>
      </c>
      <c r="AK187" s="13" t="s">
        <v>2230</v>
      </c>
      <c r="AL187" s="13" t="s">
        <v>50</v>
      </c>
      <c r="AM187" s="13" t="s">
        <v>2231</v>
      </c>
      <c r="AN187" s="13" t="s">
        <v>66</v>
      </c>
      <c r="AO187" s="13" t="s">
        <v>2232</v>
      </c>
      <c r="AP187" s="14" t="s">
        <v>2233</v>
      </c>
      <c r="AQ187" s="15" t="s">
        <v>50</v>
      </c>
      <c r="AR187" s="13" t="s">
        <v>50</v>
      </c>
    </row>
    <row r="188" spans="1:44" ht="15" thickBot="1">
      <c r="A188" s="4" t="s">
        <v>2234</v>
      </c>
      <c r="B188" s="5">
        <v>5150</v>
      </c>
      <c r="C188" s="6">
        <v>44197</v>
      </c>
      <c r="D188" s="7" t="s">
        <v>45</v>
      </c>
      <c r="E188" s="7" t="s">
        <v>46</v>
      </c>
      <c r="F188" s="7" t="s">
        <v>70</v>
      </c>
      <c r="G188" s="26" t="s">
        <v>54946</v>
      </c>
      <c r="H188" s="7" t="s">
        <v>1091</v>
      </c>
      <c r="I188" s="7" t="s">
        <v>50</v>
      </c>
      <c r="J188" s="6">
        <v>45525</v>
      </c>
      <c r="K188" s="7" t="s">
        <v>50</v>
      </c>
      <c r="L188" s="7" t="s">
        <v>178</v>
      </c>
      <c r="M188" s="7" t="s">
        <v>2235</v>
      </c>
      <c r="N188" s="7" t="s">
        <v>180</v>
      </c>
      <c r="O188" s="7" t="s">
        <v>2236</v>
      </c>
      <c r="P188" s="5">
        <v>3249</v>
      </c>
      <c r="Q188" s="7" t="s">
        <v>120</v>
      </c>
      <c r="R188" s="28" t="s">
        <v>2237</v>
      </c>
      <c r="S188" s="28" t="s">
        <v>2238</v>
      </c>
      <c r="T188" s="7" t="s">
        <v>50</v>
      </c>
      <c r="U188" s="7" t="s">
        <v>50</v>
      </c>
      <c r="V188" s="7">
        <v>19597860</v>
      </c>
      <c r="W188" s="7" t="s">
        <v>60</v>
      </c>
      <c r="X188" s="7">
        <v>19597860</v>
      </c>
      <c r="Y188" s="7" t="s">
        <v>50</v>
      </c>
      <c r="Z188" s="7">
        <v>3</v>
      </c>
      <c r="AA188" s="7">
        <v>19597860</v>
      </c>
      <c r="AB188" s="7" t="s">
        <v>60</v>
      </c>
      <c r="AC188" s="7">
        <v>19597860</v>
      </c>
      <c r="AD188" s="7" t="s">
        <v>178</v>
      </c>
      <c r="AE188" s="7">
        <v>19597860</v>
      </c>
      <c r="AF188" s="7" t="s">
        <v>60</v>
      </c>
      <c r="AG188" s="7">
        <v>19597860</v>
      </c>
      <c r="AH188" s="7">
        <v>19597860</v>
      </c>
      <c r="AI188" s="7" t="s">
        <v>60</v>
      </c>
      <c r="AJ188" s="7">
        <v>19597860</v>
      </c>
      <c r="AK188" s="7" t="s">
        <v>2239</v>
      </c>
      <c r="AL188" s="7" t="s">
        <v>50</v>
      </c>
      <c r="AM188" s="7" t="s">
        <v>2240</v>
      </c>
      <c r="AN188" s="7" t="s">
        <v>66</v>
      </c>
      <c r="AO188" s="7" t="s">
        <v>2241</v>
      </c>
      <c r="AP188" s="8" t="s">
        <v>2242</v>
      </c>
      <c r="AQ188" s="9" t="s">
        <v>50</v>
      </c>
      <c r="AR188" s="7" t="s">
        <v>50</v>
      </c>
    </row>
    <row r="189" spans="1:44" ht="15" thickBot="1">
      <c r="A189" s="10" t="s">
        <v>2243</v>
      </c>
      <c r="B189" s="11">
        <v>17530</v>
      </c>
      <c r="C189" s="12">
        <v>42401</v>
      </c>
      <c r="D189" s="13" t="s">
        <v>45</v>
      </c>
      <c r="E189" s="13" t="s">
        <v>46</v>
      </c>
      <c r="F189" s="13" t="s">
        <v>70</v>
      </c>
      <c r="G189" s="13" t="s">
        <v>145</v>
      </c>
      <c r="H189" s="13" t="s">
        <v>2244</v>
      </c>
      <c r="I189" s="13" t="s">
        <v>50</v>
      </c>
      <c r="J189" s="12">
        <v>45531</v>
      </c>
      <c r="K189" s="13" t="s">
        <v>191</v>
      </c>
      <c r="L189" s="13" t="s">
        <v>178</v>
      </c>
      <c r="M189" s="13" t="s">
        <v>2245</v>
      </c>
      <c r="N189" s="13" t="s">
        <v>1614</v>
      </c>
      <c r="O189" s="13" t="s">
        <v>2246</v>
      </c>
      <c r="P189" s="11">
        <v>3275</v>
      </c>
      <c r="Q189" s="13" t="s">
        <v>1201</v>
      </c>
      <c r="R189" s="29" t="s">
        <v>2247</v>
      </c>
      <c r="S189" s="29" t="s">
        <v>2248</v>
      </c>
      <c r="T189" s="13" t="s">
        <v>2249</v>
      </c>
      <c r="U189" s="13" t="s">
        <v>2250</v>
      </c>
      <c r="V189" s="13">
        <v>2997692</v>
      </c>
      <c r="W189" s="13" t="s">
        <v>60</v>
      </c>
      <c r="X189" s="13">
        <v>2997692</v>
      </c>
      <c r="Y189" s="13" t="s">
        <v>50</v>
      </c>
      <c r="Z189" s="13">
        <v>8</v>
      </c>
      <c r="AA189" s="13">
        <v>2997692</v>
      </c>
      <c r="AB189" s="13" t="s">
        <v>60</v>
      </c>
      <c r="AC189" s="13">
        <v>2997692</v>
      </c>
      <c r="AD189" s="13" t="s">
        <v>178</v>
      </c>
      <c r="AE189" s="13">
        <v>51287770</v>
      </c>
      <c r="AF189" s="13" t="s">
        <v>60</v>
      </c>
      <c r="AG189" s="13">
        <v>51287770</v>
      </c>
      <c r="AH189" s="13">
        <v>51287770</v>
      </c>
      <c r="AI189" s="13" t="s">
        <v>60</v>
      </c>
      <c r="AJ189" s="13">
        <v>51287770</v>
      </c>
      <c r="AK189" s="13" t="s">
        <v>2251</v>
      </c>
      <c r="AL189" s="13" t="s">
        <v>50</v>
      </c>
      <c r="AM189" s="13" t="s">
        <v>2252</v>
      </c>
      <c r="AN189" s="13" t="s">
        <v>66</v>
      </c>
      <c r="AO189" s="13" t="s">
        <v>2253</v>
      </c>
      <c r="AP189" s="14" t="s">
        <v>2254</v>
      </c>
      <c r="AQ189" s="15" t="s">
        <v>50</v>
      </c>
      <c r="AR189" s="13" t="s">
        <v>50</v>
      </c>
    </row>
    <row r="190" spans="1:44" ht="15" thickBot="1">
      <c r="A190" s="4" t="s">
        <v>2255</v>
      </c>
      <c r="B190" s="5">
        <v>20574</v>
      </c>
      <c r="C190" s="6">
        <v>39448</v>
      </c>
      <c r="D190" s="7" t="s">
        <v>45</v>
      </c>
      <c r="E190" s="7" t="s">
        <v>46</v>
      </c>
      <c r="F190" s="7" t="s">
        <v>47</v>
      </c>
      <c r="G190" s="7" t="s">
        <v>87</v>
      </c>
      <c r="H190" s="7" t="s">
        <v>443</v>
      </c>
      <c r="I190" s="7" t="s">
        <v>50</v>
      </c>
      <c r="J190" s="6">
        <v>45524</v>
      </c>
      <c r="K190" s="7" t="s">
        <v>177</v>
      </c>
      <c r="L190" s="7" t="s">
        <v>52</v>
      </c>
      <c r="M190" s="7" t="s">
        <v>2256</v>
      </c>
      <c r="N190" s="7" t="s">
        <v>2257</v>
      </c>
      <c r="O190" s="7" t="s">
        <v>2258</v>
      </c>
      <c r="P190" s="5">
        <v>3282</v>
      </c>
      <c r="Q190" s="7" t="s">
        <v>218</v>
      </c>
      <c r="R190" s="28" t="s">
        <v>2259</v>
      </c>
      <c r="S190" s="28" t="s">
        <v>2260</v>
      </c>
      <c r="T190" s="7" t="s">
        <v>2261</v>
      </c>
      <c r="U190" s="7">
        <v>4803471175</v>
      </c>
      <c r="V190" s="7">
        <v>14550000</v>
      </c>
      <c r="W190" s="7" t="s">
        <v>60</v>
      </c>
      <c r="X190" s="7">
        <v>14550000</v>
      </c>
      <c r="Y190" s="7" t="s">
        <v>61</v>
      </c>
      <c r="Z190" s="7">
        <v>8</v>
      </c>
      <c r="AA190" s="7">
        <v>7000000</v>
      </c>
      <c r="AB190" s="7" t="s">
        <v>60</v>
      </c>
      <c r="AC190" s="7">
        <v>7000000</v>
      </c>
      <c r="AD190" s="7" t="s">
        <v>147</v>
      </c>
      <c r="AE190" s="7">
        <v>80286221</v>
      </c>
      <c r="AF190" s="7" t="s">
        <v>60</v>
      </c>
      <c r="AG190" s="7">
        <v>80286221</v>
      </c>
      <c r="AH190" s="7">
        <v>94836221</v>
      </c>
      <c r="AI190" s="7" t="s">
        <v>60</v>
      </c>
      <c r="AJ190" s="7">
        <v>94836221</v>
      </c>
      <c r="AK190" s="7" t="s">
        <v>50</v>
      </c>
      <c r="AL190" s="7" t="s">
        <v>2262</v>
      </c>
      <c r="AM190" s="7" t="s">
        <v>2263</v>
      </c>
      <c r="AN190" s="7" t="s">
        <v>66</v>
      </c>
      <c r="AO190" s="7" t="s">
        <v>2264</v>
      </c>
      <c r="AP190" s="8" t="s">
        <v>2265</v>
      </c>
      <c r="AQ190" s="9" t="s">
        <v>50</v>
      </c>
      <c r="AR190" s="7" t="s">
        <v>50</v>
      </c>
    </row>
    <row r="191" spans="1:44" ht="15" thickBot="1">
      <c r="A191" s="10" t="s">
        <v>2266</v>
      </c>
      <c r="B191" s="11">
        <v>3833</v>
      </c>
      <c r="C191" s="12">
        <v>41344</v>
      </c>
      <c r="D191" s="13" t="s">
        <v>45</v>
      </c>
      <c r="E191" s="13" t="s">
        <v>46</v>
      </c>
      <c r="F191" s="13" t="s">
        <v>47</v>
      </c>
      <c r="G191" s="26" t="s">
        <v>54946</v>
      </c>
      <c r="H191" s="13" t="s">
        <v>50</v>
      </c>
      <c r="I191" s="13" t="s">
        <v>50</v>
      </c>
      <c r="J191" s="12">
        <v>45525</v>
      </c>
      <c r="K191" s="13" t="s">
        <v>116</v>
      </c>
      <c r="L191" s="13" t="s">
        <v>62</v>
      </c>
      <c r="M191" s="13" t="s">
        <v>2267</v>
      </c>
      <c r="N191" s="13" t="s">
        <v>133</v>
      </c>
      <c r="O191" s="13" t="s">
        <v>2268</v>
      </c>
      <c r="P191" s="11">
        <v>3330</v>
      </c>
      <c r="Q191" s="13" t="s">
        <v>135</v>
      </c>
      <c r="R191" s="29" t="s">
        <v>2269</v>
      </c>
      <c r="S191" s="29" t="s">
        <v>2270</v>
      </c>
      <c r="T191" s="13" t="s">
        <v>2271</v>
      </c>
      <c r="U191" s="13" t="s">
        <v>50</v>
      </c>
      <c r="V191" s="13">
        <v>5000000</v>
      </c>
      <c r="W191" s="13" t="s">
        <v>60</v>
      </c>
      <c r="X191" s="13">
        <v>5000000</v>
      </c>
      <c r="Y191" s="13" t="s">
        <v>61</v>
      </c>
      <c r="Z191" s="13">
        <v>7</v>
      </c>
      <c r="AA191" s="13">
        <v>5000000</v>
      </c>
      <c r="AB191" s="13" t="s">
        <v>60</v>
      </c>
      <c r="AC191" s="13">
        <v>5000000</v>
      </c>
      <c r="AD191" s="13" t="s">
        <v>62</v>
      </c>
      <c r="AE191" s="13">
        <v>16800000</v>
      </c>
      <c r="AF191" s="13" t="s">
        <v>60</v>
      </c>
      <c r="AG191" s="13">
        <v>16800000</v>
      </c>
      <c r="AH191" s="13">
        <v>16800000</v>
      </c>
      <c r="AI191" s="13" t="s">
        <v>60</v>
      </c>
      <c r="AJ191" s="13">
        <v>16800000</v>
      </c>
      <c r="AK191" s="13" t="s">
        <v>50</v>
      </c>
      <c r="AL191" s="13" t="s">
        <v>2272</v>
      </c>
      <c r="AM191" s="13" t="s">
        <v>2273</v>
      </c>
      <c r="AN191" s="13" t="s">
        <v>66</v>
      </c>
      <c r="AO191" s="13" t="s">
        <v>2274</v>
      </c>
      <c r="AP191" s="14" t="s">
        <v>2275</v>
      </c>
      <c r="AQ191" s="15" t="s">
        <v>50</v>
      </c>
      <c r="AR191" s="13" t="s">
        <v>50</v>
      </c>
    </row>
    <row r="192" spans="1:44" ht="15" thickBot="1">
      <c r="A192" s="4" t="s">
        <v>2276</v>
      </c>
      <c r="B192" s="7" t="s">
        <v>50</v>
      </c>
      <c r="C192" s="6">
        <v>43466</v>
      </c>
      <c r="D192" s="7" t="s">
        <v>45</v>
      </c>
      <c r="E192" s="7" t="s">
        <v>46</v>
      </c>
      <c r="F192" s="7" t="s">
        <v>70</v>
      </c>
      <c r="G192" s="26" t="s">
        <v>54946</v>
      </c>
      <c r="H192" s="7" t="s">
        <v>2277</v>
      </c>
      <c r="I192" s="7" t="s">
        <v>50</v>
      </c>
      <c r="J192" s="6">
        <v>45523</v>
      </c>
      <c r="K192" s="7" t="s">
        <v>50</v>
      </c>
      <c r="L192" s="7" t="s">
        <v>178</v>
      </c>
      <c r="M192" s="7" t="s">
        <v>2278</v>
      </c>
      <c r="N192" s="7" t="s">
        <v>180</v>
      </c>
      <c r="O192" s="7" t="s">
        <v>2279</v>
      </c>
      <c r="P192" s="5">
        <v>3360</v>
      </c>
      <c r="Q192" s="7" t="s">
        <v>120</v>
      </c>
      <c r="R192" s="28" t="s">
        <v>2280</v>
      </c>
      <c r="S192" s="28" t="s">
        <v>2281</v>
      </c>
      <c r="T192" s="7" t="s">
        <v>2282</v>
      </c>
      <c r="U192" s="7" t="s">
        <v>50</v>
      </c>
      <c r="V192" s="7">
        <v>9631498</v>
      </c>
      <c r="W192" s="7" t="s">
        <v>60</v>
      </c>
      <c r="X192" s="7">
        <v>9631498</v>
      </c>
      <c r="Y192" s="7" t="s">
        <v>50</v>
      </c>
      <c r="Z192" s="7">
        <v>3</v>
      </c>
      <c r="AA192" s="7">
        <v>9631498</v>
      </c>
      <c r="AB192" s="7" t="s">
        <v>60</v>
      </c>
      <c r="AC192" s="7">
        <v>9631498</v>
      </c>
      <c r="AD192" s="7" t="s">
        <v>178</v>
      </c>
      <c r="AE192" s="7">
        <v>9631498</v>
      </c>
      <c r="AF192" s="7" t="s">
        <v>60</v>
      </c>
      <c r="AG192" s="7">
        <v>9631498</v>
      </c>
      <c r="AH192" s="7">
        <v>9631498</v>
      </c>
      <c r="AI192" s="7" t="s">
        <v>60</v>
      </c>
      <c r="AJ192" s="7">
        <v>9631498</v>
      </c>
      <c r="AK192" s="7" t="s">
        <v>2283</v>
      </c>
      <c r="AL192" s="7" t="s">
        <v>50</v>
      </c>
      <c r="AM192" s="7" t="s">
        <v>2284</v>
      </c>
      <c r="AN192" s="7" t="s">
        <v>66</v>
      </c>
      <c r="AO192" s="7" t="s">
        <v>2285</v>
      </c>
      <c r="AP192" s="8" t="s">
        <v>2286</v>
      </c>
      <c r="AQ192" s="9" t="s">
        <v>50</v>
      </c>
      <c r="AR192" s="7" t="s">
        <v>50</v>
      </c>
    </row>
    <row r="193" spans="1:44" ht="15" thickBot="1">
      <c r="A193" s="10" t="s">
        <v>2287</v>
      </c>
      <c r="B193" s="13" t="s">
        <v>50</v>
      </c>
      <c r="C193" s="12">
        <v>43466</v>
      </c>
      <c r="D193" s="13" t="s">
        <v>45</v>
      </c>
      <c r="E193" s="13" t="s">
        <v>46</v>
      </c>
      <c r="F193" s="13" t="s">
        <v>70</v>
      </c>
      <c r="G193" s="26" t="s">
        <v>54946</v>
      </c>
      <c r="H193" s="13" t="s">
        <v>466</v>
      </c>
      <c r="I193" s="13" t="s">
        <v>50</v>
      </c>
      <c r="J193" s="12">
        <v>45524</v>
      </c>
      <c r="K193" s="13" t="s">
        <v>116</v>
      </c>
      <c r="L193" s="13" t="s">
        <v>467</v>
      </c>
      <c r="M193" s="13" t="s">
        <v>2288</v>
      </c>
      <c r="N193" s="13" t="s">
        <v>180</v>
      </c>
      <c r="O193" s="13" t="s">
        <v>2289</v>
      </c>
      <c r="P193" s="11">
        <v>3373</v>
      </c>
      <c r="Q193" s="13" t="s">
        <v>120</v>
      </c>
      <c r="R193" s="29" t="s">
        <v>2290</v>
      </c>
      <c r="S193" s="29" t="s">
        <v>2291</v>
      </c>
      <c r="T193" s="13" t="s">
        <v>2292</v>
      </c>
      <c r="U193" s="13" t="s">
        <v>2293</v>
      </c>
      <c r="V193" s="13">
        <v>4250000</v>
      </c>
      <c r="W193" s="13" t="s">
        <v>60</v>
      </c>
      <c r="X193" s="13">
        <v>4250000</v>
      </c>
      <c r="Y193" s="13" t="s">
        <v>467</v>
      </c>
      <c r="Z193" s="13">
        <v>4</v>
      </c>
      <c r="AA193" s="13">
        <v>4250000</v>
      </c>
      <c r="AB193" s="13" t="s">
        <v>60</v>
      </c>
      <c r="AC193" s="13">
        <v>4250000</v>
      </c>
      <c r="AD193" s="13" t="s">
        <v>467</v>
      </c>
      <c r="AE193" s="13">
        <v>7000000</v>
      </c>
      <c r="AF193" s="13" t="s">
        <v>60</v>
      </c>
      <c r="AG193" s="13">
        <v>7000000</v>
      </c>
      <c r="AH193" s="13">
        <v>7000000</v>
      </c>
      <c r="AI193" s="13" t="s">
        <v>60</v>
      </c>
      <c r="AJ193" s="13">
        <v>7000000</v>
      </c>
      <c r="AK193" s="13" t="s">
        <v>2294</v>
      </c>
      <c r="AL193" s="13" t="s">
        <v>50</v>
      </c>
      <c r="AM193" s="13" t="s">
        <v>2295</v>
      </c>
      <c r="AN193" s="13" t="s">
        <v>66</v>
      </c>
      <c r="AO193" s="13" t="s">
        <v>2296</v>
      </c>
      <c r="AP193" s="14" t="s">
        <v>2297</v>
      </c>
      <c r="AQ193" s="15" t="s">
        <v>50</v>
      </c>
      <c r="AR193" s="13" t="s">
        <v>50</v>
      </c>
    </row>
    <row r="194" spans="1:44" ht="15" thickBot="1">
      <c r="A194" s="4" t="s">
        <v>2298</v>
      </c>
      <c r="B194" s="5">
        <v>3671292</v>
      </c>
      <c r="C194" s="6">
        <v>36526</v>
      </c>
      <c r="D194" s="7" t="s">
        <v>45</v>
      </c>
      <c r="E194" s="7" t="s">
        <v>46</v>
      </c>
      <c r="F194" s="7" t="s">
        <v>47</v>
      </c>
      <c r="G194" s="7" t="s">
        <v>48</v>
      </c>
      <c r="H194" s="7" t="s">
        <v>328</v>
      </c>
      <c r="I194" s="7" t="s">
        <v>50</v>
      </c>
      <c r="J194" s="6">
        <v>45529</v>
      </c>
      <c r="K194" s="7" t="s">
        <v>51</v>
      </c>
      <c r="L194" s="7" t="s">
        <v>162</v>
      </c>
      <c r="M194" s="7" t="s">
        <v>2299</v>
      </c>
      <c r="N194" s="7" t="s">
        <v>2300</v>
      </c>
      <c r="O194" s="7" t="s">
        <v>2301</v>
      </c>
      <c r="P194" s="5">
        <v>3394</v>
      </c>
      <c r="Q194" s="7" t="s">
        <v>1001</v>
      </c>
      <c r="R194" s="28" t="s">
        <v>2302</v>
      </c>
      <c r="S194" s="28" t="s">
        <v>2303</v>
      </c>
      <c r="T194" s="7" t="s">
        <v>50</v>
      </c>
      <c r="U194" s="7" t="s">
        <v>50</v>
      </c>
      <c r="V194" s="7">
        <v>4000000000</v>
      </c>
      <c r="W194" s="7" t="s">
        <v>60</v>
      </c>
      <c r="X194" s="7">
        <v>4000000000</v>
      </c>
      <c r="Y194" s="7" t="s">
        <v>61</v>
      </c>
      <c r="Z194" s="7">
        <v>3</v>
      </c>
      <c r="AA194" s="7" t="s">
        <v>50</v>
      </c>
      <c r="AB194" s="7" t="s">
        <v>50</v>
      </c>
      <c r="AC194" s="7" t="s">
        <v>50</v>
      </c>
      <c r="AD194" s="7" t="s">
        <v>50</v>
      </c>
      <c r="AE194" s="7" t="s">
        <v>50</v>
      </c>
      <c r="AF194" s="7" t="s">
        <v>50</v>
      </c>
      <c r="AG194" s="7" t="s">
        <v>50</v>
      </c>
      <c r="AH194" s="7">
        <v>7998744526</v>
      </c>
      <c r="AI194" s="7" t="s">
        <v>60</v>
      </c>
      <c r="AJ194" s="7">
        <v>7998744526</v>
      </c>
      <c r="AK194" s="7" t="s">
        <v>2304</v>
      </c>
      <c r="AL194" s="7" t="s">
        <v>50</v>
      </c>
      <c r="AM194" s="7" t="s">
        <v>2305</v>
      </c>
      <c r="AN194" s="7" t="s">
        <v>66</v>
      </c>
      <c r="AO194" s="7" t="s">
        <v>2306</v>
      </c>
      <c r="AP194" s="8" t="s">
        <v>2307</v>
      </c>
      <c r="AQ194" s="9" t="s">
        <v>50</v>
      </c>
      <c r="AR194" s="7" t="s">
        <v>50</v>
      </c>
    </row>
    <row r="195" spans="1:44" ht="15" thickBot="1">
      <c r="A195" s="10" t="s">
        <v>2308</v>
      </c>
      <c r="B195" s="11">
        <v>1572</v>
      </c>
      <c r="C195" s="12">
        <v>43831</v>
      </c>
      <c r="D195" s="13" t="s">
        <v>45</v>
      </c>
      <c r="E195" s="13" t="s">
        <v>46</v>
      </c>
      <c r="F195" s="13" t="s">
        <v>47</v>
      </c>
      <c r="G195" s="26" t="s">
        <v>54946</v>
      </c>
      <c r="H195" s="13" t="s">
        <v>2309</v>
      </c>
      <c r="I195" s="13" t="s">
        <v>50</v>
      </c>
      <c r="J195" s="12">
        <v>45525</v>
      </c>
      <c r="K195" s="13" t="s">
        <v>72</v>
      </c>
      <c r="L195" s="13" t="s">
        <v>62</v>
      </c>
      <c r="M195" s="13" t="s">
        <v>517</v>
      </c>
      <c r="N195" s="13" t="s">
        <v>600</v>
      </c>
      <c r="O195" s="13" t="s">
        <v>2310</v>
      </c>
      <c r="P195" s="11">
        <v>3409</v>
      </c>
      <c r="Q195" s="13" t="s">
        <v>56</v>
      </c>
      <c r="R195" s="29" t="s">
        <v>2311</v>
      </c>
      <c r="S195" s="29" t="s">
        <v>2312</v>
      </c>
      <c r="T195" s="13" t="s">
        <v>2313</v>
      </c>
      <c r="U195" s="13" t="s">
        <v>2314</v>
      </c>
      <c r="V195" s="13">
        <v>3800000</v>
      </c>
      <c r="W195" s="13" t="s">
        <v>60</v>
      </c>
      <c r="X195" s="13">
        <v>3800000</v>
      </c>
      <c r="Y195" s="13" t="s">
        <v>61</v>
      </c>
      <c r="Z195" s="13">
        <v>9</v>
      </c>
      <c r="AA195" s="13">
        <v>3800000</v>
      </c>
      <c r="AB195" s="13" t="s">
        <v>60</v>
      </c>
      <c r="AC195" s="13">
        <v>3800000</v>
      </c>
      <c r="AD195" s="13" t="s">
        <v>62</v>
      </c>
      <c r="AE195" s="13">
        <v>52861290</v>
      </c>
      <c r="AF195" s="13" t="s">
        <v>60</v>
      </c>
      <c r="AG195" s="13">
        <v>52861290</v>
      </c>
      <c r="AH195" s="13">
        <v>55361290</v>
      </c>
      <c r="AI195" s="13" t="s">
        <v>60</v>
      </c>
      <c r="AJ195" s="13">
        <v>55361290</v>
      </c>
      <c r="AK195" s="13" t="s">
        <v>2315</v>
      </c>
      <c r="AL195" s="13" t="s">
        <v>2316</v>
      </c>
      <c r="AM195" s="13" t="s">
        <v>2317</v>
      </c>
      <c r="AN195" s="13" t="s">
        <v>66</v>
      </c>
      <c r="AO195" s="13" t="s">
        <v>2318</v>
      </c>
      <c r="AP195" s="14" t="s">
        <v>2319</v>
      </c>
      <c r="AQ195" s="15" t="s">
        <v>50</v>
      </c>
      <c r="AR195" s="13" t="s">
        <v>50</v>
      </c>
    </row>
    <row r="196" spans="1:44" ht="15" thickBot="1">
      <c r="A196" s="4" t="s">
        <v>2320</v>
      </c>
      <c r="B196" s="5">
        <v>1891455</v>
      </c>
      <c r="C196" s="7" t="s">
        <v>2321</v>
      </c>
      <c r="D196" s="7" t="s">
        <v>45</v>
      </c>
      <c r="E196" s="7" t="s">
        <v>46</v>
      </c>
      <c r="F196" s="7" t="s">
        <v>47</v>
      </c>
      <c r="G196" s="7" t="s">
        <v>48</v>
      </c>
      <c r="H196" s="7" t="s">
        <v>328</v>
      </c>
      <c r="I196" s="7" t="s">
        <v>50</v>
      </c>
      <c r="J196" s="6">
        <v>45531</v>
      </c>
      <c r="K196" s="7" t="s">
        <v>50</v>
      </c>
      <c r="L196" s="7" t="s">
        <v>162</v>
      </c>
      <c r="M196" s="7" t="s">
        <v>2322</v>
      </c>
      <c r="N196" s="7" t="s">
        <v>2323</v>
      </c>
      <c r="O196" s="7" t="s">
        <v>2324</v>
      </c>
      <c r="P196" s="5">
        <v>3424</v>
      </c>
      <c r="Q196" s="7" t="s">
        <v>360</v>
      </c>
      <c r="R196" s="28" t="s">
        <v>2325</v>
      </c>
      <c r="S196" s="28" t="s">
        <v>2326</v>
      </c>
      <c r="T196" s="7" t="s">
        <v>50</v>
      </c>
      <c r="U196" s="7" t="s">
        <v>2327</v>
      </c>
      <c r="V196" s="7">
        <v>500000000</v>
      </c>
      <c r="W196" s="7" t="s">
        <v>209</v>
      </c>
      <c r="X196" s="7">
        <v>558308014</v>
      </c>
      <c r="Y196" s="7" t="s">
        <v>61</v>
      </c>
      <c r="Z196" s="7">
        <v>2</v>
      </c>
      <c r="AA196" s="7" t="s">
        <v>50</v>
      </c>
      <c r="AB196" s="7" t="s">
        <v>50</v>
      </c>
      <c r="AC196" s="7" t="s">
        <v>50</v>
      </c>
      <c r="AD196" s="7" t="s">
        <v>50</v>
      </c>
      <c r="AE196" s="7" t="s">
        <v>50</v>
      </c>
      <c r="AF196" s="7" t="s">
        <v>50</v>
      </c>
      <c r="AG196" s="7" t="s">
        <v>50</v>
      </c>
      <c r="AH196" s="7">
        <v>1000000000</v>
      </c>
      <c r="AI196" s="7" t="s">
        <v>209</v>
      </c>
      <c r="AJ196" s="7">
        <v>1097875001</v>
      </c>
      <c r="AK196" s="7" t="s">
        <v>50</v>
      </c>
      <c r="AL196" s="7" t="s">
        <v>50</v>
      </c>
      <c r="AM196" s="7" t="s">
        <v>2328</v>
      </c>
      <c r="AN196" s="7" t="s">
        <v>66</v>
      </c>
      <c r="AO196" s="7" t="s">
        <v>50</v>
      </c>
      <c r="AP196" s="8" t="s">
        <v>2329</v>
      </c>
      <c r="AQ196" s="9" t="s">
        <v>50</v>
      </c>
      <c r="AR196" s="7" t="s">
        <v>255</v>
      </c>
    </row>
    <row r="197" spans="1:44" ht="15" thickBot="1">
      <c r="A197" s="10" t="s">
        <v>2330</v>
      </c>
      <c r="B197" s="11">
        <v>135505</v>
      </c>
      <c r="C197" s="12">
        <v>40909</v>
      </c>
      <c r="D197" s="13" t="s">
        <v>45</v>
      </c>
      <c r="E197" s="13" t="s">
        <v>46</v>
      </c>
      <c r="F197" s="13" t="s">
        <v>47</v>
      </c>
      <c r="G197" s="13" t="s">
        <v>114</v>
      </c>
      <c r="H197" s="13" t="s">
        <v>115</v>
      </c>
      <c r="I197" s="13" t="s">
        <v>50</v>
      </c>
      <c r="J197" s="12">
        <v>45531</v>
      </c>
      <c r="K197" s="13" t="s">
        <v>177</v>
      </c>
      <c r="L197" s="13" t="s">
        <v>52</v>
      </c>
      <c r="M197" s="13" t="s">
        <v>2331</v>
      </c>
      <c r="N197" s="13" t="s">
        <v>180</v>
      </c>
      <c r="O197" s="13" t="s">
        <v>2332</v>
      </c>
      <c r="P197" s="11">
        <v>3478</v>
      </c>
      <c r="Q197" s="13" t="s">
        <v>120</v>
      </c>
      <c r="R197" s="29" t="s">
        <v>2333</v>
      </c>
      <c r="S197" s="29" t="s">
        <v>2334</v>
      </c>
      <c r="T197" s="13" t="s">
        <v>2335</v>
      </c>
      <c r="U197" s="13">
        <f>1-415-356-3400</f>
        <v>-4170</v>
      </c>
      <c r="V197" s="13">
        <v>3500000</v>
      </c>
      <c r="W197" s="13" t="s">
        <v>139</v>
      </c>
      <c r="X197" s="13">
        <v>4626411</v>
      </c>
      <c r="Y197" s="13" t="s">
        <v>61</v>
      </c>
      <c r="Z197" s="13">
        <v>18</v>
      </c>
      <c r="AA197" s="13">
        <v>10000000</v>
      </c>
      <c r="AB197" s="13" t="s">
        <v>60</v>
      </c>
      <c r="AC197" s="13">
        <v>10000000</v>
      </c>
      <c r="AD197" s="13" t="s">
        <v>62</v>
      </c>
      <c r="AE197" s="13">
        <v>432250000</v>
      </c>
      <c r="AF197" s="13" t="s">
        <v>60</v>
      </c>
      <c r="AG197" s="13">
        <v>432250000</v>
      </c>
      <c r="AH197" s="13">
        <v>672334302</v>
      </c>
      <c r="AI197" s="13" t="s">
        <v>60</v>
      </c>
      <c r="AJ197" s="13">
        <v>672334302</v>
      </c>
      <c r="AK197" s="13" t="s">
        <v>2336</v>
      </c>
      <c r="AL197" s="13" t="s">
        <v>2337</v>
      </c>
      <c r="AM197" s="13" t="s">
        <v>2338</v>
      </c>
      <c r="AN197" s="13" t="s">
        <v>66</v>
      </c>
      <c r="AO197" s="13" t="s">
        <v>2339</v>
      </c>
      <c r="AP197" s="14" t="s">
        <v>2340</v>
      </c>
      <c r="AQ197" s="15" t="s">
        <v>50</v>
      </c>
      <c r="AR197" s="13" t="s">
        <v>50</v>
      </c>
    </row>
    <row r="198" spans="1:44" ht="15" thickBot="1">
      <c r="A198" s="4" t="s">
        <v>2341</v>
      </c>
      <c r="B198" s="5">
        <v>228358</v>
      </c>
      <c r="C198" s="6">
        <v>42064</v>
      </c>
      <c r="D198" s="7" t="s">
        <v>45</v>
      </c>
      <c r="E198" s="7" t="s">
        <v>46</v>
      </c>
      <c r="F198" s="7" t="s">
        <v>70</v>
      </c>
      <c r="G198" s="26" t="s">
        <v>54946</v>
      </c>
      <c r="H198" s="7" t="s">
        <v>2342</v>
      </c>
      <c r="I198" s="7" t="s">
        <v>50</v>
      </c>
      <c r="J198" s="6">
        <v>45523</v>
      </c>
      <c r="K198" s="7" t="s">
        <v>116</v>
      </c>
      <c r="L198" s="7" t="s">
        <v>178</v>
      </c>
      <c r="M198" s="7" t="s">
        <v>2343</v>
      </c>
      <c r="N198" s="7" t="s">
        <v>180</v>
      </c>
      <c r="O198" s="7" t="s">
        <v>2344</v>
      </c>
      <c r="P198" s="5">
        <v>3518</v>
      </c>
      <c r="Q198" s="7" t="s">
        <v>120</v>
      </c>
      <c r="R198" s="28" t="s">
        <v>2345</v>
      </c>
      <c r="S198" s="28" t="s">
        <v>2346</v>
      </c>
      <c r="T198" s="7" t="s">
        <v>50</v>
      </c>
      <c r="U198" s="7" t="s">
        <v>2347</v>
      </c>
      <c r="V198" s="7">
        <v>5359435</v>
      </c>
      <c r="W198" s="7" t="s">
        <v>60</v>
      </c>
      <c r="X198" s="7">
        <v>5359435</v>
      </c>
      <c r="Y198" s="7" t="s">
        <v>50</v>
      </c>
      <c r="Z198" s="7">
        <v>7</v>
      </c>
      <c r="AA198" s="7">
        <v>5359435</v>
      </c>
      <c r="AB198" s="7" t="s">
        <v>60</v>
      </c>
      <c r="AC198" s="7">
        <v>5359435</v>
      </c>
      <c r="AD198" s="7" t="s">
        <v>178</v>
      </c>
      <c r="AE198" s="7">
        <v>21879434</v>
      </c>
      <c r="AF198" s="7" t="s">
        <v>60</v>
      </c>
      <c r="AG198" s="7">
        <v>21879434</v>
      </c>
      <c r="AH198" s="7">
        <v>21879434</v>
      </c>
      <c r="AI198" s="7" t="s">
        <v>60</v>
      </c>
      <c r="AJ198" s="7">
        <v>21879434</v>
      </c>
      <c r="AK198" s="7" t="s">
        <v>2348</v>
      </c>
      <c r="AL198" s="7" t="s">
        <v>50</v>
      </c>
      <c r="AM198" s="7" t="s">
        <v>2349</v>
      </c>
      <c r="AN198" s="7" t="s">
        <v>66</v>
      </c>
      <c r="AO198" s="7" t="s">
        <v>2350</v>
      </c>
      <c r="AP198" s="8" t="s">
        <v>2351</v>
      </c>
      <c r="AQ198" s="9" t="s">
        <v>50</v>
      </c>
      <c r="AR198" s="7" t="s">
        <v>50</v>
      </c>
    </row>
    <row r="199" spans="1:44" ht="15" thickBot="1">
      <c r="A199" s="10" t="s">
        <v>2352</v>
      </c>
      <c r="B199" s="13">
        <v>665</v>
      </c>
      <c r="C199" s="12">
        <v>42370</v>
      </c>
      <c r="D199" s="13" t="s">
        <v>45</v>
      </c>
      <c r="E199" s="13" t="s">
        <v>46</v>
      </c>
      <c r="F199" s="13" t="s">
        <v>70</v>
      </c>
      <c r="G199" s="13" t="s">
        <v>145</v>
      </c>
      <c r="H199" s="13" t="s">
        <v>2353</v>
      </c>
      <c r="I199" s="13" t="s">
        <v>50</v>
      </c>
      <c r="J199" s="12">
        <v>45526</v>
      </c>
      <c r="K199" s="13" t="s">
        <v>116</v>
      </c>
      <c r="L199" s="13" t="s">
        <v>178</v>
      </c>
      <c r="M199" s="13" t="s">
        <v>2354</v>
      </c>
      <c r="N199" s="13" t="s">
        <v>75</v>
      </c>
      <c r="O199" s="13" t="s">
        <v>2355</v>
      </c>
      <c r="P199" s="11">
        <v>3533</v>
      </c>
      <c r="Q199" s="13" t="s">
        <v>77</v>
      </c>
      <c r="R199" s="29" t="s">
        <v>2356</v>
      </c>
      <c r="S199" s="29" t="s">
        <v>2357</v>
      </c>
      <c r="T199" s="13" t="s">
        <v>2358</v>
      </c>
      <c r="U199" s="13" t="s">
        <v>2359</v>
      </c>
      <c r="V199" s="13" t="s">
        <v>50</v>
      </c>
      <c r="W199" s="13" t="s">
        <v>50</v>
      </c>
      <c r="X199" s="13" t="s">
        <v>50</v>
      </c>
      <c r="Y199" s="13" t="s">
        <v>50</v>
      </c>
      <c r="Z199" s="13">
        <v>3</v>
      </c>
      <c r="AA199" s="13" t="s">
        <v>50</v>
      </c>
      <c r="AB199" s="13" t="s">
        <v>50</v>
      </c>
      <c r="AC199" s="13" t="s">
        <v>50</v>
      </c>
      <c r="AD199" s="13" t="s">
        <v>178</v>
      </c>
      <c r="AE199" s="13">
        <v>11000000</v>
      </c>
      <c r="AF199" s="13" t="s">
        <v>60</v>
      </c>
      <c r="AG199" s="13">
        <v>11000000</v>
      </c>
      <c r="AH199" s="13">
        <v>11000000</v>
      </c>
      <c r="AI199" s="13" t="s">
        <v>60</v>
      </c>
      <c r="AJ199" s="13">
        <v>11000000</v>
      </c>
      <c r="AK199" s="13" t="s">
        <v>2360</v>
      </c>
      <c r="AL199" s="13" t="s">
        <v>50</v>
      </c>
      <c r="AM199" s="13" t="s">
        <v>2361</v>
      </c>
      <c r="AN199" s="13" t="s">
        <v>66</v>
      </c>
      <c r="AO199" s="13" t="s">
        <v>2362</v>
      </c>
      <c r="AP199" s="14" t="s">
        <v>2363</v>
      </c>
      <c r="AQ199" s="15" t="s">
        <v>50</v>
      </c>
      <c r="AR199" s="13" t="s">
        <v>50</v>
      </c>
    </row>
    <row r="200" spans="1:44" ht="15" thickBot="1">
      <c r="A200" s="4" t="s">
        <v>2364</v>
      </c>
      <c r="B200" s="5">
        <v>51551</v>
      </c>
      <c r="C200" s="6">
        <v>33604</v>
      </c>
      <c r="D200" s="7" t="s">
        <v>45</v>
      </c>
      <c r="E200" s="7" t="s">
        <v>46</v>
      </c>
      <c r="F200" s="7" t="s">
        <v>47</v>
      </c>
      <c r="G200" s="7" t="s">
        <v>87</v>
      </c>
      <c r="H200" s="7" t="s">
        <v>130</v>
      </c>
      <c r="I200" s="7" t="s">
        <v>50</v>
      </c>
      <c r="J200" s="6">
        <v>45526</v>
      </c>
      <c r="K200" s="7" t="s">
        <v>191</v>
      </c>
      <c r="L200" s="7" t="s">
        <v>162</v>
      </c>
      <c r="M200" s="7" t="s">
        <v>2365</v>
      </c>
      <c r="N200" s="7" t="s">
        <v>2366</v>
      </c>
      <c r="O200" s="7" t="s">
        <v>2367</v>
      </c>
      <c r="P200" s="5">
        <v>3555</v>
      </c>
      <c r="Q200" s="7" t="s">
        <v>56</v>
      </c>
      <c r="R200" s="28" t="s">
        <v>2368</v>
      </c>
      <c r="S200" s="28" t="s">
        <v>2369</v>
      </c>
      <c r="T200" s="7" t="s">
        <v>2370</v>
      </c>
      <c r="U200" s="7" t="s">
        <v>2371</v>
      </c>
      <c r="V200" s="7">
        <v>1000000</v>
      </c>
      <c r="W200" s="7" t="s">
        <v>60</v>
      </c>
      <c r="X200" s="7">
        <v>1000000</v>
      </c>
      <c r="Y200" s="7" t="s">
        <v>61</v>
      </c>
      <c r="Z200" s="7">
        <v>6</v>
      </c>
      <c r="AA200" s="7">
        <v>500000</v>
      </c>
      <c r="AB200" s="7" t="s">
        <v>60</v>
      </c>
      <c r="AC200" s="7">
        <v>500000</v>
      </c>
      <c r="AD200" s="7" t="s">
        <v>62</v>
      </c>
      <c r="AE200" s="7">
        <v>1712766</v>
      </c>
      <c r="AF200" s="7" t="s">
        <v>60</v>
      </c>
      <c r="AG200" s="7">
        <v>1712766</v>
      </c>
      <c r="AH200" s="7">
        <v>7404766</v>
      </c>
      <c r="AI200" s="7" t="s">
        <v>60</v>
      </c>
      <c r="AJ200" s="7">
        <v>7404766</v>
      </c>
      <c r="AK200" s="7" t="s">
        <v>50</v>
      </c>
      <c r="AL200" s="7" t="s">
        <v>50</v>
      </c>
      <c r="AM200" s="7" t="s">
        <v>2372</v>
      </c>
      <c r="AN200" s="7" t="s">
        <v>66</v>
      </c>
      <c r="AO200" s="7" t="s">
        <v>2373</v>
      </c>
      <c r="AP200" s="8" t="s">
        <v>2374</v>
      </c>
      <c r="AQ200" s="9" t="s">
        <v>50</v>
      </c>
      <c r="AR200" s="7" t="s">
        <v>50</v>
      </c>
    </row>
    <row r="201" spans="1:44" ht="15" thickBot="1">
      <c r="A201" s="10" t="s">
        <v>2375</v>
      </c>
      <c r="B201" s="11">
        <v>1272</v>
      </c>
      <c r="C201" s="12">
        <v>44197</v>
      </c>
      <c r="D201" s="13" t="s">
        <v>45</v>
      </c>
      <c r="E201" s="13" t="s">
        <v>46</v>
      </c>
      <c r="F201" s="13" t="s">
        <v>70</v>
      </c>
      <c r="G201" s="26" t="s">
        <v>54946</v>
      </c>
      <c r="H201" s="13" t="s">
        <v>2376</v>
      </c>
      <c r="I201" s="13" t="s">
        <v>50</v>
      </c>
      <c r="J201" s="12">
        <v>45531</v>
      </c>
      <c r="K201" s="13" t="s">
        <v>50</v>
      </c>
      <c r="L201" s="13" t="s">
        <v>467</v>
      </c>
      <c r="M201" s="13" t="s">
        <v>2377</v>
      </c>
      <c r="N201" s="13" t="s">
        <v>543</v>
      </c>
      <c r="O201" s="13" t="s">
        <v>2378</v>
      </c>
      <c r="P201" s="11">
        <v>3594</v>
      </c>
      <c r="Q201" s="13" t="s">
        <v>545</v>
      </c>
      <c r="R201" s="29" t="s">
        <v>2379</v>
      </c>
      <c r="S201" s="29" t="s">
        <v>2380</v>
      </c>
      <c r="T201" s="13" t="s">
        <v>2381</v>
      </c>
      <c r="U201" s="13" t="s">
        <v>50</v>
      </c>
      <c r="V201" s="13">
        <v>3300000</v>
      </c>
      <c r="W201" s="13" t="s">
        <v>60</v>
      </c>
      <c r="X201" s="13">
        <v>3300000</v>
      </c>
      <c r="Y201" s="13" t="s">
        <v>467</v>
      </c>
      <c r="Z201" s="13">
        <v>3</v>
      </c>
      <c r="AA201" s="13">
        <v>3300000</v>
      </c>
      <c r="AB201" s="13" t="s">
        <v>60</v>
      </c>
      <c r="AC201" s="13">
        <v>3300000</v>
      </c>
      <c r="AD201" s="13" t="s">
        <v>467</v>
      </c>
      <c r="AE201" s="13">
        <v>11400000</v>
      </c>
      <c r="AF201" s="13" t="s">
        <v>60</v>
      </c>
      <c r="AG201" s="13">
        <v>11400000</v>
      </c>
      <c r="AH201" s="13">
        <v>11400000</v>
      </c>
      <c r="AI201" s="13" t="s">
        <v>60</v>
      </c>
      <c r="AJ201" s="13">
        <v>11400000</v>
      </c>
      <c r="AK201" s="13" t="s">
        <v>2382</v>
      </c>
      <c r="AL201" s="13" t="s">
        <v>50</v>
      </c>
      <c r="AM201" s="13" t="s">
        <v>2383</v>
      </c>
      <c r="AN201" s="13" t="s">
        <v>66</v>
      </c>
      <c r="AO201" s="13" t="s">
        <v>2384</v>
      </c>
      <c r="AP201" s="14" t="s">
        <v>2385</v>
      </c>
      <c r="AQ201" s="15" t="s">
        <v>50</v>
      </c>
      <c r="AR201" s="13" t="s">
        <v>50</v>
      </c>
    </row>
    <row r="202" spans="1:44" ht="15" thickBot="1">
      <c r="A202" s="4" t="s">
        <v>2386</v>
      </c>
      <c r="B202" s="7" t="s">
        <v>50</v>
      </c>
      <c r="C202" s="6">
        <v>38718</v>
      </c>
      <c r="D202" s="7" t="s">
        <v>45</v>
      </c>
      <c r="E202" s="7" t="s">
        <v>46</v>
      </c>
      <c r="F202" s="7" t="s">
        <v>70</v>
      </c>
      <c r="G202" s="26" t="s">
        <v>54946</v>
      </c>
      <c r="H202" s="7" t="s">
        <v>2387</v>
      </c>
      <c r="I202" s="7" t="s">
        <v>50</v>
      </c>
      <c r="J202" s="6">
        <v>45526</v>
      </c>
      <c r="K202" s="7" t="s">
        <v>116</v>
      </c>
      <c r="L202" s="7" t="s">
        <v>52</v>
      </c>
      <c r="M202" s="7" t="s">
        <v>2388</v>
      </c>
      <c r="N202" s="7" t="s">
        <v>2389</v>
      </c>
      <c r="O202" s="7" t="s">
        <v>2390</v>
      </c>
      <c r="P202" s="5">
        <v>3670</v>
      </c>
      <c r="Q202" s="7" t="s">
        <v>616</v>
      </c>
      <c r="R202" s="28" t="s">
        <v>2391</v>
      </c>
      <c r="S202" s="28" t="s">
        <v>2392</v>
      </c>
      <c r="T202" s="7" t="s">
        <v>2393</v>
      </c>
      <c r="U202" s="7" t="s">
        <v>2394</v>
      </c>
      <c r="V202" s="7" t="s">
        <v>50</v>
      </c>
      <c r="W202" s="7" t="s">
        <v>50</v>
      </c>
      <c r="X202" s="7" t="s">
        <v>50</v>
      </c>
      <c r="Y202" s="7" t="s">
        <v>50</v>
      </c>
      <c r="Z202" s="7">
        <v>2</v>
      </c>
      <c r="AA202" s="7" t="s">
        <v>50</v>
      </c>
      <c r="AB202" s="7" t="s">
        <v>50</v>
      </c>
      <c r="AC202" s="7" t="s">
        <v>50</v>
      </c>
      <c r="AD202" s="7" t="s">
        <v>50</v>
      </c>
      <c r="AE202" s="7" t="s">
        <v>50</v>
      </c>
      <c r="AF202" s="7" t="s">
        <v>50</v>
      </c>
      <c r="AG202" s="7" t="s">
        <v>50</v>
      </c>
      <c r="AH202" s="7">
        <v>13200000</v>
      </c>
      <c r="AI202" s="7" t="s">
        <v>60</v>
      </c>
      <c r="AJ202" s="7">
        <v>13200000</v>
      </c>
      <c r="AK202" s="7" t="s">
        <v>2395</v>
      </c>
      <c r="AL202" s="7" t="s">
        <v>50</v>
      </c>
      <c r="AM202" s="7" t="s">
        <v>2396</v>
      </c>
      <c r="AN202" s="7" t="s">
        <v>738</v>
      </c>
      <c r="AO202" s="7" t="s">
        <v>2397</v>
      </c>
      <c r="AP202" s="8" t="s">
        <v>2398</v>
      </c>
      <c r="AQ202" s="9" t="s">
        <v>50</v>
      </c>
      <c r="AR202" s="7" t="s">
        <v>50</v>
      </c>
    </row>
    <row r="203" spans="1:44" ht="15" thickBot="1">
      <c r="A203" s="10" t="s">
        <v>2399</v>
      </c>
      <c r="B203" s="11">
        <v>11122</v>
      </c>
      <c r="C203" s="12">
        <v>37622</v>
      </c>
      <c r="D203" s="13" t="s">
        <v>45</v>
      </c>
      <c r="E203" s="13" t="s">
        <v>46</v>
      </c>
      <c r="F203" s="13" t="s">
        <v>70</v>
      </c>
      <c r="G203" s="13" t="s">
        <v>87</v>
      </c>
      <c r="H203" s="13" t="s">
        <v>50</v>
      </c>
      <c r="I203" s="13" t="s">
        <v>50</v>
      </c>
      <c r="J203" s="12">
        <v>45530</v>
      </c>
      <c r="K203" s="13" t="s">
        <v>50</v>
      </c>
      <c r="L203" s="13" t="s">
        <v>131</v>
      </c>
      <c r="M203" s="13" t="s">
        <v>2400</v>
      </c>
      <c r="N203" s="13" t="s">
        <v>2401</v>
      </c>
      <c r="O203" s="13" t="s">
        <v>2402</v>
      </c>
      <c r="P203" s="11">
        <v>3727</v>
      </c>
      <c r="Q203" s="13" t="s">
        <v>93</v>
      </c>
      <c r="R203" s="29" t="s">
        <v>2403</v>
      </c>
      <c r="S203" s="29" t="s">
        <v>2404</v>
      </c>
      <c r="T203" s="13" t="s">
        <v>2405</v>
      </c>
      <c r="U203" s="13" t="s">
        <v>2406</v>
      </c>
      <c r="V203" s="13">
        <v>150000000</v>
      </c>
      <c r="W203" s="13" t="s">
        <v>60</v>
      </c>
      <c r="X203" s="13">
        <v>150000000</v>
      </c>
      <c r="Y203" s="13" t="s">
        <v>50</v>
      </c>
      <c r="Z203" s="13">
        <v>1</v>
      </c>
      <c r="AA203" s="13" t="s">
        <v>50</v>
      </c>
      <c r="AB203" s="13" t="s">
        <v>50</v>
      </c>
      <c r="AC203" s="13" t="s">
        <v>50</v>
      </c>
      <c r="AD203" s="13" t="s">
        <v>50</v>
      </c>
      <c r="AE203" s="13" t="s">
        <v>50</v>
      </c>
      <c r="AF203" s="13" t="s">
        <v>50</v>
      </c>
      <c r="AG203" s="13" t="s">
        <v>50</v>
      </c>
      <c r="AH203" s="13">
        <v>150000000</v>
      </c>
      <c r="AI203" s="13" t="s">
        <v>60</v>
      </c>
      <c r="AJ203" s="13">
        <v>150000000</v>
      </c>
      <c r="AK203" s="13" t="s">
        <v>2407</v>
      </c>
      <c r="AL203" s="13" t="s">
        <v>50</v>
      </c>
      <c r="AM203" s="13" t="s">
        <v>2408</v>
      </c>
      <c r="AN203" s="13" t="s">
        <v>66</v>
      </c>
      <c r="AO203" s="13" t="s">
        <v>2409</v>
      </c>
      <c r="AP203" s="14" t="s">
        <v>2410</v>
      </c>
      <c r="AQ203" s="15" t="s">
        <v>50</v>
      </c>
      <c r="AR203" s="13" t="s">
        <v>50</v>
      </c>
    </row>
    <row r="204" spans="1:44" ht="15" thickBot="1">
      <c r="A204" s="4" t="s">
        <v>2411</v>
      </c>
      <c r="B204" s="5">
        <v>14818</v>
      </c>
      <c r="C204" s="6">
        <v>44562</v>
      </c>
      <c r="D204" s="7" t="s">
        <v>45</v>
      </c>
      <c r="E204" s="7" t="s">
        <v>46</v>
      </c>
      <c r="F204" s="7" t="s">
        <v>70</v>
      </c>
      <c r="G204" s="27" t="s">
        <v>54945</v>
      </c>
      <c r="H204" s="7" t="s">
        <v>356</v>
      </c>
      <c r="I204" s="7" t="s">
        <v>50</v>
      </c>
      <c r="J204" s="6">
        <v>45526</v>
      </c>
      <c r="K204" s="7" t="s">
        <v>50</v>
      </c>
      <c r="L204" s="7" t="s">
        <v>467</v>
      </c>
      <c r="M204" s="7" t="s">
        <v>2412</v>
      </c>
      <c r="N204" s="7" t="s">
        <v>103</v>
      </c>
      <c r="O204" s="7" t="s">
        <v>2413</v>
      </c>
      <c r="P204" s="5">
        <v>3744</v>
      </c>
      <c r="Q204" s="7" t="s">
        <v>105</v>
      </c>
      <c r="R204" s="28" t="s">
        <v>2414</v>
      </c>
      <c r="S204" s="28" t="s">
        <v>2415</v>
      </c>
      <c r="T204" s="7" t="s">
        <v>2416</v>
      </c>
      <c r="U204" s="7" t="s">
        <v>50</v>
      </c>
      <c r="V204" s="7">
        <v>4100000</v>
      </c>
      <c r="W204" s="7" t="s">
        <v>60</v>
      </c>
      <c r="X204" s="7">
        <v>4100000</v>
      </c>
      <c r="Y204" s="7" t="s">
        <v>467</v>
      </c>
      <c r="Z204" s="7">
        <v>3</v>
      </c>
      <c r="AA204" s="7">
        <v>4100000</v>
      </c>
      <c r="AB204" s="7" t="s">
        <v>60</v>
      </c>
      <c r="AC204" s="7">
        <v>4100000</v>
      </c>
      <c r="AD204" s="7" t="s">
        <v>467</v>
      </c>
      <c r="AE204" s="7">
        <v>5900000</v>
      </c>
      <c r="AF204" s="7" t="s">
        <v>60</v>
      </c>
      <c r="AG204" s="7">
        <v>5900000</v>
      </c>
      <c r="AH204" s="7">
        <v>5900000</v>
      </c>
      <c r="AI204" s="7" t="s">
        <v>60</v>
      </c>
      <c r="AJ204" s="7">
        <v>5900000</v>
      </c>
      <c r="AK204" s="7" t="s">
        <v>2417</v>
      </c>
      <c r="AL204" s="7" t="s">
        <v>50</v>
      </c>
      <c r="AM204" s="7" t="s">
        <v>2418</v>
      </c>
      <c r="AN204" s="7" t="s">
        <v>66</v>
      </c>
      <c r="AO204" s="7" t="s">
        <v>2419</v>
      </c>
      <c r="AP204" s="8" t="s">
        <v>2420</v>
      </c>
      <c r="AQ204" s="9" t="s">
        <v>50</v>
      </c>
      <c r="AR204" s="7" t="s">
        <v>50</v>
      </c>
    </row>
    <row r="205" spans="1:44" ht="15" thickBot="1">
      <c r="A205" s="10" t="s">
        <v>2421</v>
      </c>
      <c r="B205" s="13" t="s">
        <v>50</v>
      </c>
      <c r="C205" s="12">
        <v>44927</v>
      </c>
      <c r="D205" s="13" t="s">
        <v>45</v>
      </c>
      <c r="E205" s="13" t="s">
        <v>50</v>
      </c>
      <c r="F205" s="13" t="s">
        <v>70</v>
      </c>
      <c r="G205" s="27" t="s">
        <v>54945</v>
      </c>
      <c r="H205" s="13" t="s">
        <v>50</v>
      </c>
      <c r="I205" s="13" t="s">
        <v>50</v>
      </c>
      <c r="J205" s="12">
        <v>45525</v>
      </c>
      <c r="K205" s="13" t="s">
        <v>50</v>
      </c>
      <c r="L205" s="13" t="s">
        <v>467</v>
      </c>
      <c r="M205" s="13" t="s">
        <v>2422</v>
      </c>
      <c r="N205" s="13" t="s">
        <v>432</v>
      </c>
      <c r="O205" s="13" t="s">
        <v>2423</v>
      </c>
      <c r="P205" s="11">
        <v>3766</v>
      </c>
      <c r="Q205" s="13" t="s">
        <v>434</v>
      </c>
      <c r="R205" s="29" t="s">
        <v>2424</v>
      </c>
      <c r="S205" s="29" t="s">
        <v>2425</v>
      </c>
      <c r="T205" s="13" t="s">
        <v>50</v>
      </c>
      <c r="U205" s="13" t="s">
        <v>50</v>
      </c>
      <c r="V205" s="13">
        <v>8000000</v>
      </c>
      <c r="W205" s="13" t="s">
        <v>60</v>
      </c>
      <c r="X205" s="13">
        <v>8000000</v>
      </c>
      <c r="Y205" s="13" t="s">
        <v>467</v>
      </c>
      <c r="Z205" s="13">
        <v>1</v>
      </c>
      <c r="AA205" s="13">
        <v>8000000</v>
      </c>
      <c r="AB205" s="13" t="s">
        <v>60</v>
      </c>
      <c r="AC205" s="13">
        <v>8000000</v>
      </c>
      <c r="AD205" s="13" t="s">
        <v>467</v>
      </c>
      <c r="AE205" s="13">
        <v>8000000</v>
      </c>
      <c r="AF205" s="13" t="s">
        <v>60</v>
      </c>
      <c r="AG205" s="13">
        <v>8000000</v>
      </c>
      <c r="AH205" s="13">
        <v>8000000</v>
      </c>
      <c r="AI205" s="13" t="s">
        <v>60</v>
      </c>
      <c r="AJ205" s="13">
        <v>8000000</v>
      </c>
      <c r="AK205" s="13" t="s">
        <v>2426</v>
      </c>
      <c r="AL205" s="13" t="s">
        <v>50</v>
      </c>
      <c r="AM205" s="13" t="s">
        <v>2427</v>
      </c>
      <c r="AN205" s="13" t="s">
        <v>66</v>
      </c>
      <c r="AO205" s="13" t="s">
        <v>2428</v>
      </c>
      <c r="AP205" s="14" t="s">
        <v>2429</v>
      </c>
      <c r="AQ205" s="15" t="s">
        <v>50</v>
      </c>
      <c r="AR205" s="13" t="s">
        <v>50</v>
      </c>
    </row>
    <row r="206" spans="1:44" ht="15" thickBot="1">
      <c r="A206" s="4" t="s">
        <v>2430</v>
      </c>
      <c r="B206" s="5">
        <v>11751</v>
      </c>
      <c r="C206" s="6">
        <v>44197</v>
      </c>
      <c r="D206" s="7" t="s">
        <v>45</v>
      </c>
      <c r="E206" s="7" t="s">
        <v>46</v>
      </c>
      <c r="F206" s="7" t="s">
        <v>70</v>
      </c>
      <c r="G206" s="26" t="s">
        <v>54946</v>
      </c>
      <c r="H206" s="7" t="s">
        <v>2431</v>
      </c>
      <c r="I206" s="7" t="s">
        <v>50</v>
      </c>
      <c r="J206" s="6">
        <v>45525</v>
      </c>
      <c r="K206" s="7" t="s">
        <v>116</v>
      </c>
      <c r="L206" s="7" t="s">
        <v>241</v>
      </c>
      <c r="M206" s="7" t="s">
        <v>2432</v>
      </c>
      <c r="N206" s="7" t="s">
        <v>2433</v>
      </c>
      <c r="O206" s="7" t="s">
        <v>2434</v>
      </c>
      <c r="P206" s="5">
        <v>3770</v>
      </c>
      <c r="Q206" s="7" t="s">
        <v>93</v>
      </c>
      <c r="R206" s="28" t="s">
        <v>2435</v>
      </c>
      <c r="S206" s="28" t="s">
        <v>2436</v>
      </c>
      <c r="T206" s="7" t="s">
        <v>50</v>
      </c>
      <c r="U206" s="7" t="s">
        <v>50</v>
      </c>
      <c r="V206" s="7">
        <v>40000000</v>
      </c>
      <c r="W206" s="7" t="s">
        <v>60</v>
      </c>
      <c r="X206" s="7">
        <v>40000000</v>
      </c>
      <c r="Y206" s="7" t="s">
        <v>154</v>
      </c>
      <c r="Z206" s="7">
        <v>4</v>
      </c>
      <c r="AA206" s="7">
        <v>40000000</v>
      </c>
      <c r="AB206" s="7" t="s">
        <v>60</v>
      </c>
      <c r="AC206" s="7">
        <v>40000000</v>
      </c>
      <c r="AD206" s="7" t="s">
        <v>241</v>
      </c>
      <c r="AE206" s="7">
        <v>53000000</v>
      </c>
      <c r="AF206" s="7" t="s">
        <v>60</v>
      </c>
      <c r="AG206" s="7">
        <v>53000000</v>
      </c>
      <c r="AH206" s="7">
        <v>53000000</v>
      </c>
      <c r="AI206" s="7" t="s">
        <v>60</v>
      </c>
      <c r="AJ206" s="7">
        <v>53000000</v>
      </c>
      <c r="AK206" s="7" t="s">
        <v>2437</v>
      </c>
      <c r="AL206" s="7" t="s">
        <v>50</v>
      </c>
      <c r="AM206" s="7" t="s">
        <v>2438</v>
      </c>
      <c r="AN206" s="7" t="s">
        <v>66</v>
      </c>
      <c r="AO206" s="7" t="s">
        <v>2439</v>
      </c>
      <c r="AP206" s="8" t="s">
        <v>2440</v>
      </c>
      <c r="AQ206" s="9" t="s">
        <v>50</v>
      </c>
      <c r="AR206" s="7" t="s">
        <v>50</v>
      </c>
    </row>
    <row r="207" spans="1:44" ht="15" thickBot="1">
      <c r="A207" s="10" t="s">
        <v>2441</v>
      </c>
      <c r="B207" s="11">
        <v>42193</v>
      </c>
      <c r="C207" s="12">
        <v>36161</v>
      </c>
      <c r="D207" s="13" t="s">
        <v>45</v>
      </c>
      <c r="E207" s="13" t="s">
        <v>46</v>
      </c>
      <c r="F207" s="13" t="s">
        <v>70</v>
      </c>
      <c r="G207" s="13" t="s">
        <v>160</v>
      </c>
      <c r="H207" s="13" t="s">
        <v>49</v>
      </c>
      <c r="I207" s="13" t="s">
        <v>50</v>
      </c>
      <c r="J207" s="12">
        <v>45526</v>
      </c>
      <c r="K207" s="13" t="s">
        <v>282</v>
      </c>
      <c r="L207" s="13" t="s">
        <v>131</v>
      </c>
      <c r="M207" s="13" t="s">
        <v>2442</v>
      </c>
      <c r="N207" s="13" t="s">
        <v>2443</v>
      </c>
      <c r="O207" s="13" t="s">
        <v>2444</v>
      </c>
      <c r="P207" s="11">
        <v>3800</v>
      </c>
      <c r="Q207" s="13" t="s">
        <v>1080</v>
      </c>
      <c r="R207" s="29" t="s">
        <v>2445</v>
      </c>
      <c r="S207" s="29" t="s">
        <v>2446</v>
      </c>
      <c r="T207" s="13" t="s">
        <v>2447</v>
      </c>
      <c r="U207" s="13">
        <v>7077470575</v>
      </c>
      <c r="V207" s="13">
        <v>2213000000</v>
      </c>
      <c r="W207" s="13" t="s">
        <v>60</v>
      </c>
      <c r="X207" s="13">
        <v>2213000000</v>
      </c>
      <c r="Y207" s="13" t="s">
        <v>171</v>
      </c>
      <c r="Z207" s="13">
        <v>1</v>
      </c>
      <c r="AA207" s="13" t="s">
        <v>50</v>
      </c>
      <c r="AB207" s="13" t="s">
        <v>50</v>
      </c>
      <c r="AC207" s="13" t="s">
        <v>50</v>
      </c>
      <c r="AD207" s="13" t="s">
        <v>50</v>
      </c>
      <c r="AE207" s="13" t="s">
        <v>50</v>
      </c>
      <c r="AF207" s="13" t="s">
        <v>50</v>
      </c>
      <c r="AG207" s="13" t="s">
        <v>50</v>
      </c>
      <c r="AH207" s="13">
        <v>2213000000</v>
      </c>
      <c r="AI207" s="13" t="s">
        <v>60</v>
      </c>
      <c r="AJ207" s="13">
        <v>2213000000</v>
      </c>
      <c r="AK207" s="13" t="s">
        <v>50</v>
      </c>
      <c r="AL207" s="13" t="s">
        <v>50</v>
      </c>
      <c r="AM207" s="13" t="s">
        <v>2448</v>
      </c>
      <c r="AN207" s="13" t="s">
        <v>66</v>
      </c>
      <c r="AO207" s="13" t="s">
        <v>2449</v>
      </c>
      <c r="AP207" s="14" t="s">
        <v>2450</v>
      </c>
      <c r="AQ207" s="15" t="s">
        <v>50</v>
      </c>
      <c r="AR207" s="13" t="s">
        <v>50</v>
      </c>
    </row>
    <row r="208" spans="1:44" ht="15" thickBot="1">
      <c r="A208" s="4" t="s">
        <v>2451</v>
      </c>
      <c r="B208" s="7" t="s">
        <v>50</v>
      </c>
      <c r="C208" s="6">
        <v>30682</v>
      </c>
      <c r="D208" s="7" t="s">
        <v>45</v>
      </c>
      <c r="E208" s="7" t="s">
        <v>46</v>
      </c>
      <c r="F208" s="7" t="s">
        <v>47</v>
      </c>
      <c r="G208" s="7" t="s">
        <v>176</v>
      </c>
      <c r="H208" s="7" t="s">
        <v>2452</v>
      </c>
      <c r="I208" s="7" t="s">
        <v>50</v>
      </c>
      <c r="J208" s="6">
        <v>45528</v>
      </c>
      <c r="K208" s="7" t="s">
        <v>72</v>
      </c>
      <c r="L208" s="7" t="s">
        <v>62</v>
      </c>
      <c r="M208" s="7" t="s">
        <v>2453</v>
      </c>
      <c r="N208" s="7" t="s">
        <v>2454</v>
      </c>
      <c r="O208" s="7" t="s">
        <v>2455</v>
      </c>
      <c r="P208" s="5">
        <v>3801</v>
      </c>
      <c r="Q208" s="7" t="s">
        <v>920</v>
      </c>
      <c r="R208" s="28" t="s">
        <v>2456</v>
      </c>
      <c r="S208" s="28" t="s">
        <v>2457</v>
      </c>
      <c r="T208" s="7" t="s">
        <v>2458</v>
      </c>
      <c r="U208" s="7" t="s">
        <v>2459</v>
      </c>
      <c r="V208" s="7">
        <v>3056416074</v>
      </c>
      <c r="W208" s="7" t="s">
        <v>1919</v>
      </c>
      <c r="X208" s="7">
        <v>300213743</v>
      </c>
      <c r="Y208" s="7" t="s">
        <v>61</v>
      </c>
      <c r="Z208" s="7">
        <v>4</v>
      </c>
      <c r="AA208" s="7">
        <v>3056416074</v>
      </c>
      <c r="AB208" s="7" t="s">
        <v>1919</v>
      </c>
      <c r="AC208" s="7">
        <v>300213743</v>
      </c>
      <c r="AD208" s="7" t="s">
        <v>62</v>
      </c>
      <c r="AE208" s="7">
        <v>7321916074</v>
      </c>
      <c r="AF208" s="7" t="s">
        <v>1919</v>
      </c>
      <c r="AG208" s="7">
        <v>733647449</v>
      </c>
      <c r="AH208" s="7">
        <v>7751916074</v>
      </c>
      <c r="AI208" s="7" t="s">
        <v>1919</v>
      </c>
      <c r="AJ208" s="7">
        <v>772973546</v>
      </c>
      <c r="AK208" s="7" t="s">
        <v>2460</v>
      </c>
      <c r="AL208" s="7" t="s">
        <v>50</v>
      </c>
      <c r="AM208" s="7" t="s">
        <v>2461</v>
      </c>
      <c r="AN208" s="7" t="s">
        <v>66</v>
      </c>
      <c r="AO208" s="7" t="s">
        <v>2462</v>
      </c>
      <c r="AP208" s="8" t="s">
        <v>2463</v>
      </c>
      <c r="AQ208" s="9" t="s">
        <v>50</v>
      </c>
      <c r="AR208" s="7" t="s">
        <v>50</v>
      </c>
    </row>
    <row r="209" spans="1:44" ht="15" thickBot="1">
      <c r="A209" s="10" t="s">
        <v>2464</v>
      </c>
      <c r="B209" s="11">
        <v>8324</v>
      </c>
      <c r="C209" s="12">
        <v>37987</v>
      </c>
      <c r="D209" s="13" t="s">
        <v>45</v>
      </c>
      <c r="E209" s="13" t="s">
        <v>46</v>
      </c>
      <c r="F209" s="13" t="s">
        <v>47</v>
      </c>
      <c r="G209" s="26" t="s">
        <v>54946</v>
      </c>
      <c r="H209" s="13" t="s">
        <v>2465</v>
      </c>
      <c r="I209" s="13" t="s">
        <v>50</v>
      </c>
      <c r="J209" s="12">
        <v>45527</v>
      </c>
      <c r="K209" s="13" t="s">
        <v>89</v>
      </c>
      <c r="L209" s="13" t="s">
        <v>62</v>
      </c>
      <c r="M209" s="13" t="s">
        <v>2466</v>
      </c>
      <c r="N209" s="13" t="s">
        <v>2467</v>
      </c>
      <c r="O209" s="13" t="s">
        <v>2468</v>
      </c>
      <c r="P209" s="11">
        <v>3880</v>
      </c>
      <c r="Q209" s="13" t="s">
        <v>383</v>
      </c>
      <c r="R209" s="29" t="s">
        <v>2469</v>
      </c>
      <c r="S209" s="29" t="s">
        <v>2470</v>
      </c>
      <c r="T209" s="13" t="s">
        <v>2471</v>
      </c>
      <c r="U209" s="13" t="s">
        <v>2472</v>
      </c>
      <c r="V209" s="13">
        <v>2300000</v>
      </c>
      <c r="W209" s="13" t="s">
        <v>60</v>
      </c>
      <c r="X209" s="13">
        <v>2300000</v>
      </c>
      <c r="Y209" s="13" t="s">
        <v>61</v>
      </c>
      <c r="Z209" s="13">
        <v>7</v>
      </c>
      <c r="AA209" s="13">
        <v>2300000</v>
      </c>
      <c r="AB209" s="13" t="s">
        <v>60</v>
      </c>
      <c r="AC209" s="13">
        <v>2300000</v>
      </c>
      <c r="AD209" s="13" t="s">
        <v>62</v>
      </c>
      <c r="AE209" s="13">
        <v>23270000</v>
      </c>
      <c r="AF209" s="13" t="s">
        <v>60</v>
      </c>
      <c r="AG209" s="13">
        <v>23270000</v>
      </c>
      <c r="AH209" s="13">
        <v>23270000</v>
      </c>
      <c r="AI209" s="13" t="s">
        <v>60</v>
      </c>
      <c r="AJ209" s="13">
        <v>23270000</v>
      </c>
      <c r="AK209" s="13" t="s">
        <v>50</v>
      </c>
      <c r="AL209" s="13" t="s">
        <v>50</v>
      </c>
      <c r="AM209" s="13" t="s">
        <v>2473</v>
      </c>
      <c r="AN209" s="13" t="s">
        <v>66</v>
      </c>
      <c r="AO209" s="13" t="s">
        <v>2474</v>
      </c>
      <c r="AP209" s="14" t="s">
        <v>2475</v>
      </c>
      <c r="AQ209" s="15" t="s">
        <v>50</v>
      </c>
      <c r="AR209" s="13" t="s">
        <v>50</v>
      </c>
    </row>
    <row r="210" spans="1:44" ht="15" thickBot="1">
      <c r="A210" s="4" t="s">
        <v>2476</v>
      </c>
      <c r="B210" s="7">
        <v>88</v>
      </c>
      <c r="C210" s="6">
        <v>45292</v>
      </c>
      <c r="D210" s="7" t="s">
        <v>45</v>
      </c>
      <c r="E210" s="7" t="s">
        <v>46</v>
      </c>
      <c r="F210" s="7" t="s">
        <v>70</v>
      </c>
      <c r="G210" s="27" t="s">
        <v>54945</v>
      </c>
      <c r="H210" s="7" t="s">
        <v>50</v>
      </c>
      <c r="I210" s="7" t="s">
        <v>50</v>
      </c>
      <c r="J210" s="6">
        <v>45531</v>
      </c>
      <c r="K210" s="7" t="s">
        <v>50</v>
      </c>
      <c r="L210" s="7" t="s">
        <v>467</v>
      </c>
      <c r="M210" s="7" t="s">
        <v>2477</v>
      </c>
      <c r="N210" s="7" t="s">
        <v>180</v>
      </c>
      <c r="O210" s="7" t="s">
        <v>2478</v>
      </c>
      <c r="P210" s="5">
        <v>3882</v>
      </c>
      <c r="Q210" s="7" t="s">
        <v>120</v>
      </c>
      <c r="R210" s="28" t="s">
        <v>2479</v>
      </c>
      <c r="S210" s="28" t="s">
        <v>2480</v>
      </c>
      <c r="T210" s="7" t="s">
        <v>50</v>
      </c>
      <c r="U210" s="7" t="s">
        <v>50</v>
      </c>
      <c r="V210" s="7">
        <v>1700000</v>
      </c>
      <c r="W210" s="7" t="s">
        <v>60</v>
      </c>
      <c r="X210" s="7">
        <v>1700000</v>
      </c>
      <c r="Y210" s="7" t="s">
        <v>467</v>
      </c>
      <c r="Z210" s="7">
        <v>2</v>
      </c>
      <c r="AA210" s="7">
        <v>1700000</v>
      </c>
      <c r="AB210" s="7" t="s">
        <v>60</v>
      </c>
      <c r="AC210" s="7">
        <v>1700000</v>
      </c>
      <c r="AD210" s="7" t="s">
        <v>467</v>
      </c>
      <c r="AE210" s="7">
        <v>2200000</v>
      </c>
      <c r="AF210" s="7" t="s">
        <v>60</v>
      </c>
      <c r="AG210" s="7">
        <v>2200000</v>
      </c>
      <c r="AH210" s="7">
        <v>2200000</v>
      </c>
      <c r="AI210" s="7" t="s">
        <v>60</v>
      </c>
      <c r="AJ210" s="7">
        <v>2200000</v>
      </c>
      <c r="AK210" s="7" t="s">
        <v>2481</v>
      </c>
      <c r="AL210" s="7" t="s">
        <v>50</v>
      </c>
      <c r="AM210" s="7" t="s">
        <v>2482</v>
      </c>
      <c r="AN210" s="7" t="s">
        <v>66</v>
      </c>
      <c r="AO210" s="7" t="s">
        <v>2483</v>
      </c>
      <c r="AP210" s="8" t="s">
        <v>2484</v>
      </c>
      <c r="AQ210" s="9" t="s">
        <v>50</v>
      </c>
      <c r="AR210" s="7" t="s">
        <v>50</v>
      </c>
    </row>
    <row r="211" spans="1:44" ht="15" thickBot="1">
      <c r="A211" s="10" t="s">
        <v>2485</v>
      </c>
      <c r="B211" s="11">
        <v>10630</v>
      </c>
      <c r="C211" s="12">
        <v>29587</v>
      </c>
      <c r="D211" s="13" t="s">
        <v>45</v>
      </c>
      <c r="E211" s="13" t="s">
        <v>46</v>
      </c>
      <c r="F211" s="13" t="s">
        <v>47</v>
      </c>
      <c r="G211" s="26" t="s">
        <v>54946</v>
      </c>
      <c r="H211" s="13" t="s">
        <v>2486</v>
      </c>
      <c r="I211" s="13" t="s">
        <v>50</v>
      </c>
      <c r="J211" s="12">
        <v>45520</v>
      </c>
      <c r="K211" s="13" t="s">
        <v>116</v>
      </c>
      <c r="L211" s="13" t="s">
        <v>62</v>
      </c>
      <c r="M211" s="13" t="s">
        <v>2487</v>
      </c>
      <c r="N211" s="13" t="s">
        <v>2488</v>
      </c>
      <c r="O211" s="13" t="s">
        <v>2489</v>
      </c>
      <c r="P211" s="11">
        <v>3921</v>
      </c>
      <c r="Q211" s="13" t="s">
        <v>77</v>
      </c>
      <c r="R211" s="29" t="s">
        <v>2490</v>
      </c>
      <c r="S211" s="29" t="s">
        <v>2491</v>
      </c>
      <c r="T211" s="13" t="s">
        <v>2492</v>
      </c>
      <c r="U211" s="13" t="s">
        <v>2493</v>
      </c>
      <c r="V211" s="13">
        <v>3000000</v>
      </c>
      <c r="W211" s="13" t="s">
        <v>60</v>
      </c>
      <c r="X211" s="13">
        <v>3000000</v>
      </c>
      <c r="Y211" s="13" t="s">
        <v>61</v>
      </c>
      <c r="Z211" s="13">
        <v>1</v>
      </c>
      <c r="AA211" s="13">
        <v>3000000</v>
      </c>
      <c r="AB211" s="13" t="s">
        <v>60</v>
      </c>
      <c r="AC211" s="13">
        <v>3000000</v>
      </c>
      <c r="AD211" s="13" t="s">
        <v>62</v>
      </c>
      <c r="AE211" s="13">
        <v>3000000</v>
      </c>
      <c r="AF211" s="13" t="s">
        <v>60</v>
      </c>
      <c r="AG211" s="13">
        <v>3000000</v>
      </c>
      <c r="AH211" s="13">
        <v>3000000</v>
      </c>
      <c r="AI211" s="13" t="s">
        <v>60</v>
      </c>
      <c r="AJ211" s="13">
        <v>3000000</v>
      </c>
      <c r="AK211" s="13" t="s">
        <v>50</v>
      </c>
      <c r="AL211" s="13" t="s">
        <v>50</v>
      </c>
      <c r="AM211" s="13" t="s">
        <v>2494</v>
      </c>
      <c r="AN211" s="13" t="s">
        <v>66</v>
      </c>
      <c r="AO211" s="13" t="s">
        <v>2495</v>
      </c>
      <c r="AP211" s="14" t="s">
        <v>2496</v>
      </c>
      <c r="AQ211" s="15" t="s">
        <v>50</v>
      </c>
      <c r="AR211" s="13" t="s">
        <v>50</v>
      </c>
    </row>
    <row r="212" spans="1:44" ht="15" thickBot="1">
      <c r="A212" s="4" t="s">
        <v>2497</v>
      </c>
      <c r="B212" s="5">
        <v>2176</v>
      </c>
      <c r="C212" s="6">
        <v>42736</v>
      </c>
      <c r="D212" s="7" t="s">
        <v>45</v>
      </c>
      <c r="E212" s="7" t="s">
        <v>46</v>
      </c>
      <c r="F212" s="7" t="s">
        <v>70</v>
      </c>
      <c r="G212" s="7" t="s">
        <v>87</v>
      </c>
      <c r="H212" s="7" t="s">
        <v>2498</v>
      </c>
      <c r="I212" s="7" t="s">
        <v>50</v>
      </c>
      <c r="J212" s="6">
        <v>45527</v>
      </c>
      <c r="K212" s="7" t="s">
        <v>116</v>
      </c>
      <c r="L212" s="7" t="s">
        <v>178</v>
      </c>
      <c r="M212" s="7" t="s">
        <v>2499</v>
      </c>
      <c r="N212" s="7" t="s">
        <v>640</v>
      </c>
      <c r="O212" s="7" t="s">
        <v>2500</v>
      </c>
      <c r="P212" s="5">
        <v>3937</v>
      </c>
      <c r="Q212" s="7" t="s">
        <v>642</v>
      </c>
      <c r="R212" s="28" t="s">
        <v>2501</v>
      </c>
      <c r="S212" s="28" t="s">
        <v>2502</v>
      </c>
      <c r="T212" s="7" t="s">
        <v>50</v>
      </c>
      <c r="U212" s="7" t="s">
        <v>2503</v>
      </c>
      <c r="V212" s="7">
        <v>50999967</v>
      </c>
      <c r="W212" s="7" t="s">
        <v>60</v>
      </c>
      <c r="X212" s="7">
        <v>50999967</v>
      </c>
      <c r="Y212" s="7" t="s">
        <v>50</v>
      </c>
      <c r="Z212" s="7">
        <v>3</v>
      </c>
      <c r="AA212" s="7">
        <v>50999967</v>
      </c>
      <c r="AB212" s="7" t="s">
        <v>60</v>
      </c>
      <c r="AC212" s="7">
        <v>50999967</v>
      </c>
      <c r="AD212" s="7" t="s">
        <v>178</v>
      </c>
      <c r="AE212" s="7">
        <v>62999967</v>
      </c>
      <c r="AF212" s="7" t="s">
        <v>60</v>
      </c>
      <c r="AG212" s="7">
        <v>62999967</v>
      </c>
      <c r="AH212" s="7">
        <v>177999967</v>
      </c>
      <c r="AI212" s="7" t="s">
        <v>60</v>
      </c>
      <c r="AJ212" s="7">
        <v>177999967</v>
      </c>
      <c r="AK212" s="7" t="s">
        <v>50</v>
      </c>
      <c r="AL212" s="7" t="s">
        <v>50</v>
      </c>
      <c r="AM212" s="7" t="s">
        <v>2504</v>
      </c>
      <c r="AN212" s="7" t="s">
        <v>66</v>
      </c>
      <c r="AO212" s="7" t="s">
        <v>2505</v>
      </c>
      <c r="AP212" s="8" t="s">
        <v>2506</v>
      </c>
      <c r="AQ212" s="9" t="s">
        <v>50</v>
      </c>
      <c r="AR212" s="7" t="s">
        <v>50</v>
      </c>
    </row>
    <row r="213" spans="1:44" ht="15" thickBot="1">
      <c r="A213" s="10" t="s">
        <v>2507</v>
      </c>
      <c r="B213" s="11">
        <v>144173</v>
      </c>
      <c r="C213" s="12">
        <v>27395</v>
      </c>
      <c r="D213" s="13" t="s">
        <v>45</v>
      </c>
      <c r="E213" s="13" t="s">
        <v>46</v>
      </c>
      <c r="F213" s="13" t="s">
        <v>47</v>
      </c>
      <c r="G213" s="13" t="s">
        <v>145</v>
      </c>
      <c r="H213" s="13" t="s">
        <v>130</v>
      </c>
      <c r="I213" s="13" t="s">
        <v>50</v>
      </c>
      <c r="J213" s="12">
        <v>45526</v>
      </c>
      <c r="K213" s="13" t="s">
        <v>72</v>
      </c>
      <c r="L213" s="13" t="s">
        <v>268</v>
      </c>
      <c r="M213" s="13" t="s">
        <v>2508</v>
      </c>
      <c r="N213" s="13" t="s">
        <v>2509</v>
      </c>
      <c r="O213" s="13" t="s">
        <v>2510</v>
      </c>
      <c r="P213" s="11">
        <v>3940</v>
      </c>
      <c r="Q213" s="13" t="s">
        <v>1001</v>
      </c>
      <c r="R213" s="29" t="s">
        <v>2511</v>
      </c>
      <c r="S213" s="29" t="s">
        <v>2512</v>
      </c>
      <c r="T213" s="13" t="s">
        <v>50</v>
      </c>
      <c r="U213" s="13" t="s">
        <v>50</v>
      </c>
      <c r="V213" s="13">
        <v>1294270461</v>
      </c>
      <c r="W213" s="13" t="s">
        <v>2513</v>
      </c>
      <c r="X213" s="13">
        <v>352389557</v>
      </c>
      <c r="Y213" s="13" t="s">
        <v>61</v>
      </c>
      <c r="Z213" s="13">
        <v>2</v>
      </c>
      <c r="AA213" s="13" t="s">
        <v>50</v>
      </c>
      <c r="AB213" s="13" t="s">
        <v>50</v>
      </c>
      <c r="AC213" s="13" t="s">
        <v>50</v>
      </c>
      <c r="AD213" s="13" t="s">
        <v>50</v>
      </c>
      <c r="AE213" s="13" t="s">
        <v>50</v>
      </c>
      <c r="AF213" s="13" t="s">
        <v>50</v>
      </c>
      <c r="AG213" s="13" t="s">
        <v>50</v>
      </c>
      <c r="AH213" s="13">
        <v>852389557</v>
      </c>
      <c r="AI213" s="13" t="s">
        <v>60</v>
      </c>
      <c r="AJ213" s="13">
        <v>852389557</v>
      </c>
      <c r="AK213" s="13" t="s">
        <v>2514</v>
      </c>
      <c r="AL213" s="13" t="s">
        <v>50</v>
      </c>
      <c r="AM213" s="13" t="s">
        <v>2515</v>
      </c>
      <c r="AN213" s="13" t="s">
        <v>66</v>
      </c>
      <c r="AO213" s="13" t="s">
        <v>2516</v>
      </c>
      <c r="AP213" s="15" t="s">
        <v>50</v>
      </c>
      <c r="AQ213" s="14" t="s">
        <v>2517</v>
      </c>
      <c r="AR213" s="13" t="s">
        <v>50</v>
      </c>
    </row>
    <row r="214" spans="1:44" ht="15" thickBot="1">
      <c r="A214" s="4" t="s">
        <v>2518</v>
      </c>
      <c r="B214" s="5">
        <v>2254</v>
      </c>
      <c r="C214" s="6">
        <v>42095</v>
      </c>
      <c r="D214" s="7" t="s">
        <v>45</v>
      </c>
      <c r="E214" s="7" t="s">
        <v>46</v>
      </c>
      <c r="F214" s="7" t="s">
        <v>70</v>
      </c>
      <c r="G214" s="26" t="s">
        <v>54946</v>
      </c>
      <c r="H214" s="7" t="s">
        <v>50</v>
      </c>
      <c r="I214" s="7" t="s">
        <v>50</v>
      </c>
      <c r="J214" s="6">
        <v>45523</v>
      </c>
      <c r="K214" s="7" t="s">
        <v>89</v>
      </c>
      <c r="L214" s="7" t="s">
        <v>210</v>
      </c>
      <c r="M214" s="7" t="s">
        <v>2519</v>
      </c>
      <c r="N214" s="7" t="s">
        <v>270</v>
      </c>
      <c r="O214" s="7" t="s">
        <v>2520</v>
      </c>
      <c r="P214" s="5">
        <v>3981</v>
      </c>
      <c r="Q214" s="7" t="s">
        <v>245</v>
      </c>
      <c r="R214" s="28" t="s">
        <v>2521</v>
      </c>
      <c r="S214" s="28" t="s">
        <v>2522</v>
      </c>
      <c r="T214" s="7" t="s">
        <v>2523</v>
      </c>
      <c r="U214" s="7" t="s">
        <v>50</v>
      </c>
      <c r="V214" s="7">
        <v>18000000</v>
      </c>
      <c r="W214" s="7" t="s">
        <v>250</v>
      </c>
      <c r="X214" s="7">
        <v>214682</v>
      </c>
      <c r="Y214" s="7" t="s">
        <v>50</v>
      </c>
      <c r="Z214" s="7">
        <v>3</v>
      </c>
      <c r="AA214" s="7">
        <v>18000000</v>
      </c>
      <c r="AB214" s="7" t="s">
        <v>250</v>
      </c>
      <c r="AC214" s="7">
        <v>214682</v>
      </c>
      <c r="AD214" s="7" t="s">
        <v>210</v>
      </c>
      <c r="AE214" s="7">
        <v>18000000</v>
      </c>
      <c r="AF214" s="7" t="s">
        <v>250</v>
      </c>
      <c r="AG214" s="7">
        <v>214682</v>
      </c>
      <c r="AH214" s="7">
        <v>18000000</v>
      </c>
      <c r="AI214" s="7" t="s">
        <v>250</v>
      </c>
      <c r="AJ214" s="7">
        <v>214682</v>
      </c>
      <c r="AK214" s="7" t="s">
        <v>2524</v>
      </c>
      <c r="AL214" s="7" t="s">
        <v>50</v>
      </c>
      <c r="AM214" s="7" t="s">
        <v>2525</v>
      </c>
      <c r="AN214" s="7" t="s">
        <v>798</v>
      </c>
      <c r="AO214" s="7" t="s">
        <v>2523</v>
      </c>
      <c r="AP214" s="8" t="s">
        <v>2526</v>
      </c>
      <c r="AQ214" s="9" t="s">
        <v>50</v>
      </c>
      <c r="AR214" s="7" t="s">
        <v>50</v>
      </c>
    </row>
    <row r="215" spans="1:44" ht="15" thickBot="1">
      <c r="A215" s="10" t="s">
        <v>2527</v>
      </c>
      <c r="B215" s="11">
        <v>26188</v>
      </c>
      <c r="C215" s="12">
        <v>43101</v>
      </c>
      <c r="D215" s="13" t="s">
        <v>45</v>
      </c>
      <c r="E215" s="13" t="s">
        <v>46</v>
      </c>
      <c r="F215" s="13" t="s">
        <v>70</v>
      </c>
      <c r="G215" s="13" t="s">
        <v>145</v>
      </c>
      <c r="H215" s="13" t="s">
        <v>692</v>
      </c>
      <c r="I215" s="13" t="s">
        <v>50</v>
      </c>
      <c r="J215" s="12">
        <v>45523</v>
      </c>
      <c r="K215" s="13" t="s">
        <v>116</v>
      </c>
      <c r="L215" s="13" t="s">
        <v>178</v>
      </c>
      <c r="M215" s="13" t="s">
        <v>2528</v>
      </c>
      <c r="N215" s="13" t="s">
        <v>2529</v>
      </c>
      <c r="O215" s="13" t="s">
        <v>2530</v>
      </c>
      <c r="P215" s="11">
        <v>3982</v>
      </c>
      <c r="Q215" s="13" t="s">
        <v>1024</v>
      </c>
      <c r="R215" s="29" t="s">
        <v>2531</v>
      </c>
      <c r="S215" s="29" t="s">
        <v>2532</v>
      </c>
      <c r="T215" s="13" t="s">
        <v>2533</v>
      </c>
      <c r="U215" s="13">
        <f>1-888-981-2263</f>
        <v>-4131</v>
      </c>
      <c r="V215" s="13" t="s">
        <v>50</v>
      </c>
      <c r="W215" s="13" t="s">
        <v>50</v>
      </c>
      <c r="X215" s="13" t="s">
        <v>50</v>
      </c>
      <c r="Y215" s="13" t="s">
        <v>50</v>
      </c>
      <c r="Z215" s="13">
        <v>4</v>
      </c>
      <c r="AA215" s="13" t="s">
        <v>50</v>
      </c>
      <c r="AB215" s="13" t="s">
        <v>50</v>
      </c>
      <c r="AC215" s="13" t="s">
        <v>50</v>
      </c>
      <c r="AD215" s="13" t="s">
        <v>178</v>
      </c>
      <c r="AE215" s="13">
        <v>5000000</v>
      </c>
      <c r="AF215" s="13" t="s">
        <v>60</v>
      </c>
      <c r="AG215" s="13">
        <v>5000000</v>
      </c>
      <c r="AH215" s="13">
        <v>10000000</v>
      </c>
      <c r="AI215" s="13" t="s">
        <v>60</v>
      </c>
      <c r="AJ215" s="13">
        <v>10000000</v>
      </c>
      <c r="AK215" s="13" t="s">
        <v>2534</v>
      </c>
      <c r="AL215" s="13" t="s">
        <v>50</v>
      </c>
      <c r="AM215" s="13" t="s">
        <v>2535</v>
      </c>
      <c r="AN215" s="13" t="s">
        <v>66</v>
      </c>
      <c r="AO215" s="13" t="s">
        <v>2536</v>
      </c>
      <c r="AP215" s="14" t="s">
        <v>2537</v>
      </c>
      <c r="AQ215" s="15" t="s">
        <v>50</v>
      </c>
      <c r="AR215" s="13" t="s">
        <v>50</v>
      </c>
    </row>
    <row r="216" spans="1:44" ht="15" thickBot="1">
      <c r="A216" s="4" t="s">
        <v>2538</v>
      </c>
      <c r="B216" s="7" t="s">
        <v>50</v>
      </c>
      <c r="C216" s="6">
        <v>16803</v>
      </c>
      <c r="D216" s="7" t="s">
        <v>45</v>
      </c>
      <c r="E216" s="7" t="s">
        <v>46</v>
      </c>
      <c r="F216" s="7" t="s">
        <v>638</v>
      </c>
      <c r="G216" s="7" t="s">
        <v>48</v>
      </c>
      <c r="H216" s="7" t="s">
        <v>328</v>
      </c>
      <c r="I216" s="7" t="s">
        <v>50</v>
      </c>
      <c r="J216" s="6">
        <v>45525</v>
      </c>
      <c r="K216" s="7" t="s">
        <v>51</v>
      </c>
      <c r="L216" s="7" t="s">
        <v>131</v>
      </c>
      <c r="M216" s="7" t="s">
        <v>2539</v>
      </c>
      <c r="N216" s="7" t="s">
        <v>2540</v>
      </c>
      <c r="O216" s="7" t="s">
        <v>2541</v>
      </c>
      <c r="P216" s="5">
        <v>4006</v>
      </c>
      <c r="Q216" s="7" t="s">
        <v>360</v>
      </c>
      <c r="R216" s="28" t="s">
        <v>2542</v>
      </c>
      <c r="S216" s="28" t="s">
        <v>2543</v>
      </c>
      <c r="T216" s="7" t="s">
        <v>2544</v>
      </c>
      <c r="U216" s="7" t="s">
        <v>2545</v>
      </c>
      <c r="V216" s="7">
        <v>310000000</v>
      </c>
      <c r="W216" s="7" t="s">
        <v>1456</v>
      </c>
      <c r="X216" s="7">
        <v>363121817</v>
      </c>
      <c r="Y216" s="7" t="s">
        <v>61</v>
      </c>
      <c r="Z216" s="7">
        <v>2</v>
      </c>
      <c r="AA216" s="7" t="s">
        <v>50</v>
      </c>
      <c r="AB216" s="7" t="s">
        <v>50</v>
      </c>
      <c r="AC216" s="7" t="s">
        <v>50</v>
      </c>
      <c r="AD216" s="7" t="s">
        <v>50</v>
      </c>
      <c r="AE216" s="7" t="s">
        <v>50</v>
      </c>
      <c r="AF216" s="7" t="s">
        <v>50</v>
      </c>
      <c r="AG216" s="7" t="s">
        <v>50</v>
      </c>
      <c r="AH216" s="7">
        <v>2413121817</v>
      </c>
      <c r="AI216" s="7" t="s">
        <v>60</v>
      </c>
      <c r="AJ216" s="7">
        <v>2413121817</v>
      </c>
      <c r="AK216" s="7" t="s">
        <v>50</v>
      </c>
      <c r="AL216" s="7" t="s">
        <v>50</v>
      </c>
      <c r="AM216" s="7" t="s">
        <v>2546</v>
      </c>
      <c r="AN216" s="7" t="s">
        <v>66</v>
      </c>
      <c r="AO216" s="7" t="s">
        <v>2547</v>
      </c>
      <c r="AP216" s="8" t="s">
        <v>2548</v>
      </c>
      <c r="AQ216" s="9" t="s">
        <v>50</v>
      </c>
      <c r="AR216" s="7" t="s">
        <v>50</v>
      </c>
    </row>
    <row r="217" spans="1:44" ht="15" thickBot="1">
      <c r="A217" s="10" t="s">
        <v>2549</v>
      </c>
      <c r="B217" s="11">
        <v>2444</v>
      </c>
      <c r="C217" s="12">
        <v>36161</v>
      </c>
      <c r="D217" s="13" t="s">
        <v>45</v>
      </c>
      <c r="E217" s="13" t="s">
        <v>46</v>
      </c>
      <c r="F217" s="13" t="s">
        <v>47</v>
      </c>
      <c r="G217" s="13" t="s">
        <v>145</v>
      </c>
      <c r="H217" s="13" t="s">
        <v>2550</v>
      </c>
      <c r="I217" s="13" t="s">
        <v>50</v>
      </c>
      <c r="J217" s="12">
        <v>45527</v>
      </c>
      <c r="K217" s="13" t="s">
        <v>116</v>
      </c>
      <c r="L217" s="13" t="s">
        <v>62</v>
      </c>
      <c r="M217" s="13" t="s">
        <v>2551</v>
      </c>
      <c r="N217" s="13" t="s">
        <v>2552</v>
      </c>
      <c r="O217" s="13" t="s">
        <v>2553</v>
      </c>
      <c r="P217" s="11">
        <v>4026</v>
      </c>
      <c r="Q217" s="13" t="s">
        <v>2554</v>
      </c>
      <c r="R217" s="29" t="s">
        <v>2555</v>
      </c>
      <c r="S217" s="29" t="s">
        <v>2556</v>
      </c>
      <c r="T217" s="13" t="s">
        <v>50</v>
      </c>
      <c r="U217" s="13" t="s">
        <v>2557</v>
      </c>
      <c r="V217" s="13">
        <v>916000</v>
      </c>
      <c r="W217" s="13" t="s">
        <v>60</v>
      </c>
      <c r="X217" s="13">
        <v>916000</v>
      </c>
      <c r="Y217" s="13" t="s">
        <v>61</v>
      </c>
      <c r="Z217" s="13">
        <v>17</v>
      </c>
      <c r="AA217" s="13">
        <v>916000</v>
      </c>
      <c r="AB217" s="13" t="s">
        <v>60</v>
      </c>
      <c r="AC217" s="13">
        <v>916000</v>
      </c>
      <c r="AD217" s="13" t="s">
        <v>62</v>
      </c>
      <c r="AE217" s="13">
        <v>81948398</v>
      </c>
      <c r="AF217" s="13" t="s">
        <v>60</v>
      </c>
      <c r="AG217" s="13">
        <v>81948398</v>
      </c>
      <c r="AH217" s="13">
        <v>82308398</v>
      </c>
      <c r="AI217" s="13" t="s">
        <v>60</v>
      </c>
      <c r="AJ217" s="13">
        <v>82308398</v>
      </c>
      <c r="AK217" s="13" t="s">
        <v>50</v>
      </c>
      <c r="AL217" s="13" t="s">
        <v>50</v>
      </c>
      <c r="AM217" s="13" t="s">
        <v>2558</v>
      </c>
      <c r="AN217" s="13" t="s">
        <v>66</v>
      </c>
      <c r="AO217" s="13" t="s">
        <v>2559</v>
      </c>
      <c r="AP217" s="14" t="s">
        <v>2560</v>
      </c>
      <c r="AQ217" s="15" t="s">
        <v>50</v>
      </c>
      <c r="AR217" s="13" t="s">
        <v>50</v>
      </c>
    </row>
    <row r="218" spans="1:44" ht="15" thickBot="1">
      <c r="A218" s="4" t="s">
        <v>2561</v>
      </c>
      <c r="B218" s="7">
        <v>280</v>
      </c>
      <c r="C218" s="6">
        <v>43101</v>
      </c>
      <c r="D218" s="7" t="s">
        <v>45</v>
      </c>
      <c r="E218" s="7" t="s">
        <v>46</v>
      </c>
      <c r="F218" s="7" t="s">
        <v>70</v>
      </c>
      <c r="G218" s="26" t="s">
        <v>54946</v>
      </c>
      <c r="H218" s="7" t="s">
        <v>50</v>
      </c>
      <c r="I218" s="7" t="s">
        <v>50</v>
      </c>
      <c r="J218" s="6">
        <v>45526</v>
      </c>
      <c r="K218" s="7" t="s">
        <v>50</v>
      </c>
      <c r="L218" s="7" t="s">
        <v>178</v>
      </c>
      <c r="M218" s="7" t="s">
        <v>2562</v>
      </c>
      <c r="N218" s="7" t="s">
        <v>2563</v>
      </c>
      <c r="O218" s="7" t="s">
        <v>2564</v>
      </c>
      <c r="P218" s="5">
        <v>4035</v>
      </c>
      <c r="Q218" s="7" t="s">
        <v>360</v>
      </c>
      <c r="R218" s="28" t="s">
        <v>2565</v>
      </c>
      <c r="S218" s="28" t="s">
        <v>2566</v>
      </c>
      <c r="T218" s="7" t="s">
        <v>2567</v>
      </c>
      <c r="U218" s="7" t="s">
        <v>50</v>
      </c>
      <c r="V218" s="7">
        <v>7000000</v>
      </c>
      <c r="W218" s="7" t="s">
        <v>209</v>
      </c>
      <c r="X218" s="7">
        <v>7796194</v>
      </c>
      <c r="Y218" s="7" t="s">
        <v>50</v>
      </c>
      <c r="Z218" s="7">
        <v>2</v>
      </c>
      <c r="AA218" s="7">
        <v>7000000</v>
      </c>
      <c r="AB218" s="7" t="s">
        <v>209</v>
      </c>
      <c r="AC218" s="7">
        <v>7796194</v>
      </c>
      <c r="AD218" s="7" t="s">
        <v>178</v>
      </c>
      <c r="AE218" s="7">
        <v>9000000</v>
      </c>
      <c r="AF218" s="7" t="s">
        <v>209</v>
      </c>
      <c r="AG218" s="7">
        <v>10070759</v>
      </c>
      <c r="AH218" s="7">
        <v>9000000</v>
      </c>
      <c r="AI218" s="7" t="s">
        <v>209</v>
      </c>
      <c r="AJ218" s="7">
        <v>10070759</v>
      </c>
      <c r="AK218" s="7" t="s">
        <v>2568</v>
      </c>
      <c r="AL218" s="7" t="s">
        <v>50</v>
      </c>
      <c r="AM218" s="7" t="s">
        <v>2569</v>
      </c>
      <c r="AN218" s="7" t="s">
        <v>66</v>
      </c>
      <c r="AO218" s="7" t="s">
        <v>2570</v>
      </c>
      <c r="AP218" s="8" t="s">
        <v>2571</v>
      </c>
      <c r="AQ218" s="9" t="s">
        <v>50</v>
      </c>
      <c r="AR218" s="7" t="s">
        <v>50</v>
      </c>
    </row>
    <row r="219" spans="1:44" ht="15" thickBot="1">
      <c r="A219" s="10" t="s">
        <v>2572</v>
      </c>
      <c r="B219" s="13" t="s">
        <v>50</v>
      </c>
      <c r="C219" s="12">
        <v>44197</v>
      </c>
      <c r="D219" s="13" t="s">
        <v>45</v>
      </c>
      <c r="E219" s="13" t="s">
        <v>46</v>
      </c>
      <c r="F219" s="13" t="s">
        <v>70</v>
      </c>
      <c r="G219" s="13" t="s">
        <v>87</v>
      </c>
      <c r="H219" s="13" t="s">
        <v>50</v>
      </c>
      <c r="I219" s="13" t="s">
        <v>50</v>
      </c>
      <c r="J219" s="12">
        <v>45522</v>
      </c>
      <c r="K219" s="13" t="s">
        <v>50</v>
      </c>
      <c r="L219" s="13" t="s">
        <v>467</v>
      </c>
      <c r="M219" s="13" t="s">
        <v>2573</v>
      </c>
      <c r="N219" s="13" t="s">
        <v>2300</v>
      </c>
      <c r="O219" s="13" t="s">
        <v>2574</v>
      </c>
      <c r="P219" s="11">
        <v>4064</v>
      </c>
      <c r="Q219" s="13" t="s">
        <v>1001</v>
      </c>
      <c r="R219" s="29" t="s">
        <v>2575</v>
      </c>
      <c r="S219" s="29" t="s">
        <v>2576</v>
      </c>
      <c r="T219" s="13" t="s">
        <v>2577</v>
      </c>
      <c r="U219" s="13">
        <v>966551888517</v>
      </c>
      <c r="V219" s="13">
        <v>10000000</v>
      </c>
      <c r="W219" s="13" t="s">
        <v>2578</v>
      </c>
      <c r="X219" s="13">
        <v>2665706</v>
      </c>
      <c r="Y219" s="13" t="s">
        <v>467</v>
      </c>
      <c r="Z219" s="13">
        <v>1</v>
      </c>
      <c r="AA219" s="13">
        <v>10000000</v>
      </c>
      <c r="AB219" s="13" t="s">
        <v>2578</v>
      </c>
      <c r="AC219" s="13">
        <v>2665706</v>
      </c>
      <c r="AD219" s="13" t="s">
        <v>467</v>
      </c>
      <c r="AE219" s="13">
        <v>10000000</v>
      </c>
      <c r="AF219" s="13" t="s">
        <v>2578</v>
      </c>
      <c r="AG219" s="13">
        <v>2665706</v>
      </c>
      <c r="AH219" s="13">
        <v>10000000</v>
      </c>
      <c r="AI219" s="13" t="s">
        <v>2578</v>
      </c>
      <c r="AJ219" s="13">
        <v>2665706</v>
      </c>
      <c r="AK219" s="13" t="s">
        <v>2579</v>
      </c>
      <c r="AL219" s="13" t="s">
        <v>50</v>
      </c>
      <c r="AM219" s="13" t="s">
        <v>2580</v>
      </c>
      <c r="AN219" s="13" t="s">
        <v>66</v>
      </c>
      <c r="AO219" s="13" t="s">
        <v>50</v>
      </c>
      <c r="AP219" s="14" t="s">
        <v>2581</v>
      </c>
      <c r="AQ219" s="15" t="s">
        <v>50</v>
      </c>
      <c r="AR219" s="13" t="s">
        <v>255</v>
      </c>
    </row>
    <row r="220" spans="1:44" ht="15" thickBot="1">
      <c r="A220" s="4" t="s">
        <v>2582</v>
      </c>
      <c r="B220" s="7">
        <v>20</v>
      </c>
      <c r="C220" s="6">
        <v>44562</v>
      </c>
      <c r="D220" s="7" t="s">
        <v>45</v>
      </c>
      <c r="E220" s="7" t="s">
        <v>46</v>
      </c>
      <c r="F220" s="7" t="s">
        <v>70</v>
      </c>
      <c r="G220" s="26" t="s">
        <v>54946</v>
      </c>
      <c r="H220" s="7" t="s">
        <v>2583</v>
      </c>
      <c r="I220" s="7" t="s">
        <v>50</v>
      </c>
      <c r="J220" s="6">
        <v>45525</v>
      </c>
      <c r="K220" s="7" t="s">
        <v>50</v>
      </c>
      <c r="L220" s="7" t="s">
        <v>241</v>
      </c>
      <c r="M220" s="7" t="s">
        <v>2584</v>
      </c>
      <c r="N220" s="7" t="s">
        <v>421</v>
      </c>
      <c r="O220" s="7" t="s">
        <v>2585</v>
      </c>
      <c r="P220" s="5">
        <v>4071</v>
      </c>
      <c r="Q220" s="7" t="s">
        <v>245</v>
      </c>
      <c r="R220" s="28" t="s">
        <v>2586</v>
      </c>
      <c r="S220" s="28" t="s">
        <v>2587</v>
      </c>
      <c r="T220" s="7" t="s">
        <v>50</v>
      </c>
      <c r="U220" s="7" t="s">
        <v>2588</v>
      </c>
      <c r="V220" s="7">
        <v>4000000</v>
      </c>
      <c r="W220" s="7" t="s">
        <v>60</v>
      </c>
      <c r="X220" s="7">
        <v>4000000</v>
      </c>
      <c r="Y220" s="7" t="s">
        <v>154</v>
      </c>
      <c r="Z220" s="7">
        <v>2</v>
      </c>
      <c r="AA220" s="7">
        <v>4000000</v>
      </c>
      <c r="AB220" s="7" t="s">
        <v>60</v>
      </c>
      <c r="AC220" s="7">
        <v>4000000</v>
      </c>
      <c r="AD220" s="7" t="s">
        <v>241</v>
      </c>
      <c r="AE220" s="7">
        <v>5000000</v>
      </c>
      <c r="AF220" s="7" t="s">
        <v>60</v>
      </c>
      <c r="AG220" s="7">
        <v>5000000</v>
      </c>
      <c r="AH220" s="7">
        <v>5000000</v>
      </c>
      <c r="AI220" s="7" t="s">
        <v>60</v>
      </c>
      <c r="AJ220" s="7">
        <v>5000000</v>
      </c>
      <c r="AK220" s="7" t="s">
        <v>2589</v>
      </c>
      <c r="AL220" s="7" t="s">
        <v>50</v>
      </c>
      <c r="AM220" s="7" t="s">
        <v>2590</v>
      </c>
      <c r="AN220" s="7" t="s">
        <v>66</v>
      </c>
      <c r="AO220" s="7" t="s">
        <v>2591</v>
      </c>
      <c r="AP220" s="8" t="s">
        <v>2592</v>
      </c>
      <c r="AQ220" s="9" t="s">
        <v>50</v>
      </c>
      <c r="AR220" s="7" t="s">
        <v>50</v>
      </c>
    </row>
    <row r="221" spans="1:44" ht="15" thickBot="1">
      <c r="A221" s="10" t="s">
        <v>2593</v>
      </c>
      <c r="B221" s="13">
        <v>648</v>
      </c>
      <c r="C221" s="12">
        <v>45292</v>
      </c>
      <c r="D221" s="13" t="s">
        <v>45</v>
      </c>
      <c r="E221" s="13" t="s">
        <v>46</v>
      </c>
      <c r="F221" s="13" t="s">
        <v>70</v>
      </c>
      <c r="G221" s="27" t="s">
        <v>54945</v>
      </c>
      <c r="H221" s="13" t="s">
        <v>50</v>
      </c>
      <c r="I221" s="13" t="s">
        <v>50</v>
      </c>
      <c r="J221" s="12">
        <v>45525</v>
      </c>
      <c r="K221" s="13" t="s">
        <v>50</v>
      </c>
      <c r="L221" s="13" t="s">
        <v>467</v>
      </c>
      <c r="M221" s="13" t="s">
        <v>2594</v>
      </c>
      <c r="N221" s="13" t="s">
        <v>180</v>
      </c>
      <c r="O221" s="13" t="s">
        <v>2595</v>
      </c>
      <c r="P221" s="11">
        <v>4113</v>
      </c>
      <c r="Q221" s="13" t="s">
        <v>120</v>
      </c>
      <c r="R221" s="29" t="s">
        <v>2596</v>
      </c>
      <c r="S221" s="29" t="s">
        <v>2597</v>
      </c>
      <c r="T221" s="13" t="s">
        <v>50</v>
      </c>
      <c r="U221" s="13" t="s">
        <v>50</v>
      </c>
      <c r="V221" s="13">
        <v>6000000</v>
      </c>
      <c r="W221" s="13" t="s">
        <v>60</v>
      </c>
      <c r="X221" s="13">
        <v>6000000</v>
      </c>
      <c r="Y221" s="13" t="s">
        <v>467</v>
      </c>
      <c r="Z221" s="13">
        <v>2</v>
      </c>
      <c r="AA221" s="13">
        <v>6000000</v>
      </c>
      <c r="AB221" s="13" t="s">
        <v>60</v>
      </c>
      <c r="AC221" s="13">
        <v>6000000</v>
      </c>
      <c r="AD221" s="13" t="s">
        <v>467</v>
      </c>
      <c r="AE221" s="13">
        <v>6500000</v>
      </c>
      <c r="AF221" s="13" t="s">
        <v>60</v>
      </c>
      <c r="AG221" s="13">
        <v>6500000</v>
      </c>
      <c r="AH221" s="13">
        <v>6500000</v>
      </c>
      <c r="AI221" s="13" t="s">
        <v>60</v>
      </c>
      <c r="AJ221" s="13">
        <v>6500000</v>
      </c>
      <c r="AK221" s="13" t="s">
        <v>2598</v>
      </c>
      <c r="AL221" s="13" t="s">
        <v>50</v>
      </c>
      <c r="AM221" s="13" t="s">
        <v>2599</v>
      </c>
      <c r="AN221" s="13" t="s">
        <v>66</v>
      </c>
      <c r="AO221" s="13" t="s">
        <v>2600</v>
      </c>
      <c r="AP221" s="14" t="s">
        <v>2601</v>
      </c>
      <c r="AQ221" s="15" t="s">
        <v>50</v>
      </c>
      <c r="AR221" s="13" t="s">
        <v>50</v>
      </c>
    </row>
    <row r="222" spans="1:44" ht="15" thickBot="1">
      <c r="A222" s="4" t="s">
        <v>2602</v>
      </c>
      <c r="B222" s="7" t="s">
        <v>50</v>
      </c>
      <c r="C222" s="6">
        <v>44197</v>
      </c>
      <c r="D222" s="7" t="s">
        <v>45</v>
      </c>
      <c r="E222" s="7" t="s">
        <v>46</v>
      </c>
      <c r="F222" s="7" t="s">
        <v>70</v>
      </c>
      <c r="G222" s="27" t="s">
        <v>54945</v>
      </c>
      <c r="H222" s="7" t="s">
        <v>50</v>
      </c>
      <c r="I222" s="7" t="s">
        <v>50</v>
      </c>
      <c r="J222" s="6">
        <v>45520</v>
      </c>
      <c r="K222" s="7" t="s">
        <v>50</v>
      </c>
      <c r="L222" s="7" t="s">
        <v>178</v>
      </c>
      <c r="M222" s="7" t="s">
        <v>2603</v>
      </c>
      <c r="N222" s="7" t="s">
        <v>518</v>
      </c>
      <c r="O222" s="7" t="s">
        <v>2604</v>
      </c>
      <c r="P222" s="5">
        <v>4127</v>
      </c>
      <c r="Q222" s="7" t="s">
        <v>520</v>
      </c>
      <c r="R222" s="31" t="s">
        <v>50</v>
      </c>
      <c r="S222" s="28" t="s">
        <v>2605</v>
      </c>
      <c r="T222" s="7" t="s">
        <v>50</v>
      </c>
      <c r="U222" s="7" t="s">
        <v>50</v>
      </c>
      <c r="V222" s="7">
        <v>25000000</v>
      </c>
      <c r="W222" s="7" t="s">
        <v>60</v>
      </c>
      <c r="X222" s="7">
        <v>25000000</v>
      </c>
      <c r="Y222" s="7" t="s">
        <v>50</v>
      </c>
      <c r="Z222" s="7">
        <v>2</v>
      </c>
      <c r="AA222" s="7">
        <v>25000000</v>
      </c>
      <c r="AB222" s="7" t="s">
        <v>60</v>
      </c>
      <c r="AC222" s="7">
        <v>25000000</v>
      </c>
      <c r="AD222" s="7" t="s">
        <v>178</v>
      </c>
      <c r="AE222" s="7">
        <v>50000000</v>
      </c>
      <c r="AF222" s="7" t="s">
        <v>60</v>
      </c>
      <c r="AG222" s="7">
        <v>50000000</v>
      </c>
      <c r="AH222" s="7">
        <v>50000000</v>
      </c>
      <c r="AI222" s="7" t="s">
        <v>60</v>
      </c>
      <c r="AJ222" s="7">
        <v>50000000</v>
      </c>
      <c r="AK222" s="7" t="s">
        <v>50</v>
      </c>
      <c r="AL222" s="7" t="s">
        <v>50</v>
      </c>
      <c r="AM222" s="7" t="s">
        <v>2606</v>
      </c>
      <c r="AN222" s="7" t="s">
        <v>253</v>
      </c>
      <c r="AO222" s="7" t="s">
        <v>50</v>
      </c>
      <c r="AP222" s="9" t="s">
        <v>50</v>
      </c>
      <c r="AQ222" s="8" t="s">
        <v>2607</v>
      </c>
      <c r="AR222" s="7" t="s">
        <v>255</v>
      </c>
    </row>
    <row r="223" spans="1:44" ht="15" thickBot="1">
      <c r="A223" s="10" t="s">
        <v>2608</v>
      </c>
      <c r="B223" s="13">
        <v>613</v>
      </c>
      <c r="C223" s="12">
        <v>43101</v>
      </c>
      <c r="D223" s="13" t="s">
        <v>45</v>
      </c>
      <c r="E223" s="13" t="s">
        <v>46</v>
      </c>
      <c r="F223" s="13" t="s">
        <v>70</v>
      </c>
      <c r="G223" s="26" t="s">
        <v>54946</v>
      </c>
      <c r="H223" s="13" t="s">
        <v>2609</v>
      </c>
      <c r="I223" s="13" t="s">
        <v>50</v>
      </c>
      <c r="J223" s="12">
        <v>45530</v>
      </c>
      <c r="K223" s="13" t="s">
        <v>116</v>
      </c>
      <c r="L223" s="13" t="s">
        <v>210</v>
      </c>
      <c r="M223" s="13" t="s">
        <v>2610</v>
      </c>
      <c r="N223" s="13" t="s">
        <v>180</v>
      </c>
      <c r="O223" s="13" t="s">
        <v>2611</v>
      </c>
      <c r="P223" s="11">
        <v>4176</v>
      </c>
      <c r="Q223" s="13" t="s">
        <v>120</v>
      </c>
      <c r="R223" s="29" t="s">
        <v>2612</v>
      </c>
      <c r="S223" s="29" t="s">
        <v>2613</v>
      </c>
      <c r="T223" s="13" t="s">
        <v>2614</v>
      </c>
      <c r="U223" s="13" t="s">
        <v>50</v>
      </c>
      <c r="V223" s="13" t="s">
        <v>50</v>
      </c>
      <c r="W223" s="13" t="s">
        <v>50</v>
      </c>
      <c r="X223" s="13" t="s">
        <v>50</v>
      </c>
      <c r="Y223" s="13" t="s">
        <v>50</v>
      </c>
      <c r="Z223" s="13">
        <v>9</v>
      </c>
      <c r="AA223" s="13" t="s">
        <v>50</v>
      </c>
      <c r="AB223" s="13" t="s">
        <v>50</v>
      </c>
      <c r="AC223" s="13" t="s">
        <v>50</v>
      </c>
      <c r="AD223" s="13" t="s">
        <v>210</v>
      </c>
      <c r="AE223" s="13">
        <v>11162085</v>
      </c>
      <c r="AF223" s="13" t="s">
        <v>60</v>
      </c>
      <c r="AG223" s="13">
        <v>11162085</v>
      </c>
      <c r="AH223" s="13">
        <v>11162085</v>
      </c>
      <c r="AI223" s="13" t="s">
        <v>60</v>
      </c>
      <c r="AJ223" s="13">
        <v>11162085</v>
      </c>
      <c r="AK223" s="13" t="s">
        <v>2615</v>
      </c>
      <c r="AL223" s="13" t="s">
        <v>50</v>
      </c>
      <c r="AM223" s="13" t="s">
        <v>2616</v>
      </c>
      <c r="AN223" s="13" t="s">
        <v>66</v>
      </c>
      <c r="AO223" s="13" t="s">
        <v>2614</v>
      </c>
      <c r="AP223" s="14" t="s">
        <v>2617</v>
      </c>
      <c r="AQ223" s="15" t="s">
        <v>50</v>
      </c>
      <c r="AR223" s="13" t="s">
        <v>50</v>
      </c>
    </row>
    <row r="224" spans="1:44" ht="15" thickBot="1">
      <c r="A224" s="4" t="s">
        <v>2618</v>
      </c>
      <c r="B224" s="7">
        <v>238</v>
      </c>
      <c r="C224" s="6">
        <v>40909</v>
      </c>
      <c r="D224" s="7" t="s">
        <v>45</v>
      </c>
      <c r="E224" s="7" t="s">
        <v>46</v>
      </c>
      <c r="F224" s="7" t="s">
        <v>70</v>
      </c>
      <c r="G224" s="26" t="s">
        <v>54946</v>
      </c>
      <c r="H224" s="7" t="s">
        <v>2619</v>
      </c>
      <c r="I224" s="7" t="s">
        <v>50</v>
      </c>
      <c r="J224" s="6">
        <v>45523</v>
      </c>
      <c r="K224" s="7" t="s">
        <v>89</v>
      </c>
      <c r="L224" s="7" t="s">
        <v>147</v>
      </c>
      <c r="M224" s="7" t="s">
        <v>2620</v>
      </c>
      <c r="N224" s="7" t="s">
        <v>2621</v>
      </c>
      <c r="O224" s="7" t="s">
        <v>2622</v>
      </c>
      <c r="P224" s="5">
        <v>4279</v>
      </c>
      <c r="Q224" s="7" t="s">
        <v>360</v>
      </c>
      <c r="R224" s="28" t="s">
        <v>2623</v>
      </c>
      <c r="S224" s="28" t="s">
        <v>2624</v>
      </c>
      <c r="T224" s="7" t="s">
        <v>2625</v>
      </c>
      <c r="U224" s="7">
        <v>34955420154</v>
      </c>
      <c r="V224" s="7" t="s">
        <v>50</v>
      </c>
      <c r="W224" s="7" t="s">
        <v>50</v>
      </c>
      <c r="X224" s="7" t="s">
        <v>50</v>
      </c>
      <c r="Y224" s="7" t="s">
        <v>154</v>
      </c>
      <c r="Z224" s="7">
        <v>11</v>
      </c>
      <c r="AA224" s="7" t="s">
        <v>50</v>
      </c>
      <c r="AB224" s="7" t="s">
        <v>50</v>
      </c>
      <c r="AC224" s="7" t="s">
        <v>50</v>
      </c>
      <c r="AD224" s="7" t="s">
        <v>147</v>
      </c>
      <c r="AE224" s="7">
        <v>96693729</v>
      </c>
      <c r="AF224" s="7" t="s">
        <v>209</v>
      </c>
      <c r="AG224" s="7">
        <v>108053528</v>
      </c>
      <c r="AH224" s="7">
        <v>100693729</v>
      </c>
      <c r="AI224" s="7" t="s">
        <v>209</v>
      </c>
      <c r="AJ224" s="7">
        <v>112554089</v>
      </c>
      <c r="AK224" s="7" t="s">
        <v>2626</v>
      </c>
      <c r="AL224" s="7" t="s">
        <v>50</v>
      </c>
      <c r="AM224" s="7" t="s">
        <v>2627</v>
      </c>
      <c r="AN224" s="7" t="s">
        <v>993</v>
      </c>
      <c r="AO224" s="7" t="s">
        <v>2628</v>
      </c>
      <c r="AP224" s="8" t="s">
        <v>2629</v>
      </c>
      <c r="AQ224" s="9" t="s">
        <v>50</v>
      </c>
      <c r="AR224" s="7" t="s">
        <v>50</v>
      </c>
    </row>
    <row r="225" spans="1:44" ht="15" thickBot="1">
      <c r="A225" s="10" t="s">
        <v>2630</v>
      </c>
      <c r="B225" s="11">
        <v>5334</v>
      </c>
      <c r="C225" s="13" t="s">
        <v>50</v>
      </c>
      <c r="D225" s="13" t="s">
        <v>45</v>
      </c>
      <c r="E225" s="13" t="s">
        <v>46</v>
      </c>
      <c r="F225" s="13" t="s">
        <v>47</v>
      </c>
      <c r="G225" s="13" t="s">
        <v>87</v>
      </c>
      <c r="H225" s="13" t="s">
        <v>2631</v>
      </c>
      <c r="I225" s="13" t="s">
        <v>50</v>
      </c>
      <c r="J225" s="12">
        <v>45527</v>
      </c>
      <c r="K225" s="13" t="s">
        <v>191</v>
      </c>
      <c r="L225" s="13" t="s">
        <v>62</v>
      </c>
      <c r="M225" s="13" t="s">
        <v>2632</v>
      </c>
      <c r="N225" s="13" t="s">
        <v>2633</v>
      </c>
      <c r="O225" s="13" t="s">
        <v>2634</v>
      </c>
      <c r="P225" s="11">
        <v>4308</v>
      </c>
      <c r="Q225" s="13" t="s">
        <v>135</v>
      </c>
      <c r="R225" s="29" t="s">
        <v>2635</v>
      </c>
      <c r="S225" s="29" t="s">
        <v>2636</v>
      </c>
      <c r="T225" s="13" t="s">
        <v>50</v>
      </c>
      <c r="U225" s="13" t="s">
        <v>2637</v>
      </c>
      <c r="V225" s="13">
        <v>10000000</v>
      </c>
      <c r="W225" s="13" t="s">
        <v>139</v>
      </c>
      <c r="X225" s="13">
        <v>13111349</v>
      </c>
      <c r="Y225" s="13" t="s">
        <v>61</v>
      </c>
      <c r="Z225" s="13">
        <v>2</v>
      </c>
      <c r="AA225" s="13">
        <v>10000000</v>
      </c>
      <c r="AB225" s="13" t="s">
        <v>139</v>
      </c>
      <c r="AC225" s="13">
        <v>13111349</v>
      </c>
      <c r="AD225" s="13" t="s">
        <v>62</v>
      </c>
      <c r="AE225" s="13">
        <v>10000000</v>
      </c>
      <c r="AF225" s="13" t="s">
        <v>139</v>
      </c>
      <c r="AG225" s="13">
        <v>13111349</v>
      </c>
      <c r="AH225" s="13">
        <v>20000000</v>
      </c>
      <c r="AI225" s="13" t="s">
        <v>139</v>
      </c>
      <c r="AJ225" s="13">
        <v>26222698</v>
      </c>
      <c r="AK225" s="13" t="s">
        <v>50</v>
      </c>
      <c r="AL225" s="13" t="s">
        <v>50</v>
      </c>
      <c r="AM225" s="13" t="s">
        <v>2638</v>
      </c>
      <c r="AN225" s="13" t="s">
        <v>66</v>
      </c>
      <c r="AO225" s="13" t="s">
        <v>2639</v>
      </c>
      <c r="AP225" s="14" t="s">
        <v>2640</v>
      </c>
      <c r="AQ225" s="15" t="s">
        <v>50</v>
      </c>
      <c r="AR225" s="13" t="s">
        <v>50</v>
      </c>
    </row>
    <row r="226" spans="1:44" ht="15" thickBot="1">
      <c r="A226" s="4" t="s">
        <v>2641</v>
      </c>
      <c r="B226" s="5">
        <v>22460</v>
      </c>
      <c r="C226" s="6">
        <v>36526</v>
      </c>
      <c r="D226" s="7" t="s">
        <v>45</v>
      </c>
      <c r="E226" s="7" t="s">
        <v>46</v>
      </c>
      <c r="F226" s="7" t="s">
        <v>47</v>
      </c>
      <c r="G226" s="7" t="s">
        <v>48</v>
      </c>
      <c r="H226" s="7" t="s">
        <v>516</v>
      </c>
      <c r="I226" s="7" t="s">
        <v>50</v>
      </c>
      <c r="J226" s="6">
        <v>45530</v>
      </c>
      <c r="K226" s="7" t="s">
        <v>282</v>
      </c>
      <c r="L226" s="7" t="s">
        <v>62</v>
      </c>
      <c r="M226" s="7" t="s">
        <v>2642</v>
      </c>
      <c r="N226" s="7" t="s">
        <v>259</v>
      </c>
      <c r="O226" s="7" t="s">
        <v>2643</v>
      </c>
      <c r="P226" s="5">
        <v>4404</v>
      </c>
      <c r="Q226" s="7" t="s">
        <v>245</v>
      </c>
      <c r="R226" s="28" t="s">
        <v>2644</v>
      </c>
      <c r="S226" s="28" t="s">
        <v>2645</v>
      </c>
      <c r="T226" s="7" t="s">
        <v>2646</v>
      </c>
      <c r="U226" s="7" t="s">
        <v>2647</v>
      </c>
      <c r="V226" s="7">
        <v>629235000</v>
      </c>
      <c r="W226" s="7" t="s">
        <v>250</v>
      </c>
      <c r="X226" s="7">
        <v>7503642</v>
      </c>
      <c r="Y226" s="7" t="s">
        <v>61</v>
      </c>
      <c r="Z226" s="7">
        <v>1</v>
      </c>
      <c r="AA226" s="7">
        <v>629235000</v>
      </c>
      <c r="AB226" s="7" t="s">
        <v>250</v>
      </c>
      <c r="AC226" s="7">
        <v>7503642</v>
      </c>
      <c r="AD226" s="7" t="s">
        <v>62</v>
      </c>
      <c r="AE226" s="7">
        <v>629235000</v>
      </c>
      <c r="AF226" s="7" t="s">
        <v>250</v>
      </c>
      <c r="AG226" s="7">
        <v>7503642</v>
      </c>
      <c r="AH226" s="7">
        <v>629235000</v>
      </c>
      <c r="AI226" s="7" t="s">
        <v>250</v>
      </c>
      <c r="AJ226" s="7">
        <v>7503642</v>
      </c>
      <c r="AK226" s="7" t="s">
        <v>50</v>
      </c>
      <c r="AL226" s="7" t="s">
        <v>50</v>
      </c>
      <c r="AM226" s="7" t="s">
        <v>2648</v>
      </c>
      <c r="AN226" s="7" t="s">
        <v>66</v>
      </c>
      <c r="AO226" s="7" t="s">
        <v>2649</v>
      </c>
      <c r="AP226" s="8" t="s">
        <v>2650</v>
      </c>
      <c r="AQ226" s="9" t="s">
        <v>50</v>
      </c>
      <c r="AR226" s="7" t="s">
        <v>50</v>
      </c>
    </row>
    <row r="227" spans="1:44" ht="15" thickBot="1">
      <c r="A227" s="10" t="s">
        <v>2651</v>
      </c>
      <c r="B227" s="13" t="s">
        <v>50</v>
      </c>
      <c r="C227" s="12">
        <v>43348</v>
      </c>
      <c r="D227" s="13" t="s">
        <v>45</v>
      </c>
      <c r="E227" s="13" t="s">
        <v>46</v>
      </c>
      <c r="F227" s="13" t="s">
        <v>70</v>
      </c>
      <c r="G227" s="26" t="s">
        <v>54946</v>
      </c>
      <c r="H227" s="13" t="s">
        <v>50</v>
      </c>
      <c r="I227" s="13" t="s">
        <v>406</v>
      </c>
      <c r="J227" s="12">
        <v>45523</v>
      </c>
      <c r="K227" s="13" t="s">
        <v>191</v>
      </c>
      <c r="L227" s="13" t="s">
        <v>52</v>
      </c>
      <c r="M227" s="13" t="s">
        <v>2652</v>
      </c>
      <c r="N227" s="13" t="s">
        <v>2653</v>
      </c>
      <c r="O227" s="13" t="s">
        <v>2654</v>
      </c>
      <c r="P227" s="11">
        <v>4422</v>
      </c>
      <c r="Q227" s="13" t="s">
        <v>166</v>
      </c>
      <c r="R227" s="29" t="s">
        <v>2655</v>
      </c>
      <c r="S227" s="29" t="s">
        <v>2656</v>
      </c>
      <c r="T227" s="13" t="s">
        <v>2657</v>
      </c>
      <c r="U227" s="13">
        <v>2135233211</v>
      </c>
      <c r="V227" s="13">
        <v>750000</v>
      </c>
      <c r="W227" s="13" t="s">
        <v>60</v>
      </c>
      <c r="X227" s="13">
        <v>750000</v>
      </c>
      <c r="Y227" s="13" t="s">
        <v>467</v>
      </c>
      <c r="Z227" s="13">
        <v>8</v>
      </c>
      <c r="AA227" s="13" t="s">
        <v>50</v>
      </c>
      <c r="AB227" s="13" t="s">
        <v>50</v>
      </c>
      <c r="AC227" s="13" t="s">
        <v>50</v>
      </c>
      <c r="AD227" s="13" t="s">
        <v>467</v>
      </c>
      <c r="AE227" s="13">
        <v>6200000</v>
      </c>
      <c r="AF227" s="13" t="s">
        <v>60</v>
      </c>
      <c r="AG227" s="13">
        <v>6200000</v>
      </c>
      <c r="AH227" s="13">
        <v>8950000</v>
      </c>
      <c r="AI227" s="13" t="s">
        <v>60</v>
      </c>
      <c r="AJ227" s="13">
        <v>8950000</v>
      </c>
      <c r="AK227" s="13" t="s">
        <v>2658</v>
      </c>
      <c r="AL227" s="13" t="s">
        <v>50</v>
      </c>
      <c r="AM227" s="13" t="s">
        <v>2659</v>
      </c>
      <c r="AN227" s="13" t="s">
        <v>66</v>
      </c>
      <c r="AO227" s="13" t="s">
        <v>2660</v>
      </c>
      <c r="AP227" s="14" t="s">
        <v>2661</v>
      </c>
      <c r="AQ227" s="15" t="s">
        <v>50</v>
      </c>
      <c r="AR227" s="13" t="s">
        <v>50</v>
      </c>
    </row>
    <row r="228" spans="1:44" ht="15" thickBot="1">
      <c r="A228" s="4" t="s">
        <v>2662</v>
      </c>
      <c r="B228" s="7" t="s">
        <v>50</v>
      </c>
      <c r="C228" s="6">
        <v>44927</v>
      </c>
      <c r="D228" s="7" t="s">
        <v>45</v>
      </c>
      <c r="E228" s="7" t="s">
        <v>50</v>
      </c>
      <c r="F228" s="7" t="s">
        <v>70</v>
      </c>
      <c r="G228" s="26" t="s">
        <v>54946</v>
      </c>
      <c r="H228" s="7" t="s">
        <v>50</v>
      </c>
      <c r="I228" s="7" t="s">
        <v>50</v>
      </c>
      <c r="J228" s="6">
        <v>45526</v>
      </c>
      <c r="K228" s="7" t="s">
        <v>50</v>
      </c>
      <c r="L228" s="7" t="s">
        <v>1624</v>
      </c>
      <c r="M228" s="7" t="s">
        <v>2663</v>
      </c>
      <c r="N228" s="7" t="s">
        <v>2664</v>
      </c>
      <c r="O228" s="7" t="s">
        <v>2665</v>
      </c>
      <c r="P228" s="5">
        <v>4438</v>
      </c>
      <c r="Q228" s="7" t="s">
        <v>120</v>
      </c>
      <c r="R228" s="28" t="s">
        <v>2666</v>
      </c>
      <c r="S228" s="28" t="s">
        <v>2667</v>
      </c>
      <c r="T228" s="7" t="s">
        <v>50</v>
      </c>
      <c r="U228" s="7" t="s">
        <v>50</v>
      </c>
      <c r="V228" s="7">
        <v>4000000</v>
      </c>
      <c r="W228" s="7" t="s">
        <v>60</v>
      </c>
      <c r="X228" s="7">
        <v>4000000</v>
      </c>
      <c r="Y228" s="7" t="s">
        <v>467</v>
      </c>
      <c r="Z228" s="7">
        <v>1</v>
      </c>
      <c r="AA228" s="7">
        <v>4000000</v>
      </c>
      <c r="AB228" s="7" t="s">
        <v>60</v>
      </c>
      <c r="AC228" s="7">
        <v>4000000</v>
      </c>
      <c r="AD228" s="7" t="s">
        <v>1624</v>
      </c>
      <c r="AE228" s="7">
        <v>4000000</v>
      </c>
      <c r="AF228" s="7" t="s">
        <v>60</v>
      </c>
      <c r="AG228" s="7">
        <v>4000000</v>
      </c>
      <c r="AH228" s="7">
        <v>4000000</v>
      </c>
      <c r="AI228" s="7" t="s">
        <v>60</v>
      </c>
      <c r="AJ228" s="7">
        <v>4000000</v>
      </c>
      <c r="AK228" s="7" t="s">
        <v>2668</v>
      </c>
      <c r="AL228" s="7" t="s">
        <v>50</v>
      </c>
      <c r="AM228" s="7" t="s">
        <v>2669</v>
      </c>
      <c r="AN228" s="7" t="s">
        <v>66</v>
      </c>
      <c r="AO228" s="7" t="s">
        <v>2670</v>
      </c>
      <c r="AP228" s="8" t="s">
        <v>2671</v>
      </c>
      <c r="AQ228" s="9" t="s">
        <v>50</v>
      </c>
      <c r="AR228" s="7" t="s">
        <v>50</v>
      </c>
    </row>
    <row r="229" spans="1:44" ht="15" thickBot="1">
      <c r="A229" s="10" t="s">
        <v>2672</v>
      </c>
      <c r="B229" s="11">
        <v>14323</v>
      </c>
      <c r="C229" s="12">
        <v>39083</v>
      </c>
      <c r="D229" s="13" t="s">
        <v>45</v>
      </c>
      <c r="E229" s="13" t="s">
        <v>46</v>
      </c>
      <c r="F229" s="13" t="s">
        <v>47</v>
      </c>
      <c r="G229" s="13" t="s">
        <v>71</v>
      </c>
      <c r="H229" s="13" t="s">
        <v>2673</v>
      </c>
      <c r="I229" s="13" t="s">
        <v>50</v>
      </c>
      <c r="J229" s="12">
        <v>45526</v>
      </c>
      <c r="K229" s="13" t="s">
        <v>72</v>
      </c>
      <c r="L229" s="13" t="s">
        <v>268</v>
      </c>
      <c r="M229" s="13" t="s">
        <v>2674</v>
      </c>
      <c r="N229" s="13" t="s">
        <v>2675</v>
      </c>
      <c r="O229" s="13" t="s">
        <v>2676</v>
      </c>
      <c r="P229" s="11">
        <v>4522</v>
      </c>
      <c r="Q229" s="13" t="s">
        <v>245</v>
      </c>
      <c r="R229" s="29" t="s">
        <v>2677</v>
      </c>
      <c r="S229" s="29" t="s">
        <v>2678</v>
      </c>
      <c r="T229" s="13" t="s">
        <v>2679</v>
      </c>
      <c r="U229" s="13">
        <v>917930451111</v>
      </c>
      <c r="V229" s="13">
        <v>11870000000</v>
      </c>
      <c r="W229" s="13" t="s">
        <v>250</v>
      </c>
      <c r="X229" s="13">
        <v>141408218</v>
      </c>
      <c r="Y229" s="13" t="s">
        <v>61</v>
      </c>
      <c r="Z229" s="13">
        <v>2</v>
      </c>
      <c r="AA229" s="13">
        <v>1600000000</v>
      </c>
      <c r="AB229" s="13" t="s">
        <v>250</v>
      </c>
      <c r="AC229" s="13">
        <v>34780033</v>
      </c>
      <c r="AD229" s="13" t="s">
        <v>290</v>
      </c>
      <c r="AE229" s="13">
        <v>1600000000</v>
      </c>
      <c r="AF229" s="13" t="s">
        <v>250</v>
      </c>
      <c r="AG229" s="13">
        <v>34780033</v>
      </c>
      <c r="AH229" s="13">
        <v>13470000000</v>
      </c>
      <c r="AI229" s="13" t="s">
        <v>250</v>
      </c>
      <c r="AJ229" s="13">
        <v>176188251</v>
      </c>
      <c r="AK229" s="13" t="s">
        <v>2680</v>
      </c>
      <c r="AL229" s="13" t="s">
        <v>50</v>
      </c>
      <c r="AM229" s="13" t="s">
        <v>2681</v>
      </c>
      <c r="AN229" s="13" t="s">
        <v>798</v>
      </c>
      <c r="AO229" s="13" t="s">
        <v>2682</v>
      </c>
      <c r="AP229" s="15" t="s">
        <v>50</v>
      </c>
      <c r="AQ229" s="14" t="s">
        <v>2683</v>
      </c>
      <c r="AR229" s="13" t="s">
        <v>50</v>
      </c>
    </row>
    <row r="230" spans="1:44" ht="15" thickBot="1">
      <c r="A230" s="4" t="s">
        <v>2684</v>
      </c>
      <c r="B230" s="5">
        <v>25711</v>
      </c>
      <c r="C230" s="6">
        <v>44927</v>
      </c>
      <c r="D230" s="7" t="s">
        <v>45</v>
      </c>
      <c r="E230" s="7" t="s">
        <v>46</v>
      </c>
      <c r="F230" s="7" t="s">
        <v>70</v>
      </c>
      <c r="G230" s="27" t="s">
        <v>54945</v>
      </c>
      <c r="H230" s="7" t="s">
        <v>1091</v>
      </c>
      <c r="I230" s="7" t="s">
        <v>50</v>
      </c>
      <c r="J230" s="6">
        <v>45524</v>
      </c>
      <c r="K230" s="7" t="s">
        <v>50</v>
      </c>
      <c r="L230" s="7" t="s">
        <v>241</v>
      </c>
      <c r="M230" s="7" t="s">
        <v>1092</v>
      </c>
      <c r="N230" s="7" t="s">
        <v>75</v>
      </c>
      <c r="O230" s="7" t="s">
        <v>2685</v>
      </c>
      <c r="P230" s="5">
        <v>4536</v>
      </c>
      <c r="Q230" s="7" t="s">
        <v>77</v>
      </c>
      <c r="R230" s="28" t="s">
        <v>2686</v>
      </c>
      <c r="S230" s="28" t="s">
        <v>2687</v>
      </c>
      <c r="T230" s="7" t="s">
        <v>50</v>
      </c>
      <c r="U230" s="7" t="s">
        <v>50</v>
      </c>
      <c r="V230" s="7">
        <v>13000000</v>
      </c>
      <c r="W230" s="7" t="s">
        <v>60</v>
      </c>
      <c r="X230" s="7">
        <v>13000000</v>
      </c>
      <c r="Y230" s="7" t="s">
        <v>154</v>
      </c>
      <c r="Z230" s="7">
        <v>1</v>
      </c>
      <c r="AA230" s="7">
        <v>13000000</v>
      </c>
      <c r="AB230" s="7" t="s">
        <v>60</v>
      </c>
      <c r="AC230" s="7">
        <v>13000000</v>
      </c>
      <c r="AD230" s="7" t="s">
        <v>241</v>
      </c>
      <c r="AE230" s="7">
        <v>13000000</v>
      </c>
      <c r="AF230" s="7" t="s">
        <v>60</v>
      </c>
      <c r="AG230" s="7">
        <v>13000000</v>
      </c>
      <c r="AH230" s="7">
        <v>13000000</v>
      </c>
      <c r="AI230" s="7" t="s">
        <v>60</v>
      </c>
      <c r="AJ230" s="7">
        <v>13000000</v>
      </c>
      <c r="AK230" s="7" t="s">
        <v>2688</v>
      </c>
      <c r="AL230" s="7" t="s">
        <v>50</v>
      </c>
      <c r="AM230" s="7" t="s">
        <v>2689</v>
      </c>
      <c r="AN230" s="7" t="s">
        <v>66</v>
      </c>
      <c r="AO230" s="7" t="s">
        <v>2690</v>
      </c>
      <c r="AP230" s="8" t="s">
        <v>2691</v>
      </c>
      <c r="AQ230" s="9" t="s">
        <v>50</v>
      </c>
      <c r="AR230" s="7" t="s">
        <v>50</v>
      </c>
    </row>
    <row r="231" spans="1:44" ht="15" thickBot="1">
      <c r="A231" s="10" t="s">
        <v>2692</v>
      </c>
      <c r="B231" s="11">
        <v>1956</v>
      </c>
      <c r="C231" s="12">
        <v>42705</v>
      </c>
      <c r="D231" s="13" t="s">
        <v>45</v>
      </c>
      <c r="E231" s="13" t="s">
        <v>46</v>
      </c>
      <c r="F231" s="13" t="s">
        <v>70</v>
      </c>
      <c r="G231" s="26" t="s">
        <v>54946</v>
      </c>
      <c r="H231" s="13" t="s">
        <v>666</v>
      </c>
      <c r="I231" s="13" t="s">
        <v>50</v>
      </c>
      <c r="J231" s="12">
        <v>45531</v>
      </c>
      <c r="K231" s="13" t="s">
        <v>89</v>
      </c>
      <c r="L231" s="13" t="s">
        <v>178</v>
      </c>
      <c r="M231" s="13" t="s">
        <v>2693</v>
      </c>
      <c r="N231" s="13" t="s">
        <v>720</v>
      </c>
      <c r="O231" s="13" t="s">
        <v>2694</v>
      </c>
      <c r="P231" s="11">
        <v>4552</v>
      </c>
      <c r="Q231" s="13" t="s">
        <v>135</v>
      </c>
      <c r="R231" s="29" t="s">
        <v>2695</v>
      </c>
      <c r="S231" s="29" t="s">
        <v>2696</v>
      </c>
      <c r="T231" s="13" t="s">
        <v>2697</v>
      </c>
      <c r="U231" s="13" t="s">
        <v>2698</v>
      </c>
      <c r="V231" s="13" t="s">
        <v>50</v>
      </c>
      <c r="W231" s="13" t="s">
        <v>50</v>
      </c>
      <c r="X231" s="13" t="s">
        <v>50</v>
      </c>
      <c r="Y231" s="13" t="s">
        <v>50</v>
      </c>
      <c r="Z231" s="13">
        <v>4</v>
      </c>
      <c r="AA231" s="13" t="s">
        <v>50</v>
      </c>
      <c r="AB231" s="13" t="s">
        <v>50</v>
      </c>
      <c r="AC231" s="13" t="s">
        <v>50</v>
      </c>
      <c r="AD231" s="13" t="s">
        <v>178</v>
      </c>
      <c r="AE231" s="13">
        <v>62000000</v>
      </c>
      <c r="AF231" s="13" t="s">
        <v>139</v>
      </c>
      <c r="AG231" s="13">
        <v>82748327</v>
      </c>
      <c r="AH231" s="13">
        <v>62000000</v>
      </c>
      <c r="AI231" s="13" t="s">
        <v>139</v>
      </c>
      <c r="AJ231" s="13">
        <v>82748327</v>
      </c>
      <c r="AK231" s="13" t="s">
        <v>2699</v>
      </c>
      <c r="AL231" s="13" t="s">
        <v>50</v>
      </c>
      <c r="AM231" s="13" t="s">
        <v>2700</v>
      </c>
      <c r="AN231" s="13" t="s">
        <v>66</v>
      </c>
      <c r="AO231" s="13" t="s">
        <v>2701</v>
      </c>
      <c r="AP231" s="14" t="s">
        <v>2702</v>
      </c>
      <c r="AQ231" s="15" t="s">
        <v>50</v>
      </c>
      <c r="AR231" s="13" t="s">
        <v>50</v>
      </c>
    </row>
    <row r="232" spans="1:44" ht="15" thickBot="1">
      <c r="A232" s="4" t="s">
        <v>2703</v>
      </c>
      <c r="B232" s="5">
        <v>26763</v>
      </c>
      <c r="C232" s="6">
        <v>42370</v>
      </c>
      <c r="D232" s="7" t="s">
        <v>45</v>
      </c>
      <c r="E232" s="7" t="s">
        <v>46</v>
      </c>
      <c r="F232" s="7" t="s">
        <v>47</v>
      </c>
      <c r="G232" s="26" t="s">
        <v>54946</v>
      </c>
      <c r="H232" s="7" t="s">
        <v>2704</v>
      </c>
      <c r="I232" s="7" t="s">
        <v>50</v>
      </c>
      <c r="J232" s="6">
        <v>45524</v>
      </c>
      <c r="K232" s="7" t="s">
        <v>89</v>
      </c>
      <c r="L232" s="7" t="s">
        <v>62</v>
      </c>
      <c r="M232" s="7" t="s">
        <v>2705</v>
      </c>
      <c r="N232" s="7" t="s">
        <v>2706</v>
      </c>
      <c r="O232" s="7" t="s">
        <v>2707</v>
      </c>
      <c r="P232" s="5">
        <v>4621</v>
      </c>
      <c r="Q232" s="7" t="s">
        <v>566</v>
      </c>
      <c r="R232" s="28" t="s">
        <v>2708</v>
      </c>
      <c r="S232" s="28" t="s">
        <v>2709</v>
      </c>
      <c r="T232" s="7" t="s">
        <v>2710</v>
      </c>
      <c r="U232" s="7" t="s">
        <v>50</v>
      </c>
      <c r="V232" s="7">
        <v>14900000</v>
      </c>
      <c r="W232" s="7" t="s">
        <v>60</v>
      </c>
      <c r="X232" s="7">
        <v>14900000</v>
      </c>
      <c r="Y232" s="7" t="s">
        <v>61</v>
      </c>
      <c r="Z232" s="7">
        <v>1</v>
      </c>
      <c r="AA232" s="7">
        <v>14900000</v>
      </c>
      <c r="AB232" s="7" t="s">
        <v>60</v>
      </c>
      <c r="AC232" s="7">
        <v>14900000</v>
      </c>
      <c r="AD232" s="7" t="s">
        <v>62</v>
      </c>
      <c r="AE232" s="7">
        <v>14900000</v>
      </c>
      <c r="AF232" s="7" t="s">
        <v>60</v>
      </c>
      <c r="AG232" s="7">
        <v>14900000</v>
      </c>
      <c r="AH232" s="7">
        <v>14900000</v>
      </c>
      <c r="AI232" s="7" t="s">
        <v>60</v>
      </c>
      <c r="AJ232" s="7">
        <v>14900000</v>
      </c>
      <c r="AK232" s="7" t="s">
        <v>2711</v>
      </c>
      <c r="AL232" s="7" t="s">
        <v>2712</v>
      </c>
      <c r="AM232" s="7" t="s">
        <v>2713</v>
      </c>
      <c r="AN232" s="7" t="s">
        <v>66</v>
      </c>
      <c r="AO232" s="7" t="s">
        <v>2714</v>
      </c>
      <c r="AP232" s="9" t="s">
        <v>50</v>
      </c>
      <c r="AQ232" s="8" t="s">
        <v>2715</v>
      </c>
      <c r="AR232" s="7" t="s">
        <v>50</v>
      </c>
    </row>
    <row r="233" spans="1:44" ht="15" thickBot="1">
      <c r="A233" s="10" t="s">
        <v>2716</v>
      </c>
      <c r="B233" s="13">
        <v>1</v>
      </c>
      <c r="C233" s="12">
        <v>38718</v>
      </c>
      <c r="D233" s="13" t="s">
        <v>45</v>
      </c>
      <c r="E233" s="13" t="s">
        <v>46</v>
      </c>
      <c r="F233" s="13" t="s">
        <v>47</v>
      </c>
      <c r="G233" s="26" t="s">
        <v>54946</v>
      </c>
      <c r="H233" s="13" t="s">
        <v>2717</v>
      </c>
      <c r="I233" s="13" t="s">
        <v>50</v>
      </c>
      <c r="J233" s="12">
        <v>45520</v>
      </c>
      <c r="K233" s="13" t="s">
        <v>116</v>
      </c>
      <c r="L233" s="13" t="s">
        <v>62</v>
      </c>
      <c r="M233" s="13" t="s">
        <v>2718</v>
      </c>
      <c r="N233" s="13" t="s">
        <v>2719</v>
      </c>
      <c r="O233" s="13" t="s">
        <v>2720</v>
      </c>
      <c r="P233" s="11">
        <v>4643</v>
      </c>
      <c r="Q233" s="13" t="s">
        <v>2721</v>
      </c>
      <c r="R233" s="29" t="s">
        <v>2722</v>
      </c>
      <c r="S233" s="29" t="s">
        <v>2723</v>
      </c>
      <c r="T233" s="13" t="s">
        <v>2724</v>
      </c>
      <c r="U233" s="13" t="s">
        <v>2725</v>
      </c>
      <c r="V233" s="13">
        <v>5500000</v>
      </c>
      <c r="W233" s="13" t="s">
        <v>60</v>
      </c>
      <c r="X233" s="13">
        <v>5500000</v>
      </c>
      <c r="Y233" s="13" t="s">
        <v>61</v>
      </c>
      <c r="Z233" s="13">
        <v>8</v>
      </c>
      <c r="AA233" s="13">
        <v>5500000</v>
      </c>
      <c r="AB233" s="13" t="s">
        <v>60</v>
      </c>
      <c r="AC233" s="13">
        <v>5500000</v>
      </c>
      <c r="AD233" s="13" t="s">
        <v>62</v>
      </c>
      <c r="AE233" s="13">
        <v>88659182</v>
      </c>
      <c r="AF233" s="13" t="s">
        <v>60</v>
      </c>
      <c r="AG233" s="13">
        <v>88659182</v>
      </c>
      <c r="AH233" s="13">
        <v>90041965</v>
      </c>
      <c r="AI233" s="13" t="s">
        <v>60</v>
      </c>
      <c r="AJ233" s="13">
        <v>90041965</v>
      </c>
      <c r="AK233" s="13" t="s">
        <v>50</v>
      </c>
      <c r="AL233" s="13" t="s">
        <v>50</v>
      </c>
      <c r="AM233" s="13" t="s">
        <v>2726</v>
      </c>
      <c r="AN233" s="13" t="s">
        <v>66</v>
      </c>
      <c r="AO233" s="13" t="s">
        <v>2727</v>
      </c>
      <c r="AP233" s="14" t="s">
        <v>2728</v>
      </c>
      <c r="AQ233" s="15" t="s">
        <v>50</v>
      </c>
      <c r="AR233" s="13" t="s">
        <v>50</v>
      </c>
    </row>
    <row r="234" spans="1:44" ht="15" thickBot="1">
      <c r="A234" s="4" t="s">
        <v>2729</v>
      </c>
      <c r="B234" s="5">
        <v>8260</v>
      </c>
      <c r="C234" s="6">
        <v>37622</v>
      </c>
      <c r="D234" s="7" t="s">
        <v>45</v>
      </c>
      <c r="E234" s="7" t="s">
        <v>50</v>
      </c>
      <c r="F234" s="7" t="s">
        <v>70</v>
      </c>
      <c r="G234" s="7" t="s">
        <v>145</v>
      </c>
      <c r="H234" s="7" t="s">
        <v>2081</v>
      </c>
      <c r="I234" s="7" t="s">
        <v>50</v>
      </c>
      <c r="J234" s="6">
        <v>45525</v>
      </c>
      <c r="K234" s="7" t="s">
        <v>50</v>
      </c>
      <c r="L234" s="7" t="s">
        <v>52</v>
      </c>
      <c r="M234" s="7" t="s">
        <v>2730</v>
      </c>
      <c r="N234" s="7" t="s">
        <v>2731</v>
      </c>
      <c r="O234" s="7" t="s">
        <v>2732</v>
      </c>
      <c r="P234" s="5">
        <v>4648</v>
      </c>
      <c r="Q234" s="7" t="s">
        <v>1024</v>
      </c>
      <c r="R234" s="28" t="s">
        <v>2733</v>
      </c>
      <c r="S234" s="28" t="s">
        <v>2734</v>
      </c>
      <c r="T234" s="7" t="s">
        <v>2735</v>
      </c>
      <c r="U234" s="7" t="s">
        <v>50</v>
      </c>
      <c r="V234" s="7" t="s">
        <v>50</v>
      </c>
      <c r="W234" s="7" t="s">
        <v>50</v>
      </c>
      <c r="X234" s="7" t="s">
        <v>50</v>
      </c>
      <c r="Y234" s="7" t="s">
        <v>50</v>
      </c>
      <c r="Z234" s="7">
        <v>4</v>
      </c>
      <c r="AA234" s="7" t="s">
        <v>50</v>
      </c>
      <c r="AB234" s="7" t="s">
        <v>50</v>
      </c>
      <c r="AC234" s="7" t="s">
        <v>50</v>
      </c>
      <c r="AD234" s="7" t="s">
        <v>50</v>
      </c>
      <c r="AE234" s="7" t="s">
        <v>50</v>
      </c>
      <c r="AF234" s="7" t="s">
        <v>50</v>
      </c>
      <c r="AG234" s="7" t="s">
        <v>50</v>
      </c>
      <c r="AH234" s="7">
        <v>31000000</v>
      </c>
      <c r="AI234" s="7" t="s">
        <v>60</v>
      </c>
      <c r="AJ234" s="7">
        <v>31000000</v>
      </c>
      <c r="AK234" s="7" t="s">
        <v>2736</v>
      </c>
      <c r="AL234" s="7" t="s">
        <v>50</v>
      </c>
      <c r="AM234" s="7" t="s">
        <v>2737</v>
      </c>
      <c r="AN234" s="7" t="s">
        <v>66</v>
      </c>
      <c r="AO234" s="7" t="s">
        <v>2738</v>
      </c>
      <c r="AP234" s="8" t="s">
        <v>2739</v>
      </c>
      <c r="AQ234" s="9" t="s">
        <v>50</v>
      </c>
      <c r="AR234" s="7" t="s">
        <v>50</v>
      </c>
    </row>
    <row r="235" spans="1:44" ht="15" thickBot="1">
      <c r="A235" s="10" t="s">
        <v>2740</v>
      </c>
      <c r="B235" s="11">
        <v>652645</v>
      </c>
      <c r="C235" s="12">
        <v>42201</v>
      </c>
      <c r="D235" s="13" t="s">
        <v>45</v>
      </c>
      <c r="E235" s="13" t="s">
        <v>46</v>
      </c>
      <c r="F235" s="13" t="s">
        <v>70</v>
      </c>
      <c r="G235" s="27" t="s">
        <v>54945</v>
      </c>
      <c r="H235" s="13" t="s">
        <v>2020</v>
      </c>
      <c r="I235" s="13" t="s">
        <v>50</v>
      </c>
      <c r="J235" s="12">
        <v>45524</v>
      </c>
      <c r="K235" s="13" t="s">
        <v>116</v>
      </c>
      <c r="L235" s="13" t="s">
        <v>290</v>
      </c>
      <c r="M235" s="13" t="s">
        <v>2741</v>
      </c>
      <c r="N235" s="13" t="s">
        <v>2742</v>
      </c>
      <c r="O235" s="13" t="s">
        <v>2743</v>
      </c>
      <c r="P235" s="11">
        <v>4748</v>
      </c>
      <c r="Q235" s="13" t="s">
        <v>495</v>
      </c>
      <c r="R235" s="29" t="s">
        <v>2744</v>
      </c>
      <c r="S235" s="29" t="s">
        <v>2745</v>
      </c>
      <c r="T235" s="13" t="s">
        <v>2746</v>
      </c>
      <c r="U235" s="13" t="s">
        <v>2747</v>
      </c>
      <c r="V235" s="13" t="s">
        <v>50</v>
      </c>
      <c r="W235" s="13" t="s">
        <v>50</v>
      </c>
      <c r="X235" s="13" t="s">
        <v>50</v>
      </c>
      <c r="Y235" s="13" t="s">
        <v>290</v>
      </c>
      <c r="Z235" s="13">
        <v>4</v>
      </c>
      <c r="AA235" s="13" t="s">
        <v>50</v>
      </c>
      <c r="AB235" s="13" t="s">
        <v>50</v>
      </c>
      <c r="AC235" s="13" t="s">
        <v>50</v>
      </c>
      <c r="AD235" s="13" t="s">
        <v>290</v>
      </c>
      <c r="AE235" s="13">
        <v>2300000</v>
      </c>
      <c r="AF235" s="13" t="s">
        <v>60</v>
      </c>
      <c r="AG235" s="13">
        <v>2300000</v>
      </c>
      <c r="AH235" s="13">
        <v>2300000</v>
      </c>
      <c r="AI235" s="13" t="s">
        <v>60</v>
      </c>
      <c r="AJ235" s="13">
        <v>2300000</v>
      </c>
      <c r="AK235" s="13" t="s">
        <v>2748</v>
      </c>
      <c r="AL235" s="13" t="s">
        <v>50</v>
      </c>
      <c r="AM235" s="13" t="s">
        <v>2749</v>
      </c>
      <c r="AN235" s="13" t="s">
        <v>66</v>
      </c>
      <c r="AO235" s="13" t="s">
        <v>2750</v>
      </c>
      <c r="AP235" s="14" t="s">
        <v>2751</v>
      </c>
      <c r="AQ235" s="15" t="s">
        <v>50</v>
      </c>
      <c r="AR235" s="13" t="s">
        <v>50</v>
      </c>
    </row>
    <row r="236" spans="1:44" ht="15" thickBot="1">
      <c r="A236" s="4" t="s">
        <v>2752</v>
      </c>
      <c r="B236" s="7">
        <v>75</v>
      </c>
      <c r="C236" s="6">
        <v>41032</v>
      </c>
      <c r="D236" s="7" t="s">
        <v>45</v>
      </c>
      <c r="E236" s="7" t="s">
        <v>46</v>
      </c>
      <c r="F236" s="7" t="s">
        <v>47</v>
      </c>
      <c r="G236" s="26" t="s">
        <v>54946</v>
      </c>
      <c r="H236" s="7" t="s">
        <v>2753</v>
      </c>
      <c r="I236" s="7" t="s">
        <v>50</v>
      </c>
      <c r="J236" s="6">
        <v>45523</v>
      </c>
      <c r="K236" s="7" t="s">
        <v>89</v>
      </c>
      <c r="L236" s="7" t="s">
        <v>62</v>
      </c>
      <c r="M236" s="7" t="s">
        <v>2754</v>
      </c>
      <c r="N236" s="7" t="s">
        <v>2755</v>
      </c>
      <c r="O236" s="7" t="s">
        <v>2756</v>
      </c>
      <c r="P236" s="5">
        <v>4855</v>
      </c>
      <c r="Q236" s="7" t="s">
        <v>520</v>
      </c>
      <c r="R236" s="28" t="s">
        <v>2757</v>
      </c>
      <c r="S236" s="28" t="s">
        <v>2758</v>
      </c>
      <c r="T236" s="7" t="s">
        <v>2759</v>
      </c>
      <c r="U236" s="7">
        <v>117742337300</v>
      </c>
      <c r="V236" s="7">
        <v>5000000</v>
      </c>
      <c r="W236" s="7" t="s">
        <v>60</v>
      </c>
      <c r="X236" s="7">
        <v>5000000</v>
      </c>
      <c r="Y236" s="7" t="s">
        <v>61</v>
      </c>
      <c r="Z236" s="7">
        <v>12</v>
      </c>
      <c r="AA236" s="7">
        <v>5000000</v>
      </c>
      <c r="AB236" s="7" t="s">
        <v>60</v>
      </c>
      <c r="AC236" s="7">
        <v>5000000</v>
      </c>
      <c r="AD236" s="7" t="s">
        <v>62</v>
      </c>
      <c r="AE236" s="7">
        <v>35400000</v>
      </c>
      <c r="AF236" s="7" t="s">
        <v>60</v>
      </c>
      <c r="AG236" s="7">
        <v>35400000</v>
      </c>
      <c r="AH236" s="7">
        <v>37100000</v>
      </c>
      <c r="AI236" s="7" t="s">
        <v>60</v>
      </c>
      <c r="AJ236" s="7">
        <v>37100000</v>
      </c>
      <c r="AK236" s="7" t="s">
        <v>2760</v>
      </c>
      <c r="AL236" s="7" t="s">
        <v>50</v>
      </c>
      <c r="AM236" s="7" t="s">
        <v>2761</v>
      </c>
      <c r="AN236" s="7" t="s">
        <v>66</v>
      </c>
      <c r="AO236" s="7" t="s">
        <v>2762</v>
      </c>
      <c r="AP236" s="8" t="s">
        <v>2763</v>
      </c>
      <c r="AQ236" s="9" t="s">
        <v>50</v>
      </c>
      <c r="AR236" s="7" t="s">
        <v>50</v>
      </c>
    </row>
    <row r="237" spans="1:44" ht="15" thickBot="1">
      <c r="A237" s="10" t="s">
        <v>2764</v>
      </c>
      <c r="B237" s="13">
        <v>80</v>
      </c>
      <c r="C237" s="12">
        <v>43101</v>
      </c>
      <c r="D237" s="13" t="s">
        <v>45</v>
      </c>
      <c r="E237" s="13" t="s">
        <v>46</v>
      </c>
      <c r="F237" s="13" t="s">
        <v>47</v>
      </c>
      <c r="G237" s="13" t="s">
        <v>87</v>
      </c>
      <c r="H237" s="13" t="s">
        <v>2765</v>
      </c>
      <c r="I237" s="13" t="s">
        <v>50</v>
      </c>
      <c r="J237" s="12">
        <v>45530</v>
      </c>
      <c r="K237" s="13" t="s">
        <v>50</v>
      </c>
      <c r="L237" s="13" t="s">
        <v>62</v>
      </c>
      <c r="M237" s="13" t="s">
        <v>2766</v>
      </c>
      <c r="N237" s="13" t="s">
        <v>2767</v>
      </c>
      <c r="O237" s="13" t="s">
        <v>2768</v>
      </c>
      <c r="P237" s="11">
        <v>4933</v>
      </c>
      <c r="Q237" s="13" t="s">
        <v>383</v>
      </c>
      <c r="R237" s="29" t="s">
        <v>2769</v>
      </c>
      <c r="S237" s="29" t="s">
        <v>2770</v>
      </c>
      <c r="T237" s="13" t="s">
        <v>50</v>
      </c>
      <c r="U237" s="13" t="s">
        <v>50</v>
      </c>
      <c r="V237" s="13">
        <v>55925000</v>
      </c>
      <c r="W237" s="13" t="s">
        <v>60</v>
      </c>
      <c r="X237" s="13">
        <v>55925000</v>
      </c>
      <c r="Y237" s="13" t="s">
        <v>61</v>
      </c>
      <c r="Z237" s="13">
        <v>2</v>
      </c>
      <c r="AA237" s="13">
        <v>55925000</v>
      </c>
      <c r="AB237" s="13" t="s">
        <v>60</v>
      </c>
      <c r="AC237" s="13">
        <v>55925000</v>
      </c>
      <c r="AD237" s="13" t="s">
        <v>62</v>
      </c>
      <c r="AE237" s="13">
        <v>60875000</v>
      </c>
      <c r="AF237" s="13" t="s">
        <v>60</v>
      </c>
      <c r="AG237" s="13">
        <v>60875000</v>
      </c>
      <c r="AH237" s="13">
        <v>60875000</v>
      </c>
      <c r="AI237" s="13" t="s">
        <v>60</v>
      </c>
      <c r="AJ237" s="13">
        <v>60875000</v>
      </c>
      <c r="AK237" s="13" t="s">
        <v>2771</v>
      </c>
      <c r="AL237" s="13" t="s">
        <v>50</v>
      </c>
      <c r="AM237" s="13" t="s">
        <v>2772</v>
      </c>
      <c r="AN237" s="13" t="s">
        <v>253</v>
      </c>
      <c r="AO237" s="13" t="s">
        <v>2773</v>
      </c>
      <c r="AP237" s="14" t="s">
        <v>2774</v>
      </c>
      <c r="AQ237" s="15" t="s">
        <v>50</v>
      </c>
      <c r="AR237" s="13" t="s">
        <v>50</v>
      </c>
    </row>
    <row r="238" spans="1:44" ht="15" thickBot="1">
      <c r="A238" s="4" t="s">
        <v>2775</v>
      </c>
      <c r="B238" s="7" t="s">
        <v>50</v>
      </c>
      <c r="C238" s="6">
        <v>44369</v>
      </c>
      <c r="D238" s="7" t="s">
        <v>45</v>
      </c>
      <c r="E238" s="7" t="s">
        <v>46</v>
      </c>
      <c r="F238" s="7" t="s">
        <v>70</v>
      </c>
      <c r="G238" s="26" t="s">
        <v>54946</v>
      </c>
      <c r="H238" s="7" t="s">
        <v>50</v>
      </c>
      <c r="I238" s="7" t="s">
        <v>50</v>
      </c>
      <c r="J238" s="6">
        <v>45523</v>
      </c>
      <c r="K238" s="7" t="s">
        <v>50</v>
      </c>
      <c r="L238" s="7" t="s">
        <v>467</v>
      </c>
      <c r="M238" s="7" t="s">
        <v>2776</v>
      </c>
      <c r="N238" s="7" t="s">
        <v>493</v>
      </c>
      <c r="O238" s="7" t="s">
        <v>2777</v>
      </c>
      <c r="P238" s="5">
        <v>4960</v>
      </c>
      <c r="Q238" s="7" t="s">
        <v>495</v>
      </c>
      <c r="R238" s="28" t="s">
        <v>2778</v>
      </c>
      <c r="S238" s="28" t="s">
        <v>2779</v>
      </c>
      <c r="T238" s="7" t="s">
        <v>2780</v>
      </c>
      <c r="U238" s="7" t="s">
        <v>50</v>
      </c>
      <c r="V238" s="7">
        <v>1500000</v>
      </c>
      <c r="W238" s="7" t="s">
        <v>60</v>
      </c>
      <c r="X238" s="7">
        <v>1500000</v>
      </c>
      <c r="Y238" s="7" t="s">
        <v>467</v>
      </c>
      <c r="Z238" s="7">
        <v>6</v>
      </c>
      <c r="AA238" s="7">
        <v>1500000</v>
      </c>
      <c r="AB238" s="7" t="s">
        <v>60</v>
      </c>
      <c r="AC238" s="7">
        <v>1500000</v>
      </c>
      <c r="AD238" s="7" t="s">
        <v>467</v>
      </c>
      <c r="AE238" s="7">
        <v>4000000</v>
      </c>
      <c r="AF238" s="7" t="s">
        <v>60</v>
      </c>
      <c r="AG238" s="7">
        <v>4000000</v>
      </c>
      <c r="AH238" s="7">
        <v>4000000</v>
      </c>
      <c r="AI238" s="7" t="s">
        <v>60</v>
      </c>
      <c r="AJ238" s="7">
        <v>4000000</v>
      </c>
      <c r="AK238" s="7" t="s">
        <v>2781</v>
      </c>
      <c r="AL238" s="7" t="s">
        <v>50</v>
      </c>
      <c r="AM238" s="7" t="s">
        <v>2782</v>
      </c>
      <c r="AN238" s="7" t="s">
        <v>66</v>
      </c>
      <c r="AO238" s="7" t="s">
        <v>2783</v>
      </c>
      <c r="AP238" s="8" t="s">
        <v>2784</v>
      </c>
      <c r="AQ238" s="9" t="s">
        <v>50</v>
      </c>
      <c r="AR238" s="7" t="s">
        <v>50</v>
      </c>
    </row>
    <row r="239" spans="1:44" ht="15" thickBot="1">
      <c r="A239" s="10" t="s">
        <v>2785</v>
      </c>
      <c r="B239" s="11">
        <v>2608</v>
      </c>
      <c r="C239" s="12">
        <v>44927</v>
      </c>
      <c r="D239" s="13" t="s">
        <v>45</v>
      </c>
      <c r="E239" s="13" t="s">
        <v>46</v>
      </c>
      <c r="F239" s="13" t="s">
        <v>70</v>
      </c>
      <c r="G239" s="27" t="s">
        <v>54945</v>
      </c>
      <c r="H239" s="13" t="s">
        <v>50</v>
      </c>
      <c r="I239" s="13" t="s">
        <v>50</v>
      </c>
      <c r="J239" s="12">
        <v>45520</v>
      </c>
      <c r="K239" s="13" t="s">
        <v>50</v>
      </c>
      <c r="L239" s="13" t="s">
        <v>178</v>
      </c>
      <c r="M239" s="13" t="s">
        <v>2786</v>
      </c>
      <c r="N239" s="13" t="s">
        <v>2787</v>
      </c>
      <c r="O239" s="13" t="s">
        <v>2788</v>
      </c>
      <c r="P239" s="11">
        <v>4977</v>
      </c>
      <c r="Q239" s="13" t="s">
        <v>77</v>
      </c>
      <c r="R239" s="29" t="s">
        <v>2789</v>
      </c>
      <c r="S239" s="29" t="s">
        <v>2790</v>
      </c>
      <c r="T239" s="13" t="s">
        <v>50</v>
      </c>
      <c r="U239" s="13" t="s">
        <v>2791</v>
      </c>
      <c r="V239" s="13">
        <v>7637015</v>
      </c>
      <c r="W239" s="13" t="s">
        <v>60</v>
      </c>
      <c r="X239" s="13">
        <v>7637015</v>
      </c>
      <c r="Y239" s="13" t="s">
        <v>50</v>
      </c>
      <c r="Z239" s="13">
        <v>2</v>
      </c>
      <c r="AA239" s="13">
        <v>7637015</v>
      </c>
      <c r="AB239" s="13" t="s">
        <v>60</v>
      </c>
      <c r="AC239" s="13">
        <v>7637015</v>
      </c>
      <c r="AD239" s="13" t="s">
        <v>178</v>
      </c>
      <c r="AE239" s="13">
        <v>10337015</v>
      </c>
      <c r="AF239" s="13" t="s">
        <v>60</v>
      </c>
      <c r="AG239" s="13">
        <v>10337015</v>
      </c>
      <c r="AH239" s="13">
        <v>10337015</v>
      </c>
      <c r="AI239" s="13" t="s">
        <v>60</v>
      </c>
      <c r="AJ239" s="13">
        <v>10337015</v>
      </c>
      <c r="AK239" s="13" t="s">
        <v>50</v>
      </c>
      <c r="AL239" s="13" t="s">
        <v>50</v>
      </c>
      <c r="AM239" s="13" t="s">
        <v>2792</v>
      </c>
      <c r="AN239" s="13" t="s">
        <v>253</v>
      </c>
      <c r="AO239" s="13" t="s">
        <v>2793</v>
      </c>
      <c r="AP239" s="14" t="s">
        <v>2794</v>
      </c>
      <c r="AQ239" s="15" t="s">
        <v>50</v>
      </c>
      <c r="AR239" s="13" t="s">
        <v>50</v>
      </c>
    </row>
    <row r="240" spans="1:44" ht="15" thickBot="1">
      <c r="A240" s="4" t="s">
        <v>2795</v>
      </c>
      <c r="B240" s="7">
        <v>437</v>
      </c>
      <c r="C240" s="6">
        <v>41275</v>
      </c>
      <c r="D240" s="7" t="s">
        <v>45</v>
      </c>
      <c r="E240" s="7" t="s">
        <v>46</v>
      </c>
      <c r="F240" s="7" t="s">
        <v>70</v>
      </c>
      <c r="G240" s="26" t="s">
        <v>54946</v>
      </c>
      <c r="H240" s="7" t="s">
        <v>2796</v>
      </c>
      <c r="I240" s="7" t="s">
        <v>50</v>
      </c>
      <c r="J240" s="6">
        <v>45524</v>
      </c>
      <c r="K240" s="7" t="s">
        <v>116</v>
      </c>
      <c r="L240" s="7" t="s">
        <v>241</v>
      </c>
      <c r="M240" s="7" t="s">
        <v>2797</v>
      </c>
      <c r="N240" s="7" t="s">
        <v>2798</v>
      </c>
      <c r="O240" s="7" t="s">
        <v>2799</v>
      </c>
      <c r="P240" s="5">
        <v>5001</v>
      </c>
      <c r="Q240" s="7" t="s">
        <v>397</v>
      </c>
      <c r="R240" s="28" t="s">
        <v>2800</v>
      </c>
      <c r="S240" s="28" t="s">
        <v>2801</v>
      </c>
      <c r="T240" s="7" t="s">
        <v>2802</v>
      </c>
      <c r="U240" s="7" t="s">
        <v>50</v>
      </c>
      <c r="V240" s="7">
        <v>7600000</v>
      </c>
      <c r="W240" s="7" t="s">
        <v>60</v>
      </c>
      <c r="X240" s="7">
        <v>7600000</v>
      </c>
      <c r="Y240" s="7" t="s">
        <v>154</v>
      </c>
      <c r="Z240" s="7">
        <v>5</v>
      </c>
      <c r="AA240" s="7">
        <v>7600000</v>
      </c>
      <c r="AB240" s="7" t="s">
        <v>60</v>
      </c>
      <c r="AC240" s="7">
        <v>7600000</v>
      </c>
      <c r="AD240" s="7" t="s">
        <v>241</v>
      </c>
      <c r="AE240" s="7">
        <v>24000000</v>
      </c>
      <c r="AF240" s="7" t="s">
        <v>60</v>
      </c>
      <c r="AG240" s="7">
        <v>24000000</v>
      </c>
      <c r="AH240" s="7">
        <v>24000000</v>
      </c>
      <c r="AI240" s="7" t="s">
        <v>60</v>
      </c>
      <c r="AJ240" s="7">
        <v>24000000</v>
      </c>
      <c r="AK240" s="7" t="s">
        <v>2803</v>
      </c>
      <c r="AL240" s="7" t="s">
        <v>50</v>
      </c>
      <c r="AM240" s="7" t="s">
        <v>2804</v>
      </c>
      <c r="AN240" s="7" t="s">
        <v>66</v>
      </c>
      <c r="AO240" s="7" t="s">
        <v>50</v>
      </c>
      <c r="AP240" s="8" t="s">
        <v>2805</v>
      </c>
      <c r="AQ240" s="9" t="s">
        <v>50</v>
      </c>
      <c r="AR240" s="7" t="s">
        <v>255</v>
      </c>
    </row>
    <row r="241" spans="1:44" ht="15" thickBot="1">
      <c r="A241" s="10" t="s">
        <v>2806</v>
      </c>
      <c r="B241" s="11">
        <v>897466</v>
      </c>
      <c r="C241" s="12">
        <v>44927</v>
      </c>
      <c r="D241" s="13" t="s">
        <v>45</v>
      </c>
      <c r="E241" s="13" t="s">
        <v>46</v>
      </c>
      <c r="F241" s="13" t="s">
        <v>70</v>
      </c>
      <c r="G241" s="26" t="s">
        <v>54946</v>
      </c>
      <c r="H241" s="13" t="s">
        <v>50</v>
      </c>
      <c r="I241" s="13" t="s">
        <v>50</v>
      </c>
      <c r="J241" s="12">
        <v>45520</v>
      </c>
      <c r="K241" s="13" t="s">
        <v>50</v>
      </c>
      <c r="L241" s="13" t="s">
        <v>178</v>
      </c>
      <c r="M241" s="13" t="s">
        <v>2807</v>
      </c>
      <c r="N241" s="13" t="s">
        <v>2808</v>
      </c>
      <c r="O241" s="13" t="s">
        <v>2809</v>
      </c>
      <c r="P241" s="11">
        <v>5021</v>
      </c>
      <c r="Q241" s="13" t="s">
        <v>245</v>
      </c>
      <c r="R241" s="29" t="s">
        <v>2810</v>
      </c>
      <c r="S241" s="29" t="s">
        <v>2811</v>
      </c>
      <c r="T241" s="13" t="s">
        <v>50</v>
      </c>
      <c r="U241" s="13" t="s">
        <v>50</v>
      </c>
      <c r="V241" s="13">
        <v>5000000</v>
      </c>
      <c r="W241" s="13" t="s">
        <v>60</v>
      </c>
      <c r="X241" s="13">
        <v>5000000</v>
      </c>
      <c r="Y241" s="13" t="s">
        <v>50</v>
      </c>
      <c r="Z241" s="13">
        <v>2</v>
      </c>
      <c r="AA241" s="13">
        <v>5000000</v>
      </c>
      <c r="AB241" s="13" t="s">
        <v>60</v>
      </c>
      <c r="AC241" s="13">
        <v>5000000</v>
      </c>
      <c r="AD241" s="13" t="s">
        <v>178</v>
      </c>
      <c r="AE241" s="13">
        <v>10000000</v>
      </c>
      <c r="AF241" s="13" t="s">
        <v>60</v>
      </c>
      <c r="AG241" s="13">
        <v>10000000</v>
      </c>
      <c r="AH241" s="13">
        <v>10000000</v>
      </c>
      <c r="AI241" s="13" t="s">
        <v>60</v>
      </c>
      <c r="AJ241" s="13">
        <v>10000000</v>
      </c>
      <c r="AK241" s="13" t="s">
        <v>2812</v>
      </c>
      <c r="AL241" s="13" t="s">
        <v>50</v>
      </c>
      <c r="AM241" s="13" t="s">
        <v>2813</v>
      </c>
      <c r="AN241" s="13" t="s">
        <v>66</v>
      </c>
      <c r="AO241" s="13" t="s">
        <v>2814</v>
      </c>
      <c r="AP241" s="14" t="s">
        <v>2815</v>
      </c>
      <c r="AQ241" s="15" t="s">
        <v>50</v>
      </c>
      <c r="AR241" s="13" t="s">
        <v>50</v>
      </c>
    </row>
    <row r="242" spans="1:44" ht="15" thickBot="1">
      <c r="A242" s="4" t="s">
        <v>2816</v>
      </c>
      <c r="B242" s="5">
        <v>3701739</v>
      </c>
      <c r="C242" s="6">
        <v>4891</v>
      </c>
      <c r="D242" s="7" t="s">
        <v>45</v>
      </c>
      <c r="E242" s="7" t="s">
        <v>1939</v>
      </c>
      <c r="F242" s="7" t="s">
        <v>70</v>
      </c>
      <c r="G242" s="7" t="s">
        <v>160</v>
      </c>
      <c r="H242" s="7" t="s">
        <v>49</v>
      </c>
      <c r="I242" s="7" t="s">
        <v>50</v>
      </c>
      <c r="J242" s="6">
        <v>45531</v>
      </c>
      <c r="K242" s="7" t="s">
        <v>282</v>
      </c>
      <c r="L242" s="7" t="s">
        <v>52</v>
      </c>
      <c r="M242" s="7" t="s">
        <v>2817</v>
      </c>
      <c r="N242" s="7" t="s">
        <v>1614</v>
      </c>
      <c r="O242" s="7" t="s">
        <v>2818</v>
      </c>
      <c r="P242" s="5">
        <v>5026</v>
      </c>
      <c r="Q242" s="7" t="s">
        <v>1201</v>
      </c>
      <c r="R242" s="28" t="s">
        <v>2819</v>
      </c>
      <c r="S242" s="28" t="s">
        <v>2820</v>
      </c>
      <c r="T242" s="7" t="s">
        <v>2821</v>
      </c>
      <c r="U242" s="7">
        <v>4044178011</v>
      </c>
      <c r="V242" s="7">
        <v>645000</v>
      </c>
      <c r="W242" s="7" t="s">
        <v>60</v>
      </c>
      <c r="X242" s="7">
        <v>645000</v>
      </c>
      <c r="Y242" s="7" t="s">
        <v>50</v>
      </c>
      <c r="Z242" s="7">
        <v>9</v>
      </c>
      <c r="AA242" s="7" t="s">
        <v>50</v>
      </c>
      <c r="AB242" s="7" t="s">
        <v>50</v>
      </c>
      <c r="AC242" s="7" t="s">
        <v>50</v>
      </c>
      <c r="AD242" s="7" t="s">
        <v>50</v>
      </c>
      <c r="AE242" s="7" t="s">
        <v>50</v>
      </c>
      <c r="AF242" s="7" t="s">
        <v>50</v>
      </c>
      <c r="AG242" s="7" t="s">
        <v>50</v>
      </c>
      <c r="AH242" s="7">
        <v>2685000</v>
      </c>
      <c r="AI242" s="7" t="s">
        <v>60</v>
      </c>
      <c r="AJ242" s="7">
        <v>2685000</v>
      </c>
      <c r="AK242" s="7" t="s">
        <v>2822</v>
      </c>
      <c r="AL242" s="7" t="s">
        <v>50</v>
      </c>
      <c r="AM242" s="7" t="s">
        <v>2823</v>
      </c>
      <c r="AN242" s="7" t="s">
        <v>66</v>
      </c>
      <c r="AO242" s="7" t="s">
        <v>2824</v>
      </c>
      <c r="AP242" s="8" t="s">
        <v>2825</v>
      </c>
      <c r="AQ242" s="9" t="s">
        <v>50</v>
      </c>
      <c r="AR242" s="7" t="s">
        <v>50</v>
      </c>
    </row>
    <row r="243" spans="1:44" ht="15" thickBot="1">
      <c r="A243" s="10" t="s">
        <v>2826</v>
      </c>
      <c r="B243" s="13" t="s">
        <v>50</v>
      </c>
      <c r="C243" s="12">
        <v>44562</v>
      </c>
      <c r="D243" s="13" t="s">
        <v>45</v>
      </c>
      <c r="E243" s="13" t="s">
        <v>46</v>
      </c>
      <c r="F243" s="13" t="s">
        <v>70</v>
      </c>
      <c r="G243" s="27" t="s">
        <v>54945</v>
      </c>
      <c r="H243" s="13" t="s">
        <v>50</v>
      </c>
      <c r="I243" s="13" t="s">
        <v>50</v>
      </c>
      <c r="J243" s="12">
        <v>45524</v>
      </c>
      <c r="K243" s="13" t="s">
        <v>50</v>
      </c>
      <c r="L243" s="13" t="s">
        <v>467</v>
      </c>
      <c r="M243" s="13" t="s">
        <v>2827</v>
      </c>
      <c r="N243" s="13" t="s">
        <v>180</v>
      </c>
      <c r="O243" s="13" t="s">
        <v>2828</v>
      </c>
      <c r="P243" s="11">
        <v>5098</v>
      </c>
      <c r="Q243" s="13" t="s">
        <v>120</v>
      </c>
      <c r="R243" s="29" t="s">
        <v>2829</v>
      </c>
      <c r="S243" s="29" t="s">
        <v>2830</v>
      </c>
      <c r="T243" s="13" t="s">
        <v>50</v>
      </c>
      <c r="U243" s="13" t="s">
        <v>50</v>
      </c>
      <c r="V243" s="13">
        <v>7500000</v>
      </c>
      <c r="W243" s="13" t="s">
        <v>60</v>
      </c>
      <c r="X243" s="13">
        <v>7500000</v>
      </c>
      <c r="Y243" s="13" t="s">
        <v>467</v>
      </c>
      <c r="Z243" s="13">
        <v>1</v>
      </c>
      <c r="AA243" s="13">
        <v>7500000</v>
      </c>
      <c r="AB243" s="13" t="s">
        <v>60</v>
      </c>
      <c r="AC243" s="13">
        <v>7500000</v>
      </c>
      <c r="AD243" s="13" t="s">
        <v>467</v>
      </c>
      <c r="AE243" s="13">
        <v>7500000</v>
      </c>
      <c r="AF243" s="13" t="s">
        <v>60</v>
      </c>
      <c r="AG243" s="13">
        <v>7500000</v>
      </c>
      <c r="AH243" s="13">
        <v>7500000</v>
      </c>
      <c r="AI243" s="13" t="s">
        <v>60</v>
      </c>
      <c r="AJ243" s="13">
        <v>7500000</v>
      </c>
      <c r="AK243" s="13" t="s">
        <v>2831</v>
      </c>
      <c r="AL243" s="13" t="s">
        <v>50</v>
      </c>
      <c r="AM243" s="13" t="s">
        <v>2832</v>
      </c>
      <c r="AN243" s="13" t="s">
        <v>66</v>
      </c>
      <c r="AO243" s="13" t="s">
        <v>2833</v>
      </c>
      <c r="AP243" s="14" t="s">
        <v>2834</v>
      </c>
      <c r="AQ243" s="15" t="s">
        <v>50</v>
      </c>
      <c r="AR243" s="13" t="s">
        <v>50</v>
      </c>
    </row>
    <row r="244" spans="1:44" ht="15" thickBot="1">
      <c r="A244" s="4" t="s">
        <v>2835</v>
      </c>
      <c r="B244" s="7">
        <v>491</v>
      </c>
      <c r="C244" s="6">
        <v>43457</v>
      </c>
      <c r="D244" s="7" t="s">
        <v>45</v>
      </c>
      <c r="E244" s="7" t="s">
        <v>46</v>
      </c>
      <c r="F244" s="7" t="s">
        <v>70</v>
      </c>
      <c r="G244" s="26" t="s">
        <v>54946</v>
      </c>
      <c r="H244" s="7" t="s">
        <v>2836</v>
      </c>
      <c r="I244" s="7" t="s">
        <v>50</v>
      </c>
      <c r="J244" s="6">
        <v>45531</v>
      </c>
      <c r="K244" s="7" t="s">
        <v>116</v>
      </c>
      <c r="L244" s="7" t="s">
        <v>2837</v>
      </c>
      <c r="M244" s="7" t="s">
        <v>2838</v>
      </c>
      <c r="N244" s="7" t="s">
        <v>2839</v>
      </c>
      <c r="O244" s="7" t="s">
        <v>2840</v>
      </c>
      <c r="P244" s="5">
        <v>5115</v>
      </c>
      <c r="Q244" s="7" t="s">
        <v>1001</v>
      </c>
      <c r="R244" s="28" t="s">
        <v>2841</v>
      </c>
      <c r="S244" s="28" t="s">
        <v>2842</v>
      </c>
      <c r="T244" s="7" t="s">
        <v>2843</v>
      </c>
      <c r="U244" s="7" t="s">
        <v>2844</v>
      </c>
      <c r="V244" s="7">
        <v>3000000</v>
      </c>
      <c r="W244" s="7" t="s">
        <v>60</v>
      </c>
      <c r="X244" s="7">
        <v>3000000</v>
      </c>
      <c r="Y244" s="7" t="s">
        <v>467</v>
      </c>
      <c r="Z244" s="7">
        <v>4</v>
      </c>
      <c r="AA244" s="7">
        <v>1500000</v>
      </c>
      <c r="AB244" s="7" t="s">
        <v>60</v>
      </c>
      <c r="AC244" s="7">
        <v>1500000</v>
      </c>
      <c r="AD244" s="7" t="s">
        <v>467</v>
      </c>
      <c r="AE244" s="7">
        <v>2950000</v>
      </c>
      <c r="AF244" s="7" t="s">
        <v>60</v>
      </c>
      <c r="AG244" s="7">
        <v>2950000</v>
      </c>
      <c r="AH244" s="7">
        <v>5950000</v>
      </c>
      <c r="AI244" s="7" t="s">
        <v>60</v>
      </c>
      <c r="AJ244" s="7">
        <v>5950000</v>
      </c>
      <c r="AK244" s="7" t="s">
        <v>2845</v>
      </c>
      <c r="AL244" s="7" t="s">
        <v>50</v>
      </c>
      <c r="AM244" s="7" t="s">
        <v>2846</v>
      </c>
      <c r="AN244" s="7" t="s">
        <v>66</v>
      </c>
      <c r="AO244" s="7" t="s">
        <v>2847</v>
      </c>
      <c r="AP244" s="8" t="s">
        <v>2848</v>
      </c>
      <c r="AQ244" s="9" t="s">
        <v>50</v>
      </c>
      <c r="AR244" s="7" t="s">
        <v>50</v>
      </c>
    </row>
    <row r="245" spans="1:44" ht="15" thickBot="1">
      <c r="A245" s="10" t="s">
        <v>2849</v>
      </c>
      <c r="B245" s="11">
        <v>101485</v>
      </c>
      <c r="C245" s="12">
        <v>44197</v>
      </c>
      <c r="D245" s="13" t="s">
        <v>45</v>
      </c>
      <c r="E245" s="13" t="s">
        <v>46</v>
      </c>
      <c r="F245" s="13" t="s">
        <v>70</v>
      </c>
      <c r="G245" s="26" t="s">
        <v>54946</v>
      </c>
      <c r="H245" s="13" t="s">
        <v>50</v>
      </c>
      <c r="I245" s="13" t="s">
        <v>50</v>
      </c>
      <c r="J245" s="12">
        <v>45531</v>
      </c>
      <c r="K245" s="13" t="s">
        <v>89</v>
      </c>
      <c r="L245" s="13" t="s">
        <v>467</v>
      </c>
      <c r="M245" s="13" t="s">
        <v>2850</v>
      </c>
      <c r="N245" s="13" t="s">
        <v>421</v>
      </c>
      <c r="O245" s="13" t="s">
        <v>2851</v>
      </c>
      <c r="P245" s="11">
        <v>5121</v>
      </c>
      <c r="Q245" s="13" t="s">
        <v>245</v>
      </c>
      <c r="R245" s="29" t="s">
        <v>2852</v>
      </c>
      <c r="S245" s="29" t="s">
        <v>2853</v>
      </c>
      <c r="T245" s="13" t="s">
        <v>50</v>
      </c>
      <c r="U245" s="13" t="s">
        <v>50</v>
      </c>
      <c r="V245" s="13">
        <v>2000000</v>
      </c>
      <c r="W245" s="13" t="s">
        <v>60</v>
      </c>
      <c r="X245" s="13">
        <v>2000000</v>
      </c>
      <c r="Y245" s="13" t="s">
        <v>467</v>
      </c>
      <c r="Z245" s="13">
        <v>2</v>
      </c>
      <c r="AA245" s="13">
        <v>2000000</v>
      </c>
      <c r="AB245" s="13" t="s">
        <v>60</v>
      </c>
      <c r="AC245" s="13">
        <v>2000000</v>
      </c>
      <c r="AD245" s="13" t="s">
        <v>467</v>
      </c>
      <c r="AE245" s="13">
        <v>2000000</v>
      </c>
      <c r="AF245" s="13" t="s">
        <v>60</v>
      </c>
      <c r="AG245" s="13">
        <v>2000000</v>
      </c>
      <c r="AH245" s="13">
        <v>2000000</v>
      </c>
      <c r="AI245" s="13" t="s">
        <v>60</v>
      </c>
      <c r="AJ245" s="13">
        <v>2000000</v>
      </c>
      <c r="AK245" s="13" t="s">
        <v>2854</v>
      </c>
      <c r="AL245" s="13" t="s">
        <v>50</v>
      </c>
      <c r="AM245" s="13" t="s">
        <v>2855</v>
      </c>
      <c r="AN245" s="13" t="s">
        <v>253</v>
      </c>
      <c r="AO245" s="13" t="s">
        <v>2856</v>
      </c>
      <c r="AP245" s="14" t="s">
        <v>2857</v>
      </c>
      <c r="AQ245" s="15" t="s">
        <v>50</v>
      </c>
      <c r="AR245" s="13" t="s">
        <v>50</v>
      </c>
    </row>
    <row r="246" spans="1:44" ht="15" thickBot="1">
      <c r="A246" s="4" t="s">
        <v>2858</v>
      </c>
      <c r="B246" s="5">
        <v>7114</v>
      </c>
      <c r="C246" s="6">
        <v>23743</v>
      </c>
      <c r="D246" s="7" t="s">
        <v>45</v>
      </c>
      <c r="E246" s="7" t="s">
        <v>46</v>
      </c>
      <c r="F246" s="7" t="s">
        <v>47</v>
      </c>
      <c r="G246" s="7" t="s">
        <v>71</v>
      </c>
      <c r="H246" s="7" t="s">
        <v>516</v>
      </c>
      <c r="I246" s="7" t="s">
        <v>50</v>
      </c>
      <c r="J246" s="6">
        <v>45525</v>
      </c>
      <c r="K246" s="7" t="s">
        <v>72</v>
      </c>
      <c r="L246" s="7" t="s">
        <v>162</v>
      </c>
      <c r="M246" s="7" t="s">
        <v>2859</v>
      </c>
      <c r="N246" s="7" t="s">
        <v>1222</v>
      </c>
      <c r="O246" s="7" t="s">
        <v>2860</v>
      </c>
      <c r="P246" s="5">
        <v>5123</v>
      </c>
      <c r="Q246" s="7" t="s">
        <v>707</v>
      </c>
      <c r="R246" s="28" t="s">
        <v>2861</v>
      </c>
      <c r="S246" s="28" t="s">
        <v>2862</v>
      </c>
      <c r="T246" s="7" t="s">
        <v>2863</v>
      </c>
      <c r="U246" s="7">
        <v>41417683700</v>
      </c>
      <c r="V246" s="7">
        <v>250000000</v>
      </c>
      <c r="W246" s="7" t="s">
        <v>1085</v>
      </c>
      <c r="X246" s="7">
        <v>183830964</v>
      </c>
      <c r="Y246" s="7" t="s">
        <v>61</v>
      </c>
      <c r="Z246" s="7">
        <v>2</v>
      </c>
      <c r="AA246" s="7">
        <v>86500000</v>
      </c>
      <c r="AB246" s="7" t="s">
        <v>60</v>
      </c>
      <c r="AC246" s="7">
        <v>86500000</v>
      </c>
      <c r="AD246" s="7" t="s">
        <v>62</v>
      </c>
      <c r="AE246" s="7">
        <v>86500000</v>
      </c>
      <c r="AF246" s="7" t="s">
        <v>60</v>
      </c>
      <c r="AG246" s="7">
        <v>86500000</v>
      </c>
      <c r="AH246" s="7">
        <v>270330964</v>
      </c>
      <c r="AI246" s="7" t="s">
        <v>60</v>
      </c>
      <c r="AJ246" s="7">
        <v>270330964</v>
      </c>
      <c r="AK246" s="7" t="s">
        <v>2864</v>
      </c>
      <c r="AL246" s="7" t="s">
        <v>50</v>
      </c>
      <c r="AM246" s="7" t="s">
        <v>2865</v>
      </c>
      <c r="AN246" s="7" t="s">
        <v>66</v>
      </c>
      <c r="AO246" s="7" t="s">
        <v>2866</v>
      </c>
      <c r="AP246" s="8" t="s">
        <v>2867</v>
      </c>
      <c r="AQ246" s="9" t="s">
        <v>50</v>
      </c>
      <c r="AR246" s="7" t="s">
        <v>50</v>
      </c>
    </row>
    <row r="247" spans="1:44" ht="15" thickBot="1">
      <c r="A247" s="10" t="s">
        <v>2868</v>
      </c>
      <c r="B247" s="13">
        <v>443</v>
      </c>
      <c r="C247" s="12">
        <v>43466</v>
      </c>
      <c r="D247" s="13" t="s">
        <v>45</v>
      </c>
      <c r="E247" s="13" t="s">
        <v>46</v>
      </c>
      <c r="F247" s="13" t="s">
        <v>70</v>
      </c>
      <c r="G247" s="26" t="s">
        <v>54946</v>
      </c>
      <c r="H247" s="13" t="s">
        <v>50</v>
      </c>
      <c r="I247" s="13" t="s">
        <v>50</v>
      </c>
      <c r="J247" s="12">
        <v>45526</v>
      </c>
      <c r="K247" s="13" t="s">
        <v>50</v>
      </c>
      <c r="L247" s="13" t="s">
        <v>178</v>
      </c>
      <c r="M247" s="13" t="s">
        <v>2869</v>
      </c>
      <c r="N247" s="13" t="s">
        <v>133</v>
      </c>
      <c r="O247" s="13" t="s">
        <v>2870</v>
      </c>
      <c r="P247" s="11">
        <v>5170</v>
      </c>
      <c r="Q247" s="13" t="s">
        <v>135</v>
      </c>
      <c r="R247" s="29" t="s">
        <v>2871</v>
      </c>
      <c r="S247" s="29" t="s">
        <v>2872</v>
      </c>
      <c r="T247" s="13" t="s">
        <v>2873</v>
      </c>
      <c r="U247" s="13" t="s">
        <v>50</v>
      </c>
      <c r="V247" s="13" t="s">
        <v>50</v>
      </c>
      <c r="W247" s="13" t="s">
        <v>50</v>
      </c>
      <c r="X247" s="13" t="s">
        <v>50</v>
      </c>
      <c r="Y247" s="13" t="s">
        <v>50</v>
      </c>
      <c r="Z247" s="13">
        <v>4</v>
      </c>
      <c r="AA247" s="13" t="s">
        <v>50</v>
      </c>
      <c r="AB247" s="13" t="s">
        <v>50</v>
      </c>
      <c r="AC247" s="13" t="s">
        <v>50</v>
      </c>
      <c r="AD247" s="13" t="s">
        <v>178</v>
      </c>
      <c r="AE247" s="13">
        <v>2855105</v>
      </c>
      <c r="AF247" s="13" t="s">
        <v>60</v>
      </c>
      <c r="AG247" s="13">
        <v>2855105</v>
      </c>
      <c r="AH247" s="13">
        <v>2855105</v>
      </c>
      <c r="AI247" s="13" t="s">
        <v>60</v>
      </c>
      <c r="AJ247" s="13">
        <v>2855105</v>
      </c>
      <c r="AK247" s="13" t="s">
        <v>2874</v>
      </c>
      <c r="AL247" s="13" t="s">
        <v>50</v>
      </c>
      <c r="AM247" s="13" t="s">
        <v>2875</v>
      </c>
      <c r="AN247" s="13" t="s">
        <v>66</v>
      </c>
      <c r="AO247" s="13" t="s">
        <v>2876</v>
      </c>
      <c r="AP247" s="14" t="s">
        <v>2877</v>
      </c>
      <c r="AQ247" s="15" t="s">
        <v>50</v>
      </c>
      <c r="AR247" s="13" t="s">
        <v>50</v>
      </c>
    </row>
    <row r="248" spans="1:44" ht="15" thickBot="1">
      <c r="A248" s="4" t="s">
        <v>2878</v>
      </c>
      <c r="B248" s="7" t="s">
        <v>50</v>
      </c>
      <c r="C248" s="6">
        <v>21125</v>
      </c>
      <c r="D248" s="7" t="s">
        <v>45</v>
      </c>
      <c r="E248" s="7" t="s">
        <v>46</v>
      </c>
      <c r="F248" s="7" t="s">
        <v>47</v>
      </c>
      <c r="G248" s="7" t="s">
        <v>48</v>
      </c>
      <c r="H248" s="7" t="s">
        <v>49</v>
      </c>
      <c r="I248" s="7" t="s">
        <v>406</v>
      </c>
      <c r="J248" s="6">
        <v>45523</v>
      </c>
      <c r="K248" s="7" t="s">
        <v>51</v>
      </c>
      <c r="L248" s="7" t="s">
        <v>162</v>
      </c>
      <c r="M248" s="7" t="s">
        <v>2879</v>
      </c>
      <c r="N248" s="7" t="s">
        <v>2880</v>
      </c>
      <c r="O248" s="7" t="s">
        <v>2881</v>
      </c>
      <c r="P248" s="5">
        <v>5193</v>
      </c>
      <c r="Q248" s="7" t="s">
        <v>683</v>
      </c>
      <c r="R248" s="28" t="s">
        <v>2882</v>
      </c>
      <c r="S248" s="28" t="s">
        <v>2883</v>
      </c>
      <c r="T248" s="7" t="s">
        <v>50</v>
      </c>
      <c r="U248" s="7" t="s">
        <v>2884</v>
      </c>
      <c r="V248" s="7">
        <v>500000000</v>
      </c>
      <c r="W248" s="7" t="s">
        <v>60</v>
      </c>
      <c r="X248" s="7">
        <v>500000000</v>
      </c>
      <c r="Y248" s="7" t="s">
        <v>61</v>
      </c>
      <c r="Z248" s="7">
        <v>1</v>
      </c>
      <c r="AA248" s="7" t="s">
        <v>50</v>
      </c>
      <c r="AB248" s="7" t="s">
        <v>50</v>
      </c>
      <c r="AC248" s="7" t="s">
        <v>50</v>
      </c>
      <c r="AD248" s="7" t="s">
        <v>50</v>
      </c>
      <c r="AE248" s="7" t="s">
        <v>50</v>
      </c>
      <c r="AF248" s="7" t="s">
        <v>50</v>
      </c>
      <c r="AG248" s="7" t="s">
        <v>50</v>
      </c>
      <c r="AH248" s="7">
        <v>500000000</v>
      </c>
      <c r="AI248" s="7" t="s">
        <v>60</v>
      </c>
      <c r="AJ248" s="7">
        <v>500000000</v>
      </c>
      <c r="AK248" s="7" t="s">
        <v>50</v>
      </c>
      <c r="AL248" s="7" t="s">
        <v>50</v>
      </c>
      <c r="AM248" s="7" t="s">
        <v>2885</v>
      </c>
      <c r="AN248" s="7" t="s">
        <v>66</v>
      </c>
      <c r="AO248" s="7" t="s">
        <v>2886</v>
      </c>
      <c r="AP248" s="8" t="s">
        <v>2887</v>
      </c>
      <c r="AQ248" s="9" t="s">
        <v>50</v>
      </c>
      <c r="AR248" s="7" t="s">
        <v>50</v>
      </c>
    </row>
    <row r="249" spans="1:44" ht="15" thickBot="1">
      <c r="A249" s="10" t="s">
        <v>2888</v>
      </c>
      <c r="B249" s="11">
        <v>7577</v>
      </c>
      <c r="C249" s="12">
        <v>42370</v>
      </c>
      <c r="D249" s="13" t="s">
        <v>45</v>
      </c>
      <c r="E249" s="13" t="s">
        <v>46</v>
      </c>
      <c r="F249" s="13" t="s">
        <v>70</v>
      </c>
      <c r="G249" s="26" t="s">
        <v>54946</v>
      </c>
      <c r="H249" s="13" t="s">
        <v>430</v>
      </c>
      <c r="I249" s="13" t="s">
        <v>50</v>
      </c>
      <c r="J249" s="12">
        <v>45531</v>
      </c>
      <c r="K249" s="13" t="s">
        <v>116</v>
      </c>
      <c r="L249" s="13" t="s">
        <v>131</v>
      </c>
      <c r="M249" s="13" t="s">
        <v>2889</v>
      </c>
      <c r="N249" s="13" t="s">
        <v>432</v>
      </c>
      <c r="O249" s="13" t="s">
        <v>2890</v>
      </c>
      <c r="P249" s="11">
        <v>5278</v>
      </c>
      <c r="Q249" s="13" t="s">
        <v>434</v>
      </c>
      <c r="R249" s="29" t="s">
        <v>2891</v>
      </c>
      <c r="S249" s="29" t="s">
        <v>2892</v>
      </c>
      <c r="T249" s="13" t="s">
        <v>2893</v>
      </c>
      <c r="U249" s="13" t="s">
        <v>2894</v>
      </c>
      <c r="V249" s="13">
        <v>2000000</v>
      </c>
      <c r="W249" s="13" t="s">
        <v>60</v>
      </c>
      <c r="X249" s="13">
        <v>2000000</v>
      </c>
      <c r="Y249" s="13" t="s">
        <v>50</v>
      </c>
      <c r="Z249" s="13">
        <v>8</v>
      </c>
      <c r="AA249" s="13">
        <v>1575000</v>
      </c>
      <c r="AB249" s="13" t="s">
        <v>60</v>
      </c>
      <c r="AC249" s="13">
        <v>1575000</v>
      </c>
      <c r="AD249" s="13" t="s">
        <v>210</v>
      </c>
      <c r="AE249" s="13">
        <v>4074999</v>
      </c>
      <c r="AF249" s="13" t="s">
        <v>60</v>
      </c>
      <c r="AG249" s="13">
        <v>4074999</v>
      </c>
      <c r="AH249" s="13">
        <v>6074999</v>
      </c>
      <c r="AI249" s="13" t="s">
        <v>60</v>
      </c>
      <c r="AJ249" s="13">
        <v>6074999</v>
      </c>
      <c r="AK249" s="13" t="s">
        <v>2895</v>
      </c>
      <c r="AL249" s="13" t="s">
        <v>50</v>
      </c>
      <c r="AM249" s="13" t="s">
        <v>2896</v>
      </c>
      <c r="AN249" s="13" t="s">
        <v>66</v>
      </c>
      <c r="AO249" s="13" t="s">
        <v>2897</v>
      </c>
      <c r="AP249" s="14" t="s">
        <v>2898</v>
      </c>
      <c r="AQ249" s="15" t="s">
        <v>50</v>
      </c>
      <c r="AR249" s="13" t="s">
        <v>50</v>
      </c>
    </row>
    <row r="250" spans="1:44" ht="15" thickBot="1">
      <c r="A250" s="4" t="s">
        <v>2899</v>
      </c>
      <c r="B250" s="5">
        <v>5083</v>
      </c>
      <c r="C250" s="6">
        <v>35065</v>
      </c>
      <c r="D250" s="7" t="s">
        <v>45</v>
      </c>
      <c r="E250" s="7" t="s">
        <v>46</v>
      </c>
      <c r="F250" s="7" t="s">
        <v>47</v>
      </c>
      <c r="G250" s="7" t="s">
        <v>145</v>
      </c>
      <c r="H250" s="7" t="s">
        <v>1690</v>
      </c>
      <c r="I250" s="7" t="s">
        <v>50</v>
      </c>
      <c r="J250" s="6">
        <v>45523</v>
      </c>
      <c r="K250" s="7" t="s">
        <v>116</v>
      </c>
      <c r="L250" s="7" t="s">
        <v>62</v>
      </c>
      <c r="M250" s="7" t="s">
        <v>2900</v>
      </c>
      <c r="N250" s="7" t="s">
        <v>2901</v>
      </c>
      <c r="O250" s="7" t="s">
        <v>2902</v>
      </c>
      <c r="P250" s="5">
        <v>5327</v>
      </c>
      <c r="Q250" s="7" t="s">
        <v>2203</v>
      </c>
      <c r="R250" s="28" t="s">
        <v>2903</v>
      </c>
      <c r="S250" s="28" t="s">
        <v>2904</v>
      </c>
      <c r="T250" s="7" t="s">
        <v>2905</v>
      </c>
      <c r="U250" s="7" t="s">
        <v>2906</v>
      </c>
      <c r="V250" s="7">
        <v>9700000</v>
      </c>
      <c r="W250" s="7" t="s">
        <v>2208</v>
      </c>
      <c r="X250" s="7">
        <v>916862</v>
      </c>
      <c r="Y250" s="7" t="s">
        <v>61</v>
      </c>
      <c r="Z250" s="7">
        <v>6</v>
      </c>
      <c r="AA250" s="7">
        <v>9700000</v>
      </c>
      <c r="AB250" s="7" t="s">
        <v>2208</v>
      </c>
      <c r="AC250" s="7">
        <v>916862</v>
      </c>
      <c r="AD250" s="7" t="s">
        <v>62</v>
      </c>
      <c r="AE250" s="7">
        <v>314700000</v>
      </c>
      <c r="AF250" s="7" t="s">
        <v>2208</v>
      </c>
      <c r="AG250" s="7">
        <v>30599607</v>
      </c>
      <c r="AH250" s="7">
        <v>414700000</v>
      </c>
      <c r="AI250" s="7" t="s">
        <v>2208</v>
      </c>
      <c r="AJ250" s="7">
        <v>39536363</v>
      </c>
      <c r="AK250" s="7" t="s">
        <v>50</v>
      </c>
      <c r="AL250" s="7" t="s">
        <v>50</v>
      </c>
      <c r="AM250" s="7" t="s">
        <v>2907</v>
      </c>
      <c r="AN250" s="7" t="s">
        <v>66</v>
      </c>
      <c r="AO250" s="7" t="s">
        <v>2908</v>
      </c>
      <c r="AP250" s="8" t="s">
        <v>2909</v>
      </c>
      <c r="AQ250" s="9" t="s">
        <v>50</v>
      </c>
      <c r="AR250" s="7" t="s">
        <v>50</v>
      </c>
    </row>
    <row r="251" spans="1:44" ht="15" thickBot="1">
      <c r="A251" s="10" t="s">
        <v>2910</v>
      </c>
      <c r="B251" s="11">
        <v>53774</v>
      </c>
      <c r="C251" s="12">
        <v>28856</v>
      </c>
      <c r="D251" s="13" t="s">
        <v>45</v>
      </c>
      <c r="E251" s="13" t="s">
        <v>46</v>
      </c>
      <c r="F251" s="13" t="s">
        <v>70</v>
      </c>
      <c r="G251" s="13" t="s">
        <v>176</v>
      </c>
      <c r="H251" s="13" t="s">
        <v>49</v>
      </c>
      <c r="I251" s="13" t="s">
        <v>50</v>
      </c>
      <c r="J251" s="12">
        <v>45525</v>
      </c>
      <c r="K251" s="13" t="s">
        <v>72</v>
      </c>
      <c r="L251" s="13" t="s">
        <v>52</v>
      </c>
      <c r="M251" s="13" t="s">
        <v>2911</v>
      </c>
      <c r="N251" s="13" t="s">
        <v>75</v>
      </c>
      <c r="O251" s="13" t="s">
        <v>2912</v>
      </c>
      <c r="P251" s="11">
        <v>5329</v>
      </c>
      <c r="Q251" s="13" t="s">
        <v>77</v>
      </c>
      <c r="R251" s="29" t="s">
        <v>2913</v>
      </c>
      <c r="S251" s="29" t="s">
        <v>2914</v>
      </c>
      <c r="T251" s="13" t="s">
        <v>2915</v>
      </c>
      <c r="U251" s="13">
        <v>112124559800</v>
      </c>
      <c r="V251" s="13" t="s">
        <v>50</v>
      </c>
      <c r="W251" s="13" t="s">
        <v>50</v>
      </c>
      <c r="X251" s="13" t="s">
        <v>50</v>
      </c>
      <c r="Y251" s="13" t="s">
        <v>50</v>
      </c>
      <c r="Z251" s="13">
        <v>11</v>
      </c>
      <c r="AA251" s="13" t="s">
        <v>50</v>
      </c>
      <c r="AB251" s="13" t="s">
        <v>50</v>
      </c>
      <c r="AC251" s="13" t="s">
        <v>50</v>
      </c>
      <c r="AD251" s="13" t="s">
        <v>50</v>
      </c>
      <c r="AE251" s="13" t="s">
        <v>50</v>
      </c>
      <c r="AF251" s="13" t="s">
        <v>50</v>
      </c>
      <c r="AG251" s="13" t="s">
        <v>50</v>
      </c>
      <c r="AH251" s="13">
        <v>27752678</v>
      </c>
      <c r="AI251" s="13" t="s">
        <v>60</v>
      </c>
      <c r="AJ251" s="13">
        <v>27752678</v>
      </c>
      <c r="AK251" s="13" t="s">
        <v>2916</v>
      </c>
      <c r="AL251" s="13" t="s">
        <v>50</v>
      </c>
      <c r="AM251" s="13" t="s">
        <v>2917</v>
      </c>
      <c r="AN251" s="13" t="s">
        <v>66</v>
      </c>
      <c r="AO251" s="13" t="s">
        <v>2918</v>
      </c>
      <c r="AP251" s="14" t="s">
        <v>2919</v>
      </c>
      <c r="AQ251" s="15" t="s">
        <v>50</v>
      </c>
      <c r="AR251" s="13" t="s">
        <v>50</v>
      </c>
    </row>
    <row r="252" spans="1:44" ht="15" thickBot="1">
      <c r="A252" s="4" t="s">
        <v>2920</v>
      </c>
      <c r="B252" s="5">
        <v>1789</v>
      </c>
      <c r="C252" s="6">
        <v>35431</v>
      </c>
      <c r="D252" s="7" t="s">
        <v>45</v>
      </c>
      <c r="E252" s="7" t="s">
        <v>46</v>
      </c>
      <c r="F252" s="7" t="s">
        <v>47</v>
      </c>
      <c r="G252" s="26" t="s">
        <v>54946</v>
      </c>
      <c r="H252" s="7" t="s">
        <v>2631</v>
      </c>
      <c r="I252" s="7" t="s">
        <v>50</v>
      </c>
      <c r="J252" s="6">
        <v>45525</v>
      </c>
      <c r="K252" s="7" t="s">
        <v>89</v>
      </c>
      <c r="L252" s="7" t="s">
        <v>62</v>
      </c>
      <c r="M252" s="7" t="s">
        <v>2921</v>
      </c>
      <c r="N252" s="7" t="s">
        <v>987</v>
      </c>
      <c r="O252" s="7" t="s">
        <v>2922</v>
      </c>
      <c r="P252" s="5">
        <v>5424</v>
      </c>
      <c r="Q252" s="7" t="s">
        <v>50</v>
      </c>
      <c r="R252" s="28" t="s">
        <v>2923</v>
      </c>
      <c r="S252" s="28" t="s">
        <v>2924</v>
      </c>
      <c r="T252" s="7" t="s">
        <v>2925</v>
      </c>
      <c r="U252" s="7">
        <f>1-778-8738190</f>
        <v>-8738967</v>
      </c>
      <c r="V252" s="7">
        <v>20000000</v>
      </c>
      <c r="W252" s="7" t="s">
        <v>1085</v>
      </c>
      <c r="X252" s="7">
        <v>14706477</v>
      </c>
      <c r="Y252" s="7" t="s">
        <v>61</v>
      </c>
      <c r="Z252" s="7">
        <v>7</v>
      </c>
      <c r="AA252" s="7">
        <v>20000000</v>
      </c>
      <c r="AB252" s="7" t="s">
        <v>1085</v>
      </c>
      <c r="AC252" s="7">
        <v>14706477</v>
      </c>
      <c r="AD252" s="7" t="s">
        <v>62</v>
      </c>
      <c r="AE252" s="7">
        <v>73668265</v>
      </c>
      <c r="AF252" s="7" t="s">
        <v>60</v>
      </c>
      <c r="AG252" s="7">
        <v>73668265</v>
      </c>
      <c r="AH252" s="7">
        <v>98543265</v>
      </c>
      <c r="AI252" s="7" t="s">
        <v>60</v>
      </c>
      <c r="AJ252" s="7">
        <v>98543265</v>
      </c>
      <c r="AK252" s="7" t="s">
        <v>2926</v>
      </c>
      <c r="AL252" s="7" t="s">
        <v>50</v>
      </c>
      <c r="AM252" s="7" t="s">
        <v>2927</v>
      </c>
      <c r="AN252" s="7" t="s">
        <v>66</v>
      </c>
      <c r="AO252" s="7" t="s">
        <v>2928</v>
      </c>
      <c r="AP252" s="8" t="s">
        <v>2929</v>
      </c>
      <c r="AQ252" s="9" t="s">
        <v>50</v>
      </c>
      <c r="AR252" s="7" t="s">
        <v>50</v>
      </c>
    </row>
    <row r="253" spans="1:44" ht="15" thickBot="1">
      <c r="A253" s="10" t="s">
        <v>2930</v>
      </c>
      <c r="B253" s="13" t="s">
        <v>50</v>
      </c>
      <c r="C253" s="12">
        <v>44927</v>
      </c>
      <c r="D253" s="13" t="s">
        <v>45</v>
      </c>
      <c r="E253" s="13" t="s">
        <v>46</v>
      </c>
      <c r="F253" s="13" t="s">
        <v>70</v>
      </c>
      <c r="G253" s="26" t="s">
        <v>54946</v>
      </c>
      <c r="H253" s="13" t="s">
        <v>50</v>
      </c>
      <c r="I253" s="13" t="s">
        <v>50</v>
      </c>
      <c r="J253" s="12">
        <v>45524</v>
      </c>
      <c r="K253" s="13" t="s">
        <v>50</v>
      </c>
      <c r="L253" s="13" t="s">
        <v>467</v>
      </c>
      <c r="M253" s="13" t="s">
        <v>2931</v>
      </c>
      <c r="N253" s="13" t="s">
        <v>75</v>
      </c>
      <c r="O253" s="13" t="s">
        <v>2932</v>
      </c>
      <c r="P253" s="11">
        <v>5478</v>
      </c>
      <c r="Q253" s="13" t="s">
        <v>77</v>
      </c>
      <c r="R253" s="29" t="s">
        <v>2933</v>
      </c>
      <c r="S253" s="29" t="s">
        <v>2934</v>
      </c>
      <c r="T253" s="13" t="s">
        <v>50</v>
      </c>
      <c r="U253" s="13" t="s">
        <v>50</v>
      </c>
      <c r="V253" s="13">
        <v>7500000</v>
      </c>
      <c r="W253" s="13" t="s">
        <v>60</v>
      </c>
      <c r="X253" s="13">
        <v>7500000</v>
      </c>
      <c r="Y253" s="13" t="s">
        <v>467</v>
      </c>
      <c r="Z253" s="13">
        <v>1</v>
      </c>
      <c r="AA253" s="13">
        <v>7500000</v>
      </c>
      <c r="AB253" s="13" t="s">
        <v>60</v>
      </c>
      <c r="AC253" s="13">
        <v>7500000</v>
      </c>
      <c r="AD253" s="13" t="s">
        <v>467</v>
      </c>
      <c r="AE253" s="13">
        <v>7500000</v>
      </c>
      <c r="AF253" s="13" t="s">
        <v>60</v>
      </c>
      <c r="AG253" s="13">
        <v>7500000</v>
      </c>
      <c r="AH253" s="13">
        <v>7500000</v>
      </c>
      <c r="AI253" s="13" t="s">
        <v>60</v>
      </c>
      <c r="AJ253" s="13">
        <v>7500000</v>
      </c>
      <c r="AK253" s="13" t="s">
        <v>2935</v>
      </c>
      <c r="AL253" s="13" t="s">
        <v>50</v>
      </c>
      <c r="AM253" s="13" t="s">
        <v>2936</v>
      </c>
      <c r="AN253" s="13" t="s">
        <v>66</v>
      </c>
      <c r="AO253" s="13" t="s">
        <v>2937</v>
      </c>
      <c r="AP253" s="14" t="s">
        <v>2938</v>
      </c>
      <c r="AQ253" s="15" t="s">
        <v>50</v>
      </c>
      <c r="AR253" s="13" t="s">
        <v>50</v>
      </c>
    </row>
    <row r="254" spans="1:44" ht="15" thickBot="1">
      <c r="A254" s="4" t="s">
        <v>2939</v>
      </c>
      <c r="B254" s="5">
        <v>150696</v>
      </c>
      <c r="C254" s="6">
        <v>43466</v>
      </c>
      <c r="D254" s="7" t="s">
        <v>45</v>
      </c>
      <c r="E254" s="7" t="s">
        <v>46</v>
      </c>
      <c r="F254" s="7" t="s">
        <v>70</v>
      </c>
      <c r="G254" s="26" t="s">
        <v>54946</v>
      </c>
      <c r="H254" s="7" t="s">
        <v>50</v>
      </c>
      <c r="I254" s="7" t="s">
        <v>50</v>
      </c>
      <c r="J254" s="6">
        <v>45524</v>
      </c>
      <c r="K254" s="7" t="s">
        <v>50</v>
      </c>
      <c r="L254" s="7" t="s">
        <v>147</v>
      </c>
      <c r="M254" s="7" t="s">
        <v>2940</v>
      </c>
      <c r="N254" s="7" t="s">
        <v>2941</v>
      </c>
      <c r="O254" s="7" t="s">
        <v>2942</v>
      </c>
      <c r="P254" s="5">
        <v>5493</v>
      </c>
      <c r="Q254" s="7" t="s">
        <v>245</v>
      </c>
      <c r="R254" s="28" t="s">
        <v>2943</v>
      </c>
      <c r="S254" s="28" t="s">
        <v>2944</v>
      </c>
      <c r="T254" s="7" t="s">
        <v>2945</v>
      </c>
      <c r="U254" s="7">
        <f>82-1522-1902</f>
        <v>-3342</v>
      </c>
      <c r="V254" s="7">
        <v>15000000000</v>
      </c>
      <c r="W254" s="7" t="s">
        <v>2946</v>
      </c>
      <c r="X254" s="7">
        <v>11277062</v>
      </c>
      <c r="Y254" s="7" t="s">
        <v>154</v>
      </c>
      <c r="Z254" s="7">
        <v>5</v>
      </c>
      <c r="AA254" s="7">
        <v>15000000000</v>
      </c>
      <c r="AB254" s="7" t="s">
        <v>2946</v>
      </c>
      <c r="AC254" s="7">
        <v>11277062</v>
      </c>
      <c r="AD254" s="7" t="s">
        <v>147</v>
      </c>
      <c r="AE254" s="7">
        <v>59000000000</v>
      </c>
      <c r="AF254" s="7" t="s">
        <v>2946</v>
      </c>
      <c r="AG254" s="7">
        <v>46792197</v>
      </c>
      <c r="AH254" s="7">
        <v>59000000000</v>
      </c>
      <c r="AI254" s="7" t="s">
        <v>2946</v>
      </c>
      <c r="AJ254" s="7">
        <v>46792197</v>
      </c>
      <c r="AK254" s="7" t="s">
        <v>2947</v>
      </c>
      <c r="AL254" s="7" t="s">
        <v>50</v>
      </c>
      <c r="AM254" s="7" t="s">
        <v>2948</v>
      </c>
      <c r="AN254" s="7" t="s">
        <v>66</v>
      </c>
      <c r="AO254" s="7" t="s">
        <v>2949</v>
      </c>
      <c r="AP254" s="8" t="s">
        <v>2950</v>
      </c>
      <c r="AQ254" s="9" t="s">
        <v>50</v>
      </c>
      <c r="AR254" s="7" t="s">
        <v>50</v>
      </c>
    </row>
    <row r="255" spans="1:44" ht="15" thickBot="1">
      <c r="A255" s="10" t="s">
        <v>2951</v>
      </c>
      <c r="B255" s="13">
        <v>316</v>
      </c>
      <c r="C255" s="12">
        <v>39814</v>
      </c>
      <c r="D255" s="13" t="s">
        <v>45</v>
      </c>
      <c r="E255" s="13" t="s">
        <v>46</v>
      </c>
      <c r="F255" s="13" t="s">
        <v>70</v>
      </c>
      <c r="G255" s="26" t="s">
        <v>54946</v>
      </c>
      <c r="H255" s="13" t="s">
        <v>2952</v>
      </c>
      <c r="I255" s="13" t="s">
        <v>50</v>
      </c>
      <c r="J255" s="12">
        <v>45523</v>
      </c>
      <c r="K255" s="13" t="s">
        <v>116</v>
      </c>
      <c r="L255" s="13" t="s">
        <v>290</v>
      </c>
      <c r="M255" s="13" t="s">
        <v>2953</v>
      </c>
      <c r="N255" s="13" t="s">
        <v>75</v>
      </c>
      <c r="O255" s="13" t="s">
        <v>2954</v>
      </c>
      <c r="P255" s="11">
        <v>5538</v>
      </c>
      <c r="Q255" s="13" t="s">
        <v>77</v>
      </c>
      <c r="R255" s="29" t="s">
        <v>2955</v>
      </c>
      <c r="S255" s="29" t="s">
        <v>2956</v>
      </c>
      <c r="T255" s="13" t="s">
        <v>2957</v>
      </c>
      <c r="U255" s="13" t="s">
        <v>2958</v>
      </c>
      <c r="V255" s="13" t="s">
        <v>50</v>
      </c>
      <c r="W255" s="13" t="s">
        <v>50</v>
      </c>
      <c r="X255" s="13" t="s">
        <v>50</v>
      </c>
      <c r="Y255" s="13" t="s">
        <v>290</v>
      </c>
      <c r="Z255" s="13">
        <v>5</v>
      </c>
      <c r="AA255" s="13" t="s">
        <v>50</v>
      </c>
      <c r="AB255" s="13" t="s">
        <v>50</v>
      </c>
      <c r="AC255" s="13" t="s">
        <v>50</v>
      </c>
      <c r="AD255" s="13" t="s">
        <v>290</v>
      </c>
      <c r="AE255" s="13">
        <v>10532639</v>
      </c>
      <c r="AF255" s="13" t="s">
        <v>60</v>
      </c>
      <c r="AG255" s="13">
        <v>10532639</v>
      </c>
      <c r="AH255" s="13">
        <v>10532639</v>
      </c>
      <c r="AI255" s="13" t="s">
        <v>60</v>
      </c>
      <c r="AJ255" s="13">
        <v>10532639</v>
      </c>
      <c r="AK255" s="13" t="s">
        <v>2959</v>
      </c>
      <c r="AL255" s="13" t="s">
        <v>50</v>
      </c>
      <c r="AM255" s="13" t="s">
        <v>2960</v>
      </c>
      <c r="AN255" s="13" t="s">
        <v>66</v>
      </c>
      <c r="AO255" s="13" t="s">
        <v>2961</v>
      </c>
      <c r="AP255" s="14" t="s">
        <v>2962</v>
      </c>
      <c r="AQ255" s="15" t="s">
        <v>50</v>
      </c>
      <c r="AR255" s="13" t="s">
        <v>50</v>
      </c>
    </row>
    <row r="256" spans="1:44" ht="15" thickBot="1">
      <c r="A256" s="4" t="s">
        <v>2963</v>
      </c>
      <c r="B256" s="5">
        <v>7273</v>
      </c>
      <c r="C256" s="6">
        <v>35796</v>
      </c>
      <c r="D256" s="7" t="s">
        <v>45</v>
      </c>
      <c r="E256" s="7" t="s">
        <v>46</v>
      </c>
      <c r="F256" s="7" t="s">
        <v>47</v>
      </c>
      <c r="G256" s="7" t="s">
        <v>50</v>
      </c>
      <c r="H256" s="7" t="s">
        <v>2964</v>
      </c>
      <c r="I256" s="7" t="s">
        <v>50</v>
      </c>
      <c r="J256" s="6">
        <v>45524</v>
      </c>
      <c r="K256" s="7" t="s">
        <v>50</v>
      </c>
      <c r="L256" s="7" t="s">
        <v>62</v>
      </c>
      <c r="M256" s="7" t="s">
        <v>2965</v>
      </c>
      <c r="N256" s="7" t="s">
        <v>2966</v>
      </c>
      <c r="O256" s="7" t="s">
        <v>2967</v>
      </c>
      <c r="P256" s="5">
        <v>5672</v>
      </c>
      <c r="Q256" s="7" t="s">
        <v>50</v>
      </c>
      <c r="R256" s="28" t="s">
        <v>2968</v>
      </c>
      <c r="S256" s="28" t="s">
        <v>2969</v>
      </c>
      <c r="T256" s="7" t="s">
        <v>50</v>
      </c>
      <c r="U256" s="7" t="s">
        <v>50</v>
      </c>
      <c r="V256" s="7">
        <v>2000000</v>
      </c>
      <c r="W256" s="7" t="s">
        <v>1085</v>
      </c>
      <c r="X256" s="7">
        <v>1467589</v>
      </c>
      <c r="Y256" s="7" t="s">
        <v>61</v>
      </c>
      <c r="Z256" s="7">
        <v>4</v>
      </c>
      <c r="AA256" s="7">
        <v>2000000</v>
      </c>
      <c r="AB256" s="7" t="s">
        <v>1085</v>
      </c>
      <c r="AC256" s="7">
        <v>1467589</v>
      </c>
      <c r="AD256" s="7" t="s">
        <v>62</v>
      </c>
      <c r="AE256" s="7">
        <v>11100609</v>
      </c>
      <c r="AF256" s="7" t="s">
        <v>60</v>
      </c>
      <c r="AG256" s="7">
        <v>11100609</v>
      </c>
      <c r="AH256" s="7">
        <v>11100609</v>
      </c>
      <c r="AI256" s="7" t="s">
        <v>60</v>
      </c>
      <c r="AJ256" s="7">
        <v>11100609</v>
      </c>
      <c r="AK256" s="7" t="s">
        <v>50</v>
      </c>
      <c r="AL256" s="7" t="s">
        <v>50</v>
      </c>
      <c r="AM256" s="7" t="s">
        <v>2970</v>
      </c>
      <c r="AN256" s="7" t="s">
        <v>66</v>
      </c>
      <c r="AO256" s="7" t="s">
        <v>2971</v>
      </c>
      <c r="AP256" s="8" t="s">
        <v>2972</v>
      </c>
      <c r="AQ256" s="9" t="s">
        <v>50</v>
      </c>
      <c r="AR256" s="7" t="s">
        <v>50</v>
      </c>
    </row>
    <row r="257" spans="1:44" ht="15" thickBot="1">
      <c r="A257" s="10" t="s">
        <v>2973</v>
      </c>
      <c r="B257" s="11">
        <v>42168</v>
      </c>
      <c r="C257" s="12">
        <v>43831</v>
      </c>
      <c r="D257" s="13" t="s">
        <v>45</v>
      </c>
      <c r="E257" s="13" t="s">
        <v>46</v>
      </c>
      <c r="F257" s="13" t="s">
        <v>70</v>
      </c>
      <c r="G257" s="26" t="s">
        <v>54946</v>
      </c>
      <c r="H257" s="13" t="s">
        <v>2974</v>
      </c>
      <c r="I257" s="13" t="s">
        <v>50</v>
      </c>
      <c r="J257" s="12">
        <v>45524</v>
      </c>
      <c r="K257" s="13" t="s">
        <v>116</v>
      </c>
      <c r="L257" s="13" t="s">
        <v>467</v>
      </c>
      <c r="M257" s="13" t="s">
        <v>2975</v>
      </c>
      <c r="N257" s="13" t="s">
        <v>2976</v>
      </c>
      <c r="O257" s="13" t="s">
        <v>2977</v>
      </c>
      <c r="P257" s="11">
        <v>5700</v>
      </c>
      <c r="Q257" s="13" t="s">
        <v>383</v>
      </c>
      <c r="R257" s="29" t="s">
        <v>2978</v>
      </c>
      <c r="S257" s="29" t="s">
        <v>2979</v>
      </c>
      <c r="T257" s="13" t="s">
        <v>2980</v>
      </c>
      <c r="U257" s="13">
        <f>1-801-781-5818</f>
        <v>-7399</v>
      </c>
      <c r="V257" s="13">
        <v>2749998</v>
      </c>
      <c r="W257" s="13" t="s">
        <v>60</v>
      </c>
      <c r="X257" s="13">
        <v>2749998</v>
      </c>
      <c r="Y257" s="13" t="s">
        <v>467</v>
      </c>
      <c r="Z257" s="13">
        <v>3</v>
      </c>
      <c r="AA257" s="13">
        <v>2749998</v>
      </c>
      <c r="AB257" s="13" t="s">
        <v>60</v>
      </c>
      <c r="AC257" s="13">
        <v>2749998</v>
      </c>
      <c r="AD257" s="13" t="s">
        <v>467</v>
      </c>
      <c r="AE257" s="13">
        <v>6249998</v>
      </c>
      <c r="AF257" s="13" t="s">
        <v>60</v>
      </c>
      <c r="AG257" s="13">
        <v>6249998</v>
      </c>
      <c r="AH257" s="13">
        <v>6249998</v>
      </c>
      <c r="AI257" s="13" t="s">
        <v>60</v>
      </c>
      <c r="AJ257" s="13">
        <v>6249998</v>
      </c>
      <c r="AK257" s="13" t="s">
        <v>2981</v>
      </c>
      <c r="AL257" s="13" t="s">
        <v>50</v>
      </c>
      <c r="AM257" s="13" t="s">
        <v>2982</v>
      </c>
      <c r="AN257" s="13" t="s">
        <v>66</v>
      </c>
      <c r="AO257" s="13" t="s">
        <v>2983</v>
      </c>
      <c r="AP257" s="14" t="s">
        <v>2984</v>
      </c>
      <c r="AQ257" s="15" t="s">
        <v>50</v>
      </c>
      <c r="AR257" s="13" t="s">
        <v>50</v>
      </c>
    </row>
    <row r="258" spans="1:44" ht="15" thickBot="1">
      <c r="A258" s="4" t="s">
        <v>2985</v>
      </c>
      <c r="B258" s="7" t="s">
        <v>50</v>
      </c>
      <c r="C258" s="6">
        <v>45292</v>
      </c>
      <c r="D258" s="7" t="s">
        <v>45</v>
      </c>
      <c r="E258" s="7" t="s">
        <v>50</v>
      </c>
      <c r="F258" s="7" t="s">
        <v>70</v>
      </c>
      <c r="G258" s="27" t="s">
        <v>54945</v>
      </c>
      <c r="H258" s="7" t="s">
        <v>50</v>
      </c>
      <c r="I258" s="7" t="s">
        <v>50</v>
      </c>
      <c r="J258" s="6">
        <v>45526</v>
      </c>
      <c r="K258" s="7" t="s">
        <v>50</v>
      </c>
      <c r="L258" s="7" t="s">
        <v>467</v>
      </c>
      <c r="M258" s="7" t="s">
        <v>2986</v>
      </c>
      <c r="N258" s="7" t="s">
        <v>668</v>
      </c>
      <c r="O258" s="7" t="s">
        <v>2987</v>
      </c>
      <c r="P258" s="5">
        <v>5720</v>
      </c>
      <c r="Q258" s="7" t="s">
        <v>670</v>
      </c>
      <c r="R258" s="28" t="s">
        <v>2988</v>
      </c>
      <c r="S258" s="28" t="s">
        <v>2989</v>
      </c>
      <c r="T258" s="7" t="s">
        <v>2990</v>
      </c>
      <c r="U258" s="7" t="s">
        <v>50</v>
      </c>
      <c r="V258" s="7">
        <v>6000000</v>
      </c>
      <c r="W258" s="7" t="s">
        <v>60</v>
      </c>
      <c r="X258" s="7">
        <v>6000000</v>
      </c>
      <c r="Y258" s="7" t="s">
        <v>467</v>
      </c>
      <c r="Z258" s="7">
        <v>1</v>
      </c>
      <c r="AA258" s="7">
        <v>6000000</v>
      </c>
      <c r="AB258" s="7" t="s">
        <v>60</v>
      </c>
      <c r="AC258" s="7">
        <v>6000000</v>
      </c>
      <c r="AD258" s="7" t="s">
        <v>467</v>
      </c>
      <c r="AE258" s="7">
        <v>6000000</v>
      </c>
      <c r="AF258" s="7" t="s">
        <v>60</v>
      </c>
      <c r="AG258" s="7">
        <v>6000000</v>
      </c>
      <c r="AH258" s="7">
        <v>6000000</v>
      </c>
      <c r="AI258" s="7" t="s">
        <v>60</v>
      </c>
      <c r="AJ258" s="7">
        <v>6000000</v>
      </c>
      <c r="AK258" s="7" t="s">
        <v>2991</v>
      </c>
      <c r="AL258" s="7" t="s">
        <v>50</v>
      </c>
      <c r="AM258" s="7" t="s">
        <v>2992</v>
      </c>
      <c r="AN258" s="7" t="s">
        <v>66</v>
      </c>
      <c r="AO258" s="7" t="s">
        <v>2993</v>
      </c>
      <c r="AP258" s="8" t="s">
        <v>2994</v>
      </c>
      <c r="AQ258" s="9" t="s">
        <v>50</v>
      </c>
      <c r="AR258" s="7" t="s">
        <v>50</v>
      </c>
    </row>
    <row r="259" spans="1:44" ht="15" thickBot="1">
      <c r="A259" s="10" t="s">
        <v>2995</v>
      </c>
      <c r="B259" s="13" t="s">
        <v>50</v>
      </c>
      <c r="C259" s="12">
        <v>42736</v>
      </c>
      <c r="D259" s="13" t="s">
        <v>45</v>
      </c>
      <c r="E259" s="13" t="s">
        <v>50</v>
      </c>
      <c r="F259" s="13" t="s">
        <v>70</v>
      </c>
      <c r="G259" s="13" t="s">
        <v>87</v>
      </c>
      <c r="H259" s="13" t="s">
        <v>2996</v>
      </c>
      <c r="I259" s="13" t="s">
        <v>50</v>
      </c>
      <c r="J259" s="12">
        <v>45524</v>
      </c>
      <c r="K259" s="13" t="s">
        <v>50</v>
      </c>
      <c r="L259" s="13" t="s">
        <v>241</v>
      </c>
      <c r="M259" s="13" t="s">
        <v>2997</v>
      </c>
      <c r="N259" s="13" t="s">
        <v>2998</v>
      </c>
      <c r="O259" s="13" t="s">
        <v>2999</v>
      </c>
      <c r="P259" s="11">
        <v>5844</v>
      </c>
      <c r="Q259" s="13" t="s">
        <v>383</v>
      </c>
      <c r="R259" s="29" t="s">
        <v>3000</v>
      </c>
      <c r="S259" s="29" t="s">
        <v>3001</v>
      </c>
      <c r="T259" s="13" t="s">
        <v>50</v>
      </c>
      <c r="U259" s="13" t="s">
        <v>50</v>
      </c>
      <c r="V259" s="13">
        <v>24000000</v>
      </c>
      <c r="W259" s="13" t="s">
        <v>60</v>
      </c>
      <c r="X259" s="13">
        <v>24000000</v>
      </c>
      <c r="Y259" s="13" t="s">
        <v>154</v>
      </c>
      <c r="Z259" s="13">
        <v>2</v>
      </c>
      <c r="AA259" s="13">
        <v>24000000</v>
      </c>
      <c r="AB259" s="13" t="s">
        <v>60</v>
      </c>
      <c r="AC259" s="13">
        <v>24000000</v>
      </c>
      <c r="AD259" s="13" t="s">
        <v>241</v>
      </c>
      <c r="AE259" s="13">
        <v>26000000</v>
      </c>
      <c r="AF259" s="13" t="s">
        <v>60</v>
      </c>
      <c r="AG259" s="13">
        <v>26000000</v>
      </c>
      <c r="AH259" s="13">
        <v>26000000</v>
      </c>
      <c r="AI259" s="13" t="s">
        <v>60</v>
      </c>
      <c r="AJ259" s="13">
        <v>26000000</v>
      </c>
      <c r="AK259" s="13" t="s">
        <v>3002</v>
      </c>
      <c r="AL259" s="13" t="s">
        <v>50</v>
      </c>
      <c r="AM259" s="13" t="s">
        <v>3003</v>
      </c>
      <c r="AN259" s="13" t="s">
        <v>66</v>
      </c>
      <c r="AO259" s="13" t="s">
        <v>3004</v>
      </c>
      <c r="AP259" s="14" t="s">
        <v>3005</v>
      </c>
      <c r="AQ259" s="15" t="s">
        <v>50</v>
      </c>
      <c r="AR259" s="13" t="s">
        <v>50</v>
      </c>
    </row>
    <row r="260" spans="1:44" ht="15" thickBot="1">
      <c r="A260" s="4" t="s">
        <v>3006</v>
      </c>
      <c r="B260" s="7">
        <v>282</v>
      </c>
      <c r="C260" s="6">
        <v>44197</v>
      </c>
      <c r="D260" s="7" t="s">
        <v>45</v>
      </c>
      <c r="E260" s="7" t="s">
        <v>46</v>
      </c>
      <c r="F260" s="7" t="s">
        <v>70</v>
      </c>
      <c r="G260" s="26" t="s">
        <v>54946</v>
      </c>
      <c r="H260" s="7" t="s">
        <v>1020</v>
      </c>
      <c r="I260" s="7" t="s">
        <v>50</v>
      </c>
      <c r="J260" s="6">
        <v>45527</v>
      </c>
      <c r="K260" s="7" t="s">
        <v>116</v>
      </c>
      <c r="L260" s="7" t="s">
        <v>178</v>
      </c>
      <c r="M260" s="7" t="s">
        <v>2838</v>
      </c>
      <c r="N260" s="7" t="s">
        <v>180</v>
      </c>
      <c r="O260" s="7" t="s">
        <v>3007</v>
      </c>
      <c r="P260" s="5">
        <v>5888</v>
      </c>
      <c r="Q260" s="7" t="s">
        <v>120</v>
      </c>
      <c r="R260" s="28" t="s">
        <v>3008</v>
      </c>
      <c r="S260" s="28" t="s">
        <v>3009</v>
      </c>
      <c r="T260" s="7" t="s">
        <v>50</v>
      </c>
      <c r="U260" s="7" t="s">
        <v>50</v>
      </c>
      <c r="V260" s="7">
        <v>7540000</v>
      </c>
      <c r="W260" s="7" t="s">
        <v>60</v>
      </c>
      <c r="X260" s="7">
        <v>7540000</v>
      </c>
      <c r="Y260" s="7" t="s">
        <v>50</v>
      </c>
      <c r="Z260" s="7">
        <v>3</v>
      </c>
      <c r="AA260" s="7">
        <v>7540000</v>
      </c>
      <c r="AB260" s="7" t="s">
        <v>60</v>
      </c>
      <c r="AC260" s="7">
        <v>7540000</v>
      </c>
      <c r="AD260" s="7" t="s">
        <v>178</v>
      </c>
      <c r="AE260" s="7">
        <v>11540000</v>
      </c>
      <c r="AF260" s="7" t="s">
        <v>60</v>
      </c>
      <c r="AG260" s="7">
        <v>11540000</v>
      </c>
      <c r="AH260" s="7">
        <v>11540000</v>
      </c>
      <c r="AI260" s="7" t="s">
        <v>60</v>
      </c>
      <c r="AJ260" s="7">
        <v>11540000</v>
      </c>
      <c r="AK260" s="7" t="s">
        <v>3010</v>
      </c>
      <c r="AL260" s="7" t="s">
        <v>50</v>
      </c>
      <c r="AM260" s="7" t="s">
        <v>3011</v>
      </c>
      <c r="AN260" s="7" t="s">
        <v>66</v>
      </c>
      <c r="AO260" s="7" t="s">
        <v>3012</v>
      </c>
      <c r="AP260" s="8" t="s">
        <v>3013</v>
      </c>
      <c r="AQ260" s="9" t="s">
        <v>50</v>
      </c>
      <c r="AR260" s="7" t="s">
        <v>50</v>
      </c>
    </row>
    <row r="261" spans="1:44" ht="15" thickBot="1">
      <c r="A261" s="10" t="s">
        <v>3014</v>
      </c>
      <c r="B261" s="11">
        <v>11661</v>
      </c>
      <c r="C261" s="12">
        <v>42736</v>
      </c>
      <c r="D261" s="13" t="s">
        <v>45</v>
      </c>
      <c r="E261" s="13" t="s">
        <v>46</v>
      </c>
      <c r="F261" s="13" t="s">
        <v>70</v>
      </c>
      <c r="G261" s="26" t="s">
        <v>54946</v>
      </c>
      <c r="H261" s="13" t="s">
        <v>3015</v>
      </c>
      <c r="I261" s="13" t="s">
        <v>50</v>
      </c>
      <c r="J261" s="12">
        <v>45520</v>
      </c>
      <c r="K261" s="13" t="s">
        <v>116</v>
      </c>
      <c r="L261" s="13" t="s">
        <v>241</v>
      </c>
      <c r="M261" s="13" t="s">
        <v>3016</v>
      </c>
      <c r="N261" s="13" t="s">
        <v>3017</v>
      </c>
      <c r="O261" s="13" t="s">
        <v>3018</v>
      </c>
      <c r="P261" s="11">
        <v>6014</v>
      </c>
      <c r="Q261" s="13" t="s">
        <v>1024</v>
      </c>
      <c r="R261" s="29" t="s">
        <v>3019</v>
      </c>
      <c r="S261" s="29" t="s">
        <v>3020</v>
      </c>
      <c r="T261" s="13" t="s">
        <v>3021</v>
      </c>
      <c r="U261" s="13" t="s">
        <v>3022</v>
      </c>
      <c r="V261" s="13">
        <v>4500000</v>
      </c>
      <c r="W261" s="13" t="s">
        <v>60</v>
      </c>
      <c r="X261" s="13">
        <v>4500000</v>
      </c>
      <c r="Y261" s="13" t="s">
        <v>154</v>
      </c>
      <c r="Z261" s="13">
        <v>2</v>
      </c>
      <c r="AA261" s="13">
        <v>4500000</v>
      </c>
      <c r="AB261" s="13" t="s">
        <v>60</v>
      </c>
      <c r="AC261" s="13">
        <v>4500000</v>
      </c>
      <c r="AD261" s="13" t="s">
        <v>241</v>
      </c>
      <c r="AE261" s="13">
        <v>7325000</v>
      </c>
      <c r="AF261" s="13" t="s">
        <v>60</v>
      </c>
      <c r="AG261" s="13">
        <v>7325000</v>
      </c>
      <c r="AH261" s="13">
        <v>7325000</v>
      </c>
      <c r="AI261" s="13" t="s">
        <v>60</v>
      </c>
      <c r="AJ261" s="13">
        <v>7325000</v>
      </c>
      <c r="AK261" s="13" t="s">
        <v>3023</v>
      </c>
      <c r="AL261" s="13" t="s">
        <v>50</v>
      </c>
      <c r="AM261" s="13" t="s">
        <v>3024</v>
      </c>
      <c r="AN261" s="13" t="s">
        <v>66</v>
      </c>
      <c r="AO261" s="13" t="s">
        <v>3025</v>
      </c>
      <c r="AP261" s="14" t="s">
        <v>3026</v>
      </c>
      <c r="AQ261" s="15" t="s">
        <v>50</v>
      </c>
      <c r="AR261" s="13" t="s">
        <v>50</v>
      </c>
    </row>
    <row r="262" spans="1:44" ht="15" thickBot="1">
      <c r="A262" s="4" t="s">
        <v>3027</v>
      </c>
      <c r="B262" s="5">
        <v>1027480</v>
      </c>
      <c r="C262" s="6">
        <v>32509</v>
      </c>
      <c r="D262" s="7" t="s">
        <v>45</v>
      </c>
      <c r="E262" s="7" t="s">
        <v>46</v>
      </c>
      <c r="F262" s="7" t="s">
        <v>47</v>
      </c>
      <c r="G262" s="7" t="s">
        <v>71</v>
      </c>
      <c r="H262" s="7" t="s">
        <v>3028</v>
      </c>
      <c r="I262" s="7" t="s">
        <v>50</v>
      </c>
      <c r="J262" s="6">
        <v>45526</v>
      </c>
      <c r="K262" s="7" t="s">
        <v>50</v>
      </c>
      <c r="L262" s="7" t="s">
        <v>162</v>
      </c>
      <c r="M262" s="7" t="s">
        <v>3029</v>
      </c>
      <c r="N262" s="7" t="s">
        <v>791</v>
      </c>
      <c r="O262" s="7" t="s">
        <v>3030</v>
      </c>
      <c r="P262" s="5">
        <v>6073</v>
      </c>
      <c r="Q262" s="7" t="s">
        <v>245</v>
      </c>
      <c r="R262" s="28" t="s">
        <v>3031</v>
      </c>
      <c r="S262" s="28" t="s">
        <v>3032</v>
      </c>
      <c r="T262" s="7" t="s">
        <v>3033</v>
      </c>
      <c r="U262" s="7" t="s">
        <v>3034</v>
      </c>
      <c r="V262" s="7">
        <v>10500000000</v>
      </c>
      <c r="W262" s="7" t="s">
        <v>250</v>
      </c>
      <c r="X262" s="7">
        <v>125087303</v>
      </c>
      <c r="Y262" s="7" t="s">
        <v>61</v>
      </c>
      <c r="Z262" s="7">
        <v>1</v>
      </c>
      <c r="AA262" s="7" t="s">
        <v>50</v>
      </c>
      <c r="AB262" s="7" t="s">
        <v>50</v>
      </c>
      <c r="AC262" s="7" t="s">
        <v>50</v>
      </c>
      <c r="AD262" s="7" t="s">
        <v>50</v>
      </c>
      <c r="AE262" s="7" t="s">
        <v>50</v>
      </c>
      <c r="AF262" s="7" t="s">
        <v>50</v>
      </c>
      <c r="AG262" s="7" t="s">
        <v>50</v>
      </c>
      <c r="AH262" s="7">
        <v>10500000000</v>
      </c>
      <c r="AI262" s="7" t="s">
        <v>250</v>
      </c>
      <c r="AJ262" s="7">
        <v>125087303</v>
      </c>
      <c r="AK262" s="7" t="s">
        <v>50</v>
      </c>
      <c r="AL262" s="7" t="s">
        <v>50</v>
      </c>
      <c r="AM262" s="7" t="s">
        <v>3035</v>
      </c>
      <c r="AN262" s="7" t="s">
        <v>3036</v>
      </c>
      <c r="AO262" s="7" t="s">
        <v>50</v>
      </c>
      <c r="AP262" s="8" t="s">
        <v>3037</v>
      </c>
      <c r="AQ262" s="9" t="s">
        <v>50</v>
      </c>
      <c r="AR262" s="7" t="s">
        <v>255</v>
      </c>
    </row>
    <row r="263" spans="1:44" ht="15" thickBot="1">
      <c r="A263" s="10" t="s">
        <v>3038</v>
      </c>
      <c r="B263" s="11">
        <v>3553</v>
      </c>
      <c r="C263" s="12">
        <v>43101</v>
      </c>
      <c r="D263" s="13" t="s">
        <v>45</v>
      </c>
      <c r="E263" s="13" t="s">
        <v>46</v>
      </c>
      <c r="F263" s="13" t="s">
        <v>70</v>
      </c>
      <c r="G263" s="27" t="s">
        <v>54945</v>
      </c>
      <c r="H263" s="13" t="s">
        <v>50</v>
      </c>
      <c r="I263" s="13" t="s">
        <v>50</v>
      </c>
      <c r="J263" s="12">
        <v>45524</v>
      </c>
      <c r="K263" s="13" t="s">
        <v>50</v>
      </c>
      <c r="L263" s="13" t="s">
        <v>467</v>
      </c>
      <c r="M263" s="13" t="s">
        <v>3039</v>
      </c>
      <c r="N263" s="13" t="s">
        <v>91</v>
      </c>
      <c r="O263" s="13" t="s">
        <v>3040</v>
      </c>
      <c r="P263" s="11">
        <v>6079</v>
      </c>
      <c r="Q263" s="13" t="s">
        <v>93</v>
      </c>
      <c r="R263" s="29" t="s">
        <v>3041</v>
      </c>
      <c r="S263" s="29" t="s">
        <v>3042</v>
      </c>
      <c r="T263" s="13" t="s">
        <v>3043</v>
      </c>
      <c r="U263" s="13" t="s">
        <v>50</v>
      </c>
      <c r="V263" s="13">
        <v>1500000</v>
      </c>
      <c r="W263" s="13" t="s">
        <v>60</v>
      </c>
      <c r="X263" s="13">
        <v>1500000</v>
      </c>
      <c r="Y263" s="13" t="s">
        <v>467</v>
      </c>
      <c r="Z263" s="13">
        <v>1</v>
      </c>
      <c r="AA263" s="13">
        <v>1500000</v>
      </c>
      <c r="AB263" s="13" t="s">
        <v>60</v>
      </c>
      <c r="AC263" s="13">
        <v>1500000</v>
      </c>
      <c r="AD263" s="13" t="s">
        <v>467</v>
      </c>
      <c r="AE263" s="13">
        <v>1500000</v>
      </c>
      <c r="AF263" s="13" t="s">
        <v>60</v>
      </c>
      <c r="AG263" s="13">
        <v>1500000</v>
      </c>
      <c r="AH263" s="13">
        <v>1500000</v>
      </c>
      <c r="AI263" s="13" t="s">
        <v>60</v>
      </c>
      <c r="AJ263" s="13">
        <v>1500000</v>
      </c>
      <c r="AK263" s="13" t="s">
        <v>3044</v>
      </c>
      <c r="AL263" s="13" t="s">
        <v>50</v>
      </c>
      <c r="AM263" s="13" t="s">
        <v>3045</v>
      </c>
      <c r="AN263" s="13" t="s">
        <v>253</v>
      </c>
      <c r="AO263" s="13" t="s">
        <v>3046</v>
      </c>
      <c r="AP263" s="14" t="s">
        <v>3047</v>
      </c>
      <c r="AQ263" s="15" t="s">
        <v>50</v>
      </c>
      <c r="AR263" s="13" t="s">
        <v>50</v>
      </c>
    </row>
    <row r="264" spans="1:44" ht="15" thickBot="1">
      <c r="A264" s="4" t="s">
        <v>3048</v>
      </c>
      <c r="B264" s="7">
        <v>75</v>
      </c>
      <c r="C264" s="6">
        <v>39203</v>
      </c>
      <c r="D264" s="7" t="s">
        <v>45</v>
      </c>
      <c r="E264" s="7" t="s">
        <v>46</v>
      </c>
      <c r="F264" s="7" t="s">
        <v>47</v>
      </c>
      <c r="G264" s="27" t="s">
        <v>54945</v>
      </c>
      <c r="H264" s="7" t="s">
        <v>3049</v>
      </c>
      <c r="I264" s="7" t="s">
        <v>50</v>
      </c>
      <c r="J264" s="6">
        <v>45524</v>
      </c>
      <c r="K264" s="7" t="s">
        <v>177</v>
      </c>
      <c r="L264" s="7" t="s">
        <v>162</v>
      </c>
      <c r="M264" s="7" t="s">
        <v>1319</v>
      </c>
      <c r="N264" s="7" t="s">
        <v>999</v>
      </c>
      <c r="O264" s="7" t="s">
        <v>3050</v>
      </c>
      <c r="P264" s="5">
        <v>6104</v>
      </c>
      <c r="Q264" s="7" t="s">
        <v>1001</v>
      </c>
      <c r="R264" s="28" t="s">
        <v>3051</v>
      </c>
      <c r="S264" s="28" t="s">
        <v>3052</v>
      </c>
      <c r="T264" s="7" t="s">
        <v>3053</v>
      </c>
      <c r="U264" s="7" t="s">
        <v>3054</v>
      </c>
      <c r="V264" s="7">
        <v>150000000</v>
      </c>
      <c r="W264" s="7" t="s">
        <v>2578</v>
      </c>
      <c r="X264" s="7">
        <v>39976259</v>
      </c>
      <c r="Y264" s="7" t="s">
        <v>61</v>
      </c>
      <c r="Z264" s="7">
        <v>1</v>
      </c>
      <c r="AA264" s="7" t="s">
        <v>50</v>
      </c>
      <c r="AB264" s="7" t="s">
        <v>50</v>
      </c>
      <c r="AC264" s="7" t="s">
        <v>50</v>
      </c>
      <c r="AD264" s="7" t="s">
        <v>50</v>
      </c>
      <c r="AE264" s="7" t="s">
        <v>50</v>
      </c>
      <c r="AF264" s="7" t="s">
        <v>50</v>
      </c>
      <c r="AG264" s="7" t="s">
        <v>50</v>
      </c>
      <c r="AH264" s="7">
        <v>150000000</v>
      </c>
      <c r="AI264" s="7" t="s">
        <v>2578</v>
      </c>
      <c r="AJ264" s="7">
        <v>39976259</v>
      </c>
      <c r="AK264" s="7" t="s">
        <v>3055</v>
      </c>
      <c r="AL264" s="7" t="s">
        <v>50</v>
      </c>
      <c r="AM264" s="7" t="s">
        <v>3056</v>
      </c>
      <c r="AN264" s="7" t="s">
        <v>66</v>
      </c>
      <c r="AO264" s="7" t="s">
        <v>50</v>
      </c>
      <c r="AP264" s="8" t="s">
        <v>3057</v>
      </c>
      <c r="AQ264" s="9" t="s">
        <v>50</v>
      </c>
      <c r="AR264" s="7" t="s">
        <v>255</v>
      </c>
    </row>
    <row r="265" spans="1:44" ht="15" thickBot="1">
      <c r="A265" s="10" t="s">
        <v>3058</v>
      </c>
      <c r="B265" s="13">
        <v>140</v>
      </c>
      <c r="C265" s="12">
        <v>40269</v>
      </c>
      <c r="D265" s="13" t="s">
        <v>45</v>
      </c>
      <c r="E265" s="13" t="s">
        <v>46</v>
      </c>
      <c r="F265" s="13" t="s">
        <v>70</v>
      </c>
      <c r="G265" s="26" t="s">
        <v>54946</v>
      </c>
      <c r="H265" s="13" t="s">
        <v>3059</v>
      </c>
      <c r="I265" s="13" t="s">
        <v>50</v>
      </c>
      <c r="J265" s="12">
        <v>45520</v>
      </c>
      <c r="K265" s="13" t="s">
        <v>89</v>
      </c>
      <c r="L265" s="13" t="s">
        <v>467</v>
      </c>
      <c r="M265" s="13" t="s">
        <v>3060</v>
      </c>
      <c r="N265" s="13" t="s">
        <v>730</v>
      </c>
      <c r="O265" s="13" t="s">
        <v>3061</v>
      </c>
      <c r="P265" s="11">
        <v>6109</v>
      </c>
      <c r="Q265" s="13" t="s">
        <v>616</v>
      </c>
      <c r="R265" s="29" t="s">
        <v>3062</v>
      </c>
      <c r="S265" s="29" t="s">
        <v>3063</v>
      </c>
      <c r="T265" s="13" t="s">
        <v>3064</v>
      </c>
      <c r="U265" s="13" t="s">
        <v>3065</v>
      </c>
      <c r="V265" s="13">
        <v>3172781</v>
      </c>
      <c r="W265" s="13" t="s">
        <v>60</v>
      </c>
      <c r="X265" s="13">
        <v>3172781</v>
      </c>
      <c r="Y265" s="13" t="s">
        <v>467</v>
      </c>
      <c r="Z265" s="13">
        <v>4</v>
      </c>
      <c r="AA265" s="13">
        <v>3172781</v>
      </c>
      <c r="AB265" s="13" t="s">
        <v>60</v>
      </c>
      <c r="AC265" s="13">
        <v>3172781</v>
      </c>
      <c r="AD265" s="13" t="s">
        <v>467</v>
      </c>
      <c r="AE265" s="13">
        <v>5587781</v>
      </c>
      <c r="AF265" s="13" t="s">
        <v>60</v>
      </c>
      <c r="AG265" s="13">
        <v>5587781</v>
      </c>
      <c r="AH265" s="13">
        <v>14237780</v>
      </c>
      <c r="AI265" s="13" t="s">
        <v>60</v>
      </c>
      <c r="AJ265" s="13">
        <v>14237780</v>
      </c>
      <c r="AK265" s="13" t="s">
        <v>50</v>
      </c>
      <c r="AL265" s="13" t="s">
        <v>50</v>
      </c>
      <c r="AM265" s="13" t="s">
        <v>3066</v>
      </c>
      <c r="AN265" s="13" t="s">
        <v>66</v>
      </c>
      <c r="AO265" s="13" t="s">
        <v>3067</v>
      </c>
      <c r="AP265" s="14" t="s">
        <v>3068</v>
      </c>
      <c r="AQ265" s="15" t="s">
        <v>50</v>
      </c>
      <c r="AR265" s="13" t="s">
        <v>50</v>
      </c>
    </row>
    <row r="266" spans="1:44" ht="15" thickBot="1">
      <c r="A266" s="4" t="s">
        <v>3069</v>
      </c>
      <c r="B266" s="5">
        <v>1191</v>
      </c>
      <c r="C266" s="6">
        <v>43014</v>
      </c>
      <c r="D266" s="7" t="s">
        <v>45</v>
      </c>
      <c r="E266" s="7" t="s">
        <v>46</v>
      </c>
      <c r="F266" s="7" t="s">
        <v>70</v>
      </c>
      <c r="G266" s="7" t="s">
        <v>145</v>
      </c>
      <c r="H266" s="7" t="s">
        <v>3070</v>
      </c>
      <c r="I266" s="7" t="s">
        <v>50</v>
      </c>
      <c r="J266" s="6">
        <v>45523</v>
      </c>
      <c r="K266" s="7" t="s">
        <v>191</v>
      </c>
      <c r="L266" s="7" t="s">
        <v>178</v>
      </c>
      <c r="M266" s="7" t="s">
        <v>3071</v>
      </c>
      <c r="N266" s="7" t="s">
        <v>3072</v>
      </c>
      <c r="O266" s="7" t="s">
        <v>3073</v>
      </c>
      <c r="P266" s="5">
        <v>6139</v>
      </c>
      <c r="Q266" s="7" t="s">
        <v>545</v>
      </c>
      <c r="R266" s="28" t="s">
        <v>3074</v>
      </c>
      <c r="S266" s="28" t="s">
        <v>3075</v>
      </c>
      <c r="T266" s="7" t="s">
        <v>3076</v>
      </c>
      <c r="U266" s="7" t="s">
        <v>3077</v>
      </c>
      <c r="V266" s="7" t="s">
        <v>50</v>
      </c>
      <c r="W266" s="7" t="s">
        <v>50</v>
      </c>
      <c r="X266" s="7" t="s">
        <v>50</v>
      </c>
      <c r="Y266" s="7" t="s">
        <v>50</v>
      </c>
      <c r="Z266" s="7">
        <v>5</v>
      </c>
      <c r="AA266" s="7" t="s">
        <v>50</v>
      </c>
      <c r="AB266" s="7" t="s">
        <v>50</v>
      </c>
      <c r="AC266" s="7" t="s">
        <v>50</v>
      </c>
      <c r="AD266" s="7" t="s">
        <v>178</v>
      </c>
      <c r="AE266" s="7">
        <v>8000000</v>
      </c>
      <c r="AF266" s="7" t="s">
        <v>60</v>
      </c>
      <c r="AG266" s="7">
        <v>8000000</v>
      </c>
      <c r="AH266" s="7">
        <v>8000000</v>
      </c>
      <c r="AI266" s="7" t="s">
        <v>60</v>
      </c>
      <c r="AJ266" s="7">
        <v>8000000</v>
      </c>
      <c r="AK266" s="7" t="s">
        <v>3078</v>
      </c>
      <c r="AL266" s="7" t="s">
        <v>50</v>
      </c>
      <c r="AM266" s="7" t="s">
        <v>3079</v>
      </c>
      <c r="AN266" s="7" t="s">
        <v>253</v>
      </c>
      <c r="AO266" s="7" t="s">
        <v>3080</v>
      </c>
      <c r="AP266" s="8" t="s">
        <v>3081</v>
      </c>
      <c r="AQ266" s="9" t="s">
        <v>50</v>
      </c>
      <c r="AR266" s="7" t="s">
        <v>50</v>
      </c>
    </row>
    <row r="267" spans="1:44" ht="15" thickBot="1">
      <c r="A267" s="10" t="s">
        <v>3082</v>
      </c>
      <c r="B267" s="11">
        <v>22782062</v>
      </c>
      <c r="C267" s="12">
        <v>39814</v>
      </c>
      <c r="D267" s="13" t="s">
        <v>45</v>
      </c>
      <c r="E267" s="13" t="s">
        <v>46</v>
      </c>
      <c r="F267" s="13" t="s">
        <v>70</v>
      </c>
      <c r="G267" s="13" t="s">
        <v>145</v>
      </c>
      <c r="H267" s="13" t="s">
        <v>3083</v>
      </c>
      <c r="I267" s="13" t="s">
        <v>50</v>
      </c>
      <c r="J267" s="12">
        <v>45524</v>
      </c>
      <c r="K267" s="13" t="s">
        <v>50</v>
      </c>
      <c r="L267" s="13" t="s">
        <v>290</v>
      </c>
      <c r="M267" s="13" t="s">
        <v>3084</v>
      </c>
      <c r="N267" s="13" t="s">
        <v>3085</v>
      </c>
      <c r="O267" s="13" t="s">
        <v>3086</v>
      </c>
      <c r="P267" s="11">
        <v>6180</v>
      </c>
      <c r="Q267" s="13" t="s">
        <v>1334</v>
      </c>
      <c r="R267" s="29" t="s">
        <v>3087</v>
      </c>
      <c r="S267" s="29" t="s">
        <v>3088</v>
      </c>
      <c r="T267" s="13" t="s">
        <v>50</v>
      </c>
      <c r="U267" s="13" t="s">
        <v>50</v>
      </c>
      <c r="V267" s="13" t="s">
        <v>50</v>
      </c>
      <c r="W267" s="13" t="s">
        <v>50</v>
      </c>
      <c r="X267" s="13" t="s">
        <v>50</v>
      </c>
      <c r="Y267" s="13" t="s">
        <v>290</v>
      </c>
      <c r="Z267" s="13">
        <v>2</v>
      </c>
      <c r="AA267" s="13" t="s">
        <v>50</v>
      </c>
      <c r="AB267" s="13" t="s">
        <v>50</v>
      </c>
      <c r="AC267" s="13" t="s">
        <v>50</v>
      </c>
      <c r="AD267" s="13" t="s">
        <v>290</v>
      </c>
      <c r="AE267" s="13">
        <v>60000000</v>
      </c>
      <c r="AF267" s="13" t="s">
        <v>60</v>
      </c>
      <c r="AG267" s="13">
        <v>60000000</v>
      </c>
      <c r="AH267" s="13">
        <v>60000000</v>
      </c>
      <c r="AI267" s="13" t="s">
        <v>60</v>
      </c>
      <c r="AJ267" s="13">
        <v>60000000</v>
      </c>
      <c r="AK267" s="13" t="s">
        <v>3089</v>
      </c>
      <c r="AL267" s="13" t="s">
        <v>50</v>
      </c>
      <c r="AM267" s="13" t="s">
        <v>3090</v>
      </c>
      <c r="AN267" s="13" t="s">
        <v>66</v>
      </c>
      <c r="AO267" s="13" t="s">
        <v>3091</v>
      </c>
      <c r="AP267" s="15" t="s">
        <v>50</v>
      </c>
      <c r="AQ267" s="14" t="s">
        <v>3092</v>
      </c>
      <c r="AR267" s="13" t="s">
        <v>50</v>
      </c>
    </row>
    <row r="268" spans="1:44" ht="15" thickBot="1">
      <c r="A268" s="4" t="s">
        <v>3093</v>
      </c>
      <c r="B268" s="7" t="s">
        <v>50</v>
      </c>
      <c r="C268" s="6">
        <v>17061</v>
      </c>
      <c r="D268" s="7" t="s">
        <v>45</v>
      </c>
      <c r="E268" s="7" t="s">
        <v>46</v>
      </c>
      <c r="F268" s="7" t="s">
        <v>70</v>
      </c>
      <c r="G268" s="7" t="s">
        <v>48</v>
      </c>
      <c r="H268" s="7" t="s">
        <v>240</v>
      </c>
      <c r="I268" s="7" t="s">
        <v>50</v>
      </c>
      <c r="J268" s="6">
        <v>45524</v>
      </c>
      <c r="K268" s="7" t="s">
        <v>161</v>
      </c>
      <c r="L268" s="7" t="s">
        <v>131</v>
      </c>
      <c r="M268" s="7" t="s">
        <v>3094</v>
      </c>
      <c r="N268" s="7" t="s">
        <v>3095</v>
      </c>
      <c r="O268" s="7" t="s">
        <v>3096</v>
      </c>
      <c r="P268" s="5">
        <v>6245</v>
      </c>
      <c r="Q268" s="7" t="s">
        <v>360</v>
      </c>
      <c r="R268" s="28" t="s">
        <v>3097</v>
      </c>
      <c r="S268" s="28" t="s">
        <v>3098</v>
      </c>
      <c r="T268" s="7" t="s">
        <v>50</v>
      </c>
      <c r="U268" s="7" t="s">
        <v>3099</v>
      </c>
      <c r="V268" s="7">
        <v>240000000</v>
      </c>
      <c r="W268" s="7" t="s">
        <v>60</v>
      </c>
      <c r="X268" s="7">
        <v>240000000</v>
      </c>
      <c r="Y268" s="7" t="s">
        <v>50</v>
      </c>
      <c r="Z268" s="7">
        <v>4</v>
      </c>
      <c r="AA268" s="7">
        <v>325000000</v>
      </c>
      <c r="AB268" s="7" t="s">
        <v>209</v>
      </c>
      <c r="AC268" s="7">
        <v>348581541</v>
      </c>
      <c r="AD268" s="7" t="s">
        <v>1471</v>
      </c>
      <c r="AE268" s="7">
        <v>325000000</v>
      </c>
      <c r="AF268" s="7" t="s">
        <v>209</v>
      </c>
      <c r="AG268" s="7">
        <v>348581541</v>
      </c>
      <c r="AH268" s="7">
        <v>1184953321</v>
      </c>
      <c r="AI268" s="7" t="s">
        <v>60</v>
      </c>
      <c r="AJ268" s="7">
        <v>1184953321</v>
      </c>
      <c r="AK268" s="7" t="s">
        <v>3100</v>
      </c>
      <c r="AL268" s="7" t="s">
        <v>50</v>
      </c>
      <c r="AM268" s="7" t="s">
        <v>3101</v>
      </c>
      <c r="AN268" s="7" t="s">
        <v>66</v>
      </c>
      <c r="AO268" s="7" t="s">
        <v>3102</v>
      </c>
      <c r="AP268" s="8" t="s">
        <v>3103</v>
      </c>
      <c r="AQ268" s="9" t="s">
        <v>50</v>
      </c>
      <c r="AR268" s="7" t="s">
        <v>50</v>
      </c>
    </row>
    <row r="269" spans="1:44" ht="15" thickBot="1">
      <c r="A269" s="10" t="s">
        <v>3104</v>
      </c>
      <c r="B269" s="13" t="s">
        <v>50</v>
      </c>
      <c r="C269" s="12">
        <v>45292</v>
      </c>
      <c r="D269" s="13" t="s">
        <v>45</v>
      </c>
      <c r="E269" s="13" t="s">
        <v>50</v>
      </c>
      <c r="F269" s="13" t="s">
        <v>70</v>
      </c>
      <c r="G269" s="13" t="s">
        <v>50</v>
      </c>
      <c r="H269" s="13" t="s">
        <v>50</v>
      </c>
      <c r="I269" s="13" t="s">
        <v>50</v>
      </c>
      <c r="J269" s="12">
        <v>45526</v>
      </c>
      <c r="K269" s="13" t="s">
        <v>50</v>
      </c>
      <c r="L269" s="13" t="s">
        <v>1624</v>
      </c>
      <c r="M269" s="13" t="s">
        <v>3105</v>
      </c>
      <c r="N269" s="13" t="s">
        <v>564</v>
      </c>
      <c r="O269" s="13" t="s">
        <v>3106</v>
      </c>
      <c r="P269" s="11">
        <v>6250</v>
      </c>
      <c r="Q269" s="13" t="s">
        <v>566</v>
      </c>
      <c r="R269" s="29" t="s">
        <v>3107</v>
      </c>
      <c r="S269" s="30" t="s">
        <v>50</v>
      </c>
      <c r="T269" s="13" t="s">
        <v>50</v>
      </c>
      <c r="U269" s="13" t="s">
        <v>50</v>
      </c>
      <c r="V269" s="13">
        <v>8000000</v>
      </c>
      <c r="W269" s="13" t="s">
        <v>60</v>
      </c>
      <c r="X269" s="13">
        <v>8000000</v>
      </c>
      <c r="Y269" s="13" t="s">
        <v>467</v>
      </c>
      <c r="Z269" s="13">
        <v>1</v>
      </c>
      <c r="AA269" s="13">
        <v>8000000</v>
      </c>
      <c r="AB269" s="13" t="s">
        <v>60</v>
      </c>
      <c r="AC269" s="13">
        <v>8000000</v>
      </c>
      <c r="AD269" s="13" t="s">
        <v>1624</v>
      </c>
      <c r="AE269" s="13">
        <v>8000000</v>
      </c>
      <c r="AF269" s="13" t="s">
        <v>60</v>
      </c>
      <c r="AG269" s="13">
        <v>8000000</v>
      </c>
      <c r="AH269" s="13">
        <v>8000000</v>
      </c>
      <c r="AI269" s="13" t="s">
        <v>60</v>
      </c>
      <c r="AJ269" s="13">
        <v>8000000</v>
      </c>
      <c r="AK269" s="13" t="s">
        <v>3108</v>
      </c>
      <c r="AL269" s="13" t="s">
        <v>50</v>
      </c>
      <c r="AM269" s="13" t="s">
        <v>3109</v>
      </c>
      <c r="AN269" s="13" t="s">
        <v>993</v>
      </c>
      <c r="AO269" s="13" t="s">
        <v>3110</v>
      </c>
      <c r="AP269" s="15" t="s">
        <v>50</v>
      </c>
      <c r="AQ269" s="14" t="s">
        <v>3111</v>
      </c>
      <c r="AR269" s="13" t="s">
        <v>50</v>
      </c>
    </row>
    <row r="270" spans="1:44" ht="15" thickBot="1">
      <c r="A270" s="4" t="s">
        <v>3112</v>
      </c>
      <c r="B270" s="7">
        <v>609</v>
      </c>
      <c r="C270" s="6">
        <v>43514</v>
      </c>
      <c r="D270" s="7" t="s">
        <v>45</v>
      </c>
      <c r="E270" s="7" t="s">
        <v>46</v>
      </c>
      <c r="F270" s="7" t="s">
        <v>70</v>
      </c>
      <c r="G270" s="26" t="s">
        <v>54946</v>
      </c>
      <c r="H270" s="7" t="s">
        <v>240</v>
      </c>
      <c r="I270" s="7" t="s">
        <v>50</v>
      </c>
      <c r="J270" s="6">
        <v>45524</v>
      </c>
      <c r="K270" s="7" t="s">
        <v>116</v>
      </c>
      <c r="L270" s="7" t="s">
        <v>1471</v>
      </c>
      <c r="M270" s="7" t="s">
        <v>3113</v>
      </c>
      <c r="N270" s="7" t="s">
        <v>133</v>
      </c>
      <c r="O270" s="7" t="s">
        <v>3114</v>
      </c>
      <c r="P270" s="5">
        <v>6275</v>
      </c>
      <c r="Q270" s="7" t="s">
        <v>135</v>
      </c>
      <c r="R270" s="28" t="s">
        <v>3115</v>
      </c>
      <c r="S270" s="28" t="s">
        <v>3116</v>
      </c>
      <c r="T270" s="7" t="s">
        <v>3117</v>
      </c>
      <c r="U270" s="7" t="s">
        <v>50</v>
      </c>
      <c r="V270" s="7">
        <v>3000000</v>
      </c>
      <c r="W270" s="7" t="s">
        <v>60</v>
      </c>
      <c r="X270" s="7">
        <v>3000000</v>
      </c>
      <c r="Y270" s="7" t="s">
        <v>50</v>
      </c>
      <c r="Z270" s="7">
        <v>5</v>
      </c>
      <c r="AA270" s="7">
        <v>3000000</v>
      </c>
      <c r="AB270" s="7" t="s">
        <v>60</v>
      </c>
      <c r="AC270" s="7">
        <v>3000000</v>
      </c>
      <c r="AD270" s="7" t="s">
        <v>1471</v>
      </c>
      <c r="AE270" s="7">
        <v>6971407</v>
      </c>
      <c r="AF270" s="7" t="s">
        <v>60</v>
      </c>
      <c r="AG270" s="7">
        <v>6971407</v>
      </c>
      <c r="AH270" s="7">
        <v>6971407</v>
      </c>
      <c r="AI270" s="7" t="s">
        <v>60</v>
      </c>
      <c r="AJ270" s="7">
        <v>6971407</v>
      </c>
      <c r="AK270" s="7" t="s">
        <v>3118</v>
      </c>
      <c r="AL270" s="7" t="s">
        <v>50</v>
      </c>
      <c r="AM270" s="7" t="s">
        <v>3119</v>
      </c>
      <c r="AN270" s="7" t="s">
        <v>66</v>
      </c>
      <c r="AO270" s="7" t="s">
        <v>3120</v>
      </c>
      <c r="AP270" s="8" t="s">
        <v>3121</v>
      </c>
      <c r="AQ270" s="9" t="s">
        <v>50</v>
      </c>
      <c r="AR270" s="7" t="s">
        <v>50</v>
      </c>
    </row>
    <row r="271" spans="1:44" ht="15" thickBot="1">
      <c r="A271" s="10" t="s">
        <v>3122</v>
      </c>
      <c r="B271" s="11">
        <v>18971</v>
      </c>
      <c r="C271" s="12">
        <v>36526</v>
      </c>
      <c r="D271" s="13" t="s">
        <v>45</v>
      </c>
      <c r="E271" s="13" t="s">
        <v>46</v>
      </c>
      <c r="F271" s="13" t="s">
        <v>70</v>
      </c>
      <c r="G271" s="13" t="s">
        <v>145</v>
      </c>
      <c r="H271" s="13" t="s">
        <v>3123</v>
      </c>
      <c r="I271" s="13" t="s">
        <v>50</v>
      </c>
      <c r="J271" s="12">
        <v>45525</v>
      </c>
      <c r="K271" s="13" t="s">
        <v>116</v>
      </c>
      <c r="L271" s="13" t="s">
        <v>131</v>
      </c>
      <c r="M271" s="13" t="s">
        <v>3124</v>
      </c>
      <c r="N271" s="13" t="s">
        <v>75</v>
      </c>
      <c r="O271" s="13" t="s">
        <v>3125</v>
      </c>
      <c r="P271" s="11">
        <v>6360</v>
      </c>
      <c r="Q271" s="13" t="s">
        <v>77</v>
      </c>
      <c r="R271" s="29" t="s">
        <v>3126</v>
      </c>
      <c r="S271" s="29" t="s">
        <v>3127</v>
      </c>
      <c r="T271" s="13" t="s">
        <v>3128</v>
      </c>
      <c r="U271" s="13" t="s">
        <v>50</v>
      </c>
      <c r="V271" s="13">
        <v>17000000</v>
      </c>
      <c r="W271" s="13" t="s">
        <v>60</v>
      </c>
      <c r="X271" s="13">
        <v>17000000</v>
      </c>
      <c r="Y271" s="13" t="s">
        <v>50</v>
      </c>
      <c r="Z271" s="13">
        <v>1</v>
      </c>
      <c r="AA271" s="13" t="s">
        <v>50</v>
      </c>
      <c r="AB271" s="13" t="s">
        <v>50</v>
      </c>
      <c r="AC271" s="13" t="s">
        <v>50</v>
      </c>
      <c r="AD271" s="13" t="s">
        <v>50</v>
      </c>
      <c r="AE271" s="13" t="s">
        <v>50</v>
      </c>
      <c r="AF271" s="13" t="s">
        <v>50</v>
      </c>
      <c r="AG271" s="13" t="s">
        <v>50</v>
      </c>
      <c r="AH271" s="13">
        <v>17000000</v>
      </c>
      <c r="AI271" s="13" t="s">
        <v>60</v>
      </c>
      <c r="AJ271" s="13">
        <v>17000000</v>
      </c>
      <c r="AK271" s="13" t="s">
        <v>50</v>
      </c>
      <c r="AL271" s="13" t="s">
        <v>50</v>
      </c>
      <c r="AM271" s="13" t="s">
        <v>3129</v>
      </c>
      <c r="AN271" s="13" t="s">
        <v>66</v>
      </c>
      <c r="AO271" s="13" t="s">
        <v>3130</v>
      </c>
      <c r="AP271" s="14" t="s">
        <v>3131</v>
      </c>
      <c r="AQ271" s="15" t="s">
        <v>50</v>
      </c>
      <c r="AR271" s="13" t="s">
        <v>50</v>
      </c>
    </row>
    <row r="272" spans="1:44" ht="15" thickBot="1">
      <c r="A272" s="4" t="s">
        <v>3132</v>
      </c>
      <c r="B272" s="7">
        <v>424</v>
      </c>
      <c r="C272" s="6">
        <v>42736</v>
      </c>
      <c r="D272" s="7" t="s">
        <v>45</v>
      </c>
      <c r="E272" s="7" t="s">
        <v>46</v>
      </c>
      <c r="F272" s="7" t="s">
        <v>70</v>
      </c>
      <c r="G272" s="7" t="s">
        <v>87</v>
      </c>
      <c r="H272" s="7" t="s">
        <v>240</v>
      </c>
      <c r="I272" s="7" t="s">
        <v>50</v>
      </c>
      <c r="J272" s="6">
        <v>45531</v>
      </c>
      <c r="K272" s="7" t="s">
        <v>191</v>
      </c>
      <c r="L272" s="7" t="s">
        <v>467</v>
      </c>
      <c r="M272" s="7" t="s">
        <v>3133</v>
      </c>
      <c r="N272" s="7" t="s">
        <v>54</v>
      </c>
      <c r="O272" s="7" t="s">
        <v>3134</v>
      </c>
      <c r="P272" s="5">
        <v>6514</v>
      </c>
      <c r="Q272" s="7" t="s">
        <v>56</v>
      </c>
      <c r="R272" s="28" t="s">
        <v>3135</v>
      </c>
      <c r="S272" s="28" t="s">
        <v>3136</v>
      </c>
      <c r="T272" s="7" t="s">
        <v>3137</v>
      </c>
      <c r="U272" s="7" t="s">
        <v>50</v>
      </c>
      <c r="V272" s="7">
        <v>2500000</v>
      </c>
      <c r="W272" s="7" t="s">
        <v>60</v>
      </c>
      <c r="X272" s="7">
        <v>2500000</v>
      </c>
      <c r="Y272" s="7" t="s">
        <v>467</v>
      </c>
      <c r="Z272" s="7">
        <v>3</v>
      </c>
      <c r="AA272" s="7">
        <v>2500000</v>
      </c>
      <c r="AB272" s="7" t="s">
        <v>60</v>
      </c>
      <c r="AC272" s="7">
        <v>2500000</v>
      </c>
      <c r="AD272" s="7" t="s">
        <v>467</v>
      </c>
      <c r="AE272" s="7">
        <v>2500000</v>
      </c>
      <c r="AF272" s="7" t="s">
        <v>60</v>
      </c>
      <c r="AG272" s="7">
        <v>2500000</v>
      </c>
      <c r="AH272" s="7">
        <v>2500000</v>
      </c>
      <c r="AI272" s="7" t="s">
        <v>60</v>
      </c>
      <c r="AJ272" s="7">
        <v>2500000</v>
      </c>
      <c r="AK272" s="7" t="s">
        <v>3138</v>
      </c>
      <c r="AL272" s="7" t="s">
        <v>50</v>
      </c>
      <c r="AM272" s="7" t="s">
        <v>3139</v>
      </c>
      <c r="AN272" s="7" t="s">
        <v>66</v>
      </c>
      <c r="AO272" s="7" t="s">
        <v>3140</v>
      </c>
      <c r="AP272" s="8" t="s">
        <v>3141</v>
      </c>
      <c r="AQ272" s="9" t="s">
        <v>50</v>
      </c>
      <c r="AR272" s="7" t="s">
        <v>50</v>
      </c>
    </row>
    <row r="273" spans="1:44" ht="15" thickBot="1">
      <c r="A273" s="10" t="s">
        <v>3142</v>
      </c>
      <c r="B273" s="13">
        <v>340</v>
      </c>
      <c r="C273" s="12">
        <v>44197</v>
      </c>
      <c r="D273" s="13" t="s">
        <v>45</v>
      </c>
      <c r="E273" s="13" t="s">
        <v>46</v>
      </c>
      <c r="F273" s="13" t="s">
        <v>70</v>
      </c>
      <c r="G273" s="13" t="s">
        <v>87</v>
      </c>
      <c r="H273" s="13" t="s">
        <v>50</v>
      </c>
      <c r="I273" s="13" t="s">
        <v>50</v>
      </c>
      <c r="J273" s="12">
        <v>45523</v>
      </c>
      <c r="K273" s="13" t="s">
        <v>50</v>
      </c>
      <c r="L273" s="13" t="s">
        <v>241</v>
      </c>
      <c r="M273" s="13" t="s">
        <v>3143</v>
      </c>
      <c r="N273" s="13" t="s">
        <v>3144</v>
      </c>
      <c r="O273" s="13" t="s">
        <v>3145</v>
      </c>
      <c r="P273" s="11">
        <v>6526</v>
      </c>
      <c r="Q273" s="13" t="s">
        <v>245</v>
      </c>
      <c r="R273" s="29" t="s">
        <v>3146</v>
      </c>
      <c r="S273" s="29" t="s">
        <v>3147</v>
      </c>
      <c r="T273" s="13" t="s">
        <v>3148</v>
      </c>
      <c r="U273" s="13">
        <f>86-21-5429-399</f>
        <v>-5763</v>
      </c>
      <c r="V273" s="13" t="s">
        <v>50</v>
      </c>
      <c r="W273" s="13" t="s">
        <v>50</v>
      </c>
      <c r="X273" s="13" t="s">
        <v>50</v>
      </c>
      <c r="Y273" s="13" t="s">
        <v>154</v>
      </c>
      <c r="Z273" s="13">
        <v>7</v>
      </c>
      <c r="AA273" s="13" t="s">
        <v>50</v>
      </c>
      <c r="AB273" s="13" t="s">
        <v>50</v>
      </c>
      <c r="AC273" s="13" t="s">
        <v>50</v>
      </c>
      <c r="AD273" s="13" t="s">
        <v>241</v>
      </c>
      <c r="AE273" s="13">
        <v>500000000</v>
      </c>
      <c r="AF273" s="13" t="s">
        <v>2056</v>
      </c>
      <c r="AG273" s="13">
        <v>70465143</v>
      </c>
      <c r="AH273" s="13">
        <v>500000000</v>
      </c>
      <c r="AI273" s="13" t="s">
        <v>2056</v>
      </c>
      <c r="AJ273" s="13">
        <v>70465143</v>
      </c>
      <c r="AK273" s="13" t="s">
        <v>3149</v>
      </c>
      <c r="AL273" s="13" t="s">
        <v>50</v>
      </c>
      <c r="AM273" s="13" t="s">
        <v>3150</v>
      </c>
      <c r="AN273" s="13" t="s">
        <v>66</v>
      </c>
      <c r="AO273" s="13" t="s">
        <v>3151</v>
      </c>
      <c r="AP273" s="14" t="s">
        <v>3152</v>
      </c>
      <c r="AQ273" s="15" t="s">
        <v>50</v>
      </c>
      <c r="AR273" s="13" t="s">
        <v>50</v>
      </c>
    </row>
    <row r="274" spans="1:44" ht="15" thickBot="1">
      <c r="A274" s="4" t="s">
        <v>3153</v>
      </c>
      <c r="B274" s="5">
        <v>362592</v>
      </c>
      <c r="C274" s="6">
        <v>21186</v>
      </c>
      <c r="D274" s="7" t="s">
        <v>45</v>
      </c>
      <c r="E274" s="7" t="s">
        <v>1939</v>
      </c>
      <c r="F274" s="7" t="s">
        <v>70</v>
      </c>
      <c r="G274" s="7" t="s">
        <v>71</v>
      </c>
      <c r="H274" s="7" t="s">
        <v>49</v>
      </c>
      <c r="I274" s="7" t="s">
        <v>50</v>
      </c>
      <c r="J274" s="6">
        <v>45525</v>
      </c>
      <c r="K274" s="7" t="s">
        <v>161</v>
      </c>
      <c r="L274" s="7" t="s">
        <v>52</v>
      </c>
      <c r="M274" s="7" t="s">
        <v>3154</v>
      </c>
      <c r="N274" s="7" t="s">
        <v>493</v>
      </c>
      <c r="O274" s="7" t="s">
        <v>3155</v>
      </c>
      <c r="P274" s="5">
        <v>6537</v>
      </c>
      <c r="Q274" s="7" t="s">
        <v>495</v>
      </c>
      <c r="R274" s="28" t="s">
        <v>3156</v>
      </c>
      <c r="S274" s="28" t="s">
        <v>3157</v>
      </c>
      <c r="T274" s="7" t="s">
        <v>3158</v>
      </c>
      <c r="U274" s="7" t="s">
        <v>3159</v>
      </c>
      <c r="V274" s="7" t="s">
        <v>50</v>
      </c>
      <c r="W274" s="7" t="s">
        <v>50</v>
      </c>
      <c r="X274" s="7" t="s">
        <v>50</v>
      </c>
      <c r="Y274" s="7" t="s">
        <v>50</v>
      </c>
      <c r="Z274" s="7">
        <v>8</v>
      </c>
      <c r="AA274" s="7" t="s">
        <v>50</v>
      </c>
      <c r="AB274" s="7" t="s">
        <v>50</v>
      </c>
      <c r="AC274" s="7" t="s">
        <v>50</v>
      </c>
      <c r="AD274" s="7" t="s">
        <v>50</v>
      </c>
      <c r="AE274" s="7" t="s">
        <v>50</v>
      </c>
      <c r="AF274" s="7" t="s">
        <v>50</v>
      </c>
      <c r="AG274" s="7" t="s">
        <v>50</v>
      </c>
      <c r="AH274" s="7">
        <v>17259929</v>
      </c>
      <c r="AI274" s="7" t="s">
        <v>60</v>
      </c>
      <c r="AJ274" s="7">
        <v>17259929</v>
      </c>
      <c r="AK274" s="7" t="s">
        <v>3160</v>
      </c>
      <c r="AL274" s="7" t="s">
        <v>50</v>
      </c>
      <c r="AM274" s="7" t="s">
        <v>3161</v>
      </c>
      <c r="AN274" s="7" t="s">
        <v>66</v>
      </c>
      <c r="AO274" s="7" t="s">
        <v>3162</v>
      </c>
      <c r="AP274" s="8" t="s">
        <v>3163</v>
      </c>
      <c r="AQ274" s="9" t="s">
        <v>50</v>
      </c>
      <c r="AR274" s="7" t="s">
        <v>50</v>
      </c>
    </row>
    <row r="275" spans="1:44" ht="15" thickBot="1">
      <c r="A275" s="10" t="s">
        <v>3164</v>
      </c>
      <c r="B275" s="13" t="s">
        <v>50</v>
      </c>
      <c r="C275" s="12">
        <v>45261</v>
      </c>
      <c r="D275" s="13" t="s">
        <v>45</v>
      </c>
      <c r="E275" s="13" t="s">
        <v>46</v>
      </c>
      <c r="F275" s="13" t="s">
        <v>70</v>
      </c>
      <c r="G275" s="26" t="s">
        <v>54946</v>
      </c>
      <c r="H275" s="13" t="s">
        <v>50</v>
      </c>
      <c r="I275" s="13" t="s">
        <v>50</v>
      </c>
      <c r="J275" s="12">
        <v>45523</v>
      </c>
      <c r="K275" s="13" t="s">
        <v>50</v>
      </c>
      <c r="L275" s="13" t="s">
        <v>467</v>
      </c>
      <c r="M275" s="13" t="s">
        <v>3165</v>
      </c>
      <c r="N275" s="13" t="s">
        <v>3166</v>
      </c>
      <c r="O275" s="13" t="s">
        <v>3167</v>
      </c>
      <c r="P275" s="11">
        <v>6574</v>
      </c>
      <c r="Q275" s="13" t="s">
        <v>2203</v>
      </c>
      <c r="R275" s="29" t="s">
        <v>3168</v>
      </c>
      <c r="S275" s="29" t="s">
        <v>3169</v>
      </c>
      <c r="T275" s="13" t="s">
        <v>3170</v>
      </c>
      <c r="U275" s="13" t="s">
        <v>50</v>
      </c>
      <c r="V275" s="13">
        <v>1800000</v>
      </c>
      <c r="W275" s="13" t="s">
        <v>60</v>
      </c>
      <c r="X275" s="13">
        <v>1800000</v>
      </c>
      <c r="Y275" s="13" t="s">
        <v>467</v>
      </c>
      <c r="Z275" s="13">
        <v>2</v>
      </c>
      <c r="AA275" s="13">
        <v>1800000</v>
      </c>
      <c r="AB275" s="13" t="s">
        <v>60</v>
      </c>
      <c r="AC275" s="13">
        <v>1800000</v>
      </c>
      <c r="AD275" s="13" t="s">
        <v>467</v>
      </c>
      <c r="AE275" s="13">
        <v>2560138</v>
      </c>
      <c r="AF275" s="13" t="s">
        <v>60</v>
      </c>
      <c r="AG275" s="13">
        <v>2560138</v>
      </c>
      <c r="AH275" s="13">
        <v>2560138</v>
      </c>
      <c r="AI275" s="13" t="s">
        <v>60</v>
      </c>
      <c r="AJ275" s="13">
        <v>2560138</v>
      </c>
      <c r="AK275" s="13" t="s">
        <v>3171</v>
      </c>
      <c r="AL275" s="13" t="s">
        <v>50</v>
      </c>
      <c r="AM275" s="13" t="s">
        <v>3172</v>
      </c>
      <c r="AN275" s="13" t="s">
        <v>66</v>
      </c>
      <c r="AO275" s="13" t="s">
        <v>3173</v>
      </c>
      <c r="AP275" s="14" t="s">
        <v>3174</v>
      </c>
      <c r="AQ275" s="15" t="s">
        <v>50</v>
      </c>
      <c r="AR275" s="13" t="s">
        <v>50</v>
      </c>
    </row>
    <row r="276" spans="1:44" ht="15" thickBot="1">
      <c r="A276" s="4" t="s">
        <v>3175</v>
      </c>
      <c r="B276" s="7" t="s">
        <v>50</v>
      </c>
      <c r="C276" s="6">
        <v>44197</v>
      </c>
      <c r="D276" s="7" t="s">
        <v>45</v>
      </c>
      <c r="E276" s="7" t="s">
        <v>46</v>
      </c>
      <c r="F276" s="7" t="s">
        <v>70</v>
      </c>
      <c r="G276" s="27" t="s">
        <v>54945</v>
      </c>
      <c r="H276" s="7" t="s">
        <v>50</v>
      </c>
      <c r="I276" s="7" t="s">
        <v>50</v>
      </c>
      <c r="J276" s="6">
        <v>45523</v>
      </c>
      <c r="K276" s="7" t="s">
        <v>50</v>
      </c>
      <c r="L276" s="7" t="s">
        <v>1624</v>
      </c>
      <c r="M276" s="7" t="s">
        <v>3176</v>
      </c>
      <c r="N276" s="7" t="s">
        <v>3177</v>
      </c>
      <c r="O276" s="7" t="s">
        <v>3178</v>
      </c>
      <c r="P276" s="5">
        <v>6606</v>
      </c>
      <c r="Q276" s="7" t="s">
        <v>1334</v>
      </c>
      <c r="R276" s="28" t="s">
        <v>3179</v>
      </c>
      <c r="S276" s="28" t="s">
        <v>3180</v>
      </c>
      <c r="T276" s="7" t="s">
        <v>3181</v>
      </c>
      <c r="U276" s="7" t="s">
        <v>50</v>
      </c>
      <c r="V276" s="7">
        <v>2000000</v>
      </c>
      <c r="W276" s="7" t="s">
        <v>1338</v>
      </c>
      <c r="X276" s="7">
        <v>1343355</v>
      </c>
      <c r="Y276" s="7" t="s">
        <v>467</v>
      </c>
      <c r="Z276" s="7">
        <v>4</v>
      </c>
      <c r="AA276" s="7">
        <v>2000000</v>
      </c>
      <c r="AB276" s="7" t="s">
        <v>1338</v>
      </c>
      <c r="AC276" s="7">
        <v>1343355</v>
      </c>
      <c r="AD276" s="7" t="s">
        <v>1624</v>
      </c>
      <c r="AE276" s="7">
        <v>2000000</v>
      </c>
      <c r="AF276" s="7" t="s">
        <v>1338</v>
      </c>
      <c r="AG276" s="7">
        <v>1343355</v>
      </c>
      <c r="AH276" s="7">
        <v>2287500</v>
      </c>
      <c r="AI276" s="7" t="s">
        <v>1338</v>
      </c>
      <c r="AJ276" s="7">
        <v>1532204</v>
      </c>
      <c r="AK276" s="7" t="s">
        <v>3182</v>
      </c>
      <c r="AL276" s="7" t="s">
        <v>50</v>
      </c>
      <c r="AM276" s="7" t="s">
        <v>3183</v>
      </c>
      <c r="AN276" s="7" t="s">
        <v>66</v>
      </c>
      <c r="AO276" s="7" t="s">
        <v>3184</v>
      </c>
      <c r="AP276" s="8" t="s">
        <v>3185</v>
      </c>
      <c r="AQ276" s="9" t="s">
        <v>50</v>
      </c>
      <c r="AR276" s="7" t="s">
        <v>50</v>
      </c>
    </row>
    <row r="277" spans="1:44" ht="15" thickBot="1">
      <c r="A277" s="10" t="s">
        <v>3186</v>
      </c>
      <c r="B277" s="13">
        <v>80</v>
      </c>
      <c r="C277" s="12">
        <v>36892</v>
      </c>
      <c r="D277" s="13" t="s">
        <v>45</v>
      </c>
      <c r="E277" s="13" t="s">
        <v>46</v>
      </c>
      <c r="F277" s="13" t="s">
        <v>47</v>
      </c>
      <c r="G277" s="26" t="s">
        <v>54946</v>
      </c>
      <c r="H277" s="13" t="s">
        <v>2765</v>
      </c>
      <c r="I277" s="13" t="s">
        <v>50</v>
      </c>
      <c r="J277" s="12">
        <v>45526</v>
      </c>
      <c r="K277" s="13" t="s">
        <v>116</v>
      </c>
      <c r="L277" s="13" t="s">
        <v>162</v>
      </c>
      <c r="M277" s="13" t="s">
        <v>3187</v>
      </c>
      <c r="N277" s="13" t="s">
        <v>3188</v>
      </c>
      <c r="O277" s="13" t="s">
        <v>3189</v>
      </c>
      <c r="P277" s="11">
        <v>6628</v>
      </c>
      <c r="Q277" s="13" t="s">
        <v>920</v>
      </c>
      <c r="R277" s="29" t="s">
        <v>3190</v>
      </c>
      <c r="S277" s="29" t="s">
        <v>3191</v>
      </c>
      <c r="T277" s="13" t="s">
        <v>3192</v>
      </c>
      <c r="U277" s="13" t="s">
        <v>3193</v>
      </c>
      <c r="V277" s="13">
        <v>20000000</v>
      </c>
      <c r="W277" s="13" t="s">
        <v>1919</v>
      </c>
      <c r="X277" s="13">
        <v>1957814</v>
      </c>
      <c r="Y277" s="13" t="s">
        <v>61</v>
      </c>
      <c r="Z277" s="13">
        <v>6</v>
      </c>
      <c r="AA277" s="13">
        <v>5402997</v>
      </c>
      <c r="AB277" s="13" t="s">
        <v>1919</v>
      </c>
      <c r="AC277" s="13">
        <v>494491</v>
      </c>
      <c r="AD277" s="13" t="s">
        <v>62</v>
      </c>
      <c r="AE277" s="13">
        <v>5402997</v>
      </c>
      <c r="AF277" s="13" t="s">
        <v>1919</v>
      </c>
      <c r="AG277" s="13">
        <v>494491</v>
      </c>
      <c r="AH277" s="13">
        <v>6415350</v>
      </c>
      <c r="AI277" s="13" t="s">
        <v>60</v>
      </c>
      <c r="AJ277" s="13">
        <v>6415350</v>
      </c>
      <c r="AK277" s="13" t="s">
        <v>3194</v>
      </c>
      <c r="AL277" s="13" t="s">
        <v>50</v>
      </c>
      <c r="AM277" s="13" t="s">
        <v>3195</v>
      </c>
      <c r="AN277" s="13" t="s">
        <v>66</v>
      </c>
      <c r="AO277" s="13" t="s">
        <v>3196</v>
      </c>
      <c r="AP277" s="14" t="s">
        <v>3197</v>
      </c>
      <c r="AQ277" s="15" t="s">
        <v>50</v>
      </c>
      <c r="AR277" s="13" t="s">
        <v>50</v>
      </c>
    </row>
    <row r="278" spans="1:44" ht="15" thickBot="1">
      <c r="A278" s="4" t="s">
        <v>3198</v>
      </c>
      <c r="B278" s="5">
        <v>282761</v>
      </c>
      <c r="C278" s="6">
        <v>44197</v>
      </c>
      <c r="D278" s="7" t="s">
        <v>45</v>
      </c>
      <c r="E278" s="7" t="s">
        <v>46</v>
      </c>
      <c r="F278" s="7" t="s">
        <v>70</v>
      </c>
      <c r="G278" s="7" t="s">
        <v>145</v>
      </c>
      <c r="H278" s="7" t="s">
        <v>1591</v>
      </c>
      <c r="I278" s="7" t="s">
        <v>50</v>
      </c>
      <c r="J278" s="6">
        <v>45530</v>
      </c>
      <c r="K278" s="7" t="s">
        <v>116</v>
      </c>
      <c r="L278" s="7" t="s">
        <v>131</v>
      </c>
      <c r="M278" s="7" t="s">
        <v>3199</v>
      </c>
      <c r="N278" s="7" t="s">
        <v>3200</v>
      </c>
      <c r="O278" s="7" t="s">
        <v>3201</v>
      </c>
      <c r="P278" s="5">
        <v>6644</v>
      </c>
      <c r="Q278" s="7" t="s">
        <v>545</v>
      </c>
      <c r="R278" s="28" t="s">
        <v>3202</v>
      </c>
      <c r="S278" s="28" t="s">
        <v>3203</v>
      </c>
      <c r="T278" s="7" t="s">
        <v>50</v>
      </c>
      <c r="U278" s="7" t="s">
        <v>3204</v>
      </c>
      <c r="V278" s="7">
        <v>4000000</v>
      </c>
      <c r="W278" s="7" t="s">
        <v>60</v>
      </c>
      <c r="X278" s="7">
        <v>4000000</v>
      </c>
      <c r="Y278" s="7" t="s">
        <v>50</v>
      </c>
      <c r="Z278" s="7">
        <v>4</v>
      </c>
      <c r="AA278" s="7">
        <v>8000000</v>
      </c>
      <c r="AB278" s="7" t="s">
        <v>60</v>
      </c>
      <c r="AC278" s="7">
        <v>8000000</v>
      </c>
      <c r="AD278" s="7" t="s">
        <v>178</v>
      </c>
      <c r="AE278" s="7">
        <v>15900000</v>
      </c>
      <c r="AF278" s="7" t="s">
        <v>60</v>
      </c>
      <c r="AG278" s="7">
        <v>15900000</v>
      </c>
      <c r="AH278" s="7">
        <v>19900000</v>
      </c>
      <c r="AI278" s="7" t="s">
        <v>60</v>
      </c>
      <c r="AJ278" s="7">
        <v>19900000</v>
      </c>
      <c r="AK278" s="7" t="s">
        <v>3205</v>
      </c>
      <c r="AL278" s="7" t="s">
        <v>50</v>
      </c>
      <c r="AM278" s="7" t="s">
        <v>3206</v>
      </c>
      <c r="AN278" s="7" t="s">
        <v>66</v>
      </c>
      <c r="AO278" s="7" t="s">
        <v>3207</v>
      </c>
      <c r="AP278" s="8" t="s">
        <v>3208</v>
      </c>
      <c r="AQ278" s="9" t="s">
        <v>50</v>
      </c>
      <c r="AR278" s="7" t="s">
        <v>50</v>
      </c>
    </row>
    <row r="279" spans="1:44" ht="15" thickBot="1">
      <c r="A279" s="10" t="s">
        <v>3209</v>
      </c>
      <c r="B279" s="11">
        <v>9950</v>
      </c>
      <c r="C279" s="12">
        <v>43466</v>
      </c>
      <c r="D279" s="13" t="s">
        <v>45</v>
      </c>
      <c r="E279" s="13" t="s">
        <v>46</v>
      </c>
      <c r="F279" s="13" t="s">
        <v>70</v>
      </c>
      <c r="G279" s="26" t="s">
        <v>54946</v>
      </c>
      <c r="H279" s="13" t="s">
        <v>3210</v>
      </c>
      <c r="I279" s="13" t="s">
        <v>50</v>
      </c>
      <c r="J279" s="12">
        <v>45531</v>
      </c>
      <c r="K279" s="13" t="s">
        <v>116</v>
      </c>
      <c r="L279" s="13" t="s">
        <v>131</v>
      </c>
      <c r="M279" s="13" t="s">
        <v>3211</v>
      </c>
      <c r="N279" s="13" t="s">
        <v>3212</v>
      </c>
      <c r="O279" s="13" t="s">
        <v>3213</v>
      </c>
      <c r="P279" s="11">
        <v>6661</v>
      </c>
      <c r="Q279" s="13" t="s">
        <v>105</v>
      </c>
      <c r="R279" s="29" t="s">
        <v>3214</v>
      </c>
      <c r="S279" s="29" t="s">
        <v>3215</v>
      </c>
      <c r="T279" s="13" t="s">
        <v>50</v>
      </c>
      <c r="U279" s="13" t="s">
        <v>3216</v>
      </c>
      <c r="V279" s="13">
        <v>5000000</v>
      </c>
      <c r="W279" s="13" t="s">
        <v>60</v>
      </c>
      <c r="X279" s="13">
        <v>5000000</v>
      </c>
      <c r="Y279" s="13" t="s">
        <v>467</v>
      </c>
      <c r="Z279" s="13">
        <v>2</v>
      </c>
      <c r="AA279" s="13">
        <v>4599989</v>
      </c>
      <c r="AB279" s="13" t="s">
        <v>60</v>
      </c>
      <c r="AC279" s="13">
        <v>4599989</v>
      </c>
      <c r="AD279" s="13" t="s">
        <v>467</v>
      </c>
      <c r="AE279" s="13">
        <v>4599989</v>
      </c>
      <c r="AF279" s="13" t="s">
        <v>60</v>
      </c>
      <c r="AG279" s="13">
        <v>4599989</v>
      </c>
      <c r="AH279" s="13">
        <v>9599989</v>
      </c>
      <c r="AI279" s="13" t="s">
        <v>60</v>
      </c>
      <c r="AJ279" s="13">
        <v>9599989</v>
      </c>
      <c r="AK279" s="13" t="s">
        <v>3217</v>
      </c>
      <c r="AL279" s="13" t="s">
        <v>50</v>
      </c>
      <c r="AM279" s="13" t="s">
        <v>3218</v>
      </c>
      <c r="AN279" s="13" t="s">
        <v>66</v>
      </c>
      <c r="AO279" s="13" t="s">
        <v>3219</v>
      </c>
      <c r="AP279" s="14" t="s">
        <v>3220</v>
      </c>
      <c r="AQ279" s="15" t="s">
        <v>50</v>
      </c>
      <c r="AR279" s="13" t="s">
        <v>50</v>
      </c>
    </row>
    <row r="280" spans="1:44" ht="15" thickBot="1">
      <c r="A280" s="4" t="s">
        <v>3221</v>
      </c>
      <c r="B280" s="5">
        <v>4743</v>
      </c>
      <c r="C280" s="6">
        <v>35796</v>
      </c>
      <c r="D280" s="7" t="s">
        <v>45</v>
      </c>
      <c r="E280" s="7" t="s">
        <v>46</v>
      </c>
      <c r="F280" s="7" t="s">
        <v>47</v>
      </c>
      <c r="G280" s="7" t="s">
        <v>87</v>
      </c>
      <c r="H280" s="7" t="s">
        <v>3028</v>
      </c>
      <c r="I280" s="7" t="s">
        <v>50</v>
      </c>
      <c r="J280" s="6">
        <v>45525</v>
      </c>
      <c r="K280" s="7" t="s">
        <v>282</v>
      </c>
      <c r="L280" s="7" t="s">
        <v>162</v>
      </c>
      <c r="M280" s="7" t="s">
        <v>3222</v>
      </c>
      <c r="N280" s="7" t="s">
        <v>3223</v>
      </c>
      <c r="O280" s="7" t="s">
        <v>3224</v>
      </c>
      <c r="P280" s="5">
        <v>6682</v>
      </c>
      <c r="Q280" s="7" t="s">
        <v>50</v>
      </c>
      <c r="R280" s="28" t="s">
        <v>3225</v>
      </c>
      <c r="S280" s="28" t="s">
        <v>3226</v>
      </c>
      <c r="T280" s="7" t="s">
        <v>3227</v>
      </c>
      <c r="U280" s="7" t="s">
        <v>3228</v>
      </c>
      <c r="V280" s="7">
        <v>175000000</v>
      </c>
      <c r="W280" s="7" t="s">
        <v>1085</v>
      </c>
      <c r="X280" s="7">
        <v>128681675</v>
      </c>
      <c r="Y280" s="7" t="s">
        <v>61</v>
      </c>
      <c r="Z280" s="7">
        <v>4</v>
      </c>
      <c r="AA280" s="7">
        <v>70000000</v>
      </c>
      <c r="AB280" s="7" t="s">
        <v>60</v>
      </c>
      <c r="AC280" s="7">
        <v>70000000</v>
      </c>
      <c r="AD280" s="7" t="s">
        <v>62</v>
      </c>
      <c r="AE280" s="7">
        <v>70000000</v>
      </c>
      <c r="AF280" s="7" t="s">
        <v>60</v>
      </c>
      <c r="AG280" s="7">
        <v>70000000</v>
      </c>
      <c r="AH280" s="7">
        <v>370681675</v>
      </c>
      <c r="AI280" s="7" t="s">
        <v>60</v>
      </c>
      <c r="AJ280" s="7">
        <v>370681675</v>
      </c>
      <c r="AK280" s="7" t="s">
        <v>50</v>
      </c>
      <c r="AL280" s="7" t="s">
        <v>50</v>
      </c>
      <c r="AM280" s="7" t="s">
        <v>3229</v>
      </c>
      <c r="AN280" s="7" t="s">
        <v>66</v>
      </c>
      <c r="AO280" s="7" t="s">
        <v>3230</v>
      </c>
      <c r="AP280" s="9" t="s">
        <v>50</v>
      </c>
      <c r="AQ280" s="8" t="s">
        <v>3231</v>
      </c>
      <c r="AR280" s="7" t="s">
        <v>50</v>
      </c>
    </row>
    <row r="281" spans="1:44" ht="15" thickBot="1">
      <c r="A281" s="10" t="s">
        <v>3232</v>
      </c>
      <c r="B281" s="13" t="s">
        <v>50</v>
      </c>
      <c r="C281" s="12">
        <v>44562</v>
      </c>
      <c r="D281" s="13" t="s">
        <v>45</v>
      </c>
      <c r="E281" s="13" t="s">
        <v>50</v>
      </c>
      <c r="F281" s="13" t="s">
        <v>70</v>
      </c>
      <c r="G281" s="27" t="s">
        <v>54945</v>
      </c>
      <c r="H281" s="13" t="s">
        <v>562</v>
      </c>
      <c r="I281" s="13" t="s">
        <v>50</v>
      </c>
      <c r="J281" s="12">
        <v>45526</v>
      </c>
      <c r="K281" s="13" t="s">
        <v>50</v>
      </c>
      <c r="L281" s="13" t="s">
        <v>467</v>
      </c>
      <c r="M281" s="13" t="s">
        <v>3233</v>
      </c>
      <c r="N281" s="13" t="s">
        <v>2137</v>
      </c>
      <c r="O281" s="13" t="s">
        <v>3234</v>
      </c>
      <c r="P281" s="11">
        <v>6707</v>
      </c>
      <c r="Q281" s="13" t="s">
        <v>77</v>
      </c>
      <c r="R281" s="29" t="s">
        <v>3235</v>
      </c>
      <c r="S281" s="29" t="s">
        <v>3236</v>
      </c>
      <c r="T281" s="13" t="s">
        <v>50</v>
      </c>
      <c r="U281" s="13" t="s">
        <v>50</v>
      </c>
      <c r="V281" s="13">
        <v>4000000</v>
      </c>
      <c r="W281" s="13" t="s">
        <v>60</v>
      </c>
      <c r="X281" s="13">
        <v>4000000</v>
      </c>
      <c r="Y281" s="13" t="s">
        <v>467</v>
      </c>
      <c r="Z281" s="13">
        <v>1</v>
      </c>
      <c r="AA281" s="13">
        <v>4000000</v>
      </c>
      <c r="AB281" s="13" t="s">
        <v>60</v>
      </c>
      <c r="AC281" s="13">
        <v>4000000</v>
      </c>
      <c r="AD281" s="13" t="s">
        <v>467</v>
      </c>
      <c r="AE281" s="13">
        <v>4000000</v>
      </c>
      <c r="AF281" s="13" t="s">
        <v>60</v>
      </c>
      <c r="AG281" s="13">
        <v>4000000</v>
      </c>
      <c r="AH281" s="13">
        <v>4000000</v>
      </c>
      <c r="AI281" s="13" t="s">
        <v>60</v>
      </c>
      <c r="AJ281" s="13">
        <v>4000000</v>
      </c>
      <c r="AK281" s="13" t="s">
        <v>3237</v>
      </c>
      <c r="AL281" s="13" t="s">
        <v>50</v>
      </c>
      <c r="AM281" s="13" t="s">
        <v>3238</v>
      </c>
      <c r="AN281" s="13" t="s">
        <v>66</v>
      </c>
      <c r="AO281" s="13" t="s">
        <v>3239</v>
      </c>
      <c r="AP281" s="14" t="s">
        <v>3240</v>
      </c>
      <c r="AQ281" s="15" t="s">
        <v>50</v>
      </c>
      <c r="AR281" s="13" t="s">
        <v>50</v>
      </c>
    </row>
    <row r="282" spans="1:44" ht="15" thickBot="1">
      <c r="A282" s="4" t="s">
        <v>3241</v>
      </c>
      <c r="B282" s="7" t="s">
        <v>50</v>
      </c>
      <c r="C282" s="7" t="s">
        <v>50</v>
      </c>
      <c r="D282" s="7" t="s">
        <v>45</v>
      </c>
      <c r="E282" s="7" t="s">
        <v>46</v>
      </c>
      <c r="F282" s="7" t="s">
        <v>70</v>
      </c>
      <c r="G282" s="26" t="s">
        <v>54946</v>
      </c>
      <c r="H282" s="7" t="s">
        <v>240</v>
      </c>
      <c r="I282" s="7" t="s">
        <v>50</v>
      </c>
      <c r="J282" s="6">
        <v>45530</v>
      </c>
      <c r="K282" s="7" t="s">
        <v>50</v>
      </c>
      <c r="L282" s="7" t="s">
        <v>467</v>
      </c>
      <c r="M282" s="7" t="s">
        <v>3242</v>
      </c>
      <c r="N282" s="7" t="s">
        <v>2719</v>
      </c>
      <c r="O282" s="7" t="s">
        <v>3243</v>
      </c>
      <c r="P282" s="5">
        <v>6793</v>
      </c>
      <c r="Q282" s="7" t="s">
        <v>2721</v>
      </c>
      <c r="R282" s="28" t="s">
        <v>3244</v>
      </c>
      <c r="S282" s="28" t="s">
        <v>3245</v>
      </c>
      <c r="T282" s="7" t="s">
        <v>3246</v>
      </c>
      <c r="U282" s="7" t="s">
        <v>50</v>
      </c>
      <c r="V282" s="7">
        <v>11400000</v>
      </c>
      <c r="W282" s="7" t="s">
        <v>60</v>
      </c>
      <c r="X282" s="7">
        <v>11400000</v>
      </c>
      <c r="Y282" s="7" t="s">
        <v>467</v>
      </c>
      <c r="Z282" s="7">
        <v>1</v>
      </c>
      <c r="AA282" s="7">
        <v>11400000</v>
      </c>
      <c r="AB282" s="7" t="s">
        <v>60</v>
      </c>
      <c r="AC282" s="7">
        <v>11400000</v>
      </c>
      <c r="AD282" s="7" t="s">
        <v>467</v>
      </c>
      <c r="AE282" s="7">
        <v>11400000</v>
      </c>
      <c r="AF282" s="7" t="s">
        <v>60</v>
      </c>
      <c r="AG282" s="7">
        <v>11400000</v>
      </c>
      <c r="AH282" s="7">
        <v>11400000</v>
      </c>
      <c r="AI282" s="7" t="s">
        <v>60</v>
      </c>
      <c r="AJ282" s="7">
        <v>11400000</v>
      </c>
      <c r="AK282" s="7" t="s">
        <v>3247</v>
      </c>
      <c r="AL282" s="7" t="s">
        <v>50</v>
      </c>
      <c r="AM282" s="7" t="s">
        <v>3248</v>
      </c>
      <c r="AN282" s="7" t="s">
        <v>66</v>
      </c>
      <c r="AO282" s="7" t="s">
        <v>3249</v>
      </c>
      <c r="AP282" s="8" t="s">
        <v>3250</v>
      </c>
      <c r="AQ282" s="9" t="s">
        <v>50</v>
      </c>
      <c r="AR282" s="7" t="s">
        <v>50</v>
      </c>
    </row>
    <row r="283" spans="1:44" ht="15" thickBot="1">
      <c r="A283" s="10" t="s">
        <v>3251</v>
      </c>
      <c r="B283" s="11">
        <v>59123</v>
      </c>
      <c r="C283" s="12">
        <v>34700</v>
      </c>
      <c r="D283" s="13" t="s">
        <v>45</v>
      </c>
      <c r="E283" s="13" t="s">
        <v>46</v>
      </c>
      <c r="F283" s="13" t="s">
        <v>47</v>
      </c>
      <c r="G283" s="13" t="s">
        <v>71</v>
      </c>
      <c r="H283" s="13" t="s">
        <v>130</v>
      </c>
      <c r="I283" s="13" t="s">
        <v>50</v>
      </c>
      <c r="J283" s="12">
        <v>45527</v>
      </c>
      <c r="K283" s="13" t="s">
        <v>72</v>
      </c>
      <c r="L283" s="13" t="s">
        <v>62</v>
      </c>
      <c r="M283" s="13" t="s">
        <v>3252</v>
      </c>
      <c r="N283" s="13" t="s">
        <v>421</v>
      </c>
      <c r="O283" s="13" t="s">
        <v>3253</v>
      </c>
      <c r="P283" s="11">
        <v>6814</v>
      </c>
      <c r="Q283" s="13" t="s">
        <v>245</v>
      </c>
      <c r="R283" s="29" t="s">
        <v>3254</v>
      </c>
      <c r="S283" s="29" t="s">
        <v>3255</v>
      </c>
      <c r="T283" s="13" t="s">
        <v>50</v>
      </c>
      <c r="U283" s="13" t="s">
        <v>50</v>
      </c>
      <c r="V283" s="13">
        <v>10000000000</v>
      </c>
      <c r="W283" s="13" t="s">
        <v>250</v>
      </c>
      <c r="X283" s="13">
        <v>119230031</v>
      </c>
      <c r="Y283" s="13" t="s">
        <v>61</v>
      </c>
      <c r="Z283" s="13">
        <v>1</v>
      </c>
      <c r="AA283" s="13">
        <v>10000000000</v>
      </c>
      <c r="AB283" s="13" t="s">
        <v>250</v>
      </c>
      <c r="AC283" s="13">
        <v>119230031</v>
      </c>
      <c r="AD283" s="13" t="s">
        <v>62</v>
      </c>
      <c r="AE283" s="13">
        <v>10000000000</v>
      </c>
      <c r="AF283" s="13" t="s">
        <v>250</v>
      </c>
      <c r="AG283" s="13">
        <v>119230031</v>
      </c>
      <c r="AH283" s="13">
        <v>10000000000</v>
      </c>
      <c r="AI283" s="13" t="s">
        <v>250</v>
      </c>
      <c r="AJ283" s="13">
        <v>119230031</v>
      </c>
      <c r="AK283" s="13" t="s">
        <v>3256</v>
      </c>
      <c r="AL283" s="13" t="s">
        <v>50</v>
      </c>
      <c r="AM283" s="13" t="s">
        <v>3257</v>
      </c>
      <c r="AN283" s="13" t="s">
        <v>798</v>
      </c>
      <c r="AO283" s="13" t="s">
        <v>3258</v>
      </c>
      <c r="AP283" s="14" t="s">
        <v>3259</v>
      </c>
      <c r="AQ283" s="15" t="s">
        <v>50</v>
      </c>
      <c r="AR283" s="13" t="s">
        <v>50</v>
      </c>
    </row>
    <row r="284" spans="1:44" ht="15" thickBot="1">
      <c r="A284" s="4" t="s">
        <v>3260</v>
      </c>
      <c r="B284" s="5">
        <v>148468</v>
      </c>
      <c r="C284" s="6">
        <v>42736</v>
      </c>
      <c r="D284" s="7" t="s">
        <v>45</v>
      </c>
      <c r="E284" s="7" t="s">
        <v>46</v>
      </c>
      <c r="F284" s="7" t="s">
        <v>70</v>
      </c>
      <c r="G284" s="26" t="s">
        <v>54946</v>
      </c>
      <c r="H284" s="7" t="s">
        <v>1091</v>
      </c>
      <c r="I284" s="7" t="s">
        <v>50</v>
      </c>
      <c r="J284" s="6">
        <v>45524</v>
      </c>
      <c r="K284" s="7" t="s">
        <v>89</v>
      </c>
      <c r="L284" s="7" t="s">
        <v>467</v>
      </c>
      <c r="M284" s="7" t="s">
        <v>3261</v>
      </c>
      <c r="N284" s="7" t="s">
        <v>3262</v>
      </c>
      <c r="O284" s="7" t="s">
        <v>3263</v>
      </c>
      <c r="P284" s="5">
        <v>6839</v>
      </c>
      <c r="Q284" s="7" t="s">
        <v>50</v>
      </c>
      <c r="R284" s="28" t="s">
        <v>3264</v>
      </c>
      <c r="S284" s="28" t="s">
        <v>3265</v>
      </c>
      <c r="T284" s="7" t="s">
        <v>3266</v>
      </c>
      <c r="U284" s="7" t="s">
        <v>3267</v>
      </c>
      <c r="V284" s="7">
        <v>3500000</v>
      </c>
      <c r="W284" s="7" t="s">
        <v>1085</v>
      </c>
      <c r="X284" s="7">
        <v>2565975</v>
      </c>
      <c r="Y284" s="7" t="s">
        <v>467</v>
      </c>
      <c r="Z284" s="7">
        <v>2</v>
      </c>
      <c r="AA284" s="7">
        <v>3500000</v>
      </c>
      <c r="AB284" s="7" t="s">
        <v>1085</v>
      </c>
      <c r="AC284" s="7">
        <v>2565975</v>
      </c>
      <c r="AD284" s="7" t="s">
        <v>467</v>
      </c>
      <c r="AE284" s="7">
        <v>5600000</v>
      </c>
      <c r="AF284" s="7" t="s">
        <v>1085</v>
      </c>
      <c r="AG284" s="7">
        <v>4211259</v>
      </c>
      <c r="AH284" s="7">
        <v>5600000</v>
      </c>
      <c r="AI284" s="7" t="s">
        <v>1085</v>
      </c>
      <c r="AJ284" s="7">
        <v>4211259</v>
      </c>
      <c r="AK284" s="7" t="s">
        <v>50</v>
      </c>
      <c r="AL284" s="7" t="s">
        <v>50</v>
      </c>
      <c r="AM284" s="7" t="s">
        <v>3268</v>
      </c>
      <c r="AN284" s="7" t="s">
        <v>66</v>
      </c>
      <c r="AO284" s="7" t="s">
        <v>3269</v>
      </c>
      <c r="AP284" s="8" t="s">
        <v>3270</v>
      </c>
      <c r="AQ284" s="9" t="s">
        <v>50</v>
      </c>
      <c r="AR284" s="7" t="s">
        <v>50</v>
      </c>
    </row>
    <row r="285" spans="1:44" ht="15" thickBot="1">
      <c r="A285" s="10" t="s">
        <v>3271</v>
      </c>
      <c r="B285" s="13">
        <v>553</v>
      </c>
      <c r="C285" s="12">
        <v>43891</v>
      </c>
      <c r="D285" s="13" t="s">
        <v>45</v>
      </c>
      <c r="E285" s="13" t="s">
        <v>46</v>
      </c>
      <c r="F285" s="13" t="s">
        <v>47</v>
      </c>
      <c r="G285" s="26" t="s">
        <v>54946</v>
      </c>
      <c r="H285" s="13" t="s">
        <v>3272</v>
      </c>
      <c r="I285" s="13" t="s">
        <v>50</v>
      </c>
      <c r="J285" s="12">
        <v>45523</v>
      </c>
      <c r="K285" s="13" t="s">
        <v>116</v>
      </c>
      <c r="L285" s="13" t="s">
        <v>62</v>
      </c>
      <c r="M285" s="13" t="s">
        <v>3273</v>
      </c>
      <c r="N285" s="13" t="s">
        <v>1114</v>
      </c>
      <c r="O285" s="13" t="s">
        <v>3274</v>
      </c>
      <c r="P285" s="11">
        <v>6853</v>
      </c>
      <c r="Q285" s="13" t="s">
        <v>1116</v>
      </c>
      <c r="R285" s="29" t="s">
        <v>3275</v>
      </c>
      <c r="S285" s="29" t="s">
        <v>3276</v>
      </c>
      <c r="T285" s="13" t="s">
        <v>3277</v>
      </c>
      <c r="U285" s="13" t="s">
        <v>3278</v>
      </c>
      <c r="V285" s="13">
        <v>414584</v>
      </c>
      <c r="W285" s="13" t="s">
        <v>1085</v>
      </c>
      <c r="X285" s="13">
        <v>303839</v>
      </c>
      <c r="Y285" s="13" t="s">
        <v>61</v>
      </c>
      <c r="Z285" s="13">
        <v>6</v>
      </c>
      <c r="AA285" s="13">
        <v>414584</v>
      </c>
      <c r="AB285" s="13" t="s">
        <v>1085</v>
      </c>
      <c r="AC285" s="13">
        <v>303839</v>
      </c>
      <c r="AD285" s="13" t="s">
        <v>62</v>
      </c>
      <c r="AE285" s="13">
        <v>15833324</v>
      </c>
      <c r="AF285" s="13" t="s">
        <v>60</v>
      </c>
      <c r="AG285" s="13">
        <v>15833324</v>
      </c>
      <c r="AH285" s="13">
        <v>16621592</v>
      </c>
      <c r="AI285" s="13" t="s">
        <v>60</v>
      </c>
      <c r="AJ285" s="13">
        <v>16621592</v>
      </c>
      <c r="AK285" s="13" t="s">
        <v>50</v>
      </c>
      <c r="AL285" s="13" t="s">
        <v>50</v>
      </c>
      <c r="AM285" s="13" t="s">
        <v>3279</v>
      </c>
      <c r="AN285" s="13" t="s">
        <v>738</v>
      </c>
      <c r="AO285" s="13" t="s">
        <v>3280</v>
      </c>
      <c r="AP285" s="14" t="s">
        <v>3281</v>
      </c>
      <c r="AQ285" s="15" t="s">
        <v>50</v>
      </c>
      <c r="AR285" s="13" t="s">
        <v>50</v>
      </c>
    </row>
    <row r="286" spans="1:44" ht="15" thickBot="1">
      <c r="A286" s="4" t="s">
        <v>3282</v>
      </c>
      <c r="B286" s="7">
        <v>143</v>
      </c>
      <c r="C286" s="6">
        <v>43523</v>
      </c>
      <c r="D286" s="7" t="s">
        <v>45</v>
      </c>
      <c r="E286" s="7" t="s">
        <v>46</v>
      </c>
      <c r="F286" s="7" t="s">
        <v>70</v>
      </c>
      <c r="G286" s="26" t="s">
        <v>54946</v>
      </c>
      <c r="H286" s="7" t="s">
        <v>50</v>
      </c>
      <c r="I286" s="7" t="s">
        <v>50</v>
      </c>
      <c r="J286" s="6">
        <v>45523</v>
      </c>
      <c r="K286" s="7" t="s">
        <v>89</v>
      </c>
      <c r="L286" s="7" t="s">
        <v>241</v>
      </c>
      <c r="M286" s="7" t="s">
        <v>3283</v>
      </c>
      <c r="N286" s="7" t="s">
        <v>3284</v>
      </c>
      <c r="O286" s="7" t="s">
        <v>3285</v>
      </c>
      <c r="P286" s="5">
        <v>6887</v>
      </c>
      <c r="Q286" s="7" t="s">
        <v>360</v>
      </c>
      <c r="R286" s="28" t="s">
        <v>3286</v>
      </c>
      <c r="S286" s="28" t="s">
        <v>3287</v>
      </c>
      <c r="T286" s="7" t="s">
        <v>3288</v>
      </c>
      <c r="U286" s="7" t="s">
        <v>50</v>
      </c>
      <c r="V286" s="7">
        <v>4500000</v>
      </c>
      <c r="W286" s="7" t="s">
        <v>209</v>
      </c>
      <c r="X286" s="7">
        <v>4979611</v>
      </c>
      <c r="Y286" s="7" t="s">
        <v>154</v>
      </c>
      <c r="Z286" s="7">
        <v>5</v>
      </c>
      <c r="AA286" s="7">
        <v>4500000</v>
      </c>
      <c r="AB286" s="7" t="s">
        <v>209</v>
      </c>
      <c r="AC286" s="7">
        <v>4979611</v>
      </c>
      <c r="AD286" s="7" t="s">
        <v>241</v>
      </c>
      <c r="AE286" s="7">
        <v>8800000</v>
      </c>
      <c r="AF286" s="7" t="s">
        <v>209</v>
      </c>
      <c r="AG286" s="7">
        <v>9647508</v>
      </c>
      <c r="AH286" s="7">
        <v>8800000</v>
      </c>
      <c r="AI286" s="7" t="s">
        <v>209</v>
      </c>
      <c r="AJ286" s="7">
        <v>9647508</v>
      </c>
      <c r="AK286" s="7" t="s">
        <v>3289</v>
      </c>
      <c r="AL286" s="7" t="s">
        <v>50</v>
      </c>
      <c r="AM286" s="7" t="s">
        <v>3290</v>
      </c>
      <c r="AN286" s="7" t="s">
        <v>66</v>
      </c>
      <c r="AO286" s="7" t="s">
        <v>3291</v>
      </c>
      <c r="AP286" s="8" t="s">
        <v>3292</v>
      </c>
      <c r="AQ286" s="9" t="s">
        <v>50</v>
      </c>
      <c r="AR286" s="7" t="s">
        <v>50</v>
      </c>
    </row>
    <row r="287" spans="1:44" ht="15" thickBot="1">
      <c r="A287" s="10" t="s">
        <v>3293</v>
      </c>
      <c r="B287" s="11">
        <v>2836</v>
      </c>
      <c r="C287" s="12">
        <v>42948</v>
      </c>
      <c r="D287" s="13" t="s">
        <v>45</v>
      </c>
      <c r="E287" s="13" t="s">
        <v>46</v>
      </c>
      <c r="F287" s="13" t="s">
        <v>70</v>
      </c>
      <c r="G287" s="26" t="s">
        <v>54946</v>
      </c>
      <c r="H287" s="13" t="s">
        <v>3294</v>
      </c>
      <c r="I287" s="13" t="s">
        <v>50</v>
      </c>
      <c r="J287" s="12">
        <v>45531</v>
      </c>
      <c r="K287" s="13" t="s">
        <v>116</v>
      </c>
      <c r="L287" s="13" t="s">
        <v>52</v>
      </c>
      <c r="M287" s="13" t="s">
        <v>3295</v>
      </c>
      <c r="N287" s="13" t="s">
        <v>1954</v>
      </c>
      <c r="O287" s="13" t="s">
        <v>3296</v>
      </c>
      <c r="P287" s="11">
        <v>6901</v>
      </c>
      <c r="Q287" s="13" t="s">
        <v>245</v>
      </c>
      <c r="R287" s="29" t="s">
        <v>3297</v>
      </c>
      <c r="S287" s="29" t="s">
        <v>3298</v>
      </c>
      <c r="T287" s="13" t="s">
        <v>3299</v>
      </c>
      <c r="U287" s="13" t="s">
        <v>50</v>
      </c>
      <c r="V287" s="13" t="s">
        <v>50</v>
      </c>
      <c r="W287" s="13" t="s">
        <v>50</v>
      </c>
      <c r="X287" s="13" t="s">
        <v>50</v>
      </c>
      <c r="Y287" s="13" t="s">
        <v>154</v>
      </c>
      <c r="Z287" s="13">
        <v>4</v>
      </c>
      <c r="AA287" s="13">
        <v>1000000000</v>
      </c>
      <c r="AB287" s="13" t="s">
        <v>1960</v>
      </c>
      <c r="AC287" s="13">
        <v>9345864</v>
      </c>
      <c r="AD287" s="13" t="s">
        <v>147</v>
      </c>
      <c r="AE287" s="13">
        <v>1800000000</v>
      </c>
      <c r="AF287" s="13" t="s">
        <v>1960</v>
      </c>
      <c r="AG287" s="13">
        <v>16481058</v>
      </c>
      <c r="AH287" s="13">
        <v>1800000000</v>
      </c>
      <c r="AI287" s="13" t="s">
        <v>1960</v>
      </c>
      <c r="AJ287" s="13">
        <v>16481058</v>
      </c>
      <c r="AK287" s="13" t="s">
        <v>3300</v>
      </c>
      <c r="AL287" s="13" t="s">
        <v>50</v>
      </c>
      <c r="AM287" s="13" t="s">
        <v>3301</v>
      </c>
      <c r="AN287" s="13" t="s">
        <v>66</v>
      </c>
      <c r="AO287" s="13" t="s">
        <v>50</v>
      </c>
      <c r="AP287" s="14" t="s">
        <v>3302</v>
      </c>
      <c r="AQ287" s="15" t="s">
        <v>50</v>
      </c>
      <c r="AR287" s="13" t="s">
        <v>255</v>
      </c>
    </row>
    <row r="288" spans="1:44" ht="15" thickBot="1">
      <c r="A288" s="4" t="s">
        <v>3303</v>
      </c>
      <c r="B288" s="7" t="s">
        <v>50</v>
      </c>
      <c r="C288" s="6">
        <v>44927</v>
      </c>
      <c r="D288" s="7" t="s">
        <v>45</v>
      </c>
      <c r="E288" s="7" t="s">
        <v>46</v>
      </c>
      <c r="F288" s="7" t="s">
        <v>70</v>
      </c>
      <c r="G288" s="26" t="s">
        <v>54946</v>
      </c>
      <c r="H288" s="7" t="s">
        <v>50</v>
      </c>
      <c r="I288" s="7" t="s">
        <v>50</v>
      </c>
      <c r="J288" s="6">
        <v>45527</v>
      </c>
      <c r="K288" s="7" t="s">
        <v>50</v>
      </c>
      <c r="L288" s="7" t="s">
        <v>467</v>
      </c>
      <c r="M288" s="7" t="s">
        <v>3304</v>
      </c>
      <c r="N288" s="7" t="s">
        <v>54</v>
      </c>
      <c r="O288" s="7" t="s">
        <v>3305</v>
      </c>
      <c r="P288" s="5">
        <v>7011</v>
      </c>
      <c r="Q288" s="7" t="s">
        <v>56</v>
      </c>
      <c r="R288" s="28" t="s">
        <v>3306</v>
      </c>
      <c r="S288" s="28" t="s">
        <v>3307</v>
      </c>
      <c r="T288" s="7" t="s">
        <v>50</v>
      </c>
      <c r="U288" s="7" t="s">
        <v>50</v>
      </c>
      <c r="V288" s="7">
        <v>4700000</v>
      </c>
      <c r="W288" s="7" t="s">
        <v>60</v>
      </c>
      <c r="X288" s="7">
        <v>4700000</v>
      </c>
      <c r="Y288" s="7" t="s">
        <v>467</v>
      </c>
      <c r="Z288" s="7">
        <v>1</v>
      </c>
      <c r="AA288" s="7">
        <v>4700000</v>
      </c>
      <c r="AB288" s="7" t="s">
        <v>60</v>
      </c>
      <c r="AC288" s="7">
        <v>4700000</v>
      </c>
      <c r="AD288" s="7" t="s">
        <v>467</v>
      </c>
      <c r="AE288" s="7">
        <v>4700000</v>
      </c>
      <c r="AF288" s="7" t="s">
        <v>60</v>
      </c>
      <c r="AG288" s="7">
        <v>4700000</v>
      </c>
      <c r="AH288" s="7">
        <v>4700000</v>
      </c>
      <c r="AI288" s="7" t="s">
        <v>60</v>
      </c>
      <c r="AJ288" s="7">
        <v>4700000</v>
      </c>
      <c r="AK288" s="7" t="s">
        <v>3308</v>
      </c>
      <c r="AL288" s="7" t="s">
        <v>50</v>
      </c>
      <c r="AM288" s="7" t="s">
        <v>3309</v>
      </c>
      <c r="AN288" s="7" t="s">
        <v>66</v>
      </c>
      <c r="AO288" s="7" t="s">
        <v>3310</v>
      </c>
      <c r="AP288" s="8" t="s">
        <v>3311</v>
      </c>
      <c r="AQ288" s="9" t="s">
        <v>50</v>
      </c>
      <c r="AR288" s="7" t="s">
        <v>50</v>
      </c>
    </row>
    <row r="289" spans="1:44" ht="15" thickBot="1">
      <c r="A289" s="10" t="s">
        <v>3312</v>
      </c>
      <c r="B289" s="13">
        <v>735</v>
      </c>
      <c r="C289" s="12">
        <v>43466</v>
      </c>
      <c r="D289" s="13" t="s">
        <v>45</v>
      </c>
      <c r="E289" s="13" t="s">
        <v>46</v>
      </c>
      <c r="F289" s="13" t="s">
        <v>70</v>
      </c>
      <c r="G289" s="27" t="s">
        <v>54945</v>
      </c>
      <c r="H289" s="13" t="s">
        <v>50</v>
      </c>
      <c r="I289" s="13" t="s">
        <v>50</v>
      </c>
      <c r="J289" s="12">
        <v>45525</v>
      </c>
      <c r="K289" s="13" t="s">
        <v>116</v>
      </c>
      <c r="L289" s="13" t="s">
        <v>467</v>
      </c>
      <c r="M289" s="13" t="s">
        <v>3313</v>
      </c>
      <c r="N289" s="13" t="s">
        <v>882</v>
      </c>
      <c r="O289" s="13" t="s">
        <v>3314</v>
      </c>
      <c r="P289" s="11">
        <v>7148</v>
      </c>
      <c r="Q289" s="13" t="s">
        <v>360</v>
      </c>
      <c r="R289" s="29" t="s">
        <v>3315</v>
      </c>
      <c r="S289" s="29" t="s">
        <v>3316</v>
      </c>
      <c r="T289" s="13" t="s">
        <v>3317</v>
      </c>
      <c r="U289" s="13" t="s">
        <v>3318</v>
      </c>
      <c r="V289" s="13">
        <v>2360000</v>
      </c>
      <c r="W289" s="13" t="s">
        <v>209</v>
      </c>
      <c r="X289" s="13">
        <v>2624304</v>
      </c>
      <c r="Y289" s="13" t="s">
        <v>467</v>
      </c>
      <c r="Z289" s="13">
        <v>4</v>
      </c>
      <c r="AA289" s="13">
        <v>2360000</v>
      </c>
      <c r="AB289" s="13" t="s">
        <v>209</v>
      </c>
      <c r="AC289" s="13">
        <v>2624304</v>
      </c>
      <c r="AD289" s="13" t="s">
        <v>467</v>
      </c>
      <c r="AE289" s="13">
        <v>6860000</v>
      </c>
      <c r="AF289" s="13" t="s">
        <v>209</v>
      </c>
      <c r="AG289" s="13">
        <v>7501819</v>
      </c>
      <c r="AH289" s="13">
        <v>8450000</v>
      </c>
      <c r="AI289" s="13" t="s">
        <v>209</v>
      </c>
      <c r="AJ289" s="13">
        <v>9237146</v>
      </c>
      <c r="AK289" s="13" t="s">
        <v>3319</v>
      </c>
      <c r="AL289" s="13" t="s">
        <v>50</v>
      </c>
      <c r="AM289" s="13" t="s">
        <v>3320</v>
      </c>
      <c r="AN289" s="13" t="s">
        <v>66</v>
      </c>
      <c r="AO289" s="13" t="s">
        <v>3321</v>
      </c>
      <c r="AP289" s="14" t="s">
        <v>3322</v>
      </c>
      <c r="AQ289" s="15" t="s">
        <v>50</v>
      </c>
      <c r="AR289" s="13" t="s">
        <v>50</v>
      </c>
    </row>
    <row r="290" spans="1:44" ht="15" thickBot="1">
      <c r="A290" s="4" t="s">
        <v>3323</v>
      </c>
      <c r="B290" s="7" t="s">
        <v>50</v>
      </c>
      <c r="C290" s="6">
        <v>44927</v>
      </c>
      <c r="D290" s="7" t="s">
        <v>45</v>
      </c>
      <c r="E290" s="7" t="s">
        <v>46</v>
      </c>
      <c r="F290" s="7" t="s">
        <v>70</v>
      </c>
      <c r="G290" s="26" t="s">
        <v>54946</v>
      </c>
      <c r="H290" s="7" t="s">
        <v>50</v>
      </c>
      <c r="I290" s="7" t="s">
        <v>50</v>
      </c>
      <c r="J290" s="6">
        <v>45526</v>
      </c>
      <c r="K290" s="7" t="s">
        <v>50</v>
      </c>
      <c r="L290" s="7" t="s">
        <v>467</v>
      </c>
      <c r="M290" s="7" t="s">
        <v>3324</v>
      </c>
      <c r="N290" s="7" t="s">
        <v>2839</v>
      </c>
      <c r="O290" s="7" t="s">
        <v>3325</v>
      </c>
      <c r="P290" s="5">
        <v>7193</v>
      </c>
      <c r="Q290" s="7" t="s">
        <v>1001</v>
      </c>
      <c r="R290" s="28" t="s">
        <v>3326</v>
      </c>
      <c r="S290" s="28" t="s">
        <v>3327</v>
      </c>
      <c r="T290" s="7" t="s">
        <v>3328</v>
      </c>
      <c r="U290" s="7" t="s">
        <v>50</v>
      </c>
      <c r="V290" s="7">
        <v>5200000</v>
      </c>
      <c r="W290" s="7" t="s">
        <v>60</v>
      </c>
      <c r="X290" s="7">
        <v>5200000</v>
      </c>
      <c r="Y290" s="7" t="s">
        <v>467</v>
      </c>
      <c r="Z290" s="7">
        <v>1</v>
      </c>
      <c r="AA290" s="7">
        <v>5200000</v>
      </c>
      <c r="AB290" s="7" t="s">
        <v>60</v>
      </c>
      <c r="AC290" s="7">
        <v>5200000</v>
      </c>
      <c r="AD290" s="7" t="s">
        <v>467</v>
      </c>
      <c r="AE290" s="7">
        <v>5200000</v>
      </c>
      <c r="AF290" s="7" t="s">
        <v>60</v>
      </c>
      <c r="AG290" s="7">
        <v>5200000</v>
      </c>
      <c r="AH290" s="7">
        <v>5200000</v>
      </c>
      <c r="AI290" s="7" t="s">
        <v>60</v>
      </c>
      <c r="AJ290" s="7">
        <v>5200000</v>
      </c>
      <c r="AK290" s="7" t="s">
        <v>3329</v>
      </c>
      <c r="AL290" s="7" t="s">
        <v>50</v>
      </c>
      <c r="AM290" s="7" t="s">
        <v>3330</v>
      </c>
      <c r="AN290" s="7" t="s">
        <v>66</v>
      </c>
      <c r="AO290" s="7" t="s">
        <v>3331</v>
      </c>
      <c r="AP290" s="8" t="s">
        <v>3332</v>
      </c>
      <c r="AQ290" s="9" t="s">
        <v>50</v>
      </c>
      <c r="AR290" s="7" t="s">
        <v>50</v>
      </c>
    </row>
    <row r="291" spans="1:44" ht="15" thickBot="1">
      <c r="A291" s="10" t="s">
        <v>3333</v>
      </c>
      <c r="B291" s="13">
        <v>667</v>
      </c>
      <c r="C291" s="12">
        <v>42370</v>
      </c>
      <c r="D291" s="13" t="s">
        <v>45</v>
      </c>
      <c r="E291" s="13" t="s">
        <v>46</v>
      </c>
      <c r="F291" s="13" t="s">
        <v>70</v>
      </c>
      <c r="G291" s="26" t="s">
        <v>54946</v>
      </c>
      <c r="H291" s="13" t="s">
        <v>3334</v>
      </c>
      <c r="I291" s="13" t="s">
        <v>50</v>
      </c>
      <c r="J291" s="12">
        <v>45523</v>
      </c>
      <c r="K291" s="13" t="s">
        <v>89</v>
      </c>
      <c r="L291" s="13" t="s">
        <v>52</v>
      </c>
      <c r="M291" s="13" t="s">
        <v>3335</v>
      </c>
      <c r="N291" s="13" t="s">
        <v>3336</v>
      </c>
      <c r="O291" s="13" t="s">
        <v>3337</v>
      </c>
      <c r="P291" s="11">
        <v>7264</v>
      </c>
      <c r="Q291" s="13" t="s">
        <v>1750</v>
      </c>
      <c r="R291" s="29" t="s">
        <v>3338</v>
      </c>
      <c r="S291" s="29" t="s">
        <v>3339</v>
      </c>
      <c r="T291" s="13" t="s">
        <v>3340</v>
      </c>
      <c r="U291" s="13" t="s">
        <v>50</v>
      </c>
      <c r="V291" s="13">
        <v>3342094</v>
      </c>
      <c r="W291" s="13" t="s">
        <v>60</v>
      </c>
      <c r="X291" s="13">
        <v>3342094</v>
      </c>
      <c r="Y291" s="13" t="s">
        <v>467</v>
      </c>
      <c r="Z291" s="13">
        <v>9</v>
      </c>
      <c r="AA291" s="13" t="s">
        <v>50</v>
      </c>
      <c r="AB291" s="13" t="s">
        <v>50</v>
      </c>
      <c r="AC291" s="13" t="s">
        <v>50</v>
      </c>
      <c r="AD291" s="13" t="s">
        <v>467</v>
      </c>
      <c r="AE291" s="13">
        <v>120000</v>
      </c>
      <c r="AF291" s="13" t="s">
        <v>60</v>
      </c>
      <c r="AG291" s="13">
        <v>120000</v>
      </c>
      <c r="AH291" s="13">
        <v>4149094</v>
      </c>
      <c r="AI291" s="13" t="s">
        <v>60</v>
      </c>
      <c r="AJ291" s="13">
        <v>4149094</v>
      </c>
      <c r="AK291" s="13" t="s">
        <v>3341</v>
      </c>
      <c r="AL291" s="13" t="s">
        <v>50</v>
      </c>
      <c r="AM291" s="13" t="s">
        <v>3342</v>
      </c>
      <c r="AN291" s="13" t="s">
        <v>66</v>
      </c>
      <c r="AO291" s="13" t="s">
        <v>3343</v>
      </c>
      <c r="AP291" s="14" t="s">
        <v>3344</v>
      </c>
      <c r="AQ291" s="15" t="s">
        <v>50</v>
      </c>
      <c r="AR291" s="13" t="s">
        <v>50</v>
      </c>
    </row>
    <row r="292" spans="1:44" ht="15" thickBot="1">
      <c r="A292" s="4" t="s">
        <v>3345</v>
      </c>
      <c r="B292" s="7">
        <v>445</v>
      </c>
      <c r="C292" s="6">
        <v>45159</v>
      </c>
      <c r="D292" s="7" t="s">
        <v>45</v>
      </c>
      <c r="E292" s="7" t="s">
        <v>46</v>
      </c>
      <c r="F292" s="7" t="s">
        <v>70</v>
      </c>
      <c r="G292" s="26" t="s">
        <v>54946</v>
      </c>
      <c r="H292" s="7" t="s">
        <v>50</v>
      </c>
      <c r="I292" s="7" t="s">
        <v>50</v>
      </c>
      <c r="J292" s="6">
        <v>45527</v>
      </c>
      <c r="K292" s="7" t="s">
        <v>50</v>
      </c>
      <c r="L292" s="7" t="s">
        <v>178</v>
      </c>
      <c r="M292" s="7" t="s">
        <v>3346</v>
      </c>
      <c r="N292" s="7" t="s">
        <v>1559</v>
      </c>
      <c r="O292" s="7" t="s">
        <v>3347</v>
      </c>
      <c r="P292" s="5">
        <v>7428</v>
      </c>
      <c r="Q292" s="7" t="s">
        <v>642</v>
      </c>
      <c r="R292" s="28" t="s">
        <v>3348</v>
      </c>
      <c r="S292" s="28" t="s">
        <v>3349</v>
      </c>
      <c r="T292" s="7" t="s">
        <v>3350</v>
      </c>
      <c r="U292" s="7" t="s">
        <v>3351</v>
      </c>
      <c r="V292" s="7">
        <v>5200000</v>
      </c>
      <c r="W292" s="7" t="s">
        <v>60</v>
      </c>
      <c r="X292" s="7">
        <v>5200000</v>
      </c>
      <c r="Y292" s="7" t="s">
        <v>50</v>
      </c>
      <c r="Z292" s="7">
        <v>1</v>
      </c>
      <c r="AA292" s="7">
        <v>5200000</v>
      </c>
      <c r="AB292" s="7" t="s">
        <v>60</v>
      </c>
      <c r="AC292" s="7">
        <v>5200000</v>
      </c>
      <c r="AD292" s="7" t="s">
        <v>178</v>
      </c>
      <c r="AE292" s="7">
        <v>5200000</v>
      </c>
      <c r="AF292" s="7" t="s">
        <v>60</v>
      </c>
      <c r="AG292" s="7">
        <v>5200000</v>
      </c>
      <c r="AH292" s="7">
        <v>5200000</v>
      </c>
      <c r="AI292" s="7" t="s">
        <v>60</v>
      </c>
      <c r="AJ292" s="7">
        <v>5200000</v>
      </c>
      <c r="AK292" s="7" t="s">
        <v>50</v>
      </c>
      <c r="AL292" s="7" t="s">
        <v>50</v>
      </c>
      <c r="AM292" s="7" t="s">
        <v>3352</v>
      </c>
      <c r="AN292" s="7" t="s">
        <v>253</v>
      </c>
      <c r="AO292" s="7" t="s">
        <v>3353</v>
      </c>
      <c r="AP292" s="8" t="s">
        <v>3354</v>
      </c>
      <c r="AQ292" s="9" t="s">
        <v>50</v>
      </c>
      <c r="AR292" s="7" t="s">
        <v>50</v>
      </c>
    </row>
    <row r="293" spans="1:44" ht="15" thickBot="1">
      <c r="A293" s="10" t="s">
        <v>3355</v>
      </c>
      <c r="B293" s="13">
        <v>78</v>
      </c>
      <c r="C293" s="12">
        <v>43466</v>
      </c>
      <c r="D293" s="13" t="s">
        <v>45</v>
      </c>
      <c r="E293" s="13" t="s">
        <v>46</v>
      </c>
      <c r="F293" s="13" t="s">
        <v>70</v>
      </c>
      <c r="G293" s="26" t="s">
        <v>54946</v>
      </c>
      <c r="H293" s="13" t="s">
        <v>1020</v>
      </c>
      <c r="I293" s="13" t="s">
        <v>50</v>
      </c>
      <c r="J293" s="12">
        <v>45531</v>
      </c>
      <c r="K293" s="13" t="s">
        <v>116</v>
      </c>
      <c r="L293" s="13" t="s">
        <v>241</v>
      </c>
      <c r="M293" s="13" t="s">
        <v>3356</v>
      </c>
      <c r="N293" s="13" t="s">
        <v>3357</v>
      </c>
      <c r="O293" s="13" t="s">
        <v>3358</v>
      </c>
      <c r="P293" s="11">
        <v>7451</v>
      </c>
      <c r="Q293" s="13" t="s">
        <v>135</v>
      </c>
      <c r="R293" s="29" t="s">
        <v>3359</v>
      </c>
      <c r="S293" s="29" t="s">
        <v>3360</v>
      </c>
      <c r="T293" s="13" t="s">
        <v>3361</v>
      </c>
      <c r="U293" s="13" t="s">
        <v>50</v>
      </c>
      <c r="V293" s="13">
        <v>7500000</v>
      </c>
      <c r="W293" s="13" t="s">
        <v>60</v>
      </c>
      <c r="X293" s="13">
        <v>7500000</v>
      </c>
      <c r="Y293" s="13" t="s">
        <v>154</v>
      </c>
      <c r="Z293" s="13">
        <v>4</v>
      </c>
      <c r="AA293" s="13">
        <v>7500000</v>
      </c>
      <c r="AB293" s="13" t="s">
        <v>60</v>
      </c>
      <c r="AC293" s="13">
        <v>7500000</v>
      </c>
      <c r="AD293" s="13" t="s">
        <v>241</v>
      </c>
      <c r="AE293" s="13">
        <v>13400000</v>
      </c>
      <c r="AF293" s="13" t="s">
        <v>60</v>
      </c>
      <c r="AG293" s="13">
        <v>13400000</v>
      </c>
      <c r="AH293" s="13">
        <v>13400000</v>
      </c>
      <c r="AI293" s="13" t="s">
        <v>60</v>
      </c>
      <c r="AJ293" s="13">
        <v>13400000</v>
      </c>
      <c r="AK293" s="13" t="s">
        <v>3362</v>
      </c>
      <c r="AL293" s="13" t="s">
        <v>50</v>
      </c>
      <c r="AM293" s="13" t="s">
        <v>3363</v>
      </c>
      <c r="AN293" s="13" t="s">
        <v>66</v>
      </c>
      <c r="AO293" s="13" t="s">
        <v>3364</v>
      </c>
      <c r="AP293" s="14" t="s">
        <v>3365</v>
      </c>
      <c r="AQ293" s="15" t="s">
        <v>50</v>
      </c>
      <c r="AR293" s="13" t="s">
        <v>50</v>
      </c>
    </row>
    <row r="294" spans="1:44" ht="15" thickBot="1">
      <c r="A294" s="4" t="s">
        <v>3366</v>
      </c>
      <c r="B294" s="7" t="s">
        <v>50</v>
      </c>
      <c r="C294" s="6">
        <v>42370</v>
      </c>
      <c r="D294" s="7" t="s">
        <v>45</v>
      </c>
      <c r="E294" s="7" t="s">
        <v>46</v>
      </c>
      <c r="F294" s="7" t="s">
        <v>70</v>
      </c>
      <c r="G294" s="7" t="s">
        <v>114</v>
      </c>
      <c r="H294" s="7" t="s">
        <v>3367</v>
      </c>
      <c r="I294" s="7" t="s">
        <v>50</v>
      </c>
      <c r="J294" s="6">
        <v>45525</v>
      </c>
      <c r="K294" s="7" t="s">
        <v>50</v>
      </c>
      <c r="L294" s="7" t="s">
        <v>131</v>
      </c>
      <c r="M294" s="7" t="s">
        <v>3368</v>
      </c>
      <c r="N294" s="7" t="s">
        <v>3369</v>
      </c>
      <c r="O294" s="7" t="s">
        <v>3370</v>
      </c>
      <c r="P294" s="5">
        <v>7465</v>
      </c>
      <c r="Q294" s="7" t="s">
        <v>1783</v>
      </c>
      <c r="R294" s="28" t="s">
        <v>3371</v>
      </c>
      <c r="S294" s="28" t="s">
        <v>3372</v>
      </c>
      <c r="T294" s="7" t="s">
        <v>3373</v>
      </c>
      <c r="U294" s="7">
        <f>202-3827-6000</f>
        <v>-9625</v>
      </c>
      <c r="V294" s="7">
        <v>100000000</v>
      </c>
      <c r="W294" s="7" t="s">
        <v>3374</v>
      </c>
      <c r="X294" s="7">
        <v>2049603</v>
      </c>
      <c r="Y294" s="7" t="s">
        <v>50</v>
      </c>
      <c r="Z294" s="7">
        <v>2</v>
      </c>
      <c r="AA294" s="7">
        <v>450000000</v>
      </c>
      <c r="AB294" s="7" t="s">
        <v>3374</v>
      </c>
      <c r="AC294" s="7">
        <v>14565134</v>
      </c>
      <c r="AD294" s="7" t="s">
        <v>210</v>
      </c>
      <c r="AE294" s="7">
        <v>450000000</v>
      </c>
      <c r="AF294" s="7" t="s">
        <v>3374</v>
      </c>
      <c r="AG294" s="7">
        <v>14565134</v>
      </c>
      <c r="AH294" s="7">
        <v>550000000</v>
      </c>
      <c r="AI294" s="7" t="s">
        <v>3374</v>
      </c>
      <c r="AJ294" s="7">
        <v>16614737</v>
      </c>
      <c r="AK294" s="7" t="s">
        <v>3375</v>
      </c>
      <c r="AL294" s="7" t="s">
        <v>50</v>
      </c>
      <c r="AM294" s="7" t="s">
        <v>3376</v>
      </c>
      <c r="AN294" s="7" t="s">
        <v>66</v>
      </c>
      <c r="AO294" s="7" t="s">
        <v>3377</v>
      </c>
      <c r="AP294" s="8" t="s">
        <v>3378</v>
      </c>
      <c r="AQ294" s="9" t="s">
        <v>50</v>
      </c>
      <c r="AR294" s="7" t="s">
        <v>50</v>
      </c>
    </row>
    <row r="295" spans="1:44" ht="15" thickBot="1">
      <c r="A295" s="10" t="s">
        <v>3379</v>
      </c>
      <c r="B295" s="11">
        <v>159723</v>
      </c>
      <c r="C295" s="12">
        <v>28491</v>
      </c>
      <c r="D295" s="13" t="s">
        <v>45</v>
      </c>
      <c r="E295" s="13" t="s">
        <v>46</v>
      </c>
      <c r="F295" s="13" t="s">
        <v>47</v>
      </c>
      <c r="G295" s="13" t="s">
        <v>48</v>
      </c>
      <c r="H295" s="13" t="s">
        <v>49</v>
      </c>
      <c r="I295" s="13" t="s">
        <v>50</v>
      </c>
      <c r="J295" s="12">
        <v>45525</v>
      </c>
      <c r="K295" s="13" t="s">
        <v>51</v>
      </c>
      <c r="L295" s="13" t="s">
        <v>162</v>
      </c>
      <c r="M295" s="13" t="s">
        <v>3380</v>
      </c>
      <c r="N295" s="13" t="s">
        <v>918</v>
      </c>
      <c r="O295" s="13" t="s">
        <v>3381</v>
      </c>
      <c r="P295" s="11">
        <v>7495</v>
      </c>
      <c r="Q295" s="13" t="s">
        <v>920</v>
      </c>
      <c r="R295" s="29" t="s">
        <v>3382</v>
      </c>
      <c r="S295" s="29" t="s">
        <v>3383</v>
      </c>
      <c r="T295" s="13" t="s">
        <v>3384</v>
      </c>
      <c r="U295" s="13" t="s">
        <v>3385</v>
      </c>
      <c r="V295" s="13">
        <v>600000000</v>
      </c>
      <c r="W295" s="13" t="s">
        <v>209</v>
      </c>
      <c r="X295" s="13">
        <v>667195975</v>
      </c>
      <c r="Y295" s="13" t="s">
        <v>61</v>
      </c>
      <c r="Z295" s="13">
        <v>1</v>
      </c>
      <c r="AA295" s="13" t="s">
        <v>50</v>
      </c>
      <c r="AB295" s="13" t="s">
        <v>50</v>
      </c>
      <c r="AC295" s="13" t="s">
        <v>50</v>
      </c>
      <c r="AD295" s="13" t="s">
        <v>50</v>
      </c>
      <c r="AE295" s="13" t="s">
        <v>50</v>
      </c>
      <c r="AF295" s="13" t="s">
        <v>50</v>
      </c>
      <c r="AG295" s="13" t="s">
        <v>50</v>
      </c>
      <c r="AH295" s="13">
        <v>600000000</v>
      </c>
      <c r="AI295" s="13" t="s">
        <v>209</v>
      </c>
      <c r="AJ295" s="13">
        <v>667195975</v>
      </c>
      <c r="AK295" s="13" t="s">
        <v>50</v>
      </c>
      <c r="AL295" s="13" t="s">
        <v>50</v>
      </c>
      <c r="AM295" s="13" t="s">
        <v>3386</v>
      </c>
      <c r="AN295" s="13" t="s">
        <v>66</v>
      </c>
      <c r="AO295" s="13" t="s">
        <v>3387</v>
      </c>
      <c r="AP295" s="14" t="s">
        <v>3388</v>
      </c>
      <c r="AQ295" s="15" t="s">
        <v>50</v>
      </c>
      <c r="AR295" s="13" t="s">
        <v>50</v>
      </c>
    </row>
    <row r="296" spans="1:44" ht="15" thickBot="1">
      <c r="A296" s="4" t="s">
        <v>3389</v>
      </c>
      <c r="B296" s="5">
        <v>6603</v>
      </c>
      <c r="C296" s="6">
        <v>43831</v>
      </c>
      <c r="D296" s="7" t="s">
        <v>45</v>
      </c>
      <c r="E296" s="7" t="s">
        <v>46</v>
      </c>
      <c r="F296" s="7" t="s">
        <v>70</v>
      </c>
      <c r="G296" s="7" t="s">
        <v>145</v>
      </c>
      <c r="H296" s="7" t="s">
        <v>3390</v>
      </c>
      <c r="I296" s="7" t="s">
        <v>50</v>
      </c>
      <c r="J296" s="6">
        <v>45530</v>
      </c>
      <c r="K296" s="7" t="s">
        <v>50</v>
      </c>
      <c r="L296" s="7" t="s">
        <v>178</v>
      </c>
      <c r="M296" s="7" t="s">
        <v>3391</v>
      </c>
      <c r="N296" s="7" t="s">
        <v>1559</v>
      </c>
      <c r="O296" s="7" t="s">
        <v>3392</v>
      </c>
      <c r="P296" s="5">
        <v>7564</v>
      </c>
      <c r="Q296" s="7" t="s">
        <v>642</v>
      </c>
      <c r="R296" s="28" t="s">
        <v>3393</v>
      </c>
      <c r="S296" s="28" t="s">
        <v>3394</v>
      </c>
      <c r="T296" s="7" t="s">
        <v>3395</v>
      </c>
      <c r="U296" s="7" t="s">
        <v>3396</v>
      </c>
      <c r="V296" s="7">
        <v>19335699</v>
      </c>
      <c r="W296" s="7" t="s">
        <v>60</v>
      </c>
      <c r="X296" s="7">
        <v>19335699</v>
      </c>
      <c r="Y296" s="7" t="s">
        <v>50</v>
      </c>
      <c r="Z296" s="7">
        <v>3</v>
      </c>
      <c r="AA296" s="7">
        <v>19335699</v>
      </c>
      <c r="AB296" s="7" t="s">
        <v>60</v>
      </c>
      <c r="AC296" s="7">
        <v>19335699</v>
      </c>
      <c r="AD296" s="7" t="s">
        <v>178</v>
      </c>
      <c r="AE296" s="7">
        <v>37515918</v>
      </c>
      <c r="AF296" s="7" t="s">
        <v>60</v>
      </c>
      <c r="AG296" s="7">
        <v>37515918</v>
      </c>
      <c r="AH296" s="7">
        <v>37515918</v>
      </c>
      <c r="AI296" s="7" t="s">
        <v>60</v>
      </c>
      <c r="AJ296" s="7">
        <v>37515918</v>
      </c>
      <c r="AK296" s="7" t="s">
        <v>50</v>
      </c>
      <c r="AL296" s="7" t="s">
        <v>50</v>
      </c>
      <c r="AM296" s="7" t="s">
        <v>3397</v>
      </c>
      <c r="AN296" s="7" t="s">
        <v>66</v>
      </c>
      <c r="AO296" s="7" t="s">
        <v>3398</v>
      </c>
      <c r="AP296" s="8" t="s">
        <v>3399</v>
      </c>
      <c r="AQ296" s="9" t="s">
        <v>50</v>
      </c>
      <c r="AR296" s="7" t="s">
        <v>50</v>
      </c>
    </row>
    <row r="297" spans="1:44" ht="15" thickBot="1">
      <c r="A297" s="10" t="s">
        <v>3400</v>
      </c>
      <c r="B297" s="13" t="s">
        <v>50</v>
      </c>
      <c r="C297" s="12">
        <v>44927</v>
      </c>
      <c r="D297" s="13" t="s">
        <v>45</v>
      </c>
      <c r="E297" s="13" t="s">
        <v>46</v>
      </c>
      <c r="F297" s="13" t="s">
        <v>70</v>
      </c>
      <c r="G297" s="27" t="s">
        <v>54945</v>
      </c>
      <c r="H297" s="13" t="s">
        <v>50</v>
      </c>
      <c r="I297" s="13" t="s">
        <v>50</v>
      </c>
      <c r="J297" s="12">
        <v>45526</v>
      </c>
      <c r="K297" s="13" t="s">
        <v>50</v>
      </c>
      <c r="L297" s="13" t="s">
        <v>467</v>
      </c>
      <c r="M297" s="13" t="s">
        <v>3401</v>
      </c>
      <c r="N297" s="13" t="s">
        <v>180</v>
      </c>
      <c r="O297" s="13" t="s">
        <v>3402</v>
      </c>
      <c r="P297" s="11">
        <v>7590</v>
      </c>
      <c r="Q297" s="13" t="s">
        <v>120</v>
      </c>
      <c r="R297" s="29" t="s">
        <v>3403</v>
      </c>
      <c r="S297" s="29" t="s">
        <v>3404</v>
      </c>
      <c r="T297" s="13" t="s">
        <v>50</v>
      </c>
      <c r="U297" s="13" t="s">
        <v>50</v>
      </c>
      <c r="V297" s="13">
        <v>4550000</v>
      </c>
      <c r="W297" s="13" t="s">
        <v>60</v>
      </c>
      <c r="X297" s="13">
        <v>4550000</v>
      </c>
      <c r="Y297" s="13" t="s">
        <v>467</v>
      </c>
      <c r="Z297" s="13">
        <v>1</v>
      </c>
      <c r="AA297" s="13">
        <v>4550000</v>
      </c>
      <c r="AB297" s="13" t="s">
        <v>60</v>
      </c>
      <c r="AC297" s="13">
        <v>4550000</v>
      </c>
      <c r="AD297" s="13" t="s">
        <v>467</v>
      </c>
      <c r="AE297" s="13">
        <v>4550000</v>
      </c>
      <c r="AF297" s="13" t="s">
        <v>60</v>
      </c>
      <c r="AG297" s="13">
        <v>4550000</v>
      </c>
      <c r="AH297" s="13">
        <v>4550000</v>
      </c>
      <c r="AI297" s="13" t="s">
        <v>60</v>
      </c>
      <c r="AJ297" s="13">
        <v>4550000</v>
      </c>
      <c r="AK297" s="13" t="s">
        <v>3405</v>
      </c>
      <c r="AL297" s="13" t="s">
        <v>50</v>
      </c>
      <c r="AM297" s="13" t="s">
        <v>3406</v>
      </c>
      <c r="AN297" s="13" t="s">
        <v>253</v>
      </c>
      <c r="AO297" s="13" t="s">
        <v>3407</v>
      </c>
      <c r="AP297" s="14" t="s">
        <v>3408</v>
      </c>
      <c r="AQ297" s="15" t="s">
        <v>50</v>
      </c>
      <c r="AR297" s="13" t="s">
        <v>50</v>
      </c>
    </row>
    <row r="298" spans="1:44" ht="15" thickBot="1">
      <c r="A298" s="4" t="s">
        <v>3409</v>
      </c>
      <c r="B298" s="5">
        <v>822931</v>
      </c>
      <c r="C298" s="6">
        <v>44197</v>
      </c>
      <c r="D298" s="7" t="s">
        <v>45</v>
      </c>
      <c r="E298" s="7" t="s">
        <v>46</v>
      </c>
      <c r="F298" s="7" t="s">
        <v>70</v>
      </c>
      <c r="G298" s="27" t="s">
        <v>54945</v>
      </c>
      <c r="H298" s="7" t="s">
        <v>50</v>
      </c>
      <c r="I298" s="7" t="s">
        <v>50</v>
      </c>
      <c r="J298" s="6">
        <v>45525</v>
      </c>
      <c r="K298" s="7" t="s">
        <v>116</v>
      </c>
      <c r="L298" s="7" t="s">
        <v>178</v>
      </c>
      <c r="M298" s="7" t="s">
        <v>3410</v>
      </c>
      <c r="N298" s="7" t="s">
        <v>543</v>
      </c>
      <c r="O298" s="7" t="s">
        <v>3411</v>
      </c>
      <c r="P298" s="5">
        <v>7595</v>
      </c>
      <c r="Q298" s="7" t="s">
        <v>545</v>
      </c>
      <c r="R298" s="28" t="s">
        <v>3412</v>
      </c>
      <c r="S298" s="28" t="s">
        <v>3413</v>
      </c>
      <c r="T298" s="7" t="s">
        <v>50</v>
      </c>
      <c r="U298" s="7" t="s">
        <v>50</v>
      </c>
      <c r="V298" s="7" t="s">
        <v>50</v>
      </c>
      <c r="W298" s="7" t="s">
        <v>50</v>
      </c>
      <c r="X298" s="7" t="s">
        <v>50</v>
      </c>
      <c r="Y298" s="7" t="s">
        <v>50</v>
      </c>
      <c r="Z298" s="7">
        <v>5</v>
      </c>
      <c r="AA298" s="7" t="s">
        <v>50</v>
      </c>
      <c r="AB298" s="7" t="s">
        <v>50</v>
      </c>
      <c r="AC298" s="7" t="s">
        <v>50</v>
      </c>
      <c r="AD298" s="7" t="s">
        <v>178</v>
      </c>
      <c r="AE298" s="7">
        <v>74458711</v>
      </c>
      <c r="AF298" s="7" t="s">
        <v>60</v>
      </c>
      <c r="AG298" s="7">
        <v>74458711</v>
      </c>
      <c r="AH298" s="7">
        <v>74458711</v>
      </c>
      <c r="AI298" s="7" t="s">
        <v>60</v>
      </c>
      <c r="AJ298" s="7">
        <v>74458711</v>
      </c>
      <c r="AK298" s="7" t="s">
        <v>3414</v>
      </c>
      <c r="AL298" s="7" t="s">
        <v>50</v>
      </c>
      <c r="AM298" s="7" t="s">
        <v>3415</v>
      </c>
      <c r="AN298" s="7" t="s">
        <v>66</v>
      </c>
      <c r="AO298" s="7" t="s">
        <v>50</v>
      </c>
      <c r="AP298" s="8" t="s">
        <v>3416</v>
      </c>
      <c r="AQ298" s="9" t="s">
        <v>50</v>
      </c>
      <c r="AR298" s="7" t="s">
        <v>255</v>
      </c>
    </row>
    <row r="299" spans="1:44" ht="15" thickBot="1">
      <c r="A299" s="10" t="s">
        <v>3417</v>
      </c>
      <c r="B299" s="11">
        <v>1981</v>
      </c>
      <c r="C299" s="12">
        <v>40909</v>
      </c>
      <c r="D299" s="13" t="s">
        <v>45</v>
      </c>
      <c r="E299" s="13" t="s">
        <v>46</v>
      </c>
      <c r="F299" s="13" t="s">
        <v>70</v>
      </c>
      <c r="G299" s="13" t="s">
        <v>87</v>
      </c>
      <c r="H299" s="13" t="s">
        <v>50</v>
      </c>
      <c r="I299" s="13" t="s">
        <v>50</v>
      </c>
      <c r="J299" s="12">
        <v>45531</v>
      </c>
      <c r="K299" s="13" t="s">
        <v>116</v>
      </c>
      <c r="L299" s="13" t="s">
        <v>241</v>
      </c>
      <c r="M299" s="13" t="s">
        <v>3418</v>
      </c>
      <c r="N299" s="13" t="s">
        <v>307</v>
      </c>
      <c r="O299" s="13" t="s">
        <v>3419</v>
      </c>
      <c r="P299" s="11">
        <v>7612</v>
      </c>
      <c r="Q299" s="13" t="s">
        <v>245</v>
      </c>
      <c r="R299" s="29" t="s">
        <v>3420</v>
      </c>
      <c r="S299" s="29" t="s">
        <v>3421</v>
      </c>
      <c r="T299" s="13" t="s">
        <v>3422</v>
      </c>
      <c r="U299" s="13" t="s">
        <v>50</v>
      </c>
      <c r="V299" s="13">
        <v>4000000</v>
      </c>
      <c r="W299" s="13" t="s">
        <v>60</v>
      </c>
      <c r="X299" s="13">
        <v>4000000</v>
      </c>
      <c r="Y299" s="13" t="s">
        <v>154</v>
      </c>
      <c r="Z299" s="13">
        <v>2</v>
      </c>
      <c r="AA299" s="13">
        <v>4000000</v>
      </c>
      <c r="AB299" s="13" t="s">
        <v>60</v>
      </c>
      <c r="AC299" s="13">
        <v>4000000</v>
      </c>
      <c r="AD299" s="13" t="s">
        <v>241</v>
      </c>
      <c r="AE299" s="13">
        <v>6300000</v>
      </c>
      <c r="AF299" s="13" t="s">
        <v>60</v>
      </c>
      <c r="AG299" s="13">
        <v>6300000</v>
      </c>
      <c r="AH299" s="13">
        <v>6300000</v>
      </c>
      <c r="AI299" s="13" t="s">
        <v>60</v>
      </c>
      <c r="AJ299" s="13">
        <v>6300000</v>
      </c>
      <c r="AK299" s="13" t="s">
        <v>3423</v>
      </c>
      <c r="AL299" s="13" t="s">
        <v>50</v>
      </c>
      <c r="AM299" s="13" t="s">
        <v>3424</v>
      </c>
      <c r="AN299" s="13" t="s">
        <v>253</v>
      </c>
      <c r="AO299" s="13" t="s">
        <v>3425</v>
      </c>
      <c r="AP299" s="14" t="s">
        <v>3426</v>
      </c>
      <c r="AQ299" s="15" t="s">
        <v>50</v>
      </c>
      <c r="AR299" s="13" t="s">
        <v>50</v>
      </c>
    </row>
    <row r="300" spans="1:44" ht="15" thickBot="1">
      <c r="A300" s="4" t="s">
        <v>3427</v>
      </c>
      <c r="B300" s="5">
        <v>42252</v>
      </c>
      <c r="C300" s="6">
        <v>38314</v>
      </c>
      <c r="D300" s="7" t="s">
        <v>45</v>
      </c>
      <c r="E300" s="7" t="s">
        <v>46</v>
      </c>
      <c r="F300" s="7" t="s">
        <v>47</v>
      </c>
      <c r="G300" s="26" t="s">
        <v>54946</v>
      </c>
      <c r="H300" s="7" t="s">
        <v>2081</v>
      </c>
      <c r="I300" s="7" t="s">
        <v>50</v>
      </c>
      <c r="J300" s="6">
        <v>45523</v>
      </c>
      <c r="K300" s="7" t="s">
        <v>116</v>
      </c>
      <c r="L300" s="7" t="s">
        <v>62</v>
      </c>
      <c r="M300" s="7" t="s">
        <v>3428</v>
      </c>
      <c r="N300" s="7" t="s">
        <v>3429</v>
      </c>
      <c r="O300" s="7" t="s">
        <v>3430</v>
      </c>
      <c r="P300" s="5">
        <v>7648</v>
      </c>
      <c r="Q300" s="7" t="s">
        <v>2554</v>
      </c>
      <c r="R300" s="28" t="s">
        <v>3431</v>
      </c>
      <c r="S300" s="28" t="s">
        <v>3432</v>
      </c>
      <c r="T300" s="7" t="s">
        <v>50</v>
      </c>
      <c r="U300" s="7" t="s">
        <v>3433</v>
      </c>
      <c r="V300" s="7">
        <v>5387500</v>
      </c>
      <c r="W300" s="7" t="s">
        <v>60</v>
      </c>
      <c r="X300" s="7">
        <v>5387500</v>
      </c>
      <c r="Y300" s="7" t="s">
        <v>61</v>
      </c>
      <c r="Z300" s="7">
        <v>5</v>
      </c>
      <c r="AA300" s="7">
        <v>5387500</v>
      </c>
      <c r="AB300" s="7" t="s">
        <v>60</v>
      </c>
      <c r="AC300" s="7">
        <v>5387500</v>
      </c>
      <c r="AD300" s="7" t="s">
        <v>62</v>
      </c>
      <c r="AE300" s="7">
        <v>80513600</v>
      </c>
      <c r="AF300" s="7" t="s">
        <v>60</v>
      </c>
      <c r="AG300" s="7">
        <v>80513600</v>
      </c>
      <c r="AH300" s="7">
        <v>104013600</v>
      </c>
      <c r="AI300" s="7" t="s">
        <v>60</v>
      </c>
      <c r="AJ300" s="7">
        <v>104013600</v>
      </c>
      <c r="AK300" s="7" t="s">
        <v>3434</v>
      </c>
      <c r="AL300" s="7" t="s">
        <v>50</v>
      </c>
      <c r="AM300" s="7" t="s">
        <v>3435</v>
      </c>
      <c r="AN300" s="7" t="s">
        <v>66</v>
      </c>
      <c r="AO300" s="7" t="s">
        <v>3436</v>
      </c>
      <c r="AP300" s="8" t="s">
        <v>3437</v>
      </c>
      <c r="AQ300" s="9" t="s">
        <v>50</v>
      </c>
      <c r="AR300" s="7" t="s">
        <v>50</v>
      </c>
    </row>
    <row r="301" spans="1:44" ht="15" thickBot="1">
      <c r="A301" s="10" t="s">
        <v>3438</v>
      </c>
      <c r="B301" s="13">
        <v>468</v>
      </c>
      <c r="C301" s="12">
        <v>41122</v>
      </c>
      <c r="D301" s="13" t="s">
        <v>45</v>
      </c>
      <c r="E301" s="13" t="s">
        <v>46</v>
      </c>
      <c r="F301" s="13" t="s">
        <v>70</v>
      </c>
      <c r="G301" s="26" t="s">
        <v>54946</v>
      </c>
      <c r="H301" s="13" t="s">
        <v>1414</v>
      </c>
      <c r="I301" s="13" t="s">
        <v>50</v>
      </c>
      <c r="J301" s="12">
        <v>45530</v>
      </c>
      <c r="K301" s="13" t="s">
        <v>116</v>
      </c>
      <c r="L301" s="13" t="s">
        <v>178</v>
      </c>
      <c r="M301" s="13" t="s">
        <v>3439</v>
      </c>
      <c r="N301" s="13" t="s">
        <v>3440</v>
      </c>
      <c r="O301" s="13" t="s">
        <v>3441</v>
      </c>
      <c r="P301" s="11">
        <v>7846</v>
      </c>
      <c r="Q301" s="13" t="s">
        <v>642</v>
      </c>
      <c r="R301" s="29" t="s">
        <v>3442</v>
      </c>
      <c r="S301" s="29" t="s">
        <v>3443</v>
      </c>
      <c r="T301" s="13" t="s">
        <v>3444</v>
      </c>
      <c r="U301" s="13" t="s">
        <v>3445</v>
      </c>
      <c r="V301" s="13">
        <v>14999998</v>
      </c>
      <c r="W301" s="13" t="s">
        <v>60</v>
      </c>
      <c r="X301" s="13">
        <v>14999998</v>
      </c>
      <c r="Y301" s="13" t="s">
        <v>50</v>
      </c>
      <c r="Z301" s="13">
        <v>9</v>
      </c>
      <c r="AA301" s="13">
        <v>14999998</v>
      </c>
      <c r="AB301" s="13" t="s">
        <v>60</v>
      </c>
      <c r="AC301" s="13">
        <v>14999998</v>
      </c>
      <c r="AD301" s="13" t="s">
        <v>178</v>
      </c>
      <c r="AE301" s="13">
        <v>31394803</v>
      </c>
      <c r="AF301" s="13" t="s">
        <v>60</v>
      </c>
      <c r="AG301" s="13">
        <v>31394803</v>
      </c>
      <c r="AH301" s="13">
        <v>31394803</v>
      </c>
      <c r="AI301" s="13" t="s">
        <v>60</v>
      </c>
      <c r="AJ301" s="13">
        <v>31394803</v>
      </c>
      <c r="AK301" s="13" t="s">
        <v>3446</v>
      </c>
      <c r="AL301" s="13" t="s">
        <v>50</v>
      </c>
      <c r="AM301" s="13" t="s">
        <v>3447</v>
      </c>
      <c r="AN301" s="13" t="s">
        <v>66</v>
      </c>
      <c r="AO301" s="13" t="s">
        <v>3448</v>
      </c>
      <c r="AP301" s="14" t="s">
        <v>3449</v>
      </c>
      <c r="AQ301" s="15" t="s">
        <v>50</v>
      </c>
      <c r="AR301" s="13" t="s">
        <v>50</v>
      </c>
    </row>
    <row r="302" spans="1:44" ht="15" thickBot="1">
      <c r="A302" s="4" t="s">
        <v>3450</v>
      </c>
      <c r="B302" s="5">
        <v>174496</v>
      </c>
      <c r="C302" s="6">
        <v>40179</v>
      </c>
      <c r="D302" s="7" t="s">
        <v>45</v>
      </c>
      <c r="E302" s="7" t="s">
        <v>46</v>
      </c>
      <c r="F302" s="7" t="s">
        <v>70</v>
      </c>
      <c r="G302" s="7" t="s">
        <v>87</v>
      </c>
      <c r="H302" s="7" t="s">
        <v>130</v>
      </c>
      <c r="I302" s="7" t="s">
        <v>50</v>
      </c>
      <c r="J302" s="6">
        <v>45527</v>
      </c>
      <c r="K302" s="7" t="s">
        <v>191</v>
      </c>
      <c r="L302" s="7" t="s">
        <v>210</v>
      </c>
      <c r="M302" s="7" t="s">
        <v>2508</v>
      </c>
      <c r="N302" s="7" t="s">
        <v>882</v>
      </c>
      <c r="O302" s="7" t="s">
        <v>3451</v>
      </c>
      <c r="P302" s="5">
        <v>7865</v>
      </c>
      <c r="Q302" s="7" t="s">
        <v>360</v>
      </c>
      <c r="R302" s="28" t="s">
        <v>3452</v>
      </c>
      <c r="S302" s="28" t="s">
        <v>3453</v>
      </c>
      <c r="T302" s="7" t="s">
        <v>50</v>
      </c>
      <c r="U302" s="7" t="s">
        <v>50</v>
      </c>
      <c r="V302" s="7">
        <v>10140000</v>
      </c>
      <c r="W302" s="7" t="s">
        <v>209</v>
      </c>
      <c r="X302" s="7">
        <v>11278773</v>
      </c>
      <c r="Y302" s="7" t="s">
        <v>50</v>
      </c>
      <c r="Z302" s="7">
        <v>1</v>
      </c>
      <c r="AA302" s="7">
        <v>10140000</v>
      </c>
      <c r="AB302" s="7" t="s">
        <v>209</v>
      </c>
      <c r="AC302" s="7">
        <v>11278773</v>
      </c>
      <c r="AD302" s="7" t="s">
        <v>210</v>
      </c>
      <c r="AE302" s="7">
        <v>10140000</v>
      </c>
      <c r="AF302" s="7" t="s">
        <v>209</v>
      </c>
      <c r="AG302" s="7">
        <v>11278773</v>
      </c>
      <c r="AH302" s="7">
        <v>10140000</v>
      </c>
      <c r="AI302" s="7" t="s">
        <v>209</v>
      </c>
      <c r="AJ302" s="7">
        <v>11278773</v>
      </c>
      <c r="AK302" s="7" t="s">
        <v>3454</v>
      </c>
      <c r="AL302" s="7" t="s">
        <v>50</v>
      </c>
      <c r="AM302" s="7" t="s">
        <v>3455</v>
      </c>
      <c r="AN302" s="7" t="s">
        <v>66</v>
      </c>
      <c r="AO302" s="7" t="s">
        <v>3456</v>
      </c>
      <c r="AP302" s="8" t="s">
        <v>3457</v>
      </c>
      <c r="AQ302" s="9" t="s">
        <v>50</v>
      </c>
      <c r="AR302" s="7" t="s">
        <v>50</v>
      </c>
    </row>
    <row r="303" spans="1:44" ht="15" thickBot="1">
      <c r="A303" s="10" t="s">
        <v>3458</v>
      </c>
      <c r="B303" s="11">
        <v>62622</v>
      </c>
      <c r="C303" s="12">
        <v>43101</v>
      </c>
      <c r="D303" s="13" t="s">
        <v>45</v>
      </c>
      <c r="E303" s="13" t="s">
        <v>46</v>
      </c>
      <c r="F303" s="13" t="s">
        <v>70</v>
      </c>
      <c r="G303" s="13" t="s">
        <v>114</v>
      </c>
      <c r="H303" s="13" t="s">
        <v>3459</v>
      </c>
      <c r="I303" s="13" t="s">
        <v>50</v>
      </c>
      <c r="J303" s="12">
        <v>45530</v>
      </c>
      <c r="K303" s="13" t="s">
        <v>116</v>
      </c>
      <c r="L303" s="13" t="s">
        <v>131</v>
      </c>
      <c r="M303" s="13" t="s">
        <v>3460</v>
      </c>
      <c r="N303" s="13" t="s">
        <v>3461</v>
      </c>
      <c r="O303" s="13" t="s">
        <v>3462</v>
      </c>
      <c r="P303" s="11">
        <v>7915</v>
      </c>
      <c r="Q303" s="13" t="s">
        <v>135</v>
      </c>
      <c r="R303" s="29" t="s">
        <v>3463</v>
      </c>
      <c r="S303" s="29" t="s">
        <v>3464</v>
      </c>
      <c r="T303" s="13" t="s">
        <v>3465</v>
      </c>
      <c r="U303" s="13" t="s">
        <v>3466</v>
      </c>
      <c r="V303" s="13">
        <v>100000000</v>
      </c>
      <c r="W303" s="13" t="s">
        <v>139</v>
      </c>
      <c r="X303" s="13">
        <v>132010239</v>
      </c>
      <c r="Y303" s="13" t="s">
        <v>50</v>
      </c>
      <c r="Z303" s="13">
        <v>3</v>
      </c>
      <c r="AA303" s="13">
        <v>35000000</v>
      </c>
      <c r="AB303" s="13" t="s">
        <v>139</v>
      </c>
      <c r="AC303" s="13">
        <v>44061515</v>
      </c>
      <c r="AD303" s="13" t="s">
        <v>178</v>
      </c>
      <c r="AE303" s="13">
        <v>35000000</v>
      </c>
      <c r="AF303" s="13" t="s">
        <v>139</v>
      </c>
      <c r="AG303" s="13">
        <v>44061515</v>
      </c>
      <c r="AH303" s="13">
        <v>355000000</v>
      </c>
      <c r="AI303" s="13" t="s">
        <v>139</v>
      </c>
      <c r="AJ303" s="13">
        <v>465260055</v>
      </c>
      <c r="AK303" s="13" t="s">
        <v>3467</v>
      </c>
      <c r="AL303" s="13" t="s">
        <v>50</v>
      </c>
      <c r="AM303" s="13" t="s">
        <v>3468</v>
      </c>
      <c r="AN303" s="13" t="s">
        <v>66</v>
      </c>
      <c r="AO303" s="13" t="s">
        <v>3469</v>
      </c>
      <c r="AP303" s="14" t="s">
        <v>3470</v>
      </c>
      <c r="AQ303" s="15" t="s">
        <v>50</v>
      </c>
      <c r="AR303" s="13" t="s">
        <v>50</v>
      </c>
    </row>
    <row r="304" spans="1:44" ht="15" thickBot="1">
      <c r="A304" s="4" t="s">
        <v>3471</v>
      </c>
      <c r="B304" s="7">
        <v>78</v>
      </c>
      <c r="C304" s="6">
        <v>43101</v>
      </c>
      <c r="D304" s="7" t="s">
        <v>45</v>
      </c>
      <c r="E304" s="7" t="s">
        <v>46</v>
      </c>
      <c r="F304" s="7" t="s">
        <v>47</v>
      </c>
      <c r="G304" s="27" t="s">
        <v>54945</v>
      </c>
      <c r="H304" s="7" t="s">
        <v>3472</v>
      </c>
      <c r="I304" s="7" t="s">
        <v>50</v>
      </c>
      <c r="J304" s="6">
        <v>45530</v>
      </c>
      <c r="K304" s="7" t="s">
        <v>191</v>
      </c>
      <c r="L304" s="7" t="s">
        <v>62</v>
      </c>
      <c r="M304" s="7" t="s">
        <v>3473</v>
      </c>
      <c r="N304" s="7" t="s">
        <v>2966</v>
      </c>
      <c r="O304" s="7" t="s">
        <v>3474</v>
      </c>
      <c r="P304" s="5">
        <v>7927</v>
      </c>
      <c r="Q304" s="7" t="s">
        <v>50</v>
      </c>
      <c r="R304" s="28" t="s">
        <v>3475</v>
      </c>
      <c r="S304" s="28" t="s">
        <v>3476</v>
      </c>
      <c r="T304" s="7" t="s">
        <v>3477</v>
      </c>
      <c r="U304" s="7" t="s">
        <v>3478</v>
      </c>
      <c r="V304" s="7">
        <v>3300000</v>
      </c>
      <c r="W304" s="7" t="s">
        <v>60</v>
      </c>
      <c r="X304" s="7">
        <v>3300000</v>
      </c>
      <c r="Y304" s="7" t="s">
        <v>61</v>
      </c>
      <c r="Z304" s="7">
        <v>6</v>
      </c>
      <c r="AA304" s="7">
        <v>3300000</v>
      </c>
      <c r="AB304" s="7" t="s">
        <v>60</v>
      </c>
      <c r="AC304" s="7">
        <v>3300000</v>
      </c>
      <c r="AD304" s="7" t="s">
        <v>62</v>
      </c>
      <c r="AE304" s="7">
        <v>36130709</v>
      </c>
      <c r="AF304" s="7" t="s">
        <v>60</v>
      </c>
      <c r="AG304" s="7">
        <v>36130709</v>
      </c>
      <c r="AH304" s="7">
        <v>36130709</v>
      </c>
      <c r="AI304" s="7" t="s">
        <v>60</v>
      </c>
      <c r="AJ304" s="7">
        <v>36130709</v>
      </c>
      <c r="AK304" s="7" t="s">
        <v>50</v>
      </c>
      <c r="AL304" s="7" t="s">
        <v>50</v>
      </c>
      <c r="AM304" s="7" t="s">
        <v>3479</v>
      </c>
      <c r="AN304" s="7" t="s">
        <v>66</v>
      </c>
      <c r="AO304" s="7" t="s">
        <v>50</v>
      </c>
      <c r="AP304" s="9" t="s">
        <v>50</v>
      </c>
      <c r="AQ304" s="8" t="s">
        <v>3480</v>
      </c>
      <c r="AR304" s="7" t="s">
        <v>255</v>
      </c>
    </row>
    <row r="305" spans="1:44" ht="15" thickBot="1">
      <c r="A305" s="10" t="s">
        <v>3481</v>
      </c>
      <c r="B305" s="11">
        <v>2670</v>
      </c>
      <c r="C305" s="12">
        <v>44419</v>
      </c>
      <c r="D305" s="13" t="s">
        <v>45</v>
      </c>
      <c r="E305" s="13" t="s">
        <v>46</v>
      </c>
      <c r="F305" s="13" t="s">
        <v>70</v>
      </c>
      <c r="G305" s="27" t="s">
        <v>54945</v>
      </c>
      <c r="H305" s="13" t="s">
        <v>50</v>
      </c>
      <c r="I305" s="13" t="s">
        <v>50</v>
      </c>
      <c r="J305" s="12">
        <v>45520</v>
      </c>
      <c r="K305" s="13" t="s">
        <v>50</v>
      </c>
      <c r="L305" s="13" t="s">
        <v>467</v>
      </c>
      <c r="M305" s="13" t="s">
        <v>3482</v>
      </c>
      <c r="N305" s="13" t="s">
        <v>1604</v>
      </c>
      <c r="O305" s="13" t="s">
        <v>3483</v>
      </c>
      <c r="P305" s="11">
        <v>7964</v>
      </c>
      <c r="Q305" s="13" t="s">
        <v>360</v>
      </c>
      <c r="R305" s="29" t="s">
        <v>3484</v>
      </c>
      <c r="S305" s="29" t="s">
        <v>3485</v>
      </c>
      <c r="T305" s="13" t="s">
        <v>3486</v>
      </c>
      <c r="U305" s="13" t="s">
        <v>50</v>
      </c>
      <c r="V305" s="13">
        <v>2940000</v>
      </c>
      <c r="W305" s="13" t="s">
        <v>209</v>
      </c>
      <c r="X305" s="13">
        <v>3243261</v>
      </c>
      <c r="Y305" s="13" t="s">
        <v>467</v>
      </c>
      <c r="Z305" s="13">
        <v>1</v>
      </c>
      <c r="AA305" s="13">
        <v>2940000</v>
      </c>
      <c r="AB305" s="13" t="s">
        <v>209</v>
      </c>
      <c r="AC305" s="13">
        <v>3243261</v>
      </c>
      <c r="AD305" s="13" t="s">
        <v>467</v>
      </c>
      <c r="AE305" s="13">
        <v>2940000</v>
      </c>
      <c r="AF305" s="13" t="s">
        <v>209</v>
      </c>
      <c r="AG305" s="13">
        <v>3243261</v>
      </c>
      <c r="AH305" s="13">
        <v>2940000</v>
      </c>
      <c r="AI305" s="13" t="s">
        <v>209</v>
      </c>
      <c r="AJ305" s="13">
        <v>3243261</v>
      </c>
      <c r="AK305" s="13" t="s">
        <v>50</v>
      </c>
      <c r="AL305" s="13" t="s">
        <v>50</v>
      </c>
      <c r="AM305" s="13" t="s">
        <v>3487</v>
      </c>
      <c r="AN305" s="13" t="s">
        <v>66</v>
      </c>
      <c r="AO305" s="13" t="s">
        <v>3488</v>
      </c>
      <c r="AP305" s="14" t="s">
        <v>3489</v>
      </c>
      <c r="AQ305" s="15" t="s">
        <v>50</v>
      </c>
      <c r="AR305" s="13" t="s">
        <v>50</v>
      </c>
    </row>
    <row r="306" spans="1:44" ht="15" thickBot="1">
      <c r="A306" s="4" t="s">
        <v>3490</v>
      </c>
      <c r="B306" s="7">
        <v>96</v>
      </c>
      <c r="C306" s="6">
        <v>43466</v>
      </c>
      <c r="D306" s="7" t="s">
        <v>45</v>
      </c>
      <c r="E306" s="7" t="s">
        <v>46</v>
      </c>
      <c r="F306" s="7" t="s">
        <v>70</v>
      </c>
      <c r="G306" s="7" t="s">
        <v>87</v>
      </c>
      <c r="H306" s="7" t="s">
        <v>1126</v>
      </c>
      <c r="I306" s="7" t="s">
        <v>50</v>
      </c>
      <c r="J306" s="6">
        <v>45530</v>
      </c>
      <c r="K306" s="7" t="s">
        <v>50</v>
      </c>
      <c r="L306" s="7" t="s">
        <v>52</v>
      </c>
      <c r="M306" s="7" t="s">
        <v>2466</v>
      </c>
      <c r="N306" s="7" t="s">
        <v>3491</v>
      </c>
      <c r="O306" s="7" t="s">
        <v>3492</v>
      </c>
      <c r="P306" s="5">
        <v>7989</v>
      </c>
      <c r="Q306" s="7" t="s">
        <v>245</v>
      </c>
      <c r="R306" s="28" t="s">
        <v>3493</v>
      </c>
      <c r="S306" s="31" t="s">
        <v>50</v>
      </c>
      <c r="T306" s="7" t="s">
        <v>50</v>
      </c>
      <c r="U306" s="7" t="s">
        <v>50</v>
      </c>
      <c r="V306" s="7" t="s">
        <v>50</v>
      </c>
      <c r="W306" s="7" t="s">
        <v>50</v>
      </c>
      <c r="X306" s="7" t="s">
        <v>50</v>
      </c>
      <c r="Y306" s="7" t="s">
        <v>154</v>
      </c>
      <c r="Z306" s="7">
        <v>3</v>
      </c>
      <c r="AA306" s="7">
        <v>90000000</v>
      </c>
      <c r="AB306" s="7" t="s">
        <v>2056</v>
      </c>
      <c r="AC306" s="7">
        <v>12958963</v>
      </c>
      <c r="AD306" s="7" t="s">
        <v>241</v>
      </c>
      <c r="AE306" s="7">
        <v>190000000</v>
      </c>
      <c r="AF306" s="7" t="s">
        <v>2056</v>
      </c>
      <c r="AG306" s="7">
        <v>28410615</v>
      </c>
      <c r="AH306" s="7">
        <v>190000000</v>
      </c>
      <c r="AI306" s="7" t="s">
        <v>2056</v>
      </c>
      <c r="AJ306" s="7">
        <v>28410615</v>
      </c>
      <c r="AK306" s="7" t="s">
        <v>3494</v>
      </c>
      <c r="AL306" s="7" t="s">
        <v>50</v>
      </c>
      <c r="AM306" s="7" t="s">
        <v>3495</v>
      </c>
      <c r="AN306" s="7" t="s">
        <v>66</v>
      </c>
      <c r="AO306" s="7" t="s">
        <v>3496</v>
      </c>
      <c r="AP306" s="9" t="s">
        <v>50</v>
      </c>
      <c r="AQ306" s="8" t="s">
        <v>3497</v>
      </c>
      <c r="AR306" s="7" t="s">
        <v>50</v>
      </c>
    </row>
    <row r="307" spans="1:44" ht="15" thickBot="1">
      <c r="A307" s="10" t="s">
        <v>3498</v>
      </c>
      <c r="B307" s="13" t="s">
        <v>50</v>
      </c>
      <c r="C307" s="12">
        <v>42736</v>
      </c>
      <c r="D307" s="13" t="s">
        <v>45</v>
      </c>
      <c r="E307" s="13" t="s">
        <v>46</v>
      </c>
      <c r="F307" s="13" t="s">
        <v>70</v>
      </c>
      <c r="G307" s="26" t="s">
        <v>54946</v>
      </c>
      <c r="H307" s="13" t="s">
        <v>1112</v>
      </c>
      <c r="I307" s="13" t="s">
        <v>50</v>
      </c>
      <c r="J307" s="12">
        <v>45525</v>
      </c>
      <c r="K307" s="13" t="s">
        <v>116</v>
      </c>
      <c r="L307" s="13" t="s">
        <v>241</v>
      </c>
      <c r="M307" s="13" t="s">
        <v>3499</v>
      </c>
      <c r="N307" s="13" t="s">
        <v>3500</v>
      </c>
      <c r="O307" s="13" t="s">
        <v>3501</v>
      </c>
      <c r="P307" s="11">
        <v>8072</v>
      </c>
      <c r="Q307" s="13" t="s">
        <v>1080</v>
      </c>
      <c r="R307" s="29" t="s">
        <v>3502</v>
      </c>
      <c r="S307" s="29" t="s">
        <v>3503</v>
      </c>
      <c r="T307" s="13" t="s">
        <v>3504</v>
      </c>
      <c r="U307" s="13">
        <v>6176489100</v>
      </c>
      <c r="V307" s="13">
        <v>4500000</v>
      </c>
      <c r="W307" s="13" t="s">
        <v>60</v>
      </c>
      <c r="X307" s="13">
        <v>4500000</v>
      </c>
      <c r="Y307" s="13" t="s">
        <v>154</v>
      </c>
      <c r="Z307" s="13">
        <v>2</v>
      </c>
      <c r="AA307" s="13">
        <v>4500000</v>
      </c>
      <c r="AB307" s="13" t="s">
        <v>60</v>
      </c>
      <c r="AC307" s="13">
        <v>4500000</v>
      </c>
      <c r="AD307" s="13" t="s">
        <v>241</v>
      </c>
      <c r="AE307" s="13">
        <v>7789699</v>
      </c>
      <c r="AF307" s="13" t="s">
        <v>60</v>
      </c>
      <c r="AG307" s="13">
        <v>7789699</v>
      </c>
      <c r="AH307" s="13">
        <v>7789699</v>
      </c>
      <c r="AI307" s="13" t="s">
        <v>60</v>
      </c>
      <c r="AJ307" s="13">
        <v>7789699</v>
      </c>
      <c r="AK307" s="13" t="s">
        <v>3505</v>
      </c>
      <c r="AL307" s="13" t="s">
        <v>50</v>
      </c>
      <c r="AM307" s="13" t="s">
        <v>3506</v>
      </c>
      <c r="AN307" s="13" t="s">
        <v>66</v>
      </c>
      <c r="AO307" s="13" t="s">
        <v>3507</v>
      </c>
      <c r="AP307" s="14" t="s">
        <v>3508</v>
      </c>
      <c r="AQ307" s="15" t="s">
        <v>50</v>
      </c>
      <c r="AR307" s="13" t="s">
        <v>50</v>
      </c>
    </row>
    <row r="308" spans="1:44" ht="15" thickBot="1">
      <c r="A308" s="4" t="s">
        <v>3509</v>
      </c>
      <c r="B308" s="7">
        <v>671</v>
      </c>
      <c r="C308" s="6">
        <v>40544</v>
      </c>
      <c r="D308" s="7" t="s">
        <v>45</v>
      </c>
      <c r="E308" s="7" t="s">
        <v>46</v>
      </c>
      <c r="F308" s="7" t="s">
        <v>47</v>
      </c>
      <c r="G308" s="26" t="s">
        <v>54946</v>
      </c>
      <c r="H308" s="7" t="s">
        <v>50</v>
      </c>
      <c r="I308" s="7" t="s">
        <v>50</v>
      </c>
      <c r="J308" s="6">
        <v>45530</v>
      </c>
      <c r="K308" s="7" t="s">
        <v>191</v>
      </c>
      <c r="L308" s="7" t="s">
        <v>62</v>
      </c>
      <c r="M308" s="7" t="s">
        <v>3510</v>
      </c>
      <c r="N308" s="7" t="s">
        <v>987</v>
      </c>
      <c r="O308" s="7" t="s">
        <v>3511</v>
      </c>
      <c r="P308" s="5">
        <v>8089</v>
      </c>
      <c r="Q308" s="7" t="s">
        <v>50</v>
      </c>
      <c r="R308" s="28" t="s">
        <v>3512</v>
      </c>
      <c r="S308" s="28" t="s">
        <v>3513</v>
      </c>
      <c r="T308" s="7" t="s">
        <v>50</v>
      </c>
      <c r="U308" s="7" t="s">
        <v>50</v>
      </c>
      <c r="V308" s="7">
        <v>500000</v>
      </c>
      <c r="W308" s="7" t="s">
        <v>1085</v>
      </c>
      <c r="X308" s="7">
        <v>370079</v>
      </c>
      <c r="Y308" s="7" t="s">
        <v>61</v>
      </c>
      <c r="Z308" s="7">
        <v>9</v>
      </c>
      <c r="AA308" s="7">
        <v>500000</v>
      </c>
      <c r="AB308" s="7" t="s">
        <v>1085</v>
      </c>
      <c r="AC308" s="7">
        <v>370079</v>
      </c>
      <c r="AD308" s="7" t="s">
        <v>62</v>
      </c>
      <c r="AE308" s="7">
        <v>23381049</v>
      </c>
      <c r="AF308" s="7" t="s">
        <v>60</v>
      </c>
      <c r="AG308" s="7">
        <v>23381049</v>
      </c>
      <c r="AH308" s="7">
        <v>23381049</v>
      </c>
      <c r="AI308" s="7" t="s">
        <v>60</v>
      </c>
      <c r="AJ308" s="7">
        <v>23381049</v>
      </c>
      <c r="AK308" s="7" t="s">
        <v>3514</v>
      </c>
      <c r="AL308" s="7" t="s">
        <v>50</v>
      </c>
      <c r="AM308" s="7" t="s">
        <v>3514</v>
      </c>
      <c r="AN308" s="7" t="s">
        <v>66</v>
      </c>
      <c r="AO308" s="7" t="s">
        <v>3515</v>
      </c>
      <c r="AP308" s="8" t="s">
        <v>3516</v>
      </c>
      <c r="AQ308" s="9" t="s">
        <v>50</v>
      </c>
      <c r="AR308" s="7" t="s">
        <v>50</v>
      </c>
    </row>
    <row r="309" spans="1:44" ht="15" thickBot="1">
      <c r="A309" s="10" t="s">
        <v>3517</v>
      </c>
      <c r="B309" s="11">
        <v>23253</v>
      </c>
      <c r="C309" s="12">
        <v>42501</v>
      </c>
      <c r="D309" s="13" t="s">
        <v>45</v>
      </c>
      <c r="E309" s="13" t="s">
        <v>46</v>
      </c>
      <c r="F309" s="13" t="s">
        <v>70</v>
      </c>
      <c r="G309" s="26" t="s">
        <v>54946</v>
      </c>
      <c r="H309" s="13" t="s">
        <v>50</v>
      </c>
      <c r="I309" s="13" t="s">
        <v>50</v>
      </c>
      <c r="J309" s="12">
        <v>45526</v>
      </c>
      <c r="K309" s="13" t="s">
        <v>116</v>
      </c>
      <c r="L309" s="13" t="s">
        <v>1471</v>
      </c>
      <c r="M309" s="13" t="s">
        <v>3518</v>
      </c>
      <c r="N309" s="13" t="s">
        <v>1954</v>
      </c>
      <c r="O309" s="13" t="s">
        <v>3519</v>
      </c>
      <c r="P309" s="11">
        <v>8099</v>
      </c>
      <c r="Q309" s="13" t="s">
        <v>245</v>
      </c>
      <c r="R309" s="29" t="s">
        <v>3520</v>
      </c>
      <c r="S309" s="29" t="s">
        <v>3521</v>
      </c>
      <c r="T309" s="13" t="s">
        <v>50</v>
      </c>
      <c r="U309" s="13" t="s">
        <v>50</v>
      </c>
      <c r="V309" s="13" t="s">
        <v>50</v>
      </c>
      <c r="W309" s="13" t="s">
        <v>50</v>
      </c>
      <c r="X309" s="13" t="s">
        <v>50</v>
      </c>
      <c r="Y309" s="13" t="s">
        <v>50</v>
      </c>
      <c r="Z309" s="13">
        <v>4</v>
      </c>
      <c r="AA309" s="13" t="s">
        <v>50</v>
      </c>
      <c r="AB309" s="13" t="s">
        <v>50</v>
      </c>
      <c r="AC309" s="13" t="s">
        <v>50</v>
      </c>
      <c r="AD309" s="13" t="s">
        <v>1471</v>
      </c>
      <c r="AE309" s="13">
        <v>6890269</v>
      </c>
      <c r="AF309" s="13" t="s">
        <v>60</v>
      </c>
      <c r="AG309" s="13">
        <v>6890269</v>
      </c>
      <c r="AH309" s="13">
        <v>6890269</v>
      </c>
      <c r="AI309" s="13" t="s">
        <v>60</v>
      </c>
      <c r="AJ309" s="13">
        <v>6890269</v>
      </c>
      <c r="AK309" s="13" t="s">
        <v>3522</v>
      </c>
      <c r="AL309" s="13" t="s">
        <v>50</v>
      </c>
      <c r="AM309" s="13" t="s">
        <v>3523</v>
      </c>
      <c r="AN309" s="13" t="s">
        <v>993</v>
      </c>
      <c r="AO309" s="13" t="s">
        <v>3524</v>
      </c>
      <c r="AP309" s="14" t="s">
        <v>3525</v>
      </c>
      <c r="AQ309" s="15" t="s">
        <v>50</v>
      </c>
      <c r="AR309" s="13" t="s">
        <v>50</v>
      </c>
    </row>
    <row r="310" spans="1:44" ht="15" thickBot="1">
      <c r="A310" s="4" t="s">
        <v>3526</v>
      </c>
      <c r="B310" s="5">
        <v>2254</v>
      </c>
      <c r="C310" s="6">
        <v>38718</v>
      </c>
      <c r="D310" s="7" t="s">
        <v>45</v>
      </c>
      <c r="E310" s="7" t="s">
        <v>46</v>
      </c>
      <c r="F310" s="7" t="s">
        <v>47</v>
      </c>
      <c r="G310" s="26" t="s">
        <v>54946</v>
      </c>
      <c r="H310" s="7" t="s">
        <v>3527</v>
      </c>
      <c r="I310" s="7" t="s">
        <v>50</v>
      </c>
      <c r="J310" s="6">
        <v>45525</v>
      </c>
      <c r="K310" s="7" t="s">
        <v>116</v>
      </c>
      <c r="L310" s="7" t="s">
        <v>62</v>
      </c>
      <c r="M310" s="7" t="s">
        <v>3528</v>
      </c>
      <c r="N310" s="7" t="s">
        <v>193</v>
      </c>
      <c r="O310" s="7" t="s">
        <v>3529</v>
      </c>
      <c r="P310" s="5">
        <v>8200</v>
      </c>
      <c r="Q310" s="7" t="s">
        <v>56</v>
      </c>
      <c r="R310" s="28" t="s">
        <v>3530</v>
      </c>
      <c r="S310" s="28" t="s">
        <v>3531</v>
      </c>
      <c r="T310" s="7" t="s">
        <v>3532</v>
      </c>
      <c r="U310" s="7">
        <v>114088161470</v>
      </c>
      <c r="V310" s="7">
        <v>5000000</v>
      </c>
      <c r="W310" s="7" t="s">
        <v>60</v>
      </c>
      <c r="X310" s="7">
        <v>5000000</v>
      </c>
      <c r="Y310" s="7" t="s">
        <v>61</v>
      </c>
      <c r="Z310" s="7">
        <v>9</v>
      </c>
      <c r="AA310" s="7">
        <v>5000000</v>
      </c>
      <c r="AB310" s="7" t="s">
        <v>60</v>
      </c>
      <c r="AC310" s="7">
        <v>5000000</v>
      </c>
      <c r="AD310" s="7" t="s">
        <v>62</v>
      </c>
      <c r="AE310" s="7">
        <v>81956381</v>
      </c>
      <c r="AF310" s="7" t="s">
        <v>60</v>
      </c>
      <c r="AG310" s="7">
        <v>81956381</v>
      </c>
      <c r="AH310" s="7">
        <v>87910468</v>
      </c>
      <c r="AI310" s="7" t="s">
        <v>60</v>
      </c>
      <c r="AJ310" s="7">
        <v>87910468</v>
      </c>
      <c r="AK310" s="7" t="s">
        <v>50</v>
      </c>
      <c r="AL310" s="7" t="s">
        <v>50</v>
      </c>
      <c r="AM310" s="7" t="s">
        <v>3533</v>
      </c>
      <c r="AN310" s="7" t="s">
        <v>66</v>
      </c>
      <c r="AO310" s="7" t="s">
        <v>3534</v>
      </c>
      <c r="AP310" s="8" t="s">
        <v>3535</v>
      </c>
      <c r="AQ310" s="9" t="s">
        <v>50</v>
      </c>
      <c r="AR310" s="7" t="s">
        <v>50</v>
      </c>
    </row>
    <row r="311" spans="1:44" ht="15" thickBot="1">
      <c r="A311" s="10" t="s">
        <v>3536</v>
      </c>
      <c r="B311" s="13" t="s">
        <v>50</v>
      </c>
      <c r="C311" s="12">
        <v>42370</v>
      </c>
      <c r="D311" s="13" t="s">
        <v>45</v>
      </c>
      <c r="E311" s="13" t="s">
        <v>46</v>
      </c>
      <c r="F311" s="13" t="s">
        <v>70</v>
      </c>
      <c r="G311" s="26" t="s">
        <v>54946</v>
      </c>
      <c r="H311" s="13" t="s">
        <v>240</v>
      </c>
      <c r="I311" s="13" t="s">
        <v>50</v>
      </c>
      <c r="J311" s="12">
        <v>45531</v>
      </c>
      <c r="K311" s="13" t="s">
        <v>50</v>
      </c>
      <c r="L311" s="13" t="s">
        <v>178</v>
      </c>
      <c r="M311" s="13" t="s">
        <v>3537</v>
      </c>
      <c r="N311" s="13" t="s">
        <v>3538</v>
      </c>
      <c r="O311" s="13" t="s">
        <v>3539</v>
      </c>
      <c r="P311" s="11">
        <v>8241</v>
      </c>
      <c r="Q311" s="13" t="s">
        <v>920</v>
      </c>
      <c r="R311" s="29" t="s">
        <v>3540</v>
      </c>
      <c r="S311" s="29" t="s">
        <v>3541</v>
      </c>
      <c r="T311" s="13" t="s">
        <v>3542</v>
      </c>
      <c r="U311" s="13" t="s">
        <v>3543</v>
      </c>
      <c r="V311" s="13">
        <v>25000000</v>
      </c>
      <c r="W311" s="13" t="s">
        <v>1919</v>
      </c>
      <c r="X311" s="13">
        <v>2450995</v>
      </c>
      <c r="Y311" s="13" t="s">
        <v>50</v>
      </c>
      <c r="Z311" s="13">
        <v>2</v>
      </c>
      <c r="AA311" s="13">
        <v>25000000</v>
      </c>
      <c r="AB311" s="13" t="s">
        <v>1919</v>
      </c>
      <c r="AC311" s="13">
        <v>2450995</v>
      </c>
      <c r="AD311" s="13" t="s">
        <v>178</v>
      </c>
      <c r="AE311" s="13">
        <v>27000000</v>
      </c>
      <c r="AF311" s="13" t="s">
        <v>1919</v>
      </c>
      <c r="AG311" s="13">
        <v>2663865</v>
      </c>
      <c r="AH311" s="13">
        <v>27000000</v>
      </c>
      <c r="AI311" s="13" t="s">
        <v>1919</v>
      </c>
      <c r="AJ311" s="13">
        <v>2663865</v>
      </c>
      <c r="AK311" s="13" t="s">
        <v>3544</v>
      </c>
      <c r="AL311" s="13" t="s">
        <v>50</v>
      </c>
      <c r="AM311" s="13" t="s">
        <v>3545</v>
      </c>
      <c r="AN311" s="13" t="s">
        <v>66</v>
      </c>
      <c r="AO311" s="13" t="s">
        <v>3546</v>
      </c>
      <c r="AP311" s="14" t="s">
        <v>3547</v>
      </c>
      <c r="AQ311" s="15" t="s">
        <v>50</v>
      </c>
      <c r="AR311" s="13" t="s">
        <v>50</v>
      </c>
    </row>
    <row r="312" spans="1:44" ht="15" thickBot="1">
      <c r="A312" s="4" t="s">
        <v>3548</v>
      </c>
      <c r="B312" s="5">
        <v>10494</v>
      </c>
      <c r="C312" s="6">
        <v>42005</v>
      </c>
      <c r="D312" s="7" t="s">
        <v>45</v>
      </c>
      <c r="E312" s="7" t="s">
        <v>46</v>
      </c>
      <c r="F312" s="7" t="s">
        <v>47</v>
      </c>
      <c r="G312" s="7" t="s">
        <v>145</v>
      </c>
      <c r="H312" s="7" t="s">
        <v>115</v>
      </c>
      <c r="I312" s="7" t="s">
        <v>50</v>
      </c>
      <c r="J312" s="6">
        <v>45531</v>
      </c>
      <c r="K312" s="7" t="s">
        <v>72</v>
      </c>
      <c r="L312" s="7" t="s">
        <v>162</v>
      </c>
      <c r="M312" s="7" t="s">
        <v>3549</v>
      </c>
      <c r="N312" s="7" t="s">
        <v>3550</v>
      </c>
      <c r="O312" s="7" t="s">
        <v>3551</v>
      </c>
      <c r="P312" s="5">
        <v>8260</v>
      </c>
      <c r="Q312" s="7" t="s">
        <v>56</v>
      </c>
      <c r="R312" s="28" t="s">
        <v>3552</v>
      </c>
      <c r="S312" s="28" t="s">
        <v>3553</v>
      </c>
      <c r="T312" s="7" t="s">
        <v>3554</v>
      </c>
      <c r="U312" s="7" t="s">
        <v>3555</v>
      </c>
      <c r="V312" s="7">
        <v>250000000</v>
      </c>
      <c r="W312" s="7" t="s">
        <v>60</v>
      </c>
      <c r="X312" s="7">
        <v>250000000</v>
      </c>
      <c r="Y312" s="7" t="s">
        <v>61</v>
      </c>
      <c r="Z312" s="7">
        <v>7</v>
      </c>
      <c r="AA312" s="7">
        <v>320000000</v>
      </c>
      <c r="AB312" s="7" t="s">
        <v>60</v>
      </c>
      <c r="AC312" s="7">
        <v>320000000</v>
      </c>
      <c r="AD312" s="7" t="s">
        <v>62</v>
      </c>
      <c r="AE312" s="7">
        <v>967050000</v>
      </c>
      <c r="AF312" s="7" t="s">
        <v>60</v>
      </c>
      <c r="AG312" s="7">
        <v>967050000</v>
      </c>
      <c r="AH312" s="7">
        <v>1217050000</v>
      </c>
      <c r="AI312" s="7" t="s">
        <v>60</v>
      </c>
      <c r="AJ312" s="7">
        <v>1217050000</v>
      </c>
      <c r="AK312" s="7" t="s">
        <v>3556</v>
      </c>
      <c r="AL312" s="7" t="s">
        <v>50</v>
      </c>
      <c r="AM312" s="7" t="s">
        <v>3557</v>
      </c>
      <c r="AN312" s="7" t="s">
        <v>66</v>
      </c>
      <c r="AO312" s="7" t="s">
        <v>3558</v>
      </c>
      <c r="AP312" s="8" t="s">
        <v>3559</v>
      </c>
      <c r="AQ312" s="9" t="s">
        <v>50</v>
      </c>
      <c r="AR312" s="7" t="s">
        <v>50</v>
      </c>
    </row>
    <row r="313" spans="1:44" ht="15" thickBot="1">
      <c r="A313" s="10" t="s">
        <v>3560</v>
      </c>
      <c r="B313" s="13" t="s">
        <v>50</v>
      </c>
      <c r="C313" s="12">
        <v>44927</v>
      </c>
      <c r="D313" s="13" t="s">
        <v>45</v>
      </c>
      <c r="E313" s="13" t="s">
        <v>50</v>
      </c>
      <c r="F313" s="13" t="s">
        <v>70</v>
      </c>
      <c r="G313" s="27" t="s">
        <v>54945</v>
      </c>
      <c r="H313" s="13" t="s">
        <v>50</v>
      </c>
      <c r="I313" s="13" t="s">
        <v>50</v>
      </c>
      <c r="J313" s="12">
        <v>45531</v>
      </c>
      <c r="K313" s="13" t="s">
        <v>50</v>
      </c>
      <c r="L313" s="13" t="s">
        <v>467</v>
      </c>
      <c r="M313" s="13" t="s">
        <v>2838</v>
      </c>
      <c r="N313" s="13" t="s">
        <v>2653</v>
      </c>
      <c r="O313" s="13" t="s">
        <v>3561</v>
      </c>
      <c r="P313" s="11">
        <v>8315</v>
      </c>
      <c r="Q313" s="13" t="s">
        <v>166</v>
      </c>
      <c r="R313" s="29" t="s">
        <v>3562</v>
      </c>
      <c r="S313" s="29" t="s">
        <v>3563</v>
      </c>
      <c r="T313" s="13" t="s">
        <v>50</v>
      </c>
      <c r="U313" s="13" t="s">
        <v>50</v>
      </c>
      <c r="V313" s="13">
        <v>2200000</v>
      </c>
      <c r="W313" s="13" t="s">
        <v>60</v>
      </c>
      <c r="X313" s="13">
        <v>2200000</v>
      </c>
      <c r="Y313" s="13" t="s">
        <v>467</v>
      </c>
      <c r="Z313" s="13">
        <v>2</v>
      </c>
      <c r="AA313" s="13">
        <v>2200000</v>
      </c>
      <c r="AB313" s="13" t="s">
        <v>60</v>
      </c>
      <c r="AC313" s="13">
        <v>2200000</v>
      </c>
      <c r="AD313" s="13" t="s">
        <v>467</v>
      </c>
      <c r="AE313" s="13">
        <v>2600000</v>
      </c>
      <c r="AF313" s="13" t="s">
        <v>60</v>
      </c>
      <c r="AG313" s="13">
        <v>2600000</v>
      </c>
      <c r="AH313" s="13">
        <v>2600000</v>
      </c>
      <c r="AI313" s="13" t="s">
        <v>60</v>
      </c>
      <c r="AJ313" s="13">
        <v>2600000</v>
      </c>
      <c r="AK313" s="13" t="s">
        <v>3564</v>
      </c>
      <c r="AL313" s="13" t="s">
        <v>50</v>
      </c>
      <c r="AM313" s="13" t="s">
        <v>3565</v>
      </c>
      <c r="AN313" s="13" t="s">
        <v>66</v>
      </c>
      <c r="AO313" s="13" t="s">
        <v>3566</v>
      </c>
      <c r="AP313" s="14" t="s">
        <v>3567</v>
      </c>
      <c r="AQ313" s="15" t="s">
        <v>50</v>
      </c>
      <c r="AR313" s="13" t="s">
        <v>50</v>
      </c>
    </row>
    <row r="314" spans="1:44" ht="15" thickBot="1">
      <c r="A314" s="4" t="s">
        <v>3568</v>
      </c>
      <c r="B314" s="5">
        <v>1617</v>
      </c>
      <c r="C314" s="7" t="s">
        <v>50</v>
      </c>
      <c r="D314" s="7" t="s">
        <v>45</v>
      </c>
      <c r="E314" s="7" t="s">
        <v>46</v>
      </c>
      <c r="F314" s="7" t="s">
        <v>70</v>
      </c>
      <c r="G314" s="27" t="s">
        <v>54945</v>
      </c>
      <c r="H314" s="7" t="s">
        <v>50</v>
      </c>
      <c r="I314" s="7" t="s">
        <v>50</v>
      </c>
      <c r="J314" s="6">
        <v>45531</v>
      </c>
      <c r="K314" s="7" t="s">
        <v>50</v>
      </c>
      <c r="L314" s="7" t="s">
        <v>241</v>
      </c>
      <c r="M314" s="7" t="s">
        <v>3569</v>
      </c>
      <c r="N314" s="7" t="s">
        <v>3570</v>
      </c>
      <c r="O314" s="7" t="s">
        <v>3571</v>
      </c>
      <c r="P314" s="5">
        <v>8371</v>
      </c>
      <c r="Q314" s="7" t="s">
        <v>360</v>
      </c>
      <c r="R314" s="28" t="s">
        <v>3572</v>
      </c>
      <c r="S314" s="28" t="s">
        <v>3573</v>
      </c>
      <c r="T314" s="7" t="s">
        <v>50</v>
      </c>
      <c r="U314" s="7" t="s">
        <v>3574</v>
      </c>
      <c r="V314" s="7">
        <v>11000000</v>
      </c>
      <c r="W314" s="7" t="s">
        <v>209</v>
      </c>
      <c r="X314" s="7">
        <v>12282776</v>
      </c>
      <c r="Y314" s="7" t="s">
        <v>154</v>
      </c>
      <c r="Z314" s="7">
        <v>5</v>
      </c>
      <c r="AA314" s="7">
        <v>11000000</v>
      </c>
      <c r="AB314" s="7" t="s">
        <v>209</v>
      </c>
      <c r="AC314" s="7">
        <v>12282776</v>
      </c>
      <c r="AD314" s="7" t="s">
        <v>241</v>
      </c>
      <c r="AE314" s="7">
        <v>12100000</v>
      </c>
      <c r="AF314" s="7" t="s">
        <v>209</v>
      </c>
      <c r="AG314" s="7">
        <v>13527872</v>
      </c>
      <c r="AH314" s="7">
        <v>14000950</v>
      </c>
      <c r="AI314" s="7" t="s">
        <v>209</v>
      </c>
      <c r="AJ314" s="7">
        <v>15761279</v>
      </c>
      <c r="AK314" s="7" t="s">
        <v>3575</v>
      </c>
      <c r="AL314" s="7" t="s">
        <v>50</v>
      </c>
      <c r="AM314" s="7" t="s">
        <v>3576</v>
      </c>
      <c r="AN314" s="7" t="s">
        <v>993</v>
      </c>
      <c r="AO314" s="7" t="s">
        <v>3577</v>
      </c>
      <c r="AP314" s="8" t="s">
        <v>3578</v>
      </c>
      <c r="AQ314" s="9" t="s">
        <v>50</v>
      </c>
      <c r="AR314" s="7" t="s">
        <v>50</v>
      </c>
    </row>
    <row r="315" spans="1:44" ht="15" thickBot="1">
      <c r="A315" s="10" t="s">
        <v>3579</v>
      </c>
      <c r="B315" s="13" t="s">
        <v>50</v>
      </c>
      <c r="C315" s="12">
        <v>44197</v>
      </c>
      <c r="D315" s="13" t="s">
        <v>45</v>
      </c>
      <c r="E315" s="13" t="s">
        <v>46</v>
      </c>
      <c r="F315" s="13" t="s">
        <v>70</v>
      </c>
      <c r="G315" s="27" t="s">
        <v>54945</v>
      </c>
      <c r="H315" s="13" t="s">
        <v>50</v>
      </c>
      <c r="I315" s="13" t="s">
        <v>50</v>
      </c>
      <c r="J315" s="12">
        <v>45524</v>
      </c>
      <c r="K315" s="13" t="s">
        <v>50</v>
      </c>
      <c r="L315" s="13" t="s">
        <v>467</v>
      </c>
      <c r="M315" s="13" t="s">
        <v>3580</v>
      </c>
      <c r="N315" s="13" t="s">
        <v>543</v>
      </c>
      <c r="O315" s="13" t="s">
        <v>3581</v>
      </c>
      <c r="P315" s="11">
        <v>8499</v>
      </c>
      <c r="Q315" s="13" t="s">
        <v>545</v>
      </c>
      <c r="R315" s="29" t="s">
        <v>3582</v>
      </c>
      <c r="S315" s="30" t="s">
        <v>50</v>
      </c>
      <c r="T315" s="13" t="s">
        <v>50</v>
      </c>
      <c r="U315" s="13" t="s">
        <v>50</v>
      </c>
      <c r="V315" s="13">
        <v>4000000</v>
      </c>
      <c r="W315" s="13" t="s">
        <v>60</v>
      </c>
      <c r="X315" s="13">
        <v>4000000</v>
      </c>
      <c r="Y315" s="13" t="s">
        <v>467</v>
      </c>
      <c r="Z315" s="13">
        <v>2</v>
      </c>
      <c r="AA315" s="13">
        <v>4000000</v>
      </c>
      <c r="AB315" s="13" t="s">
        <v>60</v>
      </c>
      <c r="AC315" s="13">
        <v>4000000</v>
      </c>
      <c r="AD315" s="13" t="s">
        <v>467</v>
      </c>
      <c r="AE315" s="13">
        <v>8000000</v>
      </c>
      <c r="AF315" s="13" t="s">
        <v>60</v>
      </c>
      <c r="AG315" s="13">
        <v>8000000</v>
      </c>
      <c r="AH315" s="13">
        <v>8000000</v>
      </c>
      <c r="AI315" s="13" t="s">
        <v>60</v>
      </c>
      <c r="AJ315" s="13">
        <v>8000000</v>
      </c>
      <c r="AK315" s="13" t="s">
        <v>3583</v>
      </c>
      <c r="AL315" s="13" t="s">
        <v>50</v>
      </c>
      <c r="AM315" s="13" t="s">
        <v>50</v>
      </c>
      <c r="AN315" s="13" t="s">
        <v>50</v>
      </c>
      <c r="AO315" s="13" t="s">
        <v>50</v>
      </c>
      <c r="AP315" s="15" t="s">
        <v>50</v>
      </c>
      <c r="AQ315" s="15" t="s">
        <v>50</v>
      </c>
      <c r="AR315" s="13" t="s">
        <v>1186</v>
      </c>
    </row>
    <row r="316" spans="1:44" ht="15" thickBot="1">
      <c r="A316" s="4" t="s">
        <v>3584</v>
      </c>
      <c r="B316" s="7" t="s">
        <v>50</v>
      </c>
      <c r="C316" s="6">
        <v>45292</v>
      </c>
      <c r="D316" s="7" t="s">
        <v>45</v>
      </c>
      <c r="E316" s="7" t="s">
        <v>46</v>
      </c>
      <c r="F316" s="7" t="s">
        <v>70</v>
      </c>
      <c r="G316" s="26" t="s">
        <v>54946</v>
      </c>
      <c r="H316" s="7" t="s">
        <v>50</v>
      </c>
      <c r="I316" s="7" t="s">
        <v>50</v>
      </c>
      <c r="J316" s="6">
        <v>45520</v>
      </c>
      <c r="K316" s="7" t="s">
        <v>50</v>
      </c>
      <c r="L316" s="7" t="s">
        <v>1624</v>
      </c>
      <c r="M316" s="7" t="s">
        <v>3585</v>
      </c>
      <c r="N316" s="7" t="s">
        <v>2300</v>
      </c>
      <c r="O316" s="7" t="s">
        <v>3586</v>
      </c>
      <c r="P316" s="5">
        <v>8514</v>
      </c>
      <c r="Q316" s="7" t="s">
        <v>1001</v>
      </c>
      <c r="R316" s="28" t="s">
        <v>3587</v>
      </c>
      <c r="S316" s="28" t="s">
        <v>3588</v>
      </c>
      <c r="T316" s="7" t="s">
        <v>3589</v>
      </c>
      <c r="U316" s="7" t="s">
        <v>50</v>
      </c>
      <c r="V316" s="7">
        <v>500000</v>
      </c>
      <c r="W316" s="7" t="s">
        <v>60</v>
      </c>
      <c r="X316" s="7">
        <v>500000</v>
      </c>
      <c r="Y316" s="7" t="s">
        <v>467</v>
      </c>
      <c r="Z316" s="7">
        <v>1</v>
      </c>
      <c r="AA316" s="7">
        <v>500000</v>
      </c>
      <c r="AB316" s="7" t="s">
        <v>60</v>
      </c>
      <c r="AC316" s="7">
        <v>500000</v>
      </c>
      <c r="AD316" s="7" t="s">
        <v>1624</v>
      </c>
      <c r="AE316" s="7">
        <v>500000</v>
      </c>
      <c r="AF316" s="7" t="s">
        <v>60</v>
      </c>
      <c r="AG316" s="7">
        <v>500000</v>
      </c>
      <c r="AH316" s="7">
        <v>500000</v>
      </c>
      <c r="AI316" s="7" t="s">
        <v>60</v>
      </c>
      <c r="AJ316" s="7">
        <v>500000</v>
      </c>
      <c r="AK316" s="7" t="s">
        <v>3590</v>
      </c>
      <c r="AL316" s="7" t="s">
        <v>50</v>
      </c>
      <c r="AM316" s="7" t="s">
        <v>3591</v>
      </c>
      <c r="AN316" s="7" t="s">
        <v>993</v>
      </c>
      <c r="AO316" s="7" t="s">
        <v>3592</v>
      </c>
      <c r="AP316" s="8" t="s">
        <v>3593</v>
      </c>
      <c r="AQ316" s="9" t="s">
        <v>50</v>
      </c>
      <c r="AR316" s="7" t="s">
        <v>50</v>
      </c>
    </row>
    <row r="317" spans="1:44" ht="15" thickBot="1">
      <c r="A317" s="10" t="s">
        <v>3594</v>
      </c>
      <c r="B317" s="11">
        <v>58893</v>
      </c>
      <c r="C317" s="12">
        <v>43040</v>
      </c>
      <c r="D317" s="13" t="s">
        <v>45</v>
      </c>
      <c r="E317" s="13" t="s">
        <v>46</v>
      </c>
      <c r="F317" s="13" t="s">
        <v>70</v>
      </c>
      <c r="G317" s="13" t="s">
        <v>87</v>
      </c>
      <c r="H317" s="13" t="s">
        <v>3595</v>
      </c>
      <c r="I317" s="13" t="s">
        <v>50</v>
      </c>
      <c r="J317" s="12">
        <v>45531</v>
      </c>
      <c r="K317" s="13" t="s">
        <v>116</v>
      </c>
      <c r="L317" s="13" t="s">
        <v>290</v>
      </c>
      <c r="M317" s="13" t="s">
        <v>3596</v>
      </c>
      <c r="N317" s="13" t="s">
        <v>1614</v>
      </c>
      <c r="O317" s="13" t="s">
        <v>3597</v>
      </c>
      <c r="P317" s="11">
        <v>8517</v>
      </c>
      <c r="Q317" s="13" t="s">
        <v>1201</v>
      </c>
      <c r="R317" s="29" t="s">
        <v>3598</v>
      </c>
      <c r="S317" s="29" t="s">
        <v>3599</v>
      </c>
      <c r="T317" s="13" t="s">
        <v>3600</v>
      </c>
      <c r="U317" s="13">
        <v>4049352030</v>
      </c>
      <c r="V317" s="13">
        <v>6000000</v>
      </c>
      <c r="W317" s="13" t="s">
        <v>60</v>
      </c>
      <c r="X317" s="13">
        <v>6000000</v>
      </c>
      <c r="Y317" s="13" t="s">
        <v>290</v>
      </c>
      <c r="Z317" s="13">
        <v>1</v>
      </c>
      <c r="AA317" s="13">
        <v>6000000</v>
      </c>
      <c r="AB317" s="13" t="s">
        <v>60</v>
      </c>
      <c r="AC317" s="13">
        <v>6000000</v>
      </c>
      <c r="AD317" s="13" t="s">
        <v>290</v>
      </c>
      <c r="AE317" s="13">
        <v>6000000</v>
      </c>
      <c r="AF317" s="13" t="s">
        <v>60</v>
      </c>
      <c r="AG317" s="13">
        <v>6000000</v>
      </c>
      <c r="AH317" s="13">
        <v>6000000</v>
      </c>
      <c r="AI317" s="13" t="s">
        <v>60</v>
      </c>
      <c r="AJ317" s="13">
        <v>6000000</v>
      </c>
      <c r="AK317" s="13" t="s">
        <v>50</v>
      </c>
      <c r="AL317" s="13" t="s">
        <v>50</v>
      </c>
      <c r="AM317" s="13" t="s">
        <v>3601</v>
      </c>
      <c r="AN317" s="13" t="s">
        <v>66</v>
      </c>
      <c r="AO317" s="13" t="s">
        <v>50</v>
      </c>
      <c r="AP317" s="14" t="s">
        <v>3602</v>
      </c>
      <c r="AQ317" s="15" t="s">
        <v>50</v>
      </c>
      <c r="AR317" s="13" t="s">
        <v>255</v>
      </c>
    </row>
    <row r="318" spans="1:44" ht="15" thickBot="1">
      <c r="A318" s="4" t="s">
        <v>3603</v>
      </c>
      <c r="B318" s="7">
        <v>807</v>
      </c>
      <c r="C318" s="6">
        <v>45158</v>
      </c>
      <c r="D318" s="7" t="s">
        <v>45</v>
      </c>
      <c r="E318" s="7" t="s">
        <v>46</v>
      </c>
      <c r="F318" s="7" t="s">
        <v>70</v>
      </c>
      <c r="G318" s="26" t="s">
        <v>54946</v>
      </c>
      <c r="H318" s="7" t="s">
        <v>50</v>
      </c>
      <c r="I318" s="7" t="s">
        <v>50</v>
      </c>
      <c r="J318" s="6">
        <v>45526</v>
      </c>
      <c r="K318" s="7" t="s">
        <v>50</v>
      </c>
      <c r="L318" s="7" t="s">
        <v>467</v>
      </c>
      <c r="M318" s="7" t="s">
        <v>3604</v>
      </c>
      <c r="N318" s="7" t="s">
        <v>815</v>
      </c>
      <c r="O318" s="7" t="s">
        <v>3605</v>
      </c>
      <c r="P318" s="5">
        <v>8636</v>
      </c>
      <c r="Q318" s="7" t="s">
        <v>360</v>
      </c>
      <c r="R318" s="28" t="s">
        <v>3606</v>
      </c>
      <c r="S318" s="28" t="s">
        <v>3607</v>
      </c>
      <c r="T318" s="7" t="s">
        <v>3608</v>
      </c>
      <c r="U318" s="7" t="s">
        <v>50</v>
      </c>
      <c r="V318" s="7">
        <v>500000</v>
      </c>
      <c r="W318" s="7" t="s">
        <v>60</v>
      </c>
      <c r="X318" s="7">
        <v>500000</v>
      </c>
      <c r="Y318" s="7" t="s">
        <v>467</v>
      </c>
      <c r="Z318" s="7">
        <v>3</v>
      </c>
      <c r="AA318" s="7">
        <v>500000</v>
      </c>
      <c r="AB318" s="7" t="s">
        <v>60</v>
      </c>
      <c r="AC318" s="7">
        <v>500000</v>
      </c>
      <c r="AD318" s="7" t="s">
        <v>467</v>
      </c>
      <c r="AE318" s="7">
        <v>600000</v>
      </c>
      <c r="AF318" s="7" t="s">
        <v>60</v>
      </c>
      <c r="AG318" s="7">
        <v>600000</v>
      </c>
      <c r="AH318" s="7">
        <v>750000</v>
      </c>
      <c r="AI318" s="7" t="s">
        <v>60</v>
      </c>
      <c r="AJ318" s="7">
        <v>750000</v>
      </c>
      <c r="AK318" s="7" t="s">
        <v>3609</v>
      </c>
      <c r="AL318" s="7" t="s">
        <v>50</v>
      </c>
      <c r="AM318" s="7" t="s">
        <v>3610</v>
      </c>
      <c r="AN318" s="7" t="s">
        <v>66</v>
      </c>
      <c r="AO318" s="7" t="s">
        <v>3611</v>
      </c>
      <c r="AP318" s="8" t="s">
        <v>3612</v>
      </c>
      <c r="AQ318" s="9" t="s">
        <v>50</v>
      </c>
      <c r="AR318" s="7" t="s">
        <v>50</v>
      </c>
    </row>
    <row r="319" spans="1:44" ht="15" thickBot="1">
      <c r="A319" s="10" t="s">
        <v>3613</v>
      </c>
      <c r="B319" s="11">
        <v>174584</v>
      </c>
      <c r="C319" s="12">
        <v>42309</v>
      </c>
      <c r="D319" s="13" t="s">
        <v>45</v>
      </c>
      <c r="E319" s="13" t="s">
        <v>46</v>
      </c>
      <c r="F319" s="13" t="s">
        <v>70</v>
      </c>
      <c r="G319" s="13" t="s">
        <v>114</v>
      </c>
      <c r="H319" s="13" t="s">
        <v>3614</v>
      </c>
      <c r="I319" s="13" t="s">
        <v>50</v>
      </c>
      <c r="J319" s="12">
        <v>45524</v>
      </c>
      <c r="K319" s="13" t="s">
        <v>116</v>
      </c>
      <c r="L319" s="13" t="s">
        <v>131</v>
      </c>
      <c r="M319" s="13" t="s">
        <v>3615</v>
      </c>
      <c r="N319" s="13" t="s">
        <v>769</v>
      </c>
      <c r="O319" s="13" t="s">
        <v>3616</v>
      </c>
      <c r="P319" s="11">
        <v>8640</v>
      </c>
      <c r="Q319" s="13" t="s">
        <v>520</v>
      </c>
      <c r="R319" s="29" t="s">
        <v>3617</v>
      </c>
      <c r="S319" s="29" t="s">
        <v>3618</v>
      </c>
      <c r="T319" s="13" t="s">
        <v>3619</v>
      </c>
      <c r="U319" s="13">
        <v>8579990250</v>
      </c>
      <c r="V319" s="13">
        <v>400000000</v>
      </c>
      <c r="W319" s="13" t="s">
        <v>60</v>
      </c>
      <c r="X319" s="13">
        <v>400000000</v>
      </c>
      <c r="Y319" s="13" t="s">
        <v>81</v>
      </c>
      <c r="Z319" s="13">
        <v>18</v>
      </c>
      <c r="AA319" s="13">
        <v>45000000</v>
      </c>
      <c r="AB319" s="13" t="s">
        <v>60</v>
      </c>
      <c r="AC319" s="13">
        <v>45000000</v>
      </c>
      <c r="AD319" s="13" t="s">
        <v>73</v>
      </c>
      <c r="AE319" s="13">
        <v>221913848</v>
      </c>
      <c r="AF319" s="13" t="s">
        <v>60</v>
      </c>
      <c r="AG319" s="13">
        <v>221913848</v>
      </c>
      <c r="AH319" s="13">
        <v>1822913848</v>
      </c>
      <c r="AI319" s="13" t="s">
        <v>60</v>
      </c>
      <c r="AJ319" s="13">
        <v>1822913848</v>
      </c>
      <c r="AK319" s="13" t="s">
        <v>3620</v>
      </c>
      <c r="AL319" s="13" t="s">
        <v>50</v>
      </c>
      <c r="AM319" s="13" t="s">
        <v>3621</v>
      </c>
      <c r="AN319" s="13" t="s">
        <v>253</v>
      </c>
      <c r="AO319" s="13" t="s">
        <v>3622</v>
      </c>
      <c r="AP319" s="14" t="s">
        <v>3623</v>
      </c>
      <c r="AQ319" s="15" t="s">
        <v>50</v>
      </c>
      <c r="AR319" s="13" t="s">
        <v>50</v>
      </c>
    </row>
    <row r="320" spans="1:44" ht="15" thickBot="1">
      <c r="A320" s="4" t="s">
        <v>3624</v>
      </c>
      <c r="B320" s="5">
        <v>822193</v>
      </c>
      <c r="C320" s="6">
        <v>39448</v>
      </c>
      <c r="D320" s="7" t="s">
        <v>45</v>
      </c>
      <c r="E320" s="7" t="s">
        <v>46</v>
      </c>
      <c r="F320" s="7" t="s">
        <v>70</v>
      </c>
      <c r="G320" s="7" t="s">
        <v>176</v>
      </c>
      <c r="H320" s="7" t="s">
        <v>1668</v>
      </c>
      <c r="I320" s="7" t="s">
        <v>50</v>
      </c>
      <c r="J320" s="6">
        <v>45525</v>
      </c>
      <c r="K320" s="7" t="s">
        <v>50</v>
      </c>
      <c r="L320" s="7" t="s">
        <v>290</v>
      </c>
      <c r="M320" s="7" t="s">
        <v>3625</v>
      </c>
      <c r="N320" s="7" t="s">
        <v>421</v>
      </c>
      <c r="O320" s="7" t="s">
        <v>3626</v>
      </c>
      <c r="P320" s="5">
        <v>8666</v>
      </c>
      <c r="Q320" s="7" t="s">
        <v>245</v>
      </c>
      <c r="R320" s="28" t="s">
        <v>3627</v>
      </c>
      <c r="S320" s="28" t="s">
        <v>3628</v>
      </c>
      <c r="T320" s="7" t="s">
        <v>3629</v>
      </c>
      <c r="U320" s="7" t="s">
        <v>3630</v>
      </c>
      <c r="V320" s="7">
        <v>27988000000</v>
      </c>
      <c r="W320" s="7" t="s">
        <v>250</v>
      </c>
      <c r="X320" s="7">
        <v>333556213</v>
      </c>
      <c r="Y320" s="7" t="s">
        <v>290</v>
      </c>
      <c r="Z320" s="7">
        <v>5</v>
      </c>
      <c r="AA320" s="7">
        <v>27988000000</v>
      </c>
      <c r="AB320" s="7" t="s">
        <v>250</v>
      </c>
      <c r="AC320" s="7">
        <v>333556213</v>
      </c>
      <c r="AD320" s="7" t="s">
        <v>290</v>
      </c>
      <c r="AE320" s="7">
        <v>1134242649</v>
      </c>
      <c r="AF320" s="7" t="s">
        <v>60</v>
      </c>
      <c r="AG320" s="7">
        <v>1134242649</v>
      </c>
      <c r="AH320" s="7">
        <v>1134242649</v>
      </c>
      <c r="AI320" s="7" t="s">
        <v>60</v>
      </c>
      <c r="AJ320" s="7">
        <v>1134242649</v>
      </c>
      <c r="AK320" s="7" t="s">
        <v>3631</v>
      </c>
      <c r="AL320" s="7" t="s">
        <v>50</v>
      </c>
      <c r="AM320" s="7" t="s">
        <v>3632</v>
      </c>
      <c r="AN320" s="7" t="s">
        <v>253</v>
      </c>
      <c r="AO320" s="7" t="s">
        <v>3633</v>
      </c>
      <c r="AP320" s="8" t="s">
        <v>3634</v>
      </c>
      <c r="AQ320" s="9" t="s">
        <v>50</v>
      </c>
      <c r="AR320" s="7" t="s">
        <v>50</v>
      </c>
    </row>
    <row r="321" spans="1:44" ht="15" thickBot="1">
      <c r="A321" s="10" t="s">
        <v>3635</v>
      </c>
      <c r="B321" s="11">
        <v>29242</v>
      </c>
      <c r="C321" s="12">
        <v>29221</v>
      </c>
      <c r="D321" s="13" t="s">
        <v>45</v>
      </c>
      <c r="E321" s="13" t="s">
        <v>46</v>
      </c>
      <c r="F321" s="13" t="s">
        <v>47</v>
      </c>
      <c r="G321" s="13" t="s">
        <v>114</v>
      </c>
      <c r="H321" s="13" t="s">
        <v>3636</v>
      </c>
      <c r="I321" s="13" t="s">
        <v>50</v>
      </c>
      <c r="J321" s="12">
        <v>45523</v>
      </c>
      <c r="K321" s="13" t="s">
        <v>50</v>
      </c>
      <c r="L321" s="13" t="s">
        <v>162</v>
      </c>
      <c r="M321" s="13" t="s">
        <v>3637</v>
      </c>
      <c r="N321" s="13" t="s">
        <v>3638</v>
      </c>
      <c r="O321" s="13" t="s">
        <v>3639</v>
      </c>
      <c r="P321" s="11">
        <v>8711</v>
      </c>
      <c r="Q321" s="13" t="s">
        <v>545</v>
      </c>
      <c r="R321" s="29" t="s">
        <v>3640</v>
      </c>
      <c r="S321" s="29" t="s">
        <v>3641</v>
      </c>
      <c r="T321" s="13" t="s">
        <v>50</v>
      </c>
      <c r="U321" s="13" t="s">
        <v>3642</v>
      </c>
      <c r="V321" s="13">
        <v>25000000</v>
      </c>
      <c r="W321" s="13" t="s">
        <v>60</v>
      </c>
      <c r="X321" s="13">
        <v>25000000</v>
      </c>
      <c r="Y321" s="13" t="s">
        <v>61</v>
      </c>
      <c r="Z321" s="13">
        <v>2</v>
      </c>
      <c r="AA321" s="13" t="s">
        <v>50</v>
      </c>
      <c r="AB321" s="13" t="s">
        <v>50</v>
      </c>
      <c r="AC321" s="13" t="s">
        <v>50</v>
      </c>
      <c r="AD321" s="13" t="s">
        <v>50</v>
      </c>
      <c r="AE321" s="13" t="s">
        <v>50</v>
      </c>
      <c r="AF321" s="13" t="s">
        <v>50</v>
      </c>
      <c r="AG321" s="13" t="s">
        <v>50</v>
      </c>
      <c r="AH321" s="13">
        <v>35000000</v>
      </c>
      <c r="AI321" s="13" t="s">
        <v>60</v>
      </c>
      <c r="AJ321" s="13">
        <v>35000000</v>
      </c>
      <c r="AK321" s="13" t="s">
        <v>3643</v>
      </c>
      <c r="AL321" s="13" t="s">
        <v>50</v>
      </c>
      <c r="AM321" s="13" t="s">
        <v>3644</v>
      </c>
      <c r="AN321" s="13" t="s">
        <v>66</v>
      </c>
      <c r="AO321" s="13" t="s">
        <v>3645</v>
      </c>
      <c r="AP321" s="15" t="s">
        <v>50</v>
      </c>
      <c r="AQ321" s="14" t="s">
        <v>3646</v>
      </c>
      <c r="AR321" s="13" t="s">
        <v>50</v>
      </c>
    </row>
    <row r="322" spans="1:44" ht="15" thickBot="1">
      <c r="A322" s="4" t="s">
        <v>3647</v>
      </c>
      <c r="B322" s="5">
        <v>60173</v>
      </c>
      <c r="C322" s="6">
        <v>42217</v>
      </c>
      <c r="D322" s="7" t="s">
        <v>45</v>
      </c>
      <c r="E322" s="7" t="s">
        <v>46</v>
      </c>
      <c r="F322" s="7" t="s">
        <v>70</v>
      </c>
      <c r="G322" s="7" t="s">
        <v>176</v>
      </c>
      <c r="H322" s="7" t="s">
        <v>562</v>
      </c>
      <c r="I322" s="7" t="s">
        <v>50</v>
      </c>
      <c r="J322" s="6">
        <v>45523</v>
      </c>
      <c r="K322" s="7" t="s">
        <v>72</v>
      </c>
      <c r="L322" s="7" t="s">
        <v>178</v>
      </c>
      <c r="M322" s="7" t="s">
        <v>3648</v>
      </c>
      <c r="N322" s="7" t="s">
        <v>3649</v>
      </c>
      <c r="O322" s="7" t="s">
        <v>3650</v>
      </c>
      <c r="P322" s="5">
        <v>8785</v>
      </c>
      <c r="Q322" s="7" t="s">
        <v>245</v>
      </c>
      <c r="R322" s="28" t="s">
        <v>3651</v>
      </c>
      <c r="S322" s="28" t="s">
        <v>3652</v>
      </c>
      <c r="T322" s="7" t="s">
        <v>3653</v>
      </c>
      <c r="U322" s="7" t="s">
        <v>50</v>
      </c>
      <c r="V322" s="7" t="s">
        <v>50</v>
      </c>
      <c r="W322" s="7" t="s">
        <v>50</v>
      </c>
      <c r="X322" s="7" t="s">
        <v>50</v>
      </c>
      <c r="Y322" s="7" t="s">
        <v>50</v>
      </c>
      <c r="Z322" s="7">
        <v>2</v>
      </c>
      <c r="AA322" s="7" t="s">
        <v>50</v>
      </c>
      <c r="AB322" s="7" t="s">
        <v>50</v>
      </c>
      <c r="AC322" s="7" t="s">
        <v>50</v>
      </c>
      <c r="AD322" s="7" t="s">
        <v>178</v>
      </c>
      <c r="AE322" s="7">
        <v>1000000000</v>
      </c>
      <c r="AF322" s="7" t="s">
        <v>2056</v>
      </c>
      <c r="AG322" s="7">
        <v>141209032</v>
      </c>
      <c r="AH322" s="7">
        <v>1000000000</v>
      </c>
      <c r="AI322" s="7" t="s">
        <v>2056</v>
      </c>
      <c r="AJ322" s="7">
        <v>141209032</v>
      </c>
      <c r="AK322" s="7" t="s">
        <v>3654</v>
      </c>
      <c r="AL322" s="7" t="s">
        <v>50</v>
      </c>
      <c r="AM322" s="7" t="s">
        <v>3655</v>
      </c>
      <c r="AN322" s="7" t="s">
        <v>66</v>
      </c>
      <c r="AO322" s="7" t="s">
        <v>50</v>
      </c>
      <c r="AP322" s="9" t="s">
        <v>50</v>
      </c>
      <c r="AQ322" s="8" t="s">
        <v>3656</v>
      </c>
      <c r="AR322" s="7" t="s">
        <v>255</v>
      </c>
    </row>
    <row r="323" spans="1:44" ht="15" thickBot="1">
      <c r="A323" s="10" t="s">
        <v>3657</v>
      </c>
      <c r="B323" s="11">
        <v>127854</v>
      </c>
      <c r="C323" s="12">
        <v>42736</v>
      </c>
      <c r="D323" s="13" t="s">
        <v>45</v>
      </c>
      <c r="E323" s="13" t="s">
        <v>46</v>
      </c>
      <c r="F323" s="13" t="s">
        <v>70</v>
      </c>
      <c r="G323" s="13" t="s">
        <v>145</v>
      </c>
      <c r="H323" s="13" t="s">
        <v>3658</v>
      </c>
      <c r="I323" s="13" t="s">
        <v>50</v>
      </c>
      <c r="J323" s="12">
        <v>45525</v>
      </c>
      <c r="K323" s="13" t="s">
        <v>116</v>
      </c>
      <c r="L323" s="13" t="s">
        <v>1471</v>
      </c>
      <c r="M323" s="13" t="s">
        <v>3659</v>
      </c>
      <c r="N323" s="13" t="s">
        <v>330</v>
      </c>
      <c r="O323" s="13" t="s">
        <v>3660</v>
      </c>
      <c r="P323" s="11">
        <v>8842</v>
      </c>
      <c r="Q323" s="13" t="s">
        <v>56</v>
      </c>
      <c r="R323" s="29" t="s">
        <v>3661</v>
      </c>
      <c r="S323" s="29" t="s">
        <v>3662</v>
      </c>
      <c r="T323" s="13" t="s">
        <v>3663</v>
      </c>
      <c r="U323" s="13" t="s">
        <v>50</v>
      </c>
      <c r="V323" s="13" t="s">
        <v>50</v>
      </c>
      <c r="W323" s="13" t="s">
        <v>50</v>
      </c>
      <c r="X323" s="13" t="s">
        <v>50</v>
      </c>
      <c r="Y323" s="13" t="s">
        <v>50</v>
      </c>
      <c r="Z323" s="13">
        <v>8</v>
      </c>
      <c r="AA323" s="13" t="s">
        <v>50</v>
      </c>
      <c r="AB323" s="13" t="s">
        <v>50</v>
      </c>
      <c r="AC323" s="13" t="s">
        <v>50</v>
      </c>
      <c r="AD323" s="13" t="s">
        <v>1471</v>
      </c>
      <c r="AE323" s="13">
        <v>145735646</v>
      </c>
      <c r="AF323" s="13" t="s">
        <v>60</v>
      </c>
      <c r="AG323" s="13">
        <v>145735646</v>
      </c>
      <c r="AH323" s="13">
        <v>152857843</v>
      </c>
      <c r="AI323" s="13" t="s">
        <v>60</v>
      </c>
      <c r="AJ323" s="13">
        <v>152857843</v>
      </c>
      <c r="AK323" s="13" t="s">
        <v>3664</v>
      </c>
      <c r="AL323" s="13" t="s">
        <v>50</v>
      </c>
      <c r="AM323" s="13" t="s">
        <v>3665</v>
      </c>
      <c r="AN323" s="13" t="s">
        <v>66</v>
      </c>
      <c r="AO323" s="13" t="s">
        <v>3666</v>
      </c>
      <c r="AP323" s="14" t="s">
        <v>3667</v>
      </c>
      <c r="AQ323" s="15" t="s">
        <v>50</v>
      </c>
      <c r="AR323" s="13" t="s">
        <v>50</v>
      </c>
    </row>
    <row r="324" spans="1:44" ht="15" thickBot="1">
      <c r="A324" s="4" t="s">
        <v>3668</v>
      </c>
      <c r="B324" s="5">
        <v>2201</v>
      </c>
      <c r="C324" s="6">
        <v>43831</v>
      </c>
      <c r="D324" s="7" t="s">
        <v>45</v>
      </c>
      <c r="E324" s="7" t="s">
        <v>46</v>
      </c>
      <c r="F324" s="7" t="s">
        <v>70</v>
      </c>
      <c r="G324" s="26" t="s">
        <v>54946</v>
      </c>
      <c r="H324" s="7" t="s">
        <v>466</v>
      </c>
      <c r="I324" s="7" t="s">
        <v>50</v>
      </c>
      <c r="J324" s="6">
        <v>45530</v>
      </c>
      <c r="K324" s="7" t="s">
        <v>50</v>
      </c>
      <c r="L324" s="7" t="s">
        <v>178</v>
      </c>
      <c r="M324" s="7" t="s">
        <v>3669</v>
      </c>
      <c r="N324" s="7" t="s">
        <v>3670</v>
      </c>
      <c r="O324" s="7" t="s">
        <v>3671</v>
      </c>
      <c r="P324" s="5">
        <v>8843</v>
      </c>
      <c r="Q324" s="7" t="s">
        <v>135</v>
      </c>
      <c r="R324" s="28" t="s">
        <v>3672</v>
      </c>
      <c r="S324" s="28" t="s">
        <v>3673</v>
      </c>
      <c r="T324" s="7" t="s">
        <v>3674</v>
      </c>
      <c r="U324" s="7" t="s">
        <v>3675</v>
      </c>
      <c r="V324" s="7">
        <v>17300000</v>
      </c>
      <c r="W324" s="7" t="s">
        <v>139</v>
      </c>
      <c r="X324" s="7">
        <v>22837771</v>
      </c>
      <c r="Y324" s="7" t="s">
        <v>50</v>
      </c>
      <c r="Z324" s="7">
        <v>5</v>
      </c>
      <c r="AA324" s="7">
        <v>17300000</v>
      </c>
      <c r="AB324" s="7" t="s">
        <v>139</v>
      </c>
      <c r="AC324" s="7">
        <v>22837771</v>
      </c>
      <c r="AD324" s="7" t="s">
        <v>178</v>
      </c>
      <c r="AE324" s="7">
        <v>21801348</v>
      </c>
      <c r="AF324" s="7" t="s">
        <v>139</v>
      </c>
      <c r="AG324" s="7">
        <v>28758885</v>
      </c>
      <c r="AH324" s="7">
        <v>25801348</v>
      </c>
      <c r="AI324" s="7" t="s">
        <v>139</v>
      </c>
      <c r="AJ324" s="7">
        <v>33730615</v>
      </c>
      <c r="AK324" s="7" t="s">
        <v>3676</v>
      </c>
      <c r="AL324" s="7" t="s">
        <v>50</v>
      </c>
      <c r="AM324" s="7" t="s">
        <v>3677</v>
      </c>
      <c r="AN324" s="7" t="s">
        <v>66</v>
      </c>
      <c r="AO324" s="7" t="s">
        <v>3678</v>
      </c>
      <c r="AP324" s="8" t="s">
        <v>3679</v>
      </c>
      <c r="AQ324" s="9" t="s">
        <v>50</v>
      </c>
      <c r="AR324" s="7" t="s">
        <v>50</v>
      </c>
    </row>
    <row r="325" spans="1:44" ht="15" thickBot="1">
      <c r="A325" s="10" t="s">
        <v>3680</v>
      </c>
      <c r="B325" s="13" t="s">
        <v>50</v>
      </c>
      <c r="C325" s="13" t="s">
        <v>50</v>
      </c>
      <c r="D325" s="13" t="s">
        <v>45</v>
      </c>
      <c r="E325" s="13" t="s">
        <v>46</v>
      </c>
      <c r="F325" s="13" t="s">
        <v>70</v>
      </c>
      <c r="G325" s="13" t="s">
        <v>50</v>
      </c>
      <c r="H325" s="13" t="s">
        <v>50</v>
      </c>
      <c r="I325" s="13" t="s">
        <v>50</v>
      </c>
      <c r="J325" s="12">
        <v>45525</v>
      </c>
      <c r="K325" s="13" t="s">
        <v>50</v>
      </c>
      <c r="L325" s="13" t="s">
        <v>467</v>
      </c>
      <c r="M325" s="13" t="s">
        <v>3681</v>
      </c>
      <c r="N325" s="13" t="s">
        <v>50</v>
      </c>
      <c r="O325" s="13" t="s">
        <v>3682</v>
      </c>
      <c r="P325" s="11">
        <v>8939</v>
      </c>
      <c r="Q325" s="13" t="s">
        <v>50</v>
      </c>
      <c r="R325" s="29" t="s">
        <v>3683</v>
      </c>
      <c r="S325" s="30" t="s">
        <v>50</v>
      </c>
      <c r="T325" s="13" t="s">
        <v>50</v>
      </c>
      <c r="U325" s="13" t="s">
        <v>50</v>
      </c>
      <c r="V325" s="13">
        <v>4000000</v>
      </c>
      <c r="W325" s="13" t="s">
        <v>60</v>
      </c>
      <c r="X325" s="13">
        <v>4000000</v>
      </c>
      <c r="Y325" s="13" t="s">
        <v>467</v>
      </c>
      <c r="Z325" s="13">
        <v>2</v>
      </c>
      <c r="AA325" s="13">
        <v>4000000</v>
      </c>
      <c r="AB325" s="13" t="s">
        <v>60</v>
      </c>
      <c r="AC325" s="13">
        <v>4000000</v>
      </c>
      <c r="AD325" s="13" t="s">
        <v>467</v>
      </c>
      <c r="AE325" s="13">
        <v>6200000</v>
      </c>
      <c r="AF325" s="13" t="s">
        <v>60</v>
      </c>
      <c r="AG325" s="13">
        <v>6200000</v>
      </c>
      <c r="AH325" s="13">
        <v>6200000</v>
      </c>
      <c r="AI325" s="13" t="s">
        <v>60</v>
      </c>
      <c r="AJ325" s="13">
        <v>6200000</v>
      </c>
      <c r="AK325" s="13" t="s">
        <v>3684</v>
      </c>
      <c r="AL325" s="13" t="s">
        <v>50</v>
      </c>
      <c r="AM325" s="13" t="s">
        <v>50</v>
      </c>
      <c r="AN325" s="13" t="s">
        <v>50</v>
      </c>
      <c r="AO325" s="13" t="s">
        <v>50</v>
      </c>
      <c r="AP325" s="15" t="s">
        <v>50</v>
      </c>
      <c r="AQ325" s="15" t="s">
        <v>50</v>
      </c>
      <c r="AR325" s="13" t="s">
        <v>1186</v>
      </c>
    </row>
    <row r="326" spans="1:44" ht="15" thickBot="1">
      <c r="A326" s="4" t="s">
        <v>3685</v>
      </c>
      <c r="B326" s="7" t="s">
        <v>50</v>
      </c>
      <c r="C326" s="6">
        <v>39448</v>
      </c>
      <c r="D326" s="7" t="s">
        <v>45</v>
      </c>
      <c r="E326" s="7" t="s">
        <v>46</v>
      </c>
      <c r="F326" s="7" t="s">
        <v>47</v>
      </c>
      <c r="G326" s="27" t="s">
        <v>54945</v>
      </c>
      <c r="H326" s="7" t="s">
        <v>3686</v>
      </c>
      <c r="I326" s="7" t="s">
        <v>50</v>
      </c>
      <c r="J326" s="6">
        <v>45520</v>
      </c>
      <c r="K326" s="7" t="s">
        <v>50</v>
      </c>
      <c r="L326" s="7" t="s">
        <v>62</v>
      </c>
      <c r="M326" s="7" t="s">
        <v>1913</v>
      </c>
      <c r="N326" s="7" t="s">
        <v>3687</v>
      </c>
      <c r="O326" s="7" t="s">
        <v>3688</v>
      </c>
      <c r="P326" s="5">
        <v>8967</v>
      </c>
      <c r="Q326" s="7" t="s">
        <v>3689</v>
      </c>
      <c r="R326" s="28" t="s">
        <v>3690</v>
      </c>
      <c r="S326" s="28" t="s">
        <v>3691</v>
      </c>
      <c r="T326" s="7" t="s">
        <v>50</v>
      </c>
      <c r="U326" s="7" t="s">
        <v>3692</v>
      </c>
      <c r="V326" s="7">
        <v>2600000</v>
      </c>
      <c r="W326" s="7" t="s">
        <v>60</v>
      </c>
      <c r="X326" s="7">
        <v>2600000</v>
      </c>
      <c r="Y326" s="7" t="s">
        <v>61</v>
      </c>
      <c r="Z326" s="7">
        <v>1</v>
      </c>
      <c r="AA326" s="7">
        <v>2600000</v>
      </c>
      <c r="AB326" s="7" t="s">
        <v>60</v>
      </c>
      <c r="AC326" s="7">
        <v>2600000</v>
      </c>
      <c r="AD326" s="7" t="s">
        <v>62</v>
      </c>
      <c r="AE326" s="7">
        <v>2600000</v>
      </c>
      <c r="AF326" s="7" t="s">
        <v>60</v>
      </c>
      <c r="AG326" s="7">
        <v>2600000</v>
      </c>
      <c r="AH326" s="7">
        <v>2600000</v>
      </c>
      <c r="AI326" s="7" t="s">
        <v>60</v>
      </c>
      <c r="AJ326" s="7">
        <v>2600000</v>
      </c>
      <c r="AK326" s="7" t="s">
        <v>50</v>
      </c>
      <c r="AL326" s="7" t="s">
        <v>50</v>
      </c>
      <c r="AM326" s="7" t="s">
        <v>3693</v>
      </c>
      <c r="AN326" s="7" t="s">
        <v>66</v>
      </c>
      <c r="AO326" s="7" t="s">
        <v>3694</v>
      </c>
      <c r="AP326" s="8" t="s">
        <v>3695</v>
      </c>
      <c r="AQ326" s="9" t="s">
        <v>50</v>
      </c>
      <c r="AR326" s="7" t="s">
        <v>50</v>
      </c>
    </row>
    <row r="327" spans="1:44" ht="15" thickBot="1">
      <c r="A327" s="10" t="s">
        <v>3696</v>
      </c>
      <c r="B327" s="13">
        <v>78</v>
      </c>
      <c r="C327" s="13" t="s">
        <v>50</v>
      </c>
      <c r="D327" s="13" t="s">
        <v>45</v>
      </c>
      <c r="E327" s="13" t="s">
        <v>46</v>
      </c>
      <c r="F327" s="13" t="s">
        <v>70</v>
      </c>
      <c r="G327" s="13" t="s">
        <v>71</v>
      </c>
      <c r="H327" s="13" t="s">
        <v>50</v>
      </c>
      <c r="I327" s="13" t="s">
        <v>50</v>
      </c>
      <c r="J327" s="12">
        <v>45526</v>
      </c>
      <c r="K327" s="13" t="s">
        <v>50</v>
      </c>
      <c r="L327" s="13" t="s">
        <v>131</v>
      </c>
      <c r="M327" s="13" t="s">
        <v>3697</v>
      </c>
      <c r="N327" s="13" t="s">
        <v>3698</v>
      </c>
      <c r="O327" s="13" t="s">
        <v>3699</v>
      </c>
      <c r="P327" s="11">
        <v>8975</v>
      </c>
      <c r="Q327" s="13" t="s">
        <v>105</v>
      </c>
      <c r="R327" s="29" t="s">
        <v>3700</v>
      </c>
      <c r="S327" s="29" t="s">
        <v>3701</v>
      </c>
      <c r="T327" s="13" t="s">
        <v>50</v>
      </c>
      <c r="U327" s="13" t="s">
        <v>50</v>
      </c>
      <c r="V327" s="13">
        <v>1000000000</v>
      </c>
      <c r="W327" s="13" t="s">
        <v>60</v>
      </c>
      <c r="X327" s="13">
        <v>1000000000</v>
      </c>
      <c r="Y327" s="13" t="s">
        <v>50</v>
      </c>
      <c r="Z327" s="13">
        <v>1</v>
      </c>
      <c r="AA327" s="13" t="s">
        <v>50</v>
      </c>
      <c r="AB327" s="13" t="s">
        <v>50</v>
      </c>
      <c r="AC327" s="13" t="s">
        <v>50</v>
      </c>
      <c r="AD327" s="13" t="s">
        <v>50</v>
      </c>
      <c r="AE327" s="13" t="s">
        <v>50</v>
      </c>
      <c r="AF327" s="13" t="s">
        <v>50</v>
      </c>
      <c r="AG327" s="13" t="s">
        <v>50</v>
      </c>
      <c r="AH327" s="13">
        <v>1000000000</v>
      </c>
      <c r="AI327" s="13" t="s">
        <v>60</v>
      </c>
      <c r="AJ327" s="13">
        <v>1000000000</v>
      </c>
      <c r="AK327" s="13" t="s">
        <v>50</v>
      </c>
      <c r="AL327" s="13" t="s">
        <v>50</v>
      </c>
      <c r="AM327" s="13" t="s">
        <v>3702</v>
      </c>
      <c r="AN327" s="13" t="s">
        <v>66</v>
      </c>
      <c r="AO327" s="13" t="s">
        <v>3703</v>
      </c>
      <c r="AP327" s="14" t="s">
        <v>3704</v>
      </c>
      <c r="AQ327" s="15" t="s">
        <v>50</v>
      </c>
      <c r="AR327" s="13" t="s">
        <v>3705</v>
      </c>
    </row>
    <row r="328" spans="1:44" ht="15" thickBot="1">
      <c r="A328" s="4" t="s">
        <v>3706</v>
      </c>
      <c r="B328" s="5">
        <v>145406</v>
      </c>
      <c r="C328" s="6">
        <v>44562</v>
      </c>
      <c r="D328" s="7" t="s">
        <v>45</v>
      </c>
      <c r="E328" s="7" t="s">
        <v>46</v>
      </c>
      <c r="F328" s="7" t="s">
        <v>70</v>
      </c>
      <c r="G328" s="27" t="s">
        <v>54945</v>
      </c>
      <c r="H328" s="7" t="s">
        <v>50</v>
      </c>
      <c r="I328" s="7" t="s">
        <v>50</v>
      </c>
      <c r="J328" s="6">
        <v>45526</v>
      </c>
      <c r="K328" s="7" t="s">
        <v>116</v>
      </c>
      <c r="L328" s="7" t="s">
        <v>178</v>
      </c>
      <c r="M328" s="7" t="s">
        <v>3707</v>
      </c>
      <c r="N328" s="7" t="s">
        <v>75</v>
      </c>
      <c r="O328" s="7" t="s">
        <v>3708</v>
      </c>
      <c r="P328" s="5">
        <v>9007</v>
      </c>
      <c r="Q328" s="7" t="s">
        <v>77</v>
      </c>
      <c r="R328" s="28" t="s">
        <v>3709</v>
      </c>
      <c r="S328" s="28" t="s">
        <v>3710</v>
      </c>
      <c r="T328" s="7" t="s">
        <v>3711</v>
      </c>
      <c r="U328" s="7" t="s">
        <v>50</v>
      </c>
      <c r="V328" s="7">
        <v>7332717</v>
      </c>
      <c r="W328" s="7" t="s">
        <v>60</v>
      </c>
      <c r="X328" s="7">
        <v>7332717</v>
      </c>
      <c r="Y328" s="7" t="s">
        <v>50</v>
      </c>
      <c r="Z328" s="7">
        <v>1</v>
      </c>
      <c r="AA328" s="7">
        <v>7332717</v>
      </c>
      <c r="AB328" s="7" t="s">
        <v>60</v>
      </c>
      <c r="AC328" s="7">
        <v>7332717</v>
      </c>
      <c r="AD328" s="7" t="s">
        <v>178</v>
      </c>
      <c r="AE328" s="7">
        <v>7332717</v>
      </c>
      <c r="AF328" s="7" t="s">
        <v>60</v>
      </c>
      <c r="AG328" s="7">
        <v>7332717</v>
      </c>
      <c r="AH328" s="7">
        <v>7332717</v>
      </c>
      <c r="AI328" s="7" t="s">
        <v>60</v>
      </c>
      <c r="AJ328" s="7">
        <v>7332717</v>
      </c>
      <c r="AK328" s="7" t="s">
        <v>3712</v>
      </c>
      <c r="AL328" s="7" t="s">
        <v>50</v>
      </c>
      <c r="AM328" s="7" t="s">
        <v>3713</v>
      </c>
      <c r="AN328" s="7" t="s">
        <v>253</v>
      </c>
      <c r="AO328" s="7" t="s">
        <v>3714</v>
      </c>
      <c r="AP328" s="8" t="s">
        <v>3715</v>
      </c>
      <c r="AQ328" s="9" t="s">
        <v>50</v>
      </c>
      <c r="AR328" s="7" t="s">
        <v>50</v>
      </c>
    </row>
    <row r="329" spans="1:44" ht="15" thickBot="1">
      <c r="A329" s="10" t="s">
        <v>3716</v>
      </c>
      <c r="B329" s="13" t="s">
        <v>50</v>
      </c>
      <c r="C329" s="12">
        <v>42198</v>
      </c>
      <c r="D329" s="13" t="s">
        <v>45</v>
      </c>
      <c r="E329" s="13" t="s">
        <v>46</v>
      </c>
      <c r="F329" s="13" t="s">
        <v>70</v>
      </c>
      <c r="G329" s="26" t="s">
        <v>54946</v>
      </c>
      <c r="H329" s="13" t="s">
        <v>562</v>
      </c>
      <c r="I329" s="13" t="s">
        <v>50</v>
      </c>
      <c r="J329" s="12">
        <v>45520</v>
      </c>
      <c r="K329" s="13" t="s">
        <v>116</v>
      </c>
      <c r="L329" s="13" t="s">
        <v>178</v>
      </c>
      <c r="M329" s="13" t="s">
        <v>3717</v>
      </c>
      <c r="N329" s="13" t="s">
        <v>3718</v>
      </c>
      <c r="O329" s="13" t="s">
        <v>3719</v>
      </c>
      <c r="P329" s="11">
        <v>9064</v>
      </c>
      <c r="Q329" s="13" t="s">
        <v>360</v>
      </c>
      <c r="R329" s="29" t="s">
        <v>3720</v>
      </c>
      <c r="S329" s="29" t="s">
        <v>3721</v>
      </c>
      <c r="T329" s="13" t="s">
        <v>3722</v>
      </c>
      <c r="U329" s="13" t="s">
        <v>50</v>
      </c>
      <c r="V329" s="13" t="s">
        <v>50</v>
      </c>
      <c r="W329" s="13" t="s">
        <v>50</v>
      </c>
      <c r="X329" s="13" t="s">
        <v>50</v>
      </c>
      <c r="Y329" s="13" t="s">
        <v>171</v>
      </c>
      <c r="Z329" s="13">
        <v>6</v>
      </c>
      <c r="AA329" s="13" t="s">
        <v>50</v>
      </c>
      <c r="AB329" s="13" t="s">
        <v>50</v>
      </c>
      <c r="AC329" s="13" t="s">
        <v>50</v>
      </c>
      <c r="AD329" s="13" t="s">
        <v>178</v>
      </c>
      <c r="AE329" s="13">
        <v>2481757</v>
      </c>
      <c r="AF329" s="13" t="s">
        <v>60</v>
      </c>
      <c r="AG329" s="13">
        <v>2481757</v>
      </c>
      <c r="AH329" s="13">
        <v>4237332</v>
      </c>
      <c r="AI329" s="13" t="s">
        <v>60</v>
      </c>
      <c r="AJ329" s="13">
        <v>4237332</v>
      </c>
      <c r="AK329" s="13" t="s">
        <v>3723</v>
      </c>
      <c r="AL329" s="13" t="s">
        <v>50</v>
      </c>
      <c r="AM329" s="13" t="s">
        <v>3724</v>
      </c>
      <c r="AN329" s="13" t="s">
        <v>66</v>
      </c>
      <c r="AO329" s="13" t="s">
        <v>3725</v>
      </c>
      <c r="AP329" s="14" t="s">
        <v>3726</v>
      </c>
      <c r="AQ329" s="15" t="s">
        <v>50</v>
      </c>
      <c r="AR329" s="13" t="s">
        <v>50</v>
      </c>
    </row>
    <row r="330" spans="1:44" ht="15" thickBot="1">
      <c r="A330" s="4" t="s">
        <v>3727</v>
      </c>
      <c r="B330" s="5">
        <v>6344</v>
      </c>
      <c r="C330" s="7" t="s">
        <v>50</v>
      </c>
      <c r="D330" s="7" t="s">
        <v>45</v>
      </c>
      <c r="E330" s="7" t="s">
        <v>46</v>
      </c>
      <c r="F330" s="7" t="s">
        <v>47</v>
      </c>
      <c r="G330" s="7" t="s">
        <v>48</v>
      </c>
      <c r="H330" s="7" t="s">
        <v>1449</v>
      </c>
      <c r="I330" s="7" t="s">
        <v>50</v>
      </c>
      <c r="J330" s="6">
        <v>45530</v>
      </c>
      <c r="K330" s="7" t="s">
        <v>50</v>
      </c>
      <c r="L330" s="7" t="s">
        <v>162</v>
      </c>
      <c r="M330" s="7" t="s">
        <v>3728</v>
      </c>
      <c r="N330" s="7" t="s">
        <v>3729</v>
      </c>
      <c r="O330" s="7" t="s">
        <v>3730</v>
      </c>
      <c r="P330" s="5">
        <v>9072</v>
      </c>
      <c r="Q330" s="7" t="s">
        <v>1001</v>
      </c>
      <c r="R330" s="28" t="s">
        <v>3731</v>
      </c>
      <c r="S330" s="28" t="s">
        <v>3732</v>
      </c>
      <c r="T330" s="7" t="s">
        <v>3733</v>
      </c>
      <c r="U330" s="7" t="s">
        <v>3734</v>
      </c>
      <c r="V330" s="7">
        <v>500000000</v>
      </c>
      <c r="W330" s="7" t="s">
        <v>3735</v>
      </c>
      <c r="X330" s="7">
        <v>138024663</v>
      </c>
      <c r="Y330" s="7" t="s">
        <v>61</v>
      </c>
      <c r="Z330" s="7">
        <v>1</v>
      </c>
      <c r="AA330" s="7" t="s">
        <v>50</v>
      </c>
      <c r="AB330" s="7" t="s">
        <v>50</v>
      </c>
      <c r="AC330" s="7" t="s">
        <v>50</v>
      </c>
      <c r="AD330" s="7" t="s">
        <v>50</v>
      </c>
      <c r="AE330" s="7" t="s">
        <v>50</v>
      </c>
      <c r="AF330" s="7" t="s">
        <v>50</v>
      </c>
      <c r="AG330" s="7" t="s">
        <v>50</v>
      </c>
      <c r="AH330" s="7">
        <v>500000000</v>
      </c>
      <c r="AI330" s="7" t="s">
        <v>3735</v>
      </c>
      <c r="AJ330" s="7">
        <v>138024663</v>
      </c>
      <c r="AK330" s="7" t="s">
        <v>3736</v>
      </c>
      <c r="AL330" s="7" t="s">
        <v>50</v>
      </c>
      <c r="AM330" s="7" t="s">
        <v>3737</v>
      </c>
      <c r="AN330" s="7" t="s">
        <v>3738</v>
      </c>
      <c r="AO330" s="7" t="s">
        <v>50</v>
      </c>
      <c r="AP330" s="8" t="s">
        <v>3739</v>
      </c>
      <c r="AQ330" s="9" t="s">
        <v>50</v>
      </c>
      <c r="AR330" s="7" t="s">
        <v>255</v>
      </c>
    </row>
    <row r="331" spans="1:44" ht="15" thickBot="1">
      <c r="A331" s="10" t="s">
        <v>3740</v>
      </c>
      <c r="B331" s="11">
        <v>1148</v>
      </c>
      <c r="C331" s="12">
        <v>34129</v>
      </c>
      <c r="D331" s="13" t="s">
        <v>45</v>
      </c>
      <c r="E331" s="13" t="s">
        <v>46</v>
      </c>
      <c r="F331" s="13" t="s">
        <v>70</v>
      </c>
      <c r="G331" s="13" t="s">
        <v>114</v>
      </c>
      <c r="H331" s="13" t="s">
        <v>443</v>
      </c>
      <c r="I331" s="13" t="s">
        <v>50</v>
      </c>
      <c r="J331" s="12">
        <v>45526</v>
      </c>
      <c r="K331" s="13" t="s">
        <v>177</v>
      </c>
      <c r="L331" s="13" t="s">
        <v>290</v>
      </c>
      <c r="M331" s="13" t="s">
        <v>3741</v>
      </c>
      <c r="N331" s="13" t="s">
        <v>3742</v>
      </c>
      <c r="O331" s="13" t="s">
        <v>3743</v>
      </c>
      <c r="P331" s="11">
        <v>9192</v>
      </c>
      <c r="Q331" s="13" t="s">
        <v>1116</v>
      </c>
      <c r="R331" s="29" t="s">
        <v>3744</v>
      </c>
      <c r="S331" s="29" t="s">
        <v>3745</v>
      </c>
      <c r="T331" s="13" t="s">
        <v>3746</v>
      </c>
      <c r="U331" s="13" t="s">
        <v>3747</v>
      </c>
      <c r="V331" s="13">
        <v>3250000</v>
      </c>
      <c r="W331" s="13" t="s">
        <v>60</v>
      </c>
      <c r="X331" s="13">
        <v>3250000</v>
      </c>
      <c r="Y331" s="13" t="s">
        <v>290</v>
      </c>
      <c r="Z331" s="13">
        <v>1</v>
      </c>
      <c r="AA331" s="13">
        <v>3250000</v>
      </c>
      <c r="AB331" s="13" t="s">
        <v>60</v>
      </c>
      <c r="AC331" s="13">
        <v>3250000</v>
      </c>
      <c r="AD331" s="13" t="s">
        <v>290</v>
      </c>
      <c r="AE331" s="13">
        <v>3250000</v>
      </c>
      <c r="AF331" s="13" t="s">
        <v>60</v>
      </c>
      <c r="AG331" s="13">
        <v>3250000</v>
      </c>
      <c r="AH331" s="13">
        <v>3250000</v>
      </c>
      <c r="AI331" s="13" t="s">
        <v>60</v>
      </c>
      <c r="AJ331" s="13">
        <v>3250000</v>
      </c>
      <c r="AK331" s="13" t="s">
        <v>3748</v>
      </c>
      <c r="AL331" s="13" t="s">
        <v>50</v>
      </c>
      <c r="AM331" s="13" t="s">
        <v>3749</v>
      </c>
      <c r="AN331" s="13" t="s">
        <v>66</v>
      </c>
      <c r="AO331" s="13" t="s">
        <v>3750</v>
      </c>
      <c r="AP331" s="14" t="s">
        <v>3751</v>
      </c>
      <c r="AQ331" s="15" t="s">
        <v>50</v>
      </c>
      <c r="AR331" s="13" t="s">
        <v>50</v>
      </c>
    </row>
    <row r="332" spans="1:44" ht="15" thickBot="1">
      <c r="A332" s="4" t="s">
        <v>3752</v>
      </c>
      <c r="B332" s="7" t="s">
        <v>50</v>
      </c>
      <c r="C332" s="6">
        <v>43101</v>
      </c>
      <c r="D332" s="7" t="s">
        <v>45</v>
      </c>
      <c r="E332" s="7" t="s">
        <v>46</v>
      </c>
      <c r="F332" s="7" t="s">
        <v>70</v>
      </c>
      <c r="G332" s="7" t="s">
        <v>145</v>
      </c>
      <c r="H332" s="7" t="s">
        <v>50</v>
      </c>
      <c r="I332" s="7" t="s">
        <v>50</v>
      </c>
      <c r="J332" s="6">
        <v>45525</v>
      </c>
      <c r="K332" s="7" t="s">
        <v>116</v>
      </c>
      <c r="L332" s="7" t="s">
        <v>241</v>
      </c>
      <c r="M332" s="7" t="s">
        <v>3753</v>
      </c>
      <c r="N332" s="7" t="s">
        <v>133</v>
      </c>
      <c r="O332" s="7" t="s">
        <v>3754</v>
      </c>
      <c r="P332" s="5">
        <v>9194</v>
      </c>
      <c r="Q332" s="7" t="s">
        <v>135</v>
      </c>
      <c r="R332" s="28" t="s">
        <v>3755</v>
      </c>
      <c r="S332" s="28" t="s">
        <v>3756</v>
      </c>
      <c r="T332" s="7" t="s">
        <v>3757</v>
      </c>
      <c r="U332" s="7" t="s">
        <v>50</v>
      </c>
      <c r="V332" s="7">
        <v>800000000</v>
      </c>
      <c r="W332" s="7" t="s">
        <v>250</v>
      </c>
      <c r="X332" s="7">
        <v>9534264</v>
      </c>
      <c r="Y332" s="7" t="s">
        <v>154</v>
      </c>
      <c r="Z332" s="7">
        <v>1</v>
      </c>
      <c r="AA332" s="7">
        <v>800000000</v>
      </c>
      <c r="AB332" s="7" t="s">
        <v>250</v>
      </c>
      <c r="AC332" s="7">
        <v>9534264</v>
      </c>
      <c r="AD332" s="7" t="s">
        <v>241</v>
      </c>
      <c r="AE332" s="7">
        <v>800000000</v>
      </c>
      <c r="AF332" s="7" t="s">
        <v>250</v>
      </c>
      <c r="AG332" s="7">
        <v>9534264</v>
      </c>
      <c r="AH332" s="7">
        <v>800000000</v>
      </c>
      <c r="AI332" s="7" t="s">
        <v>250</v>
      </c>
      <c r="AJ332" s="7">
        <v>9534264</v>
      </c>
      <c r="AK332" s="7" t="s">
        <v>3758</v>
      </c>
      <c r="AL332" s="7" t="s">
        <v>50</v>
      </c>
      <c r="AM332" s="7" t="s">
        <v>3759</v>
      </c>
      <c r="AN332" s="7" t="s">
        <v>253</v>
      </c>
      <c r="AO332" s="7" t="s">
        <v>3760</v>
      </c>
      <c r="AP332" s="8" t="s">
        <v>3761</v>
      </c>
      <c r="AQ332" s="9" t="s">
        <v>50</v>
      </c>
      <c r="AR332" s="7" t="s">
        <v>50</v>
      </c>
    </row>
    <row r="333" spans="1:44" ht="15" thickBot="1">
      <c r="A333" s="10" t="s">
        <v>3762</v>
      </c>
      <c r="B333" s="11">
        <v>579704</v>
      </c>
      <c r="C333" s="12">
        <v>37987</v>
      </c>
      <c r="D333" s="13" t="s">
        <v>45</v>
      </c>
      <c r="E333" s="13" t="s">
        <v>46</v>
      </c>
      <c r="F333" s="13" t="s">
        <v>70</v>
      </c>
      <c r="G333" s="13" t="s">
        <v>48</v>
      </c>
      <c r="H333" s="13" t="s">
        <v>3763</v>
      </c>
      <c r="I333" s="13" t="s">
        <v>50</v>
      </c>
      <c r="J333" s="12">
        <v>45527</v>
      </c>
      <c r="K333" s="13" t="s">
        <v>161</v>
      </c>
      <c r="L333" s="13" t="s">
        <v>52</v>
      </c>
      <c r="M333" s="13" t="s">
        <v>2466</v>
      </c>
      <c r="N333" s="13" t="s">
        <v>3764</v>
      </c>
      <c r="O333" s="13" t="s">
        <v>3765</v>
      </c>
      <c r="P333" s="11">
        <v>9221</v>
      </c>
      <c r="Q333" s="13" t="s">
        <v>166</v>
      </c>
      <c r="R333" s="29" t="s">
        <v>3766</v>
      </c>
      <c r="S333" s="29" t="s">
        <v>3767</v>
      </c>
      <c r="T333" s="13" t="s">
        <v>50</v>
      </c>
      <c r="U333" s="13" t="s">
        <v>3768</v>
      </c>
      <c r="V333" s="13">
        <v>18000000</v>
      </c>
      <c r="W333" s="13" t="s">
        <v>60</v>
      </c>
      <c r="X333" s="13">
        <v>18000000</v>
      </c>
      <c r="Y333" s="13" t="s">
        <v>50</v>
      </c>
      <c r="Z333" s="13">
        <v>4</v>
      </c>
      <c r="AA333" s="13" t="s">
        <v>50</v>
      </c>
      <c r="AB333" s="13" t="s">
        <v>50</v>
      </c>
      <c r="AC333" s="13" t="s">
        <v>50</v>
      </c>
      <c r="AD333" s="13" t="s">
        <v>50</v>
      </c>
      <c r="AE333" s="13" t="s">
        <v>50</v>
      </c>
      <c r="AF333" s="13" t="s">
        <v>50</v>
      </c>
      <c r="AG333" s="13" t="s">
        <v>50</v>
      </c>
      <c r="AH333" s="13">
        <v>93000000</v>
      </c>
      <c r="AI333" s="13" t="s">
        <v>60</v>
      </c>
      <c r="AJ333" s="13">
        <v>93000000</v>
      </c>
      <c r="AK333" s="13" t="s">
        <v>3769</v>
      </c>
      <c r="AL333" s="13" t="s">
        <v>50</v>
      </c>
      <c r="AM333" s="13" t="s">
        <v>3770</v>
      </c>
      <c r="AN333" s="13" t="s">
        <v>66</v>
      </c>
      <c r="AO333" s="13" t="s">
        <v>3771</v>
      </c>
      <c r="AP333" s="14" t="s">
        <v>3772</v>
      </c>
      <c r="AQ333" s="15" t="s">
        <v>50</v>
      </c>
      <c r="AR333" s="13" t="s">
        <v>50</v>
      </c>
    </row>
    <row r="334" spans="1:44" ht="15" thickBot="1">
      <c r="A334" s="4" t="s">
        <v>3773</v>
      </c>
      <c r="B334" s="5">
        <v>3892</v>
      </c>
      <c r="C334" s="6">
        <v>42005</v>
      </c>
      <c r="D334" s="7" t="s">
        <v>45</v>
      </c>
      <c r="E334" s="7" t="s">
        <v>46</v>
      </c>
      <c r="F334" s="7" t="s">
        <v>70</v>
      </c>
      <c r="G334" s="27" t="s">
        <v>54945</v>
      </c>
      <c r="H334" s="7" t="s">
        <v>50</v>
      </c>
      <c r="I334" s="7" t="s">
        <v>50</v>
      </c>
      <c r="J334" s="6">
        <v>45530</v>
      </c>
      <c r="K334" s="7" t="s">
        <v>89</v>
      </c>
      <c r="L334" s="7" t="s">
        <v>467</v>
      </c>
      <c r="M334" s="7" t="s">
        <v>3774</v>
      </c>
      <c r="N334" s="7" t="s">
        <v>3775</v>
      </c>
      <c r="O334" s="7" t="s">
        <v>3776</v>
      </c>
      <c r="P334" s="5">
        <v>9249</v>
      </c>
      <c r="Q334" s="7" t="s">
        <v>1334</v>
      </c>
      <c r="R334" s="28" t="s">
        <v>3777</v>
      </c>
      <c r="S334" s="28" t="s">
        <v>3778</v>
      </c>
      <c r="T334" s="7" t="s">
        <v>3779</v>
      </c>
      <c r="U334" s="7" t="s">
        <v>3780</v>
      </c>
      <c r="V334" s="7">
        <v>1500000</v>
      </c>
      <c r="W334" s="7" t="s">
        <v>60</v>
      </c>
      <c r="X334" s="7">
        <v>1500000</v>
      </c>
      <c r="Y334" s="7" t="s">
        <v>467</v>
      </c>
      <c r="Z334" s="7">
        <v>1</v>
      </c>
      <c r="AA334" s="7">
        <v>1500000</v>
      </c>
      <c r="AB334" s="7" t="s">
        <v>60</v>
      </c>
      <c r="AC334" s="7">
        <v>1500000</v>
      </c>
      <c r="AD334" s="7" t="s">
        <v>467</v>
      </c>
      <c r="AE334" s="7">
        <v>1500000</v>
      </c>
      <c r="AF334" s="7" t="s">
        <v>60</v>
      </c>
      <c r="AG334" s="7">
        <v>1500000</v>
      </c>
      <c r="AH334" s="7">
        <v>1500000</v>
      </c>
      <c r="AI334" s="7" t="s">
        <v>60</v>
      </c>
      <c r="AJ334" s="7">
        <v>1500000</v>
      </c>
      <c r="AK334" s="7" t="s">
        <v>3781</v>
      </c>
      <c r="AL334" s="7" t="s">
        <v>50</v>
      </c>
      <c r="AM334" s="7" t="s">
        <v>3782</v>
      </c>
      <c r="AN334" s="7" t="s">
        <v>66</v>
      </c>
      <c r="AO334" s="7" t="s">
        <v>3783</v>
      </c>
      <c r="AP334" s="8" t="s">
        <v>3784</v>
      </c>
      <c r="AQ334" s="9" t="s">
        <v>50</v>
      </c>
      <c r="AR334" s="7" t="s">
        <v>50</v>
      </c>
    </row>
    <row r="335" spans="1:44" ht="15" thickBot="1">
      <c r="A335" s="10" t="s">
        <v>3785</v>
      </c>
      <c r="B335" s="13" t="s">
        <v>50</v>
      </c>
      <c r="C335" s="13" t="s">
        <v>50</v>
      </c>
      <c r="D335" s="13" t="s">
        <v>45</v>
      </c>
      <c r="E335" s="13" t="s">
        <v>50</v>
      </c>
      <c r="F335" s="13" t="s">
        <v>70</v>
      </c>
      <c r="G335" s="13" t="s">
        <v>50</v>
      </c>
      <c r="H335" s="13" t="s">
        <v>50</v>
      </c>
      <c r="I335" s="13" t="s">
        <v>50</v>
      </c>
      <c r="J335" s="12">
        <v>45527</v>
      </c>
      <c r="K335" s="13" t="s">
        <v>50</v>
      </c>
      <c r="L335" s="13" t="s">
        <v>283</v>
      </c>
      <c r="M335" s="13" t="s">
        <v>3786</v>
      </c>
      <c r="N335" s="13" t="s">
        <v>3787</v>
      </c>
      <c r="O335" s="13" t="s">
        <v>3788</v>
      </c>
      <c r="P335" s="11">
        <v>9266</v>
      </c>
      <c r="Q335" s="13" t="s">
        <v>245</v>
      </c>
      <c r="R335" s="30" t="s">
        <v>50</v>
      </c>
      <c r="S335" s="30" t="s">
        <v>50</v>
      </c>
      <c r="T335" s="13" t="s">
        <v>50</v>
      </c>
      <c r="U335" s="13" t="s">
        <v>50</v>
      </c>
      <c r="V335" s="13">
        <v>354000000</v>
      </c>
      <c r="W335" s="13" t="s">
        <v>2056</v>
      </c>
      <c r="X335" s="13">
        <v>49599283</v>
      </c>
      <c r="Y335" s="13" t="s">
        <v>50</v>
      </c>
      <c r="Z335" s="13">
        <v>1</v>
      </c>
      <c r="AA335" s="13" t="s">
        <v>50</v>
      </c>
      <c r="AB335" s="13" t="s">
        <v>50</v>
      </c>
      <c r="AC335" s="13" t="s">
        <v>50</v>
      </c>
      <c r="AD335" s="13" t="s">
        <v>50</v>
      </c>
      <c r="AE335" s="13" t="s">
        <v>50</v>
      </c>
      <c r="AF335" s="13" t="s">
        <v>50</v>
      </c>
      <c r="AG335" s="13" t="s">
        <v>50</v>
      </c>
      <c r="AH335" s="13">
        <v>354000000</v>
      </c>
      <c r="AI335" s="13" t="s">
        <v>2056</v>
      </c>
      <c r="AJ335" s="13">
        <v>49599283</v>
      </c>
      <c r="AK335" s="13" t="s">
        <v>3789</v>
      </c>
      <c r="AL335" s="13" t="s">
        <v>50</v>
      </c>
      <c r="AM335" s="13" t="s">
        <v>50</v>
      </c>
      <c r="AN335" s="13" t="s">
        <v>50</v>
      </c>
      <c r="AO335" s="13" t="s">
        <v>50</v>
      </c>
      <c r="AP335" s="15" t="s">
        <v>50</v>
      </c>
      <c r="AQ335" s="15" t="s">
        <v>50</v>
      </c>
      <c r="AR335" s="13" t="s">
        <v>1186</v>
      </c>
    </row>
    <row r="336" spans="1:44" ht="15" thickBot="1">
      <c r="A336" s="4" t="s">
        <v>3790</v>
      </c>
      <c r="B336" s="7" t="s">
        <v>50</v>
      </c>
      <c r="C336" s="6">
        <v>44927</v>
      </c>
      <c r="D336" s="7" t="s">
        <v>45</v>
      </c>
      <c r="E336" s="7" t="s">
        <v>50</v>
      </c>
      <c r="F336" s="7" t="s">
        <v>70</v>
      </c>
      <c r="G336" s="27" t="s">
        <v>54945</v>
      </c>
      <c r="H336" s="7" t="s">
        <v>50</v>
      </c>
      <c r="I336" s="7" t="s">
        <v>50</v>
      </c>
      <c r="J336" s="6">
        <v>45525</v>
      </c>
      <c r="K336" s="7" t="s">
        <v>50</v>
      </c>
      <c r="L336" s="7" t="s">
        <v>1624</v>
      </c>
      <c r="M336" s="7" t="s">
        <v>3791</v>
      </c>
      <c r="N336" s="7" t="s">
        <v>75</v>
      </c>
      <c r="O336" s="7" t="s">
        <v>3792</v>
      </c>
      <c r="P336" s="5">
        <v>9319</v>
      </c>
      <c r="Q336" s="7" t="s">
        <v>77</v>
      </c>
      <c r="R336" s="28" t="s">
        <v>3793</v>
      </c>
      <c r="S336" s="28" t="s">
        <v>3794</v>
      </c>
      <c r="T336" s="7" t="s">
        <v>3795</v>
      </c>
      <c r="U336" s="7" t="s">
        <v>50</v>
      </c>
      <c r="V336" s="7">
        <v>3400000</v>
      </c>
      <c r="W336" s="7" t="s">
        <v>60</v>
      </c>
      <c r="X336" s="7">
        <v>3400000</v>
      </c>
      <c r="Y336" s="7" t="s">
        <v>467</v>
      </c>
      <c r="Z336" s="7">
        <v>1</v>
      </c>
      <c r="AA336" s="7">
        <v>3400000</v>
      </c>
      <c r="AB336" s="7" t="s">
        <v>60</v>
      </c>
      <c r="AC336" s="7">
        <v>3400000</v>
      </c>
      <c r="AD336" s="7" t="s">
        <v>1624</v>
      </c>
      <c r="AE336" s="7">
        <v>3400000</v>
      </c>
      <c r="AF336" s="7" t="s">
        <v>60</v>
      </c>
      <c r="AG336" s="7">
        <v>3400000</v>
      </c>
      <c r="AH336" s="7">
        <v>3400000</v>
      </c>
      <c r="AI336" s="7" t="s">
        <v>60</v>
      </c>
      <c r="AJ336" s="7">
        <v>3400000</v>
      </c>
      <c r="AK336" s="7" t="s">
        <v>3796</v>
      </c>
      <c r="AL336" s="7" t="s">
        <v>50</v>
      </c>
      <c r="AM336" s="7" t="s">
        <v>3797</v>
      </c>
      <c r="AN336" s="7" t="s">
        <v>253</v>
      </c>
      <c r="AO336" s="7" t="s">
        <v>3798</v>
      </c>
      <c r="AP336" s="8" t="s">
        <v>3799</v>
      </c>
      <c r="AQ336" s="9" t="s">
        <v>50</v>
      </c>
      <c r="AR336" s="7" t="s">
        <v>50</v>
      </c>
    </row>
    <row r="337" spans="1:44" ht="15" thickBot="1">
      <c r="A337" s="10" t="s">
        <v>3800</v>
      </c>
      <c r="B337" s="11">
        <v>1334209</v>
      </c>
      <c r="C337" s="12">
        <v>42629</v>
      </c>
      <c r="D337" s="13" t="s">
        <v>45</v>
      </c>
      <c r="E337" s="13" t="s">
        <v>46</v>
      </c>
      <c r="F337" s="13" t="s">
        <v>70</v>
      </c>
      <c r="G337" s="13" t="s">
        <v>87</v>
      </c>
      <c r="H337" s="13" t="s">
        <v>50</v>
      </c>
      <c r="I337" s="13" t="s">
        <v>50</v>
      </c>
      <c r="J337" s="12">
        <v>45524</v>
      </c>
      <c r="K337" s="13" t="s">
        <v>191</v>
      </c>
      <c r="L337" s="13" t="s">
        <v>241</v>
      </c>
      <c r="M337" s="13" t="s">
        <v>3801</v>
      </c>
      <c r="N337" s="13" t="s">
        <v>3718</v>
      </c>
      <c r="O337" s="13" t="s">
        <v>3802</v>
      </c>
      <c r="P337" s="11">
        <v>9339</v>
      </c>
      <c r="Q337" s="13" t="s">
        <v>360</v>
      </c>
      <c r="R337" s="29" t="s">
        <v>3803</v>
      </c>
      <c r="S337" s="29" t="s">
        <v>3804</v>
      </c>
      <c r="T337" s="13" t="s">
        <v>3805</v>
      </c>
      <c r="U337" s="13" t="s">
        <v>3806</v>
      </c>
      <c r="V337" s="13">
        <v>4000000</v>
      </c>
      <c r="W337" s="13" t="s">
        <v>209</v>
      </c>
      <c r="X337" s="13">
        <v>4446238</v>
      </c>
      <c r="Y337" s="13" t="s">
        <v>154</v>
      </c>
      <c r="Z337" s="13">
        <v>3</v>
      </c>
      <c r="AA337" s="13">
        <v>4000000</v>
      </c>
      <c r="AB337" s="13" t="s">
        <v>209</v>
      </c>
      <c r="AC337" s="13">
        <v>4446238</v>
      </c>
      <c r="AD337" s="13" t="s">
        <v>241</v>
      </c>
      <c r="AE337" s="13">
        <v>5149005</v>
      </c>
      <c r="AF337" s="13" t="s">
        <v>60</v>
      </c>
      <c r="AG337" s="13">
        <v>5149005</v>
      </c>
      <c r="AH337" s="13">
        <v>5149005</v>
      </c>
      <c r="AI337" s="13" t="s">
        <v>60</v>
      </c>
      <c r="AJ337" s="13">
        <v>5149005</v>
      </c>
      <c r="AK337" s="13" t="s">
        <v>3807</v>
      </c>
      <c r="AL337" s="13" t="s">
        <v>50</v>
      </c>
      <c r="AM337" s="13" t="s">
        <v>3808</v>
      </c>
      <c r="AN337" s="13" t="s">
        <v>66</v>
      </c>
      <c r="AO337" s="13" t="s">
        <v>3809</v>
      </c>
      <c r="AP337" s="14" t="s">
        <v>3810</v>
      </c>
      <c r="AQ337" s="15" t="s">
        <v>50</v>
      </c>
      <c r="AR337" s="13" t="s">
        <v>50</v>
      </c>
    </row>
    <row r="338" spans="1:44" ht="15" thickBot="1">
      <c r="A338" s="4" t="s">
        <v>3811</v>
      </c>
      <c r="B338" s="5">
        <v>22217</v>
      </c>
      <c r="C338" s="6">
        <v>44562</v>
      </c>
      <c r="D338" s="7" t="s">
        <v>45</v>
      </c>
      <c r="E338" s="7" t="s">
        <v>46</v>
      </c>
      <c r="F338" s="7" t="s">
        <v>70</v>
      </c>
      <c r="G338" s="27" t="s">
        <v>54945</v>
      </c>
      <c r="H338" s="7" t="s">
        <v>50</v>
      </c>
      <c r="I338" s="7" t="s">
        <v>50</v>
      </c>
      <c r="J338" s="6">
        <v>45525</v>
      </c>
      <c r="K338" s="7" t="s">
        <v>89</v>
      </c>
      <c r="L338" s="7" t="s">
        <v>467</v>
      </c>
      <c r="M338" s="7" t="s">
        <v>3812</v>
      </c>
      <c r="N338" s="7" t="s">
        <v>3813</v>
      </c>
      <c r="O338" s="7" t="s">
        <v>3814</v>
      </c>
      <c r="P338" s="5">
        <v>9411</v>
      </c>
      <c r="Q338" s="7" t="s">
        <v>1783</v>
      </c>
      <c r="R338" s="28" t="s">
        <v>3815</v>
      </c>
      <c r="S338" s="28" t="s">
        <v>3816</v>
      </c>
      <c r="T338" s="7" t="s">
        <v>50</v>
      </c>
      <c r="U338" s="7" t="s">
        <v>50</v>
      </c>
      <c r="V338" s="7">
        <v>1000000</v>
      </c>
      <c r="W338" s="7" t="s">
        <v>60</v>
      </c>
      <c r="X338" s="7">
        <v>1000000</v>
      </c>
      <c r="Y338" s="7" t="s">
        <v>467</v>
      </c>
      <c r="Z338" s="7">
        <v>4</v>
      </c>
      <c r="AA338" s="7">
        <v>1000000</v>
      </c>
      <c r="AB338" s="7" t="s">
        <v>60</v>
      </c>
      <c r="AC338" s="7">
        <v>1000000</v>
      </c>
      <c r="AD338" s="7" t="s">
        <v>467</v>
      </c>
      <c r="AE338" s="7">
        <v>1300000</v>
      </c>
      <c r="AF338" s="7" t="s">
        <v>60</v>
      </c>
      <c r="AG338" s="7">
        <v>1300000</v>
      </c>
      <c r="AH338" s="7">
        <v>1300000</v>
      </c>
      <c r="AI338" s="7" t="s">
        <v>60</v>
      </c>
      <c r="AJ338" s="7">
        <v>1300000</v>
      </c>
      <c r="AK338" s="7" t="s">
        <v>3817</v>
      </c>
      <c r="AL338" s="7" t="s">
        <v>50</v>
      </c>
      <c r="AM338" s="7" t="s">
        <v>3818</v>
      </c>
      <c r="AN338" s="7" t="s">
        <v>66</v>
      </c>
      <c r="AO338" s="7" t="s">
        <v>50</v>
      </c>
      <c r="AP338" s="8" t="s">
        <v>3819</v>
      </c>
      <c r="AQ338" s="9" t="s">
        <v>50</v>
      </c>
      <c r="AR338" s="7" t="s">
        <v>255</v>
      </c>
    </row>
    <row r="339" spans="1:44" ht="15" thickBot="1">
      <c r="A339" s="10" t="s">
        <v>3820</v>
      </c>
      <c r="B339" s="13">
        <v>78</v>
      </c>
      <c r="C339" s="12">
        <v>41640</v>
      </c>
      <c r="D339" s="13" t="s">
        <v>45</v>
      </c>
      <c r="E339" s="13" t="s">
        <v>46</v>
      </c>
      <c r="F339" s="13" t="s">
        <v>70</v>
      </c>
      <c r="G339" s="26" t="s">
        <v>54946</v>
      </c>
      <c r="H339" s="13" t="s">
        <v>3821</v>
      </c>
      <c r="I339" s="13" t="s">
        <v>50</v>
      </c>
      <c r="J339" s="12">
        <v>45523</v>
      </c>
      <c r="K339" s="13" t="s">
        <v>116</v>
      </c>
      <c r="L339" s="13" t="s">
        <v>178</v>
      </c>
      <c r="M339" s="13" t="s">
        <v>3822</v>
      </c>
      <c r="N339" s="13" t="s">
        <v>3823</v>
      </c>
      <c r="O339" s="13" t="s">
        <v>3824</v>
      </c>
      <c r="P339" s="11">
        <v>9503</v>
      </c>
      <c r="Q339" s="13" t="s">
        <v>1783</v>
      </c>
      <c r="R339" s="29" t="s">
        <v>3825</v>
      </c>
      <c r="S339" s="29" t="s">
        <v>3826</v>
      </c>
      <c r="T339" s="13" t="s">
        <v>3827</v>
      </c>
      <c r="U339" s="13" t="s">
        <v>50</v>
      </c>
      <c r="V339" s="13">
        <v>3000000</v>
      </c>
      <c r="W339" s="13" t="s">
        <v>60</v>
      </c>
      <c r="X339" s="13">
        <v>3000000</v>
      </c>
      <c r="Y339" s="13" t="s">
        <v>50</v>
      </c>
      <c r="Z339" s="13">
        <v>4</v>
      </c>
      <c r="AA339" s="13">
        <v>3000000</v>
      </c>
      <c r="AB339" s="13" t="s">
        <v>60</v>
      </c>
      <c r="AC339" s="13">
        <v>3000000</v>
      </c>
      <c r="AD339" s="13" t="s">
        <v>178</v>
      </c>
      <c r="AE339" s="13">
        <v>8300000</v>
      </c>
      <c r="AF339" s="13" t="s">
        <v>60</v>
      </c>
      <c r="AG339" s="13">
        <v>8300000</v>
      </c>
      <c r="AH339" s="13">
        <v>13300000</v>
      </c>
      <c r="AI339" s="13" t="s">
        <v>60</v>
      </c>
      <c r="AJ339" s="13">
        <v>13300000</v>
      </c>
      <c r="AK339" s="13" t="s">
        <v>3828</v>
      </c>
      <c r="AL339" s="13" t="s">
        <v>50</v>
      </c>
      <c r="AM339" s="13" t="s">
        <v>3829</v>
      </c>
      <c r="AN339" s="13" t="s">
        <v>66</v>
      </c>
      <c r="AO339" s="13" t="s">
        <v>3830</v>
      </c>
      <c r="AP339" s="14" t="s">
        <v>3831</v>
      </c>
      <c r="AQ339" s="15" t="s">
        <v>50</v>
      </c>
      <c r="AR339" s="13" t="s">
        <v>50</v>
      </c>
    </row>
    <row r="340" spans="1:44" ht="15" thickBot="1">
      <c r="A340" s="4" t="s">
        <v>3832</v>
      </c>
      <c r="B340" s="5">
        <v>98348</v>
      </c>
      <c r="C340" s="6">
        <v>42005</v>
      </c>
      <c r="D340" s="7" t="s">
        <v>45</v>
      </c>
      <c r="E340" s="7" t="s">
        <v>46</v>
      </c>
      <c r="F340" s="7" t="s">
        <v>47</v>
      </c>
      <c r="G340" s="26" t="s">
        <v>54946</v>
      </c>
      <c r="H340" s="7" t="s">
        <v>1112</v>
      </c>
      <c r="I340" s="7" t="s">
        <v>50</v>
      </c>
      <c r="J340" s="6">
        <v>45529</v>
      </c>
      <c r="K340" s="7" t="s">
        <v>116</v>
      </c>
      <c r="L340" s="7" t="s">
        <v>62</v>
      </c>
      <c r="M340" s="7" t="s">
        <v>3833</v>
      </c>
      <c r="N340" s="7" t="s">
        <v>1332</v>
      </c>
      <c r="O340" s="7" t="s">
        <v>3834</v>
      </c>
      <c r="P340" s="5">
        <v>9740</v>
      </c>
      <c r="Q340" s="7" t="s">
        <v>1334</v>
      </c>
      <c r="R340" s="28" t="s">
        <v>3835</v>
      </c>
      <c r="S340" s="28" t="s">
        <v>3836</v>
      </c>
      <c r="T340" s="7" t="s">
        <v>3837</v>
      </c>
      <c r="U340" s="7" t="s">
        <v>50</v>
      </c>
      <c r="V340" s="7">
        <v>2000000</v>
      </c>
      <c r="W340" s="7" t="s">
        <v>1338</v>
      </c>
      <c r="X340" s="7">
        <v>1359400</v>
      </c>
      <c r="Y340" s="7" t="s">
        <v>61</v>
      </c>
      <c r="Z340" s="7">
        <v>3</v>
      </c>
      <c r="AA340" s="7">
        <v>2000000</v>
      </c>
      <c r="AB340" s="7" t="s">
        <v>1338</v>
      </c>
      <c r="AC340" s="7">
        <v>1359400</v>
      </c>
      <c r="AD340" s="7" t="s">
        <v>62</v>
      </c>
      <c r="AE340" s="7">
        <v>17359400</v>
      </c>
      <c r="AF340" s="7" t="s">
        <v>60</v>
      </c>
      <c r="AG340" s="7">
        <v>17359400</v>
      </c>
      <c r="AH340" s="7">
        <v>17359400</v>
      </c>
      <c r="AI340" s="7" t="s">
        <v>60</v>
      </c>
      <c r="AJ340" s="7">
        <v>17359400</v>
      </c>
      <c r="AK340" s="7" t="s">
        <v>3838</v>
      </c>
      <c r="AL340" s="7" t="s">
        <v>50</v>
      </c>
      <c r="AM340" s="7" t="s">
        <v>3839</v>
      </c>
      <c r="AN340" s="7" t="s">
        <v>66</v>
      </c>
      <c r="AO340" s="7" t="s">
        <v>3840</v>
      </c>
      <c r="AP340" s="8" t="s">
        <v>3841</v>
      </c>
      <c r="AQ340" s="9" t="s">
        <v>50</v>
      </c>
      <c r="AR340" s="7" t="s">
        <v>50</v>
      </c>
    </row>
    <row r="341" spans="1:44" ht="15" thickBot="1">
      <c r="A341" s="10" t="s">
        <v>3842</v>
      </c>
      <c r="B341" s="13">
        <v>80</v>
      </c>
      <c r="C341" s="12">
        <v>39814</v>
      </c>
      <c r="D341" s="13" t="s">
        <v>45</v>
      </c>
      <c r="E341" s="13" t="s">
        <v>46</v>
      </c>
      <c r="F341" s="13" t="s">
        <v>70</v>
      </c>
      <c r="G341" s="13" t="s">
        <v>87</v>
      </c>
      <c r="H341" s="13" t="s">
        <v>50</v>
      </c>
      <c r="I341" s="13" t="s">
        <v>50</v>
      </c>
      <c r="J341" s="12">
        <v>45523</v>
      </c>
      <c r="K341" s="13" t="s">
        <v>72</v>
      </c>
      <c r="L341" s="13" t="s">
        <v>210</v>
      </c>
      <c r="M341" s="13" t="s">
        <v>2200</v>
      </c>
      <c r="N341" s="13" t="s">
        <v>543</v>
      </c>
      <c r="O341" s="13" t="s">
        <v>3843</v>
      </c>
      <c r="P341" s="11">
        <v>9872</v>
      </c>
      <c r="Q341" s="13" t="s">
        <v>545</v>
      </c>
      <c r="R341" s="29" t="s">
        <v>3844</v>
      </c>
      <c r="S341" s="29" t="s">
        <v>3845</v>
      </c>
      <c r="T341" s="13" t="s">
        <v>3846</v>
      </c>
      <c r="U341" s="13" t="s">
        <v>3847</v>
      </c>
      <c r="V341" s="13">
        <v>12560000000</v>
      </c>
      <c r="W341" s="13" t="s">
        <v>250</v>
      </c>
      <c r="X341" s="13">
        <v>149800541</v>
      </c>
      <c r="Y341" s="13" t="s">
        <v>50</v>
      </c>
      <c r="Z341" s="13">
        <v>2</v>
      </c>
      <c r="AA341" s="13">
        <v>12560000000</v>
      </c>
      <c r="AB341" s="13" t="s">
        <v>250</v>
      </c>
      <c r="AC341" s="13">
        <v>149800541</v>
      </c>
      <c r="AD341" s="13" t="s">
        <v>210</v>
      </c>
      <c r="AE341" s="13">
        <v>12560000000</v>
      </c>
      <c r="AF341" s="13" t="s">
        <v>250</v>
      </c>
      <c r="AG341" s="13">
        <v>149800541</v>
      </c>
      <c r="AH341" s="13">
        <v>40420000000</v>
      </c>
      <c r="AI341" s="13" t="s">
        <v>250</v>
      </c>
      <c r="AJ341" s="13">
        <v>498890281</v>
      </c>
      <c r="AK341" s="13" t="s">
        <v>3848</v>
      </c>
      <c r="AL341" s="13" t="s">
        <v>50</v>
      </c>
      <c r="AM341" s="13" t="s">
        <v>3849</v>
      </c>
      <c r="AN341" s="13" t="s">
        <v>66</v>
      </c>
      <c r="AO341" s="13" t="s">
        <v>3850</v>
      </c>
      <c r="AP341" s="15" t="s">
        <v>50</v>
      </c>
      <c r="AQ341" s="14" t="s">
        <v>3851</v>
      </c>
      <c r="AR341" s="13" t="s">
        <v>50</v>
      </c>
    </row>
    <row r="342" spans="1:44" ht="15" thickBot="1">
      <c r="A342" s="4" t="s">
        <v>3852</v>
      </c>
      <c r="B342" s="5">
        <v>303264</v>
      </c>
      <c r="C342" s="7" t="s">
        <v>3853</v>
      </c>
      <c r="D342" s="7" t="s">
        <v>45</v>
      </c>
      <c r="E342" s="7" t="s">
        <v>46</v>
      </c>
      <c r="F342" s="7" t="s">
        <v>47</v>
      </c>
      <c r="G342" s="7" t="s">
        <v>114</v>
      </c>
      <c r="H342" s="7" t="s">
        <v>2996</v>
      </c>
      <c r="I342" s="7" t="s">
        <v>50</v>
      </c>
      <c r="J342" s="6">
        <v>45526</v>
      </c>
      <c r="K342" s="7" t="s">
        <v>72</v>
      </c>
      <c r="L342" s="7" t="s">
        <v>162</v>
      </c>
      <c r="M342" s="7" t="s">
        <v>3854</v>
      </c>
      <c r="N342" s="7" t="s">
        <v>3855</v>
      </c>
      <c r="O342" s="7" t="s">
        <v>3856</v>
      </c>
      <c r="P342" s="5">
        <v>9890</v>
      </c>
      <c r="Q342" s="7" t="s">
        <v>920</v>
      </c>
      <c r="R342" s="28" t="s">
        <v>3857</v>
      </c>
      <c r="S342" s="28" t="s">
        <v>3858</v>
      </c>
      <c r="T342" s="7" t="s">
        <v>3859</v>
      </c>
      <c r="U342" s="7" t="s">
        <v>3860</v>
      </c>
      <c r="V342" s="7">
        <v>50000000</v>
      </c>
      <c r="W342" s="7" t="s">
        <v>209</v>
      </c>
      <c r="X342" s="7">
        <v>55687101</v>
      </c>
      <c r="Y342" s="7" t="s">
        <v>61</v>
      </c>
      <c r="Z342" s="7">
        <v>3</v>
      </c>
      <c r="AA342" s="7" t="s">
        <v>50</v>
      </c>
      <c r="AB342" s="7" t="s">
        <v>50</v>
      </c>
      <c r="AC342" s="7" t="s">
        <v>50</v>
      </c>
      <c r="AD342" s="7" t="s">
        <v>50</v>
      </c>
      <c r="AE342" s="7" t="s">
        <v>50</v>
      </c>
      <c r="AF342" s="7" t="s">
        <v>50</v>
      </c>
      <c r="AG342" s="7" t="s">
        <v>50</v>
      </c>
      <c r="AH342" s="7">
        <v>800000000</v>
      </c>
      <c r="AI342" s="7" t="s">
        <v>209</v>
      </c>
      <c r="AJ342" s="7">
        <v>862592112</v>
      </c>
      <c r="AK342" s="7" t="s">
        <v>50</v>
      </c>
      <c r="AL342" s="7" t="s">
        <v>50</v>
      </c>
      <c r="AM342" s="7" t="s">
        <v>3861</v>
      </c>
      <c r="AN342" s="7" t="s">
        <v>66</v>
      </c>
      <c r="AO342" s="7" t="s">
        <v>3862</v>
      </c>
      <c r="AP342" s="9" t="s">
        <v>50</v>
      </c>
      <c r="AQ342" s="8" t="s">
        <v>3863</v>
      </c>
      <c r="AR342" s="7" t="s">
        <v>50</v>
      </c>
    </row>
    <row r="343" spans="1:44" ht="15" thickBot="1">
      <c r="A343" s="10" t="s">
        <v>3864</v>
      </c>
      <c r="B343" s="13">
        <v>692</v>
      </c>
      <c r="C343" s="12">
        <v>43101</v>
      </c>
      <c r="D343" s="13" t="s">
        <v>45</v>
      </c>
      <c r="E343" s="13" t="s">
        <v>46</v>
      </c>
      <c r="F343" s="13" t="s">
        <v>70</v>
      </c>
      <c r="G343" s="27" t="s">
        <v>54945</v>
      </c>
      <c r="H343" s="13" t="s">
        <v>240</v>
      </c>
      <c r="I343" s="13" t="s">
        <v>50</v>
      </c>
      <c r="J343" s="12">
        <v>45525</v>
      </c>
      <c r="K343" s="13" t="s">
        <v>116</v>
      </c>
      <c r="L343" s="13" t="s">
        <v>467</v>
      </c>
      <c r="M343" s="13" t="s">
        <v>3865</v>
      </c>
      <c r="N343" s="13" t="s">
        <v>1493</v>
      </c>
      <c r="O343" s="13" t="s">
        <v>3866</v>
      </c>
      <c r="P343" s="11">
        <v>9920</v>
      </c>
      <c r="Q343" s="13" t="s">
        <v>383</v>
      </c>
      <c r="R343" s="29" t="s">
        <v>3867</v>
      </c>
      <c r="S343" s="29" t="s">
        <v>3868</v>
      </c>
      <c r="T343" s="13" t="s">
        <v>3869</v>
      </c>
      <c r="U343" s="13" t="s">
        <v>50</v>
      </c>
      <c r="V343" s="13">
        <v>2500000</v>
      </c>
      <c r="W343" s="13" t="s">
        <v>60</v>
      </c>
      <c r="X343" s="13">
        <v>2500000</v>
      </c>
      <c r="Y343" s="13" t="s">
        <v>467</v>
      </c>
      <c r="Z343" s="13">
        <v>2</v>
      </c>
      <c r="AA343" s="13">
        <v>2500000</v>
      </c>
      <c r="AB343" s="13" t="s">
        <v>60</v>
      </c>
      <c r="AC343" s="13">
        <v>2500000</v>
      </c>
      <c r="AD343" s="13" t="s">
        <v>467</v>
      </c>
      <c r="AE343" s="13">
        <v>5407823</v>
      </c>
      <c r="AF343" s="13" t="s">
        <v>60</v>
      </c>
      <c r="AG343" s="13">
        <v>5407823</v>
      </c>
      <c r="AH343" s="13">
        <v>5407823</v>
      </c>
      <c r="AI343" s="13" t="s">
        <v>60</v>
      </c>
      <c r="AJ343" s="13">
        <v>5407823</v>
      </c>
      <c r="AK343" s="13" t="s">
        <v>50</v>
      </c>
      <c r="AL343" s="13" t="s">
        <v>50</v>
      </c>
      <c r="AM343" s="13" t="s">
        <v>3870</v>
      </c>
      <c r="AN343" s="13" t="s">
        <v>66</v>
      </c>
      <c r="AO343" s="13" t="s">
        <v>50</v>
      </c>
      <c r="AP343" s="15" t="s">
        <v>50</v>
      </c>
      <c r="AQ343" s="14" t="s">
        <v>3871</v>
      </c>
      <c r="AR343" s="13" t="s">
        <v>255</v>
      </c>
    </row>
    <row r="344" spans="1:44" ht="15" thickBot="1">
      <c r="A344" s="4" t="s">
        <v>3872</v>
      </c>
      <c r="B344" s="7" t="s">
        <v>50</v>
      </c>
      <c r="C344" s="6">
        <v>42736</v>
      </c>
      <c r="D344" s="7" t="s">
        <v>45</v>
      </c>
      <c r="E344" s="7" t="s">
        <v>46</v>
      </c>
      <c r="F344" s="7" t="s">
        <v>70</v>
      </c>
      <c r="G344" s="26" t="s">
        <v>54946</v>
      </c>
      <c r="H344" s="7" t="s">
        <v>3873</v>
      </c>
      <c r="I344" s="7" t="s">
        <v>50</v>
      </c>
      <c r="J344" s="6">
        <v>45526</v>
      </c>
      <c r="K344" s="7" t="s">
        <v>116</v>
      </c>
      <c r="L344" s="7" t="s">
        <v>178</v>
      </c>
      <c r="M344" s="7" t="s">
        <v>3874</v>
      </c>
      <c r="N344" s="7" t="s">
        <v>3875</v>
      </c>
      <c r="O344" s="7" t="s">
        <v>3876</v>
      </c>
      <c r="P344" s="5">
        <v>9980</v>
      </c>
      <c r="Q344" s="7" t="s">
        <v>135</v>
      </c>
      <c r="R344" s="28" t="s">
        <v>3877</v>
      </c>
      <c r="S344" s="28" t="s">
        <v>3878</v>
      </c>
      <c r="T344" s="7" t="s">
        <v>3879</v>
      </c>
      <c r="U344" s="7" t="s">
        <v>3880</v>
      </c>
      <c r="V344" s="7">
        <v>160000000</v>
      </c>
      <c r="W344" s="7" t="s">
        <v>3881</v>
      </c>
      <c r="X344" s="7">
        <v>35807000</v>
      </c>
      <c r="Y344" s="7" t="s">
        <v>50</v>
      </c>
      <c r="Z344" s="7">
        <v>8</v>
      </c>
      <c r="AA344" s="7">
        <v>160000000</v>
      </c>
      <c r="AB344" s="7" t="s">
        <v>3881</v>
      </c>
      <c r="AC344" s="7">
        <v>35807000</v>
      </c>
      <c r="AD344" s="7" t="s">
        <v>178</v>
      </c>
      <c r="AE344" s="7">
        <v>49085000</v>
      </c>
      <c r="AF344" s="7" t="s">
        <v>60</v>
      </c>
      <c r="AG344" s="7">
        <v>49085000</v>
      </c>
      <c r="AH344" s="7">
        <v>92805747</v>
      </c>
      <c r="AI344" s="7" t="s">
        <v>60</v>
      </c>
      <c r="AJ344" s="7">
        <v>92805747</v>
      </c>
      <c r="AK344" s="7" t="s">
        <v>3882</v>
      </c>
      <c r="AL344" s="7" t="s">
        <v>50</v>
      </c>
      <c r="AM344" s="7" t="s">
        <v>3883</v>
      </c>
      <c r="AN344" s="7" t="s">
        <v>253</v>
      </c>
      <c r="AO344" s="7" t="s">
        <v>3884</v>
      </c>
      <c r="AP344" s="8" t="s">
        <v>3885</v>
      </c>
      <c r="AQ344" s="9" t="s">
        <v>50</v>
      </c>
      <c r="AR344" s="7" t="s">
        <v>50</v>
      </c>
    </row>
    <row r="345" spans="1:44" ht="15" thickBot="1">
      <c r="A345" s="10" t="s">
        <v>3886</v>
      </c>
      <c r="B345" s="13" t="s">
        <v>50</v>
      </c>
      <c r="C345" s="12">
        <v>44197</v>
      </c>
      <c r="D345" s="13" t="s">
        <v>45</v>
      </c>
      <c r="E345" s="13" t="s">
        <v>46</v>
      </c>
      <c r="F345" s="13" t="s">
        <v>70</v>
      </c>
      <c r="G345" s="27" t="s">
        <v>54945</v>
      </c>
      <c r="H345" s="13" t="s">
        <v>3887</v>
      </c>
      <c r="I345" s="13" t="s">
        <v>50</v>
      </c>
      <c r="J345" s="12">
        <v>45524</v>
      </c>
      <c r="K345" s="13" t="s">
        <v>50</v>
      </c>
      <c r="L345" s="13" t="s">
        <v>147</v>
      </c>
      <c r="M345" s="13" t="s">
        <v>3888</v>
      </c>
      <c r="N345" s="13" t="s">
        <v>493</v>
      </c>
      <c r="O345" s="13" t="s">
        <v>3889</v>
      </c>
      <c r="P345" s="11">
        <v>10248</v>
      </c>
      <c r="Q345" s="13" t="s">
        <v>495</v>
      </c>
      <c r="R345" s="29" t="s">
        <v>3890</v>
      </c>
      <c r="S345" s="29" t="s">
        <v>3891</v>
      </c>
      <c r="T345" s="13" t="s">
        <v>3892</v>
      </c>
      <c r="U345" s="13" t="s">
        <v>50</v>
      </c>
      <c r="V345" s="13">
        <v>105000000</v>
      </c>
      <c r="W345" s="13" t="s">
        <v>60</v>
      </c>
      <c r="X345" s="13">
        <v>105000000</v>
      </c>
      <c r="Y345" s="13" t="s">
        <v>154</v>
      </c>
      <c r="Z345" s="13">
        <v>4</v>
      </c>
      <c r="AA345" s="13">
        <v>105000000</v>
      </c>
      <c r="AB345" s="13" t="s">
        <v>60</v>
      </c>
      <c r="AC345" s="13">
        <v>105000000</v>
      </c>
      <c r="AD345" s="13" t="s">
        <v>147</v>
      </c>
      <c r="AE345" s="13">
        <v>266000000</v>
      </c>
      <c r="AF345" s="13" t="s">
        <v>60</v>
      </c>
      <c r="AG345" s="13">
        <v>266000000</v>
      </c>
      <c r="AH345" s="13">
        <v>266000000</v>
      </c>
      <c r="AI345" s="13" t="s">
        <v>60</v>
      </c>
      <c r="AJ345" s="13">
        <v>266000000</v>
      </c>
      <c r="AK345" s="13" t="s">
        <v>3893</v>
      </c>
      <c r="AL345" s="13" t="s">
        <v>50</v>
      </c>
      <c r="AM345" s="13" t="s">
        <v>3894</v>
      </c>
      <c r="AN345" s="13" t="s">
        <v>66</v>
      </c>
      <c r="AO345" s="13" t="s">
        <v>3895</v>
      </c>
      <c r="AP345" s="14" t="s">
        <v>3896</v>
      </c>
      <c r="AQ345" s="15" t="s">
        <v>50</v>
      </c>
      <c r="AR345" s="13" t="s">
        <v>50</v>
      </c>
    </row>
    <row r="346" spans="1:44" ht="15" thickBot="1">
      <c r="A346" s="4" t="s">
        <v>3897</v>
      </c>
      <c r="B346" s="5">
        <v>2699</v>
      </c>
      <c r="C346" s="6">
        <v>16438</v>
      </c>
      <c r="D346" s="7" t="s">
        <v>45</v>
      </c>
      <c r="E346" s="7" t="s">
        <v>46</v>
      </c>
      <c r="F346" s="7" t="s">
        <v>47</v>
      </c>
      <c r="G346" s="7" t="s">
        <v>48</v>
      </c>
      <c r="H346" s="7" t="s">
        <v>3898</v>
      </c>
      <c r="I346" s="7" t="s">
        <v>50</v>
      </c>
      <c r="J346" s="6">
        <v>45526</v>
      </c>
      <c r="K346" s="7" t="s">
        <v>50</v>
      </c>
      <c r="L346" s="7" t="s">
        <v>162</v>
      </c>
      <c r="M346" s="7" t="s">
        <v>50</v>
      </c>
      <c r="N346" s="7" t="s">
        <v>3899</v>
      </c>
      <c r="O346" s="7" t="s">
        <v>3900</v>
      </c>
      <c r="P346" s="5">
        <v>10336</v>
      </c>
      <c r="Q346" s="7" t="s">
        <v>383</v>
      </c>
      <c r="R346" s="28" t="s">
        <v>3901</v>
      </c>
      <c r="S346" s="28" t="s">
        <v>3902</v>
      </c>
      <c r="T346" s="7" t="s">
        <v>3903</v>
      </c>
      <c r="U346" s="7" t="s">
        <v>3904</v>
      </c>
      <c r="V346" s="7">
        <v>500000000</v>
      </c>
      <c r="W346" s="7" t="s">
        <v>60</v>
      </c>
      <c r="X346" s="7">
        <v>500000000</v>
      </c>
      <c r="Y346" s="7" t="s">
        <v>61</v>
      </c>
      <c r="Z346" s="7">
        <v>1</v>
      </c>
      <c r="AA346" s="7" t="s">
        <v>50</v>
      </c>
      <c r="AB346" s="7" t="s">
        <v>50</v>
      </c>
      <c r="AC346" s="7" t="s">
        <v>50</v>
      </c>
      <c r="AD346" s="7" t="s">
        <v>50</v>
      </c>
      <c r="AE346" s="7" t="s">
        <v>50</v>
      </c>
      <c r="AF346" s="7" t="s">
        <v>50</v>
      </c>
      <c r="AG346" s="7" t="s">
        <v>50</v>
      </c>
      <c r="AH346" s="7">
        <v>500000000</v>
      </c>
      <c r="AI346" s="7" t="s">
        <v>60</v>
      </c>
      <c r="AJ346" s="7">
        <v>500000000</v>
      </c>
      <c r="AK346" s="7" t="s">
        <v>50</v>
      </c>
      <c r="AL346" s="7" t="s">
        <v>50</v>
      </c>
      <c r="AM346" s="7" t="s">
        <v>3905</v>
      </c>
      <c r="AN346" s="7" t="s">
        <v>66</v>
      </c>
      <c r="AO346" s="7" t="s">
        <v>50</v>
      </c>
      <c r="AP346" s="8" t="s">
        <v>3906</v>
      </c>
      <c r="AQ346" s="9" t="s">
        <v>50</v>
      </c>
      <c r="AR346" s="7" t="s">
        <v>255</v>
      </c>
    </row>
    <row r="347" spans="1:44" ht="15" thickBot="1">
      <c r="A347" s="10" t="s">
        <v>3907</v>
      </c>
      <c r="B347" s="11">
        <v>5870</v>
      </c>
      <c r="C347" s="12">
        <v>43831</v>
      </c>
      <c r="D347" s="13" t="s">
        <v>45</v>
      </c>
      <c r="E347" s="13" t="s">
        <v>46</v>
      </c>
      <c r="F347" s="13" t="s">
        <v>70</v>
      </c>
      <c r="G347" s="13" t="s">
        <v>87</v>
      </c>
      <c r="H347" s="13" t="s">
        <v>50</v>
      </c>
      <c r="I347" s="13" t="s">
        <v>50</v>
      </c>
      <c r="J347" s="12">
        <v>45530</v>
      </c>
      <c r="K347" s="13" t="s">
        <v>50</v>
      </c>
      <c r="L347" s="13" t="s">
        <v>178</v>
      </c>
      <c r="M347" s="13" t="s">
        <v>3908</v>
      </c>
      <c r="N347" s="13" t="s">
        <v>3909</v>
      </c>
      <c r="O347" s="13" t="s">
        <v>3910</v>
      </c>
      <c r="P347" s="11">
        <v>10336</v>
      </c>
      <c r="Q347" s="13" t="s">
        <v>245</v>
      </c>
      <c r="R347" s="29" t="s">
        <v>3911</v>
      </c>
      <c r="S347" s="29" t="s">
        <v>3912</v>
      </c>
      <c r="T347" s="13" t="s">
        <v>3913</v>
      </c>
      <c r="U347" s="13" t="s">
        <v>3914</v>
      </c>
      <c r="V347" s="13">
        <v>150000000</v>
      </c>
      <c r="W347" s="13" t="s">
        <v>2056</v>
      </c>
      <c r="X347" s="13">
        <v>21059134</v>
      </c>
      <c r="Y347" s="13" t="s">
        <v>50</v>
      </c>
      <c r="Z347" s="13">
        <v>2</v>
      </c>
      <c r="AA347" s="13">
        <v>150000000</v>
      </c>
      <c r="AB347" s="13" t="s">
        <v>2056</v>
      </c>
      <c r="AC347" s="13">
        <v>21059134</v>
      </c>
      <c r="AD347" s="13" t="s">
        <v>178</v>
      </c>
      <c r="AE347" s="13">
        <v>150000000</v>
      </c>
      <c r="AF347" s="13" t="s">
        <v>2056</v>
      </c>
      <c r="AG347" s="13">
        <v>21059134</v>
      </c>
      <c r="AH347" s="13">
        <v>150000000</v>
      </c>
      <c r="AI347" s="13" t="s">
        <v>2056</v>
      </c>
      <c r="AJ347" s="13">
        <v>21059134</v>
      </c>
      <c r="AK347" s="13" t="s">
        <v>3915</v>
      </c>
      <c r="AL347" s="13" t="s">
        <v>50</v>
      </c>
      <c r="AM347" s="13" t="s">
        <v>3916</v>
      </c>
      <c r="AN347" s="13" t="s">
        <v>253</v>
      </c>
      <c r="AO347" s="13" t="s">
        <v>3917</v>
      </c>
      <c r="AP347" s="14" t="s">
        <v>3918</v>
      </c>
      <c r="AQ347" s="15" t="s">
        <v>50</v>
      </c>
      <c r="AR347" s="13" t="s">
        <v>50</v>
      </c>
    </row>
    <row r="348" spans="1:44" ht="15" thickBot="1">
      <c r="A348" s="4" t="s">
        <v>3919</v>
      </c>
      <c r="B348" s="7" t="s">
        <v>50</v>
      </c>
      <c r="C348" s="6">
        <v>39083</v>
      </c>
      <c r="D348" s="7" t="s">
        <v>45</v>
      </c>
      <c r="E348" s="7" t="s">
        <v>50</v>
      </c>
      <c r="F348" s="7" t="s">
        <v>70</v>
      </c>
      <c r="G348" s="7" t="s">
        <v>50</v>
      </c>
      <c r="H348" s="7" t="s">
        <v>50</v>
      </c>
      <c r="I348" s="7" t="s">
        <v>50</v>
      </c>
      <c r="J348" s="6">
        <v>45524</v>
      </c>
      <c r="K348" s="7" t="s">
        <v>50</v>
      </c>
      <c r="L348" s="7" t="s">
        <v>467</v>
      </c>
      <c r="M348" s="7" t="s">
        <v>3920</v>
      </c>
      <c r="N348" s="7" t="s">
        <v>628</v>
      </c>
      <c r="O348" s="7" t="s">
        <v>3921</v>
      </c>
      <c r="P348" s="5">
        <v>10401</v>
      </c>
      <c r="Q348" s="7" t="s">
        <v>630</v>
      </c>
      <c r="R348" s="28" t="s">
        <v>3922</v>
      </c>
      <c r="S348" s="31" t="s">
        <v>50</v>
      </c>
      <c r="T348" s="7" t="s">
        <v>50</v>
      </c>
      <c r="U348" s="7" t="s">
        <v>50</v>
      </c>
      <c r="V348" s="7">
        <v>6700000</v>
      </c>
      <c r="W348" s="7" t="s">
        <v>60</v>
      </c>
      <c r="X348" s="7">
        <v>6700000</v>
      </c>
      <c r="Y348" s="7" t="s">
        <v>467</v>
      </c>
      <c r="Z348" s="7">
        <v>1</v>
      </c>
      <c r="AA348" s="7">
        <v>6700000</v>
      </c>
      <c r="AB348" s="7" t="s">
        <v>60</v>
      </c>
      <c r="AC348" s="7">
        <v>6700000</v>
      </c>
      <c r="AD348" s="7" t="s">
        <v>467</v>
      </c>
      <c r="AE348" s="7">
        <v>6700000</v>
      </c>
      <c r="AF348" s="7" t="s">
        <v>60</v>
      </c>
      <c r="AG348" s="7">
        <v>6700000</v>
      </c>
      <c r="AH348" s="7">
        <v>6700000</v>
      </c>
      <c r="AI348" s="7" t="s">
        <v>60</v>
      </c>
      <c r="AJ348" s="7">
        <v>6700000</v>
      </c>
      <c r="AK348" s="7" t="s">
        <v>3923</v>
      </c>
      <c r="AL348" s="7" t="s">
        <v>50</v>
      </c>
      <c r="AM348" s="7" t="s">
        <v>3924</v>
      </c>
      <c r="AN348" s="7" t="s">
        <v>253</v>
      </c>
      <c r="AO348" s="7" t="s">
        <v>3925</v>
      </c>
      <c r="AP348" s="9" t="s">
        <v>50</v>
      </c>
      <c r="AQ348" s="8" t="s">
        <v>3926</v>
      </c>
      <c r="AR348" s="7" t="s">
        <v>50</v>
      </c>
    </row>
    <row r="349" spans="1:44" ht="15" thickBot="1">
      <c r="A349" s="10" t="s">
        <v>3927</v>
      </c>
      <c r="B349" s="11">
        <v>42651</v>
      </c>
      <c r="C349" s="12">
        <v>13516</v>
      </c>
      <c r="D349" s="13" t="s">
        <v>45</v>
      </c>
      <c r="E349" s="13" t="s">
        <v>46</v>
      </c>
      <c r="F349" s="13" t="s">
        <v>70</v>
      </c>
      <c r="G349" s="13" t="s">
        <v>114</v>
      </c>
      <c r="H349" s="13" t="s">
        <v>115</v>
      </c>
      <c r="I349" s="13" t="s">
        <v>50</v>
      </c>
      <c r="J349" s="12">
        <v>45530</v>
      </c>
      <c r="K349" s="13" t="s">
        <v>89</v>
      </c>
      <c r="L349" s="13" t="s">
        <v>52</v>
      </c>
      <c r="M349" s="13" t="s">
        <v>3928</v>
      </c>
      <c r="N349" s="13" t="s">
        <v>3929</v>
      </c>
      <c r="O349" s="13" t="s">
        <v>3930</v>
      </c>
      <c r="P349" s="11">
        <v>10443</v>
      </c>
      <c r="Q349" s="13" t="s">
        <v>1116</v>
      </c>
      <c r="R349" s="29" t="s">
        <v>3931</v>
      </c>
      <c r="S349" s="29" t="s">
        <v>3932</v>
      </c>
      <c r="T349" s="13" t="s">
        <v>50</v>
      </c>
      <c r="U349" s="13" t="s">
        <v>3933</v>
      </c>
      <c r="V349" s="13">
        <v>2254000</v>
      </c>
      <c r="W349" s="13" t="s">
        <v>60</v>
      </c>
      <c r="X349" s="13">
        <v>2254000</v>
      </c>
      <c r="Y349" s="13" t="s">
        <v>50</v>
      </c>
      <c r="Z349" s="13">
        <v>3</v>
      </c>
      <c r="AA349" s="13" t="s">
        <v>50</v>
      </c>
      <c r="AB349" s="13" t="s">
        <v>50</v>
      </c>
      <c r="AC349" s="13" t="s">
        <v>50</v>
      </c>
      <c r="AD349" s="13" t="s">
        <v>50</v>
      </c>
      <c r="AE349" s="13" t="s">
        <v>50</v>
      </c>
      <c r="AF349" s="13" t="s">
        <v>50</v>
      </c>
      <c r="AG349" s="13" t="s">
        <v>50</v>
      </c>
      <c r="AH349" s="13">
        <v>4456000</v>
      </c>
      <c r="AI349" s="13" t="s">
        <v>60</v>
      </c>
      <c r="AJ349" s="13">
        <v>4456000</v>
      </c>
      <c r="AK349" s="13" t="s">
        <v>3934</v>
      </c>
      <c r="AL349" s="13" t="s">
        <v>50</v>
      </c>
      <c r="AM349" s="13" t="s">
        <v>3935</v>
      </c>
      <c r="AN349" s="13" t="s">
        <v>66</v>
      </c>
      <c r="AO349" s="13" t="s">
        <v>3936</v>
      </c>
      <c r="AP349" s="14" t="s">
        <v>3937</v>
      </c>
      <c r="AQ349" s="15" t="s">
        <v>50</v>
      </c>
      <c r="AR349" s="13" t="s">
        <v>50</v>
      </c>
    </row>
    <row r="350" spans="1:44" ht="15" thickBot="1">
      <c r="A350" s="4" t="s">
        <v>3938</v>
      </c>
      <c r="B350" s="5">
        <v>1211</v>
      </c>
      <c r="C350" s="6">
        <v>40544</v>
      </c>
      <c r="D350" s="7" t="s">
        <v>45</v>
      </c>
      <c r="E350" s="7" t="s">
        <v>46</v>
      </c>
      <c r="F350" s="7" t="s">
        <v>47</v>
      </c>
      <c r="G350" s="26" t="s">
        <v>54946</v>
      </c>
      <c r="H350" s="7" t="s">
        <v>3939</v>
      </c>
      <c r="I350" s="7" t="s">
        <v>50</v>
      </c>
      <c r="J350" s="6">
        <v>45526</v>
      </c>
      <c r="K350" s="7" t="s">
        <v>116</v>
      </c>
      <c r="L350" s="7" t="s">
        <v>62</v>
      </c>
      <c r="M350" s="7" t="s">
        <v>3940</v>
      </c>
      <c r="N350" s="7" t="s">
        <v>1760</v>
      </c>
      <c r="O350" s="7" t="s">
        <v>3941</v>
      </c>
      <c r="P350" s="5">
        <v>10452</v>
      </c>
      <c r="Q350" s="7" t="s">
        <v>566</v>
      </c>
      <c r="R350" s="28" t="s">
        <v>3942</v>
      </c>
      <c r="S350" s="28" t="s">
        <v>3943</v>
      </c>
      <c r="T350" s="7" t="s">
        <v>50</v>
      </c>
      <c r="U350" s="7" t="s">
        <v>3944</v>
      </c>
      <c r="V350" s="7">
        <v>4000000</v>
      </c>
      <c r="W350" s="7" t="s">
        <v>60</v>
      </c>
      <c r="X350" s="7">
        <v>4000000</v>
      </c>
      <c r="Y350" s="7" t="s">
        <v>61</v>
      </c>
      <c r="Z350" s="7">
        <v>4</v>
      </c>
      <c r="AA350" s="7">
        <v>4000000</v>
      </c>
      <c r="AB350" s="7" t="s">
        <v>60</v>
      </c>
      <c r="AC350" s="7">
        <v>4000000</v>
      </c>
      <c r="AD350" s="7" t="s">
        <v>62</v>
      </c>
      <c r="AE350" s="7">
        <v>12296500</v>
      </c>
      <c r="AF350" s="7" t="s">
        <v>60</v>
      </c>
      <c r="AG350" s="7">
        <v>12296500</v>
      </c>
      <c r="AH350" s="7">
        <v>12296500</v>
      </c>
      <c r="AI350" s="7" t="s">
        <v>60</v>
      </c>
      <c r="AJ350" s="7">
        <v>12296500</v>
      </c>
      <c r="AK350" s="7" t="s">
        <v>50</v>
      </c>
      <c r="AL350" s="7" t="s">
        <v>50</v>
      </c>
      <c r="AM350" s="7" t="s">
        <v>3945</v>
      </c>
      <c r="AN350" s="7" t="s">
        <v>738</v>
      </c>
      <c r="AO350" s="7" t="s">
        <v>3946</v>
      </c>
      <c r="AP350" s="8" t="s">
        <v>3947</v>
      </c>
      <c r="AQ350" s="9" t="s">
        <v>50</v>
      </c>
      <c r="AR350" s="7" t="s">
        <v>50</v>
      </c>
    </row>
    <row r="351" spans="1:44" ht="15" thickBot="1">
      <c r="A351" s="10" t="s">
        <v>3948</v>
      </c>
      <c r="B351" s="13" t="s">
        <v>50</v>
      </c>
      <c r="C351" s="12">
        <v>43101</v>
      </c>
      <c r="D351" s="13" t="s">
        <v>45</v>
      </c>
      <c r="E351" s="13" t="s">
        <v>46</v>
      </c>
      <c r="F351" s="13" t="s">
        <v>70</v>
      </c>
      <c r="G351" s="27" t="s">
        <v>54945</v>
      </c>
      <c r="H351" s="13" t="s">
        <v>1091</v>
      </c>
      <c r="I351" s="13" t="s">
        <v>50</v>
      </c>
      <c r="J351" s="12">
        <v>45520</v>
      </c>
      <c r="K351" s="13" t="s">
        <v>116</v>
      </c>
      <c r="L351" s="13" t="s">
        <v>178</v>
      </c>
      <c r="M351" s="13" t="s">
        <v>3949</v>
      </c>
      <c r="N351" s="13" t="s">
        <v>1941</v>
      </c>
      <c r="O351" s="13" t="s">
        <v>3950</v>
      </c>
      <c r="P351" s="11">
        <v>10744</v>
      </c>
      <c r="Q351" s="13" t="s">
        <v>1943</v>
      </c>
      <c r="R351" s="29" t="s">
        <v>3951</v>
      </c>
      <c r="S351" s="29" t="s">
        <v>3952</v>
      </c>
      <c r="T351" s="13" t="s">
        <v>3953</v>
      </c>
      <c r="U351" s="13" t="s">
        <v>3954</v>
      </c>
      <c r="V351" s="13">
        <v>3307998</v>
      </c>
      <c r="W351" s="13" t="s">
        <v>60</v>
      </c>
      <c r="X351" s="13">
        <v>3307998</v>
      </c>
      <c r="Y351" s="13" t="s">
        <v>50</v>
      </c>
      <c r="Z351" s="13">
        <v>2</v>
      </c>
      <c r="AA351" s="13">
        <v>3307998</v>
      </c>
      <c r="AB351" s="13" t="s">
        <v>60</v>
      </c>
      <c r="AC351" s="13">
        <v>3307998</v>
      </c>
      <c r="AD351" s="13" t="s">
        <v>178</v>
      </c>
      <c r="AE351" s="13">
        <v>3307998</v>
      </c>
      <c r="AF351" s="13" t="s">
        <v>60</v>
      </c>
      <c r="AG351" s="13">
        <v>3307998</v>
      </c>
      <c r="AH351" s="13">
        <v>3307998</v>
      </c>
      <c r="AI351" s="13" t="s">
        <v>60</v>
      </c>
      <c r="AJ351" s="13">
        <v>3307998</v>
      </c>
      <c r="AK351" s="13" t="s">
        <v>50</v>
      </c>
      <c r="AL351" s="13" t="s">
        <v>50</v>
      </c>
      <c r="AM351" s="13" t="s">
        <v>3955</v>
      </c>
      <c r="AN351" s="13" t="s">
        <v>66</v>
      </c>
      <c r="AO351" s="13" t="s">
        <v>3956</v>
      </c>
      <c r="AP351" s="14" t="s">
        <v>3957</v>
      </c>
      <c r="AQ351" s="15" t="s">
        <v>50</v>
      </c>
      <c r="AR351" s="13" t="s">
        <v>50</v>
      </c>
    </row>
    <row r="352" spans="1:44" ht="15" thickBot="1">
      <c r="A352" s="4" t="s">
        <v>3958</v>
      </c>
      <c r="B352" s="5">
        <v>1049</v>
      </c>
      <c r="C352" s="6">
        <v>41068</v>
      </c>
      <c r="D352" s="7" t="s">
        <v>45</v>
      </c>
      <c r="E352" s="7" t="s">
        <v>46</v>
      </c>
      <c r="F352" s="7" t="s">
        <v>47</v>
      </c>
      <c r="G352" s="26" t="s">
        <v>54946</v>
      </c>
      <c r="H352" s="7" t="s">
        <v>2619</v>
      </c>
      <c r="I352" s="7" t="s">
        <v>50</v>
      </c>
      <c r="J352" s="6">
        <v>45526</v>
      </c>
      <c r="K352" s="7" t="s">
        <v>116</v>
      </c>
      <c r="L352" s="7" t="s">
        <v>162</v>
      </c>
      <c r="M352" s="7" t="s">
        <v>3959</v>
      </c>
      <c r="N352" s="7" t="s">
        <v>987</v>
      </c>
      <c r="O352" s="7" t="s">
        <v>3960</v>
      </c>
      <c r="P352" s="5">
        <v>10774</v>
      </c>
      <c r="Q352" s="7" t="s">
        <v>50</v>
      </c>
      <c r="R352" s="28" t="s">
        <v>3961</v>
      </c>
      <c r="S352" s="28" t="s">
        <v>3962</v>
      </c>
      <c r="T352" s="7" t="s">
        <v>50</v>
      </c>
      <c r="U352" s="7" t="s">
        <v>3963</v>
      </c>
      <c r="V352" s="7">
        <v>4300000</v>
      </c>
      <c r="W352" s="7" t="s">
        <v>60</v>
      </c>
      <c r="X352" s="7">
        <v>4300000</v>
      </c>
      <c r="Y352" s="7" t="s">
        <v>61</v>
      </c>
      <c r="Z352" s="7">
        <v>9</v>
      </c>
      <c r="AA352" s="7">
        <v>697550</v>
      </c>
      <c r="AB352" s="7" t="s">
        <v>60</v>
      </c>
      <c r="AC352" s="7">
        <v>697550</v>
      </c>
      <c r="AD352" s="7" t="s">
        <v>62</v>
      </c>
      <c r="AE352" s="7">
        <v>16108749</v>
      </c>
      <c r="AF352" s="7" t="s">
        <v>60</v>
      </c>
      <c r="AG352" s="7">
        <v>16108749</v>
      </c>
      <c r="AH352" s="7">
        <v>20408749</v>
      </c>
      <c r="AI352" s="7" t="s">
        <v>60</v>
      </c>
      <c r="AJ352" s="7">
        <v>20408749</v>
      </c>
      <c r="AK352" s="7" t="s">
        <v>3964</v>
      </c>
      <c r="AL352" s="7" t="s">
        <v>50</v>
      </c>
      <c r="AM352" s="7" t="s">
        <v>3965</v>
      </c>
      <c r="AN352" s="7" t="s">
        <v>66</v>
      </c>
      <c r="AO352" s="7" t="s">
        <v>3966</v>
      </c>
      <c r="AP352" s="8" t="s">
        <v>3967</v>
      </c>
      <c r="AQ352" s="9" t="s">
        <v>50</v>
      </c>
      <c r="AR352" s="7" t="s">
        <v>50</v>
      </c>
    </row>
    <row r="353" spans="1:44" ht="15" thickBot="1">
      <c r="A353" s="10" t="s">
        <v>3968</v>
      </c>
      <c r="B353" s="11">
        <v>5014</v>
      </c>
      <c r="C353" s="12">
        <v>44197</v>
      </c>
      <c r="D353" s="13" t="s">
        <v>45</v>
      </c>
      <c r="E353" s="13" t="s">
        <v>46</v>
      </c>
      <c r="F353" s="13" t="s">
        <v>70</v>
      </c>
      <c r="G353" s="27" t="s">
        <v>54945</v>
      </c>
      <c r="H353" s="13" t="s">
        <v>588</v>
      </c>
      <c r="I353" s="13" t="s">
        <v>50</v>
      </c>
      <c r="J353" s="12">
        <v>45525</v>
      </c>
      <c r="K353" s="13" t="s">
        <v>50</v>
      </c>
      <c r="L353" s="13" t="s">
        <v>178</v>
      </c>
      <c r="M353" s="13" t="s">
        <v>3969</v>
      </c>
      <c r="N353" s="13" t="s">
        <v>3970</v>
      </c>
      <c r="O353" s="13" t="s">
        <v>3971</v>
      </c>
      <c r="P353" s="11">
        <v>10787</v>
      </c>
      <c r="Q353" s="13" t="s">
        <v>1024</v>
      </c>
      <c r="R353" s="29" t="s">
        <v>3972</v>
      </c>
      <c r="S353" s="29" t="s">
        <v>3973</v>
      </c>
      <c r="T353" s="13" t="s">
        <v>3974</v>
      </c>
      <c r="U353" s="13" t="s">
        <v>50</v>
      </c>
      <c r="V353" s="13">
        <v>2989894</v>
      </c>
      <c r="W353" s="13" t="s">
        <v>60</v>
      </c>
      <c r="X353" s="13">
        <v>2989894</v>
      </c>
      <c r="Y353" s="13" t="s">
        <v>50</v>
      </c>
      <c r="Z353" s="13">
        <v>2</v>
      </c>
      <c r="AA353" s="13">
        <v>2989894</v>
      </c>
      <c r="AB353" s="13" t="s">
        <v>60</v>
      </c>
      <c r="AC353" s="13">
        <v>2989894</v>
      </c>
      <c r="AD353" s="13" t="s">
        <v>178</v>
      </c>
      <c r="AE353" s="13">
        <v>9033844</v>
      </c>
      <c r="AF353" s="13" t="s">
        <v>60</v>
      </c>
      <c r="AG353" s="13">
        <v>9033844</v>
      </c>
      <c r="AH353" s="13">
        <v>9033844</v>
      </c>
      <c r="AI353" s="13" t="s">
        <v>60</v>
      </c>
      <c r="AJ353" s="13">
        <v>9033844</v>
      </c>
      <c r="AK353" s="13" t="s">
        <v>50</v>
      </c>
      <c r="AL353" s="13" t="s">
        <v>50</v>
      </c>
      <c r="AM353" s="13" t="s">
        <v>3975</v>
      </c>
      <c r="AN353" s="13" t="s">
        <v>66</v>
      </c>
      <c r="AO353" s="13" t="s">
        <v>3976</v>
      </c>
      <c r="AP353" s="14" t="s">
        <v>3977</v>
      </c>
      <c r="AQ353" s="15" t="s">
        <v>50</v>
      </c>
      <c r="AR353" s="13" t="s">
        <v>50</v>
      </c>
    </row>
    <row r="354" spans="1:44" ht="15" thickBot="1">
      <c r="A354" s="4" t="s">
        <v>3978</v>
      </c>
      <c r="B354" s="7" t="s">
        <v>50</v>
      </c>
      <c r="C354" s="6">
        <v>43374</v>
      </c>
      <c r="D354" s="7" t="s">
        <v>45</v>
      </c>
      <c r="E354" s="7" t="s">
        <v>46</v>
      </c>
      <c r="F354" s="7" t="s">
        <v>70</v>
      </c>
      <c r="G354" s="27" t="s">
        <v>54945</v>
      </c>
      <c r="H354" s="7" t="s">
        <v>562</v>
      </c>
      <c r="I354" s="7" t="s">
        <v>50</v>
      </c>
      <c r="J354" s="6">
        <v>45524</v>
      </c>
      <c r="K354" s="7" t="s">
        <v>50</v>
      </c>
      <c r="L354" s="7" t="s">
        <v>52</v>
      </c>
      <c r="M354" s="7" t="s">
        <v>3979</v>
      </c>
      <c r="N354" s="7" t="s">
        <v>3980</v>
      </c>
      <c r="O354" s="7" t="s">
        <v>3981</v>
      </c>
      <c r="P354" s="5">
        <v>11161</v>
      </c>
      <c r="Q354" s="7" t="s">
        <v>383</v>
      </c>
      <c r="R354" s="28" t="s">
        <v>3982</v>
      </c>
      <c r="S354" s="28" t="s">
        <v>3983</v>
      </c>
      <c r="T354" s="7" t="s">
        <v>3984</v>
      </c>
      <c r="U354" s="7">
        <v>3073401616</v>
      </c>
      <c r="V354" s="7">
        <v>1880000</v>
      </c>
      <c r="W354" s="7" t="s">
        <v>60</v>
      </c>
      <c r="X354" s="7">
        <v>1880000</v>
      </c>
      <c r="Y354" s="7" t="s">
        <v>467</v>
      </c>
      <c r="Z354" s="7">
        <v>10</v>
      </c>
      <c r="AA354" s="7">
        <v>100000</v>
      </c>
      <c r="AB354" s="7" t="s">
        <v>60</v>
      </c>
      <c r="AC354" s="7">
        <v>100000</v>
      </c>
      <c r="AD354" s="7" t="s">
        <v>1624</v>
      </c>
      <c r="AE354" s="7">
        <v>1100000</v>
      </c>
      <c r="AF354" s="7" t="s">
        <v>60</v>
      </c>
      <c r="AG354" s="7">
        <v>1100000</v>
      </c>
      <c r="AH354" s="7">
        <v>4233984</v>
      </c>
      <c r="AI354" s="7" t="s">
        <v>60</v>
      </c>
      <c r="AJ354" s="7">
        <v>4233984</v>
      </c>
      <c r="AK354" s="7" t="s">
        <v>3985</v>
      </c>
      <c r="AL354" s="7" t="s">
        <v>50</v>
      </c>
      <c r="AM354" s="7" t="s">
        <v>3986</v>
      </c>
      <c r="AN354" s="7" t="s">
        <v>993</v>
      </c>
      <c r="AO354" s="7" t="s">
        <v>3987</v>
      </c>
      <c r="AP354" s="8" t="s">
        <v>3988</v>
      </c>
      <c r="AQ354" s="9" t="s">
        <v>50</v>
      </c>
      <c r="AR354" s="7" t="s">
        <v>50</v>
      </c>
    </row>
    <row r="355" spans="1:44" ht="15" thickBot="1">
      <c r="A355" s="10" t="s">
        <v>3989</v>
      </c>
      <c r="B355" s="11">
        <v>2266</v>
      </c>
      <c r="C355" s="12">
        <v>43466</v>
      </c>
      <c r="D355" s="13" t="s">
        <v>45</v>
      </c>
      <c r="E355" s="13" t="s">
        <v>46</v>
      </c>
      <c r="F355" s="13" t="s">
        <v>70</v>
      </c>
      <c r="G355" s="26" t="s">
        <v>54946</v>
      </c>
      <c r="H355" s="13" t="s">
        <v>50</v>
      </c>
      <c r="I355" s="13" t="s">
        <v>50</v>
      </c>
      <c r="J355" s="12">
        <v>45523</v>
      </c>
      <c r="K355" s="13" t="s">
        <v>50</v>
      </c>
      <c r="L355" s="13" t="s">
        <v>178</v>
      </c>
      <c r="M355" s="13" t="s">
        <v>1034</v>
      </c>
      <c r="N355" s="13" t="s">
        <v>3990</v>
      </c>
      <c r="O355" s="13" t="s">
        <v>3991</v>
      </c>
      <c r="P355" s="11">
        <v>11282</v>
      </c>
      <c r="Q355" s="13" t="s">
        <v>360</v>
      </c>
      <c r="R355" s="29" t="s">
        <v>3989</v>
      </c>
      <c r="S355" s="29" t="s">
        <v>3992</v>
      </c>
      <c r="T355" s="13" t="s">
        <v>3993</v>
      </c>
      <c r="U355" s="13" t="s">
        <v>50</v>
      </c>
      <c r="V355" s="13">
        <v>2000000</v>
      </c>
      <c r="W355" s="13" t="s">
        <v>209</v>
      </c>
      <c r="X355" s="13">
        <v>2213161</v>
      </c>
      <c r="Y355" s="13" t="s">
        <v>50</v>
      </c>
      <c r="Z355" s="13">
        <v>3</v>
      </c>
      <c r="AA355" s="13">
        <v>2000000</v>
      </c>
      <c r="AB355" s="13" t="s">
        <v>209</v>
      </c>
      <c r="AC355" s="13">
        <v>2213161</v>
      </c>
      <c r="AD355" s="13" t="s">
        <v>178</v>
      </c>
      <c r="AE355" s="13">
        <v>2500000</v>
      </c>
      <c r="AF355" s="13" t="s">
        <v>209</v>
      </c>
      <c r="AG355" s="13">
        <v>2754686</v>
      </c>
      <c r="AH355" s="13">
        <v>2500000</v>
      </c>
      <c r="AI355" s="13" t="s">
        <v>209</v>
      </c>
      <c r="AJ355" s="13">
        <v>2754686</v>
      </c>
      <c r="AK355" s="13" t="s">
        <v>3994</v>
      </c>
      <c r="AL355" s="13" t="s">
        <v>50</v>
      </c>
      <c r="AM355" s="13" t="s">
        <v>3995</v>
      </c>
      <c r="AN355" s="13" t="s">
        <v>66</v>
      </c>
      <c r="AO355" s="13" t="s">
        <v>3996</v>
      </c>
      <c r="AP355" s="14" t="s">
        <v>3997</v>
      </c>
      <c r="AQ355" s="15" t="s">
        <v>50</v>
      </c>
      <c r="AR355" s="13" t="s">
        <v>50</v>
      </c>
    </row>
    <row r="356" spans="1:44" ht="15" thickBot="1">
      <c r="A356" s="4" t="s">
        <v>3998</v>
      </c>
      <c r="B356" s="5">
        <v>988485</v>
      </c>
      <c r="C356" s="7" t="s">
        <v>3999</v>
      </c>
      <c r="D356" s="7" t="s">
        <v>45</v>
      </c>
      <c r="E356" s="7" t="s">
        <v>50</v>
      </c>
      <c r="F356" s="7" t="s">
        <v>70</v>
      </c>
      <c r="G356" s="7" t="s">
        <v>71</v>
      </c>
      <c r="H356" s="7" t="s">
        <v>4000</v>
      </c>
      <c r="I356" s="7" t="s">
        <v>50</v>
      </c>
      <c r="J356" s="6">
        <v>45525</v>
      </c>
      <c r="K356" s="7" t="s">
        <v>72</v>
      </c>
      <c r="L356" s="7" t="s">
        <v>52</v>
      </c>
      <c r="M356" s="7" t="s">
        <v>4001</v>
      </c>
      <c r="N356" s="7" t="s">
        <v>4002</v>
      </c>
      <c r="O356" s="7" t="s">
        <v>4003</v>
      </c>
      <c r="P356" s="5">
        <v>11405</v>
      </c>
      <c r="Q356" s="7" t="s">
        <v>1080</v>
      </c>
      <c r="R356" s="28" t="s">
        <v>4004</v>
      </c>
      <c r="S356" s="28" t="s">
        <v>4005</v>
      </c>
      <c r="T356" s="7" t="s">
        <v>4006</v>
      </c>
      <c r="U356" s="7" t="s">
        <v>4007</v>
      </c>
      <c r="V356" s="7">
        <v>2000000</v>
      </c>
      <c r="W356" s="7" t="s">
        <v>60</v>
      </c>
      <c r="X356" s="7">
        <v>2000000</v>
      </c>
      <c r="Y356" s="7" t="s">
        <v>50</v>
      </c>
      <c r="Z356" s="7">
        <v>25</v>
      </c>
      <c r="AA356" s="7" t="s">
        <v>50</v>
      </c>
      <c r="AB356" s="7" t="s">
        <v>50</v>
      </c>
      <c r="AC356" s="7" t="s">
        <v>50</v>
      </c>
      <c r="AD356" s="7" t="s">
        <v>50</v>
      </c>
      <c r="AE356" s="7" t="s">
        <v>50</v>
      </c>
      <c r="AF356" s="7" t="s">
        <v>50</v>
      </c>
      <c r="AG356" s="7" t="s">
        <v>50</v>
      </c>
      <c r="AH356" s="7">
        <v>62029733</v>
      </c>
      <c r="AI356" s="7" t="s">
        <v>60</v>
      </c>
      <c r="AJ356" s="7">
        <v>62029733</v>
      </c>
      <c r="AK356" s="7" t="s">
        <v>4008</v>
      </c>
      <c r="AL356" s="7" t="s">
        <v>50</v>
      </c>
      <c r="AM356" s="7" t="s">
        <v>4009</v>
      </c>
      <c r="AN356" s="7" t="s">
        <v>738</v>
      </c>
      <c r="AO356" s="7" t="s">
        <v>4010</v>
      </c>
      <c r="AP356" s="9" t="s">
        <v>50</v>
      </c>
      <c r="AQ356" s="8" t="s">
        <v>4011</v>
      </c>
      <c r="AR356" s="7" t="s">
        <v>50</v>
      </c>
    </row>
    <row r="357" spans="1:44" ht="15" thickBot="1">
      <c r="A357" s="10" t="s">
        <v>4012</v>
      </c>
      <c r="B357" s="11">
        <v>6699167</v>
      </c>
      <c r="C357" s="12">
        <v>21002</v>
      </c>
      <c r="D357" s="13" t="s">
        <v>45</v>
      </c>
      <c r="E357" s="13" t="s">
        <v>50</v>
      </c>
      <c r="F357" s="13" t="s">
        <v>70</v>
      </c>
      <c r="G357" s="13" t="s">
        <v>71</v>
      </c>
      <c r="H357" s="13" t="s">
        <v>4000</v>
      </c>
      <c r="I357" s="13" t="s">
        <v>50</v>
      </c>
      <c r="J357" s="12">
        <v>45531</v>
      </c>
      <c r="K357" s="13" t="s">
        <v>282</v>
      </c>
      <c r="L357" s="13" t="s">
        <v>52</v>
      </c>
      <c r="M357" s="13" t="s">
        <v>4013</v>
      </c>
      <c r="N357" s="13" t="s">
        <v>4014</v>
      </c>
      <c r="O357" s="13" t="s">
        <v>4015</v>
      </c>
      <c r="P357" s="11">
        <v>11439</v>
      </c>
      <c r="Q357" s="13" t="s">
        <v>707</v>
      </c>
      <c r="R357" s="29" t="s">
        <v>4016</v>
      </c>
      <c r="S357" s="29" t="s">
        <v>4017</v>
      </c>
      <c r="T357" s="13" t="s">
        <v>4018</v>
      </c>
      <c r="U357" s="13" t="s">
        <v>4019</v>
      </c>
      <c r="V357" s="13">
        <v>766396</v>
      </c>
      <c r="W357" s="13" t="s">
        <v>1085</v>
      </c>
      <c r="X357" s="13">
        <v>568963</v>
      </c>
      <c r="Y357" s="13" t="s">
        <v>50</v>
      </c>
      <c r="Z357" s="13">
        <v>7</v>
      </c>
      <c r="AA357" s="13" t="s">
        <v>50</v>
      </c>
      <c r="AB357" s="13" t="s">
        <v>50</v>
      </c>
      <c r="AC357" s="13" t="s">
        <v>50</v>
      </c>
      <c r="AD357" s="13" t="s">
        <v>50</v>
      </c>
      <c r="AE357" s="13" t="s">
        <v>50</v>
      </c>
      <c r="AF357" s="13" t="s">
        <v>50</v>
      </c>
      <c r="AG357" s="13" t="s">
        <v>50</v>
      </c>
      <c r="AH357" s="13">
        <v>6388157</v>
      </c>
      <c r="AI357" s="13" t="s">
        <v>60</v>
      </c>
      <c r="AJ357" s="13">
        <v>6388157</v>
      </c>
      <c r="AK357" s="13" t="s">
        <v>4020</v>
      </c>
      <c r="AL357" s="13" t="s">
        <v>50</v>
      </c>
      <c r="AM357" s="13" t="s">
        <v>4021</v>
      </c>
      <c r="AN357" s="13" t="s">
        <v>738</v>
      </c>
      <c r="AO357" s="13" t="s">
        <v>4022</v>
      </c>
      <c r="AP357" s="14" t="s">
        <v>4023</v>
      </c>
      <c r="AQ357" s="15" t="s">
        <v>50</v>
      </c>
      <c r="AR357" s="13" t="s">
        <v>50</v>
      </c>
    </row>
    <row r="358" spans="1:44" ht="15" thickBot="1">
      <c r="A358" s="4" t="s">
        <v>4024</v>
      </c>
      <c r="B358" s="5">
        <v>9879</v>
      </c>
      <c r="C358" s="6">
        <v>36892</v>
      </c>
      <c r="D358" s="7" t="s">
        <v>45</v>
      </c>
      <c r="E358" s="7" t="s">
        <v>46</v>
      </c>
      <c r="F358" s="7" t="s">
        <v>47</v>
      </c>
      <c r="G358" s="7" t="s">
        <v>176</v>
      </c>
      <c r="H358" s="7" t="s">
        <v>516</v>
      </c>
      <c r="I358" s="7" t="s">
        <v>50</v>
      </c>
      <c r="J358" s="6">
        <v>45523</v>
      </c>
      <c r="K358" s="7" t="s">
        <v>72</v>
      </c>
      <c r="L358" s="7" t="s">
        <v>162</v>
      </c>
      <c r="M358" s="7" t="s">
        <v>4025</v>
      </c>
      <c r="N358" s="7" t="s">
        <v>4026</v>
      </c>
      <c r="O358" s="7" t="s">
        <v>4027</v>
      </c>
      <c r="P358" s="5">
        <v>11451</v>
      </c>
      <c r="Q358" s="7" t="s">
        <v>1080</v>
      </c>
      <c r="R358" s="28" t="s">
        <v>4028</v>
      </c>
      <c r="S358" s="28" t="s">
        <v>4029</v>
      </c>
      <c r="T358" s="7" t="s">
        <v>4030</v>
      </c>
      <c r="U358" s="7" t="s">
        <v>4031</v>
      </c>
      <c r="V358" s="7">
        <v>225000000</v>
      </c>
      <c r="W358" s="7" t="s">
        <v>60</v>
      </c>
      <c r="X358" s="7">
        <v>225000000</v>
      </c>
      <c r="Y358" s="7" t="s">
        <v>61</v>
      </c>
      <c r="Z358" s="7">
        <v>18</v>
      </c>
      <c r="AA358" s="7">
        <v>75000000</v>
      </c>
      <c r="AB358" s="7" t="s">
        <v>60</v>
      </c>
      <c r="AC358" s="7">
        <v>75000000</v>
      </c>
      <c r="AD358" s="7" t="s">
        <v>62</v>
      </c>
      <c r="AE358" s="7">
        <v>534000000</v>
      </c>
      <c r="AF358" s="7" t="s">
        <v>60</v>
      </c>
      <c r="AG358" s="7">
        <v>534000000</v>
      </c>
      <c r="AH358" s="7">
        <v>1016554446</v>
      </c>
      <c r="AI358" s="7" t="s">
        <v>60</v>
      </c>
      <c r="AJ358" s="7">
        <v>1016554446</v>
      </c>
      <c r="AK358" s="7" t="s">
        <v>4032</v>
      </c>
      <c r="AL358" s="7" t="s">
        <v>4033</v>
      </c>
      <c r="AM358" s="7" t="s">
        <v>4034</v>
      </c>
      <c r="AN358" s="7" t="s">
        <v>66</v>
      </c>
      <c r="AO358" s="7" t="s">
        <v>4035</v>
      </c>
      <c r="AP358" s="8" t="s">
        <v>4036</v>
      </c>
      <c r="AQ358" s="9" t="s">
        <v>50</v>
      </c>
      <c r="AR358" s="7" t="s">
        <v>50</v>
      </c>
    </row>
    <row r="359" spans="1:44" ht="15" thickBot="1">
      <c r="A359" s="10" t="s">
        <v>4037</v>
      </c>
      <c r="B359" s="13">
        <v>132</v>
      </c>
      <c r="C359" s="12">
        <v>42736</v>
      </c>
      <c r="D359" s="13" t="s">
        <v>45</v>
      </c>
      <c r="E359" s="13" t="s">
        <v>46</v>
      </c>
      <c r="F359" s="13" t="s">
        <v>70</v>
      </c>
      <c r="G359" s="27" t="s">
        <v>54945</v>
      </c>
      <c r="H359" s="13" t="s">
        <v>50</v>
      </c>
      <c r="I359" s="13" t="s">
        <v>50</v>
      </c>
      <c r="J359" s="12">
        <v>45530</v>
      </c>
      <c r="K359" s="13" t="s">
        <v>50</v>
      </c>
      <c r="L359" s="13" t="s">
        <v>290</v>
      </c>
      <c r="M359" s="13" t="s">
        <v>4038</v>
      </c>
      <c r="N359" s="13" t="s">
        <v>4039</v>
      </c>
      <c r="O359" s="13" t="s">
        <v>4040</v>
      </c>
      <c r="P359" s="11">
        <v>11529</v>
      </c>
      <c r="Q359" s="13" t="s">
        <v>93</v>
      </c>
      <c r="R359" s="29" t="s">
        <v>4041</v>
      </c>
      <c r="S359" s="30" t="s">
        <v>50</v>
      </c>
      <c r="T359" s="13" t="s">
        <v>50</v>
      </c>
      <c r="U359" s="13" t="s">
        <v>4042</v>
      </c>
      <c r="V359" s="13" t="s">
        <v>50</v>
      </c>
      <c r="W359" s="13" t="s">
        <v>50</v>
      </c>
      <c r="X359" s="13" t="s">
        <v>50</v>
      </c>
      <c r="Y359" s="13" t="s">
        <v>290</v>
      </c>
      <c r="Z359" s="13">
        <v>3</v>
      </c>
      <c r="AA359" s="13" t="s">
        <v>50</v>
      </c>
      <c r="AB359" s="13" t="s">
        <v>50</v>
      </c>
      <c r="AC359" s="13" t="s">
        <v>50</v>
      </c>
      <c r="AD359" s="13" t="s">
        <v>290</v>
      </c>
      <c r="AE359" s="13">
        <v>118081975</v>
      </c>
      <c r="AF359" s="13" t="s">
        <v>60</v>
      </c>
      <c r="AG359" s="13">
        <v>118081975</v>
      </c>
      <c r="AH359" s="13">
        <v>218081975</v>
      </c>
      <c r="AI359" s="13" t="s">
        <v>60</v>
      </c>
      <c r="AJ359" s="13">
        <v>218081975</v>
      </c>
      <c r="AK359" s="13" t="s">
        <v>4043</v>
      </c>
      <c r="AL359" s="13" t="s">
        <v>50</v>
      </c>
      <c r="AM359" s="13" t="s">
        <v>4044</v>
      </c>
      <c r="AN359" s="13" t="s">
        <v>738</v>
      </c>
      <c r="AO359" s="13" t="s">
        <v>4045</v>
      </c>
      <c r="AP359" s="15" t="s">
        <v>50</v>
      </c>
      <c r="AQ359" s="14" t="s">
        <v>4046</v>
      </c>
      <c r="AR359" s="13" t="s">
        <v>50</v>
      </c>
    </row>
    <row r="360" spans="1:44" ht="15" thickBot="1">
      <c r="A360" s="4" t="s">
        <v>4047</v>
      </c>
      <c r="B360" s="5">
        <v>4651</v>
      </c>
      <c r="C360" s="6">
        <v>44927</v>
      </c>
      <c r="D360" s="7" t="s">
        <v>45</v>
      </c>
      <c r="E360" s="7" t="s">
        <v>46</v>
      </c>
      <c r="F360" s="7" t="s">
        <v>70</v>
      </c>
      <c r="G360" s="26" t="s">
        <v>54946</v>
      </c>
      <c r="H360" s="7" t="s">
        <v>50</v>
      </c>
      <c r="I360" s="7" t="s">
        <v>50</v>
      </c>
      <c r="J360" s="6">
        <v>45530</v>
      </c>
      <c r="K360" s="7" t="s">
        <v>50</v>
      </c>
      <c r="L360" s="7" t="s">
        <v>467</v>
      </c>
      <c r="M360" s="7" t="s">
        <v>4048</v>
      </c>
      <c r="N360" s="7" t="s">
        <v>432</v>
      </c>
      <c r="O360" s="7" t="s">
        <v>4049</v>
      </c>
      <c r="P360" s="5">
        <v>11552</v>
      </c>
      <c r="Q360" s="7" t="s">
        <v>434</v>
      </c>
      <c r="R360" s="28" t="s">
        <v>4050</v>
      </c>
      <c r="S360" s="28" t="s">
        <v>4051</v>
      </c>
      <c r="T360" s="7" t="s">
        <v>4052</v>
      </c>
      <c r="U360" s="7" t="s">
        <v>4053</v>
      </c>
      <c r="V360" s="7">
        <v>4100000</v>
      </c>
      <c r="W360" s="7" t="s">
        <v>60</v>
      </c>
      <c r="X360" s="7">
        <v>4100000</v>
      </c>
      <c r="Y360" s="7" t="s">
        <v>467</v>
      </c>
      <c r="Z360" s="7">
        <v>2</v>
      </c>
      <c r="AA360" s="7">
        <v>4100000</v>
      </c>
      <c r="AB360" s="7" t="s">
        <v>60</v>
      </c>
      <c r="AC360" s="7">
        <v>4100000</v>
      </c>
      <c r="AD360" s="7" t="s">
        <v>467</v>
      </c>
      <c r="AE360" s="7">
        <v>5800000</v>
      </c>
      <c r="AF360" s="7" t="s">
        <v>60</v>
      </c>
      <c r="AG360" s="7">
        <v>5800000</v>
      </c>
      <c r="AH360" s="7">
        <v>5800000</v>
      </c>
      <c r="AI360" s="7" t="s">
        <v>60</v>
      </c>
      <c r="AJ360" s="7">
        <v>5800000</v>
      </c>
      <c r="AK360" s="7" t="s">
        <v>4054</v>
      </c>
      <c r="AL360" s="7" t="s">
        <v>50</v>
      </c>
      <c r="AM360" s="7" t="s">
        <v>4055</v>
      </c>
      <c r="AN360" s="7" t="s">
        <v>66</v>
      </c>
      <c r="AO360" s="7" t="s">
        <v>4056</v>
      </c>
      <c r="AP360" s="8" t="s">
        <v>4057</v>
      </c>
      <c r="AQ360" s="9" t="s">
        <v>50</v>
      </c>
      <c r="AR360" s="7" t="s">
        <v>50</v>
      </c>
    </row>
    <row r="361" spans="1:44" ht="15" thickBot="1">
      <c r="A361" s="10" t="s">
        <v>4058</v>
      </c>
      <c r="B361" s="13" t="s">
        <v>50</v>
      </c>
      <c r="C361" s="12">
        <v>42736</v>
      </c>
      <c r="D361" s="13" t="s">
        <v>45</v>
      </c>
      <c r="E361" s="13" t="s">
        <v>46</v>
      </c>
      <c r="F361" s="13" t="s">
        <v>70</v>
      </c>
      <c r="G361" s="26" t="s">
        <v>54946</v>
      </c>
      <c r="H361" s="13" t="s">
        <v>50</v>
      </c>
      <c r="I361" s="13" t="s">
        <v>50</v>
      </c>
      <c r="J361" s="12">
        <v>45531</v>
      </c>
      <c r="K361" s="13" t="s">
        <v>50</v>
      </c>
      <c r="L361" s="13" t="s">
        <v>467</v>
      </c>
      <c r="M361" s="13" t="s">
        <v>4059</v>
      </c>
      <c r="N361" s="13" t="s">
        <v>4060</v>
      </c>
      <c r="O361" s="13" t="s">
        <v>4061</v>
      </c>
      <c r="P361" s="11">
        <v>11598</v>
      </c>
      <c r="Q361" s="13" t="s">
        <v>166</v>
      </c>
      <c r="R361" s="29" t="s">
        <v>4062</v>
      </c>
      <c r="S361" s="29" t="s">
        <v>4063</v>
      </c>
      <c r="T361" s="13" t="s">
        <v>4064</v>
      </c>
      <c r="U361" s="13" t="s">
        <v>50</v>
      </c>
      <c r="V361" s="13">
        <v>5800000</v>
      </c>
      <c r="W361" s="13" t="s">
        <v>60</v>
      </c>
      <c r="X361" s="13">
        <v>5800000</v>
      </c>
      <c r="Y361" s="13" t="s">
        <v>467</v>
      </c>
      <c r="Z361" s="13">
        <v>1</v>
      </c>
      <c r="AA361" s="13">
        <v>5800000</v>
      </c>
      <c r="AB361" s="13" t="s">
        <v>60</v>
      </c>
      <c r="AC361" s="13">
        <v>5800000</v>
      </c>
      <c r="AD361" s="13" t="s">
        <v>467</v>
      </c>
      <c r="AE361" s="13">
        <v>5800000</v>
      </c>
      <c r="AF361" s="13" t="s">
        <v>60</v>
      </c>
      <c r="AG361" s="13">
        <v>5800000</v>
      </c>
      <c r="AH361" s="13">
        <v>5800000</v>
      </c>
      <c r="AI361" s="13" t="s">
        <v>60</v>
      </c>
      <c r="AJ361" s="13">
        <v>5800000</v>
      </c>
      <c r="AK361" s="13" t="s">
        <v>50</v>
      </c>
      <c r="AL361" s="13" t="s">
        <v>50</v>
      </c>
      <c r="AM361" s="13" t="s">
        <v>4065</v>
      </c>
      <c r="AN361" s="13" t="s">
        <v>253</v>
      </c>
      <c r="AO361" s="13" t="s">
        <v>4066</v>
      </c>
      <c r="AP361" s="14" t="s">
        <v>4067</v>
      </c>
      <c r="AQ361" s="15" t="s">
        <v>50</v>
      </c>
      <c r="AR361" s="13" t="s">
        <v>50</v>
      </c>
    </row>
    <row r="362" spans="1:44" ht="15" thickBot="1">
      <c r="A362" s="4" t="s">
        <v>4068</v>
      </c>
      <c r="B362" s="7">
        <v>978</v>
      </c>
      <c r="C362" s="6">
        <v>38353</v>
      </c>
      <c r="D362" s="7" t="s">
        <v>45</v>
      </c>
      <c r="E362" s="7" t="s">
        <v>46</v>
      </c>
      <c r="F362" s="7" t="s">
        <v>47</v>
      </c>
      <c r="G362" s="27" t="s">
        <v>54945</v>
      </c>
      <c r="H362" s="7" t="s">
        <v>50</v>
      </c>
      <c r="I362" s="7" t="s">
        <v>50</v>
      </c>
      <c r="J362" s="6">
        <v>45527</v>
      </c>
      <c r="K362" s="7" t="s">
        <v>116</v>
      </c>
      <c r="L362" s="7" t="s">
        <v>62</v>
      </c>
      <c r="M362" s="7" t="s">
        <v>4069</v>
      </c>
      <c r="N362" s="7" t="s">
        <v>133</v>
      </c>
      <c r="O362" s="7" t="s">
        <v>4070</v>
      </c>
      <c r="P362" s="5">
        <v>11720</v>
      </c>
      <c r="Q362" s="7" t="s">
        <v>135</v>
      </c>
      <c r="R362" s="28" t="s">
        <v>4071</v>
      </c>
      <c r="S362" s="28" t="s">
        <v>4072</v>
      </c>
      <c r="T362" s="7" t="s">
        <v>50</v>
      </c>
      <c r="U362" s="7" t="s">
        <v>4073</v>
      </c>
      <c r="V362" s="7">
        <v>1750000</v>
      </c>
      <c r="W362" s="7" t="s">
        <v>139</v>
      </c>
      <c r="X362" s="7">
        <v>2294486</v>
      </c>
      <c r="Y362" s="7" t="s">
        <v>61</v>
      </c>
      <c r="Z362" s="7">
        <v>3</v>
      </c>
      <c r="AA362" s="7">
        <v>1750000</v>
      </c>
      <c r="AB362" s="7" t="s">
        <v>139</v>
      </c>
      <c r="AC362" s="7">
        <v>2294486</v>
      </c>
      <c r="AD362" s="7" t="s">
        <v>62</v>
      </c>
      <c r="AE362" s="7">
        <v>4250000</v>
      </c>
      <c r="AF362" s="7" t="s">
        <v>139</v>
      </c>
      <c r="AG362" s="7">
        <v>5454398</v>
      </c>
      <c r="AH362" s="7">
        <v>4250000</v>
      </c>
      <c r="AI362" s="7" t="s">
        <v>139</v>
      </c>
      <c r="AJ362" s="7">
        <v>5454398</v>
      </c>
      <c r="AK362" s="7" t="s">
        <v>50</v>
      </c>
      <c r="AL362" s="7" t="s">
        <v>50</v>
      </c>
      <c r="AM362" s="7" t="s">
        <v>4074</v>
      </c>
      <c r="AN362" s="7" t="s">
        <v>798</v>
      </c>
      <c r="AO362" s="7" t="s">
        <v>4075</v>
      </c>
      <c r="AP362" s="8" t="s">
        <v>4076</v>
      </c>
      <c r="AQ362" s="9" t="s">
        <v>50</v>
      </c>
      <c r="AR362" s="7" t="s">
        <v>50</v>
      </c>
    </row>
    <row r="363" spans="1:44" ht="15" thickBot="1">
      <c r="A363" s="10" t="s">
        <v>4077</v>
      </c>
      <c r="B363" s="11">
        <v>1091</v>
      </c>
      <c r="C363" s="12">
        <v>42736</v>
      </c>
      <c r="D363" s="13" t="s">
        <v>45</v>
      </c>
      <c r="E363" s="13" t="s">
        <v>46</v>
      </c>
      <c r="F363" s="13" t="s">
        <v>70</v>
      </c>
      <c r="G363" s="26" t="s">
        <v>54946</v>
      </c>
      <c r="H363" s="13" t="s">
        <v>240</v>
      </c>
      <c r="I363" s="13" t="s">
        <v>50</v>
      </c>
      <c r="J363" s="12">
        <v>45525</v>
      </c>
      <c r="K363" s="13" t="s">
        <v>116</v>
      </c>
      <c r="L363" s="13" t="s">
        <v>131</v>
      </c>
      <c r="M363" s="13" t="s">
        <v>4078</v>
      </c>
      <c r="N363" s="13" t="s">
        <v>4079</v>
      </c>
      <c r="O363" s="13" t="s">
        <v>4080</v>
      </c>
      <c r="P363" s="11">
        <v>11792</v>
      </c>
      <c r="Q363" s="13" t="s">
        <v>360</v>
      </c>
      <c r="R363" s="29" t="s">
        <v>4081</v>
      </c>
      <c r="S363" s="29" t="s">
        <v>4082</v>
      </c>
      <c r="T363" s="13" t="s">
        <v>4083</v>
      </c>
      <c r="U363" s="13" t="s">
        <v>50</v>
      </c>
      <c r="V363" s="13">
        <v>18000000</v>
      </c>
      <c r="W363" s="13" t="s">
        <v>209</v>
      </c>
      <c r="X363" s="13">
        <v>20015879</v>
      </c>
      <c r="Y363" s="13" t="s">
        <v>50</v>
      </c>
      <c r="Z363" s="13">
        <v>1</v>
      </c>
      <c r="AA363" s="13" t="s">
        <v>50</v>
      </c>
      <c r="AB363" s="13" t="s">
        <v>50</v>
      </c>
      <c r="AC363" s="13" t="s">
        <v>50</v>
      </c>
      <c r="AD363" s="13" t="s">
        <v>50</v>
      </c>
      <c r="AE363" s="13" t="s">
        <v>50</v>
      </c>
      <c r="AF363" s="13" t="s">
        <v>50</v>
      </c>
      <c r="AG363" s="13" t="s">
        <v>50</v>
      </c>
      <c r="AH363" s="13">
        <v>18000000</v>
      </c>
      <c r="AI363" s="13" t="s">
        <v>209</v>
      </c>
      <c r="AJ363" s="13">
        <v>20015879</v>
      </c>
      <c r="AK363" s="13" t="s">
        <v>50</v>
      </c>
      <c r="AL363" s="13" t="s">
        <v>50</v>
      </c>
      <c r="AM363" s="13" t="s">
        <v>4084</v>
      </c>
      <c r="AN363" s="13" t="s">
        <v>66</v>
      </c>
      <c r="AO363" s="13" t="s">
        <v>4085</v>
      </c>
      <c r="AP363" s="14" t="s">
        <v>4086</v>
      </c>
      <c r="AQ363" s="15" t="s">
        <v>50</v>
      </c>
      <c r="AR363" s="13" t="s">
        <v>50</v>
      </c>
    </row>
    <row r="364" spans="1:44" ht="15" thickBot="1">
      <c r="A364" s="4" t="s">
        <v>4087</v>
      </c>
      <c r="B364" s="7">
        <v>1</v>
      </c>
      <c r="C364" s="6">
        <v>40179</v>
      </c>
      <c r="D364" s="7" t="s">
        <v>45</v>
      </c>
      <c r="E364" s="7" t="s">
        <v>46</v>
      </c>
      <c r="F364" s="7" t="s">
        <v>70</v>
      </c>
      <c r="G364" s="26" t="s">
        <v>54946</v>
      </c>
      <c r="H364" s="7" t="s">
        <v>4088</v>
      </c>
      <c r="I364" s="7" t="s">
        <v>50</v>
      </c>
      <c r="J364" s="6">
        <v>45525</v>
      </c>
      <c r="K364" s="7" t="s">
        <v>50</v>
      </c>
      <c r="L364" s="7" t="s">
        <v>52</v>
      </c>
      <c r="M364" s="7" t="s">
        <v>4089</v>
      </c>
      <c r="N364" s="7" t="s">
        <v>668</v>
      </c>
      <c r="O364" s="7" t="s">
        <v>4090</v>
      </c>
      <c r="P364" s="5">
        <v>11880</v>
      </c>
      <c r="Q364" s="7" t="s">
        <v>670</v>
      </c>
      <c r="R364" s="28" t="s">
        <v>4091</v>
      </c>
      <c r="S364" s="28" t="s">
        <v>4092</v>
      </c>
      <c r="T364" s="7" t="s">
        <v>4093</v>
      </c>
      <c r="U364" s="7">
        <f>1-800-946-4538</f>
        <v>-6283</v>
      </c>
      <c r="V364" s="7">
        <v>4500000</v>
      </c>
      <c r="W364" s="7" t="s">
        <v>60</v>
      </c>
      <c r="X364" s="7">
        <v>4500000</v>
      </c>
      <c r="Y364" s="7" t="s">
        <v>50</v>
      </c>
      <c r="Z364" s="7">
        <v>1</v>
      </c>
      <c r="AA364" s="7" t="s">
        <v>50</v>
      </c>
      <c r="AB364" s="7" t="s">
        <v>50</v>
      </c>
      <c r="AC364" s="7" t="s">
        <v>50</v>
      </c>
      <c r="AD364" s="7" t="s">
        <v>50</v>
      </c>
      <c r="AE364" s="7" t="s">
        <v>50</v>
      </c>
      <c r="AF364" s="7" t="s">
        <v>50</v>
      </c>
      <c r="AG364" s="7" t="s">
        <v>50</v>
      </c>
      <c r="AH364" s="7">
        <v>4500000</v>
      </c>
      <c r="AI364" s="7" t="s">
        <v>60</v>
      </c>
      <c r="AJ364" s="7">
        <v>4500000</v>
      </c>
      <c r="AK364" s="7" t="s">
        <v>4094</v>
      </c>
      <c r="AL364" s="7" t="s">
        <v>50</v>
      </c>
      <c r="AM364" s="7" t="s">
        <v>4095</v>
      </c>
      <c r="AN364" s="7" t="s">
        <v>66</v>
      </c>
      <c r="AO364" s="7" t="s">
        <v>4096</v>
      </c>
      <c r="AP364" s="8" t="s">
        <v>4097</v>
      </c>
      <c r="AQ364" s="9" t="s">
        <v>50</v>
      </c>
      <c r="AR364" s="7" t="s">
        <v>50</v>
      </c>
    </row>
    <row r="365" spans="1:44" ht="15" thickBot="1">
      <c r="A365" s="10" t="s">
        <v>4098</v>
      </c>
      <c r="B365" s="11">
        <v>28300</v>
      </c>
      <c r="C365" s="12">
        <v>44197</v>
      </c>
      <c r="D365" s="13" t="s">
        <v>45</v>
      </c>
      <c r="E365" s="13" t="s">
        <v>46</v>
      </c>
      <c r="F365" s="13" t="s">
        <v>70</v>
      </c>
      <c r="G365" s="26" t="s">
        <v>54946</v>
      </c>
      <c r="H365" s="13" t="s">
        <v>50</v>
      </c>
      <c r="I365" s="13" t="s">
        <v>50</v>
      </c>
      <c r="J365" s="12">
        <v>45527</v>
      </c>
      <c r="K365" s="13" t="s">
        <v>50</v>
      </c>
      <c r="L365" s="13" t="s">
        <v>1471</v>
      </c>
      <c r="M365" s="13" t="s">
        <v>4099</v>
      </c>
      <c r="N365" s="13" t="s">
        <v>421</v>
      </c>
      <c r="O365" s="13" t="s">
        <v>4100</v>
      </c>
      <c r="P365" s="11">
        <v>12062</v>
      </c>
      <c r="Q365" s="13" t="s">
        <v>245</v>
      </c>
      <c r="R365" s="29" t="s">
        <v>4101</v>
      </c>
      <c r="S365" s="29" t="s">
        <v>4102</v>
      </c>
      <c r="T365" s="13" t="s">
        <v>4103</v>
      </c>
      <c r="U365" s="13" t="s">
        <v>50</v>
      </c>
      <c r="V365" s="13">
        <v>390000000</v>
      </c>
      <c r="W365" s="13" t="s">
        <v>250</v>
      </c>
      <c r="X365" s="13">
        <v>4649971</v>
      </c>
      <c r="Y365" s="13" t="s">
        <v>50</v>
      </c>
      <c r="Z365" s="13">
        <v>1</v>
      </c>
      <c r="AA365" s="13">
        <v>390000000</v>
      </c>
      <c r="AB365" s="13" t="s">
        <v>250</v>
      </c>
      <c r="AC365" s="13">
        <v>4649971</v>
      </c>
      <c r="AD365" s="13" t="s">
        <v>1471</v>
      </c>
      <c r="AE365" s="13">
        <v>390000000</v>
      </c>
      <c r="AF365" s="13" t="s">
        <v>250</v>
      </c>
      <c r="AG365" s="13">
        <v>4649971</v>
      </c>
      <c r="AH365" s="13">
        <v>390000000</v>
      </c>
      <c r="AI365" s="13" t="s">
        <v>250</v>
      </c>
      <c r="AJ365" s="13">
        <v>4649971</v>
      </c>
      <c r="AK365" s="13" t="s">
        <v>4104</v>
      </c>
      <c r="AL365" s="13" t="s">
        <v>50</v>
      </c>
      <c r="AM365" s="13" t="s">
        <v>4105</v>
      </c>
      <c r="AN365" s="13" t="s">
        <v>253</v>
      </c>
      <c r="AO365" s="13" t="s">
        <v>4106</v>
      </c>
      <c r="AP365" s="14" t="s">
        <v>4107</v>
      </c>
      <c r="AQ365" s="15" t="s">
        <v>50</v>
      </c>
      <c r="AR365" s="13" t="s">
        <v>50</v>
      </c>
    </row>
    <row r="366" spans="1:44" ht="15" thickBot="1">
      <c r="A366" s="4" t="s">
        <v>4108</v>
      </c>
      <c r="B366" s="7" t="s">
        <v>50</v>
      </c>
      <c r="C366" s="6">
        <v>43466</v>
      </c>
      <c r="D366" s="7" t="s">
        <v>45</v>
      </c>
      <c r="E366" s="7" t="s">
        <v>46</v>
      </c>
      <c r="F366" s="7" t="s">
        <v>70</v>
      </c>
      <c r="G366" s="27" t="s">
        <v>54945</v>
      </c>
      <c r="H366" s="7" t="s">
        <v>240</v>
      </c>
      <c r="I366" s="7" t="s">
        <v>50</v>
      </c>
      <c r="J366" s="6">
        <v>45531</v>
      </c>
      <c r="K366" s="7" t="s">
        <v>116</v>
      </c>
      <c r="L366" s="7" t="s">
        <v>467</v>
      </c>
      <c r="M366" s="7" t="s">
        <v>4109</v>
      </c>
      <c r="N366" s="7" t="s">
        <v>815</v>
      </c>
      <c r="O366" s="7" t="s">
        <v>4110</v>
      </c>
      <c r="P366" s="5">
        <v>12181</v>
      </c>
      <c r="Q366" s="7" t="s">
        <v>360</v>
      </c>
      <c r="R366" s="28" t="s">
        <v>4111</v>
      </c>
      <c r="S366" s="28" t="s">
        <v>4112</v>
      </c>
      <c r="T366" s="7" t="s">
        <v>4113</v>
      </c>
      <c r="U366" s="7" t="s">
        <v>50</v>
      </c>
      <c r="V366" s="7">
        <v>21000000</v>
      </c>
      <c r="W366" s="7" t="s">
        <v>4114</v>
      </c>
      <c r="X366" s="7">
        <v>936956</v>
      </c>
      <c r="Y366" s="7" t="s">
        <v>467</v>
      </c>
      <c r="Z366" s="7">
        <v>5</v>
      </c>
      <c r="AA366" s="7">
        <v>21000000</v>
      </c>
      <c r="AB366" s="7" t="s">
        <v>4114</v>
      </c>
      <c r="AC366" s="7">
        <v>936956</v>
      </c>
      <c r="AD366" s="7" t="s">
        <v>467</v>
      </c>
      <c r="AE366" s="7">
        <v>2034758</v>
      </c>
      <c r="AF366" s="7" t="s">
        <v>60</v>
      </c>
      <c r="AG366" s="7">
        <v>2034758</v>
      </c>
      <c r="AH366" s="7">
        <v>2034758</v>
      </c>
      <c r="AI366" s="7" t="s">
        <v>60</v>
      </c>
      <c r="AJ366" s="7">
        <v>2034758</v>
      </c>
      <c r="AK366" s="7" t="s">
        <v>4115</v>
      </c>
      <c r="AL366" s="7" t="s">
        <v>50</v>
      </c>
      <c r="AM366" s="7" t="s">
        <v>4116</v>
      </c>
      <c r="AN366" s="7" t="s">
        <v>66</v>
      </c>
      <c r="AO366" s="7" t="s">
        <v>4117</v>
      </c>
      <c r="AP366" s="8" t="s">
        <v>4118</v>
      </c>
      <c r="AQ366" s="9" t="s">
        <v>50</v>
      </c>
      <c r="AR366" s="7" t="s">
        <v>50</v>
      </c>
    </row>
    <row r="367" spans="1:44" ht="15" thickBot="1">
      <c r="A367" s="10" t="s">
        <v>4119</v>
      </c>
      <c r="B367" s="11">
        <v>12816</v>
      </c>
      <c r="C367" s="12">
        <v>43191</v>
      </c>
      <c r="D367" s="13" t="s">
        <v>45</v>
      </c>
      <c r="E367" s="13" t="s">
        <v>46</v>
      </c>
      <c r="F367" s="13" t="s">
        <v>70</v>
      </c>
      <c r="G367" s="27" t="s">
        <v>54945</v>
      </c>
      <c r="H367" s="13" t="s">
        <v>50</v>
      </c>
      <c r="I367" s="13" t="s">
        <v>50</v>
      </c>
      <c r="J367" s="12">
        <v>45523</v>
      </c>
      <c r="K367" s="13" t="s">
        <v>50</v>
      </c>
      <c r="L367" s="13" t="s">
        <v>1624</v>
      </c>
      <c r="M367" s="13" t="s">
        <v>4120</v>
      </c>
      <c r="N367" s="13" t="s">
        <v>2808</v>
      </c>
      <c r="O367" s="13" t="s">
        <v>4121</v>
      </c>
      <c r="P367" s="11">
        <v>12217</v>
      </c>
      <c r="Q367" s="13" t="s">
        <v>245</v>
      </c>
      <c r="R367" s="29" t="s">
        <v>4122</v>
      </c>
      <c r="S367" s="29" t="s">
        <v>4123</v>
      </c>
      <c r="T367" s="13" t="s">
        <v>4124</v>
      </c>
      <c r="U367" s="13" t="s">
        <v>50</v>
      </c>
      <c r="V367" s="13">
        <v>500000</v>
      </c>
      <c r="W367" s="13" t="s">
        <v>60</v>
      </c>
      <c r="X367" s="13">
        <v>500000</v>
      </c>
      <c r="Y367" s="13" t="s">
        <v>467</v>
      </c>
      <c r="Z367" s="13">
        <v>1</v>
      </c>
      <c r="AA367" s="13">
        <v>500000</v>
      </c>
      <c r="AB367" s="13" t="s">
        <v>60</v>
      </c>
      <c r="AC367" s="13">
        <v>500000</v>
      </c>
      <c r="AD367" s="13" t="s">
        <v>1624</v>
      </c>
      <c r="AE367" s="13">
        <v>500000</v>
      </c>
      <c r="AF367" s="13" t="s">
        <v>60</v>
      </c>
      <c r="AG367" s="13">
        <v>500000</v>
      </c>
      <c r="AH367" s="13">
        <v>500000</v>
      </c>
      <c r="AI367" s="13" t="s">
        <v>60</v>
      </c>
      <c r="AJ367" s="13">
        <v>500000</v>
      </c>
      <c r="AK367" s="13" t="s">
        <v>4125</v>
      </c>
      <c r="AL367" s="13" t="s">
        <v>50</v>
      </c>
      <c r="AM367" s="13" t="s">
        <v>4126</v>
      </c>
      <c r="AN367" s="13" t="s">
        <v>993</v>
      </c>
      <c r="AO367" s="13" t="s">
        <v>4127</v>
      </c>
      <c r="AP367" s="14" t="s">
        <v>4128</v>
      </c>
      <c r="AQ367" s="15" t="s">
        <v>50</v>
      </c>
      <c r="AR367" s="13" t="s">
        <v>50</v>
      </c>
    </row>
    <row r="368" spans="1:44" ht="15" thickBot="1">
      <c r="A368" s="4" t="s">
        <v>4129</v>
      </c>
      <c r="B368" s="5">
        <v>281069</v>
      </c>
      <c r="C368" s="6">
        <v>44358</v>
      </c>
      <c r="D368" s="7" t="s">
        <v>45</v>
      </c>
      <c r="E368" s="7" t="s">
        <v>46</v>
      </c>
      <c r="F368" s="7" t="s">
        <v>70</v>
      </c>
      <c r="G368" s="27" t="s">
        <v>54945</v>
      </c>
      <c r="H368" s="7" t="s">
        <v>50</v>
      </c>
      <c r="I368" s="7" t="s">
        <v>50</v>
      </c>
      <c r="J368" s="6">
        <v>45527</v>
      </c>
      <c r="K368" s="7" t="s">
        <v>50</v>
      </c>
      <c r="L368" s="7" t="s">
        <v>241</v>
      </c>
      <c r="M368" s="7" t="s">
        <v>3418</v>
      </c>
      <c r="N368" s="7" t="s">
        <v>2941</v>
      </c>
      <c r="O368" s="7" t="s">
        <v>4130</v>
      </c>
      <c r="P368" s="5">
        <v>12247</v>
      </c>
      <c r="Q368" s="7" t="s">
        <v>245</v>
      </c>
      <c r="R368" s="28" t="s">
        <v>4131</v>
      </c>
      <c r="S368" s="28" t="s">
        <v>4132</v>
      </c>
      <c r="T368" s="7" t="s">
        <v>4133</v>
      </c>
      <c r="U368" s="7" t="s">
        <v>4134</v>
      </c>
      <c r="V368" s="7">
        <v>4500000000</v>
      </c>
      <c r="W368" s="7" t="s">
        <v>2946</v>
      </c>
      <c r="X368" s="7">
        <v>3361690</v>
      </c>
      <c r="Y368" s="7" t="s">
        <v>154</v>
      </c>
      <c r="Z368" s="7">
        <v>2</v>
      </c>
      <c r="AA368" s="7">
        <v>4500000000</v>
      </c>
      <c r="AB368" s="7" t="s">
        <v>2946</v>
      </c>
      <c r="AC368" s="7">
        <v>3361690</v>
      </c>
      <c r="AD368" s="7" t="s">
        <v>241</v>
      </c>
      <c r="AE368" s="7">
        <v>6000000000</v>
      </c>
      <c r="AF368" s="7" t="s">
        <v>2946</v>
      </c>
      <c r="AG368" s="7">
        <v>4500768</v>
      </c>
      <c r="AH368" s="7">
        <v>6000000000</v>
      </c>
      <c r="AI368" s="7" t="s">
        <v>2946</v>
      </c>
      <c r="AJ368" s="7">
        <v>4500768</v>
      </c>
      <c r="AK368" s="7" t="s">
        <v>4135</v>
      </c>
      <c r="AL368" s="7" t="s">
        <v>50</v>
      </c>
      <c r="AM368" s="7" t="s">
        <v>4136</v>
      </c>
      <c r="AN368" s="7" t="s">
        <v>66</v>
      </c>
      <c r="AO368" s="7" t="s">
        <v>4133</v>
      </c>
      <c r="AP368" s="9" t="s">
        <v>50</v>
      </c>
      <c r="AQ368" s="8" t="s">
        <v>4137</v>
      </c>
      <c r="AR368" s="7" t="s">
        <v>50</v>
      </c>
    </row>
    <row r="369" spans="1:44" ht="15" thickBot="1">
      <c r="A369" s="10" t="s">
        <v>4138</v>
      </c>
      <c r="B369" s="13">
        <v>505</v>
      </c>
      <c r="C369" s="12">
        <v>42090</v>
      </c>
      <c r="D369" s="13" t="s">
        <v>45</v>
      </c>
      <c r="E369" s="13" t="s">
        <v>46</v>
      </c>
      <c r="F369" s="13" t="s">
        <v>70</v>
      </c>
      <c r="G369" s="26" t="s">
        <v>54946</v>
      </c>
      <c r="H369" s="13" t="s">
        <v>4139</v>
      </c>
      <c r="I369" s="13" t="s">
        <v>50</v>
      </c>
      <c r="J369" s="12">
        <v>45525</v>
      </c>
      <c r="K369" s="13" t="s">
        <v>191</v>
      </c>
      <c r="L369" s="13" t="s">
        <v>131</v>
      </c>
      <c r="M369" s="13" t="s">
        <v>4140</v>
      </c>
      <c r="N369" s="13" t="s">
        <v>3262</v>
      </c>
      <c r="O369" s="13" t="s">
        <v>4141</v>
      </c>
      <c r="P369" s="11">
        <v>12265</v>
      </c>
      <c r="Q369" s="13" t="s">
        <v>50</v>
      </c>
      <c r="R369" s="29" t="s">
        <v>4142</v>
      </c>
      <c r="S369" s="29" t="s">
        <v>4143</v>
      </c>
      <c r="T369" s="13" t="s">
        <v>4144</v>
      </c>
      <c r="U369" s="13" t="s">
        <v>4145</v>
      </c>
      <c r="V369" s="13" t="s">
        <v>50</v>
      </c>
      <c r="W369" s="13" t="s">
        <v>50</v>
      </c>
      <c r="X369" s="13" t="s">
        <v>50</v>
      </c>
      <c r="Y369" s="13" t="s">
        <v>154</v>
      </c>
      <c r="Z369" s="13">
        <v>3</v>
      </c>
      <c r="AA369" s="13">
        <v>12500000</v>
      </c>
      <c r="AB369" s="13" t="s">
        <v>1085</v>
      </c>
      <c r="AC369" s="13">
        <v>9283913</v>
      </c>
      <c r="AD369" s="13" t="s">
        <v>241</v>
      </c>
      <c r="AE369" s="13">
        <v>12500000</v>
      </c>
      <c r="AF369" s="13" t="s">
        <v>1085</v>
      </c>
      <c r="AG369" s="13">
        <v>9283913</v>
      </c>
      <c r="AH369" s="13">
        <v>12500000</v>
      </c>
      <c r="AI369" s="13" t="s">
        <v>1085</v>
      </c>
      <c r="AJ369" s="13">
        <v>9283913</v>
      </c>
      <c r="AK369" s="13" t="s">
        <v>4146</v>
      </c>
      <c r="AL369" s="13" t="s">
        <v>50</v>
      </c>
      <c r="AM369" s="13" t="s">
        <v>4147</v>
      </c>
      <c r="AN369" s="13" t="s">
        <v>66</v>
      </c>
      <c r="AO369" s="13" t="s">
        <v>4148</v>
      </c>
      <c r="AP369" s="14" t="s">
        <v>4149</v>
      </c>
      <c r="AQ369" s="15" t="s">
        <v>50</v>
      </c>
      <c r="AR369" s="13" t="s">
        <v>50</v>
      </c>
    </row>
    <row r="370" spans="1:44" ht="15" thickBot="1">
      <c r="A370" s="4" t="s">
        <v>4150</v>
      </c>
      <c r="B370" s="7" t="s">
        <v>50</v>
      </c>
      <c r="C370" s="6">
        <v>45369</v>
      </c>
      <c r="D370" s="7" t="s">
        <v>45</v>
      </c>
      <c r="E370" s="7" t="s">
        <v>46</v>
      </c>
      <c r="F370" s="7" t="s">
        <v>70</v>
      </c>
      <c r="G370" s="27" t="s">
        <v>54945</v>
      </c>
      <c r="H370" s="7" t="s">
        <v>50</v>
      </c>
      <c r="I370" s="7" t="s">
        <v>50</v>
      </c>
      <c r="J370" s="6">
        <v>45527</v>
      </c>
      <c r="K370" s="7" t="s">
        <v>50</v>
      </c>
      <c r="L370" s="7" t="s">
        <v>52</v>
      </c>
      <c r="M370" s="7" t="s">
        <v>4151</v>
      </c>
      <c r="N370" s="7" t="s">
        <v>2941</v>
      </c>
      <c r="O370" s="7" t="s">
        <v>4152</v>
      </c>
      <c r="P370" s="5">
        <v>12394</v>
      </c>
      <c r="Q370" s="7" t="s">
        <v>245</v>
      </c>
      <c r="R370" s="28" t="s">
        <v>4153</v>
      </c>
      <c r="S370" s="31" t="s">
        <v>50</v>
      </c>
      <c r="T370" s="7" t="s">
        <v>4154</v>
      </c>
      <c r="U370" s="7" t="s">
        <v>50</v>
      </c>
      <c r="V370" s="7">
        <v>700000000</v>
      </c>
      <c r="W370" s="7" t="s">
        <v>2946</v>
      </c>
      <c r="X370" s="7">
        <v>522930</v>
      </c>
      <c r="Y370" s="7" t="s">
        <v>467</v>
      </c>
      <c r="Z370" s="7">
        <v>3</v>
      </c>
      <c r="AA370" s="7" t="s">
        <v>50</v>
      </c>
      <c r="AB370" s="7" t="s">
        <v>50</v>
      </c>
      <c r="AC370" s="7" t="s">
        <v>50</v>
      </c>
      <c r="AD370" s="7" t="s">
        <v>1624</v>
      </c>
      <c r="AE370" s="7" t="s">
        <v>50</v>
      </c>
      <c r="AF370" s="7" t="s">
        <v>50</v>
      </c>
      <c r="AG370" s="7" t="s">
        <v>50</v>
      </c>
      <c r="AH370" s="7">
        <v>700000000</v>
      </c>
      <c r="AI370" s="7" t="s">
        <v>2946</v>
      </c>
      <c r="AJ370" s="7">
        <v>522930</v>
      </c>
      <c r="AK370" s="7" t="s">
        <v>4155</v>
      </c>
      <c r="AL370" s="7" t="s">
        <v>50</v>
      </c>
      <c r="AM370" s="7" t="s">
        <v>4156</v>
      </c>
      <c r="AN370" s="7" t="s">
        <v>66</v>
      </c>
      <c r="AO370" s="7" t="s">
        <v>4157</v>
      </c>
      <c r="AP370" s="8" t="s">
        <v>4158</v>
      </c>
      <c r="AQ370" s="9" t="s">
        <v>50</v>
      </c>
      <c r="AR370" s="7" t="s">
        <v>50</v>
      </c>
    </row>
    <row r="371" spans="1:44" ht="15" thickBot="1">
      <c r="A371" s="10" t="s">
        <v>4159</v>
      </c>
      <c r="B371" s="13" t="s">
        <v>50</v>
      </c>
      <c r="C371" s="12">
        <v>44927</v>
      </c>
      <c r="D371" s="13" t="s">
        <v>45</v>
      </c>
      <c r="E371" s="13" t="s">
        <v>46</v>
      </c>
      <c r="F371" s="13" t="s">
        <v>70</v>
      </c>
      <c r="G371" s="27" t="s">
        <v>54945</v>
      </c>
      <c r="H371" s="13" t="s">
        <v>50</v>
      </c>
      <c r="I371" s="13" t="s">
        <v>50</v>
      </c>
      <c r="J371" s="12">
        <v>45524</v>
      </c>
      <c r="K371" s="13" t="s">
        <v>50</v>
      </c>
      <c r="L371" s="13" t="s">
        <v>467</v>
      </c>
      <c r="M371" s="13" t="s">
        <v>4160</v>
      </c>
      <c r="N371" s="13" t="s">
        <v>75</v>
      </c>
      <c r="O371" s="13" t="s">
        <v>4161</v>
      </c>
      <c r="P371" s="11">
        <v>12396</v>
      </c>
      <c r="Q371" s="13" t="s">
        <v>77</v>
      </c>
      <c r="R371" s="29" t="s">
        <v>4162</v>
      </c>
      <c r="S371" s="29" t="s">
        <v>4163</v>
      </c>
      <c r="T371" s="13" t="s">
        <v>4164</v>
      </c>
      <c r="U371" s="13" t="s">
        <v>50</v>
      </c>
      <c r="V371" s="13">
        <v>10000000</v>
      </c>
      <c r="W371" s="13" t="s">
        <v>60</v>
      </c>
      <c r="X371" s="13">
        <v>10000000</v>
      </c>
      <c r="Y371" s="13" t="s">
        <v>467</v>
      </c>
      <c r="Z371" s="13">
        <v>1</v>
      </c>
      <c r="AA371" s="13">
        <v>10000000</v>
      </c>
      <c r="AB371" s="13" t="s">
        <v>60</v>
      </c>
      <c r="AC371" s="13">
        <v>10000000</v>
      </c>
      <c r="AD371" s="13" t="s">
        <v>467</v>
      </c>
      <c r="AE371" s="13">
        <v>10000000</v>
      </c>
      <c r="AF371" s="13" t="s">
        <v>60</v>
      </c>
      <c r="AG371" s="13">
        <v>10000000</v>
      </c>
      <c r="AH371" s="13">
        <v>10000000</v>
      </c>
      <c r="AI371" s="13" t="s">
        <v>60</v>
      </c>
      <c r="AJ371" s="13">
        <v>10000000</v>
      </c>
      <c r="AK371" s="13" t="s">
        <v>4165</v>
      </c>
      <c r="AL371" s="13" t="s">
        <v>50</v>
      </c>
      <c r="AM371" s="13" t="s">
        <v>4166</v>
      </c>
      <c r="AN371" s="13" t="s">
        <v>738</v>
      </c>
      <c r="AO371" s="13" t="s">
        <v>4164</v>
      </c>
      <c r="AP371" s="14" t="s">
        <v>4167</v>
      </c>
      <c r="AQ371" s="15" t="s">
        <v>50</v>
      </c>
      <c r="AR371" s="13" t="s">
        <v>50</v>
      </c>
    </row>
    <row r="372" spans="1:44" ht="15" thickBot="1">
      <c r="A372" s="4" t="s">
        <v>4168</v>
      </c>
      <c r="B372" s="7" t="s">
        <v>50</v>
      </c>
      <c r="C372" s="6">
        <v>44927</v>
      </c>
      <c r="D372" s="7" t="s">
        <v>45</v>
      </c>
      <c r="E372" s="7" t="s">
        <v>46</v>
      </c>
      <c r="F372" s="7" t="s">
        <v>70</v>
      </c>
      <c r="G372" s="27" t="s">
        <v>54945</v>
      </c>
      <c r="H372" s="7" t="s">
        <v>50</v>
      </c>
      <c r="I372" s="7" t="s">
        <v>50</v>
      </c>
      <c r="J372" s="6">
        <v>45525</v>
      </c>
      <c r="K372" s="7" t="s">
        <v>50</v>
      </c>
      <c r="L372" s="7" t="s">
        <v>241</v>
      </c>
      <c r="M372" s="7" t="s">
        <v>50</v>
      </c>
      <c r="N372" s="7" t="s">
        <v>479</v>
      </c>
      <c r="O372" s="7" t="s">
        <v>4169</v>
      </c>
      <c r="P372" s="5">
        <v>12430</v>
      </c>
      <c r="Q372" s="7" t="s">
        <v>481</v>
      </c>
      <c r="R372" s="28" t="s">
        <v>4170</v>
      </c>
      <c r="S372" s="31" t="s">
        <v>50</v>
      </c>
      <c r="T372" s="7" t="s">
        <v>50</v>
      </c>
      <c r="U372" s="7" t="s">
        <v>4171</v>
      </c>
      <c r="V372" s="7">
        <v>10400000</v>
      </c>
      <c r="W372" s="7" t="s">
        <v>60</v>
      </c>
      <c r="X372" s="7">
        <v>10400000</v>
      </c>
      <c r="Y372" s="7" t="s">
        <v>154</v>
      </c>
      <c r="Z372" s="7">
        <v>1</v>
      </c>
      <c r="AA372" s="7">
        <v>10400000</v>
      </c>
      <c r="AB372" s="7" t="s">
        <v>60</v>
      </c>
      <c r="AC372" s="7">
        <v>10400000</v>
      </c>
      <c r="AD372" s="7" t="s">
        <v>241</v>
      </c>
      <c r="AE372" s="7">
        <v>10400000</v>
      </c>
      <c r="AF372" s="7" t="s">
        <v>60</v>
      </c>
      <c r="AG372" s="7">
        <v>10400000</v>
      </c>
      <c r="AH372" s="7">
        <v>10400000</v>
      </c>
      <c r="AI372" s="7" t="s">
        <v>60</v>
      </c>
      <c r="AJ372" s="7">
        <v>10400000</v>
      </c>
      <c r="AK372" s="7" t="s">
        <v>4172</v>
      </c>
      <c r="AL372" s="7" t="s">
        <v>50</v>
      </c>
      <c r="AM372" s="7" t="s">
        <v>4173</v>
      </c>
      <c r="AN372" s="7" t="s">
        <v>66</v>
      </c>
      <c r="AO372" s="7" t="s">
        <v>4174</v>
      </c>
      <c r="AP372" s="8" t="s">
        <v>4175</v>
      </c>
      <c r="AQ372" s="9" t="s">
        <v>50</v>
      </c>
      <c r="AR372" s="7" t="s">
        <v>50</v>
      </c>
    </row>
    <row r="373" spans="1:44" ht="15" thickBot="1">
      <c r="A373" s="10" t="s">
        <v>4176</v>
      </c>
      <c r="B373" s="11">
        <v>269574</v>
      </c>
      <c r="C373" s="13" t="s">
        <v>4177</v>
      </c>
      <c r="D373" s="13" t="s">
        <v>45</v>
      </c>
      <c r="E373" s="13" t="s">
        <v>50</v>
      </c>
      <c r="F373" s="13" t="s">
        <v>70</v>
      </c>
      <c r="G373" s="13" t="s">
        <v>176</v>
      </c>
      <c r="H373" s="13" t="s">
        <v>2081</v>
      </c>
      <c r="I373" s="13" t="s">
        <v>50</v>
      </c>
      <c r="J373" s="12">
        <v>45531</v>
      </c>
      <c r="K373" s="13" t="s">
        <v>50</v>
      </c>
      <c r="L373" s="13" t="s">
        <v>52</v>
      </c>
      <c r="M373" s="13" t="s">
        <v>4178</v>
      </c>
      <c r="N373" s="13" t="s">
        <v>4179</v>
      </c>
      <c r="O373" s="13" t="s">
        <v>4180</v>
      </c>
      <c r="P373" s="11">
        <v>12488</v>
      </c>
      <c r="Q373" s="13" t="s">
        <v>4181</v>
      </c>
      <c r="R373" s="29" t="s">
        <v>4182</v>
      </c>
      <c r="S373" s="29" t="s">
        <v>4183</v>
      </c>
      <c r="T373" s="13" t="s">
        <v>4184</v>
      </c>
      <c r="U373" s="13" t="s">
        <v>4185</v>
      </c>
      <c r="V373" s="13">
        <v>2000000</v>
      </c>
      <c r="W373" s="13" t="s">
        <v>60</v>
      </c>
      <c r="X373" s="13">
        <v>2000000</v>
      </c>
      <c r="Y373" s="13" t="s">
        <v>50</v>
      </c>
      <c r="Z373" s="13">
        <v>4</v>
      </c>
      <c r="AA373" s="13" t="s">
        <v>50</v>
      </c>
      <c r="AB373" s="13" t="s">
        <v>50</v>
      </c>
      <c r="AC373" s="13" t="s">
        <v>50</v>
      </c>
      <c r="AD373" s="13" t="s">
        <v>50</v>
      </c>
      <c r="AE373" s="13" t="s">
        <v>50</v>
      </c>
      <c r="AF373" s="13" t="s">
        <v>50</v>
      </c>
      <c r="AG373" s="13" t="s">
        <v>50</v>
      </c>
      <c r="AH373" s="13">
        <v>7495549</v>
      </c>
      <c r="AI373" s="13" t="s">
        <v>60</v>
      </c>
      <c r="AJ373" s="13">
        <v>7495549</v>
      </c>
      <c r="AK373" s="13" t="s">
        <v>4186</v>
      </c>
      <c r="AL373" s="13" t="s">
        <v>50</v>
      </c>
      <c r="AM373" s="13" t="s">
        <v>4187</v>
      </c>
      <c r="AN373" s="13" t="s">
        <v>738</v>
      </c>
      <c r="AO373" s="13" t="s">
        <v>4188</v>
      </c>
      <c r="AP373" s="14" t="s">
        <v>4189</v>
      </c>
      <c r="AQ373" s="15" t="s">
        <v>50</v>
      </c>
      <c r="AR373" s="13" t="s">
        <v>50</v>
      </c>
    </row>
    <row r="374" spans="1:44" ht="15" thickBot="1">
      <c r="A374" s="4" t="s">
        <v>4190</v>
      </c>
      <c r="B374" s="5">
        <v>1466388</v>
      </c>
      <c r="C374" s="7" t="s">
        <v>4191</v>
      </c>
      <c r="D374" s="7" t="s">
        <v>45</v>
      </c>
      <c r="E374" s="7" t="s">
        <v>50</v>
      </c>
      <c r="F374" s="7" t="s">
        <v>70</v>
      </c>
      <c r="G374" s="7" t="s">
        <v>71</v>
      </c>
      <c r="H374" s="7" t="s">
        <v>49</v>
      </c>
      <c r="I374" s="7" t="s">
        <v>50</v>
      </c>
      <c r="J374" s="6">
        <v>45524</v>
      </c>
      <c r="K374" s="7" t="s">
        <v>282</v>
      </c>
      <c r="L374" s="7" t="s">
        <v>52</v>
      </c>
      <c r="M374" s="7" t="s">
        <v>4192</v>
      </c>
      <c r="N374" s="7" t="s">
        <v>4193</v>
      </c>
      <c r="O374" s="7" t="s">
        <v>4194</v>
      </c>
      <c r="P374" s="5">
        <v>12626</v>
      </c>
      <c r="Q374" s="7" t="s">
        <v>4195</v>
      </c>
      <c r="R374" s="28" t="s">
        <v>4196</v>
      </c>
      <c r="S374" s="28" t="s">
        <v>4197</v>
      </c>
      <c r="T374" s="7" t="s">
        <v>50</v>
      </c>
      <c r="U374" s="7" t="s">
        <v>4198</v>
      </c>
      <c r="V374" s="7">
        <v>3000000</v>
      </c>
      <c r="W374" s="7" t="s">
        <v>60</v>
      </c>
      <c r="X374" s="7">
        <v>3000000</v>
      </c>
      <c r="Y374" s="7" t="s">
        <v>50</v>
      </c>
      <c r="Z374" s="7">
        <v>5</v>
      </c>
      <c r="AA374" s="7" t="s">
        <v>50</v>
      </c>
      <c r="AB374" s="7" t="s">
        <v>50</v>
      </c>
      <c r="AC374" s="7" t="s">
        <v>50</v>
      </c>
      <c r="AD374" s="7" t="s">
        <v>50</v>
      </c>
      <c r="AE374" s="7" t="s">
        <v>50</v>
      </c>
      <c r="AF374" s="7" t="s">
        <v>50</v>
      </c>
      <c r="AG374" s="7" t="s">
        <v>50</v>
      </c>
      <c r="AH374" s="7">
        <v>8148635</v>
      </c>
      <c r="AI374" s="7" t="s">
        <v>60</v>
      </c>
      <c r="AJ374" s="7">
        <v>8148635</v>
      </c>
      <c r="AK374" s="7" t="s">
        <v>4199</v>
      </c>
      <c r="AL374" s="7" t="s">
        <v>50</v>
      </c>
      <c r="AM374" s="7" t="s">
        <v>4200</v>
      </c>
      <c r="AN374" s="7" t="s">
        <v>738</v>
      </c>
      <c r="AO374" s="7" t="s">
        <v>4201</v>
      </c>
      <c r="AP374" s="9" t="s">
        <v>50</v>
      </c>
      <c r="AQ374" s="8" t="s">
        <v>4202</v>
      </c>
      <c r="AR374" s="7" t="s">
        <v>50</v>
      </c>
    </row>
    <row r="375" spans="1:44" ht="15" thickBot="1">
      <c r="A375" s="10" t="s">
        <v>4203</v>
      </c>
      <c r="B375" s="13" t="s">
        <v>50</v>
      </c>
      <c r="C375" s="12">
        <v>44197</v>
      </c>
      <c r="D375" s="13" t="s">
        <v>45</v>
      </c>
      <c r="E375" s="13" t="s">
        <v>46</v>
      </c>
      <c r="F375" s="13" t="s">
        <v>70</v>
      </c>
      <c r="G375" s="27" t="s">
        <v>54945</v>
      </c>
      <c r="H375" s="13" t="s">
        <v>50</v>
      </c>
      <c r="I375" s="13" t="s">
        <v>50</v>
      </c>
      <c r="J375" s="12">
        <v>45526</v>
      </c>
      <c r="K375" s="13" t="s">
        <v>50</v>
      </c>
      <c r="L375" s="13" t="s">
        <v>52</v>
      </c>
      <c r="M375" s="13" t="s">
        <v>4204</v>
      </c>
      <c r="N375" s="13" t="s">
        <v>4205</v>
      </c>
      <c r="O375" s="13" t="s">
        <v>4206</v>
      </c>
      <c r="P375" s="11">
        <v>12727</v>
      </c>
      <c r="Q375" s="13" t="s">
        <v>135</v>
      </c>
      <c r="R375" s="29" t="s">
        <v>4207</v>
      </c>
      <c r="S375" s="29" t="s">
        <v>4208</v>
      </c>
      <c r="T375" s="13" t="s">
        <v>50</v>
      </c>
      <c r="U375" s="13" t="s">
        <v>50</v>
      </c>
      <c r="V375" s="13">
        <v>2000000</v>
      </c>
      <c r="W375" s="13" t="s">
        <v>139</v>
      </c>
      <c r="X375" s="13">
        <v>2625103</v>
      </c>
      <c r="Y375" s="13" t="s">
        <v>154</v>
      </c>
      <c r="Z375" s="13">
        <v>3</v>
      </c>
      <c r="AA375" s="13">
        <v>11050000</v>
      </c>
      <c r="AB375" s="13" t="s">
        <v>139</v>
      </c>
      <c r="AC375" s="13">
        <v>13727407</v>
      </c>
      <c r="AD375" s="13" t="s">
        <v>241</v>
      </c>
      <c r="AE375" s="13">
        <v>11050000</v>
      </c>
      <c r="AF375" s="13" t="s">
        <v>139</v>
      </c>
      <c r="AG375" s="13">
        <v>13727407</v>
      </c>
      <c r="AH375" s="13">
        <v>13540000</v>
      </c>
      <c r="AI375" s="13" t="s">
        <v>139</v>
      </c>
      <c r="AJ375" s="13">
        <v>16962903</v>
      </c>
      <c r="AK375" s="13" t="s">
        <v>4209</v>
      </c>
      <c r="AL375" s="13" t="s">
        <v>50</v>
      </c>
      <c r="AM375" s="13" t="s">
        <v>4210</v>
      </c>
      <c r="AN375" s="13" t="s">
        <v>66</v>
      </c>
      <c r="AO375" s="13" t="s">
        <v>4211</v>
      </c>
      <c r="AP375" s="14" t="s">
        <v>4212</v>
      </c>
      <c r="AQ375" s="15" t="s">
        <v>50</v>
      </c>
      <c r="AR375" s="13" t="s">
        <v>50</v>
      </c>
    </row>
    <row r="376" spans="1:44" ht="15" thickBot="1">
      <c r="A376" s="4" t="s">
        <v>4213</v>
      </c>
      <c r="B376" s="5">
        <v>3596</v>
      </c>
      <c r="C376" s="6">
        <v>36892</v>
      </c>
      <c r="D376" s="7" t="s">
        <v>45</v>
      </c>
      <c r="E376" s="7" t="s">
        <v>46</v>
      </c>
      <c r="F376" s="7" t="s">
        <v>47</v>
      </c>
      <c r="G376" s="27" t="s">
        <v>54945</v>
      </c>
      <c r="H376" s="7" t="s">
        <v>4214</v>
      </c>
      <c r="I376" s="7" t="s">
        <v>50</v>
      </c>
      <c r="J376" s="6">
        <v>45523</v>
      </c>
      <c r="K376" s="7" t="s">
        <v>50</v>
      </c>
      <c r="L376" s="7" t="s">
        <v>62</v>
      </c>
      <c r="M376" s="7" t="s">
        <v>4215</v>
      </c>
      <c r="N376" s="7" t="s">
        <v>4216</v>
      </c>
      <c r="O376" s="7" t="s">
        <v>4217</v>
      </c>
      <c r="P376" s="5">
        <v>12757</v>
      </c>
      <c r="Q376" s="7" t="s">
        <v>1334</v>
      </c>
      <c r="R376" s="28" t="s">
        <v>4218</v>
      </c>
      <c r="S376" s="28" t="s">
        <v>4219</v>
      </c>
      <c r="T376" s="7" t="s">
        <v>50</v>
      </c>
      <c r="U376" s="7" t="s">
        <v>4220</v>
      </c>
      <c r="V376" s="7">
        <v>3000000</v>
      </c>
      <c r="W376" s="7" t="s">
        <v>60</v>
      </c>
      <c r="X376" s="7">
        <v>3000000</v>
      </c>
      <c r="Y376" s="7" t="s">
        <v>61</v>
      </c>
      <c r="Z376" s="7">
        <v>1</v>
      </c>
      <c r="AA376" s="7">
        <v>3000000</v>
      </c>
      <c r="AB376" s="7" t="s">
        <v>60</v>
      </c>
      <c r="AC376" s="7">
        <v>3000000</v>
      </c>
      <c r="AD376" s="7" t="s">
        <v>62</v>
      </c>
      <c r="AE376" s="7">
        <v>3000000</v>
      </c>
      <c r="AF376" s="7" t="s">
        <v>60</v>
      </c>
      <c r="AG376" s="7">
        <v>3000000</v>
      </c>
      <c r="AH376" s="7">
        <v>3000000</v>
      </c>
      <c r="AI376" s="7" t="s">
        <v>60</v>
      </c>
      <c r="AJ376" s="7">
        <v>3000000</v>
      </c>
      <c r="AK376" s="7" t="s">
        <v>4221</v>
      </c>
      <c r="AL376" s="7" t="s">
        <v>50</v>
      </c>
      <c r="AM376" s="7" t="s">
        <v>4222</v>
      </c>
      <c r="AN376" s="7" t="s">
        <v>66</v>
      </c>
      <c r="AO376" s="7" t="s">
        <v>4223</v>
      </c>
      <c r="AP376" s="9" t="s">
        <v>50</v>
      </c>
      <c r="AQ376" s="8" t="s">
        <v>4224</v>
      </c>
      <c r="AR376" s="7" t="s">
        <v>50</v>
      </c>
    </row>
    <row r="377" spans="1:44" ht="15" thickBot="1">
      <c r="A377" s="10" t="s">
        <v>4225</v>
      </c>
      <c r="B377" s="11">
        <v>1582</v>
      </c>
      <c r="C377" s="12">
        <v>24838</v>
      </c>
      <c r="D377" s="13" t="s">
        <v>45</v>
      </c>
      <c r="E377" s="13" t="s">
        <v>46</v>
      </c>
      <c r="F377" s="13" t="s">
        <v>47</v>
      </c>
      <c r="G377" s="13" t="s">
        <v>176</v>
      </c>
      <c r="H377" s="13" t="s">
        <v>4226</v>
      </c>
      <c r="I377" s="13" t="s">
        <v>50</v>
      </c>
      <c r="J377" s="12">
        <v>45526</v>
      </c>
      <c r="K377" s="13" t="s">
        <v>72</v>
      </c>
      <c r="L377" s="13" t="s">
        <v>268</v>
      </c>
      <c r="M377" s="13" t="s">
        <v>4227</v>
      </c>
      <c r="N377" s="13" t="s">
        <v>4228</v>
      </c>
      <c r="O377" s="13" t="s">
        <v>4229</v>
      </c>
      <c r="P377" s="11">
        <v>12869</v>
      </c>
      <c r="Q377" s="13" t="s">
        <v>1783</v>
      </c>
      <c r="R377" s="29" t="s">
        <v>4230</v>
      </c>
      <c r="S377" s="29" t="s">
        <v>4231</v>
      </c>
      <c r="T377" s="13" t="s">
        <v>4232</v>
      </c>
      <c r="U377" s="13" t="s">
        <v>4233</v>
      </c>
      <c r="V377" s="13">
        <v>178000000</v>
      </c>
      <c r="W377" s="13" t="s">
        <v>4234</v>
      </c>
      <c r="X377" s="13">
        <v>47845977</v>
      </c>
      <c r="Y377" s="13" t="s">
        <v>61</v>
      </c>
      <c r="Z377" s="13">
        <v>1</v>
      </c>
      <c r="AA377" s="13" t="s">
        <v>50</v>
      </c>
      <c r="AB377" s="13" t="s">
        <v>50</v>
      </c>
      <c r="AC377" s="13" t="s">
        <v>50</v>
      </c>
      <c r="AD377" s="13" t="s">
        <v>50</v>
      </c>
      <c r="AE377" s="13" t="s">
        <v>50</v>
      </c>
      <c r="AF377" s="13" t="s">
        <v>50</v>
      </c>
      <c r="AG377" s="13" t="s">
        <v>50</v>
      </c>
      <c r="AH377" s="13">
        <v>178000000</v>
      </c>
      <c r="AI377" s="13" t="s">
        <v>4234</v>
      </c>
      <c r="AJ377" s="13">
        <v>47845977</v>
      </c>
      <c r="AK377" s="13" t="s">
        <v>50</v>
      </c>
      <c r="AL377" s="13" t="s">
        <v>50</v>
      </c>
      <c r="AM377" s="13" t="s">
        <v>4235</v>
      </c>
      <c r="AN377" s="13" t="s">
        <v>66</v>
      </c>
      <c r="AO377" s="13" t="s">
        <v>4236</v>
      </c>
      <c r="AP377" s="15" t="s">
        <v>50</v>
      </c>
      <c r="AQ377" s="14" t="s">
        <v>4237</v>
      </c>
      <c r="AR377" s="13" t="s">
        <v>50</v>
      </c>
    </row>
    <row r="378" spans="1:44" ht="15" thickBot="1">
      <c r="A378" s="4" t="s">
        <v>4238</v>
      </c>
      <c r="B378" s="5">
        <v>1989</v>
      </c>
      <c r="C378" s="6">
        <v>43012</v>
      </c>
      <c r="D378" s="7" t="s">
        <v>45</v>
      </c>
      <c r="E378" s="7" t="s">
        <v>46</v>
      </c>
      <c r="F378" s="7" t="s">
        <v>70</v>
      </c>
      <c r="G378" s="26" t="s">
        <v>54946</v>
      </c>
      <c r="H378" s="7" t="s">
        <v>4239</v>
      </c>
      <c r="I378" s="7" t="s">
        <v>50</v>
      </c>
      <c r="J378" s="6">
        <v>45522</v>
      </c>
      <c r="K378" s="7" t="s">
        <v>191</v>
      </c>
      <c r="L378" s="7" t="s">
        <v>467</v>
      </c>
      <c r="M378" s="7" t="s">
        <v>4240</v>
      </c>
      <c r="N378" s="7" t="s">
        <v>518</v>
      </c>
      <c r="O378" s="7" t="s">
        <v>4241</v>
      </c>
      <c r="P378" s="5">
        <v>12917</v>
      </c>
      <c r="Q378" s="7" t="s">
        <v>520</v>
      </c>
      <c r="R378" s="28" t="s">
        <v>4242</v>
      </c>
      <c r="S378" s="28" t="s">
        <v>4243</v>
      </c>
      <c r="T378" s="7" t="s">
        <v>4244</v>
      </c>
      <c r="U378" s="7" t="s">
        <v>50</v>
      </c>
      <c r="V378" s="7" t="s">
        <v>50</v>
      </c>
      <c r="W378" s="7" t="s">
        <v>50</v>
      </c>
      <c r="X378" s="7" t="s">
        <v>50</v>
      </c>
      <c r="Y378" s="7" t="s">
        <v>467</v>
      </c>
      <c r="Z378" s="7">
        <v>6</v>
      </c>
      <c r="AA378" s="7" t="s">
        <v>50</v>
      </c>
      <c r="AB378" s="7" t="s">
        <v>50</v>
      </c>
      <c r="AC378" s="7" t="s">
        <v>50</v>
      </c>
      <c r="AD378" s="7" t="s">
        <v>467</v>
      </c>
      <c r="AE378" s="7">
        <v>6025000</v>
      </c>
      <c r="AF378" s="7" t="s">
        <v>60</v>
      </c>
      <c r="AG378" s="7">
        <v>6025000</v>
      </c>
      <c r="AH378" s="7">
        <v>7827000</v>
      </c>
      <c r="AI378" s="7" t="s">
        <v>60</v>
      </c>
      <c r="AJ378" s="7">
        <v>7827000</v>
      </c>
      <c r="AK378" s="7" t="s">
        <v>4245</v>
      </c>
      <c r="AL378" s="7" t="s">
        <v>50</v>
      </c>
      <c r="AM378" s="7" t="s">
        <v>4246</v>
      </c>
      <c r="AN378" s="7" t="s">
        <v>66</v>
      </c>
      <c r="AO378" s="7" t="s">
        <v>4247</v>
      </c>
      <c r="AP378" s="8" t="s">
        <v>4248</v>
      </c>
      <c r="AQ378" s="9" t="s">
        <v>50</v>
      </c>
      <c r="AR378" s="7" t="s">
        <v>50</v>
      </c>
    </row>
    <row r="379" spans="1:44" ht="15" thickBot="1">
      <c r="A379" s="10" t="s">
        <v>4249</v>
      </c>
      <c r="B379" s="13" t="s">
        <v>50</v>
      </c>
      <c r="C379" s="12">
        <v>45292</v>
      </c>
      <c r="D379" s="13" t="s">
        <v>45</v>
      </c>
      <c r="E379" s="13" t="s">
        <v>46</v>
      </c>
      <c r="F379" s="13" t="s">
        <v>70</v>
      </c>
      <c r="G379" s="26" t="s">
        <v>54946</v>
      </c>
      <c r="H379" s="13" t="s">
        <v>50</v>
      </c>
      <c r="I379" s="13" t="s">
        <v>50</v>
      </c>
      <c r="J379" s="12">
        <v>45526</v>
      </c>
      <c r="K379" s="13" t="s">
        <v>50</v>
      </c>
      <c r="L379" s="13" t="s">
        <v>467</v>
      </c>
      <c r="M379" s="13" t="s">
        <v>4250</v>
      </c>
      <c r="N379" s="13" t="s">
        <v>1670</v>
      </c>
      <c r="O379" s="13" t="s">
        <v>4251</v>
      </c>
      <c r="P379" s="11">
        <v>13201</v>
      </c>
      <c r="Q379" s="13" t="s">
        <v>397</v>
      </c>
      <c r="R379" s="29" t="s">
        <v>4252</v>
      </c>
      <c r="S379" s="29" t="s">
        <v>4253</v>
      </c>
      <c r="T379" s="13" t="s">
        <v>4254</v>
      </c>
      <c r="U379" s="13" t="s">
        <v>4255</v>
      </c>
      <c r="V379" s="13">
        <v>22000000</v>
      </c>
      <c r="W379" s="13" t="s">
        <v>4256</v>
      </c>
      <c r="X379" s="13">
        <v>4012036</v>
      </c>
      <c r="Y379" s="13" t="s">
        <v>467</v>
      </c>
      <c r="Z379" s="13">
        <v>2</v>
      </c>
      <c r="AA379" s="13">
        <v>22000000</v>
      </c>
      <c r="AB379" s="13" t="s">
        <v>4256</v>
      </c>
      <c r="AC379" s="13">
        <v>4012036</v>
      </c>
      <c r="AD379" s="13" t="s">
        <v>467</v>
      </c>
      <c r="AE379" s="13">
        <v>28000000</v>
      </c>
      <c r="AF379" s="13" t="s">
        <v>4256</v>
      </c>
      <c r="AG379" s="13">
        <v>5194349</v>
      </c>
      <c r="AH379" s="13">
        <v>28000000</v>
      </c>
      <c r="AI379" s="13" t="s">
        <v>4256</v>
      </c>
      <c r="AJ379" s="13">
        <v>5194349</v>
      </c>
      <c r="AK379" s="13" t="s">
        <v>4257</v>
      </c>
      <c r="AL379" s="13" t="s">
        <v>50</v>
      </c>
      <c r="AM379" s="13" t="s">
        <v>4258</v>
      </c>
      <c r="AN379" s="13" t="s">
        <v>253</v>
      </c>
      <c r="AO379" s="13" t="s">
        <v>4259</v>
      </c>
      <c r="AP379" s="14" t="s">
        <v>4260</v>
      </c>
      <c r="AQ379" s="15" t="s">
        <v>50</v>
      </c>
      <c r="AR379" s="13" t="s">
        <v>50</v>
      </c>
    </row>
    <row r="380" spans="1:44" ht="15" thickBot="1">
      <c r="A380" s="4" t="s">
        <v>4261</v>
      </c>
      <c r="B380" s="7" t="s">
        <v>50</v>
      </c>
      <c r="C380" s="6">
        <v>44562</v>
      </c>
      <c r="D380" s="7" t="s">
        <v>45</v>
      </c>
      <c r="E380" s="7" t="s">
        <v>46</v>
      </c>
      <c r="F380" s="7" t="s">
        <v>70</v>
      </c>
      <c r="G380" s="27" t="s">
        <v>54945</v>
      </c>
      <c r="H380" s="7" t="s">
        <v>50</v>
      </c>
      <c r="I380" s="7" t="s">
        <v>50</v>
      </c>
      <c r="J380" s="6">
        <v>45531</v>
      </c>
      <c r="K380" s="7" t="s">
        <v>50</v>
      </c>
      <c r="L380" s="7" t="s">
        <v>467</v>
      </c>
      <c r="M380" s="7" t="s">
        <v>4262</v>
      </c>
      <c r="N380" s="7" t="s">
        <v>3166</v>
      </c>
      <c r="O380" s="7" t="s">
        <v>4263</v>
      </c>
      <c r="P380" s="5">
        <v>13245</v>
      </c>
      <c r="Q380" s="7" t="s">
        <v>2203</v>
      </c>
      <c r="R380" s="28" t="s">
        <v>4264</v>
      </c>
      <c r="S380" s="28" t="s">
        <v>4265</v>
      </c>
      <c r="T380" s="7" t="s">
        <v>4266</v>
      </c>
      <c r="U380" s="7" t="s">
        <v>50</v>
      </c>
      <c r="V380" s="7">
        <v>1900000</v>
      </c>
      <c r="W380" s="7" t="s">
        <v>209</v>
      </c>
      <c r="X380" s="7">
        <v>2121570</v>
      </c>
      <c r="Y380" s="7" t="s">
        <v>467</v>
      </c>
      <c r="Z380" s="7">
        <v>1</v>
      </c>
      <c r="AA380" s="7">
        <v>1900000</v>
      </c>
      <c r="AB380" s="7" t="s">
        <v>209</v>
      </c>
      <c r="AC380" s="7">
        <v>2121570</v>
      </c>
      <c r="AD380" s="7" t="s">
        <v>467</v>
      </c>
      <c r="AE380" s="7">
        <v>1900000</v>
      </c>
      <c r="AF380" s="7" t="s">
        <v>209</v>
      </c>
      <c r="AG380" s="7">
        <v>2121570</v>
      </c>
      <c r="AH380" s="7">
        <v>1900000</v>
      </c>
      <c r="AI380" s="7" t="s">
        <v>209</v>
      </c>
      <c r="AJ380" s="7">
        <v>2121570</v>
      </c>
      <c r="AK380" s="7" t="s">
        <v>3171</v>
      </c>
      <c r="AL380" s="7" t="s">
        <v>50</v>
      </c>
      <c r="AM380" s="7" t="s">
        <v>4267</v>
      </c>
      <c r="AN380" s="7" t="s">
        <v>253</v>
      </c>
      <c r="AO380" s="7" t="s">
        <v>4268</v>
      </c>
      <c r="AP380" s="8" t="s">
        <v>4269</v>
      </c>
      <c r="AQ380" s="9" t="s">
        <v>50</v>
      </c>
      <c r="AR380" s="7" t="s">
        <v>50</v>
      </c>
    </row>
    <row r="381" spans="1:44" ht="15" thickBot="1">
      <c r="A381" s="10" t="s">
        <v>4270</v>
      </c>
      <c r="B381" s="11">
        <v>10268</v>
      </c>
      <c r="C381" s="12">
        <v>44562</v>
      </c>
      <c r="D381" s="13" t="s">
        <v>45</v>
      </c>
      <c r="E381" s="13" t="s">
        <v>46</v>
      </c>
      <c r="F381" s="13" t="s">
        <v>70</v>
      </c>
      <c r="G381" s="26" t="s">
        <v>54946</v>
      </c>
      <c r="H381" s="13" t="s">
        <v>4271</v>
      </c>
      <c r="I381" s="13" t="s">
        <v>50</v>
      </c>
      <c r="J381" s="12">
        <v>45531</v>
      </c>
      <c r="K381" s="13" t="s">
        <v>50</v>
      </c>
      <c r="L381" s="13" t="s">
        <v>241</v>
      </c>
      <c r="M381" s="13" t="s">
        <v>4272</v>
      </c>
      <c r="N381" s="13" t="s">
        <v>4273</v>
      </c>
      <c r="O381" s="13" t="s">
        <v>4274</v>
      </c>
      <c r="P381" s="11">
        <v>13348</v>
      </c>
      <c r="Q381" s="13" t="s">
        <v>93</v>
      </c>
      <c r="R381" s="29" t="s">
        <v>4275</v>
      </c>
      <c r="S381" s="29" t="s">
        <v>4276</v>
      </c>
      <c r="T381" s="13" t="s">
        <v>4277</v>
      </c>
      <c r="U381" s="13" t="s">
        <v>50</v>
      </c>
      <c r="V381" s="13">
        <v>20000000</v>
      </c>
      <c r="W381" s="13" t="s">
        <v>60</v>
      </c>
      <c r="X381" s="13">
        <v>20000000</v>
      </c>
      <c r="Y381" s="13" t="s">
        <v>154</v>
      </c>
      <c r="Z381" s="13">
        <v>4</v>
      </c>
      <c r="AA381" s="13">
        <v>20000000</v>
      </c>
      <c r="AB381" s="13" t="s">
        <v>60</v>
      </c>
      <c r="AC381" s="13">
        <v>20000000</v>
      </c>
      <c r="AD381" s="13" t="s">
        <v>241</v>
      </c>
      <c r="AE381" s="13">
        <v>50000000</v>
      </c>
      <c r="AF381" s="13" t="s">
        <v>60</v>
      </c>
      <c r="AG381" s="13">
        <v>50000000</v>
      </c>
      <c r="AH381" s="13">
        <v>50000000</v>
      </c>
      <c r="AI381" s="13" t="s">
        <v>60</v>
      </c>
      <c r="AJ381" s="13">
        <v>50000000</v>
      </c>
      <c r="AK381" s="13" t="s">
        <v>4278</v>
      </c>
      <c r="AL381" s="13" t="s">
        <v>50</v>
      </c>
      <c r="AM381" s="13" t="s">
        <v>4279</v>
      </c>
      <c r="AN381" s="13" t="s">
        <v>66</v>
      </c>
      <c r="AO381" s="13" t="s">
        <v>4280</v>
      </c>
      <c r="AP381" s="14" t="s">
        <v>4281</v>
      </c>
      <c r="AQ381" s="15" t="s">
        <v>50</v>
      </c>
      <c r="AR381" s="13" t="s">
        <v>50</v>
      </c>
    </row>
    <row r="382" spans="1:44" ht="15" thickBot="1">
      <c r="A382" s="4" t="s">
        <v>4282</v>
      </c>
      <c r="B382" s="5">
        <v>2251</v>
      </c>
      <c r="C382" s="6">
        <v>38353</v>
      </c>
      <c r="D382" s="7" t="s">
        <v>45</v>
      </c>
      <c r="E382" s="7" t="s">
        <v>46</v>
      </c>
      <c r="F382" s="7" t="s">
        <v>47</v>
      </c>
      <c r="G382" s="27" t="s">
        <v>54945</v>
      </c>
      <c r="H382" s="7" t="s">
        <v>2309</v>
      </c>
      <c r="I382" s="7" t="s">
        <v>50</v>
      </c>
      <c r="J382" s="6">
        <v>45527</v>
      </c>
      <c r="K382" s="7" t="s">
        <v>89</v>
      </c>
      <c r="L382" s="7" t="s">
        <v>162</v>
      </c>
      <c r="M382" s="7" t="s">
        <v>3222</v>
      </c>
      <c r="N382" s="7" t="s">
        <v>4283</v>
      </c>
      <c r="O382" s="7" t="s">
        <v>4284</v>
      </c>
      <c r="P382" s="5">
        <v>13510</v>
      </c>
      <c r="Q382" s="7" t="s">
        <v>135</v>
      </c>
      <c r="R382" s="28" t="s">
        <v>4285</v>
      </c>
      <c r="S382" s="28" t="s">
        <v>4286</v>
      </c>
      <c r="T382" s="7" t="s">
        <v>4287</v>
      </c>
      <c r="U382" s="7">
        <v>4401732606030</v>
      </c>
      <c r="V382" s="7">
        <v>1500000</v>
      </c>
      <c r="W382" s="7" t="s">
        <v>139</v>
      </c>
      <c r="X382" s="7">
        <v>1966702</v>
      </c>
      <c r="Y382" s="7" t="s">
        <v>61</v>
      </c>
      <c r="Z382" s="7">
        <v>2</v>
      </c>
      <c r="AA382" s="7">
        <v>26900000</v>
      </c>
      <c r="AB382" s="7" t="s">
        <v>209</v>
      </c>
      <c r="AC382" s="7">
        <v>28647497</v>
      </c>
      <c r="AD382" s="7" t="s">
        <v>62</v>
      </c>
      <c r="AE382" s="7">
        <v>26900000</v>
      </c>
      <c r="AF382" s="7" t="s">
        <v>209</v>
      </c>
      <c r="AG382" s="7">
        <v>28647497</v>
      </c>
      <c r="AH382" s="7">
        <v>30614199</v>
      </c>
      <c r="AI382" s="7" t="s">
        <v>60</v>
      </c>
      <c r="AJ382" s="7">
        <v>30614199</v>
      </c>
      <c r="AK382" s="7" t="s">
        <v>4288</v>
      </c>
      <c r="AL382" s="7" t="s">
        <v>50</v>
      </c>
      <c r="AM382" s="7" t="s">
        <v>4289</v>
      </c>
      <c r="AN382" s="7" t="s">
        <v>4290</v>
      </c>
      <c r="AO382" s="7" t="s">
        <v>4291</v>
      </c>
      <c r="AP382" s="8" t="s">
        <v>4292</v>
      </c>
      <c r="AQ382" s="9" t="s">
        <v>50</v>
      </c>
      <c r="AR382" s="7" t="s">
        <v>50</v>
      </c>
    </row>
    <row r="383" spans="1:44" ht="15" thickBot="1">
      <c r="A383" s="10" t="s">
        <v>4293</v>
      </c>
      <c r="B383" s="11">
        <v>1031</v>
      </c>
      <c r="C383" s="12">
        <v>44197</v>
      </c>
      <c r="D383" s="13" t="s">
        <v>45</v>
      </c>
      <c r="E383" s="13" t="s">
        <v>46</v>
      </c>
      <c r="F383" s="13" t="s">
        <v>70</v>
      </c>
      <c r="G383" s="13" t="s">
        <v>50</v>
      </c>
      <c r="H383" s="13" t="s">
        <v>50</v>
      </c>
      <c r="I383" s="13" t="s">
        <v>50</v>
      </c>
      <c r="J383" s="12">
        <v>45524</v>
      </c>
      <c r="K383" s="13" t="s">
        <v>50</v>
      </c>
      <c r="L383" s="13" t="s">
        <v>178</v>
      </c>
      <c r="M383" s="13" t="s">
        <v>4294</v>
      </c>
      <c r="N383" s="13" t="s">
        <v>543</v>
      </c>
      <c r="O383" s="13" t="s">
        <v>4295</v>
      </c>
      <c r="P383" s="11">
        <v>13524</v>
      </c>
      <c r="Q383" s="13" t="s">
        <v>545</v>
      </c>
      <c r="R383" s="29" t="s">
        <v>4296</v>
      </c>
      <c r="S383" s="29" t="s">
        <v>4297</v>
      </c>
      <c r="T383" s="13" t="s">
        <v>50</v>
      </c>
      <c r="U383" s="13" t="s">
        <v>50</v>
      </c>
      <c r="V383" s="13">
        <v>4500000</v>
      </c>
      <c r="W383" s="13" t="s">
        <v>60</v>
      </c>
      <c r="X383" s="13">
        <v>4500000</v>
      </c>
      <c r="Y383" s="13" t="s">
        <v>50</v>
      </c>
      <c r="Z383" s="13">
        <v>1</v>
      </c>
      <c r="AA383" s="13">
        <v>4500000</v>
      </c>
      <c r="AB383" s="13" t="s">
        <v>60</v>
      </c>
      <c r="AC383" s="13">
        <v>4500000</v>
      </c>
      <c r="AD383" s="13" t="s">
        <v>178</v>
      </c>
      <c r="AE383" s="13">
        <v>4500000</v>
      </c>
      <c r="AF383" s="13" t="s">
        <v>60</v>
      </c>
      <c r="AG383" s="13">
        <v>4500000</v>
      </c>
      <c r="AH383" s="13">
        <v>4500000</v>
      </c>
      <c r="AI383" s="13" t="s">
        <v>60</v>
      </c>
      <c r="AJ383" s="13">
        <v>4500000</v>
      </c>
      <c r="AK383" s="13" t="s">
        <v>4298</v>
      </c>
      <c r="AL383" s="13" t="s">
        <v>50</v>
      </c>
      <c r="AM383" s="13" t="s">
        <v>4299</v>
      </c>
      <c r="AN383" s="13" t="s">
        <v>66</v>
      </c>
      <c r="AO383" s="13" t="s">
        <v>4300</v>
      </c>
      <c r="AP383" s="14" t="s">
        <v>4301</v>
      </c>
      <c r="AQ383" s="15" t="s">
        <v>50</v>
      </c>
      <c r="AR383" s="13" t="s">
        <v>50</v>
      </c>
    </row>
    <row r="384" spans="1:44" ht="15" thickBot="1">
      <c r="A384" s="4" t="s">
        <v>4302</v>
      </c>
      <c r="B384" s="7">
        <v>1</v>
      </c>
      <c r="C384" s="6">
        <v>44075</v>
      </c>
      <c r="D384" s="7" t="s">
        <v>45</v>
      </c>
      <c r="E384" s="7" t="s">
        <v>46</v>
      </c>
      <c r="F384" s="7" t="s">
        <v>70</v>
      </c>
      <c r="G384" s="26" t="s">
        <v>54946</v>
      </c>
      <c r="H384" s="7" t="s">
        <v>50</v>
      </c>
      <c r="I384" s="7" t="s">
        <v>50</v>
      </c>
      <c r="J384" s="6">
        <v>45531</v>
      </c>
      <c r="K384" s="7" t="s">
        <v>116</v>
      </c>
      <c r="L384" s="7" t="s">
        <v>4303</v>
      </c>
      <c r="M384" s="7" t="s">
        <v>4304</v>
      </c>
      <c r="N384" s="7" t="s">
        <v>1473</v>
      </c>
      <c r="O384" s="7" t="s">
        <v>4305</v>
      </c>
      <c r="P384" s="5">
        <v>13605</v>
      </c>
      <c r="Q384" s="7" t="s">
        <v>1001</v>
      </c>
      <c r="R384" s="28" t="s">
        <v>4306</v>
      </c>
      <c r="S384" s="28" t="s">
        <v>4307</v>
      </c>
      <c r="T384" s="7" t="s">
        <v>4308</v>
      </c>
      <c r="U384" s="7" t="s">
        <v>50</v>
      </c>
      <c r="V384" s="7">
        <v>500000</v>
      </c>
      <c r="W384" s="7" t="s">
        <v>60</v>
      </c>
      <c r="X384" s="7">
        <v>500000</v>
      </c>
      <c r="Y384" s="7" t="s">
        <v>50</v>
      </c>
      <c r="Z384" s="7">
        <v>2</v>
      </c>
      <c r="AA384" s="7">
        <v>500000</v>
      </c>
      <c r="AB384" s="7" t="s">
        <v>60</v>
      </c>
      <c r="AC384" s="7">
        <v>500000</v>
      </c>
      <c r="AD384" s="7" t="s">
        <v>4303</v>
      </c>
      <c r="AE384" s="7">
        <v>1500000</v>
      </c>
      <c r="AF384" s="7" t="s">
        <v>60</v>
      </c>
      <c r="AG384" s="7">
        <v>1500000</v>
      </c>
      <c r="AH384" s="7">
        <v>1500000</v>
      </c>
      <c r="AI384" s="7" t="s">
        <v>60</v>
      </c>
      <c r="AJ384" s="7">
        <v>1500000</v>
      </c>
      <c r="AK384" s="7" t="s">
        <v>4309</v>
      </c>
      <c r="AL384" s="7" t="s">
        <v>50</v>
      </c>
      <c r="AM384" s="7" t="s">
        <v>4310</v>
      </c>
      <c r="AN384" s="7" t="s">
        <v>993</v>
      </c>
      <c r="AO384" s="7" t="s">
        <v>4311</v>
      </c>
      <c r="AP384" s="8" t="s">
        <v>4312</v>
      </c>
      <c r="AQ384" s="9" t="s">
        <v>50</v>
      </c>
      <c r="AR384" s="7" t="s">
        <v>50</v>
      </c>
    </row>
    <row r="385" spans="1:44" ht="15" thickBot="1">
      <c r="A385" s="10" t="s">
        <v>4313</v>
      </c>
      <c r="B385" s="13" t="s">
        <v>50</v>
      </c>
      <c r="C385" s="12">
        <v>43101</v>
      </c>
      <c r="D385" s="13" t="s">
        <v>45</v>
      </c>
      <c r="E385" s="13" t="s">
        <v>46</v>
      </c>
      <c r="F385" s="13" t="s">
        <v>70</v>
      </c>
      <c r="G385" s="26" t="s">
        <v>54946</v>
      </c>
      <c r="H385" s="13" t="s">
        <v>50</v>
      </c>
      <c r="I385" s="13" t="s">
        <v>50</v>
      </c>
      <c r="J385" s="12">
        <v>45520</v>
      </c>
      <c r="K385" s="13" t="s">
        <v>50</v>
      </c>
      <c r="L385" s="13" t="s">
        <v>1471</v>
      </c>
      <c r="M385" s="13" t="s">
        <v>4314</v>
      </c>
      <c r="N385" s="13" t="s">
        <v>791</v>
      </c>
      <c r="O385" s="13" t="s">
        <v>4315</v>
      </c>
      <c r="P385" s="11">
        <v>13919</v>
      </c>
      <c r="Q385" s="13" t="s">
        <v>245</v>
      </c>
      <c r="R385" s="29" t="s">
        <v>4316</v>
      </c>
      <c r="S385" s="29" t="s">
        <v>4317</v>
      </c>
      <c r="T385" s="13" t="s">
        <v>4318</v>
      </c>
      <c r="U385" s="13" t="s">
        <v>4319</v>
      </c>
      <c r="V385" s="13">
        <v>9000000</v>
      </c>
      <c r="W385" s="13" t="s">
        <v>60</v>
      </c>
      <c r="X385" s="13">
        <v>9000000</v>
      </c>
      <c r="Y385" s="13" t="s">
        <v>171</v>
      </c>
      <c r="Z385" s="13">
        <v>2</v>
      </c>
      <c r="AA385" s="13">
        <v>9000000</v>
      </c>
      <c r="AB385" s="13" t="s">
        <v>60</v>
      </c>
      <c r="AC385" s="13">
        <v>9000000</v>
      </c>
      <c r="AD385" s="13" t="s">
        <v>1471</v>
      </c>
      <c r="AE385" s="13">
        <v>9000000</v>
      </c>
      <c r="AF385" s="13" t="s">
        <v>60</v>
      </c>
      <c r="AG385" s="13">
        <v>9000000</v>
      </c>
      <c r="AH385" s="13">
        <v>9000000</v>
      </c>
      <c r="AI385" s="13" t="s">
        <v>60</v>
      </c>
      <c r="AJ385" s="13">
        <v>9000000</v>
      </c>
      <c r="AK385" s="13" t="s">
        <v>4320</v>
      </c>
      <c r="AL385" s="13" t="s">
        <v>50</v>
      </c>
      <c r="AM385" s="13" t="s">
        <v>4321</v>
      </c>
      <c r="AN385" s="13" t="s">
        <v>4322</v>
      </c>
      <c r="AO385" s="13" t="s">
        <v>4323</v>
      </c>
      <c r="AP385" s="15" t="s">
        <v>50</v>
      </c>
      <c r="AQ385" s="14" t="s">
        <v>4324</v>
      </c>
      <c r="AR385" s="13" t="s">
        <v>50</v>
      </c>
    </row>
    <row r="386" spans="1:44" ht="15" thickBot="1">
      <c r="A386" s="4" t="s">
        <v>4325</v>
      </c>
      <c r="B386" s="7">
        <v>78</v>
      </c>
      <c r="C386" s="6">
        <v>26665</v>
      </c>
      <c r="D386" s="7" t="s">
        <v>45</v>
      </c>
      <c r="E386" s="7" t="s">
        <v>46</v>
      </c>
      <c r="F386" s="7" t="s">
        <v>47</v>
      </c>
      <c r="G386" s="26" t="s">
        <v>54946</v>
      </c>
      <c r="H386" s="7" t="s">
        <v>4326</v>
      </c>
      <c r="I386" s="7" t="s">
        <v>50</v>
      </c>
      <c r="J386" s="6">
        <v>45523</v>
      </c>
      <c r="K386" s="7" t="s">
        <v>50</v>
      </c>
      <c r="L386" s="7" t="s">
        <v>62</v>
      </c>
      <c r="M386" s="7" t="s">
        <v>4327</v>
      </c>
      <c r="N386" s="7" t="s">
        <v>987</v>
      </c>
      <c r="O386" s="7" t="s">
        <v>4328</v>
      </c>
      <c r="P386" s="5">
        <v>14017</v>
      </c>
      <c r="Q386" s="7" t="s">
        <v>50</v>
      </c>
      <c r="R386" s="28" t="s">
        <v>4329</v>
      </c>
      <c r="S386" s="31" t="s">
        <v>50</v>
      </c>
      <c r="T386" s="7" t="s">
        <v>4330</v>
      </c>
      <c r="U386" s="7" t="s">
        <v>4331</v>
      </c>
      <c r="V386" s="7">
        <v>500000</v>
      </c>
      <c r="W386" s="7" t="s">
        <v>1085</v>
      </c>
      <c r="X386" s="7">
        <v>366439</v>
      </c>
      <c r="Y386" s="7" t="s">
        <v>61</v>
      </c>
      <c r="Z386" s="7">
        <v>5</v>
      </c>
      <c r="AA386" s="7">
        <v>500000</v>
      </c>
      <c r="AB386" s="7" t="s">
        <v>1085</v>
      </c>
      <c r="AC386" s="7">
        <v>366439</v>
      </c>
      <c r="AD386" s="7" t="s">
        <v>62</v>
      </c>
      <c r="AE386" s="7">
        <v>31425672</v>
      </c>
      <c r="AF386" s="7" t="s">
        <v>60</v>
      </c>
      <c r="AG386" s="7">
        <v>31425672</v>
      </c>
      <c r="AH386" s="7">
        <v>31425672</v>
      </c>
      <c r="AI386" s="7" t="s">
        <v>60</v>
      </c>
      <c r="AJ386" s="7">
        <v>31425672</v>
      </c>
      <c r="AK386" s="7" t="s">
        <v>50</v>
      </c>
      <c r="AL386" s="7" t="s">
        <v>50</v>
      </c>
      <c r="AM386" s="7" t="s">
        <v>4332</v>
      </c>
      <c r="AN386" s="7" t="s">
        <v>66</v>
      </c>
      <c r="AO386" s="7" t="s">
        <v>4333</v>
      </c>
      <c r="AP386" s="9" t="s">
        <v>50</v>
      </c>
      <c r="AQ386" s="8" t="s">
        <v>4334</v>
      </c>
      <c r="AR386" s="7" t="s">
        <v>50</v>
      </c>
    </row>
    <row r="387" spans="1:44" ht="15" thickBot="1">
      <c r="A387" s="10" t="s">
        <v>4335</v>
      </c>
      <c r="B387" s="13" t="s">
        <v>50</v>
      </c>
      <c r="C387" s="12">
        <v>44173</v>
      </c>
      <c r="D387" s="13" t="s">
        <v>45</v>
      </c>
      <c r="E387" s="13" t="s">
        <v>46</v>
      </c>
      <c r="F387" s="13" t="s">
        <v>70</v>
      </c>
      <c r="G387" s="26" t="s">
        <v>54946</v>
      </c>
      <c r="H387" s="13" t="s">
        <v>50</v>
      </c>
      <c r="I387" s="13" t="s">
        <v>50</v>
      </c>
      <c r="J387" s="12">
        <v>45526</v>
      </c>
      <c r="K387" s="13" t="s">
        <v>89</v>
      </c>
      <c r="L387" s="13" t="s">
        <v>467</v>
      </c>
      <c r="M387" s="13" t="s">
        <v>4336</v>
      </c>
      <c r="N387" s="13" t="s">
        <v>4337</v>
      </c>
      <c r="O387" s="13" t="s">
        <v>4338</v>
      </c>
      <c r="P387" s="11">
        <v>14130</v>
      </c>
      <c r="Q387" s="13" t="s">
        <v>135</v>
      </c>
      <c r="R387" s="29" t="s">
        <v>4339</v>
      </c>
      <c r="S387" s="29" t="s">
        <v>4340</v>
      </c>
      <c r="T387" s="13" t="s">
        <v>4341</v>
      </c>
      <c r="U387" s="13" t="s">
        <v>50</v>
      </c>
      <c r="V387" s="13">
        <v>4000000</v>
      </c>
      <c r="W387" s="13" t="s">
        <v>1456</v>
      </c>
      <c r="X387" s="13">
        <v>4698602</v>
      </c>
      <c r="Y387" s="13" t="s">
        <v>467</v>
      </c>
      <c r="Z387" s="13">
        <v>1</v>
      </c>
      <c r="AA387" s="13">
        <v>4000000</v>
      </c>
      <c r="AB387" s="13" t="s">
        <v>1456</v>
      </c>
      <c r="AC387" s="13">
        <v>4698602</v>
      </c>
      <c r="AD387" s="13" t="s">
        <v>467</v>
      </c>
      <c r="AE387" s="13">
        <v>4000000</v>
      </c>
      <c r="AF387" s="13" t="s">
        <v>1456</v>
      </c>
      <c r="AG387" s="13">
        <v>4698602</v>
      </c>
      <c r="AH387" s="13">
        <v>4000000</v>
      </c>
      <c r="AI387" s="13" t="s">
        <v>1456</v>
      </c>
      <c r="AJ387" s="13">
        <v>4698602</v>
      </c>
      <c r="AK387" s="13" t="s">
        <v>4342</v>
      </c>
      <c r="AL387" s="13" t="s">
        <v>50</v>
      </c>
      <c r="AM387" s="13" t="s">
        <v>4343</v>
      </c>
      <c r="AN387" s="13" t="s">
        <v>66</v>
      </c>
      <c r="AO387" s="13" t="s">
        <v>4344</v>
      </c>
      <c r="AP387" s="14" t="s">
        <v>4345</v>
      </c>
      <c r="AQ387" s="15" t="s">
        <v>50</v>
      </c>
      <c r="AR387" s="13" t="s">
        <v>50</v>
      </c>
    </row>
    <row r="388" spans="1:44" ht="15" thickBot="1">
      <c r="A388" s="4" t="s">
        <v>4346</v>
      </c>
      <c r="B388" s="5">
        <v>4945</v>
      </c>
      <c r="C388" s="6">
        <v>3654</v>
      </c>
      <c r="D388" s="7" t="s">
        <v>45</v>
      </c>
      <c r="E388" s="7" t="s">
        <v>46</v>
      </c>
      <c r="F388" s="7" t="s">
        <v>47</v>
      </c>
      <c r="G388" s="27" t="s">
        <v>54945</v>
      </c>
      <c r="H388" s="7" t="s">
        <v>50</v>
      </c>
      <c r="I388" s="7" t="s">
        <v>50</v>
      </c>
      <c r="J388" s="6">
        <v>45523</v>
      </c>
      <c r="K388" s="7" t="s">
        <v>116</v>
      </c>
      <c r="L388" s="7" t="s">
        <v>62</v>
      </c>
      <c r="M388" s="7" t="s">
        <v>4347</v>
      </c>
      <c r="N388" s="7" t="s">
        <v>987</v>
      </c>
      <c r="O388" s="7" t="s">
        <v>4348</v>
      </c>
      <c r="P388" s="5">
        <v>14154</v>
      </c>
      <c r="Q388" s="7" t="s">
        <v>50</v>
      </c>
      <c r="R388" s="28" t="s">
        <v>4349</v>
      </c>
      <c r="S388" s="28" t="s">
        <v>4350</v>
      </c>
      <c r="T388" s="7" t="s">
        <v>50</v>
      </c>
      <c r="U388" s="7" t="s">
        <v>50</v>
      </c>
      <c r="V388" s="7">
        <v>28000000</v>
      </c>
      <c r="W388" s="7" t="s">
        <v>1085</v>
      </c>
      <c r="X388" s="7">
        <v>20520578</v>
      </c>
      <c r="Y388" s="7" t="s">
        <v>61</v>
      </c>
      <c r="Z388" s="7">
        <v>7</v>
      </c>
      <c r="AA388" s="7">
        <v>28000000</v>
      </c>
      <c r="AB388" s="7" t="s">
        <v>1085</v>
      </c>
      <c r="AC388" s="7">
        <v>20520578</v>
      </c>
      <c r="AD388" s="7" t="s">
        <v>62</v>
      </c>
      <c r="AE388" s="7">
        <v>80447373</v>
      </c>
      <c r="AF388" s="7" t="s">
        <v>60</v>
      </c>
      <c r="AG388" s="7">
        <v>80447373</v>
      </c>
      <c r="AH388" s="7">
        <v>80447373</v>
      </c>
      <c r="AI388" s="7" t="s">
        <v>60</v>
      </c>
      <c r="AJ388" s="7">
        <v>80447373</v>
      </c>
      <c r="AK388" s="7" t="s">
        <v>4351</v>
      </c>
      <c r="AL388" s="7" t="s">
        <v>50</v>
      </c>
      <c r="AM388" s="7" t="s">
        <v>4352</v>
      </c>
      <c r="AN388" s="7" t="s">
        <v>738</v>
      </c>
      <c r="AO388" s="7" t="s">
        <v>50</v>
      </c>
      <c r="AP388" s="8" t="s">
        <v>4353</v>
      </c>
      <c r="AQ388" s="9" t="s">
        <v>50</v>
      </c>
      <c r="AR388" s="7" t="s">
        <v>255</v>
      </c>
    </row>
    <row r="389" spans="1:44" ht="15" thickBot="1">
      <c r="A389" s="10" t="s">
        <v>4354</v>
      </c>
      <c r="B389" s="13" t="s">
        <v>50</v>
      </c>
      <c r="C389" s="12">
        <v>44063</v>
      </c>
      <c r="D389" s="13" t="s">
        <v>45</v>
      </c>
      <c r="E389" s="13" t="s">
        <v>46</v>
      </c>
      <c r="F389" s="13" t="s">
        <v>70</v>
      </c>
      <c r="G389" s="26" t="s">
        <v>54946</v>
      </c>
      <c r="H389" s="13" t="s">
        <v>240</v>
      </c>
      <c r="I389" s="13" t="s">
        <v>50</v>
      </c>
      <c r="J389" s="12">
        <v>45530</v>
      </c>
      <c r="K389" s="13" t="s">
        <v>50</v>
      </c>
      <c r="L389" s="13" t="s">
        <v>1624</v>
      </c>
      <c r="M389" s="13" t="s">
        <v>4355</v>
      </c>
      <c r="N389" s="13" t="s">
        <v>4356</v>
      </c>
      <c r="O389" s="13" t="s">
        <v>4357</v>
      </c>
      <c r="P389" s="11">
        <v>14352</v>
      </c>
      <c r="Q389" s="13" t="s">
        <v>120</v>
      </c>
      <c r="R389" s="29" t="s">
        <v>4358</v>
      </c>
      <c r="S389" s="29" t="s">
        <v>4359</v>
      </c>
      <c r="T389" s="13" t="s">
        <v>50</v>
      </c>
      <c r="U389" s="13" t="s">
        <v>50</v>
      </c>
      <c r="V389" s="13" t="s">
        <v>50</v>
      </c>
      <c r="W389" s="13" t="s">
        <v>50</v>
      </c>
      <c r="X389" s="13" t="s">
        <v>50</v>
      </c>
      <c r="Y389" s="13" t="s">
        <v>467</v>
      </c>
      <c r="Z389" s="13">
        <v>3</v>
      </c>
      <c r="AA389" s="13" t="s">
        <v>50</v>
      </c>
      <c r="AB389" s="13" t="s">
        <v>50</v>
      </c>
      <c r="AC389" s="13" t="s">
        <v>50</v>
      </c>
      <c r="AD389" s="13" t="s">
        <v>1624</v>
      </c>
      <c r="AE389" s="13">
        <v>2000000</v>
      </c>
      <c r="AF389" s="13" t="s">
        <v>60</v>
      </c>
      <c r="AG389" s="13">
        <v>2000000</v>
      </c>
      <c r="AH389" s="13">
        <v>2000000</v>
      </c>
      <c r="AI389" s="13" t="s">
        <v>60</v>
      </c>
      <c r="AJ389" s="13">
        <v>2000000</v>
      </c>
      <c r="AK389" s="13" t="s">
        <v>50</v>
      </c>
      <c r="AL389" s="13" t="s">
        <v>50</v>
      </c>
      <c r="AM389" s="13" t="s">
        <v>4360</v>
      </c>
      <c r="AN389" s="13" t="s">
        <v>253</v>
      </c>
      <c r="AO389" s="13" t="s">
        <v>4361</v>
      </c>
      <c r="AP389" s="14" t="s">
        <v>4362</v>
      </c>
      <c r="AQ389" s="15" t="s">
        <v>50</v>
      </c>
      <c r="AR389" s="13" t="s">
        <v>50</v>
      </c>
    </row>
    <row r="390" spans="1:44" ht="15" thickBot="1">
      <c r="A390" s="4" t="s">
        <v>4363</v>
      </c>
      <c r="B390" s="7" t="s">
        <v>50</v>
      </c>
      <c r="C390" s="6">
        <v>44562</v>
      </c>
      <c r="D390" s="7" t="s">
        <v>45</v>
      </c>
      <c r="E390" s="7" t="s">
        <v>46</v>
      </c>
      <c r="F390" s="7" t="s">
        <v>47</v>
      </c>
      <c r="G390" s="26" t="s">
        <v>54946</v>
      </c>
      <c r="H390" s="7" t="s">
        <v>4364</v>
      </c>
      <c r="I390" s="7" t="s">
        <v>50</v>
      </c>
      <c r="J390" s="6">
        <v>45523</v>
      </c>
      <c r="K390" s="7" t="s">
        <v>50</v>
      </c>
      <c r="L390" s="7" t="s">
        <v>62</v>
      </c>
      <c r="M390" s="7" t="s">
        <v>4365</v>
      </c>
      <c r="N390" s="7" t="s">
        <v>2719</v>
      </c>
      <c r="O390" s="7" t="s">
        <v>4366</v>
      </c>
      <c r="P390" s="5">
        <v>14413</v>
      </c>
      <c r="Q390" s="7" t="s">
        <v>2721</v>
      </c>
      <c r="R390" s="28" t="s">
        <v>4367</v>
      </c>
      <c r="S390" s="28" t="s">
        <v>4368</v>
      </c>
      <c r="T390" s="7" t="s">
        <v>4369</v>
      </c>
      <c r="U390" s="7" t="s">
        <v>50</v>
      </c>
      <c r="V390" s="7">
        <v>24000000</v>
      </c>
      <c r="W390" s="7" t="s">
        <v>60</v>
      </c>
      <c r="X390" s="7">
        <v>24000000</v>
      </c>
      <c r="Y390" s="7" t="s">
        <v>61</v>
      </c>
      <c r="Z390" s="7">
        <v>1</v>
      </c>
      <c r="AA390" s="7">
        <v>24000000</v>
      </c>
      <c r="AB390" s="7" t="s">
        <v>60</v>
      </c>
      <c r="AC390" s="7">
        <v>24000000</v>
      </c>
      <c r="AD390" s="7" t="s">
        <v>62</v>
      </c>
      <c r="AE390" s="7">
        <v>24000000</v>
      </c>
      <c r="AF390" s="7" t="s">
        <v>60</v>
      </c>
      <c r="AG390" s="7">
        <v>24000000</v>
      </c>
      <c r="AH390" s="7">
        <v>24000000</v>
      </c>
      <c r="AI390" s="7" t="s">
        <v>60</v>
      </c>
      <c r="AJ390" s="7">
        <v>24000000</v>
      </c>
      <c r="AK390" s="7" t="s">
        <v>50</v>
      </c>
      <c r="AL390" s="7" t="s">
        <v>50</v>
      </c>
      <c r="AM390" s="7" t="s">
        <v>4370</v>
      </c>
      <c r="AN390" s="7" t="s">
        <v>66</v>
      </c>
      <c r="AO390" s="7" t="s">
        <v>4371</v>
      </c>
      <c r="AP390" s="9" t="s">
        <v>50</v>
      </c>
      <c r="AQ390" s="8" t="s">
        <v>4372</v>
      </c>
      <c r="AR390" s="7" t="s">
        <v>50</v>
      </c>
    </row>
    <row r="391" spans="1:44" ht="15" thickBot="1">
      <c r="A391" s="10" t="s">
        <v>4373</v>
      </c>
      <c r="B391" s="13" t="s">
        <v>50</v>
      </c>
      <c r="C391" s="13" t="s">
        <v>50</v>
      </c>
      <c r="D391" s="13" t="s">
        <v>45</v>
      </c>
      <c r="E391" s="13" t="s">
        <v>50</v>
      </c>
      <c r="F391" s="13" t="s">
        <v>70</v>
      </c>
      <c r="G391" s="13" t="s">
        <v>50</v>
      </c>
      <c r="H391" s="13" t="s">
        <v>50</v>
      </c>
      <c r="I391" s="13" t="s">
        <v>50</v>
      </c>
      <c r="J391" s="12">
        <v>45520</v>
      </c>
      <c r="K391" s="13" t="s">
        <v>50</v>
      </c>
      <c r="L391" s="13" t="s">
        <v>178</v>
      </c>
      <c r="M391" s="13" t="s">
        <v>1450</v>
      </c>
      <c r="N391" s="13" t="s">
        <v>54</v>
      </c>
      <c r="O391" s="13" t="s">
        <v>4374</v>
      </c>
      <c r="P391" s="11">
        <v>14457</v>
      </c>
      <c r="Q391" s="13" t="s">
        <v>56</v>
      </c>
      <c r="R391" s="30" t="s">
        <v>50</v>
      </c>
      <c r="S391" s="30" t="s">
        <v>50</v>
      </c>
      <c r="T391" s="13" t="s">
        <v>50</v>
      </c>
      <c r="U391" s="13" t="s">
        <v>50</v>
      </c>
      <c r="V391" s="13">
        <v>300000000</v>
      </c>
      <c r="W391" s="13" t="s">
        <v>60</v>
      </c>
      <c r="X391" s="13">
        <v>300000000</v>
      </c>
      <c r="Y391" s="13" t="s">
        <v>50</v>
      </c>
      <c r="Z391" s="13">
        <v>1</v>
      </c>
      <c r="AA391" s="13">
        <v>300000000</v>
      </c>
      <c r="AB391" s="13" t="s">
        <v>60</v>
      </c>
      <c r="AC391" s="13">
        <v>300000000</v>
      </c>
      <c r="AD391" s="13" t="s">
        <v>178</v>
      </c>
      <c r="AE391" s="13">
        <v>300000000</v>
      </c>
      <c r="AF391" s="13" t="s">
        <v>60</v>
      </c>
      <c r="AG391" s="13">
        <v>300000000</v>
      </c>
      <c r="AH391" s="13">
        <v>300000000</v>
      </c>
      <c r="AI391" s="13" t="s">
        <v>60</v>
      </c>
      <c r="AJ391" s="13">
        <v>300000000</v>
      </c>
      <c r="AK391" s="13" t="s">
        <v>50</v>
      </c>
      <c r="AL391" s="13" t="s">
        <v>50</v>
      </c>
      <c r="AM391" s="13" t="s">
        <v>4375</v>
      </c>
      <c r="AN391" s="13" t="s">
        <v>66</v>
      </c>
      <c r="AO391" s="13" t="s">
        <v>50</v>
      </c>
      <c r="AP391" s="15" t="s">
        <v>50</v>
      </c>
      <c r="AQ391" s="14" t="s">
        <v>4376</v>
      </c>
      <c r="AR391" s="13" t="s">
        <v>4377</v>
      </c>
    </row>
    <row r="392" spans="1:44" ht="15" thickBot="1">
      <c r="A392" s="4" t="s">
        <v>4378</v>
      </c>
      <c r="B392" s="5">
        <v>2252</v>
      </c>
      <c r="C392" s="6">
        <v>43831</v>
      </c>
      <c r="D392" s="7" t="s">
        <v>45</v>
      </c>
      <c r="E392" s="7" t="s">
        <v>46</v>
      </c>
      <c r="F392" s="7" t="s">
        <v>70</v>
      </c>
      <c r="G392" s="26" t="s">
        <v>54946</v>
      </c>
      <c r="H392" s="7" t="s">
        <v>1449</v>
      </c>
      <c r="I392" s="7" t="s">
        <v>50</v>
      </c>
      <c r="J392" s="6">
        <v>45527</v>
      </c>
      <c r="K392" s="7" t="s">
        <v>50</v>
      </c>
      <c r="L392" s="7" t="s">
        <v>178</v>
      </c>
      <c r="M392" s="7" t="s">
        <v>4379</v>
      </c>
      <c r="N392" s="7" t="s">
        <v>4380</v>
      </c>
      <c r="O392" s="7" t="s">
        <v>4381</v>
      </c>
      <c r="P392" s="5">
        <v>14677</v>
      </c>
      <c r="Q392" s="7" t="s">
        <v>93</v>
      </c>
      <c r="R392" s="28" t="s">
        <v>4382</v>
      </c>
      <c r="S392" s="28" t="s">
        <v>4383</v>
      </c>
      <c r="T392" s="7" t="s">
        <v>4384</v>
      </c>
      <c r="U392" s="7" t="s">
        <v>4385</v>
      </c>
      <c r="V392" s="7">
        <v>1153955</v>
      </c>
      <c r="W392" s="7" t="s">
        <v>60</v>
      </c>
      <c r="X392" s="7">
        <v>1153955</v>
      </c>
      <c r="Y392" s="7" t="s">
        <v>50</v>
      </c>
      <c r="Z392" s="7">
        <v>2</v>
      </c>
      <c r="AA392" s="7">
        <v>1153955</v>
      </c>
      <c r="AB392" s="7" t="s">
        <v>60</v>
      </c>
      <c r="AC392" s="7">
        <v>1153955</v>
      </c>
      <c r="AD392" s="7" t="s">
        <v>178</v>
      </c>
      <c r="AE392" s="7">
        <v>24288955</v>
      </c>
      <c r="AF392" s="7" t="s">
        <v>60</v>
      </c>
      <c r="AG392" s="7">
        <v>24288955</v>
      </c>
      <c r="AH392" s="7">
        <v>24288955</v>
      </c>
      <c r="AI392" s="7" t="s">
        <v>60</v>
      </c>
      <c r="AJ392" s="7">
        <v>24288955</v>
      </c>
      <c r="AK392" s="7" t="s">
        <v>50</v>
      </c>
      <c r="AL392" s="7" t="s">
        <v>50</v>
      </c>
      <c r="AM392" s="7" t="s">
        <v>4386</v>
      </c>
      <c r="AN392" s="7" t="s">
        <v>66</v>
      </c>
      <c r="AO392" s="7" t="s">
        <v>4387</v>
      </c>
      <c r="AP392" s="8" t="s">
        <v>4388</v>
      </c>
      <c r="AQ392" s="9" t="s">
        <v>50</v>
      </c>
      <c r="AR392" s="7" t="s">
        <v>50</v>
      </c>
    </row>
    <row r="393" spans="1:44" ht="15" thickBot="1">
      <c r="A393" s="10" t="s">
        <v>4389</v>
      </c>
      <c r="B393" s="13">
        <v>480</v>
      </c>
      <c r="C393" s="12">
        <v>44406</v>
      </c>
      <c r="D393" s="13" t="s">
        <v>45</v>
      </c>
      <c r="E393" s="13" t="s">
        <v>46</v>
      </c>
      <c r="F393" s="13" t="s">
        <v>70</v>
      </c>
      <c r="G393" s="26" t="s">
        <v>54946</v>
      </c>
      <c r="H393" s="13" t="s">
        <v>562</v>
      </c>
      <c r="I393" s="13" t="s">
        <v>50</v>
      </c>
      <c r="J393" s="12">
        <v>45525</v>
      </c>
      <c r="K393" s="13" t="s">
        <v>50</v>
      </c>
      <c r="L393" s="13" t="s">
        <v>1624</v>
      </c>
      <c r="M393" s="13" t="s">
        <v>4390</v>
      </c>
      <c r="N393" s="13" t="s">
        <v>4391</v>
      </c>
      <c r="O393" s="13" t="s">
        <v>4392</v>
      </c>
      <c r="P393" s="11">
        <v>14722</v>
      </c>
      <c r="Q393" s="13" t="s">
        <v>397</v>
      </c>
      <c r="R393" s="29" t="s">
        <v>4393</v>
      </c>
      <c r="S393" s="29" t="s">
        <v>4394</v>
      </c>
      <c r="T393" s="13" t="s">
        <v>4395</v>
      </c>
      <c r="U393" s="13" t="s">
        <v>50</v>
      </c>
      <c r="V393" s="13">
        <v>1700000</v>
      </c>
      <c r="W393" s="13" t="s">
        <v>4256</v>
      </c>
      <c r="X393" s="13">
        <v>310758</v>
      </c>
      <c r="Y393" s="13" t="s">
        <v>467</v>
      </c>
      <c r="Z393" s="13">
        <v>2</v>
      </c>
      <c r="AA393" s="13">
        <v>1700000</v>
      </c>
      <c r="AB393" s="13" t="s">
        <v>4256</v>
      </c>
      <c r="AC393" s="13">
        <v>310758</v>
      </c>
      <c r="AD393" s="13" t="s">
        <v>1624</v>
      </c>
      <c r="AE393" s="13">
        <v>2600000</v>
      </c>
      <c r="AF393" s="13" t="s">
        <v>4256</v>
      </c>
      <c r="AG393" s="13">
        <v>496073</v>
      </c>
      <c r="AH393" s="13">
        <v>2600000</v>
      </c>
      <c r="AI393" s="13" t="s">
        <v>4256</v>
      </c>
      <c r="AJ393" s="13">
        <v>496073</v>
      </c>
      <c r="AK393" s="13" t="s">
        <v>4396</v>
      </c>
      <c r="AL393" s="13" t="s">
        <v>50</v>
      </c>
      <c r="AM393" s="13" t="s">
        <v>4397</v>
      </c>
      <c r="AN393" s="13" t="s">
        <v>66</v>
      </c>
      <c r="AO393" s="13" t="s">
        <v>4398</v>
      </c>
      <c r="AP393" s="14" t="s">
        <v>4399</v>
      </c>
      <c r="AQ393" s="15" t="s">
        <v>50</v>
      </c>
      <c r="AR393" s="13" t="s">
        <v>50</v>
      </c>
    </row>
    <row r="394" spans="1:44" ht="15" thickBot="1">
      <c r="A394" s="4" t="s">
        <v>4400</v>
      </c>
      <c r="B394" s="5">
        <v>2580</v>
      </c>
      <c r="C394" s="6">
        <v>44517</v>
      </c>
      <c r="D394" s="7" t="s">
        <v>45</v>
      </c>
      <c r="E394" s="7" t="s">
        <v>46</v>
      </c>
      <c r="F394" s="7" t="s">
        <v>70</v>
      </c>
      <c r="G394" s="7" t="s">
        <v>50</v>
      </c>
      <c r="H394" s="7" t="s">
        <v>50</v>
      </c>
      <c r="I394" s="7" t="s">
        <v>50</v>
      </c>
      <c r="J394" s="6">
        <v>45525</v>
      </c>
      <c r="K394" s="7" t="s">
        <v>50</v>
      </c>
      <c r="L394" s="7" t="s">
        <v>241</v>
      </c>
      <c r="M394" s="7" t="s">
        <v>4401</v>
      </c>
      <c r="N394" s="7" t="s">
        <v>4402</v>
      </c>
      <c r="O394" s="7" t="s">
        <v>4403</v>
      </c>
      <c r="P394" s="5">
        <v>14741</v>
      </c>
      <c r="Q394" s="7" t="s">
        <v>245</v>
      </c>
      <c r="R394" s="28" t="s">
        <v>4404</v>
      </c>
      <c r="S394" s="31" t="s">
        <v>50</v>
      </c>
      <c r="T394" s="7" t="s">
        <v>4405</v>
      </c>
      <c r="U394" s="7" t="s">
        <v>4406</v>
      </c>
      <c r="V394" s="7">
        <v>7400000000</v>
      </c>
      <c r="W394" s="7" t="s">
        <v>2946</v>
      </c>
      <c r="X394" s="7">
        <v>5540513</v>
      </c>
      <c r="Y394" s="7" t="s">
        <v>154</v>
      </c>
      <c r="Z394" s="7">
        <v>3</v>
      </c>
      <c r="AA394" s="7">
        <v>7400000000</v>
      </c>
      <c r="AB394" s="7" t="s">
        <v>2946</v>
      </c>
      <c r="AC394" s="7">
        <v>5540513</v>
      </c>
      <c r="AD394" s="7" t="s">
        <v>241</v>
      </c>
      <c r="AE394" s="7">
        <v>9400000000</v>
      </c>
      <c r="AF394" s="7" t="s">
        <v>2946</v>
      </c>
      <c r="AG394" s="7">
        <v>6952095</v>
      </c>
      <c r="AH394" s="7">
        <v>10000000000</v>
      </c>
      <c r="AI394" s="7" t="s">
        <v>2946</v>
      </c>
      <c r="AJ394" s="7">
        <v>7391712</v>
      </c>
      <c r="AK394" s="7" t="s">
        <v>4407</v>
      </c>
      <c r="AL394" s="7" t="s">
        <v>50</v>
      </c>
      <c r="AM394" s="7" t="s">
        <v>4408</v>
      </c>
      <c r="AN394" s="7" t="s">
        <v>993</v>
      </c>
      <c r="AO394" s="7" t="s">
        <v>50</v>
      </c>
      <c r="AP394" s="9" t="s">
        <v>50</v>
      </c>
      <c r="AQ394" s="8" t="s">
        <v>4409</v>
      </c>
      <c r="AR394" s="7" t="s">
        <v>255</v>
      </c>
    </row>
    <row r="395" spans="1:44" ht="15" thickBot="1">
      <c r="A395" s="10" t="s">
        <v>4410</v>
      </c>
      <c r="B395" s="11">
        <v>1443</v>
      </c>
      <c r="C395" s="12">
        <v>42370</v>
      </c>
      <c r="D395" s="13" t="s">
        <v>45</v>
      </c>
      <c r="E395" s="13" t="s">
        <v>46</v>
      </c>
      <c r="F395" s="13" t="s">
        <v>70</v>
      </c>
      <c r="G395" s="27" t="s">
        <v>54945</v>
      </c>
      <c r="H395" s="13" t="s">
        <v>50</v>
      </c>
      <c r="I395" s="13" t="s">
        <v>50</v>
      </c>
      <c r="J395" s="12">
        <v>45524</v>
      </c>
      <c r="K395" s="13" t="s">
        <v>50</v>
      </c>
      <c r="L395" s="13" t="s">
        <v>467</v>
      </c>
      <c r="M395" s="13" t="s">
        <v>4411</v>
      </c>
      <c r="N395" s="13" t="s">
        <v>270</v>
      </c>
      <c r="O395" s="13" t="s">
        <v>4412</v>
      </c>
      <c r="P395" s="11">
        <v>14752</v>
      </c>
      <c r="Q395" s="13" t="s">
        <v>245</v>
      </c>
      <c r="R395" s="29" t="s">
        <v>4413</v>
      </c>
      <c r="S395" s="29" t="s">
        <v>4414</v>
      </c>
      <c r="T395" s="13" t="s">
        <v>4415</v>
      </c>
      <c r="U395" s="13" t="s">
        <v>50</v>
      </c>
      <c r="V395" s="13">
        <v>500000</v>
      </c>
      <c r="W395" s="13" t="s">
        <v>60</v>
      </c>
      <c r="X395" s="13">
        <v>500000</v>
      </c>
      <c r="Y395" s="13" t="s">
        <v>467</v>
      </c>
      <c r="Z395" s="13">
        <v>1</v>
      </c>
      <c r="AA395" s="13">
        <v>500000</v>
      </c>
      <c r="AB395" s="13" t="s">
        <v>60</v>
      </c>
      <c r="AC395" s="13">
        <v>500000</v>
      </c>
      <c r="AD395" s="13" t="s">
        <v>467</v>
      </c>
      <c r="AE395" s="13">
        <v>500000</v>
      </c>
      <c r="AF395" s="13" t="s">
        <v>60</v>
      </c>
      <c r="AG395" s="13">
        <v>500000</v>
      </c>
      <c r="AH395" s="13">
        <v>500000</v>
      </c>
      <c r="AI395" s="13" t="s">
        <v>60</v>
      </c>
      <c r="AJ395" s="13">
        <v>500000</v>
      </c>
      <c r="AK395" s="13" t="s">
        <v>4416</v>
      </c>
      <c r="AL395" s="13" t="s">
        <v>50</v>
      </c>
      <c r="AM395" s="13" t="s">
        <v>4417</v>
      </c>
      <c r="AN395" s="13" t="s">
        <v>253</v>
      </c>
      <c r="AO395" s="13" t="s">
        <v>4418</v>
      </c>
      <c r="AP395" s="14" t="s">
        <v>4419</v>
      </c>
      <c r="AQ395" s="15" t="s">
        <v>50</v>
      </c>
      <c r="AR395" s="13" t="s">
        <v>50</v>
      </c>
    </row>
    <row r="396" spans="1:44" ht="15" thickBot="1">
      <c r="A396" s="4" t="s">
        <v>4420</v>
      </c>
      <c r="B396" s="5">
        <v>53360</v>
      </c>
      <c r="C396" s="6">
        <v>43831</v>
      </c>
      <c r="D396" s="7" t="s">
        <v>45</v>
      </c>
      <c r="E396" s="7" t="s">
        <v>46</v>
      </c>
      <c r="F396" s="7" t="s">
        <v>70</v>
      </c>
      <c r="G396" s="27" t="s">
        <v>54945</v>
      </c>
      <c r="H396" s="7" t="s">
        <v>240</v>
      </c>
      <c r="I396" s="7" t="s">
        <v>50</v>
      </c>
      <c r="J396" s="6">
        <v>45531</v>
      </c>
      <c r="K396" s="7" t="s">
        <v>116</v>
      </c>
      <c r="L396" s="7" t="s">
        <v>131</v>
      </c>
      <c r="M396" s="7" t="s">
        <v>4421</v>
      </c>
      <c r="N396" s="7" t="s">
        <v>4422</v>
      </c>
      <c r="O396" s="7" t="s">
        <v>4423</v>
      </c>
      <c r="P396" s="5">
        <v>14817</v>
      </c>
      <c r="Q396" s="7" t="s">
        <v>1080</v>
      </c>
      <c r="R396" s="28" t="s">
        <v>4424</v>
      </c>
      <c r="S396" s="28" t="s">
        <v>4425</v>
      </c>
      <c r="T396" s="7" t="s">
        <v>4426</v>
      </c>
      <c r="U396" s="7" t="s">
        <v>4427</v>
      </c>
      <c r="V396" s="7">
        <v>1000000</v>
      </c>
      <c r="W396" s="7" t="s">
        <v>60</v>
      </c>
      <c r="X396" s="7">
        <v>1000000</v>
      </c>
      <c r="Y396" s="7" t="s">
        <v>50</v>
      </c>
      <c r="Z396" s="7">
        <v>3</v>
      </c>
      <c r="AA396" s="7">
        <v>4675000</v>
      </c>
      <c r="AB396" s="7" t="s">
        <v>60</v>
      </c>
      <c r="AC396" s="7">
        <v>4675000</v>
      </c>
      <c r="AD396" s="7" t="s">
        <v>178</v>
      </c>
      <c r="AE396" s="7">
        <v>6950000</v>
      </c>
      <c r="AF396" s="7" t="s">
        <v>60</v>
      </c>
      <c r="AG396" s="7">
        <v>6950000</v>
      </c>
      <c r="AH396" s="7">
        <v>7950000</v>
      </c>
      <c r="AI396" s="7" t="s">
        <v>60</v>
      </c>
      <c r="AJ396" s="7">
        <v>7950000</v>
      </c>
      <c r="AK396" s="7" t="s">
        <v>50</v>
      </c>
      <c r="AL396" s="7" t="s">
        <v>50</v>
      </c>
      <c r="AM396" s="7" t="s">
        <v>4428</v>
      </c>
      <c r="AN396" s="7" t="s">
        <v>66</v>
      </c>
      <c r="AO396" s="7" t="s">
        <v>4429</v>
      </c>
      <c r="AP396" s="8" t="s">
        <v>4430</v>
      </c>
      <c r="AQ396" s="9" t="s">
        <v>50</v>
      </c>
      <c r="AR396" s="7" t="s">
        <v>50</v>
      </c>
    </row>
    <row r="397" spans="1:44" ht="15" thickBot="1">
      <c r="A397" s="10" t="s">
        <v>4431</v>
      </c>
      <c r="B397" s="13" t="s">
        <v>50</v>
      </c>
      <c r="C397" s="12">
        <v>43862</v>
      </c>
      <c r="D397" s="13" t="s">
        <v>45</v>
      </c>
      <c r="E397" s="13" t="s">
        <v>46</v>
      </c>
      <c r="F397" s="13" t="s">
        <v>70</v>
      </c>
      <c r="G397" s="27" t="s">
        <v>54945</v>
      </c>
      <c r="H397" s="13" t="s">
        <v>240</v>
      </c>
      <c r="I397" s="13" t="s">
        <v>50</v>
      </c>
      <c r="J397" s="12">
        <v>45525</v>
      </c>
      <c r="K397" s="13" t="s">
        <v>116</v>
      </c>
      <c r="L397" s="13" t="s">
        <v>178</v>
      </c>
      <c r="M397" s="13" t="s">
        <v>4432</v>
      </c>
      <c r="N397" s="13" t="s">
        <v>4433</v>
      </c>
      <c r="O397" s="13" t="s">
        <v>4434</v>
      </c>
      <c r="P397" s="11">
        <v>14817</v>
      </c>
      <c r="Q397" s="13" t="s">
        <v>707</v>
      </c>
      <c r="R397" s="29" t="s">
        <v>4435</v>
      </c>
      <c r="S397" s="29" t="s">
        <v>4436</v>
      </c>
      <c r="T397" s="13" t="s">
        <v>4437</v>
      </c>
      <c r="U397" s="13">
        <v>5128392988</v>
      </c>
      <c r="V397" s="13">
        <v>5319371</v>
      </c>
      <c r="W397" s="13" t="s">
        <v>60</v>
      </c>
      <c r="X397" s="13">
        <v>5319371</v>
      </c>
      <c r="Y397" s="13" t="s">
        <v>50</v>
      </c>
      <c r="Z397" s="13">
        <v>5</v>
      </c>
      <c r="AA397" s="13">
        <v>5319371</v>
      </c>
      <c r="AB397" s="13" t="s">
        <v>60</v>
      </c>
      <c r="AC397" s="13">
        <v>5319371</v>
      </c>
      <c r="AD397" s="13" t="s">
        <v>178</v>
      </c>
      <c r="AE397" s="13">
        <v>6462995</v>
      </c>
      <c r="AF397" s="13" t="s">
        <v>60</v>
      </c>
      <c r="AG397" s="13">
        <v>6462995</v>
      </c>
      <c r="AH397" s="13">
        <v>7338085</v>
      </c>
      <c r="AI397" s="13" t="s">
        <v>60</v>
      </c>
      <c r="AJ397" s="13">
        <v>7338085</v>
      </c>
      <c r="AK397" s="13" t="s">
        <v>4438</v>
      </c>
      <c r="AL397" s="13" t="s">
        <v>50</v>
      </c>
      <c r="AM397" s="13" t="s">
        <v>4439</v>
      </c>
      <c r="AN397" s="13" t="s">
        <v>66</v>
      </c>
      <c r="AO397" s="13" t="s">
        <v>4440</v>
      </c>
      <c r="AP397" s="14" t="s">
        <v>4441</v>
      </c>
      <c r="AQ397" s="15" t="s">
        <v>50</v>
      </c>
      <c r="AR397" s="13" t="s">
        <v>50</v>
      </c>
    </row>
    <row r="398" spans="1:44" ht="15" thickBot="1">
      <c r="A398" s="4" t="s">
        <v>4442</v>
      </c>
      <c r="B398" s="5">
        <v>88542</v>
      </c>
      <c r="C398" s="6">
        <v>44197</v>
      </c>
      <c r="D398" s="7" t="s">
        <v>45</v>
      </c>
      <c r="E398" s="7" t="s">
        <v>46</v>
      </c>
      <c r="F398" s="7" t="s">
        <v>70</v>
      </c>
      <c r="G398" s="26" t="s">
        <v>54946</v>
      </c>
      <c r="H398" s="7" t="s">
        <v>50</v>
      </c>
      <c r="I398" s="7" t="s">
        <v>50</v>
      </c>
      <c r="J398" s="6">
        <v>45523</v>
      </c>
      <c r="K398" s="7" t="s">
        <v>116</v>
      </c>
      <c r="L398" s="7" t="s">
        <v>52</v>
      </c>
      <c r="M398" s="7" t="s">
        <v>4443</v>
      </c>
      <c r="N398" s="7" t="s">
        <v>1222</v>
      </c>
      <c r="O398" s="7" t="s">
        <v>4444</v>
      </c>
      <c r="P398" s="5">
        <v>15028</v>
      </c>
      <c r="Q398" s="7" t="s">
        <v>707</v>
      </c>
      <c r="R398" s="28" t="s">
        <v>4445</v>
      </c>
      <c r="S398" s="28" t="s">
        <v>4446</v>
      </c>
      <c r="T398" s="7" t="s">
        <v>4447</v>
      </c>
      <c r="U398" s="7" t="s">
        <v>50</v>
      </c>
      <c r="V398" s="7" t="s">
        <v>50</v>
      </c>
      <c r="W398" s="7" t="s">
        <v>50</v>
      </c>
      <c r="X398" s="7" t="s">
        <v>50</v>
      </c>
      <c r="Y398" s="7" t="s">
        <v>467</v>
      </c>
      <c r="Z398" s="7">
        <v>3</v>
      </c>
      <c r="AA398" s="7">
        <v>855000</v>
      </c>
      <c r="AB398" s="7" t="s">
        <v>1085</v>
      </c>
      <c r="AC398" s="7">
        <v>648942</v>
      </c>
      <c r="AD398" s="7" t="s">
        <v>467</v>
      </c>
      <c r="AE398" s="7">
        <v>1655000</v>
      </c>
      <c r="AF398" s="7" t="s">
        <v>1085</v>
      </c>
      <c r="AG398" s="7">
        <v>1280464</v>
      </c>
      <c r="AH398" s="7">
        <v>1655000</v>
      </c>
      <c r="AI398" s="7" t="s">
        <v>1085</v>
      </c>
      <c r="AJ398" s="7">
        <v>1280464</v>
      </c>
      <c r="AK398" s="7" t="s">
        <v>4448</v>
      </c>
      <c r="AL398" s="7" t="s">
        <v>50</v>
      </c>
      <c r="AM398" s="7" t="s">
        <v>4449</v>
      </c>
      <c r="AN398" s="7" t="s">
        <v>66</v>
      </c>
      <c r="AO398" s="7" t="s">
        <v>4450</v>
      </c>
      <c r="AP398" s="8" t="s">
        <v>4451</v>
      </c>
      <c r="AQ398" s="9" t="s">
        <v>50</v>
      </c>
      <c r="AR398" s="7" t="s">
        <v>50</v>
      </c>
    </row>
    <row r="399" spans="1:44" ht="15" thickBot="1">
      <c r="A399" s="10" t="s">
        <v>4452</v>
      </c>
      <c r="B399" s="11">
        <v>1313</v>
      </c>
      <c r="C399" s="12">
        <v>43647</v>
      </c>
      <c r="D399" s="13" t="s">
        <v>45</v>
      </c>
      <c r="E399" s="13" t="s">
        <v>46</v>
      </c>
      <c r="F399" s="13" t="s">
        <v>70</v>
      </c>
      <c r="G399" s="26" t="s">
        <v>54946</v>
      </c>
      <c r="H399" s="13" t="s">
        <v>240</v>
      </c>
      <c r="I399" s="13" t="s">
        <v>50</v>
      </c>
      <c r="J399" s="12">
        <v>45530</v>
      </c>
      <c r="K399" s="13" t="s">
        <v>89</v>
      </c>
      <c r="L399" s="13" t="s">
        <v>131</v>
      </c>
      <c r="M399" s="13" t="s">
        <v>4453</v>
      </c>
      <c r="N399" s="13" t="s">
        <v>4454</v>
      </c>
      <c r="O399" s="13" t="s">
        <v>4455</v>
      </c>
      <c r="P399" s="11">
        <v>15061</v>
      </c>
      <c r="Q399" s="13" t="s">
        <v>135</v>
      </c>
      <c r="R399" s="29" t="s">
        <v>4456</v>
      </c>
      <c r="S399" s="29" t="s">
        <v>4457</v>
      </c>
      <c r="T399" s="13" t="s">
        <v>4458</v>
      </c>
      <c r="U399" s="13" t="s">
        <v>50</v>
      </c>
      <c r="V399" s="13">
        <v>400000</v>
      </c>
      <c r="W399" s="13" t="s">
        <v>209</v>
      </c>
      <c r="X399" s="13">
        <v>447358</v>
      </c>
      <c r="Y399" s="13" t="s">
        <v>467</v>
      </c>
      <c r="Z399" s="13">
        <v>3</v>
      </c>
      <c r="AA399" s="13">
        <v>500000</v>
      </c>
      <c r="AB399" s="13" t="s">
        <v>209</v>
      </c>
      <c r="AC399" s="13">
        <v>533423</v>
      </c>
      <c r="AD399" s="13" t="s">
        <v>467</v>
      </c>
      <c r="AE399" s="13">
        <v>1105000</v>
      </c>
      <c r="AF399" s="13" t="s">
        <v>209</v>
      </c>
      <c r="AG399" s="13">
        <v>1172938</v>
      </c>
      <c r="AH399" s="13">
        <v>1505000</v>
      </c>
      <c r="AI399" s="13" t="s">
        <v>209</v>
      </c>
      <c r="AJ399" s="13">
        <v>1620296</v>
      </c>
      <c r="AK399" s="13" t="s">
        <v>4459</v>
      </c>
      <c r="AL399" s="13" t="s">
        <v>50</v>
      </c>
      <c r="AM399" s="13" t="s">
        <v>4460</v>
      </c>
      <c r="AN399" s="13" t="s">
        <v>66</v>
      </c>
      <c r="AO399" s="13" t="s">
        <v>4461</v>
      </c>
      <c r="AP399" s="14" t="s">
        <v>4462</v>
      </c>
      <c r="AQ399" s="15" t="s">
        <v>50</v>
      </c>
      <c r="AR399" s="13" t="s">
        <v>50</v>
      </c>
    </row>
    <row r="400" spans="1:44" ht="15" thickBot="1">
      <c r="A400" s="4" t="s">
        <v>4463</v>
      </c>
      <c r="B400" s="5">
        <v>5586</v>
      </c>
      <c r="C400" s="6">
        <v>43511</v>
      </c>
      <c r="D400" s="7" t="s">
        <v>45</v>
      </c>
      <c r="E400" s="7" t="s">
        <v>46</v>
      </c>
      <c r="F400" s="7" t="s">
        <v>70</v>
      </c>
      <c r="G400" s="26" t="s">
        <v>54946</v>
      </c>
      <c r="H400" s="7" t="s">
        <v>4464</v>
      </c>
      <c r="I400" s="7" t="s">
        <v>50</v>
      </c>
      <c r="J400" s="6">
        <v>45523</v>
      </c>
      <c r="K400" s="7" t="s">
        <v>50</v>
      </c>
      <c r="L400" s="7" t="s">
        <v>178</v>
      </c>
      <c r="M400" s="7" t="s">
        <v>4465</v>
      </c>
      <c r="N400" s="7" t="s">
        <v>4466</v>
      </c>
      <c r="O400" s="7" t="s">
        <v>4467</v>
      </c>
      <c r="P400" s="5">
        <v>15160</v>
      </c>
      <c r="Q400" s="7" t="s">
        <v>616</v>
      </c>
      <c r="R400" s="28" t="s">
        <v>4468</v>
      </c>
      <c r="S400" s="28" t="s">
        <v>4469</v>
      </c>
      <c r="T400" s="7" t="s">
        <v>50</v>
      </c>
      <c r="U400" s="7" t="s">
        <v>50</v>
      </c>
      <c r="V400" s="7">
        <v>2470000</v>
      </c>
      <c r="W400" s="7" t="s">
        <v>60</v>
      </c>
      <c r="X400" s="7">
        <v>2470000</v>
      </c>
      <c r="Y400" s="7" t="s">
        <v>50</v>
      </c>
      <c r="Z400" s="7">
        <v>1</v>
      </c>
      <c r="AA400" s="7">
        <v>2470000</v>
      </c>
      <c r="AB400" s="7" t="s">
        <v>60</v>
      </c>
      <c r="AC400" s="7">
        <v>2470000</v>
      </c>
      <c r="AD400" s="7" t="s">
        <v>178</v>
      </c>
      <c r="AE400" s="7">
        <v>2470000</v>
      </c>
      <c r="AF400" s="7" t="s">
        <v>60</v>
      </c>
      <c r="AG400" s="7">
        <v>2470000</v>
      </c>
      <c r="AH400" s="7">
        <v>2470000</v>
      </c>
      <c r="AI400" s="7" t="s">
        <v>60</v>
      </c>
      <c r="AJ400" s="7">
        <v>2470000</v>
      </c>
      <c r="AK400" s="7" t="s">
        <v>50</v>
      </c>
      <c r="AL400" s="7" t="s">
        <v>50</v>
      </c>
      <c r="AM400" s="7" t="s">
        <v>4470</v>
      </c>
      <c r="AN400" s="7" t="s">
        <v>253</v>
      </c>
      <c r="AO400" s="7" t="s">
        <v>4471</v>
      </c>
      <c r="AP400" s="8" t="s">
        <v>4472</v>
      </c>
      <c r="AQ400" s="9" t="s">
        <v>50</v>
      </c>
      <c r="AR400" s="7" t="s">
        <v>50</v>
      </c>
    </row>
    <row r="401" spans="1:44" ht="15" thickBot="1">
      <c r="A401" s="10" t="s">
        <v>4473</v>
      </c>
      <c r="B401" s="11">
        <v>49217</v>
      </c>
      <c r="C401" s="12">
        <v>43831</v>
      </c>
      <c r="D401" s="13" t="s">
        <v>45</v>
      </c>
      <c r="E401" s="13" t="s">
        <v>46</v>
      </c>
      <c r="F401" s="13" t="s">
        <v>70</v>
      </c>
      <c r="G401" s="26" t="s">
        <v>54946</v>
      </c>
      <c r="H401" s="13" t="s">
        <v>240</v>
      </c>
      <c r="I401" s="13" t="s">
        <v>50</v>
      </c>
      <c r="J401" s="12">
        <v>45520</v>
      </c>
      <c r="K401" s="13" t="s">
        <v>50</v>
      </c>
      <c r="L401" s="13" t="s">
        <v>467</v>
      </c>
      <c r="M401" s="13" t="s">
        <v>4474</v>
      </c>
      <c r="N401" s="13" t="s">
        <v>4475</v>
      </c>
      <c r="O401" s="13" t="s">
        <v>4476</v>
      </c>
      <c r="P401" s="11">
        <v>15305</v>
      </c>
      <c r="Q401" s="13" t="s">
        <v>630</v>
      </c>
      <c r="R401" s="29" t="s">
        <v>4477</v>
      </c>
      <c r="S401" s="29" t="s">
        <v>4478</v>
      </c>
      <c r="T401" s="13" t="s">
        <v>4479</v>
      </c>
      <c r="U401" s="13" t="s">
        <v>50</v>
      </c>
      <c r="V401" s="13">
        <v>4924937</v>
      </c>
      <c r="W401" s="13" t="s">
        <v>60</v>
      </c>
      <c r="X401" s="13">
        <v>4924937</v>
      </c>
      <c r="Y401" s="13" t="s">
        <v>467</v>
      </c>
      <c r="Z401" s="13">
        <v>1</v>
      </c>
      <c r="AA401" s="13">
        <v>4924937</v>
      </c>
      <c r="AB401" s="13" t="s">
        <v>60</v>
      </c>
      <c r="AC401" s="13">
        <v>4924937</v>
      </c>
      <c r="AD401" s="13" t="s">
        <v>467</v>
      </c>
      <c r="AE401" s="13">
        <v>4924937</v>
      </c>
      <c r="AF401" s="13" t="s">
        <v>60</v>
      </c>
      <c r="AG401" s="13">
        <v>4924937</v>
      </c>
      <c r="AH401" s="13">
        <v>4924937</v>
      </c>
      <c r="AI401" s="13" t="s">
        <v>60</v>
      </c>
      <c r="AJ401" s="13">
        <v>4924937</v>
      </c>
      <c r="AK401" s="13" t="s">
        <v>50</v>
      </c>
      <c r="AL401" s="13" t="s">
        <v>50</v>
      </c>
      <c r="AM401" s="13" t="s">
        <v>4480</v>
      </c>
      <c r="AN401" s="13" t="s">
        <v>253</v>
      </c>
      <c r="AO401" s="13" t="s">
        <v>4481</v>
      </c>
      <c r="AP401" s="14" t="s">
        <v>4482</v>
      </c>
      <c r="AQ401" s="15" t="s">
        <v>50</v>
      </c>
      <c r="AR401" s="13" t="s">
        <v>50</v>
      </c>
    </row>
    <row r="402" spans="1:44" ht="15" thickBot="1">
      <c r="A402" s="4" t="s">
        <v>4483</v>
      </c>
      <c r="B402" s="7" t="s">
        <v>50</v>
      </c>
      <c r="C402" s="6">
        <v>45292</v>
      </c>
      <c r="D402" s="7" t="s">
        <v>45</v>
      </c>
      <c r="E402" s="7" t="s">
        <v>46</v>
      </c>
      <c r="F402" s="7" t="s">
        <v>70</v>
      </c>
      <c r="G402" s="7" t="s">
        <v>50</v>
      </c>
      <c r="H402" s="7" t="s">
        <v>50</v>
      </c>
      <c r="I402" s="7" t="s">
        <v>50</v>
      </c>
      <c r="J402" s="6">
        <v>45530</v>
      </c>
      <c r="K402" s="7" t="s">
        <v>50</v>
      </c>
      <c r="L402" s="7" t="s">
        <v>52</v>
      </c>
      <c r="M402" s="7" t="s">
        <v>4484</v>
      </c>
      <c r="N402" s="7" t="s">
        <v>4485</v>
      </c>
      <c r="O402" s="7" t="s">
        <v>4486</v>
      </c>
      <c r="P402" s="5">
        <v>15400</v>
      </c>
      <c r="Q402" s="7" t="s">
        <v>245</v>
      </c>
      <c r="R402" s="28" t="s">
        <v>4487</v>
      </c>
      <c r="S402" s="31" t="s">
        <v>50</v>
      </c>
      <c r="T402" s="7" t="s">
        <v>4488</v>
      </c>
      <c r="U402" s="7" t="s">
        <v>4489</v>
      </c>
      <c r="V402" s="7">
        <v>700000000</v>
      </c>
      <c r="W402" s="7" t="s">
        <v>2946</v>
      </c>
      <c r="X402" s="7">
        <v>527524</v>
      </c>
      <c r="Y402" s="7" t="s">
        <v>467</v>
      </c>
      <c r="Z402" s="7">
        <v>2</v>
      </c>
      <c r="AA402" s="7" t="s">
        <v>50</v>
      </c>
      <c r="AB402" s="7" t="s">
        <v>50</v>
      </c>
      <c r="AC402" s="7" t="s">
        <v>50</v>
      </c>
      <c r="AD402" s="7" t="s">
        <v>467</v>
      </c>
      <c r="AE402" s="7" t="s">
        <v>50</v>
      </c>
      <c r="AF402" s="7" t="s">
        <v>50</v>
      </c>
      <c r="AG402" s="7" t="s">
        <v>50</v>
      </c>
      <c r="AH402" s="7">
        <v>700000000</v>
      </c>
      <c r="AI402" s="7" t="s">
        <v>2946</v>
      </c>
      <c r="AJ402" s="7">
        <v>527524</v>
      </c>
      <c r="AK402" s="7" t="s">
        <v>4490</v>
      </c>
      <c r="AL402" s="7" t="s">
        <v>50</v>
      </c>
      <c r="AM402" s="7" t="s">
        <v>4491</v>
      </c>
      <c r="AN402" s="7" t="s">
        <v>66</v>
      </c>
      <c r="AO402" s="7" t="s">
        <v>50</v>
      </c>
      <c r="AP402" s="9" t="s">
        <v>50</v>
      </c>
      <c r="AQ402" s="8" t="s">
        <v>4492</v>
      </c>
      <c r="AR402" s="7" t="s">
        <v>255</v>
      </c>
    </row>
    <row r="403" spans="1:44" ht="15" thickBot="1">
      <c r="A403" s="10" t="s">
        <v>4493</v>
      </c>
      <c r="B403" s="13">
        <v>233</v>
      </c>
      <c r="C403" s="12">
        <v>42736</v>
      </c>
      <c r="D403" s="13" t="s">
        <v>45</v>
      </c>
      <c r="E403" s="13" t="s">
        <v>46</v>
      </c>
      <c r="F403" s="13" t="s">
        <v>70</v>
      </c>
      <c r="G403" s="26" t="s">
        <v>54946</v>
      </c>
      <c r="H403" s="13" t="s">
        <v>50</v>
      </c>
      <c r="I403" s="13" t="s">
        <v>50</v>
      </c>
      <c r="J403" s="12">
        <v>45528</v>
      </c>
      <c r="K403" s="13" t="s">
        <v>50</v>
      </c>
      <c r="L403" s="13" t="s">
        <v>124</v>
      </c>
      <c r="M403" s="13" t="s">
        <v>4494</v>
      </c>
      <c r="N403" s="13" t="s">
        <v>4495</v>
      </c>
      <c r="O403" s="13" t="s">
        <v>4496</v>
      </c>
      <c r="P403" s="11">
        <v>15420</v>
      </c>
      <c r="Q403" s="13" t="s">
        <v>245</v>
      </c>
      <c r="R403" s="29" t="s">
        <v>4497</v>
      </c>
      <c r="S403" s="30" t="s">
        <v>50</v>
      </c>
      <c r="T403" s="13" t="s">
        <v>4498</v>
      </c>
      <c r="U403" s="13" t="s">
        <v>4499</v>
      </c>
      <c r="V403" s="13" t="s">
        <v>50</v>
      </c>
      <c r="W403" s="13" t="s">
        <v>50</v>
      </c>
      <c r="X403" s="13" t="s">
        <v>50</v>
      </c>
      <c r="Y403" s="13" t="s">
        <v>81</v>
      </c>
      <c r="Z403" s="13">
        <v>3</v>
      </c>
      <c r="AA403" s="13" t="s">
        <v>50</v>
      </c>
      <c r="AB403" s="13" t="s">
        <v>50</v>
      </c>
      <c r="AC403" s="13" t="s">
        <v>50</v>
      </c>
      <c r="AD403" s="13" t="s">
        <v>124</v>
      </c>
      <c r="AE403" s="13">
        <v>400000000</v>
      </c>
      <c r="AF403" s="13" t="s">
        <v>2056</v>
      </c>
      <c r="AG403" s="13">
        <v>58593056</v>
      </c>
      <c r="AH403" s="13">
        <v>400000000</v>
      </c>
      <c r="AI403" s="13" t="s">
        <v>2056</v>
      </c>
      <c r="AJ403" s="13">
        <v>58593056</v>
      </c>
      <c r="AK403" s="13" t="s">
        <v>4500</v>
      </c>
      <c r="AL403" s="13" t="s">
        <v>50</v>
      </c>
      <c r="AM403" s="13" t="s">
        <v>4501</v>
      </c>
      <c r="AN403" s="13" t="s">
        <v>993</v>
      </c>
      <c r="AO403" s="13" t="s">
        <v>50</v>
      </c>
      <c r="AP403" s="15" t="s">
        <v>50</v>
      </c>
      <c r="AQ403" s="14" t="s">
        <v>4502</v>
      </c>
      <c r="AR403" s="13" t="s">
        <v>255</v>
      </c>
    </row>
    <row r="404" spans="1:44" ht="15" thickBot="1">
      <c r="A404" s="4" t="s">
        <v>4503</v>
      </c>
      <c r="B404" s="5">
        <v>15417</v>
      </c>
      <c r="C404" s="6">
        <v>38718</v>
      </c>
      <c r="D404" s="7" t="s">
        <v>45</v>
      </c>
      <c r="E404" s="7" t="s">
        <v>46</v>
      </c>
      <c r="F404" s="7" t="s">
        <v>47</v>
      </c>
      <c r="G404" s="26" t="s">
        <v>54946</v>
      </c>
      <c r="H404" s="7" t="s">
        <v>3272</v>
      </c>
      <c r="I404" s="7" t="s">
        <v>50</v>
      </c>
      <c r="J404" s="6">
        <v>45525</v>
      </c>
      <c r="K404" s="7" t="s">
        <v>191</v>
      </c>
      <c r="L404" s="7" t="s">
        <v>162</v>
      </c>
      <c r="M404" s="7" t="s">
        <v>4504</v>
      </c>
      <c r="N404" s="7" t="s">
        <v>1914</v>
      </c>
      <c r="O404" s="7" t="s">
        <v>4505</v>
      </c>
      <c r="P404" s="5">
        <v>15523</v>
      </c>
      <c r="Q404" s="7" t="s">
        <v>920</v>
      </c>
      <c r="R404" s="28" t="s">
        <v>4506</v>
      </c>
      <c r="S404" s="28" t="s">
        <v>4507</v>
      </c>
      <c r="T404" s="7" t="s">
        <v>50</v>
      </c>
      <c r="U404" s="7" t="s">
        <v>50</v>
      </c>
      <c r="V404" s="7">
        <v>450000000</v>
      </c>
      <c r="W404" s="7" t="s">
        <v>1919</v>
      </c>
      <c r="X404" s="7">
        <v>43971764</v>
      </c>
      <c r="Y404" s="7" t="s">
        <v>61</v>
      </c>
      <c r="Z404" s="7">
        <v>3</v>
      </c>
      <c r="AA404" s="7">
        <v>200000000</v>
      </c>
      <c r="AB404" s="7" t="s">
        <v>1919</v>
      </c>
      <c r="AC404" s="7">
        <v>19197976</v>
      </c>
      <c r="AD404" s="7" t="s">
        <v>62</v>
      </c>
      <c r="AE404" s="7">
        <v>200000000</v>
      </c>
      <c r="AF404" s="7" t="s">
        <v>1919</v>
      </c>
      <c r="AG404" s="7">
        <v>19197976</v>
      </c>
      <c r="AH404" s="7">
        <v>800000000</v>
      </c>
      <c r="AI404" s="7" t="s">
        <v>1919</v>
      </c>
      <c r="AJ404" s="7">
        <v>77385280</v>
      </c>
      <c r="AK404" s="7" t="s">
        <v>50</v>
      </c>
      <c r="AL404" s="7" t="s">
        <v>50</v>
      </c>
      <c r="AM404" s="7" t="s">
        <v>4508</v>
      </c>
      <c r="AN404" s="7" t="s">
        <v>66</v>
      </c>
      <c r="AO404" s="7" t="s">
        <v>4509</v>
      </c>
      <c r="AP404" s="9" t="s">
        <v>50</v>
      </c>
      <c r="AQ404" s="8" t="s">
        <v>4510</v>
      </c>
      <c r="AR404" s="7" t="s">
        <v>50</v>
      </c>
    </row>
    <row r="405" spans="1:44" ht="15" thickBot="1">
      <c r="A405" s="10" t="s">
        <v>4511</v>
      </c>
      <c r="B405" s="13" t="s">
        <v>50</v>
      </c>
      <c r="C405" s="12">
        <v>43983</v>
      </c>
      <c r="D405" s="13" t="s">
        <v>45</v>
      </c>
      <c r="E405" s="13" t="s">
        <v>46</v>
      </c>
      <c r="F405" s="13" t="s">
        <v>70</v>
      </c>
      <c r="G405" s="13" t="s">
        <v>87</v>
      </c>
      <c r="H405" s="13" t="s">
        <v>50</v>
      </c>
      <c r="I405" s="13" t="s">
        <v>50</v>
      </c>
      <c r="J405" s="12">
        <v>45527</v>
      </c>
      <c r="K405" s="13" t="s">
        <v>50</v>
      </c>
      <c r="L405" s="13" t="s">
        <v>241</v>
      </c>
      <c r="M405" s="13" t="s">
        <v>4512</v>
      </c>
      <c r="N405" s="13" t="s">
        <v>4513</v>
      </c>
      <c r="O405" s="13" t="s">
        <v>4514</v>
      </c>
      <c r="P405" s="11">
        <v>15860</v>
      </c>
      <c r="Q405" s="13" t="s">
        <v>245</v>
      </c>
      <c r="R405" s="29" t="s">
        <v>4515</v>
      </c>
      <c r="S405" s="30" t="s">
        <v>50</v>
      </c>
      <c r="T405" s="13" t="s">
        <v>4516</v>
      </c>
      <c r="U405" s="13" t="s">
        <v>4517</v>
      </c>
      <c r="V405" s="13">
        <v>120000000</v>
      </c>
      <c r="W405" s="13" t="s">
        <v>2056</v>
      </c>
      <c r="X405" s="13">
        <v>16813316</v>
      </c>
      <c r="Y405" s="13" t="s">
        <v>154</v>
      </c>
      <c r="Z405" s="13">
        <v>3</v>
      </c>
      <c r="AA405" s="13">
        <v>120000000</v>
      </c>
      <c r="AB405" s="13" t="s">
        <v>2056</v>
      </c>
      <c r="AC405" s="13">
        <v>16813316</v>
      </c>
      <c r="AD405" s="13" t="s">
        <v>241</v>
      </c>
      <c r="AE405" s="13">
        <v>220000000</v>
      </c>
      <c r="AF405" s="13" t="s">
        <v>2056</v>
      </c>
      <c r="AG405" s="13">
        <v>32479440</v>
      </c>
      <c r="AH405" s="13">
        <v>220000000</v>
      </c>
      <c r="AI405" s="13" t="s">
        <v>2056</v>
      </c>
      <c r="AJ405" s="13">
        <v>32479440</v>
      </c>
      <c r="AK405" s="13" t="s">
        <v>4518</v>
      </c>
      <c r="AL405" s="13" t="s">
        <v>50</v>
      </c>
      <c r="AM405" s="13" t="s">
        <v>4519</v>
      </c>
      <c r="AN405" s="13" t="s">
        <v>253</v>
      </c>
      <c r="AO405" s="13" t="s">
        <v>4520</v>
      </c>
      <c r="AP405" s="15" t="s">
        <v>50</v>
      </c>
      <c r="AQ405" s="14" t="s">
        <v>4521</v>
      </c>
      <c r="AR405" s="13" t="s">
        <v>50</v>
      </c>
    </row>
    <row r="406" spans="1:44" ht="15" thickBot="1">
      <c r="A406" s="4" t="s">
        <v>4522</v>
      </c>
      <c r="B406" s="7">
        <v>337</v>
      </c>
      <c r="C406" s="6">
        <v>42736</v>
      </c>
      <c r="D406" s="7" t="s">
        <v>45</v>
      </c>
      <c r="E406" s="7" t="s">
        <v>46</v>
      </c>
      <c r="F406" s="7" t="s">
        <v>70</v>
      </c>
      <c r="G406" s="26" t="s">
        <v>54946</v>
      </c>
      <c r="H406" s="7" t="s">
        <v>1998</v>
      </c>
      <c r="I406" s="7" t="s">
        <v>50</v>
      </c>
      <c r="J406" s="6">
        <v>45526</v>
      </c>
      <c r="K406" s="7" t="s">
        <v>116</v>
      </c>
      <c r="L406" s="7" t="s">
        <v>131</v>
      </c>
      <c r="M406" s="7" t="s">
        <v>4523</v>
      </c>
      <c r="N406" s="7" t="s">
        <v>75</v>
      </c>
      <c r="O406" s="7" t="s">
        <v>4524</v>
      </c>
      <c r="P406" s="5">
        <v>15882</v>
      </c>
      <c r="Q406" s="7" t="s">
        <v>77</v>
      </c>
      <c r="R406" s="28" t="s">
        <v>4525</v>
      </c>
      <c r="S406" s="28" t="s">
        <v>4526</v>
      </c>
      <c r="T406" s="7" t="s">
        <v>4527</v>
      </c>
      <c r="U406" s="7" t="s">
        <v>4528</v>
      </c>
      <c r="V406" s="7">
        <v>469038</v>
      </c>
      <c r="W406" s="7" t="s">
        <v>60</v>
      </c>
      <c r="X406" s="7">
        <v>469038</v>
      </c>
      <c r="Y406" s="7" t="s">
        <v>50</v>
      </c>
      <c r="Z406" s="7">
        <v>3</v>
      </c>
      <c r="AA406" s="7">
        <v>2382174</v>
      </c>
      <c r="AB406" s="7" t="s">
        <v>60</v>
      </c>
      <c r="AC406" s="7">
        <v>2382174</v>
      </c>
      <c r="AD406" s="7" t="s">
        <v>178</v>
      </c>
      <c r="AE406" s="7">
        <v>18515590</v>
      </c>
      <c r="AF406" s="7" t="s">
        <v>60</v>
      </c>
      <c r="AG406" s="7">
        <v>18515590</v>
      </c>
      <c r="AH406" s="7">
        <v>18984628</v>
      </c>
      <c r="AI406" s="7" t="s">
        <v>60</v>
      </c>
      <c r="AJ406" s="7">
        <v>18984628</v>
      </c>
      <c r="AK406" s="7" t="s">
        <v>50</v>
      </c>
      <c r="AL406" s="7" t="s">
        <v>50</v>
      </c>
      <c r="AM406" s="7" t="s">
        <v>4529</v>
      </c>
      <c r="AN406" s="7" t="s">
        <v>993</v>
      </c>
      <c r="AO406" s="7" t="s">
        <v>4530</v>
      </c>
      <c r="AP406" s="8" t="s">
        <v>4531</v>
      </c>
      <c r="AQ406" s="9" t="s">
        <v>50</v>
      </c>
      <c r="AR406" s="7" t="s">
        <v>50</v>
      </c>
    </row>
    <row r="407" spans="1:44" ht="15" thickBot="1">
      <c r="A407" s="10" t="s">
        <v>4532</v>
      </c>
      <c r="B407" s="13" t="s">
        <v>50</v>
      </c>
      <c r="C407" s="12">
        <v>40544</v>
      </c>
      <c r="D407" s="13" t="s">
        <v>45</v>
      </c>
      <c r="E407" s="13" t="s">
        <v>46</v>
      </c>
      <c r="F407" s="13" t="s">
        <v>70</v>
      </c>
      <c r="G407" s="26" t="s">
        <v>54946</v>
      </c>
      <c r="H407" s="13" t="s">
        <v>4533</v>
      </c>
      <c r="I407" s="13" t="s">
        <v>50</v>
      </c>
      <c r="J407" s="12">
        <v>45526</v>
      </c>
      <c r="K407" s="13" t="s">
        <v>50</v>
      </c>
      <c r="L407" s="13" t="s">
        <v>131</v>
      </c>
      <c r="M407" s="13" t="s">
        <v>4534</v>
      </c>
      <c r="N407" s="13" t="s">
        <v>4535</v>
      </c>
      <c r="O407" s="13" t="s">
        <v>4536</v>
      </c>
      <c r="P407" s="11">
        <v>16162</v>
      </c>
      <c r="Q407" s="13" t="s">
        <v>135</v>
      </c>
      <c r="R407" s="29" t="s">
        <v>4537</v>
      </c>
      <c r="S407" s="29" t="s">
        <v>4538</v>
      </c>
      <c r="T407" s="13" t="s">
        <v>4539</v>
      </c>
      <c r="U407" s="13" t="s">
        <v>4540</v>
      </c>
      <c r="V407" s="13">
        <v>10000000</v>
      </c>
      <c r="W407" s="13" t="s">
        <v>139</v>
      </c>
      <c r="X407" s="13">
        <v>13125513</v>
      </c>
      <c r="Y407" s="13" t="s">
        <v>50</v>
      </c>
      <c r="Z407" s="13">
        <v>2</v>
      </c>
      <c r="AA407" s="13" t="s">
        <v>50</v>
      </c>
      <c r="AB407" s="13" t="s">
        <v>50</v>
      </c>
      <c r="AC407" s="13" t="s">
        <v>50</v>
      </c>
      <c r="AD407" s="13" t="s">
        <v>50</v>
      </c>
      <c r="AE407" s="13" t="s">
        <v>50</v>
      </c>
      <c r="AF407" s="13" t="s">
        <v>50</v>
      </c>
      <c r="AG407" s="13" t="s">
        <v>50</v>
      </c>
      <c r="AH407" s="13">
        <v>10000000</v>
      </c>
      <c r="AI407" s="13" t="s">
        <v>139</v>
      </c>
      <c r="AJ407" s="13">
        <v>13125513</v>
      </c>
      <c r="AK407" s="13" t="s">
        <v>4541</v>
      </c>
      <c r="AL407" s="13" t="s">
        <v>50</v>
      </c>
      <c r="AM407" s="13" t="s">
        <v>4542</v>
      </c>
      <c r="AN407" s="13" t="s">
        <v>798</v>
      </c>
      <c r="AO407" s="13" t="s">
        <v>4543</v>
      </c>
      <c r="AP407" s="14" t="s">
        <v>4544</v>
      </c>
      <c r="AQ407" s="15" t="s">
        <v>50</v>
      </c>
      <c r="AR407" s="13" t="s">
        <v>50</v>
      </c>
    </row>
    <row r="408" spans="1:44" ht="15" thickBot="1">
      <c r="A408" s="4" t="s">
        <v>4545</v>
      </c>
      <c r="B408" s="7" t="s">
        <v>50</v>
      </c>
      <c r="C408" s="6">
        <v>44197</v>
      </c>
      <c r="D408" s="7" t="s">
        <v>45</v>
      </c>
      <c r="E408" s="7" t="s">
        <v>50</v>
      </c>
      <c r="F408" s="7" t="s">
        <v>70</v>
      </c>
      <c r="G408" s="26" t="s">
        <v>54946</v>
      </c>
      <c r="H408" s="7" t="s">
        <v>50</v>
      </c>
      <c r="I408" s="7" t="s">
        <v>50</v>
      </c>
      <c r="J408" s="6">
        <v>45531</v>
      </c>
      <c r="K408" s="7" t="s">
        <v>50</v>
      </c>
      <c r="L408" s="7" t="s">
        <v>241</v>
      </c>
      <c r="M408" s="7" t="s">
        <v>4546</v>
      </c>
      <c r="N408" s="7" t="s">
        <v>1473</v>
      </c>
      <c r="O408" s="7" t="s">
        <v>4547</v>
      </c>
      <c r="P408" s="5">
        <v>16272</v>
      </c>
      <c r="Q408" s="7" t="s">
        <v>1001</v>
      </c>
      <c r="R408" s="28" t="s">
        <v>4548</v>
      </c>
      <c r="S408" s="28" t="s">
        <v>4549</v>
      </c>
      <c r="T408" s="7" t="s">
        <v>50</v>
      </c>
      <c r="U408" s="7" t="s">
        <v>50</v>
      </c>
      <c r="V408" s="7">
        <v>10000000</v>
      </c>
      <c r="W408" s="7" t="s">
        <v>60</v>
      </c>
      <c r="X408" s="7">
        <v>10000000</v>
      </c>
      <c r="Y408" s="7" t="s">
        <v>154</v>
      </c>
      <c r="Z408" s="7">
        <v>1</v>
      </c>
      <c r="AA408" s="7">
        <v>10000000</v>
      </c>
      <c r="AB408" s="7" t="s">
        <v>60</v>
      </c>
      <c r="AC408" s="7">
        <v>10000000</v>
      </c>
      <c r="AD408" s="7" t="s">
        <v>241</v>
      </c>
      <c r="AE408" s="7">
        <v>10000000</v>
      </c>
      <c r="AF408" s="7" t="s">
        <v>60</v>
      </c>
      <c r="AG408" s="7">
        <v>10000000</v>
      </c>
      <c r="AH408" s="7">
        <v>10000000</v>
      </c>
      <c r="AI408" s="7" t="s">
        <v>60</v>
      </c>
      <c r="AJ408" s="7">
        <v>10000000</v>
      </c>
      <c r="AK408" s="7" t="s">
        <v>50</v>
      </c>
      <c r="AL408" s="7" t="s">
        <v>50</v>
      </c>
      <c r="AM408" s="7" t="s">
        <v>4550</v>
      </c>
      <c r="AN408" s="7" t="s">
        <v>253</v>
      </c>
      <c r="AO408" s="7" t="s">
        <v>4551</v>
      </c>
      <c r="AP408" s="8" t="s">
        <v>4552</v>
      </c>
      <c r="AQ408" s="9" t="s">
        <v>50</v>
      </c>
      <c r="AR408" s="7" t="s">
        <v>50</v>
      </c>
    </row>
    <row r="409" spans="1:44" ht="15" thickBot="1">
      <c r="A409" s="10" t="s">
        <v>4553</v>
      </c>
      <c r="B409" s="11">
        <v>2305</v>
      </c>
      <c r="C409" s="12">
        <v>43774</v>
      </c>
      <c r="D409" s="13" t="s">
        <v>45</v>
      </c>
      <c r="E409" s="13" t="s">
        <v>46</v>
      </c>
      <c r="F409" s="13" t="s">
        <v>70</v>
      </c>
      <c r="G409" s="26" t="s">
        <v>54946</v>
      </c>
      <c r="H409" s="13" t="s">
        <v>50</v>
      </c>
      <c r="I409" s="13" t="s">
        <v>50</v>
      </c>
      <c r="J409" s="12">
        <v>45525</v>
      </c>
      <c r="K409" s="13" t="s">
        <v>50</v>
      </c>
      <c r="L409" s="13" t="s">
        <v>178</v>
      </c>
      <c r="M409" s="13" t="s">
        <v>4554</v>
      </c>
      <c r="N409" s="13" t="s">
        <v>4555</v>
      </c>
      <c r="O409" s="13" t="s">
        <v>4556</v>
      </c>
      <c r="P409" s="11">
        <v>16419</v>
      </c>
      <c r="Q409" s="13" t="s">
        <v>245</v>
      </c>
      <c r="R409" s="29" t="s">
        <v>4557</v>
      </c>
      <c r="S409" s="29" t="s">
        <v>4558</v>
      </c>
      <c r="T409" s="13" t="s">
        <v>50</v>
      </c>
      <c r="U409" s="13" t="s">
        <v>50</v>
      </c>
      <c r="V409" s="13" t="s">
        <v>50</v>
      </c>
      <c r="W409" s="13" t="s">
        <v>50</v>
      </c>
      <c r="X409" s="13" t="s">
        <v>50</v>
      </c>
      <c r="Y409" s="13" t="s">
        <v>50</v>
      </c>
      <c r="Z409" s="13">
        <v>3</v>
      </c>
      <c r="AA409" s="13" t="s">
        <v>50</v>
      </c>
      <c r="AB409" s="13" t="s">
        <v>50</v>
      </c>
      <c r="AC409" s="13" t="s">
        <v>50</v>
      </c>
      <c r="AD409" s="13" t="s">
        <v>178</v>
      </c>
      <c r="AE409" s="13">
        <v>1280000000</v>
      </c>
      <c r="AF409" s="13" t="s">
        <v>1960</v>
      </c>
      <c r="AG409" s="13">
        <v>8713656</v>
      </c>
      <c r="AH409" s="13">
        <v>1280000000</v>
      </c>
      <c r="AI409" s="13" t="s">
        <v>1960</v>
      </c>
      <c r="AJ409" s="13">
        <v>8713656</v>
      </c>
      <c r="AK409" s="13" t="s">
        <v>4559</v>
      </c>
      <c r="AL409" s="13" t="s">
        <v>50</v>
      </c>
      <c r="AM409" s="13" t="s">
        <v>4560</v>
      </c>
      <c r="AN409" s="13" t="s">
        <v>993</v>
      </c>
      <c r="AO409" s="13" t="s">
        <v>4561</v>
      </c>
      <c r="AP409" s="15" t="s">
        <v>50</v>
      </c>
      <c r="AQ409" s="14" t="s">
        <v>4562</v>
      </c>
      <c r="AR409" s="13" t="s">
        <v>50</v>
      </c>
    </row>
    <row r="410" spans="1:44" ht="15" thickBot="1">
      <c r="A410" s="4" t="s">
        <v>4563</v>
      </c>
      <c r="B410" s="5">
        <v>444802</v>
      </c>
      <c r="C410" s="6">
        <v>42370</v>
      </c>
      <c r="D410" s="7" t="s">
        <v>45</v>
      </c>
      <c r="E410" s="7" t="s">
        <v>46</v>
      </c>
      <c r="F410" s="7" t="s">
        <v>70</v>
      </c>
      <c r="G410" s="7" t="s">
        <v>114</v>
      </c>
      <c r="H410" s="7" t="s">
        <v>4564</v>
      </c>
      <c r="I410" s="7" t="s">
        <v>406</v>
      </c>
      <c r="J410" s="6">
        <v>45521</v>
      </c>
      <c r="K410" s="7" t="s">
        <v>116</v>
      </c>
      <c r="L410" s="7" t="s">
        <v>131</v>
      </c>
      <c r="M410" s="7" t="s">
        <v>4565</v>
      </c>
      <c r="N410" s="7" t="s">
        <v>791</v>
      </c>
      <c r="O410" s="7" t="s">
        <v>4566</v>
      </c>
      <c r="P410" s="5">
        <v>16424</v>
      </c>
      <c r="Q410" s="7" t="s">
        <v>245</v>
      </c>
      <c r="R410" s="28" t="s">
        <v>4567</v>
      </c>
      <c r="S410" s="28" t="s">
        <v>4568</v>
      </c>
      <c r="T410" s="7" t="s">
        <v>4569</v>
      </c>
      <c r="U410" s="7" t="s">
        <v>4570</v>
      </c>
      <c r="V410" s="7">
        <v>750000000</v>
      </c>
      <c r="W410" s="7" t="s">
        <v>250</v>
      </c>
      <c r="X410" s="7">
        <v>8942981</v>
      </c>
      <c r="Y410" s="7" t="s">
        <v>154</v>
      </c>
      <c r="Z410" s="7">
        <v>8</v>
      </c>
      <c r="AA410" s="7">
        <v>28000000</v>
      </c>
      <c r="AB410" s="7" t="s">
        <v>60</v>
      </c>
      <c r="AC410" s="7">
        <v>28000000</v>
      </c>
      <c r="AD410" s="7" t="s">
        <v>147</v>
      </c>
      <c r="AE410" s="7">
        <v>63217949</v>
      </c>
      <c r="AF410" s="7" t="s">
        <v>60</v>
      </c>
      <c r="AG410" s="7">
        <v>63217949</v>
      </c>
      <c r="AH410" s="7">
        <v>148388600</v>
      </c>
      <c r="AI410" s="7" t="s">
        <v>60</v>
      </c>
      <c r="AJ410" s="7">
        <v>148388600</v>
      </c>
      <c r="AK410" s="7" t="s">
        <v>4571</v>
      </c>
      <c r="AL410" s="7" t="s">
        <v>50</v>
      </c>
      <c r="AM410" s="7" t="s">
        <v>4572</v>
      </c>
      <c r="AN410" s="7" t="s">
        <v>253</v>
      </c>
      <c r="AO410" s="7" t="s">
        <v>4573</v>
      </c>
      <c r="AP410" s="8" t="s">
        <v>4574</v>
      </c>
      <c r="AQ410" s="9" t="s">
        <v>50</v>
      </c>
      <c r="AR410" s="7" t="s">
        <v>50</v>
      </c>
    </row>
    <row r="411" spans="1:44" ht="15" thickBot="1">
      <c r="A411" s="10" t="s">
        <v>4575</v>
      </c>
      <c r="B411" s="11">
        <v>1049</v>
      </c>
      <c r="C411" s="12">
        <v>39083</v>
      </c>
      <c r="D411" s="13" t="s">
        <v>45</v>
      </c>
      <c r="E411" s="13" t="s">
        <v>46</v>
      </c>
      <c r="F411" s="13" t="s">
        <v>70</v>
      </c>
      <c r="G411" s="26" t="s">
        <v>54946</v>
      </c>
      <c r="H411" s="13" t="s">
        <v>130</v>
      </c>
      <c r="I411" s="13" t="s">
        <v>50</v>
      </c>
      <c r="J411" s="12">
        <v>45530</v>
      </c>
      <c r="K411" s="13" t="s">
        <v>191</v>
      </c>
      <c r="L411" s="13" t="s">
        <v>178</v>
      </c>
      <c r="M411" s="13" t="s">
        <v>4576</v>
      </c>
      <c r="N411" s="13" t="s">
        <v>4577</v>
      </c>
      <c r="O411" s="13" t="s">
        <v>4578</v>
      </c>
      <c r="P411" s="11">
        <v>16436</v>
      </c>
      <c r="Q411" s="13" t="s">
        <v>1116</v>
      </c>
      <c r="R411" s="29" t="s">
        <v>4579</v>
      </c>
      <c r="S411" s="29" t="s">
        <v>4580</v>
      </c>
      <c r="T411" s="13" t="s">
        <v>4581</v>
      </c>
      <c r="U411" s="13" t="s">
        <v>4582</v>
      </c>
      <c r="V411" s="13">
        <v>217247</v>
      </c>
      <c r="W411" s="13" t="s">
        <v>60</v>
      </c>
      <c r="X411" s="13">
        <v>217247</v>
      </c>
      <c r="Y411" s="13" t="s">
        <v>50</v>
      </c>
      <c r="Z411" s="13">
        <v>3</v>
      </c>
      <c r="AA411" s="13">
        <v>217247</v>
      </c>
      <c r="AB411" s="13" t="s">
        <v>60</v>
      </c>
      <c r="AC411" s="13">
        <v>217247</v>
      </c>
      <c r="AD411" s="13" t="s">
        <v>178</v>
      </c>
      <c r="AE411" s="13">
        <v>6873791</v>
      </c>
      <c r="AF411" s="13" t="s">
        <v>60</v>
      </c>
      <c r="AG411" s="13">
        <v>6873791</v>
      </c>
      <c r="AH411" s="13">
        <v>6873791</v>
      </c>
      <c r="AI411" s="13" t="s">
        <v>60</v>
      </c>
      <c r="AJ411" s="13">
        <v>6873791</v>
      </c>
      <c r="AK411" s="13" t="s">
        <v>50</v>
      </c>
      <c r="AL411" s="13" t="s">
        <v>50</v>
      </c>
      <c r="AM411" s="13" t="s">
        <v>4583</v>
      </c>
      <c r="AN411" s="13" t="s">
        <v>66</v>
      </c>
      <c r="AO411" s="13" t="s">
        <v>4584</v>
      </c>
      <c r="AP411" s="14" t="s">
        <v>4585</v>
      </c>
      <c r="AQ411" s="15" t="s">
        <v>50</v>
      </c>
      <c r="AR411" s="13" t="s">
        <v>50</v>
      </c>
    </row>
    <row r="412" spans="1:44" ht="15" thickBot="1">
      <c r="A412" s="4" t="s">
        <v>4586</v>
      </c>
      <c r="B412" s="7" t="s">
        <v>50</v>
      </c>
      <c r="C412" s="6">
        <v>44927</v>
      </c>
      <c r="D412" s="7" t="s">
        <v>45</v>
      </c>
      <c r="E412" s="7" t="s">
        <v>46</v>
      </c>
      <c r="F412" s="7" t="s">
        <v>70</v>
      </c>
      <c r="G412" s="27" t="s">
        <v>54945</v>
      </c>
      <c r="H412" s="7" t="s">
        <v>50</v>
      </c>
      <c r="I412" s="7" t="s">
        <v>50</v>
      </c>
      <c r="J412" s="6">
        <v>45524</v>
      </c>
      <c r="K412" s="7" t="s">
        <v>50</v>
      </c>
      <c r="L412" s="7" t="s">
        <v>467</v>
      </c>
      <c r="M412" s="7" t="s">
        <v>4250</v>
      </c>
      <c r="N412" s="7" t="s">
        <v>133</v>
      </c>
      <c r="O412" s="7" t="s">
        <v>4587</v>
      </c>
      <c r="P412" s="5">
        <v>16568</v>
      </c>
      <c r="Q412" s="7" t="s">
        <v>135</v>
      </c>
      <c r="R412" s="28" t="s">
        <v>4588</v>
      </c>
      <c r="S412" s="28" t="s">
        <v>4589</v>
      </c>
      <c r="T412" s="7" t="s">
        <v>50</v>
      </c>
      <c r="U412" s="7" t="s">
        <v>50</v>
      </c>
      <c r="V412" s="7">
        <v>2800000</v>
      </c>
      <c r="W412" s="7" t="s">
        <v>139</v>
      </c>
      <c r="X412" s="7">
        <v>3645753</v>
      </c>
      <c r="Y412" s="7" t="s">
        <v>467</v>
      </c>
      <c r="Z412" s="7">
        <v>1</v>
      </c>
      <c r="AA412" s="7">
        <v>2800000</v>
      </c>
      <c r="AB412" s="7" t="s">
        <v>139</v>
      </c>
      <c r="AC412" s="7">
        <v>3645753</v>
      </c>
      <c r="AD412" s="7" t="s">
        <v>467</v>
      </c>
      <c r="AE412" s="7">
        <v>2800000</v>
      </c>
      <c r="AF412" s="7" t="s">
        <v>139</v>
      </c>
      <c r="AG412" s="7">
        <v>3645753</v>
      </c>
      <c r="AH412" s="7">
        <v>2800000</v>
      </c>
      <c r="AI412" s="7" t="s">
        <v>139</v>
      </c>
      <c r="AJ412" s="7">
        <v>3645753</v>
      </c>
      <c r="AK412" s="7" t="s">
        <v>4590</v>
      </c>
      <c r="AL412" s="7" t="s">
        <v>50</v>
      </c>
      <c r="AM412" s="7" t="s">
        <v>4591</v>
      </c>
      <c r="AN412" s="7" t="s">
        <v>253</v>
      </c>
      <c r="AO412" s="7" t="s">
        <v>4592</v>
      </c>
      <c r="AP412" s="8" t="s">
        <v>4593</v>
      </c>
      <c r="AQ412" s="9" t="s">
        <v>50</v>
      </c>
      <c r="AR412" s="7" t="s">
        <v>50</v>
      </c>
    </row>
    <row r="413" spans="1:44" ht="15" thickBot="1">
      <c r="A413" s="10" t="s">
        <v>4594</v>
      </c>
      <c r="B413" s="13">
        <v>78</v>
      </c>
      <c r="C413" s="12">
        <v>40909</v>
      </c>
      <c r="D413" s="13" t="s">
        <v>45</v>
      </c>
      <c r="E413" s="13" t="s">
        <v>46</v>
      </c>
      <c r="F413" s="13" t="s">
        <v>47</v>
      </c>
      <c r="G413" s="13" t="s">
        <v>176</v>
      </c>
      <c r="H413" s="13" t="s">
        <v>4326</v>
      </c>
      <c r="I413" s="13" t="s">
        <v>50</v>
      </c>
      <c r="J413" s="12">
        <v>45526</v>
      </c>
      <c r="K413" s="13" t="s">
        <v>72</v>
      </c>
      <c r="L413" s="13" t="s">
        <v>131</v>
      </c>
      <c r="M413" s="13" t="s">
        <v>4595</v>
      </c>
      <c r="N413" s="13" t="s">
        <v>4596</v>
      </c>
      <c r="O413" s="13" t="s">
        <v>4597</v>
      </c>
      <c r="P413" s="11">
        <v>16569</v>
      </c>
      <c r="Q413" s="13" t="s">
        <v>2203</v>
      </c>
      <c r="R413" s="29" t="s">
        <v>4598</v>
      </c>
      <c r="S413" s="29" t="s">
        <v>4599</v>
      </c>
      <c r="T413" s="13" t="s">
        <v>4600</v>
      </c>
      <c r="U413" s="13" t="s">
        <v>4601</v>
      </c>
      <c r="V413" s="13">
        <v>1251000000</v>
      </c>
      <c r="W413" s="13" t="s">
        <v>2208</v>
      </c>
      <c r="X413" s="13">
        <v>118697459</v>
      </c>
      <c r="Y413" s="13" t="s">
        <v>171</v>
      </c>
      <c r="Z413" s="13">
        <v>3</v>
      </c>
      <c r="AA413" s="13" t="s">
        <v>50</v>
      </c>
      <c r="AB413" s="13" t="s">
        <v>50</v>
      </c>
      <c r="AC413" s="13" t="s">
        <v>50</v>
      </c>
      <c r="AD413" s="13" t="s">
        <v>50</v>
      </c>
      <c r="AE413" s="13" t="s">
        <v>50</v>
      </c>
      <c r="AF413" s="13" t="s">
        <v>50</v>
      </c>
      <c r="AG413" s="13" t="s">
        <v>50</v>
      </c>
      <c r="AH413" s="13">
        <v>263935141</v>
      </c>
      <c r="AI413" s="13" t="s">
        <v>60</v>
      </c>
      <c r="AJ413" s="13">
        <v>263935141</v>
      </c>
      <c r="AK413" s="13" t="s">
        <v>50</v>
      </c>
      <c r="AL413" s="13" t="s">
        <v>50</v>
      </c>
      <c r="AM413" s="13" t="s">
        <v>4602</v>
      </c>
      <c r="AN413" s="13" t="s">
        <v>66</v>
      </c>
      <c r="AO413" s="13" t="s">
        <v>4603</v>
      </c>
      <c r="AP413" s="14" t="s">
        <v>4604</v>
      </c>
      <c r="AQ413" s="15" t="s">
        <v>50</v>
      </c>
      <c r="AR413" s="13" t="s">
        <v>50</v>
      </c>
    </row>
    <row r="414" spans="1:44" ht="15" thickBot="1">
      <c r="A414" s="4" t="s">
        <v>4605</v>
      </c>
      <c r="B414" s="5">
        <v>2266813</v>
      </c>
      <c r="C414" s="6">
        <v>41275</v>
      </c>
      <c r="D414" s="7" t="s">
        <v>45</v>
      </c>
      <c r="E414" s="7" t="s">
        <v>46</v>
      </c>
      <c r="F414" s="7" t="s">
        <v>70</v>
      </c>
      <c r="G414" s="7" t="s">
        <v>48</v>
      </c>
      <c r="H414" s="7" t="s">
        <v>130</v>
      </c>
      <c r="I414" s="7" t="s">
        <v>50</v>
      </c>
      <c r="J414" s="6">
        <v>45527</v>
      </c>
      <c r="K414" s="7" t="s">
        <v>177</v>
      </c>
      <c r="L414" s="7" t="s">
        <v>1471</v>
      </c>
      <c r="M414" s="7" t="s">
        <v>4606</v>
      </c>
      <c r="N414" s="7" t="s">
        <v>4607</v>
      </c>
      <c r="O414" s="7" t="s">
        <v>4608</v>
      </c>
      <c r="P414" s="5">
        <v>16663</v>
      </c>
      <c r="Q414" s="7" t="s">
        <v>245</v>
      </c>
      <c r="R414" s="28" t="s">
        <v>4609</v>
      </c>
      <c r="S414" s="28" t="s">
        <v>4610</v>
      </c>
      <c r="T414" s="7" t="s">
        <v>50</v>
      </c>
      <c r="U414" s="7" t="s">
        <v>50</v>
      </c>
      <c r="V414" s="7" t="s">
        <v>50</v>
      </c>
      <c r="W414" s="7" t="s">
        <v>50</v>
      </c>
      <c r="X414" s="7" t="s">
        <v>50</v>
      </c>
      <c r="Y414" s="7" t="s">
        <v>50</v>
      </c>
      <c r="Z414" s="7">
        <v>2</v>
      </c>
      <c r="AA414" s="7" t="s">
        <v>50</v>
      </c>
      <c r="AB414" s="7" t="s">
        <v>50</v>
      </c>
      <c r="AC414" s="7" t="s">
        <v>50</v>
      </c>
      <c r="AD414" s="7" t="s">
        <v>1471</v>
      </c>
      <c r="AE414" s="7" t="s">
        <v>50</v>
      </c>
      <c r="AF414" s="7" t="s">
        <v>50</v>
      </c>
      <c r="AG414" s="7" t="s">
        <v>50</v>
      </c>
      <c r="AH414" s="7" t="s">
        <v>50</v>
      </c>
      <c r="AI414" s="7" t="s">
        <v>50</v>
      </c>
      <c r="AJ414" s="7" t="s">
        <v>50</v>
      </c>
      <c r="AK414" s="7" t="s">
        <v>4611</v>
      </c>
      <c r="AL414" s="7" t="s">
        <v>50</v>
      </c>
      <c r="AM414" s="7" t="s">
        <v>4612</v>
      </c>
      <c r="AN414" s="7" t="s">
        <v>66</v>
      </c>
      <c r="AO414" s="7" t="s">
        <v>4613</v>
      </c>
      <c r="AP414" s="9" t="s">
        <v>50</v>
      </c>
      <c r="AQ414" s="8" t="s">
        <v>4614</v>
      </c>
      <c r="AR414" s="7" t="s">
        <v>50</v>
      </c>
    </row>
    <row r="415" spans="1:44" ht="15" thickBot="1">
      <c r="A415" s="10" t="s">
        <v>4615</v>
      </c>
      <c r="B415" s="11">
        <v>1397</v>
      </c>
      <c r="C415" s="12">
        <v>44562</v>
      </c>
      <c r="D415" s="13" t="s">
        <v>45</v>
      </c>
      <c r="E415" s="13" t="s">
        <v>46</v>
      </c>
      <c r="F415" s="13" t="s">
        <v>70</v>
      </c>
      <c r="G415" s="13" t="s">
        <v>87</v>
      </c>
      <c r="H415" s="13" t="s">
        <v>50</v>
      </c>
      <c r="I415" s="13" t="s">
        <v>50</v>
      </c>
      <c r="J415" s="12">
        <v>45525</v>
      </c>
      <c r="K415" s="13" t="s">
        <v>50</v>
      </c>
      <c r="L415" s="13" t="s">
        <v>241</v>
      </c>
      <c r="M415" s="13" t="s">
        <v>4616</v>
      </c>
      <c r="N415" s="13" t="s">
        <v>1266</v>
      </c>
      <c r="O415" s="13" t="s">
        <v>4617</v>
      </c>
      <c r="P415" s="11">
        <v>16822</v>
      </c>
      <c r="Q415" s="13" t="s">
        <v>245</v>
      </c>
      <c r="R415" s="29" t="s">
        <v>4618</v>
      </c>
      <c r="S415" s="30" t="s">
        <v>50</v>
      </c>
      <c r="T415" s="13" t="s">
        <v>4619</v>
      </c>
      <c r="U415" s="13" t="s">
        <v>4620</v>
      </c>
      <c r="V415" s="13">
        <v>130000000</v>
      </c>
      <c r="W415" s="13" t="s">
        <v>2056</v>
      </c>
      <c r="X415" s="13">
        <v>18217744</v>
      </c>
      <c r="Y415" s="13" t="s">
        <v>154</v>
      </c>
      <c r="Z415" s="13">
        <v>3</v>
      </c>
      <c r="AA415" s="13">
        <v>130000000</v>
      </c>
      <c r="AB415" s="13" t="s">
        <v>2056</v>
      </c>
      <c r="AC415" s="13">
        <v>18217744</v>
      </c>
      <c r="AD415" s="13" t="s">
        <v>241</v>
      </c>
      <c r="AE415" s="13">
        <v>260000000</v>
      </c>
      <c r="AF415" s="13" t="s">
        <v>2056</v>
      </c>
      <c r="AG415" s="13">
        <v>37493735</v>
      </c>
      <c r="AH415" s="13">
        <v>260000000</v>
      </c>
      <c r="AI415" s="13" t="s">
        <v>2056</v>
      </c>
      <c r="AJ415" s="13">
        <v>37493735</v>
      </c>
      <c r="AK415" s="13" t="s">
        <v>4621</v>
      </c>
      <c r="AL415" s="13" t="s">
        <v>50</v>
      </c>
      <c r="AM415" s="13" t="s">
        <v>4622</v>
      </c>
      <c r="AN415" s="13" t="s">
        <v>993</v>
      </c>
      <c r="AO415" s="13" t="s">
        <v>50</v>
      </c>
      <c r="AP415" s="15" t="s">
        <v>50</v>
      </c>
      <c r="AQ415" s="14" t="s">
        <v>4623</v>
      </c>
      <c r="AR415" s="13" t="s">
        <v>255</v>
      </c>
    </row>
    <row r="416" spans="1:44" ht="15" thickBot="1">
      <c r="A416" s="4" t="s">
        <v>4624</v>
      </c>
      <c r="B416" s="7">
        <v>445</v>
      </c>
      <c r="C416" s="6">
        <v>44197</v>
      </c>
      <c r="D416" s="7" t="s">
        <v>45</v>
      </c>
      <c r="E416" s="7" t="s">
        <v>46</v>
      </c>
      <c r="F416" s="7" t="s">
        <v>47</v>
      </c>
      <c r="G416" s="7" t="s">
        <v>145</v>
      </c>
      <c r="H416" s="7" t="s">
        <v>50</v>
      </c>
      <c r="I416" s="7" t="s">
        <v>50</v>
      </c>
      <c r="J416" s="6">
        <v>45530</v>
      </c>
      <c r="K416" s="7" t="s">
        <v>50</v>
      </c>
      <c r="L416" s="7" t="s">
        <v>162</v>
      </c>
      <c r="M416" s="7" t="s">
        <v>4625</v>
      </c>
      <c r="N416" s="7" t="s">
        <v>987</v>
      </c>
      <c r="O416" s="7" t="s">
        <v>4626</v>
      </c>
      <c r="P416" s="5">
        <v>16906</v>
      </c>
      <c r="Q416" s="7" t="s">
        <v>50</v>
      </c>
      <c r="R416" s="28" t="s">
        <v>4627</v>
      </c>
      <c r="S416" s="28" t="s">
        <v>4628</v>
      </c>
      <c r="T416" s="7" t="s">
        <v>50</v>
      </c>
      <c r="U416" s="7" t="s">
        <v>4629</v>
      </c>
      <c r="V416" s="7">
        <v>8000000</v>
      </c>
      <c r="W416" s="7" t="s">
        <v>1085</v>
      </c>
      <c r="X416" s="7">
        <v>5921263</v>
      </c>
      <c r="Y416" s="7" t="s">
        <v>61</v>
      </c>
      <c r="Z416" s="7">
        <v>7</v>
      </c>
      <c r="AA416" s="7">
        <v>135000</v>
      </c>
      <c r="AB416" s="7" t="s">
        <v>1085</v>
      </c>
      <c r="AC416" s="7">
        <v>100082</v>
      </c>
      <c r="AD416" s="7" t="s">
        <v>62</v>
      </c>
      <c r="AE416" s="7">
        <v>54238091</v>
      </c>
      <c r="AF416" s="7" t="s">
        <v>60</v>
      </c>
      <c r="AG416" s="7">
        <v>54238091</v>
      </c>
      <c r="AH416" s="7">
        <v>60285174</v>
      </c>
      <c r="AI416" s="7" t="s">
        <v>60</v>
      </c>
      <c r="AJ416" s="7">
        <v>60285174</v>
      </c>
      <c r="AK416" s="7" t="s">
        <v>50</v>
      </c>
      <c r="AL416" s="7" t="s">
        <v>50</v>
      </c>
      <c r="AM416" s="7" t="s">
        <v>4630</v>
      </c>
      <c r="AN416" s="7" t="s">
        <v>993</v>
      </c>
      <c r="AO416" s="7" t="s">
        <v>4631</v>
      </c>
      <c r="AP416" s="8" t="s">
        <v>4632</v>
      </c>
      <c r="AQ416" s="9" t="s">
        <v>50</v>
      </c>
      <c r="AR416" s="7" t="s">
        <v>50</v>
      </c>
    </row>
    <row r="417" spans="1:44" ht="15" thickBot="1">
      <c r="A417" s="10" t="s">
        <v>4633</v>
      </c>
      <c r="B417" s="13" t="s">
        <v>50</v>
      </c>
      <c r="C417" s="12">
        <v>44166</v>
      </c>
      <c r="D417" s="13" t="s">
        <v>45</v>
      </c>
      <c r="E417" s="13" t="s">
        <v>46</v>
      </c>
      <c r="F417" s="13" t="s">
        <v>70</v>
      </c>
      <c r="G417" s="13" t="s">
        <v>50</v>
      </c>
      <c r="H417" s="13" t="s">
        <v>50</v>
      </c>
      <c r="I417" s="13" t="s">
        <v>50</v>
      </c>
      <c r="J417" s="12">
        <v>45526</v>
      </c>
      <c r="K417" s="13" t="s">
        <v>50</v>
      </c>
      <c r="L417" s="13" t="s">
        <v>467</v>
      </c>
      <c r="M417" s="13" t="s">
        <v>50</v>
      </c>
      <c r="N417" s="13" t="s">
        <v>1954</v>
      </c>
      <c r="O417" s="13" t="s">
        <v>4634</v>
      </c>
      <c r="P417" s="11">
        <v>17103</v>
      </c>
      <c r="Q417" s="13" t="s">
        <v>245</v>
      </c>
      <c r="R417" s="29" t="s">
        <v>4635</v>
      </c>
      <c r="S417" s="29" t="s">
        <v>4636</v>
      </c>
      <c r="T417" s="13" t="s">
        <v>50</v>
      </c>
      <c r="U417" s="13" t="s">
        <v>50</v>
      </c>
      <c r="V417" s="13">
        <v>300000000</v>
      </c>
      <c r="W417" s="13" t="s">
        <v>1960</v>
      </c>
      <c r="X417" s="13">
        <v>2058856</v>
      </c>
      <c r="Y417" s="13" t="s">
        <v>467</v>
      </c>
      <c r="Z417" s="13">
        <v>4</v>
      </c>
      <c r="AA417" s="13">
        <v>300000000</v>
      </c>
      <c r="AB417" s="13" t="s">
        <v>1960</v>
      </c>
      <c r="AC417" s="13">
        <v>2058856</v>
      </c>
      <c r="AD417" s="13" t="s">
        <v>467</v>
      </c>
      <c r="AE417" s="13">
        <v>340000000</v>
      </c>
      <c r="AF417" s="13" t="s">
        <v>1960</v>
      </c>
      <c r="AG417" s="13">
        <v>2351950</v>
      </c>
      <c r="AH417" s="13">
        <v>340000000</v>
      </c>
      <c r="AI417" s="13" t="s">
        <v>1960</v>
      </c>
      <c r="AJ417" s="13">
        <v>2351950</v>
      </c>
      <c r="AK417" s="13" t="s">
        <v>4637</v>
      </c>
      <c r="AL417" s="13" t="s">
        <v>50</v>
      </c>
      <c r="AM417" s="13" t="s">
        <v>4638</v>
      </c>
      <c r="AN417" s="13" t="s">
        <v>66</v>
      </c>
      <c r="AO417" s="13" t="s">
        <v>4639</v>
      </c>
      <c r="AP417" s="14" t="s">
        <v>4640</v>
      </c>
      <c r="AQ417" s="15" t="s">
        <v>50</v>
      </c>
      <c r="AR417" s="13" t="s">
        <v>50</v>
      </c>
    </row>
    <row r="418" spans="1:44" ht="15" thickBot="1">
      <c r="A418" s="4" t="s">
        <v>4641</v>
      </c>
      <c r="B418" s="5">
        <v>32285</v>
      </c>
      <c r="C418" s="6">
        <v>41275</v>
      </c>
      <c r="D418" s="7" t="s">
        <v>45</v>
      </c>
      <c r="E418" s="7" t="s">
        <v>1939</v>
      </c>
      <c r="F418" s="7" t="s">
        <v>70</v>
      </c>
      <c r="G418" s="27" t="s">
        <v>54945</v>
      </c>
      <c r="H418" s="7" t="s">
        <v>50</v>
      </c>
      <c r="I418" s="7" t="s">
        <v>50</v>
      </c>
      <c r="J418" s="6">
        <v>45526</v>
      </c>
      <c r="K418" s="7" t="s">
        <v>116</v>
      </c>
      <c r="L418" s="7" t="s">
        <v>52</v>
      </c>
      <c r="M418" s="7" t="s">
        <v>4642</v>
      </c>
      <c r="N418" s="7" t="s">
        <v>133</v>
      </c>
      <c r="O418" s="7" t="s">
        <v>4643</v>
      </c>
      <c r="P418" s="5">
        <v>17253</v>
      </c>
      <c r="Q418" s="7" t="s">
        <v>135</v>
      </c>
      <c r="R418" s="28" t="s">
        <v>4644</v>
      </c>
      <c r="S418" s="28" t="s">
        <v>4645</v>
      </c>
      <c r="T418" s="7" t="s">
        <v>4646</v>
      </c>
      <c r="U418" s="7" t="s">
        <v>4647</v>
      </c>
      <c r="V418" s="7">
        <v>1270000</v>
      </c>
      <c r="W418" s="7" t="s">
        <v>139</v>
      </c>
      <c r="X418" s="7">
        <v>1666940</v>
      </c>
      <c r="Y418" s="7" t="s">
        <v>50</v>
      </c>
      <c r="Z418" s="7">
        <v>1</v>
      </c>
      <c r="AA418" s="7" t="s">
        <v>50</v>
      </c>
      <c r="AB418" s="7" t="s">
        <v>50</v>
      </c>
      <c r="AC418" s="7" t="s">
        <v>50</v>
      </c>
      <c r="AD418" s="7" t="s">
        <v>50</v>
      </c>
      <c r="AE418" s="7" t="s">
        <v>50</v>
      </c>
      <c r="AF418" s="7" t="s">
        <v>50</v>
      </c>
      <c r="AG418" s="7" t="s">
        <v>50</v>
      </c>
      <c r="AH418" s="7">
        <v>1270000</v>
      </c>
      <c r="AI418" s="7" t="s">
        <v>139</v>
      </c>
      <c r="AJ418" s="7">
        <v>1666940</v>
      </c>
      <c r="AK418" s="7" t="s">
        <v>4648</v>
      </c>
      <c r="AL418" s="7" t="s">
        <v>50</v>
      </c>
      <c r="AM418" s="7" t="s">
        <v>4649</v>
      </c>
      <c r="AN418" s="7" t="s">
        <v>4650</v>
      </c>
      <c r="AO418" s="7" t="s">
        <v>4651</v>
      </c>
      <c r="AP418" s="8" t="s">
        <v>4652</v>
      </c>
      <c r="AQ418" s="9" t="s">
        <v>50</v>
      </c>
      <c r="AR418" s="7" t="s">
        <v>50</v>
      </c>
    </row>
    <row r="419" spans="1:44" ht="15" thickBot="1">
      <c r="A419" s="10" t="s">
        <v>4653</v>
      </c>
      <c r="B419" s="13">
        <v>770</v>
      </c>
      <c r="C419" s="12">
        <v>43831</v>
      </c>
      <c r="D419" s="13" t="s">
        <v>45</v>
      </c>
      <c r="E419" s="13" t="s">
        <v>46</v>
      </c>
      <c r="F419" s="13" t="s">
        <v>70</v>
      </c>
      <c r="G419" s="13" t="s">
        <v>87</v>
      </c>
      <c r="H419" s="13" t="s">
        <v>50</v>
      </c>
      <c r="I419" s="13" t="s">
        <v>50</v>
      </c>
      <c r="J419" s="12">
        <v>45523</v>
      </c>
      <c r="K419" s="13" t="s">
        <v>50</v>
      </c>
      <c r="L419" s="13" t="s">
        <v>124</v>
      </c>
      <c r="M419" s="13" t="s">
        <v>4654</v>
      </c>
      <c r="N419" s="13" t="s">
        <v>2941</v>
      </c>
      <c r="O419" s="13" t="s">
        <v>4655</v>
      </c>
      <c r="P419" s="11">
        <v>17556</v>
      </c>
      <c r="Q419" s="13" t="s">
        <v>245</v>
      </c>
      <c r="R419" s="29" t="s">
        <v>4656</v>
      </c>
      <c r="S419" s="29" t="s">
        <v>4657</v>
      </c>
      <c r="T419" s="13" t="s">
        <v>50</v>
      </c>
      <c r="U419" s="13" t="s">
        <v>4658</v>
      </c>
      <c r="V419" s="13">
        <v>20000000000</v>
      </c>
      <c r="W419" s="13" t="s">
        <v>2946</v>
      </c>
      <c r="X419" s="13">
        <v>15010436</v>
      </c>
      <c r="Y419" s="13" t="s">
        <v>81</v>
      </c>
      <c r="Z419" s="13">
        <v>4</v>
      </c>
      <c r="AA419" s="13">
        <v>20000000000</v>
      </c>
      <c r="AB419" s="13" t="s">
        <v>2946</v>
      </c>
      <c r="AC419" s="13">
        <v>15010436</v>
      </c>
      <c r="AD419" s="13" t="s">
        <v>124</v>
      </c>
      <c r="AE419" s="13">
        <v>31000000000</v>
      </c>
      <c r="AF419" s="13" t="s">
        <v>2946</v>
      </c>
      <c r="AG419" s="13">
        <v>24218685</v>
      </c>
      <c r="AH419" s="13">
        <v>31000000000</v>
      </c>
      <c r="AI419" s="13" t="s">
        <v>2946</v>
      </c>
      <c r="AJ419" s="13">
        <v>24218685</v>
      </c>
      <c r="AK419" s="13" t="s">
        <v>4659</v>
      </c>
      <c r="AL419" s="13" t="s">
        <v>50</v>
      </c>
      <c r="AM419" s="13" t="s">
        <v>4660</v>
      </c>
      <c r="AN419" s="13" t="s">
        <v>993</v>
      </c>
      <c r="AO419" s="13" t="s">
        <v>50</v>
      </c>
      <c r="AP419" s="15" t="s">
        <v>50</v>
      </c>
      <c r="AQ419" s="14" t="s">
        <v>4661</v>
      </c>
      <c r="AR419" s="13" t="s">
        <v>255</v>
      </c>
    </row>
    <row r="420" spans="1:44" ht="15" thickBot="1">
      <c r="A420" s="4" t="s">
        <v>4662</v>
      </c>
      <c r="B420" s="7" t="s">
        <v>50</v>
      </c>
      <c r="C420" s="6">
        <v>43405</v>
      </c>
      <c r="D420" s="7" t="s">
        <v>45</v>
      </c>
      <c r="E420" s="7" t="s">
        <v>46</v>
      </c>
      <c r="F420" s="7" t="s">
        <v>70</v>
      </c>
      <c r="G420" s="27" t="s">
        <v>54945</v>
      </c>
      <c r="H420" s="7" t="s">
        <v>50</v>
      </c>
      <c r="I420" s="7" t="s">
        <v>50</v>
      </c>
      <c r="J420" s="6">
        <v>45530</v>
      </c>
      <c r="K420" s="7" t="s">
        <v>116</v>
      </c>
      <c r="L420" s="7" t="s">
        <v>1624</v>
      </c>
      <c r="M420" s="7" t="s">
        <v>4663</v>
      </c>
      <c r="N420" s="7" t="s">
        <v>4664</v>
      </c>
      <c r="O420" s="7" t="s">
        <v>4665</v>
      </c>
      <c r="P420" s="5">
        <v>17606</v>
      </c>
      <c r="Q420" s="7" t="s">
        <v>1334</v>
      </c>
      <c r="R420" s="28" t="s">
        <v>4666</v>
      </c>
      <c r="S420" s="28" t="s">
        <v>4667</v>
      </c>
      <c r="T420" s="7" t="s">
        <v>4668</v>
      </c>
      <c r="U420" s="7" t="s">
        <v>50</v>
      </c>
      <c r="V420" s="7">
        <v>600000</v>
      </c>
      <c r="W420" s="7" t="s">
        <v>1338</v>
      </c>
      <c r="X420" s="7">
        <v>406529</v>
      </c>
      <c r="Y420" s="7" t="s">
        <v>467</v>
      </c>
      <c r="Z420" s="7">
        <v>1</v>
      </c>
      <c r="AA420" s="7">
        <v>600000</v>
      </c>
      <c r="AB420" s="7" t="s">
        <v>1338</v>
      </c>
      <c r="AC420" s="7">
        <v>406529</v>
      </c>
      <c r="AD420" s="7" t="s">
        <v>1624</v>
      </c>
      <c r="AE420" s="7">
        <v>600000</v>
      </c>
      <c r="AF420" s="7" t="s">
        <v>1338</v>
      </c>
      <c r="AG420" s="7">
        <v>406529</v>
      </c>
      <c r="AH420" s="7">
        <v>600000</v>
      </c>
      <c r="AI420" s="7" t="s">
        <v>1338</v>
      </c>
      <c r="AJ420" s="7">
        <v>406529</v>
      </c>
      <c r="AK420" s="7" t="s">
        <v>4669</v>
      </c>
      <c r="AL420" s="7" t="s">
        <v>50</v>
      </c>
      <c r="AM420" s="7" t="s">
        <v>4670</v>
      </c>
      <c r="AN420" s="7" t="s">
        <v>66</v>
      </c>
      <c r="AO420" s="7" t="s">
        <v>4671</v>
      </c>
      <c r="AP420" s="8" t="s">
        <v>4672</v>
      </c>
      <c r="AQ420" s="9" t="s">
        <v>50</v>
      </c>
      <c r="AR420" s="7" t="s">
        <v>50</v>
      </c>
    </row>
    <row r="421" spans="1:44" ht="15" thickBot="1">
      <c r="A421" s="10" t="s">
        <v>4673</v>
      </c>
      <c r="B421" s="11">
        <v>1320</v>
      </c>
      <c r="C421" s="12">
        <v>39814</v>
      </c>
      <c r="D421" s="13" t="s">
        <v>45</v>
      </c>
      <c r="E421" s="13" t="s">
        <v>46</v>
      </c>
      <c r="F421" s="13" t="s">
        <v>70</v>
      </c>
      <c r="G421" s="26" t="s">
        <v>54946</v>
      </c>
      <c r="H421" s="13" t="s">
        <v>3614</v>
      </c>
      <c r="I421" s="13" t="s">
        <v>50</v>
      </c>
      <c r="J421" s="12">
        <v>45523</v>
      </c>
      <c r="K421" s="13" t="s">
        <v>191</v>
      </c>
      <c r="L421" s="13" t="s">
        <v>178</v>
      </c>
      <c r="M421" s="13" t="s">
        <v>4674</v>
      </c>
      <c r="N421" s="13" t="s">
        <v>4675</v>
      </c>
      <c r="O421" s="13" t="s">
        <v>4676</v>
      </c>
      <c r="P421" s="11">
        <v>17642</v>
      </c>
      <c r="Q421" s="13" t="s">
        <v>1116</v>
      </c>
      <c r="R421" s="29" t="s">
        <v>4677</v>
      </c>
      <c r="S421" s="29" t="s">
        <v>4678</v>
      </c>
      <c r="T421" s="13" t="s">
        <v>4679</v>
      </c>
      <c r="U421" s="13" t="s">
        <v>4680</v>
      </c>
      <c r="V421" s="13">
        <v>1200000</v>
      </c>
      <c r="W421" s="13" t="s">
        <v>60</v>
      </c>
      <c r="X421" s="13">
        <v>1200000</v>
      </c>
      <c r="Y421" s="13" t="s">
        <v>171</v>
      </c>
      <c r="Z421" s="13">
        <v>2</v>
      </c>
      <c r="AA421" s="13">
        <v>1200000</v>
      </c>
      <c r="AB421" s="13" t="s">
        <v>60</v>
      </c>
      <c r="AC421" s="13">
        <v>1200000</v>
      </c>
      <c r="AD421" s="13" t="s">
        <v>178</v>
      </c>
      <c r="AE421" s="13">
        <v>6526463</v>
      </c>
      <c r="AF421" s="13" t="s">
        <v>60</v>
      </c>
      <c r="AG421" s="13">
        <v>6526463</v>
      </c>
      <c r="AH421" s="13">
        <v>6526463</v>
      </c>
      <c r="AI421" s="13" t="s">
        <v>60</v>
      </c>
      <c r="AJ421" s="13">
        <v>6526463</v>
      </c>
      <c r="AK421" s="13" t="s">
        <v>50</v>
      </c>
      <c r="AL421" s="13" t="s">
        <v>50</v>
      </c>
      <c r="AM421" s="13" t="s">
        <v>4681</v>
      </c>
      <c r="AN421" s="13" t="s">
        <v>993</v>
      </c>
      <c r="AO421" s="13" t="s">
        <v>4682</v>
      </c>
      <c r="AP421" s="14" t="s">
        <v>4683</v>
      </c>
      <c r="AQ421" s="15" t="s">
        <v>50</v>
      </c>
      <c r="AR421" s="13" t="s">
        <v>50</v>
      </c>
    </row>
    <row r="422" spans="1:44" ht="15" thickBot="1">
      <c r="A422" s="4" t="s">
        <v>4684</v>
      </c>
      <c r="B422" s="7" t="s">
        <v>50</v>
      </c>
      <c r="C422" s="7" t="s">
        <v>50</v>
      </c>
      <c r="D422" s="7" t="s">
        <v>45</v>
      </c>
      <c r="E422" s="7" t="s">
        <v>46</v>
      </c>
      <c r="F422" s="7" t="s">
        <v>70</v>
      </c>
      <c r="G422" s="7" t="s">
        <v>50</v>
      </c>
      <c r="H422" s="7" t="s">
        <v>50</v>
      </c>
      <c r="I422" s="7" t="s">
        <v>50</v>
      </c>
      <c r="J422" s="6">
        <v>45527</v>
      </c>
      <c r="K422" s="7" t="s">
        <v>50</v>
      </c>
      <c r="L422" s="7" t="s">
        <v>178</v>
      </c>
      <c r="M422" s="7" t="s">
        <v>4685</v>
      </c>
      <c r="N422" s="7" t="s">
        <v>543</v>
      </c>
      <c r="O422" s="7" t="s">
        <v>4686</v>
      </c>
      <c r="P422" s="5">
        <v>17691</v>
      </c>
      <c r="Q422" s="7" t="s">
        <v>545</v>
      </c>
      <c r="R422" s="28" t="s">
        <v>4687</v>
      </c>
      <c r="S422" s="31" t="s">
        <v>50</v>
      </c>
      <c r="T422" s="7" t="s">
        <v>50</v>
      </c>
      <c r="U422" s="7" t="s">
        <v>50</v>
      </c>
      <c r="V422" s="7">
        <v>100000000</v>
      </c>
      <c r="W422" s="7" t="s">
        <v>60</v>
      </c>
      <c r="X422" s="7">
        <v>100000000</v>
      </c>
      <c r="Y422" s="7" t="s">
        <v>50</v>
      </c>
      <c r="Z422" s="7">
        <v>1</v>
      </c>
      <c r="AA422" s="7">
        <v>100000000</v>
      </c>
      <c r="AB422" s="7" t="s">
        <v>60</v>
      </c>
      <c r="AC422" s="7">
        <v>100000000</v>
      </c>
      <c r="AD422" s="7" t="s">
        <v>178</v>
      </c>
      <c r="AE422" s="7">
        <v>100000000</v>
      </c>
      <c r="AF422" s="7" t="s">
        <v>60</v>
      </c>
      <c r="AG422" s="7">
        <v>100000000</v>
      </c>
      <c r="AH422" s="7">
        <v>100000000</v>
      </c>
      <c r="AI422" s="7" t="s">
        <v>60</v>
      </c>
      <c r="AJ422" s="7">
        <v>100000000</v>
      </c>
      <c r="AK422" s="7" t="s">
        <v>4688</v>
      </c>
      <c r="AL422" s="7" t="s">
        <v>50</v>
      </c>
      <c r="AM422" s="7" t="s">
        <v>50</v>
      </c>
      <c r="AN422" s="7" t="s">
        <v>50</v>
      </c>
      <c r="AO422" s="7" t="s">
        <v>50</v>
      </c>
      <c r="AP422" s="9" t="s">
        <v>50</v>
      </c>
      <c r="AQ422" s="9" t="s">
        <v>50</v>
      </c>
      <c r="AR422" s="7" t="s">
        <v>1186</v>
      </c>
    </row>
    <row r="423" spans="1:44" ht="15" thickBot="1">
      <c r="A423" s="10" t="s">
        <v>4689</v>
      </c>
      <c r="B423" s="13">
        <v>712</v>
      </c>
      <c r="C423" s="12">
        <v>38718</v>
      </c>
      <c r="D423" s="13" t="s">
        <v>45</v>
      </c>
      <c r="E423" s="13" t="s">
        <v>46</v>
      </c>
      <c r="F423" s="13" t="s">
        <v>70</v>
      </c>
      <c r="G423" s="13" t="s">
        <v>71</v>
      </c>
      <c r="H423" s="13" t="s">
        <v>2199</v>
      </c>
      <c r="I423" s="13" t="s">
        <v>50</v>
      </c>
      <c r="J423" s="12">
        <v>45527</v>
      </c>
      <c r="K423" s="13" t="s">
        <v>177</v>
      </c>
      <c r="L423" s="13" t="s">
        <v>178</v>
      </c>
      <c r="M423" s="13" t="s">
        <v>4690</v>
      </c>
      <c r="N423" s="13" t="s">
        <v>4691</v>
      </c>
      <c r="O423" s="13" t="s">
        <v>4692</v>
      </c>
      <c r="P423" s="11">
        <v>17699</v>
      </c>
      <c r="Q423" s="13" t="s">
        <v>683</v>
      </c>
      <c r="R423" s="29" t="s">
        <v>4693</v>
      </c>
      <c r="S423" s="29" t="s">
        <v>4694</v>
      </c>
      <c r="T423" s="13" t="s">
        <v>4695</v>
      </c>
      <c r="U423" s="13" t="s">
        <v>4696</v>
      </c>
      <c r="V423" s="13">
        <v>4905500</v>
      </c>
      <c r="W423" s="13" t="s">
        <v>60</v>
      </c>
      <c r="X423" s="13">
        <v>4905500</v>
      </c>
      <c r="Y423" s="13" t="s">
        <v>50</v>
      </c>
      <c r="Z423" s="13">
        <v>2</v>
      </c>
      <c r="AA423" s="13">
        <v>4905500</v>
      </c>
      <c r="AB423" s="13" t="s">
        <v>60</v>
      </c>
      <c r="AC423" s="13">
        <v>4905500</v>
      </c>
      <c r="AD423" s="13" t="s">
        <v>178</v>
      </c>
      <c r="AE423" s="13">
        <v>8405500</v>
      </c>
      <c r="AF423" s="13" t="s">
        <v>60</v>
      </c>
      <c r="AG423" s="13">
        <v>8405500</v>
      </c>
      <c r="AH423" s="13">
        <v>8405500</v>
      </c>
      <c r="AI423" s="13" t="s">
        <v>60</v>
      </c>
      <c r="AJ423" s="13">
        <v>8405500</v>
      </c>
      <c r="AK423" s="13" t="s">
        <v>50</v>
      </c>
      <c r="AL423" s="13" t="s">
        <v>50</v>
      </c>
      <c r="AM423" s="13" t="s">
        <v>4697</v>
      </c>
      <c r="AN423" s="13" t="s">
        <v>66</v>
      </c>
      <c r="AO423" s="13" t="s">
        <v>4698</v>
      </c>
      <c r="AP423" s="14" t="s">
        <v>4699</v>
      </c>
      <c r="AQ423" s="15" t="s">
        <v>50</v>
      </c>
      <c r="AR423" s="13" t="s">
        <v>50</v>
      </c>
    </row>
    <row r="424" spans="1:44" ht="15" thickBot="1">
      <c r="A424" s="4" t="s">
        <v>4700</v>
      </c>
      <c r="B424" s="7" t="s">
        <v>50</v>
      </c>
      <c r="C424" s="6">
        <v>44562</v>
      </c>
      <c r="D424" s="7" t="s">
        <v>45</v>
      </c>
      <c r="E424" s="7" t="s">
        <v>46</v>
      </c>
      <c r="F424" s="7" t="s">
        <v>70</v>
      </c>
      <c r="G424" s="27" t="s">
        <v>54945</v>
      </c>
      <c r="H424" s="7" t="s">
        <v>50</v>
      </c>
      <c r="I424" s="7" t="s">
        <v>50</v>
      </c>
      <c r="J424" s="6">
        <v>45520</v>
      </c>
      <c r="K424" s="7" t="s">
        <v>50</v>
      </c>
      <c r="L424" s="7" t="s">
        <v>467</v>
      </c>
      <c r="M424" s="7" t="s">
        <v>50</v>
      </c>
      <c r="N424" s="7" t="s">
        <v>4701</v>
      </c>
      <c r="O424" s="7" t="s">
        <v>4702</v>
      </c>
      <c r="P424" s="5">
        <v>17729</v>
      </c>
      <c r="Q424" s="7" t="s">
        <v>759</v>
      </c>
      <c r="R424" s="28" t="s">
        <v>4703</v>
      </c>
      <c r="S424" s="28" t="s">
        <v>4704</v>
      </c>
      <c r="T424" s="7" t="s">
        <v>50</v>
      </c>
      <c r="U424" s="7" t="s">
        <v>50</v>
      </c>
      <c r="V424" s="7">
        <v>5500000</v>
      </c>
      <c r="W424" s="7" t="s">
        <v>60</v>
      </c>
      <c r="X424" s="7">
        <v>5500000</v>
      </c>
      <c r="Y424" s="7" t="s">
        <v>467</v>
      </c>
      <c r="Z424" s="7">
        <v>1</v>
      </c>
      <c r="AA424" s="7">
        <v>5500000</v>
      </c>
      <c r="AB424" s="7" t="s">
        <v>60</v>
      </c>
      <c r="AC424" s="7">
        <v>5500000</v>
      </c>
      <c r="AD424" s="7" t="s">
        <v>467</v>
      </c>
      <c r="AE424" s="7">
        <v>5500000</v>
      </c>
      <c r="AF424" s="7" t="s">
        <v>60</v>
      </c>
      <c r="AG424" s="7">
        <v>5500000</v>
      </c>
      <c r="AH424" s="7">
        <v>5500000</v>
      </c>
      <c r="AI424" s="7" t="s">
        <v>60</v>
      </c>
      <c r="AJ424" s="7">
        <v>5500000</v>
      </c>
      <c r="AK424" s="7" t="s">
        <v>4705</v>
      </c>
      <c r="AL424" s="7" t="s">
        <v>50</v>
      </c>
      <c r="AM424" s="7" t="s">
        <v>4706</v>
      </c>
      <c r="AN424" s="7" t="s">
        <v>253</v>
      </c>
      <c r="AO424" s="7" t="s">
        <v>4707</v>
      </c>
      <c r="AP424" s="8" t="s">
        <v>4708</v>
      </c>
      <c r="AQ424" s="9" t="s">
        <v>50</v>
      </c>
      <c r="AR424" s="7" t="s">
        <v>50</v>
      </c>
    </row>
    <row r="425" spans="1:44" ht="15" thickBot="1">
      <c r="A425" s="10" t="s">
        <v>4709</v>
      </c>
      <c r="B425" s="13" t="s">
        <v>50</v>
      </c>
      <c r="C425" s="12">
        <v>44781</v>
      </c>
      <c r="D425" s="13" t="s">
        <v>45</v>
      </c>
      <c r="E425" s="13" t="s">
        <v>46</v>
      </c>
      <c r="F425" s="13" t="s">
        <v>70</v>
      </c>
      <c r="G425" s="13" t="s">
        <v>50</v>
      </c>
      <c r="H425" s="13" t="s">
        <v>50</v>
      </c>
      <c r="I425" s="13" t="s">
        <v>50</v>
      </c>
      <c r="J425" s="12">
        <v>45524</v>
      </c>
      <c r="K425" s="13" t="s">
        <v>50</v>
      </c>
      <c r="L425" s="13" t="s">
        <v>467</v>
      </c>
      <c r="M425" s="13" t="s">
        <v>4710</v>
      </c>
      <c r="N425" s="13" t="s">
        <v>1954</v>
      </c>
      <c r="O425" s="13" t="s">
        <v>4711</v>
      </c>
      <c r="P425" s="11">
        <v>17952</v>
      </c>
      <c r="Q425" s="13" t="s">
        <v>245</v>
      </c>
      <c r="R425" s="29" t="s">
        <v>4712</v>
      </c>
      <c r="S425" s="30" t="s">
        <v>50</v>
      </c>
      <c r="T425" s="13" t="s">
        <v>50</v>
      </c>
      <c r="U425" s="13" t="s">
        <v>4713</v>
      </c>
      <c r="V425" s="13">
        <v>150000000</v>
      </c>
      <c r="W425" s="13" t="s">
        <v>1960</v>
      </c>
      <c r="X425" s="13">
        <v>1031786</v>
      </c>
      <c r="Y425" s="13" t="s">
        <v>467</v>
      </c>
      <c r="Z425" s="13">
        <v>2</v>
      </c>
      <c r="AA425" s="13">
        <v>150000000</v>
      </c>
      <c r="AB425" s="13" t="s">
        <v>1960</v>
      </c>
      <c r="AC425" s="13">
        <v>1031786</v>
      </c>
      <c r="AD425" s="13" t="s">
        <v>467</v>
      </c>
      <c r="AE425" s="13">
        <v>150000000</v>
      </c>
      <c r="AF425" s="13" t="s">
        <v>1960</v>
      </c>
      <c r="AG425" s="13">
        <v>1031786</v>
      </c>
      <c r="AH425" s="13">
        <v>150000000</v>
      </c>
      <c r="AI425" s="13" t="s">
        <v>1960</v>
      </c>
      <c r="AJ425" s="13">
        <v>1031786</v>
      </c>
      <c r="AK425" s="13" t="s">
        <v>4714</v>
      </c>
      <c r="AL425" s="13" t="s">
        <v>50</v>
      </c>
      <c r="AM425" s="13" t="s">
        <v>4715</v>
      </c>
      <c r="AN425" s="13" t="s">
        <v>66</v>
      </c>
      <c r="AO425" s="13" t="s">
        <v>50</v>
      </c>
      <c r="AP425" s="15" t="s">
        <v>50</v>
      </c>
      <c r="AQ425" s="14" t="s">
        <v>4716</v>
      </c>
      <c r="AR425" s="13" t="s">
        <v>255</v>
      </c>
    </row>
    <row r="426" spans="1:44" ht="15" thickBot="1">
      <c r="A426" s="4" t="s">
        <v>4717</v>
      </c>
      <c r="B426" s="5">
        <v>2932</v>
      </c>
      <c r="C426" s="6">
        <v>43101</v>
      </c>
      <c r="D426" s="7" t="s">
        <v>45</v>
      </c>
      <c r="E426" s="7" t="s">
        <v>46</v>
      </c>
      <c r="F426" s="7" t="s">
        <v>70</v>
      </c>
      <c r="G426" s="26" t="s">
        <v>54946</v>
      </c>
      <c r="H426" s="7" t="s">
        <v>4718</v>
      </c>
      <c r="I426" s="7" t="s">
        <v>50</v>
      </c>
      <c r="J426" s="6">
        <v>45530</v>
      </c>
      <c r="K426" s="7" t="s">
        <v>116</v>
      </c>
      <c r="L426" s="7" t="s">
        <v>178</v>
      </c>
      <c r="M426" s="7" t="s">
        <v>2838</v>
      </c>
      <c r="N426" s="7" t="s">
        <v>757</v>
      </c>
      <c r="O426" s="7" t="s">
        <v>4719</v>
      </c>
      <c r="P426" s="5">
        <v>17959</v>
      </c>
      <c r="Q426" s="7" t="s">
        <v>759</v>
      </c>
      <c r="R426" s="28" t="s">
        <v>4720</v>
      </c>
      <c r="S426" s="28" t="s">
        <v>4721</v>
      </c>
      <c r="T426" s="7" t="s">
        <v>4722</v>
      </c>
      <c r="U426" s="7">
        <v>18774909577</v>
      </c>
      <c r="V426" s="7">
        <v>26000000</v>
      </c>
      <c r="W426" s="7" t="s">
        <v>4723</v>
      </c>
      <c r="X426" s="7">
        <v>285160</v>
      </c>
      <c r="Y426" s="7" t="s">
        <v>50</v>
      </c>
      <c r="Z426" s="7">
        <v>2</v>
      </c>
      <c r="AA426" s="7">
        <v>26000000</v>
      </c>
      <c r="AB426" s="7" t="s">
        <v>4723</v>
      </c>
      <c r="AC426" s="7">
        <v>285160</v>
      </c>
      <c r="AD426" s="7" t="s">
        <v>178</v>
      </c>
      <c r="AE426" s="7">
        <v>46000000</v>
      </c>
      <c r="AF426" s="7" t="s">
        <v>4723</v>
      </c>
      <c r="AG426" s="7">
        <v>607741</v>
      </c>
      <c r="AH426" s="7">
        <v>46000000</v>
      </c>
      <c r="AI426" s="7" t="s">
        <v>4723</v>
      </c>
      <c r="AJ426" s="7">
        <v>607741</v>
      </c>
      <c r="AK426" s="7" t="s">
        <v>50</v>
      </c>
      <c r="AL426" s="7" t="s">
        <v>50</v>
      </c>
      <c r="AM426" s="7" t="s">
        <v>4724</v>
      </c>
      <c r="AN426" s="7" t="s">
        <v>993</v>
      </c>
      <c r="AO426" s="7" t="s">
        <v>4725</v>
      </c>
      <c r="AP426" s="9" t="s">
        <v>50</v>
      </c>
      <c r="AQ426" s="8" t="s">
        <v>4726</v>
      </c>
      <c r="AR426" s="7" t="s">
        <v>50</v>
      </c>
    </row>
    <row r="427" spans="1:44" ht="15" thickBot="1">
      <c r="A427" s="10" t="s">
        <v>4727</v>
      </c>
      <c r="B427" s="11">
        <v>94208</v>
      </c>
      <c r="C427" s="12">
        <v>44197</v>
      </c>
      <c r="D427" s="13" t="s">
        <v>45</v>
      </c>
      <c r="E427" s="13" t="s">
        <v>46</v>
      </c>
      <c r="F427" s="13" t="s">
        <v>70</v>
      </c>
      <c r="G427" s="26" t="s">
        <v>54946</v>
      </c>
      <c r="H427" s="13" t="s">
        <v>50</v>
      </c>
      <c r="I427" s="13" t="s">
        <v>50</v>
      </c>
      <c r="J427" s="12">
        <v>45520</v>
      </c>
      <c r="K427" s="13" t="s">
        <v>116</v>
      </c>
      <c r="L427" s="13" t="s">
        <v>241</v>
      </c>
      <c r="M427" s="13" t="s">
        <v>4728</v>
      </c>
      <c r="N427" s="13" t="s">
        <v>133</v>
      </c>
      <c r="O427" s="13" t="s">
        <v>4729</v>
      </c>
      <c r="P427" s="11">
        <v>18249</v>
      </c>
      <c r="Q427" s="13" t="s">
        <v>135</v>
      </c>
      <c r="R427" s="29" t="s">
        <v>4730</v>
      </c>
      <c r="S427" s="29" t="s">
        <v>4731</v>
      </c>
      <c r="T427" s="13" t="s">
        <v>4732</v>
      </c>
      <c r="U427" s="13" t="s">
        <v>50</v>
      </c>
      <c r="V427" s="13">
        <v>1000000</v>
      </c>
      <c r="W427" s="13" t="s">
        <v>60</v>
      </c>
      <c r="X427" s="13">
        <v>1000000</v>
      </c>
      <c r="Y427" s="13" t="s">
        <v>154</v>
      </c>
      <c r="Z427" s="13">
        <v>1</v>
      </c>
      <c r="AA427" s="13">
        <v>1000000</v>
      </c>
      <c r="AB427" s="13" t="s">
        <v>60</v>
      </c>
      <c r="AC427" s="13">
        <v>1000000</v>
      </c>
      <c r="AD427" s="13" t="s">
        <v>241</v>
      </c>
      <c r="AE427" s="13">
        <v>1000000</v>
      </c>
      <c r="AF427" s="13" t="s">
        <v>60</v>
      </c>
      <c r="AG427" s="13">
        <v>1000000</v>
      </c>
      <c r="AH427" s="13">
        <v>1000000</v>
      </c>
      <c r="AI427" s="13" t="s">
        <v>60</v>
      </c>
      <c r="AJ427" s="13">
        <v>1000000</v>
      </c>
      <c r="AK427" s="13" t="s">
        <v>50</v>
      </c>
      <c r="AL427" s="13" t="s">
        <v>50</v>
      </c>
      <c r="AM427" s="13" t="s">
        <v>4733</v>
      </c>
      <c r="AN427" s="13" t="s">
        <v>253</v>
      </c>
      <c r="AO427" s="13" t="s">
        <v>4734</v>
      </c>
      <c r="AP427" s="14" t="s">
        <v>4735</v>
      </c>
      <c r="AQ427" s="15" t="s">
        <v>50</v>
      </c>
      <c r="AR427" s="13" t="s">
        <v>50</v>
      </c>
    </row>
    <row r="428" spans="1:44" ht="15" thickBot="1">
      <c r="A428" s="4" t="s">
        <v>4736</v>
      </c>
      <c r="B428" s="5">
        <v>8784865</v>
      </c>
      <c r="C428" s="7" t="s">
        <v>4737</v>
      </c>
      <c r="D428" s="7" t="s">
        <v>45</v>
      </c>
      <c r="E428" s="7" t="s">
        <v>50</v>
      </c>
      <c r="F428" s="7" t="s">
        <v>70</v>
      </c>
      <c r="G428" s="7" t="s">
        <v>48</v>
      </c>
      <c r="H428" s="7" t="s">
        <v>49</v>
      </c>
      <c r="I428" s="7" t="s">
        <v>406</v>
      </c>
      <c r="J428" s="6">
        <v>45525</v>
      </c>
      <c r="K428" s="7" t="s">
        <v>116</v>
      </c>
      <c r="L428" s="7" t="s">
        <v>52</v>
      </c>
      <c r="M428" s="7" t="s">
        <v>4738</v>
      </c>
      <c r="N428" s="7" t="s">
        <v>4739</v>
      </c>
      <c r="O428" s="7" t="s">
        <v>4740</v>
      </c>
      <c r="P428" s="5">
        <v>18459</v>
      </c>
      <c r="Q428" s="7" t="s">
        <v>383</v>
      </c>
      <c r="R428" s="28" t="s">
        <v>4741</v>
      </c>
      <c r="S428" s="28" t="s">
        <v>4742</v>
      </c>
      <c r="T428" s="7" t="s">
        <v>4743</v>
      </c>
      <c r="U428" s="7">
        <f>1-801-581-7200</f>
        <v>-8581</v>
      </c>
      <c r="V428" s="7">
        <v>500000</v>
      </c>
      <c r="W428" s="7" t="s">
        <v>60</v>
      </c>
      <c r="X428" s="7">
        <v>500000</v>
      </c>
      <c r="Y428" s="7" t="s">
        <v>50</v>
      </c>
      <c r="Z428" s="7">
        <v>8</v>
      </c>
      <c r="AA428" s="7" t="s">
        <v>50</v>
      </c>
      <c r="AB428" s="7" t="s">
        <v>50</v>
      </c>
      <c r="AC428" s="7" t="s">
        <v>50</v>
      </c>
      <c r="AD428" s="7" t="s">
        <v>50</v>
      </c>
      <c r="AE428" s="7" t="s">
        <v>50</v>
      </c>
      <c r="AF428" s="7" t="s">
        <v>50</v>
      </c>
      <c r="AG428" s="7" t="s">
        <v>50</v>
      </c>
      <c r="AH428" s="7">
        <v>16600000</v>
      </c>
      <c r="AI428" s="7" t="s">
        <v>60</v>
      </c>
      <c r="AJ428" s="7">
        <v>16600000</v>
      </c>
      <c r="AK428" s="7" t="s">
        <v>4744</v>
      </c>
      <c r="AL428" s="7" t="s">
        <v>50</v>
      </c>
      <c r="AM428" s="7" t="s">
        <v>4745</v>
      </c>
      <c r="AN428" s="7" t="s">
        <v>4746</v>
      </c>
      <c r="AO428" s="7" t="s">
        <v>4747</v>
      </c>
      <c r="AP428" s="8" t="s">
        <v>4748</v>
      </c>
      <c r="AQ428" s="9" t="s">
        <v>50</v>
      </c>
      <c r="AR428" s="7" t="s">
        <v>50</v>
      </c>
    </row>
    <row r="429" spans="1:44" ht="15" thickBot="1">
      <c r="A429" s="10" t="s">
        <v>4749</v>
      </c>
      <c r="B429" s="13" t="s">
        <v>50</v>
      </c>
      <c r="C429" s="12">
        <v>42849</v>
      </c>
      <c r="D429" s="13" t="s">
        <v>45</v>
      </c>
      <c r="E429" s="13" t="s">
        <v>46</v>
      </c>
      <c r="F429" s="13" t="s">
        <v>70</v>
      </c>
      <c r="G429" s="27" t="s">
        <v>54945</v>
      </c>
      <c r="H429" s="13" t="s">
        <v>4750</v>
      </c>
      <c r="I429" s="13" t="s">
        <v>50</v>
      </c>
      <c r="J429" s="12">
        <v>45527</v>
      </c>
      <c r="K429" s="13" t="s">
        <v>89</v>
      </c>
      <c r="L429" s="13" t="s">
        <v>52</v>
      </c>
      <c r="M429" s="13" t="s">
        <v>4751</v>
      </c>
      <c r="N429" s="13" t="s">
        <v>4752</v>
      </c>
      <c r="O429" s="13" t="s">
        <v>4753</v>
      </c>
      <c r="P429" s="11">
        <v>18739</v>
      </c>
      <c r="Q429" s="13" t="s">
        <v>166</v>
      </c>
      <c r="R429" s="29" t="s">
        <v>4754</v>
      </c>
      <c r="S429" s="29" t="s">
        <v>4755</v>
      </c>
      <c r="T429" s="13" t="s">
        <v>4756</v>
      </c>
      <c r="U429" s="13" t="s">
        <v>50</v>
      </c>
      <c r="V429" s="13">
        <v>505000</v>
      </c>
      <c r="W429" s="13" t="s">
        <v>60</v>
      </c>
      <c r="X429" s="13">
        <v>505000</v>
      </c>
      <c r="Y429" s="13" t="s">
        <v>50</v>
      </c>
      <c r="Z429" s="13">
        <v>8</v>
      </c>
      <c r="AA429" s="13" t="s">
        <v>50</v>
      </c>
      <c r="AB429" s="13" t="s">
        <v>50</v>
      </c>
      <c r="AC429" s="13" t="s">
        <v>50</v>
      </c>
      <c r="AD429" s="13" t="s">
        <v>50</v>
      </c>
      <c r="AE429" s="13" t="s">
        <v>50</v>
      </c>
      <c r="AF429" s="13" t="s">
        <v>50</v>
      </c>
      <c r="AG429" s="13" t="s">
        <v>50</v>
      </c>
      <c r="AH429" s="13">
        <v>1213000</v>
      </c>
      <c r="AI429" s="13" t="s">
        <v>60</v>
      </c>
      <c r="AJ429" s="13">
        <v>1213000</v>
      </c>
      <c r="AK429" s="13" t="s">
        <v>4757</v>
      </c>
      <c r="AL429" s="13" t="s">
        <v>50</v>
      </c>
      <c r="AM429" s="13" t="s">
        <v>4758</v>
      </c>
      <c r="AN429" s="13" t="s">
        <v>993</v>
      </c>
      <c r="AO429" s="13" t="s">
        <v>4759</v>
      </c>
      <c r="AP429" s="14" t="s">
        <v>4760</v>
      </c>
      <c r="AQ429" s="15" t="s">
        <v>50</v>
      </c>
      <c r="AR429" s="13" t="s">
        <v>50</v>
      </c>
    </row>
    <row r="430" spans="1:44" ht="15" thickBot="1">
      <c r="A430" s="4" t="s">
        <v>4761</v>
      </c>
      <c r="B430" s="5">
        <v>696660</v>
      </c>
      <c r="C430" s="6">
        <v>11324</v>
      </c>
      <c r="D430" s="7" t="s">
        <v>45</v>
      </c>
      <c r="E430" s="7" t="s">
        <v>46</v>
      </c>
      <c r="F430" s="7" t="s">
        <v>70</v>
      </c>
      <c r="G430" s="7" t="s">
        <v>71</v>
      </c>
      <c r="H430" s="7" t="s">
        <v>2147</v>
      </c>
      <c r="I430" s="7" t="s">
        <v>50</v>
      </c>
      <c r="J430" s="6">
        <v>45523</v>
      </c>
      <c r="K430" s="7" t="s">
        <v>282</v>
      </c>
      <c r="L430" s="7" t="s">
        <v>52</v>
      </c>
      <c r="M430" s="7" t="s">
        <v>4762</v>
      </c>
      <c r="N430" s="7" t="s">
        <v>2664</v>
      </c>
      <c r="O430" s="7" t="s">
        <v>4763</v>
      </c>
      <c r="P430" s="5">
        <v>18896</v>
      </c>
      <c r="Q430" s="7" t="s">
        <v>120</v>
      </c>
      <c r="R430" s="28" t="s">
        <v>4764</v>
      </c>
      <c r="S430" s="28" t="s">
        <v>4765</v>
      </c>
      <c r="T430" s="7" t="s">
        <v>50</v>
      </c>
      <c r="U430" s="7" t="s">
        <v>4766</v>
      </c>
      <c r="V430" s="7">
        <v>2000000</v>
      </c>
      <c r="W430" s="7" t="s">
        <v>60</v>
      </c>
      <c r="X430" s="7">
        <v>2000000</v>
      </c>
      <c r="Y430" s="7" t="s">
        <v>50</v>
      </c>
      <c r="Z430" s="7">
        <v>5</v>
      </c>
      <c r="AA430" s="7" t="s">
        <v>50</v>
      </c>
      <c r="AB430" s="7" t="s">
        <v>50</v>
      </c>
      <c r="AC430" s="7" t="s">
        <v>50</v>
      </c>
      <c r="AD430" s="7" t="s">
        <v>50</v>
      </c>
      <c r="AE430" s="7" t="s">
        <v>50</v>
      </c>
      <c r="AF430" s="7" t="s">
        <v>50</v>
      </c>
      <c r="AG430" s="7" t="s">
        <v>50</v>
      </c>
      <c r="AH430" s="7">
        <v>2000000</v>
      </c>
      <c r="AI430" s="7" t="s">
        <v>60</v>
      </c>
      <c r="AJ430" s="7">
        <v>2000000</v>
      </c>
      <c r="AK430" s="7" t="s">
        <v>2118</v>
      </c>
      <c r="AL430" s="7" t="s">
        <v>50</v>
      </c>
      <c r="AM430" s="7" t="s">
        <v>4767</v>
      </c>
      <c r="AN430" s="7" t="s">
        <v>4768</v>
      </c>
      <c r="AO430" s="7" t="s">
        <v>4769</v>
      </c>
      <c r="AP430" s="8" t="s">
        <v>4770</v>
      </c>
      <c r="AQ430" s="9" t="s">
        <v>50</v>
      </c>
      <c r="AR430" s="7" t="s">
        <v>50</v>
      </c>
    </row>
    <row r="431" spans="1:44" ht="15" thickBot="1">
      <c r="A431" s="10" t="s">
        <v>4771</v>
      </c>
      <c r="B431" s="13" t="s">
        <v>50</v>
      </c>
      <c r="C431" s="12">
        <v>43831</v>
      </c>
      <c r="D431" s="13" t="s">
        <v>45</v>
      </c>
      <c r="E431" s="13" t="s">
        <v>46</v>
      </c>
      <c r="F431" s="13" t="s">
        <v>70</v>
      </c>
      <c r="G431" s="27" t="s">
        <v>54945</v>
      </c>
      <c r="H431" s="13" t="s">
        <v>4772</v>
      </c>
      <c r="I431" s="13" t="s">
        <v>50</v>
      </c>
      <c r="J431" s="12">
        <v>45520</v>
      </c>
      <c r="K431" s="13" t="s">
        <v>50</v>
      </c>
      <c r="L431" s="13" t="s">
        <v>178</v>
      </c>
      <c r="M431" s="13" t="s">
        <v>4773</v>
      </c>
      <c r="N431" s="13" t="s">
        <v>769</v>
      </c>
      <c r="O431" s="13" t="s">
        <v>4774</v>
      </c>
      <c r="P431" s="11">
        <v>19159</v>
      </c>
      <c r="Q431" s="13" t="s">
        <v>520</v>
      </c>
      <c r="R431" s="29" t="s">
        <v>4775</v>
      </c>
      <c r="S431" s="29" t="s">
        <v>4776</v>
      </c>
      <c r="T431" s="13" t="s">
        <v>4777</v>
      </c>
      <c r="U431" s="13" t="s">
        <v>50</v>
      </c>
      <c r="V431" s="13">
        <v>2219990</v>
      </c>
      <c r="W431" s="13" t="s">
        <v>60</v>
      </c>
      <c r="X431" s="13">
        <v>2219990</v>
      </c>
      <c r="Y431" s="13" t="s">
        <v>50</v>
      </c>
      <c r="Z431" s="13">
        <v>2</v>
      </c>
      <c r="AA431" s="13">
        <v>2219990</v>
      </c>
      <c r="AB431" s="13" t="s">
        <v>60</v>
      </c>
      <c r="AC431" s="13">
        <v>2219990</v>
      </c>
      <c r="AD431" s="13" t="s">
        <v>178</v>
      </c>
      <c r="AE431" s="13">
        <v>8167468</v>
      </c>
      <c r="AF431" s="13" t="s">
        <v>60</v>
      </c>
      <c r="AG431" s="13">
        <v>8167468</v>
      </c>
      <c r="AH431" s="13">
        <v>8167468</v>
      </c>
      <c r="AI431" s="13" t="s">
        <v>60</v>
      </c>
      <c r="AJ431" s="13">
        <v>8167468</v>
      </c>
      <c r="AK431" s="13" t="s">
        <v>50</v>
      </c>
      <c r="AL431" s="13" t="s">
        <v>50</v>
      </c>
      <c r="AM431" s="13" t="s">
        <v>4778</v>
      </c>
      <c r="AN431" s="13" t="s">
        <v>253</v>
      </c>
      <c r="AO431" s="13" t="s">
        <v>4779</v>
      </c>
      <c r="AP431" s="14" t="s">
        <v>4780</v>
      </c>
      <c r="AQ431" s="15" t="s">
        <v>50</v>
      </c>
      <c r="AR431" s="13" t="s">
        <v>50</v>
      </c>
    </row>
    <row r="432" spans="1:44" ht="15" thickBot="1">
      <c r="A432" s="4" t="s">
        <v>4781</v>
      </c>
      <c r="B432" s="5">
        <v>1951</v>
      </c>
      <c r="C432" s="6">
        <v>44562</v>
      </c>
      <c r="D432" s="7" t="s">
        <v>45</v>
      </c>
      <c r="E432" s="7" t="s">
        <v>46</v>
      </c>
      <c r="F432" s="7" t="s">
        <v>70</v>
      </c>
      <c r="G432" s="27" t="s">
        <v>54945</v>
      </c>
      <c r="H432" s="7" t="s">
        <v>240</v>
      </c>
      <c r="I432" s="7" t="s">
        <v>50</v>
      </c>
      <c r="J432" s="6">
        <v>45531</v>
      </c>
      <c r="K432" s="7" t="s">
        <v>50</v>
      </c>
      <c r="L432" s="7" t="s">
        <v>467</v>
      </c>
      <c r="M432" s="7" t="s">
        <v>4782</v>
      </c>
      <c r="N432" s="7" t="s">
        <v>91</v>
      </c>
      <c r="O432" s="7" t="s">
        <v>4783</v>
      </c>
      <c r="P432" s="5">
        <v>19188</v>
      </c>
      <c r="Q432" s="7" t="s">
        <v>93</v>
      </c>
      <c r="R432" s="28" t="s">
        <v>4784</v>
      </c>
      <c r="S432" s="28" t="s">
        <v>4785</v>
      </c>
      <c r="T432" s="7" t="s">
        <v>4786</v>
      </c>
      <c r="U432" s="7" t="s">
        <v>50</v>
      </c>
      <c r="V432" s="7">
        <v>4109997</v>
      </c>
      <c r="W432" s="7" t="s">
        <v>60</v>
      </c>
      <c r="X432" s="7">
        <v>4109997</v>
      </c>
      <c r="Y432" s="7" t="s">
        <v>467</v>
      </c>
      <c r="Z432" s="7">
        <v>1</v>
      </c>
      <c r="AA432" s="7">
        <v>4109997</v>
      </c>
      <c r="AB432" s="7" t="s">
        <v>60</v>
      </c>
      <c r="AC432" s="7">
        <v>4109997</v>
      </c>
      <c r="AD432" s="7" t="s">
        <v>467</v>
      </c>
      <c r="AE432" s="7">
        <v>4109997</v>
      </c>
      <c r="AF432" s="7" t="s">
        <v>60</v>
      </c>
      <c r="AG432" s="7">
        <v>4109997</v>
      </c>
      <c r="AH432" s="7">
        <v>4109997</v>
      </c>
      <c r="AI432" s="7" t="s">
        <v>60</v>
      </c>
      <c r="AJ432" s="7">
        <v>4109997</v>
      </c>
      <c r="AK432" s="7" t="s">
        <v>50</v>
      </c>
      <c r="AL432" s="7" t="s">
        <v>50</v>
      </c>
      <c r="AM432" s="7" t="s">
        <v>4787</v>
      </c>
      <c r="AN432" s="7" t="s">
        <v>993</v>
      </c>
      <c r="AO432" s="7" t="s">
        <v>4788</v>
      </c>
      <c r="AP432" s="8" t="s">
        <v>4789</v>
      </c>
      <c r="AQ432" s="9" t="s">
        <v>50</v>
      </c>
      <c r="AR432" s="7" t="s">
        <v>50</v>
      </c>
    </row>
    <row r="433" spans="1:44" ht="15" thickBot="1">
      <c r="A433" s="10" t="s">
        <v>4790</v>
      </c>
      <c r="B433" s="13" t="s">
        <v>50</v>
      </c>
      <c r="C433" s="12">
        <v>34335</v>
      </c>
      <c r="D433" s="13" t="s">
        <v>45</v>
      </c>
      <c r="E433" s="13" t="s">
        <v>46</v>
      </c>
      <c r="F433" s="13" t="s">
        <v>47</v>
      </c>
      <c r="G433" s="27" t="s">
        <v>54945</v>
      </c>
      <c r="H433" s="13" t="s">
        <v>4791</v>
      </c>
      <c r="I433" s="13" t="s">
        <v>50</v>
      </c>
      <c r="J433" s="12">
        <v>45520</v>
      </c>
      <c r="K433" s="13" t="s">
        <v>116</v>
      </c>
      <c r="L433" s="13" t="s">
        <v>52</v>
      </c>
      <c r="M433" s="13" t="s">
        <v>4792</v>
      </c>
      <c r="N433" s="13" t="s">
        <v>4793</v>
      </c>
      <c r="O433" s="13" t="s">
        <v>4794</v>
      </c>
      <c r="P433" s="11">
        <v>19199</v>
      </c>
      <c r="Q433" s="13" t="s">
        <v>1334</v>
      </c>
      <c r="R433" s="29" t="s">
        <v>4795</v>
      </c>
      <c r="S433" s="29" t="s">
        <v>4796</v>
      </c>
      <c r="T433" s="13" t="s">
        <v>4797</v>
      </c>
      <c r="U433" s="13">
        <v>610398245254</v>
      </c>
      <c r="V433" s="13">
        <v>3500000</v>
      </c>
      <c r="W433" s="13" t="s">
        <v>1338</v>
      </c>
      <c r="X433" s="13">
        <v>2334499</v>
      </c>
      <c r="Y433" s="13" t="s">
        <v>61</v>
      </c>
      <c r="Z433" s="13">
        <v>4</v>
      </c>
      <c r="AA433" s="13">
        <v>20000000</v>
      </c>
      <c r="AB433" s="13" t="s">
        <v>60</v>
      </c>
      <c r="AC433" s="13">
        <v>20000000</v>
      </c>
      <c r="AD433" s="13" t="s">
        <v>62</v>
      </c>
      <c r="AE433" s="13">
        <v>24008580</v>
      </c>
      <c r="AF433" s="13" t="s">
        <v>60</v>
      </c>
      <c r="AG433" s="13">
        <v>24008580</v>
      </c>
      <c r="AH433" s="13">
        <v>29838439</v>
      </c>
      <c r="AI433" s="13" t="s">
        <v>60</v>
      </c>
      <c r="AJ433" s="13">
        <v>29838439</v>
      </c>
      <c r="AK433" s="13" t="s">
        <v>4798</v>
      </c>
      <c r="AL433" s="13" t="s">
        <v>50</v>
      </c>
      <c r="AM433" s="13" t="s">
        <v>4799</v>
      </c>
      <c r="AN433" s="13" t="s">
        <v>66</v>
      </c>
      <c r="AO433" s="13" t="s">
        <v>4800</v>
      </c>
      <c r="AP433" s="14" t="s">
        <v>4801</v>
      </c>
      <c r="AQ433" s="15" t="s">
        <v>50</v>
      </c>
      <c r="AR433" s="13" t="s">
        <v>50</v>
      </c>
    </row>
    <row r="434" spans="1:44" ht="15" thickBot="1">
      <c r="A434" s="4" t="s">
        <v>4802</v>
      </c>
      <c r="B434" s="7" t="s">
        <v>50</v>
      </c>
      <c r="C434" s="6">
        <v>42005</v>
      </c>
      <c r="D434" s="7" t="s">
        <v>45</v>
      </c>
      <c r="E434" s="7" t="s">
        <v>46</v>
      </c>
      <c r="F434" s="7" t="s">
        <v>47</v>
      </c>
      <c r="G434" s="7" t="s">
        <v>87</v>
      </c>
      <c r="H434" s="7" t="s">
        <v>50</v>
      </c>
      <c r="I434" s="7" t="s">
        <v>50</v>
      </c>
      <c r="J434" s="6">
        <v>45527</v>
      </c>
      <c r="K434" s="7" t="s">
        <v>72</v>
      </c>
      <c r="L434" s="7" t="s">
        <v>62</v>
      </c>
      <c r="M434" s="7" t="s">
        <v>4803</v>
      </c>
      <c r="N434" s="7" t="s">
        <v>4804</v>
      </c>
      <c r="O434" s="7" t="s">
        <v>4805</v>
      </c>
      <c r="P434" s="5">
        <v>19550</v>
      </c>
      <c r="Q434" s="7" t="s">
        <v>245</v>
      </c>
      <c r="R434" s="28" t="s">
        <v>4806</v>
      </c>
      <c r="S434" s="31" t="s">
        <v>50</v>
      </c>
      <c r="T434" s="7" t="s">
        <v>50</v>
      </c>
      <c r="U434" s="7">
        <f>86-57-1875555801</f>
        <v>-1875555772</v>
      </c>
      <c r="V434" s="7">
        <v>1000000</v>
      </c>
      <c r="W434" s="7" t="s">
        <v>60</v>
      </c>
      <c r="X434" s="7">
        <v>1000000</v>
      </c>
      <c r="Y434" s="7" t="s">
        <v>61</v>
      </c>
      <c r="Z434" s="7">
        <v>4</v>
      </c>
      <c r="AA434" s="7">
        <v>1000000</v>
      </c>
      <c r="AB434" s="7" t="s">
        <v>60</v>
      </c>
      <c r="AC434" s="7">
        <v>1000000</v>
      </c>
      <c r="AD434" s="7" t="s">
        <v>62</v>
      </c>
      <c r="AE434" s="7">
        <v>22400000</v>
      </c>
      <c r="AF434" s="7" t="s">
        <v>60</v>
      </c>
      <c r="AG434" s="7">
        <v>22400000</v>
      </c>
      <c r="AH434" s="7">
        <v>22400000</v>
      </c>
      <c r="AI434" s="7" t="s">
        <v>60</v>
      </c>
      <c r="AJ434" s="7">
        <v>22400000</v>
      </c>
      <c r="AK434" s="7" t="s">
        <v>50</v>
      </c>
      <c r="AL434" s="7" t="s">
        <v>50</v>
      </c>
      <c r="AM434" s="7" t="s">
        <v>4807</v>
      </c>
      <c r="AN434" s="7" t="s">
        <v>66</v>
      </c>
      <c r="AO434" s="7" t="s">
        <v>50</v>
      </c>
      <c r="AP434" s="9" t="s">
        <v>50</v>
      </c>
      <c r="AQ434" s="8" t="s">
        <v>4808</v>
      </c>
      <c r="AR434" s="7" t="s">
        <v>255</v>
      </c>
    </row>
    <row r="435" spans="1:44" ht="15" thickBot="1">
      <c r="A435" s="10" t="s">
        <v>4809</v>
      </c>
      <c r="B435" s="11">
        <v>6778</v>
      </c>
      <c r="C435" s="12">
        <v>43831</v>
      </c>
      <c r="D435" s="13" t="s">
        <v>45</v>
      </c>
      <c r="E435" s="13" t="s">
        <v>46</v>
      </c>
      <c r="F435" s="13" t="s">
        <v>70</v>
      </c>
      <c r="G435" s="13" t="s">
        <v>145</v>
      </c>
      <c r="H435" s="13" t="s">
        <v>2619</v>
      </c>
      <c r="I435" s="13" t="s">
        <v>50</v>
      </c>
      <c r="J435" s="12">
        <v>45525</v>
      </c>
      <c r="K435" s="13" t="s">
        <v>116</v>
      </c>
      <c r="L435" s="13" t="s">
        <v>178</v>
      </c>
      <c r="M435" s="13" t="s">
        <v>4810</v>
      </c>
      <c r="N435" s="13" t="s">
        <v>259</v>
      </c>
      <c r="O435" s="13" t="s">
        <v>4811</v>
      </c>
      <c r="P435" s="11">
        <v>19587</v>
      </c>
      <c r="Q435" s="13" t="s">
        <v>245</v>
      </c>
      <c r="R435" s="29" t="s">
        <v>4812</v>
      </c>
      <c r="S435" s="29" t="s">
        <v>4813</v>
      </c>
      <c r="T435" s="13" t="s">
        <v>4814</v>
      </c>
      <c r="U435" s="13" t="s">
        <v>4815</v>
      </c>
      <c r="V435" s="13">
        <v>1690000000</v>
      </c>
      <c r="W435" s="13" t="s">
        <v>250</v>
      </c>
      <c r="X435" s="13">
        <v>20165030</v>
      </c>
      <c r="Y435" s="13" t="s">
        <v>50</v>
      </c>
      <c r="Z435" s="13">
        <v>7</v>
      </c>
      <c r="AA435" s="13">
        <v>1690000000</v>
      </c>
      <c r="AB435" s="13" t="s">
        <v>250</v>
      </c>
      <c r="AC435" s="13">
        <v>20165030</v>
      </c>
      <c r="AD435" s="13" t="s">
        <v>178</v>
      </c>
      <c r="AE435" s="13">
        <v>25165030</v>
      </c>
      <c r="AF435" s="13" t="s">
        <v>60</v>
      </c>
      <c r="AG435" s="13">
        <v>25165030</v>
      </c>
      <c r="AH435" s="13">
        <v>40947742</v>
      </c>
      <c r="AI435" s="13" t="s">
        <v>60</v>
      </c>
      <c r="AJ435" s="13">
        <v>40947742</v>
      </c>
      <c r="AK435" s="13" t="s">
        <v>4816</v>
      </c>
      <c r="AL435" s="13" t="s">
        <v>50</v>
      </c>
      <c r="AM435" s="13" t="s">
        <v>4817</v>
      </c>
      <c r="AN435" s="13" t="s">
        <v>253</v>
      </c>
      <c r="AO435" s="13" t="s">
        <v>4818</v>
      </c>
      <c r="AP435" s="14" t="s">
        <v>4819</v>
      </c>
      <c r="AQ435" s="15" t="s">
        <v>50</v>
      </c>
      <c r="AR435" s="13" t="s">
        <v>50</v>
      </c>
    </row>
    <row r="436" spans="1:44" ht="15" thickBot="1">
      <c r="A436" s="4" t="s">
        <v>4820</v>
      </c>
      <c r="B436" s="7">
        <v>384</v>
      </c>
      <c r="C436" s="6">
        <v>44197</v>
      </c>
      <c r="D436" s="7" t="s">
        <v>45</v>
      </c>
      <c r="E436" s="7" t="s">
        <v>46</v>
      </c>
      <c r="F436" s="7" t="s">
        <v>70</v>
      </c>
      <c r="G436" s="27" t="s">
        <v>54945</v>
      </c>
      <c r="H436" s="7" t="s">
        <v>50</v>
      </c>
      <c r="I436" s="7" t="s">
        <v>50</v>
      </c>
      <c r="J436" s="6">
        <v>45525</v>
      </c>
      <c r="K436" s="7" t="s">
        <v>50</v>
      </c>
      <c r="L436" s="7" t="s">
        <v>467</v>
      </c>
      <c r="M436" s="7" t="s">
        <v>4821</v>
      </c>
      <c r="N436" s="7" t="s">
        <v>4822</v>
      </c>
      <c r="O436" s="7" t="s">
        <v>4823</v>
      </c>
      <c r="P436" s="5">
        <v>19696</v>
      </c>
      <c r="Q436" s="7" t="s">
        <v>1783</v>
      </c>
      <c r="R436" s="28" t="s">
        <v>4824</v>
      </c>
      <c r="S436" s="28" t="s">
        <v>4825</v>
      </c>
      <c r="T436" s="7" t="s">
        <v>50</v>
      </c>
      <c r="U436" s="7" t="s">
        <v>50</v>
      </c>
      <c r="V436" s="7" t="s">
        <v>50</v>
      </c>
      <c r="W436" s="7" t="s">
        <v>50</v>
      </c>
      <c r="X436" s="7" t="s">
        <v>50</v>
      </c>
      <c r="Y436" s="7" t="s">
        <v>467</v>
      </c>
      <c r="Z436" s="7">
        <v>3</v>
      </c>
      <c r="AA436" s="7" t="s">
        <v>50</v>
      </c>
      <c r="AB436" s="7" t="s">
        <v>50</v>
      </c>
      <c r="AC436" s="7" t="s">
        <v>50</v>
      </c>
      <c r="AD436" s="7" t="s">
        <v>467</v>
      </c>
      <c r="AE436" s="7" t="s">
        <v>50</v>
      </c>
      <c r="AF436" s="7" t="s">
        <v>50</v>
      </c>
      <c r="AG436" s="7" t="s">
        <v>50</v>
      </c>
      <c r="AH436" s="7">
        <v>20000</v>
      </c>
      <c r="AI436" s="7" t="s">
        <v>60</v>
      </c>
      <c r="AJ436" s="7">
        <v>20000</v>
      </c>
      <c r="AK436" s="7" t="s">
        <v>4826</v>
      </c>
      <c r="AL436" s="7" t="s">
        <v>50</v>
      </c>
      <c r="AM436" s="7" t="s">
        <v>4827</v>
      </c>
      <c r="AN436" s="7" t="s">
        <v>993</v>
      </c>
      <c r="AO436" s="7" t="s">
        <v>4828</v>
      </c>
      <c r="AP436" s="8" t="s">
        <v>4829</v>
      </c>
      <c r="AQ436" s="9" t="s">
        <v>50</v>
      </c>
      <c r="AR436" s="7" t="s">
        <v>50</v>
      </c>
    </row>
    <row r="437" spans="1:44" ht="15" thickBot="1">
      <c r="A437" s="10" t="s">
        <v>4830</v>
      </c>
      <c r="B437" s="13" t="s">
        <v>50</v>
      </c>
      <c r="C437" s="12">
        <v>43101</v>
      </c>
      <c r="D437" s="13" t="s">
        <v>45</v>
      </c>
      <c r="E437" s="13" t="s">
        <v>46</v>
      </c>
      <c r="F437" s="13" t="s">
        <v>70</v>
      </c>
      <c r="G437" s="27" t="s">
        <v>54945</v>
      </c>
      <c r="H437" s="13" t="s">
        <v>1591</v>
      </c>
      <c r="I437" s="13" t="s">
        <v>50</v>
      </c>
      <c r="J437" s="12">
        <v>45527</v>
      </c>
      <c r="K437" s="13" t="s">
        <v>116</v>
      </c>
      <c r="L437" s="13" t="s">
        <v>52</v>
      </c>
      <c r="M437" s="13" t="s">
        <v>4831</v>
      </c>
      <c r="N437" s="13" t="s">
        <v>815</v>
      </c>
      <c r="O437" s="13" t="s">
        <v>4832</v>
      </c>
      <c r="P437" s="11">
        <v>19797</v>
      </c>
      <c r="Q437" s="13" t="s">
        <v>360</v>
      </c>
      <c r="R437" s="29" t="s">
        <v>4833</v>
      </c>
      <c r="S437" s="29" t="s">
        <v>4834</v>
      </c>
      <c r="T437" s="13" t="s">
        <v>4835</v>
      </c>
      <c r="U437" s="13">
        <v>31624132330</v>
      </c>
      <c r="V437" s="13" t="s">
        <v>50</v>
      </c>
      <c r="W437" s="13" t="s">
        <v>50</v>
      </c>
      <c r="X437" s="13" t="s">
        <v>50</v>
      </c>
      <c r="Y437" s="13" t="s">
        <v>467</v>
      </c>
      <c r="Z437" s="13">
        <v>16</v>
      </c>
      <c r="AA437" s="13">
        <v>300000</v>
      </c>
      <c r="AB437" s="13" t="s">
        <v>209</v>
      </c>
      <c r="AC437" s="13">
        <v>331099</v>
      </c>
      <c r="AD437" s="13" t="s">
        <v>4836</v>
      </c>
      <c r="AE437" s="13">
        <v>1050000</v>
      </c>
      <c r="AF437" s="13" t="s">
        <v>209</v>
      </c>
      <c r="AG437" s="13">
        <v>1202595</v>
      </c>
      <c r="AH437" s="13">
        <v>3001500</v>
      </c>
      <c r="AI437" s="13" t="s">
        <v>209</v>
      </c>
      <c r="AJ437" s="13">
        <v>3353658</v>
      </c>
      <c r="AK437" s="13" t="s">
        <v>4837</v>
      </c>
      <c r="AL437" s="13" t="s">
        <v>50</v>
      </c>
      <c r="AM437" s="13" t="s">
        <v>4838</v>
      </c>
      <c r="AN437" s="13" t="s">
        <v>993</v>
      </c>
      <c r="AO437" s="13" t="s">
        <v>4835</v>
      </c>
      <c r="AP437" s="14" t="s">
        <v>4839</v>
      </c>
      <c r="AQ437" s="15" t="s">
        <v>50</v>
      </c>
      <c r="AR437" s="13" t="s">
        <v>50</v>
      </c>
    </row>
    <row r="438" spans="1:44" ht="15" thickBot="1">
      <c r="A438" s="4" t="s">
        <v>4840</v>
      </c>
      <c r="B438" s="7">
        <v>40</v>
      </c>
      <c r="C438" s="6">
        <v>44927</v>
      </c>
      <c r="D438" s="7" t="s">
        <v>45</v>
      </c>
      <c r="E438" s="7" t="s">
        <v>50</v>
      </c>
      <c r="F438" s="7" t="s">
        <v>70</v>
      </c>
      <c r="G438" s="26" t="s">
        <v>54946</v>
      </c>
      <c r="H438" s="7" t="s">
        <v>50</v>
      </c>
      <c r="I438" s="7" t="s">
        <v>50</v>
      </c>
      <c r="J438" s="6">
        <v>45530</v>
      </c>
      <c r="K438" s="7" t="s">
        <v>116</v>
      </c>
      <c r="L438" s="7" t="s">
        <v>131</v>
      </c>
      <c r="M438" s="7" t="s">
        <v>4841</v>
      </c>
      <c r="N438" s="7" t="s">
        <v>4842</v>
      </c>
      <c r="O438" s="7" t="s">
        <v>4843</v>
      </c>
      <c r="P438" s="5">
        <v>19808</v>
      </c>
      <c r="Q438" s="7" t="s">
        <v>566</v>
      </c>
      <c r="R438" s="28" t="s">
        <v>4844</v>
      </c>
      <c r="S438" s="28" t="s">
        <v>4845</v>
      </c>
      <c r="T438" s="7" t="s">
        <v>50</v>
      </c>
      <c r="U438" s="7" t="s">
        <v>50</v>
      </c>
      <c r="V438" s="7">
        <v>225000</v>
      </c>
      <c r="W438" s="7" t="s">
        <v>60</v>
      </c>
      <c r="X438" s="7">
        <v>225000</v>
      </c>
      <c r="Y438" s="7" t="s">
        <v>467</v>
      </c>
      <c r="Z438" s="7">
        <v>3</v>
      </c>
      <c r="AA438" s="7">
        <v>650000</v>
      </c>
      <c r="AB438" s="7" t="s">
        <v>60</v>
      </c>
      <c r="AC438" s="7">
        <v>650000</v>
      </c>
      <c r="AD438" s="7" t="s">
        <v>1624</v>
      </c>
      <c r="AE438" s="7">
        <v>650000</v>
      </c>
      <c r="AF438" s="7" t="s">
        <v>60</v>
      </c>
      <c r="AG438" s="7">
        <v>650000</v>
      </c>
      <c r="AH438" s="7">
        <v>1950000</v>
      </c>
      <c r="AI438" s="7" t="s">
        <v>60</v>
      </c>
      <c r="AJ438" s="7">
        <v>1950000</v>
      </c>
      <c r="AK438" s="7" t="s">
        <v>50</v>
      </c>
      <c r="AL438" s="7" t="s">
        <v>50</v>
      </c>
      <c r="AM438" s="7" t="s">
        <v>4846</v>
      </c>
      <c r="AN438" s="7" t="s">
        <v>993</v>
      </c>
      <c r="AO438" s="7" t="s">
        <v>4847</v>
      </c>
      <c r="AP438" s="8" t="s">
        <v>4848</v>
      </c>
      <c r="AQ438" s="9" t="s">
        <v>50</v>
      </c>
      <c r="AR438" s="7" t="s">
        <v>50</v>
      </c>
    </row>
    <row r="439" spans="1:44" ht="15" thickBot="1">
      <c r="A439" s="10" t="s">
        <v>4849</v>
      </c>
      <c r="B439" s="13" t="s">
        <v>50</v>
      </c>
      <c r="C439" s="12">
        <v>43466</v>
      </c>
      <c r="D439" s="13" t="s">
        <v>45</v>
      </c>
      <c r="E439" s="13" t="s">
        <v>46</v>
      </c>
      <c r="F439" s="13" t="s">
        <v>70</v>
      </c>
      <c r="G439" s="27" t="s">
        <v>54945</v>
      </c>
      <c r="H439" s="13" t="s">
        <v>50</v>
      </c>
      <c r="I439" s="13" t="s">
        <v>50</v>
      </c>
      <c r="J439" s="12">
        <v>45524</v>
      </c>
      <c r="K439" s="13" t="s">
        <v>50</v>
      </c>
      <c r="L439" s="13" t="s">
        <v>290</v>
      </c>
      <c r="M439" s="13" t="s">
        <v>4850</v>
      </c>
      <c r="N439" s="13" t="s">
        <v>2941</v>
      </c>
      <c r="O439" s="13" t="s">
        <v>4851</v>
      </c>
      <c r="P439" s="11">
        <v>19824</v>
      </c>
      <c r="Q439" s="13" t="s">
        <v>245</v>
      </c>
      <c r="R439" s="29" t="s">
        <v>4852</v>
      </c>
      <c r="S439" s="30" t="s">
        <v>50</v>
      </c>
      <c r="T439" s="13" t="s">
        <v>50</v>
      </c>
      <c r="U439" s="13" t="s">
        <v>50</v>
      </c>
      <c r="V439" s="13">
        <v>908000000</v>
      </c>
      <c r="W439" s="13" t="s">
        <v>2946</v>
      </c>
      <c r="X439" s="13">
        <v>682638</v>
      </c>
      <c r="Y439" s="13" t="s">
        <v>290</v>
      </c>
      <c r="Z439" s="13">
        <v>3</v>
      </c>
      <c r="AA439" s="13">
        <v>908000000</v>
      </c>
      <c r="AB439" s="13" t="s">
        <v>2946</v>
      </c>
      <c r="AC439" s="13">
        <v>682638</v>
      </c>
      <c r="AD439" s="13" t="s">
        <v>290</v>
      </c>
      <c r="AE439" s="13">
        <v>1008000000</v>
      </c>
      <c r="AF439" s="13" t="s">
        <v>2946</v>
      </c>
      <c r="AG439" s="13">
        <v>771239</v>
      </c>
      <c r="AH439" s="13">
        <v>1008000000</v>
      </c>
      <c r="AI439" s="13" t="s">
        <v>2946</v>
      </c>
      <c r="AJ439" s="13">
        <v>771239</v>
      </c>
      <c r="AK439" s="13" t="s">
        <v>4853</v>
      </c>
      <c r="AL439" s="13" t="s">
        <v>50</v>
      </c>
      <c r="AM439" s="13" t="s">
        <v>4854</v>
      </c>
      <c r="AN439" s="13" t="s">
        <v>66</v>
      </c>
      <c r="AO439" s="13" t="s">
        <v>50</v>
      </c>
      <c r="AP439" s="15" t="s">
        <v>50</v>
      </c>
      <c r="AQ439" s="14" t="s">
        <v>4855</v>
      </c>
      <c r="AR439" s="13" t="s">
        <v>255</v>
      </c>
    </row>
    <row r="440" spans="1:44" ht="15" thickBot="1">
      <c r="A440" s="4" t="s">
        <v>4856</v>
      </c>
      <c r="B440" s="7">
        <v>745</v>
      </c>
      <c r="C440" s="6">
        <v>38353</v>
      </c>
      <c r="D440" s="7" t="s">
        <v>45</v>
      </c>
      <c r="E440" s="7" t="s">
        <v>46</v>
      </c>
      <c r="F440" s="7" t="s">
        <v>70</v>
      </c>
      <c r="G440" s="26" t="s">
        <v>54946</v>
      </c>
      <c r="H440" s="7" t="s">
        <v>1581</v>
      </c>
      <c r="I440" s="7" t="s">
        <v>50</v>
      </c>
      <c r="J440" s="6">
        <v>45531</v>
      </c>
      <c r="K440" s="7" t="s">
        <v>116</v>
      </c>
      <c r="L440" s="7" t="s">
        <v>131</v>
      </c>
      <c r="M440" s="7" t="s">
        <v>4857</v>
      </c>
      <c r="N440" s="7" t="s">
        <v>4858</v>
      </c>
      <c r="O440" s="7" t="s">
        <v>4859</v>
      </c>
      <c r="P440" s="5">
        <v>20058</v>
      </c>
      <c r="Q440" s="7" t="s">
        <v>3689</v>
      </c>
      <c r="R440" s="28" t="s">
        <v>4860</v>
      </c>
      <c r="S440" s="28" t="s">
        <v>4861</v>
      </c>
      <c r="T440" s="7" t="s">
        <v>4862</v>
      </c>
      <c r="U440" s="7" t="s">
        <v>4863</v>
      </c>
      <c r="V440" s="7">
        <v>10900000</v>
      </c>
      <c r="W440" s="7" t="s">
        <v>60</v>
      </c>
      <c r="X440" s="7">
        <v>10900000</v>
      </c>
      <c r="Y440" s="7" t="s">
        <v>50</v>
      </c>
      <c r="Z440" s="7">
        <v>1</v>
      </c>
      <c r="AA440" s="7" t="s">
        <v>50</v>
      </c>
      <c r="AB440" s="7" t="s">
        <v>50</v>
      </c>
      <c r="AC440" s="7" t="s">
        <v>50</v>
      </c>
      <c r="AD440" s="7" t="s">
        <v>50</v>
      </c>
      <c r="AE440" s="7" t="s">
        <v>50</v>
      </c>
      <c r="AF440" s="7" t="s">
        <v>50</v>
      </c>
      <c r="AG440" s="7" t="s">
        <v>50</v>
      </c>
      <c r="AH440" s="7">
        <v>10900000</v>
      </c>
      <c r="AI440" s="7" t="s">
        <v>60</v>
      </c>
      <c r="AJ440" s="7">
        <v>10900000</v>
      </c>
      <c r="AK440" s="7" t="s">
        <v>4864</v>
      </c>
      <c r="AL440" s="7" t="s">
        <v>50</v>
      </c>
      <c r="AM440" s="7" t="s">
        <v>4865</v>
      </c>
      <c r="AN440" s="7" t="s">
        <v>66</v>
      </c>
      <c r="AO440" s="7" t="s">
        <v>4866</v>
      </c>
      <c r="AP440" s="8" t="s">
        <v>4867</v>
      </c>
      <c r="AQ440" s="9" t="s">
        <v>50</v>
      </c>
      <c r="AR440" s="7" t="s">
        <v>50</v>
      </c>
    </row>
    <row r="441" spans="1:44" ht="15" thickBot="1">
      <c r="A441" s="10" t="s">
        <v>4868</v>
      </c>
      <c r="B441" s="13">
        <v>156</v>
      </c>
      <c r="C441" s="12">
        <v>40544</v>
      </c>
      <c r="D441" s="13" t="s">
        <v>45</v>
      </c>
      <c r="E441" s="13" t="s">
        <v>46</v>
      </c>
      <c r="F441" s="13" t="s">
        <v>70</v>
      </c>
      <c r="G441" s="27" t="s">
        <v>54945</v>
      </c>
      <c r="H441" s="13" t="s">
        <v>1998</v>
      </c>
      <c r="I441" s="13" t="s">
        <v>50</v>
      </c>
      <c r="J441" s="12">
        <v>45520</v>
      </c>
      <c r="K441" s="13" t="s">
        <v>116</v>
      </c>
      <c r="L441" s="13" t="s">
        <v>52</v>
      </c>
      <c r="M441" s="13" t="s">
        <v>4869</v>
      </c>
      <c r="N441" s="13" t="s">
        <v>4870</v>
      </c>
      <c r="O441" s="13" t="s">
        <v>4871</v>
      </c>
      <c r="P441" s="11">
        <v>20552</v>
      </c>
      <c r="Q441" s="13" t="s">
        <v>166</v>
      </c>
      <c r="R441" s="29" t="s">
        <v>4872</v>
      </c>
      <c r="S441" s="29" t="s">
        <v>4873</v>
      </c>
      <c r="T441" s="13" t="s">
        <v>50</v>
      </c>
      <c r="U441" s="13" t="s">
        <v>50</v>
      </c>
      <c r="V441" s="13">
        <v>4000000</v>
      </c>
      <c r="W441" s="13" t="s">
        <v>60</v>
      </c>
      <c r="X441" s="13">
        <v>4000000</v>
      </c>
      <c r="Y441" s="13" t="s">
        <v>154</v>
      </c>
      <c r="Z441" s="13">
        <v>3</v>
      </c>
      <c r="AA441" s="13">
        <v>10000000</v>
      </c>
      <c r="AB441" s="13" t="s">
        <v>60</v>
      </c>
      <c r="AC441" s="13">
        <v>10000000</v>
      </c>
      <c r="AD441" s="13" t="s">
        <v>241</v>
      </c>
      <c r="AE441" s="13">
        <v>10000000</v>
      </c>
      <c r="AF441" s="13" t="s">
        <v>60</v>
      </c>
      <c r="AG441" s="13">
        <v>10000000</v>
      </c>
      <c r="AH441" s="13">
        <v>14000000</v>
      </c>
      <c r="AI441" s="13" t="s">
        <v>60</v>
      </c>
      <c r="AJ441" s="13">
        <v>14000000</v>
      </c>
      <c r="AK441" s="13" t="s">
        <v>4874</v>
      </c>
      <c r="AL441" s="13" t="s">
        <v>50</v>
      </c>
      <c r="AM441" s="13" t="s">
        <v>4875</v>
      </c>
      <c r="AN441" s="13" t="s">
        <v>738</v>
      </c>
      <c r="AO441" s="13" t="s">
        <v>4876</v>
      </c>
      <c r="AP441" s="14" t="s">
        <v>4877</v>
      </c>
      <c r="AQ441" s="15" t="s">
        <v>50</v>
      </c>
      <c r="AR441" s="13" t="s">
        <v>50</v>
      </c>
    </row>
    <row r="442" spans="1:44" ht="15" thickBot="1">
      <c r="A442" s="4" t="s">
        <v>4878</v>
      </c>
      <c r="B442" s="5">
        <v>4295</v>
      </c>
      <c r="C442" s="6">
        <v>34700</v>
      </c>
      <c r="D442" s="7" t="s">
        <v>45</v>
      </c>
      <c r="E442" s="7" t="s">
        <v>46</v>
      </c>
      <c r="F442" s="7" t="s">
        <v>47</v>
      </c>
      <c r="G442" s="7" t="s">
        <v>145</v>
      </c>
      <c r="H442" s="7" t="s">
        <v>4879</v>
      </c>
      <c r="I442" s="7" t="s">
        <v>50</v>
      </c>
      <c r="J442" s="6">
        <v>45527</v>
      </c>
      <c r="K442" s="7" t="s">
        <v>191</v>
      </c>
      <c r="L442" s="7" t="s">
        <v>62</v>
      </c>
      <c r="M442" s="7" t="s">
        <v>4880</v>
      </c>
      <c r="N442" s="7" t="s">
        <v>4881</v>
      </c>
      <c r="O442" s="7" t="s">
        <v>4882</v>
      </c>
      <c r="P442" s="5">
        <v>20687</v>
      </c>
      <c r="Q442" s="7" t="s">
        <v>1201</v>
      </c>
      <c r="R442" s="28" t="s">
        <v>4883</v>
      </c>
      <c r="S442" s="28" t="s">
        <v>4884</v>
      </c>
      <c r="T442" s="7" t="s">
        <v>50</v>
      </c>
      <c r="U442" s="7" t="s">
        <v>4885</v>
      </c>
      <c r="V442" s="7">
        <v>700000</v>
      </c>
      <c r="W442" s="7" t="s">
        <v>139</v>
      </c>
      <c r="X442" s="7">
        <v>917794</v>
      </c>
      <c r="Y442" s="7" t="s">
        <v>61</v>
      </c>
      <c r="Z442" s="7">
        <v>2</v>
      </c>
      <c r="AA442" s="7">
        <v>700000</v>
      </c>
      <c r="AB442" s="7" t="s">
        <v>139</v>
      </c>
      <c r="AC442" s="7">
        <v>917794</v>
      </c>
      <c r="AD442" s="7" t="s">
        <v>62</v>
      </c>
      <c r="AE442" s="7">
        <v>2205014</v>
      </c>
      <c r="AF442" s="7" t="s">
        <v>60</v>
      </c>
      <c r="AG442" s="7">
        <v>2205014</v>
      </c>
      <c r="AH442" s="7">
        <v>2205014</v>
      </c>
      <c r="AI442" s="7" t="s">
        <v>60</v>
      </c>
      <c r="AJ442" s="7">
        <v>2205014</v>
      </c>
      <c r="AK442" s="7" t="s">
        <v>50</v>
      </c>
      <c r="AL442" s="7" t="s">
        <v>50</v>
      </c>
      <c r="AM442" s="7" t="s">
        <v>4886</v>
      </c>
      <c r="AN442" s="7" t="s">
        <v>66</v>
      </c>
      <c r="AO442" s="7" t="s">
        <v>4887</v>
      </c>
      <c r="AP442" s="8" t="s">
        <v>4888</v>
      </c>
      <c r="AQ442" s="9" t="s">
        <v>50</v>
      </c>
      <c r="AR442" s="7" t="s">
        <v>50</v>
      </c>
    </row>
    <row r="443" spans="1:44" ht="15" thickBot="1">
      <c r="A443" s="10" t="s">
        <v>4889</v>
      </c>
      <c r="B443" s="13" t="s">
        <v>50</v>
      </c>
      <c r="C443" s="13" t="s">
        <v>50</v>
      </c>
      <c r="D443" s="13" t="s">
        <v>45</v>
      </c>
      <c r="E443" s="13" t="s">
        <v>50</v>
      </c>
      <c r="F443" s="13" t="s">
        <v>70</v>
      </c>
      <c r="G443" s="13" t="s">
        <v>50</v>
      </c>
      <c r="H443" s="13" t="s">
        <v>50</v>
      </c>
      <c r="I443" s="13" t="s">
        <v>50</v>
      </c>
      <c r="J443" s="12">
        <v>45530</v>
      </c>
      <c r="K443" s="13" t="s">
        <v>50</v>
      </c>
      <c r="L443" s="13" t="s">
        <v>1471</v>
      </c>
      <c r="M443" s="13" t="s">
        <v>4890</v>
      </c>
      <c r="N443" s="13" t="s">
        <v>2839</v>
      </c>
      <c r="O443" s="13" t="s">
        <v>4891</v>
      </c>
      <c r="P443" s="11">
        <v>20738</v>
      </c>
      <c r="Q443" s="13" t="s">
        <v>1001</v>
      </c>
      <c r="R443" s="29" t="s">
        <v>4892</v>
      </c>
      <c r="S443" s="30" t="s">
        <v>50</v>
      </c>
      <c r="T443" s="13" t="s">
        <v>50</v>
      </c>
      <c r="U443" s="13" t="s">
        <v>50</v>
      </c>
      <c r="V443" s="13">
        <v>100000000</v>
      </c>
      <c r="W443" s="13" t="s">
        <v>60</v>
      </c>
      <c r="X443" s="13">
        <v>100000000</v>
      </c>
      <c r="Y443" s="13" t="s">
        <v>50</v>
      </c>
      <c r="Z443" s="13">
        <v>1</v>
      </c>
      <c r="AA443" s="13">
        <v>100000000</v>
      </c>
      <c r="AB443" s="13" t="s">
        <v>60</v>
      </c>
      <c r="AC443" s="13">
        <v>100000000</v>
      </c>
      <c r="AD443" s="13" t="s">
        <v>1471</v>
      </c>
      <c r="AE443" s="13">
        <v>100000000</v>
      </c>
      <c r="AF443" s="13" t="s">
        <v>60</v>
      </c>
      <c r="AG443" s="13">
        <v>100000000</v>
      </c>
      <c r="AH443" s="13">
        <v>100000000</v>
      </c>
      <c r="AI443" s="13" t="s">
        <v>60</v>
      </c>
      <c r="AJ443" s="13">
        <v>100000000</v>
      </c>
      <c r="AK443" s="13" t="s">
        <v>50</v>
      </c>
      <c r="AL443" s="13" t="s">
        <v>50</v>
      </c>
      <c r="AM443" s="13" t="s">
        <v>4893</v>
      </c>
      <c r="AN443" s="13" t="s">
        <v>66</v>
      </c>
      <c r="AO443" s="13" t="s">
        <v>50</v>
      </c>
      <c r="AP443" s="15" t="s">
        <v>50</v>
      </c>
      <c r="AQ443" s="14" t="s">
        <v>4894</v>
      </c>
      <c r="AR443" s="13" t="s">
        <v>4895</v>
      </c>
    </row>
    <row r="444" spans="1:44" ht="15" thickBot="1">
      <c r="A444" s="4" t="s">
        <v>4896</v>
      </c>
      <c r="B444" s="7">
        <v>445</v>
      </c>
      <c r="C444" s="6">
        <v>43969</v>
      </c>
      <c r="D444" s="7" t="s">
        <v>45</v>
      </c>
      <c r="E444" s="7" t="s">
        <v>46</v>
      </c>
      <c r="F444" s="7" t="s">
        <v>70</v>
      </c>
      <c r="G444" s="26" t="s">
        <v>54946</v>
      </c>
      <c r="H444" s="7" t="s">
        <v>50</v>
      </c>
      <c r="I444" s="7" t="s">
        <v>50</v>
      </c>
      <c r="J444" s="6">
        <v>45525</v>
      </c>
      <c r="K444" s="7" t="s">
        <v>50</v>
      </c>
      <c r="L444" s="7" t="s">
        <v>52</v>
      </c>
      <c r="M444" s="7" t="s">
        <v>1092</v>
      </c>
      <c r="N444" s="7" t="s">
        <v>4897</v>
      </c>
      <c r="O444" s="7" t="s">
        <v>4898</v>
      </c>
      <c r="P444" s="5">
        <v>20864</v>
      </c>
      <c r="Q444" s="7" t="s">
        <v>77</v>
      </c>
      <c r="R444" s="28" t="s">
        <v>4899</v>
      </c>
      <c r="S444" s="28" t="s">
        <v>4900</v>
      </c>
      <c r="T444" s="7" t="s">
        <v>4901</v>
      </c>
      <c r="U444" s="7" t="s">
        <v>4902</v>
      </c>
      <c r="V444" s="7">
        <v>700000</v>
      </c>
      <c r="W444" s="7" t="s">
        <v>139</v>
      </c>
      <c r="X444" s="7">
        <v>914000</v>
      </c>
      <c r="Y444" s="7" t="s">
        <v>467</v>
      </c>
      <c r="Z444" s="7">
        <v>6</v>
      </c>
      <c r="AA444" s="7">
        <v>2000000</v>
      </c>
      <c r="AB444" s="7" t="s">
        <v>139</v>
      </c>
      <c r="AC444" s="7">
        <v>2375923</v>
      </c>
      <c r="AD444" s="7" t="s">
        <v>467</v>
      </c>
      <c r="AE444" s="7">
        <v>2500000</v>
      </c>
      <c r="AF444" s="7" t="s">
        <v>139</v>
      </c>
      <c r="AG444" s="7">
        <v>3044210</v>
      </c>
      <c r="AH444" s="7">
        <v>4885906</v>
      </c>
      <c r="AI444" s="7" t="s">
        <v>60</v>
      </c>
      <c r="AJ444" s="7">
        <v>4885906</v>
      </c>
      <c r="AK444" s="7" t="s">
        <v>4903</v>
      </c>
      <c r="AL444" s="7" t="s">
        <v>50</v>
      </c>
      <c r="AM444" s="7" t="s">
        <v>4904</v>
      </c>
      <c r="AN444" s="7" t="s">
        <v>66</v>
      </c>
      <c r="AO444" s="7" t="s">
        <v>4905</v>
      </c>
      <c r="AP444" s="8" t="s">
        <v>4906</v>
      </c>
      <c r="AQ444" s="9" t="s">
        <v>50</v>
      </c>
      <c r="AR444" s="7" t="s">
        <v>50</v>
      </c>
    </row>
    <row r="445" spans="1:44" ht="15" thickBot="1">
      <c r="A445" s="10" t="s">
        <v>4907</v>
      </c>
      <c r="B445" s="11">
        <v>141044</v>
      </c>
      <c r="C445" s="12">
        <v>42370</v>
      </c>
      <c r="D445" s="13" t="s">
        <v>45</v>
      </c>
      <c r="E445" s="13" t="s">
        <v>46</v>
      </c>
      <c r="F445" s="13" t="s">
        <v>70</v>
      </c>
      <c r="G445" s="26" t="s">
        <v>54946</v>
      </c>
      <c r="H445" s="13" t="s">
        <v>4718</v>
      </c>
      <c r="I445" s="13" t="s">
        <v>50</v>
      </c>
      <c r="J445" s="12">
        <v>45531</v>
      </c>
      <c r="K445" s="13" t="s">
        <v>89</v>
      </c>
      <c r="L445" s="13" t="s">
        <v>1471</v>
      </c>
      <c r="M445" s="13" t="s">
        <v>4908</v>
      </c>
      <c r="N445" s="13" t="s">
        <v>1593</v>
      </c>
      <c r="O445" s="13" t="s">
        <v>4909</v>
      </c>
      <c r="P445" s="11">
        <v>20918</v>
      </c>
      <c r="Q445" s="13" t="s">
        <v>245</v>
      </c>
      <c r="R445" s="29" t="s">
        <v>4910</v>
      </c>
      <c r="S445" s="29" t="s">
        <v>4911</v>
      </c>
      <c r="T445" s="13" t="s">
        <v>4912</v>
      </c>
      <c r="U445" s="13" t="s">
        <v>50</v>
      </c>
      <c r="V445" s="13" t="s">
        <v>50</v>
      </c>
      <c r="W445" s="13" t="s">
        <v>50</v>
      </c>
      <c r="X445" s="13" t="s">
        <v>50</v>
      </c>
      <c r="Y445" s="13" t="s">
        <v>50</v>
      </c>
      <c r="Z445" s="13">
        <v>5</v>
      </c>
      <c r="AA445" s="13" t="s">
        <v>50</v>
      </c>
      <c r="AB445" s="13" t="s">
        <v>50</v>
      </c>
      <c r="AC445" s="13" t="s">
        <v>50</v>
      </c>
      <c r="AD445" s="13" t="s">
        <v>1471</v>
      </c>
      <c r="AE445" s="13">
        <v>299600</v>
      </c>
      <c r="AF445" s="13" t="s">
        <v>60</v>
      </c>
      <c r="AG445" s="13">
        <v>299600</v>
      </c>
      <c r="AH445" s="13">
        <v>299600</v>
      </c>
      <c r="AI445" s="13" t="s">
        <v>60</v>
      </c>
      <c r="AJ445" s="13">
        <v>299600</v>
      </c>
      <c r="AK445" s="13" t="s">
        <v>4913</v>
      </c>
      <c r="AL445" s="13" t="s">
        <v>50</v>
      </c>
      <c r="AM445" s="13" t="s">
        <v>4914</v>
      </c>
      <c r="AN445" s="13" t="s">
        <v>66</v>
      </c>
      <c r="AO445" s="13" t="s">
        <v>4915</v>
      </c>
      <c r="AP445" s="15" t="s">
        <v>50</v>
      </c>
      <c r="AQ445" s="14" t="s">
        <v>4916</v>
      </c>
      <c r="AR445" s="13" t="s">
        <v>50</v>
      </c>
    </row>
    <row r="446" spans="1:44" ht="15" thickBot="1">
      <c r="A446" s="4" t="s">
        <v>4917</v>
      </c>
      <c r="B446" s="7" t="s">
        <v>50</v>
      </c>
      <c r="C446" s="6">
        <v>44562</v>
      </c>
      <c r="D446" s="7" t="s">
        <v>45</v>
      </c>
      <c r="E446" s="7" t="s">
        <v>46</v>
      </c>
      <c r="F446" s="7" t="s">
        <v>70</v>
      </c>
      <c r="G446" s="26" t="s">
        <v>54946</v>
      </c>
      <c r="H446" s="7" t="s">
        <v>50</v>
      </c>
      <c r="I446" s="7" t="s">
        <v>50</v>
      </c>
      <c r="J446" s="6">
        <v>45526</v>
      </c>
      <c r="K446" s="7" t="s">
        <v>50</v>
      </c>
      <c r="L446" s="7" t="s">
        <v>241</v>
      </c>
      <c r="M446" s="7" t="s">
        <v>4918</v>
      </c>
      <c r="N446" s="7" t="s">
        <v>4919</v>
      </c>
      <c r="O446" s="7" t="s">
        <v>4920</v>
      </c>
      <c r="P446" s="5">
        <v>20931</v>
      </c>
      <c r="Q446" s="7" t="s">
        <v>245</v>
      </c>
      <c r="R446" s="28" t="s">
        <v>4921</v>
      </c>
      <c r="S446" s="31" t="s">
        <v>50</v>
      </c>
      <c r="T446" s="7" t="s">
        <v>4922</v>
      </c>
      <c r="U446" s="7" t="s">
        <v>50</v>
      </c>
      <c r="V446" s="7">
        <v>100000000</v>
      </c>
      <c r="W446" s="7" t="s">
        <v>2056</v>
      </c>
      <c r="X446" s="7">
        <v>14012078</v>
      </c>
      <c r="Y446" s="7" t="s">
        <v>154</v>
      </c>
      <c r="Z446" s="7">
        <v>3</v>
      </c>
      <c r="AA446" s="7">
        <v>100000000</v>
      </c>
      <c r="AB446" s="7" t="s">
        <v>2056</v>
      </c>
      <c r="AC446" s="7">
        <v>14012078</v>
      </c>
      <c r="AD446" s="7" t="s">
        <v>241</v>
      </c>
      <c r="AE446" s="7">
        <v>290000000</v>
      </c>
      <c r="AF446" s="7" t="s">
        <v>2056</v>
      </c>
      <c r="AG446" s="7">
        <v>40704470</v>
      </c>
      <c r="AH446" s="7">
        <v>290000000</v>
      </c>
      <c r="AI446" s="7" t="s">
        <v>2056</v>
      </c>
      <c r="AJ446" s="7">
        <v>40704470</v>
      </c>
      <c r="AK446" s="7" t="s">
        <v>4923</v>
      </c>
      <c r="AL446" s="7" t="s">
        <v>50</v>
      </c>
      <c r="AM446" s="7" t="s">
        <v>4924</v>
      </c>
      <c r="AN446" s="7" t="s">
        <v>253</v>
      </c>
      <c r="AO446" s="7" t="s">
        <v>50</v>
      </c>
      <c r="AP446" s="9" t="s">
        <v>50</v>
      </c>
      <c r="AQ446" s="8" t="s">
        <v>4925</v>
      </c>
      <c r="AR446" s="7" t="s">
        <v>255</v>
      </c>
    </row>
    <row r="447" spans="1:44" ht="15" thickBot="1">
      <c r="A447" s="10" t="s">
        <v>4926</v>
      </c>
      <c r="B447" s="13" t="s">
        <v>50</v>
      </c>
      <c r="C447" s="12">
        <v>45292</v>
      </c>
      <c r="D447" s="13" t="s">
        <v>45</v>
      </c>
      <c r="E447" s="13" t="s">
        <v>50</v>
      </c>
      <c r="F447" s="13" t="s">
        <v>70</v>
      </c>
      <c r="G447" s="27" t="s">
        <v>54945</v>
      </c>
      <c r="H447" s="13" t="s">
        <v>50</v>
      </c>
      <c r="I447" s="13" t="s">
        <v>50</v>
      </c>
      <c r="J447" s="12">
        <v>45526</v>
      </c>
      <c r="K447" s="13" t="s">
        <v>50</v>
      </c>
      <c r="L447" s="13" t="s">
        <v>1624</v>
      </c>
      <c r="M447" s="13" t="s">
        <v>4927</v>
      </c>
      <c r="N447" s="13" t="s">
        <v>180</v>
      </c>
      <c r="O447" s="13" t="s">
        <v>4928</v>
      </c>
      <c r="P447" s="11">
        <v>20953</v>
      </c>
      <c r="Q447" s="13" t="s">
        <v>120</v>
      </c>
      <c r="R447" s="29" t="s">
        <v>4929</v>
      </c>
      <c r="S447" s="29" t="s">
        <v>4930</v>
      </c>
      <c r="T447" s="13" t="s">
        <v>50</v>
      </c>
      <c r="U447" s="13" t="s">
        <v>50</v>
      </c>
      <c r="V447" s="13">
        <v>2500000</v>
      </c>
      <c r="W447" s="13" t="s">
        <v>60</v>
      </c>
      <c r="X447" s="13">
        <v>2500000</v>
      </c>
      <c r="Y447" s="13" t="s">
        <v>467</v>
      </c>
      <c r="Z447" s="13">
        <v>1</v>
      </c>
      <c r="AA447" s="13">
        <v>2500000</v>
      </c>
      <c r="AB447" s="13" t="s">
        <v>60</v>
      </c>
      <c r="AC447" s="13">
        <v>2500000</v>
      </c>
      <c r="AD447" s="13" t="s">
        <v>1624</v>
      </c>
      <c r="AE447" s="13">
        <v>2500000</v>
      </c>
      <c r="AF447" s="13" t="s">
        <v>60</v>
      </c>
      <c r="AG447" s="13">
        <v>2500000</v>
      </c>
      <c r="AH447" s="13">
        <v>2500000</v>
      </c>
      <c r="AI447" s="13" t="s">
        <v>60</v>
      </c>
      <c r="AJ447" s="13">
        <v>2500000</v>
      </c>
      <c r="AK447" s="13" t="s">
        <v>4931</v>
      </c>
      <c r="AL447" s="13" t="s">
        <v>50</v>
      </c>
      <c r="AM447" s="13" t="s">
        <v>4932</v>
      </c>
      <c r="AN447" s="13" t="s">
        <v>66</v>
      </c>
      <c r="AO447" s="13" t="s">
        <v>4933</v>
      </c>
      <c r="AP447" s="14" t="s">
        <v>4934</v>
      </c>
      <c r="AQ447" s="15" t="s">
        <v>50</v>
      </c>
      <c r="AR447" s="13" t="s">
        <v>50</v>
      </c>
    </row>
    <row r="448" spans="1:44" ht="15" thickBot="1">
      <c r="A448" s="4" t="s">
        <v>4935</v>
      </c>
      <c r="B448" s="5">
        <v>2934</v>
      </c>
      <c r="C448" s="6">
        <v>43101</v>
      </c>
      <c r="D448" s="7" t="s">
        <v>45</v>
      </c>
      <c r="E448" s="7" t="s">
        <v>46</v>
      </c>
      <c r="F448" s="7" t="s">
        <v>70</v>
      </c>
      <c r="G448" s="27" t="s">
        <v>54945</v>
      </c>
      <c r="H448" s="7" t="s">
        <v>50</v>
      </c>
      <c r="I448" s="7" t="s">
        <v>50</v>
      </c>
      <c r="J448" s="6">
        <v>45526</v>
      </c>
      <c r="K448" s="7" t="s">
        <v>116</v>
      </c>
      <c r="L448" s="7" t="s">
        <v>52</v>
      </c>
      <c r="M448" s="7" t="s">
        <v>4936</v>
      </c>
      <c r="N448" s="7" t="s">
        <v>133</v>
      </c>
      <c r="O448" s="7" t="s">
        <v>4937</v>
      </c>
      <c r="P448" s="5">
        <v>20986</v>
      </c>
      <c r="Q448" s="7" t="s">
        <v>135</v>
      </c>
      <c r="R448" s="28" t="s">
        <v>4938</v>
      </c>
      <c r="S448" s="28" t="s">
        <v>4939</v>
      </c>
      <c r="T448" s="7" t="s">
        <v>4940</v>
      </c>
      <c r="U448" s="7" t="s">
        <v>50</v>
      </c>
      <c r="V448" s="7">
        <v>1600000</v>
      </c>
      <c r="W448" s="7" t="s">
        <v>139</v>
      </c>
      <c r="X448" s="7">
        <v>2100082</v>
      </c>
      <c r="Y448" s="7" t="s">
        <v>467</v>
      </c>
      <c r="Z448" s="7">
        <v>5</v>
      </c>
      <c r="AA448" s="7">
        <v>1300000</v>
      </c>
      <c r="AB448" s="7" t="s">
        <v>139</v>
      </c>
      <c r="AC448" s="7">
        <v>1702232</v>
      </c>
      <c r="AD448" s="7" t="s">
        <v>467</v>
      </c>
      <c r="AE448" s="7">
        <v>1752232</v>
      </c>
      <c r="AF448" s="7" t="s">
        <v>60</v>
      </c>
      <c r="AG448" s="7">
        <v>1752232</v>
      </c>
      <c r="AH448" s="7">
        <v>4092564</v>
      </c>
      <c r="AI448" s="7" t="s">
        <v>60</v>
      </c>
      <c r="AJ448" s="7">
        <v>4092564</v>
      </c>
      <c r="AK448" s="7" t="s">
        <v>4941</v>
      </c>
      <c r="AL448" s="7" t="s">
        <v>50</v>
      </c>
      <c r="AM448" s="7" t="s">
        <v>4942</v>
      </c>
      <c r="AN448" s="7" t="s">
        <v>253</v>
      </c>
      <c r="AO448" s="7" t="s">
        <v>4943</v>
      </c>
      <c r="AP448" s="8" t="s">
        <v>4944</v>
      </c>
      <c r="AQ448" s="9" t="s">
        <v>50</v>
      </c>
      <c r="AR448" s="7" t="s">
        <v>50</v>
      </c>
    </row>
    <row r="449" spans="1:44" ht="15" thickBot="1">
      <c r="A449" s="10" t="s">
        <v>4945</v>
      </c>
      <c r="B449" s="13">
        <v>10</v>
      </c>
      <c r="C449" s="12">
        <v>44621</v>
      </c>
      <c r="D449" s="13" t="s">
        <v>45</v>
      </c>
      <c r="E449" s="13" t="s">
        <v>46</v>
      </c>
      <c r="F449" s="13" t="s">
        <v>70</v>
      </c>
      <c r="G449" s="26" t="s">
        <v>54946</v>
      </c>
      <c r="H449" s="13" t="s">
        <v>50</v>
      </c>
      <c r="I449" s="13" t="s">
        <v>50</v>
      </c>
      <c r="J449" s="12">
        <v>45526</v>
      </c>
      <c r="K449" s="13" t="s">
        <v>50</v>
      </c>
      <c r="L449" s="13" t="s">
        <v>147</v>
      </c>
      <c r="M449" s="13" t="s">
        <v>4946</v>
      </c>
      <c r="N449" s="13" t="s">
        <v>4947</v>
      </c>
      <c r="O449" s="13" t="s">
        <v>4948</v>
      </c>
      <c r="P449" s="11">
        <v>21066</v>
      </c>
      <c r="Q449" s="13" t="s">
        <v>245</v>
      </c>
      <c r="R449" s="29" t="s">
        <v>4949</v>
      </c>
      <c r="S449" s="30" t="s">
        <v>50</v>
      </c>
      <c r="T449" s="13" t="s">
        <v>50</v>
      </c>
      <c r="U449" s="13" t="s">
        <v>50</v>
      </c>
      <c r="V449" s="13">
        <v>450000000</v>
      </c>
      <c r="W449" s="13" t="s">
        <v>1960</v>
      </c>
      <c r="X449" s="13">
        <v>3088284</v>
      </c>
      <c r="Y449" s="13" t="s">
        <v>154</v>
      </c>
      <c r="Z449" s="13">
        <v>2</v>
      </c>
      <c r="AA449" s="13">
        <v>450000000</v>
      </c>
      <c r="AB449" s="13" t="s">
        <v>1960</v>
      </c>
      <c r="AC449" s="13">
        <v>3088284</v>
      </c>
      <c r="AD449" s="13" t="s">
        <v>147</v>
      </c>
      <c r="AE449" s="13">
        <v>550000000</v>
      </c>
      <c r="AF449" s="13" t="s">
        <v>1960</v>
      </c>
      <c r="AG449" s="13">
        <v>3752399</v>
      </c>
      <c r="AH449" s="13">
        <v>550000000</v>
      </c>
      <c r="AI449" s="13" t="s">
        <v>1960</v>
      </c>
      <c r="AJ449" s="13">
        <v>3752399</v>
      </c>
      <c r="AK449" s="13" t="s">
        <v>4950</v>
      </c>
      <c r="AL449" s="13" t="s">
        <v>50</v>
      </c>
      <c r="AM449" s="13" t="s">
        <v>4951</v>
      </c>
      <c r="AN449" s="13" t="s">
        <v>66</v>
      </c>
      <c r="AO449" s="13" t="s">
        <v>4952</v>
      </c>
      <c r="AP449" s="15" t="s">
        <v>50</v>
      </c>
      <c r="AQ449" s="14" t="s">
        <v>4953</v>
      </c>
      <c r="AR449" s="13" t="s">
        <v>50</v>
      </c>
    </row>
    <row r="450" spans="1:44" ht="15" thickBot="1">
      <c r="A450" s="4" t="s">
        <v>4954</v>
      </c>
      <c r="B450" s="7" t="s">
        <v>50</v>
      </c>
      <c r="C450" s="6">
        <v>44562</v>
      </c>
      <c r="D450" s="7" t="s">
        <v>45</v>
      </c>
      <c r="E450" s="7" t="s">
        <v>46</v>
      </c>
      <c r="F450" s="7" t="s">
        <v>70</v>
      </c>
      <c r="G450" s="27" t="s">
        <v>54945</v>
      </c>
      <c r="H450" s="7" t="s">
        <v>50</v>
      </c>
      <c r="I450" s="7" t="s">
        <v>50</v>
      </c>
      <c r="J450" s="6">
        <v>45523</v>
      </c>
      <c r="K450" s="7" t="s">
        <v>50</v>
      </c>
      <c r="L450" s="7" t="s">
        <v>467</v>
      </c>
      <c r="M450" s="7" t="s">
        <v>4955</v>
      </c>
      <c r="N450" s="7" t="s">
        <v>4956</v>
      </c>
      <c r="O450" s="7" t="s">
        <v>4957</v>
      </c>
      <c r="P450" s="5">
        <v>21206</v>
      </c>
      <c r="Q450" s="7" t="s">
        <v>245</v>
      </c>
      <c r="R450" s="28" t="s">
        <v>4958</v>
      </c>
      <c r="S450" s="28" t="s">
        <v>4959</v>
      </c>
      <c r="T450" s="7" t="s">
        <v>4960</v>
      </c>
      <c r="U450" s="7" t="s">
        <v>4961</v>
      </c>
      <c r="V450" s="7">
        <v>15300000</v>
      </c>
      <c r="W450" s="7" t="s">
        <v>250</v>
      </c>
      <c r="X450" s="7">
        <v>182480</v>
      </c>
      <c r="Y450" s="7" t="s">
        <v>467</v>
      </c>
      <c r="Z450" s="7">
        <v>1</v>
      </c>
      <c r="AA450" s="7">
        <v>15300000</v>
      </c>
      <c r="AB450" s="7" t="s">
        <v>250</v>
      </c>
      <c r="AC450" s="7">
        <v>182480</v>
      </c>
      <c r="AD450" s="7" t="s">
        <v>467</v>
      </c>
      <c r="AE450" s="7">
        <v>15300000</v>
      </c>
      <c r="AF450" s="7" t="s">
        <v>250</v>
      </c>
      <c r="AG450" s="7">
        <v>182480</v>
      </c>
      <c r="AH450" s="7">
        <v>15300000</v>
      </c>
      <c r="AI450" s="7" t="s">
        <v>250</v>
      </c>
      <c r="AJ450" s="7">
        <v>182480</v>
      </c>
      <c r="AK450" s="7" t="s">
        <v>4962</v>
      </c>
      <c r="AL450" s="7" t="s">
        <v>50</v>
      </c>
      <c r="AM450" s="7" t="s">
        <v>4963</v>
      </c>
      <c r="AN450" s="7" t="s">
        <v>253</v>
      </c>
      <c r="AO450" s="7" t="s">
        <v>4964</v>
      </c>
      <c r="AP450" s="8" t="s">
        <v>4965</v>
      </c>
      <c r="AQ450" s="9" t="s">
        <v>50</v>
      </c>
      <c r="AR450" s="7" t="s">
        <v>50</v>
      </c>
    </row>
    <row r="451" spans="1:44" ht="15" thickBot="1">
      <c r="A451" s="10" t="s">
        <v>4966</v>
      </c>
      <c r="B451" s="11">
        <v>164329</v>
      </c>
      <c r="C451" s="12">
        <v>40909</v>
      </c>
      <c r="D451" s="13" t="s">
        <v>45</v>
      </c>
      <c r="E451" s="13" t="s">
        <v>46</v>
      </c>
      <c r="F451" s="13" t="s">
        <v>70</v>
      </c>
      <c r="G451" s="26" t="s">
        <v>54946</v>
      </c>
      <c r="H451" s="13" t="s">
        <v>2486</v>
      </c>
      <c r="I451" s="13" t="s">
        <v>50</v>
      </c>
      <c r="J451" s="12">
        <v>45525</v>
      </c>
      <c r="K451" s="13" t="s">
        <v>72</v>
      </c>
      <c r="L451" s="13" t="s">
        <v>52</v>
      </c>
      <c r="M451" s="13" t="s">
        <v>4967</v>
      </c>
      <c r="N451" s="13" t="s">
        <v>4968</v>
      </c>
      <c r="O451" s="13" t="s">
        <v>4969</v>
      </c>
      <c r="P451" s="11">
        <v>21407</v>
      </c>
      <c r="Q451" s="13" t="s">
        <v>4970</v>
      </c>
      <c r="R451" s="29" t="s">
        <v>4971</v>
      </c>
      <c r="S451" s="29" t="s">
        <v>4972</v>
      </c>
      <c r="T451" s="13" t="s">
        <v>50</v>
      </c>
      <c r="U451" s="13" t="s">
        <v>4973</v>
      </c>
      <c r="V451" s="13">
        <v>4090060</v>
      </c>
      <c r="W451" s="13" t="s">
        <v>60</v>
      </c>
      <c r="X451" s="13">
        <v>4090060</v>
      </c>
      <c r="Y451" s="13" t="s">
        <v>50</v>
      </c>
      <c r="Z451" s="13">
        <v>2</v>
      </c>
      <c r="AA451" s="13" t="s">
        <v>50</v>
      </c>
      <c r="AB451" s="13" t="s">
        <v>50</v>
      </c>
      <c r="AC451" s="13" t="s">
        <v>50</v>
      </c>
      <c r="AD451" s="13" t="s">
        <v>50</v>
      </c>
      <c r="AE451" s="13" t="s">
        <v>50</v>
      </c>
      <c r="AF451" s="13" t="s">
        <v>50</v>
      </c>
      <c r="AG451" s="13" t="s">
        <v>50</v>
      </c>
      <c r="AH451" s="13">
        <v>14860060</v>
      </c>
      <c r="AI451" s="13" t="s">
        <v>60</v>
      </c>
      <c r="AJ451" s="13">
        <v>14860060</v>
      </c>
      <c r="AK451" s="13" t="s">
        <v>4094</v>
      </c>
      <c r="AL451" s="13" t="s">
        <v>50</v>
      </c>
      <c r="AM451" s="13" t="s">
        <v>4974</v>
      </c>
      <c r="AN451" s="13" t="s">
        <v>66</v>
      </c>
      <c r="AO451" s="13" t="s">
        <v>4975</v>
      </c>
      <c r="AP451" s="14" t="s">
        <v>4976</v>
      </c>
      <c r="AQ451" s="15" t="s">
        <v>50</v>
      </c>
      <c r="AR451" s="13" t="s">
        <v>50</v>
      </c>
    </row>
    <row r="452" spans="1:44" ht="15" thickBot="1">
      <c r="A452" s="4" t="s">
        <v>4977</v>
      </c>
      <c r="B452" s="7" t="s">
        <v>50</v>
      </c>
      <c r="C452" s="6">
        <v>44927</v>
      </c>
      <c r="D452" s="7" t="s">
        <v>45</v>
      </c>
      <c r="E452" s="7" t="s">
        <v>50</v>
      </c>
      <c r="F452" s="7" t="s">
        <v>70</v>
      </c>
      <c r="G452" s="7" t="s">
        <v>50</v>
      </c>
      <c r="H452" s="7" t="s">
        <v>50</v>
      </c>
      <c r="I452" s="7" t="s">
        <v>50</v>
      </c>
      <c r="J452" s="6">
        <v>45531</v>
      </c>
      <c r="K452" s="7" t="s">
        <v>50</v>
      </c>
      <c r="L452" s="7" t="s">
        <v>467</v>
      </c>
      <c r="M452" s="7" t="s">
        <v>1913</v>
      </c>
      <c r="N452" s="7" t="s">
        <v>180</v>
      </c>
      <c r="O452" s="7" t="s">
        <v>4978</v>
      </c>
      <c r="P452" s="5">
        <v>21419</v>
      </c>
      <c r="Q452" s="7" t="s">
        <v>120</v>
      </c>
      <c r="R452" s="28" t="s">
        <v>4979</v>
      </c>
      <c r="S452" s="31" t="s">
        <v>50</v>
      </c>
      <c r="T452" s="7" t="s">
        <v>50</v>
      </c>
      <c r="U452" s="7" t="s">
        <v>50</v>
      </c>
      <c r="V452" s="7">
        <v>3500000</v>
      </c>
      <c r="W452" s="7" t="s">
        <v>60</v>
      </c>
      <c r="X452" s="7">
        <v>3500000</v>
      </c>
      <c r="Y452" s="7" t="s">
        <v>467</v>
      </c>
      <c r="Z452" s="7">
        <v>1</v>
      </c>
      <c r="AA452" s="7">
        <v>3500000</v>
      </c>
      <c r="AB452" s="7" t="s">
        <v>60</v>
      </c>
      <c r="AC452" s="7">
        <v>3500000</v>
      </c>
      <c r="AD452" s="7" t="s">
        <v>467</v>
      </c>
      <c r="AE452" s="7">
        <v>3500000</v>
      </c>
      <c r="AF452" s="7" t="s">
        <v>60</v>
      </c>
      <c r="AG452" s="7">
        <v>3500000</v>
      </c>
      <c r="AH452" s="7">
        <v>3500000</v>
      </c>
      <c r="AI452" s="7" t="s">
        <v>60</v>
      </c>
      <c r="AJ452" s="7">
        <v>3500000</v>
      </c>
      <c r="AK452" s="7" t="s">
        <v>4980</v>
      </c>
      <c r="AL452" s="7" t="s">
        <v>50</v>
      </c>
      <c r="AM452" s="7" t="s">
        <v>4981</v>
      </c>
      <c r="AN452" s="7" t="s">
        <v>66</v>
      </c>
      <c r="AO452" s="7" t="s">
        <v>50</v>
      </c>
      <c r="AP452" s="8" t="s">
        <v>4982</v>
      </c>
      <c r="AQ452" s="9" t="s">
        <v>50</v>
      </c>
      <c r="AR452" s="7" t="s">
        <v>255</v>
      </c>
    </row>
    <row r="453" spans="1:44" ht="15" thickBot="1">
      <c r="A453" s="10" t="s">
        <v>4983</v>
      </c>
      <c r="B453" s="13" t="s">
        <v>50</v>
      </c>
      <c r="C453" s="12">
        <v>45292</v>
      </c>
      <c r="D453" s="13" t="s">
        <v>45</v>
      </c>
      <c r="E453" s="13" t="s">
        <v>50</v>
      </c>
      <c r="F453" s="13" t="s">
        <v>70</v>
      </c>
      <c r="G453" s="13" t="s">
        <v>160</v>
      </c>
      <c r="H453" s="13" t="s">
        <v>50</v>
      </c>
      <c r="I453" s="13" t="s">
        <v>50</v>
      </c>
      <c r="J453" s="12">
        <v>45524</v>
      </c>
      <c r="K453" s="13" t="s">
        <v>50</v>
      </c>
      <c r="L453" s="13" t="s">
        <v>283</v>
      </c>
      <c r="M453" s="13" t="s">
        <v>4984</v>
      </c>
      <c r="N453" s="13" t="s">
        <v>4607</v>
      </c>
      <c r="O453" s="13" t="s">
        <v>4985</v>
      </c>
      <c r="P453" s="11">
        <v>21693</v>
      </c>
      <c r="Q453" s="13" t="s">
        <v>245</v>
      </c>
      <c r="R453" s="30" t="s">
        <v>50</v>
      </c>
      <c r="S453" s="30" t="s">
        <v>50</v>
      </c>
      <c r="T453" s="13" t="s">
        <v>50</v>
      </c>
      <c r="U453" s="13" t="s">
        <v>50</v>
      </c>
      <c r="V453" s="13">
        <v>11500000000</v>
      </c>
      <c r="W453" s="13" t="s">
        <v>2056</v>
      </c>
      <c r="X453" s="13">
        <v>1611456757</v>
      </c>
      <c r="Y453" s="13" t="s">
        <v>50</v>
      </c>
      <c r="Z453" s="13">
        <v>1</v>
      </c>
      <c r="AA453" s="13" t="s">
        <v>50</v>
      </c>
      <c r="AB453" s="13" t="s">
        <v>50</v>
      </c>
      <c r="AC453" s="13" t="s">
        <v>50</v>
      </c>
      <c r="AD453" s="13" t="s">
        <v>50</v>
      </c>
      <c r="AE453" s="13" t="s">
        <v>50</v>
      </c>
      <c r="AF453" s="13" t="s">
        <v>50</v>
      </c>
      <c r="AG453" s="13" t="s">
        <v>50</v>
      </c>
      <c r="AH453" s="13">
        <v>11500000000</v>
      </c>
      <c r="AI453" s="13" t="s">
        <v>2056</v>
      </c>
      <c r="AJ453" s="13">
        <v>1611456757</v>
      </c>
      <c r="AK453" s="13" t="s">
        <v>4986</v>
      </c>
      <c r="AL453" s="13" t="s">
        <v>50</v>
      </c>
      <c r="AM453" s="13" t="s">
        <v>4612</v>
      </c>
      <c r="AN453" s="13" t="s">
        <v>66</v>
      </c>
      <c r="AO453" s="13" t="s">
        <v>4987</v>
      </c>
      <c r="AP453" s="15" t="s">
        <v>50</v>
      </c>
      <c r="AQ453" s="14" t="s">
        <v>4988</v>
      </c>
      <c r="AR453" s="13" t="s">
        <v>4989</v>
      </c>
    </row>
    <row r="454" spans="1:44" ht="15" thickBot="1">
      <c r="A454" s="4" t="s">
        <v>4990</v>
      </c>
      <c r="B454" s="7" t="s">
        <v>50</v>
      </c>
      <c r="C454" s="6">
        <v>39814</v>
      </c>
      <c r="D454" s="7" t="s">
        <v>45</v>
      </c>
      <c r="E454" s="7" t="s">
        <v>46</v>
      </c>
      <c r="F454" s="7" t="s">
        <v>70</v>
      </c>
      <c r="G454" s="7" t="s">
        <v>50</v>
      </c>
      <c r="H454" s="7" t="s">
        <v>4991</v>
      </c>
      <c r="I454" s="7" t="s">
        <v>50</v>
      </c>
      <c r="J454" s="6">
        <v>45531</v>
      </c>
      <c r="K454" s="7" t="s">
        <v>50</v>
      </c>
      <c r="L454" s="7" t="s">
        <v>52</v>
      </c>
      <c r="M454" s="7" t="s">
        <v>4992</v>
      </c>
      <c r="N454" s="7" t="s">
        <v>4993</v>
      </c>
      <c r="O454" s="7" t="s">
        <v>4994</v>
      </c>
      <c r="P454" s="5">
        <v>22462</v>
      </c>
      <c r="Q454" s="7" t="s">
        <v>520</v>
      </c>
      <c r="R454" s="28" t="s">
        <v>4995</v>
      </c>
      <c r="S454" s="28" t="s">
        <v>4996</v>
      </c>
      <c r="T454" s="7" t="s">
        <v>50</v>
      </c>
      <c r="U454" s="7" t="s">
        <v>50</v>
      </c>
      <c r="V454" s="7">
        <v>2200000</v>
      </c>
      <c r="W454" s="7" t="s">
        <v>60</v>
      </c>
      <c r="X454" s="7">
        <v>2200000</v>
      </c>
      <c r="Y454" s="7" t="s">
        <v>50</v>
      </c>
      <c r="Z454" s="7">
        <v>1</v>
      </c>
      <c r="AA454" s="7" t="s">
        <v>50</v>
      </c>
      <c r="AB454" s="7" t="s">
        <v>50</v>
      </c>
      <c r="AC454" s="7" t="s">
        <v>50</v>
      </c>
      <c r="AD454" s="7" t="s">
        <v>50</v>
      </c>
      <c r="AE454" s="7" t="s">
        <v>50</v>
      </c>
      <c r="AF454" s="7" t="s">
        <v>50</v>
      </c>
      <c r="AG454" s="7" t="s">
        <v>50</v>
      </c>
      <c r="AH454" s="7">
        <v>2200000</v>
      </c>
      <c r="AI454" s="7" t="s">
        <v>60</v>
      </c>
      <c r="AJ454" s="7">
        <v>2200000</v>
      </c>
      <c r="AK454" s="7" t="s">
        <v>4997</v>
      </c>
      <c r="AL454" s="7" t="s">
        <v>50</v>
      </c>
      <c r="AM454" s="7" t="s">
        <v>4998</v>
      </c>
      <c r="AN454" s="7" t="s">
        <v>66</v>
      </c>
      <c r="AO454" s="7" t="s">
        <v>4999</v>
      </c>
      <c r="AP454" s="8" t="s">
        <v>5000</v>
      </c>
      <c r="AQ454" s="9" t="s">
        <v>50</v>
      </c>
      <c r="AR454" s="7" t="s">
        <v>50</v>
      </c>
    </row>
    <row r="455" spans="1:44" ht="15" thickBot="1">
      <c r="A455" s="10" t="s">
        <v>5001</v>
      </c>
      <c r="B455" s="11">
        <v>16135</v>
      </c>
      <c r="C455" s="12">
        <v>42036</v>
      </c>
      <c r="D455" s="13" t="s">
        <v>45</v>
      </c>
      <c r="E455" s="13" t="s">
        <v>46</v>
      </c>
      <c r="F455" s="13" t="s">
        <v>70</v>
      </c>
      <c r="G455" s="26" t="s">
        <v>54946</v>
      </c>
      <c r="H455" s="13" t="s">
        <v>1470</v>
      </c>
      <c r="I455" s="13" t="s">
        <v>50</v>
      </c>
      <c r="J455" s="12">
        <v>45526</v>
      </c>
      <c r="K455" s="13" t="s">
        <v>116</v>
      </c>
      <c r="L455" s="13" t="s">
        <v>178</v>
      </c>
      <c r="M455" s="13" t="s">
        <v>5002</v>
      </c>
      <c r="N455" s="13" t="s">
        <v>1954</v>
      </c>
      <c r="O455" s="13" t="s">
        <v>5003</v>
      </c>
      <c r="P455" s="11">
        <v>22544</v>
      </c>
      <c r="Q455" s="13" t="s">
        <v>245</v>
      </c>
      <c r="R455" s="29" t="s">
        <v>5004</v>
      </c>
      <c r="S455" s="29" t="s">
        <v>5005</v>
      </c>
      <c r="T455" s="13" t="s">
        <v>5006</v>
      </c>
      <c r="U455" s="13" t="s">
        <v>5007</v>
      </c>
      <c r="V455" s="13" t="s">
        <v>50</v>
      </c>
      <c r="W455" s="13" t="s">
        <v>50</v>
      </c>
      <c r="X455" s="13" t="s">
        <v>50</v>
      </c>
      <c r="Y455" s="13" t="s">
        <v>50</v>
      </c>
      <c r="Z455" s="13">
        <v>4</v>
      </c>
      <c r="AA455" s="13" t="s">
        <v>50</v>
      </c>
      <c r="AB455" s="13" t="s">
        <v>50</v>
      </c>
      <c r="AC455" s="13" t="s">
        <v>50</v>
      </c>
      <c r="AD455" s="13" t="s">
        <v>178</v>
      </c>
      <c r="AE455" s="13">
        <v>250000000</v>
      </c>
      <c r="AF455" s="13" t="s">
        <v>1960</v>
      </c>
      <c r="AG455" s="13">
        <v>2202512</v>
      </c>
      <c r="AH455" s="13">
        <v>250000000</v>
      </c>
      <c r="AI455" s="13" t="s">
        <v>1960</v>
      </c>
      <c r="AJ455" s="13">
        <v>2202512</v>
      </c>
      <c r="AK455" s="13" t="s">
        <v>5008</v>
      </c>
      <c r="AL455" s="13" t="s">
        <v>50</v>
      </c>
      <c r="AM455" s="13" t="s">
        <v>5009</v>
      </c>
      <c r="AN455" s="13" t="s">
        <v>993</v>
      </c>
      <c r="AO455" s="13" t="s">
        <v>50</v>
      </c>
      <c r="AP455" s="15" t="s">
        <v>50</v>
      </c>
      <c r="AQ455" s="14" t="s">
        <v>5010</v>
      </c>
      <c r="AR455" s="13" t="s">
        <v>255</v>
      </c>
    </row>
    <row r="456" spans="1:44" ht="15" thickBot="1">
      <c r="A456" s="4" t="s">
        <v>5011</v>
      </c>
      <c r="B456" s="7" t="s">
        <v>50</v>
      </c>
      <c r="C456" s="6">
        <v>40909</v>
      </c>
      <c r="D456" s="7" t="s">
        <v>45</v>
      </c>
      <c r="E456" s="7" t="s">
        <v>46</v>
      </c>
      <c r="F456" s="7" t="s">
        <v>70</v>
      </c>
      <c r="G456" s="7" t="s">
        <v>50</v>
      </c>
      <c r="H456" s="7" t="s">
        <v>50</v>
      </c>
      <c r="I456" s="7" t="s">
        <v>50</v>
      </c>
      <c r="J456" s="6">
        <v>45530</v>
      </c>
      <c r="K456" s="7" t="s">
        <v>50</v>
      </c>
      <c r="L456" s="7" t="s">
        <v>147</v>
      </c>
      <c r="M456" s="7" t="s">
        <v>5012</v>
      </c>
      <c r="N456" s="7" t="s">
        <v>1266</v>
      </c>
      <c r="O456" s="7" t="s">
        <v>5013</v>
      </c>
      <c r="P456" s="5">
        <v>22630</v>
      </c>
      <c r="Q456" s="7" t="s">
        <v>245</v>
      </c>
      <c r="R456" s="28" t="s">
        <v>5014</v>
      </c>
      <c r="S456" s="28" t="s">
        <v>5015</v>
      </c>
      <c r="T456" s="7" t="s">
        <v>50</v>
      </c>
      <c r="U456" s="7" t="s">
        <v>5016</v>
      </c>
      <c r="V456" s="7">
        <v>100000000</v>
      </c>
      <c r="W456" s="7" t="s">
        <v>2056</v>
      </c>
      <c r="X456" s="7">
        <v>14039423</v>
      </c>
      <c r="Y456" s="7" t="s">
        <v>154</v>
      </c>
      <c r="Z456" s="7">
        <v>1</v>
      </c>
      <c r="AA456" s="7">
        <v>100000000</v>
      </c>
      <c r="AB456" s="7" t="s">
        <v>2056</v>
      </c>
      <c r="AC456" s="7">
        <v>14039423</v>
      </c>
      <c r="AD456" s="7" t="s">
        <v>147</v>
      </c>
      <c r="AE456" s="7">
        <v>100000000</v>
      </c>
      <c r="AF456" s="7" t="s">
        <v>2056</v>
      </c>
      <c r="AG456" s="7">
        <v>14039423</v>
      </c>
      <c r="AH456" s="7">
        <v>100000000</v>
      </c>
      <c r="AI456" s="7" t="s">
        <v>2056</v>
      </c>
      <c r="AJ456" s="7">
        <v>14039423</v>
      </c>
      <c r="AK456" s="7" t="s">
        <v>5017</v>
      </c>
      <c r="AL456" s="7" t="s">
        <v>50</v>
      </c>
      <c r="AM456" s="7" t="s">
        <v>5018</v>
      </c>
      <c r="AN456" s="7" t="s">
        <v>5019</v>
      </c>
      <c r="AO456" s="7" t="s">
        <v>50</v>
      </c>
      <c r="AP456" s="9" t="s">
        <v>50</v>
      </c>
      <c r="AQ456" s="8" t="s">
        <v>5020</v>
      </c>
      <c r="AR456" s="7" t="s">
        <v>255</v>
      </c>
    </row>
    <row r="457" spans="1:44" ht="15" thickBot="1">
      <c r="A457" s="10" t="s">
        <v>5021</v>
      </c>
      <c r="B457" s="11">
        <v>1676</v>
      </c>
      <c r="C457" s="12">
        <v>44197</v>
      </c>
      <c r="D457" s="13" t="s">
        <v>45</v>
      </c>
      <c r="E457" s="13" t="s">
        <v>46</v>
      </c>
      <c r="F457" s="13" t="s">
        <v>70</v>
      </c>
      <c r="G457" s="27" t="s">
        <v>54945</v>
      </c>
      <c r="H457" s="13" t="s">
        <v>50</v>
      </c>
      <c r="I457" s="13" t="s">
        <v>50</v>
      </c>
      <c r="J457" s="12">
        <v>45523</v>
      </c>
      <c r="K457" s="13" t="s">
        <v>50</v>
      </c>
      <c r="L457" s="13" t="s">
        <v>467</v>
      </c>
      <c r="M457" s="13" t="s">
        <v>5022</v>
      </c>
      <c r="N457" s="13" t="s">
        <v>2941</v>
      </c>
      <c r="O457" s="13" t="s">
        <v>5023</v>
      </c>
      <c r="P457" s="11">
        <v>22653</v>
      </c>
      <c r="Q457" s="13" t="s">
        <v>245</v>
      </c>
      <c r="R457" s="29" t="s">
        <v>5024</v>
      </c>
      <c r="S457" s="29" t="s">
        <v>5025</v>
      </c>
      <c r="T457" s="13" t="s">
        <v>5026</v>
      </c>
      <c r="U457" s="13" t="s">
        <v>50</v>
      </c>
      <c r="V457" s="13">
        <v>1200000000</v>
      </c>
      <c r="W457" s="13" t="s">
        <v>2946</v>
      </c>
      <c r="X457" s="13">
        <v>900626</v>
      </c>
      <c r="Y457" s="13" t="s">
        <v>467</v>
      </c>
      <c r="Z457" s="13">
        <v>3</v>
      </c>
      <c r="AA457" s="13">
        <v>1200000000</v>
      </c>
      <c r="AB457" s="13" t="s">
        <v>2946</v>
      </c>
      <c r="AC457" s="13">
        <v>900626</v>
      </c>
      <c r="AD457" s="13" t="s">
        <v>467</v>
      </c>
      <c r="AE457" s="13">
        <v>1600000000</v>
      </c>
      <c r="AF457" s="13" t="s">
        <v>2946</v>
      </c>
      <c r="AG457" s="13">
        <v>1233639</v>
      </c>
      <c r="AH457" s="13">
        <v>1600000000</v>
      </c>
      <c r="AI457" s="13" t="s">
        <v>2946</v>
      </c>
      <c r="AJ457" s="13">
        <v>1233639</v>
      </c>
      <c r="AK457" s="13" t="s">
        <v>5027</v>
      </c>
      <c r="AL457" s="13" t="s">
        <v>50</v>
      </c>
      <c r="AM457" s="13" t="s">
        <v>5028</v>
      </c>
      <c r="AN457" s="13" t="s">
        <v>66</v>
      </c>
      <c r="AO457" s="13" t="s">
        <v>50</v>
      </c>
      <c r="AP457" s="14" t="s">
        <v>5029</v>
      </c>
      <c r="AQ457" s="15" t="s">
        <v>50</v>
      </c>
      <c r="AR457" s="13" t="s">
        <v>255</v>
      </c>
    </row>
    <row r="458" spans="1:44" ht="15" thickBot="1">
      <c r="A458" s="4" t="s">
        <v>5030</v>
      </c>
      <c r="B458" s="5">
        <v>1854</v>
      </c>
      <c r="C458" s="6">
        <v>44562</v>
      </c>
      <c r="D458" s="7" t="s">
        <v>45</v>
      </c>
      <c r="E458" s="7" t="s">
        <v>46</v>
      </c>
      <c r="F458" s="7" t="s">
        <v>70</v>
      </c>
      <c r="G458" s="7" t="s">
        <v>87</v>
      </c>
      <c r="H458" s="7" t="s">
        <v>2796</v>
      </c>
      <c r="I458" s="7" t="s">
        <v>50</v>
      </c>
      <c r="J458" s="6">
        <v>45531</v>
      </c>
      <c r="K458" s="7" t="s">
        <v>116</v>
      </c>
      <c r="L458" s="7" t="s">
        <v>467</v>
      </c>
      <c r="M458" s="7" t="s">
        <v>5031</v>
      </c>
      <c r="N458" s="7" t="s">
        <v>180</v>
      </c>
      <c r="O458" s="7" t="s">
        <v>5032</v>
      </c>
      <c r="P458" s="5">
        <v>22877</v>
      </c>
      <c r="Q458" s="7" t="s">
        <v>120</v>
      </c>
      <c r="R458" s="28" t="s">
        <v>5033</v>
      </c>
      <c r="S458" s="28" t="s">
        <v>5034</v>
      </c>
      <c r="T458" s="7" t="s">
        <v>5035</v>
      </c>
      <c r="U458" s="7" t="s">
        <v>50</v>
      </c>
      <c r="V458" s="7">
        <v>11170000</v>
      </c>
      <c r="W458" s="7" t="s">
        <v>60</v>
      </c>
      <c r="X458" s="7">
        <v>11170000</v>
      </c>
      <c r="Y458" s="7" t="s">
        <v>467</v>
      </c>
      <c r="Z458" s="7">
        <v>2</v>
      </c>
      <c r="AA458" s="7">
        <v>11170000</v>
      </c>
      <c r="AB458" s="7" t="s">
        <v>60</v>
      </c>
      <c r="AC458" s="7">
        <v>11170000</v>
      </c>
      <c r="AD458" s="7" t="s">
        <v>467</v>
      </c>
      <c r="AE458" s="7">
        <v>23970000</v>
      </c>
      <c r="AF458" s="7" t="s">
        <v>60</v>
      </c>
      <c r="AG458" s="7">
        <v>23970000</v>
      </c>
      <c r="AH458" s="7">
        <v>23970000</v>
      </c>
      <c r="AI458" s="7" t="s">
        <v>60</v>
      </c>
      <c r="AJ458" s="7">
        <v>23970000</v>
      </c>
      <c r="AK458" s="7" t="s">
        <v>5036</v>
      </c>
      <c r="AL458" s="7" t="s">
        <v>50</v>
      </c>
      <c r="AM458" s="7" t="s">
        <v>5037</v>
      </c>
      <c r="AN458" s="7" t="s">
        <v>66</v>
      </c>
      <c r="AO458" s="7" t="s">
        <v>5038</v>
      </c>
      <c r="AP458" s="8" t="s">
        <v>5039</v>
      </c>
      <c r="AQ458" s="9" t="s">
        <v>50</v>
      </c>
      <c r="AR458" s="7" t="s">
        <v>50</v>
      </c>
    </row>
    <row r="459" spans="1:44" ht="15" thickBot="1">
      <c r="A459" s="10" t="s">
        <v>5040</v>
      </c>
      <c r="B459" s="13">
        <v>78</v>
      </c>
      <c r="C459" s="12">
        <v>43831</v>
      </c>
      <c r="D459" s="13" t="s">
        <v>45</v>
      </c>
      <c r="E459" s="13" t="s">
        <v>46</v>
      </c>
      <c r="F459" s="13" t="s">
        <v>70</v>
      </c>
      <c r="G459" s="27" t="s">
        <v>54945</v>
      </c>
      <c r="H459" s="13" t="s">
        <v>50</v>
      </c>
      <c r="I459" s="13" t="s">
        <v>50</v>
      </c>
      <c r="J459" s="12">
        <v>45526</v>
      </c>
      <c r="K459" s="13" t="s">
        <v>50</v>
      </c>
      <c r="L459" s="13" t="s">
        <v>178</v>
      </c>
      <c r="M459" s="13" t="s">
        <v>5041</v>
      </c>
      <c r="N459" s="13" t="s">
        <v>259</v>
      </c>
      <c r="O459" s="13" t="s">
        <v>5042</v>
      </c>
      <c r="P459" s="11">
        <v>22934</v>
      </c>
      <c r="Q459" s="13" t="s">
        <v>245</v>
      </c>
      <c r="R459" s="29" t="s">
        <v>5043</v>
      </c>
      <c r="S459" s="29" t="s">
        <v>5044</v>
      </c>
      <c r="T459" s="13" t="s">
        <v>50</v>
      </c>
      <c r="U459" s="13" t="s">
        <v>50</v>
      </c>
      <c r="V459" s="13">
        <v>750000</v>
      </c>
      <c r="W459" s="13" t="s">
        <v>60</v>
      </c>
      <c r="X459" s="13">
        <v>750000</v>
      </c>
      <c r="Y459" s="13" t="s">
        <v>50</v>
      </c>
      <c r="Z459" s="13">
        <v>3</v>
      </c>
      <c r="AA459" s="13">
        <v>750000</v>
      </c>
      <c r="AB459" s="13" t="s">
        <v>60</v>
      </c>
      <c r="AC459" s="13">
        <v>750000</v>
      </c>
      <c r="AD459" s="13" t="s">
        <v>178</v>
      </c>
      <c r="AE459" s="13">
        <v>1750000</v>
      </c>
      <c r="AF459" s="13" t="s">
        <v>60</v>
      </c>
      <c r="AG459" s="13">
        <v>1750000</v>
      </c>
      <c r="AH459" s="13">
        <v>1750000</v>
      </c>
      <c r="AI459" s="13" t="s">
        <v>60</v>
      </c>
      <c r="AJ459" s="13">
        <v>1750000</v>
      </c>
      <c r="AK459" s="13" t="s">
        <v>5045</v>
      </c>
      <c r="AL459" s="13" t="s">
        <v>50</v>
      </c>
      <c r="AM459" s="13" t="s">
        <v>5046</v>
      </c>
      <c r="AN459" s="13" t="s">
        <v>66</v>
      </c>
      <c r="AO459" s="13" t="s">
        <v>5047</v>
      </c>
      <c r="AP459" s="14" t="s">
        <v>5048</v>
      </c>
      <c r="AQ459" s="15" t="s">
        <v>50</v>
      </c>
      <c r="AR459" s="13" t="s">
        <v>50</v>
      </c>
    </row>
    <row r="460" spans="1:44" ht="15" thickBot="1">
      <c r="A460" s="4" t="s">
        <v>5049</v>
      </c>
      <c r="B460" s="5">
        <v>6103</v>
      </c>
      <c r="C460" s="6">
        <v>43831</v>
      </c>
      <c r="D460" s="7" t="s">
        <v>45</v>
      </c>
      <c r="E460" s="7" t="s">
        <v>46</v>
      </c>
      <c r="F460" s="7" t="s">
        <v>70</v>
      </c>
      <c r="G460" s="7" t="s">
        <v>50</v>
      </c>
      <c r="H460" s="7" t="s">
        <v>1449</v>
      </c>
      <c r="I460" s="7" t="s">
        <v>50</v>
      </c>
      <c r="J460" s="6">
        <v>45531</v>
      </c>
      <c r="K460" s="7" t="s">
        <v>50</v>
      </c>
      <c r="L460" s="7" t="s">
        <v>467</v>
      </c>
      <c r="M460" s="7" t="s">
        <v>5050</v>
      </c>
      <c r="N460" s="7" t="s">
        <v>5051</v>
      </c>
      <c r="O460" s="7" t="s">
        <v>5052</v>
      </c>
      <c r="P460" s="5">
        <v>22952</v>
      </c>
      <c r="Q460" s="7" t="s">
        <v>93</v>
      </c>
      <c r="R460" s="28" t="s">
        <v>5053</v>
      </c>
      <c r="S460" s="28" t="s">
        <v>5054</v>
      </c>
      <c r="T460" s="7" t="s">
        <v>5055</v>
      </c>
      <c r="U460" s="7" t="s">
        <v>5056</v>
      </c>
      <c r="V460" s="7">
        <v>1825000</v>
      </c>
      <c r="W460" s="7" t="s">
        <v>60</v>
      </c>
      <c r="X460" s="7">
        <v>1825000</v>
      </c>
      <c r="Y460" s="7" t="s">
        <v>467</v>
      </c>
      <c r="Z460" s="7">
        <v>1</v>
      </c>
      <c r="AA460" s="7">
        <v>1825000</v>
      </c>
      <c r="AB460" s="7" t="s">
        <v>60</v>
      </c>
      <c r="AC460" s="7">
        <v>1825000</v>
      </c>
      <c r="AD460" s="7" t="s">
        <v>467</v>
      </c>
      <c r="AE460" s="7">
        <v>1825000</v>
      </c>
      <c r="AF460" s="7" t="s">
        <v>60</v>
      </c>
      <c r="AG460" s="7">
        <v>1825000</v>
      </c>
      <c r="AH460" s="7">
        <v>1825000</v>
      </c>
      <c r="AI460" s="7" t="s">
        <v>60</v>
      </c>
      <c r="AJ460" s="7">
        <v>1825000</v>
      </c>
      <c r="AK460" s="7" t="s">
        <v>50</v>
      </c>
      <c r="AL460" s="7" t="s">
        <v>50</v>
      </c>
      <c r="AM460" s="7" t="s">
        <v>5057</v>
      </c>
      <c r="AN460" s="7" t="s">
        <v>253</v>
      </c>
      <c r="AO460" s="7" t="s">
        <v>5058</v>
      </c>
      <c r="AP460" s="8" t="s">
        <v>5059</v>
      </c>
      <c r="AQ460" s="9" t="s">
        <v>50</v>
      </c>
      <c r="AR460" s="7" t="s">
        <v>50</v>
      </c>
    </row>
    <row r="461" spans="1:44" ht="15" thickBot="1">
      <c r="A461" s="10" t="s">
        <v>5060</v>
      </c>
      <c r="B461" s="11">
        <v>15538</v>
      </c>
      <c r="C461" s="12">
        <v>37012</v>
      </c>
      <c r="D461" s="13" t="s">
        <v>45</v>
      </c>
      <c r="E461" s="13" t="s">
        <v>1939</v>
      </c>
      <c r="F461" s="13" t="s">
        <v>70</v>
      </c>
      <c r="G461" s="13" t="s">
        <v>87</v>
      </c>
      <c r="H461" s="13" t="s">
        <v>3898</v>
      </c>
      <c r="I461" s="13" t="s">
        <v>50</v>
      </c>
      <c r="J461" s="12">
        <v>45526</v>
      </c>
      <c r="K461" s="13" t="s">
        <v>50</v>
      </c>
      <c r="L461" s="13" t="s">
        <v>131</v>
      </c>
      <c r="M461" s="13" t="s">
        <v>5061</v>
      </c>
      <c r="N461" s="13" t="s">
        <v>5062</v>
      </c>
      <c r="O461" s="13" t="s">
        <v>5063</v>
      </c>
      <c r="P461" s="11">
        <v>23504</v>
      </c>
      <c r="Q461" s="13" t="s">
        <v>245</v>
      </c>
      <c r="R461" s="29" t="s">
        <v>5064</v>
      </c>
      <c r="S461" s="29" t="s">
        <v>5065</v>
      </c>
      <c r="T461" s="13" t="s">
        <v>5066</v>
      </c>
      <c r="U461" s="13" t="s">
        <v>5067</v>
      </c>
      <c r="V461" s="13">
        <v>12000000000</v>
      </c>
      <c r="W461" s="13" t="s">
        <v>60</v>
      </c>
      <c r="X461" s="13">
        <v>12000000000</v>
      </c>
      <c r="Y461" s="13" t="s">
        <v>50</v>
      </c>
      <c r="Z461" s="13">
        <v>1</v>
      </c>
      <c r="AA461" s="13" t="s">
        <v>50</v>
      </c>
      <c r="AB461" s="13" t="s">
        <v>50</v>
      </c>
      <c r="AC461" s="13" t="s">
        <v>50</v>
      </c>
      <c r="AD461" s="13" t="s">
        <v>50</v>
      </c>
      <c r="AE461" s="13" t="s">
        <v>50</v>
      </c>
      <c r="AF461" s="13" t="s">
        <v>50</v>
      </c>
      <c r="AG461" s="13" t="s">
        <v>50</v>
      </c>
      <c r="AH461" s="13">
        <v>12000000000</v>
      </c>
      <c r="AI461" s="13" t="s">
        <v>60</v>
      </c>
      <c r="AJ461" s="13">
        <v>12000000000</v>
      </c>
      <c r="AK461" s="13" t="s">
        <v>50</v>
      </c>
      <c r="AL461" s="13" t="s">
        <v>50</v>
      </c>
      <c r="AM461" s="13" t="s">
        <v>5068</v>
      </c>
      <c r="AN461" s="13" t="s">
        <v>798</v>
      </c>
      <c r="AO461" s="13" t="s">
        <v>5069</v>
      </c>
      <c r="AP461" s="15" t="s">
        <v>50</v>
      </c>
      <c r="AQ461" s="14" t="s">
        <v>5070</v>
      </c>
      <c r="AR461" s="13" t="s">
        <v>50</v>
      </c>
    </row>
    <row r="462" spans="1:44" ht="15" thickBot="1">
      <c r="A462" s="4" t="s">
        <v>5071</v>
      </c>
      <c r="B462" s="5">
        <v>1353</v>
      </c>
      <c r="C462" s="6">
        <v>41275</v>
      </c>
      <c r="D462" s="7" t="s">
        <v>45</v>
      </c>
      <c r="E462" s="7" t="s">
        <v>46</v>
      </c>
      <c r="F462" s="7" t="s">
        <v>47</v>
      </c>
      <c r="G462" s="27" t="s">
        <v>54945</v>
      </c>
      <c r="H462" s="7" t="s">
        <v>240</v>
      </c>
      <c r="I462" s="7" t="s">
        <v>50</v>
      </c>
      <c r="J462" s="6">
        <v>45524</v>
      </c>
      <c r="K462" s="7" t="s">
        <v>50</v>
      </c>
      <c r="L462" s="7" t="s">
        <v>62</v>
      </c>
      <c r="M462" s="7" t="s">
        <v>50</v>
      </c>
      <c r="N462" s="7" t="s">
        <v>5072</v>
      </c>
      <c r="O462" s="7" t="s">
        <v>5073</v>
      </c>
      <c r="P462" s="5">
        <v>23573</v>
      </c>
      <c r="Q462" s="7" t="s">
        <v>707</v>
      </c>
      <c r="R462" s="28" t="s">
        <v>5074</v>
      </c>
      <c r="S462" s="28" t="s">
        <v>5075</v>
      </c>
      <c r="T462" s="7" t="s">
        <v>50</v>
      </c>
      <c r="U462" s="7" t="s">
        <v>50</v>
      </c>
      <c r="V462" s="7">
        <v>2900000</v>
      </c>
      <c r="W462" s="7" t="s">
        <v>1085</v>
      </c>
      <c r="X462" s="7">
        <v>2128005</v>
      </c>
      <c r="Y462" s="7" t="s">
        <v>61</v>
      </c>
      <c r="Z462" s="7">
        <v>1</v>
      </c>
      <c r="AA462" s="7">
        <v>2900000</v>
      </c>
      <c r="AB462" s="7" t="s">
        <v>1085</v>
      </c>
      <c r="AC462" s="7">
        <v>2128005</v>
      </c>
      <c r="AD462" s="7" t="s">
        <v>62</v>
      </c>
      <c r="AE462" s="7">
        <v>2900000</v>
      </c>
      <c r="AF462" s="7" t="s">
        <v>1085</v>
      </c>
      <c r="AG462" s="7">
        <v>2128005</v>
      </c>
      <c r="AH462" s="7">
        <v>2900000</v>
      </c>
      <c r="AI462" s="7" t="s">
        <v>1085</v>
      </c>
      <c r="AJ462" s="7">
        <v>2128005</v>
      </c>
      <c r="AK462" s="7" t="s">
        <v>50</v>
      </c>
      <c r="AL462" s="7" t="s">
        <v>50</v>
      </c>
      <c r="AM462" s="7" t="s">
        <v>5076</v>
      </c>
      <c r="AN462" s="7" t="s">
        <v>66</v>
      </c>
      <c r="AO462" s="7" t="s">
        <v>5077</v>
      </c>
      <c r="AP462" s="8" t="s">
        <v>5078</v>
      </c>
      <c r="AQ462" s="9" t="s">
        <v>50</v>
      </c>
      <c r="AR462" s="7" t="s">
        <v>50</v>
      </c>
    </row>
    <row r="463" spans="1:44" ht="15" thickBot="1">
      <c r="A463" s="10" t="s">
        <v>5079</v>
      </c>
      <c r="B463" s="11">
        <v>2553</v>
      </c>
      <c r="C463" s="12">
        <v>42830</v>
      </c>
      <c r="D463" s="13" t="s">
        <v>45</v>
      </c>
      <c r="E463" s="13" t="s">
        <v>46</v>
      </c>
      <c r="F463" s="13" t="s">
        <v>70</v>
      </c>
      <c r="G463" s="26" t="s">
        <v>54946</v>
      </c>
      <c r="H463" s="13" t="s">
        <v>240</v>
      </c>
      <c r="I463" s="13" t="s">
        <v>50</v>
      </c>
      <c r="J463" s="12">
        <v>45527</v>
      </c>
      <c r="K463" s="13" t="s">
        <v>89</v>
      </c>
      <c r="L463" s="13" t="s">
        <v>178</v>
      </c>
      <c r="M463" s="13" t="s">
        <v>5080</v>
      </c>
      <c r="N463" s="13" t="s">
        <v>5081</v>
      </c>
      <c r="O463" s="13" t="s">
        <v>5082</v>
      </c>
      <c r="P463" s="11">
        <v>23589</v>
      </c>
      <c r="Q463" s="13" t="s">
        <v>1080</v>
      </c>
      <c r="R463" s="29" t="s">
        <v>5083</v>
      </c>
      <c r="S463" s="29" t="s">
        <v>5084</v>
      </c>
      <c r="T463" s="13" t="s">
        <v>5085</v>
      </c>
      <c r="U463" s="13">
        <v>2034294636</v>
      </c>
      <c r="V463" s="13">
        <v>1375000</v>
      </c>
      <c r="W463" s="13" t="s">
        <v>60</v>
      </c>
      <c r="X463" s="13">
        <v>1375000</v>
      </c>
      <c r="Y463" s="13" t="s">
        <v>50</v>
      </c>
      <c r="Z463" s="13">
        <v>4</v>
      </c>
      <c r="AA463" s="13">
        <v>1375000</v>
      </c>
      <c r="AB463" s="13" t="s">
        <v>60</v>
      </c>
      <c r="AC463" s="13">
        <v>1375000</v>
      </c>
      <c r="AD463" s="13" t="s">
        <v>178</v>
      </c>
      <c r="AE463" s="13">
        <v>1685000</v>
      </c>
      <c r="AF463" s="13" t="s">
        <v>60</v>
      </c>
      <c r="AG463" s="13">
        <v>1685000</v>
      </c>
      <c r="AH463" s="13">
        <v>1685000</v>
      </c>
      <c r="AI463" s="13" t="s">
        <v>60</v>
      </c>
      <c r="AJ463" s="13">
        <v>1685000</v>
      </c>
      <c r="AK463" s="13" t="s">
        <v>5086</v>
      </c>
      <c r="AL463" s="13" t="s">
        <v>50</v>
      </c>
      <c r="AM463" s="13" t="s">
        <v>5087</v>
      </c>
      <c r="AN463" s="13" t="s">
        <v>66</v>
      </c>
      <c r="AO463" s="13" t="s">
        <v>5088</v>
      </c>
      <c r="AP463" s="14" t="s">
        <v>5089</v>
      </c>
      <c r="AQ463" s="15" t="s">
        <v>50</v>
      </c>
      <c r="AR463" s="13" t="s">
        <v>50</v>
      </c>
    </row>
    <row r="464" spans="1:44" ht="15" thickBot="1">
      <c r="A464" s="4" t="s">
        <v>5090</v>
      </c>
      <c r="B464" s="7" t="s">
        <v>50</v>
      </c>
      <c r="C464" s="6">
        <v>28126</v>
      </c>
      <c r="D464" s="7" t="s">
        <v>45</v>
      </c>
      <c r="E464" s="7" t="s">
        <v>46</v>
      </c>
      <c r="F464" s="7" t="s">
        <v>70</v>
      </c>
      <c r="G464" s="7" t="s">
        <v>71</v>
      </c>
      <c r="H464" s="7" t="s">
        <v>5091</v>
      </c>
      <c r="I464" s="7" t="s">
        <v>50</v>
      </c>
      <c r="J464" s="6">
        <v>45530</v>
      </c>
      <c r="K464" s="7" t="s">
        <v>50</v>
      </c>
      <c r="L464" s="7" t="s">
        <v>52</v>
      </c>
      <c r="M464" s="7" t="s">
        <v>5092</v>
      </c>
      <c r="N464" s="7" t="s">
        <v>5093</v>
      </c>
      <c r="O464" s="7" t="s">
        <v>5094</v>
      </c>
      <c r="P464" s="5">
        <v>23669</v>
      </c>
      <c r="Q464" s="7" t="s">
        <v>545</v>
      </c>
      <c r="R464" s="28" t="s">
        <v>5095</v>
      </c>
      <c r="S464" s="28" t="s">
        <v>5096</v>
      </c>
      <c r="T464" s="7" t="s">
        <v>5097</v>
      </c>
      <c r="U464" s="7" t="s">
        <v>5098</v>
      </c>
      <c r="V464" s="7">
        <v>21400000</v>
      </c>
      <c r="W464" s="7" t="s">
        <v>60</v>
      </c>
      <c r="X464" s="7">
        <v>21400000</v>
      </c>
      <c r="Y464" s="7" t="s">
        <v>50</v>
      </c>
      <c r="Z464" s="7">
        <v>1</v>
      </c>
      <c r="AA464" s="7" t="s">
        <v>50</v>
      </c>
      <c r="AB464" s="7" t="s">
        <v>50</v>
      </c>
      <c r="AC464" s="7" t="s">
        <v>50</v>
      </c>
      <c r="AD464" s="7" t="s">
        <v>50</v>
      </c>
      <c r="AE464" s="7" t="s">
        <v>50</v>
      </c>
      <c r="AF464" s="7" t="s">
        <v>50</v>
      </c>
      <c r="AG464" s="7" t="s">
        <v>50</v>
      </c>
      <c r="AH464" s="7">
        <v>21400000</v>
      </c>
      <c r="AI464" s="7" t="s">
        <v>60</v>
      </c>
      <c r="AJ464" s="7">
        <v>21400000</v>
      </c>
      <c r="AK464" s="7" t="s">
        <v>50</v>
      </c>
      <c r="AL464" s="7" t="s">
        <v>50</v>
      </c>
      <c r="AM464" s="7" t="s">
        <v>5099</v>
      </c>
      <c r="AN464" s="7" t="s">
        <v>738</v>
      </c>
      <c r="AO464" s="7" t="s">
        <v>5100</v>
      </c>
      <c r="AP464" s="8" t="s">
        <v>5101</v>
      </c>
      <c r="AQ464" s="9" t="s">
        <v>50</v>
      </c>
      <c r="AR464" s="7" t="s">
        <v>50</v>
      </c>
    </row>
    <row r="465" spans="1:44" ht="15" thickBot="1">
      <c r="A465" s="10" t="s">
        <v>5102</v>
      </c>
      <c r="B465" s="13" t="s">
        <v>50</v>
      </c>
      <c r="C465" s="12">
        <v>44197</v>
      </c>
      <c r="D465" s="13" t="s">
        <v>45</v>
      </c>
      <c r="E465" s="13" t="s">
        <v>46</v>
      </c>
      <c r="F465" s="13" t="s">
        <v>70</v>
      </c>
      <c r="G465" s="26" t="s">
        <v>54946</v>
      </c>
      <c r="H465" s="13" t="s">
        <v>50</v>
      </c>
      <c r="I465" s="13" t="s">
        <v>50</v>
      </c>
      <c r="J465" s="12">
        <v>45524</v>
      </c>
      <c r="K465" s="13" t="s">
        <v>50</v>
      </c>
      <c r="L465" s="13" t="s">
        <v>467</v>
      </c>
      <c r="M465" s="13" t="s">
        <v>5103</v>
      </c>
      <c r="N465" s="13" t="s">
        <v>5104</v>
      </c>
      <c r="O465" s="13" t="s">
        <v>5105</v>
      </c>
      <c r="P465" s="11">
        <v>23693</v>
      </c>
      <c r="Q465" s="13" t="s">
        <v>920</v>
      </c>
      <c r="R465" s="29" t="s">
        <v>5106</v>
      </c>
      <c r="S465" s="29" t="s">
        <v>5107</v>
      </c>
      <c r="T465" s="13" t="s">
        <v>50</v>
      </c>
      <c r="U465" s="13" t="s">
        <v>50</v>
      </c>
      <c r="V465" s="13">
        <v>1000000</v>
      </c>
      <c r="W465" s="13" t="s">
        <v>60</v>
      </c>
      <c r="X465" s="13">
        <v>1000000</v>
      </c>
      <c r="Y465" s="13" t="s">
        <v>467</v>
      </c>
      <c r="Z465" s="13">
        <v>1</v>
      </c>
      <c r="AA465" s="13">
        <v>1000000</v>
      </c>
      <c r="AB465" s="13" t="s">
        <v>60</v>
      </c>
      <c r="AC465" s="13">
        <v>1000000</v>
      </c>
      <c r="AD465" s="13" t="s">
        <v>467</v>
      </c>
      <c r="AE465" s="13">
        <v>1000000</v>
      </c>
      <c r="AF465" s="13" t="s">
        <v>60</v>
      </c>
      <c r="AG465" s="13">
        <v>1000000</v>
      </c>
      <c r="AH465" s="13">
        <v>1000000</v>
      </c>
      <c r="AI465" s="13" t="s">
        <v>60</v>
      </c>
      <c r="AJ465" s="13">
        <v>1000000</v>
      </c>
      <c r="AK465" s="13" t="s">
        <v>50</v>
      </c>
      <c r="AL465" s="13" t="s">
        <v>50</v>
      </c>
      <c r="AM465" s="13" t="s">
        <v>5108</v>
      </c>
      <c r="AN465" s="13" t="s">
        <v>253</v>
      </c>
      <c r="AO465" s="13" t="s">
        <v>5109</v>
      </c>
      <c r="AP465" s="14" t="s">
        <v>5110</v>
      </c>
      <c r="AQ465" s="15" t="s">
        <v>50</v>
      </c>
      <c r="AR465" s="13" t="s">
        <v>50</v>
      </c>
    </row>
    <row r="466" spans="1:44" ht="15" thickBot="1">
      <c r="A466" s="4" t="s">
        <v>5111</v>
      </c>
      <c r="B466" s="7" t="s">
        <v>50</v>
      </c>
      <c r="C466" s="6">
        <v>44197</v>
      </c>
      <c r="D466" s="7" t="s">
        <v>45</v>
      </c>
      <c r="E466" s="7" t="s">
        <v>46</v>
      </c>
      <c r="F466" s="7" t="s">
        <v>70</v>
      </c>
      <c r="G466" s="26" t="s">
        <v>54946</v>
      </c>
      <c r="H466" s="7" t="s">
        <v>50</v>
      </c>
      <c r="I466" s="7" t="s">
        <v>50</v>
      </c>
      <c r="J466" s="6">
        <v>45531</v>
      </c>
      <c r="K466" s="7" t="s">
        <v>50</v>
      </c>
      <c r="L466" s="7" t="s">
        <v>178</v>
      </c>
      <c r="M466" s="7" t="s">
        <v>5112</v>
      </c>
      <c r="N466" s="7" t="s">
        <v>5113</v>
      </c>
      <c r="O466" s="7" t="s">
        <v>5114</v>
      </c>
      <c r="P466" s="5">
        <v>23829</v>
      </c>
      <c r="Q466" s="7" t="s">
        <v>397</v>
      </c>
      <c r="R466" s="28" t="s">
        <v>5115</v>
      </c>
      <c r="S466" s="28" t="s">
        <v>5116</v>
      </c>
      <c r="T466" s="7" t="s">
        <v>50</v>
      </c>
      <c r="U466" s="7" t="s">
        <v>50</v>
      </c>
      <c r="V466" s="7">
        <v>50000000</v>
      </c>
      <c r="W466" s="7" t="s">
        <v>60</v>
      </c>
      <c r="X466" s="7">
        <v>50000000</v>
      </c>
      <c r="Y466" s="7" t="s">
        <v>50</v>
      </c>
      <c r="Z466" s="7">
        <v>1</v>
      </c>
      <c r="AA466" s="7">
        <v>50000000</v>
      </c>
      <c r="AB466" s="7" t="s">
        <v>60</v>
      </c>
      <c r="AC466" s="7">
        <v>50000000</v>
      </c>
      <c r="AD466" s="7" t="s">
        <v>178</v>
      </c>
      <c r="AE466" s="7">
        <v>50000000</v>
      </c>
      <c r="AF466" s="7" t="s">
        <v>60</v>
      </c>
      <c r="AG466" s="7">
        <v>50000000</v>
      </c>
      <c r="AH466" s="7">
        <v>50000000</v>
      </c>
      <c r="AI466" s="7" t="s">
        <v>60</v>
      </c>
      <c r="AJ466" s="7">
        <v>50000000</v>
      </c>
      <c r="AK466" s="7" t="s">
        <v>5117</v>
      </c>
      <c r="AL466" s="7" t="s">
        <v>50</v>
      </c>
      <c r="AM466" s="7" t="s">
        <v>5118</v>
      </c>
      <c r="AN466" s="7" t="s">
        <v>993</v>
      </c>
      <c r="AO466" s="7" t="s">
        <v>5119</v>
      </c>
      <c r="AP466" s="8" t="s">
        <v>5120</v>
      </c>
      <c r="AQ466" s="9" t="s">
        <v>50</v>
      </c>
      <c r="AR466" s="7" t="s">
        <v>50</v>
      </c>
    </row>
    <row r="467" spans="1:44" ht="15" thickBot="1">
      <c r="A467" s="10" t="s">
        <v>5121</v>
      </c>
      <c r="B467" s="13" t="s">
        <v>50</v>
      </c>
      <c r="C467" s="12">
        <v>42005</v>
      </c>
      <c r="D467" s="13" t="s">
        <v>45</v>
      </c>
      <c r="E467" s="13" t="s">
        <v>46</v>
      </c>
      <c r="F467" s="13" t="s">
        <v>70</v>
      </c>
      <c r="G467" s="26" t="s">
        <v>54946</v>
      </c>
      <c r="H467" s="13" t="s">
        <v>50</v>
      </c>
      <c r="I467" s="13" t="s">
        <v>50</v>
      </c>
      <c r="J467" s="12">
        <v>45524</v>
      </c>
      <c r="K467" s="13" t="s">
        <v>50</v>
      </c>
      <c r="L467" s="13" t="s">
        <v>178</v>
      </c>
      <c r="M467" s="13" t="s">
        <v>5122</v>
      </c>
      <c r="N467" s="13" t="s">
        <v>4216</v>
      </c>
      <c r="O467" s="13" t="s">
        <v>5123</v>
      </c>
      <c r="P467" s="11">
        <v>24059</v>
      </c>
      <c r="Q467" s="13" t="s">
        <v>1334</v>
      </c>
      <c r="R467" s="29" t="s">
        <v>5124</v>
      </c>
      <c r="S467" s="29" t="s">
        <v>5125</v>
      </c>
      <c r="T467" s="13" t="s">
        <v>50</v>
      </c>
      <c r="U467" s="13">
        <v>1300478793</v>
      </c>
      <c r="V467" s="13">
        <v>1500000</v>
      </c>
      <c r="W467" s="13" t="s">
        <v>1338</v>
      </c>
      <c r="X467" s="13">
        <v>1007187</v>
      </c>
      <c r="Y467" s="13" t="s">
        <v>50</v>
      </c>
      <c r="Z467" s="13">
        <v>1</v>
      </c>
      <c r="AA467" s="13">
        <v>1500000</v>
      </c>
      <c r="AB467" s="13" t="s">
        <v>1338</v>
      </c>
      <c r="AC467" s="13">
        <v>1007187</v>
      </c>
      <c r="AD467" s="13" t="s">
        <v>178</v>
      </c>
      <c r="AE467" s="13">
        <v>1500000</v>
      </c>
      <c r="AF467" s="13" t="s">
        <v>1338</v>
      </c>
      <c r="AG467" s="13">
        <v>1007187</v>
      </c>
      <c r="AH467" s="13">
        <v>1500000</v>
      </c>
      <c r="AI467" s="13" t="s">
        <v>1338</v>
      </c>
      <c r="AJ467" s="13">
        <v>1007187</v>
      </c>
      <c r="AK467" s="13" t="s">
        <v>5126</v>
      </c>
      <c r="AL467" s="13" t="s">
        <v>50</v>
      </c>
      <c r="AM467" s="13" t="s">
        <v>5127</v>
      </c>
      <c r="AN467" s="13" t="s">
        <v>66</v>
      </c>
      <c r="AO467" s="13" t="s">
        <v>5128</v>
      </c>
      <c r="AP467" s="14" t="s">
        <v>5129</v>
      </c>
      <c r="AQ467" s="15" t="s">
        <v>50</v>
      </c>
      <c r="AR467" s="13" t="s">
        <v>50</v>
      </c>
    </row>
    <row r="468" spans="1:44" ht="15" thickBot="1">
      <c r="A468" s="4" t="s">
        <v>5130</v>
      </c>
      <c r="B468" s="7" t="s">
        <v>50</v>
      </c>
      <c r="C468" s="6">
        <v>45524</v>
      </c>
      <c r="D468" s="7" t="s">
        <v>45</v>
      </c>
      <c r="E468" s="7" t="s">
        <v>46</v>
      </c>
      <c r="F468" s="7" t="s">
        <v>70</v>
      </c>
      <c r="G468" s="27" t="s">
        <v>54945</v>
      </c>
      <c r="H468" s="7" t="s">
        <v>50</v>
      </c>
      <c r="I468" s="7" t="s">
        <v>50</v>
      </c>
      <c r="J468" s="6">
        <v>45524</v>
      </c>
      <c r="K468" s="7" t="s">
        <v>50</v>
      </c>
      <c r="L468" s="7" t="s">
        <v>1624</v>
      </c>
      <c r="M468" s="7" t="s">
        <v>5131</v>
      </c>
      <c r="N468" s="7" t="s">
        <v>243</v>
      </c>
      <c r="O468" s="7" t="s">
        <v>5132</v>
      </c>
      <c r="P468" s="5">
        <v>24124</v>
      </c>
      <c r="Q468" s="7" t="s">
        <v>245</v>
      </c>
      <c r="R468" s="28" t="s">
        <v>5133</v>
      </c>
      <c r="S468" s="28" t="s">
        <v>5134</v>
      </c>
      <c r="T468" s="7" t="s">
        <v>5135</v>
      </c>
      <c r="U468" s="7">
        <v>9818641375</v>
      </c>
      <c r="V468" s="7">
        <v>1000000</v>
      </c>
      <c r="W468" s="7" t="s">
        <v>250</v>
      </c>
      <c r="X468" s="7">
        <v>11922</v>
      </c>
      <c r="Y468" s="7" t="s">
        <v>467</v>
      </c>
      <c r="Z468" s="7">
        <v>1</v>
      </c>
      <c r="AA468" s="7">
        <v>1000000</v>
      </c>
      <c r="AB468" s="7" t="s">
        <v>250</v>
      </c>
      <c r="AC468" s="7">
        <v>11922</v>
      </c>
      <c r="AD468" s="7" t="s">
        <v>1624</v>
      </c>
      <c r="AE468" s="7">
        <v>1000000</v>
      </c>
      <c r="AF468" s="7" t="s">
        <v>250</v>
      </c>
      <c r="AG468" s="7">
        <v>11922</v>
      </c>
      <c r="AH468" s="7">
        <v>1000000</v>
      </c>
      <c r="AI468" s="7" t="s">
        <v>250</v>
      </c>
      <c r="AJ468" s="7">
        <v>11922</v>
      </c>
      <c r="AK468" s="7" t="s">
        <v>5136</v>
      </c>
      <c r="AL468" s="7" t="s">
        <v>50</v>
      </c>
      <c r="AM468" s="7" t="s">
        <v>50</v>
      </c>
      <c r="AN468" s="7" t="s">
        <v>50</v>
      </c>
      <c r="AO468" s="7" t="s">
        <v>50</v>
      </c>
      <c r="AP468" s="9" t="s">
        <v>50</v>
      </c>
      <c r="AQ468" s="9" t="s">
        <v>50</v>
      </c>
      <c r="AR468" s="7" t="s">
        <v>1186</v>
      </c>
    </row>
    <row r="469" spans="1:44" ht="15" thickBot="1">
      <c r="A469" s="10" t="s">
        <v>5137</v>
      </c>
      <c r="B469" s="13" t="s">
        <v>50</v>
      </c>
      <c r="C469" s="12">
        <v>43831</v>
      </c>
      <c r="D469" s="13" t="s">
        <v>45</v>
      </c>
      <c r="E469" s="13" t="s">
        <v>46</v>
      </c>
      <c r="F469" s="13" t="s">
        <v>70</v>
      </c>
      <c r="G469" s="26" t="s">
        <v>54946</v>
      </c>
      <c r="H469" s="13" t="s">
        <v>240</v>
      </c>
      <c r="I469" s="13" t="s">
        <v>50</v>
      </c>
      <c r="J469" s="12">
        <v>45525</v>
      </c>
      <c r="K469" s="13" t="s">
        <v>50</v>
      </c>
      <c r="L469" s="13" t="s">
        <v>467</v>
      </c>
      <c r="M469" s="13" t="s">
        <v>5138</v>
      </c>
      <c r="N469" s="13" t="s">
        <v>5139</v>
      </c>
      <c r="O469" s="13" t="s">
        <v>5140</v>
      </c>
      <c r="P469" s="11">
        <v>24174</v>
      </c>
      <c r="Q469" s="13" t="s">
        <v>1116</v>
      </c>
      <c r="R469" s="29" t="s">
        <v>5141</v>
      </c>
      <c r="S469" s="29" t="s">
        <v>5142</v>
      </c>
      <c r="T469" s="13" t="s">
        <v>5143</v>
      </c>
      <c r="U469" s="13" t="s">
        <v>5144</v>
      </c>
      <c r="V469" s="13">
        <v>3696549</v>
      </c>
      <c r="W469" s="13" t="s">
        <v>60</v>
      </c>
      <c r="X469" s="13">
        <v>3696549</v>
      </c>
      <c r="Y469" s="13" t="s">
        <v>467</v>
      </c>
      <c r="Z469" s="13">
        <v>2</v>
      </c>
      <c r="AA469" s="13">
        <v>3696549</v>
      </c>
      <c r="AB469" s="13" t="s">
        <v>60</v>
      </c>
      <c r="AC469" s="13">
        <v>3696549</v>
      </c>
      <c r="AD469" s="13" t="s">
        <v>467</v>
      </c>
      <c r="AE469" s="13">
        <v>4196549</v>
      </c>
      <c r="AF469" s="13" t="s">
        <v>60</v>
      </c>
      <c r="AG469" s="13">
        <v>4196549</v>
      </c>
      <c r="AH469" s="13">
        <v>4196549</v>
      </c>
      <c r="AI469" s="13" t="s">
        <v>60</v>
      </c>
      <c r="AJ469" s="13">
        <v>4196549</v>
      </c>
      <c r="AK469" s="13" t="s">
        <v>50</v>
      </c>
      <c r="AL469" s="13" t="s">
        <v>50</v>
      </c>
      <c r="AM469" s="13" t="s">
        <v>5145</v>
      </c>
      <c r="AN469" s="13" t="s">
        <v>993</v>
      </c>
      <c r="AO469" s="13" t="s">
        <v>5146</v>
      </c>
      <c r="AP469" s="14" t="s">
        <v>5147</v>
      </c>
      <c r="AQ469" s="15" t="s">
        <v>50</v>
      </c>
      <c r="AR469" s="13" t="s">
        <v>50</v>
      </c>
    </row>
    <row r="470" spans="1:44" ht="15" thickBot="1">
      <c r="A470" s="4" t="s">
        <v>5148</v>
      </c>
      <c r="B470" s="5">
        <v>1049</v>
      </c>
      <c r="C470" s="6">
        <v>44743</v>
      </c>
      <c r="D470" s="7" t="s">
        <v>45</v>
      </c>
      <c r="E470" s="7" t="s">
        <v>46</v>
      </c>
      <c r="F470" s="7" t="s">
        <v>70</v>
      </c>
      <c r="G470" s="26" t="s">
        <v>54946</v>
      </c>
      <c r="H470" s="7" t="s">
        <v>50</v>
      </c>
      <c r="I470" s="7" t="s">
        <v>50</v>
      </c>
      <c r="J470" s="6">
        <v>45526</v>
      </c>
      <c r="K470" s="7" t="s">
        <v>50</v>
      </c>
      <c r="L470" s="7" t="s">
        <v>467</v>
      </c>
      <c r="M470" s="7" t="s">
        <v>5149</v>
      </c>
      <c r="N470" s="7" t="s">
        <v>4193</v>
      </c>
      <c r="O470" s="7" t="s">
        <v>5150</v>
      </c>
      <c r="P470" s="5">
        <v>24461</v>
      </c>
      <c r="Q470" s="7" t="s">
        <v>4195</v>
      </c>
      <c r="R470" s="28" t="s">
        <v>5151</v>
      </c>
      <c r="S470" s="28" t="s">
        <v>5152</v>
      </c>
      <c r="T470" s="7" t="s">
        <v>5153</v>
      </c>
      <c r="U470" s="7" t="s">
        <v>50</v>
      </c>
      <c r="V470" s="7">
        <v>500000</v>
      </c>
      <c r="W470" s="7" t="s">
        <v>60</v>
      </c>
      <c r="X470" s="7">
        <v>500000</v>
      </c>
      <c r="Y470" s="7" t="s">
        <v>467</v>
      </c>
      <c r="Z470" s="7">
        <v>2</v>
      </c>
      <c r="AA470" s="7">
        <v>500000</v>
      </c>
      <c r="AB470" s="7" t="s">
        <v>60</v>
      </c>
      <c r="AC470" s="7">
        <v>500000</v>
      </c>
      <c r="AD470" s="7" t="s">
        <v>467</v>
      </c>
      <c r="AE470" s="7">
        <v>700000</v>
      </c>
      <c r="AF470" s="7" t="s">
        <v>60</v>
      </c>
      <c r="AG470" s="7">
        <v>700000</v>
      </c>
      <c r="AH470" s="7">
        <v>700000</v>
      </c>
      <c r="AI470" s="7" t="s">
        <v>60</v>
      </c>
      <c r="AJ470" s="7">
        <v>700000</v>
      </c>
      <c r="AK470" s="7" t="s">
        <v>5154</v>
      </c>
      <c r="AL470" s="7" t="s">
        <v>50</v>
      </c>
      <c r="AM470" s="7" t="s">
        <v>5155</v>
      </c>
      <c r="AN470" s="7" t="s">
        <v>253</v>
      </c>
      <c r="AO470" s="7" t="s">
        <v>5156</v>
      </c>
      <c r="AP470" s="8" t="s">
        <v>5157</v>
      </c>
      <c r="AQ470" s="9" t="s">
        <v>50</v>
      </c>
      <c r="AR470" s="7" t="s">
        <v>50</v>
      </c>
    </row>
    <row r="471" spans="1:44" ht="15" thickBot="1">
      <c r="A471" s="10" t="s">
        <v>5158</v>
      </c>
      <c r="B471" s="11">
        <v>3774</v>
      </c>
      <c r="C471" s="12">
        <v>40909</v>
      </c>
      <c r="D471" s="13" t="s">
        <v>45</v>
      </c>
      <c r="E471" s="13" t="s">
        <v>46</v>
      </c>
      <c r="F471" s="13" t="s">
        <v>70</v>
      </c>
      <c r="G471" s="26" t="s">
        <v>54946</v>
      </c>
      <c r="H471" s="13" t="s">
        <v>50</v>
      </c>
      <c r="I471" s="13" t="s">
        <v>50</v>
      </c>
      <c r="J471" s="12">
        <v>45524</v>
      </c>
      <c r="K471" s="13" t="s">
        <v>116</v>
      </c>
      <c r="L471" s="13" t="s">
        <v>5159</v>
      </c>
      <c r="M471" s="13" t="s">
        <v>5160</v>
      </c>
      <c r="N471" s="13" t="s">
        <v>5161</v>
      </c>
      <c r="O471" s="13" t="s">
        <v>5162</v>
      </c>
      <c r="P471" s="11">
        <v>24710</v>
      </c>
      <c r="Q471" s="13" t="s">
        <v>360</v>
      </c>
      <c r="R471" s="29" t="s">
        <v>5163</v>
      </c>
      <c r="S471" s="29" t="s">
        <v>5164</v>
      </c>
      <c r="T471" s="13" t="s">
        <v>50</v>
      </c>
      <c r="U471" s="13" t="s">
        <v>5165</v>
      </c>
      <c r="V471" s="13">
        <v>205980</v>
      </c>
      <c r="W471" s="13" t="s">
        <v>209</v>
      </c>
      <c r="X471" s="13">
        <v>228959</v>
      </c>
      <c r="Y471" s="13" t="s">
        <v>50</v>
      </c>
      <c r="Z471" s="13">
        <v>3</v>
      </c>
      <c r="AA471" s="13">
        <v>205980</v>
      </c>
      <c r="AB471" s="13" t="s">
        <v>209</v>
      </c>
      <c r="AC471" s="13">
        <v>228959</v>
      </c>
      <c r="AD471" s="13" t="s">
        <v>5159</v>
      </c>
      <c r="AE471" s="13">
        <v>255980</v>
      </c>
      <c r="AF471" s="13" t="s">
        <v>209</v>
      </c>
      <c r="AG471" s="13">
        <v>292055</v>
      </c>
      <c r="AH471" s="13">
        <v>255980</v>
      </c>
      <c r="AI471" s="13" t="s">
        <v>209</v>
      </c>
      <c r="AJ471" s="13">
        <v>292055</v>
      </c>
      <c r="AK471" s="13" t="s">
        <v>5166</v>
      </c>
      <c r="AL471" s="13" t="s">
        <v>50</v>
      </c>
      <c r="AM471" s="13" t="s">
        <v>5167</v>
      </c>
      <c r="AN471" s="13" t="s">
        <v>253</v>
      </c>
      <c r="AO471" s="13" t="s">
        <v>5168</v>
      </c>
      <c r="AP471" s="14" t="s">
        <v>5169</v>
      </c>
      <c r="AQ471" s="15" t="s">
        <v>50</v>
      </c>
      <c r="AR471" s="13" t="s">
        <v>50</v>
      </c>
    </row>
    <row r="472" spans="1:44" ht="15" thickBot="1">
      <c r="A472" s="4" t="s">
        <v>5170</v>
      </c>
      <c r="B472" s="7" t="s">
        <v>50</v>
      </c>
      <c r="C472" s="6">
        <v>45292</v>
      </c>
      <c r="D472" s="7" t="s">
        <v>45</v>
      </c>
      <c r="E472" s="7" t="s">
        <v>46</v>
      </c>
      <c r="F472" s="7" t="s">
        <v>70</v>
      </c>
      <c r="G472" s="7" t="s">
        <v>50</v>
      </c>
      <c r="H472" s="7" t="s">
        <v>50</v>
      </c>
      <c r="I472" s="7" t="s">
        <v>50</v>
      </c>
      <c r="J472" s="6">
        <v>45526</v>
      </c>
      <c r="K472" s="7" t="s">
        <v>50</v>
      </c>
      <c r="L472" s="7" t="s">
        <v>1624</v>
      </c>
      <c r="M472" s="7" t="s">
        <v>5171</v>
      </c>
      <c r="N472" s="7" t="s">
        <v>180</v>
      </c>
      <c r="O472" s="7" t="s">
        <v>5172</v>
      </c>
      <c r="P472" s="5">
        <v>25122</v>
      </c>
      <c r="Q472" s="7" t="s">
        <v>120</v>
      </c>
      <c r="R472" s="28" t="s">
        <v>5173</v>
      </c>
      <c r="S472" s="28" t="s">
        <v>5174</v>
      </c>
      <c r="T472" s="7" t="s">
        <v>5175</v>
      </c>
      <c r="U472" s="7" t="s">
        <v>50</v>
      </c>
      <c r="V472" s="7">
        <v>11000000</v>
      </c>
      <c r="W472" s="7" t="s">
        <v>60</v>
      </c>
      <c r="X472" s="7">
        <v>11000000</v>
      </c>
      <c r="Y472" s="7" t="s">
        <v>467</v>
      </c>
      <c r="Z472" s="7">
        <v>1</v>
      </c>
      <c r="AA472" s="7">
        <v>11000000</v>
      </c>
      <c r="AB472" s="7" t="s">
        <v>60</v>
      </c>
      <c r="AC472" s="7">
        <v>11000000</v>
      </c>
      <c r="AD472" s="7" t="s">
        <v>1624</v>
      </c>
      <c r="AE472" s="7">
        <v>11000000</v>
      </c>
      <c r="AF472" s="7" t="s">
        <v>60</v>
      </c>
      <c r="AG472" s="7">
        <v>11000000</v>
      </c>
      <c r="AH472" s="7">
        <v>11000000</v>
      </c>
      <c r="AI472" s="7" t="s">
        <v>60</v>
      </c>
      <c r="AJ472" s="7">
        <v>11000000</v>
      </c>
      <c r="AK472" s="7" t="s">
        <v>50</v>
      </c>
      <c r="AL472" s="7" t="s">
        <v>50</v>
      </c>
      <c r="AM472" s="7" t="s">
        <v>5176</v>
      </c>
      <c r="AN472" s="7" t="s">
        <v>993</v>
      </c>
      <c r="AO472" s="7" t="s">
        <v>5177</v>
      </c>
      <c r="AP472" s="8" t="s">
        <v>5178</v>
      </c>
      <c r="AQ472" s="9" t="s">
        <v>50</v>
      </c>
      <c r="AR472" s="7" t="s">
        <v>50</v>
      </c>
    </row>
    <row r="473" spans="1:44" ht="15" thickBot="1">
      <c r="A473" s="10" t="s">
        <v>5179</v>
      </c>
      <c r="B473" s="13" t="s">
        <v>50</v>
      </c>
      <c r="C473" s="12">
        <v>44927</v>
      </c>
      <c r="D473" s="13" t="s">
        <v>45</v>
      </c>
      <c r="E473" s="13" t="s">
        <v>46</v>
      </c>
      <c r="F473" s="13" t="s">
        <v>70</v>
      </c>
      <c r="G473" s="27" t="s">
        <v>54945</v>
      </c>
      <c r="H473" s="13" t="s">
        <v>50</v>
      </c>
      <c r="I473" s="13" t="s">
        <v>50</v>
      </c>
      <c r="J473" s="12">
        <v>45531</v>
      </c>
      <c r="K473" s="13" t="s">
        <v>50</v>
      </c>
      <c r="L473" s="13" t="s">
        <v>467</v>
      </c>
      <c r="M473" s="13" t="s">
        <v>4250</v>
      </c>
      <c r="N473" s="13" t="s">
        <v>50</v>
      </c>
      <c r="O473" s="13" t="s">
        <v>5180</v>
      </c>
      <c r="P473" s="11">
        <v>25398</v>
      </c>
      <c r="Q473" s="13" t="s">
        <v>50</v>
      </c>
      <c r="R473" s="29" t="s">
        <v>5181</v>
      </c>
      <c r="S473" s="29" t="s">
        <v>5182</v>
      </c>
      <c r="T473" s="13" t="s">
        <v>50</v>
      </c>
      <c r="U473" s="13" t="s">
        <v>50</v>
      </c>
      <c r="V473" s="13">
        <v>3500000</v>
      </c>
      <c r="W473" s="13" t="s">
        <v>60</v>
      </c>
      <c r="X473" s="13">
        <v>3500000</v>
      </c>
      <c r="Y473" s="13" t="s">
        <v>467</v>
      </c>
      <c r="Z473" s="13">
        <v>1</v>
      </c>
      <c r="AA473" s="13">
        <v>3500000</v>
      </c>
      <c r="AB473" s="13" t="s">
        <v>60</v>
      </c>
      <c r="AC473" s="13">
        <v>3500000</v>
      </c>
      <c r="AD473" s="13" t="s">
        <v>467</v>
      </c>
      <c r="AE473" s="13">
        <v>3500000</v>
      </c>
      <c r="AF473" s="13" t="s">
        <v>60</v>
      </c>
      <c r="AG473" s="13">
        <v>3500000</v>
      </c>
      <c r="AH473" s="13">
        <v>3500000</v>
      </c>
      <c r="AI473" s="13" t="s">
        <v>60</v>
      </c>
      <c r="AJ473" s="13">
        <v>3500000</v>
      </c>
      <c r="AK473" s="13" t="s">
        <v>5183</v>
      </c>
      <c r="AL473" s="13" t="s">
        <v>50</v>
      </c>
      <c r="AM473" s="13" t="s">
        <v>5184</v>
      </c>
      <c r="AN473" s="13" t="s">
        <v>993</v>
      </c>
      <c r="AO473" s="13" t="s">
        <v>5185</v>
      </c>
      <c r="AP473" s="14" t="s">
        <v>5186</v>
      </c>
      <c r="AQ473" s="15" t="s">
        <v>50</v>
      </c>
      <c r="AR473" s="13" t="s">
        <v>50</v>
      </c>
    </row>
    <row r="474" spans="1:44" ht="15" thickBot="1">
      <c r="A474" s="4" t="s">
        <v>5187</v>
      </c>
      <c r="B474" s="7" t="s">
        <v>50</v>
      </c>
      <c r="C474" s="6">
        <v>44075</v>
      </c>
      <c r="D474" s="7" t="s">
        <v>45</v>
      </c>
      <c r="E474" s="7" t="s">
        <v>46</v>
      </c>
      <c r="F474" s="7" t="s">
        <v>70</v>
      </c>
      <c r="G474" s="26" t="s">
        <v>54946</v>
      </c>
      <c r="H474" s="7" t="s">
        <v>50</v>
      </c>
      <c r="I474" s="7" t="s">
        <v>50</v>
      </c>
      <c r="J474" s="6">
        <v>45525</v>
      </c>
      <c r="K474" s="7" t="s">
        <v>50</v>
      </c>
      <c r="L474" s="7" t="s">
        <v>241</v>
      </c>
      <c r="M474" s="7" t="s">
        <v>5188</v>
      </c>
      <c r="N474" s="7" t="s">
        <v>5189</v>
      </c>
      <c r="O474" s="7" t="s">
        <v>5190</v>
      </c>
      <c r="P474" s="5">
        <v>25485</v>
      </c>
      <c r="Q474" s="7" t="s">
        <v>245</v>
      </c>
      <c r="R474" s="28" t="s">
        <v>5191</v>
      </c>
      <c r="S474" s="31" t="s">
        <v>50</v>
      </c>
      <c r="T474" s="7" t="s">
        <v>5192</v>
      </c>
      <c r="U474" s="7" t="s">
        <v>5193</v>
      </c>
      <c r="V474" s="7">
        <v>100000000</v>
      </c>
      <c r="W474" s="7" t="s">
        <v>2056</v>
      </c>
      <c r="X474" s="7">
        <v>14013649</v>
      </c>
      <c r="Y474" s="7" t="s">
        <v>154</v>
      </c>
      <c r="Z474" s="7">
        <v>1</v>
      </c>
      <c r="AA474" s="7">
        <v>100000000</v>
      </c>
      <c r="AB474" s="7" t="s">
        <v>2056</v>
      </c>
      <c r="AC474" s="7">
        <v>14013649</v>
      </c>
      <c r="AD474" s="7" t="s">
        <v>241</v>
      </c>
      <c r="AE474" s="7">
        <v>100000000</v>
      </c>
      <c r="AF474" s="7" t="s">
        <v>2056</v>
      </c>
      <c r="AG474" s="7">
        <v>14013649</v>
      </c>
      <c r="AH474" s="7">
        <v>100000000</v>
      </c>
      <c r="AI474" s="7" t="s">
        <v>2056</v>
      </c>
      <c r="AJ474" s="7">
        <v>14013649</v>
      </c>
      <c r="AK474" s="7" t="s">
        <v>5194</v>
      </c>
      <c r="AL474" s="7" t="s">
        <v>50</v>
      </c>
      <c r="AM474" s="7" t="s">
        <v>50</v>
      </c>
      <c r="AN474" s="7" t="s">
        <v>50</v>
      </c>
      <c r="AO474" s="7" t="s">
        <v>50</v>
      </c>
      <c r="AP474" s="9" t="s">
        <v>50</v>
      </c>
      <c r="AQ474" s="9" t="s">
        <v>50</v>
      </c>
      <c r="AR474" s="7" t="s">
        <v>1186</v>
      </c>
    </row>
    <row r="475" spans="1:44" ht="15" thickBot="1">
      <c r="A475" s="10" t="s">
        <v>5195</v>
      </c>
      <c r="B475" s="13" t="s">
        <v>50</v>
      </c>
      <c r="C475" s="12">
        <v>45512</v>
      </c>
      <c r="D475" s="13" t="s">
        <v>45</v>
      </c>
      <c r="E475" s="13" t="s">
        <v>46</v>
      </c>
      <c r="F475" s="13" t="s">
        <v>70</v>
      </c>
      <c r="G475" s="26" t="s">
        <v>54946</v>
      </c>
      <c r="H475" s="13" t="s">
        <v>50</v>
      </c>
      <c r="I475" s="13" t="s">
        <v>50</v>
      </c>
      <c r="J475" s="12">
        <v>45530</v>
      </c>
      <c r="K475" s="13" t="s">
        <v>50</v>
      </c>
      <c r="L475" s="13" t="s">
        <v>1624</v>
      </c>
      <c r="M475" s="13" t="s">
        <v>5196</v>
      </c>
      <c r="N475" s="13" t="s">
        <v>5197</v>
      </c>
      <c r="O475" s="13" t="s">
        <v>5198</v>
      </c>
      <c r="P475" s="11">
        <v>25509</v>
      </c>
      <c r="Q475" s="13" t="s">
        <v>245</v>
      </c>
      <c r="R475" s="29" t="s">
        <v>5199</v>
      </c>
      <c r="S475" s="30" t="s">
        <v>50</v>
      </c>
      <c r="T475" s="13" t="s">
        <v>5200</v>
      </c>
      <c r="U475" s="13">
        <v>8122631243</v>
      </c>
      <c r="V475" s="13">
        <v>900000</v>
      </c>
      <c r="W475" s="13" t="s">
        <v>250</v>
      </c>
      <c r="X475" s="13">
        <v>10733</v>
      </c>
      <c r="Y475" s="13" t="s">
        <v>467</v>
      </c>
      <c r="Z475" s="13">
        <v>1</v>
      </c>
      <c r="AA475" s="13">
        <v>900000</v>
      </c>
      <c r="AB475" s="13" t="s">
        <v>250</v>
      </c>
      <c r="AC475" s="13">
        <v>10733</v>
      </c>
      <c r="AD475" s="13" t="s">
        <v>1624</v>
      </c>
      <c r="AE475" s="13">
        <v>900000</v>
      </c>
      <c r="AF475" s="13" t="s">
        <v>250</v>
      </c>
      <c r="AG475" s="13">
        <v>10733</v>
      </c>
      <c r="AH475" s="13">
        <v>900000</v>
      </c>
      <c r="AI475" s="13" t="s">
        <v>250</v>
      </c>
      <c r="AJ475" s="13">
        <v>10733</v>
      </c>
      <c r="AK475" s="13" t="s">
        <v>50</v>
      </c>
      <c r="AL475" s="13" t="s">
        <v>50</v>
      </c>
      <c r="AM475" s="13" t="s">
        <v>50</v>
      </c>
      <c r="AN475" s="13" t="s">
        <v>50</v>
      </c>
      <c r="AO475" s="13" t="s">
        <v>50</v>
      </c>
      <c r="AP475" s="15" t="s">
        <v>50</v>
      </c>
      <c r="AQ475" s="15" t="s">
        <v>50</v>
      </c>
      <c r="AR475" s="13" t="s">
        <v>1186</v>
      </c>
    </row>
    <row r="476" spans="1:44" ht="15" thickBot="1">
      <c r="A476" s="4" t="s">
        <v>5201</v>
      </c>
      <c r="B476" s="7">
        <v>411</v>
      </c>
      <c r="C476" s="6">
        <v>43831</v>
      </c>
      <c r="D476" s="7" t="s">
        <v>45</v>
      </c>
      <c r="E476" s="7" t="s">
        <v>46</v>
      </c>
      <c r="F476" s="7" t="s">
        <v>70</v>
      </c>
      <c r="G476" s="26" t="s">
        <v>54946</v>
      </c>
      <c r="H476" s="7" t="s">
        <v>50</v>
      </c>
      <c r="I476" s="7" t="s">
        <v>50</v>
      </c>
      <c r="J476" s="6">
        <v>45525</v>
      </c>
      <c r="K476" s="7" t="s">
        <v>50</v>
      </c>
      <c r="L476" s="7" t="s">
        <v>467</v>
      </c>
      <c r="M476" s="7" t="s">
        <v>5202</v>
      </c>
      <c r="N476" s="7" t="s">
        <v>5203</v>
      </c>
      <c r="O476" s="7" t="s">
        <v>5204</v>
      </c>
      <c r="P476" s="5">
        <v>25642</v>
      </c>
      <c r="Q476" s="7" t="s">
        <v>245</v>
      </c>
      <c r="R476" s="28" t="s">
        <v>5205</v>
      </c>
      <c r="S476" s="28" t="s">
        <v>5206</v>
      </c>
      <c r="T476" s="7" t="s">
        <v>5207</v>
      </c>
      <c r="U476" s="7" t="s">
        <v>50</v>
      </c>
      <c r="V476" s="7">
        <v>2500000000</v>
      </c>
      <c r="W476" s="7" t="s">
        <v>2946</v>
      </c>
      <c r="X476" s="7">
        <v>1871795</v>
      </c>
      <c r="Y476" s="7" t="s">
        <v>467</v>
      </c>
      <c r="Z476" s="7">
        <v>3</v>
      </c>
      <c r="AA476" s="7">
        <v>2500000000</v>
      </c>
      <c r="AB476" s="7" t="s">
        <v>2946</v>
      </c>
      <c r="AC476" s="7">
        <v>1871795</v>
      </c>
      <c r="AD476" s="7" t="s">
        <v>467</v>
      </c>
      <c r="AE476" s="7">
        <v>2500000000</v>
      </c>
      <c r="AF476" s="7" t="s">
        <v>2946</v>
      </c>
      <c r="AG476" s="7">
        <v>1871795</v>
      </c>
      <c r="AH476" s="7">
        <v>2500000000</v>
      </c>
      <c r="AI476" s="7" t="s">
        <v>2946</v>
      </c>
      <c r="AJ476" s="7">
        <v>1871795</v>
      </c>
      <c r="AK476" s="7" t="s">
        <v>5208</v>
      </c>
      <c r="AL476" s="7" t="s">
        <v>50</v>
      </c>
      <c r="AM476" s="7" t="s">
        <v>5209</v>
      </c>
      <c r="AN476" s="7" t="s">
        <v>253</v>
      </c>
      <c r="AO476" s="7" t="s">
        <v>5210</v>
      </c>
      <c r="AP476" s="8" t="s">
        <v>5211</v>
      </c>
      <c r="AQ476" s="9" t="s">
        <v>50</v>
      </c>
      <c r="AR476" s="7" t="s">
        <v>50</v>
      </c>
    </row>
    <row r="477" spans="1:44" ht="15" thickBot="1">
      <c r="A477" s="10" t="s">
        <v>5212</v>
      </c>
      <c r="B477" s="11">
        <v>1226</v>
      </c>
      <c r="C477" s="12">
        <v>27030</v>
      </c>
      <c r="D477" s="13" t="s">
        <v>45</v>
      </c>
      <c r="E477" s="13" t="s">
        <v>46</v>
      </c>
      <c r="F477" s="13" t="s">
        <v>47</v>
      </c>
      <c r="G477" s="13" t="s">
        <v>145</v>
      </c>
      <c r="H477" s="13" t="s">
        <v>50</v>
      </c>
      <c r="I477" s="13" t="s">
        <v>50</v>
      </c>
      <c r="J477" s="12">
        <v>45531</v>
      </c>
      <c r="K477" s="13" t="s">
        <v>51</v>
      </c>
      <c r="L477" s="13" t="s">
        <v>62</v>
      </c>
      <c r="M477" s="13" t="s">
        <v>5213</v>
      </c>
      <c r="N477" s="13" t="s">
        <v>421</v>
      </c>
      <c r="O477" s="13" t="s">
        <v>5214</v>
      </c>
      <c r="P477" s="11">
        <v>26005</v>
      </c>
      <c r="Q477" s="13" t="s">
        <v>245</v>
      </c>
      <c r="R477" s="29" t="s">
        <v>5215</v>
      </c>
      <c r="S477" s="29" t="s">
        <v>5216</v>
      </c>
      <c r="T477" s="13" t="s">
        <v>50</v>
      </c>
      <c r="U477" s="13" t="s">
        <v>5217</v>
      </c>
      <c r="V477" s="13">
        <v>450000000</v>
      </c>
      <c r="W477" s="13" t="s">
        <v>250</v>
      </c>
      <c r="X477" s="13">
        <v>5361860</v>
      </c>
      <c r="Y477" s="13" t="s">
        <v>61</v>
      </c>
      <c r="Z477" s="13">
        <v>1</v>
      </c>
      <c r="AA477" s="13">
        <v>450000000</v>
      </c>
      <c r="AB477" s="13" t="s">
        <v>250</v>
      </c>
      <c r="AC477" s="13">
        <v>5361860</v>
      </c>
      <c r="AD477" s="13" t="s">
        <v>62</v>
      </c>
      <c r="AE477" s="13">
        <v>450000000</v>
      </c>
      <c r="AF477" s="13" t="s">
        <v>250</v>
      </c>
      <c r="AG477" s="13">
        <v>5361860</v>
      </c>
      <c r="AH477" s="13">
        <v>450000000</v>
      </c>
      <c r="AI477" s="13" t="s">
        <v>250</v>
      </c>
      <c r="AJ477" s="13">
        <v>5361860</v>
      </c>
      <c r="AK477" s="13" t="s">
        <v>5218</v>
      </c>
      <c r="AL477" s="13" t="s">
        <v>50</v>
      </c>
      <c r="AM477" s="13" t="s">
        <v>5219</v>
      </c>
      <c r="AN477" s="13" t="s">
        <v>798</v>
      </c>
      <c r="AO477" s="13" t="s">
        <v>50</v>
      </c>
      <c r="AP477" s="15" t="s">
        <v>50</v>
      </c>
      <c r="AQ477" s="14" t="s">
        <v>5220</v>
      </c>
      <c r="AR477" s="13" t="s">
        <v>255</v>
      </c>
    </row>
    <row r="478" spans="1:44" ht="15" thickBot="1">
      <c r="A478" s="4" t="s">
        <v>5221</v>
      </c>
      <c r="B478" s="7" t="s">
        <v>50</v>
      </c>
      <c r="C478" s="6">
        <v>44562</v>
      </c>
      <c r="D478" s="7" t="s">
        <v>45</v>
      </c>
      <c r="E478" s="7" t="s">
        <v>46</v>
      </c>
      <c r="F478" s="7" t="s">
        <v>70</v>
      </c>
      <c r="G478" s="27" t="s">
        <v>54945</v>
      </c>
      <c r="H478" s="7" t="s">
        <v>50</v>
      </c>
      <c r="I478" s="7" t="s">
        <v>50</v>
      </c>
      <c r="J478" s="6">
        <v>45526</v>
      </c>
      <c r="K478" s="7" t="s">
        <v>50</v>
      </c>
      <c r="L478" s="7" t="s">
        <v>1624</v>
      </c>
      <c r="M478" s="7" t="s">
        <v>5222</v>
      </c>
      <c r="N478" s="7" t="s">
        <v>259</v>
      </c>
      <c r="O478" s="7" t="s">
        <v>5223</v>
      </c>
      <c r="P478" s="5">
        <v>26012</v>
      </c>
      <c r="Q478" s="7" t="s">
        <v>245</v>
      </c>
      <c r="R478" s="28" t="s">
        <v>5224</v>
      </c>
      <c r="S478" s="28" t="s">
        <v>5225</v>
      </c>
      <c r="T478" s="7" t="s">
        <v>5226</v>
      </c>
      <c r="U478" s="7" t="s">
        <v>50</v>
      </c>
      <c r="V478" s="7">
        <v>600000</v>
      </c>
      <c r="W478" s="7" t="s">
        <v>60</v>
      </c>
      <c r="X478" s="7">
        <v>600000</v>
      </c>
      <c r="Y478" s="7" t="s">
        <v>467</v>
      </c>
      <c r="Z478" s="7">
        <v>1</v>
      </c>
      <c r="AA478" s="7">
        <v>600000</v>
      </c>
      <c r="AB478" s="7" t="s">
        <v>60</v>
      </c>
      <c r="AC478" s="7">
        <v>600000</v>
      </c>
      <c r="AD478" s="7" t="s">
        <v>1624</v>
      </c>
      <c r="AE478" s="7">
        <v>600000</v>
      </c>
      <c r="AF478" s="7" t="s">
        <v>60</v>
      </c>
      <c r="AG478" s="7">
        <v>600000</v>
      </c>
      <c r="AH478" s="7">
        <v>600000</v>
      </c>
      <c r="AI478" s="7" t="s">
        <v>60</v>
      </c>
      <c r="AJ478" s="7">
        <v>600000</v>
      </c>
      <c r="AK478" s="7" t="s">
        <v>5227</v>
      </c>
      <c r="AL478" s="7" t="s">
        <v>50</v>
      </c>
      <c r="AM478" s="7" t="s">
        <v>5228</v>
      </c>
      <c r="AN478" s="7" t="s">
        <v>993</v>
      </c>
      <c r="AO478" s="7" t="s">
        <v>5229</v>
      </c>
      <c r="AP478" s="8" t="s">
        <v>5230</v>
      </c>
      <c r="AQ478" s="9" t="s">
        <v>50</v>
      </c>
      <c r="AR478" s="7" t="s">
        <v>50</v>
      </c>
    </row>
    <row r="479" spans="1:44" ht="15" thickBot="1">
      <c r="A479" s="10" t="s">
        <v>5231</v>
      </c>
      <c r="B479" s="13" t="s">
        <v>50</v>
      </c>
      <c r="C479" s="12">
        <v>44927</v>
      </c>
      <c r="D479" s="13" t="s">
        <v>45</v>
      </c>
      <c r="E479" s="13" t="s">
        <v>46</v>
      </c>
      <c r="F479" s="13" t="s">
        <v>70</v>
      </c>
      <c r="G479" s="26" t="s">
        <v>54946</v>
      </c>
      <c r="H479" s="13" t="s">
        <v>50</v>
      </c>
      <c r="I479" s="13" t="s">
        <v>50</v>
      </c>
      <c r="J479" s="12">
        <v>45526</v>
      </c>
      <c r="K479" s="13" t="s">
        <v>50</v>
      </c>
      <c r="L479" s="13" t="s">
        <v>467</v>
      </c>
      <c r="M479" s="13" t="s">
        <v>5232</v>
      </c>
      <c r="N479" s="13" t="s">
        <v>5233</v>
      </c>
      <c r="O479" s="13" t="s">
        <v>5234</v>
      </c>
      <c r="P479" s="11">
        <v>26130</v>
      </c>
      <c r="Q479" s="13" t="s">
        <v>245</v>
      </c>
      <c r="R479" s="29" t="s">
        <v>5235</v>
      </c>
      <c r="S479" s="29" t="s">
        <v>5236</v>
      </c>
      <c r="T479" s="13" t="s">
        <v>50</v>
      </c>
      <c r="U479" s="13" t="s">
        <v>50</v>
      </c>
      <c r="V479" s="13">
        <v>51000000</v>
      </c>
      <c r="W479" s="13" t="s">
        <v>1960</v>
      </c>
      <c r="X479" s="13">
        <v>350005</v>
      </c>
      <c r="Y479" s="13" t="s">
        <v>467</v>
      </c>
      <c r="Z479" s="13">
        <v>2</v>
      </c>
      <c r="AA479" s="13">
        <v>51000000</v>
      </c>
      <c r="AB479" s="13" t="s">
        <v>1960</v>
      </c>
      <c r="AC479" s="13">
        <v>350005</v>
      </c>
      <c r="AD479" s="13" t="s">
        <v>467</v>
      </c>
      <c r="AE479" s="13">
        <v>51000000</v>
      </c>
      <c r="AF479" s="13" t="s">
        <v>1960</v>
      </c>
      <c r="AG479" s="13">
        <v>350005</v>
      </c>
      <c r="AH479" s="13">
        <v>51000000</v>
      </c>
      <c r="AI479" s="13" t="s">
        <v>1960</v>
      </c>
      <c r="AJ479" s="13">
        <v>350005</v>
      </c>
      <c r="AK479" s="13" t="s">
        <v>50</v>
      </c>
      <c r="AL479" s="13" t="s">
        <v>50</v>
      </c>
      <c r="AM479" s="13" t="s">
        <v>5237</v>
      </c>
      <c r="AN479" s="13" t="s">
        <v>66</v>
      </c>
      <c r="AO479" s="13" t="s">
        <v>50</v>
      </c>
      <c r="AP479" s="14" t="s">
        <v>5238</v>
      </c>
      <c r="AQ479" s="15" t="s">
        <v>50</v>
      </c>
      <c r="AR479" s="13" t="s">
        <v>255</v>
      </c>
    </row>
    <row r="480" spans="1:44" ht="15" thickBot="1">
      <c r="A480" s="4" t="s">
        <v>5239</v>
      </c>
      <c r="B480" s="7" t="s">
        <v>50</v>
      </c>
      <c r="C480" s="6">
        <v>35431</v>
      </c>
      <c r="D480" s="7" t="s">
        <v>45</v>
      </c>
      <c r="E480" s="7" t="s">
        <v>46</v>
      </c>
      <c r="F480" s="7" t="s">
        <v>47</v>
      </c>
      <c r="G480" s="27" t="s">
        <v>54945</v>
      </c>
      <c r="H480" s="7" t="s">
        <v>240</v>
      </c>
      <c r="I480" s="7" t="s">
        <v>50</v>
      </c>
      <c r="J480" s="6">
        <v>45527</v>
      </c>
      <c r="K480" s="7" t="s">
        <v>50</v>
      </c>
      <c r="L480" s="7" t="s">
        <v>62</v>
      </c>
      <c r="M480" s="7" t="s">
        <v>5240</v>
      </c>
      <c r="N480" s="7" t="s">
        <v>3223</v>
      </c>
      <c r="O480" s="7" t="s">
        <v>5241</v>
      </c>
      <c r="P480" s="5">
        <v>26415</v>
      </c>
      <c r="Q480" s="7" t="s">
        <v>50</v>
      </c>
      <c r="R480" s="28" t="s">
        <v>5242</v>
      </c>
      <c r="S480" s="28" t="s">
        <v>5243</v>
      </c>
      <c r="T480" s="7" t="s">
        <v>5244</v>
      </c>
      <c r="U480" s="7" t="s">
        <v>5245</v>
      </c>
      <c r="V480" s="7">
        <v>193250</v>
      </c>
      <c r="W480" s="7" t="s">
        <v>60</v>
      </c>
      <c r="X480" s="7">
        <v>193250</v>
      </c>
      <c r="Y480" s="7" t="s">
        <v>61</v>
      </c>
      <c r="Z480" s="7">
        <v>3</v>
      </c>
      <c r="AA480" s="7">
        <v>193250</v>
      </c>
      <c r="AB480" s="7" t="s">
        <v>60</v>
      </c>
      <c r="AC480" s="7">
        <v>193250</v>
      </c>
      <c r="AD480" s="7" t="s">
        <v>62</v>
      </c>
      <c r="AE480" s="7">
        <v>577177</v>
      </c>
      <c r="AF480" s="7" t="s">
        <v>60</v>
      </c>
      <c r="AG480" s="7">
        <v>577177</v>
      </c>
      <c r="AH480" s="7">
        <v>577177</v>
      </c>
      <c r="AI480" s="7" t="s">
        <v>60</v>
      </c>
      <c r="AJ480" s="7">
        <v>577177</v>
      </c>
      <c r="AK480" s="7" t="s">
        <v>50</v>
      </c>
      <c r="AL480" s="7" t="s">
        <v>50</v>
      </c>
      <c r="AM480" s="7" t="s">
        <v>5246</v>
      </c>
      <c r="AN480" s="7" t="s">
        <v>738</v>
      </c>
      <c r="AO480" s="7" t="s">
        <v>5247</v>
      </c>
      <c r="AP480" s="9" t="s">
        <v>50</v>
      </c>
      <c r="AQ480" s="8" t="s">
        <v>5248</v>
      </c>
      <c r="AR480" s="7" t="s">
        <v>50</v>
      </c>
    </row>
    <row r="481" spans="1:44" ht="15" thickBot="1">
      <c r="A481" s="10" t="s">
        <v>5249</v>
      </c>
      <c r="B481" s="13" t="s">
        <v>50</v>
      </c>
      <c r="C481" s="12">
        <v>44197</v>
      </c>
      <c r="D481" s="13" t="s">
        <v>45</v>
      </c>
      <c r="E481" s="13" t="s">
        <v>50</v>
      </c>
      <c r="F481" s="13" t="s">
        <v>70</v>
      </c>
      <c r="G481" s="27" t="s">
        <v>54945</v>
      </c>
      <c r="H481" s="13" t="s">
        <v>50</v>
      </c>
      <c r="I481" s="13" t="s">
        <v>50</v>
      </c>
      <c r="J481" s="12">
        <v>45525</v>
      </c>
      <c r="K481" s="13" t="s">
        <v>50</v>
      </c>
      <c r="L481" s="13" t="s">
        <v>1624</v>
      </c>
      <c r="M481" s="13" t="s">
        <v>5250</v>
      </c>
      <c r="N481" s="13" t="s">
        <v>5251</v>
      </c>
      <c r="O481" s="13" t="s">
        <v>5252</v>
      </c>
      <c r="P481" s="11">
        <v>26568</v>
      </c>
      <c r="Q481" s="13" t="s">
        <v>50</v>
      </c>
      <c r="R481" s="29" t="s">
        <v>5253</v>
      </c>
      <c r="S481" s="29" t="s">
        <v>5254</v>
      </c>
      <c r="T481" s="13" t="s">
        <v>50</v>
      </c>
      <c r="U481" s="13" t="s">
        <v>50</v>
      </c>
      <c r="V481" s="13">
        <v>1800000</v>
      </c>
      <c r="W481" s="13" t="s">
        <v>1085</v>
      </c>
      <c r="X481" s="13">
        <v>1323583</v>
      </c>
      <c r="Y481" s="13" t="s">
        <v>467</v>
      </c>
      <c r="Z481" s="13">
        <v>1</v>
      </c>
      <c r="AA481" s="13">
        <v>1800000</v>
      </c>
      <c r="AB481" s="13" t="s">
        <v>1085</v>
      </c>
      <c r="AC481" s="13">
        <v>1323583</v>
      </c>
      <c r="AD481" s="13" t="s">
        <v>1624</v>
      </c>
      <c r="AE481" s="13">
        <v>1800000</v>
      </c>
      <c r="AF481" s="13" t="s">
        <v>1085</v>
      </c>
      <c r="AG481" s="13">
        <v>1323583</v>
      </c>
      <c r="AH481" s="13">
        <v>1800000</v>
      </c>
      <c r="AI481" s="13" t="s">
        <v>1085</v>
      </c>
      <c r="AJ481" s="13">
        <v>1323583</v>
      </c>
      <c r="AK481" s="13" t="s">
        <v>5255</v>
      </c>
      <c r="AL481" s="13" t="s">
        <v>50</v>
      </c>
      <c r="AM481" s="13" t="s">
        <v>5256</v>
      </c>
      <c r="AN481" s="13" t="s">
        <v>253</v>
      </c>
      <c r="AO481" s="13" t="s">
        <v>5257</v>
      </c>
      <c r="AP481" s="14" t="s">
        <v>5258</v>
      </c>
      <c r="AQ481" s="15" t="s">
        <v>50</v>
      </c>
      <c r="AR481" s="13" t="s">
        <v>50</v>
      </c>
    </row>
    <row r="482" spans="1:44" ht="15" thickBot="1">
      <c r="A482" s="4" t="s">
        <v>5259</v>
      </c>
      <c r="B482" s="7" t="s">
        <v>50</v>
      </c>
      <c r="C482" s="6">
        <v>43831</v>
      </c>
      <c r="D482" s="7" t="s">
        <v>45</v>
      </c>
      <c r="E482" s="7" t="s">
        <v>46</v>
      </c>
      <c r="F482" s="7" t="s">
        <v>70</v>
      </c>
      <c r="G482" s="7" t="s">
        <v>50</v>
      </c>
      <c r="H482" s="7" t="s">
        <v>50</v>
      </c>
      <c r="I482" s="7" t="s">
        <v>50</v>
      </c>
      <c r="J482" s="6">
        <v>45527</v>
      </c>
      <c r="K482" s="7" t="s">
        <v>50</v>
      </c>
      <c r="L482" s="7" t="s">
        <v>467</v>
      </c>
      <c r="M482" s="7" t="s">
        <v>5260</v>
      </c>
      <c r="N482" s="7" t="s">
        <v>5261</v>
      </c>
      <c r="O482" s="7" t="s">
        <v>5262</v>
      </c>
      <c r="P482" s="5">
        <v>26633</v>
      </c>
      <c r="Q482" s="7" t="s">
        <v>245</v>
      </c>
      <c r="R482" s="31" t="s">
        <v>50</v>
      </c>
      <c r="S482" s="31" t="s">
        <v>50</v>
      </c>
      <c r="T482" s="7" t="s">
        <v>50</v>
      </c>
      <c r="U482" s="7" t="s">
        <v>50</v>
      </c>
      <c r="V482" s="7">
        <v>700000000</v>
      </c>
      <c r="W482" s="7" t="s">
        <v>2056</v>
      </c>
      <c r="X482" s="7">
        <v>98077678</v>
      </c>
      <c r="Y482" s="7" t="s">
        <v>467</v>
      </c>
      <c r="Z482" s="7">
        <v>1</v>
      </c>
      <c r="AA482" s="7">
        <v>700000000</v>
      </c>
      <c r="AB482" s="7" t="s">
        <v>2056</v>
      </c>
      <c r="AC482" s="7">
        <v>98077678</v>
      </c>
      <c r="AD482" s="7" t="s">
        <v>467</v>
      </c>
      <c r="AE482" s="7">
        <v>700000000</v>
      </c>
      <c r="AF482" s="7" t="s">
        <v>2056</v>
      </c>
      <c r="AG482" s="7">
        <v>98077678</v>
      </c>
      <c r="AH482" s="7">
        <v>700000000</v>
      </c>
      <c r="AI482" s="7" t="s">
        <v>2056</v>
      </c>
      <c r="AJ482" s="7">
        <v>98077678</v>
      </c>
      <c r="AK482" s="7" t="s">
        <v>50</v>
      </c>
      <c r="AL482" s="7" t="s">
        <v>50</v>
      </c>
      <c r="AM482" s="7" t="s">
        <v>50</v>
      </c>
      <c r="AN482" s="7" t="s">
        <v>50</v>
      </c>
      <c r="AO482" s="7" t="s">
        <v>50</v>
      </c>
      <c r="AP482" s="9" t="s">
        <v>50</v>
      </c>
      <c r="AQ482" s="9" t="s">
        <v>50</v>
      </c>
      <c r="AR482" s="7" t="s">
        <v>1186</v>
      </c>
    </row>
    <row r="483" spans="1:44" ht="15" thickBot="1">
      <c r="A483" s="10" t="s">
        <v>5263</v>
      </c>
      <c r="B483" s="13" t="s">
        <v>50</v>
      </c>
      <c r="C483" s="12">
        <v>41275</v>
      </c>
      <c r="D483" s="13" t="s">
        <v>45</v>
      </c>
      <c r="E483" s="13" t="s">
        <v>50</v>
      </c>
      <c r="F483" s="13" t="s">
        <v>70</v>
      </c>
      <c r="G483" s="13" t="s">
        <v>50</v>
      </c>
      <c r="H483" s="13" t="s">
        <v>50</v>
      </c>
      <c r="I483" s="13" t="s">
        <v>50</v>
      </c>
      <c r="J483" s="12">
        <v>45531</v>
      </c>
      <c r="K483" s="13" t="s">
        <v>50</v>
      </c>
      <c r="L483" s="13" t="s">
        <v>178</v>
      </c>
      <c r="M483" s="13" t="s">
        <v>5264</v>
      </c>
      <c r="N483" s="13" t="s">
        <v>5265</v>
      </c>
      <c r="O483" s="13" t="s">
        <v>5266</v>
      </c>
      <c r="P483" s="11">
        <v>26697</v>
      </c>
      <c r="Q483" s="13" t="s">
        <v>360</v>
      </c>
      <c r="R483" s="29" t="s">
        <v>5267</v>
      </c>
      <c r="S483" s="30" t="s">
        <v>50</v>
      </c>
      <c r="T483" s="13" t="s">
        <v>50</v>
      </c>
      <c r="U483" s="13" t="s">
        <v>50</v>
      </c>
      <c r="V483" s="13">
        <v>7700000</v>
      </c>
      <c r="W483" s="13" t="s">
        <v>209</v>
      </c>
      <c r="X483" s="13">
        <v>8597943</v>
      </c>
      <c r="Y483" s="13" t="s">
        <v>50</v>
      </c>
      <c r="Z483" s="13">
        <v>1</v>
      </c>
      <c r="AA483" s="13">
        <v>7700000</v>
      </c>
      <c r="AB483" s="13" t="s">
        <v>209</v>
      </c>
      <c r="AC483" s="13">
        <v>8597943</v>
      </c>
      <c r="AD483" s="13" t="s">
        <v>178</v>
      </c>
      <c r="AE483" s="13">
        <v>7700000</v>
      </c>
      <c r="AF483" s="13" t="s">
        <v>209</v>
      </c>
      <c r="AG483" s="13">
        <v>8597943</v>
      </c>
      <c r="AH483" s="13">
        <v>7700000</v>
      </c>
      <c r="AI483" s="13" t="s">
        <v>209</v>
      </c>
      <c r="AJ483" s="13">
        <v>8597943</v>
      </c>
      <c r="AK483" s="13" t="s">
        <v>5268</v>
      </c>
      <c r="AL483" s="13" t="s">
        <v>50</v>
      </c>
      <c r="AM483" s="13" t="s">
        <v>5269</v>
      </c>
      <c r="AN483" s="13" t="s">
        <v>66</v>
      </c>
      <c r="AO483" s="13" t="s">
        <v>5270</v>
      </c>
      <c r="AP483" s="15" t="s">
        <v>50</v>
      </c>
      <c r="AQ483" s="14" t="s">
        <v>5271</v>
      </c>
      <c r="AR483" s="13" t="s">
        <v>50</v>
      </c>
    </row>
    <row r="484" spans="1:44" ht="15" thickBot="1">
      <c r="A484" s="4" t="s">
        <v>5272</v>
      </c>
      <c r="B484" s="7" t="s">
        <v>50</v>
      </c>
      <c r="C484" s="6">
        <v>43466</v>
      </c>
      <c r="D484" s="7" t="s">
        <v>45</v>
      </c>
      <c r="E484" s="7" t="s">
        <v>46</v>
      </c>
      <c r="F484" s="7" t="s">
        <v>70</v>
      </c>
      <c r="G484" s="26" t="s">
        <v>54946</v>
      </c>
      <c r="H484" s="7" t="s">
        <v>1591</v>
      </c>
      <c r="I484" s="7" t="s">
        <v>50</v>
      </c>
      <c r="J484" s="6">
        <v>45523</v>
      </c>
      <c r="K484" s="7" t="s">
        <v>50</v>
      </c>
      <c r="L484" s="7" t="s">
        <v>178</v>
      </c>
      <c r="M484" s="7" t="s">
        <v>5273</v>
      </c>
      <c r="N484" s="7" t="s">
        <v>5274</v>
      </c>
      <c r="O484" s="7" t="s">
        <v>5275</v>
      </c>
      <c r="P484" s="5">
        <v>26699</v>
      </c>
      <c r="Q484" s="7" t="s">
        <v>1116</v>
      </c>
      <c r="R484" s="28" t="s">
        <v>5276</v>
      </c>
      <c r="S484" s="28" t="s">
        <v>5277</v>
      </c>
      <c r="T484" s="7" t="s">
        <v>5278</v>
      </c>
      <c r="U484" s="7" t="s">
        <v>5279</v>
      </c>
      <c r="V484" s="7">
        <v>654378</v>
      </c>
      <c r="W484" s="7" t="s">
        <v>60</v>
      </c>
      <c r="X484" s="7">
        <v>654378</v>
      </c>
      <c r="Y484" s="7" t="s">
        <v>50</v>
      </c>
      <c r="Z484" s="7">
        <v>2</v>
      </c>
      <c r="AA484" s="7">
        <v>654378</v>
      </c>
      <c r="AB484" s="7" t="s">
        <v>60</v>
      </c>
      <c r="AC484" s="7">
        <v>654378</v>
      </c>
      <c r="AD484" s="7" t="s">
        <v>178</v>
      </c>
      <c r="AE484" s="7">
        <v>1559378</v>
      </c>
      <c r="AF484" s="7" t="s">
        <v>60</v>
      </c>
      <c r="AG484" s="7">
        <v>1559378</v>
      </c>
      <c r="AH484" s="7">
        <v>1559378</v>
      </c>
      <c r="AI484" s="7" t="s">
        <v>60</v>
      </c>
      <c r="AJ484" s="7">
        <v>1559378</v>
      </c>
      <c r="AK484" s="7" t="s">
        <v>50</v>
      </c>
      <c r="AL484" s="7" t="s">
        <v>50</v>
      </c>
      <c r="AM484" s="7" t="s">
        <v>5280</v>
      </c>
      <c r="AN484" s="7" t="s">
        <v>253</v>
      </c>
      <c r="AO484" s="7" t="s">
        <v>5281</v>
      </c>
      <c r="AP484" s="8" t="s">
        <v>5282</v>
      </c>
      <c r="AQ484" s="9" t="s">
        <v>50</v>
      </c>
      <c r="AR484" s="7" t="s">
        <v>50</v>
      </c>
    </row>
    <row r="485" spans="1:44" ht="15" thickBot="1">
      <c r="A485" s="10" t="s">
        <v>5283</v>
      </c>
      <c r="B485" s="11">
        <v>1793</v>
      </c>
      <c r="C485" s="12">
        <v>39448</v>
      </c>
      <c r="D485" s="13" t="s">
        <v>45</v>
      </c>
      <c r="E485" s="13" t="s">
        <v>46</v>
      </c>
      <c r="F485" s="13" t="s">
        <v>47</v>
      </c>
      <c r="G485" s="26" t="s">
        <v>54946</v>
      </c>
      <c r="H485" s="13" t="s">
        <v>5284</v>
      </c>
      <c r="I485" s="13" t="s">
        <v>50</v>
      </c>
      <c r="J485" s="12">
        <v>45525</v>
      </c>
      <c r="K485" s="13" t="s">
        <v>50</v>
      </c>
      <c r="L485" s="13" t="s">
        <v>162</v>
      </c>
      <c r="M485" s="13" t="s">
        <v>5285</v>
      </c>
      <c r="N485" s="13" t="s">
        <v>1914</v>
      </c>
      <c r="O485" s="13" t="s">
        <v>5286</v>
      </c>
      <c r="P485" s="11">
        <v>26724</v>
      </c>
      <c r="Q485" s="13" t="s">
        <v>920</v>
      </c>
      <c r="R485" s="29" t="s">
        <v>5287</v>
      </c>
      <c r="S485" s="29" t="s">
        <v>5288</v>
      </c>
      <c r="T485" s="13" t="s">
        <v>5289</v>
      </c>
      <c r="U485" s="13" t="s">
        <v>5290</v>
      </c>
      <c r="V485" s="13">
        <v>5500000</v>
      </c>
      <c r="W485" s="13" t="s">
        <v>1919</v>
      </c>
      <c r="X485" s="13">
        <v>538815</v>
      </c>
      <c r="Y485" s="13" t="s">
        <v>61</v>
      </c>
      <c r="Z485" s="13">
        <v>2</v>
      </c>
      <c r="AA485" s="13">
        <v>3140000</v>
      </c>
      <c r="AB485" s="13" t="s">
        <v>1919</v>
      </c>
      <c r="AC485" s="13">
        <v>278777</v>
      </c>
      <c r="AD485" s="13" t="s">
        <v>62</v>
      </c>
      <c r="AE485" s="13">
        <v>3140000</v>
      </c>
      <c r="AF485" s="13" t="s">
        <v>1919</v>
      </c>
      <c r="AG485" s="13">
        <v>278777</v>
      </c>
      <c r="AH485" s="13">
        <v>8640000</v>
      </c>
      <c r="AI485" s="13" t="s">
        <v>1919</v>
      </c>
      <c r="AJ485" s="13">
        <v>817592</v>
      </c>
      <c r="AK485" s="13" t="s">
        <v>5291</v>
      </c>
      <c r="AL485" s="13" t="s">
        <v>50</v>
      </c>
      <c r="AM485" s="13" t="s">
        <v>5292</v>
      </c>
      <c r="AN485" s="13" t="s">
        <v>66</v>
      </c>
      <c r="AO485" s="13" t="s">
        <v>5293</v>
      </c>
      <c r="AP485" s="14" t="s">
        <v>5294</v>
      </c>
      <c r="AQ485" s="15" t="s">
        <v>50</v>
      </c>
      <c r="AR485" s="13" t="s">
        <v>50</v>
      </c>
    </row>
    <row r="486" spans="1:44" ht="15" thickBot="1">
      <c r="A486" s="4" t="s">
        <v>5295</v>
      </c>
      <c r="B486" s="7" t="s">
        <v>50</v>
      </c>
      <c r="C486" s="6">
        <v>44927</v>
      </c>
      <c r="D486" s="7" t="s">
        <v>45</v>
      </c>
      <c r="E486" s="7" t="s">
        <v>50</v>
      </c>
      <c r="F486" s="7" t="s">
        <v>70</v>
      </c>
      <c r="G486" s="27" t="s">
        <v>54945</v>
      </c>
      <c r="H486" s="7" t="s">
        <v>50</v>
      </c>
      <c r="I486" s="7" t="s">
        <v>50</v>
      </c>
      <c r="J486" s="6">
        <v>45531</v>
      </c>
      <c r="K486" s="7" t="s">
        <v>50</v>
      </c>
      <c r="L486" s="7" t="s">
        <v>467</v>
      </c>
      <c r="M486" s="7" t="s">
        <v>5296</v>
      </c>
      <c r="N486" s="7" t="s">
        <v>1941</v>
      </c>
      <c r="O486" s="7" t="s">
        <v>5297</v>
      </c>
      <c r="P486" s="5">
        <v>26741</v>
      </c>
      <c r="Q486" s="7" t="s">
        <v>1943</v>
      </c>
      <c r="R486" s="28" t="s">
        <v>5298</v>
      </c>
      <c r="S486" s="28" t="s">
        <v>5299</v>
      </c>
      <c r="T486" s="7" t="s">
        <v>50</v>
      </c>
      <c r="U486" s="7" t="s">
        <v>50</v>
      </c>
      <c r="V486" s="7">
        <v>15000000</v>
      </c>
      <c r="W486" s="7" t="s">
        <v>60</v>
      </c>
      <c r="X486" s="7">
        <v>15000000</v>
      </c>
      <c r="Y486" s="7" t="s">
        <v>467</v>
      </c>
      <c r="Z486" s="7">
        <v>1</v>
      </c>
      <c r="AA486" s="7">
        <v>15000000</v>
      </c>
      <c r="AB486" s="7" t="s">
        <v>60</v>
      </c>
      <c r="AC486" s="7">
        <v>15000000</v>
      </c>
      <c r="AD486" s="7" t="s">
        <v>467</v>
      </c>
      <c r="AE486" s="7">
        <v>15000000</v>
      </c>
      <c r="AF486" s="7" t="s">
        <v>60</v>
      </c>
      <c r="AG486" s="7">
        <v>15000000</v>
      </c>
      <c r="AH486" s="7">
        <v>15000000</v>
      </c>
      <c r="AI486" s="7" t="s">
        <v>60</v>
      </c>
      <c r="AJ486" s="7">
        <v>15000000</v>
      </c>
      <c r="AK486" s="7" t="s">
        <v>5300</v>
      </c>
      <c r="AL486" s="7" t="s">
        <v>50</v>
      </c>
      <c r="AM486" s="7" t="s">
        <v>5301</v>
      </c>
      <c r="AN486" s="7" t="s">
        <v>253</v>
      </c>
      <c r="AO486" s="7" t="s">
        <v>5302</v>
      </c>
      <c r="AP486" s="8" t="s">
        <v>5303</v>
      </c>
      <c r="AQ486" s="9" t="s">
        <v>50</v>
      </c>
      <c r="AR486" s="7" t="s">
        <v>50</v>
      </c>
    </row>
    <row r="487" spans="1:44" ht="15" thickBot="1">
      <c r="A487" s="10" t="s">
        <v>5304</v>
      </c>
      <c r="B487" s="13" t="s">
        <v>50</v>
      </c>
      <c r="C487" s="12">
        <v>44927</v>
      </c>
      <c r="D487" s="13" t="s">
        <v>45</v>
      </c>
      <c r="E487" s="13" t="s">
        <v>46</v>
      </c>
      <c r="F487" s="13" t="s">
        <v>70</v>
      </c>
      <c r="G487" s="27" t="s">
        <v>54945</v>
      </c>
      <c r="H487" s="13" t="s">
        <v>50</v>
      </c>
      <c r="I487" s="13" t="s">
        <v>50</v>
      </c>
      <c r="J487" s="12">
        <v>45527</v>
      </c>
      <c r="K487" s="13" t="s">
        <v>50</v>
      </c>
      <c r="L487" s="13" t="s">
        <v>467</v>
      </c>
      <c r="M487" s="13" t="s">
        <v>5305</v>
      </c>
      <c r="N487" s="13" t="s">
        <v>5306</v>
      </c>
      <c r="O487" s="13" t="s">
        <v>5307</v>
      </c>
      <c r="P487" s="11">
        <v>26938</v>
      </c>
      <c r="Q487" s="13" t="s">
        <v>245</v>
      </c>
      <c r="R487" s="30" t="s">
        <v>50</v>
      </c>
      <c r="S487" s="30" t="s">
        <v>50</v>
      </c>
      <c r="T487" s="13" t="s">
        <v>50</v>
      </c>
      <c r="U487" s="13" t="s">
        <v>50</v>
      </c>
      <c r="V487" s="13">
        <v>42500000</v>
      </c>
      <c r="W487" s="13" t="s">
        <v>250</v>
      </c>
      <c r="X487" s="13">
        <v>506728</v>
      </c>
      <c r="Y487" s="13" t="s">
        <v>467</v>
      </c>
      <c r="Z487" s="13">
        <v>1</v>
      </c>
      <c r="AA487" s="13">
        <v>42500000</v>
      </c>
      <c r="AB487" s="13" t="s">
        <v>250</v>
      </c>
      <c r="AC487" s="13">
        <v>506728</v>
      </c>
      <c r="AD487" s="13" t="s">
        <v>467</v>
      </c>
      <c r="AE487" s="13">
        <v>42500000</v>
      </c>
      <c r="AF487" s="13" t="s">
        <v>250</v>
      </c>
      <c r="AG487" s="13">
        <v>506728</v>
      </c>
      <c r="AH487" s="13">
        <v>42500000</v>
      </c>
      <c r="AI487" s="13" t="s">
        <v>250</v>
      </c>
      <c r="AJ487" s="13">
        <v>506728</v>
      </c>
      <c r="AK487" s="13" t="s">
        <v>5308</v>
      </c>
      <c r="AL487" s="13" t="s">
        <v>50</v>
      </c>
      <c r="AM487" s="13" t="s">
        <v>5309</v>
      </c>
      <c r="AN487" s="13" t="s">
        <v>5310</v>
      </c>
      <c r="AO487" s="13" t="s">
        <v>50</v>
      </c>
      <c r="AP487" s="15" t="s">
        <v>50</v>
      </c>
      <c r="AQ487" s="14" t="s">
        <v>5311</v>
      </c>
      <c r="AR487" s="13" t="s">
        <v>255</v>
      </c>
    </row>
    <row r="488" spans="1:44" ht="15" thickBot="1">
      <c r="A488" s="4" t="s">
        <v>5312</v>
      </c>
      <c r="B488" s="7">
        <v>618</v>
      </c>
      <c r="C488" s="6">
        <v>20821</v>
      </c>
      <c r="D488" s="7" t="s">
        <v>45</v>
      </c>
      <c r="E488" s="7" t="s">
        <v>46</v>
      </c>
      <c r="F488" s="7" t="s">
        <v>70</v>
      </c>
      <c r="G488" s="26" t="s">
        <v>54946</v>
      </c>
      <c r="H488" s="7" t="s">
        <v>4364</v>
      </c>
      <c r="I488" s="7" t="s">
        <v>50</v>
      </c>
      <c r="J488" s="6">
        <v>45526</v>
      </c>
      <c r="K488" s="7" t="s">
        <v>116</v>
      </c>
      <c r="L488" s="7" t="s">
        <v>52</v>
      </c>
      <c r="M488" s="7" t="s">
        <v>5313</v>
      </c>
      <c r="N488" s="7" t="s">
        <v>5314</v>
      </c>
      <c r="O488" s="7" t="s">
        <v>5315</v>
      </c>
      <c r="P488" s="5">
        <v>26979</v>
      </c>
      <c r="Q488" s="7" t="s">
        <v>1116</v>
      </c>
      <c r="R488" s="28" t="s">
        <v>5316</v>
      </c>
      <c r="S488" s="28" t="s">
        <v>5317</v>
      </c>
      <c r="T488" s="7" t="s">
        <v>50</v>
      </c>
      <c r="U488" s="7" t="s">
        <v>5318</v>
      </c>
      <c r="V488" s="7">
        <v>41000</v>
      </c>
      <c r="W488" s="7" t="s">
        <v>60</v>
      </c>
      <c r="X488" s="7">
        <v>41000</v>
      </c>
      <c r="Y488" s="7" t="s">
        <v>50</v>
      </c>
      <c r="Z488" s="7">
        <v>2</v>
      </c>
      <c r="AA488" s="7" t="s">
        <v>50</v>
      </c>
      <c r="AB488" s="7" t="s">
        <v>50</v>
      </c>
      <c r="AC488" s="7" t="s">
        <v>50</v>
      </c>
      <c r="AD488" s="7" t="s">
        <v>50</v>
      </c>
      <c r="AE488" s="7" t="s">
        <v>50</v>
      </c>
      <c r="AF488" s="7" t="s">
        <v>50</v>
      </c>
      <c r="AG488" s="7" t="s">
        <v>50</v>
      </c>
      <c r="AH488" s="7">
        <v>3759258</v>
      </c>
      <c r="AI488" s="7" t="s">
        <v>60</v>
      </c>
      <c r="AJ488" s="7">
        <v>3759258</v>
      </c>
      <c r="AK488" s="7" t="s">
        <v>5319</v>
      </c>
      <c r="AL488" s="7" t="s">
        <v>50</v>
      </c>
      <c r="AM488" s="7" t="s">
        <v>5320</v>
      </c>
      <c r="AN488" s="7" t="s">
        <v>66</v>
      </c>
      <c r="AO488" s="7" t="s">
        <v>5321</v>
      </c>
      <c r="AP488" s="8" t="s">
        <v>5322</v>
      </c>
      <c r="AQ488" s="9" t="s">
        <v>50</v>
      </c>
      <c r="AR488" s="7" t="s">
        <v>50</v>
      </c>
    </row>
    <row r="489" spans="1:44" ht="15" thickBot="1">
      <c r="A489" s="10" t="s">
        <v>5323</v>
      </c>
      <c r="B489" s="13" t="s">
        <v>50</v>
      </c>
      <c r="C489" s="12">
        <v>39083</v>
      </c>
      <c r="D489" s="13" t="s">
        <v>45</v>
      </c>
      <c r="E489" s="13" t="s">
        <v>46</v>
      </c>
      <c r="F489" s="13" t="s">
        <v>47</v>
      </c>
      <c r="G489" s="13" t="s">
        <v>176</v>
      </c>
      <c r="H489" s="13" t="s">
        <v>50</v>
      </c>
      <c r="I489" s="13" t="s">
        <v>50</v>
      </c>
      <c r="J489" s="12">
        <v>45526</v>
      </c>
      <c r="K489" s="13" t="s">
        <v>50</v>
      </c>
      <c r="L489" s="13" t="s">
        <v>62</v>
      </c>
      <c r="M489" s="13" t="s">
        <v>5324</v>
      </c>
      <c r="N489" s="13" t="s">
        <v>5325</v>
      </c>
      <c r="O489" s="13" t="s">
        <v>5326</v>
      </c>
      <c r="P489" s="11">
        <v>27022</v>
      </c>
      <c r="Q489" s="13" t="s">
        <v>1001</v>
      </c>
      <c r="R489" s="29" t="s">
        <v>5327</v>
      </c>
      <c r="S489" s="29" t="s">
        <v>5328</v>
      </c>
      <c r="T489" s="13" t="s">
        <v>5329</v>
      </c>
      <c r="U489" s="13">
        <v>966920035184</v>
      </c>
      <c r="V489" s="13">
        <v>181330000</v>
      </c>
      <c r="W489" s="13" t="s">
        <v>2578</v>
      </c>
      <c r="X489" s="13">
        <v>48326328</v>
      </c>
      <c r="Y489" s="13" t="s">
        <v>61</v>
      </c>
      <c r="Z489" s="13">
        <v>1</v>
      </c>
      <c r="AA489" s="13">
        <v>181330000</v>
      </c>
      <c r="AB489" s="13" t="s">
        <v>2578</v>
      </c>
      <c r="AC489" s="13">
        <v>48326328</v>
      </c>
      <c r="AD489" s="13" t="s">
        <v>62</v>
      </c>
      <c r="AE489" s="13">
        <v>181330000</v>
      </c>
      <c r="AF489" s="13" t="s">
        <v>2578</v>
      </c>
      <c r="AG489" s="13">
        <v>48326328</v>
      </c>
      <c r="AH489" s="13">
        <v>181330000</v>
      </c>
      <c r="AI489" s="13" t="s">
        <v>2578</v>
      </c>
      <c r="AJ489" s="13">
        <v>48326328</v>
      </c>
      <c r="AK489" s="13" t="s">
        <v>5330</v>
      </c>
      <c r="AL489" s="13" t="s">
        <v>50</v>
      </c>
      <c r="AM489" s="13" t="s">
        <v>5331</v>
      </c>
      <c r="AN489" s="13" t="s">
        <v>66</v>
      </c>
      <c r="AO489" s="13" t="s">
        <v>50</v>
      </c>
      <c r="AP489" s="15" t="s">
        <v>50</v>
      </c>
      <c r="AQ489" s="14" t="s">
        <v>5332</v>
      </c>
      <c r="AR489" s="13" t="s">
        <v>255</v>
      </c>
    </row>
    <row r="490" spans="1:44" ht="15" thickBot="1">
      <c r="A490" s="4" t="s">
        <v>5333</v>
      </c>
      <c r="B490" s="5">
        <v>3617</v>
      </c>
      <c r="C490" s="6">
        <v>38718</v>
      </c>
      <c r="D490" s="7" t="s">
        <v>45</v>
      </c>
      <c r="E490" s="7" t="s">
        <v>46</v>
      </c>
      <c r="F490" s="7" t="s">
        <v>70</v>
      </c>
      <c r="G490" s="7" t="s">
        <v>145</v>
      </c>
      <c r="H490" s="7" t="s">
        <v>50</v>
      </c>
      <c r="I490" s="7" t="s">
        <v>50</v>
      </c>
      <c r="J490" s="6">
        <v>45525</v>
      </c>
      <c r="K490" s="7" t="s">
        <v>50</v>
      </c>
      <c r="L490" s="7" t="s">
        <v>178</v>
      </c>
      <c r="M490" s="7" t="s">
        <v>5334</v>
      </c>
      <c r="N490" s="7" t="s">
        <v>5335</v>
      </c>
      <c r="O490" s="7" t="s">
        <v>5336</v>
      </c>
      <c r="P490" s="5">
        <v>27054</v>
      </c>
      <c r="Q490" s="7" t="s">
        <v>1783</v>
      </c>
      <c r="R490" s="28" t="s">
        <v>5337</v>
      </c>
      <c r="S490" s="28" t="s">
        <v>5338</v>
      </c>
      <c r="T490" s="7" t="s">
        <v>5339</v>
      </c>
      <c r="U490" s="7">
        <v>908503334932</v>
      </c>
      <c r="V490" s="7">
        <v>63000000</v>
      </c>
      <c r="W490" s="7" t="s">
        <v>5340</v>
      </c>
      <c r="X490" s="7">
        <v>1857246</v>
      </c>
      <c r="Y490" s="7" t="s">
        <v>50</v>
      </c>
      <c r="Z490" s="7">
        <v>1</v>
      </c>
      <c r="AA490" s="7">
        <v>63000000</v>
      </c>
      <c r="AB490" s="7" t="s">
        <v>5340</v>
      </c>
      <c r="AC490" s="7">
        <v>1857246</v>
      </c>
      <c r="AD490" s="7" t="s">
        <v>178</v>
      </c>
      <c r="AE490" s="7">
        <v>63000000</v>
      </c>
      <c r="AF490" s="7" t="s">
        <v>5340</v>
      </c>
      <c r="AG490" s="7">
        <v>1857246</v>
      </c>
      <c r="AH490" s="7">
        <v>63000000</v>
      </c>
      <c r="AI490" s="7" t="s">
        <v>5340</v>
      </c>
      <c r="AJ490" s="7">
        <v>1857246</v>
      </c>
      <c r="AK490" s="7" t="s">
        <v>5341</v>
      </c>
      <c r="AL490" s="7" t="s">
        <v>50</v>
      </c>
      <c r="AM490" s="7" t="s">
        <v>5342</v>
      </c>
      <c r="AN490" s="7" t="s">
        <v>253</v>
      </c>
      <c r="AO490" s="7" t="s">
        <v>5343</v>
      </c>
      <c r="AP490" s="8" t="s">
        <v>5344</v>
      </c>
      <c r="AQ490" s="9" t="s">
        <v>50</v>
      </c>
      <c r="AR490" s="7" t="s">
        <v>50</v>
      </c>
    </row>
    <row r="491" spans="1:44" ht="15" thickBot="1">
      <c r="A491" s="10" t="s">
        <v>5345</v>
      </c>
      <c r="B491" s="13">
        <v>10</v>
      </c>
      <c r="C491" s="12">
        <v>45316</v>
      </c>
      <c r="D491" s="13" t="s">
        <v>45</v>
      </c>
      <c r="E491" s="13" t="s">
        <v>46</v>
      </c>
      <c r="F491" s="13" t="s">
        <v>70</v>
      </c>
      <c r="G491" s="26" t="s">
        <v>54946</v>
      </c>
      <c r="H491" s="13" t="s">
        <v>50</v>
      </c>
      <c r="I491" s="13" t="s">
        <v>50</v>
      </c>
      <c r="J491" s="12">
        <v>45524</v>
      </c>
      <c r="K491" s="13" t="s">
        <v>50</v>
      </c>
      <c r="L491" s="13" t="s">
        <v>210</v>
      </c>
      <c r="M491" s="13" t="s">
        <v>5346</v>
      </c>
      <c r="N491" s="13" t="s">
        <v>757</v>
      </c>
      <c r="O491" s="13" t="s">
        <v>5347</v>
      </c>
      <c r="P491" s="11">
        <v>27063</v>
      </c>
      <c r="Q491" s="13" t="s">
        <v>759</v>
      </c>
      <c r="R491" s="29" t="s">
        <v>5348</v>
      </c>
      <c r="S491" s="29" t="s">
        <v>5349</v>
      </c>
      <c r="T491" s="13" t="s">
        <v>5350</v>
      </c>
      <c r="U491" s="13">
        <v>2348088028299</v>
      </c>
      <c r="V491" s="13">
        <v>500000</v>
      </c>
      <c r="W491" s="13" t="s">
        <v>60</v>
      </c>
      <c r="X491" s="13">
        <v>500000</v>
      </c>
      <c r="Y491" s="13" t="s">
        <v>50</v>
      </c>
      <c r="Z491" s="13">
        <v>2</v>
      </c>
      <c r="AA491" s="13">
        <v>500000</v>
      </c>
      <c r="AB491" s="13" t="s">
        <v>60</v>
      </c>
      <c r="AC491" s="13">
        <v>500000</v>
      </c>
      <c r="AD491" s="13" t="s">
        <v>210</v>
      </c>
      <c r="AE491" s="13">
        <v>501000</v>
      </c>
      <c r="AF491" s="13" t="s">
        <v>60</v>
      </c>
      <c r="AG491" s="13">
        <v>501000</v>
      </c>
      <c r="AH491" s="13">
        <v>501000</v>
      </c>
      <c r="AI491" s="13" t="s">
        <v>60</v>
      </c>
      <c r="AJ491" s="13">
        <v>501000</v>
      </c>
      <c r="AK491" s="13" t="s">
        <v>50</v>
      </c>
      <c r="AL491" s="13" t="s">
        <v>50</v>
      </c>
      <c r="AM491" s="13" t="s">
        <v>5351</v>
      </c>
      <c r="AN491" s="13" t="s">
        <v>993</v>
      </c>
      <c r="AO491" s="13" t="s">
        <v>5352</v>
      </c>
      <c r="AP491" s="14" t="s">
        <v>5353</v>
      </c>
      <c r="AQ491" s="15" t="s">
        <v>50</v>
      </c>
      <c r="AR491" s="13" t="s">
        <v>50</v>
      </c>
    </row>
    <row r="492" spans="1:44" ht="15" thickBot="1">
      <c r="A492" s="4" t="s">
        <v>5354</v>
      </c>
      <c r="B492" s="7" t="s">
        <v>50</v>
      </c>
      <c r="C492" s="6">
        <v>44197</v>
      </c>
      <c r="D492" s="7" t="s">
        <v>45</v>
      </c>
      <c r="E492" s="7" t="s">
        <v>46</v>
      </c>
      <c r="F492" s="7" t="s">
        <v>70</v>
      </c>
      <c r="G492" s="27" t="s">
        <v>54945</v>
      </c>
      <c r="H492" s="7" t="s">
        <v>612</v>
      </c>
      <c r="I492" s="7" t="s">
        <v>50</v>
      </c>
      <c r="J492" s="6">
        <v>45523</v>
      </c>
      <c r="K492" s="7" t="s">
        <v>50</v>
      </c>
      <c r="L492" s="7" t="s">
        <v>210</v>
      </c>
      <c r="M492" s="7" t="s">
        <v>5355</v>
      </c>
      <c r="N492" s="7" t="s">
        <v>1614</v>
      </c>
      <c r="O492" s="7" t="s">
        <v>5356</v>
      </c>
      <c r="P492" s="5">
        <v>27148</v>
      </c>
      <c r="Q492" s="7" t="s">
        <v>1201</v>
      </c>
      <c r="R492" s="28" t="s">
        <v>5357</v>
      </c>
      <c r="S492" s="28" t="s">
        <v>5358</v>
      </c>
      <c r="T492" s="7" t="s">
        <v>50</v>
      </c>
      <c r="U492" s="7" t="s">
        <v>5359</v>
      </c>
      <c r="V492" s="7">
        <v>19100000</v>
      </c>
      <c r="W492" s="7" t="s">
        <v>60</v>
      </c>
      <c r="X492" s="7">
        <v>19100000</v>
      </c>
      <c r="Y492" s="7" t="s">
        <v>50</v>
      </c>
      <c r="Z492" s="7">
        <v>1</v>
      </c>
      <c r="AA492" s="7">
        <v>19100000</v>
      </c>
      <c r="AB492" s="7" t="s">
        <v>60</v>
      </c>
      <c r="AC492" s="7">
        <v>19100000</v>
      </c>
      <c r="AD492" s="7" t="s">
        <v>210</v>
      </c>
      <c r="AE492" s="7">
        <v>19100000</v>
      </c>
      <c r="AF492" s="7" t="s">
        <v>60</v>
      </c>
      <c r="AG492" s="7">
        <v>19100000</v>
      </c>
      <c r="AH492" s="7">
        <v>19100000</v>
      </c>
      <c r="AI492" s="7" t="s">
        <v>60</v>
      </c>
      <c r="AJ492" s="7">
        <v>19100000</v>
      </c>
      <c r="AK492" s="7" t="s">
        <v>50</v>
      </c>
      <c r="AL492" s="7" t="s">
        <v>50</v>
      </c>
      <c r="AM492" s="7" t="s">
        <v>5360</v>
      </c>
      <c r="AN492" s="7" t="s">
        <v>66</v>
      </c>
      <c r="AO492" s="7" t="s">
        <v>5361</v>
      </c>
      <c r="AP492" s="8" t="s">
        <v>5362</v>
      </c>
      <c r="AQ492" s="9" t="s">
        <v>50</v>
      </c>
      <c r="AR492" s="7" t="s">
        <v>50</v>
      </c>
    </row>
    <row r="493" spans="1:44" ht="15" thickBot="1">
      <c r="A493" s="10" t="s">
        <v>5363</v>
      </c>
      <c r="B493" s="11">
        <v>35407</v>
      </c>
      <c r="C493" s="12">
        <v>43831</v>
      </c>
      <c r="D493" s="13" t="s">
        <v>45</v>
      </c>
      <c r="E493" s="13" t="s">
        <v>46</v>
      </c>
      <c r="F493" s="13" t="s">
        <v>47</v>
      </c>
      <c r="G493" s="26" t="s">
        <v>54946</v>
      </c>
      <c r="H493" s="13" t="s">
        <v>50</v>
      </c>
      <c r="I493" s="13" t="s">
        <v>50</v>
      </c>
      <c r="J493" s="12">
        <v>45531</v>
      </c>
      <c r="K493" s="13" t="s">
        <v>50</v>
      </c>
      <c r="L493" s="13" t="s">
        <v>162</v>
      </c>
      <c r="M493" s="13" t="s">
        <v>5364</v>
      </c>
      <c r="N493" s="13" t="s">
        <v>5365</v>
      </c>
      <c r="O493" s="13" t="s">
        <v>5366</v>
      </c>
      <c r="P493" s="11">
        <v>27173</v>
      </c>
      <c r="Q493" s="13" t="s">
        <v>50</v>
      </c>
      <c r="R493" s="29" t="s">
        <v>5367</v>
      </c>
      <c r="S493" s="29" t="s">
        <v>5368</v>
      </c>
      <c r="T493" s="13" t="s">
        <v>5369</v>
      </c>
      <c r="U493" s="13" t="s">
        <v>50</v>
      </c>
      <c r="V493" s="13">
        <v>786510</v>
      </c>
      <c r="W493" s="13" t="s">
        <v>1085</v>
      </c>
      <c r="X493" s="13">
        <v>583895</v>
      </c>
      <c r="Y493" s="13" t="s">
        <v>61</v>
      </c>
      <c r="Z493" s="13">
        <v>2</v>
      </c>
      <c r="AA493" s="13">
        <v>670304</v>
      </c>
      <c r="AB493" s="13" t="s">
        <v>1085</v>
      </c>
      <c r="AC493" s="13">
        <v>489818</v>
      </c>
      <c r="AD493" s="13" t="s">
        <v>62</v>
      </c>
      <c r="AE493" s="13">
        <v>670304</v>
      </c>
      <c r="AF493" s="13" t="s">
        <v>1085</v>
      </c>
      <c r="AG493" s="13">
        <v>489818</v>
      </c>
      <c r="AH493" s="13">
        <v>1456814</v>
      </c>
      <c r="AI493" s="13" t="s">
        <v>1085</v>
      </c>
      <c r="AJ493" s="13">
        <v>1073713</v>
      </c>
      <c r="AK493" s="13" t="s">
        <v>50</v>
      </c>
      <c r="AL493" s="13" t="s">
        <v>50</v>
      </c>
      <c r="AM493" s="13" t="s">
        <v>5370</v>
      </c>
      <c r="AN493" s="13" t="s">
        <v>66</v>
      </c>
      <c r="AO493" s="13" t="s">
        <v>5371</v>
      </c>
      <c r="AP493" s="14" t="s">
        <v>5372</v>
      </c>
      <c r="AQ493" s="15" t="s">
        <v>50</v>
      </c>
      <c r="AR493" s="13" t="s">
        <v>50</v>
      </c>
    </row>
    <row r="494" spans="1:44" ht="15" thickBot="1">
      <c r="A494" s="4" t="s">
        <v>5373</v>
      </c>
      <c r="B494" s="7" t="s">
        <v>50</v>
      </c>
      <c r="C494" s="6">
        <v>43831</v>
      </c>
      <c r="D494" s="7" t="s">
        <v>45</v>
      </c>
      <c r="E494" s="7" t="s">
        <v>46</v>
      </c>
      <c r="F494" s="7" t="s">
        <v>70</v>
      </c>
      <c r="G494" s="26" t="s">
        <v>54946</v>
      </c>
      <c r="H494" s="7" t="s">
        <v>50</v>
      </c>
      <c r="I494" s="7" t="s">
        <v>50</v>
      </c>
      <c r="J494" s="6">
        <v>45525</v>
      </c>
      <c r="K494" s="7" t="s">
        <v>50</v>
      </c>
      <c r="L494" s="7" t="s">
        <v>241</v>
      </c>
      <c r="M494" s="7" t="s">
        <v>5374</v>
      </c>
      <c r="N494" s="7" t="s">
        <v>3491</v>
      </c>
      <c r="O494" s="7" t="s">
        <v>5375</v>
      </c>
      <c r="P494" s="5">
        <v>27261</v>
      </c>
      <c r="Q494" s="7" t="s">
        <v>245</v>
      </c>
      <c r="R494" s="28" t="s">
        <v>5376</v>
      </c>
      <c r="S494" s="31" t="s">
        <v>50</v>
      </c>
      <c r="T494" s="7" t="s">
        <v>5377</v>
      </c>
      <c r="U494" s="7" t="s">
        <v>5378</v>
      </c>
      <c r="V494" s="7">
        <v>100000000</v>
      </c>
      <c r="W494" s="7" t="s">
        <v>2056</v>
      </c>
      <c r="X494" s="7">
        <v>14013649</v>
      </c>
      <c r="Y494" s="7" t="s">
        <v>154</v>
      </c>
      <c r="Z494" s="7">
        <v>1</v>
      </c>
      <c r="AA494" s="7">
        <v>100000000</v>
      </c>
      <c r="AB494" s="7" t="s">
        <v>2056</v>
      </c>
      <c r="AC494" s="7">
        <v>14013649</v>
      </c>
      <c r="AD494" s="7" t="s">
        <v>241</v>
      </c>
      <c r="AE494" s="7">
        <v>100000000</v>
      </c>
      <c r="AF494" s="7" t="s">
        <v>2056</v>
      </c>
      <c r="AG494" s="7">
        <v>14013649</v>
      </c>
      <c r="AH494" s="7">
        <v>100000000</v>
      </c>
      <c r="AI494" s="7" t="s">
        <v>2056</v>
      </c>
      <c r="AJ494" s="7">
        <v>14013649</v>
      </c>
      <c r="AK494" s="7" t="s">
        <v>5379</v>
      </c>
      <c r="AL494" s="7" t="s">
        <v>50</v>
      </c>
      <c r="AM494" s="7" t="s">
        <v>5380</v>
      </c>
      <c r="AN494" s="7" t="s">
        <v>66</v>
      </c>
      <c r="AO494" s="7" t="s">
        <v>50</v>
      </c>
      <c r="AP494" s="9" t="s">
        <v>50</v>
      </c>
      <c r="AQ494" s="8" t="s">
        <v>5381</v>
      </c>
      <c r="AR494" s="7" t="s">
        <v>255</v>
      </c>
    </row>
    <row r="495" spans="1:44" ht="15" thickBot="1">
      <c r="A495" s="10" t="s">
        <v>5382</v>
      </c>
      <c r="B495" s="13" t="s">
        <v>50</v>
      </c>
      <c r="C495" s="12">
        <v>42370</v>
      </c>
      <c r="D495" s="13" t="s">
        <v>45</v>
      </c>
      <c r="E495" s="13" t="s">
        <v>50</v>
      </c>
      <c r="F495" s="13" t="s">
        <v>70</v>
      </c>
      <c r="G495" s="13" t="s">
        <v>114</v>
      </c>
      <c r="H495" s="13" t="s">
        <v>50</v>
      </c>
      <c r="I495" s="13" t="s">
        <v>50</v>
      </c>
      <c r="J495" s="12">
        <v>45525</v>
      </c>
      <c r="K495" s="13" t="s">
        <v>50</v>
      </c>
      <c r="L495" s="13" t="s">
        <v>1471</v>
      </c>
      <c r="M495" s="13" t="s">
        <v>5383</v>
      </c>
      <c r="N495" s="13" t="s">
        <v>5384</v>
      </c>
      <c r="O495" s="13" t="s">
        <v>5385</v>
      </c>
      <c r="P495" s="11">
        <v>27434</v>
      </c>
      <c r="Q495" s="13" t="s">
        <v>545</v>
      </c>
      <c r="R495" s="29" t="s">
        <v>5386</v>
      </c>
      <c r="S495" s="29" t="s">
        <v>5387</v>
      </c>
      <c r="T495" s="13" t="s">
        <v>50</v>
      </c>
      <c r="U495" s="13" t="s">
        <v>50</v>
      </c>
      <c r="V495" s="13">
        <v>20000000</v>
      </c>
      <c r="W495" s="13" t="s">
        <v>60</v>
      </c>
      <c r="X495" s="13">
        <v>20000000</v>
      </c>
      <c r="Y495" s="13" t="s">
        <v>50</v>
      </c>
      <c r="Z495" s="13">
        <v>1</v>
      </c>
      <c r="AA495" s="13">
        <v>20000000</v>
      </c>
      <c r="AB495" s="13" t="s">
        <v>60</v>
      </c>
      <c r="AC495" s="13">
        <v>20000000</v>
      </c>
      <c r="AD495" s="13" t="s">
        <v>1471</v>
      </c>
      <c r="AE495" s="13">
        <v>20000000</v>
      </c>
      <c r="AF495" s="13" t="s">
        <v>60</v>
      </c>
      <c r="AG495" s="13">
        <v>20000000</v>
      </c>
      <c r="AH495" s="13">
        <v>20000000</v>
      </c>
      <c r="AI495" s="13" t="s">
        <v>60</v>
      </c>
      <c r="AJ495" s="13">
        <v>20000000</v>
      </c>
      <c r="AK495" s="13" t="s">
        <v>5388</v>
      </c>
      <c r="AL495" s="13" t="s">
        <v>50</v>
      </c>
      <c r="AM495" s="13" t="s">
        <v>5389</v>
      </c>
      <c r="AN495" s="13" t="s">
        <v>66</v>
      </c>
      <c r="AO495" s="13" t="s">
        <v>50</v>
      </c>
      <c r="AP495" s="14" t="s">
        <v>5390</v>
      </c>
      <c r="AQ495" s="15" t="s">
        <v>50</v>
      </c>
      <c r="AR495" s="13" t="s">
        <v>255</v>
      </c>
    </row>
    <row r="496" spans="1:44" ht="15" thickBot="1">
      <c r="A496" s="4" t="s">
        <v>5391</v>
      </c>
      <c r="B496" s="7" t="s">
        <v>50</v>
      </c>
      <c r="C496" s="6">
        <v>44846</v>
      </c>
      <c r="D496" s="7" t="s">
        <v>45</v>
      </c>
      <c r="E496" s="7" t="s">
        <v>46</v>
      </c>
      <c r="F496" s="7" t="s">
        <v>70</v>
      </c>
      <c r="G496" s="27" t="s">
        <v>54945</v>
      </c>
      <c r="H496" s="7" t="s">
        <v>50</v>
      </c>
      <c r="I496" s="7" t="s">
        <v>50</v>
      </c>
      <c r="J496" s="6">
        <v>45520</v>
      </c>
      <c r="K496" s="7" t="s">
        <v>50</v>
      </c>
      <c r="L496" s="7" t="s">
        <v>467</v>
      </c>
      <c r="M496" s="7" t="s">
        <v>5392</v>
      </c>
      <c r="N496" s="7" t="s">
        <v>4060</v>
      </c>
      <c r="O496" s="7" t="s">
        <v>5393</v>
      </c>
      <c r="P496" s="5">
        <v>27449</v>
      </c>
      <c r="Q496" s="7" t="s">
        <v>166</v>
      </c>
      <c r="R496" s="28" t="s">
        <v>5394</v>
      </c>
      <c r="S496" s="28" t="s">
        <v>5395</v>
      </c>
      <c r="T496" s="7" t="s">
        <v>5396</v>
      </c>
      <c r="U496" s="7" t="s">
        <v>5397</v>
      </c>
      <c r="V496" s="7">
        <v>3500000</v>
      </c>
      <c r="W496" s="7" t="s">
        <v>60</v>
      </c>
      <c r="X496" s="7">
        <v>3500000</v>
      </c>
      <c r="Y496" s="7" t="s">
        <v>467</v>
      </c>
      <c r="Z496" s="7">
        <v>3</v>
      </c>
      <c r="AA496" s="7">
        <v>3500000</v>
      </c>
      <c r="AB496" s="7" t="s">
        <v>60</v>
      </c>
      <c r="AC496" s="7">
        <v>3500000</v>
      </c>
      <c r="AD496" s="7" t="s">
        <v>467</v>
      </c>
      <c r="AE496" s="7">
        <v>7500000</v>
      </c>
      <c r="AF496" s="7" t="s">
        <v>60</v>
      </c>
      <c r="AG496" s="7">
        <v>7500000</v>
      </c>
      <c r="AH496" s="7">
        <v>7500000</v>
      </c>
      <c r="AI496" s="7" t="s">
        <v>60</v>
      </c>
      <c r="AJ496" s="7">
        <v>7500000</v>
      </c>
      <c r="AK496" s="7" t="s">
        <v>5398</v>
      </c>
      <c r="AL496" s="7" t="s">
        <v>50</v>
      </c>
      <c r="AM496" s="7" t="s">
        <v>5399</v>
      </c>
      <c r="AN496" s="7" t="s">
        <v>993</v>
      </c>
      <c r="AO496" s="7" t="s">
        <v>5400</v>
      </c>
      <c r="AP496" s="8" t="s">
        <v>5401</v>
      </c>
      <c r="AQ496" s="9" t="s">
        <v>50</v>
      </c>
      <c r="AR496" s="7" t="s">
        <v>50</v>
      </c>
    </row>
    <row r="497" spans="1:44" ht="15" thickBot="1">
      <c r="A497" s="10" t="s">
        <v>5402</v>
      </c>
      <c r="B497" s="13" t="s">
        <v>50</v>
      </c>
      <c r="C497" s="12">
        <v>44937</v>
      </c>
      <c r="D497" s="13" t="s">
        <v>45</v>
      </c>
      <c r="E497" s="13" t="s">
        <v>46</v>
      </c>
      <c r="F497" s="13" t="s">
        <v>70</v>
      </c>
      <c r="G497" s="27" t="s">
        <v>54945</v>
      </c>
      <c r="H497" s="13" t="s">
        <v>50</v>
      </c>
      <c r="I497" s="13" t="s">
        <v>50</v>
      </c>
      <c r="J497" s="12">
        <v>45526</v>
      </c>
      <c r="K497" s="13" t="s">
        <v>50</v>
      </c>
      <c r="L497" s="13" t="s">
        <v>2837</v>
      </c>
      <c r="M497" s="13" t="s">
        <v>5403</v>
      </c>
      <c r="N497" s="13" t="s">
        <v>259</v>
      </c>
      <c r="O497" s="13" t="s">
        <v>5404</v>
      </c>
      <c r="P497" s="11">
        <v>27546</v>
      </c>
      <c r="Q497" s="13" t="s">
        <v>245</v>
      </c>
      <c r="R497" s="29" t="s">
        <v>5405</v>
      </c>
      <c r="S497" s="29" t="s">
        <v>5406</v>
      </c>
      <c r="T497" s="13" t="s">
        <v>5407</v>
      </c>
      <c r="U497" s="13" t="s">
        <v>50</v>
      </c>
      <c r="V497" s="13">
        <v>3500000</v>
      </c>
      <c r="W497" s="13" t="s">
        <v>250</v>
      </c>
      <c r="X497" s="13">
        <v>41696</v>
      </c>
      <c r="Y497" s="13" t="s">
        <v>467</v>
      </c>
      <c r="Z497" s="13">
        <v>2</v>
      </c>
      <c r="AA497" s="13" t="s">
        <v>50</v>
      </c>
      <c r="AB497" s="13" t="s">
        <v>50</v>
      </c>
      <c r="AC497" s="13" t="s">
        <v>50</v>
      </c>
      <c r="AD497" s="13" t="s">
        <v>4836</v>
      </c>
      <c r="AE497" s="13" t="s">
        <v>50</v>
      </c>
      <c r="AF497" s="13" t="s">
        <v>50</v>
      </c>
      <c r="AG497" s="13" t="s">
        <v>50</v>
      </c>
      <c r="AH497" s="13">
        <v>3500000</v>
      </c>
      <c r="AI497" s="13" t="s">
        <v>250</v>
      </c>
      <c r="AJ497" s="13">
        <v>41696</v>
      </c>
      <c r="AK497" s="13" t="s">
        <v>50</v>
      </c>
      <c r="AL497" s="13" t="s">
        <v>50</v>
      </c>
      <c r="AM497" s="13" t="s">
        <v>5408</v>
      </c>
      <c r="AN497" s="13" t="s">
        <v>993</v>
      </c>
      <c r="AO497" s="13" t="s">
        <v>5409</v>
      </c>
      <c r="AP497" s="14" t="s">
        <v>5410</v>
      </c>
      <c r="AQ497" s="15" t="s">
        <v>50</v>
      </c>
      <c r="AR497" s="13" t="s">
        <v>50</v>
      </c>
    </row>
    <row r="498" spans="1:44" ht="15" thickBot="1">
      <c r="A498" s="4" t="s">
        <v>5411</v>
      </c>
      <c r="B498" s="7">
        <v>141</v>
      </c>
      <c r="C498" s="6">
        <v>43160</v>
      </c>
      <c r="D498" s="7" t="s">
        <v>45</v>
      </c>
      <c r="E498" s="7" t="s">
        <v>46</v>
      </c>
      <c r="F498" s="7" t="s">
        <v>70</v>
      </c>
      <c r="G498" s="26" t="s">
        <v>54946</v>
      </c>
      <c r="H498" s="7" t="s">
        <v>5412</v>
      </c>
      <c r="I498" s="7" t="s">
        <v>50</v>
      </c>
      <c r="J498" s="6">
        <v>45524</v>
      </c>
      <c r="K498" s="7" t="s">
        <v>50</v>
      </c>
      <c r="L498" s="7" t="s">
        <v>178</v>
      </c>
      <c r="M498" s="7" t="s">
        <v>5413</v>
      </c>
      <c r="N498" s="7" t="s">
        <v>5414</v>
      </c>
      <c r="O498" s="7" t="s">
        <v>5415</v>
      </c>
      <c r="P498" s="5">
        <v>27682</v>
      </c>
      <c r="Q498" s="7" t="s">
        <v>1571</v>
      </c>
      <c r="R498" s="28" t="s">
        <v>5416</v>
      </c>
      <c r="S498" s="28" t="s">
        <v>5417</v>
      </c>
      <c r="T498" s="7" t="s">
        <v>5418</v>
      </c>
      <c r="U498" s="7">
        <v>7083082968</v>
      </c>
      <c r="V498" s="7">
        <v>943334</v>
      </c>
      <c r="W498" s="7" t="s">
        <v>60</v>
      </c>
      <c r="X498" s="7">
        <v>943334</v>
      </c>
      <c r="Y498" s="7" t="s">
        <v>50</v>
      </c>
      <c r="Z498" s="7">
        <v>2</v>
      </c>
      <c r="AA498" s="7">
        <v>943334</v>
      </c>
      <c r="AB498" s="7" t="s">
        <v>60</v>
      </c>
      <c r="AC498" s="7">
        <v>943334</v>
      </c>
      <c r="AD498" s="7" t="s">
        <v>178</v>
      </c>
      <c r="AE498" s="7">
        <v>943334</v>
      </c>
      <c r="AF498" s="7" t="s">
        <v>60</v>
      </c>
      <c r="AG498" s="7">
        <v>943334</v>
      </c>
      <c r="AH498" s="7">
        <v>1943334</v>
      </c>
      <c r="AI498" s="7" t="s">
        <v>60</v>
      </c>
      <c r="AJ498" s="7">
        <v>1943334</v>
      </c>
      <c r="AK498" s="7" t="s">
        <v>50</v>
      </c>
      <c r="AL498" s="7" t="s">
        <v>50</v>
      </c>
      <c r="AM498" s="7" t="s">
        <v>5419</v>
      </c>
      <c r="AN498" s="7" t="s">
        <v>66</v>
      </c>
      <c r="AO498" s="7" t="s">
        <v>5420</v>
      </c>
      <c r="AP498" s="8" t="s">
        <v>5421</v>
      </c>
      <c r="AQ498" s="9" t="s">
        <v>50</v>
      </c>
      <c r="AR498" s="7" t="s">
        <v>50</v>
      </c>
    </row>
    <row r="499" spans="1:44" ht="15" thickBot="1">
      <c r="A499" s="10" t="s">
        <v>5422</v>
      </c>
      <c r="B499" s="13">
        <v>37</v>
      </c>
      <c r="C499" s="12">
        <v>39448</v>
      </c>
      <c r="D499" s="13" t="s">
        <v>45</v>
      </c>
      <c r="E499" s="13" t="s">
        <v>46</v>
      </c>
      <c r="F499" s="13" t="s">
        <v>70</v>
      </c>
      <c r="G499" s="26" t="s">
        <v>54946</v>
      </c>
      <c r="H499" s="13" t="s">
        <v>1091</v>
      </c>
      <c r="I499" s="13" t="s">
        <v>50</v>
      </c>
      <c r="J499" s="12">
        <v>45524</v>
      </c>
      <c r="K499" s="13" t="s">
        <v>89</v>
      </c>
      <c r="L499" s="13" t="s">
        <v>178</v>
      </c>
      <c r="M499" s="13" t="s">
        <v>5423</v>
      </c>
      <c r="N499" s="13" t="s">
        <v>5424</v>
      </c>
      <c r="O499" s="13" t="s">
        <v>5425</v>
      </c>
      <c r="P499" s="11">
        <v>27721</v>
      </c>
      <c r="Q499" s="13" t="s">
        <v>383</v>
      </c>
      <c r="R499" s="29" t="s">
        <v>5426</v>
      </c>
      <c r="S499" s="29" t="s">
        <v>5427</v>
      </c>
      <c r="T499" s="13" t="s">
        <v>5428</v>
      </c>
      <c r="U499" s="13">
        <v>9544572448</v>
      </c>
      <c r="V499" s="13">
        <v>1017323</v>
      </c>
      <c r="W499" s="13" t="s">
        <v>60</v>
      </c>
      <c r="X499" s="13">
        <v>1017323</v>
      </c>
      <c r="Y499" s="13" t="s">
        <v>50</v>
      </c>
      <c r="Z499" s="13">
        <v>2</v>
      </c>
      <c r="AA499" s="13">
        <v>1017323</v>
      </c>
      <c r="AB499" s="13" t="s">
        <v>60</v>
      </c>
      <c r="AC499" s="13">
        <v>1017323</v>
      </c>
      <c r="AD499" s="13" t="s">
        <v>178</v>
      </c>
      <c r="AE499" s="13">
        <v>4017323</v>
      </c>
      <c r="AF499" s="13" t="s">
        <v>60</v>
      </c>
      <c r="AG499" s="13">
        <v>4017323</v>
      </c>
      <c r="AH499" s="13">
        <v>4017323</v>
      </c>
      <c r="AI499" s="13" t="s">
        <v>60</v>
      </c>
      <c r="AJ499" s="13">
        <v>4017323</v>
      </c>
      <c r="AK499" s="13" t="s">
        <v>5429</v>
      </c>
      <c r="AL499" s="13" t="s">
        <v>50</v>
      </c>
      <c r="AM499" s="13" t="s">
        <v>5430</v>
      </c>
      <c r="AN499" s="13" t="s">
        <v>66</v>
      </c>
      <c r="AO499" s="13" t="s">
        <v>5431</v>
      </c>
      <c r="AP499" s="14" t="s">
        <v>5432</v>
      </c>
      <c r="AQ499" s="15" t="s">
        <v>50</v>
      </c>
      <c r="AR499" s="13" t="s">
        <v>50</v>
      </c>
    </row>
    <row r="500" spans="1:44" ht="15" thickBot="1">
      <c r="A500" s="4" t="s">
        <v>5433</v>
      </c>
      <c r="B500" s="7" t="s">
        <v>50</v>
      </c>
      <c r="C500" s="6">
        <v>43831</v>
      </c>
      <c r="D500" s="7" t="s">
        <v>45</v>
      </c>
      <c r="E500" s="7" t="s">
        <v>46</v>
      </c>
      <c r="F500" s="7" t="s">
        <v>70</v>
      </c>
      <c r="G500" s="7" t="s">
        <v>71</v>
      </c>
      <c r="H500" s="7" t="s">
        <v>50</v>
      </c>
      <c r="I500" s="7" t="s">
        <v>50</v>
      </c>
      <c r="J500" s="6">
        <v>45528</v>
      </c>
      <c r="K500" s="7" t="s">
        <v>50</v>
      </c>
      <c r="L500" s="7" t="s">
        <v>131</v>
      </c>
      <c r="M500" s="7" t="s">
        <v>5434</v>
      </c>
      <c r="N500" s="7" t="s">
        <v>5435</v>
      </c>
      <c r="O500" s="7" t="s">
        <v>5436</v>
      </c>
      <c r="P500" s="5">
        <v>27816</v>
      </c>
      <c r="Q500" s="7" t="s">
        <v>383</v>
      </c>
      <c r="R500" s="28" t="s">
        <v>5437</v>
      </c>
      <c r="S500" s="28" t="s">
        <v>5438</v>
      </c>
      <c r="T500" s="7" t="s">
        <v>5439</v>
      </c>
      <c r="U500" s="7" t="s">
        <v>5440</v>
      </c>
      <c r="V500" s="7">
        <v>190000000</v>
      </c>
      <c r="W500" s="7" t="s">
        <v>60</v>
      </c>
      <c r="X500" s="7">
        <v>190000000</v>
      </c>
      <c r="Y500" s="7" t="s">
        <v>50</v>
      </c>
      <c r="Z500" s="7">
        <v>1</v>
      </c>
      <c r="AA500" s="7" t="s">
        <v>50</v>
      </c>
      <c r="AB500" s="7" t="s">
        <v>50</v>
      </c>
      <c r="AC500" s="7" t="s">
        <v>50</v>
      </c>
      <c r="AD500" s="7" t="s">
        <v>50</v>
      </c>
      <c r="AE500" s="7" t="s">
        <v>50</v>
      </c>
      <c r="AF500" s="7" t="s">
        <v>50</v>
      </c>
      <c r="AG500" s="7" t="s">
        <v>50</v>
      </c>
      <c r="AH500" s="7">
        <v>190000000</v>
      </c>
      <c r="AI500" s="7" t="s">
        <v>60</v>
      </c>
      <c r="AJ500" s="7">
        <v>190000000</v>
      </c>
      <c r="AK500" s="7" t="s">
        <v>5441</v>
      </c>
      <c r="AL500" s="7" t="s">
        <v>50</v>
      </c>
      <c r="AM500" s="7" t="s">
        <v>5442</v>
      </c>
      <c r="AN500" s="7" t="s">
        <v>738</v>
      </c>
      <c r="AO500" s="7" t="s">
        <v>5443</v>
      </c>
      <c r="AP500" s="8" t="s">
        <v>5444</v>
      </c>
      <c r="AQ500" s="9" t="s">
        <v>50</v>
      </c>
      <c r="AR500" s="7" t="s">
        <v>50</v>
      </c>
    </row>
    <row r="501" spans="1:44" ht="15" thickBot="1">
      <c r="A501" s="10" t="s">
        <v>5445</v>
      </c>
      <c r="B501" s="13" t="s">
        <v>50</v>
      </c>
      <c r="C501" s="12">
        <v>43891</v>
      </c>
      <c r="D501" s="13" t="s">
        <v>45</v>
      </c>
      <c r="E501" s="13" t="s">
        <v>46</v>
      </c>
      <c r="F501" s="13" t="s">
        <v>70</v>
      </c>
      <c r="G501" s="26" t="s">
        <v>54946</v>
      </c>
      <c r="H501" s="13" t="s">
        <v>50</v>
      </c>
      <c r="I501" s="13" t="s">
        <v>50</v>
      </c>
      <c r="J501" s="12">
        <v>45524</v>
      </c>
      <c r="K501" s="13" t="s">
        <v>50</v>
      </c>
      <c r="L501" s="13" t="s">
        <v>131</v>
      </c>
      <c r="M501" s="13" t="s">
        <v>5446</v>
      </c>
      <c r="N501" s="13" t="s">
        <v>1954</v>
      </c>
      <c r="O501" s="13" t="s">
        <v>5447</v>
      </c>
      <c r="P501" s="11">
        <v>28031</v>
      </c>
      <c r="Q501" s="13" t="s">
        <v>245</v>
      </c>
      <c r="R501" s="29" t="s">
        <v>5448</v>
      </c>
      <c r="S501" s="30" t="s">
        <v>50</v>
      </c>
      <c r="T501" s="13" t="s">
        <v>50</v>
      </c>
      <c r="U501" s="13" t="s">
        <v>5449</v>
      </c>
      <c r="V501" s="13">
        <v>100000000</v>
      </c>
      <c r="W501" s="13" t="s">
        <v>1960</v>
      </c>
      <c r="X501" s="13">
        <v>687857</v>
      </c>
      <c r="Y501" s="13" t="s">
        <v>154</v>
      </c>
      <c r="Z501" s="13">
        <v>3</v>
      </c>
      <c r="AA501" s="13">
        <v>300000000</v>
      </c>
      <c r="AB501" s="13" t="s">
        <v>1960</v>
      </c>
      <c r="AC501" s="13">
        <v>2038253</v>
      </c>
      <c r="AD501" s="13" t="s">
        <v>241</v>
      </c>
      <c r="AE501" s="13">
        <v>440000000</v>
      </c>
      <c r="AF501" s="13" t="s">
        <v>1960</v>
      </c>
      <c r="AG501" s="13">
        <v>3262143</v>
      </c>
      <c r="AH501" s="13">
        <v>540000000</v>
      </c>
      <c r="AI501" s="13" t="s">
        <v>1960</v>
      </c>
      <c r="AJ501" s="13">
        <v>3950000</v>
      </c>
      <c r="AK501" s="13" t="s">
        <v>5450</v>
      </c>
      <c r="AL501" s="13" t="s">
        <v>50</v>
      </c>
      <c r="AM501" s="13" t="s">
        <v>5451</v>
      </c>
      <c r="AN501" s="13" t="s">
        <v>66</v>
      </c>
      <c r="AO501" s="13" t="s">
        <v>50</v>
      </c>
      <c r="AP501" s="15" t="s">
        <v>50</v>
      </c>
      <c r="AQ501" s="14" t="s">
        <v>5452</v>
      </c>
      <c r="AR501" s="13" t="s">
        <v>255</v>
      </c>
    </row>
    <row r="502" spans="1:44" ht="15" thickBot="1">
      <c r="A502" s="4" t="s">
        <v>5453</v>
      </c>
      <c r="B502" s="7" t="s">
        <v>50</v>
      </c>
      <c r="C502" s="6">
        <v>41640</v>
      </c>
      <c r="D502" s="7" t="s">
        <v>45</v>
      </c>
      <c r="E502" s="7" t="s">
        <v>46</v>
      </c>
      <c r="F502" s="7" t="s">
        <v>70</v>
      </c>
      <c r="G502" s="7" t="s">
        <v>87</v>
      </c>
      <c r="H502" s="7" t="s">
        <v>50</v>
      </c>
      <c r="I502" s="7" t="s">
        <v>50</v>
      </c>
      <c r="J502" s="6">
        <v>45525</v>
      </c>
      <c r="K502" s="7" t="s">
        <v>50</v>
      </c>
      <c r="L502" s="7" t="s">
        <v>147</v>
      </c>
      <c r="M502" s="7" t="s">
        <v>5454</v>
      </c>
      <c r="N502" s="7" t="s">
        <v>5455</v>
      </c>
      <c r="O502" s="7" t="s">
        <v>5456</v>
      </c>
      <c r="P502" s="5">
        <v>28075</v>
      </c>
      <c r="Q502" s="7" t="s">
        <v>245</v>
      </c>
      <c r="R502" s="28" t="s">
        <v>5457</v>
      </c>
      <c r="S502" s="31" t="s">
        <v>50</v>
      </c>
      <c r="T502" s="7" t="s">
        <v>5458</v>
      </c>
      <c r="U502" s="7" t="s">
        <v>5459</v>
      </c>
      <c r="V502" s="7">
        <v>100000000</v>
      </c>
      <c r="W502" s="7" t="s">
        <v>2056</v>
      </c>
      <c r="X502" s="7">
        <v>14013649</v>
      </c>
      <c r="Y502" s="7" t="s">
        <v>154</v>
      </c>
      <c r="Z502" s="7">
        <v>2</v>
      </c>
      <c r="AA502" s="7">
        <v>100000000</v>
      </c>
      <c r="AB502" s="7" t="s">
        <v>2056</v>
      </c>
      <c r="AC502" s="7">
        <v>14013649</v>
      </c>
      <c r="AD502" s="7" t="s">
        <v>147</v>
      </c>
      <c r="AE502" s="7">
        <v>200000000</v>
      </c>
      <c r="AF502" s="7" t="s">
        <v>2056</v>
      </c>
      <c r="AG502" s="7">
        <v>27731070</v>
      </c>
      <c r="AH502" s="7">
        <v>200000000</v>
      </c>
      <c r="AI502" s="7" t="s">
        <v>2056</v>
      </c>
      <c r="AJ502" s="7">
        <v>27731070</v>
      </c>
      <c r="AK502" s="7" t="s">
        <v>5460</v>
      </c>
      <c r="AL502" s="7" t="s">
        <v>50</v>
      </c>
      <c r="AM502" s="7" t="s">
        <v>5461</v>
      </c>
      <c r="AN502" s="7" t="s">
        <v>5019</v>
      </c>
      <c r="AO502" s="7" t="s">
        <v>50</v>
      </c>
      <c r="AP502" s="9" t="s">
        <v>50</v>
      </c>
      <c r="AQ502" s="8" t="s">
        <v>5462</v>
      </c>
      <c r="AR502" s="7" t="s">
        <v>255</v>
      </c>
    </row>
    <row r="503" spans="1:44" ht="15" thickBot="1">
      <c r="A503" s="10" t="s">
        <v>5463</v>
      </c>
      <c r="B503" s="11">
        <v>1148</v>
      </c>
      <c r="C503" s="12">
        <v>45237</v>
      </c>
      <c r="D503" s="13" t="s">
        <v>45</v>
      </c>
      <c r="E503" s="13" t="s">
        <v>46</v>
      </c>
      <c r="F503" s="13" t="s">
        <v>70</v>
      </c>
      <c r="G503" s="26" t="s">
        <v>54946</v>
      </c>
      <c r="H503" s="13" t="s">
        <v>50</v>
      </c>
      <c r="I503" s="13" t="s">
        <v>50</v>
      </c>
      <c r="J503" s="12">
        <v>45522</v>
      </c>
      <c r="K503" s="13" t="s">
        <v>50</v>
      </c>
      <c r="L503" s="13" t="s">
        <v>1624</v>
      </c>
      <c r="M503" s="13" t="s">
        <v>5464</v>
      </c>
      <c r="N503" s="13" t="s">
        <v>5465</v>
      </c>
      <c r="O503" s="13" t="s">
        <v>5466</v>
      </c>
      <c r="P503" s="11">
        <v>28078</v>
      </c>
      <c r="Q503" s="13" t="s">
        <v>397</v>
      </c>
      <c r="R503" s="29" t="s">
        <v>5467</v>
      </c>
      <c r="S503" s="29" t="s">
        <v>5468</v>
      </c>
      <c r="T503" s="13" t="s">
        <v>5469</v>
      </c>
      <c r="U503" s="13" t="s">
        <v>5470</v>
      </c>
      <c r="V503" s="13">
        <v>180000</v>
      </c>
      <c r="W503" s="13" t="s">
        <v>60</v>
      </c>
      <c r="X503" s="13">
        <v>180000</v>
      </c>
      <c r="Y503" s="13" t="s">
        <v>467</v>
      </c>
      <c r="Z503" s="13">
        <v>2</v>
      </c>
      <c r="AA503" s="13">
        <v>180000</v>
      </c>
      <c r="AB503" s="13" t="s">
        <v>60</v>
      </c>
      <c r="AC503" s="13">
        <v>180000</v>
      </c>
      <c r="AD503" s="13" t="s">
        <v>1624</v>
      </c>
      <c r="AE503" s="13">
        <v>286500</v>
      </c>
      <c r="AF503" s="13" t="s">
        <v>60</v>
      </c>
      <c r="AG503" s="13">
        <v>286500</v>
      </c>
      <c r="AH503" s="13">
        <v>286500</v>
      </c>
      <c r="AI503" s="13" t="s">
        <v>60</v>
      </c>
      <c r="AJ503" s="13">
        <v>286500</v>
      </c>
      <c r="AK503" s="13" t="s">
        <v>50</v>
      </c>
      <c r="AL503" s="13" t="s">
        <v>50</v>
      </c>
      <c r="AM503" s="13" t="s">
        <v>5471</v>
      </c>
      <c r="AN503" s="13" t="s">
        <v>993</v>
      </c>
      <c r="AO503" s="13" t="s">
        <v>5472</v>
      </c>
      <c r="AP503" s="14" t="s">
        <v>5473</v>
      </c>
      <c r="AQ503" s="15" t="s">
        <v>50</v>
      </c>
      <c r="AR503" s="13" t="s">
        <v>50</v>
      </c>
    </row>
    <row r="504" spans="1:44" ht="15" thickBot="1">
      <c r="A504" s="4" t="s">
        <v>5474</v>
      </c>
      <c r="B504" s="7">
        <v>37</v>
      </c>
      <c r="C504" s="6">
        <v>44197</v>
      </c>
      <c r="D504" s="7" t="s">
        <v>45</v>
      </c>
      <c r="E504" s="7" t="s">
        <v>46</v>
      </c>
      <c r="F504" s="7" t="s">
        <v>47</v>
      </c>
      <c r="G504" s="7" t="s">
        <v>145</v>
      </c>
      <c r="H504" s="7" t="s">
        <v>5475</v>
      </c>
      <c r="I504" s="7" t="s">
        <v>50</v>
      </c>
      <c r="J504" s="6">
        <v>45524</v>
      </c>
      <c r="K504" s="7" t="s">
        <v>50</v>
      </c>
      <c r="L504" s="7" t="s">
        <v>62</v>
      </c>
      <c r="M504" s="7" t="s">
        <v>5476</v>
      </c>
      <c r="N504" s="7" t="s">
        <v>5477</v>
      </c>
      <c r="O504" s="7" t="s">
        <v>5478</v>
      </c>
      <c r="P504" s="5">
        <v>28246</v>
      </c>
      <c r="Q504" s="7" t="s">
        <v>1334</v>
      </c>
      <c r="R504" s="28" t="s">
        <v>5479</v>
      </c>
      <c r="S504" s="28" t="s">
        <v>5480</v>
      </c>
      <c r="T504" s="7" t="s">
        <v>5481</v>
      </c>
      <c r="U504" s="7" t="s">
        <v>5482</v>
      </c>
      <c r="V504" s="7">
        <v>8000000</v>
      </c>
      <c r="W504" s="7" t="s">
        <v>1338</v>
      </c>
      <c r="X504" s="7">
        <v>5388337</v>
      </c>
      <c r="Y504" s="7" t="s">
        <v>61</v>
      </c>
      <c r="Z504" s="7">
        <v>2</v>
      </c>
      <c r="AA504" s="7">
        <v>8000000</v>
      </c>
      <c r="AB504" s="7" t="s">
        <v>1338</v>
      </c>
      <c r="AC504" s="7">
        <v>5388337</v>
      </c>
      <c r="AD504" s="7" t="s">
        <v>62</v>
      </c>
      <c r="AE504" s="7">
        <v>14962169</v>
      </c>
      <c r="AF504" s="7" t="s">
        <v>60</v>
      </c>
      <c r="AG504" s="7">
        <v>14962169</v>
      </c>
      <c r="AH504" s="7">
        <v>14962169</v>
      </c>
      <c r="AI504" s="7" t="s">
        <v>60</v>
      </c>
      <c r="AJ504" s="7">
        <v>14962169</v>
      </c>
      <c r="AK504" s="7" t="s">
        <v>5483</v>
      </c>
      <c r="AL504" s="7" t="s">
        <v>50</v>
      </c>
      <c r="AM504" s="7" t="s">
        <v>5484</v>
      </c>
      <c r="AN504" s="7" t="s">
        <v>5485</v>
      </c>
      <c r="AO504" s="7" t="s">
        <v>5486</v>
      </c>
      <c r="AP504" s="8" t="s">
        <v>5487</v>
      </c>
      <c r="AQ504" s="9" t="s">
        <v>50</v>
      </c>
      <c r="AR504" s="7" t="s">
        <v>50</v>
      </c>
    </row>
    <row r="505" spans="1:44" ht="15" thickBot="1">
      <c r="A505" s="10" t="s">
        <v>5488</v>
      </c>
      <c r="B505" s="13" t="s">
        <v>50</v>
      </c>
      <c r="C505" s="12">
        <v>44927</v>
      </c>
      <c r="D505" s="13" t="s">
        <v>45</v>
      </c>
      <c r="E505" s="13" t="s">
        <v>46</v>
      </c>
      <c r="F505" s="13" t="s">
        <v>70</v>
      </c>
      <c r="G505" s="27" t="s">
        <v>54945</v>
      </c>
      <c r="H505" s="13" t="s">
        <v>50</v>
      </c>
      <c r="I505" s="13" t="s">
        <v>50</v>
      </c>
      <c r="J505" s="12">
        <v>45523</v>
      </c>
      <c r="K505" s="13" t="s">
        <v>50</v>
      </c>
      <c r="L505" s="13" t="s">
        <v>178</v>
      </c>
      <c r="M505" s="13" t="s">
        <v>5489</v>
      </c>
      <c r="N505" s="13" t="s">
        <v>75</v>
      </c>
      <c r="O505" s="13" t="s">
        <v>5490</v>
      </c>
      <c r="P505" s="11">
        <v>28255</v>
      </c>
      <c r="Q505" s="13" t="s">
        <v>77</v>
      </c>
      <c r="R505" s="29" t="s">
        <v>5491</v>
      </c>
      <c r="S505" s="29" t="s">
        <v>5492</v>
      </c>
      <c r="T505" s="13" t="s">
        <v>50</v>
      </c>
      <c r="U505" s="13" t="s">
        <v>5493</v>
      </c>
      <c r="V505" s="13">
        <v>7500000</v>
      </c>
      <c r="W505" s="13" t="s">
        <v>60</v>
      </c>
      <c r="X505" s="13">
        <v>7500000</v>
      </c>
      <c r="Y505" s="13" t="s">
        <v>50</v>
      </c>
      <c r="Z505" s="13">
        <v>1</v>
      </c>
      <c r="AA505" s="13">
        <v>7500000</v>
      </c>
      <c r="AB505" s="13" t="s">
        <v>60</v>
      </c>
      <c r="AC505" s="13">
        <v>7500000</v>
      </c>
      <c r="AD505" s="13" t="s">
        <v>178</v>
      </c>
      <c r="AE505" s="13">
        <v>7500000</v>
      </c>
      <c r="AF505" s="13" t="s">
        <v>60</v>
      </c>
      <c r="AG505" s="13">
        <v>7500000</v>
      </c>
      <c r="AH505" s="13">
        <v>7500000</v>
      </c>
      <c r="AI505" s="13" t="s">
        <v>60</v>
      </c>
      <c r="AJ505" s="13">
        <v>7500000</v>
      </c>
      <c r="AK505" s="13" t="s">
        <v>50</v>
      </c>
      <c r="AL505" s="13" t="s">
        <v>50</v>
      </c>
      <c r="AM505" s="13" t="s">
        <v>4165</v>
      </c>
      <c r="AN505" s="13" t="s">
        <v>66</v>
      </c>
      <c r="AO505" s="13" t="s">
        <v>5494</v>
      </c>
      <c r="AP505" s="15" t="s">
        <v>50</v>
      </c>
      <c r="AQ505" s="14" t="s">
        <v>5495</v>
      </c>
      <c r="AR505" s="13" t="s">
        <v>50</v>
      </c>
    </row>
    <row r="506" spans="1:44" ht="15" thickBot="1">
      <c r="A506" s="4" t="s">
        <v>5496</v>
      </c>
      <c r="B506" s="7" t="s">
        <v>50</v>
      </c>
      <c r="C506" s="6">
        <v>44562</v>
      </c>
      <c r="D506" s="7" t="s">
        <v>45</v>
      </c>
      <c r="E506" s="7" t="s">
        <v>46</v>
      </c>
      <c r="F506" s="7" t="s">
        <v>70</v>
      </c>
      <c r="G506" s="27" t="s">
        <v>54945</v>
      </c>
      <c r="H506" s="7" t="s">
        <v>50</v>
      </c>
      <c r="I506" s="7" t="s">
        <v>50</v>
      </c>
      <c r="J506" s="6">
        <v>45523</v>
      </c>
      <c r="K506" s="7" t="s">
        <v>50</v>
      </c>
      <c r="L506" s="7" t="s">
        <v>467</v>
      </c>
      <c r="M506" s="7" t="s">
        <v>5497</v>
      </c>
      <c r="N506" s="7" t="s">
        <v>1332</v>
      </c>
      <c r="O506" s="7" t="s">
        <v>5498</v>
      </c>
      <c r="P506" s="5">
        <v>28638</v>
      </c>
      <c r="Q506" s="7" t="s">
        <v>1334</v>
      </c>
      <c r="R506" s="28" t="s">
        <v>5499</v>
      </c>
      <c r="S506" s="28" t="s">
        <v>5500</v>
      </c>
      <c r="T506" s="7" t="s">
        <v>50</v>
      </c>
      <c r="U506" s="7" t="s">
        <v>50</v>
      </c>
      <c r="V506" s="7">
        <v>2300000</v>
      </c>
      <c r="W506" s="7" t="s">
        <v>60</v>
      </c>
      <c r="X506" s="7">
        <v>2300000</v>
      </c>
      <c r="Y506" s="7" t="s">
        <v>467</v>
      </c>
      <c r="Z506" s="7">
        <v>1</v>
      </c>
      <c r="AA506" s="7">
        <v>2300000</v>
      </c>
      <c r="AB506" s="7" t="s">
        <v>60</v>
      </c>
      <c r="AC506" s="7">
        <v>2300000</v>
      </c>
      <c r="AD506" s="7" t="s">
        <v>467</v>
      </c>
      <c r="AE506" s="7">
        <v>2300000</v>
      </c>
      <c r="AF506" s="7" t="s">
        <v>60</v>
      </c>
      <c r="AG506" s="7">
        <v>2300000</v>
      </c>
      <c r="AH506" s="7">
        <v>2300000</v>
      </c>
      <c r="AI506" s="7" t="s">
        <v>60</v>
      </c>
      <c r="AJ506" s="7">
        <v>2300000</v>
      </c>
      <c r="AK506" s="7" t="s">
        <v>5501</v>
      </c>
      <c r="AL506" s="7" t="s">
        <v>50</v>
      </c>
      <c r="AM506" s="7" t="s">
        <v>5502</v>
      </c>
      <c r="AN506" s="7" t="s">
        <v>253</v>
      </c>
      <c r="AO506" s="7" t="s">
        <v>5503</v>
      </c>
      <c r="AP506" s="8" t="s">
        <v>5504</v>
      </c>
      <c r="AQ506" s="9" t="s">
        <v>50</v>
      </c>
      <c r="AR506" s="7" t="s">
        <v>50</v>
      </c>
    </row>
    <row r="507" spans="1:44" ht="15" thickBot="1">
      <c r="A507" s="10" t="s">
        <v>5505</v>
      </c>
      <c r="B507" s="11">
        <v>3148</v>
      </c>
      <c r="C507" s="12">
        <v>29952</v>
      </c>
      <c r="D507" s="13" t="s">
        <v>45</v>
      </c>
      <c r="E507" s="13" t="s">
        <v>1939</v>
      </c>
      <c r="F507" s="13" t="s">
        <v>70</v>
      </c>
      <c r="G507" s="26" t="s">
        <v>54946</v>
      </c>
      <c r="H507" s="13" t="s">
        <v>5506</v>
      </c>
      <c r="I507" s="13" t="s">
        <v>50</v>
      </c>
      <c r="J507" s="12">
        <v>45526</v>
      </c>
      <c r="K507" s="13" t="s">
        <v>116</v>
      </c>
      <c r="L507" s="13" t="s">
        <v>52</v>
      </c>
      <c r="M507" s="13" t="s">
        <v>5507</v>
      </c>
      <c r="N507" s="13" t="s">
        <v>5508</v>
      </c>
      <c r="O507" s="13" t="s">
        <v>5509</v>
      </c>
      <c r="P507" s="11">
        <v>28708</v>
      </c>
      <c r="Q507" s="13" t="s">
        <v>1116</v>
      </c>
      <c r="R507" s="29" t="s">
        <v>5510</v>
      </c>
      <c r="S507" s="29" t="s">
        <v>5511</v>
      </c>
      <c r="T507" s="13" t="s">
        <v>5512</v>
      </c>
      <c r="U507" s="13" t="s">
        <v>5513</v>
      </c>
      <c r="V507" s="13">
        <v>14900000</v>
      </c>
      <c r="W507" s="13" t="s">
        <v>60</v>
      </c>
      <c r="X507" s="13">
        <v>14900000</v>
      </c>
      <c r="Y507" s="13" t="s">
        <v>50</v>
      </c>
      <c r="Z507" s="13">
        <v>4</v>
      </c>
      <c r="AA507" s="13" t="s">
        <v>50</v>
      </c>
      <c r="AB507" s="13" t="s">
        <v>50</v>
      </c>
      <c r="AC507" s="13" t="s">
        <v>50</v>
      </c>
      <c r="AD507" s="13" t="s">
        <v>50</v>
      </c>
      <c r="AE507" s="13" t="s">
        <v>50</v>
      </c>
      <c r="AF507" s="13" t="s">
        <v>50</v>
      </c>
      <c r="AG507" s="13" t="s">
        <v>50</v>
      </c>
      <c r="AH507" s="13">
        <v>17664269</v>
      </c>
      <c r="AI507" s="13" t="s">
        <v>60</v>
      </c>
      <c r="AJ507" s="13">
        <v>17664269</v>
      </c>
      <c r="AK507" s="13" t="s">
        <v>5514</v>
      </c>
      <c r="AL507" s="13" t="s">
        <v>50</v>
      </c>
      <c r="AM507" s="13" t="s">
        <v>5515</v>
      </c>
      <c r="AN507" s="13" t="s">
        <v>5485</v>
      </c>
      <c r="AO507" s="13" t="s">
        <v>5516</v>
      </c>
      <c r="AP507" s="15" t="s">
        <v>50</v>
      </c>
      <c r="AQ507" s="14" t="s">
        <v>5517</v>
      </c>
      <c r="AR507" s="13" t="s">
        <v>50</v>
      </c>
    </row>
    <row r="508" spans="1:44" ht="15" thickBot="1">
      <c r="A508" s="4" t="s">
        <v>5518</v>
      </c>
      <c r="B508" s="7">
        <v>877</v>
      </c>
      <c r="C508" s="6">
        <v>40909</v>
      </c>
      <c r="D508" s="7" t="s">
        <v>45</v>
      </c>
      <c r="E508" s="7" t="s">
        <v>46</v>
      </c>
      <c r="F508" s="7" t="s">
        <v>70</v>
      </c>
      <c r="G508" s="26" t="s">
        <v>54946</v>
      </c>
      <c r="H508" s="7" t="s">
        <v>50</v>
      </c>
      <c r="I508" s="7" t="s">
        <v>50</v>
      </c>
      <c r="J508" s="6">
        <v>45531</v>
      </c>
      <c r="K508" s="7" t="s">
        <v>116</v>
      </c>
      <c r="L508" s="7" t="s">
        <v>241</v>
      </c>
      <c r="M508" s="7" t="s">
        <v>5519</v>
      </c>
      <c r="N508" s="7" t="s">
        <v>5520</v>
      </c>
      <c r="O508" s="7" t="s">
        <v>5521</v>
      </c>
      <c r="P508" s="5">
        <v>28901</v>
      </c>
      <c r="Q508" s="7" t="s">
        <v>1334</v>
      </c>
      <c r="R508" s="28" t="s">
        <v>5522</v>
      </c>
      <c r="S508" s="28" t="s">
        <v>5523</v>
      </c>
      <c r="T508" s="7" t="s">
        <v>5524</v>
      </c>
      <c r="U508" s="7" t="s">
        <v>5525</v>
      </c>
      <c r="V508" s="7">
        <v>7000000</v>
      </c>
      <c r="W508" s="7" t="s">
        <v>1338</v>
      </c>
      <c r="X508" s="7">
        <v>4746928</v>
      </c>
      <c r="Y508" s="7" t="s">
        <v>154</v>
      </c>
      <c r="Z508" s="7">
        <v>1</v>
      </c>
      <c r="AA508" s="7">
        <v>7000000</v>
      </c>
      <c r="AB508" s="7" t="s">
        <v>1338</v>
      </c>
      <c r="AC508" s="7">
        <v>4746928</v>
      </c>
      <c r="AD508" s="7" t="s">
        <v>241</v>
      </c>
      <c r="AE508" s="7">
        <v>7000000</v>
      </c>
      <c r="AF508" s="7" t="s">
        <v>1338</v>
      </c>
      <c r="AG508" s="7">
        <v>4746928</v>
      </c>
      <c r="AH508" s="7">
        <v>7000000</v>
      </c>
      <c r="AI508" s="7" t="s">
        <v>1338</v>
      </c>
      <c r="AJ508" s="7">
        <v>4746928</v>
      </c>
      <c r="AK508" s="7" t="s">
        <v>5526</v>
      </c>
      <c r="AL508" s="7" t="s">
        <v>50</v>
      </c>
      <c r="AM508" s="7" t="s">
        <v>5527</v>
      </c>
      <c r="AN508" s="7" t="s">
        <v>798</v>
      </c>
      <c r="AO508" s="7" t="s">
        <v>5528</v>
      </c>
      <c r="AP508" s="8" t="s">
        <v>5529</v>
      </c>
      <c r="AQ508" s="9" t="s">
        <v>50</v>
      </c>
      <c r="AR508" s="7" t="s">
        <v>50</v>
      </c>
    </row>
    <row r="509" spans="1:44" ht="15" thickBot="1">
      <c r="A509" s="10" t="s">
        <v>5530</v>
      </c>
      <c r="B509" s="13" t="s">
        <v>50</v>
      </c>
      <c r="C509" s="12">
        <v>41275</v>
      </c>
      <c r="D509" s="13" t="s">
        <v>45</v>
      </c>
      <c r="E509" s="13" t="s">
        <v>46</v>
      </c>
      <c r="F509" s="13" t="s">
        <v>70</v>
      </c>
      <c r="G509" s="13" t="s">
        <v>176</v>
      </c>
      <c r="H509" s="13" t="s">
        <v>240</v>
      </c>
      <c r="I509" s="13" t="s">
        <v>50</v>
      </c>
      <c r="J509" s="12">
        <v>45526</v>
      </c>
      <c r="K509" s="13" t="s">
        <v>116</v>
      </c>
      <c r="L509" s="13" t="s">
        <v>178</v>
      </c>
      <c r="M509" s="13" t="s">
        <v>4250</v>
      </c>
      <c r="N509" s="13" t="s">
        <v>3085</v>
      </c>
      <c r="O509" s="13" t="s">
        <v>5531</v>
      </c>
      <c r="P509" s="11">
        <v>29109</v>
      </c>
      <c r="Q509" s="13" t="s">
        <v>1334</v>
      </c>
      <c r="R509" s="29" t="s">
        <v>5532</v>
      </c>
      <c r="S509" s="29" t="s">
        <v>5533</v>
      </c>
      <c r="T509" s="13" t="s">
        <v>5534</v>
      </c>
      <c r="U509" s="13">
        <v>61398409510</v>
      </c>
      <c r="V509" s="13" t="s">
        <v>50</v>
      </c>
      <c r="W509" s="13" t="s">
        <v>50</v>
      </c>
      <c r="X509" s="13" t="s">
        <v>50</v>
      </c>
      <c r="Y509" s="13" t="s">
        <v>50</v>
      </c>
      <c r="Z509" s="13">
        <v>2</v>
      </c>
      <c r="AA509" s="13" t="s">
        <v>50</v>
      </c>
      <c r="AB509" s="13" t="s">
        <v>50</v>
      </c>
      <c r="AC509" s="13" t="s">
        <v>50</v>
      </c>
      <c r="AD509" s="13" t="s">
        <v>178</v>
      </c>
      <c r="AE509" s="13">
        <v>2250000</v>
      </c>
      <c r="AF509" s="13" t="s">
        <v>1338</v>
      </c>
      <c r="AG509" s="13">
        <v>1800377</v>
      </c>
      <c r="AH509" s="13">
        <v>2250000</v>
      </c>
      <c r="AI509" s="13" t="s">
        <v>1338</v>
      </c>
      <c r="AJ509" s="13">
        <v>1800377</v>
      </c>
      <c r="AK509" s="13" t="s">
        <v>5535</v>
      </c>
      <c r="AL509" s="13" t="s">
        <v>50</v>
      </c>
      <c r="AM509" s="13" t="s">
        <v>5536</v>
      </c>
      <c r="AN509" s="13" t="s">
        <v>993</v>
      </c>
      <c r="AO509" s="13" t="s">
        <v>5537</v>
      </c>
      <c r="AP509" s="14" t="s">
        <v>5538</v>
      </c>
      <c r="AQ509" s="15" t="s">
        <v>50</v>
      </c>
      <c r="AR509" s="13" t="s">
        <v>50</v>
      </c>
    </row>
    <row r="510" spans="1:44" ht="15" thickBot="1">
      <c r="A510" s="4" t="s">
        <v>5539</v>
      </c>
      <c r="B510" s="5">
        <v>2730</v>
      </c>
      <c r="C510" s="6">
        <v>39083</v>
      </c>
      <c r="D510" s="7" t="s">
        <v>5540</v>
      </c>
      <c r="E510" s="7" t="s">
        <v>46</v>
      </c>
      <c r="F510" s="7" t="s">
        <v>70</v>
      </c>
      <c r="G510" s="7" t="s">
        <v>50</v>
      </c>
      <c r="H510" s="7" t="s">
        <v>50</v>
      </c>
      <c r="I510" s="7" t="s">
        <v>50</v>
      </c>
      <c r="J510" s="6">
        <v>45523</v>
      </c>
      <c r="K510" s="7" t="s">
        <v>50</v>
      </c>
      <c r="L510" s="7" t="s">
        <v>52</v>
      </c>
      <c r="M510" s="7" t="s">
        <v>5541</v>
      </c>
      <c r="N510" s="7" t="s">
        <v>5542</v>
      </c>
      <c r="O510" s="7" t="s">
        <v>5543</v>
      </c>
      <c r="P510" s="5">
        <v>29197</v>
      </c>
      <c r="Q510" s="7" t="s">
        <v>707</v>
      </c>
      <c r="R510" s="28" t="s">
        <v>5544</v>
      </c>
      <c r="S510" s="28" t="s">
        <v>5545</v>
      </c>
      <c r="T510" s="7" t="s">
        <v>50</v>
      </c>
      <c r="U510" s="7" t="s">
        <v>5546</v>
      </c>
      <c r="V510" s="7">
        <v>6592913</v>
      </c>
      <c r="W510" s="7" t="s">
        <v>1085</v>
      </c>
      <c r="X510" s="7">
        <v>4831799</v>
      </c>
      <c r="Y510" s="7" t="s">
        <v>50</v>
      </c>
      <c r="Z510" s="7">
        <v>1</v>
      </c>
      <c r="AA510" s="7" t="s">
        <v>50</v>
      </c>
      <c r="AB510" s="7" t="s">
        <v>50</v>
      </c>
      <c r="AC510" s="7" t="s">
        <v>50</v>
      </c>
      <c r="AD510" s="7" t="s">
        <v>50</v>
      </c>
      <c r="AE510" s="7" t="s">
        <v>50</v>
      </c>
      <c r="AF510" s="7" t="s">
        <v>50</v>
      </c>
      <c r="AG510" s="7" t="s">
        <v>50</v>
      </c>
      <c r="AH510" s="7">
        <v>6592913</v>
      </c>
      <c r="AI510" s="7" t="s">
        <v>1085</v>
      </c>
      <c r="AJ510" s="7">
        <v>4831799</v>
      </c>
      <c r="AK510" s="7" t="s">
        <v>5547</v>
      </c>
      <c r="AL510" s="7" t="s">
        <v>50</v>
      </c>
      <c r="AM510" s="7" t="s">
        <v>5548</v>
      </c>
      <c r="AN510" s="7" t="s">
        <v>5485</v>
      </c>
      <c r="AO510" s="7" t="s">
        <v>5549</v>
      </c>
      <c r="AP510" s="8" t="s">
        <v>5550</v>
      </c>
      <c r="AQ510" s="9" t="s">
        <v>50</v>
      </c>
      <c r="AR510" s="7" t="s">
        <v>50</v>
      </c>
    </row>
    <row r="511" spans="1:44" ht="15" thickBot="1">
      <c r="A511" s="10" t="s">
        <v>5551</v>
      </c>
      <c r="B511" s="13" t="s">
        <v>50</v>
      </c>
      <c r="C511" s="12">
        <v>42736</v>
      </c>
      <c r="D511" s="13" t="s">
        <v>45</v>
      </c>
      <c r="E511" s="13" t="s">
        <v>46</v>
      </c>
      <c r="F511" s="13" t="s">
        <v>47</v>
      </c>
      <c r="G511" s="26" t="s">
        <v>54946</v>
      </c>
      <c r="H511" s="13" t="s">
        <v>50</v>
      </c>
      <c r="I511" s="13" t="s">
        <v>50</v>
      </c>
      <c r="J511" s="12">
        <v>45530</v>
      </c>
      <c r="K511" s="13" t="s">
        <v>50</v>
      </c>
      <c r="L511" s="13" t="s">
        <v>62</v>
      </c>
      <c r="M511" s="13" t="s">
        <v>5552</v>
      </c>
      <c r="N511" s="13" t="s">
        <v>564</v>
      </c>
      <c r="O511" s="13" t="s">
        <v>5553</v>
      </c>
      <c r="P511" s="11">
        <v>29234</v>
      </c>
      <c r="Q511" s="13" t="s">
        <v>566</v>
      </c>
      <c r="R511" s="29" t="s">
        <v>5554</v>
      </c>
      <c r="S511" s="29" t="s">
        <v>5555</v>
      </c>
      <c r="T511" s="13" t="s">
        <v>5556</v>
      </c>
      <c r="U511" s="13" t="s">
        <v>50</v>
      </c>
      <c r="V511" s="13">
        <v>1700000</v>
      </c>
      <c r="W511" s="13" t="s">
        <v>1085</v>
      </c>
      <c r="X511" s="13">
        <v>1258268</v>
      </c>
      <c r="Y511" s="13" t="s">
        <v>61</v>
      </c>
      <c r="Z511" s="13">
        <v>2</v>
      </c>
      <c r="AA511" s="13">
        <v>1700000</v>
      </c>
      <c r="AB511" s="13" t="s">
        <v>1085</v>
      </c>
      <c r="AC511" s="13">
        <v>1258268</v>
      </c>
      <c r="AD511" s="13" t="s">
        <v>62</v>
      </c>
      <c r="AE511" s="13">
        <v>1700000</v>
      </c>
      <c r="AF511" s="13" t="s">
        <v>1085</v>
      </c>
      <c r="AG511" s="13">
        <v>1258268</v>
      </c>
      <c r="AH511" s="13">
        <v>1700000</v>
      </c>
      <c r="AI511" s="13" t="s">
        <v>1085</v>
      </c>
      <c r="AJ511" s="13">
        <v>1258268</v>
      </c>
      <c r="AK511" s="13" t="s">
        <v>50</v>
      </c>
      <c r="AL511" s="13" t="s">
        <v>50</v>
      </c>
      <c r="AM511" s="13" t="s">
        <v>5557</v>
      </c>
      <c r="AN511" s="13" t="s">
        <v>66</v>
      </c>
      <c r="AO511" s="13" t="s">
        <v>5558</v>
      </c>
      <c r="AP511" s="14" t="s">
        <v>5559</v>
      </c>
      <c r="AQ511" s="15" t="s">
        <v>50</v>
      </c>
      <c r="AR511" s="13" t="s">
        <v>50</v>
      </c>
    </row>
    <row r="512" spans="1:44" ht="15" thickBot="1">
      <c r="A512" s="4" t="s">
        <v>5560</v>
      </c>
      <c r="B512" s="7" t="s">
        <v>50</v>
      </c>
      <c r="C512" s="6">
        <v>31778</v>
      </c>
      <c r="D512" s="7" t="s">
        <v>45</v>
      </c>
      <c r="E512" s="7" t="s">
        <v>46</v>
      </c>
      <c r="F512" s="7" t="s">
        <v>47</v>
      </c>
      <c r="G512" s="27" t="s">
        <v>54945</v>
      </c>
      <c r="H512" s="7" t="s">
        <v>5561</v>
      </c>
      <c r="I512" s="7" t="s">
        <v>50</v>
      </c>
      <c r="J512" s="6">
        <v>45527</v>
      </c>
      <c r="K512" s="7" t="s">
        <v>116</v>
      </c>
      <c r="L512" s="7" t="s">
        <v>162</v>
      </c>
      <c r="M512" s="7" t="s">
        <v>5562</v>
      </c>
      <c r="N512" s="7" t="s">
        <v>5563</v>
      </c>
      <c r="O512" s="7" t="s">
        <v>5564</v>
      </c>
      <c r="P512" s="5">
        <v>29255</v>
      </c>
      <c r="Q512" s="7" t="s">
        <v>77</v>
      </c>
      <c r="R512" s="28" t="s">
        <v>5565</v>
      </c>
      <c r="S512" s="28" t="s">
        <v>5566</v>
      </c>
      <c r="T512" s="7" t="s">
        <v>5567</v>
      </c>
      <c r="U512" s="7" t="s">
        <v>5568</v>
      </c>
      <c r="V512" s="7">
        <v>500000</v>
      </c>
      <c r="W512" s="7" t="s">
        <v>60</v>
      </c>
      <c r="X512" s="7">
        <v>500000</v>
      </c>
      <c r="Y512" s="7" t="s">
        <v>61</v>
      </c>
      <c r="Z512" s="7">
        <v>4</v>
      </c>
      <c r="AA512" s="7">
        <v>200000</v>
      </c>
      <c r="AB512" s="7" t="s">
        <v>60</v>
      </c>
      <c r="AC512" s="7">
        <v>200000</v>
      </c>
      <c r="AD512" s="7" t="s">
        <v>62</v>
      </c>
      <c r="AE512" s="7">
        <v>1090000</v>
      </c>
      <c r="AF512" s="7" t="s">
        <v>60</v>
      </c>
      <c r="AG512" s="7">
        <v>1090000</v>
      </c>
      <c r="AH512" s="7">
        <v>1590000</v>
      </c>
      <c r="AI512" s="7" t="s">
        <v>60</v>
      </c>
      <c r="AJ512" s="7">
        <v>1590000</v>
      </c>
      <c r="AK512" s="7" t="s">
        <v>50</v>
      </c>
      <c r="AL512" s="7" t="s">
        <v>50</v>
      </c>
      <c r="AM512" s="7" t="s">
        <v>5569</v>
      </c>
      <c r="AN512" s="7" t="s">
        <v>66</v>
      </c>
      <c r="AO512" s="7" t="s">
        <v>5570</v>
      </c>
      <c r="AP512" s="8" t="s">
        <v>5571</v>
      </c>
      <c r="AQ512" s="9" t="s">
        <v>50</v>
      </c>
      <c r="AR512" s="7" t="s">
        <v>50</v>
      </c>
    </row>
    <row r="513" spans="1:44" ht="15" thickBot="1">
      <c r="A513" s="10" t="s">
        <v>5572</v>
      </c>
      <c r="B513" s="11">
        <v>46174</v>
      </c>
      <c r="C513" s="12">
        <v>42736</v>
      </c>
      <c r="D513" s="13" t="s">
        <v>45</v>
      </c>
      <c r="E513" s="13" t="s">
        <v>46</v>
      </c>
      <c r="F513" s="13" t="s">
        <v>70</v>
      </c>
      <c r="G513" s="27" t="s">
        <v>54945</v>
      </c>
      <c r="H513" s="13" t="s">
        <v>50</v>
      </c>
      <c r="I513" s="13" t="s">
        <v>50</v>
      </c>
      <c r="J513" s="12">
        <v>45523</v>
      </c>
      <c r="K513" s="13" t="s">
        <v>50</v>
      </c>
      <c r="L513" s="13" t="s">
        <v>178</v>
      </c>
      <c r="M513" s="13" t="s">
        <v>5573</v>
      </c>
      <c r="N513" s="13" t="s">
        <v>180</v>
      </c>
      <c r="O513" s="13" t="s">
        <v>5574</v>
      </c>
      <c r="P513" s="11">
        <v>29465</v>
      </c>
      <c r="Q513" s="13" t="s">
        <v>120</v>
      </c>
      <c r="R513" s="29" t="s">
        <v>5575</v>
      </c>
      <c r="S513" s="29" t="s">
        <v>5576</v>
      </c>
      <c r="T513" s="13" t="s">
        <v>5577</v>
      </c>
      <c r="U513" s="13">
        <v>15408830009</v>
      </c>
      <c r="V513" s="13">
        <v>440000</v>
      </c>
      <c r="W513" s="13" t="s">
        <v>60</v>
      </c>
      <c r="X513" s="13">
        <v>440000</v>
      </c>
      <c r="Y513" s="13" t="s">
        <v>50</v>
      </c>
      <c r="Z513" s="13">
        <v>2</v>
      </c>
      <c r="AA513" s="13">
        <v>440000</v>
      </c>
      <c r="AB513" s="13" t="s">
        <v>60</v>
      </c>
      <c r="AC513" s="13">
        <v>440000</v>
      </c>
      <c r="AD513" s="13" t="s">
        <v>178</v>
      </c>
      <c r="AE513" s="13">
        <v>440000</v>
      </c>
      <c r="AF513" s="13" t="s">
        <v>60</v>
      </c>
      <c r="AG513" s="13">
        <v>440000</v>
      </c>
      <c r="AH513" s="13">
        <v>440000</v>
      </c>
      <c r="AI513" s="13" t="s">
        <v>60</v>
      </c>
      <c r="AJ513" s="13">
        <v>440000</v>
      </c>
      <c r="AK513" s="13" t="s">
        <v>5578</v>
      </c>
      <c r="AL513" s="13" t="s">
        <v>50</v>
      </c>
      <c r="AM513" s="13" t="s">
        <v>5579</v>
      </c>
      <c r="AN513" s="13" t="s">
        <v>253</v>
      </c>
      <c r="AO513" s="13" t="s">
        <v>5580</v>
      </c>
      <c r="AP513" s="14" t="s">
        <v>5581</v>
      </c>
      <c r="AQ513" s="15" t="s">
        <v>50</v>
      </c>
      <c r="AR513" s="13" t="s">
        <v>50</v>
      </c>
    </row>
    <row r="514" spans="1:44" ht="15" thickBot="1">
      <c r="A514" s="4" t="s">
        <v>5582</v>
      </c>
      <c r="B514" s="7">
        <v>825</v>
      </c>
      <c r="C514" s="7" t="s">
        <v>50</v>
      </c>
      <c r="D514" s="7" t="s">
        <v>45</v>
      </c>
      <c r="E514" s="7" t="s">
        <v>46</v>
      </c>
      <c r="F514" s="7" t="s">
        <v>70</v>
      </c>
      <c r="G514" s="27" t="s">
        <v>54945</v>
      </c>
      <c r="H514" s="7" t="s">
        <v>50</v>
      </c>
      <c r="I514" s="7" t="s">
        <v>50</v>
      </c>
      <c r="J514" s="6">
        <v>45526</v>
      </c>
      <c r="K514" s="7" t="s">
        <v>50</v>
      </c>
      <c r="L514" s="7" t="s">
        <v>241</v>
      </c>
      <c r="M514" s="7" t="s">
        <v>5583</v>
      </c>
      <c r="N514" s="7" t="s">
        <v>5584</v>
      </c>
      <c r="O514" s="7" t="s">
        <v>5585</v>
      </c>
      <c r="P514" s="5">
        <v>30616</v>
      </c>
      <c r="Q514" s="7" t="s">
        <v>245</v>
      </c>
      <c r="R514" s="28" t="s">
        <v>5586</v>
      </c>
      <c r="S514" s="28" t="s">
        <v>5587</v>
      </c>
      <c r="T514" s="7" t="s">
        <v>50</v>
      </c>
      <c r="U514" s="7" t="s">
        <v>50</v>
      </c>
      <c r="V514" s="7">
        <v>250000000</v>
      </c>
      <c r="W514" s="7" t="s">
        <v>1960</v>
      </c>
      <c r="X514" s="7">
        <v>1715713</v>
      </c>
      <c r="Y514" s="7" t="s">
        <v>154</v>
      </c>
      <c r="Z514" s="7">
        <v>1</v>
      </c>
      <c r="AA514" s="7">
        <v>250000000</v>
      </c>
      <c r="AB514" s="7" t="s">
        <v>1960</v>
      </c>
      <c r="AC514" s="7">
        <v>1715713</v>
      </c>
      <c r="AD514" s="7" t="s">
        <v>241</v>
      </c>
      <c r="AE514" s="7">
        <v>250000000</v>
      </c>
      <c r="AF514" s="7" t="s">
        <v>1960</v>
      </c>
      <c r="AG514" s="7">
        <v>1715713</v>
      </c>
      <c r="AH514" s="7">
        <v>250000000</v>
      </c>
      <c r="AI514" s="7" t="s">
        <v>1960</v>
      </c>
      <c r="AJ514" s="7">
        <v>1715713</v>
      </c>
      <c r="AK514" s="7" t="s">
        <v>5588</v>
      </c>
      <c r="AL514" s="7" t="s">
        <v>50</v>
      </c>
      <c r="AM514" s="7" t="s">
        <v>5589</v>
      </c>
      <c r="AN514" s="7" t="s">
        <v>66</v>
      </c>
      <c r="AO514" s="7" t="s">
        <v>5590</v>
      </c>
      <c r="AP514" s="9" t="s">
        <v>50</v>
      </c>
      <c r="AQ514" s="8" t="s">
        <v>5591</v>
      </c>
      <c r="AR514" s="7" t="s">
        <v>50</v>
      </c>
    </row>
    <row r="515" spans="1:44" ht="15" thickBot="1">
      <c r="A515" s="10" t="s">
        <v>5592</v>
      </c>
      <c r="B515" s="13" t="s">
        <v>50</v>
      </c>
      <c r="C515" s="12">
        <v>39814</v>
      </c>
      <c r="D515" s="13" t="s">
        <v>45</v>
      </c>
      <c r="E515" s="13" t="s">
        <v>46</v>
      </c>
      <c r="F515" s="13" t="s">
        <v>70</v>
      </c>
      <c r="G515" s="13" t="s">
        <v>145</v>
      </c>
      <c r="H515" s="13" t="s">
        <v>50</v>
      </c>
      <c r="I515" s="13" t="s">
        <v>50</v>
      </c>
      <c r="J515" s="12">
        <v>45521</v>
      </c>
      <c r="K515" s="13" t="s">
        <v>50</v>
      </c>
      <c r="L515" s="13" t="s">
        <v>178</v>
      </c>
      <c r="M515" s="13" t="s">
        <v>5593</v>
      </c>
      <c r="N515" s="13" t="s">
        <v>75</v>
      </c>
      <c r="O515" s="13" t="s">
        <v>5594</v>
      </c>
      <c r="P515" s="11">
        <v>31292</v>
      </c>
      <c r="Q515" s="13" t="s">
        <v>77</v>
      </c>
      <c r="R515" s="29" t="s">
        <v>5595</v>
      </c>
      <c r="S515" s="29" t="s">
        <v>5596</v>
      </c>
      <c r="T515" s="13" t="s">
        <v>50</v>
      </c>
      <c r="U515" s="13" t="s">
        <v>50</v>
      </c>
      <c r="V515" s="13">
        <v>18000000</v>
      </c>
      <c r="W515" s="13" t="s">
        <v>60</v>
      </c>
      <c r="X515" s="13">
        <v>18000000</v>
      </c>
      <c r="Y515" s="13" t="s">
        <v>50</v>
      </c>
      <c r="Z515" s="13">
        <v>1</v>
      </c>
      <c r="AA515" s="13">
        <v>18000000</v>
      </c>
      <c r="AB515" s="13" t="s">
        <v>60</v>
      </c>
      <c r="AC515" s="13">
        <v>18000000</v>
      </c>
      <c r="AD515" s="13" t="s">
        <v>178</v>
      </c>
      <c r="AE515" s="13">
        <v>18000000</v>
      </c>
      <c r="AF515" s="13" t="s">
        <v>60</v>
      </c>
      <c r="AG515" s="13">
        <v>18000000</v>
      </c>
      <c r="AH515" s="13">
        <v>18000000</v>
      </c>
      <c r="AI515" s="13" t="s">
        <v>60</v>
      </c>
      <c r="AJ515" s="13">
        <v>18000000</v>
      </c>
      <c r="AK515" s="13" t="s">
        <v>50</v>
      </c>
      <c r="AL515" s="13" t="s">
        <v>50</v>
      </c>
      <c r="AM515" s="13" t="s">
        <v>5597</v>
      </c>
      <c r="AN515" s="13" t="s">
        <v>66</v>
      </c>
      <c r="AO515" s="13" t="s">
        <v>5598</v>
      </c>
      <c r="AP515" s="15" t="s">
        <v>50</v>
      </c>
      <c r="AQ515" s="14" t="s">
        <v>5599</v>
      </c>
      <c r="AR515" s="13" t="s">
        <v>50</v>
      </c>
    </row>
    <row r="516" spans="1:44" ht="15" thickBot="1">
      <c r="A516" s="4" t="s">
        <v>5600</v>
      </c>
      <c r="B516" s="7" t="s">
        <v>50</v>
      </c>
      <c r="C516" s="7" t="s">
        <v>50</v>
      </c>
      <c r="D516" s="7" t="s">
        <v>45</v>
      </c>
      <c r="E516" s="7" t="s">
        <v>50</v>
      </c>
      <c r="F516" s="7" t="s">
        <v>70</v>
      </c>
      <c r="G516" s="27" t="s">
        <v>54945</v>
      </c>
      <c r="H516" s="7" t="s">
        <v>50</v>
      </c>
      <c r="I516" s="7" t="s">
        <v>50</v>
      </c>
      <c r="J516" s="6">
        <v>45525</v>
      </c>
      <c r="K516" s="7" t="s">
        <v>50</v>
      </c>
      <c r="L516" s="7" t="s">
        <v>4836</v>
      </c>
      <c r="M516" s="7" t="s">
        <v>5601</v>
      </c>
      <c r="N516" s="7" t="s">
        <v>307</v>
      </c>
      <c r="O516" s="7" t="s">
        <v>5602</v>
      </c>
      <c r="P516" s="5">
        <v>31358</v>
      </c>
      <c r="Q516" s="7" t="s">
        <v>245</v>
      </c>
      <c r="R516" s="28" t="s">
        <v>5603</v>
      </c>
      <c r="S516" s="28" t="s">
        <v>5604</v>
      </c>
      <c r="T516" s="7" t="s">
        <v>5605</v>
      </c>
      <c r="U516" s="7" t="s">
        <v>50</v>
      </c>
      <c r="V516" s="7">
        <v>8380000</v>
      </c>
      <c r="W516" s="7" t="s">
        <v>250</v>
      </c>
      <c r="X516" s="7">
        <v>99871</v>
      </c>
      <c r="Y516" s="7" t="s">
        <v>467</v>
      </c>
      <c r="Z516" s="7">
        <v>1</v>
      </c>
      <c r="AA516" s="7">
        <v>8380000</v>
      </c>
      <c r="AB516" s="7" t="s">
        <v>250</v>
      </c>
      <c r="AC516" s="7">
        <v>99871</v>
      </c>
      <c r="AD516" s="7" t="s">
        <v>4836</v>
      </c>
      <c r="AE516" s="7">
        <v>8380000</v>
      </c>
      <c r="AF516" s="7" t="s">
        <v>250</v>
      </c>
      <c r="AG516" s="7">
        <v>99871</v>
      </c>
      <c r="AH516" s="7">
        <v>8380000</v>
      </c>
      <c r="AI516" s="7" t="s">
        <v>250</v>
      </c>
      <c r="AJ516" s="7">
        <v>99871</v>
      </c>
      <c r="AK516" s="7" t="s">
        <v>50</v>
      </c>
      <c r="AL516" s="7" t="s">
        <v>50</v>
      </c>
      <c r="AM516" s="7" t="s">
        <v>5606</v>
      </c>
      <c r="AN516" s="7" t="s">
        <v>993</v>
      </c>
      <c r="AO516" s="7" t="s">
        <v>5607</v>
      </c>
      <c r="AP516" s="8" t="s">
        <v>5608</v>
      </c>
      <c r="AQ516" s="9" t="s">
        <v>50</v>
      </c>
      <c r="AR516" s="7" t="s">
        <v>50</v>
      </c>
    </row>
    <row r="517" spans="1:44" ht="15" thickBot="1">
      <c r="A517" s="10" t="s">
        <v>5609</v>
      </c>
      <c r="B517" s="13" t="s">
        <v>50</v>
      </c>
      <c r="C517" s="12">
        <v>32509</v>
      </c>
      <c r="D517" s="13" t="s">
        <v>45</v>
      </c>
      <c r="E517" s="13" t="s">
        <v>50</v>
      </c>
      <c r="F517" s="13" t="s">
        <v>70</v>
      </c>
      <c r="G517" s="13" t="s">
        <v>145</v>
      </c>
      <c r="H517" s="13" t="s">
        <v>50</v>
      </c>
      <c r="I517" s="13" t="s">
        <v>50</v>
      </c>
      <c r="J517" s="12">
        <v>45531</v>
      </c>
      <c r="K517" s="13" t="s">
        <v>50</v>
      </c>
      <c r="L517" s="13" t="s">
        <v>52</v>
      </c>
      <c r="M517" s="13" t="s">
        <v>50</v>
      </c>
      <c r="N517" s="13" t="s">
        <v>5610</v>
      </c>
      <c r="O517" s="13" t="s">
        <v>5611</v>
      </c>
      <c r="P517" s="11">
        <v>31597</v>
      </c>
      <c r="Q517" s="13" t="s">
        <v>50</v>
      </c>
      <c r="R517" s="29" t="s">
        <v>5612</v>
      </c>
      <c r="S517" s="29" t="s">
        <v>5613</v>
      </c>
      <c r="T517" s="13" t="s">
        <v>50</v>
      </c>
      <c r="U517" s="13" t="s">
        <v>5614</v>
      </c>
      <c r="V517" s="13">
        <v>26000000</v>
      </c>
      <c r="W517" s="13" t="s">
        <v>60</v>
      </c>
      <c r="X517" s="13">
        <v>26000000</v>
      </c>
      <c r="Y517" s="13" t="s">
        <v>50</v>
      </c>
      <c r="Z517" s="13">
        <v>1</v>
      </c>
      <c r="AA517" s="13" t="s">
        <v>50</v>
      </c>
      <c r="AB517" s="13" t="s">
        <v>50</v>
      </c>
      <c r="AC517" s="13" t="s">
        <v>50</v>
      </c>
      <c r="AD517" s="13" t="s">
        <v>50</v>
      </c>
      <c r="AE517" s="13" t="s">
        <v>50</v>
      </c>
      <c r="AF517" s="13" t="s">
        <v>50</v>
      </c>
      <c r="AG517" s="13" t="s">
        <v>50</v>
      </c>
      <c r="AH517" s="13">
        <v>26000000</v>
      </c>
      <c r="AI517" s="13" t="s">
        <v>60</v>
      </c>
      <c r="AJ517" s="13">
        <v>26000000</v>
      </c>
      <c r="AK517" s="13" t="s">
        <v>5615</v>
      </c>
      <c r="AL517" s="13" t="s">
        <v>50</v>
      </c>
      <c r="AM517" s="13" t="s">
        <v>5616</v>
      </c>
      <c r="AN517" s="13" t="s">
        <v>738</v>
      </c>
      <c r="AO517" s="13" t="s">
        <v>5617</v>
      </c>
      <c r="AP517" s="15" t="s">
        <v>50</v>
      </c>
      <c r="AQ517" s="14" t="s">
        <v>5618</v>
      </c>
      <c r="AR517" s="13" t="s">
        <v>50</v>
      </c>
    </row>
    <row r="518" spans="1:44" ht="15" thickBot="1">
      <c r="A518" s="4" t="s">
        <v>5619</v>
      </c>
      <c r="B518" s="7">
        <v>175</v>
      </c>
      <c r="C518" s="6">
        <v>42370</v>
      </c>
      <c r="D518" s="7" t="s">
        <v>45</v>
      </c>
      <c r="E518" s="7" t="s">
        <v>46</v>
      </c>
      <c r="F518" s="7" t="s">
        <v>70</v>
      </c>
      <c r="G518" s="27" t="s">
        <v>54945</v>
      </c>
      <c r="H518" s="7" t="s">
        <v>2431</v>
      </c>
      <c r="I518" s="7" t="s">
        <v>50</v>
      </c>
      <c r="J518" s="6">
        <v>45531</v>
      </c>
      <c r="K518" s="7" t="s">
        <v>50</v>
      </c>
      <c r="L518" s="7" t="s">
        <v>178</v>
      </c>
      <c r="M518" s="7" t="s">
        <v>2021</v>
      </c>
      <c r="N518" s="7" t="s">
        <v>149</v>
      </c>
      <c r="O518" s="7" t="s">
        <v>5620</v>
      </c>
      <c r="P518" s="5">
        <v>31843</v>
      </c>
      <c r="Q518" s="7" t="s">
        <v>120</v>
      </c>
      <c r="R518" s="28" t="s">
        <v>5621</v>
      </c>
      <c r="S518" s="28" t="s">
        <v>5622</v>
      </c>
      <c r="T518" s="7" t="s">
        <v>50</v>
      </c>
      <c r="U518" s="7" t="s">
        <v>50</v>
      </c>
      <c r="V518" s="7">
        <v>1024998</v>
      </c>
      <c r="W518" s="7" t="s">
        <v>60</v>
      </c>
      <c r="X518" s="7">
        <v>1024998</v>
      </c>
      <c r="Y518" s="7" t="s">
        <v>50</v>
      </c>
      <c r="Z518" s="7">
        <v>2</v>
      </c>
      <c r="AA518" s="7">
        <v>1024998</v>
      </c>
      <c r="AB518" s="7" t="s">
        <v>60</v>
      </c>
      <c r="AC518" s="7">
        <v>1024998</v>
      </c>
      <c r="AD518" s="7" t="s">
        <v>178</v>
      </c>
      <c r="AE518" s="7">
        <v>3254998</v>
      </c>
      <c r="AF518" s="7" t="s">
        <v>60</v>
      </c>
      <c r="AG518" s="7">
        <v>3254998</v>
      </c>
      <c r="AH518" s="7">
        <v>3254998</v>
      </c>
      <c r="AI518" s="7" t="s">
        <v>60</v>
      </c>
      <c r="AJ518" s="7">
        <v>3254998</v>
      </c>
      <c r="AK518" s="7" t="s">
        <v>50</v>
      </c>
      <c r="AL518" s="7" t="s">
        <v>50</v>
      </c>
      <c r="AM518" s="7" t="s">
        <v>5623</v>
      </c>
      <c r="AN518" s="7" t="s">
        <v>66</v>
      </c>
      <c r="AO518" s="7" t="s">
        <v>5624</v>
      </c>
      <c r="AP518" s="8" t="s">
        <v>5625</v>
      </c>
      <c r="AQ518" s="9" t="s">
        <v>50</v>
      </c>
      <c r="AR518" s="7" t="s">
        <v>50</v>
      </c>
    </row>
    <row r="519" spans="1:44" ht="15" thickBot="1">
      <c r="A519" s="10" t="s">
        <v>5626</v>
      </c>
      <c r="B519" s="13" t="s">
        <v>50</v>
      </c>
      <c r="C519" s="12">
        <v>44713</v>
      </c>
      <c r="D519" s="13" t="s">
        <v>45</v>
      </c>
      <c r="E519" s="13" t="s">
        <v>46</v>
      </c>
      <c r="F519" s="13" t="s">
        <v>70</v>
      </c>
      <c r="G519" s="27" t="s">
        <v>54945</v>
      </c>
      <c r="H519" s="13" t="s">
        <v>50</v>
      </c>
      <c r="I519" s="13" t="s">
        <v>50</v>
      </c>
      <c r="J519" s="12">
        <v>45524</v>
      </c>
      <c r="K519" s="13" t="s">
        <v>50</v>
      </c>
      <c r="L519" s="13" t="s">
        <v>241</v>
      </c>
      <c r="M519" s="13" t="s">
        <v>5627</v>
      </c>
      <c r="N519" s="13" t="s">
        <v>1954</v>
      </c>
      <c r="O519" s="13" t="s">
        <v>5628</v>
      </c>
      <c r="P519" s="11">
        <v>31943</v>
      </c>
      <c r="Q519" s="13" t="s">
        <v>245</v>
      </c>
      <c r="R519" s="29" t="s">
        <v>5629</v>
      </c>
      <c r="S519" s="30" t="s">
        <v>50</v>
      </c>
      <c r="T519" s="13" t="s">
        <v>50</v>
      </c>
      <c r="U519" s="13" t="s">
        <v>50</v>
      </c>
      <c r="V519" s="13">
        <v>350000000</v>
      </c>
      <c r="W519" s="13" t="s">
        <v>1960</v>
      </c>
      <c r="X519" s="13">
        <v>2407500</v>
      </c>
      <c r="Y519" s="13" t="s">
        <v>154</v>
      </c>
      <c r="Z519" s="13">
        <v>1</v>
      </c>
      <c r="AA519" s="13">
        <v>350000000</v>
      </c>
      <c r="AB519" s="13" t="s">
        <v>1960</v>
      </c>
      <c r="AC519" s="13">
        <v>2407500</v>
      </c>
      <c r="AD519" s="13" t="s">
        <v>241</v>
      </c>
      <c r="AE519" s="13">
        <v>350000000</v>
      </c>
      <c r="AF519" s="13" t="s">
        <v>1960</v>
      </c>
      <c r="AG519" s="13">
        <v>2407500</v>
      </c>
      <c r="AH519" s="13">
        <v>350000000</v>
      </c>
      <c r="AI519" s="13" t="s">
        <v>1960</v>
      </c>
      <c r="AJ519" s="13">
        <v>2407500</v>
      </c>
      <c r="AK519" s="13" t="s">
        <v>5630</v>
      </c>
      <c r="AL519" s="13" t="s">
        <v>50</v>
      </c>
      <c r="AM519" s="13" t="s">
        <v>5631</v>
      </c>
      <c r="AN519" s="13" t="s">
        <v>66</v>
      </c>
      <c r="AO519" s="13" t="s">
        <v>5632</v>
      </c>
      <c r="AP519" s="14" t="s">
        <v>5633</v>
      </c>
      <c r="AQ519" s="15" t="s">
        <v>50</v>
      </c>
      <c r="AR519" s="13" t="s">
        <v>50</v>
      </c>
    </row>
    <row r="520" spans="1:44" ht="15" thickBot="1">
      <c r="A520" s="4" t="s">
        <v>5634</v>
      </c>
      <c r="B520" s="7" t="s">
        <v>50</v>
      </c>
      <c r="C520" s="6">
        <v>44927</v>
      </c>
      <c r="D520" s="7" t="s">
        <v>45</v>
      </c>
      <c r="E520" s="7" t="s">
        <v>46</v>
      </c>
      <c r="F520" s="7" t="s">
        <v>70</v>
      </c>
      <c r="G520" s="7" t="s">
        <v>50</v>
      </c>
      <c r="H520" s="7" t="s">
        <v>50</v>
      </c>
      <c r="I520" s="7" t="s">
        <v>50</v>
      </c>
      <c r="J520" s="6">
        <v>45525</v>
      </c>
      <c r="K520" s="7" t="s">
        <v>50</v>
      </c>
      <c r="L520" s="7" t="s">
        <v>241</v>
      </c>
      <c r="M520" s="7" t="s">
        <v>5635</v>
      </c>
      <c r="N520" s="7" t="s">
        <v>3491</v>
      </c>
      <c r="O520" s="7" t="s">
        <v>5636</v>
      </c>
      <c r="P520" s="5">
        <v>32045</v>
      </c>
      <c r="Q520" s="7" t="s">
        <v>245</v>
      </c>
      <c r="R520" s="28" t="s">
        <v>5637</v>
      </c>
      <c r="S520" s="31" t="s">
        <v>50</v>
      </c>
      <c r="T520" s="7" t="s">
        <v>50</v>
      </c>
      <c r="U520" s="7" t="s">
        <v>5638</v>
      </c>
      <c r="V520" s="7">
        <v>60000000</v>
      </c>
      <c r="W520" s="7" t="s">
        <v>2056</v>
      </c>
      <c r="X520" s="7">
        <v>8408190</v>
      </c>
      <c r="Y520" s="7" t="s">
        <v>154</v>
      </c>
      <c r="Z520" s="7">
        <v>1</v>
      </c>
      <c r="AA520" s="7">
        <v>60000000</v>
      </c>
      <c r="AB520" s="7" t="s">
        <v>2056</v>
      </c>
      <c r="AC520" s="7">
        <v>8408190</v>
      </c>
      <c r="AD520" s="7" t="s">
        <v>241</v>
      </c>
      <c r="AE520" s="7">
        <v>60000000</v>
      </c>
      <c r="AF520" s="7" t="s">
        <v>2056</v>
      </c>
      <c r="AG520" s="7">
        <v>8408190</v>
      </c>
      <c r="AH520" s="7">
        <v>60000000</v>
      </c>
      <c r="AI520" s="7" t="s">
        <v>2056</v>
      </c>
      <c r="AJ520" s="7">
        <v>8408190</v>
      </c>
      <c r="AK520" s="7" t="s">
        <v>5639</v>
      </c>
      <c r="AL520" s="7" t="s">
        <v>50</v>
      </c>
      <c r="AM520" s="7" t="s">
        <v>5640</v>
      </c>
      <c r="AN520" s="7" t="s">
        <v>4746</v>
      </c>
      <c r="AO520" s="7" t="s">
        <v>50</v>
      </c>
      <c r="AP520" s="9" t="s">
        <v>50</v>
      </c>
      <c r="AQ520" s="8" t="s">
        <v>5641</v>
      </c>
      <c r="AR520" s="7" t="s">
        <v>255</v>
      </c>
    </row>
    <row r="521" spans="1:44" ht="15" thickBot="1">
      <c r="A521" s="10" t="s">
        <v>5642</v>
      </c>
      <c r="B521" s="13" t="s">
        <v>50</v>
      </c>
      <c r="C521" s="12">
        <v>45292</v>
      </c>
      <c r="D521" s="13" t="s">
        <v>45</v>
      </c>
      <c r="E521" s="13" t="s">
        <v>50</v>
      </c>
      <c r="F521" s="13" t="s">
        <v>70</v>
      </c>
      <c r="G521" s="13" t="s">
        <v>50</v>
      </c>
      <c r="H521" s="13" t="s">
        <v>50</v>
      </c>
      <c r="I521" s="13" t="s">
        <v>50</v>
      </c>
      <c r="J521" s="12">
        <v>45531</v>
      </c>
      <c r="K521" s="13" t="s">
        <v>50</v>
      </c>
      <c r="L521" s="13" t="s">
        <v>467</v>
      </c>
      <c r="M521" s="13" t="s">
        <v>5643</v>
      </c>
      <c r="N521" s="13" t="s">
        <v>5644</v>
      </c>
      <c r="O521" s="13" t="s">
        <v>5645</v>
      </c>
      <c r="P521" s="11">
        <v>32228</v>
      </c>
      <c r="Q521" s="13" t="s">
        <v>383</v>
      </c>
      <c r="R521" s="29" t="s">
        <v>5646</v>
      </c>
      <c r="S521" s="30" t="s">
        <v>50</v>
      </c>
      <c r="T521" s="13" t="s">
        <v>5647</v>
      </c>
      <c r="U521" s="13" t="s">
        <v>50</v>
      </c>
      <c r="V521" s="13">
        <v>2000000</v>
      </c>
      <c r="W521" s="13" t="s">
        <v>60</v>
      </c>
      <c r="X521" s="13">
        <v>2000000</v>
      </c>
      <c r="Y521" s="13" t="s">
        <v>467</v>
      </c>
      <c r="Z521" s="13">
        <v>1</v>
      </c>
      <c r="AA521" s="13">
        <v>2000000</v>
      </c>
      <c r="AB521" s="13" t="s">
        <v>60</v>
      </c>
      <c r="AC521" s="13">
        <v>2000000</v>
      </c>
      <c r="AD521" s="13" t="s">
        <v>467</v>
      </c>
      <c r="AE521" s="13">
        <v>2000000</v>
      </c>
      <c r="AF521" s="13" t="s">
        <v>60</v>
      </c>
      <c r="AG521" s="13">
        <v>2000000</v>
      </c>
      <c r="AH521" s="13">
        <v>2000000</v>
      </c>
      <c r="AI521" s="13" t="s">
        <v>60</v>
      </c>
      <c r="AJ521" s="13">
        <v>2000000</v>
      </c>
      <c r="AK521" s="13" t="s">
        <v>5648</v>
      </c>
      <c r="AL521" s="13" t="s">
        <v>50</v>
      </c>
      <c r="AM521" s="13" t="s">
        <v>50</v>
      </c>
      <c r="AN521" s="13" t="s">
        <v>50</v>
      </c>
      <c r="AO521" s="13" t="s">
        <v>50</v>
      </c>
      <c r="AP521" s="15" t="s">
        <v>50</v>
      </c>
      <c r="AQ521" s="15" t="s">
        <v>50</v>
      </c>
      <c r="AR521" s="13" t="s">
        <v>1186</v>
      </c>
    </row>
    <row r="522" spans="1:44" ht="15" thickBot="1">
      <c r="A522" s="4" t="s">
        <v>5649</v>
      </c>
      <c r="B522" s="7" t="s">
        <v>50</v>
      </c>
      <c r="C522" s="7" t="s">
        <v>50</v>
      </c>
      <c r="D522" s="7" t="s">
        <v>45</v>
      </c>
      <c r="E522" s="7" t="s">
        <v>46</v>
      </c>
      <c r="F522" s="7" t="s">
        <v>47</v>
      </c>
      <c r="G522" s="26" t="s">
        <v>54946</v>
      </c>
      <c r="H522" s="7" t="s">
        <v>240</v>
      </c>
      <c r="I522" s="7" t="s">
        <v>50</v>
      </c>
      <c r="J522" s="6">
        <v>45527</v>
      </c>
      <c r="K522" s="7" t="s">
        <v>50</v>
      </c>
      <c r="L522" s="7" t="s">
        <v>162</v>
      </c>
      <c r="M522" s="7" t="s">
        <v>5650</v>
      </c>
      <c r="N522" s="7" t="s">
        <v>133</v>
      </c>
      <c r="O522" s="7" t="s">
        <v>5651</v>
      </c>
      <c r="P522" s="5">
        <v>32539</v>
      </c>
      <c r="Q522" s="7" t="s">
        <v>135</v>
      </c>
      <c r="R522" s="28" t="s">
        <v>5652</v>
      </c>
      <c r="S522" s="28" t="s">
        <v>5653</v>
      </c>
      <c r="T522" s="7" t="s">
        <v>50</v>
      </c>
      <c r="U522" s="7" t="s">
        <v>50</v>
      </c>
      <c r="V522" s="7">
        <v>3000000</v>
      </c>
      <c r="W522" s="7" t="s">
        <v>139</v>
      </c>
      <c r="X522" s="7">
        <v>3933405</v>
      </c>
      <c r="Y522" s="7" t="s">
        <v>61</v>
      </c>
      <c r="Z522" s="7">
        <v>1</v>
      </c>
      <c r="AA522" s="7" t="s">
        <v>50</v>
      </c>
      <c r="AB522" s="7" t="s">
        <v>50</v>
      </c>
      <c r="AC522" s="7" t="s">
        <v>50</v>
      </c>
      <c r="AD522" s="7" t="s">
        <v>50</v>
      </c>
      <c r="AE522" s="7" t="s">
        <v>50</v>
      </c>
      <c r="AF522" s="7" t="s">
        <v>50</v>
      </c>
      <c r="AG522" s="7" t="s">
        <v>50</v>
      </c>
      <c r="AH522" s="7">
        <v>3000000</v>
      </c>
      <c r="AI522" s="7" t="s">
        <v>139</v>
      </c>
      <c r="AJ522" s="7">
        <v>3933405</v>
      </c>
      <c r="AK522" s="7" t="s">
        <v>5654</v>
      </c>
      <c r="AL522" s="7" t="s">
        <v>50</v>
      </c>
      <c r="AM522" s="7" t="s">
        <v>5655</v>
      </c>
      <c r="AN522" s="7" t="s">
        <v>66</v>
      </c>
      <c r="AO522" s="7" t="s">
        <v>5656</v>
      </c>
      <c r="AP522" s="9" t="s">
        <v>50</v>
      </c>
      <c r="AQ522" s="8" t="s">
        <v>5657</v>
      </c>
      <c r="AR522" s="7" t="s">
        <v>50</v>
      </c>
    </row>
    <row r="523" spans="1:44" ht="15" thickBot="1">
      <c r="A523" s="10" t="s">
        <v>5658</v>
      </c>
      <c r="B523" s="13">
        <v>130</v>
      </c>
      <c r="C523" s="12">
        <v>36161</v>
      </c>
      <c r="D523" s="13" t="s">
        <v>45</v>
      </c>
      <c r="E523" s="13" t="s">
        <v>46</v>
      </c>
      <c r="F523" s="13" t="s">
        <v>47</v>
      </c>
      <c r="G523" s="27" t="s">
        <v>54945</v>
      </c>
      <c r="H523" s="13" t="s">
        <v>240</v>
      </c>
      <c r="I523" s="13" t="s">
        <v>50</v>
      </c>
      <c r="J523" s="12">
        <v>45531</v>
      </c>
      <c r="K523" s="13" t="s">
        <v>50</v>
      </c>
      <c r="L523" s="13" t="s">
        <v>62</v>
      </c>
      <c r="M523" s="13" t="s">
        <v>2921</v>
      </c>
      <c r="N523" s="13" t="s">
        <v>5659</v>
      </c>
      <c r="O523" s="13" t="s">
        <v>5660</v>
      </c>
      <c r="P523" s="11">
        <v>32839</v>
      </c>
      <c r="Q523" s="13" t="s">
        <v>135</v>
      </c>
      <c r="R523" s="29" t="s">
        <v>5661</v>
      </c>
      <c r="S523" s="29" t="s">
        <v>5662</v>
      </c>
      <c r="T523" s="13" t="s">
        <v>5663</v>
      </c>
      <c r="U523" s="13" t="s">
        <v>5664</v>
      </c>
      <c r="V523" s="13">
        <v>880000</v>
      </c>
      <c r="W523" s="13" t="s">
        <v>139</v>
      </c>
      <c r="X523" s="13">
        <v>1163212</v>
      </c>
      <c r="Y523" s="13" t="s">
        <v>61</v>
      </c>
      <c r="Z523" s="13">
        <v>4</v>
      </c>
      <c r="AA523" s="13">
        <v>880000</v>
      </c>
      <c r="AB523" s="13" t="s">
        <v>139</v>
      </c>
      <c r="AC523" s="13">
        <v>1163212</v>
      </c>
      <c r="AD523" s="13" t="s">
        <v>62</v>
      </c>
      <c r="AE523" s="13">
        <v>1030000</v>
      </c>
      <c r="AF523" s="13" t="s">
        <v>139</v>
      </c>
      <c r="AG523" s="13">
        <v>1345930</v>
      </c>
      <c r="AH523" s="13">
        <v>1030000</v>
      </c>
      <c r="AI523" s="13" t="s">
        <v>139</v>
      </c>
      <c r="AJ523" s="13">
        <v>1345930</v>
      </c>
      <c r="AK523" s="13" t="s">
        <v>50</v>
      </c>
      <c r="AL523" s="13" t="s">
        <v>50</v>
      </c>
      <c r="AM523" s="13" t="s">
        <v>5665</v>
      </c>
      <c r="AN523" s="13" t="s">
        <v>5666</v>
      </c>
      <c r="AO523" s="13" t="s">
        <v>5667</v>
      </c>
      <c r="AP523" s="14" t="s">
        <v>5668</v>
      </c>
      <c r="AQ523" s="15" t="s">
        <v>50</v>
      </c>
      <c r="AR523" s="13" t="s">
        <v>50</v>
      </c>
    </row>
    <row r="524" spans="1:44" ht="15" thickBot="1">
      <c r="A524" s="4" t="s">
        <v>5669</v>
      </c>
      <c r="B524" s="7" t="s">
        <v>50</v>
      </c>
      <c r="C524" s="6">
        <v>43831</v>
      </c>
      <c r="D524" s="7" t="s">
        <v>45</v>
      </c>
      <c r="E524" s="7" t="s">
        <v>46</v>
      </c>
      <c r="F524" s="7" t="s">
        <v>70</v>
      </c>
      <c r="G524" s="27" t="s">
        <v>54945</v>
      </c>
      <c r="H524" s="7" t="s">
        <v>50</v>
      </c>
      <c r="I524" s="7" t="s">
        <v>50</v>
      </c>
      <c r="J524" s="6">
        <v>45525</v>
      </c>
      <c r="K524" s="7" t="s">
        <v>116</v>
      </c>
      <c r="L524" s="7" t="s">
        <v>178</v>
      </c>
      <c r="M524" s="7" t="s">
        <v>5670</v>
      </c>
      <c r="N524" s="7" t="s">
        <v>5671</v>
      </c>
      <c r="O524" s="7" t="s">
        <v>5672</v>
      </c>
      <c r="P524" s="5">
        <v>32861</v>
      </c>
      <c r="Q524" s="7" t="s">
        <v>135</v>
      </c>
      <c r="R524" s="28" t="s">
        <v>5673</v>
      </c>
      <c r="S524" s="28" t="s">
        <v>5674</v>
      </c>
      <c r="T524" s="7" t="s">
        <v>5675</v>
      </c>
      <c r="U524" s="7" t="s">
        <v>50</v>
      </c>
      <c r="V524" s="7" t="s">
        <v>50</v>
      </c>
      <c r="W524" s="7" t="s">
        <v>50</v>
      </c>
      <c r="X524" s="7" t="s">
        <v>50</v>
      </c>
      <c r="Y524" s="7" t="s">
        <v>50</v>
      </c>
      <c r="Z524" s="7">
        <v>4</v>
      </c>
      <c r="AA524" s="7" t="s">
        <v>50</v>
      </c>
      <c r="AB524" s="7" t="s">
        <v>50</v>
      </c>
      <c r="AC524" s="7" t="s">
        <v>50</v>
      </c>
      <c r="AD524" s="7" t="s">
        <v>178</v>
      </c>
      <c r="AE524" s="7">
        <v>200000</v>
      </c>
      <c r="AF524" s="7" t="s">
        <v>209</v>
      </c>
      <c r="AG524" s="7">
        <v>211574</v>
      </c>
      <c r="AH524" s="7">
        <v>1200000</v>
      </c>
      <c r="AI524" s="7" t="s">
        <v>209</v>
      </c>
      <c r="AJ524" s="7">
        <v>1269444</v>
      </c>
      <c r="AK524" s="7" t="s">
        <v>5676</v>
      </c>
      <c r="AL524" s="7" t="s">
        <v>50</v>
      </c>
      <c r="AM524" s="7" t="s">
        <v>5677</v>
      </c>
      <c r="AN524" s="7" t="s">
        <v>66</v>
      </c>
      <c r="AO524" s="7" t="s">
        <v>5678</v>
      </c>
      <c r="AP524" s="8" t="s">
        <v>5679</v>
      </c>
      <c r="AQ524" s="9" t="s">
        <v>50</v>
      </c>
      <c r="AR524" s="7" t="s">
        <v>50</v>
      </c>
    </row>
    <row r="525" spans="1:44" ht="15" thickBot="1">
      <c r="A525" s="10" t="s">
        <v>5680</v>
      </c>
      <c r="B525" s="13" t="s">
        <v>50</v>
      </c>
      <c r="C525" s="12">
        <v>45292</v>
      </c>
      <c r="D525" s="13" t="s">
        <v>45</v>
      </c>
      <c r="E525" s="13" t="s">
        <v>46</v>
      </c>
      <c r="F525" s="13" t="s">
        <v>70</v>
      </c>
      <c r="G525" s="27" t="s">
        <v>54945</v>
      </c>
      <c r="H525" s="13" t="s">
        <v>50</v>
      </c>
      <c r="I525" s="13" t="s">
        <v>50</v>
      </c>
      <c r="J525" s="12">
        <v>45529</v>
      </c>
      <c r="K525" s="13" t="s">
        <v>50</v>
      </c>
      <c r="L525" s="13" t="s">
        <v>52</v>
      </c>
      <c r="M525" s="13" t="s">
        <v>5681</v>
      </c>
      <c r="N525" s="13" t="s">
        <v>50</v>
      </c>
      <c r="O525" s="13" t="s">
        <v>5682</v>
      </c>
      <c r="P525" s="11">
        <v>32958</v>
      </c>
      <c r="Q525" s="13" t="s">
        <v>50</v>
      </c>
      <c r="R525" s="29" t="s">
        <v>5683</v>
      </c>
      <c r="S525" s="29" t="s">
        <v>5684</v>
      </c>
      <c r="T525" s="13" t="s">
        <v>5685</v>
      </c>
      <c r="U525" s="13" t="s">
        <v>50</v>
      </c>
      <c r="V525" s="13">
        <v>20000</v>
      </c>
      <c r="W525" s="13" t="s">
        <v>60</v>
      </c>
      <c r="X525" s="13">
        <v>20000</v>
      </c>
      <c r="Y525" s="13" t="s">
        <v>50</v>
      </c>
      <c r="Z525" s="13">
        <v>1</v>
      </c>
      <c r="AA525" s="13" t="s">
        <v>50</v>
      </c>
      <c r="AB525" s="13" t="s">
        <v>50</v>
      </c>
      <c r="AC525" s="13" t="s">
        <v>50</v>
      </c>
      <c r="AD525" s="13" t="s">
        <v>50</v>
      </c>
      <c r="AE525" s="13" t="s">
        <v>50</v>
      </c>
      <c r="AF525" s="13" t="s">
        <v>50</v>
      </c>
      <c r="AG525" s="13" t="s">
        <v>50</v>
      </c>
      <c r="AH525" s="13">
        <v>20000</v>
      </c>
      <c r="AI525" s="13" t="s">
        <v>60</v>
      </c>
      <c r="AJ525" s="13">
        <v>20000</v>
      </c>
      <c r="AK525" s="13" t="s">
        <v>50</v>
      </c>
      <c r="AL525" s="13" t="s">
        <v>50</v>
      </c>
      <c r="AM525" s="13" t="s">
        <v>5686</v>
      </c>
      <c r="AN525" s="13" t="s">
        <v>66</v>
      </c>
      <c r="AO525" s="13" t="s">
        <v>5687</v>
      </c>
      <c r="AP525" s="14" t="s">
        <v>5688</v>
      </c>
      <c r="AQ525" s="15" t="s">
        <v>50</v>
      </c>
      <c r="AR525" s="13" t="s">
        <v>50</v>
      </c>
    </row>
    <row r="526" spans="1:44" ht="15" thickBot="1">
      <c r="A526" s="4" t="s">
        <v>5689</v>
      </c>
      <c r="B526" s="7" t="s">
        <v>50</v>
      </c>
      <c r="C526" s="6">
        <v>44197</v>
      </c>
      <c r="D526" s="7" t="s">
        <v>45</v>
      </c>
      <c r="E526" s="7" t="s">
        <v>50</v>
      </c>
      <c r="F526" s="7" t="s">
        <v>70</v>
      </c>
      <c r="G526" s="27" t="s">
        <v>54945</v>
      </c>
      <c r="H526" s="7" t="s">
        <v>50</v>
      </c>
      <c r="I526" s="7" t="s">
        <v>50</v>
      </c>
      <c r="J526" s="6">
        <v>45525</v>
      </c>
      <c r="K526" s="7" t="s">
        <v>50</v>
      </c>
      <c r="L526" s="7" t="s">
        <v>467</v>
      </c>
      <c r="M526" s="7" t="s">
        <v>5690</v>
      </c>
      <c r="N526" s="7" t="s">
        <v>5691</v>
      </c>
      <c r="O526" s="7" t="s">
        <v>5692</v>
      </c>
      <c r="P526" s="5">
        <v>33054</v>
      </c>
      <c r="Q526" s="7" t="s">
        <v>360</v>
      </c>
      <c r="R526" s="28" t="s">
        <v>5693</v>
      </c>
      <c r="S526" s="28" t="s">
        <v>5694</v>
      </c>
      <c r="T526" s="7" t="s">
        <v>5695</v>
      </c>
      <c r="U526" s="7" t="s">
        <v>50</v>
      </c>
      <c r="V526" s="7">
        <v>900000</v>
      </c>
      <c r="W526" s="7" t="s">
        <v>209</v>
      </c>
      <c r="X526" s="7">
        <v>1000794</v>
      </c>
      <c r="Y526" s="7" t="s">
        <v>467</v>
      </c>
      <c r="Z526" s="7">
        <v>2</v>
      </c>
      <c r="AA526" s="7">
        <v>900000</v>
      </c>
      <c r="AB526" s="7" t="s">
        <v>209</v>
      </c>
      <c r="AC526" s="7">
        <v>1000794</v>
      </c>
      <c r="AD526" s="7" t="s">
        <v>467</v>
      </c>
      <c r="AE526" s="7">
        <v>1200000</v>
      </c>
      <c r="AF526" s="7" t="s">
        <v>209</v>
      </c>
      <c r="AG526" s="7">
        <v>1294854</v>
      </c>
      <c r="AH526" s="7">
        <v>1200000</v>
      </c>
      <c r="AI526" s="7" t="s">
        <v>209</v>
      </c>
      <c r="AJ526" s="7">
        <v>1294854</v>
      </c>
      <c r="AK526" s="7" t="s">
        <v>5696</v>
      </c>
      <c r="AL526" s="7" t="s">
        <v>50</v>
      </c>
      <c r="AM526" s="7" t="s">
        <v>5697</v>
      </c>
      <c r="AN526" s="7" t="s">
        <v>253</v>
      </c>
      <c r="AO526" s="7" t="s">
        <v>5698</v>
      </c>
      <c r="AP526" s="8" t="s">
        <v>5699</v>
      </c>
      <c r="AQ526" s="9" t="s">
        <v>50</v>
      </c>
      <c r="AR526" s="7" t="s">
        <v>50</v>
      </c>
    </row>
    <row r="527" spans="1:44" ht="15" thickBot="1">
      <c r="A527" s="10" t="s">
        <v>5700</v>
      </c>
      <c r="B527" s="13" t="s">
        <v>50</v>
      </c>
      <c r="C527" s="12">
        <v>44927</v>
      </c>
      <c r="D527" s="13" t="s">
        <v>45</v>
      </c>
      <c r="E527" s="13" t="s">
        <v>46</v>
      </c>
      <c r="F527" s="13" t="s">
        <v>70</v>
      </c>
      <c r="G527" s="27" t="s">
        <v>54945</v>
      </c>
      <c r="H527" s="13" t="s">
        <v>50</v>
      </c>
      <c r="I527" s="13" t="s">
        <v>50</v>
      </c>
      <c r="J527" s="12">
        <v>45530</v>
      </c>
      <c r="K527" s="13" t="s">
        <v>50</v>
      </c>
      <c r="L527" s="13" t="s">
        <v>467</v>
      </c>
      <c r="M527" s="13" t="s">
        <v>5701</v>
      </c>
      <c r="N527" s="13" t="s">
        <v>1381</v>
      </c>
      <c r="O527" s="13" t="s">
        <v>5702</v>
      </c>
      <c r="P527" s="11">
        <v>33062</v>
      </c>
      <c r="Q527" s="13" t="s">
        <v>1024</v>
      </c>
      <c r="R527" s="29" t="s">
        <v>5703</v>
      </c>
      <c r="S527" s="29" t="s">
        <v>5704</v>
      </c>
      <c r="T527" s="13" t="s">
        <v>50</v>
      </c>
      <c r="U527" s="13" t="s">
        <v>5705</v>
      </c>
      <c r="V527" s="13">
        <v>2275000</v>
      </c>
      <c r="W527" s="13" t="s">
        <v>60</v>
      </c>
      <c r="X527" s="13">
        <v>2275000</v>
      </c>
      <c r="Y527" s="13" t="s">
        <v>467</v>
      </c>
      <c r="Z527" s="13">
        <v>1</v>
      </c>
      <c r="AA527" s="13">
        <v>2275000</v>
      </c>
      <c r="AB527" s="13" t="s">
        <v>60</v>
      </c>
      <c r="AC527" s="13">
        <v>2275000</v>
      </c>
      <c r="AD527" s="13" t="s">
        <v>467</v>
      </c>
      <c r="AE527" s="13">
        <v>2275000</v>
      </c>
      <c r="AF527" s="13" t="s">
        <v>60</v>
      </c>
      <c r="AG527" s="13">
        <v>2275000</v>
      </c>
      <c r="AH527" s="13">
        <v>2275000</v>
      </c>
      <c r="AI527" s="13" t="s">
        <v>60</v>
      </c>
      <c r="AJ527" s="13">
        <v>2275000</v>
      </c>
      <c r="AK527" s="13" t="s">
        <v>50</v>
      </c>
      <c r="AL527" s="13" t="s">
        <v>50</v>
      </c>
      <c r="AM527" s="13" t="s">
        <v>5706</v>
      </c>
      <c r="AN527" s="13" t="s">
        <v>66</v>
      </c>
      <c r="AO527" s="13" t="s">
        <v>50</v>
      </c>
      <c r="AP527" s="15" t="s">
        <v>50</v>
      </c>
      <c r="AQ527" s="14" t="s">
        <v>5707</v>
      </c>
      <c r="AR527" s="13" t="s">
        <v>255</v>
      </c>
    </row>
    <row r="528" spans="1:44" ht="15" thickBot="1">
      <c r="A528" s="4" t="s">
        <v>5708</v>
      </c>
      <c r="B528" s="7" t="s">
        <v>50</v>
      </c>
      <c r="C528" s="6">
        <v>43466</v>
      </c>
      <c r="D528" s="7" t="s">
        <v>45</v>
      </c>
      <c r="E528" s="7" t="s">
        <v>46</v>
      </c>
      <c r="F528" s="7" t="s">
        <v>70</v>
      </c>
      <c r="G528" s="26" t="s">
        <v>54946</v>
      </c>
      <c r="H528" s="7" t="s">
        <v>50</v>
      </c>
      <c r="I528" s="7" t="s">
        <v>50</v>
      </c>
      <c r="J528" s="6">
        <v>45526</v>
      </c>
      <c r="K528" s="7" t="s">
        <v>50</v>
      </c>
      <c r="L528" s="7" t="s">
        <v>5159</v>
      </c>
      <c r="M528" s="7" t="s">
        <v>5709</v>
      </c>
      <c r="N528" s="7" t="s">
        <v>5710</v>
      </c>
      <c r="O528" s="7" t="s">
        <v>5711</v>
      </c>
      <c r="P528" s="5">
        <v>33097</v>
      </c>
      <c r="Q528" s="7" t="s">
        <v>545</v>
      </c>
      <c r="R528" s="28" t="s">
        <v>5712</v>
      </c>
      <c r="S528" s="31" t="s">
        <v>50</v>
      </c>
      <c r="T528" s="7" t="s">
        <v>5713</v>
      </c>
      <c r="U528" s="7" t="s">
        <v>5714</v>
      </c>
      <c r="V528" s="7">
        <v>10000000</v>
      </c>
      <c r="W528" s="7" t="s">
        <v>5715</v>
      </c>
      <c r="X528" s="7">
        <v>2284148</v>
      </c>
      <c r="Y528" s="7" t="s">
        <v>50</v>
      </c>
      <c r="Z528" s="7">
        <v>1</v>
      </c>
      <c r="AA528" s="7">
        <v>10000000</v>
      </c>
      <c r="AB528" s="7" t="s">
        <v>5715</v>
      </c>
      <c r="AC528" s="7">
        <v>2284148</v>
      </c>
      <c r="AD528" s="7" t="s">
        <v>5159</v>
      </c>
      <c r="AE528" s="7">
        <v>10000000</v>
      </c>
      <c r="AF528" s="7" t="s">
        <v>5715</v>
      </c>
      <c r="AG528" s="7">
        <v>2284148</v>
      </c>
      <c r="AH528" s="7">
        <v>10000000</v>
      </c>
      <c r="AI528" s="7" t="s">
        <v>5715</v>
      </c>
      <c r="AJ528" s="7">
        <v>2284148</v>
      </c>
      <c r="AK528" s="7" t="s">
        <v>50</v>
      </c>
      <c r="AL528" s="7" t="s">
        <v>50</v>
      </c>
      <c r="AM528" s="7" t="s">
        <v>5716</v>
      </c>
      <c r="AN528" s="7" t="s">
        <v>66</v>
      </c>
      <c r="AO528" s="7" t="s">
        <v>50</v>
      </c>
      <c r="AP528" s="8" t="s">
        <v>5717</v>
      </c>
      <c r="AQ528" s="9" t="s">
        <v>50</v>
      </c>
      <c r="AR528" s="7" t="s">
        <v>255</v>
      </c>
    </row>
    <row r="529" spans="1:44" ht="15" thickBot="1">
      <c r="A529" s="10" t="s">
        <v>5718</v>
      </c>
      <c r="B529" s="13">
        <v>162</v>
      </c>
      <c r="C529" s="12">
        <v>22647</v>
      </c>
      <c r="D529" s="13" t="s">
        <v>45</v>
      </c>
      <c r="E529" s="13" t="s">
        <v>46</v>
      </c>
      <c r="F529" s="13" t="s">
        <v>70</v>
      </c>
      <c r="G529" s="13" t="s">
        <v>176</v>
      </c>
      <c r="H529" s="13" t="s">
        <v>562</v>
      </c>
      <c r="I529" s="13" t="s">
        <v>50</v>
      </c>
      <c r="J529" s="12">
        <v>45524</v>
      </c>
      <c r="K529" s="13" t="s">
        <v>191</v>
      </c>
      <c r="L529" s="13" t="s">
        <v>131</v>
      </c>
      <c r="M529" s="13" t="s">
        <v>5719</v>
      </c>
      <c r="N529" s="13" t="s">
        <v>5720</v>
      </c>
      <c r="O529" s="13" t="s">
        <v>5721</v>
      </c>
      <c r="P529" s="11">
        <v>33367</v>
      </c>
      <c r="Q529" s="13" t="s">
        <v>397</v>
      </c>
      <c r="R529" s="29" t="s">
        <v>5722</v>
      </c>
      <c r="S529" s="29" t="s">
        <v>5723</v>
      </c>
      <c r="T529" s="13" t="s">
        <v>5724</v>
      </c>
      <c r="U529" s="13">
        <f>1-787-727-1000</f>
        <v>-2513</v>
      </c>
      <c r="V529" s="13">
        <v>11000000</v>
      </c>
      <c r="W529" s="13" t="s">
        <v>60</v>
      </c>
      <c r="X529" s="13">
        <v>11000000</v>
      </c>
      <c r="Y529" s="13" t="s">
        <v>50</v>
      </c>
      <c r="Z529" s="13">
        <v>1</v>
      </c>
      <c r="AA529" s="13" t="s">
        <v>50</v>
      </c>
      <c r="AB529" s="13" t="s">
        <v>50</v>
      </c>
      <c r="AC529" s="13" t="s">
        <v>50</v>
      </c>
      <c r="AD529" s="13" t="s">
        <v>50</v>
      </c>
      <c r="AE529" s="13" t="s">
        <v>50</v>
      </c>
      <c r="AF529" s="13" t="s">
        <v>50</v>
      </c>
      <c r="AG529" s="13" t="s">
        <v>50</v>
      </c>
      <c r="AH529" s="13">
        <v>11000000</v>
      </c>
      <c r="AI529" s="13" t="s">
        <v>60</v>
      </c>
      <c r="AJ529" s="13">
        <v>11000000</v>
      </c>
      <c r="AK529" s="13" t="s">
        <v>5725</v>
      </c>
      <c r="AL529" s="13" t="s">
        <v>50</v>
      </c>
      <c r="AM529" s="13" t="s">
        <v>5726</v>
      </c>
      <c r="AN529" s="13" t="s">
        <v>5485</v>
      </c>
      <c r="AO529" s="13" t="s">
        <v>5727</v>
      </c>
      <c r="AP529" s="14" t="s">
        <v>5728</v>
      </c>
      <c r="AQ529" s="15" t="s">
        <v>50</v>
      </c>
      <c r="AR529" s="13" t="s">
        <v>50</v>
      </c>
    </row>
    <row r="530" spans="1:44" ht="15" thickBot="1">
      <c r="A530" s="4" t="s">
        <v>5729</v>
      </c>
      <c r="B530" s="7">
        <v>83</v>
      </c>
      <c r="C530" s="6">
        <v>43537</v>
      </c>
      <c r="D530" s="7" t="s">
        <v>45</v>
      </c>
      <c r="E530" s="7" t="s">
        <v>46</v>
      </c>
      <c r="F530" s="7" t="s">
        <v>70</v>
      </c>
      <c r="G530" s="27" t="s">
        <v>54945</v>
      </c>
      <c r="H530" s="7" t="s">
        <v>50</v>
      </c>
      <c r="I530" s="7" t="s">
        <v>50</v>
      </c>
      <c r="J530" s="6">
        <v>45520</v>
      </c>
      <c r="K530" s="7" t="s">
        <v>50</v>
      </c>
      <c r="L530" s="7" t="s">
        <v>52</v>
      </c>
      <c r="M530" s="7" t="s">
        <v>5730</v>
      </c>
      <c r="N530" s="7" t="s">
        <v>5335</v>
      </c>
      <c r="O530" s="7" t="s">
        <v>5731</v>
      </c>
      <c r="P530" s="5">
        <v>33631</v>
      </c>
      <c r="Q530" s="7" t="s">
        <v>1783</v>
      </c>
      <c r="R530" s="28" t="s">
        <v>5732</v>
      </c>
      <c r="S530" s="28" t="s">
        <v>5733</v>
      </c>
      <c r="T530" s="7" t="s">
        <v>5734</v>
      </c>
      <c r="U530" s="7" t="s">
        <v>50</v>
      </c>
      <c r="V530" s="7">
        <v>300000</v>
      </c>
      <c r="W530" s="7" t="s">
        <v>5340</v>
      </c>
      <c r="X530" s="7">
        <v>8912</v>
      </c>
      <c r="Y530" s="7" t="s">
        <v>467</v>
      </c>
      <c r="Z530" s="7">
        <v>4</v>
      </c>
      <c r="AA530" s="7">
        <v>1400000</v>
      </c>
      <c r="AB530" s="7" t="s">
        <v>60</v>
      </c>
      <c r="AC530" s="7">
        <v>1400000</v>
      </c>
      <c r="AD530" s="7" t="s">
        <v>467</v>
      </c>
      <c r="AE530" s="7">
        <v>1515000</v>
      </c>
      <c r="AF530" s="7" t="s">
        <v>60</v>
      </c>
      <c r="AG530" s="7">
        <v>1515000</v>
      </c>
      <c r="AH530" s="7">
        <v>1523912</v>
      </c>
      <c r="AI530" s="7" t="s">
        <v>60</v>
      </c>
      <c r="AJ530" s="7">
        <v>1523912</v>
      </c>
      <c r="AK530" s="7" t="s">
        <v>5735</v>
      </c>
      <c r="AL530" s="7" t="s">
        <v>50</v>
      </c>
      <c r="AM530" s="7" t="s">
        <v>5736</v>
      </c>
      <c r="AN530" s="7" t="s">
        <v>66</v>
      </c>
      <c r="AO530" s="7" t="s">
        <v>5737</v>
      </c>
      <c r="AP530" s="8" t="s">
        <v>5738</v>
      </c>
      <c r="AQ530" s="9" t="s">
        <v>50</v>
      </c>
      <c r="AR530" s="7" t="s">
        <v>50</v>
      </c>
    </row>
    <row r="531" spans="1:44" ht="15" thickBot="1">
      <c r="A531" s="10" t="s">
        <v>5739</v>
      </c>
      <c r="B531" s="11">
        <v>8035</v>
      </c>
      <c r="C531" s="12">
        <v>9863</v>
      </c>
      <c r="D531" s="13" t="s">
        <v>45</v>
      </c>
      <c r="E531" s="13" t="s">
        <v>1939</v>
      </c>
      <c r="F531" s="13" t="s">
        <v>70</v>
      </c>
      <c r="G531" s="13" t="s">
        <v>48</v>
      </c>
      <c r="H531" s="13" t="s">
        <v>5740</v>
      </c>
      <c r="I531" s="13" t="s">
        <v>50</v>
      </c>
      <c r="J531" s="12">
        <v>45530</v>
      </c>
      <c r="K531" s="13" t="s">
        <v>50</v>
      </c>
      <c r="L531" s="13" t="s">
        <v>52</v>
      </c>
      <c r="M531" s="13" t="s">
        <v>5741</v>
      </c>
      <c r="N531" s="13" t="s">
        <v>5314</v>
      </c>
      <c r="O531" s="13" t="s">
        <v>5742</v>
      </c>
      <c r="P531" s="11">
        <v>33858</v>
      </c>
      <c r="Q531" s="13" t="s">
        <v>1116</v>
      </c>
      <c r="R531" s="29" t="s">
        <v>5743</v>
      </c>
      <c r="S531" s="29" t="s">
        <v>5744</v>
      </c>
      <c r="T531" s="13" t="s">
        <v>50</v>
      </c>
      <c r="U531" s="13" t="s">
        <v>50</v>
      </c>
      <c r="V531" s="13">
        <v>499950</v>
      </c>
      <c r="W531" s="13" t="s">
        <v>60</v>
      </c>
      <c r="X531" s="13">
        <v>499950</v>
      </c>
      <c r="Y531" s="13" t="s">
        <v>50</v>
      </c>
      <c r="Z531" s="13">
        <v>2</v>
      </c>
      <c r="AA531" s="13" t="s">
        <v>50</v>
      </c>
      <c r="AB531" s="13" t="s">
        <v>50</v>
      </c>
      <c r="AC531" s="13" t="s">
        <v>50</v>
      </c>
      <c r="AD531" s="13" t="s">
        <v>50</v>
      </c>
      <c r="AE531" s="13" t="s">
        <v>50</v>
      </c>
      <c r="AF531" s="13" t="s">
        <v>50</v>
      </c>
      <c r="AG531" s="13" t="s">
        <v>50</v>
      </c>
      <c r="AH531" s="13">
        <v>1249923</v>
      </c>
      <c r="AI531" s="13" t="s">
        <v>60</v>
      </c>
      <c r="AJ531" s="13">
        <v>1249923</v>
      </c>
      <c r="AK531" s="13" t="s">
        <v>5745</v>
      </c>
      <c r="AL531" s="13" t="s">
        <v>50</v>
      </c>
      <c r="AM531" s="13" t="s">
        <v>5746</v>
      </c>
      <c r="AN531" s="13" t="s">
        <v>66</v>
      </c>
      <c r="AO531" s="13" t="s">
        <v>5747</v>
      </c>
      <c r="AP531" s="14" t="s">
        <v>5748</v>
      </c>
      <c r="AQ531" s="15" t="s">
        <v>50</v>
      </c>
      <c r="AR531" s="13" t="s">
        <v>50</v>
      </c>
    </row>
    <row r="532" spans="1:44" ht="15" thickBot="1">
      <c r="A532" s="4" t="s">
        <v>5749</v>
      </c>
      <c r="B532" s="7" t="s">
        <v>50</v>
      </c>
      <c r="C532" s="6">
        <v>43101</v>
      </c>
      <c r="D532" s="7" t="s">
        <v>45</v>
      </c>
      <c r="E532" s="7" t="s">
        <v>46</v>
      </c>
      <c r="F532" s="7" t="s">
        <v>70</v>
      </c>
      <c r="G532" s="26" t="s">
        <v>54946</v>
      </c>
      <c r="H532" s="7" t="s">
        <v>50</v>
      </c>
      <c r="I532" s="7" t="s">
        <v>50</v>
      </c>
      <c r="J532" s="6">
        <v>45530</v>
      </c>
      <c r="K532" s="7" t="s">
        <v>50</v>
      </c>
      <c r="L532" s="7" t="s">
        <v>5159</v>
      </c>
      <c r="M532" s="7" t="s">
        <v>5750</v>
      </c>
      <c r="N532" s="7" t="s">
        <v>5751</v>
      </c>
      <c r="O532" s="7" t="s">
        <v>5752</v>
      </c>
      <c r="P532" s="5">
        <v>33865</v>
      </c>
      <c r="Q532" s="7" t="s">
        <v>920</v>
      </c>
      <c r="R532" s="28" t="s">
        <v>5753</v>
      </c>
      <c r="S532" s="28" t="s">
        <v>5754</v>
      </c>
      <c r="T532" s="7" t="s">
        <v>5755</v>
      </c>
      <c r="U532" s="7" t="s">
        <v>5756</v>
      </c>
      <c r="V532" s="7">
        <v>300000</v>
      </c>
      <c r="W532" s="7" t="s">
        <v>209</v>
      </c>
      <c r="X532" s="7">
        <v>335518</v>
      </c>
      <c r="Y532" s="7" t="s">
        <v>50</v>
      </c>
      <c r="Z532" s="7">
        <v>1</v>
      </c>
      <c r="AA532" s="7">
        <v>300000</v>
      </c>
      <c r="AB532" s="7" t="s">
        <v>209</v>
      </c>
      <c r="AC532" s="7">
        <v>335518</v>
      </c>
      <c r="AD532" s="7" t="s">
        <v>5159</v>
      </c>
      <c r="AE532" s="7">
        <v>300000</v>
      </c>
      <c r="AF532" s="7" t="s">
        <v>209</v>
      </c>
      <c r="AG532" s="7">
        <v>335518</v>
      </c>
      <c r="AH532" s="7">
        <v>300000</v>
      </c>
      <c r="AI532" s="7" t="s">
        <v>209</v>
      </c>
      <c r="AJ532" s="7">
        <v>335518</v>
      </c>
      <c r="AK532" s="7" t="s">
        <v>50</v>
      </c>
      <c r="AL532" s="7" t="s">
        <v>50</v>
      </c>
      <c r="AM532" s="7" t="s">
        <v>5757</v>
      </c>
      <c r="AN532" s="7" t="s">
        <v>66</v>
      </c>
      <c r="AO532" s="7" t="s">
        <v>50</v>
      </c>
      <c r="AP532" s="8" t="s">
        <v>5758</v>
      </c>
      <c r="AQ532" s="9" t="s">
        <v>50</v>
      </c>
      <c r="AR532" s="7" t="s">
        <v>255</v>
      </c>
    </row>
    <row r="533" spans="1:44" ht="15" thickBot="1">
      <c r="A533" s="10" t="s">
        <v>5759</v>
      </c>
      <c r="B533" s="11">
        <v>2088</v>
      </c>
      <c r="C533" s="12">
        <v>43831</v>
      </c>
      <c r="D533" s="13" t="s">
        <v>45</v>
      </c>
      <c r="E533" s="13" t="s">
        <v>46</v>
      </c>
      <c r="F533" s="13" t="s">
        <v>70</v>
      </c>
      <c r="G533" s="27" t="s">
        <v>54945</v>
      </c>
      <c r="H533" s="13" t="s">
        <v>50</v>
      </c>
      <c r="I533" s="13" t="s">
        <v>50</v>
      </c>
      <c r="J533" s="12">
        <v>45531</v>
      </c>
      <c r="K533" s="13" t="s">
        <v>50</v>
      </c>
      <c r="L533" s="13" t="s">
        <v>467</v>
      </c>
      <c r="M533" s="13" t="s">
        <v>3252</v>
      </c>
      <c r="N533" s="13" t="s">
        <v>5760</v>
      </c>
      <c r="O533" s="13" t="s">
        <v>5761</v>
      </c>
      <c r="P533" s="11">
        <v>34393</v>
      </c>
      <c r="Q533" s="13" t="s">
        <v>135</v>
      </c>
      <c r="R533" s="29" t="s">
        <v>5762</v>
      </c>
      <c r="S533" s="29" t="s">
        <v>5763</v>
      </c>
      <c r="T533" s="13" t="s">
        <v>5764</v>
      </c>
      <c r="U533" s="13" t="s">
        <v>50</v>
      </c>
      <c r="V533" s="13">
        <v>800000</v>
      </c>
      <c r="W533" s="13" t="s">
        <v>139</v>
      </c>
      <c r="X533" s="13">
        <v>1057465</v>
      </c>
      <c r="Y533" s="13" t="s">
        <v>467</v>
      </c>
      <c r="Z533" s="13">
        <v>1</v>
      </c>
      <c r="AA533" s="13">
        <v>800000</v>
      </c>
      <c r="AB533" s="13" t="s">
        <v>139</v>
      </c>
      <c r="AC533" s="13">
        <v>1057465</v>
      </c>
      <c r="AD533" s="13" t="s">
        <v>467</v>
      </c>
      <c r="AE533" s="13">
        <v>800000</v>
      </c>
      <c r="AF533" s="13" t="s">
        <v>139</v>
      </c>
      <c r="AG533" s="13">
        <v>1057465</v>
      </c>
      <c r="AH533" s="13">
        <v>800000</v>
      </c>
      <c r="AI533" s="13" t="s">
        <v>139</v>
      </c>
      <c r="AJ533" s="13">
        <v>1057465</v>
      </c>
      <c r="AK533" s="13" t="s">
        <v>50</v>
      </c>
      <c r="AL533" s="13" t="s">
        <v>50</v>
      </c>
      <c r="AM533" s="13" t="s">
        <v>5765</v>
      </c>
      <c r="AN533" s="13" t="s">
        <v>66</v>
      </c>
      <c r="AO533" s="13" t="s">
        <v>5766</v>
      </c>
      <c r="AP533" s="14" t="s">
        <v>5767</v>
      </c>
      <c r="AQ533" s="15" t="s">
        <v>50</v>
      </c>
      <c r="AR533" s="13" t="s">
        <v>50</v>
      </c>
    </row>
    <row r="534" spans="1:44" ht="15" thickBot="1">
      <c r="A534" s="4" t="s">
        <v>5768</v>
      </c>
      <c r="B534" s="7" t="s">
        <v>50</v>
      </c>
      <c r="C534" s="6">
        <v>43466</v>
      </c>
      <c r="D534" s="7" t="s">
        <v>45</v>
      </c>
      <c r="E534" s="7" t="s">
        <v>46</v>
      </c>
      <c r="F534" s="7" t="s">
        <v>70</v>
      </c>
      <c r="G534" s="7" t="s">
        <v>50</v>
      </c>
      <c r="H534" s="7" t="s">
        <v>50</v>
      </c>
      <c r="I534" s="7" t="s">
        <v>50</v>
      </c>
      <c r="J534" s="6">
        <v>45525</v>
      </c>
      <c r="K534" s="7" t="s">
        <v>50</v>
      </c>
      <c r="L534" s="7" t="s">
        <v>241</v>
      </c>
      <c r="M534" s="7" t="s">
        <v>5769</v>
      </c>
      <c r="N534" s="7" t="s">
        <v>1954</v>
      </c>
      <c r="O534" s="7" t="s">
        <v>5770</v>
      </c>
      <c r="P534" s="5">
        <v>34512</v>
      </c>
      <c r="Q534" s="7" t="s">
        <v>245</v>
      </c>
      <c r="R534" s="28" t="s">
        <v>5771</v>
      </c>
      <c r="S534" s="31" t="s">
        <v>50</v>
      </c>
      <c r="T534" s="7" t="s">
        <v>50</v>
      </c>
      <c r="U534" s="7" t="s">
        <v>50</v>
      </c>
      <c r="V534" s="7">
        <v>280000000</v>
      </c>
      <c r="W534" s="7" t="s">
        <v>1960</v>
      </c>
      <c r="X534" s="7">
        <v>1920637</v>
      </c>
      <c r="Y534" s="7" t="s">
        <v>154</v>
      </c>
      <c r="Z534" s="7">
        <v>2</v>
      </c>
      <c r="AA534" s="7">
        <v>280000000</v>
      </c>
      <c r="AB534" s="7" t="s">
        <v>1960</v>
      </c>
      <c r="AC534" s="7">
        <v>1920637</v>
      </c>
      <c r="AD534" s="7" t="s">
        <v>241</v>
      </c>
      <c r="AE534" s="7">
        <v>280000000</v>
      </c>
      <c r="AF534" s="7" t="s">
        <v>1960</v>
      </c>
      <c r="AG534" s="7">
        <v>1920637</v>
      </c>
      <c r="AH534" s="7">
        <v>280000000</v>
      </c>
      <c r="AI534" s="7" t="s">
        <v>1960</v>
      </c>
      <c r="AJ534" s="7">
        <v>1920637</v>
      </c>
      <c r="AK534" s="7" t="s">
        <v>5772</v>
      </c>
      <c r="AL534" s="7" t="s">
        <v>50</v>
      </c>
      <c r="AM534" s="7" t="s">
        <v>5773</v>
      </c>
      <c r="AN534" s="7" t="s">
        <v>66</v>
      </c>
      <c r="AO534" s="7" t="s">
        <v>50</v>
      </c>
      <c r="AP534" s="9" t="s">
        <v>50</v>
      </c>
      <c r="AQ534" s="8" t="s">
        <v>5774</v>
      </c>
      <c r="AR534" s="7" t="s">
        <v>255</v>
      </c>
    </row>
    <row r="535" spans="1:44" ht="15" thickBot="1">
      <c r="A535" s="10" t="s">
        <v>5775</v>
      </c>
      <c r="B535" s="13" t="s">
        <v>50</v>
      </c>
      <c r="C535" s="12">
        <v>42005</v>
      </c>
      <c r="D535" s="13" t="s">
        <v>45</v>
      </c>
      <c r="E535" s="13" t="s">
        <v>50</v>
      </c>
      <c r="F535" s="13" t="s">
        <v>70</v>
      </c>
      <c r="G535" s="13" t="s">
        <v>160</v>
      </c>
      <c r="H535" s="13" t="s">
        <v>50</v>
      </c>
      <c r="I535" s="13" t="s">
        <v>50</v>
      </c>
      <c r="J535" s="12">
        <v>45523</v>
      </c>
      <c r="K535" s="13" t="s">
        <v>50</v>
      </c>
      <c r="L535" s="13" t="s">
        <v>131</v>
      </c>
      <c r="M535" s="13" t="s">
        <v>50</v>
      </c>
      <c r="N535" s="13" t="s">
        <v>5776</v>
      </c>
      <c r="O535" s="13" t="s">
        <v>5777</v>
      </c>
      <c r="P535" s="11">
        <v>34921</v>
      </c>
      <c r="Q535" s="13" t="s">
        <v>135</v>
      </c>
      <c r="R535" s="29" t="s">
        <v>5778</v>
      </c>
      <c r="S535" s="30" t="s">
        <v>50</v>
      </c>
      <c r="T535" s="13" t="s">
        <v>50</v>
      </c>
      <c r="U535" s="13" t="s">
        <v>5779</v>
      </c>
      <c r="V535" s="13">
        <v>15000000</v>
      </c>
      <c r="W535" s="13" t="s">
        <v>209</v>
      </c>
      <c r="X535" s="13">
        <v>16598704</v>
      </c>
      <c r="Y535" s="13" t="s">
        <v>50</v>
      </c>
      <c r="Z535" s="13">
        <v>1</v>
      </c>
      <c r="AA535" s="13" t="s">
        <v>50</v>
      </c>
      <c r="AB535" s="13" t="s">
        <v>50</v>
      </c>
      <c r="AC535" s="13" t="s">
        <v>50</v>
      </c>
      <c r="AD535" s="13" t="s">
        <v>50</v>
      </c>
      <c r="AE535" s="13" t="s">
        <v>50</v>
      </c>
      <c r="AF535" s="13" t="s">
        <v>50</v>
      </c>
      <c r="AG535" s="13" t="s">
        <v>50</v>
      </c>
      <c r="AH535" s="13">
        <v>15000000</v>
      </c>
      <c r="AI535" s="13" t="s">
        <v>209</v>
      </c>
      <c r="AJ535" s="13">
        <v>16598704</v>
      </c>
      <c r="AK535" s="13" t="s">
        <v>50</v>
      </c>
      <c r="AL535" s="13" t="s">
        <v>50</v>
      </c>
      <c r="AM535" s="13" t="s">
        <v>5780</v>
      </c>
      <c r="AN535" s="13" t="s">
        <v>738</v>
      </c>
      <c r="AO535" s="13" t="s">
        <v>50</v>
      </c>
      <c r="AP535" s="15" t="s">
        <v>50</v>
      </c>
      <c r="AQ535" s="14" t="s">
        <v>5781</v>
      </c>
      <c r="AR535" s="13" t="s">
        <v>255</v>
      </c>
    </row>
    <row r="536" spans="1:44" ht="15" thickBot="1">
      <c r="A536" s="4" t="s">
        <v>5782</v>
      </c>
      <c r="B536" s="7" t="s">
        <v>50</v>
      </c>
      <c r="C536" s="6">
        <v>44197</v>
      </c>
      <c r="D536" s="7" t="s">
        <v>45</v>
      </c>
      <c r="E536" s="7" t="s">
        <v>46</v>
      </c>
      <c r="F536" s="7" t="s">
        <v>70</v>
      </c>
      <c r="G536" s="7" t="s">
        <v>50</v>
      </c>
      <c r="H536" s="7" t="s">
        <v>50</v>
      </c>
      <c r="I536" s="7" t="s">
        <v>50</v>
      </c>
      <c r="J536" s="6">
        <v>45525</v>
      </c>
      <c r="K536" s="7" t="s">
        <v>50</v>
      </c>
      <c r="L536" s="7" t="s">
        <v>241</v>
      </c>
      <c r="M536" s="7" t="s">
        <v>3252</v>
      </c>
      <c r="N536" s="7" t="s">
        <v>4607</v>
      </c>
      <c r="O536" s="7" t="s">
        <v>5783</v>
      </c>
      <c r="P536" s="5">
        <v>34969</v>
      </c>
      <c r="Q536" s="7" t="s">
        <v>245</v>
      </c>
      <c r="R536" s="28" t="s">
        <v>5784</v>
      </c>
      <c r="S536" s="31" t="s">
        <v>50</v>
      </c>
      <c r="T536" s="7" t="s">
        <v>5785</v>
      </c>
      <c r="U536" s="7" t="s">
        <v>5786</v>
      </c>
      <c r="V536" s="7">
        <v>100000000</v>
      </c>
      <c r="W536" s="7" t="s">
        <v>2056</v>
      </c>
      <c r="X536" s="7">
        <v>14013649</v>
      </c>
      <c r="Y536" s="7" t="s">
        <v>154</v>
      </c>
      <c r="Z536" s="7">
        <v>1</v>
      </c>
      <c r="AA536" s="7">
        <v>100000000</v>
      </c>
      <c r="AB536" s="7" t="s">
        <v>2056</v>
      </c>
      <c r="AC536" s="7">
        <v>14013649</v>
      </c>
      <c r="AD536" s="7" t="s">
        <v>241</v>
      </c>
      <c r="AE536" s="7">
        <v>100000000</v>
      </c>
      <c r="AF536" s="7" t="s">
        <v>2056</v>
      </c>
      <c r="AG536" s="7">
        <v>14013649</v>
      </c>
      <c r="AH536" s="7">
        <v>100000000</v>
      </c>
      <c r="AI536" s="7" t="s">
        <v>2056</v>
      </c>
      <c r="AJ536" s="7">
        <v>14013649</v>
      </c>
      <c r="AK536" s="7" t="s">
        <v>5787</v>
      </c>
      <c r="AL536" s="7" t="s">
        <v>50</v>
      </c>
      <c r="AM536" s="7" t="s">
        <v>5788</v>
      </c>
      <c r="AN536" s="7" t="s">
        <v>66</v>
      </c>
      <c r="AO536" s="7" t="s">
        <v>5789</v>
      </c>
      <c r="AP536" s="9" t="s">
        <v>50</v>
      </c>
      <c r="AQ536" s="8" t="s">
        <v>5790</v>
      </c>
      <c r="AR536" s="7" t="s">
        <v>50</v>
      </c>
    </row>
    <row r="537" spans="1:44" ht="15" thickBot="1">
      <c r="A537" s="10" t="s">
        <v>5791</v>
      </c>
      <c r="B537" s="11">
        <v>8946</v>
      </c>
      <c r="C537" s="12">
        <v>6576</v>
      </c>
      <c r="D537" s="13" t="s">
        <v>45</v>
      </c>
      <c r="E537" s="13" t="s">
        <v>50</v>
      </c>
      <c r="F537" s="13" t="s">
        <v>70</v>
      </c>
      <c r="G537" s="13" t="s">
        <v>114</v>
      </c>
      <c r="H537" s="13" t="s">
        <v>2081</v>
      </c>
      <c r="I537" s="13" t="s">
        <v>50</v>
      </c>
      <c r="J537" s="12">
        <v>45531</v>
      </c>
      <c r="K537" s="13" t="s">
        <v>50</v>
      </c>
      <c r="L537" s="13" t="s">
        <v>52</v>
      </c>
      <c r="M537" s="13" t="s">
        <v>50</v>
      </c>
      <c r="N537" s="13" t="s">
        <v>5792</v>
      </c>
      <c r="O537" s="13" t="s">
        <v>5793</v>
      </c>
      <c r="P537" s="11">
        <v>35056</v>
      </c>
      <c r="Q537" s="13" t="s">
        <v>683</v>
      </c>
      <c r="R537" s="29" t="s">
        <v>5794</v>
      </c>
      <c r="S537" s="29" t="s">
        <v>5795</v>
      </c>
      <c r="T537" s="13" t="s">
        <v>50</v>
      </c>
      <c r="U537" s="13" t="s">
        <v>5796</v>
      </c>
      <c r="V537" s="13">
        <v>3000000</v>
      </c>
      <c r="W537" s="13" t="s">
        <v>60</v>
      </c>
      <c r="X537" s="13">
        <v>3000000</v>
      </c>
      <c r="Y537" s="13" t="s">
        <v>50</v>
      </c>
      <c r="Z537" s="13">
        <v>1</v>
      </c>
      <c r="AA537" s="13" t="s">
        <v>50</v>
      </c>
      <c r="AB537" s="13" t="s">
        <v>50</v>
      </c>
      <c r="AC537" s="13" t="s">
        <v>50</v>
      </c>
      <c r="AD537" s="13" t="s">
        <v>50</v>
      </c>
      <c r="AE537" s="13" t="s">
        <v>50</v>
      </c>
      <c r="AF537" s="13" t="s">
        <v>50</v>
      </c>
      <c r="AG537" s="13" t="s">
        <v>50</v>
      </c>
      <c r="AH537" s="13">
        <v>3000000</v>
      </c>
      <c r="AI537" s="13" t="s">
        <v>60</v>
      </c>
      <c r="AJ537" s="13">
        <v>3000000</v>
      </c>
      <c r="AK537" s="13" t="s">
        <v>5797</v>
      </c>
      <c r="AL537" s="13" t="s">
        <v>50</v>
      </c>
      <c r="AM537" s="13" t="s">
        <v>5798</v>
      </c>
      <c r="AN537" s="13" t="s">
        <v>738</v>
      </c>
      <c r="AO537" s="13" t="s">
        <v>5799</v>
      </c>
      <c r="AP537" s="14" t="s">
        <v>5800</v>
      </c>
      <c r="AQ537" s="15" t="s">
        <v>50</v>
      </c>
      <c r="AR537" s="13" t="s">
        <v>50</v>
      </c>
    </row>
    <row r="538" spans="1:44" ht="15" thickBot="1">
      <c r="A538" s="4" t="s">
        <v>5801</v>
      </c>
      <c r="B538" s="5">
        <v>36823</v>
      </c>
      <c r="C538" s="6">
        <v>43466</v>
      </c>
      <c r="D538" s="7" t="s">
        <v>45</v>
      </c>
      <c r="E538" s="7" t="s">
        <v>46</v>
      </c>
      <c r="F538" s="7" t="s">
        <v>70</v>
      </c>
      <c r="G538" s="7" t="s">
        <v>145</v>
      </c>
      <c r="H538" s="7" t="s">
        <v>50</v>
      </c>
      <c r="I538" s="7" t="s">
        <v>50</v>
      </c>
      <c r="J538" s="6">
        <v>45521</v>
      </c>
      <c r="K538" s="7" t="s">
        <v>50</v>
      </c>
      <c r="L538" s="7" t="s">
        <v>241</v>
      </c>
      <c r="M538" s="7" t="s">
        <v>5802</v>
      </c>
      <c r="N538" s="7" t="s">
        <v>270</v>
      </c>
      <c r="O538" s="7" t="s">
        <v>5803</v>
      </c>
      <c r="P538" s="5">
        <v>35533</v>
      </c>
      <c r="Q538" s="7" t="s">
        <v>245</v>
      </c>
      <c r="R538" s="28" t="s">
        <v>5804</v>
      </c>
      <c r="S538" s="28" t="s">
        <v>5805</v>
      </c>
      <c r="T538" s="7" t="s">
        <v>50</v>
      </c>
      <c r="U538" s="7">
        <f>91-7381028677</f>
        <v>-7381028586</v>
      </c>
      <c r="V538" s="7">
        <v>330000000</v>
      </c>
      <c r="W538" s="7" t="s">
        <v>250</v>
      </c>
      <c r="X538" s="7">
        <v>3934912</v>
      </c>
      <c r="Y538" s="7" t="s">
        <v>154</v>
      </c>
      <c r="Z538" s="7">
        <v>3</v>
      </c>
      <c r="AA538" s="7">
        <v>330000000</v>
      </c>
      <c r="AB538" s="7" t="s">
        <v>250</v>
      </c>
      <c r="AC538" s="7">
        <v>3934912</v>
      </c>
      <c r="AD538" s="7" t="s">
        <v>241</v>
      </c>
      <c r="AE538" s="7">
        <v>5934912</v>
      </c>
      <c r="AF538" s="7" t="s">
        <v>60</v>
      </c>
      <c r="AG538" s="7">
        <v>5934912</v>
      </c>
      <c r="AH538" s="7">
        <v>5934912</v>
      </c>
      <c r="AI538" s="7" t="s">
        <v>60</v>
      </c>
      <c r="AJ538" s="7">
        <v>5934912</v>
      </c>
      <c r="AK538" s="7" t="s">
        <v>5806</v>
      </c>
      <c r="AL538" s="7" t="s">
        <v>50</v>
      </c>
      <c r="AM538" s="7" t="s">
        <v>5807</v>
      </c>
      <c r="AN538" s="7" t="s">
        <v>66</v>
      </c>
      <c r="AO538" s="7" t="s">
        <v>5808</v>
      </c>
      <c r="AP538" s="8" t="s">
        <v>5809</v>
      </c>
      <c r="AQ538" s="9" t="s">
        <v>50</v>
      </c>
      <c r="AR538" s="7" t="s">
        <v>50</v>
      </c>
    </row>
    <row r="539" spans="1:44" ht="15" thickBot="1">
      <c r="A539" s="10" t="s">
        <v>5810</v>
      </c>
      <c r="B539" s="11">
        <v>105109</v>
      </c>
      <c r="C539" s="12">
        <v>23743</v>
      </c>
      <c r="D539" s="13" t="s">
        <v>45</v>
      </c>
      <c r="E539" s="13" t="s">
        <v>50</v>
      </c>
      <c r="F539" s="13" t="s">
        <v>70</v>
      </c>
      <c r="G539" s="13" t="s">
        <v>71</v>
      </c>
      <c r="H539" s="13" t="s">
        <v>5811</v>
      </c>
      <c r="I539" s="13" t="s">
        <v>50</v>
      </c>
      <c r="J539" s="12">
        <v>45531</v>
      </c>
      <c r="K539" s="13" t="s">
        <v>116</v>
      </c>
      <c r="L539" s="13" t="s">
        <v>52</v>
      </c>
      <c r="M539" s="13" t="s">
        <v>5812</v>
      </c>
      <c r="N539" s="13" t="s">
        <v>5813</v>
      </c>
      <c r="O539" s="13" t="s">
        <v>5814</v>
      </c>
      <c r="P539" s="11">
        <v>35675</v>
      </c>
      <c r="Q539" s="13" t="s">
        <v>1116</v>
      </c>
      <c r="R539" s="29" t="s">
        <v>5815</v>
      </c>
      <c r="S539" s="29" t="s">
        <v>5816</v>
      </c>
      <c r="T539" s="13" t="s">
        <v>50</v>
      </c>
      <c r="U539" s="13" t="s">
        <v>5817</v>
      </c>
      <c r="V539" s="13">
        <v>2400000</v>
      </c>
      <c r="W539" s="13" t="s">
        <v>60</v>
      </c>
      <c r="X539" s="13">
        <v>2400000</v>
      </c>
      <c r="Y539" s="13" t="s">
        <v>50</v>
      </c>
      <c r="Z539" s="13">
        <v>1</v>
      </c>
      <c r="AA539" s="13" t="s">
        <v>50</v>
      </c>
      <c r="AB539" s="13" t="s">
        <v>50</v>
      </c>
      <c r="AC539" s="13" t="s">
        <v>50</v>
      </c>
      <c r="AD539" s="13" t="s">
        <v>50</v>
      </c>
      <c r="AE539" s="13" t="s">
        <v>50</v>
      </c>
      <c r="AF539" s="13" t="s">
        <v>50</v>
      </c>
      <c r="AG539" s="13" t="s">
        <v>50</v>
      </c>
      <c r="AH539" s="13">
        <v>2400000</v>
      </c>
      <c r="AI539" s="13" t="s">
        <v>60</v>
      </c>
      <c r="AJ539" s="13">
        <v>2400000</v>
      </c>
      <c r="AK539" s="13" t="s">
        <v>50</v>
      </c>
      <c r="AL539" s="13" t="s">
        <v>50</v>
      </c>
      <c r="AM539" s="13" t="s">
        <v>5818</v>
      </c>
      <c r="AN539" s="13" t="s">
        <v>4746</v>
      </c>
      <c r="AO539" s="13" t="s">
        <v>5819</v>
      </c>
      <c r="AP539" s="14" t="s">
        <v>5820</v>
      </c>
      <c r="AQ539" s="15" t="s">
        <v>50</v>
      </c>
      <c r="AR539" s="13" t="s">
        <v>50</v>
      </c>
    </row>
    <row r="540" spans="1:44" ht="15" thickBot="1">
      <c r="A540" s="4" t="s">
        <v>5821</v>
      </c>
      <c r="B540" s="5">
        <v>6357</v>
      </c>
      <c r="C540" s="6">
        <v>45370</v>
      </c>
      <c r="D540" s="7" t="s">
        <v>45</v>
      </c>
      <c r="E540" s="7" t="s">
        <v>46</v>
      </c>
      <c r="F540" s="7" t="s">
        <v>70</v>
      </c>
      <c r="G540" s="27" t="s">
        <v>54945</v>
      </c>
      <c r="H540" s="7" t="s">
        <v>50</v>
      </c>
      <c r="I540" s="7" t="s">
        <v>50</v>
      </c>
      <c r="J540" s="6">
        <v>45523</v>
      </c>
      <c r="K540" s="7" t="s">
        <v>50</v>
      </c>
      <c r="L540" s="7" t="s">
        <v>1624</v>
      </c>
      <c r="M540" s="7" t="s">
        <v>5822</v>
      </c>
      <c r="N540" s="7" t="s">
        <v>5823</v>
      </c>
      <c r="O540" s="7" t="s">
        <v>5824</v>
      </c>
      <c r="P540" s="5">
        <v>35735</v>
      </c>
      <c r="Q540" s="7" t="s">
        <v>759</v>
      </c>
      <c r="R540" s="28" t="s">
        <v>5825</v>
      </c>
      <c r="S540" s="28" t="s">
        <v>5826</v>
      </c>
      <c r="T540" s="7" t="s">
        <v>5827</v>
      </c>
      <c r="U540" s="7" t="s">
        <v>50</v>
      </c>
      <c r="V540" s="7">
        <v>120000</v>
      </c>
      <c r="W540" s="7" t="s">
        <v>60</v>
      </c>
      <c r="X540" s="7">
        <v>120000</v>
      </c>
      <c r="Y540" s="7" t="s">
        <v>467</v>
      </c>
      <c r="Z540" s="7">
        <v>1</v>
      </c>
      <c r="AA540" s="7">
        <v>120000</v>
      </c>
      <c r="AB540" s="7" t="s">
        <v>60</v>
      </c>
      <c r="AC540" s="7">
        <v>120000</v>
      </c>
      <c r="AD540" s="7" t="s">
        <v>1624</v>
      </c>
      <c r="AE540" s="7">
        <v>120000</v>
      </c>
      <c r="AF540" s="7" t="s">
        <v>60</v>
      </c>
      <c r="AG540" s="7">
        <v>120000</v>
      </c>
      <c r="AH540" s="7">
        <v>120000</v>
      </c>
      <c r="AI540" s="7" t="s">
        <v>60</v>
      </c>
      <c r="AJ540" s="7">
        <v>120000</v>
      </c>
      <c r="AK540" s="7" t="s">
        <v>5828</v>
      </c>
      <c r="AL540" s="7" t="s">
        <v>50</v>
      </c>
      <c r="AM540" s="7" t="s">
        <v>5829</v>
      </c>
      <c r="AN540" s="7" t="s">
        <v>253</v>
      </c>
      <c r="AO540" s="7" t="s">
        <v>5830</v>
      </c>
      <c r="AP540" s="8" t="s">
        <v>5831</v>
      </c>
      <c r="AQ540" s="9" t="s">
        <v>50</v>
      </c>
      <c r="AR540" s="7" t="s">
        <v>50</v>
      </c>
    </row>
    <row r="541" spans="1:44" ht="15" thickBot="1">
      <c r="A541" s="10" t="s">
        <v>5832</v>
      </c>
      <c r="B541" s="11">
        <v>185399</v>
      </c>
      <c r="C541" s="12">
        <v>38718</v>
      </c>
      <c r="D541" s="13" t="s">
        <v>45</v>
      </c>
      <c r="E541" s="13" t="s">
        <v>46</v>
      </c>
      <c r="F541" s="13" t="s">
        <v>70</v>
      </c>
      <c r="G541" s="13" t="s">
        <v>87</v>
      </c>
      <c r="H541" s="13" t="s">
        <v>5833</v>
      </c>
      <c r="I541" s="13" t="s">
        <v>50</v>
      </c>
      <c r="J541" s="12">
        <v>45526</v>
      </c>
      <c r="K541" s="13" t="s">
        <v>89</v>
      </c>
      <c r="L541" s="13" t="s">
        <v>131</v>
      </c>
      <c r="M541" s="13" t="s">
        <v>5834</v>
      </c>
      <c r="N541" s="13" t="s">
        <v>668</v>
      </c>
      <c r="O541" s="13" t="s">
        <v>5835</v>
      </c>
      <c r="P541" s="11">
        <v>36308</v>
      </c>
      <c r="Q541" s="13" t="s">
        <v>670</v>
      </c>
      <c r="R541" s="29" t="s">
        <v>5836</v>
      </c>
      <c r="S541" s="29" t="s">
        <v>5837</v>
      </c>
      <c r="T541" s="13" t="s">
        <v>5838</v>
      </c>
      <c r="U541" s="13">
        <v>2063623989</v>
      </c>
      <c r="V541" s="13">
        <v>500000</v>
      </c>
      <c r="W541" s="13" t="s">
        <v>60</v>
      </c>
      <c r="X541" s="13">
        <v>500000</v>
      </c>
      <c r="Y541" s="13" t="s">
        <v>467</v>
      </c>
      <c r="Z541" s="13">
        <v>2</v>
      </c>
      <c r="AA541" s="13" t="s">
        <v>50</v>
      </c>
      <c r="AB541" s="13" t="s">
        <v>50</v>
      </c>
      <c r="AC541" s="13" t="s">
        <v>50</v>
      </c>
      <c r="AD541" s="13" t="s">
        <v>467</v>
      </c>
      <c r="AE541" s="13" t="s">
        <v>50</v>
      </c>
      <c r="AF541" s="13" t="s">
        <v>50</v>
      </c>
      <c r="AG541" s="13" t="s">
        <v>50</v>
      </c>
      <c r="AH541" s="13">
        <v>500000</v>
      </c>
      <c r="AI541" s="13" t="s">
        <v>60</v>
      </c>
      <c r="AJ541" s="13">
        <v>500000</v>
      </c>
      <c r="AK541" s="13" t="s">
        <v>50</v>
      </c>
      <c r="AL541" s="13" t="s">
        <v>50</v>
      </c>
      <c r="AM541" s="13" t="s">
        <v>5839</v>
      </c>
      <c r="AN541" s="13" t="s">
        <v>66</v>
      </c>
      <c r="AO541" s="13" t="s">
        <v>5840</v>
      </c>
      <c r="AP541" s="14" t="s">
        <v>5841</v>
      </c>
      <c r="AQ541" s="15" t="s">
        <v>50</v>
      </c>
      <c r="AR541" s="13" t="s">
        <v>50</v>
      </c>
    </row>
    <row r="542" spans="1:44" ht="15" thickBot="1">
      <c r="A542" s="4" t="s">
        <v>5842</v>
      </c>
      <c r="B542" s="7" t="s">
        <v>50</v>
      </c>
      <c r="C542" s="6">
        <v>43831</v>
      </c>
      <c r="D542" s="7" t="s">
        <v>45</v>
      </c>
      <c r="E542" s="7" t="s">
        <v>46</v>
      </c>
      <c r="F542" s="7" t="s">
        <v>70</v>
      </c>
      <c r="G542" s="26" t="s">
        <v>54946</v>
      </c>
      <c r="H542" s="7" t="s">
        <v>50</v>
      </c>
      <c r="I542" s="7" t="s">
        <v>50</v>
      </c>
      <c r="J542" s="6">
        <v>45523</v>
      </c>
      <c r="K542" s="7" t="s">
        <v>50</v>
      </c>
      <c r="L542" s="7" t="s">
        <v>241</v>
      </c>
      <c r="M542" s="7" t="s">
        <v>2610</v>
      </c>
      <c r="N542" s="7" t="s">
        <v>5189</v>
      </c>
      <c r="O542" s="7" t="s">
        <v>5843</v>
      </c>
      <c r="P542" s="5">
        <v>36423</v>
      </c>
      <c r="Q542" s="7" t="s">
        <v>245</v>
      </c>
      <c r="R542" s="31" t="s">
        <v>50</v>
      </c>
      <c r="S542" s="31" t="s">
        <v>50</v>
      </c>
      <c r="T542" s="7" t="s">
        <v>50</v>
      </c>
      <c r="U542" s="7" t="s">
        <v>50</v>
      </c>
      <c r="V542" s="7">
        <v>100000000</v>
      </c>
      <c r="W542" s="7" t="s">
        <v>2056</v>
      </c>
      <c r="X542" s="7">
        <v>14012667</v>
      </c>
      <c r="Y542" s="7" t="s">
        <v>154</v>
      </c>
      <c r="Z542" s="7">
        <v>1</v>
      </c>
      <c r="AA542" s="7">
        <v>100000000</v>
      </c>
      <c r="AB542" s="7" t="s">
        <v>2056</v>
      </c>
      <c r="AC542" s="7">
        <v>14012667</v>
      </c>
      <c r="AD542" s="7" t="s">
        <v>241</v>
      </c>
      <c r="AE542" s="7">
        <v>100000000</v>
      </c>
      <c r="AF542" s="7" t="s">
        <v>2056</v>
      </c>
      <c r="AG542" s="7">
        <v>14012667</v>
      </c>
      <c r="AH542" s="7">
        <v>100000000</v>
      </c>
      <c r="AI542" s="7" t="s">
        <v>2056</v>
      </c>
      <c r="AJ542" s="7">
        <v>14012667</v>
      </c>
      <c r="AK542" s="7" t="s">
        <v>50</v>
      </c>
      <c r="AL542" s="7" t="s">
        <v>50</v>
      </c>
      <c r="AM542" s="7" t="s">
        <v>5844</v>
      </c>
      <c r="AN542" s="7" t="s">
        <v>5019</v>
      </c>
      <c r="AO542" s="7" t="s">
        <v>50</v>
      </c>
      <c r="AP542" s="9" t="s">
        <v>50</v>
      </c>
      <c r="AQ542" s="8" t="s">
        <v>5845</v>
      </c>
      <c r="AR542" s="7" t="s">
        <v>255</v>
      </c>
    </row>
    <row r="543" spans="1:44" ht="15" thickBot="1">
      <c r="A543" s="10" t="s">
        <v>5846</v>
      </c>
      <c r="B543" s="13" t="s">
        <v>50</v>
      </c>
      <c r="C543" s="12">
        <v>45200</v>
      </c>
      <c r="D543" s="13" t="s">
        <v>45</v>
      </c>
      <c r="E543" s="13" t="s">
        <v>46</v>
      </c>
      <c r="F543" s="13" t="s">
        <v>70</v>
      </c>
      <c r="G543" s="27" t="s">
        <v>54945</v>
      </c>
      <c r="H543" s="13" t="s">
        <v>50</v>
      </c>
      <c r="I543" s="13" t="s">
        <v>50</v>
      </c>
      <c r="J543" s="12">
        <v>45531</v>
      </c>
      <c r="K543" s="13" t="s">
        <v>50</v>
      </c>
      <c r="L543" s="13" t="s">
        <v>467</v>
      </c>
      <c r="M543" s="13" t="s">
        <v>5847</v>
      </c>
      <c r="N543" s="13" t="s">
        <v>1114</v>
      </c>
      <c r="O543" s="13" t="s">
        <v>5848</v>
      </c>
      <c r="P543" s="11">
        <v>36633</v>
      </c>
      <c r="Q543" s="13" t="s">
        <v>1116</v>
      </c>
      <c r="R543" s="29" t="s">
        <v>5849</v>
      </c>
      <c r="S543" s="29" t="s">
        <v>5850</v>
      </c>
      <c r="T543" s="13" t="s">
        <v>5851</v>
      </c>
      <c r="U543" s="13" t="s">
        <v>5852</v>
      </c>
      <c r="V543" s="13">
        <v>3700000</v>
      </c>
      <c r="W543" s="13" t="s">
        <v>60</v>
      </c>
      <c r="X543" s="13">
        <v>3700000</v>
      </c>
      <c r="Y543" s="13" t="s">
        <v>467</v>
      </c>
      <c r="Z543" s="13">
        <v>1</v>
      </c>
      <c r="AA543" s="13">
        <v>3700000</v>
      </c>
      <c r="AB543" s="13" t="s">
        <v>60</v>
      </c>
      <c r="AC543" s="13">
        <v>3700000</v>
      </c>
      <c r="AD543" s="13" t="s">
        <v>467</v>
      </c>
      <c r="AE543" s="13">
        <v>3700000</v>
      </c>
      <c r="AF543" s="13" t="s">
        <v>60</v>
      </c>
      <c r="AG543" s="13">
        <v>3700000</v>
      </c>
      <c r="AH543" s="13">
        <v>3700000</v>
      </c>
      <c r="AI543" s="13" t="s">
        <v>60</v>
      </c>
      <c r="AJ543" s="13">
        <v>3700000</v>
      </c>
      <c r="AK543" s="13" t="s">
        <v>50</v>
      </c>
      <c r="AL543" s="13" t="s">
        <v>50</v>
      </c>
      <c r="AM543" s="13" t="s">
        <v>5853</v>
      </c>
      <c r="AN543" s="13" t="s">
        <v>66</v>
      </c>
      <c r="AO543" s="13" t="s">
        <v>5851</v>
      </c>
      <c r="AP543" s="14" t="s">
        <v>5854</v>
      </c>
      <c r="AQ543" s="15" t="s">
        <v>50</v>
      </c>
      <c r="AR543" s="13" t="s">
        <v>50</v>
      </c>
    </row>
    <row r="544" spans="1:44" ht="15" thickBot="1">
      <c r="A544" s="4" t="s">
        <v>5855</v>
      </c>
      <c r="B544" s="5">
        <v>3286</v>
      </c>
      <c r="C544" s="6">
        <v>43101</v>
      </c>
      <c r="D544" s="7" t="s">
        <v>45</v>
      </c>
      <c r="E544" s="7" t="s">
        <v>46</v>
      </c>
      <c r="F544" s="7" t="s">
        <v>70</v>
      </c>
      <c r="G544" s="27" t="s">
        <v>54945</v>
      </c>
      <c r="H544" s="7" t="s">
        <v>50</v>
      </c>
      <c r="I544" s="7" t="s">
        <v>50</v>
      </c>
      <c r="J544" s="6">
        <v>45526</v>
      </c>
      <c r="K544" s="7" t="s">
        <v>50</v>
      </c>
      <c r="L544" s="7" t="s">
        <v>131</v>
      </c>
      <c r="M544" s="7" t="s">
        <v>5856</v>
      </c>
      <c r="N544" s="7" t="s">
        <v>5857</v>
      </c>
      <c r="O544" s="7" t="s">
        <v>5858</v>
      </c>
      <c r="P544" s="5">
        <v>36647</v>
      </c>
      <c r="Q544" s="7" t="s">
        <v>245</v>
      </c>
      <c r="R544" s="28" t="s">
        <v>5859</v>
      </c>
      <c r="S544" s="31" t="s">
        <v>50</v>
      </c>
      <c r="T544" s="7" t="s">
        <v>50</v>
      </c>
      <c r="U544" s="7" t="s">
        <v>50</v>
      </c>
      <c r="V544" s="7">
        <v>2200000000</v>
      </c>
      <c r="W544" s="7" t="s">
        <v>1960</v>
      </c>
      <c r="X544" s="7">
        <v>15098276</v>
      </c>
      <c r="Y544" s="7" t="s">
        <v>81</v>
      </c>
      <c r="Z544" s="7">
        <v>9</v>
      </c>
      <c r="AA544" s="7" t="s">
        <v>50</v>
      </c>
      <c r="AB544" s="7" t="s">
        <v>50</v>
      </c>
      <c r="AC544" s="7" t="s">
        <v>50</v>
      </c>
      <c r="AD544" s="7" t="s">
        <v>124</v>
      </c>
      <c r="AE544" s="7">
        <v>8678977</v>
      </c>
      <c r="AF544" s="7" t="s">
        <v>60</v>
      </c>
      <c r="AG544" s="7">
        <v>8678977</v>
      </c>
      <c r="AH544" s="7">
        <v>25377253</v>
      </c>
      <c r="AI544" s="7" t="s">
        <v>60</v>
      </c>
      <c r="AJ544" s="7">
        <v>25377253</v>
      </c>
      <c r="AK544" s="7" t="s">
        <v>5860</v>
      </c>
      <c r="AL544" s="7" t="s">
        <v>50</v>
      </c>
      <c r="AM544" s="7" t="s">
        <v>5861</v>
      </c>
      <c r="AN544" s="7" t="s">
        <v>66</v>
      </c>
      <c r="AO544" s="7" t="s">
        <v>50</v>
      </c>
      <c r="AP544" s="9" t="s">
        <v>50</v>
      </c>
      <c r="AQ544" s="8" t="s">
        <v>5862</v>
      </c>
      <c r="AR544" s="7" t="s">
        <v>255</v>
      </c>
    </row>
    <row r="545" spans="1:44" ht="15" thickBot="1">
      <c r="A545" s="10" t="s">
        <v>5863</v>
      </c>
      <c r="B545" s="11">
        <v>1289</v>
      </c>
      <c r="C545" s="12">
        <v>39814</v>
      </c>
      <c r="D545" s="13" t="s">
        <v>45</v>
      </c>
      <c r="E545" s="13" t="s">
        <v>46</v>
      </c>
      <c r="F545" s="13" t="s">
        <v>47</v>
      </c>
      <c r="G545" s="26" t="s">
        <v>54946</v>
      </c>
      <c r="H545" s="13" t="s">
        <v>240</v>
      </c>
      <c r="I545" s="13" t="s">
        <v>50</v>
      </c>
      <c r="J545" s="12">
        <v>45527</v>
      </c>
      <c r="K545" s="13" t="s">
        <v>116</v>
      </c>
      <c r="L545" s="13" t="s">
        <v>62</v>
      </c>
      <c r="M545" s="13" t="s">
        <v>3222</v>
      </c>
      <c r="N545" s="13" t="s">
        <v>3775</v>
      </c>
      <c r="O545" s="13" t="s">
        <v>5864</v>
      </c>
      <c r="P545" s="11">
        <v>36699</v>
      </c>
      <c r="Q545" s="13" t="s">
        <v>1334</v>
      </c>
      <c r="R545" s="29" t="s">
        <v>5865</v>
      </c>
      <c r="S545" s="29" t="s">
        <v>5866</v>
      </c>
      <c r="T545" s="13" t="s">
        <v>5867</v>
      </c>
      <c r="U545" s="13" t="s">
        <v>5868</v>
      </c>
      <c r="V545" s="13">
        <v>995787</v>
      </c>
      <c r="W545" s="13" t="s">
        <v>1338</v>
      </c>
      <c r="X545" s="13">
        <v>669111</v>
      </c>
      <c r="Y545" s="13" t="s">
        <v>61</v>
      </c>
      <c r="Z545" s="13">
        <v>3</v>
      </c>
      <c r="AA545" s="13">
        <v>995787</v>
      </c>
      <c r="AB545" s="13" t="s">
        <v>1338</v>
      </c>
      <c r="AC545" s="13">
        <v>669111</v>
      </c>
      <c r="AD545" s="13" t="s">
        <v>62</v>
      </c>
      <c r="AE545" s="13">
        <v>3674764</v>
      </c>
      <c r="AF545" s="13" t="s">
        <v>1338</v>
      </c>
      <c r="AG545" s="13">
        <v>2395186</v>
      </c>
      <c r="AH545" s="13">
        <v>3674764</v>
      </c>
      <c r="AI545" s="13" t="s">
        <v>1338</v>
      </c>
      <c r="AJ545" s="13">
        <v>2395186</v>
      </c>
      <c r="AK545" s="13" t="s">
        <v>50</v>
      </c>
      <c r="AL545" s="13" t="s">
        <v>50</v>
      </c>
      <c r="AM545" s="13" t="s">
        <v>5869</v>
      </c>
      <c r="AN545" s="13" t="s">
        <v>66</v>
      </c>
      <c r="AO545" s="13" t="s">
        <v>5870</v>
      </c>
      <c r="AP545" s="15" t="s">
        <v>50</v>
      </c>
      <c r="AQ545" s="14" t="s">
        <v>5871</v>
      </c>
      <c r="AR545" s="13" t="s">
        <v>50</v>
      </c>
    </row>
    <row r="546" spans="1:44" ht="15" thickBot="1">
      <c r="A546" s="4" t="s">
        <v>5872</v>
      </c>
      <c r="B546" s="7" t="s">
        <v>50</v>
      </c>
      <c r="C546" s="6">
        <v>45292</v>
      </c>
      <c r="D546" s="7" t="s">
        <v>45</v>
      </c>
      <c r="E546" s="7" t="s">
        <v>46</v>
      </c>
      <c r="F546" s="7" t="s">
        <v>70</v>
      </c>
      <c r="G546" s="26" t="s">
        <v>54946</v>
      </c>
      <c r="H546" s="7" t="s">
        <v>50</v>
      </c>
      <c r="I546" s="7" t="s">
        <v>50</v>
      </c>
      <c r="J546" s="6">
        <v>45522</v>
      </c>
      <c r="K546" s="7" t="s">
        <v>50</v>
      </c>
      <c r="L546" s="7" t="s">
        <v>1624</v>
      </c>
      <c r="M546" s="7" t="s">
        <v>5873</v>
      </c>
      <c r="N546" s="7" t="s">
        <v>5874</v>
      </c>
      <c r="O546" s="7" t="s">
        <v>5875</v>
      </c>
      <c r="P546" s="5">
        <v>36993</v>
      </c>
      <c r="Q546" s="7" t="s">
        <v>1001</v>
      </c>
      <c r="R546" s="28" t="s">
        <v>5876</v>
      </c>
      <c r="S546" s="28" t="s">
        <v>5877</v>
      </c>
      <c r="T546" s="7" t="s">
        <v>5878</v>
      </c>
      <c r="U546" s="7">
        <v>966537111013</v>
      </c>
      <c r="V546" s="7">
        <v>1200000</v>
      </c>
      <c r="W546" s="7" t="s">
        <v>2578</v>
      </c>
      <c r="X546" s="7">
        <v>319885</v>
      </c>
      <c r="Y546" s="7" t="s">
        <v>467</v>
      </c>
      <c r="Z546" s="7">
        <v>1</v>
      </c>
      <c r="AA546" s="7">
        <v>1200000</v>
      </c>
      <c r="AB546" s="7" t="s">
        <v>2578</v>
      </c>
      <c r="AC546" s="7">
        <v>319885</v>
      </c>
      <c r="AD546" s="7" t="s">
        <v>1624</v>
      </c>
      <c r="AE546" s="7">
        <v>1200000</v>
      </c>
      <c r="AF546" s="7" t="s">
        <v>2578</v>
      </c>
      <c r="AG546" s="7">
        <v>319885</v>
      </c>
      <c r="AH546" s="7">
        <v>1200000</v>
      </c>
      <c r="AI546" s="7" t="s">
        <v>2578</v>
      </c>
      <c r="AJ546" s="7">
        <v>319885</v>
      </c>
      <c r="AK546" s="7" t="s">
        <v>5879</v>
      </c>
      <c r="AL546" s="7" t="s">
        <v>50</v>
      </c>
      <c r="AM546" s="7" t="s">
        <v>5880</v>
      </c>
      <c r="AN546" s="7" t="s">
        <v>66</v>
      </c>
      <c r="AO546" s="7" t="s">
        <v>50</v>
      </c>
      <c r="AP546" s="8" t="s">
        <v>5881</v>
      </c>
      <c r="AQ546" s="9" t="s">
        <v>50</v>
      </c>
      <c r="AR546" s="7" t="s">
        <v>255</v>
      </c>
    </row>
    <row r="547" spans="1:44" ht="15" thickBot="1">
      <c r="A547" s="10" t="s">
        <v>5882</v>
      </c>
      <c r="B547" s="11">
        <v>1049</v>
      </c>
      <c r="C547" s="12">
        <v>37082</v>
      </c>
      <c r="D547" s="13" t="s">
        <v>45</v>
      </c>
      <c r="E547" s="13" t="s">
        <v>46</v>
      </c>
      <c r="F547" s="13" t="s">
        <v>70</v>
      </c>
      <c r="G547" s="26" t="s">
        <v>54946</v>
      </c>
      <c r="H547" s="13" t="s">
        <v>5883</v>
      </c>
      <c r="I547" s="13" t="s">
        <v>50</v>
      </c>
      <c r="J547" s="12">
        <v>45523</v>
      </c>
      <c r="K547" s="13" t="s">
        <v>191</v>
      </c>
      <c r="L547" s="13" t="s">
        <v>131</v>
      </c>
      <c r="M547" s="13" t="s">
        <v>5884</v>
      </c>
      <c r="N547" s="13" t="s">
        <v>5885</v>
      </c>
      <c r="O547" s="13" t="s">
        <v>5886</v>
      </c>
      <c r="P547" s="11">
        <v>37109</v>
      </c>
      <c r="Q547" s="13" t="s">
        <v>683</v>
      </c>
      <c r="R547" s="29" t="s">
        <v>5887</v>
      </c>
      <c r="S547" s="29" t="s">
        <v>5888</v>
      </c>
      <c r="T547" s="13" t="s">
        <v>5889</v>
      </c>
      <c r="U547" s="13" t="s">
        <v>5890</v>
      </c>
      <c r="V547" s="13">
        <v>1335000</v>
      </c>
      <c r="W547" s="13" t="s">
        <v>60</v>
      </c>
      <c r="X547" s="13">
        <v>1335000</v>
      </c>
      <c r="Y547" s="13" t="s">
        <v>50</v>
      </c>
      <c r="Z547" s="13">
        <v>1</v>
      </c>
      <c r="AA547" s="13" t="s">
        <v>50</v>
      </c>
      <c r="AB547" s="13" t="s">
        <v>50</v>
      </c>
      <c r="AC547" s="13" t="s">
        <v>50</v>
      </c>
      <c r="AD547" s="13" t="s">
        <v>50</v>
      </c>
      <c r="AE547" s="13" t="s">
        <v>50</v>
      </c>
      <c r="AF547" s="13" t="s">
        <v>50</v>
      </c>
      <c r="AG547" s="13" t="s">
        <v>50</v>
      </c>
      <c r="AH547" s="13">
        <v>1335000</v>
      </c>
      <c r="AI547" s="13" t="s">
        <v>60</v>
      </c>
      <c r="AJ547" s="13">
        <v>1335000</v>
      </c>
      <c r="AK547" s="13" t="s">
        <v>50</v>
      </c>
      <c r="AL547" s="13" t="s">
        <v>50</v>
      </c>
      <c r="AM547" s="13" t="s">
        <v>5891</v>
      </c>
      <c r="AN547" s="13" t="s">
        <v>66</v>
      </c>
      <c r="AO547" s="13" t="s">
        <v>5889</v>
      </c>
      <c r="AP547" s="15" t="s">
        <v>50</v>
      </c>
      <c r="AQ547" s="14" t="s">
        <v>5892</v>
      </c>
      <c r="AR547" s="13" t="s">
        <v>50</v>
      </c>
    </row>
    <row r="548" spans="1:44" ht="15" thickBot="1">
      <c r="A548" s="4" t="s">
        <v>5893</v>
      </c>
      <c r="B548" s="7" t="s">
        <v>50</v>
      </c>
      <c r="C548" s="6">
        <v>43466</v>
      </c>
      <c r="D548" s="7" t="s">
        <v>45</v>
      </c>
      <c r="E548" s="7" t="s">
        <v>46</v>
      </c>
      <c r="F548" s="7" t="s">
        <v>70</v>
      </c>
      <c r="G548" s="7" t="s">
        <v>87</v>
      </c>
      <c r="H548" s="7" t="s">
        <v>742</v>
      </c>
      <c r="I548" s="7" t="s">
        <v>50</v>
      </c>
      <c r="J548" s="6">
        <v>45520</v>
      </c>
      <c r="K548" s="7" t="s">
        <v>50</v>
      </c>
      <c r="L548" s="7" t="s">
        <v>178</v>
      </c>
      <c r="M548" s="7" t="s">
        <v>5894</v>
      </c>
      <c r="N548" s="7" t="s">
        <v>5895</v>
      </c>
      <c r="O548" s="7" t="s">
        <v>5896</v>
      </c>
      <c r="P548" s="5">
        <v>37251</v>
      </c>
      <c r="Q548" s="7" t="s">
        <v>360</v>
      </c>
      <c r="R548" s="28" t="s">
        <v>5897</v>
      </c>
      <c r="S548" s="28" t="s">
        <v>5898</v>
      </c>
      <c r="T548" s="7" t="s">
        <v>5899</v>
      </c>
      <c r="U548" s="7" t="s">
        <v>50</v>
      </c>
      <c r="V548" s="7">
        <v>2600000</v>
      </c>
      <c r="W548" s="7" t="s">
        <v>209</v>
      </c>
      <c r="X548" s="7">
        <v>2868190</v>
      </c>
      <c r="Y548" s="7" t="s">
        <v>50</v>
      </c>
      <c r="Z548" s="7">
        <v>1</v>
      </c>
      <c r="AA548" s="7">
        <v>2600000</v>
      </c>
      <c r="AB548" s="7" t="s">
        <v>209</v>
      </c>
      <c r="AC548" s="7">
        <v>2868190</v>
      </c>
      <c r="AD548" s="7" t="s">
        <v>178</v>
      </c>
      <c r="AE548" s="7">
        <v>2600000</v>
      </c>
      <c r="AF548" s="7" t="s">
        <v>209</v>
      </c>
      <c r="AG548" s="7">
        <v>2868190</v>
      </c>
      <c r="AH548" s="7">
        <v>2600000</v>
      </c>
      <c r="AI548" s="7" t="s">
        <v>209</v>
      </c>
      <c r="AJ548" s="7">
        <v>2868190</v>
      </c>
      <c r="AK548" s="7" t="s">
        <v>5900</v>
      </c>
      <c r="AL548" s="7" t="s">
        <v>50</v>
      </c>
      <c r="AM548" s="7" t="s">
        <v>5901</v>
      </c>
      <c r="AN548" s="7" t="s">
        <v>66</v>
      </c>
      <c r="AO548" s="7" t="s">
        <v>5902</v>
      </c>
      <c r="AP548" s="8" t="s">
        <v>5903</v>
      </c>
      <c r="AQ548" s="9" t="s">
        <v>50</v>
      </c>
      <c r="AR548" s="7" t="s">
        <v>50</v>
      </c>
    </row>
    <row r="549" spans="1:44" ht="15" thickBot="1">
      <c r="A549" s="10" t="s">
        <v>5904</v>
      </c>
      <c r="B549" s="11">
        <v>1613</v>
      </c>
      <c r="C549" s="12">
        <v>39448</v>
      </c>
      <c r="D549" s="13" t="s">
        <v>45</v>
      </c>
      <c r="E549" s="13" t="s">
        <v>46</v>
      </c>
      <c r="F549" s="13" t="s">
        <v>70</v>
      </c>
      <c r="G549" s="26" t="s">
        <v>54946</v>
      </c>
      <c r="H549" s="13" t="s">
        <v>5905</v>
      </c>
      <c r="I549" s="13" t="s">
        <v>50</v>
      </c>
      <c r="J549" s="12">
        <v>45525</v>
      </c>
      <c r="K549" s="13" t="s">
        <v>191</v>
      </c>
      <c r="L549" s="13" t="s">
        <v>52</v>
      </c>
      <c r="M549" s="13" t="s">
        <v>5906</v>
      </c>
      <c r="N549" s="13" t="s">
        <v>5907</v>
      </c>
      <c r="O549" s="13" t="s">
        <v>5908</v>
      </c>
      <c r="P549" s="11">
        <v>37611</v>
      </c>
      <c r="Q549" s="13" t="s">
        <v>166</v>
      </c>
      <c r="R549" s="29" t="s">
        <v>5909</v>
      </c>
      <c r="S549" s="29" t="s">
        <v>5910</v>
      </c>
      <c r="T549" s="13" t="s">
        <v>50</v>
      </c>
      <c r="U549" s="13" t="s">
        <v>5911</v>
      </c>
      <c r="V549" s="13" t="s">
        <v>50</v>
      </c>
      <c r="W549" s="13" t="s">
        <v>50</v>
      </c>
      <c r="X549" s="13" t="s">
        <v>50</v>
      </c>
      <c r="Y549" s="13" t="s">
        <v>50</v>
      </c>
      <c r="Z549" s="13">
        <v>7</v>
      </c>
      <c r="AA549" s="13" t="s">
        <v>50</v>
      </c>
      <c r="AB549" s="13" t="s">
        <v>50</v>
      </c>
      <c r="AC549" s="13" t="s">
        <v>50</v>
      </c>
      <c r="AD549" s="13" t="s">
        <v>50</v>
      </c>
      <c r="AE549" s="13" t="s">
        <v>50</v>
      </c>
      <c r="AF549" s="13" t="s">
        <v>50</v>
      </c>
      <c r="AG549" s="13" t="s">
        <v>50</v>
      </c>
      <c r="AH549" s="13">
        <v>4598327</v>
      </c>
      <c r="AI549" s="13" t="s">
        <v>60</v>
      </c>
      <c r="AJ549" s="13">
        <v>4598327</v>
      </c>
      <c r="AK549" s="13" t="s">
        <v>5912</v>
      </c>
      <c r="AL549" s="13" t="s">
        <v>50</v>
      </c>
      <c r="AM549" s="13" t="s">
        <v>5913</v>
      </c>
      <c r="AN549" s="13" t="s">
        <v>66</v>
      </c>
      <c r="AO549" s="13" t="s">
        <v>5914</v>
      </c>
      <c r="AP549" s="14" t="s">
        <v>5915</v>
      </c>
      <c r="AQ549" s="15" t="s">
        <v>50</v>
      </c>
      <c r="AR549" s="13" t="s">
        <v>50</v>
      </c>
    </row>
    <row r="550" spans="1:44" ht="15" thickBot="1">
      <c r="A550" s="4" t="s">
        <v>5916</v>
      </c>
      <c r="B550" s="7" t="s">
        <v>50</v>
      </c>
      <c r="C550" s="6">
        <v>40544</v>
      </c>
      <c r="D550" s="7" t="s">
        <v>45</v>
      </c>
      <c r="E550" s="7" t="s">
        <v>1939</v>
      </c>
      <c r="F550" s="7" t="s">
        <v>70</v>
      </c>
      <c r="G550" s="26" t="s">
        <v>54946</v>
      </c>
      <c r="H550" s="7" t="s">
        <v>50</v>
      </c>
      <c r="I550" s="7" t="s">
        <v>50</v>
      </c>
      <c r="J550" s="6">
        <v>45526</v>
      </c>
      <c r="K550" s="7" t="s">
        <v>50</v>
      </c>
      <c r="L550" s="7" t="s">
        <v>52</v>
      </c>
      <c r="M550" s="7" t="s">
        <v>5917</v>
      </c>
      <c r="N550" s="7" t="s">
        <v>838</v>
      </c>
      <c r="O550" s="7" t="s">
        <v>5918</v>
      </c>
      <c r="P550" s="5">
        <v>38885</v>
      </c>
      <c r="Q550" s="7" t="s">
        <v>218</v>
      </c>
      <c r="R550" s="28" t="s">
        <v>5919</v>
      </c>
      <c r="S550" s="28" t="s">
        <v>5920</v>
      </c>
      <c r="T550" s="7" t="s">
        <v>50</v>
      </c>
      <c r="U550" s="7" t="s">
        <v>5921</v>
      </c>
      <c r="V550" s="7">
        <v>500000</v>
      </c>
      <c r="W550" s="7" t="s">
        <v>60</v>
      </c>
      <c r="X550" s="7">
        <v>500000</v>
      </c>
      <c r="Y550" s="7" t="s">
        <v>50</v>
      </c>
      <c r="Z550" s="7">
        <v>2</v>
      </c>
      <c r="AA550" s="7" t="s">
        <v>50</v>
      </c>
      <c r="AB550" s="7" t="s">
        <v>50</v>
      </c>
      <c r="AC550" s="7" t="s">
        <v>50</v>
      </c>
      <c r="AD550" s="7" t="s">
        <v>50</v>
      </c>
      <c r="AE550" s="7" t="s">
        <v>50</v>
      </c>
      <c r="AF550" s="7" t="s">
        <v>50</v>
      </c>
      <c r="AG550" s="7" t="s">
        <v>50</v>
      </c>
      <c r="AH550" s="7">
        <v>1500000</v>
      </c>
      <c r="AI550" s="7" t="s">
        <v>60</v>
      </c>
      <c r="AJ550" s="7">
        <v>1500000</v>
      </c>
      <c r="AK550" s="7" t="s">
        <v>5922</v>
      </c>
      <c r="AL550" s="7" t="s">
        <v>50</v>
      </c>
      <c r="AM550" s="7" t="s">
        <v>5923</v>
      </c>
      <c r="AN550" s="7" t="s">
        <v>5485</v>
      </c>
      <c r="AO550" s="7" t="s">
        <v>5924</v>
      </c>
      <c r="AP550" s="8" t="s">
        <v>5925</v>
      </c>
      <c r="AQ550" s="9" t="s">
        <v>50</v>
      </c>
      <c r="AR550" s="7" t="s">
        <v>50</v>
      </c>
    </row>
    <row r="551" spans="1:44" ht="15" thickBot="1">
      <c r="A551" s="10" t="s">
        <v>5926</v>
      </c>
      <c r="B551" s="13" t="s">
        <v>50</v>
      </c>
      <c r="C551" s="12">
        <v>43997</v>
      </c>
      <c r="D551" s="13" t="s">
        <v>45</v>
      </c>
      <c r="E551" s="13" t="s">
        <v>46</v>
      </c>
      <c r="F551" s="13" t="s">
        <v>70</v>
      </c>
      <c r="G551" s="26" t="s">
        <v>54946</v>
      </c>
      <c r="H551" s="13" t="s">
        <v>50</v>
      </c>
      <c r="I551" s="13" t="s">
        <v>50</v>
      </c>
      <c r="J551" s="12">
        <v>45528</v>
      </c>
      <c r="K551" s="13" t="s">
        <v>50</v>
      </c>
      <c r="L551" s="13" t="s">
        <v>467</v>
      </c>
      <c r="M551" s="13" t="s">
        <v>5927</v>
      </c>
      <c r="N551" s="13" t="s">
        <v>5928</v>
      </c>
      <c r="O551" s="13" t="s">
        <v>5929</v>
      </c>
      <c r="P551" s="11">
        <v>38925</v>
      </c>
      <c r="Q551" s="13" t="s">
        <v>360</v>
      </c>
      <c r="R551" s="29" t="s">
        <v>5930</v>
      </c>
      <c r="S551" s="30" t="s">
        <v>50</v>
      </c>
      <c r="T551" s="13" t="s">
        <v>5931</v>
      </c>
      <c r="U551" s="13" t="s">
        <v>5932</v>
      </c>
      <c r="V551" s="13">
        <v>300000</v>
      </c>
      <c r="W551" s="13" t="s">
        <v>209</v>
      </c>
      <c r="X551" s="13">
        <v>333468</v>
      </c>
      <c r="Y551" s="13" t="s">
        <v>467</v>
      </c>
      <c r="Z551" s="13">
        <v>1</v>
      </c>
      <c r="AA551" s="13">
        <v>300000</v>
      </c>
      <c r="AB551" s="13" t="s">
        <v>209</v>
      </c>
      <c r="AC551" s="13">
        <v>333468</v>
      </c>
      <c r="AD551" s="13" t="s">
        <v>467</v>
      </c>
      <c r="AE551" s="13">
        <v>300000</v>
      </c>
      <c r="AF551" s="13" t="s">
        <v>209</v>
      </c>
      <c r="AG551" s="13">
        <v>333468</v>
      </c>
      <c r="AH551" s="13">
        <v>300000</v>
      </c>
      <c r="AI551" s="13" t="s">
        <v>209</v>
      </c>
      <c r="AJ551" s="13">
        <v>333468</v>
      </c>
      <c r="AK551" s="13" t="s">
        <v>50</v>
      </c>
      <c r="AL551" s="13" t="s">
        <v>50</v>
      </c>
      <c r="AM551" s="13" t="s">
        <v>5933</v>
      </c>
      <c r="AN551" s="13" t="s">
        <v>66</v>
      </c>
      <c r="AO551" s="13" t="s">
        <v>5931</v>
      </c>
      <c r="AP551" s="14" t="s">
        <v>5934</v>
      </c>
      <c r="AQ551" s="15" t="s">
        <v>50</v>
      </c>
      <c r="AR551" s="13" t="s">
        <v>50</v>
      </c>
    </row>
    <row r="552" spans="1:44" ht="15" thickBot="1">
      <c r="A552" s="4" t="s">
        <v>5935</v>
      </c>
      <c r="B552" s="7" t="s">
        <v>50</v>
      </c>
      <c r="C552" s="6">
        <v>44701</v>
      </c>
      <c r="D552" s="7" t="s">
        <v>45</v>
      </c>
      <c r="E552" s="7" t="s">
        <v>46</v>
      </c>
      <c r="F552" s="7" t="s">
        <v>70</v>
      </c>
      <c r="G552" s="27" t="s">
        <v>54945</v>
      </c>
      <c r="H552" s="7" t="s">
        <v>50</v>
      </c>
      <c r="I552" s="7" t="s">
        <v>50</v>
      </c>
      <c r="J552" s="6">
        <v>45524</v>
      </c>
      <c r="K552" s="7" t="s">
        <v>50</v>
      </c>
      <c r="L552" s="7" t="s">
        <v>467</v>
      </c>
      <c r="M552" s="7" t="s">
        <v>5936</v>
      </c>
      <c r="N552" s="7" t="s">
        <v>1954</v>
      </c>
      <c r="O552" s="7" t="s">
        <v>5937</v>
      </c>
      <c r="P552" s="5">
        <v>39008</v>
      </c>
      <c r="Q552" s="7" t="s">
        <v>245</v>
      </c>
      <c r="R552" s="28" t="s">
        <v>5938</v>
      </c>
      <c r="S552" s="31" t="s">
        <v>50</v>
      </c>
      <c r="T552" s="7" t="s">
        <v>50</v>
      </c>
      <c r="U552" s="7" t="s">
        <v>50</v>
      </c>
      <c r="V552" s="7" t="s">
        <v>50</v>
      </c>
      <c r="W552" s="7" t="s">
        <v>50</v>
      </c>
      <c r="X552" s="7" t="s">
        <v>50</v>
      </c>
      <c r="Y552" s="7" t="s">
        <v>467</v>
      </c>
      <c r="Z552" s="7">
        <v>3</v>
      </c>
      <c r="AA552" s="7" t="s">
        <v>50</v>
      </c>
      <c r="AB552" s="7" t="s">
        <v>50</v>
      </c>
      <c r="AC552" s="7" t="s">
        <v>50</v>
      </c>
      <c r="AD552" s="7" t="s">
        <v>467</v>
      </c>
      <c r="AE552" s="7">
        <v>20000000</v>
      </c>
      <c r="AF552" s="7" t="s">
        <v>1960</v>
      </c>
      <c r="AG552" s="7">
        <v>144201</v>
      </c>
      <c r="AH552" s="7">
        <v>20000000</v>
      </c>
      <c r="AI552" s="7" t="s">
        <v>1960</v>
      </c>
      <c r="AJ552" s="7">
        <v>144201</v>
      </c>
      <c r="AK552" s="7" t="s">
        <v>5939</v>
      </c>
      <c r="AL552" s="7" t="s">
        <v>50</v>
      </c>
      <c r="AM552" s="7" t="s">
        <v>5940</v>
      </c>
      <c r="AN552" s="7" t="s">
        <v>66</v>
      </c>
      <c r="AO552" s="7" t="s">
        <v>50</v>
      </c>
      <c r="AP552" s="8" t="s">
        <v>5941</v>
      </c>
      <c r="AQ552" s="9" t="s">
        <v>50</v>
      </c>
      <c r="AR552" s="7" t="s">
        <v>255</v>
      </c>
    </row>
    <row r="553" spans="1:44" ht="15" thickBot="1">
      <c r="A553" s="10" t="s">
        <v>5942</v>
      </c>
      <c r="B553" s="13">
        <v>215</v>
      </c>
      <c r="C553" s="12">
        <v>27760</v>
      </c>
      <c r="D553" s="13" t="s">
        <v>45</v>
      </c>
      <c r="E553" s="13" t="s">
        <v>1939</v>
      </c>
      <c r="F553" s="13" t="s">
        <v>70</v>
      </c>
      <c r="G553" s="13" t="s">
        <v>145</v>
      </c>
      <c r="H553" s="13" t="s">
        <v>5943</v>
      </c>
      <c r="I553" s="13" t="s">
        <v>50</v>
      </c>
      <c r="J553" s="12">
        <v>45526</v>
      </c>
      <c r="K553" s="13" t="s">
        <v>50</v>
      </c>
      <c r="L553" s="13" t="s">
        <v>52</v>
      </c>
      <c r="M553" s="13" t="s">
        <v>5944</v>
      </c>
      <c r="N553" s="13" t="s">
        <v>5945</v>
      </c>
      <c r="O553" s="13" t="s">
        <v>5946</v>
      </c>
      <c r="P553" s="11">
        <v>39827</v>
      </c>
      <c r="Q553" s="13" t="s">
        <v>1116</v>
      </c>
      <c r="R553" s="29" t="s">
        <v>5947</v>
      </c>
      <c r="S553" s="29" t="s">
        <v>5948</v>
      </c>
      <c r="T553" s="13" t="s">
        <v>5949</v>
      </c>
      <c r="U553" s="13" t="s">
        <v>5950</v>
      </c>
      <c r="V553" s="13">
        <v>92500</v>
      </c>
      <c r="W553" s="13" t="s">
        <v>60</v>
      </c>
      <c r="X553" s="13">
        <v>92500</v>
      </c>
      <c r="Y553" s="13" t="s">
        <v>50</v>
      </c>
      <c r="Z553" s="13">
        <v>2</v>
      </c>
      <c r="AA553" s="13" t="s">
        <v>50</v>
      </c>
      <c r="AB553" s="13" t="s">
        <v>50</v>
      </c>
      <c r="AC553" s="13" t="s">
        <v>50</v>
      </c>
      <c r="AD553" s="13" t="s">
        <v>50</v>
      </c>
      <c r="AE553" s="13" t="s">
        <v>50</v>
      </c>
      <c r="AF553" s="13" t="s">
        <v>50</v>
      </c>
      <c r="AG553" s="13" t="s">
        <v>50</v>
      </c>
      <c r="AH553" s="13">
        <v>1515353</v>
      </c>
      <c r="AI553" s="13" t="s">
        <v>60</v>
      </c>
      <c r="AJ553" s="13">
        <v>1515353</v>
      </c>
      <c r="AK553" s="13" t="s">
        <v>5319</v>
      </c>
      <c r="AL553" s="13" t="s">
        <v>50</v>
      </c>
      <c r="AM553" s="13" t="s">
        <v>5951</v>
      </c>
      <c r="AN553" s="13" t="s">
        <v>5485</v>
      </c>
      <c r="AO553" s="13" t="s">
        <v>5952</v>
      </c>
      <c r="AP553" s="15" t="s">
        <v>50</v>
      </c>
      <c r="AQ553" s="14" t="s">
        <v>5953</v>
      </c>
      <c r="AR553" s="13" t="s">
        <v>50</v>
      </c>
    </row>
    <row r="554" spans="1:44" ht="15" thickBot="1">
      <c r="A554" s="4" t="s">
        <v>5954</v>
      </c>
      <c r="B554" s="7" t="s">
        <v>50</v>
      </c>
      <c r="C554" s="6">
        <v>43466</v>
      </c>
      <c r="D554" s="7" t="s">
        <v>45</v>
      </c>
      <c r="E554" s="7" t="s">
        <v>46</v>
      </c>
      <c r="F554" s="7" t="s">
        <v>70</v>
      </c>
      <c r="G554" s="26" t="s">
        <v>54946</v>
      </c>
      <c r="H554" s="7" t="s">
        <v>50</v>
      </c>
      <c r="I554" s="7" t="s">
        <v>50</v>
      </c>
      <c r="J554" s="6">
        <v>45526</v>
      </c>
      <c r="K554" s="7" t="s">
        <v>50</v>
      </c>
      <c r="L554" s="7" t="s">
        <v>241</v>
      </c>
      <c r="M554" s="7" t="s">
        <v>5955</v>
      </c>
      <c r="N554" s="7" t="s">
        <v>5956</v>
      </c>
      <c r="O554" s="7" t="s">
        <v>5957</v>
      </c>
      <c r="P554" s="5">
        <v>40013</v>
      </c>
      <c r="Q554" s="7" t="s">
        <v>245</v>
      </c>
      <c r="R554" s="31" t="s">
        <v>50</v>
      </c>
      <c r="S554" s="31" t="s">
        <v>50</v>
      </c>
      <c r="T554" s="7" t="s">
        <v>50</v>
      </c>
      <c r="U554" s="7" t="s">
        <v>50</v>
      </c>
      <c r="V554" s="7" t="s">
        <v>50</v>
      </c>
      <c r="W554" s="7" t="s">
        <v>50</v>
      </c>
      <c r="X554" s="7" t="s">
        <v>50</v>
      </c>
      <c r="Y554" s="7" t="s">
        <v>154</v>
      </c>
      <c r="Z554" s="7">
        <v>2</v>
      </c>
      <c r="AA554" s="7" t="s">
        <v>50</v>
      </c>
      <c r="AB554" s="7" t="s">
        <v>50</v>
      </c>
      <c r="AC554" s="7" t="s">
        <v>50</v>
      </c>
      <c r="AD554" s="7" t="s">
        <v>241</v>
      </c>
      <c r="AE554" s="7">
        <v>100000000</v>
      </c>
      <c r="AF554" s="7" t="s">
        <v>2056</v>
      </c>
      <c r="AG554" s="7">
        <v>13713847</v>
      </c>
      <c r="AH554" s="7">
        <v>100000000</v>
      </c>
      <c r="AI554" s="7" t="s">
        <v>2056</v>
      </c>
      <c r="AJ554" s="7">
        <v>13713847</v>
      </c>
      <c r="AK554" s="7" t="s">
        <v>5958</v>
      </c>
      <c r="AL554" s="7" t="s">
        <v>50</v>
      </c>
      <c r="AM554" s="7" t="s">
        <v>5959</v>
      </c>
      <c r="AN554" s="7" t="s">
        <v>993</v>
      </c>
      <c r="AO554" s="7" t="s">
        <v>50</v>
      </c>
      <c r="AP554" s="9" t="s">
        <v>50</v>
      </c>
      <c r="AQ554" s="8" t="s">
        <v>5960</v>
      </c>
      <c r="AR554" s="7" t="s">
        <v>255</v>
      </c>
    </row>
    <row r="555" spans="1:44" ht="15" thickBot="1">
      <c r="A555" s="10" t="s">
        <v>5961</v>
      </c>
      <c r="B555" s="13" t="s">
        <v>50</v>
      </c>
      <c r="C555" s="12">
        <v>44927</v>
      </c>
      <c r="D555" s="13" t="s">
        <v>45</v>
      </c>
      <c r="E555" s="13" t="s">
        <v>46</v>
      </c>
      <c r="F555" s="13" t="s">
        <v>70</v>
      </c>
      <c r="G555" s="26" t="s">
        <v>54946</v>
      </c>
      <c r="H555" s="13" t="s">
        <v>50</v>
      </c>
      <c r="I555" s="13" t="s">
        <v>50</v>
      </c>
      <c r="J555" s="12">
        <v>45520</v>
      </c>
      <c r="K555" s="13" t="s">
        <v>50</v>
      </c>
      <c r="L555" s="13" t="s">
        <v>467</v>
      </c>
      <c r="M555" s="13" t="s">
        <v>5454</v>
      </c>
      <c r="N555" s="13" t="s">
        <v>5962</v>
      </c>
      <c r="O555" s="13" t="s">
        <v>5963</v>
      </c>
      <c r="P555" s="11">
        <v>40021</v>
      </c>
      <c r="Q555" s="13" t="s">
        <v>245</v>
      </c>
      <c r="R555" s="30" t="s">
        <v>50</v>
      </c>
      <c r="S555" s="30" t="s">
        <v>50</v>
      </c>
      <c r="T555" s="13" t="s">
        <v>50</v>
      </c>
      <c r="U555" s="13" t="s">
        <v>50</v>
      </c>
      <c r="V555" s="13">
        <v>1600000000</v>
      </c>
      <c r="W555" s="13" t="s">
        <v>2056</v>
      </c>
      <c r="X555" s="13">
        <v>223307746</v>
      </c>
      <c r="Y555" s="13" t="s">
        <v>467</v>
      </c>
      <c r="Z555" s="13">
        <v>1</v>
      </c>
      <c r="AA555" s="13">
        <v>1600000000</v>
      </c>
      <c r="AB555" s="13" t="s">
        <v>2056</v>
      </c>
      <c r="AC555" s="13">
        <v>223307746</v>
      </c>
      <c r="AD555" s="13" t="s">
        <v>467</v>
      </c>
      <c r="AE555" s="13">
        <v>1600000000</v>
      </c>
      <c r="AF555" s="13" t="s">
        <v>2056</v>
      </c>
      <c r="AG555" s="13">
        <v>223307746</v>
      </c>
      <c r="AH555" s="13">
        <v>1600000000</v>
      </c>
      <c r="AI555" s="13" t="s">
        <v>2056</v>
      </c>
      <c r="AJ555" s="13">
        <v>223307746</v>
      </c>
      <c r="AK555" s="13" t="s">
        <v>5964</v>
      </c>
      <c r="AL555" s="13" t="s">
        <v>50</v>
      </c>
      <c r="AM555" s="13" t="s">
        <v>5965</v>
      </c>
      <c r="AN555" s="13" t="s">
        <v>4746</v>
      </c>
      <c r="AO555" s="13" t="s">
        <v>50</v>
      </c>
      <c r="AP555" s="15" t="s">
        <v>50</v>
      </c>
      <c r="AQ555" s="14" t="s">
        <v>5966</v>
      </c>
      <c r="AR555" s="13" t="s">
        <v>255</v>
      </c>
    </row>
    <row r="556" spans="1:44" ht="15" thickBot="1">
      <c r="A556" s="4" t="s">
        <v>5967</v>
      </c>
      <c r="B556" s="5">
        <v>23161</v>
      </c>
      <c r="C556" s="6">
        <v>43831</v>
      </c>
      <c r="D556" s="7" t="s">
        <v>45</v>
      </c>
      <c r="E556" s="7" t="s">
        <v>46</v>
      </c>
      <c r="F556" s="7" t="s">
        <v>70</v>
      </c>
      <c r="G556" s="27" t="s">
        <v>54945</v>
      </c>
      <c r="H556" s="7" t="s">
        <v>50</v>
      </c>
      <c r="I556" s="7" t="s">
        <v>50</v>
      </c>
      <c r="J556" s="6">
        <v>45523</v>
      </c>
      <c r="K556" s="7" t="s">
        <v>50</v>
      </c>
      <c r="L556" s="7" t="s">
        <v>52</v>
      </c>
      <c r="M556" s="7" t="s">
        <v>5968</v>
      </c>
      <c r="N556" s="7" t="s">
        <v>2941</v>
      </c>
      <c r="O556" s="7" t="s">
        <v>5969</v>
      </c>
      <c r="P556" s="5">
        <v>40125</v>
      </c>
      <c r="Q556" s="7" t="s">
        <v>245</v>
      </c>
      <c r="R556" s="28" t="s">
        <v>5970</v>
      </c>
      <c r="S556" s="28" t="s">
        <v>5971</v>
      </c>
      <c r="T556" s="7" t="s">
        <v>5972</v>
      </c>
      <c r="U556" s="7" t="s">
        <v>50</v>
      </c>
      <c r="V556" s="7" t="s">
        <v>50</v>
      </c>
      <c r="W556" s="7" t="s">
        <v>50</v>
      </c>
      <c r="X556" s="7" t="s">
        <v>50</v>
      </c>
      <c r="Y556" s="7" t="s">
        <v>467</v>
      </c>
      <c r="Z556" s="7">
        <v>2</v>
      </c>
      <c r="AA556" s="7">
        <v>100000000</v>
      </c>
      <c r="AB556" s="7" t="s">
        <v>2946</v>
      </c>
      <c r="AC556" s="7">
        <v>77007</v>
      </c>
      <c r="AD556" s="7" t="s">
        <v>467</v>
      </c>
      <c r="AE556" s="7">
        <v>100000000</v>
      </c>
      <c r="AF556" s="7" t="s">
        <v>2946</v>
      </c>
      <c r="AG556" s="7">
        <v>77007</v>
      </c>
      <c r="AH556" s="7">
        <v>100000000</v>
      </c>
      <c r="AI556" s="7" t="s">
        <v>2946</v>
      </c>
      <c r="AJ556" s="7">
        <v>77007</v>
      </c>
      <c r="AK556" s="7" t="s">
        <v>5973</v>
      </c>
      <c r="AL556" s="7" t="s">
        <v>50</v>
      </c>
      <c r="AM556" s="7" t="s">
        <v>5974</v>
      </c>
      <c r="AN556" s="7" t="s">
        <v>66</v>
      </c>
      <c r="AO556" s="7" t="s">
        <v>50</v>
      </c>
      <c r="AP556" s="8" t="s">
        <v>5975</v>
      </c>
      <c r="AQ556" s="9" t="s">
        <v>50</v>
      </c>
      <c r="AR556" s="7" t="s">
        <v>255</v>
      </c>
    </row>
    <row r="557" spans="1:44" ht="15" thickBot="1">
      <c r="A557" s="10" t="s">
        <v>5976</v>
      </c>
      <c r="B557" s="11">
        <v>17232</v>
      </c>
      <c r="C557" s="12">
        <v>43922</v>
      </c>
      <c r="D557" s="13" t="s">
        <v>45</v>
      </c>
      <c r="E557" s="13" t="s">
        <v>46</v>
      </c>
      <c r="F557" s="13" t="s">
        <v>70</v>
      </c>
      <c r="G557" s="27" t="s">
        <v>54945</v>
      </c>
      <c r="H557" s="13" t="s">
        <v>240</v>
      </c>
      <c r="I557" s="13" t="s">
        <v>50</v>
      </c>
      <c r="J557" s="12">
        <v>45527</v>
      </c>
      <c r="K557" s="13" t="s">
        <v>116</v>
      </c>
      <c r="L557" s="13" t="s">
        <v>178</v>
      </c>
      <c r="M557" s="13" t="s">
        <v>5977</v>
      </c>
      <c r="N557" s="13" t="s">
        <v>180</v>
      </c>
      <c r="O557" s="13" t="s">
        <v>5978</v>
      </c>
      <c r="P557" s="11">
        <v>40487</v>
      </c>
      <c r="Q557" s="13" t="s">
        <v>120</v>
      </c>
      <c r="R557" s="29" t="s">
        <v>5979</v>
      </c>
      <c r="S557" s="29" t="s">
        <v>5980</v>
      </c>
      <c r="T557" s="13" t="s">
        <v>5981</v>
      </c>
      <c r="U557" s="13" t="s">
        <v>50</v>
      </c>
      <c r="V557" s="13">
        <v>8239989</v>
      </c>
      <c r="W557" s="13" t="s">
        <v>60</v>
      </c>
      <c r="X557" s="13">
        <v>8239989</v>
      </c>
      <c r="Y557" s="13" t="s">
        <v>50</v>
      </c>
      <c r="Z557" s="13">
        <v>4</v>
      </c>
      <c r="AA557" s="13">
        <v>8239989</v>
      </c>
      <c r="AB557" s="13" t="s">
        <v>60</v>
      </c>
      <c r="AC557" s="13">
        <v>8239989</v>
      </c>
      <c r="AD557" s="13" t="s">
        <v>178</v>
      </c>
      <c r="AE557" s="13">
        <v>14239988</v>
      </c>
      <c r="AF557" s="13" t="s">
        <v>60</v>
      </c>
      <c r="AG557" s="13">
        <v>14239988</v>
      </c>
      <c r="AH557" s="13">
        <v>14239988</v>
      </c>
      <c r="AI557" s="13" t="s">
        <v>60</v>
      </c>
      <c r="AJ557" s="13">
        <v>14239988</v>
      </c>
      <c r="AK557" s="13" t="s">
        <v>5982</v>
      </c>
      <c r="AL557" s="13" t="s">
        <v>50</v>
      </c>
      <c r="AM557" s="13" t="s">
        <v>5983</v>
      </c>
      <c r="AN557" s="13" t="s">
        <v>66</v>
      </c>
      <c r="AO557" s="13" t="s">
        <v>5984</v>
      </c>
      <c r="AP557" s="15" t="s">
        <v>50</v>
      </c>
      <c r="AQ557" s="14" t="s">
        <v>5985</v>
      </c>
      <c r="AR557" s="13" t="s">
        <v>50</v>
      </c>
    </row>
    <row r="558" spans="1:44" ht="15" thickBot="1">
      <c r="A558" s="4" t="s">
        <v>5986</v>
      </c>
      <c r="B558" s="7" t="s">
        <v>50</v>
      </c>
      <c r="C558" s="6">
        <v>30682</v>
      </c>
      <c r="D558" s="7" t="s">
        <v>45</v>
      </c>
      <c r="E558" s="7" t="s">
        <v>50</v>
      </c>
      <c r="F558" s="7" t="s">
        <v>47</v>
      </c>
      <c r="G558" s="7" t="s">
        <v>114</v>
      </c>
      <c r="H558" s="7" t="s">
        <v>50</v>
      </c>
      <c r="I558" s="7" t="s">
        <v>50</v>
      </c>
      <c r="J558" s="6">
        <v>45526</v>
      </c>
      <c r="K558" s="7" t="s">
        <v>50</v>
      </c>
      <c r="L558" s="7" t="s">
        <v>162</v>
      </c>
      <c r="M558" s="7" t="s">
        <v>5987</v>
      </c>
      <c r="N558" s="7" t="s">
        <v>5988</v>
      </c>
      <c r="O558" s="7" t="s">
        <v>5989</v>
      </c>
      <c r="P558" s="5">
        <v>40556</v>
      </c>
      <c r="Q558" s="7" t="s">
        <v>1001</v>
      </c>
      <c r="R558" s="28" t="s">
        <v>5990</v>
      </c>
      <c r="S558" s="28" t="s">
        <v>5991</v>
      </c>
      <c r="T558" s="7" t="s">
        <v>5992</v>
      </c>
      <c r="U558" s="7" t="s">
        <v>5993</v>
      </c>
      <c r="V558" s="7">
        <v>250000000</v>
      </c>
      <c r="W558" s="7" t="s">
        <v>2578</v>
      </c>
      <c r="X558" s="7">
        <v>66627596</v>
      </c>
      <c r="Y558" s="7" t="s">
        <v>61</v>
      </c>
      <c r="Z558" s="7">
        <v>1</v>
      </c>
      <c r="AA558" s="7" t="s">
        <v>50</v>
      </c>
      <c r="AB558" s="7" t="s">
        <v>50</v>
      </c>
      <c r="AC558" s="7" t="s">
        <v>50</v>
      </c>
      <c r="AD558" s="7" t="s">
        <v>50</v>
      </c>
      <c r="AE558" s="7" t="s">
        <v>50</v>
      </c>
      <c r="AF558" s="7" t="s">
        <v>50</v>
      </c>
      <c r="AG558" s="7" t="s">
        <v>50</v>
      </c>
      <c r="AH558" s="7">
        <v>250000000</v>
      </c>
      <c r="AI558" s="7" t="s">
        <v>2578</v>
      </c>
      <c r="AJ558" s="7">
        <v>66627596</v>
      </c>
      <c r="AK558" s="7" t="s">
        <v>5994</v>
      </c>
      <c r="AL558" s="7" t="s">
        <v>50</v>
      </c>
      <c r="AM558" s="7" t="s">
        <v>5995</v>
      </c>
      <c r="AN558" s="7" t="s">
        <v>3036</v>
      </c>
      <c r="AO558" s="7" t="s">
        <v>50</v>
      </c>
      <c r="AP558" s="8" t="s">
        <v>5996</v>
      </c>
      <c r="AQ558" s="9" t="s">
        <v>50</v>
      </c>
      <c r="AR558" s="7" t="s">
        <v>255</v>
      </c>
    </row>
    <row r="559" spans="1:44" ht="15" thickBot="1">
      <c r="A559" s="10" t="s">
        <v>5997</v>
      </c>
      <c r="B559" s="13">
        <v>112</v>
      </c>
      <c r="C559" s="12">
        <v>38353</v>
      </c>
      <c r="D559" s="13" t="s">
        <v>45</v>
      </c>
      <c r="E559" s="13" t="s">
        <v>46</v>
      </c>
      <c r="F559" s="13" t="s">
        <v>47</v>
      </c>
      <c r="G559" s="27" t="s">
        <v>54945</v>
      </c>
      <c r="H559" s="13" t="s">
        <v>50</v>
      </c>
      <c r="I559" s="13" t="s">
        <v>50</v>
      </c>
      <c r="J559" s="12">
        <v>45526</v>
      </c>
      <c r="K559" s="13" t="s">
        <v>89</v>
      </c>
      <c r="L559" s="13" t="s">
        <v>62</v>
      </c>
      <c r="M559" s="13" t="s">
        <v>4625</v>
      </c>
      <c r="N559" s="13" t="s">
        <v>5998</v>
      </c>
      <c r="O559" s="13" t="s">
        <v>5999</v>
      </c>
      <c r="P559" s="11">
        <v>41640</v>
      </c>
      <c r="Q559" s="13" t="s">
        <v>1334</v>
      </c>
      <c r="R559" s="29" t="s">
        <v>6000</v>
      </c>
      <c r="S559" s="29" t="s">
        <v>6001</v>
      </c>
      <c r="T559" s="13" t="s">
        <v>6002</v>
      </c>
      <c r="U559" s="13" t="s">
        <v>6003</v>
      </c>
      <c r="V559" s="13">
        <v>4730000</v>
      </c>
      <c r="W559" s="13" t="s">
        <v>1338</v>
      </c>
      <c r="X559" s="13">
        <v>3187074</v>
      </c>
      <c r="Y559" s="13" t="s">
        <v>61</v>
      </c>
      <c r="Z559" s="13">
        <v>1</v>
      </c>
      <c r="AA559" s="13">
        <v>4730000</v>
      </c>
      <c r="AB559" s="13" t="s">
        <v>1338</v>
      </c>
      <c r="AC559" s="13">
        <v>3187074</v>
      </c>
      <c r="AD559" s="13" t="s">
        <v>62</v>
      </c>
      <c r="AE559" s="13">
        <v>4730000</v>
      </c>
      <c r="AF559" s="13" t="s">
        <v>1338</v>
      </c>
      <c r="AG559" s="13">
        <v>3187074</v>
      </c>
      <c r="AH559" s="13">
        <v>4730000</v>
      </c>
      <c r="AI559" s="13" t="s">
        <v>1338</v>
      </c>
      <c r="AJ559" s="13">
        <v>3187074</v>
      </c>
      <c r="AK559" s="13" t="s">
        <v>50</v>
      </c>
      <c r="AL559" s="13" t="s">
        <v>50</v>
      </c>
      <c r="AM559" s="13" t="s">
        <v>6004</v>
      </c>
      <c r="AN559" s="13" t="s">
        <v>798</v>
      </c>
      <c r="AO559" s="13" t="s">
        <v>6005</v>
      </c>
      <c r="AP559" s="14" t="s">
        <v>6006</v>
      </c>
      <c r="AQ559" s="15" t="s">
        <v>50</v>
      </c>
      <c r="AR559" s="13" t="s">
        <v>50</v>
      </c>
    </row>
    <row r="560" spans="1:44" ht="15" thickBot="1">
      <c r="A560" s="4" t="s">
        <v>6007</v>
      </c>
      <c r="B560" s="7" t="s">
        <v>50</v>
      </c>
      <c r="C560" s="6">
        <v>42005</v>
      </c>
      <c r="D560" s="7" t="s">
        <v>45</v>
      </c>
      <c r="E560" s="7" t="s">
        <v>46</v>
      </c>
      <c r="F560" s="7" t="s">
        <v>70</v>
      </c>
      <c r="G560" s="7" t="s">
        <v>50</v>
      </c>
      <c r="H560" s="7" t="s">
        <v>50</v>
      </c>
      <c r="I560" s="7" t="s">
        <v>50</v>
      </c>
      <c r="J560" s="6">
        <v>45520</v>
      </c>
      <c r="K560" s="7" t="s">
        <v>50</v>
      </c>
      <c r="L560" s="7" t="s">
        <v>178</v>
      </c>
      <c r="M560" s="7" t="s">
        <v>6008</v>
      </c>
      <c r="N560" s="7" t="s">
        <v>5189</v>
      </c>
      <c r="O560" s="7" t="s">
        <v>6009</v>
      </c>
      <c r="P560" s="5">
        <v>41820</v>
      </c>
      <c r="Q560" s="7" t="s">
        <v>245</v>
      </c>
      <c r="R560" s="28" t="s">
        <v>6010</v>
      </c>
      <c r="S560" s="31" t="s">
        <v>50</v>
      </c>
      <c r="T560" s="7" t="s">
        <v>50</v>
      </c>
      <c r="U560" s="7" t="s">
        <v>6011</v>
      </c>
      <c r="V560" s="7" t="s">
        <v>50</v>
      </c>
      <c r="W560" s="7" t="s">
        <v>50</v>
      </c>
      <c r="X560" s="7" t="s">
        <v>50</v>
      </c>
      <c r="Y560" s="7" t="s">
        <v>50</v>
      </c>
      <c r="Z560" s="7">
        <v>2</v>
      </c>
      <c r="AA560" s="7" t="s">
        <v>50</v>
      </c>
      <c r="AB560" s="7" t="s">
        <v>50</v>
      </c>
      <c r="AC560" s="7" t="s">
        <v>50</v>
      </c>
      <c r="AD560" s="7" t="s">
        <v>178</v>
      </c>
      <c r="AE560" s="7">
        <v>100000000</v>
      </c>
      <c r="AF560" s="7" t="s">
        <v>2056</v>
      </c>
      <c r="AG560" s="7">
        <v>14470524</v>
      </c>
      <c r="AH560" s="7">
        <v>100000000</v>
      </c>
      <c r="AI560" s="7" t="s">
        <v>2056</v>
      </c>
      <c r="AJ560" s="7">
        <v>14470524</v>
      </c>
      <c r="AK560" s="7" t="s">
        <v>6012</v>
      </c>
      <c r="AL560" s="7" t="s">
        <v>50</v>
      </c>
      <c r="AM560" s="7" t="s">
        <v>6013</v>
      </c>
      <c r="AN560" s="7" t="s">
        <v>993</v>
      </c>
      <c r="AO560" s="7" t="s">
        <v>6014</v>
      </c>
      <c r="AP560" s="9" t="s">
        <v>50</v>
      </c>
      <c r="AQ560" s="8" t="s">
        <v>6015</v>
      </c>
      <c r="AR560" s="7" t="s">
        <v>50</v>
      </c>
    </row>
    <row r="561" spans="1:44" ht="15" thickBot="1">
      <c r="A561" s="10" t="s">
        <v>6016</v>
      </c>
      <c r="B561" s="13" t="s">
        <v>50</v>
      </c>
      <c r="C561" s="12">
        <v>42736</v>
      </c>
      <c r="D561" s="13" t="s">
        <v>45</v>
      </c>
      <c r="E561" s="13" t="s">
        <v>46</v>
      </c>
      <c r="F561" s="13" t="s">
        <v>70</v>
      </c>
      <c r="G561" s="13" t="s">
        <v>87</v>
      </c>
      <c r="H561" s="13" t="s">
        <v>50</v>
      </c>
      <c r="I561" s="13" t="s">
        <v>50</v>
      </c>
      <c r="J561" s="12">
        <v>45531</v>
      </c>
      <c r="K561" s="13" t="s">
        <v>50</v>
      </c>
      <c r="L561" s="13" t="s">
        <v>467</v>
      </c>
      <c r="M561" s="13" t="s">
        <v>6017</v>
      </c>
      <c r="N561" s="13" t="s">
        <v>6018</v>
      </c>
      <c r="O561" s="13" t="s">
        <v>6019</v>
      </c>
      <c r="P561" s="11">
        <v>42001</v>
      </c>
      <c r="Q561" s="13" t="s">
        <v>245</v>
      </c>
      <c r="R561" s="29" t="s">
        <v>6020</v>
      </c>
      <c r="S561" s="30" t="s">
        <v>50</v>
      </c>
      <c r="T561" s="13" t="s">
        <v>6021</v>
      </c>
      <c r="U561" s="13" t="s">
        <v>6022</v>
      </c>
      <c r="V561" s="13">
        <v>10000000</v>
      </c>
      <c r="W561" s="13" t="s">
        <v>2056</v>
      </c>
      <c r="X561" s="13">
        <v>1403752</v>
      </c>
      <c r="Y561" s="13" t="s">
        <v>467</v>
      </c>
      <c r="Z561" s="13">
        <v>2</v>
      </c>
      <c r="AA561" s="13">
        <v>10000000</v>
      </c>
      <c r="AB561" s="13" t="s">
        <v>2056</v>
      </c>
      <c r="AC561" s="13">
        <v>1403752</v>
      </c>
      <c r="AD561" s="13" t="s">
        <v>467</v>
      </c>
      <c r="AE561" s="13">
        <v>10000000</v>
      </c>
      <c r="AF561" s="13" t="s">
        <v>2056</v>
      </c>
      <c r="AG561" s="13">
        <v>1403752</v>
      </c>
      <c r="AH561" s="13">
        <v>10000000</v>
      </c>
      <c r="AI561" s="13" t="s">
        <v>2056</v>
      </c>
      <c r="AJ561" s="13">
        <v>1403752</v>
      </c>
      <c r="AK561" s="13" t="s">
        <v>6023</v>
      </c>
      <c r="AL561" s="13" t="s">
        <v>50</v>
      </c>
      <c r="AM561" s="13" t="s">
        <v>6024</v>
      </c>
      <c r="AN561" s="13" t="s">
        <v>5019</v>
      </c>
      <c r="AO561" s="13" t="s">
        <v>50</v>
      </c>
      <c r="AP561" s="15" t="s">
        <v>50</v>
      </c>
      <c r="AQ561" s="14" t="s">
        <v>6025</v>
      </c>
      <c r="AR561" s="13" t="s">
        <v>255</v>
      </c>
    </row>
    <row r="562" spans="1:44" ht="15" thickBot="1">
      <c r="A562" s="4" t="s">
        <v>6026</v>
      </c>
      <c r="B562" s="5">
        <v>1049</v>
      </c>
      <c r="C562" s="6">
        <v>42005</v>
      </c>
      <c r="D562" s="7" t="s">
        <v>45</v>
      </c>
      <c r="E562" s="7" t="s">
        <v>46</v>
      </c>
      <c r="F562" s="7" t="s">
        <v>70</v>
      </c>
      <c r="G562" s="26" t="s">
        <v>54946</v>
      </c>
      <c r="H562" s="7" t="s">
        <v>6027</v>
      </c>
      <c r="I562" s="7" t="s">
        <v>50</v>
      </c>
      <c r="J562" s="6">
        <v>45525</v>
      </c>
      <c r="K562" s="7" t="s">
        <v>116</v>
      </c>
      <c r="L562" s="7" t="s">
        <v>178</v>
      </c>
      <c r="M562" s="7" t="s">
        <v>6028</v>
      </c>
      <c r="N562" s="7" t="s">
        <v>6029</v>
      </c>
      <c r="O562" s="7" t="s">
        <v>6030</v>
      </c>
      <c r="P562" s="5">
        <v>42465</v>
      </c>
      <c r="Q562" s="7" t="s">
        <v>93</v>
      </c>
      <c r="R562" s="28" t="s">
        <v>6031</v>
      </c>
      <c r="S562" s="28" t="s">
        <v>6032</v>
      </c>
      <c r="T562" s="7" t="s">
        <v>6033</v>
      </c>
      <c r="U562" s="7" t="s">
        <v>6034</v>
      </c>
      <c r="V562" s="7">
        <v>441325</v>
      </c>
      <c r="W562" s="7" t="s">
        <v>60</v>
      </c>
      <c r="X562" s="7">
        <v>441325</v>
      </c>
      <c r="Y562" s="7" t="s">
        <v>50</v>
      </c>
      <c r="Z562" s="7">
        <v>3</v>
      </c>
      <c r="AA562" s="7">
        <v>441325</v>
      </c>
      <c r="AB562" s="7" t="s">
        <v>60</v>
      </c>
      <c r="AC562" s="7">
        <v>441325</v>
      </c>
      <c r="AD562" s="7" t="s">
        <v>178</v>
      </c>
      <c r="AE562" s="7">
        <v>1201325</v>
      </c>
      <c r="AF562" s="7" t="s">
        <v>60</v>
      </c>
      <c r="AG562" s="7">
        <v>1201325</v>
      </c>
      <c r="AH562" s="7">
        <v>1201325</v>
      </c>
      <c r="AI562" s="7" t="s">
        <v>60</v>
      </c>
      <c r="AJ562" s="7">
        <v>1201325</v>
      </c>
      <c r="AK562" s="7" t="s">
        <v>50</v>
      </c>
      <c r="AL562" s="7" t="s">
        <v>50</v>
      </c>
      <c r="AM562" s="7" t="s">
        <v>6035</v>
      </c>
      <c r="AN562" s="7" t="s">
        <v>66</v>
      </c>
      <c r="AO562" s="7" t="s">
        <v>6036</v>
      </c>
      <c r="AP562" s="9" t="s">
        <v>50</v>
      </c>
      <c r="AQ562" s="8" t="s">
        <v>6037</v>
      </c>
      <c r="AR562" s="7" t="s">
        <v>50</v>
      </c>
    </row>
    <row r="563" spans="1:44" ht="15" thickBot="1">
      <c r="A563" s="10" t="s">
        <v>6038</v>
      </c>
      <c r="B563" s="13" t="s">
        <v>50</v>
      </c>
      <c r="C563" s="12">
        <v>40544</v>
      </c>
      <c r="D563" s="13" t="s">
        <v>45</v>
      </c>
      <c r="E563" s="13" t="s">
        <v>46</v>
      </c>
      <c r="F563" s="13" t="s">
        <v>47</v>
      </c>
      <c r="G563" s="27" t="s">
        <v>54945</v>
      </c>
      <c r="H563" s="13" t="s">
        <v>50</v>
      </c>
      <c r="I563" s="13" t="s">
        <v>50</v>
      </c>
      <c r="J563" s="12">
        <v>45520</v>
      </c>
      <c r="K563" s="13" t="s">
        <v>116</v>
      </c>
      <c r="L563" s="13" t="s">
        <v>62</v>
      </c>
      <c r="M563" s="13" t="s">
        <v>6039</v>
      </c>
      <c r="N563" s="13" t="s">
        <v>987</v>
      </c>
      <c r="O563" s="13" t="s">
        <v>6040</v>
      </c>
      <c r="P563" s="11">
        <v>42656</v>
      </c>
      <c r="Q563" s="13" t="s">
        <v>50</v>
      </c>
      <c r="R563" s="29" t="s">
        <v>6041</v>
      </c>
      <c r="S563" s="29" t="s">
        <v>6042</v>
      </c>
      <c r="T563" s="13" t="s">
        <v>6043</v>
      </c>
      <c r="U563" s="13" t="s">
        <v>6044</v>
      </c>
      <c r="V563" s="13">
        <v>1283584</v>
      </c>
      <c r="W563" s="13" t="s">
        <v>1085</v>
      </c>
      <c r="X563" s="13">
        <v>937710</v>
      </c>
      <c r="Y563" s="13" t="s">
        <v>61</v>
      </c>
      <c r="Z563" s="13">
        <v>5</v>
      </c>
      <c r="AA563" s="13">
        <v>1283584</v>
      </c>
      <c r="AB563" s="13" t="s">
        <v>1085</v>
      </c>
      <c r="AC563" s="13">
        <v>937710</v>
      </c>
      <c r="AD563" s="13" t="s">
        <v>62</v>
      </c>
      <c r="AE563" s="13">
        <v>3608795</v>
      </c>
      <c r="AF563" s="13" t="s">
        <v>60</v>
      </c>
      <c r="AG563" s="13">
        <v>3608795</v>
      </c>
      <c r="AH563" s="13">
        <v>3608795</v>
      </c>
      <c r="AI563" s="13" t="s">
        <v>60</v>
      </c>
      <c r="AJ563" s="13">
        <v>3608795</v>
      </c>
      <c r="AK563" s="13" t="s">
        <v>50</v>
      </c>
      <c r="AL563" s="13" t="s">
        <v>50</v>
      </c>
      <c r="AM563" s="13" t="s">
        <v>6045</v>
      </c>
      <c r="AN563" s="13" t="s">
        <v>66</v>
      </c>
      <c r="AO563" s="13" t="s">
        <v>50</v>
      </c>
      <c r="AP563" s="15" t="s">
        <v>50</v>
      </c>
      <c r="AQ563" s="14" t="s">
        <v>6046</v>
      </c>
      <c r="AR563" s="13" t="s">
        <v>255</v>
      </c>
    </row>
    <row r="564" spans="1:44" ht="15" thickBot="1">
      <c r="A564" s="4" t="s">
        <v>6047</v>
      </c>
      <c r="B564" s="7" t="s">
        <v>50</v>
      </c>
      <c r="C564" s="6">
        <v>40179</v>
      </c>
      <c r="D564" s="7" t="s">
        <v>45</v>
      </c>
      <c r="E564" s="7" t="s">
        <v>46</v>
      </c>
      <c r="F564" s="7" t="s">
        <v>47</v>
      </c>
      <c r="G564" s="27" t="s">
        <v>54945</v>
      </c>
      <c r="H564" s="7" t="s">
        <v>50</v>
      </c>
      <c r="I564" s="7" t="s">
        <v>50</v>
      </c>
      <c r="J564" s="6">
        <v>45523</v>
      </c>
      <c r="K564" s="7" t="s">
        <v>50</v>
      </c>
      <c r="L564" s="7" t="s">
        <v>62</v>
      </c>
      <c r="M564" s="7" t="s">
        <v>6048</v>
      </c>
      <c r="N564" s="7" t="s">
        <v>408</v>
      </c>
      <c r="O564" s="7" t="s">
        <v>6049</v>
      </c>
      <c r="P564" s="5">
        <v>42678</v>
      </c>
      <c r="Q564" s="7" t="s">
        <v>50</v>
      </c>
      <c r="R564" s="28" t="s">
        <v>6050</v>
      </c>
      <c r="S564" s="28" t="s">
        <v>6051</v>
      </c>
      <c r="T564" s="7" t="s">
        <v>50</v>
      </c>
      <c r="U564" s="7" t="s">
        <v>50</v>
      </c>
      <c r="V564" s="7">
        <v>700000</v>
      </c>
      <c r="W564" s="7" t="s">
        <v>60</v>
      </c>
      <c r="X564" s="7">
        <v>700000</v>
      </c>
      <c r="Y564" s="7" t="s">
        <v>61</v>
      </c>
      <c r="Z564" s="7">
        <v>1</v>
      </c>
      <c r="AA564" s="7">
        <v>700000</v>
      </c>
      <c r="AB564" s="7" t="s">
        <v>60</v>
      </c>
      <c r="AC564" s="7">
        <v>700000</v>
      </c>
      <c r="AD564" s="7" t="s">
        <v>62</v>
      </c>
      <c r="AE564" s="7">
        <v>700000</v>
      </c>
      <c r="AF564" s="7" t="s">
        <v>60</v>
      </c>
      <c r="AG564" s="7">
        <v>700000</v>
      </c>
      <c r="AH564" s="7">
        <v>700000</v>
      </c>
      <c r="AI564" s="7" t="s">
        <v>60</v>
      </c>
      <c r="AJ564" s="7">
        <v>700000</v>
      </c>
      <c r="AK564" s="7" t="s">
        <v>50</v>
      </c>
      <c r="AL564" s="7" t="s">
        <v>50</v>
      </c>
      <c r="AM564" s="7" t="s">
        <v>6052</v>
      </c>
      <c r="AN564" s="7" t="s">
        <v>66</v>
      </c>
      <c r="AO564" s="7" t="s">
        <v>50</v>
      </c>
      <c r="AP564" s="9" t="s">
        <v>50</v>
      </c>
      <c r="AQ564" s="8" t="s">
        <v>6053</v>
      </c>
      <c r="AR564" s="7" t="s">
        <v>255</v>
      </c>
    </row>
    <row r="565" spans="1:44" ht="15" thickBot="1">
      <c r="A565" s="10" t="s">
        <v>6054</v>
      </c>
      <c r="B565" s="13" t="s">
        <v>50</v>
      </c>
      <c r="C565" s="12">
        <v>44927</v>
      </c>
      <c r="D565" s="13" t="s">
        <v>45</v>
      </c>
      <c r="E565" s="13" t="s">
        <v>46</v>
      </c>
      <c r="F565" s="13" t="s">
        <v>70</v>
      </c>
      <c r="G565" s="26" t="s">
        <v>54946</v>
      </c>
      <c r="H565" s="13" t="s">
        <v>50</v>
      </c>
      <c r="I565" s="13" t="s">
        <v>50</v>
      </c>
      <c r="J565" s="12">
        <v>45524</v>
      </c>
      <c r="K565" s="13" t="s">
        <v>50</v>
      </c>
      <c r="L565" s="13" t="s">
        <v>467</v>
      </c>
      <c r="M565" s="13" t="s">
        <v>6055</v>
      </c>
      <c r="N565" s="13" t="s">
        <v>6056</v>
      </c>
      <c r="O565" s="13" t="s">
        <v>6057</v>
      </c>
      <c r="P565" s="11">
        <v>43024</v>
      </c>
      <c r="Q565" s="13" t="s">
        <v>77</v>
      </c>
      <c r="R565" s="29" t="s">
        <v>6058</v>
      </c>
      <c r="S565" s="29" t="s">
        <v>6059</v>
      </c>
      <c r="T565" s="13" t="s">
        <v>6060</v>
      </c>
      <c r="U565" s="13" t="s">
        <v>6061</v>
      </c>
      <c r="V565" s="13">
        <v>1188000</v>
      </c>
      <c r="W565" s="13" t="s">
        <v>60</v>
      </c>
      <c r="X565" s="13">
        <v>1188000</v>
      </c>
      <c r="Y565" s="13" t="s">
        <v>467</v>
      </c>
      <c r="Z565" s="13">
        <v>1</v>
      </c>
      <c r="AA565" s="13">
        <v>1188000</v>
      </c>
      <c r="AB565" s="13" t="s">
        <v>60</v>
      </c>
      <c r="AC565" s="13">
        <v>1188000</v>
      </c>
      <c r="AD565" s="13" t="s">
        <v>467</v>
      </c>
      <c r="AE565" s="13">
        <v>1188000</v>
      </c>
      <c r="AF565" s="13" t="s">
        <v>60</v>
      </c>
      <c r="AG565" s="13">
        <v>1188000</v>
      </c>
      <c r="AH565" s="13">
        <v>1188000</v>
      </c>
      <c r="AI565" s="13" t="s">
        <v>60</v>
      </c>
      <c r="AJ565" s="13">
        <v>1188000</v>
      </c>
      <c r="AK565" s="13" t="s">
        <v>50</v>
      </c>
      <c r="AL565" s="13" t="s">
        <v>50</v>
      </c>
      <c r="AM565" s="13" t="s">
        <v>6062</v>
      </c>
      <c r="AN565" s="13" t="s">
        <v>66</v>
      </c>
      <c r="AO565" s="13" t="s">
        <v>6063</v>
      </c>
      <c r="AP565" s="14" t="s">
        <v>6064</v>
      </c>
      <c r="AQ565" s="15" t="s">
        <v>50</v>
      </c>
      <c r="AR565" s="13" t="s">
        <v>50</v>
      </c>
    </row>
    <row r="566" spans="1:44" ht="15" thickBot="1">
      <c r="A566" s="4" t="s">
        <v>6065</v>
      </c>
      <c r="B566" s="7" t="s">
        <v>50</v>
      </c>
      <c r="C566" s="6">
        <v>45292</v>
      </c>
      <c r="D566" s="7" t="s">
        <v>45</v>
      </c>
      <c r="E566" s="7" t="s">
        <v>46</v>
      </c>
      <c r="F566" s="7" t="s">
        <v>70</v>
      </c>
      <c r="G566" s="7" t="s">
        <v>50</v>
      </c>
      <c r="H566" s="7" t="s">
        <v>50</v>
      </c>
      <c r="I566" s="7" t="s">
        <v>50</v>
      </c>
      <c r="J566" s="6">
        <v>45527</v>
      </c>
      <c r="K566" s="7" t="s">
        <v>50</v>
      </c>
      <c r="L566" s="7" t="s">
        <v>467</v>
      </c>
      <c r="M566" s="7" t="s">
        <v>6066</v>
      </c>
      <c r="N566" s="7" t="s">
        <v>75</v>
      </c>
      <c r="O566" s="7" t="s">
        <v>6067</v>
      </c>
      <c r="P566" s="5">
        <v>43348</v>
      </c>
      <c r="Q566" s="7" t="s">
        <v>77</v>
      </c>
      <c r="R566" s="28" t="s">
        <v>6068</v>
      </c>
      <c r="S566" s="31" t="s">
        <v>50</v>
      </c>
      <c r="T566" s="7" t="s">
        <v>50</v>
      </c>
      <c r="U566" s="7" t="s">
        <v>6069</v>
      </c>
      <c r="V566" s="7">
        <v>3400000</v>
      </c>
      <c r="W566" s="7" t="s">
        <v>60</v>
      </c>
      <c r="X566" s="7">
        <v>3400000</v>
      </c>
      <c r="Y566" s="7" t="s">
        <v>467</v>
      </c>
      <c r="Z566" s="7">
        <v>1</v>
      </c>
      <c r="AA566" s="7">
        <v>3400000</v>
      </c>
      <c r="AB566" s="7" t="s">
        <v>60</v>
      </c>
      <c r="AC566" s="7">
        <v>3400000</v>
      </c>
      <c r="AD566" s="7" t="s">
        <v>467</v>
      </c>
      <c r="AE566" s="7">
        <v>3400000</v>
      </c>
      <c r="AF566" s="7" t="s">
        <v>60</v>
      </c>
      <c r="AG566" s="7">
        <v>3400000</v>
      </c>
      <c r="AH566" s="7">
        <v>3400000</v>
      </c>
      <c r="AI566" s="7" t="s">
        <v>60</v>
      </c>
      <c r="AJ566" s="7">
        <v>3400000</v>
      </c>
      <c r="AK566" s="7" t="s">
        <v>50</v>
      </c>
      <c r="AL566" s="7" t="s">
        <v>50</v>
      </c>
      <c r="AM566" s="7" t="s">
        <v>6070</v>
      </c>
      <c r="AN566" s="7" t="s">
        <v>6071</v>
      </c>
      <c r="AO566" s="7" t="s">
        <v>50</v>
      </c>
      <c r="AP566" s="8" t="s">
        <v>6072</v>
      </c>
      <c r="AQ566" s="9" t="s">
        <v>50</v>
      </c>
      <c r="AR566" s="7" t="s">
        <v>255</v>
      </c>
    </row>
    <row r="567" spans="1:44" ht="15" thickBot="1">
      <c r="A567" s="10" t="s">
        <v>6073</v>
      </c>
      <c r="B567" s="11">
        <v>25973</v>
      </c>
      <c r="C567" s="12">
        <v>33970</v>
      </c>
      <c r="D567" s="13" t="s">
        <v>45</v>
      </c>
      <c r="E567" s="13" t="s">
        <v>1939</v>
      </c>
      <c r="F567" s="13" t="s">
        <v>70</v>
      </c>
      <c r="G567" s="26" t="s">
        <v>54946</v>
      </c>
      <c r="H567" s="13" t="s">
        <v>6074</v>
      </c>
      <c r="I567" s="13" t="s">
        <v>50</v>
      </c>
      <c r="J567" s="12">
        <v>45524</v>
      </c>
      <c r="K567" s="13" t="s">
        <v>50</v>
      </c>
      <c r="L567" s="13" t="s">
        <v>52</v>
      </c>
      <c r="M567" s="13" t="s">
        <v>6075</v>
      </c>
      <c r="N567" s="13" t="s">
        <v>838</v>
      </c>
      <c r="O567" s="13" t="s">
        <v>6076</v>
      </c>
      <c r="P567" s="11">
        <v>43383</v>
      </c>
      <c r="Q567" s="13" t="s">
        <v>218</v>
      </c>
      <c r="R567" s="29" t="s">
        <v>6077</v>
      </c>
      <c r="S567" s="29" t="s">
        <v>6078</v>
      </c>
      <c r="T567" s="13" t="s">
        <v>6079</v>
      </c>
      <c r="U567" s="13" t="s">
        <v>6080</v>
      </c>
      <c r="V567" s="13">
        <v>7500</v>
      </c>
      <c r="W567" s="13" t="s">
        <v>60</v>
      </c>
      <c r="X567" s="13">
        <v>7500</v>
      </c>
      <c r="Y567" s="13" t="s">
        <v>50</v>
      </c>
      <c r="Z567" s="13">
        <v>2</v>
      </c>
      <c r="AA567" s="13" t="s">
        <v>50</v>
      </c>
      <c r="AB567" s="13" t="s">
        <v>50</v>
      </c>
      <c r="AC567" s="13" t="s">
        <v>50</v>
      </c>
      <c r="AD567" s="13" t="s">
        <v>50</v>
      </c>
      <c r="AE567" s="13" t="s">
        <v>50</v>
      </c>
      <c r="AF567" s="13" t="s">
        <v>50</v>
      </c>
      <c r="AG567" s="13" t="s">
        <v>50</v>
      </c>
      <c r="AH567" s="13">
        <v>257500</v>
      </c>
      <c r="AI567" s="13" t="s">
        <v>60</v>
      </c>
      <c r="AJ567" s="13">
        <v>257500</v>
      </c>
      <c r="AK567" s="13" t="s">
        <v>6081</v>
      </c>
      <c r="AL567" s="13" t="s">
        <v>50</v>
      </c>
      <c r="AM567" s="13" t="s">
        <v>6082</v>
      </c>
      <c r="AN567" s="13" t="s">
        <v>5485</v>
      </c>
      <c r="AO567" s="13" t="s">
        <v>6083</v>
      </c>
      <c r="AP567" s="14" t="s">
        <v>6084</v>
      </c>
      <c r="AQ567" s="15" t="s">
        <v>50</v>
      </c>
      <c r="AR567" s="13" t="s">
        <v>50</v>
      </c>
    </row>
    <row r="568" spans="1:44" ht="15" thickBot="1">
      <c r="A568" s="4" t="s">
        <v>6085</v>
      </c>
      <c r="B568" s="7" t="s">
        <v>50</v>
      </c>
      <c r="C568" s="6">
        <v>45292</v>
      </c>
      <c r="D568" s="7" t="s">
        <v>45</v>
      </c>
      <c r="E568" s="7" t="s">
        <v>46</v>
      </c>
      <c r="F568" s="7" t="s">
        <v>70</v>
      </c>
      <c r="G568" s="7" t="s">
        <v>50</v>
      </c>
      <c r="H568" s="7" t="s">
        <v>50</v>
      </c>
      <c r="I568" s="7" t="s">
        <v>50</v>
      </c>
      <c r="J568" s="6">
        <v>45520</v>
      </c>
      <c r="K568" s="7" t="s">
        <v>50</v>
      </c>
      <c r="L568" s="7" t="s">
        <v>467</v>
      </c>
      <c r="M568" s="7" t="s">
        <v>6086</v>
      </c>
      <c r="N568" s="7" t="s">
        <v>6087</v>
      </c>
      <c r="O568" s="7" t="s">
        <v>6088</v>
      </c>
      <c r="P568" s="5">
        <v>43458</v>
      </c>
      <c r="Q568" s="7" t="s">
        <v>6089</v>
      </c>
      <c r="R568" s="31" t="s">
        <v>50</v>
      </c>
      <c r="S568" s="31" t="s">
        <v>50</v>
      </c>
      <c r="T568" s="7" t="s">
        <v>50</v>
      </c>
      <c r="U568" s="7" t="s">
        <v>6090</v>
      </c>
      <c r="V568" s="7">
        <v>3400000</v>
      </c>
      <c r="W568" s="7" t="s">
        <v>60</v>
      </c>
      <c r="X568" s="7">
        <v>3400000</v>
      </c>
      <c r="Y568" s="7" t="s">
        <v>467</v>
      </c>
      <c r="Z568" s="7">
        <v>1</v>
      </c>
      <c r="AA568" s="7">
        <v>3400000</v>
      </c>
      <c r="AB568" s="7" t="s">
        <v>60</v>
      </c>
      <c r="AC568" s="7">
        <v>3400000</v>
      </c>
      <c r="AD568" s="7" t="s">
        <v>467</v>
      </c>
      <c r="AE568" s="7">
        <v>3400000</v>
      </c>
      <c r="AF568" s="7" t="s">
        <v>60</v>
      </c>
      <c r="AG568" s="7">
        <v>3400000</v>
      </c>
      <c r="AH568" s="7">
        <v>3400000</v>
      </c>
      <c r="AI568" s="7" t="s">
        <v>60</v>
      </c>
      <c r="AJ568" s="7">
        <v>3400000</v>
      </c>
      <c r="AK568" s="7" t="s">
        <v>50</v>
      </c>
      <c r="AL568" s="7" t="s">
        <v>50</v>
      </c>
      <c r="AM568" s="7" t="s">
        <v>50</v>
      </c>
      <c r="AN568" s="7" t="s">
        <v>50</v>
      </c>
      <c r="AO568" s="7" t="s">
        <v>50</v>
      </c>
      <c r="AP568" s="9" t="s">
        <v>50</v>
      </c>
      <c r="AQ568" s="9" t="s">
        <v>50</v>
      </c>
      <c r="AR568" s="7" t="s">
        <v>1186</v>
      </c>
    </row>
    <row r="569" spans="1:44" ht="15" thickBot="1">
      <c r="A569" s="10" t="s">
        <v>6091</v>
      </c>
      <c r="B569" s="13" t="s">
        <v>50</v>
      </c>
      <c r="C569" s="12">
        <v>44202</v>
      </c>
      <c r="D569" s="13" t="s">
        <v>45</v>
      </c>
      <c r="E569" s="13" t="s">
        <v>46</v>
      </c>
      <c r="F569" s="13" t="s">
        <v>70</v>
      </c>
      <c r="G569" s="13" t="s">
        <v>87</v>
      </c>
      <c r="H569" s="13" t="s">
        <v>50</v>
      </c>
      <c r="I569" s="13" t="s">
        <v>50</v>
      </c>
      <c r="J569" s="12">
        <v>45531</v>
      </c>
      <c r="K569" s="13" t="s">
        <v>50</v>
      </c>
      <c r="L569" s="13" t="s">
        <v>241</v>
      </c>
      <c r="M569" s="13" t="s">
        <v>6092</v>
      </c>
      <c r="N569" s="13" t="s">
        <v>5956</v>
      </c>
      <c r="O569" s="13" t="s">
        <v>6093</v>
      </c>
      <c r="P569" s="11">
        <v>43467</v>
      </c>
      <c r="Q569" s="13" t="s">
        <v>245</v>
      </c>
      <c r="R569" s="29" t="s">
        <v>6094</v>
      </c>
      <c r="S569" s="29" t="s">
        <v>6095</v>
      </c>
      <c r="T569" s="13" t="s">
        <v>50</v>
      </c>
      <c r="U569" s="13" t="s">
        <v>50</v>
      </c>
      <c r="V569" s="13">
        <v>100000000</v>
      </c>
      <c r="W569" s="13" t="s">
        <v>2056</v>
      </c>
      <c r="X569" s="13">
        <v>14037517</v>
      </c>
      <c r="Y569" s="13" t="s">
        <v>154</v>
      </c>
      <c r="Z569" s="13">
        <v>2</v>
      </c>
      <c r="AA569" s="13">
        <v>100000000</v>
      </c>
      <c r="AB569" s="13" t="s">
        <v>2056</v>
      </c>
      <c r="AC569" s="13">
        <v>14037517</v>
      </c>
      <c r="AD569" s="13" t="s">
        <v>241</v>
      </c>
      <c r="AE569" s="13">
        <v>100000000</v>
      </c>
      <c r="AF569" s="13" t="s">
        <v>2056</v>
      </c>
      <c r="AG569" s="13">
        <v>14037517</v>
      </c>
      <c r="AH569" s="13">
        <v>100000000</v>
      </c>
      <c r="AI569" s="13" t="s">
        <v>2056</v>
      </c>
      <c r="AJ569" s="13">
        <v>14037517</v>
      </c>
      <c r="AK569" s="13" t="s">
        <v>6096</v>
      </c>
      <c r="AL569" s="13" t="s">
        <v>50</v>
      </c>
      <c r="AM569" s="13" t="s">
        <v>6097</v>
      </c>
      <c r="AN569" s="13" t="s">
        <v>66</v>
      </c>
      <c r="AO569" s="13" t="s">
        <v>6098</v>
      </c>
      <c r="AP569" s="14" t="s">
        <v>6099</v>
      </c>
      <c r="AQ569" s="15" t="s">
        <v>50</v>
      </c>
      <c r="AR569" s="13" t="s">
        <v>50</v>
      </c>
    </row>
    <row r="570" spans="1:44" ht="15" thickBot="1">
      <c r="A570" s="4" t="s">
        <v>6100</v>
      </c>
      <c r="B570" s="5">
        <v>3147</v>
      </c>
      <c r="C570" s="6">
        <v>37987</v>
      </c>
      <c r="D570" s="7" t="s">
        <v>45</v>
      </c>
      <c r="E570" s="7" t="s">
        <v>46</v>
      </c>
      <c r="F570" s="7" t="s">
        <v>70</v>
      </c>
      <c r="G570" s="26" t="s">
        <v>54946</v>
      </c>
      <c r="H570" s="7" t="s">
        <v>6101</v>
      </c>
      <c r="I570" s="7" t="s">
        <v>50</v>
      </c>
      <c r="J570" s="6">
        <v>45530</v>
      </c>
      <c r="K570" s="7" t="s">
        <v>116</v>
      </c>
      <c r="L570" s="7" t="s">
        <v>52</v>
      </c>
      <c r="M570" s="7" t="s">
        <v>6102</v>
      </c>
      <c r="N570" s="7" t="s">
        <v>6103</v>
      </c>
      <c r="O570" s="7" t="s">
        <v>6104</v>
      </c>
      <c r="P570" s="5">
        <v>43717</v>
      </c>
      <c r="Q570" s="7" t="s">
        <v>1750</v>
      </c>
      <c r="R570" s="28" t="s">
        <v>6105</v>
      </c>
      <c r="S570" s="28" t="s">
        <v>6106</v>
      </c>
      <c r="T570" s="7" t="s">
        <v>6107</v>
      </c>
      <c r="U570" s="7" t="s">
        <v>6108</v>
      </c>
      <c r="V570" s="7">
        <v>150000</v>
      </c>
      <c r="W570" s="7" t="s">
        <v>60</v>
      </c>
      <c r="X570" s="7">
        <v>150000</v>
      </c>
      <c r="Y570" s="7" t="s">
        <v>50</v>
      </c>
      <c r="Z570" s="7">
        <v>1</v>
      </c>
      <c r="AA570" s="7" t="s">
        <v>50</v>
      </c>
      <c r="AB570" s="7" t="s">
        <v>50</v>
      </c>
      <c r="AC570" s="7" t="s">
        <v>50</v>
      </c>
      <c r="AD570" s="7" t="s">
        <v>50</v>
      </c>
      <c r="AE570" s="7" t="s">
        <v>50</v>
      </c>
      <c r="AF570" s="7" t="s">
        <v>50</v>
      </c>
      <c r="AG570" s="7" t="s">
        <v>50</v>
      </c>
      <c r="AH570" s="7">
        <v>150000</v>
      </c>
      <c r="AI570" s="7" t="s">
        <v>60</v>
      </c>
      <c r="AJ570" s="7">
        <v>150000</v>
      </c>
      <c r="AK570" s="7" t="s">
        <v>6109</v>
      </c>
      <c r="AL570" s="7" t="s">
        <v>50</v>
      </c>
      <c r="AM570" s="7" t="s">
        <v>6110</v>
      </c>
      <c r="AN570" s="7" t="s">
        <v>66</v>
      </c>
      <c r="AO570" s="7" t="s">
        <v>6111</v>
      </c>
      <c r="AP570" s="8" t="s">
        <v>6112</v>
      </c>
      <c r="AQ570" s="9" t="s">
        <v>50</v>
      </c>
      <c r="AR570" s="7" t="s">
        <v>50</v>
      </c>
    </row>
    <row r="571" spans="1:44" ht="15" thickBot="1">
      <c r="A571" s="10" t="s">
        <v>6113</v>
      </c>
      <c r="B571" s="13" t="s">
        <v>50</v>
      </c>
      <c r="C571" s="12">
        <v>44562</v>
      </c>
      <c r="D571" s="13" t="s">
        <v>45</v>
      </c>
      <c r="E571" s="13" t="s">
        <v>46</v>
      </c>
      <c r="F571" s="13" t="s">
        <v>70</v>
      </c>
      <c r="G571" s="13" t="s">
        <v>50</v>
      </c>
      <c r="H571" s="13" t="s">
        <v>50</v>
      </c>
      <c r="I571" s="13" t="s">
        <v>50</v>
      </c>
      <c r="J571" s="12">
        <v>45530</v>
      </c>
      <c r="K571" s="13" t="s">
        <v>50</v>
      </c>
      <c r="L571" s="13" t="s">
        <v>178</v>
      </c>
      <c r="M571" s="13" t="s">
        <v>6114</v>
      </c>
      <c r="N571" s="13" t="s">
        <v>180</v>
      </c>
      <c r="O571" s="13" t="s">
        <v>6115</v>
      </c>
      <c r="P571" s="11">
        <v>43776</v>
      </c>
      <c r="Q571" s="13" t="s">
        <v>120</v>
      </c>
      <c r="R571" s="30" t="s">
        <v>50</v>
      </c>
      <c r="S571" s="30" t="s">
        <v>50</v>
      </c>
      <c r="T571" s="13" t="s">
        <v>50</v>
      </c>
      <c r="U571" s="13" t="s">
        <v>6116</v>
      </c>
      <c r="V571" s="13">
        <v>5500027</v>
      </c>
      <c r="W571" s="13" t="s">
        <v>60</v>
      </c>
      <c r="X571" s="13">
        <v>5500027</v>
      </c>
      <c r="Y571" s="13" t="s">
        <v>50</v>
      </c>
      <c r="Z571" s="13">
        <v>1</v>
      </c>
      <c r="AA571" s="13">
        <v>5500027</v>
      </c>
      <c r="AB571" s="13" t="s">
        <v>60</v>
      </c>
      <c r="AC571" s="13">
        <v>5500027</v>
      </c>
      <c r="AD571" s="13" t="s">
        <v>178</v>
      </c>
      <c r="AE571" s="13">
        <v>5500027</v>
      </c>
      <c r="AF571" s="13" t="s">
        <v>60</v>
      </c>
      <c r="AG571" s="13">
        <v>5500027</v>
      </c>
      <c r="AH571" s="13">
        <v>5500027</v>
      </c>
      <c r="AI571" s="13" t="s">
        <v>60</v>
      </c>
      <c r="AJ571" s="13">
        <v>5500027</v>
      </c>
      <c r="AK571" s="13" t="s">
        <v>50</v>
      </c>
      <c r="AL571" s="13" t="s">
        <v>50</v>
      </c>
      <c r="AM571" s="13" t="s">
        <v>50</v>
      </c>
      <c r="AN571" s="13" t="s">
        <v>50</v>
      </c>
      <c r="AO571" s="13" t="s">
        <v>50</v>
      </c>
      <c r="AP571" s="15" t="s">
        <v>50</v>
      </c>
      <c r="AQ571" s="15" t="s">
        <v>50</v>
      </c>
      <c r="AR571" s="13" t="s">
        <v>1186</v>
      </c>
    </row>
    <row r="572" spans="1:44" ht="15" thickBot="1">
      <c r="A572" s="4" t="s">
        <v>6117</v>
      </c>
      <c r="B572" s="5">
        <v>1335</v>
      </c>
      <c r="C572" s="6">
        <v>22341</v>
      </c>
      <c r="D572" s="7" t="s">
        <v>45</v>
      </c>
      <c r="E572" s="7" t="s">
        <v>46</v>
      </c>
      <c r="F572" s="7" t="s">
        <v>70</v>
      </c>
      <c r="G572" s="7" t="s">
        <v>145</v>
      </c>
      <c r="H572" s="7" t="s">
        <v>50</v>
      </c>
      <c r="I572" s="7" t="s">
        <v>50</v>
      </c>
      <c r="J572" s="6">
        <v>45526</v>
      </c>
      <c r="K572" s="7" t="s">
        <v>191</v>
      </c>
      <c r="L572" s="7" t="s">
        <v>52</v>
      </c>
      <c r="M572" s="7" t="s">
        <v>6118</v>
      </c>
      <c r="N572" s="7" t="s">
        <v>6119</v>
      </c>
      <c r="O572" s="7" t="s">
        <v>6120</v>
      </c>
      <c r="P572" s="5">
        <v>44016</v>
      </c>
      <c r="Q572" s="7" t="s">
        <v>1116</v>
      </c>
      <c r="R572" s="28" t="s">
        <v>6121</v>
      </c>
      <c r="S572" s="28" t="s">
        <v>6122</v>
      </c>
      <c r="T572" s="7" t="s">
        <v>50</v>
      </c>
      <c r="U572" s="7" t="s">
        <v>6123</v>
      </c>
      <c r="V572" s="7">
        <v>8000</v>
      </c>
      <c r="W572" s="7" t="s">
        <v>60</v>
      </c>
      <c r="X572" s="7">
        <v>8000</v>
      </c>
      <c r="Y572" s="7" t="s">
        <v>50</v>
      </c>
      <c r="Z572" s="7">
        <v>2</v>
      </c>
      <c r="AA572" s="7">
        <v>2800000</v>
      </c>
      <c r="AB572" s="7" t="s">
        <v>60</v>
      </c>
      <c r="AC572" s="7">
        <v>2800000</v>
      </c>
      <c r="AD572" s="7" t="s">
        <v>178</v>
      </c>
      <c r="AE572" s="7">
        <v>2800000</v>
      </c>
      <c r="AF572" s="7" t="s">
        <v>60</v>
      </c>
      <c r="AG572" s="7">
        <v>2800000</v>
      </c>
      <c r="AH572" s="7">
        <v>2808000</v>
      </c>
      <c r="AI572" s="7" t="s">
        <v>60</v>
      </c>
      <c r="AJ572" s="7">
        <v>2808000</v>
      </c>
      <c r="AK572" s="7" t="s">
        <v>6124</v>
      </c>
      <c r="AL572" s="7" t="s">
        <v>50</v>
      </c>
      <c r="AM572" s="7" t="s">
        <v>6125</v>
      </c>
      <c r="AN572" s="7" t="s">
        <v>66</v>
      </c>
      <c r="AO572" s="7" t="s">
        <v>6126</v>
      </c>
      <c r="AP572" s="8" t="s">
        <v>6127</v>
      </c>
      <c r="AQ572" s="9" t="s">
        <v>50</v>
      </c>
      <c r="AR572" s="7" t="s">
        <v>50</v>
      </c>
    </row>
    <row r="573" spans="1:44" ht="15" thickBot="1">
      <c r="A573" s="10" t="s">
        <v>6128</v>
      </c>
      <c r="B573" s="13" t="s">
        <v>50</v>
      </c>
      <c r="C573" s="13" t="s">
        <v>50</v>
      </c>
      <c r="D573" s="13" t="s">
        <v>45</v>
      </c>
      <c r="E573" s="13" t="s">
        <v>46</v>
      </c>
      <c r="F573" s="13" t="s">
        <v>70</v>
      </c>
      <c r="G573" s="27" t="s">
        <v>54945</v>
      </c>
      <c r="H573" s="13" t="s">
        <v>4326</v>
      </c>
      <c r="I573" s="13" t="s">
        <v>50</v>
      </c>
      <c r="J573" s="12">
        <v>45527</v>
      </c>
      <c r="K573" s="13" t="s">
        <v>50</v>
      </c>
      <c r="L573" s="13" t="s">
        <v>467</v>
      </c>
      <c r="M573" s="13" t="s">
        <v>6129</v>
      </c>
      <c r="N573" s="13" t="s">
        <v>564</v>
      </c>
      <c r="O573" s="13" t="s">
        <v>6130</v>
      </c>
      <c r="P573" s="11">
        <v>44117</v>
      </c>
      <c r="Q573" s="13" t="s">
        <v>566</v>
      </c>
      <c r="R573" s="29" t="s">
        <v>6131</v>
      </c>
      <c r="S573" s="29" t="s">
        <v>6132</v>
      </c>
      <c r="T573" s="13" t="s">
        <v>50</v>
      </c>
      <c r="U573" s="13" t="s">
        <v>6133</v>
      </c>
      <c r="V573" s="13">
        <v>2946678</v>
      </c>
      <c r="W573" s="13" t="s">
        <v>60</v>
      </c>
      <c r="X573" s="13">
        <v>2946678</v>
      </c>
      <c r="Y573" s="13" t="s">
        <v>467</v>
      </c>
      <c r="Z573" s="13">
        <v>1</v>
      </c>
      <c r="AA573" s="13">
        <v>2946678</v>
      </c>
      <c r="AB573" s="13" t="s">
        <v>60</v>
      </c>
      <c r="AC573" s="13">
        <v>2946678</v>
      </c>
      <c r="AD573" s="13" t="s">
        <v>467</v>
      </c>
      <c r="AE573" s="13">
        <v>2946678</v>
      </c>
      <c r="AF573" s="13" t="s">
        <v>60</v>
      </c>
      <c r="AG573" s="13">
        <v>2946678</v>
      </c>
      <c r="AH573" s="13">
        <v>2946678</v>
      </c>
      <c r="AI573" s="13" t="s">
        <v>60</v>
      </c>
      <c r="AJ573" s="13">
        <v>2946678</v>
      </c>
      <c r="AK573" s="13" t="s">
        <v>50</v>
      </c>
      <c r="AL573" s="13" t="s">
        <v>50</v>
      </c>
      <c r="AM573" s="13" t="s">
        <v>50</v>
      </c>
      <c r="AN573" s="13" t="s">
        <v>50</v>
      </c>
      <c r="AO573" s="13" t="s">
        <v>50</v>
      </c>
      <c r="AP573" s="15" t="s">
        <v>50</v>
      </c>
      <c r="AQ573" s="15" t="s">
        <v>50</v>
      </c>
      <c r="AR573" s="13" t="s">
        <v>1186</v>
      </c>
    </row>
    <row r="574" spans="1:44" ht="15" thickBot="1">
      <c r="A574" s="4" t="s">
        <v>6134</v>
      </c>
      <c r="B574" s="7" t="s">
        <v>50</v>
      </c>
      <c r="C574" s="6">
        <v>45323</v>
      </c>
      <c r="D574" s="7" t="s">
        <v>45</v>
      </c>
      <c r="E574" s="7" t="s">
        <v>46</v>
      </c>
      <c r="F574" s="7" t="s">
        <v>70</v>
      </c>
      <c r="G574" s="7" t="s">
        <v>50</v>
      </c>
      <c r="H574" s="7" t="s">
        <v>50</v>
      </c>
      <c r="I574" s="7" t="s">
        <v>50</v>
      </c>
      <c r="J574" s="6">
        <v>45531</v>
      </c>
      <c r="K574" s="7" t="s">
        <v>50</v>
      </c>
      <c r="L574" s="7" t="s">
        <v>1471</v>
      </c>
      <c r="M574" s="7" t="s">
        <v>50</v>
      </c>
      <c r="N574" s="7" t="s">
        <v>50</v>
      </c>
      <c r="O574" s="7" t="s">
        <v>6135</v>
      </c>
      <c r="P574" s="5">
        <v>44635</v>
      </c>
      <c r="Q574" s="7" t="s">
        <v>50</v>
      </c>
      <c r="R574" s="28" t="s">
        <v>6136</v>
      </c>
      <c r="S574" s="31" t="s">
        <v>50</v>
      </c>
      <c r="T574" s="7" t="s">
        <v>50</v>
      </c>
      <c r="U574" s="7" t="s">
        <v>50</v>
      </c>
      <c r="V574" s="7">
        <v>675000000</v>
      </c>
      <c r="W574" s="7" t="s">
        <v>250</v>
      </c>
      <c r="X574" s="7">
        <v>8042790</v>
      </c>
      <c r="Y574" s="7" t="s">
        <v>50</v>
      </c>
      <c r="Z574" s="7">
        <v>1</v>
      </c>
      <c r="AA574" s="7">
        <v>675000000</v>
      </c>
      <c r="AB574" s="7" t="s">
        <v>250</v>
      </c>
      <c r="AC574" s="7">
        <v>8042790</v>
      </c>
      <c r="AD574" s="7" t="s">
        <v>1471</v>
      </c>
      <c r="AE574" s="7">
        <v>675000000</v>
      </c>
      <c r="AF574" s="7" t="s">
        <v>250</v>
      </c>
      <c r="AG574" s="7">
        <v>8042790</v>
      </c>
      <c r="AH574" s="7">
        <v>675000000</v>
      </c>
      <c r="AI574" s="7" t="s">
        <v>250</v>
      </c>
      <c r="AJ574" s="7">
        <v>8042790</v>
      </c>
      <c r="AK574" s="7" t="s">
        <v>6137</v>
      </c>
      <c r="AL574" s="7" t="s">
        <v>50</v>
      </c>
      <c r="AM574" s="7" t="s">
        <v>6138</v>
      </c>
      <c r="AN574" s="7" t="s">
        <v>4746</v>
      </c>
      <c r="AO574" s="7" t="s">
        <v>50</v>
      </c>
      <c r="AP574" s="9" t="s">
        <v>50</v>
      </c>
      <c r="AQ574" s="8" t="s">
        <v>6139</v>
      </c>
      <c r="AR574" s="7" t="s">
        <v>255</v>
      </c>
    </row>
    <row r="575" spans="1:44" ht="15" thickBot="1">
      <c r="A575" s="10" t="s">
        <v>6140</v>
      </c>
      <c r="B575" s="13">
        <v>37</v>
      </c>
      <c r="C575" s="12">
        <v>41244</v>
      </c>
      <c r="D575" s="13" t="s">
        <v>45</v>
      </c>
      <c r="E575" s="13" t="s">
        <v>46</v>
      </c>
      <c r="F575" s="13" t="s">
        <v>47</v>
      </c>
      <c r="G575" s="26" t="s">
        <v>54946</v>
      </c>
      <c r="H575" s="13" t="s">
        <v>50</v>
      </c>
      <c r="I575" s="13" t="s">
        <v>50</v>
      </c>
      <c r="J575" s="12">
        <v>45527</v>
      </c>
      <c r="K575" s="13" t="s">
        <v>116</v>
      </c>
      <c r="L575" s="13" t="s">
        <v>62</v>
      </c>
      <c r="M575" s="13" t="s">
        <v>6141</v>
      </c>
      <c r="N575" s="13" t="s">
        <v>6142</v>
      </c>
      <c r="O575" s="13" t="s">
        <v>6143</v>
      </c>
      <c r="P575" s="11">
        <v>44656</v>
      </c>
      <c r="Q575" s="13" t="s">
        <v>245</v>
      </c>
      <c r="R575" s="29" t="s">
        <v>6144</v>
      </c>
      <c r="S575" s="29" t="s">
        <v>6145</v>
      </c>
      <c r="T575" s="13" t="s">
        <v>6146</v>
      </c>
      <c r="U575" s="13" t="s">
        <v>6147</v>
      </c>
      <c r="V575" s="13">
        <v>1700000</v>
      </c>
      <c r="W575" s="13" t="s">
        <v>60</v>
      </c>
      <c r="X575" s="13">
        <v>1700000</v>
      </c>
      <c r="Y575" s="13" t="s">
        <v>61</v>
      </c>
      <c r="Z575" s="13">
        <v>9</v>
      </c>
      <c r="AA575" s="13">
        <v>1700000</v>
      </c>
      <c r="AB575" s="13" t="s">
        <v>60</v>
      </c>
      <c r="AC575" s="13">
        <v>1700000</v>
      </c>
      <c r="AD575" s="13" t="s">
        <v>62</v>
      </c>
      <c r="AE575" s="13">
        <v>67275889</v>
      </c>
      <c r="AF575" s="13" t="s">
        <v>60</v>
      </c>
      <c r="AG575" s="13">
        <v>67275889</v>
      </c>
      <c r="AH575" s="13">
        <v>67275889</v>
      </c>
      <c r="AI575" s="13" t="s">
        <v>60</v>
      </c>
      <c r="AJ575" s="13">
        <v>67275889</v>
      </c>
      <c r="AK575" s="13" t="s">
        <v>6148</v>
      </c>
      <c r="AL575" s="13" t="s">
        <v>6149</v>
      </c>
      <c r="AM575" s="13" t="s">
        <v>6150</v>
      </c>
      <c r="AN575" s="13" t="s">
        <v>66</v>
      </c>
      <c r="AO575" s="13" t="s">
        <v>6151</v>
      </c>
      <c r="AP575" s="14" t="s">
        <v>6152</v>
      </c>
      <c r="AQ575" s="15" t="s">
        <v>50</v>
      </c>
      <c r="AR575" s="13" t="s">
        <v>50</v>
      </c>
    </row>
    <row r="576" spans="1:44" ht="15" thickBot="1">
      <c r="A576" s="4" t="s">
        <v>6153</v>
      </c>
      <c r="B576" s="7" t="s">
        <v>50</v>
      </c>
      <c r="C576" s="6">
        <v>36892</v>
      </c>
      <c r="D576" s="7" t="s">
        <v>45</v>
      </c>
      <c r="E576" s="7" t="s">
        <v>46</v>
      </c>
      <c r="F576" s="7" t="s">
        <v>70</v>
      </c>
      <c r="G576" s="27" t="s">
        <v>54945</v>
      </c>
      <c r="H576" s="7" t="s">
        <v>6154</v>
      </c>
      <c r="I576" s="7" t="s">
        <v>50</v>
      </c>
      <c r="J576" s="6">
        <v>45531</v>
      </c>
      <c r="K576" s="7" t="s">
        <v>50</v>
      </c>
      <c r="L576" s="7" t="s">
        <v>2837</v>
      </c>
      <c r="M576" s="7" t="s">
        <v>6155</v>
      </c>
      <c r="N576" s="7" t="s">
        <v>5760</v>
      </c>
      <c r="O576" s="7" t="s">
        <v>6156</v>
      </c>
      <c r="P576" s="5">
        <v>44793</v>
      </c>
      <c r="Q576" s="7" t="s">
        <v>135</v>
      </c>
      <c r="R576" s="28" t="s">
        <v>6157</v>
      </c>
      <c r="S576" s="28" t="s">
        <v>6158</v>
      </c>
      <c r="T576" s="7" t="s">
        <v>6159</v>
      </c>
      <c r="U576" s="7" t="s">
        <v>6160</v>
      </c>
      <c r="V576" s="7">
        <v>500000</v>
      </c>
      <c r="W576" s="7" t="s">
        <v>139</v>
      </c>
      <c r="X576" s="7">
        <v>660916</v>
      </c>
      <c r="Y576" s="7" t="s">
        <v>154</v>
      </c>
      <c r="Z576" s="7">
        <v>5</v>
      </c>
      <c r="AA576" s="7">
        <v>1100000</v>
      </c>
      <c r="AB576" s="7" t="s">
        <v>60</v>
      </c>
      <c r="AC576" s="7">
        <v>1100000</v>
      </c>
      <c r="AD576" s="7" t="s">
        <v>147</v>
      </c>
      <c r="AE576" s="7">
        <v>2762450</v>
      </c>
      <c r="AF576" s="7" t="s">
        <v>60</v>
      </c>
      <c r="AG576" s="7">
        <v>2762450</v>
      </c>
      <c r="AH576" s="7">
        <v>4753484</v>
      </c>
      <c r="AI576" s="7" t="s">
        <v>60</v>
      </c>
      <c r="AJ576" s="7">
        <v>4753484</v>
      </c>
      <c r="AK576" s="7" t="s">
        <v>4209</v>
      </c>
      <c r="AL576" s="7" t="s">
        <v>50</v>
      </c>
      <c r="AM576" s="7" t="s">
        <v>6161</v>
      </c>
      <c r="AN576" s="7" t="s">
        <v>66</v>
      </c>
      <c r="AO576" s="7" t="s">
        <v>6162</v>
      </c>
      <c r="AP576" s="8" t="s">
        <v>6163</v>
      </c>
      <c r="AQ576" s="9" t="s">
        <v>50</v>
      </c>
      <c r="AR576" s="7" t="s">
        <v>50</v>
      </c>
    </row>
    <row r="577" spans="1:44" ht="15" thickBot="1">
      <c r="A577" s="10" t="s">
        <v>6164</v>
      </c>
      <c r="B577" s="13" t="s">
        <v>50</v>
      </c>
      <c r="C577" s="12">
        <v>30317</v>
      </c>
      <c r="D577" s="13" t="s">
        <v>45</v>
      </c>
      <c r="E577" s="13" t="s">
        <v>46</v>
      </c>
      <c r="F577" s="13" t="s">
        <v>47</v>
      </c>
      <c r="G577" s="13" t="s">
        <v>87</v>
      </c>
      <c r="H577" s="13" t="s">
        <v>1998</v>
      </c>
      <c r="I577" s="13" t="s">
        <v>50</v>
      </c>
      <c r="J577" s="12">
        <v>45525</v>
      </c>
      <c r="K577" s="13" t="s">
        <v>50</v>
      </c>
      <c r="L577" s="13" t="s">
        <v>62</v>
      </c>
      <c r="M577" s="13" t="s">
        <v>4347</v>
      </c>
      <c r="N577" s="13" t="s">
        <v>987</v>
      </c>
      <c r="O577" s="13" t="s">
        <v>6165</v>
      </c>
      <c r="P577" s="11">
        <v>45087</v>
      </c>
      <c r="Q577" s="13" t="s">
        <v>50</v>
      </c>
      <c r="R577" s="29" t="s">
        <v>6166</v>
      </c>
      <c r="S577" s="29" t="s">
        <v>6167</v>
      </c>
      <c r="T577" s="13" t="s">
        <v>6168</v>
      </c>
      <c r="U577" s="13" t="s">
        <v>6169</v>
      </c>
      <c r="V577" s="13">
        <v>175000</v>
      </c>
      <c r="W577" s="13" t="s">
        <v>60</v>
      </c>
      <c r="X577" s="13">
        <v>175000</v>
      </c>
      <c r="Y577" s="13" t="s">
        <v>61</v>
      </c>
      <c r="Z577" s="13">
        <v>2</v>
      </c>
      <c r="AA577" s="13">
        <v>175000</v>
      </c>
      <c r="AB577" s="13" t="s">
        <v>60</v>
      </c>
      <c r="AC577" s="13">
        <v>175000</v>
      </c>
      <c r="AD577" s="13" t="s">
        <v>62</v>
      </c>
      <c r="AE577" s="13">
        <v>889521</v>
      </c>
      <c r="AF577" s="13" t="s">
        <v>60</v>
      </c>
      <c r="AG577" s="13">
        <v>889521</v>
      </c>
      <c r="AH577" s="13">
        <v>889521</v>
      </c>
      <c r="AI577" s="13" t="s">
        <v>60</v>
      </c>
      <c r="AJ577" s="13">
        <v>889521</v>
      </c>
      <c r="AK577" s="13" t="s">
        <v>50</v>
      </c>
      <c r="AL577" s="13" t="s">
        <v>50</v>
      </c>
      <c r="AM577" s="13" t="s">
        <v>6170</v>
      </c>
      <c r="AN577" s="13" t="s">
        <v>66</v>
      </c>
      <c r="AO577" s="13" t="s">
        <v>6171</v>
      </c>
      <c r="AP577" s="14" t="s">
        <v>6172</v>
      </c>
      <c r="AQ577" s="15" t="s">
        <v>50</v>
      </c>
      <c r="AR577" s="13" t="s">
        <v>50</v>
      </c>
    </row>
    <row r="578" spans="1:44" ht="15" thickBot="1">
      <c r="A578" s="4" t="s">
        <v>6173</v>
      </c>
      <c r="B578" s="7" t="s">
        <v>50</v>
      </c>
      <c r="C578" s="6">
        <v>43466</v>
      </c>
      <c r="D578" s="7" t="s">
        <v>45</v>
      </c>
      <c r="E578" s="7" t="s">
        <v>46</v>
      </c>
      <c r="F578" s="7" t="s">
        <v>70</v>
      </c>
      <c r="G578" s="27" t="s">
        <v>54945</v>
      </c>
      <c r="H578" s="7" t="s">
        <v>50</v>
      </c>
      <c r="I578" s="7" t="s">
        <v>50</v>
      </c>
      <c r="J578" s="6">
        <v>45531</v>
      </c>
      <c r="K578" s="7" t="s">
        <v>50</v>
      </c>
      <c r="L578" s="7" t="s">
        <v>131</v>
      </c>
      <c r="M578" s="7" t="s">
        <v>6174</v>
      </c>
      <c r="N578" s="7" t="s">
        <v>1706</v>
      </c>
      <c r="O578" s="7" t="s">
        <v>6175</v>
      </c>
      <c r="P578" s="5">
        <v>45538</v>
      </c>
      <c r="Q578" s="7" t="s">
        <v>1334</v>
      </c>
      <c r="R578" s="28" t="s">
        <v>6176</v>
      </c>
      <c r="S578" s="28" t="s">
        <v>6177</v>
      </c>
      <c r="T578" s="7" t="s">
        <v>6178</v>
      </c>
      <c r="U578" s="7" t="s">
        <v>6179</v>
      </c>
      <c r="V578" s="7">
        <v>78000000</v>
      </c>
      <c r="W578" s="7" t="s">
        <v>6180</v>
      </c>
      <c r="X578" s="7">
        <v>48539007</v>
      </c>
      <c r="Y578" s="7" t="s">
        <v>50</v>
      </c>
      <c r="Z578" s="7">
        <v>1</v>
      </c>
      <c r="AA578" s="7" t="s">
        <v>50</v>
      </c>
      <c r="AB578" s="7" t="s">
        <v>50</v>
      </c>
      <c r="AC578" s="7" t="s">
        <v>50</v>
      </c>
      <c r="AD578" s="7" t="s">
        <v>50</v>
      </c>
      <c r="AE578" s="7" t="s">
        <v>50</v>
      </c>
      <c r="AF578" s="7" t="s">
        <v>50</v>
      </c>
      <c r="AG578" s="7" t="s">
        <v>50</v>
      </c>
      <c r="AH578" s="7">
        <v>78000000</v>
      </c>
      <c r="AI578" s="7" t="s">
        <v>6180</v>
      </c>
      <c r="AJ578" s="7">
        <v>48539007</v>
      </c>
      <c r="AK578" s="7" t="s">
        <v>6181</v>
      </c>
      <c r="AL578" s="7" t="s">
        <v>50</v>
      </c>
      <c r="AM578" s="7" t="s">
        <v>6182</v>
      </c>
      <c r="AN578" s="7" t="s">
        <v>993</v>
      </c>
      <c r="AO578" s="7" t="s">
        <v>6183</v>
      </c>
      <c r="AP578" s="8" t="s">
        <v>6184</v>
      </c>
      <c r="AQ578" s="9" t="s">
        <v>50</v>
      </c>
      <c r="AR578" s="7" t="s">
        <v>50</v>
      </c>
    </row>
    <row r="579" spans="1:44" ht="15" thickBot="1">
      <c r="A579" s="10" t="s">
        <v>6185</v>
      </c>
      <c r="B579" s="13" t="s">
        <v>50</v>
      </c>
      <c r="C579" s="12">
        <v>43101</v>
      </c>
      <c r="D579" s="13" t="s">
        <v>45</v>
      </c>
      <c r="E579" s="13" t="s">
        <v>46</v>
      </c>
      <c r="F579" s="13" t="s">
        <v>70</v>
      </c>
      <c r="G579" s="27" t="s">
        <v>54945</v>
      </c>
      <c r="H579" s="13" t="s">
        <v>50</v>
      </c>
      <c r="I579" s="13" t="s">
        <v>50</v>
      </c>
      <c r="J579" s="12">
        <v>45530</v>
      </c>
      <c r="K579" s="13" t="s">
        <v>50</v>
      </c>
      <c r="L579" s="13" t="s">
        <v>52</v>
      </c>
      <c r="M579" s="13" t="s">
        <v>6186</v>
      </c>
      <c r="N579" s="13" t="s">
        <v>6187</v>
      </c>
      <c r="O579" s="13" t="s">
        <v>6188</v>
      </c>
      <c r="P579" s="11">
        <v>45642</v>
      </c>
      <c r="Q579" s="13" t="s">
        <v>360</v>
      </c>
      <c r="R579" s="29" t="s">
        <v>6189</v>
      </c>
      <c r="S579" s="29" t="s">
        <v>6190</v>
      </c>
      <c r="T579" s="13" t="s">
        <v>6191</v>
      </c>
      <c r="U579" s="13" t="s">
        <v>50</v>
      </c>
      <c r="V579" s="13">
        <v>405806</v>
      </c>
      <c r="W579" s="13" t="s">
        <v>209</v>
      </c>
      <c r="X579" s="13">
        <v>453851</v>
      </c>
      <c r="Y579" s="13" t="s">
        <v>50</v>
      </c>
      <c r="Z579" s="13">
        <v>3</v>
      </c>
      <c r="AA579" s="13">
        <v>120000</v>
      </c>
      <c r="AB579" s="13" t="s">
        <v>209</v>
      </c>
      <c r="AC579" s="13">
        <v>131576</v>
      </c>
      <c r="AD579" s="13" t="s">
        <v>1471</v>
      </c>
      <c r="AE579" s="13">
        <v>120000</v>
      </c>
      <c r="AF579" s="13" t="s">
        <v>209</v>
      </c>
      <c r="AG579" s="13">
        <v>131576</v>
      </c>
      <c r="AH579" s="13">
        <v>875806</v>
      </c>
      <c r="AI579" s="13" t="s">
        <v>209</v>
      </c>
      <c r="AJ579" s="13">
        <v>969191</v>
      </c>
      <c r="AK579" s="13" t="s">
        <v>6192</v>
      </c>
      <c r="AL579" s="13" t="s">
        <v>50</v>
      </c>
      <c r="AM579" s="13" t="s">
        <v>50</v>
      </c>
      <c r="AN579" s="13" t="s">
        <v>50</v>
      </c>
      <c r="AO579" s="13" t="s">
        <v>50</v>
      </c>
      <c r="AP579" s="15" t="s">
        <v>50</v>
      </c>
      <c r="AQ579" s="15" t="s">
        <v>50</v>
      </c>
      <c r="AR579" s="13" t="s">
        <v>1186</v>
      </c>
    </row>
    <row r="580" spans="1:44" ht="15" thickBot="1">
      <c r="A580" s="4" t="s">
        <v>6193</v>
      </c>
      <c r="B580" s="7" t="s">
        <v>50</v>
      </c>
      <c r="C580" s="6">
        <v>45292</v>
      </c>
      <c r="D580" s="7" t="s">
        <v>45</v>
      </c>
      <c r="E580" s="7" t="s">
        <v>46</v>
      </c>
      <c r="F580" s="7" t="s">
        <v>70</v>
      </c>
      <c r="G580" s="7" t="s">
        <v>50</v>
      </c>
      <c r="H580" s="7" t="s">
        <v>50</v>
      </c>
      <c r="I580" s="7" t="s">
        <v>50</v>
      </c>
      <c r="J580" s="6">
        <v>45531</v>
      </c>
      <c r="K580" s="7" t="s">
        <v>50</v>
      </c>
      <c r="L580" s="7" t="s">
        <v>1624</v>
      </c>
      <c r="M580" s="7" t="s">
        <v>6194</v>
      </c>
      <c r="N580" s="7" t="s">
        <v>5710</v>
      </c>
      <c r="O580" s="7" t="s">
        <v>6195</v>
      </c>
      <c r="P580" s="5">
        <v>45786</v>
      </c>
      <c r="Q580" s="7" t="s">
        <v>545</v>
      </c>
      <c r="R580" s="28" t="s">
        <v>6196</v>
      </c>
      <c r="S580" s="28" t="s">
        <v>6197</v>
      </c>
      <c r="T580" s="7" t="s">
        <v>50</v>
      </c>
      <c r="U580" s="7" t="s">
        <v>50</v>
      </c>
      <c r="V580" s="7">
        <v>110000</v>
      </c>
      <c r="W580" s="7" t="s">
        <v>60</v>
      </c>
      <c r="X580" s="7">
        <v>110000</v>
      </c>
      <c r="Y580" s="7" t="s">
        <v>467</v>
      </c>
      <c r="Z580" s="7">
        <v>1</v>
      </c>
      <c r="AA580" s="7">
        <v>110000</v>
      </c>
      <c r="AB580" s="7" t="s">
        <v>60</v>
      </c>
      <c r="AC580" s="7">
        <v>110000</v>
      </c>
      <c r="AD580" s="7" t="s">
        <v>1624</v>
      </c>
      <c r="AE580" s="7">
        <v>110000</v>
      </c>
      <c r="AF580" s="7" t="s">
        <v>60</v>
      </c>
      <c r="AG580" s="7">
        <v>110000</v>
      </c>
      <c r="AH580" s="7">
        <v>110000</v>
      </c>
      <c r="AI580" s="7" t="s">
        <v>60</v>
      </c>
      <c r="AJ580" s="7">
        <v>110000</v>
      </c>
      <c r="AK580" s="7" t="s">
        <v>4115</v>
      </c>
      <c r="AL580" s="7" t="s">
        <v>50</v>
      </c>
      <c r="AM580" s="7" t="s">
        <v>6198</v>
      </c>
      <c r="AN580" s="7" t="s">
        <v>66</v>
      </c>
      <c r="AO580" s="7" t="s">
        <v>6199</v>
      </c>
      <c r="AP580" s="8" t="s">
        <v>6200</v>
      </c>
      <c r="AQ580" s="9" t="s">
        <v>50</v>
      </c>
      <c r="AR580" s="7" t="s">
        <v>50</v>
      </c>
    </row>
    <row r="581" spans="1:44" ht="15" thickBot="1">
      <c r="A581" s="10" t="s">
        <v>6201</v>
      </c>
      <c r="B581" s="11">
        <v>1049</v>
      </c>
      <c r="C581" s="12">
        <v>34700</v>
      </c>
      <c r="D581" s="13" t="s">
        <v>45</v>
      </c>
      <c r="E581" s="13" t="s">
        <v>1939</v>
      </c>
      <c r="F581" s="13" t="s">
        <v>70</v>
      </c>
      <c r="G581" s="26" t="s">
        <v>54946</v>
      </c>
      <c r="H581" s="13" t="s">
        <v>50</v>
      </c>
      <c r="I581" s="13" t="s">
        <v>50</v>
      </c>
      <c r="J581" s="12">
        <v>45524</v>
      </c>
      <c r="K581" s="13" t="s">
        <v>116</v>
      </c>
      <c r="L581" s="13" t="s">
        <v>52</v>
      </c>
      <c r="M581" s="13" t="s">
        <v>6202</v>
      </c>
      <c r="N581" s="13" t="s">
        <v>6203</v>
      </c>
      <c r="O581" s="13" t="s">
        <v>6204</v>
      </c>
      <c r="P581" s="11">
        <v>46317</v>
      </c>
      <c r="Q581" s="13" t="s">
        <v>481</v>
      </c>
      <c r="R581" s="29" t="s">
        <v>6205</v>
      </c>
      <c r="S581" s="29" t="s">
        <v>6206</v>
      </c>
      <c r="T581" s="13" t="s">
        <v>6207</v>
      </c>
      <c r="U581" s="13" t="s">
        <v>6208</v>
      </c>
      <c r="V581" s="13">
        <v>3117812</v>
      </c>
      <c r="W581" s="13" t="s">
        <v>60</v>
      </c>
      <c r="X581" s="13">
        <v>3117812</v>
      </c>
      <c r="Y581" s="13" t="s">
        <v>50</v>
      </c>
      <c r="Z581" s="13">
        <v>1</v>
      </c>
      <c r="AA581" s="13" t="s">
        <v>50</v>
      </c>
      <c r="AB581" s="13" t="s">
        <v>50</v>
      </c>
      <c r="AC581" s="13" t="s">
        <v>50</v>
      </c>
      <c r="AD581" s="13" t="s">
        <v>50</v>
      </c>
      <c r="AE581" s="13" t="s">
        <v>50</v>
      </c>
      <c r="AF581" s="13" t="s">
        <v>50</v>
      </c>
      <c r="AG581" s="13" t="s">
        <v>50</v>
      </c>
      <c r="AH581" s="13">
        <v>3117812</v>
      </c>
      <c r="AI581" s="13" t="s">
        <v>60</v>
      </c>
      <c r="AJ581" s="13">
        <v>3117812</v>
      </c>
      <c r="AK581" s="13" t="s">
        <v>6209</v>
      </c>
      <c r="AL581" s="13" t="s">
        <v>50</v>
      </c>
      <c r="AM581" s="13" t="s">
        <v>6210</v>
      </c>
      <c r="AN581" s="13" t="s">
        <v>3036</v>
      </c>
      <c r="AO581" s="13" t="s">
        <v>6211</v>
      </c>
      <c r="AP581" s="14" t="s">
        <v>6212</v>
      </c>
      <c r="AQ581" s="15" t="s">
        <v>50</v>
      </c>
      <c r="AR581" s="13" t="s">
        <v>50</v>
      </c>
    </row>
    <row r="582" spans="1:44" ht="15" thickBot="1">
      <c r="A582" s="4" t="s">
        <v>6213</v>
      </c>
      <c r="B582" s="5">
        <v>3148</v>
      </c>
      <c r="C582" s="6">
        <v>39814</v>
      </c>
      <c r="D582" s="7" t="s">
        <v>45</v>
      </c>
      <c r="E582" s="7" t="s">
        <v>46</v>
      </c>
      <c r="F582" s="7" t="s">
        <v>70</v>
      </c>
      <c r="G582" s="7" t="s">
        <v>87</v>
      </c>
      <c r="H582" s="7" t="s">
        <v>976</v>
      </c>
      <c r="I582" s="7" t="s">
        <v>50</v>
      </c>
      <c r="J582" s="6">
        <v>45526</v>
      </c>
      <c r="K582" s="7" t="s">
        <v>50</v>
      </c>
      <c r="L582" s="7" t="s">
        <v>290</v>
      </c>
      <c r="M582" s="7" t="s">
        <v>6214</v>
      </c>
      <c r="N582" s="7" t="s">
        <v>1114</v>
      </c>
      <c r="O582" s="7" t="s">
        <v>6215</v>
      </c>
      <c r="P582" s="5">
        <v>47243</v>
      </c>
      <c r="Q582" s="7" t="s">
        <v>1116</v>
      </c>
      <c r="R582" s="28" t="s">
        <v>6216</v>
      </c>
      <c r="S582" s="28" t="s">
        <v>6217</v>
      </c>
      <c r="T582" s="7" t="s">
        <v>6218</v>
      </c>
      <c r="U582" s="7" t="s">
        <v>6219</v>
      </c>
      <c r="V582" s="7" t="s">
        <v>50</v>
      </c>
      <c r="W582" s="7" t="s">
        <v>50</v>
      </c>
      <c r="X582" s="7" t="s">
        <v>50</v>
      </c>
      <c r="Y582" s="7" t="s">
        <v>171</v>
      </c>
      <c r="Z582" s="7">
        <v>4</v>
      </c>
      <c r="AA582" s="7" t="s">
        <v>50</v>
      </c>
      <c r="AB582" s="7" t="s">
        <v>50</v>
      </c>
      <c r="AC582" s="7" t="s">
        <v>50</v>
      </c>
      <c r="AD582" s="7" t="s">
        <v>290</v>
      </c>
      <c r="AE582" s="7" t="s">
        <v>50</v>
      </c>
      <c r="AF582" s="7" t="s">
        <v>50</v>
      </c>
      <c r="AG582" s="7" t="s">
        <v>50</v>
      </c>
      <c r="AH582" s="7" t="s">
        <v>50</v>
      </c>
      <c r="AI582" s="7" t="s">
        <v>50</v>
      </c>
      <c r="AJ582" s="7" t="s">
        <v>50</v>
      </c>
      <c r="AK582" s="7" t="s">
        <v>6220</v>
      </c>
      <c r="AL582" s="7" t="s">
        <v>50</v>
      </c>
      <c r="AM582" s="7" t="s">
        <v>6221</v>
      </c>
      <c r="AN582" s="7" t="s">
        <v>798</v>
      </c>
      <c r="AO582" s="7" t="s">
        <v>6222</v>
      </c>
      <c r="AP582" s="8" t="s">
        <v>6223</v>
      </c>
      <c r="AQ582" s="9" t="s">
        <v>50</v>
      </c>
      <c r="AR582" s="7" t="s">
        <v>50</v>
      </c>
    </row>
    <row r="583" spans="1:44" ht="15" thickBot="1">
      <c r="A583" s="10" t="s">
        <v>6224</v>
      </c>
      <c r="B583" s="11">
        <v>4630</v>
      </c>
      <c r="C583" s="12">
        <v>24473</v>
      </c>
      <c r="D583" s="13" t="s">
        <v>45</v>
      </c>
      <c r="E583" s="13" t="s">
        <v>46</v>
      </c>
      <c r="F583" s="13" t="s">
        <v>70</v>
      </c>
      <c r="G583" s="13" t="s">
        <v>87</v>
      </c>
      <c r="H583" s="13" t="s">
        <v>6225</v>
      </c>
      <c r="I583" s="13" t="s">
        <v>50</v>
      </c>
      <c r="J583" s="12">
        <v>45530</v>
      </c>
      <c r="K583" s="13" t="s">
        <v>50</v>
      </c>
      <c r="L583" s="13" t="s">
        <v>52</v>
      </c>
      <c r="M583" s="13" t="s">
        <v>50</v>
      </c>
      <c r="N583" s="13" t="s">
        <v>6226</v>
      </c>
      <c r="O583" s="13" t="s">
        <v>6227</v>
      </c>
      <c r="P583" s="11">
        <v>47575</v>
      </c>
      <c r="Q583" s="13" t="s">
        <v>1024</v>
      </c>
      <c r="R583" s="29" t="s">
        <v>6228</v>
      </c>
      <c r="S583" s="29" t="s">
        <v>6229</v>
      </c>
      <c r="T583" s="13" t="s">
        <v>50</v>
      </c>
      <c r="U583" s="13" t="s">
        <v>50</v>
      </c>
      <c r="V583" s="13">
        <v>2429423</v>
      </c>
      <c r="W583" s="13" t="s">
        <v>60</v>
      </c>
      <c r="X583" s="13">
        <v>2429423</v>
      </c>
      <c r="Y583" s="13" t="s">
        <v>50</v>
      </c>
      <c r="Z583" s="13">
        <v>1</v>
      </c>
      <c r="AA583" s="13" t="s">
        <v>50</v>
      </c>
      <c r="AB583" s="13" t="s">
        <v>50</v>
      </c>
      <c r="AC583" s="13" t="s">
        <v>50</v>
      </c>
      <c r="AD583" s="13" t="s">
        <v>50</v>
      </c>
      <c r="AE583" s="13" t="s">
        <v>50</v>
      </c>
      <c r="AF583" s="13" t="s">
        <v>50</v>
      </c>
      <c r="AG583" s="13" t="s">
        <v>50</v>
      </c>
      <c r="AH583" s="13">
        <v>2429423</v>
      </c>
      <c r="AI583" s="13" t="s">
        <v>60</v>
      </c>
      <c r="AJ583" s="13">
        <v>2429423</v>
      </c>
      <c r="AK583" s="13" t="s">
        <v>6230</v>
      </c>
      <c r="AL583" s="13" t="s">
        <v>50</v>
      </c>
      <c r="AM583" s="13" t="s">
        <v>6231</v>
      </c>
      <c r="AN583" s="13" t="s">
        <v>66</v>
      </c>
      <c r="AO583" s="13" t="s">
        <v>6232</v>
      </c>
      <c r="AP583" s="14" t="s">
        <v>6233</v>
      </c>
      <c r="AQ583" s="15" t="s">
        <v>50</v>
      </c>
      <c r="AR583" s="13" t="s">
        <v>50</v>
      </c>
    </row>
    <row r="584" spans="1:44" ht="15" thickBot="1">
      <c r="A584" s="4" t="s">
        <v>6234</v>
      </c>
      <c r="B584" s="7" t="s">
        <v>50</v>
      </c>
      <c r="C584" s="6">
        <v>45383</v>
      </c>
      <c r="D584" s="7" t="s">
        <v>45</v>
      </c>
      <c r="E584" s="7" t="s">
        <v>46</v>
      </c>
      <c r="F584" s="7" t="s">
        <v>70</v>
      </c>
      <c r="G584" s="27" t="s">
        <v>54945</v>
      </c>
      <c r="H584" s="7" t="s">
        <v>50</v>
      </c>
      <c r="I584" s="7" t="s">
        <v>50</v>
      </c>
      <c r="J584" s="6">
        <v>45531</v>
      </c>
      <c r="K584" s="7" t="s">
        <v>50</v>
      </c>
      <c r="L584" s="7" t="s">
        <v>467</v>
      </c>
      <c r="M584" s="7" t="s">
        <v>6235</v>
      </c>
      <c r="N584" s="7" t="s">
        <v>6236</v>
      </c>
      <c r="O584" s="7" t="s">
        <v>6237</v>
      </c>
      <c r="P584" s="5">
        <v>48975</v>
      </c>
      <c r="Q584" s="7" t="s">
        <v>245</v>
      </c>
      <c r="R584" s="28" t="s">
        <v>6238</v>
      </c>
      <c r="S584" s="28" t="s">
        <v>6239</v>
      </c>
      <c r="T584" s="7" t="s">
        <v>6240</v>
      </c>
      <c r="U584" s="7" t="s">
        <v>50</v>
      </c>
      <c r="V584" s="7">
        <v>17500000000</v>
      </c>
      <c r="W584" s="7" t="s">
        <v>2946</v>
      </c>
      <c r="X584" s="7">
        <v>13143970</v>
      </c>
      <c r="Y584" s="7" t="s">
        <v>467</v>
      </c>
      <c r="Z584" s="7">
        <v>1</v>
      </c>
      <c r="AA584" s="7">
        <v>17500000000</v>
      </c>
      <c r="AB584" s="7" t="s">
        <v>2946</v>
      </c>
      <c r="AC584" s="7">
        <v>13143970</v>
      </c>
      <c r="AD584" s="7" t="s">
        <v>467</v>
      </c>
      <c r="AE584" s="7">
        <v>17500000000</v>
      </c>
      <c r="AF584" s="7" t="s">
        <v>2946</v>
      </c>
      <c r="AG584" s="7">
        <v>13143970</v>
      </c>
      <c r="AH584" s="7">
        <v>17500000000</v>
      </c>
      <c r="AI584" s="7" t="s">
        <v>2946</v>
      </c>
      <c r="AJ584" s="7">
        <v>13143970</v>
      </c>
      <c r="AK584" s="7" t="s">
        <v>6241</v>
      </c>
      <c r="AL584" s="7" t="s">
        <v>50</v>
      </c>
      <c r="AM584" s="7" t="s">
        <v>6242</v>
      </c>
      <c r="AN584" s="7" t="s">
        <v>66</v>
      </c>
      <c r="AO584" s="7" t="s">
        <v>6243</v>
      </c>
      <c r="AP584" s="8" t="s">
        <v>6244</v>
      </c>
      <c r="AQ584" s="9" t="s">
        <v>50</v>
      </c>
      <c r="AR584" s="7" t="s">
        <v>50</v>
      </c>
    </row>
    <row r="585" spans="1:44" ht="15" thickBot="1">
      <c r="A585" s="10" t="s">
        <v>6245</v>
      </c>
      <c r="B585" s="13">
        <v>83</v>
      </c>
      <c r="C585" s="12">
        <v>43831</v>
      </c>
      <c r="D585" s="13" t="s">
        <v>45</v>
      </c>
      <c r="E585" s="13" t="s">
        <v>46</v>
      </c>
      <c r="F585" s="13" t="s">
        <v>47</v>
      </c>
      <c r="G585" s="26" t="s">
        <v>54946</v>
      </c>
      <c r="H585" s="13" t="s">
        <v>50</v>
      </c>
      <c r="I585" s="13" t="s">
        <v>50</v>
      </c>
      <c r="J585" s="12">
        <v>45526</v>
      </c>
      <c r="K585" s="13" t="s">
        <v>50</v>
      </c>
      <c r="L585" s="13" t="s">
        <v>52</v>
      </c>
      <c r="M585" s="13" t="s">
        <v>2102</v>
      </c>
      <c r="N585" s="13" t="s">
        <v>4433</v>
      </c>
      <c r="O585" s="13" t="s">
        <v>6246</v>
      </c>
      <c r="P585" s="11">
        <v>49430</v>
      </c>
      <c r="Q585" s="13" t="s">
        <v>707</v>
      </c>
      <c r="R585" s="29" t="s">
        <v>6247</v>
      </c>
      <c r="S585" s="29" t="s">
        <v>6248</v>
      </c>
      <c r="T585" s="13" t="s">
        <v>50</v>
      </c>
      <c r="U585" s="13" t="s">
        <v>50</v>
      </c>
      <c r="V585" s="13">
        <v>49437</v>
      </c>
      <c r="W585" s="13" t="s">
        <v>60</v>
      </c>
      <c r="X585" s="13">
        <v>49437</v>
      </c>
      <c r="Y585" s="13" t="s">
        <v>61</v>
      </c>
      <c r="Z585" s="13">
        <v>2</v>
      </c>
      <c r="AA585" s="13" t="s">
        <v>50</v>
      </c>
      <c r="AB585" s="13" t="s">
        <v>50</v>
      </c>
      <c r="AC585" s="13" t="s">
        <v>50</v>
      </c>
      <c r="AD585" s="13" t="s">
        <v>50</v>
      </c>
      <c r="AE585" s="13" t="s">
        <v>50</v>
      </c>
      <c r="AF585" s="13" t="s">
        <v>50</v>
      </c>
      <c r="AG585" s="13" t="s">
        <v>50</v>
      </c>
      <c r="AH585" s="13">
        <v>299437</v>
      </c>
      <c r="AI585" s="13" t="s">
        <v>60</v>
      </c>
      <c r="AJ585" s="13">
        <v>299437</v>
      </c>
      <c r="AK585" s="13" t="s">
        <v>6249</v>
      </c>
      <c r="AL585" s="13" t="s">
        <v>50</v>
      </c>
      <c r="AM585" s="13" t="s">
        <v>6250</v>
      </c>
      <c r="AN585" s="13" t="s">
        <v>66</v>
      </c>
      <c r="AO585" s="13" t="s">
        <v>6251</v>
      </c>
      <c r="AP585" s="15" t="s">
        <v>50</v>
      </c>
      <c r="AQ585" s="14" t="s">
        <v>6252</v>
      </c>
      <c r="AR585" s="13" t="s">
        <v>50</v>
      </c>
    </row>
    <row r="586" spans="1:44" ht="15" thickBot="1">
      <c r="A586" s="4" t="s">
        <v>6253</v>
      </c>
      <c r="B586" s="7" t="s">
        <v>50</v>
      </c>
      <c r="C586" s="6">
        <v>44927</v>
      </c>
      <c r="D586" s="7" t="s">
        <v>45</v>
      </c>
      <c r="E586" s="7" t="s">
        <v>46</v>
      </c>
      <c r="F586" s="7" t="s">
        <v>70</v>
      </c>
      <c r="G586" s="27" t="s">
        <v>54945</v>
      </c>
      <c r="H586" s="7" t="s">
        <v>50</v>
      </c>
      <c r="I586" s="7" t="s">
        <v>50</v>
      </c>
      <c r="J586" s="6">
        <v>45524</v>
      </c>
      <c r="K586" s="7" t="s">
        <v>50</v>
      </c>
      <c r="L586" s="7" t="s">
        <v>5159</v>
      </c>
      <c r="M586" s="7" t="s">
        <v>6254</v>
      </c>
      <c r="N586" s="7" t="s">
        <v>5710</v>
      </c>
      <c r="O586" s="7" t="s">
        <v>6255</v>
      </c>
      <c r="P586" s="5">
        <v>49462</v>
      </c>
      <c r="Q586" s="7" t="s">
        <v>545</v>
      </c>
      <c r="R586" s="28" t="s">
        <v>6256</v>
      </c>
      <c r="S586" s="28" t="s">
        <v>6257</v>
      </c>
      <c r="T586" s="7" t="s">
        <v>6258</v>
      </c>
      <c r="U586" s="7" t="s">
        <v>50</v>
      </c>
      <c r="V586" s="7">
        <v>1700000</v>
      </c>
      <c r="W586" s="7" t="s">
        <v>5715</v>
      </c>
      <c r="X586" s="7">
        <v>387995</v>
      </c>
      <c r="Y586" s="7" t="s">
        <v>50</v>
      </c>
      <c r="Z586" s="7">
        <v>1</v>
      </c>
      <c r="AA586" s="7">
        <v>1700000</v>
      </c>
      <c r="AB586" s="7" t="s">
        <v>5715</v>
      </c>
      <c r="AC586" s="7">
        <v>387995</v>
      </c>
      <c r="AD586" s="7" t="s">
        <v>5159</v>
      </c>
      <c r="AE586" s="7">
        <v>1700000</v>
      </c>
      <c r="AF586" s="7" t="s">
        <v>5715</v>
      </c>
      <c r="AG586" s="7">
        <v>387995</v>
      </c>
      <c r="AH586" s="7">
        <v>1700000</v>
      </c>
      <c r="AI586" s="7" t="s">
        <v>5715</v>
      </c>
      <c r="AJ586" s="7">
        <v>387995</v>
      </c>
      <c r="AK586" s="7" t="s">
        <v>6259</v>
      </c>
      <c r="AL586" s="7" t="s">
        <v>50</v>
      </c>
      <c r="AM586" s="7" t="s">
        <v>6260</v>
      </c>
      <c r="AN586" s="7" t="s">
        <v>66</v>
      </c>
      <c r="AO586" s="7" t="s">
        <v>6261</v>
      </c>
      <c r="AP586" s="9" t="s">
        <v>50</v>
      </c>
      <c r="AQ586" s="8" t="s">
        <v>6262</v>
      </c>
      <c r="AR586" s="7" t="s">
        <v>50</v>
      </c>
    </row>
    <row r="587" spans="1:44" ht="15" thickBot="1">
      <c r="A587" s="10" t="s">
        <v>6263</v>
      </c>
      <c r="B587" s="13" t="s">
        <v>50</v>
      </c>
      <c r="C587" s="12">
        <v>44562</v>
      </c>
      <c r="D587" s="13" t="s">
        <v>45</v>
      </c>
      <c r="E587" s="13" t="s">
        <v>46</v>
      </c>
      <c r="F587" s="13" t="s">
        <v>70</v>
      </c>
      <c r="G587" s="26" t="s">
        <v>54946</v>
      </c>
      <c r="H587" s="13" t="s">
        <v>50</v>
      </c>
      <c r="I587" s="13" t="s">
        <v>50</v>
      </c>
      <c r="J587" s="12">
        <v>45527</v>
      </c>
      <c r="K587" s="13" t="s">
        <v>50</v>
      </c>
      <c r="L587" s="13" t="s">
        <v>241</v>
      </c>
      <c r="M587" s="13" t="s">
        <v>6264</v>
      </c>
      <c r="N587" s="13" t="s">
        <v>5956</v>
      </c>
      <c r="O587" s="13" t="s">
        <v>6265</v>
      </c>
      <c r="P587" s="11">
        <v>49916</v>
      </c>
      <c r="Q587" s="13" t="s">
        <v>245</v>
      </c>
      <c r="R587" s="30" t="s">
        <v>50</v>
      </c>
      <c r="S587" s="30" t="s">
        <v>50</v>
      </c>
      <c r="T587" s="13" t="s">
        <v>50</v>
      </c>
      <c r="U587" s="13" t="s">
        <v>50</v>
      </c>
      <c r="V587" s="13">
        <v>10000000</v>
      </c>
      <c r="W587" s="13" t="s">
        <v>2056</v>
      </c>
      <c r="X587" s="13">
        <v>1401110</v>
      </c>
      <c r="Y587" s="13" t="s">
        <v>154</v>
      </c>
      <c r="Z587" s="13">
        <v>1</v>
      </c>
      <c r="AA587" s="13">
        <v>10000000</v>
      </c>
      <c r="AB587" s="13" t="s">
        <v>2056</v>
      </c>
      <c r="AC587" s="13">
        <v>1401110</v>
      </c>
      <c r="AD587" s="13" t="s">
        <v>241</v>
      </c>
      <c r="AE587" s="13">
        <v>10000000</v>
      </c>
      <c r="AF587" s="13" t="s">
        <v>2056</v>
      </c>
      <c r="AG587" s="13">
        <v>1401110</v>
      </c>
      <c r="AH587" s="13">
        <v>10000000</v>
      </c>
      <c r="AI587" s="13" t="s">
        <v>2056</v>
      </c>
      <c r="AJ587" s="13">
        <v>1401110</v>
      </c>
      <c r="AK587" s="13" t="s">
        <v>6266</v>
      </c>
      <c r="AL587" s="13" t="s">
        <v>50</v>
      </c>
      <c r="AM587" s="13" t="s">
        <v>50</v>
      </c>
      <c r="AN587" s="13" t="s">
        <v>50</v>
      </c>
      <c r="AO587" s="13" t="s">
        <v>50</v>
      </c>
      <c r="AP587" s="15" t="s">
        <v>50</v>
      </c>
      <c r="AQ587" s="15" t="s">
        <v>50</v>
      </c>
      <c r="AR587" s="13" t="s">
        <v>1186</v>
      </c>
    </row>
    <row r="588" spans="1:44" ht="15" thickBot="1">
      <c r="A588" s="4" t="s">
        <v>6267</v>
      </c>
      <c r="B588" s="7" t="s">
        <v>50</v>
      </c>
      <c r="C588" s="6">
        <v>45292</v>
      </c>
      <c r="D588" s="7" t="s">
        <v>45</v>
      </c>
      <c r="E588" s="7" t="s">
        <v>46</v>
      </c>
      <c r="F588" s="7" t="s">
        <v>70</v>
      </c>
      <c r="G588" s="26" t="s">
        <v>54946</v>
      </c>
      <c r="H588" s="7" t="s">
        <v>50</v>
      </c>
      <c r="I588" s="7" t="s">
        <v>50</v>
      </c>
      <c r="J588" s="6">
        <v>45526</v>
      </c>
      <c r="K588" s="7" t="s">
        <v>50</v>
      </c>
      <c r="L588" s="7" t="s">
        <v>467</v>
      </c>
      <c r="M588" s="7" t="s">
        <v>6066</v>
      </c>
      <c r="N588" s="7" t="s">
        <v>6268</v>
      </c>
      <c r="O588" s="7" t="s">
        <v>6269</v>
      </c>
      <c r="P588" s="5">
        <v>50005</v>
      </c>
      <c r="Q588" s="7" t="s">
        <v>495</v>
      </c>
      <c r="R588" s="28" t="s">
        <v>6270</v>
      </c>
      <c r="S588" s="28" t="s">
        <v>6271</v>
      </c>
      <c r="T588" s="7" t="s">
        <v>6272</v>
      </c>
      <c r="U588" s="7" t="s">
        <v>6273</v>
      </c>
      <c r="V588" s="7">
        <v>2499999</v>
      </c>
      <c r="W588" s="7" t="s">
        <v>60</v>
      </c>
      <c r="X588" s="7">
        <v>2499999</v>
      </c>
      <c r="Y588" s="7" t="s">
        <v>467</v>
      </c>
      <c r="Z588" s="7">
        <v>1</v>
      </c>
      <c r="AA588" s="7">
        <v>2499999</v>
      </c>
      <c r="AB588" s="7" t="s">
        <v>60</v>
      </c>
      <c r="AC588" s="7">
        <v>2499999</v>
      </c>
      <c r="AD588" s="7" t="s">
        <v>467</v>
      </c>
      <c r="AE588" s="7">
        <v>2499999</v>
      </c>
      <c r="AF588" s="7" t="s">
        <v>60</v>
      </c>
      <c r="AG588" s="7">
        <v>2499999</v>
      </c>
      <c r="AH588" s="7">
        <v>2499999</v>
      </c>
      <c r="AI588" s="7" t="s">
        <v>60</v>
      </c>
      <c r="AJ588" s="7">
        <v>2499999</v>
      </c>
      <c r="AK588" s="7" t="s">
        <v>50</v>
      </c>
      <c r="AL588" s="7" t="s">
        <v>50</v>
      </c>
      <c r="AM588" s="7" t="s">
        <v>6274</v>
      </c>
      <c r="AN588" s="7" t="s">
        <v>253</v>
      </c>
      <c r="AO588" s="7" t="s">
        <v>6275</v>
      </c>
      <c r="AP588" s="8" t="s">
        <v>6276</v>
      </c>
      <c r="AQ588" s="9" t="s">
        <v>50</v>
      </c>
      <c r="AR588" s="7" t="s">
        <v>50</v>
      </c>
    </row>
    <row r="589" spans="1:44" ht="15" thickBot="1">
      <c r="A589" s="10" t="s">
        <v>6277</v>
      </c>
      <c r="B589" s="13" t="s">
        <v>50</v>
      </c>
      <c r="C589" s="12">
        <v>43466</v>
      </c>
      <c r="D589" s="13" t="s">
        <v>45</v>
      </c>
      <c r="E589" s="13" t="s">
        <v>46</v>
      </c>
      <c r="F589" s="13" t="s">
        <v>70</v>
      </c>
      <c r="G589" s="26" t="s">
        <v>54946</v>
      </c>
      <c r="H589" s="13" t="s">
        <v>50</v>
      </c>
      <c r="I589" s="13" t="s">
        <v>50</v>
      </c>
      <c r="J589" s="12">
        <v>45523</v>
      </c>
      <c r="K589" s="13" t="s">
        <v>50</v>
      </c>
      <c r="L589" s="13" t="s">
        <v>52</v>
      </c>
      <c r="M589" s="13" t="s">
        <v>6278</v>
      </c>
      <c r="N589" s="13" t="s">
        <v>6279</v>
      </c>
      <c r="O589" s="13" t="s">
        <v>6280</v>
      </c>
      <c r="P589" s="11">
        <v>50291</v>
      </c>
      <c r="Q589" s="13" t="s">
        <v>245</v>
      </c>
      <c r="R589" s="29" t="s">
        <v>6281</v>
      </c>
      <c r="S589" s="30" t="s">
        <v>50</v>
      </c>
      <c r="T589" s="13" t="s">
        <v>6282</v>
      </c>
      <c r="U589" s="13" t="s">
        <v>50</v>
      </c>
      <c r="V589" s="13">
        <v>700000000</v>
      </c>
      <c r="W589" s="13" t="s">
        <v>2946</v>
      </c>
      <c r="X589" s="13">
        <v>525365</v>
      </c>
      <c r="Y589" s="13" t="s">
        <v>50</v>
      </c>
      <c r="Z589" s="13">
        <v>1</v>
      </c>
      <c r="AA589" s="13" t="s">
        <v>50</v>
      </c>
      <c r="AB589" s="13" t="s">
        <v>50</v>
      </c>
      <c r="AC589" s="13" t="s">
        <v>50</v>
      </c>
      <c r="AD589" s="13" t="s">
        <v>50</v>
      </c>
      <c r="AE589" s="13" t="s">
        <v>50</v>
      </c>
      <c r="AF589" s="13" t="s">
        <v>50</v>
      </c>
      <c r="AG589" s="13" t="s">
        <v>50</v>
      </c>
      <c r="AH589" s="13">
        <v>700000000</v>
      </c>
      <c r="AI589" s="13" t="s">
        <v>2946</v>
      </c>
      <c r="AJ589" s="13">
        <v>525365</v>
      </c>
      <c r="AK589" s="13" t="s">
        <v>4490</v>
      </c>
      <c r="AL589" s="13" t="s">
        <v>50</v>
      </c>
      <c r="AM589" s="13" t="s">
        <v>6283</v>
      </c>
      <c r="AN589" s="13" t="s">
        <v>66</v>
      </c>
      <c r="AO589" s="13" t="s">
        <v>50</v>
      </c>
      <c r="AP589" s="15" t="s">
        <v>50</v>
      </c>
      <c r="AQ589" s="14" t="s">
        <v>6284</v>
      </c>
      <c r="AR589" s="13" t="s">
        <v>255</v>
      </c>
    </row>
    <row r="590" spans="1:44" ht="15" thickBot="1">
      <c r="A590" s="4" t="s">
        <v>6285</v>
      </c>
      <c r="B590" s="7">
        <v>205</v>
      </c>
      <c r="C590" s="6">
        <v>42314</v>
      </c>
      <c r="D590" s="7" t="s">
        <v>45</v>
      </c>
      <c r="E590" s="7" t="s">
        <v>46</v>
      </c>
      <c r="F590" s="7" t="s">
        <v>70</v>
      </c>
      <c r="G590" s="26" t="s">
        <v>54946</v>
      </c>
      <c r="H590" s="7" t="s">
        <v>1449</v>
      </c>
      <c r="I590" s="7" t="s">
        <v>50</v>
      </c>
      <c r="J590" s="6">
        <v>45520</v>
      </c>
      <c r="K590" s="7" t="s">
        <v>89</v>
      </c>
      <c r="L590" s="7" t="s">
        <v>52</v>
      </c>
      <c r="M590" s="7" t="s">
        <v>6286</v>
      </c>
      <c r="N590" s="7" t="s">
        <v>3262</v>
      </c>
      <c r="O590" s="7" t="s">
        <v>6287</v>
      </c>
      <c r="P590" s="5">
        <v>50487</v>
      </c>
      <c r="Q590" s="7" t="s">
        <v>50</v>
      </c>
      <c r="R590" s="28" t="s">
        <v>6288</v>
      </c>
      <c r="S590" s="28" t="s">
        <v>6289</v>
      </c>
      <c r="T590" s="7" t="s">
        <v>50</v>
      </c>
      <c r="U590" s="7" t="s">
        <v>50</v>
      </c>
      <c r="V590" s="7">
        <v>350000</v>
      </c>
      <c r="W590" s="7" t="s">
        <v>1085</v>
      </c>
      <c r="X590" s="7">
        <v>255689</v>
      </c>
      <c r="Y590" s="7" t="s">
        <v>50</v>
      </c>
      <c r="Z590" s="7">
        <v>7</v>
      </c>
      <c r="AA590" s="7" t="s">
        <v>50</v>
      </c>
      <c r="AB590" s="7" t="s">
        <v>50</v>
      </c>
      <c r="AC590" s="7" t="s">
        <v>50</v>
      </c>
      <c r="AD590" s="7" t="s">
        <v>178</v>
      </c>
      <c r="AE590" s="7" t="s">
        <v>50</v>
      </c>
      <c r="AF590" s="7" t="s">
        <v>50</v>
      </c>
      <c r="AG590" s="7" t="s">
        <v>50</v>
      </c>
      <c r="AH590" s="7">
        <v>878533</v>
      </c>
      <c r="AI590" s="7" t="s">
        <v>60</v>
      </c>
      <c r="AJ590" s="7">
        <v>878533</v>
      </c>
      <c r="AK590" s="7" t="s">
        <v>6290</v>
      </c>
      <c r="AL590" s="7" t="s">
        <v>50</v>
      </c>
      <c r="AM590" s="7" t="s">
        <v>6291</v>
      </c>
      <c r="AN590" s="7" t="s">
        <v>66</v>
      </c>
      <c r="AO590" s="7" t="s">
        <v>6292</v>
      </c>
      <c r="AP590" s="9" t="s">
        <v>50</v>
      </c>
      <c r="AQ590" s="8" t="s">
        <v>6293</v>
      </c>
      <c r="AR590" s="7" t="s">
        <v>50</v>
      </c>
    </row>
    <row r="591" spans="1:44" ht="15" thickBot="1">
      <c r="A591" s="10" t="s">
        <v>6294</v>
      </c>
      <c r="B591" s="13" t="s">
        <v>50</v>
      </c>
      <c r="C591" s="12">
        <v>45292</v>
      </c>
      <c r="D591" s="13" t="s">
        <v>45</v>
      </c>
      <c r="E591" s="13" t="s">
        <v>46</v>
      </c>
      <c r="F591" s="13" t="s">
        <v>70</v>
      </c>
      <c r="G591" s="26" t="s">
        <v>54946</v>
      </c>
      <c r="H591" s="13" t="s">
        <v>50</v>
      </c>
      <c r="I591" s="13" t="s">
        <v>50</v>
      </c>
      <c r="J591" s="12">
        <v>45526</v>
      </c>
      <c r="K591" s="13" t="s">
        <v>50</v>
      </c>
      <c r="L591" s="13" t="s">
        <v>467</v>
      </c>
      <c r="M591" s="13" t="s">
        <v>6295</v>
      </c>
      <c r="N591" s="13" t="s">
        <v>6296</v>
      </c>
      <c r="O591" s="13" t="s">
        <v>6297</v>
      </c>
      <c r="P591" s="11">
        <v>51017</v>
      </c>
      <c r="Q591" s="13" t="s">
        <v>642</v>
      </c>
      <c r="R591" s="29" t="s">
        <v>6298</v>
      </c>
      <c r="S591" s="29" t="s">
        <v>6299</v>
      </c>
      <c r="T591" s="13" t="s">
        <v>6300</v>
      </c>
      <c r="U591" s="13" t="s">
        <v>6301</v>
      </c>
      <c r="V591" s="13">
        <v>750000</v>
      </c>
      <c r="W591" s="13" t="s">
        <v>60</v>
      </c>
      <c r="X591" s="13">
        <v>750000</v>
      </c>
      <c r="Y591" s="13" t="s">
        <v>467</v>
      </c>
      <c r="Z591" s="13">
        <v>2</v>
      </c>
      <c r="AA591" s="13">
        <v>750000</v>
      </c>
      <c r="AB591" s="13" t="s">
        <v>60</v>
      </c>
      <c r="AC591" s="13">
        <v>750000</v>
      </c>
      <c r="AD591" s="13" t="s">
        <v>467</v>
      </c>
      <c r="AE591" s="13">
        <v>750000</v>
      </c>
      <c r="AF591" s="13" t="s">
        <v>60</v>
      </c>
      <c r="AG591" s="13">
        <v>750000</v>
      </c>
      <c r="AH591" s="13">
        <v>750000</v>
      </c>
      <c r="AI591" s="13" t="s">
        <v>60</v>
      </c>
      <c r="AJ591" s="13">
        <v>750000</v>
      </c>
      <c r="AK591" s="13" t="s">
        <v>50</v>
      </c>
      <c r="AL591" s="13" t="s">
        <v>50</v>
      </c>
      <c r="AM591" s="13" t="s">
        <v>6302</v>
      </c>
      <c r="AN591" s="13" t="s">
        <v>3036</v>
      </c>
      <c r="AO591" s="13" t="s">
        <v>6300</v>
      </c>
      <c r="AP591" s="14" t="s">
        <v>6303</v>
      </c>
      <c r="AQ591" s="15" t="s">
        <v>50</v>
      </c>
      <c r="AR591" s="13" t="s">
        <v>50</v>
      </c>
    </row>
    <row r="592" spans="1:44" ht="15" thickBot="1">
      <c r="A592" s="4" t="s">
        <v>6304</v>
      </c>
      <c r="B592" s="7" t="s">
        <v>50</v>
      </c>
      <c r="C592" s="6">
        <v>43780</v>
      </c>
      <c r="D592" s="7" t="s">
        <v>45</v>
      </c>
      <c r="E592" s="7" t="s">
        <v>46</v>
      </c>
      <c r="F592" s="7" t="s">
        <v>70</v>
      </c>
      <c r="G592" s="7" t="s">
        <v>50</v>
      </c>
      <c r="H592" s="7" t="s">
        <v>50</v>
      </c>
      <c r="I592" s="7" t="s">
        <v>50</v>
      </c>
      <c r="J592" s="6">
        <v>45530</v>
      </c>
      <c r="K592" s="7" t="s">
        <v>50</v>
      </c>
      <c r="L592" s="7" t="s">
        <v>178</v>
      </c>
      <c r="M592" s="7" t="s">
        <v>6305</v>
      </c>
      <c r="N592" s="7" t="s">
        <v>1954</v>
      </c>
      <c r="O592" s="7" t="s">
        <v>6306</v>
      </c>
      <c r="P592" s="5">
        <v>51386</v>
      </c>
      <c r="Q592" s="7" t="s">
        <v>245</v>
      </c>
      <c r="R592" s="28" t="s">
        <v>6307</v>
      </c>
      <c r="S592" s="31" t="s">
        <v>50</v>
      </c>
      <c r="T592" s="7" t="s">
        <v>6308</v>
      </c>
      <c r="U592" s="7" t="s">
        <v>50</v>
      </c>
      <c r="V592" s="7" t="s">
        <v>50</v>
      </c>
      <c r="W592" s="7" t="s">
        <v>50</v>
      </c>
      <c r="X592" s="7" t="s">
        <v>50</v>
      </c>
      <c r="Y592" s="7" t="s">
        <v>50</v>
      </c>
      <c r="Z592" s="7">
        <v>2</v>
      </c>
      <c r="AA592" s="7" t="s">
        <v>50</v>
      </c>
      <c r="AB592" s="7" t="s">
        <v>50</v>
      </c>
      <c r="AC592" s="7" t="s">
        <v>50</v>
      </c>
      <c r="AD592" s="7" t="s">
        <v>178</v>
      </c>
      <c r="AE592" s="7">
        <v>300000000</v>
      </c>
      <c r="AF592" s="7" t="s">
        <v>1960</v>
      </c>
      <c r="AG592" s="7">
        <v>2754113</v>
      </c>
      <c r="AH592" s="7">
        <v>300000000</v>
      </c>
      <c r="AI592" s="7" t="s">
        <v>1960</v>
      </c>
      <c r="AJ592" s="7">
        <v>2754113</v>
      </c>
      <c r="AK592" s="7" t="s">
        <v>6309</v>
      </c>
      <c r="AL592" s="7" t="s">
        <v>50</v>
      </c>
      <c r="AM592" s="7" t="s">
        <v>6310</v>
      </c>
      <c r="AN592" s="7" t="s">
        <v>66</v>
      </c>
      <c r="AO592" s="7" t="s">
        <v>50</v>
      </c>
      <c r="AP592" s="9" t="s">
        <v>50</v>
      </c>
      <c r="AQ592" s="8" t="s">
        <v>6311</v>
      </c>
      <c r="AR592" s="7" t="s">
        <v>255</v>
      </c>
    </row>
    <row r="593" spans="1:44" ht="15" thickBot="1">
      <c r="A593" s="10" t="s">
        <v>6312</v>
      </c>
      <c r="B593" s="13">
        <v>672</v>
      </c>
      <c r="C593" s="12">
        <v>39142</v>
      </c>
      <c r="D593" s="13" t="s">
        <v>45</v>
      </c>
      <c r="E593" s="13" t="s">
        <v>46</v>
      </c>
      <c r="F593" s="13" t="s">
        <v>47</v>
      </c>
      <c r="G593" s="13" t="s">
        <v>87</v>
      </c>
      <c r="H593" s="13" t="s">
        <v>240</v>
      </c>
      <c r="I593" s="13" t="s">
        <v>50</v>
      </c>
      <c r="J593" s="12">
        <v>45524</v>
      </c>
      <c r="K593" s="13" t="s">
        <v>50</v>
      </c>
      <c r="L593" s="13" t="s">
        <v>62</v>
      </c>
      <c r="M593" s="13" t="s">
        <v>1582</v>
      </c>
      <c r="N593" s="13" t="s">
        <v>987</v>
      </c>
      <c r="O593" s="13" t="s">
        <v>6313</v>
      </c>
      <c r="P593" s="11">
        <v>52006</v>
      </c>
      <c r="Q593" s="13" t="s">
        <v>50</v>
      </c>
      <c r="R593" s="29" t="s">
        <v>6314</v>
      </c>
      <c r="S593" s="29" t="s">
        <v>6315</v>
      </c>
      <c r="T593" s="13" t="s">
        <v>6316</v>
      </c>
      <c r="U593" s="13" t="s">
        <v>6317</v>
      </c>
      <c r="V593" s="13">
        <v>499800</v>
      </c>
      <c r="W593" s="13" t="s">
        <v>60</v>
      </c>
      <c r="X593" s="13">
        <v>499800</v>
      </c>
      <c r="Y593" s="13" t="s">
        <v>61</v>
      </c>
      <c r="Z593" s="13">
        <v>3</v>
      </c>
      <c r="AA593" s="13">
        <v>499800</v>
      </c>
      <c r="AB593" s="13" t="s">
        <v>60</v>
      </c>
      <c r="AC593" s="13">
        <v>499800</v>
      </c>
      <c r="AD593" s="13" t="s">
        <v>62</v>
      </c>
      <c r="AE593" s="13">
        <v>957928</v>
      </c>
      <c r="AF593" s="13" t="s">
        <v>60</v>
      </c>
      <c r="AG593" s="13">
        <v>957928</v>
      </c>
      <c r="AH593" s="13">
        <v>957928</v>
      </c>
      <c r="AI593" s="13" t="s">
        <v>60</v>
      </c>
      <c r="AJ593" s="13">
        <v>957928</v>
      </c>
      <c r="AK593" s="13" t="s">
        <v>50</v>
      </c>
      <c r="AL593" s="13" t="s">
        <v>50</v>
      </c>
      <c r="AM593" s="13" t="s">
        <v>6318</v>
      </c>
      <c r="AN593" s="13" t="s">
        <v>66</v>
      </c>
      <c r="AO593" s="13" t="s">
        <v>6319</v>
      </c>
      <c r="AP593" s="14" t="s">
        <v>6320</v>
      </c>
      <c r="AQ593" s="15" t="s">
        <v>50</v>
      </c>
      <c r="AR593" s="13" t="s">
        <v>50</v>
      </c>
    </row>
    <row r="594" spans="1:44" ht="15" thickBot="1">
      <c r="A594" s="4" t="s">
        <v>6321</v>
      </c>
      <c r="B594" s="7" t="s">
        <v>50</v>
      </c>
      <c r="C594" s="7" t="s">
        <v>50</v>
      </c>
      <c r="D594" s="7" t="s">
        <v>45</v>
      </c>
      <c r="E594" s="7" t="s">
        <v>46</v>
      </c>
      <c r="F594" s="7" t="s">
        <v>47</v>
      </c>
      <c r="G594" s="27" t="s">
        <v>54945</v>
      </c>
      <c r="H594" s="7" t="s">
        <v>50</v>
      </c>
      <c r="I594" s="7" t="s">
        <v>50</v>
      </c>
      <c r="J594" s="6">
        <v>45525</v>
      </c>
      <c r="K594" s="7" t="s">
        <v>50</v>
      </c>
      <c r="L594" s="7" t="s">
        <v>62</v>
      </c>
      <c r="M594" s="7" t="s">
        <v>2102</v>
      </c>
      <c r="N594" s="7" t="s">
        <v>4216</v>
      </c>
      <c r="O594" s="7" t="s">
        <v>6322</v>
      </c>
      <c r="P594" s="5">
        <v>52534</v>
      </c>
      <c r="Q594" s="7" t="s">
        <v>1334</v>
      </c>
      <c r="R594" s="28" t="s">
        <v>6323</v>
      </c>
      <c r="S594" s="28" t="s">
        <v>6324</v>
      </c>
      <c r="T594" s="7" t="s">
        <v>6325</v>
      </c>
      <c r="U594" s="7" t="s">
        <v>50</v>
      </c>
      <c r="V594" s="7">
        <v>7200000</v>
      </c>
      <c r="W594" s="7" t="s">
        <v>1338</v>
      </c>
      <c r="X594" s="7">
        <v>4851814</v>
      </c>
      <c r="Y594" s="7" t="s">
        <v>61</v>
      </c>
      <c r="Z594" s="7">
        <v>1</v>
      </c>
      <c r="AA594" s="7">
        <v>7200000</v>
      </c>
      <c r="AB594" s="7" t="s">
        <v>1338</v>
      </c>
      <c r="AC594" s="7">
        <v>4851814</v>
      </c>
      <c r="AD594" s="7" t="s">
        <v>62</v>
      </c>
      <c r="AE594" s="7">
        <v>7200000</v>
      </c>
      <c r="AF594" s="7" t="s">
        <v>1338</v>
      </c>
      <c r="AG594" s="7">
        <v>4851814</v>
      </c>
      <c r="AH594" s="7">
        <v>7200000</v>
      </c>
      <c r="AI594" s="7" t="s">
        <v>1338</v>
      </c>
      <c r="AJ594" s="7">
        <v>4851814</v>
      </c>
      <c r="AK594" s="7" t="s">
        <v>50</v>
      </c>
      <c r="AL594" s="7" t="s">
        <v>50</v>
      </c>
      <c r="AM594" s="7" t="s">
        <v>6326</v>
      </c>
      <c r="AN594" s="7" t="s">
        <v>66</v>
      </c>
      <c r="AO594" s="7" t="s">
        <v>6327</v>
      </c>
      <c r="AP594" s="9" t="s">
        <v>50</v>
      </c>
      <c r="AQ594" s="8" t="s">
        <v>6328</v>
      </c>
      <c r="AR594" s="7" t="s">
        <v>50</v>
      </c>
    </row>
    <row r="595" spans="1:44" ht="15" thickBot="1">
      <c r="A595" s="10" t="s">
        <v>6329</v>
      </c>
      <c r="B595" s="13" t="s">
        <v>50</v>
      </c>
      <c r="C595" s="12">
        <v>44927</v>
      </c>
      <c r="D595" s="13" t="s">
        <v>45</v>
      </c>
      <c r="E595" s="13" t="s">
        <v>46</v>
      </c>
      <c r="F595" s="13" t="s">
        <v>70</v>
      </c>
      <c r="G595" s="26" t="s">
        <v>54946</v>
      </c>
      <c r="H595" s="13" t="s">
        <v>50</v>
      </c>
      <c r="I595" s="13" t="s">
        <v>50</v>
      </c>
      <c r="J595" s="12">
        <v>45526</v>
      </c>
      <c r="K595" s="13" t="s">
        <v>50</v>
      </c>
      <c r="L595" s="13" t="s">
        <v>467</v>
      </c>
      <c r="M595" s="13" t="s">
        <v>6330</v>
      </c>
      <c r="N595" s="13" t="s">
        <v>6331</v>
      </c>
      <c r="O595" s="13" t="s">
        <v>6332</v>
      </c>
      <c r="P595" s="11">
        <v>52673</v>
      </c>
      <c r="Q595" s="13" t="s">
        <v>383</v>
      </c>
      <c r="R595" s="29" t="s">
        <v>6333</v>
      </c>
      <c r="S595" s="29" t="s">
        <v>6334</v>
      </c>
      <c r="T595" s="13" t="s">
        <v>6335</v>
      </c>
      <c r="U595" s="13" t="s">
        <v>6336</v>
      </c>
      <c r="V595" s="13">
        <v>3742500</v>
      </c>
      <c r="W595" s="13" t="s">
        <v>60</v>
      </c>
      <c r="X595" s="13">
        <v>3742500</v>
      </c>
      <c r="Y595" s="13" t="s">
        <v>467</v>
      </c>
      <c r="Z595" s="13">
        <v>1</v>
      </c>
      <c r="AA595" s="13">
        <v>3742500</v>
      </c>
      <c r="AB595" s="13" t="s">
        <v>60</v>
      </c>
      <c r="AC595" s="13">
        <v>3742500</v>
      </c>
      <c r="AD595" s="13" t="s">
        <v>467</v>
      </c>
      <c r="AE595" s="13">
        <v>3742500</v>
      </c>
      <c r="AF595" s="13" t="s">
        <v>60</v>
      </c>
      <c r="AG595" s="13">
        <v>3742500</v>
      </c>
      <c r="AH595" s="13">
        <v>3742500</v>
      </c>
      <c r="AI595" s="13" t="s">
        <v>60</v>
      </c>
      <c r="AJ595" s="13">
        <v>3742500</v>
      </c>
      <c r="AK595" s="13" t="s">
        <v>50</v>
      </c>
      <c r="AL595" s="13" t="s">
        <v>50</v>
      </c>
      <c r="AM595" s="13" t="s">
        <v>6337</v>
      </c>
      <c r="AN595" s="13" t="s">
        <v>66</v>
      </c>
      <c r="AO595" s="13" t="s">
        <v>6338</v>
      </c>
      <c r="AP595" s="14" t="s">
        <v>6339</v>
      </c>
      <c r="AQ595" s="15" t="s">
        <v>50</v>
      </c>
      <c r="AR595" s="13" t="s">
        <v>50</v>
      </c>
    </row>
    <row r="596" spans="1:44" ht="15" thickBot="1">
      <c r="A596" s="4" t="s">
        <v>6340</v>
      </c>
      <c r="B596" s="7" t="s">
        <v>50</v>
      </c>
      <c r="C596" s="6">
        <v>44927</v>
      </c>
      <c r="D596" s="7" t="s">
        <v>45</v>
      </c>
      <c r="E596" s="7" t="s">
        <v>46</v>
      </c>
      <c r="F596" s="7" t="s">
        <v>70</v>
      </c>
      <c r="G596" s="7" t="s">
        <v>50</v>
      </c>
      <c r="H596" s="7" t="s">
        <v>50</v>
      </c>
      <c r="I596" s="7" t="s">
        <v>50</v>
      </c>
      <c r="J596" s="6">
        <v>45531</v>
      </c>
      <c r="K596" s="7" t="s">
        <v>50</v>
      </c>
      <c r="L596" s="7" t="s">
        <v>467</v>
      </c>
      <c r="M596" s="7" t="s">
        <v>6341</v>
      </c>
      <c r="N596" s="7" t="s">
        <v>6342</v>
      </c>
      <c r="O596" s="7" t="s">
        <v>6343</v>
      </c>
      <c r="P596" s="5">
        <v>52929</v>
      </c>
      <c r="Q596" s="7" t="s">
        <v>520</v>
      </c>
      <c r="R596" s="28" t="s">
        <v>6344</v>
      </c>
      <c r="S596" s="31" t="s">
        <v>50</v>
      </c>
      <c r="T596" s="7" t="s">
        <v>6345</v>
      </c>
      <c r="U596" s="7" t="s">
        <v>6346</v>
      </c>
      <c r="V596" s="7">
        <v>3475000</v>
      </c>
      <c r="W596" s="7" t="s">
        <v>60</v>
      </c>
      <c r="X596" s="7">
        <v>3475000</v>
      </c>
      <c r="Y596" s="7" t="s">
        <v>467</v>
      </c>
      <c r="Z596" s="7">
        <v>1</v>
      </c>
      <c r="AA596" s="7">
        <v>3475000</v>
      </c>
      <c r="AB596" s="7" t="s">
        <v>60</v>
      </c>
      <c r="AC596" s="7">
        <v>3475000</v>
      </c>
      <c r="AD596" s="7" t="s">
        <v>467</v>
      </c>
      <c r="AE596" s="7">
        <v>3475000</v>
      </c>
      <c r="AF596" s="7" t="s">
        <v>60</v>
      </c>
      <c r="AG596" s="7">
        <v>3475000</v>
      </c>
      <c r="AH596" s="7">
        <v>3475000</v>
      </c>
      <c r="AI596" s="7" t="s">
        <v>60</v>
      </c>
      <c r="AJ596" s="7">
        <v>3475000</v>
      </c>
      <c r="AK596" s="7" t="s">
        <v>50</v>
      </c>
      <c r="AL596" s="7" t="s">
        <v>50</v>
      </c>
      <c r="AM596" s="7" t="s">
        <v>6347</v>
      </c>
      <c r="AN596" s="7" t="s">
        <v>738</v>
      </c>
      <c r="AO596" s="7" t="s">
        <v>6348</v>
      </c>
      <c r="AP596" s="9" t="s">
        <v>50</v>
      </c>
      <c r="AQ596" s="8" t="s">
        <v>6349</v>
      </c>
      <c r="AR596" s="7" t="s">
        <v>50</v>
      </c>
    </row>
    <row r="597" spans="1:44" ht="15" thickBot="1">
      <c r="A597" s="10" t="s">
        <v>6350</v>
      </c>
      <c r="B597" s="11">
        <v>29305</v>
      </c>
      <c r="C597" s="12">
        <v>43831</v>
      </c>
      <c r="D597" s="13" t="s">
        <v>45</v>
      </c>
      <c r="E597" s="13" t="s">
        <v>46</v>
      </c>
      <c r="F597" s="13" t="s">
        <v>70</v>
      </c>
      <c r="G597" s="26" t="s">
        <v>54946</v>
      </c>
      <c r="H597" s="13" t="s">
        <v>50</v>
      </c>
      <c r="I597" s="13" t="s">
        <v>50</v>
      </c>
      <c r="J597" s="12">
        <v>45530</v>
      </c>
      <c r="K597" s="13" t="s">
        <v>50</v>
      </c>
      <c r="L597" s="13" t="s">
        <v>467</v>
      </c>
      <c r="M597" s="13" t="s">
        <v>2519</v>
      </c>
      <c r="N597" s="13" t="s">
        <v>6351</v>
      </c>
      <c r="O597" s="13" t="s">
        <v>6352</v>
      </c>
      <c r="P597" s="11">
        <v>53127</v>
      </c>
      <c r="Q597" s="13" t="s">
        <v>397</v>
      </c>
      <c r="R597" s="29" t="s">
        <v>6353</v>
      </c>
      <c r="S597" s="29" t="s">
        <v>6354</v>
      </c>
      <c r="T597" s="13" t="s">
        <v>50</v>
      </c>
      <c r="U597" s="13" t="s">
        <v>50</v>
      </c>
      <c r="V597" s="13">
        <v>520000</v>
      </c>
      <c r="W597" s="13" t="s">
        <v>60</v>
      </c>
      <c r="X597" s="13">
        <v>520000</v>
      </c>
      <c r="Y597" s="13" t="s">
        <v>467</v>
      </c>
      <c r="Z597" s="13">
        <v>2</v>
      </c>
      <c r="AA597" s="13">
        <v>520000</v>
      </c>
      <c r="AB597" s="13" t="s">
        <v>60</v>
      </c>
      <c r="AC597" s="13">
        <v>520000</v>
      </c>
      <c r="AD597" s="13" t="s">
        <v>467</v>
      </c>
      <c r="AE597" s="13">
        <v>520000</v>
      </c>
      <c r="AF597" s="13" t="s">
        <v>60</v>
      </c>
      <c r="AG597" s="13">
        <v>520000</v>
      </c>
      <c r="AH597" s="13">
        <v>520000</v>
      </c>
      <c r="AI597" s="13" t="s">
        <v>60</v>
      </c>
      <c r="AJ597" s="13">
        <v>520000</v>
      </c>
      <c r="AK597" s="13" t="s">
        <v>6355</v>
      </c>
      <c r="AL597" s="13" t="s">
        <v>50</v>
      </c>
      <c r="AM597" s="13" t="s">
        <v>6356</v>
      </c>
      <c r="AN597" s="13" t="s">
        <v>993</v>
      </c>
      <c r="AO597" s="13" t="s">
        <v>6357</v>
      </c>
      <c r="AP597" s="14" t="s">
        <v>6358</v>
      </c>
      <c r="AQ597" s="15" t="s">
        <v>50</v>
      </c>
      <c r="AR597" s="13" t="s">
        <v>50</v>
      </c>
    </row>
    <row r="598" spans="1:44" ht="15" thickBot="1">
      <c r="A598" s="4" t="s">
        <v>6359</v>
      </c>
      <c r="B598" s="7" t="s">
        <v>50</v>
      </c>
      <c r="C598" s="6">
        <v>43831</v>
      </c>
      <c r="D598" s="7" t="s">
        <v>45</v>
      </c>
      <c r="E598" s="7" t="s">
        <v>46</v>
      </c>
      <c r="F598" s="7" t="s">
        <v>70</v>
      </c>
      <c r="G598" s="7" t="s">
        <v>50</v>
      </c>
      <c r="H598" s="7" t="s">
        <v>50</v>
      </c>
      <c r="I598" s="7" t="s">
        <v>50</v>
      </c>
      <c r="J598" s="6">
        <v>45520</v>
      </c>
      <c r="K598" s="7" t="s">
        <v>50</v>
      </c>
      <c r="L598" s="7" t="s">
        <v>467</v>
      </c>
      <c r="M598" s="7" t="s">
        <v>6360</v>
      </c>
      <c r="N598" s="7" t="s">
        <v>5335</v>
      </c>
      <c r="O598" s="7" t="s">
        <v>6361</v>
      </c>
      <c r="P598" s="5">
        <v>53257</v>
      </c>
      <c r="Q598" s="7" t="s">
        <v>1783</v>
      </c>
      <c r="R598" s="28" t="s">
        <v>6362</v>
      </c>
      <c r="S598" s="31" t="s">
        <v>50</v>
      </c>
      <c r="T598" s="7" t="s">
        <v>6363</v>
      </c>
      <c r="U598" s="7" t="s">
        <v>50</v>
      </c>
      <c r="V598" s="7">
        <v>2000000</v>
      </c>
      <c r="W598" s="7" t="s">
        <v>60</v>
      </c>
      <c r="X598" s="7">
        <v>2000000</v>
      </c>
      <c r="Y598" s="7" t="s">
        <v>467</v>
      </c>
      <c r="Z598" s="7">
        <v>1</v>
      </c>
      <c r="AA598" s="7">
        <v>2000000</v>
      </c>
      <c r="AB598" s="7" t="s">
        <v>60</v>
      </c>
      <c r="AC598" s="7">
        <v>2000000</v>
      </c>
      <c r="AD598" s="7" t="s">
        <v>467</v>
      </c>
      <c r="AE598" s="7">
        <v>2000000</v>
      </c>
      <c r="AF598" s="7" t="s">
        <v>60</v>
      </c>
      <c r="AG598" s="7">
        <v>2000000</v>
      </c>
      <c r="AH598" s="7">
        <v>2000000</v>
      </c>
      <c r="AI598" s="7" t="s">
        <v>60</v>
      </c>
      <c r="AJ598" s="7">
        <v>2000000</v>
      </c>
      <c r="AK598" s="7" t="s">
        <v>6364</v>
      </c>
      <c r="AL598" s="7" t="s">
        <v>50</v>
      </c>
      <c r="AM598" s="7" t="s">
        <v>6365</v>
      </c>
      <c r="AN598" s="7" t="s">
        <v>253</v>
      </c>
      <c r="AO598" s="7" t="s">
        <v>6366</v>
      </c>
      <c r="AP598" s="8" t="s">
        <v>6367</v>
      </c>
      <c r="AQ598" s="9" t="s">
        <v>50</v>
      </c>
      <c r="AR598" s="7" t="s">
        <v>50</v>
      </c>
    </row>
    <row r="599" spans="1:44" ht="15" thickBot="1">
      <c r="A599" s="10" t="s">
        <v>6368</v>
      </c>
      <c r="B599" s="13" t="s">
        <v>50</v>
      </c>
      <c r="C599" s="12">
        <v>44197</v>
      </c>
      <c r="D599" s="13" t="s">
        <v>45</v>
      </c>
      <c r="E599" s="13" t="s">
        <v>46</v>
      </c>
      <c r="F599" s="13" t="s">
        <v>47</v>
      </c>
      <c r="G599" s="27" t="s">
        <v>54945</v>
      </c>
      <c r="H599" s="13" t="s">
        <v>50</v>
      </c>
      <c r="I599" s="13" t="s">
        <v>50</v>
      </c>
      <c r="J599" s="12">
        <v>45527</v>
      </c>
      <c r="K599" s="13" t="s">
        <v>50</v>
      </c>
      <c r="L599" s="13" t="s">
        <v>62</v>
      </c>
      <c r="M599" s="13" t="s">
        <v>6369</v>
      </c>
      <c r="N599" s="13" t="s">
        <v>987</v>
      </c>
      <c r="O599" s="13" t="s">
        <v>6370</v>
      </c>
      <c r="P599" s="11">
        <v>54208</v>
      </c>
      <c r="Q599" s="13" t="s">
        <v>50</v>
      </c>
      <c r="R599" s="29" t="s">
        <v>6371</v>
      </c>
      <c r="S599" s="29" t="s">
        <v>6372</v>
      </c>
      <c r="T599" s="13" t="s">
        <v>6373</v>
      </c>
      <c r="U599" s="13" t="s">
        <v>6374</v>
      </c>
      <c r="V599" s="13">
        <v>2000000</v>
      </c>
      <c r="W599" s="13" t="s">
        <v>1085</v>
      </c>
      <c r="X599" s="13">
        <v>1471216</v>
      </c>
      <c r="Y599" s="13" t="s">
        <v>61</v>
      </c>
      <c r="Z599" s="13">
        <v>1</v>
      </c>
      <c r="AA599" s="13">
        <v>2000000</v>
      </c>
      <c r="AB599" s="13" t="s">
        <v>1085</v>
      </c>
      <c r="AC599" s="13">
        <v>1471216</v>
      </c>
      <c r="AD599" s="13" t="s">
        <v>62</v>
      </c>
      <c r="AE599" s="13">
        <v>2000000</v>
      </c>
      <c r="AF599" s="13" t="s">
        <v>1085</v>
      </c>
      <c r="AG599" s="13">
        <v>1471216</v>
      </c>
      <c r="AH599" s="13">
        <v>2000000</v>
      </c>
      <c r="AI599" s="13" t="s">
        <v>1085</v>
      </c>
      <c r="AJ599" s="13">
        <v>1471216</v>
      </c>
      <c r="AK599" s="13" t="s">
        <v>50</v>
      </c>
      <c r="AL599" s="13" t="s">
        <v>50</v>
      </c>
      <c r="AM599" s="13" t="s">
        <v>6375</v>
      </c>
      <c r="AN599" s="13" t="s">
        <v>66</v>
      </c>
      <c r="AO599" s="13" t="s">
        <v>6376</v>
      </c>
      <c r="AP599" s="14" t="s">
        <v>6377</v>
      </c>
      <c r="AQ599" s="15" t="s">
        <v>50</v>
      </c>
      <c r="AR599" s="13" t="s">
        <v>50</v>
      </c>
    </row>
    <row r="600" spans="1:44" ht="15" thickBot="1">
      <c r="A600" s="4" t="s">
        <v>6378</v>
      </c>
      <c r="B600" s="7" t="s">
        <v>50</v>
      </c>
      <c r="C600" s="7" t="s">
        <v>50</v>
      </c>
      <c r="D600" s="7" t="s">
        <v>45</v>
      </c>
      <c r="E600" s="7" t="s">
        <v>50</v>
      </c>
      <c r="F600" s="7" t="s">
        <v>70</v>
      </c>
      <c r="G600" s="27" t="s">
        <v>54945</v>
      </c>
      <c r="H600" s="7" t="s">
        <v>50</v>
      </c>
      <c r="I600" s="7" t="s">
        <v>50</v>
      </c>
      <c r="J600" s="6">
        <v>45524</v>
      </c>
      <c r="K600" s="7" t="s">
        <v>50</v>
      </c>
      <c r="L600" s="7" t="s">
        <v>52</v>
      </c>
      <c r="M600" s="7" t="s">
        <v>50</v>
      </c>
      <c r="N600" s="7" t="s">
        <v>6379</v>
      </c>
      <c r="O600" s="7" t="s">
        <v>6380</v>
      </c>
      <c r="P600" s="5">
        <v>54281</v>
      </c>
      <c r="Q600" s="7" t="s">
        <v>1116</v>
      </c>
      <c r="R600" s="28" t="s">
        <v>6381</v>
      </c>
      <c r="S600" s="31" t="s">
        <v>50</v>
      </c>
      <c r="T600" s="7" t="s">
        <v>50</v>
      </c>
      <c r="U600" s="7" t="s">
        <v>6382</v>
      </c>
      <c r="V600" s="7">
        <v>700000</v>
      </c>
      <c r="W600" s="7" t="s">
        <v>60</v>
      </c>
      <c r="X600" s="7">
        <v>700000</v>
      </c>
      <c r="Y600" s="7" t="s">
        <v>50</v>
      </c>
      <c r="Z600" s="7">
        <v>1</v>
      </c>
      <c r="AA600" s="7" t="s">
        <v>50</v>
      </c>
      <c r="AB600" s="7" t="s">
        <v>50</v>
      </c>
      <c r="AC600" s="7" t="s">
        <v>50</v>
      </c>
      <c r="AD600" s="7" t="s">
        <v>50</v>
      </c>
      <c r="AE600" s="7" t="s">
        <v>50</v>
      </c>
      <c r="AF600" s="7" t="s">
        <v>50</v>
      </c>
      <c r="AG600" s="7" t="s">
        <v>50</v>
      </c>
      <c r="AH600" s="7">
        <v>700000</v>
      </c>
      <c r="AI600" s="7" t="s">
        <v>60</v>
      </c>
      <c r="AJ600" s="7">
        <v>700000</v>
      </c>
      <c r="AK600" s="7" t="s">
        <v>5797</v>
      </c>
      <c r="AL600" s="7" t="s">
        <v>50</v>
      </c>
      <c r="AM600" s="7" t="s">
        <v>6383</v>
      </c>
      <c r="AN600" s="7" t="s">
        <v>66</v>
      </c>
      <c r="AO600" s="7" t="s">
        <v>6384</v>
      </c>
      <c r="AP600" s="8" t="s">
        <v>6385</v>
      </c>
      <c r="AQ600" s="9" t="s">
        <v>50</v>
      </c>
      <c r="AR600" s="7" t="s">
        <v>50</v>
      </c>
    </row>
    <row r="601" spans="1:44" ht="15" thickBot="1">
      <c r="A601" s="10" t="s">
        <v>6386</v>
      </c>
      <c r="B601" s="13" t="s">
        <v>50</v>
      </c>
      <c r="C601" s="12">
        <v>44562</v>
      </c>
      <c r="D601" s="13" t="s">
        <v>45</v>
      </c>
      <c r="E601" s="13" t="s">
        <v>50</v>
      </c>
      <c r="F601" s="13" t="s">
        <v>70</v>
      </c>
      <c r="G601" s="13" t="s">
        <v>50</v>
      </c>
      <c r="H601" s="13" t="s">
        <v>50</v>
      </c>
      <c r="I601" s="13" t="s">
        <v>50</v>
      </c>
      <c r="J601" s="12">
        <v>45531</v>
      </c>
      <c r="K601" s="13" t="s">
        <v>50</v>
      </c>
      <c r="L601" s="13" t="s">
        <v>1624</v>
      </c>
      <c r="M601" s="13" t="s">
        <v>6387</v>
      </c>
      <c r="N601" s="13" t="s">
        <v>133</v>
      </c>
      <c r="O601" s="13" t="s">
        <v>6388</v>
      </c>
      <c r="P601" s="11">
        <v>54321</v>
      </c>
      <c r="Q601" s="13" t="s">
        <v>135</v>
      </c>
      <c r="R601" s="29" t="s">
        <v>6389</v>
      </c>
      <c r="S601" s="29" t="s">
        <v>6390</v>
      </c>
      <c r="T601" s="13" t="s">
        <v>50</v>
      </c>
      <c r="U601" s="13" t="s">
        <v>50</v>
      </c>
      <c r="V601" s="13">
        <v>280000</v>
      </c>
      <c r="W601" s="13" t="s">
        <v>209</v>
      </c>
      <c r="X601" s="13">
        <v>312652</v>
      </c>
      <c r="Y601" s="13" t="s">
        <v>467</v>
      </c>
      <c r="Z601" s="13">
        <v>1</v>
      </c>
      <c r="AA601" s="13">
        <v>280000</v>
      </c>
      <c r="AB601" s="13" t="s">
        <v>209</v>
      </c>
      <c r="AC601" s="13">
        <v>312652</v>
      </c>
      <c r="AD601" s="13" t="s">
        <v>1624</v>
      </c>
      <c r="AE601" s="13">
        <v>280000</v>
      </c>
      <c r="AF601" s="13" t="s">
        <v>209</v>
      </c>
      <c r="AG601" s="13">
        <v>312652</v>
      </c>
      <c r="AH601" s="13">
        <v>280000</v>
      </c>
      <c r="AI601" s="13" t="s">
        <v>209</v>
      </c>
      <c r="AJ601" s="13">
        <v>312652</v>
      </c>
      <c r="AK601" s="13" t="s">
        <v>6391</v>
      </c>
      <c r="AL601" s="13" t="s">
        <v>50</v>
      </c>
      <c r="AM601" s="13" t="s">
        <v>6392</v>
      </c>
      <c r="AN601" s="13" t="s">
        <v>66</v>
      </c>
      <c r="AO601" s="13" t="s">
        <v>6393</v>
      </c>
      <c r="AP601" s="14" t="s">
        <v>6394</v>
      </c>
      <c r="AQ601" s="15" t="s">
        <v>50</v>
      </c>
      <c r="AR601" s="13" t="s">
        <v>50</v>
      </c>
    </row>
    <row r="602" spans="1:44" ht="15" thickBot="1">
      <c r="A602" s="4" t="s">
        <v>6395</v>
      </c>
      <c r="B602" s="5">
        <v>24615</v>
      </c>
      <c r="C602" s="6">
        <v>26299</v>
      </c>
      <c r="D602" s="7" t="s">
        <v>45</v>
      </c>
      <c r="E602" s="7" t="s">
        <v>46</v>
      </c>
      <c r="F602" s="7" t="s">
        <v>70</v>
      </c>
      <c r="G602" s="7" t="s">
        <v>145</v>
      </c>
      <c r="H602" s="7" t="s">
        <v>6396</v>
      </c>
      <c r="I602" s="7" t="s">
        <v>50</v>
      </c>
      <c r="J602" s="6">
        <v>45524</v>
      </c>
      <c r="K602" s="7" t="s">
        <v>191</v>
      </c>
      <c r="L602" s="7" t="s">
        <v>52</v>
      </c>
      <c r="M602" s="7" t="s">
        <v>6397</v>
      </c>
      <c r="N602" s="7" t="s">
        <v>838</v>
      </c>
      <c r="O602" s="7" t="s">
        <v>6398</v>
      </c>
      <c r="P602" s="5">
        <v>55626</v>
      </c>
      <c r="Q602" s="7" t="s">
        <v>218</v>
      </c>
      <c r="R602" s="28" t="s">
        <v>6399</v>
      </c>
      <c r="S602" s="28" t="s">
        <v>6400</v>
      </c>
      <c r="T602" s="7" t="s">
        <v>50</v>
      </c>
      <c r="U602" s="7" t="s">
        <v>6401</v>
      </c>
      <c r="V602" s="7">
        <v>10000</v>
      </c>
      <c r="W602" s="7" t="s">
        <v>60</v>
      </c>
      <c r="X602" s="7">
        <v>10000</v>
      </c>
      <c r="Y602" s="7" t="s">
        <v>50</v>
      </c>
      <c r="Z602" s="7">
        <v>4</v>
      </c>
      <c r="AA602" s="7" t="s">
        <v>50</v>
      </c>
      <c r="AB602" s="7" t="s">
        <v>50</v>
      </c>
      <c r="AC602" s="7" t="s">
        <v>50</v>
      </c>
      <c r="AD602" s="7" t="s">
        <v>50</v>
      </c>
      <c r="AE602" s="7" t="s">
        <v>50</v>
      </c>
      <c r="AF602" s="7" t="s">
        <v>50</v>
      </c>
      <c r="AG602" s="7" t="s">
        <v>50</v>
      </c>
      <c r="AH602" s="7">
        <v>1130000</v>
      </c>
      <c r="AI602" s="7" t="s">
        <v>60</v>
      </c>
      <c r="AJ602" s="7">
        <v>1130000</v>
      </c>
      <c r="AK602" s="7" t="s">
        <v>6081</v>
      </c>
      <c r="AL602" s="7" t="s">
        <v>50</v>
      </c>
      <c r="AM602" s="7" t="s">
        <v>6402</v>
      </c>
      <c r="AN602" s="7" t="s">
        <v>66</v>
      </c>
      <c r="AO602" s="7" t="s">
        <v>6403</v>
      </c>
      <c r="AP602" s="8" t="s">
        <v>6404</v>
      </c>
      <c r="AQ602" s="9" t="s">
        <v>50</v>
      </c>
      <c r="AR602" s="7" t="s">
        <v>50</v>
      </c>
    </row>
    <row r="603" spans="1:44" ht="15" thickBot="1">
      <c r="A603" s="10" t="s">
        <v>6405</v>
      </c>
      <c r="B603" s="11">
        <v>23568</v>
      </c>
      <c r="C603" s="12">
        <v>45124</v>
      </c>
      <c r="D603" s="13" t="s">
        <v>45</v>
      </c>
      <c r="E603" s="13" t="s">
        <v>46</v>
      </c>
      <c r="F603" s="13" t="s">
        <v>70</v>
      </c>
      <c r="G603" s="27" t="s">
        <v>54945</v>
      </c>
      <c r="H603" s="13" t="s">
        <v>50</v>
      </c>
      <c r="I603" s="13" t="s">
        <v>50</v>
      </c>
      <c r="J603" s="12">
        <v>45526</v>
      </c>
      <c r="K603" s="13" t="s">
        <v>50</v>
      </c>
      <c r="L603" s="13" t="s">
        <v>1624</v>
      </c>
      <c r="M603" s="13" t="s">
        <v>6406</v>
      </c>
      <c r="N603" s="13" t="s">
        <v>307</v>
      </c>
      <c r="O603" s="13" t="s">
        <v>6407</v>
      </c>
      <c r="P603" s="11">
        <v>56471</v>
      </c>
      <c r="Q603" s="13" t="s">
        <v>245</v>
      </c>
      <c r="R603" s="29" t="s">
        <v>6408</v>
      </c>
      <c r="S603" s="29" t="s">
        <v>6409</v>
      </c>
      <c r="T603" s="13" t="s">
        <v>6410</v>
      </c>
      <c r="U603" s="13">
        <v>7415881801</v>
      </c>
      <c r="V603" s="13">
        <v>650000</v>
      </c>
      <c r="W603" s="13" t="s">
        <v>60</v>
      </c>
      <c r="X603" s="13">
        <v>650000</v>
      </c>
      <c r="Y603" s="13" t="s">
        <v>467</v>
      </c>
      <c r="Z603" s="13">
        <v>1</v>
      </c>
      <c r="AA603" s="13">
        <v>650000</v>
      </c>
      <c r="AB603" s="13" t="s">
        <v>60</v>
      </c>
      <c r="AC603" s="13">
        <v>650000</v>
      </c>
      <c r="AD603" s="13" t="s">
        <v>1624</v>
      </c>
      <c r="AE603" s="13">
        <v>650000</v>
      </c>
      <c r="AF603" s="13" t="s">
        <v>60</v>
      </c>
      <c r="AG603" s="13">
        <v>650000</v>
      </c>
      <c r="AH603" s="13">
        <v>650000</v>
      </c>
      <c r="AI603" s="13" t="s">
        <v>60</v>
      </c>
      <c r="AJ603" s="13">
        <v>650000</v>
      </c>
      <c r="AK603" s="13" t="s">
        <v>50</v>
      </c>
      <c r="AL603" s="13" t="s">
        <v>50</v>
      </c>
      <c r="AM603" s="13" t="s">
        <v>6411</v>
      </c>
      <c r="AN603" s="13" t="s">
        <v>66</v>
      </c>
      <c r="AO603" s="13" t="s">
        <v>6412</v>
      </c>
      <c r="AP603" s="14" t="s">
        <v>6413</v>
      </c>
      <c r="AQ603" s="15" t="s">
        <v>50</v>
      </c>
      <c r="AR603" s="13" t="s">
        <v>50</v>
      </c>
    </row>
    <row r="604" spans="1:44" ht="15" thickBot="1">
      <c r="A604" s="4" t="s">
        <v>6414</v>
      </c>
      <c r="B604" s="7">
        <v>100</v>
      </c>
      <c r="C604" s="7" t="s">
        <v>50</v>
      </c>
      <c r="D604" s="7" t="s">
        <v>45</v>
      </c>
      <c r="E604" s="7" t="s">
        <v>50</v>
      </c>
      <c r="F604" s="7" t="s">
        <v>70</v>
      </c>
      <c r="G604" s="27" t="s">
        <v>54945</v>
      </c>
      <c r="H604" s="7" t="s">
        <v>50</v>
      </c>
      <c r="I604" s="7" t="s">
        <v>50</v>
      </c>
      <c r="J604" s="6">
        <v>45527</v>
      </c>
      <c r="K604" s="7" t="s">
        <v>50</v>
      </c>
      <c r="L604" s="7" t="s">
        <v>467</v>
      </c>
      <c r="M604" s="7" t="s">
        <v>6415</v>
      </c>
      <c r="N604" s="7" t="s">
        <v>6416</v>
      </c>
      <c r="O604" s="7" t="s">
        <v>6417</v>
      </c>
      <c r="P604" s="5">
        <v>57231</v>
      </c>
      <c r="Q604" s="7" t="s">
        <v>1001</v>
      </c>
      <c r="R604" s="28" t="s">
        <v>6418</v>
      </c>
      <c r="S604" s="28" t="s">
        <v>6419</v>
      </c>
      <c r="T604" s="7" t="s">
        <v>50</v>
      </c>
      <c r="U604" s="7" t="s">
        <v>50</v>
      </c>
      <c r="V604" s="7" t="s">
        <v>50</v>
      </c>
      <c r="W604" s="7" t="s">
        <v>50</v>
      </c>
      <c r="X604" s="7" t="s">
        <v>50</v>
      </c>
      <c r="Y604" s="7" t="s">
        <v>467</v>
      </c>
      <c r="Z604" s="7">
        <v>2</v>
      </c>
      <c r="AA604" s="7" t="s">
        <v>50</v>
      </c>
      <c r="AB604" s="7" t="s">
        <v>50</v>
      </c>
      <c r="AC604" s="7" t="s">
        <v>50</v>
      </c>
      <c r="AD604" s="7" t="s">
        <v>467</v>
      </c>
      <c r="AE604" s="7">
        <v>50000</v>
      </c>
      <c r="AF604" s="7" t="s">
        <v>60</v>
      </c>
      <c r="AG604" s="7">
        <v>50000</v>
      </c>
      <c r="AH604" s="7">
        <v>50000</v>
      </c>
      <c r="AI604" s="7" t="s">
        <v>60</v>
      </c>
      <c r="AJ604" s="7">
        <v>50000</v>
      </c>
      <c r="AK604" s="7" t="s">
        <v>6420</v>
      </c>
      <c r="AL604" s="7" t="s">
        <v>50</v>
      </c>
      <c r="AM604" s="7" t="s">
        <v>6421</v>
      </c>
      <c r="AN604" s="7" t="s">
        <v>253</v>
      </c>
      <c r="AO604" s="7" t="s">
        <v>6422</v>
      </c>
      <c r="AP604" s="8" t="s">
        <v>6423</v>
      </c>
      <c r="AQ604" s="9" t="s">
        <v>50</v>
      </c>
      <c r="AR604" s="7" t="s">
        <v>50</v>
      </c>
    </row>
    <row r="605" spans="1:44" ht="15" thickBot="1">
      <c r="A605" s="10" t="s">
        <v>6424</v>
      </c>
      <c r="B605" s="13" t="s">
        <v>50</v>
      </c>
      <c r="C605" s="12">
        <v>42005</v>
      </c>
      <c r="D605" s="13" t="s">
        <v>45</v>
      </c>
      <c r="E605" s="13" t="s">
        <v>46</v>
      </c>
      <c r="F605" s="13" t="s">
        <v>47</v>
      </c>
      <c r="G605" s="26" t="s">
        <v>54946</v>
      </c>
      <c r="H605" s="13" t="s">
        <v>50</v>
      </c>
      <c r="I605" s="13" t="s">
        <v>50</v>
      </c>
      <c r="J605" s="12">
        <v>45527</v>
      </c>
      <c r="K605" s="13" t="s">
        <v>50</v>
      </c>
      <c r="L605" s="13" t="s">
        <v>62</v>
      </c>
      <c r="M605" s="13" t="s">
        <v>6425</v>
      </c>
      <c r="N605" s="13" t="s">
        <v>2190</v>
      </c>
      <c r="O605" s="13" t="s">
        <v>6426</v>
      </c>
      <c r="P605" s="11">
        <v>57261</v>
      </c>
      <c r="Q605" s="13" t="s">
        <v>245</v>
      </c>
      <c r="R605" s="29" t="s">
        <v>6427</v>
      </c>
      <c r="S605" s="29" t="s">
        <v>6428</v>
      </c>
      <c r="T605" s="13" t="s">
        <v>50</v>
      </c>
      <c r="U605" s="13" t="s">
        <v>50</v>
      </c>
      <c r="V605" s="13">
        <v>1375000</v>
      </c>
      <c r="W605" s="13" t="s">
        <v>60</v>
      </c>
      <c r="X605" s="13">
        <v>1375000</v>
      </c>
      <c r="Y605" s="13" t="s">
        <v>61</v>
      </c>
      <c r="Z605" s="13">
        <v>1</v>
      </c>
      <c r="AA605" s="13">
        <v>1375000</v>
      </c>
      <c r="AB605" s="13" t="s">
        <v>60</v>
      </c>
      <c r="AC605" s="13">
        <v>1375000</v>
      </c>
      <c r="AD605" s="13" t="s">
        <v>62</v>
      </c>
      <c r="AE605" s="13">
        <v>1375000</v>
      </c>
      <c r="AF605" s="13" t="s">
        <v>60</v>
      </c>
      <c r="AG605" s="13">
        <v>1375000</v>
      </c>
      <c r="AH605" s="13">
        <v>1375000</v>
      </c>
      <c r="AI605" s="13" t="s">
        <v>60</v>
      </c>
      <c r="AJ605" s="13">
        <v>1375000</v>
      </c>
      <c r="AK605" s="13" t="s">
        <v>50</v>
      </c>
      <c r="AL605" s="13" t="s">
        <v>50</v>
      </c>
      <c r="AM605" s="13" t="s">
        <v>6429</v>
      </c>
      <c r="AN605" s="13" t="s">
        <v>66</v>
      </c>
      <c r="AO605" s="13" t="s">
        <v>6430</v>
      </c>
      <c r="AP605" s="14" t="s">
        <v>6431</v>
      </c>
      <c r="AQ605" s="15" t="s">
        <v>50</v>
      </c>
      <c r="AR605" s="13" t="s">
        <v>50</v>
      </c>
    </row>
    <row r="606" spans="1:44" ht="15" thickBot="1">
      <c r="A606" s="4" t="s">
        <v>6432</v>
      </c>
      <c r="B606" s="7" t="s">
        <v>50</v>
      </c>
      <c r="C606" s="6">
        <v>40909</v>
      </c>
      <c r="D606" s="7" t="s">
        <v>45</v>
      </c>
      <c r="E606" s="7" t="s">
        <v>46</v>
      </c>
      <c r="F606" s="7" t="s">
        <v>70</v>
      </c>
      <c r="G606" s="26" t="s">
        <v>54946</v>
      </c>
      <c r="H606" s="7" t="s">
        <v>50</v>
      </c>
      <c r="I606" s="7" t="s">
        <v>50</v>
      </c>
      <c r="J606" s="6">
        <v>45520</v>
      </c>
      <c r="K606" s="7" t="s">
        <v>116</v>
      </c>
      <c r="L606" s="7" t="s">
        <v>178</v>
      </c>
      <c r="M606" s="7" t="s">
        <v>6433</v>
      </c>
      <c r="N606" s="7" t="s">
        <v>6434</v>
      </c>
      <c r="O606" s="7" t="s">
        <v>6435</v>
      </c>
      <c r="P606" s="5">
        <v>57752</v>
      </c>
      <c r="Q606" s="7" t="s">
        <v>245</v>
      </c>
      <c r="R606" s="28" t="s">
        <v>6436</v>
      </c>
      <c r="S606" s="28" t="s">
        <v>6437</v>
      </c>
      <c r="T606" s="7" t="s">
        <v>50</v>
      </c>
      <c r="U606" s="7" t="s">
        <v>6438</v>
      </c>
      <c r="V606" s="7">
        <v>37500000</v>
      </c>
      <c r="W606" s="7" t="s">
        <v>2056</v>
      </c>
      <c r="X606" s="7">
        <v>5233775</v>
      </c>
      <c r="Y606" s="7" t="s">
        <v>50</v>
      </c>
      <c r="Z606" s="7">
        <v>1</v>
      </c>
      <c r="AA606" s="7">
        <v>37500000</v>
      </c>
      <c r="AB606" s="7" t="s">
        <v>2056</v>
      </c>
      <c r="AC606" s="7">
        <v>5233775</v>
      </c>
      <c r="AD606" s="7" t="s">
        <v>178</v>
      </c>
      <c r="AE606" s="7">
        <v>37500000</v>
      </c>
      <c r="AF606" s="7" t="s">
        <v>2056</v>
      </c>
      <c r="AG606" s="7">
        <v>5233775</v>
      </c>
      <c r="AH606" s="7">
        <v>37500000</v>
      </c>
      <c r="AI606" s="7" t="s">
        <v>2056</v>
      </c>
      <c r="AJ606" s="7">
        <v>5233775</v>
      </c>
      <c r="AK606" s="7" t="s">
        <v>6439</v>
      </c>
      <c r="AL606" s="7" t="s">
        <v>50</v>
      </c>
      <c r="AM606" s="7" t="s">
        <v>6440</v>
      </c>
      <c r="AN606" s="7" t="s">
        <v>66</v>
      </c>
      <c r="AO606" s="7" t="s">
        <v>50</v>
      </c>
      <c r="AP606" s="9" t="s">
        <v>50</v>
      </c>
      <c r="AQ606" s="8" t="s">
        <v>6441</v>
      </c>
      <c r="AR606" s="7" t="s">
        <v>255</v>
      </c>
    </row>
    <row r="607" spans="1:44" ht="15" thickBot="1">
      <c r="A607" s="10" t="s">
        <v>6442</v>
      </c>
      <c r="B607" s="13" t="s">
        <v>50</v>
      </c>
      <c r="C607" s="12">
        <v>44614</v>
      </c>
      <c r="D607" s="13" t="s">
        <v>45</v>
      </c>
      <c r="E607" s="13" t="s">
        <v>46</v>
      </c>
      <c r="F607" s="13" t="s">
        <v>70</v>
      </c>
      <c r="G607" s="27" t="s">
        <v>54945</v>
      </c>
      <c r="H607" s="13" t="s">
        <v>1368</v>
      </c>
      <c r="I607" s="13" t="s">
        <v>50</v>
      </c>
      <c r="J607" s="12">
        <v>45526</v>
      </c>
      <c r="K607" s="13" t="s">
        <v>89</v>
      </c>
      <c r="L607" s="13" t="s">
        <v>52</v>
      </c>
      <c r="M607" s="13" t="s">
        <v>4534</v>
      </c>
      <c r="N607" s="13" t="s">
        <v>640</v>
      </c>
      <c r="O607" s="13" t="s">
        <v>6443</v>
      </c>
      <c r="P607" s="11">
        <v>57771</v>
      </c>
      <c r="Q607" s="13" t="s">
        <v>642</v>
      </c>
      <c r="R607" s="29" t="s">
        <v>6444</v>
      </c>
      <c r="S607" s="29" t="s">
        <v>6445</v>
      </c>
      <c r="T607" s="13" t="s">
        <v>6446</v>
      </c>
      <c r="U607" s="13" t="s">
        <v>50</v>
      </c>
      <c r="V607" s="13">
        <v>250000</v>
      </c>
      <c r="W607" s="13" t="s">
        <v>60</v>
      </c>
      <c r="X607" s="13">
        <v>250000</v>
      </c>
      <c r="Y607" s="13" t="s">
        <v>467</v>
      </c>
      <c r="Z607" s="13">
        <v>2</v>
      </c>
      <c r="AA607" s="13">
        <v>170000</v>
      </c>
      <c r="AB607" s="13" t="s">
        <v>60</v>
      </c>
      <c r="AC607" s="13">
        <v>170000</v>
      </c>
      <c r="AD607" s="13" t="s">
        <v>1624</v>
      </c>
      <c r="AE607" s="13">
        <v>170000</v>
      </c>
      <c r="AF607" s="13" t="s">
        <v>60</v>
      </c>
      <c r="AG607" s="13">
        <v>170000</v>
      </c>
      <c r="AH607" s="13">
        <v>420000</v>
      </c>
      <c r="AI607" s="13" t="s">
        <v>60</v>
      </c>
      <c r="AJ607" s="13">
        <v>420000</v>
      </c>
      <c r="AK607" s="13" t="s">
        <v>2658</v>
      </c>
      <c r="AL607" s="13" t="s">
        <v>50</v>
      </c>
      <c r="AM607" s="13" t="s">
        <v>6447</v>
      </c>
      <c r="AN607" s="13" t="s">
        <v>993</v>
      </c>
      <c r="AO607" s="13" t="s">
        <v>6446</v>
      </c>
      <c r="AP607" s="14" t="s">
        <v>6448</v>
      </c>
      <c r="AQ607" s="15" t="s">
        <v>50</v>
      </c>
      <c r="AR607" s="13" t="s">
        <v>50</v>
      </c>
    </row>
    <row r="608" spans="1:44" ht="15" thickBot="1">
      <c r="A608" s="4" t="s">
        <v>6449</v>
      </c>
      <c r="B608" s="7">
        <v>78</v>
      </c>
      <c r="C608" s="6">
        <v>45444</v>
      </c>
      <c r="D608" s="7" t="s">
        <v>45</v>
      </c>
      <c r="E608" s="7" t="s">
        <v>46</v>
      </c>
      <c r="F608" s="7" t="s">
        <v>70</v>
      </c>
      <c r="G608" s="27" t="s">
        <v>54945</v>
      </c>
      <c r="H608" s="7" t="s">
        <v>50</v>
      </c>
      <c r="I608" s="7" t="s">
        <v>50</v>
      </c>
      <c r="J608" s="6">
        <v>45521</v>
      </c>
      <c r="K608" s="7" t="s">
        <v>50</v>
      </c>
      <c r="L608" s="7" t="s">
        <v>1624</v>
      </c>
      <c r="M608" s="7" t="s">
        <v>6450</v>
      </c>
      <c r="N608" s="7" t="s">
        <v>50</v>
      </c>
      <c r="O608" s="7" t="s">
        <v>6451</v>
      </c>
      <c r="P608" s="5">
        <v>57790</v>
      </c>
      <c r="Q608" s="7" t="s">
        <v>50</v>
      </c>
      <c r="R608" s="28" t="s">
        <v>6452</v>
      </c>
      <c r="S608" s="28" t="s">
        <v>6453</v>
      </c>
      <c r="T608" s="7" t="s">
        <v>6454</v>
      </c>
      <c r="U608" s="7" t="s">
        <v>50</v>
      </c>
      <c r="V608" s="7" t="s">
        <v>50</v>
      </c>
      <c r="W608" s="7" t="s">
        <v>50</v>
      </c>
      <c r="X608" s="7" t="s">
        <v>50</v>
      </c>
      <c r="Y608" s="7" t="s">
        <v>467</v>
      </c>
      <c r="Z608" s="7">
        <v>1</v>
      </c>
      <c r="AA608" s="7" t="s">
        <v>50</v>
      </c>
      <c r="AB608" s="7" t="s">
        <v>50</v>
      </c>
      <c r="AC608" s="7" t="s">
        <v>50</v>
      </c>
      <c r="AD608" s="7" t="s">
        <v>1624</v>
      </c>
      <c r="AE608" s="7" t="s">
        <v>50</v>
      </c>
      <c r="AF608" s="7" t="s">
        <v>50</v>
      </c>
      <c r="AG608" s="7" t="s">
        <v>50</v>
      </c>
      <c r="AH608" s="7" t="s">
        <v>50</v>
      </c>
      <c r="AI608" s="7" t="s">
        <v>50</v>
      </c>
      <c r="AJ608" s="7" t="s">
        <v>50</v>
      </c>
      <c r="AK608" s="7" t="s">
        <v>50</v>
      </c>
      <c r="AL608" s="7" t="s">
        <v>50</v>
      </c>
      <c r="AM608" s="7" t="s">
        <v>6455</v>
      </c>
      <c r="AN608" s="7" t="s">
        <v>993</v>
      </c>
      <c r="AO608" s="7" t="s">
        <v>6456</v>
      </c>
      <c r="AP608" s="8" t="s">
        <v>6457</v>
      </c>
      <c r="AQ608" s="9" t="s">
        <v>50</v>
      </c>
      <c r="AR608" s="7" t="s">
        <v>50</v>
      </c>
    </row>
    <row r="609" spans="1:44" ht="15" thickBot="1">
      <c r="A609" s="10" t="s">
        <v>6458</v>
      </c>
      <c r="B609" s="13" t="s">
        <v>50</v>
      </c>
      <c r="C609" s="12">
        <v>44927</v>
      </c>
      <c r="D609" s="13" t="s">
        <v>45</v>
      </c>
      <c r="E609" s="13" t="s">
        <v>46</v>
      </c>
      <c r="F609" s="13" t="s">
        <v>70</v>
      </c>
      <c r="G609" s="27" t="s">
        <v>54945</v>
      </c>
      <c r="H609" s="13" t="s">
        <v>50</v>
      </c>
      <c r="I609" s="13" t="s">
        <v>50</v>
      </c>
      <c r="J609" s="12">
        <v>45523</v>
      </c>
      <c r="K609" s="13" t="s">
        <v>50</v>
      </c>
      <c r="L609" s="13" t="s">
        <v>467</v>
      </c>
      <c r="M609" s="13" t="s">
        <v>6459</v>
      </c>
      <c r="N609" s="13" t="s">
        <v>5335</v>
      </c>
      <c r="O609" s="13" t="s">
        <v>6460</v>
      </c>
      <c r="P609" s="11">
        <v>57856</v>
      </c>
      <c r="Q609" s="13" t="s">
        <v>1783</v>
      </c>
      <c r="R609" s="29" t="s">
        <v>6461</v>
      </c>
      <c r="S609" s="29" t="s">
        <v>6462</v>
      </c>
      <c r="T609" s="13" t="s">
        <v>50</v>
      </c>
      <c r="U609" s="13" t="s">
        <v>50</v>
      </c>
      <c r="V609" s="13">
        <v>10000000</v>
      </c>
      <c r="W609" s="13" t="s">
        <v>5340</v>
      </c>
      <c r="X609" s="13">
        <v>296300</v>
      </c>
      <c r="Y609" s="13" t="s">
        <v>467</v>
      </c>
      <c r="Z609" s="13">
        <v>1</v>
      </c>
      <c r="AA609" s="13">
        <v>10000000</v>
      </c>
      <c r="AB609" s="13" t="s">
        <v>5340</v>
      </c>
      <c r="AC609" s="13">
        <v>296300</v>
      </c>
      <c r="AD609" s="13" t="s">
        <v>467</v>
      </c>
      <c r="AE609" s="13">
        <v>10000000</v>
      </c>
      <c r="AF609" s="13" t="s">
        <v>5340</v>
      </c>
      <c r="AG609" s="13">
        <v>296300</v>
      </c>
      <c r="AH609" s="13">
        <v>10000000</v>
      </c>
      <c r="AI609" s="13" t="s">
        <v>5340</v>
      </c>
      <c r="AJ609" s="13">
        <v>296300</v>
      </c>
      <c r="AK609" s="13" t="s">
        <v>50</v>
      </c>
      <c r="AL609" s="13" t="s">
        <v>50</v>
      </c>
      <c r="AM609" s="13" t="s">
        <v>6463</v>
      </c>
      <c r="AN609" s="13" t="s">
        <v>253</v>
      </c>
      <c r="AO609" s="13" t="s">
        <v>6464</v>
      </c>
      <c r="AP609" s="14" t="s">
        <v>6465</v>
      </c>
      <c r="AQ609" s="15" t="s">
        <v>50</v>
      </c>
      <c r="AR609" s="13" t="s">
        <v>50</v>
      </c>
    </row>
    <row r="610" spans="1:44" ht="15" thickBot="1">
      <c r="A610" s="4" t="s">
        <v>6466</v>
      </c>
      <c r="B610" s="7" t="s">
        <v>50</v>
      </c>
      <c r="C610" s="6">
        <v>44927</v>
      </c>
      <c r="D610" s="7" t="s">
        <v>45</v>
      </c>
      <c r="E610" s="7" t="s">
        <v>46</v>
      </c>
      <c r="F610" s="7" t="s">
        <v>70</v>
      </c>
      <c r="G610" s="26" t="s">
        <v>54946</v>
      </c>
      <c r="H610" s="7" t="s">
        <v>50</v>
      </c>
      <c r="I610" s="7" t="s">
        <v>50</v>
      </c>
      <c r="J610" s="6">
        <v>45525</v>
      </c>
      <c r="K610" s="7" t="s">
        <v>50</v>
      </c>
      <c r="L610" s="7" t="s">
        <v>467</v>
      </c>
      <c r="M610" s="7" t="s">
        <v>6467</v>
      </c>
      <c r="N610" s="7" t="s">
        <v>6468</v>
      </c>
      <c r="O610" s="7" t="s">
        <v>6469</v>
      </c>
      <c r="P610" s="5">
        <v>58257</v>
      </c>
      <c r="Q610" s="7" t="s">
        <v>397</v>
      </c>
      <c r="R610" s="28" t="s">
        <v>6470</v>
      </c>
      <c r="S610" s="28" t="s">
        <v>6471</v>
      </c>
      <c r="T610" s="7" t="s">
        <v>50</v>
      </c>
      <c r="U610" s="7" t="s">
        <v>50</v>
      </c>
      <c r="V610" s="7">
        <v>770000</v>
      </c>
      <c r="W610" s="7" t="s">
        <v>209</v>
      </c>
      <c r="X610" s="7">
        <v>856235</v>
      </c>
      <c r="Y610" s="7" t="s">
        <v>467</v>
      </c>
      <c r="Z610" s="7">
        <v>1</v>
      </c>
      <c r="AA610" s="7">
        <v>770000</v>
      </c>
      <c r="AB610" s="7" t="s">
        <v>209</v>
      </c>
      <c r="AC610" s="7">
        <v>856235</v>
      </c>
      <c r="AD610" s="7" t="s">
        <v>467</v>
      </c>
      <c r="AE610" s="7">
        <v>770000</v>
      </c>
      <c r="AF610" s="7" t="s">
        <v>209</v>
      </c>
      <c r="AG610" s="7">
        <v>856235</v>
      </c>
      <c r="AH610" s="7">
        <v>770000</v>
      </c>
      <c r="AI610" s="7" t="s">
        <v>209</v>
      </c>
      <c r="AJ610" s="7">
        <v>856235</v>
      </c>
      <c r="AK610" s="7" t="s">
        <v>50</v>
      </c>
      <c r="AL610" s="7" t="s">
        <v>50</v>
      </c>
      <c r="AM610" s="7" t="s">
        <v>6472</v>
      </c>
      <c r="AN610" s="7" t="s">
        <v>993</v>
      </c>
      <c r="AO610" s="7" t="s">
        <v>6473</v>
      </c>
      <c r="AP610" s="8" t="s">
        <v>6474</v>
      </c>
      <c r="AQ610" s="9" t="s">
        <v>50</v>
      </c>
      <c r="AR610" s="7" t="s">
        <v>50</v>
      </c>
    </row>
    <row r="611" spans="1:44" ht="15" thickBot="1">
      <c r="A611" s="10" t="s">
        <v>6475</v>
      </c>
      <c r="B611" s="13" t="s">
        <v>50</v>
      </c>
      <c r="C611" s="12">
        <v>36161</v>
      </c>
      <c r="D611" s="13" t="s">
        <v>45</v>
      </c>
      <c r="E611" s="13" t="s">
        <v>1939</v>
      </c>
      <c r="F611" s="13" t="s">
        <v>70</v>
      </c>
      <c r="G611" s="26" t="s">
        <v>54946</v>
      </c>
      <c r="H611" s="13" t="s">
        <v>50</v>
      </c>
      <c r="I611" s="13" t="s">
        <v>50</v>
      </c>
      <c r="J611" s="12">
        <v>45530</v>
      </c>
      <c r="K611" s="13" t="s">
        <v>50</v>
      </c>
      <c r="L611" s="13" t="s">
        <v>52</v>
      </c>
      <c r="M611" s="13" t="s">
        <v>5917</v>
      </c>
      <c r="N611" s="13" t="s">
        <v>6476</v>
      </c>
      <c r="O611" s="13" t="s">
        <v>6477</v>
      </c>
      <c r="P611" s="11">
        <v>58415</v>
      </c>
      <c r="Q611" s="13" t="s">
        <v>1080</v>
      </c>
      <c r="R611" s="29" t="s">
        <v>6478</v>
      </c>
      <c r="S611" s="29" t="s">
        <v>6479</v>
      </c>
      <c r="T611" s="13" t="s">
        <v>50</v>
      </c>
      <c r="U611" s="13" t="s">
        <v>6480</v>
      </c>
      <c r="V611" s="13">
        <v>11000000</v>
      </c>
      <c r="W611" s="13" t="s">
        <v>60</v>
      </c>
      <c r="X611" s="13">
        <v>11000000</v>
      </c>
      <c r="Y611" s="13" t="s">
        <v>50</v>
      </c>
      <c r="Z611" s="13">
        <v>1</v>
      </c>
      <c r="AA611" s="13" t="s">
        <v>50</v>
      </c>
      <c r="AB611" s="13" t="s">
        <v>50</v>
      </c>
      <c r="AC611" s="13" t="s">
        <v>50</v>
      </c>
      <c r="AD611" s="13" t="s">
        <v>50</v>
      </c>
      <c r="AE611" s="13" t="s">
        <v>50</v>
      </c>
      <c r="AF611" s="13" t="s">
        <v>50</v>
      </c>
      <c r="AG611" s="13" t="s">
        <v>50</v>
      </c>
      <c r="AH611" s="13">
        <v>11000000</v>
      </c>
      <c r="AI611" s="13" t="s">
        <v>60</v>
      </c>
      <c r="AJ611" s="13">
        <v>11000000</v>
      </c>
      <c r="AK611" s="13" t="s">
        <v>6481</v>
      </c>
      <c r="AL611" s="13" t="s">
        <v>50</v>
      </c>
      <c r="AM611" s="13" t="s">
        <v>6482</v>
      </c>
      <c r="AN611" s="13" t="s">
        <v>4746</v>
      </c>
      <c r="AO611" s="13" t="s">
        <v>50</v>
      </c>
      <c r="AP611" s="14" t="s">
        <v>6483</v>
      </c>
      <c r="AQ611" s="15" t="s">
        <v>50</v>
      </c>
      <c r="AR611" s="13" t="s">
        <v>255</v>
      </c>
    </row>
    <row r="612" spans="1:44" ht="15" thickBot="1">
      <c r="A612" s="4" t="s">
        <v>6484</v>
      </c>
      <c r="B612" s="7" t="s">
        <v>50</v>
      </c>
      <c r="C612" s="6">
        <v>43831</v>
      </c>
      <c r="D612" s="7" t="s">
        <v>45</v>
      </c>
      <c r="E612" s="7" t="s">
        <v>46</v>
      </c>
      <c r="F612" s="7" t="s">
        <v>70</v>
      </c>
      <c r="G612" s="7" t="s">
        <v>50</v>
      </c>
      <c r="H612" s="7" t="s">
        <v>50</v>
      </c>
      <c r="I612" s="7" t="s">
        <v>50</v>
      </c>
      <c r="J612" s="6">
        <v>45526</v>
      </c>
      <c r="K612" s="7" t="s">
        <v>50</v>
      </c>
      <c r="L612" s="7" t="s">
        <v>467</v>
      </c>
      <c r="M612" s="7" t="s">
        <v>6485</v>
      </c>
      <c r="N612" s="7" t="s">
        <v>1954</v>
      </c>
      <c r="O612" s="7" t="s">
        <v>6486</v>
      </c>
      <c r="P612" s="5">
        <v>58420</v>
      </c>
      <c r="Q612" s="7" t="s">
        <v>245</v>
      </c>
      <c r="R612" s="28" t="s">
        <v>6487</v>
      </c>
      <c r="S612" s="31" t="s">
        <v>50</v>
      </c>
      <c r="T612" s="7" t="s">
        <v>50</v>
      </c>
      <c r="U612" s="7" t="s">
        <v>6488</v>
      </c>
      <c r="V612" s="7">
        <v>310000000</v>
      </c>
      <c r="W612" s="7" t="s">
        <v>1960</v>
      </c>
      <c r="X612" s="7">
        <v>2127484</v>
      </c>
      <c r="Y612" s="7" t="s">
        <v>467</v>
      </c>
      <c r="Z612" s="7">
        <v>1</v>
      </c>
      <c r="AA612" s="7">
        <v>310000000</v>
      </c>
      <c r="AB612" s="7" t="s">
        <v>1960</v>
      </c>
      <c r="AC612" s="7">
        <v>2127484</v>
      </c>
      <c r="AD612" s="7" t="s">
        <v>467</v>
      </c>
      <c r="AE612" s="7">
        <v>310000000</v>
      </c>
      <c r="AF612" s="7" t="s">
        <v>1960</v>
      </c>
      <c r="AG612" s="7">
        <v>2127484</v>
      </c>
      <c r="AH612" s="7">
        <v>310000000</v>
      </c>
      <c r="AI612" s="7" t="s">
        <v>1960</v>
      </c>
      <c r="AJ612" s="7">
        <v>2127484</v>
      </c>
      <c r="AK612" s="7" t="s">
        <v>6489</v>
      </c>
      <c r="AL612" s="7" t="s">
        <v>50</v>
      </c>
      <c r="AM612" s="7" t="s">
        <v>6490</v>
      </c>
      <c r="AN612" s="7" t="s">
        <v>66</v>
      </c>
      <c r="AO612" s="7" t="s">
        <v>50</v>
      </c>
      <c r="AP612" s="8" t="s">
        <v>6491</v>
      </c>
      <c r="AQ612" s="9" t="s">
        <v>50</v>
      </c>
      <c r="AR612" s="7" t="s">
        <v>255</v>
      </c>
    </row>
    <row r="613" spans="1:44" ht="15" thickBot="1">
      <c r="A613" s="10" t="s">
        <v>6492</v>
      </c>
      <c r="B613" s="13" t="s">
        <v>50</v>
      </c>
      <c r="C613" s="12">
        <v>44927</v>
      </c>
      <c r="D613" s="13" t="s">
        <v>45</v>
      </c>
      <c r="E613" s="13" t="s">
        <v>46</v>
      </c>
      <c r="F613" s="13" t="s">
        <v>70</v>
      </c>
      <c r="G613" s="27" t="s">
        <v>54945</v>
      </c>
      <c r="H613" s="13" t="s">
        <v>50</v>
      </c>
      <c r="I613" s="13" t="s">
        <v>50</v>
      </c>
      <c r="J613" s="12">
        <v>45530</v>
      </c>
      <c r="K613" s="13" t="s">
        <v>50</v>
      </c>
      <c r="L613" s="13" t="s">
        <v>467</v>
      </c>
      <c r="M613" s="13" t="s">
        <v>6493</v>
      </c>
      <c r="N613" s="13" t="s">
        <v>5823</v>
      </c>
      <c r="O613" s="13" t="s">
        <v>6494</v>
      </c>
      <c r="P613" s="11">
        <v>58496</v>
      </c>
      <c r="Q613" s="13" t="s">
        <v>759</v>
      </c>
      <c r="R613" s="29" t="s">
        <v>6495</v>
      </c>
      <c r="S613" s="29" t="s">
        <v>6496</v>
      </c>
      <c r="T613" s="13" t="s">
        <v>50</v>
      </c>
      <c r="U613" s="13" t="s">
        <v>6497</v>
      </c>
      <c r="V613" s="13">
        <v>640000</v>
      </c>
      <c r="W613" s="13" t="s">
        <v>60</v>
      </c>
      <c r="X613" s="13">
        <v>640000</v>
      </c>
      <c r="Y613" s="13" t="s">
        <v>467</v>
      </c>
      <c r="Z613" s="13">
        <v>1</v>
      </c>
      <c r="AA613" s="13">
        <v>640000</v>
      </c>
      <c r="AB613" s="13" t="s">
        <v>60</v>
      </c>
      <c r="AC613" s="13">
        <v>640000</v>
      </c>
      <c r="AD613" s="13" t="s">
        <v>467</v>
      </c>
      <c r="AE613" s="13">
        <v>640000</v>
      </c>
      <c r="AF613" s="13" t="s">
        <v>60</v>
      </c>
      <c r="AG613" s="13">
        <v>640000</v>
      </c>
      <c r="AH613" s="13">
        <v>640000</v>
      </c>
      <c r="AI613" s="13" t="s">
        <v>60</v>
      </c>
      <c r="AJ613" s="13">
        <v>640000</v>
      </c>
      <c r="AK613" s="13" t="s">
        <v>50</v>
      </c>
      <c r="AL613" s="13" t="s">
        <v>50</v>
      </c>
      <c r="AM613" s="13" t="s">
        <v>6498</v>
      </c>
      <c r="AN613" s="13" t="s">
        <v>993</v>
      </c>
      <c r="AO613" s="13" t="s">
        <v>50</v>
      </c>
      <c r="AP613" s="14" t="s">
        <v>6499</v>
      </c>
      <c r="AQ613" s="15" t="s">
        <v>50</v>
      </c>
      <c r="AR613" s="13" t="s">
        <v>255</v>
      </c>
    </row>
    <row r="614" spans="1:44" ht="15" thickBot="1">
      <c r="A614" s="4" t="s">
        <v>6500</v>
      </c>
      <c r="B614" s="7" t="s">
        <v>50</v>
      </c>
      <c r="C614" s="6">
        <v>45292</v>
      </c>
      <c r="D614" s="7" t="s">
        <v>45</v>
      </c>
      <c r="E614" s="7" t="s">
        <v>46</v>
      </c>
      <c r="F614" s="7" t="s">
        <v>70</v>
      </c>
      <c r="G614" s="7" t="s">
        <v>50</v>
      </c>
      <c r="H614" s="7" t="s">
        <v>50</v>
      </c>
      <c r="I614" s="7" t="s">
        <v>50</v>
      </c>
      <c r="J614" s="6">
        <v>45531</v>
      </c>
      <c r="K614" s="7" t="s">
        <v>50</v>
      </c>
      <c r="L614" s="7" t="s">
        <v>467</v>
      </c>
      <c r="M614" s="7" t="s">
        <v>6501</v>
      </c>
      <c r="N614" s="7" t="s">
        <v>6502</v>
      </c>
      <c r="O614" s="7" t="s">
        <v>6503</v>
      </c>
      <c r="P614" s="5">
        <v>58770</v>
      </c>
      <c r="Q614" s="7" t="s">
        <v>383</v>
      </c>
      <c r="R614" s="31" t="s">
        <v>50</v>
      </c>
      <c r="S614" s="31" t="s">
        <v>50</v>
      </c>
      <c r="T614" s="7" t="s">
        <v>50</v>
      </c>
      <c r="U614" s="7" t="s">
        <v>6504</v>
      </c>
      <c r="V614" s="7">
        <v>2999999</v>
      </c>
      <c r="W614" s="7" t="s">
        <v>60</v>
      </c>
      <c r="X614" s="7">
        <v>2999999</v>
      </c>
      <c r="Y614" s="7" t="s">
        <v>467</v>
      </c>
      <c r="Z614" s="7">
        <v>1</v>
      </c>
      <c r="AA614" s="7">
        <v>2999999</v>
      </c>
      <c r="AB614" s="7" t="s">
        <v>60</v>
      </c>
      <c r="AC614" s="7">
        <v>2999999</v>
      </c>
      <c r="AD614" s="7" t="s">
        <v>467</v>
      </c>
      <c r="AE614" s="7">
        <v>2999999</v>
      </c>
      <c r="AF614" s="7" t="s">
        <v>60</v>
      </c>
      <c r="AG614" s="7">
        <v>2999999</v>
      </c>
      <c r="AH614" s="7">
        <v>2999999</v>
      </c>
      <c r="AI614" s="7" t="s">
        <v>60</v>
      </c>
      <c r="AJ614" s="7">
        <v>2999999</v>
      </c>
      <c r="AK614" s="7" t="s">
        <v>50</v>
      </c>
      <c r="AL614" s="7" t="s">
        <v>50</v>
      </c>
      <c r="AM614" s="7" t="s">
        <v>6505</v>
      </c>
      <c r="AN614" s="7" t="s">
        <v>66</v>
      </c>
      <c r="AO614" s="7" t="s">
        <v>50</v>
      </c>
      <c r="AP614" s="9" t="s">
        <v>50</v>
      </c>
      <c r="AQ614" s="8" t="s">
        <v>6506</v>
      </c>
      <c r="AR614" s="7" t="s">
        <v>255</v>
      </c>
    </row>
    <row r="615" spans="1:44" ht="15" thickBot="1">
      <c r="A615" s="10" t="s">
        <v>6507</v>
      </c>
      <c r="B615" s="13" t="s">
        <v>50</v>
      </c>
      <c r="C615" s="12">
        <v>44197</v>
      </c>
      <c r="D615" s="13" t="s">
        <v>45</v>
      </c>
      <c r="E615" s="13" t="s">
        <v>50</v>
      </c>
      <c r="F615" s="13" t="s">
        <v>70</v>
      </c>
      <c r="G615" s="27" t="s">
        <v>54945</v>
      </c>
      <c r="H615" s="13" t="s">
        <v>50</v>
      </c>
      <c r="I615" s="13" t="s">
        <v>50</v>
      </c>
      <c r="J615" s="12">
        <v>45526</v>
      </c>
      <c r="K615" s="13" t="s">
        <v>50</v>
      </c>
      <c r="L615" s="13" t="s">
        <v>52</v>
      </c>
      <c r="M615" s="13" t="s">
        <v>4869</v>
      </c>
      <c r="N615" s="13" t="s">
        <v>6508</v>
      </c>
      <c r="O615" s="13" t="s">
        <v>6509</v>
      </c>
      <c r="P615" s="11">
        <v>59622</v>
      </c>
      <c r="Q615" s="13" t="s">
        <v>360</v>
      </c>
      <c r="R615" s="29" t="s">
        <v>6510</v>
      </c>
      <c r="S615" s="29" t="s">
        <v>6511</v>
      </c>
      <c r="T615" s="13" t="s">
        <v>6512</v>
      </c>
      <c r="U615" s="13" t="s">
        <v>50</v>
      </c>
      <c r="V615" s="13">
        <v>2100000</v>
      </c>
      <c r="W615" s="13" t="s">
        <v>209</v>
      </c>
      <c r="X615" s="13">
        <v>2338858</v>
      </c>
      <c r="Y615" s="13" t="s">
        <v>50</v>
      </c>
      <c r="Z615" s="13">
        <v>1</v>
      </c>
      <c r="AA615" s="13" t="s">
        <v>50</v>
      </c>
      <c r="AB615" s="13" t="s">
        <v>50</v>
      </c>
      <c r="AC615" s="13" t="s">
        <v>50</v>
      </c>
      <c r="AD615" s="13" t="s">
        <v>50</v>
      </c>
      <c r="AE615" s="13" t="s">
        <v>50</v>
      </c>
      <c r="AF615" s="13" t="s">
        <v>50</v>
      </c>
      <c r="AG615" s="13" t="s">
        <v>50</v>
      </c>
      <c r="AH615" s="13">
        <v>2100000</v>
      </c>
      <c r="AI615" s="13" t="s">
        <v>209</v>
      </c>
      <c r="AJ615" s="13">
        <v>2338858</v>
      </c>
      <c r="AK615" s="13" t="s">
        <v>4837</v>
      </c>
      <c r="AL615" s="13" t="s">
        <v>50</v>
      </c>
      <c r="AM615" s="13" t="s">
        <v>6513</v>
      </c>
      <c r="AN615" s="13" t="s">
        <v>66</v>
      </c>
      <c r="AO615" s="13" t="s">
        <v>6514</v>
      </c>
      <c r="AP615" s="14" t="s">
        <v>6515</v>
      </c>
      <c r="AQ615" s="15" t="s">
        <v>50</v>
      </c>
      <c r="AR615" s="13" t="s">
        <v>50</v>
      </c>
    </row>
    <row r="616" spans="1:44" ht="15" thickBot="1">
      <c r="A616" s="4" t="s">
        <v>6516</v>
      </c>
      <c r="B616" s="7" t="s">
        <v>50</v>
      </c>
      <c r="C616" s="6">
        <v>44470</v>
      </c>
      <c r="D616" s="7" t="s">
        <v>45</v>
      </c>
      <c r="E616" s="7" t="s">
        <v>46</v>
      </c>
      <c r="F616" s="7" t="s">
        <v>70</v>
      </c>
      <c r="G616" s="7" t="s">
        <v>50</v>
      </c>
      <c r="H616" s="7" t="s">
        <v>50</v>
      </c>
      <c r="I616" s="7" t="s">
        <v>50</v>
      </c>
      <c r="J616" s="6">
        <v>45522</v>
      </c>
      <c r="K616" s="7" t="s">
        <v>50</v>
      </c>
      <c r="L616" s="7" t="s">
        <v>241</v>
      </c>
      <c r="M616" s="7" t="s">
        <v>3252</v>
      </c>
      <c r="N616" s="7" t="s">
        <v>3909</v>
      </c>
      <c r="O616" s="7" t="s">
        <v>6517</v>
      </c>
      <c r="P616" s="5">
        <v>59854</v>
      </c>
      <c r="Q616" s="7" t="s">
        <v>245</v>
      </c>
      <c r="R616" s="28" t="s">
        <v>6518</v>
      </c>
      <c r="S616" s="31" t="s">
        <v>50</v>
      </c>
      <c r="T616" s="7" t="s">
        <v>6519</v>
      </c>
      <c r="U616" s="7" t="s">
        <v>6520</v>
      </c>
      <c r="V616" s="7">
        <v>10000000</v>
      </c>
      <c r="W616" s="7" t="s">
        <v>2056</v>
      </c>
      <c r="X616" s="7">
        <v>1395673</v>
      </c>
      <c r="Y616" s="7" t="s">
        <v>154</v>
      </c>
      <c r="Z616" s="7">
        <v>1</v>
      </c>
      <c r="AA616" s="7">
        <v>10000000</v>
      </c>
      <c r="AB616" s="7" t="s">
        <v>2056</v>
      </c>
      <c r="AC616" s="7">
        <v>1395673</v>
      </c>
      <c r="AD616" s="7" t="s">
        <v>241</v>
      </c>
      <c r="AE616" s="7">
        <v>10000000</v>
      </c>
      <c r="AF616" s="7" t="s">
        <v>2056</v>
      </c>
      <c r="AG616" s="7">
        <v>1395673</v>
      </c>
      <c r="AH616" s="7">
        <v>10000000</v>
      </c>
      <c r="AI616" s="7" t="s">
        <v>2056</v>
      </c>
      <c r="AJ616" s="7">
        <v>1395673</v>
      </c>
      <c r="AK616" s="7" t="s">
        <v>6521</v>
      </c>
      <c r="AL616" s="7" t="s">
        <v>50</v>
      </c>
      <c r="AM616" s="7" t="s">
        <v>6522</v>
      </c>
      <c r="AN616" s="7" t="s">
        <v>66</v>
      </c>
      <c r="AO616" s="7" t="s">
        <v>50</v>
      </c>
      <c r="AP616" s="9" t="s">
        <v>50</v>
      </c>
      <c r="AQ616" s="8" t="s">
        <v>6523</v>
      </c>
      <c r="AR616" s="7" t="s">
        <v>255</v>
      </c>
    </row>
    <row r="617" spans="1:44" ht="15" thickBot="1">
      <c r="A617" s="10" t="s">
        <v>6524</v>
      </c>
      <c r="B617" s="13" t="s">
        <v>50</v>
      </c>
      <c r="C617" s="12">
        <v>44927</v>
      </c>
      <c r="D617" s="13" t="s">
        <v>45</v>
      </c>
      <c r="E617" s="13" t="s">
        <v>46</v>
      </c>
      <c r="F617" s="13" t="s">
        <v>70</v>
      </c>
      <c r="G617" s="13" t="s">
        <v>50</v>
      </c>
      <c r="H617" s="13" t="s">
        <v>50</v>
      </c>
      <c r="I617" s="13" t="s">
        <v>50</v>
      </c>
      <c r="J617" s="12">
        <v>45524</v>
      </c>
      <c r="K617" s="13" t="s">
        <v>50</v>
      </c>
      <c r="L617" s="13" t="s">
        <v>467</v>
      </c>
      <c r="M617" s="13" t="s">
        <v>6525</v>
      </c>
      <c r="N617" s="13" t="s">
        <v>6526</v>
      </c>
      <c r="O617" s="13" t="s">
        <v>6527</v>
      </c>
      <c r="P617" s="11">
        <v>60243</v>
      </c>
      <c r="Q617" s="13" t="s">
        <v>683</v>
      </c>
      <c r="R617" s="29" t="s">
        <v>6528</v>
      </c>
      <c r="S617" s="30" t="s">
        <v>50</v>
      </c>
      <c r="T617" s="13" t="s">
        <v>6529</v>
      </c>
      <c r="U617" s="13" t="s">
        <v>6530</v>
      </c>
      <c r="V617" s="13">
        <v>318000</v>
      </c>
      <c r="W617" s="13" t="s">
        <v>60</v>
      </c>
      <c r="X617" s="13">
        <v>318000</v>
      </c>
      <c r="Y617" s="13" t="s">
        <v>467</v>
      </c>
      <c r="Z617" s="13">
        <v>1</v>
      </c>
      <c r="AA617" s="13">
        <v>318000</v>
      </c>
      <c r="AB617" s="13" t="s">
        <v>60</v>
      </c>
      <c r="AC617" s="13">
        <v>318000</v>
      </c>
      <c r="AD617" s="13" t="s">
        <v>467</v>
      </c>
      <c r="AE617" s="13">
        <v>318000</v>
      </c>
      <c r="AF617" s="13" t="s">
        <v>60</v>
      </c>
      <c r="AG617" s="13">
        <v>318000</v>
      </c>
      <c r="AH617" s="13">
        <v>318000</v>
      </c>
      <c r="AI617" s="13" t="s">
        <v>60</v>
      </c>
      <c r="AJ617" s="13">
        <v>318000</v>
      </c>
      <c r="AK617" s="13" t="s">
        <v>50</v>
      </c>
      <c r="AL617" s="13" t="s">
        <v>50</v>
      </c>
      <c r="AM617" s="13" t="s">
        <v>6531</v>
      </c>
      <c r="AN617" s="13" t="s">
        <v>66</v>
      </c>
      <c r="AO617" s="13" t="s">
        <v>6532</v>
      </c>
      <c r="AP617" s="15" t="s">
        <v>50</v>
      </c>
      <c r="AQ617" s="14" t="s">
        <v>6533</v>
      </c>
      <c r="AR617" s="13" t="s">
        <v>50</v>
      </c>
    </row>
    <row r="618" spans="1:44" ht="15" thickBot="1">
      <c r="A618" s="4" t="s">
        <v>6534</v>
      </c>
      <c r="B618" s="5">
        <v>1532</v>
      </c>
      <c r="C618" s="6">
        <v>19855</v>
      </c>
      <c r="D618" s="7" t="s">
        <v>45</v>
      </c>
      <c r="E618" s="7" t="s">
        <v>1939</v>
      </c>
      <c r="F618" s="7" t="s">
        <v>70</v>
      </c>
      <c r="G618" s="7" t="s">
        <v>71</v>
      </c>
      <c r="H618" s="7" t="s">
        <v>825</v>
      </c>
      <c r="I618" s="7" t="s">
        <v>50</v>
      </c>
      <c r="J618" s="6">
        <v>45530</v>
      </c>
      <c r="K618" s="7" t="s">
        <v>72</v>
      </c>
      <c r="L618" s="7" t="s">
        <v>52</v>
      </c>
      <c r="M618" s="7" t="s">
        <v>6535</v>
      </c>
      <c r="N618" s="7" t="s">
        <v>6536</v>
      </c>
      <c r="O618" s="7" t="s">
        <v>6537</v>
      </c>
      <c r="P618" s="5">
        <v>60597</v>
      </c>
      <c r="Q618" s="7" t="s">
        <v>166</v>
      </c>
      <c r="R618" s="28" t="s">
        <v>6538</v>
      </c>
      <c r="S618" s="28" t="s">
        <v>6539</v>
      </c>
      <c r="T618" s="7" t="s">
        <v>50</v>
      </c>
      <c r="U618" s="7">
        <f>1-850-432-1222</f>
        <v>-2503</v>
      </c>
      <c r="V618" s="7" t="s">
        <v>50</v>
      </c>
      <c r="W618" s="7" t="s">
        <v>50</v>
      </c>
      <c r="X618" s="7" t="s">
        <v>50</v>
      </c>
      <c r="Y618" s="7" t="s">
        <v>50</v>
      </c>
      <c r="Z618" s="7">
        <v>2</v>
      </c>
      <c r="AA618" s="7" t="s">
        <v>50</v>
      </c>
      <c r="AB618" s="7" t="s">
        <v>50</v>
      </c>
      <c r="AC618" s="7" t="s">
        <v>50</v>
      </c>
      <c r="AD618" s="7" t="s">
        <v>50</v>
      </c>
      <c r="AE618" s="7" t="s">
        <v>50</v>
      </c>
      <c r="AF618" s="7" t="s">
        <v>50</v>
      </c>
      <c r="AG618" s="7" t="s">
        <v>50</v>
      </c>
      <c r="AH618" s="7">
        <v>25000</v>
      </c>
      <c r="AI618" s="7" t="s">
        <v>60</v>
      </c>
      <c r="AJ618" s="7">
        <v>25000</v>
      </c>
      <c r="AK618" s="7" t="s">
        <v>6540</v>
      </c>
      <c r="AL618" s="7" t="s">
        <v>50</v>
      </c>
      <c r="AM618" s="7" t="s">
        <v>6541</v>
      </c>
      <c r="AN618" s="7" t="s">
        <v>738</v>
      </c>
      <c r="AO618" s="7" t="s">
        <v>50</v>
      </c>
      <c r="AP618" s="8" t="s">
        <v>6542</v>
      </c>
      <c r="AQ618" s="9" t="s">
        <v>50</v>
      </c>
      <c r="AR618" s="7" t="s">
        <v>255</v>
      </c>
    </row>
    <row r="619" spans="1:44" ht="15" thickBot="1">
      <c r="A619" s="10" t="s">
        <v>6543</v>
      </c>
      <c r="B619" s="13" t="s">
        <v>50</v>
      </c>
      <c r="C619" s="12">
        <v>42736</v>
      </c>
      <c r="D619" s="13" t="s">
        <v>45</v>
      </c>
      <c r="E619" s="13" t="s">
        <v>46</v>
      </c>
      <c r="F619" s="13" t="s">
        <v>70</v>
      </c>
      <c r="G619" s="13" t="s">
        <v>50</v>
      </c>
      <c r="H619" s="13" t="s">
        <v>50</v>
      </c>
      <c r="I619" s="13" t="s">
        <v>50</v>
      </c>
      <c r="J619" s="12">
        <v>45523</v>
      </c>
      <c r="K619" s="13" t="s">
        <v>50</v>
      </c>
      <c r="L619" s="13" t="s">
        <v>4836</v>
      </c>
      <c r="M619" s="13" t="s">
        <v>6544</v>
      </c>
      <c r="N619" s="13" t="s">
        <v>1954</v>
      </c>
      <c r="O619" s="13" t="s">
        <v>6545</v>
      </c>
      <c r="P619" s="11">
        <v>60694</v>
      </c>
      <c r="Q619" s="13" t="s">
        <v>245</v>
      </c>
      <c r="R619" s="29" t="s">
        <v>6546</v>
      </c>
      <c r="S619" s="30" t="s">
        <v>50</v>
      </c>
      <c r="T619" s="13" t="s">
        <v>50</v>
      </c>
      <c r="U619" s="13" t="s">
        <v>6547</v>
      </c>
      <c r="V619" s="13">
        <v>16000000</v>
      </c>
      <c r="W619" s="13" t="s">
        <v>1960</v>
      </c>
      <c r="X619" s="13">
        <v>109306</v>
      </c>
      <c r="Y619" s="13" t="s">
        <v>467</v>
      </c>
      <c r="Z619" s="13">
        <v>1</v>
      </c>
      <c r="AA619" s="13">
        <v>16000000</v>
      </c>
      <c r="AB619" s="13" t="s">
        <v>1960</v>
      </c>
      <c r="AC619" s="13">
        <v>109306</v>
      </c>
      <c r="AD619" s="13" t="s">
        <v>4836</v>
      </c>
      <c r="AE619" s="13">
        <v>16000000</v>
      </c>
      <c r="AF619" s="13" t="s">
        <v>1960</v>
      </c>
      <c r="AG619" s="13">
        <v>109306</v>
      </c>
      <c r="AH619" s="13">
        <v>16000000</v>
      </c>
      <c r="AI619" s="13" t="s">
        <v>1960</v>
      </c>
      <c r="AJ619" s="13">
        <v>109306</v>
      </c>
      <c r="AK619" s="13" t="s">
        <v>50</v>
      </c>
      <c r="AL619" s="13" t="s">
        <v>50</v>
      </c>
      <c r="AM619" s="13" t="s">
        <v>6548</v>
      </c>
      <c r="AN619" s="13" t="s">
        <v>66</v>
      </c>
      <c r="AO619" s="13" t="s">
        <v>50</v>
      </c>
      <c r="AP619" s="15" t="s">
        <v>50</v>
      </c>
      <c r="AQ619" s="14" t="s">
        <v>6549</v>
      </c>
      <c r="AR619" s="13" t="s">
        <v>255</v>
      </c>
    </row>
    <row r="620" spans="1:44" ht="15" thickBot="1">
      <c r="A620" s="4" t="s">
        <v>6550</v>
      </c>
      <c r="B620" s="7" t="s">
        <v>50</v>
      </c>
      <c r="C620" s="6">
        <v>45292</v>
      </c>
      <c r="D620" s="7" t="s">
        <v>45</v>
      </c>
      <c r="E620" s="7" t="s">
        <v>46</v>
      </c>
      <c r="F620" s="7" t="s">
        <v>70</v>
      </c>
      <c r="G620" s="27" t="s">
        <v>54945</v>
      </c>
      <c r="H620" s="7" t="s">
        <v>50</v>
      </c>
      <c r="I620" s="7" t="s">
        <v>50</v>
      </c>
      <c r="J620" s="6">
        <v>45525</v>
      </c>
      <c r="K620" s="7" t="s">
        <v>50</v>
      </c>
      <c r="L620" s="7" t="s">
        <v>467</v>
      </c>
      <c r="M620" s="7" t="s">
        <v>6551</v>
      </c>
      <c r="N620" s="7" t="s">
        <v>6552</v>
      </c>
      <c r="O620" s="7" t="s">
        <v>6553</v>
      </c>
      <c r="P620" s="5">
        <v>61696</v>
      </c>
      <c r="Q620" s="7" t="s">
        <v>1116</v>
      </c>
      <c r="R620" s="31" t="s">
        <v>50</v>
      </c>
      <c r="S620" s="31" t="s">
        <v>50</v>
      </c>
      <c r="T620" s="7" t="s">
        <v>50</v>
      </c>
      <c r="U620" s="7" t="s">
        <v>6554</v>
      </c>
      <c r="V620" s="7">
        <v>2635000</v>
      </c>
      <c r="W620" s="7" t="s">
        <v>60</v>
      </c>
      <c r="X620" s="7">
        <v>2635000</v>
      </c>
      <c r="Y620" s="7" t="s">
        <v>467</v>
      </c>
      <c r="Z620" s="7">
        <v>1</v>
      </c>
      <c r="AA620" s="7">
        <v>2635000</v>
      </c>
      <c r="AB620" s="7" t="s">
        <v>60</v>
      </c>
      <c r="AC620" s="7">
        <v>2635000</v>
      </c>
      <c r="AD620" s="7" t="s">
        <v>467</v>
      </c>
      <c r="AE620" s="7">
        <v>2635000</v>
      </c>
      <c r="AF620" s="7" t="s">
        <v>60</v>
      </c>
      <c r="AG620" s="7">
        <v>2635000</v>
      </c>
      <c r="AH620" s="7">
        <v>2635000</v>
      </c>
      <c r="AI620" s="7" t="s">
        <v>60</v>
      </c>
      <c r="AJ620" s="7">
        <v>2635000</v>
      </c>
      <c r="AK620" s="7" t="s">
        <v>50</v>
      </c>
      <c r="AL620" s="7" t="s">
        <v>50</v>
      </c>
      <c r="AM620" s="7" t="s">
        <v>6555</v>
      </c>
      <c r="AN620" s="7" t="s">
        <v>66</v>
      </c>
      <c r="AO620" s="7" t="s">
        <v>50</v>
      </c>
      <c r="AP620" s="9" t="s">
        <v>50</v>
      </c>
      <c r="AQ620" s="8" t="s">
        <v>6556</v>
      </c>
      <c r="AR620" s="7" t="s">
        <v>255</v>
      </c>
    </row>
    <row r="621" spans="1:44" ht="15" thickBot="1">
      <c r="A621" s="10" t="s">
        <v>6557</v>
      </c>
      <c r="B621" s="13" t="s">
        <v>50</v>
      </c>
      <c r="C621" s="12">
        <v>41640</v>
      </c>
      <c r="D621" s="13" t="s">
        <v>45</v>
      </c>
      <c r="E621" s="13" t="s">
        <v>46</v>
      </c>
      <c r="F621" s="13" t="s">
        <v>70</v>
      </c>
      <c r="G621" s="27" t="s">
        <v>54945</v>
      </c>
      <c r="H621" s="13" t="s">
        <v>50</v>
      </c>
      <c r="I621" s="13" t="s">
        <v>50</v>
      </c>
      <c r="J621" s="12">
        <v>45523</v>
      </c>
      <c r="K621" s="13" t="s">
        <v>50</v>
      </c>
      <c r="L621" s="13" t="s">
        <v>178</v>
      </c>
      <c r="M621" s="13" t="s">
        <v>6558</v>
      </c>
      <c r="N621" s="13" t="s">
        <v>6559</v>
      </c>
      <c r="O621" s="13" t="s">
        <v>6560</v>
      </c>
      <c r="P621" s="11">
        <v>62097</v>
      </c>
      <c r="Q621" s="13" t="s">
        <v>166</v>
      </c>
      <c r="R621" s="29" t="s">
        <v>6561</v>
      </c>
      <c r="S621" s="29" t="s">
        <v>6562</v>
      </c>
      <c r="T621" s="13" t="s">
        <v>50</v>
      </c>
      <c r="U621" s="13" t="s">
        <v>6563</v>
      </c>
      <c r="V621" s="13">
        <v>675000</v>
      </c>
      <c r="W621" s="13" t="s">
        <v>60</v>
      </c>
      <c r="X621" s="13">
        <v>675000</v>
      </c>
      <c r="Y621" s="13" t="s">
        <v>50</v>
      </c>
      <c r="Z621" s="13">
        <v>1</v>
      </c>
      <c r="AA621" s="13">
        <v>675000</v>
      </c>
      <c r="AB621" s="13" t="s">
        <v>60</v>
      </c>
      <c r="AC621" s="13">
        <v>675000</v>
      </c>
      <c r="AD621" s="13" t="s">
        <v>178</v>
      </c>
      <c r="AE621" s="13">
        <v>675000</v>
      </c>
      <c r="AF621" s="13" t="s">
        <v>60</v>
      </c>
      <c r="AG621" s="13">
        <v>675000</v>
      </c>
      <c r="AH621" s="13">
        <v>675000</v>
      </c>
      <c r="AI621" s="13" t="s">
        <v>60</v>
      </c>
      <c r="AJ621" s="13">
        <v>675000</v>
      </c>
      <c r="AK621" s="13" t="s">
        <v>50</v>
      </c>
      <c r="AL621" s="13" t="s">
        <v>50</v>
      </c>
      <c r="AM621" s="13" t="s">
        <v>6564</v>
      </c>
      <c r="AN621" s="13" t="s">
        <v>66</v>
      </c>
      <c r="AO621" s="13" t="s">
        <v>50</v>
      </c>
      <c r="AP621" s="15" t="s">
        <v>50</v>
      </c>
      <c r="AQ621" s="14" t="s">
        <v>6565</v>
      </c>
      <c r="AR621" s="13" t="s">
        <v>255</v>
      </c>
    </row>
    <row r="622" spans="1:44" ht="15" thickBot="1">
      <c r="A622" s="4" t="s">
        <v>6566</v>
      </c>
      <c r="B622" s="7" t="s">
        <v>50</v>
      </c>
      <c r="C622" s="6">
        <v>44927</v>
      </c>
      <c r="D622" s="7" t="s">
        <v>45</v>
      </c>
      <c r="E622" s="7" t="s">
        <v>46</v>
      </c>
      <c r="F622" s="7" t="s">
        <v>70</v>
      </c>
      <c r="G622" s="26" t="s">
        <v>54946</v>
      </c>
      <c r="H622" s="7" t="s">
        <v>50</v>
      </c>
      <c r="I622" s="7" t="s">
        <v>50</v>
      </c>
      <c r="J622" s="6">
        <v>45525</v>
      </c>
      <c r="K622" s="7" t="s">
        <v>50</v>
      </c>
      <c r="L622" s="7" t="s">
        <v>131</v>
      </c>
      <c r="M622" s="7" t="s">
        <v>6567</v>
      </c>
      <c r="N622" s="7" t="s">
        <v>103</v>
      </c>
      <c r="O622" s="7" t="s">
        <v>6568</v>
      </c>
      <c r="P622" s="5">
        <v>62164</v>
      </c>
      <c r="Q622" s="7" t="s">
        <v>105</v>
      </c>
      <c r="R622" s="28" t="s">
        <v>6569</v>
      </c>
      <c r="S622" s="28" t="s">
        <v>6570</v>
      </c>
      <c r="T622" s="7" t="s">
        <v>50</v>
      </c>
      <c r="U622" s="7" t="s">
        <v>6571</v>
      </c>
      <c r="V622" s="7">
        <v>11110000</v>
      </c>
      <c r="W622" s="7" t="s">
        <v>60</v>
      </c>
      <c r="X622" s="7">
        <v>11110000</v>
      </c>
      <c r="Y622" s="7" t="s">
        <v>50</v>
      </c>
      <c r="Z622" s="7">
        <v>1</v>
      </c>
      <c r="AA622" s="7" t="s">
        <v>50</v>
      </c>
      <c r="AB622" s="7" t="s">
        <v>50</v>
      </c>
      <c r="AC622" s="7" t="s">
        <v>50</v>
      </c>
      <c r="AD622" s="7" t="s">
        <v>50</v>
      </c>
      <c r="AE622" s="7" t="s">
        <v>50</v>
      </c>
      <c r="AF622" s="7" t="s">
        <v>50</v>
      </c>
      <c r="AG622" s="7" t="s">
        <v>50</v>
      </c>
      <c r="AH622" s="7">
        <v>11110000</v>
      </c>
      <c r="AI622" s="7" t="s">
        <v>60</v>
      </c>
      <c r="AJ622" s="7">
        <v>11110000</v>
      </c>
      <c r="AK622" s="7" t="s">
        <v>50</v>
      </c>
      <c r="AL622" s="7" t="s">
        <v>50</v>
      </c>
      <c r="AM622" s="7" t="s">
        <v>6572</v>
      </c>
      <c r="AN622" s="7" t="s">
        <v>993</v>
      </c>
      <c r="AO622" s="7" t="s">
        <v>6573</v>
      </c>
      <c r="AP622" s="8" t="s">
        <v>6574</v>
      </c>
      <c r="AQ622" s="9" t="s">
        <v>50</v>
      </c>
      <c r="AR622" s="7" t="s">
        <v>50</v>
      </c>
    </row>
    <row r="623" spans="1:44" ht="15" thickBot="1">
      <c r="A623" s="10" t="s">
        <v>6575</v>
      </c>
      <c r="B623" s="13" t="s">
        <v>50</v>
      </c>
      <c r="C623" s="12">
        <v>45419</v>
      </c>
      <c r="D623" s="13" t="s">
        <v>45</v>
      </c>
      <c r="E623" s="13" t="s">
        <v>46</v>
      </c>
      <c r="F623" s="13" t="s">
        <v>70</v>
      </c>
      <c r="G623" s="26" t="s">
        <v>54946</v>
      </c>
      <c r="H623" s="13" t="s">
        <v>50</v>
      </c>
      <c r="I623" s="13" t="s">
        <v>50</v>
      </c>
      <c r="J623" s="12">
        <v>45525</v>
      </c>
      <c r="K623" s="13" t="s">
        <v>50</v>
      </c>
      <c r="L623" s="13" t="s">
        <v>6576</v>
      </c>
      <c r="M623" s="13" t="s">
        <v>6577</v>
      </c>
      <c r="N623" s="13" t="s">
        <v>180</v>
      </c>
      <c r="O623" s="13" t="s">
        <v>6578</v>
      </c>
      <c r="P623" s="11">
        <v>62212</v>
      </c>
      <c r="Q623" s="13" t="s">
        <v>120</v>
      </c>
      <c r="R623" s="29" t="s">
        <v>6579</v>
      </c>
      <c r="S623" s="29" t="s">
        <v>6580</v>
      </c>
      <c r="T623" s="13" t="s">
        <v>6581</v>
      </c>
      <c r="U623" s="13">
        <v>6282188666</v>
      </c>
      <c r="V623" s="13">
        <v>27000</v>
      </c>
      <c r="W623" s="13" t="s">
        <v>60</v>
      </c>
      <c r="X623" s="13">
        <v>27000</v>
      </c>
      <c r="Y623" s="13" t="s">
        <v>50</v>
      </c>
      <c r="Z623" s="13">
        <v>2</v>
      </c>
      <c r="AA623" s="13" t="s">
        <v>50</v>
      </c>
      <c r="AB623" s="13" t="s">
        <v>50</v>
      </c>
      <c r="AC623" s="13" t="s">
        <v>50</v>
      </c>
      <c r="AD623" s="13" t="s">
        <v>50</v>
      </c>
      <c r="AE623" s="13" t="s">
        <v>50</v>
      </c>
      <c r="AF623" s="13" t="s">
        <v>50</v>
      </c>
      <c r="AG623" s="13" t="s">
        <v>50</v>
      </c>
      <c r="AH623" s="13">
        <v>32000</v>
      </c>
      <c r="AI623" s="13" t="s">
        <v>60</v>
      </c>
      <c r="AJ623" s="13">
        <v>32000</v>
      </c>
      <c r="AK623" s="13" t="s">
        <v>50</v>
      </c>
      <c r="AL623" s="13" t="s">
        <v>50</v>
      </c>
      <c r="AM623" s="13" t="s">
        <v>6582</v>
      </c>
      <c r="AN623" s="13" t="s">
        <v>66</v>
      </c>
      <c r="AO623" s="13" t="s">
        <v>6583</v>
      </c>
      <c r="AP623" s="14" t="s">
        <v>6584</v>
      </c>
      <c r="AQ623" s="15" t="s">
        <v>50</v>
      </c>
      <c r="AR623" s="13" t="s">
        <v>50</v>
      </c>
    </row>
    <row r="624" spans="1:44" ht="15" thickBot="1">
      <c r="A624" s="4" t="s">
        <v>6585</v>
      </c>
      <c r="B624" s="7" t="s">
        <v>50</v>
      </c>
      <c r="C624" s="6">
        <v>44927</v>
      </c>
      <c r="D624" s="7" t="s">
        <v>45</v>
      </c>
      <c r="E624" s="7" t="s">
        <v>46</v>
      </c>
      <c r="F624" s="7" t="s">
        <v>70</v>
      </c>
      <c r="G624" s="7" t="s">
        <v>50</v>
      </c>
      <c r="H624" s="7" t="s">
        <v>50</v>
      </c>
      <c r="I624" s="7" t="s">
        <v>50</v>
      </c>
      <c r="J624" s="6">
        <v>45523</v>
      </c>
      <c r="K624" s="7" t="s">
        <v>50</v>
      </c>
      <c r="L624" s="7" t="s">
        <v>4836</v>
      </c>
      <c r="M624" s="7" t="s">
        <v>6586</v>
      </c>
      <c r="N624" s="7" t="s">
        <v>1954</v>
      </c>
      <c r="O624" s="7" t="s">
        <v>6587</v>
      </c>
      <c r="P624" s="5">
        <v>62538</v>
      </c>
      <c r="Q624" s="7" t="s">
        <v>245</v>
      </c>
      <c r="R624" s="28" t="s">
        <v>6588</v>
      </c>
      <c r="S624" s="31" t="s">
        <v>50</v>
      </c>
      <c r="T624" s="7" t="s">
        <v>50</v>
      </c>
      <c r="U624" s="7" t="s">
        <v>50</v>
      </c>
      <c r="V624" s="7">
        <v>15000000</v>
      </c>
      <c r="W624" s="7" t="s">
        <v>1960</v>
      </c>
      <c r="X624" s="7">
        <v>102474</v>
      </c>
      <c r="Y624" s="7" t="s">
        <v>467</v>
      </c>
      <c r="Z624" s="7">
        <v>1</v>
      </c>
      <c r="AA624" s="7">
        <v>15000000</v>
      </c>
      <c r="AB624" s="7" t="s">
        <v>1960</v>
      </c>
      <c r="AC624" s="7">
        <v>102474</v>
      </c>
      <c r="AD624" s="7" t="s">
        <v>4836</v>
      </c>
      <c r="AE624" s="7">
        <v>15000000</v>
      </c>
      <c r="AF624" s="7" t="s">
        <v>1960</v>
      </c>
      <c r="AG624" s="7">
        <v>102474</v>
      </c>
      <c r="AH624" s="7">
        <v>15000000</v>
      </c>
      <c r="AI624" s="7" t="s">
        <v>1960</v>
      </c>
      <c r="AJ624" s="7">
        <v>102474</v>
      </c>
      <c r="AK624" s="7" t="s">
        <v>50</v>
      </c>
      <c r="AL624" s="7" t="s">
        <v>50</v>
      </c>
      <c r="AM624" s="7" t="s">
        <v>6589</v>
      </c>
      <c r="AN624" s="7" t="s">
        <v>66</v>
      </c>
      <c r="AO624" s="7" t="s">
        <v>50</v>
      </c>
      <c r="AP624" s="9" t="s">
        <v>50</v>
      </c>
      <c r="AQ624" s="8" t="s">
        <v>6590</v>
      </c>
      <c r="AR624" s="7" t="s">
        <v>255</v>
      </c>
    </row>
    <row r="625" spans="1:44" ht="15" thickBot="1">
      <c r="A625" s="10" t="s">
        <v>6591</v>
      </c>
      <c r="B625" s="13" t="s">
        <v>50</v>
      </c>
      <c r="C625" s="12">
        <v>43101</v>
      </c>
      <c r="D625" s="13" t="s">
        <v>45</v>
      </c>
      <c r="E625" s="13" t="s">
        <v>46</v>
      </c>
      <c r="F625" s="13" t="s">
        <v>70</v>
      </c>
      <c r="G625" s="27" t="s">
        <v>54945</v>
      </c>
      <c r="H625" s="13" t="s">
        <v>50</v>
      </c>
      <c r="I625" s="13" t="s">
        <v>50</v>
      </c>
      <c r="J625" s="12">
        <v>45524</v>
      </c>
      <c r="K625" s="13" t="s">
        <v>50</v>
      </c>
      <c r="L625" s="13" t="s">
        <v>131</v>
      </c>
      <c r="M625" s="13" t="s">
        <v>6592</v>
      </c>
      <c r="N625" s="13" t="s">
        <v>6593</v>
      </c>
      <c r="O625" s="13" t="s">
        <v>6594</v>
      </c>
      <c r="P625" s="11">
        <v>64411</v>
      </c>
      <c r="Q625" s="13" t="s">
        <v>920</v>
      </c>
      <c r="R625" s="29" t="s">
        <v>6595</v>
      </c>
      <c r="S625" s="29" t="s">
        <v>6596</v>
      </c>
      <c r="T625" s="13" t="s">
        <v>50</v>
      </c>
      <c r="U625" s="13" t="s">
        <v>50</v>
      </c>
      <c r="V625" s="13">
        <v>1000000</v>
      </c>
      <c r="W625" s="13" t="s">
        <v>6597</v>
      </c>
      <c r="X625" s="13">
        <v>148971</v>
      </c>
      <c r="Y625" s="13" t="s">
        <v>467</v>
      </c>
      <c r="Z625" s="13">
        <v>2</v>
      </c>
      <c r="AA625" s="13">
        <v>1000000</v>
      </c>
      <c r="AB625" s="13" t="s">
        <v>6597</v>
      </c>
      <c r="AC625" s="13">
        <v>148971</v>
      </c>
      <c r="AD625" s="13" t="s">
        <v>4836</v>
      </c>
      <c r="AE625" s="13">
        <v>1000000</v>
      </c>
      <c r="AF625" s="13" t="s">
        <v>6597</v>
      </c>
      <c r="AG625" s="13">
        <v>148971</v>
      </c>
      <c r="AH625" s="13">
        <v>2000000</v>
      </c>
      <c r="AI625" s="13" t="s">
        <v>6597</v>
      </c>
      <c r="AJ625" s="13">
        <v>297942</v>
      </c>
      <c r="AK625" s="13" t="s">
        <v>6598</v>
      </c>
      <c r="AL625" s="13" t="s">
        <v>50</v>
      </c>
      <c r="AM625" s="13" t="s">
        <v>6599</v>
      </c>
      <c r="AN625" s="13" t="s">
        <v>993</v>
      </c>
      <c r="AO625" s="13" t="s">
        <v>6600</v>
      </c>
      <c r="AP625" s="14" t="s">
        <v>6601</v>
      </c>
      <c r="AQ625" s="15" t="s">
        <v>50</v>
      </c>
      <c r="AR625" s="13" t="s">
        <v>50</v>
      </c>
    </row>
    <row r="626" spans="1:44" ht="15" thickBot="1">
      <c r="A626" s="4" t="s">
        <v>6602</v>
      </c>
      <c r="B626" s="5">
        <v>1049</v>
      </c>
      <c r="C626" s="6">
        <v>27395</v>
      </c>
      <c r="D626" s="7" t="s">
        <v>45</v>
      </c>
      <c r="E626" s="7" t="s">
        <v>46</v>
      </c>
      <c r="F626" s="7" t="s">
        <v>70</v>
      </c>
      <c r="G626" s="26" t="s">
        <v>54946</v>
      </c>
      <c r="H626" s="7" t="s">
        <v>6603</v>
      </c>
      <c r="I626" s="7" t="s">
        <v>50</v>
      </c>
      <c r="J626" s="6">
        <v>45525</v>
      </c>
      <c r="K626" s="7" t="s">
        <v>116</v>
      </c>
      <c r="L626" s="7" t="s">
        <v>178</v>
      </c>
      <c r="M626" s="7" t="s">
        <v>6604</v>
      </c>
      <c r="N626" s="7" t="s">
        <v>432</v>
      </c>
      <c r="O626" s="7" t="s">
        <v>6605</v>
      </c>
      <c r="P626" s="5">
        <v>64509</v>
      </c>
      <c r="Q626" s="7" t="s">
        <v>434</v>
      </c>
      <c r="R626" s="28" t="s">
        <v>6606</v>
      </c>
      <c r="S626" s="28" t="s">
        <v>6607</v>
      </c>
      <c r="T626" s="7" t="s">
        <v>50</v>
      </c>
      <c r="U626" s="7" t="s">
        <v>6608</v>
      </c>
      <c r="V626" s="7">
        <v>370000</v>
      </c>
      <c r="W626" s="7" t="s">
        <v>60</v>
      </c>
      <c r="X626" s="7">
        <v>370000</v>
      </c>
      <c r="Y626" s="7" t="s">
        <v>50</v>
      </c>
      <c r="Z626" s="7">
        <v>1</v>
      </c>
      <c r="AA626" s="7">
        <v>370000</v>
      </c>
      <c r="AB626" s="7" t="s">
        <v>60</v>
      </c>
      <c r="AC626" s="7">
        <v>370000</v>
      </c>
      <c r="AD626" s="7" t="s">
        <v>178</v>
      </c>
      <c r="AE626" s="7">
        <v>370000</v>
      </c>
      <c r="AF626" s="7" t="s">
        <v>60</v>
      </c>
      <c r="AG626" s="7">
        <v>370000</v>
      </c>
      <c r="AH626" s="7">
        <v>370000</v>
      </c>
      <c r="AI626" s="7" t="s">
        <v>60</v>
      </c>
      <c r="AJ626" s="7">
        <v>370000</v>
      </c>
      <c r="AK626" s="7" t="s">
        <v>50</v>
      </c>
      <c r="AL626" s="7" t="s">
        <v>50</v>
      </c>
      <c r="AM626" s="7" t="s">
        <v>6609</v>
      </c>
      <c r="AN626" s="7" t="s">
        <v>3036</v>
      </c>
      <c r="AO626" s="7" t="s">
        <v>6610</v>
      </c>
      <c r="AP626" s="8" t="s">
        <v>6611</v>
      </c>
      <c r="AQ626" s="9" t="s">
        <v>50</v>
      </c>
      <c r="AR626" s="7" t="s">
        <v>50</v>
      </c>
    </row>
    <row r="627" spans="1:44" ht="15" thickBot="1">
      <c r="A627" s="10" t="s">
        <v>6612</v>
      </c>
      <c r="B627" s="13" t="s">
        <v>50</v>
      </c>
      <c r="C627" s="12">
        <v>44927</v>
      </c>
      <c r="D627" s="13" t="s">
        <v>45</v>
      </c>
      <c r="E627" s="13" t="s">
        <v>46</v>
      </c>
      <c r="F627" s="13" t="s">
        <v>70</v>
      </c>
      <c r="G627" s="13" t="s">
        <v>50</v>
      </c>
      <c r="H627" s="13" t="s">
        <v>50</v>
      </c>
      <c r="I627" s="13" t="s">
        <v>50</v>
      </c>
      <c r="J627" s="12">
        <v>45525</v>
      </c>
      <c r="K627" s="13" t="s">
        <v>50</v>
      </c>
      <c r="L627" s="13" t="s">
        <v>467</v>
      </c>
      <c r="M627" s="13" t="s">
        <v>6613</v>
      </c>
      <c r="N627" s="13" t="s">
        <v>1954</v>
      </c>
      <c r="O627" s="13" t="s">
        <v>6614</v>
      </c>
      <c r="P627" s="11">
        <v>64691</v>
      </c>
      <c r="Q627" s="13" t="s">
        <v>245</v>
      </c>
      <c r="R627" s="29" t="s">
        <v>6615</v>
      </c>
      <c r="S627" s="30" t="s">
        <v>50</v>
      </c>
      <c r="T627" s="13" t="s">
        <v>50</v>
      </c>
      <c r="U627" s="13" t="s">
        <v>50</v>
      </c>
      <c r="V627" s="13">
        <v>230000000</v>
      </c>
      <c r="W627" s="13" t="s">
        <v>1960</v>
      </c>
      <c r="X627" s="13">
        <v>1577666</v>
      </c>
      <c r="Y627" s="13" t="s">
        <v>467</v>
      </c>
      <c r="Z627" s="13">
        <v>1</v>
      </c>
      <c r="AA627" s="13">
        <v>230000000</v>
      </c>
      <c r="AB627" s="13" t="s">
        <v>1960</v>
      </c>
      <c r="AC627" s="13">
        <v>1577666</v>
      </c>
      <c r="AD627" s="13" t="s">
        <v>467</v>
      </c>
      <c r="AE627" s="13">
        <v>230000000</v>
      </c>
      <c r="AF627" s="13" t="s">
        <v>1960</v>
      </c>
      <c r="AG627" s="13">
        <v>1577666</v>
      </c>
      <c r="AH627" s="13">
        <v>230000000</v>
      </c>
      <c r="AI627" s="13" t="s">
        <v>1960</v>
      </c>
      <c r="AJ627" s="13">
        <v>1577666</v>
      </c>
      <c r="AK627" s="13" t="s">
        <v>4714</v>
      </c>
      <c r="AL627" s="13" t="s">
        <v>50</v>
      </c>
      <c r="AM627" s="13" t="s">
        <v>6616</v>
      </c>
      <c r="AN627" s="13" t="s">
        <v>66</v>
      </c>
      <c r="AO627" s="13" t="s">
        <v>6617</v>
      </c>
      <c r="AP627" s="15" t="s">
        <v>50</v>
      </c>
      <c r="AQ627" s="14" t="s">
        <v>6618</v>
      </c>
      <c r="AR627" s="13" t="s">
        <v>50</v>
      </c>
    </row>
    <row r="628" spans="1:44" ht="15" thickBot="1">
      <c r="A628" s="4" t="s">
        <v>6619</v>
      </c>
      <c r="B628" s="5">
        <v>2098</v>
      </c>
      <c r="C628" s="6">
        <v>19725</v>
      </c>
      <c r="D628" s="7" t="s">
        <v>45</v>
      </c>
      <c r="E628" s="7" t="s">
        <v>1939</v>
      </c>
      <c r="F628" s="7" t="s">
        <v>70</v>
      </c>
      <c r="G628" s="7" t="s">
        <v>114</v>
      </c>
      <c r="H628" s="7" t="s">
        <v>6620</v>
      </c>
      <c r="I628" s="7" t="s">
        <v>50</v>
      </c>
      <c r="J628" s="6">
        <v>45524</v>
      </c>
      <c r="K628" s="7" t="s">
        <v>50</v>
      </c>
      <c r="L628" s="7" t="s">
        <v>52</v>
      </c>
      <c r="M628" s="7" t="s">
        <v>5917</v>
      </c>
      <c r="N628" s="7" t="s">
        <v>216</v>
      </c>
      <c r="O628" s="7" t="s">
        <v>6621</v>
      </c>
      <c r="P628" s="5">
        <v>64807</v>
      </c>
      <c r="Q628" s="7" t="s">
        <v>218</v>
      </c>
      <c r="R628" s="28" t="s">
        <v>6622</v>
      </c>
      <c r="S628" s="28" t="s">
        <v>6623</v>
      </c>
      <c r="T628" s="7" t="s">
        <v>6624</v>
      </c>
      <c r="U628" s="7" t="s">
        <v>6625</v>
      </c>
      <c r="V628" s="7">
        <v>15000</v>
      </c>
      <c r="W628" s="7" t="s">
        <v>60</v>
      </c>
      <c r="X628" s="7">
        <v>15000</v>
      </c>
      <c r="Y628" s="7" t="s">
        <v>50</v>
      </c>
      <c r="Z628" s="7">
        <v>9</v>
      </c>
      <c r="AA628" s="7" t="s">
        <v>50</v>
      </c>
      <c r="AB628" s="7" t="s">
        <v>50</v>
      </c>
      <c r="AC628" s="7" t="s">
        <v>50</v>
      </c>
      <c r="AD628" s="7" t="s">
        <v>50</v>
      </c>
      <c r="AE628" s="7" t="s">
        <v>50</v>
      </c>
      <c r="AF628" s="7" t="s">
        <v>50</v>
      </c>
      <c r="AG628" s="7" t="s">
        <v>50</v>
      </c>
      <c r="AH628" s="7">
        <v>1388675</v>
      </c>
      <c r="AI628" s="7" t="s">
        <v>60</v>
      </c>
      <c r="AJ628" s="7">
        <v>1388675</v>
      </c>
      <c r="AK628" s="7" t="s">
        <v>6626</v>
      </c>
      <c r="AL628" s="7" t="s">
        <v>50</v>
      </c>
      <c r="AM628" s="7" t="s">
        <v>6627</v>
      </c>
      <c r="AN628" s="7" t="s">
        <v>66</v>
      </c>
      <c r="AO628" s="7" t="s">
        <v>6628</v>
      </c>
      <c r="AP628" s="8" t="s">
        <v>6629</v>
      </c>
      <c r="AQ628" s="9" t="s">
        <v>50</v>
      </c>
      <c r="AR628" s="7" t="s">
        <v>50</v>
      </c>
    </row>
    <row r="629" spans="1:44" ht="15" thickBot="1">
      <c r="A629" s="10" t="s">
        <v>6630</v>
      </c>
      <c r="B629" s="13" t="s">
        <v>50</v>
      </c>
      <c r="C629" s="12">
        <v>42736</v>
      </c>
      <c r="D629" s="13" t="s">
        <v>45</v>
      </c>
      <c r="E629" s="13" t="s">
        <v>50</v>
      </c>
      <c r="F629" s="13" t="s">
        <v>47</v>
      </c>
      <c r="G629" s="13" t="s">
        <v>50</v>
      </c>
      <c r="H629" s="13" t="s">
        <v>50</v>
      </c>
      <c r="I629" s="13" t="s">
        <v>50</v>
      </c>
      <c r="J629" s="12">
        <v>45526</v>
      </c>
      <c r="K629" s="13" t="s">
        <v>50</v>
      </c>
      <c r="L629" s="13" t="s">
        <v>62</v>
      </c>
      <c r="M629" s="13" t="s">
        <v>2102</v>
      </c>
      <c r="N629" s="13" t="s">
        <v>987</v>
      </c>
      <c r="O629" s="13" t="s">
        <v>6631</v>
      </c>
      <c r="P629" s="11">
        <v>64829</v>
      </c>
      <c r="Q629" s="13" t="s">
        <v>50</v>
      </c>
      <c r="R629" s="29" t="s">
        <v>6632</v>
      </c>
      <c r="S629" s="30" t="s">
        <v>50</v>
      </c>
      <c r="T629" s="13" t="s">
        <v>6633</v>
      </c>
      <c r="U629" s="13" t="s">
        <v>6634</v>
      </c>
      <c r="V629" s="13">
        <v>2000000</v>
      </c>
      <c r="W629" s="13" t="s">
        <v>1085</v>
      </c>
      <c r="X629" s="13">
        <v>1472783</v>
      </c>
      <c r="Y629" s="13" t="s">
        <v>61</v>
      </c>
      <c r="Z629" s="13">
        <v>1</v>
      </c>
      <c r="AA629" s="13">
        <v>2000000</v>
      </c>
      <c r="AB629" s="13" t="s">
        <v>1085</v>
      </c>
      <c r="AC629" s="13">
        <v>1472783</v>
      </c>
      <c r="AD629" s="13" t="s">
        <v>62</v>
      </c>
      <c r="AE629" s="13">
        <v>2000000</v>
      </c>
      <c r="AF629" s="13" t="s">
        <v>1085</v>
      </c>
      <c r="AG629" s="13">
        <v>1472783</v>
      </c>
      <c r="AH629" s="13">
        <v>2000000</v>
      </c>
      <c r="AI629" s="13" t="s">
        <v>1085</v>
      </c>
      <c r="AJ629" s="13">
        <v>1472783</v>
      </c>
      <c r="AK629" s="13" t="s">
        <v>50</v>
      </c>
      <c r="AL629" s="13" t="s">
        <v>50</v>
      </c>
      <c r="AM629" s="13" t="s">
        <v>6635</v>
      </c>
      <c r="AN629" s="13" t="s">
        <v>66</v>
      </c>
      <c r="AO629" s="13" t="s">
        <v>50</v>
      </c>
      <c r="AP629" s="15" t="s">
        <v>50</v>
      </c>
      <c r="AQ629" s="14" t="s">
        <v>6636</v>
      </c>
      <c r="AR629" s="13" t="s">
        <v>255</v>
      </c>
    </row>
    <row r="630" spans="1:44" ht="15" thickBot="1">
      <c r="A630" s="4" t="s">
        <v>6637</v>
      </c>
      <c r="B630" s="7" t="s">
        <v>50</v>
      </c>
      <c r="C630" s="6">
        <v>44562</v>
      </c>
      <c r="D630" s="7" t="s">
        <v>45</v>
      </c>
      <c r="E630" s="7" t="s">
        <v>46</v>
      </c>
      <c r="F630" s="7" t="s">
        <v>70</v>
      </c>
      <c r="G630" s="27" t="s">
        <v>54945</v>
      </c>
      <c r="H630" s="7" t="s">
        <v>50</v>
      </c>
      <c r="I630" s="7" t="s">
        <v>50</v>
      </c>
      <c r="J630" s="6">
        <v>45530</v>
      </c>
      <c r="K630" s="7" t="s">
        <v>50</v>
      </c>
      <c r="L630" s="7" t="s">
        <v>467</v>
      </c>
      <c r="M630" s="7" t="s">
        <v>6638</v>
      </c>
      <c r="N630" s="7" t="s">
        <v>180</v>
      </c>
      <c r="O630" s="7" t="s">
        <v>6639</v>
      </c>
      <c r="P630" s="5">
        <v>64863</v>
      </c>
      <c r="Q630" s="7" t="s">
        <v>120</v>
      </c>
      <c r="R630" s="28" t="s">
        <v>6640</v>
      </c>
      <c r="S630" s="28" t="s">
        <v>6641</v>
      </c>
      <c r="T630" s="7" t="s">
        <v>50</v>
      </c>
      <c r="U630" s="7" t="s">
        <v>6642</v>
      </c>
      <c r="V630" s="7">
        <v>2500000</v>
      </c>
      <c r="W630" s="7" t="s">
        <v>60</v>
      </c>
      <c r="X630" s="7">
        <v>2500000</v>
      </c>
      <c r="Y630" s="7" t="s">
        <v>467</v>
      </c>
      <c r="Z630" s="7">
        <v>1</v>
      </c>
      <c r="AA630" s="7">
        <v>2500000</v>
      </c>
      <c r="AB630" s="7" t="s">
        <v>60</v>
      </c>
      <c r="AC630" s="7">
        <v>2500000</v>
      </c>
      <c r="AD630" s="7" t="s">
        <v>467</v>
      </c>
      <c r="AE630" s="7">
        <v>2500000</v>
      </c>
      <c r="AF630" s="7" t="s">
        <v>60</v>
      </c>
      <c r="AG630" s="7">
        <v>2500000</v>
      </c>
      <c r="AH630" s="7">
        <v>2500000</v>
      </c>
      <c r="AI630" s="7" t="s">
        <v>60</v>
      </c>
      <c r="AJ630" s="7">
        <v>2500000</v>
      </c>
      <c r="AK630" s="7" t="s">
        <v>50</v>
      </c>
      <c r="AL630" s="7" t="s">
        <v>50</v>
      </c>
      <c r="AM630" s="7" t="s">
        <v>6643</v>
      </c>
      <c r="AN630" s="7" t="s">
        <v>66</v>
      </c>
      <c r="AO630" s="7" t="s">
        <v>6644</v>
      </c>
      <c r="AP630" s="8" t="s">
        <v>6645</v>
      </c>
      <c r="AQ630" s="9" t="s">
        <v>50</v>
      </c>
      <c r="AR630" s="7" t="s">
        <v>50</v>
      </c>
    </row>
    <row r="631" spans="1:44" ht="15" thickBot="1">
      <c r="A631" s="10" t="s">
        <v>6646</v>
      </c>
      <c r="B631" s="13" t="s">
        <v>50</v>
      </c>
      <c r="C631" s="12">
        <v>44498</v>
      </c>
      <c r="D631" s="13" t="s">
        <v>45</v>
      </c>
      <c r="E631" s="13" t="s">
        <v>46</v>
      </c>
      <c r="F631" s="13" t="s">
        <v>70</v>
      </c>
      <c r="G631" s="26" t="s">
        <v>54946</v>
      </c>
      <c r="H631" s="13" t="s">
        <v>50</v>
      </c>
      <c r="I631" s="13" t="s">
        <v>50</v>
      </c>
      <c r="J631" s="12">
        <v>45530</v>
      </c>
      <c r="K631" s="13" t="s">
        <v>116</v>
      </c>
      <c r="L631" s="13" t="s">
        <v>241</v>
      </c>
      <c r="M631" s="13" t="s">
        <v>6647</v>
      </c>
      <c r="N631" s="13" t="s">
        <v>1954</v>
      </c>
      <c r="O631" s="13" t="s">
        <v>6648</v>
      </c>
      <c r="P631" s="11">
        <v>65422</v>
      </c>
      <c r="Q631" s="13" t="s">
        <v>245</v>
      </c>
      <c r="R631" s="29" t="s">
        <v>6649</v>
      </c>
      <c r="S631" s="29" t="s">
        <v>6650</v>
      </c>
      <c r="T631" s="13" t="s">
        <v>6651</v>
      </c>
      <c r="U631" s="13" t="s">
        <v>50</v>
      </c>
      <c r="V631" s="13" t="s">
        <v>50</v>
      </c>
      <c r="W631" s="13" t="s">
        <v>50</v>
      </c>
      <c r="X631" s="13" t="s">
        <v>50</v>
      </c>
      <c r="Y631" s="13" t="s">
        <v>154</v>
      </c>
      <c r="Z631" s="13">
        <v>2</v>
      </c>
      <c r="AA631" s="13" t="s">
        <v>50</v>
      </c>
      <c r="AB631" s="13" t="s">
        <v>50</v>
      </c>
      <c r="AC631" s="13" t="s">
        <v>50</v>
      </c>
      <c r="AD631" s="13" t="s">
        <v>241</v>
      </c>
      <c r="AE631" s="13">
        <v>100000000</v>
      </c>
      <c r="AF631" s="13" t="s">
        <v>1960</v>
      </c>
      <c r="AG631" s="13">
        <v>767958</v>
      </c>
      <c r="AH631" s="13">
        <v>100000000</v>
      </c>
      <c r="AI631" s="13" t="s">
        <v>1960</v>
      </c>
      <c r="AJ631" s="13">
        <v>767958</v>
      </c>
      <c r="AK631" s="13" t="s">
        <v>6652</v>
      </c>
      <c r="AL631" s="13" t="s">
        <v>50</v>
      </c>
      <c r="AM631" s="13" t="s">
        <v>6653</v>
      </c>
      <c r="AN631" s="13" t="s">
        <v>66</v>
      </c>
      <c r="AO631" s="13" t="s">
        <v>6654</v>
      </c>
      <c r="AP631" s="14" t="s">
        <v>6655</v>
      </c>
      <c r="AQ631" s="15" t="s">
        <v>50</v>
      </c>
      <c r="AR631" s="13" t="s">
        <v>50</v>
      </c>
    </row>
    <row r="632" spans="1:44" ht="15" thickBot="1">
      <c r="A632" s="4" t="s">
        <v>6656</v>
      </c>
      <c r="B632" s="7" t="s">
        <v>50</v>
      </c>
      <c r="C632" s="6">
        <v>43831</v>
      </c>
      <c r="D632" s="7" t="s">
        <v>45</v>
      </c>
      <c r="E632" s="7" t="s">
        <v>46</v>
      </c>
      <c r="F632" s="7" t="s">
        <v>70</v>
      </c>
      <c r="G632" s="26" t="s">
        <v>54946</v>
      </c>
      <c r="H632" s="7" t="s">
        <v>50</v>
      </c>
      <c r="I632" s="7" t="s">
        <v>50</v>
      </c>
      <c r="J632" s="6">
        <v>45520</v>
      </c>
      <c r="K632" s="7" t="s">
        <v>50</v>
      </c>
      <c r="L632" s="7" t="s">
        <v>241</v>
      </c>
      <c r="M632" s="7" t="s">
        <v>6657</v>
      </c>
      <c r="N632" s="7" t="s">
        <v>6658</v>
      </c>
      <c r="O632" s="7" t="s">
        <v>6659</v>
      </c>
      <c r="P632" s="5">
        <v>67759</v>
      </c>
      <c r="Q632" s="7" t="s">
        <v>245</v>
      </c>
      <c r="R632" s="31" t="s">
        <v>50</v>
      </c>
      <c r="S632" s="31" t="s">
        <v>50</v>
      </c>
      <c r="T632" s="7" t="s">
        <v>50</v>
      </c>
      <c r="U632" s="7" t="s">
        <v>50</v>
      </c>
      <c r="V632" s="7">
        <v>10000000</v>
      </c>
      <c r="W632" s="7" t="s">
        <v>2056</v>
      </c>
      <c r="X632" s="7">
        <v>1395673</v>
      </c>
      <c r="Y632" s="7" t="s">
        <v>154</v>
      </c>
      <c r="Z632" s="7">
        <v>1</v>
      </c>
      <c r="AA632" s="7">
        <v>10000000</v>
      </c>
      <c r="AB632" s="7" t="s">
        <v>2056</v>
      </c>
      <c r="AC632" s="7">
        <v>1395673</v>
      </c>
      <c r="AD632" s="7" t="s">
        <v>241</v>
      </c>
      <c r="AE632" s="7">
        <v>10000000</v>
      </c>
      <c r="AF632" s="7" t="s">
        <v>2056</v>
      </c>
      <c r="AG632" s="7">
        <v>1395673</v>
      </c>
      <c r="AH632" s="7">
        <v>10000000</v>
      </c>
      <c r="AI632" s="7" t="s">
        <v>2056</v>
      </c>
      <c r="AJ632" s="7">
        <v>1395673</v>
      </c>
      <c r="AK632" s="7" t="s">
        <v>50</v>
      </c>
      <c r="AL632" s="7" t="s">
        <v>50</v>
      </c>
      <c r="AM632" s="7" t="s">
        <v>50</v>
      </c>
      <c r="AN632" s="7" t="s">
        <v>50</v>
      </c>
      <c r="AO632" s="7" t="s">
        <v>50</v>
      </c>
      <c r="AP632" s="9" t="s">
        <v>50</v>
      </c>
      <c r="AQ632" s="9" t="s">
        <v>50</v>
      </c>
      <c r="AR632" s="7" t="s">
        <v>1186</v>
      </c>
    </row>
    <row r="633" spans="1:44" ht="15" thickBot="1">
      <c r="A633" s="10" t="s">
        <v>6660</v>
      </c>
      <c r="B633" s="13" t="s">
        <v>50</v>
      </c>
      <c r="C633" s="12">
        <v>44197</v>
      </c>
      <c r="D633" s="13" t="s">
        <v>45</v>
      </c>
      <c r="E633" s="13" t="s">
        <v>46</v>
      </c>
      <c r="F633" s="13" t="s">
        <v>70</v>
      </c>
      <c r="G633" s="26" t="s">
        <v>54946</v>
      </c>
      <c r="H633" s="13" t="s">
        <v>50</v>
      </c>
      <c r="I633" s="13" t="s">
        <v>50</v>
      </c>
      <c r="J633" s="12">
        <v>45525</v>
      </c>
      <c r="K633" s="13" t="s">
        <v>50</v>
      </c>
      <c r="L633" s="13" t="s">
        <v>467</v>
      </c>
      <c r="M633" s="13" t="s">
        <v>6661</v>
      </c>
      <c r="N633" s="13" t="s">
        <v>6662</v>
      </c>
      <c r="O633" s="13" t="s">
        <v>6663</v>
      </c>
      <c r="P633" s="11">
        <v>68190</v>
      </c>
      <c r="Q633" s="13" t="s">
        <v>245</v>
      </c>
      <c r="R633" s="29" t="s">
        <v>6664</v>
      </c>
      <c r="S633" s="29" t="s">
        <v>6665</v>
      </c>
      <c r="T633" s="13" t="s">
        <v>6666</v>
      </c>
      <c r="U633" s="13" t="s">
        <v>50</v>
      </c>
      <c r="V633" s="13">
        <v>1000000</v>
      </c>
      <c r="W633" s="13" t="s">
        <v>60</v>
      </c>
      <c r="X633" s="13">
        <v>1000000</v>
      </c>
      <c r="Y633" s="13" t="s">
        <v>467</v>
      </c>
      <c r="Z633" s="13">
        <v>1</v>
      </c>
      <c r="AA633" s="13">
        <v>1000000</v>
      </c>
      <c r="AB633" s="13" t="s">
        <v>60</v>
      </c>
      <c r="AC633" s="13">
        <v>1000000</v>
      </c>
      <c r="AD633" s="13" t="s">
        <v>467</v>
      </c>
      <c r="AE633" s="13">
        <v>1000000</v>
      </c>
      <c r="AF633" s="13" t="s">
        <v>60</v>
      </c>
      <c r="AG633" s="13">
        <v>1000000</v>
      </c>
      <c r="AH633" s="13">
        <v>1000000</v>
      </c>
      <c r="AI633" s="13" t="s">
        <v>60</v>
      </c>
      <c r="AJ633" s="13">
        <v>1000000</v>
      </c>
      <c r="AK633" s="13" t="s">
        <v>6667</v>
      </c>
      <c r="AL633" s="13" t="s">
        <v>50</v>
      </c>
      <c r="AM633" s="13" t="s">
        <v>6668</v>
      </c>
      <c r="AN633" s="13" t="s">
        <v>66</v>
      </c>
      <c r="AO633" s="13" t="s">
        <v>6669</v>
      </c>
      <c r="AP633" s="14" t="s">
        <v>6670</v>
      </c>
      <c r="AQ633" s="15" t="s">
        <v>50</v>
      </c>
      <c r="AR633" s="13" t="s">
        <v>50</v>
      </c>
    </row>
    <row r="634" spans="1:44" ht="15" thickBot="1">
      <c r="A634" s="4" t="s">
        <v>6671</v>
      </c>
      <c r="B634" s="5">
        <v>3906</v>
      </c>
      <c r="C634" s="6">
        <v>25934</v>
      </c>
      <c r="D634" s="7" t="s">
        <v>45</v>
      </c>
      <c r="E634" s="7" t="s">
        <v>1939</v>
      </c>
      <c r="F634" s="7" t="s">
        <v>70</v>
      </c>
      <c r="G634" s="7" t="s">
        <v>176</v>
      </c>
      <c r="H634" s="7" t="s">
        <v>115</v>
      </c>
      <c r="I634" s="7" t="s">
        <v>50</v>
      </c>
      <c r="J634" s="6">
        <v>45524</v>
      </c>
      <c r="K634" s="7" t="s">
        <v>191</v>
      </c>
      <c r="L634" s="7" t="s">
        <v>52</v>
      </c>
      <c r="M634" s="7" t="s">
        <v>6672</v>
      </c>
      <c r="N634" s="7" t="s">
        <v>6673</v>
      </c>
      <c r="O634" s="7" t="s">
        <v>6674</v>
      </c>
      <c r="P634" s="5">
        <v>68446</v>
      </c>
      <c r="Q634" s="7" t="s">
        <v>218</v>
      </c>
      <c r="R634" s="28" t="s">
        <v>6675</v>
      </c>
      <c r="S634" s="28" t="s">
        <v>6676</v>
      </c>
      <c r="T634" s="7" t="s">
        <v>6677</v>
      </c>
      <c r="U634" s="7" t="s">
        <v>6678</v>
      </c>
      <c r="V634" s="7">
        <v>15000</v>
      </c>
      <c r="W634" s="7" t="s">
        <v>60</v>
      </c>
      <c r="X634" s="7">
        <v>15000</v>
      </c>
      <c r="Y634" s="7" t="s">
        <v>50</v>
      </c>
      <c r="Z634" s="7">
        <v>1</v>
      </c>
      <c r="AA634" s="7" t="s">
        <v>50</v>
      </c>
      <c r="AB634" s="7" t="s">
        <v>50</v>
      </c>
      <c r="AC634" s="7" t="s">
        <v>50</v>
      </c>
      <c r="AD634" s="7" t="s">
        <v>50</v>
      </c>
      <c r="AE634" s="7" t="s">
        <v>50</v>
      </c>
      <c r="AF634" s="7" t="s">
        <v>50</v>
      </c>
      <c r="AG634" s="7" t="s">
        <v>50</v>
      </c>
      <c r="AH634" s="7">
        <v>15000</v>
      </c>
      <c r="AI634" s="7" t="s">
        <v>60</v>
      </c>
      <c r="AJ634" s="7">
        <v>15000</v>
      </c>
      <c r="AK634" s="7" t="s">
        <v>6679</v>
      </c>
      <c r="AL634" s="7" t="s">
        <v>50</v>
      </c>
      <c r="AM634" s="7" t="s">
        <v>6680</v>
      </c>
      <c r="AN634" s="7" t="s">
        <v>66</v>
      </c>
      <c r="AO634" s="7" t="s">
        <v>6681</v>
      </c>
      <c r="AP634" s="8" t="s">
        <v>6682</v>
      </c>
      <c r="AQ634" s="9" t="s">
        <v>50</v>
      </c>
      <c r="AR634" s="7" t="s">
        <v>50</v>
      </c>
    </row>
    <row r="635" spans="1:44" ht="15" thickBot="1">
      <c r="A635" s="10" t="s">
        <v>6683</v>
      </c>
      <c r="B635" s="13" t="s">
        <v>50</v>
      </c>
      <c r="C635" s="12">
        <v>44562</v>
      </c>
      <c r="D635" s="13" t="s">
        <v>45</v>
      </c>
      <c r="E635" s="13" t="s">
        <v>46</v>
      </c>
      <c r="F635" s="13" t="s">
        <v>70</v>
      </c>
      <c r="G635" s="27" t="s">
        <v>54945</v>
      </c>
      <c r="H635" s="13" t="s">
        <v>50</v>
      </c>
      <c r="I635" s="13" t="s">
        <v>50</v>
      </c>
      <c r="J635" s="12">
        <v>45526</v>
      </c>
      <c r="K635" s="13" t="s">
        <v>50</v>
      </c>
      <c r="L635" s="13" t="s">
        <v>467</v>
      </c>
      <c r="M635" s="13" t="s">
        <v>6684</v>
      </c>
      <c r="N635" s="13" t="s">
        <v>6685</v>
      </c>
      <c r="O635" s="13" t="s">
        <v>6686</v>
      </c>
      <c r="P635" s="11">
        <v>68810</v>
      </c>
      <c r="Q635" s="13" t="s">
        <v>383</v>
      </c>
      <c r="R635" s="29" t="s">
        <v>6687</v>
      </c>
      <c r="S635" s="29" t="s">
        <v>6688</v>
      </c>
      <c r="T635" s="13" t="s">
        <v>6689</v>
      </c>
      <c r="U635" s="13" t="s">
        <v>6690</v>
      </c>
      <c r="V635" s="13">
        <v>2459998</v>
      </c>
      <c r="W635" s="13" t="s">
        <v>60</v>
      </c>
      <c r="X635" s="13">
        <v>2459998</v>
      </c>
      <c r="Y635" s="13" t="s">
        <v>467</v>
      </c>
      <c r="Z635" s="13">
        <v>1</v>
      </c>
      <c r="AA635" s="13">
        <v>2459998</v>
      </c>
      <c r="AB635" s="13" t="s">
        <v>60</v>
      </c>
      <c r="AC635" s="13">
        <v>2459998</v>
      </c>
      <c r="AD635" s="13" t="s">
        <v>467</v>
      </c>
      <c r="AE635" s="13">
        <v>2459998</v>
      </c>
      <c r="AF635" s="13" t="s">
        <v>60</v>
      </c>
      <c r="AG635" s="13">
        <v>2459998</v>
      </c>
      <c r="AH635" s="13">
        <v>2459998</v>
      </c>
      <c r="AI635" s="13" t="s">
        <v>60</v>
      </c>
      <c r="AJ635" s="13">
        <v>2459998</v>
      </c>
      <c r="AK635" s="13" t="s">
        <v>50</v>
      </c>
      <c r="AL635" s="13" t="s">
        <v>50</v>
      </c>
      <c r="AM635" s="13" t="s">
        <v>6691</v>
      </c>
      <c r="AN635" s="13" t="s">
        <v>66</v>
      </c>
      <c r="AO635" s="13" t="s">
        <v>6692</v>
      </c>
      <c r="AP635" s="14" t="s">
        <v>6693</v>
      </c>
      <c r="AQ635" s="15" t="s">
        <v>50</v>
      </c>
      <c r="AR635" s="13" t="s">
        <v>50</v>
      </c>
    </row>
    <row r="636" spans="1:44" ht="15" thickBot="1">
      <c r="A636" s="4" t="s">
        <v>6694</v>
      </c>
      <c r="B636" s="7" t="s">
        <v>50</v>
      </c>
      <c r="C636" s="6">
        <v>42370</v>
      </c>
      <c r="D636" s="7" t="s">
        <v>45</v>
      </c>
      <c r="E636" s="7" t="s">
        <v>46</v>
      </c>
      <c r="F636" s="7" t="s">
        <v>70</v>
      </c>
      <c r="G636" s="7" t="s">
        <v>50</v>
      </c>
      <c r="H636" s="7" t="s">
        <v>50</v>
      </c>
      <c r="I636" s="7" t="s">
        <v>50</v>
      </c>
      <c r="J636" s="6">
        <v>45531</v>
      </c>
      <c r="K636" s="7" t="s">
        <v>50</v>
      </c>
      <c r="L636" s="7" t="s">
        <v>178</v>
      </c>
      <c r="M636" s="7" t="s">
        <v>6695</v>
      </c>
      <c r="N636" s="7" t="s">
        <v>1381</v>
      </c>
      <c r="O636" s="7" t="s">
        <v>6696</v>
      </c>
      <c r="P636" s="5">
        <v>68934</v>
      </c>
      <c r="Q636" s="7" t="s">
        <v>1024</v>
      </c>
      <c r="R636" s="28" t="s">
        <v>6697</v>
      </c>
      <c r="S636" s="31" t="s">
        <v>50</v>
      </c>
      <c r="T636" s="7" t="s">
        <v>50</v>
      </c>
      <c r="U636" s="7" t="s">
        <v>50</v>
      </c>
      <c r="V636" s="7">
        <v>523240</v>
      </c>
      <c r="W636" s="7" t="s">
        <v>60</v>
      </c>
      <c r="X636" s="7">
        <v>523240</v>
      </c>
      <c r="Y636" s="7" t="s">
        <v>50</v>
      </c>
      <c r="Z636" s="7">
        <v>1</v>
      </c>
      <c r="AA636" s="7">
        <v>523240</v>
      </c>
      <c r="AB636" s="7" t="s">
        <v>60</v>
      </c>
      <c r="AC636" s="7">
        <v>523240</v>
      </c>
      <c r="AD636" s="7" t="s">
        <v>178</v>
      </c>
      <c r="AE636" s="7">
        <v>523240</v>
      </c>
      <c r="AF636" s="7" t="s">
        <v>60</v>
      </c>
      <c r="AG636" s="7">
        <v>523240</v>
      </c>
      <c r="AH636" s="7">
        <v>523240</v>
      </c>
      <c r="AI636" s="7" t="s">
        <v>60</v>
      </c>
      <c r="AJ636" s="7">
        <v>523240</v>
      </c>
      <c r="AK636" s="7" t="s">
        <v>50</v>
      </c>
      <c r="AL636" s="7" t="s">
        <v>50</v>
      </c>
      <c r="AM636" s="7" t="s">
        <v>6698</v>
      </c>
      <c r="AN636" s="7" t="s">
        <v>66</v>
      </c>
      <c r="AO636" s="7" t="s">
        <v>6699</v>
      </c>
      <c r="AP636" s="9" t="s">
        <v>50</v>
      </c>
      <c r="AQ636" s="8" t="s">
        <v>6700</v>
      </c>
      <c r="AR636" s="7" t="s">
        <v>50</v>
      </c>
    </row>
    <row r="637" spans="1:44" ht="15" thickBot="1">
      <c r="A637" s="10" t="s">
        <v>6701</v>
      </c>
      <c r="B637" s="13" t="s">
        <v>50</v>
      </c>
      <c r="C637" s="12">
        <v>43466</v>
      </c>
      <c r="D637" s="13" t="s">
        <v>45</v>
      </c>
      <c r="E637" s="13" t="s">
        <v>46</v>
      </c>
      <c r="F637" s="13" t="s">
        <v>70</v>
      </c>
      <c r="G637" s="13" t="s">
        <v>50</v>
      </c>
      <c r="H637" s="13" t="s">
        <v>50</v>
      </c>
      <c r="I637" s="13" t="s">
        <v>50</v>
      </c>
      <c r="J637" s="12">
        <v>45527</v>
      </c>
      <c r="K637" s="13" t="s">
        <v>50</v>
      </c>
      <c r="L637" s="13" t="s">
        <v>241</v>
      </c>
      <c r="M637" s="13" t="s">
        <v>6702</v>
      </c>
      <c r="N637" s="13" t="s">
        <v>3649</v>
      </c>
      <c r="O637" s="13" t="s">
        <v>6703</v>
      </c>
      <c r="P637" s="11">
        <v>69189</v>
      </c>
      <c r="Q637" s="13" t="s">
        <v>245</v>
      </c>
      <c r="R637" s="30" t="s">
        <v>50</v>
      </c>
      <c r="S637" s="30" t="s">
        <v>50</v>
      </c>
      <c r="T637" s="13" t="s">
        <v>50</v>
      </c>
      <c r="U637" s="13" t="s">
        <v>50</v>
      </c>
      <c r="V637" s="13">
        <v>10000000</v>
      </c>
      <c r="W637" s="13" t="s">
        <v>2056</v>
      </c>
      <c r="X637" s="13">
        <v>1401110</v>
      </c>
      <c r="Y637" s="13" t="s">
        <v>154</v>
      </c>
      <c r="Z637" s="13">
        <v>1</v>
      </c>
      <c r="AA637" s="13">
        <v>10000000</v>
      </c>
      <c r="AB637" s="13" t="s">
        <v>2056</v>
      </c>
      <c r="AC637" s="13">
        <v>1401110</v>
      </c>
      <c r="AD637" s="13" t="s">
        <v>241</v>
      </c>
      <c r="AE637" s="13">
        <v>10000000</v>
      </c>
      <c r="AF637" s="13" t="s">
        <v>2056</v>
      </c>
      <c r="AG637" s="13">
        <v>1401110</v>
      </c>
      <c r="AH637" s="13">
        <v>10000000</v>
      </c>
      <c r="AI637" s="13" t="s">
        <v>2056</v>
      </c>
      <c r="AJ637" s="13">
        <v>1401110</v>
      </c>
      <c r="AK637" s="13" t="s">
        <v>6704</v>
      </c>
      <c r="AL637" s="13" t="s">
        <v>50</v>
      </c>
      <c r="AM637" s="13" t="s">
        <v>50</v>
      </c>
      <c r="AN637" s="13" t="s">
        <v>50</v>
      </c>
      <c r="AO637" s="13" t="s">
        <v>50</v>
      </c>
      <c r="AP637" s="15" t="s">
        <v>50</v>
      </c>
      <c r="AQ637" s="15" t="s">
        <v>50</v>
      </c>
      <c r="AR637" s="13" t="s">
        <v>1186</v>
      </c>
    </row>
    <row r="638" spans="1:44" ht="15" thickBot="1">
      <c r="A638" s="4" t="s">
        <v>6705</v>
      </c>
      <c r="B638" s="7" t="s">
        <v>50</v>
      </c>
      <c r="C638" s="6">
        <v>41275</v>
      </c>
      <c r="D638" s="7" t="s">
        <v>45</v>
      </c>
      <c r="E638" s="7" t="s">
        <v>46</v>
      </c>
      <c r="F638" s="7" t="s">
        <v>70</v>
      </c>
      <c r="G638" s="26" t="s">
        <v>54946</v>
      </c>
      <c r="H638" s="7" t="s">
        <v>50</v>
      </c>
      <c r="I638" s="7" t="s">
        <v>50</v>
      </c>
      <c r="J638" s="6">
        <v>45524</v>
      </c>
      <c r="K638" s="7" t="s">
        <v>50</v>
      </c>
      <c r="L638" s="7" t="s">
        <v>467</v>
      </c>
      <c r="M638" s="7" t="s">
        <v>6706</v>
      </c>
      <c r="N638" s="7" t="s">
        <v>3491</v>
      </c>
      <c r="O638" s="7" t="s">
        <v>6707</v>
      </c>
      <c r="P638" s="5">
        <v>69390</v>
      </c>
      <c r="Q638" s="7" t="s">
        <v>245</v>
      </c>
      <c r="R638" s="31" t="s">
        <v>50</v>
      </c>
      <c r="S638" s="31" t="s">
        <v>50</v>
      </c>
      <c r="T638" s="7" t="s">
        <v>50</v>
      </c>
      <c r="U638" s="7" t="s">
        <v>50</v>
      </c>
      <c r="V638" s="7">
        <v>10000000</v>
      </c>
      <c r="W638" s="7" t="s">
        <v>2056</v>
      </c>
      <c r="X638" s="7">
        <v>1401267</v>
      </c>
      <c r="Y638" s="7" t="s">
        <v>467</v>
      </c>
      <c r="Z638" s="7">
        <v>1</v>
      </c>
      <c r="AA638" s="7">
        <v>10000000</v>
      </c>
      <c r="AB638" s="7" t="s">
        <v>2056</v>
      </c>
      <c r="AC638" s="7">
        <v>1401267</v>
      </c>
      <c r="AD638" s="7" t="s">
        <v>467</v>
      </c>
      <c r="AE638" s="7">
        <v>10000000</v>
      </c>
      <c r="AF638" s="7" t="s">
        <v>2056</v>
      </c>
      <c r="AG638" s="7">
        <v>1401267</v>
      </c>
      <c r="AH638" s="7">
        <v>10000000</v>
      </c>
      <c r="AI638" s="7" t="s">
        <v>2056</v>
      </c>
      <c r="AJ638" s="7">
        <v>1401267</v>
      </c>
      <c r="AK638" s="7" t="s">
        <v>6708</v>
      </c>
      <c r="AL638" s="7" t="s">
        <v>50</v>
      </c>
      <c r="AM638" s="7" t="s">
        <v>50</v>
      </c>
      <c r="AN638" s="7" t="s">
        <v>50</v>
      </c>
      <c r="AO638" s="7" t="s">
        <v>50</v>
      </c>
      <c r="AP638" s="9" t="s">
        <v>50</v>
      </c>
      <c r="AQ638" s="9" t="s">
        <v>50</v>
      </c>
      <c r="AR638" s="7" t="s">
        <v>1186</v>
      </c>
    </row>
    <row r="639" spans="1:44" ht="15" thickBot="1">
      <c r="A639" s="10" t="s">
        <v>6709</v>
      </c>
      <c r="B639" s="13" t="s">
        <v>50</v>
      </c>
      <c r="C639" s="12">
        <v>43831</v>
      </c>
      <c r="D639" s="13" t="s">
        <v>45</v>
      </c>
      <c r="E639" s="13" t="s">
        <v>46</v>
      </c>
      <c r="F639" s="13" t="s">
        <v>70</v>
      </c>
      <c r="G639" s="27" t="s">
        <v>54945</v>
      </c>
      <c r="H639" s="13" t="s">
        <v>50</v>
      </c>
      <c r="I639" s="13" t="s">
        <v>50</v>
      </c>
      <c r="J639" s="12">
        <v>45526</v>
      </c>
      <c r="K639" s="13" t="s">
        <v>50</v>
      </c>
      <c r="L639" s="13" t="s">
        <v>467</v>
      </c>
      <c r="M639" s="13" t="s">
        <v>6710</v>
      </c>
      <c r="N639" s="13" t="s">
        <v>6711</v>
      </c>
      <c r="O639" s="13" t="s">
        <v>6712</v>
      </c>
      <c r="P639" s="11">
        <v>69690</v>
      </c>
      <c r="Q639" s="13" t="s">
        <v>1024</v>
      </c>
      <c r="R639" s="29" t="s">
        <v>6713</v>
      </c>
      <c r="S639" s="29" t="s">
        <v>6714</v>
      </c>
      <c r="T639" s="13" t="s">
        <v>6715</v>
      </c>
      <c r="U639" s="13" t="s">
        <v>6716</v>
      </c>
      <c r="V639" s="13">
        <v>307000</v>
      </c>
      <c r="W639" s="13" t="s">
        <v>60</v>
      </c>
      <c r="X639" s="13">
        <v>307000</v>
      </c>
      <c r="Y639" s="13" t="s">
        <v>467</v>
      </c>
      <c r="Z639" s="13">
        <v>2</v>
      </c>
      <c r="AA639" s="13">
        <v>307000</v>
      </c>
      <c r="AB639" s="13" t="s">
        <v>60</v>
      </c>
      <c r="AC639" s="13">
        <v>307000</v>
      </c>
      <c r="AD639" s="13" t="s">
        <v>467</v>
      </c>
      <c r="AE639" s="13">
        <v>634707</v>
      </c>
      <c r="AF639" s="13" t="s">
        <v>60</v>
      </c>
      <c r="AG639" s="13">
        <v>634707</v>
      </c>
      <c r="AH639" s="13">
        <v>634707</v>
      </c>
      <c r="AI639" s="13" t="s">
        <v>60</v>
      </c>
      <c r="AJ639" s="13">
        <v>634707</v>
      </c>
      <c r="AK639" s="13" t="s">
        <v>50</v>
      </c>
      <c r="AL639" s="13" t="s">
        <v>50</v>
      </c>
      <c r="AM639" s="13" t="s">
        <v>6717</v>
      </c>
      <c r="AN639" s="13" t="s">
        <v>66</v>
      </c>
      <c r="AO639" s="13" t="s">
        <v>50</v>
      </c>
      <c r="AP639" s="14" t="s">
        <v>6718</v>
      </c>
      <c r="AQ639" s="15" t="s">
        <v>50</v>
      </c>
      <c r="AR639" s="13" t="s">
        <v>255</v>
      </c>
    </row>
    <row r="640" spans="1:44" ht="15" thickBot="1">
      <c r="A640" s="4" t="s">
        <v>6719</v>
      </c>
      <c r="B640" s="7" t="s">
        <v>50</v>
      </c>
      <c r="C640" s="6">
        <v>38718</v>
      </c>
      <c r="D640" s="7" t="s">
        <v>45</v>
      </c>
      <c r="E640" s="7" t="s">
        <v>50</v>
      </c>
      <c r="F640" s="7" t="s">
        <v>70</v>
      </c>
      <c r="G640" s="27" t="s">
        <v>54945</v>
      </c>
      <c r="H640" s="7" t="s">
        <v>50</v>
      </c>
      <c r="I640" s="7" t="s">
        <v>50</v>
      </c>
      <c r="J640" s="6">
        <v>45525</v>
      </c>
      <c r="K640" s="7" t="s">
        <v>50</v>
      </c>
      <c r="L640" s="7" t="s">
        <v>52</v>
      </c>
      <c r="M640" s="7" t="s">
        <v>6720</v>
      </c>
      <c r="N640" s="7" t="s">
        <v>6721</v>
      </c>
      <c r="O640" s="7" t="s">
        <v>6722</v>
      </c>
      <c r="P640" s="5">
        <v>69696</v>
      </c>
      <c r="Q640" s="7" t="s">
        <v>93</v>
      </c>
      <c r="R640" s="28" t="s">
        <v>6723</v>
      </c>
      <c r="S640" s="31" t="s">
        <v>50</v>
      </c>
      <c r="T640" s="7" t="s">
        <v>6724</v>
      </c>
      <c r="U640" s="7" t="s">
        <v>6725</v>
      </c>
      <c r="V640" s="7">
        <v>1000000</v>
      </c>
      <c r="W640" s="7" t="s">
        <v>60</v>
      </c>
      <c r="X640" s="7">
        <v>1000000</v>
      </c>
      <c r="Y640" s="7" t="s">
        <v>50</v>
      </c>
      <c r="Z640" s="7">
        <v>1</v>
      </c>
      <c r="AA640" s="7" t="s">
        <v>50</v>
      </c>
      <c r="AB640" s="7" t="s">
        <v>50</v>
      </c>
      <c r="AC640" s="7" t="s">
        <v>50</v>
      </c>
      <c r="AD640" s="7" t="s">
        <v>50</v>
      </c>
      <c r="AE640" s="7" t="s">
        <v>50</v>
      </c>
      <c r="AF640" s="7" t="s">
        <v>50</v>
      </c>
      <c r="AG640" s="7" t="s">
        <v>50</v>
      </c>
      <c r="AH640" s="7">
        <v>1000000</v>
      </c>
      <c r="AI640" s="7" t="s">
        <v>60</v>
      </c>
      <c r="AJ640" s="7">
        <v>1000000</v>
      </c>
      <c r="AK640" s="7" t="s">
        <v>6726</v>
      </c>
      <c r="AL640" s="7" t="s">
        <v>50</v>
      </c>
      <c r="AM640" s="7" t="s">
        <v>6727</v>
      </c>
      <c r="AN640" s="7" t="s">
        <v>66</v>
      </c>
      <c r="AO640" s="7" t="s">
        <v>6728</v>
      </c>
      <c r="AP640" s="8" t="s">
        <v>6729</v>
      </c>
      <c r="AQ640" s="9" t="s">
        <v>50</v>
      </c>
      <c r="AR640" s="7" t="s">
        <v>50</v>
      </c>
    </row>
    <row r="641" spans="1:44" ht="15" thickBot="1">
      <c r="A641" s="10" t="s">
        <v>6730</v>
      </c>
      <c r="B641" s="13" t="s">
        <v>50</v>
      </c>
      <c r="C641" s="12">
        <v>45292</v>
      </c>
      <c r="D641" s="13" t="s">
        <v>45</v>
      </c>
      <c r="E641" s="13" t="s">
        <v>46</v>
      </c>
      <c r="F641" s="13" t="s">
        <v>70</v>
      </c>
      <c r="G641" s="13" t="s">
        <v>50</v>
      </c>
      <c r="H641" s="13" t="s">
        <v>50</v>
      </c>
      <c r="I641" s="13" t="s">
        <v>50</v>
      </c>
      <c r="J641" s="12">
        <v>45524</v>
      </c>
      <c r="K641" s="13" t="s">
        <v>50</v>
      </c>
      <c r="L641" s="13" t="s">
        <v>467</v>
      </c>
      <c r="M641" s="13" t="s">
        <v>6731</v>
      </c>
      <c r="N641" s="13" t="s">
        <v>6732</v>
      </c>
      <c r="O641" s="13" t="s">
        <v>6733</v>
      </c>
      <c r="P641" s="11">
        <v>69722</v>
      </c>
      <c r="Q641" s="13" t="s">
        <v>6734</v>
      </c>
      <c r="R641" s="30" t="s">
        <v>50</v>
      </c>
      <c r="S641" s="30" t="s">
        <v>50</v>
      </c>
      <c r="T641" s="13" t="s">
        <v>50</v>
      </c>
      <c r="U641" s="13" t="s">
        <v>6735</v>
      </c>
      <c r="V641" s="13">
        <v>692521</v>
      </c>
      <c r="W641" s="13" t="s">
        <v>60</v>
      </c>
      <c r="X641" s="13">
        <v>692521</v>
      </c>
      <c r="Y641" s="13" t="s">
        <v>467</v>
      </c>
      <c r="Z641" s="13">
        <v>1</v>
      </c>
      <c r="AA641" s="13">
        <v>692521</v>
      </c>
      <c r="AB641" s="13" t="s">
        <v>60</v>
      </c>
      <c r="AC641" s="13">
        <v>692521</v>
      </c>
      <c r="AD641" s="13" t="s">
        <v>467</v>
      </c>
      <c r="AE641" s="13">
        <v>692521</v>
      </c>
      <c r="AF641" s="13" t="s">
        <v>60</v>
      </c>
      <c r="AG641" s="13">
        <v>692521</v>
      </c>
      <c r="AH641" s="13">
        <v>692521</v>
      </c>
      <c r="AI641" s="13" t="s">
        <v>60</v>
      </c>
      <c r="AJ641" s="13">
        <v>692521</v>
      </c>
      <c r="AK641" s="13" t="s">
        <v>50</v>
      </c>
      <c r="AL641" s="13" t="s">
        <v>50</v>
      </c>
      <c r="AM641" s="13" t="s">
        <v>50</v>
      </c>
      <c r="AN641" s="13" t="s">
        <v>50</v>
      </c>
      <c r="AO641" s="13" t="s">
        <v>50</v>
      </c>
      <c r="AP641" s="15" t="s">
        <v>50</v>
      </c>
      <c r="AQ641" s="15" t="s">
        <v>50</v>
      </c>
      <c r="AR641" s="13" t="s">
        <v>1186</v>
      </c>
    </row>
    <row r="642" spans="1:44" ht="15" thickBot="1">
      <c r="A642" s="4" t="s">
        <v>6736</v>
      </c>
      <c r="B642" s="7" t="s">
        <v>50</v>
      </c>
      <c r="C642" s="6">
        <v>42005</v>
      </c>
      <c r="D642" s="7" t="s">
        <v>45</v>
      </c>
      <c r="E642" s="7" t="s">
        <v>46</v>
      </c>
      <c r="F642" s="7" t="s">
        <v>70</v>
      </c>
      <c r="G642" s="7" t="s">
        <v>87</v>
      </c>
      <c r="H642" s="7" t="s">
        <v>50</v>
      </c>
      <c r="I642" s="7" t="s">
        <v>50</v>
      </c>
      <c r="J642" s="6">
        <v>45527</v>
      </c>
      <c r="K642" s="7" t="s">
        <v>50</v>
      </c>
      <c r="L642" s="7" t="s">
        <v>178</v>
      </c>
      <c r="M642" s="7" t="s">
        <v>6737</v>
      </c>
      <c r="N642" s="7" t="s">
        <v>6738</v>
      </c>
      <c r="O642" s="7" t="s">
        <v>6739</v>
      </c>
      <c r="P642" s="5">
        <v>69774</v>
      </c>
      <c r="Q642" s="7" t="s">
        <v>77</v>
      </c>
      <c r="R642" s="28" t="s">
        <v>6740</v>
      </c>
      <c r="S642" s="28" t="s">
        <v>6741</v>
      </c>
      <c r="T642" s="7" t="s">
        <v>50</v>
      </c>
      <c r="U642" s="7" t="s">
        <v>6742</v>
      </c>
      <c r="V642" s="7">
        <v>2249342</v>
      </c>
      <c r="W642" s="7" t="s">
        <v>60</v>
      </c>
      <c r="X642" s="7">
        <v>2249342</v>
      </c>
      <c r="Y642" s="7" t="s">
        <v>50</v>
      </c>
      <c r="Z642" s="7">
        <v>1</v>
      </c>
      <c r="AA642" s="7">
        <v>2249342</v>
      </c>
      <c r="AB642" s="7" t="s">
        <v>60</v>
      </c>
      <c r="AC642" s="7">
        <v>2249342</v>
      </c>
      <c r="AD642" s="7" t="s">
        <v>178</v>
      </c>
      <c r="AE642" s="7">
        <v>2249342</v>
      </c>
      <c r="AF642" s="7" t="s">
        <v>60</v>
      </c>
      <c r="AG642" s="7">
        <v>2249342</v>
      </c>
      <c r="AH642" s="7">
        <v>2249342</v>
      </c>
      <c r="AI642" s="7" t="s">
        <v>60</v>
      </c>
      <c r="AJ642" s="7">
        <v>2249342</v>
      </c>
      <c r="AK642" s="7" t="s">
        <v>50</v>
      </c>
      <c r="AL642" s="7" t="s">
        <v>50</v>
      </c>
      <c r="AM642" s="7" t="s">
        <v>6743</v>
      </c>
      <c r="AN642" s="7" t="s">
        <v>66</v>
      </c>
      <c r="AO642" s="7" t="s">
        <v>6744</v>
      </c>
      <c r="AP642" s="8" t="s">
        <v>6745</v>
      </c>
      <c r="AQ642" s="9" t="s">
        <v>50</v>
      </c>
      <c r="AR642" s="7" t="s">
        <v>50</v>
      </c>
    </row>
    <row r="643" spans="1:44" ht="15" thickBot="1">
      <c r="A643" s="10" t="s">
        <v>6746</v>
      </c>
      <c r="B643" s="13" t="s">
        <v>50</v>
      </c>
      <c r="C643" s="13" t="s">
        <v>50</v>
      </c>
      <c r="D643" s="13" t="s">
        <v>45</v>
      </c>
      <c r="E643" s="13" t="s">
        <v>46</v>
      </c>
      <c r="F643" s="13" t="s">
        <v>70</v>
      </c>
      <c r="G643" s="26" t="s">
        <v>54946</v>
      </c>
      <c r="H643" s="13" t="s">
        <v>50</v>
      </c>
      <c r="I643" s="13" t="s">
        <v>50</v>
      </c>
      <c r="J643" s="12">
        <v>45525</v>
      </c>
      <c r="K643" s="13" t="s">
        <v>50</v>
      </c>
      <c r="L643" s="13" t="s">
        <v>4303</v>
      </c>
      <c r="M643" s="13" t="s">
        <v>6747</v>
      </c>
      <c r="N643" s="13" t="s">
        <v>6748</v>
      </c>
      <c r="O643" s="13" t="s">
        <v>6749</v>
      </c>
      <c r="P643" s="11">
        <v>69848</v>
      </c>
      <c r="Q643" s="13" t="s">
        <v>360</v>
      </c>
      <c r="R643" s="29" t="s">
        <v>6750</v>
      </c>
      <c r="S643" s="29" t="s">
        <v>6751</v>
      </c>
      <c r="T643" s="13" t="s">
        <v>6752</v>
      </c>
      <c r="U643" s="13" t="s">
        <v>50</v>
      </c>
      <c r="V643" s="13">
        <v>300000</v>
      </c>
      <c r="W643" s="13" t="s">
        <v>60</v>
      </c>
      <c r="X643" s="13">
        <v>300000</v>
      </c>
      <c r="Y643" s="13" t="s">
        <v>50</v>
      </c>
      <c r="Z643" s="13">
        <v>1</v>
      </c>
      <c r="AA643" s="13">
        <v>300000</v>
      </c>
      <c r="AB643" s="13" t="s">
        <v>60</v>
      </c>
      <c r="AC643" s="13">
        <v>300000</v>
      </c>
      <c r="AD643" s="13" t="s">
        <v>4303</v>
      </c>
      <c r="AE643" s="13">
        <v>300000</v>
      </c>
      <c r="AF643" s="13" t="s">
        <v>60</v>
      </c>
      <c r="AG643" s="13">
        <v>300000</v>
      </c>
      <c r="AH643" s="13">
        <v>300000</v>
      </c>
      <c r="AI643" s="13" t="s">
        <v>60</v>
      </c>
      <c r="AJ643" s="13">
        <v>300000</v>
      </c>
      <c r="AK643" s="13" t="s">
        <v>50</v>
      </c>
      <c r="AL643" s="13" t="s">
        <v>50</v>
      </c>
      <c r="AM643" s="13" t="s">
        <v>6753</v>
      </c>
      <c r="AN643" s="13" t="s">
        <v>66</v>
      </c>
      <c r="AO643" s="13" t="s">
        <v>6754</v>
      </c>
      <c r="AP643" s="15" t="s">
        <v>50</v>
      </c>
      <c r="AQ643" s="14" t="s">
        <v>6755</v>
      </c>
      <c r="AR643" s="13" t="s">
        <v>50</v>
      </c>
    </row>
    <row r="644" spans="1:44" ht="15" thickBot="1">
      <c r="A644" s="4" t="s">
        <v>6756</v>
      </c>
      <c r="B644" s="7" t="s">
        <v>50</v>
      </c>
      <c r="C644" s="6">
        <v>45292</v>
      </c>
      <c r="D644" s="7" t="s">
        <v>45</v>
      </c>
      <c r="E644" s="7" t="s">
        <v>46</v>
      </c>
      <c r="F644" s="7" t="s">
        <v>70</v>
      </c>
      <c r="G644" s="27" t="s">
        <v>54945</v>
      </c>
      <c r="H644" s="7" t="s">
        <v>50</v>
      </c>
      <c r="I644" s="7" t="s">
        <v>50</v>
      </c>
      <c r="J644" s="6">
        <v>45530</v>
      </c>
      <c r="K644" s="7" t="s">
        <v>50</v>
      </c>
      <c r="L644" s="7" t="s">
        <v>131</v>
      </c>
      <c r="M644" s="7" t="s">
        <v>6757</v>
      </c>
      <c r="N644" s="7" t="s">
        <v>75</v>
      </c>
      <c r="O644" s="7" t="s">
        <v>6758</v>
      </c>
      <c r="P644" s="5">
        <v>70092</v>
      </c>
      <c r="Q644" s="7" t="s">
        <v>77</v>
      </c>
      <c r="R644" s="28" t="s">
        <v>6759</v>
      </c>
      <c r="S644" s="28" t="s">
        <v>6760</v>
      </c>
      <c r="T644" s="7" t="s">
        <v>50</v>
      </c>
      <c r="U644" s="7" t="s">
        <v>6761</v>
      </c>
      <c r="V644" s="7">
        <v>2900000</v>
      </c>
      <c r="W644" s="7" t="s">
        <v>60</v>
      </c>
      <c r="X644" s="7">
        <v>2900000</v>
      </c>
      <c r="Y644" s="7" t="s">
        <v>50</v>
      </c>
      <c r="Z644" s="7">
        <v>1</v>
      </c>
      <c r="AA644" s="7" t="s">
        <v>50</v>
      </c>
      <c r="AB644" s="7" t="s">
        <v>50</v>
      </c>
      <c r="AC644" s="7" t="s">
        <v>50</v>
      </c>
      <c r="AD644" s="7" t="s">
        <v>50</v>
      </c>
      <c r="AE644" s="7" t="s">
        <v>50</v>
      </c>
      <c r="AF644" s="7" t="s">
        <v>50</v>
      </c>
      <c r="AG644" s="7" t="s">
        <v>50</v>
      </c>
      <c r="AH644" s="7">
        <v>2900000</v>
      </c>
      <c r="AI644" s="7" t="s">
        <v>60</v>
      </c>
      <c r="AJ644" s="7">
        <v>2900000</v>
      </c>
      <c r="AK644" s="7" t="s">
        <v>50</v>
      </c>
      <c r="AL644" s="7" t="s">
        <v>50</v>
      </c>
      <c r="AM644" s="7" t="s">
        <v>6762</v>
      </c>
      <c r="AN644" s="7" t="s">
        <v>66</v>
      </c>
      <c r="AO644" s="7" t="s">
        <v>6763</v>
      </c>
      <c r="AP644" s="8" t="s">
        <v>6764</v>
      </c>
      <c r="AQ644" s="9" t="s">
        <v>50</v>
      </c>
      <c r="AR644" s="7" t="s">
        <v>50</v>
      </c>
    </row>
    <row r="645" spans="1:44" ht="15" thickBot="1">
      <c r="A645" s="10" t="s">
        <v>6765</v>
      </c>
      <c r="B645" s="13" t="s">
        <v>50</v>
      </c>
      <c r="C645" s="12">
        <v>44927</v>
      </c>
      <c r="D645" s="13" t="s">
        <v>45</v>
      </c>
      <c r="E645" s="13" t="s">
        <v>46</v>
      </c>
      <c r="F645" s="13" t="s">
        <v>70</v>
      </c>
      <c r="G645" s="13" t="s">
        <v>50</v>
      </c>
      <c r="H645" s="13" t="s">
        <v>50</v>
      </c>
      <c r="I645" s="13" t="s">
        <v>50</v>
      </c>
      <c r="J645" s="12">
        <v>45524</v>
      </c>
      <c r="K645" s="13" t="s">
        <v>50</v>
      </c>
      <c r="L645" s="13" t="s">
        <v>467</v>
      </c>
      <c r="M645" s="13" t="s">
        <v>6766</v>
      </c>
      <c r="N645" s="13" t="s">
        <v>1954</v>
      </c>
      <c r="O645" s="13" t="s">
        <v>6767</v>
      </c>
      <c r="P645" s="11">
        <v>70407</v>
      </c>
      <c r="Q645" s="13" t="s">
        <v>245</v>
      </c>
      <c r="R645" s="29" t="s">
        <v>6768</v>
      </c>
      <c r="S645" s="30" t="s">
        <v>50</v>
      </c>
      <c r="T645" s="13" t="s">
        <v>50</v>
      </c>
      <c r="U645" s="13" t="s">
        <v>50</v>
      </c>
      <c r="V645" s="13">
        <v>70000000</v>
      </c>
      <c r="W645" s="13" t="s">
        <v>1960</v>
      </c>
      <c r="X645" s="13">
        <v>481500</v>
      </c>
      <c r="Y645" s="13" t="s">
        <v>467</v>
      </c>
      <c r="Z645" s="13">
        <v>1</v>
      </c>
      <c r="AA645" s="13">
        <v>70000000</v>
      </c>
      <c r="AB645" s="13" t="s">
        <v>1960</v>
      </c>
      <c r="AC645" s="13">
        <v>481500</v>
      </c>
      <c r="AD645" s="13" t="s">
        <v>467</v>
      </c>
      <c r="AE645" s="13">
        <v>70000000</v>
      </c>
      <c r="AF645" s="13" t="s">
        <v>1960</v>
      </c>
      <c r="AG645" s="13">
        <v>481500</v>
      </c>
      <c r="AH645" s="13">
        <v>70000000</v>
      </c>
      <c r="AI645" s="13" t="s">
        <v>1960</v>
      </c>
      <c r="AJ645" s="13">
        <v>481500</v>
      </c>
      <c r="AK645" s="13" t="s">
        <v>6769</v>
      </c>
      <c r="AL645" s="13" t="s">
        <v>50</v>
      </c>
      <c r="AM645" s="13" t="s">
        <v>6770</v>
      </c>
      <c r="AN645" s="13" t="s">
        <v>66</v>
      </c>
      <c r="AO645" s="13" t="s">
        <v>6771</v>
      </c>
      <c r="AP645" s="15" t="s">
        <v>50</v>
      </c>
      <c r="AQ645" s="14" t="s">
        <v>6772</v>
      </c>
      <c r="AR645" s="13" t="s">
        <v>50</v>
      </c>
    </row>
    <row r="646" spans="1:44" ht="15" thickBot="1">
      <c r="A646" s="4" t="s">
        <v>6773</v>
      </c>
      <c r="B646" s="7" t="s">
        <v>50</v>
      </c>
      <c r="C646" s="6">
        <v>32143</v>
      </c>
      <c r="D646" s="7" t="s">
        <v>45</v>
      </c>
      <c r="E646" s="7" t="s">
        <v>46</v>
      </c>
      <c r="F646" s="7" t="s">
        <v>70</v>
      </c>
      <c r="G646" s="7" t="s">
        <v>87</v>
      </c>
      <c r="H646" s="7" t="s">
        <v>50</v>
      </c>
      <c r="I646" s="7" t="s">
        <v>50</v>
      </c>
      <c r="J646" s="6">
        <v>45525</v>
      </c>
      <c r="K646" s="7" t="s">
        <v>50</v>
      </c>
      <c r="L646" s="7" t="s">
        <v>131</v>
      </c>
      <c r="M646" s="7" t="s">
        <v>6774</v>
      </c>
      <c r="N646" s="7" t="s">
        <v>6775</v>
      </c>
      <c r="O646" s="7" t="s">
        <v>6776</v>
      </c>
      <c r="P646" s="5">
        <v>71105</v>
      </c>
      <c r="Q646" s="7" t="s">
        <v>135</v>
      </c>
      <c r="R646" s="28" t="s">
        <v>6777</v>
      </c>
      <c r="S646" s="28" t="s">
        <v>6778</v>
      </c>
      <c r="T646" s="7" t="s">
        <v>6779</v>
      </c>
      <c r="U646" s="7" t="s">
        <v>6780</v>
      </c>
      <c r="V646" s="7">
        <v>350000</v>
      </c>
      <c r="W646" s="7" t="s">
        <v>139</v>
      </c>
      <c r="X646" s="7">
        <v>457000</v>
      </c>
      <c r="Y646" s="7" t="s">
        <v>50</v>
      </c>
      <c r="Z646" s="7">
        <v>1</v>
      </c>
      <c r="AA646" s="7" t="s">
        <v>50</v>
      </c>
      <c r="AB646" s="7" t="s">
        <v>50</v>
      </c>
      <c r="AC646" s="7" t="s">
        <v>50</v>
      </c>
      <c r="AD646" s="7" t="s">
        <v>50</v>
      </c>
      <c r="AE646" s="7" t="s">
        <v>50</v>
      </c>
      <c r="AF646" s="7" t="s">
        <v>50</v>
      </c>
      <c r="AG646" s="7" t="s">
        <v>50</v>
      </c>
      <c r="AH646" s="7">
        <v>350000</v>
      </c>
      <c r="AI646" s="7" t="s">
        <v>139</v>
      </c>
      <c r="AJ646" s="7">
        <v>457000</v>
      </c>
      <c r="AK646" s="7" t="s">
        <v>6781</v>
      </c>
      <c r="AL646" s="7" t="s">
        <v>50</v>
      </c>
      <c r="AM646" s="7" t="s">
        <v>6782</v>
      </c>
      <c r="AN646" s="7" t="s">
        <v>798</v>
      </c>
      <c r="AO646" s="7" t="s">
        <v>6783</v>
      </c>
      <c r="AP646" s="8" t="s">
        <v>6784</v>
      </c>
      <c r="AQ646" s="9" t="s">
        <v>50</v>
      </c>
      <c r="AR646" s="7" t="s">
        <v>50</v>
      </c>
    </row>
    <row r="647" spans="1:44" ht="15" thickBot="1">
      <c r="A647" s="10" t="s">
        <v>6785</v>
      </c>
      <c r="B647" s="13" t="s">
        <v>50</v>
      </c>
      <c r="C647" s="12">
        <v>45292</v>
      </c>
      <c r="D647" s="13" t="s">
        <v>45</v>
      </c>
      <c r="E647" s="13" t="s">
        <v>46</v>
      </c>
      <c r="F647" s="13" t="s">
        <v>70</v>
      </c>
      <c r="G647" s="13" t="s">
        <v>50</v>
      </c>
      <c r="H647" s="13" t="s">
        <v>50</v>
      </c>
      <c r="I647" s="13" t="s">
        <v>50</v>
      </c>
      <c r="J647" s="12">
        <v>45531</v>
      </c>
      <c r="K647" s="13" t="s">
        <v>50</v>
      </c>
      <c r="L647" s="13" t="s">
        <v>467</v>
      </c>
      <c r="M647" s="13" t="s">
        <v>6786</v>
      </c>
      <c r="N647" s="13" t="s">
        <v>432</v>
      </c>
      <c r="O647" s="13" t="s">
        <v>6787</v>
      </c>
      <c r="P647" s="11">
        <v>71759</v>
      </c>
      <c r="Q647" s="13" t="s">
        <v>434</v>
      </c>
      <c r="R647" s="29" t="s">
        <v>6788</v>
      </c>
      <c r="S647" s="30" t="s">
        <v>50</v>
      </c>
      <c r="T647" s="13" t="s">
        <v>6789</v>
      </c>
      <c r="U647" s="13" t="s">
        <v>6790</v>
      </c>
      <c r="V647" s="13">
        <v>600000</v>
      </c>
      <c r="W647" s="13" t="s">
        <v>60</v>
      </c>
      <c r="X647" s="13">
        <v>600000</v>
      </c>
      <c r="Y647" s="13" t="s">
        <v>467</v>
      </c>
      <c r="Z647" s="13">
        <v>1</v>
      </c>
      <c r="AA647" s="13">
        <v>600000</v>
      </c>
      <c r="AB647" s="13" t="s">
        <v>60</v>
      </c>
      <c r="AC647" s="13">
        <v>600000</v>
      </c>
      <c r="AD647" s="13" t="s">
        <v>467</v>
      </c>
      <c r="AE647" s="13">
        <v>600000</v>
      </c>
      <c r="AF647" s="13" t="s">
        <v>60</v>
      </c>
      <c r="AG647" s="13">
        <v>600000</v>
      </c>
      <c r="AH647" s="13">
        <v>600000</v>
      </c>
      <c r="AI647" s="13" t="s">
        <v>60</v>
      </c>
      <c r="AJ647" s="13">
        <v>600000</v>
      </c>
      <c r="AK647" s="13" t="s">
        <v>50</v>
      </c>
      <c r="AL647" s="13" t="s">
        <v>50</v>
      </c>
      <c r="AM647" s="13" t="s">
        <v>6791</v>
      </c>
      <c r="AN647" s="13" t="s">
        <v>993</v>
      </c>
      <c r="AO647" s="13" t="s">
        <v>6792</v>
      </c>
      <c r="AP647" s="14" t="s">
        <v>6793</v>
      </c>
      <c r="AQ647" s="15" t="s">
        <v>50</v>
      </c>
      <c r="AR647" s="13" t="s">
        <v>50</v>
      </c>
    </row>
    <row r="648" spans="1:44" ht="15" thickBot="1">
      <c r="A648" s="4" t="s">
        <v>6794</v>
      </c>
      <c r="B648" s="7" t="s">
        <v>50</v>
      </c>
      <c r="C648" s="6">
        <v>42794</v>
      </c>
      <c r="D648" s="7" t="s">
        <v>45</v>
      </c>
      <c r="E648" s="7" t="s">
        <v>46</v>
      </c>
      <c r="F648" s="7" t="s">
        <v>70</v>
      </c>
      <c r="G648" s="26" t="s">
        <v>54946</v>
      </c>
      <c r="H648" s="7" t="s">
        <v>6795</v>
      </c>
      <c r="I648" s="7" t="s">
        <v>406</v>
      </c>
      <c r="J648" s="6">
        <v>45525</v>
      </c>
      <c r="K648" s="7" t="s">
        <v>116</v>
      </c>
      <c r="L648" s="7" t="s">
        <v>290</v>
      </c>
      <c r="M648" s="7" t="s">
        <v>6796</v>
      </c>
      <c r="N648" s="7" t="s">
        <v>1416</v>
      </c>
      <c r="O648" s="7" t="s">
        <v>6797</v>
      </c>
      <c r="P648" s="5">
        <v>71946</v>
      </c>
      <c r="Q648" s="7" t="s">
        <v>120</v>
      </c>
      <c r="R648" s="28" t="s">
        <v>6798</v>
      </c>
      <c r="S648" s="28" t="s">
        <v>6799</v>
      </c>
      <c r="T648" s="7" t="s">
        <v>6800</v>
      </c>
      <c r="U648" s="7" t="s">
        <v>50</v>
      </c>
      <c r="V648" s="7" t="s">
        <v>50</v>
      </c>
      <c r="W648" s="7" t="s">
        <v>50</v>
      </c>
      <c r="X648" s="7" t="s">
        <v>50</v>
      </c>
      <c r="Y648" s="7" t="s">
        <v>290</v>
      </c>
      <c r="Z648" s="7">
        <v>1</v>
      </c>
      <c r="AA648" s="7" t="s">
        <v>50</v>
      </c>
      <c r="AB648" s="7" t="s">
        <v>50</v>
      </c>
      <c r="AC648" s="7" t="s">
        <v>50</v>
      </c>
      <c r="AD648" s="7" t="s">
        <v>290</v>
      </c>
      <c r="AE648" s="7" t="s">
        <v>50</v>
      </c>
      <c r="AF648" s="7" t="s">
        <v>50</v>
      </c>
      <c r="AG648" s="7" t="s">
        <v>50</v>
      </c>
      <c r="AH648" s="7" t="s">
        <v>50</v>
      </c>
      <c r="AI648" s="7" t="s">
        <v>50</v>
      </c>
      <c r="AJ648" s="7" t="s">
        <v>50</v>
      </c>
      <c r="AK648" s="7" t="s">
        <v>6801</v>
      </c>
      <c r="AL648" s="7" t="s">
        <v>50</v>
      </c>
      <c r="AM648" s="7" t="s">
        <v>6802</v>
      </c>
      <c r="AN648" s="7" t="s">
        <v>66</v>
      </c>
      <c r="AO648" s="7" t="s">
        <v>6803</v>
      </c>
      <c r="AP648" s="8" t="s">
        <v>6804</v>
      </c>
      <c r="AQ648" s="9" t="s">
        <v>50</v>
      </c>
      <c r="AR648" s="7" t="s">
        <v>50</v>
      </c>
    </row>
    <row r="649" spans="1:44" ht="15" thickBot="1">
      <c r="A649" s="10" t="s">
        <v>6805</v>
      </c>
      <c r="B649" s="13" t="s">
        <v>50</v>
      </c>
      <c r="C649" s="12">
        <v>44197</v>
      </c>
      <c r="D649" s="13" t="s">
        <v>45</v>
      </c>
      <c r="E649" s="13" t="s">
        <v>46</v>
      </c>
      <c r="F649" s="13" t="s">
        <v>70</v>
      </c>
      <c r="G649" s="26" t="s">
        <v>54946</v>
      </c>
      <c r="H649" s="13" t="s">
        <v>50</v>
      </c>
      <c r="I649" s="13" t="s">
        <v>50</v>
      </c>
      <c r="J649" s="12">
        <v>45531</v>
      </c>
      <c r="K649" s="13" t="s">
        <v>50</v>
      </c>
      <c r="L649" s="13" t="s">
        <v>241</v>
      </c>
      <c r="M649" s="13" t="s">
        <v>6806</v>
      </c>
      <c r="N649" s="13" t="s">
        <v>6807</v>
      </c>
      <c r="O649" s="13" t="s">
        <v>6808</v>
      </c>
      <c r="P649" s="11">
        <v>72747</v>
      </c>
      <c r="Q649" s="13" t="s">
        <v>245</v>
      </c>
      <c r="R649" s="30" t="s">
        <v>50</v>
      </c>
      <c r="S649" s="30" t="s">
        <v>50</v>
      </c>
      <c r="T649" s="13" t="s">
        <v>50</v>
      </c>
      <c r="U649" s="13" t="s">
        <v>50</v>
      </c>
      <c r="V649" s="13">
        <v>20000000</v>
      </c>
      <c r="W649" s="13" t="s">
        <v>2056</v>
      </c>
      <c r="X649" s="13">
        <v>2807503</v>
      </c>
      <c r="Y649" s="13" t="s">
        <v>154</v>
      </c>
      <c r="Z649" s="13">
        <v>1</v>
      </c>
      <c r="AA649" s="13">
        <v>20000000</v>
      </c>
      <c r="AB649" s="13" t="s">
        <v>2056</v>
      </c>
      <c r="AC649" s="13">
        <v>2807503</v>
      </c>
      <c r="AD649" s="13" t="s">
        <v>241</v>
      </c>
      <c r="AE649" s="13">
        <v>20000000</v>
      </c>
      <c r="AF649" s="13" t="s">
        <v>2056</v>
      </c>
      <c r="AG649" s="13">
        <v>2807503</v>
      </c>
      <c r="AH649" s="13">
        <v>20000000</v>
      </c>
      <c r="AI649" s="13" t="s">
        <v>2056</v>
      </c>
      <c r="AJ649" s="13">
        <v>2807503</v>
      </c>
      <c r="AK649" s="13" t="s">
        <v>6809</v>
      </c>
      <c r="AL649" s="13" t="s">
        <v>50</v>
      </c>
      <c r="AM649" s="13" t="s">
        <v>50</v>
      </c>
      <c r="AN649" s="13" t="s">
        <v>50</v>
      </c>
      <c r="AO649" s="13" t="s">
        <v>50</v>
      </c>
      <c r="AP649" s="15" t="s">
        <v>50</v>
      </c>
      <c r="AQ649" s="15" t="s">
        <v>50</v>
      </c>
      <c r="AR649" s="13" t="s">
        <v>1186</v>
      </c>
    </row>
    <row r="650" spans="1:44" ht="15" thickBot="1">
      <c r="A650" s="4" t="s">
        <v>6810</v>
      </c>
      <c r="B650" s="7" t="s">
        <v>50</v>
      </c>
      <c r="C650" s="6">
        <v>45351</v>
      </c>
      <c r="D650" s="7" t="s">
        <v>45</v>
      </c>
      <c r="E650" s="7" t="s">
        <v>46</v>
      </c>
      <c r="F650" s="7" t="s">
        <v>70</v>
      </c>
      <c r="G650" s="27" t="s">
        <v>54945</v>
      </c>
      <c r="H650" s="7" t="s">
        <v>50</v>
      </c>
      <c r="I650" s="7" t="s">
        <v>50</v>
      </c>
      <c r="J650" s="6">
        <v>45522</v>
      </c>
      <c r="K650" s="7" t="s">
        <v>50</v>
      </c>
      <c r="L650" s="7" t="s">
        <v>1624</v>
      </c>
      <c r="M650" s="7" t="s">
        <v>2838</v>
      </c>
      <c r="N650" s="7" t="s">
        <v>50</v>
      </c>
      <c r="O650" s="7" t="s">
        <v>6811</v>
      </c>
      <c r="P650" s="5">
        <v>72766</v>
      </c>
      <c r="Q650" s="7" t="s">
        <v>50</v>
      </c>
      <c r="R650" s="28" t="s">
        <v>6812</v>
      </c>
      <c r="S650" s="31" t="s">
        <v>50</v>
      </c>
      <c r="T650" s="7" t="s">
        <v>6813</v>
      </c>
      <c r="U650" s="7">
        <v>34628161723</v>
      </c>
      <c r="V650" s="7">
        <v>80000</v>
      </c>
      <c r="W650" s="7" t="s">
        <v>60</v>
      </c>
      <c r="X650" s="7">
        <v>80000</v>
      </c>
      <c r="Y650" s="7" t="s">
        <v>467</v>
      </c>
      <c r="Z650" s="7">
        <v>1</v>
      </c>
      <c r="AA650" s="7">
        <v>80000</v>
      </c>
      <c r="AB650" s="7" t="s">
        <v>60</v>
      </c>
      <c r="AC650" s="7">
        <v>80000</v>
      </c>
      <c r="AD650" s="7" t="s">
        <v>1624</v>
      </c>
      <c r="AE650" s="7">
        <v>80000</v>
      </c>
      <c r="AF650" s="7" t="s">
        <v>60</v>
      </c>
      <c r="AG650" s="7">
        <v>80000</v>
      </c>
      <c r="AH650" s="7">
        <v>80000</v>
      </c>
      <c r="AI650" s="7" t="s">
        <v>60</v>
      </c>
      <c r="AJ650" s="7">
        <v>80000</v>
      </c>
      <c r="AK650" s="7" t="s">
        <v>50</v>
      </c>
      <c r="AL650" s="7" t="s">
        <v>50</v>
      </c>
      <c r="AM650" s="7" t="s">
        <v>6814</v>
      </c>
      <c r="AN650" s="7" t="s">
        <v>66</v>
      </c>
      <c r="AO650" s="7" t="s">
        <v>6815</v>
      </c>
      <c r="AP650" s="8" t="s">
        <v>6816</v>
      </c>
      <c r="AQ650" s="9" t="s">
        <v>50</v>
      </c>
      <c r="AR650" s="7" t="s">
        <v>50</v>
      </c>
    </row>
    <row r="651" spans="1:44" ht="15" thickBot="1">
      <c r="A651" s="10" t="s">
        <v>6817</v>
      </c>
      <c r="B651" s="11">
        <v>5396</v>
      </c>
      <c r="C651" s="12">
        <v>43466</v>
      </c>
      <c r="D651" s="13" t="s">
        <v>45</v>
      </c>
      <c r="E651" s="13" t="s">
        <v>46</v>
      </c>
      <c r="F651" s="13" t="s">
        <v>70</v>
      </c>
      <c r="G651" s="26" t="s">
        <v>54946</v>
      </c>
      <c r="H651" s="13" t="s">
        <v>6818</v>
      </c>
      <c r="I651" s="13" t="s">
        <v>50</v>
      </c>
      <c r="J651" s="12">
        <v>45531</v>
      </c>
      <c r="K651" s="13" t="s">
        <v>116</v>
      </c>
      <c r="L651" s="13" t="s">
        <v>290</v>
      </c>
      <c r="M651" s="13" t="s">
        <v>6819</v>
      </c>
      <c r="N651" s="13" t="s">
        <v>479</v>
      </c>
      <c r="O651" s="13" t="s">
        <v>6820</v>
      </c>
      <c r="P651" s="11">
        <v>73021</v>
      </c>
      <c r="Q651" s="13" t="s">
        <v>481</v>
      </c>
      <c r="R651" s="29" t="s">
        <v>6821</v>
      </c>
      <c r="S651" s="29" t="s">
        <v>6822</v>
      </c>
      <c r="T651" s="13" t="s">
        <v>50</v>
      </c>
      <c r="U651" s="13" t="s">
        <v>6823</v>
      </c>
      <c r="V651" s="13" t="s">
        <v>50</v>
      </c>
      <c r="W651" s="13" t="s">
        <v>50</v>
      </c>
      <c r="X651" s="13" t="s">
        <v>50</v>
      </c>
      <c r="Y651" s="13" t="s">
        <v>290</v>
      </c>
      <c r="Z651" s="13">
        <v>1</v>
      </c>
      <c r="AA651" s="13" t="s">
        <v>50</v>
      </c>
      <c r="AB651" s="13" t="s">
        <v>50</v>
      </c>
      <c r="AC651" s="13" t="s">
        <v>50</v>
      </c>
      <c r="AD651" s="13" t="s">
        <v>290</v>
      </c>
      <c r="AE651" s="13" t="s">
        <v>50</v>
      </c>
      <c r="AF651" s="13" t="s">
        <v>50</v>
      </c>
      <c r="AG651" s="13" t="s">
        <v>50</v>
      </c>
      <c r="AH651" s="13" t="s">
        <v>50</v>
      </c>
      <c r="AI651" s="13" t="s">
        <v>50</v>
      </c>
      <c r="AJ651" s="13" t="s">
        <v>50</v>
      </c>
      <c r="AK651" s="13" t="s">
        <v>6824</v>
      </c>
      <c r="AL651" s="13" t="s">
        <v>50</v>
      </c>
      <c r="AM651" s="13" t="s">
        <v>6825</v>
      </c>
      <c r="AN651" s="13" t="s">
        <v>66</v>
      </c>
      <c r="AO651" s="13" t="s">
        <v>6826</v>
      </c>
      <c r="AP651" s="14" t="s">
        <v>6827</v>
      </c>
      <c r="AQ651" s="15" t="s">
        <v>50</v>
      </c>
      <c r="AR651" s="13" t="s">
        <v>50</v>
      </c>
    </row>
    <row r="652" spans="1:44" ht="15" thickBot="1">
      <c r="A652" s="4" t="s">
        <v>6828</v>
      </c>
      <c r="B652" s="5">
        <v>1684</v>
      </c>
      <c r="C652" s="6">
        <v>34700</v>
      </c>
      <c r="D652" s="7" t="s">
        <v>45</v>
      </c>
      <c r="E652" s="7" t="s">
        <v>46</v>
      </c>
      <c r="F652" s="7" t="s">
        <v>70</v>
      </c>
      <c r="G652" s="7" t="s">
        <v>114</v>
      </c>
      <c r="H652" s="7" t="s">
        <v>6829</v>
      </c>
      <c r="I652" s="7" t="s">
        <v>50</v>
      </c>
      <c r="J652" s="6">
        <v>45531</v>
      </c>
      <c r="K652" s="7" t="s">
        <v>116</v>
      </c>
      <c r="L652" s="7" t="s">
        <v>131</v>
      </c>
      <c r="M652" s="7" t="s">
        <v>6830</v>
      </c>
      <c r="N652" s="7" t="s">
        <v>75</v>
      </c>
      <c r="O652" s="7" t="s">
        <v>6831</v>
      </c>
      <c r="P652" s="5">
        <v>74674</v>
      </c>
      <c r="Q652" s="7" t="s">
        <v>77</v>
      </c>
      <c r="R652" s="28" t="s">
        <v>6832</v>
      </c>
      <c r="S652" s="28" t="s">
        <v>6833</v>
      </c>
      <c r="T652" s="7" t="s">
        <v>6834</v>
      </c>
      <c r="U652" s="7" t="s">
        <v>6835</v>
      </c>
      <c r="V652" s="7" t="s">
        <v>50</v>
      </c>
      <c r="W652" s="7" t="s">
        <v>50</v>
      </c>
      <c r="X652" s="7" t="s">
        <v>50</v>
      </c>
      <c r="Y652" s="7" t="s">
        <v>50</v>
      </c>
      <c r="Z652" s="7">
        <v>1</v>
      </c>
      <c r="AA652" s="7" t="s">
        <v>50</v>
      </c>
      <c r="AB652" s="7" t="s">
        <v>50</v>
      </c>
      <c r="AC652" s="7" t="s">
        <v>50</v>
      </c>
      <c r="AD652" s="7" t="s">
        <v>50</v>
      </c>
      <c r="AE652" s="7" t="s">
        <v>50</v>
      </c>
      <c r="AF652" s="7" t="s">
        <v>50</v>
      </c>
      <c r="AG652" s="7" t="s">
        <v>50</v>
      </c>
      <c r="AH652" s="7" t="s">
        <v>50</v>
      </c>
      <c r="AI652" s="7" t="s">
        <v>50</v>
      </c>
      <c r="AJ652" s="7" t="s">
        <v>50</v>
      </c>
      <c r="AK652" s="7" t="s">
        <v>6836</v>
      </c>
      <c r="AL652" s="7" t="s">
        <v>50</v>
      </c>
      <c r="AM652" s="7" t="s">
        <v>6837</v>
      </c>
      <c r="AN652" s="7" t="s">
        <v>798</v>
      </c>
      <c r="AO652" s="7" t="s">
        <v>6838</v>
      </c>
      <c r="AP652" s="8" t="s">
        <v>6839</v>
      </c>
      <c r="AQ652" s="9" t="s">
        <v>50</v>
      </c>
      <c r="AR652" s="7" t="s">
        <v>50</v>
      </c>
    </row>
    <row r="653" spans="1:44" ht="15" thickBot="1">
      <c r="A653" s="10" t="s">
        <v>6840</v>
      </c>
      <c r="B653" s="11">
        <v>59675</v>
      </c>
      <c r="C653" s="13" t="s">
        <v>6841</v>
      </c>
      <c r="D653" s="13" t="s">
        <v>45</v>
      </c>
      <c r="E653" s="13" t="s">
        <v>46</v>
      </c>
      <c r="F653" s="13" t="s">
        <v>70</v>
      </c>
      <c r="G653" s="13" t="s">
        <v>87</v>
      </c>
      <c r="H653" s="13" t="s">
        <v>6842</v>
      </c>
      <c r="I653" s="13" t="s">
        <v>50</v>
      </c>
      <c r="J653" s="12">
        <v>45524</v>
      </c>
      <c r="K653" s="13" t="s">
        <v>116</v>
      </c>
      <c r="L653" s="13" t="s">
        <v>52</v>
      </c>
      <c r="M653" s="13" t="s">
        <v>3418</v>
      </c>
      <c r="N653" s="13" t="s">
        <v>6843</v>
      </c>
      <c r="O653" s="13" t="s">
        <v>6844</v>
      </c>
      <c r="P653" s="11">
        <v>75090</v>
      </c>
      <c r="Q653" s="13" t="s">
        <v>397</v>
      </c>
      <c r="R653" s="29" t="s">
        <v>6845</v>
      </c>
      <c r="S653" s="29" t="s">
        <v>6846</v>
      </c>
      <c r="T653" s="13" t="s">
        <v>6847</v>
      </c>
      <c r="U653" s="13">
        <v>9282333239</v>
      </c>
      <c r="V653" s="13">
        <v>12500</v>
      </c>
      <c r="W653" s="13" t="s">
        <v>60</v>
      </c>
      <c r="X653" s="13">
        <v>12500</v>
      </c>
      <c r="Y653" s="13" t="s">
        <v>50</v>
      </c>
      <c r="Z653" s="13">
        <v>1</v>
      </c>
      <c r="AA653" s="13" t="s">
        <v>50</v>
      </c>
      <c r="AB653" s="13" t="s">
        <v>50</v>
      </c>
      <c r="AC653" s="13" t="s">
        <v>50</v>
      </c>
      <c r="AD653" s="13" t="s">
        <v>50</v>
      </c>
      <c r="AE653" s="13" t="s">
        <v>50</v>
      </c>
      <c r="AF653" s="13" t="s">
        <v>50</v>
      </c>
      <c r="AG653" s="13" t="s">
        <v>50</v>
      </c>
      <c r="AH653" s="13">
        <v>12500</v>
      </c>
      <c r="AI653" s="13" t="s">
        <v>60</v>
      </c>
      <c r="AJ653" s="13">
        <v>12500</v>
      </c>
      <c r="AK653" s="13" t="s">
        <v>6679</v>
      </c>
      <c r="AL653" s="13" t="s">
        <v>50</v>
      </c>
      <c r="AM653" s="13" t="s">
        <v>6848</v>
      </c>
      <c r="AN653" s="13" t="s">
        <v>6849</v>
      </c>
      <c r="AO653" s="13" t="s">
        <v>50</v>
      </c>
      <c r="AP653" s="14" t="s">
        <v>6850</v>
      </c>
      <c r="AQ653" s="15" t="s">
        <v>50</v>
      </c>
      <c r="AR653" s="13" t="s">
        <v>255</v>
      </c>
    </row>
    <row r="654" spans="1:44" ht="15" thickBot="1">
      <c r="A654" s="4" t="s">
        <v>6851</v>
      </c>
      <c r="B654" s="7" t="s">
        <v>50</v>
      </c>
      <c r="C654" s="6">
        <v>42370</v>
      </c>
      <c r="D654" s="7" t="s">
        <v>45</v>
      </c>
      <c r="E654" s="7" t="s">
        <v>46</v>
      </c>
      <c r="F654" s="7" t="s">
        <v>70</v>
      </c>
      <c r="G654" s="26" t="s">
        <v>54946</v>
      </c>
      <c r="H654" s="7" t="s">
        <v>50</v>
      </c>
      <c r="I654" s="7" t="s">
        <v>50</v>
      </c>
      <c r="J654" s="6">
        <v>45525</v>
      </c>
      <c r="K654" s="7" t="s">
        <v>50</v>
      </c>
      <c r="L654" s="7" t="s">
        <v>178</v>
      </c>
      <c r="M654" s="7" t="s">
        <v>6852</v>
      </c>
      <c r="N654" s="7" t="s">
        <v>432</v>
      </c>
      <c r="O654" s="7" t="s">
        <v>6853</v>
      </c>
      <c r="P654" s="5">
        <v>75542</v>
      </c>
      <c r="Q654" s="7" t="s">
        <v>434</v>
      </c>
      <c r="R654" s="28" t="s">
        <v>6854</v>
      </c>
      <c r="S654" s="28" t="s">
        <v>6855</v>
      </c>
      <c r="T654" s="7" t="s">
        <v>6856</v>
      </c>
      <c r="U654" s="7" t="s">
        <v>6857</v>
      </c>
      <c r="V654" s="7">
        <v>1803998</v>
      </c>
      <c r="W654" s="7" t="s">
        <v>60</v>
      </c>
      <c r="X654" s="7">
        <v>1803998</v>
      </c>
      <c r="Y654" s="7" t="s">
        <v>50</v>
      </c>
      <c r="Z654" s="7">
        <v>1</v>
      </c>
      <c r="AA654" s="7">
        <v>1803998</v>
      </c>
      <c r="AB654" s="7" t="s">
        <v>60</v>
      </c>
      <c r="AC654" s="7">
        <v>1803998</v>
      </c>
      <c r="AD654" s="7" t="s">
        <v>178</v>
      </c>
      <c r="AE654" s="7">
        <v>1803998</v>
      </c>
      <c r="AF654" s="7" t="s">
        <v>60</v>
      </c>
      <c r="AG654" s="7">
        <v>1803998</v>
      </c>
      <c r="AH654" s="7">
        <v>1803998</v>
      </c>
      <c r="AI654" s="7" t="s">
        <v>60</v>
      </c>
      <c r="AJ654" s="7">
        <v>1803998</v>
      </c>
      <c r="AK654" s="7" t="s">
        <v>50</v>
      </c>
      <c r="AL654" s="7" t="s">
        <v>50</v>
      </c>
      <c r="AM654" s="7" t="s">
        <v>6858</v>
      </c>
      <c r="AN654" s="7" t="s">
        <v>66</v>
      </c>
      <c r="AO654" s="7" t="s">
        <v>6859</v>
      </c>
      <c r="AP654" s="8" t="s">
        <v>6860</v>
      </c>
      <c r="AQ654" s="9" t="s">
        <v>50</v>
      </c>
      <c r="AR654" s="7" t="s">
        <v>50</v>
      </c>
    </row>
    <row r="655" spans="1:44" ht="15" thickBot="1">
      <c r="A655" s="10" t="s">
        <v>6861</v>
      </c>
      <c r="B655" s="13" t="s">
        <v>50</v>
      </c>
      <c r="C655" s="12">
        <v>44562</v>
      </c>
      <c r="D655" s="13" t="s">
        <v>45</v>
      </c>
      <c r="E655" s="13" t="s">
        <v>46</v>
      </c>
      <c r="F655" s="13" t="s">
        <v>70</v>
      </c>
      <c r="G655" s="26" t="s">
        <v>54946</v>
      </c>
      <c r="H655" s="13" t="s">
        <v>50</v>
      </c>
      <c r="I655" s="13" t="s">
        <v>50</v>
      </c>
      <c r="J655" s="12">
        <v>45530</v>
      </c>
      <c r="K655" s="13" t="s">
        <v>50</v>
      </c>
      <c r="L655" s="13" t="s">
        <v>467</v>
      </c>
      <c r="M655" s="13" t="s">
        <v>6862</v>
      </c>
      <c r="N655" s="13" t="s">
        <v>6863</v>
      </c>
      <c r="O655" s="13" t="s">
        <v>6864</v>
      </c>
      <c r="P655" s="11">
        <v>75808</v>
      </c>
      <c r="Q655" s="13" t="s">
        <v>642</v>
      </c>
      <c r="R655" s="29" t="s">
        <v>6865</v>
      </c>
      <c r="S655" s="29" t="s">
        <v>6866</v>
      </c>
      <c r="T655" s="13" t="s">
        <v>6867</v>
      </c>
      <c r="U655" s="13" t="s">
        <v>6868</v>
      </c>
      <c r="V655" s="13">
        <v>288750</v>
      </c>
      <c r="W655" s="13" t="s">
        <v>60</v>
      </c>
      <c r="X655" s="13">
        <v>288750</v>
      </c>
      <c r="Y655" s="13" t="s">
        <v>467</v>
      </c>
      <c r="Z655" s="13">
        <v>1</v>
      </c>
      <c r="AA655" s="13">
        <v>288750</v>
      </c>
      <c r="AB655" s="13" t="s">
        <v>60</v>
      </c>
      <c r="AC655" s="13">
        <v>288750</v>
      </c>
      <c r="AD655" s="13" t="s">
        <v>467</v>
      </c>
      <c r="AE655" s="13">
        <v>288750</v>
      </c>
      <c r="AF655" s="13" t="s">
        <v>60</v>
      </c>
      <c r="AG655" s="13">
        <v>288750</v>
      </c>
      <c r="AH655" s="13">
        <v>288750</v>
      </c>
      <c r="AI655" s="13" t="s">
        <v>60</v>
      </c>
      <c r="AJ655" s="13">
        <v>288750</v>
      </c>
      <c r="AK655" s="13" t="s">
        <v>50</v>
      </c>
      <c r="AL655" s="13" t="s">
        <v>50</v>
      </c>
      <c r="AM655" s="13" t="s">
        <v>6869</v>
      </c>
      <c r="AN655" s="13" t="s">
        <v>993</v>
      </c>
      <c r="AO655" s="13" t="s">
        <v>6870</v>
      </c>
      <c r="AP655" s="14" t="s">
        <v>6871</v>
      </c>
      <c r="AQ655" s="15" t="s">
        <v>50</v>
      </c>
      <c r="AR655" s="13" t="s">
        <v>50</v>
      </c>
    </row>
    <row r="656" spans="1:44" ht="15" thickBot="1">
      <c r="A656" s="4" t="s">
        <v>6872</v>
      </c>
      <c r="B656" s="5">
        <v>14204</v>
      </c>
      <c r="C656" s="6">
        <v>42736</v>
      </c>
      <c r="D656" s="7" t="s">
        <v>45</v>
      </c>
      <c r="E656" s="7" t="s">
        <v>46</v>
      </c>
      <c r="F656" s="7" t="s">
        <v>70</v>
      </c>
      <c r="G656" s="7" t="s">
        <v>50</v>
      </c>
      <c r="H656" s="7" t="s">
        <v>50</v>
      </c>
      <c r="I656" s="7" t="s">
        <v>50</v>
      </c>
      <c r="J656" s="6">
        <v>45530</v>
      </c>
      <c r="K656" s="7" t="s">
        <v>50</v>
      </c>
      <c r="L656" s="7" t="s">
        <v>52</v>
      </c>
      <c r="M656" s="7" t="s">
        <v>50</v>
      </c>
      <c r="N656" s="7" t="s">
        <v>6873</v>
      </c>
      <c r="O656" s="7" t="s">
        <v>6874</v>
      </c>
      <c r="P656" s="5">
        <v>76140</v>
      </c>
      <c r="Q656" s="7" t="s">
        <v>120</v>
      </c>
      <c r="R656" s="28" t="s">
        <v>6875</v>
      </c>
      <c r="S656" s="28" t="s">
        <v>6876</v>
      </c>
      <c r="T656" s="7" t="s">
        <v>50</v>
      </c>
      <c r="U656" s="7" t="s">
        <v>6877</v>
      </c>
      <c r="V656" s="7">
        <v>250000</v>
      </c>
      <c r="W656" s="7" t="s">
        <v>60</v>
      </c>
      <c r="X656" s="7">
        <v>250000</v>
      </c>
      <c r="Y656" s="7" t="s">
        <v>50</v>
      </c>
      <c r="Z656" s="7">
        <v>1</v>
      </c>
      <c r="AA656" s="7" t="s">
        <v>50</v>
      </c>
      <c r="AB656" s="7" t="s">
        <v>50</v>
      </c>
      <c r="AC656" s="7" t="s">
        <v>50</v>
      </c>
      <c r="AD656" s="7" t="s">
        <v>50</v>
      </c>
      <c r="AE656" s="7" t="s">
        <v>50</v>
      </c>
      <c r="AF656" s="7" t="s">
        <v>50</v>
      </c>
      <c r="AG656" s="7" t="s">
        <v>50</v>
      </c>
      <c r="AH656" s="7">
        <v>250000</v>
      </c>
      <c r="AI656" s="7" t="s">
        <v>60</v>
      </c>
      <c r="AJ656" s="7">
        <v>250000</v>
      </c>
      <c r="AK656" s="7" t="s">
        <v>6878</v>
      </c>
      <c r="AL656" s="7" t="s">
        <v>50</v>
      </c>
      <c r="AM656" s="7" t="s">
        <v>6879</v>
      </c>
      <c r="AN656" s="7" t="s">
        <v>5485</v>
      </c>
      <c r="AO656" s="7" t="s">
        <v>50</v>
      </c>
      <c r="AP656" s="8" t="s">
        <v>6880</v>
      </c>
      <c r="AQ656" s="9" t="s">
        <v>50</v>
      </c>
      <c r="AR656" s="7" t="s">
        <v>255</v>
      </c>
    </row>
    <row r="657" spans="1:44" ht="15" thickBot="1">
      <c r="A657" s="10" t="s">
        <v>6881</v>
      </c>
      <c r="B657" s="13" t="s">
        <v>50</v>
      </c>
      <c r="C657" s="12">
        <v>44197</v>
      </c>
      <c r="D657" s="13" t="s">
        <v>45</v>
      </c>
      <c r="E657" s="13" t="s">
        <v>50</v>
      </c>
      <c r="F657" s="13" t="s">
        <v>47</v>
      </c>
      <c r="G657" s="26" t="s">
        <v>54946</v>
      </c>
      <c r="H657" s="13" t="s">
        <v>50</v>
      </c>
      <c r="I657" s="13" t="s">
        <v>50</v>
      </c>
      <c r="J657" s="12">
        <v>45525</v>
      </c>
      <c r="K657" s="13" t="s">
        <v>50</v>
      </c>
      <c r="L657" s="13" t="s">
        <v>62</v>
      </c>
      <c r="M657" s="13" t="s">
        <v>1319</v>
      </c>
      <c r="N657" s="13" t="s">
        <v>133</v>
      </c>
      <c r="O657" s="13" t="s">
        <v>6882</v>
      </c>
      <c r="P657" s="11">
        <v>76143</v>
      </c>
      <c r="Q657" s="13" t="s">
        <v>135</v>
      </c>
      <c r="R657" s="29" t="s">
        <v>6883</v>
      </c>
      <c r="S657" s="30" t="s">
        <v>50</v>
      </c>
      <c r="T657" s="13" t="s">
        <v>6884</v>
      </c>
      <c r="U657" s="13" t="s">
        <v>6885</v>
      </c>
      <c r="V657" s="13">
        <v>450000</v>
      </c>
      <c r="W657" s="13" t="s">
        <v>139</v>
      </c>
      <c r="X657" s="13">
        <v>587572</v>
      </c>
      <c r="Y657" s="13" t="s">
        <v>61</v>
      </c>
      <c r="Z657" s="13">
        <v>1</v>
      </c>
      <c r="AA657" s="13">
        <v>450000</v>
      </c>
      <c r="AB657" s="13" t="s">
        <v>139</v>
      </c>
      <c r="AC657" s="13">
        <v>587572</v>
      </c>
      <c r="AD657" s="13" t="s">
        <v>62</v>
      </c>
      <c r="AE657" s="13">
        <v>450000</v>
      </c>
      <c r="AF657" s="13" t="s">
        <v>139</v>
      </c>
      <c r="AG657" s="13">
        <v>587572</v>
      </c>
      <c r="AH657" s="13">
        <v>450000</v>
      </c>
      <c r="AI657" s="13" t="s">
        <v>139</v>
      </c>
      <c r="AJ657" s="13">
        <v>587572</v>
      </c>
      <c r="AK657" s="13" t="s">
        <v>50</v>
      </c>
      <c r="AL657" s="13" t="s">
        <v>50</v>
      </c>
      <c r="AM657" s="13" t="s">
        <v>6886</v>
      </c>
      <c r="AN657" s="13" t="s">
        <v>66</v>
      </c>
      <c r="AO657" s="13" t="s">
        <v>6887</v>
      </c>
      <c r="AP657" s="15" t="s">
        <v>50</v>
      </c>
      <c r="AQ657" s="14" t="s">
        <v>6888</v>
      </c>
      <c r="AR657" s="13" t="s">
        <v>50</v>
      </c>
    </row>
    <row r="658" spans="1:44" ht="15" thickBot="1">
      <c r="A658" s="4" t="s">
        <v>6889</v>
      </c>
      <c r="B658" s="5">
        <v>158344</v>
      </c>
      <c r="C658" s="6">
        <v>38718</v>
      </c>
      <c r="D658" s="7" t="s">
        <v>45</v>
      </c>
      <c r="E658" s="7" t="s">
        <v>46</v>
      </c>
      <c r="F658" s="7" t="s">
        <v>638</v>
      </c>
      <c r="G658" s="7" t="s">
        <v>114</v>
      </c>
      <c r="H658" s="7" t="s">
        <v>6890</v>
      </c>
      <c r="I658" s="7" t="s">
        <v>50</v>
      </c>
      <c r="J658" s="6">
        <v>45531</v>
      </c>
      <c r="K658" s="7" t="s">
        <v>72</v>
      </c>
      <c r="L658" s="7" t="s">
        <v>290</v>
      </c>
      <c r="M658" s="7" t="s">
        <v>6891</v>
      </c>
      <c r="N658" s="7" t="s">
        <v>2540</v>
      </c>
      <c r="O658" s="7" t="s">
        <v>6892</v>
      </c>
      <c r="P658" s="5">
        <v>76158</v>
      </c>
      <c r="Q658" s="7" t="s">
        <v>360</v>
      </c>
      <c r="R658" s="28" t="s">
        <v>6893</v>
      </c>
      <c r="S658" s="28" t="s">
        <v>6894</v>
      </c>
      <c r="T658" s="7" t="s">
        <v>6895</v>
      </c>
      <c r="U658" s="7" t="s">
        <v>6896</v>
      </c>
      <c r="V658" s="7" t="s">
        <v>50</v>
      </c>
      <c r="W658" s="7" t="s">
        <v>50</v>
      </c>
      <c r="X658" s="7" t="s">
        <v>50</v>
      </c>
      <c r="Y658" s="7" t="s">
        <v>171</v>
      </c>
      <c r="Z658" s="7">
        <v>1</v>
      </c>
      <c r="AA658" s="7" t="s">
        <v>50</v>
      </c>
      <c r="AB658" s="7" t="s">
        <v>50</v>
      </c>
      <c r="AC658" s="7" t="s">
        <v>50</v>
      </c>
      <c r="AD658" s="7" t="s">
        <v>290</v>
      </c>
      <c r="AE658" s="7" t="s">
        <v>50</v>
      </c>
      <c r="AF658" s="7" t="s">
        <v>50</v>
      </c>
      <c r="AG658" s="7" t="s">
        <v>50</v>
      </c>
      <c r="AH658" s="7" t="s">
        <v>50</v>
      </c>
      <c r="AI658" s="7" t="s">
        <v>50</v>
      </c>
      <c r="AJ658" s="7" t="s">
        <v>50</v>
      </c>
      <c r="AK658" s="7" t="s">
        <v>50</v>
      </c>
      <c r="AL658" s="7" t="s">
        <v>50</v>
      </c>
      <c r="AM658" s="7" t="s">
        <v>6897</v>
      </c>
      <c r="AN658" s="7" t="s">
        <v>66</v>
      </c>
      <c r="AO658" s="7" t="s">
        <v>6898</v>
      </c>
      <c r="AP658" s="8" t="s">
        <v>6899</v>
      </c>
      <c r="AQ658" s="9" t="s">
        <v>50</v>
      </c>
      <c r="AR658" s="7" t="s">
        <v>50</v>
      </c>
    </row>
    <row r="659" spans="1:44" ht="15" thickBot="1">
      <c r="A659" s="10" t="s">
        <v>6900</v>
      </c>
      <c r="B659" s="13" t="s">
        <v>50</v>
      </c>
      <c r="C659" s="13" t="s">
        <v>6901</v>
      </c>
      <c r="D659" s="13" t="s">
        <v>45</v>
      </c>
      <c r="E659" s="13" t="s">
        <v>50</v>
      </c>
      <c r="F659" s="13" t="s">
        <v>70</v>
      </c>
      <c r="G659" s="13" t="s">
        <v>50</v>
      </c>
      <c r="H659" s="13" t="s">
        <v>50</v>
      </c>
      <c r="I659" s="13" t="s">
        <v>50</v>
      </c>
      <c r="J659" s="12">
        <v>45531</v>
      </c>
      <c r="K659" s="13" t="s">
        <v>50</v>
      </c>
      <c r="L659" s="13" t="s">
        <v>52</v>
      </c>
      <c r="M659" s="13" t="s">
        <v>6902</v>
      </c>
      <c r="N659" s="13" t="s">
        <v>6903</v>
      </c>
      <c r="O659" s="13" t="s">
        <v>6904</v>
      </c>
      <c r="P659" s="11">
        <v>76198</v>
      </c>
      <c r="Q659" s="13" t="s">
        <v>1024</v>
      </c>
      <c r="R659" s="29" t="s">
        <v>6905</v>
      </c>
      <c r="S659" s="30" t="s">
        <v>50</v>
      </c>
      <c r="T659" s="13" t="s">
        <v>50</v>
      </c>
      <c r="U659" s="13" t="s">
        <v>6906</v>
      </c>
      <c r="V659" s="13">
        <v>1300000</v>
      </c>
      <c r="W659" s="13" t="s">
        <v>60</v>
      </c>
      <c r="X659" s="13">
        <v>1300000</v>
      </c>
      <c r="Y659" s="13" t="s">
        <v>50</v>
      </c>
      <c r="Z659" s="13">
        <v>1</v>
      </c>
      <c r="AA659" s="13" t="s">
        <v>50</v>
      </c>
      <c r="AB659" s="13" t="s">
        <v>50</v>
      </c>
      <c r="AC659" s="13" t="s">
        <v>50</v>
      </c>
      <c r="AD659" s="13" t="s">
        <v>50</v>
      </c>
      <c r="AE659" s="13" t="s">
        <v>50</v>
      </c>
      <c r="AF659" s="13" t="s">
        <v>50</v>
      </c>
      <c r="AG659" s="13" t="s">
        <v>50</v>
      </c>
      <c r="AH659" s="13">
        <v>1300000</v>
      </c>
      <c r="AI659" s="13" t="s">
        <v>60</v>
      </c>
      <c r="AJ659" s="13">
        <v>1300000</v>
      </c>
      <c r="AK659" s="13" t="s">
        <v>6907</v>
      </c>
      <c r="AL659" s="13" t="s">
        <v>50</v>
      </c>
      <c r="AM659" s="13" t="s">
        <v>6908</v>
      </c>
      <c r="AN659" s="13" t="s">
        <v>738</v>
      </c>
      <c r="AO659" s="13" t="s">
        <v>50</v>
      </c>
      <c r="AP659" s="15" t="s">
        <v>50</v>
      </c>
      <c r="AQ659" s="14" t="s">
        <v>6909</v>
      </c>
      <c r="AR659" s="13" t="s">
        <v>255</v>
      </c>
    </row>
    <row r="660" spans="1:44" ht="15" thickBot="1">
      <c r="A660" s="4" t="s">
        <v>6910</v>
      </c>
      <c r="B660" s="7" t="s">
        <v>50</v>
      </c>
      <c r="C660" s="6">
        <v>35065</v>
      </c>
      <c r="D660" s="7" t="s">
        <v>45</v>
      </c>
      <c r="E660" s="7" t="s">
        <v>46</v>
      </c>
      <c r="F660" s="7" t="s">
        <v>47</v>
      </c>
      <c r="G660" s="26" t="s">
        <v>54946</v>
      </c>
      <c r="H660" s="7" t="s">
        <v>240</v>
      </c>
      <c r="I660" s="7" t="s">
        <v>50</v>
      </c>
      <c r="J660" s="6">
        <v>45520</v>
      </c>
      <c r="K660" s="7" t="s">
        <v>116</v>
      </c>
      <c r="L660" s="7" t="s">
        <v>62</v>
      </c>
      <c r="M660" s="7" t="s">
        <v>6369</v>
      </c>
      <c r="N660" s="7" t="s">
        <v>1222</v>
      </c>
      <c r="O660" s="7" t="s">
        <v>6911</v>
      </c>
      <c r="P660" s="5">
        <v>76278</v>
      </c>
      <c r="Q660" s="7" t="s">
        <v>707</v>
      </c>
      <c r="R660" s="28" t="s">
        <v>6912</v>
      </c>
      <c r="S660" s="28" t="s">
        <v>6913</v>
      </c>
      <c r="T660" s="7" t="s">
        <v>50</v>
      </c>
      <c r="U660" s="7" t="s">
        <v>50</v>
      </c>
      <c r="V660" s="7">
        <v>400000</v>
      </c>
      <c r="W660" s="7" t="s">
        <v>1085</v>
      </c>
      <c r="X660" s="7">
        <v>292216</v>
      </c>
      <c r="Y660" s="7" t="s">
        <v>61</v>
      </c>
      <c r="Z660" s="7">
        <v>1</v>
      </c>
      <c r="AA660" s="7">
        <v>400000</v>
      </c>
      <c r="AB660" s="7" t="s">
        <v>1085</v>
      </c>
      <c r="AC660" s="7">
        <v>292216</v>
      </c>
      <c r="AD660" s="7" t="s">
        <v>62</v>
      </c>
      <c r="AE660" s="7">
        <v>400000</v>
      </c>
      <c r="AF660" s="7" t="s">
        <v>1085</v>
      </c>
      <c r="AG660" s="7">
        <v>292216</v>
      </c>
      <c r="AH660" s="7">
        <v>400000</v>
      </c>
      <c r="AI660" s="7" t="s">
        <v>1085</v>
      </c>
      <c r="AJ660" s="7">
        <v>292216</v>
      </c>
      <c r="AK660" s="7" t="s">
        <v>6914</v>
      </c>
      <c r="AL660" s="7" t="s">
        <v>50</v>
      </c>
      <c r="AM660" s="7" t="s">
        <v>6914</v>
      </c>
      <c r="AN660" s="7" t="s">
        <v>66</v>
      </c>
      <c r="AO660" s="7" t="s">
        <v>50</v>
      </c>
      <c r="AP660" s="9" t="s">
        <v>50</v>
      </c>
      <c r="AQ660" s="8" t="s">
        <v>6915</v>
      </c>
      <c r="AR660" s="7" t="s">
        <v>255</v>
      </c>
    </row>
    <row r="661" spans="1:44" ht="15" thickBot="1">
      <c r="A661" s="10" t="s">
        <v>6916</v>
      </c>
      <c r="B661" s="13" t="s">
        <v>50</v>
      </c>
      <c r="C661" s="12">
        <v>40179</v>
      </c>
      <c r="D661" s="13" t="s">
        <v>45</v>
      </c>
      <c r="E661" s="13" t="s">
        <v>1939</v>
      </c>
      <c r="F661" s="13" t="s">
        <v>70</v>
      </c>
      <c r="G661" s="13" t="s">
        <v>50</v>
      </c>
      <c r="H661" s="13" t="s">
        <v>50</v>
      </c>
      <c r="I661" s="13" t="s">
        <v>50</v>
      </c>
      <c r="J661" s="12">
        <v>45530</v>
      </c>
      <c r="K661" s="13" t="s">
        <v>50</v>
      </c>
      <c r="L661" s="13" t="s">
        <v>52</v>
      </c>
      <c r="M661" s="13" t="s">
        <v>6917</v>
      </c>
      <c r="N661" s="13" t="s">
        <v>6918</v>
      </c>
      <c r="O661" s="13" t="s">
        <v>6919</v>
      </c>
      <c r="P661" s="11">
        <v>76759</v>
      </c>
      <c r="Q661" s="13" t="s">
        <v>166</v>
      </c>
      <c r="R661" s="29" t="s">
        <v>6920</v>
      </c>
      <c r="S661" s="30" t="s">
        <v>50</v>
      </c>
      <c r="T661" s="13" t="s">
        <v>6921</v>
      </c>
      <c r="U661" s="13" t="s">
        <v>6922</v>
      </c>
      <c r="V661" s="13">
        <v>5000</v>
      </c>
      <c r="W661" s="13" t="s">
        <v>60</v>
      </c>
      <c r="X661" s="13">
        <v>5000</v>
      </c>
      <c r="Y661" s="13" t="s">
        <v>50</v>
      </c>
      <c r="Z661" s="13">
        <v>2</v>
      </c>
      <c r="AA661" s="13" t="s">
        <v>50</v>
      </c>
      <c r="AB661" s="13" t="s">
        <v>50</v>
      </c>
      <c r="AC661" s="13" t="s">
        <v>50</v>
      </c>
      <c r="AD661" s="13" t="s">
        <v>50</v>
      </c>
      <c r="AE661" s="13" t="s">
        <v>50</v>
      </c>
      <c r="AF661" s="13" t="s">
        <v>50</v>
      </c>
      <c r="AG661" s="13" t="s">
        <v>50</v>
      </c>
      <c r="AH661" s="13">
        <v>45000</v>
      </c>
      <c r="AI661" s="13" t="s">
        <v>60</v>
      </c>
      <c r="AJ661" s="13">
        <v>45000</v>
      </c>
      <c r="AK661" s="13" t="s">
        <v>6923</v>
      </c>
      <c r="AL661" s="13" t="s">
        <v>50</v>
      </c>
      <c r="AM661" s="13" t="s">
        <v>6924</v>
      </c>
      <c r="AN661" s="13" t="s">
        <v>738</v>
      </c>
      <c r="AO661" s="13" t="s">
        <v>6921</v>
      </c>
      <c r="AP661" s="14" t="s">
        <v>6925</v>
      </c>
      <c r="AQ661" s="15" t="s">
        <v>50</v>
      </c>
      <c r="AR661" s="13" t="s">
        <v>50</v>
      </c>
    </row>
    <row r="662" spans="1:44" ht="15" thickBot="1">
      <c r="A662" s="4" t="s">
        <v>6926</v>
      </c>
      <c r="B662" s="7" t="s">
        <v>50</v>
      </c>
      <c r="C662" s="6">
        <v>45292</v>
      </c>
      <c r="D662" s="7" t="s">
        <v>45</v>
      </c>
      <c r="E662" s="7" t="s">
        <v>46</v>
      </c>
      <c r="F662" s="7" t="s">
        <v>70</v>
      </c>
      <c r="G662" s="27" t="s">
        <v>54945</v>
      </c>
      <c r="H662" s="7" t="s">
        <v>50</v>
      </c>
      <c r="I662" s="7" t="s">
        <v>50</v>
      </c>
      <c r="J662" s="6">
        <v>45531</v>
      </c>
      <c r="K662" s="7" t="s">
        <v>50</v>
      </c>
      <c r="L662" s="7" t="s">
        <v>467</v>
      </c>
      <c r="M662" s="7" t="s">
        <v>6786</v>
      </c>
      <c r="N662" s="7" t="s">
        <v>1569</v>
      </c>
      <c r="O662" s="7" t="s">
        <v>6927</v>
      </c>
      <c r="P662" s="5">
        <v>76868</v>
      </c>
      <c r="Q662" s="7" t="s">
        <v>1571</v>
      </c>
      <c r="R662" s="28" t="s">
        <v>6928</v>
      </c>
      <c r="S662" s="28" t="s">
        <v>6929</v>
      </c>
      <c r="T662" s="7" t="s">
        <v>6930</v>
      </c>
      <c r="U662" s="7" t="s">
        <v>6931</v>
      </c>
      <c r="V662" s="7">
        <v>550000</v>
      </c>
      <c r="W662" s="7" t="s">
        <v>60</v>
      </c>
      <c r="X662" s="7">
        <v>550000</v>
      </c>
      <c r="Y662" s="7" t="s">
        <v>467</v>
      </c>
      <c r="Z662" s="7">
        <v>1</v>
      </c>
      <c r="AA662" s="7">
        <v>550000</v>
      </c>
      <c r="AB662" s="7" t="s">
        <v>60</v>
      </c>
      <c r="AC662" s="7">
        <v>550000</v>
      </c>
      <c r="AD662" s="7" t="s">
        <v>467</v>
      </c>
      <c r="AE662" s="7">
        <v>550000</v>
      </c>
      <c r="AF662" s="7" t="s">
        <v>60</v>
      </c>
      <c r="AG662" s="7">
        <v>550000</v>
      </c>
      <c r="AH662" s="7">
        <v>550000</v>
      </c>
      <c r="AI662" s="7" t="s">
        <v>60</v>
      </c>
      <c r="AJ662" s="7">
        <v>550000</v>
      </c>
      <c r="AK662" s="7" t="s">
        <v>50</v>
      </c>
      <c r="AL662" s="7" t="s">
        <v>50</v>
      </c>
      <c r="AM662" s="7" t="s">
        <v>6932</v>
      </c>
      <c r="AN662" s="7" t="s">
        <v>6933</v>
      </c>
      <c r="AO662" s="7" t="s">
        <v>6930</v>
      </c>
      <c r="AP662" s="8" t="s">
        <v>6934</v>
      </c>
      <c r="AQ662" s="9" t="s">
        <v>50</v>
      </c>
      <c r="AR662" s="7" t="s">
        <v>50</v>
      </c>
    </row>
    <row r="663" spans="1:44" ht="15" thickBot="1">
      <c r="A663" s="10" t="s">
        <v>6935</v>
      </c>
      <c r="B663" s="13" t="s">
        <v>50</v>
      </c>
      <c r="C663" s="12">
        <v>45292</v>
      </c>
      <c r="D663" s="13" t="s">
        <v>45</v>
      </c>
      <c r="E663" s="13" t="s">
        <v>46</v>
      </c>
      <c r="F663" s="13" t="s">
        <v>70</v>
      </c>
      <c r="G663" s="27" t="s">
        <v>54945</v>
      </c>
      <c r="H663" s="13" t="s">
        <v>50</v>
      </c>
      <c r="I663" s="13" t="s">
        <v>50</v>
      </c>
      <c r="J663" s="12">
        <v>45531</v>
      </c>
      <c r="K663" s="13" t="s">
        <v>50</v>
      </c>
      <c r="L663" s="13" t="s">
        <v>467</v>
      </c>
      <c r="M663" s="13" t="s">
        <v>6936</v>
      </c>
      <c r="N663" s="13" t="s">
        <v>6937</v>
      </c>
      <c r="O663" s="13" t="s">
        <v>6938</v>
      </c>
      <c r="P663" s="11">
        <v>76937</v>
      </c>
      <c r="Q663" s="13" t="s">
        <v>397</v>
      </c>
      <c r="R663" s="29" t="s">
        <v>6939</v>
      </c>
      <c r="S663" s="29" t="s">
        <v>6940</v>
      </c>
      <c r="T663" s="13" t="s">
        <v>6941</v>
      </c>
      <c r="U663" s="13" t="s">
        <v>6942</v>
      </c>
      <c r="V663" s="13">
        <v>450000</v>
      </c>
      <c r="W663" s="13" t="s">
        <v>60</v>
      </c>
      <c r="X663" s="13">
        <v>450000</v>
      </c>
      <c r="Y663" s="13" t="s">
        <v>467</v>
      </c>
      <c r="Z663" s="13">
        <v>1</v>
      </c>
      <c r="AA663" s="13">
        <v>450000</v>
      </c>
      <c r="AB663" s="13" t="s">
        <v>60</v>
      </c>
      <c r="AC663" s="13">
        <v>450000</v>
      </c>
      <c r="AD663" s="13" t="s">
        <v>467</v>
      </c>
      <c r="AE663" s="13">
        <v>450000</v>
      </c>
      <c r="AF663" s="13" t="s">
        <v>60</v>
      </c>
      <c r="AG663" s="13">
        <v>450000</v>
      </c>
      <c r="AH663" s="13">
        <v>450000</v>
      </c>
      <c r="AI663" s="13" t="s">
        <v>60</v>
      </c>
      <c r="AJ663" s="13">
        <v>450000</v>
      </c>
      <c r="AK663" s="13" t="s">
        <v>50</v>
      </c>
      <c r="AL663" s="13" t="s">
        <v>50</v>
      </c>
      <c r="AM663" s="13" t="s">
        <v>6943</v>
      </c>
      <c r="AN663" s="13" t="s">
        <v>993</v>
      </c>
      <c r="AO663" s="13" t="s">
        <v>6941</v>
      </c>
      <c r="AP663" s="14" t="s">
        <v>6944</v>
      </c>
      <c r="AQ663" s="15" t="s">
        <v>50</v>
      </c>
      <c r="AR663" s="13" t="s">
        <v>50</v>
      </c>
    </row>
    <row r="664" spans="1:44" ht="15" thickBot="1">
      <c r="A664" s="4" t="s">
        <v>6945</v>
      </c>
      <c r="B664" s="5">
        <v>12587267</v>
      </c>
      <c r="C664" s="6">
        <v>45352</v>
      </c>
      <c r="D664" s="7" t="s">
        <v>45</v>
      </c>
      <c r="E664" s="7" t="s">
        <v>46</v>
      </c>
      <c r="F664" s="7" t="s">
        <v>70</v>
      </c>
      <c r="G664" s="27" t="s">
        <v>54945</v>
      </c>
      <c r="H664" s="7" t="s">
        <v>50</v>
      </c>
      <c r="I664" s="7" t="s">
        <v>50</v>
      </c>
      <c r="J664" s="6">
        <v>45526</v>
      </c>
      <c r="K664" s="7" t="s">
        <v>50</v>
      </c>
      <c r="L664" s="7" t="s">
        <v>5159</v>
      </c>
      <c r="M664" s="7" t="s">
        <v>6946</v>
      </c>
      <c r="N664" s="7" t="s">
        <v>6947</v>
      </c>
      <c r="O664" s="7" t="s">
        <v>6948</v>
      </c>
      <c r="P664" s="5">
        <v>76962</v>
      </c>
      <c r="Q664" s="7" t="s">
        <v>135</v>
      </c>
      <c r="R664" s="28" t="s">
        <v>6949</v>
      </c>
      <c r="S664" s="31" t="s">
        <v>50</v>
      </c>
      <c r="T664" s="7" t="s">
        <v>6950</v>
      </c>
      <c r="U664" s="7" t="s">
        <v>50</v>
      </c>
      <c r="V664" s="7">
        <v>20000</v>
      </c>
      <c r="W664" s="7" t="s">
        <v>1456</v>
      </c>
      <c r="X664" s="7">
        <v>23493</v>
      </c>
      <c r="Y664" s="7" t="s">
        <v>50</v>
      </c>
      <c r="Z664" s="7">
        <v>2</v>
      </c>
      <c r="AA664" s="7">
        <v>20000</v>
      </c>
      <c r="AB664" s="7" t="s">
        <v>1456</v>
      </c>
      <c r="AC664" s="7">
        <v>23493</v>
      </c>
      <c r="AD664" s="7" t="s">
        <v>5159</v>
      </c>
      <c r="AE664" s="7">
        <v>20000</v>
      </c>
      <c r="AF664" s="7" t="s">
        <v>1456</v>
      </c>
      <c r="AG664" s="7">
        <v>23493</v>
      </c>
      <c r="AH664" s="7">
        <v>28425</v>
      </c>
      <c r="AI664" s="7" t="s">
        <v>1456</v>
      </c>
      <c r="AJ664" s="7">
        <v>32925</v>
      </c>
      <c r="AK664" s="7" t="s">
        <v>50</v>
      </c>
      <c r="AL664" s="7" t="s">
        <v>50</v>
      </c>
      <c r="AM664" s="7" t="s">
        <v>6951</v>
      </c>
      <c r="AN664" s="7" t="s">
        <v>66</v>
      </c>
      <c r="AO664" s="7" t="s">
        <v>50</v>
      </c>
      <c r="AP664" s="8" t="s">
        <v>6952</v>
      </c>
      <c r="AQ664" s="9" t="s">
        <v>50</v>
      </c>
      <c r="AR664" s="7" t="s">
        <v>255</v>
      </c>
    </row>
    <row r="665" spans="1:44" ht="15" thickBot="1">
      <c r="A665" s="10" t="s">
        <v>6953</v>
      </c>
      <c r="B665" s="13" t="s">
        <v>50</v>
      </c>
      <c r="C665" s="12">
        <v>33604</v>
      </c>
      <c r="D665" s="13" t="s">
        <v>45</v>
      </c>
      <c r="E665" s="13" t="s">
        <v>1939</v>
      </c>
      <c r="F665" s="13" t="s">
        <v>70</v>
      </c>
      <c r="G665" s="13" t="s">
        <v>50</v>
      </c>
      <c r="H665" s="13" t="s">
        <v>50</v>
      </c>
      <c r="I665" s="13" t="s">
        <v>50</v>
      </c>
      <c r="J665" s="12">
        <v>45531</v>
      </c>
      <c r="K665" s="13" t="s">
        <v>116</v>
      </c>
      <c r="L665" s="13" t="s">
        <v>52</v>
      </c>
      <c r="M665" s="13" t="s">
        <v>6954</v>
      </c>
      <c r="N665" s="13" t="s">
        <v>6955</v>
      </c>
      <c r="O665" s="13" t="s">
        <v>6956</v>
      </c>
      <c r="P665" s="11">
        <v>77353</v>
      </c>
      <c r="Q665" s="13" t="s">
        <v>434</v>
      </c>
      <c r="R665" s="29" t="s">
        <v>6957</v>
      </c>
      <c r="S665" s="30" t="s">
        <v>50</v>
      </c>
      <c r="T665" s="13" t="s">
        <v>50</v>
      </c>
      <c r="U665" s="13" t="s">
        <v>50</v>
      </c>
      <c r="V665" s="13">
        <v>24381</v>
      </c>
      <c r="W665" s="13" t="s">
        <v>60</v>
      </c>
      <c r="X665" s="13">
        <v>24381</v>
      </c>
      <c r="Y665" s="13" t="s">
        <v>50</v>
      </c>
      <c r="Z665" s="13">
        <v>3</v>
      </c>
      <c r="AA665" s="13" t="s">
        <v>50</v>
      </c>
      <c r="AB665" s="13" t="s">
        <v>50</v>
      </c>
      <c r="AC665" s="13" t="s">
        <v>50</v>
      </c>
      <c r="AD665" s="13" t="s">
        <v>50</v>
      </c>
      <c r="AE665" s="13" t="s">
        <v>50</v>
      </c>
      <c r="AF665" s="13" t="s">
        <v>50</v>
      </c>
      <c r="AG665" s="13" t="s">
        <v>50</v>
      </c>
      <c r="AH665" s="13">
        <v>54762</v>
      </c>
      <c r="AI665" s="13" t="s">
        <v>60</v>
      </c>
      <c r="AJ665" s="13">
        <v>54762</v>
      </c>
      <c r="AK665" s="13" t="s">
        <v>6958</v>
      </c>
      <c r="AL665" s="13" t="s">
        <v>50</v>
      </c>
      <c r="AM665" s="13" t="s">
        <v>6959</v>
      </c>
      <c r="AN665" s="13" t="s">
        <v>738</v>
      </c>
      <c r="AO665" s="13" t="s">
        <v>6960</v>
      </c>
      <c r="AP665" s="14" t="s">
        <v>6961</v>
      </c>
      <c r="AQ665" s="15" t="s">
        <v>50</v>
      </c>
      <c r="AR665" s="13" t="s">
        <v>50</v>
      </c>
    </row>
    <row r="666" spans="1:44" ht="15" thickBot="1">
      <c r="A666" s="4" t="s">
        <v>6962</v>
      </c>
      <c r="B666" s="7" t="s">
        <v>50</v>
      </c>
      <c r="C666" s="6">
        <v>45292</v>
      </c>
      <c r="D666" s="7" t="s">
        <v>45</v>
      </c>
      <c r="E666" s="7" t="s">
        <v>46</v>
      </c>
      <c r="F666" s="7" t="s">
        <v>70</v>
      </c>
      <c r="G666" s="27" t="s">
        <v>54945</v>
      </c>
      <c r="H666" s="7" t="s">
        <v>50</v>
      </c>
      <c r="I666" s="7" t="s">
        <v>50</v>
      </c>
      <c r="J666" s="6">
        <v>45531</v>
      </c>
      <c r="K666" s="7" t="s">
        <v>50</v>
      </c>
      <c r="L666" s="7" t="s">
        <v>467</v>
      </c>
      <c r="M666" s="7" t="s">
        <v>6786</v>
      </c>
      <c r="N666" s="7" t="s">
        <v>432</v>
      </c>
      <c r="O666" s="7" t="s">
        <v>6963</v>
      </c>
      <c r="P666" s="5">
        <v>77384</v>
      </c>
      <c r="Q666" s="7" t="s">
        <v>434</v>
      </c>
      <c r="R666" s="28" t="s">
        <v>6964</v>
      </c>
      <c r="S666" s="28" t="s">
        <v>6965</v>
      </c>
      <c r="T666" s="7" t="s">
        <v>6966</v>
      </c>
      <c r="U666" s="7" t="s">
        <v>6967</v>
      </c>
      <c r="V666" s="7">
        <v>570000</v>
      </c>
      <c r="W666" s="7" t="s">
        <v>60</v>
      </c>
      <c r="X666" s="7">
        <v>570000</v>
      </c>
      <c r="Y666" s="7" t="s">
        <v>467</v>
      </c>
      <c r="Z666" s="7">
        <v>1</v>
      </c>
      <c r="AA666" s="7">
        <v>570000</v>
      </c>
      <c r="AB666" s="7" t="s">
        <v>60</v>
      </c>
      <c r="AC666" s="7">
        <v>570000</v>
      </c>
      <c r="AD666" s="7" t="s">
        <v>467</v>
      </c>
      <c r="AE666" s="7">
        <v>570000</v>
      </c>
      <c r="AF666" s="7" t="s">
        <v>60</v>
      </c>
      <c r="AG666" s="7">
        <v>570000</v>
      </c>
      <c r="AH666" s="7">
        <v>570000</v>
      </c>
      <c r="AI666" s="7" t="s">
        <v>60</v>
      </c>
      <c r="AJ666" s="7">
        <v>570000</v>
      </c>
      <c r="AK666" s="7" t="s">
        <v>50</v>
      </c>
      <c r="AL666" s="7" t="s">
        <v>50</v>
      </c>
      <c r="AM666" s="7" t="s">
        <v>6968</v>
      </c>
      <c r="AN666" s="7" t="s">
        <v>993</v>
      </c>
      <c r="AO666" s="7" t="s">
        <v>6966</v>
      </c>
      <c r="AP666" s="8" t="s">
        <v>6969</v>
      </c>
      <c r="AQ666" s="9" t="s">
        <v>50</v>
      </c>
      <c r="AR666" s="7" t="s">
        <v>50</v>
      </c>
    </row>
    <row r="667" spans="1:44" ht="15" thickBot="1">
      <c r="A667" s="10" t="s">
        <v>6970</v>
      </c>
      <c r="B667" s="13" t="s">
        <v>50</v>
      </c>
      <c r="C667" s="12">
        <v>44197</v>
      </c>
      <c r="D667" s="13" t="s">
        <v>45</v>
      </c>
      <c r="E667" s="13" t="s">
        <v>50</v>
      </c>
      <c r="F667" s="13" t="s">
        <v>70</v>
      </c>
      <c r="G667" s="26" t="s">
        <v>54946</v>
      </c>
      <c r="H667" s="13" t="s">
        <v>240</v>
      </c>
      <c r="I667" s="13" t="s">
        <v>50</v>
      </c>
      <c r="J667" s="12">
        <v>45526</v>
      </c>
      <c r="K667" s="13" t="s">
        <v>50</v>
      </c>
      <c r="L667" s="13" t="s">
        <v>52</v>
      </c>
      <c r="M667" s="13" t="s">
        <v>6971</v>
      </c>
      <c r="N667" s="13" t="s">
        <v>133</v>
      </c>
      <c r="O667" s="13" t="s">
        <v>6972</v>
      </c>
      <c r="P667" s="11">
        <v>77650</v>
      </c>
      <c r="Q667" s="13" t="s">
        <v>135</v>
      </c>
      <c r="R667" s="29" t="s">
        <v>6973</v>
      </c>
      <c r="S667" s="29" t="s">
        <v>6974</v>
      </c>
      <c r="T667" s="13" t="s">
        <v>50</v>
      </c>
      <c r="U667" s="13" t="s">
        <v>50</v>
      </c>
      <c r="V667" s="13">
        <v>334000</v>
      </c>
      <c r="W667" s="13" t="s">
        <v>139</v>
      </c>
      <c r="X667" s="13">
        <v>438392</v>
      </c>
      <c r="Y667" s="13" t="s">
        <v>50</v>
      </c>
      <c r="Z667" s="13">
        <v>1</v>
      </c>
      <c r="AA667" s="13" t="s">
        <v>50</v>
      </c>
      <c r="AB667" s="13" t="s">
        <v>50</v>
      </c>
      <c r="AC667" s="13" t="s">
        <v>50</v>
      </c>
      <c r="AD667" s="13" t="s">
        <v>50</v>
      </c>
      <c r="AE667" s="13" t="s">
        <v>50</v>
      </c>
      <c r="AF667" s="13" t="s">
        <v>50</v>
      </c>
      <c r="AG667" s="13" t="s">
        <v>50</v>
      </c>
      <c r="AH667" s="13">
        <v>334000</v>
      </c>
      <c r="AI667" s="13" t="s">
        <v>139</v>
      </c>
      <c r="AJ667" s="13">
        <v>438392</v>
      </c>
      <c r="AK667" s="13" t="s">
        <v>4209</v>
      </c>
      <c r="AL667" s="13" t="s">
        <v>50</v>
      </c>
      <c r="AM667" s="13" t="s">
        <v>6975</v>
      </c>
      <c r="AN667" s="13" t="s">
        <v>66</v>
      </c>
      <c r="AO667" s="13" t="s">
        <v>6976</v>
      </c>
      <c r="AP667" s="15" t="s">
        <v>50</v>
      </c>
      <c r="AQ667" s="15" t="s">
        <v>50</v>
      </c>
      <c r="AR667" s="13" t="s">
        <v>50</v>
      </c>
    </row>
    <row r="668" spans="1:44" ht="15" thickBot="1">
      <c r="A668" s="4" t="s">
        <v>6977</v>
      </c>
      <c r="B668" s="5">
        <v>1653</v>
      </c>
      <c r="C668" s="6">
        <v>42736</v>
      </c>
      <c r="D668" s="7" t="s">
        <v>45</v>
      </c>
      <c r="E668" s="7" t="s">
        <v>46</v>
      </c>
      <c r="F668" s="7" t="s">
        <v>70</v>
      </c>
      <c r="G668" s="26" t="s">
        <v>54946</v>
      </c>
      <c r="H668" s="7" t="s">
        <v>6978</v>
      </c>
      <c r="I668" s="7" t="s">
        <v>50</v>
      </c>
      <c r="J668" s="6">
        <v>45525</v>
      </c>
      <c r="K668" s="7" t="s">
        <v>50</v>
      </c>
      <c r="L668" s="7" t="s">
        <v>241</v>
      </c>
      <c r="M668" s="7" t="s">
        <v>6979</v>
      </c>
      <c r="N668" s="7" t="s">
        <v>5760</v>
      </c>
      <c r="O668" s="7" t="s">
        <v>6980</v>
      </c>
      <c r="P668" s="5">
        <v>78204</v>
      </c>
      <c r="Q668" s="7" t="s">
        <v>135</v>
      </c>
      <c r="R668" s="28" t="s">
        <v>6981</v>
      </c>
      <c r="S668" s="28" t="s">
        <v>6982</v>
      </c>
      <c r="T668" s="7" t="s">
        <v>6983</v>
      </c>
      <c r="U668" s="7" t="s">
        <v>50</v>
      </c>
      <c r="V668" s="7" t="s">
        <v>50</v>
      </c>
      <c r="W668" s="7" t="s">
        <v>50</v>
      </c>
      <c r="X668" s="7" t="s">
        <v>50</v>
      </c>
      <c r="Y668" s="7" t="s">
        <v>154</v>
      </c>
      <c r="Z668" s="7">
        <v>1</v>
      </c>
      <c r="AA668" s="7" t="s">
        <v>50</v>
      </c>
      <c r="AB668" s="7" t="s">
        <v>50</v>
      </c>
      <c r="AC668" s="7" t="s">
        <v>50</v>
      </c>
      <c r="AD668" s="7" t="s">
        <v>241</v>
      </c>
      <c r="AE668" s="7" t="s">
        <v>50</v>
      </c>
      <c r="AF668" s="7" t="s">
        <v>50</v>
      </c>
      <c r="AG668" s="7" t="s">
        <v>50</v>
      </c>
      <c r="AH668" s="7" t="s">
        <v>50</v>
      </c>
      <c r="AI668" s="7" t="s">
        <v>50</v>
      </c>
      <c r="AJ668" s="7" t="s">
        <v>50</v>
      </c>
      <c r="AK668" s="7" t="s">
        <v>6984</v>
      </c>
      <c r="AL668" s="7" t="s">
        <v>50</v>
      </c>
      <c r="AM668" s="7" t="s">
        <v>6985</v>
      </c>
      <c r="AN668" s="7" t="s">
        <v>66</v>
      </c>
      <c r="AO668" s="7" t="s">
        <v>6986</v>
      </c>
      <c r="AP668" s="9" t="s">
        <v>50</v>
      </c>
      <c r="AQ668" s="8" t="s">
        <v>6987</v>
      </c>
      <c r="AR668" s="7" t="s">
        <v>50</v>
      </c>
    </row>
    <row r="669" spans="1:44" ht="15" thickBot="1">
      <c r="A669" s="10" t="s">
        <v>6988</v>
      </c>
      <c r="B669" s="13" t="s">
        <v>50</v>
      </c>
      <c r="C669" s="12">
        <v>44197</v>
      </c>
      <c r="D669" s="13" t="s">
        <v>45</v>
      </c>
      <c r="E669" s="13" t="s">
        <v>46</v>
      </c>
      <c r="F669" s="13" t="s">
        <v>47</v>
      </c>
      <c r="G669" s="27" t="s">
        <v>54945</v>
      </c>
      <c r="H669" s="13" t="s">
        <v>50</v>
      </c>
      <c r="I669" s="13" t="s">
        <v>50</v>
      </c>
      <c r="J669" s="12">
        <v>45524</v>
      </c>
      <c r="K669" s="13" t="s">
        <v>50</v>
      </c>
      <c r="L669" s="13" t="s">
        <v>62</v>
      </c>
      <c r="M669" s="13" t="s">
        <v>6989</v>
      </c>
      <c r="N669" s="13" t="s">
        <v>6990</v>
      </c>
      <c r="O669" s="13" t="s">
        <v>6991</v>
      </c>
      <c r="P669" s="11">
        <v>78664</v>
      </c>
      <c r="Q669" s="13" t="s">
        <v>50</v>
      </c>
      <c r="R669" s="29" t="s">
        <v>6992</v>
      </c>
      <c r="S669" s="29" t="s">
        <v>6993</v>
      </c>
      <c r="T669" s="13" t="s">
        <v>6994</v>
      </c>
      <c r="U669" s="13" t="s">
        <v>6995</v>
      </c>
      <c r="V669" s="13">
        <v>3293567</v>
      </c>
      <c r="W669" s="13" t="s">
        <v>60</v>
      </c>
      <c r="X669" s="13">
        <v>3293567</v>
      </c>
      <c r="Y669" s="13" t="s">
        <v>61</v>
      </c>
      <c r="Z669" s="13">
        <v>1</v>
      </c>
      <c r="AA669" s="13">
        <v>3293567</v>
      </c>
      <c r="AB669" s="13" t="s">
        <v>60</v>
      </c>
      <c r="AC669" s="13">
        <v>3293567</v>
      </c>
      <c r="AD669" s="13" t="s">
        <v>62</v>
      </c>
      <c r="AE669" s="13">
        <v>3293567</v>
      </c>
      <c r="AF669" s="13" t="s">
        <v>60</v>
      </c>
      <c r="AG669" s="13">
        <v>3293567</v>
      </c>
      <c r="AH669" s="13">
        <v>3293567</v>
      </c>
      <c r="AI669" s="13" t="s">
        <v>60</v>
      </c>
      <c r="AJ669" s="13">
        <v>3293567</v>
      </c>
      <c r="AK669" s="13" t="s">
        <v>50</v>
      </c>
      <c r="AL669" s="13" t="s">
        <v>50</v>
      </c>
      <c r="AM669" s="13" t="s">
        <v>6996</v>
      </c>
      <c r="AN669" s="13" t="s">
        <v>66</v>
      </c>
      <c r="AO669" s="13" t="s">
        <v>6997</v>
      </c>
      <c r="AP669" s="14" t="s">
        <v>6998</v>
      </c>
      <c r="AQ669" s="15" t="s">
        <v>50</v>
      </c>
      <c r="AR669" s="13" t="s">
        <v>50</v>
      </c>
    </row>
    <row r="670" spans="1:44" ht="15" thickBot="1">
      <c r="A670" s="4" t="s">
        <v>6999</v>
      </c>
      <c r="B670" s="7" t="s">
        <v>50</v>
      </c>
      <c r="C670" s="7" t="s">
        <v>50</v>
      </c>
      <c r="D670" s="7" t="s">
        <v>45</v>
      </c>
      <c r="E670" s="7" t="s">
        <v>50</v>
      </c>
      <c r="F670" s="7" t="s">
        <v>70</v>
      </c>
      <c r="G670" s="7" t="s">
        <v>50</v>
      </c>
      <c r="H670" s="7" t="s">
        <v>50</v>
      </c>
      <c r="I670" s="7" t="s">
        <v>50</v>
      </c>
      <c r="J670" s="6">
        <v>45520</v>
      </c>
      <c r="K670" s="7" t="s">
        <v>50</v>
      </c>
      <c r="L670" s="7" t="s">
        <v>467</v>
      </c>
      <c r="M670" s="7" t="s">
        <v>7000</v>
      </c>
      <c r="N670" s="7" t="s">
        <v>50</v>
      </c>
      <c r="O670" s="7" t="s">
        <v>7001</v>
      </c>
      <c r="P670" s="5">
        <v>78963</v>
      </c>
      <c r="Q670" s="7" t="s">
        <v>50</v>
      </c>
      <c r="R670" s="28" t="s">
        <v>7002</v>
      </c>
      <c r="S670" s="31" t="s">
        <v>50</v>
      </c>
      <c r="T670" s="7" t="s">
        <v>50</v>
      </c>
      <c r="U670" s="7" t="s">
        <v>50</v>
      </c>
      <c r="V670" s="7">
        <v>100000</v>
      </c>
      <c r="W670" s="7" t="s">
        <v>60</v>
      </c>
      <c r="X670" s="7">
        <v>100000</v>
      </c>
      <c r="Y670" s="7" t="s">
        <v>467</v>
      </c>
      <c r="Z670" s="7">
        <v>1</v>
      </c>
      <c r="AA670" s="7">
        <v>100000</v>
      </c>
      <c r="AB670" s="7" t="s">
        <v>60</v>
      </c>
      <c r="AC670" s="7">
        <v>100000</v>
      </c>
      <c r="AD670" s="7" t="s">
        <v>467</v>
      </c>
      <c r="AE670" s="7">
        <v>100000</v>
      </c>
      <c r="AF670" s="7" t="s">
        <v>60</v>
      </c>
      <c r="AG670" s="7">
        <v>100000</v>
      </c>
      <c r="AH670" s="7">
        <v>100000</v>
      </c>
      <c r="AI670" s="7" t="s">
        <v>60</v>
      </c>
      <c r="AJ670" s="7">
        <v>100000</v>
      </c>
      <c r="AK670" s="7" t="s">
        <v>7003</v>
      </c>
      <c r="AL670" s="7" t="s">
        <v>50</v>
      </c>
      <c r="AM670" s="7" t="s">
        <v>7004</v>
      </c>
      <c r="AN670" s="7" t="s">
        <v>253</v>
      </c>
      <c r="AO670" s="7" t="s">
        <v>7005</v>
      </c>
      <c r="AP670" s="9" t="s">
        <v>50</v>
      </c>
      <c r="AQ670" s="9" t="s">
        <v>50</v>
      </c>
      <c r="AR670" s="7" t="s">
        <v>50</v>
      </c>
    </row>
    <row r="671" spans="1:44" ht="15" thickBot="1">
      <c r="A671" s="10" t="s">
        <v>7006</v>
      </c>
      <c r="B671" s="13" t="s">
        <v>50</v>
      </c>
      <c r="C671" s="12">
        <v>44927</v>
      </c>
      <c r="D671" s="13" t="s">
        <v>45</v>
      </c>
      <c r="E671" s="13" t="s">
        <v>46</v>
      </c>
      <c r="F671" s="13" t="s">
        <v>70</v>
      </c>
      <c r="G671" s="27" t="s">
        <v>54945</v>
      </c>
      <c r="H671" s="13" t="s">
        <v>50</v>
      </c>
      <c r="I671" s="13" t="s">
        <v>50</v>
      </c>
      <c r="J671" s="12">
        <v>45530</v>
      </c>
      <c r="K671" s="13" t="s">
        <v>50</v>
      </c>
      <c r="L671" s="13" t="s">
        <v>467</v>
      </c>
      <c r="M671" s="13" t="s">
        <v>2610</v>
      </c>
      <c r="N671" s="13" t="s">
        <v>7007</v>
      </c>
      <c r="O671" s="13" t="s">
        <v>7008</v>
      </c>
      <c r="P671" s="11">
        <v>79048</v>
      </c>
      <c r="Q671" s="13" t="s">
        <v>2554</v>
      </c>
      <c r="R671" s="29" t="s">
        <v>7009</v>
      </c>
      <c r="S671" s="29" t="s">
        <v>7010</v>
      </c>
      <c r="T671" s="13" t="s">
        <v>7011</v>
      </c>
      <c r="U671" s="13" t="s">
        <v>7012</v>
      </c>
      <c r="V671" s="13">
        <v>200000</v>
      </c>
      <c r="W671" s="13" t="s">
        <v>60</v>
      </c>
      <c r="X671" s="13">
        <v>200000</v>
      </c>
      <c r="Y671" s="13" t="s">
        <v>467</v>
      </c>
      <c r="Z671" s="13">
        <v>1</v>
      </c>
      <c r="AA671" s="13">
        <v>200000</v>
      </c>
      <c r="AB671" s="13" t="s">
        <v>60</v>
      </c>
      <c r="AC671" s="13">
        <v>200000</v>
      </c>
      <c r="AD671" s="13" t="s">
        <v>467</v>
      </c>
      <c r="AE671" s="13">
        <v>200000</v>
      </c>
      <c r="AF671" s="13" t="s">
        <v>60</v>
      </c>
      <c r="AG671" s="13">
        <v>200000</v>
      </c>
      <c r="AH671" s="13">
        <v>200000</v>
      </c>
      <c r="AI671" s="13" t="s">
        <v>60</v>
      </c>
      <c r="AJ671" s="13">
        <v>200000</v>
      </c>
      <c r="AK671" s="13" t="s">
        <v>50</v>
      </c>
      <c r="AL671" s="13" t="s">
        <v>50</v>
      </c>
      <c r="AM671" s="13" t="s">
        <v>7013</v>
      </c>
      <c r="AN671" s="13" t="s">
        <v>66</v>
      </c>
      <c r="AO671" s="13" t="s">
        <v>50</v>
      </c>
      <c r="AP671" s="15" t="s">
        <v>50</v>
      </c>
      <c r="AQ671" s="15" t="s">
        <v>50</v>
      </c>
      <c r="AR671" s="13" t="s">
        <v>255</v>
      </c>
    </row>
    <row r="672" spans="1:44" ht="15" thickBot="1">
      <c r="A672" s="4" t="s">
        <v>7014</v>
      </c>
      <c r="B672" s="7" t="s">
        <v>50</v>
      </c>
      <c r="C672" s="6">
        <v>32874</v>
      </c>
      <c r="D672" s="7" t="s">
        <v>45</v>
      </c>
      <c r="E672" s="7" t="s">
        <v>50</v>
      </c>
      <c r="F672" s="7" t="s">
        <v>70</v>
      </c>
      <c r="G672" s="26" t="s">
        <v>54946</v>
      </c>
      <c r="H672" s="7" t="s">
        <v>50</v>
      </c>
      <c r="I672" s="7" t="s">
        <v>50</v>
      </c>
      <c r="J672" s="6">
        <v>45527</v>
      </c>
      <c r="K672" s="7" t="s">
        <v>50</v>
      </c>
      <c r="L672" s="7" t="s">
        <v>131</v>
      </c>
      <c r="M672" s="7" t="s">
        <v>7015</v>
      </c>
      <c r="N672" s="7" t="s">
        <v>7016</v>
      </c>
      <c r="O672" s="7" t="s">
        <v>7017</v>
      </c>
      <c r="P672" s="5">
        <v>79464</v>
      </c>
      <c r="Q672" s="7" t="s">
        <v>50</v>
      </c>
      <c r="R672" s="28" t="s">
        <v>7018</v>
      </c>
      <c r="S672" s="31" t="s">
        <v>50</v>
      </c>
      <c r="T672" s="7" t="s">
        <v>50</v>
      </c>
      <c r="U672" s="7" t="s">
        <v>7019</v>
      </c>
      <c r="V672" s="7">
        <v>175000</v>
      </c>
      <c r="W672" s="7" t="s">
        <v>1085</v>
      </c>
      <c r="X672" s="7">
        <v>128731</v>
      </c>
      <c r="Y672" s="7" t="s">
        <v>50</v>
      </c>
      <c r="Z672" s="7">
        <v>1</v>
      </c>
      <c r="AA672" s="7" t="s">
        <v>50</v>
      </c>
      <c r="AB672" s="7" t="s">
        <v>50</v>
      </c>
      <c r="AC672" s="7" t="s">
        <v>50</v>
      </c>
      <c r="AD672" s="7" t="s">
        <v>50</v>
      </c>
      <c r="AE672" s="7" t="s">
        <v>50</v>
      </c>
      <c r="AF672" s="7" t="s">
        <v>50</v>
      </c>
      <c r="AG672" s="7" t="s">
        <v>50</v>
      </c>
      <c r="AH672" s="7">
        <v>175000</v>
      </c>
      <c r="AI672" s="7" t="s">
        <v>1085</v>
      </c>
      <c r="AJ672" s="7">
        <v>128731</v>
      </c>
      <c r="AK672" s="7" t="s">
        <v>7020</v>
      </c>
      <c r="AL672" s="7" t="s">
        <v>50</v>
      </c>
      <c r="AM672" s="7" t="s">
        <v>7021</v>
      </c>
      <c r="AN672" s="7" t="s">
        <v>66</v>
      </c>
      <c r="AO672" s="7" t="s">
        <v>7022</v>
      </c>
      <c r="AP672" s="9" t="s">
        <v>50</v>
      </c>
      <c r="AQ672" s="9" t="s">
        <v>50</v>
      </c>
      <c r="AR672" s="7" t="s">
        <v>50</v>
      </c>
    </row>
    <row r="673" spans="1:44" ht="15" thickBot="1">
      <c r="A673" s="10" t="s">
        <v>7023</v>
      </c>
      <c r="B673" s="13" t="s">
        <v>50</v>
      </c>
      <c r="C673" s="12">
        <v>45292</v>
      </c>
      <c r="D673" s="13" t="s">
        <v>45</v>
      </c>
      <c r="E673" s="13" t="s">
        <v>46</v>
      </c>
      <c r="F673" s="13" t="s">
        <v>70</v>
      </c>
      <c r="G673" s="27" t="s">
        <v>54945</v>
      </c>
      <c r="H673" s="13" t="s">
        <v>50</v>
      </c>
      <c r="I673" s="13" t="s">
        <v>50</v>
      </c>
      <c r="J673" s="12">
        <v>45531</v>
      </c>
      <c r="K673" s="13" t="s">
        <v>50</v>
      </c>
      <c r="L673" s="13" t="s">
        <v>467</v>
      </c>
      <c r="M673" s="13" t="s">
        <v>7024</v>
      </c>
      <c r="N673" s="13" t="s">
        <v>432</v>
      </c>
      <c r="O673" s="13" t="s">
        <v>7025</v>
      </c>
      <c r="P673" s="11">
        <v>80142</v>
      </c>
      <c r="Q673" s="13" t="s">
        <v>434</v>
      </c>
      <c r="R673" s="29" t="s">
        <v>7026</v>
      </c>
      <c r="S673" s="29" t="s">
        <v>7027</v>
      </c>
      <c r="T673" s="13" t="s">
        <v>7028</v>
      </c>
      <c r="U673" s="13" t="s">
        <v>7029</v>
      </c>
      <c r="V673" s="13">
        <v>500000</v>
      </c>
      <c r="W673" s="13" t="s">
        <v>60</v>
      </c>
      <c r="X673" s="13">
        <v>500000</v>
      </c>
      <c r="Y673" s="13" t="s">
        <v>467</v>
      </c>
      <c r="Z673" s="13">
        <v>1</v>
      </c>
      <c r="AA673" s="13">
        <v>500000</v>
      </c>
      <c r="AB673" s="13" t="s">
        <v>60</v>
      </c>
      <c r="AC673" s="13">
        <v>500000</v>
      </c>
      <c r="AD673" s="13" t="s">
        <v>467</v>
      </c>
      <c r="AE673" s="13">
        <v>500000</v>
      </c>
      <c r="AF673" s="13" t="s">
        <v>60</v>
      </c>
      <c r="AG673" s="13">
        <v>500000</v>
      </c>
      <c r="AH673" s="13">
        <v>500000</v>
      </c>
      <c r="AI673" s="13" t="s">
        <v>60</v>
      </c>
      <c r="AJ673" s="13">
        <v>500000</v>
      </c>
      <c r="AK673" s="13" t="s">
        <v>50</v>
      </c>
      <c r="AL673" s="13" t="s">
        <v>50</v>
      </c>
      <c r="AM673" s="13" t="s">
        <v>7030</v>
      </c>
      <c r="AN673" s="13" t="s">
        <v>993</v>
      </c>
      <c r="AO673" s="13" t="s">
        <v>7031</v>
      </c>
      <c r="AP673" s="14" t="s">
        <v>7032</v>
      </c>
      <c r="AQ673" s="15" t="s">
        <v>50</v>
      </c>
      <c r="AR673" s="13" t="s">
        <v>50</v>
      </c>
    </row>
    <row r="674" spans="1:44" ht="15" thickBot="1">
      <c r="A674" s="4" t="s">
        <v>7033</v>
      </c>
      <c r="B674" s="7" t="s">
        <v>50</v>
      </c>
      <c r="C674" s="6">
        <v>41640</v>
      </c>
      <c r="D674" s="7" t="s">
        <v>45</v>
      </c>
      <c r="E674" s="7" t="s">
        <v>50</v>
      </c>
      <c r="F674" s="7" t="s">
        <v>70</v>
      </c>
      <c r="G674" s="26" t="s">
        <v>54946</v>
      </c>
      <c r="H674" s="7" t="s">
        <v>50</v>
      </c>
      <c r="I674" s="7" t="s">
        <v>50</v>
      </c>
      <c r="J674" s="6">
        <v>45521</v>
      </c>
      <c r="K674" s="7" t="s">
        <v>50</v>
      </c>
      <c r="L674" s="7" t="s">
        <v>52</v>
      </c>
      <c r="M674" s="7" t="s">
        <v>5917</v>
      </c>
      <c r="N674" s="7" t="s">
        <v>1416</v>
      </c>
      <c r="O674" s="7" t="s">
        <v>7034</v>
      </c>
      <c r="P674" s="5">
        <v>80428</v>
      </c>
      <c r="Q674" s="7" t="s">
        <v>120</v>
      </c>
      <c r="R674" s="28" t="s">
        <v>7035</v>
      </c>
      <c r="S674" s="31" t="s">
        <v>50</v>
      </c>
      <c r="T674" s="7" t="s">
        <v>50</v>
      </c>
      <c r="U674" s="7" t="s">
        <v>50</v>
      </c>
      <c r="V674" s="7">
        <v>250000</v>
      </c>
      <c r="W674" s="7" t="s">
        <v>60</v>
      </c>
      <c r="X674" s="7">
        <v>250000</v>
      </c>
      <c r="Y674" s="7" t="s">
        <v>50</v>
      </c>
      <c r="Z674" s="7">
        <v>1</v>
      </c>
      <c r="AA674" s="7" t="s">
        <v>50</v>
      </c>
      <c r="AB674" s="7" t="s">
        <v>50</v>
      </c>
      <c r="AC674" s="7" t="s">
        <v>50</v>
      </c>
      <c r="AD674" s="7" t="s">
        <v>50</v>
      </c>
      <c r="AE674" s="7" t="s">
        <v>50</v>
      </c>
      <c r="AF674" s="7" t="s">
        <v>50</v>
      </c>
      <c r="AG674" s="7" t="s">
        <v>50</v>
      </c>
      <c r="AH674" s="7">
        <v>250000</v>
      </c>
      <c r="AI674" s="7" t="s">
        <v>60</v>
      </c>
      <c r="AJ674" s="7">
        <v>250000</v>
      </c>
      <c r="AK674" s="7" t="s">
        <v>7036</v>
      </c>
      <c r="AL674" s="7" t="s">
        <v>50</v>
      </c>
      <c r="AM674" s="7" t="s">
        <v>7037</v>
      </c>
      <c r="AN674" s="7" t="s">
        <v>5485</v>
      </c>
      <c r="AO674" s="7" t="s">
        <v>50</v>
      </c>
      <c r="AP674" s="9" t="s">
        <v>50</v>
      </c>
      <c r="AQ674" s="8" t="s">
        <v>7038</v>
      </c>
      <c r="AR674" s="7" t="s">
        <v>255</v>
      </c>
    </row>
    <row r="675" spans="1:44" ht="15" thickBot="1">
      <c r="A675" s="10" t="s">
        <v>7039</v>
      </c>
      <c r="B675" s="13" t="s">
        <v>50</v>
      </c>
      <c r="C675" s="12">
        <v>43101</v>
      </c>
      <c r="D675" s="13" t="s">
        <v>45</v>
      </c>
      <c r="E675" s="13" t="s">
        <v>46</v>
      </c>
      <c r="F675" s="13" t="s">
        <v>70</v>
      </c>
      <c r="G675" s="26" t="s">
        <v>54946</v>
      </c>
      <c r="H675" s="13" t="s">
        <v>50</v>
      </c>
      <c r="I675" s="13" t="s">
        <v>50</v>
      </c>
      <c r="J675" s="12">
        <v>45531</v>
      </c>
      <c r="K675" s="13" t="s">
        <v>50</v>
      </c>
      <c r="L675" s="13" t="s">
        <v>178</v>
      </c>
      <c r="M675" s="13" t="s">
        <v>7040</v>
      </c>
      <c r="N675" s="13" t="s">
        <v>7041</v>
      </c>
      <c r="O675" s="13" t="s">
        <v>7042</v>
      </c>
      <c r="P675" s="11">
        <v>80912</v>
      </c>
      <c r="Q675" s="13" t="s">
        <v>105</v>
      </c>
      <c r="R675" s="29" t="s">
        <v>7043</v>
      </c>
      <c r="S675" s="30" t="s">
        <v>50</v>
      </c>
      <c r="T675" s="13" t="s">
        <v>7044</v>
      </c>
      <c r="U675" s="13" t="s">
        <v>7045</v>
      </c>
      <c r="V675" s="13">
        <v>300000</v>
      </c>
      <c r="W675" s="13" t="s">
        <v>60</v>
      </c>
      <c r="X675" s="13">
        <v>300000</v>
      </c>
      <c r="Y675" s="13" t="s">
        <v>50</v>
      </c>
      <c r="Z675" s="13">
        <v>1</v>
      </c>
      <c r="AA675" s="13">
        <v>300000</v>
      </c>
      <c r="AB675" s="13" t="s">
        <v>60</v>
      </c>
      <c r="AC675" s="13">
        <v>300000</v>
      </c>
      <c r="AD675" s="13" t="s">
        <v>178</v>
      </c>
      <c r="AE675" s="13">
        <v>300000</v>
      </c>
      <c r="AF675" s="13" t="s">
        <v>60</v>
      </c>
      <c r="AG675" s="13">
        <v>300000</v>
      </c>
      <c r="AH675" s="13">
        <v>300000</v>
      </c>
      <c r="AI675" s="13" t="s">
        <v>60</v>
      </c>
      <c r="AJ675" s="13">
        <v>300000</v>
      </c>
      <c r="AK675" s="13" t="s">
        <v>50</v>
      </c>
      <c r="AL675" s="13" t="s">
        <v>50</v>
      </c>
      <c r="AM675" s="13" t="s">
        <v>7046</v>
      </c>
      <c r="AN675" s="13" t="s">
        <v>993</v>
      </c>
      <c r="AO675" s="13" t="s">
        <v>7047</v>
      </c>
      <c r="AP675" s="15" t="s">
        <v>50</v>
      </c>
      <c r="AQ675" s="14" t="s">
        <v>7048</v>
      </c>
      <c r="AR675" s="13" t="s">
        <v>50</v>
      </c>
    </row>
    <row r="676" spans="1:44" ht="15" thickBot="1">
      <c r="A676" s="4" t="s">
        <v>7049</v>
      </c>
      <c r="B676" s="7" t="s">
        <v>50</v>
      </c>
      <c r="C676" s="6">
        <v>43831</v>
      </c>
      <c r="D676" s="7" t="s">
        <v>45</v>
      </c>
      <c r="E676" s="7" t="s">
        <v>46</v>
      </c>
      <c r="F676" s="7" t="s">
        <v>70</v>
      </c>
      <c r="G676" s="7" t="s">
        <v>50</v>
      </c>
      <c r="H676" s="7" t="s">
        <v>50</v>
      </c>
      <c r="I676" s="7" t="s">
        <v>50</v>
      </c>
      <c r="J676" s="6">
        <v>45524</v>
      </c>
      <c r="K676" s="7" t="s">
        <v>50</v>
      </c>
      <c r="L676" s="7" t="s">
        <v>467</v>
      </c>
      <c r="M676" s="7" t="s">
        <v>7050</v>
      </c>
      <c r="N676" s="7" t="s">
        <v>479</v>
      </c>
      <c r="O676" s="7" t="s">
        <v>7051</v>
      </c>
      <c r="P676" s="5">
        <v>82923</v>
      </c>
      <c r="Q676" s="7" t="s">
        <v>481</v>
      </c>
      <c r="R676" s="31" t="s">
        <v>50</v>
      </c>
      <c r="S676" s="31" t="s">
        <v>50</v>
      </c>
      <c r="T676" s="7" t="s">
        <v>50</v>
      </c>
      <c r="U676" s="7" t="s">
        <v>7052</v>
      </c>
      <c r="V676" s="7">
        <v>400000</v>
      </c>
      <c r="W676" s="7" t="s">
        <v>60</v>
      </c>
      <c r="X676" s="7">
        <v>400000</v>
      </c>
      <c r="Y676" s="7" t="s">
        <v>467</v>
      </c>
      <c r="Z676" s="7">
        <v>1</v>
      </c>
      <c r="AA676" s="7">
        <v>400000</v>
      </c>
      <c r="AB676" s="7" t="s">
        <v>60</v>
      </c>
      <c r="AC676" s="7">
        <v>400000</v>
      </c>
      <c r="AD676" s="7" t="s">
        <v>467</v>
      </c>
      <c r="AE676" s="7">
        <v>400000</v>
      </c>
      <c r="AF676" s="7" t="s">
        <v>60</v>
      </c>
      <c r="AG676" s="7">
        <v>400000</v>
      </c>
      <c r="AH676" s="7">
        <v>400000</v>
      </c>
      <c r="AI676" s="7" t="s">
        <v>60</v>
      </c>
      <c r="AJ676" s="7">
        <v>400000</v>
      </c>
      <c r="AK676" s="7" t="s">
        <v>50</v>
      </c>
      <c r="AL676" s="7" t="s">
        <v>50</v>
      </c>
      <c r="AM676" s="7" t="s">
        <v>7053</v>
      </c>
      <c r="AN676" s="7" t="s">
        <v>5019</v>
      </c>
      <c r="AO676" s="7" t="s">
        <v>50</v>
      </c>
      <c r="AP676" s="9" t="s">
        <v>50</v>
      </c>
      <c r="AQ676" s="8" t="s">
        <v>7054</v>
      </c>
      <c r="AR676" s="7" t="s">
        <v>255</v>
      </c>
    </row>
    <row r="677" spans="1:44" ht="15" thickBot="1">
      <c r="A677" s="10" t="s">
        <v>7055</v>
      </c>
      <c r="B677" s="13" t="s">
        <v>50</v>
      </c>
      <c r="C677" s="12">
        <v>44927</v>
      </c>
      <c r="D677" s="13" t="s">
        <v>45</v>
      </c>
      <c r="E677" s="13" t="s">
        <v>46</v>
      </c>
      <c r="F677" s="13" t="s">
        <v>70</v>
      </c>
      <c r="G677" s="13" t="s">
        <v>50</v>
      </c>
      <c r="H677" s="13" t="s">
        <v>50</v>
      </c>
      <c r="I677" s="13" t="s">
        <v>50</v>
      </c>
      <c r="J677" s="12">
        <v>45524</v>
      </c>
      <c r="K677" s="13" t="s">
        <v>50</v>
      </c>
      <c r="L677" s="13" t="s">
        <v>210</v>
      </c>
      <c r="M677" s="13" t="s">
        <v>7056</v>
      </c>
      <c r="N677" s="13" t="s">
        <v>1954</v>
      </c>
      <c r="O677" s="13" t="s">
        <v>7057</v>
      </c>
      <c r="P677" s="11">
        <v>83885</v>
      </c>
      <c r="Q677" s="13" t="s">
        <v>245</v>
      </c>
      <c r="R677" s="29" t="s">
        <v>7058</v>
      </c>
      <c r="S677" s="30" t="s">
        <v>50</v>
      </c>
      <c r="T677" s="13" t="s">
        <v>50</v>
      </c>
      <c r="U677" s="13" t="s">
        <v>50</v>
      </c>
      <c r="V677" s="13">
        <v>130000000</v>
      </c>
      <c r="W677" s="13" t="s">
        <v>1960</v>
      </c>
      <c r="X677" s="13">
        <v>894214</v>
      </c>
      <c r="Y677" s="13" t="s">
        <v>50</v>
      </c>
      <c r="Z677" s="13">
        <v>1</v>
      </c>
      <c r="AA677" s="13">
        <v>130000000</v>
      </c>
      <c r="AB677" s="13" t="s">
        <v>1960</v>
      </c>
      <c r="AC677" s="13">
        <v>894214</v>
      </c>
      <c r="AD677" s="13" t="s">
        <v>210</v>
      </c>
      <c r="AE677" s="13">
        <v>130000000</v>
      </c>
      <c r="AF677" s="13" t="s">
        <v>1960</v>
      </c>
      <c r="AG677" s="13">
        <v>894214</v>
      </c>
      <c r="AH677" s="13">
        <v>130000000</v>
      </c>
      <c r="AI677" s="13" t="s">
        <v>1960</v>
      </c>
      <c r="AJ677" s="13">
        <v>894214</v>
      </c>
      <c r="AK677" s="13" t="s">
        <v>50</v>
      </c>
      <c r="AL677" s="13" t="s">
        <v>50</v>
      </c>
      <c r="AM677" s="13" t="s">
        <v>7059</v>
      </c>
      <c r="AN677" s="13" t="s">
        <v>66</v>
      </c>
      <c r="AO677" s="13" t="s">
        <v>7060</v>
      </c>
      <c r="AP677" s="15" t="s">
        <v>50</v>
      </c>
      <c r="AQ677" s="14" t="s">
        <v>7061</v>
      </c>
      <c r="AR677" s="13" t="s">
        <v>50</v>
      </c>
    </row>
    <row r="678" spans="1:44" ht="15" thickBot="1">
      <c r="A678" s="4" t="s">
        <v>7062</v>
      </c>
      <c r="B678" s="7" t="s">
        <v>50</v>
      </c>
      <c r="C678" s="6">
        <v>42370</v>
      </c>
      <c r="D678" s="7" t="s">
        <v>45</v>
      </c>
      <c r="E678" s="7" t="s">
        <v>46</v>
      </c>
      <c r="F678" s="7" t="s">
        <v>70</v>
      </c>
      <c r="G678" s="7" t="s">
        <v>87</v>
      </c>
      <c r="H678" s="7" t="s">
        <v>50</v>
      </c>
      <c r="I678" s="7" t="s">
        <v>50</v>
      </c>
      <c r="J678" s="6">
        <v>45531</v>
      </c>
      <c r="K678" s="7" t="s">
        <v>50</v>
      </c>
      <c r="L678" s="7" t="s">
        <v>241</v>
      </c>
      <c r="M678" s="7" t="s">
        <v>7063</v>
      </c>
      <c r="N678" s="7" t="s">
        <v>7064</v>
      </c>
      <c r="O678" s="7" t="s">
        <v>7065</v>
      </c>
      <c r="P678" s="5">
        <v>84664</v>
      </c>
      <c r="Q678" s="7" t="s">
        <v>245</v>
      </c>
      <c r="R678" s="31" t="s">
        <v>50</v>
      </c>
      <c r="S678" s="31" t="s">
        <v>50</v>
      </c>
      <c r="T678" s="7" t="s">
        <v>50</v>
      </c>
      <c r="U678" s="7" t="s">
        <v>50</v>
      </c>
      <c r="V678" s="7">
        <v>30000000</v>
      </c>
      <c r="W678" s="7" t="s">
        <v>2056</v>
      </c>
      <c r="X678" s="7">
        <v>4211255</v>
      </c>
      <c r="Y678" s="7" t="s">
        <v>154</v>
      </c>
      <c r="Z678" s="7">
        <v>1</v>
      </c>
      <c r="AA678" s="7">
        <v>30000000</v>
      </c>
      <c r="AB678" s="7" t="s">
        <v>2056</v>
      </c>
      <c r="AC678" s="7">
        <v>4211255</v>
      </c>
      <c r="AD678" s="7" t="s">
        <v>241</v>
      </c>
      <c r="AE678" s="7">
        <v>30000000</v>
      </c>
      <c r="AF678" s="7" t="s">
        <v>2056</v>
      </c>
      <c r="AG678" s="7">
        <v>4211255</v>
      </c>
      <c r="AH678" s="7">
        <v>30000000</v>
      </c>
      <c r="AI678" s="7" t="s">
        <v>2056</v>
      </c>
      <c r="AJ678" s="7">
        <v>4211255</v>
      </c>
      <c r="AK678" s="7" t="s">
        <v>7066</v>
      </c>
      <c r="AL678" s="7" t="s">
        <v>50</v>
      </c>
      <c r="AM678" s="7" t="s">
        <v>7067</v>
      </c>
      <c r="AN678" s="7" t="s">
        <v>5485</v>
      </c>
      <c r="AO678" s="7" t="s">
        <v>50</v>
      </c>
      <c r="AP678" s="9" t="s">
        <v>50</v>
      </c>
      <c r="AQ678" s="8" t="s">
        <v>7068</v>
      </c>
      <c r="AR678" s="7" t="s">
        <v>255</v>
      </c>
    </row>
    <row r="679" spans="1:44" ht="15" thickBot="1">
      <c r="A679" s="10" t="s">
        <v>7069</v>
      </c>
      <c r="B679" s="13" t="s">
        <v>50</v>
      </c>
      <c r="C679" s="12">
        <v>44562</v>
      </c>
      <c r="D679" s="13" t="s">
        <v>45</v>
      </c>
      <c r="E679" s="13" t="s">
        <v>46</v>
      </c>
      <c r="F679" s="13" t="s">
        <v>70</v>
      </c>
      <c r="G679" s="27" t="s">
        <v>54945</v>
      </c>
      <c r="H679" s="13" t="s">
        <v>50</v>
      </c>
      <c r="I679" s="13" t="s">
        <v>50</v>
      </c>
      <c r="J679" s="12">
        <v>45525</v>
      </c>
      <c r="K679" s="13" t="s">
        <v>50</v>
      </c>
      <c r="L679" s="13" t="s">
        <v>467</v>
      </c>
      <c r="M679" s="13" t="s">
        <v>7070</v>
      </c>
      <c r="N679" s="13" t="s">
        <v>1222</v>
      </c>
      <c r="O679" s="13" t="s">
        <v>7071</v>
      </c>
      <c r="P679" s="11">
        <v>85639</v>
      </c>
      <c r="Q679" s="13" t="s">
        <v>707</v>
      </c>
      <c r="R679" s="29" t="s">
        <v>7072</v>
      </c>
      <c r="S679" s="29" t="s">
        <v>7073</v>
      </c>
      <c r="T679" s="13" t="s">
        <v>50</v>
      </c>
      <c r="U679" s="13" t="s">
        <v>7074</v>
      </c>
      <c r="V679" s="13">
        <v>518000</v>
      </c>
      <c r="W679" s="13" t="s">
        <v>60</v>
      </c>
      <c r="X679" s="13">
        <v>518000</v>
      </c>
      <c r="Y679" s="13" t="s">
        <v>467</v>
      </c>
      <c r="Z679" s="13">
        <v>1</v>
      </c>
      <c r="AA679" s="13">
        <v>518000</v>
      </c>
      <c r="AB679" s="13" t="s">
        <v>60</v>
      </c>
      <c r="AC679" s="13">
        <v>518000</v>
      </c>
      <c r="AD679" s="13" t="s">
        <v>467</v>
      </c>
      <c r="AE679" s="13">
        <v>518000</v>
      </c>
      <c r="AF679" s="13" t="s">
        <v>60</v>
      </c>
      <c r="AG679" s="13">
        <v>518000</v>
      </c>
      <c r="AH679" s="13">
        <v>518000</v>
      </c>
      <c r="AI679" s="13" t="s">
        <v>60</v>
      </c>
      <c r="AJ679" s="13">
        <v>518000</v>
      </c>
      <c r="AK679" s="13" t="s">
        <v>50</v>
      </c>
      <c r="AL679" s="13" t="s">
        <v>50</v>
      </c>
      <c r="AM679" s="13" t="s">
        <v>7075</v>
      </c>
      <c r="AN679" s="13" t="s">
        <v>66</v>
      </c>
      <c r="AO679" s="13" t="s">
        <v>7076</v>
      </c>
      <c r="AP679" s="15" t="s">
        <v>50</v>
      </c>
      <c r="AQ679" s="14" t="s">
        <v>7077</v>
      </c>
      <c r="AR679" s="13" t="s">
        <v>50</v>
      </c>
    </row>
    <row r="680" spans="1:44" ht="15" thickBot="1">
      <c r="A680" s="4" t="s">
        <v>7078</v>
      </c>
      <c r="B680" s="7" t="s">
        <v>50</v>
      </c>
      <c r="C680" s="6">
        <v>44312</v>
      </c>
      <c r="D680" s="7" t="s">
        <v>45</v>
      </c>
      <c r="E680" s="7" t="s">
        <v>46</v>
      </c>
      <c r="F680" s="7" t="s">
        <v>70</v>
      </c>
      <c r="G680" s="27" t="s">
        <v>54945</v>
      </c>
      <c r="H680" s="7" t="s">
        <v>50</v>
      </c>
      <c r="I680" s="7" t="s">
        <v>50</v>
      </c>
      <c r="J680" s="6">
        <v>45523</v>
      </c>
      <c r="K680" s="7" t="s">
        <v>50</v>
      </c>
      <c r="L680" s="7" t="s">
        <v>467</v>
      </c>
      <c r="M680" s="7" t="s">
        <v>50</v>
      </c>
      <c r="N680" s="7" t="s">
        <v>943</v>
      </c>
      <c r="O680" s="7" t="s">
        <v>7079</v>
      </c>
      <c r="P680" s="5">
        <v>87945</v>
      </c>
      <c r="Q680" s="7" t="s">
        <v>135</v>
      </c>
      <c r="R680" s="28" t="s">
        <v>7080</v>
      </c>
      <c r="S680" s="31" t="s">
        <v>50</v>
      </c>
      <c r="T680" s="7" t="s">
        <v>7081</v>
      </c>
      <c r="U680" s="7" t="s">
        <v>50</v>
      </c>
      <c r="V680" s="7">
        <v>200000</v>
      </c>
      <c r="W680" s="7" t="s">
        <v>60</v>
      </c>
      <c r="X680" s="7">
        <v>200000</v>
      </c>
      <c r="Y680" s="7" t="s">
        <v>467</v>
      </c>
      <c r="Z680" s="7">
        <v>1</v>
      </c>
      <c r="AA680" s="7">
        <v>200000</v>
      </c>
      <c r="AB680" s="7" t="s">
        <v>60</v>
      </c>
      <c r="AC680" s="7">
        <v>200000</v>
      </c>
      <c r="AD680" s="7" t="s">
        <v>467</v>
      </c>
      <c r="AE680" s="7">
        <v>200000</v>
      </c>
      <c r="AF680" s="7" t="s">
        <v>60</v>
      </c>
      <c r="AG680" s="7">
        <v>200000</v>
      </c>
      <c r="AH680" s="7">
        <v>200000</v>
      </c>
      <c r="AI680" s="7" t="s">
        <v>60</v>
      </c>
      <c r="AJ680" s="7">
        <v>200000</v>
      </c>
      <c r="AK680" s="7" t="s">
        <v>50</v>
      </c>
      <c r="AL680" s="7" t="s">
        <v>50</v>
      </c>
      <c r="AM680" s="7" t="s">
        <v>7082</v>
      </c>
      <c r="AN680" s="7" t="s">
        <v>993</v>
      </c>
      <c r="AO680" s="7" t="s">
        <v>7083</v>
      </c>
      <c r="AP680" s="9" t="s">
        <v>50</v>
      </c>
      <c r="AQ680" s="8" t="s">
        <v>7084</v>
      </c>
      <c r="AR680" s="7" t="s">
        <v>50</v>
      </c>
    </row>
    <row r="681" spans="1:44" ht="15" thickBot="1">
      <c r="A681" s="10" t="s">
        <v>7085</v>
      </c>
      <c r="B681" s="13" t="s">
        <v>50</v>
      </c>
      <c r="C681" s="12">
        <v>44562</v>
      </c>
      <c r="D681" s="13" t="s">
        <v>45</v>
      </c>
      <c r="E681" s="13" t="s">
        <v>46</v>
      </c>
      <c r="F681" s="13" t="s">
        <v>70</v>
      </c>
      <c r="G681" s="27" t="s">
        <v>54945</v>
      </c>
      <c r="H681" s="13" t="s">
        <v>50</v>
      </c>
      <c r="I681" s="13" t="s">
        <v>50</v>
      </c>
      <c r="J681" s="12">
        <v>45526</v>
      </c>
      <c r="K681" s="13" t="s">
        <v>50</v>
      </c>
      <c r="L681" s="13" t="s">
        <v>467</v>
      </c>
      <c r="M681" s="13" t="s">
        <v>7086</v>
      </c>
      <c r="N681" s="13" t="s">
        <v>7087</v>
      </c>
      <c r="O681" s="13" t="s">
        <v>7088</v>
      </c>
      <c r="P681" s="11">
        <v>87987</v>
      </c>
      <c r="Q681" s="13" t="s">
        <v>360</v>
      </c>
      <c r="R681" s="29" t="s">
        <v>7089</v>
      </c>
      <c r="S681" s="29" t="s">
        <v>7090</v>
      </c>
      <c r="T681" s="13" t="s">
        <v>50</v>
      </c>
      <c r="U681" s="13" t="s">
        <v>50</v>
      </c>
      <c r="V681" s="13">
        <v>1000000</v>
      </c>
      <c r="W681" s="13" t="s">
        <v>209</v>
      </c>
      <c r="X681" s="13">
        <v>1113742</v>
      </c>
      <c r="Y681" s="13" t="s">
        <v>467</v>
      </c>
      <c r="Z681" s="13">
        <v>1</v>
      </c>
      <c r="AA681" s="13">
        <v>1000000</v>
      </c>
      <c r="AB681" s="13" t="s">
        <v>209</v>
      </c>
      <c r="AC681" s="13">
        <v>1113742</v>
      </c>
      <c r="AD681" s="13" t="s">
        <v>467</v>
      </c>
      <c r="AE681" s="13">
        <v>1000000</v>
      </c>
      <c r="AF681" s="13" t="s">
        <v>209</v>
      </c>
      <c r="AG681" s="13">
        <v>1113742</v>
      </c>
      <c r="AH681" s="13">
        <v>1000000</v>
      </c>
      <c r="AI681" s="13" t="s">
        <v>209</v>
      </c>
      <c r="AJ681" s="13">
        <v>1113742</v>
      </c>
      <c r="AK681" s="13" t="s">
        <v>7091</v>
      </c>
      <c r="AL681" s="13" t="s">
        <v>50</v>
      </c>
      <c r="AM681" s="13" t="s">
        <v>7092</v>
      </c>
      <c r="AN681" s="13" t="s">
        <v>66</v>
      </c>
      <c r="AO681" s="13" t="s">
        <v>7093</v>
      </c>
      <c r="AP681" s="14" t="s">
        <v>7094</v>
      </c>
      <c r="AQ681" s="15" t="s">
        <v>50</v>
      </c>
      <c r="AR681" s="13" t="s">
        <v>50</v>
      </c>
    </row>
    <row r="682" spans="1:44" ht="15" thickBot="1">
      <c r="A682" s="4" t="s">
        <v>7095</v>
      </c>
      <c r="B682" s="7" t="s">
        <v>50</v>
      </c>
      <c r="C682" s="6">
        <v>45292</v>
      </c>
      <c r="D682" s="7" t="s">
        <v>45</v>
      </c>
      <c r="E682" s="7" t="s">
        <v>46</v>
      </c>
      <c r="F682" s="7" t="s">
        <v>70</v>
      </c>
      <c r="G682" s="7" t="s">
        <v>50</v>
      </c>
      <c r="H682" s="7" t="s">
        <v>50</v>
      </c>
      <c r="I682" s="7" t="s">
        <v>50</v>
      </c>
      <c r="J682" s="6">
        <v>45526</v>
      </c>
      <c r="K682" s="7" t="s">
        <v>50</v>
      </c>
      <c r="L682" s="7" t="s">
        <v>467</v>
      </c>
      <c r="M682" s="7" t="s">
        <v>3854</v>
      </c>
      <c r="N682" s="7" t="s">
        <v>133</v>
      </c>
      <c r="O682" s="7" t="s">
        <v>7096</v>
      </c>
      <c r="P682" s="5">
        <v>88210</v>
      </c>
      <c r="Q682" s="7" t="s">
        <v>135</v>
      </c>
      <c r="R682" s="31" t="s">
        <v>50</v>
      </c>
      <c r="S682" s="31" t="s">
        <v>50</v>
      </c>
      <c r="T682" s="7" t="s">
        <v>50</v>
      </c>
      <c r="U682" s="7" t="s">
        <v>7097</v>
      </c>
      <c r="V682" s="7">
        <v>3873953</v>
      </c>
      <c r="W682" s="7" t="s">
        <v>60</v>
      </c>
      <c r="X682" s="7">
        <v>3873953</v>
      </c>
      <c r="Y682" s="7" t="s">
        <v>467</v>
      </c>
      <c r="Z682" s="7">
        <v>1</v>
      </c>
      <c r="AA682" s="7">
        <v>3873953</v>
      </c>
      <c r="AB682" s="7" t="s">
        <v>60</v>
      </c>
      <c r="AC682" s="7">
        <v>3873953</v>
      </c>
      <c r="AD682" s="7" t="s">
        <v>467</v>
      </c>
      <c r="AE682" s="7">
        <v>3873953</v>
      </c>
      <c r="AF682" s="7" t="s">
        <v>60</v>
      </c>
      <c r="AG682" s="7">
        <v>3873953</v>
      </c>
      <c r="AH682" s="7">
        <v>3873953</v>
      </c>
      <c r="AI682" s="7" t="s">
        <v>60</v>
      </c>
      <c r="AJ682" s="7">
        <v>3873953</v>
      </c>
      <c r="AK682" s="7" t="s">
        <v>50</v>
      </c>
      <c r="AL682" s="7" t="s">
        <v>50</v>
      </c>
      <c r="AM682" s="7" t="s">
        <v>7098</v>
      </c>
      <c r="AN682" s="7" t="s">
        <v>4746</v>
      </c>
      <c r="AO682" s="7" t="s">
        <v>50</v>
      </c>
      <c r="AP682" s="9" t="s">
        <v>50</v>
      </c>
      <c r="AQ682" s="8" t="s">
        <v>7099</v>
      </c>
      <c r="AR682" s="7" t="s">
        <v>255</v>
      </c>
    </row>
    <row r="683" spans="1:44" ht="15" thickBot="1">
      <c r="A683" s="10" t="s">
        <v>7100</v>
      </c>
      <c r="B683" s="13" t="s">
        <v>50</v>
      </c>
      <c r="C683" s="12">
        <v>45292</v>
      </c>
      <c r="D683" s="13" t="s">
        <v>45</v>
      </c>
      <c r="E683" s="13" t="s">
        <v>46</v>
      </c>
      <c r="F683" s="13" t="s">
        <v>70</v>
      </c>
      <c r="G683" s="13" t="s">
        <v>50</v>
      </c>
      <c r="H683" s="13" t="s">
        <v>50</v>
      </c>
      <c r="I683" s="13" t="s">
        <v>50</v>
      </c>
      <c r="J683" s="12">
        <v>45526</v>
      </c>
      <c r="K683" s="13" t="s">
        <v>50</v>
      </c>
      <c r="L683" s="13" t="s">
        <v>467</v>
      </c>
      <c r="M683" s="13" t="s">
        <v>6786</v>
      </c>
      <c r="N683" s="13" t="s">
        <v>2529</v>
      </c>
      <c r="O683" s="13" t="s">
        <v>7101</v>
      </c>
      <c r="P683" s="11">
        <v>88292</v>
      </c>
      <c r="Q683" s="13" t="s">
        <v>1024</v>
      </c>
      <c r="R683" s="29" t="s">
        <v>7102</v>
      </c>
      <c r="S683" s="30" t="s">
        <v>50</v>
      </c>
      <c r="T683" s="13" t="s">
        <v>50</v>
      </c>
      <c r="U683" s="13" t="s">
        <v>7103</v>
      </c>
      <c r="V683" s="13">
        <v>800000</v>
      </c>
      <c r="W683" s="13" t="s">
        <v>60</v>
      </c>
      <c r="X683" s="13">
        <v>800000</v>
      </c>
      <c r="Y683" s="13" t="s">
        <v>467</v>
      </c>
      <c r="Z683" s="13">
        <v>1</v>
      </c>
      <c r="AA683" s="13">
        <v>800000</v>
      </c>
      <c r="AB683" s="13" t="s">
        <v>60</v>
      </c>
      <c r="AC683" s="13">
        <v>800000</v>
      </c>
      <c r="AD683" s="13" t="s">
        <v>467</v>
      </c>
      <c r="AE683" s="13">
        <v>800000</v>
      </c>
      <c r="AF683" s="13" t="s">
        <v>60</v>
      </c>
      <c r="AG683" s="13">
        <v>800000</v>
      </c>
      <c r="AH683" s="13">
        <v>800000</v>
      </c>
      <c r="AI683" s="13" t="s">
        <v>60</v>
      </c>
      <c r="AJ683" s="13">
        <v>800000</v>
      </c>
      <c r="AK683" s="13" t="s">
        <v>50</v>
      </c>
      <c r="AL683" s="13" t="s">
        <v>50</v>
      </c>
      <c r="AM683" s="13" t="s">
        <v>7104</v>
      </c>
      <c r="AN683" s="13" t="s">
        <v>253</v>
      </c>
      <c r="AO683" s="13" t="s">
        <v>7105</v>
      </c>
      <c r="AP683" s="14" t="s">
        <v>7106</v>
      </c>
      <c r="AQ683" s="15" t="s">
        <v>50</v>
      </c>
      <c r="AR683" s="13" t="s">
        <v>50</v>
      </c>
    </row>
    <row r="684" spans="1:44" ht="15" thickBot="1">
      <c r="A684" s="4" t="s">
        <v>7107</v>
      </c>
      <c r="B684" s="5">
        <v>4349</v>
      </c>
      <c r="C684" s="6">
        <v>17168</v>
      </c>
      <c r="D684" s="7" t="s">
        <v>45</v>
      </c>
      <c r="E684" s="7" t="s">
        <v>1939</v>
      </c>
      <c r="F684" s="7" t="s">
        <v>70</v>
      </c>
      <c r="G684" s="7" t="s">
        <v>145</v>
      </c>
      <c r="H684" s="7" t="s">
        <v>7108</v>
      </c>
      <c r="I684" s="7" t="s">
        <v>50</v>
      </c>
      <c r="J684" s="6">
        <v>45524</v>
      </c>
      <c r="K684" s="7" t="s">
        <v>50</v>
      </c>
      <c r="L684" s="7" t="s">
        <v>52</v>
      </c>
      <c r="M684" s="7" t="s">
        <v>7109</v>
      </c>
      <c r="N684" s="7" t="s">
        <v>838</v>
      </c>
      <c r="O684" s="7" t="s">
        <v>7110</v>
      </c>
      <c r="P684" s="5">
        <v>89312</v>
      </c>
      <c r="Q684" s="7" t="s">
        <v>218</v>
      </c>
      <c r="R684" s="28" t="s">
        <v>7111</v>
      </c>
      <c r="S684" s="28" t="s">
        <v>7112</v>
      </c>
      <c r="T684" s="7" t="s">
        <v>7113</v>
      </c>
      <c r="U684" s="7" t="s">
        <v>7114</v>
      </c>
      <c r="V684" s="7">
        <v>15000</v>
      </c>
      <c r="W684" s="7" t="s">
        <v>60</v>
      </c>
      <c r="X684" s="7">
        <v>15000</v>
      </c>
      <c r="Y684" s="7" t="s">
        <v>50</v>
      </c>
      <c r="Z684" s="7">
        <v>1</v>
      </c>
      <c r="AA684" s="7" t="s">
        <v>50</v>
      </c>
      <c r="AB684" s="7" t="s">
        <v>50</v>
      </c>
      <c r="AC684" s="7" t="s">
        <v>50</v>
      </c>
      <c r="AD684" s="7" t="s">
        <v>50</v>
      </c>
      <c r="AE684" s="7" t="s">
        <v>50</v>
      </c>
      <c r="AF684" s="7" t="s">
        <v>50</v>
      </c>
      <c r="AG684" s="7" t="s">
        <v>50</v>
      </c>
      <c r="AH684" s="7">
        <v>15000</v>
      </c>
      <c r="AI684" s="7" t="s">
        <v>60</v>
      </c>
      <c r="AJ684" s="7">
        <v>15000</v>
      </c>
      <c r="AK684" s="7" t="s">
        <v>6679</v>
      </c>
      <c r="AL684" s="7" t="s">
        <v>50</v>
      </c>
      <c r="AM684" s="7" t="s">
        <v>7115</v>
      </c>
      <c r="AN684" s="7" t="s">
        <v>66</v>
      </c>
      <c r="AO684" s="7" t="s">
        <v>7116</v>
      </c>
      <c r="AP684" s="8" t="s">
        <v>7117</v>
      </c>
      <c r="AQ684" s="9" t="s">
        <v>50</v>
      </c>
      <c r="AR684" s="7" t="s">
        <v>50</v>
      </c>
    </row>
    <row r="685" spans="1:44" ht="15" thickBot="1">
      <c r="A685" s="10" t="s">
        <v>7118</v>
      </c>
      <c r="B685" s="13" t="s">
        <v>50</v>
      </c>
      <c r="C685" s="12">
        <v>45292</v>
      </c>
      <c r="D685" s="13" t="s">
        <v>45</v>
      </c>
      <c r="E685" s="13" t="s">
        <v>46</v>
      </c>
      <c r="F685" s="13" t="s">
        <v>70</v>
      </c>
      <c r="G685" s="13" t="s">
        <v>50</v>
      </c>
      <c r="H685" s="13" t="s">
        <v>50</v>
      </c>
      <c r="I685" s="13" t="s">
        <v>50</v>
      </c>
      <c r="J685" s="12">
        <v>45526</v>
      </c>
      <c r="K685" s="13" t="s">
        <v>50</v>
      </c>
      <c r="L685" s="13" t="s">
        <v>467</v>
      </c>
      <c r="M685" s="13" t="s">
        <v>6066</v>
      </c>
      <c r="N685" s="13" t="s">
        <v>7119</v>
      </c>
      <c r="O685" s="13" t="s">
        <v>7120</v>
      </c>
      <c r="P685" s="11">
        <v>89919</v>
      </c>
      <c r="Q685" s="13" t="s">
        <v>566</v>
      </c>
      <c r="R685" s="30" t="s">
        <v>50</v>
      </c>
      <c r="S685" s="30" t="s">
        <v>50</v>
      </c>
      <c r="T685" s="13" t="s">
        <v>50</v>
      </c>
      <c r="U685" s="13" t="s">
        <v>7121</v>
      </c>
      <c r="V685" s="13">
        <v>5000000</v>
      </c>
      <c r="W685" s="13" t="s">
        <v>60</v>
      </c>
      <c r="X685" s="13">
        <v>5000000</v>
      </c>
      <c r="Y685" s="13" t="s">
        <v>467</v>
      </c>
      <c r="Z685" s="13">
        <v>1</v>
      </c>
      <c r="AA685" s="13">
        <v>5000000</v>
      </c>
      <c r="AB685" s="13" t="s">
        <v>60</v>
      </c>
      <c r="AC685" s="13">
        <v>5000000</v>
      </c>
      <c r="AD685" s="13" t="s">
        <v>467</v>
      </c>
      <c r="AE685" s="13">
        <v>5000000</v>
      </c>
      <c r="AF685" s="13" t="s">
        <v>60</v>
      </c>
      <c r="AG685" s="13">
        <v>5000000</v>
      </c>
      <c r="AH685" s="13">
        <v>5000000</v>
      </c>
      <c r="AI685" s="13" t="s">
        <v>60</v>
      </c>
      <c r="AJ685" s="13">
        <v>5000000</v>
      </c>
      <c r="AK685" s="13" t="s">
        <v>50</v>
      </c>
      <c r="AL685" s="13" t="s">
        <v>50</v>
      </c>
      <c r="AM685" s="13" t="s">
        <v>7122</v>
      </c>
      <c r="AN685" s="13" t="s">
        <v>7123</v>
      </c>
      <c r="AO685" s="13" t="s">
        <v>50</v>
      </c>
      <c r="AP685" s="15" t="s">
        <v>50</v>
      </c>
      <c r="AQ685" s="14" t="s">
        <v>7124</v>
      </c>
      <c r="AR685" s="13" t="s">
        <v>255</v>
      </c>
    </row>
    <row r="686" spans="1:44" ht="15" thickBot="1">
      <c r="A686" s="4" t="s">
        <v>7125</v>
      </c>
      <c r="B686" s="5">
        <v>64947</v>
      </c>
      <c r="C686" s="6">
        <v>42370</v>
      </c>
      <c r="D686" s="7" t="s">
        <v>45</v>
      </c>
      <c r="E686" s="7" t="s">
        <v>46</v>
      </c>
      <c r="F686" s="7" t="s">
        <v>70</v>
      </c>
      <c r="G686" s="7" t="s">
        <v>114</v>
      </c>
      <c r="H686" s="7" t="s">
        <v>328</v>
      </c>
      <c r="I686" s="7" t="s">
        <v>50</v>
      </c>
      <c r="J686" s="6">
        <v>45530</v>
      </c>
      <c r="K686" s="7" t="s">
        <v>191</v>
      </c>
      <c r="L686" s="7" t="s">
        <v>52</v>
      </c>
      <c r="M686" s="7" t="s">
        <v>7126</v>
      </c>
      <c r="N686" s="7" t="s">
        <v>7127</v>
      </c>
      <c r="O686" s="7" t="s">
        <v>7128</v>
      </c>
      <c r="P686" s="5">
        <v>89982</v>
      </c>
      <c r="Q686" s="7" t="s">
        <v>166</v>
      </c>
      <c r="R686" s="28" t="s">
        <v>7129</v>
      </c>
      <c r="S686" s="28" t="s">
        <v>7130</v>
      </c>
      <c r="T686" s="7" t="s">
        <v>7131</v>
      </c>
      <c r="U686" s="7" t="s">
        <v>7132</v>
      </c>
      <c r="V686" s="7" t="s">
        <v>50</v>
      </c>
      <c r="W686" s="7" t="s">
        <v>50</v>
      </c>
      <c r="X686" s="7" t="s">
        <v>50</v>
      </c>
      <c r="Y686" s="7" t="s">
        <v>50</v>
      </c>
      <c r="Z686" s="7">
        <v>1</v>
      </c>
      <c r="AA686" s="7" t="s">
        <v>50</v>
      </c>
      <c r="AB686" s="7" t="s">
        <v>50</v>
      </c>
      <c r="AC686" s="7" t="s">
        <v>50</v>
      </c>
      <c r="AD686" s="7" t="s">
        <v>50</v>
      </c>
      <c r="AE686" s="7" t="s">
        <v>50</v>
      </c>
      <c r="AF686" s="7" t="s">
        <v>50</v>
      </c>
      <c r="AG686" s="7" t="s">
        <v>50</v>
      </c>
      <c r="AH686" s="7" t="s">
        <v>50</v>
      </c>
      <c r="AI686" s="7" t="s">
        <v>50</v>
      </c>
      <c r="AJ686" s="7" t="s">
        <v>50</v>
      </c>
      <c r="AK686" s="7" t="s">
        <v>7133</v>
      </c>
      <c r="AL686" s="7" t="s">
        <v>50</v>
      </c>
      <c r="AM686" s="7" t="s">
        <v>7134</v>
      </c>
      <c r="AN686" s="7" t="s">
        <v>66</v>
      </c>
      <c r="AO686" s="7" t="s">
        <v>7135</v>
      </c>
      <c r="AP686" s="8" t="s">
        <v>7136</v>
      </c>
      <c r="AQ686" s="9" t="s">
        <v>50</v>
      </c>
      <c r="AR686" s="7" t="s">
        <v>50</v>
      </c>
    </row>
    <row r="687" spans="1:44" ht="15" thickBot="1">
      <c r="A687" s="10" t="s">
        <v>7137</v>
      </c>
      <c r="B687" s="11">
        <v>27948</v>
      </c>
      <c r="C687" s="12">
        <v>35431</v>
      </c>
      <c r="D687" s="13" t="s">
        <v>45</v>
      </c>
      <c r="E687" s="13" t="s">
        <v>1939</v>
      </c>
      <c r="F687" s="13" t="s">
        <v>70</v>
      </c>
      <c r="G687" s="13" t="s">
        <v>145</v>
      </c>
      <c r="H687" s="13" t="s">
        <v>7138</v>
      </c>
      <c r="I687" s="13" t="s">
        <v>50</v>
      </c>
      <c r="J687" s="12">
        <v>45524</v>
      </c>
      <c r="K687" s="13" t="s">
        <v>191</v>
      </c>
      <c r="L687" s="13" t="s">
        <v>52</v>
      </c>
      <c r="M687" s="13" t="s">
        <v>7139</v>
      </c>
      <c r="N687" s="13" t="s">
        <v>838</v>
      </c>
      <c r="O687" s="13" t="s">
        <v>7140</v>
      </c>
      <c r="P687" s="11">
        <v>90156</v>
      </c>
      <c r="Q687" s="13" t="s">
        <v>218</v>
      </c>
      <c r="R687" s="29" t="s">
        <v>7141</v>
      </c>
      <c r="S687" s="29" t="s">
        <v>7142</v>
      </c>
      <c r="T687" s="13" t="s">
        <v>7143</v>
      </c>
      <c r="U687" s="13" t="s">
        <v>7144</v>
      </c>
      <c r="V687" s="13">
        <v>15000</v>
      </c>
      <c r="W687" s="13" t="s">
        <v>60</v>
      </c>
      <c r="X687" s="13">
        <v>15000</v>
      </c>
      <c r="Y687" s="13" t="s">
        <v>50</v>
      </c>
      <c r="Z687" s="13">
        <v>1</v>
      </c>
      <c r="AA687" s="13" t="s">
        <v>50</v>
      </c>
      <c r="AB687" s="13" t="s">
        <v>50</v>
      </c>
      <c r="AC687" s="13" t="s">
        <v>50</v>
      </c>
      <c r="AD687" s="13" t="s">
        <v>50</v>
      </c>
      <c r="AE687" s="13" t="s">
        <v>50</v>
      </c>
      <c r="AF687" s="13" t="s">
        <v>50</v>
      </c>
      <c r="AG687" s="13" t="s">
        <v>50</v>
      </c>
      <c r="AH687" s="13">
        <v>15000</v>
      </c>
      <c r="AI687" s="13" t="s">
        <v>60</v>
      </c>
      <c r="AJ687" s="13">
        <v>15000</v>
      </c>
      <c r="AK687" s="13" t="s">
        <v>6679</v>
      </c>
      <c r="AL687" s="13" t="s">
        <v>50</v>
      </c>
      <c r="AM687" s="13" t="s">
        <v>7145</v>
      </c>
      <c r="AN687" s="13" t="s">
        <v>253</v>
      </c>
      <c r="AO687" s="13" t="s">
        <v>50</v>
      </c>
      <c r="AP687" s="14" t="s">
        <v>7146</v>
      </c>
      <c r="AQ687" s="15" t="s">
        <v>50</v>
      </c>
      <c r="AR687" s="13" t="s">
        <v>255</v>
      </c>
    </row>
    <row r="688" spans="1:44" ht="15" thickBot="1">
      <c r="A688" s="4" t="s">
        <v>7147</v>
      </c>
      <c r="B688" s="7">
        <v>78</v>
      </c>
      <c r="C688" s="6">
        <v>41275</v>
      </c>
      <c r="D688" s="7" t="s">
        <v>45</v>
      </c>
      <c r="E688" s="7" t="s">
        <v>1939</v>
      </c>
      <c r="F688" s="7" t="s">
        <v>70</v>
      </c>
      <c r="G688" s="26" t="s">
        <v>54946</v>
      </c>
      <c r="H688" s="7" t="s">
        <v>4226</v>
      </c>
      <c r="I688" s="7" t="s">
        <v>50</v>
      </c>
      <c r="J688" s="6">
        <v>45525</v>
      </c>
      <c r="K688" s="7" t="s">
        <v>50</v>
      </c>
      <c r="L688" s="7" t="s">
        <v>52</v>
      </c>
      <c r="M688" s="7" t="s">
        <v>7148</v>
      </c>
      <c r="N688" s="7" t="s">
        <v>5907</v>
      </c>
      <c r="O688" s="7" t="s">
        <v>7149</v>
      </c>
      <c r="P688" s="5">
        <v>90246</v>
      </c>
      <c r="Q688" s="7" t="s">
        <v>166</v>
      </c>
      <c r="R688" s="28" t="s">
        <v>7150</v>
      </c>
      <c r="S688" s="28" t="s">
        <v>7151</v>
      </c>
      <c r="T688" s="7" t="s">
        <v>7152</v>
      </c>
      <c r="U688" s="7" t="s">
        <v>7153</v>
      </c>
      <c r="V688" s="7" t="s">
        <v>50</v>
      </c>
      <c r="W688" s="7" t="s">
        <v>50</v>
      </c>
      <c r="X688" s="7" t="s">
        <v>50</v>
      </c>
      <c r="Y688" s="7" t="s">
        <v>50</v>
      </c>
      <c r="Z688" s="7">
        <v>2</v>
      </c>
      <c r="AA688" s="7" t="s">
        <v>50</v>
      </c>
      <c r="AB688" s="7" t="s">
        <v>50</v>
      </c>
      <c r="AC688" s="7" t="s">
        <v>50</v>
      </c>
      <c r="AD688" s="7" t="s">
        <v>50</v>
      </c>
      <c r="AE688" s="7" t="s">
        <v>50</v>
      </c>
      <c r="AF688" s="7" t="s">
        <v>50</v>
      </c>
      <c r="AG688" s="7" t="s">
        <v>50</v>
      </c>
      <c r="AH688" s="7">
        <v>175000</v>
      </c>
      <c r="AI688" s="7" t="s">
        <v>60</v>
      </c>
      <c r="AJ688" s="7">
        <v>175000</v>
      </c>
      <c r="AK688" s="7" t="s">
        <v>7154</v>
      </c>
      <c r="AL688" s="7" t="s">
        <v>50</v>
      </c>
      <c r="AM688" s="7" t="s">
        <v>7155</v>
      </c>
      <c r="AN688" s="7" t="s">
        <v>738</v>
      </c>
      <c r="AO688" s="7" t="s">
        <v>7156</v>
      </c>
      <c r="AP688" s="8" t="s">
        <v>7157</v>
      </c>
      <c r="AQ688" s="9" t="s">
        <v>50</v>
      </c>
      <c r="AR688" s="7" t="s">
        <v>50</v>
      </c>
    </row>
    <row r="689" spans="1:44" ht="15" thickBot="1">
      <c r="A689" s="10" t="s">
        <v>7158</v>
      </c>
      <c r="B689" s="13" t="s">
        <v>50</v>
      </c>
      <c r="C689" s="12">
        <v>27760</v>
      </c>
      <c r="D689" s="13" t="s">
        <v>45</v>
      </c>
      <c r="E689" s="13" t="s">
        <v>1939</v>
      </c>
      <c r="F689" s="13" t="s">
        <v>70</v>
      </c>
      <c r="G689" s="13" t="s">
        <v>87</v>
      </c>
      <c r="H689" s="13" t="s">
        <v>1581</v>
      </c>
      <c r="I689" s="13" t="s">
        <v>50</v>
      </c>
      <c r="J689" s="12">
        <v>45524</v>
      </c>
      <c r="K689" s="13" t="s">
        <v>50</v>
      </c>
      <c r="L689" s="13" t="s">
        <v>52</v>
      </c>
      <c r="M689" s="13" t="s">
        <v>7159</v>
      </c>
      <c r="N689" s="13" t="s">
        <v>838</v>
      </c>
      <c r="O689" s="13" t="s">
        <v>7160</v>
      </c>
      <c r="P689" s="11">
        <v>90330</v>
      </c>
      <c r="Q689" s="13" t="s">
        <v>218</v>
      </c>
      <c r="R689" s="29" t="s">
        <v>7161</v>
      </c>
      <c r="S689" s="29" t="s">
        <v>7162</v>
      </c>
      <c r="T689" s="13" t="s">
        <v>50</v>
      </c>
      <c r="U689" s="13" t="s">
        <v>7163</v>
      </c>
      <c r="V689" s="13">
        <v>15000</v>
      </c>
      <c r="W689" s="13" t="s">
        <v>60</v>
      </c>
      <c r="X689" s="13">
        <v>15000</v>
      </c>
      <c r="Y689" s="13" t="s">
        <v>50</v>
      </c>
      <c r="Z689" s="13">
        <v>1</v>
      </c>
      <c r="AA689" s="13" t="s">
        <v>50</v>
      </c>
      <c r="AB689" s="13" t="s">
        <v>50</v>
      </c>
      <c r="AC689" s="13" t="s">
        <v>50</v>
      </c>
      <c r="AD689" s="13" t="s">
        <v>50</v>
      </c>
      <c r="AE689" s="13" t="s">
        <v>50</v>
      </c>
      <c r="AF689" s="13" t="s">
        <v>50</v>
      </c>
      <c r="AG689" s="13" t="s">
        <v>50</v>
      </c>
      <c r="AH689" s="13">
        <v>15000</v>
      </c>
      <c r="AI689" s="13" t="s">
        <v>60</v>
      </c>
      <c r="AJ689" s="13">
        <v>15000</v>
      </c>
      <c r="AK689" s="13" t="s">
        <v>6679</v>
      </c>
      <c r="AL689" s="13" t="s">
        <v>50</v>
      </c>
      <c r="AM689" s="13" t="s">
        <v>7164</v>
      </c>
      <c r="AN689" s="13" t="s">
        <v>66</v>
      </c>
      <c r="AO689" s="13" t="s">
        <v>7165</v>
      </c>
      <c r="AP689" s="14" t="s">
        <v>7166</v>
      </c>
      <c r="AQ689" s="15" t="s">
        <v>50</v>
      </c>
      <c r="AR689" s="13" t="s">
        <v>50</v>
      </c>
    </row>
    <row r="690" spans="1:44" ht="15" thickBot="1">
      <c r="A690" s="4" t="s">
        <v>7167</v>
      </c>
      <c r="B690" s="7">
        <v>890</v>
      </c>
      <c r="C690" s="6">
        <v>40544</v>
      </c>
      <c r="D690" s="7" t="s">
        <v>45</v>
      </c>
      <c r="E690" s="7" t="s">
        <v>46</v>
      </c>
      <c r="F690" s="7" t="s">
        <v>70</v>
      </c>
      <c r="G690" s="27" t="s">
        <v>54945</v>
      </c>
      <c r="H690" s="7" t="s">
        <v>1449</v>
      </c>
      <c r="I690" s="7" t="s">
        <v>50</v>
      </c>
      <c r="J690" s="6">
        <v>45525</v>
      </c>
      <c r="K690" s="7" t="s">
        <v>50</v>
      </c>
      <c r="L690" s="7" t="s">
        <v>52</v>
      </c>
      <c r="M690" s="7" t="s">
        <v>7168</v>
      </c>
      <c r="N690" s="7" t="s">
        <v>7169</v>
      </c>
      <c r="O690" s="7" t="s">
        <v>7170</v>
      </c>
      <c r="P690" s="5">
        <v>90461</v>
      </c>
      <c r="Q690" s="7" t="s">
        <v>166</v>
      </c>
      <c r="R690" s="28" t="s">
        <v>7171</v>
      </c>
      <c r="S690" s="31" t="s">
        <v>50</v>
      </c>
      <c r="T690" s="7" t="s">
        <v>50</v>
      </c>
      <c r="U690" s="7" t="s">
        <v>50</v>
      </c>
      <c r="V690" s="7" t="s">
        <v>50</v>
      </c>
      <c r="W690" s="7" t="s">
        <v>50</v>
      </c>
      <c r="X690" s="7" t="s">
        <v>50</v>
      </c>
      <c r="Y690" s="7" t="s">
        <v>50</v>
      </c>
      <c r="Z690" s="7">
        <v>2</v>
      </c>
      <c r="AA690" s="7" t="s">
        <v>50</v>
      </c>
      <c r="AB690" s="7" t="s">
        <v>50</v>
      </c>
      <c r="AC690" s="7" t="s">
        <v>50</v>
      </c>
      <c r="AD690" s="7" t="s">
        <v>50</v>
      </c>
      <c r="AE690" s="7" t="s">
        <v>50</v>
      </c>
      <c r="AF690" s="7" t="s">
        <v>50</v>
      </c>
      <c r="AG690" s="7" t="s">
        <v>50</v>
      </c>
      <c r="AH690" s="7">
        <v>150000</v>
      </c>
      <c r="AI690" s="7" t="s">
        <v>60</v>
      </c>
      <c r="AJ690" s="7">
        <v>150000</v>
      </c>
      <c r="AK690" s="7" t="s">
        <v>7154</v>
      </c>
      <c r="AL690" s="7" t="s">
        <v>50</v>
      </c>
      <c r="AM690" s="7" t="s">
        <v>7172</v>
      </c>
      <c r="AN690" s="7" t="s">
        <v>66</v>
      </c>
      <c r="AO690" s="7" t="s">
        <v>7173</v>
      </c>
      <c r="AP690" s="8" t="s">
        <v>7174</v>
      </c>
      <c r="AQ690" s="9" t="s">
        <v>50</v>
      </c>
      <c r="AR690" s="7" t="s">
        <v>50</v>
      </c>
    </row>
    <row r="691" spans="1:44" ht="15" thickBot="1">
      <c r="A691" s="10" t="s">
        <v>7175</v>
      </c>
      <c r="B691" s="11">
        <v>263745</v>
      </c>
      <c r="C691" s="12">
        <v>16803</v>
      </c>
      <c r="D691" s="13" t="s">
        <v>45</v>
      </c>
      <c r="E691" s="13" t="s">
        <v>1939</v>
      </c>
      <c r="F691" s="13" t="s">
        <v>70</v>
      </c>
      <c r="G691" s="13" t="s">
        <v>145</v>
      </c>
      <c r="H691" s="13" t="s">
        <v>7176</v>
      </c>
      <c r="I691" s="13" t="s">
        <v>50</v>
      </c>
      <c r="J691" s="12">
        <v>45524</v>
      </c>
      <c r="K691" s="13" t="s">
        <v>50</v>
      </c>
      <c r="L691" s="13" t="s">
        <v>52</v>
      </c>
      <c r="M691" s="13" t="s">
        <v>7177</v>
      </c>
      <c r="N691" s="13" t="s">
        <v>838</v>
      </c>
      <c r="O691" s="13" t="s">
        <v>7178</v>
      </c>
      <c r="P691" s="11">
        <v>94000</v>
      </c>
      <c r="Q691" s="13" t="s">
        <v>218</v>
      </c>
      <c r="R691" s="29" t="s">
        <v>7179</v>
      </c>
      <c r="S691" s="29" t="s">
        <v>7180</v>
      </c>
      <c r="T691" s="13" t="s">
        <v>7181</v>
      </c>
      <c r="U691" s="13" t="s">
        <v>50</v>
      </c>
      <c r="V691" s="13">
        <v>15000</v>
      </c>
      <c r="W691" s="13" t="s">
        <v>60</v>
      </c>
      <c r="X691" s="13">
        <v>15000</v>
      </c>
      <c r="Y691" s="13" t="s">
        <v>50</v>
      </c>
      <c r="Z691" s="13">
        <v>3</v>
      </c>
      <c r="AA691" s="13" t="s">
        <v>50</v>
      </c>
      <c r="AB691" s="13" t="s">
        <v>50</v>
      </c>
      <c r="AC691" s="13" t="s">
        <v>50</v>
      </c>
      <c r="AD691" s="13" t="s">
        <v>50</v>
      </c>
      <c r="AE691" s="13" t="s">
        <v>50</v>
      </c>
      <c r="AF691" s="13" t="s">
        <v>50</v>
      </c>
      <c r="AG691" s="13" t="s">
        <v>50</v>
      </c>
      <c r="AH691" s="13">
        <v>15000</v>
      </c>
      <c r="AI691" s="13" t="s">
        <v>60</v>
      </c>
      <c r="AJ691" s="13">
        <v>15000</v>
      </c>
      <c r="AK691" s="13" t="s">
        <v>7182</v>
      </c>
      <c r="AL691" s="13" t="s">
        <v>50</v>
      </c>
      <c r="AM691" s="13" t="s">
        <v>7183</v>
      </c>
      <c r="AN691" s="13" t="s">
        <v>66</v>
      </c>
      <c r="AO691" s="13" t="s">
        <v>50</v>
      </c>
      <c r="AP691" s="14" t="s">
        <v>7184</v>
      </c>
      <c r="AQ691" s="15" t="s">
        <v>50</v>
      </c>
      <c r="AR691" s="13" t="s">
        <v>255</v>
      </c>
    </row>
    <row r="692" spans="1:44" ht="15" thickBot="1">
      <c r="A692" s="4" t="s">
        <v>7185</v>
      </c>
      <c r="B692" s="5">
        <v>13439</v>
      </c>
      <c r="C692" s="6">
        <v>39613</v>
      </c>
      <c r="D692" s="7" t="s">
        <v>45</v>
      </c>
      <c r="E692" s="7" t="s">
        <v>1939</v>
      </c>
      <c r="F692" s="7" t="s">
        <v>70</v>
      </c>
      <c r="G692" s="26" t="s">
        <v>54946</v>
      </c>
      <c r="H692" s="7" t="s">
        <v>7186</v>
      </c>
      <c r="I692" s="7" t="s">
        <v>50</v>
      </c>
      <c r="J692" s="6">
        <v>45524</v>
      </c>
      <c r="K692" s="7" t="s">
        <v>116</v>
      </c>
      <c r="L692" s="7" t="s">
        <v>52</v>
      </c>
      <c r="M692" s="7" t="s">
        <v>7187</v>
      </c>
      <c r="N692" s="7" t="s">
        <v>838</v>
      </c>
      <c r="O692" s="7" t="s">
        <v>7188</v>
      </c>
      <c r="P692" s="5">
        <v>94015</v>
      </c>
      <c r="Q692" s="7" t="s">
        <v>218</v>
      </c>
      <c r="R692" s="28" t="s">
        <v>7189</v>
      </c>
      <c r="S692" s="28" t="s">
        <v>7190</v>
      </c>
      <c r="T692" s="7" t="s">
        <v>50</v>
      </c>
      <c r="U692" s="7" t="s">
        <v>7191</v>
      </c>
      <c r="V692" s="7">
        <v>7500</v>
      </c>
      <c r="W692" s="7" t="s">
        <v>60</v>
      </c>
      <c r="X692" s="7">
        <v>7500</v>
      </c>
      <c r="Y692" s="7" t="s">
        <v>50</v>
      </c>
      <c r="Z692" s="7">
        <v>1</v>
      </c>
      <c r="AA692" s="7" t="s">
        <v>50</v>
      </c>
      <c r="AB692" s="7" t="s">
        <v>50</v>
      </c>
      <c r="AC692" s="7" t="s">
        <v>50</v>
      </c>
      <c r="AD692" s="7" t="s">
        <v>50</v>
      </c>
      <c r="AE692" s="7" t="s">
        <v>50</v>
      </c>
      <c r="AF692" s="7" t="s">
        <v>50</v>
      </c>
      <c r="AG692" s="7" t="s">
        <v>50</v>
      </c>
      <c r="AH692" s="7">
        <v>7500</v>
      </c>
      <c r="AI692" s="7" t="s">
        <v>60</v>
      </c>
      <c r="AJ692" s="7">
        <v>7500</v>
      </c>
      <c r="AK692" s="7" t="s">
        <v>6679</v>
      </c>
      <c r="AL692" s="7" t="s">
        <v>50</v>
      </c>
      <c r="AM692" s="7" t="s">
        <v>7192</v>
      </c>
      <c r="AN692" s="7" t="s">
        <v>66</v>
      </c>
      <c r="AO692" s="7" t="s">
        <v>7193</v>
      </c>
      <c r="AP692" s="8" t="s">
        <v>7194</v>
      </c>
      <c r="AQ692" s="9" t="s">
        <v>50</v>
      </c>
      <c r="AR692" s="7" t="s">
        <v>50</v>
      </c>
    </row>
    <row r="693" spans="1:44" ht="15" thickBot="1">
      <c r="A693" s="10" t="s">
        <v>7195</v>
      </c>
      <c r="B693" s="13" t="s">
        <v>50</v>
      </c>
      <c r="C693" s="12">
        <v>44593</v>
      </c>
      <c r="D693" s="13" t="s">
        <v>45</v>
      </c>
      <c r="E693" s="13" t="s">
        <v>46</v>
      </c>
      <c r="F693" s="13" t="s">
        <v>70</v>
      </c>
      <c r="G693" s="26" t="s">
        <v>54946</v>
      </c>
      <c r="H693" s="13" t="s">
        <v>50</v>
      </c>
      <c r="I693" s="13" t="s">
        <v>50</v>
      </c>
      <c r="J693" s="12">
        <v>45531</v>
      </c>
      <c r="K693" s="13" t="s">
        <v>50</v>
      </c>
      <c r="L693" s="13" t="s">
        <v>467</v>
      </c>
      <c r="M693" s="13" t="s">
        <v>7196</v>
      </c>
      <c r="N693" s="13" t="s">
        <v>7197</v>
      </c>
      <c r="O693" s="13" t="s">
        <v>7198</v>
      </c>
      <c r="P693" s="11">
        <v>94037</v>
      </c>
      <c r="Q693" s="13" t="s">
        <v>245</v>
      </c>
      <c r="R693" s="30" t="s">
        <v>50</v>
      </c>
      <c r="S693" s="30" t="s">
        <v>50</v>
      </c>
      <c r="T693" s="13" t="s">
        <v>50</v>
      </c>
      <c r="U693" s="13" t="s">
        <v>50</v>
      </c>
      <c r="V693" s="13">
        <v>5000000</v>
      </c>
      <c r="W693" s="13" t="s">
        <v>2056</v>
      </c>
      <c r="X693" s="13">
        <v>701876</v>
      </c>
      <c r="Y693" s="13" t="s">
        <v>467</v>
      </c>
      <c r="Z693" s="13">
        <v>1</v>
      </c>
      <c r="AA693" s="13">
        <v>5000000</v>
      </c>
      <c r="AB693" s="13" t="s">
        <v>2056</v>
      </c>
      <c r="AC693" s="13">
        <v>701876</v>
      </c>
      <c r="AD693" s="13" t="s">
        <v>467</v>
      </c>
      <c r="AE693" s="13">
        <v>5000000</v>
      </c>
      <c r="AF693" s="13" t="s">
        <v>2056</v>
      </c>
      <c r="AG693" s="13">
        <v>701876</v>
      </c>
      <c r="AH693" s="13">
        <v>5000000</v>
      </c>
      <c r="AI693" s="13" t="s">
        <v>2056</v>
      </c>
      <c r="AJ693" s="13">
        <v>701876</v>
      </c>
      <c r="AK693" s="13" t="s">
        <v>7199</v>
      </c>
      <c r="AL693" s="13" t="s">
        <v>50</v>
      </c>
      <c r="AM693" s="13" t="s">
        <v>7200</v>
      </c>
      <c r="AN693" s="13" t="s">
        <v>7123</v>
      </c>
      <c r="AO693" s="13" t="s">
        <v>50</v>
      </c>
      <c r="AP693" s="15" t="s">
        <v>50</v>
      </c>
      <c r="AQ693" s="14" t="s">
        <v>7201</v>
      </c>
      <c r="AR693" s="13" t="s">
        <v>255</v>
      </c>
    </row>
    <row r="694" spans="1:44" ht="15" thickBot="1">
      <c r="A694" s="4" t="s">
        <v>7202</v>
      </c>
      <c r="B694" s="7" t="s">
        <v>50</v>
      </c>
      <c r="C694" s="6">
        <v>41640</v>
      </c>
      <c r="D694" s="7" t="s">
        <v>45</v>
      </c>
      <c r="E694" s="7" t="s">
        <v>46</v>
      </c>
      <c r="F694" s="7" t="s">
        <v>47</v>
      </c>
      <c r="G694" s="26" t="s">
        <v>54946</v>
      </c>
      <c r="H694" s="7" t="s">
        <v>50</v>
      </c>
      <c r="I694" s="7" t="s">
        <v>50</v>
      </c>
      <c r="J694" s="6">
        <v>45524</v>
      </c>
      <c r="K694" s="7" t="s">
        <v>50</v>
      </c>
      <c r="L694" s="7" t="s">
        <v>62</v>
      </c>
      <c r="M694" s="7" t="s">
        <v>7203</v>
      </c>
      <c r="N694" s="7" t="s">
        <v>987</v>
      </c>
      <c r="O694" s="7" t="s">
        <v>7204</v>
      </c>
      <c r="P694" s="5">
        <v>96866</v>
      </c>
      <c r="Q694" s="7" t="s">
        <v>50</v>
      </c>
      <c r="R694" s="28" t="s">
        <v>7205</v>
      </c>
      <c r="S694" s="28" t="s">
        <v>7206</v>
      </c>
      <c r="T694" s="7" t="s">
        <v>7207</v>
      </c>
      <c r="U694" s="7" t="s">
        <v>7208</v>
      </c>
      <c r="V694" s="7">
        <v>512375</v>
      </c>
      <c r="W694" s="7" t="s">
        <v>1085</v>
      </c>
      <c r="X694" s="7">
        <v>375978</v>
      </c>
      <c r="Y694" s="7" t="s">
        <v>61</v>
      </c>
      <c r="Z694" s="7">
        <v>1</v>
      </c>
      <c r="AA694" s="7">
        <v>512375</v>
      </c>
      <c r="AB694" s="7" t="s">
        <v>1085</v>
      </c>
      <c r="AC694" s="7">
        <v>375978</v>
      </c>
      <c r="AD694" s="7" t="s">
        <v>62</v>
      </c>
      <c r="AE694" s="7">
        <v>512375</v>
      </c>
      <c r="AF694" s="7" t="s">
        <v>1085</v>
      </c>
      <c r="AG694" s="7">
        <v>375978</v>
      </c>
      <c r="AH694" s="7">
        <v>512375</v>
      </c>
      <c r="AI694" s="7" t="s">
        <v>1085</v>
      </c>
      <c r="AJ694" s="7">
        <v>375978</v>
      </c>
      <c r="AK694" s="7" t="s">
        <v>50</v>
      </c>
      <c r="AL694" s="7" t="s">
        <v>50</v>
      </c>
      <c r="AM694" s="7" t="s">
        <v>7209</v>
      </c>
      <c r="AN694" s="7" t="s">
        <v>66</v>
      </c>
      <c r="AO694" s="7" t="s">
        <v>7210</v>
      </c>
      <c r="AP694" s="9" t="s">
        <v>50</v>
      </c>
      <c r="AQ694" s="8" t="s">
        <v>7211</v>
      </c>
      <c r="AR694" s="7" t="s">
        <v>50</v>
      </c>
    </row>
    <row r="695" spans="1:44" ht="15" thickBot="1">
      <c r="A695" s="10" t="s">
        <v>7212</v>
      </c>
      <c r="B695" s="13" t="s">
        <v>50</v>
      </c>
      <c r="C695" s="12">
        <v>43466</v>
      </c>
      <c r="D695" s="13" t="s">
        <v>45</v>
      </c>
      <c r="E695" s="13" t="s">
        <v>46</v>
      </c>
      <c r="F695" s="13" t="s">
        <v>70</v>
      </c>
      <c r="G695" s="27" t="s">
        <v>54945</v>
      </c>
      <c r="H695" s="13" t="s">
        <v>50</v>
      </c>
      <c r="I695" s="13" t="s">
        <v>50</v>
      </c>
      <c r="J695" s="12">
        <v>45523</v>
      </c>
      <c r="K695" s="13" t="s">
        <v>50</v>
      </c>
      <c r="L695" s="13" t="s">
        <v>467</v>
      </c>
      <c r="M695" s="13" t="s">
        <v>7213</v>
      </c>
      <c r="N695" s="13" t="s">
        <v>7214</v>
      </c>
      <c r="O695" s="13" t="s">
        <v>7215</v>
      </c>
      <c r="P695" s="11">
        <v>97809</v>
      </c>
      <c r="Q695" s="13" t="s">
        <v>360</v>
      </c>
      <c r="R695" s="29" t="s">
        <v>7216</v>
      </c>
      <c r="S695" s="29" t="s">
        <v>7217</v>
      </c>
      <c r="T695" s="13" t="s">
        <v>7218</v>
      </c>
      <c r="U695" s="13" t="s">
        <v>50</v>
      </c>
      <c r="V695" s="13" t="s">
        <v>50</v>
      </c>
      <c r="W695" s="13" t="s">
        <v>50</v>
      </c>
      <c r="X695" s="13" t="s">
        <v>50</v>
      </c>
      <c r="Y695" s="13" t="s">
        <v>467</v>
      </c>
      <c r="Z695" s="13">
        <v>2</v>
      </c>
      <c r="AA695" s="13" t="s">
        <v>50</v>
      </c>
      <c r="AB695" s="13" t="s">
        <v>50</v>
      </c>
      <c r="AC695" s="13" t="s">
        <v>50</v>
      </c>
      <c r="AD695" s="13" t="s">
        <v>467</v>
      </c>
      <c r="AE695" s="13" t="s">
        <v>50</v>
      </c>
      <c r="AF695" s="13" t="s">
        <v>50</v>
      </c>
      <c r="AG695" s="13" t="s">
        <v>50</v>
      </c>
      <c r="AH695" s="13" t="s">
        <v>50</v>
      </c>
      <c r="AI695" s="13" t="s">
        <v>50</v>
      </c>
      <c r="AJ695" s="13" t="s">
        <v>50</v>
      </c>
      <c r="AK695" s="13" t="s">
        <v>7219</v>
      </c>
      <c r="AL695" s="13" t="s">
        <v>50</v>
      </c>
      <c r="AM695" s="13" t="s">
        <v>7220</v>
      </c>
      <c r="AN695" s="13" t="s">
        <v>66</v>
      </c>
      <c r="AO695" s="13" t="s">
        <v>7221</v>
      </c>
      <c r="AP695" s="14" t="s">
        <v>7222</v>
      </c>
      <c r="AQ695" s="15" t="s">
        <v>50</v>
      </c>
      <c r="AR695" s="13" t="s">
        <v>50</v>
      </c>
    </row>
    <row r="696" spans="1:44" ht="15" thickBot="1">
      <c r="A696" s="4" t="s">
        <v>7223</v>
      </c>
      <c r="B696" s="7" t="s">
        <v>50</v>
      </c>
      <c r="C696" s="6">
        <v>44348</v>
      </c>
      <c r="D696" s="7" t="s">
        <v>45</v>
      </c>
      <c r="E696" s="7" t="s">
        <v>46</v>
      </c>
      <c r="F696" s="7" t="s">
        <v>70</v>
      </c>
      <c r="G696" s="7" t="s">
        <v>50</v>
      </c>
      <c r="H696" s="7" t="s">
        <v>50</v>
      </c>
      <c r="I696" s="7" t="s">
        <v>50</v>
      </c>
      <c r="J696" s="6">
        <v>45527</v>
      </c>
      <c r="K696" s="7" t="s">
        <v>50</v>
      </c>
      <c r="L696" s="7" t="s">
        <v>241</v>
      </c>
      <c r="M696" s="7" t="s">
        <v>7224</v>
      </c>
      <c r="N696" s="7" t="s">
        <v>1954</v>
      </c>
      <c r="O696" s="7" t="s">
        <v>7225</v>
      </c>
      <c r="P696" s="5">
        <v>97930</v>
      </c>
      <c r="Q696" s="7" t="s">
        <v>245</v>
      </c>
      <c r="R696" s="28" t="s">
        <v>7226</v>
      </c>
      <c r="S696" s="31" t="s">
        <v>50</v>
      </c>
      <c r="T696" s="7" t="s">
        <v>50</v>
      </c>
      <c r="U696" s="7" t="s">
        <v>50</v>
      </c>
      <c r="V696" s="7">
        <v>1370000000</v>
      </c>
      <c r="W696" s="7" t="s">
        <v>1960</v>
      </c>
      <c r="X696" s="7">
        <v>9410181</v>
      </c>
      <c r="Y696" s="7" t="s">
        <v>154</v>
      </c>
      <c r="Z696" s="7">
        <v>1</v>
      </c>
      <c r="AA696" s="7">
        <v>1370000000</v>
      </c>
      <c r="AB696" s="7" t="s">
        <v>1960</v>
      </c>
      <c r="AC696" s="7">
        <v>9410181</v>
      </c>
      <c r="AD696" s="7" t="s">
        <v>241</v>
      </c>
      <c r="AE696" s="7">
        <v>1370000000</v>
      </c>
      <c r="AF696" s="7" t="s">
        <v>1960</v>
      </c>
      <c r="AG696" s="7">
        <v>9410181</v>
      </c>
      <c r="AH696" s="7">
        <v>1370000000</v>
      </c>
      <c r="AI696" s="7" t="s">
        <v>1960</v>
      </c>
      <c r="AJ696" s="7">
        <v>9410181</v>
      </c>
      <c r="AK696" s="7" t="s">
        <v>50</v>
      </c>
      <c r="AL696" s="7" t="s">
        <v>50</v>
      </c>
      <c r="AM696" s="7" t="s">
        <v>7227</v>
      </c>
      <c r="AN696" s="7" t="s">
        <v>66</v>
      </c>
      <c r="AO696" s="7" t="s">
        <v>7228</v>
      </c>
      <c r="AP696" s="9" t="s">
        <v>50</v>
      </c>
      <c r="AQ696" s="8" t="s">
        <v>7229</v>
      </c>
      <c r="AR696" s="7" t="s">
        <v>50</v>
      </c>
    </row>
    <row r="697" spans="1:44" ht="15" thickBot="1">
      <c r="A697" s="10" t="s">
        <v>7230</v>
      </c>
      <c r="B697" s="11">
        <v>1050</v>
      </c>
      <c r="C697" s="12">
        <v>28491</v>
      </c>
      <c r="D697" s="13" t="s">
        <v>45</v>
      </c>
      <c r="E697" s="13" t="s">
        <v>46</v>
      </c>
      <c r="F697" s="13" t="s">
        <v>70</v>
      </c>
      <c r="G697" s="13" t="s">
        <v>114</v>
      </c>
      <c r="H697" s="13" t="s">
        <v>516</v>
      </c>
      <c r="I697" s="13" t="s">
        <v>50</v>
      </c>
      <c r="J697" s="12">
        <v>45520</v>
      </c>
      <c r="K697" s="13" t="s">
        <v>50</v>
      </c>
      <c r="L697" s="13" t="s">
        <v>290</v>
      </c>
      <c r="M697" s="13" t="s">
        <v>4534</v>
      </c>
      <c r="N697" s="13" t="s">
        <v>7231</v>
      </c>
      <c r="O697" s="13" t="s">
        <v>7232</v>
      </c>
      <c r="P697" s="11">
        <v>97972</v>
      </c>
      <c r="Q697" s="13" t="s">
        <v>93</v>
      </c>
      <c r="R697" s="29" t="s">
        <v>7233</v>
      </c>
      <c r="S697" s="29" t="s">
        <v>7234</v>
      </c>
      <c r="T697" s="13" t="s">
        <v>7235</v>
      </c>
      <c r="U697" s="13" t="s">
        <v>7236</v>
      </c>
      <c r="V697" s="13" t="s">
        <v>50</v>
      </c>
      <c r="W697" s="13" t="s">
        <v>50</v>
      </c>
      <c r="X697" s="13" t="s">
        <v>50</v>
      </c>
      <c r="Y697" s="13" t="s">
        <v>290</v>
      </c>
      <c r="Z697" s="13">
        <v>1</v>
      </c>
      <c r="AA697" s="13" t="s">
        <v>50</v>
      </c>
      <c r="AB697" s="13" t="s">
        <v>50</v>
      </c>
      <c r="AC697" s="13" t="s">
        <v>50</v>
      </c>
      <c r="AD697" s="13" t="s">
        <v>290</v>
      </c>
      <c r="AE697" s="13" t="s">
        <v>50</v>
      </c>
      <c r="AF697" s="13" t="s">
        <v>50</v>
      </c>
      <c r="AG697" s="13" t="s">
        <v>50</v>
      </c>
      <c r="AH697" s="13" t="s">
        <v>50</v>
      </c>
      <c r="AI697" s="13" t="s">
        <v>50</v>
      </c>
      <c r="AJ697" s="13" t="s">
        <v>50</v>
      </c>
      <c r="AK697" s="13" t="s">
        <v>6824</v>
      </c>
      <c r="AL697" s="13" t="s">
        <v>50</v>
      </c>
      <c r="AM697" s="13" t="s">
        <v>7237</v>
      </c>
      <c r="AN697" s="13" t="s">
        <v>66</v>
      </c>
      <c r="AO697" s="13" t="s">
        <v>7238</v>
      </c>
      <c r="AP697" s="14" t="s">
        <v>7239</v>
      </c>
      <c r="AQ697" s="15" t="s">
        <v>50</v>
      </c>
      <c r="AR697" s="13" t="s">
        <v>50</v>
      </c>
    </row>
    <row r="698" spans="1:44" ht="15" thickBot="1">
      <c r="A698" s="4" t="s">
        <v>7240</v>
      </c>
      <c r="B698" s="7">
        <v>389</v>
      </c>
      <c r="C698" s="6">
        <v>44197</v>
      </c>
      <c r="D698" s="7" t="s">
        <v>45</v>
      </c>
      <c r="E698" s="7" t="s">
        <v>46</v>
      </c>
      <c r="F698" s="7" t="s">
        <v>70</v>
      </c>
      <c r="G698" s="7" t="s">
        <v>87</v>
      </c>
      <c r="H698" s="7" t="s">
        <v>50</v>
      </c>
      <c r="I698" s="7" t="s">
        <v>50</v>
      </c>
      <c r="J698" s="6">
        <v>45530</v>
      </c>
      <c r="K698" s="7" t="s">
        <v>191</v>
      </c>
      <c r="L698" s="7" t="s">
        <v>147</v>
      </c>
      <c r="M698" s="7" t="s">
        <v>7241</v>
      </c>
      <c r="N698" s="7" t="s">
        <v>1266</v>
      </c>
      <c r="O698" s="7" t="s">
        <v>7242</v>
      </c>
      <c r="P698" s="5">
        <v>99227</v>
      </c>
      <c r="Q698" s="7" t="s">
        <v>245</v>
      </c>
      <c r="R698" s="28" t="s">
        <v>7243</v>
      </c>
      <c r="S698" s="31" t="s">
        <v>50</v>
      </c>
      <c r="T698" s="7" t="s">
        <v>7244</v>
      </c>
      <c r="U698" s="7" t="s">
        <v>50</v>
      </c>
      <c r="V698" s="7" t="s">
        <v>50</v>
      </c>
      <c r="W698" s="7" t="s">
        <v>50</v>
      </c>
      <c r="X698" s="7" t="s">
        <v>50</v>
      </c>
      <c r="Y698" s="7" t="s">
        <v>154</v>
      </c>
      <c r="Z698" s="7">
        <v>3</v>
      </c>
      <c r="AA698" s="7" t="s">
        <v>50</v>
      </c>
      <c r="AB698" s="7" t="s">
        <v>50</v>
      </c>
      <c r="AC698" s="7" t="s">
        <v>50</v>
      </c>
      <c r="AD698" s="7" t="s">
        <v>147</v>
      </c>
      <c r="AE698" s="7" t="s">
        <v>50</v>
      </c>
      <c r="AF698" s="7" t="s">
        <v>50</v>
      </c>
      <c r="AG698" s="7" t="s">
        <v>50</v>
      </c>
      <c r="AH698" s="7" t="s">
        <v>50</v>
      </c>
      <c r="AI698" s="7" t="s">
        <v>50</v>
      </c>
      <c r="AJ698" s="7" t="s">
        <v>50</v>
      </c>
      <c r="AK698" s="7" t="s">
        <v>7245</v>
      </c>
      <c r="AL698" s="7" t="s">
        <v>50</v>
      </c>
      <c r="AM698" s="7" t="s">
        <v>7246</v>
      </c>
      <c r="AN698" s="7" t="s">
        <v>66</v>
      </c>
      <c r="AO698" s="7" t="s">
        <v>7247</v>
      </c>
      <c r="AP698" s="9" t="s">
        <v>50</v>
      </c>
      <c r="AQ698" s="8" t="s">
        <v>7248</v>
      </c>
      <c r="AR698" s="7" t="s">
        <v>50</v>
      </c>
    </row>
    <row r="699" spans="1:44" ht="15" thickBot="1">
      <c r="A699" s="10" t="s">
        <v>7249</v>
      </c>
      <c r="B699" s="13" t="s">
        <v>50</v>
      </c>
      <c r="C699" s="12">
        <v>44378</v>
      </c>
      <c r="D699" s="13" t="s">
        <v>45</v>
      </c>
      <c r="E699" s="13" t="s">
        <v>46</v>
      </c>
      <c r="F699" s="13" t="s">
        <v>70</v>
      </c>
      <c r="G699" s="26" t="s">
        <v>54946</v>
      </c>
      <c r="H699" s="13" t="s">
        <v>50</v>
      </c>
      <c r="I699" s="13" t="s">
        <v>50</v>
      </c>
      <c r="J699" s="12">
        <v>45525</v>
      </c>
      <c r="K699" s="13" t="s">
        <v>50</v>
      </c>
      <c r="L699" s="13" t="s">
        <v>241</v>
      </c>
      <c r="M699" s="13" t="s">
        <v>7250</v>
      </c>
      <c r="N699" s="13" t="s">
        <v>133</v>
      </c>
      <c r="O699" s="13" t="s">
        <v>7251</v>
      </c>
      <c r="P699" s="11">
        <v>100401</v>
      </c>
      <c r="Q699" s="13" t="s">
        <v>135</v>
      </c>
      <c r="R699" s="29" t="s">
        <v>7252</v>
      </c>
      <c r="S699" s="29" t="s">
        <v>7253</v>
      </c>
      <c r="T699" s="13" t="s">
        <v>7254</v>
      </c>
      <c r="U699" s="13">
        <v>448007074217</v>
      </c>
      <c r="V699" s="13" t="s">
        <v>50</v>
      </c>
      <c r="W699" s="13" t="s">
        <v>50</v>
      </c>
      <c r="X699" s="13" t="s">
        <v>50</v>
      </c>
      <c r="Y699" s="13" t="s">
        <v>154</v>
      </c>
      <c r="Z699" s="13">
        <v>1</v>
      </c>
      <c r="AA699" s="13" t="s">
        <v>50</v>
      </c>
      <c r="AB699" s="13" t="s">
        <v>50</v>
      </c>
      <c r="AC699" s="13" t="s">
        <v>50</v>
      </c>
      <c r="AD699" s="13" t="s">
        <v>241</v>
      </c>
      <c r="AE699" s="13" t="s">
        <v>50</v>
      </c>
      <c r="AF699" s="13" t="s">
        <v>50</v>
      </c>
      <c r="AG699" s="13" t="s">
        <v>50</v>
      </c>
      <c r="AH699" s="13" t="s">
        <v>50</v>
      </c>
      <c r="AI699" s="13" t="s">
        <v>50</v>
      </c>
      <c r="AJ699" s="13" t="s">
        <v>50</v>
      </c>
      <c r="AK699" s="13" t="s">
        <v>50</v>
      </c>
      <c r="AL699" s="13" t="s">
        <v>50</v>
      </c>
      <c r="AM699" s="13" t="s">
        <v>7255</v>
      </c>
      <c r="AN699" s="13" t="s">
        <v>66</v>
      </c>
      <c r="AO699" s="13" t="s">
        <v>7256</v>
      </c>
      <c r="AP699" s="14" t="s">
        <v>7257</v>
      </c>
      <c r="AQ699" s="15" t="s">
        <v>50</v>
      </c>
      <c r="AR699" s="13" t="s">
        <v>50</v>
      </c>
    </row>
    <row r="700" spans="1:44" ht="15" thickBot="1">
      <c r="A700" s="4" t="s">
        <v>7258</v>
      </c>
      <c r="B700" s="7" t="s">
        <v>50</v>
      </c>
      <c r="C700" s="6">
        <v>29221</v>
      </c>
      <c r="D700" s="7" t="s">
        <v>45</v>
      </c>
      <c r="E700" s="7" t="s">
        <v>1939</v>
      </c>
      <c r="F700" s="7" t="s">
        <v>70</v>
      </c>
      <c r="G700" s="7" t="s">
        <v>114</v>
      </c>
      <c r="H700" s="7" t="s">
        <v>7259</v>
      </c>
      <c r="I700" s="7" t="s">
        <v>50</v>
      </c>
      <c r="J700" s="6">
        <v>45524</v>
      </c>
      <c r="K700" s="7" t="s">
        <v>50</v>
      </c>
      <c r="L700" s="7" t="s">
        <v>52</v>
      </c>
      <c r="M700" s="7" t="s">
        <v>7139</v>
      </c>
      <c r="N700" s="7" t="s">
        <v>4193</v>
      </c>
      <c r="O700" s="7" t="s">
        <v>7260</v>
      </c>
      <c r="P700" s="5">
        <v>101920</v>
      </c>
      <c r="Q700" s="7" t="s">
        <v>4195</v>
      </c>
      <c r="R700" s="28" t="s">
        <v>7261</v>
      </c>
      <c r="S700" s="28" t="s">
        <v>7262</v>
      </c>
      <c r="T700" s="7" t="s">
        <v>50</v>
      </c>
      <c r="U700" s="7">
        <f>1-585-339-9800</f>
        <v>-10723</v>
      </c>
      <c r="V700" s="7">
        <v>15000</v>
      </c>
      <c r="W700" s="7" t="s">
        <v>60</v>
      </c>
      <c r="X700" s="7">
        <v>15000</v>
      </c>
      <c r="Y700" s="7" t="s">
        <v>50</v>
      </c>
      <c r="Z700" s="7">
        <v>1</v>
      </c>
      <c r="AA700" s="7" t="s">
        <v>50</v>
      </c>
      <c r="AB700" s="7" t="s">
        <v>50</v>
      </c>
      <c r="AC700" s="7" t="s">
        <v>50</v>
      </c>
      <c r="AD700" s="7" t="s">
        <v>50</v>
      </c>
      <c r="AE700" s="7" t="s">
        <v>50</v>
      </c>
      <c r="AF700" s="7" t="s">
        <v>50</v>
      </c>
      <c r="AG700" s="7" t="s">
        <v>50</v>
      </c>
      <c r="AH700" s="7">
        <v>15000</v>
      </c>
      <c r="AI700" s="7" t="s">
        <v>60</v>
      </c>
      <c r="AJ700" s="7">
        <v>15000</v>
      </c>
      <c r="AK700" s="7" t="s">
        <v>6679</v>
      </c>
      <c r="AL700" s="7" t="s">
        <v>50</v>
      </c>
      <c r="AM700" s="7" t="s">
        <v>7263</v>
      </c>
      <c r="AN700" s="7" t="s">
        <v>66</v>
      </c>
      <c r="AO700" s="7" t="s">
        <v>7264</v>
      </c>
      <c r="AP700" s="8" t="s">
        <v>7265</v>
      </c>
      <c r="AQ700" s="9" t="s">
        <v>50</v>
      </c>
      <c r="AR700" s="7" t="s">
        <v>50</v>
      </c>
    </row>
    <row r="701" spans="1:44" ht="15" thickBot="1">
      <c r="A701" s="10" t="s">
        <v>7266</v>
      </c>
      <c r="B701" s="11">
        <v>26318</v>
      </c>
      <c r="C701" s="12">
        <v>32143</v>
      </c>
      <c r="D701" s="13" t="s">
        <v>45</v>
      </c>
      <c r="E701" s="13" t="s">
        <v>46</v>
      </c>
      <c r="F701" s="13" t="s">
        <v>47</v>
      </c>
      <c r="G701" s="13" t="s">
        <v>160</v>
      </c>
      <c r="H701" s="13" t="s">
        <v>393</v>
      </c>
      <c r="I701" s="13" t="s">
        <v>50</v>
      </c>
      <c r="J701" s="12">
        <v>45531</v>
      </c>
      <c r="K701" s="13" t="s">
        <v>282</v>
      </c>
      <c r="L701" s="13" t="s">
        <v>62</v>
      </c>
      <c r="M701" s="13" t="s">
        <v>50</v>
      </c>
      <c r="N701" s="13" t="s">
        <v>3085</v>
      </c>
      <c r="O701" s="13" t="s">
        <v>7267</v>
      </c>
      <c r="P701" s="11">
        <v>102118</v>
      </c>
      <c r="Q701" s="13" t="s">
        <v>1334</v>
      </c>
      <c r="R701" s="29" t="s">
        <v>7268</v>
      </c>
      <c r="S701" s="29" t="s">
        <v>7269</v>
      </c>
      <c r="T701" s="13" t="s">
        <v>7270</v>
      </c>
      <c r="U701" s="13" t="s">
        <v>7271</v>
      </c>
      <c r="V701" s="13" t="s">
        <v>50</v>
      </c>
      <c r="W701" s="13" t="s">
        <v>50</v>
      </c>
      <c r="X701" s="13" t="s">
        <v>50</v>
      </c>
      <c r="Y701" s="13" t="s">
        <v>61</v>
      </c>
      <c r="Z701" s="13">
        <v>1</v>
      </c>
      <c r="AA701" s="13" t="s">
        <v>50</v>
      </c>
      <c r="AB701" s="13" t="s">
        <v>50</v>
      </c>
      <c r="AC701" s="13" t="s">
        <v>50</v>
      </c>
      <c r="AD701" s="13" t="s">
        <v>62</v>
      </c>
      <c r="AE701" s="13" t="s">
        <v>50</v>
      </c>
      <c r="AF701" s="13" t="s">
        <v>50</v>
      </c>
      <c r="AG701" s="13" t="s">
        <v>50</v>
      </c>
      <c r="AH701" s="13" t="s">
        <v>50</v>
      </c>
      <c r="AI701" s="13" t="s">
        <v>50</v>
      </c>
      <c r="AJ701" s="13" t="s">
        <v>50</v>
      </c>
      <c r="AK701" s="13" t="s">
        <v>7272</v>
      </c>
      <c r="AL701" s="13" t="s">
        <v>50</v>
      </c>
      <c r="AM701" s="13" t="s">
        <v>7273</v>
      </c>
      <c r="AN701" s="13" t="s">
        <v>66</v>
      </c>
      <c r="AO701" s="13" t="s">
        <v>7274</v>
      </c>
      <c r="AP701" s="14" t="s">
        <v>7275</v>
      </c>
      <c r="AQ701" s="14" t="s">
        <v>7276</v>
      </c>
      <c r="AR701" s="13" t="s">
        <v>50</v>
      </c>
    </row>
    <row r="702" spans="1:44" ht="15" thickBot="1">
      <c r="A702" s="4" t="s">
        <v>7277</v>
      </c>
      <c r="B702" s="7" t="s">
        <v>50</v>
      </c>
      <c r="C702" s="6">
        <v>44927</v>
      </c>
      <c r="D702" s="7" t="s">
        <v>45</v>
      </c>
      <c r="E702" s="7" t="s">
        <v>46</v>
      </c>
      <c r="F702" s="7" t="s">
        <v>70</v>
      </c>
      <c r="G702" s="27" t="s">
        <v>54945</v>
      </c>
      <c r="H702" s="7" t="s">
        <v>50</v>
      </c>
      <c r="I702" s="7" t="s">
        <v>50</v>
      </c>
      <c r="J702" s="6">
        <v>45526</v>
      </c>
      <c r="K702" s="7" t="s">
        <v>50</v>
      </c>
      <c r="L702" s="7" t="s">
        <v>467</v>
      </c>
      <c r="M702" s="7" t="s">
        <v>7278</v>
      </c>
      <c r="N702" s="7" t="s">
        <v>5335</v>
      </c>
      <c r="O702" s="7" t="s">
        <v>7279</v>
      </c>
      <c r="P702" s="5">
        <v>102444</v>
      </c>
      <c r="Q702" s="7" t="s">
        <v>1783</v>
      </c>
      <c r="R702" s="28" t="s">
        <v>7280</v>
      </c>
      <c r="S702" s="28" t="s">
        <v>7281</v>
      </c>
      <c r="T702" s="7" t="s">
        <v>7282</v>
      </c>
      <c r="U702" s="7" t="s">
        <v>50</v>
      </c>
      <c r="V702" s="7">
        <v>500000</v>
      </c>
      <c r="W702" s="7" t="s">
        <v>60</v>
      </c>
      <c r="X702" s="7">
        <v>500000</v>
      </c>
      <c r="Y702" s="7" t="s">
        <v>467</v>
      </c>
      <c r="Z702" s="7">
        <v>1</v>
      </c>
      <c r="AA702" s="7">
        <v>500000</v>
      </c>
      <c r="AB702" s="7" t="s">
        <v>60</v>
      </c>
      <c r="AC702" s="7">
        <v>500000</v>
      </c>
      <c r="AD702" s="7" t="s">
        <v>467</v>
      </c>
      <c r="AE702" s="7">
        <v>500000</v>
      </c>
      <c r="AF702" s="7" t="s">
        <v>60</v>
      </c>
      <c r="AG702" s="7">
        <v>500000</v>
      </c>
      <c r="AH702" s="7">
        <v>500000</v>
      </c>
      <c r="AI702" s="7" t="s">
        <v>60</v>
      </c>
      <c r="AJ702" s="7">
        <v>500000</v>
      </c>
      <c r="AK702" s="7" t="s">
        <v>7283</v>
      </c>
      <c r="AL702" s="7" t="s">
        <v>50</v>
      </c>
      <c r="AM702" s="7" t="s">
        <v>7284</v>
      </c>
      <c r="AN702" s="7" t="s">
        <v>993</v>
      </c>
      <c r="AO702" s="7" t="s">
        <v>7285</v>
      </c>
      <c r="AP702" s="9" t="s">
        <v>50</v>
      </c>
      <c r="AQ702" s="8" t="s">
        <v>7286</v>
      </c>
      <c r="AR702" s="7" t="s">
        <v>50</v>
      </c>
    </row>
    <row r="703" spans="1:44" ht="15" thickBot="1">
      <c r="A703" s="10" t="s">
        <v>7287</v>
      </c>
      <c r="B703" s="13" t="s">
        <v>50</v>
      </c>
      <c r="C703" s="12">
        <v>44927</v>
      </c>
      <c r="D703" s="13" t="s">
        <v>45</v>
      </c>
      <c r="E703" s="13" t="s">
        <v>46</v>
      </c>
      <c r="F703" s="13" t="s">
        <v>70</v>
      </c>
      <c r="G703" s="13" t="s">
        <v>50</v>
      </c>
      <c r="H703" s="13" t="s">
        <v>50</v>
      </c>
      <c r="I703" s="13" t="s">
        <v>50</v>
      </c>
      <c r="J703" s="12">
        <v>45530</v>
      </c>
      <c r="K703" s="13" t="s">
        <v>50</v>
      </c>
      <c r="L703" s="13" t="s">
        <v>467</v>
      </c>
      <c r="M703" s="13" t="s">
        <v>7288</v>
      </c>
      <c r="N703" s="13" t="s">
        <v>4739</v>
      </c>
      <c r="O703" s="13" t="s">
        <v>7289</v>
      </c>
      <c r="P703" s="11">
        <v>102522</v>
      </c>
      <c r="Q703" s="13" t="s">
        <v>383</v>
      </c>
      <c r="R703" s="30" t="s">
        <v>50</v>
      </c>
      <c r="S703" s="30" t="s">
        <v>50</v>
      </c>
      <c r="T703" s="13" t="s">
        <v>50</v>
      </c>
      <c r="U703" s="13" t="s">
        <v>7290</v>
      </c>
      <c r="V703" s="13">
        <v>460000</v>
      </c>
      <c r="W703" s="13" t="s">
        <v>60</v>
      </c>
      <c r="X703" s="13">
        <v>460000</v>
      </c>
      <c r="Y703" s="13" t="s">
        <v>467</v>
      </c>
      <c r="Z703" s="13">
        <v>1</v>
      </c>
      <c r="AA703" s="13">
        <v>460000</v>
      </c>
      <c r="AB703" s="13" t="s">
        <v>60</v>
      </c>
      <c r="AC703" s="13">
        <v>460000</v>
      </c>
      <c r="AD703" s="13" t="s">
        <v>467</v>
      </c>
      <c r="AE703" s="13">
        <v>460000</v>
      </c>
      <c r="AF703" s="13" t="s">
        <v>60</v>
      </c>
      <c r="AG703" s="13">
        <v>460000</v>
      </c>
      <c r="AH703" s="13">
        <v>460000</v>
      </c>
      <c r="AI703" s="13" t="s">
        <v>60</v>
      </c>
      <c r="AJ703" s="13">
        <v>460000</v>
      </c>
      <c r="AK703" s="13" t="s">
        <v>50</v>
      </c>
      <c r="AL703" s="13" t="s">
        <v>50</v>
      </c>
      <c r="AM703" s="13" t="s">
        <v>50</v>
      </c>
      <c r="AN703" s="13" t="s">
        <v>50</v>
      </c>
      <c r="AO703" s="13" t="s">
        <v>50</v>
      </c>
      <c r="AP703" s="15" t="s">
        <v>50</v>
      </c>
      <c r="AQ703" s="15" t="s">
        <v>50</v>
      </c>
      <c r="AR703" s="13" t="s">
        <v>1186</v>
      </c>
    </row>
    <row r="704" spans="1:44" ht="15" thickBot="1">
      <c r="A704" s="4" t="s">
        <v>7291</v>
      </c>
      <c r="B704" s="7" t="s">
        <v>50</v>
      </c>
      <c r="C704" s="6">
        <v>45292</v>
      </c>
      <c r="D704" s="7" t="s">
        <v>45</v>
      </c>
      <c r="E704" s="7" t="s">
        <v>46</v>
      </c>
      <c r="F704" s="7" t="s">
        <v>70</v>
      </c>
      <c r="G704" s="27" t="s">
        <v>54945</v>
      </c>
      <c r="H704" s="7" t="s">
        <v>50</v>
      </c>
      <c r="I704" s="7" t="s">
        <v>50</v>
      </c>
      <c r="J704" s="6">
        <v>45528</v>
      </c>
      <c r="K704" s="7" t="s">
        <v>50</v>
      </c>
      <c r="L704" s="7" t="s">
        <v>52</v>
      </c>
      <c r="M704" s="7" t="s">
        <v>7292</v>
      </c>
      <c r="N704" s="7" t="s">
        <v>1222</v>
      </c>
      <c r="O704" s="7" t="s">
        <v>7293</v>
      </c>
      <c r="P704" s="5">
        <v>102865</v>
      </c>
      <c r="Q704" s="7" t="s">
        <v>707</v>
      </c>
      <c r="R704" s="31" t="s">
        <v>50</v>
      </c>
      <c r="S704" s="28" t="s">
        <v>7294</v>
      </c>
      <c r="T704" s="7" t="s">
        <v>50</v>
      </c>
      <c r="U704" s="7" t="s">
        <v>50</v>
      </c>
      <c r="V704" s="7">
        <v>20000</v>
      </c>
      <c r="W704" s="7" t="s">
        <v>1085</v>
      </c>
      <c r="X704" s="7">
        <v>14804</v>
      </c>
      <c r="Y704" s="7" t="s">
        <v>50</v>
      </c>
      <c r="Z704" s="7">
        <v>1</v>
      </c>
      <c r="AA704" s="7" t="s">
        <v>50</v>
      </c>
      <c r="AB704" s="7" t="s">
        <v>50</v>
      </c>
      <c r="AC704" s="7" t="s">
        <v>50</v>
      </c>
      <c r="AD704" s="7" t="s">
        <v>50</v>
      </c>
      <c r="AE704" s="7" t="s">
        <v>50</v>
      </c>
      <c r="AF704" s="7" t="s">
        <v>50</v>
      </c>
      <c r="AG704" s="7" t="s">
        <v>50</v>
      </c>
      <c r="AH704" s="7">
        <v>20000</v>
      </c>
      <c r="AI704" s="7" t="s">
        <v>1085</v>
      </c>
      <c r="AJ704" s="7">
        <v>14804</v>
      </c>
      <c r="AK704" s="7" t="s">
        <v>7295</v>
      </c>
      <c r="AL704" s="7" t="s">
        <v>50</v>
      </c>
      <c r="AM704" s="7" t="s">
        <v>7296</v>
      </c>
      <c r="AN704" s="7" t="s">
        <v>993</v>
      </c>
      <c r="AO704" s="7" t="s">
        <v>50</v>
      </c>
      <c r="AP704" s="8" t="s">
        <v>7297</v>
      </c>
      <c r="AQ704" s="9" t="s">
        <v>50</v>
      </c>
      <c r="AR704" s="7" t="s">
        <v>255</v>
      </c>
    </row>
    <row r="705" spans="1:44" ht="15" thickBot="1">
      <c r="A705" s="10" t="s">
        <v>7298</v>
      </c>
      <c r="B705" s="13" t="s">
        <v>50</v>
      </c>
      <c r="C705" s="12">
        <v>43831</v>
      </c>
      <c r="D705" s="13" t="s">
        <v>45</v>
      </c>
      <c r="E705" s="13" t="s">
        <v>1939</v>
      </c>
      <c r="F705" s="13" t="s">
        <v>70</v>
      </c>
      <c r="G705" s="27" t="s">
        <v>54945</v>
      </c>
      <c r="H705" s="13" t="s">
        <v>240</v>
      </c>
      <c r="I705" s="13" t="s">
        <v>50</v>
      </c>
      <c r="J705" s="12">
        <v>45520</v>
      </c>
      <c r="K705" s="13" t="s">
        <v>50</v>
      </c>
      <c r="L705" s="13" t="s">
        <v>52</v>
      </c>
      <c r="M705" s="13" t="s">
        <v>6415</v>
      </c>
      <c r="N705" s="13" t="s">
        <v>75</v>
      </c>
      <c r="O705" s="13" t="s">
        <v>7299</v>
      </c>
      <c r="P705" s="11">
        <v>103204</v>
      </c>
      <c r="Q705" s="13" t="s">
        <v>77</v>
      </c>
      <c r="R705" s="29" t="s">
        <v>7300</v>
      </c>
      <c r="S705" s="29" t="s">
        <v>7301</v>
      </c>
      <c r="T705" s="13" t="s">
        <v>50</v>
      </c>
      <c r="U705" s="13" t="s">
        <v>50</v>
      </c>
      <c r="V705" s="13">
        <v>15000</v>
      </c>
      <c r="W705" s="13" t="s">
        <v>60</v>
      </c>
      <c r="X705" s="13">
        <v>15000</v>
      </c>
      <c r="Y705" s="13" t="s">
        <v>50</v>
      </c>
      <c r="Z705" s="13">
        <v>2</v>
      </c>
      <c r="AA705" s="13" t="s">
        <v>50</v>
      </c>
      <c r="AB705" s="13" t="s">
        <v>50</v>
      </c>
      <c r="AC705" s="13" t="s">
        <v>50</v>
      </c>
      <c r="AD705" s="13" t="s">
        <v>50</v>
      </c>
      <c r="AE705" s="13" t="s">
        <v>50</v>
      </c>
      <c r="AF705" s="13" t="s">
        <v>50</v>
      </c>
      <c r="AG705" s="13" t="s">
        <v>50</v>
      </c>
      <c r="AH705" s="13">
        <v>15000</v>
      </c>
      <c r="AI705" s="13" t="s">
        <v>60</v>
      </c>
      <c r="AJ705" s="13">
        <v>15000</v>
      </c>
      <c r="AK705" s="13" t="s">
        <v>7302</v>
      </c>
      <c r="AL705" s="13" t="s">
        <v>50</v>
      </c>
      <c r="AM705" s="13" t="s">
        <v>7303</v>
      </c>
      <c r="AN705" s="13" t="s">
        <v>253</v>
      </c>
      <c r="AO705" s="13" t="s">
        <v>7304</v>
      </c>
      <c r="AP705" s="14" t="s">
        <v>7305</v>
      </c>
      <c r="AQ705" s="15" t="s">
        <v>50</v>
      </c>
      <c r="AR705" s="13" t="s">
        <v>50</v>
      </c>
    </row>
    <row r="706" spans="1:44" ht="15" thickBot="1">
      <c r="A706" s="4" t="s">
        <v>7306</v>
      </c>
      <c r="B706" s="7" t="s">
        <v>50</v>
      </c>
      <c r="C706" s="6">
        <v>35065</v>
      </c>
      <c r="D706" s="7" t="s">
        <v>45</v>
      </c>
      <c r="E706" s="7" t="s">
        <v>50</v>
      </c>
      <c r="F706" s="7" t="s">
        <v>70</v>
      </c>
      <c r="G706" s="26" t="s">
        <v>54946</v>
      </c>
      <c r="H706" s="7" t="s">
        <v>50</v>
      </c>
      <c r="I706" s="7" t="s">
        <v>50</v>
      </c>
      <c r="J706" s="6">
        <v>45520</v>
      </c>
      <c r="K706" s="7" t="s">
        <v>50</v>
      </c>
      <c r="L706" s="7" t="s">
        <v>52</v>
      </c>
      <c r="M706" s="7" t="s">
        <v>5917</v>
      </c>
      <c r="N706" s="7" t="s">
        <v>7307</v>
      </c>
      <c r="O706" s="7" t="s">
        <v>7308</v>
      </c>
      <c r="P706" s="5">
        <v>104270</v>
      </c>
      <c r="Q706" s="7" t="s">
        <v>50</v>
      </c>
      <c r="R706" s="28" t="s">
        <v>7309</v>
      </c>
      <c r="S706" s="28" t="s">
        <v>7310</v>
      </c>
      <c r="T706" s="7" t="s">
        <v>7311</v>
      </c>
      <c r="U706" s="7" t="s">
        <v>7312</v>
      </c>
      <c r="V706" s="7">
        <v>186000</v>
      </c>
      <c r="W706" s="7" t="s">
        <v>60</v>
      </c>
      <c r="X706" s="7">
        <v>186000</v>
      </c>
      <c r="Y706" s="7" t="s">
        <v>50</v>
      </c>
      <c r="Z706" s="7">
        <v>1</v>
      </c>
      <c r="AA706" s="7" t="s">
        <v>50</v>
      </c>
      <c r="AB706" s="7" t="s">
        <v>50</v>
      </c>
      <c r="AC706" s="7" t="s">
        <v>50</v>
      </c>
      <c r="AD706" s="7" t="s">
        <v>50</v>
      </c>
      <c r="AE706" s="7" t="s">
        <v>50</v>
      </c>
      <c r="AF706" s="7" t="s">
        <v>50</v>
      </c>
      <c r="AG706" s="7" t="s">
        <v>50</v>
      </c>
      <c r="AH706" s="7">
        <v>186000</v>
      </c>
      <c r="AI706" s="7" t="s">
        <v>60</v>
      </c>
      <c r="AJ706" s="7">
        <v>186000</v>
      </c>
      <c r="AK706" s="7" t="s">
        <v>50</v>
      </c>
      <c r="AL706" s="7" t="s">
        <v>50</v>
      </c>
      <c r="AM706" s="7" t="s">
        <v>7313</v>
      </c>
      <c r="AN706" s="7" t="s">
        <v>738</v>
      </c>
      <c r="AO706" s="7" t="s">
        <v>7314</v>
      </c>
      <c r="AP706" s="9" t="s">
        <v>50</v>
      </c>
      <c r="AQ706" s="8" t="s">
        <v>7315</v>
      </c>
      <c r="AR706" s="7" t="s">
        <v>50</v>
      </c>
    </row>
    <row r="707" spans="1:44" ht="15" thickBot="1">
      <c r="A707" s="10" t="s">
        <v>7316</v>
      </c>
      <c r="B707" s="13">
        <v>78</v>
      </c>
      <c r="C707" s="12">
        <v>33239</v>
      </c>
      <c r="D707" s="13" t="s">
        <v>45</v>
      </c>
      <c r="E707" s="13" t="s">
        <v>1939</v>
      </c>
      <c r="F707" s="13" t="s">
        <v>70</v>
      </c>
      <c r="G707" s="27" t="s">
        <v>54945</v>
      </c>
      <c r="H707" s="13" t="s">
        <v>7317</v>
      </c>
      <c r="I707" s="13" t="s">
        <v>50</v>
      </c>
      <c r="J707" s="12">
        <v>45524</v>
      </c>
      <c r="K707" s="13" t="s">
        <v>116</v>
      </c>
      <c r="L707" s="13" t="s">
        <v>52</v>
      </c>
      <c r="M707" s="13" t="s">
        <v>7187</v>
      </c>
      <c r="N707" s="13" t="s">
        <v>7318</v>
      </c>
      <c r="O707" s="13" t="s">
        <v>7319</v>
      </c>
      <c r="P707" s="11">
        <v>105075</v>
      </c>
      <c r="Q707" s="13" t="s">
        <v>218</v>
      </c>
      <c r="R707" s="29" t="s">
        <v>7320</v>
      </c>
      <c r="S707" s="29" t="s">
        <v>7321</v>
      </c>
      <c r="T707" s="13" t="s">
        <v>7322</v>
      </c>
      <c r="U707" s="13" t="s">
        <v>7323</v>
      </c>
      <c r="V707" s="13">
        <v>7500</v>
      </c>
      <c r="W707" s="13" t="s">
        <v>60</v>
      </c>
      <c r="X707" s="13">
        <v>7500</v>
      </c>
      <c r="Y707" s="13" t="s">
        <v>50</v>
      </c>
      <c r="Z707" s="13">
        <v>1</v>
      </c>
      <c r="AA707" s="13" t="s">
        <v>50</v>
      </c>
      <c r="AB707" s="13" t="s">
        <v>50</v>
      </c>
      <c r="AC707" s="13" t="s">
        <v>50</v>
      </c>
      <c r="AD707" s="13" t="s">
        <v>50</v>
      </c>
      <c r="AE707" s="13" t="s">
        <v>50</v>
      </c>
      <c r="AF707" s="13" t="s">
        <v>50</v>
      </c>
      <c r="AG707" s="13" t="s">
        <v>50</v>
      </c>
      <c r="AH707" s="13">
        <v>7500</v>
      </c>
      <c r="AI707" s="13" t="s">
        <v>60</v>
      </c>
      <c r="AJ707" s="13">
        <v>7500</v>
      </c>
      <c r="AK707" s="13" t="s">
        <v>6679</v>
      </c>
      <c r="AL707" s="13" t="s">
        <v>50</v>
      </c>
      <c r="AM707" s="13" t="s">
        <v>7324</v>
      </c>
      <c r="AN707" s="13" t="s">
        <v>5485</v>
      </c>
      <c r="AO707" s="13" t="s">
        <v>7325</v>
      </c>
      <c r="AP707" s="14" t="s">
        <v>7326</v>
      </c>
      <c r="AQ707" s="15" t="s">
        <v>50</v>
      </c>
      <c r="AR707" s="13" t="s">
        <v>50</v>
      </c>
    </row>
    <row r="708" spans="1:44" ht="15" thickBot="1">
      <c r="A708" s="4" t="s">
        <v>7327</v>
      </c>
      <c r="B708" s="5">
        <v>46739</v>
      </c>
      <c r="C708" s="6">
        <v>29587</v>
      </c>
      <c r="D708" s="7" t="s">
        <v>45</v>
      </c>
      <c r="E708" s="7" t="s">
        <v>1939</v>
      </c>
      <c r="F708" s="7" t="s">
        <v>70</v>
      </c>
      <c r="G708" s="7" t="s">
        <v>176</v>
      </c>
      <c r="H708" s="7" t="s">
        <v>115</v>
      </c>
      <c r="I708" s="7" t="s">
        <v>50</v>
      </c>
      <c r="J708" s="6">
        <v>45524</v>
      </c>
      <c r="K708" s="7" t="s">
        <v>177</v>
      </c>
      <c r="L708" s="7" t="s">
        <v>52</v>
      </c>
      <c r="M708" s="7" t="s">
        <v>7328</v>
      </c>
      <c r="N708" s="7" t="s">
        <v>838</v>
      </c>
      <c r="O708" s="7" t="s">
        <v>7329</v>
      </c>
      <c r="P708" s="5">
        <v>111565</v>
      </c>
      <c r="Q708" s="7" t="s">
        <v>218</v>
      </c>
      <c r="R708" s="28" t="s">
        <v>7330</v>
      </c>
      <c r="S708" s="28" t="s">
        <v>7331</v>
      </c>
      <c r="T708" s="7" t="s">
        <v>7332</v>
      </c>
      <c r="U708" s="7">
        <f>1-602-266-5976</f>
        <v>-6843</v>
      </c>
      <c r="V708" s="7">
        <v>10000</v>
      </c>
      <c r="W708" s="7" t="s">
        <v>60</v>
      </c>
      <c r="X708" s="7">
        <v>10000</v>
      </c>
      <c r="Y708" s="7" t="s">
        <v>50</v>
      </c>
      <c r="Z708" s="7">
        <v>1</v>
      </c>
      <c r="AA708" s="7" t="s">
        <v>50</v>
      </c>
      <c r="AB708" s="7" t="s">
        <v>50</v>
      </c>
      <c r="AC708" s="7" t="s">
        <v>50</v>
      </c>
      <c r="AD708" s="7" t="s">
        <v>50</v>
      </c>
      <c r="AE708" s="7" t="s">
        <v>50</v>
      </c>
      <c r="AF708" s="7" t="s">
        <v>50</v>
      </c>
      <c r="AG708" s="7" t="s">
        <v>50</v>
      </c>
      <c r="AH708" s="7">
        <v>10000</v>
      </c>
      <c r="AI708" s="7" t="s">
        <v>60</v>
      </c>
      <c r="AJ708" s="7">
        <v>10000</v>
      </c>
      <c r="AK708" s="7" t="s">
        <v>6679</v>
      </c>
      <c r="AL708" s="7" t="s">
        <v>50</v>
      </c>
      <c r="AM708" s="7" t="s">
        <v>7333</v>
      </c>
      <c r="AN708" s="7" t="s">
        <v>66</v>
      </c>
      <c r="AO708" s="7" t="s">
        <v>7334</v>
      </c>
      <c r="AP708" s="8" t="s">
        <v>7335</v>
      </c>
      <c r="AQ708" s="9" t="s">
        <v>50</v>
      </c>
      <c r="AR708" s="7" t="s">
        <v>50</v>
      </c>
    </row>
    <row r="709" spans="1:44" ht="15" thickBot="1">
      <c r="A709" s="10" t="s">
        <v>7336</v>
      </c>
      <c r="B709" s="13">
        <v>60</v>
      </c>
      <c r="C709" s="12">
        <v>31778</v>
      </c>
      <c r="D709" s="13" t="s">
        <v>45</v>
      </c>
      <c r="E709" s="13" t="s">
        <v>1939</v>
      </c>
      <c r="F709" s="13" t="s">
        <v>70</v>
      </c>
      <c r="G709" s="26" t="s">
        <v>54946</v>
      </c>
      <c r="H709" s="13" t="s">
        <v>240</v>
      </c>
      <c r="I709" s="13" t="s">
        <v>50</v>
      </c>
      <c r="J709" s="12">
        <v>45525</v>
      </c>
      <c r="K709" s="13" t="s">
        <v>116</v>
      </c>
      <c r="L709" s="13" t="s">
        <v>52</v>
      </c>
      <c r="M709" s="13" t="s">
        <v>7337</v>
      </c>
      <c r="N709" s="13" t="s">
        <v>7169</v>
      </c>
      <c r="O709" s="13" t="s">
        <v>7338</v>
      </c>
      <c r="P709" s="11">
        <v>111607</v>
      </c>
      <c r="Q709" s="13" t="s">
        <v>166</v>
      </c>
      <c r="R709" s="29" t="s">
        <v>7339</v>
      </c>
      <c r="S709" s="29" t="s">
        <v>7340</v>
      </c>
      <c r="T709" s="13" t="s">
        <v>7341</v>
      </c>
      <c r="U709" s="13" t="s">
        <v>7342</v>
      </c>
      <c r="V709" s="13" t="s">
        <v>50</v>
      </c>
      <c r="W709" s="13" t="s">
        <v>50</v>
      </c>
      <c r="X709" s="13" t="s">
        <v>50</v>
      </c>
      <c r="Y709" s="13" t="s">
        <v>50</v>
      </c>
      <c r="Z709" s="13">
        <v>2</v>
      </c>
      <c r="AA709" s="13" t="s">
        <v>50</v>
      </c>
      <c r="AB709" s="13" t="s">
        <v>50</v>
      </c>
      <c r="AC709" s="13" t="s">
        <v>50</v>
      </c>
      <c r="AD709" s="13" t="s">
        <v>50</v>
      </c>
      <c r="AE709" s="13" t="s">
        <v>50</v>
      </c>
      <c r="AF709" s="13" t="s">
        <v>50</v>
      </c>
      <c r="AG709" s="13" t="s">
        <v>50</v>
      </c>
      <c r="AH709" s="13">
        <v>20000</v>
      </c>
      <c r="AI709" s="13" t="s">
        <v>60</v>
      </c>
      <c r="AJ709" s="13">
        <v>20000</v>
      </c>
      <c r="AK709" s="13" t="s">
        <v>7343</v>
      </c>
      <c r="AL709" s="13" t="s">
        <v>50</v>
      </c>
      <c r="AM709" s="13" t="s">
        <v>7344</v>
      </c>
      <c r="AN709" s="13" t="s">
        <v>5485</v>
      </c>
      <c r="AO709" s="13" t="s">
        <v>7345</v>
      </c>
      <c r="AP709" s="15" t="s">
        <v>50</v>
      </c>
      <c r="AQ709" s="14" t="s">
        <v>7346</v>
      </c>
      <c r="AR709" s="13" t="s">
        <v>50</v>
      </c>
    </row>
    <row r="710" spans="1:44" ht="15" thickBot="1">
      <c r="A710" s="4" t="s">
        <v>7347</v>
      </c>
      <c r="B710" s="5">
        <v>33761</v>
      </c>
      <c r="C710" s="6">
        <v>36161</v>
      </c>
      <c r="D710" s="7" t="s">
        <v>45</v>
      </c>
      <c r="E710" s="7" t="s">
        <v>46</v>
      </c>
      <c r="F710" s="7" t="s">
        <v>70</v>
      </c>
      <c r="G710" s="7" t="s">
        <v>87</v>
      </c>
      <c r="H710" s="7" t="s">
        <v>7348</v>
      </c>
      <c r="I710" s="7" t="s">
        <v>50</v>
      </c>
      <c r="J710" s="6">
        <v>45524</v>
      </c>
      <c r="K710" s="7" t="s">
        <v>191</v>
      </c>
      <c r="L710" s="7" t="s">
        <v>178</v>
      </c>
      <c r="M710" s="7" t="s">
        <v>7349</v>
      </c>
      <c r="N710" s="7" t="s">
        <v>7350</v>
      </c>
      <c r="O710" s="7" t="s">
        <v>7351</v>
      </c>
      <c r="P710" s="5">
        <v>114637</v>
      </c>
      <c r="Q710" s="7" t="s">
        <v>105</v>
      </c>
      <c r="R710" s="28" t="s">
        <v>7352</v>
      </c>
      <c r="S710" s="28" t="s">
        <v>7353</v>
      </c>
      <c r="T710" s="7" t="s">
        <v>7354</v>
      </c>
      <c r="U710" s="7" t="s">
        <v>7355</v>
      </c>
      <c r="V710" s="7" t="s">
        <v>50</v>
      </c>
      <c r="W710" s="7" t="s">
        <v>50</v>
      </c>
      <c r="X710" s="7" t="s">
        <v>50</v>
      </c>
      <c r="Y710" s="7" t="s">
        <v>171</v>
      </c>
      <c r="Z710" s="7">
        <v>1</v>
      </c>
      <c r="AA710" s="7" t="s">
        <v>50</v>
      </c>
      <c r="AB710" s="7" t="s">
        <v>50</v>
      </c>
      <c r="AC710" s="7" t="s">
        <v>50</v>
      </c>
      <c r="AD710" s="7" t="s">
        <v>178</v>
      </c>
      <c r="AE710" s="7" t="s">
        <v>50</v>
      </c>
      <c r="AF710" s="7" t="s">
        <v>50</v>
      </c>
      <c r="AG710" s="7" t="s">
        <v>50</v>
      </c>
      <c r="AH710" s="7" t="s">
        <v>50</v>
      </c>
      <c r="AI710" s="7" t="s">
        <v>50</v>
      </c>
      <c r="AJ710" s="7" t="s">
        <v>50</v>
      </c>
      <c r="AK710" s="7" t="s">
        <v>7356</v>
      </c>
      <c r="AL710" s="7" t="s">
        <v>50</v>
      </c>
      <c r="AM710" s="7" t="s">
        <v>7357</v>
      </c>
      <c r="AN710" s="7" t="s">
        <v>66</v>
      </c>
      <c r="AO710" s="7" t="s">
        <v>50</v>
      </c>
      <c r="AP710" s="8" t="s">
        <v>7358</v>
      </c>
      <c r="AQ710" s="9" t="s">
        <v>50</v>
      </c>
      <c r="AR710" s="7" t="s">
        <v>255</v>
      </c>
    </row>
    <row r="711" spans="1:44" ht="15" thickBot="1">
      <c r="A711" s="10" t="s">
        <v>7359</v>
      </c>
      <c r="B711" s="11">
        <v>1378</v>
      </c>
      <c r="C711" s="12">
        <v>32143</v>
      </c>
      <c r="D711" s="13" t="s">
        <v>45</v>
      </c>
      <c r="E711" s="13" t="s">
        <v>1939</v>
      </c>
      <c r="F711" s="13" t="s">
        <v>70</v>
      </c>
      <c r="G711" s="26" t="s">
        <v>54946</v>
      </c>
      <c r="H711" s="13" t="s">
        <v>6603</v>
      </c>
      <c r="I711" s="13" t="s">
        <v>50</v>
      </c>
      <c r="J711" s="12">
        <v>45524</v>
      </c>
      <c r="K711" s="13" t="s">
        <v>116</v>
      </c>
      <c r="L711" s="13" t="s">
        <v>52</v>
      </c>
      <c r="M711" s="13" t="s">
        <v>7360</v>
      </c>
      <c r="N711" s="13" t="s">
        <v>6673</v>
      </c>
      <c r="O711" s="13" t="s">
        <v>7361</v>
      </c>
      <c r="P711" s="11">
        <v>114848</v>
      </c>
      <c r="Q711" s="13" t="s">
        <v>218</v>
      </c>
      <c r="R711" s="29" t="s">
        <v>7362</v>
      </c>
      <c r="S711" s="29" t="s">
        <v>7363</v>
      </c>
      <c r="T711" s="13" t="s">
        <v>7364</v>
      </c>
      <c r="U711" s="13" t="s">
        <v>7365</v>
      </c>
      <c r="V711" s="13">
        <v>12500</v>
      </c>
      <c r="W711" s="13" t="s">
        <v>60</v>
      </c>
      <c r="X711" s="13">
        <v>12500</v>
      </c>
      <c r="Y711" s="13" t="s">
        <v>50</v>
      </c>
      <c r="Z711" s="13">
        <v>1</v>
      </c>
      <c r="AA711" s="13" t="s">
        <v>50</v>
      </c>
      <c r="AB711" s="13" t="s">
        <v>50</v>
      </c>
      <c r="AC711" s="13" t="s">
        <v>50</v>
      </c>
      <c r="AD711" s="13" t="s">
        <v>50</v>
      </c>
      <c r="AE711" s="13" t="s">
        <v>50</v>
      </c>
      <c r="AF711" s="13" t="s">
        <v>50</v>
      </c>
      <c r="AG711" s="13" t="s">
        <v>50</v>
      </c>
      <c r="AH711" s="13">
        <v>12500</v>
      </c>
      <c r="AI711" s="13" t="s">
        <v>60</v>
      </c>
      <c r="AJ711" s="13">
        <v>12500</v>
      </c>
      <c r="AK711" s="13" t="s">
        <v>6679</v>
      </c>
      <c r="AL711" s="13" t="s">
        <v>50</v>
      </c>
      <c r="AM711" s="13" t="s">
        <v>7366</v>
      </c>
      <c r="AN711" s="13" t="s">
        <v>66</v>
      </c>
      <c r="AO711" s="13" t="s">
        <v>7367</v>
      </c>
      <c r="AP711" s="15" t="s">
        <v>50</v>
      </c>
      <c r="AQ711" s="14" t="s">
        <v>7368</v>
      </c>
      <c r="AR711" s="13" t="s">
        <v>50</v>
      </c>
    </row>
    <row r="712" spans="1:44" ht="15" thickBot="1">
      <c r="A712" s="4" t="s">
        <v>7369</v>
      </c>
      <c r="B712" s="7" t="s">
        <v>50</v>
      </c>
      <c r="C712" s="6">
        <v>44927</v>
      </c>
      <c r="D712" s="7" t="s">
        <v>45</v>
      </c>
      <c r="E712" s="7" t="s">
        <v>50</v>
      </c>
      <c r="F712" s="7" t="s">
        <v>70</v>
      </c>
      <c r="G712" s="7" t="s">
        <v>50</v>
      </c>
      <c r="H712" s="7" t="s">
        <v>50</v>
      </c>
      <c r="I712" s="7" t="s">
        <v>50</v>
      </c>
      <c r="J712" s="6">
        <v>45524</v>
      </c>
      <c r="K712" s="7" t="s">
        <v>50</v>
      </c>
      <c r="L712" s="7" t="s">
        <v>52</v>
      </c>
      <c r="M712" s="7" t="s">
        <v>7370</v>
      </c>
      <c r="N712" s="7" t="s">
        <v>7371</v>
      </c>
      <c r="O712" s="7" t="s">
        <v>7372</v>
      </c>
      <c r="P712" s="5">
        <v>118472</v>
      </c>
      <c r="Q712" s="7" t="s">
        <v>1750</v>
      </c>
      <c r="R712" s="28" t="s">
        <v>7373</v>
      </c>
      <c r="S712" s="31" t="s">
        <v>50</v>
      </c>
      <c r="T712" s="7" t="s">
        <v>7374</v>
      </c>
      <c r="U712" s="7" t="s">
        <v>7375</v>
      </c>
      <c r="V712" s="7">
        <v>10000</v>
      </c>
      <c r="W712" s="7" t="s">
        <v>60</v>
      </c>
      <c r="X712" s="7">
        <v>10000</v>
      </c>
      <c r="Y712" s="7" t="s">
        <v>50</v>
      </c>
      <c r="Z712" s="7">
        <v>1</v>
      </c>
      <c r="AA712" s="7" t="s">
        <v>50</v>
      </c>
      <c r="AB712" s="7" t="s">
        <v>50</v>
      </c>
      <c r="AC712" s="7" t="s">
        <v>50</v>
      </c>
      <c r="AD712" s="7" t="s">
        <v>50</v>
      </c>
      <c r="AE712" s="7" t="s">
        <v>50</v>
      </c>
      <c r="AF712" s="7" t="s">
        <v>50</v>
      </c>
      <c r="AG712" s="7" t="s">
        <v>50</v>
      </c>
      <c r="AH712" s="7">
        <v>10000</v>
      </c>
      <c r="AI712" s="7" t="s">
        <v>60</v>
      </c>
      <c r="AJ712" s="7">
        <v>10000</v>
      </c>
      <c r="AK712" s="7" t="s">
        <v>7376</v>
      </c>
      <c r="AL712" s="7" t="s">
        <v>50</v>
      </c>
      <c r="AM712" s="7" t="s">
        <v>7377</v>
      </c>
      <c r="AN712" s="7" t="s">
        <v>993</v>
      </c>
      <c r="AO712" s="7" t="s">
        <v>7378</v>
      </c>
      <c r="AP712" s="9" t="s">
        <v>50</v>
      </c>
      <c r="AQ712" s="8" t="s">
        <v>7379</v>
      </c>
      <c r="AR712" s="7" t="s">
        <v>50</v>
      </c>
    </row>
    <row r="713" spans="1:44" ht="15" thickBot="1">
      <c r="A713" s="10" t="s">
        <v>7380</v>
      </c>
      <c r="B713" s="11">
        <v>13530</v>
      </c>
      <c r="C713" s="12">
        <v>38353</v>
      </c>
      <c r="D713" s="13" t="s">
        <v>45</v>
      </c>
      <c r="E713" s="13" t="s">
        <v>46</v>
      </c>
      <c r="F713" s="13" t="s">
        <v>70</v>
      </c>
      <c r="G713" s="26" t="s">
        <v>54946</v>
      </c>
      <c r="H713" s="13" t="s">
        <v>50</v>
      </c>
      <c r="I713" s="13" t="s">
        <v>50</v>
      </c>
      <c r="J713" s="12">
        <v>45526</v>
      </c>
      <c r="K713" s="13" t="s">
        <v>89</v>
      </c>
      <c r="L713" s="13" t="s">
        <v>1471</v>
      </c>
      <c r="M713" s="13" t="s">
        <v>7381</v>
      </c>
      <c r="N713" s="13" t="s">
        <v>7382</v>
      </c>
      <c r="O713" s="13" t="s">
        <v>7383</v>
      </c>
      <c r="P713" s="11">
        <v>119371</v>
      </c>
      <c r="Q713" s="13" t="s">
        <v>135</v>
      </c>
      <c r="R713" s="29" t="s">
        <v>7384</v>
      </c>
      <c r="S713" s="29" t="s">
        <v>7385</v>
      </c>
      <c r="T713" s="13" t="s">
        <v>7386</v>
      </c>
      <c r="U713" s="13">
        <v>41227863618</v>
      </c>
      <c r="V713" s="13" t="s">
        <v>50</v>
      </c>
      <c r="W713" s="13" t="s">
        <v>50</v>
      </c>
      <c r="X713" s="13" t="s">
        <v>50</v>
      </c>
      <c r="Y713" s="13" t="s">
        <v>50</v>
      </c>
      <c r="Z713" s="13">
        <v>1</v>
      </c>
      <c r="AA713" s="13" t="s">
        <v>50</v>
      </c>
      <c r="AB713" s="13" t="s">
        <v>50</v>
      </c>
      <c r="AC713" s="13" t="s">
        <v>50</v>
      </c>
      <c r="AD713" s="13" t="s">
        <v>1471</v>
      </c>
      <c r="AE713" s="13" t="s">
        <v>50</v>
      </c>
      <c r="AF713" s="13" t="s">
        <v>50</v>
      </c>
      <c r="AG713" s="13" t="s">
        <v>50</v>
      </c>
      <c r="AH713" s="13" t="s">
        <v>50</v>
      </c>
      <c r="AI713" s="13" t="s">
        <v>50</v>
      </c>
      <c r="AJ713" s="13" t="s">
        <v>50</v>
      </c>
      <c r="AK713" s="13" t="s">
        <v>7387</v>
      </c>
      <c r="AL713" s="13" t="s">
        <v>50</v>
      </c>
      <c r="AM713" s="13" t="s">
        <v>7388</v>
      </c>
      <c r="AN713" s="13" t="s">
        <v>3036</v>
      </c>
      <c r="AO713" s="13" t="s">
        <v>7389</v>
      </c>
      <c r="AP713" s="15" t="s">
        <v>50</v>
      </c>
      <c r="AQ713" s="14" t="s">
        <v>7390</v>
      </c>
      <c r="AR713" s="13" t="s">
        <v>50</v>
      </c>
    </row>
    <row r="714" spans="1:44" ht="15" thickBot="1">
      <c r="A714" s="4" t="s">
        <v>7391</v>
      </c>
      <c r="B714" s="5">
        <v>9919</v>
      </c>
      <c r="C714" s="6">
        <v>44197</v>
      </c>
      <c r="D714" s="7" t="s">
        <v>45</v>
      </c>
      <c r="E714" s="7" t="s">
        <v>46</v>
      </c>
      <c r="F714" s="7" t="s">
        <v>70</v>
      </c>
      <c r="G714" s="7" t="s">
        <v>176</v>
      </c>
      <c r="H714" s="7" t="s">
        <v>50</v>
      </c>
      <c r="I714" s="7" t="s">
        <v>50</v>
      </c>
      <c r="J714" s="6">
        <v>45531</v>
      </c>
      <c r="K714" s="7" t="s">
        <v>72</v>
      </c>
      <c r="L714" s="7" t="s">
        <v>131</v>
      </c>
      <c r="M714" s="7" t="s">
        <v>7392</v>
      </c>
      <c r="N714" s="7" t="s">
        <v>1114</v>
      </c>
      <c r="O714" s="7" t="s">
        <v>7393</v>
      </c>
      <c r="P714" s="5">
        <v>121318</v>
      </c>
      <c r="Q714" s="7" t="s">
        <v>1116</v>
      </c>
      <c r="R714" s="28" t="s">
        <v>7394</v>
      </c>
      <c r="S714" s="28" t="s">
        <v>7395</v>
      </c>
      <c r="T714" s="7" t="s">
        <v>50</v>
      </c>
      <c r="U714" s="7" t="s">
        <v>50</v>
      </c>
      <c r="V714" s="7" t="s">
        <v>50</v>
      </c>
      <c r="W714" s="7" t="s">
        <v>50</v>
      </c>
      <c r="X714" s="7" t="s">
        <v>50</v>
      </c>
      <c r="Y714" s="7" t="s">
        <v>50</v>
      </c>
      <c r="Z714" s="7">
        <v>1</v>
      </c>
      <c r="AA714" s="7" t="s">
        <v>50</v>
      </c>
      <c r="AB714" s="7" t="s">
        <v>50</v>
      </c>
      <c r="AC714" s="7" t="s">
        <v>50</v>
      </c>
      <c r="AD714" s="7" t="s">
        <v>50</v>
      </c>
      <c r="AE714" s="7" t="s">
        <v>50</v>
      </c>
      <c r="AF714" s="7" t="s">
        <v>50</v>
      </c>
      <c r="AG714" s="7" t="s">
        <v>50</v>
      </c>
      <c r="AH714" s="7" t="s">
        <v>50</v>
      </c>
      <c r="AI714" s="7" t="s">
        <v>50</v>
      </c>
      <c r="AJ714" s="7" t="s">
        <v>50</v>
      </c>
      <c r="AK714" s="7" t="s">
        <v>7396</v>
      </c>
      <c r="AL714" s="7" t="s">
        <v>50</v>
      </c>
      <c r="AM714" s="7" t="s">
        <v>7397</v>
      </c>
      <c r="AN714" s="7" t="s">
        <v>3036</v>
      </c>
      <c r="AO714" s="7" t="s">
        <v>50</v>
      </c>
      <c r="AP714" s="8" t="s">
        <v>7398</v>
      </c>
      <c r="AQ714" s="9" t="s">
        <v>50</v>
      </c>
      <c r="AR714" s="7" t="s">
        <v>255</v>
      </c>
    </row>
    <row r="715" spans="1:44" ht="15" thickBot="1">
      <c r="A715" s="10" t="s">
        <v>7399</v>
      </c>
      <c r="B715" s="13" t="s">
        <v>50</v>
      </c>
      <c r="C715" s="12">
        <v>45474</v>
      </c>
      <c r="D715" s="13" t="s">
        <v>45</v>
      </c>
      <c r="E715" s="13" t="s">
        <v>50</v>
      </c>
      <c r="F715" s="13" t="s">
        <v>70</v>
      </c>
      <c r="G715" s="13" t="s">
        <v>50</v>
      </c>
      <c r="H715" s="13" t="s">
        <v>50</v>
      </c>
      <c r="I715" s="13" t="s">
        <v>50</v>
      </c>
      <c r="J715" s="12">
        <v>45524</v>
      </c>
      <c r="K715" s="13" t="s">
        <v>50</v>
      </c>
      <c r="L715" s="13" t="s">
        <v>1624</v>
      </c>
      <c r="M715" s="13" t="s">
        <v>7400</v>
      </c>
      <c r="N715" s="13" t="s">
        <v>50</v>
      </c>
      <c r="O715" s="13" t="s">
        <v>7401</v>
      </c>
      <c r="P715" s="11">
        <v>121394</v>
      </c>
      <c r="Q715" s="13" t="s">
        <v>50</v>
      </c>
      <c r="R715" s="29" t="s">
        <v>7402</v>
      </c>
      <c r="S715" s="30" t="s">
        <v>50</v>
      </c>
      <c r="T715" s="13" t="s">
        <v>50</v>
      </c>
      <c r="U715" s="13" t="s">
        <v>50</v>
      </c>
      <c r="V715" s="13" t="s">
        <v>50</v>
      </c>
      <c r="W715" s="13" t="s">
        <v>50</v>
      </c>
      <c r="X715" s="13" t="s">
        <v>50</v>
      </c>
      <c r="Y715" s="13" t="s">
        <v>467</v>
      </c>
      <c r="Z715" s="13">
        <v>1</v>
      </c>
      <c r="AA715" s="13" t="s">
        <v>50</v>
      </c>
      <c r="AB715" s="13" t="s">
        <v>50</v>
      </c>
      <c r="AC715" s="13" t="s">
        <v>50</v>
      </c>
      <c r="AD715" s="13" t="s">
        <v>1624</v>
      </c>
      <c r="AE715" s="13" t="s">
        <v>50</v>
      </c>
      <c r="AF715" s="13" t="s">
        <v>50</v>
      </c>
      <c r="AG715" s="13" t="s">
        <v>50</v>
      </c>
      <c r="AH715" s="13" t="s">
        <v>50</v>
      </c>
      <c r="AI715" s="13" t="s">
        <v>50</v>
      </c>
      <c r="AJ715" s="13" t="s">
        <v>50</v>
      </c>
      <c r="AK715" s="13" t="s">
        <v>7403</v>
      </c>
      <c r="AL715" s="13" t="s">
        <v>50</v>
      </c>
      <c r="AM715" s="13" t="s">
        <v>50</v>
      </c>
      <c r="AN715" s="13" t="s">
        <v>50</v>
      </c>
      <c r="AO715" s="13" t="s">
        <v>50</v>
      </c>
      <c r="AP715" s="15" t="s">
        <v>50</v>
      </c>
      <c r="AQ715" s="15" t="s">
        <v>50</v>
      </c>
      <c r="AR715" s="13" t="s">
        <v>1186</v>
      </c>
    </row>
    <row r="716" spans="1:44" ht="15" thickBot="1">
      <c r="A716" s="4" t="s">
        <v>7404</v>
      </c>
      <c r="B716" s="7" t="s">
        <v>50</v>
      </c>
      <c r="C716" s="6">
        <v>33239</v>
      </c>
      <c r="D716" s="7" t="s">
        <v>45</v>
      </c>
      <c r="E716" s="7" t="s">
        <v>1939</v>
      </c>
      <c r="F716" s="7" t="s">
        <v>70</v>
      </c>
      <c r="G716" s="26" t="s">
        <v>54946</v>
      </c>
      <c r="H716" s="7" t="s">
        <v>612</v>
      </c>
      <c r="I716" s="7" t="s">
        <v>50</v>
      </c>
      <c r="J716" s="6">
        <v>45524</v>
      </c>
      <c r="K716" s="7" t="s">
        <v>50</v>
      </c>
      <c r="L716" s="7" t="s">
        <v>52</v>
      </c>
      <c r="M716" s="7" t="s">
        <v>7405</v>
      </c>
      <c r="N716" s="7" t="s">
        <v>216</v>
      </c>
      <c r="O716" s="7" t="s">
        <v>7406</v>
      </c>
      <c r="P716" s="5">
        <v>123240</v>
      </c>
      <c r="Q716" s="7" t="s">
        <v>218</v>
      </c>
      <c r="R716" s="28" t="s">
        <v>7407</v>
      </c>
      <c r="S716" s="28" t="s">
        <v>7408</v>
      </c>
      <c r="T716" s="7" t="s">
        <v>7409</v>
      </c>
      <c r="U716" s="7" t="s">
        <v>7410</v>
      </c>
      <c r="V716" s="7">
        <v>7500</v>
      </c>
      <c r="W716" s="7" t="s">
        <v>60</v>
      </c>
      <c r="X716" s="7">
        <v>7500</v>
      </c>
      <c r="Y716" s="7" t="s">
        <v>50</v>
      </c>
      <c r="Z716" s="7">
        <v>1</v>
      </c>
      <c r="AA716" s="7" t="s">
        <v>50</v>
      </c>
      <c r="AB716" s="7" t="s">
        <v>50</v>
      </c>
      <c r="AC716" s="7" t="s">
        <v>50</v>
      </c>
      <c r="AD716" s="7" t="s">
        <v>50</v>
      </c>
      <c r="AE716" s="7" t="s">
        <v>50</v>
      </c>
      <c r="AF716" s="7" t="s">
        <v>50</v>
      </c>
      <c r="AG716" s="7" t="s">
        <v>50</v>
      </c>
      <c r="AH716" s="7">
        <v>7500</v>
      </c>
      <c r="AI716" s="7" t="s">
        <v>60</v>
      </c>
      <c r="AJ716" s="7">
        <v>7500</v>
      </c>
      <c r="AK716" s="7" t="s">
        <v>6679</v>
      </c>
      <c r="AL716" s="7" t="s">
        <v>50</v>
      </c>
      <c r="AM716" s="7" t="s">
        <v>7411</v>
      </c>
      <c r="AN716" s="7" t="s">
        <v>66</v>
      </c>
      <c r="AO716" s="7" t="s">
        <v>7412</v>
      </c>
      <c r="AP716" s="8" t="s">
        <v>7413</v>
      </c>
      <c r="AQ716" s="9" t="s">
        <v>50</v>
      </c>
      <c r="AR716" s="7" t="s">
        <v>50</v>
      </c>
    </row>
    <row r="717" spans="1:44" ht="15" thickBot="1">
      <c r="A717" s="10" t="s">
        <v>7414</v>
      </c>
      <c r="B717" s="13" t="s">
        <v>50</v>
      </c>
      <c r="C717" s="12">
        <v>39448</v>
      </c>
      <c r="D717" s="13" t="s">
        <v>45</v>
      </c>
      <c r="E717" s="13" t="s">
        <v>1939</v>
      </c>
      <c r="F717" s="13" t="s">
        <v>70</v>
      </c>
      <c r="G717" s="26" t="s">
        <v>54946</v>
      </c>
      <c r="H717" s="13" t="s">
        <v>50</v>
      </c>
      <c r="I717" s="13" t="s">
        <v>50</v>
      </c>
      <c r="J717" s="12">
        <v>45524</v>
      </c>
      <c r="K717" s="13" t="s">
        <v>50</v>
      </c>
      <c r="L717" s="13" t="s">
        <v>52</v>
      </c>
      <c r="M717" s="13" t="s">
        <v>7415</v>
      </c>
      <c r="N717" s="13" t="s">
        <v>7416</v>
      </c>
      <c r="O717" s="13" t="s">
        <v>7417</v>
      </c>
      <c r="P717" s="11">
        <v>126570</v>
      </c>
      <c r="Q717" s="13" t="s">
        <v>383</v>
      </c>
      <c r="R717" s="29" t="s">
        <v>7418</v>
      </c>
      <c r="S717" s="29" t="s">
        <v>7419</v>
      </c>
      <c r="T717" s="13" t="s">
        <v>7420</v>
      </c>
      <c r="U717" s="13" t="s">
        <v>7421</v>
      </c>
      <c r="V717" s="13">
        <v>15000</v>
      </c>
      <c r="W717" s="13" t="s">
        <v>60</v>
      </c>
      <c r="X717" s="13">
        <v>15000</v>
      </c>
      <c r="Y717" s="13" t="s">
        <v>50</v>
      </c>
      <c r="Z717" s="13">
        <v>1</v>
      </c>
      <c r="AA717" s="13" t="s">
        <v>50</v>
      </c>
      <c r="AB717" s="13" t="s">
        <v>50</v>
      </c>
      <c r="AC717" s="13" t="s">
        <v>50</v>
      </c>
      <c r="AD717" s="13" t="s">
        <v>50</v>
      </c>
      <c r="AE717" s="13" t="s">
        <v>50</v>
      </c>
      <c r="AF717" s="13" t="s">
        <v>50</v>
      </c>
      <c r="AG717" s="13" t="s">
        <v>50</v>
      </c>
      <c r="AH717" s="13">
        <v>15000</v>
      </c>
      <c r="AI717" s="13" t="s">
        <v>60</v>
      </c>
      <c r="AJ717" s="13">
        <v>15000</v>
      </c>
      <c r="AK717" s="13" t="s">
        <v>6679</v>
      </c>
      <c r="AL717" s="13" t="s">
        <v>50</v>
      </c>
      <c r="AM717" s="13" t="s">
        <v>7422</v>
      </c>
      <c r="AN717" s="13" t="s">
        <v>738</v>
      </c>
      <c r="AO717" s="13" t="s">
        <v>50</v>
      </c>
      <c r="AP717" s="14" t="s">
        <v>7423</v>
      </c>
      <c r="AQ717" s="15" t="s">
        <v>50</v>
      </c>
      <c r="AR717" s="13" t="s">
        <v>255</v>
      </c>
    </row>
    <row r="718" spans="1:44" ht="15" thickBot="1">
      <c r="A718" s="4" t="s">
        <v>7424</v>
      </c>
      <c r="B718" s="7">
        <v>46</v>
      </c>
      <c r="C718" s="6">
        <v>43678</v>
      </c>
      <c r="D718" s="7" t="s">
        <v>45</v>
      </c>
      <c r="E718" s="7" t="s">
        <v>46</v>
      </c>
      <c r="F718" s="7" t="s">
        <v>70</v>
      </c>
      <c r="G718" s="27" t="s">
        <v>54945</v>
      </c>
      <c r="H718" s="7" t="s">
        <v>50</v>
      </c>
      <c r="I718" s="7" t="s">
        <v>50</v>
      </c>
      <c r="J718" s="6">
        <v>45523</v>
      </c>
      <c r="K718" s="7" t="s">
        <v>116</v>
      </c>
      <c r="L718" s="7" t="s">
        <v>467</v>
      </c>
      <c r="M718" s="7" t="s">
        <v>7425</v>
      </c>
      <c r="N718" s="7" t="s">
        <v>133</v>
      </c>
      <c r="O718" s="7" t="s">
        <v>7426</v>
      </c>
      <c r="P718" s="5">
        <v>126651</v>
      </c>
      <c r="Q718" s="7" t="s">
        <v>135</v>
      </c>
      <c r="R718" s="28" t="s">
        <v>7427</v>
      </c>
      <c r="S718" s="28" t="s">
        <v>7428</v>
      </c>
      <c r="T718" s="7" t="s">
        <v>7429</v>
      </c>
      <c r="U718" s="7" t="s">
        <v>50</v>
      </c>
      <c r="V718" s="7" t="s">
        <v>50</v>
      </c>
      <c r="W718" s="7" t="s">
        <v>50</v>
      </c>
      <c r="X718" s="7" t="s">
        <v>50</v>
      </c>
      <c r="Y718" s="7" t="s">
        <v>467</v>
      </c>
      <c r="Z718" s="7">
        <v>1</v>
      </c>
      <c r="AA718" s="7" t="s">
        <v>50</v>
      </c>
      <c r="AB718" s="7" t="s">
        <v>50</v>
      </c>
      <c r="AC718" s="7" t="s">
        <v>50</v>
      </c>
      <c r="AD718" s="7" t="s">
        <v>467</v>
      </c>
      <c r="AE718" s="7" t="s">
        <v>50</v>
      </c>
      <c r="AF718" s="7" t="s">
        <v>50</v>
      </c>
      <c r="AG718" s="7" t="s">
        <v>50</v>
      </c>
      <c r="AH718" s="7" t="s">
        <v>50</v>
      </c>
      <c r="AI718" s="7" t="s">
        <v>50</v>
      </c>
      <c r="AJ718" s="7" t="s">
        <v>50</v>
      </c>
      <c r="AK718" s="7" t="s">
        <v>50</v>
      </c>
      <c r="AL718" s="7" t="s">
        <v>50</v>
      </c>
      <c r="AM718" s="7" t="s">
        <v>7430</v>
      </c>
      <c r="AN718" s="7" t="s">
        <v>66</v>
      </c>
      <c r="AO718" s="7" t="s">
        <v>7431</v>
      </c>
      <c r="AP718" s="8" t="s">
        <v>7432</v>
      </c>
      <c r="AQ718" s="9" t="s">
        <v>50</v>
      </c>
      <c r="AR718" s="7" t="s">
        <v>50</v>
      </c>
    </row>
    <row r="719" spans="1:44" ht="15" thickBot="1">
      <c r="A719" s="10" t="s">
        <v>7433</v>
      </c>
      <c r="B719" s="13" t="s">
        <v>50</v>
      </c>
      <c r="C719" s="12">
        <v>45292</v>
      </c>
      <c r="D719" s="13" t="s">
        <v>45</v>
      </c>
      <c r="E719" s="13" t="s">
        <v>50</v>
      </c>
      <c r="F719" s="13" t="s">
        <v>70</v>
      </c>
      <c r="G719" s="27" t="s">
        <v>54945</v>
      </c>
      <c r="H719" s="13" t="s">
        <v>50</v>
      </c>
      <c r="I719" s="13" t="s">
        <v>50</v>
      </c>
      <c r="J719" s="12">
        <v>45527</v>
      </c>
      <c r="K719" s="13" t="s">
        <v>50</v>
      </c>
      <c r="L719" s="13" t="s">
        <v>1624</v>
      </c>
      <c r="M719" s="13" t="s">
        <v>7434</v>
      </c>
      <c r="N719" s="13" t="s">
        <v>7435</v>
      </c>
      <c r="O719" s="13" t="s">
        <v>7436</v>
      </c>
      <c r="P719" s="11">
        <v>128694</v>
      </c>
      <c r="Q719" s="13" t="s">
        <v>545</v>
      </c>
      <c r="R719" s="29" t="s">
        <v>7437</v>
      </c>
      <c r="S719" s="29" t="s">
        <v>7438</v>
      </c>
      <c r="T719" s="13" t="s">
        <v>7439</v>
      </c>
      <c r="U719" s="13" t="s">
        <v>50</v>
      </c>
      <c r="V719" s="13" t="s">
        <v>50</v>
      </c>
      <c r="W719" s="13" t="s">
        <v>50</v>
      </c>
      <c r="X719" s="13" t="s">
        <v>50</v>
      </c>
      <c r="Y719" s="13" t="s">
        <v>467</v>
      </c>
      <c r="Z719" s="13">
        <v>1</v>
      </c>
      <c r="AA719" s="13" t="s">
        <v>50</v>
      </c>
      <c r="AB719" s="13" t="s">
        <v>50</v>
      </c>
      <c r="AC719" s="13" t="s">
        <v>50</v>
      </c>
      <c r="AD719" s="13" t="s">
        <v>1624</v>
      </c>
      <c r="AE719" s="13" t="s">
        <v>50</v>
      </c>
      <c r="AF719" s="13" t="s">
        <v>50</v>
      </c>
      <c r="AG719" s="13" t="s">
        <v>50</v>
      </c>
      <c r="AH719" s="13" t="s">
        <v>50</v>
      </c>
      <c r="AI719" s="13" t="s">
        <v>50</v>
      </c>
      <c r="AJ719" s="13" t="s">
        <v>50</v>
      </c>
      <c r="AK719" s="13" t="s">
        <v>7440</v>
      </c>
      <c r="AL719" s="13" t="s">
        <v>50</v>
      </c>
      <c r="AM719" s="13" t="s">
        <v>7441</v>
      </c>
      <c r="AN719" s="13" t="s">
        <v>993</v>
      </c>
      <c r="AO719" s="13" t="s">
        <v>7442</v>
      </c>
      <c r="AP719" s="15" t="s">
        <v>50</v>
      </c>
      <c r="AQ719" s="14" t="s">
        <v>7443</v>
      </c>
      <c r="AR719" s="13" t="s">
        <v>50</v>
      </c>
    </row>
    <row r="720" spans="1:44" ht="15" thickBot="1">
      <c r="A720" s="4" t="s">
        <v>7444</v>
      </c>
      <c r="B720" s="5">
        <v>3233</v>
      </c>
      <c r="C720" s="6">
        <v>44562</v>
      </c>
      <c r="D720" s="7" t="s">
        <v>45</v>
      </c>
      <c r="E720" s="7" t="s">
        <v>50</v>
      </c>
      <c r="F720" s="7" t="s">
        <v>70</v>
      </c>
      <c r="G720" s="7" t="s">
        <v>50</v>
      </c>
      <c r="H720" s="7" t="s">
        <v>7445</v>
      </c>
      <c r="I720" s="7" t="s">
        <v>50</v>
      </c>
      <c r="J720" s="6">
        <v>45530</v>
      </c>
      <c r="K720" s="7" t="s">
        <v>50</v>
      </c>
      <c r="L720" s="7" t="s">
        <v>241</v>
      </c>
      <c r="M720" s="7" t="s">
        <v>7446</v>
      </c>
      <c r="N720" s="7" t="s">
        <v>7447</v>
      </c>
      <c r="O720" s="7" t="s">
        <v>7448</v>
      </c>
      <c r="P720" s="5">
        <v>129795</v>
      </c>
      <c r="Q720" s="7" t="s">
        <v>566</v>
      </c>
      <c r="R720" s="28" t="s">
        <v>7449</v>
      </c>
      <c r="S720" s="28" t="s">
        <v>7450</v>
      </c>
      <c r="T720" s="7" t="s">
        <v>7451</v>
      </c>
      <c r="U720" s="7" t="s">
        <v>7452</v>
      </c>
      <c r="V720" s="7" t="s">
        <v>50</v>
      </c>
      <c r="W720" s="7" t="s">
        <v>50</v>
      </c>
      <c r="X720" s="7" t="s">
        <v>50</v>
      </c>
      <c r="Y720" s="7" t="s">
        <v>154</v>
      </c>
      <c r="Z720" s="7">
        <v>1</v>
      </c>
      <c r="AA720" s="7" t="s">
        <v>50</v>
      </c>
      <c r="AB720" s="7" t="s">
        <v>50</v>
      </c>
      <c r="AC720" s="7" t="s">
        <v>50</v>
      </c>
      <c r="AD720" s="7" t="s">
        <v>241</v>
      </c>
      <c r="AE720" s="7" t="s">
        <v>50</v>
      </c>
      <c r="AF720" s="7" t="s">
        <v>50</v>
      </c>
      <c r="AG720" s="7" t="s">
        <v>50</v>
      </c>
      <c r="AH720" s="7" t="s">
        <v>50</v>
      </c>
      <c r="AI720" s="7" t="s">
        <v>50</v>
      </c>
      <c r="AJ720" s="7" t="s">
        <v>50</v>
      </c>
      <c r="AK720" s="7" t="s">
        <v>7453</v>
      </c>
      <c r="AL720" s="7" t="s">
        <v>50</v>
      </c>
      <c r="AM720" s="7" t="s">
        <v>7454</v>
      </c>
      <c r="AN720" s="7" t="s">
        <v>66</v>
      </c>
      <c r="AO720" s="7" t="s">
        <v>7455</v>
      </c>
      <c r="AP720" s="8" t="s">
        <v>7456</v>
      </c>
      <c r="AQ720" s="9" t="s">
        <v>50</v>
      </c>
      <c r="AR720" s="7" t="s">
        <v>50</v>
      </c>
    </row>
    <row r="721" spans="1:44" ht="15" thickBot="1">
      <c r="A721" s="10" t="s">
        <v>7457</v>
      </c>
      <c r="B721" s="13" t="s">
        <v>50</v>
      </c>
      <c r="C721" s="12">
        <v>40909</v>
      </c>
      <c r="D721" s="13" t="s">
        <v>45</v>
      </c>
      <c r="E721" s="13" t="s">
        <v>1939</v>
      </c>
      <c r="F721" s="13" t="s">
        <v>70</v>
      </c>
      <c r="G721" s="26" t="s">
        <v>54946</v>
      </c>
      <c r="H721" s="13" t="s">
        <v>50</v>
      </c>
      <c r="I721" s="13" t="s">
        <v>50</v>
      </c>
      <c r="J721" s="12">
        <v>45524</v>
      </c>
      <c r="K721" s="13" t="s">
        <v>50</v>
      </c>
      <c r="L721" s="13" t="s">
        <v>52</v>
      </c>
      <c r="M721" s="13" t="s">
        <v>7458</v>
      </c>
      <c r="N721" s="13" t="s">
        <v>838</v>
      </c>
      <c r="O721" s="13" t="s">
        <v>7459</v>
      </c>
      <c r="P721" s="11">
        <v>130689</v>
      </c>
      <c r="Q721" s="13" t="s">
        <v>218</v>
      </c>
      <c r="R721" s="29" t="s">
        <v>7460</v>
      </c>
      <c r="S721" s="29" t="s">
        <v>7461</v>
      </c>
      <c r="T721" s="13" t="s">
        <v>7462</v>
      </c>
      <c r="U721" s="13" t="s">
        <v>7463</v>
      </c>
      <c r="V721" s="13">
        <v>10000</v>
      </c>
      <c r="W721" s="13" t="s">
        <v>60</v>
      </c>
      <c r="X721" s="13">
        <v>10000</v>
      </c>
      <c r="Y721" s="13" t="s">
        <v>50</v>
      </c>
      <c r="Z721" s="13">
        <v>1</v>
      </c>
      <c r="AA721" s="13" t="s">
        <v>50</v>
      </c>
      <c r="AB721" s="13" t="s">
        <v>50</v>
      </c>
      <c r="AC721" s="13" t="s">
        <v>50</v>
      </c>
      <c r="AD721" s="13" t="s">
        <v>50</v>
      </c>
      <c r="AE721" s="13" t="s">
        <v>50</v>
      </c>
      <c r="AF721" s="13" t="s">
        <v>50</v>
      </c>
      <c r="AG721" s="13" t="s">
        <v>50</v>
      </c>
      <c r="AH721" s="13">
        <v>10000</v>
      </c>
      <c r="AI721" s="13" t="s">
        <v>60</v>
      </c>
      <c r="AJ721" s="13">
        <v>10000</v>
      </c>
      <c r="AK721" s="13" t="s">
        <v>6679</v>
      </c>
      <c r="AL721" s="13" t="s">
        <v>50</v>
      </c>
      <c r="AM721" s="13" t="s">
        <v>7464</v>
      </c>
      <c r="AN721" s="13" t="s">
        <v>66</v>
      </c>
      <c r="AO721" s="13" t="s">
        <v>7465</v>
      </c>
      <c r="AP721" s="15" t="s">
        <v>50</v>
      </c>
      <c r="AQ721" s="14" t="s">
        <v>7466</v>
      </c>
      <c r="AR721" s="13" t="s">
        <v>50</v>
      </c>
    </row>
    <row r="722" spans="1:44" ht="15" thickBot="1">
      <c r="A722" s="4" t="s">
        <v>7467</v>
      </c>
      <c r="B722" s="7" t="s">
        <v>50</v>
      </c>
      <c r="C722" s="6">
        <v>44197</v>
      </c>
      <c r="D722" s="7" t="s">
        <v>45</v>
      </c>
      <c r="E722" s="7" t="s">
        <v>50</v>
      </c>
      <c r="F722" s="7" t="s">
        <v>70</v>
      </c>
      <c r="G722" s="27" t="s">
        <v>54945</v>
      </c>
      <c r="H722" s="7" t="s">
        <v>50</v>
      </c>
      <c r="I722" s="7" t="s">
        <v>50</v>
      </c>
      <c r="J722" s="6">
        <v>45526</v>
      </c>
      <c r="K722" s="7" t="s">
        <v>50</v>
      </c>
      <c r="L722" s="7" t="s">
        <v>467</v>
      </c>
      <c r="M722" s="7" t="s">
        <v>7468</v>
      </c>
      <c r="N722" s="7" t="s">
        <v>7469</v>
      </c>
      <c r="O722" s="7" t="s">
        <v>7470</v>
      </c>
      <c r="P722" s="5">
        <v>131640</v>
      </c>
      <c r="Q722" s="7" t="s">
        <v>135</v>
      </c>
      <c r="R722" s="28" t="s">
        <v>7471</v>
      </c>
      <c r="S722" s="28" t="s">
        <v>7472</v>
      </c>
      <c r="T722" s="7" t="s">
        <v>50</v>
      </c>
      <c r="U722" s="7" t="s">
        <v>50</v>
      </c>
      <c r="V722" s="7" t="s">
        <v>50</v>
      </c>
      <c r="W722" s="7" t="s">
        <v>50</v>
      </c>
      <c r="X722" s="7" t="s">
        <v>50</v>
      </c>
      <c r="Y722" s="7" t="s">
        <v>467</v>
      </c>
      <c r="Z722" s="7">
        <v>2</v>
      </c>
      <c r="AA722" s="7" t="s">
        <v>50</v>
      </c>
      <c r="AB722" s="7" t="s">
        <v>50</v>
      </c>
      <c r="AC722" s="7" t="s">
        <v>50</v>
      </c>
      <c r="AD722" s="7" t="s">
        <v>467</v>
      </c>
      <c r="AE722" s="7" t="s">
        <v>50</v>
      </c>
      <c r="AF722" s="7" t="s">
        <v>50</v>
      </c>
      <c r="AG722" s="7" t="s">
        <v>50</v>
      </c>
      <c r="AH722" s="7" t="s">
        <v>50</v>
      </c>
      <c r="AI722" s="7" t="s">
        <v>50</v>
      </c>
      <c r="AJ722" s="7" t="s">
        <v>50</v>
      </c>
      <c r="AK722" s="7" t="s">
        <v>4209</v>
      </c>
      <c r="AL722" s="7" t="s">
        <v>50</v>
      </c>
      <c r="AM722" s="7" t="s">
        <v>7473</v>
      </c>
      <c r="AN722" s="7" t="s">
        <v>66</v>
      </c>
      <c r="AO722" s="7" t="s">
        <v>7474</v>
      </c>
      <c r="AP722" s="8" t="s">
        <v>7475</v>
      </c>
      <c r="AQ722" s="9" t="s">
        <v>50</v>
      </c>
      <c r="AR722" s="7" t="s">
        <v>50</v>
      </c>
    </row>
    <row r="723" spans="1:44" ht="15" thickBot="1">
      <c r="A723" s="10" t="s">
        <v>7476</v>
      </c>
      <c r="B723" s="13" t="s">
        <v>50</v>
      </c>
      <c r="C723" s="12">
        <v>45292</v>
      </c>
      <c r="D723" s="13" t="s">
        <v>45</v>
      </c>
      <c r="E723" s="13" t="s">
        <v>46</v>
      </c>
      <c r="F723" s="13" t="s">
        <v>70</v>
      </c>
      <c r="G723" s="27" t="s">
        <v>54945</v>
      </c>
      <c r="H723" s="13" t="s">
        <v>50</v>
      </c>
      <c r="I723" s="13" t="s">
        <v>50</v>
      </c>
      <c r="J723" s="12">
        <v>45525</v>
      </c>
      <c r="K723" s="13" t="s">
        <v>50</v>
      </c>
      <c r="L723" s="13" t="s">
        <v>1624</v>
      </c>
      <c r="M723" s="13" t="s">
        <v>6731</v>
      </c>
      <c r="N723" s="13" t="s">
        <v>7477</v>
      </c>
      <c r="O723" s="13" t="s">
        <v>7478</v>
      </c>
      <c r="P723" s="11">
        <v>132073</v>
      </c>
      <c r="Q723" s="13" t="s">
        <v>93</v>
      </c>
      <c r="R723" s="29" t="s">
        <v>7479</v>
      </c>
      <c r="S723" s="29" t="s">
        <v>7480</v>
      </c>
      <c r="T723" s="13" t="s">
        <v>50</v>
      </c>
      <c r="U723" s="13" t="s">
        <v>50</v>
      </c>
      <c r="V723" s="13" t="s">
        <v>50</v>
      </c>
      <c r="W723" s="13" t="s">
        <v>50</v>
      </c>
      <c r="X723" s="13" t="s">
        <v>50</v>
      </c>
      <c r="Y723" s="13" t="s">
        <v>467</v>
      </c>
      <c r="Z723" s="13">
        <v>1</v>
      </c>
      <c r="AA723" s="13" t="s">
        <v>50</v>
      </c>
      <c r="AB723" s="13" t="s">
        <v>50</v>
      </c>
      <c r="AC723" s="13" t="s">
        <v>50</v>
      </c>
      <c r="AD723" s="13" t="s">
        <v>1624</v>
      </c>
      <c r="AE723" s="13" t="s">
        <v>50</v>
      </c>
      <c r="AF723" s="13" t="s">
        <v>50</v>
      </c>
      <c r="AG723" s="13" t="s">
        <v>50</v>
      </c>
      <c r="AH723" s="13" t="s">
        <v>50</v>
      </c>
      <c r="AI723" s="13" t="s">
        <v>50</v>
      </c>
      <c r="AJ723" s="13" t="s">
        <v>50</v>
      </c>
      <c r="AK723" s="13" t="s">
        <v>2598</v>
      </c>
      <c r="AL723" s="13" t="s">
        <v>50</v>
      </c>
      <c r="AM723" s="13" t="s">
        <v>7481</v>
      </c>
      <c r="AN723" s="13" t="s">
        <v>66</v>
      </c>
      <c r="AO723" s="13" t="s">
        <v>7482</v>
      </c>
      <c r="AP723" s="15" t="s">
        <v>50</v>
      </c>
      <c r="AQ723" s="14" t="s">
        <v>7483</v>
      </c>
      <c r="AR723" s="13" t="s">
        <v>50</v>
      </c>
    </row>
    <row r="724" spans="1:44" ht="15" thickBot="1">
      <c r="A724" s="4" t="s">
        <v>7484</v>
      </c>
      <c r="B724" s="7" t="s">
        <v>50</v>
      </c>
      <c r="C724" s="6">
        <v>42736</v>
      </c>
      <c r="D724" s="7" t="s">
        <v>45</v>
      </c>
      <c r="E724" s="7" t="s">
        <v>1939</v>
      </c>
      <c r="F724" s="7" t="s">
        <v>70</v>
      </c>
      <c r="G724" s="27" t="s">
        <v>54945</v>
      </c>
      <c r="H724" s="7" t="s">
        <v>50</v>
      </c>
      <c r="I724" s="7" t="s">
        <v>50</v>
      </c>
      <c r="J724" s="6">
        <v>45524</v>
      </c>
      <c r="K724" s="7" t="s">
        <v>50</v>
      </c>
      <c r="L724" s="7" t="s">
        <v>52</v>
      </c>
      <c r="M724" s="7" t="s">
        <v>7177</v>
      </c>
      <c r="N724" s="7" t="s">
        <v>2467</v>
      </c>
      <c r="O724" s="7" t="s">
        <v>7485</v>
      </c>
      <c r="P724" s="5">
        <v>132590</v>
      </c>
      <c r="Q724" s="7" t="s">
        <v>383</v>
      </c>
      <c r="R724" s="28" t="s">
        <v>7486</v>
      </c>
      <c r="S724" s="28" t="s">
        <v>7487</v>
      </c>
      <c r="T724" s="7" t="s">
        <v>7488</v>
      </c>
      <c r="U724" s="7" t="s">
        <v>7489</v>
      </c>
      <c r="V724" s="7">
        <v>15000</v>
      </c>
      <c r="W724" s="7" t="s">
        <v>60</v>
      </c>
      <c r="X724" s="7">
        <v>15000</v>
      </c>
      <c r="Y724" s="7" t="s">
        <v>50</v>
      </c>
      <c r="Z724" s="7">
        <v>1</v>
      </c>
      <c r="AA724" s="7" t="s">
        <v>50</v>
      </c>
      <c r="AB724" s="7" t="s">
        <v>50</v>
      </c>
      <c r="AC724" s="7" t="s">
        <v>50</v>
      </c>
      <c r="AD724" s="7" t="s">
        <v>50</v>
      </c>
      <c r="AE724" s="7" t="s">
        <v>50</v>
      </c>
      <c r="AF724" s="7" t="s">
        <v>50</v>
      </c>
      <c r="AG724" s="7" t="s">
        <v>50</v>
      </c>
      <c r="AH724" s="7">
        <v>15000</v>
      </c>
      <c r="AI724" s="7" t="s">
        <v>60</v>
      </c>
      <c r="AJ724" s="7">
        <v>15000</v>
      </c>
      <c r="AK724" s="7" t="s">
        <v>6679</v>
      </c>
      <c r="AL724" s="7" t="s">
        <v>50</v>
      </c>
      <c r="AM724" s="7" t="s">
        <v>7490</v>
      </c>
      <c r="AN724" s="7" t="s">
        <v>66</v>
      </c>
      <c r="AO724" s="7" t="s">
        <v>50</v>
      </c>
      <c r="AP724" s="8" t="s">
        <v>7491</v>
      </c>
      <c r="AQ724" s="9" t="s">
        <v>50</v>
      </c>
      <c r="AR724" s="7" t="s">
        <v>255</v>
      </c>
    </row>
    <row r="725" spans="1:44" ht="15" thickBot="1">
      <c r="A725" s="10" t="s">
        <v>7492</v>
      </c>
      <c r="B725" s="13">
        <v>615</v>
      </c>
      <c r="C725" s="12">
        <v>42826</v>
      </c>
      <c r="D725" s="13" t="s">
        <v>45</v>
      </c>
      <c r="E725" s="13" t="s">
        <v>46</v>
      </c>
      <c r="F725" s="13" t="s">
        <v>70</v>
      </c>
      <c r="G725" s="26" t="s">
        <v>54946</v>
      </c>
      <c r="H725" s="13" t="s">
        <v>240</v>
      </c>
      <c r="I725" s="13" t="s">
        <v>50</v>
      </c>
      <c r="J725" s="12">
        <v>45525</v>
      </c>
      <c r="K725" s="13" t="s">
        <v>89</v>
      </c>
      <c r="L725" s="13" t="s">
        <v>1471</v>
      </c>
      <c r="M725" s="13" t="s">
        <v>7493</v>
      </c>
      <c r="N725" s="13" t="s">
        <v>75</v>
      </c>
      <c r="O725" s="13" t="s">
        <v>7494</v>
      </c>
      <c r="P725" s="11">
        <v>133763</v>
      </c>
      <c r="Q725" s="13" t="s">
        <v>77</v>
      </c>
      <c r="R725" s="29" t="s">
        <v>7495</v>
      </c>
      <c r="S725" s="29" t="s">
        <v>7496</v>
      </c>
      <c r="T725" s="13" t="s">
        <v>7497</v>
      </c>
      <c r="U725" s="13" t="s">
        <v>7498</v>
      </c>
      <c r="V725" s="13" t="s">
        <v>50</v>
      </c>
      <c r="W725" s="13" t="s">
        <v>50</v>
      </c>
      <c r="X725" s="13" t="s">
        <v>50</v>
      </c>
      <c r="Y725" s="13" t="s">
        <v>50</v>
      </c>
      <c r="Z725" s="13">
        <v>1</v>
      </c>
      <c r="AA725" s="13" t="s">
        <v>50</v>
      </c>
      <c r="AB725" s="13" t="s">
        <v>50</v>
      </c>
      <c r="AC725" s="13" t="s">
        <v>50</v>
      </c>
      <c r="AD725" s="13" t="s">
        <v>1471</v>
      </c>
      <c r="AE725" s="13" t="s">
        <v>50</v>
      </c>
      <c r="AF725" s="13" t="s">
        <v>50</v>
      </c>
      <c r="AG725" s="13" t="s">
        <v>50</v>
      </c>
      <c r="AH725" s="13" t="s">
        <v>50</v>
      </c>
      <c r="AI725" s="13" t="s">
        <v>50</v>
      </c>
      <c r="AJ725" s="13" t="s">
        <v>50</v>
      </c>
      <c r="AK725" s="13" t="s">
        <v>7499</v>
      </c>
      <c r="AL725" s="13" t="s">
        <v>50</v>
      </c>
      <c r="AM725" s="13" t="s">
        <v>7500</v>
      </c>
      <c r="AN725" s="13" t="s">
        <v>993</v>
      </c>
      <c r="AO725" s="13" t="s">
        <v>7501</v>
      </c>
      <c r="AP725" s="15" t="s">
        <v>50</v>
      </c>
      <c r="AQ725" s="14" t="s">
        <v>7502</v>
      </c>
      <c r="AR725" s="13" t="s">
        <v>50</v>
      </c>
    </row>
    <row r="726" spans="1:44" ht="15" thickBot="1">
      <c r="A726" s="4" t="s">
        <v>7503</v>
      </c>
      <c r="B726" s="7" t="s">
        <v>50</v>
      </c>
      <c r="C726" s="6">
        <v>43101</v>
      </c>
      <c r="D726" s="7" t="s">
        <v>45</v>
      </c>
      <c r="E726" s="7" t="s">
        <v>46</v>
      </c>
      <c r="F726" s="7" t="s">
        <v>70</v>
      </c>
      <c r="G726" s="27" t="s">
        <v>54945</v>
      </c>
      <c r="H726" s="7" t="s">
        <v>50</v>
      </c>
      <c r="I726" s="7" t="s">
        <v>50</v>
      </c>
      <c r="J726" s="6">
        <v>45530</v>
      </c>
      <c r="K726" s="7" t="s">
        <v>50</v>
      </c>
      <c r="L726" s="7" t="s">
        <v>467</v>
      </c>
      <c r="M726" s="7" t="s">
        <v>7504</v>
      </c>
      <c r="N726" s="7" t="s">
        <v>1473</v>
      </c>
      <c r="O726" s="7" t="s">
        <v>7505</v>
      </c>
      <c r="P726" s="5">
        <v>134438</v>
      </c>
      <c r="Q726" s="7" t="s">
        <v>1001</v>
      </c>
      <c r="R726" s="28" t="s">
        <v>7506</v>
      </c>
      <c r="S726" s="28" t="s">
        <v>7507</v>
      </c>
      <c r="T726" s="7" t="s">
        <v>7508</v>
      </c>
      <c r="U726" s="7" t="s">
        <v>7509</v>
      </c>
      <c r="V726" s="7" t="s">
        <v>50</v>
      </c>
      <c r="W726" s="7" t="s">
        <v>50</v>
      </c>
      <c r="X726" s="7" t="s">
        <v>50</v>
      </c>
      <c r="Y726" s="7" t="s">
        <v>467</v>
      </c>
      <c r="Z726" s="7">
        <v>1</v>
      </c>
      <c r="AA726" s="7" t="s">
        <v>50</v>
      </c>
      <c r="AB726" s="7" t="s">
        <v>50</v>
      </c>
      <c r="AC726" s="7" t="s">
        <v>50</v>
      </c>
      <c r="AD726" s="7" t="s">
        <v>467</v>
      </c>
      <c r="AE726" s="7" t="s">
        <v>50</v>
      </c>
      <c r="AF726" s="7" t="s">
        <v>50</v>
      </c>
      <c r="AG726" s="7" t="s">
        <v>50</v>
      </c>
      <c r="AH726" s="7" t="s">
        <v>50</v>
      </c>
      <c r="AI726" s="7" t="s">
        <v>50</v>
      </c>
      <c r="AJ726" s="7" t="s">
        <v>50</v>
      </c>
      <c r="AK726" s="7" t="s">
        <v>7510</v>
      </c>
      <c r="AL726" s="7" t="s">
        <v>50</v>
      </c>
      <c r="AM726" s="7" t="s">
        <v>7511</v>
      </c>
      <c r="AN726" s="7" t="s">
        <v>7512</v>
      </c>
      <c r="AO726" s="7" t="s">
        <v>50</v>
      </c>
      <c r="AP726" s="8" t="s">
        <v>7513</v>
      </c>
      <c r="AQ726" s="9" t="s">
        <v>50</v>
      </c>
      <c r="AR726" s="7" t="s">
        <v>255</v>
      </c>
    </row>
    <row r="727" spans="1:44" ht="15" thickBot="1">
      <c r="A727" s="10" t="s">
        <v>7514</v>
      </c>
      <c r="B727" s="13">
        <v>75</v>
      </c>
      <c r="C727" s="13" t="s">
        <v>50</v>
      </c>
      <c r="D727" s="13" t="s">
        <v>45</v>
      </c>
      <c r="E727" s="13" t="s">
        <v>46</v>
      </c>
      <c r="F727" s="13" t="s">
        <v>70</v>
      </c>
      <c r="G727" s="13" t="s">
        <v>50</v>
      </c>
      <c r="H727" s="13" t="s">
        <v>50</v>
      </c>
      <c r="I727" s="13" t="s">
        <v>50</v>
      </c>
      <c r="J727" s="12">
        <v>45520</v>
      </c>
      <c r="K727" s="13" t="s">
        <v>50</v>
      </c>
      <c r="L727" s="13" t="s">
        <v>290</v>
      </c>
      <c r="M727" s="13" t="s">
        <v>7515</v>
      </c>
      <c r="N727" s="13" t="s">
        <v>1222</v>
      </c>
      <c r="O727" s="13" t="s">
        <v>7516</v>
      </c>
      <c r="P727" s="11">
        <v>135540</v>
      </c>
      <c r="Q727" s="13" t="s">
        <v>707</v>
      </c>
      <c r="R727" s="29" t="s">
        <v>7517</v>
      </c>
      <c r="S727" s="30" t="s">
        <v>50</v>
      </c>
      <c r="T727" s="13" t="s">
        <v>50</v>
      </c>
      <c r="U727" s="13" t="s">
        <v>50</v>
      </c>
      <c r="V727" s="13" t="s">
        <v>50</v>
      </c>
      <c r="W727" s="13" t="s">
        <v>50</v>
      </c>
      <c r="X727" s="13" t="s">
        <v>50</v>
      </c>
      <c r="Y727" s="13" t="s">
        <v>171</v>
      </c>
      <c r="Z727" s="13">
        <v>1</v>
      </c>
      <c r="AA727" s="13" t="s">
        <v>50</v>
      </c>
      <c r="AB727" s="13" t="s">
        <v>50</v>
      </c>
      <c r="AC727" s="13" t="s">
        <v>50</v>
      </c>
      <c r="AD727" s="13" t="s">
        <v>290</v>
      </c>
      <c r="AE727" s="13" t="s">
        <v>50</v>
      </c>
      <c r="AF727" s="13" t="s">
        <v>50</v>
      </c>
      <c r="AG727" s="13" t="s">
        <v>50</v>
      </c>
      <c r="AH727" s="13" t="s">
        <v>50</v>
      </c>
      <c r="AI727" s="13" t="s">
        <v>50</v>
      </c>
      <c r="AJ727" s="13" t="s">
        <v>50</v>
      </c>
      <c r="AK727" s="13" t="s">
        <v>50</v>
      </c>
      <c r="AL727" s="13" t="s">
        <v>50</v>
      </c>
      <c r="AM727" s="13" t="s">
        <v>7518</v>
      </c>
      <c r="AN727" s="13" t="s">
        <v>66</v>
      </c>
      <c r="AO727" s="13" t="s">
        <v>7519</v>
      </c>
      <c r="AP727" s="15" t="s">
        <v>50</v>
      </c>
      <c r="AQ727" s="14" t="s">
        <v>7520</v>
      </c>
      <c r="AR727" s="13" t="s">
        <v>50</v>
      </c>
    </row>
    <row r="728" spans="1:44" ht="15" thickBot="1">
      <c r="A728" s="4" t="s">
        <v>7521</v>
      </c>
      <c r="B728" s="7" t="s">
        <v>50</v>
      </c>
      <c r="C728" s="7" t="s">
        <v>50</v>
      </c>
      <c r="D728" s="7" t="s">
        <v>45</v>
      </c>
      <c r="E728" s="7" t="s">
        <v>46</v>
      </c>
      <c r="F728" s="7" t="s">
        <v>70</v>
      </c>
      <c r="G728" s="27" t="s">
        <v>54945</v>
      </c>
      <c r="H728" s="7" t="s">
        <v>50</v>
      </c>
      <c r="I728" s="7" t="s">
        <v>50</v>
      </c>
      <c r="J728" s="6">
        <v>45530</v>
      </c>
      <c r="K728" s="7" t="s">
        <v>50</v>
      </c>
      <c r="L728" s="7" t="s">
        <v>467</v>
      </c>
      <c r="M728" s="7" t="s">
        <v>7522</v>
      </c>
      <c r="N728" s="7" t="s">
        <v>882</v>
      </c>
      <c r="O728" s="7" t="s">
        <v>7523</v>
      </c>
      <c r="P728" s="5">
        <v>137404</v>
      </c>
      <c r="Q728" s="7" t="s">
        <v>360</v>
      </c>
      <c r="R728" s="28" t="s">
        <v>7524</v>
      </c>
      <c r="S728" s="28" t="s">
        <v>7525</v>
      </c>
      <c r="T728" s="7" t="s">
        <v>7526</v>
      </c>
      <c r="U728" s="7" t="s">
        <v>7527</v>
      </c>
      <c r="V728" s="7" t="s">
        <v>50</v>
      </c>
      <c r="W728" s="7" t="s">
        <v>50</v>
      </c>
      <c r="X728" s="7" t="s">
        <v>50</v>
      </c>
      <c r="Y728" s="7" t="s">
        <v>467</v>
      </c>
      <c r="Z728" s="7">
        <v>1</v>
      </c>
      <c r="AA728" s="7" t="s">
        <v>50</v>
      </c>
      <c r="AB728" s="7" t="s">
        <v>50</v>
      </c>
      <c r="AC728" s="7" t="s">
        <v>50</v>
      </c>
      <c r="AD728" s="7" t="s">
        <v>467</v>
      </c>
      <c r="AE728" s="7" t="s">
        <v>50</v>
      </c>
      <c r="AF728" s="7" t="s">
        <v>50</v>
      </c>
      <c r="AG728" s="7" t="s">
        <v>50</v>
      </c>
      <c r="AH728" s="7" t="s">
        <v>50</v>
      </c>
      <c r="AI728" s="7" t="s">
        <v>50</v>
      </c>
      <c r="AJ728" s="7" t="s">
        <v>50</v>
      </c>
      <c r="AK728" s="7" t="s">
        <v>50</v>
      </c>
      <c r="AL728" s="7" t="s">
        <v>50</v>
      </c>
      <c r="AM728" s="7" t="s">
        <v>7528</v>
      </c>
      <c r="AN728" s="7" t="s">
        <v>253</v>
      </c>
      <c r="AO728" s="7" t="s">
        <v>7529</v>
      </c>
      <c r="AP728" s="8" t="s">
        <v>7530</v>
      </c>
      <c r="AQ728" s="9" t="s">
        <v>50</v>
      </c>
      <c r="AR728" s="7" t="s">
        <v>50</v>
      </c>
    </row>
    <row r="729" spans="1:44" ht="15" thickBot="1">
      <c r="A729" s="10" t="s">
        <v>7531</v>
      </c>
      <c r="B729" s="11">
        <v>10710</v>
      </c>
      <c r="C729" s="12">
        <v>38718</v>
      </c>
      <c r="D729" s="13" t="s">
        <v>45</v>
      </c>
      <c r="E729" s="13" t="s">
        <v>46</v>
      </c>
      <c r="F729" s="13" t="s">
        <v>70</v>
      </c>
      <c r="G729" s="26" t="s">
        <v>54946</v>
      </c>
      <c r="H729" s="13" t="s">
        <v>997</v>
      </c>
      <c r="I729" s="13" t="s">
        <v>50</v>
      </c>
      <c r="J729" s="12">
        <v>45529</v>
      </c>
      <c r="K729" s="13" t="s">
        <v>116</v>
      </c>
      <c r="L729" s="13" t="s">
        <v>1471</v>
      </c>
      <c r="M729" s="13" t="s">
        <v>7532</v>
      </c>
      <c r="N729" s="13" t="s">
        <v>7533</v>
      </c>
      <c r="O729" s="13" t="s">
        <v>7534</v>
      </c>
      <c r="P729" s="11">
        <v>138110</v>
      </c>
      <c r="Q729" s="13" t="s">
        <v>166</v>
      </c>
      <c r="R729" s="29" t="s">
        <v>7535</v>
      </c>
      <c r="S729" s="29" t="s">
        <v>7536</v>
      </c>
      <c r="T729" s="13" t="s">
        <v>7537</v>
      </c>
      <c r="U729" s="13" t="s">
        <v>7538</v>
      </c>
      <c r="V729" s="13" t="s">
        <v>50</v>
      </c>
      <c r="W729" s="13" t="s">
        <v>50</v>
      </c>
      <c r="X729" s="13" t="s">
        <v>50</v>
      </c>
      <c r="Y729" s="13" t="s">
        <v>50</v>
      </c>
      <c r="Z729" s="13">
        <v>1</v>
      </c>
      <c r="AA729" s="13" t="s">
        <v>50</v>
      </c>
      <c r="AB729" s="13" t="s">
        <v>50</v>
      </c>
      <c r="AC729" s="13" t="s">
        <v>50</v>
      </c>
      <c r="AD729" s="13" t="s">
        <v>1471</v>
      </c>
      <c r="AE729" s="13" t="s">
        <v>50</v>
      </c>
      <c r="AF729" s="13" t="s">
        <v>50</v>
      </c>
      <c r="AG729" s="13" t="s">
        <v>50</v>
      </c>
      <c r="AH729" s="13" t="s">
        <v>50</v>
      </c>
      <c r="AI729" s="13" t="s">
        <v>50</v>
      </c>
      <c r="AJ729" s="13" t="s">
        <v>50</v>
      </c>
      <c r="AK729" s="13" t="s">
        <v>7539</v>
      </c>
      <c r="AL729" s="13" t="s">
        <v>50</v>
      </c>
      <c r="AM729" s="13" t="s">
        <v>7540</v>
      </c>
      <c r="AN729" s="13" t="s">
        <v>1700</v>
      </c>
      <c r="AO729" s="13" t="s">
        <v>7541</v>
      </c>
      <c r="AP729" s="14" t="s">
        <v>7542</v>
      </c>
      <c r="AQ729" s="15" t="s">
        <v>50</v>
      </c>
      <c r="AR729" s="13" t="s">
        <v>50</v>
      </c>
    </row>
    <row r="730" spans="1:44" ht="15" thickBot="1">
      <c r="A730" s="4" t="s">
        <v>7543</v>
      </c>
      <c r="B730" s="7" t="s">
        <v>50</v>
      </c>
      <c r="C730" s="6">
        <v>25934</v>
      </c>
      <c r="D730" s="7" t="s">
        <v>45</v>
      </c>
      <c r="E730" s="7" t="s">
        <v>1939</v>
      </c>
      <c r="F730" s="7" t="s">
        <v>70</v>
      </c>
      <c r="G730" s="7" t="s">
        <v>50</v>
      </c>
      <c r="H730" s="7" t="s">
        <v>50</v>
      </c>
      <c r="I730" s="7" t="s">
        <v>50</v>
      </c>
      <c r="J730" s="6">
        <v>45524</v>
      </c>
      <c r="K730" s="7" t="s">
        <v>50</v>
      </c>
      <c r="L730" s="7" t="s">
        <v>52</v>
      </c>
      <c r="M730" s="7" t="s">
        <v>7544</v>
      </c>
      <c r="N730" s="7" t="s">
        <v>7545</v>
      </c>
      <c r="O730" s="7" t="s">
        <v>7546</v>
      </c>
      <c r="P730" s="5">
        <v>140063</v>
      </c>
      <c r="Q730" s="7" t="s">
        <v>383</v>
      </c>
      <c r="R730" s="28" t="s">
        <v>7547</v>
      </c>
      <c r="S730" s="28" t="s">
        <v>7548</v>
      </c>
      <c r="T730" s="7" t="s">
        <v>7549</v>
      </c>
      <c r="U730" s="7" t="s">
        <v>7550</v>
      </c>
      <c r="V730" s="7">
        <v>15000</v>
      </c>
      <c r="W730" s="7" t="s">
        <v>60</v>
      </c>
      <c r="X730" s="7">
        <v>15000</v>
      </c>
      <c r="Y730" s="7" t="s">
        <v>50</v>
      </c>
      <c r="Z730" s="7">
        <v>1</v>
      </c>
      <c r="AA730" s="7" t="s">
        <v>50</v>
      </c>
      <c r="AB730" s="7" t="s">
        <v>50</v>
      </c>
      <c r="AC730" s="7" t="s">
        <v>50</v>
      </c>
      <c r="AD730" s="7" t="s">
        <v>50</v>
      </c>
      <c r="AE730" s="7" t="s">
        <v>50</v>
      </c>
      <c r="AF730" s="7" t="s">
        <v>50</v>
      </c>
      <c r="AG730" s="7" t="s">
        <v>50</v>
      </c>
      <c r="AH730" s="7">
        <v>15000</v>
      </c>
      <c r="AI730" s="7" t="s">
        <v>60</v>
      </c>
      <c r="AJ730" s="7">
        <v>15000</v>
      </c>
      <c r="AK730" s="7" t="s">
        <v>6679</v>
      </c>
      <c r="AL730" s="7" t="s">
        <v>50</v>
      </c>
      <c r="AM730" s="7" t="s">
        <v>7551</v>
      </c>
      <c r="AN730" s="7" t="s">
        <v>5485</v>
      </c>
      <c r="AO730" s="7" t="s">
        <v>7552</v>
      </c>
      <c r="AP730" s="8" t="s">
        <v>7553</v>
      </c>
      <c r="AQ730" s="9" t="s">
        <v>50</v>
      </c>
      <c r="AR730" s="7" t="s">
        <v>50</v>
      </c>
    </row>
    <row r="731" spans="1:44" ht="15" thickBot="1">
      <c r="A731" s="10" t="s">
        <v>7554</v>
      </c>
      <c r="B731" s="13" t="s">
        <v>50</v>
      </c>
      <c r="C731" s="12">
        <v>40909</v>
      </c>
      <c r="D731" s="13" t="s">
        <v>45</v>
      </c>
      <c r="E731" s="13" t="s">
        <v>1939</v>
      </c>
      <c r="F731" s="13" t="s">
        <v>70</v>
      </c>
      <c r="G731" s="26" t="s">
        <v>54946</v>
      </c>
      <c r="H731" s="13" t="s">
        <v>1998</v>
      </c>
      <c r="I731" s="13" t="s">
        <v>50</v>
      </c>
      <c r="J731" s="12">
        <v>45524</v>
      </c>
      <c r="K731" s="13" t="s">
        <v>116</v>
      </c>
      <c r="L731" s="13" t="s">
        <v>52</v>
      </c>
      <c r="M731" s="13" t="s">
        <v>7555</v>
      </c>
      <c r="N731" s="13" t="s">
        <v>7556</v>
      </c>
      <c r="O731" s="13" t="s">
        <v>7557</v>
      </c>
      <c r="P731" s="11">
        <v>140177</v>
      </c>
      <c r="Q731" s="13" t="s">
        <v>218</v>
      </c>
      <c r="R731" s="29" t="s">
        <v>7558</v>
      </c>
      <c r="S731" s="29" t="s">
        <v>7559</v>
      </c>
      <c r="T731" s="13" t="s">
        <v>7560</v>
      </c>
      <c r="U731" s="13" t="s">
        <v>7561</v>
      </c>
      <c r="V731" s="13">
        <v>10000</v>
      </c>
      <c r="W731" s="13" t="s">
        <v>60</v>
      </c>
      <c r="X731" s="13">
        <v>10000</v>
      </c>
      <c r="Y731" s="13" t="s">
        <v>50</v>
      </c>
      <c r="Z731" s="13">
        <v>1</v>
      </c>
      <c r="AA731" s="13" t="s">
        <v>50</v>
      </c>
      <c r="AB731" s="13" t="s">
        <v>50</v>
      </c>
      <c r="AC731" s="13" t="s">
        <v>50</v>
      </c>
      <c r="AD731" s="13" t="s">
        <v>50</v>
      </c>
      <c r="AE731" s="13" t="s">
        <v>50</v>
      </c>
      <c r="AF731" s="13" t="s">
        <v>50</v>
      </c>
      <c r="AG731" s="13" t="s">
        <v>50</v>
      </c>
      <c r="AH731" s="13">
        <v>10000</v>
      </c>
      <c r="AI731" s="13" t="s">
        <v>60</v>
      </c>
      <c r="AJ731" s="13">
        <v>10000</v>
      </c>
      <c r="AK731" s="13" t="s">
        <v>6679</v>
      </c>
      <c r="AL731" s="13" t="s">
        <v>50</v>
      </c>
      <c r="AM731" s="13" t="s">
        <v>7562</v>
      </c>
      <c r="AN731" s="13" t="s">
        <v>993</v>
      </c>
      <c r="AO731" s="13" t="s">
        <v>7563</v>
      </c>
      <c r="AP731" s="14" t="s">
        <v>7564</v>
      </c>
      <c r="AQ731" s="15" t="s">
        <v>50</v>
      </c>
      <c r="AR731" s="13" t="s">
        <v>50</v>
      </c>
    </row>
    <row r="732" spans="1:44" ht="15" thickBot="1">
      <c r="A732" s="4" t="s">
        <v>7565</v>
      </c>
      <c r="B732" s="7">
        <v>410</v>
      </c>
      <c r="C732" s="6">
        <v>42571</v>
      </c>
      <c r="D732" s="7" t="s">
        <v>45</v>
      </c>
      <c r="E732" s="7" t="s">
        <v>46</v>
      </c>
      <c r="F732" s="7" t="s">
        <v>70</v>
      </c>
      <c r="G732" s="7" t="s">
        <v>145</v>
      </c>
      <c r="H732" s="7" t="s">
        <v>50</v>
      </c>
      <c r="I732" s="7" t="s">
        <v>50</v>
      </c>
      <c r="J732" s="6">
        <v>45530</v>
      </c>
      <c r="K732" s="7" t="s">
        <v>50</v>
      </c>
      <c r="L732" s="7" t="s">
        <v>467</v>
      </c>
      <c r="M732" s="7" t="s">
        <v>7566</v>
      </c>
      <c r="N732" s="7" t="s">
        <v>5306</v>
      </c>
      <c r="O732" s="7" t="s">
        <v>7567</v>
      </c>
      <c r="P732" s="5">
        <v>141525</v>
      </c>
      <c r="Q732" s="7" t="s">
        <v>245</v>
      </c>
      <c r="R732" s="28" t="s">
        <v>7568</v>
      </c>
      <c r="S732" s="28" t="s">
        <v>7569</v>
      </c>
      <c r="T732" s="7" t="s">
        <v>7570</v>
      </c>
      <c r="U732" s="7" t="s">
        <v>7571</v>
      </c>
      <c r="V732" s="7" t="s">
        <v>50</v>
      </c>
      <c r="W732" s="7" t="s">
        <v>50</v>
      </c>
      <c r="X732" s="7" t="s">
        <v>50</v>
      </c>
      <c r="Y732" s="7" t="s">
        <v>467</v>
      </c>
      <c r="Z732" s="7">
        <v>1</v>
      </c>
      <c r="AA732" s="7" t="s">
        <v>50</v>
      </c>
      <c r="AB732" s="7" t="s">
        <v>50</v>
      </c>
      <c r="AC732" s="7" t="s">
        <v>50</v>
      </c>
      <c r="AD732" s="7" t="s">
        <v>467</v>
      </c>
      <c r="AE732" s="7" t="s">
        <v>50</v>
      </c>
      <c r="AF732" s="7" t="s">
        <v>50</v>
      </c>
      <c r="AG732" s="7" t="s">
        <v>50</v>
      </c>
      <c r="AH732" s="7" t="s">
        <v>50</v>
      </c>
      <c r="AI732" s="7" t="s">
        <v>50</v>
      </c>
      <c r="AJ732" s="7" t="s">
        <v>50</v>
      </c>
      <c r="AK732" s="7" t="s">
        <v>50</v>
      </c>
      <c r="AL732" s="7" t="s">
        <v>50</v>
      </c>
      <c r="AM732" s="7" t="s">
        <v>7572</v>
      </c>
      <c r="AN732" s="7" t="s">
        <v>66</v>
      </c>
      <c r="AO732" s="7" t="s">
        <v>50</v>
      </c>
      <c r="AP732" s="8" t="s">
        <v>7573</v>
      </c>
      <c r="AQ732" s="9" t="s">
        <v>50</v>
      </c>
      <c r="AR732" s="7" t="s">
        <v>255</v>
      </c>
    </row>
    <row r="733" spans="1:44" ht="15" thickBot="1">
      <c r="A733" s="10" t="s">
        <v>7574</v>
      </c>
      <c r="B733" s="13" t="s">
        <v>50</v>
      </c>
      <c r="C733" s="12">
        <v>29221</v>
      </c>
      <c r="D733" s="13" t="s">
        <v>45</v>
      </c>
      <c r="E733" s="13" t="s">
        <v>1939</v>
      </c>
      <c r="F733" s="13" t="s">
        <v>70</v>
      </c>
      <c r="G733" s="26" t="s">
        <v>54946</v>
      </c>
      <c r="H733" s="13" t="s">
        <v>50</v>
      </c>
      <c r="I733" s="13" t="s">
        <v>50</v>
      </c>
      <c r="J733" s="12">
        <v>45524</v>
      </c>
      <c r="K733" s="13" t="s">
        <v>50</v>
      </c>
      <c r="L733" s="13" t="s">
        <v>52</v>
      </c>
      <c r="M733" s="13" t="s">
        <v>7337</v>
      </c>
      <c r="N733" s="13" t="s">
        <v>838</v>
      </c>
      <c r="O733" s="13" t="s">
        <v>7575</v>
      </c>
      <c r="P733" s="11">
        <v>142142</v>
      </c>
      <c r="Q733" s="13" t="s">
        <v>218</v>
      </c>
      <c r="R733" s="29" t="s">
        <v>7576</v>
      </c>
      <c r="S733" s="29" t="s">
        <v>7577</v>
      </c>
      <c r="T733" s="13" t="s">
        <v>7578</v>
      </c>
      <c r="U733" s="13" t="s">
        <v>7579</v>
      </c>
      <c r="V733" s="13">
        <v>15000</v>
      </c>
      <c r="W733" s="13" t="s">
        <v>60</v>
      </c>
      <c r="X733" s="13">
        <v>15000</v>
      </c>
      <c r="Y733" s="13" t="s">
        <v>50</v>
      </c>
      <c r="Z733" s="13">
        <v>1</v>
      </c>
      <c r="AA733" s="13" t="s">
        <v>50</v>
      </c>
      <c r="AB733" s="13" t="s">
        <v>50</v>
      </c>
      <c r="AC733" s="13" t="s">
        <v>50</v>
      </c>
      <c r="AD733" s="13" t="s">
        <v>50</v>
      </c>
      <c r="AE733" s="13" t="s">
        <v>50</v>
      </c>
      <c r="AF733" s="13" t="s">
        <v>50</v>
      </c>
      <c r="AG733" s="13" t="s">
        <v>50</v>
      </c>
      <c r="AH733" s="13">
        <v>15000</v>
      </c>
      <c r="AI733" s="13" t="s">
        <v>60</v>
      </c>
      <c r="AJ733" s="13">
        <v>15000</v>
      </c>
      <c r="AK733" s="13" t="s">
        <v>6679</v>
      </c>
      <c r="AL733" s="13" t="s">
        <v>50</v>
      </c>
      <c r="AM733" s="13" t="s">
        <v>7580</v>
      </c>
      <c r="AN733" s="13" t="s">
        <v>66</v>
      </c>
      <c r="AO733" s="13" t="s">
        <v>7581</v>
      </c>
      <c r="AP733" s="14" t="s">
        <v>7582</v>
      </c>
      <c r="AQ733" s="15" t="s">
        <v>50</v>
      </c>
      <c r="AR733" s="13" t="s">
        <v>50</v>
      </c>
    </row>
    <row r="734" spans="1:44" ht="15" thickBot="1">
      <c r="A734" s="4" t="s">
        <v>7583</v>
      </c>
      <c r="B734" s="5">
        <v>1062</v>
      </c>
      <c r="C734" s="6">
        <v>40544</v>
      </c>
      <c r="D734" s="7" t="s">
        <v>45</v>
      </c>
      <c r="E734" s="7" t="s">
        <v>46</v>
      </c>
      <c r="F734" s="7" t="s">
        <v>47</v>
      </c>
      <c r="G734" s="7" t="s">
        <v>145</v>
      </c>
      <c r="H734" s="7" t="s">
        <v>7584</v>
      </c>
      <c r="I734" s="7" t="s">
        <v>50</v>
      </c>
      <c r="J734" s="6">
        <v>45531</v>
      </c>
      <c r="K734" s="7" t="s">
        <v>89</v>
      </c>
      <c r="L734" s="7" t="s">
        <v>62</v>
      </c>
      <c r="M734" s="7" t="s">
        <v>7585</v>
      </c>
      <c r="N734" s="7" t="s">
        <v>7586</v>
      </c>
      <c r="O734" s="7" t="s">
        <v>7587</v>
      </c>
      <c r="P734" s="5">
        <v>142259</v>
      </c>
      <c r="Q734" s="7" t="s">
        <v>245</v>
      </c>
      <c r="R734" s="28" t="s">
        <v>7588</v>
      </c>
      <c r="S734" s="28" t="s">
        <v>7589</v>
      </c>
      <c r="T734" s="7" t="s">
        <v>7590</v>
      </c>
      <c r="U734" s="7" t="s">
        <v>7591</v>
      </c>
      <c r="V734" s="7" t="s">
        <v>50</v>
      </c>
      <c r="W734" s="7" t="s">
        <v>50</v>
      </c>
      <c r="X734" s="7" t="s">
        <v>50</v>
      </c>
      <c r="Y734" s="7" t="s">
        <v>61</v>
      </c>
      <c r="Z734" s="7">
        <v>1</v>
      </c>
      <c r="AA734" s="7" t="s">
        <v>50</v>
      </c>
      <c r="AB734" s="7" t="s">
        <v>50</v>
      </c>
      <c r="AC734" s="7" t="s">
        <v>50</v>
      </c>
      <c r="AD734" s="7" t="s">
        <v>62</v>
      </c>
      <c r="AE734" s="7" t="s">
        <v>50</v>
      </c>
      <c r="AF734" s="7" t="s">
        <v>50</v>
      </c>
      <c r="AG734" s="7" t="s">
        <v>50</v>
      </c>
      <c r="AH734" s="7" t="s">
        <v>50</v>
      </c>
      <c r="AI734" s="7" t="s">
        <v>50</v>
      </c>
      <c r="AJ734" s="7" t="s">
        <v>50</v>
      </c>
      <c r="AK734" s="7" t="s">
        <v>7592</v>
      </c>
      <c r="AL734" s="7" t="s">
        <v>50</v>
      </c>
      <c r="AM734" s="7" t="s">
        <v>7593</v>
      </c>
      <c r="AN734" s="7" t="s">
        <v>66</v>
      </c>
      <c r="AO734" s="7" t="s">
        <v>50</v>
      </c>
      <c r="AP734" s="8" t="s">
        <v>7594</v>
      </c>
      <c r="AQ734" s="9" t="s">
        <v>50</v>
      </c>
      <c r="AR734" s="7" t="s">
        <v>255</v>
      </c>
    </row>
    <row r="735" spans="1:44" ht="15" thickBot="1">
      <c r="A735" s="10" t="s">
        <v>7595</v>
      </c>
      <c r="B735" s="13">
        <v>17</v>
      </c>
      <c r="C735" s="12">
        <v>44197</v>
      </c>
      <c r="D735" s="13" t="s">
        <v>45</v>
      </c>
      <c r="E735" s="13" t="s">
        <v>46</v>
      </c>
      <c r="F735" s="13" t="s">
        <v>70</v>
      </c>
      <c r="G735" s="27" t="s">
        <v>54945</v>
      </c>
      <c r="H735" s="13" t="s">
        <v>50</v>
      </c>
      <c r="I735" s="13" t="s">
        <v>50</v>
      </c>
      <c r="J735" s="12">
        <v>45524</v>
      </c>
      <c r="K735" s="13" t="s">
        <v>50</v>
      </c>
      <c r="L735" s="13" t="s">
        <v>1624</v>
      </c>
      <c r="M735" s="13" t="s">
        <v>7596</v>
      </c>
      <c r="N735" s="13" t="s">
        <v>730</v>
      </c>
      <c r="O735" s="13" t="s">
        <v>7597</v>
      </c>
      <c r="P735" s="11">
        <v>142393</v>
      </c>
      <c r="Q735" s="13" t="s">
        <v>616</v>
      </c>
      <c r="R735" s="29" t="s">
        <v>7598</v>
      </c>
      <c r="S735" s="29" t="s">
        <v>7599</v>
      </c>
      <c r="T735" s="13" t="s">
        <v>50</v>
      </c>
      <c r="U735" s="13" t="s">
        <v>50</v>
      </c>
      <c r="V735" s="13" t="s">
        <v>50</v>
      </c>
      <c r="W735" s="13" t="s">
        <v>50</v>
      </c>
      <c r="X735" s="13" t="s">
        <v>50</v>
      </c>
      <c r="Y735" s="13" t="s">
        <v>467</v>
      </c>
      <c r="Z735" s="13">
        <v>2</v>
      </c>
      <c r="AA735" s="13" t="s">
        <v>50</v>
      </c>
      <c r="AB735" s="13" t="s">
        <v>50</v>
      </c>
      <c r="AC735" s="13" t="s">
        <v>50</v>
      </c>
      <c r="AD735" s="13" t="s">
        <v>1624</v>
      </c>
      <c r="AE735" s="13" t="s">
        <v>50</v>
      </c>
      <c r="AF735" s="13" t="s">
        <v>50</v>
      </c>
      <c r="AG735" s="13" t="s">
        <v>50</v>
      </c>
      <c r="AH735" s="13" t="s">
        <v>50</v>
      </c>
      <c r="AI735" s="13" t="s">
        <v>50</v>
      </c>
      <c r="AJ735" s="13" t="s">
        <v>50</v>
      </c>
      <c r="AK735" s="13" t="s">
        <v>7600</v>
      </c>
      <c r="AL735" s="13" t="s">
        <v>50</v>
      </c>
      <c r="AM735" s="13" t="s">
        <v>7601</v>
      </c>
      <c r="AN735" s="13" t="s">
        <v>66</v>
      </c>
      <c r="AO735" s="13" t="s">
        <v>7602</v>
      </c>
      <c r="AP735" s="14" t="s">
        <v>7603</v>
      </c>
      <c r="AQ735" s="15" t="s">
        <v>50</v>
      </c>
      <c r="AR735" s="13" t="s">
        <v>50</v>
      </c>
    </row>
    <row r="736" spans="1:44" ht="15" thickBot="1">
      <c r="A736" s="4" t="s">
        <v>7604</v>
      </c>
      <c r="B736" s="7" t="s">
        <v>50</v>
      </c>
      <c r="C736" s="6">
        <v>43952</v>
      </c>
      <c r="D736" s="7" t="s">
        <v>45</v>
      </c>
      <c r="E736" s="7" t="s">
        <v>46</v>
      </c>
      <c r="F736" s="7" t="s">
        <v>70</v>
      </c>
      <c r="G736" s="27" t="s">
        <v>54945</v>
      </c>
      <c r="H736" s="7" t="s">
        <v>50</v>
      </c>
      <c r="I736" s="7" t="s">
        <v>50</v>
      </c>
      <c r="J736" s="6">
        <v>45531</v>
      </c>
      <c r="K736" s="7" t="s">
        <v>50</v>
      </c>
      <c r="L736" s="7" t="s">
        <v>467</v>
      </c>
      <c r="M736" s="7" t="s">
        <v>7605</v>
      </c>
      <c r="N736" s="7" t="s">
        <v>7606</v>
      </c>
      <c r="O736" s="7" t="s">
        <v>7607</v>
      </c>
      <c r="P736" s="5">
        <v>142956</v>
      </c>
      <c r="Q736" s="7" t="s">
        <v>77</v>
      </c>
      <c r="R736" s="28" t="s">
        <v>7608</v>
      </c>
      <c r="S736" s="28" t="s">
        <v>7609</v>
      </c>
      <c r="T736" s="7" t="s">
        <v>7610</v>
      </c>
      <c r="U736" s="7" t="s">
        <v>50</v>
      </c>
      <c r="V736" s="7" t="s">
        <v>50</v>
      </c>
      <c r="W736" s="7" t="s">
        <v>50</v>
      </c>
      <c r="X736" s="7" t="s">
        <v>50</v>
      </c>
      <c r="Y736" s="7" t="s">
        <v>467</v>
      </c>
      <c r="Z736" s="7">
        <v>2</v>
      </c>
      <c r="AA736" s="7" t="s">
        <v>50</v>
      </c>
      <c r="AB736" s="7" t="s">
        <v>50</v>
      </c>
      <c r="AC736" s="7" t="s">
        <v>50</v>
      </c>
      <c r="AD736" s="7" t="s">
        <v>467</v>
      </c>
      <c r="AE736" s="7" t="s">
        <v>50</v>
      </c>
      <c r="AF736" s="7" t="s">
        <v>50</v>
      </c>
      <c r="AG736" s="7" t="s">
        <v>50</v>
      </c>
      <c r="AH736" s="7" t="s">
        <v>50</v>
      </c>
      <c r="AI736" s="7" t="s">
        <v>50</v>
      </c>
      <c r="AJ736" s="7" t="s">
        <v>50</v>
      </c>
      <c r="AK736" s="7" t="s">
        <v>7611</v>
      </c>
      <c r="AL736" s="7" t="s">
        <v>50</v>
      </c>
      <c r="AM736" s="7" t="s">
        <v>7612</v>
      </c>
      <c r="AN736" s="7" t="s">
        <v>3036</v>
      </c>
      <c r="AO736" s="7" t="s">
        <v>7613</v>
      </c>
      <c r="AP736" s="8" t="s">
        <v>7614</v>
      </c>
      <c r="AQ736" s="9" t="s">
        <v>50</v>
      </c>
      <c r="AR736" s="7" t="s">
        <v>50</v>
      </c>
    </row>
    <row r="737" spans="1:44" ht="15" thickBot="1">
      <c r="A737" s="10" t="s">
        <v>7615</v>
      </c>
      <c r="B737" s="13">
        <v>162</v>
      </c>
      <c r="C737" s="12">
        <v>40695</v>
      </c>
      <c r="D737" s="13" t="s">
        <v>45</v>
      </c>
      <c r="E737" s="13" t="s">
        <v>46</v>
      </c>
      <c r="F737" s="13" t="s">
        <v>70</v>
      </c>
      <c r="G737" s="27" t="s">
        <v>54945</v>
      </c>
      <c r="H737" s="13" t="s">
        <v>1998</v>
      </c>
      <c r="I737" s="13" t="s">
        <v>50</v>
      </c>
      <c r="J737" s="12">
        <v>45524</v>
      </c>
      <c r="K737" s="13" t="s">
        <v>50</v>
      </c>
      <c r="L737" s="13" t="s">
        <v>178</v>
      </c>
      <c r="M737" s="13" t="s">
        <v>7086</v>
      </c>
      <c r="N737" s="13" t="s">
        <v>7616</v>
      </c>
      <c r="O737" s="13" t="s">
        <v>7617</v>
      </c>
      <c r="P737" s="11">
        <v>143176</v>
      </c>
      <c r="Q737" s="13" t="s">
        <v>920</v>
      </c>
      <c r="R737" s="29" t="s">
        <v>7618</v>
      </c>
      <c r="S737" s="29" t="s">
        <v>7619</v>
      </c>
      <c r="T737" s="13" t="s">
        <v>7620</v>
      </c>
      <c r="U737" s="13" t="s">
        <v>7621</v>
      </c>
      <c r="V737" s="13" t="s">
        <v>50</v>
      </c>
      <c r="W737" s="13" t="s">
        <v>50</v>
      </c>
      <c r="X737" s="13" t="s">
        <v>50</v>
      </c>
      <c r="Y737" s="13" t="s">
        <v>50</v>
      </c>
      <c r="Z737" s="13">
        <v>1</v>
      </c>
      <c r="AA737" s="13" t="s">
        <v>50</v>
      </c>
      <c r="AB737" s="13" t="s">
        <v>50</v>
      </c>
      <c r="AC737" s="13" t="s">
        <v>50</v>
      </c>
      <c r="AD737" s="13" t="s">
        <v>178</v>
      </c>
      <c r="AE737" s="13" t="s">
        <v>50</v>
      </c>
      <c r="AF737" s="13" t="s">
        <v>50</v>
      </c>
      <c r="AG737" s="13" t="s">
        <v>50</v>
      </c>
      <c r="AH737" s="13" t="s">
        <v>50</v>
      </c>
      <c r="AI737" s="13" t="s">
        <v>50</v>
      </c>
      <c r="AJ737" s="13" t="s">
        <v>50</v>
      </c>
      <c r="AK737" s="13" t="s">
        <v>7622</v>
      </c>
      <c r="AL737" s="13" t="s">
        <v>50</v>
      </c>
      <c r="AM737" s="13" t="s">
        <v>7623</v>
      </c>
      <c r="AN737" s="13" t="s">
        <v>66</v>
      </c>
      <c r="AO737" s="13" t="s">
        <v>7624</v>
      </c>
      <c r="AP737" s="14" t="s">
        <v>7625</v>
      </c>
      <c r="AQ737" s="15" t="s">
        <v>50</v>
      </c>
      <c r="AR737" s="13" t="s">
        <v>50</v>
      </c>
    </row>
    <row r="738" spans="1:44" ht="15" thickBot="1">
      <c r="A738" s="4" t="s">
        <v>7626</v>
      </c>
      <c r="B738" s="7" t="s">
        <v>50</v>
      </c>
      <c r="C738" s="6">
        <v>45510</v>
      </c>
      <c r="D738" s="7" t="s">
        <v>45</v>
      </c>
      <c r="E738" s="7" t="s">
        <v>46</v>
      </c>
      <c r="F738" s="7" t="s">
        <v>70</v>
      </c>
      <c r="G738" s="27" t="s">
        <v>54945</v>
      </c>
      <c r="H738" s="7" t="s">
        <v>50</v>
      </c>
      <c r="I738" s="7" t="s">
        <v>50</v>
      </c>
      <c r="J738" s="6">
        <v>45525</v>
      </c>
      <c r="K738" s="7" t="s">
        <v>50</v>
      </c>
      <c r="L738" s="7" t="s">
        <v>1624</v>
      </c>
      <c r="M738" s="7" t="s">
        <v>7627</v>
      </c>
      <c r="N738" s="7" t="s">
        <v>564</v>
      </c>
      <c r="O738" s="7" t="s">
        <v>7628</v>
      </c>
      <c r="P738" s="5">
        <v>143772</v>
      </c>
      <c r="Q738" s="7" t="s">
        <v>566</v>
      </c>
      <c r="R738" s="28" t="s">
        <v>7629</v>
      </c>
      <c r="S738" s="28" t="s">
        <v>7630</v>
      </c>
      <c r="T738" s="7" t="s">
        <v>7631</v>
      </c>
      <c r="U738" s="7" t="s">
        <v>50</v>
      </c>
      <c r="V738" s="7" t="s">
        <v>50</v>
      </c>
      <c r="W738" s="7" t="s">
        <v>50</v>
      </c>
      <c r="X738" s="7" t="s">
        <v>50</v>
      </c>
      <c r="Y738" s="7" t="s">
        <v>467</v>
      </c>
      <c r="Z738" s="7">
        <v>1</v>
      </c>
      <c r="AA738" s="7" t="s">
        <v>50</v>
      </c>
      <c r="AB738" s="7" t="s">
        <v>50</v>
      </c>
      <c r="AC738" s="7" t="s">
        <v>50</v>
      </c>
      <c r="AD738" s="7" t="s">
        <v>1624</v>
      </c>
      <c r="AE738" s="7" t="s">
        <v>50</v>
      </c>
      <c r="AF738" s="7" t="s">
        <v>50</v>
      </c>
      <c r="AG738" s="7" t="s">
        <v>50</v>
      </c>
      <c r="AH738" s="7" t="s">
        <v>50</v>
      </c>
      <c r="AI738" s="7" t="s">
        <v>50</v>
      </c>
      <c r="AJ738" s="7" t="s">
        <v>50</v>
      </c>
      <c r="AK738" s="7" t="s">
        <v>50</v>
      </c>
      <c r="AL738" s="7" t="s">
        <v>50</v>
      </c>
      <c r="AM738" s="7" t="s">
        <v>7632</v>
      </c>
      <c r="AN738" s="7" t="s">
        <v>66</v>
      </c>
      <c r="AO738" s="7" t="s">
        <v>7633</v>
      </c>
      <c r="AP738" s="8" t="s">
        <v>7634</v>
      </c>
      <c r="AQ738" s="9" t="s">
        <v>50</v>
      </c>
      <c r="AR738" s="7" t="s">
        <v>50</v>
      </c>
    </row>
    <row r="739" spans="1:44" ht="15" thickBot="1">
      <c r="A739" s="10" t="s">
        <v>7635</v>
      </c>
      <c r="B739" s="13" t="s">
        <v>50</v>
      </c>
      <c r="C739" s="12">
        <v>41275</v>
      </c>
      <c r="D739" s="13" t="s">
        <v>45</v>
      </c>
      <c r="E739" s="13" t="s">
        <v>1939</v>
      </c>
      <c r="F739" s="13" t="s">
        <v>70</v>
      </c>
      <c r="G739" s="27" t="s">
        <v>54945</v>
      </c>
      <c r="H739" s="13" t="s">
        <v>50</v>
      </c>
      <c r="I739" s="13" t="s">
        <v>50</v>
      </c>
      <c r="J739" s="12">
        <v>45524</v>
      </c>
      <c r="K739" s="13" t="s">
        <v>50</v>
      </c>
      <c r="L739" s="13" t="s">
        <v>52</v>
      </c>
      <c r="M739" s="13" t="s">
        <v>7636</v>
      </c>
      <c r="N739" s="13" t="s">
        <v>7545</v>
      </c>
      <c r="O739" s="13" t="s">
        <v>7637</v>
      </c>
      <c r="P739" s="11">
        <v>144070</v>
      </c>
      <c r="Q739" s="13" t="s">
        <v>383</v>
      </c>
      <c r="R739" s="29" t="s">
        <v>7638</v>
      </c>
      <c r="S739" s="30" t="s">
        <v>50</v>
      </c>
      <c r="T739" s="13" t="s">
        <v>7639</v>
      </c>
      <c r="U739" s="13">
        <f>928-227-758</f>
        <v>-57</v>
      </c>
      <c r="V739" s="13">
        <v>12500</v>
      </c>
      <c r="W739" s="13" t="s">
        <v>60</v>
      </c>
      <c r="X739" s="13">
        <v>12500</v>
      </c>
      <c r="Y739" s="13" t="s">
        <v>50</v>
      </c>
      <c r="Z739" s="13">
        <v>1</v>
      </c>
      <c r="AA739" s="13" t="s">
        <v>50</v>
      </c>
      <c r="AB739" s="13" t="s">
        <v>50</v>
      </c>
      <c r="AC739" s="13" t="s">
        <v>50</v>
      </c>
      <c r="AD739" s="13" t="s">
        <v>50</v>
      </c>
      <c r="AE739" s="13" t="s">
        <v>50</v>
      </c>
      <c r="AF739" s="13" t="s">
        <v>50</v>
      </c>
      <c r="AG739" s="13" t="s">
        <v>50</v>
      </c>
      <c r="AH739" s="13">
        <v>12500</v>
      </c>
      <c r="AI739" s="13" t="s">
        <v>60</v>
      </c>
      <c r="AJ739" s="13">
        <v>12500</v>
      </c>
      <c r="AK739" s="13" t="s">
        <v>6679</v>
      </c>
      <c r="AL739" s="13" t="s">
        <v>50</v>
      </c>
      <c r="AM739" s="13" t="s">
        <v>7640</v>
      </c>
      <c r="AN739" s="13" t="s">
        <v>993</v>
      </c>
      <c r="AO739" s="13" t="s">
        <v>7641</v>
      </c>
      <c r="AP739" s="15" t="s">
        <v>50</v>
      </c>
      <c r="AQ739" s="14" t="s">
        <v>7642</v>
      </c>
      <c r="AR739" s="13" t="s">
        <v>50</v>
      </c>
    </row>
    <row r="740" spans="1:44" ht="15" thickBot="1">
      <c r="A740" s="4" t="s">
        <v>7643</v>
      </c>
      <c r="B740" s="7" t="s">
        <v>50</v>
      </c>
      <c r="C740" s="6">
        <v>44197</v>
      </c>
      <c r="D740" s="7" t="s">
        <v>45</v>
      </c>
      <c r="E740" s="7" t="s">
        <v>50</v>
      </c>
      <c r="F740" s="7" t="s">
        <v>70</v>
      </c>
      <c r="G740" s="27" t="s">
        <v>54945</v>
      </c>
      <c r="H740" s="7" t="s">
        <v>50</v>
      </c>
      <c r="I740" s="7" t="s">
        <v>50</v>
      </c>
      <c r="J740" s="6">
        <v>45527</v>
      </c>
      <c r="K740" s="7" t="s">
        <v>50</v>
      </c>
      <c r="L740" s="7" t="s">
        <v>4836</v>
      </c>
      <c r="M740" s="7" t="s">
        <v>7644</v>
      </c>
      <c r="N740" s="7" t="s">
        <v>7645</v>
      </c>
      <c r="O740" s="7" t="s">
        <v>7646</v>
      </c>
      <c r="P740" s="5">
        <v>145182</v>
      </c>
      <c r="Q740" s="7" t="s">
        <v>1001</v>
      </c>
      <c r="R740" s="28" t="s">
        <v>7647</v>
      </c>
      <c r="S740" s="28" t="s">
        <v>7648</v>
      </c>
      <c r="T740" s="7" t="s">
        <v>50</v>
      </c>
      <c r="U740" s="7" t="s">
        <v>50</v>
      </c>
      <c r="V740" s="7" t="s">
        <v>50</v>
      </c>
      <c r="W740" s="7" t="s">
        <v>50</v>
      </c>
      <c r="X740" s="7" t="s">
        <v>50</v>
      </c>
      <c r="Y740" s="7" t="s">
        <v>467</v>
      </c>
      <c r="Z740" s="7">
        <v>2</v>
      </c>
      <c r="AA740" s="7" t="s">
        <v>50</v>
      </c>
      <c r="AB740" s="7" t="s">
        <v>50</v>
      </c>
      <c r="AC740" s="7" t="s">
        <v>50</v>
      </c>
      <c r="AD740" s="7" t="s">
        <v>4836</v>
      </c>
      <c r="AE740" s="7" t="s">
        <v>50</v>
      </c>
      <c r="AF740" s="7" t="s">
        <v>50</v>
      </c>
      <c r="AG740" s="7" t="s">
        <v>50</v>
      </c>
      <c r="AH740" s="7" t="s">
        <v>50</v>
      </c>
      <c r="AI740" s="7" t="s">
        <v>50</v>
      </c>
      <c r="AJ740" s="7" t="s">
        <v>50</v>
      </c>
      <c r="AK740" s="7" t="s">
        <v>7649</v>
      </c>
      <c r="AL740" s="7" t="s">
        <v>50</v>
      </c>
      <c r="AM740" s="7" t="s">
        <v>7650</v>
      </c>
      <c r="AN740" s="7" t="s">
        <v>993</v>
      </c>
      <c r="AO740" s="7" t="s">
        <v>7651</v>
      </c>
      <c r="AP740" s="8" t="s">
        <v>7652</v>
      </c>
      <c r="AQ740" s="9" t="s">
        <v>50</v>
      </c>
      <c r="AR740" s="7" t="s">
        <v>50</v>
      </c>
    </row>
    <row r="741" spans="1:44" ht="15" thickBot="1">
      <c r="A741" s="10" t="s">
        <v>7653</v>
      </c>
      <c r="B741" s="13">
        <v>333</v>
      </c>
      <c r="C741" s="12">
        <v>43466</v>
      </c>
      <c r="D741" s="13" t="s">
        <v>45</v>
      </c>
      <c r="E741" s="13" t="s">
        <v>50</v>
      </c>
      <c r="F741" s="13" t="s">
        <v>70</v>
      </c>
      <c r="G741" s="13" t="s">
        <v>50</v>
      </c>
      <c r="H741" s="13" t="s">
        <v>50</v>
      </c>
      <c r="I741" s="13" t="s">
        <v>50</v>
      </c>
      <c r="J741" s="12">
        <v>45530</v>
      </c>
      <c r="K741" s="13" t="s">
        <v>50</v>
      </c>
      <c r="L741" s="13" t="s">
        <v>178</v>
      </c>
      <c r="M741" s="13" t="s">
        <v>7654</v>
      </c>
      <c r="N741" s="13" t="s">
        <v>3200</v>
      </c>
      <c r="O741" s="13" t="s">
        <v>7655</v>
      </c>
      <c r="P741" s="11">
        <v>145838</v>
      </c>
      <c r="Q741" s="13" t="s">
        <v>545</v>
      </c>
      <c r="R741" s="29" t="s">
        <v>7656</v>
      </c>
      <c r="S741" s="29" t="s">
        <v>7657</v>
      </c>
      <c r="T741" s="13" t="s">
        <v>50</v>
      </c>
      <c r="U741" s="13" t="s">
        <v>50</v>
      </c>
      <c r="V741" s="13" t="s">
        <v>50</v>
      </c>
      <c r="W741" s="13" t="s">
        <v>50</v>
      </c>
      <c r="X741" s="13" t="s">
        <v>50</v>
      </c>
      <c r="Y741" s="13" t="s">
        <v>50</v>
      </c>
      <c r="Z741" s="13">
        <v>2</v>
      </c>
      <c r="AA741" s="13" t="s">
        <v>50</v>
      </c>
      <c r="AB741" s="13" t="s">
        <v>50</v>
      </c>
      <c r="AC741" s="13" t="s">
        <v>50</v>
      </c>
      <c r="AD741" s="13" t="s">
        <v>178</v>
      </c>
      <c r="AE741" s="13" t="s">
        <v>50</v>
      </c>
      <c r="AF741" s="13" t="s">
        <v>50</v>
      </c>
      <c r="AG741" s="13" t="s">
        <v>50</v>
      </c>
      <c r="AH741" s="13" t="s">
        <v>50</v>
      </c>
      <c r="AI741" s="13" t="s">
        <v>50</v>
      </c>
      <c r="AJ741" s="13" t="s">
        <v>50</v>
      </c>
      <c r="AK741" s="13" t="s">
        <v>7658</v>
      </c>
      <c r="AL741" s="13" t="s">
        <v>50</v>
      </c>
      <c r="AM741" s="13" t="s">
        <v>7659</v>
      </c>
      <c r="AN741" s="13" t="s">
        <v>66</v>
      </c>
      <c r="AO741" s="13" t="s">
        <v>50</v>
      </c>
      <c r="AP741" s="14" t="s">
        <v>7660</v>
      </c>
      <c r="AQ741" s="15" t="s">
        <v>50</v>
      </c>
      <c r="AR741" s="13" t="s">
        <v>255</v>
      </c>
    </row>
    <row r="742" spans="1:44" ht="15" thickBot="1">
      <c r="A742" s="4" t="s">
        <v>7661</v>
      </c>
      <c r="B742" s="5">
        <v>106609</v>
      </c>
      <c r="C742" s="6">
        <v>38718</v>
      </c>
      <c r="D742" s="7" t="s">
        <v>45</v>
      </c>
      <c r="E742" s="7" t="s">
        <v>46</v>
      </c>
      <c r="F742" s="7" t="s">
        <v>70</v>
      </c>
      <c r="G742" s="7" t="s">
        <v>114</v>
      </c>
      <c r="H742" s="7" t="s">
        <v>997</v>
      </c>
      <c r="I742" s="7" t="s">
        <v>50</v>
      </c>
      <c r="J742" s="6">
        <v>45523</v>
      </c>
      <c r="K742" s="7" t="s">
        <v>191</v>
      </c>
      <c r="L742" s="7" t="s">
        <v>178</v>
      </c>
      <c r="M742" s="7" t="s">
        <v>7662</v>
      </c>
      <c r="N742" s="7" t="s">
        <v>7663</v>
      </c>
      <c r="O742" s="7" t="s">
        <v>7664</v>
      </c>
      <c r="P742" s="5">
        <v>146243</v>
      </c>
      <c r="Q742" s="7" t="s">
        <v>383</v>
      </c>
      <c r="R742" s="28" t="s">
        <v>7665</v>
      </c>
      <c r="S742" s="28" t="s">
        <v>7666</v>
      </c>
      <c r="T742" s="7" t="s">
        <v>50</v>
      </c>
      <c r="U742" s="7" t="s">
        <v>7667</v>
      </c>
      <c r="V742" s="7" t="s">
        <v>50</v>
      </c>
      <c r="W742" s="7" t="s">
        <v>50</v>
      </c>
      <c r="X742" s="7" t="s">
        <v>50</v>
      </c>
      <c r="Y742" s="7" t="s">
        <v>50</v>
      </c>
      <c r="Z742" s="7">
        <v>1</v>
      </c>
      <c r="AA742" s="7" t="s">
        <v>50</v>
      </c>
      <c r="AB742" s="7" t="s">
        <v>50</v>
      </c>
      <c r="AC742" s="7" t="s">
        <v>50</v>
      </c>
      <c r="AD742" s="7" t="s">
        <v>178</v>
      </c>
      <c r="AE742" s="7" t="s">
        <v>50</v>
      </c>
      <c r="AF742" s="7" t="s">
        <v>50</v>
      </c>
      <c r="AG742" s="7" t="s">
        <v>50</v>
      </c>
      <c r="AH742" s="7" t="s">
        <v>50</v>
      </c>
      <c r="AI742" s="7" t="s">
        <v>50</v>
      </c>
      <c r="AJ742" s="7" t="s">
        <v>50</v>
      </c>
      <c r="AK742" s="7" t="s">
        <v>7668</v>
      </c>
      <c r="AL742" s="7" t="s">
        <v>50</v>
      </c>
      <c r="AM742" s="7" t="s">
        <v>7669</v>
      </c>
      <c r="AN742" s="7" t="s">
        <v>66</v>
      </c>
      <c r="AO742" s="7" t="s">
        <v>7670</v>
      </c>
      <c r="AP742" s="8" t="s">
        <v>7671</v>
      </c>
      <c r="AQ742" s="9" t="s">
        <v>50</v>
      </c>
      <c r="AR742" s="7" t="s">
        <v>50</v>
      </c>
    </row>
    <row r="743" spans="1:44" ht="15" thickBot="1">
      <c r="A743" s="10" t="s">
        <v>7672</v>
      </c>
      <c r="B743" s="13">
        <v>475</v>
      </c>
      <c r="C743" s="12">
        <v>33604</v>
      </c>
      <c r="D743" s="13" t="s">
        <v>45</v>
      </c>
      <c r="E743" s="13" t="s">
        <v>46</v>
      </c>
      <c r="F743" s="13" t="s">
        <v>70</v>
      </c>
      <c r="G743" s="13" t="s">
        <v>145</v>
      </c>
      <c r="H743" s="13" t="s">
        <v>7673</v>
      </c>
      <c r="I743" s="13" t="s">
        <v>50</v>
      </c>
      <c r="J743" s="12">
        <v>45526</v>
      </c>
      <c r="K743" s="13" t="s">
        <v>50</v>
      </c>
      <c r="L743" s="13" t="s">
        <v>241</v>
      </c>
      <c r="M743" s="13" t="s">
        <v>7674</v>
      </c>
      <c r="N743" s="13" t="s">
        <v>918</v>
      </c>
      <c r="O743" s="13" t="s">
        <v>7675</v>
      </c>
      <c r="P743" s="11">
        <v>147627</v>
      </c>
      <c r="Q743" s="13" t="s">
        <v>920</v>
      </c>
      <c r="R743" s="29" t="s">
        <v>7676</v>
      </c>
      <c r="S743" s="29" t="s">
        <v>7677</v>
      </c>
      <c r="T743" s="13" t="s">
        <v>7678</v>
      </c>
      <c r="U743" s="13" t="s">
        <v>7679</v>
      </c>
      <c r="V743" s="13" t="s">
        <v>50</v>
      </c>
      <c r="W743" s="13" t="s">
        <v>50</v>
      </c>
      <c r="X743" s="13" t="s">
        <v>50</v>
      </c>
      <c r="Y743" s="13" t="s">
        <v>154</v>
      </c>
      <c r="Z743" s="13">
        <v>1</v>
      </c>
      <c r="AA743" s="13" t="s">
        <v>50</v>
      </c>
      <c r="AB743" s="13" t="s">
        <v>50</v>
      </c>
      <c r="AC743" s="13" t="s">
        <v>50</v>
      </c>
      <c r="AD743" s="13" t="s">
        <v>241</v>
      </c>
      <c r="AE743" s="13" t="s">
        <v>50</v>
      </c>
      <c r="AF743" s="13" t="s">
        <v>50</v>
      </c>
      <c r="AG743" s="13" t="s">
        <v>50</v>
      </c>
      <c r="AH743" s="13" t="s">
        <v>50</v>
      </c>
      <c r="AI743" s="13" t="s">
        <v>50</v>
      </c>
      <c r="AJ743" s="13" t="s">
        <v>50</v>
      </c>
      <c r="AK743" s="13" t="s">
        <v>7680</v>
      </c>
      <c r="AL743" s="13" t="s">
        <v>50</v>
      </c>
      <c r="AM743" s="13" t="s">
        <v>7681</v>
      </c>
      <c r="AN743" s="13" t="s">
        <v>3036</v>
      </c>
      <c r="AO743" s="13" t="s">
        <v>50</v>
      </c>
      <c r="AP743" s="14" t="s">
        <v>7682</v>
      </c>
      <c r="AQ743" s="15" t="s">
        <v>50</v>
      </c>
      <c r="AR743" s="13" t="s">
        <v>255</v>
      </c>
    </row>
    <row r="744" spans="1:44" ht="15" thickBot="1">
      <c r="A744" s="4" t="s">
        <v>7683</v>
      </c>
      <c r="B744" s="7" t="s">
        <v>50</v>
      </c>
      <c r="C744" s="6">
        <v>44927</v>
      </c>
      <c r="D744" s="7" t="s">
        <v>45</v>
      </c>
      <c r="E744" s="7" t="s">
        <v>46</v>
      </c>
      <c r="F744" s="7" t="s">
        <v>70</v>
      </c>
      <c r="G744" s="27" t="s">
        <v>54945</v>
      </c>
      <c r="H744" s="7" t="s">
        <v>50</v>
      </c>
      <c r="I744" s="7" t="s">
        <v>50</v>
      </c>
      <c r="J744" s="6">
        <v>45525</v>
      </c>
      <c r="K744" s="7" t="s">
        <v>50</v>
      </c>
      <c r="L744" s="7" t="s">
        <v>467</v>
      </c>
      <c r="M744" s="7" t="s">
        <v>7684</v>
      </c>
      <c r="N744" s="7" t="s">
        <v>5710</v>
      </c>
      <c r="O744" s="7" t="s">
        <v>7685</v>
      </c>
      <c r="P744" s="5">
        <v>148168</v>
      </c>
      <c r="Q744" s="7" t="s">
        <v>545</v>
      </c>
      <c r="R744" s="28" t="s">
        <v>7686</v>
      </c>
      <c r="S744" s="28" t="s">
        <v>7687</v>
      </c>
      <c r="T744" s="7" t="s">
        <v>50</v>
      </c>
      <c r="U744" s="7" t="s">
        <v>50</v>
      </c>
      <c r="V744" s="7" t="s">
        <v>50</v>
      </c>
      <c r="W744" s="7" t="s">
        <v>50</v>
      </c>
      <c r="X744" s="7" t="s">
        <v>50</v>
      </c>
      <c r="Y744" s="7" t="s">
        <v>467</v>
      </c>
      <c r="Z744" s="7">
        <v>1</v>
      </c>
      <c r="AA744" s="7" t="s">
        <v>50</v>
      </c>
      <c r="AB744" s="7" t="s">
        <v>50</v>
      </c>
      <c r="AC744" s="7" t="s">
        <v>50</v>
      </c>
      <c r="AD744" s="7" t="s">
        <v>467</v>
      </c>
      <c r="AE744" s="7" t="s">
        <v>50</v>
      </c>
      <c r="AF744" s="7" t="s">
        <v>50</v>
      </c>
      <c r="AG744" s="7" t="s">
        <v>50</v>
      </c>
      <c r="AH744" s="7" t="s">
        <v>50</v>
      </c>
      <c r="AI744" s="7" t="s">
        <v>50</v>
      </c>
      <c r="AJ744" s="7" t="s">
        <v>50</v>
      </c>
      <c r="AK744" s="7" t="s">
        <v>7688</v>
      </c>
      <c r="AL744" s="7" t="s">
        <v>50</v>
      </c>
      <c r="AM744" s="7" t="s">
        <v>7689</v>
      </c>
      <c r="AN744" s="7" t="s">
        <v>253</v>
      </c>
      <c r="AO744" s="7" t="s">
        <v>7690</v>
      </c>
      <c r="AP744" s="8" t="s">
        <v>7691</v>
      </c>
      <c r="AQ744" s="9" t="s">
        <v>50</v>
      </c>
      <c r="AR744" s="7" t="s">
        <v>50</v>
      </c>
    </row>
    <row r="745" spans="1:44" ht="15" thickBot="1">
      <c r="A745" s="10" t="s">
        <v>7692</v>
      </c>
      <c r="B745" s="13" t="s">
        <v>50</v>
      </c>
      <c r="C745" s="12">
        <v>42005</v>
      </c>
      <c r="D745" s="13" t="s">
        <v>45</v>
      </c>
      <c r="E745" s="13" t="s">
        <v>46</v>
      </c>
      <c r="F745" s="13" t="s">
        <v>70</v>
      </c>
      <c r="G745" s="13" t="s">
        <v>50</v>
      </c>
      <c r="H745" s="13" t="s">
        <v>240</v>
      </c>
      <c r="I745" s="13" t="s">
        <v>50</v>
      </c>
      <c r="J745" s="12">
        <v>45523</v>
      </c>
      <c r="K745" s="13" t="s">
        <v>50</v>
      </c>
      <c r="L745" s="13" t="s">
        <v>290</v>
      </c>
      <c r="M745" s="13" t="s">
        <v>50</v>
      </c>
      <c r="N745" s="13" t="s">
        <v>769</v>
      </c>
      <c r="O745" s="13" t="s">
        <v>7693</v>
      </c>
      <c r="P745" s="11">
        <v>148229</v>
      </c>
      <c r="Q745" s="13" t="s">
        <v>520</v>
      </c>
      <c r="R745" s="29" t="s">
        <v>7694</v>
      </c>
      <c r="S745" s="29" t="s">
        <v>7695</v>
      </c>
      <c r="T745" s="13" t="s">
        <v>50</v>
      </c>
      <c r="U745" s="13" t="s">
        <v>50</v>
      </c>
      <c r="V745" s="13" t="s">
        <v>50</v>
      </c>
      <c r="W745" s="13" t="s">
        <v>50</v>
      </c>
      <c r="X745" s="13" t="s">
        <v>50</v>
      </c>
      <c r="Y745" s="13" t="s">
        <v>290</v>
      </c>
      <c r="Z745" s="13">
        <v>1</v>
      </c>
      <c r="AA745" s="13" t="s">
        <v>50</v>
      </c>
      <c r="AB745" s="13" t="s">
        <v>50</v>
      </c>
      <c r="AC745" s="13" t="s">
        <v>50</v>
      </c>
      <c r="AD745" s="13" t="s">
        <v>290</v>
      </c>
      <c r="AE745" s="13" t="s">
        <v>50</v>
      </c>
      <c r="AF745" s="13" t="s">
        <v>50</v>
      </c>
      <c r="AG745" s="13" t="s">
        <v>50</v>
      </c>
      <c r="AH745" s="13" t="s">
        <v>50</v>
      </c>
      <c r="AI745" s="13" t="s">
        <v>50</v>
      </c>
      <c r="AJ745" s="13" t="s">
        <v>50</v>
      </c>
      <c r="AK745" s="13" t="s">
        <v>7696</v>
      </c>
      <c r="AL745" s="13" t="s">
        <v>50</v>
      </c>
      <c r="AM745" s="13" t="s">
        <v>7697</v>
      </c>
      <c r="AN745" s="13" t="s">
        <v>66</v>
      </c>
      <c r="AO745" s="13" t="s">
        <v>7698</v>
      </c>
      <c r="AP745" s="14" t="s">
        <v>7699</v>
      </c>
      <c r="AQ745" s="15" t="s">
        <v>50</v>
      </c>
      <c r="AR745" s="13" t="s">
        <v>50</v>
      </c>
    </row>
    <row r="746" spans="1:44" ht="15" thickBot="1">
      <c r="A746" s="4" t="s">
        <v>7700</v>
      </c>
      <c r="B746" s="5">
        <v>1288</v>
      </c>
      <c r="C746" s="6">
        <v>30682</v>
      </c>
      <c r="D746" s="7" t="s">
        <v>45</v>
      </c>
      <c r="E746" s="7" t="s">
        <v>46</v>
      </c>
      <c r="F746" s="7" t="s">
        <v>70</v>
      </c>
      <c r="G746" s="7" t="s">
        <v>145</v>
      </c>
      <c r="H746" s="7" t="s">
        <v>50</v>
      </c>
      <c r="I746" s="7" t="s">
        <v>50</v>
      </c>
      <c r="J746" s="6">
        <v>45524</v>
      </c>
      <c r="K746" s="7" t="s">
        <v>191</v>
      </c>
      <c r="L746" s="7" t="s">
        <v>290</v>
      </c>
      <c r="M746" s="7" t="s">
        <v>3124</v>
      </c>
      <c r="N746" s="7" t="s">
        <v>7701</v>
      </c>
      <c r="O746" s="7" t="s">
        <v>7702</v>
      </c>
      <c r="P746" s="5">
        <v>149213</v>
      </c>
      <c r="Q746" s="7" t="s">
        <v>77</v>
      </c>
      <c r="R746" s="28" t="s">
        <v>7703</v>
      </c>
      <c r="S746" s="28" t="s">
        <v>7704</v>
      </c>
      <c r="T746" s="7" t="s">
        <v>50</v>
      </c>
      <c r="U746" s="7" t="s">
        <v>7705</v>
      </c>
      <c r="V746" s="7" t="s">
        <v>50</v>
      </c>
      <c r="W746" s="7" t="s">
        <v>50</v>
      </c>
      <c r="X746" s="7" t="s">
        <v>50</v>
      </c>
      <c r="Y746" s="7" t="s">
        <v>290</v>
      </c>
      <c r="Z746" s="7">
        <v>1</v>
      </c>
      <c r="AA746" s="7" t="s">
        <v>50</v>
      </c>
      <c r="AB746" s="7" t="s">
        <v>50</v>
      </c>
      <c r="AC746" s="7" t="s">
        <v>50</v>
      </c>
      <c r="AD746" s="7" t="s">
        <v>290</v>
      </c>
      <c r="AE746" s="7" t="s">
        <v>50</v>
      </c>
      <c r="AF746" s="7" t="s">
        <v>50</v>
      </c>
      <c r="AG746" s="7" t="s">
        <v>50</v>
      </c>
      <c r="AH746" s="7" t="s">
        <v>50</v>
      </c>
      <c r="AI746" s="7" t="s">
        <v>50</v>
      </c>
      <c r="AJ746" s="7" t="s">
        <v>50</v>
      </c>
      <c r="AK746" s="7" t="s">
        <v>7706</v>
      </c>
      <c r="AL746" s="7" t="s">
        <v>50</v>
      </c>
      <c r="AM746" s="7" t="s">
        <v>7707</v>
      </c>
      <c r="AN746" s="7" t="s">
        <v>798</v>
      </c>
      <c r="AO746" s="7" t="s">
        <v>7708</v>
      </c>
      <c r="AP746" s="8" t="s">
        <v>7709</v>
      </c>
      <c r="AQ746" s="9" t="s">
        <v>50</v>
      </c>
      <c r="AR746" s="7" t="s">
        <v>50</v>
      </c>
    </row>
    <row r="747" spans="1:44" ht="15" thickBot="1">
      <c r="A747" s="10" t="s">
        <v>7710</v>
      </c>
      <c r="B747" s="13" t="s">
        <v>50</v>
      </c>
      <c r="C747" s="12">
        <v>36526</v>
      </c>
      <c r="D747" s="13" t="s">
        <v>45</v>
      </c>
      <c r="E747" s="13" t="s">
        <v>1939</v>
      </c>
      <c r="F747" s="13" t="s">
        <v>70</v>
      </c>
      <c r="G747" s="26" t="s">
        <v>54946</v>
      </c>
      <c r="H747" s="13" t="s">
        <v>50</v>
      </c>
      <c r="I747" s="13" t="s">
        <v>50</v>
      </c>
      <c r="J747" s="12">
        <v>45524</v>
      </c>
      <c r="K747" s="13" t="s">
        <v>50</v>
      </c>
      <c r="L747" s="13" t="s">
        <v>52</v>
      </c>
      <c r="M747" s="13" t="s">
        <v>7711</v>
      </c>
      <c r="N747" s="13" t="s">
        <v>7545</v>
      </c>
      <c r="O747" s="13" t="s">
        <v>7712</v>
      </c>
      <c r="P747" s="11">
        <v>149931</v>
      </c>
      <c r="Q747" s="13" t="s">
        <v>383</v>
      </c>
      <c r="R747" s="29" t="s">
        <v>7713</v>
      </c>
      <c r="S747" s="29" t="s">
        <v>7714</v>
      </c>
      <c r="T747" s="13" t="s">
        <v>50</v>
      </c>
      <c r="U747" s="13" t="s">
        <v>7715</v>
      </c>
      <c r="V747" s="13">
        <v>15000</v>
      </c>
      <c r="W747" s="13" t="s">
        <v>60</v>
      </c>
      <c r="X747" s="13">
        <v>15000</v>
      </c>
      <c r="Y747" s="13" t="s">
        <v>50</v>
      </c>
      <c r="Z747" s="13">
        <v>1</v>
      </c>
      <c r="AA747" s="13" t="s">
        <v>50</v>
      </c>
      <c r="AB747" s="13" t="s">
        <v>50</v>
      </c>
      <c r="AC747" s="13" t="s">
        <v>50</v>
      </c>
      <c r="AD747" s="13" t="s">
        <v>50</v>
      </c>
      <c r="AE747" s="13" t="s">
        <v>50</v>
      </c>
      <c r="AF747" s="13" t="s">
        <v>50</v>
      </c>
      <c r="AG747" s="13" t="s">
        <v>50</v>
      </c>
      <c r="AH747" s="13">
        <v>15000</v>
      </c>
      <c r="AI747" s="13" t="s">
        <v>60</v>
      </c>
      <c r="AJ747" s="13">
        <v>15000</v>
      </c>
      <c r="AK747" s="13" t="s">
        <v>6679</v>
      </c>
      <c r="AL747" s="13" t="s">
        <v>50</v>
      </c>
      <c r="AM747" s="13" t="s">
        <v>7716</v>
      </c>
      <c r="AN747" s="13" t="s">
        <v>66</v>
      </c>
      <c r="AO747" s="13" t="s">
        <v>7717</v>
      </c>
      <c r="AP747" s="14" t="s">
        <v>7718</v>
      </c>
      <c r="AQ747" s="15" t="s">
        <v>50</v>
      </c>
      <c r="AR747" s="13" t="s">
        <v>50</v>
      </c>
    </row>
    <row r="748" spans="1:44" ht="15" thickBot="1">
      <c r="A748" s="4" t="s">
        <v>7719</v>
      </c>
      <c r="B748" s="5">
        <v>697210</v>
      </c>
      <c r="C748" s="6">
        <v>33604</v>
      </c>
      <c r="D748" s="7" t="s">
        <v>45</v>
      </c>
      <c r="E748" s="7" t="s">
        <v>46</v>
      </c>
      <c r="F748" s="7" t="s">
        <v>70</v>
      </c>
      <c r="G748" s="7" t="s">
        <v>71</v>
      </c>
      <c r="H748" s="7" t="s">
        <v>7720</v>
      </c>
      <c r="I748" s="7" t="s">
        <v>50</v>
      </c>
      <c r="J748" s="6">
        <v>45524</v>
      </c>
      <c r="K748" s="7" t="s">
        <v>50</v>
      </c>
      <c r="L748" s="7" t="s">
        <v>1471</v>
      </c>
      <c r="M748" s="7" t="s">
        <v>7721</v>
      </c>
      <c r="N748" s="7" t="s">
        <v>7722</v>
      </c>
      <c r="O748" s="7" t="s">
        <v>7723</v>
      </c>
      <c r="P748" s="5">
        <v>150424</v>
      </c>
      <c r="Q748" s="7" t="s">
        <v>135</v>
      </c>
      <c r="R748" s="28" t="s">
        <v>7724</v>
      </c>
      <c r="S748" s="28" t="s">
        <v>7725</v>
      </c>
      <c r="T748" s="7" t="s">
        <v>7726</v>
      </c>
      <c r="U748" s="7" t="s">
        <v>7727</v>
      </c>
      <c r="V748" s="7" t="s">
        <v>50</v>
      </c>
      <c r="W748" s="7" t="s">
        <v>50</v>
      </c>
      <c r="X748" s="7" t="s">
        <v>50</v>
      </c>
      <c r="Y748" s="7" t="s">
        <v>50</v>
      </c>
      <c r="Z748" s="7">
        <v>1</v>
      </c>
      <c r="AA748" s="7" t="s">
        <v>50</v>
      </c>
      <c r="AB748" s="7" t="s">
        <v>50</v>
      </c>
      <c r="AC748" s="7" t="s">
        <v>50</v>
      </c>
      <c r="AD748" s="7" t="s">
        <v>1471</v>
      </c>
      <c r="AE748" s="7" t="s">
        <v>50</v>
      </c>
      <c r="AF748" s="7" t="s">
        <v>50</v>
      </c>
      <c r="AG748" s="7" t="s">
        <v>50</v>
      </c>
      <c r="AH748" s="7" t="s">
        <v>50</v>
      </c>
      <c r="AI748" s="7" t="s">
        <v>50</v>
      </c>
      <c r="AJ748" s="7" t="s">
        <v>50</v>
      </c>
      <c r="AK748" s="7" t="s">
        <v>7728</v>
      </c>
      <c r="AL748" s="7" t="s">
        <v>50</v>
      </c>
      <c r="AM748" s="7" t="s">
        <v>7729</v>
      </c>
      <c r="AN748" s="7" t="s">
        <v>66</v>
      </c>
      <c r="AO748" s="7" t="s">
        <v>7730</v>
      </c>
      <c r="AP748" s="8" t="s">
        <v>7731</v>
      </c>
      <c r="AQ748" s="9" t="s">
        <v>50</v>
      </c>
      <c r="AR748" s="7" t="s">
        <v>50</v>
      </c>
    </row>
    <row r="749" spans="1:44" ht="15" thickBot="1">
      <c r="A749" s="10" t="s">
        <v>7732</v>
      </c>
      <c r="B749" s="13" t="s">
        <v>50</v>
      </c>
      <c r="C749" s="12">
        <v>32143</v>
      </c>
      <c r="D749" s="13" t="s">
        <v>45</v>
      </c>
      <c r="E749" s="13" t="s">
        <v>46</v>
      </c>
      <c r="F749" s="13" t="s">
        <v>70</v>
      </c>
      <c r="G749" s="26" t="s">
        <v>54946</v>
      </c>
      <c r="H749" s="13" t="s">
        <v>50</v>
      </c>
      <c r="I749" s="13" t="s">
        <v>50</v>
      </c>
      <c r="J749" s="12">
        <v>45525</v>
      </c>
      <c r="K749" s="13" t="s">
        <v>50</v>
      </c>
      <c r="L749" s="13" t="s">
        <v>290</v>
      </c>
      <c r="M749" s="13" t="s">
        <v>2519</v>
      </c>
      <c r="N749" s="13" t="s">
        <v>7733</v>
      </c>
      <c r="O749" s="13" t="s">
        <v>7734</v>
      </c>
      <c r="P749" s="11">
        <v>151471</v>
      </c>
      <c r="Q749" s="13" t="s">
        <v>360</v>
      </c>
      <c r="R749" s="29" t="s">
        <v>7735</v>
      </c>
      <c r="S749" s="29" t="s">
        <v>7736</v>
      </c>
      <c r="T749" s="13" t="s">
        <v>7737</v>
      </c>
      <c r="U749" s="13" t="s">
        <v>7738</v>
      </c>
      <c r="V749" s="13" t="s">
        <v>50</v>
      </c>
      <c r="W749" s="13" t="s">
        <v>50</v>
      </c>
      <c r="X749" s="13" t="s">
        <v>50</v>
      </c>
      <c r="Y749" s="13" t="s">
        <v>290</v>
      </c>
      <c r="Z749" s="13">
        <v>1</v>
      </c>
      <c r="AA749" s="13" t="s">
        <v>50</v>
      </c>
      <c r="AB749" s="13" t="s">
        <v>50</v>
      </c>
      <c r="AC749" s="13" t="s">
        <v>50</v>
      </c>
      <c r="AD749" s="13" t="s">
        <v>290</v>
      </c>
      <c r="AE749" s="13" t="s">
        <v>50</v>
      </c>
      <c r="AF749" s="13" t="s">
        <v>50</v>
      </c>
      <c r="AG749" s="13" t="s">
        <v>50</v>
      </c>
      <c r="AH749" s="13" t="s">
        <v>50</v>
      </c>
      <c r="AI749" s="13" t="s">
        <v>50</v>
      </c>
      <c r="AJ749" s="13" t="s">
        <v>50</v>
      </c>
      <c r="AK749" s="13" t="s">
        <v>7739</v>
      </c>
      <c r="AL749" s="13" t="s">
        <v>50</v>
      </c>
      <c r="AM749" s="13" t="s">
        <v>7740</v>
      </c>
      <c r="AN749" s="13" t="s">
        <v>1700</v>
      </c>
      <c r="AO749" s="13" t="s">
        <v>7741</v>
      </c>
      <c r="AP749" s="14" t="s">
        <v>7742</v>
      </c>
      <c r="AQ749" s="15" t="s">
        <v>50</v>
      </c>
      <c r="AR749" s="13" t="s">
        <v>50</v>
      </c>
    </row>
    <row r="750" spans="1:44" ht="15" thickBot="1">
      <c r="A750" s="4" t="s">
        <v>7743</v>
      </c>
      <c r="B750" s="7" t="s">
        <v>50</v>
      </c>
      <c r="C750" s="6">
        <v>42736</v>
      </c>
      <c r="D750" s="7" t="s">
        <v>45</v>
      </c>
      <c r="E750" s="7" t="s">
        <v>50</v>
      </c>
      <c r="F750" s="7" t="s">
        <v>70</v>
      </c>
      <c r="G750" s="27" t="s">
        <v>54945</v>
      </c>
      <c r="H750" s="7" t="s">
        <v>50</v>
      </c>
      <c r="I750" s="7" t="s">
        <v>50</v>
      </c>
      <c r="J750" s="6">
        <v>45524</v>
      </c>
      <c r="K750" s="7" t="s">
        <v>50</v>
      </c>
      <c r="L750" s="7" t="s">
        <v>178</v>
      </c>
      <c r="M750" s="7" t="s">
        <v>7744</v>
      </c>
      <c r="N750" s="7" t="s">
        <v>815</v>
      </c>
      <c r="O750" s="7" t="s">
        <v>7745</v>
      </c>
      <c r="P750" s="5">
        <v>153377</v>
      </c>
      <c r="Q750" s="7" t="s">
        <v>360</v>
      </c>
      <c r="R750" s="28" t="s">
        <v>7746</v>
      </c>
      <c r="S750" s="28" t="s">
        <v>7747</v>
      </c>
      <c r="T750" s="7" t="s">
        <v>7748</v>
      </c>
      <c r="U750" s="7" t="s">
        <v>50</v>
      </c>
      <c r="V750" s="7" t="s">
        <v>50</v>
      </c>
      <c r="W750" s="7" t="s">
        <v>50</v>
      </c>
      <c r="X750" s="7" t="s">
        <v>50</v>
      </c>
      <c r="Y750" s="7" t="s">
        <v>50</v>
      </c>
      <c r="Z750" s="7">
        <v>1</v>
      </c>
      <c r="AA750" s="7" t="s">
        <v>50</v>
      </c>
      <c r="AB750" s="7" t="s">
        <v>50</v>
      </c>
      <c r="AC750" s="7" t="s">
        <v>50</v>
      </c>
      <c r="AD750" s="7" t="s">
        <v>178</v>
      </c>
      <c r="AE750" s="7" t="s">
        <v>50</v>
      </c>
      <c r="AF750" s="7" t="s">
        <v>50</v>
      </c>
      <c r="AG750" s="7" t="s">
        <v>50</v>
      </c>
      <c r="AH750" s="7" t="s">
        <v>50</v>
      </c>
      <c r="AI750" s="7" t="s">
        <v>50</v>
      </c>
      <c r="AJ750" s="7" t="s">
        <v>50</v>
      </c>
      <c r="AK750" s="7" t="s">
        <v>7749</v>
      </c>
      <c r="AL750" s="7" t="s">
        <v>50</v>
      </c>
      <c r="AM750" s="7" t="s">
        <v>7750</v>
      </c>
      <c r="AN750" s="7" t="s">
        <v>66</v>
      </c>
      <c r="AO750" s="7" t="s">
        <v>7751</v>
      </c>
      <c r="AP750" s="8" t="s">
        <v>7752</v>
      </c>
      <c r="AQ750" s="9" t="s">
        <v>50</v>
      </c>
      <c r="AR750" s="7" t="s">
        <v>50</v>
      </c>
    </row>
    <row r="751" spans="1:44" ht="15" thickBot="1">
      <c r="A751" s="10" t="s">
        <v>7753</v>
      </c>
      <c r="B751" s="13" t="s">
        <v>50</v>
      </c>
      <c r="C751" s="12">
        <v>44927</v>
      </c>
      <c r="D751" s="13" t="s">
        <v>45</v>
      </c>
      <c r="E751" s="13" t="s">
        <v>46</v>
      </c>
      <c r="F751" s="13" t="s">
        <v>70</v>
      </c>
      <c r="G751" s="27" t="s">
        <v>54945</v>
      </c>
      <c r="H751" s="13" t="s">
        <v>50</v>
      </c>
      <c r="I751" s="13" t="s">
        <v>50</v>
      </c>
      <c r="J751" s="12">
        <v>45525</v>
      </c>
      <c r="K751" s="13" t="s">
        <v>50</v>
      </c>
      <c r="L751" s="13" t="s">
        <v>467</v>
      </c>
      <c r="M751" s="13" t="s">
        <v>6830</v>
      </c>
      <c r="N751" s="13" t="s">
        <v>2092</v>
      </c>
      <c r="O751" s="13" t="s">
        <v>7754</v>
      </c>
      <c r="P751" s="11">
        <v>155955</v>
      </c>
      <c r="Q751" s="13" t="s">
        <v>1080</v>
      </c>
      <c r="R751" s="29" t="s">
        <v>7755</v>
      </c>
      <c r="S751" s="29" t="s">
        <v>7756</v>
      </c>
      <c r="T751" s="13" t="s">
        <v>7757</v>
      </c>
      <c r="U751" s="13" t="s">
        <v>50</v>
      </c>
      <c r="V751" s="13" t="s">
        <v>50</v>
      </c>
      <c r="W751" s="13" t="s">
        <v>50</v>
      </c>
      <c r="X751" s="13" t="s">
        <v>50</v>
      </c>
      <c r="Y751" s="13" t="s">
        <v>467</v>
      </c>
      <c r="Z751" s="13">
        <v>1</v>
      </c>
      <c r="AA751" s="13" t="s">
        <v>50</v>
      </c>
      <c r="AB751" s="13" t="s">
        <v>50</v>
      </c>
      <c r="AC751" s="13" t="s">
        <v>50</v>
      </c>
      <c r="AD751" s="13" t="s">
        <v>467</v>
      </c>
      <c r="AE751" s="13" t="s">
        <v>50</v>
      </c>
      <c r="AF751" s="13" t="s">
        <v>50</v>
      </c>
      <c r="AG751" s="13" t="s">
        <v>50</v>
      </c>
      <c r="AH751" s="13" t="s">
        <v>50</v>
      </c>
      <c r="AI751" s="13" t="s">
        <v>50</v>
      </c>
      <c r="AJ751" s="13" t="s">
        <v>50</v>
      </c>
      <c r="AK751" s="13" t="s">
        <v>50</v>
      </c>
      <c r="AL751" s="13" t="s">
        <v>50</v>
      </c>
      <c r="AM751" s="13" t="s">
        <v>7758</v>
      </c>
      <c r="AN751" s="13" t="s">
        <v>66</v>
      </c>
      <c r="AO751" s="13" t="s">
        <v>7759</v>
      </c>
      <c r="AP751" s="14" t="s">
        <v>7760</v>
      </c>
      <c r="AQ751" s="15" t="s">
        <v>50</v>
      </c>
      <c r="AR751" s="13" t="s">
        <v>50</v>
      </c>
    </row>
    <row r="752" spans="1:44" ht="15" thickBot="1">
      <c r="A752" s="4" t="s">
        <v>7761</v>
      </c>
      <c r="B752" s="7" t="s">
        <v>50</v>
      </c>
      <c r="C752" s="6">
        <v>44378</v>
      </c>
      <c r="D752" s="7" t="s">
        <v>45</v>
      </c>
      <c r="E752" s="7" t="s">
        <v>46</v>
      </c>
      <c r="F752" s="7" t="s">
        <v>70</v>
      </c>
      <c r="G752" s="7" t="s">
        <v>50</v>
      </c>
      <c r="H752" s="7" t="s">
        <v>50</v>
      </c>
      <c r="I752" s="7" t="s">
        <v>50</v>
      </c>
      <c r="J752" s="6">
        <v>45520</v>
      </c>
      <c r="K752" s="7" t="s">
        <v>50</v>
      </c>
      <c r="L752" s="7" t="s">
        <v>467</v>
      </c>
      <c r="M752" s="7" t="s">
        <v>7762</v>
      </c>
      <c r="N752" s="7" t="s">
        <v>4607</v>
      </c>
      <c r="O752" s="7" t="s">
        <v>7763</v>
      </c>
      <c r="P752" s="5">
        <v>157372</v>
      </c>
      <c r="Q752" s="7" t="s">
        <v>245</v>
      </c>
      <c r="R752" s="28" t="s">
        <v>7764</v>
      </c>
      <c r="S752" s="31" t="s">
        <v>50</v>
      </c>
      <c r="T752" s="7" t="s">
        <v>50</v>
      </c>
      <c r="U752" s="7" t="s">
        <v>50</v>
      </c>
      <c r="V752" s="7" t="s">
        <v>50</v>
      </c>
      <c r="W752" s="7" t="s">
        <v>50</v>
      </c>
      <c r="X752" s="7" t="s">
        <v>50</v>
      </c>
      <c r="Y752" s="7" t="s">
        <v>467</v>
      </c>
      <c r="Z752" s="7">
        <v>2</v>
      </c>
      <c r="AA752" s="7" t="s">
        <v>50</v>
      </c>
      <c r="AB752" s="7" t="s">
        <v>50</v>
      </c>
      <c r="AC752" s="7" t="s">
        <v>50</v>
      </c>
      <c r="AD752" s="7" t="s">
        <v>467</v>
      </c>
      <c r="AE752" s="7" t="s">
        <v>50</v>
      </c>
      <c r="AF752" s="7" t="s">
        <v>50</v>
      </c>
      <c r="AG752" s="7" t="s">
        <v>50</v>
      </c>
      <c r="AH752" s="7" t="s">
        <v>50</v>
      </c>
      <c r="AI752" s="7" t="s">
        <v>50</v>
      </c>
      <c r="AJ752" s="7" t="s">
        <v>50</v>
      </c>
      <c r="AK752" s="7" t="s">
        <v>7765</v>
      </c>
      <c r="AL752" s="7" t="s">
        <v>50</v>
      </c>
      <c r="AM752" s="7" t="s">
        <v>7766</v>
      </c>
      <c r="AN752" s="7" t="s">
        <v>253</v>
      </c>
      <c r="AO752" s="7" t="s">
        <v>7767</v>
      </c>
      <c r="AP752" s="9" t="s">
        <v>50</v>
      </c>
      <c r="AQ752" s="8" t="s">
        <v>7768</v>
      </c>
      <c r="AR752" s="7" t="s">
        <v>50</v>
      </c>
    </row>
    <row r="753" spans="1:44" ht="15" thickBot="1">
      <c r="A753" s="10" t="s">
        <v>7769</v>
      </c>
      <c r="B753" s="13" t="s">
        <v>50</v>
      </c>
      <c r="C753" s="12">
        <v>44927</v>
      </c>
      <c r="D753" s="13" t="s">
        <v>45</v>
      </c>
      <c r="E753" s="13" t="s">
        <v>46</v>
      </c>
      <c r="F753" s="13" t="s">
        <v>70</v>
      </c>
      <c r="G753" s="26" t="s">
        <v>54946</v>
      </c>
      <c r="H753" s="13" t="s">
        <v>50</v>
      </c>
      <c r="I753" s="13" t="s">
        <v>50</v>
      </c>
      <c r="J753" s="12">
        <v>45530</v>
      </c>
      <c r="K753" s="13" t="s">
        <v>50</v>
      </c>
      <c r="L753" s="13" t="s">
        <v>467</v>
      </c>
      <c r="M753" s="13" t="s">
        <v>7770</v>
      </c>
      <c r="N753" s="13" t="s">
        <v>50</v>
      </c>
      <c r="O753" s="13" t="s">
        <v>7771</v>
      </c>
      <c r="P753" s="11">
        <v>157988</v>
      </c>
      <c r="Q753" s="13" t="s">
        <v>50</v>
      </c>
      <c r="R753" s="29" t="s">
        <v>7772</v>
      </c>
      <c r="S753" s="29" t="s">
        <v>7773</v>
      </c>
      <c r="T753" s="13" t="s">
        <v>7774</v>
      </c>
      <c r="U753" s="13" t="s">
        <v>50</v>
      </c>
      <c r="V753" s="13" t="s">
        <v>50</v>
      </c>
      <c r="W753" s="13" t="s">
        <v>50</v>
      </c>
      <c r="X753" s="13" t="s">
        <v>50</v>
      </c>
      <c r="Y753" s="13" t="s">
        <v>467</v>
      </c>
      <c r="Z753" s="13">
        <v>1</v>
      </c>
      <c r="AA753" s="13" t="s">
        <v>50</v>
      </c>
      <c r="AB753" s="13" t="s">
        <v>50</v>
      </c>
      <c r="AC753" s="13" t="s">
        <v>50</v>
      </c>
      <c r="AD753" s="13" t="s">
        <v>467</v>
      </c>
      <c r="AE753" s="13" t="s">
        <v>50</v>
      </c>
      <c r="AF753" s="13" t="s">
        <v>50</v>
      </c>
      <c r="AG753" s="13" t="s">
        <v>50</v>
      </c>
      <c r="AH753" s="13" t="s">
        <v>50</v>
      </c>
      <c r="AI753" s="13" t="s">
        <v>50</v>
      </c>
      <c r="AJ753" s="13" t="s">
        <v>50</v>
      </c>
      <c r="AK753" s="13" t="s">
        <v>50</v>
      </c>
      <c r="AL753" s="13" t="s">
        <v>50</v>
      </c>
      <c r="AM753" s="13" t="s">
        <v>7775</v>
      </c>
      <c r="AN753" s="13" t="s">
        <v>253</v>
      </c>
      <c r="AO753" s="13" t="s">
        <v>7776</v>
      </c>
      <c r="AP753" s="14" t="s">
        <v>7777</v>
      </c>
      <c r="AQ753" s="15" t="s">
        <v>50</v>
      </c>
      <c r="AR753" s="13" t="s">
        <v>50</v>
      </c>
    </row>
    <row r="754" spans="1:44" ht="15" thickBot="1">
      <c r="A754" s="4" t="s">
        <v>7778</v>
      </c>
      <c r="B754" s="5">
        <v>2458</v>
      </c>
      <c r="C754" s="6">
        <v>25204</v>
      </c>
      <c r="D754" s="7" t="s">
        <v>45</v>
      </c>
      <c r="E754" s="7" t="s">
        <v>46</v>
      </c>
      <c r="F754" s="7" t="s">
        <v>70</v>
      </c>
      <c r="G754" s="7" t="s">
        <v>87</v>
      </c>
      <c r="H754" s="7" t="s">
        <v>7779</v>
      </c>
      <c r="I754" s="7" t="s">
        <v>50</v>
      </c>
      <c r="J754" s="6">
        <v>45531</v>
      </c>
      <c r="K754" s="7" t="s">
        <v>191</v>
      </c>
      <c r="L754" s="7" t="s">
        <v>131</v>
      </c>
      <c r="M754" s="7" t="s">
        <v>7780</v>
      </c>
      <c r="N754" s="7" t="s">
        <v>7781</v>
      </c>
      <c r="O754" s="7" t="s">
        <v>7782</v>
      </c>
      <c r="P754" s="5">
        <v>161262</v>
      </c>
      <c r="Q754" s="7" t="s">
        <v>383</v>
      </c>
      <c r="R754" s="28" t="s">
        <v>7783</v>
      </c>
      <c r="S754" s="28" t="s">
        <v>7784</v>
      </c>
      <c r="T754" s="7" t="s">
        <v>7785</v>
      </c>
      <c r="U754" s="7" t="s">
        <v>7786</v>
      </c>
      <c r="V754" s="7" t="s">
        <v>50</v>
      </c>
      <c r="W754" s="7" t="s">
        <v>50</v>
      </c>
      <c r="X754" s="7" t="s">
        <v>50</v>
      </c>
      <c r="Y754" s="7" t="s">
        <v>50</v>
      </c>
      <c r="Z754" s="7">
        <v>1</v>
      </c>
      <c r="AA754" s="7" t="s">
        <v>50</v>
      </c>
      <c r="AB754" s="7" t="s">
        <v>50</v>
      </c>
      <c r="AC754" s="7" t="s">
        <v>50</v>
      </c>
      <c r="AD754" s="7" t="s">
        <v>50</v>
      </c>
      <c r="AE754" s="7" t="s">
        <v>50</v>
      </c>
      <c r="AF754" s="7" t="s">
        <v>50</v>
      </c>
      <c r="AG754" s="7" t="s">
        <v>50</v>
      </c>
      <c r="AH754" s="7" t="s">
        <v>50</v>
      </c>
      <c r="AI754" s="7" t="s">
        <v>50</v>
      </c>
      <c r="AJ754" s="7" t="s">
        <v>50</v>
      </c>
      <c r="AK754" s="7" t="s">
        <v>50</v>
      </c>
      <c r="AL754" s="7" t="s">
        <v>50</v>
      </c>
      <c r="AM754" s="7" t="s">
        <v>7787</v>
      </c>
      <c r="AN754" s="7" t="s">
        <v>66</v>
      </c>
      <c r="AO754" s="7" t="s">
        <v>7788</v>
      </c>
      <c r="AP754" s="8" t="s">
        <v>7789</v>
      </c>
      <c r="AQ754" s="9" t="s">
        <v>50</v>
      </c>
      <c r="AR754" s="7" t="s">
        <v>50</v>
      </c>
    </row>
    <row r="755" spans="1:44" ht="15" thickBot="1">
      <c r="A755" s="10" t="s">
        <v>7790</v>
      </c>
      <c r="B755" s="13" t="s">
        <v>50</v>
      </c>
      <c r="C755" s="12">
        <v>44652</v>
      </c>
      <c r="D755" s="13" t="s">
        <v>45</v>
      </c>
      <c r="E755" s="13" t="s">
        <v>46</v>
      </c>
      <c r="F755" s="13" t="s">
        <v>70</v>
      </c>
      <c r="G755" s="27" t="s">
        <v>54945</v>
      </c>
      <c r="H755" s="13" t="s">
        <v>50</v>
      </c>
      <c r="I755" s="13" t="s">
        <v>50</v>
      </c>
      <c r="J755" s="12">
        <v>45523</v>
      </c>
      <c r="K755" s="13" t="s">
        <v>50</v>
      </c>
      <c r="L755" s="13" t="s">
        <v>1624</v>
      </c>
      <c r="M755" s="13" t="s">
        <v>7791</v>
      </c>
      <c r="N755" s="13" t="s">
        <v>7792</v>
      </c>
      <c r="O755" s="13" t="s">
        <v>7793</v>
      </c>
      <c r="P755" s="11">
        <v>164388</v>
      </c>
      <c r="Q755" s="13" t="s">
        <v>93</v>
      </c>
      <c r="R755" s="29" t="s">
        <v>7794</v>
      </c>
      <c r="S755" s="29" t="s">
        <v>7795</v>
      </c>
      <c r="T755" s="13" t="s">
        <v>7796</v>
      </c>
      <c r="U755" s="13">
        <v>7143508790</v>
      </c>
      <c r="V755" s="13" t="s">
        <v>50</v>
      </c>
      <c r="W755" s="13" t="s">
        <v>50</v>
      </c>
      <c r="X755" s="13" t="s">
        <v>50</v>
      </c>
      <c r="Y755" s="13" t="s">
        <v>467</v>
      </c>
      <c r="Z755" s="13">
        <v>1</v>
      </c>
      <c r="AA755" s="13" t="s">
        <v>50</v>
      </c>
      <c r="AB755" s="13" t="s">
        <v>50</v>
      </c>
      <c r="AC755" s="13" t="s">
        <v>50</v>
      </c>
      <c r="AD755" s="13" t="s">
        <v>1624</v>
      </c>
      <c r="AE755" s="13" t="s">
        <v>50</v>
      </c>
      <c r="AF755" s="13" t="s">
        <v>50</v>
      </c>
      <c r="AG755" s="13" t="s">
        <v>50</v>
      </c>
      <c r="AH755" s="13" t="s">
        <v>50</v>
      </c>
      <c r="AI755" s="13" t="s">
        <v>50</v>
      </c>
      <c r="AJ755" s="13" t="s">
        <v>50</v>
      </c>
      <c r="AK755" s="13" t="s">
        <v>50</v>
      </c>
      <c r="AL755" s="13" t="s">
        <v>50</v>
      </c>
      <c r="AM755" s="13" t="s">
        <v>7797</v>
      </c>
      <c r="AN755" s="13" t="s">
        <v>993</v>
      </c>
      <c r="AO755" s="13" t="s">
        <v>7796</v>
      </c>
      <c r="AP755" s="14" t="s">
        <v>7798</v>
      </c>
      <c r="AQ755" s="15" t="s">
        <v>50</v>
      </c>
      <c r="AR755" s="13" t="s">
        <v>50</v>
      </c>
    </row>
    <row r="756" spans="1:44" ht="15" thickBot="1">
      <c r="A756" s="4" t="s">
        <v>7799</v>
      </c>
      <c r="B756" s="7">
        <v>63</v>
      </c>
      <c r="C756" s="6">
        <v>44197</v>
      </c>
      <c r="D756" s="7" t="s">
        <v>45</v>
      </c>
      <c r="E756" s="7" t="s">
        <v>46</v>
      </c>
      <c r="F756" s="7" t="s">
        <v>70</v>
      </c>
      <c r="G756" s="26" t="s">
        <v>54946</v>
      </c>
      <c r="H756" s="7" t="s">
        <v>50</v>
      </c>
      <c r="I756" s="7" t="s">
        <v>50</v>
      </c>
      <c r="J756" s="6">
        <v>45526</v>
      </c>
      <c r="K756" s="7" t="s">
        <v>50</v>
      </c>
      <c r="L756" s="7" t="s">
        <v>467</v>
      </c>
      <c r="M756" s="7" t="s">
        <v>7800</v>
      </c>
      <c r="N756" s="7" t="s">
        <v>50</v>
      </c>
      <c r="O756" s="7" t="s">
        <v>7801</v>
      </c>
      <c r="P756" s="5">
        <v>164842</v>
      </c>
      <c r="Q756" s="7" t="s">
        <v>50</v>
      </c>
      <c r="R756" s="28" t="s">
        <v>7802</v>
      </c>
      <c r="S756" s="28" t="s">
        <v>7803</v>
      </c>
      <c r="T756" s="7" t="s">
        <v>7804</v>
      </c>
      <c r="U756" s="7" t="s">
        <v>50</v>
      </c>
      <c r="V756" s="7" t="s">
        <v>50</v>
      </c>
      <c r="W756" s="7" t="s">
        <v>50</v>
      </c>
      <c r="X756" s="7" t="s">
        <v>50</v>
      </c>
      <c r="Y756" s="7" t="s">
        <v>467</v>
      </c>
      <c r="Z756" s="7">
        <v>2</v>
      </c>
      <c r="AA756" s="7" t="s">
        <v>50</v>
      </c>
      <c r="AB756" s="7" t="s">
        <v>50</v>
      </c>
      <c r="AC756" s="7" t="s">
        <v>50</v>
      </c>
      <c r="AD756" s="7" t="s">
        <v>467</v>
      </c>
      <c r="AE756" s="7" t="s">
        <v>50</v>
      </c>
      <c r="AF756" s="7" t="s">
        <v>50</v>
      </c>
      <c r="AG756" s="7" t="s">
        <v>50</v>
      </c>
      <c r="AH756" s="7" t="s">
        <v>50</v>
      </c>
      <c r="AI756" s="7" t="s">
        <v>50</v>
      </c>
      <c r="AJ756" s="7" t="s">
        <v>50</v>
      </c>
      <c r="AK756" s="7" t="s">
        <v>7805</v>
      </c>
      <c r="AL756" s="7" t="s">
        <v>50</v>
      </c>
      <c r="AM756" s="7" t="s">
        <v>7806</v>
      </c>
      <c r="AN756" s="7" t="s">
        <v>253</v>
      </c>
      <c r="AO756" s="7" t="s">
        <v>7807</v>
      </c>
      <c r="AP756" s="8" t="s">
        <v>7808</v>
      </c>
      <c r="AQ756" s="9" t="s">
        <v>50</v>
      </c>
      <c r="AR756" s="7" t="s">
        <v>50</v>
      </c>
    </row>
    <row r="757" spans="1:44" ht="15" thickBot="1">
      <c r="A757" s="10" t="s">
        <v>7809</v>
      </c>
      <c r="B757" s="11">
        <v>73209</v>
      </c>
      <c r="C757" s="12">
        <v>21916</v>
      </c>
      <c r="D757" s="13" t="s">
        <v>45</v>
      </c>
      <c r="E757" s="13" t="s">
        <v>46</v>
      </c>
      <c r="F757" s="13" t="s">
        <v>47</v>
      </c>
      <c r="G757" s="13" t="s">
        <v>71</v>
      </c>
      <c r="H757" s="13" t="s">
        <v>7810</v>
      </c>
      <c r="I757" s="13" t="s">
        <v>50</v>
      </c>
      <c r="J757" s="12">
        <v>45531</v>
      </c>
      <c r="K757" s="13" t="s">
        <v>72</v>
      </c>
      <c r="L757" s="13" t="s">
        <v>62</v>
      </c>
      <c r="M757" s="13" t="s">
        <v>3854</v>
      </c>
      <c r="N757" s="13" t="s">
        <v>7811</v>
      </c>
      <c r="O757" s="13" t="s">
        <v>7812</v>
      </c>
      <c r="P757" s="11">
        <v>165577</v>
      </c>
      <c r="Q757" s="13" t="s">
        <v>7813</v>
      </c>
      <c r="R757" s="29" t="s">
        <v>7814</v>
      </c>
      <c r="S757" s="29" t="s">
        <v>7815</v>
      </c>
      <c r="T757" s="13" t="s">
        <v>7816</v>
      </c>
      <c r="U757" s="13">
        <f>970-1700150150</f>
        <v>-1700149180</v>
      </c>
      <c r="V757" s="13" t="s">
        <v>50</v>
      </c>
      <c r="W757" s="13" t="s">
        <v>50</v>
      </c>
      <c r="X757" s="13" t="s">
        <v>50</v>
      </c>
      <c r="Y757" s="13" t="s">
        <v>61</v>
      </c>
      <c r="Z757" s="13">
        <v>1</v>
      </c>
      <c r="AA757" s="13" t="s">
        <v>50</v>
      </c>
      <c r="AB757" s="13" t="s">
        <v>50</v>
      </c>
      <c r="AC757" s="13" t="s">
        <v>50</v>
      </c>
      <c r="AD757" s="13" t="s">
        <v>62</v>
      </c>
      <c r="AE757" s="13" t="s">
        <v>50</v>
      </c>
      <c r="AF757" s="13" t="s">
        <v>50</v>
      </c>
      <c r="AG757" s="13" t="s">
        <v>50</v>
      </c>
      <c r="AH757" s="13" t="s">
        <v>50</v>
      </c>
      <c r="AI757" s="13" t="s">
        <v>50</v>
      </c>
      <c r="AJ757" s="13" t="s">
        <v>50</v>
      </c>
      <c r="AK757" s="13" t="s">
        <v>820</v>
      </c>
      <c r="AL757" s="13" t="s">
        <v>50</v>
      </c>
      <c r="AM757" s="13" t="s">
        <v>7817</v>
      </c>
      <c r="AN757" s="13" t="s">
        <v>798</v>
      </c>
      <c r="AO757" s="13" t="s">
        <v>50</v>
      </c>
      <c r="AP757" s="14" t="s">
        <v>7818</v>
      </c>
      <c r="AQ757" s="15" t="s">
        <v>50</v>
      </c>
      <c r="AR757" s="13" t="s">
        <v>255</v>
      </c>
    </row>
    <row r="758" spans="1:44" ht="15" thickBot="1">
      <c r="A758" s="4" t="s">
        <v>7819</v>
      </c>
      <c r="B758" s="7">
        <v>162</v>
      </c>
      <c r="C758" s="6">
        <v>36251</v>
      </c>
      <c r="D758" s="7" t="s">
        <v>45</v>
      </c>
      <c r="E758" s="7" t="s">
        <v>1939</v>
      </c>
      <c r="F758" s="7" t="s">
        <v>70</v>
      </c>
      <c r="G758" s="27" t="s">
        <v>54945</v>
      </c>
      <c r="H758" s="7" t="s">
        <v>7820</v>
      </c>
      <c r="I758" s="7" t="s">
        <v>50</v>
      </c>
      <c r="J758" s="6">
        <v>45530</v>
      </c>
      <c r="K758" s="7" t="s">
        <v>116</v>
      </c>
      <c r="L758" s="7" t="s">
        <v>52</v>
      </c>
      <c r="M758" s="7" t="s">
        <v>7821</v>
      </c>
      <c r="N758" s="7" t="s">
        <v>564</v>
      </c>
      <c r="O758" s="7" t="s">
        <v>7822</v>
      </c>
      <c r="P758" s="5">
        <v>166990</v>
      </c>
      <c r="Q758" s="7" t="s">
        <v>566</v>
      </c>
      <c r="R758" s="28" t="s">
        <v>7823</v>
      </c>
      <c r="S758" s="28" t="s">
        <v>7824</v>
      </c>
      <c r="T758" s="7" t="s">
        <v>7825</v>
      </c>
      <c r="U758" s="7" t="s">
        <v>7826</v>
      </c>
      <c r="V758" s="7" t="s">
        <v>50</v>
      </c>
      <c r="W758" s="7" t="s">
        <v>50</v>
      </c>
      <c r="X758" s="7" t="s">
        <v>50</v>
      </c>
      <c r="Y758" s="7" t="s">
        <v>50</v>
      </c>
      <c r="Z758" s="7">
        <v>2</v>
      </c>
      <c r="AA758" s="7" t="s">
        <v>50</v>
      </c>
      <c r="AB758" s="7" t="s">
        <v>50</v>
      </c>
      <c r="AC758" s="7" t="s">
        <v>50</v>
      </c>
      <c r="AD758" s="7" t="s">
        <v>50</v>
      </c>
      <c r="AE758" s="7" t="s">
        <v>50</v>
      </c>
      <c r="AF758" s="7" t="s">
        <v>50</v>
      </c>
      <c r="AG758" s="7" t="s">
        <v>50</v>
      </c>
      <c r="AH758" s="7" t="s">
        <v>50</v>
      </c>
      <c r="AI758" s="7" t="s">
        <v>50</v>
      </c>
      <c r="AJ758" s="7" t="s">
        <v>50</v>
      </c>
      <c r="AK758" s="7" t="s">
        <v>7827</v>
      </c>
      <c r="AL758" s="7" t="s">
        <v>50</v>
      </c>
      <c r="AM758" s="7" t="s">
        <v>7828</v>
      </c>
      <c r="AN758" s="7" t="s">
        <v>66</v>
      </c>
      <c r="AO758" s="7" t="s">
        <v>7829</v>
      </c>
      <c r="AP758" s="8" t="s">
        <v>7830</v>
      </c>
      <c r="AQ758" s="9" t="s">
        <v>50</v>
      </c>
      <c r="AR758" s="7" t="s">
        <v>50</v>
      </c>
    </row>
    <row r="759" spans="1:44" ht="15" thickBot="1">
      <c r="A759" s="10" t="s">
        <v>7831</v>
      </c>
      <c r="B759" s="13" t="s">
        <v>50</v>
      </c>
      <c r="C759" s="12">
        <v>44197</v>
      </c>
      <c r="D759" s="13" t="s">
        <v>45</v>
      </c>
      <c r="E759" s="13" t="s">
        <v>46</v>
      </c>
      <c r="F759" s="13" t="s">
        <v>70</v>
      </c>
      <c r="G759" s="13" t="s">
        <v>87</v>
      </c>
      <c r="H759" s="13" t="s">
        <v>50</v>
      </c>
      <c r="I759" s="13" t="s">
        <v>50</v>
      </c>
      <c r="J759" s="12">
        <v>45523</v>
      </c>
      <c r="K759" s="13" t="s">
        <v>50</v>
      </c>
      <c r="L759" s="13" t="s">
        <v>467</v>
      </c>
      <c r="M759" s="13" t="s">
        <v>7832</v>
      </c>
      <c r="N759" s="13" t="s">
        <v>3200</v>
      </c>
      <c r="O759" s="13" t="s">
        <v>7833</v>
      </c>
      <c r="P759" s="11">
        <v>168894</v>
      </c>
      <c r="Q759" s="13" t="s">
        <v>545</v>
      </c>
      <c r="R759" s="29" t="s">
        <v>7834</v>
      </c>
      <c r="S759" s="29" t="s">
        <v>7835</v>
      </c>
      <c r="T759" s="13" t="s">
        <v>7836</v>
      </c>
      <c r="U759" s="13" t="s">
        <v>7837</v>
      </c>
      <c r="V759" s="13" t="s">
        <v>50</v>
      </c>
      <c r="W759" s="13" t="s">
        <v>50</v>
      </c>
      <c r="X759" s="13" t="s">
        <v>50</v>
      </c>
      <c r="Y759" s="13" t="s">
        <v>467</v>
      </c>
      <c r="Z759" s="13">
        <v>1</v>
      </c>
      <c r="AA759" s="13" t="s">
        <v>50</v>
      </c>
      <c r="AB759" s="13" t="s">
        <v>50</v>
      </c>
      <c r="AC759" s="13" t="s">
        <v>50</v>
      </c>
      <c r="AD759" s="13" t="s">
        <v>467</v>
      </c>
      <c r="AE759" s="13" t="s">
        <v>50</v>
      </c>
      <c r="AF759" s="13" t="s">
        <v>50</v>
      </c>
      <c r="AG759" s="13" t="s">
        <v>50</v>
      </c>
      <c r="AH759" s="13" t="s">
        <v>50</v>
      </c>
      <c r="AI759" s="13" t="s">
        <v>50</v>
      </c>
      <c r="AJ759" s="13" t="s">
        <v>50</v>
      </c>
      <c r="AK759" s="13" t="s">
        <v>7838</v>
      </c>
      <c r="AL759" s="13" t="s">
        <v>50</v>
      </c>
      <c r="AM759" s="13" t="s">
        <v>7839</v>
      </c>
      <c r="AN759" s="13" t="s">
        <v>66</v>
      </c>
      <c r="AO759" s="13" t="s">
        <v>7840</v>
      </c>
      <c r="AP759" s="14" t="s">
        <v>7841</v>
      </c>
      <c r="AQ759" s="15" t="s">
        <v>50</v>
      </c>
      <c r="AR759" s="13" t="s">
        <v>50</v>
      </c>
    </row>
    <row r="760" spans="1:44" ht="15" thickBot="1">
      <c r="A760" s="4" t="s">
        <v>7842</v>
      </c>
      <c r="B760" s="5">
        <v>1290</v>
      </c>
      <c r="C760" s="6">
        <v>43466</v>
      </c>
      <c r="D760" s="7" t="s">
        <v>45</v>
      </c>
      <c r="E760" s="7" t="s">
        <v>46</v>
      </c>
      <c r="F760" s="7" t="s">
        <v>70</v>
      </c>
      <c r="G760" s="7" t="s">
        <v>50</v>
      </c>
      <c r="H760" s="7" t="s">
        <v>50</v>
      </c>
      <c r="I760" s="7" t="s">
        <v>50</v>
      </c>
      <c r="J760" s="6">
        <v>45528</v>
      </c>
      <c r="K760" s="7" t="s">
        <v>50</v>
      </c>
      <c r="L760" s="7" t="s">
        <v>241</v>
      </c>
      <c r="M760" s="7" t="s">
        <v>7843</v>
      </c>
      <c r="N760" s="7" t="s">
        <v>2941</v>
      </c>
      <c r="O760" s="7" t="s">
        <v>7844</v>
      </c>
      <c r="P760" s="5">
        <v>169087</v>
      </c>
      <c r="Q760" s="7" t="s">
        <v>245</v>
      </c>
      <c r="R760" s="28" t="s">
        <v>7845</v>
      </c>
      <c r="S760" s="31" t="s">
        <v>50</v>
      </c>
      <c r="T760" s="7" t="s">
        <v>7846</v>
      </c>
      <c r="U760" s="7" t="s">
        <v>7847</v>
      </c>
      <c r="V760" s="7" t="s">
        <v>50</v>
      </c>
      <c r="W760" s="7" t="s">
        <v>50</v>
      </c>
      <c r="X760" s="7" t="s">
        <v>50</v>
      </c>
      <c r="Y760" s="7" t="s">
        <v>154</v>
      </c>
      <c r="Z760" s="7">
        <v>2</v>
      </c>
      <c r="AA760" s="7" t="s">
        <v>50</v>
      </c>
      <c r="AB760" s="7" t="s">
        <v>50</v>
      </c>
      <c r="AC760" s="7" t="s">
        <v>50</v>
      </c>
      <c r="AD760" s="7" t="s">
        <v>241</v>
      </c>
      <c r="AE760" s="7" t="s">
        <v>50</v>
      </c>
      <c r="AF760" s="7" t="s">
        <v>50</v>
      </c>
      <c r="AG760" s="7" t="s">
        <v>50</v>
      </c>
      <c r="AH760" s="7" t="s">
        <v>50</v>
      </c>
      <c r="AI760" s="7" t="s">
        <v>50</v>
      </c>
      <c r="AJ760" s="7" t="s">
        <v>50</v>
      </c>
      <c r="AK760" s="7" t="s">
        <v>7848</v>
      </c>
      <c r="AL760" s="7" t="s">
        <v>50</v>
      </c>
      <c r="AM760" s="7" t="s">
        <v>7849</v>
      </c>
      <c r="AN760" s="7" t="s">
        <v>66</v>
      </c>
      <c r="AO760" s="7" t="s">
        <v>7850</v>
      </c>
      <c r="AP760" s="8" t="s">
        <v>7851</v>
      </c>
      <c r="AQ760" s="9" t="s">
        <v>50</v>
      </c>
      <c r="AR760" s="7" t="s">
        <v>50</v>
      </c>
    </row>
    <row r="761" spans="1:44" ht="15" thickBot="1">
      <c r="A761" s="10" t="s">
        <v>7852</v>
      </c>
      <c r="B761" s="13" t="s">
        <v>50</v>
      </c>
      <c r="C761" s="12">
        <v>44927</v>
      </c>
      <c r="D761" s="13" t="s">
        <v>45</v>
      </c>
      <c r="E761" s="13" t="s">
        <v>46</v>
      </c>
      <c r="F761" s="13" t="s">
        <v>70</v>
      </c>
      <c r="G761" s="13" t="s">
        <v>50</v>
      </c>
      <c r="H761" s="13" t="s">
        <v>50</v>
      </c>
      <c r="I761" s="13" t="s">
        <v>50</v>
      </c>
      <c r="J761" s="12">
        <v>45530</v>
      </c>
      <c r="K761" s="13" t="s">
        <v>50</v>
      </c>
      <c r="L761" s="13" t="s">
        <v>467</v>
      </c>
      <c r="M761" s="13" t="s">
        <v>7853</v>
      </c>
      <c r="N761" s="13" t="s">
        <v>3698</v>
      </c>
      <c r="O761" s="13" t="s">
        <v>7854</v>
      </c>
      <c r="P761" s="11">
        <v>172159</v>
      </c>
      <c r="Q761" s="13" t="s">
        <v>105</v>
      </c>
      <c r="R761" s="29" t="s">
        <v>7855</v>
      </c>
      <c r="S761" s="30" t="s">
        <v>50</v>
      </c>
      <c r="T761" s="13" t="s">
        <v>50</v>
      </c>
      <c r="U761" s="13" t="s">
        <v>50</v>
      </c>
      <c r="V761" s="13">
        <v>3900000</v>
      </c>
      <c r="W761" s="13" t="s">
        <v>60</v>
      </c>
      <c r="X761" s="13">
        <v>3900000</v>
      </c>
      <c r="Y761" s="13" t="s">
        <v>467</v>
      </c>
      <c r="Z761" s="13">
        <v>1</v>
      </c>
      <c r="AA761" s="13">
        <v>3900000</v>
      </c>
      <c r="AB761" s="13" t="s">
        <v>60</v>
      </c>
      <c r="AC761" s="13">
        <v>3900000</v>
      </c>
      <c r="AD761" s="13" t="s">
        <v>467</v>
      </c>
      <c r="AE761" s="13">
        <v>3900000</v>
      </c>
      <c r="AF761" s="13" t="s">
        <v>60</v>
      </c>
      <c r="AG761" s="13">
        <v>3900000</v>
      </c>
      <c r="AH761" s="13">
        <v>3900000</v>
      </c>
      <c r="AI761" s="13" t="s">
        <v>60</v>
      </c>
      <c r="AJ761" s="13">
        <v>3900000</v>
      </c>
      <c r="AK761" s="13" t="s">
        <v>7856</v>
      </c>
      <c r="AL761" s="13" t="s">
        <v>50</v>
      </c>
      <c r="AM761" s="13" t="s">
        <v>7857</v>
      </c>
      <c r="AN761" s="13" t="s">
        <v>253</v>
      </c>
      <c r="AO761" s="13" t="s">
        <v>50</v>
      </c>
      <c r="AP761" s="15" t="s">
        <v>50</v>
      </c>
      <c r="AQ761" s="14" t="s">
        <v>7858</v>
      </c>
      <c r="AR761" s="13" t="s">
        <v>255</v>
      </c>
    </row>
    <row r="762" spans="1:44" ht="15" thickBot="1">
      <c r="A762" s="4" t="s">
        <v>7859</v>
      </c>
      <c r="B762" s="5">
        <v>311025</v>
      </c>
      <c r="C762" s="7" t="s">
        <v>7860</v>
      </c>
      <c r="D762" s="7" t="s">
        <v>45</v>
      </c>
      <c r="E762" s="7" t="s">
        <v>46</v>
      </c>
      <c r="F762" s="7" t="s">
        <v>70</v>
      </c>
      <c r="G762" s="7" t="s">
        <v>145</v>
      </c>
      <c r="H762" s="7" t="s">
        <v>7861</v>
      </c>
      <c r="I762" s="7" t="s">
        <v>50</v>
      </c>
      <c r="J762" s="6">
        <v>45520</v>
      </c>
      <c r="K762" s="7" t="s">
        <v>191</v>
      </c>
      <c r="L762" s="7" t="s">
        <v>210</v>
      </c>
      <c r="M762" s="7" t="s">
        <v>7862</v>
      </c>
      <c r="N762" s="7" t="s">
        <v>7863</v>
      </c>
      <c r="O762" s="7" t="s">
        <v>7864</v>
      </c>
      <c r="P762" s="5">
        <v>173110</v>
      </c>
      <c r="Q762" s="7" t="s">
        <v>135</v>
      </c>
      <c r="R762" s="28" t="s">
        <v>7865</v>
      </c>
      <c r="S762" s="28" t="s">
        <v>7866</v>
      </c>
      <c r="T762" s="7" t="s">
        <v>7867</v>
      </c>
      <c r="U762" s="7" t="s">
        <v>7868</v>
      </c>
      <c r="V762" s="7" t="s">
        <v>50</v>
      </c>
      <c r="W762" s="7" t="s">
        <v>50</v>
      </c>
      <c r="X762" s="7" t="s">
        <v>50</v>
      </c>
      <c r="Y762" s="7" t="s">
        <v>50</v>
      </c>
      <c r="Z762" s="7">
        <v>1</v>
      </c>
      <c r="AA762" s="7" t="s">
        <v>50</v>
      </c>
      <c r="AB762" s="7" t="s">
        <v>50</v>
      </c>
      <c r="AC762" s="7" t="s">
        <v>50</v>
      </c>
      <c r="AD762" s="7" t="s">
        <v>210</v>
      </c>
      <c r="AE762" s="7" t="s">
        <v>50</v>
      </c>
      <c r="AF762" s="7" t="s">
        <v>50</v>
      </c>
      <c r="AG762" s="7" t="s">
        <v>50</v>
      </c>
      <c r="AH762" s="7" t="s">
        <v>50</v>
      </c>
      <c r="AI762" s="7" t="s">
        <v>50</v>
      </c>
      <c r="AJ762" s="7" t="s">
        <v>50</v>
      </c>
      <c r="AK762" s="7" t="s">
        <v>7869</v>
      </c>
      <c r="AL762" s="7" t="s">
        <v>50</v>
      </c>
      <c r="AM762" s="7" t="s">
        <v>7870</v>
      </c>
      <c r="AN762" s="7" t="s">
        <v>66</v>
      </c>
      <c r="AO762" s="7" t="s">
        <v>7871</v>
      </c>
      <c r="AP762" s="9" t="s">
        <v>50</v>
      </c>
      <c r="AQ762" s="8" t="s">
        <v>7872</v>
      </c>
      <c r="AR762" s="7" t="s">
        <v>50</v>
      </c>
    </row>
    <row r="763" spans="1:44" ht="15" thickBot="1">
      <c r="A763" s="10" t="s">
        <v>7873</v>
      </c>
      <c r="B763" s="13" t="s">
        <v>50</v>
      </c>
      <c r="C763" s="12">
        <v>44743</v>
      </c>
      <c r="D763" s="13" t="s">
        <v>45</v>
      </c>
      <c r="E763" s="13" t="s">
        <v>46</v>
      </c>
      <c r="F763" s="13" t="s">
        <v>70</v>
      </c>
      <c r="G763" s="13" t="s">
        <v>87</v>
      </c>
      <c r="H763" s="13" t="s">
        <v>50</v>
      </c>
      <c r="I763" s="13" t="s">
        <v>50</v>
      </c>
      <c r="J763" s="12">
        <v>45527</v>
      </c>
      <c r="K763" s="13" t="s">
        <v>50</v>
      </c>
      <c r="L763" s="13" t="s">
        <v>467</v>
      </c>
      <c r="M763" s="13" t="s">
        <v>7874</v>
      </c>
      <c r="N763" s="13" t="s">
        <v>259</v>
      </c>
      <c r="O763" s="13" t="s">
        <v>7875</v>
      </c>
      <c r="P763" s="11">
        <v>173672</v>
      </c>
      <c r="Q763" s="13" t="s">
        <v>245</v>
      </c>
      <c r="R763" s="29" t="s">
        <v>7876</v>
      </c>
      <c r="S763" s="29" t="s">
        <v>7877</v>
      </c>
      <c r="T763" s="13" t="s">
        <v>7878</v>
      </c>
      <c r="U763" s="13" t="s">
        <v>7879</v>
      </c>
      <c r="V763" s="13" t="s">
        <v>50</v>
      </c>
      <c r="W763" s="13" t="s">
        <v>50</v>
      </c>
      <c r="X763" s="13" t="s">
        <v>50</v>
      </c>
      <c r="Y763" s="13" t="s">
        <v>467</v>
      </c>
      <c r="Z763" s="13">
        <v>1</v>
      </c>
      <c r="AA763" s="13" t="s">
        <v>50</v>
      </c>
      <c r="AB763" s="13" t="s">
        <v>50</v>
      </c>
      <c r="AC763" s="13" t="s">
        <v>50</v>
      </c>
      <c r="AD763" s="13" t="s">
        <v>467</v>
      </c>
      <c r="AE763" s="13" t="s">
        <v>50</v>
      </c>
      <c r="AF763" s="13" t="s">
        <v>50</v>
      </c>
      <c r="AG763" s="13" t="s">
        <v>50</v>
      </c>
      <c r="AH763" s="13" t="s">
        <v>50</v>
      </c>
      <c r="AI763" s="13" t="s">
        <v>50</v>
      </c>
      <c r="AJ763" s="13" t="s">
        <v>50</v>
      </c>
      <c r="AK763" s="13" t="s">
        <v>50</v>
      </c>
      <c r="AL763" s="13" t="s">
        <v>50</v>
      </c>
      <c r="AM763" s="13" t="s">
        <v>7880</v>
      </c>
      <c r="AN763" s="13" t="s">
        <v>993</v>
      </c>
      <c r="AO763" s="13" t="s">
        <v>50</v>
      </c>
      <c r="AP763" s="14" t="s">
        <v>7881</v>
      </c>
      <c r="AQ763" s="15" t="s">
        <v>50</v>
      </c>
      <c r="AR763" s="13" t="s">
        <v>255</v>
      </c>
    </row>
    <row r="764" spans="1:44" ht="15" thickBot="1">
      <c r="A764" s="4" t="s">
        <v>7882</v>
      </c>
      <c r="B764" s="7" t="s">
        <v>50</v>
      </c>
      <c r="C764" s="6">
        <v>33604</v>
      </c>
      <c r="D764" s="7" t="s">
        <v>45</v>
      </c>
      <c r="E764" s="7" t="s">
        <v>1939</v>
      </c>
      <c r="F764" s="7" t="s">
        <v>70</v>
      </c>
      <c r="G764" s="7" t="s">
        <v>50</v>
      </c>
      <c r="H764" s="7" t="s">
        <v>50</v>
      </c>
      <c r="I764" s="7" t="s">
        <v>50</v>
      </c>
      <c r="J764" s="6">
        <v>45524</v>
      </c>
      <c r="K764" s="7" t="s">
        <v>50</v>
      </c>
      <c r="L764" s="7" t="s">
        <v>52</v>
      </c>
      <c r="M764" s="7" t="s">
        <v>7458</v>
      </c>
      <c r="N764" s="7" t="s">
        <v>6843</v>
      </c>
      <c r="O764" s="7" t="s">
        <v>7883</v>
      </c>
      <c r="P764" s="5">
        <v>174129</v>
      </c>
      <c r="Q764" s="7" t="s">
        <v>397</v>
      </c>
      <c r="R764" s="28" t="s">
        <v>7884</v>
      </c>
      <c r="S764" s="31" t="s">
        <v>50</v>
      </c>
      <c r="T764" s="7" t="s">
        <v>7885</v>
      </c>
      <c r="U764" s="7">
        <f>928-556-313</f>
        <v>59</v>
      </c>
      <c r="V764" s="7">
        <v>7500</v>
      </c>
      <c r="W764" s="7" t="s">
        <v>60</v>
      </c>
      <c r="X764" s="7">
        <v>7500</v>
      </c>
      <c r="Y764" s="7" t="s">
        <v>50</v>
      </c>
      <c r="Z764" s="7">
        <v>1</v>
      </c>
      <c r="AA764" s="7" t="s">
        <v>50</v>
      </c>
      <c r="AB764" s="7" t="s">
        <v>50</v>
      </c>
      <c r="AC764" s="7" t="s">
        <v>50</v>
      </c>
      <c r="AD764" s="7" t="s">
        <v>50</v>
      </c>
      <c r="AE764" s="7" t="s">
        <v>50</v>
      </c>
      <c r="AF764" s="7" t="s">
        <v>50</v>
      </c>
      <c r="AG764" s="7" t="s">
        <v>50</v>
      </c>
      <c r="AH764" s="7">
        <v>7500</v>
      </c>
      <c r="AI764" s="7" t="s">
        <v>60</v>
      </c>
      <c r="AJ764" s="7">
        <v>7500</v>
      </c>
      <c r="AK764" s="7" t="s">
        <v>6679</v>
      </c>
      <c r="AL764" s="7" t="s">
        <v>50</v>
      </c>
      <c r="AM764" s="7" t="s">
        <v>7886</v>
      </c>
      <c r="AN764" s="7" t="s">
        <v>5485</v>
      </c>
      <c r="AO764" s="7" t="s">
        <v>7887</v>
      </c>
      <c r="AP764" s="9" t="s">
        <v>50</v>
      </c>
      <c r="AQ764" s="8" t="s">
        <v>7888</v>
      </c>
      <c r="AR764" s="7" t="s">
        <v>50</v>
      </c>
    </row>
    <row r="765" spans="1:44" ht="15" thickBot="1">
      <c r="A765" s="10" t="s">
        <v>7889</v>
      </c>
      <c r="B765" s="13" t="s">
        <v>50</v>
      </c>
      <c r="C765" s="12">
        <v>44927</v>
      </c>
      <c r="D765" s="13" t="s">
        <v>45</v>
      </c>
      <c r="E765" s="13" t="s">
        <v>46</v>
      </c>
      <c r="F765" s="13" t="s">
        <v>70</v>
      </c>
      <c r="G765" s="27" t="s">
        <v>54945</v>
      </c>
      <c r="H765" s="13" t="s">
        <v>50</v>
      </c>
      <c r="I765" s="13" t="s">
        <v>50</v>
      </c>
      <c r="J765" s="12">
        <v>45523</v>
      </c>
      <c r="K765" s="13" t="s">
        <v>50</v>
      </c>
      <c r="L765" s="13" t="s">
        <v>467</v>
      </c>
      <c r="M765" s="13" t="s">
        <v>7890</v>
      </c>
      <c r="N765" s="13" t="s">
        <v>54</v>
      </c>
      <c r="O765" s="13" t="s">
        <v>7891</v>
      </c>
      <c r="P765" s="11">
        <v>174136</v>
      </c>
      <c r="Q765" s="13" t="s">
        <v>56</v>
      </c>
      <c r="R765" s="29" t="s">
        <v>7892</v>
      </c>
      <c r="S765" s="29" t="s">
        <v>7893</v>
      </c>
      <c r="T765" s="13" t="s">
        <v>7894</v>
      </c>
      <c r="U765" s="13">
        <f>1-650-492-1476</f>
        <v>-2617</v>
      </c>
      <c r="V765" s="13" t="s">
        <v>50</v>
      </c>
      <c r="W765" s="13" t="s">
        <v>50</v>
      </c>
      <c r="X765" s="13" t="s">
        <v>50</v>
      </c>
      <c r="Y765" s="13" t="s">
        <v>467</v>
      </c>
      <c r="Z765" s="13">
        <v>1</v>
      </c>
      <c r="AA765" s="13" t="s">
        <v>50</v>
      </c>
      <c r="AB765" s="13" t="s">
        <v>50</v>
      </c>
      <c r="AC765" s="13" t="s">
        <v>50</v>
      </c>
      <c r="AD765" s="13" t="s">
        <v>467</v>
      </c>
      <c r="AE765" s="13" t="s">
        <v>50</v>
      </c>
      <c r="AF765" s="13" t="s">
        <v>50</v>
      </c>
      <c r="AG765" s="13" t="s">
        <v>50</v>
      </c>
      <c r="AH765" s="13" t="s">
        <v>50</v>
      </c>
      <c r="AI765" s="13" t="s">
        <v>50</v>
      </c>
      <c r="AJ765" s="13" t="s">
        <v>50</v>
      </c>
      <c r="AK765" s="13" t="s">
        <v>50</v>
      </c>
      <c r="AL765" s="13" t="s">
        <v>50</v>
      </c>
      <c r="AM765" s="13" t="s">
        <v>7895</v>
      </c>
      <c r="AN765" s="13" t="s">
        <v>66</v>
      </c>
      <c r="AO765" s="13" t="s">
        <v>7894</v>
      </c>
      <c r="AP765" s="14" t="s">
        <v>7896</v>
      </c>
      <c r="AQ765" s="15" t="s">
        <v>50</v>
      </c>
      <c r="AR765" s="13" t="s">
        <v>50</v>
      </c>
    </row>
    <row r="766" spans="1:44" ht="15" thickBot="1">
      <c r="A766" s="4" t="s">
        <v>7897</v>
      </c>
      <c r="B766" s="7" t="s">
        <v>50</v>
      </c>
      <c r="C766" s="6">
        <v>44927</v>
      </c>
      <c r="D766" s="7" t="s">
        <v>45</v>
      </c>
      <c r="E766" s="7" t="s">
        <v>46</v>
      </c>
      <c r="F766" s="7" t="s">
        <v>70</v>
      </c>
      <c r="G766" s="26" t="s">
        <v>54946</v>
      </c>
      <c r="H766" s="7" t="s">
        <v>50</v>
      </c>
      <c r="I766" s="7" t="s">
        <v>50</v>
      </c>
      <c r="J766" s="6">
        <v>45527</v>
      </c>
      <c r="K766" s="7" t="s">
        <v>50</v>
      </c>
      <c r="L766" s="7" t="s">
        <v>1624</v>
      </c>
      <c r="M766" s="7" t="s">
        <v>7898</v>
      </c>
      <c r="N766" s="7" t="s">
        <v>7899</v>
      </c>
      <c r="O766" s="7" t="s">
        <v>7900</v>
      </c>
      <c r="P766" s="5">
        <v>174261</v>
      </c>
      <c r="Q766" s="7" t="s">
        <v>520</v>
      </c>
      <c r="R766" s="28" t="s">
        <v>7901</v>
      </c>
      <c r="S766" s="28" t="s">
        <v>7902</v>
      </c>
      <c r="T766" s="7" t="s">
        <v>7903</v>
      </c>
      <c r="U766" s="7" t="s">
        <v>50</v>
      </c>
      <c r="V766" s="7" t="s">
        <v>50</v>
      </c>
      <c r="W766" s="7" t="s">
        <v>50</v>
      </c>
      <c r="X766" s="7" t="s">
        <v>50</v>
      </c>
      <c r="Y766" s="7" t="s">
        <v>467</v>
      </c>
      <c r="Z766" s="7">
        <v>1</v>
      </c>
      <c r="AA766" s="7" t="s">
        <v>50</v>
      </c>
      <c r="AB766" s="7" t="s">
        <v>50</v>
      </c>
      <c r="AC766" s="7" t="s">
        <v>50</v>
      </c>
      <c r="AD766" s="7" t="s">
        <v>1624</v>
      </c>
      <c r="AE766" s="7" t="s">
        <v>50</v>
      </c>
      <c r="AF766" s="7" t="s">
        <v>50</v>
      </c>
      <c r="AG766" s="7" t="s">
        <v>50</v>
      </c>
      <c r="AH766" s="7" t="s">
        <v>50</v>
      </c>
      <c r="AI766" s="7" t="s">
        <v>50</v>
      </c>
      <c r="AJ766" s="7" t="s">
        <v>50</v>
      </c>
      <c r="AK766" s="7" t="s">
        <v>50</v>
      </c>
      <c r="AL766" s="7" t="s">
        <v>50</v>
      </c>
      <c r="AM766" s="7" t="s">
        <v>7904</v>
      </c>
      <c r="AN766" s="7" t="s">
        <v>66</v>
      </c>
      <c r="AO766" s="7" t="s">
        <v>50</v>
      </c>
      <c r="AP766" s="8" t="s">
        <v>7905</v>
      </c>
      <c r="AQ766" s="9" t="s">
        <v>50</v>
      </c>
      <c r="AR766" s="7" t="s">
        <v>255</v>
      </c>
    </row>
    <row r="767" spans="1:44" ht="15" thickBot="1">
      <c r="A767" s="10" t="s">
        <v>7906</v>
      </c>
      <c r="B767" s="13" t="s">
        <v>50</v>
      </c>
      <c r="C767" s="12">
        <v>44927</v>
      </c>
      <c r="D767" s="13" t="s">
        <v>45</v>
      </c>
      <c r="E767" s="13" t="s">
        <v>46</v>
      </c>
      <c r="F767" s="13" t="s">
        <v>70</v>
      </c>
      <c r="G767" s="26" t="s">
        <v>54946</v>
      </c>
      <c r="H767" s="13" t="s">
        <v>50</v>
      </c>
      <c r="I767" s="13" t="s">
        <v>50</v>
      </c>
      <c r="J767" s="12">
        <v>45527</v>
      </c>
      <c r="K767" s="13" t="s">
        <v>50</v>
      </c>
      <c r="L767" s="13" t="s">
        <v>467</v>
      </c>
      <c r="M767" s="13" t="s">
        <v>7907</v>
      </c>
      <c r="N767" s="13" t="s">
        <v>791</v>
      </c>
      <c r="O767" s="13" t="s">
        <v>7908</v>
      </c>
      <c r="P767" s="11">
        <v>177084</v>
      </c>
      <c r="Q767" s="13" t="s">
        <v>245</v>
      </c>
      <c r="R767" s="29" t="s">
        <v>7909</v>
      </c>
      <c r="S767" s="29" t="s">
        <v>7910</v>
      </c>
      <c r="T767" s="13" t="s">
        <v>50</v>
      </c>
      <c r="U767" s="13" t="s">
        <v>7911</v>
      </c>
      <c r="V767" s="13" t="s">
        <v>50</v>
      </c>
      <c r="W767" s="13" t="s">
        <v>50</v>
      </c>
      <c r="X767" s="13" t="s">
        <v>50</v>
      </c>
      <c r="Y767" s="13" t="s">
        <v>467</v>
      </c>
      <c r="Z767" s="13">
        <v>1</v>
      </c>
      <c r="AA767" s="13" t="s">
        <v>50</v>
      </c>
      <c r="AB767" s="13" t="s">
        <v>50</v>
      </c>
      <c r="AC767" s="13" t="s">
        <v>50</v>
      </c>
      <c r="AD767" s="13" t="s">
        <v>467</v>
      </c>
      <c r="AE767" s="13" t="s">
        <v>50</v>
      </c>
      <c r="AF767" s="13" t="s">
        <v>50</v>
      </c>
      <c r="AG767" s="13" t="s">
        <v>50</v>
      </c>
      <c r="AH767" s="13" t="s">
        <v>50</v>
      </c>
      <c r="AI767" s="13" t="s">
        <v>50</v>
      </c>
      <c r="AJ767" s="13" t="s">
        <v>50</v>
      </c>
      <c r="AK767" s="13" t="s">
        <v>7912</v>
      </c>
      <c r="AL767" s="13" t="s">
        <v>50</v>
      </c>
      <c r="AM767" s="13" t="s">
        <v>7913</v>
      </c>
      <c r="AN767" s="13" t="s">
        <v>253</v>
      </c>
      <c r="AO767" s="13" t="s">
        <v>7914</v>
      </c>
      <c r="AP767" s="14" t="s">
        <v>7915</v>
      </c>
      <c r="AQ767" s="15" t="s">
        <v>50</v>
      </c>
      <c r="AR767" s="13" t="s">
        <v>50</v>
      </c>
    </row>
    <row r="768" spans="1:44" ht="15" thickBot="1">
      <c r="A768" s="4" t="s">
        <v>7916</v>
      </c>
      <c r="B768" s="7" t="s">
        <v>50</v>
      </c>
      <c r="C768" s="6">
        <v>41640</v>
      </c>
      <c r="D768" s="7" t="s">
        <v>45</v>
      </c>
      <c r="E768" s="7" t="s">
        <v>46</v>
      </c>
      <c r="F768" s="7" t="s">
        <v>70</v>
      </c>
      <c r="G768" s="26" t="s">
        <v>54946</v>
      </c>
      <c r="H768" s="7" t="s">
        <v>50</v>
      </c>
      <c r="I768" s="7" t="s">
        <v>50</v>
      </c>
      <c r="J768" s="6">
        <v>45525</v>
      </c>
      <c r="K768" s="7" t="s">
        <v>50</v>
      </c>
      <c r="L768" s="7" t="s">
        <v>467</v>
      </c>
      <c r="M768" s="7" t="s">
        <v>7917</v>
      </c>
      <c r="N768" s="7" t="s">
        <v>91</v>
      </c>
      <c r="O768" s="7" t="s">
        <v>7918</v>
      </c>
      <c r="P768" s="5">
        <v>177885</v>
      </c>
      <c r="Q768" s="7" t="s">
        <v>93</v>
      </c>
      <c r="R768" s="28" t="s">
        <v>7919</v>
      </c>
      <c r="S768" s="31" t="s">
        <v>50</v>
      </c>
      <c r="T768" s="7" t="s">
        <v>50</v>
      </c>
      <c r="U768" s="7" t="s">
        <v>50</v>
      </c>
      <c r="V768" s="7" t="s">
        <v>50</v>
      </c>
      <c r="W768" s="7" t="s">
        <v>50</v>
      </c>
      <c r="X768" s="7" t="s">
        <v>50</v>
      </c>
      <c r="Y768" s="7" t="s">
        <v>467</v>
      </c>
      <c r="Z768" s="7">
        <v>1</v>
      </c>
      <c r="AA768" s="7" t="s">
        <v>50</v>
      </c>
      <c r="AB768" s="7" t="s">
        <v>50</v>
      </c>
      <c r="AC768" s="7" t="s">
        <v>50</v>
      </c>
      <c r="AD768" s="7" t="s">
        <v>467</v>
      </c>
      <c r="AE768" s="7" t="s">
        <v>50</v>
      </c>
      <c r="AF768" s="7" t="s">
        <v>50</v>
      </c>
      <c r="AG768" s="7" t="s">
        <v>50</v>
      </c>
      <c r="AH768" s="7" t="s">
        <v>50</v>
      </c>
      <c r="AI768" s="7" t="s">
        <v>50</v>
      </c>
      <c r="AJ768" s="7" t="s">
        <v>50</v>
      </c>
      <c r="AK768" s="7" t="s">
        <v>7920</v>
      </c>
      <c r="AL768" s="7" t="s">
        <v>50</v>
      </c>
      <c r="AM768" s="7" t="s">
        <v>7921</v>
      </c>
      <c r="AN768" s="7" t="s">
        <v>993</v>
      </c>
      <c r="AO768" s="7" t="s">
        <v>7922</v>
      </c>
      <c r="AP768" s="9" t="s">
        <v>50</v>
      </c>
      <c r="AQ768" s="8" t="s">
        <v>7923</v>
      </c>
      <c r="AR768" s="7" t="s">
        <v>50</v>
      </c>
    </row>
    <row r="769" spans="1:44" ht="15" thickBot="1">
      <c r="A769" s="10" t="s">
        <v>7924</v>
      </c>
      <c r="B769" s="11">
        <v>2347</v>
      </c>
      <c r="C769" s="12">
        <v>45300</v>
      </c>
      <c r="D769" s="13" t="s">
        <v>45</v>
      </c>
      <c r="E769" s="13" t="s">
        <v>46</v>
      </c>
      <c r="F769" s="13" t="s">
        <v>70</v>
      </c>
      <c r="G769" s="26" t="s">
        <v>54946</v>
      </c>
      <c r="H769" s="13" t="s">
        <v>50</v>
      </c>
      <c r="I769" s="13" t="s">
        <v>50</v>
      </c>
      <c r="J769" s="12">
        <v>45524</v>
      </c>
      <c r="K769" s="13" t="s">
        <v>50</v>
      </c>
      <c r="L769" s="13" t="s">
        <v>467</v>
      </c>
      <c r="M769" s="13" t="s">
        <v>7925</v>
      </c>
      <c r="N769" s="13" t="s">
        <v>543</v>
      </c>
      <c r="O769" s="13" t="s">
        <v>7926</v>
      </c>
      <c r="P769" s="11">
        <v>177939</v>
      </c>
      <c r="Q769" s="13" t="s">
        <v>545</v>
      </c>
      <c r="R769" s="29" t="s">
        <v>7927</v>
      </c>
      <c r="S769" s="29" t="s">
        <v>7928</v>
      </c>
      <c r="T769" s="13" t="s">
        <v>7929</v>
      </c>
      <c r="U769" s="13" t="s">
        <v>50</v>
      </c>
      <c r="V769" s="13" t="s">
        <v>50</v>
      </c>
      <c r="W769" s="13" t="s">
        <v>50</v>
      </c>
      <c r="X769" s="13" t="s">
        <v>50</v>
      </c>
      <c r="Y769" s="13" t="s">
        <v>467</v>
      </c>
      <c r="Z769" s="13">
        <v>1</v>
      </c>
      <c r="AA769" s="13" t="s">
        <v>50</v>
      </c>
      <c r="AB769" s="13" t="s">
        <v>50</v>
      </c>
      <c r="AC769" s="13" t="s">
        <v>50</v>
      </c>
      <c r="AD769" s="13" t="s">
        <v>467</v>
      </c>
      <c r="AE769" s="13" t="s">
        <v>50</v>
      </c>
      <c r="AF769" s="13" t="s">
        <v>50</v>
      </c>
      <c r="AG769" s="13" t="s">
        <v>50</v>
      </c>
      <c r="AH769" s="13" t="s">
        <v>50</v>
      </c>
      <c r="AI769" s="13" t="s">
        <v>50</v>
      </c>
      <c r="AJ769" s="13" t="s">
        <v>50</v>
      </c>
      <c r="AK769" s="13" t="s">
        <v>50</v>
      </c>
      <c r="AL769" s="13" t="s">
        <v>50</v>
      </c>
      <c r="AM769" s="13" t="s">
        <v>7930</v>
      </c>
      <c r="AN769" s="13" t="s">
        <v>253</v>
      </c>
      <c r="AO769" s="13" t="s">
        <v>7931</v>
      </c>
      <c r="AP769" s="14" t="s">
        <v>7932</v>
      </c>
      <c r="AQ769" s="15" t="s">
        <v>50</v>
      </c>
      <c r="AR769" s="13" t="s">
        <v>50</v>
      </c>
    </row>
    <row r="770" spans="1:44" ht="15" thickBot="1">
      <c r="A770" s="4" t="s">
        <v>7933</v>
      </c>
      <c r="B770" s="7" t="s">
        <v>50</v>
      </c>
      <c r="C770" s="6">
        <v>44927</v>
      </c>
      <c r="D770" s="7" t="s">
        <v>45</v>
      </c>
      <c r="E770" s="7" t="s">
        <v>46</v>
      </c>
      <c r="F770" s="7" t="s">
        <v>70</v>
      </c>
      <c r="G770" s="27" t="s">
        <v>54945</v>
      </c>
      <c r="H770" s="7" t="s">
        <v>50</v>
      </c>
      <c r="I770" s="7" t="s">
        <v>50</v>
      </c>
      <c r="J770" s="6">
        <v>45529</v>
      </c>
      <c r="K770" s="7" t="s">
        <v>50</v>
      </c>
      <c r="L770" s="7" t="s">
        <v>1624</v>
      </c>
      <c r="M770" s="7" t="s">
        <v>7934</v>
      </c>
      <c r="N770" s="7" t="s">
        <v>3550</v>
      </c>
      <c r="O770" s="7" t="s">
        <v>7935</v>
      </c>
      <c r="P770" s="5">
        <v>178840</v>
      </c>
      <c r="Q770" s="7" t="s">
        <v>56</v>
      </c>
      <c r="R770" s="28" t="s">
        <v>7936</v>
      </c>
      <c r="S770" s="28" t="s">
        <v>7937</v>
      </c>
      <c r="T770" s="7" t="s">
        <v>50</v>
      </c>
      <c r="U770" s="7" t="s">
        <v>50</v>
      </c>
      <c r="V770" s="7" t="s">
        <v>50</v>
      </c>
      <c r="W770" s="7" t="s">
        <v>50</v>
      </c>
      <c r="X770" s="7" t="s">
        <v>50</v>
      </c>
      <c r="Y770" s="7" t="s">
        <v>467</v>
      </c>
      <c r="Z770" s="7">
        <v>1</v>
      </c>
      <c r="AA770" s="7" t="s">
        <v>50</v>
      </c>
      <c r="AB770" s="7" t="s">
        <v>50</v>
      </c>
      <c r="AC770" s="7" t="s">
        <v>50</v>
      </c>
      <c r="AD770" s="7" t="s">
        <v>1624</v>
      </c>
      <c r="AE770" s="7" t="s">
        <v>50</v>
      </c>
      <c r="AF770" s="7" t="s">
        <v>50</v>
      </c>
      <c r="AG770" s="7" t="s">
        <v>50</v>
      </c>
      <c r="AH770" s="7" t="s">
        <v>50</v>
      </c>
      <c r="AI770" s="7" t="s">
        <v>50</v>
      </c>
      <c r="AJ770" s="7" t="s">
        <v>50</v>
      </c>
      <c r="AK770" s="7" t="s">
        <v>50</v>
      </c>
      <c r="AL770" s="7" t="s">
        <v>50</v>
      </c>
      <c r="AM770" s="7" t="s">
        <v>7938</v>
      </c>
      <c r="AN770" s="7" t="s">
        <v>66</v>
      </c>
      <c r="AO770" s="7" t="s">
        <v>7939</v>
      </c>
      <c r="AP770" s="8" t="s">
        <v>7940</v>
      </c>
      <c r="AQ770" s="9" t="s">
        <v>50</v>
      </c>
      <c r="AR770" s="7" t="s">
        <v>50</v>
      </c>
    </row>
    <row r="771" spans="1:44" ht="15" thickBot="1">
      <c r="A771" s="10" t="s">
        <v>7941</v>
      </c>
      <c r="B771" s="11">
        <v>1049</v>
      </c>
      <c r="C771" s="12">
        <v>33239</v>
      </c>
      <c r="D771" s="13" t="s">
        <v>45</v>
      </c>
      <c r="E771" s="13" t="s">
        <v>46</v>
      </c>
      <c r="F771" s="13" t="s">
        <v>70</v>
      </c>
      <c r="G771" s="26" t="s">
        <v>54946</v>
      </c>
      <c r="H771" s="13" t="s">
        <v>7942</v>
      </c>
      <c r="I771" s="13" t="s">
        <v>50</v>
      </c>
      <c r="J771" s="12">
        <v>45525</v>
      </c>
      <c r="K771" s="13" t="s">
        <v>89</v>
      </c>
      <c r="L771" s="13" t="s">
        <v>52</v>
      </c>
      <c r="M771" s="13" t="s">
        <v>7943</v>
      </c>
      <c r="N771" s="13" t="s">
        <v>75</v>
      </c>
      <c r="O771" s="13" t="s">
        <v>7944</v>
      </c>
      <c r="P771" s="11">
        <v>180532</v>
      </c>
      <c r="Q771" s="13" t="s">
        <v>77</v>
      </c>
      <c r="R771" s="29" t="s">
        <v>7945</v>
      </c>
      <c r="S771" s="29" t="s">
        <v>7946</v>
      </c>
      <c r="T771" s="13" t="s">
        <v>7947</v>
      </c>
      <c r="U771" s="13" t="s">
        <v>7948</v>
      </c>
      <c r="V771" s="13" t="s">
        <v>50</v>
      </c>
      <c r="W771" s="13" t="s">
        <v>50</v>
      </c>
      <c r="X771" s="13" t="s">
        <v>50</v>
      </c>
      <c r="Y771" s="13" t="s">
        <v>50</v>
      </c>
      <c r="Z771" s="13">
        <v>1</v>
      </c>
      <c r="AA771" s="13" t="s">
        <v>50</v>
      </c>
      <c r="AB771" s="13" t="s">
        <v>50</v>
      </c>
      <c r="AC771" s="13" t="s">
        <v>50</v>
      </c>
      <c r="AD771" s="13" t="s">
        <v>50</v>
      </c>
      <c r="AE771" s="13" t="s">
        <v>50</v>
      </c>
      <c r="AF771" s="13" t="s">
        <v>50</v>
      </c>
      <c r="AG771" s="13" t="s">
        <v>50</v>
      </c>
      <c r="AH771" s="13" t="s">
        <v>50</v>
      </c>
      <c r="AI771" s="13" t="s">
        <v>50</v>
      </c>
      <c r="AJ771" s="13" t="s">
        <v>50</v>
      </c>
      <c r="AK771" s="13" t="s">
        <v>7949</v>
      </c>
      <c r="AL771" s="13" t="s">
        <v>50</v>
      </c>
      <c r="AM771" s="13" t="s">
        <v>7950</v>
      </c>
      <c r="AN771" s="13" t="s">
        <v>66</v>
      </c>
      <c r="AO771" s="13" t="s">
        <v>7951</v>
      </c>
      <c r="AP771" s="14" t="s">
        <v>7952</v>
      </c>
      <c r="AQ771" s="15" t="s">
        <v>50</v>
      </c>
      <c r="AR771" s="13" t="s">
        <v>50</v>
      </c>
    </row>
    <row r="772" spans="1:44" ht="15" thickBot="1">
      <c r="A772" s="4" t="s">
        <v>7953</v>
      </c>
      <c r="B772" s="7" t="s">
        <v>50</v>
      </c>
      <c r="C772" s="7" t="s">
        <v>50</v>
      </c>
      <c r="D772" s="7" t="s">
        <v>45</v>
      </c>
      <c r="E772" s="7" t="s">
        <v>50</v>
      </c>
      <c r="F772" s="7" t="s">
        <v>70</v>
      </c>
      <c r="G772" s="26" t="s">
        <v>54946</v>
      </c>
      <c r="H772" s="7" t="s">
        <v>50</v>
      </c>
      <c r="I772" s="7" t="s">
        <v>50</v>
      </c>
      <c r="J772" s="6">
        <v>45524</v>
      </c>
      <c r="K772" s="7" t="s">
        <v>50</v>
      </c>
      <c r="L772" s="7" t="s">
        <v>290</v>
      </c>
      <c r="M772" s="7" t="s">
        <v>7954</v>
      </c>
      <c r="N772" s="7" t="s">
        <v>564</v>
      </c>
      <c r="O772" s="7" t="s">
        <v>7955</v>
      </c>
      <c r="P772" s="5">
        <v>182871</v>
      </c>
      <c r="Q772" s="7" t="s">
        <v>566</v>
      </c>
      <c r="R772" s="28" t="s">
        <v>7956</v>
      </c>
      <c r="S772" s="28" t="s">
        <v>7957</v>
      </c>
      <c r="T772" s="7" t="s">
        <v>50</v>
      </c>
      <c r="U772" s="7" t="s">
        <v>50</v>
      </c>
      <c r="V772" s="7" t="s">
        <v>50</v>
      </c>
      <c r="W772" s="7" t="s">
        <v>50</v>
      </c>
      <c r="X772" s="7" t="s">
        <v>50</v>
      </c>
      <c r="Y772" s="7" t="s">
        <v>290</v>
      </c>
      <c r="Z772" s="7">
        <v>1</v>
      </c>
      <c r="AA772" s="7" t="s">
        <v>50</v>
      </c>
      <c r="AB772" s="7" t="s">
        <v>50</v>
      </c>
      <c r="AC772" s="7" t="s">
        <v>50</v>
      </c>
      <c r="AD772" s="7" t="s">
        <v>290</v>
      </c>
      <c r="AE772" s="7" t="s">
        <v>50</v>
      </c>
      <c r="AF772" s="7" t="s">
        <v>50</v>
      </c>
      <c r="AG772" s="7" t="s">
        <v>50</v>
      </c>
      <c r="AH772" s="7" t="s">
        <v>50</v>
      </c>
      <c r="AI772" s="7" t="s">
        <v>50</v>
      </c>
      <c r="AJ772" s="7" t="s">
        <v>50</v>
      </c>
      <c r="AK772" s="7" t="s">
        <v>7958</v>
      </c>
      <c r="AL772" s="7" t="s">
        <v>50</v>
      </c>
      <c r="AM772" s="7" t="s">
        <v>7959</v>
      </c>
      <c r="AN772" s="7" t="s">
        <v>993</v>
      </c>
      <c r="AO772" s="7" t="s">
        <v>7960</v>
      </c>
      <c r="AP772" s="9" t="s">
        <v>50</v>
      </c>
      <c r="AQ772" s="8" t="s">
        <v>7961</v>
      </c>
      <c r="AR772" s="7" t="s">
        <v>50</v>
      </c>
    </row>
    <row r="773" spans="1:44" ht="15" thickBot="1">
      <c r="A773" s="10" t="s">
        <v>7962</v>
      </c>
      <c r="B773" s="13" t="s">
        <v>50</v>
      </c>
      <c r="C773" s="13" t="s">
        <v>50</v>
      </c>
      <c r="D773" s="13" t="s">
        <v>45</v>
      </c>
      <c r="E773" s="13" t="s">
        <v>46</v>
      </c>
      <c r="F773" s="13" t="s">
        <v>70</v>
      </c>
      <c r="G773" s="13" t="s">
        <v>50</v>
      </c>
      <c r="H773" s="13" t="s">
        <v>50</v>
      </c>
      <c r="I773" s="13" t="s">
        <v>50</v>
      </c>
      <c r="J773" s="12">
        <v>45530</v>
      </c>
      <c r="K773" s="13" t="s">
        <v>50</v>
      </c>
      <c r="L773" s="13" t="s">
        <v>290</v>
      </c>
      <c r="M773" s="13" t="s">
        <v>7963</v>
      </c>
      <c r="N773" s="13" t="s">
        <v>7964</v>
      </c>
      <c r="O773" s="13" t="s">
        <v>7965</v>
      </c>
      <c r="P773" s="11">
        <v>185022</v>
      </c>
      <c r="Q773" s="13" t="s">
        <v>1080</v>
      </c>
      <c r="R773" s="29" t="s">
        <v>7966</v>
      </c>
      <c r="S773" s="30" t="s">
        <v>50</v>
      </c>
      <c r="T773" s="13" t="s">
        <v>7967</v>
      </c>
      <c r="U773" s="13" t="s">
        <v>7968</v>
      </c>
      <c r="V773" s="13" t="s">
        <v>50</v>
      </c>
      <c r="W773" s="13" t="s">
        <v>50</v>
      </c>
      <c r="X773" s="13" t="s">
        <v>50</v>
      </c>
      <c r="Y773" s="13" t="s">
        <v>290</v>
      </c>
      <c r="Z773" s="13">
        <v>1</v>
      </c>
      <c r="AA773" s="13" t="s">
        <v>50</v>
      </c>
      <c r="AB773" s="13" t="s">
        <v>50</v>
      </c>
      <c r="AC773" s="13" t="s">
        <v>50</v>
      </c>
      <c r="AD773" s="13" t="s">
        <v>290</v>
      </c>
      <c r="AE773" s="13" t="s">
        <v>50</v>
      </c>
      <c r="AF773" s="13" t="s">
        <v>50</v>
      </c>
      <c r="AG773" s="13" t="s">
        <v>50</v>
      </c>
      <c r="AH773" s="13" t="s">
        <v>50</v>
      </c>
      <c r="AI773" s="13" t="s">
        <v>50</v>
      </c>
      <c r="AJ773" s="13" t="s">
        <v>50</v>
      </c>
      <c r="AK773" s="13" t="s">
        <v>7969</v>
      </c>
      <c r="AL773" s="13" t="s">
        <v>50</v>
      </c>
      <c r="AM773" s="13" t="s">
        <v>7970</v>
      </c>
      <c r="AN773" s="13" t="s">
        <v>66</v>
      </c>
      <c r="AO773" s="13" t="s">
        <v>7971</v>
      </c>
      <c r="AP773" s="15" t="s">
        <v>50</v>
      </c>
      <c r="AQ773" s="14" t="s">
        <v>7972</v>
      </c>
      <c r="AR773" s="13" t="s">
        <v>50</v>
      </c>
    </row>
    <row r="774" spans="1:44" ht="15" thickBot="1">
      <c r="A774" s="4" t="s">
        <v>7973</v>
      </c>
      <c r="B774" s="7" t="s">
        <v>50</v>
      </c>
      <c r="C774" s="6">
        <v>43466</v>
      </c>
      <c r="D774" s="7" t="s">
        <v>45</v>
      </c>
      <c r="E774" s="7" t="s">
        <v>46</v>
      </c>
      <c r="F774" s="7" t="s">
        <v>70</v>
      </c>
      <c r="G774" s="7" t="s">
        <v>50</v>
      </c>
      <c r="H774" s="7" t="s">
        <v>50</v>
      </c>
      <c r="I774" s="7" t="s">
        <v>50</v>
      </c>
      <c r="J774" s="6">
        <v>45524</v>
      </c>
      <c r="K774" s="7" t="s">
        <v>50</v>
      </c>
      <c r="L774" s="7" t="s">
        <v>1471</v>
      </c>
      <c r="M774" s="7" t="s">
        <v>7974</v>
      </c>
      <c r="N774" s="7" t="s">
        <v>75</v>
      </c>
      <c r="O774" s="7" t="s">
        <v>7975</v>
      </c>
      <c r="P774" s="5">
        <v>185822</v>
      </c>
      <c r="Q774" s="7" t="s">
        <v>77</v>
      </c>
      <c r="R774" s="28" t="s">
        <v>7976</v>
      </c>
      <c r="S774" s="31" t="s">
        <v>50</v>
      </c>
      <c r="T774" s="7" t="s">
        <v>50</v>
      </c>
      <c r="U774" s="7" t="s">
        <v>50</v>
      </c>
      <c r="V774" s="7" t="s">
        <v>50</v>
      </c>
      <c r="W774" s="7" t="s">
        <v>50</v>
      </c>
      <c r="X774" s="7" t="s">
        <v>50</v>
      </c>
      <c r="Y774" s="7" t="s">
        <v>50</v>
      </c>
      <c r="Z774" s="7">
        <v>1</v>
      </c>
      <c r="AA774" s="7" t="s">
        <v>50</v>
      </c>
      <c r="AB774" s="7" t="s">
        <v>50</v>
      </c>
      <c r="AC774" s="7" t="s">
        <v>50</v>
      </c>
      <c r="AD774" s="7" t="s">
        <v>1471</v>
      </c>
      <c r="AE774" s="7" t="s">
        <v>50</v>
      </c>
      <c r="AF774" s="7" t="s">
        <v>50</v>
      </c>
      <c r="AG774" s="7" t="s">
        <v>50</v>
      </c>
      <c r="AH774" s="7" t="s">
        <v>50</v>
      </c>
      <c r="AI774" s="7" t="s">
        <v>50</v>
      </c>
      <c r="AJ774" s="7" t="s">
        <v>50</v>
      </c>
      <c r="AK774" s="7" t="s">
        <v>7977</v>
      </c>
      <c r="AL774" s="7" t="s">
        <v>50</v>
      </c>
      <c r="AM774" s="7" t="s">
        <v>50</v>
      </c>
      <c r="AN774" s="7" t="s">
        <v>50</v>
      </c>
      <c r="AO774" s="7" t="s">
        <v>50</v>
      </c>
      <c r="AP774" s="9" t="s">
        <v>50</v>
      </c>
      <c r="AQ774" s="9" t="s">
        <v>50</v>
      </c>
      <c r="AR774" s="7" t="s">
        <v>1186</v>
      </c>
    </row>
    <row r="775" spans="1:44" ht="15" thickBot="1">
      <c r="A775" s="10" t="s">
        <v>7978</v>
      </c>
      <c r="B775" s="13" t="s">
        <v>50</v>
      </c>
      <c r="C775" s="13" t="s">
        <v>50</v>
      </c>
      <c r="D775" s="13" t="s">
        <v>45</v>
      </c>
      <c r="E775" s="13" t="s">
        <v>46</v>
      </c>
      <c r="F775" s="13" t="s">
        <v>70</v>
      </c>
      <c r="G775" s="13" t="s">
        <v>50</v>
      </c>
      <c r="H775" s="13" t="s">
        <v>50</v>
      </c>
      <c r="I775" s="13" t="s">
        <v>50</v>
      </c>
      <c r="J775" s="12">
        <v>45531</v>
      </c>
      <c r="K775" s="13" t="s">
        <v>50</v>
      </c>
      <c r="L775" s="13" t="s">
        <v>467</v>
      </c>
      <c r="M775" s="13" t="s">
        <v>7979</v>
      </c>
      <c r="N775" s="13" t="s">
        <v>50</v>
      </c>
      <c r="O775" s="13" t="s">
        <v>7980</v>
      </c>
      <c r="P775" s="11">
        <v>186158</v>
      </c>
      <c r="Q775" s="13" t="s">
        <v>50</v>
      </c>
      <c r="R775" s="29" t="s">
        <v>7981</v>
      </c>
      <c r="S775" s="30" t="s">
        <v>50</v>
      </c>
      <c r="T775" s="13" t="s">
        <v>7982</v>
      </c>
      <c r="U775" s="13" t="s">
        <v>50</v>
      </c>
      <c r="V775" s="13">
        <v>1500000</v>
      </c>
      <c r="W775" s="13" t="s">
        <v>60</v>
      </c>
      <c r="X775" s="13">
        <v>1500000</v>
      </c>
      <c r="Y775" s="13" t="s">
        <v>467</v>
      </c>
      <c r="Z775" s="13">
        <v>1</v>
      </c>
      <c r="AA775" s="13">
        <v>1500000</v>
      </c>
      <c r="AB775" s="13" t="s">
        <v>60</v>
      </c>
      <c r="AC775" s="13">
        <v>1500000</v>
      </c>
      <c r="AD775" s="13" t="s">
        <v>467</v>
      </c>
      <c r="AE775" s="13">
        <v>1500000</v>
      </c>
      <c r="AF775" s="13" t="s">
        <v>60</v>
      </c>
      <c r="AG775" s="13">
        <v>1500000</v>
      </c>
      <c r="AH775" s="13">
        <v>1500000</v>
      </c>
      <c r="AI775" s="13" t="s">
        <v>60</v>
      </c>
      <c r="AJ775" s="13">
        <v>1500000</v>
      </c>
      <c r="AK775" s="13" t="s">
        <v>50</v>
      </c>
      <c r="AL775" s="13" t="s">
        <v>50</v>
      </c>
      <c r="AM775" s="13" t="s">
        <v>7983</v>
      </c>
      <c r="AN775" s="13" t="s">
        <v>253</v>
      </c>
      <c r="AO775" s="13" t="s">
        <v>7984</v>
      </c>
      <c r="AP775" s="15" t="s">
        <v>50</v>
      </c>
      <c r="AQ775" s="14" t="s">
        <v>7985</v>
      </c>
      <c r="AR775" s="13" t="s">
        <v>50</v>
      </c>
    </row>
    <row r="776" spans="1:44" ht="15" thickBot="1">
      <c r="A776" s="4" t="s">
        <v>7986</v>
      </c>
      <c r="B776" s="7" t="s">
        <v>50</v>
      </c>
      <c r="C776" s="6">
        <v>45110</v>
      </c>
      <c r="D776" s="7" t="s">
        <v>45</v>
      </c>
      <c r="E776" s="7" t="s">
        <v>50</v>
      </c>
      <c r="F776" s="7" t="s">
        <v>70</v>
      </c>
      <c r="G776" s="7" t="s">
        <v>50</v>
      </c>
      <c r="H776" s="7" t="s">
        <v>50</v>
      </c>
      <c r="I776" s="7" t="s">
        <v>50</v>
      </c>
      <c r="J776" s="6">
        <v>45528</v>
      </c>
      <c r="K776" s="7" t="s">
        <v>50</v>
      </c>
      <c r="L776" s="7" t="s">
        <v>241</v>
      </c>
      <c r="M776" s="7" t="s">
        <v>3499</v>
      </c>
      <c r="N776" s="7" t="s">
        <v>7987</v>
      </c>
      <c r="O776" s="7" t="s">
        <v>7988</v>
      </c>
      <c r="P776" s="5">
        <v>186458</v>
      </c>
      <c r="Q776" s="7" t="s">
        <v>245</v>
      </c>
      <c r="R776" s="28" t="s">
        <v>7989</v>
      </c>
      <c r="S776" s="31" t="s">
        <v>50</v>
      </c>
      <c r="T776" s="7" t="s">
        <v>50</v>
      </c>
      <c r="U776" s="7" t="s">
        <v>50</v>
      </c>
      <c r="V776" s="7" t="s">
        <v>50</v>
      </c>
      <c r="W776" s="7" t="s">
        <v>50</v>
      </c>
      <c r="X776" s="7" t="s">
        <v>50</v>
      </c>
      <c r="Y776" s="7" t="s">
        <v>154</v>
      </c>
      <c r="Z776" s="7">
        <v>1</v>
      </c>
      <c r="AA776" s="7" t="s">
        <v>50</v>
      </c>
      <c r="AB776" s="7" t="s">
        <v>50</v>
      </c>
      <c r="AC776" s="7" t="s">
        <v>50</v>
      </c>
      <c r="AD776" s="7" t="s">
        <v>241</v>
      </c>
      <c r="AE776" s="7" t="s">
        <v>50</v>
      </c>
      <c r="AF776" s="7" t="s">
        <v>50</v>
      </c>
      <c r="AG776" s="7" t="s">
        <v>50</v>
      </c>
      <c r="AH776" s="7" t="s">
        <v>50</v>
      </c>
      <c r="AI776" s="7" t="s">
        <v>50</v>
      </c>
      <c r="AJ776" s="7" t="s">
        <v>50</v>
      </c>
      <c r="AK776" s="7" t="s">
        <v>7990</v>
      </c>
      <c r="AL776" s="7" t="s">
        <v>50</v>
      </c>
      <c r="AM776" s="7" t="s">
        <v>7991</v>
      </c>
      <c r="AN776" s="7" t="s">
        <v>66</v>
      </c>
      <c r="AO776" s="7" t="s">
        <v>7992</v>
      </c>
      <c r="AP776" s="9" t="s">
        <v>50</v>
      </c>
      <c r="AQ776" s="8" t="s">
        <v>7993</v>
      </c>
      <c r="AR776" s="7" t="s">
        <v>50</v>
      </c>
    </row>
    <row r="777" spans="1:44" ht="15" thickBot="1">
      <c r="A777" s="10" t="s">
        <v>7994</v>
      </c>
      <c r="B777" s="11">
        <v>2122735</v>
      </c>
      <c r="C777" s="12">
        <v>19725</v>
      </c>
      <c r="D777" s="13" t="s">
        <v>45</v>
      </c>
      <c r="E777" s="13" t="s">
        <v>46</v>
      </c>
      <c r="F777" s="13" t="s">
        <v>70</v>
      </c>
      <c r="G777" s="13" t="s">
        <v>48</v>
      </c>
      <c r="H777" s="13" t="s">
        <v>7995</v>
      </c>
      <c r="I777" s="13" t="s">
        <v>50</v>
      </c>
      <c r="J777" s="12">
        <v>45531</v>
      </c>
      <c r="K777" s="13" t="s">
        <v>161</v>
      </c>
      <c r="L777" s="13" t="s">
        <v>131</v>
      </c>
      <c r="M777" s="13" t="s">
        <v>7996</v>
      </c>
      <c r="N777" s="13" t="s">
        <v>7997</v>
      </c>
      <c r="O777" s="13" t="s">
        <v>7998</v>
      </c>
      <c r="P777" s="11">
        <v>188926</v>
      </c>
      <c r="Q777" s="13" t="s">
        <v>360</v>
      </c>
      <c r="R777" s="29" t="s">
        <v>7999</v>
      </c>
      <c r="S777" s="29" t="s">
        <v>8000</v>
      </c>
      <c r="T777" s="13" t="s">
        <v>50</v>
      </c>
      <c r="U777" s="13" t="s">
        <v>8001</v>
      </c>
      <c r="V777" s="13">
        <v>350000000</v>
      </c>
      <c r="W777" s="13" t="s">
        <v>209</v>
      </c>
      <c r="X777" s="13">
        <v>390815610</v>
      </c>
      <c r="Y777" s="13" t="s">
        <v>50</v>
      </c>
      <c r="Z777" s="13">
        <v>1</v>
      </c>
      <c r="AA777" s="13" t="s">
        <v>50</v>
      </c>
      <c r="AB777" s="13" t="s">
        <v>50</v>
      </c>
      <c r="AC777" s="13" t="s">
        <v>50</v>
      </c>
      <c r="AD777" s="13" t="s">
        <v>50</v>
      </c>
      <c r="AE777" s="13" t="s">
        <v>50</v>
      </c>
      <c r="AF777" s="13" t="s">
        <v>50</v>
      </c>
      <c r="AG777" s="13" t="s">
        <v>50</v>
      </c>
      <c r="AH777" s="13">
        <v>350000000</v>
      </c>
      <c r="AI777" s="13" t="s">
        <v>209</v>
      </c>
      <c r="AJ777" s="13">
        <v>390815610</v>
      </c>
      <c r="AK777" s="13" t="s">
        <v>50</v>
      </c>
      <c r="AL777" s="13" t="s">
        <v>50</v>
      </c>
      <c r="AM777" s="13" t="s">
        <v>8002</v>
      </c>
      <c r="AN777" s="13" t="s">
        <v>66</v>
      </c>
      <c r="AO777" s="13" t="s">
        <v>50</v>
      </c>
      <c r="AP777" s="14" t="s">
        <v>8003</v>
      </c>
      <c r="AQ777" s="15" t="s">
        <v>50</v>
      </c>
      <c r="AR777" s="13" t="s">
        <v>255</v>
      </c>
    </row>
    <row r="778" spans="1:44" ht="15" thickBot="1">
      <c r="A778" s="4" t="s">
        <v>8004</v>
      </c>
      <c r="B778" s="7" t="s">
        <v>50</v>
      </c>
      <c r="C778" s="6">
        <v>44927</v>
      </c>
      <c r="D778" s="7" t="s">
        <v>45</v>
      </c>
      <c r="E778" s="7" t="s">
        <v>46</v>
      </c>
      <c r="F778" s="7" t="s">
        <v>70</v>
      </c>
      <c r="G778" s="26" t="s">
        <v>54946</v>
      </c>
      <c r="H778" s="7" t="s">
        <v>50</v>
      </c>
      <c r="I778" s="7" t="s">
        <v>50</v>
      </c>
      <c r="J778" s="6">
        <v>45526</v>
      </c>
      <c r="K778" s="7" t="s">
        <v>50</v>
      </c>
      <c r="L778" s="7" t="s">
        <v>290</v>
      </c>
      <c r="M778" s="7" t="s">
        <v>8005</v>
      </c>
      <c r="N778" s="7" t="s">
        <v>8006</v>
      </c>
      <c r="O778" s="7" t="s">
        <v>8007</v>
      </c>
      <c r="P778" s="5">
        <v>189089</v>
      </c>
      <c r="Q778" s="7" t="s">
        <v>93</v>
      </c>
      <c r="R778" s="28" t="s">
        <v>8008</v>
      </c>
      <c r="S778" s="28" t="s">
        <v>8009</v>
      </c>
      <c r="T778" s="7" t="s">
        <v>50</v>
      </c>
      <c r="U778" s="7" t="s">
        <v>50</v>
      </c>
      <c r="V778" s="7" t="s">
        <v>50</v>
      </c>
      <c r="W778" s="7" t="s">
        <v>50</v>
      </c>
      <c r="X778" s="7" t="s">
        <v>50</v>
      </c>
      <c r="Y778" s="7" t="s">
        <v>290</v>
      </c>
      <c r="Z778" s="7">
        <v>1</v>
      </c>
      <c r="AA778" s="7" t="s">
        <v>50</v>
      </c>
      <c r="AB778" s="7" t="s">
        <v>50</v>
      </c>
      <c r="AC778" s="7" t="s">
        <v>50</v>
      </c>
      <c r="AD778" s="7" t="s">
        <v>290</v>
      </c>
      <c r="AE778" s="7" t="s">
        <v>50</v>
      </c>
      <c r="AF778" s="7" t="s">
        <v>50</v>
      </c>
      <c r="AG778" s="7" t="s">
        <v>50</v>
      </c>
      <c r="AH778" s="7" t="s">
        <v>50</v>
      </c>
      <c r="AI778" s="7" t="s">
        <v>50</v>
      </c>
      <c r="AJ778" s="7" t="s">
        <v>50</v>
      </c>
      <c r="AK778" s="7" t="s">
        <v>8010</v>
      </c>
      <c r="AL778" s="7" t="s">
        <v>50</v>
      </c>
      <c r="AM778" s="7" t="s">
        <v>8011</v>
      </c>
      <c r="AN778" s="7" t="s">
        <v>66</v>
      </c>
      <c r="AO778" s="7" t="s">
        <v>50</v>
      </c>
      <c r="AP778" s="9" t="s">
        <v>50</v>
      </c>
      <c r="AQ778" s="8" t="s">
        <v>8012</v>
      </c>
      <c r="AR778" s="7" t="s">
        <v>255</v>
      </c>
    </row>
    <row r="779" spans="1:44" ht="15" thickBot="1">
      <c r="A779" s="10" t="s">
        <v>8013</v>
      </c>
      <c r="B779" s="11">
        <v>23987</v>
      </c>
      <c r="C779" s="12">
        <v>27030</v>
      </c>
      <c r="D779" s="13" t="s">
        <v>45</v>
      </c>
      <c r="E779" s="13" t="s">
        <v>1939</v>
      </c>
      <c r="F779" s="13" t="s">
        <v>70</v>
      </c>
      <c r="G779" s="13" t="s">
        <v>176</v>
      </c>
      <c r="H779" s="13" t="s">
        <v>516</v>
      </c>
      <c r="I779" s="13" t="s">
        <v>50</v>
      </c>
      <c r="J779" s="12">
        <v>45531</v>
      </c>
      <c r="K779" s="13" t="s">
        <v>72</v>
      </c>
      <c r="L779" s="13" t="s">
        <v>52</v>
      </c>
      <c r="M779" s="13" t="s">
        <v>8014</v>
      </c>
      <c r="N779" s="13" t="s">
        <v>75</v>
      </c>
      <c r="O779" s="13" t="s">
        <v>8015</v>
      </c>
      <c r="P779" s="11">
        <v>189736</v>
      </c>
      <c r="Q779" s="13" t="s">
        <v>77</v>
      </c>
      <c r="R779" s="29" t="s">
        <v>8016</v>
      </c>
      <c r="S779" s="29" t="s">
        <v>8017</v>
      </c>
      <c r="T779" s="13" t="s">
        <v>8018</v>
      </c>
      <c r="U779" s="13">
        <v>2126840832</v>
      </c>
      <c r="V779" s="13" t="s">
        <v>50</v>
      </c>
      <c r="W779" s="13" t="s">
        <v>50</v>
      </c>
      <c r="X779" s="13" t="s">
        <v>50</v>
      </c>
      <c r="Y779" s="13" t="s">
        <v>50</v>
      </c>
      <c r="Z779" s="13">
        <v>2</v>
      </c>
      <c r="AA779" s="13" t="s">
        <v>50</v>
      </c>
      <c r="AB779" s="13" t="s">
        <v>50</v>
      </c>
      <c r="AC779" s="13" t="s">
        <v>50</v>
      </c>
      <c r="AD779" s="13" t="s">
        <v>50</v>
      </c>
      <c r="AE779" s="13" t="s">
        <v>50</v>
      </c>
      <c r="AF779" s="13" t="s">
        <v>50</v>
      </c>
      <c r="AG779" s="13" t="s">
        <v>50</v>
      </c>
      <c r="AH779" s="13" t="s">
        <v>50</v>
      </c>
      <c r="AI779" s="13" t="s">
        <v>50</v>
      </c>
      <c r="AJ779" s="13" t="s">
        <v>50</v>
      </c>
      <c r="AK779" s="13" t="s">
        <v>8019</v>
      </c>
      <c r="AL779" s="13" t="s">
        <v>50</v>
      </c>
      <c r="AM779" s="13" t="s">
        <v>8020</v>
      </c>
      <c r="AN779" s="13" t="s">
        <v>798</v>
      </c>
      <c r="AO779" s="13" t="s">
        <v>8021</v>
      </c>
      <c r="AP779" s="14" t="s">
        <v>8022</v>
      </c>
      <c r="AQ779" s="15" t="s">
        <v>50</v>
      </c>
      <c r="AR779" s="13" t="s">
        <v>50</v>
      </c>
    </row>
    <row r="780" spans="1:44" ht="15" thickBot="1">
      <c r="A780" s="4" t="s">
        <v>8023</v>
      </c>
      <c r="B780" s="7" t="s">
        <v>50</v>
      </c>
      <c r="C780" s="6">
        <v>43657</v>
      </c>
      <c r="D780" s="7" t="s">
        <v>45</v>
      </c>
      <c r="E780" s="7" t="s">
        <v>46</v>
      </c>
      <c r="F780" s="7" t="s">
        <v>70</v>
      </c>
      <c r="G780" s="27" t="s">
        <v>54945</v>
      </c>
      <c r="H780" s="7" t="s">
        <v>50</v>
      </c>
      <c r="I780" s="7" t="s">
        <v>50</v>
      </c>
      <c r="J780" s="6">
        <v>45523</v>
      </c>
      <c r="K780" s="7" t="s">
        <v>50</v>
      </c>
      <c r="L780" s="7" t="s">
        <v>178</v>
      </c>
      <c r="M780" s="7" t="s">
        <v>8024</v>
      </c>
      <c r="N780" s="7" t="s">
        <v>8025</v>
      </c>
      <c r="O780" s="7" t="s">
        <v>8026</v>
      </c>
      <c r="P780" s="5">
        <v>190686</v>
      </c>
      <c r="Q780" s="7" t="s">
        <v>245</v>
      </c>
      <c r="R780" s="28" t="s">
        <v>8027</v>
      </c>
      <c r="S780" s="31" t="s">
        <v>50</v>
      </c>
      <c r="T780" s="7" t="s">
        <v>8028</v>
      </c>
      <c r="U780" s="7" t="s">
        <v>8029</v>
      </c>
      <c r="V780" s="7" t="s">
        <v>50</v>
      </c>
      <c r="W780" s="7" t="s">
        <v>50</v>
      </c>
      <c r="X780" s="7" t="s">
        <v>50</v>
      </c>
      <c r="Y780" s="7" t="s">
        <v>50</v>
      </c>
      <c r="Z780" s="7">
        <v>3</v>
      </c>
      <c r="AA780" s="7" t="s">
        <v>50</v>
      </c>
      <c r="AB780" s="7" t="s">
        <v>50</v>
      </c>
      <c r="AC780" s="7" t="s">
        <v>50</v>
      </c>
      <c r="AD780" s="7" t="s">
        <v>178</v>
      </c>
      <c r="AE780" s="7" t="s">
        <v>50</v>
      </c>
      <c r="AF780" s="7" t="s">
        <v>50</v>
      </c>
      <c r="AG780" s="7" t="s">
        <v>50</v>
      </c>
      <c r="AH780" s="7" t="s">
        <v>50</v>
      </c>
      <c r="AI780" s="7" t="s">
        <v>50</v>
      </c>
      <c r="AJ780" s="7" t="s">
        <v>50</v>
      </c>
      <c r="AK780" s="7" t="s">
        <v>8030</v>
      </c>
      <c r="AL780" s="7" t="s">
        <v>50</v>
      </c>
      <c r="AM780" s="7" t="s">
        <v>8031</v>
      </c>
      <c r="AN780" s="7" t="s">
        <v>66</v>
      </c>
      <c r="AO780" s="7" t="s">
        <v>8032</v>
      </c>
      <c r="AP780" s="9" t="s">
        <v>50</v>
      </c>
      <c r="AQ780" s="8" t="s">
        <v>8033</v>
      </c>
      <c r="AR780" s="7" t="s">
        <v>50</v>
      </c>
    </row>
    <row r="781" spans="1:44" ht="15" thickBot="1">
      <c r="A781" s="10" t="s">
        <v>8034</v>
      </c>
      <c r="B781" s="13" t="s">
        <v>50</v>
      </c>
      <c r="C781" s="12">
        <v>44986</v>
      </c>
      <c r="D781" s="13" t="s">
        <v>45</v>
      </c>
      <c r="E781" s="13" t="s">
        <v>46</v>
      </c>
      <c r="F781" s="13" t="s">
        <v>70</v>
      </c>
      <c r="G781" s="26" t="s">
        <v>54946</v>
      </c>
      <c r="H781" s="13" t="s">
        <v>50</v>
      </c>
      <c r="I781" s="13" t="s">
        <v>50</v>
      </c>
      <c r="J781" s="12">
        <v>45523</v>
      </c>
      <c r="K781" s="13" t="s">
        <v>50</v>
      </c>
      <c r="L781" s="13" t="s">
        <v>467</v>
      </c>
      <c r="M781" s="13" t="s">
        <v>8035</v>
      </c>
      <c r="N781" s="13" t="s">
        <v>744</v>
      </c>
      <c r="O781" s="13" t="s">
        <v>8036</v>
      </c>
      <c r="P781" s="11">
        <v>190756</v>
      </c>
      <c r="Q781" s="13" t="s">
        <v>135</v>
      </c>
      <c r="R781" s="29" t="s">
        <v>8037</v>
      </c>
      <c r="S781" s="29" t="s">
        <v>8038</v>
      </c>
      <c r="T781" s="13" t="s">
        <v>8039</v>
      </c>
      <c r="U781" s="13">
        <v>254724000757</v>
      </c>
      <c r="V781" s="13" t="s">
        <v>50</v>
      </c>
      <c r="W781" s="13" t="s">
        <v>50</v>
      </c>
      <c r="X781" s="13" t="s">
        <v>50</v>
      </c>
      <c r="Y781" s="13" t="s">
        <v>467</v>
      </c>
      <c r="Z781" s="13">
        <v>1</v>
      </c>
      <c r="AA781" s="13" t="s">
        <v>50</v>
      </c>
      <c r="AB781" s="13" t="s">
        <v>50</v>
      </c>
      <c r="AC781" s="13" t="s">
        <v>50</v>
      </c>
      <c r="AD781" s="13" t="s">
        <v>467</v>
      </c>
      <c r="AE781" s="13" t="s">
        <v>50</v>
      </c>
      <c r="AF781" s="13" t="s">
        <v>50</v>
      </c>
      <c r="AG781" s="13" t="s">
        <v>50</v>
      </c>
      <c r="AH781" s="13" t="s">
        <v>50</v>
      </c>
      <c r="AI781" s="13" t="s">
        <v>50</v>
      </c>
      <c r="AJ781" s="13" t="s">
        <v>50</v>
      </c>
      <c r="AK781" s="13" t="s">
        <v>8040</v>
      </c>
      <c r="AL781" s="13" t="s">
        <v>50</v>
      </c>
      <c r="AM781" s="13" t="s">
        <v>8041</v>
      </c>
      <c r="AN781" s="13" t="s">
        <v>253</v>
      </c>
      <c r="AO781" s="13" t="s">
        <v>8042</v>
      </c>
      <c r="AP781" s="14" t="s">
        <v>8043</v>
      </c>
      <c r="AQ781" s="15" t="s">
        <v>50</v>
      </c>
      <c r="AR781" s="13" t="s">
        <v>50</v>
      </c>
    </row>
    <row r="782" spans="1:44" ht="15" thickBot="1">
      <c r="A782" s="4" t="s">
        <v>8044</v>
      </c>
      <c r="B782" s="7">
        <v>45</v>
      </c>
      <c r="C782" s="7" t="s">
        <v>50</v>
      </c>
      <c r="D782" s="7" t="s">
        <v>45</v>
      </c>
      <c r="E782" s="7" t="s">
        <v>46</v>
      </c>
      <c r="F782" s="7" t="s">
        <v>70</v>
      </c>
      <c r="G782" s="7" t="s">
        <v>50</v>
      </c>
      <c r="H782" s="7" t="s">
        <v>50</v>
      </c>
      <c r="I782" s="7" t="s">
        <v>50</v>
      </c>
      <c r="J782" s="6">
        <v>45523</v>
      </c>
      <c r="K782" s="7" t="s">
        <v>50</v>
      </c>
      <c r="L782" s="7" t="s">
        <v>178</v>
      </c>
      <c r="M782" s="7" t="s">
        <v>8045</v>
      </c>
      <c r="N782" s="7" t="s">
        <v>8046</v>
      </c>
      <c r="O782" s="7" t="s">
        <v>8047</v>
      </c>
      <c r="P782" s="5">
        <v>190940</v>
      </c>
      <c r="Q782" s="7" t="s">
        <v>245</v>
      </c>
      <c r="R782" s="28" t="s">
        <v>8048</v>
      </c>
      <c r="S782" s="31" t="s">
        <v>50</v>
      </c>
      <c r="T782" s="7" t="s">
        <v>50</v>
      </c>
      <c r="U782" s="7" t="s">
        <v>50</v>
      </c>
      <c r="V782" s="7" t="s">
        <v>50</v>
      </c>
      <c r="W782" s="7" t="s">
        <v>50</v>
      </c>
      <c r="X782" s="7" t="s">
        <v>50</v>
      </c>
      <c r="Y782" s="7" t="s">
        <v>50</v>
      </c>
      <c r="Z782" s="7">
        <v>2</v>
      </c>
      <c r="AA782" s="7" t="s">
        <v>50</v>
      </c>
      <c r="AB782" s="7" t="s">
        <v>50</v>
      </c>
      <c r="AC782" s="7" t="s">
        <v>50</v>
      </c>
      <c r="AD782" s="7" t="s">
        <v>178</v>
      </c>
      <c r="AE782" s="7" t="s">
        <v>50</v>
      </c>
      <c r="AF782" s="7" t="s">
        <v>50</v>
      </c>
      <c r="AG782" s="7" t="s">
        <v>50</v>
      </c>
      <c r="AH782" s="7" t="s">
        <v>50</v>
      </c>
      <c r="AI782" s="7" t="s">
        <v>50</v>
      </c>
      <c r="AJ782" s="7" t="s">
        <v>50</v>
      </c>
      <c r="AK782" s="7" t="s">
        <v>8049</v>
      </c>
      <c r="AL782" s="7" t="s">
        <v>50</v>
      </c>
      <c r="AM782" s="7" t="s">
        <v>8050</v>
      </c>
      <c r="AN782" s="7" t="s">
        <v>66</v>
      </c>
      <c r="AO782" s="7" t="s">
        <v>8051</v>
      </c>
      <c r="AP782" s="9" t="s">
        <v>50</v>
      </c>
      <c r="AQ782" s="8" t="s">
        <v>8052</v>
      </c>
      <c r="AR782" s="7" t="s">
        <v>50</v>
      </c>
    </row>
    <row r="783" spans="1:44" ht="15" thickBot="1">
      <c r="A783" s="10" t="s">
        <v>8053</v>
      </c>
      <c r="B783" s="13" t="s">
        <v>50</v>
      </c>
      <c r="C783" s="12">
        <v>44927</v>
      </c>
      <c r="D783" s="13" t="s">
        <v>45</v>
      </c>
      <c r="E783" s="13" t="s">
        <v>46</v>
      </c>
      <c r="F783" s="13" t="s">
        <v>70</v>
      </c>
      <c r="G783" s="13" t="s">
        <v>50</v>
      </c>
      <c r="H783" s="13" t="s">
        <v>50</v>
      </c>
      <c r="I783" s="13" t="s">
        <v>50</v>
      </c>
      <c r="J783" s="12">
        <v>45526</v>
      </c>
      <c r="K783" s="13" t="s">
        <v>50</v>
      </c>
      <c r="L783" s="13" t="s">
        <v>467</v>
      </c>
      <c r="M783" s="13" t="s">
        <v>8054</v>
      </c>
      <c r="N783" s="13" t="s">
        <v>2941</v>
      </c>
      <c r="O783" s="13" t="s">
        <v>8055</v>
      </c>
      <c r="P783" s="11">
        <v>193309</v>
      </c>
      <c r="Q783" s="13" t="s">
        <v>245</v>
      </c>
      <c r="R783" s="29" t="s">
        <v>8056</v>
      </c>
      <c r="S783" s="30" t="s">
        <v>50</v>
      </c>
      <c r="T783" s="13" t="s">
        <v>50</v>
      </c>
      <c r="U783" s="13" t="s">
        <v>50</v>
      </c>
      <c r="V783" s="13" t="s">
        <v>50</v>
      </c>
      <c r="W783" s="13" t="s">
        <v>50</v>
      </c>
      <c r="X783" s="13" t="s">
        <v>50</v>
      </c>
      <c r="Y783" s="13" t="s">
        <v>467</v>
      </c>
      <c r="Z783" s="13">
        <v>1</v>
      </c>
      <c r="AA783" s="13" t="s">
        <v>50</v>
      </c>
      <c r="AB783" s="13" t="s">
        <v>50</v>
      </c>
      <c r="AC783" s="13" t="s">
        <v>50</v>
      </c>
      <c r="AD783" s="13" t="s">
        <v>467</v>
      </c>
      <c r="AE783" s="13" t="s">
        <v>50</v>
      </c>
      <c r="AF783" s="13" t="s">
        <v>50</v>
      </c>
      <c r="AG783" s="13" t="s">
        <v>50</v>
      </c>
      <c r="AH783" s="13" t="s">
        <v>50</v>
      </c>
      <c r="AI783" s="13" t="s">
        <v>50</v>
      </c>
      <c r="AJ783" s="13" t="s">
        <v>50</v>
      </c>
      <c r="AK783" s="13" t="s">
        <v>8057</v>
      </c>
      <c r="AL783" s="13" t="s">
        <v>50</v>
      </c>
      <c r="AM783" s="13" t="s">
        <v>8058</v>
      </c>
      <c r="AN783" s="13" t="s">
        <v>66</v>
      </c>
      <c r="AO783" s="13" t="s">
        <v>50</v>
      </c>
      <c r="AP783" s="15" t="s">
        <v>50</v>
      </c>
      <c r="AQ783" s="14" t="s">
        <v>8059</v>
      </c>
      <c r="AR783" s="13" t="s">
        <v>255</v>
      </c>
    </row>
    <row r="784" spans="1:44" ht="15" thickBot="1">
      <c r="A784" s="4" t="s">
        <v>8060</v>
      </c>
      <c r="B784" s="5">
        <v>2145</v>
      </c>
      <c r="C784" s="6">
        <v>31778</v>
      </c>
      <c r="D784" s="7" t="s">
        <v>45</v>
      </c>
      <c r="E784" s="7" t="s">
        <v>1939</v>
      </c>
      <c r="F784" s="7" t="s">
        <v>70</v>
      </c>
      <c r="G784" s="26" t="s">
        <v>54946</v>
      </c>
      <c r="H784" s="7" t="s">
        <v>8061</v>
      </c>
      <c r="I784" s="7" t="s">
        <v>50</v>
      </c>
      <c r="J784" s="6">
        <v>45525</v>
      </c>
      <c r="K784" s="7" t="s">
        <v>116</v>
      </c>
      <c r="L784" s="7" t="s">
        <v>52</v>
      </c>
      <c r="M784" s="7" t="s">
        <v>8062</v>
      </c>
      <c r="N784" s="7" t="s">
        <v>8063</v>
      </c>
      <c r="O784" s="7" t="s">
        <v>8064</v>
      </c>
      <c r="P784" s="5">
        <v>194186</v>
      </c>
      <c r="Q784" s="7" t="s">
        <v>481</v>
      </c>
      <c r="R784" s="28" t="s">
        <v>8065</v>
      </c>
      <c r="S784" s="28" t="s">
        <v>8066</v>
      </c>
      <c r="T784" s="7" t="s">
        <v>8067</v>
      </c>
      <c r="U784" s="7" t="s">
        <v>8068</v>
      </c>
      <c r="V784" s="7" t="s">
        <v>50</v>
      </c>
      <c r="W784" s="7" t="s">
        <v>50</v>
      </c>
      <c r="X784" s="7" t="s">
        <v>50</v>
      </c>
      <c r="Y784" s="7" t="s">
        <v>50</v>
      </c>
      <c r="Z784" s="7">
        <v>1</v>
      </c>
      <c r="AA784" s="7" t="s">
        <v>50</v>
      </c>
      <c r="AB784" s="7" t="s">
        <v>50</v>
      </c>
      <c r="AC784" s="7" t="s">
        <v>50</v>
      </c>
      <c r="AD784" s="7" t="s">
        <v>50</v>
      </c>
      <c r="AE784" s="7" t="s">
        <v>50</v>
      </c>
      <c r="AF784" s="7" t="s">
        <v>50</v>
      </c>
      <c r="AG784" s="7" t="s">
        <v>50</v>
      </c>
      <c r="AH784" s="7" t="s">
        <v>50</v>
      </c>
      <c r="AI784" s="7" t="s">
        <v>50</v>
      </c>
      <c r="AJ784" s="7" t="s">
        <v>50</v>
      </c>
      <c r="AK784" s="7" t="s">
        <v>8069</v>
      </c>
      <c r="AL784" s="7" t="s">
        <v>50</v>
      </c>
      <c r="AM784" s="7" t="s">
        <v>8070</v>
      </c>
      <c r="AN784" s="7" t="s">
        <v>66</v>
      </c>
      <c r="AO784" s="7" t="s">
        <v>8071</v>
      </c>
      <c r="AP784" s="9" t="s">
        <v>50</v>
      </c>
      <c r="AQ784" s="8" t="s">
        <v>8072</v>
      </c>
      <c r="AR784" s="7" t="s">
        <v>50</v>
      </c>
    </row>
    <row r="785" spans="1:44" ht="15" thickBot="1">
      <c r="A785" s="10" t="s">
        <v>8073</v>
      </c>
      <c r="B785" s="11">
        <v>89470</v>
      </c>
      <c r="C785" s="12">
        <v>43831</v>
      </c>
      <c r="D785" s="13" t="s">
        <v>45</v>
      </c>
      <c r="E785" s="13" t="s">
        <v>46</v>
      </c>
      <c r="F785" s="13" t="s">
        <v>70</v>
      </c>
      <c r="G785" s="27" t="s">
        <v>54945</v>
      </c>
      <c r="H785" s="13" t="s">
        <v>50</v>
      </c>
      <c r="I785" s="13" t="s">
        <v>50</v>
      </c>
      <c r="J785" s="12">
        <v>45531</v>
      </c>
      <c r="K785" s="13" t="s">
        <v>116</v>
      </c>
      <c r="L785" s="13" t="s">
        <v>467</v>
      </c>
      <c r="M785" s="13" t="s">
        <v>8074</v>
      </c>
      <c r="N785" s="13" t="s">
        <v>2941</v>
      </c>
      <c r="O785" s="13" t="s">
        <v>8075</v>
      </c>
      <c r="P785" s="11">
        <v>195408</v>
      </c>
      <c r="Q785" s="13" t="s">
        <v>245</v>
      </c>
      <c r="R785" s="29" t="s">
        <v>8076</v>
      </c>
      <c r="S785" s="29" t="s">
        <v>8077</v>
      </c>
      <c r="T785" s="13" t="s">
        <v>8078</v>
      </c>
      <c r="U785" s="13" t="s">
        <v>8079</v>
      </c>
      <c r="V785" s="13" t="s">
        <v>50</v>
      </c>
      <c r="W785" s="13" t="s">
        <v>50</v>
      </c>
      <c r="X785" s="13" t="s">
        <v>50</v>
      </c>
      <c r="Y785" s="13" t="s">
        <v>467</v>
      </c>
      <c r="Z785" s="13">
        <v>1</v>
      </c>
      <c r="AA785" s="13" t="s">
        <v>50</v>
      </c>
      <c r="AB785" s="13" t="s">
        <v>50</v>
      </c>
      <c r="AC785" s="13" t="s">
        <v>50</v>
      </c>
      <c r="AD785" s="13" t="s">
        <v>467</v>
      </c>
      <c r="AE785" s="13" t="s">
        <v>50</v>
      </c>
      <c r="AF785" s="13" t="s">
        <v>50</v>
      </c>
      <c r="AG785" s="13" t="s">
        <v>50</v>
      </c>
      <c r="AH785" s="13" t="s">
        <v>50</v>
      </c>
      <c r="AI785" s="13" t="s">
        <v>50</v>
      </c>
      <c r="AJ785" s="13" t="s">
        <v>50</v>
      </c>
      <c r="AK785" s="13" t="s">
        <v>8080</v>
      </c>
      <c r="AL785" s="13" t="s">
        <v>50</v>
      </c>
      <c r="AM785" s="13" t="s">
        <v>8081</v>
      </c>
      <c r="AN785" s="13" t="s">
        <v>253</v>
      </c>
      <c r="AO785" s="13" t="s">
        <v>50</v>
      </c>
      <c r="AP785" s="14" t="s">
        <v>8082</v>
      </c>
      <c r="AQ785" s="15" t="s">
        <v>50</v>
      </c>
      <c r="AR785" s="13" t="s">
        <v>255</v>
      </c>
    </row>
    <row r="786" spans="1:44" ht="15" thickBot="1">
      <c r="A786" s="4" t="s">
        <v>8083</v>
      </c>
      <c r="B786" s="7" t="s">
        <v>50</v>
      </c>
      <c r="C786" s="6">
        <v>44927</v>
      </c>
      <c r="D786" s="7" t="s">
        <v>45</v>
      </c>
      <c r="E786" s="7" t="s">
        <v>50</v>
      </c>
      <c r="F786" s="7" t="s">
        <v>70</v>
      </c>
      <c r="G786" s="7" t="s">
        <v>50</v>
      </c>
      <c r="H786" s="7" t="s">
        <v>50</v>
      </c>
      <c r="I786" s="7" t="s">
        <v>50</v>
      </c>
      <c r="J786" s="6">
        <v>45521</v>
      </c>
      <c r="K786" s="7" t="s">
        <v>50</v>
      </c>
      <c r="L786" s="7" t="s">
        <v>4836</v>
      </c>
      <c r="M786" s="7" t="s">
        <v>8084</v>
      </c>
      <c r="N786" s="7" t="s">
        <v>1473</v>
      </c>
      <c r="O786" s="7" t="s">
        <v>8085</v>
      </c>
      <c r="P786" s="5">
        <v>196221</v>
      </c>
      <c r="Q786" s="7" t="s">
        <v>1001</v>
      </c>
      <c r="R786" s="28" t="s">
        <v>8086</v>
      </c>
      <c r="S786" s="31" t="s">
        <v>50</v>
      </c>
      <c r="T786" s="7" t="s">
        <v>8087</v>
      </c>
      <c r="U786" s="7" t="s">
        <v>50</v>
      </c>
      <c r="V786" s="7" t="s">
        <v>50</v>
      </c>
      <c r="W786" s="7" t="s">
        <v>50</v>
      </c>
      <c r="X786" s="7" t="s">
        <v>50</v>
      </c>
      <c r="Y786" s="7" t="s">
        <v>467</v>
      </c>
      <c r="Z786" s="7">
        <v>1</v>
      </c>
      <c r="AA786" s="7" t="s">
        <v>50</v>
      </c>
      <c r="AB786" s="7" t="s">
        <v>50</v>
      </c>
      <c r="AC786" s="7" t="s">
        <v>50</v>
      </c>
      <c r="AD786" s="7" t="s">
        <v>4836</v>
      </c>
      <c r="AE786" s="7" t="s">
        <v>50</v>
      </c>
      <c r="AF786" s="7" t="s">
        <v>50</v>
      </c>
      <c r="AG786" s="7" t="s">
        <v>50</v>
      </c>
      <c r="AH786" s="7" t="s">
        <v>50</v>
      </c>
      <c r="AI786" s="7" t="s">
        <v>50</v>
      </c>
      <c r="AJ786" s="7" t="s">
        <v>50</v>
      </c>
      <c r="AK786" s="7" t="s">
        <v>50</v>
      </c>
      <c r="AL786" s="7" t="s">
        <v>50</v>
      </c>
      <c r="AM786" s="7" t="s">
        <v>50</v>
      </c>
      <c r="AN786" s="7" t="s">
        <v>50</v>
      </c>
      <c r="AO786" s="7" t="s">
        <v>50</v>
      </c>
      <c r="AP786" s="9" t="s">
        <v>50</v>
      </c>
      <c r="AQ786" s="9" t="s">
        <v>50</v>
      </c>
      <c r="AR786" s="7" t="s">
        <v>1186</v>
      </c>
    </row>
    <row r="787" spans="1:44" ht="15" thickBot="1">
      <c r="A787" s="10" t="s">
        <v>8088</v>
      </c>
      <c r="B787" s="11">
        <v>2596</v>
      </c>
      <c r="C787" s="12">
        <v>33239</v>
      </c>
      <c r="D787" s="13" t="s">
        <v>45</v>
      </c>
      <c r="E787" s="13" t="s">
        <v>46</v>
      </c>
      <c r="F787" s="13" t="s">
        <v>70</v>
      </c>
      <c r="G787" s="13" t="s">
        <v>114</v>
      </c>
      <c r="H787" s="13" t="s">
        <v>50</v>
      </c>
      <c r="I787" s="13" t="s">
        <v>50</v>
      </c>
      <c r="J787" s="12">
        <v>45526</v>
      </c>
      <c r="K787" s="13" t="s">
        <v>116</v>
      </c>
      <c r="L787" s="13" t="s">
        <v>131</v>
      </c>
      <c r="M787" s="13" t="s">
        <v>8089</v>
      </c>
      <c r="N787" s="13" t="s">
        <v>744</v>
      </c>
      <c r="O787" s="13" t="s">
        <v>8090</v>
      </c>
      <c r="P787" s="11">
        <v>197073</v>
      </c>
      <c r="Q787" s="13" t="s">
        <v>135</v>
      </c>
      <c r="R787" s="29" t="s">
        <v>8091</v>
      </c>
      <c r="S787" s="29" t="s">
        <v>8092</v>
      </c>
      <c r="T787" s="13" t="s">
        <v>8093</v>
      </c>
      <c r="U787" s="13" t="s">
        <v>8094</v>
      </c>
      <c r="V787" s="13" t="s">
        <v>50</v>
      </c>
      <c r="W787" s="13" t="s">
        <v>50</v>
      </c>
      <c r="X787" s="13" t="s">
        <v>50</v>
      </c>
      <c r="Y787" s="13" t="s">
        <v>50</v>
      </c>
      <c r="Z787" s="13">
        <v>1</v>
      </c>
      <c r="AA787" s="13" t="s">
        <v>50</v>
      </c>
      <c r="AB787" s="13" t="s">
        <v>50</v>
      </c>
      <c r="AC787" s="13" t="s">
        <v>50</v>
      </c>
      <c r="AD787" s="13" t="s">
        <v>50</v>
      </c>
      <c r="AE787" s="13" t="s">
        <v>50</v>
      </c>
      <c r="AF787" s="13" t="s">
        <v>50</v>
      </c>
      <c r="AG787" s="13" t="s">
        <v>50</v>
      </c>
      <c r="AH787" s="13" t="s">
        <v>50</v>
      </c>
      <c r="AI787" s="13" t="s">
        <v>50</v>
      </c>
      <c r="AJ787" s="13" t="s">
        <v>50</v>
      </c>
      <c r="AK787" s="13" t="s">
        <v>50</v>
      </c>
      <c r="AL787" s="13" t="s">
        <v>50</v>
      </c>
      <c r="AM787" s="13" t="s">
        <v>8095</v>
      </c>
      <c r="AN787" s="13" t="s">
        <v>66</v>
      </c>
      <c r="AO787" s="13" t="s">
        <v>8096</v>
      </c>
      <c r="AP787" s="14" t="s">
        <v>8097</v>
      </c>
      <c r="AQ787" s="15" t="s">
        <v>50</v>
      </c>
      <c r="AR787" s="13" t="s">
        <v>50</v>
      </c>
    </row>
    <row r="788" spans="1:44" ht="15" thickBot="1">
      <c r="A788" s="4" t="s">
        <v>8098</v>
      </c>
      <c r="B788" s="7" t="s">
        <v>50</v>
      </c>
      <c r="C788" s="6">
        <v>37987</v>
      </c>
      <c r="D788" s="7" t="s">
        <v>45</v>
      </c>
      <c r="E788" s="7" t="s">
        <v>50</v>
      </c>
      <c r="F788" s="7" t="s">
        <v>70</v>
      </c>
      <c r="G788" s="26" t="s">
        <v>54946</v>
      </c>
      <c r="H788" s="7" t="s">
        <v>50</v>
      </c>
      <c r="I788" s="7" t="s">
        <v>50</v>
      </c>
      <c r="J788" s="6">
        <v>45526</v>
      </c>
      <c r="K788" s="7" t="s">
        <v>50</v>
      </c>
      <c r="L788" s="7" t="s">
        <v>1471</v>
      </c>
      <c r="M788" s="7" t="s">
        <v>8099</v>
      </c>
      <c r="N788" s="7" t="s">
        <v>8100</v>
      </c>
      <c r="O788" s="7" t="s">
        <v>8101</v>
      </c>
      <c r="P788" s="5">
        <v>197086</v>
      </c>
      <c r="Q788" s="7" t="s">
        <v>1080</v>
      </c>
      <c r="R788" s="28" t="s">
        <v>8102</v>
      </c>
      <c r="S788" s="28" t="s">
        <v>8103</v>
      </c>
      <c r="T788" s="7" t="s">
        <v>8104</v>
      </c>
      <c r="U788" s="7" t="s">
        <v>8105</v>
      </c>
      <c r="V788" s="7" t="s">
        <v>50</v>
      </c>
      <c r="W788" s="7" t="s">
        <v>50</v>
      </c>
      <c r="X788" s="7" t="s">
        <v>50</v>
      </c>
      <c r="Y788" s="7" t="s">
        <v>50</v>
      </c>
      <c r="Z788" s="7">
        <v>1</v>
      </c>
      <c r="AA788" s="7" t="s">
        <v>50</v>
      </c>
      <c r="AB788" s="7" t="s">
        <v>50</v>
      </c>
      <c r="AC788" s="7" t="s">
        <v>50</v>
      </c>
      <c r="AD788" s="7" t="s">
        <v>1471</v>
      </c>
      <c r="AE788" s="7" t="s">
        <v>50</v>
      </c>
      <c r="AF788" s="7" t="s">
        <v>50</v>
      </c>
      <c r="AG788" s="7" t="s">
        <v>50</v>
      </c>
      <c r="AH788" s="7" t="s">
        <v>50</v>
      </c>
      <c r="AI788" s="7" t="s">
        <v>50</v>
      </c>
      <c r="AJ788" s="7" t="s">
        <v>50</v>
      </c>
      <c r="AK788" s="7" t="s">
        <v>8106</v>
      </c>
      <c r="AL788" s="7" t="s">
        <v>50</v>
      </c>
      <c r="AM788" s="7" t="s">
        <v>8107</v>
      </c>
      <c r="AN788" s="7" t="s">
        <v>66</v>
      </c>
      <c r="AO788" s="7" t="s">
        <v>8108</v>
      </c>
      <c r="AP788" s="9" t="s">
        <v>50</v>
      </c>
      <c r="AQ788" s="8" t="s">
        <v>8109</v>
      </c>
      <c r="AR788" s="7" t="s">
        <v>8110</v>
      </c>
    </row>
    <row r="789" spans="1:44" ht="15" thickBot="1">
      <c r="A789" s="10" t="s">
        <v>8111</v>
      </c>
      <c r="B789" s="13" t="s">
        <v>50</v>
      </c>
      <c r="C789" s="12">
        <v>44927</v>
      </c>
      <c r="D789" s="13" t="s">
        <v>45</v>
      </c>
      <c r="E789" s="13" t="s">
        <v>50</v>
      </c>
      <c r="F789" s="13" t="s">
        <v>70</v>
      </c>
      <c r="G789" s="13" t="s">
        <v>50</v>
      </c>
      <c r="H789" s="13" t="s">
        <v>50</v>
      </c>
      <c r="I789" s="13" t="s">
        <v>50</v>
      </c>
      <c r="J789" s="12">
        <v>45527</v>
      </c>
      <c r="K789" s="13" t="s">
        <v>50</v>
      </c>
      <c r="L789" s="13" t="s">
        <v>1624</v>
      </c>
      <c r="M789" s="13" t="s">
        <v>8112</v>
      </c>
      <c r="N789" s="13" t="s">
        <v>7997</v>
      </c>
      <c r="O789" s="13" t="s">
        <v>8113</v>
      </c>
      <c r="P789" s="11">
        <v>197149</v>
      </c>
      <c r="Q789" s="13" t="s">
        <v>360</v>
      </c>
      <c r="R789" s="29" t="s">
        <v>8114</v>
      </c>
      <c r="S789" s="29" t="s">
        <v>8115</v>
      </c>
      <c r="T789" s="13" t="s">
        <v>8116</v>
      </c>
      <c r="U789" s="13" t="s">
        <v>8117</v>
      </c>
      <c r="V789" s="13" t="s">
        <v>50</v>
      </c>
      <c r="W789" s="13" t="s">
        <v>50</v>
      </c>
      <c r="X789" s="13" t="s">
        <v>50</v>
      </c>
      <c r="Y789" s="13" t="s">
        <v>467</v>
      </c>
      <c r="Z789" s="13">
        <v>1</v>
      </c>
      <c r="AA789" s="13" t="s">
        <v>50</v>
      </c>
      <c r="AB789" s="13" t="s">
        <v>50</v>
      </c>
      <c r="AC789" s="13" t="s">
        <v>50</v>
      </c>
      <c r="AD789" s="13" t="s">
        <v>1624</v>
      </c>
      <c r="AE789" s="13" t="s">
        <v>50</v>
      </c>
      <c r="AF789" s="13" t="s">
        <v>50</v>
      </c>
      <c r="AG789" s="13" t="s">
        <v>50</v>
      </c>
      <c r="AH789" s="13" t="s">
        <v>50</v>
      </c>
      <c r="AI789" s="13" t="s">
        <v>50</v>
      </c>
      <c r="AJ789" s="13" t="s">
        <v>50</v>
      </c>
      <c r="AK789" s="13" t="s">
        <v>8118</v>
      </c>
      <c r="AL789" s="13" t="s">
        <v>50</v>
      </c>
      <c r="AM789" s="13" t="s">
        <v>8119</v>
      </c>
      <c r="AN789" s="13" t="s">
        <v>66</v>
      </c>
      <c r="AO789" s="13" t="s">
        <v>8120</v>
      </c>
      <c r="AP789" s="15" t="s">
        <v>50</v>
      </c>
      <c r="AQ789" s="14" t="s">
        <v>8121</v>
      </c>
      <c r="AR789" s="13" t="s">
        <v>50</v>
      </c>
    </row>
    <row r="790" spans="1:44" ht="15" thickBot="1">
      <c r="A790" s="4" t="s">
        <v>8122</v>
      </c>
      <c r="B790" s="7" t="s">
        <v>50</v>
      </c>
      <c r="C790" s="6">
        <v>44562</v>
      </c>
      <c r="D790" s="7" t="s">
        <v>45</v>
      </c>
      <c r="E790" s="7" t="s">
        <v>46</v>
      </c>
      <c r="F790" s="7" t="s">
        <v>70</v>
      </c>
      <c r="G790" s="7" t="s">
        <v>50</v>
      </c>
      <c r="H790" s="7" t="s">
        <v>50</v>
      </c>
      <c r="I790" s="7" t="s">
        <v>50</v>
      </c>
      <c r="J790" s="6">
        <v>45523</v>
      </c>
      <c r="K790" s="7" t="s">
        <v>50</v>
      </c>
      <c r="L790" s="7" t="s">
        <v>467</v>
      </c>
      <c r="M790" s="7" t="s">
        <v>8123</v>
      </c>
      <c r="N790" s="7" t="s">
        <v>6018</v>
      </c>
      <c r="O790" s="7" t="s">
        <v>8124</v>
      </c>
      <c r="P790" s="5">
        <v>199558</v>
      </c>
      <c r="Q790" s="7" t="s">
        <v>245</v>
      </c>
      <c r="R790" s="28" t="s">
        <v>8125</v>
      </c>
      <c r="S790" s="31" t="s">
        <v>50</v>
      </c>
      <c r="T790" s="7" t="s">
        <v>8126</v>
      </c>
      <c r="U790" s="7" t="s">
        <v>8127</v>
      </c>
      <c r="V790" s="7" t="s">
        <v>50</v>
      </c>
      <c r="W790" s="7" t="s">
        <v>50</v>
      </c>
      <c r="X790" s="7" t="s">
        <v>50</v>
      </c>
      <c r="Y790" s="7" t="s">
        <v>467</v>
      </c>
      <c r="Z790" s="7">
        <v>2</v>
      </c>
      <c r="AA790" s="7" t="s">
        <v>50</v>
      </c>
      <c r="AB790" s="7" t="s">
        <v>50</v>
      </c>
      <c r="AC790" s="7" t="s">
        <v>50</v>
      </c>
      <c r="AD790" s="7" t="s">
        <v>467</v>
      </c>
      <c r="AE790" s="7" t="s">
        <v>50</v>
      </c>
      <c r="AF790" s="7" t="s">
        <v>50</v>
      </c>
      <c r="AG790" s="7" t="s">
        <v>50</v>
      </c>
      <c r="AH790" s="7" t="s">
        <v>50</v>
      </c>
      <c r="AI790" s="7" t="s">
        <v>50</v>
      </c>
      <c r="AJ790" s="7" t="s">
        <v>50</v>
      </c>
      <c r="AK790" s="7" t="s">
        <v>8128</v>
      </c>
      <c r="AL790" s="7" t="s">
        <v>50</v>
      </c>
      <c r="AM790" s="7" t="s">
        <v>8129</v>
      </c>
      <c r="AN790" s="7" t="s">
        <v>66</v>
      </c>
      <c r="AO790" s="7" t="s">
        <v>8130</v>
      </c>
      <c r="AP790" s="9" t="s">
        <v>50</v>
      </c>
      <c r="AQ790" s="8" t="s">
        <v>8131</v>
      </c>
      <c r="AR790" s="7" t="s">
        <v>50</v>
      </c>
    </row>
    <row r="791" spans="1:44" ht="15" thickBot="1">
      <c r="A791" s="10" t="s">
        <v>8132</v>
      </c>
      <c r="B791" s="13" t="s">
        <v>50</v>
      </c>
      <c r="C791" s="12">
        <v>44235</v>
      </c>
      <c r="D791" s="13" t="s">
        <v>45</v>
      </c>
      <c r="E791" s="13" t="s">
        <v>46</v>
      </c>
      <c r="F791" s="13" t="s">
        <v>70</v>
      </c>
      <c r="G791" s="27" t="s">
        <v>54945</v>
      </c>
      <c r="H791" s="13" t="s">
        <v>50</v>
      </c>
      <c r="I791" s="13" t="s">
        <v>50</v>
      </c>
      <c r="J791" s="12">
        <v>45529</v>
      </c>
      <c r="K791" s="13" t="s">
        <v>50</v>
      </c>
      <c r="L791" s="13" t="s">
        <v>2837</v>
      </c>
      <c r="M791" s="13" t="s">
        <v>8133</v>
      </c>
      <c r="N791" s="13" t="s">
        <v>8134</v>
      </c>
      <c r="O791" s="13" t="s">
        <v>8135</v>
      </c>
      <c r="P791" s="11">
        <v>200172</v>
      </c>
      <c r="Q791" s="13" t="s">
        <v>166</v>
      </c>
      <c r="R791" s="29" t="s">
        <v>8136</v>
      </c>
      <c r="S791" s="29" t="s">
        <v>8137</v>
      </c>
      <c r="T791" s="13" t="s">
        <v>8138</v>
      </c>
      <c r="U791" s="13">
        <v>7068316456</v>
      </c>
      <c r="V791" s="13" t="s">
        <v>50</v>
      </c>
      <c r="W791" s="13" t="s">
        <v>50</v>
      </c>
      <c r="X791" s="13" t="s">
        <v>50</v>
      </c>
      <c r="Y791" s="13" t="s">
        <v>50</v>
      </c>
      <c r="Z791" s="13">
        <v>1</v>
      </c>
      <c r="AA791" s="13" t="s">
        <v>50</v>
      </c>
      <c r="AB791" s="13" t="s">
        <v>50</v>
      </c>
      <c r="AC791" s="13" t="s">
        <v>50</v>
      </c>
      <c r="AD791" s="13" t="s">
        <v>50</v>
      </c>
      <c r="AE791" s="13" t="s">
        <v>50</v>
      </c>
      <c r="AF791" s="13" t="s">
        <v>50</v>
      </c>
      <c r="AG791" s="13" t="s">
        <v>50</v>
      </c>
      <c r="AH791" s="13" t="s">
        <v>50</v>
      </c>
      <c r="AI791" s="13" t="s">
        <v>50</v>
      </c>
      <c r="AJ791" s="13" t="s">
        <v>50</v>
      </c>
      <c r="AK791" s="13" t="s">
        <v>50</v>
      </c>
      <c r="AL791" s="13" t="s">
        <v>50</v>
      </c>
      <c r="AM791" s="13" t="s">
        <v>8139</v>
      </c>
      <c r="AN791" s="13" t="s">
        <v>66</v>
      </c>
      <c r="AO791" s="13" t="s">
        <v>8138</v>
      </c>
      <c r="AP791" s="14" t="s">
        <v>8140</v>
      </c>
      <c r="AQ791" s="15" t="s">
        <v>50</v>
      </c>
      <c r="AR791" s="13" t="s">
        <v>8141</v>
      </c>
    </row>
    <row r="792" spans="1:44" ht="15" thickBot="1">
      <c r="A792" s="4" t="s">
        <v>8142</v>
      </c>
      <c r="B792" s="7" t="s">
        <v>50</v>
      </c>
      <c r="C792" s="7" t="s">
        <v>50</v>
      </c>
      <c r="D792" s="7" t="s">
        <v>45</v>
      </c>
      <c r="E792" s="7" t="s">
        <v>46</v>
      </c>
      <c r="F792" s="7" t="s">
        <v>70</v>
      </c>
      <c r="G792" s="27" t="s">
        <v>54945</v>
      </c>
      <c r="H792" s="7" t="s">
        <v>6154</v>
      </c>
      <c r="I792" s="7" t="s">
        <v>50</v>
      </c>
      <c r="J792" s="6">
        <v>45526</v>
      </c>
      <c r="K792" s="7" t="s">
        <v>50</v>
      </c>
      <c r="L792" s="7" t="s">
        <v>178</v>
      </c>
      <c r="M792" s="7" t="s">
        <v>5670</v>
      </c>
      <c r="N792" s="7" t="s">
        <v>518</v>
      </c>
      <c r="O792" s="7" t="s">
        <v>8143</v>
      </c>
      <c r="P792" s="5">
        <v>200944</v>
      </c>
      <c r="Q792" s="7" t="s">
        <v>520</v>
      </c>
      <c r="R792" s="28" t="s">
        <v>8144</v>
      </c>
      <c r="S792" s="28" t="s">
        <v>8145</v>
      </c>
      <c r="T792" s="7" t="s">
        <v>8146</v>
      </c>
      <c r="U792" s="7" t="s">
        <v>50</v>
      </c>
      <c r="V792" s="7" t="s">
        <v>50</v>
      </c>
      <c r="W792" s="7" t="s">
        <v>50</v>
      </c>
      <c r="X792" s="7" t="s">
        <v>50</v>
      </c>
      <c r="Y792" s="7" t="s">
        <v>50</v>
      </c>
      <c r="Z792" s="7">
        <v>1</v>
      </c>
      <c r="AA792" s="7" t="s">
        <v>50</v>
      </c>
      <c r="AB792" s="7" t="s">
        <v>50</v>
      </c>
      <c r="AC792" s="7" t="s">
        <v>50</v>
      </c>
      <c r="AD792" s="7" t="s">
        <v>178</v>
      </c>
      <c r="AE792" s="7" t="s">
        <v>50</v>
      </c>
      <c r="AF792" s="7" t="s">
        <v>50</v>
      </c>
      <c r="AG792" s="7" t="s">
        <v>50</v>
      </c>
      <c r="AH792" s="7" t="s">
        <v>50</v>
      </c>
      <c r="AI792" s="7" t="s">
        <v>50</v>
      </c>
      <c r="AJ792" s="7" t="s">
        <v>50</v>
      </c>
      <c r="AK792" s="7" t="s">
        <v>8147</v>
      </c>
      <c r="AL792" s="7" t="s">
        <v>50</v>
      </c>
      <c r="AM792" s="7" t="s">
        <v>8148</v>
      </c>
      <c r="AN792" s="7" t="s">
        <v>66</v>
      </c>
      <c r="AO792" s="7" t="s">
        <v>50</v>
      </c>
      <c r="AP792" s="8" t="s">
        <v>8149</v>
      </c>
      <c r="AQ792" s="9" t="s">
        <v>50</v>
      </c>
      <c r="AR792" s="7" t="s">
        <v>255</v>
      </c>
    </row>
    <row r="793" spans="1:44" ht="15" thickBot="1">
      <c r="A793" s="10" t="s">
        <v>8150</v>
      </c>
      <c r="B793" s="13">
        <v>698</v>
      </c>
      <c r="C793" s="12">
        <v>27030</v>
      </c>
      <c r="D793" s="13" t="s">
        <v>45</v>
      </c>
      <c r="E793" s="13" t="s">
        <v>46</v>
      </c>
      <c r="F793" s="13" t="s">
        <v>70</v>
      </c>
      <c r="G793" s="13" t="s">
        <v>176</v>
      </c>
      <c r="H793" s="13" t="s">
        <v>2836</v>
      </c>
      <c r="I793" s="13" t="s">
        <v>50</v>
      </c>
      <c r="J793" s="12">
        <v>45523</v>
      </c>
      <c r="K793" s="13" t="s">
        <v>72</v>
      </c>
      <c r="L793" s="13" t="s">
        <v>131</v>
      </c>
      <c r="M793" s="13" t="s">
        <v>8151</v>
      </c>
      <c r="N793" s="13" t="s">
        <v>5335</v>
      </c>
      <c r="O793" s="13" t="s">
        <v>8152</v>
      </c>
      <c r="P793" s="11">
        <v>202443</v>
      </c>
      <c r="Q793" s="13" t="s">
        <v>1783</v>
      </c>
      <c r="R793" s="29" t="s">
        <v>8153</v>
      </c>
      <c r="S793" s="29" t="s">
        <v>8154</v>
      </c>
      <c r="T793" s="13" t="s">
        <v>8155</v>
      </c>
      <c r="U793" s="13" t="s">
        <v>8156</v>
      </c>
      <c r="V793" s="13">
        <v>775000000</v>
      </c>
      <c r="W793" s="13" t="s">
        <v>209</v>
      </c>
      <c r="X793" s="13">
        <v>857599717</v>
      </c>
      <c r="Y793" s="13" t="s">
        <v>50</v>
      </c>
      <c r="Z793" s="13">
        <v>1</v>
      </c>
      <c r="AA793" s="13" t="s">
        <v>50</v>
      </c>
      <c r="AB793" s="13" t="s">
        <v>50</v>
      </c>
      <c r="AC793" s="13" t="s">
        <v>50</v>
      </c>
      <c r="AD793" s="13" t="s">
        <v>50</v>
      </c>
      <c r="AE793" s="13" t="s">
        <v>50</v>
      </c>
      <c r="AF793" s="13" t="s">
        <v>50</v>
      </c>
      <c r="AG793" s="13" t="s">
        <v>50</v>
      </c>
      <c r="AH793" s="13">
        <v>775000000</v>
      </c>
      <c r="AI793" s="13" t="s">
        <v>209</v>
      </c>
      <c r="AJ793" s="13">
        <v>857599717</v>
      </c>
      <c r="AK793" s="13" t="s">
        <v>50</v>
      </c>
      <c r="AL793" s="13" t="s">
        <v>50</v>
      </c>
      <c r="AM793" s="13" t="s">
        <v>8157</v>
      </c>
      <c r="AN793" s="13" t="s">
        <v>66</v>
      </c>
      <c r="AO793" s="13" t="s">
        <v>8158</v>
      </c>
      <c r="AP793" s="15" t="s">
        <v>50</v>
      </c>
      <c r="AQ793" s="14" t="s">
        <v>8159</v>
      </c>
      <c r="AR793" s="13" t="s">
        <v>50</v>
      </c>
    </row>
    <row r="794" spans="1:44" ht="15" thickBot="1">
      <c r="A794" s="4" t="s">
        <v>8160</v>
      </c>
      <c r="B794" s="7" t="s">
        <v>50</v>
      </c>
      <c r="C794" s="6">
        <v>35796</v>
      </c>
      <c r="D794" s="7" t="s">
        <v>45</v>
      </c>
      <c r="E794" s="7" t="s">
        <v>1939</v>
      </c>
      <c r="F794" s="7" t="s">
        <v>70</v>
      </c>
      <c r="G794" s="26" t="s">
        <v>54946</v>
      </c>
      <c r="H794" s="7" t="s">
        <v>8161</v>
      </c>
      <c r="I794" s="7" t="s">
        <v>50</v>
      </c>
      <c r="J794" s="6">
        <v>45525</v>
      </c>
      <c r="K794" s="7" t="s">
        <v>116</v>
      </c>
      <c r="L794" s="7" t="s">
        <v>52</v>
      </c>
      <c r="M794" s="7" t="s">
        <v>8162</v>
      </c>
      <c r="N794" s="7" t="s">
        <v>5907</v>
      </c>
      <c r="O794" s="7" t="s">
        <v>8163</v>
      </c>
      <c r="P794" s="5">
        <v>202471</v>
      </c>
      <c r="Q794" s="7" t="s">
        <v>166</v>
      </c>
      <c r="R794" s="28" t="s">
        <v>8164</v>
      </c>
      <c r="S794" s="28" t="s">
        <v>8165</v>
      </c>
      <c r="T794" s="7" t="s">
        <v>8166</v>
      </c>
      <c r="U794" s="7" t="s">
        <v>8167</v>
      </c>
      <c r="V794" s="7" t="s">
        <v>50</v>
      </c>
      <c r="W794" s="7" t="s">
        <v>50</v>
      </c>
      <c r="X794" s="7" t="s">
        <v>50</v>
      </c>
      <c r="Y794" s="7" t="s">
        <v>50</v>
      </c>
      <c r="Z794" s="7">
        <v>1</v>
      </c>
      <c r="AA794" s="7" t="s">
        <v>50</v>
      </c>
      <c r="AB794" s="7" t="s">
        <v>50</v>
      </c>
      <c r="AC794" s="7" t="s">
        <v>50</v>
      </c>
      <c r="AD794" s="7" t="s">
        <v>50</v>
      </c>
      <c r="AE794" s="7" t="s">
        <v>50</v>
      </c>
      <c r="AF794" s="7" t="s">
        <v>50</v>
      </c>
      <c r="AG794" s="7" t="s">
        <v>50</v>
      </c>
      <c r="AH794" s="7" t="s">
        <v>50</v>
      </c>
      <c r="AI794" s="7" t="s">
        <v>50</v>
      </c>
      <c r="AJ794" s="7" t="s">
        <v>50</v>
      </c>
      <c r="AK794" s="7" t="s">
        <v>7949</v>
      </c>
      <c r="AL794" s="7" t="s">
        <v>50</v>
      </c>
      <c r="AM794" s="7" t="s">
        <v>8168</v>
      </c>
      <c r="AN794" s="7" t="s">
        <v>5485</v>
      </c>
      <c r="AO794" s="7" t="s">
        <v>8169</v>
      </c>
      <c r="AP794" s="8" t="s">
        <v>8170</v>
      </c>
      <c r="AQ794" s="9" t="s">
        <v>50</v>
      </c>
      <c r="AR794" s="7" t="s">
        <v>50</v>
      </c>
    </row>
    <row r="795" spans="1:44" ht="15" thickBot="1">
      <c r="A795" s="10" t="s">
        <v>8171</v>
      </c>
      <c r="B795" s="13" t="s">
        <v>50</v>
      </c>
      <c r="C795" s="12">
        <v>40909</v>
      </c>
      <c r="D795" s="13" t="s">
        <v>45</v>
      </c>
      <c r="E795" s="13" t="s">
        <v>50</v>
      </c>
      <c r="F795" s="13" t="s">
        <v>70</v>
      </c>
      <c r="G795" s="26" t="s">
        <v>54946</v>
      </c>
      <c r="H795" s="13" t="s">
        <v>50</v>
      </c>
      <c r="I795" s="13" t="s">
        <v>50</v>
      </c>
      <c r="J795" s="12">
        <v>45523</v>
      </c>
      <c r="K795" s="13" t="s">
        <v>50</v>
      </c>
      <c r="L795" s="13" t="s">
        <v>290</v>
      </c>
      <c r="M795" s="13" t="s">
        <v>8172</v>
      </c>
      <c r="N795" s="13" t="s">
        <v>8173</v>
      </c>
      <c r="O795" s="13" t="s">
        <v>8174</v>
      </c>
      <c r="P795" s="11">
        <v>205513</v>
      </c>
      <c r="Q795" s="13" t="s">
        <v>135</v>
      </c>
      <c r="R795" s="29" t="s">
        <v>8175</v>
      </c>
      <c r="S795" s="29" t="s">
        <v>8176</v>
      </c>
      <c r="T795" s="13" t="s">
        <v>50</v>
      </c>
      <c r="U795" s="13" t="s">
        <v>8177</v>
      </c>
      <c r="V795" s="13" t="s">
        <v>50</v>
      </c>
      <c r="W795" s="13" t="s">
        <v>50</v>
      </c>
      <c r="X795" s="13" t="s">
        <v>50</v>
      </c>
      <c r="Y795" s="13" t="s">
        <v>290</v>
      </c>
      <c r="Z795" s="13">
        <v>1</v>
      </c>
      <c r="AA795" s="13" t="s">
        <v>50</v>
      </c>
      <c r="AB795" s="13" t="s">
        <v>50</v>
      </c>
      <c r="AC795" s="13" t="s">
        <v>50</v>
      </c>
      <c r="AD795" s="13" t="s">
        <v>290</v>
      </c>
      <c r="AE795" s="13" t="s">
        <v>50</v>
      </c>
      <c r="AF795" s="13" t="s">
        <v>50</v>
      </c>
      <c r="AG795" s="13" t="s">
        <v>50</v>
      </c>
      <c r="AH795" s="13" t="s">
        <v>50</v>
      </c>
      <c r="AI795" s="13" t="s">
        <v>50</v>
      </c>
      <c r="AJ795" s="13" t="s">
        <v>50</v>
      </c>
      <c r="AK795" s="13" t="s">
        <v>8178</v>
      </c>
      <c r="AL795" s="13" t="s">
        <v>50</v>
      </c>
      <c r="AM795" s="13" t="s">
        <v>8179</v>
      </c>
      <c r="AN795" s="13" t="s">
        <v>798</v>
      </c>
      <c r="AO795" s="13" t="s">
        <v>8180</v>
      </c>
      <c r="AP795" s="14" t="s">
        <v>8181</v>
      </c>
      <c r="AQ795" s="15" t="s">
        <v>50</v>
      </c>
      <c r="AR795" s="13" t="s">
        <v>50</v>
      </c>
    </row>
    <row r="796" spans="1:44" ht="15" thickBot="1">
      <c r="A796" s="4" t="s">
        <v>8182</v>
      </c>
      <c r="B796" s="7" t="s">
        <v>50</v>
      </c>
      <c r="C796" s="6">
        <v>44812</v>
      </c>
      <c r="D796" s="7" t="s">
        <v>45</v>
      </c>
      <c r="E796" s="7" t="s">
        <v>50</v>
      </c>
      <c r="F796" s="7" t="s">
        <v>70</v>
      </c>
      <c r="G796" s="7" t="s">
        <v>50</v>
      </c>
      <c r="H796" s="7" t="s">
        <v>50</v>
      </c>
      <c r="I796" s="7" t="s">
        <v>50</v>
      </c>
      <c r="J796" s="6">
        <v>45524</v>
      </c>
      <c r="K796" s="7" t="s">
        <v>50</v>
      </c>
      <c r="L796" s="7" t="s">
        <v>467</v>
      </c>
      <c r="M796" s="7" t="s">
        <v>8183</v>
      </c>
      <c r="N796" s="7" t="s">
        <v>5203</v>
      </c>
      <c r="O796" s="7" t="s">
        <v>8184</v>
      </c>
      <c r="P796" s="5">
        <v>208529</v>
      </c>
      <c r="Q796" s="7" t="s">
        <v>245</v>
      </c>
      <c r="R796" s="28" t="s">
        <v>8185</v>
      </c>
      <c r="S796" s="31" t="s">
        <v>50</v>
      </c>
      <c r="T796" s="7" t="s">
        <v>50</v>
      </c>
      <c r="U796" s="7" t="s">
        <v>8186</v>
      </c>
      <c r="V796" s="7" t="s">
        <v>50</v>
      </c>
      <c r="W796" s="7" t="s">
        <v>50</v>
      </c>
      <c r="X796" s="7" t="s">
        <v>50</v>
      </c>
      <c r="Y796" s="7" t="s">
        <v>467</v>
      </c>
      <c r="Z796" s="7">
        <v>1</v>
      </c>
      <c r="AA796" s="7" t="s">
        <v>50</v>
      </c>
      <c r="AB796" s="7" t="s">
        <v>50</v>
      </c>
      <c r="AC796" s="7" t="s">
        <v>50</v>
      </c>
      <c r="AD796" s="7" t="s">
        <v>467</v>
      </c>
      <c r="AE796" s="7" t="s">
        <v>50</v>
      </c>
      <c r="AF796" s="7" t="s">
        <v>50</v>
      </c>
      <c r="AG796" s="7" t="s">
        <v>50</v>
      </c>
      <c r="AH796" s="7" t="s">
        <v>50</v>
      </c>
      <c r="AI796" s="7" t="s">
        <v>50</v>
      </c>
      <c r="AJ796" s="7" t="s">
        <v>50</v>
      </c>
      <c r="AK796" s="7" t="s">
        <v>8187</v>
      </c>
      <c r="AL796" s="7" t="s">
        <v>50</v>
      </c>
      <c r="AM796" s="7" t="s">
        <v>8188</v>
      </c>
      <c r="AN796" s="7" t="s">
        <v>66</v>
      </c>
      <c r="AO796" s="7" t="s">
        <v>8189</v>
      </c>
      <c r="AP796" s="9" t="s">
        <v>50</v>
      </c>
      <c r="AQ796" s="8" t="s">
        <v>8190</v>
      </c>
      <c r="AR796" s="7" t="s">
        <v>50</v>
      </c>
    </row>
    <row r="797" spans="1:44" ht="15" thickBot="1">
      <c r="A797" s="10" t="s">
        <v>8191</v>
      </c>
      <c r="B797" s="13" t="s">
        <v>50</v>
      </c>
      <c r="C797" s="12">
        <v>45461</v>
      </c>
      <c r="D797" s="13" t="s">
        <v>45</v>
      </c>
      <c r="E797" s="13" t="s">
        <v>46</v>
      </c>
      <c r="F797" s="13" t="s">
        <v>70</v>
      </c>
      <c r="G797" s="27" t="s">
        <v>54945</v>
      </c>
      <c r="H797" s="13" t="s">
        <v>50</v>
      </c>
      <c r="I797" s="13" t="s">
        <v>50</v>
      </c>
      <c r="J797" s="12">
        <v>45526</v>
      </c>
      <c r="K797" s="13" t="s">
        <v>50</v>
      </c>
      <c r="L797" s="13" t="s">
        <v>1624</v>
      </c>
      <c r="M797" s="13" t="s">
        <v>2838</v>
      </c>
      <c r="N797" s="13" t="s">
        <v>50</v>
      </c>
      <c r="O797" s="13" t="s">
        <v>8192</v>
      </c>
      <c r="P797" s="11">
        <v>210611</v>
      </c>
      <c r="Q797" s="13" t="s">
        <v>50</v>
      </c>
      <c r="R797" s="29" t="s">
        <v>8193</v>
      </c>
      <c r="S797" s="29" t="s">
        <v>8194</v>
      </c>
      <c r="T797" s="13" t="s">
        <v>8195</v>
      </c>
      <c r="U797" s="13" t="s">
        <v>50</v>
      </c>
      <c r="V797" s="13" t="s">
        <v>50</v>
      </c>
      <c r="W797" s="13" t="s">
        <v>50</v>
      </c>
      <c r="X797" s="13" t="s">
        <v>50</v>
      </c>
      <c r="Y797" s="13" t="s">
        <v>467</v>
      </c>
      <c r="Z797" s="13">
        <v>1</v>
      </c>
      <c r="AA797" s="13" t="s">
        <v>50</v>
      </c>
      <c r="AB797" s="13" t="s">
        <v>50</v>
      </c>
      <c r="AC797" s="13" t="s">
        <v>50</v>
      </c>
      <c r="AD797" s="13" t="s">
        <v>1624</v>
      </c>
      <c r="AE797" s="13" t="s">
        <v>50</v>
      </c>
      <c r="AF797" s="13" t="s">
        <v>50</v>
      </c>
      <c r="AG797" s="13" t="s">
        <v>50</v>
      </c>
      <c r="AH797" s="13" t="s">
        <v>50</v>
      </c>
      <c r="AI797" s="13" t="s">
        <v>50</v>
      </c>
      <c r="AJ797" s="13" t="s">
        <v>50</v>
      </c>
      <c r="AK797" s="13" t="s">
        <v>50</v>
      </c>
      <c r="AL797" s="13" t="s">
        <v>50</v>
      </c>
      <c r="AM797" s="13" t="s">
        <v>8196</v>
      </c>
      <c r="AN797" s="13" t="s">
        <v>66</v>
      </c>
      <c r="AO797" s="13" t="s">
        <v>8197</v>
      </c>
      <c r="AP797" s="14" t="s">
        <v>8198</v>
      </c>
      <c r="AQ797" s="15" t="s">
        <v>50</v>
      </c>
      <c r="AR797" s="13" t="s">
        <v>50</v>
      </c>
    </row>
    <row r="798" spans="1:44" ht="15" thickBot="1">
      <c r="A798" s="4" t="s">
        <v>8199</v>
      </c>
      <c r="B798" s="7" t="s">
        <v>50</v>
      </c>
      <c r="C798" s="6">
        <v>44927</v>
      </c>
      <c r="D798" s="7" t="s">
        <v>45</v>
      </c>
      <c r="E798" s="7" t="s">
        <v>50</v>
      </c>
      <c r="F798" s="7" t="s">
        <v>70</v>
      </c>
      <c r="G798" s="26" t="s">
        <v>54946</v>
      </c>
      <c r="H798" s="7" t="s">
        <v>50</v>
      </c>
      <c r="I798" s="7" t="s">
        <v>50</v>
      </c>
      <c r="J798" s="6">
        <v>45520</v>
      </c>
      <c r="K798" s="7" t="s">
        <v>50</v>
      </c>
      <c r="L798" s="7" t="s">
        <v>467</v>
      </c>
      <c r="M798" s="7" t="s">
        <v>8200</v>
      </c>
      <c r="N798" s="7" t="s">
        <v>2941</v>
      </c>
      <c r="O798" s="7" t="s">
        <v>8201</v>
      </c>
      <c r="P798" s="5">
        <v>212895</v>
      </c>
      <c r="Q798" s="7" t="s">
        <v>245</v>
      </c>
      <c r="R798" s="28" t="s">
        <v>8202</v>
      </c>
      <c r="S798" s="31" t="s">
        <v>50</v>
      </c>
      <c r="T798" s="7" t="s">
        <v>8203</v>
      </c>
      <c r="U798" s="7" t="s">
        <v>50</v>
      </c>
      <c r="V798" s="7" t="s">
        <v>50</v>
      </c>
      <c r="W798" s="7" t="s">
        <v>50</v>
      </c>
      <c r="X798" s="7" t="s">
        <v>50</v>
      </c>
      <c r="Y798" s="7" t="s">
        <v>467</v>
      </c>
      <c r="Z798" s="7">
        <v>1</v>
      </c>
      <c r="AA798" s="7" t="s">
        <v>50</v>
      </c>
      <c r="AB798" s="7" t="s">
        <v>50</v>
      </c>
      <c r="AC798" s="7" t="s">
        <v>50</v>
      </c>
      <c r="AD798" s="7" t="s">
        <v>467</v>
      </c>
      <c r="AE798" s="7" t="s">
        <v>50</v>
      </c>
      <c r="AF798" s="7" t="s">
        <v>50</v>
      </c>
      <c r="AG798" s="7" t="s">
        <v>50</v>
      </c>
      <c r="AH798" s="7" t="s">
        <v>50</v>
      </c>
      <c r="AI798" s="7" t="s">
        <v>50</v>
      </c>
      <c r="AJ798" s="7" t="s">
        <v>50</v>
      </c>
      <c r="AK798" s="7" t="s">
        <v>8187</v>
      </c>
      <c r="AL798" s="7" t="s">
        <v>50</v>
      </c>
      <c r="AM798" s="7" t="s">
        <v>8204</v>
      </c>
      <c r="AN798" s="7" t="s">
        <v>253</v>
      </c>
      <c r="AO798" s="7" t="s">
        <v>50</v>
      </c>
      <c r="AP798" s="9" t="s">
        <v>50</v>
      </c>
      <c r="AQ798" s="8" t="s">
        <v>8205</v>
      </c>
      <c r="AR798" s="7" t="s">
        <v>255</v>
      </c>
    </row>
    <row r="799" spans="1:44" ht="15" thickBot="1">
      <c r="A799" s="10" t="s">
        <v>8206</v>
      </c>
      <c r="B799" s="13" t="s">
        <v>50</v>
      </c>
      <c r="C799" s="13" t="s">
        <v>50</v>
      </c>
      <c r="D799" s="13" t="s">
        <v>45</v>
      </c>
      <c r="E799" s="13" t="s">
        <v>50</v>
      </c>
      <c r="F799" s="13" t="s">
        <v>70</v>
      </c>
      <c r="G799" s="27" t="s">
        <v>54945</v>
      </c>
      <c r="H799" s="13" t="s">
        <v>50</v>
      </c>
      <c r="I799" s="13" t="s">
        <v>50</v>
      </c>
      <c r="J799" s="12">
        <v>45531</v>
      </c>
      <c r="K799" s="13" t="s">
        <v>50</v>
      </c>
      <c r="L799" s="13" t="s">
        <v>4836</v>
      </c>
      <c r="M799" s="13" t="s">
        <v>8207</v>
      </c>
      <c r="N799" s="13" t="s">
        <v>50</v>
      </c>
      <c r="O799" s="13" t="s">
        <v>8208</v>
      </c>
      <c r="P799" s="11">
        <v>213551</v>
      </c>
      <c r="Q799" s="13" t="s">
        <v>50</v>
      </c>
      <c r="R799" s="29" t="s">
        <v>8209</v>
      </c>
      <c r="S799" s="30" t="s">
        <v>50</v>
      </c>
      <c r="T799" s="13" t="s">
        <v>50</v>
      </c>
      <c r="U799" s="13" t="s">
        <v>50</v>
      </c>
      <c r="V799" s="13" t="s">
        <v>50</v>
      </c>
      <c r="W799" s="13" t="s">
        <v>50</v>
      </c>
      <c r="X799" s="13" t="s">
        <v>50</v>
      </c>
      <c r="Y799" s="13" t="s">
        <v>467</v>
      </c>
      <c r="Z799" s="13">
        <v>1</v>
      </c>
      <c r="AA799" s="13" t="s">
        <v>50</v>
      </c>
      <c r="AB799" s="13" t="s">
        <v>50</v>
      </c>
      <c r="AC799" s="13" t="s">
        <v>50</v>
      </c>
      <c r="AD799" s="13" t="s">
        <v>4836</v>
      </c>
      <c r="AE799" s="13" t="s">
        <v>50</v>
      </c>
      <c r="AF799" s="13" t="s">
        <v>50</v>
      </c>
      <c r="AG799" s="13" t="s">
        <v>50</v>
      </c>
      <c r="AH799" s="13" t="s">
        <v>50</v>
      </c>
      <c r="AI799" s="13" t="s">
        <v>50</v>
      </c>
      <c r="AJ799" s="13" t="s">
        <v>50</v>
      </c>
      <c r="AK799" s="13" t="s">
        <v>50</v>
      </c>
      <c r="AL799" s="13" t="s">
        <v>50</v>
      </c>
      <c r="AM799" s="13" t="s">
        <v>8210</v>
      </c>
      <c r="AN799" s="13" t="s">
        <v>66</v>
      </c>
      <c r="AO799" s="13" t="s">
        <v>8211</v>
      </c>
      <c r="AP799" s="14" t="s">
        <v>8212</v>
      </c>
      <c r="AQ799" s="15" t="s">
        <v>50</v>
      </c>
      <c r="AR799" s="13" t="s">
        <v>50</v>
      </c>
    </row>
    <row r="800" spans="1:44" ht="15" thickBot="1">
      <c r="A800" s="4" t="s">
        <v>8213</v>
      </c>
      <c r="B800" s="7" t="s">
        <v>50</v>
      </c>
      <c r="C800" s="6">
        <v>44958</v>
      </c>
      <c r="D800" s="7" t="s">
        <v>45</v>
      </c>
      <c r="E800" s="7" t="s">
        <v>46</v>
      </c>
      <c r="F800" s="7" t="s">
        <v>70</v>
      </c>
      <c r="G800" s="27" t="s">
        <v>54945</v>
      </c>
      <c r="H800" s="7" t="s">
        <v>50</v>
      </c>
      <c r="I800" s="7" t="s">
        <v>50</v>
      </c>
      <c r="J800" s="6">
        <v>45530</v>
      </c>
      <c r="K800" s="7" t="s">
        <v>50</v>
      </c>
      <c r="L800" s="7" t="s">
        <v>1624</v>
      </c>
      <c r="M800" s="7" t="s">
        <v>8214</v>
      </c>
      <c r="N800" s="7" t="s">
        <v>8215</v>
      </c>
      <c r="O800" s="7" t="s">
        <v>8216</v>
      </c>
      <c r="P800" s="5">
        <v>214155</v>
      </c>
      <c r="Q800" s="7" t="s">
        <v>360</v>
      </c>
      <c r="R800" s="28" t="s">
        <v>8217</v>
      </c>
      <c r="S800" s="28" t="s">
        <v>8218</v>
      </c>
      <c r="T800" s="7" t="s">
        <v>8219</v>
      </c>
      <c r="U800" s="7" t="s">
        <v>50</v>
      </c>
      <c r="V800" s="7" t="s">
        <v>50</v>
      </c>
      <c r="W800" s="7" t="s">
        <v>50</v>
      </c>
      <c r="X800" s="7" t="s">
        <v>50</v>
      </c>
      <c r="Y800" s="7" t="s">
        <v>467</v>
      </c>
      <c r="Z800" s="7">
        <v>1</v>
      </c>
      <c r="AA800" s="7" t="s">
        <v>50</v>
      </c>
      <c r="AB800" s="7" t="s">
        <v>50</v>
      </c>
      <c r="AC800" s="7" t="s">
        <v>50</v>
      </c>
      <c r="AD800" s="7" t="s">
        <v>1624</v>
      </c>
      <c r="AE800" s="7" t="s">
        <v>50</v>
      </c>
      <c r="AF800" s="7" t="s">
        <v>50</v>
      </c>
      <c r="AG800" s="7" t="s">
        <v>50</v>
      </c>
      <c r="AH800" s="7" t="s">
        <v>50</v>
      </c>
      <c r="AI800" s="7" t="s">
        <v>50</v>
      </c>
      <c r="AJ800" s="7" t="s">
        <v>50</v>
      </c>
      <c r="AK800" s="7" t="s">
        <v>8220</v>
      </c>
      <c r="AL800" s="7" t="s">
        <v>50</v>
      </c>
      <c r="AM800" s="7" t="s">
        <v>8221</v>
      </c>
      <c r="AN800" s="7" t="s">
        <v>66</v>
      </c>
      <c r="AO800" s="7" t="s">
        <v>50</v>
      </c>
      <c r="AP800" s="9" t="s">
        <v>50</v>
      </c>
      <c r="AQ800" s="8" t="s">
        <v>8222</v>
      </c>
      <c r="AR800" s="7" t="s">
        <v>255</v>
      </c>
    </row>
    <row r="801" spans="1:44" ht="15" thickBot="1">
      <c r="A801" s="10" t="s">
        <v>8223</v>
      </c>
      <c r="B801" s="11">
        <v>2384</v>
      </c>
      <c r="C801" s="12">
        <v>17533</v>
      </c>
      <c r="D801" s="13" t="s">
        <v>45</v>
      </c>
      <c r="E801" s="13" t="s">
        <v>46</v>
      </c>
      <c r="F801" s="13" t="s">
        <v>70</v>
      </c>
      <c r="G801" s="26" t="s">
        <v>54946</v>
      </c>
      <c r="H801" s="13" t="s">
        <v>8224</v>
      </c>
      <c r="I801" s="13" t="s">
        <v>50</v>
      </c>
      <c r="J801" s="12">
        <v>45525</v>
      </c>
      <c r="K801" s="13" t="s">
        <v>116</v>
      </c>
      <c r="L801" s="13" t="s">
        <v>52</v>
      </c>
      <c r="M801" s="13" t="s">
        <v>8225</v>
      </c>
      <c r="N801" s="13" t="s">
        <v>5907</v>
      </c>
      <c r="O801" s="13" t="s">
        <v>8226</v>
      </c>
      <c r="P801" s="11">
        <v>215746</v>
      </c>
      <c r="Q801" s="13" t="s">
        <v>166</v>
      </c>
      <c r="R801" s="29" t="s">
        <v>8227</v>
      </c>
      <c r="S801" s="29" t="s">
        <v>8228</v>
      </c>
      <c r="T801" s="13" t="s">
        <v>8229</v>
      </c>
      <c r="U801" s="13" t="s">
        <v>8230</v>
      </c>
      <c r="V801" s="13" t="s">
        <v>50</v>
      </c>
      <c r="W801" s="13" t="s">
        <v>50</v>
      </c>
      <c r="X801" s="13" t="s">
        <v>50</v>
      </c>
      <c r="Y801" s="13" t="s">
        <v>50</v>
      </c>
      <c r="Z801" s="13">
        <v>1</v>
      </c>
      <c r="AA801" s="13" t="s">
        <v>50</v>
      </c>
      <c r="AB801" s="13" t="s">
        <v>50</v>
      </c>
      <c r="AC801" s="13" t="s">
        <v>50</v>
      </c>
      <c r="AD801" s="13" t="s">
        <v>50</v>
      </c>
      <c r="AE801" s="13" t="s">
        <v>50</v>
      </c>
      <c r="AF801" s="13" t="s">
        <v>50</v>
      </c>
      <c r="AG801" s="13" t="s">
        <v>50</v>
      </c>
      <c r="AH801" s="13" t="s">
        <v>50</v>
      </c>
      <c r="AI801" s="13" t="s">
        <v>50</v>
      </c>
      <c r="AJ801" s="13" t="s">
        <v>50</v>
      </c>
      <c r="AK801" s="13" t="s">
        <v>7949</v>
      </c>
      <c r="AL801" s="13" t="s">
        <v>50</v>
      </c>
      <c r="AM801" s="13" t="s">
        <v>8231</v>
      </c>
      <c r="AN801" s="13" t="s">
        <v>5485</v>
      </c>
      <c r="AO801" s="13" t="s">
        <v>8232</v>
      </c>
      <c r="AP801" s="14" t="s">
        <v>8233</v>
      </c>
      <c r="AQ801" s="15" t="s">
        <v>50</v>
      </c>
      <c r="AR801" s="13" t="s">
        <v>50</v>
      </c>
    </row>
    <row r="802" spans="1:44" ht="15" thickBot="1">
      <c r="A802" s="4" t="s">
        <v>8234</v>
      </c>
      <c r="B802" s="7">
        <v>75</v>
      </c>
      <c r="C802" s="6">
        <v>44197</v>
      </c>
      <c r="D802" s="7" t="s">
        <v>45</v>
      </c>
      <c r="E802" s="7" t="s">
        <v>46</v>
      </c>
      <c r="F802" s="7" t="s">
        <v>70</v>
      </c>
      <c r="G802" s="7" t="s">
        <v>50</v>
      </c>
      <c r="H802" s="7" t="s">
        <v>5475</v>
      </c>
      <c r="I802" s="7" t="s">
        <v>50</v>
      </c>
      <c r="J802" s="6">
        <v>45523</v>
      </c>
      <c r="K802" s="7" t="s">
        <v>50</v>
      </c>
      <c r="L802" s="7" t="s">
        <v>52</v>
      </c>
      <c r="M802" s="7" t="s">
        <v>8235</v>
      </c>
      <c r="N802" s="7" t="s">
        <v>8236</v>
      </c>
      <c r="O802" s="7" t="s">
        <v>8237</v>
      </c>
      <c r="P802" s="5">
        <v>216493</v>
      </c>
      <c r="Q802" s="7" t="s">
        <v>105</v>
      </c>
      <c r="R802" s="28" t="s">
        <v>8238</v>
      </c>
      <c r="S802" s="28" t="s">
        <v>8239</v>
      </c>
      <c r="T802" s="7" t="s">
        <v>50</v>
      </c>
      <c r="U802" s="7" t="s">
        <v>50</v>
      </c>
      <c r="V802" s="7" t="s">
        <v>50</v>
      </c>
      <c r="W802" s="7" t="s">
        <v>50</v>
      </c>
      <c r="X802" s="7" t="s">
        <v>50</v>
      </c>
      <c r="Y802" s="7" t="s">
        <v>50</v>
      </c>
      <c r="Z802" s="7">
        <v>1</v>
      </c>
      <c r="AA802" s="7" t="s">
        <v>50</v>
      </c>
      <c r="AB802" s="7" t="s">
        <v>50</v>
      </c>
      <c r="AC802" s="7" t="s">
        <v>50</v>
      </c>
      <c r="AD802" s="7" t="s">
        <v>50</v>
      </c>
      <c r="AE802" s="7" t="s">
        <v>50</v>
      </c>
      <c r="AF802" s="7" t="s">
        <v>50</v>
      </c>
      <c r="AG802" s="7" t="s">
        <v>50</v>
      </c>
      <c r="AH802" s="7" t="s">
        <v>50</v>
      </c>
      <c r="AI802" s="7" t="s">
        <v>50</v>
      </c>
      <c r="AJ802" s="7" t="s">
        <v>50</v>
      </c>
      <c r="AK802" s="7" t="s">
        <v>8240</v>
      </c>
      <c r="AL802" s="7" t="s">
        <v>50</v>
      </c>
      <c r="AM802" s="7" t="s">
        <v>8241</v>
      </c>
      <c r="AN802" s="7" t="s">
        <v>66</v>
      </c>
      <c r="AO802" s="7" t="s">
        <v>8242</v>
      </c>
      <c r="AP802" s="8" t="s">
        <v>8243</v>
      </c>
      <c r="AQ802" s="9" t="s">
        <v>50</v>
      </c>
      <c r="AR802" s="7" t="s">
        <v>50</v>
      </c>
    </row>
    <row r="803" spans="1:44" ht="15" thickBot="1">
      <c r="A803" s="10" t="s">
        <v>8244</v>
      </c>
      <c r="B803" s="13" t="s">
        <v>50</v>
      </c>
      <c r="C803" s="12">
        <v>45383</v>
      </c>
      <c r="D803" s="13" t="s">
        <v>45</v>
      </c>
      <c r="E803" s="13" t="s">
        <v>46</v>
      </c>
      <c r="F803" s="13" t="s">
        <v>70</v>
      </c>
      <c r="G803" s="13" t="s">
        <v>50</v>
      </c>
      <c r="H803" s="13" t="s">
        <v>50</v>
      </c>
      <c r="I803" s="13" t="s">
        <v>50</v>
      </c>
      <c r="J803" s="12">
        <v>45526</v>
      </c>
      <c r="K803" s="13" t="s">
        <v>50</v>
      </c>
      <c r="L803" s="13" t="s">
        <v>467</v>
      </c>
      <c r="M803" s="13" t="s">
        <v>8245</v>
      </c>
      <c r="N803" s="13" t="s">
        <v>8246</v>
      </c>
      <c r="O803" s="13" t="s">
        <v>8247</v>
      </c>
      <c r="P803" s="11">
        <v>217791</v>
      </c>
      <c r="Q803" s="13" t="s">
        <v>545</v>
      </c>
      <c r="R803" s="29" t="s">
        <v>8248</v>
      </c>
      <c r="S803" s="30" t="s">
        <v>50</v>
      </c>
      <c r="T803" s="13" t="s">
        <v>50</v>
      </c>
      <c r="U803" s="13" t="s">
        <v>8249</v>
      </c>
      <c r="V803" s="13" t="s">
        <v>50</v>
      </c>
      <c r="W803" s="13" t="s">
        <v>50</v>
      </c>
      <c r="X803" s="13" t="s">
        <v>50</v>
      </c>
      <c r="Y803" s="13" t="s">
        <v>467</v>
      </c>
      <c r="Z803" s="13">
        <v>1</v>
      </c>
      <c r="AA803" s="13" t="s">
        <v>50</v>
      </c>
      <c r="AB803" s="13" t="s">
        <v>50</v>
      </c>
      <c r="AC803" s="13" t="s">
        <v>50</v>
      </c>
      <c r="AD803" s="13" t="s">
        <v>467</v>
      </c>
      <c r="AE803" s="13" t="s">
        <v>50</v>
      </c>
      <c r="AF803" s="13" t="s">
        <v>50</v>
      </c>
      <c r="AG803" s="13" t="s">
        <v>50</v>
      </c>
      <c r="AH803" s="13" t="s">
        <v>50</v>
      </c>
      <c r="AI803" s="13" t="s">
        <v>50</v>
      </c>
      <c r="AJ803" s="13" t="s">
        <v>50</v>
      </c>
      <c r="AK803" s="13" t="s">
        <v>8250</v>
      </c>
      <c r="AL803" s="13" t="s">
        <v>50</v>
      </c>
      <c r="AM803" s="13" t="s">
        <v>50</v>
      </c>
      <c r="AN803" s="13" t="s">
        <v>50</v>
      </c>
      <c r="AO803" s="13" t="s">
        <v>50</v>
      </c>
      <c r="AP803" s="15" t="s">
        <v>50</v>
      </c>
      <c r="AQ803" s="15" t="s">
        <v>50</v>
      </c>
      <c r="AR803" s="13" t="s">
        <v>1186</v>
      </c>
    </row>
    <row r="804" spans="1:44" ht="15" thickBot="1">
      <c r="A804" s="4" t="s">
        <v>8251</v>
      </c>
      <c r="B804" s="7" t="s">
        <v>50</v>
      </c>
      <c r="C804" s="6">
        <v>45292</v>
      </c>
      <c r="D804" s="7" t="s">
        <v>45</v>
      </c>
      <c r="E804" s="7" t="s">
        <v>46</v>
      </c>
      <c r="F804" s="7" t="s">
        <v>70</v>
      </c>
      <c r="G804" s="26" t="s">
        <v>54946</v>
      </c>
      <c r="H804" s="7" t="s">
        <v>50</v>
      </c>
      <c r="I804" s="7" t="s">
        <v>50</v>
      </c>
      <c r="J804" s="6">
        <v>45530</v>
      </c>
      <c r="K804" s="7" t="s">
        <v>50</v>
      </c>
      <c r="L804" s="7" t="s">
        <v>4836</v>
      </c>
      <c r="M804" s="7" t="s">
        <v>8252</v>
      </c>
      <c r="N804" s="7" t="s">
        <v>8253</v>
      </c>
      <c r="O804" s="7" t="s">
        <v>8254</v>
      </c>
      <c r="P804" s="5">
        <v>221073</v>
      </c>
      <c r="Q804" s="7" t="s">
        <v>50</v>
      </c>
      <c r="R804" s="28" t="s">
        <v>8255</v>
      </c>
      <c r="S804" s="31" t="s">
        <v>50</v>
      </c>
      <c r="T804" s="7" t="s">
        <v>8256</v>
      </c>
      <c r="U804" s="7" t="s">
        <v>50</v>
      </c>
      <c r="V804" s="7">
        <v>5000000</v>
      </c>
      <c r="W804" s="7" t="s">
        <v>60</v>
      </c>
      <c r="X804" s="7">
        <v>5000000</v>
      </c>
      <c r="Y804" s="7" t="s">
        <v>467</v>
      </c>
      <c r="Z804" s="7">
        <v>1</v>
      </c>
      <c r="AA804" s="7">
        <v>5000000</v>
      </c>
      <c r="AB804" s="7" t="s">
        <v>60</v>
      </c>
      <c r="AC804" s="7">
        <v>5000000</v>
      </c>
      <c r="AD804" s="7" t="s">
        <v>4836</v>
      </c>
      <c r="AE804" s="7">
        <v>5000000</v>
      </c>
      <c r="AF804" s="7" t="s">
        <v>60</v>
      </c>
      <c r="AG804" s="7">
        <v>5000000</v>
      </c>
      <c r="AH804" s="7">
        <v>5000000</v>
      </c>
      <c r="AI804" s="7" t="s">
        <v>60</v>
      </c>
      <c r="AJ804" s="7">
        <v>5000000</v>
      </c>
      <c r="AK804" s="7" t="s">
        <v>50</v>
      </c>
      <c r="AL804" s="7" t="s">
        <v>50</v>
      </c>
      <c r="AM804" s="7" t="s">
        <v>8257</v>
      </c>
      <c r="AN804" s="7" t="s">
        <v>66</v>
      </c>
      <c r="AO804" s="7" t="s">
        <v>8258</v>
      </c>
      <c r="AP804" s="9" t="s">
        <v>50</v>
      </c>
      <c r="AQ804" s="8" t="s">
        <v>8259</v>
      </c>
      <c r="AR804" s="7" t="s">
        <v>50</v>
      </c>
    </row>
    <row r="805" spans="1:44" ht="15" thickBot="1">
      <c r="A805" s="10" t="s">
        <v>8260</v>
      </c>
      <c r="B805" s="13" t="s">
        <v>50</v>
      </c>
      <c r="C805" s="12">
        <v>44562</v>
      </c>
      <c r="D805" s="13" t="s">
        <v>45</v>
      </c>
      <c r="E805" s="13" t="s">
        <v>46</v>
      </c>
      <c r="F805" s="13" t="s">
        <v>70</v>
      </c>
      <c r="G805" s="27" t="s">
        <v>54945</v>
      </c>
      <c r="H805" s="13" t="s">
        <v>50</v>
      </c>
      <c r="I805" s="13" t="s">
        <v>50</v>
      </c>
      <c r="J805" s="12">
        <v>45523</v>
      </c>
      <c r="K805" s="13" t="s">
        <v>50</v>
      </c>
      <c r="L805" s="13" t="s">
        <v>178</v>
      </c>
      <c r="M805" s="13" t="s">
        <v>8261</v>
      </c>
      <c r="N805" s="13" t="s">
        <v>2941</v>
      </c>
      <c r="O805" s="13" t="s">
        <v>8262</v>
      </c>
      <c r="P805" s="11">
        <v>222156</v>
      </c>
      <c r="Q805" s="13" t="s">
        <v>245</v>
      </c>
      <c r="R805" s="29" t="s">
        <v>8263</v>
      </c>
      <c r="S805" s="29" t="s">
        <v>8264</v>
      </c>
      <c r="T805" s="13" t="s">
        <v>8265</v>
      </c>
      <c r="U805" s="13" t="s">
        <v>50</v>
      </c>
      <c r="V805" s="13" t="s">
        <v>50</v>
      </c>
      <c r="W805" s="13" t="s">
        <v>50</v>
      </c>
      <c r="X805" s="13" t="s">
        <v>50</v>
      </c>
      <c r="Y805" s="13" t="s">
        <v>50</v>
      </c>
      <c r="Z805" s="13">
        <v>1</v>
      </c>
      <c r="AA805" s="13" t="s">
        <v>50</v>
      </c>
      <c r="AB805" s="13" t="s">
        <v>50</v>
      </c>
      <c r="AC805" s="13" t="s">
        <v>50</v>
      </c>
      <c r="AD805" s="13" t="s">
        <v>178</v>
      </c>
      <c r="AE805" s="13" t="s">
        <v>50</v>
      </c>
      <c r="AF805" s="13" t="s">
        <v>50</v>
      </c>
      <c r="AG805" s="13" t="s">
        <v>50</v>
      </c>
      <c r="AH805" s="13" t="s">
        <v>50</v>
      </c>
      <c r="AI805" s="13" t="s">
        <v>50</v>
      </c>
      <c r="AJ805" s="13" t="s">
        <v>50</v>
      </c>
      <c r="AK805" s="13" t="s">
        <v>8266</v>
      </c>
      <c r="AL805" s="13" t="s">
        <v>50</v>
      </c>
      <c r="AM805" s="13" t="s">
        <v>8267</v>
      </c>
      <c r="AN805" s="13" t="s">
        <v>66</v>
      </c>
      <c r="AO805" s="13" t="s">
        <v>50</v>
      </c>
      <c r="AP805" s="14" t="s">
        <v>8268</v>
      </c>
      <c r="AQ805" s="15" t="s">
        <v>50</v>
      </c>
      <c r="AR805" s="13" t="s">
        <v>255</v>
      </c>
    </row>
    <row r="806" spans="1:44" ht="15" thickBot="1">
      <c r="A806" s="4" t="s">
        <v>8269</v>
      </c>
      <c r="B806" s="7" t="s">
        <v>50</v>
      </c>
      <c r="C806" s="6">
        <v>40544</v>
      </c>
      <c r="D806" s="7" t="s">
        <v>45</v>
      </c>
      <c r="E806" s="7" t="s">
        <v>46</v>
      </c>
      <c r="F806" s="7" t="s">
        <v>70</v>
      </c>
      <c r="G806" s="7" t="s">
        <v>87</v>
      </c>
      <c r="H806" s="7" t="s">
        <v>50</v>
      </c>
      <c r="I806" s="7" t="s">
        <v>50</v>
      </c>
      <c r="J806" s="6">
        <v>45530</v>
      </c>
      <c r="K806" s="7" t="s">
        <v>50</v>
      </c>
      <c r="L806" s="7" t="s">
        <v>147</v>
      </c>
      <c r="M806" s="7" t="s">
        <v>8270</v>
      </c>
      <c r="N806" s="7" t="s">
        <v>8271</v>
      </c>
      <c r="O806" s="7" t="s">
        <v>8272</v>
      </c>
      <c r="P806" s="5">
        <v>223227</v>
      </c>
      <c r="Q806" s="7" t="s">
        <v>245</v>
      </c>
      <c r="R806" s="28" t="s">
        <v>8273</v>
      </c>
      <c r="S806" s="31" t="s">
        <v>50</v>
      </c>
      <c r="T806" s="7" t="s">
        <v>50</v>
      </c>
      <c r="U806" s="7" t="s">
        <v>8274</v>
      </c>
      <c r="V806" s="7" t="s">
        <v>50</v>
      </c>
      <c r="W806" s="7" t="s">
        <v>50</v>
      </c>
      <c r="X806" s="7" t="s">
        <v>50</v>
      </c>
      <c r="Y806" s="7" t="s">
        <v>154</v>
      </c>
      <c r="Z806" s="7">
        <v>1</v>
      </c>
      <c r="AA806" s="7" t="s">
        <v>50</v>
      </c>
      <c r="AB806" s="7" t="s">
        <v>50</v>
      </c>
      <c r="AC806" s="7" t="s">
        <v>50</v>
      </c>
      <c r="AD806" s="7" t="s">
        <v>147</v>
      </c>
      <c r="AE806" s="7" t="s">
        <v>50</v>
      </c>
      <c r="AF806" s="7" t="s">
        <v>50</v>
      </c>
      <c r="AG806" s="7" t="s">
        <v>50</v>
      </c>
      <c r="AH806" s="7" t="s">
        <v>50</v>
      </c>
      <c r="AI806" s="7" t="s">
        <v>50</v>
      </c>
      <c r="AJ806" s="7" t="s">
        <v>50</v>
      </c>
      <c r="AK806" s="7" t="s">
        <v>8275</v>
      </c>
      <c r="AL806" s="7" t="s">
        <v>50</v>
      </c>
      <c r="AM806" s="7" t="s">
        <v>8276</v>
      </c>
      <c r="AN806" s="7" t="s">
        <v>4322</v>
      </c>
      <c r="AO806" s="7" t="s">
        <v>50</v>
      </c>
      <c r="AP806" s="9" t="s">
        <v>50</v>
      </c>
      <c r="AQ806" s="8" t="s">
        <v>8277</v>
      </c>
      <c r="AR806" s="7" t="s">
        <v>255</v>
      </c>
    </row>
    <row r="807" spans="1:44" ht="15" thickBot="1">
      <c r="A807" s="10" t="s">
        <v>8278</v>
      </c>
      <c r="B807" s="13" t="s">
        <v>50</v>
      </c>
      <c r="C807" s="13" t="s">
        <v>50</v>
      </c>
      <c r="D807" s="13" t="s">
        <v>45</v>
      </c>
      <c r="E807" s="13" t="s">
        <v>50</v>
      </c>
      <c r="F807" s="13" t="s">
        <v>70</v>
      </c>
      <c r="G807" s="13" t="s">
        <v>50</v>
      </c>
      <c r="H807" s="13" t="s">
        <v>50</v>
      </c>
      <c r="I807" s="13" t="s">
        <v>50</v>
      </c>
      <c r="J807" s="12">
        <v>45520</v>
      </c>
      <c r="K807" s="13" t="s">
        <v>50</v>
      </c>
      <c r="L807" s="13" t="s">
        <v>62</v>
      </c>
      <c r="M807" s="13" t="s">
        <v>8279</v>
      </c>
      <c r="N807" s="13" t="s">
        <v>8280</v>
      </c>
      <c r="O807" s="13" t="s">
        <v>8281</v>
      </c>
      <c r="P807" s="11">
        <v>225468</v>
      </c>
      <c r="Q807" s="13" t="s">
        <v>495</v>
      </c>
      <c r="R807" s="29" t="s">
        <v>8282</v>
      </c>
      <c r="S807" s="30" t="s">
        <v>50</v>
      </c>
      <c r="T807" s="13" t="s">
        <v>50</v>
      </c>
      <c r="U807" s="13" t="s">
        <v>50</v>
      </c>
      <c r="V807" s="13">
        <v>14375000</v>
      </c>
      <c r="W807" s="13" t="s">
        <v>60</v>
      </c>
      <c r="X807" s="13">
        <v>14375000</v>
      </c>
      <c r="Y807" s="13" t="s">
        <v>50</v>
      </c>
      <c r="Z807" s="13">
        <v>1</v>
      </c>
      <c r="AA807" s="13">
        <v>14375000</v>
      </c>
      <c r="AB807" s="13" t="s">
        <v>60</v>
      </c>
      <c r="AC807" s="13">
        <v>14375000</v>
      </c>
      <c r="AD807" s="13" t="s">
        <v>62</v>
      </c>
      <c r="AE807" s="13">
        <v>14375000</v>
      </c>
      <c r="AF807" s="13" t="s">
        <v>60</v>
      </c>
      <c r="AG807" s="13">
        <v>14375000</v>
      </c>
      <c r="AH807" s="13">
        <v>14375000</v>
      </c>
      <c r="AI807" s="13" t="s">
        <v>60</v>
      </c>
      <c r="AJ807" s="13">
        <v>14375000</v>
      </c>
      <c r="AK807" s="13" t="s">
        <v>50</v>
      </c>
      <c r="AL807" s="13" t="s">
        <v>50</v>
      </c>
      <c r="AM807" s="13" t="s">
        <v>8283</v>
      </c>
      <c r="AN807" s="13" t="s">
        <v>66</v>
      </c>
      <c r="AO807" s="13" t="s">
        <v>8284</v>
      </c>
      <c r="AP807" s="15" t="s">
        <v>50</v>
      </c>
      <c r="AQ807" s="14" t="s">
        <v>8285</v>
      </c>
      <c r="AR807" s="13" t="s">
        <v>50</v>
      </c>
    </row>
    <row r="808" spans="1:44" ht="15" thickBot="1">
      <c r="A808" s="4" t="s">
        <v>8286</v>
      </c>
      <c r="B808" s="7" t="s">
        <v>50</v>
      </c>
      <c r="C808" s="6">
        <v>43282</v>
      </c>
      <c r="D808" s="7" t="s">
        <v>45</v>
      </c>
      <c r="E808" s="7" t="s">
        <v>46</v>
      </c>
      <c r="F808" s="7" t="s">
        <v>70</v>
      </c>
      <c r="G808" s="27" t="s">
        <v>54945</v>
      </c>
      <c r="H808" s="7" t="s">
        <v>50</v>
      </c>
      <c r="I808" s="7" t="s">
        <v>50</v>
      </c>
      <c r="J808" s="6">
        <v>45523</v>
      </c>
      <c r="K808" s="7" t="s">
        <v>50</v>
      </c>
      <c r="L808" s="7" t="s">
        <v>178</v>
      </c>
      <c r="M808" s="7" t="s">
        <v>8287</v>
      </c>
      <c r="N808" s="7" t="s">
        <v>1954</v>
      </c>
      <c r="O808" s="7" t="s">
        <v>8288</v>
      </c>
      <c r="P808" s="5">
        <v>229224</v>
      </c>
      <c r="Q808" s="7" t="s">
        <v>245</v>
      </c>
      <c r="R808" s="28" t="s">
        <v>8289</v>
      </c>
      <c r="S808" s="31" t="s">
        <v>50</v>
      </c>
      <c r="T808" s="7" t="s">
        <v>8290</v>
      </c>
      <c r="U808" s="7" t="s">
        <v>50</v>
      </c>
      <c r="V808" s="7" t="s">
        <v>50</v>
      </c>
      <c r="W808" s="7" t="s">
        <v>50</v>
      </c>
      <c r="X808" s="7" t="s">
        <v>50</v>
      </c>
      <c r="Y808" s="7" t="s">
        <v>50</v>
      </c>
      <c r="Z808" s="7">
        <v>4</v>
      </c>
      <c r="AA808" s="7" t="s">
        <v>50</v>
      </c>
      <c r="AB808" s="7" t="s">
        <v>50</v>
      </c>
      <c r="AC808" s="7" t="s">
        <v>50</v>
      </c>
      <c r="AD808" s="7" t="s">
        <v>178</v>
      </c>
      <c r="AE808" s="7" t="s">
        <v>50</v>
      </c>
      <c r="AF808" s="7" t="s">
        <v>50</v>
      </c>
      <c r="AG808" s="7" t="s">
        <v>50</v>
      </c>
      <c r="AH808" s="7" t="s">
        <v>50</v>
      </c>
      <c r="AI808" s="7" t="s">
        <v>50</v>
      </c>
      <c r="AJ808" s="7" t="s">
        <v>50</v>
      </c>
      <c r="AK808" s="7" t="s">
        <v>8291</v>
      </c>
      <c r="AL808" s="7" t="s">
        <v>50</v>
      </c>
      <c r="AM808" s="7" t="s">
        <v>8292</v>
      </c>
      <c r="AN808" s="7" t="s">
        <v>66</v>
      </c>
      <c r="AO808" s="7" t="s">
        <v>8293</v>
      </c>
      <c r="AP808" s="9" t="s">
        <v>50</v>
      </c>
      <c r="AQ808" s="8" t="s">
        <v>8294</v>
      </c>
      <c r="AR808" s="7" t="s">
        <v>50</v>
      </c>
    </row>
    <row r="809" spans="1:44" ht="15" thickBot="1">
      <c r="A809" s="10" t="s">
        <v>8295</v>
      </c>
      <c r="B809" s="13" t="s">
        <v>50</v>
      </c>
      <c r="C809" s="12">
        <v>41640</v>
      </c>
      <c r="D809" s="13" t="s">
        <v>45</v>
      </c>
      <c r="E809" s="13" t="s">
        <v>46</v>
      </c>
      <c r="F809" s="13" t="s">
        <v>70</v>
      </c>
      <c r="G809" s="13" t="s">
        <v>50</v>
      </c>
      <c r="H809" s="13" t="s">
        <v>50</v>
      </c>
      <c r="I809" s="13" t="s">
        <v>50</v>
      </c>
      <c r="J809" s="12">
        <v>45527</v>
      </c>
      <c r="K809" s="13" t="s">
        <v>50</v>
      </c>
      <c r="L809" s="13" t="s">
        <v>467</v>
      </c>
      <c r="M809" s="13" t="s">
        <v>8296</v>
      </c>
      <c r="N809" s="13" t="s">
        <v>6018</v>
      </c>
      <c r="O809" s="13" t="s">
        <v>8297</v>
      </c>
      <c r="P809" s="11">
        <v>230071</v>
      </c>
      <c r="Q809" s="13" t="s">
        <v>245</v>
      </c>
      <c r="R809" s="29" t="s">
        <v>8298</v>
      </c>
      <c r="S809" s="30" t="s">
        <v>50</v>
      </c>
      <c r="T809" s="13" t="s">
        <v>8299</v>
      </c>
      <c r="U809" s="13" t="s">
        <v>8300</v>
      </c>
      <c r="V809" s="13" t="s">
        <v>50</v>
      </c>
      <c r="W809" s="13" t="s">
        <v>50</v>
      </c>
      <c r="X809" s="13" t="s">
        <v>50</v>
      </c>
      <c r="Y809" s="13" t="s">
        <v>467</v>
      </c>
      <c r="Z809" s="13">
        <v>1</v>
      </c>
      <c r="AA809" s="13" t="s">
        <v>50</v>
      </c>
      <c r="AB809" s="13" t="s">
        <v>50</v>
      </c>
      <c r="AC809" s="13" t="s">
        <v>50</v>
      </c>
      <c r="AD809" s="13" t="s">
        <v>467</v>
      </c>
      <c r="AE809" s="13" t="s">
        <v>50</v>
      </c>
      <c r="AF809" s="13" t="s">
        <v>50</v>
      </c>
      <c r="AG809" s="13" t="s">
        <v>50</v>
      </c>
      <c r="AH809" s="13" t="s">
        <v>50</v>
      </c>
      <c r="AI809" s="13" t="s">
        <v>50</v>
      </c>
      <c r="AJ809" s="13" t="s">
        <v>50</v>
      </c>
      <c r="AK809" s="13" t="s">
        <v>8301</v>
      </c>
      <c r="AL809" s="13" t="s">
        <v>50</v>
      </c>
      <c r="AM809" s="13" t="s">
        <v>50</v>
      </c>
      <c r="AN809" s="13" t="s">
        <v>50</v>
      </c>
      <c r="AO809" s="13" t="s">
        <v>50</v>
      </c>
      <c r="AP809" s="15" t="s">
        <v>50</v>
      </c>
      <c r="AQ809" s="15" t="s">
        <v>50</v>
      </c>
      <c r="AR809" s="13" t="s">
        <v>1186</v>
      </c>
    </row>
    <row r="810" spans="1:44" ht="15" thickBot="1">
      <c r="A810" s="4" t="s">
        <v>8302</v>
      </c>
      <c r="B810" s="7" t="s">
        <v>50</v>
      </c>
      <c r="C810" s="6">
        <v>44197</v>
      </c>
      <c r="D810" s="7" t="s">
        <v>45</v>
      </c>
      <c r="E810" s="7" t="s">
        <v>46</v>
      </c>
      <c r="F810" s="7" t="s">
        <v>70</v>
      </c>
      <c r="G810" s="7" t="s">
        <v>87</v>
      </c>
      <c r="H810" s="7" t="s">
        <v>50</v>
      </c>
      <c r="I810" s="7" t="s">
        <v>50</v>
      </c>
      <c r="J810" s="6">
        <v>45520</v>
      </c>
      <c r="K810" s="7" t="s">
        <v>50</v>
      </c>
      <c r="L810" s="7" t="s">
        <v>241</v>
      </c>
      <c r="M810" s="7" t="s">
        <v>8303</v>
      </c>
      <c r="N810" s="7" t="s">
        <v>5189</v>
      </c>
      <c r="O810" s="7" t="s">
        <v>8304</v>
      </c>
      <c r="P810" s="5">
        <v>230363</v>
      </c>
      <c r="Q810" s="7" t="s">
        <v>245</v>
      </c>
      <c r="R810" s="28" t="s">
        <v>8305</v>
      </c>
      <c r="S810" s="31" t="s">
        <v>50</v>
      </c>
      <c r="T810" s="7" t="s">
        <v>50</v>
      </c>
      <c r="U810" s="7" t="s">
        <v>50</v>
      </c>
      <c r="V810" s="7" t="s">
        <v>50</v>
      </c>
      <c r="W810" s="7" t="s">
        <v>50</v>
      </c>
      <c r="X810" s="7" t="s">
        <v>50</v>
      </c>
      <c r="Y810" s="7" t="s">
        <v>154</v>
      </c>
      <c r="Z810" s="7">
        <v>4</v>
      </c>
      <c r="AA810" s="7" t="s">
        <v>50</v>
      </c>
      <c r="AB810" s="7" t="s">
        <v>50</v>
      </c>
      <c r="AC810" s="7" t="s">
        <v>50</v>
      </c>
      <c r="AD810" s="7" t="s">
        <v>241</v>
      </c>
      <c r="AE810" s="7" t="s">
        <v>50</v>
      </c>
      <c r="AF810" s="7" t="s">
        <v>50</v>
      </c>
      <c r="AG810" s="7" t="s">
        <v>50</v>
      </c>
      <c r="AH810" s="7" t="s">
        <v>50</v>
      </c>
      <c r="AI810" s="7" t="s">
        <v>50</v>
      </c>
      <c r="AJ810" s="7" t="s">
        <v>50</v>
      </c>
      <c r="AK810" s="7" t="s">
        <v>8306</v>
      </c>
      <c r="AL810" s="7" t="s">
        <v>50</v>
      </c>
      <c r="AM810" s="7" t="s">
        <v>8307</v>
      </c>
      <c r="AN810" s="7" t="s">
        <v>66</v>
      </c>
      <c r="AO810" s="7" t="s">
        <v>50</v>
      </c>
      <c r="AP810" s="9" t="s">
        <v>50</v>
      </c>
      <c r="AQ810" s="8" t="s">
        <v>8308</v>
      </c>
      <c r="AR810" s="7" t="s">
        <v>255</v>
      </c>
    </row>
    <row r="811" spans="1:44" ht="15" thickBot="1">
      <c r="A811" s="10" t="s">
        <v>8309</v>
      </c>
      <c r="B811" s="13" t="s">
        <v>50</v>
      </c>
      <c r="C811" s="12">
        <v>44197</v>
      </c>
      <c r="D811" s="13" t="s">
        <v>45</v>
      </c>
      <c r="E811" s="13" t="s">
        <v>46</v>
      </c>
      <c r="F811" s="13" t="s">
        <v>70</v>
      </c>
      <c r="G811" s="26" t="s">
        <v>54946</v>
      </c>
      <c r="H811" s="13" t="s">
        <v>50</v>
      </c>
      <c r="I811" s="13" t="s">
        <v>50</v>
      </c>
      <c r="J811" s="12">
        <v>45530</v>
      </c>
      <c r="K811" s="13" t="s">
        <v>50</v>
      </c>
      <c r="L811" s="13" t="s">
        <v>467</v>
      </c>
      <c r="M811" s="13" t="s">
        <v>8310</v>
      </c>
      <c r="N811" s="13" t="s">
        <v>5189</v>
      </c>
      <c r="O811" s="13" t="s">
        <v>8311</v>
      </c>
      <c r="P811" s="11">
        <v>233952</v>
      </c>
      <c r="Q811" s="13" t="s">
        <v>245</v>
      </c>
      <c r="R811" s="29" t="s">
        <v>8312</v>
      </c>
      <c r="S811" s="30" t="s">
        <v>50</v>
      </c>
      <c r="T811" s="13" t="s">
        <v>8313</v>
      </c>
      <c r="U811" s="13">
        <v>18912649212</v>
      </c>
      <c r="V811" s="13" t="s">
        <v>50</v>
      </c>
      <c r="W811" s="13" t="s">
        <v>50</v>
      </c>
      <c r="X811" s="13" t="s">
        <v>50</v>
      </c>
      <c r="Y811" s="13" t="s">
        <v>467</v>
      </c>
      <c r="Z811" s="13">
        <v>1</v>
      </c>
      <c r="AA811" s="13" t="s">
        <v>50</v>
      </c>
      <c r="AB811" s="13" t="s">
        <v>50</v>
      </c>
      <c r="AC811" s="13" t="s">
        <v>50</v>
      </c>
      <c r="AD811" s="13" t="s">
        <v>467</v>
      </c>
      <c r="AE811" s="13" t="s">
        <v>50</v>
      </c>
      <c r="AF811" s="13" t="s">
        <v>50</v>
      </c>
      <c r="AG811" s="13" t="s">
        <v>50</v>
      </c>
      <c r="AH811" s="13" t="s">
        <v>50</v>
      </c>
      <c r="AI811" s="13" t="s">
        <v>50</v>
      </c>
      <c r="AJ811" s="13" t="s">
        <v>50</v>
      </c>
      <c r="AK811" s="13" t="s">
        <v>50</v>
      </c>
      <c r="AL811" s="13" t="s">
        <v>50</v>
      </c>
      <c r="AM811" s="13" t="s">
        <v>8314</v>
      </c>
      <c r="AN811" s="13" t="s">
        <v>4322</v>
      </c>
      <c r="AO811" s="13" t="s">
        <v>8315</v>
      </c>
      <c r="AP811" s="15" t="s">
        <v>50</v>
      </c>
      <c r="AQ811" s="14" t="s">
        <v>8316</v>
      </c>
      <c r="AR811" s="13" t="s">
        <v>50</v>
      </c>
    </row>
    <row r="812" spans="1:44" ht="15" thickBot="1">
      <c r="A812" s="4" t="s">
        <v>8317</v>
      </c>
      <c r="B812" s="7" t="s">
        <v>50</v>
      </c>
      <c r="C812" s="6">
        <v>45292</v>
      </c>
      <c r="D812" s="7" t="s">
        <v>45</v>
      </c>
      <c r="E812" s="7" t="s">
        <v>46</v>
      </c>
      <c r="F812" s="7" t="s">
        <v>70</v>
      </c>
      <c r="G812" s="26" t="s">
        <v>54946</v>
      </c>
      <c r="H812" s="7" t="s">
        <v>50</v>
      </c>
      <c r="I812" s="7" t="s">
        <v>50</v>
      </c>
      <c r="J812" s="6">
        <v>45525</v>
      </c>
      <c r="K812" s="7" t="s">
        <v>50</v>
      </c>
      <c r="L812" s="7" t="s">
        <v>467</v>
      </c>
      <c r="M812" s="7" t="s">
        <v>8318</v>
      </c>
      <c r="N812" s="7" t="s">
        <v>3909</v>
      </c>
      <c r="O812" s="7" t="s">
        <v>8319</v>
      </c>
      <c r="P812" s="5">
        <v>237431</v>
      </c>
      <c r="Q812" s="7" t="s">
        <v>245</v>
      </c>
      <c r="R812" s="31" t="s">
        <v>50</v>
      </c>
      <c r="S812" s="31" t="s">
        <v>50</v>
      </c>
      <c r="T812" s="7" t="s">
        <v>50</v>
      </c>
      <c r="U812" s="7" t="s">
        <v>50</v>
      </c>
      <c r="V812" s="7" t="s">
        <v>50</v>
      </c>
      <c r="W812" s="7" t="s">
        <v>50</v>
      </c>
      <c r="X812" s="7" t="s">
        <v>50</v>
      </c>
      <c r="Y812" s="7" t="s">
        <v>467</v>
      </c>
      <c r="Z812" s="7">
        <v>1</v>
      </c>
      <c r="AA812" s="7" t="s">
        <v>50</v>
      </c>
      <c r="AB812" s="7" t="s">
        <v>50</v>
      </c>
      <c r="AC812" s="7" t="s">
        <v>50</v>
      </c>
      <c r="AD812" s="7" t="s">
        <v>467</v>
      </c>
      <c r="AE812" s="7" t="s">
        <v>50</v>
      </c>
      <c r="AF812" s="7" t="s">
        <v>50</v>
      </c>
      <c r="AG812" s="7" t="s">
        <v>50</v>
      </c>
      <c r="AH812" s="7" t="s">
        <v>50</v>
      </c>
      <c r="AI812" s="7" t="s">
        <v>50</v>
      </c>
      <c r="AJ812" s="7" t="s">
        <v>50</v>
      </c>
      <c r="AK812" s="7" t="s">
        <v>8320</v>
      </c>
      <c r="AL812" s="7" t="s">
        <v>50</v>
      </c>
      <c r="AM812" s="7" t="s">
        <v>50</v>
      </c>
      <c r="AN812" s="7" t="s">
        <v>50</v>
      </c>
      <c r="AO812" s="7" t="s">
        <v>50</v>
      </c>
      <c r="AP812" s="9" t="s">
        <v>50</v>
      </c>
      <c r="AQ812" s="9" t="s">
        <v>50</v>
      </c>
      <c r="AR812" s="7" t="s">
        <v>1186</v>
      </c>
    </row>
    <row r="813" spans="1:44" ht="15" thickBot="1">
      <c r="A813" s="10" t="s">
        <v>8321</v>
      </c>
      <c r="B813" s="13" t="s">
        <v>50</v>
      </c>
      <c r="C813" s="12">
        <v>43101</v>
      </c>
      <c r="D813" s="13" t="s">
        <v>45</v>
      </c>
      <c r="E813" s="13" t="s">
        <v>46</v>
      </c>
      <c r="F813" s="13" t="s">
        <v>70</v>
      </c>
      <c r="G813" s="26" t="s">
        <v>54946</v>
      </c>
      <c r="H813" s="13" t="s">
        <v>50</v>
      </c>
      <c r="I813" s="13" t="s">
        <v>50</v>
      </c>
      <c r="J813" s="12">
        <v>45520</v>
      </c>
      <c r="K813" s="13" t="s">
        <v>50</v>
      </c>
      <c r="L813" s="13" t="s">
        <v>467</v>
      </c>
      <c r="M813" s="13" t="s">
        <v>8322</v>
      </c>
      <c r="N813" s="13" t="s">
        <v>8323</v>
      </c>
      <c r="O813" s="13" t="s">
        <v>8324</v>
      </c>
      <c r="P813" s="11">
        <v>238904</v>
      </c>
      <c r="Q813" s="13" t="s">
        <v>245</v>
      </c>
      <c r="R813" s="29" t="s">
        <v>8325</v>
      </c>
      <c r="S813" s="30" t="s">
        <v>50</v>
      </c>
      <c r="T813" s="13" t="s">
        <v>50</v>
      </c>
      <c r="U813" s="13" t="s">
        <v>50</v>
      </c>
      <c r="V813" s="13" t="s">
        <v>50</v>
      </c>
      <c r="W813" s="13" t="s">
        <v>50</v>
      </c>
      <c r="X813" s="13" t="s">
        <v>50</v>
      </c>
      <c r="Y813" s="13" t="s">
        <v>467</v>
      </c>
      <c r="Z813" s="13">
        <v>1</v>
      </c>
      <c r="AA813" s="13" t="s">
        <v>50</v>
      </c>
      <c r="AB813" s="13" t="s">
        <v>50</v>
      </c>
      <c r="AC813" s="13" t="s">
        <v>50</v>
      </c>
      <c r="AD813" s="13" t="s">
        <v>467</v>
      </c>
      <c r="AE813" s="13" t="s">
        <v>50</v>
      </c>
      <c r="AF813" s="13" t="s">
        <v>50</v>
      </c>
      <c r="AG813" s="13" t="s">
        <v>50</v>
      </c>
      <c r="AH813" s="13" t="s">
        <v>50</v>
      </c>
      <c r="AI813" s="13" t="s">
        <v>50</v>
      </c>
      <c r="AJ813" s="13" t="s">
        <v>50</v>
      </c>
      <c r="AK813" s="13" t="s">
        <v>8326</v>
      </c>
      <c r="AL813" s="13" t="s">
        <v>50</v>
      </c>
      <c r="AM813" s="13" t="s">
        <v>8327</v>
      </c>
      <c r="AN813" s="13" t="s">
        <v>66</v>
      </c>
      <c r="AO813" s="13" t="s">
        <v>50</v>
      </c>
      <c r="AP813" s="15" t="s">
        <v>50</v>
      </c>
      <c r="AQ813" s="14" t="s">
        <v>8328</v>
      </c>
      <c r="AR813" s="13" t="s">
        <v>255</v>
      </c>
    </row>
    <row r="814" spans="1:44" ht="15" thickBot="1">
      <c r="A814" s="4" t="s">
        <v>8329</v>
      </c>
      <c r="B814" s="7" t="s">
        <v>50</v>
      </c>
      <c r="C814" s="6">
        <v>33756</v>
      </c>
      <c r="D814" s="7" t="s">
        <v>45</v>
      </c>
      <c r="E814" s="7" t="s">
        <v>46</v>
      </c>
      <c r="F814" s="7" t="s">
        <v>70</v>
      </c>
      <c r="G814" s="26" t="s">
        <v>54946</v>
      </c>
      <c r="H814" s="7" t="s">
        <v>562</v>
      </c>
      <c r="I814" s="7" t="s">
        <v>50</v>
      </c>
      <c r="J814" s="6">
        <v>45524</v>
      </c>
      <c r="K814" s="7" t="s">
        <v>50</v>
      </c>
      <c r="L814" s="7" t="s">
        <v>52</v>
      </c>
      <c r="M814" s="7" t="s">
        <v>8330</v>
      </c>
      <c r="N814" s="7" t="s">
        <v>8331</v>
      </c>
      <c r="O814" s="7" t="s">
        <v>8332</v>
      </c>
      <c r="P814" s="5">
        <v>239004</v>
      </c>
      <c r="Q814" s="7" t="s">
        <v>166</v>
      </c>
      <c r="R814" s="28" t="s">
        <v>8333</v>
      </c>
      <c r="S814" s="28" t="s">
        <v>8334</v>
      </c>
      <c r="T814" s="7" t="s">
        <v>50</v>
      </c>
      <c r="U814" s="7" t="s">
        <v>8335</v>
      </c>
      <c r="V814" s="7" t="s">
        <v>50</v>
      </c>
      <c r="W814" s="7" t="s">
        <v>50</v>
      </c>
      <c r="X814" s="7" t="s">
        <v>50</v>
      </c>
      <c r="Y814" s="7" t="s">
        <v>50</v>
      </c>
      <c r="Z814" s="7">
        <v>1</v>
      </c>
      <c r="AA814" s="7" t="s">
        <v>50</v>
      </c>
      <c r="AB814" s="7" t="s">
        <v>50</v>
      </c>
      <c r="AC814" s="7" t="s">
        <v>50</v>
      </c>
      <c r="AD814" s="7" t="s">
        <v>50</v>
      </c>
      <c r="AE814" s="7" t="s">
        <v>50</v>
      </c>
      <c r="AF814" s="7" t="s">
        <v>50</v>
      </c>
      <c r="AG814" s="7" t="s">
        <v>50</v>
      </c>
      <c r="AH814" s="7" t="s">
        <v>50</v>
      </c>
      <c r="AI814" s="7" t="s">
        <v>50</v>
      </c>
      <c r="AJ814" s="7" t="s">
        <v>50</v>
      </c>
      <c r="AK814" s="7" t="s">
        <v>8336</v>
      </c>
      <c r="AL814" s="7" t="s">
        <v>50</v>
      </c>
      <c r="AM814" s="7" t="s">
        <v>8337</v>
      </c>
      <c r="AN814" s="7" t="s">
        <v>66</v>
      </c>
      <c r="AO814" s="7" t="s">
        <v>8338</v>
      </c>
      <c r="AP814" s="8" t="s">
        <v>8339</v>
      </c>
      <c r="AQ814" s="9" t="s">
        <v>50</v>
      </c>
      <c r="AR814" s="7" t="s">
        <v>8340</v>
      </c>
    </row>
    <row r="815" spans="1:44" ht="15" thickBot="1">
      <c r="A815" s="10" t="s">
        <v>8341</v>
      </c>
      <c r="B815" s="13" t="s">
        <v>50</v>
      </c>
      <c r="C815" s="12">
        <v>45292</v>
      </c>
      <c r="D815" s="13" t="s">
        <v>45</v>
      </c>
      <c r="E815" s="13" t="s">
        <v>46</v>
      </c>
      <c r="F815" s="13" t="s">
        <v>70</v>
      </c>
      <c r="G815" s="13" t="s">
        <v>50</v>
      </c>
      <c r="H815" s="13" t="s">
        <v>50</v>
      </c>
      <c r="I815" s="13" t="s">
        <v>50</v>
      </c>
      <c r="J815" s="12">
        <v>45531</v>
      </c>
      <c r="K815" s="13" t="s">
        <v>50</v>
      </c>
      <c r="L815" s="13" t="s">
        <v>6576</v>
      </c>
      <c r="M815" s="13" t="s">
        <v>8303</v>
      </c>
      <c r="N815" s="13" t="s">
        <v>5907</v>
      </c>
      <c r="O815" s="13" t="s">
        <v>8342</v>
      </c>
      <c r="P815" s="11">
        <v>239723</v>
      </c>
      <c r="Q815" s="13" t="s">
        <v>166</v>
      </c>
      <c r="R815" s="29" t="s">
        <v>8343</v>
      </c>
      <c r="S815" s="30" t="s">
        <v>50</v>
      </c>
      <c r="T815" s="13" t="s">
        <v>8344</v>
      </c>
      <c r="U815" s="13" t="s">
        <v>8345</v>
      </c>
      <c r="V815" s="13" t="s">
        <v>50</v>
      </c>
      <c r="W815" s="13" t="s">
        <v>50</v>
      </c>
      <c r="X815" s="13" t="s">
        <v>50</v>
      </c>
      <c r="Y815" s="13" t="s">
        <v>50</v>
      </c>
      <c r="Z815" s="13">
        <v>1</v>
      </c>
      <c r="AA815" s="13" t="s">
        <v>50</v>
      </c>
      <c r="AB815" s="13" t="s">
        <v>50</v>
      </c>
      <c r="AC815" s="13" t="s">
        <v>50</v>
      </c>
      <c r="AD815" s="13" t="s">
        <v>50</v>
      </c>
      <c r="AE815" s="13" t="s">
        <v>50</v>
      </c>
      <c r="AF815" s="13" t="s">
        <v>50</v>
      </c>
      <c r="AG815" s="13" t="s">
        <v>50</v>
      </c>
      <c r="AH815" s="13" t="s">
        <v>50</v>
      </c>
      <c r="AI815" s="13" t="s">
        <v>50</v>
      </c>
      <c r="AJ815" s="13" t="s">
        <v>50</v>
      </c>
      <c r="AK815" s="13" t="s">
        <v>8346</v>
      </c>
      <c r="AL815" s="13" t="s">
        <v>50</v>
      </c>
      <c r="AM815" s="13" t="s">
        <v>8347</v>
      </c>
      <c r="AN815" s="13" t="s">
        <v>66</v>
      </c>
      <c r="AO815" s="13" t="s">
        <v>8344</v>
      </c>
      <c r="AP815" s="14" t="s">
        <v>8348</v>
      </c>
      <c r="AQ815" s="15" t="s">
        <v>50</v>
      </c>
      <c r="AR815" s="13" t="s">
        <v>50</v>
      </c>
    </row>
    <row r="816" spans="1:44" ht="15" thickBot="1">
      <c r="A816" s="4" t="s">
        <v>8349</v>
      </c>
      <c r="B816" s="7" t="s">
        <v>50</v>
      </c>
      <c r="C816" s="6">
        <v>43180</v>
      </c>
      <c r="D816" s="7" t="s">
        <v>45</v>
      </c>
      <c r="E816" s="7" t="s">
        <v>46</v>
      </c>
      <c r="F816" s="7" t="s">
        <v>70</v>
      </c>
      <c r="G816" s="27" t="s">
        <v>54945</v>
      </c>
      <c r="H816" s="7" t="s">
        <v>50</v>
      </c>
      <c r="I816" s="7" t="s">
        <v>50</v>
      </c>
      <c r="J816" s="6">
        <v>45523</v>
      </c>
      <c r="K816" s="7" t="s">
        <v>50</v>
      </c>
      <c r="L816" s="7" t="s">
        <v>178</v>
      </c>
      <c r="M816" s="7" t="s">
        <v>8350</v>
      </c>
      <c r="N816" s="7" t="s">
        <v>1266</v>
      </c>
      <c r="O816" s="7" t="s">
        <v>8351</v>
      </c>
      <c r="P816" s="5">
        <v>242223</v>
      </c>
      <c r="Q816" s="7" t="s">
        <v>245</v>
      </c>
      <c r="R816" s="28" t="s">
        <v>8352</v>
      </c>
      <c r="S816" s="31" t="s">
        <v>50</v>
      </c>
      <c r="T816" s="7" t="s">
        <v>50</v>
      </c>
      <c r="U816" s="7">
        <f>86-400-697-3919</f>
        <v>-4930</v>
      </c>
      <c r="V816" s="7" t="s">
        <v>50</v>
      </c>
      <c r="W816" s="7" t="s">
        <v>50</v>
      </c>
      <c r="X816" s="7" t="s">
        <v>50</v>
      </c>
      <c r="Y816" s="7" t="s">
        <v>50</v>
      </c>
      <c r="Z816" s="7">
        <v>1</v>
      </c>
      <c r="AA816" s="7" t="s">
        <v>50</v>
      </c>
      <c r="AB816" s="7" t="s">
        <v>50</v>
      </c>
      <c r="AC816" s="7" t="s">
        <v>50</v>
      </c>
      <c r="AD816" s="7" t="s">
        <v>178</v>
      </c>
      <c r="AE816" s="7" t="s">
        <v>50</v>
      </c>
      <c r="AF816" s="7" t="s">
        <v>50</v>
      </c>
      <c r="AG816" s="7" t="s">
        <v>50</v>
      </c>
      <c r="AH816" s="7" t="s">
        <v>50</v>
      </c>
      <c r="AI816" s="7" t="s">
        <v>50</v>
      </c>
      <c r="AJ816" s="7" t="s">
        <v>50</v>
      </c>
      <c r="AK816" s="7" t="s">
        <v>8353</v>
      </c>
      <c r="AL816" s="7" t="s">
        <v>50</v>
      </c>
      <c r="AM816" s="7" t="s">
        <v>8354</v>
      </c>
      <c r="AN816" s="7" t="s">
        <v>66</v>
      </c>
      <c r="AO816" s="7" t="s">
        <v>50</v>
      </c>
      <c r="AP816" s="9" t="s">
        <v>50</v>
      </c>
      <c r="AQ816" s="8" t="s">
        <v>8355</v>
      </c>
      <c r="AR816" s="7" t="s">
        <v>255</v>
      </c>
    </row>
    <row r="817" spans="1:44" ht="15" thickBot="1">
      <c r="A817" s="10" t="s">
        <v>8356</v>
      </c>
      <c r="B817" s="13" t="s">
        <v>50</v>
      </c>
      <c r="C817" s="12">
        <v>42370</v>
      </c>
      <c r="D817" s="13" t="s">
        <v>45</v>
      </c>
      <c r="E817" s="13" t="s">
        <v>46</v>
      </c>
      <c r="F817" s="13" t="s">
        <v>70</v>
      </c>
      <c r="G817" s="13" t="s">
        <v>87</v>
      </c>
      <c r="H817" s="13" t="s">
        <v>50</v>
      </c>
      <c r="I817" s="13" t="s">
        <v>50</v>
      </c>
      <c r="J817" s="12">
        <v>45530</v>
      </c>
      <c r="K817" s="13" t="s">
        <v>50</v>
      </c>
      <c r="L817" s="13" t="s">
        <v>147</v>
      </c>
      <c r="M817" s="13" t="s">
        <v>8357</v>
      </c>
      <c r="N817" s="13" t="s">
        <v>4607</v>
      </c>
      <c r="O817" s="13" t="s">
        <v>8358</v>
      </c>
      <c r="P817" s="11">
        <v>244320</v>
      </c>
      <c r="Q817" s="13" t="s">
        <v>245</v>
      </c>
      <c r="R817" s="29" t="s">
        <v>8359</v>
      </c>
      <c r="S817" s="30" t="s">
        <v>50</v>
      </c>
      <c r="T817" s="13" t="s">
        <v>8360</v>
      </c>
      <c r="U817" s="13" t="s">
        <v>8361</v>
      </c>
      <c r="V817" s="13" t="s">
        <v>50</v>
      </c>
      <c r="W817" s="13" t="s">
        <v>50</v>
      </c>
      <c r="X817" s="13" t="s">
        <v>50</v>
      </c>
      <c r="Y817" s="13" t="s">
        <v>154</v>
      </c>
      <c r="Z817" s="13">
        <v>1</v>
      </c>
      <c r="AA817" s="13" t="s">
        <v>50</v>
      </c>
      <c r="AB817" s="13" t="s">
        <v>50</v>
      </c>
      <c r="AC817" s="13" t="s">
        <v>50</v>
      </c>
      <c r="AD817" s="13" t="s">
        <v>147</v>
      </c>
      <c r="AE817" s="13" t="s">
        <v>50</v>
      </c>
      <c r="AF817" s="13" t="s">
        <v>50</v>
      </c>
      <c r="AG817" s="13" t="s">
        <v>50</v>
      </c>
      <c r="AH817" s="13" t="s">
        <v>50</v>
      </c>
      <c r="AI817" s="13" t="s">
        <v>50</v>
      </c>
      <c r="AJ817" s="13" t="s">
        <v>50</v>
      </c>
      <c r="AK817" s="13" t="s">
        <v>8362</v>
      </c>
      <c r="AL817" s="13" t="s">
        <v>50</v>
      </c>
      <c r="AM817" s="13" t="s">
        <v>50</v>
      </c>
      <c r="AN817" s="13" t="s">
        <v>50</v>
      </c>
      <c r="AO817" s="13" t="s">
        <v>50</v>
      </c>
      <c r="AP817" s="15" t="s">
        <v>50</v>
      </c>
      <c r="AQ817" s="15" t="s">
        <v>50</v>
      </c>
      <c r="AR817" s="13" t="s">
        <v>1186</v>
      </c>
    </row>
    <row r="818" spans="1:44" ht="15" thickBot="1">
      <c r="A818" s="4" t="s">
        <v>8363</v>
      </c>
      <c r="B818" s="7" t="s">
        <v>50</v>
      </c>
      <c r="C818" s="7" t="s">
        <v>50</v>
      </c>
      <c r="D818" s="7" t="s">
        <v>45</v>
      </c>
      <c r="E818" s="7" t="s">
        <v>46</v>
      </c>
      <c r="F818" s="7" t="s">
        <v>47</v>
      </c>
      <c r="G818" s="7" t="s">
        <v>50</v>
      </c>
      <c r="H818" s="7" t="s">
        <v>50</v>
      </c>
      <c r="I818" s="7" t="s">
        <v>50</v>
      </c>
      <c r="J818" s="6">
        <v>45525</v>
      </c>
      <c r="K818" s="7" t="s">
        <v>50</v>
      </c>
      <c r="L818" s="7" t="s">
        <v>162</v>
      </c>
      <c r="M818" s="7" t="s">
        <v>50</v>
      </c>
      <c r="N818" s="7" t="s">
        <v>8364</v>
      </c>
      <c r="O818" s="7" t="s">
        <v>8365</v>
      </c>
      <c r="P818" s="5">
        <v>244930</v>
      </c>
      <c r="Q818" s="7" t="s">
        <v>135</v>
      </c>
      <c r="R818" s="28" t="s">
        <v>8366</v>
      </c>
      <c r="S818" s="31" t="s">
        <v>50</v>
      </c>
      <c r="T818" s="7" t="s">
        <v>8367</v>
      </c>
      <c r="U818" s="7" t="s">
        <v>8368</v>
      </c>
      <c r="V818" s="7">
        <v>75000000</v>
      </c>
      <c r="W818" s="7" t="s">
        <v>60</v>
      </c>
      <c r="X818" s="7">
        <v>75000000</v>
      </c>
      <c r="Y818" s="7" t="s">
        <v>61</v>
      </c>
      <c r="Z818" s="7">
        <v>1</v>
      </c>
      <c r="AA818" s="7" t="s">
        <v>50</v>
      </c>
      <c r="AB818" s="7" t="s">
        <v>50</v>
      </c>
      <c r="AC818" s="7" t="s">
        <v>50</v>
      </c>
      <c r="AD818" s="7" t="s">
        <v>50</v>
      </c>
      <c r="AE818" s="7" t="s">
        <v>50</v>
      </c>
      <c r="AF818" s="7" t="s">
        <v>50</v>
      </c>
      <c r="AG818" s="7" t="s">
        <v>50</v>
      </c>
      <c r="AH818" s="7">
        <v>75000000</v>
      </c>
      <c r="AI818" s="7" t="s">
        <v>60</v>
      </c>
      <c r="AJ818" s="7">
        <v>75000000</v>
      </c>
      <c r="AK818" s="7" t="s">
        <v>8369</v>
      </c>
      <c r="AL818" s="7" t="s">
        <v>50</v>
      </c>
      <c r="AM818" s="7" t="s">
        <v>8370</v>
      </c>
      <c r="AN818" s="7" t="s">
        <v>66</v>
      </c>
      <c r="AO818" s="7" t="s">
        <v>50</v>
      </c>
      <c r="AP818" s="9" t="s">
        <v>50</v>
      </c>
      <c r="AQ818" s="8" t="s">
        <v>8371</v>
      </c>
      <c r="AR818" s="7" t="s">
        <v>255</v>
      </c>
    </row>
    <row r="819" spans="1:44" ht="15" thickBot="1">
      <c r="A819" s="10" t="s">
        <v>8372</v>
      </c>
      <c r="B819" s="11">
        <v>1049</v>
      </c>
      <c r="C819" s="12">
        <v>25204</v>
      </c>
      <c r="D819" s="13" t="s">
        <v>45</v>
      </c>
      <c r="E819" s="13" t="s">
        <v>1939</v>
      </c>
      <c r="F819" s="13" t="s">
        <v>70</v>
      </c>
      <c r="G819" s="13" t="s">
        <v>87</v>
      </c>
      <c r="H819" s="13" t="s">
        <v>50</v>
      </c>
      <c r="I819" s="13" t="s">
        <v>50</v>
      </c>
      <c r="J819" s="12">
        <v>45530</v>
      </c>
      <c r="K819" s="13" t="s">
        <v>116</v>
      </c>
      <c r="L819" s="13" t="s">
        <v>52</v>
      </c>
      <c r="M819" s="13" t="s">
        <v>8373</v>
      </c>
      <c r="N819" s="13" t="s">
        <v>655</v>
      </c>
      <c r="O819" s="13" t="s">
        <v>8374</v>
      </c>
      <c r="P819" s="11">
        <v>245385</v>
      </c>
      <c r="Q819" s="13" t="s">
        <v>166</v>
      </c>
      <c r="R819" s="29" t="s">
        <v>8375</v>
      </c>
      <c r="S819" s="30" t="s">
        <v>50</v>
      </c>
      <c r="T819" s="13" t="s">
        <v>8376</v>
      </c>
      <c r="U819" s="13" t="s">
        <v>8377</v>
      </c>
      <c r="V819" s="13" t="s">
        <v>50</v>
      </c>
      <c r="W819" s="13" t="s">
        <v>50</v>
      </c>
      <c r="X819" s="13" t="s">
        <v>50</v>
      </c>
      <c r="Y819" s="13" t="s">
        <v>50</v>
      </c>
      <c r="Z819" s="13">
        <v>1</v>
      </c>
      <c r="AA819" s="13" t="s">
        <v>50</v>
      </c>
      <c r="AB819" s="13" t="s">
        <v>50</v>
      </c>
      <c r="AC819" s="13" t="s">
        <v>50</v>
      </c>
      <c r="AD819" s="13" t="s">
        <v>50</v>
      </c>
      <c r="AE819" s="13" t="s">
        <v>50</v>
      </c>
      <c r="AF819" s="13" t="s">
        <v>50</v>
      </c>
      <c r="AG819" s="13" t="s">
        <v>50</v>
      </c>
      <c r="AH819" s="13" t="s">
        <v>50</v>
      </c>
      <c r="AI819" s="13" t="s">
        <v>50</v>
      </c>
      <c r="AJ819" s="13" t="s">
        <v>50</v>
      </c>
      <c r="AK819" s="13" t="s">
        <v>6540</v>
      </c>
      <c r="AL819" s="13" t="s">
        <v>50</v>
      </c>
      <c r="AM819" s="13" t="s">
        <v>8378</v>
      </c>
      <c r="AN819" s="13" t="s">
        <v>66</v>
      </c>
      <c r="AO819" s="13" t="s">
        <v>8379</v>
      </c>
      <c r="AP819" s="15" t="s">
        <v>50</v>
      </c>
      <c r="AQ819" s="14" t="s">
        <v>8380</v>
      </c>
      <c r="AR819" s="13" t="s">
        <v>50</v>
      </c>
    </row>
    <row r="820" spans="1:44" ht="15" thickBot="1">
      <c r="A820" s="4" t="s">
        <v>8381</v>
      </c>
      <c r="B820" s="7" t="s">
        <v>50</v>
      </c>
      <c r="C820" s="6">
        <v>40603</v>
      </c>
      <c r="D820" s="7" t="s">
        <v>45</v>
      </c>
      <c r="E820" s="7" t="s">
        <v>46</v>
      </c>
      <c r="F820" s="7" t="s">
        <v>70</v>
      </c>
      <c r="G820" s="26" t="s">
        <v>54946</v>
      </c>
      <c r="H820" s="7" t="s">
        <v>50</v>
      </c>
      <c r="I820" s="7" t="s">
        <v>50</v>
      </c>
      <c r="J820" s="6">
        <v>45530</v>
      </c>
      <c r="K820" s="7" t="s">
        <v>50</v>
      </c>
      <c r="L820" s="7" t="s">
        <v>178</v>
      </c>
      <c r="M820" s="7" t="s">
        <v>8382</v>
      </c>
      <c r="N820" s="7" t="s">
        <v>8383</v>
      </c>
      <c r="O820" s="7" t="s">
        <v>8384</v>
      </c>
      <c r="P820" s="5">
        <v>246690</v>
      </c>
      <c r="Q820" s="7" t="s">
        <v>383</v>
      </c>
      <c r="R820" s="28" t="s">
        <v>8385</v>
      </c>
      <c r="S820" s="28" t="s">
        <v>8386</v>
      </c>
      <c r="T820" s="7" t="s">
        <v>8387</v>
      </c>
      <c r="U820" s="7" t="s">
        <v>8388</v>
      </c>
      <c r="V820" s="7" t="s">
        <v>50</v>
      </c>
      <c r="W820" s="7" t="s">
        <v>50</v>
      </c>
      <c r="X820" s="7" t="s">
        <v>50</v>
      </c>
      <c r="Y820" s="7" t="s">
        <v>50</v>
      </c>
      <c r="Z820" s="7">
        <v>1</v>
      </c>
      <c r="AA820" s="7" t="s">
        <v>50</v>
      </c>
      <c r="AB820" s="7" t="s">
        <v>50</v>
      </c>
      <c r="AC820" s="7" t="s">
        <v>50</v>
      </c>
      <c r="AD820" s="7" t="s">
        <v>178</v>
      </c>
      <c r="AE820" s="7" t="s">
        <v>50</v>
      </c>
      <c r="AF820" s="7" t="s">
        <v>50</v>
      </c>
      <c r="AG820" s="7" t="s">
        <v>50</v>
      </c>
      <c r="AH820" s="7" t="s">
        <v>50</v>
      </c>
      <c r="AI820" s="7" t="s">
        <v>50</v>
      </c>
      <c r="AJ820" s="7" t="s">
        <v>50</v>
      </c>
      <c r="AK820" s="7" t="s">
        <v>50</v>
      </c>
      <c r="AL820" s="7" t="s">
        <v>50</v>
      </c>
      <c r="AM820" s="7" t="s">
        <v>8389</v>
      </c>
      <c r="AN820" s="7" t="s">
        <v>66</v>
      </c>
      <c r="AO820" s="7" t="s">
        <v>8387</v>
      </c>
      <c r="AP820" s="8" t="s">
        <v>8390</v>
      </c>
      <c r="AQ820" s="9" t="s">
        <v>50</v>
      </c>
      <c r="AR820" s="7" t="s">
        <v>50</v>
      </c>
    </row>
    <row r="821" spans="1:44" ht="15" thickBot="1">
      <c r="A821" s="10" t="s">
        <v>8391</v>
      </c>
      <c r="B821" s="13" t="s">
        <v>50</v>
      </c>
      <c r="C821" s="12">
        <v>44197</v>
      </c>
      <c r="D821" s="13" t="s">
        <v>45</v>
      </c>
      <c r="E821" s="13" t="s">
        <v>46</v>
      </c>
      <c r="F821" s="13" t="s">
        <v>70</v>
      </c>
      <c r="G821" s="27" t="s">
        <v>54945</v>
      </c>
      <c r="H821" s="13" t="s">
        <v>50</v>
      </c>
      <c r="I821" s="13" t="s">
        <v>50</v>
      </c>
      <c r="J821" s="12">
        <v>45530</v>
      </c>
      <c r="K821" s="13" t="s">
        <v>50</v>
      </c>
      <c r="L821" s="13" t="s">
        <v>6576</v>
      </c>
      <c r="M821" s="13" t="s">
        <v>4534</v>
      </c>
      <c r="N821" s="13" t="s">
        <v>50</v>
      </c>
      <c r="O821" s="13" t="s">
        <v>8392</v>
      </c>
      <c r="P821" s="11">
        <v>248666</v>
      </c>
      <c r="Q821" s="13" t="s">
        <v>50</v>
      </c>
      <c r="R821" s="29" t="s">
        <v>8393</v>
      </c>
      <c r="S821" s="29" t="s">
        <v>8394</v>
      </c>
      <c r="T821" s="13" t="s">
        <v>8395</v>
      </c>
      <c r="U821" s="13" t="s">
        <v>50</v>
      </c>
      <c r="V821" s="13" t="s">
        <v>50</v>
      </c>
      <c r="W821" s="13" t="s">
        <v>50</v>
      </c>
      <c r="X821" s="13" t="s">
        <v>50</v>
      </c>
      <c r="Y821" s="13" t="s">
        <v>50</v>
      </c>
      <c r="Z821" s="13">
        <v>1</v>
      </c>
      <c r="AA821" s="13" t="s">
        <v>50</v>
      </c>
      <c r="AB821" s="13" t="s">
        <v>50</v>
      </c>
      <c r="AC821" s="13" t="s">
        <v>50</v>
      </c>
      <c r="AD821" s="13" t="s">
        <v>50</v>
      </c>
      <c r="AE821" s="13" t="s">
        <v>50</v>
      </c>
      <c r="AF821" s="13" t="s">
        <v>50</v>
      </c>
      <c r="AG821" s="13" t="s">
        <v>50</v>
      </c>
      <c r="AH821" s="13" t="s">
        <v>50</v>
      </c>
      <c r="AI821" s="13" t="s">
        <v>50</v>
      </c>
      <c r="AJ821" s="13" t="s">
        <v>50</v>
      </c>
      <c r="AK821" s="13" t="s">
        <v>8396</v>
      </c>
      <c r="AL821" s="13" t="s">
        <v>50</v>
      </c>
      <c r="AM821" s="13" t="s">
        <v>8397</v>
      </c>
      <c r="AN821" s="13" t="s">
        <v>66</v>
      </c>
      <c r="AO821" s="13" t="s">
        <v>8398</v>
      </c>
      <c r="AP821" s="14" t="s">
        <v>8399</v>
      </c>
      <c r="AQ821" s="15" t="s">
        <v>50</v>
      </c>
      <c r="AR821" s="13" t="s">
        <v>50</v>
      </c>
    </row>
    <row r="822" spans="1:44" ht="15" thickBot="1">
      <c r="A822" s="4" t="s">
        <v>8400</v>
      </c>
      <c r="B822" s="7" t="s">
        <v>50</v>
      </c>
      <c r="C822" s="7" t="s">
        <v>50</v>
      </c>
      <c r="D822" s="7" t="s">
        <v>45</v>
      </c>
      <c r="E822" s="7" t="s">
        <v>50</v>
      </c>
      <c r="F822" s="7" t="s">
        <v>70</v>
      </c>
      <c r="G822" s="7" t="s">
        <v>50</v>
      </c>
      <c r="H822" s="7" t="s">
        <v>50</v>
      </c>
      <c r="I822" s="7" t="s">
        <v>50</v>
      </c>
      <c r="J822" s="6">
        <v>45527</v>
      </c>
      <c r="K822" s="7" t="s">
        <v>50</v>
      </c>
      <c r="L822" s="7" t="s">
        <v>52</v>
      </c>
      <c r="M822" s="7" t="s">
        <v>6747</v>
      </c>
      <c r="N822" s="7" t="s">
        <v>50</v>
      </c>
      <c r="O822" s="7" t="s">
        <v>8401</v>
      </c>
      <c r="P822" s="5">
        <v>249789</v>
      </c>
      <c r="Q822" s="7" t="s">
        <v>50</v>
      </c>
      <c r="R822" s="31" t="s">
        <v>50</v>
      </c>
      <c r="S822" s="31" t="s">
        <v>50</v>
      </c>
      <c r="T822" s="7" t="s">
        <v>50</v>
      </c>
      <c r="U822" s="7" t="s">
        <v>50</v>
      </c>
      <c r="V822" s="7" t="s">
        <v>50</v>
      </c>
      <c r="W822" s="7" t="s">
        <v>50</v>
      </c>
      <c r="X822" s="7" t="s">
        <v>50</v>
      </c>
      <c r="Y822" s="7" t="s">
        <v>50</v>
      </c>
      <c r="Z822" s="7">
        <v>1</v>
      </c>
      <c r="AA822" s="7" t="s">
        <v>50</v>
      </c>
      <c r="AB822" s="7" t="s">
        <v>50</v>
      </c>
      <c r="AC822" s="7" t="s">
        <v>50</v>
      </c>
      <c r="AD822" s="7" t="s">
        <v>50</v>
      </c>
      <c r="AE822" s="7" t="s">
        <v>50</v>
      </c>
      <c r="AF822" s="7" t="s">
        <v>50</v>
      </c>
      <c r="AG822" s="7" t="s">
        <v>50</v>
      </c>
      <c r="AH822" s="7" t="s">
        <v>50</v>
      </c>
      <c r="AI822" s="7" t="s">
        <v>50</v>
      </c>
      <c r="AJ822" s="7" t="s">
        <v>50</v>
      </c>
      <c r="AK822" s="7" t="s">
        <v>8402</v>
      </c>
      <c r="AL822" s="7" t="s">
        <v>50</v>
      </c>
      <c r="AM822" s="7" t="s">
        <v>50</v>
      </c>
      <c r="AN822" s="7" t="s">
        <v>50</v>
      </c>
      <c r="AO822" s="7" t="s">
        <v>50</v>
      </c>
      <c r="AP822" s="9" t="s">
        <v>50</v>
      </c>
      <c r="AQ822" s="9" t="s">
        <v>50</v>
      </c>
      <c r="AR822" s="7" t="s">
        <v>1186</v>
      </c>
    </row>
    <row r="823" spans="1:44" ht="15" thickBot="1">
      <c r="A823" s="10" t="s">
        <v>8403</v>
      </c>
      <c r="B823" s="13">
        <v>722</v>
      </c>
      <c r="C823" s="12">
        <v>41275</v>
      </c>
      <c r="D823" s="13" t="s">
        <v>45</v>
      </c>
      <c r="E823" s="13" t="s">
        <v>46</v>
      </c>
      <c r="F823" s="13" t="s">
        <v>70</v>
      </c>
      <c r="G823" s="13" t="s">
        <v>50</v>
      </c>
      <c r="H823" s="13" t="s">
        <v>50</v>
      </c>
      <c r="I823" s="13" t="s">
        <v>50</v>
      </c>
      <c r="J823" s="12">
        <v>45527</v>
      </c>
      <c r="K823" s="13" t="s">
        <v>50</v>
      </c>
      <c r="L823" s="13" t="s">
        <v>73</v>
      </c>
      <c r="M823" s="13" t="s">
        <v>8404</v>
      </c>
      <c r="N823" s="13" t="s">
        <v>8405</v>
      </c>
      <c r="O823" s="13" t="s">
        <v>8406</v>
      </c>
      <c r="P823" s="11">
        <v>252586</v>
      </c>
      <c r="Q823" s="13" t="s">
        <v>245</v>
      </c>
      <c r="R823" s="29" t="s">
        <v>8407</v>
      </c>
      <c r="S823" s="30" t="s">
        <v>50</v>
      </c>
      <c r="T823" s="13" t="s">
        <v>8408</v>
      </c>
      <c r="U823" s="13" t="s">
        <v>8409</v>
      </c>
      <c r="V823" s="13" t="s">
        <v>50</v>
      </c>
      <c r="W823" s="13" t="s">
        <v>50</v>
      </c>
      <c r="X823" s="13" t="s">
        <v>50</v>
      </c>
      <c r="Y823" s="13" t="s">
        <v>81</v>
      </c>
      <c r="Z823" s="13">
        <v>2</v>
      </c>
      <c r="AA823" s="13" t="s">
        <v>50</v>
      </c>
      <c r="AB823" s="13" t="s">
        <v>50</v>
      </c>
      <c r="AC823" s="13" t="s">
        <v>50</v>
      </c>
      <c r="AD823" s="13" t="s">
        <v>73</v>
      </c>
      <c r="AE823" s="13" t="s">
        <v>50</v>
      </c>
      <c r="AF823" s="13" t="s">
        <v>50</v>
      </c>
      <c r="AG823" s="13" t="s">
        <v>50</v>
      </c>
      <c r="AH823" s="13" t="s">
        <v>50</v>
      </c>
      <c r="AI823" s="13" t="s">
        <v>50</v>
      </c>
      <c r="AJ823" s="13" t="s">
        <v>50</v>
      </c>
      <c r="AK823" s="13" t="s">
        <v>8410</v>
      </c>
      <c r="AL823" s="13" t="s">
        <v>50</v>
      </c>
      <c r="AM823" s="13" t="s">
        <v>8411</v>
      </c>
      <c r="AN823" s="13" t="s">
        <v>66</v>
      </c>
      <c r="AO823" s="13" t="s">
        <v>50</v>
      </c>
      <c r="AP823" s="15" t="s">
        <v>50</v>
      </c>
      <c r="AQ823" s="14" t="s">
        <v>8412</v>
      </c>
      <c r="AR823" s="13" t="s">
        <v>255</v>
      </c>
    </row>
    <row r="824" spans="1:44" ht="15" thickBot="1">
      <c r="A824" s="4" t="s">
        <v>8413</v>
      </c>
      <c r="B824" s="7" t="s">
        <v>50</v>
      </c>
      <c r="C824" s="6">
        <v>44363</v>
      </c>
      <c r="D824" s="7" t="s">
        <v>45</v>
      </c>
      <c r="E824" s="7" t="s">
        <v>46</v>
      </c>
      <c r="F824" s="7" t="s">
        <v>70</v>
      </c>
      <c r="G824" s="7" t="s">
        <v>50</v>
      </c>
      <c r="H824" s="7" t="s">
        <v>50</v>
      </c>
      <c r="I824" s="7" t="s">
        <v>50</v>
      </c>
      <c r="J824" s="6">
        <v>45523</v>
      </c>
      <c r="K824" s="7" t="s">
        <v>50</v>
      </c>
      <c r="L824" s="7" t="s">
        <v>147</v>
      </c>
      <c r="M824" s="7" t="s">
        <v>8357</v>
      </c>
      <c r="N824" s="7" t="s">
        <v>5189</v>
      </c>
      <c r="O824" s="7" t="s">
        <v>8414</v>
      </c>
      <c r="P824" s="5">
        <v>255266</v>
      </c>
      <c r="Q824" s="7" t="s">
        <v>245</v>
      </c>
      <c r="R824" s="28" t="s">
        <v>8415</v>
      </c>
      <c r="S824" s="31" t="s">
        <v>50</v>
      </c>
      <c r="T824" s="7" t="s">
        <v>50</v>
      </c>
      <c r="U824" s="7" t="s">
        <v>8416</v>
      </c>
      <c r="V824" s="7" t="s">
        <v>50</v>
      </c>
      <c r="W824" s="7" t="s">
        <v>50</v>
      </c>
      <c r="X824" s="7" t="s">
        <v>50</v>
      </c>
      <c r="Y824" s="7" t="s">
        <v>154</v>
      </c>
      <c r="Z824" s="7">
        <v>1</v>
      </c>
      <c r="AA824" s="7" t="s">
        <v>50</v>
      </c>
      <c r="AB824" s="7" t="s">
        <v>50</v>
      </c>
      <c r="AC824" s="7" t="s">
        <v>50</v>
      </c>
      <c r="AD824" s="7" t="s">
        <v>147</v>
      </c>
      <c r="AE824" s="7" t="s">
        <v>50</v>
      </c>
      <c r="AF824" s="7" t="s">
        <v>50</v>
      </c>
      <c r="AG824" s="7" t="s">
        <v>50</v>
      </c>
      <c r="AH824" s="7" t="s">
        <v>50</v>
      </c>
      <c r="AI824" s="7" t="s">
        <v>50</v>
      </c>
      <c r="AJ824" s="7" t="s">
        <v>50</v>
      </c>
      <c r="AK824" s="7" t="s">
        <v>50</v>
      </c>
      <c r="AL824" s="7" t="s">
        <v>50</v>
      </c>
      <c r="AM824" s="7" t="s">
        <v>50</v>
      </c>
      <c r="AN824" s="7" t="s">
        <v>50</v>
      </c>
      <c r="AO824" s="7" t="s">
        <v>50</v>
      </c>
      <c r="AP824" s="9" t="s">
        <v>50</v>
      </c>
      <c r="AQ824" s="9" t="s">
        <v>50</v>
      </c>
      <c r="AR824" s="7" t="s">
        <v>1186</v>
      </c>
    </row>
    <row r="825" spans="1:44" ht="15" thickBot="1">
      <c r="A825" s="10" t="s">
        <v>8417</v>
      </c>
      <c r="B825" s="13" t="s">
        <v>50</v>
      </c>
      <c r="C825" s="12">
        <v>37987</v>
      </c>
      <c r="D825" s="13" t="s">
        <v>45</v>
      </c>
      <c r="E825" s="13" t="s">
        <v>46</v>
      </c>
      <c r="F825" s="13" t="s">
        <v>70</v>
      </c>
      <c r="G825" s="27" t="s">
        <v>54945</v>
      </c>
      <c r="H825" s="13" t="s">
        <v>8418</v>
      </c>
      <c r="I825" s="13" t="s">
        <v>50</v>
      </c>
      <c r="J825" s="12">
        <v>45525</v>
      </c>
      <c r="K825" s="13" t="s">
        <v>50</v>
      </c>
      <c r="L825" s="13" t="s">
        <v>52</v>
      </c>
      <c r="M825" s="13" t="s">
        <v>8419</v>
      </c>
      <c r="N825" s="13" t="s">
        <v>5907</v>
      </c>
      <c r="O825" s="13" t="s">
        <v>8420</v>
      </c>
      <c r="P825" s="11">
        <v>256160</v>
      </c>
      <c r="Q825" s="13" t="s">
        <v>166</v>
      </c>
      <c r="R825" s="29" t="s">
        <v>8421</v>
      </c>
      <c r="S825" s="29" t="s">
        <v>8422</v>
      </c>
      <c r="T825" s="13" t="s">
        <v>8423</v>
      </c>
      <c r="U825" s="13" t="s">
        <v>8424</v>
      </c>
      <c r="V825" s="13" t="s">
        <v>50</v>
      </c>
      <c r="W825" s="13" t="s">
        <v>50</v>
      </c>
      <c r="X825" s="13" t="s">
        <v>50</v>
      </c>
      <c r="Y825" s="13" t="s">
        <v>50</v>
      </c>
      <c r="Z825" s="13">
        <v>1</v>
      </c>
      <c r="AA825" s="13" t="s">
        <v>50</v>
      </c>
      <c r="AB825" s="13" t="s">
        <v>50</v>
      </c>
      <c r="AC825" s="13" t="s">
        <v>50</v>
      </c>
      <c r="AD825" s="13" t="s">
        <v>50</v>
      </c>
      <c r="AE825" s="13" t="s">
        <v>50</v>
      </c>
      <c r="AF825" s="13" t="s">
        <v>50</v>
      </c>
      <c r="AG825" s="13" t="s">
        <v>50</v>
      </c>
      <c r="AH825" s="13" t="s">
        <v>50</v>
      </c>
      <c r="AI825" s="13" t="s">
        <v>50</v>
      </c>
      <c r="AJ825" s="13" t="s">
        <v>50</v>
      </c>
      <c r="AK825" s="13" t="s">
        <v>7949</v>
      </c>
      <c r="AL825" s="13" t="s">
        <v>50</v>
      </c>
      <c r="AM825" s="13" t="s">
        <v>8425</v>
      </c>
      <c r="AN825" s="13" t="s">
        <v>66</v>
      </c>
      <c r="AO825" s="13" t="s">
        <v>8426</v>
      </c>
      <c r="AP825" s="14" t="s">
        <v>8427</v>
      </c>
      <c r="AQ825" s="15" t="s">
        <v>50</v>
      </c>
      <c r="AR825" s="13" t="s">
        <v>50</v>
      </c>
    </row>
    <row r="826" spans="1:44" ht="15" thickBot="1">
      <c r="A826" s="4" t="s">
        <v>8428</v>
      </c>
      <c r="B826" s="7" t="s">
        <v>50</v>
      </c>
      <c r="C826" s="6">
        <v>45230</v>
      </c>
      <c r="D826" s="7" t="s">
        <v>45</v>
      </c>
      <c r="E826" s="7" t="s">
        <v>46</v>
      </c>
      <c r="F826" s="7" t="s">
        <v>70</v>
      </c>
      <c r="G826" s="27" t="s">
        <v>54945</v>
      </c>
      <c r="H826" s="7" t="s">
        <v>50</v>
      </c>
      <c r="I826" s="7" t="s">
        <v>50</v>
      </c>
      <c r="J826" s="6">
        <v>45527</v>
      </c>
      <c r="K826" s="7" t="s">
        <v>50</v>
      </c>
      <c r="L826" s="7" t="s">
        <v>467</v>
      </c>
      <c r="M826" s="7" t="s">
        <v>8429</v>
      </c>
      <c r="N826" s="7" t="s">
        <v>3649</v>
      </c>
      <c r="O826" s="7" t="s">
        <v>8430</v>
      </c>
      <c r="P826" s="5">
        <v>259024</v>
      </c>
      <c r="Q826" s="7" t="s">
        <v>245</v>
      </c>
      <c r="R826" s="31" t="s">
        <v>50</v>
      </c>
      <c r="S826" s="28" t="s">
        <v>8431</v>
      </c>
      <c r="T826" s="7" t="s">
        <v>8432</v>
      </c>
      <c r="U826" s="7" t="s">
        <v>8433</v>
      </c>
      <c r="V826" s="7" t="s">
        <v>50</v>
      </c>
      <c r="W826" s="7" t="s">
        <v>50</v>
      </c>
      <c r="X826" s="7" t="s">
        <v>50</v>
      </c>
      <c r="Y826" s="7" t="s">
        <v>467</v>
      </c>
      <c r="Z826" s="7">
        <v>1</v>
      </c>
      <c r="AA826" s="7" t="s">
        <v>50</v>
      </c>
      <c r="AB826" s="7" t="s">
        <v>50</v>
      </c>
      <c r="AC826" s="7" t="s">
        <v>50</v>
      </c>
      <c r="AD826" s="7" t="s">
        <v>467</v>
      </c>
      <c r="AE826" s="7" t="s">
        <v>50</v>
      </c>
      <c r="AF826" s="7" t="s">
        <v>50</v>
      </c>
      <c r="AG826" s="7" t="s">
        <v>50</v>
      </c>
      <c r="AH826" s="7" t="s">
        <v>50</v>
      </c>
      <c r="AI826" s="7" t="s">
        <v>50</v>
      </c>
      <c r="AJ826" s="7" t="s">
        <v>50</v>
      </c>
      <c r="AK826" s="7" t="s">
        <v>8434</v>
      </c>
      <c r="AL826" s="7" t="s">
        <v>50</v>
      </c>
      <c r="AM826" s="7" t="s">
        <v>8435</v>
      </c>
      <c r="AN826" s="7" t="s">
        <v>66</v>
      </c>
      <c r="AO826" s="7" t="s">
        <v>8436</v>
      </c>
      <c r="AP826" s="8" t="s">
        <v>8437</v>
      </c>
      <c r="AQ826" s="9" t="s">
        <v>50</v>
      </c>
      <c r="AR826" s="7" t="s">
        <v>50</v>
      </c>
    </row>
    <row r="827" spans="1:44" ht="15" thickBot="1">
      <c r="A827" s="10" t="s">
        <v>8438</v>
      </c>
      <c r="B827" s="13" t="s">
        <v>50</v>
      </c>
      <c r="C827" s="12">
        <v>44562</v>
      </c>
      <c r="D827" s="13" t="s">
        <v>45</v>
      </c>
      <c r="E827" s="13" t="s">
        <v>46</v>
      </c>
      <c r="F827" s="13" t="s">
        <v>70</v>
      </c>
      <c r="G827" s="27" t="s">
        <v>54945</v>
      </c>
      <c r="H827" s="13" t="s">
        <v>50</v>
      </c>
      <c r="I827" s="13" t="s">
        <v>50</v>
      </c>
      <c r="J827" s="12">
        <v>45520</v>
      </c>
      <c r="K827" s="13" t="s">
        <v>50</v>
      </c>
      <c r="L827" s="13" t="s">
        <v>467</v>
      </c>
      <c r="M827" s="13" t="s">
        <v>8439</v>
      </c>
      <c r="N827" s="13" t="s">
        <v>1266</v>
      </c>
      <c r="O827" s="13" t="s">
        <v>8440</v>
      </c>
      <c r="P827" s="11">
        <v>259291</v>
      </c>
      <c r="Q827" s="13" t="s">
        <v>245</v>
      </c>
      <c r="R827" s="29" t="s">
        <v>8441</v>
      </c>
      <c r="S827" s="30" t="s">
        <v>50</v>
      </c>
      <c r="T827" s="13" t="s">
        <v>50</v>
      </c>
      <c r="U827" s="13" t="s">
        <v>50</v>
      </c>
      <c r="V827" s="13" t="s">
        <v>50</v>
      </c>
      <c r="W827" s="13" t="s">
        <v>50</v>
      </c>
      <c r="X827" s="13" t="s">
        <v>50</v>
      </c>
      <c r="Y827" s="13" t="s">
        <v>467</v>
      </c>
      <c r="Z827" s="13">
        <v>1</v>
      </c>
      <c r="AA827" s="13" t="s">
        <v>50</v>
      </c>
      <c r="AB827" s="13" t="s">
        <v>50</v>
      </c>
      <c r="AC827" s="13" t="s">
        <v>50</v>
      </c>
      <c r="AD827" s="13" t="s">
        <v>467</v>
      </c>
      <c r="AE827" s="13" t="s">
        <v>50</v>
      </c>
      <c r="AF827" s="13" t="s">
        <v>50</v>
      </c>
      <c r="AG827" s="13" t="s">
        <v>50</v>
      </c>
      <c r="AH827" s="13" t="s">
        <v>50</v>
      </c>
      <c r="AI827" s="13" t="s">
        <v>50</v>
      </c>
      <c r="AJ827" s="13" t="s">
        <v>50</v>
      </c>
      <c r="AK827" s="13" t="s">
        <v>50</v>
      </c>
      <c r="AL827" s="13" t="s">
        <v>50</v>
      </c>
      <c r="AM827" s="13" t="s">
        <v>8442</v>
      </c>
      <c r="AN827" s="13" t="s">
        <v>66</v>
      </c>
      <c r="AO827" s="13" t="s">
        <v>8443</v>
      </c>
      <c r="AP827" s="14" t="s">
        <v>8444</v>
      </c>
      <c r="AQ827" s="15" t="s">
        <v>50</v>
      </c>
      <c r="AR827" s="13" t="s">
        <v>50</v>
      </c>
    </row>
    <row r="828" spans="1:44" ht="15" thickBot="1">
      <c r="A828" s="4" t="s">
        <v>8445</v>
      </c>
      <c r="B828" s="7" t="s">
        <v>50</v>
      </c>
      <c r="C828" s="6">
        <v>44562</v>
      </c>
      <c r="D828" s="7" t="s">
        <v>45</v>
      </c>
      <c r="E828" s="7" t="s">
        <v>46</v>
      </c>
      <c r="F828" s="7" t="s">
        <v>70</v>
      </c>
      <c r="G828" s="26" t="s">
        <v>54946</v>
      </c>
      <c r="H828" s="7" t="s">
        <v>50</v>
      </c>
      <c r="I828" s="7" t="s">
        <v>50</v>
      </c>
      <c r="J828" s="6">
        <v>45530</v>
      </c>
      <c r="K828" s="7" t="s">
        <v>50</v>
      </c>
      <c r="L828" s="7" t="s">
        <v>467</v>
      </c>
      <c r="M828" s="7" t="s">
        <v>2610</v>
      </c>
      <c r="N828" s="7" t="s">
        <v>8446</v>
      </c>
      <c r="O828" s="7" t="s">
        <v>8447</v>
      </c>
      <c r="P828" s="5">
        <v>259947</v>
      </c>
      <c r="Q828" s="7" t="s">
        <v>245</v>
      </c>
      <c r="R828" s="31" t="s">
        <v>50</v>
      </c>
      <c r="S828" s="31" t="s">
        <v>50</v>
      </c>
      <c r="T828" s="7" t="s">
        <v>50</v>
      </c>
      <c r="U828" s="7" t="s">
        <v>50</v>
      </c>
      <c r="V828" s="7" t="s">
        <v>50</v>
      </c>
      <c r="W828" s="7" t="s">
        <v>50</v>
      </c>
      <c r="X828" s="7" t="s">
        <v>50</v>
      </c>
      <c r="Y828" s="7" t="s">
        <v>467</v>
      </c>
      <c r="Z828" s="7">
        <v>1</v>
      </c>
      <c r="AA828" s="7" t="s">
        <v>50</v>
      </c>
      <c r="AB828" s="7" t="s">
        <v>50</v>
      </c>
      <c r="AC828" s="7" t="s">
        <v>50</v>
      </c>
      <c r="AD828" s="7" t="s">
        <v>467</v>
      </c>
      <c r="AE828" s="7" t="s">
        <v>50</v>
      </c>
      <c r="AF828" s="7" t="s">
        <v>50</v>
      </c>
      <c r="AG828" s="7" t="s">
        <v>50</v>
      </c>
      <c r="AH828" s="7" t="s">
        <v>50</v>
      </c>
      <c r="AI828" s="7" t="s">
        <v>50</v>
      </c>
      <c r="AJ828" s="7" t="s">
        <v>50</v>
      </c>
      <c r="AK828" s="7" t="s">
        <v>8448</v>
      </c>
      <c r="AL828" s="7" t="s">
        <v>50</v>
      </c>
      <c r="AM828" s="7" t="s">
        <v>50</v>
      </c>
      <c r="AN828" s="7" t="s">
        <v>50</v>
      </c>
      <c r="AO828" s="7" t="s">
        <v>50</v>
      </c>
      <c r="AP828" s="9" t="s">
        <v>50</v>
      </c>
      <c r="AQ828" s="9" t="s">
        <v>50</v>
      </c>
      <c r="AR828" s="7" t="s">
        <v>1186</v>
      </c>
    </row>
    <row r="829" spans="1:44" ht="15" thickBot="1">
      <c r="A829" s="10" t="s">
        <v>8449</v>
      </c>
      <c r="B829" s="13" t="s">
        <v>50</v>
      </c>
      <c r="C829" s="13" t="s">
        <v>50</v>
      </c>
      <c r="D829" s="13" t="s">
        <v>45</v>
      </c>
      <c r="E829" s="13" t="s">
        <v>1939</v>
      </c>
      <c r="F829" s="13" t="s">
        <v>70</v>
      </c>
      <c r="G829" s="13" t="s">
        <v>50</v>
      </c>
      <c r="H829" s="13" t="s">
        <v>50</v>
      </c>
      <c r="I829" s="13" t="s">
        <v>50</v>
      </c>
      <c r="J829" s="12">
        <v>45530</v>
      </c>
      <c r="K829" s="13" t="s">
        <v>50</v>
      </c>
      <c r="L829" s="13" t="s">
        <v>52</v>
      </c>
      <c r="M829" s="13" t="s">
        <v>7544</v>
      </c>
      <c r="N829" s="13" t="s">
        <v>8450</v>
      </c>
      <c r="O829" s="13" t="s">
        <v>8451</v>
      </c>
      <c r="P829" s="11">
        <v>261433</v>
      </c>
      <c r="Q829" s="13" t="s">
        <v>166</v>
      </c>
      <c r="R829" s="29" t="s">
        <v>8452</v>
      </c>
      <c r="S829" s="30" t="s">
        <v>50</v>
      </c>
      <c r="T829" s="13" t="s">
        <v>8453</v>
      </c>
      <c r="U829" s="13" t="s">
        <v>8454</v>
      </c>
      <c r="V829" s="13" t="s">
        <v>50</v>
      </c>
      <c r="W829" s="13" t="s">
        <v>50</v>
      </c>
      <c r="X829" s="13" t="s">
        <v>50</v>
      </c>
      <c r="Y829" s="13" t="s">
        <v>50</v>
      </c>
      <c r="Z829" s="13">
        <v>1</v>
      </c>
      <c r="AA829" s="13" t="s">
        <v>50</v>
      </c>
      <c r="AB829" s="13" t="s">
        <v>50</v>
      </c>
      <c r="AC829" s="13" t="s">
        <v>50</v>
      </c>
      <c r="AD829" s="13" t="s">
        <v>50</v>
      </c>
      <c r="AE829" s="13" t="s">
        <v>50</v>
      </c>
      <c r="AF829" s="13" t="s">
        <v>50</v>
      </c>
      <c r="AG829" s="13" t="s">
        <v>50</v>
      </c>
      <c r="AH829" s="13" t="s">
        <v>50</v>
      </c>
      <c r="AI829" s="13" t="s">
        <v>50</v>
      </c>
      <c r="AJ829" s="13" t="s">
        <v>50</v>
      </c>
      <c r="AK829" s="13" t="s">
        <v>6540</v>
      </c>
      <c r="AL829" s="13" t="s">
        <v>50</v>
      </c>
      <c r="AM829" s="13" t="s">
        <v>8455</v>
      </c>
      <c r="AN829" s="13" t="s">
        <v>738</v>
      </c>
      <c r="AO829" s="13" t="s">
        <v>8456</v>
      </c>
      <c r="AP829" s="15" t="s">
        <v>50</v>
      </c>
      <c r="AQ829" s="14" t="s">
        <v>8457</v>
      </c>
      <c r="AR829" s="13" t="s">
        <v>50</v>
      </c>
    </row>
    <row r="830" spans="1:44" ht="15" thickBot="1">
      <c r="A830" s="4" t="s">
        <v>8458</v>
      </c>
      <c r="B830" s="7" t="s">
        <v>50</v>
      </c>
      <c r="C830" s="6">
        <v>43831</v>
      </c>
      <c r="D830" s="7" t="s">
        <v>45</v>
      </c>
      <c r="E830" s="7" t="s">
        <v>1939</v>
      </c>
      <c r="F830" s="7" t="s">
        <v>70</v>
      </c>
      <c r="G830" s="26" t="s">
        <v>54946</v>
      </c>
      <c r="H830" s="7" t="s">
        <v>50</v>
      </c>
      <c r="I830" s="7" t="s">
        <v>50</v>
      </c>
      <c r="J830" s="6">
        <v>45525</v>
      </c>
      <c r="K830" s="7" t="s">
        <v>50</v>
      </c>
      <c r="L830" s="7" t="s">
        <v>52</v>
      </c>
      <c r="M830" s="7" t="s">
        <v>7415</v>
      </c>
      <c r="N830" s="7" t="s">
        <v>5907</v>
      </c>
      <c r="O830" s="7" t="s">
        <v>8459</v>
      </c>
      <c r="P830" s="5">
        <v>262854</v>
      </c>
      <c r="Q830" s="7" t="s">
        <v>166</v>
      </c>
      <c r="R830" s="28" t="s">
        <v>8460</v>
      </c>
      <c r="S830" s="31" t="s">
        <v>50</v>
      </c>
      <c r="T830" s="7" t="s">
        <v>8461</v>
      </c>
      <c r="U830" s="7" t="s">
        <v>8462</v>
      </c>
      <c r="V830" s="7" t="s">
        <v>50</v>
      </c>
      <c r="W830" s="7" t="s">
        <v>50</v>
      </c>
      <c r="X830" s="7" t="s">
        <v>50</v>
      </c>
      <c r="Y830" s="7" t="s">
        <v>50</v>
      </c>
      <c r="Z830" s="7">
        <v>1</v>
      </c>
      <c r="AA830" s="7" t="s">
        <v>50</v>
      </c>
      <c r="AB830" s="7" t="s">
        <v>50</v>
      </c>
      <c r="AC830" s="7" t="s">
        <v>50</v>
      </c>
      <c r="AD830" s="7" t="s">
        <v>50</v>
      </c>
      <c r="AE830" s="7" t="s">
        <v>50</v>
      </c>
      <c r="AF830" s="7" t="s">
        <v>50</v>
      </c>
      <c r="AG830" s="7" t="s">
        <v>50</v>
      </c>
      <c r="AH830" s="7" t="s">
        <v>50</v>
      </c>
      <c r="AI830" s="7" t="s">
        <v>50</v>
      </c>
      <c r="AJ830" s="7" t="s">
        <v>50</v>
      </c>
      <c r="AK830" s="7" t="s">
        <v>7949</v>
      </c>
      <c r="AL830" s="7" t="s">
        <v>50</v>
      </c>
      <c r="AM830" s="7" t="s">
        <v>8463</v>
      </c>
      <c r="AN830" s="7" t="s">
        <v>993</v>
      </c>
      <c r="AO830" s="7" t="s">
        <v>8461</v>
      </c>
      <c r="AP830" s="9" t="s">
        <v>50</v>
      </c>
      <c r="AQ830" s="8" t="s">
        <v>8464</v>
      </c>
      <c r="AR830" s="7" t="s">
        <v>50</v>
      </c>
    </row>
    <row r="831" spans="1:44" ht="15" thickBot="1">
      <c r="A831" s="10" t="s">
        <v>8465</v>
      </c>
      <c r="B831" s="13" t="s">
        <v>50</v>
      </c>
      <c r="C831" s="12">
        <v>24838</v>
      </c>
      <c r="D831" s="13" t="s">
        <v>45</v>
      </c>
      <c r="E831" s="13" t="s">
        <v>1939</v>
      </c>
      <c r="F831" s="13" t="s">
        <v>70</v>
      </c>
      <c r="G831" s="26" t="s">
        <v>54946</v>
      </c>
      <c r="H831" s="13" t="s">
        <v>1368</v>
      </c>
      <c r="I831" s="13" t="s">
        <v>50</v>
      </c>
      <c r="J831" s="12">
        <v>45525</v>
      </c>
      <c r="K831" s="13" t="s">
        <v>50</v>
      </c>
      <c r="L831" s="13" t="s">
        <v>52</v>
      </c>
      <c r="M831" s="13" t="s">
        <v>8466</v>
      </c>
      <c r="N831" s="13" t="s">
        <v>7169</v>
      </c>
      <c r="O831" s="13" t="s">
        <v>8467</v>
      </c>
      <c r="P831" s="11">
        <v>263036</v>
      </c>
      <c r="Q831" s="13" t="s">
        <v>166</v>
      </c>
      <c r="R831" s="29" t="s">
        <v>8468</v>
      </c>
      <c r="S831" s="29" t="s">
        <v>8469</v>
      </c>
      <c r="T831" s="13" t="s">
        <v>8470</v>
      </c>
      <c r="U831" s="13" t="s">
        <v>8471</v>
      </c>
      <c r="V831" s="13" t="s">
        <v>50</v>
      </c>
      <c r="W831" s="13" t="s">
        <v>50</v>
      </c>
      <c r="X831" s="13" t="s">
        <v>50</v>
      </c>
      <c r="Y831" s="13" t="s">
        <v>50</v>
      </c>
      <c r="Z831" s="13">
        <v>1</v>
      </c>
      <c r="AA831" s="13" t="s">
        <v>50</v>
      </c>
      <c r="AB831" s="13" t="s">
        <v>50</v>
      </c>
      <c r="AC831" s="13" t="s">
        <v>50</v>
      </c>
      <c r="AD831" s="13" t="s">
        <v>50</v>
      </c>
      <c r="AE831" s="13" t="s">
        <v>50</v>
      </c>
      <c r="AF831" s="13" t="s">
        <v>50</v>
      </c>
      <c r="AG831" s="13" t="s">
        <v>50</v>
      </c>
      <c r="AH831" s="13" t="s">
        <v>50</v>
      </c>
      <c r="AI831" s="13" t="s">
        <v>50</v>
      </c>
      <c r="AJ831" s="13" t="s">
        <v>50</v>
      </c>
      <c r="AK831" s="13" t="s">
        <v>7949</v>
      </c>
      <c r="AL831" s="13" t="s">
        <v>50</v>
      </c>
      <c r="AM831" s="13" t="s">
        <v>8472</v>
      </c>
      <c r="AN831" s="13" t="s">
        <v>66</v>
      </c>
      <c r="AO831" s="13" t="s">
        <v>8473</v>
      </c>
      <c r="AP831" s="15" t="s">
        <v>50</v>
      </c>
      <c r="AQ831" s="14" t="s">
        <v>8474</v>
      </c>
      <c r="AR831" s="13" t="s">
        <v>50</v>
      </c>
    </row>
    <row r="832" spans="1:44" ht="15" thickBot="1">
      <c r="A832" s="4" t="s">
        <v>8475</v>
      </c>
      <c r="B832" s="7" t="s">
        <v>50</v>
      </c>
      <c r="C832" s="6">
        <v>36526</v>
      </c>
      <c r="D832" s="7" t="s">
        <v>45</v>
      </c>
      <c r="E832" s="7" t="s">
        <v>46</v>
      </c>
      <c r="F832" s="7" t="s">
        <v>70</v>
      </c>
      <c r="G832" s="26" t="s">
        <v>54946</v>
      </c>
      <c r="H832" s="7" t="s">
        <v>50</v>
      </c>
      <c r="I832" s="7" t="s">
        <v>50</v>
      </c>
      <c r="J832" s="6">
        <v>45531</v>
      </c>
      <c r="K832" s="7" t="s">
        <v>116</v>
      </c>
      <c r="L832" s="7" t="s">
        <v>52</v>
      </c>
      <c r="M832" s="7" t="s">
        <v>8476</v>
      </c>
      <c r="N832" s="7" t="s">
        <v>8477</v>
      </c>
      <c r="O832" s="7" t="s">
        <v>8478</v>
      </c>
      <c r="P832" s="5">
        <v>265819</v>
      </c>
      <c r="Q832" s="7" t="s">
        <v>135</v>
      </c>
      <c r="R832" s="28" t="s">
        <v>8479</v>
      </c>
      <c r="S832" s="28" t="s">
        <v>8480</v>
      </c>
      <c r="T832" s="7" t="s">
        <v>8481</v>
      </c>
      <c r="U832" s="7" t="s">
        <v>8482</v>
      </c>
      <c r="V832" s="7" t="s">
        <v>50</v>
      </c>
      <c r="W832" s="7" t="s">
        <v>50</v>
      </c>
      <c r="X832" s="7" t="s">
        <v>50</v>
      </c>
      <c r="Y832" s="7" t="s">
        <v>50</v>
      </c>
      <c r="Z832" s="7">
        <v>1</v>
      </c>
      <c r="AA832" s="7" t="s">
        <v>50</v>
      </c>
      <c r="AB832" s="7" t="s">
        <v>50</v>
      </c>
      <c r="AC832" s="7" t="s">
        <v>50</v>
      </c>
      <c r="AD832" s="7" t="s">
        <v>50</v>
      </c>
      <c r="AE832" s="7" t="s">
        <v>50</v>
      </c>
      <c r="AF832" s="7" t="s">
        <v>50</v>
      </c>
      <c r="AG832" s="7" t="s">
        <v>50</v>
      </c>
      <c r="AH832" s="7" t="s">
        <v>50</v>
      </c>
      <c r="AI832" s="7" t="s">
        <v>50</v>
      </c>
      <c r="AJ832" s="7" t="s">
        <v>50</v>
      </c>
      <c r="AK832" s="7" t="s">
        <v>8483</v>
      </c>
      <c r="AL832" s="7" t="s">
        <v>50</v>
      </c>
      <c r="AM832" s="7" t="s">
        <v>8484</v>
      </c>
      <c r="AN832" s="7" t="s">
        <v>3036</v>
      </c>
      <c r="AO832" s="7" t="s">
        <v>8485</v>
      </c>
      <c r="AP832" s="8" t="s">
        <v>8486</v>
      </c>
      <c r="AQ832" s="9" t="s">
        <v>50</v>
      </c>
      <c r="AR832" s="7" t="s">
        <v>50</v>
      </c>
    </row>
    <row r="833" spans="1:44" ht="15" thickBot="1">
      <c r="A833" s="10" t="s">
        <v>8487</v>
      </c>
      <c r="B833" s="13" t="s">
        <v>50</v>
      </c>
      <c r="C833" s="12">
        <v>32143</v>
      </c>
      <c r="D833" s="13" t="s">
        <v>45</v>
      </c>
      <c r="E833" s="13" t="s">
        <v>1939</v>
      </c>
      <c r="F833" s="13" t="s">
        <v>70</v>
      </c>
      <c r="G833" s="13" t="s">
        <v>87</v>
      </c>
      <c r="H833" s="13" t="s">
        <v>50</v>
      </c>
      <c r="I833" s="13" t="s">
        <v>50</v>
      </c>
      <c r="J833" s="12">
        <v>45525</v>
      </c>
      <c r="K833" s="13" t="s">
        <v>50</v>
      </c>
      <c r="L833" s="13" t="s">
        <v>52</v>
      </c>
      <c r="M833" s="13" t="s">
        <v>8488</v>
      </c>
      <c r="N833" s="13" t="s">
        <v>8489</v>
      </c>
      <c r="O833" s="13" t="s">
        <v>8490</v>
      </c>
      <c r="P833" s="11">
        <v>266272</v>
      </c>
      <c r="Q833" s="13" t="s">
        <v>166</v>
      </c>
      <c r="R833" s="29" t="s">
        <v>8491</v>
      </c>
      <c r="S833" s="29" t="s">
        <v>8492</v>
      </c>
      <c r="T833" s="13" t="s">
        <v>8493</v>
      </c>
      <c r="U833" s="13" t="s">
        <v>8494</v>
      </c>
      <c r="V833" s="13" t="s">
        <v>50</v>
      </c>
      <c r="W833" s="13" t="s">
        <v>50</v>
      </c>
      <c r="X833" s="13" t="s">
        <v>50</v>
      </c>
      <c r="Y833" s="13" t="s">
        <v>50</v>
      </c>
      <c r="Z833" s="13">
        <v>1</v>
      </c>
      <c r="AA833" s="13" t="s">
        <v>50</v>
      </c>
      <c r="AB833" s="13" t="s">
        <v>50</v>
      </c>
      <c r="AC833" s="13" t="s">
        <v>50</v>
      </c>
      <c r="AD833" s="13" t="s">
        <v>50</v>
      </c>
      <c r="AE833" s="13" t="s">
        <v>50</v>
      </c>
      <c r="AF833" s="13" t="s">
        <v>50</v>
      </c>
      <c r="AG833" s="13" t="s">
        <v>50</v>
      </c>
      <c r="AH833" s="13" t="s">
        <v>50</v>
      </c>
      <c r="AI833" s="13" t="s">
        <v>50</v>
      </c>
      <c r="AJ833" s="13" t="s">
        <v>50</v>
      </c>
      <c r="AK833" s="13" t="s">
        <v>7949</v>
      </c>
      <c r="AL833" s="13" t="s">
        <v>50</v>
      </c>
      <c r="AM833" s="13" t="s">
        <v>8495</v>
      </c>
      <c r="AN833" s="13" t="s">
        <v>738</v>
      </c>
      <c r="AO833" s="13" t="s">
        <v>50</v>
      </c>
      <c r="AP833" s="14" t="s">
        <v>8496</v>
      </c>
      <c r="AQ833" s="15" t="s">
        <v>50</v>
      </c>
      <c r="AR833" s="13" t="s">
        <v>255</v>
      </c>
    </row>
    <row r="834" spans="1:44" ht="15" thickBot="1">
      <c r="A834" s="4" t="s">
        <v>8497</v>
      </c>
      <c r="B834" s="7" t="s">
        <v>50</v>
      </c>
      <c r="C834" s="6">
        <v>45413</v>
      </c>
      <c r="D834" s="7" t="s">
        <v>45</v>
      </c>
      <c r="E834" s="7" t="s">
        <v>46</v>
      </c>
      <c r="F834" s="7" t="s">
        <v>70</v>
      </c>
      <c r="G834" s="7" t="s">
        <v>50</v>
      </c>
      <c r="H834" s="7" t="s">
        <v>50</v>
      </c>
      <c r="I834" s="7" t="s">
        <v>50</v>
      </c>
      <c r="J834" s="6">
        <v>45527</v>
      </c>
      <c r="K834" s="7" t="s">
        <v>50</v>
      </c>
      <c r="L834" s="7" t="s">
        <v>1624</v>
      </c>
      <c r="M834" s="7" t="s">
        <v>8498</v>
      </c>
      <c r="N834" s="7" t="s">
        <v>8499</v>
      </c>
      <c r="O834" s="7" t="s">
        <v>8500</v>
      </c>
      <c r="P834" s="5">
        <v>268036</v>
      </c>
      <c r="Q834" s="7" t="s">
        <v>245</v>
      </c>
      <c r="R834" s="28" t="s">
        <v>8501</v>
      </c>
      <c r="S834" s="31" t="s">
        <v>50</v>
      </c>
      <c r="T834" s="7" t="s">
        <v>50</v>
      </c>
      <c r="U834" s="7" t="s">
        <v>8502</v>
      </c>
      <c r="V834" s="7" t="s">
        <v>50</v>
      </c>
      <c r="W834" s="7" t="s">
        <v>50</v>
      </c>
      <c r="X834" s="7" t="s">
        <v>50</v>
      </c>
      <c r="Y834" s="7" t="s">
        <v>467</v>
      </c>
      <c r="Z834" s="7">
        <v>1</v>
      </c>
      <c r="AA834" s="7" t="s">
        <v>50</v>
      </c>
      <c r="AB834" s="7" t="s">
        <v>50</v>
      </c>
      <c r="AC834" s="7" t="s">
        <v>50</v>
      </c>
      <c r="AD834" s="7" t="s">
        <v>1624</v>
      </c>
      <c r="AE834" s="7" t="s">
        <v>50</v>
      </c>
      <c r="AF834" s="7" t="s">
        <v>50</v>
      </c>
      <c r="AG834" s="7" t="s">
        <v>50</v>
      </c>
      <c r="AH834" s="7" t="s">
        <v>50</v>
      </c>
      <c r="AI834" s="7" t="s">
        <v>50</v>
      </c>
      <c r="AJ834" s="7" t="s">
        <v>50</v>
      </c>
      <c r="AK834" s="7" t="s">
        <v>8503</v>
      </c>
      <c r="AL834" s="7" t="s">
        <v>50</v>
      </c>
      <c r="AM834" s="7" t="s">
        <v>8504</v>
      </c>
      <c r="AN834" s="7" t="s">
        <v>66</v>
      </c>
      <c r="AO834" s="7" t="s">
        <v>50</v>
      </c>
      <c r="AP834" s="9" t="s">
        <v>50</v>
      </c>
      <c r="AQ834" s="8" t="s">
        <v>8505</v>
      </c>
      <c r="AR834" s="7" t="s">
        <v>255</v>
      </c>
    </row>
    <row r="835" spans="1:44" ht="15" thickBot="1">
      <c r="A835" s="10" t="s">
        <v>8506</v>
      </c>
      <c r="B835" s="13" t="s">
        <v>50</v>
      </c>
      <c r="C835" s="12">
        <v>42928</v>
      </c>
      <c r="D835" s="13" t="s">
        <v>45</v>
      </c>
      <c r="E835" s="13" t="s">
        <v>46</v>
      </c>
      <c r="F835" s="13" t="s">
        <v>70</v>
      </c>
      <c r="G835" s="13" t="s">
        <v>87</v>
      </c>
      <c r="H835" s="13" t="s">
        <v>50</v>
      </c>
      <c r="I835" s="13" t="s">
        <v>50</v>
      </c>
      <c r="J835" s="12">
        <v>45527</v>
      </c>
      <c r="K835" s="13" t="s">
        <v>116</v>
      </c>
      <c r="L835" s="13" t="s">
        <v>178</v>
      </c>
      <c r="M835" s="13" t="s">
        <v>8507</v>
      </c>
      <c r="N835" s="13" t="s">
        <v>8508</v>
      </c>
      <c r="O835" s="13" t="s">
        <v>8509</v>
      </c>
      <c r="P835" s="11">
        <v>271183</v>
      </c>
      <c r="Q835" s="13" t="s">
        <v>245</v>
      </c>
      <c r="R835" s="29" t="s">
        <v>8510</v>
      </c>
      <c r="S835" s="30" t="s">
        <v>50</v>
      </c>
      <c r="T835" s="13" t="s">
        <v>8511</v>
      </c>
      <c r="U835" s="13" t="s">
        <v>8512</v>
      </c>
      <c r="V835" s="13" t="s">
        <v>50</v>
      </c>
      <c r="W835" s="13" t="s">
        <v>50</v>
      </c>
      <c r="X835" s="13" t="s">
        <v>50</v>
      </c>
      <c r="Y835" s="13" t="s">
        <v>50</v>
      </c>
      <c r="Z835" s="13">
        <v>1</v>
      </c>
      <c r="AA835" s="13" t="s">
        <v>50</v>
      </c>
      <c r="AB835" s="13" t="s">
        <v>50</v>
      </c>
      <c r="AC835" s="13" t="s">
        <v>50</v>
      </c>
      <c r="AD835" s="13" t="s">
        <v>178</v>
      </c>
      <c r="AE835" s="13" t="s">
        <v>50</v>
      </c>
      <c r="AF835" s="13" t="s">
        <v>50</v>
      </c>
      <c r="AG835" s="13" t="s">
        <v>50</v>
      </c>
      <c r="AH835" s="13" t="s">
        <v>50</v>
      </c>
      <c r="AI835" s="13" t="s">
        <v>50</v>
      </c>
      <c r="AJ835" s="13" t="s">
        <v>50</v>
      </c>
      <c r="AK835" s="13" t="s">
        <v>8513</v>
      </c>
      <c r="AL835" s="13" t="s">
        <v>50</v>
      </c>
      <c r="AM835" s="13" t="s">
        <v>8514</v>
      </c>
      <c r="AN835" s="13" t="s">
        <v>66</v>
      </c>
      <c r="AO835" s="13" t="s">
        <v>8515</v>
      </c>
      <c r="AP835" s="14" t="s">
        <v>8516</v>
      </c>
      <c r="AQ835" s="15" t="s">
        <v>50</v>
      </c>
      <c r="AR835" s="13" t="s">
        <v>50</v>
      </c>
    </row>
    <row r="836" spans="1:44" ht="15" thickBot="1">
      <c r="A836" s="4" t="s">
        <v>8517</v>
      </c>
      <c r="B836" s="7" t="s">
        <v>50</v>
      </c>
      <c r="C836" s="6">
        <v>40909</v>
      </c>
      <c r="D836" s="7" t="s">
        <v>45</v>
      </c>
      <c r="E836" s="7" t="s">
        <v>50</v>
      </c>
      <c r="F836" s="7" t="s">
        <v>70</v>
      </c>
      <c r="G836" s="7" t="s">
        <v>50</v>
      </c>
      <c r="H836" s="7" t="s">
        <v>50</v>
      </c>
      <c r="I836" s="7" t="s">
        <v>50</v>
      </c>
      <c r="J836" s="6">
        <v>45524</v>
      </c>
      <c r="K836" s="7" t="s">
        <v>50</v>
      </c>
      <c r="L836" s="7" t="s">
        <v>1471</v>
      </c>
      <c r="M836" s="7" t="s">
        <v>8518</v>
      </c>
      <c r="N836" s="7" t="s">
        <v>8519</v>
      </c>
      <c r="O836" s="7" t="s">
        <v>8520</v>
      </c>
      <c r="P836" s="5">
        <v>273826</v>
      </c>
      <c r="Q836" s="7" t="s">
        <v>360</v>
      </c>
      <c r="R836" s="28" t="s">
        <v>8521</v>
      </c>
      <c r="S836" s="31" t="s">
        <v>50</v>
      </c>
      <c r="T836" s="7" t="s">
        <v>8522</v>
      </c>
      <c r="U836" s="7" t="s">
        <v>8523</v>
      </c>
      <c r="V836" s="7" t="s">
        <v>50</v>
      </c>
      <c r="W836" s="7" t="s">
        <v>50</v>
      </c>
      <c r="X836" s="7" t="s">
        <v>50</v>
      </c>
      <c r="Y836" s="7" t="s">
        <v>50</v>
      </c>
      <c r="Z836" s="7">
        <v>1</v>
      </c>
      <c r="AA836" s="7" t="s">
        <v>50</v>
      </c>
      <c r="AB836" s="7" t="s">
        <v>50</v>
      </c>
      <c r="AC836" s="7" t="s">
        <v>50</v>
      </c>
      <c r="AD836" s="7" t="s">
        <v>1471</v>
      </c>
      <c r="AE836" s="7" t="s">
        <v>50</v>
      </c>
      <c r="AF836" s="7" t="s">
        <v>50</v>
      </c>
      <c r="AG836" s="7" t="s">
        <v>50</v>
      </c>
      <c r="AH836" s="7" t="s">
        <v>50</v>
      </c>
      <c r="AI836" s="7" t="s">
        <v>50</v>
      </c>
      <c r="AJ836" s="7" t="s">
        <v>50</v>
      </c>
      <c r="AK836" s="7" t="s">
        <v>8524</v>
      </c>
      <c r="AL836" s="7" t="s">
        <v>50</v>
      </c>
      <c r="AM836" s="7" t="s">
        <v>8525</v>
      </c>
      <c r="AN836" s="7" t="s">
        <v>993</v>
      </c>
      <c r="AO836" s="7" t="s">
        <v>8526</v>
      </c>
      <c r="AP836" s="9" t="s">
        <v>50</v>
      </c>
      <c r="AQ836" s="8" t="s">
        <v>8527</v>
      </c>
      <c r="AR836" s="7" t="s">
        <v>50</v>
      </c>
    </row>
    <row r="837" spans="1:44" ht="15" thickBot="1">
      <c r="A837" s="10" t="s">
        <v>8528</v>
      </c>
      <c r="B837" s="13" t="s">
        <v>50</v>
      </c>
      <c r="C837" s="12">
        <v>42005</v>
      </c>
      <c r="D837" s="13" t="s">
        <v>45</v>
      </c>
      <c r="E837" s="13" t="s">
        <v>46</v>
      </c>
      <c r="F837" s="13" t="s">
        <v>70</v>
      </c>
      <c r="G837" s="13" t="s">
        <v>50</v>
      </c>
      <c r="H837" s="13" t="s">
        <v>50</v>
      </c>
      <c r="I837" s="13" t="s">
        <v>50</v>
      </c>
      <c r="J837" s="12">
        <v>45524</v>
      </c>
      <c r="K837" s="13" t="s">
        <v>50</v>
      </c>
      <c r="L837" s="13" t="s">
        <v>147</v>
      </c>
      <c r="M837" s="13" t="s">
        <v>8529</v>
      </c>
      <c r="N837" s="13" t="s">
        <v>8530</v>
      </c>
      <c r="O837" s="13" t="s">
        <v>8531</v>
      </c>
      <c r="P837" s="11">
        <v>276291</v>
      </c>
      <c r="Q837" s="13" t="s">
        <v>245</v>
      </c>
      <c r="R837" s="29" t="s">
        <v>8532</v>
      </c>
      <c r="S837" s="30" t="s">
        <v>50</v>
      </c>
      <c r="T837" s="13" t="s">
        <v>50</v>
      </c>
      <c r="U837" s="13" t="s">
        <v>50</v>
      </c>
      <c r="V837" s="13" t="s">
        <v>50</v>
      </c>
      <c r="W837" s="13" t="s">
        <v>50</v>
      </c>
      <c r="X837" s="13" t="s">
        <v>50</v>
      </c>
      <c r="Y837" s="13" t="s">
        <v>154</v>
      </c>
      <c r="Z837" s="13">
        <v>1</v>
      </c>
      <c r="AA837" s="13" t="s">
        <v>50</v>
      </c>
      <c r="AB837" s="13" t="s">
        <v>50</v>
      </c>
      <c r="AC837" s="13" t="s">
        <v>50</v>
      </c>
      <c r="AD837" s="13" t="s">
        <v>147</v>
      </c>
      <c r="AE837" s="13" t="s">
        <v>50</v>
      </c>
      <c r="AF837" s="13" t="s">
        <v>50</v>
      </c>
      <c r="AG837" s="13" t="s">
        <v>50</v>
      </c>
      <c r="AH837" s="13" t="s">
        <v>50</v>
      </c>
      <c r="AI837" s="13" t="s">
        <v>50</v>
      </c>
      <c r="AJ837" s="13" t="s">
        <v>50</v>
      </c>
      <c r="AK837" s="13" t="s">
        <v>50</v>
      </c>
      <c r="AL837" s="13" t="s">
        <v>50</v>
      </c>
      <c r="AM837" s="13" t="s">
        <v>8533</v>
      </c>
      <c r="AN837" s="13" t="s">
        <v>5019</v>
      </c>
      <c r="AO837" s="13" t="s">
        <v>8534</v>
      </c>
      <c r="AP837" s="15" t="s">
        <v>50</v>
      </c>
      <c r="AQ837" s="14" t="s">
        <v>8535</v>
      </c>
      <c r="AR837" s="13" t="s">
        <v>50</v>
      </c>
    </row>
    <row r="838" spans="1:44" ht="15" thickBot="1">
      <c r="A838" s="4" t="s">
        <v>8536</v>
      </c>
      <c r="B838" s="7" t="s">
        <v>50</v>
      </c>
      <c r="C838" s="6">
        <v>40544</v>
      </c>
      <c r="D838" s="7" t="s">
        <v>45</v>
      </c>
      <c r="E838" s="7" t="s">
        <v>46</v>
      </c>
      <c r="F838" s="7" t="s">
        <v>70</v>
      </c>
      <c r="G838" s="7" t="s">
        <v>145</v>
      </c>
      <c r="H838" s="7" t="s">
        <v>50</v>
      </c>
      <c r="I838" s="7" t="s">
        <v>50</v>
      </c>
      <c r="J838" s="6">
        <v>45531</v>
      </c>
      <c r="K838" s="7" t="s">
        <v>50</v>
      </c>
      <c r="L838" s="7" t="s">
        <v>178</v>
      </c>
      <c r="M838" s="7" t="s">
        <v>8537</v>
      </c>
      <c r="N838" s="7" t="s">
        <v>8538</v>
      </c>
      <c r="O838" s="7" t="s">
        <v>8539</v>
      </c>
      <c r="P838" s="5">
        <v>276619</v>
      </c>
      <c r="Q838" s="7" t="s">
        <v>245</v>
      </c>
      <c r="R838" s="28" t="s">
        <v>8540</v>
      </c>
      <c r="S838" s="31" t="s">
        <v>50</v>
      </c>
      <c r="T838" s="7" t="s">
        <v>8541</v>
      </c>
      <c r="U838" s="7" t="s">
        <v>8542</v>
      </c>
      <c r="V838" s="7" t="s">
        <v>50</v>
      </c>
      <c r="W838" s="7" t="s">
        <v>50</v>
      </c>
      <c r="X838" s="7" t="s">
        <v>50</v>
      </c>
      <c r="Y838" s="7" t="s">
        <v>50</v>
      </c>
      <c r="Z838" s="7">
        <v>2</v>
      </c>
      <c r="AA838" s="7" t="s">
        <v>50</v>
      </c>
      <c r="AB838" s="7" t="s">
        <v>50</v>
      </c>
      <c r="AC838" s="7" t="s">
        <v>50</v>
      </c>
      <c r="AD838" s="7" t="s">
        <v>178</v>
      </c>
      <c r="AE838" s="7" t="s">
        <v>50</v>
      </c>
      <c r="AF838" s="7" t="s">
        <v>50</v>
      </c>
      <c r="AG838" s="7" t="s">
        <v>50</v>
      </c>
      <c r="AH838" s="7" t="s">
        <v>50</v>
      </c>
      <c r="AI838" s="7" t="s">
        <v>50</v>
      </c>
      <c r="AJ838" s="7" t="s">
        <v>50</v>
      </c>
      <c r="AK838" s="7" t="s">
        <v>8543</v>
      </c>
      <c r="AL838" s="7" t="s">
        <v>50</v>
      </c>
      <c r="AM838" s="7" t="s">
        <v>8544</v>
      </c>
      <c r="AN838" s="7" t="s">
        <v>5019</v>
      </c>
      <c r="AO838" s="7" t="s">
        <v>8545</v>
      </c>
      <c r="AP838" s="9" t="s">
        <v>50</v>
      </c>
      <c r="AQ838" s="8" t="s">
        <v>8546</v>
      </c>
      <c r="AR838" s="7" t="s">
        <v>50</v>
      </c>
    </row>
    <row r="839" spans="1:44" ht="15" thickBot="1">
      <c r="A839" s="10" t="s">
        <v>8547</v>
      </c>
      <c r="B839" s="13" t="s">
        <v>50</v>
      </c>
      <c r="C839" s="12">
        <v>43466</v>
      </c>
      <c r="D839" s="13" t="s">
        <v>45</v>
      </c>
      <c r="E839" s="13" t="s">
        <v>46</v>
      </c>
      <c r="F839" s="13" t="s">
        <v>70</v>
      </c>
      <c r="G839" s="13" t="s">
        <v>50</v>
      </c>
      <c r="H839" s="13" t="s">
        <v>50</v>
      </c>
      <c r="I839" s="13" t="s">
        <v>50</v>
      </c>
      <c r="J839" s="12">
        <v>45530</v>
      </c>
      <c r="K839" s="13" t="s">
        <v>50</v>
      </c>
      <c r="L839" s="13" t="s">
        <v>467</v>
      </c>
      <c r="M839" s="13" t="s">
        <v>8548</v>
      </c>
      <c r="N839" s="13" t="s">
        <v>5203</v>
      </c>
      <c r="O839" s="13" t="s">
        <v>8549</v>
      </c>
      <c r="P839" s="11">
        <v>277067</v>
      </c>
      <c r="Q839" s="13" t="s">
        <v>245</v>
      </c>
      <c r="R839" s="29" t="s">
        <v>8550</v>
      </c>
      <c r="S839" s="30" t="s">
        <v>50</v>
      </c>
      <c r="T839" s="13" t="s">
        <v>50</v>
      </c>
      <c r="U839" s="13" t="s">
        <v>8551</v>
      </c>
      <c r="V839" s="13" t="s">
        <v>50</v>
      </c>
      <c r="W839" s="13" t="s">
        <v>50</v>
      </c>
      <c r="X839" s="13" t="s">
        <v>50</v>
      </c>
      <c r="Y839" s="13" t="s">
        <v>467</v>
      </c>
      <c r="Z839" s="13">
        <v>1</v>
      </c>
      <c r="AA839" s="13" t="s">
        <v>50</v>
      </c>
      <c r="AB839" s="13" t="s">
        <v>50</v>
      </c>
      <c r="AC839" s="13" t="s">
        <v>50</v>
      </c>
      <c r="AD839" s="13" t="s">
        <v>467</v>
      </c>
      <c r="AE839" s="13" t="s">
        <v>50</v>
      </c>
      <c r="AF839" s="13" t="s">
        <v>50</v>
      </c>
      <c r="AG839" s="13" t="s">
        <v>50</v>
      </c>
      <c r="AH839" s="13" t="s">
        <v>50</v>
      </c>
      <c r="AI839" s="13" t="s">
        <v>50</v>
      </c>
      <c r="AJ839" s="13" t="s">
        <v>50</v>
      </c>
      <c r="AK839" s="13" t="s">
        <v>8187</v>
      </c>
      <c r="AL839" s="13" t="s">
        <v>50</v>
      </c>
      <c r="AM839" s="13" t="s">
        <v>8552</v>
      </c>
      <c r="AN839" s="13" t="s">
        <v>66</v>
      </c>
      <c r="AO839" s="13" t="s">
        <v>50</v>
      </c>
      <c r="AP839" s="15" t="s">
        <v>50</v>
      </c>
      <c r="AQ839" s="14" t="s">
        <v>8553</v>
      </c>
      <c r="AR839" s="13" t="s">
        <v>255</v>
      </c>
    </row>
    <row r="840" spans="1:44" ht="15" thickBot="1">
      <c r="A840" s="4" t="s">
        <v>8554</v>
      </c>
      <c r="B840" s="7" t="s">
        <v>50</v>
      </c>
      <c r="C840" s="6">
        <v>14611</v>
      </c>
      <c r="D840" s="7" t="s">
        <v>45</v>
      </c>
      <c r="E840" s="7" t="s">
        <v>1939</v>
      </c>
      <c r="F840" s="7" t="s">
        <v>70</v>
      </c>
      <c r="G840" s="26" t="s">
        <v>54946</v>
      </c>
      <c r="H840" s="7" t="s">
        <v>50</v>
      </c>
      <c r="I840" s="7" t="s">
        <v>50</v>
      </c>
      <c r="J840" s="6">
        <v>45525</v>
      </c>
      <c r="K840" s="7" t="s">
        <v>50</v>
      </c>
      <c r="L840" s="7" t="s">
        <v>52</v>
      </c>
      <c r="M840" s="7" t="s">
        <v>8555</v>
      </c>
      <c r="N840" s="7" t="s">
        <v>7169</v>
      </c>
      <c r="O840" s="7" t="s">
        <v>8556</v>
      </c>
      <c r="P840" s="5">
        <v>277535</v>
      </c>
      <c r="Q840" s="7" t="s">
        <v>166</v>
      </c>
      <c r="R840" s="28" t="s">
        <v>8557</v>
      </c>
      <c r="S840" s="28" t="s">
        <v>8558</v>
      </c>
      <c r="T840" s="7" t="s">
        <v>50</v>
      </c>
      <c r="U840" s="7" t="s">
        <v>8559</v>
      </c>
      <c r="V840" s="7" t="s">
        <v>50</v>
      </c>
      <c r="W840" s="7" t="s">
        <v>50</v>
      </c>
      <c r="X840" s="7" t="s">
        <v>50</v>
      </c>
      <c r="Y840" s="7" t="s">
        <v>50</v>
      </c>
      <c r="Z840" s="7">
        <v>1</v>
      </c>
      <c r="AA840" s="7" t="s">
        <v>50</v>
      </c>
      <c r="AB840" s="7" t="s">
        <v>50</v>
      </c>
      <c r="AC840" s="7" t="s">
        <v>50</v>
      </c>
      <c r="AD840" s="7" t="s">
        <v>50</v>
      </c>
      <c r="AE840" s="7" t="s">
        <v>50</v>
      </c>
      <c r="AF840" s="7" t="s">
        <v>50</v>
      </c>
      <c r="AG840" s="7" t="s">
        <v>50</v>
      </c>
      <c r="AH840" s="7" t="s">
        <v>50</v>
      </c>
      <c r="AI840" s="7" t="s">
        <v>50</v>
      </c>
      <c r="AJ840" s="7" t="s">
        <v>50</v>
      </c>
      <c r="AK840" s="7" t="s">
        <v>7949</v>
      </c>
      <c r="AL840" s="7" t="s">
        <v>50</v>
      </c>
      <c r="AM840" s="7" t="s">
        <v>8560</v>
      </c>
      <c r="AN840" s="7" t="s">
        <v>66</v>
      </c>
      <c r="AO840" s="7" t="s">
        <v>8561</v>
      </c>
      <c r="AP840" s="8" t="s">
        <v>8562</v>
      </c>
      <c r="AQ840" s="9" t="s">
        <v>50</v>
      </c>
      <c r="AR840" s="7" t="s">
        <v>50</v>
      </c>
    </row>
    <row r="841" spans="1:44" ht="15" thickBot="1">
      <c r="A841" s="10" t="s">
        <v>8563</v>
      </c>
      <c r="B841" s="13" t="s">
        <v>50</v>
      </c>
      <c r="C841" s="12">
        <v>45292</v>
      </c>
      <c r="D841" s="13" t="s">
        <v>45</v>
      </c>
      <c r="E841" s="13" t="s">
        <v>46</v>
      </c>
      <c r="F841" s="13" t="s">
        <v>70</v>
      </c>
      <c r="G841" s="26" t="s">
        <v>54946</v>
      </c>
      <c r="H841" s="13" t="s">
        <v>50</v>
      </c>
      <c r="I841" s="13" t="s">
        <v>50</v>
      </c>
      <c r="J841" s="12">
        <v>45525</v>
      </c>
      <c r="K841" s="13" t="s">
        <v>50</v>
      </c>
      <c r="L841" s="13" t="s">
        <v>467</v>
      </c>
      <c r="M841" s="13" t="s">
        <v>8564</v>
      </c>
      <c r="N841" s="13" t="s">
        <v>5956</v>
      </c>
      <c r="O841" s="13" t="s">
        <v>8565</v>
      </c>
      <c r="P841" s="11">
        <v>277953</v>
      </c>
      <c r="Q841" s="13" t="s">
        <v>245</v>
      </c>
      <c r="R841" s="30" t="s">
        <v>50</v>
      </c>
      <c r="S841" s="30" t="s">
        <v>50</v>
      </c>
      <c r="T841" s="13" t="s">
        <v>50</v>
      </c>
      <c r="U841" s="13" t="s">
        <v>50</v>
      </c>
      <c r="V841" s="13" t="s">
        <v>50</v>
      </c>
      <c r="W841" s="13" t="s">
        <v>50</v>
      </c>
      <c r="X841" s="13" t="s">
        <v>50</v>
      </c>
      <c r="Y841" s="13" t="s">
        <v>467</v>
      </c>
      <c r="Z841" s="13">
        <v>1</v>
      </c>
      <c r="AA841" s="13" t="s">
        <v>50</v>
      </c>
      <c r="AB841" s="13" t="s">
        <v>50</v>
      </c>
      <c r="AC841" s="13" t="s">
        <v>50</v>
      </c>
      <c r="AD841" s="13" t="s">
        <v>467</v>
      </c>
      <c r="AE841" s="13" t="s">
        <v>50</v>
      </c>
      <c r="AF841" s="13" t="s">
        <v>50</v>
      </c>
      <c r="AG841" s="13" t="s">
        <v>50</v>
      </c>
      <c r="AH841" s="13" t="s">
        <v>50</v>
      </c>
      <c r="AI841" s="13" t="s">
        <v>50</v>
      </c>
      <c r="AJ841" s="13" t="s">
        <v>50</v>
      </c>
      <c r="AK841" s="13" t="s">
        <v>50</v>
      </c>
      <c r="AL841" s="13" t="s">
        <v>50</v>
      </c>
      <c r="AM841" s="13" t="s">
        <v>50</v>
      </c>
      <c r="AN841" s="13" t="s">
        <v>50</v>
      </c>
      <c r="AO841" s="13" t="s">
        <v>50</v>
      </c>
      <c r="AP841" s="15" t="s">
        <v>50</v>
      </c>
      <c r="AQ841" s="15" t="s">
        <v>50</v>
      </c>
      <c r="AR841" s="13" t="s">
        <v>1186</v>
      </c>
    </row>
    <row r="842" spans="1:44" ht="15" thickBot="1">
      <c r="A842" s="4" t="s">
        <v>8566</v>
      </c>
      <c r="B842" s="7" t="s">
        <v>50</v>
      </c>
      <c r="C842" s="6">
        <v>43101</v>
      </c>
      <c r="D842" s="7" t="s">
        <v>45</v>
      </c>
      <c r="E842" s="7" t="s">
        <v>1939</v>
      </c>
      <c r="F842" s="7" t="s">
        <v>70</v>
      </c>
      <c r="G842" s="27" t="s">
        <v>54945</v>
      </c>
      <c r="H842" s="7" t="s">
        <v>755</v>
      </c>
      <c r="I842" s="7" t="s">
        <v>50</v>
      </c>
      <c r="J842" s="6">
        <v>45523</v>
      </c>
      <c r="K842" s="7" t="s">
        <v>50</v>
      </c>
      <c r="L842" s="7" t="s">
        <v>52</v>
      </c>
      <c r="M842" s="7" t="s">
        <v>8567</v>
      </c>
      <c r="N842" s="7" t="s">
        <v>8568</v>
      </c>
      <c r="O842" s="7" t="s">
        <v>8569</v>
      </c>
      <c r="P842" s="5">
        <v>278040</v>
      </c>
      <c r="Q842" s="7" t="s">
        <v>105</v>
      </c>
      <c r="R842" s="28" t="s">
        <v>8570</v>
      </c>
      <c r="S842" s="28" t="s">
        <v>8571</v>
      </c>
      <c r="T842" s="7" t="s">
        <v>8572</v>
      </c>
      <c r="U842" s="7">
        <f>530-446-2750</f>
        <v>-2666</v>
      </c>
      <c r="V842" s="7" t="s">
        <v>50</v>
      </c>
      <c r="W842" s="7" t="s">
        <v>50</v>
      </c>
      <c r="X842" s="7" t="s">
        <v>50</v>
      </c>
      <c r="Y842" s="7" t="s">
        <v>50</v>
      </c>
      <c r="Z842" s="7">
        <v>1</v>
      </c>
      <c r="AA842" s="7" t="s">
        <v>50</v>
      </c>
      <c r="AB842" s="7" t="s">
        <v>50</v>
      </c>
      <c r="AC842" s="7" t="s">
        <v>50</v>
      </c>
      <c r="AD842" s="7" t="s">
        <v>50</v>
      </c>
      <c r="AE842" s="7" t="s">
        <v>50</v>
      </c>
      <c r="AF842" s="7" t="s">
        <v>50</v>
      </c>
      <c r="AG842" s="7" t="s">
        <v>50</v>
      </c>
      <c r="AH842" s="7" t="s">
        <v>50</v>
      </c>
      <c r="AI842" s="7" t="s">
        <v>50</v>
      </c>
      <c r="AJ842" s="7" t="s">
        <v>50</v>
      </c>
      <c r="AK842" s="7" t="s">
        <v>8240</v>
      </c>
      <c r="AL842" s="7" t="s">
        <v>50</v>
      </c>
      <c r="AM842" s="7" t="s">
        <v>8573</v>
      </c>
      <c r="AN842" s="7" t="s">
        <v>8574</v>
      </c>
      <c r="AO842" s="7" t="s">
        <v>8575</v>
      </c>
      <c r="AP842" s="9" t="s">
        <v>50</v>
      </c>
      <c r="AQ842" s="8" t="s">
        <v>8576</v>
      </c>
      <c r="AR842" s="7" t="s">
        <v>50</v>
      </c>
    </row>
    <row r="843" spans="1:44" ht="15" thickBot="1">
      <c r="A843" s="10" t="s">
        <v>8577</v>
      </c>
      <c r="B843" s="13" t="s">
        <v>50</v>
      </c>
      <c r="C843" s="12">
        <v>45292</v>
      </c>
      <c r="D843" s="13" t="s">
        <v>45</v>
      </c>
      <c r="E843" s="13" t="s">
        <v>46</v>
      </c>
      <c r="F843" s="13" t="s">
        <v>70</v>
      </c>
      <c r="G843" s="27" t="s">
        <v>54945</v>
      </c>
      <c r="H843" s="13" t="s">
        <v>50</v>
      </c>
      <c r="I843" s="13" t="s">
        <v>50</v>
      </c>
      <c r="J843" s="12">
        <v>45523</v>
      </c>
      <c r="K843" s="13" t="s">
        <v>50</v>
      </c>
      <c r="L843" s="13" t="s">
        <v>467</v>
      </c>
      <c r="M843" s="13" t="s">
        <v>8578</v>
      </c>
      <c r="N843" s="13" t="s">
        <v>1266</v>
      </c>
      <c r="O843" s="13" t="s">
        <v>8579</v>
      </c>
      <c r="P843" s="11">
        <v>281912</v>
      </c>
      <c r="Q843" s="13" t="s">
        <v>245</v>
      </c>
      <c r="R843" s="30" t="s">
        <v>50</v>
      </c>
      <c r="S843" s="30" t="s">
        <v>50</v>
      </c>
      <c r="T843" s="13" t="s">
        <v>50</v>
      </c>
      <c r="U843" s="13" t="s">
        <v>50</v>
      </c>
      <c r="V843" s="13" t="s">
        <v>50</v>
      </c>
      <c r="W843" s="13" t="s">
        <v>50</v>
      </c>
      <c r="X843" s="13" t="s">
        <v>50</v>
      </c>
      <c r="Y843" s="13" t="s">
        <v>467</v>
      </c>
      <c r="Z843" s="13">
        <v>1</v>
      </c>
      <c r="AA843" s="13" t="s">
        <v>50</v>
      </c>
      <c r="AB843" s="13" t="s">
        <v>50</v>
      </c>
      <c r="AC843" s="13" t="s">
        <v>50</v>
      </c>
      <c r="AD843" s="13" t="s">
        <v>467</v>
      </c>
      <c r="AE843" s="13" t="s">
        <v>50</v>
      </c>
      <c r="AF843" s="13" t="s">
        <v>50</v>
      </c>
      <c r="AG843" s="13" t="s">
        <v>50</v>
      </c>
      <c r="AH843" s="13" t="s">
        <v>50</v>
      </c>
      <c r="AI843" s="13" t="s">
        <v>50</v>
      </c>
      <c r="AJ843" s="13" t="s">
        <v>50</v>
      </c>
      <c r="AK843" s="13" t="s">
        <v>50</v>
      </c>
      <c r="AL843" s="13" t="s">
        <v>50</v>
      </c>
      <c r="AM843" s="13" t="s">
        <v>8580</v>
      </c>
      <c r="AN843" s="13" t="s">
        <v>993</v>
      </c>
      <c r="AO843" s="13" t="s">
        <v>50</v>
      </c>
      <c r="AP843" s="15" t="s">
        <v>50</v>
      </c>
      <c r="AQ843" s="14" t="s">
        <v>8581</v>
      </c>
      <c r="AR843" s="13" t="s">
        <v>255</v>
      </c>
    </row>
    <row r="844" spans="1:44" ht="15" thickBot="1">
      <c r="A844" s="4" t="s">
        <v>8582</v>
      </c>
      <c r="B844" s="7" t="s">
        <v>50</v>
      </c>
      <c r="C844" s="6">
        <v>44927</v>
      </c>
      <c r="D844" s="7" t="s">
        <v>45</v>
      </c>
      <c r="E844" s="7" t="s">
        <v>46</v>
      </c>
      <c r="F844" s="7" t="s">
        <v>70</v>
      </c>
      <c r="G844" s="26" t="s">
        <v>54946</v>
      </c>
      <c r="H844" s="7" t="s">
        <v>50</v>
      </c>
      <c r="I844" s="7" t="s">
        <v>50</v>
      </c>
      <c r="J844" s="6">
        <v>45523</v>
      </c>
      <c r="K844" s="7" t="s">
        <v>50</v>
      </c>
      <c r="L844" s="7" t="s">
        <v>467</v>
      </c>
      <c r="M844" s="7" t="s">
        <v>8583</v>
      </c>
      <c r="N844" s="7" t="s">
        <v>3491</v>
      </c>
      <c r="O844" s="7" t="s">
        <v>8584</v>
      </c>
      <c r="P844" s="5">
        <v>284557</v>
      </c>
      <c r="Q844" s="7" t="s">
        <v>245</v>
      </c>
      <c r="R844" s="31" t="s">
        <v>50</v>
      </c>
      <c r="S844" s="31" t="s">
        <v>50</v>
      </c>
      <c r="T844" s="7" t="s">
        <v>50</v>
      </c>
      <c r="U844" s="7" t="s">
        <v>50</v>
      </c>
      <c r="V844" s="7" t="s">
        <v>50</v>
      </c>
      <c r="W844" s="7" t="s">
        <v>50</v>
      </c>
      <c r="X844" s="7" t="s">
        <v>50</v>
      </c>
      <c r="Y844" s="7" t="s">
        <v>467</v>
      </c>
      <c r="Z844" s="7">
        <v>1</v>
      </c>
      <c r="AA844" s="7" t="s">
        <v>50</v>
      </c>
      <c r="AB844" s="7" t="s">
        <v>50</v>
      </c>
      <c r="AC844" s="7" t="s">
        <v>50</v>
      </c>
      <c r="AD844" s="7" t="s">
        <v>467</v>
      </c>
      <c r="AE844" s="7" t="s">
        <v>50</v>
      </c>
      <c r="AF844" s="7" t="s">
        <v>50</v>
      </c>
      <c r="AG844" s="7" t="s">
        <v>50</v>
      </c>
      <c r="AH844" s="7" t="s">
        <v>50</v>
      </c>
      <c r="AI844" s="7" t="s">
        <v>50</v>
      </c>
      <c r="AJ844" s="7" t="s">
        <v>50</v>
      </c>
      <c r="AK844" s="7" t="s">
        <v>8585</v>
      </c>
      <c r="AL844" s="7" t="s">
        <v>50</v>
      </c>
      <c r="AM844" s="7" t="s">
        <v>50</v>
      </c>
      <c r="AN844" s="7" t="s">
        <v>50</v>
      </c>
      <c r="AO844" s="7" t="s">
        <v>50</v>
      </c>
      <c r="AP844" s="9" t="s">
        <v>50</v>
      </c>
      <c r="AQ844" s="9" t="s">
        <v>50</v>
      </c>
      <c r="AR844" s="7" t="s">
        <v>1186</v>
      </c>
    </row>
    <row r="845" spans="1:44" ht="15" thickBot="1">
      <c r="A845" s="10" t="s">
        <v>8586</v>
      </c>
      <c r="B845" s="13" t="s">
        <v>50</v>
      </c>
      <c r="C845" s="12">
        <v>44044</v>
      </c>
      <c r="D845" s="13" t="s">
        <v>45</v>
      </c>
      <c r="E845" s="13" t="s">
        <v>46</v>
      </c>
      <c r="F845" s="13" t="s">
        <v>70</v>
      </c>
      <c r="G845" s="26" t="s">
        <v>54946</v>
      </c>
      <c r="H845" s="13" t="s">
        <v>50</v>
      </c>
      <c r="I845" s="13" t="s">
        <v>50</v>
      </c>
      <c r="J845" s="12">
        <v>45530</v>
      </c>
      <c r="K845" s="13" t="s">
        <v>50</v>
      </c>
      <c r="L845" s="13" t="s">
        <v>147</v>
      </c>
      <c r="M845" s="13" t="s">
        <v>8587</v>
      </c>
      <c r="N845" s="13" t="s">
        <v>3649</v>
      </c>
      <c r="O845" s="13" t="s">
        <v>8588</v>
      </c>
      <c r="P845" s="11">
        <v>285966</v>
      </c>
      <c r="Q845" s="13" t="s">
        <v>245</v>
      </c>
      <c r="R845" s="29" t="s">
        <v>8589</v>
      </c>
      <c r="S845" s="29" t="s">
        <v>8590</v>
      </c>
      <c r="T845" s="13" t="s">
        <v>50</v>
      </c>
      <c r="U845" s="13" t="s">
        <v>50</v>
      </c>
      <c r="V845" s="13" t="s">
        <v>50</v>
      </c>
      <c r="W845" s="13" t="s">
        <v>50</v>
      </c>
      <c r="X845" s="13" t="s">
        <v>50</v>
      </c>
      <c r="Y845" s="13" t="s">
        <v>154</v>
      </c>
      <c r="Z845" s="13">
        <v>1</v>
      </c>
      <c r="AA845" s="13" t="s">
        <v>50</v>
      </c>
      <c r="AB845" s="13" t="s">
        <v>50</v>
      </c>
      <c r="AC845" s="13" t="s">
        <v>50</v>
      </c>
      <c r="AD845" s="13" t="s">
        <v>147</v>
      </c>
      <c r="AE845" s="13" t="s">
        <v>50</v>
      </c>
      <c r="AF845" s="13" t="s">
        <v>50</v>
      </c>
      <c r="AG845" s="13" t="s">
        <v>50</v>
      </c>
      <c r="AH845" s="13" t="s">
        <v>50</v>
      </c>
      <c r="AI845" s="13" t="s">
        <v>50</v>
      </c>
      <c r="AJ845" s="13" t="s">
        <v>50</v>
      </c>
      <c r="AK845" s="13" t="s">
        <v>8591</v>
      </c>
      <c r="AL845" s="13" t="s">
        <v>50</v>
      </c>
      <c r="AM845" s="13" t="s">
        <v>8592</v>
      </c>
      <c r="AN845" s="13" t="s">
        <v>993</v>
      </c>
      <c r="AO845" s="13" t="s">
        <v>50</v>
      </c>
      <c r="AP845" s="15" t="s">
        <v>50</v>
      </c>
      <c r="AQ845" s="14" t="s">
        <v>8593</v>
      </c>
      <c r="AR845" s="13" t="s">
        <v>255</v>
      </c>
    </row>
    <row r="846" spans="1:44" ht="15" thickBot="1">
      <c r="A846" s="4" t="s">
        <v>8594</v>
      </c>
      <c r="B846" s="7" t="s">
        <v>50</v>
      </c>
      <c r="C846" s="6">
        <v>19360</v>
      </c>
      <c r="D846" s="7" t="s">
        <v>45</v>
      </c>
      <c r="E846" s="7" t="s">
        <v>1939</v>
      </c>
      <c r="F846" s="7" t="s">
        <v>70</v>
      </c>
      <c r="G846" s="27" t="s">
        <v>54945</v>
      </c>
      <c r="H846" s="7" t="s">
        <v>50</v>
      </c>
      <c r="I846" s="7" t="s">
        <v>50</v>
      </c>
      <c r="J846" s="6">
        <v>45525</v>
      </c>
      <c r="K846" s="7" t="s">
        <v>50</v>
      </c>
      <c r="L846" s="7" t="s">
        <v>52</v>
      </c>
      <c r="M846" s="7" t="s">
        <v>7415</v>
      </c>
      <c r="N846" s="7" t="s">
        <v>8595</v>
      </c>
      <c r="O846" s="7" t="s">
        <v>8596</v>
      </c>
      <c r="P846" s="5">
        <v>288699</v>
      </c>
      <c r="Q846" s="7" t="s">
        <v>166</v>
      </c>
      <c r="R846" s="28" t="s">
        <v>8597</v>
      </c>
      <c r="S846" s="28" t="s">
        <v>8598</v>
      </c>
      <c r="T846" s="7" t="s">
        <v>8599</v>
      </c>
      <c r="U846" s="7" t="s">
        <v>8600</v>
      </c>
      <c r="V846" s="7" t="s">
        <v>50</v>
      </c>
      <c r="W846" s="7" t="s">
        <v>50</v>
      </c>
      <c r="X846" s="7" t="s">
        <v>50</v>
      </c>
      <c r="Y846" s="7" t="s">
        <v>50</v>
      </c>
      <c r="Z846" s="7">
        <v>1</v>
      </c>
      <c r="AA846" s="7" t="s">
        <v>50</v>
      </c>
      <c r="AB846" s="7" t="s">
        <v>50</v>
      </c>
      <c r="AC846" s="7" t="s">
        <v>50</v>
      </c>
      <c r="AD846" s="7" t="s">
        <v>50</v>
      </c>
      <c r="AE846" s="7" t="s">
        <v>50</v>
      </c>
      <c r="AF846" s="7" t="s">
        <v>50</v>
      </c>
      <c r="AG846" s="7" t="s">
        <v>50</v>
      </c>
      <c r="AH846" s="7" t="s">
        <v>50</v>
      </c>
      <c r="AI846" s="7" t="s">
        <v>50</v>
      </c>
      <c r="AJ846" s="7" t="s">
        <v>50</v>
      </c>
      <c r="AK846" s="7" t="s">
        <v>7949</v>
      </c>
      <c r="AL846" s="7" t="s">
        <v>50</v>
      </c>
      <c r="AM846" s="7" t="s">
        <v>8601</v>
      </c>
      <c r="AN846" s="7" t="s">
        <v>66</v>
      </c>
      <c r="AO846" s="7" t="s">
        <v>50</v>
      </c>
      <c r="AP846" s="8" t="s">
        <v>8602</v>
      </c>
      <c r="AQ846" s="9" t="s">
        <v>50</v>
      </c>
      <c r="AR846" s="7" t="s">
        <v>255</v>
      </c>
    </row>
    <row r="847" spans="1:44" ht="15" thickBot="1">
      <c r="A847" s="10" t="s">
        <v>8603</v>
      </c>
      <c r="B847" s="13" t="s">
        <v>50</v>
      </c>
      <c r="C847" s="12">
        <v>44927</v>
      </c>
      <c r="D847" s="13" t="s">
        <v>45</v>
      </c>
      <c r="E847" s="13" t="s">
        <v>46</v>
      </c>
      <c r="F847" s="13" t="s">
        <v>70</v>
      </c>
      <c r="G847" s="13" t="s">
        <v>87</v>
      </c>
      <c r="H847" s="13" t="s">
        <v>50</v>
      </c>
      <c r="I847" s="13" t="s">
        <v>50</v>
      </c>
      <c r="J847" s="12">
        <v>45523</v>
      </c>
      <c r="K847" s="13" t="s">
        <v>50</v>
      </c>
      <c r="L847" s="13" t="s">
        <v>467</v>
      </c>
      <c r="M847" s="13" t="s">
        <v>8604</v>
      </c>
      <c r="N847" s="13" t="s">
        <v>8605</v>
      </c>
      <c r="O847" s="13" t="s">
        <v>8606</v>
      </c>
      <c r="P847" s="11">
        <v>289729</v>
      </c>
      <c r="Q847" s="13" t="s">
        <v>245</v>
      </c>
      <c r="R847" s="30" t="s">
        <v>50</v>
      </c>
      <c r="S847" s="30" t="s">
        <v>50</v>
      </c>
      <c r="T847" s="13" t="s">
        <v>50</v>
      </c>
      <c r="U847" s="13" t="s">
        <v>50</v>
      </c>
      <c r="V847" s="13" t="s">
        <v>50</v>
      </c>
      <c r="W847" s="13" t="s">
        <v>50</v>
      </c>
      <c r="X847" s="13" t="s">
        <v>50</v>
      </c>
      <c r="Y847" s="13" t="s">
        <v>467</v>
      </c>
      <c r="Z847" s="13">
        <v>1</v>
      </c>
      <c r="AA847" s="13" t="s">
        <v>50</v>
      </c>
      <c r="AB847" s="13" t="s">
        <v>50</v>
      </c>
      <c r="AC847" s="13" t="s">
        <v>50</v>
      </c>
      <c r="AD847" s="13" t="s">
        <v>467</v>
      </c>
      <c r="AE847" s="13" t="s">
        <v>50</v>
      </c>
      <c r="AF847" s="13" t="s">
        <v>50</v>
      </c>
      <c r="AG847" s="13" t="s">
        <v>50</v>
      </c>
      <c r="AH847" s="13" t="s">
        <v>50</v>
      </c>
      <c r="AI847" s="13" t="s">
        <v>50</v>
      </c>
      <c r="AJ847" s="13" t="s">
        <v>50</v>
      </c>
      <c r="AK847" s="13" t="s">
        <v>50</v>
      </c>
      <c r="AL847" s="13" t="s">
        <v>50</v>
      </c>
      <c r="AM847" s="13" t="s">
        <v>8607</v>
      </c>
      <c r="AN847" s="13" t="s">
        <v>66</v>
      </c>
      <c r="AO847" s="13" t="s">
        <v>50</v>
      </c>
      <c r="AP847" s="15" t="s">
        <v>50</v>
      </c>
      <c r="AQ847" s="14" t="s">
        <v>8608</v>
      </c>
      <c r="AR847" s="13" t="s">
        <v>255</v>
      </c>
    </row>
    <row r="848" spans="1:44" ht="15" thickBot="1">
      <c r="A848" s="4" t="s">
        <v>8609</v>
      </c>
      <c r="B848" s="7" t="s">
        <v>50</v>
      </c>
      <c r="C848" s="7" t="s">
        <v>50</v>
      </c>
      <c r="D848" s="7" t="s">
        <v>45</v>
      </c>
      <c r="E848" s="7" t="s">
        <v>50</v>
      </c>
      <c r="F848" s="7" t="s">
        <v>70</v>
      </c>
      <c r="G848" s="7" t="s">
        <v>50</v>
      </c>
      <c r="H848" s="7" t="s">
        <v>50</v>
      </c>
      <c r="I848" s="7" t="s">
        <v>50</v>
      </c>
      <c r="J848" s="6">
        <v>45522</v>
      </c>
      <c r="K848" s="7" t="s">
        <v>50</v>
      </c>
      <c r="L848" s="7" t="s">
        <v>290</v>
      </c>
      <c r="M848" s="7" t="s">
        <v>50</v>
      </c>
      <c r="N848" s="7" t="s">
        <v>50</v>
      </c>
      <c r="O848" s="7" t="s">
        <v>8610</v>
      </c>
      <c r="P848" s="5">
        <v>289857</v>
      </c>
      <c r="Q848" s="7" t="s">
        <v>50</v>
      </c>
      <c r="R848" s="28" t="s">
        <v>8611</v>
      </c>
      <c r="S848" s="28" t="s">
        <v>8612</v>
      </c>
      <c r="T848" s="7" t="s">
        <v>50</v>
      </c>
      <c r="U848" s="7" t="s">
        <v>50</v>
      </c>
      <c r="V848" s="7">
        <v>200000000</v>
      </c>
      <c r="W848" s="7" t="s">
        <v>60</v>
      </c>
      <c r="X848" s="7">
        <v>200000000</v>
      </c>
      <c r="Y848" s="7" t="s">
        <v>290</v>
      </c>
      <c r="Z848" s="7">
        <v>1</v>
      </c>
      <c r="AA848" s="7">
        <v>200000000</v>
      </c>
      <c r="AB848" s="7" t="s">
        <v>60</v>
      </c>
      <c r="AC848" s="7">
        <v>200000000</v>
      </c>
      <c r="AD848" s="7" t="s">
        <v>290</v>
      </c>
      <c r="AE848" s="7">
        <v>200000000</v>
      </c>
      <c r="AF848" s="7" t="s">
        <v>60</v>
      </c>
      <c r="AG848" s="7">
        <v>200000000</v>
      </c>
      <c r="AH848" s="7">
        <v>200000000</v>
      </c>
      <c r="AI848" s="7" t="s">
        <v>60</v>
      </c>
      <c r="AJ848" s="7">
        <v>200000000</v>
      </c>
      <c r="AK848" s="7" t="s">
        <v>8613</v>
      </c>
      <c r="AL848" s="7" t="s">
        <v>50</v>
      </c>
      <c r="AM848" s="7" t="s">
        <v>8614</v>
      </c>
      <c r="AN848" s="7" t="s">
        <v>66</v>
      </c>
      <c r="AO848" s="7" t="s">
        <v>8615</v>
      </c>
      <c r="AP848" s="8" t="s">
        <v>8616</v>
      </c>
      <c r="AQ848" s="9" t="s">
        <v>50</v>
      </c>
      <c r="AR848" s="7" t="s">
        <v>50</v>
      </c>
    </row>
    <row r="849" spans="1:44" ht="15" thickBot="1">
      <c r="A849" s="10" t="s">
        <v>8617</v>
      </c>
      <c r="B849" s="13" t="s">
        <v>50</v>
      </c>
      <c r="C849" s="13" t="s">
        <v>50</v>
      </c>
      <c r="D849" s="13" t="s">
        <v>45</v>
      </c>
      <c r="E849" s="13" t="s">
        <v>46</v>
      </c>
      <c r="F849" s="13" t="s">
        <v>70</v>
      </c>
      <c r="G849" s="13" t="s">
        <v>50</v>
      </c>
      <c r="H849" s="13" t="s">
        <v>50</v>
      </c>
      <c r="I849" s="13" t="s">
        <v>50</v>
      </c>
      <c r="J849" s="12">
        <v>45520</v>
      </c>
      <c r="K849" s="13" t="s">
        <v>50</v>
      </c>
      <c r="L849" s="13" t="s">
        <v>467</v>
      </c>
      <c r="M849" s="13" t="s">
        <v>8618</v>
      </c>
      <c r="N849" s="13" t="s">
        <v>2941</v>
      </c>
      <c r="O849" s="13" t="s">
        <v>8619</v>
      </c>
      <c r="P849" s="11">
        <v>290294</v>
      </c>
      <c r="Q849" s="13" t="s">
        <v>245</v>
      </c>
      <c r="R849" s="29" t="s">
        <v>8620</v>
      </c>
      <c r="S849" s="30" t="s">
        <v>50</v>
      </c>
      <c r="T849" s="13" t="s">
        <v>8621</v>
      </c>
      <c r="U849" s="13">
        <v>269535788</v>
      </c>
      <c r="V849" s="13" t="s">
        <v>50</v>
      </c>
      <c r="W849" s="13" t="s">
        <v>50</v>
      </c>
      <c r="X849" s="13" t="s">
        <v>50</v>
      </c>
      <c r="Y849" s="13" t="s">
        <v>467</v>
      </c>
      <c r="Z849" s="13">
        <v>1</v>
      </c>
      <c r="AA849" s="13" t="s">
        <v>50</v>
      </c>
      <c r="AB849" s="13" t="s">
        <v>50</v>
      </c>
      <c r="AC849" s="13" t="s">
        <v>50</v>
      </c>
      <c r="AD849" s="13" t="s">
        <v>467</v>
      </c>
      <c r="AE849" s="13" t="s">
        <v>50</v>
      </c>
      <c r="AF849" s="13" t="s">
        <v>50</v>
      </c>
      <c r="AG849" s="13" t="s">
        <v>50</v>
      </c>
      <c r="AH849" s="13" t="s">
        <v>50</v>
      </c>
      <c r="AI849" s="13" t="s">
        <v>50</v>
      </c>
      <c r="AJ849" s="13" t="s">
        <v>50</v>
      </c>
      <c r="AK849" s="13" t="s">
        <v>8622</v>
      </c>
      <c r="AL849" s="13" t="s">
        <v>50</v>
      </c>
      <c r="AM849" s="13" t="s">
        <v>8623</v>
      </c>
      <c r="AN849" s="13" t="s">
        <v>66</v>
      </c>
      <c r="AO849" s="13" t="s">
        <v>8624</v>
      </c>
      <c r="AP849" s="15" t="s">
        <v>50</v>
      </c>
      <c r="AQ849" s="14" t="s">
        <v>8625</v>
      </c>
      <c r="AR849" s="13" t="s">
        <v>50</v>
      </c>
    </row>
    <row r="850" spans="1:44" ht="15" thickBot="1">
      <c r="A850" s="4" t="s">
        <v>8626</v>
      </c>
      <c r="B850" s="7" t="s">
        <v>50</v>
      </c>
      <c r="C850" s="7" t="s">
        <v>50</v>
      </c>
      <c r="D850" s="7" t="s">
        <v>45</v>
      </c>
      <c r="E850" s="7" t="s">
        <v>46</v>
      </c>
      <c r="F850" s="7" t="s">
        <v>70</v>
      </c>
      <c r="G850" s="7" t="s">
        <v>50</v>
      </c>
      <c r="H850" s="7" t="s">
        <v>50</v>
      </c>
      <c r="I850" s="7" t="s">
        <v>50</v>
      </c>
      <c r="J850" s="6">
        <v>45525</v>
      </c>
      <c r="K850" s="7" t="s">
        <v>50</v>
      </c>
      <c r="L850" s="7" t="s">
        <v>467</v>
      </c>
      <c r="M850" s="7" t="s">
        <v>8627</v>
      </c>
      <c r="N850" s="7" t="s">
        <v>5203</v>
      </c>
      <c r="O850" s="7" t="s">
        <v>8628</v>
      </c>
      <c r="P850" s="5">
        <v>290765</v>
      </c>
      <c r="Q850" s="7" t="s">
        <v>245</v>
      </c>
      <c r="R850" s="28" t="s">
        <v>8629</v>
      </c>
      <c r="S850" s="31" t="s">
        <v>50</v>
      </c>
      <c r="T850" s="7" t="s">
        <v>8630</v>
      </c>
      <c r="U850" s="7" t="s">
        <v>8631</v>
      </c>
      <c r="V850" s="7" t="s">
        <v>50</v>
      </c>
      <c r="W850" s="7" t="s">
        <v>50</v>
      </c>
      <c r="X850" s="7" t="s">
        <v>50</v>
      </c>
      <c r="Y850" s="7" t="s">
        <v>467</v>
      </c>
      <c r="Z850" s="7">
        <v>2</v>
      </c>
      <c r="AA850" s="7" t="s">
        <v>50</v>
      </c>
      <c r="AB850" s="7" t="s">
        <v>50</v>
      </c>
      <c r="AC850" s="7" t="s">
        <v>50</v>
      </c>
      <c r="AD850" s="7" t="s">
        <v>467</v>
      </c>
      <c r="AE850" s="7" t="s">
        <v>50</v>
      </c>
      <c r="AF850" s="7" t="s">
        <v>50</v>
      </c>
      <c r="AG850" s="7" t="s">
        <v>50</v>
      </c>
      <c r="AH850" s="7" t="s">
        <v>50</v>
      </c>
      <c r="AI850" s="7" t="s">
        <v>50</v>
      </c>
      <c r="AJ850" s="7" t="s">
        <v>50</v>
      </c>
      <c r="AK850" s="7" t="s">
        <v>8632</v>
      </c>
      <c r="AL850" s="7" t="s">
        <v>50</v>
      </c>
      <c r="AM850" s="7" t="s">
        <v>8633</v>
      </c>
      <c r="AN850" s="7" t="s">
        <v>738</v>
      </c>
      <c r="AO850" s="7" t="s">
        <v>50</v>
      </c>
      <c r="AP850" s="9" t="s">
        <v>50</v>
      </c>
      <c r="AQ850" s="8" t="s">
        <v>8634</v>
      </c>
      <c r="AR850" s="7" t="s">
        <v>255</v>
      </c>
    </row>
    <row r="851" spans="1:44" ht="15" thickBot="1">
      <c r="A851" s="10" t="s">
        <v>8635</v>
      </c>
      <c r="B851" s="13" t="s">
        <v>50</v>
      </c>
      <c r="C851" s="13" t="s">
        <v>50</v>
      </c>
      <c r="D851" s="13" t="s">
        <v>45</v>
      </c>
      <c r="E851" s="13" t="s">
        <v>50</v>
      </c>
      <c r="F851" s="13" t="s">
        <v>70</v>
      </c>
      <c r="G851" s="13" t="s">
        <v>50</v>
      </c>
      <c r="H851" s="13" t="s">
        <v>50</v>
      </c>
      <c r="I851" s="13" t="s">
        <v>50</v>
      </c>
      <c r="J851" s="12">
        <v>45520</v>
      </c>
      <c r="K851" s="13" t="s">
        <v>50</v>
      </c>
      <c r="L851" s="13" t="s">
        <v>1471</v>
      </c>
      <c r="M851" s="13" t="s">
        <v>5264</v>
      </c>
      <c r="N851" s="13" t="s">
        <v>8636</v>
      </c>
      <c r="O851" s="13" t="s">
        <v>8637</v>
      </c>
      <c r="P851" s="11">
        <v>292854</v>
      </c>
      <c r="Q851" s="13" t="s">
        <v>545</v>
      </c>
      <c r="R851" s="29" t="s">
        <v>8638</v>
      </c>
      <c r="S851" s="30" t="s">
        <v>50</v>
      </c>
      <c r="T851" s="13" t="s">
        <v>8639</v>
      </c>
      <c r="U851" s="13" t="s">
        <v>8640</v>
      </c>
      <c r="V851" s="13" t="s">
        <v>50</v>
      </c>
      <c r="W851" s="13" t="s">
        <v>50</v>
      </c>
      <c r="X851" s="13" t="s">
        <v>50</v>
      </c>
      <c r="Y851" s="13" t="s">
        <v>50</v>
      </c>
      <c r="Z851" s="13">
        <v>1</v>
      </c>
      <c r="AA851" s="13" t="s">
        <v>50</v>
      </c>
      <c r="AB851" s="13" t="s">
        <v>50</v>
      </c>
      <c r="AC851" s="13" t="s">
        <v>50</v>
      </c>
      <c r="AD851" s="13" t="s">
        <v>1471</v>
      </c>
      <c r="AE851" s="13" t="s">
        <v>50</v>
      </c>
      <c r="AF851" s="13" t="s">
        <v>50</v>
      </c>
      <c r="AG851" s="13" t="s">
        <v>50</v>
      </c>
      <c r="AH851" s="13" t="s">
        <v>50</v>
      </c>
      <c r="AI851" s="13" t="s">
        <v>50</v>
      </c>
      <c r="AJ851" s="13" t="s">
        <v>50</v>
      </c>
      <c r="AK851" s="13" t="s">
        <v>8641</v>
      </c>
      <c r="AL851" s="13" t="s">
        <v>50</v>
      </c>
      <c r="AM851" s="13" t="s">
        <v>8642</v>
      </c>
      <c r="AN851" s="13" t="s">
        <v>66</v>
      </c>
      <c r="AO851" s="13" t="s">
        <v>50</v>
      </c>
      <c r="AP851" s="14" t="s">
        <v>8643</v>
      </c>
      <c r="AQ851" s="15" t="s">
        <v>50</v>
      </c>
      <c r="AR851" s="13" t="s">
        <v>255</v>
      </c>
    </row>
    <row r="852" spans="1:44" ht="15" thickBot="1">
      <c r="A852" s="4" t="s">
        <v>8644</v>
      </c>
      <c r="B852" s="7" t="s">
        <v>50</v>
      </c>
      <c r="C852" s="7" t="s">
        <v>50</v>
      </c>
      <c r="D852" s="7" t="s">
        <v>45</v>
      </c>
      <c r="E852" s="7" t="s">
        <v>1939</v>
      </c>
      <c r="F852" s="7" t="s">
        <v>70</v>
      </c>
      <c r="G852" s="27" t="s">
        <v>54945</v>
      </c>
      <c r="H852" s="7" t="s">
        <v>50</v>
      </c>
      <c r="I852" s="7" t="s">
        <v>50</v>
      </c>
      <c r="J852" s="6">
        <v>45525</v>
      </c>
      <c r="K852" s="7" t="s">
        <v>50</v>
      </c>
      <c r="L852" s="7" t="s">
        <v>52</v>
      </c>
      <c r="M852" s="7" t="s">
        <v>8645</v>
      </c>
      <c r="N852" s="7" t="s">
        <v>5907</v>
      </c>
      <c r="O852" s="7" t="s">
        <v>8646</v>
      </c>
      <c r="P852" s="5">
        <v>294618</v>
      </c>
      <c r="Q852" s="7" t="s">
        <v>166</v>
      </c>
      <c r="R852" s="28" t="s">
        <v>8647</v>
      </c>
      <c r="S852" s="31" t="s">
        <v>50</v>
      </c>
      <c r="T852" s="7" t="s">
        <v>8648</v>
      </c>
      <c r="U852" s="7" t="s">
        <v>8649</v>
      </c>
      <c r="V852" s="7" t="s">
        <v>50</v>
      </c>
      <c r="W852" s="7" t="s">
        <v>50</v>
      </c>
      <c r="X852" s="7" t="s">
        <v>50</v>
      </c>
      <c r="Y852" s="7" t="s">
        <v>50</v>
      </c>
      <c r="Z852" s="7">
        <v>1</v>
      </c>
      <c r="AA852" s="7" t="s">
        <v>50</v>
      </c>
      <c r="AB852" s="7" t="s">
        <v>50</v>
      </c>
      <c r="AC852" s="7" t="s">
        <v>50</v>
      </c>
      <c r="AD852" s="7" t="s">
        <v>50</v>
      </c>
      <c r="AE852" s="7" t="s">
        <v>50</v>
      </c>
      <c r="AF852" s="7" t="s">
        <v>50</v>
      </c>
      <c r="AG852" s="7" t="s">
        <v>50</v>
      </c>
      <c r="AH852" s="7" t="s">
        <v>50</v>
      </c>
      <c r="AI852" s="7" t="s">
        <v>50</v>
      </c>
      <c r="AJ852" s="7" t="s">
        <v>50</v>
      </c>
      <c r="AK852" s="7" t="s">
        <v>7949</v>
      </c>
      <c r="AL852" s="7" t="s">
        <v>50</v>
      </c>
      <c r="AM852" s="7" t="s">
        <v>8650</v>
      </c>
      <c r="AN852" s="7" t="s">
        <v>993</v>
      </c>
      <c r="AO852" s="7" t="s">
        <v>8651</v>
      </c>
      <c r="AP852" s="9" t="s">
        <v>50</v>
      </c>
      <c r="AQ852" s="8" t="s">
        <v>8652</v>
      </c>
      <c r="AR852" s="7" t="s">
        <v>50</v>
      </c>
    </row>
    <row r="853" spans="1:44" ht="15" thickBot="1">
      <c r="A853" s="10" t="s">
        <v>8653</v>
      </c>
      <c r="B853" s="13" t="s">
        <v>50</v>
      </c>
      <c r="C853" s="12">
        <v>45292</v>
      </c>
      <c r="D853" s="13" t="s">
        <v>45</v>
      </c>
      <c r="E853" s="13" t="s">
        <v>46</v>
      </c>
      <c r="F853" s="13" t="s">
        <v>70</v>
      </c>
      <c r="G853" s="13" t="s">
        <v>50</v>
      </c>
      <c r="H853" s="13" t="s">
        <v>50</v>
      </c>
      <c r="I853" s="13" t="s">
        <v>50</v>
      </c>
      <c r="J853" s="12">
        <v>45526</v>
      </c>
      <c r="K853" s="13" t="s">
        <v>50</v>
      </c>
      <c r="L853" s="13" t="s">
        <v>467</v>
      </c>
      <c r="M853" s="13" t="s">
        <v>8654</v>
      </c>
      <c r="N853" s="13" t="s">
        <v>8655</v>
      </c>
      <c r="O853" s="13" t="s">
        <v>8656</v>
      </c>
      <c r="P853" s="11">
        <v>296610</v>
      </c>
      <c r="Q853" s="13" t="s">
        <v>245</v>
      </c>
      <c r="R853" s="29" t="s">
        <v>8657</v>
      </c>
      <c r="S853" s="30" t="s">
        <v>50</v>
      </c>
      <c r="T853" s="13" t="s">
        <v>8658</v>
      </c>
      <c r="U853" s="13" t="s">
        <v>8659</v>
      </c>
      <c r="V853" s="13" t="s">
        <v>50</v>
      </c>
      <c r="W853" s="13" t="s">
        <v>50</v>
      </c>
      <c r="X853" s="13" t="s">
        <v>50</v>
      </c>
      <c r="Y853" s="13" t="s">
        <v>467</v>
      </c>
      <c r="Z853" s="13">
        <v>1</v>
      </c>
      <c r="AA853" s="13" t="s">
        <v>50</v>
      </c>
      <c r="AB853" s="13" t="s">
        <v>50</v>
      </c>
      <c r="AC853" s="13" t="s">
        <v>50</v>
      </c>
      <c r="AD853" s="13" t="s">
        <v>467</v>
      </c>
      <c r="AE853" s="13" t="s">
        <v>50</v>
      </c>
      <c r="AF853" s="13" t="s">
        <v>50</v>
      </c>
      <c r="AG853" s="13" t="s">
        <v>50</v>
      </c>
      <c r="AH853" s="13" t="s">
        <v>50</v>
      </c>
      <c r="AI853" s="13" t="s">
        <v>50</v>
      </c>
      <c r="AJ853" s="13" t="s">
        <v>50</v>
      </c>
      <c r="AK853" s="13" t="s">
        <v>50</v>
      </c>
      <c r="AL853" s="13" t="s">
        <v>50</v>
      </c>
      <c r="AM853" s="13" t="s">
        <v>8660</v>
      </c>
      <c r="AN853" s="13" t="s">
        <v>66</v>
      </c>
      <c r="AO853" s="13" t="s">
        <v>50</v>
      </c>
      <c r="AP853" s="15" t="s">
        <v>50</v>
      </c>
      <c r="AQ853" s="14" t="s">
        <v>8661</v>
      </c>
      <c r="AR853" s="13" t="s">
        <v>255</v>
      </c>
    </row>
    <row r="854" spans="1:44" ht="15" thickBot="1">
      <c r="A854" s="4" t="s">
        <v>8662</v>
      </c>
      <c r="B854" s="7" t="s">
        <v>50</v>
      </c>
      <c r="C854" s="6">
        <v>18264</v>
      </c>
      <c r="D854" s="7" t="s">
        <v>45</v>
      </c>
      <c r="E854" s="7" t="s">
        <v>1939</v>
      </c>
      <c r="F854" s="7" t="s">
        <v>70</v>
      </c>
      <c r="G854" s="7" t="s">
        <v>87</v>
      </c>
      <c r="H854" s="7" t="s">
        <v>50</v>
      </c>
      <c r="I854" s="7" t="s">
        <v>50</v>
      </c>
      <c r="J854" s="6">
        <v>45530</v>
      </c>
      <c r="K854" s="7" t="s">
        <v>50</v>
      </c>
      <c r="L854" s="7" t="s">
        <v>52</v>
      </c>
      <c r="M854" s="7" t="s">
        <v>7544</v>
      </c>
      <c r="N854" s="7" t="s">
        <v>8663</v>
      </c>
      <c r="O854" s="7" t="s">
        <v>8664</v>
      </c>
      <c r="P854" s="5">
        <v>301192</v>
      </c>
      <c r="Q854" s="7" t="s">
        <v>166</v>
      </c>
      <c r="R854" s="28" t="s">
        <v>8665</v>
      </c>
      <c r="S854" s="28" t="s">
        <v>8666</v>
      </c>
      <c r="T854" s="7" t="s">
        <v>8667</v>
      </c>
      <c r="U854" s="7" t="s">
        <v>8668</v>
      </c>
      <c r="V854" s="7" t="s">
        <v>50</v>
      </c>
      <c r="W854" s="7" t="s">
        <v>50</v>
      </c>
      <c r="X854" s="7" t="s">
        <v>50</v>
      </c>
      <c r="Y854" s="7" t="s">
        <v>50</v>
      </c>
      <c r="Z854" s="7">
        <v>1</v>
      </c>
      <c r="AA854" s="7" t="s">
        <v>50</v>
      </c>
      <c r="AB854" s="7" t="s">
        <v>50</v>
      </c>
      <c r="AC854" s="7" t="s">
        <v>50</v>
      </c>
      <c r="AD854" s="7" t="s">
        <v>50</v>
      </c>
      <c r="AE854" s="7" t="s">
        <v>50</v>
      </c>
      <c r="AF854" s="7" t="s">
        <v>50</v>
      </c>
      <c r="AG854" s="7" t="s">
        <v>50</v>
      </c>
      <c r="AH854" s="7" t="s">
        <v>50</v>
      </c>
      <c r="AI854" s="7" t="s">
        <v>50</v>
      </c>
      <c r="AJ854" s="7" t="s">
        <v>50</v>
      </c>
      <c r="AK854" s="7" t="s">
        <v>6540</v>
      </c>
      <c r="AL854" s="7" t="s">
        <v>50</v>
      </c>
      <c r="AM854" s="7" t="s">
        <v>8669</v>
      </c>
      <c r="AN854" s="7" t="s">
        <v>66</v>
      </c>
      <c r="AO854" s="7" t="s">
        <v>50</v>
      </c>
      <c r="AP854" s="8" t="s">
        <v>8670</v>
      </c>
      <c r="AQ854" s="9" t="s">
        <v>50</v>
      </c>
      <c r="AR854" s="7" t="s">
        <v>255</v>
      </c>
    </row>
    <row r="855" spans="1:44" ht="15" thickBot="1">
      <c r="A855" s="10" t="s">
        <v>8671</v>
      </c>
      <c r="B855" s="13" t="s">
        <v>50</v>
      </c>
      <c r="C855" s="12">
        <v>44197</v>
      </c>
      <c r="D855" s="13" t="s">
        <v>45</v>
      </c>
      <c r="E855" s="13" t="s">
        <v>46</v>
      </c>
      <c r="F855" s="13" t="s">
        <v>70</v>
      </c>
      <c r="G855" s="26" t="s">
        <v>54946</v>
      </c>
      <c r="H855" s="13" t="s">
        <v>50</v>
      </c>
      <c r="I855" s="13" t="s">
        <v>50</v>
      </c>
      <c r="J855" s="12">
        <v>45530</v>
      </c>
      <c r="K855" s="13" t="s">
        <v>50</v>
      </c>
      <c r="L855" s="13" t="s">
        <v>467</v>
      </c>
      <c r="M855" s="13" t="s">
        <v>8672</v>
      </c>
      <c r="N855" s="13" t="s">
        <v>8673</v>
      </c>
      <c r="O855" s="13" t="s">
        <v>8674</v>
      </c>
      <c r="P855" s="11">
        <v>308066</v>
      </c>
      <c r="Q855" s="13" t="s">
        <v>245</v>
      </c>
      <c r="R855" s="30" t="s">
        <v>50</v>
      </c>
      <c r="S855" s="30" t="s">
        <v>50</v>
      </c>
      <c r="T855" s="13" t="s">
        <v>50</v>
      </c>
      <c r="U855" s="13" t="s">
        <v>50</v>
      </c>
      <c r="V855" s="13" t="s">
        <v>50</v>
      </c>
      <c r="W855" s="13" t="s">
        <v>50</v>
      </c>
      <c r="X855" s="13" t="s">
        <v>50</v>
      </c>
      <c r="Y855" s="13" t="s">
        <v>467</v>
      </c>
      <c r="Z855" s="13">
        <v>1</v>
      </c>
      <c r="AA855" s="13" t="s">
        <v>50</v>
      </c>
      <c r="AB855" s="13" t="s">
        <v>50</v>
      </c>
      <c r="AC855" s="13" t="s">
        <v>50</v>
      </c>
      <c r="AD855" s="13" t="s">
        <v>467</v>
      </c>
      <c r="AE855" s="13" t="s">
        <v>50</v>
      </c>
      <c r="AF855" s="13" t="s">
        <v>50</v>
      </c>
      <c r="AG855" s="13" t="s">
        <v>50</v>
      </c>
      <c r="AH855" s="13" t="s">
        <v>50</v>
      </c>
      <c r="AI855" s="13" t="s">
        <v>50</v>
      </c>
      <c r="AJ855" s="13" t="s">
        <v>50</v>
      </c>
      <c r="AK855" s="13" t="s">
        <v>8675</v>
      </c>
      <c r="AL855" s="13" t="s">
        <v>50</v>
      </c>
      <c r="AM855" s="13" t="s">
        <v>50</v>
      </c>
      <c r="AN855" s="13" t="s">
        <v>50</v>
      </c>
      <c r="AO855" s="13" t="s">
        <v>50</v>
      </c>
      <c r="AP855" s="15" t="s">
        <v>50</v>
      </c>
      <c r="AQ855" s="15" t="s">
        <v>50</v>
      </c>
      <c r="AR855" s="13" t="s">
        <v>1186</v>
      </c>
    </row>
    <row r="856" spans="1:44" ht="15" thickBot="1">
      <c r="A856" s="4" t="s">
        <v>8676</v>
      </c>
      <c r="B856" s="7" t="s">
        <v>50</v>
      </c>
      <c r="C856" s="6">
        <v>43101</v>
      </c>
      <c r="D856" s="7" t="s">
        <v>45</v>
      </c>
      <c r="E856" s="7" t="s">
        <v>1939</v>
      </c>
      <c r="F856" s="7" t="s">
        <v>70</v>
      </c>
      <c r="G856" s="27" t="s">
        <v>54945</v>
      </c>
      <c r="H856" s="7" t="s">
        <v>50</v>
      </c>
      <c r="I856" s="7" t="s">
        <v>50</v>
      </c>
      <c r="J856" s="6">
        <v>45530</v>
      </c>
      <c r="K856" s="7" t="s">
        <v>50</v>
      </c>
      <c r="L856" s="7" t="s">
        <v>52</v>
      </c>
      <c r="M856" s="7" t="s">
        <v>7458</v>
      </c>
      <c r="N856" s="7" t="s">
        <v>3687</v>
      </c>
      <c r="O856" s="7" t="s">
        <v>8677</v>
      </c>
      <c r="P856" s="5">
        <v>308716</v>
      </c>
      <c r="Q856" s="7" t="s">
        <v>3689</v>
      </c>
      <c r="R856" s="28" t="s">
        <v>8678</v>
      </c>
      <c r="S856" s="31" t="s">
        <v>50</v>
      </c>
      <c r="T856" s="7" t="s">
        <v>8679</v>
      </c>
      <c r="U856" s="7">
        <f>+ 813-443-6076</f>
        <v>-5706</v>
      </c>
      <c r="V856" s="7" t="s">
        <v>50</v>
      </c>
      <c r="W856" s="7" t="s">
        <v>50</v>
      </c>
      <c r="X856" s="7" t="s">
        <v>50</v>
      </c>
      <c r="Y856" s="7" t="s">
        <v>50</v>
      </c>
      <c r="Z856" s="7">
        <v>1</v>
      </c>
      <c r="AA856" s="7" t="s">
        <v>50</v>
      </c>
      <c r="AB856" s="7" t="s">
        <v>50</v>
      </c>
      <c r="AC856" s="7" t="s">
        <v>50</v>
      </c>
      <c r="AD856" s="7" t="s">
        <v>50</v>
      </c>
      <c r="AE856" s="7" t="s">
        <v>50</v>
      </c>
      <c r="AF856" s="7" t="s">
        <v>50</v>
      </c>
      <c r="AG856" s="7" t="s">
        <v>50</v>
      </c>
      <c r="AH856" s="7" t="s">
        <v>50</v>
      </c>
      <c r="AI856" s="7" t="s">
        <v>50</v>
      </c>
      <c r="AJ856" s="7" t="s">
        <v>50</v>
      </c>
      <c r="AK856" s="7" t="s">
        <v>6540</v>
      </c>
      <c r="AL856" s="7" t="s">
        <v>50</v>
      </c>
      <c r="AM856" s="7" t="s">
        <v>8680</v>
      </c>
      <c r="AN856" s="7" t="s">
        <v>5485</v>
      </c>
      <c r="AO856" s="7" t="s">
        <v>8681</v>
      </c>
      <c r="AP856" s="9" t="s">
        <v>50</v>
      </c>
      <c r="AQ856" s="8" t="s">
        <v>8682</v>
      </c>
      <c r="AR856" s="7" t="s">
        <v>50</v>
      </c>
    </row>
    <row r="857" spans="1:44" ht="15" thickBot="1">
      <c r="A857" s="10" t="s">
        <v>8683</v>
      </c>
      <c r="B857" s="13" t="s">
        <v>50</v>
      </c>
      <c r="C857" s="13" t="s">
        <v>50</v>
      </c>
      <c r="D857" s="13" t="s">
        <v>45</v>
      </c>
      <c r="E857" s="13" t="s">
        <v>1939</v>
      </c>
      <c r="F857" s="13" t="s">
        <v>70</v>
      </c>
      <c r="G857" s="27" t="s">
        <v>54945</v>
      </c>
      <c r="H857" s="13" t="s">
        <v>50</v>
      </c>
      <c r="I857" s="13" t="s">
        <v>50</v>
      </c>
      <c r="J857" s="12">
        <v>45525</v>
      </c>
      <c r="K857" s="13" t="s">
        <v>50</v>
      </c>
      <c r="L857" s="13" t="s">
        <v>52</v>
      </c>
      <c r="M857" s="13" t="s">
        <v>8684</v>
      </c>
      <c r="N857" s="13" t="s">
        <v>8685</v>
      </c>
      <c r="O857" s="13" t="s">
        <v>8686</v>
      </c>
      <c r="P857" s="11">
        <v>314875</v>
      </c>
      <c r="Q857" s="13" t="s">
        <v>166</v>
      </c>
      <c r="R857" s="29" t="s">
        <v>8687</v>
      </c>
      <c r="S857" s="30" t="s">
        <v>50</v>
      </c>
      <c r="T857" s="13" t="s">
        <v>8688</v>
      </c>
      <c r="U857" s="13" t="s">
        <v>50</v>
      </c>
      <c r="V857" s="13" t="s">
        <v>50</v>
      </c>
      <c r="W857" s="13" t="s">
        <v>50</v>
      </c>
      <c r="X857" s="13" t="s">
        <v>50</v>
      </c>
      <c r="Y857" s="13" t="s">
        <v>50</v>
      </c>
      <c r="Z857" s="13">
        <v>1</v>
      </c>
      <c r="AA857" s="13" t="s">
        <v>50</v>
      </c>
      <c r="AB857" s="13" t="s">
        <v>50</v>
      </c>
      <c r="AC857" s="13" t="s">
        <v>50</v>
      </c>
      <c r="AD857" s="13" t="s">
        <v>50</v>
      </c>
      <c r="AE857" s="13" t="s">
        <v>50</v>
      </c>
      <c r="AF857" s="13" t="s">
        <v>50</v>
      </c>
      <c r="AG857" s="13" t="s">
        <v>50</v>
      </c>
      <c r="AH857" s="13" t="s">
        <v>50</v>
      </c>
      <c r="AI857" s="13" t="s">
        <v>50</v>
      </c>
      <c r="AJ857" s="13" t="s">
        <v>50</v>
      </c>
      <c r="AK857" s="13" t="s">
        <v>7949</v>
      </c>
      <c r="AL857" s="13" t="s">
        <v>50</v>
      </c>
      <c r="AM857" s="13" t="s">
        <v>8689</v>
      </c>
      <c r="AN857" s="13" t="s">
        <v>993</v>
      </c>
      <c r="AO857" s="13" t="s">
        <v>8688</v>
      </c>
      <c r="AP857" s="14" t="s">
        <v>8690</v>
      </c>
      <c r="AQ857" s="15" t="s">
        <v>50</v>
      </c>
      <c r="AR857" s="13" t="s">
        <v>50</v>
      </c>
    </row>
    <row r="858" spans="1:44" ht="15" thickBot="1">
      <c r="A858" s="4" t="s">
        <v>8691</v>
      </c>
      <c r="B858" s="7" t="s">
        <v>50</v>
      </c>
      <c r="C858" s="6">
        <v>43101</v>
      </c>
      <c r="D858" s="7" t="s">
        <v>45</v>
      </c>
      <c r="E858" s="7" t="s">
        <v>46</v>
      </c>
      <c r="F858" s="7" t="s">
        <v>70</v>
      </c>
      <c r="G858" s="26" t="s">
        <v>54946</v>
      </c>
      <c r="H858" s="7" t="s">
        <v>50</v>
      </c>
      <c r="I858" s="7" t="s">
        <v>50</v>
      </c>
      <c r="J858" s="6">
        <v>45526</v>
      </c>
      <c r="K858" s="7" t="s">
        <v>50</v>
      </c>
      <c r="L858" s="7" t="s">
        <v>241</v>
      </c>
      <c r="M858" s="7" t="s">
        <v>8692</v>
      </c>
      <c r="N858" s="7" t="s">
        <v>8693</v>
      </c>
      <c r="O858" s="7" t="s">
        <v>8694</v>
      </c>
      <c r="P858" s="5">
        <v>315952</v>
      </c>
      <c r="Q858" s="7" t="s">
        <v>245</v>
      </c>
      <c r="R858" s="28" t="s">
        <v>8695</v>
      </c>
      <c r="S858" s="28" t="s">
        <v>8696</v>
      </c>
      <c r="T858" s="7" t="s">
        <v>8697</v>
      </c>
      <c r="U858" s="7" t="s">
        <v>8698</v>
      </c>
      <c r="V858" s="7" t="s">
        <v>50</v>
      </c>
      <c r="W858" s="7" t="s">
        <v>50</v>
      </c>
      <c r="X858" s="7" t="s">
        <v>50</v>
      </c>
      <c r="Y858" s="7" t="s">
        <v>154</v>
      </c>
      <c r="Z858" s="7">
        <v>1</v>
      </c>
      <c r="AA858" s="7" t="s">
        <v>50</v>
      </c>
      <c r="AB858" s="7" t="s">
        <v>50</v>
      </c>
      <c r="AC858" s="7" t="s">
        <v>50</v>
      </c>
      <c r="AD858" s="7" t="s">
        <v>241</v>
      </c>
      <c r="AE858" s="7" t="s">
        <v>50</v>
      </c>
      <c r="AF858" s="7" t="s">
        <v>50</v>
      </c>
      <c r="AG858" s="7" t="s">
        <v>50</v>
      </c>
      <c r="AH858" s="7" t="s">
        <v>50</v>
      </c>
      <c r="AI858" s="7" t="s">
        <v>50</v>
      </c>
      <c r="AJ858" s="7" t="s">
        <v>50</v>
      </c>
      <c r="AK858" s="7" t="s">
        <v>8699</v>
      </c>
      <c r="AL858" s="7" t="s">
        <v>50</v>
      </c>
      <c r="AM858" s="7" t="s">
        <v>8700</v>
      </c>
      <c r="AN858" s="7" t="s">
        <v>253</v>
      </c>
      <c r="AO858" s="7" t="s">
        <v>50</v>
      </c>
      <c r="AP858" s="9" t="s">
        <v>50</v>
      </c>
      <c r="AQ858" s="8" t="s">
        <v>8701</v>
      </c>
      <c r="AR858" s="7" t="s">
        <v>255</v>
      </c>
    </row>
    <row r="859" spans="1:44" ht="15" thickBot="1">
      <c r="A859" s="10" t="s">
        <v>8702</v>
      </c>
      <c r="B859" s="13" t="s">
        <v>50</v>
      </c>
      <c r="C859" s="12">
        <v>43101</v>
      </c>
      <c r="D859" s="13" t="s">
        <v>45</v>
      </c>
      <c r="E859" s="13" t="s">
        <v>46</v>
      </c>
      <c r="F859" s="13" t="s">
        <v>70</v>
      </c>
      <c r="G859" s="13" t="s">
        <v>50</v>
      </c>
      <c r="H859" s="13" t="s">
        <v>50</v>
      </c>
      <c r="I859" s="13" t="s">
        <v>50</v>
      </c>
      <c r="J859" s="12">
        <v>45521</v>
      </c>
      <c r="K859" s="13" t="s">
        <v>50</v>
      </c>
      <c r="L859" s="13" t="s">
        <v>467</v>
      </c>
      <c r="M859" s="13" t="s">
        <v>8703</v>
      </c>
      <c r="N859" s="13" t="s">
        <v>8704</v>
      </c>
      <c r="O859" s="13" t="s">
        <v>8705</v>
      </c>
      <c r="P859" s="11">
        <v>321097</v>
      </c>
      <c r="Q859" s="13" t="s">
        <v>245</v>
      </c>
      <c r="R859" s="30" t="s">
        <v>50</v>
      </c>
      <c r="S859" s="30" t="s">
        <v>50</v>
      </c>
      <c r="T859" s="13" t="s">
        <v>50</v>
      </c>
      <c r="U859" s="13" t="s">
        <v>50</v>
      </c>
      <c r="V859" s="13" t="s">
        <v>50</v>
      </c>
      <c r="W859" s="13" t="s">
        <v>50</v>
      </c>
      <c r="X859" s="13" t="s">
        <v>50</v>
      </c>
      <c r="Y859" s="13" t="s">
        <v>467</v>
      </c>
      <c r="Z859" s="13">
        <v>1</v>
      </c>
      <c r="AA859" s="13" t="s">
        <v>50</v>
      </c>
      <c r="AB859" s="13" t="s">
        <v>50</v>
      </c>
      <c r="AC859" s="13" t="s">
        <v>50</v>
      </c>
      <c r="AD859" s="13" t="s">
        <v>467</v>
      </c>
      <c r="AE859" s="13" t="s">
        <v>50</v>
      </c>
      <c r="AF859" s="13" t="s">
        <v>50</v>
      </c>
      <c r="AG859" s="13" t="s">
        <v>50</v>
      </c>
      <c r="AH859" s="13" t="s">
        <v>50</v>
      </c>
      <c r="AI859" s="13" t="s">
        <v>50</v>
      </c>
      <c r="AJ859" s="13" t="s">
        <v>50</v>
      </c>
      <c r="AK859" s="13" t="s">
        <v>8706</v>
      </c>
      <c r="AL859" s="13" t="s">
        <v>50</v>
      </c>
      <c r="AM859" s="13" t="s">
        <v>50</v>
      </c>
      <c r="AN859" s="13" t="s">
        <v>50</v>
      </c>
      <c r="AO859" s="13" t="s">
        <v>50</v>
      </c>
      <c r="AP859" s="15" t="s">
        <v>50</v>
      </c>
      <c r="AQ859" s="15" t="s">
        <v>50</v>
      </c>
      <c r="AR859" s="13" t="s">
        <v>1186</v>
      </c>
    </row>
    <row r="860" spans="1:44" ht="15" thickBot="1">
      <c r="A860" s="4" t="s">
        <v>8707</v>
      </c>
      <c r="B860" s="7" t="s">
        <v>50</v>
      </c>
      <c r="C860" s="6">
        <v>41275</v>
      </c>
      <c r="D860" s="7" t="s">
        <v>45</v>
      </c>
      <c r="E860" s="7" t="s">
        <v>1939</v>
      </c>
      <c r="F860" s="7" t="s">
        <v>70</v>
      </c>
      <c r="G860" s="27" t="s">
        <v>54945</v>
      </c>
      <c r="H860" s="7" t="s">
        <v>50</v>
      </c>
      <c r="I860" s="7" t="s">
        <v>50</v>
      </c>
      <c r="J860" s="6">
        <v>45525</v>
      </c>
      <c r="K860" s="7" t="s">
        <v>50</v>
      </c>
      <c r="L860" s="7" t="s">
        <v>52</v>
      </c>
      <c r="M860" s="7" t="s">
        <v>7458</v>
      </c>
      <c r="N860" s="7" t="s">
        <v>7169</v>
      </c>
      <c r="O860" s="7" t="s">
        <v>8708</v>
      </c>
      <c r="P860" s="5">
        <v>321318</v>
      </c>
      <c r="Q860" s="7" t="s">
        <v>166</v>
      </c>
      <c r="R860" s="28" t="s">
        <v>8709</v>
      </c>
      <c r="S860" s="28" t="s">
        <v>8710</v>
      </c>
      <c r="T860" s="7" t="s">
        <v>8711</v>
      </c>
      <c r="U860" s="7" t="s">
        <v>8712</v>
      </c>
      <c r="V860" s="7" t="s">
        <v>50</v>
      </c>
      <c r="W860" s="7" t="s">
        <v>50</v>
      </c>
      <c r="X860" s="7" t="s">
        <v>50</v>
      </c>
      <c r="Y860" s="7" t="s">
        <v>50</v>
      </c>
      <c r="Z860" s="7">
        <v>1</v>
      </c>
      <c r="AA860" s="7" t="s">
        <v>50</v>
      </c>
      <c r="AB860" s="7" t="s">
        <v>50</v>
      </c>
      <c r="AC860" s="7" t="s">
        <v>50</v>
      </c>
      <c r="AD860" s="7" t="s">
        <v>50</v>
      </c>
      <c r="AE860" s="7" t="s">
        <v>50</v>
      </c>
      <c r="AF860" s="7" t="s">
        <v>50</v>
      </c>
      <c r="AG860" s="7" t="s">
        <v>50</v>
      </c>
      <c r="AH860" s="7" t="s">
        <v>50</v>
      </c>
      <c r="AI860" s="7" t="s">
        <v>50</v>
      </c>
      <c r="AJ860" s="7" t="s">
        <v>50</v>
      </c>
      <c r="AK860" s="7" t="s">
        <v>7949</v>
      </c>
      <c r="AL860" s="7" t="s">
        <v>50</v>
      </c>
      <c r="AM860" s="7" t="s">
        <v>8713</v>
      </c>
      <c r="AN860" s="7" t="s">
        <v>66</v>
      </c>
      <c r="AO860" s="7" t="s">
        <v>8714</v>
      </c>
      <c r="AP860" s="8" t="s">
        <v>8715</v>
      </c>
      <c r="AQ860" s="9" t="s">
        <v>50</v>
      </c>
      <c r="AR860" s="7" t="s">
        <v>50</v>
      </c>
    </row>
    <row r="861" spans="1:44" ht="15" thickBot="1">
      <c r="A861" s="10" t="s">
        <v>8716</v>
      </c>
      <c r="B861" s="13" t="s">
        <v>50</v>
      </c>
      <c r="C861" s="12">
        <v>37622</v>
      </c>
      <c r="D861" s="13" t="s">
        <v>45</v>
      </c>
      <c r="E861" s="13" t="s">
        <v>1939</v>
      </c>
      <c r="F861" s="13" t="s">
        <v>70</v>
      </c>
      <c r="G861" s="27" t="s">
        <v>54945</v>
      </c>
      <c r="H861" s="13" t="s">
        <v>50</v>
      </c>
      <c r="I861" s="13" t="s">
        <v>50</v>
      </c>
      <c r="J861" s="12">
        <v>45525</v>
      </c>
      <c r="K861" s="13" t="s">
        <v>50</v>
      </c>
      <c r="L861" s="13" t="s">
        <v>52</v>
      </c>
      <c r="M861" s="13" t="s">
        <v>8717</v>
      </c>
      <c r="N861" s="13" t="s">
        <v>7169</v>
      </c>
      <c r="O861" s="13" t="s">
        <v>8718</v>
      </c>
      <c r="P861" s="11">
        <v>321542</v>
      </c>
      <c r="Q861" s="13" t="s">
        <v>166</v>
      </c>
      <c r="R861" s="29" t="s">
        <v>8719</v>
      </c>
      <c r="S861" s="29" t="s">
        <v>8720</v>
      </c>
      <c r="T861" s="13" t="s">
        <v>8721</v>
      </c>
      <c r="U861" s="13" t="s">
        <v>8722</v>
      </c>
      <c r="V861" s="13" t="s">
        <v>50</v>
      </c>
      <c r="W861" s="13" t="s">
        <v>50</v>
      </c>
      <c r="X861" s="13" t="s">
        <v>50</v>
      </c>
      <c r="Y861" s="13" t="s">
        <v>50</v>
      </c>
      <c r="Z861" s="13">
        <v>1</v>
      </c>
      <c r="AA861" s="13" t="s">
        <v>50</v>
      </c>
      <c r="AB861" s="13" t="s">
        <v>50</v>
      </c>
      <c r="AC861" s="13" t="s">
        <v>50</v>
      </c>
      <c r="AD861" s="13" t="s">
        <v>50</v>
      </c>
      <c r="AE861" s="13" t="s">
        <v>50</v>
      </c>
      <c r="AF861" s="13" t="s">
        <v>50</v>
      </c>
      <c r="AG861" s="13" t="s">
        <v>50</v>
      </c>
      <c r="AH861" s="13" t="s">
        <v>50</v>
      </c>
      <c r="AI861" s="13" t="s">
        <v>50</v>
      </c>
      <c r="AJ861" s="13" t="s">
        <v>50</v>
      </c>
      <c r="AK861" s="13" t="s">
        <v>7949</v>
      </c>
      <c r="AL861" s="13" t="s">
        <v>50</v>
      </c>
      <c r="AM861" s="13" t="s">
        <v>8723</v>
      </c>
      <c r="AN861" s="13" t="s">
        <v>5485</v>
      </c>
      <c r="AO861" s="13" t="s">
        <v>8724</v>
      </c>
      <c r="AP861" s="15" t="s">
        <v>50</v>
      </c>
      <c r="AQ861" s="14" t="s">
        <v>8725</v>
      </c>
      <c r="AR861" s="13" t="s">
        <v>50</v>
      </c>
    </row>
    <row r="862" spans="1:44" ht="15" thickBot="1">
      <c r="A862" s="4" t="s">
        <v>8726</v>
      </c>
      <c r="B862" s="7" t="s">
        <v>50</v>
      </c>
      <c r="C862" s="6">
        <v>28856</v>
      </c>
      <c r="D862" s="7" t="s">
        <v>45</v>
      </c>
      <c r="E862" s="7" t="s">
        <v>1939</v>
      </c>
      <c r="F862" s="7" t="s">
        <v>70</v>
      </c>
      <c r="G862" s="27" t="s">
        <v>54945</v>
      </c>
      <c r="H862" s="7" t="s">
        <v>50</v>
      </c>
      <c r="I862" s="7" t="s">
        <v>50</v>
      </c>
      <c r="J862" s="6">
        <v>45525</v>
      </c>
      <c r="K862" s="7" t="s">
        <v>50</v>
      </c>
      <c r="L862" s="7" t="s">
        <v>52</v>
      </c>
      <c r="M862" s="7" t="s">
        <v>7458</v>
      </c>
      <c r="N862" s="7" t="s">
        <v>7169</v>
      </c>
      <c r="O862" s="7" t="s">
        <v>8727</v>
      </c>
      <c r="P862" s="5">
        <v>325257</v>
      </c>
      <c r="Q862" s="7" t="s">
        <v>166</v>
      </c>
      <c r="R862" s="28" t="s">
        <v>8728</v>
      </c>
      <c r="S862" s="28" t="s">
        <v>8729</v>
      </c>
      <c r="T862" s="7" t="s">
        <v>8730</v>
      </c>
      <c r="U862" s="7">
        <f>864-577-7583</f>
        <v>-7296</v>
      </c>
      <c r="V862" s="7" t="s">
        <v>50</v>
      </c>
      <c r="W862" s="7" t="s">
        <v>50</v>
      </c>
      <c r="X862" s="7" t="s">
        <v>50</v>
      </c>
      <c r="Y862" s="7" t="s">
        <v>50</v>
      </c>
      <c r="Z862" s="7">
        <v>1</v>
      </c>
      <c r="AA862" s="7" t="s">
        <v>50</v>
      </c>
      <c r="AB862" s="7" t="s">
        <v>50</v>
      </c>
      <c r="AC862" s="7" t="s">
        <v>50</v>
      </c>
      <c r="AD862" s="7" t="s">
        <v>50</v>
      </c>
      <c r="AE862" s="7" t="s">
        <v>50</v>
      </c>
      <c r="AF862" s="7" t="s">
        <v>50</v>
      </c>
      <c r="AG862" s="7" t="s">
        <v>50</v>
      </c>
      <c r="AH862" s="7" t="s">
        <v>50</v>
      </c>
      <c r="AI862" s="7" t="s">
        <v>50</v>
      </c>
      <c r="AJ862" s="7" t="s">
        <v>50</v>
      </c>
      <c r="AK862" s="7" t="s">
        <v>7949</v>
      </c>
      <c r="AL862" s="7" t="s">
        <v>50</v>
      </c>
      <c r="AM862" s="7" t="s">
        <v>8731</v>
      </c>
      <c r="AN862" s="7" t="s">
        <v>5485</v>
      </c>
      <c r="AO862" s="7" t="s">
        <v>8732</v>
      </c>
      <c r="AP862" s="9" t="s">
        <v>50</v>
      </c>
      <c r="AQ862" s="8" t="s">
        <v>8733</v>
      </c>
      <c r="AR862" s="7" t="s">
        <v>50</v>
      </c>
    </row>
    <row r="863" spans="1:44" ht="15" thickBot="1">
      <c r="A863" s="10" t="s">
        <v>8734</v>
      </c>
      <c r="B863" s="13" t="s">
        <v>50</v>
      </c>
      <c r="C863" s="12">
        <v>31048</v>
      </c>
      <c r="D863" s="13" t="s">
        <v>45</v>
      </c>
      <c r="E863" s="13" t="s">
        <v>1939</v>
      </c>
      <c r="F863" s="13" t="s">
        <v>70</v>
      </c>
      <c r="G863" s="13" t="s">
        <v>176</v>
      </c>
      <c r="H863" s="13" t="s">
        <v>50</v>
      </c>
      <c r="I863" s="13" t="s">
        <v>50</v>
      </c>
      <c r="J863" s="12">
        <v>45525</v>
      </c>
      <c r="K863" s="13" t="s">
        <v>50</v>
      </c>
      <c r="L863" s="13" t="s">
        <v>52</v>
      </c>
      <c r="M863" s="13" t="s">
        <v>8735</v>
      </c>
      <c r="N863" s="13" t="s">
        <v>7169</v>
      </c>
      <c r="O863" s="13" t="s">
        <v>8736</v>
      </c>
      <c r="P863" s="11">
        <v>325773</v>
      </c>
      <c r="Q863" s="13" t="s">
        <v>166</v>
      </c>
      <c r="R863" s="29" t="s">
        <v>8737</v>
      </c>
      <c r="S863" s="29" t="s">
        <v>8738</v>
      </c>
      <c r="T863" s="13" t="s">
        <v>50</v>
      </c>
      <c r="U863" s="13" t="s">
        <v>8739</v>
      </c>
      <c r="V863" s="13" t="s">
        <v>50</v>
      </c>
      <c r="W863" s="13" t="s">
        <v>50</v>
      </c>
      <c r="X863" s="13" t="s">
        <v>50</v>
      </c>
      <c r="Y863" s="13" t="s">
        <v>50</v>
      </c>
      <c r="Z863" s="13">
        <v>1</v>
      </c>
      <c r="AA863" s="13" t="s">
        <v>50</v>
      </c>
      <c r="AB863" s="13" t="s">
        <v>50</v>
      </c>
      <c r="AC863" s="13" t="s">
        <v>50</v>
      </c>
      <c r="AD863" s="13" t="s">
        <v>50</v>
      </c>
      <c r="AE863" s="13" t="s">
        <v>50</v>
      </c>
      <c r="AF863" s="13" t="s">
        <v>50</v>
      </c>
      <c r="AG863" s="13" t="s">
        <v>50</v>
      </c>
      <c r="AH863" s="13" t="s">
        <v>50</v>
      </c>
      <c r="AI863" s="13" t="s">
        <v>50</v>
      </c>
      <c r="AJ863" s="13" t="s">
        <v>50</v>
      </c>
      <c r="AK863" s="13" t="s">
        <v>7949</v>
      </c>
      <c r="AL863" s="13" t="s">
        <v>50</v>
      </c>
      <c r="AM863" s="13" t="s">
        <v>8740</v>
      </c>
      <c r="AN863" s="13" t="s">
        <v>738</v>
      </c>
      <c r="AO863" s="13" t="s">
        <v>8741</v>
      </c>
      <c r="AP863" s="14" t="s">
        <v>8742</v>
      </c>
      <c r="AQ863" s="15" t="s">
        <v>50</v>
      </c>
      <c r="AR863" s="13" t="s">
        <v>50</v>
      </c>
    </row>
    <row r="864" spans="1:44" ht="15" thickBot="1">
      <c r="A864" s="4" t="s">
        <v>8743</v>
      </c>
      <c r="B864" s="7" t="s">
        <v>50</v>
      </c>
      <c r="C864" s="6">
        <v>43466</v>
      </c>
      <c r="D864" s="7" t="s">
        <v>45</v>
      </c>
      <c r="E864" s="7" t="s">
        <v>1939</v>
      </c>
      <c r="F864" s="7" t="s">
        <v>70</v>
      </c>
      <c r="G864" s="27" t="s">
        <v>54945</v>
      </c>
      <c r="H864" s="7" t="s">
        <v>50</v>
      </c>
      <c r="I864" s="7" t="s">
        <v>50</v>
      </c>
      <c r="J864" s="6">
        <v>45525</v>
      </c>
      <c r="K864" s="7" t="s">
        <v>50</v>
      </c>
      <c r="L864" s="7" t="s">
        <v>52</v>
      </c>
      <c r="M864" s="7" t="s">
        <v>8744</v>
      </c>
      <c r="N864" s="7" t="s">
        <v>5907</v>
      </c>
      <c r="O864" s="7" t="s">
        <v>8745</v>
      </c>
      <c r="P864" s="5">
        <v>327154</v>
      </c>
      <c r="Q864" s="7" t="s">
        <v>166</v>
      </c>
      <c r="R864" s="28" t="s">
        <v>8746</v>
      </c>
      <c r="S864" s="28" t="s">
        <v>8747</v>
      </c>
      <c r="T864" s="7" t="s">
        <v>8748</v>
      </c>
      <c r="U864" s="7" t="s">
        <v>8749</v>
      </c>
      <c r="V864" s="7" t="s">
        <v>50</v>
      </c>
      <c r="W864" s="7" t="s">
        <v>50</v>
      </c>
      <c r="X864" s="7" t="s">
        <v>50</v>
      </c>
      <c r="Y864" s="7" t="s">
        <v>50</v>
      </c>
      <c r="Z864" s="7">
        <v>1</v>
      </c>
      <c r="AA864" s="7" t="s">
        <v>50</v>
      </c>
      <c r="AB864" s="7" t="s">
        <v>50</v>
      </c>
      <c r="AC864" s="7" t="s">
        <v>50</v>
      </c>
      <c r="AD864" s="7" t="s">
        <v>50</v>
      </c>
      <c r="AE864" s="7" t="s">
        <v>50</v>
      </c>
      <c r="AF864" s="7" t="s">
        <v>50</v>
      </c>
      <c r="AG864" s="7" t="s">
        <v>50</v>
      </c>
      <c r="AH864" s="7" t="s">
        <v>50</v>
      </c>
      <c r="AI864" s="7" t="s">
        <v>50</v>
      </c>
      <c r="AJ864" s="7" t="s">
        <v>50</v>
      </c>
      <c r="AK864" s="7" t="s">
        <v>7949</v>
      </c>
      <c r="AL864" s="7" t="s">
        <v>50</v>
      </c>
      <c r="AM864" s="7" t="s">
        <v>8750</v>
      </c>
      <c r="AN864" s="7" t="s">
        <v>993</v>
      </c>
      <c r="AO864" s="7" t="s">
        <v>50</v>
      </c>
      <c r="AP864" s="8" t="s">
        <v>8751</v>
      </c>
      <c r="AQ864" s="9" t="s">
        <v>50</v>
      </c>
      <c r="AR864" s="7" t="s">
        <v>255</v>
      </c>
    </row>
    <row r="865" spans="1:44" ht="15" thickBot="1">
      <c r="A865" s="10" t="s">
        <v>8752</v>
      </c>
      <c r="B865" s="13" t="s">
        <v>50</v>
      </c>
      <c r="C865" s="12">
        <v>44562</v>
      </c>
      <c r="D865" s="13" t="s">
        <v>45</v>
      </c>
      <c r="E865" s="13" t="s">
        <v>46</v>
      </c>
      <c r="F865" s="13" t="s">
        <v>70</v>
      </c>
      <c r="G865" s="13" t="s">
        <v>87</v>
      </c>
      <c r="H865" s="13" t="s">
        <v>50</v>
      </c>
      <c r="I865" s="13" t="s">
        <v>50</v>
      </c>
      <c r="J865" s="12">
        <v>45527</v>
      </c>
      <c r="K865" s="13" t="s">
        <v>50</v>
      </c>
      <c r="L865" s="13" t="s">
        <v>467</v>
      </c>
      <c r="M865" s="13" t="s">
        <v>8753</v>
      </c>
      <c r="N865" s="13" t="s">
        <v>8754</v>
      </c>
      <c r="O865" s="13" t="s">
        <v>8755</v>
      </c>
      <c r="P865" s="11">
        <v>329517</v>
      </c>
      <c r="Q865" s="13" t="s">
        <v>245</v>
      </c>
      <c r="R865" s="30" t="s">
        <v>50</v>
      </c>
      <c r="S865" s="30" t="s">
        <v>50</v>
      </c>
      <c r="T865" s="13" t="s">
        <v>50</v>
      </c>
      <c r="U865" s="13" t="s">
        <v>50</v>
      </c>
      <c r="V865" s="13" t="s">
        <v>50</v>
      </c>
      <c r="W865" s="13" t="s">
        <v>50</v>
      </c>
      <c r="X865" s="13" t="s">
        <v>50</v>
      </c>
      <c r="Y865" s="13" t="s">
        <v>467</v>
      </c>
      <c r="Z865" s="13">
        <v>1</v>
      </c>
      <c r="AA865" s="13" t="s">
        <v>50</v>
      </c>
      <c r="AB865" s="13" t="s">
        <v>50</v>
      </c>
      <c r="AC865" s="13" t="s">
        <v>50</v>
      </c>
      <c r="AD865" s="13" t="s">
        <v>467</v>
      </c>
      <c r="AE865" s="13" t="s">
        <v>50</v>
      </c>
      <c r="AF865" s="13" t="s">
        <v>50</v>
      </c>
      <c r="AG865" s="13" t="s">
        <v>50</v>
      </c>
      <c r="AH865" s="13" t="s">
        <v>50</v>
      </c>
      <c r="AI865" s="13" t="s">
        <v>50</v>
      </c>
      <c r="AJ865" s="13" t="s">
        <v>50</v>
      </c>
      <c r="AK865" s="13" t="s">
        <v>8756</v>
      </c>
      <c r="AL865" s="13" t="s">
        <v>50</v>
      </c>
      <c r="AM865" s="13" t="s">
        <v>50</v>
      </c>
      <c r="AN865" s="13" t="s">
        <v>50</v>
      </c>
      <c r="AO865" s="13" t="s">
        <v>50</v>
      </c>
      <c r="AP865" s="15" t="s">
        <v>50</v>
      </c>
      <c r="AQ865" s="15" t="s">
        <v>50</v>
      </c>
      <c r="AR865" s="13" t="s">
        <v>1186</v>
      </c>
    </row>
    <row r="866" spans="1:44" ht="15" thickBot="1">
      <c r="A866" s="4" t="s">
        <v>8757</v>
      </c>
      <c r="B866" s="7" t="s">
        <v>50</v>
      </c>
      <c r="C866" s="6">
        <v>40544</v>
      </c>
      <c r="D866" s="7" t="s">
        <v>45</v>
      </c>
      <c r="E866" s="7" t="s">
        <v>46</v>
      </c>
      <c r="F866" s="7" t="s">
        <v>70</v>
      </c>
      <c r="G866" s="7" t="s">
        <v>145</v>
      </c>
      <c r="H866" s="7" t="s">
        <v>50</v>
      </c>
      <c r="I866" s="7" t="s">
        <v>50</v>
      </c>
      <c r="J866" s="6">
        <v>45525</v>
      </c>
      <c r="K866" s="7" t="s">
        <v>50</v>
      </c>
      <c r="L866" s="7" t="s">
        <v>147</v>
      </c>
      <c r="M866" s="7" t="s">
        <v>8758</v>
      </c>
      <c r="N866" s="7" t="s">
        <v>5189</v>
      </c>
      <c r="O866" s="7" t="s">
        <v>8759</v>
      </c>
      <c r="P866" s="5">
        <v>331829</v>
      </c>
      <c r="Q866" s="7" t="s">
        <v>245</v>
      </c>
      <c r="R866" s="28" t="s">
        <v>8760</v>
      </c>
      <c r="S866" s="31" t="s">
        <v>50</v>
      </c>
      <c r="T866" s="7" t="s">
        <v>8761</v>
      </c>
      <c r="U866" s="7" t="s">
        <v>8762</v>
      </c>
      <c r="V866" s="7" t="s">
        <v>50</v>
      </c>
      <c r="W866" s="7" t="s">
        <v>50</v>
      </c>
      <c r="X866" s="7" t="s">
        <v>50</v>
      </c>
      <c r="Y866" s="7" t="s">
        <v>154</v>
      </c>
      <c r="Z866" s="7">
        <v>1</v>
      </c>
      <c r="AA866" s="7" t="s">
        <v>50</v>
      </c>
      <c r="AB866" s="7" t="s">
        <v>50</v>
      </c>
      <c r="AC866" s="7" t="s">
        <v>50</v>
      </c>
      <c r="AD866" s="7" t="s">
        <v>147</v>
      </c>
      <c r="AE866" s="7" t="s">
        <v>50</v>
      </c>
      <c r="AF866" s="7" t="s">
        <v>50</v>
      </c>
      <c r="AG866" s="7" t="s">
        <v>50</v>
      </c>
      <c r="AH866" s="7" t="s">
        <v>50</v>
      </c>
      <c r="AI866" s="7" t="s">
        <v>50</v>
      </c>
      <c r="AJ866" s="7" t="s">
        <v>50</v>
      </c>
      <c r="AK866" s="7" t="s">
        <v>8763</v>
      </c>
      <c r="AL866" s="7" t="s">
        <v>50</v>
      </c>
      <c r="AM866" s="7" t="s">
        <v>50</v>
      </c>
      <c r="AN866" s="7" t="s">
        <v>50</v>
      </c>
      <c r="AO866" s="7" t="s">
        <v>50</v>
      </c>
      <c r="AP866" s="9" t="s">
        <v>50</v>
      </c>
      <c r="AQ866" s="9" t="s">
        <v>50</v>
      </c>
      <c r="AR866" s="7" t="s">
        <v>1186</v>
      </c>
    </row>
    <row r="867" spans="1:44" ht="15" thickBot="1">
      <c r="A867" s="10" t="s">
        <v>8764</v>
      </c>
      <c r="B867" s="13" t="s">
        <v>50</v>
      </c>
      <c r="C867" s="12">
        <v>27395</v>
      </c>
      <c r="D867" s="13" t="s">
        <v>45</v>
      </c>
      <c r="E867" s="13" t="s">
        <v>1939</v>
      </c>
      <c r="F867" s="13" t="s">
        <v>70</v>
      </c>
      <c r="G867" s="13" t="s">
        <v>50</v>
      </c>
      <c r="H867" s="13" t="s">
        <v>50</v>
      </c>
      <c r="I867" s="13" t="s">
        <v>50</v>
      </c>
      <c r="J867" s="12">
        <v>45525</v>
      </c>
      <c r="K867" s="13" t="s">
        <v>50</v>
      </c>
      <c r="L867" s="13" t="s">
        <v>52</v>
      </c>
      <c r="M867" s="13" t="s">
        <v>7415</v>
      </c>
      <c r="N867" s="13" t="s">
        <v>7169</v>
      </c>
      <c r="O867" s="13" t="s">
        <v>8765</v>
      </c>
      <c r="P867" s="11">
        <v>333181</v>
      </c>
      <c r="Q867" s="13" t="s">
        <v>166</v>
      </c>
      <c r="R867" s="29" t="s">
        <v>8766</v>
      </c>
      <c r="S867" s="30" t="s">
        <v>50</v>
      </c>
      <c r="T867" s="13" t="s">
        <v>8767</v>
      </c>
      <c r="U867" s="13" t="s">
        <v>8768</v>
      </c>
      <c r="V867" s="13" t="s">
        <v>50</v>
      </c>
      <c r="W867" s="13" t="s">
        <v>50</v>
      </c>
      <c r="X867" s="13" t="s">
        <v>50</v>
      </c>
      <c r="Y867" s="13" t="s">
        <v>50</v>
      </c>
      <c r="Z867" s="13">
        <v>1</v>
      </c>
      <c r="AA867" s="13" t="s">
        <v>50</v>
      </c>
      <c r="AB867" s="13" t="s">
        <v>50</v>
      </c>
      <c r="AC867" s="13" t="s">
        <v>50</v>
      </c>
      <c r="AD867" s="13" t="s">
        <v>50</v>
      </c>
      <c r="AE867" s="13" t="s">
        <v>50</v>
      </c>
      <c r="AF867" s="13" t="s">
        <v>50</v>
      </c>
      <c r="AG867" s="13" t="s">
        <v>50</v>
      </c>
      <c r="AH867" s="13" t="s">
        <v>50</v>
      </c>
      <c r="AI867" s="13" t="s">
        <v>50</v>
      </c>
      <c r="AJ867" s="13" t="s">
        <v>50</v>
      </c>
      <c r="AK867" s="13" t="s">
        <v>7949</v>
      </c>
      <c r="AL867" s="13" t="s">
        <v>50</v>
      </c>
      <c r="AM867" s="13" t="s">
        <v>8769</v>
      </c>
      <c r="AN867" s="13" t="s">
        <v>5485</v>
      </c>
      <c r="AO867" s="13" t="s">
        <v>8770</v>
      </c>
      <c r="AP867" s="15" t="s">
        <v>50</v>
      </c>
      <c r="AQ867" s="14" t="s">
        <v>8771</v>
      </c>
      <c r="AR867" s="13" t="s">
        <v>50</v>
      </c>
    </row>
    <row r="868" spans="1:44" ht="15" thickBot="1">
      <c r="A868" s="4" t="s">
        <v>8772</v>
      </c>
      <c r="B868" s="7" t="s">
        <v>50</v>
      </c>
      <c r="C868" s="6">
        <v>37987</v>
      </c>
      <c r="D868" s="7" t="s">
        <v>45</v>
      </c>
      <c r="E868" s="7" t="s">
        <v>1939</v>
      </c>
      <c r="F868" s="7" t="s">
        <v>70</v>
      </c>
      <c r="G868" s="27" t="s">
        <v>54945</v>
      </c>
      <c r="H868" s="7" t="s">
        <v>50</v>
      </c>
      <c r="I868" s="7" t="s">
        <v>50</v>
      </c>
      <c r="J868" s="6">
        <v>45530</v>
      </c>
      <c r="K868" s="7" t="s">
        <v>50</v>
      </c>
      <c r="L868" s="7" t="s">
        <v>52</v>
      </c>
      <c r="M868" s="7" t="s">
        <v>7544</v>
      </c>
      <c r="N868" s="7" t="s">
        <v>8773</v>
      </c>
      <c r="O868" s="7" t="s">
        <v>8774</v>
      </c>
      <c r="P868" s="5">
        <v>337877</v>
      </c>
      <c r="Q868" s="7" t="s">
        <v>3689</v>
      </c>
      <c r="R868" s="28" t="s">
        <v>8775</v>
      </c>
      <c r="S868" s="28" t="s">
        <v>8776</v>
      </c>
      <c r="T868" s="7" t="s">
        <v>50</v>
      </c>
      <c r="U868" s="7" t="s">
        <v>8777</v>
      </c>
      <c r="V868" s="7" t="s">
        <v>50</v>
      </c>
      <c r="W868" s="7" t="s">
        <v>50</v>
      </c>
      <c r="X868" s="7" t="s">
        <v>50</v>
      </c>
      <c r="Y868" s="7" t="s">
        <v>50</v>
      </c>
      <c r="Z868" s="7">
        <v>1</v>
      </c>
      <c r="AA868" s="7" t="s">
        <v>50</v>
      </c>
      <c r="AB868" s="7" t="s">
        <v>50</v>
      </c>
      <c r="AC868" s="7" t="s">
        <v>50</v>
      </c>
      <c r="AD868" s="7" t="s">
        <v>50</v>
      </c>
      <c r="AE868" s="7" t="s">
        <v>50</v>
      </c>
      <c r="AF868" s="7" t="s">
        <v>50</v>
      </c>
      <c r="AG868" s="7" t="s">
        <v>50</v>
      </c>
      <c r="AH868" s="7" t="s">
        <v>50</v>
      </c>
      <c r="AI868" s="7" t="s">
        <v>50</v>
      </c>
      <c r="AJ868" s="7" t="s">
        <v>50</v>
      </c>
      <c r="AK868" s="7" t="s">
        <v>6540</v>
      </c>
      <c r="AL868" s="7" t="s">
        <v>50</v>
      </c>
      <c r="AM868" s="7" t="s">
        <v>8778</v>
      </c>
      <c r="AN868" s="7" t="s">
        <v>66</v>
      </c>
      <c r="AO868" s="7" t="s">
        <v>8779</v>
      </c>
      <c r="AP868" s="8" t="s">
        <v>8780</v>
      </c>
      <c r="AQ868" s="9" t="s">
        <v>50</v>
      </c>
      <c r="AR868" s="7" t="s">
        <v>50</v>
      </c>
    </row>
    <row r="869" spans="1:44" ht="15" thickBot="1">
      <c r="A869" s="10" t="s">
        <v>8781</v>
      </c>
      <c r="B869" s="13" t="s">
        <v>50</v>
      </c>
      <c r="C869" s="12">
        <v>42370</v>
      </c>
      <c r="D869" s="13" t="s">
        <v>45</v>
      </c>
      <c r="E869" s="13" t="s">
        <v>1939</v>
      </c>
      <c r="F869" s="13" t="s">
        <v>70</v>
      </c>
      <c r="G869" s="26" t="s">
        <v>54946</v>
      </c>
      <c r="H869" s="13" t="s">
        <v>50</v>
      </c>
      <c r="I869" s="13" t="s">
        <v>50</v>
      </c>
      <c r="J869" s="12">
        <v>45525</v>
      </c>
      <c r="K869" s="13" t="s">
        <v>50</v>
      </c>
      <c r="L869" s="13" t="s">
        <v>52</v>
      </c>
      <c r="M869" s="13" t="s">
        <v>8782</v>
      </c>
      <c r="N869" s="13" t="s">
        <v>8595</v>
      </c>
      <c r="O869" s="13" t="s">
        <v>8783</v>
      </c>
      <c r="P869" s="11">
        <v>345312</v>
      </c>
      <c r="Q869" s="13" t="s">
        <v>166</v>
      </c>
      <c r="R869" s="29" t="s">
        <v>8784</v>
      </c>
      <c r="S869" s="29" t="s">
        <v>8785</v>
      </c>
      <c r="T869" s="13" t="s">
        <v>8786</v>
      </c>
      <c r="U869" s="13" t="s">
        <v>8787</v>
      </c>
      <c r="V869" s="13" t="s">
        <v>50</v>
      </c>
      <c r="W869" s="13" t="s">
        <v>50</v>
      </c>
      <c r="X869" s="13" t="s">
        <v>50</v>
      </c>
      <c r="Y869" s="13" t="s">
        <v>50</v>
      </c>
      <c r="Z869" s="13">
        <v>1</v>
      </c>
      <c r="AA869" s="13" t="s">
        <v>50</v>
      </c>
      <c r="AB869" s="13" t="s">
        <v>50</v>
      </c>
      <c r="AC869" s="13" t="s">
        <v>50</v>
      </c>
      <c r="AD869" s="13" t="s">
        <v>50</v>
      </c>
      <c r="AE869" s="13" t="s">
        <v>50</v>
      </c>
      <c r="AF869" s="13" t="s">
        <v>50</v>
      </c>
      <c r="AG869" s="13" t="s">
        <v>50</v>
      </c>
      <c r="AH869" s="13" t="s">
        <v>50</v>
      </c>
      <c r="AI869" s="13" t="s">
        <v>50</v>
      </c>
      <c r="AJ869" s="13" t="s">
        <v>50</v>
      </c>
      <c r="AK869" s="13" t="s">
        <v>7949</v>
      </c>
      <c r="AL869" s="13" t="s">
        <v>50</v>
      </c>
      <c r="AM869" s="13" t="s">
        <v>8788</v>
      </c>
      <c r="AN869" s="13" t="s">
        <v>66</v>
      </c>
      <c r="AO869" s="13" t="s">
        <v>8789</v>
      </c>
      <c r="AP869" s="14" t="s">
        <v>8790</v>
      </c>
      <c r="AQ869" s="15" t="s">
        <v>50</v>
      </c>
      <c r="AR869" s="13" t="s">
        <v>50</v>
      </c>
    </row>
    <row r="870" spans="1:44" ht="15" thickBot="1">
      <c r="A870" s="4" t="s">
        <v>8791</v>
      </c>
      <c r="B870" s="7" t="s">
        <v>50</v>
      </c>
      <c r="C870" s="6">
        <v>39814</v>
      </c>
      <c r="D870" s="7" t="s">
        <v>45</v>
      </c>
      <c r="E870" s="7" t="s">
        <v>1939</v>
      </c>
      <c r="F870" s="7" t="s">
        <v>70</v>
      </c>
      <c r="G870" s="7" t="s">
        <v>50</v>
      </c>
      <c r="H870" s="7" t="s">
        <v>50</v>
      </c>
      <c r="I870" s="7" t="s">
        <v>50</v>
      </c>
      <c r="J870" s="6">
        <v>45525</v>
      </c>
      <c r="K870" s="7" t="s">
        <v>50</v>
      </c>
      <c r="L870" s="7" t="s">
        <v>52</v>
      </c>
      <c r="M870" s="7" t="s">
        <v>8792</v>
      </c>
      <c r="N870" s="7" t="s">
        <v>7169</v>
      </c>
      <c r="O870" s="7" t="s">
        <v>8793</v>
      </c>
      <c r="P870" s="5">
        <v>350837</v>
      </c>
      <c r="Q870" s="7" t="s">
        <v>166</v>
      </c>
      <c r="R870" s="28" t="s">
        <v>8794</v>
      </c>
      <c r="S870" s="31" t="s">
        <v>50</v>
      </c>
      <c r="T870" s="7" t="s">
        <v>8795</v>
      </c>
      <c r="U870" s="7" t="s">
        <v>8796</v>
      </c>
      <c r="V870" s="7" t="s">
        <v>50</v>
      </c>
      <c r="W870" s="7" t="s">
        <v>50</v>
      </c>
      <c r="X870" s="7" t="s">
        <v>50</v>
      </c>
      <c r="Y870" s="7" t="s">
        <v>50</v>
      </c>
      <c r="Z870" s="7">
        <v>1</v>
      </c>
      <c r="AA870" s="7" t="s">
        <v>50</v>
      </c>
      <c r="AB870" s="7" t="s">
        <v>50</v>
      </c>
      <c r="AC870" s="7" t="s">
        <v>50</v>
      </c>
      <c r="AD870" s="7" t="s">
        <v>50</v>
      </c>
      <c r="AE870" s="7" t="s">
        <v>50</v>
      </c>
      <c r="AF870" s="7" t="s">
        <v>50</v>
      </c>
      <c r="AG870" s="7" t="s">
        <v>50</v>
      </c>
      <c r="AH870" s="7" t="s">
        <v>50</v>
      </c>
      <c r="AI870" s="7" t="s">
        <v>50</v>
      </c>
      <c r="AJ870" s="7" t="s">
        <v>50</v>
      </c>
      <c r="AK870" s="7" t="s">
        <v>7949</v>
      </c>
      <c r="AL870" s="7" t="s">
        <v>50</v>
      </c>
      <c r="AM870" s="7" t="s">
        <v>8797</v>
      </c>
      <c r="AN870" s="7" t="s">
        <v>66</v>
      </c>
      <c r="AO870" s="7" t="s">
        <v>8798</v>
      </c>
      <c r="AP870" s="8" t="s">
        <v>8799</v>
      </c>
      <c r="AQ870" s="9" t="s">
        <v>50</v>
      </c>
      <c r="AR870" s="7" t="s">
        <v>50</v>
      </c>
    </row>
    <row r="871" spans="1:44" ht="15" thickBot="1">
      <c r="A871" s="10" t="s">
        <v>8800</v>
      </c>
      <c r="B871" s="13" t="s">
        <v>50</v>
      </c>
      <c r="C871" s="12">
        <v>44927</v>
      </c>
      <c r="D871" s="13" t="s">
        <v>45</v>
      </c>
      <c r="E871" s="13" t="s">
        <v>46</v>
      </c>
      <c r="F871" s="13" t="s">
        <v>70</v>
      </c>
      <c r="G871" s="13" t="s">
        <v>87</v>
      </c>
      <c r="H871" s="13" t="s">
        <v>50</v>
      </c>
      <c r="I871" s="13" t="s">
        <v>50</v>
      </c>
      <c r="J871" s="12">
        <v>45526</v>
      </c>
      <c r="K871" s="13" t="s">
        <v>50</v>
      </c>
      <c r="L871" s="13" t="s">
        <v>467</v>
      </c>
      <c r="M871" s="13" t="s">
        <v>8801</v>
      </c>
      <c r="N871" s="13" t="s">
        <v>3909</v>
      </c>
      <c r="O871" s="13" t="s">
        <v>8802</v>
      </c>
      <c r="P871" s="11">
        <v>350893</v>
      </c>
      <c r="Q871" s="13" t="s">
        <v>245</v>
      </c>
      <c r="R871" s="30" t="s">
        <v>50</v>
      </c>
      <c r="S871" s="30" t="s">
        <v>50</v>
      </c>
      <c r="T871" s="13" t="s">
        <v>50</v>
      </c>
      <c r="U871" s="13" t="s">
        <v>50</v>
      </c>
      <c r="V871" s="13" t="s">
        <v>50</v>
      </c>
      <c r="W871" s="13" t="s">
        <v>50</v>
      </c>
      <c r="X871" s="13" t="s">
        <v>50</v>
      </c>
      <c r="Y871" s="13" t="s">
        <v>467</v>
      </c>
      <c r="Z871" s="13">
        <v>1</v>
      </c>
      <c r="AA871" s="13" t="s">
        <v>50</v>
      </c>
      <c r="AB871" s="13" t="s">
        <v>50</v>
      </c>
      <c r="AC871" s="13" t="s">
        <v>50</v>
      </c>
      <c r="AD871" s="13" t="s">
        <v>467</v>
      </c>
      <c r="AE871" s="13" t="s">
        <v>50</v>
      </c>
      <c r="AF871" s="13" t="s">
        <v>50</v>
      </c>
      <c r="AG871" s="13" t="s">
        <v>50</v>
      </c>
      <c r="AH871" s="13" t="s">
        <v>50</v>
      </c>
      <c r="AI871" s="13" t="s">
        <v>50</v>
      </c>
      <c r="AJ871" s="13" t="s">
        <v>50</v>
      </c>
      <c r="AK871" s="13" t="s">
        <v>8803</v>
      </c>
      <c r="AL871" s="13" t="s">
        <v>50</v>
      </c>
      <c r="AM871" s="13" t="s">
        <v>8804</v>
      </c>
      <c r="AN871" s="13" t="s">
        <v>993</v>
      </c>
      <c r="AO871" s="13" t="s">
        <v>50</v>
      </c>
      <c r="AP871" s="15" t="s">
        <v>50</v>
      </c>
      <c r="AQ871" s="14" t="s">
        <v>8805</v>
      </c>
      <c r="AR871" s="13" t="s">
        <v>255</v>
      </c>
    </row>
    <row r="872" spans="1:44" ht="15" thickBot="1">
      <c r="A872" s="4" t="s">
        <v>8806</v>
      </c>
      <c r="B872" s="7" t="s">
        <v>50</v>
      </c>
      <c r="C872" s="6">
        <v>44287</v>
      </c>
      <c r="D872" s="7" t="s">
        <v>45</v>
      </c>
      <c r="E872" s="7" t="s">
        <v>46</v>
      </c>
      <c r="F872" s="7" t="s">
        <v>70</v>
      </c>
      <c r="G872" s="7" t="s">
        <v>50</v>
      </c>
      <c r="H872" s="7" t="s">
        <v>50</v>
      </c>
      <c r="I872" s="7" t="s">
        <v>50</v>
      </c>
      <c r="J872" s="6">
        <v>45523</v>
      </c>
      <c r="K872" s="7" t="s">
        <v>50</v>
      </c>
      <c r="L872" s="7" t="s">
        <v>467</v>
      </c>
      <c r="M872" s="7" t="s">
        <v>8357</v>
      </c>
      <c r="N872" s="7" t="s">
        <v>5189</v>
      </c>
      <c r="O872" s="7" t="s">
        <v>8807</v>
      </c>
      <c r="P872" s="5">
        <v>351004</v>
      </c>
      <c r="Q872" s="7" t="s">
        <v>245</v>
      </c>
      <c r="R872" s="31" t="s">
        <v>50</v>
      </c>
      <c r="S872" s="31" t="s">
        <v>50</v>
      </c>
      <c r="T872" s="7" t="s">
        <v>50</v>
      </c>
      <c r="U872" s="7" t="s">
        <v>50</v>
      </c>
      <c r="V872" s="7" t="s">
        <v>50</v>
      </c>
      <c r="W872" s="7" t="s">
        <v>50</v>
      </c>
      <c r="X872" s="7" t="s">
        <v>50</v>
      </c>
      <c r="Y872" s="7" t="s">
        <v>467</v>
      </c>
      <c r="Z872" s="7">
        <v>1</v>
      </c>
      <c r="AA872" s="7" t="s">
        <v>50</v>
      </c>
      <c r="AB872" s="7" t="s">
        <v>50</v>
      </c>
      <c r="AC872" s="7" t="s">
        <v>50</v>
      </c>
      <c r="AD872" s="7" t="s">
        <v>467</v>
      </c>
      <c r="AE872" s="7" t="s">
        <v>50</v>
      </c>
      <c r="AF872" s="7" t="s">
        <v>50</v>
      </c>
      <c r="AG872" s="7" t="s">
        <v>50</v>
      </c>
      <c r="AH872" s="7" t="s">
        <v>50</v>
      </c>
      <c r="AI872" s="7" t="s">
        <v>50</v>
      </c>
      <c r="AJ872" s="7" t="s">
        <v>50</v>
      </c>
      <c r="AK872" s="7" t="s">
        <v>8808</v>
      </c>
      <c r="AL872" s="7" t="s">
        <v>50</v>
      </c>
      <c r="AM872" s="7" t="s">
        <v>50</v>
      </c>
      <c r="AN872" s="7" t="s">
        <v>50</v>
      </c>
      <c r="AO872" s="7" t="s">
        <v>50</v>
      </c>
      <c r="AP872" s="9" t="s">
        <v>50</v>
      </c>
      <c r="AQ872" s="9" t="s">
        <v>50</v>
      </c>
      <c r="AR872" s="7" t="s">
        <v>1186</v>
      </c>
    </row>
    <row r="873" spans="1:44" ht="15" thickBot="1">
      <c r="A873" s="10" t="s">
        <v>8809</v>
      </c>
      <c r="B873" s="13" t="s">
        <v>50</v>
      </c>
      <c r="C873" s="12">
        <v>24108</v>
      </c>
      <c r="D873" s="13" t="s">
        <v>45</v>
      </c>
      <c r="E873" s="13" t="s">
        <v>1939</v>
      </c>
      <c r="F873" s="13" t="s">
        <v>70</v>
      </c>
      <c r="G873" s="26" t="s">
        <v>54946</v>
      </c>
      <c r="H873" s="13" t="s">
        <v>50</v>
      </c>
      <c r="I873" s="13" t="s">
        <v>50</v>
      </c>
      <c r="J873" s="12">
        <v>45525</v>
      </c>
      <c r="K873" s="13" t="s">
        <v>50</v>
      </c>
      <c r="L873" s="13" t="s">
        <v>52</v>
      </c>
      <c r="M873" s="13" t="s">
        <v>8810</v>
      </c>
      <c r="N873" s="13" t="s">
        <v>7169</v>
      </c>
      <c r="O873" s="13" t="s">
        <v>8811</v>
      </c>
      <c r="P873" s="11">
        <v>352770</v>
      </c>
      <c r="Q873" s="13" t="s">
        <v>166</v>
      </c>
      <c r="R873" s="29" t="s">
        <v>8812</v>
      </c>
      <c r="S873" s="29" t="s">
        <v>8813</v>
      </c>
      <c r="T873" s="13" t="s">
        <v>50</v>
      </c>
      <c r="U873" s="13">
        <f>864-583-339</f>
        <v>-58</v>
      </c>
      <c r="V873" s="13" t="s">
        <v>50</v>
      </c>
      <c r="W873" s="13" t="s">
        <v>50</v>
      </c>
      <c r="X873" s="13" t="s">
        <v>50</v>
      </c>
      <c r="Y873" s="13" t="s">
        <v>50</v>
      </c>
      <c r="Z873" s="13">
        <v>1</v>
      </c>
      <c r="AA873" s="13" t="s">
        <v>50</v>
      </c>
      <c r="AB873" s="13" t="s">
        <v>50</v>
      </c>
      <c r="AC873" s="13" t="s">
        <v>50</v>
      </c>
      <c r="AD873" s="13" t="s">
        <v>50</v>
      </c>
      <c r="AE873" s="13" t="s">
        <v>50</v>
      </c>
      <c r="AF873" s="13" t="s">
        <v>50</v>
      </c>
      <c r="AG873" s="13" t="s">
        <v>50</v>
      </c>
      <c r="AH873" s="13" t="s">
        <v>50</v>
      </c>
      <c r="AI873" s="13" t="s">
        <v>50</v>
      </c>
      <c r="AJ873" s="13" t="s">
        <v>50</v>
      </c>
      <c r="AK873" s="13" t="s">
        <v>7949</v>
      </c>
      <c r="AL873" s="13" t="s">
        <v>50</v>
      </c>
      <c r="AM873" s="13" t="s">
        <v>8814</v>
      </c>
      <c r="AN873" s="13" t="s">
        <v>4746</v>
      </c>
      <c r="AO873" s="13" t="s">
        <v>8815</v>
      </c>
      <c r="AP873" s="15" t="s">
        <v>50</v>
      </c>
      <c r="AQ873" s="14" t="s">
        <v>8816</v>
      </c>
      <c r="AR873" s="13" t="s">
        <v>50</v>
      </c>
    </row>
    <row r="874" spans="1:44" ht="15" thickBot="1">
      <c r="A874" s="4" t="s">
        <v>8817</v>
      </c>
      <c r="B874" s="7" t="s">
        <v>50</v>
      </c>
      <c r="C874" s="6">
        <v>37622</v>
      </c>
      <c r="D874" s="7" t="s">
        <v>45</v>
      </c>
      <c r="E874" s="7" t="s">
        <v>1939</v>
      </c>
      <c r="F874" s="7" t="s">
        <v>70</v>
      </c>
      <c r="G874" s="27" t="s">
        <v>54945</v>
      </c>
      <c r="H874" s="7" t="s">
        <v>50</v>
      </c>
      <c r="I874" s="7" t="s">
        <v>50</v>
      </c>
      <c r="J874" s="6">
        <v>45525</v>
      </c>
      <c r="K874" s="7" t="s">
        <v>50</v>
      </c>
      <c r="L874" s="7" t="s">
        <v>52</v>
      </c>
      <c r="M874" s="7" t="s">
        <v>8818</v>
      </c>
      <c r="N874" s="7" t="s">
        <v>7169</v>
      </c>
      <c r="O874" s="7" t="s">
        <v>8819</v>
      </c>
      <c r="P874" s="5">
        <v>353034</v>
      </c>
      <c r="Q874" s="7" t="s">
        <v>166</v>
      </c>
      <c r="R874" s="28" t="s">
        <v>8820</v>
      </c>
      <c r="S874" s="28" t="s">
        <v>8821</v>
      </c>
      <c r="T874" s="7" t="s">
        <v>8822</v>
      </c>
      <c r="U874" s="7" t="s">
        <v>8823</v>
      </c>
      <c r="V874" s="7" t="s">
        <v>50</v>
      </c>
      <c r="W874" s="7" t="s">
        <v>50</v>
      </c>
      <c r="X874" s="7" t="s">
        <v>50</v>
      </c>
      <c r="Y874" s="7" t="s">
        <v>50</v>
      </c>
      <c r="Z874" s="7">
        <v>1</v>
      </c>
      <c r="AA874" s="7" t="s">
        <v>50</v>
      </c>
      <c r="AB874" s="7" t="s">
        <v>50</v>
      </c>
      <c r="AC874" s="7" t="s">
        <v>50</v>
      </c>
      <c r="AD874" s="7" t="s">
        <v>50</v>
      </c>
      <c r="AE874" s="7" t="s">
        <v>50</v>
      </c>
      <c r="AF874" s="7" t="s">
        <v>50</v>
      </c>
      <c r="AG874" s="7" t="s">
        <v>50</v>
      </c>
      <c r="AH874" s="7" t="s">
        <v>50</v>
      </c>
      <c r="AI874" s="7" t="s">
        <v>50</v>
      </c>
      <c r="AJ874" s="7" t="s">
        <v>50</v>
      </c>
      <c r="AK874" s="7" t="s">
        <v>7949</v>
      </c>
      <c r="AL874" s="7" t="s">
        <v>50</v>
      </c>
      <c r="AM874" s="7" t="s">
        <v>8824</v>
      </c>
      <c r="AN874" s="7" t="s">
        <v>5485</v>
      </c>
      <c r="AO874" s="7" t="s">
        <v>8825</v>
      </c>
      <c r="AP874" s="8" t="s">
        <v>8826</v>
      </c>
      <c r="AQ874" s="9" t="s">
        <v>50</v>
      </c>
      <c r="AR874" s="7" t="s">
        <v>50</v>
      </c>
    </row>
    <row r="875" spans="1:44" ht="15" thickBot="1">
      <c r="A875" s="10" t="s">
        <v>8827</v>
      </c>
      <c r="B875" s="13" t="s">
        <v>50</v>
      </c>
      <c r="C875" s="12">
        <v>43466</v>
      </c>
      <c r="D875" s="13" t="s">
        <v>45</v>
      </c>
      <c r="E875" s="13" t="s">
        <v>46</v>
      </c>
      <c r="F875" s="13" t="s">
        <v>70</v>
      </c>
      <c r="G875" s="26" t="s">
        <v>54946</v>
      </c>
      <c r="H875" s="13" t="s">
        <v>50</v>
      </c>
      <c r="I875" s="13" t="s">
        <v>50</v>
      </c>
      <c r="J875" s="12">
        <v>45521</v>
      </c>
      <c r="K875" s="13" t="s">
        <v>50</v>
      </c>
      <c r="L875" s="13" t="s">
        <v>467</v>
      </c>
      <c r="M875" s="13" t="s">
        <v>8828</v>
      </c>
      <c r="N875" s="13" t="s">
        <v>8829</v>
      </c>
      <c r="O875" s="13" t="s">
        <v>8830</v>
      </c>
      <c r="P875" s="11">
        <v>353667</v>
      </c>
      <c r="Q875" s="13" t="s">
        <v>245</v>
      </c>
      <c r="R875" s="30" t="s">
        <v>50</v>
      </c>
      <c r="S875" s="30" t="s">
        <v>50</v>
      </c>
      <c r="T875" s="13" t="s">
        <v>8831</v>
      </c>
      <c r="U875" s="13">
        <v>19918933961</v>
      </c>
      <c r="V875" s="13" t="s">
        <v>50</v>
      </c>
      <c r="W875" s="13" t="s">
        <v>50</v>
      </c>
      <c r="X875" s="13" t="s">
        <v>50</v>
      </c>
      <c r="Y875" s="13" t="s">
        <v>467</v>
      </c>
      <c r="Z875" s="13">
        <v>1</v>
      </c>
      <c r="AA875" s="13" t="s">
        <v>50</v>
      </c>
      <c r="AB875" s="13" t="s">
        <v>50</v>
      </c>
      <c r="AC875" s="13" t="s">
        <v>50</v>
      </c>
      <c r="AD875" s="13" t="s">
        <v>467</v>
      </c>
      <c r="AE875" s="13" t="s">
        <v>50</v>
      </c>
      <c r="AF875" s="13" t="s">
        <v>50</v>
      </c>
      <c r="AG875" s="13" t="s">
        <v>50</v>
      </c>
      <c r="AH875" s="13" t="s">
        <v>50</v>
      </c>
      <c r="AI875" s="13" t="s">
        <v>50</v>
      </c>
      <c r="AJ875" s="13" t="s">
        <v>50</v>
      </c>
      <c r="AK875" s="13" t="s">
        <v>8832</v>
      </c>
      <c r="AL875" s="13" t="s">
        <v>50</v>
      </c>
      <c r="AM875" s="13" t="s">
        <v>8833</v>
      </c>
      <c r="AN875" s="13" t="s">
        <v>5019</v>
      </c>
      <c r="AO875" s="13" t="s">
        <v>50</v>
      </c>
      <c r="AP875" s="15" t="s">
        <v>50</v>
      </c>
      <c r="AQ875" s="14" t="s">
        <v>8834</v>
      </c>
      <c r="AR875" s="13" t="s">
        <v>255</v>
      </c>
    </row>
    <row r="876" spans="1:44" ht="15" thickBot="1">
      <c r="A876" s="4" t="s">
        <v>8835</v>
      </c>
      <c r="B876" s="7" t="s">
        <v>50</v>
      </c>
      <c r="C876" s="6">
        <v>44562</v>
      </c>
      <c r="D876" s="7" t="s">
        <v>45</v>
      </c>
      <c r="E876" s="7" t="s">
        <v>1939</v>
      </c>
      <c r="F876" s="7" t="s">
        <v>70</v>
      </c>
      <c r="G876" s="7" t="s">
        <v>50</v>
      </c>
      <c r="H876" s="7" t="s">
        <v>50</v>
      </c>
      <c r="I876" s="7" t="s">
        <v>50</v>
      </c>
      <c r="J876" s="6">
        <v>45525</v>
      </c>
      <c r="K876" s="7" t="s">
        <v>50</v>
      </c>
      <c r="L876" s="7" t="s">
        <v>52</v>
      </c>
      <c r="M876" s="7" t="s">
        <v>8836</v>
      </c>
      <c r="N876" s="7" t="s">
        <v>8837</v>
      </c>
      <c r="O876" s="7" t="s">
        <v>8838</v>
      </c>
      <c r="P876" s="5">
        <v>354254</v>
      </c>
      <c r="Q876" s="7" t="s">
        <v>166</v>
      </c>
      <c r="R876" s="28" t="s">
        <v>8839</v>
      </c>
      <c r="S876" s="31" t="s">
        <v>50</v>
      </c>
      <c r="T876" s="7" t="s">
        <v>50</v>
      </c>
      <c r="U876" s="7" t="s">
        <v>50</v>
      </c>
      <c r="V876" s="7" t="s">
        <v>50</v>
      </c>
      <c r="W876" s="7" t="s">
        <v>50</v>
      </c>
      <c r="X876" s="7" t="s">
        <v>50</v>
      </c>
      <c r="Y876" s="7" t="s">
        <v>50</v>
      </c>
      <c r="Z876" s="7">
        <v>1</v>
      </c>
      <c r="AA876" s="7" t="s">
        <v>50</v>
      </c>
      <c r="AB876" s="7" t="s">
        <v>50</v>
      </c>
      <c r="AC876" s="7" t="s">
        <v>50</v>
      </c>
      <c r="AD876" s="7" t="s">
        <v>50</v>
      </c>
      <c r="AE876" s="7" t="s">
        <v>50</v>
      </c>
      <c r="AF876" s="7" t="s">
        <v>50</v>
      </c>
      <c r="AG876" s="7" t="s">
        <v>50</v>
      </c>
      <c r="AH876" s="7" t="s">
        <v>50</v>
      </c>
      <c r="AI876" s="7" t="s">
        <v>50</v>
      </c>
      <c r="AJ876" s="7" t="s">
        <v>50</v>
      </c>
      <c r="AK876" s="7" t="s">
        <v>7949</v>
      </c>
      <c r="AL876" s="7" t="s">
        <v>50</v>
      </c>
      <c r="AM876" s="7" t="s">
        <v>8840</v>
      </c>
      <c r="AN876" s="7" t="s">
        <v>738</v>
      </c>
      <c r="AO876" s="7" t="s">
        <v>50</v>
      </c>
      <c r="AP876" s="8" t="s">
        <v>8841</v>
      </c>
      <c r="AQ876" s="9" t="s">
        <v>50</v>
      </c>
      <c r="AR876" s="7" t="s">
        <v>255</v>
      </c>
    </row>
    <row r="877" spans="1:44" ht="15" thickBot="1">
      <c r="A877" s="10" t="s">
        <v>8842</v>
      </c>
      <c r="B877" s="13" t="s">
        <v>50</v>
      </c>
      <c r="C877" s="12">
        <v>44228</v>
      </c>
      <c r="D877" s="13" t="s">
        <v>45</v>
      </c>
      <c r="E877" s="13" t="s">
        <v>46</v>
      </c>
      <c r="F877" s="13" t="s">
        <v>70</v>
      </c>
      <c r="G877" s="26" t="s">
        <v>54946</v>
      </c>
      <c r="H877" s="13" t="s">
        <v>50</v>
      </c>
      <c r="I877" s="13" t="s">
        <v>50</v>
      </c>
      <c r="J877" s="12">
        <v>45531</v>
      </c>
      <c r="K877" s="13" t="s">
        <v>50</v>
      </c>
      <c r="L877" s="13" t="s">
        <v>1471</v>
      </c>
      <c r="M877" s="13" t="s">
        <v>6731</v>
      </c>
      <c r="N877" s="13" t="s">
        <v>8843</v>
      </c>
      <c r="O877" s="13" t="s">
        <v>8844</v>
      </c>
      <c r="P877" s="11">
        <v>358479</v>
      </c>
      <c r="Q877" s="13" t="s">
        <v>245</v>
      </c>
      <c r="R877" s="30" t="s">
        <v>50</v>
      </c>
      <c r="S877" s="30" t="s">
        <v>50</v>
      </c>
      <c r="T877" s="13" t="s">
        <v>50</v>
      </c>
      <c r="U877" s="13" t="s">
        <v>50</v>
      </c>
      <c r="V877" s="13" t="s">
        <v>50</v>
      </c>
      <c r="W877" s="13" t="s">
        <v>50</v>
      </c>
      <c r="X877" s="13" t="s">
        <v>50</v>
      </c>
      <c r="Y877" s="13" t="s">
        <v>50</v>
      </c>
      <c r="Z877" s="13">
        <v>1</v>
      </c>
      <c r="AA877" s="13" t="s">
        <v>50</v>
      </c>
      <c r="AB877" s="13" t="s">
        <v>50</v>
      </c>
      <c r="AC877" s="13" t="s">
        <v>50</v>
      </c>
      <c r="AD877" s="13" t="s">
        <v>1471</v>
      </c>
      <c r="AE877" s="13" t="s">
        <v>50</v>
      </c>
      <c r="AF877" s="13" t="s">
        <v>50</v>
      </c>
      <c r="AG877" s="13" t="s">
        <v>50</v>
      </c>
      <c r="AH877" s="13" t="s">
        <v>50</v>
      </c>
      <c r="AI877" s="13" t="s">
        <v>50</v>
      </c>
      <c r="AJ877" s="13" t="s">
        <v>50</v>
      </c>
      <c r="AK877" s="13" t="s">
        <v>8845</v>
      </c>
      <c r="AL877" s="13" t="s">
        <v>50</v>
      </c>
      <c r="AM877" s="13" t="s">
        <v>50</v>
      </c>
      <c r="AN877" s="13" t="s">
        <v>50</v>
      </c>
      <c r="AO877" s="13" t="s">
        <v>50</v>
      </c>
      <c r="AP877" s="15" t="s">
        <v>50</v>
      </c>
      <c r="AQ877" s="15" t="s">
        <v>50</v>
      </c>
      <c r="AR877" s="13" t="s">
        <v>1186</v>
      </c>
    </row>
    <row r="878" spans="1:44" ht="15" thickBot="1">
      <c r="A878" s="4" t="s">
        <v>8846</v>
      </c>
      <c r="B878" s="7" t="s">
        <v>50</v>
      </c>
      <c r="C878" s="6">
        <v>44197</v>
      </c>
      <c r="D878" s="7" t="s">
        <v>45</v>
      </c>
      <c r="E878" s="7" t="s">
        <v>1939</v>
      </c>
      <c r="F878" s="7" t="s">
        <v>70</v>
      </c>
      <c r="G878" s="26" t="s">
        <v>54946</v>
      </c>
      <c r="H878" s="7" t="s">
        <v>50</v>
      </c>
      <c r="I878" s="7" t="s">
        <v>50</v>
      </c>
      <c r="J878" s="6">
        <v>45525</v>
      </c>
      <c r="K878" s="7" t="s">
        <v>50</v>
      </c>
      <c r="L878" s="7" t="s">
        <v>52</v>
      </c>
      <c r="M878" s="7" t="s">
        <v>8847</v>
      </c>
      <c r="N878" s="7" t="s">
        <v>7169</v>
      </c>
      <c r="O878" s="7" t="s">
        <v>8848</v>
      </c>
      <c r="P878" s="5">
        <v>378726</v>
      </c>
      <c r="Q878" s="7" t="s">
        <v>166</v>
      </c>
      <c r="R878" s="28" t="s">
        <v>8849</v>
      </c>
      <c r="S878" s="28" t="s">
        <v>8850</v>
      </c>
      <c r="T878" s="7" t="s">
        <v>8851</v>
      </c>
      <c r="U878" s="7" t="s">
        <v>8852</v>
      </c>
      <c r="V878" s="7" t="s">
        <v>50</v>
      </c>
      <c r="W878" s="7" t="s">
        <v>50</v>
      </c>
      <c r="X878" s="7" t="s">
        <v>50</v>
      </c>
      <c r="Y878" s="7" t="s">
        <v>50</v>
      </c>
      <c r="Z878" s="7">
        <v>1</v>
      </c>
      <c r="AA878" s="7" t="s">
        <v>50</v>
      </c>
      <c r="AB878" s="7" t="s">
        <v>50</v>
      </c>
      <c r="AC878" s="7" t="s">
        <v>50</v>
      </c>
      <c r="AD878" s="7" t="s">
        <v>50</v>
      </c>
      <c r="AE878" s="7" t="s">
        <v>50</v>
      </c>
      <c r="AF878" s="7" t="s">
        <v>50</v>
      </c>
      <c r="AG878" s="7" t="s">
        <v>50</v>
      </c>
      <c r="AH878" s="7" t="s">
        <v>50</v>
      </c>
      <c r="AI878" s="7" t="s">
        <v>50</v>
      </c>
      <c r="AJ878" s="7" t="s">
        <v>50</v>
      </c>
      <c r="AK878" s="7" t="s">
        <v>7949</v>
      </c>
      <c r="AL878" s="7" t="s">
        <v>50</v>
      </c>
      <c r="AM878" s="7" t="s">
        <v>8853</v>
      </c>
      <c r="AN878" s="7" t="s">
        <v>993</v>
      </c>
      <c r="AO878" s="7" t="s">
        <v>8851</v>
      </c>
      <c r="AP878" s="9" t="s">
        <v>50</v>
      </c>
      <c r="AQ878" s="8" t="s">
        <v>8854</v>
      </c>
      <c r="AR878" s="7" t="s">
        <v>50</v>
      </c>
    </row>
    <row r="879" spans="1:44" ht="15" thickBot="1">
      <c r="A879" s="10" t="s">
        <v>8855</v>
      </c>
      <c r="B879" s="13" t="s">
        <v>50</v>
      </c>
      <c r="C879" s="12">
        <v>45261</v>
      </c>
      <c r="D879" s="13" t="s">
        <v>45</v>
      </c>
      <c r="E879" s="13" t="s">
        <v>46</v>
      </c>
      <c r="F879" s="13" t="s">
        <v>70</v>
      </c>
      <c r="G879" s="26" t="s">
        <v>54946</v>
      </c>
      <c r="H879" s="13" t="s">
        <v>50</v>
      </c>
      <c r="I879" s="13" t="s">
        <v>50</v>
      </c>
      <c r="J879" s="12">
        <v>45525</v>
      </c>
      <c r="K879" s="13" t="s">
        <v>50</v>
      </c>
      <c r="L879" s="13" t="s">
        <v>467</v>
      </c>
      <c r="M879" s="13" t="s">
        <v>8856</v>
      </c>
      <c r="N879" s="13" t="s">
        <v>6018</v>
      </c>
      <c r="O879" s="13" t="s">
        <v>8857</v>
      </c>
      <c r="P879" s="11">
        <v>379265</v>
      </c>
      <c r="Q879" s="13" t="s">
        <v>245</v>
      </c>
      <c r="R879" s="30" t="s">
        <v>50</v>
      </c>
      <c r="S879" s="30" t="s">
        <v>50</v>
      </c>
      <c r="T879" s="13" t="s">
        <v>50</v>
      </c>
      <c r="U879" s="13" t="s">
        <v>50</v>
      </c>
      <c r="V879" s="13" t="s">
        <v>50</v>
      </c>
      <c r="W879" s="13" t="s">
        <v>50</v>
      </c>
      <c r="X879" s="13" t="s">
        <v>50</v>
      </c>
      <c r="Y879" s="13" t="s">
        <v>467</v>
      </c>
      <c r="Z879" s="13">
        <v>1</v>
      </c>
      <c r="AA879" s="13" t="s">
        <v>50</v>
      </c>
      <c r="AB879" s="13" t="s">
        <v>50</v>
      </c>
      <c r="AC879" s="13" t="s">
        <v>50</v>
      </c>
      <c r="AD879" s="13" t="s">
        <v>467</v>
      </c>
      <c r="AE879" s="13" t="s">
        <v>50</v>
      </c>
      <c r="AF879" s="13" t="s">
        <v>50</v>
      </c>
      <c r="AG879" s="13" t="s">
        <v>50</v>
      </c>
      <c r="AH879" s="13" t="s">
        <v>50</v>
      </c>
      <c r="AI879" s="13" t="s">
        <v>50</v>
      </c>
      <c r="AJ879" s="13" t="s">
        <v>50</v>
      </c>
      <c r="AK879" s="13" t="s">
        <v>50</v>
      </c>
      <c r="AL879" s="13" t="s">
        <v>50</v>
      </c>
      <c r="AM879" s="13" t="s">
        <v>8858</v>
      </c>
      <c r="AN879" s="13" t="s">
        <v>66</v>
      </c>
      <c r="AO879" s="13" t="s">
        <v>50</v>
      </c>
      <c r="AP879" s="15" t="s">
        <v>50</v>
      </c>
      <c r="AQ879" s="14" t="s">
        <v>8859</v>
      </c>
      <c r="AR879" s="13" t="s">
        <v>255</v>
      </c>
    </row>
    <row r="880" spans="1:44" ht="15" thickBot="1">
      <c r="A880" s="4" t="s">
        <v>8860</v>
      </c>
      <c r="B880" s="7" t="s">
        <v>50</v>
      </c>
      <c r="C880" s="6">
        <v>43333</v>
      </c>
      <c r="D880" s="7" t="s">
        <v>45</v>
      </c>
      <c r="E880" s="7" t="s">
        <v>46</v>
      </c>
      <c r="F880" s="7" t="s">
        <v>70</v>
      </c>
      <c r="G880" s="7" t="s">
        <v>50</v>
      </c>
      <c r="H880" s="7" t="s">
        <v>50</v>
      </c>
      <c r="I880" s="7" t="s">
        <v>50</v>
      </c>
      <c r="J880" s="6">
        <v>45526</v>
      </c>
      <c r="K880" s="7" t="s">
        <v>50</v>
      </c>
      <c r="L880" s="7" t="s">
        <v>178</v>
      </c>
      <c r="M880" s="7" t="s">
        <v>8861</v>
      </c>
      <c r="N880" s="7" t="s">
        <v>1954</v>
      </c>
      <c r="O880" s="7" t="s">
        <v>8862</v>
      </c>
      <c r="P880" s="5">
        <v>381793</v>
      </c>
      <c r="Q880" s="7" t="s">
        <v>245</v>
      </c>
      <c r="R880" s="28" t="s">
        <v>8863</v>
      </c>
      <c r="S880" s="31" t="s">
        <v>50</v>
      </c>
      <c r="T880" s="7" t="s">
        <v>50</v>
      </c>
      <c r="U880" s="7" t="s">
        <v>50</v>
      </c>
      <c r="V880" s="7" t="s">
        <v>50</v>
      </c>
      <c r="W880" s="7" t="s">
        <v>50</v>
      </c>
      <c r="X880" s="7" t="s">
        <v>50</v>
      </c>
      <c r="Y880" s="7" t="s">
        <v>50</v>
      </c>
      <c r="Z880" s="7">
        <v>1</v>
      </c>
      <c r="AA880" s="7" t="s">
        <v>50</v>
      </c>
      <c r="AB880" s="7" t="s">
        <v>50</v>
      </c>
      <c r="AC880" s="7" t="s">
        <v>50</v>
      </c>
      <c r="AD880" s="7" t="s">
        <v>178</v>
      </c>
      <c r="AE880" s="7" t="s">
        <v>50</v>
      </c>
      <c r="AF880" s="7" t="s">
        <v>50</v>
      </c>
      <c r="AG880" s="7" t="s">
        <v>50</v>
      </c>
      <c r="AH880" s="7" t="s">
        <v>50</v>
      </c>
      <c r="AI880" s="7" t="s">
        <v>50</v>
      </c>
      <c r="AJ880" s="7" t="s">
        <v>50</v>
      </c>
      <c r="AK880" s="7" t="s">
        <v>50</v>
      </c>
      <c r="AL880" s="7" t="s">
        <v>50</v>
      </c>
      <c r="AM880" s="7" t="s">
        <v>8864</v>
      </c>
      <c r="AN880" s="7" t="s">
        <v>993</v>
      </c>
      <c r="AO880" s="7" t="s">
        <v>50</v>
      </c>
      <c r="AP880" s="9" t="s">
        <v>50</v>
      </c>
      <c r="AQ880" s="8" t="s">
        <v>8865</v>
      </c>
      <c r="AR880" s="7" t="s">
        <v>255</v>
      </c>
    </row>
    <row r="881" spans="1:44" ht="15" thickBot="1">
      <c r="A881" s="10" t="s">
        <v>8866</v>
      </c>
      <c r="B881" s="13" t="s">
        <v>50</v>
      </c>
      <c r="C881" s="12">
        <v>32509</v>
      </c>
      <c r="D881" s="13" t="s">
        <v>45</v>
      </c>
      <c r="E881" s="13" t="s">
        <v>1939</v>
      </c>
      <c r="F881" s="13" t="s">
        <v>70</v>
      </c>
      <c r="G881" s="27" t="s">
        <v>54945</v>
      </c>
      <c r="H881" s="13" t="s">
        <v>240</v>
      </c>
      <c r="I881" s="13" t="s">
        <v>50</v>
      </c>
      <c r="J881" s="12">
        <v>45525</v>
      </c>
      <c r="K881" s="13" t="s">
        <v>50</v>
      </c>
      <c r="L881" s="13" t="s">
        <v>52</v>
      </c>
      <c r="M881" s="13" t="s">
        <v>7177</v>
      </c>
      <c r="N881" s="13" t="s">
        <v>7169</v>
      </c>
      <c r="O881" s="13" t="s">
        <v>8867</v>
      </c>
      <c r="P881" s="11">
        <v>382144</v>
      </c>
      <c r="Q881" s="13" t="s">
        <v>166</v>
      </c>
      <c r="R881" s="29" t="s">
        <v>8868</v>
      </c>
      <c r="S881" s="30" t="s">
        <v>50</v>
      </c>
      <c r="T881" s="13" t="s">
        <v>8869</v>
      </c>
      <c r="U881" s="13" t="s">
        <v>8870</v>
      </c>
      <c r="V881" s="13" t="s">
        <v>50</v>
      </c>
      <c r="W881" s="13" t="s">
        <v>50</v>
      </c>
      <c r="X881" s="13" t="s">
        <v>50</v>
      </c>
      <c r="Y881" s="13" t="s">
        <v>50</v>
      </c>
      <c r="Z881" s="13">
        <v>1</v>
      </c>
      <c r="AA881" s="13" t="s">
        <v>50</v>
      </c>
      <c r="AB881" s="13" t="s">
        <v>50</v>
      </c>
      <c r="AC881" s="13" t="s">
        <v>50</v>
      </c>
      <c r="AD881" s="13" t="s">
        <v>50</v>
      </c>
      <c r="AE881" s="13" t="s">
        <v>50</v>
      </c>
      <c r="AF881" s="13" t="s">
        <v>50</v>
      </c>
      <c r="AG881" s="13" t="s">
        <v>50</v>
      </c>
      <c r="AH881" s="13" t="s">
        <v>50</v>
      </c>
      <c r="AI881" s="13" t="s">
        <v>50</v>
      </c>
      <c r="AJ881" s="13" t="s">
        <v>50</v>
      </c>
      <c r="AK881" s="13" t="s">
        <v>7949</v>
      </c>
      <c r="AL881" s="13" t="s">
        <v>50</v>
      </c>
      <c r="AM881" s="13" t="s">
        <v>8871</v>
      </c>
      <c r="AN881" s="13" t="s">
        <v>738</v>
      </c>
      <c r="AO881" s="13" t="s">
        <v>50</v>
      </c>
      <c r="AP881" s="15" t="s">
        <v>50</v>
      </c>
      <c r="AQ881" s="14" t="s">
        <v>8872</v>
      </c>
      <c r="AR881" s="13" t="s">
        <v>255</v>
      </c>
    </row>
    <row r="882" spans="1:44" ht="15" thickBot="1">
      <c r="A882" s="4" t="s">
        <v>8873</v>
      </c>
      <c r="B882" s="7" t="s">
        <v>50</v>
      </c>
      <c r="C882" s="6">
        <v>45413</v>
      </c>
      <c r="D882" s="7" t="s">
        <v>45</v>
      </c>
      <c r="E882" s="7" t="s">
        <v>46</v>
      </c>
      <c r="F882" s="7" t="s">
        <v>70</v>
      </c>
      <c r="G882" s="26" t="s">
        <v>54946</v>
      </c>
      <c r="H882" s="7" t="s">
        <v>50</v>
      </c>
      <c r="I882" s="7" t="s">
        <v>50</v>
      </c>
      <c r="J882" s="6">
        <v>45520</v>
      </c>
      <c r="K882" s="7" t="s">
        <v>50</v>
      </c>
      <c r="L882" s="7" t="s">
        <v>467</v>
      </c>
      <c r="M882" s="7" t="s">
        <v>2487</v>
      </c>
      <c r="N882" s="7" t="s">
        <v>3649</v>
      </c>
      <c r="O882" s="7" t="s">
        <v>8874</v>
      </c>
      <c r="P882" s="5">
        <v>383184</v>
      </c>
      <c r="Q882" s="7" t="s">
        <v>245</v>
      </c>
      <c r="R882" s="28" t="s">
        <v>8875</v>
      </c>
      <c r="S882" s="31" t="s">
        <v>50</v>
      </c>
      <c r="T882" s="7" t="s">
        <v>50</v>
      </c>
      <c r="U882" s="7" t="s">
        <v>50</v>
      </c>
      <c r="V882" s="7" t="s">
        <v>50</v>
      </c>
      <c r="W882" s="7" t="s">
        <v>50</v>
      </c>
      <c r="X882" s="7" t="s">
        <v>50</v>
      </c>
      <c r="Y882" s="7" t="s">
        <v>467</v>
      </c>
      <c r="Z882" s="7">
        <v>1</v>
      </c>
      <c r="AA882" s="7" t="s">
        <v>50</v>
      </c>
      <c r="AB882" s="7" t="s">
        <v>50</v>
      </c>
      <c r="AC882" s="7" t="s">
        <v>50</v>
      </c>
      <c r="AD882" s="7" t="s">
        <v>467</v>
      </c>
      <c r="AE882" s="7" t="s">
        <v>50</v>
      </c>
      <c r="AF882" s="7" t="s">
        <v>50</v>
      </c>
      <c r="AG882" s="7" t="s">
        <v>50</v>
      </c>
      <c r="AH882" s="7" t="s">
        <v>50</v>
      </c>
      <c r="AI882" s="7" t="s">
        <v>50</v>
      </c>
      <c r="AJ882" s="7" t="s">
        <v>50</v>
      </c>
      <c r="AK882" s="7" t="s">
        <v>8876</v>
      </c>
      <c r="AL882" s="7" t="s">
        <v>50</v>
      </c>
      <c r="AM882" s="7" t="s">
        <v>8877</v>
      </c>
      <c r="AN882" s="7" t="s">
        <v>66</v>
      </c>
      <c r="AO882" s="7" t="s">
        <v>50</v>
      </c>
      <c r="AP882" s="9" t="s">
        <v>50</v>
      </c>
      <c r="AQ882" s="8" t="s">
        <v>8878</v>
      </c>
      <c r="AR882" s="7" t="s">
        <v>255</v>
      </c>
    </row>
    <row r="883" spans="1:44" ht="15" thickBot="1">
      <c r="A883" s="10" t="s">
        <v>8879</v>
      </c>
      <c r="B883" s="13" t="s">
        <v>50</v>
      </c>
      <c r="C883" s="12">
        <v>42370</v>
      </c>
      <c r="D883" s="13" t="s">
        <v>45</v>
      </c>
      <c r="E883" s="13" t="s">
        <v>1939</v>
      </c>
      <c r="F883" s="13" t="s">
        <v>70</v>
      </c>
      <c r="G883" s="27" t="s">
        <v>54945</v>
      </c>
      <c r="H883" s="13" t="s">
        <v>50</v>
      </c>
      <c r="I883" s="13" t="s">
        <v>50</v>
      </c>
      <c r="J883" s="12">
        <v>45524</v>
      </c>
      <c r="K883" s="13" t="s">
        <v>50</v>
      </c>
      <c r="L883" s="13" t="s">
        <v>52</v>
      </c>
      <c r="M883" s="13" t="s">
        <v>8880</v>
      </c>
      <c r="N883" s="13" t="s">
        <v>838</v>
      </c>
      <c r="O883" s="13" t="s">
        <v>8881</v>
      </c>
      <c r="P883" s="11">
        <v>384461</v>
      </c>
      <c r="Q883" s="13" t="s">
        <v>218</v>
      </c>
      <c r="R883" s="29" t="s">
        <v>8882</v>
      </c>
      <c r="S883" s="29" t="s">
        <v>8883</v>
      </c>
      <c r="T883" s="13" t="s">
        <v>8884</v>
      </c>
      <c r="U883" s="13" t="s">
        <v>8885</v>
      </c>
      <c r="V883" s="13" t="s">
        <v>50</v>
      </c>
      <c r="W883" s="13" t="s">
        <v>50</v>
      </c>
      <c r="X883" s="13" t="s">
        <v>50</v>
      </c>
      <c r="Y883" s="13" t="s">
        <v>50</v>
      </c>
      <c r="Z883" s="13">
        <v>1</v>
      </c>
      <c r="AA883" s="13" t="s">
        <v>50</v>
      </c>
      <c r="AB883" s="13" t="s">
        <v>50</v>
      </c>
      <c r="AC883" s="13" t="s">
        <v>50</v>
      </c>
      <c r="AD883" s="13" t="s">
        <v>50</v>
      </c>
      <c r="AE883" s="13" t="s">
        <v>50</v>
      </c>
      <c r="AF883" s="13" t="s">
        <v>50</v>
      </c>
      <c r="AG883" s="13" t="s">
        <v>50</v>
      </c>
      <c r="AH883" s="13" t="s">
        <v>50</v>
      </c>
      <c r="AI883" s="13" t="s">
        <v>50</v>
      </c>
      <c r="AJ883" s="13" t="s">
        <v>50</v>
      </c>
      <c r="AK883" s="13" t="s">
        <v>6679</v>
      </c>
      <c r="AL883" s="13" t="s">
        <v>50</v>
      </c>
      <c r="AM883" s="13" t="s">
        <v>8886</v>
      </c>
      <c r="AN883" s="13" t="s">
        <v>5485</v>
      </c>
      <c r="AO883" s="13" t="s">
        <v>8884</v>
      </c>
      <c r="AP883" s="14" t="s">
        <v>8887</v>
      </c>
      <c r="AQ883" s="15" t="s">
        <v>50</v>
      </c>
      <c r="AR883" s="13" t="s">
        <v>50</v>
      </c>
    </row>
    <row r="884" spans="1:44" ht="15" thickBot="1">
      <c r="A884" s="4" t="s">
        <v>8888</v>
      </c>
      <c r="B884" s="7" t="s">
        <v>50</v>
      </c>
      <c r="C884" s="6">
        <v>24838</v>
      </c>
      <c r="D884" s="7" t="s">
        <v>45</v>
      </c>
      <c r="E884" s="7" t="s">
        <v>1939</v>
      </c>
      <c r="F884" s="7" t="s">
        <v>70</v>
      </c>
      <c r="G884" s="27" t="s">
        <v>54945</v>
      </c>
      <c r="H884" s="7" t="s">
        <v>50</v>
      </c>
      <c r="I884" s="7" t="s">
        <v>50</v>
      </c>
      <c r="J884" s="6">
        <v>45525</v>
      </c>
      <c r="K884" s="7" t="s">
        <v>50</v>
      </c>
      <c r="L884" s="7" t="s">
        <v>52</v>
      </c>
      <c r="M884" s="7" t="s">
        <v>7711</v>
      </c>
      <c r="N884" s="7" t="s">
        <v>8595</v>
      </c>
      <c r="O884" s="7" t="s">
        <v>8889</v>
      </c>
      <c r="P884" s="5">
        <v>396086</v>
      </c>
      <c r="Q884" s="7" t="s">
        <v>166</v>
      </c>
      <c r="R884" s="28" t="s">
        <v>8890</v>
      </c>
      <c r="S884" s="28" t="s">
        <v>8891</v>
      </c>
      <c r="T884" s="7" t="s">
        <v>8892</v>
      </c>
      <c r="U884" s="7" t="s">
        <v>8893</v>
      </c>
      <c r="V884" s="7" t="s">
        <v>50</v>
      </c>
      <c r="W884" s="7" t="s">
        <v>50</v>
      </c>
      <c r="X884" s="7" t="s">
        <v>50</v>
      </c>
      <c r="Y884" s="7" t="s">
        <v>50</v>
      </c>
      <c r="Z884" s="7">
        <v>1</v>
      </c>
      <c r="AA884" s="7" t="s">
        <v>50</v>
      </c>
      <c r="AB884" s="7" t="s">
        <v>50</v>
      </c>
      <c r="AC884" s="7" t="s">
        <v>50</v>
      </c>
      <c r="AD884" s="7" t="s">
        <v>50</v>
      </c>
      <c r="AE884" s="7" t="s">
        <v>50</v>
      </c>
      <c r="AF884" s="7" t="s">
        <v>50</v>
      </c>
      <c r="AG884" s="7" t="s">
        <v>50</v>
      </c>
      <c r="AH884" s="7" t="s">
        <v>50</v>
      </c>
      <c r="AI884" s="7" t="s">
        <v>50</v>
      </c>
      <c r="AJ884" s="7" t="s">
        <v>50</v>
      </c>
      <c r="AK884" s="7" t="s">
        <v>7949</v>
      </c>
      <c r="AL884" s="7" t="s">
        <v>50</v>
      </c>
      <c r="AM884" s="7" t="s">
        <v>8894</v>
      </c>
      <c r="AN884" s="7" t="s">
        <v>66</v>
      </c>
      <c r="AO884" s="7" t="s">
        <v>8892</v>
      </c>
      <c r="AP884" s="8" t="s">
        <v>8895</v>
      </c>
      <c r="AQ884" s="9" t="s">
        <v>50</v>
      </c>
      <c r="AR884" s="7" t="s">
        <v>50</v>
      </c>
    </row>
    <row r="885" spans="1:44" ht="15" thickBot="1">
      <c r="A885" s="10" t="s">
        <v>8896</v>
      </c>
      <c r="B885" s="13" t="s">
        <v>50</v>
      </c>
      <c r="C885" s="13" t="s">
        <v>50</v>
      </c>
      <c r="D885" s="13" t="s">
        <v>45</v>
      </c>
      <c r="E885" s="13" t="s">
        <v>46</v>
      </c>
      <c r="F885" s="13" t="s">
        <v>70</v>
      </c>
      <c r="G885" s="13" t="s">
        <v>50</v>
      </c>
      <c r="H885" s="13" t="s">
        <v>50</v>
      </c>
      <c r="I885" s="13" t="s">
        <v>50</v>
      </c>
      <c r="J885" s="12">
        <v>45528</v>
      </c>
      <c r="K885" s="13" t="s">
        <v>50</v>
      </c>
      <c r="L885" s="13" t="s">
        <v>467</v>
      </c>
      <c r="M885" s="13" t="s">
        <v>8897</v>
      </c>
      <c r="N885" s="13" t="s">
        <v>50</v>
      </c>
      <c r="O885" s="13" t="s">
        <v>8898</v>
      </c>
      <c r="P885" s="11">
        <v>397247</v>
      </c>
      <c r="Q885" s="13" t="s">
        <v>50</v>
      </c>
      <c r="R885" s="30" t="s">
        <v>50</v>
      </c>
      <c r="S885" s="30" t="s">
        <v>50</v>
      </c>
      <c r="T885" s="13" t="s">
        <v>50</v>
      </c>
      <c r="U885" s="13" t="s">
        <v>50</v>
      </c>
      <c r="V885" s="13" t="s">
        <v>50</v>
      </c>
      <c r="W885" s="13" t="s">
        <v>50</v>
      </c>
      <c r="X885" s="13" t="s">
        <v>50</v>
      </c>
      <c r="Y885" s="13" t="s">
        <v>467</v>
      </c>
      <c r="Z885" s="13">
        <v>1</v>
      </c>
      <c r="AA885" s="13" t="s">
        <v>50</v>
      </c>
      <c r="AB885" s="13" t="s">
        <v>50</v>
      </c>
      <c r="AC885" s="13" t="s">
        <v>50</v>
      </c>
      <c r="AD885" s="13" t="s">
        <v>467</v>
      </c>
      <c r="AE885" s="13" t="s">
        <v>50</v>
      </c>
      <c r="AF885" s="13" t="s">
        <v>50</v>
      </c>
      <c r="AG885" s="13" t="s">
        <v>50</v>
      </c>
      <c r="AH885" s="13" t="s">
        <v>50</v>
      </c>
      <c r="AI885" s="13" t="s">
        <v>50</v>
      </c>
      <c r="AJ885" s="13" t="s">
        <v>50</v>
      </c>
      <c r="AK885" s="13" t="s">
        <v>8899</v>
      </c>
      <c r="AL885" s="13" t="s">
        <v>50</v>
      </c>
      <c r="AM885" s="13" t="s">
        <v>50</v>
      </c>
      <c r="AN885" s="13" t="s">
        <v>50</v>
      </c>
      <c r="AO885" s="13" t="s">
        <v>50</v>
      </c>
      <c r="AP885" s="15" t="s">
        <v>50</v>
      </c>
      <c r="AQ885" s="15" t="s">
        <v>50</v>
      </c>
      <c r="AR885" s="13" t="s">
        <v>1186</v>
      </c>
    </row>
    <row r="886" spans="1:44" ht="15" thickBot="1">
      <c r="A886" s="4" t="s">
        <v>8900</v>
      </c>
      <c r="B886" s="7" t="s">
        <v>50</v>
      </c>
      <c r="C886" s="6">
        <v>8402</v>
      </c>
      <c r="D886" s="7" t="s">
        <v>45</v>
      </c>
      <c r="E886" s="7" t="s">
        <v>1939</v>
      </c>
      <c r="F886" s="7" t="s">
        <v>70</v>
      </c>
      <c r="G886" s="27" t="s">
        <v>54945</v>
      </c>
      <c r="H886" s="7" t="s">
        <v>50</v>
      </c>
      <c r="I886" s="7" t="s">
        <v>50</v>
      </c>
      <c r="J886" s="6">
        <v>45525</v>
      </c>
      <c r="K886" s="7" t="s">
        <v>50</v>
      </c>
      <c r="L886" s="7" t="s">
        <v>52</v>
      </c>
      <c r="M886" s="7" t="s">
        <v>8901</v>
      </c>
      <c r="N886" s="7" t="s">
        <v>7169</v>
      </c>
      <c r="O886" s="7" t="s">
        <v>8902</v>
      </c>
      <c r="P886" s="5">
        <v>398211</v>
      </c>
      <c r="Q886" s="7" t="s">
        <v>166</v>
      </c>
      <c r="R886" s="28" t="s">
        <v>8903</v>
      </c>
      <c r="S886" s="28" t="s">
        <v>8904</v>
      </c>
      <c r="T886" s="7" t="s">
        <v>8905</v>
      </c>
      <c r="U886" s="7" t="s">
        <v>8906</v>
      </c>
      <c r="V886" s="7" t="s">
        <v>50</v>
      </c>
      <c r="W886" s="7" t="s">
        <v>50</v>
      </c>
      <c r="X886" s="7" t="s">
        <v>50</v>
      </c>
      <c r="Y886" s="7" t="s">
        <v>50</v>
      </c>
      <c r="Z886" s="7">
        <v>1</v>
      </c>
      <c r="AA886" s="7" t="s">
        <v>50</v>
      </c>
      <c r="AB886" s="7" t="s">
        <v>50</v>
      </c>
      <c r="AC886" s="7" t="s">
        <v>50</v>
      </c>
      <c r="AD886" s="7" t="s">
        <v>50</v>
      </c>
      <c r="AE886" s="7" t="s">
        <v>50</v>
      </c>
      <c r="AF886" s="7" t="s">
        <v>50</v>
      </c>
      <c r="AG886" s="7" t="s">
        <v>50</v>
      </c>
      <c r="AH886" s="7" t="s">
        <v>50</v>
      </c>
      <c r="AI886" s="7" t="s">
        <v>50</v>
      </c>
      <c r="AJ886" s="7" t="s">
        <v>50</v>
      </c>
      <c r="AK886" s="7" t="s">
        <v>7949</v>
      </c>
      <c r="AL886" s="7" t="s">
        <v>50</v>
      </c>
      <c r="AM886" s="7" t="s">
        <v>8907</v>
      </c>
      <c r="AN886" s="7" t="s">
        <v>5485</v>
      </c>
      <c r="AO886" s="7" t="s">
        <v>8908</v>
      </c>
      <c r="AP886" s="8" t="s">
        <v>8909</v>
      </c>
      <c r="AQ886" s="9" t="s">
        <v>50</v>
      </c>
      <c r="AR886" s="7" t="s">
        <v>50</v>
      </c>
    </row>
    <row r="887" spans="1:44" ht="15" thickBot="1">
      <c r="A887" s="10" t="s">
        <v>8910</v>
      </c>
      <c r="B887" s="13" t="s">
        <v>50</v>
      </c>
      <c r="C887" s="12">
        <v>41640</v>
      </c>
      <c r="D887" s="13" t="s">
        <v>45</v>
      </c>
      <c r="E887" s="13" t="s">
        <v>1939</v>
      </c>
      <c r="F887" s="13" t="s">
        <v>70</v>
      </c>
      <c r="G887" s="27" t="s">
        <v>54945</v>
      </c>
      <c r="H887" s="13" t="s">
        <v>50</v>
      </c>
      <c r="I887" s="13" t="s">
        <v>50</v>
      </c>
      <c r="J887" s="12">
        <v>45525</v>
      </c>
      <c r="K887" s="13" t="s">
        <v>50</v>
      </c>
      <c r="L887" s="13" t="s">
        <v>52</v>
      </c>
      <c r="M887" s="13" t="s">
        <v>8911</v>
      </c>
      <c r="N887" s="13" t="s">
        <v>7169</v>
      </c>
      <c r="O887" s="13" t="s">
        <v>8912</v>
      </c>
      <c r="P887" s="11">
        <v>398304</v>
      </c>
      <c r="Q887" s="13" t="s">
        <v>166</v>
      </c>
      <c r="R887" s="29" t="s">
        <v>8913</v>
      </c>
      <c r="S887" s="29" t="s">
        <v>8914</v>
      </c>
      <c r="T887" s="13" t="s">
        <v>8915</v>
      </c>
      <c r="U887" s="13" t="s">
        <v>8916</v>
      </c>
      <c r="V887" s="13" t="s">
        <v>50</v>
      </c>
      <c r="W887" s="13" t="s">
        <v>50</v>
      </c>
      <c r="X887" s="13" t="s">
        <v>50</v>
      </c>
      <c r="Y887" s="13" t="s">
        <v>50</v>
      </c>
      <c r="Z887" s="13">
        <v>1</v>
      </c>
      <c r="AA887" s="13" t="s">
        <v>50</v>
      </c>
      <c r="AB887" s="13" t="s">
        <v>50</v>
      </c>
      <c r="AC887" s="13" t="s">
        <v>50</v>
      </c>
      <c r="AD887" s="13" t="s">
        <v>50</v>
      </c>
      <c r="AE887" s="13" t="s">
        <v>50</v>
      </c>
      <c r="AF887" s="13" t="s">
        <v>50</v>
      </c>
      <c r="AG887" s="13" t="s">
        <v>50</v>
      </c>
      <c r="AH887" s="13" t="s">
        <v>50</v>
      </c>
      <c r="AI887" s="13" t="s">
        <v>50</v>
      </c>
      <c r="AJ887" s="13" t="s">
        <v>50</v>
      </c>
      <c r="AK887" s="13" t="s">
        <v>7949</v>
      </c>
      <c r="AL887" s="13" t="s">
        <v>50</v>
      </c>
      <c r="AM887" s="13" t="s">
        <v>8917</v>
      </c>
      <c r="AN887" s="13" t="s">
        <v>993</v>
      </c>
      <c r="AO887" s="13" t="s">
        <v>50</v>
      </c>
      <c r="AP887" s="15" t="s">
        <v>50</v>
      </c>
      <c r="AQ887" s="14" t="s">
        <v>8918</v>
      </c>
      <c r="AR887" s="13" t="s">
        <v>255</v>
      </c>
    </row>
    <row r="888" spans="1:44" ht="15" thickBot="1">
      <c r="A888" s="4" t="s">
        <v>8919</v>
      </c>
      <c r="B888" s="7" t="s">
        <v>50</v>
      </c>
      <c r="C888" s="6">
        <v>24838</v>
      </c>
      <c r="D888" s="7" t="s">
        <v>45</v>
      </c>
      <c r="E888" s="7" t="s">
        <v>50</v>
      </c>
      <c r="F888" s="7" t="s">
        <v>70</v>
      </c>
      <c r="G888" s="7" t="s">
        <v>114</v>
      </c>
      <c r="H888" s="7" t="s">
        <v>50</v>
      </c>
      <c r="I888" s="7" t="s">
        <v>50</v>
      </c>
      <c r="J888" s="6">
        <v>45525</v>
      </c>
      <c r="K888" s="7" t="s">
        <v>50</v>
      </c>
      <c r="L888" s="7" t="s">
        <v>62</v>
      </c>
      <c r="M888" s="7" t="s">
        <v>8920</v>
      </c>
      <c r="N888" s="7" t="s">
        <v>8921</v>
      </c>
      <c r="O888" s="7" t="s">
        <v>8922</v>
      </c>
      <c r="P888" s="5">
        <v>401246</v>
      </c>
      <c r="Q888" s="7" t="s">
        <v>135</v>
      </c>
      <c r="R888" s="28" t="s">
        <v>8923</v>
      </c>
      <c r="S888" s="28" t="s">
        <v>8924</v>
      </c>
      <c r="T888" s="7" t="s">
        <v>8925</v>
      </c>
      <c r="U888" s="7" t="s">
        <v>8926</v>
      </c>
      <c r="V888" s="7">
        <v>1000000</v>
      </c>
      <c r="W888" s="7" t="s">
        <v>209</v>
      </c>
      <c r="X888" s="7">
        <v>1111993</v>
      </c>
      <c r="Y888" s="7" t="s">
        <v>50</v>
      </c>
      <c r="Z888" s="7">
        <v>1</v>
      </c>
      <c r="AA888" s="7">
        <v>1000000</v>
      </c>
      <c r="AB888" s="7" t="s">
        <v>209</v>
      </c>
      <c r="AC888" s="7">
        <v>1111993</v>
      </c>
      <c r="AD888" s="7" t="s">
        <v>62</v>
      </c>
      <c r="AE888" s="7">
        <v>1000000</v>
      </c>
      <c r="AF888" s="7" t="s">
        <v>209</v>
      </c>
      <c r="AG888" s="7">
        <v>1111993</v>
      </c>
      <c r="AH888" s="7">
        <v>1000000</v>
      </c>
      <c r="AI888" s="7" t="s">
        <v>209</v>
      </c>
      <c r="AJ888" s="7">
        <v>1111993</v>
      </c>
      <c r="AK888" s="7" t="s">
        <v>8927</v>
      </c>
      <c r="AL888" s="7" t="s">
        <v>50</v>
      </c>
      <c r="AM888" s="7" t="s">
        <v>8928</v>
      </c>
      <c r="AN888" s="7" t="s">
        <v>66</v>
      </c>
      <c r="AO888" s="7" t="s">
        <v>8929</v>
      </c>
      <c r="AP888" s="8" t="s">
        <v>8930</v>
      </c>
      <c r="AQ888" s="9" t="s">
        <v>50</v>
      </c>
      <c r="AR888" s="7" t="s">
        <v>50</v>
      </c>
    </row>
    <row r="889" spans="1:44" ht="15" thickBot="1">
      <c r="A889" s="10" t="s">
        <v>8931</v>
      </c>
      <c r="B889" s="13" t="s">
        <v>50</v>
      </c>
      <c r="C889" s="12">
        <v>44562</v>
      </c>
      <c r="D889" s="13" t="s">
        <v>45</v>
      </c>
      <c r="E889" s="13" t="s">
        <v>46</v>
      </c>
      <c r="F889" s="13" t="s">
        <v>70</v>
      </c>
      <c r="G889" s="26" t="s">
        <v>54946</v>
      </c>
      <c r="H889" s="13" t="s">
        <v>50</v>
      </c>
      <c r="I889" s="13" t="s">
        <v>50</v>
      </c>
      <c r="J889" s="12">
        <v>45524</v>
      </c>
      <c r="K889" s="13" t="s">
        <v>50</v>
      </c>
      <c r="L889" s="13" t="s">
        <v>467</v>
      </c>
      <c r="M889" s="13" t="s">
        <v>8932</v>
      </c>
      <c r="N889" s="13" t="s">
        <v>8933</v>
      </c>
      <c r="O889" s="13" t="s">
        <v>8934</v>
      </c>
      <c r="P889" s="11">
        <v>417978</v>
      </c>
      <c r="Q889" s="13" t="s">
        <v>245</v>
      </c>
      <c r="R889" s="30" t="s">
        <v>50</v>
      </c>
      <c r="S889" s="30" t="s">
        <v>50</v>
      </c>
      <c r="T889" s="13" t="s">
        <v>50</v>
      </c>
      <c r="U889" s="13" t="s">
        <v>50</v>
      </c>
      <c r="V889" s="13" t="s">
        <v>50</v>
      </c>
      <c r="W889" s="13" t="s">
        <v>50</v>
      </c>
      <c r="X889" s="13" t="s">
        <v>50</v>
      </c>
      <c r="Y889" s="13" t="s">
        <v>467</v>
      </c>
      <c r="Z889" s="13">
        <v>1</v>
      </c>
      <c r="AA889" s="13" t="s">
        <v>50</v>
      </c>
      <c r="AB889" s="13" t="s">
        <v>50</v>
      </c>
      <c r="AC889" s="13" t="s">
        <v>50</v>
      </c>
      <c r="AD889" s="13" t="s">
        <v>467</v>
      </c>
      <c r="AE889" s="13" t="s">
        <v>50</v>
      </c>
      <c r="AF889" s="13" t="s">
        <v>50</v>
      </c>
      <c r="AG889" s="13" t="s">
        <v>50</v>
      </c>
      <c r="AH889" s="13" t="s">
        <v>50</v>
      </c>
      <c r="AI889" s="13" t="s">
        <v>50</v>
      </c>
      <c r="AJ889" s="13" t="s">
        <v>50</v>
      </c>
      <c r="AK889" s="13" t="s">
        <v>50</v>
      </c>
      <c r="AL889" s="13" t="s">
        <v>50</v>
      </c>
      <c r="AM889" s="13" t="s">
        <v>50</v>
      </c>
      <c r="AN889" s="13" t="s">
        <v>50</v>
      </c>
      <c r="AO889" s="13" t="s">
        <v>50</v>
      </c>
      <c r="AP889" s="15" t="s">
        <v>50</v>
      </c>
      <c r="AQ889" s="15" t="s">
        <v>50</v>
      </c>
      <c r="AR889" s="13" t="s">
        <v>1186</v>
      </c>
    </row>
    <row r="890" spans="1:44" ht="15" thickBot="1">
      <c r="A890" s="4" t="s">
        <v>8935</v>
      </c>
      <c r="B890" s="7">
        <v>286</v>
      </c>
      <c r="C890" s="6">
        <v>42736</v>
      </c>
      <c r="D890" s="7" t="s">
        <v>45</v>
      </c>
      <c r="E890" s="7" t="s">
        <v>46</v>
      </c>
      <c r="F890" s="7" t="s">
        <v>70</v>
      </c>
      <c r="G890" s="26" t="s">
        <v>54946</v>
      </c>
      <c r="H890" s="7" t="s">
        <v>50</v>
      </c>
      <c r="I890" s="7" t="s">
        <v>50</v>
      </c>
      <c r="J890" s="6">
        <v>45530</v>
      </c>
      <c r="K890" s="7" t="s">
        <v>50</v>
      </c>
      <c r="L890" s="7" t="s">
        <v>178</v>
      </c>
      <c r="M890" s="7" t="s">
        <v>8936</v>
      </c>
      <c r="N890" s="7" t="s">
        <v>8937</v>
      </c>
      <c r="O890" s="7" t="s">
        <v>8938</v>
      </c>
      <c r="P890" s="5">
        <v>422229</v>
      </c>
      <c r="Q890" s="7" t="s">
        <v>545</v>
      </c>
      <c r="R890" s="28" t="s">
        <v>8939</v>
      </c>
      <c r="S890" s="28" t="s">
        <v>8940</v>
      </c>
      <c r="T890" s="7" t="s">
        <v>8941</v>
      </c>
      <c r="U890" s="7" t="s">
        <v>8942</v>
      </c>
      <c r="V890" s="7" t="s">
        <v>50</v>
      </c>
      <c r="W890" s="7" t="s">
        <v>50</v>
      </c>
      <c r="X890" s="7" t="s">
        <v>50</v>
      </c>
      <c r="Y890" s="7" t="s">
        <v>50</v>
      </c>
      <c r="Z890" s="7">
        <v>1</v>
      </c>
      <c r="AA890" s="7" t="s">
        <v>50</v>
      </c>
      <c r="AB890" s="7" t="s">
        <v>50</v>
      </c>
      <c r="AC890" s="7" t="s">
        <v>50</v>
      </c>
      <c r="AD890" s="7" t="s">
        <v>178</v>
      </c>
      <c r="AE890" s="7" t="s">
        <v>50</v>
      </c>
      <c r="AF890" s="7" t="s">
        <v>50</v>
      </c>
      <c r="AG890" s="7" t="s">
        <v>50</v>
      </c>
      <c r="AH890" s="7" t="s">
        <v>50</v>
      </c>
      <c r="AI890" s="7" t="s">
        <v>50</v>
      </c>
      <c r="AJ890" s="7" t="s">
        <v>50</v>
      </c>
      <c r="AK890" s="7" t="s">
        <v>8943</v>
      </c>
      <c r="AL890" s="7" t="s">
        <v>50</v>
      </c>
      <c r="AM890" s="7" t="s">
        <v>8944</v>
      </c>
      <c r="AN890" s="7" t="s">
        <v>253</v>
      </c>
      <c r="AO890" s="7" t="s">
        <v>8945</v>
      </c>
      <c r="AP890" s="8" t="s">
        <v>8946</v>
      </c>
      <c r="AQ890" s="9" t="s">
        <v>50</v>
      </c>
      <c r="AR890" s="7" t="s">
        <v>50</v>
      </c>
    </row>
    <row r="891" spans="1:44" ht="15" thickBot="1">
      <c r="A891" s="10" t="s">
        <v>8947</v>
      </c>
      <c r="B891" s="13" t="s">
        <v>50</v>
      </c>
      <c r="C891" s="12">
        <v>44562</v>
      </c>
      <c r="D891" s="13" t="s">
        <v>45</v>
      </c>
      <c r="E891" s="13" t="s">
        <v>46</v>
      </c>
      <c r="F891" s="13" t="s">
        <v>70</v>
      </c>
      <c r="G891" s="26" t="s">
        <v>54946</v>
      </c>
      <c r="H891" s="13" t="s">
        <v>50</v>
      </c>
      <c r="I891" s="13" t="s">
        <v>50</v>
      </c>
      <c r="J891" s="12">
        <v>45524</v>
      </c>
      <c r="K891" s="13" t="s">
        <v>50</v>
      </c>
      <c r="L891" s="13" t="s">
        <v>467</v>
      </c>
      <c r="M891" s="13" t="s">
        <v>8948</v>
      </c>
      <c r="N891" s="13" t="s">
        <v>8949</v>
      </c>
      <c r="O891" s="13" t="s">
        <v>8950</v>
      </c>
      <c r="P891" s="11">
        <v>431113</v>
      </c>
      <c r="Q891" s="13" t="s">
        <v>245</v>
      </c>
      <c r="R891" s="29" t="s">
        <v>8951</v>
      </c>
      <c r="S891" s="30" t="s">
        <v>50</v>
      </c>
      <c r="T891" s="13" t="s">
        <v>8952</v>
      </c>
      <c r="U891" s="13">
        <v>15914159121</v>
      </c>
      <c r="V891" s="13" t="s">
        <v>50</v>
      </c>
      <c r="W891" s="13" t="s">
        <v>50</v>
      </c>
      <c r="X891" s="13" t="s">
        <v>50</v>
      </c>
      <c r="Y891" s="13" t="s">
        <v>467</v>
      </c>
      <c r="Z891" s="13">
        <v>1</v>
      </c>
      <c r="AA891" s="13" t="s">
        <v>50</v>
      </c>
      <c r="AB891" s="13" t="s">
        <v>50</v>
      </c>
      <c r="AC891" s="13" t="s">
        <v>50</v>
      </c>
      <c r="AD891" s="13" t="s">
        <v>467</v>
      </c>
      <c r="AE891" s="13" t="s">
        <v>50</v>
      </c>
      <c r="AF891" s="13" t="s">
        <v>50</v>
      </c>
      <c r="AG891" s="13" t="s">
        <v>50</v>
      </c>
      <c r="AH891" s="13" t="s">
        <v>50</v>
      </c>
      <c r="AI891" s="13" t="s">
        <v>50</v>
      </c>
      <c r="AJ891" s="13" t="s">
        <v>50</v>
      </c>
      <c r="AK891" s="13" t="s">
        <v>8953</v>
      </c>
      <c r="AL891" s="13" t="s">
        <v>50</v>
      </c>
      <c r="AM891" s="13" t="s">
        <v>8954</v>
      </c>
      <c r="AN891" s="13" t="s">
        <v>66</v>
      </c>
      <c r="AO891" s="13" t="s">
        <v>50</v>
      </c>
      <c r="AP891" s="15" t="s">
        <v>50</v>
      </c>
      <c r="AQ891" s="14" t="s">
        <v>8955</v>
      </c>
      <c r="AR891" s="13" t="s">
        <v>255</v>
      </c>
    </row>
    <row r="892" spans="1:44" ht="15" thickBot="1">
      <c r="A892" s="4" t="s">
        <v>8956</v>
      </c>
      <c r="B892" s="7" t="s">
        <v>50</v>
      </c>
      <c r="C892" s="6">
        <v>10228</v>
      </c>
      <c r="D892" s="7" t="s">
        <v>45</v>
      </c>
      <c r="E892" s="7" t="s">
        <v>1939</v>
      </c>
      <c r="F892" s="7" t="s">
        <v>70</v>
      </c>
      <c r="G892" s="27" t="s">
        <v>54945</v>
      </c>
      <c r="H892" s="7" t="s">
        <v>50</v>
      </c>
      <c r="I892" s="7" t="s">
        <v>50</v>
      </c>
      <c r="J892" s="6">
        <v>45525</v>
      </c>
      <c r="K892" s="7" t="s">
        <v>50</v>
      </c>
      <c r="L892" s="7" t="s">
        <v>52</v>
      </c>
      <c r="M892" s="7" t="s">
        <v>8957</v>
      </c>
      <c r="N892" s="7" t="s">
        <v>7169</v>
      </c>
      <c r="O892" s="7" t="s">
        <v>8958</v>
      </c>
      <c r="P892" s="5">
        <v>435717</v>
      </c>
      <c r="Q892" s="7" t="s">
        <v>166</v>
      </c>
      <c r="R892" s="28" t="s">
        <v>8959</v>
      </c>
      <c r="S892" s="28" t="s">
        <v>8960</v>
      </c>
      <c r="T892" s="7" t="s">
        <v>8961</v>
      </c>
      <c r="U892" s="7" t="s">
        <v>8962</v>
      </c>
      <c r="V892" s="7" t="s">
        <v>50</v>
      </c>
      <c r="W892" s="7" t="s">
        <v>50</v>
      </c>
      <c r="X892" s="7" t="s">
        <v>50</v>
      </c>
      <c r="Y892" s="7" t="s">
        <v>50</v>
      </c>
      <c r="Z892" s="7">
        <v>1</v>
      </c>
      <c r="AA892" s="7" t="s">
        <v>50</v>
      </c>
      <c r="AB892" s="7" t="s">
        <v>50</v>
      </c>
      <c r="AC892" s="7" t="s">
        <v>50</v>
      </c>
      <c r="AD892" s="7" t="s">
        <v>50</v>
      </c>
      <c r="AE892" s="7" t="s">
        <v>50</v>
      </c>
      <c r="AF892" s="7" t="s">
        <v>50</v>
      </c>
      <c r="AG892" s="7" t="s">
        <v>50</v>
      </c>
      <c r="AH892" s="7" t="s">
        <v>50</v>
      </c>
      <c r="AI892" s="7" t="s">
        <v>50</v>
      </c>
      <c r="AJ892" s="7" t="s">
        <v>50</v>
      </c>
      <c r="AK892" s="7" t="s">
        <v>7949</v>
      </c>
      <c r="AL892" s="7" t="s">
        <v>50</v>
      </c>
      <c r="AM892" s="7" t="s">
        <v>8963</v>
      </c>
      <c r="AN892" s="7" t="s">
        <v>738</v>
      </c>
      <c r="AO892" s="7" t="s">
        <v>50</v>
      </c>
      <c r="AP892" s="9" t="s">
        <v>50</v>
      </c>
      <c r="AQ892" s="8" t="s">
        <v>8964</v>
      </c>
      <c r="AR892" s="7" t="s">
        <v>255</v>
      </c>
    </row>
    <row r="893" spans="1:44" ht="15" thickBot="1">
      <c r="A893" s="10" t="s">
        <v>8965</v>
      </c>
      <c r="B893" s="13" t="s">
        <v>50</v>
      </c>
      <c r="C893" s="12">
        <v>42370</v>
      </c>
      <c r="D893" s="13" t="s">
        <v>45</v>
      </c>
      <c r="E893" s="13" t="s">
        <v>46</v>
      </c>
      <c r="F893" s="13" t="s">
        <v>70</v>
      </c>
      <c r="G893" s="13" t="s">
        <v>114</v>
      </c>
      <c r="H893" s="13" t="s">
        <v>50</v>
      </c>
      <c r="I893" s="13" t="s">
        <v>50</v>
      </c>
      <c r="J893" s="12">
        <v>45520</v>
      </c>
      <c r="K893" s="13" t="s">
        <v>50</v>
      </c>
      <c r="L893" s="13" t="s">
        <v>467</v>
      </c>
      <c r="M893" s="13" t="s">
        <v>8966</v>
      </c>
      <c r="N893" s="13" t="s">
        <v>8967</v>
      </c>
      <c r="O893" s="13" t="s">
        <v>8968</v>
      </c>
      <c r="P893" s="11">
        <v>445966</v>
      </c>
      <c r="Q893" s="13" t="s">
        <v>245</v>
      </c>
      <c r="R893" s="30" t="s">
        <v>50</v>
      </c>
      <c r="S893" s="30" t="s">
        <v>50</v>
      </c>
      <c r="T893" s="13" t="s">
        <v>50</v>
      </c>
      <c r="U893" s="13" t="s">
        <v>50</v>
      </c>
      <c r="V893" s="13" t="s">
        <v>50</v>
      </c>
      <c r="W893" s="13" t="s">
        <v>50</v>
      </c>
      <c r="X893" s="13" t="s">
        <v>50</v>
      </c>
      <c r="Y893" s="13" t="s">
        <v>467</v>
      </c>
      <c r="Z893" s="13">
        <v>1</v>
      </c>
      <c r="AA893" s="13" t="s">
        <v>50</v>
      </c>
      <c r="AB893" s="13" t="s">
        <v>50</v>
      </c>
      <c r="AC893" s="13" t="s">
        <v>50</v>
      </c>
      <c r="AD893" s="13" t="s">
        <v>467</v>
      </c>
      <c r="AE893" s="13" t="s">
        <v>50</v>
      </c>
      <c r="AF893" s="13" t="s">
        <v>50</v>
      </c>
      <c r="AG893" s="13" t="s">
        <v>50</v>
      </c>
      <c r="AH893" s="13" t="s">
        <v>50</v>
      </c>
      <c r="AI893" s="13" t="s">
        <v>50</v>
      </c>
      <c r="AJ893" s="13" t="s">
        <v>50</v>
      </c>
      <c r="AK893" s="13" t="s">
        <v>8969</v>
      </c>
      <c r="AL893" s="13" t="s">
        <v>50</v>
      </c>
      <c r="AM893" s="13" t="s">
        <v>8970</v>
      </c>
      <c r="AN893" s="13" t="s">
        <v>66</v>
      </c>
      <c r="AO893" s="13" t="s">
        <v>50</v>
      </c>
      <c r="AP893" s="15" t="s">
        <v>50</v>
      </c>
      <c r="AQ893" s="14" t="s">
        <v>8971</v>
      </c>
      <c r="AR893" s="13" t="s">
        <v>255</v>
      </c>
    </row>
    <row r="894" spans="1:44" ht="15" thickBot="1">
      <c r="A894" s="4" t="s">
        <v>8972</v>
      </c>
      <c r="B894" s="7" t="s">
        <v>50</v>
      </c>
      <c r="C894" s="7" t="s">
        <v>50</v>
      </c>
      <c r="D894" s="7" t="s">
        <v>45</v>
      </c>
      <c r="E894" s="7" t="s">
        <v>1939</v>
      </c>
      <c r="F894" s="7" t="s">
        <v>70</v>
      </c>
      <c r="G894" s="26" t="s">
        <v>54946</v>
      </c>
      <c r="H894" s="7" t="s">
        <v>50</v>
      </c>
      <c r="I894" s="7" t="s">
        <v>50</v>
      </c>
      <c r="J894" s="6">
        <v>45525</v>
      </c>
      <c r="K894" s="7" t="s">
        <v>50</v>
      </c>
      <c r="L894" s="7" t="s">
        <v>52</v>
      </c>
      <c r="M894" s="7" t="s">
        <v>7711</v>
      </c>
      <c r="N894" s="7" t="s">
        <v>8973</v>
      </c>
      <c r="O894" s="7" t="s">
        <v>8974</v>
      </c>
      <c r="P894" s="5">
        <v>450566</v>
      </c>
      <c r="Q894" s="7" t="s">
        <v>166</v>
      </c>
      <c r="R894" s="28" t="s">
        <v>8975</v>
      </c>
      <c r="S894" s="31" t="s">
        <v>50</v>
      </c>
      <c r="T894" s="7" t="s">
        <v>8976</v>
      </c>
      <c r="U894" s="7" t="s">
        <v>8977</v>
      </c>
      <c r="V894" s="7" t="s">
        <v>50</v>
      </c>
      <c r="W894" s="7" t="s">
        <v>50</v>
      </c>
      <c r="X894" s="7" t="s">
        <v>50</v>
      </c>
      <c r="Y894" s="7" t="s">
        <v>50</v>
      </c>
      <c r="Z894" s="7">
        <v>1</v>
      </c>
      <c r="AA894" s="7" t="s">
        <v>50</v>
      </c>
      <c r="AB894" s="7" t="s">
        <v>50</v>
      </c>
      <c r="AC894" s="7" t="s">
        <v>50</v>
      </c>
      <c r="AD894" s="7" t="s">
        <v>50</v>
      </c>
      <c r="AE894" s="7" t="s">
        <v>50</v>
      </c>
      <c r="AF894" s="7" t="s">
        <v>50</v>
      </c>
      <c r="AG894" s="7" t="s">
        <v>50</v>
      </c>
      <c r="AH894" s="7" t="s">
        <v>50</v>
      </c>
      <c r="AI894" s="7" t="s">
        <v>50</v>
      </c>
      <c r="AJ894" s="7" t="s">
        <v>50</v>
      </c>
      <c r="AK894" s="7" t="s">
        <v>7949</v>
      </c>
      <c r="AL894" s="7" t="s">
        <v>50</v>
      </c>
      <c r="AM894" s="7" t="s">
        <v>8978</v>
      </c>
      <c r="AN894" s="7" t="s">
        <v>5485</v>
      </c>
      <c r="AO894" s="7" t="s">
        <v>50</v>
      </c>
      <c r="AP894" s="9" t="s">
        <v>50</v>
      </c>
      <c r="AQ894" s="8" t="s">
        <v>8979</v>
      </c>
      <c r="AR894" s="7" t="s">
        <v>255</v>
      </c>
    </row>
    <row r="895" spans="1:44" ht="15" thickBot="1">
      <c r="A895" s="10" t="s">
        <v>8980</v>
      </c>
      <c r="B895" s="13" t="s">
        <v>50</v>
      </c>
      <c r="C895" s="13" t="s">
        <v>50</v>
      </c>
      <c r="D895" s="13" t="s">
        <v>45</v>
      </c>
      <c r="E895" s="13" t="s">
        <v>46</v>
      </c>
      <c r="F895" s="13" t="s">
        <v>70</v>
      </c>
      <c r="G895" s="13" t="s">
        <v>50</v>
      </c>
      <c r="H895" s="13" t="s">
        <v>50</v>
      </c>
      <c r="I895" s="13" t="s">
        <v>50</v>
      </c>
      <c r="J895" s="12">
        <v>45531</v>
      </c>
      <c r="K895" s="13" t="s">
        <v>50</v>
      </c>
      <c r="L895" s="13" t="s">
        <v>467</v>
      </c>
      <c r="M895" s="13" t="s">
        <v>8981</v>
      </c>
      <c r="N895" s="13" t="s">
        <v>50</v>
      </c>
      <c r="O895" s="13" t="s">
        <v>8982</v>
      </c>
      <c r="P895" s="11">
        <v>461221</v>
      </c>
      <c r="Q895" s="13" t="s">
        <v>50</v>
      </c>
      <c r="R895" s="30" t="s">
        <v>50</v>
      </c>
      <c r="S895" s="30" t="s">
        <v>50</v>
      </c>
      <c r="T895" s="13" t="s">
        <v>50</v>
      </c>
      <c r="U895" s="13" t="s">
        <v>50</v>
      </c>
      <c r="V895" s="13" t="s">
        <v>50</v>
      </c>
      <c r="W895" s="13" t="s">
        <v>50</v>
      </c>
      <c r="X895" s="13" t="s">
        <v>50</v>
      </c>
      <c r="Y895" s="13" t="s">
        <v>467</v>
      </c>
      <c r="Z895" s="13">
        <v>1</v>
      </c>
      <c r="AA895" s="13" t="s">
        <v>50</v>
      </c>
      <c r="AB895" s="13" t="s">
        <v>50</v>
      </c>
      <c r="AC895" s="13" t="s">
        <v>50</v>
      </c>
      <c r="AD895" s="13" t="s">
        <v>467</v>
      </c>
      <c r="AE895" s="13" t="s">
        <v>50</v>
      </c>
      <c r="AF895" s="13" t="s">
        <v>50</v>
      </c>
      <c r="AG895" s="13" t="s">
        <v>50</v>
      </c>
      <c r="AH895" s="13" t="s">
        <v>50</v>
      </c>
      <c r="AI895" s="13" t="s">
        <v>50</v>
      </c>
      <c r="AJ895" s="13" t="s">
        <v>50</v>
      </c>
      <c r="AK895" s="13" t="s">
        <v>50</v>
      </c>
      <c r="AL895" s="13" t="s">
        <v>50</v>
      </c>
      <c r="AM895" s="13" t="s">
        <v>50</v>
      </c>
      <c r="AN895" s="13" t="s">
        <v>50</v>
      </c>
      <c r="AO895" s="13" t="s">
        <v>50</v>
      </c>
      <c r="AP895" s="15" t="s">
        <v>50</v>
      </c>
      <c r="AQ895" s="15" t="s">
        <v>50</v>
      </c>
      <c r="AR895" s="13" t="s">
        <v>1186</v>
      </c>
    </row>
    <row r="896" spans="1:44" ht="15" thickBot="1">
      <c r="A896" s="4" t="s">
        <v>8983</v>
      </c>
      <c r="B896" s="7" t="s">
        <v>50</v>
      </c>
      <c r="C896" s="6">
        <v>44562</v>
      </c>
      <c r="D896" s="7" t="s">
        <v>45</v>
      </c>
      <c r="E896" s="7" t="s">
        <v>46</v>
      </c>
      <c r="F896" s="7" t="s">
        <v>70</v>
      </c>
      <c r="G896" s="26" t="s">
        <v>54946</v>
      </c>
      <c r="H896" s="7" t="s">
        <v>50</v>
      </c>
      <c r="I896" s="7" t="s">
        <v>50</v>
      </c>
      <c r="J896" s="6">
        <v>45527</v>
      </c>
      <c r="K896" s="7" t="s">
        <v>50</v>
      </c>
      <c r="L896" s="7" t="s">
        <v>467</v>
      </c>
      <c r="M896" s="7" t="s">
        <v>8583</v>
      </c>
      <c r="N896" s="7" t="s">
        <v>8984</v>
      </c>
      <c r="O896" s="7" t="s">
        <v>8985</v>
      </c>
      <c r="P896" s="5">
        <v>472056</v>
      </c>
      <c r="Q896" s="7" t="s">
        <v>245</v>
      </c>
      <c r="R896" s="31" t="s">
        <v>50</v>
      </c>
      <c r="S896" s="31" t="s">
        <v>50</v>
      </c>
      <c r="T896" s="7" t="s">
        <v>50</v>
      </c>
      <c r="U896" s="7" t="s">
        <v>50</v>
      </c>
      <c r="V896" s="7" t="s">
        <v>50</v>
      </c>
      <c r="W896" s="7" t="s">
        <v>50</v>
      </c>
      <c r="X896" s="7" t="s">
        <v>50</v>
      </c>
      <c r="Y896" s="7" t="s">
        <v>467</v>
      </c>
      <c r="Z896" s="7">
        <v>1</v>
      </c>
      <c r="AA896" s="7" t="s">
        <v>50</v>
      </c>
      <c r="AB896" s="7" t="s">
        <v>50</v>
      </c>
      <c r="AC896" s="7" t="s">
        <v>50</v>
      </c>
      <c r="AD896" s="7" t="s">
        <v>467</v>
      </c>
      <c r="AE896" s="7" t="s">
        <v>50</v>
      </c>
      <c r="AF896" s="7" t="s">
        <v>50</v>
      </c>
      <c r="AG896" s="7" t="s">
        <v>50</v>
      </c>
      <c r="AH896" s="7" t="s">
        <v>50</v>
      </c>
      <c r="AI896" s="7" t="s">
        <v>50</v>
      </c>
      <c r="AJ896" s="7" t="s">
        <v>50</v>
      </c>
      <c r="AK896" s="7" t="s">
        <v>8986</v>
      </c>
      <c r="AL896" s="7" t="s">
        <v>50</v>
      </c>
      <c r="AM896" s="7" t="s">
        <v>8987</v>
      </c>
      <c r="AN896" s="7" t="s">
        <v>66</v>
      </c>
      <c r="AO896" s="7" t="s">
        <v>50</v>
      </c>
      <c r="AP896" s="9" t="s">
        <v>50</v>
      </c>
      <c r="AQ896" s="8" t="s">
        <v>8988</v>
      </c>
      <c r="AR896" s="7" t="s">
        <v>255</v>
      </c>
    </row>
    <row r="897" spans="1:44" ht="15" thickBot="1">
      <c r="A897" s="10" t="s">
        <v>8989</v>
      </c>
      <c r="B897" s="13" t="s">
        <v>50</v>
      </c>
      <c r="C897" s="12">
        <v>45292</v>
      </c>
      <c r="D897" s="13" t="s">
        <v>45</v>
      </c>
      <c r="E897" s="13" t="s">
        <v>46</v>
      </c>
      <c r="F897" s="13" t="s">
        <v>70</v>
      </c>
      <c r="G897" s="13" t="s">
        <v>50</v>
      </c>
      <c r="H897" s="13" t="s">
        <v>50</v>
      </c>
      <c r="I897" s="13" t="s">
        <v>50</v>
      </c>
      <c r="J897" s="12">
        <v>45530</v>
      </c>
      <c r="K897" s="13" t="s">
        <v>50</v>
      </c>
      <c r="L897" s="13" t="s">
        <v>178</v>
      </c>
      <c r="M897" s="13" t="s">
        <v>8990</v>
      </c>
      <c r="N897" s="13" t="s">
        <v>8991</v>
      </c>
      <c r="O897" s="13" t="s">
        <v>8992</v>
      </c>
      <c r="P897" s="11">
        <v>511585</v>
      </c>
      <c r="Q897" s="13" t="s">
        <v>383</v>
      </c>
      <c r="R897" s="30" t="s">
        <v>50</v>
      </c>
      <c r="S897" s="30" t="s">
        <v>50</v>
      </c>
      <c r="T897" s="13" t="s">
        <v>50</v>
      </c>
      <c r="U897" s="13" t="s">
        <v>50</v>
      </c>
      <c r="V897" s="13" t="s">
        <v>50</v>
      </c>
      <c r="W897" s="13" t="s">
        <v>50</v>
      </c>
      <c r="X897" s="13" t="s">
        <v>50</v>
      </c>
      <c r="Y897" s="13" t="s">
        <v>50</v>
      </c>
      <c r="Z897" s="13">
        <v>1</v>
      </c>
      <c r="AA897" s="13" t="s">
        <v>50</v>
      </c>
      <c r="AB897" s="13" t="s">
        <v>50</v>
      </c>
      <c r="AC897" s="13" t="s">
        <v>50</v>
      </c>
      <c r="AD897" s="13" t="s">
        <v>178</v>
      </c>
      <c r="AE897" s="13" t="s">
        <v>50</v>
      </c>
      <c r="AF897" s="13" t="s">
        <v>50</v>
      </c>
      <c r="AG897" s="13" t="s">
        <v>50</v>
      </c>
      <c r="AH897" s="13" t="s">
        <v>50</v>
      </c>
      <c r="AI897" s="13" t="s">
        <v>50</v>
      </c>
      <c r="AJ897" s="13" t="s">
        <v>50</v>
      </c>
      <c r="AK897" s="13" t="s">
        <v>8993</v>
      </c>
      <c r="AL897" s="13" t="s">
        <v>50</v>
      </c>
      <c r="AM897" s="13" t="s">
        <v>50</v>
      </c>
      <c r="AN897" s="13" t="s">
        <v>50</v>
      </c>
      <c r="AO897" s="13" t="s">
        <v>50</v>
      </c>
      <c r="AP897" s="15" t="s">
        <v>50</v>
      </c>
      <c r="AQ897" s="15" t="s">
        <v>50</v>
      </c>
      <c r="AR897" s="13" t="s">
        <v>1186</v>
      </c>
    </row>
    <row r="898" spans="1:44" ht="15" thickBot="1">
      <c r="A898" s="4" t="s">
        <v>8994</v>
      </c>
      <c r="B898" s="7" t="s">
        <v>50</v>
      </c>
      <c r="C898" s="6">
        <v>30682</v>
      </c>
      <c r="D898" s="7" t="s">
        <v>45</v>
      </c>
      <c r="E898" s="7" t="s">
        <v>1939</v>
      </c>
      <c r="F898" s="7" t="s">
        <v>70</v>
      </c>
      <c r="G898" s="26" t="s">
        <v>54946</v>
      </c>
      <c r="H898" s="7" t="s">
        <v>50</v>
      </c>
      <c r="I898" s="7" t="s">
        <v>50</v>
      </c>
      <c r="J898" s="6">
        <v>45525</v>
      </c>
      <c r="K898" s="7" t="s">
        <v>50</v>
      </c>
      <c r="L898" s="7" t="s">
        <v>52</v>
      </c>
      <c r="M898" s="7" t="s">
        <v>8995</v>
      </c>
      <c r="N898" s="7" t="s">
        <v>5907</v>
      </c>
      <c r="O898" s="7" t="s">
        <v>8996</v>
      </c>
      <c r="P898" s="5">
        <v>536888</v>
      </c>
      <c r="Q898" s="7" t="s">
        <v>166</v>
      </c>
      <c r="R898" s="28" t="s">
        <v>8997</v>
      </c>
      <c r="S898" s="28" t="s">
        <v>8998</v>
      </c>
      <c r="T898" s="7" t="s">
        <v>50</v>
      </c>
      <c r="U898" s="7" t="s">
        <v>8999</v>
      </c>
      <c r="V898" s="7" t="s">
        <v>50</v>
      </c>
      <c r="W898" s="7" t="s">
        <v>50</v>
      </c>
      <c r="X898" s="7" t="s">
        <v>50</v>
      </c>
      <c r="Y898" s="7" t="s">
        <v>50</v>
      </c>
      <c r="Z898" s="7">
        <v>1</v>
      </c>
      <c r="AA898" s="7" t="s">
        <v>50</v>
      </c>
      <c r="AB898" s="7" t="s">
        <v>50</v>
      </c>
      <c r="AC898" s="7" t="s">
        <v>50</v>
      </c>
      <c r="AD898" s="7" t="s">
        <v>50</v>
      </c>
      <c r="AE898" s="7" t="s">
        <v>50</v>
      </c>
      <c r="AF898" s="7" t="s">
        <v>50</v>
      </c>
      <c r="AG898" s="7" t="s">
        <v>50</v>
      </c>
      <c r="AH898" s="7" t="s">
        <v>50</v>
      </c>
      <c r="AI898" s="7" t="s">
        <v>50</v>
      </c>
      <c r="AJ898" s="7" t="s">
        <v>50</v>
      </c>
      <c r="AK898" s="7" t="s">
        <v>7949</v>
      </c>
      <c r="AL898" s="7" t="s">
        <v>50</v>
      </c>
      <c r="AM898" s="7" t="s">
        <v>9000</v>
      </c>
      <c r="AN898" s="7" t="s">
        <v>4746</v>
      </c>
      <c r="AO898" s="7" t="s">
        <v>50</v>
      </c>
      <c r="AP898" s="8" t="s">
        <v>9001</v>
      </c>
      <c r="AQ898" s="9" t="s">
        <v>50</v>
      </c>
      <c r="AR898" s="7" t="s">
        <v>255</v>
      </c>
    </row>
    <row r="899" spans="1:44" ht="15" thickBot="1">
      <c r="A899" s="10" t="s">
        <v>9002</v>
      </c>
      <c r="B899" s="13" t="s">
        <v>50</v>
      </c>
      <c r="C899" s="12">
        <v>44835</v>
      </c>
      <c r="D899" s="13" t="s">
        <v>45</v>
      </c>
      <c r="E899" s="13" t="s">
        <v>46</v>
      </c>
      <c r="F899" s="13" t="s">
        <v>70</v>
      </c>
      <c r="G899" s="13" t="s">
        <v>50</v>
      </c>
      <c r="H899" s="13" t="s">
        <v>50</v>
      </c>
      <c r="I899" s="13" t="s">
        <v>50</v>
      </c>
      <c r="J899" s="12">
        <v>45525</v>
      </c>
      <c r="K899" s="13" t="s">
        <v>50</v>
      </c>
      <c r="L899" s="13" t="s">
        <v>467</v>
      </c>
      <c r="M899" s="13" t="s">
        <v>9003</v>
      </c>
      <c r="N899" s="13" t="s">
        <v>9004</v>
      </c>
      <c r="O899" s="13" t="s">
        <v>9005</v>
      </c>
      <c r="P899" s="11">
        <v>542337</v>
      </c>
      <c r="Q899" s="13" t="s">
        <v>245</v>
      </c>
      <c r="R899" s="29" t="s">
        <v>9006</v>
      </c>
      <c r="S899" s="30" t="s">
        <v>50</v>
      </c>
      <c r="T899" s="13" t="s">
        <v>9007</v>
      </c>
      <c r="U899" s="13" t="s">
        <v>50</v>
      </c>
      <c r="V899" s="13" t="s">
        <v>50</v>
      </c>
      <c r="W899" s="13" t="s">
        <v>50</v>
      </c>
      <c r="X899" s="13" t="s">
        <v>50</v>
      </c>
      <c r="Y899" s="13" t="s">
        <v>467</v>
      </c>
      <c r="Z899" s="13">
        <v>1</v>
      </c>
      <c r="AA899" s="13" t="s">
        <v>50</v>
      </c>
      <c r="AB899" s="13" t="s">
        <v>50</v>
      </c>
      <c r="AC899" s="13" t="s">
        <v>50</v>
      </c>
      <c r="AD899" s="13" t="s">
        <v>467</v>
      </c>
      <c r="AE899" s="13" t="s">
        <v>50</v>
      </c>
      <c r="AF899" s="13" t="s">
        <v>50</v>
      </c>
      <c r="AG899" s="13" t="s">
        <v>50</v>
      </c>
      <c r="AH899" s="13" t="s">
        <v>50</v>
      </c>
      <c r="AI899" s="13" t="s">
        <v>50</v>
      </c>
      <c r="AJ899" s="13" t="s">
        <v>50</v>
      </c>
      <c r="AK899" s="13" t="s">
        <v>9008</v>
      </c>
      <c r="AL899" s="13" t="s">
        <v>50</v>
      </c>
      <c r="AM899" s="13" t="s">
        <v>9009</v>
      </c>
      <c r="AN899" s="13" t="s">
        <v>66</v>
      </c>
      <c r="AO899" s="13" t="s">
        <v>50</v>
      </c>
      <c r="AP899" s="15" t="s">
        <v>50</v>
      </c>
      <c r="AQ899" s="14" t="s">
        <v>9010</v>
      </c>
      <c r="AR899" s="13" t="s">
        <v>255</v>
      </c>
    </row>
    <row r="900" spans="1:44" ht="15" thickBot="1">
      <c r="A900" s="4" t="s">
        <v>9011</v>
      </c>
      <c r="B900" s="7" t="s">
        <v>50</v>
      </c>
      <c r="C900" s="6">
        <v>42370</v>
      </c>
      <c r="D900" s="7" t="s">
        <v>45</v>
      </c>
      <c r="E900" s="7" t="s">
        <v>46</v>
      </c>
      <c r="F900" s="7" t="s">
        <v>70</v>
      </c>
      <c r="G900" s="26" t="s">
        <v>54946</v>
      </c>
      <c r="H900" s="7" t="s">
        <v>50</v>
      </c>
      <c r="I900" s="7" t="s">
        <v>50</v>
      </c>
      <c r="J900" s="6">
        <v>45523</v>
      </c>
      <c r="K900" s="7" t="s">
        <v>116</v>
      </c>
      <c r="L900" s="7" t="s">
        <v>178</v>
      </c>
      <c r="M900" s="7" t="s">
        <v>9012</v>
      </c>
      <c r="N900" s="7" t="s">
        <v>5161</v>
      </c>
      <c r="O900" s="7" t="s">
        <v>9013</v>
      </c>
      <c r="P900" s="5">
        <v>571015</v>
      </c>
      <c r="Q900" s="7" t="s">
        <v>360</v>
      </c>
      <c r="R900" s="28" t="s">
        <v>9014</v>
      </c>
      <c r="S900" s="28" t="s">
        <v>9015</v>
      </c>
      <c r="T900" s="7" t="s">
        <v>9016</v>
      </c>
      <c r="U900" s="7" t="s">
        <v>9017</v>
      </c>
      <c r="V900" s="7" t="s">
        <v>50</v>
      </c>
      <c r="W900" s="7" t="s">
        <v>50</v>
      </c>
      <c r="X900" s="7" t="s">
        <v>50</v>
      </c>
      <c r="Y900" s="7" t="s">
        <v>50</v>
      </c>
      <c r="Z900" s="7">
        <v>1</v>
      </c>
      <c r="AA900" s="7" t="s">
        <v>50</v>
      </c>
      <c r="AB900" s="7" t="s">
        <v>50</v>
      </c>
      <c r="AC900" s="7" t="s">
        <v>50</v>
      </c>
      <c r="AD900" s="7" t="s">
        <v>178</v>
      </c>
      <c r="AE900" s="7" t="s">
        <v>50</v>
      </c>
      <c r="AF900" s="7" t="s">
        <v>50</v>
      </c>
      <c r="AG900" s="7" t="s">
        <v>50</v>
      </c>
      <c r="AH900" s="7" t="s">
        <v>50</v>
      </c>
      <c r="AI900" s="7" t="s">
        <v>50</v>
      </c>
      <c r="AJ900" s="7" t="s">
        <v>50</v>
      </c>
      <c r="AK900" s="7" t="s">
        <v>9018</v>
      </c>
      <c r="AL900" s="7" t="s">
        <v>50</v>
      </c>
      <c r="AM900" s="7" t="s">
        <v>9019</v>
      </c>
      <c r="AN900" s="7" t="s">
        <v>798</v>
      </c>
      <c r="AO900" s="7" t="s">
        <v>9020</v>
      </c>
      <c r="AP900" s="8" t="s">
        <v>9021</v>
      </c>
      <c r="AQ900" s="9" t="s">
        <v>50</v>
      </c>
      <c r="AR900" s="7" t="s">
        <v>50</v>
      </c>
    </row>
    <row r="901" spans="1:44" ht="15" thickBot="1">
      <c r="A901" s="10" t="s">
        <v>9022</v>
      </c>
      <c r="B901" s="13" t="s">
        <v>50</v>
      </c>
      <c r="C901" s="12">
        <v>45292</v>
      </c>
      <c r="D901" s="13" t="s">
        <v>45</v>
      </c>
      <c r="E901" s="13" t="s">
        <v>46</v>
      </c>
      <c r="F901" s="13" t="s">
        <v>70</v>
      </c>
      <c r="G901" s="26" t="s">
        <v>54946</v>
      </c>
      <c r="H901" s="13" t="s">
        <v>50</v>
      </c>
      <c r="I901" s="13" t="s">
        <v>50</v>
      </c>
      <c r="J901" s="12">
        <v>45523</v>
      </c>
      <c r="K901" s="13" t="s">
        <v>50</v>
      </c>
      <c r="L901" s="13" t="s">
        <v>467</v>
      </c>
      <c r="M901" s="13" t="s">
        <v>9023</v>
      </c>
      <c r="N901" s="13" t="s">
        <v>9024</v>
      </c>
      <c r="O901" s="13" t="s">
        <v>9025</v>
      </c>
      <c r="P901" s="11">
        <v>574694</v>
      </c>
      <c r="Q901" s="13" t="s">
        <v>245</v>
      </c>
      <c r="R901" s="30" t="s">
        <v>50</v>
      </c>
      <c r="S901" s="30" t="s">
        <v>50</v>
      </c>
      <c r="T901" s="13" t="s">
        <v>50</v>
      </c>
      <c r="U901" s="13" t="s">
        <v>50</v>
      </c>
      <c r="V901" s="13" t="s">
        <v>50</v>
      </c>
      <c r="W901" s="13" t="s">
        <v>50</v>
      </c>
      <c r="X901" s="13" t="s">
        <v>50</v>
      </c>
      <c r="Y901" s="13" t="s">
        <v>467</v>
      </c>
      <c r="Z901" s="13">
        <v>1</v>
      </c>
      <c r="AA901" s="13" t="s">
        <v>50</v>
      </c>
      <c r="AB901" s="13" t="s">
        <v>50</v>
      </c>
      <c r="AC901" s="13" t="s">
        <v>50</v>
      </c>
      <c r="AD901" s="13" t="s">
        <v>467</v>
      </c>
      <c r="AE901" s="13" t="s">
        <v>50</v>
      </c>
      <c r="AF901" s="13" t="s">
        <v>50</v>
      </c>
      <c r="AG901" s="13" t="s">
        <v>50</v>
      </c>
      <c r="AH901" s="13" t="s">
        <v>50</v>
      </c>
      <c r="AI901" s="13" t="s">
        <v>50</v>
      </c>
      <c r="AJ901" s="13" t="s">
        <v>50</v>
      </c>
      <c r="AK901" s="13" t="s">
        <v>9026</v>
      </c>
      <c r="AL901" s="13" t="s">
        <v>50</v>
      </c>
      <c r="AM901" s="13" t="s">
        <v>9027</v>
      </c>
      <c r="AN901" s="13" t="s">
        <v>4322</v>
      </c>
      <c r="AO901" s="13" t="s">
        <v>50</v>
      </c>
      <c r="AP901" s="15" t="s">
        <v>50</v>
      </c>
      <c r="AQ901" s="14" t="s">
        <v>9028</v>
      </c>
      <c r="AR901" s="13" t="s">
        <v>255</v>
      </c>
    </row>
    <row r="902" spans="1:44" ht="15" thickBot="1">
      <c r="A902" s="4" t="s">
        <v>9029</v>
      </c>
      <c r="B902" s="7">
        <v>531</v>
      </c>
      <c r="C902" s="7" t="s">
        <v>50</v>
      </c>
      <c r="D902" s="7" t="s">
        <v>45</v>
      </c>
      <c r="E902" s="7" t="s">
        <v>46</v>
      </c>
      <c r="F902" s="7" t="s">
        <v>70</v>
      </c>
      <c r="G902" s="7" t="s">
        <v>50</v>
      </c>
      <c r="H902" s="7" t="s">
        <v>50</v>
      </c>
      <c r="I902" s="7" t="s">
        <v>50</v>
      </c>
      <c r="J902" s="6">
        <v>45530</v>
      </c>
      <c r="K902" s="7" t="s">
        <v>50</v>
      </c>
      <c r="L902" s="7" t="s">
        <v>467</v>
      </c>
      <c r="M902" s="7" t="s">
        <v>9030</v>
      </c>
      <c r="N902" s="7" t="s">
        <v>1954</v>
      </c>
      <c r="O902" s="7" t="s">
        <v>9031</v>
      </c>
      <c r="P902" s="5">
        <v>749939</v>
      </c>
      <c r="Q902" s="7" t="s">
        <v>245</v>
      </c>
      <c r="R902" s="28" t="s">
        <v>9032</v>
      </c>
      <c r="S902" s="31" t="s">
        <v>50</v>
      </c>
      <c r="T902" s="7" t="s">
        <v>50</v>
      </c>
      <c r="U902" s="7" t="s">
        <v>50</v>
      </c>
      <c r="V902" s="7">
        <v>111110000</v>
      </c>
      <c r="W902" s="7" t="s">
        <v>1960</v>
      </c>
      <c r="X902" s="7">
        <v>771776</v>
      </c>
      <c r="Y902" s="7" t="s">
        <v>467</v>
      </c>
      <c r="Z902" s="7">
        <v>2</v>
      </c>
      <c r="AA902" s="7">
        <v>111110000</v>
      </c>
      <c r="AB902" s="7" t="s">
        <v>1960</v>
      </c>
      <c r="AC902" s="7">
        <v>771776</v>
      </c>
      <c r="AD902" s="7" t="s">
        <v>467</v>
      </c>
      <c r="AE902" s="7">
        <v>111110000</v>
      </c>
      <c r="AF902" s="7" t="s">
        <v>1960</v>
      </c>
      <c r="AG902" s="7">
        <v>771776</v>
      </c>
      <c r="AH902" s="7">
        <v>111110000</v>
      </c>
      <c r="AI902" s="7" t="s">
        <v>1960</v>
      </c>
      <c r="AJ902" s="7">
        <v>771776</v>
      </c>
      <c r="AK902" s="7" t="s">
        <v>9033</v>
      </c>
      <c r="AL902" s="7" t="s">
        <v>50</v>
      </c>
      <c r="AM902" s="7" t="s">
        <v>50</v>
      </c>
      <c r="AN902" s="7" t="s">
        <v>50</v>
      </c>
      <c r="AO902" s="7" t="s">
        <v>50</v>
      </c>
      <c r="AP902" s="9" t="s">
        <v>50</v>
      </c>
      <c r="AQ902" s="9" t="s">
        <v>50</v>
      </c>
      <c r="AR902" s="7" t="s">
        <v>1186</v>
      </c>
    </row>
    <row r="903" spans="1:44" ht="15" thickBot="1">
      <c r="A903" s="10" t="s">
        <v>9034</v>
      </c>
      <c r="B903" s="11">
        <v>5435</v>
      </c>
      <c r="C903" s="12">
        <v>45017</v>
      </c>
      <c r="D903" s="13" t="s">
        <v>45</v>
      </c>
      <c r="E903" s="13" t="s">
        <v>46</v>
      </c>
      <c r="F903" s="13" t="s">
        <v>70</v>
      </c>
      <c r="G903" s="13" t="s">
        <v>50</v>
      </c>
      <c r="H903" s="13" t="s">
        <v>50</v>
      </c>
      <c r="I903" s="13" t="s">
        <v>50</v>
      </c>
      <c r="J903" s="12">
        <v>45527</v>
      </c>
      <c r="K903" s="13" t="s">
        <v>50</v>
      </c>
      <c r="L903" s="13" t="s">
        <v>178</v>
      </c>
      <c r="M903" s="13" t="s">
        <v>4841</v>
      </c>
      <c r="N903" s="13" t="s">
        <v>1954</v>
      </c>
      <c r="O903" s="13" t="s">
        <v>9035</v>
      </c>
      <c r="P903" s="11">
        <v>1268163</v>
      </c>
      <c r="Q903" s="13" t="s">
        <v>245</v>
      </c>
      <c r="R903" s="29" t="s">
        <v>9036</v>
      </c>
      <c r="S903" s="30" t="s">
        <v>50</v>
      </c>
      <c r="T903" s="13" t="s">
        <v>9037</v>
      </c>
      <c r="U903" s="13" t="s">
        <v>50</v>
      </c>
      <c r="V903" s="13">
        <v>700000000</v>
      </c>
      <c r="W903" s="13" t="s">
        <v>1960</v>
      </c>
      <c r="X903" s="13">
        <v>4808122</v>
      </c>
      <c r="Y903" s="13" t="s">
        <v>50</v>
      </c>
      <c r="Z903" s="13">
        <v>1</v>
      </c>
      <c r="AA903" s="13">
        <v>700000000</v>
      </c>
      <c r="AB903" s="13" t="s">
        <v>1960</v>
      </c>
      <c r="AC903" s="13">
        <v>4808122</v>
      </c>
      <c r="AD903" s="13" t="s">
        <v>178</v>
      </c>
      <c r="AE903" s="13">
        <v>700000000</v>
      </c>
      <c r="AF903" s="13" t="s">
        <v>1960</v>
      </c>
      <c r="AG903" s="13">
        <v>4808122</v>
      </c>
      <c r="AH903" s="13">
        <v>700000000</v>
      </c>
      <c r="AI903" s="13" t="s">
        <v>1960</v>
      </c>
      <c r="AJ903" s="13">
        <v>4808122</v>
      </c>
      <c r="AK903" s="13" t="s">
        <v>50</v>
      </c>
      <c r="AL903" s="13" t="s">
        <v>50</v>
      </c>
      <c r="AM903" s="13" t="s">
        <v>9038</v>
      </c>
      <c r="AN903" s="13" t="s">
        <v>4746</v>
      </c>
      <c r="AO903" s="13" t="s">
        <v>50</v>
      </c>
      <c r="AP903" s="15" t="s">
        <v>50</v>
      </c>
      <c r="AQ903" s="14" t="s">
        <v>9039</v>
      </c>
      <c r="AR903" s="13" t="s">
        <v>255</v>
      </c>
    </row>
    <row r="904" spans="1:44" ht="15" thickBot="1">
      <c r="A904" s="4" t="s">
        <v>9040</v>
      </c>
      <c r="B904" s="7" t="s">
        <v>50</v>
      </c>
      <c r="C904" s="6">
        <v>43101</v>
      </c>
      <c r="D904" s="7" t="s">
        <v>45</v>
      </c>
      <c r="E904" s="7" t="s">
        <v>46</v>
      </c>
      <c r="F904" s="7" t="s">
        <v>70</v>
      </c>
      <c r="G904" s="7" t="s">
        <v>50</v>
      </c>
      <c r="H904" s="7" t="s">
        <v>50</v>
      </c>
      <c r="I904" s="7" t="s">
        <v>50</v>
      </c>
      <c r="J904" s="6">
        <v>45527</v>
      </c>
      <c r="K904" s="7" t="s">
        <v>50</v>
      </c>
      <c r="L904" s="7" t="s">
        <v>1471</v>
      </c>
      <c r="M904" s="7" t="s">
        <v>9041</v>
      </c>
      <c r="N904" s="7" t="s">
        <v>1954</v>
      </c>
      <c r="O904" s="7" t="s">
        <v>9042</v>
      </c>
      <c r="P904" s="5">
        <v>1991262</v>
      </c>
      <c r="Q904" s="7" t="s">
        <v>245</v>
      </c>
      <c r="R904" s="28" t="s">
        <v>9043</v>
      </c>
      <c r="S904" s="31" t="s">
        <v>50</v>
      </c>
      <c r="T904" s="7" t="s">
        <v>50</v>
      </c>
      <c r="U904" s="7" t="s">
        <v>50</v>
      </c>
      <c r="V904" s="7" t="s">
        <v>50</v>
      </c>
      <c r="W904" s="7" t="s">
        <v>50</v>
      </c>
      <c r="X904" s="7" t="s">
        <v>50</v>
      </c>
      <c r="Y904" s="7" t="s">
        <v>50</v>
      </c>
      <c r="Z904" s="7">
        <v>1</v>
      </c>
      <c r="AA904" s="7" t="s">
        <v>50</v>
      </c>
      <c r="AB904" s="7" t="s">
        <v>50</v>
      </c>
      <c r="AC904" s="7" t="s">
        <v>50</v>
      </c>
      <c r="AD904" s="7" t="s">
        <v>1471</v>
      </c>
      <c r="AE904" s="7" t="s">
        <v>50</v>
      </c>
      <c r="AF904" s="7" t="s">
        <v>50</v>
      </c>
      <c r="AG904" s="7" t="s">
        <v>50</v>
      </c>
      <c r="AH904" s="7" t="s">
        <v>50</v>
      </c>
      <c r="AI904" s="7" t="s">
        <v>50</v>
      </c>
      <c r="AJ904" s="7" t="s">
        <v>50</v>
      </c>
      <c r="AK904" s="7" t="s">
        <v>9044</v>
      </c>
      <c r="AL904" s="7" t="s">
        <v>50</v>
      </c>
      <c r="AM904" s="7" t="s">
        <v>9045</v>
      </c>
      <c r="AN904" s="7" t="s">
        <v>66</v>
      </c>
      <c r="AO904" s="7" t="s">
        <v>9046</v>
      </c>
      <c r="AP904" s="9" t="s">
        <v>50</v>
      </c>
      <c r="AQ904" s="8" t="s">
        <v>9047</v>
      </c>
      <c r="AR904" s="7" t="s">
        <v>50</v>
      </c>
    </row>
    <row r="905" spans="1:44" ht="15" thickBot="1">
      <c r="A905" s="10" t="s">
        <v>9048</v>
      </c>
      <c r="B905" s="13" t="s">
        <v>50</v>
      </c>
      <c r="C905" s="13" t="s">
        <v>50</v>
      </c>
      <c r="D905" s="13" t="s">
        <v>45</v>
      </c>
      <c r="E905" s="13" t="s">
        <v>50</v>
      </c>
      <c r="F905" s="13" t="s">
        <v>70</v>
      </c>
      <c r="G905" s="13" t="s">
        <v>50</v>
      </c>
      <c r="H905" s="13" t="s">
        <v>50</v>
      </c>
      <c r="I905" s="13" t="s">
        <v>50</v>
      </c>
      <c r="J905" s="12">
        <v>45525</v>
      </c>
      <c r="K905" s="13" t="s">
        <v>50</v>
      </c>
      <c r="L905" s="13" t="s">
        <v>131</v>
      </c>
      <c r="M905" s="13" t="s">
        <v>9049</v>
      </c>
      <c r="N905" s="13" t="s">
        <v>9050</v>
      </c>
      <c r="O905" s="13" t="s">
        <v>9051</v>
      </c>
      <c r="P905" s="11">
        <v>2386131</v>
      </c>
      <c r="Q905" s="13" t="s">
        <v>397</v>
      </c>
      <c r="R905" s="29" t="s">
        <v>9052</v>
      </c>
      <c r="S905" s="29" t="s">
        <v>9053</v>
      </c>
      <c r="T905" s="13" t="s">
        <v>50</v>
      </c>
      <c r="U905" s="13" t="s">
        <v>50</v>
      </c>
      <c r="V905" s="13">
        <v>750000000</v>
      </c>
      <c r="W905" s="13" t="s">
        <v>4256</v>
      </c>
      <c r="X905" s="13">
        <v>137099286</v>
      </c>
      <c r="Y905" s="13" t="s">
        <v>50</v>
      </c>
      <c r="Z905" s="13">
        <v>2</v>
      </c>
      <c r="AA905" s="13">
        <v>300000000</v>
      </c>
      <c r="AB905" s="13" t="s">
        <v>4256</v>
      </c>
      <c r="AC905" s="13">
        <v>54839714</v>
      </c>
      <c r="AD905" s="13" t="s">
        <v>178</v>
      </c>
      <c r="AE905" s="13">
        <v>300000000</v>
      </c>
      <c r="AF905" s="13" t="s">
        <v>4256</v>
      </c>
      <c r="AG905" s="13">
        <v>54839714</v>
      </c>
      <c r="AH905" s="13">
        <v>1050000000</v>
      </c>
      <c r="AI905" s="13" t="s">
        <v>4256</v>
      </c>
      <c r="AJ905" s="13">
        <v>191939000</v>
      </c>
      <c r="AK905" s="13" t="s">
        <v>9054</v>
      </c>
      <c r="AL905" s="13" t="s">
        <v>50</v>
      </c>
      <c r="AM905" s="13" t="s">
        <v>9055</v>
      </c>
      <c r="AN905" s="13" t="s">
        <v>66</v>
      </c>
      <c r="AO905" s="13" t="s">
        <v>9056</v>
      </c>
      <c r="AP905" s="14" t="s">
        <v>9057</v>
      </c>
      <c r="AQ905" s="15" t="s">
        <v>50</v>
      </c>
      <c r="AR905" s="13" t="s">
        <v>50</v>
      </c>
    </row>
    <row r="906" spans="1:44" ht="15" thickBot="1">
      <c r="A906" s="4" t="s">
        <v>9058</v>
      </c>
      <c r="B906" s="5">
        <v>79359</v>
      </c>
      <c r="C906" s="6">
        <v>41275</v>
      </c>
      <c r="D906" s="7" t="s">
        <v>45</v>
      </c>
      <c r="E906" s="7" t="s">
        <v>46</v>
      </c>
      <c r="F906" s="7" t="s">
        <v>70</v>
      </c>
      <c r="G906" s="26" t="s">
        <v>54946</v>
      </c>
      <c r="H906" s="7" t="s">
        <v>50</v>
      </c>
      <c r="I906" s="7" t="s">
        <v>50</v>
      </c>
      <c r="J906" s="6">
        <v>45524</v>
      </c>
      <c r="K906" s="7" t="s">
        <v>89</v>
      </c>
      <c r="L906" s="7" t="s">
        <v>131</v>
      </c>
      <c r="M906" s="7" t="s">
        <v>9059</v>
      </c>
      <c r="N906" s="7" t="s">
        <v>1954</v>
      </c>
      <c r="O906" s="7" t="s">
        <v>9060</v>
      </c>
      <c r="P906" s="5">
        <v>3479727</v>
      </c>
      <c r="Q906" s="7" t="s">
        <v>245</v>
      </c>
      <c r="R906" s="28" t="s">
        <v>9061</v>
      </c>
      <c r="S906" s="28" t="s">
        <v>9062</v>
      </c>
      <c r="T906" s="7" t="s">
        <v>9063</v>
      </c>
      <c r="U906" s="7" t="s">
        <v>9064</v>
      </c>
      <c r="V906" s="7">
        <v>1100000000</v>
      </c>
      <c r="W906" s="7" t="s">
        <v>1960</v>
      </c>
      <c r="X906" s="7">
        <v>7566430</v>
      </c>
      <c r="Y906" s="7" t="s">
        <v>81</v>
      </c>
      <c r="Z906" s="7">
        <v>10</v>
      </c>
      <c r="AA906" s="7">
        <v>1070000000</v>
      </c>
      <c r="AB906" s="7" t="s">
        <v>1960</v>
      </c>
      <c r="AC906" s="7">
        <v>7360073</v>
      </c>
      <c r="AD906" s="7" t="s">
        <v>73</v>
      </c>
      <c r="AE906" s="7">
        <v>28252951</v>
      </c>
      <c r="AF906" s="7" t="s">
        <v>60</v>
      </c>
      <c r="AG906" s="7">
        <v>28252951</v>
      </c>
      <c r="AH906" s="7">
        <v>35819381</v>
      </c>
      <c r="AI906" s="7" t="s">
        <v>60</v>
      </c>
      <c r="AJ906" s="7">
        <v>35819381</v>
      </c>
      <c r="AK906" s="7" t="s">
        <v>9065</v>
      </c>
      <c r="AL906" s="7" t="s">
        <v>50</v>
      </c>
      <c r="AM906" s="7" t="s">
        <v>9066</v>
      </c>
      <c r="AN906" s="7" t="s">
        <v>66</v>
      </c>
      <c r="AO906" s="7" t="s">
        <v>9067</v>
      </c>
      <c r="AP906" s="8" t="s">
        <v>9068</v>
      </c>
      <c r="AQ906" s="9" t="s">
        <v>50</v>
      </c>
      <c r="AR906" s="7" t="s">
        <v>50</v>
      </c>
    </row>
    <row r="907" spans="1:44" ht="15" thickBot="1">
      <c r="A907" s="10" t="s">
        <v>9069</v>
      </c>
      <c r="B907" s="13" t="s">
        <v>50</v>
      </c>
      <c r="C907" s="12">
        <v>32173</v>
      </c>
      <c r="D907" s="13" t="s">
        <v>45</v>
      </c>
      <c r="E907" s="13" t="s">
        <v>46</v>
      </c>
      <c r="F907" s="13" t="s">
        <v>47</v>
      </c>
      <c r="G907" s="13" t="s">
        <v>145</v>
      </c>
      <c r="H907" s="13" t="s">
        <v>50</v>
      </c>
      <c r="I907" s="13" t="s">
        <v>50</v>
      </c>
      <c r="J907" s="12">
        <v>45523</v>
      </c>
      <c r="K907" s="13" t="s">
        <v>50</v>
      </c>
      <c r="L907" s="13" t="s">
        <v>162</v>
      </c>
      <c r="M907" s="13" t="s">
        <v>9070</v>
      </c>
      <c r="N907" s="13" t="s">
        <v>1356</v>
      </c>
      <c r="O907" s="13" t="s">
        <v>9071</v>
      </c>
      <c r="P907" s="11">
        <v>3480546</v>
      </c>
      <c r="Q907" s="13" t="s">
        <v>1358</v>
      </c>
      <c r="R907" s="29" t="s">
        <v>9072</v>
      </c>
      <c r="S907" s="30" t="s">
        <v>50</v>
      </c>
      <c r="T907" s="13" t="s">
        <v>9073</v>
      </c>
      <c r="U907" s="13">
        <f>92-42-35717510-9</f>
        <v>-35717469</v>
      </c>
      <c r="V907" s="13">
        <v>7300000000</v>
      </c>
      <c r="W907" s="13" t="s">
        <v>9074</v>
      </c>
      <c r="X907" s="13">
        <v>26220062</v>
      </c>
      <c r="Y907" s="13" t="s">
        <v>61</v>
      </c>
      <c r="Z907" s="13">
        <v>2</v>
      </c>
      <c r="AA907" s="13">
        <v>900000000</v>
      </c>
      <c r="AB907" s="13" t="s">
        <v>9074</v>
      </c>
      <c r="AC907" s="13">
        <v>3232610</v>
      </c>
      <c r="AD907" s="13" t="s">
        <v>62</v>
      </c>
      <c r="AE907" s="13">
        <v>900000000</v>
      </c>
      <c r="AF907" s="13" t="s">
        <v>9074</v>
      </c>
      <c r="AG907" s="13">
        <v>3232610</v>
      </c>
      <c r="AH907" s="13">
        <v>8200000000</v>
      </c>
      <c r="AI907" s="13" t="s">
        <v>9074</v>
      </c>
      <c r="AJ907" s="13">
        <v>29452672</v>
      </c>
      <c r="AK907" s="13" t="s">
        <v>9075</v>
      </c>
      <c r="AL907" s="13" t="s">
        <v>50</v>
      </c>
      <c r="AM907" s="13" t="s">
        <v>9076</v>
      </c>
      <c r="AN907" s="13" t="s">
        <v>66</v>
      </c>
      <c r="AO907" s="13" t="s">
        <v>50</v>
      </c>
      <c r="AP907" s="15" t="s">
        <v>50</v>
      </c>
      <c r="AQ907" s="14" t="s">
        <v>9077</v>
      </c>
      <c r="AR907" s="13" t="s">
        <v>255</v>
      </c>
    </row>
    <row r="908" spans="1:44" ht="15" thickBot="1">
      <c r="A908" s="4" t="s">
        <v>9078</v>
      </c>
      <c r="B908" s="7" t="s">
        <v>50</v>
      </c>
      <c r="C908" s="6">
        <v>39814</v>
      </c>
      <c r="D908" s="7" t="s">
        <v>45</v>
      </c>
      <c r="E908" s="7" t="s">
        <v>46</v>
      </c>
      <c r="F908" s="7" t="s">
        <v>70</v>
      </c>
      <c r="G908" s="27" t="s">
        <v>54945</v>
      </c>
      <c r="H908" s="7" t="s">
        <v>50</v>
      </c>
      <c r="I908" s="7" t="s">
        <v>50</v>
      </c>
      <c r="J908" s="6">
        <v>45528</v>
      </c>
      <c r="K908" s="7" t="s">
        <v>50</v>
      </c>
      <c r="L908" s="7" t="s">
        <v>52</v>
      </c>
      <c r="M908" s="7" t="s">
        <v>9079</v>
      </c>
      <c r="N908" s="7" t="s">
        <v>614</v>
      </c>
      <c r="O908" s="7" t="s">
        <v>9080</v>
      </c>
      <c r="P908" s="7" t="s">
        <v>50</v>
      </c>
      <c r="Q908" s="7" t="s">
        <v>616</v>
      </c>
      <c r="R908" s="28" t="s">
        <v>9081</v>
      </c>
      <c r="S908" s="28" t="s">
        <v>9082</v>
      </c>
      <c r="T908" s="7" t="s">
        <v>9083</v>
      </c>
      <c r="U908" s="7" t="s">
        <v>50</v>
      </c>
      <c r="V908" s="7" t="s">
        <v>50</v>
      </c>
      <c r="W908" s="7" t="s">
        <v>50</v>
      </c>
      <c r="X908" s="7" t="s">
        <v>50</v>
      </c>
      <c r="Y908" s="7" t="s">
        <v>50</v>
      </c>
      <c r="Z908" s="7">
        <v>1</v>
      </c>
      <c r="AA908" s="7" t="s">
        <v>50</v>
      </c>
      <c r="AB908" s="7" t="s">
        <v>50</v>
      </c>
      <c r="AC908" s="7" t="s">
        <v>50</v>
      </c>
      <c r="AD908" s="7" t="s">
        <v>50</v>
      </c>
      <c r="AE908" s="7" t="s">
        <v>50</v>
      </c>
      <c r="AF908" s="7" t="s">
        <v>50</v>
      </c>
      <c r="AG908" s="7" t="s">
        <v>50</v>
      </c>
      <c r="AH908" s="7" t="s">
        <v>50</v>
      </c>
      <c r="AI908" s="7" t="s">
        <v>50</v>
      </c>
      <c r="AJ908" s="7" t="s">
        <v>50</v>
      </c>
      <c r="AK908" s="7" t="s">
        <v>9084</v>
      </c>
      <c r="AL908" s="7" t="s">
        <v>50</v>
      </c>
      <c r="AM908" s="7" t="s">
        <v>50</v>
      </c>
      <c r="AN908" s="7" t="s">
        <v>50</v>
      </c>
      <c r="AO908" s="7" t="s">
        <v>50</v>
      </c>
      <c r="AP908" s="9" t="s">
        <v>50</v>
      </c>
      <c r="AQ908" s="9" t="s">
        <v>50</v>
      </c>
      <c r="AR908" s="7" t="s">
        <v>1186</v>
      </c>
    </row>
    <row r="909" spans="1:44" ht="15" thickBot="1">
      <c r="A909" s="10" t="s">
        <v>9085</v>
      </c>
      <c r="B909" s="13" t="s">
        <v>50</v>
      </c>
      <c r="C909" s="12">
        <v>44197</v>
      </c>
      <c r="D909" s="13" t="s">
        <v>45</v>
      </c>
      <c r="E909" s="13" t="s">
        <v>46</v>
      </c>
      <c r="F909" s="13" t="s">
        <v>70</v>
      </c>
      <c r="G909" s="13" t="s">
        <v>50</v>
      </c>
      <c r="H909" s="13" t="s">
        <v>50</v>
      </c>
      <c r="I909" s="13" t="s">
        <v>50</v>
      </c>
      <c r="J909" s="12">
        <v>45530</v>
      </c>
      <c r="K909" s="13" t="s">
        <v>50</v>
      </c>
      <c r="L909" s="13" t="s">
        <v>241</v>
      </c>
      <c r="M909" s="13" t="s">
        <v>9086</v>
      </c>
      <c r="N909" s="13" t="s">
        <v>1954</v>
      </c>
      <c r="O909" s="13" t="s">
        <v>9087</v>
      </c>
      <c r="P909" s="13" t="s">
        <v>50</v>
      </c>
      <c r="Q909" s="13" t="s">
        <v>245</v>
      </c>
      <c r="R909" s="29" t="s">
        <v>9088</v>
      </c>
      <c r="S909" s="30" t="s">
        <v>50</v>
      </c>
      <c r="T909" s="13" t="s">
        <v>50</v>
      </c>
      <c r="U909" s="13" t="s">
        <v>50</v>
      </c>
      <c r="V909" s="13" t="s">
        <v>50</v>
      </c>
      <c r="W909" s="13" t="s">
        <v>50</v>
      </c>
      <c r="X909" s="13" t="s">
        <v>50</v>
      </c>
      <c r="Y909" s="13" t="s">
        <v>154</v>
      </c>
      <c r="Z909" s="13">
        <v>1</v>
      </c>
      <c r="AA909" s="13" t="s">
        <v>50</v>
      </c>
      <c r="AB909" s="13" t="s">
        <v>50</v>
      </c>
      <c r="AC909" s="13" t="s">
        <v>50</v>
      </c>
      <c r="AD909" s="13" t="s">
        <v>241</v>
      </c>
      <c r="AE909" s="13" t="s">
        <v>50</v>
      </c>
      <c r="AF909" s="13" t="s">
        <v>50</v>
      </c>
      <c r="AG909" s="13" t="s">
        <v>50</v>
      </c>
      <c r="AH909" s="13" t="s">
        <v>50</v>
      </c>
      <c r="AI909" s="13" t="s">
        <v>50</v>
      </c>
      <c r="AJ909" s="13" t="s">
        <v>50</v>
      </c>
      <c r="AK909" s="13" t="s">
        <v>50</v>
      </c>
      <c r="AL909" s="13" t="s">
        <v>50</v>
      </c>
      <c r="AM909" s="13" t="s">
        <v>9089</v>
      </c>
      <c r="AN909" s="13" t="s">
        <v>66</v>
      </c>
      <c r="AO909" s="13" t="s">
        <v>9090</v>
      </c>
      <c r="AP909" s="15" t="s">
        <v>50</v>
      </c>
      <c r="AQ909" s="14" t="s">
        <v>9091</v>
      </c>
      <c r="AR909" s="13" t="s">
        <v>50</v>
      </c>
    </row>
    <row r="910" spans="1:44" ht="15" thickBot="1">
      <c r="A910" s="4" t="s">
        <v>9092</v>
      </c>
      <c r="B910" s="7" t="s">
        <v>50</v>
      </c>
      <c r="C910" s="6">
        <v>45292</v>
      </c>
      <c r="D910" s="7" t="s">
        <v>45</v>
      </c>
      <c r="E910" s="7" t="s">
        <v>46</v>
      </c>
      <c r="F910" s="7" t="s">
        <v>70</v>
      </c>
      <c r="G910" s="7" t="s">
        <v>50</v>
      </c>
      <c r="H910" s="7" t="s">
        <v>50</v>
      </c>
      <c r="I910" s="7" t="s">
        <v>50</v>
      </c>
      <c r="J910" s="6">
        <v>45525</v>
      </c>
      <c r="K910" s="7" t="s">
        <v>50</v>
      </c>
      <c r="L910" s="7" t="s">
        <v>1624</v>
      </c>
      <c r="M910" s="7" t="s">
        <v>9093</v>
      </c>
      <c r="N910" s="7" t="s">
        <v>50</v>
      </c>
      <c r="O910" s="7" t="s">
        <v>9094</v>
      </c>
      <c r="P910" s="7" t="s">
        <v>50</v>
      </c>
      <c r="Q910" s="7" t="s">
        <v>50</v>
      </c>
      <c r="R910" s="31" t="s">
        <v>50</v>
      </c>
      <c r="S910" s="28" t="s">
        <v>9095</v>
      </c>
      <c r="T910" s="7" t="s">
        <v>50</v>
      </c>
      <c r="U910" s="7" t="s">
        <v>50</v>
      </c>
      <c r="V910" s="7">
        <v>1250000</v>
      </c>
      <c r="W910" s="7" t="s">
        <v>60</v>
      </c>
      <c r="X910" s="7">
        <v>1250000</v>
      </c>
      <c r="Y910" s="7" t="s">
        <v>467</v>
      </c>
      <c r="Z910" s="7">
        <v>1</v>
      </c>
      <c r="AA910" s="7">
        <v>1250000</v>
      </c>
      <c r="AB910" s="7" t="s">
        <v>60</v>
      </c>
      <c r="AC910" s="7">
        <v>1250000</v>
      </c>
      <c r="AD910" s="7" t="s">
        <v>1624</v>
      </c>
      <c r="AE910" s="7">
        <v>1250000</v>
      </c>
      <c r="AF910" s="7" t="s">
        <v>60</v>
      </c>
      <c r="AG910" s="7">
        <v>1250000</v>
      </c>
      <c r="AH910" s="7">
        <v>1250000</v>
      </c>
      <c r="AI910" s="7" t="s">
        <v>60</v>
      </c>
      <c r="AJ910" s="7">
        <v>1250000</v>
      </c>
      <c r="AK910" s="7" t="s">
        <v>50</v>
      </c>
      <c r="AL910" s="7" t="s">
        <v>50</v>
      </c>
      <c r="AM910" s="7" t="s">
        <v>9096</v>
      </c>
      <c r="AN910" s="7" t="s">
        <v>253</v>
      </c>
      <c r="AO910" s="7" t="s">
        <v>50</v>
      </c>
      <c r="AP910" s="8" t="s">
        <v>9097</v>
      </c>
      <c r="AQ910" s="9" t="s">
        <v>50</v>
      </c>
      <c r="AR910" s="7" t="s">
        <v>255</v>
      </c>
    </row>
    <row r="911" spans="1:44" ht="15" thickBot="1">
      <c r="A911" s="10" t="s">
        <v>9098</v>
      </c>
      <c r="B911" s="13" t="s">
        <v>50</v>
      </c>
      <c r="C911" s="12">
        <v>44562</v>
      </c>
      <c r="D911" s="13" t="s">
        <v>45</v>
      </c>
      <c r="E911" s="13" t="s">
        <v>46</v>
      </c>
      <c r="F911" s="13" t="s">
        <v>70</v>
      </c>
      <c r="G911" s="13" t="s">
        <v>50</v>
      </c>
      <c r="H911" s="13" t="s">
        <v>50</v>
      </c>
      <c r="I911" s="13" t="s">
        <v>50</v>
      </c>
      <c r="J911" s="12">
        <v>45530</v>
      </c>
      <c r="K911" s="13" t="s">
        <v>50</v>
      </c>
      <c r="L911" s="13" t="s">
        <v>52</v>
      </c>
      <c r="M911" s="13" t="s">
        <v>50</v>
      </c>
      <c r="N911" s="13" t="s">
        <v>50</v>
      </c>
      <c r="O911" s="13" t="s">
        <v>9099</v>
      </c>
      <c r="P911" s="13" t="s">
        <v>50</v>
      </c>
      <c r="Q911" s="13" t="s">
        <v>50</v>
      </c>
      <c r="R911" s="30" t="s">
        <v>50</v>
      </c>
      <c r="S911" s="29" t="s">
        <v>9100</v>
      </c>
      <c r="T911" s="13" t="s">
        <v>50</v>
      </c>
      <c r="U911" s="13" t="s">
        <v>50</v>
      </c>
      <c r="V911" s="13">
        <v>100000</v>
      </c>
      <c r="W911" s="13" t="s">
        <v>1456</v>
      </c>
      <c r="X911" s="13">
        <v>118047</v>
      </c>
      <c r="Y911" s="13" t="s">
        <v>50</v>
      </c>
      <c r="Z911" s="13">
        <v>1</v>
      </c>
      <c r="AA911" s="13" t="s">
        <v>50</v>
      </c>
      <c r="AB911" s="13" t="s">
        <v>50</v>
      </c>
      <c r="AC911" s="13" t="s">
        <v>50</v>
      </c>
      <c r="AD911" s="13" t="s">
        <v>50</v>
      </c>
      <c r="AE911" s="13" t="s">
        <v>50</v>
      </c>
      <c r="AF911" s="13" t="s">
        <v>50</v>
      </c>
      <c r="AG911" s="13" t="s">
        <v>50</v>
      </c>
      <c r="AH911" s="13">
        <v>100000</v>
      </c>
      <c r="AI911" s="13" t="s">
        <v>1456</v>
      </c>
      <c r="AJ911" s="13">
        <v>118047</v>
      </c>
      <c r="AK911" s="13" t="s">
        <v>9101</v>
      </c>
      <c r="AL911" s="13" t="s">
        <v>50</v>
      </c>
      <c r="AM911" s="13" t="s">
        <v>9102</v>
      </c>
      <c r="AN911" s="13" t="s">
        <v>66</v>
      </c>
      <c r="AO911" s="13" t="s">
        <v>50</v>
      </c>
      <c r="AP911" s="14" t="s">
        <v>9103</v>
      </c>
      <c r="AQ911" s="15" t="s">
        <v>50</v>
      </c>
      <c r="AR911" s="13" t="s">
        <v>255</v>
      </c>
    </row>
    <row r="912" spans="1:44" ht="15" thickBot="1">
      <c r="A912" s="4" t="s">
        <v>9104</v>
      </c>
      <c r="B912" s="7" t="s">
        <v>50</v>
      </c>
      <c r="C912" s="6">
        <v>44866</v>
      </c>
      <c r="D912" s="7" t="s">
        <v>45</v>
      </c>
      <c r="E912" s="7" t="s">
        <v>46</v>
      </c>
      <c r="F912" s="7" t="s">
        <v>70</v>
      </c>
      <c r="G912" s="27" t="s">
        <v>54945</v>
      </c>
      <c r="H912" s="7" t="s">
        <v>50</v>
      </c>
      <c r="I912" s="7" t="s">
        <v>50</v>
      </c>
      <c r="J912" s="6">
        <v>45524</v>
      </c>
      <c r="K912" s="7" t="s">
        <v>50</v>
      </c>
      <c r="L912" s="7" t="s">
        <v>1624</v>
      </c>
      <c r="M912" s="7" t="s">
        <v>9105</v>
      </c>
      <c r="N912" s="7" t="s">
        <v>50</v>
      </c>
      <c r="O912" s="7" t="s">
        <v>9106</v>
      </c>
      <c r="P912" s="7" t="s">
        <v>50</v>
      </c>
      <c r="Q912" s="7" t="s">
        <v>50</v>
      </c>
      <c r="R912" s="28" t="s">
        <v>9107</v>
      </c>
      <c r="S912" s="28" t="s">
        <v>9108</v>
      </c>
      <c r="T912" s="7" t="s">
        <v>9109</v>
      </c>
      <c r="U912" s="7" t="s">
        <v>50</v>
      </c>
      <c r="V912" s="7">
        <v>35000</v>
      </c>
      <c r="W912" s="7" t="s">
        <v>60</v>
      </c>
      <c r="X912" s="7">
        <v>35000</v>
      </c>
      <c r="Y912" s="7" t="s">
        <v>467</v>
      </c>
      <c r="Z912" s="7">
        <v>1</v>
      </c>
      <c r="AA912" s="7">
        <v>35000</v>
      </c>
      <c r="AB912" s="7" t="s">
        <v>60</v>
      </c>
      <c r="AC912" s="7">
        <v>35000</v>
      </c>
      <c r="AD912" s="7" t="s">
        <v>1624</v>
      </c>
      <c r="AE912" s="7">
        <v>35000</v>
      </c>
      <c r="AF912" s="7" t="s">
        <v>60</v>
      </c>
      <c r="AG912" s="7">
        <v>35000</v>
      </c>
      <c r="AH912" s="7">
        <v>35000</v>
      </c>
      <c r="AI912" s="7" t="s">
        <v>60</v>
      </c>
      <c r="AJ912" s="7">
        <v>35000</v>
      </c>
      <c r="AK912" s="7" t="s">
        <v>50</v>
      </c>
      <c r="AL912" s="7" t="s">
        <v>50</v>
      </c>
      <c r="AM912" s="7" t="s">
        <v>9110</v>
      </c>
      <c r="AN912" s="7" t="s">
        <v>66</v>
      </c>
      <c r="AO912" s="7" t="s">
        <v>9111</v>
      </c>
      <c r="AP912" s="8" t="s">
        <v>9112</v>
      </c>
      <c r="AQ912" s="9" t="s">
        <v>50</v>
      </c>
      <c r="AR912" s="7" t="s">
        <v>50</v>
      </c>
    </row>
    <row r="913" spans="1:44" ht="15" thickBot="1">
      <c r="A913" s="10" t="s">
        <v>9113</v>
      </c>
      <c r="B913" s="13" t="s">
        <v>50</v>
      </c>
      <c r="C913" s="12">
        <v>44927</v>
      </c>
      <c r="D913" s="13" t="s">
        <v>45</v>
      </c>
      <c r="E913" s="13" t="s">
        <v>46</v>
      </c>
      <c r="F913" s="13" t="s">
        <v>70</v>
      </c>
      <c r="G913" s="13" t="s">
        <v>50</v>
      </c>
      <c r="H913" s="13" t="s">
        <v>50</v>
      </c>
      <c r="I913" s="13" t="s">
        <v>50</v>
      </c>
      <c r="J913" s="12">
        <v>45530</v>
      </c>
      <c r="K913" s="13" t="s">
        <v>50</v>
      </c>
      <c r="L913" s="13" t="s">
        <v>178</v>
      </c>
      <c r="M913" s="13" t="s">
        <v>1319</v>
      </c>
      <c r="N913" s="13" t="s">
        <v>1954</v>
      </c>
      <c r="O913" s="13" t="s">
        <v>9114</v>
      </c>
      <c r="P913" s="13" t="s">
        <v>50</v>
      </c>
      <c r="Q913" s="13" t="s">
        <v>245</v>
      </c>
      <c r="R913" s="29" t="s">
        <v>9115</v>
      </c>
      <c r="S913" s="30" t="s">
        <v>50</v>
      </c>
      <c r="T913" s="13" t="s">
        <v>50</v>
      </c>
      <c r="U913" s="13" t="s">
        <v>50</v>
      </c>
      <c r="V913" s="13">
        <v>300000000</v>
      </c>
      <c r="W913" s="13" t="s">
        <v>1960</v>
      </c>
      <c r="X913" s="13">
        <v>2083817</v>
      </c>
      <c r="Y913" s="13" t="s">
        <v>50</v>
      </c>
      <c r="Z913" s="13">
        <v>1</v>
      </c>
      <c r="AA913" s="13">
        <v>300000000</v>
      </c>
      <c r="AB913" s="13" t="s">
        <v>1960</v>
      </c>
      <c r="AC913" s="13">
        <v>2083817</v>
      </c>
      <c r="AD913" s="13" t="s">
        <v>178</v>
      </c>
      <c r="AE913" s="13">
        <v>300000000</v>
      </c>
      <c r="AF913" s="13" t="s">
        <v>1960</v>
      </c>
      <c r="AG913" s="13">
        <v>2083817</v>
      </c>
      <c r="AH913" s="13">
        <v>300000000</v>
      </c>
      <c r="AI913" s="13" t="s">
        <v>1960</v>
      </c>
      <c r="AJ913" s="13">
        <v>2083817</v>
      </c>
      <c r="AK913" s="13" t="s">
        <v>6652</v>
      </c>
      <c r="AL913" s="13" t="s">
        <v>50</v>
      </c>
      <c r="AM913" s="13" t="s">
        <v>9116</v>
      </c>
      <c r="AN913" s="13" t="s">
        <v>66</v>
      </c>
      <c r="AO913" s="13" t="s">
        <v>50</v>
      </c>
      <c r="AP913" s="15" t="s">
        <v>50</v>
      </c>
      <c r="AQ913" s="14" t="s">
        <v>9117</v>
      </c>
      <c r="AR913" s="13" t="s">
        <v>255</v>
      </c>
    </row>
    <row r="914" spans="1:44" ht="15" thickBot="1">
      <c r="A914" s="4" t="s">
        <v>9118</v>
      </c>
      <c r="B914" s="5">
        <v>1255778</v>
      </c>
      <c r="C914" s="6">
        <v>44197</v>
      </c>
      <c r="D914" s="7" t="s">
        <v>45</v>
      </c>
      <c r="E914" s="7" t="s">
        <v>46</v>
      </c>
      <c r="F914" s="7" t="s">
        <v>70</v>
      </c>
      <c r="G914" s="7" t="s">
        <v>87</v>
      </c>
      <c r="H914" s="7" t="s">
        <v>1091</v>
      </c>
      <c r="I914" s="7" t="s">
        <v>50</v>
      </c>
      <c r="J914" s="6">
        <v>45533</v>
      </c>
      <c r="K914" s="7" t="s">
        <v>116</v>
      </c>
      <c r="L914" s="7" t="s">
        <v>124</v>
      </c>
      <c r="M914" s="7" t="s">
        <v>9119</v>
      </c>
      <c r="N914" s="7" t="s">
        <v>330</v>
      </c>
      <c r="O914" s="7" t="s">
        <v>9120</v>
      </c>
      <c r="P914" s="7">
        <v>22</v>
      </c>
      <c r="Q914" s="7" t="s">
        <v>56</v>
      </c>
      <c r="R914" s="28" t="s">
        <v>9121</v>
      </c>
      <c r="S914" s="28" t="s">
        <v>9122</v>
      </c>
      <c r="T914" s="7" t="s">
        <v>9123</v>
      </c>
      <c r="U914" s="7">
        <f>1-800-952-5210</f>
        <v>-6961</v>
      </c>
      <c r="V914" s="7">
        <v>150000000</v>
      </c>
      <c r="W914" s="7" t="s">
        <v>60</v>
      </c>
      <c r="X914" s="7">
        <v>150000000</v>
      </c>
      <c r="Y914" s="7" t="s">
        <v>81</v>
      </c>
      <c r="Z914" s="7">
        <v>4</v>
      </c>
      <c r="AA914" s="7">
        <v>150000000</v>
      </c>
      <c r="AB914" s="7" t="s">
        <v>60</v>
      </c>
      <c r="AC914" s="7">
        <v>150000000</v>
      </c>
      <c r="AD914" s="7" t="s">
        <v>124</v>
      </c>
      <c r="AE914" s="7">
        <v>243000000</v>
      </c>
      <c r="AF914" s="7" t="s">
        <v>60</v>
      </c>
      <c r="AG914" s="7">
        <v>243000000</v>
      </c>
      <c r="AH914" s="7">
        <v>243000000</v>
      </c>
      <c r="AI914" s="7" t="s">
        <v>60</v>
      </c>
      <c r="AJ914" s="7">
        <v>243000000</v>
      </c>
      <c r="AK914" s="7" t="s">
        <v>9124</v>
      </c>
      <c r="AL914" s="7" t="s">
        <v>50</v>
      </c>
      <c r="AM914" s="7" t="s">
        <v>9125</v>
      </c>
      <c r="AN914" s="7" t="s">
        <v>66</v>
      </c>
      <c r="AO914" s="7" t="s">
        <v>9126</v>
      </c>
      <c r="AP914" s="8" t="s">
        <v>9127</v>
      </c>
      <c r="AQ914" s="9" t="s">
        <v>50</v>
      </c>
      <c r="AR914" s="7" t="s">
        <v>50</v>
      </c>
    </row>
    <row r="915" spans="1:44" ht="15" thickBot="1">
      <c r="A915" s="10" t="s">
        <v>9128</v>
      </c>
      <c r="B915" s="11">
        <v>1658943</v>
      </c>
      <c r="C915" s="12">
        <v>43101</v>
      </c>
      <c r="D915" s="13" t="s">
        <v>45</v>
      </c>
      <c r="E915" s="13" t="s">
        <v>46</v>
      </c>
      <c r="F915" s="13" t="s">
        <v>47</v>
      </c>
      <c r="G915" s="13" t="s">
        <v>48</v>
      </c>
      <c r="H915" s="13" t="s">
        <v>49</v>
      </c>
      <c r="I915" s="13" t="s">
        <v>50</v>
      </c>
      <c r="J915" s="12">
        <v>45533</v>
      </c>
      <c r="K915" s="13" t="s">
        <v>51</v>
      </c>
      <c r="L915" s="13" t="s">
        <v>162</v>
      </c>
      <c r="M915" s="13" t="s">
        <v>9129</v>
      </c>
      <c r="N915" s="13" t="s">
        <v>2540</v>
      </c>
      <c r="O915" s="13" t="s">
        <v>9130</v>
      </c>
      <c r="P915" s="13">
        <v>130</v>
      </c>
      <c r="Q915" s="13" t="s">
        <v>360</v>
      </c>
      <c r="R915" s="29" t="s">
        <v>9131</v>
      </c>
      <c r="S915" s="29" t="s">
        <v>9132</v>
      </c>
      <c r="T915" s="13" t="s">
        <v>9133</v>
      </c>
      <c r="U915" s="13" t="s">
        <v>50</v>
      </c>
      <c r="V915" s="13">
        <v>2000000000</v>
      </c>
      <c r="W915" s="13" t="s">
        <v>209</v>
      </c>
      <c r="X915" s="13">
        <v>2217550582</v>
      </c>
      <c r="Y915" s="13" t="s">
        <v>61</v>
      </c>
      <c r="Z915" s="13">
        <v>1</v>
      </c>
      <c r="AA915" s="13" t="s">
        <v>50</v>
      </c>
      <c r="AB915" s="13" t="s">
        <v>50</v>
      </c>
      <c r="AC915" s="13" t="s">
        <v>50</v>
      </c>
      <c r="AD915" s="13" t="s">
        <v>50</v>
      </c>
      <c r="AE915" s="13" t="s">
        <v>50</v>
      </c>
      <c r="AF915" s="13" t="s">
        <v>50</v>
      </c>
      <c r="AG915" s="13" t="s">
        <v>50</v>
      </c>
      <c r="AH915" s="13">
        <v>2000000000</v>
      </c>
      <c r="AI915" s="13" t="s">
        <v>209</v>
      </c>
      <c r="AJ915" s="13">
        <v>2217550582</v>
      </c>
      <c r="AK915" s="13" t="s">
        <v>50</v>
      </c>
      <c r="AL915" s="13" t="s">
        <v>50</v>
      </c>
      <c r="AM915" s="13" t="s">
        <v>9134</v>
      </c>
      <c r="AN915" s="13" t="s">
        <v>66</v>
      </c>
      <c r="AO915" s="13" t="s">
        <v>9135</v>
      </c>
      <c r="AP915" s="14" t="s">
        <v>9136</v>
      </c>
      <c r="AQ915" s="15" t="s">
        <v>50</v>
      </c>
      <c r="AR915" s="13" t="s">
        <v>50</v>
      </c>
    </row>
    <row r="916" spans="1:44" ht="15" thickBot="1">
      <c r="A916" s="4" t="s">
        <v>9137</v>
      </c>
      <c r="B916" s="5">
        <v>125578</v>
      </c>
      <c r="C916" s="6">
        <v>44927</v>
      </c>
      <c r="D916" s="7" t="s">
        <v>45</v>
      </c>
      <c r="E916" s="7" t="s">
        <v>46</v>
      </c>
      <c r="F916" s="7" t="s">
        <v>70</v>
      </c>
      <c r="G916" s="27" t="s">
        <v>54945</v>
      </c>
      <c r="H916" s="7" t="s">
        <v>50</v>
      </c>
      <c r="I916" s="7" t="s">
        <v>50</v>
      </c>
      <c r="J916" s="6">
        <v>45532</v>
      </c>
      <c r="K916" s="7" t="s">
        <v>50</v>
      </c>
      <c r="L916" s="7" t="s">
        <v>241</v>
      </c>
      <c r="M916" s="7" t="s">
        <v>9138</v>
      </c>
      <c r="N916" s="7" t="s">
        <v>180</v>
      </c>
      <c r="O916" s="7" t="s">
        <v>9139</v>
      </c>
      <c r="P916" s="7">
        <v>152</v>
      </c>
      <c r="Q916" s="7" t="s">
        <v>120</v>
      </c>
      <c r="R916" s="28" t="s">
        <v>9140</v>
      </c>
      <c r="S916" s="28" t="s">
        <v>9141</v>
      </c>
      <c r="T916" s="7" t="s">
        <v>9142</v>
      </c>
      <c r="U916" s="7" t="s">
        <v>50</v>
      </c>
      <c r="V916" s="7">
        <v>16000000</v>
      </c>
      <c r="W916" s="7" t="s">
        <v>60</v>
      </c>
      <c r="X916" s="7">
        <v>16000000</v>
      </c>
      <c r="Y916" s="7" t="s">
        <v>154</v>
      </c>
      <c r="Z916" s="7">
        <v>2</v>
      </c>
      <c r="AA916" s="7">
        <v>16000000</v>
      </c>
      <c r="AB916" s="7" t="s">
        <v>60</v>
      </c>
      <c r="AC916" s="7">
        <v>16000000</v>
      </c>
      <c r="AD916" s="7" t="s">
        <v>241</v>
      </c>
      <c r="AE916" s="7">
        <v>16000000</v>
      </c>
      <c r="AF916" s="7" t="s">
        <v>60</v>
      </c>
      <c r="AG916" s="7">
        <v>16000000</v>
      </c>
      <c r="AH916" s="7">
        <v>16000000</v>
      </c>
      <c r="AI916" s="7" t="s">
        <v>60</v>
      </c>
      <c r="AJ916" s="7">
        <v>16000000</v>
      </c>
      <c r="AK916" s="7" t="s">
        <v>9143</v>
      </c>
      <c r="AL916" s="7" t="s">
        <v>50</v>
      </c>
      <c r="AM916" s="7" t="s">
        <v>9144</v>
      </c>
      <c r="AN916" s="7" t="s">
        <v>66</v>
      </c>
      <c r="AO916" s="7" t="s">
        <v>9145</v>
      </c>
      <c r="AP916" s="9" t="s">
        <v>50</v>
      </c>
      <c r="AQ916" s="8" t="s">
        <v>9146</v>
      </c>
      <c r="AR916" s="7" t="s">
        <v>50</v>
      </c>
    </row>
    <row r="917" spans="1:44" ht="15" thickBot="1">
      <c r="A917" s="10" t="s">
        <v>9147</v>
      </c>
      <c r="B917" s="13">
        <v>722</v>
      </c>
      <c r="C917" s="12">
        <v>44562</v>
      </c>
      <c r="D917" s="13" t="s">
        <v>45</v>
      </c>
      <c r="E917" s="13" t="s">
        <v>50</v>
      </c>
      <c r="F917" s="13" t="s">
        <v>70</v>
      </c>
      <c r="G917" s="26" t="s">
        <v>54946</v>
      </c>
      <c r="H917" s="13" t="s">
        <v>1112</v>
      </c>
      <c r="I917" s="13" t="s">
        <v>50</v>
      </c>
      <c r="J917" s="12">
        <v>45532</v>
      </c>
      <c r="K917" s="13" t="s">
        <v>116</v>
      </c>
      <c r="L917" s="13" t="s">
        <v>241</v>
      </c>
      <c r="M917" s="13" t="s">
        <v>1181</v>
      </c>
      <c r="N917" s="13" t="s">
        <v>694</v>
      </c>
      <c r="O917" s="13" t="s">
        <v>9148</v>
      </c>
      <c r="P917" s="13">
        <v>159</v>
      </c>
      <c r="Q917" s="13" t="s">
        <v>120</v>
      </c>
      <c r="R917" s="29" t="s">
        <v>9149</v>
      </c>
      <c r="S917" s="29" t="s">
        <v>9150</v>
      </c>
      <c r="T917" s="13" t="s">
        <v>50</v>
      </c>
      <c r="U917" s="13" t="s">
        <v>50</v>
      </c>
      <c r="V917" s="13">
        <v>40000000</v>
      </c>
      <c r="W917" s="13" t="s">
        <v>60</v>
      </c>
      <c r="X917" s="13">
        <v>40000000</v>
      </c>
      <c r="Y917" s="13" t="s">
        <v>154</v>
      </c>
      <c r="Z917" s="13">
        <v>2</v>
      </c>
      <c r="AA917" s="13">
        <v>40000000</v>
      </c>
      <c r="AB917" s="13" t="s">
        <v>60</v>
      </c>
      <c r="AC917" s="13">
        <v>40000000</v>
      </c>
      <c r="AD917" s="13" t="s">
        <v>241</v>
      </c>
      <c r="AE917" s="13">
        <v>54000000</v>
      </c>
      <c r="AF917" s="13" t="s">
        <v>60</v>
      </c>
      <c r="AG917" s="13">
        <v>54000000</v>
      </c>
      <c r="AH917" s="13">
        <v>54000000</v>
      </c>
      <c r="AI917" s="13" t="s">
        <v>60</v>
      </c>
      <c r="AJ917" s="13">
        <v>54000000</v>
      </c>
      <c r="AK917" s="13" t="s">
        <v>9151</v>
      </c>
      <c r="AL917" s="13" t="s">
        <v>50</v>
      </c>
      <c r="AM917" s="13" t="s">
        <v>9152</v>
      </c>
      <c r="AN917" s="13" t="s">
        <v>66</v>
      </c>
      <c r="AO917" s="13" t="s">
        <v>9153</v>
      </c>
      <c r="AP917" s="14" t="s">
        <v>9154</v>
      </c>
      <c r="AQ917" s="15" t="s">
        <v>50</v>
      </c>
      <c r="AR917" s="13" t="s">
        <v>50</v>
      </c>
    </row>
    <row r="918" spans="1:44" ht="15" thickBot="1">
      <c r="A918" s="4" t="s">
        <v>9155</v>
      </c>
      <c r="B918" s="5">
        <v>1332</v>
      </c>
      <c r="C918" s="6">
        <v>42005</v>
      </c>
      <c r="D918" s="7" t="s">
        <v>45</v>
      </c>
      <c r="E918" s="7" t="s">
        <v>46</v>
      </c>
      <c r="F918" s="7" t="s">
        <v>70</v>
      </c>
      <c r="G918" s="7" t="s">
        <v>114</v>
      </c>
      <c r="H918" s="7" t="s">
        <v>115</v>
      </c>
      <c r="I918" s="7" t="s">
        <v>50</v>
      </c>
      <c r="J918" s="6">
        <v>45532</v>
      </c>
      <c r="K918" s="7" t="s">
        <v>50</v>
      </c>
      <c r="L918" s="7" t="s">
        <v>241</v>
      </c>
      <c r="M918" s="7" t="s">
        <v>9156</v>
      </c>
      <c r="N918" s="7" t="s">
        <v>590</v>
      </c>
      <c r="O918" s="7" t="s">
        <v>9157</v>
      </c>
      <c r="P918" s="7">
        <v>176</v>
      </c>
      <c r="Q918" s="7" t="s">
        <v>481</v>
      </c>
      <c r="R918" s="28" t="s">
        <v>9158</v>
      </c>
      <c r="S918" s="28" t="s">
        <v>9159</v>
      </c>
      <c r="T918" s="7" t="s">
        <v>50</v>
      </c>
      <c r="U918" s="7" t="s">
        <v>9160</v>
      </c>
      <c r="V918" s="7">
        <v>80000000</v>
      </c>
      <c r="W918" s="7" t="s">
        <v>60</v>
      </c>
      <c r="X918" s="7">
        <v>80000000</v>
      </c>
      <c r="Y918" s="7" t="s">
        <v>154</v>
      </c>
      <c r="Z918" s="7">
        <v>1</v>
      </c>
      <c r="AA918" s="7">
        <v>80000000</v>
      </c>
      <c r="AB918" s="7" t="s">
        <v>60</v>
      </c>
      <c r="AC918" s="7">
        <v>80000000</v>
      </c>
      <c r="AD918" s="7" t="s">
        <v>241</v>
      </c>
      <c r="AE918" s="7">
        <v>80000000</v>
      </c>
      <c r="AF918" s="7" t="s">
        <v>60</v>
      </c>
      <c r="AG918" s="7">
        <v>80000000</v>
      </c>
      <c r="AH918" s="7">
        <v>80000000</v>
      </c>
      <c r="AI918" s="7" t="s">
        <v>60</v>
      </c>
      <c r="AJ918" s="7">
        <v>80000000</v>
      </c>
      <c r="AK918" s="7" t="s">
        <v>9161</v>
      </c>
      <c r="AL918" s="7" t="s">
        <v>50</v>
      </c>
      <c r="AM918" s="7" t="s">
        <v>9162</v>
      </c>
      <c r="AN918" s="7" t="s">
        <v>66</v>
      </c>
      <c r="AO918" s="7" t="s">
        <v>9163</v>
      </c>
      <c r="AP918" s="8" t="s">
        <v>9164</v>
      </c>
      <c r="AQ918" s="9" t="s">
        <v>50</v>
      </c>
      <c r="AR918" s="7" t="s">
        <v>50</v>
      </c>
    </row>
    <row r="919" spans="1:44" ht="15" thickBot="1">
      <c r="A919" s="10" t="s">
        <v>9165</v>
      </c>
      <c r="B919" s="11">
        <v>97561</v>
      </c>
      <c r="C919" s="12">
        <v>29587</v>
      </c>
      <c r="D919" s="13" t="s">
        <v>45</v>
      </c>
      <c r="E919" s="13" t="s">
        <v>46</v>
      </c>
      <c r="F919" s="13" t="s">
        <v>47</v>
      </c>
      <c r="G919" s="13" t="s">
        <v>48</v>
      </c>
      <c r="H919" s="13" t="s">
        <v>49</v>
      </c>
      <c r="I919" s="13" t="s">
        <v>50</v>
      </c>
      <c r="J919" s="12">
        <v>45533</v>
      </c>
      <c r="K919" s="13" t="s">
        <v>161</v>
      </c>
      <c r="L919" s="13" t="s">
        <v>162</v>
      </c>
      <c r="M919" s="13" t="s">
        <v>7086</v>
      </c>
      <c r="N919" s="13" t="s">
        <v>1451</v>
      </c>
      <c r="O919" s="13" t="s">
        <v>9166</v>
      </c>
      <c r="P919" s="13">
        <v>186</v>
      </c>
      <c r="Q919" s="13" t="s">
        <v>135</v>
      </c>
      <c r="R919" s="29" t="s">
        <v>9167</v>
      </c>
      <c r="S919" s="29" t="s">
        <v>9168</v>
      </c>
      <c r="T919" s="13" t="s">
        <v>50</v>
      </c>
      <c r="U919" s="13" t="s">
        <v>9169</v>
      </c>
      <c r="V919" s="13">
        <v>500000000</v>
      </c>
      <c r="W919" s="13" t="s">
        <v>1456</v>
      </c>
      <c r="X919" s="13">
        <v>590652801</v>
      </c>
      <c r="Y919" s="13" t="s">
        <v>171</v>
      </c>
      <c r="Z919" s="13">
        <v>2</v>
      </c>
      <c r="AA919" s="13" t="s">
        <v>50</v>
      </c>
      <c r="AB919" s="13" t="s">
        <v>50</v>
      </c>
      <c r="AC919" s="13" t="s">
        <v>50</v>
      </c>
      <c r="AD919" s="13" t="s">
        <v>50</v>
      </c>
      <c r="AE919" s="13" t="s">
        <v>50</v>
      </c>
      <c r="AF919" s="13" t="s">
        <v>50</v>
      </c>
      <c r="AG919" s="13" t="s">
        <v>50</v>
      </c>
      <c r="AH919" s="13">
        <v>500000000</v>
      </c>
      <c r="AI919" s="13" t="s">
        <v>1456</v>
      </c>
      <c r="AJ919" s="13">
        <v>590652801</v>
      </c>
      <c r="AK919" s="13" t="s">
        <v>9170</v>
      </c>
      <c r="AL919" s="13" t="s">
        <v>50</v>
      </c>
      <c r="AM919" s="13" t="s">
        <v>9171</v>
      </c>
      <c r="AN919" s="13" t="s">
        <v>66</v>
      </c>
      <c r="AO919" s="13" t="s">
        <v>9172</v>
      </c>
      <c r="AP919" s="14" t="s">
        <v>9173</v>
      </c>
      <c r="AQ919" s="15" t="s">
        <v>50</v>
      </c>
      <c r="AR919" s="13" t="s">
        <v>50</v>
      </c>
    </row>
    <row r="920" spans="1:44" ht="15" thickBot="1">
      <c r="A920" s="4" t="s">
        <v>9174</v>
      </c>
      <c r="B920" s="7" t="s">
        <v>50</v>
      </c>
      <c r="C920" s="6">
        <v>38353</v>
      </c>
      <c r="D920" s="7" t="s">
        <v>45</v>
      </c>
      <c r="E920" s="7" t="s">
        <v>46</v>
      </c>
      <c r="F920" s="7" t="s">
        <v>47</v>
      </c>
      <c r="G920" s="7" t="s">
        <v>71</v>
      </c>
      <c r="H920" s="7" t="s">
        <v>3028</v>
      </c>
      <c r="I920" s="7" t="s">
        <v>50</v>
      </c>
      <c r="J920" s="6">
        <v>45533</v>
      </c>
      <c r="K920" s="7" t="s">
        <v>161</v>
      </c>
      <c r="L920" s="7" t="s">
        <v>268</v>
      </c>
      <c r="M920" s="7" t="s">
        <v>9175</v>
      </c>
      <c r="N920" s="7" t="s">
        <v>955</v>
      </c>
      <c r="O920" s="7" t="s">
        <v>9176</v>
      </c>
      <c r="P920" s="7">
        <v>187</v>
      </c>
      <c r="Q920" s="7" t="s">
        <v>245</v>
      </c>
      <c r="R920" s="28" t="s">
        <v>9177</v>
      </c>
      <c r="S920" s="28" t="s">
        <v>9178</v>
      </c>
      <c r="T920" s="7" t="s">
        <v>9179</v>
      </c>
      <c r="U920" s="7">
        <v>9101244352500</v>
      </c>
      <c r="V920" s="7">
        <v>95490400000</v>
      </c>
      <c r="W920" s="7" t="s">
        <v>250</v>
      </c>
      <c r="X920" s="7">
        <v>1138309008</v>
      </c>
      <c r="Y920" s="7" t="s">
        <v>61</v>
      </c>
      <c r="Z920" s="7">
        <v>3</v>
      </c>
      <c r="AA920" s="7">
        <v>5500000000</v>
      </c>
      <c r="AB920" s="7" t="s">
        <v>250</v>
      </c>
      <c r="AC920" s="7">
        <v>73556595</v>
      </c>
      <c r="AD920" s="7" t="s">
        <v>62</v>
      </c>
      <c r="AE920" s="7">
        <v>5500000000</v>
      </c>
      <c r="AF920" s="7" t="s">
        <v>250</v>
      </c>
      <c r="AG920" s="7">
        <v>73556595</v>
      </c>
      <c r="AH920" s="7">
        <v>134663400000</v>
      </c>
      <c r="AI920" s="7" t="s">
        <v>250</v>
      </c>
      <c r="AJ920" s="7">
        <v>1614534711</v>
      </c>
      <c r="AK920" s="7" t="s">
        <v>9180</v>
      </c>
      <c r="AL920" s="7" t="s">
        <v>50</v>
      </c>
      <c r="AM920" s="7" t="s">
        <v>9181</v>
      </c>
      <c r="AN920" s="7" t="s">
        <v>66</v>
      </c>
      <c r="AO920" s="7" t="s">
        <v>9182</v>
      </c>
      <c r="AP920" s="8" t="s">
        <v>9183</v>
      </c>
      <c r="AQ920" s="9" t="s">
        <v>50</v>
      </c>
      <c r="AR920" s="7" t="s">
        <v>50</v>
      </c>
    </row>
    <row r="921" spans="1:44" ht="15" thickBot="1">
      <c r="A921" s="10" t="s">
        <v>9184</v>
      </c>
      <c r="B921" s="11">
        <v>4984071</v>
      </c>
      <c r="C921" s="12">
        <v>44562</v>
      </c>
      <c r="D921" s="13" t="s">
        <v>45</v>
      </c>
      <c r="E921" s="13" t="s">
        <v>46</v>
      </c>
      <c r="F921" s="13" t="s">
        <v>70</v>
      </c>
      <c r="G921" s="26" t="s">
        <v>54946</v>
      </c>
      <c r="H921" s="13" t="s">
        <v>9185</v>
      </c>
      <c r="I921" s="13" t="s">
        <v>50</v>
      </c>
      <c r="J921" s="12">
        <v>45532</v>
      </c>
      <c r="K921" s="13" t="s">
        <v>50</v>
      </c>
      <c r="L921" s="13" t="s">
        <v>241</v>
      </c>
      <c r="M921" s="13" t="s">
        <v>9186</v>
      </c>
      <c r="N921" s="13" t="s">
        <v>9187</v>
      </c>
      <c r="O921" s="13" t="s">
        <v>9188</v>
      </c>
      <c r="P921" s="13">
        <v>200</v>
      </c>
      <c r="Q921" s="13" t="s">
        <v>56</v>
      </c>
      <c r="R921" s="29" t="s">
        <v>9189</v>
      </c>
      <c r="S921" s="29" t="s">
        <v>9190</v>
      </c>
      <c r="T921" s="13" t="s">
        <v>50</v>
      </c>
      <c r="U921" s="13" t="s">
        <v>50</v>
      </c>
      <c r="V921" s="13">
        <v>30000000</v>
      </c>
      <c r="W921" s="13" t="s">
        <v>60</v>
      </c>
      <c r="X921" s="13">
        <v>30000000</v>
      </c>
      <c r="Y921" s="13" t="s">
        <v>154</v>
      </c>
      <c r="Z921" s="13">
        <v>2</v>
      </c>
      <c r="AA921" s="13">
        <v>30000000</v>
      </c>
      <c r="AB921" s="13" t="s">
        <v>60</v>
      </c>
      <c r="AC921" s="13">
        <v>30000000</v>
      </c>
      <c r="AD921" s="13" t="s">
        <v>241</v>
      </c>
      <c r="AE921" s="13">
        <v>30000000</v>
      </c>
      <c r="AF921" s="13" t="s">
        <v>60</v>
      </c>
      <c r="AG921" s="13">
        <v>30000000</v>
      </c>
      <c r="AH921" s="13">
        <v>30000000</v>
      </c>
      <c r="AI921" s="13" t="s">
        <v>60</v>
      </c>
      <c r="AJ921" s="13">
        <v>30000000</v>
      </c>
      <c r="AK921" s="13" t="s">
        <v>9191</v>
      </c>
      <c r="AL921" s="13" t="s">
        <v>50</v>
      </c>
      <c r="AM921" s="13" t="s">
        <v>9192</v>
      </c>
      <c r="AN921" s="13" t="s">
        <v>253</v>
      </c>
      <c r="AO921" s="13" t="s">
        <v>9193</v>
      </c>
      <c r="AP921" s="14" t="s">
        <v>9194</v>
      </c>
      <c r="AQ921" s="15" t="s">
        <v>50</v>
      </c>
      <c r="AR921" s="13" t="s">
        <v>50</v>
      </c>
    </row>
    <row r="922" spans="1:44" ht="15" thickBot="1">
      <c r="A922" s="4" t="s">
        <v>9195</v>
      </c>
      <c r="B922" s="5">
        <v>124573</v>
      </c>
      <c r="C922" s="6">
        <v>42309</v>
      </c>
      <c r="D922" s="7" t="s">
        <v>45</v>
      </c>
      <c r="E922" s="7" t="s">
        <v>46</v>
      </c>
      <c r="F922" s="7" t="s">
        <v>70</v>
      </c>
      <c r="G922" s="7" t="s">
        <v>176</v>
      </c>
      <c r="H922" s="7" t="s">
        <v>9196</v>
      </c>
      <c r="I922" s="7" t="s">
        <v>50</v>
      </c>
      <c r="J922" s="6">
        <v>45532</v>
      </c>
      <c r="K922" s="7" t="s">
        <v>89</v>
      </c>
      <c r="L922" s="7" t="s">
        <v>131</v>
      </c>
      <c r="M922" s="7" t="s">
        <v>9197</v>
      </c>
      <c r="N922" s="7" t="s">
        <v>791</v>
      </c>
      <c r="O922" s="7" t="s">
        <v>9198</v>
      </c>
      <c r="P922" s="7">
        <v>331</v>
      </c>
      <c r="Q922" s="7" t="s">
        <v>245</v>
      </c>
      <c r="R922" s="28" t="s">
        <v>9199</v>
      </c>
      <c r="S922" s="28" t="s">
        <v>9200</v>
      </c>
      <c r="T922" s="7" t="s">
        <v>9201</v>
      </c>
      <c r="U922" s="7">
        <v>1800121498497</v>
      </c>
      <c r="V922" s="7">
        <v>500000000</v>
      </c>
      <c r="W922" s="7" t="s">
        <v>250</v>
      </c>
      <c r="X922" s="7">
        <v>5957903</v>
      </c>
      <c r="Y922" s="7" t="s">
        <v>81</v>
      </c>
      <c r="Z922" s="7">
        <v>11</v>
      </c>
      <c r="AA922" s="7">
        <v>340000000</v>
      </c>
      <c r="AB922" s="7" t="s">
        <v>250</v>
      </c>
      <c r="AC922" s="7">
        <v>4051374</v>
      </c>
      <c r="AD922" s="7" t="s">
        <v>73</v>
      </c>
      <c r="AE922" s="7">
        <v>120441310</v>
      </c>
      <c r="AF922" s="7" t="s">
        <v>60</v>
      </c>
      <c r="AG922" s="7">
        <v>120441310</v>
      </c>
      <c r="AH922" s="7">
        <v>130068168</v>
      </c>
      <c r="AI922" s="7" t="s">
        <v>60</v>
      </c>
      <c r="AJ922" s="7">
        <v>130068168</v>
      </c>
      <c r="AK922" s="7" t="s">
        <v>9202</v>
      </c>
      <c r="AL922" s="7" t="s">
        <v>50</v>
      </c>
      <c r="AM922" s="7" t="s">
        <v>9203</v>
      </c>
      <c r="AN922" s="7" t="s">
        <v>66</v>
      </c>
      <c r="AO922" s="7" t="s">
        <v>9204</v>
      </c>
      <c r="AP922" s="8" t="s">
        <v>9205</v>
      </c>
      <c r="AQ922" s="9" t="s">
        <v>50</v>
      </c>
      <c r="AR922" s="7" t="s">
        <v>50</v>
      </c>
    </row>
    <row r="923" spans="1:44" ht="15" thickBot="1">
      <c r="A923" s="10" t="s">
        <v>9206</v>
      </c>
      <c r="B923" s="11">
        <v>24606</v>
      </c>
      <c r="C923" s="12">
        <v>42005</v>
      </c>
      <c r="D923" s="13" t="s">
        <v>45</v>
      </c>
      <c r="E923" s="13" t="s">
        <v>46</v>
      </c>
      <c r="F923" s="13" t="s">
        <v>70</v>
      </c>
      <c r="G923" s="13" t="s">
        <v>145</v>
      </c>
      <c r="H923" s="13" t="s">
        <v>9207</v>
      </c>
      <c r="I923" s="13" t="s">
        <v>50</v>
      </c>
      <c r="J923" s="12">
        <v>45533</v>
      </c>
      <c r="K923" s="13" t="s">
        <v>116</v>
      </c>
      <c r="L923" s="13" t="s">
        <v>124</v>
      </c>
      <c r="M923" s="13" t="s">
        <v>9208</v>
      </c>
      <c r="N923" s="13" t="s">
        <v>791</v>
      </c>
      <c r="O923" s="13" t="s">
        <v>9209</v>
      </c>
      <c r="P923" s="13">
        <v>365</v>
      </c>
      <c r="Q923" s="13" t="s">
        <v>245</v>
      </c>
      <c r="R923" s="29" t="s">
        <v>9210</v>
      </c>
      <c r="S923" s="29" t="s">
        <v>9211</v>
      </c>
      <c r="T923" s="13" t="s">
        <v>9212</v>
      </c>
      <c r="U923" s="13" t="s">
        <v>9213</v>
      </c>
      <c r="V923" s="13">
        <v>205000000</v>
      </c>
      <c r="W923" s="13" t="s">
        <v>250</v>
      </c>
      <c r="X923" s="13">
        <v>2443736</v>
      </c>
      <c r="Y923" s="13" t="s">
        <v>81</v>
      </c>
      <c r="Z923" s="13">
        <v>8</v>
      </c>
      <c r="AA923" s="13">
        <v>205000000</v>
      </c>
      <c r="AB923" s="13" t="s">
        <v>250</v>
      </c>
      <c r="AC923" s="13">
        <v>2443736</v>
      </c>
      <c r="AD923" s="13" t="s">
        <v>124</v>
      </c>
      <c r="AE923" s="13">
        <v>51983801</v>
      </c>
      <c r="AF923" s="13" t="s">
        <v>60</v>
      </c>
      <c r="AG923" s="13">
        <v>51983801</v>
      </c>
      <c r="AH923" s="13">
        <v>64865343</v>
      </c>
      <c r="AI923" s="13" t="s">
        <v>60</v>
      </c>
      <c r="AJ923" s="13">
        <v>64865343</v>
      </c>
      <c r="AK923" s="13" t="s">
        <v>9214</v>
      </c>
      <c r="AL923" s="13" t="s">
        <v>50</v>
      </c>
      <c r="AM923" s="13" t="s">
        <v>9215</v>
      </c>
      <c r="AN923" s="13" t="s">
        <v>66</v>
      </c>
      <c r="AO923" s="13" t="s">
        <v>9216</v>
      </c>
      <c r="AP923" s="14" t="s">
        <v>9217</v>
      </c>
      <c r="AQ923" s="15" t="s">
        <v>50</v>
      </c>
      <c r="AR923" s="13" t="s">
        <v>50</v>
      </c>
    </row>
    <row r="924" spans="1:44" ht="15" thickBot="1">
      <c r="A924" s="4" t="s">
        <v>9218</v>
      </c>
      <c r="B924" s="5">
        <v>19977433</v>
      </c>
      <c r="C924" s="6">
        <v>41852</v>
      </c>
      <c r="D924" s="7" t="s">
        <v>45</v>
      </c>
      <c r="E924" s="7" t="s">
        <v>46</v>
      </c>
      <c r="F924" s="7" t="s">
        <v>70</v>
      </c>
      <c r="G924" s="7" t="s">
        <v>48</v>
      </c>
      <c r="H924" s="7" t="s">
        <v>328</v>
      </c>
      <c r="I924" s="7" t="s">
        <v>50</v>
      </c>
      <c r="J924" s="6">
        <v>45532</v>
      </c>
      <c r="K924" s="7" t="s">
        <v>282</v>
      </c>
      <c r="L924" s="7" t="s">
        <v>178</v>
      </c>
      <c r="M924" s="7" t="s">
        <v>9219</v>
      </c>
      <c r="N924" s="7" t="s">
        <v>259</v>
      </c>
      <c r="O924" s="7" t="s">
        <v>9220</v>
      </c>
      <c r="P924" s="7">
        <v>385</v>
      </c>
      <c r="Q924" s="7" t="s">
        <v>245</v>
      </c>
      <c r="R924" s="28" t="s">
        <v>9221</v>
      </c>
      <c r="S924" s="28" t="s">
        <v>9222</v>
      </c>
      <c r="T924" s="7" t="s">
        <v>9223</v>
      </c>
      <c r="U924" s="7" t="s">
        <v>50</v>
      </c>
      <c r="V924" s="7" t="s">
        <v>50</v>
      </c>
      <c r="W924" s="7" t="s">
        <v>50</v>
      </c>
      <c r="X924" s="7" t="s">
        <v>50</v>
      </c>
      <c r="Y924" s="7" t="s">
        <v>50</v>
      </c>
      <c r="Z924" s="7">
        <v>16</v>
      </c>
      <c r="AA924" s="7" t="s">
        <v>50</v>
      </c>
      <c r="AB924" s="7" t="s">
        <v>50</v>
      </c>
      <c r="AC924" s="7" t="s">
        <v>50</v>
      </c>
      <c r="AD924" s="7" t="s">
        <v>178</v>
      </c>
      <c r="AE924" s="7">
        <v>3571500000</v>
      </c>
      <c r="AF924" s="7" t="s">
        <v>60</v>
      </c>
      <c r="AG924" s="7">
        <v>3571500000</v>
      </c>
      <c r="AH924" s="7">
        <v>3587686864</v>
      </c>
      <c r="AI924" s="7" t="s">
        <v>60</v>
      </c>
      <c r="AJ924" s="7">
        <v>3587686864</v>
      </c>
      <c r="AK924" s="7" t="s">
        <v>9224</v>
      </c>
      <c r="AL924" s="7" t="s">
        <v>50</v>
      </c>
      <c r="AM924" s="7" t="s">
        <v>9225</v>
      </c>
      <c r="AN924" s="7" t="s">
        <v>66</v>
      </c>
      <c r="AO924" s="7" t="s">
        <v>9226</v>
      </c>
      <c r="AP924" s="8" t="s">
        <v>9227</v>
      </c>
      <c r="AQ924" s="9" t="s">
        <v>50</v>
      </c>
      <c r="AR924" s="7" t="s">
        <v>50</v>
      </c>
    </row>
    <row r="925" spans="1:44" ht="15" thickBot="1">
      <c r="A925" s="10" t="s">
        <v>9228</v>
      </c>
      <c r="B925" s="11">
        <v>14193</v>
      </c>
      <c r="C925" s="12">
        <v>44562</v>
      </c>
      <c r="D925" s="13" t="s">
        <v>45</v>
      </c>
      <c r="E925" s="13" t="s">
        <v>46</v>
      </c>
      <c r="F925" s="13" t="s">
        <v>70</v>
      </c>
      <c r="G925" s="27" t="s">
        <v>54945</v>
      </c>
      <c r="H925" s="13" t="s">
        <v>9229</v>
      </c>
      <c r="I925" s="13" t="s">
        <v>50</v>
      </c>
      <c r="J925" s="12">
        <v>45533</v>
      </c>
      <c r="K925" s="13" t="s">
        <v>50</v>
      </c>
      <c r="L925" s="13" t="s">
        <v>178</v>
      </c>
      <c r="M925" s="13" t="s">
        <v>9230</v>
      </c>
      <c r="N925" s="13" t="s">
        <v>9231</v>
      </c>
      <c r="O925" s="13" t="s">
        <v>9232</v>
      </c>
      <c r="P925" s="13">
        <v>410</v>
      </c>
      <c r="Q925" s="13" t="s">
        <v>1116</v>
      </c>
      <c r="R925" s="29" t="s">
        <v>9233</v>
      </c>
      <c r="S925" s="29" t="s">
        <v>9234</v>
      </c>
      <c r="T925" s="13" t="s">
        <v>9235</v>
      </c>
      <c r="U925" s="13" t="s">
        <v>9236</v>
      </c>
      <c r="V925" s="13">
        <v>40000000</v>
      </c>
      <c r="W925" s="13" t="s">
        <v>60</v>
      </c>
      <c r="X925" s="13">
        <v>40000000</v>
      </c>
      <c r="Y925" s="13" t="s">
        <v>50</v>
      </c>
      <c r="Z925" s="13">
        <v>1</v>
      </c>
      <c r="AA925" s="13">
        <v>40000000</v>
      </c>
      <c r="AB925" s="13" t="s">
        <v>60</v>
      </c>
      <c r="AC925" s="13">
        <v>40000000</v>
      </c>
      <c r="AD925" s="13" t="s">
        <v>178</v>
      </c>
      <c r="AE925" s="13">
        <v>40000000</v>
      </c>
      <c r="AF925" s="13" t="s">
        <v>60</v>
      </c>
      <c r="AG925" s="13">
        <v>40000000</v>
      </c>
      <c r="AH925" s="13">
        <v>40000000</v>
      </c>
      <c r="AI925" s="13" t="s">
        <v>60</v>
      </c>
      <c r="AJ925" s="13">
        <v>40000000</v>
      </c>
      <c r="AK925" s="13" t="s">
        <v>9237</v>
      </c>
      <c r="AL925" s="13" t="s">
        <v>50</v>
      </c>
      <c r="AM925" s="13" t="s">
        <v>9238</v>
      </c>
      <c r="AN925" s="13" t="s">
        <v>253</v>
      </c>
      <c r="AO925" s="13" t="s">
        <v>9239</v>
      </c>
      <c r="AP925" s="14" t="s">
        <v>9240</v>
      </c>
      <c r="AQ925" s="15" t="s">
        <v>50</v>
      </c>
      <c r="AR925" s="13" t="s">
        <v>50</v>
      </c>
    </row>
    <row r="926" spans="1:44" ht="15" thickBot="1">
      <c r="A926" s="4" t="s">
        <v>9241</v>
      </c>
      <c r="B926" s="5">
        <v>13023</v>
      </c>
      <c r="C926" s="6">
        <v>44896</v>
      </c>
      <c r="D926" s="7" t="s">
        <v>45</v>
      </c>
      <c r="E926" s="7" t="s">
        <v>46</v>
      </c>
      <c r="F926" s="7" t="s">
        <v>70</v>
      </c>
      <c r="G926" s="26" t="s">
        <v>54946</v>
      </c>
      <c r="H926" s="7" t="s">
        <v>1091</v>
      </c>
      <c r="I926" s="7" t="s">
        <v>50</v>
      </c>
      <c r="J926" s="6">
        <v>45532</v>
      </c>
      <c r="K926" s="7" t="s">
        <v>50</v>
      </c>
      <c r="L926" s="7" t="s">
        <v>241</v>
      </c>
      <c r="M926" s="7" t="s">
        <v>9242</v>
      </c>
      <c r="N926" s="7" t="s">
        <v>180</v>
      </c>
      <c r="O926" s="7" t="s">
        <v>9243</v>
      </c>
      <c r="P926" s="7">
        <v>505</v>
      </c>
      <c r="Q926" s="7" t="s">
        <v>120</v>
      </c>
      <c r="R926" s="28" t="s">
        <v>9244</v>
      </c>
      <c r="S926" s="28" t="s">
        <v>9245</v>
      </c>
      <c r="T926" s="7" t="s">
        <v>50</v>
      </c>
      <c r="U926" s="7" t="s">
        <v>50</v>
      </c>
      <c r="V926" s="7">
        <v>17000000</v>
      </c>
      <c r="W926" s="7" t="s">
        <v>60</v>
      </c>
      <c r="X926" s="7">
        <v>17000000</v>
      </c>
      <c r="Y926" s="7" t="s">
        <v>154</v>
      </c>
      <c r="Z926" s="7">
        <v>3</v>
      </c>
      <c r="AA926" s="7">
        <v>17000000</v>
      </c>
      <c r="AB926" s="7" t="s">
        <v>60</v>
      </c>
      <c r="AC926" s="7">
        <v>17000000</v>
      </c>
      <c r="AD926" s="7" t="s">
        <v>241</v>
      </c>
      <c r="AE926" s="7">
        <v>20325000</v>
      </c>
      <c r="AF926" s="7" t="s">
        <v>60</v>
      </c>
      <c r="AG926" s="7">
        <v>20325000</v>
      </c>
      <c r="AH926" s="7">
        <v>20325000</v>
      </c>
      <c r="AI926" s="7" t="s">
        <v>60</v>
      </c>
      <c r="AJ926" s="7">
        <v>20325000</v>
      </c>
      <c r="AK926" s="7" t="s">
        <v>9246</v>
      </c>
      <c r="AL926" s="7" t="s">
        <v>50</v>
      </c>
      <c r="AM926" s="7" t="s">
        <v>9247</v>
      </c>
      <c r="AN926" s="7" t="s">
        <v>66</v>
      </c>
      <c r="AO926" s="7" t="s">
        <v>9248</v>
      </c>
      <c r="AP926" s="8" t="s">
        <v>9249</v>
      </c>
      <c r="AQ926" s="9" t="s">
        <v>50</v>
      </c>
      <c r="AR926" s="7" t="s">
        <v>50</v>
      </c>
    </row>
    <row r="927" spans="1:44" ht="15" thickBot="1">
      <c r="A927" s="10" t="s">
        <v>9250</v>
      </c>
      <c r="B927" s="11">
        <v>1603</v>
      </c>
      <c r="C927" s="12">
        <v>32143</v>
      </c>
      <c r="D927" s="13" t="s">
        <v>45</v>
      </c>
      <c r="E927" s="13" t="s">
        <v>46</v>
      </c>
      <c r="F927" s="13" t="s">
        <v>47</v>
      </c>
      <c r="G927" s="26" t="s">
        <v>54946</v>
      </c>
      <c r="H927" s="13" t="s">
        <v>666</v>
      </c>
      <c r="I927" s="13" t="s">
        <v>50</v>
      </c>
      <c r="J927" s="12">
        <v>45532</v>
      </c>
      <c r="K927" s="13" t="s">
        <v>89</v>
      </c>
      <c r="L927" s="13" t="s">
        <v>62</v>
      </c>
      <c r="M927" s="13" t="s">
        <v>9251</v>
      </c>
      <c r="N927" s="13" t="s">
        <v>9252</v>
      </c>
      <c r="O927" s="13" t="s">
        <v>9253</v>
      </c>
      <c r="P927" s="13">
        <v>520</v>
      </c>
      <c r="Q927" s="13" t="s">
        <v>1201</v>
      </c>
      <c r="R927" s="29" t="s">
        <v>9254</v>
      </c>
      <c r="S927" s="29" t="s">
        <v>9255</v>
      </c>
      <c r="T927" s="13" t="s">
        <v>9256</v>
      </c>
      <c r="U927" s="13">
        <v>6783847281</v>
      </c>
      <c r="V927" s="13">
        <v>45000000</v>
      </c>
      <c r="W927" s="13" t="s">
        <v>60</v>
      </c>
      <c r="X927" s="13">
        <v>45000000</v>
      </c>
      <c r="Y927" s="13" t="s">
        <v>61</v>
      </c>
      <c r="Z927" s="13">
        <v>10</v>
      </c>
      <c r="AA927" s="13">
        <v>45000000</v>
      </c>
      <c r="AB927" s="13" t="s">
        <v>60</v>
      </c>
      <c r="AC927" s="13">
        <v>45000000</v>
      </c>
      <c r="AD927" s="13" t="s">
        <v>62</v>
      </c>
      <c r="AE927" s="13">
        <v>75606534</v>
      </c>
      <c r="AF927" s="13" t="s">
        <v>60</v>
      </c>
      <c r="AG927" s="13">
        <v>75606534</v>
      </c>
      <c r="AH927" s="13">
        <v>78048841</v>
      </c>
      <c r="AI927" s="13" t="s">
        <v>60</v>
      </c>
      <c r="AJ927" s="13">
        <v>78048841</v>
      </c>
      <c r="AK927" s="13" t="s">
        <v>50</v>
      </c>
      <c r="AL927" s="13" t="s">
        <v>50</v>
      </c>
      <c r="AM927" s="13" t="s">
        <v>9257</v>
      </c>
      <c r="AN927" s="13" t="s">
        <v>66</v>
      </c>
      <c r="AO927" s="13" t="s">
        <v>9258</v>
      </c>
      <c r="AP927" s="14" t="s">
        <v>9259</v>
      </c>
      <c r="AQ927" s="15" t="s">
        <v>50</v>
      </c>
      <c r="AR927" s="13" t="s">
        <v>50</v>
      </c>
    </row>
    <row r="928" spans="1:44" ht="15" thickBot="1">
      <c r="A928" s="4" t="s">
        <v>9260</v>
      </c>
      <c r="B928" s="5">
        <v>207720</v>
      </c>
      <c r="C928" s="6">
        <v>43647</v>
      </c>
      <c r="D928" s="7" t="s">
        <v>45</v>
      </c>
      <c r="E928" s="7" t="s">
        <v>46</v>
      </c>
      <c r="F928" s="7" t="s">
        <v>70</v>
      </c>
      <c r="G928" s="7" t="s">
        <v>114</v>
      </c>
      <c r="H928" s="7" t="s">
        <v>49</v>
      </c>
      <c r="I928" s="7" t="s">
        <v>50</v>
      </c>
      <c r="J928" s="6">
        <v>45534</v>
      </c>
      <c r="K928" s="7" t="s">
        <v>116</v>
      </c>
      <c r="L928" s="7" t="s">
        <v>178</v>
      </c>
      <c r="M928" s="7" t="s">
        <v>9261</v>
      </c>
      <c r="N928" s="7" t="s">
        <v>75</v>
      </c>
      <c r="O928" s="7" t="s">
        <v>9262</v>
      </c>
      <c r="P928" s="7">
        <v>570</v>
      </c>
      <c r="Q928" s="7" t="s">
        <v>77</v>
      </c>
      <c r="R928" s="28" t="s">
        <v>9263</v>
      </c>
      <c r="S928" s="28" t="s">
        <v>9264</v>
      </c>
      <c r="T928" s="7" t="s">
        <v>9265</v>
      </c>
      <c r="U928" s="7" t="s">
        <v>50</v>
      </c>
      <c r="V928" s="7">
        <v>69726366</v>
      </c>
      <c r="W928" s="7" t="s">
        <v>60</v>
      </c>
      <c r="X928" s="7">
        <v>69726366</v>
      </c>
      <c r="Y928" s="7" t="s">
        <v>50</v>
      </c>
      <c r="Z928" s="7">
        <v>4</v>
      </c>
      <c r="AA928" s="7">
        <v>69726366</v>
      </c>
      <c r="AB928" s="7" t="s">
        <v>60</v>
      </c>
      <c r="AC928" s="7">
        <v>69726366</v>
      </c>
      <c r="AD928" s="7" t="s">
        <v>178</v>
      </c>
      <c r="AE928" s="7">
        <v>166826366</v>
      </c>
      <c r="AF928" s="7" t="s">
        <v>60</v>
      </c>
      <c r="AG928" s="7">
        <v>166826366</v>
      </c>
      <c r="AH928" s="7">
        <v>166826366</v>
      </c>
      <c r="AI928" s="7" t="s">
        <v>60</v>
      </c>
      <c r="AJ928" s="7">
        <v>166826366</v>
      </c>
      <c r="AK928" s="7" t="s">
        <v>1259</v>
      </c>
      <c r="AL928" s="7" t="s">
        <v>50</v>
      </c>
      <c r="AM928" s="7" t="s">
        <v>9266</v>
      </c>
      <c r="AN928" s="7" t="s">
        <v>66</v>
      </c>
      <c r="AO928" s="7" t="s">
        <v>9267</v>
      </c>
      <c r="AP928" s="8" t="s">
        <v>9268</v>
      </c>
      <c r="AQ928" s="9" t="s">
        <v>50</v>
      </c>
      <c r="AR928" s="7" t="s">
        <v>50</v>
      </c>
    </row>
    <row r="929" spans="1:44" ht="15" thickBot="1">
      <c r="A929" s="10" t="s">
        <v>9269</v>
      </c>
      <c r="B929" s="11">
        <v>16259694</v>
      </c>
      <c r="C929" s="12">
        <v>39600</v>
      </c>
      <c r="D929" s="13" t="s">
        <v>45</v>
      </c>
      <c r="E929" s="13" t="s">
        <v>46</v>
      </c>
      <c r="F929" s="13" t="s">
        <v>47</v>
      </c>
      <c r="G929" s="13" t="s">
        <v>71</v>
      </c>
      <c r="H929" s="13" t="s">
        <v>328</v>
      </c>
      <c r="I929" s="13" t="s">
        <v>50</v>
      </c>
      <c r="J929" s="12">
        <v>45533</v>
      </c>
      <c r="K929" s="13" t="s">
        <v>191</v>
      </c>
      <c r="L929" s="13" t="s">
        <v>268</v>
      </c>
      <c r="M929" s="13" t="s">
        <v>9270</v>
      </c>
      <c r="N929" s="13" t="s">
        <v>270</v>
      </c>
      <c r="O929" s="13" t="s">
        <v>9271</v>
      </c>
      <c r="P929" s="13">
        <v>600</v>
      </c>
      <c r="Q929" s="13" t="s">
        <v>245</v>
      </c>
      <c r="R929" s="29" t="s">
        <v>9272</v>
      </c>
      <c r="S929" s="29" t="s">
        <v>9273</v>
      </c>
      <c r="T929" s="13" t="s">
        <v>9274</v>
      </c>
      <c r="U929" s="13" t="s">
        <v>9275</v>
      </c>
      <c r="V929" s="13">
        <v>16681500000</v>
      </c>
      <c r="W929" s="13" t="s">
        <v>250</v>
      </c>
      <c r="X929" s="13">
        <v>198854562</v>
      </c>
      <c r="Y929" s="13" t="s">
        <v>61</v>
      </c>
      <c r="Z929" s="13">
        <v>17</v>
      </c>
      <c r="AA929" s="13">
        <v>2710000000</v>
      </c>
      <c r="AB929" s="13" t="s">
        <v>250</v>
      </c>
      <c r="AC929" s="13">
        <v>33459950</v>
      </c>
      <c r="AD929" s="13" t="s">
        <v>62</v>
      </c>
      <c r="AE929" s="13">
        <v>655059950</v>
      </c>
      <c r="AF929" s="13" t="s">
        <v>60</v>
      </c>
      <c r="AG929" s="13">
        <v>655059950</v>
      </c>
      <c r="AH929" s="13">
        <v>1103721936</v>
      </c>
      <c r="AI929" s="13" t="s">
        <v>60</v>
      </c>
      <c r="AJ929" s="13">
        <v>1103721936</v>
      </c>
      <c r="AK929" s="13" t="s">
        <v>9276</v>
      </c>
      <c r="AL929" s="13" t="s">
        <v>9277</v>
      </c>
      <c r="AM929" s="13" t="s">
        <v>9278</v>
      </c>
      <c r="AN929" s="13" t="s">
        <v>66</v>
      </c>
      <c r="AO929" s="13" t="s">
        <v>9279</v>
      </c>
      <c r="AP929" s="14" t="s">
        <v>9280</v>
      </c>
      <c r="AQ929" s="15" t="s">
        <v>50</v>
      </c>
      <c r="AR929" s="13" t="s">
        <v>50</v>
      </c>
    </row>
    <row r="930" spans="1:44" ht="15" thickBot="1">
      <c r="A930" s="4" t="s">
        <v>9281</v>
      </c>
      <c r="B930" s="5">
        <v>21580</v>
      </c>
      <c r="C930" s="6">
        <v>42005</v>
      </c>
      <c r="D930" s="7" t="s">
        <v>45</v>
      </c>
      <c r="E930" s="7" t="s">
        <v>46</v>
      </c>
      <c r="F930" s="7" t="s">
        <v>70</v>
      </c>
      <c r="G930" s="7" t="s">
        <v>145</v>
      </c>
      <c r="H930" s="7" t="s">
        <v>905</v>
      </c>
      <c r="I930" s="7" t="s">
        <v>50</v>
      </c>
      <c r="J930" s="6">
        <v>45532</v>
      </c>
      <c r="K930" s="7" t="s">
        <v>116</v>
      </c>
      <c r="L930" s="7" t="s">
        <v>241</v>
      </c>
      <c r="M930" s="7" t="s">
        <v>9282</v>
      </c>
      <c r="N930" s="7" t="s">
        <v>180</v>
      </c>
      <c r="O930" s="7" t="s">
        <v>9283</v>
      </c>
      <c r="P930" s="7">
        <v>609</v>
      </c>
      <c r="Q930" s="7" t="s">
        <v>120</v>
      </c>
      <c r="R930" s="28" t="s">
        <v>9284</v>
      </c>
      <c r="S930" s="28" t="s">
        <v>9285</v>
      </c>
      <c r="T930" s="7" t="s">
        <v>9286</v>
      </c>
      <c r="U930" s="7" t="s">
        <v>9287</v>
      </c>
      <c r="V930" s="7">
        <v>30000000</v>
      </c>
      <c r="W930" s="7" t="s">
        <v>60</v>
      </c>
      <c r="X930" s="7">
        <v>30000000</v>
      </c>
      <c r="Y930" s="7" t="s">
        <v>154</v>
      </c>
      <c r="Z930" s="7">
        <v>5</v>
      </c>
      <c r="AA930" s="7">
        <v>30000000</v>
      </c>
      <c r="AB930" s="7" t="s">
        <v>60</v>
      </c>
      <c r="AC930" s="7">
        <v>30000000</v>
      </c>
      <c r="AD930" s="7" t="s">
        <v>241</v>
      </c>
      <c r="AE930" s="7">
        <v>39500000</v>
      </c>
      <c r="AF930" s="7" t="s">
        <v>60</v>
      </c>
      <c r="AG930" s="7">
        <v>39500000</v>
      </c>
      <c r="AH930" s="7">
        <v>39500000</v>
      </c>
      <c r="AI930" s="7" t="s">
        <v>60</v>
      </c>
      <c r="AJ930" s="7">
        <v>39500000</v>
      </c>
      <c r="AK930" s="7" t="s">
        <v>9288</v>
      </c>
      <c r="AL930" s="7" t="s">
        <v>50</v>
      </c>
      <c r="AM930" s="7" t="s">
        <v>9289</v>
      </c>
      <c r="AN930" s="7" t="s">
        <v>66</v>
      </c>
      <c r="AO930" s="7" t="s">
        <v>9290</v>
      </c>
      <c r="AP930" s="8" t="s">
        <v>9291</v>
      </c>
      <c r="AQ930" s="9" t="s">
        <v>50</v>
      </c>
      <c r="AR930" s="7" t="s">
        <v>50</v>
      </c>
    </row>
    <row r="931" spans="1:44" ht="15" thickBot="1">
      <c r="A931" s="10" t="s">
        <v>9292</v>
      </c>
      <c r="B931" s="11">
        <v>765247</v>
      </c>
      <c r="C931" s="12">
        <v>43678</v>
      </c>
      <c r="D931" s="13" t="s">
        <v>45</v>
      </c>
      <c r="E931" s="13" t="s">
        <v>46</v>
      </c>
      <c r="F931" s="13" t="s">
        <v>70</v>
      </c>
      <c r="G931" s="13" t="s">
        <v>176</v>
      </c>
      <c r="H931" s="13" t="s">
        <v>50</v>
      </c>
      <c r="I931" s="13" t="s">
        <v>50</v>
      </c>
      <c r="J931" s="12">
        <v>45533</v>
      </c>
      <c r="K931" s="13" t="s">
        <v>50</v>
      </c>
      <c r="L931" s="13" t="s">
        <v>147</v>
      </c>
      <c r="M931" s="13" t="s">
        <v>9293</v>
      </c>
      <c r="N931" s="13" t="s">
        <v>307</v>
      </c>
      <c r="O931" s="13" t="s">
        <v>9294</v>
      </c>
      <c r="P931" s="13">
        <v>693</v>
      </c>
      <c r="Q931" s="13" t="s">
        <v>245</v>
      </c>
      <c r="R931" s="29" t="s">
        <v>9295</v>
      </c>
      <c r="S931" s="29" t="s">
        <v>9296</v>
      </c>
      <c r="T931" s="13" t="s">
        <v>9297</v>
      </c>
      <c r="U931" s="13" t="s">
        <v>9298</v>
      </c>
      <c r="V931" s="13">
        <v>500000</v>
      </c>
      <c r="W931" s="13" t="s">
        <v>60</v>
      </c>
      <c r="X931" s="13">
        <v>500000</v>
      </c>
      <c r="Y931" s="13" t="s">
        <v>154</v>
      </c>
      <c r="Z931" s="13">
        <v>5</v>
      </c>
      <c r="AA931" s="13">
        <v>500000</v>
      </c>
      <c r="AB931" s="13" t="s">
        <v>60</v>
      </c>
      <c r="AC931" s="13">
        <v>500000</v>
      </c>
      <c r="AD931" s="13" t="s">
        <v>147</v>
      </c>
      <c r="AE931" s="13">
        <v>12750000</v>
      </c>
      <c r="AF931" s="13" t="s">
        <v>60</v>
      </c>
      <c r="AG931" s="13">
        <v>12750000</v>
      </c>
      <c r="AH931" s="13">
        <v>12750000</v>
      </c>
      <c r="AI931" s="13" t="s">
        <v>60</v>
      </c>
      <c r="AJ931" s="13">
        <v>12750000</v>
      </c>
      <c r="AK931" s="13" t="s">
        <v>9299</v>
      </c>
      <c r="AL931" s="13" t="s">
        <v>50</v>
      </c>
      <c r="AM931" s="13" t="s">
        <v>9300</v>
      </c>
      <c r="AN931" s="13" t="s">
        <v>4746</v>
      </c>
      <c r="AO931" s="13" t="s">
        <v>9301</v>
      </c>
      <c r="AP931" s="14" t="s">
        <v>9302</v>
      </c>
      <c r="AQ931" s="15" t="s">
        <v>50</v>
      </c>
      <c r="AR931" s="13" t="s">
        <v>50</v>
      </c>
    </row>
    <row r="932" spans="1:44" ht="15" thickBot="1">
      <c r="A932" s="4" t="s">
        <v>9303</v>
      </c>
      <c r="B932" s="5">
        <v>7660657</v>
      </c>
      <c r="C932" s="6">
        <v>13089</v>
      </c>
      <c r="D932" s="7" t="s">
        <v>45</v>
      </c>
      <c r="E932" s="7" t="s">
        <v>46</v>
      </c>
      <c r="F932" s="7" t="s">
        <v>47</v>
      </c>
      <c r="G932" s="7" t="s">
        <v>48</v>
      </c>
      <c r="H932" s="7" t="s">
        <v>49</v>
      </c>
      <c r="I932" s="7" t="s">
        <v>406</v>
      </c>
      <c r="J932" s="6">
        <v>45533</v>
      </c>
      <c r="K932" s="7" t="s">
        <v>161</v>
      </c>
      <c r="L932" s="7" t="s">
        <v>52</v>
      </c>
      <c r="M932" s="7" t="s">
        <v>9304</v>
      </c>
      <c r="N932" s="7" t="s">
        <v>5081</v>
      </c>
      <c r="O932" s="7" t="s">
        <v>9305</v>
      </c>
      <c r="P932" s="7">
        <v>699</v>
      </c>
      <c r="Q932" s="7" t="s">
        <v>1080</v>
      </c>
      <c r="R932" s="28" t="s">
        <v>9306</v>
      </c>
      <c r="S932" s="28" t="s">
        <v>9307</v>
      </c>
      <c r="T932" s="7" t="s">
        <v>9308</v>
      </c>
      <c r="U932" s="7">
        <v>118665739972</v>
      </c>
      <c r="V932" s="7">
        <v>23000000</v>
      </c>
      <c r="W932" s="7" t="s">
        <v>60</v>
      </c>
      <c r="X932" s="7">
        <v>23000000</v>
      </c>
      <c r="Y932" s="7" t="s">
        <v>61</v>
      </c>
      <c r="Z932" s="7">
        <v>5</v>
      </c>
      <c r="AA932" s="7" t="s">
        <v>50</v>
      </c>
      <c r="AB932" s="7" t="s">
        <v>50</v>
      </c>
      <c r="AC932" s="7" t="s">
        <v>50</v>
      </c>
      <c r="AD932" s="7" t="s">
        <v>50</v>
      </c>
      <c r="AE932" s="7" t="s">
        <v>50</v>
      </c>
      <c r="AF932" s="7" t="s">
        <v>50</v>
      </c>
      <c r="AG932" s="7" t="s">
        <v>50</v>
      </c>
      <c r="AH932" s="7">
        <v>2398700000</v>
      </c>
      <c r="AI932" s="7" t="s">
        <v>60</v>
      </c>
      <c r="AJ932" s="7">
        <v>2398700000</v>
      </c>
      <c r="AK932" s="7" t="s">
        <v>9309</v>
      </c>
      <c r="AL932" s="7" t="s">
        <v>50</v>
      </c>
      <c r="AM932" s="7" t="s">
        <v>9310</v>
      </c>
      <c r="AN932" s="7" t="s">
        <v>66</v>
      </c>
      <c r="AO932" s="7" t="s">
        <v>9311</v>
      </c>
      <c r="AP932" s="8" t="s">
        <v>9312</v>
      </c>
      <c r="AQ932" s="9" t="s">
        <v>50</v>
      </c>
      <c r="AR932" s="7" t="s">
        <v>50</v>
      </c>
    </row>
    <row r="933" spans="1:44" ht="15" thickBot="1">
      <c r="A933" s="10" t="s">
        <v>9313</v>
      </c>
      <c r="B933" s="11">
        <v>7242</v>
      </c>
      <c r="C933" s="12">
        <v>43831</v>
      </c>
      <c r="D933" s="13" t="s">
        <v>45</v>
      </c>
      <c r="E933" s="13" t="s">
        <v>46</v>
      </c>
      <c r="F933" s="13" t="s">
        <v>70</v>
      </c>
      <c r="G933" s="13" t="s">
        <v>87</v>
      </c>
      <c r="H933" s="13" t="s">
        <v>328</v>
      </c>
      <c r="I933" s="13" t="s">
        <v>50</v>
      </c>
      <c r="J933" s="12">
        <v>45533</v>
      </c>
      <c r="K933" s="13" t="s">
        <v>116</v>
      </c>
      <c r="L933" s="13" t="s">
        <v>147</v>
      </c>
      <c r="M933" s="13" t="s">
        <v>9314</v>
      </c>
      <c r="N933" s="13" t="s">
        <v>1941</v>
      </c>
      <c r="O933" s="13" t="s">
        <v>9315</v>
      </c>
      <c r="P933" s="13">
        <v>713</v>
      </c>
      <c r="Q933" s="13" t="s">
        <v>1943</v>
      </c>
      <c r="R933" s="29" t="s">
        <v>9316</v>
      </c>
      <c r="S933" s="29" t="s">
        <v>9317</v>
      </c>
      <c r="T933" s="13" t="s">
        <v>50</v>
      </c>
      <c r="U933" s="13" t="s">
        <v>50</v>
      </c>
      <c r="V933" s="13">
        <v>40000000</v>
      </c>
      <c r="W933" s="13" t="s">
        <v>60</v>
      </c>
      <c r="X933" s="13">
        <v>40000000</v>
      </c>
      <c r="Y933" s="13" t="s">
        <v>154</v>
      </c>
      <c r="Z933" s="13">
        <v>3</v>
      </c>
      <c r="AA933" s="13">
        <v>40000000</v>
      </c>
      <c r="AB933" s="13" t="s">
        <v>60</v>
      </c>
      <c r="AC933" s="13">
        <v>40000000</v>
      </c>
      <c r="AD933" s="13" t="s">
        <v>147</v>
      </c>
      <c r="AE933" s="13">
        <v>64000000</v>
      </c>
      <c r="AF933" s="13" t="s">
        <v>60</v>
      </c>
      <c r="AG933" s="13">
        <v>64000000</v>
      </c>
      <c r="AH933" s="13">
        <v>64000000</v>
      </c>
      <c r="AI933" s="13" t="s">
        <v>60</v>
      </c>
      <c r="AJ933" s="13">
        <v>64000000</v>
      </c>
      <c r="AK933" s="13" t="s">
        <v>9318</v>
      </c>
      <c r="AL933" s="13" t="s">
        <v>50</v>
      </c>
      <c r="AM933" s="13" t="s">
        <v>9319</v>
      </c>
      <c r="AN933" s="13" t="s">
        <v>66</v>
      </c>
      <c r="AO933" s="13" t="s">
        <v>9320</v>
      </c>
      <c r="AP933" s="14" t="s">
        <v>9321</v>
      </c>
      <c r="AQ933" s="15" t="s">
        <v>50</v>
      </c>
      <c r="AR933" s="13" t="s">
        <v>50</v>
      </c>
    </row>
    <row r="934" spans="1:44" ht="15" thickBot="1">
      <c r="A934" s="4" t="s">
        <v>9322</v>
      </c>
      <c r="B934" s="5">
        <v>2945</v>
      </c>
      <c r="C934" s="6">
        <v>45021</v>
      </c>
      <c r="D934" s="7" t="s">
        <v>45</v>
      </c>
      <c r="E934" s="7" t="s">
        <v>46</v>
      </c>
      <c r="F934" s="7" t="s">
        <v>70</v>
      </c>
      <c r="G934" s="26" t="s">
        <v>54946</v>
      </c>
      <c r="H934" s="7" t="s">
        <v>50</v>
      </c>
      <c r="I934" s="7" t="s">
        <v>50</v>
      </c>
      <c r="J934" s="6">
        <v>45533</v>
      </c>
      <c r="K934" s="7" t="s">
        <v>50</v>
      </c>
      <c r="L934" s="7" t="s">
        <v>467</v>
      </c>
      <c r="M934" s="7" t="s">
        <v>9323</v>
      </c>
      <c r="N934" s="7" t="s">
        <v>1626</v>
      </c>
      <c r="O934" s="7" t="s">
        <v>9324</v>
      </c>
      <c r="P934" s="7">
        <v>779</v>
      </c>
      <c r="Q934" s="7" t="s">
        <v>135</v>
      </c>
      <c r="R934" s="28" t="s">
        <v>9325</v>
      </c>
      <c r="S934" s="28" t="s">
        <v>9326</v>
      </c>
      <c r="T934" s="7" t="s">
        <v>9327</v>
      </c>
      <c r="U934" s="7">
        <v>41768186146</v>
      </c>
      <c r="V934" s="7">
        <v>22000000</v>
      </c>
      <c r="W934" s="7" t="s">
        <v>60</v>
      </c>
      <c r="X934" s="7">
        <v>22000000</v>
      </c>
      <c r="Y934" s="7" t="s">
        <v>467</v>
      </c>
      <c r="Z934" s="7">
        <v>2</v>
      </c>
      <c r="AA934" s="7">
        <v>22000000</v>
      </c>
      <c r="AB934" s="7" t="s">
        <v>60</v>
      </c>
      <c r="AC934" s="7">
        <v>22000000</v>
      </c>
      <c r="AD934" s="7" t="s">
        <v>467</v>
      </c>
      <c r="AE934" s="7">
        <v>25500000</v>
      </c>
      <c r="AF934" s="7" t="s">
        <v>60</v>
      </c>
      <c r="AG934" s="7">
        <v>25500000</v>
      </c>
      <c r="AH934" s="7">
        <v>25500000</v>
      </c>
      <c r="AI934" s="7" t="s">
        <v>60</v>
      </c>
      <c r="AJ934" s="7">
        <v>25500000</v>
      </c>
      <c r="AK934" s="7" t="s">
        <v>9328</v>
      </c>
      <c r="AL934" s="7" t="s">
        <v>50</v>
      </c>
      <c r="AM934" s="7" t="s">
        <v>9329</v>
      </c>
      <c r="AN934" s="7" t="s">
        <v>66</v>
      </c>
      <c r="AO934" s="7" t="s">
        <v>9330</v>
      </c>
      <c r="AP934" s="8" t="s">
        <v>9331</v>
      </c>
      <c r="AQ934" s="9" t="s">
        <v>50</v>
      </c>
      <c r="AR934" s="7" t="s">
        <v>50</v>
      </c>
    </row>
    <row r="935" spans="1:44" ht="15" thickBot="1">
      <c r="A935" s="10" t="s">
        <v>9332</v>
      </c>
      <c r="B935" s="11">
        <v>50972</v>
      </c>
      <c r="C935" s="12">
        <v>41879</v>
      </c>
      <c r="D935" s="13" t="s">
        <v>45</v>
      </c>
      <c r="E935" s="13" t="s">
        <v>46</v>
      </c>
      <c r="F935" s="13" t="s">
        <v>70</v>
      </c>
      <c r="G935" s="13" t="s">
        <v>145</v>
      </c>
      <c r="H935" s="13" t="s">
        <v>393</v>
      </c>
      <c r="I935" s="13" t="s">
        <v>50</v>
      </c>
      <c r="J935" s="12">
        <v>45532</v>
      </c>
      <c r="K935" s="13" t="s">
        <v>72</v>
      </c>
      <c r="L935" s="13" t="s">
        <v>52</v>
      </c>
      <c r="M935" s="13" t="s">
        <v>9333</v>
      </c>
      <c r="N935" s="13" t="s">
        <v>2137</v>
      </c>
      <c r="O935" s="13" t="s">
        <v>9334</v>
      </c>
      <c r="P935" s="13">
        <v>797</v>
      </c>
      <c r="Q935" s="13" t="s">
        <v>77</v>
      </c>
      <c r="R935" s="29" t="s">
        <v>9335</v>
      </c>
      <c r="S935" s="29" t="s">
        <v>9336</v>
      </c>
      <c r="T935" s="13" t="s">
        <v>9337</v>
      </c>
      <c r="U935" s="13" t="s">
        <v>50</v>
      </c>
      <c r="V935" s="13">
        <v>3500000</v>
      </c>
      <c r="W935" s="13" t="s">
        <v>60</v>
      </c>
      <c r="X935" s="13">
        <v>3500000</v>
      </c>
      <c r="Y935" s="13" t="s">
        <v>154</v>
      </c>
      <c r="Z935" s="13">
        <v>7</v>
      </c>
      <c r="AA935" s="13">
        <v>50000000</v>
      </c>
      <c r="AB935" s="13" t="s">
        <v>60</v>
      </c>
      <c r="AC935" s="13">
        <v>50000000</v>
      </c>
      <c r="AD935" s="13" t="s">
        <v>147</v>
      </c>
      <c r="AE935" s="13">
        <v>67950000</v>
      </c>
      <c r="AF935" s="13" t="s">
        <v>60</v>
      </c>
      <c r="AG935" s="13">
        <v>67950000</v>
      </c>
      <c r="AH935" s="13">
        <v>71700000</v>
      </c>
      <c r="AI935" s="13" t="s">
        <v>60</v>
      </c>
      <c r="AJ935" s="13">
        <v>71700000</v>
      </c>
      <c r="AK935" s="13" t="s">
        <v>9338</v>
      </c>
      <c r="AL935" s="13" t="s">
        <v>50</v>
      </c>
      <c r="AM935" s="13" t="s">
        <v>9339</v>
      </c>
      <c r="AN935" s="13" t="s">
        <v>66</v>
      </c>
      <c r="AO935" s="13" t="s">
        <v>9340</v>
      </c>
      <c r="AP935" s="14" t="s">
        <v>9341</v>
      </c>
      <c r="AQ935" s="15" t="s">
        <v>50</v>
      </c>
      <c r="AR935" s="13" t="s">
        <v>50</v>
      </c>
    </row>
    <row r="936" spans="1:44" ht="15" thickBot="1">
      <c r="A936" s="4" t="s">
        <v>9342</v>
      </c>
      <c r="B936" s="5">
        <v>7990</v>
      </c>
      <c r="C936" s="6">
        <v>45200</v>
      </c>
      <c r="D936" s="7" t="s">
        <v>45</v>
      </c>
      <c r="E936" s="7" t="s">
        <v>46</v>
      </c>
      <c r="F936" s="7" t="s">
        <v>70</v>
      </c>
      <c r="G936" s="27" t="s">
        <v>54945</v>
      </c>
      <c r="H936" s="7" t="s">
        <v>50</v>
      </c>
      <c r="I936" s="7" t="s">
        <v>50</v>
      </c>
      <c r="J936" s="6">
        <v>45532</v>
      </c>
      <c r="K936" s="7" t="s">
        <v>50</v>
      </c>
      <c r="L936" s="7" t="s">
        <v>1624</v>
      </c>
      <c r="M936" s="7" t="s">
        <v>9343</v>
      </c>
      <c r="N936" s="7" t="s">
        <v>180</v>
      </c>
      <c r="O936" s="7" t="s">
        <v>9344</v>
      </c>
      <c r="P936" s="7">
        <v>915</v>
      </c>
      <c r="Q936" s="7" t="s">
        <v>120</v>
      </c>
      <c r="R936" s="28" t="s">
        <v>9345</v>
      </c>
      <c r="S936" s="28" t="s">
        <v>9346</v>
      </c>
      <c r="T936" s="7" t="s">
        <v>9347</v>
      </c>
      <c r="U936" s="7" t="s">
        <v>9348</v>
      </c>
      <c r="V936" s="7">
        <v>2600000</v>
      </c>
      <c r="W936" s="7" t="s">
        <v>60</v>
      </c>
      <c r="X936" s="7">
        <v>2600000</v>
      </c>
      <c r="Y936" s="7" t="s">
        <v>467</v>
      </c>
      <c r="Z936" s="7">
        <v>1</v>
      </c>
      <c r="AA936" s="7">
        <v>2600000</v>
      </c>
      <c r="AB936" s="7" t="s">
        <v>60</v>
      </c>
      <c r="AC936" s="7">
        <v>2600000</v>
      </c>
      <c r="AD936" s="7" t="s">
        <v>1624</v>
      </c>
      <c r="AE936" s="7">
        <v>2600000</v>
      </c>
      <c r="AF936" s="7" t="s">
        <v>60</v>
      </c>
      <c r="AG936" s="7">
        <v>2600000</v>
      </c>
      <c r="AH936" s="7">
        <v>2600000</v>
      </c>
      <c r="AI936" s="7" t="s">
        <v>60</v>
      </c>
      <c r="AJ936" s="7">
        <v>2600000</v>
      </c>
      <c r="AK936" s="7" t="s">
        <v>9349</v>
      </c>
      <c r="AL936" s="7" t="s">
        <v>50</v>
      </c>
      <c r="AM936" s="7" t="s">
        <v>9350</v>
      </c>
      <c r="AN936" s="7" t="s">
        <v>66</v>
      </c>
      <c r="AO936" s="7" t="s">
        <v>9351</v>
      </c>
      <c r="AP936" s="8" t="s">
        <v>9352</v>
      </c>
      <c r="AQ936" s="9" t="s">
        <v>50</v>
      </c>
      <c r="AR936" s="7" t="s">
        <v>50</v>
      </c>
    </row>
    <row r="937" spans="1:44" ht="15" thickBot="1">
      <c r="A937" s="10" t="s">
        <v>9353</v>
      </c>
      <c r="B937" s="11">
        <v>19086</v>
      </c>
      <c r="C937" s="12">
        <v>44562</v>
      </c>
      <c r="D937" s="13" t="s">
        <v>45</v>
      </c>
      <c r="E937" s="13" t="s">
        <v>46</v>
      </c>
      <c r="F937" s="13" t="s">
        <v>70</v>
      </c>
      <c r="G937" s="26" t="s">
        <v>54946</v>
      </c>
      <c r="H937" s="13" t="s">
        <v>50</v>
      </c>
      <c r="I937" s="13" t="s">
        <v>50</v>
      </c>
      <c r="J937" s="12">
        <v>45533</v>
      </c>
      <c r="K937" s="13" t="s">
        <v>50</v>
      </c>
      <c r="L937" s="13" t="s">
        <v>178</v>
      </c>
      <c r="M937" s="13" t="s">
        <v>9354</v>
      </c>
      <c r="N937" s="13" t="s">
        <v>9355</v>
      </c>
      <c r="O937" s="13" t="s">
        <v>9356</v>
      </c>
      <c r="P937" s="11">
        <v>1120</v>
      </c>
      <c r="Q937" s="13" t="s">
        <v>135</v>
      </c>
      <c r="R937" s="29" t="s">
        <v>9357</v>
      </c>
      <c r="S937" s="29" t="s">
        <v>9358</v>
      </c>
      <c r="T937" s="13" t="s">
        <v>50</v>
      </c>
      <c r="U937" s="13" t="s">
        <v>50</v>
      </c>
      <c r="V937" s="13">
        <v>5000000</v>
      </c>
      <c r="W937" s="13" t="s">
        <v>60</v>
      </c>
      <c r="X937" s="13">
        <v>5000000</v>
      </c>
      <c r="Y937" s="13" t="s">
        <v>50</v>
      </c>
      <c r="Z937" s="13">
        <v>4</v>
      </c>
      <c r="AA937" s="13">
        <v>5000000</v>
      </c>
      <c r="AB937" s="13" t="s">
        <v>60</v>
      </c>
      <c r="AC937" s="13">
        <v>5000000</v>
      </c>
      <c r="AD937" s="13" t="s">
        <v>178</v>
      </c>
      <c r="AE937" s="13">
        <v>15000000</v>
      </c>
      <c r="AF937" s="13" t="s">
        <v>60</v>
      </c>
      <c r="AG937" s="13">
        <v>15000000</v>
      </c>
      <c r="AH937" s="13">
        <v>15000000</v>
      </c>
      <c r="AI937" s="13" t="s">
        <v>60</v>
      </c>
      <c r="AJ937" s="13">
        <v>15000000</v>
      </c>
      <c r="AK937" s="13" t="s">
        <v>9359</v>
      </c>
      <c r="AL937" s="13" t="s">
        <v>50</v>
      </c>
      <c r="AM937" s="13" t="s">
        <v>9360</v>
      </c>
      <c r="AN937" s="13" t="s">
        <v>66</v>
      </c>
      <c r="AO937" s="13" t="s">
        <v>50</v>
      </c>
      <c r="AP937" s="15" t="s">
        <v>50</v>
      </c>
      <c r="AQ937" s="14" t="s">
        <v>9361</v>
      </c>
      <c r="AR937" s="13" t="s">
        <v>255</v>
      </c>
    </row>
    <row r="938" spans="1:44" ht="15" thickBot="1">
      <c r="A938" s="4" t="s">
        <v>9362</v>
      </c>
      <c r="B938" s="7">
        <v>78</v>
      </c>
      <c r="C938" s="6">
        <v>44485</v>
      </c>
      <c r="D938" s="7" t="s">
        <v>45</v>
      </c>
      <c r="E938" s="7" t="s">
        <v>46</v>
      </c>
      <c r="F938" s="7" t="s">
        <v>70</v>
      </c>
      <c r="G938" s="27" t="s">
        <v>54945</v>
      </c>
      <c r="H938" s="7" t="s">
        <v>50</v>
      </c>
      <c r="I938" s="7" t="s">
        <v>50</v>
      </c>
      <c r="J938" s="6">
        <v>45535</v>
      </c>
      <c r="K938" s="7" t="s">
        <v>116</v>
      </c>
      <c r="L938" s="7" t="s">
        <v>241</v>
      </c>
      <c r="M938" s="7" t="s">
        <v>9363</v>
      </c>
      <c r="N938" s="7" t="s">
        <v>4060</v>
      </c>
      <c r="O938" s="7" t="s">
        <v>9364</v>
      </c>
      <c r="P938" s="5">
        <v>1175</v>
      </c>
      <c r="Q938" s="7" t="s">
        <v>166</v>
      </c>
      <c r="R938" s="28" t="s">
        <v>9365</v>
      </c>
      <c r="S938" s="28" t="s">
        <v>9366</v>
      </c>
      <c r="T938" s="7" t="s">
        <v>9367</v>
      </c>
      <c r="U938" s="7" t="s">
        <v>9368</v>
      </c>
      <c r="V938" s="7" t="s">
        <v>50</v>
      </c>
      <c r="W938" s="7" t="s">
        <v>50</v>
      </c>
      <c r="X938" s="7" t="s">
        <v>50</v>
      </c>
      <c r="Y938" s="7" t="s">
        <v>154</v>
      </c>
      <c r="Z938" s="7">
        <v>4</v>
      </c>
      <c r="AA938" s="7" t="s">
        <v>50</v>
      </c>
      <c r="AB938" s="7" t="s">
        <v>50</v>
      </c>
      <c r="AC938" s="7" t="s">
        <v>50</v>
      </c>
      <c r="AD938" s="7" t="s">
        <v>241</v>
      </c>
      <c r="AE938" s="7">
        <v>9500000</v>
      </c>
      <c r="AF938" s="7" t="s">
        <v>60</v>
      </c>
      <c r="AG938" s="7">
        <v>9500000</v>
      </c>
      <c r="AH938" s="7">
        <v>9500000</v>
      </c>
      <c r="AI938" s="7" t="s">
        <v>60</v>
      </c>
      <c r="AJ938" s="7">
        <v>9500000</v>
      </c>
      <c r="AK938" s="7" t="s">
        <v>9369</v>
      </c>
      <c r="AL938" s="7" t="s">
        <v>50</v>
      </c>
      <c r="AM938" s="7" t="s">
        <v>5399</v>
      </c>
      <c r="AN938" s="7" t="s">
        <v>993</v>
      </c>
      <c r="AO938" s="7" t="s">
        <v>9370</v>
      </c>
      <c r="AP938" s="8" t="s">
        <v>5401</v>
      </c>
      <c r="AQ938" s="9" t="s">
        <v>50</v>
      </c>
      <c r="AR938" s="7" t="s">
        <v>50</v>
      </c>
    </row>
    <row r="939" spans="1:44" ht="15" thickBot="1">
      <c r="A939" s="10" t="s">
        <v>9371</v>
      </c>
      <c r="B939" s="11">
        <v>4916</v>
      </c>
      <c r="C939" s="12">
        <v>37622</v>
      </c>
      <c r="D939" s="13" t="s">
        <v>45</v>
      </c>
      <c r="E939" s="13" t="s">
        <v>46</v>
      </c>
      <c r="F939" s="13" t="s">
        <v>47</v>
      </c>
      <c r="G939" s="13" t="s">
        <v>87</v>
      </c>
      <c r="H939" s="13" t="s">
        <v>9372</v>
      </c>
      <c r="I939" s="13" t="s">
        <v>50</v>
      </c>
      <c r="J939" s="12">
        <v>45533</v>
      </c>
      <c r="K939" s="13" t="s">
        <v>116</v>
      </c>
      <c r="L939" s="13" t="s">
        <v>62</v>
      </c>
      <c r="M939" s="13" t="s">
        <v>9373</v>
      </c>
      <c r="N939" s="13" t="s">
        <v>5435</v>
      </c>
      <c r="O939" s="13" t="s">
        <v>9374</v>
      </c>
      <c r="P939" s="11">
        <v>1187</v>
      </c>
      <c r="Q939" s="13" t="s">
        <v>383</v>
      </c>
      <c r="R939" s="29" t="s">
        <v>9375</v>
      </c>
      <c r="S939" s="29" t="s">
        <v>9376</v>
      </c>
      <c r="T939" s="13" t="s">
        <v>9377</v>
      </c>
      <c r="U939" s="13" t="s">
        <v>9378</v>
      </c>
      <c r="V939" s="13">
        <v>21000000</v>
      </c>
      <c r="W939" s="13" t="s">
        <v>60</v>
      </c>
      <c r="X939" s="13">
        <v>21000000</v>
      </c>
      <c r="Y939" s="13" t="s">
        <v>61</v>
      </c>
      <c r="Z939" s="13">
        <v>1</v>
      </c>
      <c r="AA939" s="13">
        <v>21000000</v>
      </c>
      <c r="AB939" s="13" t="s">
        <v>60</v>
      </c>
      <c r="AC939" s="13">
        <v>21000000</v>
      </c>
      <c r="AD939" s="13" t="s">
        <v>62</v>
      </c>
      <c r="AE939" s="13">
        <v>21000000</v>
      </c>
      <c r="AF939" s="13" t="s">
        <v>60</v>
      </c>
      <c r="AG939" s="13">
        <v>21000000</v>
      </c>
      <c r="AH939" s="13">
        <v>21000000</v>
      </c>
      <c r="AI939" s="13" t="s">
        <v>60</v>
      </c>
      <c r="AJ939" s="13">
        <v>21000000</v>
      </c>
      <c r="AK939" s="13" t="s">
        <v>50</v>
      </c>
      <c r="AL939" s="13" t="s">
        <v>50</v>
      </c>
      <c r="AM939" s="13" t="s">
        <v>9379</v>
      </c>
      <c r="AN939" s="13" t="s">
        <v>66</v>
      </c>
      <c r="AO939" s="13" t="s">
        <v>9380</v>
      </c>
      <c r="AP939" s="15" t="s">
        <v>50</v>
      </c>
      <c r="AQ939" s="14" t="s">
        <v>9381</v>
      </c>
      <c r="AR939" s="13" t="s">
        <v>50</v>
      </c>
    </row>
    <row r="940" spans="1:44" ht="15" thickBot="1">
      <c r="A940" s="4" t="s">
        <v>9382</v>
      </c>
      <c r="B940" s="5">
        <v>53586</v>
      </c>
      <c r="C940" s="6">
        <v>42736</v>
      </c>
      <c r="D940" s="7" t="s">
        <v>45</v>
      </c>
      <c r="E940" s="7" t="s">
        <v>46</v>
      </c>
      <c r="F940" s="7" t="s">
        <v>70</v>
      </c>
      <c r="G940" s="7" t="s">
        <v>114</v>
      </c>
      <c r="H940" s="7" t="s">
        <v>2498</v>
      </c>
      <c r="I940" s="7" t="s">
        <v>50</v>
      </c>
      <c r="J940" s="6">
        <v>45533</v>
      </c>
      <c r="K940" s="7" t="s">
        <v>116</v>
      </c>
      <c r="L940" s="7" t="s">
        <v>1471</v>
      </c>
      <c r="M940" s="7" t="s">
        <v>9383</v>
      </c>
      <c r="N940" s="7" t="s">
        <v>133</v>
      </c>
      <c r="O940" s="7" t="s">
        <v>9384</v>
      </c>
      <c r="P940" s="5">
        <v>1371</v>
      </c>
      <c r="Q940" s="7" t="s">
        <v>135</v>
      </c>
      <c r="R940" s="28" t="s">
        <v>9385</v>
      </c>
      <c r="S940" s="28" t="s">
        <v>9386</v>
      </c>
      <c r="T940" s="7" t="s">
        <v>9387</v>
      </c>
      <c r="U940" s="7" t="s">
        <v>9388</v>
      </c>
      <c r="V940" s="7" t="s">
        <v>50</v>
      </c>
      <c r="W940" s="7" t="s">
        <v>50</v>
      </c>
      <c r="X940" s="7" t="s">
        <v>50</v>
      </c>
      <c r="Y940" s="7" t="s">
        <v>50</v>
      </c>
      <c r="Z940" s="7">
        <v>8</v>
      </c>
      <c r="AA940" s="7" t="s">
        <v>50</v>
      </c>
      <c r="AB940" s="7" t="s">
        <v>50</v>
      </c>
      <c r="AC940" s="7" t="s">
        <v>50</v>
      </c>
      <c r="AD940" s="7" t="s">
        <v>1471</v>
      </c>
      <c r="AE940" s="7">
        <v>1257298451</v>
      </c>
      <c r="AF940" s="7" t="s">
        <v>60</v>
      </c>
      <c r="AG940" s="7">
        <v>1257298451</v>
      </c>
      <c r="AH940" s="7">
        <v>1257298451</v>
      </c>
      <c r="AI940" s="7" t="s">
        <v>60</v>
      </c>
      <c r="AJ940" s="7">
        <v>1257298451</v>
      </c>
      <c r="AK940" s="7" t="s">
        <v>9389</v>
      </c>
      <c r="AL940" s="7" t="s">
        <v>50</v>
      </c>
      <c r="AM940" s="7" t="s">
        <v>9390</v>
      </c>
      <c r="AN940" s="7" t="s">
        <v>66</v>
      </c>
      <c r="AO940" s="7" t="s">
        <v>9391</v>
      </c>
      <c r="AP940" s="8" t="s">
        <v>9392</v>
      </c>
      <c r="AQ940" s="9" t="s">
        <v>50</v>
      </c>
      <c r="AR940" s="7" t="s">
        <v>50</v>
      </c>
    </row>
    <row r="941" spans="1:44" ht="15" thickBot="1">
      <c r="A941" s="10" t="s">
        <v>9393</v>
      </c>
      <c r="B941" s="11">
        <v>2828</v>
      </c>
      <c r="C941" s="12">
        <v>44197</v>
      </c>
      <c r="D941" s="13" t="s">
        <v>45</v>
      </c>
      <c r="E941" s="13" t="s">
        <v>46</v>
      </c>
      <c r="F941" s="13" t="s">
        <v>70</v>
      </c>
      <c r="G941" s="26" t="s">
        <v>54946</v>
      </c>
      <c r="H941" s="13" t="s">
        <v>997</v>
      </c>
      <c r="I941" s="13" t="s">
        <v>50</v>
      </c>
      <c r="J941" s="12">
        <v>45533</v>
      </c>
      <c r="K941" s="13" t="s">
        <v>116</v>
      </c>
      <c r="L941" s="13" t="s">
        <v>178</v>
      </c>
      <c r="M941" s="13" t="s">
        <v>9394</v>
      </c>
      <c r="N941" s="13" t="s">
        <v>628</v>
      </c>
      <c r="O941" s="13" t="s">
        <v>9395</v>
      </c>
      <c r="P941" s="11">
        <v>1409</v>
      </c>
      <c r="Q941" s="13" t="s">
        <v>630</v>
      </c>
      <c r="R941" s="29" t="s">
        <v>9396</v>
      </c>
      <c r="S941" s="29" t="s">
        <v>9397</v>
      </c>
      <c r="T941" s="13" t="s">
        <v>9398</v>
      </c>
      <c r="U941" s="13" t="s">
        <v>50</v>
      </c>
      <c r="V941" s="13">
        <v>5999974</v>
      </c>
      <c r="W941" s="13" t="s">
        <v>60</v>
      </c>
      <c r="X941" s="13">
        <v>5999974</v>
      </c>
      <c r="Y941" s="13" t="s">
        <v>50</v>
      </c>
      <c r="Z941" s="13">
        <v>2</v>
      </c>
      <c r="AA941" s="13">
        <v>5999974</v>
      </c>
      <c r="AB941" s="13" t="s">
        <v>60</v>
      </c>
      <c r="AC941" s="13">
        <v>5999974</v>
      </c>
      <c r="AD941" s="13" t="s">
        <v>178</v>
      </c>
      <c r="AE941" s="13">
        <v>20999974</v>
      </c>
      <c r="AF941" s="13" t="s">
        <v>60</v>
      </c>
      <c r="AG941" s="13">
        <v>20999974</v>
      </c>
      <c r="AH941" s="13">
        <v>20999974</v>
      </c>
      <c r="AI941" s="13" t="s">
        <v>60</v>
      </c>
      <c r="AJ941" s="13">
        <v>20999974</v>
      </c>
      <c r="AK941" s="13" t="s">
        <v>9399</v>
      </c>
      <c r="AL941" s="13" t="s">
        <v>50</v>
      </c>
      <c r="AM941" s="13" t="s">
        <v>9400</v>
      </c>
      <c r="AN941" s="13" t="s">
        <v>66</v>
      </c>
      <c r="AO941" s="13" t="s">
        <v>9401</v>
      </c>
      <c r="AP941" s="14" t="s">
        <v>9402</v>
      </c>
      <c r="AQ941" s="15" t="s">
        <v>50</v>
      </c>
      <c r="AR941" s="13" t="s">
        <v>50</v>
      </c>
    </row>
    <row r="942" spans="1:44" ht="15" thickBot="1">
      <c r="A942" s="4" t="s">
        <v>9403</v>
      </c>
      <c r="B942" s="5">
        <v>535339</v>
      </c>
      <c r="C942" s="6">
        <v>40391</v>
      </c>
      <c r="D942" s="7" t="s">
        <v>45</v>
      </c>
      <c r="E942" s="7" t="s">
        <v>46</v>
      </c>
      <c r="F942" s="7" t="s">
        <v>70</v>
      </c>
      <c r="G942" s="7" t="s">
        <v>114</v>
      </c>
      <c r="H942" s="7" t="s">
        <v>516</v>
      </c>
      <c r="I942" s="7" t="s">
        <v>50</v>
      </c>
      <c r="J942" s="6">
        <v>45532</v>
      </c>
      <c r="K942" s="7" t="s">
        <v>72</v>
      </c>
      <c r="L942" s="7" t="s">
        <v>178</v>
      </c>
      <c r="M942" s="7" t="s">
        <v>9404</v>
      </c>
      <c r="N942" s="7" t="s">
        <v>75</v>
      </c>
      <c r="O942" s="7" t="s">
        <v>9405</v>
      </c>
      <c r="P942" s="5">
        <v>1471</v>
      </c>
      <c r="Q942" s="7" t="s">
        <v>77</v>
      </c>
      <c r="R942" s="28" t="s">
        <v>9406</v>
      </c>
      <c r="S942" s="28" t="s">
        <v>9407</v>
      </c>
      <c r="T942" s="7" t="s">
        <v>9408</v>
      </c>
      <c r="U942" s="7" t="s">
        <v>9409</v>
      </c>
      <c r="V942" s="7">
        <v>10000000</v>
      </c>
      <c r="W942" s="7" t="s">
        <v>60</v>
      </c>
      <c r="X942" s="7">
        <v>10000000</v>
      </c>
      <c r="Y942" s="7" t="s">
        <v>50</v>
      </c>
      <c r="Z942" s="7">
        <v>10</v>
      </c>
      <c r="AA942" s="7">
        <v>10000000</v>
      </c>
      <c r="AB942" s="7" t="s">
        <v>60</v>
      </c>
      <c r="AC942" s="7">
        <v>10000000</v>
      </c>
      <c r="AD942" s="7" t="s">
        <v>178</v>
      </c>
      <c r="AE942" s="7">
        <v>354747906</v>
      </c>
      <c r="AF942" s="7" t="s">
        <v>60</v>
      </c>
      <c r="AG942" s="7">
        <v>354747906</v>
      </c>
      <c r="AH942" s="7">
        <v>403747906</v>
      </c>
      <c r="AI942" s="7" t="s">
        <v>60</v>
      </c>
      <c r="AJ942" s="7">
        <v>403747906</v>
      </c>
      <c r="AK942" s="7" t="s">
        <v>9410</v>
      </c>
      <c r="AL942" s="7" t="s">
        <v>50</v>
      </c>
      <c r="AM942" s="7" t="s">
        <v>9411</v>
      </c>
      <c r="AN942" s="7" t="s">
        <v>66</v>
      </c>
      <c r="AO942" s="7" t="s">
        <v>9412</v>
      </c>
      <c r="AP942" s="8" t="s">
        <v>9413</v>
      </c>
      <c r="AQ942" s="9" t="s">
        <v>50</v>
      </c>
      <c r="AR942" s="7" t="s">
        <v>50</v>
      </c>
    </row>
    <row r="943" spans="1:44" ht="15" thickBot="1">
      <c r="A943" s="10" t="s">
        <v>9414</v>
      </c>
      <c r="B943" s="11">
        <v>3167</v>
      </c>
      <c r="C943" s="12">
        <v>38353</v>
      </c>
      <c r="D943" s="13" t="s">
        <v>45</v>
      </c>
      <c r="E943" s="13" t="s">
        <v>46</v>
      </c>
      <c r="F943" s="13" t="s">
        <v>47</v>
      </c>
      <c r="G943" s="13" t="s">
        <v>145</v>
      </c>
      <c r="H943" s="13" t="s">
        <v>2486</v>
      </c>
      <c r="I943" s="13" t="s">
        <v>50</v>
      </c>
      <c r="J943" s="12">
        <v>45533</v>
      </c>
      <c r="K943" s="13" t="s">
        <v>191</v>
      </c>
      <c r="L943" s="13" t="s">
        <v>62</v>
      </c>
      <c r="M943" s="13" t="s">
        <v>9415</v>
      </c>
      <c r="N943" s="13" t="s">
        <v>9416</v>
      </c>
      <c r="O943" s="13" t="s">
        <v>9417</v>
      </c>
      <c r="P943" s="11">
        <v>1490</v>
      </c>
      <c r="Q943" s="13" t="s">
        <v>120</v>
      </c>
      <c r="R943" s="29" t="s">
        <v>9418</v>
      </c>
      <c r="S943" s="29" t="s">
        <v>9419</v>
      </c>
      <c r="T943" s="13" t="s">
        <v>9420</v>
      </c>
      <c r="U943" s="13" t="s">
        <v>9421</v>
      </c>
      <c r="V943" s="13">
        <v>6000000</v>
      </c>
      <c r="W943" s="13" t="s">
        <v>60</v>
      </c>
      <c r="X943" s="13">
        <v>6000000</v>
      </c>
      <c r="Y943" s="13" t="s">
        <v>61</v>
      </c>
      <c r="Z943" s="13">
        <v>15</v>
      </c>
      <c r="AA943" s="13">
        <v>6000000</v>
      </c>
      <c r="AB943" s="13" t="s">
        <v>60</v>
      </c>
      <c r="AC943" s="13">
        <v>6000000</v>
      </c>
      <c r="AD943" s="13" t="s">
        <v>62</v>
      </c>
      <c r="AE943" s="13">
        <v>183314722</v>
      </c>
      <c r="AF943" s="13" t="s">
        <v>60</v>
      </c>
      <c r="AG943" s="13">
        <v>183314722</v>
      </c>
      <c r="AH943" s="13">
        <v>198494722</v>
      </c>
      <c r="AI943" s="13" t="s">
        <v>60</v>
      </c>
      <c r="AJ943" s="13">
        <v>198494722</v>
      </c>
      <c r="AK943" s="13" t="s">
        <v>9422</v>
      </c>
      <c r="AL943" s="13" t="s">
        <v>50</v>
      </c>
      <c r="AM943" s="13" t="s">
        <v>9423</v>
      </c>
      <c r="AN943" s="13" t="s">
        <v>66</v>
      </c>
      <c r="AO943" s="13" t="s">
        <v>9424</v>
      </c>
      <c r="AP943" s="14" t="s">
        <v>9425</v>
      </c>
      <c r="AQ943" s="15" t="s">
        <v>50</v>
      </c>
      <c r="AR943" s="13" t="s">
        <v>50</v>
      </c>
    </row>
    <row r="944" spans="1:44" ht="15" thickBot="1">
      <c r="A944" s="4" t="s">
        <v>9426</v>
      </c>
      <c r="B944" s="5">
        <v>51201</v>
      </c>
      <c r="C944" s="6">
        <v>43922</v>
      </c>
      <c r="D944" s="7" t="s">
        <v>45</v>
      </c>
      <c r="E944" s="7" t="s">
        <v>46</v>
      </c>
      <c r="F944" s="7" t="s">
        <v>70</v>
      </c>
      <c r="G944" s="7" t="s">
        <v>145</v>
      </c>
      <c r="H944" s="7" t="s">
        <v>4718</v>
      </c>
      <c r="I944" s="7" t="s">
        <v>50</v>
      </c>
      <c r="J944" s="6">
        <v>45534</v>
      </c>
      <c r="K944" s="7" t="s">
        <v>191</v>
      </c>
      <c r="L944" s="7" t="s">
        <v>147</v>
      </c>
      <c r="M944" s="7" t="s">
        <v>9427</v>
      </c>
      <c r="N944" s="7" t="s">
        <v>270</v>
      </c>
      <c r="O944" s="7" t="s">
        <v>9428</v>
      </c>
      <c r="P944" s="5">
        <v>1573</v>
      </c>
      <c r="Q944" s="7" t="s">
        <v>245</v>
      </c>
      <c r="R944" s="28" t="s">
        <v>9429</v>
      </c>
      <c r="S944" s="28" t="s">
        <v>9430</v>
      </c>
      <c r="T944" s="7" t="s">
        <v>50</v>
      </c>
      <c r="U944" s="7">
        <v>8295459000</v>
      </c>
      <c r="V944" s="7">
        <v>17300000</v>
      </c>
      <c r="W944" s="7" t="s">
        <v>60</v>
      </c>
      <c r="X944" s="7">
        <v>17300000</v>
      </c>
      <c r="Y944" s="7" t="s">
        <v>154</v>
      </c>
      <c r="Z944" s="7">
        <v>4</v>
      </c>
      <c r="AA944" s="7">
        <v>17300000</v>
      </c>
      <c r="AB944" s="7" t="s">
        <v>60</v>
      </c>
      <c r="AC944" s="7">
        <v>17300000</v>
      </c>
      <c r="AD944" s="7" t="s">
        <v>147</v>
      </c>
      <c r="AE944" s="7">
        <v>31702000</v>
      </c>
      <c r="AF944" s="7" t="s">
        <v>60</v>
      </c>
      <c r="AG944" s="7">
        <v>31702000</v>
      </c>
      <c r="AH944" s="7">
        <v>31702000</v>
      </c>
      <c r="AI944" s="7" t="s">
        <v>60</v>
      </c>
      <c r="AJ944" s="7">
        <v>31702000</v>
      </c>
      <c r="AK944" s="7" t="s">
        <v>9431</v>
      </c>
      <c r="AL944" s="7" t="s">
        <v>50</v>
      </c>
      <c r="AM944" s="7" t="s">
        <v>9432</v>
      </c>
      <c r="AN944" s="7" t="s">
        <v>66</v>
      </c>
      <c r="AO944" s="7" t="s">
        <v>9433</v>
      </c>
      <c r="AP944" s="8" t="s">
        <v>9434</v>
      </c>
      <c r="AQ944" s="9" t="s">
        <v>50</v>
      </c>
      <c r="AR944" s="7" t="s">
        <v>50</v>
      </c>
    </row>
    <row r="945" spans="1:44" ht="15" thickBot="1">
      <c r="A945" s="10" t="s">
        <v>9435</v>
      </c>
      <c r="B945" s="13">
        <v>83</v>
      </c>
      <c r="C945" s="12">
        <v>43770</v>
      </c>
      <c r="D945" s="13" t="s">
        <v>45</v>
      </c>
      <c r="E945" s="13" t="s">
        <v>46</v>
      </c>
      <c r="F945" s="13" t="s">
        <v>70</v>
      </c>
      <c r="G945" s="27" t="s">
        <v>54945</v>
      </c>
      <c r="H945" s="13" t="s">
        <v>50</v>
      </c>
      <c r="I945" s="13" t="s">
        <v>50</v>
      </c>
      <c r="J945" s="12">
        <v>45532</v>
      </c>
      <c r="K945" s="13" t="s">
        <v>50</v>
      </c>
      <c r="L945" s="13" t="s">
        <v>467</v>
      </c>
      <c r="M945" s="13" t="s">
        <v>9436</v>
      </c>
      <c r="N945" s="13" t="s">
        <v>720</v>
      </c>
      <c r="O945" s="13" t="s">
        <v>9437</v>
      </c>
      <c r="P945" s="11">
        <v>1606</v>
      </c>
      <c r="Q945" s="13" t="s">
        <v>135</v>
      </c>
      <c r="R945" s="29" t="s">
        <v>9438</v>
      </c>
      <c r="S945" s="29" t="s">
        <v>9439</v>
      </c>
      <c r="T945" s="13" t="s">
        <v>9440</v>
      </c>
      <c r="U945" s="13" t="s">
        <v>50</v>
      </c>
      <c r="V945" s="13">
        <v>2700000</v>
      </c>
      <c r="W945" s="13" t="s">
        <v>139</v>
      </c>
      <c r="X945" s="13">
        <v>3578970</v>
      </c>
      <c r="Y945" s="13" t="s">
        <v>467</v>
      </c>
      <c r="Z945" s="13">
        <v>5</v>
      </c>
      <c r="AA945" s="13">
        <v>2700000</v>
      </c>
      <c r="AB945" s="13" t="s">
        <v>139</v>
      </c>
      <c r="AC945" s="13">
        <v>3578970</v>
      </c>
      <c r="AD945" s="13" t="s">
        <v>467</v>
      </c>
      <c r="AE945" s="13">
        <v>2800000</v>
      </c>
      <c r="AF945" s="13" t="s">
        <v>139</v>
      </c>
      <c r="AG945" s="13">
        <v>3699339</v>
      </c>
      <c r="AH945" s="13">
        <v>3325000</v>
      </c>
      <c r="AI945" s="13" t="s">
        <v>139</v>
      </c>
      <c r="AJ945" s="13">
        <v>4395250</v>
      </c>
      <c r="AK945" s="13" t="s">
        <v>9441</v>
      </c>
      <c r="AL945" s="13" t="s">
        <v>50</v>
      </c>
      <c r="AM945" s="13" t="s">
        <v>9442</v>
      </c>
      <c r="AN945" s="13" t="s">
        <v>66</v>
      </c>
      <c r="AO945" s="13" t="s">
        <v>9440</v>
      </c>
      <c r="AP945" s="14" t="s">
        <v>9443</v>
      </c>
      <c r="AQ945" s="15" t="s">
        <v>50</v>
      </c>
      <c r="AR945" s="13" t="s">
        <v>50</v>
      </c>
    </row>
    <row r="946" spans="1:44" ht="15" thickBot="1">
      <c r="A946" s="4" t="s">
        <v>9444</v>
      </c>
      <c r="B946" s="5">
        <v>3867</v>
      </c>
      <c r="C946" s="6">
        <v>39448</v>
      </c>
      <c r="D946" s="7" t="s">
        <v>45</v>
      </c>
      <c r="E946" s="7" t="s">
        <v>46</v>
      </c>
      <c r="F946" s="7" t="s">
        <v>47</v>
      </c>
      <c r="G946" s="7" t="s">
        <v>87</v>
      </c>
      <c r="H946" s="7" t="s">
        <v>240</v>
      </c>
      <c r="I946" s="7" t="s">
        <v>50</v>
      </c>
      <c r="J946" s="6">
        <v>45532</v>
      </c>
      <c r="K946" s="7" t="s">
        <v>191</v>
      </c>
      <c r="L946" s="7" t="s">
        <v>62</v>
      </c>
      <c r="M946" s="7" t="s">
        <v>9445</v>
      </c>
      <c r="N946" s="7" t="s">
        <v>9446</v>
      </c>
      <c r="O946" s="7" t="s">
        <v>9447</v>
      </c>
      <c r="P946" s="5">
        <v>1844</v>
      </c>
      <c r="Q946" s="7" t="s">
        <v>135</v>
      </c>
      <c r="R946" s="28" t="s">
        <v>9448</v>
      </c>
      <c r="S946" s="28" t="s">
        <v>9449</v>
      </c>
      <c r="T946" s="7" t="s">
        <v>9450</v>
      </c>
      <c r="U946" s="7">
        <v>1904406082</v>
      </c>
      <c r="V946" s="7">
        <v>5660000</v>
      </c>
      <c r="W946" s="7" t="s">
        <v>139</v>
      </c>
      <c r="X946" s="7">
        <v>7502581</v>
      </c>
      <c r="Y946" s="7" t="s">
        <v>61</v>
      </c>
      <c r="Z946" s="7">
        <v>6</v>
      </c>
      <c r="AA946" s="7">
        <v>5660000</v>
      </c>
      <c r="AB946" s="7" t="s">
        <v>139</v>
      </c>
      <c r="AC946" s="7">
        <v>7502581</v>
      </c>
      <c r="AD946" s="7" t="s">
        <v>62</v>
      </c>
      <c r="AE946" s="7">
        <v>18260000</v>
      </c>
      <c r="AF946" s="7" t="s">
        <v>139</v>
      </c>
      <c r="AG946" s="7">
        <v>26274967</v>
      </c>
      <c r="AH946" s="7">
        <v>18260000</v>
      </c>
      <c r="AI946" s="7" t="s">
        <v>139</v>
      </c>
      <c r="AJ946" s="7">
        <v>26274967</v>
      </c>
      <c r="AK946" s="7" t="s">
        <v>9451</v>
      </c>
      <c r="AL946" s="7" t="s">
        <v>9452</v>
      </c>
      <c r="AM946" s="7" t="s">
        <v>9453</v>
      </c>
      <c r="AN946" s="7" t="s">
        <v>66</v>
      </c>
      <c r="AO946" s="7" t="s">
        <v>9454</v>
      </c>
      <c r="AP946" s="9" t="s">
        <v>50</v>
      </c>
      <c r="AQ946" s="8" t="s">
        <v>9455</v>
      </c>
      <c r="AR946" s="7" t="s">
        <v>50</v>
      </c>
    </row>
    <row r="947" spans="1:44" ht="15" thickBot="1">
      <c r="A947" s="10" t="s">
        <v>9456</v>
      </c>
      <c r="B947" s="11">
        <v>38632</v>
      </c>
      <c r="C947" s="12">
        <v>42598</v>
      </c>
      <c r="D947" s="13" t="s">
        <v>45</v>
      </c>
      <c r="E947" s="13" t="s">
        <v>46</v>
      </c>
      <c r="F947" s="13" t="s">
        <v>70</v>
      </c>
      <c r="G947" s="26" t="s">
        <v>54946</v>
      </c>
      <c r="H947" s="13" t="s">
        <v>50</v>
      </c>
      <c r="I947" s="13" t="s">
        <v>50</v>
      </c>
      <c r="J947" s="12">
        <v>45532</v>
      </c>
      <c r="K947" s="13" t="s">
        <v>191</v>
      </c>
      <c r="L947" s="13" t="s">
        <v>467</v>
      </c>
      <c r="M947" s="13" t="s">
        <v>9457</v>
      </c>
      <c r="N947" s="13" t="s">
        <v>9458</v>
      </c>
      <c r="O947" s="13" t="s">
        <v>9459</v>
      </c>
      <c r="P947" s="11">
        <v>2014</v>
      </c>
      <c r="Q947" s="13" t="s">
        <v>245</v>
      </c>
      <c r="R947" s="29" t="s">
        <v>9460</v>
      </c>
      <c r="S947" s="29" t="s">
        <v>9461</v>
      </c>
      <c r="T947" s="13" t="s">
        <v>9462</v>
      </c>
      <c r="U947" s="13" t="s">
        <v>50</v>
      </c>
      <c r="V947" s="13">
        <v>200000000</v>
      </c>
      <c r="W947" s="13" t="s">
        <v>250</v>
      </c>
      <c r="X947" s="13">
        <v>2383161</v>
      </c>
      <c r="Y947" s="13" t="s">
        <v>467</v>
      </c>
      <c r="Z947" s="13">
        <v>3</v>
      </c>
      <c r="AA947" s="13">
        <v>200000000</v>
      </c>
      <c r="AB947" s="13" t="s">
        <v>250</v>
      </c>
      <c r="AC947" s="13">
        <v>2383161</v>
      </c>
      <c r="AD947" s="13" t="s">
        <v>467</v>
      </c>
      <c r="AE947" s="13">
        <v>200000000</v>
      </c>
      <c r="AF947" s="13" t="s">
        <v>250</v>
      </c>
      <c r="AG947" s="13">
        <v>2383161</v>
      </c>
      <c r="AH947" s="13">
        <v>200000000</v>
      </c>
      <c r="AI947" s="13" t="s">
        <v>250</v>
      </c>
      <c r="AJ947" s="13">
        <v>2383161</v>
      </c>
      <c r="AK947" s="13" t="s">
        <v>9463</v>
      </c>
      <c r="AL947" s="13" t="s">
        <v>50</v>
      </c>
      <c r="AM947" s="13" t="s">
        <v>9464</v>
      </c>
      <c r="AN947" s="13" t="s">
        <v>66</v>
      </c>
      <c r="AO947" s="13" t="s">
        <v>9465</v>
      </c>
      <c r="AP947" s="14" t="s">
        <v>9466</v>
      </c>
      <c r="AQ947" s="15" t="s">
        <v>50</v>
      </c>
      <c r="AR947" s="13" t="s">
        <v>50</v>
      </c>
    </row>
    <row r="948" spans="1:44" ht="15" thickBot="1">
      <c r="A948" s="4" t="s">
        <v>9467</v>
      </c>
      <c r="B948" s="5">
        <v>63403</v>
      </c>
      <c r="C948" s="6">
        <v>40179</v>
      </c>
      <c r="D948" s="7" t="s">
        <v>45</v>
      </c>
      <c r="E948" s="7" t="s">
        <v>46</v>
      </c>
      <c r="F948" s="7" t="s">
        <v>70</v>
      </c>
      <c r="G948" s="7" t="s">
        <v>71</v>
      </c>
      <c r="H948" s="7" t="s">
        <v>9468</v>
      </c>
      <c r="I948" s="7" t="s">
        <v>50</v>
      </c>
      <c r="J948" s="6">
        <v>45533</v>
      </c>
      <c r="K948" s="7" t="s">
        <v>50</v>
      </c>
      <c r="L948" s="7" t="s">
        <v>131</v>
      </c>
      <c r="M948" s="7" t="s">
        <v>3625</v>
      </c>
      <c r="N948" s="7" t="s">
        <v>9469</v>
      </c>
      <c r="O948" s="7" t="s">
        <v>9470</v>
      </c>
      <c r="P948" s="5">
        <v>2016</v>
      </c>
      <c r="Q948" s="7" t="s">
        <v>50</v>
      </c>
      <c r="R948" s="28" t="s">
        <v>9471</v>
      </c>
      <c r="S948" s="28" t="s">
        <v>9472</v>
      </c>
      <c r="T948" s="7" t="s">
        <v>50</v>
      </c>
      <c r="U948" s="7" t="s">
        <v>50</v>
      </c>
      <c r="V948" s="7">
        <v>25000000</v>
      </c>
      <c r="W948" s="7" t="s">
        <v>60</v>
      </c>
      <c r="X948" s="7">
        <v>25000000</v>
      </c>
      <c r="Y948" s="7" t="s">
        <v>50</v>
      </c>
      <c r="Z948" s="7">
        <v>6</v>
      </c>
      <c r="AA948" s="7">
        <v>38200000</v>
      </c>
      <c r="AB948" s="7" t="s">
        <v>60</v>
      </c>
      <c r="AC948" s="7">
        <v>38200000</v>
      </c>
      <c r="AD948" s="7" t="s">
        <v>210</v>
      </c>
      <c r="AE948" s="7">
        <v>146100000</v>
      </c>
      <c r="AF948" s="7" t="s">
        <v>60</v>
      </c>
      <c r="AG948" s="7">
        <v>146100000</v>
      </c>
      <c r="AH948" s="7">
        <v>181100000</v>
      </c>
      <c r="AI948" s="7" t="s">
        <v>60</v>
      </c>
      <c r="AJ948" s="7">
        <v>181100000</v>
      </c>
      <c r="AK948" s="7" t="s">
        <v>9473</v>
      </c>
      <c r="AL948" s="7" t="s">
        <v>50</v>
      </c>
      <c r="AM948" s="7" t="s">
        <v>9474</v>
      </c>
      <c r="AN948" s="7" t="s">
        <v>66</v>
      </c>
      <c r="AO948" s="7" t="s">
        <v>9475</v>
      </c>
      <c r="AP948" s="8" t="s">
        <v>9476</v>
      </c>
      <c r="AQ948" s="9" t="s">
        <v>50</v>
      </c>
      <c r="AR948" s="7" t="s">
        <v>50</v>
      </c>
    </row>
    <row r="949" spans="1:44" ht="15" thickBot="1">
      <c r="A949" s="10" t="s">
        <v>9477</v>
      </c>
      <c r="B949" s="11">
        <v>93272</v>
      </c>
      <c r="C949" s="12">
        <v>33970</v>
      </c>
      <c r="D949" s="13" t="s">
        <v>45</v>
      </c>
      <c r="E949" s="13" t="s">
        <v>50</v>
      </c>
      <c r="F949" s="13" t="s">
        <v>70</v>
      </c>
      <c r="G949" s="13" t="s">
        <v>176</v>
      </c>
      <c r="H949" s="13" t="s">
        <v>9196</v>
      </c>
      <c r="I949" s="13" t="s">
        <v>50</v>
      </c>
      <c r="J949" s="12">
        <v>45533</v>
      </c>
      <c r="K949" s="13" t="s">
        <v>161</v>
      </c>
      <c r="L949" s="13" t="s">
        <v>131</v>
      </c>
      <c r="M949" s="13" t="s">
        <v>6786</v>
      </c>
      <c r="N949" s="13" t="s">
        <v>5710</v>
      </c>
      <c r="O949" s="13" t="s">
        <v>9478</v>
      </c>
      <c r="P949" s="11">
        <v>2029</v>
      </c>
      <c r="Q949" s="13" t="s">
        <v>545</v>
      </c>
      <c r="R949" s="29" t="s">
        <v>9479</v>
      </c>
      <c r="S949" s="29" t="s">
        <v>9480</v>
      </c>
      <c r="T949" s="13" t="s">
        <v>9481</v>
      </c>
      <c r="U949" s="13" t="s">
        <v>9482</v>
      </c>
      <c r="V949" s="13">
        <v>4320000000</v>
      </c>
      <c r="W949" s="13" t="s">
        <v>5715</v>
      </c>
      <c r="X949" s="13">
        <v>1002087683</v>
      </c>
      <c r="Y949" s="13" t="s">
        <v>50</v>
      </c>
      <c r="Z949" s="13">
        <v>1</v>
      </c>
      <c r="AA949" s="13" t="s">
        <v>50</v>
      </c>
      <c r="AB949" s="13" t="s">
        <v>50</v>
      </c>
      <c r="AC949" s="13" t="s">
        <v>50</v>
      </c>
      <c r="AD949" s="13" t="s">
        <v>50</v>
      </c>
      <c r="AE949" s="13" t="s">
        <v>50</v>
      </c>
      <c r="AF949" s="13" t="s">
        <v>50</v>
      </c>
      <c r="AG949" s="13" t="s">
        <v>50</v>
      </c>
      <c r="AH949" s="13">
        <v>4320000000</v>
      </c>
      <c r="AI949" s="13" t="s">
        <v>5715</v>
      </c>
      <c r="AJ949" s="13">
        <v>1002087683</v>
      </c>
      <c r="AK949" s="13" t="s">
        <v>50</v>
      </c>
      <c r="AL949" s="13" t="s">
        <v>50</v>
      </c>
      <c r="AM949" s="13" t="s">
        <v>9483</v>
      </c>
      <c r="AN949" s="13" t="s">
        <v>66</v>
      </c>
      <c r="AO949" s="13" t="s">
        <v>9484</v>
      </c>
      <c r="AP949" s="14" t="s">
        <v>9485</v>
      </c>
      <c r="AQ949" s="15" t="s">
        <v>50</v>
      </c>
      <c r="AR949" s="13" t="s">
        <v>50</v>
      </c>
    </row>
    <row r="950" spans="1:44" ht="15" thickBot="1">
      <c r="A950" s="4" t="s">
        <v>9486</v>
      </c>
      <c r="B950" s="7">
        <v>891</v>
      </c>
      <c r="C950" s="6">
        <v>36161</v>
      </c>
      <c r="D950" s="7" t="s">
        <v>45</v>
      </c>
      <c r="E950" s="7" t="s">
        <v>46</v>
      </c>
      <c r="F950" s="7" t="s">
        <v>47</v>
      </c>
      <c r="G950" s="26" t="s">
        <v>54946</v>
      </c>
      <c r="H950" s="7" t="s">
        <v>9487</v>
      </c>
      <c r="I950" s="7" t="s">
        <v>50</v>
      </c>
      <c r="J950" s="6">
        <v>45534</v>
      </c>
      <c r="K950" s="7" t="s">
        <v>116</v>
      </c>
      <c r="L950" s="7" t="s">
        <v>62</v>
      </c>
      <c r="M950" s="7" t="s">
        <v>9488</v>
      </c>
      <c r="N950" s="7" t="s">
        <v>9489</v>
      </c>
      <c r="O950" s="7" t="s">
        <v>9490</v>
      </c>
      <c r="P950" s="5">
        <v>2108</v>
      </c>
      <c r="Q950" s="7" t="s">
        <v>56</v>
      </c>
      <c r="R950" s="28" t="s">
        <v>9491</v>
      </c>
      <c r="S950" s="28" t="s">
        <v>9492</v>
      </c>
      <c r="T950" s="7" t="s">
        <v>50</v>
      </c>
      <c r="U950" s="7">
        <v>6506313731</v>
      </c>
      <c r="V950" s="7">
        <v>7200000</v>
      </c>
      <c r="W950" s="7" t="s">
        <v>60</v>
      </c>
      <c r="X950" s="7">
        <v>7200000</v>
      </c>
      <c r="Y950" s="7" t="s">
        <v>61</v>
      </c>
      <c r="Z950" s="7">
        <v>7</v>
      </c>
      <c r="AA950" s="7">
        <v>7200000</v>
      </c>
      <c r="AB950" s="7" t="s">
        <v>60</v>
      </c>
      <c r="AC950" s="7">
        <v>7200000</v>
      </c>
      <c r="AD950" s="7" t="s">
        <v>62</v>
      </c>
      <c r="AE950" s="7">
        <v>48500000</v>
      </c>
      <c r="AF950" s="7" t="s">
        <v>60</v>
      </c>
      <c r="AG950" s="7">
        <v>48500000</v>
      </c>
      <c r="AH950" s="7">
        <v>48500000</v>
      </c>
      <c r="AI950" s="7" t="s">
        <v>60</v>
      </c>
      <c r="AJ950" s="7">
        <v>48500000</v>
      </c>
      <c r="AK950" s="7" t="s">
        <v>50</v>
      </c>
      <c r="AL950" s="7" t="s">
        <v>50</v>
      </c>
      <c r="AM950" s="7" t="s">
        <v>9493</v>
      </c>
      <c r="AN950" s="7" t="s">
        <v>66</v>
      </c>
      <c r="AO950" s="7" t="s">
        <v>9494</v>
      </c>
      <c r="AP950" s="8" t="s">
        <v>9495</v>
      </c>
      <c r="AQ950" s="9" t="s">
        <v>50</v>
      </c>
      <c r="AR950" s="7" t="s">
        <v>50</v>
      </c>
    </row>
    <row r="951" spans="1:44" ht="15" thickBot="1">
      <c r="A951" s="10" t="s">
        <v>9496</v>
      </c>
      <c r="B951" s="13" t="s">
        <v>50</v>
      </c>
      <c r="C951" s="12">
        <v>44927</v>
      </c>
      <c r="D951" s="13" t="s">
        <v>45</v>
      </c>
      <c r="E951" s="13" t="s">
        <v>46</v>
      </c>
      <c r="F951" s="13" t="s">
        <v>70</v>
      </c>
      <c r="G951" s="27" t="s">
        <v>54945</v>
      </c>
      <c r="H951" s="13" t="s">
        <v>50</v>
      </c>
      <c r="I951" s="13" t="s">
        <v>50</v>
      </c>
      <c r="J951" s="12">
        <v>45532</v>
      </c>
      <c r="K951" s="13" t="s">
        <v>116</v>
      </c>
      <c r="L951" s="13" t="s">
        <v>467</v>
      </c>
      <c r="M951" s="13" t="s">
        <v>4841</v>
      </c>
      <c r="N951" s="13" t="s">
        <v>330</v>
      </c>
      <c r="O951" s="13" t="s">
        <v>9497</v>
      </c>
      <c r="P951" s="11">
        <v>2208</v>
      </c>
      <c r="Q951" s="13" t="s">
        <v>56</v>
      </c>
      <c r="R951" s="29" t="s">
        <v>9498</v>
      </c>
      <c r="S951" s="29" t="s">
        <v>9499</v>
      </c>
      <c r="T951" s="13" t="s">
        <v>9500</v>
      </c>
      <c r="U951" s="13" t="s">
        <v>50</v>
      </c>
      <c r="V951" s="13">
        <v>4000000</v>
      </c>
      <c r="W951" s="13" t="s">
        <v>60</v>
      </c>
      <c r="X951" s="13">
        <v>4000000</v>
      </c>
      <c r="Y951" s="13" t="s">
        <v>467</v>
      </c>
      <c r="Z951" s="13">
        <v>2</v>
      </c>
      <c r="AA951" s="13">
        <v>4000000</v>
      </c>
      <c r="AB951" s="13" t="s">
        <v>60</v>
      </c>
      <c r="AC951" s="13">
        <v>4000000</v>
      </c>
      <c r="AD951" s="13" t="s">
        <v>467</v>
      </c>
      <c r="AE951" s="13">
        <v>4500000</v>
      </c>
      <c r="AF951" s="13" t="s">
        <v>60</v>
      </c>
      <c r="AG951" s="13">
        <v>4500000</v>
      </c>
      <c r="AH951" s="13">
        <v>4500000</v>
      </c>
      <c r="AI951" s="13" t="s">
        <v>60</v>
      </c>
      <c r="AJ951" s="13">
        <v>4500000</v>
      </c>
      <c r="AK951" s="13" t="s">
        <v>9501</v>
      </c>
      <c r="AL951" s="13" t="s">
        <v>50</v>
      </c>
      <c r="AM951" s="13" t="s">
        <v>9502</v>
      </c>
      <c r="AN951" s="13" t="s">
        <v>66</v>
      </c>
      <c r="AO951" s="13" t="s">
        <v>9503</v>
      </c>
      <c r="AP951" s="14" t="s">
        <v>9504</v>
      </c>
      <c r="AQ951" s="15" t="s">
        <v>50</v>
      </c>
      <c r="AR951" s="13" t="s">
        <v>50</v>
      </c>
    </row>
    <row r="952" spans="1:44" ht="15" thickBot="1">
      <c r="A952" s="4" t="s">
        <v>9505</v>
      </c>
      <c r="B952" s="5">
        <v>7457</v>
      </c>
      <c r="C952" s="6">
        <v>42736</v>
      </c>
      <c r="D952" s="7" t="s">
        <v>45</v>
      </c>
      <c r="E952" s="7" t="s">
        <v>46</v>
      </c>
      <c r="F952" s="7" t="s">
        <v>70</v>
      </c>
      <c r="G952" s="26" t="s">
        <v>54946</v>
      </c>
      <c r="H952" s="7" t="s">
        <v>1020</v>
      </c>
      <c r="I952" s="7" t="s">
        <v>50</v>
      </c>
      <c r="J952" s="6">
        <v>45533</v>
      </c>
      <c r="K952" s="7" t="s">
        <v>191</v>
      </c>
      <c r="L952" s="7" t="s">
        <v>178</v>
      </c>
      <c r="M952" s="7" t="s">
        <v>9506</v>
      </c>
      <c r="N952" s="7" t="s">
        <v>9507</v>
      </c>
      <c r="O952" s="7" t="s">
        <v>9508</v>
      </c>
      <c r="P952" s="5">
        <v>2211</v>
      </c>
      <c r="Q952" s="7" t="s">
        <v>920</v>
      </c>
      <c r="R952" s="28" t="s">
        <v>9509</v>
      </c>
      <c r="S952" s="28" t="s">
        <v>9510</v>
      </c>
      <c r="T952" s="7" t="s">
        <v>9511</v>
      </c>
      <c r="U952" s="7">
        <f>45-719-699-67</f>
        <v>-1440</v>
      </c>
      <c r="V952" s="7">
        <v>5350000</v>
      </c>
      <c r="W952" s="7" t="s">
        <v>209</v>
      </c>
      <c r="X952" s="7">
        <v>5957312</v>
      </c>
      <c r="Y952" s="7" t="s">
        <v>50</v>
      </c>
      <c r="Z952" s="7">
        <v>7</v>
      </c>
      <c r="AA952" s="7">
        <v>5350000</v>
      </c>
      <c r="AB952" s="7" t="s">
        <v>209</v>
      </c>
      <c r="AC952" s="7">
        <v>5957312</v>
      </c>
      <c r="AD952" s="7" t="s">
        <v>178</v>
      </c>
      <c r="AE952" s="7">
        <v>12473860</v>
      </c>
      <c r="AF952" s="7" t="s">
        <v>209</v>
      </c>
      <c r="AG952" s="7">
        <v>13970626</v>
      </c>
      <c r="AH952" s="7">
        <v>12473860</v>
      </c>
      <c r="AI952" s="7" t="s">
        <v>209</v>
      </c>
      <c r="AJ952" s="7">
        <v>13970626</v>
      </c>
      <c r="AK952" s="7" t="s">
        <v>9512</v>
      </c>
      <c r="AL952" s="7" t="s">
        <v>50</v>
      </c>
      <c r="AM952" s="7" t="s">
        <v>9513</v>
      </c>
      <c r="AN952" s="7" t="s">
        <v>66</v>
      </c>
      <c r="AO952" s="7" t="s">
        <v>9514</v>
      </c>
      <c r="AP952" s="8" t="s">
        <v>9515</v>
      </c>
      <c r="AQ952" s="9" t="s">
        <v>50</v>
      </c>
      <c r="AR952" s="7" t="s">
        <v>50</v>
      </c>
    </row>
    <row r="953" spans="1:44" ht="15" thickBot="1">
      <c r="A953" s="10" t="s">
        <v>9516</v>
      </c>
      <c r="B953" s="13">
        <v>23</v>
      </c>
      <c r="C953" s="12">
        <v>44197</v>
      </c>
      <c r="D953" s="13" t="s">
        <v>45</v>
      </c>
      <c r="E953" s="13" t="s">
        <v>46</v>
      </c>
      <c r="F953" s="13" t="s">
        <v>70</v>
      </c>
      <c r="G953" s="26" t="s">
        <v>54946</v>
      </c>
      <c r="H953" s="13" t="s">
        <v>562</v>
      </c>
      <c r="I953" s="13" t="s">
        <v>50</v>
      </c>
      <c r="J953" s="12">
        <v>45532</v>
      </c>
      <c r="K953" s="13" t="s">
        <v>50</v>
      </c>
      <c r="L953" s="13" t="s">
        <v>241</v>
      </c>
      <c r="M953" s="13" t="s">
        <v>9517</v>
      </c>
      <c r="N953" s="13" t="s">
        <v>395</v>
      </c>
      <c r="O953" s="13" t="s">
        <v>9518</v>
      </c>
      <c r="P953" s="11">
        <v>2260</v>
      </c>
      <c r="Q953" s="13" t="s">
        <v>397</v>
      </c>
      <c r="R953" s="29" t="s">
        <v>9519</v>
      </c>
      <c r="S953" s="29" t="s">
        <v>9520</v>
      </c>
      <c r="T953" s="13" t="s">
        <v>9521</v>
      </c>
      <c r="U953" s="13" t="s">
        <v>9522</v>
      </c>
      <c r="V953" s="13">
        <v>8500000</v>
      </c>
      <c r="W953" s="13" t="s">
        <v>60</v>
      </c>
      <c r="X953" s="13">
        <v>8500000</v>
      </c>
      <c r="Y953" s="13" t="s">
        <v>154</v>
      </c>
      <c r="Z953" s="13">
        <v>3</v>
      </c>
      <c r="AA953" s="13">
        <v>8500000</v>
      </c>
      <c r="AB953" s="13" t="s">
        <v>60</v>
      </c>
      <c r="AC953" s="13">
        <v>8500000</v>
      </c>
      <c r="AD953" s="13" t="s">
        <v>241</v>
      </c>
      <c r="AE953" s="13">
        <v>12420000</v>
      </c>
      <c r="AF953" s="13" t="s">
        <v>60</v>
      </c>
      <c r="AG953" s="13">
        <v>12420000</v>
      </c>
      <c r="AH953" s="13">
        <v>12420000</v>
      </c>
      <c r="AI953" s="13" t="s">
        <v>60</v>
      </c>
      <c r="AJ953" s="13">
        <v>12420000</v>
      </c>
      <c r="AK953" s="13" t="s">
        <v>9523</v>
      </c>
      <c r="AL953" s="13" t="s">
        <v>50</v>
      </c>
      <c r="AM953" s="13" t="s">
        <v>9524</v>
      </c>
      <c r="AN953" s="13" t="s">
        <v>66</v>
      </c>
      <c r="AO953" s="13" t="s">
        <v>9525</v>
      </c>
      <c r="AP953" s="14" t="s">
        <v>9526</v>
      </c>
      <c r="AQ953" s="15" t="s">
        <v>50</v>
      </c>
      <c r="AR953" s="13" t="s">
        <v>50</v>
      </c>
    </row>
    <row r="954" spans="1:44" ht="15" thickBot="1">
      <c r="A954" s="4" t="s">
        <v>9527</v>
      </c>
      <c r="B954" s="5">
        <v>1882</v>
      </c>
      <c r="C954" s="6">
        <v>41640</v>
      </c>
      <c r="D954" s="7" t="s">
        <v>45</v>
      </c>
      <c r="E954" s="7" t="s">
        <v>46</v>
      </c>
      <c r="F954" s="7" t="s">
        <v>70</v>
      </c>
      <c r="G954" s="7" t="s">
        <v>87</v>
      </c>
      <c r="H954" s="7" t="s">
        <v>9528</v>
      </c>
      <c r="I954" s="7" t="s">
        <v>50</v>
      </c>
      <c r="J954" s="6">
        <v>45532</v>
      </c>
      <c r="K954" s="7" t="s">
        <v>50</v>
      </c>
      <c r="L954" s="7" t="s">
        <v>52</v>
      </c>
      <c r="M954" s="7" t="s">
        <v>9529</v>
      </c>
      <c r="N954" s="7" t="s">
        <v>2966</v>
      </c>
      <c r="O954" s="7" t="s">
        <v>9530</v>
      </c>
      <c r="P954" s="5">
        <v>2287</v>
      </c>
      <c r="Q954" s="7" t="s">
        <v>50</v>
      </c>
      <c r="R954" s="28" t="s">
        <v>9531</v>
      </c>
      <c r="S954" s="28" t="s">
        <v>9532</v>
      </c>
      <c r="T954" s="7" t="s">
        <v>9533</v>
      </c>
      <c r="U954" s="7" t="s">
        <v>50</v>
      </c>
      <c r="V954" s="7">
        <v>2000000</v>
      </c>
      <c r="W954" s="7" t="s">
        <v>60</v>
      </c>
      <c r="X954" s="7">
        <v>2000000</v>
      </c>
      <c r="Y954" s="7" t="s">
        <v>50</v>
      </c>
      <c r="Z954" s="7">
        <v>3</v>
      </c>
      <c r="AA954" s="7" t="s">
        <v>50</v>
      </c>
      <c r="AB954" s="7" t="s">
        <v>50</v>
      </c>
      <c r="AC954" s="7" t="s">
        <v>50</v>
      </c>
      <c r="AD954" s="7" t="s">
        <v>178</v>
      </c>
      <c r="AE954" s="7">
        <v>5600000</v>
      </c>
      <c r="AF954" s="7" t="s">
        <v>1085</v>
      </c>
      <c r="AG954" s="7">
        <v>4228288</v>
      </c>
      <c r="AH954" s="7">
        <v>6228288</v>
      </c>
      <c r="AI954" s="7" t="s">
        <v>60</v>
      </c>
      <c r="AJ954" s="7">
        <v>6228288</v>
      </c>
      <c r="AK954" s="7" t="s">
        <v>9534</v>
      </c>
      <c r="AL954" s="7" t="s">
        <v>50</v>
      </c>
      <c r="AM954" s="7" t="s">
        <v>9535</v>
      </c>
      <c r="AN954" s="7" t="s">
        <v>66</v>
      </c>
      <c r="AO954" s="7" t="s">
        <v>9536</v>
      </c>
      <c r="AP954" s="8" t="s">
        <v>9537</v>
      </c>
      <c r="AQ954" s="9" t="s">
        <v>50</v>
      </c>
      <c r="AR954" s="7" t="s">
        <v>50</v>
      </c>
    </row>
    <row r="955" spans="1:44" ht="15" thickBot="1">
      <c r="A955" s="10" t="s">
        <v>9538</v>
      </c>
      <c r="B955" s="11">
        <v>4060</v>
      </c>
      <c r="C955" s="12">
        <v>44562</v>
      </c>
      <c r="D955" s="13" t="s">
        <v>45</v>
      </c>
      <c r="E955" s="13" t="s">
        <v>46</v>
      </c>
      <c r="F955" s="13" t="s">
        <v>70</v>
      </c>
      <c r="G955" s="27" t="s">
        <v>54945</v>
      </c>
      <c r="H955" s="13" t="s">
        <v>240</v>
      </c>
      <c r="I955" s="13" t="s">
        <v>50</v>
      </c>
      <c r="J955" s="12">
        <v>45532</v>
      </c>
      <c r="K955" s="13" t="s">
        <v>116</v>
      </c>
      <c r="L955" s="13" t="s">
        <v>178</v>
      </c>
      <c r="M955" s="13" t="s">
        <v>9539</v>
      </c>
      <c r="N955" s="13" t="s">
        <v>75</v>
      </c>
      <c r="O955" s="13" t="s">
        <v>9540</v>
      </c>
      <c r="P955" s="11">
        <v>2372</v>
      </c>
      <c r="Q955" s="13" t="s">
        <v>77</v>
      </c>
      <c r="R955" s="29" t="s">
        <v>9541</v>
      </c>
      <c r="S955" s="29" t="s">
        <v>9542</v>
      </c>
      <c r="T955" s="13" t="s">
        <v>50</v>
      </c>
      <c r="U955" s="13" t="s">
        <v>50</v>
      </c>
      <c r="V955" s="13">
        <v>12924998</v>
      </c>
      <c r="W955" s="13" t="s">
        <v>60</v>
      </c>
      <c r="X955" s="13">
        <v>12924998</v>
      </c>
      <c r="Y955" s="13" t="s">
        <v>50</v>
      </c>
      <c r="Z955" s="13">
        <v>3</v>
      </c>
      <c r="AA955" s="13">
        <v>12924998</v>
      </c>
      <c r="AB955" s="13" t="s">
        <v>60</v>
      </c>
      <c r="AC955" s="13">
        <v>12924998</v>
      </c>
      <c r="AD955" s="13" t="s">
        <v>178</v>
      </c>
      <c r="AE955" s="13">
        <v>14849998</v>
      </c>
      <c r="AF955" s="13" t="s">
        <v>60</v>
      </c>
      <c r="AG955" s="13">
        <v>14849998</v>
      </c>
      <c r="AH955" s="13">
        <v>14849998</v>
      </c>
      <c r="AI955" s="13" t="s">
        <v>60</v>
      </c>
      <c r="AJ955" s="13">
        <v>14849998</v>
      </c>
      <c r="AK955" s="13" t="s">
        <v>2598</v>
      </c>
      <c r="AL955" s="13" t="s">
        <v>50</v>
      </c>
      <c r="AM955" s="13" t="s">
        <v>9543</v>
      </c>
      <c r="AN955" s="13" t="s">
        <v>66</v>
      </c>
      <c r="AO955" s="13" t="s">
        <v>9544</v>
      </c>
      <c r="AP955" s="14" t="s">
        <v>9545</v>
      </c>
      <c r="AQ955" s="15" t="s">
        <v>50</v>
      </c>
      <c r="AR955" s="13" t="s">
        <v>50</v>
      </c>
    </row>
    <row r="956" spans="1:44" ht="15" thickBot="1">
      <c r="A956" s="4" t="s">
        <v>9546</v>
      </c>
      <c r="B956" s="5">
        <v>13078553</v>
      </c>
      <c r="C956" s="7" t="s">
        <v>9547</v>
      </c>
      <c r="D956" s="7" t="s">
        <v>45</v>
      </c>
      <c r="E956" s="7" t="s">
        <v>50</v>
      </c>
      <c r="F956" s="7" t="s">
        <v>70</v>
      </c>
      <c r="G956" s="7" t="s">
        <v>48</v>
      </c>
      <c r="H956" s="7" t="s">
        <v>49</v>
      </c>
      <c r="I956" s="7" t="s">
        <v>50</v>
      </c>
      <c r="J956" s="6">
        <v>45532</v>
      </c>
      <c r="K956" s="7" t="s">
        <v>161</v>
      </c>
      <c r="L956" s="7" t="s">
        <v>52</v>
      </c>
      <c r="M956" s="7" t="s">
        <v>9548</v>
      </c>
      <c r="N956" s="7" t="s">
        <v>7318</v>
      </c>
      <c r="O956" s="7" t="s">
        <v>9549</v>
      </c>
      <c r="P956" s="5">
        <v>2376</v>
      </c>
      <c r="Q956" s="7" t="s">
        <v>218</v>
      </c>
      <c r="R956" s="28" t="s">
        <v>9550</v>
      </c>
      <c r="S956" s="28" t="s">
        <v>9551</v>
      </c>
      <c r="T956" s="7" t="s">
        <v>9552</v>
      </c>
      <c r="U956" s="7" t="s">
        <v>9553</v>
      </c>
      <c r="V956" s="7">
        <v>999999</v>
      </c>
      <c r="W956" s="7" t="s">
        <v>60</v>
      </c>
      <c r="X956" s="7">
        <v>999999</v>
      </c>
      <c r="Y956" s="7" t="s">
        <v>50</v>
      </c>
      <c r="Z956" s="7">
        <v>13</v>
      </c>
      <c r="AA956" s="7" t="s">
        <v>50</v>
      </c>
      <c r="AB956" s="7" t="s">
        <v>50</v>
      </c>
      <c r="AC956" s="7" t="s">
        <v>50</v>
      </c>
      <c r="AD956" s="7" t="s">
        <v>50</v>
      </c>
      <c r="AE956" s="7" t="s">
        <v>50</v>
      </c>
      <c r="AF956" s="7" t="s">
        <v>50</v>
      </c>
      <c r="AG956" s="7" t="s">
        <v>50</v>
      </c>
      <c r="AH956" s="7">
        <v>64368128</v>
      </c>
      <c r="AI956" s="7" t="s">
        <v>60</v>
      </c>
      <c r="AJ956" s="7">
        <v>64368128</v>
      </c>
      <c r="AK956" s="7" t="s">
        <v>9554</v>
      </c>
      <c r="AL956" s="7" t="s">
        <v>50</v>
      </c>
      <c r="AM956" s="7" t="s">
        <v>9555</v>
      </c>
      <c r="AN956" s="7" t="s">
        <v>738</v>
      </c>
      <c r="AO956" s="7" t="s">
        <v>9556</v>
      </c>
      <c r="AP956" s="8" t="s">
        <v>9557</v>
      </c>
      <c r="AQ956" s="9" t="s">
        <v>50</v>
      </c>
      <c r="AR956" s="7" t="s">
        <v>50</v>
      </c>
    </row>
    <row r="957" spans="1:44" ht="15" thickBot="1">
      <c r="A957" s="10" t="s">
        <v>9558</v>
      </c>
      <c r="B957" s="13" t="s">
        <v>50</v>
      </c>
      <c r="C957" s="12">
        <v>43101</v>
      </c>
      <c r="D957" s="13" t="s">
        <v>45</v>
      </c>
      <c r="E957" s="13" t="s">
        <v>46</v>
      </c>
      <c r="F957" s="13" t="s">
        <v>70</v>
      </c>
      <c r="G957" s="26" t="s">
        <v>54946</v>
      </c>
      <c r="H957" s="13" t="s">
        <v>4326</v>
      </c>
      <c r="I957" s="13" t="s">
        <v>50</v>
      </c>
      <c r="J957" s="12">
        <v>45533</v>
      </c>
      <c r="K957" s="13" t="s">
        <v>50</v>
      </c>
      <c r="L957" s="13" t="s">
        <v>147</v>
      </c>
      <c r="M957" s="13" t="s">
        <v>9559</v>
      </c>
      <c r="N957" s="13" t="s">
        <v>543</v>
      </c>
      <c r="O957" s="13" t="s">
        <v>9560</v>
      </c>
      <c r="P957" s="11">
        <v>2401</v>
      </c>
      <c r="Q957" s="13" t="s">
        <v>545</v>
      </c>
      <c r="R957" s="29" t="s">
        <v>9561</v>
      </c>
      <c r="S957" s="29" t="s">
        <v>9562</v>
      </c>
      <c r="T957" s="13" t="s">
        <v>9563</v>
      </c>
      <c r="U957" s="13" t="s">
        <v>9564</v>
      </c>
      <c r="V957" s="13">
        <v>4300000</v>
      </c>
      <c r="W957" s="13" t="s">
        <v>60</v>
      </c>
      <c r="X957" s="13">
        <v>4300000</v>
      </c>
      <c r="Y957" s="13" t="s">
        <v>154</v>
      </c>
      <c r="Z957" s="13">
        <v>5</v>
      </c>
      <c r="AA957" s="13">
        <v>4300000</v>
      </c>
      <c r="AB957" s="13" t="s">
        <v>60</v>
      </c>
      <c r="AC957" s="13">
        <v>4300000</v>
      </c>
      <c r="AD957" s="13" t="s">
        <v>147</v>
      </c>
      <c r="AE957" s="13">
        <v>25800000</v>
      </c>
      <c r="AF957" s="13" t="s">
        <v>60</v>
      </c>
      <c r="AG957" s="13">
        <v>25800000</v>
      </c>
      <c r="AH957" s="13">
        <v>25800000</v>
      </c>
      <c r="AI957" s="13" t="s">
        <v>60</v>
      </c>
      <c r="AJ957" s="13">
        <v>25800000</v>
      </c>
      <c r="AK957" s="13" t="s">
        <v>9565</v>
      </c>
      <c r="AL957" s="13" t="s">
        <v>50</v>
      </c>
      <c r="AM957" s="13" t="s">
        <v>9566</v>
      </c>
      <c r="AN957" s="13" t="s">
        <v>66</v>
      </c>
      <c r="AO957" s="13" t="s">
        <v>50</v>
      </c>
      <c r="AP957" s="14" t="s">
        <v>9567</v>
      </c>
      <c r="AQ957" s="15" t="s">
        <v>50</v>
      </c>
      <c r="AR957" s="13" t="s">
        <v>255</v>
      </c>
    </row>
    <row r="958" spans="1:44" ht="15" thickBot="1">
      <c r="A958" s="4" t="s">
        <v>9568</v>
      </c>
      <c r="B958" s="5">
        <v>41572</v>
      </c>
      <c r="C958" s="6">
        <v>34700</v>
      </c>
      <c r="D958" s="7" t="s">
        <v>45</v>
      </c>
      <c r="E958" s="7" t="s">
        <v>46</v>
      </c>
      <c r="F958" s="7" t="s">
        <v>47</v>
      </c>
      <c r="G958" s="7" t="s">
        <v>71</v>
      </c>
      <c r="H958" s="7" t="s">
        <v>9569</v>
      </c>
      <c r="I958" s="7" t="s">
        <v>50</v>
      </c>
      <c r="J958" s="6">
        <v>45533</v>
      </c>
      <c r="K958" s="7" t="s">
        <v>161</v>
      </c>
      <c r="L958" s="7" t="s">
        <v>162</v>
      </c>
      <c r="M958" s="7" t="s">
        <v>9570</v>
      </c>
      <c r="N958" s="7" t="s">
        <v>9571</v>
      </c>
      <c r="O958" s="7" t="s">
        <v>9572</v>
      </c>
      <c r="P958" s="5">
        <v>2451</v>
      </c>
      <c r="Q958" s="7" t="s">
        <v>360</v>
      </c>
      <c r="R958" s="28" t="s">
        <v>9573</v>
      </c>
      <c r="S958" s="28" t="s">
        <v>9574</v>
      </c>
      <c r="T958" s="7" t="s">
        <v>9575</v>
      </c>
      <c r="U958" s="7" t="s">
        <v>9576</v>
      </c>
      <c r="V958" s="7">
        <v>500000000</v>
      </c>
      <c r="W958" s="7" t="s">
        <v>209</v>
      </c>
      <c r="X958" s="7">
        <v>554387646</v>
      </c>
      <c r="Y958" s="7" t="s">
        <v>171</v>
      </c>
      <c r="Z958" s="7">
        <v>1</v>
      </c>
      <c r="AA958" s="7" t="s">
        <v>50</v>
      </c>
      <c r="AB958" s="7" t="s">
        <v>50</v>
      </c>
      <c r="AC958" s="7" t="s">
        <v>50</v>
      </c>
      <c r="AD958" s="7" t="s">
        <v>50</v>
      </c>
      <c r="AE958" s="7" t="s">
        <v>50</v>
      </c>
      <c r="AF958" s="7" t="s">
        <v>50</v>
      </c>
      <c r="AG958" s="7" t="s">
        <v>50</v>
      </c>
      <c r="AH958" s="7">
        <v>500000000</v>
      </c>
      <c r="AI958" s="7" t="s">
        <v>209</v>
      </c>
      <c r="AJ958" s="7">
        <v>554387646</v>
      </c>
      <c r="AK958" s="7" t="s">
        <v>50</v>
      </c>
      <c r="AL958" s="7" t="s">
        <v>50</v>
      </c>
      <c r="AM958" s="7" t="s">
        <v>9577</v>
      </c>
      <c r="AN958" s="7" t="s">
        <v>66</v>
      </c>
      <c r="AO958" s="7" t="s">
        <v>9578</v>
      </c>
      <c r="AP958" s="8" t="s">
        <v>9579</v>
      </c>
      <c r="AQ958" s="9" t="s">
        <v>50</v>
      </c>
      <c r="AR958" s="7" t="s">
        <v>50</v>
      </c>
    </row>
    <row r="959" spans="1:44" ht="15" thickBot="1">
      <c r="A959" s="10" t="s">
        <v>9580</v>
      </c>
      <c r="B959" s="13">
        <v>1</v>
      </c>
      <c r="C959" s="12">
        <v>43101</v>
      </c>
      <c r="D959" s="13" t="s">
        <v>45</v>
      </c>
      <c r="E959" s="13" t="s">
        <v>46</v>
      </c>
      <c r="F959" s="13" t="s">
        <v>47</v>
      </c>
      <c r="G959" s="26" t="s">
        <v>54946</v>
      </c>
      <c r="H959" s="13" t="s">
        <v>9581</v>
      </c>
      <c r="I959" s="13" t="s">
        <v>50</v>
      </c>
      <c r="J959" s="12">
        <v>45534</v>
      </c>
      <c r="K959" s="13" t="s">
        <v>116</v>
      </c>
      <c r="L959" s="13" t="s">
        <v>162</v>
      </c>
      <c r="M959" s="13" t="s">
        <v>9582</v>
      </c>
      <c r="N959" s="13" t="s">
        <v>9583</v>
      </c>
      <c r="O959" s="13" t="s">
        <v>9584</v>
      </c>
      <c r="P959" s="11">
        <v>2560</v>
      </c>
      <c r="Q959" s="13" t="s">
        <v>360</v>
      </c>
      <c r="R959" s="29" t="s">
        <v>9585</v>
      </c>
      <c r="S959" s="29" t="s">
        <v>9586</v>
      </c>
      <c r="T959" s="13" t="s">
        <v>9587</v>
      </c>
      <c r="U959" s="13" t="s">
        <v>9588</v>
      </c>
      <c r="V959" s="13">
        <v>1400000</v>
      </c>
      <c r="W959" s="13" t="s">
        <v>209</v>
      </c>
      <c r="X959" s="13">
        <v>1548380</v>
      </c>
      <c r="Y959" s="13" t="s">
        <v>61</v>
      </c>
      <c r="Z959" s="13">
        <v>4</v>
      </c>
      <c r="AA959" s="13">
        <v>2120000</v>
      </c>
      <c r="AB959" s="13" t="s">
        <v>209</v>
      </c>
      <c r="AC959" s="13">
        <v>2292088</v>
      </c>
      <c r="AD959" s="13" t="s">
        <v>62</v>
      </c>
      <c r="AE959" s="13">
        <v>21920000</v>
      </c>
      <c r="AF959" s="13" t="s">
        <v>209</v>
      </c>
      <c r="AG959" s="13">
        <v>23423134</v>
      </c>
      <c r="AH959" s="13">
        <v>23320000</v>
      </c>
      <c r="AI959" s="13" t="s">
        <v>209</v>
      </c>
      <c r="AJ959" s="13">
        <v>24971514</v>
      </c>
      <c r="AK959" s="13" t="s">
        <v>50</v>
      </c>
      <c r="AL959" s="13" t="s">
        <v>50</v>
      </c>
      <c r="AM959" s="13" t="s">
        <v>9589</v>
      </c>
      <c r="AN959" s="13" t="s">
        <v>66</v>
      </c>
      <c r="AO959" s="13" t="s">
        <v>9590</v>
      </c>
      <c r="AP959" s="14" t="s">
        <v>9591</v>
      </c>
      <c r="AQ959" s="15" t="s">
        <v>50</v>
      </c>
      <c r="AR959" s="13" t="s">
        <v>50</v>
      </c>
    </row>
    <row r="960" spans="1:44" ht="15" thickBot="1">
      <c r="A960" s="4" t="s">
        <v>9592</v>
      </c>
      <c r="B960" s="5">
        <v>568827</v>
      </c>
      <c r="C960" s="6">
        <v>34335</v>
      </c>
      <c r="D960" s="7" t="s">
        <v>45</v>
      </c>
      <c r="E960" s="7" t="s">
        <v>46</v>
      </c>
      <c r="F960" s="7" t="s">
        <v>47</v>
      </c>
      <c r="G960" s="7" t="s">
        <v>176</v>
      </c>
      <c r="H960" s="7" t="s">
        <v>115</v>
      </c>
      <c r="I960" s="7" t="s">
        <v>50</v>
      </c>
      <c r="J960" s="6">
        <v>45533</v>
      </c>
      <c r="K960" s="7" t="s">
        <v>282</v>
      </c>
      <c r="L960" s="7" t="s">
        <v>162</v>
      </c>
      <c r="M960" s="7" t="s">
        <v>9593</v>
      </c>
      <c r="N960" s="7" t="s">
        <v>564</v>
      </c>
      <c r="O960" s="7" t="s">
        <v>9594</v>
      </c>
      <c r="P960" s="5">
        <v>2566</v>
      </c>
      <c r="Q960" s="7" t="s">
        <v>566</v>
      </c>
      <c r="R960" s="28" t="s">
        <v>9595</v>
      </c>
      <c r="S960" s="28" t="s">
        <v>9596</v>
      </c>
      <c r="T960" s="7" t="s">
        <v>9597</v>
      </c>
      <c r="U960" s="7" t="s">
        <v>9598</v>
      </c>
      <c r="V960" s="7">
        <v>425000000</v>
      </c>
      <c r="W960" s="7" t="s">
        <v>60</v>
      </c>
      <c r="X960" s="7">
        <v>425000000</v>
      </c>
      <c r="Y960" s="7" t="s">
        <v>61</v>
      </c>
      <c r="Z960" s="7">
        <v>4</v>
      </c>
      <c r="AA960" s="7">
        <v>77000000</v>
      </c>
      <c r="AB960" s="7" t="s">
        <v>60</v>
      </c>
      <c r="AC960" s="7">
        <v>77000000</v>
      </c>
      <c r="AD960" s="7" t="s">
        <v>62</v>
      </c>
      <c r="AE960" s="7">
        <v>77000000</v>
      </c>
      <c r="AF960" s="7" t="s">
        <v>60</v>
      </c>
      <c r="AG960" s="7">
        <v>77000000</v>
      </c>
      <c r="AH960" s="7">
        <v>504500000</v>
      </c>
      <c r="AI960" s="7" t="s">
        <v>60</v>
      </c>
      <c r="AJ960" s="7">
        <v>504500000</v>
      </c>
      <c r="AK960" s="7" t="s">
        <v>50</v>
      </c>
      <c r="AL960" s="7" t="s">
        <v>50</v>
      </c>
      <c r="AM960" s="7" t="s">
        <v>9599</v>
      </c>
      <c r="AN960" s="7" t="s">
        <v>66</v>
      </c>
      <c r="AO960" s="7" t="s">
        <v>50</v>
      </c>
      <c r="AP960" s="8" t="s">
        <v>9600</v>
      </c>
      <c r="AQ960" s="9" t="s">
        <v>50</v>
      </c>
      <c r="AR960" s="7" t="s">
        <v>255</v>
      </c>
    </row>
    <row r="961" spans="1:44" ht="15" thickBot="1">
      <c r="A961" s="10" t="s">
        <v>9601</v>
      </c>
      <c r="B961" s="11">
        <v>35468</v>
      </c>
      <c r="C961" s="12">
        <v>43570</v>
      </c>
      <c r="D961" s="13" t="s">
        <v>45</v>
      </c>
      <c r="E961" s="13" t="s">
        <v>46</v>
      </c>
      <c r="F961" s="13" t="s">
        <v>70</v>
      </c>
      <c r="G961" s="13" t="s">
        <v>87</v>
      </c>
      <c r="H961" s="13" t="s">
        <v>50</v>
      </c>
      <c r="I961" s="13" t="s">
        <v>50</v>
      </c>
      <c r="J961" s="12">
        <v>45534</v>
      </c>
      <c r="K961" s="13" t="s">
        <v>50</v>
      </c>
      <c r="L961" s="13" t="s">
        <v>241</v>
      </c>
      <c r="M961" s="13" t="s">
        <v>9602</v>
      </c>
      <c r="N961" s="13" t="s">
        <v>5384</v>
      </c>
      <c r="O961" s="13" t="s">
        <v>9603</v>
      </c>
      <c r="P961" s="11">
        <v>2567</v>
      </c>
      <c r="Q961" s="13" t="s">
        <v>545</v>
      </c>
      <c r="R961" s="29" t="s">
        <v>9604</v>
      </c>
      <c r="S961" s="29" t="s">
        <v>9605</v>
      </c>
      <c r="T961" s="13" t="s">
        <v>9606</v>
      </c>
      <c r="U961" s="13" t="s">
        <v>9607</v>
      </c>
      <c r="V961" s="13">
        <v>12000000</v>
      </c>
      <c r="W961" s="13" t="s">
        <v>60</v>
      </c>
      <c r="X961" s="13">
        <v>12000000</v>
      </c>
      <c r="Y961" s="13" t="s">
        <v>154</v>
      </c>
      <c r="Z961" s="13">
        <v>4</v>
      </c>
      <c r="AA961" s="13">
        <v>12000000</v>
      </c>
      <c r="AB961" s="13" t="s">
        <v>60</v>
      </c>
      <c r="AC961" s="13">
        <v>12000000</v>
      </c>
      <c r="AD961" s="13" t="s">
        <v>241</v>
      </c>
      <c r="AE961" s="13">
        <v>14702283</v>
      </c>
      <c r="AF961" s="13" t="s">
        <v>60</v>
      </c>
      <c r="AG961" s="13">
        <v>14702283</v>
      </c>
      <c r="AH961" s="13">
        <v>14702283</v>
      </c>
      <c r="AI961" s="13" t="s">
        <v>60</v>
      </c>
      <c r="AJ961" s="13">
        <v>14702283</v>
      </c>
      <c r="AK961" s="13" t="s">
        <v>9608</v>
      </c>
      <c r="AL961" s="13" t="s">
        <v>50</v>
      </c>
      <c r="AM961" s="13" t="s">
        <v>9609</v>
      </c>
      <c r="AN961" s="13" t="s">
        <v>66</v>
      </c>
      <c r="AO961" s="13" t="s">
        <v>9610</v>
      </c>
      <c r="AP961" s="14" t="s">
        <v>9611</v>
      </c>
      <c r="AQ961" s="15" t="s">
        <v>50</v>
      </c>
      <c r="AR961" s="13" t="s">
        <v>50</v>
      </c>
    </row>
    <row r="962" spans="1:44" ht="15" thickBot="1">
      <c r="A962" s="4" t="s">
        <v>9612</v>
      </c>
      <c r="B962" s="5">
        <v>21340</v>
      </c>
      <c r="C962" s="6">
        <v>37987</v>
      </c>
      <c r="D962" s="7" t="s">
        <v>45</v>
      </c>
      <c r="E962" s="7" t="s">
        <v>46</v>
      </c>
      <c r="F962" s="7" t="s">
        <v>47</v>
      </c>
      <c r="G962" s="7" t="s">
        <v>71</v>
      </c>
      <c r="H962" s="7" t="s">
        <v>976</v>
      </c>
      <c r="I962" s="7" t="s">
        <v>50</v>
      </c>
      <c r="J962" s="6">
        <v>45533</v>
      </c>
      <c r="K962" s="7" t="s">
        <v>161</v>
      </c>
      <c r="L962" s="7" t="s">
        <v>162</v>
      </c>
      <c r="M962" s="7" t="s">
        <v>9613</v>
      </c>
      <c r="N962" s="7" t="s">
        <v>2300</v>
      </c>
      <c r="O962" s="7" t="s">
        <v>9614</v>
      </c>
      <c r="P962" s="5">
        <v>2755</v>
      </c>
      <c r="Q962" s="7" t="s">
        <v>1001</v>
      </c>
      <c r="R962" s="28" t="s">
        <v>9615</v>
      </c>
      <c r="S962" s="28" t="s">
        <v>9616</v>
      </c>
      <c r="T962" s="7" t="s">
        <v>50</v>
      </c>
      <c r="U962" s="7" t="s">
        <v>9617</v>
      </c>
      <c r="V962" s="7">
        <v>9700000000</v>
      </c>
      <c r="W962" s="7" t="s">
        <v>2578</v>
      </c>
      <c r="X962" s="7">
        <v>2584894463</v>
      </c>
      <c r="Y962" s="7" t="s">
        <v>61</v>
      </c>
      <c r="Z962" s="7">
        <v>10</v>
      </c>
      <c r="AA962" s="7" t="s">
        <v>50</v>
      </c>
      <c r="AB962" s="7" t="s">
        <v>50</v>
      </c>
      <c r="AC962" s="7" t="s">
        <v>50</v>
      </c>
      <c r="AD962" s="7" t="s">
        <v>1471</v>
      </c>
      <c r="AE962" s="7" t="s">
        <v>50</v>
      </c>
      <c r="AF962" s="7" t="s">
        <v>50</v>
      </c>
      <c r="AG962" s="7" t="s">
        <v>50</v>
      </c>
      <c r="AH962" s="7">
        <v>6215709009</v>
      </c>
      <c r="AI962" s="7" t="s">
        <v>60</v>
      </c>
      <c r="AJ962" s="7">
        <v>6215709009</v>
      </c>
      <c r="AK962" s="7" t="s">
        <v>9618</v>
      </c>
      <c r="AL962" s="7" t="s">
        <v>50</v>
      </c>
      <c r="AM962" s="7" t="s">
        <v>9619</v>
      </c>
      <c r="AN962" s="7" t="s">
        <v>66</v>
      </c>
      <c r="AO962" s="7" t="s">
        <v>9620</v>
      </c>
      <c r="AP962" s="8" t="s">
        <v>9621</v>
      </c>
      <c r="AQ962" s="9" t="s">
        <v>50</v>
      </c>
      <c r="AR962" s="7" t="s">
        <v>50</v>
      </c>
    </row>
    <row r="963" spans="1:44" ht="15" thickBot="1">
      <c r="A963" s="10" t="s">
        <v>9622</v>
      </c>
      <c r="B963" s="13">
        <v>889</v>
      </c>
      <c r="C963" s="12">
        <v>43466</v>
      </c>
      <c r="D963" s="13" t="s">
        <v>45</v>
      </c>
      <c r="E963" s="13" t="s">
        <v>46</v>
      </c>
      <c r="F963" s="13" t="s">
        <v>70</v>
      </c>
      <c r="G963" s="27" t="s">
        <v>54945</v>
      </c>
      <c r="H963" s="13" t="s">
        <v>50</v>
      </c>
      <c r="I963" s="13" t="s">
        <v>50</v>
      </c>
      <c r="J963" s="12">
        <v>45532</v>
      </c>
      <c r="K963" s="13" t="s">
        <v>116</v>
      </c>
      <c r="L963" s="13" t="s">
        <v>241</v>
      </c>
      <c r="M963" s="13" t="s">
        <v>9623</v>
      </c>
      <c r="N963" s="13" t="s">
        <v>9624</v>
      </c>
      <c r="O963" s="13" t="s">
        <v>9625</v>
      </c>
      <c r="P963" s="11">
        <v>2837</v>
      </c>
      <c r="Q963" s="13" t="s">
        <v>545</v>
      </c>
      <c r="R963" s="29" t="s">
        <v>9626</v>
      </c>
      <c r="S963" s="29" t="s">
        <v>9627</v>
      </c>
      <c r="T963" s="13" t="s">
        <v>50</v>
      </c>
      <c r="U963" s="13" t="s">
        <v>50</v>
      </c>
      <c r="V963" s="13">
        <v>15500000000</v>
      </c>
      <c r="W963" s="13" t="s">
        <v>9628</v>
      </c>
      <c r="X963" s="13">
        <v>1001239</v>
      </c>
      <c r="Y963" s="13" t="s">
        <v>154</v>
      </c>
      <c r="Z963" s="13">
        <v>3</v>
      </c>
      <c r="AA963" s="13">
        <v>15500000000</v>
      </c>
      <c r="AB963" s="13" t="s">
        <v>9628</v>
      </c>
      <c r="AC963" s="13">
        <v>1001239</v>
      </c>
      <c r="AD963" s="13" t="s">
        <v>241</v>
      </c>
      <c r="AE963" s="13">
        <v>9851239</v>
      </c>
      <c r="AF963" s="13" t="s">
        <v>60</v>
      </c>
      <c r="AG963" s="13">
        <v>9851239</v>
      </c>
      <c r="AH963" s="13">
        <v>9851239</v>
      </c>
      <c r="AI963" s="13" t="s">
        <v>60</v>
      </c>
      <c r="AJ963" s="13">
        <v>9851239</v>
      </c>
      <c r="AK963" s="13" t="s">
        <v>9629</v>
      </c>
      <c r="AL963" s="13" t="s">
        <v>50</v>
      </c>
      <c r="AM963" s="13" t="s">
        <v>9630</v>
      </c>
      <c r="AN963" s="13" t="s">
        <v>66</v>
      </c>
      <c r="AO963" s="13" t="s">
        <v>9631</v>
      </c>
      <c r="AP963" s="14" t="s">
        <v>9632</v>
      </c>
      <c r="AQ963" s="15" t="s">
        <v>50</v>
      </c>
      <c r="AR963" s="13" t="s">
        <v>50</v>
      </c>
    </row>
    <row r="964" spans="1:44" ht="15" thickBot="1">
      <c r="A964" s="4" t="s">
        <v>9633</v>
      </c>
      <c r="B964" s="7">
        <v>225</v>
      </c>
      <c r="C964" s="6">
        <v>42521</v>
      </c>
      <c r="D964" s="7" t="s">
        <v>45</v>
      </c>
      <c r="E964" s="7" t="s">
        <v>46</v>
      </c>
      <c r="F964" s="7" t="s">
        <v>70</v>
      </c>
      <c r="G964" s="26" t="s">
        <v>54946</v>
      </c>
      <c r="H964" s="7" t="s">
        <v>50</v>
      </c>
      <c r="I964" s="7" t="s">
        <v>50</v>
      </c>
      <c r="J964" s="6">
        <v>45534</v>
      </c>
      <c r="K964" s="7" t="s">
        <v>116</v>
      </c>
      <c r="L964" s="7" t="s">
        <v>241</v>
      </c>
      <c r="M964" s="7" t="s">
        <v>9634</v>
      </c>
      <c r="N964" s="7" t="s">
        <v>1403</v>
      </c>
      <c r="O964" s="7" t="s">
        <v>9635</v>
      </c>
      <c r="P964" s="5">
        <v>3013</v>
      </c>
      <c r="Q964" s="7" t="s">
        <v>245</v>
      </c>
      <c r="R964" s="28" t="s">
        <v>9636</v>
      </c>
      <c r="S964" s="28" t="s">
        <v>9637</v>
      </c>
      <c r="T964" s="7" t="s">
        <v>9638</v>
      </c>
      <c r="U964" s="7" t="s">
        <v>9639</v>
      </c>
      <c r="V964" s="7">
        <v>485000000</v>
      </c>
      <c r="W964" s="7" t="s">
        <v>250</v>
      </c>
      <c r="X964" s="7">
        <v>5783746</v>
      </c>
      <c r="Y964" s="7" t="s">
        <v>154</v>
      </c>
      <c r="Z964" s="7">
        <v>3</v>
      </c>
      <c r="AA964" s="7">
        <v>485000000</v>
      </c>
      <c r="AB964" s="7" t="s">
        <v>250</v>
      </c>
      <c r="AC964" s="7">
        <v>5783746</v>
      </c>
      <c r="AD964" s="7" t="s">
        <v>241</v>
      </c>
      <c r="AE964" s="7">
        <v>7983746</v>
      </c>
      <c r="AF964" s="7" t="s">
        <v>60</v>
      </c>
      <c r="AG964" s="7">
        <v>7983746</v>
      </c>
      <c r="AH964" s="7">
        <v>7983746</v>
      </c>
      <c r="AI964" s="7" t="s">
        <v>60</v>
      </c>
      <c r="AJ964" s="7">
        <v>7983746</v>
      </c>
      <c r="AK964" s="7" t="s">
        <v>9640</v>
      </c>
      <c r="AL964" s="7" t="s">
        <v>50</v>
      </c>
      <c r="AM964" s="7" t="s">
        <v>9641</v>
      </c>
      <c r="AN964" s="7" t="s">
        <v>66</v>
      </c>
      <c r="AO964" s="7" t="s">
        <v>9642</v>
      </c>
      <c r="AP964" s="8" t="s">
        <v>9643</v>
      </c>
      <c r="AQ964" s="9" t="s">
        <v>50</v>
      </c>
      <c r="AR964" s="7" t="s">
        <v>50</v>
      </c>
    </row>
    <row r="965" spans="1:44" ht="15" thickBot="1">
      <c r="A965" s="10" t="s">
        <v>9644</v>
      </c>
      <c r="B965" s="11">
        <v>1271</v>
      </c>
      <c r="C965" s="12">
        <v>41275</v>
      </c>
      <c r="D965" s="13" t="s">
        <v>45</v>
      </c>
      <c r="E965" s="13" t="s">
        <v>46</v>
      </c>
      <c r="F965" s="13" t="s">
        <v>47</v>
      </c>
      <c r="G965" s="27" t="s">
        <v>54945</v>
      </c>
      <c r="H965" s="13" t="s">
        <v>9645</v>
      </c>
      <c r="I965" s="13" t="s">
        <v>50</v>
      </c>
      <c r="J965" s="12">
        <v>45532</v>
      </c>
      <c r="K965" s="13" t="s">
        <v>116</v>
      </c>
      <c r="L965" s="13" t="s">
        <v>62</v>
      </c>
      <c r="M965" s="13" t="s">
        <v>9646</v>
      </c>
      <c r="N965" s="13" t="s">
        <v>9647</v>
      </c>
      <c r="O965" s="13" t="s">
        <v>9648</v>
      </c>
      <c r="P965" s="11">
        <v>3265</v>
      </c>
      <c r="Q965" s="13" t="s">
        <v>920</v>
      </c>
      <c r="R965" s="29" t="s">
        <v>9649</v>
      </c>
      <c r="S965" s="29" t="s">
        <v>9650</v>
      </c>
      <c r="T965" s="13" t="s">
        <v>50</v>
      </c>
      <c r="U965" s="13" t="s">
        <v>50</v>
      </c>
      <c r="V965" s="13">
        <v>2350000</v>
      </c>
      <c r="W965" s="13" t="s">
        <v>60</v>
      </c>
      <c r="X965" s="13">
        <v>2350000</v>
      </c>
      <c r="Y965" s="13" t="s">
        <v>61</v>
      </c>
      <c r="Z965" s="13">
        <v>5</v>
      </c>
      <c r="AA965" s="13">
        <v>2350000</v>
      </c>
      <c r="AB965" s="13" t="s">
        <v>60</v>
      </c>
      <c r="AC965" s="13">
        <v>2350000</v>
      </c>
      <c r="AD965" s="13" t="s">
        <v>62</v>
      </c>
      <c r="AE965" s="13">
        <v>10606983</v>
      </c>
      <c r="AF965" s="13" t="s">
        <v>60</v>
      </c>
      <c r="AG965" s="13">
        <v>10606983</v>
      </c>
      <c r="AH965" s="13">
        <v>21414981</v>
      </c>
      <c r="AI965" s="13" t="s">
        <v>60</v>
      </c>
      <c r="AJ965" s="13">
        <v>21414981</v>
      </c>
      <c r="AK965" s="13" t="s">
        <v>9651</v>
      </c>
      <c r="AL965" s="13" t="s">
        <v>50</v>
      </c>
      <c r="AM965" s="13" t="s">
        <v>9652</v>
      </c>
      <c r="AN965" s="13" t="s">
        <v>66</v>
      </c>
      <c r="AO965" s="13" t="s">
        <v>9653</v>
      </c>
      <c r="AP965" s="14" t="s">
        <v>9654</v>
      </c>
      <c r="AQ965" s="15" t="s">
        <v>50</v>
      </c>
      <c r="AR965" s="13" t="s">
        <v>50</v>
      </c>
    </row>
    <row r="966" spans="1:44" ht="15" thickBot="1">
      <c r="A966" s="4" t="s">
        <v>9655</v>
      </c>
      <c r="B966" s="7" t="s">
        <v>50</v>
      </c>
      <c r="C966" s="6">
        <v>28126</v>
      </c>
      <c r="D966" s="7" t="s">
        <v>45</v>
      </c>
      <c r="E966" s="7" t="s">
        <v>46</v>
      </c>
      <c r="F966" s="7" t="s">
        <v>47</v>
      </c>
      <c r="G966" s="7" t="s">
        <v>71</v>
      </c>
      <c r="H966" s="7" t="s">
        <v>328</v>
      </c>
      <c r="I966" s="7" t="s">
        <v>50</v>
      </c>
      <c r="J966" s="6">
        <v>45532</v>
      </c>
      <c r="K966" s="7" t="s">
        <v>161</v>
      </c>
      <c r="L966" s="7" t="s">
        <v>162</v>
      </c>
      <c r="M966" s="7" t="s">
        <v>9656</v>
      </c>
      <c r="N966" s="7" t="s">
        <v>2300</v>
      </c>
      <c r="O966" s="7" t="s">
        <v>9657</v>
      </c>
      <c r="P966" s="5">
        <v>3275</v>
      </c>
      <c r="Q966" s="7" t="s">
        <v>1001</v>
      </c>
      <c r="R966" s="28" t="s">
        <v>9658</v>
      </c>
      <c r="S966" s="28" t="s">
        <v>9659</v>
      </c>
      <c r="T966" s="7" t="s">
        <v>50</v>
      </c>
      <c r="U966" s="7" t="s">
        <v>9660</v>
      </c>
      <c r="V966" s="7">
        <v>3000000000</v>
      </c>
      <c r="W966" s="7" t="s">
        <v>2578</v>
      </c>
      <c r="X966" s="7">
        <v>799540105</v>
      </c>
      <c r="Y966" s="7" t="s">
        <v>61</v>
      </c>
      <c r="Z966" s="7">
        <v>1</v>
      </c>
      <c r="AA966" s="7" t="s">
        <v>50</v>
      </c>
      <c r="AB966" s="7" t="s">
        <v>50</v>
      </c>
      <c r="AC966" s="7" t="s">
        <v>50</v>
      </c>
      <c r="AD966" s="7" t="s">
        <v>50</v>
      </c>
      <c r="AE966" s="7" t="s">
        <v>50</v>
      </c>
      <c r="AF966" s="7" t="s">
        <v>50</v>
      </c>
      <c r="AG966" s="7" t="s">
        <v>50</v>
      </c>
      <c r="AH966" s="7">
        <v>3000000000</v>
      </c>
      <c r="AI966" s="7" t="s">
        <v>2578</v>
      </c>
      <c r="AJ966" s="7">
        <v>799540105</v>
      </c>
      <c r="AK966" s="7" t="s">
        <v>50</v>
      </c>
      <c r="AL966" s="7" t="s">
        <v>50</v>
      </c>
      <c r="AM966" s="7" t="s">
        <v>9661</v>
      </c>
      <c r="AN966" s="7" t="s">
        <v>66</v>
      </c>
      <c r="AO966" s="7" t="s">
        <v>9662</v>
      </c>
      <c r="AP966" s="8" t="s">
        <v>9663</v>
      </c>
      <c r="AQ966" s="9" t="s">
        <v>50</v>
      </c>
      <c r="AR966" s="7" t="s">
        <v>50</v>
      </c>
    </row>
    <row r="967" spans="1:44" ht="15" thickBot="1">
      <c r="A967" s="10" t="s">
        <v>9664</v>
      </c>
      <c r="B967" s="11">
        <v>16915</v>
      </c>
      <c r="C967" s="12">
        <v>42370</v>
      </c>
      <c r="D967" s="13" t="s">
        <v>45</v>
      </c>
      <c r="E967" s="13" t="s">
        <v>46</v>
      </c>
      <c r="F967" s="13" t="s">
        <v>70</v>
      </c>
      <c r="G967" s="13" t="s">
        <v>114</v>
      </c>
      <c r="H967" s="13" t="s">
        <v>9665</v>
      </c>
      <c r="I967" s="13" t="s">
        <v>50</v>
      </c>
      <c r="J967" s="12">
        <v>45533</v>
      </c>
      <c r="K967" s="13" t="s">
        <v>72</v>
      </c>
      <c r="L967" s="13" t="s">
        <v>241</v>
      </c>
      <c r="M967" s="13" t="s">
        <v>9666</v>
      </c>
      <c r="N967" s="13" t="s">
        <v>9667</v>
      </c>
      <c r="O967" s="13" t="s">
        <v>9668</v>
      </c>
      <c r="P967" s="11">
        <v>3306</v>
      </c>
      <c r="Q967" s="13" t="s">
        <v>135</v>
      </c>
      <c r="R967" s="29" t="s">
        <v>9669</v>
      </c>
      <c r="S967" s="29" t="s">
        <v>9670</v>
      </c>
      <c r="T967" s="13" t="s">
        <v>9671</v>
      </c>
      <c r="U967" s="13" t="s">
        <v>50</v>
      </c>
      <c r="V967" s="13">
        <v>2000000</v>
      </c>
      <c r="W967" s="13" t="s">
        <v>60</v>
      </c>
      <c r="X967" s="13">
        <v>2000000</v>
      </c>
      <c r="Y967" s="13" t="s">
        <v>154</v>
      </c>
      <c r="Z967" s="13">
        <v>16</v>
      </c>
      <c r="AA967" s="13">
        <v>2000000</v>
      </c>
      <c r="AB967" s="13" t="s">
        <v>60</v>
      </c>
      <c r="AC967" s="13">
        <v>2000000</v>
      </c>
      <c r="AD967" s="13" t="s">
        <v>241</v>
      </c>
      <c r="AE967" s="13">
        <v>18010136</v>
      </c>
      <c r="AF967" s="13" t="s">
        <v>60</v>
      </c>
      <c r="AG967" s="13">
        <v>18010136</v>
      </c>
      <c r="AH967" s="13">
        <v>36360834</v>
      </c>
      <c r="AI967" s="13" t="s">
        <v>60</v>
      </c>
      <c r="AJ967" s="13">
        <v>36360834</v>
      </c>
      <c r="AK967" s="13" t="s">
        <v>9672</v>
      </c>
      <c r="AL967" s="13" t="s">
        <v>50</v>
      </c>
      <c r="AM967" s="13" t="s">
        <v>9673</v>
      </c>
      <c r="AN967" s="13" t="s">
        <v>66</v>
      </c>
      <c r="AO967" s="13" t="s">
        <v>9674</v>
      </c>
      <c r="AP967" s="14" t="s">
        <v>9675</v>
      </c>
      <c r="AQ967" s="15" t="s">
        <v>50</v>
      </c>
      <c r="AR967" s="13" t="s">
        <v>50</v>
      </c>
    </row>
    <row r="968" spans="1:44" ht="15" thickBot="1">
      <c r="A968" s="4" t="s">
        <v>9676</v>
      </c>
      <c r="B968" s="5">
        <v>2506</v>
      </c>
      <c r="C968" s="6">
        <v>44197</v>
      </c>
      <c r="D968" s="7" t="s">
        <v>45</v>
      </c>
      <c r="E968" s="7" t="s">
        <v>46</v>
      </c>
      <c r="F968" s="7" t="s">
        <v>70</v>
      </c>
      <c r="G968" s="26" t="s">
        <v>54946</v>
      </c>
      <c r="H968" s="7" t="s">
        <v>1091</v>
      </c>
      <c r="I968" s="7" t="s">
        <v>50</v>
      </c>
      <c r="J968" s="6">
        <v>45532</v>
      </c>
      <c r="K968" s="7" t="s">
        <v>116</v>
      </c>
      <c r="L968" s="7" t="s">
        <v>467</v>
      </c>
      <c r="M968" s="7" t="s">
        <v>9677</v>
      </c>
      <c r="N968" s="7" t="s">
        <v>2137</v>
      </c>
      <c r="O968" s="7" t="s">
        <v>9678</v>
      </c>
      <c r="P968" s="5">
        <v>3350</v>
      </c>
      <c r="Q968" s="7" t="s">
        <v>77</v>
      </c>
      <c r="R968" s="28" t="s">
        <v>9679</v>
      </c>
      <c r="S968" s="28" t="s">
        <v>9680</v>
      </c>
      <c r="T968" s="7" t="s">
        <v>9681</v>
      </c>
      <c r="U968" s="7" t="s">
        <v>50</v>
      </c>
      <c r="V968" s="7">
        <v>4939244</v>
      </c>
      <c r="W968" s="7" t="s">
        <v>60</v>
      </c>
      <c r="X968" s="7">
        <v>4939244</v>
      </c>
      <c r="Y968" s="7" t="s">
        <v>467</v>
      </c>
      <c r="Z968" s="7">
        <v>6</v>
      </c>
      <c r="AA968" s="7">
        <v>4939244</v>
      </c>
      <c r="AB968" s="7" t="s">
        <v>60</v>
      </c>
      <c r="AC968" s="7">
        <v>4939244</v>
      </c>
      <c r="AD968" s="7" t="s">
        <v>467</v>
      </c>
      <c r="AE968" s="7">
        <v>9839244</v>
      </c>
      <c r="AF968" s="7" t="s">
        <v>60</v>
      </c>
      <c r="AG968" s="7">
        <v>9839244</v>
      </c>
      <c r="AH968" s="7">
        <v>9939244</v>
      </c>
      <c r="AI968" s="7" t="s">
        <v>60</v>
      </c>
      <c r="AJ968" s="7">
        <v>9939244</v>
      </c>
      <c r="AK968" s="7" t="s">
        <v>9682</v>
      </c>
      <c r="AL968" s="7" t="s">
        <v>50</v>
      </c>
      <c r="AM968" s="7" t="s">
        <v>9683</v>
      </c>
      <c r="AN968" s="7" t="s">
        <v>66</v>
      </c>
      <c r="AO968" s="7" t="s">
        <v>9684</v>
      </c>
      <c r="AP968" s="8" t="s">
        <v>9685</v>
      </c>
      <c r="AQ968" s="9" t="s">
        <v>50</v>
      </c>
      <c r="AR968" s="7" t="s">
        <v>50</v>
      </c>
    </row>
    <row r="969" spans="1:44" ht="15" thickBot="1">
      <c r="A969" s="10" t="s">
        <v>9686</v>
      </c>
      <c r="B969" s="13" t="s">
        <v>50</v>
      </c>
      <c r="C969" s="12">
        <v>41275</v>
      </c>
      <c r="D969" s="13" t="s">
        <v>45</v>
      </c>
      <c r="E969" s="13" t="s">
        <v>46</v>
      </c>
      <c r="F969" s="13" t="s">
        <v>70</v>
      </c>
      <c r="G969" s="27" t="s">
        <v>54945</v>
      </c>
      <c r="H969" s="13" t="s">
        <v>7995</v>
      </c>
      <c r="I969" s="13" t="s">
        <v>50</v>
      </c>
      <c r="J969" s="12">
        <v>45532</v>
      </c>
      <c r="K969" s="13" t="s">
        <v>116</v>
      </c>
      <c r="L969" s="13" t="s">
        <v>52</v>
      </c>
      <c r="M969" s="13" t="s">
        <v>9687</v>
      </c>
      <c r="N969" s="13" t="s">
        <v>730</v>
      </c>
      <c r="O969" s="13" t="s">
        <v>9688</v>
      </c>
      <c r="P969" s="11">
        <v>3445</v>
      </c>
      <c r="Q969" s="13" t="s">
        <v>616</v>
      </c>
      <c r="R969" s="29" t="s">
        <v>9689</v>
      </c>
      <c r="S969" s="29" t="s">
        <v>9690</v>
      </c>
      <c r="T969" s="13" t="s">
        <v>9691</v>
      </c>
      <c r="U969" s="13" t="s">
        <v>9692</v>
      </c>
      <c r="V969" s="13">
        <v>4000000</v>
      </c>
      <c r="W969" s="13" t="s">
        <v>60</v>
      </c>
      <c r="X969" s="13">
        <v>4000000</v>
      </c>
      <c r="Y969" s="13" t="s">
        <v>154</v>
      </c>
      <c r="Z969" s="13">
        <v>10</v>
      </c>
      <c r="AA969" s="13">
        <v>25800000</v>
      </c>
      <c r="AB969" s="13" t="s">
        <v>60</v>
      </c>
      <c r="AC969" s="13">
        <v>25800000</v>
      </c>
      <c r="AD969" s="13" t="s">
        <v>147</v>
      </c>
      <c r="AE969" s="13">
        <v>86767744</v>
      </c>
      <c r="AF969" s="13" t="s">
        <v>60</v>
      </c>
      <c r="AG969" s="13">
        <v>86767744</v>
      </c>
      <c r="AH969" s="13">
        <v>91167744</v>
      </c>
      <c r="AI969" s="13" t="s">
        <v>60</v>
      </c>
      <c r="AJ969" s="13">
        <v>91167744</v>
      </c>
      <c r="AK969" s="13" t="s">
        <v>9693</v>
      </c>
      <c r="AL969" s="13" t="s">
        <v>50</v>
      </c>
      <c r="AM969" s="13" t="s">
        <v>9694</v>
      </c>
      <c r="AN969" s="13" t="s">
        <v>66</v>
      </c>
      <c r="AO969" s="13" t="s">
        <v>9695</v>
      </c>
      <c r="AP969" s="15" t="s">
        <v>50</v>
      </c>
      <c r="AQ969" s="14" t="s">
        <v>9696</v>
      </c>
      <c r="AR969" s="13" t="s">
        <v>50</v>
      </c>
    </row>
    <row r="970" spans="1:44" ht="15" thickBot="1">
      <c r="A970" s="4" t="s">
        <v>9697</v>
      </c>
      <c r="B970" s="5">
        <v>32775</v>
      </c>
      <c r="C970" s="6">
        <v>43831</v>
      </c>
      <c r="D970" s="7" t="s">
        <v>45</v>
      </c>
      <c r="E970" s="7" t="s">
        <v>46</v>
      </c>
      <c r="F970" s="7" t="s">
        <v>70</v>
      </c>
      <c r="G970" s="26" t="s">
        <v>54946</v>
      </c>
      <c r="H970" s="7" t="s">
        <v>50</v>
      </c>
      <c r="I970" s="7" t="s">
        <v>50</v>
      </c>
      <c r="J970" s="6">
        <v>45533</v>
      </c>
      <c r="K970" s="7" t="s">
        <v>50</v>
      </c>
      <c r="L970" s="7" t="s">
        <v>467</v>
      </c>
      <c r="M970" s="7" t="s">
        <v>9698</v>
      </c>
      <c r="N970" s="7" t="s">
        <v>564</v>
      </c>
      <c r="O970" s="7" t="s">
        <v>9699</v>
      </c>
      <c r="P970" s="5">
        <v>3502</v>
      </c>
      <c r="Q970" s="7" t="s">
        <v>566</v>
      </c>
      <c r="R970" s="28" t="s">
        <v>9700</v>
      </c>
      <c r="S970" s="28" t="s">
        <v>9701</v>
      </c>
      <c r="T970" s="7" t="s">
        <v>9702</v>
      </c>
      <c r="U970" s="7" t="s">
        <v>50</v>
      </c>
      <c r="V970" s="7">
        <v>8200000</v>
      </c>
      <c r="W970" s="7" t="s">
        <v>60</v>
      </c>
      <c r="X970" s="7">
        <v>8200000</v>
      </c>
      <c r="Y970" s="7" t="s">
        <v>467</v>
      </c>
      <c r="Z970" s="7">
        <v>1</v>
      </c>
      <c r="AA970" s="7">
        <v>8200000</v>
      </c>
      <c r="AB970" s="7" t="s">
        <v>60</v>
      </c>
      <c r="AC970" s="7">
        <v>8200000</v>
      </c>
      <c r="AD970" s="7" t="s">
        <v>467</v>
      </c>
      <c r="AE970" s="7">
        <v>8200000</v>
      </c>
      <c r="AF970" s="7" t="s">
        <v>60</v>
      </c>
      <c r="AG970" s="7">
        <v>8200000</v>
      </c>
      <c r="AH970" s="7">
        <v>8200000</v>
      </c>
      <c r="AI970" s="7" t="s">
        <v>60</v>
      </c>
      <c r="AJ970" s="7">
        <v>8200000</v>
      </c>
      <c r="AK970" s="7" t="s">
        <v>9703</v>
      </c>
      <c r="AL970" s="7" t="s">
        <v>50</v>
      </c>
      <c r="AM970" s="7" t="s">
        <v>9704</v>
      </c>
      <c r="AN970" s="7" t="s">
        <v>738</v>
      </c>
      <c r="AO970" s="7" t="s">
        <v>9705</v>
      </c>
      <c r="AP970" s="8" t="s">
        <v>9706</v>
      </c>
      <c r="AQ970" s="9" t="s">
        <v>50</v>
      </c>
      <c r="AR970" s="7" t="s">
        <v>9707</v>
      </c>
    </row>
    <row r="971" spans="1:44" ht="15" thickBot="1">
      <c r="A971" s="10" t="s">
        <v>9708</v>
      </c>
      <c r="B971" s="11">
        <v>254855</v>
      </c>
      <c r="C971" s="12">
        <v>16803</v>
      </c>
      <c r="D971" s="13" t="s">
        <v>45</v>
      </c>
      <c r="E971" s="13" t="s">
        <v>46</v>
      </c>
      <c r="F971" s="13" t="s">
        <v>47</v>
      </c>
      <c r="G971" s="13" t="s">
        <v>160</v>
      </c>
      <c r="H971" s="13" t="s">
        <v>130</v>
      </c>
      <c r="I971" s="13" t="s">
        <v>50</v>
      </c>
      <c r="J971" s="12">
        <v>45532</v>
      </c>
      <c r="K971" s="13" t="s">
        <v>161</v>
      </c>
      <c r="L971" s="13" t="s">
        <v>162</v>
      </c>
      <c r="M971" s="13" t="s">
        <v>9709</v>
      </c>
      <c r="N971" s="13" t="s">
        <v>7087</v>
      </c>
      <c r="O971" s="13" t="s">
        <v>9710</v>
      </c>
      <c r="P971" s="11">
        <v>3698</v>
      </c>
      <c r="Q971" s="13" t="s">
        <v>360</v>
      </c>
      <c r="R971" s="29" t="s">
        <v>9711</v>
      </c>
      <c r="S971" s="29" t="s">
        <v>9712</v>
      </c>
      <c r="T971" s="13" t="s">
        <v>9713</v>
      </c>
      <c r="U971" s="13" t="s">
        <v>9714</v>
      </c>
      <c r="V971" s="13">
        <v>750000000</v>
      </c>
      <c r="W971" s="13" t="s">
        <v>209</v>
      </c>
      <c r="X971" s="13">
        <v>838285739</v>
      </c>
      <c r="Y971" s="13" t="s">
        <v>61</v>
      </c>
      <c r="Z971" s="13">
        <v>2</v>
      </c>
      <c r="AA971" s="13" t="s">
        <v>50</v>
      </c>
      <c r="AB971" s="13" t="s">
        <v>50</v>
      </c>
      <c r="AC971" s="13" t="s">
        <v>50</v>
      </c>
      <c r="AD971" s="13" t="s">
        <v>50</v>
      </c>
      <c r="AE971" s="13" t="s">
        <v>50</v>
      </c>
      <c r="AF971" s="13" t="s">
        <v>50</v>
      </c>
      <c r="AG971" s="13" t="s">
        <v>50</v>
      </c>
      <c r="AH971" s="13">
        <v>1050000000</v>
      </c>
      <c r="AI971" s="13" t="s">
        <v>209</v>
      </c>
      <c r="AJ971" s="13">
        <v>1166634735</v>
      </c>
      <c r="AK971" s="13" t="s">
        <v>50</v>
      </c>
      <c r="AL971" s="13" t="s">
        <v>50</v>
      </c>
      <c r="AM971" s="13" t="s">
        <v>9715</v>
      </c>
      <c r="AN971" s="13" t="s">
        <v>798</v>
      </c>
      <c r="AO971" s="13" t="s">
        <v>9716</v>
      </c>
      <c r="AP971" s="14" t="s">
        <v>9717</v>
      </c>
      <c r="AQ971" s="15" t="s">
        <v>50</v>
      </c>
      <c r="AR971" s="13" t="s">
        <v>50</v>
      </c>
    </row>
    <row r="972" spans="1:44" ht="15" thickBot="1">
      <c r="A972" s="4" t="s">
        <v>9718</v>
      </c>
      <c r="B972" s="5">
        <v>7464</v>
      </c>
      <c r="C972" s="6">
        <v>43282</v>
      </c>
      <c r="D972" s="7" t="s">
        <v>45</v>
      </c>
      <c r="E972" s="7" t="s">
        <v>46</v>
      </c>
      <c r="F972" s="7" t="s">
        <v>70</v>
      </c>
      <c r="G972" s="26" t="s">
        <v>54946</v>
      </c>
      <c r="H972" s="7" t="s">
        <v>50</v>
      </c>
      <c r="I972" s="7" t="s">
        <v>50</v>
      </c>
      <c r="J972" s="6">
        <v>45532</v>
      </c>
      <c r="K972" s="7" t="s">
        <v>116</v>
      </c>
      <c r="L972" s="7" t="s">
        <v>1471</v>
      </c>
      <c r="M972" s="7" t="s">
        <v>7832</v>
      </c>
      <c r="N972" s="7" t="s">
        <v>421</v>
      </c>
      <c r="O972" s="7" t="s">
        <v>9719</v>
      </c>
      <c r="P972" s="5">
        <v>3769</v>
      </c>
      <c r="Q972" s="7" t="s">
        <v>245</v>
      </c>
      <c r="R972" s="28" t="s">
        <v>9720</v>
      </c>
      <c r="S972" s="28" t="s">
        <v>9721</v>
      </c>
      <c r="T972" s="7" t="s">
        <v>50</v>
      </c>
      <c r="U972" s="7" t="s">
        <v>9722</v>
      </c>
      <c r="V972" s="7" t="s">
        <v>50</v>
      </c>
      <c r="W972" s="7" t="s">
        <v>50</v>
      </c>
      <c r="X972" s="7" t="s">
        <v>50</v>
      </c>
      <c r="Y972" s="7" t="s">
        <v>50</v>
      </c>
      <c r="Z972" s="7">
        <v>6</v>
      </c>
      <c r="AA972" s="7" t="s">
        <v>50</v>
      </c>
      <c r="AB972" s="7" t="s">
        <v>50</v>
      </c>
      <c r="AC972" s="7" t="s">
        <v>50</v>
      </c>
      <c r="AD972" s="7" t="s">
        <v>1471</v>
      </c>
      <c r="AE972" s="7">
        <v>5236000</v>
      </c>
      <c r="AF972" s="7" t="s">
        <v>60</v>
      </c>
      <c r="AG972" s="7">
        <v>5236000</v>
      </c>
      <c r="AH972" s="7">
        <v>5236000</v>
      </c>
      <c r="AI972" s="7" t="s">
        <v>60</v>
      </c>
      <c r="AJ972" s="7">
        <v>5236000</v>
      </c>
      <c r="AK972" s="7" t="s">
        <v>9723</v>
      </c>
      <c r="AL972" s="7" t="s">
        <v>50</v>
      </c>
      <c r="AM972" s="7" t="s">
        <v>9724</v>
      </c>
      <c r="AN972" s="7" t="s">
        <v>66</v>
      </c>
      <c r="AO972" s="7" t="s">
        <v>9725</v>
      </c>
      <c r="AP972" s="8" t="s">
        <v>9726</v>
      </c>
      <c r="AQ972" s="9" t="s">
        <v>50</v>
      </c>
      <c r="AR972" s="7" t="s">
        <v>50</v>
      </c>
    </row>
    <row r="973" spans="1:44" ht="15" thickBot="1">
      <c r="A973" s="10" t="s">
        <v>9727</v>
      </c>
      <c r="B973" s="11">
        <v>1503</v>
      </c>
      <c r="C973" s="12">
        <v>40909</v>
      </c>
      <c r="D973" s="13" t="s">
        <v>45</v>
      </c>
      <c r="E973" s="13" t="s">
        <v>46</v>
      </c>
      <c r="F973" s="13" t="s">
        <v>47</v>
      </c>
      <c r="G973" s="13" t="s">
        <v>114</v>
      </c>
      <c r="H973" s="13" t="s">
        <v>1112</v>
      </c>
      <c r="I973" s="13" t="s">
        <v>50</v>
      </c>
      <c r="J973" s="12">
        <v>45533</v>
      </c>
      <c r="K973" s="13" t="s">
        <v>177</v>
      </c>
      <c r="L973" s="13" t="s">
        <v>162</v>
      </c>
      <c r="M973" s="13" t="s">
        <v>9728</v>
      </c>
      <c r="N973" s="13" t="s">
        <v>987</v>
      </c>
      <c r="O973" s="13" t="s">
        <v>9729</v>
      </c>
      <c r="P973" s="11">
        <v>3773</v>
      </c>
      <c r="Q973" s="13" t="s">
        <v>50</v>
      </c>
      <c r="R973" s="29" t="s">
        <v>9730</v>
      </c>
      <c r="S973" s="29" t="s">
        <v>9731</v>
      </c>
      <c r="T973" s="13" t="s">
        <v>9732</v>
      </c>
      <c r="U973" s="13" t="s">
        <v>9733</v>
      </c>
      <c r="V973" s="13">
        <v>486800000</v>
      </c>
      <c r="W973" s="13" t="s">
        <v>4256</v>
      </c>
      <c r="X973" s="13">
        <v>86374847</v>
      </c>
      <c r="Y973" s="13" t="s">
        <v>61</v>
      </c>
      <c r="Z973" s="13">
        <v>5</v>
      </c>
      <c r="AA973" s="13">
        <v>85000000</v>
      </c>
      <c r="AB973" s="13" t="s">
        <v>1085</v>
      </c>
      <c r="AC973" s="13">
        <v>66794755</v>
      </c>
      <c r="AD973" s="13" t="s">
        <v>62</v>
      </c>
      <c r="AE973" s="13">
        <v>85000000</v>
      </c>
      <c r="AF973" s="13" t="s">
        <v>1085</v>
      </c>
      <c r="AG973" s="13">
        <v>66794755</v>
      </c>
      <c r="AH973" s="13">
        <v>333169602</v>
      </c>
      <c r="AI973" s="13" t="s">
        <v>60</v>
      </c>
      <c r="AJ973" s="13">
        <v>333169602</v>
      </c>
      <c r="AK973" s="13" t="s">
        <v>9734</v>
      </c>
      <c r="AL973" s="13" t="s">
        <v>50</v>
      </c>
      <c r="AM973" s="13" t="s">
        <v>9735</v>
      </c>
      <c r="AN973" s="13" t="s">
        <v>66</v>
      </c>
      <c r="AO973" s="13" t="s">
        <v>9736</v>
      </c>
      <c r="AP973" s="15" t="s">
        <v>50</v>
      </c>
      <c r="AQ973" s="14" t="s">
        <v>9737</v>
      </c>
      <c r="AR973" s="13" t="s">
        <v>50</v>
      </c>
    </row>
    <row r="974" spans="1:44" ht="15" thickBot="1">
      <c r="A974" s="4" t="s">
        <v>9738</v>
      </c>
      <c r="B974" s="5">
        <v>21945</v>
      </c>
      <c r="C974" s="6">
        <v>42032</v>
      </c>
      <c r="D974" s="7" t="s">
        <v>45</v>
      </c>
      <c r="E974" s="7" t="s">
        <v>46</v>
      </c>
      <c r="F974" s="7" t="s">
        <v>70</v>
      </c>
      <c r="G974" s="27" t="s">
        <v>54945</v>
      </c>
      <c r="H974" s="7" t="s">
        <v>240</v>
      </c>
      <c r="I974" s="7" t="s">
        <v>50</v>
      </c>
      <c r="J974" s="6">
        <v>45534</v>
      </c>
      <c r="K974" s="7" t="s">
        <v>89</v>
      </c>
      <c r="L974" s="7" t="s">
        <v>241</v>
      </c>
      <c r="M974" s="7" t="s">
        <v>9739</v>
      </c>
      <c r="N974" s="7" t="s">
        <v>180</v>
      </c>
      <c r="O974" s="7" t="s">
        <v>9740</v>
      </c>
      <c r="P974" s="5">
        <v>3877</v>
      </c>
      <c r="Q974" s="7" t="s">
        <v>120</v>
      </c>
      <c r="R974" s="28" t="s">
        <v>9741</v>
      </c>
      <c r="S974" s="28" t="s">
        <v>9742</v>
      </c>
      <c r="T974" s="7" t="s">
        <v>9743</v>
      </c>
      <c r="U974" s="7" t="s">
        <v>9744</v>
      </c>
      <c r="V974" s="7">
        <v>13000000</v>
      </c>
      <c r="W974" s="7" t="s">
        <v>60</v>
      </c>
      <c r="X974" s="7">
        <v>13000000</v>
      </c>
      <c r="Y974" s="7" t="s">
        <v>154</v>
      </c>
      <c r="Z974" s="7">
        <v>2</v>
      </c>
      <c r="AA974" s="7">
        <v>13000000</v>
      </c>
      <c r="AB974" s="7" t="s">
        <v>60</v>
      </c>
      <c r="AC974" s="7">
        <v>13000000</v>
      </c>
      <c r="AD974" s="7" t="s">
        <v>241</v>
      </c>
      <c r="AE974" s="7">
        <v>13000000</v>
      </c>
      <c r="AF974" s="7" t="s">
        <v>60</v>
      </c>
      <c r="AG974" s="7">
        <v>13000000</v>
      </c>
      <c r="AH974" s="7">
        <v>13000000</v>
      </c>
      <c r="AI974" s="7" t="s">
        <v>60</v>
      </c>
      <c r="AJ974" s="7">
        <v>13000000</v>
      </c>
      <c r="AK974" s="7" t="s">
        <v>9745</v>
      </c>
      <c r="AL974" s="7" t="s">
        <v>50</v>
      </c>
      <c r="AM974" s="7" t="s">
        <v>9746</v>
      </c>
      <c r="AN974" s="7" t="s">
        <v>66</v>
      </c>
      <c r="AO974" s="7" t="s">
        <v>9747</v>
      </c>
      <c r="AP974" s="8" t="s">
        <v>9748</v>
      </c>
      <c r="AQ974" s="9" t="s">
        <v>50</v>
      </c>
      <c r="AR974" s="7" t="s">
        <v>50</v>
      </c>
    </row>
    <row r="975" spans="1:44" ht="15" thickBot="1">
      <c r="A975" s="10" t="s">
        <v>9749</v>
      </c>
      <c r="B975" s="11">
        <v>908635</v>
      </c>
      <c r="C975" s="12">
        <v>33604</v>
      </c>
      <c r="D975" s="13" t="s">
        <v>45</v>
      </c>
      <c r="E975" s="13" t="s">
        <v>46</v>
      </c>
      <c r="F975" s="13" t="s">
        <v>47</v>
      </c>
      <c r="G975" s="13" t="s">
        <v>114</v>
      </c>
      <c r="H975" s="13" t="s">
        <v>7176</v>
      </c>
      <c r="I975" s="13" t="s">
        <v>50</v>
      </c>
      <c r="J975" s="12">
        <v>45534</v>
      </c>
      <c r="K975" s="13" t="s">
        <v>72</v>
      </c>
      <c r="L975" s="13" t="s">
        <v>162</v>
      </c>
      <c r="M975" s="13" t="s">
        <v>3854</v>
      </c>
      <c r="N975" s="13" t="s">
        <v>9750</v>
      </c>
      <c r="O975" s="13" t="s">
        <v>9751</v>
      </c>
      <c r="P975" s="11">
        <v>4025</v>
      </c>
      <c r="Q975" s="13" t="s">
        <v>360</v>
      </c>
      <c r="R975" s="29" t="s">
        <v>9752</v>
      </c>
      <c r="S975" s="29" t="s">
        <v>9753</v>
      </c>
      <c r="T975" s="13" t="s">
        <v>9754</v>
      </c>
      <c r="U975" s="13" t="s">
        <v>9755</v>
      </c>
      <c r="V975" s="13">
        <v>300000000</v>
      </c>
      <c r="W975" s="13" t="s">
        <v>209</v>
      </c>
      <c r="X975" s="13">
        <v>331795645</v>
      </c>
      <c r="Y975" s="13" t="s">
        <v>61</v>
      </c>
      <c r="Z975" s="13">
        <v>3</v>
      </c>
      <c r="AA975" s="13" t="s">
        <v>50</v>
      </c>
      <c r="AB975" s="13" t="s">
        <v>50</v>
      </c>
      <c r="AC975" s="13" t="s">
        <v>50</v>
      </c>
      <c r="AD975" s="13" t="s">
        <v>50</v>
      </c>
      <c r="AE975" s="13" t="s">
        <v>50</v>
      </c>
      <c r="AF975" s="13" t="s">
        <v>50</v>
      </c>
      <c r="AG975" s="13" t="s">
        <v>50</v>
      </c>
      <c r="AH975" s="13">
        <v>397200000</v>
      </c>
      <c r="AI975" s="13" t="s">
        <v>209</v>
      </c>
      <c r="AJ975" s="13">
        <v>437357862</v>
      </c>
      <c r="AK975" s="13" t="s">
        <v>9756</v>
      </c>
      <c r="AL975" s="13" t="s">
        <v>50</v>
      </c>
      <c r="AM975" s="13" t="s">
        <v>9757</v>
      </c>
      <c r="AN975" s="13" t="s">
        <v>66</v>
      </c>
      <c r="AO975" s="13" t="s">
        <v>9758</v>
      </c>
      <c r="AP975" s="14" t="s">
        <v>9759</v>
      </c>
      <c r="AQ975" s="15" t="s">
        <v>50</v>
      </c>
      <c r="AR975" s="13" t="s">
        <v>50</v>
      </c>
    </row>
    <row r="976" spans="1:44" ht="15" thickBot="1">
      <c r="A976" s="4" t="s">
        <v>9760</v>
      </c>
      <c r="B976" s="5">
        <v>283837</v>
      </c>
      <c r="C976" s="6">
        <v>34335</v>
      </c>
      <c r="D976" s="7" t="s">
        <v>45</v>
      </c>
      <c r="E976" s="7" t="s">
        <v>46</v>
      </c>
      <c r="F976" s="7" t="s">
        <v>70</v>
      </c>
      <c r="G976" s="7" t="s">
        <v>48</v>
      </c>
      <c r="H976" s="7" t="s">
        <v>328</v>
      </c>
      <c r="I976" s="7" t="s">
        <v>50</v>
      </c>
      <c r="J976" s="6">
        <v>45534</v>
      </c>
      <c r="K976" s="7" t="s">
        <v>161</v>
      </c>
      <c r="L976" s="7" t="s">
        <v>131</v>
      </c>
      <c r="M976" s="7" t="s">
        <v>9761</v>
      </c>
      <c r="N976" s="7" t="s">
        <v>9762</v>
      </c>
      <c r="O976" s="7" t="s">
        <v>9763</v>
      </c>
      <c r="P976" s="5">
        <v>4117</v>
      </c>
      <c r="Q976" s="7" t="s">
        <v>135</v>
      </c>
      <c r="R976" s="28" t="s">
        <v>9764</v>
      </c>
      <c r="S976" s="28" t="s">
        <v>9765</v>
      </c>
      <c r="T976" s="7" t="s">
        <v>9766</v>
      </c>
      <c r="U976" s="7" t="s">
        <v>9767</v>
      </c>
      <c r="V976" s="7">
        <v>5000000000</v>
      </c>
      <c r="W976" s="7" t="s">
        <v>9768</v>
      </c>
      <c r="X976" s="7">
        <v>283518234</v>
      </c>
      <c r="Y976" s="7" t="s">
        <v>50</v>
      </c>
      <c r="Z976" s="7">
        <v>4</v>
      </c>
      <c r="AA976" s="7" t="s">
        <v>50</v>
      </c>
      <c r="AB976" s="7" t="s">
        <v>50</v>
      </c>
      <c r="AC976" s="7" t="s">
        <v>50</v>
      </c>
      <c r="AD976" s="7" t="s">
        <v>50</v>
      </c>
      <c r="AE976" s="7" t="s">
        <v>50</v>
      </c>
      <c r="AF976" s="7" t="s">
        <v>50</v>
      </c>
      <c r="AG976" s="7" t="s">
        <v>50</v>
      </c>
      <c r="AH976" s="7">
        <v>2815906862</v>
      </c>
      <c r="AI976" s="7" t="s">
        <v>60</v>
      </c>
      <c r="AJ976" s="7">
        <v>2815906862</v>
      </c>
      <c r="AK976" s="7" t="s">
        <v>9769</v>
      </c>
      <c r="AL976" s="7" t="s">
        <v>50</v>
      </c>
      <c r="AM976" s="7" t="s">
        <v>9770</v>
      </c>
      <c r="AN976" s="7" t="s">
        <v>66</v>
      </c>
      <c r="AO976" s="7" t="s">
        <v>9771</v>
      </c>
      <c r="AP976" s="8" t="s">
        <v>9772</v>
      </c>
      <c r="AQ976" s="9" t="s">
        <v>50</v>
      </c>
      <c r="AR976" s="7" t="s">
        <v>50</v>
      </c>
    </row>
    <row r="977" spans="1:44" ht="15" thickBot="1">
      <c r="A977" s="10" t="s">
        <v>9773</v>
      </c>
      <c r="B977" s="11">
        <v>8302</v>
      </c>
      <c r="C977" s="12">
        <v>44621</v>
      </c>
      <c r="D977" s="13" t="s">
        <v>45</v>
      </c>
      <c r="E977" s="13" t="s">
        <v>46</v>
      </c>
      <c r="F977" s="13" t="s">
        <v>70</v>
      </c>
      <c r="G977" s="26" t="s">
        <v>54946</v>
      </c>
      <c r="H977" s="13" t="s">
        <v>9774</v>
      </c>
      <c r="I977" s="13" t="s">
        <v>50</v>
      </c>
      <c r="J977" s="12">
        <v>45533</v>
      </c>
      <c r="K977" s="13" t="s">
        <v>50</v>
      </c>
      <c r="L977" s="13" t="s">
        <v>178</v>
      </c>
      <c r="M977" s="13" t="s">
        <v>9775</v>
      </c>
      <c r="N977" s="13" t="s">
        <v>180</v>
      </c>
      <c r="O977" s="13" t="s">
        <v>9776</v>
      </c>
      <c r="P977" s="11">
        <v>4244</v>
      </c>
      <c r="Q977" s="13" t="s">
        <v>120</v>
      </c>
      <c r="R977" s="29" t="s">
        <v>9777</v>
      </c>
      <c r="S977" s="29" t="s">
        <v>9778</v>
      </c>
      <c r="T977" s="13" t="s">
        <v>9779</v>
      </c>
      <c r="U977" s="13" t="s">
        <v>50</v>
      </c>
      <c r="V977" s="13">
        <v>320000000</v>
      </c>
      <c r="W977" s="13" t="s">
        <v>60</v>
      </c>
      <c r="X977" s="13">
        <v>320000000</v>
      </c>
      <c r="Y977" s="13" t="s">
        <v>50</v>
      </c>
      <c r="Z977" s="13">
        <v>4</v>
      </c>
      <c r="AA977" s="13">
        <v>320000000</v>
      </c>
      <c r="AB977" s="13" t="s">
        <v>60</v>
      </c>
      <c r="AC977" s="13">
        <v>320000000</v>
      </c>
      <c r="AD977" s="13" t="s">
        <v>178</v>
      </c>
      <c r="AE977" s="13">
        <v>465125000</v>
      </c>
      <c r="AF977" s="13" t="s">
        <v>60</v>
      </c>
      <c r="AG977" s="13">
        <v>465125000</v>
      </c>
      <c r="AH977" s="13">
        <v>465125000</v>
      </c>
      <c r="AI977" s="13" t="s">
        <v>60</v>
      </c>
      <c r="AJ977" s="13">
        <v>465125000</v>
      </c>
      <c r="AK977" s="13" t="s">
        <v>9780</v>
      </c>
      <c r="AL977" s="13" t="s">
        <v>50</v>
      </c>
      <c r="AM977" s="13" t="s">
        <v>9781</v>
      </c>
      <c r="AN977" s="13" t="s">
        <v>66</v>
      </c>
      <c r="AO977" s="13" t="s">
        <v>9782</v>
      </c>
      <c r="AP977" s="14" t="s">
        <v>9783</v>
      </c>
      <c r="AQ977" s="15" t="s">
        <v>50</v>
      </c>
      <c r="AR977" s="13" t="s">
        <v>50</v>
      </c>
    </row>
    <row r="978" spans="1:44" ht="15" thickBot="1">
      <c r="A978" s="4" t="s">
        <v>9784</v>
      </c>
      <c r="B978" s="7" t="s">
        <v>50</v>
      </c>
      <c r="C978" s="6">
        <v>33970</v>
      </c>
      <c r="D978" s="7" t="s">
        <v>45</v>
      </c>
      <c r="E978" s="7" t="s">
        <v>46</v>
      </c>
      <c r="F978" s="7" t="s">
        <v>47</v>
      </c>
      <c r="G978" s="26" t="s">
        <v>54946</v>
      </c>
      <c r="H978" s="7" t="s">
        <v>50</v>
      </c>
      <c r="I978" s="7" t="s">
        <v>50</v>
      </c>
      <c r="J978" s="6">
        <v>45534</v>
      </c>
      <c r="K978" s="7" t="s">
        <v>89</v>
      </c>
      <c r="L978" s="7" t="s">
        <v>62</v>
      </c>
      <c r="M978" s="7" t="s">
        <v>9785</v>
      </c>
      <c r="N978" s="7" t="s">
        <v>1222</v>
      </c>
      <c r="O978" s="7" t="s">
        <v>9786</v>
      </c>
      <c r="P978" s="5">
        <v>4281</v>
      </c>
      <c r="Q978" s="7" t="s">
        <v>707</v>
      </c>
      <c r="R978" s="28" t="s">
        <v>9787</v>
      </c>
      <c r="S978" s="28" t="s">
        <v>9788</v>
      </c>
      <c r="T978" s="7" t="s">
        <v>9789</v>
      </c>
      <c r="U978" s="7" t="s">
        <v>9790</v>
      </c>
      <c r="V978" s="7">
        <v>550000</v>
      </c>
      <c r="W978" s="7" t="s">
        <v>1085</v>
      </c>
      <c r="X978" s="7">
        <v>407488</v>
      </c>
      <c r="Y978" s="7" t="s">
        <v>61</v>
      </c>
      <c r="Z978" s="7">
        <v>9</v>
      </c>
      <c r="AA978" s="7">
        <v>550000</v>
      </c>
      <c r="AB978" s="7" t="s">
        <v>1085</v>
      </c>
      <c r="AC978" s="7">
        <v>407488</v>
      </c>
      <c r="AD978" s="7" t="s">
        <v>62</v>
      </c>
      <c r="AE978" s="7">
        <v>113246901</v>
      </c>
      <c r="AF978" s="7" t="s">
        <v>60</v>
      </c>
      <c r="AG978" s="7">
        <v>113246901</v>
      </c>
      <c r="AH978" s="7">
        <v>120816551</v>
      </c>
      <c r="AI978" s="7" t="s">
        <v>60</v>
      </c>
      <c r="AJ978" s="7">
        <v>120816551</v>
      </c>
      <c r="AK978" s="7" t="s">
        <v>9791</v>
      </c>
      <c r="AL978" s="7" t="s">
        <v>50</v>
      </c>
      <c r="AM978" s="7" t="s">
        <v>9792</v>
      </c>
      <c r="AN978" s="7" t="s">
        <v>66</v>
      </c>
      <c r="AO978" s="7" t="s">
        <v>9793</v>
      </c>
      <c r="AP978" s="8" t="s">
        <v>9794</v>
      </c>
      <c r="AQ978" s="9" t="s">
        <v>50</v>
      </c>
      <c r="AR978" s="7" t="s">
        <v>50</v>
      </c>
    </row>
    <row r="979" spans="1:44" ht="15" thickBot="1">
      <c r="A979" s="10" t="s">
        <v>9795</v>
      </c>
      <c r="B979" s="13" t="s">
        <v>50</v>
      </c>
      <c r="C979" s="12">
        <v>44197</v>
      </c>
      <c r="D979" s="13" t="s">
        <v>45</v>
      </c>
      <c r="E979" s="13" t="s">
        <v>46</v>
      </c>
      <c r="F979" s="13" t="s">
        <v>70</v>
      </c>
      <c r="G979" s="26" t="s">
        <v>54946</v>
      </c>
      <c r="H979" s="13" t="s">
        <v>1126</v>
      </c>
      <c r="I979" s="13" t="s">
        <v>50</v>
      </c>
      <c r="J979" s="12">
        <v>45532</v>
      </c>
      <c r="K979" s="13" t="s">
        <v>50</v>
      </c>
      <c r="L979" s="13" t="s">
        <v>178</v>
      </c>
      <c r="M979" s="13" t="s">
        <v>6695</v>
      </c>
      <c r="N979" s="13" t="s">
        <v>54</v>
      </c>
      <c r="O979" s="13" t="s">
        <v>9796</v>
      </c>
      <c r="P979" s="11">
        <v>4363</v>
      </c>
      <c r="Q979" s="13" t="s">
        <v>56</v>
      </c>
      <c r="R979" s="29" t="s">
        <v>9797</v>
      </c>
      <c r="S979" s="29" t="s">
        <v>9798</v>
      </c>
      <c r="T979" s="13" t="s">
        <v>9799</v>
      </c>
      <c r="U979" s="13" t="s">
        <v>50</v>
      </c>
      <c r="V979" s="13">
        <v>40000000</v>
      </c>
      <c r="W979" s="13" t="s">
        <v>60</v>
      </c>
      <c r="X979" s="13">
        <v>40000000</v>
      </c>
      <c r="Y979" s="13" t="s">
        <v>50</v>
      </c>
      <c r="Z979" s="13">
        <v>3</v>
      </c>
      <c r="AA979" s="13">
        <v>40000000</v>
      </c>
      <c r="AB979" s="13" t="s">
        <v>60</v>
      </c>
      <c r="AC979" s="13">
        <v>40000000</v>
      </c>
      <c r="AD979" s="13" t="s">
        <v>178</v>
      </c>
      <c r="AE979" s="13">
        <v>100000000</v>
      </c>
      <c r="AF979" s="13" t="s">
        <v>60</v>
      </c>
      <c r="AG979" s="13">
        <v>100000000</v>
      </c>
      <c r="AH979" s="13">
        <v>102300000</v>
      </c>
      <c r="AI979" s="13" t="s">
        <v>60</v>
      </c>
      <c r="AJ979" s="13">
        <v>102300000</v>
      </c>
      <c r="AK979" s="13" t="s">
        <v>9800</v>
      </c>
      <c r="AL979" s="13" t="s">
        <v>50</v>
      </c>
      <c r="AM979" s="13" t="s">
        <v>9801</v>
      </c>
      <c r="AN979" s="13" t="s">
        <v>66</v>
      </c>
      <c r="AO979" s="13" t="s">
        <v>9802</v>
      </c>
      <c r="AP979" s="14" t="s">
        <v>9803</v>
      </c>
      <c r="AQ979" s="15" t="s">
        <v>50</v>
      </c>
      <c r="AR979" s="13" t="s">
        <v>50</v>
      </c>
    </row>
    <row r="980" spans="1:44" ht="15" thickBot="1">
      <c r="A980" s="4" t="s">
        <v>9804</v>
      </c>
      <c r="B980" s="5">
        <v>7529</v>
      </c>
      <c r="C980" s="6">
        <v>42736</v>
      </c>
      <c r="D980" s="7" t="s">
        <v>45</v>
      </c>
      <c r="E980" s="7" t="s">
        <v>46</v>
      </c>
      <c r="F980" s="7" t="s">
        <v>70</v>
      </c>
      <c r="G980" s="26" t="s">
        <v>54946</v>
      </c>
      <c r="H980" s="7" t="s">
        <v>50</v>
      </c>
      <c r="I980" s="7" t="s">
        <v>50</v>
      </c>
      <c r="J980" s="6">
        <v>45534</v>
      </c>
      <c r="K980" s="7" t="s">
        <v>89</v>
      </c>
      <c r="L980" s="7" t="s">
        <v>241</v>
      </c>
      <c r="M980" s="7" t="s">
        <v>9805</v>
      </c>
      <c r="N980" s="7" t="s">
        <v>1604</v>
      </c>
      <c r="O980" s="7" t="s">
        <v>9806</v>
      </c>
      <c r="P980" s="5">
        <v>4418</v>
      </c>
      <c r="Q980" s="7" t="s">
        <v>360</v>
      </c>
      <c r="R980" s="28" t="s">
        <v>9807</v>
      </c>
      <c r="S980" s="28" t="s">
        <v>9808</v>
      </c>
      <c r="T980" s="7" t="s">
        <v>9809</v>
      </c>
      <c r="U980" s="7" t="s">
        <v>50</v>
      </c>
      <c r="V980" s="7">
        <v>4000000</v>
      </c>
      <c r="W980" s="7" t="s">
        <v>209</v>
      </c>
      <c r="X980" s="7">
        <v>4423942</v>
      </c>
      <c r="Y980" s="7" t="s">
        <v>154</v>
      </c>
      <c r="Z980" s="7">
        <v>3</v>
      </c>
      <c r="AA980" s="7">
        <v>4000000</v>
      </c>
      <c r="AB980" s="7" t="s">
        <v>209</v>
      </c>
      <c r="AC980" s="7">
        <v>4423942</v>
      </c>
      <c r="AD980" s="7" t="s">
        <v>241</v>
      </c>
      <c r="AE980" s="7">
        <v>4000000</v>
      </c>
      <c r="AF980" s="7" t="s">
        <v>209</v>
      </c>
      <c r="AG980" s="7">
        <v>4423942</v>
      </c>
      <c r="AH980" s="7">
        <v>4000000</v>
      </c>
      <c r="AI980" s="7" t="s">
        <v>209</v>
      </c>
      <c r="AJ980" s="7">
        <v>4423942</v>
      </c>
      <c r="AK980" s="7" t="s">
        <v>9810</v>
      </c>
      <c r="AL980" s="7" t="s">
        <v>50</v>
      </c>
      <c r="AM980" s="7" t="s">
        <v>9811</v>
      </c>
      <c r="AN980" s="7" t="s">
        <v>253</v>
      </c>
      <c r="AO980" s="7" t="s">
        <v>9812</v>
      </c>
      <c r="AP980" s="8" t="s">
        <v>9813</v>
      </c>
      <c r="AQ980" s="9" t="s">
        <v>50</v>
      </c>
      <c r="AR980" s="7" t="s">
        <v>50</v>
      </c>
    </row>
    <row r="981" spans="1:44" ht="15" thickBot="1">
      <c r="A981" s="10" t="s">
        <v>9814</v>
      </c>
      <c r="B981" s="11">
        <v>1133</v>
      </c>
      <c r="C981" s="12">
        <v>43101</v>
      </c>
      <c r="D981" s="13" t="s">
        <v>45</v>
      </c>
      <c r="E981" s="13" t="s">
        <v>46</v>
      </c>
      <c r="F981" s="13" t="s">
        <v>70</v>
      </c>
      <c r="G981" s="26" t="s">
        <v>54946</v>
      </c>
      <c r="H981" s="13" t="s">
        <v>1126</v>
      </c>
      <c r="I981" s="13" t="s">
        <v>50</v>
      </c>
      <c r="J981" s="12">
        <v>45532</v>
      </c>
      <c r="K981" s="13" t="s">
        <v>116</v>
      </c>
      <c r="L981" s="13" t="s">
        <v>52</v>
      </c>
      <c r="M981" s="13" t="s">
        <v>9815</v>
      </c>
      <c r="N981" s="13" t="s">
        <v>1569</v>
      </c>
      <c r="O981" s="13" t="s">
        <v>9816</v>
      </c>
      <c r="P981" s="11">
        <v>4420</v>
      </c>
      <c r="Q981" s="13" t="s">
        <v>1571</v>
      </c>
      <c r="R981" s="29" t="s">
        <v>9817</v>
      </c>
      <c r="S981" s="29" t="s">
        <v>9818</v>
      </c>
      <c r="T981" s="13" t="s">
        <v>9819</v>
      </c>
      <c r="U981" s="13" t="s">
        <v>9820</v>
      </c>
      <c r="V981" s="13">
        <v>1500000</v>
      </c>
      <c r="W981" s="13" t="s">
        <v>60</v>
      </c>
      <c r="X981" s="13">
        <v>1500000</v>
      </c>
      <c r="Y981" s="13" t="s">
        <v>467</v>
      </c>
      <c r="Z981" s="13">
        <v>8</v>
      </c>
      <c r="AA981" s="13">
        <v>1930000</v>
      </c>
      <c r="AB981" s="13" t="s">
        <v>60</v>
      </c>
      <c r="AC981" s="13">
        <v>1930000</v>
      </c>
      <c r="AD981" s="13" t="s">
        <v>1624</v>
      </c>
      <c r="AE981" s="13">
        <v>2430000</v>
      </c>
      <c r="AF981" s="13" t="s">
        <v>60</v>
      </c>
      <c r="AG981" s="13">
        <v>2430000</v>
      </c>
      <c r="AH981" s="13">
        <v>7300000</v>
      </c>
      <c r="AI981" s="13" t="s">
        <v>60</v>
      </c>
      <c r="AJ981" s="13">
        <v>7300000</v>
      </c>
      <c r="AK981" s="13" t="s">
        <v>9821</v>
      </c>
      <c r="AL981" s="13" t="s">
        <v>50</v>
      </c>
      <c r="AM981" s="13" t="s">
        <v>9822</v>
      </c>
      <c r="AN981" s="13" t="s">
        <v>253</v>
      </c>
      <c r="AO981" s="13" t="s">
        <v>9823</v>
      </c>
      <c r="AP981" s="14" t="s">
        <v>9824</v>
      </c>
      <c r="AQ981" s="15" t="s">
        <v>50</v>
      </c>
      <c r="AR981" s="13" t="s">
        <v>50</v>
      </c>
    </row>
    <row r="982" spans="1:44" ht="15" thickBot="1">
      <c r="A982" s="4" t="s">
        <v>9825</v>
      </c>
      <c r="B982" s="7">
        <v>644</v>
      </c>
      <c r="C982" s="6">
        <v>43466</v>
      </c>
      <c r="D982" s="7" t="s">
        <v>45</v>
      </c>
      <c r="E982" s="7" t="s">
        <v>46</v>
      </c>
      <c r="F982" s="7" t="s">
        <v>70</v>
      </c>
      <c r="G982" s="26" t="s">
        <v>54946</v>
      </c>
      <c r="H982" s="7" t="s">
        <v>50</v>
      </c>
      <c r="I982" s="7" t="s">
        <v>50</v>
      </c>
      <c r="J982" s="6">
        <v>45532</v>
      </c>
      <c r="K982" s="7" t="s">
        <v>116</v>
      </c>
      <c r="L982" s="7" t="s">
        <v>467</v>
      </c>
      <c r="M982" s="7" t="s">
        <v>9826</v>
      </c>
      <c r="N982" s="7" t="s">
        <v>270</v>
      </c>
      <c r="O982" s="7" t="s">
        <v>9827</v>
      </c>
      <c r="P982" s="5">
        <v>4592</v>
      </c>
      <c r="Q982" s="7" t="s">
        <v>245</v>
      </c>
      <c r="R982" s="28" t="s">
        <v>9828</v>
      </c>
      <c r="S982" s="28" t="s">
        <v>9829</v>
      </c>
      <c r="T982" s="7" t="s">
        <v>9830</v>
      </c>
      <c r="U982" s="7" t="s">
        <v>9831</v>
      </c>
      <c r="V982" s="7">
        <v>150000000</v>
      </c>
      <c r="W982" s="7" t="s">
        <v>250</v>
      </c>
      <c r="X982" s="7">
        <v>1787371</v>
      </c>
      <c r="Y982" s="7" t="s">
        <v>467</v>
      </c>
      <c r="Z982" s="7">
        <v>1</v>
      </c>
      <c r="AA982" s="7">
        <v>150000000</v>
      </c>
      <c r="AB982" s="7" t="s">
        <v>250</v>
      </c>
      <c r="AC982" s="7">
        <v>1787371</v>
      </c>
      <c r="AD982" s="7" t="s">
        <v>467</v>
      </c>
      <c r="AE982" s="7">
        <v>150000000</v>
      </c>
      <c r="AF982" s="7" t="s">
        <v>250</v>
      </c>
      <c r="AG982" s="7">
        <v>1787371</v>
      </c>
      <c r="AH982" s="7">
        <v>150000000</v>
      </c>
      <c r="AI982" s="7" t="s">
        <v>250</v>
      </c>
      <c r="AJ982" s="7">
        <v>1787371</v>
      </c>
      <c r="AK982" s="7" t="s">
        <v>9832</v>
      </c>
      <c r="AL982" s="7" t="s">
        <v>50</v>
      </c>
      <c r="AM982" s="7" t="s">
        <v>9833</v>
      </c>
      <c r="AN982" s="7" t="s">
        <v>66</v>
      </c>
      <c r="AO982" s="7" t="s">
        <v>9834</v>
      </c>
      <c r="AP982" s="8" t="s">
        <v>9835</v>
      </c>
      <c r="AQ982" s="9" t="s">
        <v>50</v>
      </c>
      <c r="AR982" s="7" t="s">
        <v>50</v>
      </c>
    </row>
    <row r="983" spans="1:44" ht="15" thickBot="1">
      <c r="A983" s="10" t="s">
        <v>9836</v>
      </c>
      <c r="B983" s="13">
        <v>603</v>
      </c>
      <c r="C983" s="12">
        <v>43193</v>
      </c>
      <c r="D983" s="13" t="s">
        <v>45</v>
      </c>
      <c r="E983" s="13" t="s">
        <v>46</v>
      </c>
      <c r="F983" s="13" t="s">
        <v>70</v>
      </c>
      <c r="G983" s="13" t="s">
        <v>87</v>
      </c>
      <c r="H983" s="13" t="s">
        <v>240</v>
      </c>
      <c r="I983" s="13" t="s">
        <v>50</v>
      </c>
      <c r="J983" s="12">
        <v>45532</v>
      </c>
      <c r="K983" s="13" t="s">
        <v>50</v>
      </c>
      <c r="L983" s="13" t="s">
        <v>73</v>
      </c>
      <c r="M983" s="13" t="s">
        <v>9837</v>
      </c>
      <c r="N983" s="13" t="s">
        <v>1954</v>
      </c>
      <c r="O983" s="13" t="s">
        <v>9838</v>
      </c>
      <c r="P983" s="11">
        <v>4614</v>
      </c>
      <c r="Q983" s="13" t="s">
        <v>245</v>
      </c>
      <c r="R983" s="29" t="s">
        <v>9839</v>
      </c>
      <c r="S983" s="29" t="s">
        <v>9840</v>
      </c>
      <c r="T983" s="13" t="s">
        <v>9841</v>
      </c>
      <c r="U983" s="13" t="s">
        <v>50</v>
      </c>
      <c r="V983" s="13">
        <v>10000000</v>
      </c>
      <c r="W983" s="13" t="s">
        <v>60</v>
      </c>
      <c r="X983" s="13">
        <v>10000000</v>
      </c>
      <c r="Y983" s="13" t="s">
        <v>171</v>
      </c>
      <c r="Z983" s="13">
        <v>7</v>
      </c>
      <c r="AA983" s="13">
        <v>10000000</v>
      </c>
      <c r="AB983" s="13" t="s">
        <v>60</v>
      </c>
      <c r="AC983" s="13">
        <v>10000000</v>
      </c>
      <c r="AD983" s="13" t="s">
        <v>73</v>
      </c>
      <c r="AE983" s="13">
        <v>35882491</v>
      </c>
      <c r="AF983" s="13" t="s">
        <v>60</v>
      </c>
      <c r="AG983" s="13">
        <v>35882491</v>
      </c>
      <c r="AH983" s="13">
        <v>35882491</v>
      </c>
      <c r="AI983" s="13" t="s">
        <v>60</v>
      </c>
      <c r="AJ983" s="13">
        <v>35882491</v>
      </c>
      <c r="AK983" s="13" t="s">
        <v>9842</v>
      </c>
      <c r="AL983" s="13" t="s">
        <v>50</v>
      </c>
      <c r="AM983" s="13" t="s">
        <v>9843</v>
      </c>
      <c r="AN983" s="13" t="s">
        <v>66</v>
      </c>
      <c r="AO983" s="13" t="s">
        <v>9844</v>
      </c>
      <c r="AP983" s="14" t="s">
        <v>9845</v>
      </c>
      <c r="AQ983" s="15" t="s">
        <v>50</v>
      </c>
      <c r="AR983" s="13" t="s">
        <v>50</v>
      </c>
    </row>
    <row r="984" spans="1:44" ht="15" thickBot="1">
      <c r="A984" s="4" t="s">
        <v>9846</v>
      </c>
      <c r="B984" s="7" t="s">
        <v>50</v>
      </c>
      <c r="C984" s="6">
        <v>32509</v>
      </c>
      <c r="D984" s="7" t="s">
        <v>45</v>
      </c>
      <c r="E984" s="7" t="s">
        <v>46</v>
      </c>
      <c r="F984" s="7" t="s">
        <v>70</v>
      </c>
      <c r="G984" s="7" t="s">
        <v>176</v>
      </c>
      <c r="H984" s="7" t="s">
        <v>50</v>
      </c>
      <c r="I984" s="7" t="s">
        <v>50</v>
      </c>
      <c r="J984" s="6">
        <v>45534</v>
      </c>
      <c r="K984" s="7" t="s">
        <v>72</v>
      </c>
      <c r="L984" s="7" t="s">
        <v>131</v>
      </c>
      <c r="M984" s="7" t="s">
        <v>9847</v>
      </c>
      <c r="N984" s="7" t="s">
        <v>918</v>
      </c>
      <c r="O984" s="7" t="s">
        <v>9848</v>
      </c>
      <c r="P984" s="5">
        <v>4787</v>
      </c>
      <c r="Q984" s="7" t="s">
        <v>920</v>
      </c>
      <c r="R984" s="28" t="s">
        <v>9849</v>
      </c>
      <c r="S984" s="28" t="s">
        <v>9850</v>
      </c>
      <c r="T984" s="7" t="s">
        <v>9851</v>
      </c>
      <c r="U984" s="7" t="s">
        <v>9852</v>
      </c>
      <c r="V984" s="7">
        <v>15000000</v>
      </c>
      <c r="W984" s="7" t="s">
        <v>209</v>
      </c>
      <c r="X984" s="7">
        <v>16623372</v>
      </c>
      <c r="Y984" s="7" t="s">
        <v>50</v>
      </c>
      <c r="Z984" s="7">
        <v>12</v>
      </c>
      <c r="AA984" s="7" t="s">
        <v>50</v>
      </c>
      <c r="AB984" s="7" t="s">
        <v>50</v>
      </c>
      <c r="AC984" s="7" t="s">
        <v>50</v>
      </c>
      <c r="AD984" s="7" t="s">
        <v>50</v>
      </c>
      <c r="AE984" s="7" t="s">
        <v>50</v>
      </c>
      <c r="AF984" s="7" t="s">
        <v>50</v>
      </c>
      <c r="AG984" s="7" t="s">
        <v>50</v>
      </c>
      <c r="AH984" s="7">
        <v>1368615723</v>
      </c>
      <c r="AI984" s="7" t="s">
        <v>60</v>
      </c>
      <c r="AJ984" s="7">
        <v>1368615723</v>
      </c>
      <c r="AK984" s="7" t="s">
        <v>50</v>
      </c>
      <c r="AL984" s="7" t="s">
        <v>50</v>
      </c>
      <c r="AM984" s="7" t="s">
        <v>9853</v>
      </c>
      <c r="AN984" s="7" t="s">
        <v>66</v>
      </c>
      <c r="AO984" s="7" t="s">
        <v>9854</v>
      </c>
      <c r="AP984" s="8" t="s">
        <v>9855</v>
      </c>
      <c r="AQ984" s="9" t="s">
        <v>50</v>
      </c>
      <c r="AR984" s="7" t="s">
        <v>50</v>
      </c>
    </row>
    <row r="985" spans="1:44" ht="15" thickBot="1">
      <c r="A985" s="10" t="s">
        <v>9856</v>
      </c>
      <c r="B985" s="11">
        <v>2665</v>
      </c>
      <c r="C985" s="12">
        <v>41275</v>
      </c>
      <c r="D985" s="13" t="s">
        <v>45</v>
      </c>
      <c r="E985" s="13" t="s">
        <v>46</v>
      </c>
      <c r="F985" s="13" t="s">
        <v>47</v>
      </c>
      <c r="G985" s="13" t="s">
        <v>160</v>
      </c>
      <c r="H985" s="13" t="s">
        <v>50</v>
      </c>
      <c r="I985" s="13" t="s">
        <v>50</v>
      </c>
      <c r="J985" s="12">
        <v>45532</v>
      </c>
      <c r="K985" s="13" t="s">
        <v>161</v>
      </c>
      <c r="L985" s="13" t="s">
        <v>62</v>
      </c>
      <c r="M985" s="13" t="s">
        <v>9857</v>
      </c>
      <c r="N985" s="13" t="s">
        <v>543</v>
      </c>
      <c r="O985" s="13" t="s">
        <v>9858</v>
      </c>
      <c r="P985" s="11">
        <v>5354</v>
      </c>
      <c r="Q985" s="13" t="s">
        <v>545</v>
      </c>
      <c r="R985" s="29" t="s">
        <v>9859</v>
      </c>
      <c r="S985" s="29" t="s">
        <v>9860</v>
      </c>
      <c r="T985" s="13" t="s">
        <v>50</v>
      </c>
      <c r="U985" s="13" t="s">
        <v>9861</v>
      </c>
      <c r="V985" s="13">
        <v>200000000</v>
      </c>
      <c r="W985" s="13" t="s">
        <v>60</v>
      </c>
      <c r="X985" s="13">
        <v>200000000</v>
      </c>
      <c r="Y985" s="13" t="s">
        <v>61</v>
      </c>
      <c r="Z985" s="13">
        <v>1</v>
      </c>
      <c r="AA985" s="13">
        <v>200000000</v>
      </c>
      <c r="AB985" s="13" t="s">
        <v>60</v>
      </c>
      <c r="AC985" s="13">
        <v>200000000</v>
      </c>
      <c r="AD985" s="13" t="s">
        <v>62</v>
      </c>
      <c r="AE985" s="13">
        <v>200000000</v>
      </c>
      <c r="AF985" s="13" t="s">
        <v>60</v>
      </c>
      <c r="AG985" s="13">
        <v>200000000</v>
      </c>
      <c r="AH985" s="13">
        <v>200000000</v>
      </c>
      <c r="AI985" s="13" t="s">
        <v>60</v>
      </c>
      <c r="AJ985" s="13">
        <v>200000000</v>
      </c>
      <c r="AK985" s="13" t="s">
        <v>9862</v>
      </c>
      <c r="AL985" s="13" t="s">
        <v>50</v>
      </c>
      <c r="AM985" s="13" t="s">
        <v>9863</v>
      </c>
      <c r="AN985" s="13" t="s">
        <v>66</v>
      </c>
      <c r="AO985" s="13" t="s">
        <v>9864</v>
      </c>
      <c r="AP985" s="14" t="s">
        <v>9865</v>
      </c>
      <c r="AQ985" s="15" t="s">
        <v>50</v>
      </c>
      <c r="AR985" s="13" t="s">
        <v>50</v>
      </c>
    </row>
    <row r="986" spans="1:44" ht="15" thickBot="1">
      <c r="A986" s="4" t="s">
        <v>9866</v>
      </c>
      <c r="B986" s="7">
        <v>575</v>
      </c>
      <c r="C986" s="6">
        <v>42005</v>
      </c>
      <c r="D986" s="7" t="s">
        <v>45</v>
      </c>
      <c r="E986" s="7" t="s">
        <v>46</v>
      </c>
      <c r="F986" s="7" t="s">
        <v>70</v>
      </c>
      <c r="G986" s="26" t="s">
        <v>54946</v>
      </c>
      <c r="H986" s="7" t="s">
        <v>1091</v>
      </c>
      <c r="I986" s="7" t="s">
        <v>50</v>
      </c>
      <c r="J986" s="6">
        <v>45533</v>
      </c>
      <c r="K986" s="7" t="s">
        <v>116</v>
      </c>
      <c r="L986" s="7" t="s">
        <v>52</v>
      </c>
      <c r="M986" s="7" t="s">
        <v>9867</v>
      </c>
      <c r="N986" s="7" t="s">
        <v>9868</v>
      </c>
      <c r="O986" s="7" t="s">
        <v>9869</v>
      </c>
      <c r="P986" s="5">
        <v>5360</v>
      </c>
      <c r="Q986" s="7" t="s">
        <v>360</v>
      </c>
      <c r="R986" s="28" t="s">
        <v>9870</v>
      </c>
      <c r="S986" s="28" t="s">
        <v>9871</v>
      </c>
      <c r="T986" s="7" t="s">
        <v>50</v>
      </c>
      <c r="U986" s="7" t="s">
        <v>9872</v>
      </c>
      <c r="V986" s="7">
        <v>20180000</v>
      </c>
      <c r="W986" s="7" t="s">
        <v>209</v>
      </c>
      <c r="X986" s="7">
        <v>22470759</v>
      </c>
      <c r="Y986" s="7" t="s">
        <v>81</v>
      </c>
      <c r="Z986" s="7">
        <v>7</v>
      </c>
      <c r="AA986" s="7">
        <v>96000000</v>
      </c>
      <c r="AB986" s="7" t="s">
        <v>209</v>
      </c>
      <c r="AC986" s="7">
        <v>99985627</v>
      </c>
      <c r="AD986" s="7" t="s">
        <v>124</v>
      </c>
      <c r="AE986" s="7">
        <v>170930000</v>
      </c>
      <c r="AF986" s="7" t="s">
        <v>209</v>
      </c>
      <c r="AG986" s="7">
        <v>183256130</v>
      </c>
      <c r="AH986" s="7">
        <v>193110000</v>
      </c>
      <c r="AI986" s="7" t="s">
        <v>209</v>
      </c>
      <c r="AJ986" s="7">
        <v>207942705</v>
      </c>
      <c r="AK986" s="7" t="s">
        <v>9873</v>
      </c>
      <c r="AL986" s="7" t="s">
        <v>50</v>
      </c>
      <c r="AM986" s="7" t="s">
        <v>9874</v>
      </c>
      <c r="AN986" s="7" t="s">
        <v>66</v>
      </c>
      <c r="AO986" s="7" t="s">
        <v>50</v>
      </c>
      <c r="AP986" s="8" t="s">
        <v>9875</v>
      </c>
      <c r="AQ986" s="9" t="s">
        <v>50</v>
      </c>
      <c r="AR986" s="7" t="s">
        <v>255</v>
      </c>
    </row>
    <row r="987" spans="1:44" ht="15" thickBot="1">
      <c r="A987" s="10" t="s">
        <v>9876</v>
      </c>
      <c r="B987" s="13">
        <v>79</v>
      </c>
      <c r="C987" s="12">
        <v>44565</v>
      </c>
      <c r="D987" s="13" t="s">
        <v>45</v>
      </c>
      <c r="E987" s="13" t="s">
        <v>46</v>
      </c>
      <c r="F987" s="13" t="s">
        <v>70</v>
      </c>
      <c r="G987" s="27" t="s">
        <v>54945</v>
      </c>
      <c r="H987" s="13" t="s">
        <v>50</v>
      </c>
      <c r="I987" s="13" t="s">
        <v>50</v>
      </c>
      <c r="J987" s="12">
        <v>45533</v>
      </c>
      <c r="K987" s="13" t="s">
        <v>50</v>
      </c>
      <c r="L987" s="13" t="s">
        <v>1624</v>
      </c>
      <c r="M987" s="13" t="s">
        <v>9877</v>
      </c>
      <c r="N987" s="13" t="s">
        <v>1914</v>
      </c>
      <c r="O987" s="13" t="s">
        <v>9878</v>
      </c>
      <c r="P987" s="11">
        <v>5461</v>
      </c>
      <c r="Q987" s="13" t="s">
        <v>920</v>
      </c>
      <c r="R987" s="29" t="s">
        <v>9879</v>
      </c>
      <c r="S987" s="29" t="s">
        <v>9880</v>
      </c>
      <c r="T987" s="13" t="s">
        <v>9881</v>
      </c>
      <c r="U987" s="13" t="s">
        <v>50</v>
      </c>
      <c r="V987" s="13">
        <v>1321311</v>
      </c>
      <c r="W987" s="13" t="s">
        <v>1919</v>
      </c>
      <c r="X987" s="13">
        <v>129890</v>
      </c>
      <c r="Y987" s="13" t="s">
        <v>467</v>
      </c>
      <c r="Z987" s="13">
        <v>4</v>
      </c>
      <c r="AA987" s="13">
        <v>1321311</v>
      </c>
      <c r="AB987" s="13" t="s">
        <v>1919</v>
      </c>
      <c r="AC987" s="13">
        <v>129890</v>
      </c>
      <c r="AD987" s="13" t="s">
        <v>1624</v>
      </c>
      <c r="AE987" s="13">
        <v>1289890</v>
      </c>
      <c r="AF987" s="13" t="s">
        <v>60</v>
      </c>
      <c r="AG987" s="13">
        <v>1289890</v>
      </c>
      <c r="AH987" s="13">
        <v>1384532</v>
      </c>
      <c r="AI987" s="13" t="s">
        <v>60</v>
      </c>
      <c r="AJ987" s="13">
        <v>1384532</v>
      </c>
      <c r="AK987" s="13" t="s">
        <v>9882</v>
      </c>
      <c r="AL987" s="13" t="s">
        <v>50</v>
      </c>
      <c r="AM987" s="13" t="s">
        <v>9883</v>
      </c>
      <c r="AN987" s="13" t="s">
        <v>66</v>
      </c>
      <c r="AO987" s="13" t="s">
        <v>9884</v>
      </c>
      <c r="AP987" s="14" t="s">
        <v>9885</v>
      </c>
      <c r="AQ987" s="15" t="s">
        <v>50</v>
      </c>
      <c r="AR987" s="13" t="s">
        <v>50</v>
      </c>
    </row>
    <row r="988" spans="1:44" ht="15" thickBot="1">
      <c r="A988" s="4" t="s">
        <v>9886</v>
      </c>
      <c r="B988" s="5">
        <v>379024</v>
      </c>
      <c r="C988" s="6">
        <v>34335</v>
      </c>
      <c r="D988" s="7" t="s">
        <v>45</v>
      </c>
      <c r="E988" s="7" t="s">
        <v>46</v>
      </c>
      <c r="F988" s="7" t="s">
        <v>638</v>
      </c>
      <c r="G988" s="7" t="s">
        <v>71</v>
      </c>
      <c r="H988" s="7" t="s">
        <v>328</v>
      </c>
      <c r="I988" s="7" t="s">
        <v>50</v>
      </c>
      <c r="J988" s="6">
        <v>45532</v>
      </c>
      <c r="K988" s="7" t="s">
        <v>116</v>
      </c>
      <c r="L988" s="7" t="s">
        <v>162</v>
      </c>
      <c r="M988" s="7" t="s">
        <v>6786</v>
      </c>
      <c r="N988" s="7" t="s">
        <v>8331</v>
      </c>
      <c r="O988" s="7" t="s">
        <v>9887</v>
      </c>
      <c r="P988" s="5">
        <v>5688</v>
      </c>
      <c r="Q988" s="7" t="s">
        <v>166</v>
      </c>
      <c r="R988" s="28" t="s">
        <v>9888</v>
      </c>
      <c r="S988" s="28" t="s">
        <v>9889</v>
      </c>
      <c r="T988" s="7" t="s">
        <v>50</v>
      </c>
      <c r="U988" s="7" t="s">
        <v>9890</v>
      </c>
      <c r="V988" s="7">
        <v>150000000</v>
      </c>
      <c r="W988" s="7" t="s">
        <v>60</v>
      </c>
      <c r="X988" s="7">
        <v>150000000</v>
      </c>
      <c r="Y988" s="7" t="s">
        <v>171</v>
      </c>
      <c r="Z988" s="7">
        <v>2</v>
      </c>
      <c r="AA988" s="7" t="s">
        <v>50</v>
      </c>
      <c r="AB988" s="7" t="s">
        <v>50</v>
      </c>
      <c r="AC988" s="7" t="s">
        <v>50</v>
      </c>
      <c r="AD988" s="7" t="s">
        <v>178</v>
      </c>
      <c r="AE988" s="7" t="s">
        <v>50</v>
      </c>
      <c r="AF988" s="7" t="s">
        <v>50</v>
      </c>
      <c r="AG988" s="7" t="s">
        <v>50</v>
      </c>
      <c r="AH988" s="7">
        <v>150000000</v>
      </c>
      <c r="AI988" s="7" t="s">
        <v>60</v>
      </c>
      <c r="AJ988" s="7">
        <v>150000000</v>
      </c>
      <c r="AK988" s="7" t="s">
        <v>50</v>
      </c>
      <c r="AL988" s="7" t="s">
        <v>50</v>
      </c>
      <c r="AM988" s="7" t="s">
        <v>9891</v>
      </c>
      <c r="AN988" s="7" t="s">
        <v>66</v>
      </c>
      <c r="AO988" s="7" t="s">
        <v>9892</v>
      </c>
      <c r="AP988" s="8" t="s">
        <v>9893</v>
      </c>
      <c r="AQ988" s="9" t="s">
        <v>50</v>
      </c>
      <c r="AR988" s="7" t="s">
        <v>50</v>
      </c>
    </row>
    <row r="989" spans="1:44" ht="15" thickBot="1">
      <c r="A989" s="10" t="s">
        <v>9894</v>
      </c>
      <c r="B989" s="11">
        <v>13050</v>
      </c>
      <c r="C989" s="12">
        <v>44927</v>
      </c>
      <c r="D989" s="13" t="s">
        <v>45</v>
      </c>
      <c r="E989" s="13" t="s">
        <v>46</v>
      </c>
      <c r="F989" s="13" t="s">
        <v>70</v>
      </c>
      <c r="G989" s="13" t="s">
        <v>87</v>
      </c>
      <c r="H989" s="13" t="s">
        <v>50</v>
      </c>
      <c r="I989" s="13" t="s">
        <v>50</v>
      </c>
      <c r="J989" s="12">
        <v>45533</v>
      </c>
      <c r="K989" s="13" t="s">
        <v>50</v>
      </c>
      <c r="L989" s="13" t="s">
        <v>178</v>
      </c>
      <c r="M989" s="13" t="s">
        <v>9895</v>
      </c>
      <c r="N989" s="13" t="s">
        <v>543</v>
      </c>
      <c r="O989" s="13" t="s">
        <v>9896</v>
      </c>
      <c r="P989" s="11">
        <v>5698</v>
      </c>
      <c r="Q989" s="13" t="s">
        <v>545</v>
      </c>
      <c r="R989" s="29" t="s">
        <v>9897</v>
      </c>
      <c r="S989" s="29" t="s">
        <v>9898</v>
      </c>
      <c r="T989" s="13" t="s">
        <v>50</v>
      </c>
      <c r="U989" s="13" t="s">
        <v>50</v>
      </c>
      <c r="V989" s="13">
        <v>20000000</v>
      </c>
      <c r="W989" s="13" t="s">
        <v>60</v>
      </c>
      <c r="X989" s="13">
        <v>20000000</v>
      </c>
      <c r="Y989" s="13" t="s">
        <v>50</v>
      </c>
      <c r="Z989" s="13">
        <v>2</v>
      </c>
      <c r="AA989" s="13">
        <v>20000000</v>
      </c>
      <c r="AB989" s="13" t="s">
        <v>60</v>
      </c>
      <c r="AC989" s="13">
        <v>20000000</v>
      </c>
      <c r="AD989" s="13" t="s">
        <v>178</v>
      </c>
      <c r="AE989" s="13">
        <v>20000000</v>
      </c>
      <c r="AF989" s="13" t="s">
        <v>60</v>
      </c>
      <c r="AG989" s="13">
        <v>20000000</v>
      </c>
      <c r="AH989" s="13">
        <v>20000000</v>
      </c>
      <c r="AI989" s="13" t="s">
        <v>60</v>
      </c>
      <c r="AJ989" s="13">
        <v>20000000</v>
      </c>
      <c r="AK989" s="13" t="s">
        <v>9899</v>
      </c>
      <c r="AL989" s="13" t="s">
        <v>50</v>
      </c>
      <c r="AM989" s="13" t="s">
        <v>9900</v>
      </c>
      <c r="AN989" s="13" t="s">
        <v>993</v>
      </c>
      <c r="AO989" s="13" t="s">
        <v>9901</v>
      </c>
      <c r="AP989" s="14" t="s">
        <v>9902</v>
      </c>
      <c r="AQ989" s="15" t="s">
        <v>50</v>
      </c>
      <c r="AR989" s="13" t="s">
        <v>50</v>
      </c>
    </row>
    <row r="990" spans="1:44" ht="15" thickBot="1">
      <c r="A990" s="4" t="s">
        <v>9903</v>
      </c>
      <c r="B990" s="7" t="s">
        <v>50</v>
      </c>
      <c r="C990" s="6">
        <v>43831</v>
      </c>
      <c r="D990" s="7" t="s">
        <v>45</v>
      </c>
      <c r="E990" s="7" t="s">
        <v>46</v>
      </c>
      <c r="F990" s="7" t="s">
        <v>70</v>
      </c>
      <c r="G990" s="26" t="s">
        <v>54946</v>
      </c>
      <c r="H990" s="7" t="s">
        <v>50</v>
      </c>
      <c r="I990" s="7" t="s">
        <v>50</v>
      </c>
      <c r="J990" s="6">
        <v>45532</v>
      </c>
      <c r="K990" s="7" t="s">
        <v>116</v>
      </c>
      <c r="L990" s="7" t="s">
        <v>178</v>
      </c>
      <c r="M990" s="7" t="s">
        <v>9904</v>
      </c>
      <c r="N990" s="7" t="s">
        <v>1748</v>
      </c>
      <c r="O990" s="7" t="s">
        <v>9905</v>
      </c>
      <c r="P990" s="5">
        <v>5742</v>
      </c>
      <c r="Q990" s="7" t="s">
        <v>1750</v>
      </c>
      <c r="R990" s="28" t="s">
        <v>9906</v>
      </c>
      <c r="S990" s="28" t="s">
        <v>9907</v>
      </c>
      <c r="T990" s="7" t="s">
        <v>9908</v>
      </c>
      <c r="U990" s="7">
        <f>1-267-629-9674</f>
        <v>-10569</v>
      </c>
      <c r="V990" s="7" t="s">
        <v>50</v>
      </c>
      <c r="W990" s="7" t="s">
        <v>50</v>
      </c>
      <c r="X990" s="7" t="s">
        <v>50</v>
      </c>
      <c r="Y990" s="7" t="s">
        <v>50</v>
      </c>
      <c r="Z990" s="7">
        <v>5</v>
      </c>
      <c r="AA990" s="7" t="s">
        <v>50</v>
      </c>
      <c r="AB990" s="7" t="s">
        <v>50</v>
      </c>
      <c r="AC990" s="7" t="s">
        <v>50</v>
      </c>
      <c r="AD990" s="7" t="s">
        <v>178</v>
      </c>
      <c r="AE990" s="7">
        <v>8000000</v>
      </c>
      <c r="AF990" s="7" t="s">
        <v>60</v>
      </c>
      <c r="AG990" s="7">
        <v>8000000</v>
      </c>
      <c r="AH990" s="7">
        <v>8075000</v>
      </c>
      <c r="AI990" s="7" t="s">
        <v>60</v>
      </c>
      <c r="AJ990" s="7">
        <v>8075000</v>
      </c>
      <c r="AK990" s="7" t="s">
        <v>9909</v>
      </c>
      <c r="AL990" s="7" t="s">
        <v>50</v>
      </c>
      <c r="AM990" s="7" t="s">
        <v>9910</v>
      </c>
      <c r="AN990" s="7" t="s">
        <v>66</v>
      </c>
      <c r="AO990" s="7" t="s">
        <v>9911</v>
      </c>
      <c r="AP990" s="8" t="s">
        <v>9912</v>
      </c>
      <c r="AQ990" s="9" t="s">
        <v>50</v>
      </c>
      <c r="AR990" s="7" t="s">
        <v>50</v>
      </c>
    </row>
    <row r="991" spans="1:44" ht="15" thickBot="1">
      <c r="A991" s="10" t="s">
        <v>9913</v>
      </c>
      <c r="B991" s="11">
        <v>34382</v>
      </c>
      <c r="C991" s="12">
        <v>35796</v>
      </c>
      <c r="D991" s="13" t="s">
        <v>45</v>
      </c>
      <c r="E991" s="13" t="s">
        <v>46</v>
      </c>
      <c r="F991" s="13" t="s">
        <v>47</v>
      </c>
      <c r="G991" s="13" t="s">
        <v>176</v>
      </c>
      <c r="H991" s="13" t="s">
        <v>1076</v>
      </c>
      <c r="I991" s="13" t="s">
        <v>50</v>
      </c>
      <c r="J991" s="12">
        <v>45533</v>
      </c>
      <c r="K991" s="13" t="s">
        <v>72</v>
      </c>
      <c r="L991" s="13" t="s">
        <v>162</v>
      </c>
      <c r="M991" s="13" t="s">
        <v>9914</v>
      </c>
      <c r="N991" s="13" t="s">
        <v>9915</v>
      </c>
      <c r="O991" s="13" t="s">
        <v>9916</v>
      </c>
      <c r="P991" s="11">
        <v>5768</v>
      </c>
      <c r="Q991" s="13" t="s">
        <v>383</v>
      </c>
      <c r="R991" s="29" t="s">
        <v>9917</v>
      </c>
      <c r="S991" s="29" t="s">
        <v>9918</v>
      </c>
      <c r="T991" s="13" t="s">
        <v>9919</v>
      </c>
      <c r="U991" s="13" t="s">
        <v>9920</v>
      </c>
      <c r="V991" s="13">
        <v>390000000</v>
      </c>
      <c r="W991" s="13" t="s">
        <v>60</v>
      </c>
      <c r="X991" s="13">
        <v>390000000</v>
      </c>
      <c r="Y991" s="13" t="s">
        <v>171</v>
      </c>
      <c r="Z991" s="13">
        <v>2</v>
      </c>
      <c r="AA991" s="13" t="s">
        <v>50</v>
      </c>
      <c r="AB991" s="13" t="s">
        <v>50</v>
      </c>
      <c r="AC991" s="13" t="s">
        <v>50</v>
      </c>
      <c r="AD991" s="13" t="s">
        <v>50</v>
      </c>
      <c r="AE991" s="13" t="s">
        <v>50</v>
      </c>
      <c r="AF991" s="13" t="s">
        <v>50</v>
      </c>
      <c r="AG991" s="13" t="s">
        <v>50</v>
      </c>
      <c r="AH991" s="13">
        <v>415000000</v>
      </c>
      <c r="AI991" s="13" t="s">
        <v>60</v>
      </c>
      <c r="AJ991" s="13">
        <v>415000000</v>
      </c>
      <c r="AK991" s="13" t="s">
        <v>9921</v>
      </c>
      <c r="AL991" s="13" t="s">
        <v>50</v>
      </c>
      <c r="AM991" s="13" t="s">
        <v>9922</v>
      </c>
      <c r="AN991" s="13" t="s">
        <v>66</v>
      </c>
      <c r="AO991" s="13" t="s">
        <v>9923</v>
      </c>
      <c r="AP991" s="14" t="s">
        <v>9924</v>
      </c>
      <c r="AQ991" s="15" t="s">
        <v>50</v>
      </c>
      <c r="AR991" s="13" t="s">
        <v>50</v>
      </c>
    </row>
    <row r="992" spans="1:44" ht="15" thickBot="1">
      <c r="A992" s="4" t="s">
        <v>9925</v>
      </c>
      <c r="B992" s="5">
        <v>11317</v>
      </c>
      <c r="C992" s="6">
        <v>41640</v>
      </c>
      <c r="D992" s="7" t="s">
        <v>45</v>
      </c>
      <c r="E992" s="7" t="s">
        <v>46</v>
      </c>
      <c r="F992" s="7" t="s">
        <v>47</v>
      </c>
      <c r="G992" s="7" t="s">
        <v>87</v>
      </c>
      <c r="H992" s="7" t="s">
        <v>240</v>
      </c>
      <c r="I992" s="7" t="s">
        <v>50</v>
      </c>
      <c r="J992" s="6">
        <v>45533</v>
      </c>
      <c r="K992" s="7" t="s">
        <v>116</v>
      </c>
      <c r="L992" s="7" t="s">
        <v>162</v>
      </c>
      <c r="M992" s="7" t="s">
        <v>9926</v>
      </c>
      <c r="N992" s="7" t="s">
        <v>9927</v>
      </c>
      <c r="O992" s="7" t="s">
        <v>9928</v>
      </c>
      <c r="P992" s="5">
        <v>5982</v>
      </c>
      <c r="Q992" s="7" t="s">
        <v>93</v>
      </c>
      <c r="R992" s="28" t="s">
        <v>9929</v>
      </c>
      <c r="S992" s="28" t="s">
        <v>9930</v>
      </c>
      <c r="T992" s="7" t="s">
        <v>9931</v>
      </c>
      <c r="U992" s="7" t="s">
        <v>9932</v>
      </c>
      <c r="V992" s="7">
        <v>500000</v>
      </c>
      <c r="W992" s="7" t="s">
        <v>60</v>
      </c>
      <c r="X992" s="7">
        <v>500000</v>
      </c>
      <c r="Y992" s="7" t="s">
        <v>61</v>
      </c>
      <c r="Z992" s="7">
        <v>4</v>
      </c>
      <c r="AA992" s="7">
        <v>1000000</v>
      </c>
      <c r="AB992" s="7" t="s">
        <v>60</v>
      </c>
      <c r="AC992" s="7">
        <v>1000000</v>
      </c>
      <c r="AD992" s="7" t="s">
        <v>62</v>
      </c>
      <c r="AE992" s="7">
        <v>2000000</v>
      </c>
      <c r="AF992" s="7" t="s">
        <v>60</v>
      </c>
      <c r="AG992" s="7">
        <v>2000000</v>
      </c>
      <c r="AH992" s="7">
        <v>3500000</v>
      </c>
      <c r="AI992" s="7" t="s">
        <v>60</v>
      </c>
      <c r="AJ992" s="7">
        <v>3500000</v>
      </c>
      <c r="AK992" s="7" t="s">
        <v>9933</v>
      </c>
      <c r="AL992" s="7" t="s">
        <v>9934</v>
      </c>
      <c r="AM992" s="7" t="s">
        <v>9935</v>
      </c>
      <c r="AN992" s="7" t="s">
        <v>66</v>
      </c>
      <c r="AO992" s="7" t="s">
        <v>9936</v>
      </c>
      <c r="AP992" s="9" t="s">
        <v>50</v>
      </c>
      <c r="AQ992" s="8" t="s">
        <v>9937</v>
      </c>
      <c r="AR992" s="7" t="s">
        <v>50</v>
      </c>
    </row>
    <row r="993" spans="1:44" ht="15" thickBot="1">
      <c r="A993" s="10" t="s">
        <v>9938</v>
      </c>
      <c r="B993" s="13" t="s">
        <v>50</v>
      </c>
      <c r="C993" s="12">
        <v>43466</v>
      </c>
      <c r="D993" s="13" t="s">
        <v>45</v>
      </c>
      <c r="E993" s="13" t="s">
        <v>46</v>
      </c>
      <c r="F993" s="13" t="s">
        <v>70</v>
      </c>
      <c r="G993" s="27" t="s">
        <v>54945</v>
      </c>
      <c r="H993" s="13" t="s">
        <v>50</v>
      </c>
      <c r="I993" s="13" t="s">
        <v>50</v>
      </c>
      <c r="J993" s="12">
        <v>45532</v>
      </c>
      <c r="K993" s="13" t="s">
        <v>50</v>
      </c>
      <c r="L993" s="13" t="s">
        <v>178</v>
      </c>
      <c r="M993" s="13" t="s">
        <v>1450</v>
      </c>
      <c r="N993" s="13" t="s">
        <v>3262</v>
      </c>
      <c r="O993" s="13" t="s">
        <v>9939</v>
      </c>
      <c r="P993" s="11">
        <v>6384</v>
      </c>
      <c r="Q993" s="13" t="s">
        <v>50</v>
      </c>
      <c r="R993" s="29" t="s">
        <v>9940</v>
      </c>
      <c r="S993" s="29" t="s">
        <v>9941</v>
      </c>
      <c r="T993" s="13" t="s">
        <v>50</v>
      </c>
      <c r="U993" s="13" t="s">
        <v>50</v>
      </c>
      <c r="V993" s="13">
        <v>2800000</v>
      </c>
      <c r="W993" s="13" t="s">
        <v>1085</v>
      </c>
      <c r="X993" s="13">
        <v>2082130</v>
      </c>
      <c r="Y993" s="13" t="s">
        <v>50</v>
      </c>
      <c r="Z993" s="13">
        <v>4</v>
      </c>
      <c r="AA993" s="13">
        <v>2800000</v>
      </c>
      <c r="AB993" s="13" t="s">
        <v>1085</v>
      </c>
      <c r="AC993" s="13">
        <v>2082130</v>
      </c>
      <c r="AD993" s="13" t="s">
        <v>178</v>
      </c>
      <c r="AE993" s="13">
        <v>6682130</v>
      </c>
      <c r="AF993" s="13" t="s">
        <v>60</v>
      </c>
      <c r="AG993" s="13">
        <v>6682130</v>
      </c>
      <c r="AH993" s="13">
        <v>6682130</v>
      </c>
      <c r="AI993" s="13" t="s">
        <v>60</v>
      </c>
      <c r="AJ993" s="13">
        <v>6682130</v>
      </c>
      <c r="AK993" s="13" t="s">
        <v>9942</v>
      </c>
      <c r="AL993" s="13" t="s">
        <v>50</v>
      </c>
      <c r="AM993" s="13" t="s">
        <v>9943</v>
      </c>
      <c r="AN993" s="13" t="s">
        <v>66</v>
      </c>
      <c r="AO993" s="13" t="s">
        <v>9944</v>
      </c>
      <c r="AP993" s="14" t="s">
        <v>9945</v>
      </c>
      <c r="AQ993" s="15" t="s">
        <v>50</v>
      </c>
      <c r="AR993" s="13" t="s">
        <v>50</v>
      </c>
    </row>
    <row r="994" spans="1:44" ht="15" thickBot="1">
      <c r="A994" s="4" t="s">
        <v>9946</v>
      </c>
      <c r="B994" s="5">
        <v>13299</v>
      </c>
      <c r="C994" s="6">
        <v>38718</v>
      </c>
      <c r="D994" s="7" t="s">
        <v>45</v>
      </c>
      <c r="E994" s="7" t="s">
        <v>46</v>
      </c>
      <c r="F994" s="7" t="s">
        <v>70</v>
      </c>
      <c r="G994" s="7" t="s">
        <v>176</v>
      </c>
      <c r="H994" s="7" t="s">
        <v>50</v>
      </c>
      <c r="I994" s="7" t="s">
        <v>50</v>
      </c>
      <c r="J994" s="6">
        <v>45532</v>
      </c>
      <c r="K994" s="7" t="s">
        <v>191</v>
      </c>
      <c r="L994" s="7" t="s">
        <v>1471</v>
      </c>
      <c r="M994" s="7" t="s">
        <v>5264</v>
      </c>
      <c r="N994" s="7" t="s">
        <v>1266</v>
      </c>
      <c r="O994" s="7" t="s">
        <v>9947</v>
      </c>
      <c r="P994" s="5">
        <v>6450</v>
      </c>
      <c r="Q994" s="7" t="s">
        <v>245</v>
      </c>
      <c r="R994" s="28" t="s">
        <v>9948</v>
      </c>
      <c r="S994" s="28" t="s">
        <v>9949</v>
      </c>
      <c r="T994" s="7" t="s">
        <v>9950</v>
      </c>
      <c r="U994" s="7" t="s">
        <v>9951</v>
      </c>
      <c r="V994" s="7">
        <v>670000000</v>
      </c>
      <c r="W994" s="7" t="s">
        <v>2056</v>
      </c>
      <c r="X994" s="7">
        <v>94046967</v>
      </c>
      <c r="Y994" s="7" t="s">
        <v>50</v>
      </c>
      <c r="Z994" s="7">
        <v>4</v>
      </c>
      <c r="AA994" s="7">
        <v>670000000</v>
      </c>
      <c r="AB994" s="7" t="s">
        <v>2056</v>
      </c>
      <c r="AC994" s="7">
        <v>94046967</v>
      </c>
      <c r="AD994" s="7" t="s">
        <v>1471</v>
      </c>
      <c r="AE994" s="7">
        <v>238046967</v>
      </c>
      <c r="AF994" s="7" t="s">
        <v>60</v>
      </c>
      <c r="AG994" s="7">
        <v>238046967</v>
      </c>
      <c r="AH994" s="7">
        <v>238046967</v>
      </c>
      <c r="AI994" s="7" t="s">
        <v>60</v>
      </c>
      <c r="AJ994" s="7">
        <v>238046967</v>
      </c>
      <c r="AK994" s="7" t="s">
        <v>9952</v>
      </c>
      <c r="AL994" s="7" t="s">
        <v>50</v>
      </c>
      <c r="AM994" s="7" t="s">
        <v>50</v>
      </c>
      <c r="AN994" s="7" t="s">
        <v>50</v>
      </c>
      <c r="AO994" s="7" t="s">
        <v>50</v>
      </c>
      <c r="AP994" s="9" t="s">
        <v>50</v>
      </c>
      <c r="AQ994" s="9" t="s">
        <v>50</v>
      </c>
      <c r="AR994" s="7" t="s">
        <v>1186</v>
      </c>
    </row>
    <row r="995" spans="1:44" ht="15" thickBot="1">
      <c r="A995" s="10" t="s">
        <v>9953</v>
      </c>
      <c r="B995" s="11">
        <v>2521</v>
      </c>
      <c r="C995" s="12">
        <v>44713</v>
      </c>
      <c r="D995" s="13" t="s">
        <v>45</v>
      </c>
      <c r="E995" s="13" t="s">
        <v>46</v>
      </c>
      <c r="F995" s="13" t="s">
        <v>70</v>
      </c>
      <c r="G995" s="27" t="s">
        <v>54945</v>
      </c>
      <c r="H995" s="13" t="s">
        <v>562</v>
      </c>
      <c r="I995" s="13" t="s">
        <v>50</v>
      </c>
      <c r="J995" s="12">
        <v>45532</v>
      </c>
      <c r="K995" s="13" t="s">
        <v>50</v>
      </c>
      <c r="L995" s="13" t="s">
        <v>1624</v>
      </c>
      <c r="M995" s="13" t="s">
        <v>9954</v>
      </c>
      <c r="N995" s="13" t="s">
        <v>769</v>
      </c>
      <c r="O995" s="13" t="s">
        <v>9955</v>
      </c>
      <c r="P995" s="11">
        <v>6492</v>
      </c>
      <c r="Q995" s="13" t="s">
        <v>520</v>
      </c>
      <c r="R995" s="29" t="s">
        <v>9956</v>
      </c>
      <c r="S995" s="29" t="s">
        <v>9957</v>
      </c>
      <c r="T995" s="13" t="s">
        <v>9958</v>
      </c>
      <c r="U995" s="13" t="s">
        <v>9959</v>
      </c>
      <c r="V995" s="13">
        <v>2000000</v>
      </c>
      <c r="W995" s="13" t="s">
        <v>60</v>
      </c>
      <c r="X995" s="13">
        <v>2000000</v>
      </c>
      <c r="Y995" s="13" t="s">
        <v>467</v>
      </c>
      <c r="Z995" s="13">
        <v>2</v>
      </c>
      <c r="AA995" s="13">
        <v>2000000</v>
      </c>
      <c r="AB995" s="13" t="s">
        <v>60</v>
      </c>
      <c r="AC995" s="13">
        <v>2000000</v>
      </c>
      <c r="AD995" s="13" t="s">
        <v>1624</v>
      </c>
      <c r="AE995" s="13">
        <v>2000000</v>
      </c>
      <c r="AF995" s="13" t="s">
        <v>60</v>
      </c>
      <c r="AG995" s="13">
        <v>2000000</v>
      </c>
      <c r="AH995" s="13">
        <v>2000000</v>
      </c>
      <c r="AI995" s="13" t="s">
        <v>60</v>
      </c>
      <c r="AJ995" s="13">
        <v>2000000</v>
      </c>
      <c r="AK995" s="13" t="s">
        <v>9960</v>
      </c>
      <c r="AL995" s="13" t="s">
        <v>50</v>
      </c>
      <c r="AM995" s="13" t="s">
        <v>9961</v>
      </c>
      <c r="AN995" s="13" t="s">
        <v>66</v>
      </c>
      <c r="AO995" s="13" t="s">
        <v>9962</v>
      </c>
      <c r="AP995" s="14" t="s">
        <v>9963</v>
      </c>
      <c r="AQ995" s="15" t="s">
        <v>50</v>
      </c>
      <c r="AR995" s="13" t="s">
        <v>50</v>
      </c>
    </row>
    <row r="996" spans="1:44" ht="15" thickBot="1">
      <c r="A996" s="4" t="s">
        <v>9964</v>
      </c>
      <c r="B996" s="5">
        <v>19711</v>
      </c>
      <c r="C996" s="6">
        <v>43831</v>
      </c>
      <c r="D996" s="7" t="s">
        <v>45</v>
      </c>
      <c r="E996" s="7" t="s">
        <v>46</v>
      </c>
      <c r="F996" s="7" t="s">
        <v>70</v>
      </c>
      <c r="G996" s="7" t="s">
        <v>87</v>
      </c>
      <c r="H996" s="7" t="s">
        <v>6396</v>
      </c>
      <c r="I996" s="7" t="s">
        <v>50</v>
      </c>
      <c r="J996" s="6">
        <v>45532</v>
      </c>
      <c r="K996" s="7" t="s">
        <v>116</v>
      </c>
      <c r="L996" s="7" t="s">
        <v>131</v>
      </c>
      <c r="M996" s="7" t="s">
        <v>9965</v>
      </c>
      <c r="N996" s="7" t="s">
        <v>180</v>
      </c>
      <c r="O996" s="7" t="s">
        <v>9966</v>
      </c>
      <c r="P996" s="5">
        <v>6497</v>
      </c>
      <c r="Q996" s="7" t="s">
        <v>120</v>
      </c>
      <c r="R996" s="28" t="s">
        <v>9967</v>
      </c>
      <c r="S996" s="28" t="s">
        <v>9968</v>
      </c>
      <c r="T996" s="7" t="s">
        <v>9969</v>
      </c>
      <c r="U996" s="7" t="s">
        <v>50</v>
      </c>
      <c r="V996" s="7">
        <v>93000000</v>
      </c>
      <c r="W996" s="7" t="s">
        <v>60</v>
      </c>
      <c r="X996" s="7">
        <v>93000000</v>
      </c>
      <c r="Y996" s="7" t="s">
        <v>154</v>
      </c>
      <c r="Z996" s="7">
        <v>6</v>
      </c>
      <c r="AA996" s="7">
        <v>60000000</v>
      </c>
      <c r="AB996" s="7" t="s">
        <v>60</v>
      </c>
      <c r="AC996" s="7">
        <v>60000000</v>
      </c>
      <c r="AD996" s="7" t="s">
        <v>147</v>
      </c>
      <c r="AE996" s="7">
        <v>94000000</v>
      </c>
      <c r="AF996" s="7" t="s">
        <v>60</v>
      </c>
      <c r="AG996" s="7">
        <v>94000000</v>
      </c>
      <c r="AH996" s="7">
        <v>462000000</v>
      </c>
      <c r="AI996" s="7" t="s">
        <v>60</v>
      </c>
      <c r="AJ996" s="7">
        <v>462000000</v>
      </c>
      <c r="AK996" s="7" t="s">
        <v>9970</v>
      </c>
      <c r="AL996" s="7" t="s">
        <v>50</v>
      </c>
      <c r="AM996" s="7" t="s">
        <v>9971</v>
      </c>
      <c r="AN996" s="7" t="s">
        <v>66</v>
      </c>
      <c r="AO996" s="7" t="s">
        <v>9972</v>
      </c>
      <c r="AP996" s="8" t="s">
        <v>9973</v>
      </c>
      <c r="AQ996" s="9" t="s">
        <v>50</v>
      </c>
      <c r="AR996" s="7" t="s">
        <v>50</v>
      </c>
    </row>
    <row r="997" spans="1:44" ht="15" thickBot="1">
      <c r="A997" s="10" t="s">
        <v>9974</v>
      </c>
      <c r="B997" s="11">
        <v>2240</v>
      </c>
      <c r="C997" s="12">
        <v>36161</v>
      </c>
      <c r="D997" s="13" t="s">
        <v>45</v>
      </c>
      <c r="E997" s="13" t="s">
        <v>46</v>
      </c>
      <c r="F997" s="13" t="s">
        <v>70</v>
      </c>
      <c r="G997" s="13" t="s">
        <v>145</v>
      </c>
      <c r="H997" s="13" t="s">
        <v>50</v>
      </c>
      <c r="I997" s="13" t="s">
        <v>50</v>
      </c>
      <c r="J997" s="12">
        <v>45532</v>
      </c>
      <c r="K997" s="13" t="s">
        <v>191</v>
      </c>
      <c r="L997" s="13" t="s">
        <v>52</v>
      </c>
      <c r="M997" s="13" t="s">
        <v>2466</v>
      </c>
      <c r="N997" s="13" t="s">
        <v>9975</v>
      </c>
      <c r="O997" s="13" t="s">
        <v>9976</v>
      </c>
      <c r="P997" s="11">
        <v>6931</v>
      </c>
      <c r="Q997" s="13" t="s">
        <v>77</v>
      </c>
      <c r="R997" s="29" t="s">
        <v>9977</v>
      </c>
      <c r="S997" s="29" t="s">
        <v>9978</v>
      </c>
      <c r="T997" s="13" t="s">
        <v>9979</v>
      </c>
      <c r="U997" s="13" t="s">
        <v>9980</v>
      </c>
      <c r="V997" s="13">
        <v>3000000</v>
      </c>
      <c r="W997" s="13" t="s">
        <v>60</v>
      </c>
      <c r="X997" s="13">
        <v>3000000</v>
      </c>
      <c r="Y997" s="13" t="s">
        <v>50</v>
      </c>
      <c r="Z997" s="13">
        <v>3</v>
      </c>
      <c r="AA997" s="13" t="s">
        <v>50</v>
      </c>
      <c r="AB997" s="13" t="s">
        <v>50</v>
      </c>
      <c r="AC997" s="13" t="s">
        <v>50</v>
      </c>
      <c r="AD997" s="13" t="s">
        <v>50</v>
      </c>
      <c r="AE997" s="13" t="s">
        <v>50</v>
      </c>
      <c r="AF997" s="13" t="s">
        <v>50</v>
      </c>
      <c r="AG997" s="13" t="s">
        <v>50</v>
      </c>
      <c r="AH997" s="13">
        <v>3522000</v>
      </c>
      <c r="AI997" s="13" t="s">
        <v>60</v>
      </c>
      <c r="AJ997" s="13">
        <v>3522000</v>
      </c>
      <c r="AK997" s="13" t="s">
        <v>9981</v>
      </c>
      <c r="AL997" s="13" t="s">
        <v>50</v>
      </c>
      <c r="AM997" s="13" t="s">
        <v>9982</v>
      </c>
      <c r="AN997" s="13" t="s">
        <v>66</v>
      </c>
      <c r="AO997" s="13" t="s">
        <v>9983</v>
      </c>
      <c r="AP997" s="14" t="s">
        <v>9984</v>
      </c>
      <c r="AQ997" s="15" t="s">
        <v>50</v>
      </c>
      <c r="AR997" s="13" t="s">
        <v>50</v>
      </c>
    </row>
    <row r="998" spans="1:44" ht="15" thickBot="1">
      <c r="A998" s="4" t="s">
        <v>9985</v>
      </c>
      <c r="B998" s="7">
        <v>738</v>
      </c>
      <c r="C998" s="6">
        <v>41275</v>
      </c>
      <c r="D998" s="7" t="s">
        <v>45</v>
      </c>
      <c r="E998" s="7" t="s">
        <v>46</v>
      </c>
      <c r="F998" s="7" t="s">
        <v>47</v>
      </c>
      <c r="G998" s="26" t="s">
        <v>54946</v>
      </c>
      <c r="H998" s="7" t="s">
        <v>240</v>
      </c>
      <c r="I998" s="7" t="s">
        <v>50</v>
      </c>
      <c r="J998" s="6">
        <v>45533</v>
      </c>
      <c r="K998" s="7" t="s">
        <v>116</v>
      </c>
      <c r="L998" s="7" t="s">
        <v>62</v>
      </c>
      <c r="M998" s="7" t="s">
        <v>9986</v>
      </c>
      <c r="N998" s="7" t="s">
        <v>9987</v>
      </c>
      <c r="O998" s="7" t="s">
        <v>9988</v>
      </c>
      <c r="P998" s="5">
        <v>7189</v>
      </c>
      <c r="Q998" s="7" t="s">
        <v>920</v>
      </c>
      <c r="R998" s="28" t="s">
        <v>9989</v>
      </c>
      <c r="S998" s="28" t="s">
        <v>9990</v>
      </c>
      <c r="T998" s="7" t="s">
        <v>9991</v>
      </c>
      <c r="U998" s="7" t="s">
        <v>9992</v>
      </c>
      <c r="V998" s="7">
        <v>600000</v>
      </c>
      <c r="W998" s="7" t="s">
        <v>1919</v>
      </c>
      <c r="X998" s="7">
        <v>58982</v>
      </c>
      <c r="Y998" s="7" t="s">
        <v>61</v>
      </c>
      <c r="Z998" s="7">
        <v>4</v>
      </c>
      <c r="AA998" s="7">
        <v>600000</v>
      </c>
      <c r="AB998" s="7" t="s">
        <v>1919</v>
      </c>
      <c r="AC998" s="7">
        <v>58982</v>
      </c>
      <c r="AD998" s="7" t="s">
        <v>62</v>
      </c>
      <c r="AE998" s="7">
        <v>22200000</v>
      </c>
      <c r="AF998" s="7" t="s">
        <v>1919</v>
      </c>
      <c r="AG998" s="7">
        <v>1973735</v>
      </c>
      <c r="AH998" s="7">
        <v>3196070</v>
      </c>
      <c r="AI998" s="7" t="s">
        <v>60</v>
      </c>
      <c r="AJ998" s="7">
        <v>3196070</v>
      </c>
      <c r="AK998" s="7" t="s">
        <v>9993</v>
      </c>
      <c r="AL998" s="7" t="s">
        <v>50</v>
      </c>
      <c r="AM998" s="7" t="s">
        <v>9994</v>
      </c>
      <c r="AN998" s="7" t="s">
        <v>66</v>
      </c>
      <c r="AO998" s="7" t="s">
        <v>9995</v>
      </c>
      <c r="AP998" s="8" t="s">
        <v>9996</v>
      </c>
      <c r="AQ998" s="9" t="s">
        <v>50</v>
      </c>
      <c r="AR998" s="7" t="s">
        <v>50</v>
      </c>
    </row>
    <row r="999" spans="1:44" ht="15" thickBot="1">
      <c r="A999" s="10" t="s">
        <v>9997</v>
      </c>
      <c r="B999" s="11">
        <v>133567</v>
      </c>
      <c r="C999" s="12">
        <v>43466</v>
      </c>
      <c r="D999" s="13" t="s">
        <v>45</v>
      </c>
      <c r="E999" s="13" t="s">
        <v>46</v>
      </c>
      <c r="F999" s="13" t="s">
        <v>70</v>
      </c>
      <c r="G999" s="26" t="s">
        <v>54946</v>
      </c>
      <c r="H999" s="13" t="s">
        <v>3070</v>
      </c>
      <c r="I999" s="13" t="s">
        <v>50</v>
      </c>
      <c r="J999" s="12">
        <v>45532</v>
      </c>
      <c r="K999" s="13" t="s">
        <v>116</v>
      </c>
      <c r="L999" s="13" t="s">
        <v>147</v>
      </c>
      <c r="M999" s="13" t="s">
        <v>9998</v>
      </c>
      <c r="N999" s="13" t="s">
        <v>133</v>
      </c>
      <c r="O999" s="13" t="s">
        <v>9999</v>
      </c>
      <c r="P999" s="11">
        <v>7243</v>
      </c>
      <c r="Q999" s="13" t="s">
        <v>135</v>
      </c>
      <c r="R999" s="29" t="s">
        <v>10000</v>
      </c>
      <c r="S999" s="29" t="s">
        <v>10001</v>
      </c>
      <c r="T999" s="13" t="s">
        <v>10002</v>
      </c>
      <c r="U999" s="13" t="s">
        <v>10003</v>
      </c>
      <c r="V999" s="13">
        <v>33000000</v>
      </c>
      <c r="W999" s="13" t="s">
        <v>60</v>
      </c>
      <c r="X999" s="13">
        <v>33000000</v>
      </c>
      <c r="Y999" s="13" t="s">
        <v>154</v>
      </c>
      <c r="Z999" s="13">
        <v>4</v>
      </c>
      <c r="AA999" s="13">
        <v>33000000</v>
      </c>
      <c r="AB999" s="13" t="s">
        <v>60</v>
      </c>
      <c r="AC999" s="13">
        <v>33000000</v>
      </c>
      <c r="AD999" s="13" t="s">
        <v>147</v>
      </c>
      <c r="AE999" s="13">
        <v>64200000</v>
      </c>
      <c r="AF999" s="13" t="s">
        <v>60</v>
      </c>
      <c r="AG999" s="13">
        <v>64200000</v>
      </c>
      <c r="AH999" s="13">
        <v>64200000</v>
      </c>
      <c r="AI999" s="13" t="s">
        <v>60</v>
      </c>
      <c r="AJ999" s="13">
        <v>64200000</v>
      </c>
      <c r="AK999" s="13" t="s">
        <v>10004</v>
      </c>
      <c r="AL999" s="13" t="s">
        <v>50</v>
      </c>
      <c r="AM999" s="13" t="s">
        <v>10005</v>
      </c>
      <c r="AN999" s="13" t="s">
        <v>66</v>
      </c>
      <c r="AO999" s="13" t="s">
        <v>10006</v>
      </c>
      <c r="AP999" s="14" t="s">
        <v>10007</v>
      </c>
      <c r="AQ999" s="15" t="s">
        <v>50</v>
      </c>
      <c r="AR999" s="13" t="s">
        <v>50</v>
      </c>
    </row>
    <row r="1000" spans="1:44" ht="15" thickBot="1">
      <c r="A1000" s="4" t="s">
        <v>10008</v>
      </c>
      <c r="B1000" s="7">
        <v>448</v>
      </c>
      <c r="C1000" s="6">
        <v>43916</v>
      </c>
      <c r="D1000" s="7" t="s">
        <v>45</v>
      </c>
      <c r="E1000" s="7" t="s">
        <v>46</v>
      </c>
      <c r="F1000" s="7" t="s">
        <v>70</v>
      </c>
      <c r="G1000" s="26" t="s">
        <v>54946</v>
      </c>
      <c r="H1000" s="7" t="s">
        <v>10009</v>
      </c>
      <c r="I1000" s="7" t="s">
        <v>50</v>
      </c>
      <c r="J1000" s="6">
        <v>45532</v>
      </c>
      <c r="K1000" s="7" t="s">
        <v>50</v>
      </c>
      <c r="L1000" s="7" t="s">
        <v>467</v>
      </c>
      <c r="M1000" s="7" t="s">
        <v>7086</v>
      </c>
      <c r="N1000" s="7" t="s">
        <v>10010</v>
      </c>
      <c r="O1000" s="7" t="s">
        <v>10011</v>
      </c>
      <c r="P1000" s="5">
        <v>7351</v>
      </c>
      <c r="Q1000" s="7" t="s">
        <v>120</v>
      </c>
      <c r="R1000" s="28" t="s">
        <v>10012</v>
      </c>
      <c r="S1000" s="28" t="s">
        <v>10013</v>
      </c>
      <c r="T1000" s="7" t="s">
        <v>10014</v>
      </c>
      <c r="U1000" s="7" t="s">
        <v>10015</v>
      </c>
      <c r="V1000" s="7">
        <v>2190000</v>
      </c>
      <c r="W1000" s="7" t="s">
        <v>60</v>
      </c>
      <c r="X1000" s="7">
        <v>2190000</v>
      </c>
      <c r="Y1000" s="7" t="s">
        <v>467</v>
      </c>
      <c r="Z1000" s="7">
        <v>3</v>
      </c>
      <c r="AA1000" s="7">
        <v>2190000</v>
      </c>
      <c r="AB1000" s="7" t="s">
        <v>60</v>
      </c>
      <c r="AC1000" s="7">
        <v>2190000</v>
      </c>
      <c r="AD1000" s="7" t="s">
        <v>467</v>
      </c>
      <c r="AE1000" s="7">
        <v>2870000</v>
      </c>
      <c r="AF1000" s="7" t="s">
        <v>60</v>
      </c>
      <c r="AG1000" s="7">
        <v>2870000</v>
      </c>
      <c r="AH1000" s="7">
        <v>2870000</v>
      </c>
      <c r="AI1000" s="7" t="s">
        <v>60</v>
      </c>
      <c r="AJ1000" s="7">
        <v>2870000</v>
      </c>
      <c r="AK1000" s="7" t="s">
        <v>10016</v>
      </c>
      <c r="AL1000" s="7" t="s">
        <v>50</v>
      </c>
      <c r="AM1000" s="7" t="s">
        <v>10017</v>
      </c>
      <c r="AN1000" s="7" t="s">
        <v>66</v>
      </c>
      <c r="AO1000" s="7" t="s">
        <v>10018</v>
      </c>
      <c r="AP1000" s="8" t="s">
        <v>10019</v>
      </c>
      <c r="AQ1000" s="9" t="s">
        <v>50</v>
      </c>
      <c r="AR1000" s="7" t="s">
        <v>50</v>
      </c>
    </row>
    <row r="1001" spans="1:44" ht="15" thickBot="1">
      <c r="A1001" s="10" t="s">
        <v>10020</v>
      </c>
      <c r="B1001" s="11">
        <v>1365</v>
      </c>
      <c r="C1001" s="12">
        <v>43637</v>
      </c>
      <c r="D1001" s="13" t="s">
        <v>45</v>
      </c>
      <c r="E1001" s="13" t="s">
        <v>46</v>
      </c>
      <c r="F1001" s="13" t="s">
        <v>70</v>
      </c>
      <c r="G1001" s="26" t="s">
        <v>54946</v>
      </c>
      <c r="H1001" s="13" t="s">
        <v>50</v>
      </c>
      <c r="I1001" s="13" t="s">
        <v>50</v>
      </c>
      <c r="J1001" s="12">
        <v>45534</v>
      </c>
      <c r="K1001" s="13" t="s">
        <v>89</v>
      </c>
      <c r="L1001" s="13" t="s">
        <v>467</v>
      </c>
      <c r="M1001" s="13" t="s">
        <v>10021</v>
      </c>
      <c r="N1001" s="13" t="s">
        <v>270</v>
      </c>
      <c r="O1001" s="13" t="s">
        <v>10022</v>
      </c>
      <c r="P1001" s="11">
        <v>7371</v>
      </c>
      <c r="Q1001" s="13" t="s">
        <v>245</v>
      </c>
      <c r="R1001" s="29" t="s">
        <v>10023</v>
      </c>
      <c r="S1001" s="29" t="s">
        <v>10024</v>
      </c>
      <c r="T1001" s="13" t="s">
        <v>10025</v>
      </c>
      <c r="U1001" s="13">
        <v>917428981471</v>
      </c>
      <c r="V1001" s="13">
        <v>15000000</v>
      </c>
      <c r="W1001" s="13" t="s">
        <v>250</v>
      </c>
      <c r="X1001" s="13">
        <v>178767</v>
      </c>
      <c r="Y1001" s="13" t="s">
        <v>467</v>
      </c>
      <c r="Z1001" s="13">
        <v>2</v>
      </c>
      <c r="AA1001" s="13">
        <v>15000000</v>
      </c>
      <c r="AB1001" s="13" t="s">
        <v>250</v>
      </c>
      <c r="AC1001" s="13">
        <v>178767</v>
      </c>
      <c r="AD1001" s="13" t="s">
        <v>467</v>
      </c>
      <c r="AE1001" s="13">
        <v>25000000</v>
      </c>
      <c r="AF1001" s="13" t="s">
        <v>250</v>
      </c>
      <c r="AG1001" s="13">
        <v>304820</v>
      </c>
      <c r="AH1001" s="13">
        <v>25000000</v>
      </c>
      <c r="AI1001" s="13" t="s">
        <v>250</v>
      </c>
      <c r="AJ1001" s="13">
        <v>304820</v>
      </c>
      <c r="AK1001" s="13" t="s">
        <v>10026</v>
      </c>
      <c r="AL1001" s="13" t="s">
        <v>50</v>
      </c>
      <c r="AM1001" s="13" t="s">
        <v>10027</v>
      </c>
      <c r="AN1001" s="13" t="s">
        <v>66</v>
      </c>
      <c r="AO1001" s="13" t="s">
        <v>10028</v>
      </c>
      <c r="AP1001" s="14" t="s">
        <v>10029</v>
      </c>
      <c r="AQ1001" s="15" t="s">
        <v>50</v>
      </c>
      <c r="AR1001" s="13" t="s">
        <v>50</v>
      </c>
    </row>
    <row r="1002" spans="1:44" ht="15" thickBot="1">
      <c r="A1002" s="4" t="s">
        <v>10030</v>
      </c>
      <c r="B1002" s="5">
        <v>13121</v>
      </c>
      <c r="C1002" s="6">
        <v>42736</v>
      </c>
      <c r="D1002" s="7" t="s">
        <v>45</v>
      </c>
      <c r="E1002" s="7" t="s">
        <v>46</v>
      </c>
      <c r="F1002" s="7" t="s">
        <v>47</v>
      </c>
      <c r="G1002" s="26" t="s">
        <v>54946</v>
      </c>
      <c r="H1002" s="7" t="s">
        <v>4750</v>
      </c>
      <c r="I1002" s="7" t="s">
        <v>50</v>
      </c>
      <c r="J1002" s="6">
        <v>45532</v>
      </c>
      <c r="K1002" s="7" t="s">
        <v>116</v>
      </c>
      <c r="L1002" s="7" t="s">
        <v>162</v>
      </c>
      <c r="M1002" s="7" t="s">
        <v>1759</v>
      </c>
      <c r="N1002" s="7" t="s">
        <v>10031</v>
      </c>
      <c r="O1002" s="7" t="s">
        <v>10032</v>
      </c>
      <c r="P1002" s="5">
        <v>7422</v>
      </c>
      <c r="Q1002" s="7" t="s">
        <v>93</v>
      </c>
      <c r="R1002" s="28" t="s">
        <v>10033</v>
      </c>
      <c r="S1002" s="28" t="s">
        <v>10034</v>
      </c>
      <c r="T1002" s="7" t="s">
        <v>50</v>
      </c>
      <c r="U1002" s="7" t="s">
        <v>50</v>
      </c>
      <c r="V1002" s="7">
        <v>7150000</v>
      </c>
      <c r="W1002" s="7" t="s">
        <v>60</v>
      </c>
      <c r="X1002" s="7">
        <v>7150000</v>
      </c>
      <c r="Y1002" s="7" t="s">
        <v>61</v>
      </c>
      <c r="Z1002" s="7">
        <v>1</v>
      </c>
      <c r="AA1002" s="7" t="s">
        <v>50</v>
      </c>
      <c r="AB1002" s="7" t="s">
        <v>50</v>
      </c>
      <c r="AC1002" s="7" t="s">
        <v>50</v>
      </c>
      <c r="AD1002" s="7" t="s">
        <v>50</v>
      </c>
      <c r="AE1002" s="7" t="s">
        <v>50</v>
      </c>
      <c r="AF1002" s="7" t="s">
        <v>50</v>
      </c>
      <c r="AG1002" s="7" t="s">
        <v>50</v>
      </c>
      <c r="AH1002" s="7">
        <v>7150000</v>
      </c>
      <c r="AI1002" s="7" t="s">
        <v>60</v>
      </c>
      <c r="AJ1002" s="7">
        <v>7150000</v>
      </c>
      <c r="AK1002" s="7" t="s">
        <v>10035</v>
      </c>
      <c r="AL1002" s="7" t="s">
        <v>50</v>
      </c>
      <c r="AM1002" s="7" t="s">
        <v>10036</v>
      </c>
      <c r="AN1002" s="7" t="s">
        <v>66</v>
      </c>
      <c r="AO1002" s="7" t="s">
        <v>10037</v>
      </c>
      <c r="AP1002" s="8" t="s">
        <v>10038</v>
      </c>
      <c r="AQ1002" s="9" t="s">
        <v>50</v>
      </c>
      <c r="AR1002" s="7" t="s">
        <v>50</v>
      </c>
    </row>
    <row r="1003" spans="1:44" ht="15" thickBot="1">
      <c r="A1003" s="10" t="s">
        <v>10039</v>
      </c>
      <c r="B1003" s="13">
        <v>508</v>
      </c>
      <c r="C1003" s="12">
        <v>44197</v>
      </c>
      <c r="D1003" s="13" t="s">
        <v>45</v>
      </c>
      <c r="E1003" s="13" t="s">
        <v>46</v>
      </c>
      <c r="F1003" s="13" t="s">
        <v>47</v>
      </c>
      <c r="G1003" s="13" t="s">
        <v>87</v>
      </c>
      <c r="H1003" s="13" t="s">
        <v>50</v>
      </c>
      <c r="I1003" s="13" t="s">
        <v>50</v>
      </c>
      <c r="J1003" s="12">
        <v>45534</v>
      </c>
      <c r="K1003" s="13" t="s">
        <v>50</v>
      </c>
      <c r="L1003" s="13" t="s">
        <v>62</v>
      </c>
      <c r="M1003" s="13" t="s">
        <v>10040</v>
      </c>
      <c r="N1003" s="13" t="s">
        <v>628</v>
      </c>
      <c r="O1003" s="13" t="s">
        <v>10041</v>
      </c>
      <c r="P1003" s="11">
        <v>7499</v>
      </c>
      <c r="Q1003" s="13" t="s">
        <v>630</v>
      </c>
      <c r="R1003" s="29" t="s">
        <v>10042</v>
      </c>
      <c r="S1003" s="29" t="s">
        <v>10043</v>
      </c>
      <c r="T1003" s="13" t="s">
        <v>10044</v>
      </c>
      <c r="U1003" s="13" t="s">
        <v>10045</v>
      </c>
      <c r="V1003" s="13">
        <v>4000000</v>
      </c>
      <c r="W1003" s="13" t="s">
        <v>60</v>
      </c>
      <c r="X1003" s="13">
        <v>4000000</v>
      </c>
      <c r="Y1003" s="13" t="s">
        <v>61</v>
      </c>
      <c r="Z1003" s="13">
        <v>2</v>
      </c>
      <c r="AA1003" s="13">
        <v>4000000</v>
      </c>
      <c r="AB1003" s="13" t="s">
        <v>60</v>
      </c>
      <c r="AC1003" s="13">
        <v>4000000</v>
      </c>
      <c r="AD1003" s="13" t="s">
        <v>62</v>
      </c>
      <c r="AE1003" s="13">
        <v>7850000</v>
      </c>
      <c r="AF1003" s="13" t="s">
        <v>60</v>
      </c>
      <c r="AG1003" s="13">
        <v>7850000</v>
      </c>
      <c r="AH1003" s="13">
        <v>7850000</v>
      </c>
      <c r="AI1003" s="13" t="s">
        <v>60</v>
      </c>
      <c r="AJ1003" s="13">
        <v>7850000</v>
      </c>
      <c r="AK1003" s="13" t="s">
        <v>50</v>
      </c>
      <c r="AL1003" s="13" t="s">
        <v>50</v>
      </c>
      <c r="AM1003" s="13" t="s">
        <v>10046</v>
      </c>
      <c r="AN1003" s="13" t="s">
        <v>66</v>
      </c>
      <c r="AO1003" s="13" t="s">
        <v>10047</v>
      </c>
      <c r="AP1003" s="14" t="s">
        <v>10048</v>
      </c>
      <c r="AQ1003" s="15" t="s">
        <v>50</v>
      </c>
      <c r="AR1003" s="13" t="s">
        <v>50</v>
      </c>
    </row>
    <row r="1004" spans="1:44" ht="15" thickBot="1">
      <c r="A1004" s="4" t="s">
        <v>10049</v>
      </c>
      <c r="B1004" s="7">
        <v>227</v>
      </c>
      <c r="C1004" s="6">
        <v>43831</v>
      </c>
      <c r="D1004" s="7" t="s">
        <v>45</v>
      </c>
      <c r="E1004" s="7" t="s">
        <v>46</v>
      </c>
      <c r="F1004" s="7" t="s">
        <v>70</v>
      </c>
      <c r="G1004" s="27" t="s">
        <v>54945</v>
      </c>
      <c r="H1004" s="7" t="s">
        <v>240</v>
      </c>
      <c r="I1004" s="7" t="s">
        <v>50</v>
      </c>
      <c r="J1004" s="6">
        <v>45532</v>
      </c>
      <c r="K1004" s="7" t="s">
        <v>50</v>
      </c>
      <c r="L1004" s="7" t="s">
        <v>52</v>
      </c>
      <c r="M1004" s="7" t="s">
        <v>10050</v>
      </c>
      <c r="N1004" s="7" t="s">
        <v>3166</v>
      </c>
      <c r="O1004" s="7" t="s">
        <v>10051</v>
      </c>
      <c r="P1004" s="5">
        <v>7673</v>
      </c>
      <c r="Q1004" s="7" t="s">
        <v>2203</v>
      </c>
      <c r="R1004" s="28" t="s">
        <v>10052</v>
      </c>
      <c r="S1004" s="28" t="s">
        <v>10053</v>
      </c>
      <c r="T1004" s="7" t="s">
        <v>50</v>
      </c>
      <c r="U1004" s="7" t="s">
        <v>50</v>
      </c>
      <c r="V1004" s="7">
        <v>6000000</v>
      </c>
      <c r="W1004" s="7" t="s">
        <v>209</v>
      </c>
      <c r="X1004" s="7">
        <v>6706286</v>
      </c>
      <c r="Y1004" s="7" t="s">
        <v>467</v>
      </c>
      <c r="Z1004" s="7">
        <v>6</v>
      </c>
      <c r="AA1004" s="7" t="s">
        <v>50</v>
      </c>
      <c r="AB1004" s="7" t="s">
        <v>50</v>
      </c>
      <c r="AC1004" s="7" t="s">
        <v>50</v>
      </c>
      <c r="AD1004" s="7" t="s">
        <v>467</v>
      </c>
      <c r="AE1004" s="7">
        <v>110000</v>
      </c>
      <c r="AF1004" s="7" t="s">
        <v>60</v>
      </c>
      <c r="AG1004" s="7">
        <v>110000</v>
      </c>
      <c r="AH1004" s="7">
        <v>9670112</v>
      </c>
      <c r="AI1004" s="7" t="s">
        <v>60</v>
      </c>
      <c r="AJ1004" s="7">
        <v>9670112</v>
      </c>
      <c r="AK1004" s="7" t="s">
        <v>10054</v>
      </c>
      <c r="AL1004" s="7" t="s">
        <v>50</v>
      </c>
      <c r="AM1004" s="7" t="s">
        <v>10055</v>
      </c>
      <c r="AN1004" s="7" t="s">
        <v>66</v>
      </c>
      <c r="AO1004" s="7" t="s">
        <v>10056</v>
      </c>
      <c r="AP1004" s="8" t="s">
        <v>10057</v>
      </c>
      <c r="AQ1004" s="9" t="s">
        <v>50</v>
      </c>
      <c r="AR1004" s="7" t="s">
        <v>50</v>
      </c>
    </row>
    <row r="1005" spans="1:44" ht="15" thickBot="1">
      <c r="A1005" s="10" t="s">
        <v>10058</v>
      </c>
      <c r="B1005" s="11">
        <v>28466</v>
      </c>
      <c r="C1005" s="12">
        <v>44197</v>
      </c>
      <c r="D1005" s="13" t="s">
        <v>45</v>
      </c>
      <c r="E1005" s="13" t="s">
        <v>46</v>
      </c>
      <c r="F1005" s="13" t="s">
        <v>70</v>
      </c>
      <c r="G1005" s="26" t="s">
        <v>54946</v>
      </c>
      <c r="H1005" s="13" t="s">
        <v>240</v>
      </c>
      <c r="I1005" s="13" t="s">
        <v>50</v>
      </c>
      <c r="J1005" s="12">
        <v>45533</v>
      </c>
      <c r="K1005" s="13" t="s">
        <v>116</v>
      </c>
      <c r="L1005" s="13" t="s">
        <v>178</v>
      </c>
      <c r="M1005" s="13" t="s">
        <v>10059</v>
      </c>
      <c r="N1005" s="13" t="s">
        <v>543</v>
      </c>
      <c r="O1005" s="13" t="s">
        <v>10060</v>
      </c>
      <c r="P1005" s="11">
        <v>7766</v>
      </c>
      <c r="Q1005" s="13" t="s">
        <v>545</v>
      </c>
      <c r="R1005" s="29" t="s">
        <v>10061</v>
      </c>
      <c r="S1005" s="29" t="s">
        <v>10062</v>
      </c>
      <c r="T1005" s="13" t="s">
        <v>50</v>
      </c>
      <c r="U1005" s="13" t="s">
        <v>50</v>
      </c>
      <c r="V1005" s="13" t="s">
        <v>50</v>
      </c>
      <c r="W1005" s="13" t="s">
        <v>50</v>
      </c>
      <c r="X1005" s="13" t="s">
        <v>50</v>
      </c>
      <c r="Y1005" s="13" t="s">
        <v>50</v>
      </c>
      <c r="Z1005" s="13">
        <v>3</v>
      </c>
      <c r="AA1005" s="13" t="s">
        <v>50</v>
      </c>
      <c r="AB1005" s="13" t="s">
        <v>50</v>
      </c>
      <c r="AC1005" s="13" t="s">
        <v>50</v>
      </c>
      <c r="AD1005" s="13" t="s">
        <v>178</v>
      </c>
      <c r="AE1005" s="13">
        <v>20000000</v>
      </c>
      <c r="AF1005" s="13" t="s">
        <v>60</v>
      </c>
      <c r="AG1005" s="13">
        <v>20000000</v>
      </c>
      <c r="AH1005" s="13">
        <v>20000000</v>
      </c>
      <c r="AI1005" s="13" t="s">
        <v>60</v>
      </c>
      <c r="AJ1005" s="13">
        <v>20000000</v>
      </c>
      <c r="AK1005" s="13" t="s">
        <v>10063</v>
      </c>
      <c r="AL1005" s="13" t="s">
        <v>50</v>
      </c>
      <c r="AM1005" s="13" t="s">
        <v>10064</v>
      </c>
      <c r="AN1005" s="13" t="s">
        <v>4746</v>
      </c>
      <c r="AO1005" s="13" t="s">
        <v>10065</v>
      </c>
      <c r="AP1005" s="14" t="s">
        <v>10066</v>
      </c>
      <c r="AQ1005" s="15" t="s">
        <v>50</v>
      </c>
      <c r="AR1005" s="13" t="s">
        <v>50</v>
      </c>
    </row>
    <row r="1006" spans="1:44" ht="15" thickBot="1">
      <c r="A1006" s="4" t="s">
        <v>10067</v>
      </c>
      <c r="B1006" s="7" t="s">
        <v>50</v>
      </c>
      <c r="C1006" s="6">
        <v>43831</v>
      </c>
      <c r="D1006" s="7" t="s">
        <v>45</v>
      </c>
      <c r="E1006" s="7" t="s">
        <v>46</v>
      </c>
      <c r="F1006" s="7" t="s">
        <v>70</v>
      </c>
      <c r="G1006" s="27" t="s">
        <v>54945</v>
      </c>
      <c r="H1006" s="7" t="s">
        <v>1091</v>
      </c>
      <c r="I1006" s="7" t="s">
        <v>50</v>
      </c>
      <c r="J1006" s="6">
        <v>45532</v>
      </c>
      <c r="K1006" s="7" t="s">
        <v>50</v>
      </c>
      <c r="L1006" s="7" t="s">
        <v>467</v>
      </c>
      <c r="M1006" s="7" t="s">
        <v>10068</v>
      </c>
      <c r="N1006" s="7" t="s">
        <v>720</v>
      </c>
      <c r="O1006" s="7" t="s">
        <v>10069</v>
      </c>
      <c r="P1006" s="5">
        <v>7823</v>
      </c>
      <c r="Q1006" s="7" t="s">
        <v>135</v>
      </c>
      <c r="R1006" s="28" t="s">
        <v>10070</v>
      </c>
      <c r="S1006" s="28" t="s">
        <v>10071</v>
      </c>
      <c r="T1006" s="7" t="s">
        <v>50</v>
      </c>
      <c r="U1006" s="7" t="s">
        <v>50</v>
      </c>
      <c r="V1006" s="7">
        <v>1500000</v>
      </c>
      <c r="W1006" s="7" t="s">
        <v>139</v>
      </c>
      <c r="X1006" s="7">
        <v>1988317</v>
      </c>
      <c r="Y1006" s="7" t="s">
        <v>467</v>
      </c>
      <c r="Z1006" s="7">
        <v>2</v>
      </c>
      <c r="AA1006" s="7">
        <v>1500000</v>
      </c>
      <c r="AB1006" s="7" t="s">
        <v>139</v>
      </c>
      <c r="AC1006" s="7">
        <v>1988317</v>
      </c>
      <c r="AD1006" s="7" t="s">
        <v>467</v>
      </c>
      <c r="AE1006" s="7">
        <v>12988317</v>
      </c>
      <c r="AF1006" s="7" t="s">
        <v>60</v>
      </c>
      <c r="AG1006" s="7">
        <v>12988317</v>
      </c>
      <c r="AH1006" s="7">
        <v>12988317</v>
      </c>
      <c r="AI1006" s="7" t="s">
        <v>60</v>
      </c>
      <c r="AJ1006" s="7">
        <v>12988317</v>
      </c>
      <c r="AK1006" s="7" t="s">
        <v>4209</v>
      </c>
      <c r="AL1006" s="7" t="s">
        <v>50</v>
      </c>
      <c r="AM1006" s="7" t="s">
        <v>10072</v>
      </c>
      <c r="AN1006" s="7" t="s">
        <v>66</v>
      </c>
      <c r="AO1006" s="7" t="s">
        <v>10073</v>
      </c>
      <c r="AP1006" s="8" t="s">
        <v>10074</v>
      </c>
      <c r="AQ1006" s="9" t="s">
        <v>50</v>
      </c>
      <c r="AR1006" s="7" t="s">
        <v>50</v>
      </c>
    </row>
    <row r="1007" spans="1:44" ht="15" thickBot="1">
      <c r="A1007" s="10" t="s">
        <v>10075</v>
      </c>
      <c r="B1007" s="11">
        <v>1813</v>
      </c>
      <c r="C1007" s="12">
        <v>42401</v>
      </c>
      <c r="D1007" s="13" t="s">
        <v>45</v>
      </c>
      <c r="E1007" s="13" t="s">
        <v>46</v>
      </c>
      <c r="F1007" s="13" t="s">
        <v>70</v>
      </c>
      <c r="G1007" s="26" t="s">
        <v>54946</v>
      </c>
      <c r="H1007" s="13" t="s">
        <v>10076</v>
      </c>
      <c r="I1007" s="13" t="s">
        <v>50</v>
      </c>
      <c r="J1007" s="12">
        <v>45533</v>
      </c>
      <c r="K1007" s="13" t="s">
        <v>116</v>
      </c>
      <c r="L1007" s="13" t="s">
        <v>124</v>
      </c>
      <c r="M1007" s="13" t="s">
        <v>10077</v>
      </c>
      <c r="N1007" s="13" t="s">
        <v>10078</v>
      </c>
      <c r="O1007" s="13" t="s">
        <v>10079</v>
      </c>
      <c r="P1007" s="11">
        <v>8132</v>
      </c>
      <c r="Q1007" s="13" t="s">
        <v>245</v>
      </c>
      <c r="R1007" s="29" t="s">
        <v>10080</v>
      </c>
      <c r="S1007" s="29" t="s">
        <v>10081</v>
      </c>
      <c r="T1007" s="13" t="s">
        <v>50</v>
      </c>
      <c r="U1007" s="13" t="s">
        <v>50</v>
      </c>
      <c r="V1007" s="13">
        <v>2150000000</v>
      </c>
      <c r="W1007" s="13" t="s">
        <v>1960</v>
      </c>
      <c r="X1007" s="13">
        <v>14838536</v>
      </c>
      <c r="Y1007" s="13" t="s">
        <v>81</v>
      </c>
      <c r="Z1007" s="13">
        <v>8</v>
      </c>
      <c r="AA1007" s="13">
        <v>2150000000</v>
      </c>
      <c r="AB1007" s="13" t="s">
        <v>1960</v>
      </c>
      <c r="AC1007" s="13">
        <v>14838536</v>
      </c>
      <c r="AD1007" s="13" t="s">
        <v>124</v>
      </c>
      <c r="AE1007" s="13">
        <v>10599964924</v>
      </c>
      <c r="AF1007" s="13" t="s">
        <v>1960</v>
      </c>
      <c r="AG1007" s="13">
        <v>84518482</v>
      </c>
      <c r="AH1007" s="13">
        <v>10599964924</v>
      </c>
      <c r="AI1007" s="13" t="s">
        <v>1960</v>
      </c>
      <c r="AJ1007" s="13">
        <v>84518482</v>
      </c>
      <c r="AK1007" s="13" t="s">
        <v>10082</v>
      </c>
      <c r="AL1007" s="13" t="s">
        <v>50</v>
      </c>
      <c r="AM1007" s="13" t="s">
        <v>10083</v>
      </c>
      <c r="AN1007" s="13" t="s">
        <v>66</v>
      </c>
      <c r="AO1007" s="13" t="s">
        <v>10084</v>
      </c>
      <c r="AP1007" s="14" t="s">
        <v>10085</v>
      </c>
      <c r="AQ1007" s="15" t="s">
        <v>50</v>
      </c>
      <c r="AR1007" s="13" t="s">
        <v>50</v>
      </c>
    </row>
    <row r="1008" spans="1:44" ht="15" thickBot="1">
      <c r="A1008" s="4" t="s">
        <v>10086</v>
      </c>
      <c r="B1008" s="7" t="s">
        <v>50</v>
      </c>
      <c r="C1008" s="6">
        <v>44558</v>
      </c>
      <c r="D1008" s="7" t="s">
        <v>45</v>
      </c>
      <c r="E1008" s="7" t="s">
        <v>46</v>
      </c>
      <c r="F1008" s="7" t="s">
        <v>70</v>
      </c>
      <c r="G1008" s="26" t="s">
        <v>54946</v>
      </c>
      <c r="H1008" s="7" t="s">
        <v>50</v>
      </c>
      <c r="I1008" s="7" t="s">
        <v>50</v>
      </c>
      <c r="J1008" s="6">
        <v>45534</v>
      </c>
      <c r="K1008" s="7" t="s">
        <v>50</v>
      </c>
      <c r="L1008" s="7" t="s">
        <v>290</v>
      </c>
      <c r="M1008" s="7" t="s">
        <v>10087</v>
      </c>
      <c r="N1008" s="7" t="s">
        <v>5306</v>
      </c>
      <c r="O1008" s="7" t="s">
        <v>10088</v>
      </c>
      <c r="P1008" s="5">
        <v>8230</v>
      </c>
      <c r="Q1008" s="7" t="s">
        <v>245</v>
      </c>
      <c r="R1008" s="28" t="s">
        <v>10089</v>
      </c>
      <c r="S1008" s="28" t="s">
        <v>10090</v>
      </c>
      <c r="T1008" s="7" t="s">
        <v>10091</v>
      </c>
      <c r="U1008" s="7">
        <v>919000466777</v>
      </c>
      <c r="V1008" s="7" t="s">
        <v>50</v>
      </c>
      <c r="W1008" s="7" t="s">
        <v>50</v>
      </c>
      <c r="X1008" s="7" t="s">
        <v>50</v>
      </c>
      <c r="Y1008" s="7" t="s">
        <v>290</v>
      </c>
      <c r="Z1008" s="7">
        <v>4</v>
      </c>
      <c r="AA1008" s="7" t="s">
        <v>50</v>
      </c>
      <c r="AB1008" s="7" t="s">
        <v>50</v>
      </c>
      <c r="AC1008" s="7" t="s">
        <v>50</v>
      </c>
      <c r="AD1008" s="7" t="s">
        <v>290</v>
      </c>
      <c r="AE1008" s="7" t="s">
        <v>50</v>
      </c>
      <c r="AF1008" s="7" t="s">
        <v>50</v>
      </c>
      <c r="AG1008" s="7" t="s">
        <v>50</v>
      </c>
      <c r="AH1008" s="7">
        <v>150000</v>
      </c>
      <c r="AI1008" s="7" t="s">
        <v>60</v>
      </c>
      <c r="AJ1008" s="7">
        <v>150000</v>
      </c>
      <c r="AK1008" s="7" t="s">
        <v>50</v>
      </c>
      <c r="AL1008" s="7" t="s">
        <v>50</v>
      </c>
      <c r="AM1008" s="7" t="s">
        <v>10092</v>
      </c>
      <c r="AN1008" s="7" t="s">
        <v>993</v>
      </c>
      <c r="AO1008" s="7" t="s">
        <v>10091</v>
      </c>
      <c r="AP1008" s="8" t="s">
        <v>10093</v>
      </c>
      <c r="AQ1008" s="9" t="s">
        <v>50</v>
      </c>
      <c r="AR1008" s="7" t="s">
        <v>50</v>
      </c>
    </row>
    <row r="1009" spans="1:44" ht="15" thickBot="1">
      <c r="A1009" s="10" t="s">
        <v>10094</v>
      </c>
      <c r="B1009" s="11">
        <v>3270</v>
      </c>
      <c r="C1009" s="12">
        <v>40179</v>
      </c>
      <c r="D1009" s="13" t="s">
        <v>45</v>
      </c>
      <c r="E1009" s="13" t="s">
        <v>46</v>
      </c>
      <c r="F1009" s="13" t="s">
        <v>70</v>
      </c>
      <c r="G1009" s="13" t="s">
        <v>114</v>
      </c>
      <c r="H1009" s="13" t="s">
        <v>50</v>
      </c>
      <c r="I1009" s="13" t="s">
        <v>50</v>
      </c>
      <c r="J1009" s="12">
        <v>45532</v>
      </c>
      <c r="K1009" s="13" t="s">
        <v>50</v>
      </c>
      <c r="L1009" s="13" t="s">
        <v>290</v>
      </c>
      <c r="M1009" s="13" t="s">
        <v>10095</v>
      </c>
      <c r="N1009" s="13" t="s">
        <v>307</v>
      </c>
      <c r="O1009" s="13" t="s">
        <v>10096</v>
      </c>
      <c r="P1009" s="11">
        <v>8441</v>
      </c>
      <c r="Q1009" s="13" t="s">
        <v>245</v>
      </c>
      <c r="R1009" s="29" t="s">
        <v>10097</v>
      </c>
      <c r="S1009" s="29" t="s">
        <v>10098</v>
      </c>
      <c r="T1009" s="13" t="s">
        <v>10099</v>
      </c>
      <c r="U1009" s="13" t="s">
        <v>10100</v>
      </c>
      <c r="V1009" s="13">
        <v>3300000000</v>
      </c>
      <c r="W1009" s="13" t="s">
        <v>250</v>
      </c>
      <c r="X1009" s="13">
        <v>39322157</v>
      </c>
      <c r="Y1009" s="13" t="s">
        <v>290</v>
      </c>
      <c r="Z1009" s="13">
        <v>1</v>
      </c>
      <c r="AA1009" s="13">
        <v>3300000000</v>
      </c>
      <c r="AB1009" s="13" t="s">
        <v>250</v>
      </c>
      <c r="AC1009" s="13">
        <v>39322157</v>
      </c>
      <c r="AD1009" s="13" t="s">
        <v>290</v>
      </c>
      <c r="AE1009" s="13">
        <v>3300000000</v>
      </c>
      <c r="AF1009" s="13" t="s">
        <v>250</v>
      </c>
      <c r="AG1009" s="13">
        <v>39322157</v>
      </c>
      <c r="AH1009" s="13">
        <v>3300000000</v>
      </c>
      <c r="AI1009" s="13" t="s">
        <v>250</v>
      </c>
      <c r="AJ1009" s="13">
        <v>39322157</v>
      </c>
      <c r="AK1009" s="13" t="s">
        <v>10101</v>
      </c>
      <c r="AL1009" s="13" t="s">
        <v>50</v>
      </c>
      <c r="AM1009" s="13" t="s">
        <v>10102</v>
      </c>
      <c r="AN1009" s="13" t="s">
        <v>798</v>
      </c>
      <c r="AO1009" s="13" t="s">
        <v>10103</v>
      </c>
      <c r="AP1009" s="14" t="s">
        <v>10104</v>
      </c>
      <c r="AQ1009" s="15" t="s">
        <v>50</v>
      </c>
      <c r="AR1009" s="13" t="s">
        <v>50</v>
      </c>
    </row>
    <row r="1010" spans="1:44" ht="15" thickBot="1">
      <c r="A1010" s="4" t="s">
        <v>10105</v>
      </c>
      <c r="B1010" s="5">
        <v>4038</v>
      </c>
      <c r="C1010" s="6">
        <v>38353</v>
      </c>
      <c r="D1010" s="7" t="s">
        <v>45</v>
      </c>
      <c r="E1010" s="7" t="s">
        <v>46</v>
      </c>
      <c r="F1010" s="7" t="s">
        <v>70</v>
      </c>
      <c r="G1010" s="26" t="s">
        <v>54946</v>
      </c>
      <c r="H1010" s="7" t="s">
        <v>10106</v>
      </c>
      <c r="I1010" s="7" t="s">
        <v>50</v>
      </c>
      <c r="J1010" s="6">
        <v>45532</v>
      </c>
      <c r="K1010" s="7" t="s">
        <v>116</v>
      </c>
      <c r="L1010" s="7" t="s">
        <v>241</v>
      </c>
      <c r="M1010" s="7" t="s">
        <v>10107</v>
      </c>
      <c r="N1010" s="7" t="s">
        <v>10108</v>
      </c>
      <c r="O1010" s="7" t="s">
        <v>10109</v>
      </c>
      <c r="P1010" s="5">
        <v>8668</v>
      </c>
      <c r="Q1010" s="7" t="s">
        <v>50</v>
      </c>
      <c r="R1010" s="28" t="s">
        <v>10110</v>
      </c>
      <c r="S1010" s="28" t="s">
        <v>10111</v>
      </c>
      <c r="T1010" s="7" t="s">
        <v>10112</v>
      </c>
      <c r="U1010" s="7" t="s">
        <v>10113</v>
      </c>
      <c r="V1010" s="7">
        <v>11000000</v>
      </c>
      <c r="W1010" s="7" t="s">
        <v>1085</v>
      </c>
      <c r="X1010" s="7">
        <v>8179795</v>
      </c>
      <c r="Y1010" s="7" t="s">
        <v>154</v>
      </c>
      <c r="Z1010" s="7">
        <v>6</v>
      </c>
      <c r="AA1010" s="7">
        <v>11000000</v>
      </c>
      <c r="AB1010" s="7" t="s">
        <v>1085</v>
      </c>
      <c r="AC1010" s="7">
        <v>8179795</v>
      </c>
      <c r="AD1010" s="7" t="s">
        <v>241</v>
      </c>
      <c r="AE1010" s="7">
        <v>14279795</v>
      </c>
      <c r="AF1010" s="7" t="s">
        <v>60</v>
      </c>
      <c r="AG1010" s="7">
        <v>14279795</v>
      </c>
      <c r="AH1010" s="7">
        <v>19080110</v>
      </c>
      <c r="AI1010" s="7" t="s">
        <v>60</v>
      </c>
      <c r="AJ1010" s="7">
        <v>19080110</v>
      </c>
      <c r="AK1010" s="7" t="s">
        <v>10114</v>
      </c>
      <c r="AL1010" s="7" t="s">
        <v>50</v>
      </c>
      <c r="AM1010" s="7" t="s">
        <v>10115</v>
      </c>
      <c r="AN1010" s="7" t="s">
        <v>66</v>
      </c>
      <c r="AO1010" s="7" t="s">
        <v>10116</v>
      </c>
      <c r="AP1010" s="8" t="s">
        <v>10117</v>
      </c>
      <c r="AQ1010" s="9" t="s">
        <v>50</v>
      </c>
      <c r="AR1010" s="7" t="s">
        <v>50</v>
      </c>
    </row>
    <row r="1011" spans="1:44" ht="15" thickBot="1">
      <c r="A1011" s="10" t="s">
        <v>10118</v>
      </c>
      <c r="B1011" s="13" t="s">
        <v>50</v>
      </c>
      <c r="C1011" s="12">
        <v>44293</v>
      </c>
      <c r="D1011" s="13" t="s">
        <v>45</v>
      </c>
      <c r="E1011" s="13" t="s">
        <v>46</v>
      </c>
      <c r="F1011" s="13" t="s">
        <v>70</v>
      </c>
      <c r="G1011" s="26" t="s">
        <v>54946</v>
      </c>
      <c r="H1011" s="13" t="s">
        <v>50</v>
      </c>
      <c r="I1011" s="13" t="s">
        <v>50</v>
      </c>
      <c r="J1011" s="12">
        <v>45533</v>
      </c>
      <c r="K1011" s="13" t="s">
        <v>116</v>
      </c>
      <c r="L1011" s="13" t="s">
        <v>241</v>
      </c>
      <c r="M1011" s="13" t="s">
        <v>10119</v>
      </c>
      <c r="N1011" s="13" t="s">
        <v>1954</v>
      </c>
      <c r="O1011" s="13" t="s">
        <v>10120</v>
      </c>
      <c r="P1011" s="11">
        <v>8699</v>
      </c>
      <c r="Q1011" s="13" t="s">
        <v>245</v>
      </c>
      <c r="R1011" s="29" t="s">
        <v>10121</v>
      </c>
      <c r="S1011" s="29" t="s">
        <v>10122</v>
      </c>
      <c r="T1011" s="13" t="s">
        <v>50</v>
      </c>
      <c r="U1011" s="13" t="s">
        <v>50</v>
      </c>
      <c r="V1011" s="13">
        <v>100000000</v>
      </c>
      <c r="W1011" s="13" t="s">
        <v>1960</v>
      </c>
      <c r="X1011" s="13">
        <v>690096</v>
      </c>
      <c r="Y1011" s="13" t="s">
        <v>154</v>
      </c>
      <c r="Z1011" s="13">
        <v>2</v>
      </c>
      <c r="AA1011" s="13">
        <v>100000000</v>
      </c>
      <c r="AB1011" s="13" t="s">
        <v>1960</v>
      </c>
      <c r="AC1011" s="13">
        <v>690096</v>
      </c>
      <c r="AD1011" s="13" t="s">
        <v>241</v>
      </c>
      <c r="AE1011" s="13">
        <v>250000000</v>
      </c>
      <c r="AF1011" s="13" t="s">
        <v>1960</v>
      </c>
      <c r="AG1011" s="13">
        <v>1714231</v>
      </c>
      <c r="AH1011" s="13">
        <v>250000000</v>
      </c>
      <c r="AI1011" s="13" t="s">
        <v>1960</v>
      </c>
      <c r="AJ1011" s="13">
        <v>1714231</v>
      </c>
      <c r="AK1011" s="13" t="s">
        <v>10123</v>
      </c>
      <c r="AL1011" s="13" t="s">
        <v>50</v>
      </c>
      <c r="AM1011" s="13" t="s">
        <v>10124</v>
      </c>
      <c r="AN1011" s="13" t="s">
        <v>66</v>
      </c>
      <c r="AO1011" s="13" t="s">
        <v>10125</v>
      </c>
      <c r="AP1011" s="14" t="s">
        <v>10126</v>
      </c>
      <c r="AQ1011" s="15" t="s">
        <v>50</v>
      </c>
      <c r="AR1011" s="13" t="s">
        <v>50</v>
      </c>
    </row>
    <row r="1012" spans="1:44" ht="15" thickBot="1">
      <c r="A1012" s="4" t="s">
        <v>10127</v>
      </c>
      <c r="B1012" s="7">
        <v>78</v>
      </c>
      <c r="C1012" s="6">
        <v>42370</v>
      </c>
      <c r="D1012" s="7" t="s">
        <v>45</v>
      </c>
      <c r="E1012" s="7" t="s">
        <v>46</v>
      </c>
      <c r="F1012" s="7" t="s">
        <v>70</v>
      </c>
      <c r="G1012" s="26" t="s">
        <v>54946</v>
      </c>
      <c r="H1012" s="7" t="s">
        <v>50</v>
      </c>
      <c r="I1012" s="7" t="s">
        <v>50</v>
      </c>
      <c r="J1012" s="6">
        <v>45532</v>
      </c>
      <c r="K1012" s="7" t="s">
        <v>50</v>
      </c>
      <c r="L1012" s="7" t="s">
        <v>467</v>
      </c>
      <c r="M1012" s="7" t="s">
        <v>10128</v>
      </c>
      <c r="N1012" s="7" t="s">
        <v>10129</v>
      </c>
      <c r="O1012" s="7" t="s">
        <v>10130</v>
      </c>
      <c r="P1012" s="5">
        <v>8702</v>
      </c>
      <c r="Q1012" s="7" t="s">
        <v>245</v>
      </c>
      <c r="R1012" s="28" t="s">
        <v>10131</v>
      </c>
      <c r="S1012" s="28" t="s">
        <v>10132</v>
      </c>
      <c r="T1012" s="7" t="s">
        <v>10133</v>
      </c>
      <c r="U1012" s="7" t="s">
        <v>10134</v>
      </c>
      <c r="V1012" s="7">
        <v>104000000</v>
      </c>
      <c r="W1012" s="7" t="s">
        <v>250</v>
      </c>
      <c r="X1012" s="7">
        <v>1239244</v>
      </c>
      <c r="Y1012" s="7" t="s">
        <v>467</v>
      </c>
      <c r="Z1012" s="7">
        <v>1</v>
      </c>
      <c r="AA1012" s="7">
        <v>104000000</v>
      </c>
      <c r="AB1012" s="7" t="s">
        <v>250</v>
      </c>
      <c r="AC1012" s="7">
        <v>1239244</v>
      </c>
      <c r="AD1012" s="7" t="s">
        <v>467</v>
      </c>
      <c r="AE1012" s="7">
        <v>104000000</v>
      </c>
      <c r="AF1012" s="7" t="s">
        <v>250</v>
      </c>
      <c r="AG1012" s="7">
        <v>1239244</v>
      </c>
      <c r="AH1012" s="7">
        <v>104000000</v>
      </c>
      <c r="AI1012" s="7" t="s">
        <v>250</v>
      </c>
      <c r="AJ1012" s="7">
        <v>1239244</v>
      </c>
      <c r="AK1012" s="7" t="s">
        <v>10135</v>
      </c>
      <c r="AL1012" s="7" t="s">
        <v>50</v>
      </c>
      <c r="AM1012" s="7" t="s">
        <v>10136</v>
      </c>
      <c r="AN1012" s="7" t="s">
        <v>66</v>
      </c>
      <c r="AO1012" s="7" t="s">
        <v>10137</v>
      </c>
      <c r="AP1012" s="8" t="s">
        <v>10138</v>
      </c>
      <c r="AQ1012" s="9" t="s">
        <v>50</v>
      </c>
      <c r="AR1012" s="7" t="s">
        <v>50</v>
      </c>
    </row>
    <row r="1013" spans="1:44" ht="15" thickBot="1">
      <c r="A1013" s="10" t="s">
        <v>10139</v>
      </c>
      <c r="B1013" s="11">
        <v>3604104</v>
      </c>
      <c r="C1013" s="12">
        <v>35065</v>
      </c>
      <c r="D1013" s="13" t="s">
        <v>45</v>
      </c>
      <c r="E1013" s="13" t="s">
        <v>46</v>
      </c>
      <c r="F1013" s="13" t="s">
        <v>47</v>
      </c>
      <c r="G1013" s="13" t="s">
        <v>71</v>
      </c>
      <c r="H1013" s="13" t="s">
        <v>10140</v>
      </c>
      <c r="I1013" s="13" t="s">
        <v>50</v>
      </c>
      <c r="J1013" s="12">
        <v>45533</v>
      </c>
      <c r="K1013" s="13" t="s">
        <v>282</v>
      </c>
      <c r="L1013" s="13" t="s">
        <v>162</v>
      </c>
      <c r="M1013" s="13" t="s">
        <v>10141</v>
      </c>
      <c r="N1013" s="13" t="s">
        <v>10142</v>
      </c>
      <c r="O1013" s="13" t="s">
        <v>10143</v>
      </c>
      <c r="P1013" s="11">
        <v>8723</v>
      </c>
      <c r="Q1013" s="13" t="s">
        <v>920</v>
      </c>
      <c r="R1013" s="29" t="s">
        <v>10144</v>
      </c>
      <c r="S1013" s="29" t="s">
        <v>10145</v>
      </c>
      <c r="T1013" s="13" t="s">
        <v>50</v>
      </c>
      <c r="U1013" s="13" t="s">
        <v>10146</v>
      </c>
      <c r="V1013" s="13">
        <v>300000000</v>
      </c>
      <c r="W1013" s="13" t="s">
        <v>60</v>
      </c>
      <c r="X1013" s="13">
        <v>300000000</v>
      </c>
      <c r="Y1013" s="13" t="s">
        <v>61</v>
      </c>
      <c r="Z1013" s="13">
        <v>7</v>
      </c>
      <c r="AA1013" s="13">
        <v>250000000</v>
      </c>
      <c r="AB1013" s="13" t="s">
        <v>60</v>
      </c>
      <c r="AC1013" s="13">
        <v>250000000</v>
      </c>
      <c r="AD1013" s="13" t="s">
        <v>62</v>
      </c>
      <c r="AE1013" s="13">
        <v>800000000</v>
      </c>
      <c r="AF1013" s="13" t="s">
        <v>60</v>
      </c>
      <c r="AG1013" s="13">
        <v>800000000</v>
      </c>
      <c r="AH1013" s="13">
        <v>4059901180</v>
      </c>
      <c r="AI1013" s="13" t="s">
        <v>60</v>
      </c>
      <c r="AJ1013" s="13">
        <v>4059901180</v>
      </c>
      <c r="AK1013" s="13" t="s">
        <v>10147</v>
      </c>
      <c r="AL1013" s="13" t="s">
        <v>10148</v>
      </c>
      <c r="AM1013" s="13" t="s">
        <v>10149</v>
      </c>
      <c r="AN1013" s="13" t="s">
        <v>66</v>
      </c>
      <c r="AO1013" s="13" t="s">
        <v>10150</v>
      </c>
      <c r="AP1013" s="14" t="s">
        <v>10151</v>
      </c>
      <c r="AQ1013" s="15" t="s">
        <v>50</v>
      </c>
      <c r="AR1013" s="13" t="s">
        <v>50</v>
      </c>
    </row>
    <row r="1014" spans="1:44" ht="15" thickBot="1">
      <c r="A1014" s="4" t="s">
        <v>10152</v>
      </c>
      <c r="B1014" s="5">
        <v>126554</v>
      </c>
      <c r="C1014" s="6">
        <v>32143</v>
      </c>
      <c r="D1014" s="7" t="s">
        <v>45</v>
      </c>
      <c r="E1014" s="7" t="s">
        <v>46</v>
      </c>
      <c r="F1014" s="7" t="s">
        <v>47</v>
      </c>
      <c r="G1014" s="7" t="s">
        <v>71</v>
      </c>
      <c r="H1014" s="7" t="s">
        <v>240</v>
      </c>
      <c r="I1014" s="7" t="s">
        <v>50</v>
      </c>
      <c r="J1014" s="6">
        <v>45532</v>
      </c>
      <c r="K1014" s="7" t="s">
        <v>72</v>
      </c>
      <c r="L1014" s="7" t="s">
        <v>162</v>
      </c>
      <c r="M1014" s="7" t="s">
        <v>10153</v>
      </c>
      <c r="N1014" s="7" t="s">
        <v>918</v>
      </c>
      <c r="O1014" s="7" t="s">
        <v>10154</v>
      </c>
      <c r="P1014" s="5">
        <v>8836</v>
      </c>
      <c r="Q1014" s="7" t="s">
        <v>920</v>
      </c>
      <c r="R1014" s="28" t="s">
        <v>10155</v>
      </c>
      <c r="S1014" s="28" t="s">
        <v>10156</v>
      </c>
      <c r="T1014" s="7" t="s">
        <v>50</v>
      </c>
      <c r="U1014" s="7" t="s">
        <v>50</v>
      </c>
      <c r="V1014" s="7">
        <v>210000000</v>
      </c>
      <c r="W1014" s="7" t="s">
        <v>60</v>
      </c>
      <c r="X1014" s="7">
        <v>210000000</v>
      </c>
      <c r="Y1014" s="7" t="s">
        <v>61</v>
      </c>
      <c r="Z1014" s="7">
        <v>2</v>
      </c>
      <c r="AA1014" s="7" t="s">
        <v>50</v>
      </c>
      <c r="AB1014" s="7" t="s">
        <v>50</v>
      </c>
      <c r="AC1014" s="7" t="s">
        <v>50</v>
      </c>
      <c r="AD1014" s="7" t="s">
        <v>50</v>
      </c>
      <c r="AE1014" s="7" t="s">
        <v>50</v>
      </c>
      <c r="AF1014" s="7" t="s">
        <v>50</v>
      </c>
      <c r="AG1014" s="7" t="s">
        <v>50</v>
      </c>
      <c r="AH1014" s="7">
        <v>230355095</v>
      </c>
      <c r="AI1014" s="7" t="s">
        <v>60</v>
      </c>
      <c r="AJ1014" s="7">
        <v>230355095</v>
      </c>
      <c r="AK1014" s="7" t="s">
        <v>10157</v>
      </c>
      <c r="AL1014" s="7" t="s">
        <v>10158</v>
      </c>
      <c r="AM1014" s="7" t="s">
        <v>10159</v>
      </c>
      <c r="AN1014" s="7" t="s">
        <v>66</v>
      </c>
      <c r="AO1014" s="7" t="s">
        <v>10160</v>
      </c>
      <c r="AP1014" s="9" t="s">
        <v>50</v>
      </c>
      <c r="AQ1014" s="8" t="s">
        <v>10161</v>
      </c>
      <c r="AR1014" s="7" t="s">
        <v>50</v>
      </c>
    </row>
    <row r="1015" spans="1:44" ht="15" thickBot="1">
      <c r="A1015" s="10" t="s">
        <v>10162</v>
      </c>
      <c r="B1015" s="11">
        <v>23858</v>
      </c>
      <c r="C1015" s="12">
        <v>44197</v>
      </c>
      <c r="D1015" s="13" t="s">
        <v>45</v>
      </c>
      <c r="E1015" s="13" t="s">
        <v>46</v>
      </c>
      <c r="F1015" s="13" t="s">
        <v>70</v>
      </c>
      <c r="G1015" s="27" t="s">
        <v>54945</v>
      </c>
      <c r="H1015" s="13" t="s">
        <v>4718</v>
      </c>
      <c r="I1015" s="13" t="s">
        <v>50</v>
      </c>
      <c r="J1015" s="12">
        <v>45532</v>
      </c>
      <c r="K1015" s="13" t="s">
        <v>116</v>
      </c>
      <c r="L1015" s="13" t="s">
        <v>467</v>
      </c>
      <c r="M1015" s="13" t="s">
        <v>10163</v>
      </c>
      <c r="N1015" s="13" t="s">
        <v>4079</v>
      </c>
      <c r="O1015" s="13" t="s">
        <v>10164</v>
      </c>
      <c r="P1015" s="11">
        <v>8885</v>
      </c>
      <c r="Q1015" s="13" t="s">
        <v>360</v>
      </c>
      <c r="R1015" s="29" t="s">
        <v>10165</v>
      </c>
      <c r="S1015" s="29" t="s">
        <v>10166</v>
      </c>
      <c r="T1015" s="13" t="s">
        <v>50</v>
      </c>
      <c r="U1015" s="13" t="s">
        <v>50</v>
      </c>
      <c r="V1015" s="13">
        <v>3970001</v>
      </c>
      <c r="W1015" s="13" t="s">
        <v>60</v>
      </c>
      <c r="X1015" s="13">
        <v>3970001</v>
      </c>
      <c r="Y1015" s="13" t="s">
        <v>467</v>
      </c>
      <c r="Z1015" s="13">
        <v>7</v>
      </c>
      <c r="AA1015" s="13">
        <v>3970001</v>
      </c>
      <c r="AB1015" s="13" t="s">
        <v>60</v>
      </c>
      <c r="AC1015" s="13">
        <v>3970001</v>
      </c>
      <c r="AD1015" s="13" t="s">
        <v>467</v>
      </c>
      <c r="AE1015" s="13">
        <v>5495001</v>
      </c>
      <c r="AF1015" s="13" t="s">
        <v>60</v>
      </c>
      <c r="AG1015" s="13">
        <v>5495001</v>
      </c>
      <c r="AH1015" s="13">
        <v>5495001</v>
      </c>
      <c r="AI1015" s="13" t="s">
        <v>60</v>
      </c>
      <c r="AJ1015" s="13">
        <v>5495001</v>
      </c>
      <c r="AK1015" s="13" t="s">
        <v>2598</v>
      </c>
      <c r="AL1015" s="13" t="s">
        <v>50</v>
      </c>
      <c r="AM1015" s="13" t="s">
        <v>10167</v>
      </c>
      <c r="AN1015" s="13" t="s">
        <v>66</v>
      </c>
      <c r="AO1015" s="13" t="s">
        <v>10168</v>
      </c>
      <c r="AP1015" s="14" t="s">
        <v>10169</v>
      </c>
      <c r="AQ1015" s="15" t="s">
        <v>50</v>
      </c>
      <c r="AR1015" s="13" t="s">
        <v>50</v>
      </c>
    </row>
    <row r="1016" spans="1:44" ht="15" thickBot="1">
      <c r="A1016" s="4" t="s">
        <v>10170</v>
      </c>
      <c r="B1016" s="5">
        <v>14528</v>
      </c>
      <c r="C1016" s="6">
        <v>43831</v>
      </c>
      <c r="D1016" s="7" t="s">
        <v>45</v>
      </c>
      <c r="E1016" s="7" t="s">
        <v>46</v>
      </c>
      <c r="F1016" s="7" t="s">
        <v>70</v>
      </c>
      <c r="G1016" s="26" t="s">
        <v>54946</v>
      </c>
      <c r="H1016" s="7" t="s">
        <v>742</v>
      </c>
      <c r="I1016" s="7" t="s">
        <v>50</v>
      </c>
      <c r="J1016" s="6">
        <v>45532</v>
      </c>
      <c r="K1016" s="7" t="s">
        <v>50</v>
      </c>
      <c r="L1016" s="7" t="s">
        <v>178</v>
      </c>
      <c r="M1016" s="7" t="s">
        <v>10171</v>
      </c>
      <c r="N1016" s="7" t="s">
        <v>10172</v>
      </c>
      <c r="O1016" s="7" t="s">
        <v>10173</v>
      </c>
      <c r="P1016" s="5">
        <v>8889</v>
      </c>
      <c r="Q1016" s="7" t="s">
        <v>77</v>
      </c>
      <c r="R1016" s="28" t="s">
        <v>10174</v>
      </c>
      <c r="S1016" s="28" t="s">
        <v>10175</v>
      </c>
      <c r="T1016" s="7" t="s">
        <v>10176</v>
      </c>
      <c r="U1016" s="7" t="s">
        <v>50</v>
      </c>
      <c r="V1016" s="7">
        <v>7244994</v>
      </c>
      <c r="W1016" s="7" t="s">
        <v>60</v>
      </c>
      <c r="X1016" s="7">
        <v>7244994</v>
      </c>
      <c r="Y1016" s="7" t="s">
        <v>50</v>
      </c>
      <c r="Z1016" s="7">
        <v>1</v>
      </c>
      <c r="AA1016" s="7">
        <v>7244994</v>
      </c>
      <c r="AB1016" s="7" t="s">
        <v>60</v>
      </c>
      <c r="AC1016" s="7">
        <v>7244994</v>
      </c>
      <c r="AD1016" s="7" t="s">
        <v>178</v>
      </c>
      <c r="AE1016" s="7">
        <v>7244994</v>
      </c>
      <c r="AF1016" s="7" t="s">
        <v>60</v>
      </c>
      <c r="AG1016" s="7">
        <v>7244994</v>
      </c>
      <c r="AH1016" s="7">
        <v>7244994</v>
      </c>
      <c r="AI1016" s="7" t="s">
        <v>60</v>
      </c>
      <c r="AJ1016" s="7">
        <v>7244994</v>
      </c>
      <c r="AK1016" s="7" t="s">
        <v>50</v>
      </c>
      <c r="AL1016" s="7" t="s">
        <v>50</v>
      </c>
      <c r="AM1016" s="7" t="s">
        <v>10177</v>
      </c>
      <c r="AN1016" s="7" t="s">
        <v>66</v>
      </c>
      <c r="AO1016" s="7" t="s">
        <v>10176</v>
      </c>
      <c r="AP1016" s="8" t="s">
        <v>10178</v>
      </c>
      <c r="AQ1016" s="9" t="s">
        <v>50</v>
      </c>
      <c r="AR1016" s="7" t="s">
        <v>50</v>
      </c>
    </row>
    <row r="1017" spans="1:44" ht="15" thickBot="1">
      <c r="A1017" s="10" t="s">
        <v>10179</v>
      </c>
      <c r="B1017" s="13" t="s">
        <v>50</v>
      </c>
      <c r="C1017" s="12">
        <v>42370</v>
      </c>
      <c r="D1017" s="13" t="s">
        <v>45</v>
      </c>
      <c r="E1017" s="13" t="s">
        <v>46</v>
      </c>
      <c r="F1017" s="13" t="s">
        <v>70</v>
      </c>
      <c r="G1017" s="27" t="s">
        <v>54945</v>
      </c>
      <c r="H1017" s="13" t="s">
        <v>10180</v>
      </c>
      <c r="I1017" s="13" t="s">
        <v>50</v>
      </c>
      <c r="J1017" s="12">
        <v>45533</v>
      </c>
      <c r="K1017" s="13" t="s">
        <v>116</v>
      </c>
      <c r="L1017" s="13" t="s">
        <v>52</v>
      </c>
      <c r="M1017" s="13" t="s">
        <v>10181</v>
      </c>
      <c r="N1017" s="13" t="s">
        <v>10182</v>
      </c>
      <c r="O1017" s="13" t="s">
        <v>10183</v>
      </c>
      <c r="P1017" s="11">
        <v>9031</v>
      </c>
      <c r="Q1017" s="13" t="s">
        <v>1024</v>
      </c>
      <c r="R1017" s="29" t="s">
        <v>10184</v>
      </c>
      <c r="S1017" s="29" t="s">
        <v>10185</v>
      </c>
      <c r="T1017" s="13" t="s">
        <v>10186</v>
      </c>
      <c r="U1017" s="13" t="s">
        <v>50</v>
      </c>
      <c r="V1017" s="13">
        <v>2000000</v>
      </c>
      <c r="W1017" s="13" t="s">
        <v>60</v>
      </c>
      <c r="X1017" s="13">
        <v>2000000</v>
      </c>
      <c r="Y1017" s="13" t="s">
        <v>50</v>
      </c>
      <c r="Z1017" s="13">
        <v>1</v>
      </c>
      <c r="AA1017" s="13" t="s">
        <v>50</v>
      </c>
      <c r="AB1017" s="13" t="s">
        <v>50</v>
      </c>
      <c r="AC1017" s="13" t="s">
        <v>50</v>
      </c>
      <c r="AD1017" s="13" t="s">
        <v>50</v>
      </c>
      <c r="AE1017" s="13" t="s">
        <v>50</v>
      </c>
      <c r="AF1017" s="13" t="s">
        <v>50</v>
      </c>
      <c r="AG1017" s="13" t="s">
        <v>50</v>
      </c>
      <c r="AH1017" s="13">
        <v>2000000</v>
      </c>
      <c r="AI1017" s="13" t="s">
        <v>60</v>
      </c>
      <c r="AJ1017" s="13">
        <v>2000000</v>
      </c>
      <c r="AK1017" s="13" t="s">
        <v>10187</v>
      </c>
      <c r="AL1017" s="13" t="s">
        <v>50</v>
      </c>
      <c r="AM1017" s="13" t="s">
        <v>10188</v>
      </c>
      <c r="AN1017" s="13" t="s">
        <v>66</v>
      </c>
      <c r="AO1017" s="13" t="s">
        <v>10189</v>
      </c>
      <c r="AP1017" s="14" t="s">
        <v>10190</v>
      </c>
      <c r="AQ1017" s="15" t="s">
        <v>50</v>
      </c>
      <c r="AR1017" s="13" t="s">
        <v>50</v>
      </c>
    </row>
    <row r="1018" spans="1:44" ht="15" thickBot="1">
      <c r="A1018" s="4" t="s">
        <v>10191</v>
      </c>
      <c r="B1018" s="7" t="s">
        <v>50</v>
      </c>
      <c r="C1018" s="7" t="s">
        <v>50</v>
      </c>
      <c r="D1018" s="7" t="s">
        <v>45</v>
      </c>
      <c r="E1018" s="7" t="s">
        <v>50</v>
      </c>
      <c r="F1018" s="7" t="s">
        <v>70</v>
      </c>
      <c r="G1018" s="26" t="s">
        <v>54946</v>
      </c>
      <c r="H1018" s="7" t="s">
        <v>50</v>
      </c>
      <c r="I1018" s="7" t="s">
        <v>50</v>
      </c>
      <c r="J1018" s="6">
        <v>45533</v>
      </c>
      <c r="K1018" s="7" t="s">
        <v>50</v>
      </c>
      <c r="L1018" s="7" t="s">
        <v>467</v>
      </c>
      <c r="M1018" s="7" t="s">
        <v>10192</v>
      </c>
      <c r="N1018" s="7" t="s">
        <v>10193</v>
      </c>
      <c r="O1018" s="7" t="s">
        <v>10194</v>
      </c>
      <c r="P1018" s="5">
        <v>9034</v>
      </c>
      <c r="Q1018" s="7" t="s">
        <v>93</v>
      </c>
      <c r="R1018" s="28" t="s">
        <v>10195</v>
      </c>
      <c r="S1018" s="28" t="s">
        <v>10196</v>
      </c>
      <c r="T1018" s="7" t="s">
        <v>50</v>
      </c>
      <c r="U1018" s="7" t="s">
        <v>50</v>
      </c>
      <c r="V1018" s="7">
        <v>26000000</v>
      </c>
      <c r="W1018" s="7" t="s">
        <v>60</v>
      </c>
      <c r="X1018" s="7">
        <v>26000000</v>
      </c>
      <c r="Y1018" s="7" t="s">
        <v>467</v>
      </c>
      <c r="Z1018" s="7">
        <v>1</v>
      </c>
      <c r="AA1018" s="7">
        <v>26000000</v>
      </c>
      <c r="AB1018" s="7" t="s">
        <v>60</v>
      </c>
      <c r="AC1018" s="7">
        <v>26000000</v>
      </c>
      <c r="AD1018" s="7" t="s">
        <v>467</v>
      </c>
      <c r="AE1018" s="7">
        <v>26000000</v>
      </c>
      <c r="AF1018" s="7" t="s">
        <v>60</v>
      </c>
      <c r="AG1018" s="7">
        <v>26000000</v>
      </c>
      <c r="AH1018" s="7">
        <v>26000000</v>
      </c>
      <c r="AI1018" s="7" t="s">
        <v>60</v>
      </c>
      <c r="AJ1018" s="7">
        <v>26000000</v>
      </c>
      <c r="AK1018" s="7" t="s">
        <v>10197</v>
      </c>
      <c r="AL1018" s="7" t="s">
        <v>50</v>
      </c>
      <c r="AM1018" s="7" t="s">
        <v>10198</v>
      </c>
      <c r="AN1018" s="7" t="s">
        <v>66</v>
      </c>
      <c r="AO1018" s="7" t="s">
        <v>10199</v>
      </c>
      <c r="AP1018" s="8" t="s">
        <v>10200</v>
      </c>
      <c r="AQ1018" s="9" t="s">
        <v>50</v>
      </c>
      <c r="AR1018" s="7" t="s">
        <v>50</v>
      </c>
    </row>
    <row r="1019" spans="1:44" ht="15" thickBot="1">
      <c r="A1019" s="10" t="s">
        <v>10201</v>
      </c>
      <c r="B1019" s="11">
        <v>3953</v>
      </c>
      <c r="C1019" s="12">
        <v>19725</v>
      </c>
      <c r="D1019" s="13" t="s">
        <v>45</v>
      </c>
      <c r="E1019" s="13" t="s">
        <v>46</v>
      </c>
      <c r="F1019" s="13" t="s">
        <v>47</v>
      </c>
      <c r="G1019" s="13" t="s">
        <v>71</v>
      </c>
      <c r="H1019" s="13" t="s">
        <v>7995</v>
      </c>
      <c r="I1019" s="13" t="s">
        <v>50</v>
      </c>
      <c r="J1019" s="12">
        <v>45534</v>
      </c>
      <c r="K1019" s="13" t="s">
        <v>72</v>
      </c>
      <c r="L1019" s="13" t="s">
        <v>162</v>
      </c>
      <c r="M1019" s="13" t="s">
        <v>10202</v>
      </c>
      <c r="N1019" s="13" t="s">
        <v>10203</v>
      </c>
      <c r="O1019" s="13" t="s">
        <v>10204</v>
      </c>
      <c r="P1019" s="11">
        <v>9119</v>
      </c>
      <c r="Q1019" s="13" t="s">
        <v>920</v>
      </c>
      <c r="R1019" s="29" t="s">
        <v>10205</v>
      </c>
      <c r="S1019" s="29" t="s">
        <v>10206</v>
      </c>
      <c r="T1019" s="13" t="s">
        <v>50</v>
      </c>
      <c r="U1019" s="13" t="s">
        <v>10207</v>
      </c>
      <c r="V1019" s="13">
        <v>53000000</v>
      </c>
      <c r="W1019" s="13" t="s">
        <v>209</v>
      </c>
      <c r="X1019" s="13">
        <v>58617231</v>
      </c>
      <c r="Y1019" s="13" t="s">
        <v>61</v>
      </c>
      <c r="Z1019" s="13">
        <v>1</v>
      </c>
      <c r="AA1019" s="13" t="s">
        <v>50</v>
      </c>
      <c r="AB1019" s="13" t="s">
        <v>50</v>
      </c>
      <c r="AC1019" s="13" t="s">
        <v>50</v>
      </c>
      <c r="AD1019" s="13" t="s">
        <v>50</v>
      </c>
      <c r="AE1019" s="13" t="s">
        <v>50</v>
      </c>
      <c r="AF1019" s="13" t="s">
        <v>50</v>
      </c>
      <c r="AG1019" s="13" t="s">
        <v>50</v>
      </c>
      <c r="AH1019" s="13">
        <v>53000000</v>
      </c>
      <c r="AI1019" s="13" t="s">
        <v>209</v>
      </c>
      <c r="AJ1019" s="13">
        <v>58617231</v>
      </c>
      <c r="AK1019" s="13" t="s">
        <v>50</v>
      </c>
      <c r="AL1019" s="13" t="s">
        <v>50</v>
      </c>
      <c r="AM1019" s="13" t="s">
        <v>10208</v>
      </c>
      <c r="AN1019" s="13" t="s">
        <v>66</v>
      </c>
      <c r="AO1019" s="13" t="s">
        <v>10209</v>
      </c>
      <c r="AP1019" s="14" t="s">
        <v>10210</v>
      </c>
      <c r="AQ1019" s="15" t="s">
        <v>50</v>
      </c>
      <c r="AR1019" s="13" t="s">
        <v>50</v>
      </c>
    </row>
    <row r="1020" spans="1:44" ht="15" thickBot="1">
      <c r="A1020" s="4" t="s">
        <v>10211</v>
      </c>
      <c r="B1020" s="7">
        <v>78</v>
      </c>
      <c r="C1020" s="6">
        <v>44197</v>
      </c>
      <c r="D1020" s="7" t="s">
        <v>45</v>
      </c>
      <c r="E1020" s="7" t="s">
        <v>46</v>
      </c>
      <c r="F1020" s="7" t="s">
        <v>70</v>
      </c>
      <c r="G1020" s="27" t="s">
        <v>54945</v>
      </c>
      <c r="H1020" s="7" t="s">
        <v>1126</v>
      </c>
      <c r="I1020" s="7" t="s">
        <v>50</v>
      </c>
      <c r="J1020" s="6">
        <v>45533</v>
      </c>
      <c r="K1020" s="7" t="s">
        <v>50</v>
      </c>
      <c r="L1020" s="7" t="s">
        <v>241</v>
      </c>
      <c r="M1020" s="7" t="s">
        <v>2610</v>
      </c>
      <c r="N1020" s="7" t="s">
        <v>3429</v>
      </c>
      <c r="O1020" s="7" t="s">
        <v>10212</v>
      </c>
      <c r="P1020" s="5">
        <v>9347</v>
      </c>
      <c r="Q1020" s="7" t="s">
        <v>2554</v>
      </c>
      <c r="R1020" s="28" t="s">
        <v>10213</v>
      </c>
      <c r="S1020" s="28" t="s">
        <v>10214</v>
      </c>
      <c r="T1020" s="7" t="s">
        <v>50</v>
      </c>
      <c r="U1020" s="7" t="s">
        <v>50</v>
      </c>
      <c r="V1020" s="7">
        <v>10750000</v>
      </c>
      <c r="W1020" s="7" t="s">
        <v>60</v>
      </c>
      <c r="X1020" s="7">
        <v>10750000</v>
      </c>
      <c r="Y1020" s="7" t="s">
        <v>154</v>
      </c>
      <c r="Z1020" s="7">
        <v>3</v>
      </c>
      <c r="AA1020" s="7">
        <v>10750000</v>
      </c>
      <c r="AB1020" s="7" t="s">
        <v>60</v>
      </c>
      <c r="AC1020" s="7">
        <v>10750000</v>
      </c>
      <c r="AD1020" s="7" t="s">
        <v>241</v>
      </c>
      <c r="AE1020" s="7">
        <v>10750000</v>
      </c>
      <c r="AF1020" s="7" t="s">
        <v>60</v>
      </c>
      <c r="AG1020" s="7">
        <v>10750000</v>
      </c>
      <c r="AH1020" s="7">
        <v>10750000</v>
      </c>
      <c r="AI1020" s="7" t="s">
        <v>60</v>
      </c>
      <c r="AJ1020" s="7">
        <v>10750000</v>
      </c>
      <c r="AK1020" s="7" t="s">
        <v>10215</v>
      </c>
      <c r="AL1020" s="7" t="s">
        <v>50</v>
      </c>
      <c r="AM1020" s="7" t="s">
        <v>10216</v>
      </c>
      <c r="AN1020" s="7" t="s">
        <v>66</v>
      </c>
      <c r="AO1020" s="7" t="s">
        <v>10217</v>
      </c>
      <c r="AP1020" s="8" t="s">
        <v>10218</v>
      </c>
      <c r="AQ1020" s="9" t="s">
        <v>50</v>
      </c>
      <c r="AR1020" s="7" t="s">
        <v>50</v>
      </c>
    </row>
    <row r="1021" spans="1:44" ht="15" thickBot="1">
      <c r="A1021" s="10" t="s">
        <v>10219</v>
      </c>
      <c r="B1021" s="11">
        <v>89264</v>
      </c>
      <c r="C1021" s="12">
        <v>44927</v>
      </c>
      <c r="D1021" s="13" t="s">
        <v>45</v>
      </c>
      <c r="E1021" s="13" t="s">
        <v>50</v>
      </c>
      <c r="F1021" s="13" t="s">
        <v>70</v>
      </c>
      <c r="G1021" s="27" t="s">
        <v>54945</v>
      </c>
      <c r="H1021" s="13" t="s">
        <v>50</v>
      </c>
      <c r="I1021" s="13" t="s">
        <v>50</v>
      </c>
      <c r="J1021" s="12">
        <v>45532</v>
      </c>
      <c r="K1021" s="13" t="s">
        <v>50</v>
      </c>
      <c r="L1021" s="13" t="s">
        <v>1624</v>
      </c>
      <c r="M1021" s="13" t="s">
        <v>10220</v>
      </c>
      <c r="N1021" s="13" t="s">
        <v>91</v>
      </c>
      <c r="O1021" s="13" t="s">
        <v>10221</v>
      </c>
      <c r="P1021" s="11">
        <v>9542</v>
      </c>
      <c r="Q1021" s="13" t="s">
        <v>93</v>
      </c>
      <c r="R1021" s="29" t="s">
        <v>10222</v>
      </c>
      <c r="S1021" s="29" t="s">
        <v>10223</v>
      </c>
      <c r="T1021" s="13" t="s">
        <v>50</v>
      </c>
      <c r="U1021" s="13" t="s">
        <v>50</v>
      </c>
      <c r="V1021" s="13">
        <v>1500000</v>
      </c>
      <c r="W1021" s="13" t="s">
        <v>60</v>
      </c>
      <c r="X1021" s="13">
        <v>1500000</v>
      </c>
      <c r="Y1021" s="13" t="s">
        <v>467</v>
      </c>
      <c r="Z1021" s="13">
        <v>1</v>
      </c>
      <c r="AA1021" s="13">
        <v>1500000</v>
      </c>
      <c r="AB1021" s="13" t="s">
        <v>60</v>
      </c>
      <c r="AC1021" s="13">
        <v>1500000</v>
      </c>
      <c r="AD1021" s="13" t="s">
        <v>1624</v>
      </c>
      <c r="AE1021" s="13">
        <v>1500000</v>
      </c>
      <c r="AF1021" s="13" t="s">
        <v>60</v>
      </c>
      <c r="AG1021" s="13">
        <v>1500000</v>
      </c>
      <c r="AH1021" s="13">
        <v>1500000</v>
      </c>
      <c r="AI1021" s="13" t="s">
        <v>60</v>
      </c>
      <c r="AJ1021" s="13">
        <v>1500000</v>
      </c>
      <c r="AK1021" s="13" t="s">
        <v>50</v>
      </c>
      <c r="AL1021" s="13" t="s">
        <v>50</v>
      </c>
      <c r="AM1021" s="13" t="s">
        <v>10224</v>
      </c>
      <c r="AN1021" s="13" t="s">
        <v>66</v>
      </c>
      <c r="AO1021" s="13" t="s">
        <v>50</v>
      </c>
      <c r="AP1021" s="14" t="s">
        <v>10225</v>
      </c>
      <c r="AQ1021" s="15" t="s">
        <v>50</v>
      </c>
      <c r="AR1021" s="13" t="s">
        <v>255</v>
      </c>
    </row>
    <row r="1022" spans="1:44" ht="15" thickBot="1">
      <c r="A1022" s="4" t="s">
        <v>10226</v>
      </c>
      <c r="B1022" s="7">
        <v>132</v>
      </c>
      <c r="C1022" s="6">
        <v>43101</v>
      </c>
      <c r="D1022" s="7" t="s">
        <v>45</v>
      </c>
      <c r="E1022" s="7" t="s">
        <v>46</v>
      </c>
      <c r="F1022" s="7" t="s">
        <v>47</v>
      </c>
      <c r="G1022" s="26" t="s">
        <v>54946</v>
      </c>
      <c r="H1022" s="7" t="s">
        <v>240</v>
      </c>
      <c r="I1022" s="7" t="s">
        <v>50</v>
      </c>
      <c r="J1022" s="6">
        <v>45533</v>
      </c>
      <c r="K1022" s="7" t="s">
        <v>191</v>
      </c>
      <c r="L1022" s="7" t="s">
        <v>62</v>
      </c>
      <c r="M1022" s="7" t="s">
        <v>10227</v>
      </c>
      <c r="N1022" s="7" t="s">
        <v>10228</v>
      </c>
      <c r="O1022" s="7" t="s">
        <v>10229</v>
      </c>
      <c r="P1022" s="5">
        <v>9640</v>
      </c>
      <c r="Q1022" s="7" t="s">
        <v>1783</v>
      </c>
      <c r="R1022" s="28" t="s">
        <v>10230</v>
      </c>
      <c r="S1022" s="28" t="s">
        <v>10231</v>
      </c>
      <c r="T1022" s="7" t="s">
        <v>10232</v>
      </c>
      <c r="U1022" s="7" t="s">
        <v>10233</v>
      </c>
      <c r="V1022" s="7">
        <v>1105659</v>
      </c>
      <c r="W1022" s="7" t="s">
        <v>1085</v>
      </c>
      <c r="X1022" s="7">
        <v>821477</v>
      </c>
      <c r="Y1022" s="7" t="s">
        <v>61</v>
      </c>
      <c r="Z1022" s="7">
        <v>7</v>
      </c>
      <c r="AA1022" s="7">
        <v>1105659</v>
      </c>
      <c r="AB1022" s="7" t="s">
        <v>1085</v>
      </c>
      <c r="AC1022" s="7">
        <v>821477</v>
      </c>
      <c r="AD1022" s="7" t="s">
        <v>62</v>
      </c>
      <c r="AE1022" s="7">
        <v>15402026</v>
      </c>
      <c r="AF1022" s="7" t="s">
        <v>60</v>
      </c>
      <c r="AG1022" s="7">
        <v>15402026</v>
      </c>
      <c r="AH1022" s="7">
        <v>15402026</v>
      </c>
      <c r="AI1022" s="7" t="s">
        <v>60</v>
      </c>
      <c r="AJ1022" s="7">
        <v>15402026</v>
      </c>
      <c r="AK1022" s="7" t="s">
        <v>50</v>
      </c>
      <c r="AL1022" s="7" t="s">
        <v>50</v>
      </c>
      <c r="AM1022" s="7" t="s">
        <v>10234</v>
      </c>
      <c r="AN1022" s="7" t="s">
        <v>66</v>
      </c>
      <c r="AO1022" s="7" t="s">
        <v>10235</v>
      </c>
      <c r="AP1022" s="8" t="s">
        <v>10236</v>
      </c>
      <c r="AQ1022" s="9" t="s">
        <v>50</v>
      </c>
      <c r="AR1022" s="7" t="s">
        <v>50</v>
      </c>
    </row>
    <row r="1023" spans="1:44" ht="15" thickBot="1">
      <c r="A1023" s="10" t="s">
        <v>10237</v>
      </c>
      <c r="B1023" s="11">
        <v>11506</v>
      </c>
      <c r="C1023" s="12">
        <v>42370</v>
      </c>
      <c r="D1023" s="13" t="s">
        <v>45</v>
      </c>
      <c r="E1023" s="13" t="s">
        <v>46</v>
      </c>
      <c r="F1023" s="13" t="s">
        <v>47</v>
      </c>
      <c r="G1023" s="13" t="s">
        <v>87</v>
      </c>
      <c r="H1023" s="13" t="s">
        <v>10238</v>
      </c>
      <c r="I1023" s="13" t="s">
        <v>50</v>
      </c>
      <c r="J1023" s="12">
        <v>45532</v>
      </c>
      <c r="K1023" s="13" t="s">
        <v>72</v>
      </c>
      <c r="L1023" s="13" t="s">
        <v>162</v>
      </c>
      <c r="M1023" s="13" t="s">
        <v>10239</v>
      </c>
      <c r="N1023" s="13" t="s">
        <v>1914</v>
      </c>
      <c r="O1023" s="13" t="s">
        <v>10240</v>
      </c>
      <c r="P1023" s="11">
        <v>9772</v>
      </c>
      <c r="Q1023" s="13" t="s">
        <v>920</v>
      </c>
      <c r="R1023" s="29" t="s">
        <v>10241</v>
      </c>
      <c r="S1023" s="29" t="s">
        <v>10242</v>
      </c>
      <c r="T1023" s="13" t="s">
        <v>10243</v>
      </c>
      <c r="U1023" s="13" t="s">
        <v>10244</v>
      </c>
      <c r="V1023" s="13">
        <v>8600000000</v>
      </c>
      <c r="W1023" s="13" t="s">
        <v>1919</v>
      </c>
      <c r="X1023" s="13">
        <v>846963120</v>
      </c>
      <c r="Y1023" s="13" t="s">
        <v>61</v>
      </c>
      <c r="Z1023" s="13">
        <v>2</v>
      </c>
      <c r="AA1023" s="13" t="s">
        <v>50</v>
      </c>
      <c r="AB1023" s="13" t="s">
        <v>50</v>
      </c>
      <c r="AC1023" s="13" t="s">
        <v>50</v>
      </c>
      <c r="AD1023" s="13" t="s">
        <v>50</v>
      </c>
      <c r="AE1023" s="13" t="s">
        <v>50</v>
      </c>
      <c r="AF1023" s="13" t="s">
        <v>50</v>
      </c>
      <c r="AG1023" s="13" t="s">
        <v>50</v>
      </c>
      <c r="AH1023" s="13">
        <v>8600000000</v>
      </c>
      <c r="AI1023" s="13" t="s">
        <v>1919</v>
      </c>
      <c r="AJ1023" s="13">
        <v>846963120</v>
      </c>
      <c r="AK1023" s="13" t="s">
        <v>10245</v>
      </c>
      <c r="AL1023" s="13" t="s">
        <v>50</v>
      </c>
      <c r="AM1023" s="13" t="s">
        <v>10246</v>
      </c>
      <c r="AN1023" s="13" t="s">
        <v>66</v>
      </c>
      <c r="AO1023" s="13" t="s">
        <v>10247</v>
      </c>
      <c r="AP1023" s="14" t="s">
        <v>10248</v>
      </c>
      <c r="AQ1023" s="15" t="s">
        <v>50</v>
      </c>
      <c r="AR1023" s="13" t="s">
        <v>50</v>
      </c>
    </row>
    <row r="1024" spans="1:44" ht="15" thickBot="1">
      <c r="A1024" s="4" t="s">
        <v>10249</v>
      </c>
      <c r="B1024" s="7" t="s">
        <v>50</v>
      </c>
      <c r="C1024" s="6">
        <v>44539</v>
      </c>
      <c r="D1024" s="7" t="s">
        <v>45</v>
      </c>
      <c r="E1024" s="7" t="s">
        <v>46</v>
      </c>
      <c r="F1024" s="7" t="s">
        <v>70</v>
      </c>
      <c r="G1024" s="26" t="s">
        <v>54946</v>
      </c>
      <c r="H1024" s="7" t="s">
        <v>1998</v>
      </c>
      <c r="I1024" s="7" t="s">
        <v>50</v>
      </c>
      <c r="J1024" s="6">
        <v>45532</v>
      </c>
      <c r="K1024" s="7" t="s">
        <v>116</v>
      </c>
      <c r="L1024" s="7" t="s">
        <v>241</v>
      </c>
      <c r="M1024" s="7" t="s">
        <v>10250</v>
      </c>
      <c r="N1024" s="7" t="s">
        <v>75</v>
      </c>
      <c r="O1024" s="7" t="s">
        <v>10251</v>
      </c>
      <c r="P1024" s="5">
        <v>9786</v>
      </c>
      <c r="Q1024" s="7" t="s">
        <v>77</v>
      </c>
      <c r="R1024" s="28" t="s">
        <v>10252</v>
      </c>
      <c r="S1024" s="28" t="s">
        <v>10253</v>
      </c>
      <c r="T1024" s="7" t="s">
        <v>50</v>
      </c>
      <c r="U1024" s="7" t="s">
        <v>50</v>
      </c>
      <c r="V1024" s="7">
        <v>21500000</v>
      </c>
      <c r="W1024" s="7" t="s">
        <v>60</v>
      </c>
      <c r="X1024" s="7">
        <v>21500000</v>
      </c>
      <c r="Y1024" s="7" t="s">
        <v>154</v>
      </c>
      <c r="Z1024" s="7">
        <v>3</v>
      </c>
      <c r="AA1024" s="7">
        <v>21500000</v>
      </c>
      <c r="AB1024" s="7" t="s">
        <v>60</v>
      </c>
      <c r="AC1024" s="7">
        <v>21500000</v>
      </c>
      <c r="AD1024" s="7" t="s">
        <v>241</v>
      </c>
      <c r="AE1024" s="7">
        <v>26000000</v>
      </c>
      <c r="AF1024" s="7" t="s">
        <v>60</v>
      </c>
      <c r="AG1024" s="7">
        <v>26000000</v>
      </c>
      <c r="AH1024" s="7">
        <v>26000000</v>
      </c>
      <c r="AI1024" s="7" t="s">
        <v>60</v>
      </c>
      <c r="AJ1024" s="7">
        <v>26000000</v>
      </c>
      <c r="AK1024" s="7" t="s">
        <v>10254</v>
      </c>
      <c r="AL1024" s="7" t="s">
        <v>50</v>
      </c>
      <c r="AM1024" s="7" t="s">
        <v>10255</v>
      </c>
      <c r="AN1024" s="7" t="s">
        <v>66</v>
      </c>
      <c r="AO1024" s="7" t="s">
        <v>10256</v>
      </c>
      <c r="AP1024" s="8" t="s">
        <v>10257</v>
      </c>
      <c r="AQ1024" s="9" t="s">
        <v>50</v>
      </c>
      <c r="AR1024" s="7" t="s">
        <v>50</v>
      </c>
    </row>
    <row r="1025" spans="1:44" ht="15" thickBot="1">
      <c r="A1025" s="10" t="s">
        <v>10258</v>
      </c>
      <c r="B1025" s="11">
        <v>239561</v>
      </c>
      <c r="C1025" s="12">
        <v>14611</v>
      </c>
      <c r="D1025" s="13" t="s">
        <v>45</v>
      </c>
      <c r="E1025" s="13" t="s">
        <v>46</v>
      </c>
      <c r="F1025" s="13" t="s">
        <v>70</v>
      </c>
      <c r="G1025" s="13" t="s">
        <v>114</v>
      </c>
      <c r="H1025" s="13" t="s">
        <v>10259</v>
      </c>
      <c r="I1025" s="13" t="s">
        <v>50</v>
      </c>
      <c r="J1025" s="12">
        <v>45533</v>
      </c>
      <c r="K1025" s="13" t="s">
        <v>72</v>
      </c>
      <c r="L1025" s="13" t="s">
        <v>131</v>
      </c>
      <c r="M1025" s="13" t="s">
        <v>10260</v>
      </c>
      <c r="N1025" s="13" t="s">
        <v>918</v>
      </c>
      <c r="O1025" s="13" t="s">
        <v>10261</v>
      </c>
      <c r="P1025" s="11">
        <v>9858</v>
      </c>
      <c r="Q1025" s="13" t="s">
        <v>920</v>
      </c>
      <c r="R1025" s="29" t="s">
        <v>10262</v>
      </c>
      <c r="S1025" s="29" t="s">
        <v>10263</v>
      </c>
      <c r="T1025" s="13" t="s">
        <v>10264</v>
      </c>
      <c r="U1025" s="13" t="s">
        <v>10265</v>
      </c>
      <c r="V1025" s="13">
        <v>250000000</v>
      </c>
      <c r="W1025" s="13" t="s">
        <v>209</v>
      </c>
      <c r="X1025" s="13">
        <v>277193823</v>
      </c>
      <c r="Y1025" s="13" t="s">
        <v>50</v>
      </c>
      <c r="Z1025" s="13">
        <v>3</v>
      </c>
      <c r="AA1025" s="13" t="s">
        <v>50</v>
      </c>
      <c r="AB1025" s="13" t="s">
        <v>50</v>
      </c>
      <c r="AC1025" s="13" t="s">
        <v>50</v>
      </c>
      <c r="AD1025" s="13" t="s">
        <v>50</v>
      </c>
      <c r="AE1025" s="13" t="s">
        <v>50</v>
      </c>
      <c r="AF1025" s="13" t="s">
        <v>50</v>
      </c>
      <c r="AG1025" s="13" t="s">
        <v>50</v>
      </c>
      <c r="AH1025" s="13">
        <v>400000000</v>
      </c>
      <c r="AI1025" s="13" t="s">
        <v>209</v>
      </c>
      <c r="AJ1025" s="13">
        <v>439674728</v>
      </c>
      <c r="AK1025" s="13" t="s">
        <v>10266</v>
      </c>
      <c r="AL1025" s="13" t="s">
        <v>50</v>
      </c>
      <c r="AM1025" s="13" t="s">
        <v>10267</v>
      </c>
      <c r="AN1025" s="13" t="s">
        <v>66</v>
      </c>
      <c r="AO1025" s="13" t="s">
        <v>10268</v>
      </c>
      <c r="AP1025" s="14" t="s">
        <v>10269</v>
      </c>
      <c r="AQ1025" s="15" t="s">
        <v>50</v>
      </c>
      <c r="AR1025" s="13" t="s">
        <v>50</v>
      </c>
    </row>
    <row r="1026" spans="1:44" ht="15" thickBot="1">
      <c r="A1026" s="4" t="s">
        <v>10270</v>
      </c>
      <c r="B1026" s="7">
        <v>875</v>
      </c>
      <c r="C1026" s="6">
        <v>38353</v>
      </c>
      <c r="D1026" s="7" t="s">
        <v>45</v>
      </c>
      <c r="E1026" s="7" t="s">
        <v>46</v>
      </c>
      <c r="F1026" s="7" t="s">
        <v>70</v>
      </c>
      <c r="G1026" s="7" t="s">
        <v>145</v>
      </c>
      <c r="H1026" s="7" t="s">
        <v>10271</v>
      </c>
      <c r="I1026" s="7" t="s">
        <v>50</v>
      </c>
      <c r="J1026" s="6">
        <v>45532</v>
      </c>
      <c r="K1026" s="7" t="s">
        <v>177</v>
      </c>
      <c r="L1026" s="7" t="s">
        <v>178</v>
      </c>
      <c r="M1026" s="7" t="s">
        <v>7522</v>
      </c>
      <c r="N1026" s="7" t="s">
        <v>1692</v>
      </c>
      <c r="O1026" s="7" t="s">
        <v>10272</v>
      </c>
      <c r="P1026" s="5">
        <v>10427</v>
      </c>
      <c r="Q1026" s="7" t="s">
        <v>434</v>
      </c>
      <c r="R1026" s="28" t="s">
        <v>10273</v>
      </c>
      <c r="S1026" s="28" t="s">
        <v>10274</v>
      </c>
      <c r="T1026" s="7" t="s">
        <v>10275</v>
      </c>
      <c r="U1026" s="7" t="s">
        <v>10276</v>
      </c>
      <c r="V1026" s="7">
        <v>1000000</v>
      </c>
      <c r="W1026" s="7" t="s">
        <v>60</v>
      </c>
      <c r="X1026" s="7">
        <v>1000000</v>
      </c>
      <c r="Y1026" s="7" t="s">
        <v>50</v>
      </c>
      <c r="Z1026" s="7">
        <v>3</v>
      </c>
      <c r="AA1026" s="7">
        <v>1000000</v>
      </c>
      <c r="AB1026" s="7" t="s">
        <v>60</v>
      </c>
      <c r="AC1026" s="7">
        <v>1000000</v>
      </c>
      <c r="AD1026" s="7" t="s">
        <v>178</v>
      </c>
      <c r="AE1026" s="7">
        <v>57000000</v>
      </c>
      <c r="AF1026" s="7" t="s">
        <v>60</v>
      </c>
      <c r="AG1026" s="7">
        <v>57000000</v>
      </c>
      <c r="AH1026" s="7">
        <v>57000000</v>
      </c>
      <c r="AI1026" s="7" t="s">
        <v>60</v>
      </c>
      <c r="AJ1026" s="7">
        <v>57000000</v>
      </c>
      <c r="AK1026" s="7" t="s">
        <v>10277</v>
      </c>
      <c r="AL1026" s="7" t="s">
        <v>50</v>
      </c>
      <c r="AM1026" s="7" t="s">
        <v>10278</v>
      </c>
      <c r="AN1026" s="7" t="s">
        <v>66</v>
      </c>
      <c r="AO1026" s="7" t="s">
        <v>10279</v>
      </c>
      <c r="AP1026" s="8" t="s">
        <v>10280</v>
      </c>
      <c r="AQ1026" s="9" t="s">
        <v>50</v>
      </c>
      <c r="AR1026" s="7" t="s">
        <v>50</v>
      </c>
    </row>
    <row r="1027" spans="1:44" ht="15" thickBot="1">
      <c r="A1027" s="10" t="s">
        <v>10281</v>
      </c>
      <c r="B1027" s="13">
        <v>162</v>
      </c>
      <c r="C1027" s="12">
        <v>42370</v>
      </c>
      <c r="D1027" s="13" t="s">
        <v>45</v>
      </c>
      <c r="E1027" s="13" t="s">
        <v>46</v>
      </c>
      <c r="F1027" s="13" t="s">
        <v>70</v>
      </c>
      <c r="G1027" s="27" t="s">
        <v>54945</v>
      </c>
      <c r="H1027" s="13" t="s">
        <v>997</v>
      </c>
      <c r="I1027" s="13" t="s">
        <v>50</v>
      </c>
      <c r="J1027" s="12">
        <v>45533</v>
      </c>
      <c r="K1027" s="13" t="s">
        <v>116</v>
      </c>
      <c r="L1027" s="13" t="s">
        <v>178</v>
      </c>
      <c r="M1027" s="13" t="s">
        <v>10282</v>
      </c>
      <c r="N1027" s="13" t="s">
        <v>10283</v>
      </c>
      <c r="O1027" s="13" t="s">
        <v>10284</v>
      </c>
      <c r="P1027" s="11">
        <v>10638</v>
      </c>
      <c r="Q1027" s="13" t="s">
        <v>683</v>
      </c>
      <c r="R1027" s="29" t="s">
        <v>10285</v>
      </c>
      <c r="S1027" s="29" t="s">
        <v>10286</v>
      </c>
      <c r="T1027" s="13" t="s">
        <v>10287</v>
      </c>
      <c r="U1027" s="13">
        <v>7634639381</v>
      </c>
      <c r="V1027" s="13">
        <v>5793494</v>
      </c>
      <c r="W1027" s="13" t="s">
        <v>60</v>
      </c>
      <c r="X1027" s="13">
        <v>5793494</v>
      </c>
      <c r="Y1027" s="13" t="s">
        <v>50</v>
      </c>
      <c r="Z1027" s="13">
        <v>7</v>
      </c>
      <c r="AA1027" s="13">
        <v>5793494</v>
      </c>
      <c r="AB1027" s="13" t="s">
        <v>60</v>
      </c>
      <c r="AC1027" s="13">
        <v>5793494</v>
      </c>
      <c r="AD1027" s="13" t="s">
        <v>178</v>
      </c>
      <c r="AE1027" s="13">
        <v>10718494</v>
      </c>
      <c r="AF1027" s="13" t="s">
        <v>60</v>
      </c>
      <c r="AG1027" s="13">
        <v>10718494</v>
      </c>
      <c r="AH1027" s="13">
        <v>12440880</v>
      </c>
      <c r="AI1027" s="13" t="s">
        <v>60</v>
      </c>
      <c r="AJ1027" s="13">
        <v>12440880</v>
      </c>
      <c r="AK1027" s="13" t="s">
        <v>10288</v>
      </c>
      <c r="AL1027" s="13" t="s">
        <v>50</v>
      </c>
      <c r="AM1027" s="13" t="s">
        <v>10289</v>
      </c>
      <c r="AN1027" s="13" t="s">
        <v>66</v>
      </c>
      <c r="AO1027" s="13" t="s">
        <v>10290</v>
      </c>
      <c r="AP1027" s="14" t="s">
        <v>10291</v>
      </c>
      <c r="AQ1027" s="15" t="s">
        <v>50</v>
      </c>
      <c r="AR1027" s="13" t="s">
        <v>50</v>
      </c>
    </row>
    <row r="1028" spans="1:44" ht="15" thickBot="1">
      <c r="A1028" s="4" t="s">
        <v>10292</v>
      </c>
      <c r="B1028" s="5">
        <v>53577</v>
      </c>
      <c r="C1028" s="6">
        <v>36526</v>
      </c>
      <c r="D1028" s="7" t="s">
        <v>45</v>
      </c>
      <c r="E1028" s="7" t="s">
        <v>46</v>
      </c>
      <c r="F1028" s="7" t="s">
        <v>47</v>
      </c>
      <c r="G1028" s="7" t="s">
        <v>114</v>
      </c>
      <c r="H1028" s="7" t="s">
        <v>50</v>
      </c>
      <c r="I1028" s="7" t="s">
        <v>50</v>
      </c>
      <c r="J1028" s="6">
        <v>45532</v>
      </c>
      <c r="K1028" s="7" t="s">
        <v>72</v>
      </c>
      <c r="L1028" s="7" t="s">
        <v>162</v>
      </c>
      <c r="M1028" s="7" t="s">
        <v>10293</v>
      </c>
      <c r="N1028" s="7" t="s">
        <v>10294</v>
      </c>
      <c r="O1028" s="7" t="s">
        <v>10295</v>
      </c>
      <c r="P1028" s="5">
        <v>10850</v>
      </c>
      <c r="Q1028" s="7" t="s">
        <v>77</v>
      </c>
      <c r="R1028" s="28" t="s">
        <v>10296</v>
      </c>
      <c r="S1028" s="28" t="s">
        <v>10297</v>
      </c>
      <c r="T1028" s="7" t="s">
        <v>10298</v>
      </c>
      <c r="U1028" s="7" t="s">
        <v>10299</v>
      </c>
      <c r="V1028" s="7">
        <v>40000000</v>
      </c>
      <c r="W1028" s="7" t="s">
        <v>60</v>
      </c>
      <c r="X1028" s="7">
        <v>40000000</v>
      </c>
      <c r="Y1028" s="7" t="s">
        <v>61</v>
      </c>
      <c r="Z1028" s="7">
        <v>5</v>
      </c>
      <c r="AA1028" s="7">
        <v>3080000</v>
      </c>
      <c r="AB1028" s="7" t="s">
        <v>60</v>
      </c>
      <c r="AC1028" s="7">
        <v>3080000</v>
      </c>
      <c r="AD1028" s="7" t="s">
        <v>62</v>
      </c>
      <c r="AE1028" s="7">
        <v>19360000</v>
      </c>
      <c r="AF1028" s="7" t="s">
        <v>60</v>
      </c>
      <c r="AG1028" s="7">
        <v>19360000</v>
      </c>
      <c r="AH1028" s="7">
        <v>59360000</v>
      </c>
      <c r="AI1028" s="7" t="s">
        <v>60</v>
      </c>
      <c r="AJ1028" s="7">
        <v>59360000</v>
      </c>
      <c r="AK1028" s="7" t="s">
        <v>50</v>
      </c>
      <c r="AL1028" s="7" t="s">
        <v>50</v>
      </c>
      <c r="AM1028" s="7" t="s">
        <v>10300</v>
      </c>
      <c r="AN1028" s="7" t="s">
        <v>66</v>
      </c>
      <c r="AO1028" s="7" t="s">
        <v>10301</v>
      </c>
      <c r="AP1028" s="9" t="s">
        <v>50</v>
      </c>
      <c r="AQ1028" s="8" t="s">
        <v>10302</v>
      </c>
      <c r="AR1028" s="7" t="s">
        <v>50</v>
      </c>
    </row>
    <row r="1029" spans="1:44" ht="15" thickBot="1">
      <c r="A1029" s="10" t="s">
        <v>10303</v>
      </c>
      <c r="B1029" s="13">
        <v>75</v>
      </c>
      <c r="C1029" s="12">
        <v>43101</v>
      </c>
      <c r="D1029" s="13" t="s">
        <v>45</v>
      </c>
      <c r="E1029" s="13" t="s">
        <v>46</v>
      </c>
      <c r="F1029" s="13" t="s">
        <v>70</v>
      </c>
      <c r="G1029" s="27" t="s">
        <v>54945</v>
      </c>
      <c r="H1029" s="13" t="s">
        <v>5475</v>
      </c>
      <c r="I1029" s="13" t="s">
        <v>50</v>
      </c>
      <c r="J1029" s="12">
        <v>45532</v>
      </c>
      <c r="K1029" s="13" t="s">
        <v>116</v>
      </c>
      <c r="L1029" s="13" t="s">
        <v>178</v>
      </c>
      <c r="M1029" s="13" t="s">
        <v>10304</v>
      </c>
      <c r="N1029" s="13" t="s">
        <v>1114</v>
      </c>
      <c r="O1029" s="13" t="s">
        <v>10305</v>
      </c>
      <c r="P1029" s="11">
        <v>10868</v>
      </c>
      <c r="Q1029" s="13" t="s">
        <v>1116</v>
      </c>
      <c r="R1029" s="29" t="s">
        <v>10306</v>
      </c>
      <c r="S1029" s="29" t="s">
        <v>10307</v>
      </c>
      <c r="T1029" s="13" t="s">
        <v>10308</v>
      </c>
      <c r="U1029" s="13" t="s">
        <v>50</v>
      </c>
      <c r="V1029" s="13">
        <v>1000000</v>
      </c>
      <c r="W1029" s="13" t="s">
        <v>60</v>
      </c>
      <c r="X1029" s="13">
        <v>1000000</v>
      </c>
      <c r="Y1029" s="13" t="s">
        <v>50</v>
      </c>
      <c r="Z1029" s="13">
        <v>1</v>
      </c>
      <c r="AA1029" s="13">
        <v>1000000</v>
      </c>
      <c r="AB1029" s="13" t="s">
        <v>60</v>
      </c>
      <c r="AC1029" s="13">
        <v>1000000</v>
      </c>
      <c r="AD1029" s="13" t="s">
        <v>178</v>
      </c>
      <c r="AE1029" s="13">
        <v>1000000</v>
      </c>
      <c r="AF1029" s="13" t="s">
        <v>60</v>
      </c>
      <c r="AG1029" s="13">
        <v>1000000</v>
      </c>
      <c r="AH1029" s="13">
        <v>1000000</v>
      </c>
      <c r="AI1029" s="13" t="s">
        <v>60</v>
      </c>
      <c r="AJ1029" s="13">
        <v>1000000</v>
      </c>
      <c r="AK1029" s="13" t="s">
        <v>10309</v>
      </c>
      <c r="AL1029" s="13" t="s">
        <v>50</v>
      </c>
      <c r="AM1029" s="13" t="s">
        <v>10310</v>
      </c>
      <c r="AN1029" s="13" t="s">
        <v>66</v>
      </c>
      <c r="AO1029" s="13" t="s">
        <v>10311</v>
      </c>
      <c r="AP1029" s="14" t="s">
        <v>10312</v>
      </c>
      <c r="AQ1029" s="15" t="s">
        <v>50</v>
      </c>
      <c r="AR1029" s="13" t="s">
        <v>50</v>
      </c>
    </row>
    <row r="1030" spans="1:44" ht="15" thickBot="1">
      <c r="A1030" s="4" t="s">
        <v>10313</v>
      </c>
      <c r="B1030" s="5">
        <v>455750</v>
      </c>
      <c r="C1030" s="6">
        <v>457</v>
      </c>
      <c r="D1030" s="7" t="s">
        <v>45</v>
      </c>
      <c r="E1030" s="7" t="s">
        <v>1939</v>
      </c>
      <c r="F1030" s="7" t="s">
        <v>70</v>
      </c>
      <c r="G1030" s="7" t="s">
        <v>160</v>
      </c>
      <c r="H1030" s="7" t="s">
        <v>49</v>
      </c>
      <c r="I1030" s="7" t="s">
        <v>50</v>
      </c>
      <c r="J1030" s="6">
        <v>45532</v>
      </c>
      <c r="K1030" s="7" t="s">
        <v>161</v>
      </c>
      <c r="L1030" s="7" t="s">
        <v>52</v>
      </c>
      <c r="M1030" s="7" t="s">
        <v>1092</v>
      </c>
      <c r="N1030" s="7" t="s">
        <v>91</v>
      </c>
      <c r="O1030" s="7" t="s">
        <v>10314</v>
      </c>
      <c r="P1030" s="5">
        <v>11132</v>
      </c>
      <c r="Q1030" s="7" t="s">
        <v>93</v>
      </c>
      <c r="R1030" s="28" t="s">
        <v>10315</v>
      </c>
      <c r="S1030" s="28" t="s">
        <v>10316</v>
      </c>
      <c r="T1030" s="7" t="s">
        <v>10317</v>
      </c>
      <c r="U1030" s="7" t="s">
        <v>10318</v>
      </c>
      <c r="V1030" s="7">
        <v>400000</v>
      </c>
      <c r="W1030" s="7" t="s">
        <v>60</v>
      </c>
      <c r="X1030" s="7">
        <v>400000</v>
      </c>
      <c r="Y1030" s="7" t="s">
        <v>50</v>
      </c>
      <c r="Z1030" s="7">
        <v>8</v>
      </c>
      <c r="AA1030" s="7" t="s">
        <v>50</v>
      </c>
      <c r="AB1030" s="7" t="s">
        <v>50</v>
      </c>
      <c r="AC1030" s="7" t="s">
        <v>50</v>
      </c>
      <c r="AD1030" s="7" t="s">
        <v>50</v>
      </c>
      <c r="AE1030" s="7" t="s">
        <v>50</v>
      </c>
      <c r="AF1030" s="7" t="s">
        <v>50</v>
      </c>
      <c r="AG1030" s="7" t="s">
        <v>50</v>
      </c>
      <c r="AH1030" s="7">
        <v>39400000</v>
      </c>
      <c r="AI1030" s="7" t="s">
        <v>60</v>
      </c>
      <c r="AJ1030" s="7">
        <v>39400000</v>
      </c>
      <c r="AK1030" s="7" t="s">
        <v>10319</v>
      </c>
      <c r="AL1030" s="7" t="s">
        <v>50</v>
      </c>
      <c r="AM1030" s="7" t="s">
        <v>10320</v>
      </c>
      <c r="AN1030" s="7" t="s">
        <v>66</v>
      </c>
      <c r="AO1030" s="7" t="s">
        <v>10321</v>
      </c>
      <c r="AP1030" s="8" t="s">
        <v>10322</v>
      </c>
      <c r="AQ1030" s="9" t="s">
        <v>50</v>
      </c>
      <c r="AR1030" s="7" t="s">
        <v>50</v>
      </c>
    </row>
    <row r="1031" spans="1:44" ht="15" thickBot="1">
      <c r="A1031" s="10" t="s">
        <v>10323</v>
      </c>
      <c r="B1031" s="13">
        <v>402</v>
      </c>
      <c r="C1031" s="12">
        <v>43466</v>
      </c>
      <c r="D1031" s="13" t="s">
        <v>45</v>
      </c>
      <c r="E1031" s="13" t="s">
        <v>46</v>
      </c>
      <c r="F1031" s="13" t="s">
        <v>70</v>
      </c>
      <c r="G1031" s="26" t="s">
        <v>54946</v>
      </c>
      <c r="H1031" s="13" t="s">
        <v>1998</v>
      </c>
      <c r="I1031" s="13" t="s">
        <v>50</v>
      </c>
      <c r="J1031" s="12">
        <v>45532</v>
      </c>
      <c r="K1031" s="13" t="s">
        <v>50</v>
      </c>
      <c r="L1031" s="13" t="s">
        <v>52</v>
      </c>
      <c r="M1031" s="13" t="s">
        <v>10324</v>
      </c>
      <c r="N1031" s="13" t="s">
        <v>1114</v>
      </c>
      <c r="O1031" s="13" t="s">
        <v>10325</v>
      </c>
      <c r="P1031" s="11">
        <v>11188</v>
      </c>
      <c r="Q1031" s="13" t="s">
        <v>1116</v>
      </c>
      <c r="R1031" s="29" t="s">
        <v>10326</v>
      </c>
      <c r="S1031" s="29" t="s">
        <v>10327</v>
      </c>
      <c r="T1031" s="13" t="s">
        <v>50</v>
      </c>
      <c r="U1031" s="13" t="s">
        <v>50</v>
      </c>
      <c r="V1031" s="13" t="s">
        <v>50</v>
      </c>
      <c r="W1031" s="13" t="s">
        <v>50</v>
      </c>
      <c r="X1031" s="13" t="s">
        <v>50</v>
      </c>
      <c r="Y1031" s="13" t="s">
        <v>467</v>
      </c>
      <c r="Z1031" s="13">
        <v>2</v>
      </c>
      <c r="AA1031" s="13">
        <v>5000000</v>
      </c>
      <c r="AB1031" s="13" t="s">
        <v>60</v>
      </c>
      <c r="AC1031" s="13">
        <v>5000000</v>
      </c>
      <c r="AD1031" s="13" t="s">
        <v>467</v>
      </c>
      <c r="AE1031" s="13">
        <v>5000000</v>
      </c>
      <c r="AF1031" s="13" t="s">
        <v>60</v>
      </c>
      <c r="AG1031" s="13">
        <v>5000000</v>
      </c>
      <c r="AH1031" s="13">
        <v>5000000</v>
      </c>
      <c r="AI1031" s="13" t="s">
        <v>60</v>
      </c>
      <c r="AJ1031" s="13">
        <v>5000000</v>
      </c>
      <c r="AK1031" s="13" t="s">
        <v>10328</v>
      </c>
      <c r="AL1031" s="13" t="s">
        <v>50</v>
      </c>
      <c r="AM1031" s="13" t="s">
        <v>10329</v>
      </c>
      <c r="AN1031" s="13" t="s">
        <v>66</v>
      </c>
      <c r="AO1031" s="13" t="s">
        <v>10330</v>
      </c>
      <c r="AP1031" s="14" t="s">
        <v>10331</v>
      </c>
      <c r="AQ1031" s="15" t="s">
        <v>50</v>
      </c>
      <c r="AR1031" s="13" t="s">
        <v>50</v>
      </c>
    </row>
    <row r="1032" spans="1:44" ht="15" thickBot="1">
      <c r="A1032" s="4" t="s">
        <v>10332</v>
      </c>
      <c r="B1032" s="7" t="s">
        <v>50</v>
      </c>
      <c r="C1032" s="6">
        <v>42370</v>
      </c>
      <c r="D1032" s="7" t="s">
        <v>45</v>
      </c>
      <c r="E1032" s="7" t="s">
        <v>46</v>
      </c>
      <c r="F1032" s="7" t="s">
        <v>70</v>
      </c>
      <c r="G1032" s="27" t="s">
        <v>54945</v>
      </c>
      <c r="H1032" s="7" t="s">
        <v>240</v>
      </c>
      <c r="I1032" s="7" t="s">
        <v>50</v>
      </c>
      <c r="J1032" s="6">
        <v>45532</v>
      </c>
      <c r="K1032" s="7" t="s">
        <v>89</v>
      </c>
      <c r="L1032" s="7" t="s">
        <v>52</v>
      </c>
      <c r="M1032" s="7" t="s">
        <v>10333</v>
      </c>
      <c r="N1032" s="7" t="s">
        <v>2742</v>
      </c>
      <c r="O1032" s="7" t="s">
        <v>10334</v>
      </c>
      <c r="P1032" s="5">
        <v>11217</v>
      </c>
      <c r="Q1032" s="7" t="s">
        <v>495</v>
      </c>
      <c r="R1032" s="28" t="s">
        <v>10335</v>
      </c>
      <c r="S1032" s="28" t="s">
        <v>10336</v>
      </c>
      <c r="T1032" s="7" t="s">
        <v>50</v>
      </c>
      <c r="U1032" s="7" t="s">
        <v>50</v>
      </c>
      <c r="V1032" s="7">
        <v>2600000</v>
      </c>
      <c r="W1032" s="7" t="s">
        <v>60</v>
      </c>
      <c r="X1032" s="7">
        <v>2600000</v>
      </c>
      <c r="Y1032" s="7" t="s">
        <v>50</v>
      </c>
      <c r="Z1032" s="7">
        <v>2</v>
      </c>
      <c r="AA1032" s="7" t="s">
        <v>50</v>
      </c>
      <c r="AB1032" s="7" t="s">
        <v>50</v>
      </c>
      <c r="AC1032" s="7" t="s">
        <v>50</v>
      </c>
      <c r="AD1032" s="7" t="s">
        <v>50</v>
      </c>
      <c r="AE1032" s="7" t="s">
        <v>50</v>
      </c>
      <c r="AF1032" s="7" t="s">
        <v>50</v>
      </c>
      <c r="AG1032" s="7" t="s">
        <v>50</v>
      </c>
      <c r="AH1032" s="7">
        <v>2675000</v>
      </c>
      <c r="AI1032" s="7" t="s">
        <v>60</v>
      </c>
      <c r="AJ1032" s="7">
        <v>2675000</v>
      </c>
      <c r="AK1032" s="7" t="s">
        <v>10337</v>
      </c>
      <c r="AL1032" s="7" t="s">
        <v>50</v>
      </c>
      <c r="AM1032" s="7" t="s">
        <v>10338</v>
      </c>
      <c r="AN1032" s="7" t="s">
        <v>993</v>
      </c>
      <c r="AO1032" s="7" t="s">
        <v>10339</v>
      </c>
      <c r="AP1032" s="8" t="s">
        <v>10340</v>
      </c>
      <c r="AQ1032" s="9" t="s">
        <v>50</v>
      </c>
      <c r="AR1032" s="7" t="s">
        <v>50</v>
      </c>
    </row>
    <row r="1033" spans="1:44" ht="15" thickBot="1">
      <c r="A1033" s="10" t="s">
        <v>10341</v>
      </c>
      <c r="B1033" s="13" t="s">
        <v>50</v>
      </c>
      <c r="C1033" s="12">
        <v>43617</v>
      </c>
      <c r="D1033" s="13" t="s">
        <v>45</v>
      </c>
      <c r="E1033" s="13" t="s">
        <v>46</v>
      </c>
      <c r="F1033" s="13" t="s">
        <v>70</v>
      </c>
      <c r="G1033" s="27" t="s">
        <v>54945</v>
      </c>
      <c r="H1033" s="13" t="s">
        <v>50</v>
      </c>
      <c r="I1033" s="13" t="s">
        <v>50</v>
      </c>
      <c r="J1033" s="12">
        <v>45533</v>
      </c>
      <c r="K1033" s="13" t="s">
        <v>50</v>
      </c>
      <c r="L1033" s="13" t="s">
        <v>178</v>
      </c>
      <c r="M1033" s="13" t="s">
        <v>50</v>
      </c>
      <c r="N1033" s="13" t="s">
        <v>10342</v>
      </c>
      <c r="O1033" s="13" t="s">
        <v>10343</v>
      </c>
      <c r="P1033" s="11">
        <v>11876</v>
      </c>
      <c r="Q1033" s="13" t="s">
        <v>1334</v>
      </c>
      <c r="R1033" s="29" t="s">
        <v>10344</v>
      </c>
      <c r="S1033" s="29" t="s">
        <v>10345</v>
      </c>
      <c r="T1033" s="13" t="s">
        <v>10346</v>
      </c>
      <c r="U1033" s="13" t="s">
        <v>50</v>
      </c>
      <c r="V1033" s="13">
        <v>2000000</v>
      </c>
      <c r="W1033" s="13" t="s">
        <v>60</v>
      </c>
      <c r="X1033" s="13">
        <v>2000000</v>
      </c>
      <c r="Y1033" s="13" t="s">
        <v>50</v>
      </c>
      <c r="Z1033" s="13">
        <v>2</v>
      </c>
      <c r="AA1033" s="13">
        <v>2000000</v>
      </c>
      <c r="AB1033" s="13" t="s">
        <v>60</v>
      </c>
      <c r="AC1033" s="13">
        <v>2000000</v>
      </c>
      <c r="AD1033" s="13" t="s">
        <v>178</v>
      </c>
      <c r="AE1033" s="13">
        <v>3315453</v>
      </c>
      <c r="AF1033" s="13" t="s">
        <v>60</v>
      </c>
      <c r="AG1033" s="13">
        <v>3315453</v>
      </c>
      <c r="AH1033" s="13">
        <v>3315453</v>
      </c>
      <c r="AI1033" s="13" t="s">
        <v>60</v>
      </c>
      <c r="AJ1033" s="13">
        <v>3315453</v>
      </c>
      <c r="AK1033" s="13" t="s">
        <v>10347</v>
      </c>
      <c r="AL1033" s="13" t="s">
        <v>50</v>
      </c>
      <c r="AM1033" s="13" t="s">
        <v>10348</v>
      </c>
      <c r="AN1033" s="13" t="s">
        <v>253</v>
      </c>
      <c r="AO1033" s="13" t="s">
        <v>10346</v>
      </c>
      <c r="AP1033" s="14" t="s">
        <v>10349</v>
      </c>
      <c r="AQ1033" s="15" t="s">
        <v>50</v>
      </c>
      <c r="AR1033" s="13" t="s">
        <v>50</v>
      </c>
    </row>
    <row r="1034" spans="1:44" ht="15" thickBot="1">
      <c r="A1034" s="4" t="s">
        <v>10350</v>
      </c>
      <c r="B1034" s="5">
        <v>9537</v>
      </c>
      <c r="C1034" s="6">
        <v>44044</v>
      </c>
      <c r="D1034" s="7" t="s">
        <v>45</v>
      </c>
      <c r="E1034" s="7" t="s">
        <v>46</v>
      </c>
      <c r="F1034" s="7" t="s">
        <v>70</v>
      </c>
      <c r="G1034" s="26" t="s">
        <v>54946</v>
      </c>
      <c r="H1034" s="7" t="s">
        <v>1449</v>
      </c>
      <c r="I1034" s="7" t="s">
        <v>50</v>
      </c>
      <c r="J1034" s="6">
        <v>45532</v>
      </c>
      <c r="K1034" s="7" t="s">
        <v>89</v>
      </c>
      <c r="L1034" s="7" t="s">
        <v>178</v>
      </c>
      <c r="M1034" s="7" t="s">
        <v>10351</v>
      </c>
      <c r="N1034" s="7" t="s">
        <v>1604</v>
      </c>
      <c r="O1034" s="7" t="s">
        <v>10352</v>
      </c>
      <c r="P1034" s="5">
        <v>12736</v>
      </c>
      <c r="Q1034" s="7" t="s">
        <v>360</v>
      </c>
      <c r="R1034" s="28" t="s">
        <v>10353</v>
      </c>
      <c r="S1034" s="28" t="s">
        <v>10354</v>
      </c>
      <c r="T1034" s="7" t="s">
        <v>10355</v>
      </c>
      <c r="U1034" s="7" t="s">
        <v>50</v>
      </c>
      <c r="V1034" s="7">
        <v>2400000</v>
      </c>
      <c r="W1034" s="7" t="s">
        <v>209</v>
      </c>
      <c r="X1034" s="7">
        <v>2682514</v>
      </c>
      <c r="Y1034" s="7" t="s">
        <v>50</v>
      </c>
      <c r="Z1034" s="7">
        <v>1</v>
      </c>
      <c r="AA1034" s="7">
        <v>2400000</v>
      </c>
      <c r="AB1034" s="7" t="s">
        <v>209</v>
      </c>
      <c r="AC1034" s="7">
        <v>2682514</v>
      </c>
      <c r="AD1034" s="7" t="s">
        <v>178</v>
      </c>
      <c r="AE1034" s="7">
        <v>2400000</v>
      </c>
      <c r="AF1034" s="7" t="s">
        <v>209</v>
      </c>
      <c r="AG1034" s="7">
        <v>2682514</v>
      </c>
      <c r="AH1034" s="7">
        <v>2400000</v>
      </c>
      <c r="AI1034" s="7" t="s">
        <v>209</v>
      </c>
      <c r="AJ1034" s="7">
        <v>2682514</v>
      </c>
      <c r="AK1034" s="7" t="s">
        <v>10356</v>
      </c>
      <c r="AL1034" s="7" t="s">
        <v>50</v>
      </c>
      <c r="AM1034" s="7" t="s">
        <v>10357</v>
      </c>
      <c r="AN1034" s="7" t="s">
        <v>66</v>
      </c>
      <c r="AO1034" s="7" t="s">
        <v>10358</v>
      </c>
      <c r="AP1034" s="8" t="s">
        <v>10359</v>
      </c>
      <c r="AQ1034" s="9" t="s">
        <v>50</v>
      </c>
      <c r="AR1034" s="7" t="s">
        <v>50</v>
      </c>
    </row>
    <row r="1035" spans="1:44" ht="15" thickBot="1">
      <c r="A1035" s="10" t="s">
        <v>10360</v>
      </c>
      <c r="B1035" s="11">
        <v>1704</v>
      </c>
      <c r="C1035" s="12">
        <v>31413</v>
      </c>
      <c r="D1035" s="13" t="s">
        <v>45</v>
      </c>
      <c r="E1035" s="13" t="s">
        <v>46</v>
      </c>
      <c r="F1035" s="13" t="s">
        <v>47</v>
      </c>
      <c r="G1035" s="26" t="s">
        <v>54946</v>
      </c>
      <c r="H1035" s="13" t="s">
        <v>2550</v>
      </c>
      <c r="I1035" s="13" t="s">
        <v>50</v>
      </c>
      <c r="J1035" s="12">
        <v>45534</v>
      </c>
      <c r="K1035" s="13" t="s">
        <v>116</v>
      </c>
      <c r="L1035" s="13" t="s">
        <v>162</v>
      </c>
      <c r="M1035" s="13" t="s">
        <v>10361</v>
      </c>
      <c r="N1035" s="13" t="s">
        <v>1222</v>
      </c>
      <c r="O1035" s="13" t="s">
        <v>10362</v>
      </c>
      <c r="P1035" s="11">
        <v>12801</v>
      </c>
      <c r="Q1035" s="13" t="s">
        <v>707</v>
      </c>
      <c r="R1035" s="29" t="s">
        <v>10363</v>
      </c>
      <c r="S1035" s="29" t="s">
        <v>10364</v>
      </c>
      <c r="T1035" s="13" t="s">
        <v>10365</v>
      </c>
      <c r="U1035" s="13" t="s">
        <v>10366</v>
      </c>
      <c r="V1035" s="13">
        <v>10000000</v>
      </c>
      <c r="W1035" s="13" t="s">
        <v>1085</v>
      </c>
      <c r="X1035" s="13">
        <v>7408873</v>
      </c>
      <c r="Y1035" s="13" t="s">
        <v>61</v>
      </c>
      <c r="Z1035" s="13">
        <v>9</v>
      </c>
      <c r="AA1035" s="13">
        <v>4430000</v>
      </c>
      <c r="AB1035" s="13" t="s">
        <v>60</v>
      </c>
      <c r="AC1035" s="13">
        <v>4430000</v>
      </c>
      <c r="AD1035" s="13" t="s">
        <v>62</v>
      </c>
      <c r="AE1035" s="13">
        <v>170180000</v>
      </c>
      <c r="AF1035" s="13" t="s">
        <v>60</v>
      </c>
      <c r="AG1035" s="13">
        <v>170180000</v>
      </c>
      <c r="AH1035" s="13">
        <v>177588873</v>
      </c>
      <c r="AI1035" s="13" t="s">
        <v>60</v>
      </c>
      <c r="AJ1035" s="13">
        <v>177588873</v>
      </c>
      <c r="AK1035" s="13" t="s">
        <v>10367</v>
      </c>
      <c r="AL1035" s="13" t="s">
        <v>50</v>
      </c>
      <c r="AM1035" s="13" t="s">
        <v>10368</v>
      </c>
      <c r="AN1035" s="13" t="s">
        <v>66</v>
      </c>
      <c r="AO1035" s="13" t="s">
        <v>10369</v>
      </c>
      <c r="AP1035" s="14" t="s">
        <v>10370</v>
      </c>
      <c r="AQ1035" s="15" t="s">
        <v>50</v>
      </c>
      <c r="AR1035" s="13" t="s">
        <v>50</v>
      </c>
    </row>
    <row r="1036" spans="1:44" ht="15" thickBot="1">
      <c r="A1036" s="4" t="s">
        <v>10371</v>
      </c>
      <c r="B1036" s="5">
        <v>92296</v>
      </c>
      <c r="C1036" s="6">
        <v>39479</v>
      </c>
      <c r="D1036" s="7" t="s">
        <v>45</v>
      </c>
      <c r="E1036" s="7" t="s">
        <v>46</v>
      </c>
      <c r="F1036" s="7" t="s">
        <v>47</v>
      </c>
      <c r="G1036" s="26" t="s">
        <v>54946</v>
      </c>
      <c r="H1036" s="7" t="s">
        <v>443</v>
      </c>
      <c r="I1036" s="7" t="s">
        <v>50</v>
      </c>
      <c r="J1036" s="6">
        <v>45532</v>
      </c>
      <c r="K1036" s="7" t="s">
        <v>116</v>
      </c>
      <c r="L1036" s="7" t="s">
        <v>62</v>
      </c>
      <c r="M1036" s="7" t="s">
        <v>10372</v>
      </c>
      <c r="N1036" s="7" t="s">
        <v>193</v>
      </c>
      <c r="O1036" s="7" t="s">
        <v>10373</v>
      </c>
      <c r="P1036" s="5">
        <v>13077</v>
      </c>
      <c r="Q1036" s="7" t="s">
        <v>56</v>
      </c>
      <c r="R1036" s="28" t="s">
        <v>10374</v>
      </c>
      <c r="S1036" s="28" t="s">
        <v>10375</v>
      </c>
      <c r="T1036" s="7" t="s">
        <v>10376</v>
      </c>
      <c r="U1036" s="7" t="s">
        <v>10377</v>
      </c>
      <c r="V1036" s="7">
        <v>421000</v>
      </c>
      <c r="W1036" s="7" t="s">
        <v>60</v>
      </c>
      <c r="X1036" s="7">
        <v>421000</v>
      </c>
      <c r="Y1036" s="7" t="s">
        <v>61</v>
      </c>
      <c r="Z1036" s="7">
        <v>4</v>
      </c>
      <c r="AA1036" s="7">
        <v>421000</v>
      </c>
      <c r="AB1036" s="7" t="s">
        <v>60</v>
      </c>
      <c r="AC1036" s="7">
        <v>421000</v>
      </c>
      <c r="AD1036" s="7" t="s">
        <v>62</v>
      </c>
      <c r="AE1036" s="7">
        <v>645000</v>
      </c>
      <c r="AF1036" s="7" t="s">
        <v>60</v>
      </c>
      <c r="AG1036" s="7">
        <v>645000</v>
      </c>
      <c r="AH1036" s="7">
        <v>645000</v>
      </c>
      <c r="AI1036" s="7" t="s">
        <v>60</v>
      </c>
      <c r="AJ1036" s="7">
        <v>645000</v>
      </c>
      <c r="AK1036" s="7" t="s">
        <v>50</v>
      </c>
      <c r="AL1036" s="7" t="s">
        <v>50</v>
      </c>
      <c r="AM1036" s="7" t="s">
        <v>10378</v>
      </c>
      <c r="AN1036" s="7" t="s">
        <v>7512</v>
      </c>
      <c r="AO1036" s="7" t="s">
        <v>10379</v>
      </c>
      <c r="AP1036" s="8" t="s">
        <v>10380</v>
      </c>
      <c r="AQ1036" s="9" t="s">
        <v>50</v>
      </c>
      <c r="AR1036" s="7" t="s">
        <v>50</v>
      </c>
    </row>
    <row r="1037" spans="1:44" ht="15" thickBot="1">
      <c r="A1037" s="10" t="s">
        <v>10381</v>
      </c>
      <c r="B1037" s="11">
        <v>42561</v>
      </c>
      <c r="C1037" s="12">
        <v>44927</v>
      </c>
      <c r="D1037" s="13" t="s">
        <v>45</v>
      </c>
      <c r="E1037" s="13" t="s">
        <v>46</v>
      </c>
      <c r="F1037" s="13" t="s">
        <v>70</v>
      </c>
      <c r="G1037" s="27" t="s">
        <v>54945</v>
      </c>
      <c r="H1037" s="13" t="s">
        <v>50</v>
      </c>
      <c r="I1037" s="13" t="s">
        <v>50</v>
      </c>
      <c r="J1037" s="12">
        <v>45533</v>
      </c>
      <c r="K1037" s="13" t="s">
        <v>50</v>
      </c>
      <c r="L1037" s="13" t="s">
        <v>178</v>
      </c>
      <c r="M1037" s="13" t="s">
        <v>10382</v>
      </c>
      <c r="N1037" s="13" t="s">
        <v>75</v>
      </c>
      <c r="O1037" s="13" t="s">
        <v>10383</v>
      </c>
      <c r="P1037" s="11">
        <v>13309</v>
      </c>
      <c r="Q1037" s="13" t="s">
        <v>77</v>
      </c>
      <c r="R1037" s="29" t="s">
        <v>10384</v>
      </c>
      <c r="S1037" s="29" t="s">
        <v>10385</v>
      </c>
      <c r="T1037" s="13" t="s">
        <v>50</v>
      </c>
      <c r="U1037" s="13" t="s">
        <v>10386</v>
      </c>
      <c r="V1037" s="13">
        <v>5404992</v>
      </c>
      <c r="W1037" s="13" t="s">
        <v>60</v>
      </c>
      <c r="X1037" s="13">
        <v>5404992</v>
      </c>
      <c r="Y1037" s="13" t="s">
        <v>50</v>
      </c>
      <c r="Z1037" s="13">
        <v>2</v>
      </c>
      <c r="AA1037" s="13">
        <v>5404992</v>
      </c>
      <c r="AB1037" s="13" t="s">
        <v>60</v>
      </c>
      <c r="AC1037" s="13">
        <v>5404992</v>
      </c>
      <c r="AD1037" s="13" t="s">
        <v>178</v>
      </c>
      <c r="AE1037" s="13">
        <v>5404992</v>
      </c>
      <c r="AF1037" s="13" t="s">
        <v>60</v>
      </c>
      <c r="AG1037" s="13">
        <v>5404992</v>
      </c>
      <c r="AH1037" s="13">
        <v>5404992</v>
      </c>
      <c r="AI1037" s="13" t="s">
        <v>60</v>
      </c>
      <c r="AJ1037" s="13">
        <v>5404992</v>
      </c>
      <c r="AK1037" s="13" t="s">
        <v>10387</v>
      </c>
      <c r="AL1037" s="13" t="s">
        <v>50</v>
      </c>
      <c r="AM1037" s="13" t="s">
        <v>10388</v>
      </c>
      <c r="AN1037" s="13" t="s">
        <v>66</v>
      </c>
      <c r="AO1037" s="13" t="s">
        <v>50</v>
      </c>
      <c r="AP1037" s="14" t="s">
        <v>10389</v>
      </c>
      <c r="AQ1037" s="15" t="s">
        <v>50</v>
      </c>
      <c r="AR1037" s="13" t="s">
        <v>255</v>
      </c>
    </row>
    <row r="1038" spans="1:44" ht="15" thickBot="1">
      <c r="A1038" s="4" t="s">
        <v>10390</v>
      </c>
      <c r="B1038" s="7">
        <v>985</v>
      </c>
      <c r="C1038" s="6">
        <v>41640</v>
      </c>
      <c r="D1038" s="7" t="s">
        <v>45</v>
      </c>
      <c r="E1038" s="7" t="s">
        <v>46</v>
      </c>
      <c r="F1038" s="7" t="s">
        <v>70</v>
      </c>
      <c r="G1038" s="27" t="s">
        <v>54945</v>
      </c>
      <c r="H1038" s="7" t="s">
        <v>50</v>
      </c>
      <c r="I1038" s="7" t="s">
        <v>50</v>
      </c>
      <c r="J1038" s="6">
        <v>45533</v>
      </c>
      <c r="K1038" s="7" t="s">
        <v>116</v>
      </c>
      <c r="L1038" s="7" t="s">
        <v>178</v>
      </c>
      <c r="M1038" s="7" t="s">
        <v>10391</v>
      </c>
      <c r="N1038" s="7" t="s">
        <v>133</v>
      </c>
      <c r="O1038" s="7" t="s">
        <v>10392</v>
      </c>
      <c r="P1038" s="5">
        <v>13631</v>
      </c>
      <c r="Q1038" s="7" t="s">
        <v>135</v>
      </c>
      <c r="R1038" s="28" t="s">
        <v>10393</v>
      </c>
      <c r="S1038" s="28" t="s">
        <v>10394</v>
      </c>
      <c r="T1038" s="7" t="s">
        <v>10395</v>
      </c>
      <c r="U1038" s="7" t="s">
        <v>10396</v>
      </c>
      <c r="V1038" s="7">
        <v>2000000</v>
      </c>
      <c r="W1038" s="7" t="s">
        <v>60</v>
      </c>
      <c r="X1038" s="7">
        <v>2000000</v>
      </c>
      <c r="Y1038" s="7" t="s">
        <v>50</v>
      </c>
      <c r="Z1038" s="7">
        <v>5</v>
      </c>
      <c r="AA1038" s="7">
        <v>2000000</v>
      </c>
      <c r="AB1038" s="7" t="s">
        <v>60</v>
      </c>
      <c r="AC1038" s="7">
        <v>2000000</v>
      </c>
      <c r="AD1038" s="7" t="s">
        <v>178</v>
      </c>
      <c r="AE1038" s="7">
        <v>4047643</v>
      </c>
      <c r="AF1038" s="7" t="s">
        <v>60</v>
      </c>
      <c r="AG1038" s="7">
        <v>4047643</v>
      </c>
      <c r="AH1038" s="7">
        <v>4712068</v>
      </c>
      <c r="AI1038" s="7" t="s">
        <v>60</v>
      </c>
      <c r="AJ1038" s="7">
        <v>4712068</v>
      </c>
      <c r="AK1038" s="7" t="s">
        <v>50</v>
      </c>
      <c r="AL1038" s="7" t="s">
        <v>50</v>
      </c>
      <c r="AM1038" s="7" t="s">
        <v>10397</v>
      </c>
      <c r="AN1038" s="7" t="s">
        <v>993</v>
      </c>
      <c r="AO1038" s="7" t="s">
        <v>10398</v>
      </c>
      <c r="AP1038" s="8" t="s">
        <v>10399</v>
      </c>
      <c r="AQ1038" s="9" t="s">
        <v>50</v>
      </c>
      <c r="AR1038" s="7" t="s">
        <v>50</v>
      </c>
    </row>
    <row r="1039" spans="1:44" ht="15" thickBot="1">
      <c r="A1039" s="10" t="s">
        <v>10400</v>
      </c>
      <c r="B1039" s="11">
        <v>15695</v>
      </c>
      <c r="C1039" s="13" t="s">
        <v>50</v>
      </c>
      <c r="D1039" s="13" t="s">
        <v>45</v>
      </c>
      <c r="E1039" s="13" t="s">
        <v>46</v>
      </c>
      <c r="F1039" s="13" t="s">
        <v>70</v>
      </c>
      <c r="G1039" s="13" t="s">
        <v>50</v>
      </c>
      <c r="H1039" s="13" t="s">
        <v>50</v>
      </c>
      <c r="I1039" s="13" t="s">
        <v>50</v>
      </c>
      <c r="J1039" s="12">
        <v>45532</v>
      </c>
      <c r="K1039" s="13" t="s">
        <v>50</v>
      </c>
      <c r="L1039" s="13" t="s">
        <v>147</v>
      </c>
      <c r="M1039" s="13" t="s">
        <v>10401</v>
      </c>
      <c r="N1039" s="13" t="s">
        <v>4607</v>
      </c>
      <c r="O1039" s="13" t="s">
        <v>10402</v>
      </c>
      <c r="P1039" s="11">
        <v>14114</v>
      </c>
      <c r="Q1039" s="13" t="s">
        <v>245</v>
      </c>
      <c r="R1039" s="29" t="s">
        <v>10403</v>
      </c>
      <c r="S1039" s="30" t="s">
        <v>50</v>
      </c>
      <c r="T1039" s="13" t="s">
        <v>50</v>
      </c>
      <c r="U1039" s="13" t="s">
        <v>50</v>
      </c>
      <c r="V1039" s="13" t="s">
        <v>50</v>
      </c>
      <c r="W1039" s="13" t="s">
        <v>50</v>
      </c>
      <c r="X1039" s="13" t="s">
        <v>50</v>
      </c>
      <c r="Y1039" s="13" t="s">
        <v>154</v>
      </c>
      <c r="Z1039" s="13">
        <v>4</v>
      </c>
      <c r="AA1039" s="13" t="s">
        <v>50</v>
      </c>
      <c r="AB1039" s="13" t="s">
        <v>50</v>
      </c>
      <c r="AC1039" s="13" t="s">
        <v>50</v>
      </c>
      <c r="AD1039" s="13" t="s">
        <v>147</v>
      </c>
      <c r="AE1039" s="13">
        <v>200000000</v>
      </c>
      <c r="AF1039" s="13" t="s">
        <v>2056</v>
      </c>
      <c r="AG1039" s="13">
        <v>28318264</v>
      </c>
      <c r="AH1039" s="13">
        <v>200000000</v>
      </c>
      <c r="AI1039" s="13" t="s">
        <v>2056</v>
      </c>
      <c r="AJ1039" s="13">
        <v>28318264</v>
      </c>
      <c r="AK1039" s="13" t="s">
        <v>10404</v>
      </c>
      <c r="AL1039" s="13" t="s">
        <v>50</v>
      </c>
      <c r="AM1039" s="13" t="s">
        <v>50</v>
      </c>
      <c r="AN1039" s="13" t="s">
        <v>50</v>
      </c>
      <c r="AO1039" s="13" t="s">
        <v>50</v>
      </c>
      <c r="AP1039" s="15" t="s">
        <v>50</v>
      </c>
      <c r="AQ1039" s="15" t="s">
        <v>50</v>
      </c>
      <c r="AR1039" s="13" t="s">
        <v>1186</v>
      </c>
    </row>
    <row r="1040" spans="1:44" ht="15" thickBot="1">
      <c r="A1040" s="4" t="s">
        <v>10405</v>
      </c>
      <c r="B1040" s="7" t="s">
        <v>50</v>
      </c>
      <c r="C1040" s="6">
        <v>44713</v>
      </c>
      <c r="D1040" s="7" t="s">
        <v>45</v>
      </c>
      <c r="E1040" s="7" t="s">
        <v>46</v>
      </c>
      <c r="F1040" s="7" t="s">
        <v>70</v>
      </c>
      <c r="G1040" s="7" t="s">
        <v>50</v>
      </c>
      <c r="H1040" s="7" t="s">
        <v>50</v>
      </c>
      <c r="I1040" s="7" t="s">
        <v>50</v>
      </c>
      <c r="J1040" s="6">
        <v>45532</v>
      </c>
      <c r="K1040" s="7" t="s">
        <v>50</v>
      </c>
      <c r="L1040" s="7" t="s">
        <v>1471</v>
      </c>
      <c r="M1040" s="7" t="s">
        <v>10406</v>
      </c>
      <c r="N1040" s="7" t="s">
        <v>10407</v>
      </c>
      <c r="O1040" s="7" t="s">
        <v>10408</v>
      </c>
      <c r="P1040" s="5">
        <v>14662</v>
      </c>
      <c r="Q1040" s="7" t="s">
        <v>245</v>
      </c>
      <c r="R1040" s="28" t="s">
        <v>10409</v>
      </c>
      <c r="S1040" s="31" t="s">
        <v>50</v>
      </c>
      <c r="T1040" s="7" t="s">
        <v>50</v>
      </c>
      <c r="U1040" s="7" t="s">
        <v>10410</v>
      </c>
      <c r="V1040" s="7">
        <v>1200000000</v>
      </c>
      <c r="W1040" s="7" t="s">
        <v>2946</v>
      </c>
      <c r="X1040" s="7">
        <v>904048</v>
      </c>
      <c r="Y1040" s="7" t="s">
        <v>50</v>
      </c>
      <c r="Z1040" s="7">
        <v>1</v>
      </c>
      <c r="AA1040" s="7">
        <v>1200000000</v>
      </c>
      <c r="AB1040" s="7" t="s">
        <v>2946</v>
      </c>
      <c r="AC1040" s="7">
        <v>904048</v>
      </c>
      <c r="AD1040" s="7" t="s">
        <v>1471</v>
      </c>
      <c r="AE1040" s="7">
        <v>1200000000</v>
      </c>
      <c r="AF1040" s="7" t="s">
        <v>2946</v>
      </c>
      <c r="AG1040" s="7">
        <v>904048</v>
      </c>
      <c r="AH1040" s="7">
        <v>1200000000</v>
      </c>
      <c r="AI1040" s="7" t="s">
        <v>2946</v>
      </c>
      <c r="AJ1040" s="7">
        <v>904048</v>
      </c>
      <c r="AK1040" s="7" t="s">
        <v>10411</v>
      </c>
      <c r="AL1040" s="7" t="s">
        <v>50</v>
      </c>
      <c r="AM1040" s="7" t="s">
        <v>10412</v>
      </c>
      <c r="AN1040" s="7" t="s">
        <v>66</v>
      </c>
      <c r="AO1040" s="7" t="s">
        <v>50</v>
      </c>
      <c r="AP1040" s="9" t="s">
        <v>50</v>
      </c>
      <c r="AQ1040" s="8" t="s">
        <v>10413</v>
      </c>
      <c r="AR1040" s="7" t="s">
        <v>255</v>
      </c>
    </row>
    <row r="1041" spans="1:44" ht="15" thickBot="1">
      <c r="A1041" s="10" t="s">
        <v>10414</v>
      </c>
      <c r="B1041" s="11">
        <v>6878</v>
      </c>
      <c r="C1041" s="12">
        <v>44008</v>
      </c>
      <c r="D1041" s="13" t="s">
        <v>45</v>
      </c>
      <c r="E1041" s="13" t="s">
        <v>46</v>
      </c>
      <c r="F1041" s="13" t="s">
        <v>70</v>
      </c>
      <c r="G1041" s="26" t="s">
        <v>54946</v>
      </c>
      <c r="H1041" s="13" t="s">
        <v>50</v>
      </c>
      <c r="I1041" s="13" t="s">
        <v>50</v>
      </c>
      <c r="J1041" s="12">
        <v>45532</v>
      </c>
      <c r="K1041" s="13" t="s">
        <v>89</v>
      </c>
      <c r="L1041" s="13" t="s">
        <v>1624</v>
      </c>
      <c r="M1041" s="13" t="s">
        <v>2838</v>
      </c>
      <c r="N1041" s="13" t="s">
        <v>10415</v>
      </c>
      <c r="O1041" s="13" t="s">
        <v>10416</v>
      </c>
      <c r="P1041" s="11">
        <v>14921</v>
      </c>
      <c r="Q1041" s="13" t="s">
        <v>397</v>
      </c>
      <c r="R1041" s="29" t="s">
        <v>10417</v>
      </c>
      <c r="S1041" s="29" t="s">
        <v>10418</v>
      </c>
      <c r="T1041" s="13" t="s">
        <v>10419</v>
      </c>
      <c r="U1041" s="13">
        <f>56-9-5672-6122</f>
        <v>-11747</v>
      </c>
      <c r="V1041" s="13">
        <v>537000</v>
      </c>
      <c r="W1041" s="13" t="s">
        <v>60</v>
      </c>
      <c r="X1041" s="13">
        <v>537000</v>
      </c>
      <c r="Y1041" s="13" t="s">
        <v>467</v>
      </c>
      <c r="Z1041" s="13">
        <v>4</v>
      </c>
      <c r="AA1041" s="13">
        <v>537000</v>
      </c>
      <c r="AB1041" s="13" t="s">
        <v>60</v>
      </c>
      <c r="AC1041" s="13">
        <v>537000</v>
      </c>
      <c r="AD1041" s="13" t="s">
        <v>1624</v>
      </c>
      <c r="AE1041" s="13">
        <v>687000</v>
      </c>
      <c r="AF1041" s="13" t="s">
        <v>60</v>
      </c>
      <c r="AG1041" s="13">
        <v>687000</v>
      </c>
      <c r="AH1041" s="13">
        <v>687000</v>
      </c>
      <c r="AI1041" s="13" t="s">
        <v>60</v>
      </c>
      <c r="AJ1041" s="13">
        <v>687000</v>
      </c>
      <c r="AK1041" s="13" t="s">
        <v>10420</v>
      </c>
      <c r="AL1041" s="13" t="s">
        <v>50</v>
      </c>
      <c r="AM1041" s="13" t="s">
        <v>10421</v>
      </c>
      <c r="AN1041" s="13" t="s">
        <v>66</v>
      </c>
      <c r="AO1041" s="13" t="s">
        <v>10422</v>
      </c>
      <c r="AP1041" s="14" t="s">
        <v>10423</v>
      </c>
      <c r="AQ1041" s="15" t="s">
        <v>50</v>
      </c>
      <c r="AR1041" s="13" t="s">
        <v>50</v>
      </c>
    </row>
    <row r="1042" spans="1:44" ht="15" thickBot="1">
      <c r="A1042" s="4" t="s">
        <v>10424</v>
      </c>
      <c r="B1042" s="5">
        <v>5598297</v>
      </c>
      <c r="C1042" s="6">
        <v>23743</v>
      </c>
      <c r="D1042" s="7" t="s">
        <v>45</v>
      </c>
      <c r="E1042" s="7" t="s">
        <v>50</v>
      </c>
      <c r="F1042" s="7" t="s">
        <v>70</v>
      </c>
      <c r="G1042" s="7" t="s">
        <v>48</v>
      </c>
      <c r="H1042" s="7" t="s">
        <v>49</v>
      </c>
      <c r="I1042" s="7" t="s">
        <v>50</v>
      </c>
      <c r="J1042" s="6">
        <v>45533</v>
      </c>
      <c r="K1042" s="7" t="s">
        <v>50</v>
      </c>
      <c r="L1042" s="7" t="s">
        <v>52</v>
      </c>
      <c r="M1042" s="7" t="s">
        <v>10425</v>
      </c>
      <c r="N1042" s="7" t="s">
        <v>7792</v>
      </c>
      <c r="O1042" s="7" t="s">
        <v>10426</v>
      </c>
      <c r="P1042" s="5">
        <v>15240</v>
      </c>
      <c r="Q1042" s="7" t="s">
        <v>93</v>
      </c>
      <c r="R1042" s="28" t="s">
        <v>10427</v>
      </c>
      <c r="S1042" s="28" t="s">
        <v>10428</v>
      </c>
      <c r="T1042" s="7" t="s">
        <v>50</v>
      </c>
      <c r="U1042" s="7" t="s">
        <v>50</v>
      </c>
      <c r="V1042" s="7">
        <v>1000000</v>
      </c>
      <c r="W1042" s="7" t="s">
        <v>60</v>
      </c>
      <c r="X1042" s="7">
        <v>1000000</v>
      </c>
      <c r="Y1042" s="7" t="s">
        <v>50</v>
      </c>
      <c r="Z1042" s="7">
        <v>7</v>
      </c>
      <c r="AA1042" s="7" t="s">
        <v>50</v>
      </c>
      <c r="AB1042" s="7" t="s">
        <v>50</v>
      </c>
      <c r="AC1042" s="7" t="s">
        <v>50</v>
      </c>
      <c r="AD1042" s="7" t="s">
        <v>50</v>
      </c>
      <c r="AE1042" s="7" t="s">
        <v>50</v>
      </c>
      <c r="AF1042" s="7" t="s">
        <v>50</v>
      </c>
      <c r="AG1042" s="7" t="s">
        <v>50</v>
      </c>
      <c r="AH1042" s="7">
        <v>15810000</v>
      </c>
      <c r="AI1042" s="7" t="s">
        <v>60</v>
      </c>
      <c r="AJ1042" s="7">
        <v>15810000</v>
      </c>
      <c r="AK1042" s="7" t="s">
        <v>10429</v>
      </c>
      <c r="AL1042" s="7" t="s">
        <v>50</v>
      </c>
      <c r="AM1042" s="7" t="s">
        <v>10430</v>
      </c>
      <c r="AN1042" s="7" t="s">
        <v>4746</v>
      </c>
      <c r="AO1042" s="7" t="s">
        <v>10431</v>
      </c>
      <c r="AP1042" s="8" t="s">
        <v>10432</v>
      </c>
      <c r="AQ1042" s="9" t="s">
        <v>50</v>
      </c>
      <c r="AR1042" s="7" t="s">
        <v>50</v>
      </c>
    </row>
    <row r="1043" spans="1:44" ht="15" thickBot="1">
      <c r="A1043" s="10" t="s">
        <v>10433</v>
      </c>
      <c r="B1043" s="13" t="s">
        <v>50</v>
      </c>
      <c r="C1043" s="13" t="s">
        <v>50</v>
      </c>
      <c r="D1043" s="13" t="s">
        <v>45</v>
      </c>
      <c r="E1043" s="13" t="s">
        <v>50</v>
      </c>
      <c r="F1043" s="13" t="s">
        <v>70</v>
      </c>
      <c r="G1043" s="13" t="s">
        <v>50</v>
      </c>
      <c r="H1043" s="13" t="s">
        <v>50</v>
      </c>
      <c r="I1043" s="13" t="s">
        <v>50</v>
      </c>
      <c r="J1043" s="12">
        <v>45533</v>
      </c>
      <c r="K1043" s="13" t="s">
        <v>50</v>
      </c>
      <c r="L1043" s="13" t="s">
        <v>467</v>
      </c>
      <c r="M1043" s="13" t="s">
        <v>10434</v>
      </c>
      <c r="N1043" s="13" t="s">
        <v>75</v>
      </c>
      <c r="O1043" s="13" t="s">
        <v>10435</v>
      </c>
      <c r="P1043" s="11">
        <v>15324</v>
      </c>
      <c r="Q1043" s="13" t="s">
        <v>77</v>
      </c>
      <c r="R1043" s="29" t="s">
        <v>10436</v>
      </c>
      <c r="S1043" s="29" t="s">
        <v>10437</v>
      </c>
      <c r="T1043" s="13" t="s">
        <v>50</v>
      </c>
      <c r="U1043" s="13" t="s">
        <v>50</v>
      </c>
      <c r="V1043" s="13">
        <v>3600000</v>
      </c>
      <c r="W1043" s="13" t="s">
        <v>60</v>
      </c>
      <c r="X1043" s="13">
        <v>3600000</v>
      </c>
      <c r="Y1043" s="13" t="s">
        <v>467</v>
      </c>
      <c r="Z1043" s="13">
        <v>1</v>
      </c>
      <c r="AA1043" s="13">
        <v>3600000</v>
      </c>
      <c r="AB1043" s="13" t="s">
        <v>60</v>
      </c>
      <c r="AC1043" s="13">
        <v>3600000</v>
      </c>
      <c r="AD1043" s="13" t="s">
        <v>467</v>
      </c>
      <c r="AE1043" s="13">
        <v>3600000</v>
      </c>
      <c r="AF1043" s="13" t="s">
        <v>60</v>
      </c>
      <c r="AG1043" s="13">
        <v>3600000</v>
      </c>
      <c r="AH1043" s="13">
        <v>3600000</v>
      </c>
      <c r="AI1043" s="13" t="s">
        <v>60</v>
      </c>
      <c r="AJ1043" s="13">
        <v>3600000</v>
      </c>
      <c r="AK1043" s="13" t="s">
        <v>10438</v>
      </c>
      <c r="AL1043" s="13" t="s">
        <v>50</v>
      </c>
      <c r="AM1043" s="13" t="s">
        <v>10439</v>
      </c>
      <c r="AN1043" s="13" t="s">
        <v>66</v>
      </c>
      <c r="AO1043" s="13" t="s">
        <v>10440</v>
      </c>
      <c r="AP1043" s="14" t="s">
        <v>10441</v>
      </c>
      <c r="AQ1043" s="15" t="s">
        <v>50</v>
      </c>
      <c r="AR1043" s="13" t="s">
        <v>10442</v>
      </c>
    </row>
    <row r="1044" spans="1:44" ht="15" thickBot="1">
      <c r="A1044" s="4" t="s">
        <v>10443</v>
      </c>
      <c r="B1044" s="5">
        <v>4357</v>
      </c>
      <c r="C1044" s="6">
        <v>38718</v>
      </c>
      <c r="D1044" s="7" t="s">
        <v>45</v>
      </c>
      <c r="E1044" s="7" t="s">
        <v>46</v>
      </c>
      <c r="F1044" s="7" t="s">
        <v>47</v>
      </c>
      <c r="G1044" s="26" t="s">
        <v>54946</v>
      </c>
      <c r="H1044" s="7" t="s">
        <v>10444</v>
      </c>
      <c r="I1044" s="7" t="s">
        <v>50</v>
      </c>
      <c r="J1044" s="6">
        <v>45533</v>
      </c>
      <c r="K1044" s="7" t="s">
        <v>89</v>
      </c>
      <c r="L1044" s="7" t="s">
        <v>62</v>
      </c>
      <c r="M1044" s="7" t="s">
        <v>10445</v>
      </c>
      <c r="N1044" s="7" t="s">
        <v>10446</v>
      </c>
      <c r="O1044" s="7" t="s">
        <v>10447</v>
      </c>
      <c r="P1044" s="5">
        <v>15821</v>
      </c>
      <c r="Q1044" s="7" t="s">
        <v>670</v>
      </c>
      <c r="R1044" s="28" t="s">
        <v>10448</v>
      </c>
      <c r="S1044" s="28" t="s">
        <v>10449</v>
      </c>
      <c r="T1044" s="7" t="s">
        <v>50</v>
      </c>
      <c r="U1044" s="7" t="s">
        <v>10450</v>
      </c>
      <c r="V1044" s="7">
        <v>8000000</v>
      </c>
      <c r="W1044" s="7" t="s">
        <v>60</v>
      </c>
      <c r="X1044" s="7">
        <v>8000000</v>
      </c>
      <c r="Y1044" s="7" t="s">
        <v>61</v>
      </c>
      <c r="Z1044" s="7">
        <v>2</v>
      </c>
      <c r="AA1044" s="7">
        <v>8000000</v>
      </c>
      <c r="AB1044" s="7" t="s">
        <v>60</v>
      </c>
      <c r="AC1044" s="7">
        <v>8000000</v>
      </c>
      <c r="AD1044" s="7" t="s">
        <v>62</v>
      </c>
      <c r="AE1044" s="7">
        <v>9375000</v>
      </c>
      <c r="AF1044" s="7" t="s">
        <v>60</v>
      </c>
      <c r="AG1044" s="7">
        <v>9375000</v>
      </c>
      <c r="AH1044" s="7">
        <v>9375000</v>
      </c>
      <c r="AI1044" s="7" t="s">
        <v>60</v>
      </c>
      <c r="AJ1044" s="7">
        <v>9375000</v>
      </c>
      <c r="AK1044" s="7" t="s">
        <v>50</v>
      </c>
      <c r="AL1044" s="7" t="s">
        <v>50</v>
      </c>
      <c r="AM1044" s="7" t="s">
        <v>10451</v>
      </c>
      <c r="AN1044" s="7" t="s">
        <v>66</v>
      </c>
      <c r="AO1044" s="7" t="s">
        <v>10452</v>
      </c>
      <c r="AP1044" s="8" t="s">
        <v>10453</v>
      </c>
      <c r="AQ1044" s="9" t="s">
        <v>50</v>
      </c>
      <c r="AR1044" s="7" t="s">
        <v>50</v>
      </c>
    </row>
    <row r="1045" spans="1:44" ht="15" thickBot="1">
      <c r="A1045" s="10" t="s">
        <v>10454</v>
      </c>
      <c r="B1045" s="11">
        <v>613983</v>
      </c>
      <c r="C1045" s="12">
        <v>25934</v>
      </c>
      <c r="D1045" s="13" t="s">
        <v>45</v>
      </c>
      <c r="E1045" s="13" t="s">
        <v>46</v>
      </c>
      <c r="F1045" s="13" t="s">
        <v>70</v>
      </c>
      <c r="G1045" s="13" t="s">
        <v>71</v>
      </c>
      <c r="H1045" s="13" t="s">
        <v>328</v>
      </c>
      <c r="I1045" s="13" t="s">
        <v>50</v>
      </c>
      <c r="J1045" s="12">
        <v>45532</v>
      </c>
      <c r="K1045" s="13" t="s">
        <v>50</v>
      </c>
      <c r="L1045" s="13" t="s">
        <v>131</v>
      </c>
      <c r="M1045" s="13" t="s">
        <v>7024</v>
      </c>
      <c r="N1045" s="13" t="s">
        <v>2300</v>
      </c>
      <c r="O1045" s="13" t="s">
        <v>10455</v>
      </c>
      <c r="P1045" s="11">
        <v>16124</v>
      </c>
      <c r="Q1045" s="13" t="s">
        <v>1001</v>
      </c>
      <c r="R1045" s="29" t="s">
        <v>10456</v>
      </c>
      <c r="S1045" s="29" t="s">
        <v>10457</v>
      </c>
      <c r="T1045" s="13" t="s">
        <v>50</v>
      </c>
      <c r="U1045" s="13">
        <v>966114050000</v>
      </c>
      <c r="V1045" s="13">
        <v>15000000000</v>
      </c>
      <c r="W1045" s="13" t="s">
        <v>60</v>
      </c>
      <c r="X1045" s="13">
        <v>15000000000</v>
      </c>
      <c r="Y1045" s="13" t="s">
        <v>50</v>
      </c>
      <c r="Z1045" s="13">
        <v>4</v>
      </c>
      <c r="AA1045" s="13" t="s">
        <v>50</v>
      </c>
      <c r="AB1045" s="13" t="s">
        <v>50</v>
      </c>
      <c r="AC1045" s="13" t="s">
        <v>50</v>
      </c>
      <c r="AD1045" s="13" t="s">
        <v>50</v>
      </c>
      <c r="AE1045" s="13" t="s">
        <v>50</v>
      </c>
      <c r="AF1045" s="13" t="s">
        <v>50</v>
      </c>
      <c r="AG1045" s="13" t="s">
        <v>50</v>
      </c>
      <c r="AH1045" s="13">
        <v>29000000000</v>
      </c>
      <c r="AI1045" s="13" t="s">
        <v>60</v>
      </c>
      <c r="AJ1045" s="13">
        <v>29000000000</v>
      </c>
      <c r="AK1045" s="13" t="s">
        <v>50</v>
      </c>
      <c r="AL1045" s="13" t="s">
        <v>50</v>
      </c>
      <c r="AM1045" s="13" t="s">
        <v>10458</v>
      </c>
      <c r="AN1045" s="13" t="s">
        <v>66</v>
      </c>
      <c r="AO1045" s="13" t="s">
        <v>10459</v>
      </c>
      <c r="AP1045" s="14" t="s">
        <v>10460</v>
      </c>
      <c r="AQ1045" s="15" t="s">
        <v>50</v>
      </c>
      <c r="AR1045" s="13" t="s">
        <v>50</v>
      </c>
    </row>
    <row r="1046" spans="1:44" ht="15" thickBot="1">
      <c r="A1046" s="4" t="s">
        <v>10461</v>
      </c>
      <c r="B1046" s="5">
        <v>5136</v>
      </c>
      <c r="C1046" s="6">
        <v>36161</v>
      </c>
      <c r="D1046" s="7" t="s">
        <v>45</v>
      </c>
      <c r="E1046" s="7" t="s">
        <v>46</v>
      </c>
      <c r="F1046" s="7" t="s">
        <v>47</v>
      </c>
      <c r="G1046" s="7" t="s">
        <v>160</v>
      </c>
      <c r="H1046" s="7" t="s">
        <v>562</v>
      </c>
      <c r="I1046" s="7" t="s">
        <v>50</v>
      </c>
      <c r="J1046" s="6">
        <v>45532</v>
      </c>
      <c r="K1046" s="7" t="s">
        <v>50</v>
      </c>
      <c r="L1046" s="7" t="s">
        <v>62</v>
      </c>
      <c r="M1046" s="7" t="s">
        <v>10462</v>
      </c>
      <c r="N1046" s="7" t="s">
        <v>791</v>
      </c>
      <c r="O1046" s="7" t="s">
        <v>10463</v>
      </c>
      <c r="P1046" s="5">
        <v>16249</v>
      </c>
      <c r="Q1046" s="7" t="s">
        <v>245</v>
      </c>
      <c r="R1046" s="28" t="s">
        <v>10464</v>
      </c>
      <c r="S1046" s="28" t="s">
        <v>10465</v>
      </c>
      <c r="T1046" s="7" t="s">
        <v>50</v>
      </c>
      <c r="U1046" s="7" t="s">
        <v>50</v>
      </c>
      <c r="V1046" s="7">
        <v>4300000000</v>
      </c>
      <c r="W1046" s="7" t="s">
        <v>250</v>
      </c>
      <c r="X1046" s="7">
        <v>51237962</v>
      </c>
      <c r="Y1046" s="7" t="s">
        <v>61</v>
      </c>
      <c r="Z1046" s="7">
        <v>1</v>
      </c>
      <c r="AA1046" s="7">
        <v>4300000000</v>
      </c>
      <c r="AB1046" s="7" t="s">
        <v>250</v>
      </c>
      <c r="AC1046" s="7">
        <v>51237962</v>
      </c>
      <c r="AD1046" s="7" t="s">
        <v>62</v>
      </c>
      <c r="AE1046" s="7">
        <v>4300000000</v>
      </c>
      <c r="AF1046" s="7" t="s">
        <v>250</v>
      </c>
      <c r="AG1046" s="7">
        <v>51237962</v>
      </c>
      <c r="AH1046" s="7">
        <v>4300000000</v>
      </c>
      <c r="AI1046" s="7" t="s">
        <v>250</v>
      </c>
      <c r="AJ1046" s="7">
        <v>51237962</v>
      </c>
      <c r="AK1046" s="7" t="s">
        <v>50</v>
      </c>
      <c r="AL1046" s="7" t="s">
        <v>50</v>
      </c>
      <c r="AM1046" s="7" t="s">
        <v>10466</v>
      </c>
      <c r="AN1046" s="7" t="s">
        <v>5485</v>
      </c>
      <c r="AO1046" s="7" t="s">
        <v>10467</v>
      </c>
      <c r="AP1046" s="8" t="s">
        <v>10468</v>
      </c>
      <c r="AQ1046" s="9" t="s">
        <v>50</v>
      </c>
      <c r="AR1046" s="7" t="s">
        <v>50</v>
      </c>
    </row>
    <row r="1047" spans="1:44" ht="15" thickBot="1">
      <c r="A1047" s="10" t="s">
        <v>10469</v>
      </c>
      <c r="B1047" s="11">
        <v>2248</v>
      </c>
      <c r="C1047" s="12">
        <v>43101</v>
      </c>
      <c r="D1047" s="13" t="s">
        <v>45</v>
      </c>
      <c r="E1047" s="13" t="s">
        <v>46</v>
      </c>
      <c r="F1047" s="13" t="s">
        <v>70</v>
      </c>
      <c r="G1047" s="26" t="s">
        <v>54946</v>
      </c>
      <c r="H1047" s="13" t="s">
        <v>10470</v>
      </c>
      <c r="I1047" s="13" t="s">
        <v>50</v>
      </c>
      <c r="J1047" s="12">
        <v>45532</v>
      </c>
      <c r="K1047" s="13" t="s">
        <v>116</v>
      </c>
      <c r="L1047" s="13" t="s">
        <v>178</v>
      </c>
      <c r="M1047" s="13" t="s">
        <v>10471</v>
      </c>
      <c r="N1047" s="13" t="s">
        <v>10472</v>
      </c>
      <c r="O1047" s="13" t="s">
        <v>10473</v>
      </c>
      <c r="P1047" s="11">
        <v>16252</v>
      </c>
      <c r="Q1047" s="13" t="s">
        <v>1080</v>
      </c>
      <c r="R1047" s="29" t="s">
        <v>10474</v>
      </c>
      <c r="S1047" s="29" t="s">
        <v>10475</v>
      </c>
      <c r="T1047" s="13" t="s">
        <v>10476</v>
      </c>
      <c r="U1047" s="13" t="s">
        <v>50</v>
      </c>
      <c r="V1047" s="13">
        <v>670000</v>
      </c>
      <c r="W1047" s="13" t="s">
        <v>60</v>
      </c>
      <c r="X1047" s="13">
        <v>670000</v>
      </c>
      <c r="Y1047" s="13" t="s">
        <v>50</v>
      </c>
      <c r="Z1047" s="13">
        <v>1</v>
      </c>
      <c r="AA1047" s="13">
        <v>670000</v>
      </c>
      <c r="AB1047" s="13" t="s">
        <v>60</v>
      </c>
      <c r="AC1047" s="13">
        <v>670000</v>
      </c>
      <c r="AD1047" s="13" t="s">
        <v>178</v>
      </c>
      <c r="AE1047" s="13">
        <v>670000</v>
      </c>
      <c r="AF1047" s="13" t="s">
        <v>60</v>
      </c>
      <c r="AG1047" s="13">
        <v>670000</v>
      </c>
      <c r="AH1047" s="13">
        <v>670000</v>
      </c>
      <c r="AI1047" s="13" t="s">
        <v>60</v>
      </c>
      <c r="AJ1047" s="13">
        <v>670000</v>
      </c>
      <c r="AK1047" s="13" t="s">
        <v>50</v>
      </c>
      <c r="AL1047" s="13" t="s">
        <v>50</v>
      </c>
      <c r="AM1047" s="13" t="s">
        <v>10477</v>
      </c>
      <c r="AN1047" s="13" t="s">
        <v>10478</v>
      </c>
      <c r="AO1047" s="13" t="s">
        <v>10479</v>
      </c>
      <c r="AP1047" s="14" t="s">
        <v>10480</v>
      </c>
      <c r="AQ1047" s="15" t="s">
        <v>50</v>
      </c>
      <c r="AR1047" s="13" t="s">
        <v>50</v>
      </c>
    </row>
    <row r="1048" spans="1:44" ht="15" thickBot="1">
      <c r="A1048" s="4" t="s">
        <v>10481</v>
      </c>
      <c r="B1048" s="5">
        <v>20528</v>
      </c>
      <c r="C1048" s="6">
        <v>42736</v>
      </c>
      <c r="D1048" s="7" t="s">
        <v>45</v>
      </c>
      <c r="E1048" s="7" t="s">
        <v>46</v>
      </c>
      <c r="F1048" s="7" t="s">
        <v>70</v>
      </c>
      <c r="G1048" s="7" t="s">
        <v>50</v>
      </c>
      <c r="H1048" s="7" t="s">
        <v>50</v>
      </c>
      <c r="I1048" s="7" t="s">
        <v>50</v>
      </c>
      <c r="J1048" s="6">
        <v>45533</v>
      </c>
      <c r="K1048" s="7" t="s">
        <v>50</v>
      </c>
      <c r="L1048" s="7" t="s">
        <v>178</v>
      </c>
      <c r="M1048" s="7" t="s">
        <v>10482</v>
      </c>
      <c r="N1048" s="7" t="s">
        <v>133</v>
      </c>
      <c r="O1048" s="7" t="s">
        <v>10483</v>
      </c>
      <c r="P1048" s="5">
        <v>16408</v>
      </c>
      <c r="Q1048" s="7" t="s">
        <v>135</v>
      </c>
      <c r="R1048" s="28" t="s">
        <v>10484</v>
      </c>
      <c r="S1048" s="28" t="s">
        <v>10485</v>
      </c>
      <c r="T1048" s="7" t="s">
        <v>50</v>
      </c>
      <c r="U1048" s="7" t="s">
        <v>50</v>
      </c>
      <c r="V1048" s="7">
        <v>1750000</v>
      </c>
      <c r="W1048" s="7" t="s">
        <v>139</v>
      </c>
      <c r="X1048" s="7">
        <v>2308253</v>
      </c>
      <c r="Y1048" s="7" t="s">
        <v>50</v>
      </c>
      <c r="Z1048" s="7">
        <v>1</v>
      </c>
      <c r="AA1048" s="7">
        <v>1750000</v>
      </c>
      <c r="AB1048" s="7" t="s">
        <v>139</v>
      </c>
      <c r="AC1048" s="7">
        <v>2308253</v>
      </c>
      <c r="AD1048" s="7" t="s">
        <v>178</v>
      </c>
      <c r="AE1048" s="7">
        <v>1750000</v>
      </c>
      <c r="AF1048" s="7" t="s">
        <v>139</v>
      </c>
      <c r="AG1048" s="7">
        <v>2308253</v>
      </c>
      <c r="AH1048" s="7">
        <v>1750000</v>
      </c>
      <c r="AI1048" s="7" t="s">
        <v>139</v>
      </c>
      <c r="AJ1048" s="7">
        <v>2308253</v>
      </c>
      <c r="AK1048" s="7" t="s">
        <v>10486</v>
      </c>
      <c r="AL1048" s="7" t="s">
        <v>50</v>
      </c>
      <c r="AM1048" s="7" t="s">
        <v>10487</v>
      </c>
      <c r="AN1048" s="7" t="s">
        <v>66</v>
      </c>
      <c r="AO1048" s="7" t="s">
        <v>10488</v>
      </c>
      <c r="AP1048" s="8" t="s">
        <v>10489</v>
      </c>
      <c r="AQ1048" s="9" t="s">
        <v>50</v>
      </c>
      <c r="AR1048" s="7" t="s">
        <v>50</v>
      </c>
    </row>
    <row r="1049" spans="1:44" ht="15" thickBot="1">
      <c r="A1049" s="10" t="s">
        <v>10490</v>
      </c>
      <c r="B1049" s="11">
        <v>2067</v>
      </c>
      <c r="C1049" s="12">
        <v>43831</v>
      </c>
      <c r="D1049" s="13" t="s">
        <v>45</v>
      </c>
      <c r="E1049" s="13" t="s">
        <v>46</v>
      </c>
      <c r="F1049" s="13" t="s">
        <v>70</v>
      </c>
      <c r="G1049" s="26" t="s">
        <v>54946</v>
      </c>
      <c r="H1049" s="13" t="s">
        <v>562</v>
      </c>
      <c r="I1049" s="13" t="s">
        <v>50</v>
      </c>
      <c r="J1049" s="12">
        <v>45532</v>
      </c>
      <c r="K1049" s="13" t="s">
        <v>116</v>
      </c>
      <c r="L1049" s="13" t="s">
        <v>467</v>
      </c>
      <c r="M1049" s="13" t="s">
        <v>10491</v>
      </c>
      <c r="N1049" s="13" t="s">
        <v>1222</v>
      </c>
      <c r="O1049" s="13" t="s">
        <v>10492</v>
      </c>
      <c r="P1049" s="11">
        <v>16807</v>
      </c>
      <c r="Q1049" s="13" t="s">
        <v>707</v>
      </c>
      <c r="R1049" s="29" t="s">
        <v>10493</v>
      </c>
      <c r="S1049" s="29" t="s">
        <v>10494</v>
      </c>
      <c r="T1049" s="13" t="s">
        <v>10495</v>
      </c>
      <c r="U1049" s="13" t="s">
        <v>50</v>
      </c>
      <c r="V1049" s="13">
        <v>8000000</v>
      </c>
      <c r="W1049" s="13" t="s">
        <v>1085</v>
      </c>
      <c r="X1049" s="13">
        <v>5948942</v>
      </c>
      <c r="Y1049" s="13" t="s">
        <v>467</v>
      </c>
      <c r="Z1049" s="13">
        <v>5</v>
      </c>
      <c r="AA1049" s="13">
        <v>8000000</v>
      </c>
      <c r="AB1049" s="13" t="s">
        <v>1085</v>
      </c>
      <c r="AC1049" s="13">
        <v>5948942</v>
      </c>
      <c r="AD1049" s="13" t="s">
        <v>467</v>
      </c>
      <c r="AE1049" s="13">
        <v>17948942</v>
      </c>
      <c r="AF1049" s="13" t="s">
        <v>60</v>
      </c>
      <c r="AG1049" s="13">
        <v>17948942</v>
      </c>
      <c r="AH1049" s="13">
        <v>21740181</v>
      </c>
      <c r="AI1049" s="13" t="s">
        <v>60</v>
      </c>
      <c r="AJ1049" s="13">
        <v>21740181</v>
      </c>
      <c r="AK1049" s="13" t="s">
        <v>10496</v>
      </c>
      <c r="AL1049" s="13" t="s">
        <v>50</v>
      </c>
      <c r="AM1049" s="13" t="s">
        <v>10497</v>
      </c>
      <c r="AN1049" s="13" t="s">
        <v>66</v>
      </c>
      <c r="AO1049" s="13" t="s">
        <v>10498</v>
      </c>
      <c r="AP1049" s="14" t="s">
        <v>10499</v>
      </c>
      <c r="AQ1049" s="15" t="s">
        <v>50</v>
      </c>
      <c r="AR1049" s="13" t="s">
        <v>50</v>
      </c>
    </row>
    <row r="1050" spans="1:44" ht="15" thickBot="1">
      <c r="A1050" s="4" t="s">
        <v>10500</v>
      </c>
      <c r="B1050" s="7" t="s">
        <v>50</v>
      </c>
      <c r="C1050" s="6">
        <v>43831</v>
      </c>
      <c r="D1050" s="7" t="s">
        <v>45</v>
      </c>
      <c r="E1050" s="7" t="s">
        <v>50</v>
      </c>
      <c r="F1050" s="7" t="s">
        <v>70</v>
      </c>
      <c r="G1050" s="26" t="s">
        <v>54946</v>
      </c>
      <c r="H1050" s="7" t="s">
        <v>50</v>
      </c>
      <c r="I1050" s="7" t="s">
        <v>50</v>
      </c>
      <c r="J1050" s="6">
        <v>45532</v>
      </c>
      <c r="K1050" s="7" t="s">
        <v>50</v>
      </c>
      <c r="L1050" s="7" t="s">
        <v>178</v>
      </c>
      <c r="M1050" s="7" t="s">
        <v>4803</v>
      </c>
      <c r="N1050" s="7" t="s">
        <v>2137</v>
      </c>
      <c r="O1050" s="7" t="s">
        <v>10501</v>
      </c>
      <c r="P1050" s="5">
        <v>17059</v>
      </c>
      <c r="Q1050" s="7" t="s">
        <v>77</v>
      </c>
      <c r="R1050" s="28" t="s">
        <v>10502</v>
      </c>
      <c r="S1050" s="28" t="s">
        <v>10503</v>
      </c>
      <c r="T1050" s="7" t="s">
        <v>10504</v>
      </c>
      <c r="U1050" s="7" t="s">
        <v>50</v>
      </c>
      <c r="V1050" s="7">
        <v>10000000</v>
      </c>
      <c r="W1050" s="7" t="s">
        <v>60</v>
      </c>
      <c r="X1050" s="7">
        <v>10000000</v>
      </c>
      <c r="Y1050" s="7" t="s">
        <v>50</v>
      </c>
      <c r="Z1050" s="7">
        <v>1</v>
      </c>
      <c r="AA1050" s="7">
        <v>10000000</v>
      </c>
      <c r="AB1050" s="7" t="s">
        <v>60</v>
      </c>
      <c r="AC1050" s="7">
        <v>10000000</v>
      </c>
      <c r="AD1050" s="7" t="s">
        <v>178</v>
      </c>
      <c r="AE1050" s="7">
        <v>10000000</v>
      </c>
      <c r="AF1050" s="7" t="s">
        <v>60</v>
      </c>
      <c r="AG1050" s="7">
        <v>10000000</v>
      </c>
      <c r="AH1050" s="7">
        <v>10000000</v>
      </c>
      <c r="AI1050" s="7" t="s">
        <v>60</v>
      </c>
      <c r="AJ1050" s="7">
        <v>10000000</v>
      </c>
      <c r="AK1050" s="7" t="s">
        <v>10505</v>
      </c>
      <c r="AL1050" s="7" t="s">
        <v>50</v>
      </c>
      <c r="AM1050" s="7" t="s">
        <v>10506</v>
      </c>
      <c r="AN1050" s="7" t="s">
        <v>1700</v>
      </c>
      <c r="AO1050" s="7" t="s">
        <v>10507</v>
      </c>
      <c r="AP1050" s="8" t="s">
        <v>10508</v>
      </c>
      <c r="AQ1050" s="9" t="s">
        <v>50</v>
      </c>
      <c r="AR1050" s="7" t="s">
        <v>50</v>
      </c>
    </row>
    <row r="1051" spans="1:44" ht="15" thickBot="1">
      <c r="A1051" s="10" t="s">
        <v>10509</v>
      </c>
      <c r="B1051" s="13" t="s">
        <v>50</v>
      </c>
      <c r="C1051" s="12">
        <v>45231</v>
      </c>
      <c r="D1051" s="13" t="s">
        <v>45</v>
      </c>
      <c r="E1051" s="13" t="s">
        <v>46</v>
      </c>
      <c r="F1051" s="13" t="s">
        <v>70</v>
      </c>
      <c r="G1051" s="27" t="s">
        <v>54945</v>
      </c>
      <c r="H1051" s="13" t="s">
        <v>50</v>
      </c>
      <c r="I1051" s="13" t="s">
        <v>50</v>
      </c>
      <c r="J1051" s="12">
        <v>45533</v>
      </c>
      <c r="K1051" s="13" t="s">
        <v>50</v>
      </c>
      <c r="L1051" s="13" t="s">
        <v>467</v>
      </c>
      <c r="M1051" s="13" t="s">
        <v>10510</v>
      </c>
      <c r="N1051" s="13" t="s">
        <v>1559</v>
      </c>
      <c r="O1051" s="13" t="s">
        <v>10511</v>
      </c>
      <c r="P1051" s="11">
        <v>17386</v>
      </c>
      <c r="Q1051" s="13" t="s">
        <v>642</v>
      </c>
      <c r="R1051" s="29" t="s">
        <v>10512</v>
      </c>
      <c r="S1051" s="29" t="s">
        <v>10513</v>
      </c>
      <c r="T1051" s="13" t="s">
        <v>10514</v>
      </c>
      <c r="U1051" s="13" t="s">
        <v>10515</v>
      </c>
      <c r="V1051" s="13">
        <v>3000000</v>
      </c>
      <c r="W1051" s="13" t="s">
        <v>60</v>
      </c>
      <c r="X1051" s="13">
        <v>3000000</v>
      </c>
      <c r="Y1051" s="13" t="s">
        <v>467</v>
      </c>
      <c r="Z1051" s="13">
        <v>2</v>
      </c>
      <c r="AA1051" s="13">
        <v>3000000</v>
      </c>
      <c r="AB1051" s="13" t="s">
        <v>60</v>
      </c>
      <c r="AC1051" s="13">
        <v>3000000</v>
      </c>
      <c r="AD1051" s="13" t="s">
        <v>467</v>
      </c>
      <c r="AE1051" s="13">
        <v>3000000</v>
      </c>
      <c r="AF1051" s="13" t="s">
        <v>60</v>
      </c>
      <c r="AG1051" s="13">
        <v>3000000</v>
      </c>
      <c r="AH1051" s="13">
        <v>3000000</v>
      </c>
      <c r="AI1051" s="13" t="s">
        <v>60</v>
      </c>
      <c r="AJ1051" s="13">
        <v>3000000</v>
      </c>
      <c r="AK1051" s="13" t="s">
        <v>10516</v>
      </c>
      <c r="AL1051" s="13" t="s">
        <v>50</v>
      </c>
      <c r="AM1051" s="13" t="s">
        <v>10517</v>
      </c>
      <c r="AN1051" s="13" t="s">
        <v>66</v>
      </c>
      <c r="AO1051" s="13" t="s">
        <v>10514</v>
      </c>
      <c r="AP1051" s="14" t="s">
        <v>10518</v>
      </c>
      <c r="AQ1051" s="15" t="s">
        <v>50</v>
      </c>
      <c r="AR1051" s="13" t="s">
        <v>50</v>
      </c>
    </row>
    <row r="1052" spans="1:44" ht="15" thickBot="1">
      <c r="A1052" s="4" t="s">
        <v>10519</v>
      </c>
      <c r="B1052" s="7" t="s">
        <v>50</v>
      </c>
      <c r="C1052" s="6">
        <v>43101</v>
      </c>
      <c r="D1052" s="7" t="s">
        <v>45</v>
      </c>
      <c r="E1052" s="7" t="s">
        <v>46</v>
      </c>
      <c r="F1052" s="7" t="s">
        <v>70</v>
      </c>
      <c r="G1052" s="26" t="s">
        <v>54946</v>
      </c>
      <c r="H1052" s="7" t="s">
        <v>50</v>
      </c>
      <c r="I1052" s="7" t="s">
        <v>50</v>
      </c>
      <c r="J1052" s="6">
        <v>45532</v>
      </c>
      <c r="K1052" s="7" t="s">
        <v>50</v>
      </c>
      <c r="L1052" s="7" t="s">
        <v>178</v>
      </c>
      <c r="M1052" s="7" t="s">
        <v>10520</v>
      </c>
      <c r="N1052" s="7" t="s">
        <v>10521</v>
      </c>
      <c r="O1052" s="7" t="s">
        <v>10522</v>
      </c>
      <c r="P1052" s="5">
        <v>17592</v>
      </c>
      <c r="Q1052" s="7" t="s">
        <v>245</v>
      </c>
      <c r="R1052" s="28" t="s">
        <v>10523</v>
      </c>
      <c r="S1052" s="31" t="s">
        <v>50</v>
      </c>
      <c r="T1052" s="7" t="s">
        <v>50</v>
      </c>
      <c r="U1052" s="7" t="s">
        <v>10524</v>
      </c>
      <c r="V1052" s="7">
        <v>75000000</v>
      </c>
      <c r="W1052" s="7" t="s">
        <v>2056</v>
      </c>
      <c r="X1052" s="7">
        <v>10527646</v>
      </c>
      <c r="Y1052" s="7" t="s">
        <v>50</v>
      </c>
      <c r="Z1052" s="7">
        <v>2</v>
      </c>
      <c r="AA1052" s="7">
        <v>75000000</v>
      </c>
      <c r="AB1052" s="7" t="s">
        <v>2056</v>
      </c>
      <c r="AC1052" s="7">
        <v>10527646</v>
      </c>
      <c r="AD1052" s="7" t="s">
        <v>178</v>
      </c>
      <c r="AE1052" s="7">
        <v>75000000</v>
      </c>
      <c r="AF1052" s="7" t="s">
        <v>2056</v>
      </c>
      <c r="AG1052" s="7">
        <v>10527646</v>
      </c>
      <c r="AH1052" s="7">
        <v>75000000</v>
      </c>
      <c r="AI1052" s="7" t="s">
        <v>2056</v>
      </c>
      <c r="AJ1052" s="7">
        <v>10527646</v>
      </c>
      <c r="AK1052" s="7" t="s">
        <v>10525</v>
      </c>
      <c r="AL1052" s="7" t="s">
        <v>50</v>
      </c>
      <c r="AM1052" s="7" t="s">
        <v>50</v>
      </c>
      <c r="AN1052" s="7" t="s">
        <v>50</v>
      </c>
      <c r="AO1052" s="7" t="s">
        <v>50</v>
      </c>
      <c r="AP1052" s="9" t="s">
        <v>50</v>
      </c>
      <c r="AQ1052" s="9" t="s">
        <v>50</v>
      </c>
      <c r="AR1052" s="7" t="s">
        <v>1186</v>
      </c>
    </row>
    <row r="1053" spans="1:44" ht="15" thickBot="1">
      <c r="A1053" s="10" t="s">
        <v>10526</v>
      </c>
      <c r="B1053" s="11">
        <v>296142</v>
      </c>
      <c r="C1053" s="12">
        <v>35431</v>
      </c>
      <c r="D1053" s="13" t="s">
        <v>45</v>
      </c>
      <c r="E1053" s="13" t="s">
        <v>1939</v>
      </c>
      <c r="F1053" s="13" t="s">
        <v>70</v>
      </c>
      <c r="G1053" s="13" t="s">
        <v>145</v>
      </c>
      <c r="H1053" s="13" t="s">
        <v>49</v>
      </c>
      <c r="I1053" s="13" t="s">
        <v>50</v>
      </c>
      <c r="J1053" s="12">
        <v>45532</v>
      </c>
      <c r="K1053" s="13" t="s">
        <v>191</v>
      </c>
      <c r="L1053" s="13" t="s">
        <v>52</v>
      </c>
      <c r="M1053" s="13" t="s">
        <v>10527</v>
      </c>
      <c r="N1053" s="13" t="s">
        <v>6711</v>
      </c>
      <c r="O1053" s="13" t="s">
        <v>10528</v>
      </c>
      <c r="P1053" s="11">
        <v>18318</v>
      </c>
      <c r="Q1053" s="13" t="s">
        <v>1024</v>
      </c>
      <c r="R1053" s="29" t="s">
        <v>10529</v>
      </c>
      <c r="S1053" s="29" t="s">
        <v>10530</v>
      </c>
      <c r="T1053" s="13" t="s">
        <v>10531</v>
      </c>
      <c r="U1053" s="13" t="s">
        <v>10532</v>
      </c>
      <c r="V1053" s="13">
        <v>5000000</v>
      </c>
      <c r="W1053" s="13" t="s">
        <v>60</v>
      </c>
      <c r="X1053" s="13">
        <v>5000000</v>
      </c>
      <c r="Y1053" s="13" t="s">
        <v>50</v>
      </c>
      <c r="Z1053" s="13">
        <v>1</v>
      </c>
      <c r="AA1053" s="13" t="s">
        <v>50</v>
      </c>
      <c r="AB1053" s="13" t="s">
        <v>50</v>
      </c>
      <c r="AC1053" s="13" t="s">
        <v>50</v>
      </c>
      <c r="AD1053" s="13" t="s">
        <v>50</v>
      </c>
      <c r="AE1053" s="13" t="s">
        <v>50</v>
      </c>
      <c r="AF1053" s="13" t="s">
        <v>50</v>
      </c>
      <c r="AG1053" s="13" t="s">
        <v>50</v>
      </c>
      <c r="AH1053" s="13">
        <v>5000000</v>
      </c>
      <c r="AI1053" s="13" t="s">
        <v>60</v>
      </c>
      <c r="AJ1053" s="13">
        <v>5000000</v>
      </c>
      <c r="AK1053" s="13" t="s">
        <v>10533</v>
      </c>
      <c r="AL1053" s="13" t="s">
        <v>50</v>
      </c>
      <c r="AM1053" s="13" t="s">
        <v>10534</v>
      </c>
      <c r="AN1053" s="13" t="s">
        <v>66</v>
      </c>
      <c r="AO1053" s="13" t="s">
        <v>10535</v>
      </c>
      <c r="AP1053" s="14" t="s">
        <v>10536</v>
      </c>
      <c r="AQ1053" s="15" t="s">
        <v>50</v>
      </c>
      <c r="AR1053" s="13" t="s">
        <v>50</v>
      </c>
    </row>
    <row r="1054" spans="1:44" ht="15" thickBot="1">
      <c r="A1054" s="4" t="s">
        <v>10537</v>
      </c>
      <c r="B1054" s="7">
        <v>340</v>
      </c>
      <c r="C1054" s="6">
        <v>43466</v>
      </c>
      <c r="D1054" s="7" t="s">
        <v>45</v>
      </c>
      <c r="E1054" s="7" t="s">
        <v>46</v>
      </c>
      <c r="F1054" s="7" t="s">
        <v>70</v>
      </c>
      <c r="G1054" s="26" t="s">
        <v>54946</v>
      </c>
      <c r="H1054" s="7" t="s">
        <v>1091</v>
      </c>
      <c r="I1054" s="7" t="s">
        <v>50</v>
      </c>
      <c r="J1054" s="6">
        <v>45533</v>
      </c>
      <c r="K1054" s="7" t="s">
        <v>116</v>
      </c>
      <c r="L1054" s="7" t="s">
        <v>178</v>
      </c>
      <c r="M1054" s="7" t="s">
        <v>10538</v>
      </c>
      <c r="N1054" s="7" t="s">
        <v>10539</v>
      </c>
      <c r="O1054" s="7" t="s">
        <v>10540</v>
      </c>
      <c r="P1054" s="5">
        <v>19084</v>
      </c>
      <c r="Q1054" s="7" t="s">
        <v>2554</v>
      </c>
      <c r="R1054" s="28" t="s">
        <v>10541</v>
      </c>
      <c r="S1054" s="28" t="s">
        <v>10542</v>
      </c>
      <c r="T1054" s="7" t="s">
        <v>50</v>
      </c>
      <c r="U1054" s="7">
        <f>1-612-402-8772</f>
        <v>-9785</v>
      </c>
      <c r="V1054" s="7">
        <v>20000000</v>
      </c>
      <c r="W1054" s="7" t="s">
        <v>60</v>
      </c>
      <c r="X1054" s="7">
        <v>20000000</v>
      </c>
      <c r="Y1054" s="7" t="s">
        <v>50</v>
      </c>
      <c r="Z1054" s="7">
        <v>2</v>
      </c>
      <c r="AA1054" s="7">
        <v>20000000</v>
      </c>
      <c r="AB1054" s="7" t="s">
        <v>60</v>
      </c>
      <c r="AC1054" s="7">
        <v>20000000</v>
      </c>
      <c r="AD1054" s="7" t="s">
        <v>178</v>
      </c>
      <c r="AE1054" s="7">
        <v>24000000</v>
      </c>
      <c r="AF1054" s="7" t="s">
        <v>60</v>
      </c>
      <c r="AG1054" s="7">
        <v>24000000</v>
      </c>
      <c r="AH1054" s="7">
        <v>24000000</v>
      </c>
      <c r="AI1054" s="7" t="s">
        <v>60</v>
      </c>
      <c r="AJ1054" s="7">
        <v>24000000</v>
      </c>
      <c r="AK1054" s="7" t="s">
        <v>50</v>
      </c>
      <c r="AL1054" s="7" t="s">
        <v>50</v>
      </c>
      <c r="AM1054" s="7" t="s">
        <v>10543</v>
      </c>
      <c r="AN1054" s="7" t="s">
        <v>66</v>
      </c>
      <c r="AO1054" s="7" t="s">
        <v>50</v>
      </c>
      <c r="AP1054" s="8" t="s">
        <v>10544</v>
      </c>
      <c r="AQ1054" s="9" t="s">
        <v>50</v>
      </c>
      <c r="AR1054" s="7" t="s">
        <v>255</v>
      </c>
    </row>
    <row r="1055" spans="1:44" ht="15" thickBot="1">
      <c r="A1055" s="10" t="s">
        <v>10545</v>
      </c>
      <c r="B1055" s="13">
        <v>578</v>
      </c>
      <c r="C1055" s="12">
        <v>44197</v>
      </c>
      <c r="D1055" s="13" t="s">
        <v>45</v>
      </c>
      <c r="E1055" s="13" t="s">
        <v>46</v>
      </c>
      <c r="F1055" s="13" t="s">
        <v>70</v>
      </c>
      <c r="G1055" s="13" t="s">
        <v>50</v>
      </c>
      <c r="H1055" s="13" t="s">
        <v>562</v>
      </c>
      <c r="I1055" s="13" t="s">
        <v>50</v>
      </c>
      <c r="J1055" s="12">
        <v>45533</v>
      </c>
      <c r="K1055" s="13" t="s">
        <v>50</v>
      </c>
      <c r="L1055" s="13" t="s">
        <v>467</v>
      </c>
      <c r="M1055" s="13" t="s">
        <v>10546</v>
      </c>
      <c r="N1055" s="13" t="s">
        <v>10547</v>
      </c>
      <c r="O1055" s="13" t="s">
        <v>10548</v>
      </c>
      <c r="P1055" s="11">
        <v>19732</v>
      </c>
      <c r="Q1055" s="13" t="s">
        <v>920</v>
      </c>
      <c r="R1055" s="29" t="s">
        <v>10549</v>
      </c>
      <c r="S1055" s="29" t="s">
        <v>10550</v>
      </c>
      <c r="T1055" s="13" t="s">
        <v>10551</v>
      </c>
      <c r="U1055" s="13" t="s">
        <v>10552</v>
      </c>
      <c r="V1055" s="13">
        <v>7500000</v>
      </c>
      <c r="W1055" s="13" t="s">
        <v>1919</v>
      </c>
      <c r="X1055" s="13">
        <v>737279</v>
      </c>
      <c r="Y1055" s="13" t="s">
        <v>467</v>
      </c>
      <c r="Z1055" s="13">
        <v>2</v>
      </c>
      <c r="AA1055" s="13">
        <v>7500000</v>
      </c>
      <c r="AB1055" s="13" t="s">
        <v>1919</v>
      </c>
      <c r="AC1055" s="13">
        <v>737279</v>
      </c>
      <c r="AD1055" s="13" t="s">
        <v>467</v>
      </c>
      <c r="AE1055" s="13">
        <v>7500000</v>
      </c>
      <c r="AF1055" s="13" t="s">
        <v>1919</v>
      </c>
      <c r="AG1055" s="13">
        <v>737279</v>
      </c>
      <c r="AH1055" s="13">
        <v>7500000</v>
      </c>
      <c r="AI1055" s="13" t="s">
        <v>1919</v>
      </c>
      <c r="AJ1055" s="13">
        <v>737279</v>
      </c>
      <c r="AK1055" s="13" t="s">
        <v>10553</v>
      </c>
      <c r="AL1055" s="13" t="s">
        <v>50</v>
      </c>
      <c r="AM1055" s="13" t="s">
        <v>10554</v>
      </c>
      <c r="AN1055" s="13" t="s">
        <v>66</v>
      </c>
      <c r="AO1055" s="13" t="s">
        <v>10555</v>
      </c>
      <c r="AP1055" s="14" t="s">
        <v>10556</v>
      </c>
      <c r="AQ1055" s="15" t="s">
        <v>50</v>
      </c>
      <c r="AR1055" s="13" t="s">
        <v>50</v>
      </c>
    </row>
    <row r="1056" spans="1:44" ht="15" thickBot="1">
      <c r="A1056" s="4" t="s">
        <v>10557</v>
      </c>
      <c r="B1056" s="7">
        <v>175</v>
      </c>
      <c r="C1056" s="6">
        <v>43070</v>
      </c>
      <c r="D1056" s="7" t="s">
        <v>45</v>
      </c>
      <c r="E1056" s="7" t="s">
        <v>46</v>
      </c>
      <c r="F1056" s="7" t="s">
        <v>70</v>
      </c>
      <c r="G1056" s="26" t="s">
        <v>54946</v>
      </c>
      <c r="H1056" s="7" t="s">
        <v>2619</v>
      </c>
      <c r="I1056" s="7" t="s">
        <v>50</v>
      </c>
      <c r="J1056" s="6">
        <v>45532</v>
      </c>
      <c r="K1056" s="7" t="s">
        <v>50</v>
      </c>
      <c r="L1056" s="7" t="s">
        <v>52</v>
      </c>
      <c r="M1056" s="7" t="s">
        <v>5296</v>
      </c>
      <c r="N1056" s="7" t="s">
        <v>4205</v>
      </c>
      <c r="O1056" s="7" t="s">
        <v>10558</v>
      </c>
      <c r="P1056" s="5">
        <v>20280</v>
      </c>
      <c r="Q1056" s="7" t="s">
        <v>135</v>
      </c>
      <c r="R1056" s="28" t="s">
        <v>10559</v>
      </c>
      <c r="S1056" s="28" t="s">
        <v>10560</v>
      </c>
      <c r="T1056" s="7" t="s">
        <v>10561</v>
      </c>
      <c r="U1056" s="7" t="s">
        <v>50</v>
      </c>
      <c r="V1056" s="7">
        <v>1993042</v>
      </c>
      <c r="W1056" s="7" t="s">
        <v>139</v>
      </c>
      <c r="X1056" s="7">
        <v>2641866</v>
      </c>
      <c r="Y1056" s="7" t="s">
        <v>50</v>
      </c>
      <c r="Z1056" s="7">
        <v>5</v>
      </c>
      <c r="AA1056" s="7">
        <v>19000000</v>
      </c>
      <c r="AB1056" s="7" t="s">
        <v>139</v>
      </c>
      <c r="AC1056" s="7">
        <v>23660858</v>
      </c>
      <c r="AD1056" s="7" t="s">
        <v>178</v>
      </c>
      <c r="AE1056" s="7">
        <v>61626646</v>
      </c>
      <c r="AF1056" s="7" t="s">
        <v>60</v>
      </c>
      <c r="AG1056" s="7">
        <v>61626646</v>
      </c>
      <c r="AH1056" s="7">
        <v>64268512</v>
      </c>
      <c r="AI1056" s="7" t="s">
        <v>60</v>
      </c>
      <c r="AJ1056" s="7">
        <v>64268512</v>
      </c>
      <c r="AK1056" s="7" t="s">
        <v>10562</v>
      </c>
      <c r="AL1056" s="7" t="s">
        <v>50</v>
      </c>
      <c r="AM1056" s="7" t="s">
        <v>10563</v>
      </c>
      <c r="AN1056" s="7" t="s">
        <v>253</v>
      </c>
      <c r="AO1056" s="7" t="s">
        <v>10564</v>
      </c>
      <c r="AP1056" s="8" t="s">
        <v>10565</v>
      </c>
      <c r="AQ1056" s="9" t="s">
        <v>50</v>
      </c>
      <c r="AR1056" s="7" t="s">
        <v>50</v>
      </c>
    </row>
    <row r="1057" spans="1:44" ht="15" thickBot="1">
      <c r="A1057" s="10" t="s">
        <v>10566</v>
      </c>
      <c r="B1057" s="13" t="s">
        <v>50</v>
      </c>
      <c r="C1057" s="12">
        <v>36892</v>
      </c>
      <c r="D1057" s="13" t="s">
        <v>45</v>
      </c>
      <c r="E1057" s="13" t="s">
        <v>46</v>
      </c>
      <c r="F1057" s="13" t="s">
        <v>47</v>
      </c>
      <c r="G1057" s="13" t="s">
        <v>87</v>
      </c>
      <c r="H1057" s="13" t="s">
        <v>10567</v>
      </c>
      <c r="I1057" s="13" t="s">
        <v>50</v>
      </c>
      <c r="J1057" s="12">
        <v>45534</v>
      </c>
      <c r="K1057" s="13" t="s">
        <v>177</v>
      </c>
      <c r="L1057" s="13" t="s">
        <v>62</v>
      </c>
      <c r="M1057" s="13" t="s">
        <v>10568</v>
      </c>
      <c r="N1057" s="13" t="s">
        <v>628</v>
      </c>
      <c r="O1057" s="13" t="s">
        <v>10569</v>
      </c>
      <c r="P1057" s="11">
        <v>20617</v>
      </c>
      <c r="Q1057" s="13" t="s">
        <v>630</v>
      </c>
      <c r="R1057" s="29" t="s">
        <v>10570</v>
      </c>
      <c r="S1057" s="29" t="s">
        <v>10571</v>
      </c>
      <c r="T1057" s="13" t="s">
        <v>10572</v>
      </c>
      <c r="U1057" s="13" t="s">
        <v>10573</v>
      </c>
      <c r="V1057" s="13">
        <v>50000000</v>
      </c>
      <c r="W1057" s="13" t="s">
        <v>60</v>
      </c>
      <c r="X1057" s="13">
        <v>50000000</v>
      </c>
      <c r="Y1057" s="13" t="s">
        <v>61</v>
      </c>
      <c r="Z1057" s="13">
        <v>9</v>
      </c>
      <c r="AA1057" s="13">
        <v>50000000</v>
      </c>
      <c r="AB1057" s="13" t="s">
        <v>60</v>
      </c>
      <c r="AC1057" s="13">
        <v>50000000</v>
      </c>
      <c r="AD1057" s="13" t="s">
        <v>62</v>
      </c>
      <c r="AE1057" s="13">
        <v>137500000</v>
      </c>
      <c r="AF1057" s="13" t="s">
        <v>60</v>
      </c>
      <c r="AG1057" s="13">
        <v>137500000</v>
      </c>
      <c r="AH1057" s="13">
        <v>260631579</v>
      </c>
      <c r="AI1057" s="13" t="s">
        <v>60</v>
      </c>
      <c r="AJ1057" s="13">
        <v>260631579</v>
      </c>
      <c r="AK1057" s="13" t="s">
        <v>10574</v>
      </c>
      <c r="AL1057" s="13" t="s">
        <v>10575</v>
      </c>
      <c r="AM1057" s="13" t="s">
        <v>10576</v>
      </c>
      <c r="AN1057" s="13" t="s">
        <v>66</v>
      </c>
      <c r="AO1057" s="13" t="s">
        <v>10577</v>
      </c>
      <c r="AP1057" s="14" t="s">
        <v>10578</v>
      </c>
      <c r="AQ1057" s="15" t="s">
        <v>50</v>
      </c>
      <c r="AR1057" s="13" t="s">
        <v>50</v>
      </c>
    </row>
    <row r="1058" spans="1:44" ht="15" thickBot="1">
      <c r="A1058" s="4" t="s">
        <v>10579</v>
      </c>
      <c r="B1058" s="7">
        <v>78</v>
      </c>
      <c r="C1058" s="6">
        <v>43466</v>
      </c>
      <c r="D1058" s="7" t="s">
        <v>45</v>
      </c>
      <c r="E1058" s="7" t="s">
        <v>46</v>
      </c>
      <c r="F1058" s="7" t="s">
        <v>70</v>
      </c>
      <c r="G1058" s="26" t="s">
        <v>54946</v>
      </c>
      <c r="H1058" s="7" t="s">
        <v>50</v>
      </c>
      <c r="I1058" s="7" t="s">
        <v>50</v>
      </c>
      <c r="J1058" s="6">
        <v>45533</v>
      </c>
      <c r="K1058" s="7" t="s">
        <v>50</v>
      </c>
      <c r="L1058" s="7" t="s">
        <v>178</v>
      </c>
      <c r="M1058" s="7" t="s">
        <v>3313</v>
      </c>
      <c r="N1058" s="7" t="s">
        <v>10547</v>
      </c>
      <c r="O1058" s="7" t="s">
        <v>10580</v>
      </c>
      <c r="P1058" s="5">
        <v>21002</v>
      </c>
      <c r="Q1058" s="7" t="s">
        <v>920</v>
      </c>
      <c r="R1058" s="28" t="s">
        <v>10581</v>
      </c>
      <c r="S1058" s="28" t="s">
        <v>10582</v>
      </c>
      <c r="T1058" s="7" t="s">
        <v>10583</v>
      </c>
      <c r="U1058" s="7" t="s">
        <v>50</v>
      </c>
      <c r="V1058" s="7">
        <v>4000000</v>
      </c>
      <c r="W1058" s="7" t="s">
        <v>1919</v>
      </c>
      <c r="X1058" s="7">
        <v>393216</v>
      </c>
      <c r="Y1058" s="7" t="s">
        <v>50</v>
      </c>
      <c r="Z1058" s="7">
        <v>5</v>
      </c>
      <c r="AA1058" s="7">
        <v>4000000</v>
      </c>
      <c r="AB1058" s="7" t="s">
        <v>1919</v>
      </c>
      <c r="AC1058" s="7">
        <v>393216</v>
      </c>
      <c r="AD1058" s="7" t="s">
        <v>178</v>
      </c>
      <c r="AE1058" s="7">
        <v>32000000</v>
      </c>
      <c r="AF1058" s="7" t="s">
        <v>1919</v>
      </c>
      <c r="AG1058" s="7">
        <v>3671753</v>
      </c>
      <c r="AH1058" s="7">
        <v>6275011</v>
      </c>
      <c r="AI1058" s="7" t="s">
        <v>60</v>
      </c>
      <c r="AJ1058" s="7">
        <v>6275011</v>
      </c>
      <c r="AK1058" s="7" t="s">
        <v>10584</v>
      </c>
      <c r="AL1058" s="7" t="s">
        <v>50</v>
      </c>
      <c r="AM1058" s="7" t="s">
        <v>10585</v>
      </c>
      <c r="AN1058" s="7" t="s">
        <v>66</v>
      </c>
      <c r="AO1058" s="7" t="s">
        <v>10586</v>
      </c>
      <c r="AP1058" s="8" t="s">
        <v>10587</v>
      </c>
      <c r="AQ1058" s="9" t="s">
        <v>50</v>
      </c>
      <c r="AR1058" s="7" t="s">
        <v>50</v>
      </c>
    </row>
    <row r="1059" spans="1:44" ht="15" thickBot="1">
      <c r="A1059" s="10" t="s">
        <v>10588</v>
      </c>
      <c r="B1059" s="13" t="s">
        <v>50</v>
      </c>
      <c r="C1059" s="12">
        <v>39814</v>
      </c>
      <c r="D1059" s="13" t="s">
        <v>45</v>
      </c>
      <c r="E1059" s="13" t="s">
        <v>46</v>
      </c>
      <c r="F1059" s="13" t="s">
        <v>70</v>
      </c>
      <c r="G1059" s="13" t="s">
        <v>176</v>
      </c>
      <c r="H1059" s="13" t="s">
        <v>50</v>
      </c>
      <c r="I1059" s="13" t="s">
        <v>50</v>
      </c>
      <c r="J1059" s="12">
        <v>45533</v>
      </c>
      <c r="K1059" s="13" t="s">
        <v>50</v>
      </c>
      <c r="L1059" s="13" t="s">
        <v>178</v>
      </c>
      <c r="M1059" s="13" t="s">
        <v>5454</v>
      </c>
      <c r="N1059" s="13" t="s">
        <v>10589</v>
      </c>
      <c r="O1059" s="13" t="s">
        <v>10590</v>
      </c>
      <c r="P1059" s="11">
        <v>21717</v>
      </c>
      <c r="Q1059" s="13" t="s">
        <v>245</v>
      </c>
      <c r="R1059" s="29" t="s">
        <v>10591</v>
      </c>
      <c r="S1059" s="30" t="s">
        <v>50</v>
      </c>
      <c r="T1059" s="13" t="s">
        <v>10592</v>
      </c>
      <c r="U1059" s="13" t="s">
        <v>10593</v>
      </c>
      <c r="V1059" s="13">
        <v>1000000000</v>
      </c>
      <c r="W1059" s="13" t="s">
        <v>2056</v>
      </c>
      <c r="X1059" s="13">
        <v>140890711</v>
      </c>
      <c r="Y1059" s="13" t="s">
        <v>50</v>
      </c>
      <c r="Z1059" s="13">
        <v>1</v>
      </c>
      <c r="AA1059" s="13">
        <v>1000000000</v>
      </c>
      <c r="AB1059" s="13" t="s">
        <v>2056</v>
      </c>
      <c r="AC1059" s="13">
        <v>140890711</v>
      </c>
      <c r="AD1059" s="13" t="s">
        <v>178</v>
      </c>
      <c r="AE1059" s="13">
        <v>1000000000</v>
      </c>
      <c r="AF1059" s="13" t="s">
        <v>2056</v>
      </c>
      <c r="AG1059" s="13">
        <v>140890711</v>
      </c>
      <c r="AH1059" s="13">
        <v>1000000000</v>
      </c>
      <c r="AI1059" s="13" t="s">
        <v>2056</v>
      </c>
      <c r="AJ1059" s="13">
        <v>140890711</v>
      </c>
      <c r="AK1059" s="13" t="s">
        <v>10594</v>
      </c>
      <c r="AL1059" s="13" t="s">
        <v>50</v>
      </c>
      <c r="AM1059" s="13" t="s">
        <v>10595</v>
      </c>
      <c r="AN1059" s="13" t="s">
        <v>66</v>
      </c>
      <c r="AO1059" s="13" t="s">
        <v>50</v>
      </c>
      <c r="AP1059" s="15" t="s">
        <v>50</v>
      </c>
      <c r="AQ1059" s="14" t="s">
        <v>10596</v>
      </c>
      <c r="AR1059" s="13" t="s">
        <v>255</v>
      </c>
    </row>
    <row r="1060" spans="1:44" ht="15" thickBot="1">
      <c r="A1060" s="4" t="s">
        <v>10597</v>
      </c>
      <c r="B1060" s="7" t="s">
        <v>50</v>
      </c>
      <c r="C1060" s="7" t="s">
        <v>50</v>
      </c>
      <c r="D1060" s="7" t="s">
        <v>45</v>
      </c>
      <c r="E1060" s="7" t="s">
        <v>46</v>
      </c>
      <c r="F1060" s="7" t="s">
        <v>70</v>
      </c>
      <c r="G1060" s="7" t="s">
        <v>50</v>
      </c>
      <c r="H1060" s="7" t="s">
        <v>50</v>
      </c>
      <c r="I1060" s="7" t="s">
        <v>50</v>
      </c>
      <c r="J1060" s="6">
        <v>45533</v>
      </c>
      <c r="K1060" s="7" t="s">
        <v>50</v>
      </c>
      <c r="L1060" s="7" t="s">
        <v>467</v>
      </c>
      <c r="M1060" s="7" t="s">
        <v>10598</v>
      </c>
      <c r="N1060" s="7" t="s">
        <v>564</v>
      </c>
      <c r="O1060" s="7" t="s">
        <v>10599</v>
      </c>
      <c r="P1060" s="5">
        <v>22348</v>
      </c>
      <c r="Q1060" s="7" t="s">
        <v>566</v>
      </c>
      <c r="R1060" s="28" t="s">
        <v>10600</v>
      </c>
      <c r="S1060" s="31" t="s">
        <v>50</v>
      </c>
      <c r="T1060" s="7" t="s">
        <v>50</v>
      </c>
      <c r="U1060" s="7" t="s">
        <v>50</v>
      </c>
      <c r="V1060" s="7">
        <v>3000000</v>
      </c>
      <c r="W1060" s="7" t="s">
        <v>60</v>
      </c>
      <c r="X1060" s="7">
        <v>3000000</v>
      </c>
      <c r="Y1060" s="7" t="s">
        <v>467</v>
      </c>
      <c r="Z1060" s="7">
        <v>1</v>
      </c>
      <c r="AA1060" s="7">
        <v>3000000</v>
      </c>
      <c r="AB1060" s="7" t="s">
        <v>60</v>
      </c>
      <c r="AC1060" s="7">
        <v>3000000</v>
      </c>
      <c r="AD1060" s="7" t="s">
        <v>467</v>
      </c>
      <c r="AE1060" s="7">
        <v>3000000</v>
      </c>
      <c r="AF1060" s="7" t="s">
        <v>60</v>
      </c>
      <c r="AG1060" s="7">
        <v>3000000</v>
      </c>
      <c r="AH1060" s="7">
        <v>3000000</v>
      </c>
      <c r="AI1060" s="7" t="s">
        <v>60</v>
      </c>
      <c r="AJ1060" s="7">
        <v>3000000</v>
      </c>
      <c r="AK1060" s="7" t="s">
        <v>10601</v>
      </c>
      <c r="AL1060" s="7" t="s">
        <v>50</v>
      </c>
      <c r="AM1060" s="7" t="s">
        <v>50</v>
      </c>
      <c r="AN1060" s="7" t="s">
        <v>50</v>
      </c>
      <c r="AO1060" s="7" t="s">
        <v>50</v>
      </c>
      <c r="AP1060" s="9" t="s">
        <v>50</v>
      </c>
      <c r="AQ1060" s="9" t="s">
        <v>50</v>
      </c>
      <c r="AR1060" s="7" t="s">
        <v>1186</v>
      </c>
    </row>
    <row r="1061" spans="1:44" ht="15" thickBot="1">
      <c r="A1061" s="10" t="s">
        <v>10602</v>
      </c>
      <c r="B1061" s="13" t="s">
        <v>50</v>
      </c>
      <c r="C1061" s="12">
        <v>45216</v>
      </c>
      <c r="D1061" s="13" t="s">
        <v>45</v>
      </c>
      <c r="E1061" s="13" t="s">
        <v>46</v>
      </c>
      <c r="F1061" s="13" t="s">
        <v>70</v>
      </c>
      <c r="G1061" s="27" t="s">
        <v>54945</v>
      </c>
      <c r="H1061" s="13" t="s">
        <v>50</v>
      </c>
      <c r="I1061" s="13" t="s">
        <v>50</v>
      </c>
      <c r="J1061" s="12">
        <v>45532</v>
      </c>
      <c r="K1061" s="13" t="s">
        <v>50</v>
      </c>
      <c r="L1061" s="13" t="s">
        <v>1624</v>
      </c>
      <c r="M1061" s="13" t="s">
        <v>7522</v>
      </c>
      <c r="N1061" s="13" t="s">
        <v>10603</v>
      </c>
      <c r="O1061" s="13" t="s">
        <v>10604</v>
      </c>
      <c r="P1061" s="11">
        <v>22710</v>
      </c>
      <c r="Q1061" s="13" t="s">
        <v>434</v>
      </c>
      <c r="R1061" s="29" t="s">
        <v>10605</v>
      </c>
      <c r="S1061" s="29" t="s">
        <v>10606</v>
      </c>
      <c r="T1061" s="13" t="s">
        <v>10607</v>
      </c>
      <c r="U1061" s="13" t="s">
        <v>10608</v>
      </c>
      <c r="V1061" s="13">
        <v>140000</v>
      </c>
      <c r="W1061" s="13" t="s">
        <v>60</v>
      </c>
      <c r="X1061" s="13">
        <v>140000</v>
      </c>
      <c r="Y1061" s="13" t="s">
        <v>467</v>
      </c>
      <c r="Z1061" s="13">
        <v>1</v>
      </c>
      <c r="AA1061" s="13">
        <v>140000</v>
      </c>
      <c r="AB1061" s="13" t="s">
        <v>60</v>
      </c>
      <c r="AC1061" s="13">
        <v>140000</v>
      </c>
      <c r="AD1061" s="13" t="s">
        <v>1624</v>
      </c>
      <c r="AE1061" s="13">
        <v>140000</v>
      </c>
      <c r="AF1061" s="13" t="s">
        <v>60</v>
      </c>
      <c r="AG1061" s="13">
        <v>140000</v>
      </c>
      <c r="AH1061" s="13">
        <v>140000</v>
      </c>
      <c r="AI1061" s="13" t="s">
        <v>60</v>
      </c>
      <c r="AJ1061" s="13">
        <v>140000</v>
      </c>
      <c r="AK1061" s="13" t="s">
        <v>50</v>
      </c>
      <c r="AL1061" s="13" t="s">
        <v>50</v>
      </c>
      <c r="AM1061" s="13" t="s">
        <v>10609</v>
      </c>
      <c r="AN1061" s="13" t="s">
        <v>253</v>
      </c>
      <c r="AO1061" s="13" t="s">
        <v>50</v>
      </c>
      <c r="AP1061" s="14" t="s">
        <v>10610</v>
      </c>
      <c r="AQ1061" s="15" t="s">
        <v>50</v>
      </c>
      <c r="AR1061" s="13" t="s">
        <v>255</v>
      </c>
    </row>
    <row r="1062" spans="1:44" ht="15" thickBot="1">
      <c r="A1062" s="4" t="s">
        <v>10611</v>
      </c>
      <c r="B1062" s="5">
        <v>2819401</v>
      </c>
      <c r="C1062" s="7" t="s">
        <v>10612</v>
      </c>
      <c r="D1062" s="7" t="s">
        <v>45</v>
      </c>
      <c r="E1062" s="7" t="s">
        <v>50</v>
      </c>
      <c r="F1062" s="7" t="s">
        <v>70</v>
      </c>
      <c r="G1062" s="7" t="s">
        <v>160</v>
      </c>
      <c r="H1062" s="7" t="s">
        <v>49</v>
      </c>
      <c r="I1062" s="7" t="s">
        <v>50</v>
      </c>
      <c r="J1062" s="6">
        <v>45532</v>
      </c>
      <c r="K1062" s="7" t="s">
        <v>72</v>
      </c>
      <c r="L1062" s="7" t="s">
        <v>52</v>
      </c>
      <c r="M1062" s="7" t="s">
        <v>10613</v>
      </c>
      <c r="N1062" s="7" t="s">
        <v>10614</v>
      </c>
      <c r="O1062" s="7" t="s">
        <v>10615</v>
      </c>
      <c r="P1062" s="5">
        <v>23212</v>
      </c>
      <c r="Q1062" s="7" t="s">
        <v>683</v>
      </c>
      <c r="R1062" s="28" t="s">
        <v>10616</v>
      </c>
      <c r="S1062" s="28" t="s">
        <v>10617</v>
      </c>
      <c r="T1062" s="7" t="s">
        <v>10618</v>
      </c>
      <c r="U1062" s="7" t="s">
        <v>10619</v>
      </c>
      <c r="V1062" s="7">
        <v>1000000</v>
      </c>
      <c r="W1062" s="7" t="s">
        <v>60</v>
      </c>
      <c r="X1062" s="7">
        <v>1000000</v>
      </c>
      <c r="Y1062" s="7" t="s">
        <v>50</v>
      </c>
      <c r="Z1062" s="7">
        <v>8</v>
      </c>
      <c r="AA1062" s="7" t="s">
        <v>50</v>
      </c>
      <c r="AB1062" s="7" t="s">
        <v>50</v>
      </c>
      <c r="AC1062" s="7" t="s">
        <v>50</v>
      </c>
      <c r="AD1062" s="7" t="s">
        <v>50</v>
      </c>
      <c r="AE1062" s="7" t="s">
        <v>50</v>
      </c>
      <c r="AF1062" s="7" t="s">
        <v>50</v>
      </c>
      <c r="AG1062" s="7" t="s">
        <v>50</v>
      </c>
      <c r="AH1062" s="7">
        <v>5511362</v>
      </c>
      <c r="AI1062" s="7" t="s">
        <v>60</v>
      </c>
      <c r="AJ1062" s="7">
        <v>5511362</v>
      </c>
      <c r="AK1062" s="7" t="s">
        <v>10620</v>
      </c>
      <c r="AL1062" s="7" t="s">
        <v>50</v>
      </c>
      <c r="AM1062" s="7" t="s">
        <v>10621</v>
      </c>
      <c r="AN1062" s="7" t="s">
        <v>738</v>
      </c>
      <c r="AO1062" s="7" t="s">
        <v>10622</v>
      </c>
      <c r="AP1062" s="8" t="s">
        <v>10623</v>
      </c>
      <c r="AQ1062" s="9" t="s">
        <v>50</v>
      </c>
      <c r="AR1062" s="7" t="s">
        <v>50</v>
      </c>
    </row>
    <row r="1063" spans="1:44" ht="15" thickBot="1">
      <c r="A1063" s="10" t="s">
        <v>10624</v>
      </c>
      <c r="B1063" s="13">
        <v>170</v>
      </c>
      <c r="C1063" s="12">
        <v>44256</v>
      </c>
      <c r="D1063" s="13" t="s">
        <v>45</v>
      </c>
      <c r="E1063" s="13" t="s">
        <v>46</v>
      </c>
      <c r="F1063" s="13" t="s">
        <v>70</v>
      </c>
      <c r="G1063" s="27" t="s">
        <v>54945</v>
      </c>
      <c r="H1063" s="13" t="s">
        <v>50</v>
      </c>
      <c r="I1063" s="13" t="s">
        <v>50</v>
      </c>
      <c r="J1063" s="12">
        <v>45532</v>
      </c>
      <c r="K1063" s="13" t="s">
        <v>50</v>
      </c>
      <c r="L1063" s="13" t="s">
        <v>241</v>
      </c>
      <c r="M1063" s="13" t="s">
        <v>10625</v>
      </c>
      <c r="N1063" s="13" t="s">
        <v>10626</v>
      </c>
      <c r="O1063" s="13" t="s">
        <v>10627</v>
      </c>
      <c r="P1063" s="11">
        <v>23921</v>
      </c>
      <c r="Q1063" s="13" t="s">
        <v>245</v>
      </c>
      <c r="R1063" s="29" t="s">
        <v>10628</v>
      </c>
      <c r="S1063" s="30" t="s">
        <v>50</v>
      </c>
      <c r="T1063" s="13" t="s">
        <v>50</v>
      </c>
      <c r="U1063" s="13" t="s">
        <v>50</v>
      </c>
      <c r="V1063" s="13">
        <v>100000000</v>
      </c>
      <c r="W1063" s="13" t="s">
        <v>2056</v>
      </c>
      <c r="X1063" s="13">
        <v>14036861</v>
      </c>
      <c r="Y1063" s="13" t="s">
        <v>154</v>
      </c>
      <c r="Z1063" s="13">
        <v>5</v>
      </c>
      <c r="AA1063" s="13">
        <v>100000000</v>
      </c>
      <c r="AB1063" s="13" t="s">
        <v>2056</v>
      </c>
      <c r="AC1063" s="13">
        <v>14036861</v>
      </c>
      <c r="AD1063" s="13" t="s">
        <v>241</v>
      </c>
      <c r="AE1063" s="13">
        <v>29939576</v>
      </c>
      <c r="AF1063" s="13" t="s">
        <v>60</v>
      </c>
      <c r="AG1063" s="13">
        <v>29939576</v>
      </c>
      <c r="AH1063" s="13">
        <v>29939576</v>
      </c>
      <c r="AI1063" s="13" t="s">
        <v>60</v>
      </c>
      <c r="AJ1063" s="13">
        <v>29939576</v>
      </c>
      <c r="AK1063" s="13" t="s">
        <v>10629</v>
      </c>
      <c r="AL1063" s="13" t="s">
        <v>50</v>
      </c>
      <c r="AM1063" s="13" t="s">
        <v>10630</v>
      </c>
      <c r="AN1063" s="13" t="s">
        <v>66</v>
      </c>
      <c r="AO1063" s="13" t="s">
        <v>50</v>
      </c>
      <c r="AP1063" s="15" t="s">
        <v>50</v>
      </c>
      <c r="AQ1063" s="14" t="s">
        <v>10631</v>
      </c>
      <c r="AR1063" s="13" t="s">
        <v>255</v>
      </c>
    </row>
    <row r="1064" spans="1:44" ht="15" thickBot="1">
      <c r="A1064" s="4" t="s">
        <v>10632</v>
      </c>
      <c r="B1064" s="7" t="s">
        <v>50</v>
      </c>
      <c r="C1064" s="6">
        <v>43831</v>
      </c>
      <c r="D1064" s="7" t="s">
        <v>45</v>
      </c>
      <c r="E1064" s="7" t="s">
        <v>46</v>
      </c>
      <c r="F1064" s="7" t="s">
        <v>70</v>
      </c>
      <c r="G1064" s="27" t="s">
        <v>54945</v>
      </c>
      <c r="H1064" s="7" t="s">
        <v>50</v>
      </c>
      <c r="I1064" s="7" t="s">
        <v>50</v>
      </c>
      <c r="J1064" s="6">
        <v>45533</v>
      </c>
      <c r="K1064" s="7" t="s">
        <v>50</v>
      </c>
      <c r="L1064" s="7" t="s">
        <v>52</v>
      </c>
      <c r="M1064" s="7" t="s">
        <v>10633</v>
      </c>
      <c r="N1064" s="7" t="s">
        <v>7416</v>
      </c>
      <c r="O1064" s="7" t="s">
        <v>10634</v>
      </c>
      <c r="P1064" s="5">
        <v>24625</v>
      </c>
      <c r="Q1064" s="7" t="s">
        <v>383</v>
      </c>
      <c r="R1064" s="28" t="s">
        <v>10635</v>
      </c>
      <c r="S1064" s="28" t="s">
        <v>10636</v>
      </c>
      <c r="T1064" s="7" t="s">
        <v>10637</v>
      </c>
      <c r="U1064" s="7" t="s">
        <v>50</v>
      </c>
      <c r="V1064" s="7">
        <v>2000000</v>
      </c>
      <c r="W1064" s="7" t="s">
        <v>60</v>
      </c>
      <c r="X1064" s="7">
        <v>2000000</v>
      </c>
      <c r="Y1064" s="7" t="s">
        <v>467</v>
      </c>
      <c r="Z1064" s="7">
        <v>2</v>
      </c>
      <c r="AA1064" s="7">
        <v>1117795</v>
      </c>
      <c r="AB1064" s="7" t="s">
        <v>60</v>
      </c>
      <c r="AC1064" s="7">
        <v>1117795</v>
      </c>
      <c r="AD1064" s="7" t="s">
        <v>467</v>
      </c>
      <c r="AE1064" s="7">
        <v>1117795</v>
      </c>
      <c r="AF1064" s="7" t="s">
        <v>60</v>
      </c>
      <c r="AG1064" s="7">
        <v>1117795</v>
      </c>
      <c r="AH1064" s="7">
        <v>3117795</v>
      </c>
      <c r="AI1064" s="7" t="s">
        <v>60</v>
      </c>
      <c r="AJ1064" s="7">
        <v>3117795</v>
      </c>
      <c r="AK1064" s="7" t="s">
        <v>10187</v>
      </c>
      <c r="AL1064" s="7" t="s">
        <v>50</v>
      </c>
      <c r="AM1064" s="7" t="s">
        <v>10638</v>
      </c>
      <c r="AN1064" s="7" t="s">
        <v>66</v>
      </c>
      <c r="AO1064" s="7" t="s">
        <v>50</v>
      </c>
      <c r="AP1064" s="8" t="s">
        <v>10639</v>
      </c>
      <c r="AQ1064" s="9" t="s">
        <v>50</v>
      </c>
      <c r="AR1064" s="7" t="s">
        <v>255</v>
      </c>
    </row>
    <row r="1065" spans="1:44" ht="15" thickBot="1">
      <c r="A1065" s="10" t="s">
        <v>10640</v>
      </c>
      <c r="B1065" s="13">
        <v>78</v>
      </c>
      <c r="C1065" s="12">
        <v>45020</v>
      </c>
      <c r="D1065" s="13" t="s">
        <v>45</v>
      </c>
      <c r="E1065" s="13" t="s">
        <v>46</v>
      </c>
      <c r="F1065" s="13" t="s">
        <v>70</v>
      </c>
      <c r="G1065" s="26" t="s">
        <v>54946</v>
      </c>
      <c r="H1065" s="13" t="s">
        <v>755</v>
      </c>
      <c r="I1065" s="13" t="s">
        <v>50</v>
      </c>
      <c r="J1065" s="12">
        <v>45533</v>
      </c>
      <c r="K1065" s="13" t="s">
        <v>50</v>
      </c>
      <c r="L1065" s="13" t="s">
        <v>241</v>
      </c>
      <c r="M1065" s="13" t="s">
        <v>10641</v>
      </c>
      <c r="N1065" s="13" t="s">
        <v>4060</v>
      </c>
      <c r="O1065" s="13" t="s">
        <v>10642</v>
      </c>
      <c r="P1065" s="11">
        <v>25792</v>
      </c>
      <c r="Q1065" s="13" t="s">
        <v>166</v>
      </c>
      <c r="R1065" s="29" t="s">
        <v>10643</v>
      </c>
      <c r="S1065" s="29" t="s">
        <v>10644</v>
      </c>
      <c r="T1065" s="13" t="s">
        <v>10645</v>
      </c>
      <c r="U1065" s="13">
        <v>6096519835</v>
      </c>
      <c r="V1065" s="13" t="s">
        <v>50</v>
      </c>
      <c r="W1065" s="13" t="s">
        <v>50</v>
      </c>
      <c r="X1065" s="13" t="s">
        <v>50</v>
      </c>
      <c r="Y1065" s="13" t="s">
        <v>154</v>
      </c>
      <c r="Z1065" s="13">
        <v>4</v>
      </c>
      <c r="AA1065" s="13" t="s">
        <v>50</v>
      </c>
      <c r="AB1065" s="13" t="s">
        <v>50</v>
      </c>
      <c r="AC1065" s="13" t="s">
        <v>50</v>
      </c>
      <c r="AD1065" s="13" t="s">
        <v>241</v>
      </c>
      <c r="AE1065" s="13">
        <v>9500000</v>
      </c>
      <c r="AF1065" s="13" t="s">
        <v>60</v>
      </c>
      <c r="AG1065" s="13">
        <v>9500000</v>
      </c>
      <c r="AH1065" s="13">
        <v>9500000</v>
      </c>
      <c r="AI1065" s="13" t="s">
        <v>60</v>
      </c>
      <c r="AJ1065" s="13">
        <v>9500000</v>
      </c>
      <c r="AK1065" s="13" t="s">
        <v>10646</v>
      </c>
      <c r="AL1065" s="13" t="s">
        <v>50</v>
      </c>
      <c r="AM1065" s="13" t="s">
        <v>5399</v>
      </c>
      <c r="AN1065" s="13" t="s">
        <v>993</v>
      </c>
      <c r="AO1065" s="13" t="s">
        <v>10647</v>
      </c>
      <c r="AP1065" s="14" t="s">
        <v>10648</v>
      </c>
      <c r="AQ1065" s="15" t="s">
        <v>50</v>
      </c>
      <c r="AR1065" s="13" t="s">
        <v>50</v>
      </c>
    </row>
    <row r="1066" spans="1:44" ht="15" thickBot="1">
      <c r="A1066" s="4" t="s">
        <v>10649</v>
      </c>
      <c r="B1066" s="7" t="s">
        <v>50</v>
      </c>
      <c r="C1066" s="6">
        <v>38718</v>
      </c>
      <c r="D1066" s="7" t="s">
        <v>45</v>
      </c>
      <c r="E1066" s="7" t="s">
        <v>50</v>
      </c>
      <c r="F1066" s="7" t="s">
        <v>70</v>
      </c>
      <c r="G1066" s="7" t="s">
        <v>50</v>
      </c>
      <c r="H1066" s="7" t="s">
        <v>50</v>
      </c>
      <c r="I1066" s="7" t="s">
        <v>50</v>
      </c>
      <c r="J1066" s="6">
        <v>45532</v>
      </c>
      <c r="K1066" s="7" t="s">
        <v>50</v>
      </c>
      <c r="L1066" s="7" t="s">
        <v>131</v>
      </c>
      <c r="M1066" s="7" t="s">
        <v>50</v>
      </c>
      <c r="N1066" s="7" t="s">
        <v>5161</v>
      </c>
      <c r="O1066" s="7" t="s">
        <v>10650</v>
      </c>
      <c r="P1066" s="5">
        <v>25989</v>
      </c>
      <c r="Q1066" s="7" t="s">
        <v>360</v>
      </c>
      <c r="R1066" s="28" t="s">
        <v>10651</v>
      </c>
      <c r="S1066" s="31" t="s">
        <v>50</v>
      </c>
      <c r="T1066" s="7" t="s">
        <v>50</v>
      </c>
      <c r="U1066" s="7" t="s">
        <v>10652</v>
      </c>
      <c r="V1066" s="7">
        <v>100000000</v>
      </c>
      <c r="W1066" s="7" t="s">
        <v>209</v>
      </c>
      <c r="X1066" s="7">
        <v>111771432</v>
      </c>
      <c r="Y1066" s="7" t="s">
        <v>50</v>
      </c>
      <c r="Z1066" s="7">
        <v>1</v>
      </c>
      <c r="AA1066" s="7" t="s">
        <v>50</v>
      </c>
      <c r="AB1066" s="7" t="s">
        <v>50</v>
      </c>
      <c r="AC1066" s="7" t="s">
        <v>50</v>
      </c>
      <c r="AD1066" s="7" t="s">
        <v>50</v>
      </c>
      <c r="AE1066" s="7" t="s">
        <v>50</v>
      </c>
      <c r="AF1066" s="7" t="s">
        <v>50</v>
      </c>
      <c r="AG1066" s="7" t="s">
        <v>50</v>
      </c>
      <c r="AH1066" s="7">
        <v>100000000</v>
      </c>
      <c r="AI1066" s="7" t="s">
        <v>209</v>
      </c>
      <c r="AJ1066" s="7">
        <v>111771432</v>
      </c>
      <c r="AK1066" s="7" t="s">
        <v>10653</v>
      </c>
      <c r="AL1066" s="7" t="s">
        <v>50</v>
      </c>
      <c r="AM1066" s="7" t="s">
        <v>10654</v>
      </c>
      <c r="AN1066" s="7" t="s">
        <v>66</v>
      </c>
      <c r="AO1066" s="7" t="s">
        <v>10655</v>
      </c>
      <c r="AP1066" s="8" t="s">
        <v>10656</v>
      </c>
      <c r="AQ1066" s="9" t="s">
        <v>50</v>
      </c>
      <c r="AR1066" s="7" t="s">
        <v>50</v>
      </c>
    </row>
    <row r="1067" spans="1:44" ht="15" thickBot="1">
      <c r="A1067" s="10" t="s">
        <v>10657</v>
      </c>
      <c r="B1067" s="13">
        <v>175</v>
      </c>
      <c r="C1067" s="12">
        <v>45444</v>
      </c>
      <c r="D1067" s="13" t="s">
        <v>45</v>
      </c>
      <c r="E1067" s="13" t="s">
        <v>50</v>
      </c>
      <c r="F1067" s="13" t="s">
        <v>70</v>
      </c>
      <c r="G1067" s="27" t="s">
        <v>54945</v>
      </c>
      <c r="H1067" s="13" t="s">
        <v>50</v>
      </c>
      <c r="I1067" s="13" t="s">
        <v>50</v>
      </c>
      <c r="J1067" s="12">
        <v>45532</v>
      </c>
      <c r="K1067" s="13" t="s">
        <v>50</v>
      </c>
      <c r="L1067" s="13" t="s">
        <v>52</v>
      </c>
      <c r="M1067" s="13" t="s">
        <v>10658</v>
      </c>
      <c r="N1067" s="13" t="s">
        <v>918</v>
      </c>
      <c r="O1067" s="13" t="s">
        <v>10659</v>
      </c>
      <c r="P1067" s="11">
        <v>27440</v>
      </c>
      <c r="Q1067" s="13" t="s">
        <v>920</v>
      </c>
      <c r="R1067" s="29" t="s">
        <v>10660</v>
      </c>
      <c r="S1067" s="29" t="s">
        <v>10661</v>
      </c>
      <c r="T1067" s="13" t="s">
        <v>10662</v>
      </c>
      <c r="U1067" s="13" t="s">
        <v>50</v>
      </c>
      <c r="V1067" s="13">
        <v>60000</v>
      </c>
      <c r="W1067" s="13" t="s">
        <v>209</v>
      </c>
      <c r="X1067" s="13">
        <v>67063</v>
      </c>
      <c r="Y1067" s="13" t="s">
        <v>467</v>
      </c>
      <c r="Z1067" s="13">
        <v>2</v>
      </c>
      <c r="AA1067" s="13">
        <v>150000</v>
      </c>
      <c r="AB1067" s="13" t="s">
        <v>209</v>
      </c>
      <c r="AC1067" s="13">
        <v>161726</v>
      </c>
      <c r="AD1067" s="13" t="s">
        <v>1624</v>
      </c>
      <c r="AE1067" s="13">
        <v>150000</v>
      </c>
      <c r="AF1067" s="13" t="s">
        <v>209</v>
      </c>
      <c r="AG1067" s="13">
        <v>161726</v>
      </c>
      <c r="AH1067" s="13">
        <v>210000</v>
      </c>
      <c r="AI1067" s="13" t="s">
        <v>209</v>
      </c>
      <c r="AJ1067" s="13">
        <v>228789</v>
      </c>
      <c r="AK1067" s="13" t="s">
        <v>4115</v>
      </c>
      <c r="AL1067" s="13" t="s">
        <v>50</v>
      </c>
      <c r="AM1067" s="13" t="s">
        <v>10663</v>
      </c>
      <c r="AN1067" s="13" t="s">
        <v>66</v>
      </c>
      <c r="AO1067" s="13" t="s">
        <v>10664</v>
      </c>
      <c r="AP1067" s="14" t="s">
        <v>10665</v>
      </c>
      <c r="AQ1067" s="15" t="s">
        <v>50</v>
      </c>
      <c r="AR1067" s="13" t="s">
        <v>50</v>
      </c>
    </row>
    <row r="1068" spans="1:44" ht="15" thickBot="1">
      <c r="A1068" s="4" t="s">
        <v>10666</v>
      </c>
      <c r="B1068" s="7" t="s">
        <v>50</v>
      </c>
      <c r="C1068" s="6">
        <v>44927</v>
      </c>
      <c r="D1068" s="7" t="s">
        <v>45</v>
      </c>
      <c r="E1068" s="7" t="s">
        <v>46</v>
      </c>
      <c r="F1068" s="7" t="s">
        <v>70</v>
      </c>
      <c r="G1068" s="27" t="s">
        <v>54945</v>
      </c>
      <c r="H1068" s="7" t="s">
        <v>50</v>
      </c>
      <c r="I1068" s="7" t="s">
        <v>50</v>
      </c>
      <c r="J1068" s="6">
        <v>45532</v>
      </c>
      <c r="K1068" s="7" t="s">
        <v>50</v>
      </c>
      <c r="L1068" s="7" t="s">
        <v>467</v>
      </c>
      <c r="M1068" s="7" t="s">
        <v>10667</v>
      </c>
      <c r="N1068" s="7" t="s">
        <v>75</v>
      </c>
      <c r="O1068" s="7" t="s">
        <v>10668</v>
      </c>
      <c r="P1068" s="5">
        <v>27760</v>
      </c>
      <c r="Q1068" s="7" t="s">
        <v>77</v>
      </c>
      <c r="R1068" s="28" t="s">
        <v>10669</v>
      </c>
      <c r="S1068" s="28" t="s">
        <v>10670</v>
      </c>
      <c r="T1068" s="7" t="s">
        <v>50</v>
      </c>
      <c r="U1068" s="7" t="s">
        <v>50</v>
      </c>
      <c r="V1068" s="7">
        <v>4750000</v>
      </c>
      <c r="W1068" s="7" t="s">
        <v>60</v>
      </c>
      <c r="X1068" s="7">
        <v>4750000</v>
      </c>
      <c r="Y1068" s="7" t="s">
        <v>467</v>
      </c>
      <c r="Z1068" s="7">
        <v>1</v>
      </c>
      <c r="AA1068" s="7">
        <v>4750000</v>
      </c>
      <c r="AB1068" s="7" t="s">
        <v>60</v>
      </c>
      <c r="AC1068" s="7">
        <v>4750000</v>
      </c>
      <c r="AD1068" s="7" t="s">
        <v>467</v>
      </c>
      <c r="AE1068" s="7">
        <v>4750000</v>
      </c>
      <c r="AF1068" s="7" t="s">
        <v>60</v>
      </c>
      <c r="AG1068" s="7">
        <v>4750000</v>
      </c>
      <c r="AH1068" s="7">
        <v>4750000</v>
      </c>
      <c r="AI1068" s="7" t="s">
        <v>60</v>
      </c>
      <c r="AJ1068" s="7">
        <v>4750000</v>
      </c>
      <c r="AK1068" s="7" t="s">
        <v>10671</v>
      </c>
      <c r="AL1068" s="7" t="s">
        <v>50</v>
      </c>
      <c r="AM1068" s="7" t="s">
        <v>10672</v>
      </c>
      <c r="AN1068" s="7" t="s">
        <v>66</v>
      </c>
      <c r="AO1068" s="7" t="s">
        <v>50</v>
      </c>
      <c r="AP1068" s="8" t="s">
        <v>10673</v>
      </c>
      <c r="AQ1068" s="9" t="s">
        <v>50</v>
      </c>
      <c r="AR1068" s="7" t="s">
        <v>255</v>
      </c>
    </row>
    <row r="1069" spans="1:44" ht="15" thickBot="1">
      <c r="A1069" s="10" t="s">
        <v>10674</v>
      </c>
      <c r="B1069" s="11">
        <v>24318</v>
      </c>
      <c r="C1069" s="12">
        <v>1828</v>
      </c>
      <c r="D1069" s="13" t="s">
        <v>45</v>
      </c>
      <c r="E1069" s="13" t="s">
        <v>46</v>
      </c>
      <c r="F1069" s="13" t="s">
        <v>70</v>
      </c>
      <c r="G1069" s="13" t="s">
        <v>145</v>
      </c>
      <c r="H1069" s="13" t="s">
        <v>10675</v>
      </c>
      <c r="I1069" s="13" t="s">
        <v>50</v>
      </c>
      <c r="J1069" s="12">
        <v>45533</v>
      </c>
      <c r="K1069" s="13" t="s">
        <v>50</v>
      </c>
      <c r="L1069" s="13" t="s">
        <v>52</v>
      </c>
      <c r="M1069" s="13" t="s">
        <v>10676</v>
      </c>
      <c r="N1069" s="13" t="s">
        <v>10677</v>
      </c>
      <c r="O1069" s="13" t="s">
        <v>10678</v>
      </c>
      <c r="P1069" s="11">
        <v>28144</v>
      </c>
      <c r="Q1069" s="13" t="s">
        <v>4181</v>
      </c>
      <c r="R1069" s="29" t="s">
        <v>10679</v>
      </c>
      <c r="S1069" s="29" t="s">
        <v>10680</v>
      </c>
      <c r="T1069" s="13" t="s">
        <v>50</v>
      </c>
      <c r="U1069" s="13" t="s">
        <v>50</v>
      </c>
      <c r="V1069" s="13">
        <v>4890821</v>
      </c>
      <c r="W1069" s="13" t="s">
        <v>60</v>
      </c>
      <c r="X1069" s="13">
        <v>4890821</v>
      </c>
      <c r="Y1069" s="13" t="s">
        <v>50</v>
      </c>
      <c r="Z1069" s="13">
        <v>2</v>
      </c>
      <c r="AA1069" s="13" t="s">
        <v>50</v>
      </c>
      <c r="AB1069" s="13" t="s">
        <v>50</v>
      </c>
      <c r="AC1069" s="13" t="s">
        <v>50</v>
      </c>
      <c r="AD1069" s="13" t="s">
        <v>50</v>
      </c>
      <c r="AE1069" s="13" t="s">
        <v>50</v>
      </c>
      <c r="AF1069" s="13" t="s">
        <v>50</v>
      </c>
      <c r="AG1069" s="13" t="s">
        <v>50</v>
      </c>
      <c r="AH1069" s="13">
        <v>5440821</v>
      </c>
      <c r="AI1069" s="13" t="s">
        <v>60</v>
      </c>
      <c r="AJ1069" s="13">
        <v>5440821</v>
      </c>
      <c r="AK1069" s="13" t="s">
        <v>10681</v>
      </c>
      <c r="AL1069" s="13" t="s">
        <v>50</v>
      </c>
      <c r="AM1069" s="13" t="s">
        <v>10682</v>
      </c>
      <c r="AN1069" s="13" t="s">
        <v>5019</v>
      </c>
      <c r="AO1069" s="13" t="s">
        <v>10683</v>
      </c>
      <c r="AP1069" s="14" t="s">
        <v>10684</v>
      </c>
      <c r="AQ1069" s="15" t="s">
        <v>50</v>
      </c>
      <c r="AR1069" s="13" t="s">
        <v>50</v>
      </c>
    </row>
    <row r="1070" spans="1:44" ht="15" thickBot="1">
      <c r="A1070" s="4" t="s">
        <v>10685</v>
      </c>
      <c r="B1070" s="7">
        <v>92</v>
      </c>
      <c r="C1070" s="6">
        <v>43466</v>
      </c>
      <c r="D1070" s="7" t="s">
        <v>45</v>
      </c>
      <c r="E1070" s="7" t="s">
        <v>46</v>
      </c>
      <c r="F1070" s="7" t="s">
        <v>70</v>
      </c>
      <c r="G1070" s="27" t="s">
        <v>54945</v>
      </c>
      <c r="H1070" s="7" t="s">
        <v>10686</v>
      </c>
      <c r="I1070" s="7" t="s">
        <v>50</v>
      </c>
      <c r="J1070" s="6">
        <v>45532</v>
      </c>
      <c r="K1070" s="7" t="s">
        <v>89</v>
      </c>
      <c r="L1070" s="7" t="s">
        <v>1471</v>
      </c>
      <c r="M1070" s="7" t="s">
        <v>10687</v>
      </c>
      <c r="N1070" s="7" t="s">
        <v>1222</v>
      </c>
      <c r="O1070" s="7" t="s">
        <v>10688</v>
      </c>
      <c r="P1070" s="5">
        <v>28187</v>
      </c>
      <c r="Q1070" s="7" t="s">
        <v>707</v>
      </c>
      <c r="R1070" s="28" t="s">
        <v>10689</v>
      </c>
      <c r="S1070" s="28" t="s">
        <v>10690</v>
      </c>
      <c r="T1070" s="7" t="s">
        <v>10691</v>
      </c>
      <c r="U1070" s="7">
        <f>1-437-232-9840</f>
        <v>-10508</v>
      </c>
      <c r="V1070" s="7" t="s">
        <v>50</v>
      </c>
      <c r="W1070" s="7" t="s">
        <v>50</v>
      </c>
      <c r="X1070" s="7" t="s">
        <v>50</v>
      </c>
      <c r="Y1070" s="7" t="s">
        <v>50</v>
      </c>
      <c r="Z1070" s="7">
        <v>3</v>
      </c>
      <c r="AA1070" s="7" t="s">
        <v>50</v>
      </c>
      <c r="AB1070" s="7" t="s">
        <v>50</v>
      </c>
      <c r="AC1070" s="7" t="s">
        <v>50</v>
      </c>
      <c r="AD1070" s="7" t="s">
        <v>1471</v>
      </c>
      <c r="AE1070" s="7" t="s">
        <v>50</v>
      </c>
      <c r="AF1070" s="7" t="s">
        <v>50</v>
      </c>
      <c r="AG1070" s="7" t="s">
        <v>50</v>
      </c>
      <c r="AH1070" s="7">
        <v>890000</v>
      </c>
      <c r="AI1070" s="7" t="s">
        <v>1085</v>
      </c>
      <c r="AJ1070" s="7">
        <v>659467</v>
      </c>
      <c r="AK1070" s="7" t="s">
        <v>10692</v>
      </c>
      <c r="AL1070" s="7" t="s">
        <v>50</v>
      </c>
      <c r="AM1070" s="7" t="s">
        <v>10693</v>
      </c>
      <c r="AN1070" s="7" t="s">
        <v>66</v>
      </c>
      <c r="AO1070" s="7" t="s">
        <v>10694</v>
      </c>
      <c r="AP1070" s="9" t="s">
        <v>50</v>
      </c>
      <c r="AQ1070" s="8" t="s">
        <v>10695</v>
      </c>
      <c r="AR1070" s="7" t="s">
        <v>50</v>
      </c>
    </row>
    <row r="1071" spans="1:44" ht="15" thickBot="1">
      <c r="A1071" s="10" t="s">
        <v>10696</v>
      </c>
      <c r="B1071" s="11">
        <v>1290</v>
      </c>
      <c r="C1071" s="12">
        <v>42736</v>
      </c>
      <c r="D1071" s="13" t="s">
        <v>45</v>
      </c>
      <c r="E1071" s="13" t="s">
        <v>46</v>
      </c>
      <c r="F1071" s="13" t="s">
        <v>70</v>
      </c>
      <c r="G1071" s="13" t="s">
        <v>87</v>
      </c>
      <c r="H1071" s="13" t="s">
        <v>4718</v>
      </c>
      <c r="I1071" s="13" t="s">
        <v>50</v>
      </c>
      <c r="J1071" s="12">
        <v>45532</v>
      </c>
      <c r="K1071" s="13" t="s">
        <v>50</v>
      </c>
      <c r="L1071" s="13" t="s">
        <v>178</v>
      </c>
      <c r="M1071" s="13" t="s">
        <v>10697</v>
      </c>
      <c r="N1071" s="13" t="s">
        <v>2941</v>
      </c>
      <c r="O1071" s="13" t="s">
        <v>10698</v>
      </c>
      <c r="P1071" s="11">
        <v>28898</v>
      </c>
      <c r="Q1071" s="13" t="s">
        <v>245</v>
      </c>
      <c r="R1071" s="29" t="s">
        <v>10699</v>
      </c>
      <c r="S1071" s="29" t="s">
        <v>10700</v>
      </c>
      <c r="T1071" s="13" t="s">
        <v>10701</v>
      </c>
      <c r="U1071" s="13" t="s">
        <v>10702</v>
      </c>
      <c r="V1071" s="13">
        <v>10000000000</v>
      </c>
      <c r="W1071" s="13" t="s">
        <v>2946</v>
      </c>
      <c r="X1071" s="13">
        <v>7533732</v>
      </c>
      <c r="Y1071" s="13" t="s">
        <v>50</v>
      </c>
      <c r="Z1071" s="13">
        <v>2</v>
      </c>
      <c r="AA1071" s="13">
        <v>10000000000</v>
      </c>
      <c r="AB1071" s="13" t="s">
        <v>2946</v>
      </c>
      <c r="AC1071" s="13">
        <v>7533732</v>
      </c>
      <c r="AD1071" s="13" t="s">
        <v>178</v>
      </c>
      <c r="AE1071" s="13">
        <v>10000000000</v>
      </c>
      <c r="AF1071" s="13" t="s">
        <v>2946</v>
      </c>
      <c r="AG1071" s="13">
        <v>7533732</v>
      </c>
      <c r="AH1071" s="13">
        <v>10000000000</v>
      </c>
      <c r="AI1071" s="13" t="s">
        <v>2946</v>
      </c>
      <c r="AJ1071" s="13">
        <v>7533732</v>
      </c>
      <c r="AK1071" s="13" t="s">
        <v>10703</v>
      </c>
      <c r="AL1071" s="13" t="s">
        <v>50</v>
      </c>
      <c r="AM1071" s="13" t="s">
        <v>10704</v>
      </c>
      <c r="AN1071" s="13" t="s">
        <v>66</v>
      </c>
      <c r="AO1071" s="13" t="s">
        <v>10705</v>
      </c>
      <c r="AP1071" s="14" t="s">
        <v>10706</v>
      </c>
      <c r="AQ1071" s="15" t="s">
        <v>50</v>
      </c>
      <c r="AR1071" s="13" t="s">
        <v>50</v>
      </c>
    </row>
    <row r="1072" spans="1:44" ht="15" thickBot="1">
      <c r="A1072" s="4" t="s">
        <v>10707</v>
      </c>
      <c r="B1072" s="7" t="s">
        <v>50</v>
      </c>
      <c r="C1072" s="6">
        <v>44706</v>
      </c>
      <c r="D1072" s="7" t="s">
        <v>45</v>
      </c>
      <c r="E1072" s="7" t="s">
        <v>46</v>
      </c>
      <c r="F1072" s="7" t="s">
        <v>70</v>
      </c>
      <c r="G1072" s="27" t="s">
        <v>54945</v>
      </c>
      <c r="H1072" s="7" t="s">
        <v>50</v>
      </c>
      <c r="I1072" s="7" t="s">
        <v>50</v>
      </c>
      <c r="J1072" s="6">
        <v>45535</v>
      </c>
      <c r="K1072" s="7" t="s">
        <v>50</v>
      </c>
      <c r="L1072" s="7" t="s">
        <v>467</v>
      </c>
      <c r="M1072" s="7" t="s">
        <v>50</v>
      </c>
      <c r="N1072" s="7" t="s">
        <v>10708</v>
      </c>
      <c r="O1072" s="7" t="s">
        <v>10709</v>
      </c>
      <c r="P1072" s="5">
        <v>30414</v>
      </c>
      <c r="Q1072" s="7" t="s">
        <v>360</v>
      </c>
      <c r="R1072" s="28" t="s">
        <v>10710</v>
      </c>
      <c r="S1072" s="28" t="s">
        <v>10711</v>
      </c>
      <c r="T1072" s="7" t="s">
        <v>10712</v>
      </c>
      <c r="U1072" s="7">
        <v>33615392321</v>
      </c>
      <c r="V1072" s="7" t="s">
        <v>50</v>
      </c>
      <c r="W1072" s="7" t="s">
        <v>50</v>
      </c>
      <c r="X1072" s="7" t="s">
        <v>50</v>
      </c>
      <c r="Y1072" s="7" t="s">
        <v>467</v>
      </c>
      <c r="Z1072" s="7">
        <v>2</v>
      </c>
      <c r="AA1072" s="7" t="s">
        <v>50</v>
      </c>
      <c r="AB1072" s="7" t="s">
        <v>50</v>
      </c>
      <c r="AC1072" s="7" t="s">
        <v>50</v>
      </c>
      <c r="AD1072" s="7" t="s">
        <v>467</v>
      </c>
      <c r="AE1072" s="7">
        <v>420000</v>
      </c>
      <c r="AF1072" s="7" t="s">
        <v>209</v>
      </c>
      <c r="AG1072" s="7">
        <v>449968</v>
      </c>
      <c r="AH1072" s="7">
        <v>420000</v>
      </c>
      <c r="AI1072" s="7" t="s">
        <v>209</v>
      </c>
      <c r="AJ1072" s="7">
        <v>449968</v>
      </c>
      <c r="AK1072" s="7" t="s">
        <v>50</v>
      </c>
      <c r="AL1072" s="7" t="s">
        <v>50</v>
      </c>
      <c r="AM1072" s="7" t="s">
        <v>10713</v>
      </c>
      <c r="AN1072" s="7" t="s">
        <v>66</v>
      </c>
      <c r="AO1072" s="7" t="s">
        <v>10712</v>
      </c>
      <c r="AP1072" s="8" t="s">
        <v>10714</v>
      </c>
      <c r="AQ1072" s="9" t="s">
        <v>50</v>
      </c>
      <c r="AR1072" s="7" t="s">
        <v>50</v>
      </c>
    </row>
    <row r="1073" spans="1:44" ht="15" thickBot="1">
      <c r="A1073" s="10" t="s">
        <v>10715</v>
      </c>
      <c r="B1073" s="11">
        <v>2972225</v>
      </c>
      <c r="C1073" s="13" t="s">
        <v>355</v>
      </c>
      <c r="D1073" s="13" t="s">
        <v>45</v>
      </c>
      <c r="E1073" s="13" t="s">
        <v>50</v>
      </c>
      <c r="F1073" s="13" t="s">
        <v>70</v>
      </c>
      <c r="G1073" s="13" t="s">
        <v>160</v>
      </c>
      <c r="H1073" s="13" t="s">
        <v>10716</v>
      </c>
      <c r="I1073" s="13" t="s">
        <v>50</v>
      </c>
      <c r="J1073" s="12">
        <v>45533</v>
      </c>
      <c r="K1073" s="13" t="s">
        <v>282</v>
      </c>
      <c r="L1073" s="13" t="s">
        <v>52</v>
      </c>
      <c r="M1073" s="13" t="s">
        <v>10425</v>
      </c>
      <c r="N1073" s="13" t="s">
        <v>10717</v>
      </c>
      <c r="O1073" s="13" t="s">
        <v>10718</v>
      </c>
      <c r="P1073" s="11">
        <v>30989</v>
      </c>
      <c r="Q1073" s="13" t="s">
        <v>707</v>
      </c>
      <c r="R1073" s="29" t="s">
        <v>10719</v>
      </c>
      <c r="S1073" s="29" t="s">
        <v>10720</v>
      </c>
      <c r="T1073" s="13" t="s">
        <v>10721</v>
      </c>
      <c r="U1073" s="13">
        <f>1-905-525-9140</f>
        <v>-10569</v>
      </c>
      <c r="V1073" s="13">
        <v>2400000</v>
      </c>
      <c r="W1073" s="13" t="s">
        <v>60</v>
      </c>
      <c r="X1073" s="13">
        <v>2400000</v>
      </c>
      <c r="Y1073" s="13" t="s">
        <v>50</v>
      </c>
      <c r="Z1073" s="13">
        <v>6</v>
      </c>
      <c r="AA1073" s="13" t="s">
        <v>50</v>
      </c>
      <c r="AB1073" s="13" t="s">
        <v>50</v>
      </c>
      <c r="AC1073" s="13" t="s">
        <v>50</v>
      </c>
      <c r="AD1073" s="13" t="s">
        <v>50</v>
      </c>
      <c r="AE1073" s="13" t="s">
        <v>50</v>
      </c>
      <c r="AF1073" s="13" t="s">
        <v>50</v>
      </c>
      <c r="AG1073" s="13" t="s">
        <v>50</v>
      </c>
      <c r="AH1073" s="13">
        <v>12284976</v>
      </c>
      <c r="AI1073" s="13" t="s">
        <v>60</v>
      </c>
      <c r="AJ1073" s="13">
        <v>12284976</v>
      </c>
      <c r="AK1073" s="13" t="s">
        <v>10722</v>
      </c>
      <c r="AL1073" s="13" t="s">
        <v>50</v>
      </c>
      <c r="AM1073" s="13" t="s">
        <v>10723</v>
      </c>
      <c r="AN1073" s="13" t="s">
        <v>738</v>
      </c>
      <c r="AO1073" s="13" t="s">
        <v>10724</v>
      </c>
      <c r="AP1073" s="15" t="s">
        <v>50</v>
      </c>
      <c r="AQ1073" s="14" t="s">
        <v>10725</v>
      </c>
      <c r="AR1073" s="13" t="s">
        <v>50</v>
      </c>
    </row>
    <row r="1074" spans="1:44" ht="15" thickBot="1">
      <c r="A1074" s="4" t="s">
        <v>10726</v>
      </c>
      <c r="B1074" s="7">
        <v>978</v>
      </c>
      <c r="C1074" s="6">
        <v>34335</v>
      </c>
      <c r="D1074" s="7" t="s">
        <v>45</v>
      </c>
      <c r="E1074" s="7" t="s">
        <v>46</v>
      </c>
      <c r="F1074" s="7" t="s">
        <v>47</v>
      </c>
      <c r="G1074" s="26" t="s">
        <v>54946</v>
      </c>
      <c r="H1074" s="7" t="s">
        <v>50</v>
      </c>
      <c r="I1074" s="7" t="s">
        <v>50</v>
      </c>
      <c r="J1074" s="6">
        <v>45533</v>
      </c>
      <c r="K1074" s="7" t="s">
        <v>50</v>
      </c>
      <c r="L1074" s="7" t="s">
        <v>162</v>
      </c>
      <c r="M1074" s="7" t="s">
        <v>10727</v>
      </c>
      <c r="N1074" s="7" t="s">
        <v>10728</v>
      </c>
      <c r="O1074" s="7" t="s">
        <v>10729</v>
      </c>
      <c r="P1074" s="5">
        <v>31166</v>
      </c>
      <c r="Q1074" s="7" t="s">
        <v>566</v>
      </c>
      <c r="R1074" s="28" t="s">
        <v>10730</v>
      </c>
      <c r="S1074" s="28" t="s">
        <v>10731</v>
      </c>
      <c r="T1074" s="7" t="s">
        <v>10732</v>
      </c>
      <c r="U1074" s="7" t="s">
        <v>50</v>
      </c>
      <c r="V1074" s="7">
        <v>34000000</v>
      </c>
      <c r="W1074" s="7" t="s">
        <v>60</v>
      </c>
      <c r="X1074" s="7">
        <v>34000000</v>
      </c>
      <c r="Y1074" s="7" t="s">
        <v>61</v>
      </c>
      <c r="Z1074" s="7">
        <v>1</v>
      </c>
      <c r="AA1074" s="7" t="s">
        <v>50</v>
      </c>
      <c r="AB1074" s="7" t="s">
        <v>50</v>
      </c>
      <c r="AC1074" s="7" t="s">
        <v>50</v>
      </c>
      <c r="AD1074" s="7" t="s">
        <v>50</v>
      </c>
      <c r="AE1074" s="7" t="s">
        <v>50</v>
      </c>
      <c r="AF1074" s="7" t="s">
        <v>50</v>
      </c>
      <c r="AG1074" s="7" t="s">
        <v>50</v>
      </c>
      <c r="AH1074" s="7">
        <v>34000000</v>
      </c>
      <c r="AI1074" s="7" t="s">
        <v>60</v>
      </c>
      <c r="AJ1074" s="7">
        <v>34000000</v>
      </c>
      <c r="AK1074" s="7" t="s">
        <v>50</v>
      </c>
      <c r="AL1074" s="7" t="s">
        <v>50</v>
      </c>
      <c r="AM1074" s="7" t="s">
        <v>10733</v>
      </c>
      <c r="AN1074" s="7" t="s">
        <v>66</v>
      </c>
      <c r="AO1074" s="7" t="s">
        <v>50</v>
      </c>
      <c r="AP1074" s="9" t="s">
        <v>50</v>
      </c>
      <c r="AQ1074" s="8" t="s">
        <v>10734</v>
      </c>
      <c r="AR1074" s="7" t="s">
        <v>255</v>
      </c>
    </row>
    <row r="1075" spans="1:44" ht="15" thickBot="1">
      <c r="A1075" s="10" t="s">
        <v>10735</v>
      </c>
      <c r="B1075" s="11">
        <v>1155</v>
      </c>
      <c r="C1075" s="12">
        <v>32874</v>
      </c>
      <c r="D1075" s="13" t="s">
        <v>45</v>
      </c>
      <c r="E1075" s="13" t="s">
        <v>46</v>
      </c>
      <c r="F1075" s="13" t="s">
        <v>47</v>
      </c>
      <c r="G1075" s="13" t="s">
        <v>145</v>
      </c>
      <c r="H1075" s="13" t="s">
        <v>50</v>
      </c>
      <c r="I1075" s="13" t="s">
        <v>50</v>
      </c>
      <c r="J1075" s="12">
        <v>45532</v>
      </c>
      <c r="K1075" s="13" t="s">
        <v>177</v>
      </c>
      <c r="L1075" s="13" t="s">
        <v>162</v>
      </c>
      <c r="M1075" s="13" t="s">
        <v>3222</v>
      </c>
      <c r="N1075" s="13" t="s">
        <v>10736</v>
      </c>
      <c r="O1075" s="13" t="s">
        <v>10737</v>
      </c>
      <c r="P1075" s="11">
        <v>31267</v>
      </c>
      <c r="Q1075" s="13" t="s">
        <v>1783</v>
      </c>
      <c r="R1075" s="29" t="s">
        <v>10738</v>
      </c>
      <c r="S1075" s="29" t="s">
        <v>10739</v>
      </c>
      <c r="T1075" s="13" t="s">
        <v>10740</v>
      </c>
      <c r="U1075" s="13" t="s">
        <v>10741</v>
      </c>
      <c r="V1075" s="13">
        <v>110000000</v>
      </c>
      <c r="W1075" s="13" t="s">
        <v>209</v>
      </c>
      <c r="X1075" s="13">
        <v>122948575</v>
      </c>
      <c r="Y1075" s="13" t="s">
        <v>61</v>
      </c>
      <c r="Z1075" s="13">
        <v>1</v>
      </c>
      <c r="AA1075" s="13" t="s">
        <v>50</v>
      </c>
      <c r="AB1075" s="13" t="s">
        <v>50</v>
      </c>
      <c r="AC1075" s="13" t="s">
        <v>50</v>
      </c>
      <c r="AD1075" s="13" t="s">
        <v>50</v>
      </c>
      <c r="AE1075" s="13" t="s">
        <v>50</v>
      </c>
      <c r="AF1075" s="13" t="s">
        <v>50</v>
      </c>
      <c r="AG1075" s="13" t="s">
        <v>50</v>
      </c>
      <c r="AH1075" s="13">
        <v>110000000</v>
      </c>
      <c r="AI1075" s="13" t="s">
        <v>209</v>
      </c>
      <c r="AJ1075" s="13">
        <v>122948575</v>
      </c>
      <c r="AK1075" s="13" t="s">
        <v>10742</v>
      </c>
      <c r="AL1075" s="13" t="s">
        <v>50</v>
      </c>
      <c r="AM1075" s="13" t="s">
        <v>10743</v>
      </c>
      <c r="AN1075" s="13" t="s">
        <v>66</v>
      </c>
      <c r="AO1075" s="13" t="s">
        <v>10744</v>
      </c>
      <c r="AP1075" s="15" t="s">
        <v>50</v>
      </c>
      <c r="AQ1075" s="14" t="s">
        <v>10745</v>
      </c>
      <c r="AR1075" s="13" t="s">
        <v>50</v>
      </c>
    </row>
    <row r="1076" spans="1:44" ht="15" thickBot="1">
      <c r="A1076" s="4" t="s">
        <v>10746</v>
      </c>
      <c r="B1076" s="7" t="s">
        <v>50</v>
      </c>
      <c r="C1076" s="6">
        <v>45200</v>
      </c>
      <c r="D1076" s="7" t="s">
        <v>45</v>
      </c>
      <c r="E1076" s="7" t="s">
        <v>46</v>
      </c>
      <c r="F1076" s="7" t="s">
        <v>70</v>
      </c>
      <c r="G1076" s="26" t="s">
        <v>54946</v>
      </c>
      <c r="H1076" s="7" t="s">
        <v>50</v>
      </c>
      <c r="I1076" s="7" t="s">
        <v>50</v>
      </c>
      <c r="J1076" s="6">
        <v>45532</v>
      </c>
      <c r="K1076" s="7" t="s">
        <v>50</v>
      </c>
      <c r="L1076" s="7" t="s">
        <v>467</v>
      </c>
      <c r="M1076" s="7" t="s">
        <v>10747</v>
      </c>
      <c r="N1076" s="7" t="s">
        <v>4607</v>
      </c>
      <c r="O1076" s="7" t="s">
        <v>10748</v>
      </c>
      <c r="P1076" s="5">
        <v>31270</v>
      </c>
      <c r="Q1076" s="7" t="s">
        <v>245</v>
      </c>
      <c r="R1076" s="28" t="s">
        <v>10749</v>
      </c>
      <c r="S1076" s="31" t="s">
        <v>50</v>
      </c>
      <c r="T1076" s="7" t="s">
        <v>10750</v>
      </c>
      <c r="U1076" s="7" t="s">
        <v>10751</v>
      </c>
      <c r="V1076" s="7">
        <v>100000000</v>
      </c>
      <c r="W1076" s="7" t="s">
        <v>2056</v>
      </c>
      <c r="X1076" s="7">
        <v>14036861</v>
      </c>
      <c r="Y1076" s="7" t="s">
        <v>467</v>
      </c>
      <c r="Z1076" s="7">
        <v>1</v>
      </c>
      <c r="AA1076" s="7">
        <v>100000000</v>
      </c>
      <c r="AB1076" s="7" t="s">
        <v>2056</v>
      </c>
      <c r="AC1076" s="7">
        <v>14036861</v>
      </c>
      <c r="AD1076" s="7" t="s">
        <v>467</v>
      </c>
      <c r="AE1076" s="7">
        <v>100000000</v>
      </c>
      <c r="AF1076" s="7" t="s">
        <v>2056</v>
      </c>
      <c r="AG1076" s="7">
        <v>14036861</v>
      </c>
      <c r="AH1076" s="7">
        <v>100000000</v>
      </c>
      <c r="AI1076" s="7" t="s">
        <v>2056</v>
      </c>
      <c r="AJ1076" s="7">
        <v>14036861</v>
      </c>
      <c r="AK1076" s="7" t="s">
        <v>10752</v>
      </c>
      <c r="AL1076" s="7" t="s">
        <v>50</v>
      </c>
      <c r="AM1076" s="7" t="s">
        <v>50</v>
      </c>
      <c r="AN1076" s="7" t="s">
        <v>50</v>
      </c>
      <c r="AO1076" s="7" t="s">
        <v>50</v>
      </c>
      <c r="AP1076" s="9" t="s">
        <v>50</v>
      </c>
      <c r="AQ1076" s="9" t="s">
        <v>50</v>
      </c>
      <c r="AR1076" s="7" t="s">
        <v>1186</v>
      </c>
    </row>
    <row r="1077" spans="1:44" ht="15" thickBot="1">
      <c r="A1077" s="10" t="s">
        <v>10753</v>
      </c>
      <c r="B1077" s="13" t="s">
        <v>50</v>
      </c>
      <c r="C1077" s="12">
        <v>44197</v>
      </c>
      <c r="D1077" s="13" t="s">
        <v>45</v>
      </c>
      <c r="E1077" s="13" t="s">
        <v>46</v>
      </c>
      <c r="F1077" s="13" t="s">
        <v>70</v>
      </c>
      <c r="G1077" s="13" t="s">
        <v>50</v>
      </c>
      <c r="H1077" s="13" t="s">
        <v>50</v>
      </c>
      <c r="I1077" s="13" t="s">
        <v>50</v>
      </c>
      <c r="J1077" s="12">
        <v>45533</v>
      </c>
      <c r="K1077" s="13" t="s">
        <v>50</v>
      </c>
      <c r="L1077" s="13" t="s">
        <v>241</v>
      </c>
      <c r="M1077" s="13" t="s">
        <v>10754</v>
      </c>
      <c r="N1077" s="13" t="s">
        <v>1266</v>
      </c>
      <c r="O1077" s="13" t="s">
        <v>10755</v>
      </c>
      <c r="P1077" s="11">
        <v>31320</v>
      </c>
      <c r="Q1077" s="13" t="s">
        <v>245</v>
      </c>
      <c r="R1077" s="29" t="s">
        <v>10756</v>
      </c>
      <c r="S1077" s="30" t="s">
        <v>50</v>
      </c>
      <c r="T1077" s="13" t="s">
        <v>50</v>
      </c>
      <c r="U1077" s="13" t="s">
        <v>50</v>
      </c>
      <c r="V1077" s="13">
        <v>300000000</v>
      </c>
      <c r="W1077" s="13" t="s">
        <v>2056</v>
      </c>
      <c r="X1077" s="13">
        <v>42267213</v>
      </c>
      <c r="Y1077" s="13" t="s">
        <v>154</v>
      </c>
      <c r="Z1077" s="13">
        <v>4</v>
      </c>
      <c r="AA1077" s="13">
        <v>300000000</v>
      </c>
      <c r="AB1077" s="13" t="s">
        <v>2056</v>
      </c>
      <c r="AC1077" s="13">
        <v>42267213</v>
      </c>
      <c r="AD1077" s="13" t="s">
        <v>241</v>
      </c>
      <c r="AE1077" s="13">
        <v>400000000</v>
      </c>
      <c r="AF1077" s="13" t="s">
        <v>2056</v>
      </c>
      <c r="AG1077" s="13">
        <v>56059936</v>
      </c>
      <c r="AH1077" s="13">
        <v>400000000</v>
      </c>
      <c r="AI1077" s="13" t="s">
        <v>2056</v>
      </c>
      <c r="AJ1077" s="13">
        <v>56059936</v>
      </c>
      <c r="AK1077" s="13" t="s">
        <v>10757</v>
      </c>
      <c r="AL1077" s="13" t="s">
        <v>50</v>
      </c>
      <c r="AM1077" s="13" t="s">
        <v>50</v>
      </c>
      <c r="AN1077" s="13" t="s">
        <v>50</v>
      </c>
      <c r="AO1077" s="13" t="s">
        <v>50</v>
      </c>
      <c r="AP1077" s="15" t="s">
        <v>50</v>
      </c>
      <c r="AQ1077" s="15" t="s">
        <v>50</v>
      </c>
      <c r="AR1077" s="13" t="s">
        <v>1186</v>
      </c>
    </row>
    <row r="1078" spans="1:44" ht="15" thickBot="1">
      <c r="A1078" s="4" t="s">
        <v>10758</v>
      </c>
      <c r="B1078" s="7">
        <v>149</v>
      </c>
      <c r="C1078" s="6">
        <v>43905</v>
      </c>
      <c r="D1078" s="7" t="s">
        <v>45</v>
      </c>
      <c r="E1078" s="7" t="s">
        <v>46</v>
      </c>
      <c r="F1078" s="7" t="s">
        <v>70</v>
      </c>
      <c r="G1078" s="26" t="s">
        <v>54946</v>
      </c>
      <c r="H1078" s="7" t="s">
        <v>742</v>
      </c>
      <c r="I1078" s="7" t="s">
        <v>50</v>
      </c>
      <c r="J1078" s="6">
        <v>45535</v>
      </c>
      <c r="K1078" s="7" t="s">
        <v>50</v>
      </c>
      <c r="L1078" s="7" t="s">
        <v>1624</v>
      </c>
      <c r="M1078" s="7" t="s">
        <v>1010</v>
      </c>
      <c r="N1078" s="7" t="s">
        <v>133</v>
      </c>
      <c r="O1078" s="7" t="s">
        <v>10759</v>
      </c>
      <c r="P1078" s="5">
        <v>31626</v>
      </c>
      <c r="Q1078" s="7" t="s">
        <v>135</v>
      </c>
      <c r="R1078" s="28" t="s">
        <v>10760</v>
      </c>
      <c r="S1078" s="28" t="s">
        <v>10761</v>
      </c>
      <c r="T1078" s="7" t="s">
        <v>10762</v>
      </c>
      <c r="U1078" s="7">
        <v>7852719435</v>
      </c>
      <c r="V1078" s="7">
        <v>350000</v>
      </c>
      <c r="W1078" s="7" t="s">
        <v>139</v>
      </c>
      <c r="X1078" s="7">
        <v>459550</v>
      </c>
      <c r="Y1078" s="7" t="s">
        <v>467</v>
      </c>
      <c r="Z1078" s="7">
        <v>5</v>
      </c>
      <c r="AA1078" s="7">
        <v>350000</v>
      </c>
      <c r="AB1078" s="7" t="s">
        <v>139</v>
      </c>
      <c r="AC1078" s="7">
        <v>459550</v>
      </c>
      <c r="AD1078" s="7" t="s">
        <v>1624</v>
      </c>
      <c r="AE1078" s="7">
        <v>1348444</v>
      </c>
      <c r="AF1078" s="7" t="s">
        <v>139</v>
      </c>
      <c r="AG1078" s="7">
        <v>1791142</v>
      </c>
      <c r="AH1078" s="7">
        <v>2348444</v>
      </c>
      <c r="AI1078" s="7" t="s">
        <v>139</v>
      </c>
      <c r="AJ1078" s="7">
        <v>3043666</v>
      </c>
      <c r="AK1078" s="7" t="s">
        <v>4209</v>
      </c>
      <c r="AL1078" s="7" t="s">
        <v>50</v>
      </c>
      <c r="AM1078" s="7" t="s">
        <v>10763</v>
      </c>
      <c r="AN1078" s="7" t="s">
        <v>66</v>
      </c>
      <c r="AO1078" s="7" t="s">
        <v>10764</v>
      </c>
      <c r="AP1078" s="9" t="s">
        <v>50</v>
      </c>
      <c r="AQ1078" s="8" t="s">
        <v>10765</v>
      </c>
      <c r="AR1078" s="7" t="s">
        <v>50</v>
      </c>
    </row>
    <row r="1079" spans="1:44" ht="15" thickBot="1">
      <c r="A1079" s="10" t="s">
        <v>10766</v>
      </c>
      <c r="B1079" s="13" t="s">
        <v>50</v>
      </c>
      <c r="C1079" s="12">
        <v>44927</v>
      </c>
      <c r="D1079" s="13" t="s">
        <v>45</v>
      </c>
      <c r="E1079" s="13" t="s">
        <v>50</v>
      </c>
      <c r="F1079" s="13" t="s">
        <v>47</v>
      </c>
      <c r="G1079" s="13" t="s">
        <v>50</v>
      </c>
      <c r="H1079" s="13" t="s">
        <v>50</v>
      </c>
      <c r="I1079" s="13" t="s">
        <v>50</v>
      </c>
      <c r="J1079" s="12">
        <v>45533</v>
      </c>
      <c r="K1079" s="13" t="s">
        <v>50</v>
      </c>
      <c r="L1079" s="13" t="s">
        <v>162</v>
      </c>
      <c r="M1079" s="13" t="s">
        <v>10767</v>
      </c>
      <c r="N1079" s="13" t="s">
        <v>3223</v>
      </c>
      <c r="O1079" s="13" t="s">
        <v>10768</v>
      </c>
      <c r="P1079" s="11">
        <v>32597</v>
      </c>
      <c r="Q1079" s="13" t="s">
        <v>50</v>
      </c>
      <c r="R1079" s="29" t="s">
        <v>10769</v>
      </c>
      <c r="S1079" s="29" t="s">
        <v>10770</v>
      </c>
      <c r="T1079" s="13" t="s">
        <v>10771</v>
      </c>
      <c r="U1079" s="13" t="s">
        <v>50</v>
      </c>
      <c r="V1079" s="13">
        <v>13000000</v>
      </c>
      <c r="W1079" s="13" t="s">
        <v>1085</v>
      </c>
      <c r="X1079" s="13">
        <v>9658677</v>
      </c>
      <c r="Y1079" s="13" t="s">
        <v>61</v>
      </c>
      <c r="Z1079" s="13">
        <v>2</v>
      </c>
      <c r="AA1079" s="13">
        <v>10200000</v>
      </c>
      <c r="AB1079" s="13" t="s">
        <v>1085</v>
      </c>
      <c r="AC1079" s="13">
        <v>7578347</v>
      </c>
      <c r="AD1079" s="13" t="s">
        <v>62</v>
      </c>
      <c r="AE1079" s="13">
        <v>10200000</v>
      </c>
      <c r="AF1079" s="13" t="s">
        <v>1085</v>
      </c>
      <c r="AG1079" s="13">
        <v>7578347</v>
      </c>
      <c r="AH1079" s="13">
        <v>23200000</v>
      </c>
      <c r="AI1079" s="13" t="s">
        <v>1085</v>
      </c>
      <c r="AJ1079" s="13">
        <v>17237024</v>
      </c>
      <c r="AK1079" s="13" t="s">
        <v>50</v>
      </c>
      <c r="AL1079" s="13" t="s">
        <v>50</v>
      </c>
      <c r="AM1079" s="13" t="s">
        <v>10772</v>
      </c>
      <c r="AN1079" s="13" t="s">
        <v>66</v>
      </c>
      <c r="AO1079" s="13" t="s">
        <v>10773</v>
      </c>
      <c r="AP1079" s="15" t="s">
        <v>50</v>
      </c>
      <c r="AQ1079" s="14" t="s">
        <v>10774</v>
      </c>
      <c r="AR1079" s="13" t="s">
        <v>50</v>
      </c>
    </row>
    <row r="1080" spans="1:44" ht="15" thickBot="1">
      <c r="A1080" s="4" t="s">
        <v>10775</v>
      </c>
      <c r="B1080" s="7" t="s">
        <v>50</v>
      </c>
      <c r="C1080" s="6">
        <v>41640</v>
      </c>
      <c r="D1080" s="7" t="s">
        <v>45</v>
      </c>
      <c r="E1080" s="7" t="s">
        <v>46</v>
      </c>
      <c r="F1080" s="7" t="s">
        <v>47</v>
      </c>
      <c r="G1080" s="7" t="s">
        <v>145</v>
      </c>
      <c r="H1080" s="7" t="s">
        <v>240</v>
      </c>
      <c r="I1080" s="7" t="s">
        <v>50</v>
      </c>
      <c r="J1080" s="6">
        <v>45532</v>
      </c>
      <c r="K1080" s="7" t="s">
        <v>191</v>
      </c>
      <c r="L1080" s="7" t="s">
        <v>62</v>
      </c>
      <c r="M1080" s="7" t="s">
        <v>10776</v>
      </c>
      <c r="N1080" s="7" t="s">
        <v>10777</v>
      </c>
      <c r="O1080" s="7" t="s">
        <v>10778</v>
      </c>
      <c r="P1080" s="5">
        <v>33101</v>
      </c>
      <c r="Q1080" s="7" t="s">
        <v>520</v>
      </c>
      <c r="R1080" s="28" t="s">
        <v>10779</v>
      </c>
      <c r="S1080" s="28" t="s">
        <v>10780</v>
      </c>
      <c r="T1080" s="7" t="s">
        <v>10781</v>
      </c>
      <c r="U1080" s="7" t="s">
        <v>10782</v>
      </c>
      <c r="V1080" s="7">
        <v>4000000</v>
      </c>
      <c r="W1080" s="7" t="s">
        <v>60</v>
      </c>
      <c r="X1080" s="7">
        <v>4000000</v>
      </c>
      <c r="Y1080" s="7" t="s">
        <v>61</v>
      </c>
      <c r="Z1080" s="7">
        <v>1</v>
      </c>
      <c r="AA1080" s="7">
        <v>4000000</v>
      </c>
      <c r="AB1080" s="7" t="s">
        <v>60</v>
      </c>
      <c r="AC1080" s="7">
        <v>4000000</v>
      </c>
      <c r="AD1080" s="7" t="s">
        <v>62</v>
      </c>
      <c r="AE1080" s="7">
        <v>4000000</v>
      </c>
      <c r="AF1080" s="7" t="s">
        <v>60</v>
      </c>
      <c r="AG1080" s="7">
        <v>4000000</v>
      </c>
      <c r="AH1080" s="7">
        <v>4000000</v>
      </c>
      <c r="AI1080" s="7" t="s">
        <v>60</v>
      </c>
      <c r="AJ1080" s="7">
        <v>4000000</v>
      </c>
      <c r="AK1080" s="7" t="s">
        <v>50</v>
      </c>
      <c r="AL1080" s="7" t="s">
        <v>50</v>
      </c>
      <c r="AM1080" s="7" t="s">
        <v>10783</v>
      </c>
      <c r="AN1080" s="7" t="s">
        <v>66</v>
      </c>
      <c r="AO1080" s="7" t="s">
        <v>10784</v>
      </c>
      <c r="AP1080" s="8" t="s">
        <v>10785</v>
      </c>
      <c r="AQ1080" s="9" t="s">
        <v>50</v>
      </c>
      <c r="AR1080" s="7" t="s">
        <v>50</v>
      </c>
    </row>
    <row r="1081" spans="1:44" ht="15" thickBot="1">
      <c r="A1081" s="10" t="s">
        <v>10786</v>
      </c>
      <c r="B1081" s="13" t="s">
        <v>50</v>
      </c>
      <c r="C1081" s="12">
        <v>43466</v>
      </c>
      <c r="D1081" s="13" t="s">
        <v>45</v>
      </c>
      <c r="E1081" s="13" t="s">
        <v>50</v>
      </c>
      <c r="F1081" s="13" t="s">
        <v>70</v>
      </c>
      <c r="G1081" s="13" t="s">
        <v>145</v>
      </c>
      <c r="H1081" s="13" t="s">
        <v>50</v>
      </c>
      <c r="I1081" s="13" t="s">
        <v>50</v>
      </c>
      <c r="J1081" s="12">
        <v>45532</v>
      </c>
      <c r="K1081" s="13" t="s">
        <v>50</v>
      </c>
      <c r="L1081" s="13" t="s">
        <v>178</v>
      </c>
      <c r="M1081" s="13" t="s">
        <v>10787</v>
      </c>
      <c r="N1081" s="13" t="s">
        <v>791</v>
      </c>
      <c r="O1081" s="13" t="s">
        <v>10788</v>
      </c>
      <c r="P1081" s="11">
        <v>34304</v>
      </c>
      <c r="Q1081" s="13" t="s">
        <v>245</v>
      </c>
      <c r="R1081" s="29" t="s">
        <v>10789</v>
      </c>
      <c r="S1081" s="29" t="s">
        <v>10790</v>
      </c>
      <c r="T1081" s="13" t="s">
        <v>10791</v>
      </c>
      <c r="U1081" s="13" t="s">
        <v>10792</v>
      </c>
      <c r="V1081" s="13">
        <v>115000000</v>
      </c>
      <c r="W1081" s="13" t="s">
        <v>250</v>
      </c>
      <c r="X1081" s="13">
        <v>1370318</v>
      </c>
      <c r="Y1081" s="13" t="s">
        <v>50</v>
      </c>
      <c r="Z1081" s="13">
        <v>1</v>
      </c>
      <c r="AA1081" s="13">
        <v>115000000</v>
      </c>
      <c r="AB1081" s="13" t="s">
        <v>250</v>
      </c>
      <c r="AC1081" s="13">
        <v>1370318</v>
      </c>
      <c r="AD1081" s="13" t="s">
        <v>178</v>
      </c>
      <c r="AE1081" s="13">
        <v>115000000</v>
      </c>
      <c r="AF1081" s="13" t="s">
        <v>250</v>
      </c>
      <c r="AG1081" s="13">
        <v>1370318</v>
      </c>
      <c r="AH1081" s="13">
        <v>115000000</v>
      </c>
      <c r="AI1081" s="13" t="s">
        <v>250</v>
      </c>
      <c r="AJ1081" s="13">
        <v>1370318</v>
      </c>
      <c r="AK1081" s="13" t="s">
        <v>50</v>
      </c>
      <c r="AL1081" s="13" t="s">
        <v>50</v>
      </c>
      <c r="AM1081" s="13" t="s">
        <v>10793</v>
      </c>
      <c r="AN1081" s="13" t="s">
        <v>993</v>
      </c>
      <c r="AO1081" s="13" t="s">
        <v>10794</v>
      </c>
      <c r="AP1081" s="14" t="s">
        <v>10795</v>
      </c>
      <c r="AQ1081" s="15" t="s">
        <v>50</v>
      </c>
      <c r="AR1081" s="13" t="s">
        <v>50</v>
      </c>
    </row>
    <row r="1082" spans="1:44" ht="15" thickBot="1">
      <c r="A1082" s="4" t="s">
        <v>10796</v>
      </c>
      <c r="B1082" s="5">
        <v>2158</v>
      </c>
      <c r="C1082" s="6">
        <v>43466</v>
      </c>
      <c r="D1082" s="7" t="s">
        <v>45</v>
      </c>
      <c r="E1082" s="7" t="s">
        <v>46</v>
      </c>
      <c r="F1082" s="7" t="s">
        <v>47</v>
      </c>
      <c r="G1082" s="27" t="s">
        <v>54945</v>
      </c>
      <c r="H1082" s="7" t="s">
        <v>240</v>
      </c>
      <c r="I1082" s="7" t="s">
        <v>50</v>
      </c>
      <c r="J1082" s="6">
        <v>45532</v>
      </c>
      <c r="K1082" s="7" t="s">
        <v>116</v>
      </c>
      <c r="L1082" s="7" t="s">
        <v>62</v>
      </c>
      <c r="M1082" s="7" t="s">
        <v>10797</v>
      </c>
      <c r="N1082" s="7" t="s">
        <v>987</v>
      </c>
      <c r="O1082" s="7" t="s">
        <v>10798</v>
      </c>
      <c r="P1082" s="5">
        <v>34365</v>
      </c>
      <c r="Q1082" s="7" t="s">
        <v>50</v>
      </c>
      <c r="R1082" s="28" t="s">
        <v>10799</v>
      </c>
      <c r="S1082" s="28" t="s">
        <v>10800</v>
      </c>
      <c r="T1082" s="7" t="s">
        <v>50</v>
      </c>
      <c r="U1082" s="7" t="s">
        <v>10801</v>
      </c>
      <c r="V1082" s="7">
        <v>217479</v>
      </c>
      <c r="W1082" s="7" t="s">
        <v>1085</v>
      </c>
      <c r="X1082" s="7">
        <v>161721</v>
      </c>
      <c r="Y1082" s="7" t="s">
        <v>61</v>
      </c>
      <c r="Z1082" s="7">
        <v>3</v>
      </c>
      <c r="AA1082" s="7">
        <v>217479</v>
      </c>
      <c r="AB1082" s="7" t="s">
        <v>1085</v>
      </c>
      <c r="AC1082" s="7">
        <v>161721</v>
      </c>
      <c r="AD1082" s="7" t="s">
        <v>62</v>
      </c>
      <c r="AE1082" s="7">
        <v>3161721</v>
      </c>
      <c r="AF1082" s="7" t="s">
        <v>60</v>
      </c>
      <c r="AG1082" s="7">
        <v>3161721</v>
      </c>
      <c r="AH1082" s="7">
        <v>3526263</v>
      </c>
      <c r="AI1082" s="7" t="s">
        <v>60</v>
      </c>
      <c r="AJ1082" s="7">
        <v>3526263</v>
      </c>
      <c r="AK1082" s="7" t="s">
        <v>10802</v>
      </c>
      <c r="AL1082" s="7" t="s">
        <v>50</v>
      </c>
      <c r="AM1082" s="7" t="s">
        <v>10803</v>
      </c>
      <c r="AN1082" s="7" t="s">
        <v>66</v>
      </c>
      <c r="AO1082" s="7" t="s">
        <v>10804</v>
      </c>
      <c r="AP1082" s="8" t="s">
        <v>10805</v>
      </c>
      <c r="AQ1082" s="9" t="s">
        <v>50</v>
      </c>
      <c r="AR1082" s="7" t="s">
        <v>50</v>
      </c>
    </row>
    <row r="1083" spans="1:44" ht="15" thickBot="1">
      <c r="A1083" s="10" t="s">
        <v>10806</v>
      </c>
      <c r="B1083" s="11">
        <v>44841</v>
      </c>
      <c r="C1083" s="13" t="s">
        <v>1878</v>
      </c>
      <c r="D1083" s="13" t="s">
        <v>45</v>
      </c>
      <c r="E1083" s="13" t="s">
        <v>50</v>
      </c>
      <c r="F1083" s="13" t="s">
        <v>70</v>
      </c>
      <c r="G1083" s="13" t="s">
        <v>176</v>
      </c>
      <c r="H1083" s="13" t="s">
        <v>6842</v>
      </c>
      <c r="I1083" s="13" t="s">
        <v>50</v>
      </c>
      <c r="J1083" s="12">
        <v>45533</v>
      </c>
      <c r="K1083" s="13" t="s">
        <v>50</v>
      </c>
      <c r="L1083" s="13" t="s">
        <v>52</v>
      </c>
      <c r="M1083" s="13" t="s">
        <v>10425</v>
      </c>
      <c r="N1083" s="13" t="s">
        <v>432</v>
      </c>
      <c r="O1083" s="13" t="s">
        <v>10807</v>
      </c>
      <c r="P1083" s="11">
        <v>35290</v>
      </c>
      <c r="Q1083" s="13" t="s">
        <v>434</v>
      </c>
      <c r="R1083" s="29" t="s">
        <v>10808</v>
      </c>
      <c r="S1083" s="29" t="s">
        <v>10809</v>
      </c>
      <c r="T1083" s="13" t="s">
        <v>10810</v>
      </c>
      <c r="U1083" s="13" t="s">
        <v>10811</v>
      </c>
      <c r="V1083" s="13">
        <v>1125000</v>
      </c>
      <c r="W1083" s="13" t="s">
        <v>60</v>
      </c>
      <c r="X1083" s="13">
        <v>1125000</v>
      </c>
      <c r="Y1083" s="13" t="s">
        <v>50</v>
      </c>
      <c r="Z1083" s="13">
        <v>4</v>
      </c>
      <c r="AA1083" s="13" t="s">
        <v>50</v>
      </c>
      <c r="AB1083" s="13" t="s">
        <v>50</v>
      </c>
      <c r="AC1083" s="13" t="s">
        <v>50</v>
      </c>
      <c r="AD1083" s="13" t="s">
        <v>50</v>
      </c>
      <c r="AE1083" s="13" t="s">
        <v>50</v>
      </c>
      <c r="AF1083" s="13" t="s">
        <v>50</v>
      </c>
      <c r="AG1083" s="13" t="s">
        <v>50</v>
      </c>
      <c r="AH1083" s="13">
        <v>3228000</v>
      </c>
      <c r="AI1083" s="13" t="s">
        <v>60</v>
      </c>
      <c r="AJ1083" s="13">
        <v>3228000</v>
      </c>
      <c r="AK1083" s="13" t="s">
        <v>10812</v>
      </c>
      <c r="AL1083" s="13" t="s">
        <v>50</v>
      </c>
      <c r="AM1083" s="13" t="s">
        <v>10813</v>
      </c>
      <c r="AN1083" s="13" t="s">
        <v>738</v>
      </c>
      <c r="AO1083" s="13" t="s">
        <v>10814</v>
      </c>
      <c r="AP1083" s="15" t="s">
        <v>50</v>
      </c>
      <c r="AQ1083" s="14" t="s">
        <v>10815</v>
      </c>
      <c r="AR1083" s="13" t="s">
        <v>50</v>
      </c>
    </row>
    <row r="1084" spans="1:44" ht="15" thickBot="1">
      <c r="A1084" s="4" t="s">
        <v>10816</v>
      </c>
      <c r="B1084" s="7" t="s">
        <v>50</v>
      </c>
      <c r="C1084" s="6">
        <v>41869</v>
      </c>
      <c r="D1084" s="7" t="s">
        <v>45</v>
      </c>
      <c r="E1084" s="7" t="s">
        <v>46</v>
      </c>
      <c r="F1084" s="7" t="s">
        <v>70</v>
      </c>
      <c r="G1084" s="27" t="s">
        <v>54945</v>
      </c>
      <c r="H1084" s="7" t="s">
        <v>50</v>
      </c>
      <c r="I1084" s="7" t="s">
        <v>50</v>
      </c>
      <c r="J1084" s="6">
        <v>45533</v>
      </c>
      <c r="K1084" s="7" t="s">
        <v>89</v>
      </c>
      <c r="L1084" s="7" t="s">
        <v>178</v>
      </c>
      <c r="M1084" s="7" t="s">
        <v>10817</v>
      </c>
      <c r="N1084" s="7" t="s">
        <v>10547</v>
      </c>
      <c r="O1084" s="7" t="s">
        <v>10818</v>
      </c>
      <c r="P1084" s="5">
        <v>35890</v>
      </c>
      <c r="Q1084" s="7" t="s">
        <v>920</v>
      </c>
      <c r="R1084" s="28" t="s">
        <v>10819</v>
      </c>
      <c r="S1084" s="28" t="s">
        <v>10820</v>
      </c>
      <c r="T1084" s="7" t="s">
        <v>10821</v>
      </c>
      <c r="U1084" s="7" t="s">
        <v>10822</v>
      </c>
      <c r="V1084" s="7">
        <v>12000000</v>
      </c>
      <c r="W1084" s="7" t="s">
        <v>1919</v>
      </c>
      <c r="X1084" s="7">
        <v>1179647</v>
      </c>
      <c r="Y1084" s="7" t="s">
        <v>50</v>
      </c>
      <c r="Z1084" s="7">
        <v>2</v>
      </c>
      <c r="AA1084" s="7">
        <v>12000000</v>
      </c>
      <c r="AB1084" s="7" t="s">
        <v>1919</v>
      </c>
      <c r="AC1084" s="7">
        <v>1179647</v>
      </c>
      <c r="AD1084" s="7" t="s">
        <v>178</v>
      </c>
      <c r="AE1084" s="7">
        <v>12000000</v>
      </c>
      <c r="AF1084" s="7" t="s">
        <v>1919</v>
      </c>
      <c r="AG1084" s="7">
        <v>1179647</v>
      </c>
      <c r="AH1084" s="7">
        <v>12000000</v>
      </c>
      <c r="AI1084" s="7" t="s">
        <v>1919</v>
      </c>
      <c r="AJ1084" s="7">
        <v>1179647</v>
      </c>
      <c r="AK1084" s="7" t="s">
        <v>10553</v>
      </c>
      <c r="AL1084" s="7" t="s">
        <v>50</v>
      </c>
      <c r="AM1084" s="7" t="s">
        <v>10823</v>
      </c>
      <c r="AN1084" s="7" t="s">
        <v>66</v>
      </c>
      <c r="AO1084" s="7" t="s">
        <v>10821</v>
      </c>
      <c r="AP1084" s="9" t="s">
        <v>50</v>
      </c>
      <c r="AQ1084" s="8" t="s">
        <v>10824</v>
      </c>
      <c r="AR1084" s="7" t="s">
        <v>50</v>
      </c>
    </row>
    <row r="1085" spans="1:44" ht="15" thickBot="1">
      <c r="A1085" s="10" t="s">
        <v>10825</v>
      </c>
      <c r="B1085" s="11">
        <v>5373</v>
      </c>
      <c r="C1085" s="12">
        <v>43466</v>
      </c>
      <c r="D1085" s="13" t="s">
        <v>45</v>
      </c>
      <c r="E1085" s="13" t="s">
        <v>46</v>
      </c>
      <c r="F1085" s="13" t="s">
        <v>70</v>
      </c>
      <c r="G1085" s="13" t="s">
        <v>71</v>
      </c>
      <c r="H1085" s="13" t="s">
        <v>2796</v>
      </c>
      <c r="I1085" s="13" t="s">
        <v>50</v>
      </c>
      <c r="J1085" s="12">
        <v>45532</v>
      </c>
      <c r="K1085" s="13" t="s">
        <v>50</v>
      </c>
      <c r="L1085" s="13" t="s">
        <v>290</v>
      </c>
      <c r="M1085" s="13" t="s">
        <v>5355</v>
      </c>
      <c r="N1085" s="13" t="s">
        <v>1914</v>
      </c>
      <c r="O1085" s="13" t="s">
        <v>10826</v>
      </c>
      <c r="P1085" s="11">
        <v>36375</v>
      </c>
      <c r="Q1085" s="13" t="s">
        <v>920</v>
      </c>
      <c r="R1085" s="29" t="s">
        <v>10827</v>
      </c>
      <c r="S1085" s="29" t="s">
        <v>10828</v>
      </c>
      <c r="T1085" s="13" t="s">
        <v>50</v>
      </c>
      <c r="U1085" s="13" t="s">
        <v>50</v>
      </c>
      <c r="V1085" s="13" t="s">
        <v>50</v>
      </c>
      <c r="W1085" s="13" t="s">
        <v>50</v>
      </c>
      <c r="X1085" s="13" t="s">
        <v>50</v>
      </c>
      <c r="Y1085" s="13" t="s">
        <v>290</v>
      </c>
      <c r="Z1085" s="13">
        <v>1</v>
      </c>
      <c r="AA1085" s="13" t="s">
        <v>50</v>
      </c>
      <c r="AB1085" s="13" t="s">
        <v>50</v>
      </c>
      <c r="AC1085" s="13" t="s">
        <v>50</v>
      </c>
      <c r="AD1085" s="13" t="s">
        <v>290</v>
      </c>
      <c r="AE1085" s="13" t="s">
        <v>50</v>
      </c>
      <c r="AF1085" s="13" t="s">
        <v>50</v>
      </c>
      <c r="AG1085" s="13" t="s">
        <v>50</v>
      </c>
      <c r="AH1085" s="13" t="s">
        <v>50</v>
      </c>
      <c r="AI1085" s="13" t="s">
        <v>50</v>
      </c>
      <c r="AJ1085" s="13" t="s">
        <v>50</v>
      </c>
      <c r="AK1085" s="13" t="s">
        <v>10829</v>
      </c>
      <c r="AL1085" s="13" t="s">
        <v>50</v>
      </c>
      <c r="AM1085" s="13" t="s">
        <v>10830</v>
      </c>
      <c r="AN1085" s="13" t="s">
        <v>66</v>
      </c>
      <c r="AO1085" s="13" t="s">
        <v>10831</v>
      </c>
      <c r="AP1085" s="15" t="s">
        <v>50</v>
      </c>
      <c r="AQ1085" s="14" t="s">
        <v>10832</v>
      </c>
      <c r="AR1085" s="13" t="s">
        <v>50</v>
      </c>
    </row>
    <row r="1086" spans="1:44" ht="15" thickBot="1">
      <c r="A1086" s="4" t="s">
        <v>10833</v>
      </c>
      <c r="B1086" s="7" t="s">
        <v>50</v>
      </c>
      <c r="C1086" s="6">
        <v>44197</v>
      </c>
      <c r="D1086" s="7" t="s">
        <v>45</v>
      </c>
      <c r="E1086" s="7" t="s">
        <v>46</v>
      </c>
      <c r="F1086" s="7" t="s">
        <v>70</v>
      </c>
      <c r="G1086" s="26" t="s">
        <v>54946</v>
      </c>
      <c r="H1086" s="7" t="s">
        <v>50</v>
      </c>
      <c r="I1086" s="7" t="s">
        <v>50</v>
      </c>
      <c r="J1086" s="6">
        <v>45532</v>
      </c>
      <c r="K1086" s="7" t="s">
        <v>50</v>
      </c>
      <c r="L1086" s="7" t="s">
        <v>178</v>
      </c>
      <c r="M1086" s="7" t="s">
        <v>10834</v>
      </c>
      <c r="N1086" s="7" t="s">
        <v>10835</v>
      </c>
      <c r="O1086" s="7" t="s">
        <v>10836</v>
      </c>
      <c r="P1086" s="5">
        <v>37339</v>
      </c>
      <c r="Q1086" s="7" t="s">
        <v>1201</v>
      </c>
      <c r="R1086" s="28" t="s">
        <v>10837</v>
      </c>
      <c r="S1086" s="28" t="s">
        <v>10838</v>
      </c>
      <c r="T1086" s="7" t="s">
        <v>10839</v>
      </c>
      <c r="U1086" s="7" t="s">
        <v>10840</v>
      </c>
      <c r="V1086" s="7">
        <v>5580755</v>
      </c>
      <c r="W1086" s="7" t="s">
        <v>60</v>
      </c>
      <c r="X1086" s="7">
        <v>5580755</v>
      </c>
      <c r="Y1086" s="7" t="s">
        <v>50</v>
      </c>
      <c r="Z1086" s="7">
        <v>1</v>
      </c>
      <c r="AA1086" s="7">
        <v>5580755</v>
      </c>
      <c r="AB1086" s="7" t="s">
        <v>60</v>
      </c>
      <c r="AC1086" s="7">
        <v>5580755</v>
      </c>
      <c r="AD1086" s="7" t="s">
        <v>178</v>
      </c>
      <c r="AE1086" s="7">
        <v>5580755</v>
      </c>
      <c r="AF1086" s="7" t="s">
        <v>60</v>
      </c>
      <c r="AG1086" s="7">
        <v>5580755</v>
      </c>
      <c r="AH1086" s="7">
        <v>5580755</v>
      </c>
      <c r="AI1086" s="7" t="s">
        <v>60</v>
      </c>
      <c r="AJ1086" s="7">
        <v>5580755</v>
      </c>
      <c r="AK1086" s="7" t="s">
        <v>50</v>
      </c>
      <c r="AL1086" s="7" t="s">
        <v>50</v>
      </c>
      <c r="AM1086" s="7" t="s">
        <v>10841</v>
      </c>
      <c r="AN1086" s="7" t="s">
        <v>66</v>
      </c>
      <c r="AO1086" s="7" t="s">
        <v>10842</v>
      </c>
      <c r="AP1086" s="8" t="s">
        <v>10843</v>
      </c>
      <c r="AQ1086" s="9" t="s">
        <v>50</v>
      </c>
      <c r="AR1086" s="7" t="s">
        <v>50</v>
      </c>
    </row>
    <row r="1087" spans="1:44" ht="15" thickBot="1">
      <c r="A1087" s="10" t="s">
        <v>10844</v>
      </c>
      <c r="B1087" s="13" t="s">
        <v>50</v>
      </c>
      <c r="C1087" s="12">
        <v>37622</v>
      </c>
      <c r="D1087" s="13" t="s">
        <v>5540</v>
      </c>
      <c r="E1087" s="13" t="s">
        <v>46</v>
      </c>
      <c r="F1087" s="13" t="s">
        <v>70</v>
      </c>
      <c r="G1087" s="13" t="s">
        <v>50</v>
      </c>
      <c r="H1087" s="13" t="s">
        <v>50</v>
      </c>
      <c r="I1087" s="13" t="s">
        <v>50</v>
      </c>
      <c r="J1087" s="12">
        <v>45532</v>
      </c>
      <c r="K1087" s="13" t="s">
        <v>50</v>
      </c>
      <c r="L1087" s="13" t="s">
        <v>178</v>
      </c>
      <c r="M1087" s="13" t="s">
        <v>10845</v>
      </c>
      <c r="N1087" s="13" t="s">
        <v>216</v>
      </c>
      <c r="O1087" s="13" t="s">
        <v>10846</v>
      </c>
      <c r="P1087" s="11">
        <v>38057</v>
      </c>
      <c r="Q1087" s="13" t="s">
        <v>218</v>
      </c>
      <c r="R1087" s="29" t="s">
        <v>10847</v>
      </c>
      <c r="S1087" s="30" t="s">
        <v>50</v>
      </c>
      <c r="T1087" s="13" t="s">
        <v>50</v>
      </c>
      <c r="U1087" s="13" t="s">
        <v>10848</v>
      </c>
      <c r="V1087" s="13">
        <v>600000</v>
      </c>
      <c r="W1087" s="13" t="s">
        <v>60</v>
      </c>
      <c r="X1087" s="13">
        <v>600000</v>
      </c>
      <c r="Y1087" s="13" t="s">
        <v>50</v>
      </c>
      <c r="Z1087" s="13">
        <v>3</v>
      </c>
      <c r="AA1087" s="13">
        <v>600000</v>
      </c>
      <c r="AB1087" s="13" t="s">
        <v>60</v>
      </c>
      <c r="AC1087" s="13">
        <v>600000</v>
      </c>
      <c r="AD1087" s="13" t="s">
        <v>178</v>
      </c>
      <c r="AE1087" s="13">
        <v>2597500</v>
      </c>
      <c r="AF1087" s="13" t="s">
        <v>60</v>
      </c>
      <c r="AG1087" s="13">
        <v>2597500</v>
      </c>
      <c r="AH1087" s="13">
        <v>2597500</v>
      </c>
      <c r="AI1087" s="13" t="s">
        <v>60</v>
      </c>
      <c r="AJ1087" s="13">
        <v>2597500</v>
      </c>
      <c r="AK1087" s="13" t="s">
        <v>50</v>
      </c>
      <c r="AL1087" s="13" t="s">
        <v>50</v>
      </c>
      <c r="AM1087" s="13" t="s">
        <v>10849</v>
      </c>
      <c r="AN1087" s="13" t="s">
        <v>66</v>
      </c>
      <c r="AO1087" s="13" t="s">
        <v>50</v>
      </c>
      <c r="AP1087" s="14" t="s">
        <v>10850</v>
      </c>
      <c r="AQ1087" s="15" t="s">
        <v>50</v>
      </c>
      <c r="AR1087" s="13" t="s">
        <v>255</v>
      </c>
    </row>
    <row r="1088" spans="1:44" ht="15" thickBot="1">
      <c r="A1088" s="4" t="s">
        <v>10851</v>
      </c>
      <c r="B1088" s="7">
        <v>1</v>
      </c>
      <c r="C1088" s="6">
        <v>42736</v>
      </c>
      <c r="D1088" s="7" t="s">
        <v>45</v>
      </c>
      <c r="E1088" s="7" t="s">
        <v>50</v>
      </c>
      <c r="F1088" s="7" t="s">
        <v>70</v>
      </c>
      <c r="G1088" s="27" t="s">
        <v>54945</v>
      </c>
      <c r="H1088" s="7" t="s">
        <v>50</v>
      </c>
      <c r="I1088" s="7" t="s">
        <v>50</v>
      </c>
      <c r="J1088" s="6">
        <v>45532</v>
      </c>
      <c r="K1088" s="7" t="s">
        <v>50</v>
      </c>
      <c r="L1088" s="7" t="s">
        <v>178</v>
      </c>
      <c r="M1088" s="7" t="s">
        <v>50</v>
      </c>
      <c r="N1088" s="7" t="s">
        <v>50</v>
      </c>
      <c r="O1088" s="7" t="s">
        <v>10852</v>
      </c>
      <c r="P1088" s="5">
        <v>39064</v>
      </c>
      <c r="Q1088" s="7" t="s">
        <v>50</v>
      </c>
      <c r="R1088" s="28" t="s">
        <v>10853</v>
      </c>
      <c r="S1088" s="28" t="s">
        <v>10854</v>
      </c>
      <c r="T1088" s="7" t="s">
        <v>50</v>
      </c>
      <c r="U1088" s="7" t="s">
        <v>50</v>
      </c>
      <c r="V1088" s="7">
        <v>850000</v>
      </c>
      <c r="W1088" s="7" t="s">
        <v>209</v>
      </c>
      <c r="X1088" s="7">
        <v>950057</v>
      </c>
      <c r="Y1088" s="7" t="s">
        <v>50</v>
      </c>
      <c r="Z1088" s="7">
        <v>2</v>
      </c>
      <c r="AA1088" s="7">
        <v>850000</v>
      </c>
      <c r="AB1088" s="7" t="s">
        <v>209</v>
      </c>
      <c r="AC1088" s="7">
        <v>950057</v>
      </c>
      <c r="AD1088" s="7" t="s">
        <v>178</v>
      </c>
      <c r="AE1088" s="7">
        <v>1150000</v>
      </c>
      <c r="AF1088" s="7" t="s">
        <v>209</v>
      </c>
      <c r="AG1088" s="7">
        <v>1289152</v>
      </c>
      <c r="AH1088" s="7">
        <v>1150000</v>
      </c>
      <c r="AI1088" s="7" t="s">
        <v>209</v>
      </c>
      <c r="AJ1088" s="7">
        <v>1289152</v>
      </c>
      <c r="AK1088" s="7" t="s">
        <v>10855</v>
      </c>
      <c r="AL1088" s="7" t="s">
        <v>50</v>
      </c>
      <c r="AM1088" s="7" t="s">
        <v>10856</v>
      </c>
      <c r="AN1088" s="7" t="s">
        <v>66</v>
      </c>
      <c r="AO1088" s="7" t="s">
        <v>10857</v>
      </c>
      <c r="AP1088" s="8" t="s">
        <v>10858</v>
      </c>
      <c r="AQ1088" s="9" t="s">
        <v>50</v>
      </c>
      <c r="AR1088" s="7" t="s">
        <v>50</v>
      </c>
    </row>
    <row r="1089" spans="1:44" ht="15" thickBot="1">
      <c r="A1089" s="10" t="s">
        <v>10859</v>
      </c>
      <c r="B1089" s="13">
        <v>264</v>
      </c>
      <c r="C1089" s="12">
        <v>43105</v>
      </c>
      <c r="D1089" s="13" t="s">
        <v>45</v>
      </c>
      <c r="E1089" s="13" t="s">
        <v>46</v>
      </c>
      <c r="F1089" s="13" t="s">
        <v>70</v>
      </c>
      <c r="G1089" s="26" t="s">
        <v>54946</v>
      </c>
      <c r="H1089" s="13" t="s">
        <v>240</v>
      </c>
      <c r="I1089" s="13" t="s">
        <v>50</v>
      </c>
      <c r="J1089" s="12">
        <v>45534</v>
      </c>
      <c r="K1089" s="13" t="s">
        <v>191</v>
      </c>
      <c r="L1089" s="13" t="s">
        <v>52</v>
      </c>
      <c r="M1089" s="13" t="s">
        <v>10860</v>
      </c>
      <c r="N1089" s="13" t="s">
        <v>10861</v>
      </c>
      <c r="O1089" s="13" t="s">
        <v>10862</v>
      </c>
      <c r="P1089" s="11">
        <v>39205</v>
      </c>
      <c r="Q1089" s="13" t="s">
        <v>1783</v>
      </c>
      <c r="R1089" s="29" t="s">
        <v>10863</v>
      </c>
      <c r="S1089" s="29" t="s">
        <v>10864</v>
      </c>
      <c r="T1089" s="13" t="s">
        <v>10865</v>
      </c>
      <c r="U1089" s="13" t="s">
        <v>10866</v>
      </c>
      <c r="V1089" s="13">
        <v>5000</v>
      </c>
      <c r="W1089" s="13" t="s">
        <v>60</v>
      </c>
      <c r="X1089" s="13">
        <v>5000</v>
      </c>
      <c r="Y1089" s="13" t="s">
        <v>154</v>
      </c>
      <c r="Z1089" s="13">
        <v>4</v>
      </c>
      <c r="AA1089" s="13">
        <v>2000000</v>
      </c>
      <c r="AB1089" s="13" t="s">
        <v>60</v>
      </c>
      <c r="AC1089" s="13">
        <v>2000000</v>
      </c>
      <c r="AD1089" s="13" t="s">
        <v>241</v>
      </c>
      <c r="AE1089" s="13">
        <v>3517598</v>
      </c>
      <c r="AF1089" s="13" t="s">
        <v>60</v>
      </c>
      <c r="AG1089" s="13">
        <v>3517598</v>
      </c>
      <c r="AH1089" s="13">
        <v>3522598</v>
      </c>
      <c r="AI1089" s="13" t="s">
        <v>60</v>
      </c>
      <c r="AJ1089" s="13">
        <v>3522598</v>
      </c>
      <c r="AK1089" s="13" t="s">
        <v>10867</v>
      </c>
      <c r="AL1089" s="13" t="s">
        <v>50</v>
      </c>
      <c r="AM1089" s="13" t="s">
        <v>10868</v>
      </c>
      <c r="AN1089" s="13" t="s">
        <v>66</v>
      </c>
      <c r="AO1089" s="13" t="s">
        <v>10869</v>
      </c>
      <c r="AP1089" s="14" t="s">
        <v>10870</v>
      </c>
      <c r="AQ1089" s="15" t="s">
        <v>50</v>
      </c>
      <c r="AR1089" s="13" t="s">
        <v>50</v>
      </c>
    </row>
    <row r="1090" spans="1:44" ht="15" thickBot="1">
      <c r="A1090" s="4" t="s">
        <v>10871</v>
      </c>
      <c r="B1090" s="7">
        <v>938</v>
      </c>
      <c r="C1090" s="6">
        <v>43060</v>
      </c>
      <c r="D1090" s="7" t="s">
        <v>45</v>
      </c>
      <c r="E1090" s="7" t="s">
        <v>46</v>
      </c>
      <c r="F1090" s="7" t="s">
        <v>70</v>
      </c>
      <c r="G1090" s="26" t="s">
        <v>54946</v>
      </c>
      <c r="H1090" s="7" t="s">
        <v>718</v>
      </c>
      <c r="I1090" s="7" t="s">
        <v>50</v>
      </c>
      <c r="J1090" s="6">
        <v>45532</v>
      </c>
      <c r="K1090" s="7" t="s">
        <v>177</v>
      </c>
      <c r="L1090" s="7" t="s">
        <v>467</v>
      </c>
      <c r="M1090" s="7" t="s">
        <v>10872</v>
      </c>
      <c r="N1090" s="7" t="s">
        <v>54</v>
      </c>
      <c r="O1090" s="7" t="s">
        <v>10873</v>
      </c>
      <c r="P1090" s="5">
        <v>39786</v>
      </c>
      <c r="Q1090" s="7" t="s">
        <v>56</v>
      </c>
      <c r="R1090" s="28" t="s">
        <v>10874</v>
      </c>
      <c r="S1090" s="28" t="s">
        <v>10875</v>
      </c>
      <c r="T1090" s="7" t="s">
        <v>10876</v>
      </c>
      <c r="U1090" s="7" t="s">
        <v>50</v>
      </c>
      <c r="V1090" s="7">
        <v>2100000</v>
      </c>
      <c r="W1090" s="7" t="s">
        <v>60</v>
      </c>
      <c r="X1090" s="7">
        <v>2100000</v>
      </c>
      <c r="Y1090" s="7" t="s">
        <v>467</v>
      </c>
      <c r="Z1090" s="7">
        <v>4</v>
      </c>
      <c r="AA1090" s="7">
        <v>2100000</v>
      </c>
      <c r="AB1090" s="7" t="s">
        <v>60</v>
      </c>
      <c r="AC1090" s="7">
        <v>2100000</v>
      </c>
      <c r="AD1090" s="7" t="s">
        <v>467</v>
      </c>
      <c r="AE1090" s="7">
        <v>10600000</v>
      </c>
      <c r="AF1090" s="7" t="s">
        <v>60</v>
      </c>
      <c r="AG1090" s="7">
        <v>10600000</v>
      </c>
      <c r="AH1090" s="7">
        <v>10600000</v>
      </c>
      <c r="AI1090" s="7" t="s">
        <v>60</v>
      </c>
      <c r="AJ1090" s="7">
        <v>10600000</v>
      </c>
      <c r="AK1090" s="7" t="s">
        <v>50</v>
      </c>
      <c r="AL1090" s="7" t="s">
        <v>50</v>
      </c>
      <c r="AM1090" s="7" t="s">
        <v>10877</v>
      </c>
      <c r="AN1090" s="7" t="s">
        <v>66</v>
      </c>
      <c r="AO1090" s="7" t="s">
        <v>10878</v>
      </c>
      <c r="AP1090" s="9" t="s">
        <v>50</v>
      </c>
      <c r="AQ1090" s="8" t="s">
        <v>10879</v>
      </c>
      <c r="AR1090" s="7" t="s">
        <v>50</v>
      </c>
    </row>
    <row r="1091" spans="1:44" ht="15" thickBot="1">
      <c r="A1091" s="10" t="s">
        <v>10880</v>
      </c>
      <c r="B1091" s="11">
        <v>5130</v>
      </c>
      <c r="C1091" s="12">
        <v>21186</v>
      </c>
      <c r="D1091" s="13" t="s">
        <v>45</v>
      </c>
      <c r="E1091" s="13" t="s">
        <v>46</v>
      </c>
      <c r="F1091" s="13" t="s">
        <v>70</v>
      </c>
      <c r="G1091" s="13" t="s">
        <v>176</v>
      </c>
      <c r="H1091" s="13" t="s">
        <v>10881</v>
      </c>
      <c r="I1091" s="13" t="s">
        <v>50</v>
      </c>
      <c r="J1091" s="12">
        <v>45534</v>
      </c>
      <c r="K1091" s="13" t="s">
        <v>191</v>
      </c>
      <c r="L1091" s="13" t="s">
        <v>178</v>
      </c>
      <c r="M1091" s="13" t="s">
        <v>10882</v>
      </c>
      <c r="N1091" s="13" t="s">
        <v>10883</v>
      </c>
      <c r="O1091" s="13" t="s">
        <v>10884</v>
      </c>
      <c r="P1091" s="11">
        <v>43353</v>
      </c>
      <c r="Q1091" s="13" t="s">
        <v>1024</v>
      </c>
      <c r="R1091" s="29" t="s">
        <v>10885</v>
      </c>
      <c r="S1091" s="29" t="s">
        <v>10886</v>
      </c>
      <c r="T1091" s="13" t="s">
        <v>10887</v>
      </c>
      <c r="U1091" s="13" t="s">
        <v>10888</v>
      </c>
      <c r="V1091" s="13">
        <v>2405840</v>
      </c>
      <c r="W1091" s="13" t="s">
        <v>60</v>
      </c>
      <c r="X1091" s="13">
        <v>2405840</v>
      </c>
      <c r="Y1091" s="13" t="s">
        <v>50</v>
      </c>
      <c r="Z1091" s="13">
        <v>6</v>
      </c>
      <c r="AA1091" s="13">
        <v>2405840</v>
      </c>
      <c r="AB1091" s="13" t="s">
        <v>60</v>
      </c>
      <c r="AC1091" s="13">
        <v>2405840</v>
      </c>
      <c r="AD1091" s="13" t="s">
        <v>178</v>
      </c>
      <c r="AE1091" s="13">
        <v>24206287</v>
      </c>
      <c r="AF1091" s="13" t="s">
        <v>60</v>
      </c>
      <c r="AG1091" s="13">
        <v>24206287</v>
      </c>
      <c r="AH1091" s="13">
        <v>24206287</v>
      </c>
      <c r="AI1091" s="13" t="s">
        <v>60</v>
      </c>
      <c r="AJ1091" s="13">
        <v>24206287</v>
      </c>
      <c r="AK1091" s="13" t="s">
        <v>50</v>
      </c>
      <c r="AL1091" s="13" t="s">
        <v>50</v>
      </c>
      <c r="AM1091" s="13" t="s">
        <v>10889</v>
      </c>
      <c r="AN1091" s="13" t="s">
        <v>66</v>
      </c>
      <c r="AO1091" s="13" t="s">
        <v>10890</v>
      </c>
      <c r="AP1091" s="15" t="s">
        <v>50</v>
      </c>
      <c r="AQ1091" s="14" t="s">
        <v>10891</v>
      </c>
      <c r="AR1091" s="13" t="s">
        <v>50</v>
      </c>
    </row>
    <row r="1092" spans="1:44" ht="15" thickBot="1">
      <c r="A1092" s="4" t="s">
        <v>10892</v>
      </c>
      <c r="B1092" s="5">
        <v>4103155</v>
      </c>
      <c r="C1092" s="6">
        <v>12785</v>
      </c>
      <c r="D1092" s="7" t="s">
        <v>45</v>
      </c>
      <c r="E1092" s="7" t="s">
        <v>46</v>
      </c>
      <c r="F1092" s="7" t="s">
        <v>70</v>
      </c>
      <c r="G1092" s="7" t="s">
        <v>71</v>
      </c>
      <c r="H1092" s="7" t="s">
        <v>49</v>
      </c>
      <c r="I1092" s="7" t="s">
        <v>50</v>
      </c>
      <c r="J1092" s="6">
        <v>45533</v>
      </c>
      <c r="K1092" s="7" t="s">
        <v>161</v>
      </c>
      <c r="L1092" s="7" t="s">
        <v>131</v>
      </c>
      <c r="M1092" s="7" t="s">
        <v>2508</v>
      </c>
      <c r="N1092" s="7" t="s">
        <v>590</v>
      </c>
      <c r="O1092" s="7" t="s">
        <v>10893</v>
      </c>
      <c r="P1092" s="5">
        <v>45429</v>
      </c>
      <c r="Q1092" s="7" t="s">
        <v>481</v>
      </c>
      <c r="R1092" s="28" t="s">
        <v>10894</v>
      </c>
      <c r="S1092" s="28" t="s">
        <v>10895</v>
      </c>
      <c r="T1092" s="7" t="s">
        <v>10896</v>
      </c>
      <c r="U1092" s="7" t="s">
        <v>10897</v>
      </c>
      <c r="V1092" s="7">
        <v>447400000</v>
      </c>
      <c r="W1092" s="7" t="s">
        <v>60</v>
      </c>
      <c r="X1092" s="7">
        <v>447400000</v>
      </c>
      <c r="Y1092" s="7" t="s">
        <v>50</v>
      </c>
      <c r="Z1092" s="7">
        <v>1</v>
      </c>
      <c r="AA1092" s="7" t="s">
        <v>50</v>
      </c>
      <c r="AB1092" s="7" t="s">
        <v>50</v>
      </c>
      <c r="AC1092" s="7" t="s">
        <v>50</v>
      </c>
      <c r="AD1092" s="7" t="s">
        <v>50</v>
      </c>
      <c r="AE1092" s="7" t="s">
        <v>50</v>
      </c>
      <c r="AF1092" s="7" t="s">
        <v>50</v>
      </c>
      <c r="AG1092" s="7" t="s">
        <v>50</v>
      </c>
      <c r="AH1092" s="7">
        <v>447400000</v>
      </c>
      <c r="AI1092" s="7" t="s">
        <v>60</v>
      </c>
      <c r="AJ1092" s="7">
        <v>447400000</v>
      </c>
      <c r="AK1092" s="7" t="s">
        <v>50</v>
      </c>
      <c r="AL1092" s="7" t="s">
        <v>50</v>
      </c>
      <c r="AM1092" s="7" t="s">
        <v>10898</v>
      </c>
      <c r="AN1092" s="7" t="s">
        <v>66</v>
      </c>
      <c r="AO1092" s="7" t="s">
        <v>10899</v>
      </c>
      <c r="AP1092" s="8" t="s">
        <v>10900</v>
      </c>
      <c r="AQ1092" s="9" t="s">
        <v>50</v>
      </c>
      <c r="AR1092" s="7" t="s">
        <v>50</v>
      </c>
    </row>
    <row r="1093" spans="1:44" ht="15" thickBot="1">
      <c r="A1093" s="10" t="s">
        <v>10901</v>
      </c>
      <c r="B1093" s="13" t="s">
        <v>50</v>
      </c>
      <c r="C1093" s="12">
        <v>45447</v>
      </c>
      <c r="D1093" s="13" t="s">
        <v>45</v>
      </c>
      <c r="E1093" s="13" t="s">
        <v>50</v>
      </c>
      <c r="F1093" s="13" t="s">
        <v>70</v>
      </c>
      <c r="G1093" s="13" t="s">
        <v>176</v>
      </c>
      <c r="H1093" s="13" t="s">
        <v>50</v>
      </c>
      <c r="I1093" s="13" t="s">
        <v>50</v>
      </c>
      <c r="J1093" s="12">
        <v>45532</v>
      </c>
      <c r="K1093" s="13" t="s">
        <v>50</v>
      </c>
      <c r="L1093" s="13" t="s">
        <v>131</v>
      </c>
      <c r="M1093" s="13" t="s">
        <v>3222</v>
      </c>
      <c r="N1093" s="13" t="s">
        <v>50</v>
      </c>
      <c r="O1093" s="13" t="s">
        <v>10902</v>
      </c>
      <c r="P1093" s="11">
        <v>45644</v>
      </c>
      <c r="Q1093" s="13" t="s">
        <v>50</v>
      </c>
      <c r="R1093" s="29" t="s">
        <v>10903</v>
      </c>
      <c r="S1093" s="29" t="s">
        <v>10904</v>
      </c>
      <c r="T1093" s="13" t="s">
        <v>10905</v>
      </c>
      <c r="U1093" s="13" t="s">
        <v>10906</v>
      </c>
      <c r="V1093" s="13">
        <v>7900000000</v>
      </c>
      <c r="W1093" s="13" t="s">
        <v>1085</v>
      </c>
      <c r="X1093" s="13">
        <v>5874579949</v>
      </c>
      <c r="Y1093" s="13" t="s">
        <v>50</v>
      </c>
      <c r="Z1093" s="13">
        <v>1</v>
      </c>
      <c r="AA1093" s="13" t="s">
        <v>50</v>
      </c>
      <c r="AB1093" s="13" t="s">
        <v>50</v>
      </c>
      <c r="AC1093" s="13" t="s">
        <v>50</v>
      </c>
      <c r="AD1093" s="13" t="s">
        <v>50</v>
      </c>
      <c r="AE1093" s="13" t="s">
        <v>50</v>
      </c>
      <c r="AF1093" s="13" t="s">
        <v>50</v>
      </c>
      <c r="AG1093" s="13" t="s">
        <v>50</v>
      </c>
      <c r="AH1093" s="13">
        <v>7900000000</v>
      </c>
      <c r="AI1093" s="13" t="s">
        <v>1085</v>
      </c>
      <c r="AJ1093" s="13">
        <v>5874579949</v>
      </c>
      <c r="AK1093" s="13" t="s">
        <v>50</v>
      </c>
      <c r="AL1093" s="13" t="s">
        <v>50</v>
      </c>
      <c r="AM1093" s="13" t="s">
        <v>10907</v>
      </c>
      <c r="AN1093" s="13" t="s">
        <v>66</v>
      </c>
      <c r="AO1093" s="13" t="s">
        <v>10908</v>
      </c>
      <c r="AP1093" s="15" t="s">
        <v>50</v>
      </c>
      <c r="AQ1093" s="14" t="s">
        <v>10909</v>
      </c>
      <c r="AR1093" s="13" t="s">
        <v>50</v>
      </c>
    </row>
    <row r="1094" spans="1:44" ht="15" thickBot="1">
      <c r="A1094" s="4" t="s">
        <v>10910</v>
      </c>
      <c r="B1094" s="7" t="s">
        <v>50</v>
      </c>
      <c r="C1094" s="6">
        <v>45078</v>
      </c>
      <c r="D1094" s="7" t="s">
        <v>45</v>
      </c>
      <c r="E1094" s="7" t="s">
        <v>46</v>
      </c>
      <c r="F1094" s="7" t="s">
        <v>70</v>
      </c>
      <c r="G1094" s="26" t="s">
        <v>54946</v>
      </c>
      <c r="H1094" s="7" t="s">
        <v>240</v>
      </c>
      <c r="I1094" s="7" t="s">
        <v>50</v>
      </c>
      <c r="J1094" s="6">
        <v>45533</v>
      </c>
      <c r="K1094" s="7" t="s">
        <v>50</v>
      </c>
      <c r="L1094" s="7" t="s">
        <v>467</v>
      </c>
      <c r="M1094" s="7" t="s">
        <v>10911</v>
      </c>
      <c r="N1094" s="7" t="s">
        <v>91</v>
      </c>
      <c r="O1094" s="7" t="s">
        <v>10912</v>
      </c>
      <c r="P1094" s="5">
        <v>47115</v>
      </c>
      <c r="Q1094" s="7" t="s">
        <v>93</v>
      </c>
      <c r="R1094" s="28" t="s">
        <v>10913</v>
      </c>
      <c r="S1094" s="28" t="s">
        <v>10914</v>
      </c>
      <c r="T1094" s="7" t="s">
        <v>10915</v>
      </c>
      <c r="U1094" s="7" t="s">
        <v>50</v>
      </c>
      <c r="V1094" s="7" t="s">
        <v>50</v>
      </c>
      <c r="W1094" s="7" t="s">
        <v>50</v>
      </c>
      <c r="X1094" s="7" t="s">
        <v>50</v>
      </c>
      <c r="Y1094" s="7" t="s">
        <v>467</v>
      </c>
      <c r="Z1094" s="7">
        <v>2</v>
      </c>
      <c r="AA1094" s="7" t="s">
        <v>50</v>
      </c>
      <c r="AB1094" s="7" t="s">
        <v>50</v>
      </c>
      <c r="AC1094" s="7" t="s">
        <v>50</v>
      </c>
      <c r="AD1094" s="7" t="s">
        <v>467</v>
      </c>
      <c r="AE1094" s="7" t="s">
        <v>50</v>
      </c>
      <c r="AF1094" s="7" t="s">
        <v>50</v>
      </c>
      <c r="AG1094" s="7" t="s">
        <v>50</v>
      </c>
      <c r="AH1094" s="7" t="s">
        <v>50</v>
      </c>
      <c r="AI1094" s="7" t="s">
        <v>50</v>
      </c>
      <c r="AJ1094" s="7" t="s">
        <v>50</v>
      </c>
      <c r="AK1094" s="7" t="s">
        <v>50</v>
      </c>
      <c r="AL1094" s="7" t="s">
        <v>50</v>
      </c>
      <c r="AM1094" s="7" t="s">
        <v>10916</v>
      </c>
      <c r="AN1094" s="7" t="s">
        <v>66</v>
      </c>
      <c r="AO1094" s="7" t="s">
        <v>10917</v>
      </c>
      <c r="AP1094" s="9" t="s">
        <v>50</v>
      </c>
      <c r="AQ1094" s="8" t="s">
        <v>10918</v>
      </c>
      <c r="AR1094" s="7" t="s">
        <v>50</v>
      </c>
    </row>
    <row r="1095" spans="1:44" ht="15" thickBot="1">
      <c r="A1095" s="10" t="s">
        <v>10919</v>
      </c>
      <c r="B1095" s="11">
        <v>4035</v>
      </c>
      <c r="C1095" s="12">
        <v>31413</v>
      </c>
      <c r="D1095" s="13" t="s">
        <v>45</v>
      </c>
      <c r="E1095" s="13" t="s">
        <v>1939</v>
      </c>
      <c r="F1095" s="13" t="s">
        <v>70</v>
      </c>
      <c r="G1095" s="13" t="s">
        <v>145</v>
      </c>
      <c r="H1095" s="13" t="s">
        <v>10920</v>
      </c>
      <c r="I1095" s="13" t="s">
        <v>50</v>
      </c>
      <c r="J1095" s="12">
        <v>45532</v>
      </c>
      <c r="K1095" s="13" t="s">
        <v>191</v>
      </c>
      <c r="L1095" s="13" t="s">
        <v>52</v>
      </c>
      <c r="M1095" s="13" t="s">
        <v>10921</v>
      </c>
      <c r="N1095" s="13" t="s">
        <v>628</v>
      </c>
      <c r="O1095" s="13" t="s">
        <v>10922</v>
      </c>
      <c r="P1095" s="11">
        <v>47127</v>
      </c>
      <c r="Q1095" s="13" t="s">
        <v>630</v>
      </c>
      <c r="R1095" s="29" t="s">
        <v>10923</v>
      </c>
      <c r="S1095" s="29" t="s">
        <v>10924</v>
      </c>
      <c r="T1095" s="13" t="s">
        <v>10925</v>
      </c>
      <c r="U1095" s="13" t="s">
        <v>10926</v>
      </c>
      <c r="V1095" s="13">
        <v>750000</v>
      </c>
      <c r="W1095" s="13" t="s">
        <v>60</v>
      </c>
      <c r="X1095" s="13">
        <v>750000</v>
      </c>
      <c r="Y1095" s="13" t="s">
        <v>50</v>
      </c>
      <c r="Z1095" s="13">
        <v>2</v>
      </c>
      <c r="AA1095" s="13" t="s">
        <v>50</v>
      </c>
      <c r="AB1095" s="13" t="s">
        <v>50</v>
      </c>
      <c r="AC1095" s="13" t="s">
        <v>50</v>
      </c>
      <c r="AD1095" s="13" t="s">
        <v>50</v>
      </c>
      <c r="AE1095" s="13" t="s">
        <v>50</v>
      </c>
      <c r="AF1095" s="13" t="s">
        <v>50</v>
      </c>
      <c r="AG1095" s="13" t="s">
        <v>50</v>
      </c>
      <c r="AH1095" s="13">
        <v>750000</v>
      </c>
      <c r="AI1095" s="13" t="s">
        <v>60</v>
      </c>
      <c r="AJ1095" s="13">
        <v>750000</v>
      </c>
      <c r="AK1095" s="13" t="s">
        <v>10927</v>
      </c>
      <c r="AL1095" s="13" t="s">
        <v>50</v>
      </c>
      <c r="AM1095" s="13" t="s">
        <v>10928</v>
      </c>
      <c r="AN1095" s="13" t="s">
        <v>66</v>
      </c>
      <c r="AO1095" s="13" t="s">
        <v>10929</v>
      </c>
      <c r="AP1095" s="15" t="s">
        <v>50</v>
      </c>
      <c r="AQ1095" s="14" t="s">
        <v>10930</v>
      </c>
      <c r="AR1095" s="13" t="s">
        <v>50</v>
      </c>
    </row>
    <row r="1096" spans="1:44" ht="15" thickBot="1">
      <c r="A1096" s="4" t="s">
        <v>10931</v>
      </c>
      <c r="B1096" s="7" t="s">
        <v>50</v>
      </c>
      <c r="C1096" s="6">
        <v>44562</v>
      </c>
      <c r="D1096" s="7" t="s">
        <v>45</v>
      </c>
      <c r="E1096" s="7" t="s">
        <v>46</v>
      </c>
      <c r="F1096" s="7" t="s">
        <v>70</v>
      </c>
      <c r="G1096" s="26" t="s">
        <v>54946</v>
      </c>
      <c r="H1096" s="7" t="s">
        <v>50</v>
      </c>
      <c r="I1096" s="7" t="s">
        <v>50</v>
      </c>
      <c r="J1096" s="6">
        <v>45532</v>
      </c>
      <c r="K1096" s="7" t="s">
        <v>50</v>
      </c>
      <c r="L1096" s="7" t="s">
        <v>467</v>
      </c>
      <c r="M1096" s="7" t="s">
        <v>1010</v>
      </c>
      <c r="N1096" s="7" t="s">
        <v>10932</v>
      </c>
      <c r="O1096" s="7" t="s">
        <v>10933</v>
      </c>
      <c r="P1096" s="5">
        <v>48857</v>
      </c>
      <c r="Q1096" s="7" t="s">
        <v>245</v>
      </c>
      <c r="R1096" s="28" t="s">
        <v>10934</v>
      </c>
      <c r="S1096" s="28" t="s">
        <v>10935</v>
      </c>
      <c r="T1096" s="7" t="s">
        <v>10936</v>
      </c>
      <c r="U1096" s="7" t="s">
        <v>50</v>
      </c>
      <c r="V1096" s="7">
        <v>1400000</v>
      </c>
      <c r="W1096" s="7" t="s">
        <v>60</v>
      </c>
      <c r="X1096" s="7">
        <v>1400000</v>
      </c>
      <c r="Y1096" s="7" t="s">
        <v>467</v>
      </c>
      <c r="Z1096" s="7">
        <v>1</v>
      </c>
      <c r="AA1096" s="7">
        <v>1400000</v>
      </c>
      <c r="AB1096" s="7" t="s">
        <v>60</v>
      </c>
      <c r="AC1096" s="7">
        <v>1400000</v>
      </c>
      <c r="AD1096" s="7" t="s">
        <v>467</v>
      </c>
      <c r="AE1096" s="7">
        <v>1400000</v>
      </c>
      <c r="AF1096" s="7" t="s">
        <v>60</v>
      </c>
      <c r="AG1096" s="7">
        <v>1400000</v>
      </c>
      <c r="AH1096" s="7">
        <v>1400000</v>
      </c>
      <c r="AI1096" s="7" t="s">
        <v>60</v>
      </c>
      <c r="AJ1096" s="7">
        <v>1400000</v>
      </c>
      <c r="AK1096" s="7" t="s">
        <v>50</v>
      </c>
      <c r="AL1096" s="7" t="s">
        <v>50</v>
      </c>
      <c r="AM1096" s="7" t="s">
        <v>10937</v>
      </c>
      <c r="AN1096" s="7" t="s">
        <v>66</v>
      </c>
      <c r="AO1096" s="7" t="s">
        <v>10938</v>
      </c>
      <c r="AP1096" s="8" t="s">
        <v>10939</v>
      </c>
      <c r="AQ1096" s="9" t="s">
        <v>50</v>
      </c>
      <c r="AR1096" s="7" t="s">
        <v>50</v>
      </c>
    </row>
    <row r="1097" spans="1:44" ht="15" thickBot="1">
      <c r="A1097" s="10" t="s">
        <v>10940</v>
      </c>
      <c r="B1097" s="11">
        <v>111169</v>
      </c>
      <c r="C1097" s="12">
        <v>41275</v>
      </c>
      <c r="D1097" s="13" t="s">
        <v>45</v>
      </c>
      <c r="E1097" s="13" t="s">
        <v>46</v>
      </c>
      <c r="F1097" s="13" t="s">
        <v>70</v>
      </c>
      <c r="G1097" s="13" t="s">
        <v>71</v>
      </c>
      <c r="H1097" s="13" t="s">
        <v>4326</v>
      </c>
      <c r="I1097" s="13" t="s">
        <v>50</v>
      </c>
      <c r="J1097" s="12">
        <v>45535</v>
      </c>
      <c r="K1097" s="13" t="s">
        <v>72</v>
      </c>
      <c r="L1097" s="13" t="s">
        <v>124</v>
      </c>
      <c r="M1097" s="13" t="s">
        <v>10941</v>
      </c>
      <c r="N1097" s="13" t="s">
        <v>4956</v>
      </c>
      <c r="O1097" s="13" t="s">
        <v>10942</v>
      </c>
      <c r="P1097" s="11">
        <v>49052</v>
      </c>
      <c r="Q1097" s="13" t="s">
        <v>245</v>
      </c>
      <c r="R1097" s="29" t="s">
        <v>10943</v>
      </c>
      <c r="S1097" s="29" t="s">
        <v>10944</v>
      </c>
      <c r="T1097" s="13" t="s">
        <v>10945</v>
      </c>
      <c r="U1097" s="13" t="s">
        <v>10946</v>
      </c>
      <c r="V1097" s="13">
        <v>35000000</v>
      </c>
      <c r="W1097" s="13" t="s">
        <v>60</v>
      </c>
      <c r="X1097" s="13">
        <v>35000000</v>
      </c>
      <c r="Y1097" s="13" t="s">
        <v>81</v>
      </c>
      <c r="Z1097" s="13">
        <v>11</v>
      </c>
      <c r="AA1097" s="13">
        <v>35000000</v>
      </c>
      <c r="AB1097" s="13" t="s">
        <v>60</v>
      </c>
      <c r="AC1097" s="13">
        <v>35000000</v>
      </c>
      <c r="AD1097" s="13" t="s">
        <v>124</v>
      </c>
      <c r="AE1097" s="13">
        <v>80563228</v>
      </c>
      <c r="AF1097" s="13" t="s">
        <v>60</v>
      </c>
      <c r="AG1097" s="13">
        <v>80563228</v>
      </c>
      <c r="AH1097" s="13">
        <v>80563228</v>
      </c>
      <c r="AI1097" s="13" t="s">
        <v>60</v>
      </c>
      <c r="AJ1097" s="13">
        <v>80563228</v>
      </c>
      <c r="AK1097" s="13" t="s">
        <v>10947</v>
      </c>
      <c r="AL1097" s="13" t="s">
        <v>50</v>
      </c>
      <c r="AM1097" s="13" t="s">
        <v>10948</v>
      </c>
      <c r="AN1097" s="13" t="s">
        <v>66</v>
      </c>
      <c r="AO1097" s="13" t="s">
        <v>10949</v>
      </c>
      <c r="AP1097" s="14" t="s">
        <v>10950</v>
      </c>
      <c r="AQ1097" s="15" t="s">
        <v>50</v>
      </c>
      <c r="AR1097" s="13" t="s">
        <v>50</v>
      </c>
    </row>
    <row r="1098" spans="1:44" ht="15" thickBot="1">
      <c r="A1098" s="4" t="s">
        <v>10951</v>
      </c>
      <c r="B1098" s="7">
        <v>108</v>
      </c>
      <c r="C1098" s="6">
        <v>44713</v>
      </c>
      <c r="D1098" s="7" t="s">
        <v>45</v>
      </c>
      <c r="E1098" s="7" t="s">
        <v>46</v>
      </c>
      <c r="F1098" s="7" t="s">
        <v>70</v>
      </c>
      <c r="G1098" s="27" t="s">
        <v>54945</v>
      </c>
      <c r="H1098" s="7" t="s">
        <v>50</v>
      </c>
      <c r="I1098" s="7" t="s">
        <v>50</v>
      </c>
      <c r="J1098" s="6">
        <v>45534</v>
      </c>
      <c r="K1098" s="7" t="s">
        <v>50</v>
      </c>
      <c r="L1098" s="7" t="s">
        <v>52</v>
      </c>
      <c r="M1098" s="7" t="s">
        <v>10952</v>
      </c>
      <c r="N1098" s="7" t="s">
        <v>3823</v>
      </c>
      <c r="O1098" s="7" t="s">
        <v>10953</v>
      </c>
      <c r="P1098" s="5">
        <v>49759</v>
      </c>
      <c r="Q1098" s="7" t="s">
        <v>1783</v>
      </c>
      <c r="R1098" s="28" t="s">
        <v>10954</v>
      </c>
      <c r="S1098" s="28" t="s">
        <v>10955</v>
      </c>
      <c r="T1098" s="7" t="s">
        <v>10956</v>
      </c>
      <c r="U1098" s="7" t="s">
        <v>10957</v>
      </c>
      <c r="V1098" s="7">
        <v>100000</v>
      </c>
      <c r="W1098" s="7" t="s">
        <v>60</v>
      </c>
      <c r="X1098" s="7">
        <v>100000</v>
      </c>
      <c r="Y1098" s="7" t="s">
        <v>50</v>
      </c>
      <c r="Z1098" s="7">
        <v>2</v>
      </c>
      <c r="AA1098" s="7" t="s">
        <v>50</v>
      </c>
      <c r="AB1098" s="7" t="s">
        <v>50</v>
      </c>
      <c r="AC1098" s="7" t="s">
        <v>50</v>
      </c>
      <c r="AD1098" s="7" t="s">
        <v>50</v>
      </c>
      <c r="AE1098" s="7" t="s">
        <v>50</v>
      </c>
      <c r="AF1098" s="7" t="s">
        <v>50</v>
      </c>
      <c r="AG1098" s="7" t="s">
        <v>50</v>
      </c>
      <c r="AH1098" s="7">
        <v>150000</v>
      </c>
      <c r="AI1098" s="7" t="s">
        <v>60</v>
      </c>
      <c r="AJ1098" s="7">
        <v>150000</v>
      </c>
      <c r="AK1098" s="7" t="s">
        <v>50</v>
      </c>
      <c r="AL1098" s="7" t="s">
        <v>50</v>
      </c>
      <c r="AM1098" s="7" t="s">
        <v>10958</v>
      </c>
      <c r="AN1098" s="7" t="s">
        <v>253</v>
      </c>
      <c r="AO1098" s="7" t="s">
        <v>50</v>
      </c>
      <c r="AP1098" s="8" t="s">
        <v>10959</v>
      </c>
      <c r="AQ1098" s="9" t="s">
        <v>50</v>
      </c>
      <c r="AR1098" s="7" t="s">
        <v>255</v>
      </c>
    </row>
    <row r="1099" spans="1:44" ht="15" thickBot="1">
      <c r="A1099" s="10" t="s">
        <v>10960</v>
      </c>
      <c r="B1099" s="13" t="s">
        <v>50</v>
      </c>
      <c r="C1099" s="12">
        <v>44562</v>
      </c>
      <c r="D1099" s="13" t="s">
        <v>45</v>
      </c>
      <c r="E1099" s="13" t="s">
        <v>46</v>
      </c>
      <c r="F1099" s="13" t="s">
        <v>70</v>
      </c>
      <c r="G1099" s="27" t="s">
        <v>54945</v>
      </c>
      <c r="H1099" s="13" t="s">
        <v>50</v>
      </c>
      <c r="I1099" s="13" t="s">
        <v>50</v>
      </c>
      <c r="J1099" s="12">
        <v>45534</v>
      </c>
      <c r="K1099" s="13" t="s">
        <v>50</v>
      </c>
      <c r="L1099" s="13" t="s">
        <v>178</v>
      </c>
      <c r="M1099" s="13" t="s">
        <v>10961</v>
      </c>
      <c r="N1099" s="13" t="s">
        <v>75</v>
      </c>
      <c r="O1099" s="13" t="s">
        <v>10962</v>
      </c>
      <c r="P1099" s="11">
        <v>50517</v>
      </c>
      <c r="Q1099" s="13" t="s">
        <v>77</v>
      </c>
      <c r="R1099" s="29" t="s">
        <v>10963</v>
      </c>
      <c r="S1099" s="29" t="s">
        <v>10964</v>
      </c>
      <c r="T1099" s="13" t="s">
        <v>50</v>
      </c>
      <c r="U1099" s="13" t="s">
        <v>50</v>
      </c>
      <c r="V1099" s="13">
        <v>7068795</v>
      </c>
      <c r="W1099" s="13" t="s">
        <v>60</v>
      </c>
      <c r="X1099" s="13">
        <v>7068795</v>
      </c>
      <c r="Y1099" s="13" t="s">
        <v>50</v>
      </c>
      <c r="Z1099" s="13">
        <v>4</v>
      </c>
      <c r="AA1099" s="13">
        <v>7068795</v>
      </c>
      <c r="AB1099" s="13" t="s">
        <v>60</v>
      </c>
      <c r="AC1099" s="13">
        <v>7068795</v>
      </c>
      <c r="AD1099" s="13" t="s">
        <v>178</v>
      </c>
      <c r="AE1099" s="13">
        <v>7768795</v>
      </c>
      <c r="AF1099" s="13" t="s">
        <v>60</v>
      </c>
      <c r="AG1099" s="13">
        <v>7768795</v>
      </c>
      <c r="AH1099" s="13">
        <v>7768795</v>
      </c>
      <c r="AI1099" s="13" t="s">
        <v>60</v>
      </c>
      <c r="AJ1099" s="13">
        <v>7768795</v>
      </c>
      <c r="AK1099" s="13" t="s">
        <v>10965</v>
      </c>
      <c r="AL1099" s="13" t="s">
        <v>50</v>
      </c>
      <c r="AM1099" s="13" t="s">
        <v>10966</v>
      </c>
      <c r="AN1099" s="13" t="s">
        <v>66</v>
      </c>
      <c r="AO1099" s="13" t="s">
        <v>50</v>
      </c>
      <c r="AP1099" s="15" t="s">
        <v>50</v>
      </c>
      <c r="AQ1099" s="14" t="s">
        <v>10967</v>
      </c>
      <c r="AR1099" s="13" t="s">
        <v>255</v>
      </c>
    </row>
    <row r="1100" spans="1:44" ht="15" thickBot="1">
      <c r="A1100" s="4" t="s">
        <v>10968</v>
      </c>
      <c r="B1100" s="5">
        <v>10912</v>
      </c>
      <c r="C1100" s="6">
        <v>43831</v>
      </c>
      <c r="D1100" s="7" t="s">
        <v>45</v>
      </c>
      <c r="E1100" s="7" t="s">
        <v>46</v>
      </c>
      <c r="F1100" s="7" t="s">
        <v>70</v>
      </c>
      <c r="G1100" s="26" t="s">
        <v>54946</v>
      </c>
      <c r="H1100" s="7" t="s">
        <v>562</v>
      </c>
      <c r="I1100" s="7" t="s">
        <v>50</v>
      </c>
      <c r="J1100" s="6">
        <v>45532</v>
      </c>
      <c r="K1100" s="7" t="s">
        <v>50</v>
      </c>
      <c r="L1100" s="7" t="s">
        <v>467</v>
      </c>
      <c r="M1100" s="7" t="s">
        <v>10969</v>
      </c>
      <c r="N1100" s="7" t="s">
        <v>1222</v>
      </c>
      <c r="O1100" s="7" t="s">
        <v>10970</v>
      </c>
      <c r="P1100" s="5">
        <v>52529</v>
      </c>
      <c r="Q1100" s="7" t="s">
        <v>707</v>
      </c>
      <c r="R1100" s="28" t="s">
        <v>10971</v>
      </c>
      <c r="S1100" s="28" t="s">
        <v>10972</v>
      </c>
      <c r="T1100" s="7" t="s">
        <v>50</v>
      </c>
      <c r="U1100" s="7" t="s">
        <v>50</v>
      </c>
      <c r="V1100" s="7" t="s">
        <v>50</v>
      </c>
      <c r="W1100" s="7" t="s">
        <v>50</v>
      </c>
      <c r="X1100" s="7" t="s">
        <v>50</v>
      </c>
      <c r="Y1100" s="7" t="s">
        <v>467</v>
      </c>
      <c r="Z1100" s="7">
        <v>2</v>
      </c>
      <c r="AA1100" s="7" t="s">
        <v>50</v>
      </c>
      <c r="AB1100" s="7" t="s">
        <v>50</v>
      </c>
      <c r="AC1100" s="7" t="s">
        <v>50</v>
      </c>
      <c r="AD1100" s="7" t="s">
        <v>467</v>
      </c>
      <c r="AE1100" s="7" t="s">
        <v>50</v>
      </c>
      <c r="AF1100" s="7" t="s">
        <v>50</v>
      </c>
      <c r="AG1100" s="7" t="s">
        <v>50</v>
      </c>
      <c r="AH1100" s="7">
        <v>100000</v>
      </c>
      <c r="AI1100" s="7" t="s">
        <v>60</v>
      </c>
      <c r="AJ1100" s="7">
        <v>100000</v>
      </c>
      <c r="AK1100" s="7" t="s">
        <v>10973</v>
      </c>
      <c r="AL1100" s="7" t="s">
        <v>50</v>
      </c>
      <c r="AM1100" s="7" t="s">
        <v>10974</v>
      </c>
      <c r="AN1100" s="7" t="s">
        <v>66</v>
      </c>
      <c r="AO1100" s="7" t="s">
        <v>10975</v>
      </c>
      <c r="AP1100" s="8" t="s">
        <v>10976</v>
      </c>
      <c r="AQ1100" s="9" t="s">
        <v>50</v>
      </c>
      <c r="AR1100" s="7" t="s">
        <v>50</v>
      </c>
    </row>
    <row r="1101" spans="1:44" ht="15" thickBot="1">
      <c r="A1101" s="10" t="s">
        <v>10977</v>
      </c>
      <c r="B1101" s="11">
        <v>2274</v>
      </c>
      <c r="C1101" s="12">
        <v>30317</v>
      </c>
      <c r="D1101" s="13" t="s">
        <v>45</v>
      </c>
      <c r="E1101" s="13" t="s">
        <v>46</v>
      </c>
      <c r="F1101" s="13" t="s">
        <v>70</v>
      </c>
      <c r="G1101" s="26" t="s">
        <v>54946</v>
      </c>
      <c r="H1101" s="13" t="s">
        <v>6396</v>
      </c>
      <c r="I1101" s="13" t="s">
        <v>50</v>
      </c>
      <c r="J1101" s="12">
        <v>45533</v>
      </c>
      <c r="K1101" s="13" t="s">
        <v>116</v>
      </c>
      <c r="L1101" s="13" t="s">
        <v>52</v>
      </c>
      <c r="M1101" s="13" t="s">
        <v>10978</v>
      </c>
      <c r="N1101" s="13" t="s">
        <v>730</v>
      </c>
      <c r="O1101" s="13" t="s">
        <v>10979</v>
      </c>
      <c r="P1101" s="11">
        <v>53580</v>
      </c>
      <c r="Q1101" s="13" t="s">
        <v>616</v>
      </c>
      <c r="R1101" s="29" t="s">
        <v>10980</v>
      </c>
      <c r="S1101" s="29" t="s">
        <v>10981</v>
      </c>
      <c r="T1101" s="13" t="s">
        <v>10982</v>
      </c>
      <c r="U1101" s="13" t="s">
        <v>10983</v>
      </c>
      <c r="V1101" s="13">
        <v>1250000</v>
      </c>
      <c r="W1101" s="13" t="s">
        <v>60</v>
      </c>
      <c r="X1101" s="13">
        <v>1250000</v>
      </c>
      <c r="Y1101" s="13" t="s">
        <v>50</v>
      </c>
      <c r="Z1101" s="13">
        <v>1</v>
      </c>
      <c r="AA1101" s="13" t="s">
        <v>50</v>
      </c>
      <c r="AB1101" s="13" t="s">
        <v>50</v>
      </c>
      <c r="AC1101" s="13" t="s">
        <v>50</v>
      </c>
      <c r="AD1101" s="13" t="s">
        <v>50</v>
      </c>
      <c r="AE1101" s="13" t="s">
        <v>50</v>
      </c>
      <c r="AF1101" s="13" t="s">
        <v>50</v>
      </c>
      <c r="AG1101" s="13" t="s">
        <v>50</v>
      </c>
      <c r="AH1101" s="13">
        <v>1250000</v>
      </c>
      <c r="AI1101" s="13" t="s">
        <v>60</v>
      </c>
      <c r="AJ1101" s="13">
        <v>1250000</v>
      </c>
      <c r="AK1101" s="13" t="s">
        <v>10984</v>
      </c>
      <c r="AL1101" s="13" t="s">
        <v>50</v>
      </c>
      <c r="AM1101" s="13" t="s">
        <v>10985</v>
      </c>
      <c r="AN1101" s="13" t="s">
        <v>738</v>
      </c>
      <c r="AO1101" s="13" t="s">
        <v>10986</v>
      </c>
      <c r="AP1101" s="15" t="s">
        <v>50</v>
      </c>
      <c r="AQ1101" s="14" t="s">
        <v>10987</v>
      </c>
      <c r="AR1101" s="13" t="s">
        <v>50</v>
      </c>
    </row>
    <row r="1102" spans="1:44" ht="15" thickBot="1">
      <c r="A1102" s="4" t="s">
        <v>10988</v>
      </c>
      <c r="B1102" s="7">
        <v>234</v>
      </c>
      <c r="C1102" s="6">
        <v>43466</v>
      </c>
      <c r="D1102" s="7" t="s">
        <v>45</v>
      </c>
      <c r="E1102" s="7" t="s">
        <v>46</v>
      </c>
      <c r="F1102" s="7" t="s">
        <v>70</v>
      </c>
      <c r="G1102" s="26" t="s">
        <v>54946</v>
      </c>
      <c r="H1102" s="7" t="s">
        <v>50</v>
      </c>
      <c r="I1102" s="7" t="s">
        <v>50</v>
      </c>
      <c r="J1102" s="6">
        <v>45535</v>
      </c>
      <c r="K1102" s="7" t="s">
        <v>50</v>
      </c>
      <c r="L1102" s="7" t="s">
        <v>467</v>
      </c>
      <c r="M1102" s="7" t="s">
        <v>10989</v>
      </c>
      <c r="N1102" s="7" t="s">
        <v>882</v>
      </c>
      <c r="O1102" s="7" t="s">
        <v>10990</v>
      </c>
      <c r="P1102" s="5">
        <v>55691</v>
      </c>
      <c r="Q1102" s="7" t="s">
        <v>360</v>
      </c>
      <c r="R1102" s="28" t="s">
        <v>10991</v>
      </c>
      <c r="S1102" s="28" t="s">
        <v>10992</v>
      </c>
      <c r="T1102" s="7" t="s">
        <v>10993</v>
      </c>
      <c r="U1102" s="7" t="s">
        <v>50</v>
      </c>
      <c r="V1102" s="7" t="s">
        <v>50</v>
      </c>
      <c r="W1102" s="7" t="s">
        <v>50</v>
      </c>
      <c r="X1102" s="7" t="s">
        <v>50</v>
      </c>
      <c r="Y1102" s="7" t="s">
        <v>467</v>
      </c>
      <c r="Z1102" s="7">
        <v>2</v>
      </c>
      <c r="AA1102" s="7" t="s">
        <v>50</v>
      </c>
      <c r="AB1102" s="7" t="s">
        <v>50</v>
      </c>
      <c r="AC1102" s="7" t="s">
        <v>50</v>
      </c>
      <c r="AD1102" s="7" t="s">
        <v>467</v>
      </c>
      <c r="AE1102" s="7">
        <v>1400000</v>
      </c>
      <c r="AF1102" s="7" t="s">
        <v>60</v>
      </c>
      <c r="AG1102" s="7">
        <v>1400000</v>
      </c>
      <c r="AH1102" s="7">
        <v>1400000</v>
      </c>
      <c r="AI1102" s="7" t="s">
        <v>60</v>
      </c>
      <c r="AJ1102" s="7">
        <v>1400000</v>
      </c>
      <c r="AK1102" s="7" t="s">
        <v>50</v>
      </c>
      <c r="AL1102" s="7" t="s">
        <v>50</v>
      </c>
      <c r="AM1102" s="7" t="s">
        <v>10994</v>
      </c>
      <c r="AN1102" s="7" t="s">
        <v>66</v>
      </c>
      <c r="AO1102" s="7" t="s">
        <v>10995</v>
      </c>
      <c r="AP1102" s="8" t="s">
        <v>10996</v>
      </c>
      <c r="AQ1102" s="9" t="s">
        <v>50</v>
      </c>
      <c r="AR1102" s="7" t="s">
        <v>50</v>
      </c>
    </row>
    <row r="1103" spans="1:44" ht="15" thickBot="1">
      <c r="A1103" s="10" t="s">
        <v>10997</v>
      </c>
      <c r="B1103" s="11">
        <v>23898</v>
      </c>
      <c r="C1103" s="12">
        <v>43466</v>
      </c>
      <c r="D1103" s="13" t="s">
        <v>45</v>
      </c>
      <c r="E1103" s="13" t="s">
        <v>46</v>
      </c>
      <c r="F1103" s="13" t="s">
        <v>70</v>
      </c>
      <c r="G1103" s="27" t="s">
        <v>54945</v>
      </c>
      <c r="H1103" s="13" t="s">
        <v>1449</v>
      </c>
      <c r="I1103" s="13" t="s">
        <v>50</v>
      </c>
      <c r="J1103" s="12">
        <v>45532</v>
      </c>
      <c r="K1103" s="13" t="s">
        <v>50</v>
      </c>
      <c r="L1103" s="13" t="s">
        <v>178</v>
      </c>
      <c r="M1103" s="13" t="s">
        <v>10998</v>
      </c>
      <c r="N1103" s="13" t="s">
        <v>6711</v>
      </c>
      <c r="O1103" s="13" t="s">
        <v>10999</v>
      </c>
      <c r="P1103" s="11">
        <v>57541</v>
      </c>
      <c r="Q1103" s="13" t="s">
        <v>1024</v>
      </c>
      <c r="R1103" s="29" t="s">
        <v>11000</v>
      </c>
      <c r="S1103" s="29" t="s">
        <v>11001</v>
      </c>
      <c r="T1103" s="13" t="s">
        <v>11002</v>
      </c>
      <c r="U1103" s="13" t="s">
        <v>50</v>
      </c>
      <c r="V1103" s="13">
        <v>35000</v>
      </c>
      <c r="W1103" s="13" t="s">
        <v>60</v>
      </c>
      <c r="X1103" s="13">
        <v>35000</v>
      </c>
      <c r="Y1103" s="13" t="s">
        <v>50</v>
      </c>
      <c r="Z1103" s="13">
        <v>4</v>
      </c>
      <c r="AA1103" s="13">
        <v>35000</v>
      </c>
      <c r="AB1103" s="13" t="s">
        <v>60</v>
      </c>
      <c r="AC1103" s="13">
        <v>35000</v>
      </c>
      <c r="AD1103" s="13" t="s">
        <v>178</v>
      </c>
      <c r="AE1103" s="13">
        <v>1935000</v>
      </c>
      <c r="AF1103" s="13" t="s">
        <v>60</v>
      </c>
      <c r="AG1103" s="13">
        <v>1935000</v>
      </c>
      <c r="AH1103" s="13">
        <v>1935000</v>
      </c>
      <c r="AI1103" s="13" t="s">
        <v>60</v>
      </c>
      <c r="AJ1103" s="13">
        <v>1935000</v>
      </c>
      <c r="AK1103" s="13" t="s">
        <v>11003</v>
      </c>
      <c r="AL1103" s="13" t="s">
        <v>50</v>
      </c>
      <c r="AM1103" s="13" t="s">
        <v>11004</v>
      </c>
      <c r="AN1103" s="13" t="s">
        <v>66</v>
      </c>
      <c r="AO1103" s="13" t="s">
        <v>11005</v>
      </c>
      <c r="AP1103" s="15" t="s">
        <v>50</v>
      </c>
      <c r="AQ1103" s="14" t="s">
        <v>11006</v>
      </c>
      <c r="AR1103" s="13" t="s">
        <v>50</v>
      </c>
    </row>
    <row r="1104" spans="1:44" ht="15" thickBot="1">
      <c r="A1104" s="4" t="s">
        <v>11007</v>
      </c>
      <c r="B1104" s="7">
        <v>75</v>
      </c>
      <c r="C1104" s="6">
        <v>36526</v>
      </c>
      <c r="D1104" s="7" t="s">
        <v>45</v>
      </c>
      <c r="E1104" s="7" t="s">
        <v>46</v>
      </c>
      <c r="F1104" s="7" t="s">
        <v>70</v>
      </c>
      <c r="G1104" s="7" t="s">
        <v>114</v>
      </c>
      <c r="H1104" s="7" t="s">
        <v>11008</v>
      </c>
      <c r="I1104" s="7" t="s">
        <v>50</v>
      </c>
      <c r="J1104" s="6">
        <v>45532</v>
      </c>
      <c r="K1104" s="7" t="s">
        <v>50</v>
      </c>
      <c r="L1104" s="7" t="s">
        <v>131</v>
      </c>
      <c r="M1104" s="7" t="s">
        <v>11009</v>
      </c>
      <c r="N1104" s="7" t="s">
        <v>11010</v>
      </c>
      <c r="O1104" s="7" t="s">
        <v>11011</v>
      </c>
      <c r="P1104" s="5">
        <v>60047</v>
      </c>
      <c r="Q1104" s="7" t="s">
        <v>50</v>
      </c>
      <c r="R1104" s="28" t="s">
        <v>11012</v>
      </c>
      <c r="S1104" s="28" t="s">
        <v>11013</v>
      </c>
      <c r="T1104" s="7" t="s">
        <v>11014</v>
      </c>
      <c r="U1104" s="7" t="s">
        <v>11015</v>
      </c>
      <c r="V1104" s="7">
        <v>1000000</v>
      </c>
      <c r="W1104" s="7" t="s">
        <v>1085</v>
      </c>
      <c r="X1104" s="7">
        <v>743618</v>
      </c>
      <c r="Y1104" s="7" t="s">
        <v>50</v>
      </c>
      <c r="Z1104" s="7">
        <v>1</v>
      </c>
      <c r="AA1104" s="7" t="s">
        <v>50</v>
      </c>
      <c r="AB1104" s="7" t="s">
        <v>50</v>
      </c>
      <c r="AC1104" s="7" t="s">
        <v>50</v>
      </c>
      <c r="AD1104" s="7" t="s">
        <v>50</v>
      </c>
      <c r="AE1104" s="7" t="s">
        <v>50</v>
      </c>
      <c r="AF1104" s="7" t="s">
        <v>50</v>
      </c>
      <c r="AG1104" s="7" t="s">
        <v>50</v>
      </c>
      <c r="AH1104" s="7">
        <v>1000000</v>
      </c>
      <c r="AI1104" s="7" t="s">
        <v>1085</v>
      </c>
      <c r="AJ1104" s="7">
        <v>743618</v>
      </c>
      <c r="AK1104" s="7" t="s">
        <v>11016</v>
      </c>
      <c r="AL1104" s="7" t="s">
        <v>50</v>
      </c>
      <c r="AM1104" s="7" t="s">
        <v>11017</v>
      </c>
      <c r="AN1104" s="7" t="s">
        <v>66</v>
      </c>
      <c r="AO1104" s="7" t="s">
        <v>11018</v>
      </c>
      <c r="AP1104" s="8" t="s">
        <v>11019</v>
      </c>
      <c r="AQ1104" s="9" t="s">
        <v>50</v>
      </c>
      <c r="AR1104" s="7" t="s">
        <v>50</v>
      </c>
    </row>
    <row r="1105" spans="1:44" ht="15" thickBot="1">
      <c r="A1105" s="10" t="s">
        <v>11020</v>
      </c>
      <c r="B1105" s="11">
        <v>1219</v>
      </c>
      <c r="C1105" s="12">
        <v>39448</v>
      </c>
      <c r="D1105" s="13" t="s">
        <v>45</v>
      </c>
      <c r="E1105" s="13" t="s">
        <v>1939</v>
      </c>
      <c r="F1105" s="13" t="s">
        <v>70</v>
      </c>
      <c r="G1105" s="27" t="s">
        <v>54945</v>
      </c>
      <c r="H1105" s="13" t="s">
        <v>240</v>
      </c>
      <c r="I1105" s="13" t="s">
        <v>50</v>
      </c>
      <c r="J1105" s="12">
        <v>45532</v>
      </c>
      <c r="K1105" s="13" t="s">
        <v>50</v>
      </c>
      <c r="L1105" s="13" t="s">
        <v>52</v>
      </c>
      <c r="M1105" s="13" t="s">
        <v>5917</v>
      </c>
      <c r="N1105" s="13" t="s">
        <v>11021</v>
      </c>
      <c r="O1105" s="13" t="s">
        <v>11022</v>
      </c>
      <c r="P1105" s="11">
        <v>60671</v>
      </c>
      <c r="Q1105" s="13" t="s">
        <v>683</v>
      </c>
      <c r="R1105" s="29" t="s">
        <v>11023</v>
      </c>
      <c r="S1105" s="30" t="s">
        <v>50</v>
      </c>
      <c r="T1105" s="13" t="s">
        <v>11024</v>
      </c>
      <c r="U1105" s="13" t="s">
        <v>11025</v>
      </c>
      <c r="V1105" s="13">
        <v>19000</v>
      </c>
      <c r="W1105" s="13" t="s">
        <v>60</v>
      </c>
      <c r="X1105" s="13">
        <v>19000</v>
      </c>
      <c r="Y1105" s="13" t="s">
        <v>50</v>
      </c>
      <c r="Z1105" s="13">
        <v>2</v>
      </c>
      <c r="AA1105" s="13" t="s">
        <v>50</v>
      </c>
      <c r="AB1105" s="13" t="s">
        <v>50</v>
      </c>
      <c r="AC1105" s="13" t="s">
        <v>50</v>
      </c>
      <c r="AD1105" s="13" t="s">
        <v>50</v>
      </c>
      <c r="AE1105" s="13" t="s">
        <v>50</v>
      </c>
      <c r="AF1105" s="13" t="s">
        <v>50</v>
      </c>
      <c r="AG1105" s="13" t="s">
        <v>50</v>
      </c>
      <c r="AH1105" s="13">
        <v>44000</v>
      </c>
      <c r="AI1105" s="13" t="s">
        <v>60</v>
      </c>
      <c r="AJ1105" s="13">
        <v>44000</v>
      </c>
      <c r="AK1105" s="13" t="s">
        <v>11026</v>
      </c>
      <c r="AL1105" s="13" t="s">
        <v>50</v>
      </c>
      <c r="AM1105" s="13" t="s">
        <v>11027</v>
      </c>
      <c r="AN1105" s="13" t="s">
        <v>5485</v>
      </c>
      <c r="AO1105" s="13" t="s">
        <v>11028</v>
      </c>
      <c r="AP1105" s="15" t="s">
        <v>50</v>
      </c>
      <c r="AQ1105" s="14" t="s">
        <v>11029</v>
      </c>
      <c r="AR1105" s="13" t="s">
        <v>50</v>
      </c>
    </row>
    <row r="1106" spans="1:44" ht="15" thickBot="1">
      <c r="A1106" s="4" t="s">
        <v>11030</v>
      </c>
      <c r="B1106" s="7" t="s">
        <v>50</v>
      </c>
      <c r="C1106" s="6">
        <v>45496</v>
      </c>
      <c r="D1106" s="7" t="s">
        <v>45</v>
      </c>
      <c r="E1106" s="7" t="s">
        <v>46</v>
      </c>
      <c r="F1106" s="7" t="s">
        <v>70</v>
      </c>
      <c r="G1106" s="26" t="s">
        <v>54946</v>
      </c>
      <c r="H1106" s="7" t="s">
        <v>50</v>
      </c>
      <c r="I1106" s="7" t="s">
        <v>50</v>
      </c>
      <c r="J1106" s="6">
        <v>45532</v>
      </c>
      <c r="K1106" s="7" t="s">
        <v>50</v>
      </c>
      <c r="L1106" s="7" t="s">
        <v>1624</v>
      </c>
      <c r="M1106" s="7" t="s">
        <v>11031</v>
      </c>
      <c r="N1106" s="7" t="s">
        <v>11032</v>
      </c>
      <c r="O1106" s="7" t="s">
        <v>11033</v>
      </c>
      <c r="P1106" s="5">
        <v>63629</v>
      </c>
      <c r="Q1106" s="7" t="s">
        <v>360</v>
      </c>
      <c r="R1106" s="28" t="s">
        <v>11034</v>
      </c>
      <c r="S1106" s="28" t="s">
        <v>11035</v>
      </c>
      <c r="T1106" s="7" t="s">
        <v>11036</v>
      </c>
      <c r="U1106" s="7" t="s">
        <v>50</v>
      </c>
      <c r="V1106" s="7" t="s">
        <v>50</v>
      </c>
      <c r="W1106" s="7" t="s">
        <v>50</v>
      </c>
      <c r="X1106" s="7" t="s">
        <v>50</v>
      </c>
      <c r="Y1106" s="7" t="s">
        <v>467</v>
      </c>
      <c r="Z1106" s="7">
        <v>1</v>
      </c>
      <c r="AA1106" s="7" t="s">
        <v>50</v>
      </c>
      <c r="AB1106" s="7" t="s">
        <v>50</v>
      </c>
      <c r="AC1106" s="7" t="s">
        <v>50</v>
      </c>
      <c r="AD1106" s="7" t="s">
        <v>1624</v>
      </c>
      <c r="AE1106" s="7" t="s">
        <v>50</v>
      </c>
      <c r="AF1106" s="7" t="s">
        <v>50</v>
      </c>
      <c r="AG1106" s="7" t="s">
        <v>50</v>
      </c>
      <c r="AH1106" s="7" t="s">
        <v>50</v>
      </c>
      <c r="AI1106" s="7" t="s">
        <v>50</v>
      </c>
      <c r="AJ1106" s="7" t="s">
        <v>50</v>
      </c>
      <c r="AK1106" s="7" t="s">
        <v>50</v>
      </c>
      <c r="AL1106" s="7" t="s">
        <v>50</v>
      </c>
      <c r="AM1106" s="7" t="s">
        <v>11037</v>
      </c>
      <c r="AN1106" s="7" t="s">
        <v>66</v>
      </c>
      <c r="AO1106" s="7" t="s">
        <v>50</v>
      </c>
      <c r="AP1106" s="9" t="s">
        <v>50</v>
      </c>
      <c r="AQ1106" s="8" t="s">
        <v>11038</v>
      </c>
      <c r="AR1106" s="7" t="s">
        <v>255</v>
      </c>
    </row>
    <row r="1107" spans="1:44" ht="15" thickBot="1">
      <c r="A1107" s="10" t="s">
        <v>11039</v>
      </c>
      <c r="B1107" s="13">
        <v>94</v>
      </c>
      <c r="C1107" s="12">
        <v>43831</v>
      </c>
      <c r="D1107" s="13" t="s">
        <v>45</v>
      </c>
      <c r="E1107" s="13" t="s">
        <v>1939</v>
      </c>
      <c r="F1107" s="13" t="s">
        <v>70</v>
      </c>
      <c r="G1107" s="13" t="s">
        <v>87</v>
      </c>
      <c r="H1107" s="13" t="s">
        <v>240</v>
      </c>
      <c r="I1107" s="13" t="s">
        <v>50</v>
      </c>
      <c r="J1107" s="12">
        <v>45534</v>
      </c>
      <c r="K1107" s="13" t="s">
        <v>89</v>
      </c>
      <c r="L1107" s="13" t="s">
        <v>467</v>
      </c>
      <c r="M1107" s="13" t="s">
        <v>11040</v>
      </c>
      <c r="N1107" s="13" t="s">
        <v>668</v>
      </c>
      <c r="O1107" s="13" t="s">
        <v>11041</v>
      </c>
      <c r="P1107" s="11">
        <v>65570</v>
      </c>
      <c r="Q1107" s="13" t="s">
        <v>670</v>
      </c>
      <c r="R1107" s="29" t="s">
        <v>11042</v>
      </c>
      <c r="S1107" s="29" t="s">
        <v>11043</v>
      </c>
      <c r="T1107" s="13" t="s">
        <v>11044</v>
      </c>
      <c r="U1107" s="13" t="s">
        <v>11045</v>
      </c>
      <c r="V1107" s="13">
        <v>500000</v>
      </c>
      <c r="W1107" s="13" t="s">
        <v>60</v>
      </c>
      <c r="X1107" s="13">
        <v>500000</v>
      </c>
      <c r="Y1107" s="13" t="s">
        <v>467</v>
      </c>
      <c r="Z1107" s="13">
        <v>8</v>
      </c>
      <c r="AA1107" s="13">
        <v>500000</v>
      </c>
      <c r="AB1107" s="13" t="s">
        <v>60</v>
      </c>
      <c r="AC1107" s="13">
        <v>500000</v>
      </c>
      <c r="AD1107" s="13" t="s">
        <v>467</v>
      </c>
      <c r="AE1107" s="13">
        <v>1020000</v>
      </c>
      <c r="AF1107" s="13" t="s">
        <v>60</v>
      </c>
      <c r="AG1107" s="13">
        <v>1020000</v>
      </c>
      <c r="AH1107" s="13">
        <v>1020000</v>
      </c>
      <c r="AI1107" s="13" t="s">
        <v>60</v>
      </c>
      <c r="AJ1107" s="13">
        <v>1020000</v>
      </c>
      <c r="AK1107" s="13" t="s">
        <v>11046</v>
      </c>
      <c r="AL1107" s="13" t="s">
        <v>50</v>
      </c>
      <c r="AM1107" s="13" t="s">
        <v>11046</v>
      </c>
      <c r="AN1107" s="13" t="s">
        <v>66</v>
      </c>
      <c r="AO1107" s="13" t="s">
        <v>50</v>
      </c>
      <c r="AP1107" s="14" t="s">
        <v>11047</v>
      </c>
      <c r="AQ1107" s="15" t="s">
        <v>50</v>
      </c>
      <c r="AR1107" s="13" t="s">
        <v>255</v>
      </c>
    </row>
    <row r="1108" spans="1:44" ht="15" thickBot="1">
      <c r="A1108" s="4" t="s">
        <v>11048</v>
      </c>
      <c r="B1108" s="7" t="s">
        <v>50</v>
      </c>
      <c r="C1108" s="6">
        <v>45292</v>
      </c>
      <c r="D1108" s="7" t="s">
        <v>45</v>
      </c>
      <c r="E1108" s="7" t="s">
        <v>46</v>
      </c>
      <c r="F1108" s="7" t="s">
        <v>70</v>
      </c>
      <c r="G1108" s="27" t="s">
        <v>54945</v>
      </c>
      <c r="H1108" s="7" t="s">
        <v>50</v>
      </c>
      <c r="I1108" s="7" t="s">
        <v>50</v>
      </c>
      <c r="J1108" s="6">
        <v>45532</v>
      </c>
      <c r="K1108" s="7" t="s">
        <v>50</v>
      </c>
      <c r="L1108" s="7" t="s">
        <v>467</v>
      </c>
      <c r="M1108" s="7" t="s">
        <v>11049</v>
      </c>
      <c r="N1108" s="7" t="s">
        <v>2731</v>
      </c>
      <c r="O1108" s="7" t="s">
        <v>11050</v>
      </c>
      <c r="P1108" s="5">
        <v>67069</v>
      </c>
      <c r="Q1108" s="7" t="s">
        <v>1024</v>
      </c>
      <c r="R1108" s="28" t="s">
        <v>11051</v>
      </c>
      <c r="S1108" s="28" t="s">
        <v>11052</v>
      </c>
      <c r="T1108" s="7" t="s">
        <v>11053</v>
      </c>
      <c r="U1108" s="7" t="s">
        <v>11054</v>
      </c>
      <c r="V1108" s="7">
        <v>500000</v>
      </c>
      <c r="W1108" s="7" t="s">
        <v>60</v>
      </c>
      <c r="X1108" s="7">
        <v>500000</v>
      </c>
      <c r="Y1108" s="7" t="s">
        <v>467</v>
      </c>
      <c r="Z1108" s="7">
        <v>1</v>
      </c>
      <c r="AA1108" s="7">
        <v>500000</v>
      </c>
      <c r="AB1108" s="7" t="s">
        <v>60</v>
      </c>
      <c r="AC1108" s="7">
        <v>500000</v>
      </c>
      <c r="AD1108" s="7" t="s">
        <v>467</v>
      </c>
      <c r="AE1108" s="7">
        <v>500000</v>
      </c>
      <c r="AF1108" s="7" t="s">
        <v>60</v>
      </c>
      <c r="AG1108" s="7">
        <v>500000</v>
      </c>
      <c r="AH1108" s="7">
        <v>500000</v>
      </c>
      <c r="AI1108" s="7" t="s">
        <v>60</v>
      </c>
      <c r="AJ1108" s="7">
        <v>500000</v>
      </c>
      <c r="AK1108" s="7" t="s">
        <v>50</v>
      </c>
      <c r="AL1108" s="7" t="s">
        <v>50</v>
      </c>
      <c r="AM1108" s="7" t="s">
        <v>11055</v>
      </c>
      <c r="AN1108" s="7" t="s">
        <v>6933</v>
      </c>
      <c r="AO1108" s="7" t="s">
        <v>11056</v>
      </c>
      <c r="AP1108" s="9" t="s">
        <v>50</v>
      </c>
      <c r="AQ1108" s="8" t="s">
        <v>11057</v>
      </c>
      <c r="AR1108" s="7" t="s">
        <v>50</v>
      </c>
    </row>
    <row r="1109" spans="1:44" ht="15" thickBot="1">
      <c r="A1109" s="10" t="s">
        <v>11058</v>
      </c>
      <c r="B1109" s="13" t="s">
        <v>50</v>
      </c>
      <c r="C1109" s="12">
        <v>45292</v>
      </c>
      <c r="D1109" s="13" t="s">
        <v>45</v>
      </c>
      <c r="E1109" s="13" t="s">
        <v>46</v>
      </c>
      <c r="F1109" s="13" t="s">
        <v>70</v>
      </c>
      <c r="G1109" s="27" t="s">
        <v>54945</v>
      </c>
      <c r="H1109" s="13" t="s">
        <v>50</v>
      </c>
      <c r="I1109" s="13" t="s">
        <v>50</v>
      </c>
      <c r="J1109" s="12">
        <v>45532</v>
      </c>
      <c r="K1109" s="13" t="s">
        <v>50</v>
      </c>
      <c r="L1109" s="13" t="s">
        <v>4836</v>
      </c>
      <c r="M1109" s="13" t="s">
        <v>11059</v>
      </c>
      <c r="N1109" s="13" t="s">
        <v>3718</v>
      </c>
      <c r="O1109" s="13" t="s">
        <v>11060</v>
      </c>
      <c r="P1109" s="11">
        <v>67121</v>
      </c>
      <c r="Q1109" s="13" t="s">
        <v>360</v>
      </c>
      <c r="R1109" s="29" t="s">
        <v>11061</v>
      </c>
      <c r="S1109" s="29" t="s">
        <v>11062</v>
      </c>
      <c r="T1109" s="13" t="s">
        <v>11063</v>
      </c>
      <c r="U1109" s="13">
        <v>420608631731</v>
      </c>
      <c r="V1109" s="13">
        <v>25000000</v>
      </c>
      <c r="W1109" s="13" t="s">
        <v>4114</v>
      </c>
      <c r="X1109" s="13">
        <v>1117272</v>
      </c>
      <c r="Y1109" s="13" t="s">
        <v>467</v>
      </c>
      <c r="Z1109" s="13">
        <v>1</v>
      </c>
      <c r="AA1109" s="13">
        <v>25000000</v>
      </c>
      <c r="AB1109" s="13" t="s">
        <v>4114</v>
      </c>
      <c r="AC1109" s="13">
        <v>1117272</v>
      </c>
      <c r="AD1109" s="13" t="s">
        <v>4836</v>
      </c>
      <c r="AE1109" s="13">
        <v>25000000</v>
      </c>
      <c r="AF1109" s="13" t="s">
        <v>4114</v>
      </c>
      <c r="AG1109" s="13">
        <v>1117272</v>
      </c>
      <c r="AH1109" s="13">
        <v>25000000</v>
      </c>
      <c r="AI1109" s="13" t="s">
        <v>4114</v>
      </c>
      <c r="AJ1109" s="13">
        <v>1117272</v>
      </c>
      <c r="AK1109" s="13" t="s">
        <v>50</v>
      </c>
      <c r="AL1109" s="13" t="s">
        <v>50</v>
      </c>
      <c r="AM1109" s="13" t="s">
        <v>11064</v>
      </c>
      <c r="AN1109" s="13" t="s">
        <v>253</v>
      </c>
      <c r="AO1109" s="13" t="s">
        <v>50</v>
      </c>
      <c r="AP1109" s="14" t="s">
        <v>11065</v>
      </c>
      <c r="AQ1109" s="15" t="s">
        <v>50</v>
      </c>
      <c r="AR1109" s="13" t="s">
        <v>255</v>
      </c>
    </row>
    <row r="1110" spans="1:44" ht="15" thickBot="1">
      <c r="A1110" s="4" t="s">
        <v>11066</v>
      </c>
      <c r="B1110" s="7" t="s">
        <v>50</v>
      </c>
      <c r="C1110" s="6">
        <v>42370</v>
      </c>
      <c r="D1110" s="7" t="s">
        <v>45</v>
      </c>
      <c r="E1110" s="7" t="s">
        <v>46</v>
      </c>
      <c r="F1110" s="7" t="s">
        <v>70</v>
      </c>
      <c r="G1110" s="7" t="s">
        <v>114</v>
      </c>
      <c r="H1110" s="7" t="s">
        <v>50</v>
      </c>
      <c r="I1110" s="7" t="s">
        <v>50</v>
      </c>
      <c r="J1110" s="6">
        <v>45532</v>
      </c>
      <c r="K1110" s="7" t="s">
        <v>50</v>
      </c>
      <c r="L1110" s="7" t="s">
        <v>1471</v>
      </c>
      <c r="M1110" s="7" t="s">
        <v>11067</v>
      </c>
      <c r="N1110" s="7" t="s">
        <v>3491</v>
      </c>
      <c r="O1110" s="7" t="s">
        <v>11068</v>
      </c>
      <c r="P1110" s="5">
        <v>70458</v>
      </c>
      <c r="Q1110" s="7" t="s">
        <v>245</v>
      </c>
      <c r="R1110" s="28" t="s">
        <v>11069</v>
      </c>
      <c r="S1110" s="31" t="s">
        <v>50</v>
      </c>
      <c r="T1110" s="7" t="s">
        <v>11070</v>
      </c>
      <c r="U1110" s="7" t="s">
        <v>11071</v>
      </c>
      <c r="V1110" s="7">
        <v>27940000</v>
      </c>
      <c r="W1110" s="7" t="s">
        <v>2056</v>
      </c>
      <c r="X1110" s="7">
        <v>3921899</v>
      </c>
      <c r="Y1110" s="7" t="s">
        <v>50</v>
      </c>
      <c r="Z1110" s="7">
        <v>1</v>
      </c>
      <c r="AA1110" s="7">
        <v>27940000</v>
      </c>
      <c r="AB1110" s="7" t="s">
        <v>2056</v>
      </c>
      <c r="AC1110" s="7">
        <v>3921899</v>
      </c>
      <c r="AD1110" s="7" t="s">
        <v>1471</v>
      </c>
      <c r="AE1110" s="7">
        <v>27940000</v>
      </c>
      <c r="AF1110" s="7" t="s">
        <v>2056</v>
      </c>
      <c r="AG1110" s="7">
        <v>3921899</v>
      </c>
      <c r="AH1110" s="7">
        <v>27940000</v>
      </c>
      <c r="AI1110" s="7" t="s">
        <v>2056</v>
      </c>
      <c r="AJ1110" s="7">
        <v>3921899</v>
      </c>
      <c r="AK1110" s="7" t="s">
        <v>11072</v>
      </c>
      <c r="AL1110" s="7" t="s">
        <v>50</v>
      </c>
      <c r="AM1110" s="7" t="s">
        <v>11073</v>
      </c>
      <c r="AN1110" s="7" t="s">
        <v>66</v>
      </c>
      <c r="AO1110" s="7" t="s">
        <v>11074</v>
      </c>
      <c r="AP1110" s="9" t="s">
        <v>50</v>
      </c>
      <c r="AQ1110" s="8" t="s">
        <v>11075</v>
      </c>
      <c r="AR1110" s="7" t="s">
        <v>50</v>
      </c>
    </row>
    <row r="1111" spans="1:44" ht="15" thickBot="1">
      <c r="A1111" s="10" t="s">
        <v>11076</v>
      </c>
      <c r="B1111" s="13" t="s">
        <v>50</v>
      </c>
      <c r="C1111" s="12">
        <v>44927</v>
      </c>
      <c r="D1111" s="13" t="s">
        <v>45</v>
      </c>
      <c r="E1111" s="13" t="s">
        <v>50</v>
      </c>
      <c r="F1111" s="13" t="s">
        <v>70</v>
      </c>
      <c r="G1111" s="13" t="s">
        <v>50</v>
      </c>
      <c r="H1111" s="13" t="s">
        <v>50</v>
      </c>
      <c r="I1111" s="13" t="s">
        <v>50</v>
      </c>
      <c r="J1111" s="12">
        <v>45532</v>
      </c>
      <c r="K1111" s="13" t="s">
        <v>50</v>
      </c>
      <c r="L1111" s="13" t="s">
        <v>467</v>
      </c>
      <c r="M1111" s="13" t="s">
        <v>50</v>
      </c>
      <c r="N1111" s="13" t="s">
        <v>11077</v>
      </c>
      <c r="O1111" s="13" t="s">
        <v>11078</v>
      </c>
      <c r="P1111" s="11">
        <v>71907</v>
      </c>
      <c r="Q1111" s="13" t="s">
        <v>383</v>
      </c>
      <c r="R1111" s="29" t="s">
        <v>11079</v>
      </c>
      <c r="S1111" s="30" t="s">
        <v>50</v>
      </c>
      <c r="T1111" s="13" t="s">
        <v>50</v>
      </c>
      <c r="U1111" s="13" t="s">
        <v>50</v>
      </c>
      <c r="V1111" s="13">
        <v>7500000</v>
      </c>
      <c r="W1111" s="13" t="s">
        <v>60</v>
      </c>
      <c r="X1111" s="13">
        <v>7500000</v>
      </c>
      <c r="Y1111" s="13" t="s">
        <v>467</v>
      </c>
      <c r="Z1111" s="13">
        <v>1</v>
      </c>
      <c r="AA1111" s="13">
        <v>7500000</v>
      </c>
      <c r="AB1111" s="13" t="s">
        <v>60</v>
      </c>
      <c r="AC1111" s="13">
        <v>7500000</v>
      </c>
      <c r="AD1111" s="13" t="s">
        <v>467</v>
      </c>
      <c r="AE1111" s="13">
        <v>7500000</v>
      </c>
      <c r="AF1111" s="13" t="s">
        <v>60</v>
      </c>
      <c r="AG1111" s="13">
        <v>7500000</v>
      </c>
      <c r="AH1111" s="13">
        <v>7500000</v>
      </c>
      <c r="AI1111" s="13" t="s">
        <v>60</v>
      </c>
      <c r="AJ1111" s="13">
        <v>7500000</v>
      </c>
      <c r="AK1111" s="13" t="s">
        <v>50</v>
      </c>
      <c r="AL1111" s="13" t="s">
        <v>50</v>
      </c>
      <c r="AM1111" s="13" t="s">
        <v>11080</v>
      </c>
      <c r="AN1111" s="13" t="s">
        <v>66</v>
      </c>
      <c r="AO1111" s="13" t="s">
        <v>11081</v>
      </c>
      <c r="AP1111" s="14" t="s">
        <v>11082</v>
      </c>
      <c r="AQ1111" s="15" t="s">
        <v>50</v>
      </c>
      <c r="AR1111" s="13" t="s">
        <v>50</v>
      </c>
    </row>
    <row r="1112" spans="1:44" ht="15" thickBot="1">
      <c r="A1112" s="4" t="s">
        <v>11083</v>
      </c>
      <c r="B1112" s="7">
        <v>325</v>
      </c>
      <c r="C1112" s="6">
        <v>36161</v>
      </c>
      <c r="D1112" s="7" t="s">
        <v>45</v>
      </c>
      <c r="E1112" s="7" t="s">
        <v>46</v>
      </c>
      <c r="F1112" s="7" t="s">
        <v>70</v>
      </c>
      <c r="G1112" s="27" t="s">
        <v>54945</v>
      </c>
      <c r="H1112" s="7" t="s">
        <v>2277</v>
      </c>
      <c r="I1112" s="7" t="s">
        <v>50</v>
      </c>
      <c r="J1112" s="6">
        <v>45533</v>
      </c>
      <c r="K1112" s="7" t="s">
        <v>116</v>
      </c>
      <c r="L1112" s="7" t="s">
        <v>52</v>
      </c>
      <c r="M1112" s="7" t="s">
        <v>11084</v>
      </c>
      <c r="N1112" s="7" t="s">
        <v>11085</v>
      </c>
      <c r="O1112" s="7" t="s">
        <v>11086</v>
      </c>
      <c r="P1112" s="5">
        <v>72667</v>
      </c>
      <c r="Q1112" s="7" t="s">
        <v>1750</v>
      </c>
      <c r="R1112" s="28" t="s">
        <v>11087</v>
      </c>
      <c r="S1112" s="28" t="s">
        <v>11088</v>
      </c>
      <c r="T1112" s="7" t="s">
        <v>11089</v>
      </c>
      <c r="U1112" s="7" t="s">
        <v>11090</v>
      </c>
      <c r="V1112" s="7">
        <v>75000</v>
      </c>
      <c r="W1112" s="7" t="s">
        <v>60</v>
      </c>
      <c r="X1112" s="7">
        <v>75000</v>
      </c>
      <c r="Y1112" s="7" t="s">
        <v>50</v>
      </c>
      <c r="Z1112" s="7">
        <v>1</v>
      </c>
      <c r="AA1112" s="7" t="s">
        <v>50</v>
      </c>
      <c r="AB1112" s="7" t="s">
        <v>50</v>
      </c>
      <c r="AC1112" s="7" t="s">
        <v>50</v>
      </c>
      <c r="AD1112" s="7" t="s">
        <v>50</v>
      </c>
      <c r="AE1112" s="7" t="s">
        <v>50</v>
      </c>
      <c r="AF1112" s="7" t="s">
        <v>50</v>
      </c>
      <c r="AG1112" s="7" t="s">
        <v>50</v>
      </c>
      <c r="AH1112" s="7">
        <v>75000</v>
      </c>
      <c r="AI1112" s="7" t="s">
        <v>60</v>
      </c>
      <c r="AJ1112" s="7">
        <v>75000</v>
      </c>
      <c r="AK1112" s="7" t="s">
        <v>11091</v>
      </c>
      <c r="AL1112" s="7" t="s">
        <v>50</v>
      </c>
      <c r="AM1112" s="7" t="s">
        <v>11092</v>
      </c>
      <c r="AN1112" s="7" t="s">
        <v>4746</v>
      </c>
      <c r="AO1112" s="7" t="s">
        <v>11093</v>
      </c>
      <c r="AP1112" s="8" t="s">
        <v>11094</v>
      </c>
      <c r="AQ1112" s="9" t="s">
        <v>50</v>
      </c>
      <c r="AR1112" s="7" t="s">
        <v>50</v>
      </c>
    </row>
    <row r="1113" spans="1:44" ht="15" thickBot="1">
      <c r="A1113" s="10" t="s">
        <v>11095</v>
      </c>
      <c r="B1113" s="11">
        <v>10154</v>
      </c>
      <c r="C1113" s="12">
        <v>24838</v>
      </c>
      <c r="D1113" s="13" t="s">
        <v>45</v>
      </c>
      <c r="E1113" s="13" t="s">
        <v>46</v>
      </c>
      <c r="F1113" s="13" t="s">
        <v>70</v>
      </c>
      <c r="G1113" s="13" t="s">
        <v>176</v>
      </c>
      <c r="H1113" s="13" t="s">
        <v>50</v>
      </c>
      <c r="I1113" s="13" t="s">
        <v>50</v>
      </c>
      <c r="J1113" s="12">
        <v>45532</v>
      </c>
      <c r="K1113" s="13" t="s">
        <v>72</v>
      </c>
      <c r="L1113" s="13" t="s">
        <v>52</v>
      </c>
      <c r="M1113" s="13" t="s">
        <v>11096</v>
      </c>
      <c r="N1113" s="13" t="s">
        <v>11097</v>
      </c>
      <c r="O1113" s="13" t="s">
        <v>11098</v>
      </c>
      <c r="P1113" s="11">
        <v>72951</v>
      </c>
      <c r="Q1113" s="13" t="s">
        <v>245</v>
      </c>
      <c r="R1113" s="29" t="s">
        <v>11099</v>
      </c>
      <c r="S1113" s="29" t="s">
        <v>11100</v>
      </c>
      <c r="T1113" s="13" t="s">
        <v>11101</v>
      </c>
      <c r="U1113" s="13">
        <f>1-671-648-3000</f>
        <v>-4318</v>
      </c>
      <c r="V1113" s="13">
        <v>1000000</v>
      </c>
      <c r="W1113" s="13" t="s">
        <v>60</v>
      </c>
      <c r="X1113" s="13">
        <v>1000000</v>
      </c>
      <c r="Y1113" s="13" t="s">
        <v>50</v>
      </c>
      <c r="Z1113" s="13">
        <v>1</v>
      </c>
      <c r="AA1113" s="13" t="s">
        <v>50</v>
      </c>
      <c r="AB1113" s="13" t="s">
        <v>50</v>
      </c>
      <c r="AC1113" s="13" t="s">
        <v>50</v>
      </c>
      <c r="AD1113" s="13" t="s">
        <v>50</v>
      </c>
      <c r="AE1113" s="13" t="s">
        <v>50</v>
      </c>
      <c r="AF1113" s="13" t="s">
        <v>50</v>
      </c>
      <c r="AG1113" s="13" t="s">
        <v>50</v>
      </c>
      <c r="AH1113" s="13">
        <v>1000000</v>
      </c>
      <c r="AI1113" s="13" t="s">
        <v>60</v>
      </c>
      <c r="AJ1113" s="13">
        <v>1000000</v>
      </c>
      <c r="AK1113" s="13" t="s">
        <v>11102</v>
      </c>
      <c r="AL1113" s="13" t="s">
        <v>50</v>
      </c>
      <c r="AM1113" s="13" t="s">
        <v>11103</v>
      </c>
      <c r="AN1113" s="13" t="s">
        <v>5019</v>
      </c>
      <c r="AO1113" s="13" t="s">
        <v>50</v>
      </c>
      <c r="AP1113" s="15" t="s">
        <v>50</v>
      </c>
      <c r="AQ1113" s="14" t="s">
        <v>11104</v>
      </c>
      <c r="AR1113" s="13" t="s">
        <v>255</v>
      </c>
    </row>
    <row r="1114" spans="1:44" ht="15" thickBot="1">
      <c r="A1114" s="4" t="s">
        <v>11105</v>
      </c>
      <c r="B1114" s="7" t="s">
        <v>50</v>
      </c>
      <c r="C1114" s="6">
        <v>43466</v>
      </c>
      <c r="D1114" s="7" t="s">
        <v>45</v>
      </c>
      <c r="E1114" s="7" t="s">
        <v>46</v>
      </c>
      <c r="F1114" s="7" t="s">
        <v>70</v>
      </c>
      <c r="G1114" s="27" t="s">
        <v>54945</v>
      </c>
      <c r="H1114" s="7" t="s">
        <v>50</v>
      </c>
      <c r="I1114" s="7" t="s">
        <v>50</v>
      </c>
      <c r="J1114" s="6">
        <v>45532</v>
      </c>
      <c r="K1114" s="7" t="s">
        <v>50</v>
      </c>
      <c r="L1114" s="7" t="s">
        <v>467</v>
      </c>
      <c r="M1114" s="7" t="s">
        <v>11106</v>
      </c>
      <c r="N1114" s="7" t="s">
        <v>2653</v>
      </c>
      <c r="O1114" s="7" t="s">
        <v>11107</v>
      </c>
      <c r="P1114" s="5">
        <v>86221</v>
      </c>
      <c r="Q1114" s="7" t="s">
        <v>166</v>
      </c>
      <c r="R1114" s="28" t="s">
        <v>11108</v>
      </c>
      <c r="S1114" s="28" t="s">
        <v>11109</v>
      </c>
      <c r="T1114" s="7" t="s">
        <v>11110</v>
      </c>
      <c r="U1114" s="7" t="s">
        <v>50</v>
      </c>
      <c r="V1114" s="7" t="s">
        <v>50</v>
      </c>
      <c r="W1114" s="7" t="s">
        <v>50</v>
      </c>
      <c r="X1114" s="7" t="s">
        <v>50</v>
      </c>
      <c r="Y1114" s="7" t="s">
        <v>467</v>
      </c>
      <c r="Z1114" s="7">
        <v>2</v>
      </c>
      <c r="AA1114" s="7" t="s">
        <v>50</v>
      </c>
      <c r="AB1114" s="7" t="s">
        <v>50</v>
      </c>
      <c r="AC1114" s="7" t="s">
        <v>50</v>
      </c>
      <c r="AD1114" s="7" t="s">
        <v>467</v>
      </c>
      <c r="AE1114" s="7">
        <v>370000</v>
      </c>
      <c r="AF1114" s="7" t="s">
        <v>60</v>
      </c>
      <c r="AG1114" s="7">
        <v>370000</v>
      </c>
      <c r="AH1114" s="7">
        <v>370000</v>
      </c>
      <c r="AI1114" s="7" t="s">
        <v>60</v>
      </c>
      <c r="AJ1114" s="7">
        <v>370000</v>
      </c>
      <c r="AK1114" s="7" t="s">
        <v>50</v>
      </c>
      <c r="AL1114" s="7" t="s">
        <v>50</v>
      </c>
      <c r="AM1114" s="7" t="s">
        <v>11111</v>
      </c>
      <c r="AN1114" s="7" t="s">
        <v>66</v>
      </c>
      <c r="AO1114" s="7" t="s">
        <v>11112</v>
      </c>
      <c r="AP1114" s="8" t="s">
        <v>11113</v>
      </c>
      <c r="AQ1114" s="9" t="s">
        <v>50</v>
      </c>
      <c r="AR1114" s="7" t="s">
        <v>50</v>
      </c>
    </row>
    <row r="1115" spans="1:44" ht="15" thickBot="1">
      <c r="A1115" s="10" t="s">
        <v>11114</v>
      </c>
      <c r="B1115" s="13" t="s">
        <v>50</v>
      </c>
      <c r="C1115" s="12">
        <v>42430</v>
      </c>
      <c r="D1115" s="13" t="s">
        <v>45</v>
      </c>
      <c r="E1115" s="13" t="s">
        <v>46</v>
      </c>
      <c r="F1115" s="13" t="s">
        <v>70</v>
      </c>
      <c r="G1115" s="13" t="s">
        <v>114</v>
      </c>
      <c r="H1115" s="13" t="s">
        <v>50</v>
      </c>
      <c r="I1115" s="13" t="s">
        <v>50</v>
      </c>
      <c r="J1115" s="12">
        <v>45532</v>
      </c>
      <c r="K1115" s="13" t="s">
        <v>50</v>
      </c>
      <c r="L1115" s="13" t="s">
        <v>178</v>
      </c>
      <c r="M1115" s="13" t="s">
        <v>11115</v>
      </c>
      <c r="N1115" s="13" t="s">
        <v>11116</v>
      </c>
      <c r="O1115" s="13" t="s">
        <v>11117</v>
      </c>
      <c r="P1115" s="11">
        <v>86419</v>
      </c>
      <c r="Q1115" s="13" t="s">
        <v>245</v>
      </c>
      <c r="R1115" s="29" t="s">
        <v>11118</v>
      </c>
      <c r="S1115" s="30" t="s">
        <v>50</v>
      </c>
      <c r="T1115" s="13" t="s">
        <v>50</v>
      </c>
      <c r="U1115" s="13" t="s">
        <v>50</v>
      </c>
      <c r="V1115" s="13">
        <v>35000000</v>
      </c>
      <c r="W1115" s="13" t="s">
        <v>2056</v>
      </c>
      <c r="X1115" s="13">
        <v>4912901</v>
      </c>
      <c r="Y1115" s="13" t="s">
        <v>50</v>
      </c>
      <c r="Z1115" s="13">
        <v>1</v>
      </c>
      <c r="AA1115" s="13">
        <v>35000000</v>
      </c>
      <c r="AB1115" s="13" t="s">
        <v>2056</v>
      </c>
      <c r="AC1115" s="13">
        <v>4912901</v>
      </c>
      <c r="AD1115" s="13" t="s">
        <v>178</v>
      </c>
      <c r="AE1115" s="13">
        <v>35000000</v>
      </c>
      <c r="AF1115" s="13" t="s">
        <v>2056</v>
      </c>
      <c r="AG1115" s="13">
        <v>4912901</v>
      </c>
      <c r="AH1115" s="13">
        <v>35000000</v>
      </c>
      <c r="AI1115" s="13" t="s">
        <v>2056</v>
      </c>
      <c r="AJ1115" s="13">
        <v>4912901</v>
      </c>
      <c r="AK1115" s="13" t="s">
        <v>11119</v>
      </c>
      <c r="AL1115" s="13" t="s">
        <v>50</v>
      </c>
      <c r="AM1115" s="13" t="s">
        <v>11120</v>
      </c>
      <c r="AN1115" s="13" t="s">
        <v>66</v>
      </c>
      <c r="AO1115" s="13" t="s">
        <v>50</v>
      </c>
      <c r="AP1115" s="15" t="s">
        <v>50</v>
      </c>
      <c r="AQ1115" s="14" t="s">
        <v>11121</v>
      </c>
      <c r="AR1115" s="13" t="s">
        <v>255</v>
      </c>
    </row>
    <row r="1116" spans="1:44" ht="15" thickBot="1">
      <c r="A1116" s="4" t="s">
        <v>11122</v>
      </c>
      <c r="B1116" s="7" t="s">
        <v>50</v>
      </c>
      <c r="C1116" s="6">
        <v>45292</v>
      </c>
      <c r="D1116" s="7" t="s">
        <v>45</v>
      </c>
      <c r="E1116" s="7" t="s">
        <v>46</v>
      </c>
      <c r="F1116" s="7" t="s">
        <v>70</v>
      </c>
      <c r="G1116" s="27" t="s">
        <v>54945</v>
      </c>
      <c r="H1116" s="7" t="s">
        <v>50</v>
      </c>
      <c r="I1116" s="7" t="s">
        <v>50</v>
      </c>
      <c r="J1116" s="6">
        <v>45534</v>
      </c>
      <c r="K1116" s="7" t="s">
        <v>50</v>
      </c>
      <c r="L1116" s="7" t="s">
        <v>467</v>
      </c>
      <c r="M1116" s="7" t="s">
        <v>11123</v>
      </c>
      <c r="N1116" s="7" t="s">
        <v>769</v>
      </c>
      <c r="O1116" s="7" t="s">
        <v>11124</v>
      </c>
      <c r="P1116" s="5">
        <v>94366</v>
      </c>
      <c r="Q1116" s="7" t="s">
        <v>520</v>
      </c>
      <c r="R1116" s="28" t="s">
        <v>11125</v>
      </c>
      <c r="S1116" s="28" t="s">
        <v>11126</v>
      </c>
      <c r="T1116" s="7" t="s">
        <v>11127</v>
      </c>
      <c r="U1116" s="7">
        <v>6172494052</v>
      </c>
      <c r="V1116" s="7" t="s">
        <v>50</v>
      </c>
      <c r="W1116" s="7" t="s">
        <v>50</v>
      </c>
      <c r="X1116" s="7" t="s">
        <v>50</v>
      </c>
      <c r="Y1116" s="7" t="s">
        <v>467</v>
      </c>
      <c r="Z1116" s="7">
        <v>1</v>
      </c>
      <c r="AA1116" s="7" t="s">
        <v>50</v>
      </c>
      <c r="AB1116" s="7" t="s">
        <v>50</v>
      </c>
      <c r="AC1116" s="7" t="s">
        <v>50</v>
      </c>
      <c r="AD1116" s="7" t="s">
        <v>467</v>
      </c>
      <c r="AE1116" s="7" t="s">
        <v>50</v>
      </c>
      <c r="AF1116" s="7" t="s">
        <v>50</v>
      </c>
      <c r="AG1116" s="7" t="s">
        <v>50</v>
      </c>
      <c r="AH1116" s="7" t="s">
        <v>50</v>
      </c>
      <c r="AI1116" s="7" t="s">
        <v>50</v>
      </c>
      <c r="AJ1116" s="7" t="s">
        <v>50</v>
      </c>
      <c r="AK1116" s="7" t="s">
        <v>11128</v>
      </c>
      <c r="AL1116" s="7" t="s">
        <v>50</v>
      </c>
      <c r="AM1116" s="7" t="s">
        <v>50</v>
      </c>
      <c r="AN1116" s="7" t="s">
        <v>50</v>
      </c>
      <c r="AO1116" s="7" t="s">
        <v>50</v>
      </c>
      <c r="AP1116" s="9" t="s">
        <v>50</v>
      </c>
      <c r="AQ1116" s="9" t="s">
        <v>50</v>
      </c>
      <c r="AR1116" s="7" t="s">
        <v>1186</v>
      </c>
    </row>
    <row r="1117" spans="1:44" ht="15" thickBot="1">
      <c r="A1117" s="10" t="s">
        <v>11129</v>
      </c>
      <c r="B1117" s="13" t="s">
        <v>50</v>
      </c>
      <c r="C1117" s="12">
        <v>42736</v>
      </c>
      <c r="D1117" s="13" t="s">
        <v>45</v>
      </c>
      <c r="E1117" s="13" t="s">
        <v>50</v>
      </c>
      <c r="F1117" s="13" t="s">
        <v>70</v>
      </c>
      <c r="G1117" s="13" t="s">
        <v>50</v>
      </c>
      <c r="H1117" s="13" t="s">
        <v>50</v>
      </c>
      <c r="I1117" s="13" t="s">
        <v>50</v>
      </c>
      <c r="J1117" s="12">
        <v>45533</v>
      </c>
      <c r="K1117" s="13" t="s">
        <v>50</v>
      </c>
      <c r="L1117" s="13" t="s">
        <v>52</v>
      </c>
      <c r="M1117" s="13" t="s">
        <v>11130</v>
      </c>
      <c r="N1117" s="13" t="s">
        <v>11131</v>
      </c>
      <c r="O1117" s="13" t="s">
        <v>11132</v>
      </c>
      <c r="P1117" s="11">
        <v>99607</v>
      </c>
      <c r="Q1117" s="13" t="s">
        <v>135</v>
      </c>
      <c r="R1117" s="29" t="s">
        <v>11133</v>
      </c>
      <c r="S1117" s="30" t="s">
        <v>50</v>
      </c>
      <c r="T1117" s="13" t="s">
        <v>11134</v>
      </c>
      <c r="U1117" s="13" t="s">
        <v>11135</v>
      </c>
      <c r="V1117" s="13">
        <v>22000</v>
      </c>
      <c r="W1117" s="13" t="s">
        <v>60</v>
      </c>
      <c r="X1117" s="13">
        <v>22000</v>
      </c>
      <c r="Y1117" s="13" t="s">
        <v>50</v>
      </c>
      <c r="Z1117" s="13">
        <v>1</v>
      </c>
      <c r="AA1117" s="13" t="s">
        <v>50</v>
      </c>
      <c r="AB1117" s="13" t="s">
        <v>50</v>
      </c>
      <c r="AC1117" s="13" t="s">
        <v>50</v>
      </c>
      <c r="AD1117" s="13" t="s">
        <v>50</v>
      </c>
      <c r="AE1117" s="13" t="s">
        <v>50</v>
      </c>
      <c r="AF1117" s="13" t="s">
        <v>50</v>
      </c>
      <c r="AG1117" s="13" t="s">
        <v>50</v>
      </c>
      <c r="AH1117" s="13">
        <v>22000</v>
      </c>
      <c r="AI1117" s="13" t="s">
        <v>60</v>
      </c>
      <c r="AJ1117" s="13">
        <v>22000</v>
      </c>
      <c r="AK1117" s="13" t="s">
        <v>11136</v>
      </c>
      <c r="AL1117" s="13" t="s">
        <v>50</v>
      </c>
      <c r="AM1117" s="13" t="s">
        <v>11137</v>
      </c>
      <c r="AN1117" s="13" t="s">
        <v>993</v>
      </c>
      <c r="AO1117" s="13" t="s">
        <v>50</v>
      </c>
      <c r="AP1117" s="14" t="s">
        <v>11138</v>
      </c>
      <c r="AQ1117" s="15" t="s">
        <v>50</v>
      </c>
      <c r="AR1117" s="13" t="s">
        <v>255</v>
      </c>
    </row>
    <row r="1118" spans="1:44" ht="15" thickBot="1">
      <c r="A1118" s="4" t="s">
        <v>11139</v>
      </c>
      <c r="B1118" s="7" t="s">
        <v>50</v>
      </c>
      <c r="C1118" s="6">
        <v>43101</v>
      </c>
      <c r="D1118" s="7" t="s">
        <v>45</v>
      </c>
      <c r="E1118" s="7" t="s">
        <v>46</v>
      </c>
      <c r="F1118" s="7" t="s">
        <v>70</v>
      </c>
      <c r="G1118" s="26" t="s">
        <v>54946</v>
      </c>
      <c r="H1118" s="7" t="s">
        <v>50</v>
      </c>
      <c r="I1118" s="7" t="s">
        <v>50</v>
      </c>
      <c r="J1118" s="6">
        <v>45533</v>
      </c>
      <c r="K1118" s="7" t="s">
        <v>50</v>
      </c>
      <c r="L1118" s="7" t="s">
        <v>241</v>
      </c>
      <c r="M1118" s="7" t="s">
        <v>11140</v>
      </c>
      <c r="N1118" s="7" t="s">
        <v>11141</v>
      </c>
      <c r="O1118" s="7" t="s">
        <v>11142</v>
      </c>
      <c r="P1118" s="5">
        <v>107627</v>
      </c>
      <c r="Q1118" s="7" t="s">
        <v>245</v>
      </c>
      <c r="R1118" s="28" t="s">
        <v>11143</v>
      </c>
      <c r="S1118" s="31" t="s">
        <v>50</v>
      </c>
      <c r="T1118" s="7" t="s">
        <v>50</v>
      </c>
      <c r="U1118" s="7" t="s">
        <v>50</v>
      </c>
      <c r="V1118" s="7">
        <v>10000000</v>
      </c>
      <c r="W1118" s="7" t="s">
        <v>2056</v>
      </c>
      <c r="X1118" s="7">
        <v>1408907</v>
      </c>
      <c r="Y1118" s="7" t="s">
        <v>154</v>
      </c>
      <c r="Z1118" s="7">
        <v>2</v>
      </c>
      <c r="AA1118" s="7">
        <v>10000000</v>
      </c>
      <c r="AB1118" s="7" t="s">
        <v>2056</v>
      </c>
      <c r="AC1118" s="7">
        <v>1408907</v>
      </c>
      <c r="AD1118" s="7" t="s">
        <v>241</v>
      </c>
      <c r="AE1118" s="7">
        <v>20650000</v>
      </c>
      <c r="AF1118" s="7" t="s">
        <v>2056</v>
      </c>
      <c r="AG1118" s="7">
        <v>3078945</v>
      </c>
      <c r="AH1118" s="7">
        <v>20650000</v>
      </c>
      <c r="AI1118" s="7" t="s">
        <v>2056</v>
      </c>
      <c r="AJ1118" s="7">
        <v>3078945</v>
      </c>
      <c r="AK1118" s="7" t="s">
        <v>11144</v>
      </c>
      <c r="AL1118" s="7" t="s">
        <v>50</v>
      </c>
      <c r="AM1118" s="7" t="s">
        <v>11145</v>
      </c>
      <c r="AN1118" s="7" t="s">
        <v>5019</v>
      </c>
      <c r="AO1118" s="7" t="s">
        <v>50</v>
      </c>
      <c r="AP1118" s="9" t="s">
        <v>50</v>
      </c>
      <c r="AQ1118" s="8" t="s">
        <v>11146</v>
      </c>
      <c r="AR1118" s="7" t="s">
        <v>255</v>
      </c>
    </row>
    <row r="1119" spans="1:44" ht="15" thickBot="1">
      <c r="A1119" s="10" t="s">
        <v>11147</v>
      </c>
      <c r="B1119" s="13" t="s">
        <v>50</v>
      </c>
      <c r="C1119" s="12">
        <v>36526</v>
      </c>
      <c r="D1119" s="13" t="s">
        <v>45</v>
      </c>
      <c r="E1119" s="13" t="s">
        <v>50</v>
      </c>
      <c r="F1119" s="13" t="s">
        <v>70</v>
      </c>
      <c r="G1119" s="27" t="s">
        <v>54945</v>
      </c>
      <c r="H1119" s="13" t="s">
        <v>50</v>
      </c>
      <c r="I1119" s="13" t="s">
        <v>50</v>
      </c>
      <c r="J1119" s="12">
        <v>45533</v>
      </c>
      <c r="K1119" s="13" t="s">
        <v>50</v>
      </c>
      <c r="L1119" s="13" t="s">
        <v>52</v>
      </c>
      <c r="M1119" s="13" t="s">
        <v>5917</v>
      </c>
      <c r="N1119" s="13" t="s">
        <v>11148</v>
      </c>
      <c r="O1119" s="13" t="s">
        <v>11149</v>
      </c>
      <c r="P1119" s="11">
        <v>122235</v>
      </c>
      <c r="Q1119" s="13" t="s">
        <v>360</v>
      </c>
      <c r="R1119" s="29" t="s">
        <v>11150</v>
      </c>
      <c r="S1119" s="29" t="s">
        <v>11151</v>
      </c>
      <c r="T1119" s="13" t="s">
        <v>11152</v>
      </c>
      <c r="U1119" s="13" t="s">
        <v>11153</v>
      </c>
      <c r="V1119" s="13">
        <v>453000</v>
      </c>
      <c r="W1119" s="13" t="s">
        <v>60</v>
      </c>
      <c r="X1119" s="13">
        <v>453000</v>
      </c>
      <c r="Y1119" s="13" t="s">
        <v>50</v>
      </c>
      <c r="Z1119" s="13">
        <v>1</v>
      </c>
      <c r="AA1119" s="13" t="s">
        <v>50</v>
      </c>
      <c r="AB1119" s="13" t="s">
        <v>50</v>
      </c>
      <c r="AC1119" s="13" t="s">
        <v>50</v>
      </c>
      <c r="AD1119" s="13" t="s">
        <v>50</v>
      </c>
      <c r="AE1119" s="13" t="s">
        <v>50</v>
      </c>
      <c r="AF1119" s="13" t="s">
        <v>50</v>
      </c>
      <c r="AG1119" s="13" t="s">
        <v>50</v>
      </c>
      <c r="AH1119" s="13">
        <v>453000</v>
      </c>
      <c r="AI1119" s="13" t="s">
        <v>60</v>
      </c>
      <c r="AJ1119" s="13">
        <v>453000</v>
      </c>
      <c r="AK1119" s="13" t="s">
        <v>11154</v>
      </c>
      <c r="AL1119" s="13" t="s">
        <v>50</v>
      </c>
      <c r="AM1119" s="13" t="s">
        <v>11155</v>
      </c>
      <c r="AN1119" s="13" t="s">
        <v>738</v>
      </c>
      <c r="AO1119" s="13" t="s">
        <v>50</v>
      </c>
      <c r="AP1119" s="14" t="s">
        <v>11156</v>
      </c>
      <c r="AQ1119" s="15" t="s">
        <v>50</v>
      </c>
      <c r="AR1119" s="13" t="s">
        <v>255</v>
      </c>
    </row>
    <row r="1120" spans="1:44" ht="15" thickBot="1">
      <c r="A1120" s="4" t="s">
        <v>11157</v>
      </c>
      <c r="B1120" s="5">
        <v>8680</v>
      </c>
      <c r="C1120" s="6">
        <v>42736</v>
      </c>
      <c r="D1120" s="7" t="s">
        <v>45</v>
      </c>
      <c r="E1120" s="7" t="s">
        <v>50</v>
      </c>
      <c r="F1120" s="7" t="s">
        <v>70</v>
      </c>
      <c r="G1120" s="26" t="s">
        <v>54946</v>
      </c>
      <c r="H1120" s="7" t="s">
        <v>50</v>
      </c>
      <c r="I1120" s="7" t="s">
        <v>50</v>
      </c>
      <c r="J1120" s="6">
        <v>45532</v>
      </c>
      <c r="K1120" s="7" t="s">
        <v>50</v>
      </c>
      <c r="L1120" s="7" t="s">
        <v>1471</v>
      </c>
      <c r="M1120" s="7" t="s">
        <v>11158</v>
      </c>
      <c r="N1120" s="7" t="s">
        <v>11159</v>
      </c>
      <c r="O1120" s="7" t="s">
        <v>11160</v>
      </c>
      <c r="P1120" s="5">
        <v>127572</v>
      </c>
      <c r="Q1120" s="7" t="s">
        <v>245</v>
      </c>
      <c r="R1120" s="28" t="s">
        <v>11161</v>
      </c>
      <c r="S1120" s="28" t="s">
        <v>11162</v>
      </c>
      <c r="T1120" s="7" t="s">
        <v>11163</v>
      </c>
      <c r="U1120" s="7" t="s">
        <v>11164</v>
      </c>
      <c r="V1120" s="7" t="s">
        <v>50</v>
      </c>
      <c r="W1120" s="7" t="s">
        <v>50</v>
      </c>
      <c r="X1120" s="7" t="s">
        <v>50</v>
      </c>
      <c r="Y1120" s="7" t="s">
        <v>50</v>
      </c>
      <c r="Z1120" s="7">
        <v>3</v>
      </c>
      <c r="AA1120" s="7" t="s">
        <v>50</v>
      </c>
      <c r="AB1120" s="7" t="s">
        <v>50</v>
      </c>
      <c r="AC1120" s="7" t="s">
        <v>50</v>
      </c>
      <c r="AD1120" s="7" t="s">
        <v>1471</v>
      </c>
      <c r="AE1120" s="7" t="s">
        <v>50</v>
      </c>
      <c r="AF1120" s="7" t="s">
        <v>50</v>
      </c>
      <c r="AG1120" s="7" t="s">
        <v>50</v>
      </c>
      <c r="AH1120" s="7" t="s">
        <v>50</v>
      </c>
      <c r="AI1120" s="7" t="s">
        <v>50</v>
      </c>
      <c r="AJ1120" s="7" t="s">
        <v>50</v>
      </c>
      <c r="AK1120" s="7" t="s">
        <v>11165</v>
      </c>
      <c r="AL1120" s="7" t="s">
        <v>50</v>
      </c>
      <c r="AM1120" s="7" t="s">
        <v>11166</v>
      </c>
      <c r="AN1120" s="7" t="s">
        <v>66</v>
      </c>
      <c r="AO1120" s="7" t="s">
        <v>11167</v>
      </c>
      <c r="AP1120" s="8" t="s">
        <v>11168</v>
      </c>
      <c r="AQ1120" s="9" t="s">
        <v>50</v>
      </c>
      <c r="AR1120" s="7" t="s">
        <v>50</v>
      </c>
    </row>
    <row r="1121" spans="1:44" ht="15" thickBot="1">
      <c r="A1121" s="10" t="s">
        <v>11169</v>
      </c>
      <c r="B1121" s="11">
        <v>45653</v>
      </c>
      <c r="C1121" s="12">
        <v>37257</v>
      </c>
      <c r="D1121" s="13" t="s">
        <v>45</v>
      </c>
      <c r="E1121" s="13" t="s">
        <v>46</v>
      </c>
      <c r="F1121" s="13" t="s">
        <v>70</v>
      </c>
      <c r="G1121" s="13" t="s">
        <v>87</v>
      </c>
      <c r="H1121" s="13" t="s">
        <v>11170</v>
      </c>
      <c r="I1121" s="13" t="s">
        <v>50</v>
      </c>
      <c r="J1121" s="12">
        <v>45532</v>
      </c>
      <c r="K1121" s="13" t="s">
        <v>50</v>
      </c>
      <c r="L1121" s="13" t="s">
        <v>290</v>
      </c>
      <c r="M1121" s="13" t="s">
        <v>11171</v>
      </c>
      <c r="N1121" s="13" t="s">
        <v>11172</v>
      </c>
      <c r="O1121" s="13" t="s">
        <v>11173</v>
      </c>
      <c r="P1121" s="11">
        <v>133364</v>
      </c>
      <c r="Q1121" s="13" t="s">
        <v>670</v>
      </c>
      <c r="R1121" s="29" t="s">
        <v>11174</v>
      </c>
      <c r="S1121" s="29" t="s">
        <v>11175</v>
      </c>
      <c r="T1121" s="13" t="s">
        <v>11176</v>
      </c>
      <c r="U1121" s="13" t="s">
        <v>11177</v>
      </c>
      <c r="V1121" s="13" t="s">
        <v>50</v>
      </c>
      <c r="W1121" s="13" t="s">
        <v>50</v>
      </c>
      <c r="X1121" s="13" t="s">
        <v>50</v>
      </c>
      <c r="Y1121" s="13" t="s">
        <v>290</v>
      </c>
      <c r="Z1121" s="13">
        <v>1</v>
      </c>
      <c r="AA1121" s="13" t="s">
        <v>50</v>
      </c>
      <c r="AB1121" s="13" t="s">
        <v>50</v>
      </c>
      <c r="AC1121" s="13" t="s">
        <v>50</v>
      </c>
      <c r="AD1121" s="13" t="s">
        <v>290</v>
      </c>
      <c r="AE1121" s="13" t="s">
        <v>50</v>
      </c>
      <c r="AF1121" s="13" t="s">
        <v>50</v>
      </c>
      <c r="AG1121" s="13" t="s">
        <v>50</v>
      </c>
      <c r="AH1121" s="13" t="s">
        <v>50</v>
      </c>
      <c r="AI1121" s="13" t="s">
        <v>50</v>
      </c>
      <c r="AJ1121" s="13" t="s">
        <v>50</v>
      </c>
      <c r="AK1121" s="13" t="s">
        <v>11178</v>
      </c>
      <c r="AL1121" s="13" t="s">
        <v>50</v>
      </c>
      <c r="AM1121" s="13" t="s">
        <v>11179</v>
      </c>
      <c r="AN1121" s="13" t="s">
        <v>3036</v>
      </c>
      <c r="AO1121" s="13" t="s">
        <v>11180</v>
      </c>
      <c r="AP1121" s="15" t="s">
        <v>50</v>
      </c>
      <c r="AQ1121" s="14" t="s">
        <v>11181</v>
      </c>
      <c r="AR1121" s="13" t="s">
        <v>50</v>
      </c>
    </row>
    <row r="1122" spans="1:44" ht="15" thickBot="1">
      <c r="A1122" s="4" t="s">
        <v>11182</v>
      </c>
      <c r="B1122" s="5">
        <v>1200</v>
      </c>
      <c r="C1122" s="6">
        <v>34700</v>
      </c>
      <c r="D1122" s="7" t="s">
        <v>45</v>
      </c>
      <c r="E1122" s="7" t="s">
        <v>46</v>
      </c>
      <c r="F1122" s="7" t="s">
        <v>70</v>
      </c>
      <c r="G1122" s="7" t="s">
        <v>87</v>
      </c>
      <c r="H1122" s="7" t="s">
        <v>11183</v>
      </c>
      <c r="I1122" s="7" t="s">
        <v>50</v>
      </c>
      <c r="J1122" s="6">
        <v>45532</v>
      </c>
      <c r="K1122" s="7" t="s">
        <v>191</v>
      </c>
      <c r="L1122" s="7" t="s">
        <v>131</v>
      </c>
      <c r="M1122" s="7" t="s">
        <v>11184</v>
      </c>
      <c r="N1122" s="7" t="s">
        <v>11185</v>
      </c>
      <c r="O1122" s="7" t="s">
        <v>11186</v>
      </c>
      <c r="P1122" s="5">
        <v>135999</v>
      </c>
      <c r="Q1122" s="7" t="s">
        <v>1024</v>
      </c>
      <c r="R1122" s="28" t="s">
        <v>11187</v>
      </c>
      <c r="S1122" s="28" t="s">
        <v>11188</v>
      </c>
      <c r="T1122" s="7" t="s">
        <v>50</v>
      </c>
      <c r="U1122" s="7" t="s">
        <v>11189</v>
      </c>
      <c r="V1122" s="7" t="s">
        <v>50</v>
      </c>
      <c r="W1122" s="7" t="s">
        <v>50</v>
      </c>
      <c r="X1122" s="7" t="s">
        <v>50</v>
      </c>
      <c r="Y1122" s="7" t="s">
        <v>171</v>
      </c>
      <c r="Z1122" s="7">
        <v>1</v>
      </c>
      <c r="AA1122" s="7" t="s">
        <v>50</v>
      </c>
      <c r="AB1122" s="7" t="s">
        <v>50</v>
      </c>
      <c r="AC1122" s="7" t="s">
        <v>50</v>
      </c>
      <c r="AD1122" s="7" t="s">
        <v>50</v>
      </c>
      <c r="AE1122" s="7" t="s">
        <v>50</v>
      </c>
      <c r="AF1122" s="7" t="s">
        <v>50</v>
      </c>
      <c r="AG1122" s="7" t="s">
        <v>50</v>
      </c>
      <c r="AH1122" s="7" t="s">
        <v>50</v>
      </c>
      <c r="AI1122" s="7" t="s">
        <v>50</v>
      </c>
      <c r="AJ1122" s="7" t="s">
        <v>50</v>
      </c>
      <c r="AK1122" s="7" t="s">
        <v>50</v>
      </c>
      <c r="AL1122" s="7" t="s">
        <v>50</v>
      </c>
      <c r="AM1122" s="7" t="s">
        <v>11190</v>
      </c>
      <c r="AN1122" s="7" t="s">
        <v>11191</v>
      </c>
      <c r="AO1122" s="7" t="s">
        <v>11192</v>
      </c>
      <c r="AP1122" s="8" t="s">
        <v>11193</v>
      </c>
      <c r="AQ1122" s="9" t="s">
        <v>50</v>
      </c>
      <c r="AR1122" s="7" t="s">
        <v>50</v>
      </c>
    </row>
    <row r="1123" spans="1:44" ht="15" thickBot="1">
      <c r="A1123" s="10" t="s">
        <v>11194</v>
      </c>
      <c r="B1123" s="13" t="s">
        <v>50</v>
      </c>
      <c r="C1123" s="12">
        <v>42736</v>
      </c>
      <c r="D1123" s="13" t="s">
        <v>45</v>
      </c>
      <c r="E1123" s="13" t="s">
        <v>46</v>
      </c>
      <c r="F1123" s="13" t="s">
        <v>70</v>
      </c>
      <c r="G1123" s="26" t="s">
        <v>54946</v>
      </c>
      <c r="H1123" s="13" t="s">
        <v>3821</v>
      </c>
      <c r="I1123" s="13" t="s">
        <v>50</v>
      </c>
      <c r="J1123" s="12">
        <v>45533</v>
      </c>
      <c r="K1123" s="13" t="s">
        <v>50</v>
      </c>
      <c r="L1123" s="13" t="s">
        <v>178</v>
      </c>
      <c r="M1123" s="13" t="s">
        <v>11195</v>
      </c>
      <c r="N1123" s="13" t="s">
        <v>133</v>
      </c>
      <c r="O1123" s="13" t="s">
        <v>11196</v>
      </c>
      <c r="P1123" s="11">
        <v>140470</v>
      </c>
      <c r="Q1123" s="13" t="s">
        <v>135</v>
      </c>
      <c r="R1123" s="29" t="s">
        <v>11197</v>
      </c>
      <c r="S1123" s="29" t="s">
        <v>11198</v>
      </c>
      <c r="T1123" s="13" t="s">
        <v>50</v>
      </c>
      <c r="U1123" s="13" t="s">
        <v>50</v>
      </c>
      <c r="V1123" s="13" t="s">
        <v>50</v>
      </c>
      <c r="W1123" s="13" t="s">
        <v>50</v>
      </c>
      <c r="X1123" s="13" t="s">
        <v>50</v>
      </c>
      <c r="Y1123" s="13" t="s">
        <v>50</v>
      </c>
      <c r="Z1123" s="13">
        <v>1</v>
      </c>
      <c r="AA1123" s="13" t="s">
        <v>50</v>
      </c>
      <c r="AB1123" s="13" t="s">
        <v>50</v>
      </c>
      <c r="AC1123" s="13" t="s">
        <v>50</v>
      </c>
      <c r="AD1123" s="13" t="s">
        <v>178</v>
      </c>
      <c r="AE1123" s="13" t="s">
        <v>50</v>
      </c>
      <c r="AF1123" s="13" t="s">
        <v>50</v>
      </c>
      <c r="AG1123" s="13" t="s">
        <v>50</v>
      </c>
      <c r="AH1123" s="13" t="s">
        <v>50</v>
      </c>
      <c r="AI1123" s="13" t="s">
        <v>50</v>
      </c>
      <c r="AJ1123" s="13" t="s">
        <v>50</v>
      </c>
      <c r="AK1123" s="13" t="s">
        <v>50</v>
      </c>
      <c r="AL1123" s="13" t="s">
        <v>50</v>
      </c>
      <c r="AM1123" s="13" t="s">
        <v>11199</v>
      </c>
      <c r="AN1123" s="13" t="s">
        <v>4746</v>
      </c>
      <c r="AO1123" s="13" t="s">
        <v>11200</v>
      </c>
      <c r="AP1123" s="14" t="s">
        <v>11201</v>
      </c>
      <c r="AQ1123" s="15" t="s">
        <v>50</v>
      </c>
      <c r="AR1123" s="13" t="s">
        <v>50</v>
      </c>
    </row>
    <row r="1124" spans="1:44" ht="15" thickBot="1">
      <c r="A1124" s="4" t="s">
        <v>11202</v>
      </c>
      <c r="B1124" s="5">
        <v>20383</v>
      </c>
      <c r="C1124" s="6">
        <v>11689</v>
      </c>
      <c r="D1124" s="7" t="s">
        <v>45</v>
      </c>
      <c r="E1124" s="7" t="s">
        <v>46</v>
      </c>
      <c r="F1124" s="7" t="s">
        <v>70</v>
      </c>
      <c r="G1124" s="7" t="s">
        <v>48</v>
      </c>
      <c r="H1124" s="7" t="s">
        <v>328</v>
      </c>
      <c r="I1124" s="7" t="s">
        <v>50</v>
      </c>
      <c r="J1124" s="6">
        <v>45533</v>
      </c>
      <c r="K1124" s="7" t="s">
        <v>161</v>
      </c>
      <c r="L1124" s="7" t="s">
        <v>131</v>
      </c>
      <c r="M1124" s="7" t="s">
        <v>11203</v>
      </c>
      <c r="N1124" s="7" t="s">
        <v>543</v>
      </c>
      <c r="O1124" s="7" t="s">
        <v>11204</v>
      </c>
      <c r="P1124" s="5">
        <v>140775</v>
      </c>
      <c r="Q1124" s="7" t="s">
        <v>545</v>
      </c>
      <c r="R1124" s="28" t="s">
        <v>11205</v>
      </c>
      <c r="S1124" s="28" t="s">
        <v>11206</v>
      </c>
      <c r="T1124" s="7" t="s">
        <v>50</v>
      </c>
      <c r="U1124" s="7" t="s">
        <v>11207</v>
      </c>
      <c r="V1124" s="7" t="s">
        <v>50</v>
      </c>
      <c r="W1124" s="7" t="s">
        <v>50</v>
      </c>
      <c r="X1124" s="7" t="s">
        <v>50</v>
      </c>
      <c r="Y1124" s="7" t="s">
        <v>50</v>
      </c>
      <c r="Z1124" s="7">
        <v>1</v>
      </c>
      <c r="AA1124" s="7" t="s">
        <v>50</v>
      </c>
      <c r="AB1124" s="7" t="s">
        <v>50</v>
      </c>
      <c r="AC1124" s="7" t="s">
        <v>50</v>
      </c>
      <c r="AD1124" s="7" t="s">
        <v>50</v>
      </c>
      <c r="AE1124" s="7" t="s">
        <v>50</v>
      </c>
      <c r="AF1124" s="7" t="s">
        <v>50</v>
      </c>
      <c r="AG1124" s="7" t="s">
        <v>50</v>
      </c>
      <c r="AH1124" s="7" t="s">
        <v>50</v>
      </c>
      <c r="AI1124" s="7" t="s">
        <v>50</v>
      </c>
      <c r="AJ1124" s="7" t="s">
        <v>50</v>
      </c>
      <c r="AK1124" s="7" t="s">
        <v>11208</v>
      </c>
      <c r="AL1124" s="7" t="s">
        <v>50</v>
      </c>
      <c r="AM1124" s="7" t="s">
        <v>11209</v>
      </c>
      <c r="AN1124" s="7" t="s">
        <v>798</v>
      </c>
      <c r="AO1124" s="7" t="s">
        <v>11210</v>
      </c>
      <c r="AP1124" s="8" t="s">
        <v>11211</v>
      </c>
      <c r="AQ1124" s="9" t="s">
        <v>50</v>
      </c>
      <c r="AR1124" s="7" t="s">
        <v>50</v>
      </c>
    </row>
    <row r="1125" spans="1:44" ht="15" thickBot="1">
      <c r="A1125" s="10" t="s">
        <v>11212</v>
      </c>
      <c r="B1125" s="13" t="s">
        <v>50</v>
      </c>
      <c r="C1125" s="12">
        <v>44927</v>
      </c>
      <c r="D1125" s="13" t="s">
        <v>45</v>
      </c>
      <c r="E1125" s="13" t="s">
        <v>46</v>
      </c>
      <c r="F1125" s="13" t="s">
        <v>70</v>
      </c>
      <c r="G1125" s="13" t="s">
        <v>50</v>
      </c>
      <c r="H1125" s="13" t="s">
        <v>50</v>
      </c>
      <c r="I1125" s="13" t="s">
        <v>50</v>
      </c>
      <c r="J1125" s="12">
        <v>45533</v>
      </c>
      <c r="K1125" s="13" t="s">
        <v>50</v>
      </c>
      <c r="L1125" s="13" t="s">
        <v>1471</v>
      </c>
      <c r="M1125" s="13" t="s">
        <v>11213</v>
      </c>
      <c r="N1125" s="13" t="s">
        <v>75</v>
      </c>
      <c r="O1125" s="13" t="s">
        <v>11214</v>
      </c>
      <c r="P1125" s="11">
        <v>141535</v>
      </c>
      <c r="Q1125" s="13" t="s">
        <v>77</v>
      </c>
      <c r="R1125" s="29" t="s">
        <v>11215</v>
      </c>
      <c r="S1125" s="29" t="s">
        <v>11216</v>
      </c>
      <c r="T1125" s="13" t="s">
        <v>11217</v>
      </c>
      <c r="U1125" s="13" t="s">
        <v>50</v>
      </c>
      <c r="V1125" s="13" t="s">
        <v>50</v>
      </c>
      <c r="W1125" s="13" t="s">
        <v>50</v>
      </c>
      <c r="X1125" s="13" t="s">
        <v>50</v>
      </c>
      <c r="Y1125" s="13" t="s">
        <v>50</v>
      </c>
      <c r="Z1125" s="13">
        <v>1</v>
      </c>
      <c r="AA1125" s="13" t="s">
        <v>50</v>
      </c>
      <c r="AB1125" s="13" t="s">
        <v>50</v>
      </c>
      <c r="AC1125" s="13" t="s">
        <v>50</v>
      </c>
      <c r="AD1125" s="13" t="s">
        <v>1471</v>
      </c>
      <c r="AE1125" s="13" t="s">
        <v>50</v>
      </c>
      <c r="AF1125" s="13" t="s">
        <v>50</v>
      </c>
      <c r="AG1125" s="13" t="s">
        <v>50</v>
      </c>
      <c r="AH1125" s="13" t="s">
        <v>50</v>
      </c>
      <c r="AI1125" s="13" t="s">
        <v>50</v>
      </c>
      <c r="AJ1125" s="13" t="s">
        <v>50</v>
      </c>
      <c r="AK1125" s="13" t="s">
        <v>11218</v>
      </c>
      <c r="AL1125" s="13" t="s">
        <v>50</v>
      </c>
      <c r="AM1125" s="13" t="s">
        <v>11219</v>
      </c>
      <c r="AN1125" s="13" t="s">
        <v>993</v>
      </c>
      <c r="AO1125" s="13" t="s">
        <v>50</v>
      </c>
      <c r="AP1125" s="14" t="s">
        <v>11220</v>
      </c>
      <c r="AQ1125" s="15" t="s">
        <v>50</v>
      </c>
      <c r="AR1125" s="13" t="s">
        <v>255</v>
      </c>
    </row>
    <row r="1126" spans="1:44" ht="15" thickBot="1">
      <c r="A1126" s="4" t="s">
        <v>11221</v>
      </c>
      <c r="B1126" s="7" t="s">
        <v>50</v>
      </c>
      <c r="C1126" s="7" t="s">
        <v>50</v>
      </c>
      <c r="D1126" s="7" t="s">
        <v>45</v>
      </c>
      <c r="E1126" s="7" t="s">
        <v>50</v>
      </c>
      <c r="F1126" s="7" t="s">
        <v>70</v>
      </c>
      <c r="G1126" s="7" t="s">
        <v>50</v>
      </c>
      <c r="H1126" s="7" t="s">
        <v>50</v>
      </c>
      <c r="I1126" s="7" t="s">
        <v>50</v>
      </c>
      <c r="J1126" s="6">
        <v>45533</v>
      </c>
      <c r="K1126" s="7" t="s">
        <v>50</v>
      </c>
      <c r="L1126" s="7" t="s">
        <v>52</v>
      </c>
      <c r="M1126" s="7" t="s">
        <v>11222</v>
      </c>
      <c r="N1126" s="7" t="s">
        <v>11223</v>
      </c>
      <c r="O1126" s="7" t="s">
        <v>11224</v>
      </c>
      <c r="P1126" s="5">
        <v>149810</v>
      </c>
      <c r="Q1126" s="7" t="s">
        <v>383</v>
      </c>
      <c r="R1126" s="28" t="s">
        <v>11225</v>
      </c>
      <c r="S1126" s="31" t="s">
        <v>50</v>
      </c>
      <c r="T1126" s="7" t="s">
        <v>11226</v>
      </c>
      <c r="U1126" s="7" t="s">
        <v>50</v>
      </c>
      <c r="V1126" s="7">
        <v>15000</v>
      </c>
      <c r="W1126" s="7" t="s">
        <v>60</v>
      </c>
      <c r="X1126" s="7">
        <v>15000</v>
      </c>
      <c r="Y1126" s="7" t="s">
        <v>50</v>
      </c>
      <c r="Z1126" s="7">
        <v>1</v>
      </c>
      <c r="AA1126" s="7" t="s">
        <v>50</v>
      </c>
      <c r="AB1126" s="7" t="s">
        <v>50</v>
      </c>
      <c r="AC1126" s="7" t="s">
        <v>50</v>
      </c>
      <c r="AD1126" s="7" t="s">
        <v>50</v>
      </c>
      <c r="AE1126" s="7" t="s">
        <v>50</v>
      </c>
      <c r="AF1126" s="7" t="s">
        <v>50</v>
      </c>
      <c r="AG1126" s="7" t="s">
        <v>50</v>
      </c>
      <c r="AH1126" s="7">
        <v>15000</v>
      </c>
      <c r="AI1126" s="7" t="s">
        <v>60</v>
      </c>
      <c r="AJ1126" s="7">
        <v>15000</v>
      </c>
      <c r="AK1126" s="7" t="s">
        <v>11227</v>
      </c>
      <c r="AL1126" s="7" t="s">
        <v>50</v>
      </c>
      <c r="AM1126" s="7" t="s">
        <v>11228</v>
      </c>
      <c r="AN1126" s="7" t="s">
        <v>66</v>
      </c>
      <c r="AO1126" s="7" t="s">
        <v>11229</v>
      </c>
      <c r="AP1126" s="8" t="s">
        <v>11230</v>
      </c>
      <c r="AQ1126" s="9" t="s">
        <v>50</v>
      </c>
      <c r="AR1126" s="7" t="s">
        <v>50</v>
      </c>
    </row>
    <row r="1127" spans="1:44" ht="15" thickBot="1">
      <c r="A1127" s="10" t="s">
        <v>11231</v>
      </c>
      <c r="B1127" s="11">
        <v>1288</v>
      </c>
      <c r="C1127" s="12">
        <v>40544</v>
      </c>
      <c r="D1127" s="13" t="s">
        <v>45</v>
      </c>
      <c r="E1127" s="13" t="s">
        <v>46</v>
      </c>
      <c r="F1127" s="13" t="s">
        <v>70</v>
      </c>
      <c r="G1127" s="13" t="s">
        <v>114</v>
      </c>
      <c r="H1127" s="13" t="s">
        <v>11232</v>
      </c>
      <c r="I1127" s="13" t="s">
        <v>50</v>
      </c>
      <c r="J1127" s="12">
        <v>45534</v>
      </c>
      <c r="K1127" s="13" t="s">
        <v>177</v>
      </c>
      <c r="L1127" s="13" t="s">
        <v>290</v>
      </c>
      <c r="M1127" s="13" t="s">
        <v>4546</v>
      </c>
      <c r="N1127" s="13" t="s">
        <v>7477</v>
      </c>
      <c r="O1127" s="13" t="s">
        <v>11233</v>
      </c>
      <c r="P1127" s="11">
        <v>153473</v>
      </c>
      <c r="Q1127" s="13" t="s">
        <v>93</v>
      </c>
      <c r="R1127" s="29" t="s">
        <v>11234</v>
      </c>
      <c r="S1127" s="29" t="s">
        <v>11235</v>
      </c>
      <c r="T1127" s="13" t="s">
        <v>50</v>
      </c>
      <c r="U1127" s="13" t="s">
        <v>11236</v>
      </c>
      <c r="V1127" s="13" t="s">
        <v>50</v>
      </c>
      <c r="W1127" s="13" t="s">
        <v>50</v>
      </c>
      <c r="X1127" s="13" t="s">
        <v>50</v>
      </c>
      <c r="Y1127" s="13" t="s">
        <v>290</v>
      </c>
      <c r="Z1127" s="13">
        <v>2</v>
      </c>
      <c r="AA1127" s="13" t="s">
        <v>50</v>
      </c>
      <c r="AB1127" s="13" t="s">
        <v>50</v>
      </c>
      <c r="AC1127" s="13" t="s">
        <v>50</v>
      </c>
      <c r="AD1127" s="13" t="s">
        <v>290</v>
      </c>
      <c r="AE1127" s="13" t="s">
        <v>50</v>
      </c>
      <c r="AF1127" s="13" t="s">
        <v>50</v>
      </c>
      <c r="AG1127" s="13" t="s">
        <v>50</v>
      </c>
      <c r="AH1127" s="13" t="s">
        <v>50</v>
      </c>
      <c r="AI1127" s="13" t="s">
        <v>50</v>
      </c>
      <c r="AJ1127" s="13" t="s">
        <v>50</v>
      </c>
      <c r="AK1127" s="13" t="s">
        <v>11237</v>
      </c>
      <c r="AL1127" s="13" t="s">
        <v>50</v>
      </c>
      <c r="AM1127" s="13" t="s">
        <v>11238</v>
      </c>
      <c r="AN1127" s="13" t="s">
        <v>66</v>
      </c>
      <c r="AO1127" s="13" t="s">
        <v>11239</v>
      </c>
      <c r="AP1127" s="14" t="s">
        <v>11240</v>
      </c>
      <c r="AQ1127" s="15" t="s">
        <v>50</v>
      </c>
      <c r="AR1127" s="13" t="s">
        <v>50</v>
      </c>
    </row>
    <row r="1128" spans="1:44" ht="15" thickBot="1">
      <c r="A1128" s="4" t="s">
        <v>11241</v>
      </c>
      <c r="B1128" s="7" t="s">
        <v>50</v>
      </c>
      <c r="C1128" s="6">
        <v>44989</v>
      </c>
      <c r="D1128" s="7" t="s">
        <v>45</v>
      </c>
      <c r="E1128" s="7" t="s">
        <v>46</v>
      </c>
      <c r="F1128" s="7" t="s">
        <v>70</v>
      </c>
      <c r="G1128" s="27" t="s">
        <v>54945</v>
      </c>
      <c r="H1128" s="7" t="s">
        <v>50</v>
      </c>
      <c r="I1128" s="7" t="s">
        <v>50</v>
      </c>
      <c r="J1128" s="6">
        <v>45533</v>
      </c>
      <c r="K1128" s="7" t="s">
        <v>50</v>
      </c>
      <c r="L1128" s="7" t="s">
        <v>1624</v>
      </c>
      <c r="M1128" s="7" t="s">
        <v>11242</v>
      </c>
      <c r="N1128" s="7" t="s">
        <v>987</v>
      </c>
      <c r="O1128" s="7" t="s">
        <v>11243</v>
      </c>
      <c r="P1128" s="5">
        <v>157615</v>
      </c>
      <c r="Q1128" s="7" t="s">
        <v>50</v>
      </c>
      <c r="R1128" s="28" t="s">
        <v>11244</v>
      </c>
      <c r="S1128" s="28" t="s">
        <v>11245</v>
      </c>
      <c r="T1128" s="7" t="s">
        <v>11246</v>
      </c>
      <c r="U1128" s="7">
        <v>6722005590</v>
      </c>
      <c r="V1128" s="7" t="s">
        <v>50</v>
      </c>
      <c r="W1128" s="7" t="s">
        <v>50</v>
      </c>
      <c r="X1128" s="7" t="s">
        <v>50</v>
      </c>
      <c r="Y1128" s="7" t="s">
        <v>467</v>
      </c>
      <c r="Z1128" s="7">
        <v>1</v>
      </c>
      <c r="AA1128" s="7" t="s">
        <v>50</v>
      </c>
      <c r="AB1128" s="7" t="s">
        <v>50</v>
      </c>
      <c r="AC1128" s="7" t="s">
        <v>50</v>
      </c>
      <c r="AD1128" s="7" t="s">
        <v>1624</v>
      </c>
      <c r="AE1128" s="7" t="s">
        <v>50</v>
      </c>
      <c r="AF1128" s="7" t="s">
        <v>50</v>
      </c>
      <c r="AG1128" s="7" t="s">
        <v>50</v>
      </c>
      <c r="AH1128" s="7" t="s">
        <v>50</v>
      </c>
      <c r="AI1128" s="7" t="s">
        <v>50</v>
      </c>
      <c r="AJ1128" s="7" t="s">
        <v>50</v>
      </c>
      <c r="AK1128" s="7" t="s">
        <v>50</v>
      </c>
      <c r="AL1128" s="7" t="s">
        <v>50</v>
      </c>
      <c r="AM1128" s="7" t="s">
        <v>11247</v>
      </c>
      <c r="AN1128" s="7" t="s">
        <v>66</v>
      </c>
      <c r="AO1128" s="7" t="s">
        <v>50</v>
      </c>
      <c r="AP1128" s="8" t="s">
        <v>11248</v>
      </c>
      <c r="AQ1128" s="9" t="s">
        <v>50</v>
      </c>
      <c r="AR1128" s="7" t="s">
        <v>255</v>
      </c>
    </row>
    <row r="1129" spans="1:44" ht="15" thickBot="1">
      <c r="A1129" s="10" t="s">
        <v>11249</v>
      </c>
      <c r="B1129" s="13" t="s">
        <v>50</v>
      </c>
      <c r="C1129" s="12">
        <v>42370</v>
      </c>
      <c r="D1129" s="13" t="s">
        <v>45</v>
      </c>
      <c r="E1129" s="13" t="s">
        <v>50</v>
      </c>
      <c r="F1129" s="13" t="s">
        <v>70</v>
      </c>
      <c r="G1129" s="26" t="s">
        <v>54946</v>
      </c>
      <c r="H1129" s="13" t="s">
        <v>50</v>
      </c>
      <c r="I1129" s="13" t="s">
        <v>50</v>
      </c>
      <c r="J1129" s="12">
        <v>45532</v>
      </c>
      <c r="K1129" s="13" t="s">
        <v>50</v>
      </c>
      <c r="L1129" s="13" t="s">
        <v>290</v>
      </c>
      <c r="M1129" s="13" t="s">
        <v>11250</v>
      </c>
      <c r="N1129" s="13" t="s">
        <v>11251</v>
      </c>
      <c r="O1129" s="13" t="s">
        <v>11252</v>
      </c>
      <c r="P1129" s="11">
        <v>158389</v>
      </c>
      <c r="Q1129" s="13" t="s">
        <v>166</v>
      </c>
      <c r="R1129" s="29" t="s">
        <v>11253</v>
      </c>
      <c r="S1129" s="29" t="s">
        <v>11254</v>
      </c>
      <c r="T1129" s="13" t="s">
        <v>50</v>
      </c>
      <c r="U1129" s="13" t="s">
        <v>50</v>
      </c>
      <c r="V1129" s="13" t="s">
        <v>50</v>
      </c>
      <c r="W1129" s="13" t="s">
        <v>50</v>
      </c>
      <c r="X1129" s="13" t="s">
        <v>50</v>
      </c>
      <c r="Y1129" s="13" t="s">
        <v>290</v>
      </c>
      <c r="Z1129" s="13">
        <v>1</v>
      </c>
      <c r="AA1129" s="13" t="s">
        <v>50</v>
      </c>
      <c r="AB1129" s="13" t="s">
        <v>50</v>
      </c>
      <c r="AC1129" s="13" t="s">
        <v>50</v>
      </c>
      <c r="AD1129" s="13" t="s">
        <v>290</v>
      </c>
      <c r="AE1129" s="13" t="s">
        <v>50</v>
      </c>
      <c r="AF1129" s="13" t="s">
        <v>50</v>
      </c>
      <c r="AG1129" s="13" t="s">
        <v>50</v>
      </c>
      <c r="AH1129" s="13" t="s">
        <v>50</v>
      </c>
      <c r="AI1129" s="13" t="s">
        <v>50</v>
      </c>
      <c r="AJ1129" s="13" t="s">
        <v>50</v>
      </c>
      <c r="AK1129" s="13" t="s">
        <v>11255</v>
      </c>
      <c r="AL1129" s="13" t="s">
        <v>50</v>
      </c>
      <c r="AM1129" s="13" t="s">
        <v>11256</v>
      </c>
      <c r="AN1129" s="13" t="s">
        <v>66</v>
      </c>
      <c r="AO1129" s="13" t="s">
        <v>50</v>
      </c>
      <c r="AP1129" s="14" t="s">
        <v>11257</v>
      </c>
      <c r="AQ1129" s="15" t="s">
        <v>50</v>
      </c>
      <c r="AR1129" s="13" t="s">
        <v>255</v>
      </c>
    </row>
    <row r="1130" spans="1:44" ht="15" thickBot="1">
      <c r="A1130" s="4" t="s">
        <v>11258</v>
      </c>
      <c r="B1130" s="7" t="s">
        <v>50</v>
      </c>
      <c r="C1130" s="6">
        <v>45292</v>
      </c>
      <c r="D1130" s="7" t="s">
        <v>45</v>
      </c>
      <c r="E1130" s="7" t="s">
        <v>46</v>
      </c>
      <c r="F1130" s="7" t="s">
        <v>70</v>
      </c>
      <c r="G1130" s="7" t="s">
        <v>50</v>
      </c>
      <c r="H1130" s="7" t="s">
        <v>50</v>
      </c>
      <c r="I1130" s="7" t="s">
        <v>50</v>
      </c>
      <c r="J1130" s="6">
        <v>45534</v>
      </c>
      <c r="K1130" s="7" t="s">
        <v>50</v>
      </c>
      <c r="L1130" s="7" t="s">
        <v>467</v>
      </c>
      <c r="M1130" s="7" t="s">
        <v>6066</v>
      </c>
      <c r="N1130" s="7" t="s">
        <v>1559</v>
      </c>
      <c r="O1130" s="7" t="s">
        <v>11259</v>
      </c>
      <c r="P1130" s="5">
        <v>169877</v>
      </c>
      <c r="Q1130" s="7" t="s">
        <v>642</v>
      </c>
      <c r="R1130" s="31" t="s">
        <v>50</v>
      </c>
      <c r="S1130" s="31" t="s">
        <v>50</v>
      </c>
      <c r="T1130" s="7" t="s">
        <v>50</v>
      </c>
      <c r="U1130" s="7" t="s">
        <v>11260</v>
      </c>
      <c r="V1130" s="7">
        <v>3600000</v>
      </c>
      <c r="W1130" s="7" t="s">
        <v>60</v>
      </c>
      <c r="X1130" s="7">
        <v>3600000</v>
      </c>
      <c r="Y1130" s="7" t="s">
        <v>467</v>
      </c>
      <c r="Z1130" s="7">
        <v>1</v>
      </c>
      <c r="AA1130" s="7">
        <v>3600000</v>
      </c>
      <c r="AB1130" s="7" t="s">
        <v>60</v>
      </c>
      <c r="AC1130" s="7">
        <v>3600000</v>
      </c>
      <c r="AD1130" s="7" t="s">
        <v>467</v>
      </c>
      <c r="AE1130" s="7">
        <v>3600000</v>
      </c>
      <c r="AF1130" s="7" t="s">
        <v>60</v>
      </c>
      <c r="AG1130" s="7">
        <v>3600000</v>
      </c>
      <c r="AH1130" s="7">
        <v>3600000</v>
      </c>
      <c r="AI1130" s="7" t="s">
        <v>60</v>
      </c>
      <c r="AJ1130" s="7">
        <v>3600000</v>
      </c>
      <c r="AK1130" s="7" t="s">
        <v>50</v>
      </c>
      <c r="AL1130" s="7" t="s">
        <v>50</v>
      </c>
      <c r="AM1130" s="7" t="s">
        <v>11261</v>
      </c>
      <c r="AN1130" s="7" t="s">
        <v>66</v>
      </c>
      <c r="AO1130" s="7" t="s">
        <v>11262</v>
      </c>
      <c r="AP1130" s="8" t="s">
        <v>11263</v>
      </c>
      <c r="AQ1130" s="9" t="s">
        <v>50</v>
      </c>
      <c r="AR1130" s="7" t="s">
        <v>50</v>
      </c>
    </row>
    <row r="1131" spans="1:44" ht="15" thickBot="1">
      <c r="A1131" s="10" t="s">
        <v>11264</v>
      </c>
      <c r="B1131" s="13" t="s">
        <v>50</v>
      </c>
      <c r="C1131" s="12">
        <v>45527</v>
      </c>
      <c r="D1131" s="13" t="s">
        <v>45</v>
      </c>
      <c r="E1131" s="13" t="s">
        <v>50</v>
      </c>
      <c r="F1131" s="13" t="s">
        <v>70</v>
      </c>
      <c r="G1131" s="27" t="s">
        <v>54945</v>
      </c>
      <c r="H1131" s="13" t="s">
        <v>50</v>
      </c>
      <c r="I1131" s="13" t="s">
        <v>50</v>
      </c>
      <c r="J1131" s="12">
        <v>45532</v>
      </c>
      <c r="K1131" s="13" t="s">
        <v>50</v>
      </c>
      <c r="L1131" s="13" t="s">
        <v>1624</v>
      </c>
      <c r="M1131" s="13" t="s">
        <v>2850</v>
      </c>
      <c r="N1131" s="13" t="s">
        <v>11265</v>
      </c>
      <c r="O1131" s="13" t="s">
        <v>11266</v>
      </c>
      <c r="P1131" s="11">
        <v>176636</v>
      </c>
      <c r="Q1131" s="13" t="s">
        <v>77</v>
      </c>
      <c r="R1131" s="29" t="s">
        <v>11267</v>
      </c>
      <c r="S1131" s="29" t="s">
        <v>11268</v>
      </c>
      <c r="T1131" s="13" t="s">
        <v>11269</v>
      </c>
      <c r="U1131" s="13" t="s">
        <v>11270</v>
      </c>
      <c r="V1131" s="13" t="s">
        <v>50</v>
      </c>
      <c r="W1131" s="13" t="s">
        <v>50</v>
      </c>
      <c r="X1131" s="13" t="s">
        <v>50</v>
      </c>
      <c r="Y1131" s="13" t="s">
        <v>467</v>
      </c>
      <c r="Z1131" s="13">
        <v>1</v>
      </c>
      <c r="AA1131" s="13" t="s">
        <v>50</v>
      </c>
      <c r="AB1131" s="13" t="s">
        <v>50</v>
      </c>
      <c r="AC1131" s="13" t="s">
        <v>50</v>
      </c>
      <c r="AD1131" s="13" t="s">
        <v>1624</v>
      </c>
      <c r="AE1131" s="13" t="s">
        <v>50</v>
      </c>
      <c r="AF1131" s="13" t="s">
        <v>50</v>
      </c>
      <c r="AG1131" s="13" t="s">
        <v>50</v>
      </c>
      <c r="AH1131" s="13" t="s">
        <v>50</v>
      </c>
      <c r="AI1131" s="13" t="s">
        <v>50</v>
      </c>
      <c r="AJ1131" s="13" t="s">
        <v>50</v>
      </c>
      <c r="AK1131" s="13" t="s">
        <v>50</v>
      </c>
      <c r="AL1131" s="13" t="s">
        <v>50</v>
      </c>
      <c r="AM1131" s="13" t="s">
        <v>11271</v>
      </c>
      <c r="AN1131" s="13" t="s">
        <v>253</v>
      </c>
      <c r="AO1131" s="13" t="s">
        <v>50</v>
      </c>
      <c r="AP1131" s="14" t="s">
        <v>11272</v>
      </c>
      <c r="AQ1131" s="15" t="s">
        <v>50</v>
      </c>
      <c r="AR1131" s="13" t="s">
        <v>255</v>
      </c>
    </row>
    <row r="1132" spans="1:44" ht="15" thickBot="1">
      <c r="A1132" s="4" t="s">
        <v>11273</v>
      </c>
      <c r="B1132" s="7" t="s">
        <v>50</v>
      </c>
      <c r="C1132" s="6">
        <v>44927</v>
      </c>
      <c r="D1132" s="7" t="s">
        <v>45</v>
      </c>
      <c r="E1132" s="7" t="s">
        <v>46</v>
      </c>
      <c r="F1132" s="7" t="s">
        <v>70</v>
      </c>
      <c r="G1132" s="7" t="s">
        <v>50</v>
      </c>
      <c r="H1132" s="7" t="s">
        <v>50</v>
      </c>
      <c r="I1132" s="7" t="s">
        <v>50</v>
      </c>
      <c r="J1132" s="6">
        <v>45534</v>
      </c>
      <c r="K1132" s="7" t="s">
        <v>50</v>
      </c>
      <c r="L1132" s="7" t="s">
        <v>467</v>
      </c>
      <c r="M1132" s="7" t="s">
        <v>6066</v>
      </c>
      <c r="N1132" s="7" t="s">
        <v>3687</v>
      </c>
      <c r="O1132" s="7" t="s">
        <v>11274</v>
      </c>
      <c r="P1132" s="5">
        <v>178247</v>
      </c>
      <c r="Q1132" s="7" t="s">
        <v>3689</v>
      </c>
      <c r="R1132" s="31" t="s">
        <v>50</v>
      </c>
      <c r="S1132" s="31" t="s">
        <v>50</v>
      </c>
      <c r="T1132" s="7" t="s">
        <v>50</v>
      </c>
      <c r="U1132" s="7" t="s">
        <v>11275</v>
      </c>
      <c r="V1132" s="7">
        <v>1805000</v>
      </c>
      <c r="W1132" s="7" t="s">
        <v>60</v>
      </c>
      <c r="X1132" s="7">
        <v>1805000</v>
      </c>
      <c r="Y1132" s="7" t="s">
        <v>467</v>
      </c>
      <c r="Z1132" s="7">
        <v>1</v>
      </c>
      <c r="AA1132" s="7">
        <v>1805000</v>
      </c>
      <c r="AB1132" s="7" t="s">
        <v>60</v>
      </c>
      <c r="AC1132" s="7">
        <v>1805000</v>
      </c>
      <c r="AD1132" s="7" t="s">
        <v>467</v>
      </c>
      <c r="AE1132" s="7">
        <v>1805000</v>
      </c>
      <c r="AF1132" s="7" t="s">
        <v>60</v>
      </c>
      <c r="AG1132" s="7">
        <v>1805000</v>
      </c>
      <c r="AH1132" s="7">
        <v>1805000</v>
      </c>
      <c r="AI1132" s="7" t="s">
        <v>60</v>
      </c>
      <c r="AJ1132" s="7">
        <v>1805000</v>
      </c>
      <c r="AK1132" s="7" t="s">
        <v>50</v>
      </c>
      <c r="AL1132" s="7" t="s">
        <v>50</v>
      </c>
      <c r="AM1132" s="7" t="s">
        <v>50</v>
      </c>
      <c r="AN1132" s="7" t="s">
        <v>50</v>
      </c>
      <c r="AO1132" s="7" t="s">
        <v>50</v>
      </c>
      <c r="AP1132" s="9" t="s">
        <v>50</v>
      </c>
      <c r="AQ1132" s="9" t="s">
        <v>50</v>
      </c>
      <c r="AR1132" s="7" t="s">
        <v>1186</v>
      </c>
    </row>
    <row r="1133" spans="1:44" ht="15" thickBot="1">
      <c r="A1133" s="10" t="s">
        <v>11276</v>
      </c>
      <c r="B1133" s="13" t="s">
        <v>50</v>
      </c>
      <c r="C1133" s="12">
        <v>45394</v>
      </c>
      <c r="D1133" s="13" t="s">
        <v>45</v>
      </c>
      <c r="E1133" s="13" t="s">
        <v>46</v>
      </c>
      <c r="F1133" s="13" t="s">
        <v>70</v>
      </c>
      <c r="G1133" s="27" t="s">
        <v>54945</v>
      </c>
      <c r="H1133" s="13" t="s">
        <v>50</v>
      </c>
      <c r="I1133" s="13" t="s">
        <v>50</v>
      </c>
      <c r="J1133" s="12">
        <v>45533</v>
      </c>
      <c r="K1133" s="13" t="s">
        <v>50</v>
      </c>
      <c r="L1133" s="13" t="s">
        <v>210</v>
      </c>
      <c r="M1133" s="13" t="s">
        <v>11277</v>
      </c>
      <c r="N1133" s="13" t="s">
        <v>50</v>
      </c>
      <c r="O1133" s="13" t="s">
        <v>11278</v>
      </c>
      <c r="P1133" s="11">
        <v>181135</v>
      </c>
      <c r="Q1133" s="13" t="s">
        <v>50</v>
      </c>
      <c r="R1133" s="29" t="s">
        <v>11279</v>
      </c>
      <c r="S1133" s="29" t="s">
        <v>11280</v>
      </c>
      <c r="T1133" s="13" t="s">
        <v>11281</v>
      </c>
      <c r="U1133" s="13" t="s">
        <v>50</v>
      </c>
      <c r="V1133" s="13" t="s">
        <v>50</v>
      </c>
      <c r="W1133" s="13" t="s">
        <v>50</v>
      </c>
      <c r="X1133" s="13" t="s">
        <v>50</v>
      </c>
      <c r="Y1133" s="13" t="s">
        <v>50</v>
      </c>
      <c r="Z1133" s="13">
        <v>1</v>
      </c>
      <c r="AA1133" s="13" t="s">
        <v>50</v>
      </c>
      <c r="AB1133" s="13" t="s">
        <v>50</v>
      </c>
      <c r="AC1133" s="13" t="s">
        <v>50</v>
      </c>
      <c r="AD1133" s="13" t="s">
        <v>210</v>
      </c>
      <c r="AE1133" s="13" t="s">
        <v>50</v>
      </c>
      <c r="AF1133" s="13" t="s">
        <v>50</v>
      </c>
      <c r="AG1133" s="13" t="s">
        <v>50</v>
      </c>
      <c r="AH1133" s="13" t="s">
        <v>50</v>
      </c>
      <c r="AI1133" s="13" t="s">
        <v>50</v>
      </c>
      <c r="AJ1133" s="13" t="s">
        <v>50</v>
      </c>
      <c r="AK1133" s="13" t="s">
        <v>50</v>
      </c>
      <c r="AL1133" s="13" t="s">
        <v>50</v>
      </c>
      <c r="AM1133" s="13" t="s">
        <v>11282</v>
      </c>
      <c r="AN1133" s="13" t="s">
        <v>66</v>
      </c>
      <c r="AO1133" s="13" t="s">
        <v>11283</v>
      </c>
      <c r="AP1133" s="14" t="s">
        <v>11284</v>
      </c>
      <c r="AQ1133" s="15" t="s">
        <v>50</v>
      </c>
      <c r="AR1133" s="13" t="s">
        <v>50</v>
      </c>
    </row>
    <row r="1134" spans="1:44" ht="15" thickBot="1">
      <c r="A1134" s="4" t="s">
        <v>11285</v>
      </c>
      <c r="B1134" s="7">
        <v>935</v>
      </c>
      <c r="C1134" s="6">
        <v>35065</v>
      </c>
      <c r="D1134" s="7" t="s">
        <v>45</v>
      </c>
      <c r="E1134" s="7" t="s">
        <v>46</v>
      </c>
      <c r="F1134" s="7" t="s">
        <v>70</v>
      </c>
      <c r="G1134" s="26" t="s">
        <v>54946</v>
      </c>
      <c r="H1134" s="7" t="s">
        <v>11286</v>
      </c>
      <c r="I1134" s="7" t="s">
        <v>50</v>
      </c>
      <c r="J1134" s="6">
        <v>45532</v>
      </c>
      <c r="K1134" s="7" t="s">
        <v>50</v>
      </c>
      <c r="L1134" s="7" t="s">
        <v>131</v>
      </c>
      <c r="M1134" s="7" t="s">
        <v>11287</v>
      </c>
      <c r="N1134" s="7" t="s">
        <v>11288</v>
      </c>
      <c r="O1134" s="7" t="s">
        <v>11289</v>
      </c>
      <c r="P1134" s="5">
        <v>184558</v>
      </c>
      <c r="Q1134" s="7" t="s">
        <v>135</v>
      </c>
      <c r="R1134" s="28" t="s">
        <v>11290</v>
      </c>
      <c r="S1134" s="28" t="s">
        <v>11291</v>
      </c>
      <c r="T1134" s="7" t="s">
        <v>11292</v>
      </c>
      <c r="U1134" s="7" t="s">
        <v>11293</v>
      </c>
      <c r="V1134" s="7" t="s">
        <v>50</v>
      </c>
      <c r="W1134" s="7" t="s">
        <v>50</v>
      </c>
      <c r="X1134" s="7" t="s">
        <v>50</v>
      </c>
      <c r="Y1134" s="7" t="s">
        <v>290</v>
      </c>
      <c r="Z1134" s="7">
        <v>2</v>
      </c>
      <c r="AA1134" s="7" t="s">
        <v>50</v>
      </c>
      <c r="AB1134" s="7" t="s">
        <v>50</v>
      </c>
      <c r="AC1134" s="7" t="s">
        <v>50</v>
      </c>
      <c r="AD1134" s="7" t="s">
        <v>290</v>
      </c>
      <c r="AE1134" s="7" t="s">
        <v>50</v>
      </c>
      <c r="AF1134" s="7" t="s">
        <v>50</v>
      </c>
      <c r="AG1134" s="7" t="s">
        <v>50</v>
      </c>
      <c r="AH1134" s="7" t="s">
        <v>50</v>
      </c>
      <c r="AI1134" s="7" t="s">
        <v>50</v>
      </c>
      <c r="AJ1134" s="7" t="s">
        <v>50</v>
      </c>
      <c r="AK1134" s="7" t="s">
        <v>11294</v>
      </c>
      <c r="AL1134" s="7" t="s">
        <v>50</v>
      </c>
      <c r="AM1134" s="7" t="s">
        <v>11295</v>
      </c>
      <c r="AN1134" s="7" t="s">
        <v>66</v>
      </c>
      <c r="AO1134" s="7" t="s">
        <v>11296</v>
      </c>
      <c r="AP1134" s="8" t="s">
        <v>11297</v>
      </c>
      <c r="AQ1134" s="9" t="s">
        <v>50</v>
      </c>
      <c r="AR1134" s="7" t="s">
        <v>50</v>
      </c>
    </row>
    <row r="1135" spans="1:44" ht="15" thickBot="1">
      <c r="A1135" s="10" t="s">
        <v>11298</v>
      </c>
      <c r="B1135" s="13" t="s">
        <v>50</v>
      </c>
      <c r="C1135" s="12">
        <v>44743</v>
      </c>
      <c r="D1135" s="13" t="s">
        <v>45</v>
      </c>
      <c r="E1135" s="13" t="s">
        <v>46</v>
      </c>
      <c r="F1135" s="13" t="s">
        <v>70</v>
      </c>
      <c r="G1135" s="27" t="s">
        <v>54945</v>
      </c>
      <c r="H1135" s="13" t="s">
        <v>50</v>
      </c>
      <c r="I1135" s="13" t="s">
        <v>50</v>
      </c>
      <c r="J1135" s="12">
        <v>45532</v>
      </c>
      <c r="K1135" s="13" t="s">
        <v>116</v>
      </c>
      <c r="L1135" s="13" t="s">
        <v>52</v>
      </c>
      <c r="M1135" s="13" t="s">
        <v>11299</v>
      </c>
      <c r="N1135" s="13" t="s">
        <v>133</v>
      </c>
      <c r="O1135" s="13" t="s">
        <v>11300</v>
      </c>
      <c r="P1135" s="11">
        <v>190481</v>
      </c>
      <c r="Q1135" s="13" t="s">
        <v>135</v>
      </c>
      <c r="R1135" s="29" t="s">
        <v>11301</v>
      </c>
      <c r="S1135" s="29" t="s">
        <v>11302</v>
      </c>
      <c r="T1135" s="13" t="s">
        <v>11303</v>
      </c>
      <c r="U1135" s="13" t="s">
        <v>50</v>
      </c>
      <c r="V1135" s="13" t="s">
        <v>50</v>
      </c>
      <c r="W1135" s="13" t="s">
        <v>50</v>
      </c>
      <c r="X1135" s="13" t="s">
        <v>50</v>
      </c>
      <c r="Y1135" s="13" t="s">
        <v>50</v>
      </c>
      <c r="Z1135" s="13">
        <v>1</v>
      </c>
      <c r="AA1135" s="13" t="s">
        <v>50</v>
      </c>
      <c r="AB1135" s="13" t="s">
        <v>50</v>
      </c>
      <c r="AC1135" s="13" t="s">
        <v>50</v>
      </c>
      <c r="AD1135" s="13" t="s">
        <v>50</v>
      </c>
      <c r="AE1135" s="13" t="s">
        <v>50</v>
      </c>
      <c r="AF1135" s="13" t="s">
        <v>50</v>
      </c>
      <c r="AG1135" s="13" t="s">
        <v>50</v>
      </c>
      <c r="AH1135" s="13" t="s">
        <v>50</v>
      </c>
      <c r="AI1135" s="13" t="s">
        <v>50</v>
      </c>
      <c r="AJ1135" s="13" t="s">
        <v>50</v>
      </c>
      <c r="AK1135" s="13" t="s">
        <v>11304</v>
      </c>
      <c r="AL1135" s="13" t="s">
        <v>50</v>
      </c>
      <c r="AM1135" s="13" t="s">
        <v>11305</v>
      </c>
      <c r="AN1135" s="13" t="s">
        <v>66</v>
      </c>
      <c r="AO1135" s="13" t="s">
        <v>11306</v>
      </c>
      <c r="AP1135" s="14" t="s">
        <v>11307</v>
      </c>
      <c r="AQ1135" s="15" t="s">
        <v>50</v>
      </c>
      <c r="AR1135" s="13" t="s">
        <v>50</v>
      </c>
    </row>
    <row r="1136" spans="1:44" ht="15" thickBot="1">
      <c r="A1136" s="4" t="s">
        <v>11308</v>
      </c>
      <c r="B1136" s="7">
        <v>519</v>
      </c>
      <c r="C1136" s="6">
        <v>29952</v>
      </c>
      <c r="D1136" s="7" t="s">
        <v>45</v>
      </c>
      <c r="E1136" s="7" t="s">
        <v>1939</v>
      </c>
      <c r="F1136" s="7" t="s">
        <v>70</v>
      </c>
      <c r="G1136" s="7" t="s">
        <v>87</v>
      </c>
      <c r="H1136" s="7" t="s">
        <v>11309</v>
      </c>
      <c r="I1136" s="7" t="s">
        <v>50</v>
      </c>
      <c r="J1136" s="6">
        <v>45533</v>
      </c>
      <c r="K1136" s="7" t="s">
        <v>191</v>
      </c>
      <c r="L1136" s="7" t="s">
        <v>52</v>
      </c>
      <c r="M1136" s="7" t="s">
        <v>11310</v>
      </c>
      <c r="N1136" s="7" t="s">
        <v>11311</v>
      </c>
      <c r="O1136" s="7" t="s">
        <v>11312</v>
      </c>
      <c r="P1136" s="5">
        <v>203283</v>
      </c>
      <c r="Q1136" s="7" t="s">
        <v>1116</v>
      </c>
      <c r="R1136" s="28" t="s">
        <v>11313</v>
      </c>
      <c r="S1136" s="28" t="s">
        <v>11314</v>
      </c>
      <c r="T1136" s="7" t="s">
        <v>11315</v>
      </c>
      <c r="U1136" s="7" t="s">
        <v>11316</v>
      </c>
      <c r="V1136" s="7" t="s">
        <v>50</v>
      </c>
      <c r="W1136" s="7" t="s">
        <v>50</v>
      </c>
      <c r="X1136" s="7" t="s">
        <v>50</v>
      </c>
      <c r="Y1136" s="7" t="s">
        <v>50</v>
      </c>
      <c r="Z1136" s="7">
        <v>1</v>
      </c>
      <c r="AA1136" s="7" t="s">
        <v>50</v>
      </c>
      <c r="AB1136" s="7" t="s">
        <v>50</v>
      </c>
      <c r="AC1136" s="7" t="s">
        <v>50</v>
      </c>
      <c r="AD1136" s="7" t="s">
        <v>50</v>
      </c>
      <c r="AE1136" s="7" t="s">
        <v>50</v>
      </c>
      <c r="AF1136" s="7" t="s">
        <v>50</v>
      </c>
      <c r="AG1136" s="7" t="s">
        <v>50</v>
      </c>
      <c r="AH1136" s="7" t="s">
        <v>50</v>
      </c>
      <c r="AI1136" s="7" t="s">
        <v>50</v>
      </c>
      <c r="AJ1136" s="7" t="s">
        <v>50</v>
      </c>
      <c r="AK1136" s="7" t="s">
        <v>11317</v>
      </c>
      <c r="AL1136" s="7" t="s">
        <v>50</v>
      </c>
      <c r="AM1136" s="7" t="s">
        <v>11318</v>
      </c>
      <c r="AN1136" s="7" t="s">
        <v>66</v>
      </c>
      <c r="AO1136" s="7" t="s">
        <v>11319</v>
      </c>
      <c r="AP1136" s="9" t="s">
        <v>50</v>
      </c>
      <c r="AQ1136" s="8" t="s">
        <v>11320</v>
      </c>
      <c r="AR1136" s="7" t="s">
        <v>50</v>
      </c>
    </row>
    <row r="1137" spans="1:44" ht="15" thickBot="1">
      <c r="A1137" s="10" t="s">
        <v>11321</v>
      </c>
      <c r="B1137" s="13">
        <v>78</v>
      </c>
      <c r="C1137" s="12">
        <v>41640</v>
      </c>
      <c r="D1137" s="13" t="s">
        <v>45</v>
      </c>
      <c r="E1137" s="13" t="s">
        <v>46</v>
      </c>
      <c r="F1137" s="13" t="s">
        <v>70</v>
      </c>
      <c r="G1137" s="26" t="s">
        <v>54946</v>
      </c>
      <c r="H1137" s="13" t="s">
        <v>50</v>
      </c>
      <c r="I1137" s="13" t="s">
        <v>50</v>
      </c>
      <c r="J1137" s="12">
        <v>45533</v>
      </c>
      <c r="K1137" s="13" t="s">
        <v>116</v>
      </c>
      <c r="L1137" s="13" t="s">
        <v>52</v>
      </c>
      <c r="M1137" s="13" t="s">
        <v>11322</v>
      </c>
      <c r="N1137" s="13" t="s">
        <v>11323</v>
      </c>
      <c r="O1137" s="13" t="s">
        <v>11324</v>
      </c>
      <c r="P1137" s="11">
        <v>208745</v>
      </c>
      <c r="Q1137" s="13" t="s">
        <v>135</v>
      </c>
      <c r="R1137" s="29" t="s">
        <v>11325</v>
      </c>
      <c r="S1137" s="29" t="s">
        <v>11326</v>
      </c>
      <c r="T1137" s="13" t="s">
        <v>11327</v>
      </c>
      <c r="U1137" s="13" t="s">
        <v>11328</v>
      </c>
      <c r="V1137" s="13">
        <v>200000</v>
      </c>
      <c r="W1137" s="13" t="s">
        <v>11329</v>
      </c>
      <c r="X1137" s="13">
        <v>12715</v>
      </c>
      <c r="Y1137" s="13" t="s">
        <v>50</v>
      </c>
      <c r="Z1137" s="13">
        <v>2</v>
      </c>
      <c r="AA1137" s="13" t="s">
        <v>50</v>
      </c>
      <c r="AB1137" s="13" t="s">
        <v>50</v>
      </c>
      <c r="AC1137" s="13" t="s">
        <v>50</v>
      </c>
      <c r="AD1137" s="13" t="s">
        <v>50</v>
      </c>
      <c r="AE1137" s="13" t="s">
        <v>50</v>
      </c>
      <c r="AF1137" s="13" t="s">
        <v>50</v>
      </c>
      <c r="AG1137" s="13" t="s">
        <v>50</v>
      </c>
      <c r="AH1137" s="13">
        <v>122715</v>
      </c>
      <c r="AI1137" s="13" t="s">
        <v>60</v>
      </c>
      <c r="AJ1137" s="13">
        <v>122715</v>
      </c>
      <c r="AK1137" s="13" t="s">
        <v>11330</v>
      </c>
      <c r="AL1137" s="13" t="s">
        <v>50</v>
      </c>
      <c r="AM1137" s="13" t="s">
        <v>11331</v>
      </c>
      <c r="AN1137" s="13" t="s">
        <v>993</v>
      </c>
      <c r="AO1137" s="13" t="s">
        <v>11332</v>
      </c>
      <c r="AP1137" s="14" t="s">
        <v>11333</v>
      </c>
      <c r="AQ1137" s="15" t="s">
        <v>50</v>
      </c>
      <c r="AR1137" s="13" t="s">
        <v>50</v>
      </c>
    </row>
    <row r="1138" spans="1:44" ht="15" thickBot="1">
      <c r="A1138" s="4" t="s">
        <v>11334</v>
      </c>
      <c r="B1138" s="7" t="s">
        <v>50</v>
      </c>
      <c r="C1138" s="6">
        <v>45328</v>
      </c>
      <c r="D1138" s="7" t="s">
        <v>45</v>
      </c>
      <c r="E1138" s="7" t="s">
        <v>46</v>
      </c>
      <c r="F1138" s="7" t="s">
        <v>70</v>
      </c>
      <c r="G1138" s="27" t="s">
        <v>54945</v>
      </c>
      <c r="H1138" s="7" t="s">
        <v>50</v>
      </c>
      <c r="I1138" s="7" t="s">
        <v>50</v>
      </c>
      <c r="J1138" s="6">
        <v>45535</v>
      </c>
      <c r="K1138" s="7" t="s">
        <v>50</v>
      </c>
      <c r="L1138" s="7" t="s">
        <v>210</v>
      </c>
      <c r="M1138" s="7" t="s">
        <v>11335</v>
      </c>
      <c r="N1138" s="7" t="s">
        <v>11336</v>
      </c>
      <c r="O1138" s="7" t="s">
        <v>11337</v>
      </c>
      <c r="P1138" s="5">
        <v>217950</v>
      </c>
      <c r="Q1138" s="7" t="s">
        <v>759</v>
      </c>
      <c r="R1138" s="28" t="s">
        <v>11338</v>
      </c>
      <c r="S1138" s="28" t="s">
        <v>11339</v>
      </c>
      <c r="T1138" s="7" t="s">
        <v>11340</v>
      </c>
      <c r="U1138" s="7">
        <v>2134389515</v>
      </c>
      <c r="V1138" s="7" t="s">
        <v>50</v>
      </c>
      <c r="W1138" s="7" t="s">
        <v>50</v>
      </c>
      <c r="X1138" s="7" t="s">
        <v>50</v>
      </c>
      <c r="Y1138" s="7" t="s">
        <v>50</v>
      </c>
      <c r="Z1138" s="7">
        <v>1</v>
      </c>
      <c r="AA1138" s="7" t="s">
        <v>50</v>
      </c>
      <c r="AB1138" s="7" t="s">
        <v>50</v>
      </c>
      <c r="AC1138" s="7" t="s">
        <v>50</v>
      </c>
      <c r="AD1138" s="7" t="s">
        <v>210</v>
      </c>
      <c r="AE1138" s="7" t="s">
        <v>50</v>
      </c>
      <c r="AF1138" s="7" t="s">
        <v>50</v>
      </c>
      <c r="AG1138" s="7" t="s">
        <v>50</v>
      </c>
      <c r="AH1138" s="7" t="s">
        <v>50</v>
      </c>
      <c r="AI1138" s="7" t="s">
        <v>50</v>
      </c>
      <c r="AJ1138" s="7" t="s">
        <v>50</v>
      </c>
      <c r="AK1138" s="7" t="s">
        <v>50</v>
      </c>
      <c r="AL1138" s="7" t="s">
        <v>50</v>
      </c>
      <c r="AM1138" s="7" t="s">
        <v>11341</v>
      </c>
      <c r="AN1138" s="7" t="s">
        <v>66</v>
      </c>
      <c r="AO1138" s="7" t="s">
        <v>50</v>
      </c>
      <c r="AP1138" s="8" t="s">
        <v>11342</v>
      </c>
      <c r="AQ1138" s="9" t="s">
        <v>50</v>
      </c>
      <c r="AR1138" s="7" t="s">
        <v>255</v>
      </c>
    </row>
    <row r="1139" spans="1:44" ht="15" thickBot="1">
      <c r="A1139" s="10" t="s">
        <v>11343</v>
      </c>
      <c r="B1139" s="13" t="s">
        <v>50</v>
      </c>
      <c r="C1139" s="13" t="s">
        <v>50</v>
      </c>
      <c r="D1139" s="13" t="s">
        <v>45</v>
      </c>
      <c r="E1139" s="13" t="s">
        <v>50</v>
      </c>
      <c r="F1139" s="13" t="s">
        <v>70</v>
      </c>
      <c r="G1139" s="13" t="s">
        <v>50</v>
      </c>
      <c r="H1139" s="13" t="s">
        <v>50</v>
      </c>
      <c r="I1139" s="13" t="s">
        <v>50</v>
      </c>
      <c r="J1139" s="12">
        <v>45532</v>
      </c>
      <c r="K1139" s="13" t="s">
        <v>50</v>
      </c>
      <c r="L1139" s="13" t="s">
        <v>1471</v>
      </c>
      <c r="M1139" s="13" t="s">
        <v>2838</v>
      </c>
      <c r="N1139" s="13" t="s">
        <v>8271</v>
      </c>
      <c r="O1139" s="13" t="s">
        <v>11344</v>
      </c>
      <c r="P1139" s="11">
        <v>221490</v>
      </c>
      <c r="Q1139" s="13" t="s">
        <v>245</v>
      </c>
      <c r="R1139" s="30" t="s">
        <v>50</v>
      </c>
      <c r="S1139" s="30" t="s">
        <v>50</v>
      </c>
      <c r="T1139" s="13" t="s">
        <v>50</v>
      </c>
      <c r="U1139" s="13" t="s">
        <v>50</v>
      </c>
      <c r="V1139" s="13" t="s">
        <v>50</v>
      </c>
      <c r="W1139" s="13" t="s">
        <v>50</v>
      </c>
      <c r="X1139" s="13" t="s">
        <v>50</v>
      </c>
      <c r="Y1139" s="13" t="s">
        <v>50</v>
      </c>
      <c r="Z1139" s="13">
        <v>1</v>
      </c>
      <c r="AA1139" s="13" t="s">
        <v>50</v>
      </c>
      <c r="AB1139" s="13" t="s">
        <v>50</v>
      </c>
      <c r="AC1139" s="13" t="s">
        <v>50</v>
      </c>
      <c r="AD1139" s="13" t="s">
        <v>1471</v>
      </c>
      <c r="AE1139" s="13" t="s">
        <v>50</v>
      </c>
      <c r="AF1139" s="13" t="s">
        <v>50</v>
      </c>
      <c r="AG1139" s="13" t="s">
        <v>50</v>
      </c>
      <c r="AH1139" s="13" t="s">
        <v>50</v>
      </c>
      <c r="AI1139" s="13" t="s">
        <v>50</v>
      </c>
      <c r="AJ1139" s="13" t="s">
        <v>50</v>
      </c>
      <c r="AK1139" s="13" t="s">
        <v>11345</v>
      </c>
      <c r="AL1139" s="13" t="s">
        <v>50</v>
      </c>
      <c r="AM1139" s="13" t="s">
        <v>11346</v>
      </c>
      <c r="AN1139" s="13" t="s">
        <v>5485</v>
      </c>
      <c r="AO1139" s="13" t="s">
        <v>50</v>
      </c>
      <c r="AP1139" s="15" t="s">
        <v>50</v>
      </c>
      <c r="AQ1139" s="14" t="s">
        <v>11347</v>
      </c>
      <c r="AR1139" s="13" t="s">
        <v>255</v>
      </c>
    </row>
    <row r="1140" spans="1:44" ht="15" thickBot="1">
      <c r="A1140" s="4" t="s">
        <v>11348</v>
      </c>
      <c r="B1140" s="7" t="s">
        <v>50</v>
      </c>
      <c r="C1140" s="6">
        <v>45155</v>
      </c>
      <c r="D1140" s="7" t="s">
        <v>45</v>
      </c>
      <c r="E1140" s="7" t="s">
        <v>46</v>
      </c>
      <c r="F1140" s="7" t="s">
        <v>70</v>
      </c>
      <c r="G1140" s="27" t="s">
        <v>54945</v>
      </c>
      <c r="H1140" s="7" t="s">
        <v>50</v>
      </c>
      <c r="I1140" s="7" t="s">
        <v>50</v>
      </c>
      <c r="J1140" s="6">
        <v>45534</v>
      </c>
      <c r="K1140" s="7" t="s">
        <v>50</v>
      </c>
      <c r="L1140" s="7" t="s">
        <v>210</v>
      </c>
      <c r="M1140" s="7" t="s">
        <v>11349</v>
      </c>
      <c r="N1140" s="7" t="s">
        <v>769</v>
      </c>
      <c r="O1140" s="7" t="s">
        <v>11350</v>
      </c>
      <c r="P1140" s="5">
        <v>221944</v>
      </c>
      <c r="Q1140" s="7" t="s">
        <v>520</v>
      </c>
      <c r="R1140" s="28" t="s">
        <v>11351</v>
      </c>
      <c r="S1140" s="28" t="s">
        <v>11352</v>
      </c>
      <c r="T1140" s="7" t="s">
        <v>11353</v>
      </c>
      <c r="U1140" s="7" t="s">
        <v>50</v>
      </c>
      <c r="V1140" s="7" t="s">
        <v>50</v>
      </c>
      <c r="W1140" s="7" t="s">
        <v>50</v>
      </c>
      <c r="X1140" s="7" t="s">
        <v>50</v>
      </c>
      <c r="Y1140" s="7" t="s">
        <v>50</v>
      </c>
      <c r="Z1140" s="7">
        <v>1</v>
      </c>
      <c r="AA1140" s="7" t="s">
        <v>50</v>
      </c>
      <c r="AB1140" s="7" t="s">
        <v>50</v>
      </c>
      <c r="AC1140" s="7" t="s">
        <v>50</v>
      </c>
      <c r="AD1140" s="7" t="s">
        <v>210</v>
      </c>
      <c r="AE1140" s="7" t="s">
        <v>50</v>
      </c>
      <c r="AF1140" s="7" t="s">
        <v>50</v>
      </c>
      <c r="AG1140" s="7" t="s">
        <v>50</v>
      </c>
      <c r="AH1140" s="7" t="s">
        <v>50</v>
      </c>
      <c r="AI1140" s="7" t="s">
        <v>50</v>
      </c>
      <c r="AJ1140" s="7" t="s">
        <v>50</v>
      </c>
      <c r="AK1140" s="7" t="s">
        <v>50</v>
      </c>
      <c r="AL1140" s="7" t="s">
        <v>50</v>
      </c>
      <c r="AM1140" s="7" t="s">
        <v>11354</v>
      </c>
      <c r="AN1140" s="7" t="s">
        <v>66</v>
      </c>
      <c r="AO1140" s="7" t="s">
        <v>11355</v>
      </c>
      <c r="AP1140" s="8" t="s">
        <v>11356</v>
      </c>
      <c r="AQ1140" s="9" t="s">
        <v>50</v>
      </c>
      <c r="AR1140" s="7" t="s">
        <v>50</v>
      </c>
    </row>
    <row r="1141" spans="1:44" ht="15" thickBot="1">
      <c r="A1141" s="10" t="s">
        <v>11357</v>
      </c>
      <c r="B1141" s="11">
        <v>144261</v>
      </c>
      <c r="C1141" s="13" t="s">
        <v>11358</v>
      </c>
      <c r="D1141" s="13" t="s">
        <v>45</v>
      </c>
      <c r="E1141" s="13" t="s">
        <v>1939</v>
      </c>
      <c r="F1141" s="13" t="s">
        <v>70</v>
      </c>
      <c r="G1141" s="13" t="s">
        <v>71</v>
      </c>
      <c r="H1141" s="13" t="s">
        <v>11359</v>
      </c>
      <c r="I1141" s="13" t="s">
        <v>50</v>
      </c>
      <c r="J1141" s="12">
        <v>45533</v>
      </c>
      <c r="K1141" s="13" t="s">
        <v>72</v>
      </c>
      <c r="L1141" s="13" t="s">
        <v>52</v>
      </c>
      <c r="M1141" s="13" t="s">
        <v>11360</v>
      </c>
      <c r="N1141" s="13" t="s">
        <v>11361</v>
      </c>
      <c r="O1141" s="13" t="s">
        <v>11362</v>
      </c>
      <c r="P1141" s="11">
        <v>225797</v>
      </c>
      <c r="Q1141" s="13" t="s">
        <v>1334</v>
      </c>
      <c r="R1141" s="29" t="s">
        <v>11363</v>
      </c>
      <c r="S1141" s="29" t="s">
        <v>11364</v>
      </c>
      <c r="T1141" s="13" t="s">
        <v>11365</v>
      </c>
      <c r="U1141" s="13">
        <f>61-26-282-2722</f>
        <v>-2969</v>
      </c>
      <c r="V1141" s="13" t="s">
        <v>50</v>
      </c>
      <c r="W1141" s="13" t="s">
        <v>50</v>
      </c>
      <c r="X1141" s="13" t="s">
        <v>50</v>
      </c>
      <c r="Y1141" s="13" t="s">
        <v>50</v>
      </c>
      <c r="Z1141" s="13">
        <v>1</v>
      </c>
      <c r="AA1141" s="13" t="s">
        <v>50</v>
      </c>
      <c r="AB1141" s="13" t="s">
        <v>50</v>
      </c>
      <c r="AC1141" s="13" t="s">
        <v>50</v>
      </c>
      <c r="AD1141" s="13" t="s">
        <v>50</v>
      </c>
      <c r="AE1141" s="13" t="s">
        <v>50</v>
      </c>
      <c r="AF1141" s="13" t="s">
        <v>50</v>
      </c>
      <c r="AG1141" s="13" t="s">
        <v>50</v>
      </c>
      <c r="AH1141" s="13" t="s">
        <v>50</v>
      </c>
      <c r="AI1141" s="13" t="s">
        <v>50</v>
      </c>
      <c r="AJ1141" s="13" t="s">
        <v>50</v>
      </c>
      <c r="AK1141" s="13" t="s">
        <v>11366</v>
      </c>
      <c r="AL1141" s="13" t="s">
        <v>50</v>
      </c>
      <c r="AM1141" s="13" t="s">
        <v>11367</v>
      </c>
      <c r="AN1141" s="13" t="s">
        <v>66</v>
      </c>
      <c r="AO1141" s="13" t="s">
        <v>11368</v>
      </c>
      <c r="AP1141" s="14" t="s">
        <v>11369</v>
      </c>
      <c r="AQ1141" s="15" t="s">
        <v>50</v>
      </c>
      <c r="AR1141" s="13" t="s">
        <v>50</v>
      </c>
    </row>
    <row r="1142" spans="1:44" ht="15" thickBot="1">
      <c r="A1142" s="4" t="s">
        <v>11370</v>
      </c>
      <c r="B1142" s="7" t="s">
        <v>50</v>
      </c>
      <c r="C1142" s="7" t="s">
        <v>50</v>
      </c>
      <c r="D1142" s="7" t="s">
        <v>45</v>
      </c>
      <c r="E1142" s="7" t="s">
        <v>46</v>
      </c>
      <c r="F1142" s="7" t="s">
        <v>70</v>
      </c>
      <c r="G1142" s="7" t="s">
        <v>50</v>
      </c>
      <c r="H1142" s="7" t="s">
        <v>50</v>
      </c>
      <c r="I1142" s="7" t="s">
        <v>50</v>
      </c>
      <c r="J1142" s="6">
        <v>45532</v>
      </c>
      <c r="K1142" s="7" t="s">
        <v>50</v>
      </c>
      <c r="L1142" s="7" t="s">
        <v>467</v>
      </c>
      <c r="M1142" s="7" t="s">
        <v>11371</v>
      </c>
      <c r="N1142" s="7" t="s">
        <v>50</v>
      </c>
      <c r="O1142" s="7" t="s">
        <v>11372</v>
      </c>
      <c r="P1142" s="5">
        <v>228681</v>
      </c>
      <c r="Q1142" s="7" t="s">
        <v>50</v>
      </c>
      <c r="R1142" s="28" t="s">
        <v>11373</v>
      </c>
      <c r="S1142" s="31" t="s">
        <v>50</v>
      </c>
      <c r="T1142" s="7" t="s">
        <v>50</v>
      </c>
      <c r="U1142" s="7" t="s">
        <v>50</v>
      </c>
      <c r="V1142" s="7" t="s">
        <v>50</v>
      </c>
      <c r="W1142" s="7" t="s">
        <v>50</v>
      </c>
      <c r="X1142" s="7" t="s">
        <v>50</v>
      </c>
      <c r="Y1142" s="7" t="s">
        <v>467</v>
      </c>
      <c r="Z1142" s="7">
        <v>1</v>
      </c>
      <c r="AA1142" s="7" t="s">
        <v>50</v>
      </c>
      <c r="AB1142" s="7" t="s">
        <v>50</v>
      </c>
      <c r="AC1142" s="7" t="s">
        <v>50</v>
      </c>
      <c r="AD1142" s="7" t="s">
        <v>467</v>
      </c>
      <c r="AE1142" s="7" t="s">
        <v>50</v>
      </c>
      <c r="AF1142" s="7" t="s">
        <v>50</v>
      </c>
      <c r="AG1142" s="7" t="s">
        <v>50</v>
      </c>
      <c r="AH1142" s="7" t="s">
        <v>50</v>
      </c>
      <c r="AI1142" s="7" t="s">
        <v>50</v>
      </c>
      <c r="AJ1142" s="7" t="s">
        <v>50</v>
      </c>
      <c r="AK1142" s="7" t="s">
        <v>11374</v>
      </c>
      <c r="AL1142" s="7" t="s">
        <v>50</v>
      </c>
      <c r="AM1142" s="7" t="s">
        <v>50</v>
      </c>
      <c r="AN1142" s="7" t="s">
        <v>50</v>
      </c>
      <c r="AO1142" s="7" t="s">
        <v>50</v>
      </c>
      <c r="AP1142" s="9" t="s">
        <v>50</v>
      </c>
      <c r="AQ1142" s="9" t="s">
        <v>50</v>
      </c>
      <c r="AR1142" s="7" t="s">
        <v>1186</v>
      </c>
    </row>
    <row r="1143" spans="1:44" ht="15" thickBot="1">
      <c r="A1143" s="10" t="s">
        <v>11375</v>
      </c>
      <c r="B1143" s="13" t="s">
        <v>50</v>
      </c>
      <c r="C1143" s="12">
        <v>45477</v>
      </c>
      <c r="D1143" s="13" t="s">
        <v>45</v>
      </c>
      <c r="E1143" s="13" t="s">
        <v>50</v>
      </c>
      <c r="F1143" s="13" t="s">
        <v>70</v>
      </c>
      <c r="G1143" s="13" t="s">
        <v>50</v>
      </c>
      <c r="H1143" s="13" t="s">
        <v>50</v>
      </c>
      <c r="I1143" s="13" t="s">
        <v>50</v>
      </c>
      <c r="J1143" s="12">
        <v>45532</v>
      </c>
      <c r="K1143" s="13" t="s">
        <v>50</v>
      </c>
      <c r="L1143" s="13" t="s">
        <v>1624</v>
      </c>
      <c r="M1143" s="13" t="s">
        <v>11376</v>
      </c>
      <c r="N1143" s="13" t="s">
        <v>50</v>
      </c>
      <c r="O1143" s="13" t="s">
        <v>11377</v>
      </c>
      <c r="P1143" s="11">
        <v>244652</v>
      </c>
      <c r="Q1143" s="13" t="s">
        <v>50</v>
      </c>
      <c r="R1143" s="29" t="s">
        <v>11378</v>
      </c>
      <c r="S1143" s="30" t="s">
        <v>50</v>
      </c>
      <c r="T1143" s="13" t="s">
        <v>50</v>
      </c>
      <c r="U1143" s="13" t="s">
        <v>50</v>
      </c>
      <c r="V1143" s="13" t="s">
        <v>50</v>
      </c>
      <c r="W1143" s="13" t="s">
        <v>50</v>
      </c>
      <c r="X1143" s="13" t="s">
        <v>50</v>
      </c>
      <c r="Y1143" s="13" t="s">
        <v>467</v>
      </c>
      <c r="Z1143" s="13">
        <v>1</v>
      </c>
      <c r="AA1143" s="13" t="s">
        <v>50</v>
      </c>
      <c r="AB1143" s="13" t="s">
        <v>50</v>
      </c>
      <c r="AC1143" s="13" t="s">
        <v>50</v>
      </c>
      <c r="AD1143" s="13" t="s">
        <v>1624</v>
      </c>
      <c r="AE1143" s="13" t="s">
        <v>50</v>
      </c>
      <c r="AF1143" s="13" t="s">
        <v>50</v>
      </c>
      <c r="AG1143" s="13" t="s">
        <v>50</v>
      </c>
      <c r="AH1143" s="13" t="s">
        <v>50</v>
      </c>
      <c r="AI1143" s="13" t="s">
        <v>50</v>
      </c>
      <c r="AJ1143" s="13" t="s">
        <v>50</v>
      </c>
      <c r="AK1143" s="13" t="s">
        <v>50</v>
      </c>
      <c r="AL1143" s="13" t="s">
        <v>50</v>
      </c>
      <c r="AM1143" s="13" t="s">
        <v>11379</v>
      </c>
      <c r="AN1143" s="13" t="s">
        <v>993</v>
      </c>
      <c r="AO1143" s="13" t="s">
        <v>11380</v>
      </c>
      <c r="AP1143" s="15" t="s">
        <v>50</v>
      </c>
      <c r="AQ1143" s="14" t="s">
        <v>11381</v>
      </c>
      <c r="AR1143" s="13" t="s">
        <v>50</v>
      </c>
    </row>
    <row r="1144" spans="1:44" ht="15" thickBot="1">
      <c r="A1144" s="4" t="s">
        <v>11382</v>
      </c>
      <c r="B1144" s="7" t="s">
        <v>50</v>
      </c>
      <c r="C1144" s="6">
        <v>42736</v>
      </c>
      <c r="D1144" s="7" t="s">
        <v>45</v>
      </c>
      <c r="E1144" s="7" t="s">
        <v>46</v>
      </c>
      <c r="F1144" s="7" t="s">
        <v>70</v>
      </c>
      <c r="G1144" s="7" t="s">
        <v>87</v>
      </c>
      <c r="H1144" s="7" t="s">
        <v>240</v>
      </c>
      <c r="I1144" s="7" t="s">
        <v>50</v>
      </c>
      <c r="J1144" s="6">
        <v>45533</v>
      </c>
      <c r="K1144" s="7" t="s">
        <v>116</v>
      </c>
      <c r="L1144" s="7" t="s">
        <v>178</v>
      </c>
      <c r="M1144" s="7" t="s">
        <v>11383</v>
      </c>
      <c r="N1144" s="7" t="s">
        <v>543</v>
      </c>
      <c r="O1144" s="7" t="s">
        <v>11384</v>
      </c>
      <c r="P1144" s="5">
        <v>247718</v>
      </c>
      <c r="Q1144" s="7" t="s">
        <v>545</v>
      </c>
      <c r="R1144" s="28" t="s">
        <v>11385</v>
      </c>
      <c r="S1144" s="28" t="s">
        <v>11386</v>
      </c>
      <c r="T1144" s="7" t="s">
        <v>50</v>
      </c>
      <c r="U1144" s="7" t="s">
        <v>50</v>
      </c>
      <c r="V1144" s="7" t="s">
        <v>50</v>
      </c>
      <c r="W1144" s="7" t="s">
        <v>50</v>
      </c>
      <c r="X1144" s="7" t="s">
        <v>50</v>
      </c>
      <c r="Y1144" s="7" t="s">
        <v>50</v>
      </c>
      <c r="Z1144" s="7">
        <v>1</v>
      </c>
      <c r="AA1144" s="7" t="s">
        <v>50</v>
      </c>
      <c r="AB1144" s="7" t="s">
        <v>50</v>
      </c>
      <c r="AC1144" s="7" t="s">
        <v>50</v>
      </c>
      <c r="AD1144" s="7" t="s">
        <v>178</v>
      </c>
      <c r="AE1144" s="7" t="s">
        <v>50</v>
      </c>
      <c r="AF1144" s="7" t="s">
        <v>50</v>
      </c>
      <c r="AG1144" s="7" t="s">
        <v>50</v>
      </c>
      <c r="AH1144" s="7" t="s">
        <v>50</v>
      </c>
      <c r="AI1144" s="7" t="s">
        <v>50</v>
      </c>
      <c r="AJ1144" s="7" t="s">
        <v>50</v>
      </c>
      <c r="AK1144" s="7" t="s">
        <v>11387</v>
      </c>
      <c r="AL1144" s="7" t="s">
        <v>50</v>
      </c>
      <c r="AM1144" s="7" t="s">
        <v>11388</v>
      </c>
      <c r="AN1144" s="7" t="s">
        <v>66</v>
      </c>
      <c r="AO1144" s="7" t="s">
        <v>11389</v>
      </c>
      <c r="AP1144" s="8" t="s">
        <v>11390</v>
      </c>
      <c r="AQ1144" s="9" t="s">
        <v>50</v>
      </c>
      <c r="AR1144" s="7" t="s">
        <v>50</v>
      </c>
    </row>
    <row r="1145" spans="1:44" ht="15" thickBot="1">
      <c r="A1145" s="10" t="s">
        <v>11391</v>
      </c>
      <c r="B1145" s="11">
        <v>1353</v>
      </c>
      <c r="C1145" s="12">
        <v>44438</v>
      </c>
      <c r="D1145" s="13" t="s">
        <v>45</v>
      </c>
      <c r="E1145" s="13" t="s">
        <v>46</v>
      </c>
      <c r="F1145" s="13" t="s">
        <v>70</v>
      </c>
      <c r="G1145" s="27" t="s">
        <v>54945</v>
      </c>
      <c r="H1145" s="13" t="s">
        <v>240</v>
      </c>
      <c r="I1145" s="13" t="s">
        <v>50</v>
      </c>
      <c r="J1145" s="12">
        <v>45534</v>
      </c>
      <c r="K1145" s="13" t="s">
        <v>50</v>
      </c>
      <c r="L1145" s="13" t="s">
        <v>467</v>
      </c>
      <c r="M1145" s="13" t="s">
        <v>11392</v>
      </c>
      <c r="N1145" s="13" t="s">
        <v>1614</v>
      </c>
      <c r="O1145" s="13" t="s">
        <v>11393</v>
      </c>
      <c r="P1145" s="11">
        <v>266684</v>
      </c>
      <c r="Q1145" s="13" t="s">
        <v>1201</v>
      </c>
      <c r="R1145" s="29" t="s">
        <v>11394</v>
      </c>
      <c r="S1145" s="29" t="s">
        <v>11395</v>
      </c>
      <c r="T1145" s="13" t="s">
        <v>11396</v>
      </c>
      <c r="U1145" s="13">
        <v>11989528756</v>
      </c>
      <c r="V1145" s="13">
        <v>3000000</v>
      </c>
      <c r="W1145" s="13" t="s">
        <v>60</v>
      </c>
      <c r="X1145" s="13">
        <v>3000000</v>
      </c>
      <c r="Y1145" s="13" t="s">
        <v>467</v>
      </c>
      <c r="Z1145" s="13">
        <v>1</v>
      </c>
      <c r="AA1145" s="13">
        <v>3000000</v>
      </c>
      <c r="AB1145" s="13" t="s">
        <v>60</v>
      </c>
      <c r="AC1145" s="13">
        <v>3000000</v>
      </c>
      <c r="AD1145" s="13" t="s">
        <v>467</v>
      </c>
      <c r="AE1145" s="13">
        <v>3000000</v>
      </c>
      <c r="AF1145" s="13" t="s">
        <v>60</v>
      </c>
      <c r="AG1145" s="13">
        <v>3000000</v>
      </c>
      <c r="AH1145" s="13">
        <v>3000000</v>
      </c>
      <c r="AI1145" s="13" t="s">
        <v>60</v>
      </c>
      <c r="AJ1145" s="13">
        <v>3000000</v>
      </c>
      <c r="AK1145" s="13" t="s">
        <v>11397</v>
      </c>
      <c r="AL1145" s="13" t="s">
        <v>50</v>
      </c>
      <c r="AM1145" s="13" t="s">
        <v>11398</v>
      </c>
      <c r="AN1145" s="13" t="s">
        <v>66</v>
      </c>
      <c r="AO1145" s="13" t="s">
        <v>11399</v>
      </c>
      <c r="AP1145" s="14" t="s">
        <v>11400</v>
      </c>
      <c r="AQ1145" s="15" t="s">
        <v>50</v>
      </c>
      <c r="AR1145" s="13" t="s">
        <v>50</v>
      </c>
    </row>
    <row r="1146" spans="1:44" ht="15" thickBot="1">
      <c r="A1146" s="4" t="s">
        <v>11401</v>
      </c>
      <c r="B1146" s="7" t="s">
        <v>50</v>
      </c>
      <c r="C1146" s="6">
        <v>44927</v>
      </c>
      <c r="D1146" s="7" t="s">
        <v>45</v>
      </c>
      <c r="E1146" s="7" t="s">
        <v>46</v>
      </c>
      <c r="F1146" s="7" t="s">
        <v>70</v>
      </c>
      <c r="G1146" s="7" t="s">
        <v>48</v>
      </c>
      <c r="H1146" s="7" t="s">
        <v>50</v>
      </c>
      <c r="I1146" s="7" t="s">
        <v>50</v>
      </c>
      <c r="J1146" s="6">
        <v>45534</v>
      </c>
      <c r="K1146" s="7" t="s">
        <v>51</v>
      </c>
      <c r="L1146" s="7" t="s">
        <v>52</v>
      </c>
      <c r="M1146" s="7" t="s">
        <v>11402</v>
      </c>
      <c r="N1146" s="7" t="s">
        <v>4079</v>
      </c>
      <c r="O1146" s="7" t="s">
        <v>11403</v>
      </c>
      <c r="P1146" s="5">
        <v>275780</v>
      </c>
      <c r="Q1146" s="7" t="s">
        <v>360</v>
      </c>
      <c r="R1146" s="28" t="s">
        <v>11404</v>
      </c>
      <c r="S1146" s="28" t="s">
        <v>11405</v>
      </c>
      <c r="T1146" s="7" t="s">
        <v>50</v>
      </c>
      <c r="U1146" s="7" t="s">
        <v>11406</v>
      </c>
      <c r="V1146" s="7">
        <v>469000000</v>
      </c>
      <c r="W1146" s="7" t="s">
        <v>60</v>
      </c>
      <c r="X1146" s="7">
        <v>469000000</v>
      </c>
      <c r="Y1146" s="7" t="s">
        <v>50</v>
      </c>
      <c r="Z1146" s="7">
        <v>1</v>
      </c>
      <c r="AA1146" s="7" t="s">
        <v>50</v>
      </c>
      <c r="AB1146" s="7" t="s">
        <v>50</v>
      </c>
      <c r="AC1146" s="7" t="s">
        <v>50</v>
      </c>
      <c r="AD1146" s="7" t="s">
        <v>50</v>
      </c>
      <c r="AE1146" s="7" t="s">
        <v>50</v>
      </c>
      <c r="AF1146" s="7" t="s">
        <v>50</v>
      </c>
      <c r="AG1146" s="7" t="s">
        <v>50</v>
      </c>
      <c r="AH1146" s="7">
        <v>469000000</v>
      </c>
      <c r="AI1146" s="7" t="s">
        <v>60</v>
      </c>
      <c r="AJ1146" s="7">
        <v>469000000</v>
      </c>
      <c r="AK1146" s="7" t="s">
        <v>50</v>
      </c>
      <c r="AL1146" s="7" t="s">
        <v>50</v>
      </c>
      <c r="AM1146" s="7" t="s">
        <v>11407</v>
      </c>
      <c r="AN1146" s="7" t="s">
        <v>66</v>
      </c>
      <c r="AO1146" s="7" t="s">
        <v>50</v>
      </c>
      <c r="AP1146" s="9" t="s">
        <v>50</v>
      </c>
      <c r="AQ1146" s="8" t="s">
        <v>11408</v>
      </c>
      <c r="AR1146" s="7" t="s">
        <v>255</v>
      </c>
    </row>
    <row r="1147" spans="1:44" ht="15" thickBot="1">
      <c r="A1147" s="10" t="s">
        <v>11409</v>
      </c>
      <c r="B1147" s="13" t="s">
        <v>50</v>
      </c>
      <c r="C1147" s="12">
        <v>30317</v>
      </c>
      <c r="D1147" s="13" t="s">
        <v>45</v>
      </c>
      <c r="E1147" s="13" t="s">
        <v>46</v>
      </c>
      <c r="F1147" s="13" t="s">
        <v>70</v>
      </c>
      <c r="G1147" s="13" t="s">
        <v>87</v>
      </c>
      <c r="H1147" s="13" t="s">
        <v>50</v>
      </c>
      <c r="I1147" s="13" t="s">
        <v>50</v>
      </c>
      <c r="J1147" s="12">
        <v>45532</v>
      </c>
      <c r="K1147" s="13" t="s">
        <v>50</v>
      </c>
      <c r="L1147" s="13" t="s">
        <v>124</v>
      </c>
      <c r="M1147" s="13" t="s">
        <v>2466</v>
      </c>
      <c r="N1147" s="13" t="s">
        <v>4607</v>
      </c>
      <c r="O1147" s="13" t="s">
        <v>11410</v>
      </c>
      <c r="P1147" s="11">
        <v>278612</v>
      </c>
      <c r="Q1147" s="13" t="s">
        <v>245</v>
      </c>
      <c r="R1147" s="29" t="s">
        <v>11411</v>
      </c>
      <c r="S1147" s="29" t="s">
        <v>11412</v>
      </c>
      <c r="T1147" s="13" t="s">
        <v>50</v>
      </c>
      <c r="U1147" s="13" t="s">
        <v>50</v>
      </c>
      <c r="V1147" s="13" t="s">
        <v>50</v>
      </c>
      <c r="W1147" s="13" t="s">
        <v>50</v>
      </c>
      <c r="X1147" s="13" t="s">
        <v>50</v>
      </c>
      <c r="Y1147" s="13" t="s">
        <v>81</v>
      </c>
      <c r="Z1147" s="13">
        <v>2</v>
      </c>
      <c r="AA1147" s="13" t="s">
        <v>50</v>
      </c>
      <c r="AB1147" s="13" t="s">
        <v>50</v>
      </c>
      <c r="AC1147" s="13" t="s">
        <v>50</v>
      </c>
      <c r="AD1147" s="13" t="s">
        <v>124</v>
      </c>
      <c r="AE1147" s="13" t="s">
        <v>50</v>
      </c>
      <c r="AF1147" s="13" t="s">
        <v>50</v>
      </c>
      <c r="AG1147" s="13" t="s">
        <v>50</v>
      </c>
      <c r="AH1147" s="13" t="s">
        <v>50</v>
      </c>
      <c r="AI1147" s="13" t="s">
        <v>50</v>
      </c>
      <c r="AJ1147" s="13" t="s">
        <v>50</v>
      </c>
      <c r="AK1147" s="13" t="s">
        <v>11413</v>
      </c>
      <c r="AL1147" s="13" t="s">
        <v>50</v>
      </c>
      <c r="AM1147" s="13" t="s">
        <v>11414</v>
      </c>
      <c r="AN1147" s="13" t="s">
        <v>798</v>
      </c>
      <c r="AO1147" s="13" t="s">
        <v>50</v>
      </c>
      <c r="AP1147" s="14" t="s">
        <v>11415</v>
      </c>
      <c r="AQ1147" s="15" t="s">
        <v>50</v>
      </c>
      <c r="AR1147" s="13" t="s">
        <v>255</v>
      </c>
    </row>
    <row r="1148" spans="1:44" ht="15" thickBot="1">
      <c r="A1148" s="4" t="s">
        <v>11416</v>
      </c>
      <c r="B1148" s="7" t="s">
        <v>50</v>
      </c>
      <c r="C1148" s="7" t="s">
        <v>50</v>
      </c>
      <c r="D1148" s="7" t="s">
        <v>45</v>
      </c>
      <c r="E1148" s="7" t="s">
        <v>46</v>
      </c>
      <c r="F1148" s="7" t="s">
        <v>70</v>
      </c>
      <c r="G1148" s="7" t="s">
        <v>50</v>
      </c>
      <c r="H1148" s="7" t="s">
        <v>50</v>
      </c>
      <c r="I1148" s="7" t="s">
        <v>50</v>
      </c>
      <c r="J1148" s="6">
        <v>45532</v>
      </c>
      <c r="K1148" s="7" t="s">
        <v>50</v>
      </c>
      <c r="L1148" s="7" t="s">
        <v>147</v>
      </c>
      <c r="M1148" s="7" t="s">
        <v>11417</v>
      </c>
      <c r="N1148" s="7" t="s">
        <v>5189</v>
      </c>
      <c r="O1148" s="7" t="s">
        <v>11418</v>
      </c>
      <c r="P1148" s="5">
        <v>293946</v>
      </c>
      <c r="Q1148" s="7" t="s">
        <v>245</v>
      </c>
      <c r="R1148" s="28" t="s">
        <v>11419</v>
      </c>
      <c r="S1148" s="31" t="s">
        <v>50</v>
      </c>
      <c r="T1148" s="7" t="s">
        <v>11420</v>
      </c>
      <c r="U1148" s="7" t="s">
        <v>11421</v>
      </c>
      <c r="V1148" s="7" t="s">
        <v>50</v>
      </c>
      <c r="W1148" s="7" t="s">
        <v>50</v>
      </c>
      <c r="X1148" s="7" t="s">
        <v>50</v>
      </c>
      <c r="Y1148" s="7" t="s">
        <v>154</v>
      </c>
      <c r="Z1148" s="7">
        <v>2</v>
      </c>
      <c r="AA1148" s="7" t="s">
        <v>50</v>
      </c>
      <c r="AB1148" s="7" t="s">
        <v>50</v>
      </c>
      <c r="AC1148" s="7" t="s">
        <v>50</v>
      </c>
      <c r="AD1148" s="7" t="s">
        <v>147</v>
      </c>
      <c r="AE1148" s="7" t="s">
        <v>50</v>
      </c>
      <c r="AF1148" s="7" t="s">
        <v>50</v>
      </c>
      <c r="AG1148" s="7" t="s">
        <v>50</v>
      </c>
      <c r="AH1148" s="7" t="s">
        <v>50</v>
      </c>
      <c r="AI1148" s="7" t="s">
        <v>50</v>
      </c>
      <c r="AJ1148" s="7" t="s">
        <v>50</v>
      </c>
      <c r="AK1148" s="7" t="s">
        <v>50</v>
      </c>
      <c r="AL1148" s="7" t="s">
        <v>50</v>
      </c>
      <c r="AM1148" s="7" t="s">
        <v>50</v>
      </c>
      <c r="AN1148" s="7" t="s">
        <v>50</v>
      </c>
      <c r="AO1148" s="7" t="s">
        <v>50</v>
      </c>
      <c r="AP1148" s="9" t="s">
        <v>50</v>
      </c>
      <c r="AQ1148" s="9" t="s">
        <v>50</v>
      </c>
      <c r="AR1148" s="7" t="s">
        <v>1186</v>
      </c>
    </row>
    <row r="1149" spans="1:44" ht="15" thickBot="1">
      <c r="A1149" s="10" t="s">
        <v>11422</v>
      </c>
      <c r="B1149" s="13" t="s">
        <v>50</v>
      </c>
      <c r="C1149" s="12">
        <v>45292</v>
      </c>
      <c r="D1149" s="13" t="s">
        <v>45</v>
      </c>
      <c r="E1149" s="13" t="s">
        <v>46</v>
      </c>
      <c r="F1149" s="13" t="s">
        <v>70</v>
      </c>
      <c r="G1149" s="26" t="s">
        <v>54946</v>
      </c>
      <c r="H1149" s="13" t="s">
        <v>50</v>
      </c>
      <c r="I1149" s="13" t="s">
        <v>50</v>
      </c>
      <c r="J1149" s="12">
        <v>45532</v>
      </c>
      <c r="K1149" s="13" t="s">
        <v>50</v>
      </c>
      <c r="L1149" s="13" t="s">
        <v>467</v>
      </c>
      <c r="M1149" s="13" t="s">
        <v>11423</v>
      </c>
      <c r="N1149" s="13" t="s">
        <v>4607</v>
      </c>
      <c r="O1149" s="13" t="s">
        <v>11424</v>
      </c>
      <c r="P1149" s="11">
        <v>296959</v>
      </c>
      <c r="Q1149" s="13" t="s">
        <v>245</v>
      </c>
      <c r="R1149" s="30" t="s">
        <v>50</v>
      </c>
      <c r="S1149" s="30" t="s">
        <v>50</v>
      </c>
      <c r="T1149" s="13" t="s">
        <v>50</v>
      </c>
      <c r="U1149" s="13" t="s">
        <v>50</v>
      </c>
      <c r="V1149" s="13" t="s">
        <v>50</v>
      </c>
      <c r="W1149" s="13" t="s">
        <v>50</v>
      </c>
      <c r="X1149" s="13" t="s">
        <v>50</v>
      </c>
      <c r="Y1149" s="13" t="s">
        <v>467</v>
      </c>
      <c r="Z1149" s="13">
        <v>1</v>
      </c>
      <c r="AA1149" s="13" t="s">
        <v>50</v>
      </c>
      <c r="AB1149" s="13" t="s">
        <v>50</v>
      </c>
      <c r="AC1149" s="13" t="s">
        <v>50</v>
      </c>
      <c r="AD1149" s="13" t="s">
        <v>467</v>
      </c>
      <c r="AE1149" s="13" t="s">
        <v>50</v>
      </c>
      <c r="AF1149" s="13" t="s">
        <v>50</v>
      </c>
      <c r="AG1149" s="13" t="s">
        <v>50</v>
      </c>
      <c r="AH1149" s="13" t="s">
        <v>50</v>
      </c>
      <c r="AI1149" s="13" t="s">
        <v>50</v>
      </c>
      <c r="AJ1149" s="13" t="s">
        <v>50</v>
      </c>
      <c r="AK1149" s="13" t="s">
        <v>11425</v>
      </c>
      <c r="AL1149" s="13" t="s">
        <v>50</v>
      </c>
      <c r="AM1149" s="13" t="s">
        <v>50</v>
      </c>
      <c r="AN1149" s="13" t="s">
        <v>50</v>
      </c>
      <c r="AO1149" s="13" t="s">
        <v>50</v>
      </c>
      <c r="AP1149" s="15" t="s">
        <v>50</v>
      </c>
      <c r="AQ1149" s="15" t="s">
        <v>50</v>
      </c>
      <c r="AR1149" s="13" t="s">
        <v>1186</v>
      </c>
    </row>
    <row r="1150" spans="1:44" ht="15" thickBot="1">
      <c r="A1150" s="4" t="s">
        <v>11426</v>
      </c>
      <c r="B1150" s="7" t="s">
        <v>50</v>
      </c>
      <c r="C1150" s="6">
        <v>39814</v>
      </c>
      <c r="D1150" s="7" t="s">
        <v>45</v>
      </c>
      <c r="E1150" s="7" t="s">
        <v>1939</v>
      </c>
      <c r="F1150" s="7" t="s">
        <v>70</v>
      </c>
      <c r="G1150" s="7" t="s">
        <v>50</v>
      </c>
      <c r="H1150" s="7" t="s">
        <v>50</v>
      </c>
      <c r="I1150" s="7" t="s">
        <v>50</v>
      </c>
      <c r="J1150" s="6">
        <v>45533</v>
      </c>
      <c r="K1150" s="7" t="s">
        <v>50</v>
      </c>
      <c r="L1150" s="7" t="s">
        <v>52</v>
      </c>
      <c r="M1150" s="7" t="s">
        <v>6017</v>
      </c>
      <c r="N1150" s="7" t="s">
        <v>11427</v>
      </c>
      <c r="O1150" s="7" t="s">
        <v>11428</v>
      </c>
      <c r="P1150" s="5">
        <v>303803</v>
      </c>
      <c r="Q1150" s="7" t="s">
        <v>1116</v>
      </c>
      <c r="R1150" s="28" t="s">
        <v>11429</v>
      </c>
      <c r="S1150" s="31" t="s">
        <v>50</v>
      </c>
      <c r="T1150" s="7" t="s">
        <v>50</v>
      </c>
      <c r="U1150" s="7" t="s">
        <v>11430</v>
      </c>
      <c r="V1150" s="7" t="s">
        <v>50</v>
      </c>
      <c r="W1150" s="7" t="s">
        <v>50</v>
      </c>
      <c r="X1150" s="7" t="s">
        <v>50</v>
      </c>
      <c r="Y1150" s="7" t="s">
        <v>50</v>
      </c>
      <c r="Z1150" s="7">
        <v>2</v>
      </c>
      <c r="AA1150" s="7" t="s">
        <v>50</v>
      </c>
      <c r="AB1150" s="7" t="s">
        <v>50</v>
      </c>
      <c r="AC1150" s="7" t="s">
        <v>50</v>
      </c>
      <c r="AD1150" s="7" t="s">
        <v>50</v>
      </c>
      <c r="AE1150" s="7" t="s">
        <v>50</v>
      </c>
      <c r="AF1150" s="7" t="s">
        <v>50</v>
      </c>
      <c r="AG1150" s="7" t="s">
        <v>50</v>
      </c>
      <c r="AH1150" s="7" t="s">
        <v>50</v>
      </c>
      <c r="AI1150" s="7" t="s">
        <v>50</v>
      </c>
      <c r="AJ1150" s="7" t="s">
        <v>50</v>
      </c>
      <c r="AK1150" s="7" t="s">
        <v>11366</v>
      </c>
      <c r="AL1150" s="7" t="s">
        <v>50</v>
      </c>
      <c r="AM1150" s="7" t="s">
        <v>50</v>
      </c>
      <c r="AN1150" s="7" t="s">
        <v>50</v>
      </c>
      <c r="AO1150" s="7" t="s">
        <v>50</v>
      </c>
      <c r="AP1150" s="9" t="s">
        <v>50</v>
      </c>
      <c r="AQ1150" s="9" t="s">
        <v>50</v>
      </c>
      <c r="AR1150" s="7" t="s">
        <v>1186</v>
      </c>
    </row>
    <row r="1151" spans="1:44" ht="15" thickBot="1">
      <c r="A1151" s="10" t="s">
        <v>11431</v>
      </c>
      <c r="B1151" s="13" t="s">
        <v>50</v>
      </c>
      <c r="C1151" s="12">
        <v>37987</v>
      </c>
      <c r="D1151" s="13" t="s">
        <v>45</v>
      </c>
      <c r="E1151" s="13" t="s">
        <v>1939</v>
      </c>
      <c r="F1151" s="13" t="s">
        <v>70</v>
      </c>
      <c r="G1151" s="26" t="s">
        <v>54946</v>
      </c>
      <c r="H1151" s="13" t="s">
        <v>3887</v>
      </c>
      <c r="I1151" s="13" t="s">
        <v>50</v>
      </c>
      <c r="J1151" s="12">
        <v>45533</v>
      </c>
      <c r="K1151" s="13" t="s">
        <v>50</v>
      </c>
      <c r="L1151" s="13" t="s">
        <v>52</v>
      </c>
      <c r="M1151" s="13" t="s">
        <v>11432</v>
      </c>
      <c r="N1151" s="13" t="s">
        <v>11433</v>
      </c>
      <c r="O1151" s="13" t="s">
        <v>11434</v>
      </c>
      <c r="P1151" s="11">
        <v>310593</v>
      </c>
      <c r="Q1151" s="13" t="s">
        <v>105</v>
      </c>
      <c r="R1151" s="29" t="s">
        <v>11435</v>
      </c>
      <c r="S1151" s="29" t="s">
        <v>11436</v>
      </c>
      <c r="T1151" s="13" t="s">
        <v>11437</v>
      </c>
      <c r="U1151" s="13" t="s">
        <v>11438</v>
      </c>
      <c r="V1151" s="13" t="s">
        <v>50</v>
      </c>
      <c r="W1151" s="13" t="s">
        <v>50</v>
      </c>
      <c r="X1151" s="13" t="s">
        <v>50</v>
      </c>
      <c r="Y1151" s="13" t="s">
        <v>50</v>
      </c>
      <c r="Z1151" s="13">
        <v>1</v>
      </c>
      <c r="AA1151" s="13" t="s">
        <v>50</v>
      </c>
      <c r="AB1151" s="13" t="s">
        <v>50</v>
      </c>
      <c r="AC1151" s="13" t="s">
        <v>50</v>
      </c>
      <c r="AD1151" s="13" t="s">
        <v>50</v>
      </c>
      <c r="AE1151" s="13" t="s">
        <v>50</v>
      </c>
      <c r="AF1151" s="13" t="s">
        <v>50</v>
      </c>
      <c r="AG1151" s="13" t="s">
        <v>50</v>
      </c>
      <c r="AH1151" s="13" t="s">
        <v>50</v>
      </c>
      <c r="AI1151" s="13" t="s">
        <v>50</v>
      </c>
      <c r="AJ1151" s="13" t="s">
        <v>50</v>
      </c>
      <c r="AK1151" s="13" t="s">
        <v>11317</v>
      </c>
      <c r="AL1151" s="13" t="s">
        <v>50</v>
      </c>
      <c r="AM1151" s="13" t="s">
        <v>11439</v>
      </c>
      <c r="AN1151" s="13" t="s">
        <v>3036</v>
      </c>
      <c r="AO1151" s="13" t="s">
        <v>50</v>
      </c>
      <c r="AP1151" s="14" t="s">
        <v>11440</v>
      </c>
      <c r="AQ1151" s="15" t="s">
        <v>50</v>
      </c>
      <c r="AR1151" s="13" t="s">
        <v>255</v>
      </c>
    </row>
    <row r="1152" spans="1:44" ht="15" thickBot="1">
      <c r="A1152" s="4" t="s">
        <v>11441</v>
      </c>
      <c r="B1152" s="7" t="s">
        <v>50</v>
      </c>
      <c r="C1152" s="6">
        <v>44531</v>
      </c>
      <c r="D1152" s="7" t="s">
        <v>45</v>
      </c>
      <c r="E1152" s="7" t="s">
        <v>46</v>
      </c>
      <c r="F1152" s="7" t="s">
        <v>70</v>
      </c>
      <c r="G1152" s="26" t="s">
        <v>54946</v>
      </c>
      <c r="H1152" s="7" t="s">
        <v>50</v>
      </c>
      <c r="I1152" s="7" t="s">
        <v>50</v>
      </c>
      <c r="J1152" s="6">
        <v>45532</v>
      </c>
      <c r="K1152" s="7" t="s">
        <v>50</v>
      </c>
      <c r="L1152" s="7" t="s">
        <v>241</v>
      </c>
      <c r="M1152" s="7" t="s">
        <v>11442</v>
      </c>
      <c r="N1152" s="7" t="s">
        <v>10626</v>
      </c>
      <c r="O1152" s="7" t="s">
        <v>11443</v>
      </c>
      <c r="P1152" s="5">
        <v>328099</v>
      </c>
      <c r="Q1152" s="7" t="s">
        <v>245</v>
      </c>
      <c r="R1152" s="28" t="s">
        <v>11444</v>
      </c>
      <c r="S1152" s="31" t="s">
        <v>50</v>
      </c>
      <c r="T1152" s="7" t="s">
        <v>50</v>
      </c>
      <c r="U1152" s="7" t="s">
        <v>50</v>
      </c>
      <c r="V1152" s="7" t="s">
        <v>50</v>
      </c>
      <c r="W1152" s="7" t="s">
        <v>50</v>
      </c>
      <c r="X1152" s="7" t="s">
        <v>50</v>
      </c>
      <c r="Y1152" s="7" t="s">
        <v>154</v>
      </c>
      <c r="Z1152" s="7">
        <v>1</v>
      </c>
      <c r="AA1152" s="7" t="s">
        <v>50</v>
      </c>
      <c r="AB1152" s="7" t="s">
        <v>50</v>
      </c>
      <c r="AC1152" s="7" t="s">
        <v>50</v>
      </c>
      <c r="AD1152" s="7" t="s">
        <v>241</v>
      </c>
      <c r="AE1152" s="7" t="s">
        <v>50</v>
      </c>
      <c r="AF1152" s="7" t="s">
        <v>50</v>
      </c>
      <c r="AG1152" s="7" t="s">
        <v>50</v>
      </c>
      <c r="AH1152" s="7" t="s">
        <v>50</v>
      </c>
      <c r="AI1152" s="7" t="s">
        <v>50</v>
      </c>
      <c r="AJ1152" s="7" t="s">
        <v>50</v>
      </c>
      <c r="AK1152" s="7" t="s">
        <v>11445</v>
      </c>
      <c r="AL1152" s="7" t="s">
        <v>50</v>
      </c>
      <c r="AM1152" s="7" t="s">
        <v>11446</v>
      </c>
      <c r="AN1152" s="7" t="s">
        <v>993</v>
      </c>
      <c r="AO1152" s="7" t="s">
        <v>50</v>
      </c>
      <c r="AP1152" s="9" t="s">
        <v>50</v>
      </c>
      <c r="AQ1152" s="8" t="s">
        <v>11447</v>
      </c>
      <c r="AR1152" s="7" t="s">
        <v>255</v>
      </c>
    </row>
    <row r="1153" spans="1:44" ht="15" thickBot="1">
      <c r="A1153" s="10" t="s">
        <v>11448</v>
      </c>
      <c r="B1153" s="13" t="s">
        <v>50</v>
      </c>
      <c r="C1153" s="12">
        <v>45506</v>
      </c>
      <c r="D1153" s="13" t="s">
        <v>45</v>
      </c>
      <c r="E1153" s="13" t="s">
        <v>46</v>
      </c>
      <c r="F1153" s="13" t="s">
        <v>70</v>
      </c>
      <c r="G1153" s="27" t="s">
        <v>54945</v>
      </c>
      <c r="H1153" s="13" t="s">
        <v>50</v>
      </c>
      <c r="I1153" s="13" t="s">
        <v>50</v>
      </c>
      <c r="J1153" s="12">
        <v>45532</v>
      </c>
      <c r="K1153" s="13" t="s">
        <v>50</v>
      </c>
      <c r="L1153" s="13" t="s">
        <v>1624</v>
      </c>
      <c r="M1153" s="13" t="s">
        <v>50</v>
      </c>
      <c r="N1153" s="13" t="s">
        <v>543</v>
      </c>
      <c r="O1153" s="13" t="s">
        <v>2838</v>
      </c>
      <c r="P1153" s="11">
        <v>339640</v>
      </c>
      <c r="Q1153" s="13" t="s">
        <v>545</v>
      </c>
      <c r="R1153" s="29" t="s">
        <v>11449</v>
      </c>
      <c r="S1153" s="29" t="s">
        <v>11450</v>
      </c>
      <c r="T1153" s="13" t="s">
        <v>50</v>
      </c>
      <c r="U1153" s="13" t="s">
        <v>11451</v>
      </c>
      <c r="V1153" s="13" t="s">
        <v>50</v>
      </c>
      <c r="W1153" s="13" t="s">
        <v>50</v>
      </c>
      <c r="X1153" s="13" t="s">
        <v>50</v>
      </c>
      <c r="Y1153" s="13" t="s">
        <v>467</v>
      </c>
      <c r="Z1153" s="13">
        <v>1</v>
      </c>
      <c r="AA1153" s="13" t="s">
        <v>50</v>
      </c>
      <c r="AB1153" s="13" t="s">
        <v>50</v>
      </c>
      <c r="AC1153" s="13" t="s">
        <v>50</v>
      </c>
      <c r="AD1153" s="13" t="s">
        <v>1624</v>
      </c>
      <c r="AE1153" s="13" t="s">
        <v>50</v>
      </c>
      <c r="AF1153" s="13" t="s">
        <v>50</v>
      </c>
      <c r="AG1153" s="13" t="s">
        <v>50</v>
      </c>
      <c r="AH1153" s="13" t="s">
        <v>50</v>
      </c>
      <c r="AI1153" s="13" t="s">
        <v>50</v>
      </c>
      <c r="AJ1153" s="13" t="s">
        <v>50</v>
      </c>
      <c r="AK1153" s="13" t="s">
        <v>50</v>
      </c>
      <c r="AL1153" s="13" t="s">
        <v>50</v>
      </c>
      <c r="AM1153" s="13" t="s">
        <v>11452</v>
      </c>
      <c r="AN1153" s="13" t="s">
        <v>66</v>
      </c>
      <c r="AO1153" s="13" t="s">
        <v>50</v>
      </c>
      <c r="AP1153" s="14" t="s">
        <v>11453</v>
      </c>
      <c r="AQ1153" s="15" t="s">
        <v>50</v>
      </c>
      <c r="AR1153" s="13" t="s">
        <v>255</v>
      </c>
    </row>
    <row r="1154" spans="1:44" ht="15" thickBot="1">
      <c r="A1154" s="4" t="s">
        <v>11454</v>
      </c>
      <c r="B1154" s="7" t="s">
        <v>50</v>
      </c>
      <c r="C1154" s="6">
        <v>45432</v>
      </c>
      <c r="D1154" s="7" t="s">
        <v>45</v>
      </c>
      <c r="E1154" s="7" t="s">
        <v>46</v>
      </c>
      <c r="F1154" s="7" t="s">
        <v>70</v>
      </c>
      <c r="G1154" s="27" t="s">
        <v>54945</v>
      </c>
      <c r="H1154" s="7" t="s">
        <v>50</v>
      </c>
      <c r="I1154" s="7" t="s">
        <v>50</v>
      </c>
      <c r="J1154" s="6">
        <v>45535</v>
      </c>
      <c r="K1154" s="7" t="s">
        <v>50</v>
      </c>
      <c r="L1154" s="7" t="s">
        <v>1624</v>
      </c>
      <c r="M1154" s="7" t="s">
        <v>50</v>
      </c>
      <c r="N1154" s="7" t="s">
        <v>50</v>
      </c>
      <c r="O1154" s="7" t="s">
        <v>11455</v>
      </c>
      <c r="P1154" s="5">
        <v>362722</v>
      </c>
      <c r="Q1154" s="7" t="s">
        <v>50</v>
      </c>
      <c r="R1154" s="28" t="s">
        <v>11456</v>
      </c>
      <c r="S1154" s="28" t="s">
        <v>11457</v>
      </c>
      <c r="T1154" s="7" t="s">
        <v>11458</v>
      </c>
      <c r="U1154" s="7">
        <v>2143345650</v>
      </c>
      <c r="V1154" s="7" t="s">
        <v>50</v>
      </c>
      <c r="W1154" s="7" t="s">
        <v>50</v>
      </c>
      <c r="X1154" s="7" t="s">
        <v>50</v>
      </c>
      <c r="Y1154" s="7" t="s">
        <v>467</v>
      </c>
      <c r="Z1154" s="7">
        <v>1</v>
      </c>
      <c r="AA1154" s="7" t="s">
        <v>50</v>
      </c>
      <c r="AB1154" s="7" t="s">
        <v>50</v>
      </c>
      <c r="AC1154" s="7" t="s">
        <v>50</v>
      </c>
      <c r="AD1154" s="7" t="s">
        <v>1624</v>
      </c>
      <c r="AE1154" s="7" t="s">
        <v>50</v>
      </c>
      <c r="AF1154" s="7" t="s">
        <v>50</v>
      </c>
      <c r="AG1154" s="7" t="s">
        <v>50</v>
      </c>
      <c r="AH1154" s="7" t="s">
        <v>50</v>
      </c>
      <c r="AI1154" s="7" t="s">
        <v>50</v>
      </c>
      <c r="AJ1154" s="7" t="s">
        <v>50</v>
      </c>
      <c r="AK1154" s="7" t="s">
        <v>11459</v>
      </c>
      <c r="AL1154" s="7" t="s">
        <v>50</v>
      </c>
      <c r="AM1154" s="7" t="s">
        <v>11460</v>
      </c>
      <c r="AN1154" s="7" t="s">
        <v>253</v>
      </c>
      <c r="AO1154" s="7" t="s">
        <v>11461</v>
      </c>
      <c r="AP1154" s="8" t="s">
        <v>11462</v>
      </c>
      <c r="AQ1154" s="9" t="s">
        <v>50</v>
      </c>
      <c r="AR1154" s="7" t="s">
        <v>50</v>
      </c>
    </row>
    <row r="1155" spans="1:44" ht="15" thickBot="1">
      <c r="A1155" s="10" t="s">
        <v>11463</v>
      </c>
      <c r="B1155" s="13" t="s">
        <v>50</v>
      </c>
      <c r="C1155" s="12">
        <v>43466</v>
      </c>
      <c r="D1155" s="13" t="s">
        <v>45</v>
      </c>
      <c r="E1155" s="13" t="s">
        <v>46</v>
      </c>
      <c r="F1155" s="13" t="s">
        <v>70</v>
      </c>
      <c r="G1155" s="13" t="s">
        <v>50</v>
      </c>
      <c r="H1155" s="13" t="s">
        <v>50</v>
      </c>
      <c r="I1155" s="13" t="s">
        <v>50</v>
      </c>
      <c r="J1155" s="12">
        <v>45532</v>
      </c>
      <c r="K1155" s="13" t="s">
        <v>50</v>
      </c>
      <c r="L1155" s="13" t="s">
        <v>178</v>
      </c>
      <c r="M1155" s="13" t="s">
        <v>8419</v>
      </c>
      <c r="N1155" s="13" t="s">
        <v>4607</v>
      </c>
      <c r="O1155" s="13" t="s">
        <v>11464</v>
      </c>
      <c r="P1155" s="11">
        <v>378059</v>
      </c>
      <c r="Q1155" s="13" t="s">
        <v>245</v>
      </c>
      <c r="R1155" s="29" t="s">
        <v>11465</v>
      </c>
      <c r="S1155" s="30" t="s">
        <v>50</v>
      </c>
      <c r="T1155" s="13" t="s">
        <v>11466</v>
      </c>
      <c r="U1155" s="13" t="s">
        <v>11467</v>
      </c>
      <c r="V1155" s="13" t="s">
        <v>50</v>
      </c>
      <c r="W1155" s="13" t="s">
        <v>50</v>
      </c>
      <c r="X1155" s="13" t="s">
        <v>50</v>
      </c>
      <c r="Y1155" s="13" t="s">
        <v>50</v>
      </c>
      <c r="Z1155" s="13">
        <v>1</v>
      </c>
      <c r="AA1155" s="13" t="s">
        <v>50</v>
      </c>
      <c r="AB1155" s="13" t="s">
        <v>50</v>
      </c>
      <c r="AC1155" s="13" t="s">
        <v>50</v>
      </c>
      <c r="AD1155" s="13" t="s">
        <v>178</v>
      </c>
      <c r="AE1155" s="13" t="s">
        <v>50</v>
      </c>
      <c r="AF1155" s="13" t="s">
        <v>50</v>
      </c>
      <c r="AG1155" s="13" t="s">
        <v>50</v>
      </c>
      <c r="AH1155" s="13" t="s">
        <v>50</v>
      </c>
      <c r="AI1155" s="13" t="s">
        <v>50</v>
      </c>
      <c r="AJ1155" s="13" t="s">
        <v>50</v>
      </c>
      <c r="AK1155" s="13" t="s">
        <v>11468</v>
      </c>
      <c r="AL1155" s="13" t="s">
        <v>50</v>
      </c>
      <c r="AM1155" s="13" t="s">
        <v>50</v>
      </c>
      <c r="AN1155" s="13" t="s">
        <v>50</v>
      </c>
      <c r="AO1155" s="13" t="s">
        <v>50</v>
      </c>
      <c r="AP1155" s="15" t="s">
        <v>50</v>
      </c>
      <c r="AQ1155" s="15" t="s">
        <v>50</v>
      </c>
      <c r="AR1155" s="13" t="s">
        <v>1186</v>
      </c>
    </row>
    <row r="1156" spans="1:44" ht="15" thickBot="1">
      <c r="A1156" s="4" t="s">
        <v>11469</v>
      </c>
      <c r="B1156" s="7" t="s">
        <v>50</v>
      </c>
      <c r="C1156" s="6">
        <v>43831</v>
      </c>
      <c r="D1156" s="7" t="s">
        <v>45</v>
      </c>
      <c r="E1156" s="7" t="s">
        <v>1939</v>
      </c>
      <c r="F1156" s="7" t="s">
        <v>70</v>
      </c>
      <c r="G1156" s="7" t="s">
        <v>50</v>
      </c>
      <c r="H1156" s="7" t="s">
        <v>240</v>
      </c>
      <c r="I1156" s="7" t="s">
        <v>50</v>
      </c>
      <c r="J1156" s="6">
        <v>45533</v>
      </c>
      <c r="K1156" s="7" t="s">
        <v>50</v>
      </c>
      <c r="L1156" s="7" t="s">
        <v>52</v>
      </c>
      <c r="M1156" s="7" t="s">
        <v>11470</v>
      </c>
      <c r="N1156" s="7" t="s">
        <v>11427</v>
      </c>
      <c r="O1156" s="7" t="s">
        <v>11471</v>
      </c>
      <c r="P1156" s="5">
        <v>510589</v>
      </c>
      <c r="Q1156" s="7" t="s">
        <v>1116</v>
      </c>
      <c r="R1156" s="28" t="s">
        <v>11472</v>
      </c>
      <c r="S1156" s="31" t="s">
        <v>50</v>
      </c>
      <c r="T1156" s="7" t="s">
        <v>50</v>
      </c>
      <c r="U1156" s="7" t="s">
        <v>50</v>
      </c>
      <c r="V1156" s="7" t="s">
        <v>50</v>
      </c>
      <c r="W1156" s="7" t="s">
        <v>50</v>
      </c>
      <c r="X1156" s="7" t="s">
        <v>50</v>
      </c>
      <c r="Y1156" s="7" t="s">
        <v>50</v>
      </c>
      <c r="Z1156" s="7">
        <v>2</v>
      </c>
      <c r="AA1156" s="7" t="s">
        <v>50</v>
      </c>
      <c r="AB1156" s="7" t="s">
        <v>50</v>
      </c>
      <c r="AC1156" s="7" t="s">
        <v>50</v>
      </c>
      <c r="AD1156" s="7" t="s">
        <v>50</v>
      </c>
      <c r="AE1156" s="7" t="s">
        <v>50</v>
      </c>
      <c r="AF1156" s="7" t="s">
        <v>50</v>
      </c>
      <c r="AG1156" s="7" t="s">
        <v>50</v>
      </c>
      <c r="AH1156" s="7" t="s">
        <v>50</v>
      </c>
      <c r="AI1156" s="7" t="s">
        <v>50</v>
      </c>
      <c r="AJ1156" s="7" t="s">
        <v>50</v>
      </c>
      <c r="AK1156" s="7" t="s">
        <v>11366</v>
      </c>
      <c r="AL1156" s="7" t="s">
        <v>50</v>
      </c>
      <c r="AM1156" s="7" t="s">
        <v>11473</v>
      </c>
      <c r="AN1156" s="7" t="s">
        <v>253</v>
      </c>
      <c r="AO1156" s="7" t="s">
        <v>11474</v>
      </c>
      <c r="AP1156" s="9" t="s">
        <v>50</v>
      </c>
      <c r="AQ1156" s="8" t="s">
        <v>11475</v>
      </c>
      <c r="AR1156" s="7" t="s">
        <v>50</v>
      </c>
    </row>
    <row r="1157" spans="1:44" ht="15" thickBot="1">
      <c r="A1157" s="10" t="s">
        <v>11476</v>
      </c>
      <c r="B1157" s="13" t="s">
        <v>50</v>
      </c>
      <c r="C1157" s="13" t="s">
        <v>50</v>
      </c>
      <c r="D1157" s="13" t="s">
        <v>45</v>
      </c>
      <c r="E1157" s="13" t="s">
        <v>46</v>
      </c>
      <c r="F1157" s="13" t="s">
        <v>70</v>
      </c>
      <c r="G1157" s="13" t="s">
        <v>50</v>
      </c>
      <c r="H1157" s="13" t="s">
        <v>50</v>
      </c>
      <c r="I1157" s="13" t="s">
        <v>50</v>
      </c>
      <c r="J1157" s="12">
        <v>45532</v>
      </c>
      <c r="K1157" s="13" t="s">
        <v>50</v>
      </c>
      <c r="L1157" s="13" t="s">
        <v>178</v>
      </c>
      <c r="M1157" s="13" t="s">
        <v>11477</v>
      </c>
      <c r="N1157" s="13" t="s">
        <v>5189</v>
      </c>
      <c r="O1157" s="13" t="s">
        <v>11478</v>
      </c>
      <c r="P1157" s="11">
        <v>540586</v>
      </c>
      <c r="Q1157" s="13" t="s">
        <v>245</v>
      </c>
      <c r="R1157" s="29" t="s">
        <v>11479</v>
      </c>
      <c r="S1157" s="30" t="s">
        <v>50</v>
      </c>
      <c r="T1157" s="13" t="s">
        <v>50</v>
      </c>
      <c r="U1157" s="13" t="s">
        <v>50</v>
      </c>
      <c r="V1157" s="13" t="s">
        <v>50</v>
      </c>
      <c r="W1157" s="13" t="s">
        <v>50</v>
      </c>
      <c r="X1157" s="13" t="s">
        <v>50</v>
      </c>
      <c r="Y1157" s="13" t="s">
        <v>50</v>
      </c>
      <c r="Z1157" s="13">
        <v>1</v>
      </c>
      <c r="AA1157" s="13" t="s">
        <v>50</v>
      </c>
      <c r="AB1157" s="13" t="s">
        <v>50</v>
      </c>
      <c r="AC1157" s="13" t="s">
        <v>50</v>
      </c>
      <c r="AD1157" s="13" t="s">
        <v>178</v>
      </c>
      <c r="AE1157" s="13" t="s">
        <v>50</v>
      </c>
      <c r="AF1157" s="13" t="s">
        <v>50</v>
      </c>
      <c r="AG1157" s="13" t="s">
        <v>50</v>
      </c>
      <c r="AH1157" s="13" t="s">
        <v>50</v>
      </c>
      <c r="AI1157" s="13" t="s">
        <v>50</v>
      </c>
      <c r="AJ1157" s="13" t="s">
        <v>50</v>
      </c>
      <c r="AK1157" s="13" t="s">
        <v>11480</v>
      </c>
      <c r="AL1157" s="13" t="s">
        <v>50</v>
      </c>
      <c r="AM1157" s="13" t="s">
        <v>11481</v>
      </c>
      <c r="AN1157" s="13" t="s">
        <v>993</v>
      </c>
      <c r="AO1157" s="13" t="s">
        <v>50</v>
      </c>
      <c r="AP1157" s="15" t="s">
        <v>50</v>
      </c>
      <c r="AQ1157" s="14" t="s">
        <v>11482</v>
      </c>
      <c r="AR1157" s="13" t="s">
        <v>255</v>
      </c>
    </row>
    <row r="1158" spans="1:44" ht="15" thickBot="1">
      <c r="A1158" s="4" t="s">
        <v>11483</v>
      </c>
      <c r="B1158" s="5">
        <v>1768</v>
      </c>
      <c r="C1158" s="6">
        <v>45200</v>
      </c>
      <c r="D1158" s="7" t="s">
        <v>45</v>
      </c>
      <c r="E1158" s="7" t="s">
        <v>46</v>
      </c>
      <c r="F1158" s="7" t="s">
        <v>70</v>
      </c>
      <c r="G1158" s="7" t="s">
        <v>50</v>
      </c>
      <c r="H1158" s="7" t="s">
        <v>50</v>
      </c>
      <c r="I1158" s="7" t="s">
        <v>50</v>
      </c>
      <c r="J1158" s="6">
        <v>45532</v>
      </c>
      <c r="K1158" s="7" t="s">
        <v>50</v>
      </c>
      <c r="L1158" s="7" t="s">
        <v>467</v>
      </c>
      <c r="M1158" s="7" t="s">
        <v>11484</v>
      </c>
      <c r="N1158" s="7" t="s">
        <v>1954</v>
      </c>
      <c r="O1158" s="7" t="s">
        <v>11485</v>
      </c>
      <c r="P1158" s="5">
        <v>558617</v>
      </c>
      <c r="Q1158" s="7" t="s">
        <v>245</v>
      </c>
      <c r="R1158" s="28" t="s">
        <v>11486</v>
      </c>
      <c r="S1158" s="31" t="s">
        <v>50</v>
      </c>
      <c r="T1158" s="7" t="s">
        <v>11487</v>
      </c>
      <c r="U1158" s="7" t="s">
        <v>11488</v>
      </c>
      <c r="V1158" s="7" t="s">
        <v>50</v>
      </c>
      <c r="W1158" s="7" t="s">
        <v>50</v>
      </c>
      <c r="X1158" s="7" t="s">
        <v>50</v>
      </c>
      <c r="Y1158" s="7" t="s">
        <v>467</v>
      </c>
      <c r="Z1158" s="7">
        <v>1</v>
      </c>
      <c r="AA1158" s="7" t="s">
        <v>50</v>
      </c>
      <c r="AB1158" s="7" t="s">
        <v>50</v>
      </c>
      <c r="AC1158" s="7" t="s">
        <v>50</v>
      </c>
      <c r="AD1158" s="7" t="s">
        <v>467</v>
      </c>
      <c r="AE1158" s="7" t="s">
        <v>50</v>
      </c>
      <c r="AF1158" s="7" t="s">
        <v>50</v>
      </c>
      <c r="AG1158" s="7" t="s">
        <v>50</v>
      </c>
      <c r="AH1158" s="7" t="s">
        <v>50</v>
      </c>
      <c r="AI1158" s="7" t="s">
        <v>50</v>
      </c>
      <c r="AJ1158" s="7" t="s">
        <v>50</v>
      </c>
      <c r="AK1158" s="7" t="s">
        <v>50</v>
      </c>
      <c r="AL1158" s="7" t="s">
        <v>50</v>
      </c>
      <c r="AM1158" s="7" t="s">
        <v>11489</v>
      </c>
      <c r="AN1158" s="7" t="s">
        <v>66</v>
      </c>
      <c r="AO1158" s="7" t="s">
        <v>11490</v>
      </c>
      <c r="AP1158" s="9" t="s">
        <v>50</v>
      </c>
      <c r="AQ1158" s="8" t="s">
        <v>11491</v>
      </c>
      <c r="AR1158" s="7" t="s">
        <v>50</v>
      </c>
    </row>
    <row r="1159" spans="1:44" ht="15" thickBot="1">
      <c r="A1159" s="10" t="s">
        <v>11492</v>
      </c>
      <c r="B1159" s="13" t="s">
        <v>50</v>
      </c>
      <c r="C1159" s="12">
        <v>45474</v>
      </c>
      <c r="D1159" s="13" t="s">
        <v>45</v>
      </c>
      <c r="E1159" s="13" t="s">
        <v>46</v>
      </c>
      <c r="F1159" s="13" t="s">
        <v>70</v>
      </c>
      <c r="G1159" s="26" t="s">
        <v>54946</v>
      </c>
      <c r="H1159" s="13" t="s">
        <v>50</v>
      </c>
      <c r="I1159" s="13" t="s">
        <v>50</v>
      </c>
      <c r="J1159" s="12">
        <v>45532</v>
      </c>
      <c r="K1159" s="13" t="s">
        <v>50</v>
      </c>
      <c r="L1159" s="13" t="s">
        <v>467</v>
      </c>
      <c r="M1159" s="13" t="s">
        <v>11493</v>
      </c>
      <c r="N1159" s="13" t="s">
        <v>11494</v>
      </c>
      <c r="O1159" s="13" t="s">
        <v>11495</v>
      </c>
      <c r="P1159" s="11">
        <v>605122</v>
      </c>
      <c r="Q1159" s="13" t="s">
        <v>245</v>
      </c>
      <c r="R1159" s="30" t="s">
        <v>50</v>
      </c>
      <c r="S1159" s="30" t="s">
        <v>50</v>
      </c>
      <c r="T1159" s="13" t="s">
        <v>50</v>
      </c>
      <c r="U1159" s="13" t="s">
        <v>50</v>
      </c>
      <c r="V1159" s="13" t="s">
        <v>50</v>
      </c>
      <c r="W1159" s="13" t="s">
        <v>50</v>
      </c>
      <c r="X1159" s="13" t="s">
        <v>50</v>
      </c>
      <c r="Y1159" s="13" t="s">
        <v>467</v>
      </c>
      <c r="Z1159" s="13">
        <v>1</v>
      </c>
      <c r="AA1159" s="13" t="s">
        <v>50</v>
      </c>
      <c r="AB1159" s="13" t="s">
        <v>50</v>
      </c>
      <c r="AC1159" s="13" t="s">
        <v>50</v>
      </c>
      <c r="AD1159" s="13" t="s">
        <v>467</v>
      </c>
      <c r="AE1159" s="13" t="s">
        <v>50</v>
      </c>
      <c r="AF1159" s="13" t="s">
        <v>50</v>
      </c>
      <c r="AG1159" s="13" t="s">
        <v>50</v>
      </c>
      <c r="AH1159" s="13" t="s">
        <v>50</v>
      </c>
      <c r="AI1159" s="13" t="s">
        <v>50</v>
      </c>
      <c r="AJ1159" s="13" t="s">
        <v>50</v>
      </c>
      <c r="AK1159" s="13" t="s">
        <v>11496</v>
      </c>
      <c r="AL1159" s="13" t="s">
        <v>50</v>
      </c>
      <c r="AM1159" s="13" t="s">
        <v>11497</v>
      </c>
      <c r="AN1159" s="13" t="s">
        <v>66</v>
      </c>
      <c r="AO1159" s="13" t="s">
        <v>50</v>
      </c>
      <c r="AP1159" s="15" t="s">
        <v>50</v>
      </c>
      <c r="AQ1159" s="14" t="s">
        <v>11498</v>
      </c>
      <c r="AR1159" s="13" t="s">
        <v>255</v>
      </c>
    </row>
    <row r="1160" spans="1:44" ht="15" thickBot="1">
      <c r="A1160" s="4" t="s">
        <v>11499</v>
      </c>
      <c r="B1160" s="5">
        <v>211918</v>
      </c>
      <c r="C1160" s="6">
        <v>32143</v>
      </c>
      <c r="D1160" s="7" t="s">
        <v>45</v>
      </c>
      <c r="E1160" s="7" t="s">
        <v>46</v>
      </c>
      <c r="F1160" s="7" t="s">
        <v>70</v>
      </c>
      <c r="G1160" s="7" t="s">
        <v>50</v>
      </c>
      <c r="H1160" s="7" t="s">
        <v>50</v>
      </c>
      <c r="I1160" s="7" t="s">
        <v>50</v>
      </c>
      <c r="J1160" s="6">
        <v>45534</v>
      </c>
      <c r="K1160" s="7" t="s">
        <v>50</v>
      </c>
      <c r="L1160" s="7" t="s">
        <v>1471</v>
      </c>
      <c r="M1160" s="7" t="s">
        <v>6731</v>
      </c>
      <c r="N1160" s="7" t="s">
        <v>3072</v>
      </c>
      <c r="O1160" s="7" t="s">
        <v>11500</v>
      </c>
      <c r="P1160" s="5">
        <v>631484</v>
      </c>
      <c r="Q1160" s="7" t="s">
        <v>545</v>
      </c>
      <c r="R1160" s="28" t="s">
        <v>11501</v>
      </c>
      <c r="S1160" s="28" t="s">
        <v>11502</v>
      </c>
      <c r="T1160" s="7" t="s">
        <v>50</v>
      </c>
      <c r="U1160" s="7" t="s">
        <v>11503</v>
      </c>
      <c r="V1160" s="7">
        <v>652400000</v>
      </c>
      <c r="W1160" s="7" t="s">
        <v>60</v>
      </c>
      <c r="X1160" s="7">
        <v>652400000</v>
      </c>
      <c r="Y1160" s="7" t="s">
        <v>171</v>
      </c>
      <c r="Z1160" s="7">
        <v>1</v>
      </c>
      <c r="AA1160" s="7">
        <v>652400000</v>
      </c>
      <c r="AB1160" s="7" t="s">
        <v>60</v>
      </c>
      <c r="AC1160" s="7">
        <v>652400000</v>
      </c>
      <c r="AD1160" s="7" t="s">
        <v>1471</v>
      </c>
      <c r="AE1160" s="7">
        <v>652400000</v>
      </c>
      <c r="AF1160" s="7" t="s">
        <v>60</v>
      </c>
      <c r="AG1160" s="7">
        <v>652400000</v>
      </c>
      <c r="AH1160" s="7">
        <v>652400000</v>
      </c>
      <c r="AI1160" s="7" t="s">
        <v>60</v>
      </c>
      <c r="AJ1160" s="7">
        <v>652400000</v>
      </c>
      <c r="AK1160" s="7" t="s">
        <v>11504</v>
      </c>
      <c r="AL1160" s="7" t="s">
        <v>50</v>
      </c>
      <c r="AM1160" s="7" t="s">
        <v>11505</v>
      </c>
      <c r="AN1160" s="7" t="s">
        <v>993</v>
      </c>
      <c r="AO1160" s="7" t="s">
        <v>11506</v>
      </c>
      <c r="AP1160" s="9" t="s">
        <v>50</v>
      </c>
      <c r="AQ1160" s="8" t="s">
        <v>11507</v>
      </c>
      <c r="AR1160" s="7" t="s">
        <v>50</v>
      </c>
    </row>
    <row r="1161" spans="1:44" ht="15" thickBot="1">
      <c r="A1161" s="10" t="s">
        <v>11508</v>
      </c>
      <c r="B1161" s="13" t="s">
        <v>50</v>
      </c>
      <c r="C1161" s="12">
        <v>43831</v>
      </c>
      <c r="D1161" s="13" t="s">
        <v>45</v>
      </c>
      <c r="E1161" s="13" t="s">
        <v>50</v>
      </c>
      <c r="F1161" s="13" t="s">
        <v>70</v>
      </c>
      <c r="G1161" s="26" t="s">
        <v>54946</v>
      </c>
      <c r="H1161" s="13" t="s">
        <v>50</v>
      </c>
      <c r="I1161" s="13" t="s">
        <v>50</v>
      </c>
      <c r="J1161" s="12">
        <v>45533</v>
      </c>
      <c r="K1161" s="13" t="s">
        <v>50</v>
      </c>
      <c r="L1161" s="13" t="s">
        <v>1624</v>
      </c>
      <c r="M1161" s="13" t="s">
        <v>11509</v>
      </c>
      <c r="N1161" s="13" t="s">
        <v>5384</v>
      </c>
      <c r="O1161" s="13" t="s">
        <v>11510</v>
      </c>
      <c r="P1161" s="11">
        <v>671630</v>
      </c>
      <c r="Q1161" s="13" t="s">
        <v>545</v>
      </c>
      <c r="R1161" s="29" t="s">
        <v>11511</v>
      </c>
      <c r="S1161" s="29" t="s">
        <v>11512</v>
      </c>
      <c r="T1161" s="13" t="s">
        <v>11513</v>
      </c>
      <c r="U1161" s="13" t="s">
        <v>11514</v>
      </c>
      <c r="V1161" s="13" t="s">
        <v>50</v>
      </c>
      <c r="W1161" s="13" t="s">
        <v>50</v>
      </c>
      <c r="X1161" s="13" t="s">
        <v>50</v>
      </c>
      <c r="Y1161" s="13" t="s">
        <v>467</v>
      </c>
      <c r="Z1161" s="13">
        <v>1</v>
      </c>
      <c r="AA1161" s="13" t="s">
        <v>50</v>
      </c>
      <c r="AB1161" s="13" t="s">
        <v>50</v>
      </c>
      <c r="AC1161" s="13" t="s">
        <v>50</v>
      </c>
      <c r="AD1161" s="13" t="s">
        <v>1624</v>
      </c>
      <c r="AE1161" s="13" t="s">
        <v>50</v>
      </c>
      <c r="AF1161" s="13" t="s">
        <v>50</v>
      </c>
      <c r="AG1161" s="13" t="s">
        <v>50</v>
      </c>
      <c r="AH1161" s="13" t="s">
        <v>50</v>
      </c>
      <c r="AI1161" s="13" t="s">
        <v>50</v>
      </c>
      <c r="AJ1161" s="13" t="s">
        <v>50</v>
      </c>
      <c r="AK1161" s="13" t="s">
        <v>11515</v>
      </c>
      <c r="AL1161" s="13" t="s">
        <v>50</v>
      </c>
      <c r="AM1161" s="13" t="s">
        <v>11516</v>
      </c>
      <c r="AN1161" s="13" t="s">
        <v>66</v>
      </c>
      <c r="AO1161" s="13" t="s">
        <v>11517</v>
      </c>
      <c r="AP1161" s="14" t="s">
        <v>11518</v>
      </c>
      <c r="AQ1161" s="15" t="s">
        <v>50</v>
      </c>
      <c r="AR1161" s="13" t="s">
        <v>50</v>
      </c>
    </row>
    <row r="1162" spans="1:44" ht="15" thickBot="1">
      <c r="A1162" s="4" t="s">
        <v>11519</v>
      </c>
      <c r="B1162" s="7">
        <v>152</v>
      </c>
      <c r="C1162" s="6">
        <v>22282</v>
      </c>
      <c r="D1162" s="7" t="s">
        <v>45</v>
      </c>
      <c r="E1162" s="7" t="s">
        <v>1939</v>
      </c>
      <c r="F1162" s="7" t="s">
        <v>70</v>
      </c>
      <c r="G1162" s="7" t="s">
        <v>114</v>
      </c>
      <c r="H1162" s="7" t="s">
        <v>11520</v>
      </c>
      <c r="I1162" s="7" t="s">
        <v>50</v>
      </c>
      <c r="J1162" s="6">
        <v>45534</v>
      </c>
      <c r="K1162" s="7" t="s">
        <v>50</v>
      </c>
      <c r="L1162" s="7" t="s">
        <v>131</v>
      </c>
      <c r="M1162" s="7" t="s">
        <v>11521</v>
      </c>
      <c r="N1162" s="7" t="s">
        <v>668</v>
      </c>
      <c r="O1162" s="7" t="s">
        <v>11522</v>
      </c>
      <c r="P1162" s="5">
        <v>751834</v>
      </c>
      <c r="Q1162" s="7" t="s">
        <v>670</v>
      </c>
      <c r="R1162" s="28" t="s">
        <v>11523</v>
      </c>
      <c r="S1162" s="28" t="s">
        <v>11524</v>
      </c>
      <c r="T1162" s="7" t="s">
        <v>11525</v>
      </c>
      <c r="U1162" s="7" t="s">
        <v>11526</v>
      </c>
      <c r="V1162" s="7">
        <v>13285000</v>
      </c>
      <c r="W1162" s="7" t="s">
        <v>60</v>
      </c>
      <c r="X1162" s="7">
        <v>13285000</v>
      </c>
      <c r="Y1162" s="7" t="s">
        <v>50</v>
      </c>
      <c r="Z1162" s="7">
        <v>1</v>
      </c>
      <c r="AA1162" s="7" t="s">
        <v>50</v>
      </c>
      <c r="AB1162" s="7" t="s">
        <v>50</v>
      </c>
      <c r="AC1162" s="7" t="s">
        <v>50</v>
      </c>
      <c r="AD1162" s="7" t="s">
        <v>50</v>
      </c>
      <c r="AE1162" s="7" t="s">
        <v>50</v>
      </c>
      <c r="AF1162" s="7" t="s">
        <v>50</v>
      </c>
      <c r="AG1162" s="7" t="s">
        <v>50</v>
      </c>
      <c r="AH1162" s="7">
        <v>13285000</v>
      </c>
      <c r="AI1162" s="7" t="s">
        <v>60</v>
      </c>
      <c r="AJ1162" s="7">
        <v>13285000</v>
      </c>
      <c r="AK1162" s="7" t="s">
        <v>11527</v>
      </c>
      <c r="AL1162" s="7" t="s">
        <v>50</v>
      </c>
      <c r="AM1162" s="7" t="s">
        <v>11528</v>
      </c>
      <c r="AN1162" s="7" t="s">
        <v>66</v>
      </c>
      <c r="AO1162" s="7" t="s">
        <v>50</v>
      </c>
      <c r="AP1162" s="9" t="s">
        <v>50</v>
      </c>
      <c r="AQ1162" s="8" t="s">
        <v>11529</v>
      </c>
      <c r="AR1162" s="7" t="s">
        <v>255</v>
      </c>
    </row>
    <row r="1163" spans="1:44" ht="15" thickBot="1">
      <c r="A1163" s="10" t="s">
        <v>11530</v>
      </c>
      <c r="B1163" s="13">
        <v>170</v>
      </c>
      <c r="C1163" s="12">
        <v>34700</v>
      </c>
      <c r="D1163" s="13" t="s">
        <v>45</v>
      </c>
      <c r="E1163" s="13" t="s">
        <v>1939</v>
      </c>
      <c r="F1163" s="13" t="s">
        <v>70</v>
      </c>
      <c r="G1163" s="13" t="s">
        <v>87</v>
      </c>
      <c r="H1163" s="13" t="s">
        <v>3887</v>
      </c>
      <c r="I1163" s="13" t="s">
        <v>50</v>
      </c>
      <c r="J1163" s="12">
        <v>45533</v>
      </c>
      <c r="K1163" s="13" t="s">
        <v>50</v>
      </c>
      <c r="L1163" s="13" t="s">
        <v>52</v>
      </c>
      <c r="M1163" s="13" t="s">
        <v>11531</v>
      </c>
      <c r="N1163" s="13" t="s">
        <v>11532</v>
      </c>
      <c r="O1163" s="13" t="s">
        <v>11533</v>
      </c>
      <c r="P1163" s="11">
        <v>910470</v>
      </c>
      <c r="Q1163" s="13" t="s">
        <v>1116</v>
      </c>
      <c r="R1163" s="29" t="s">
        <v>11534</v>
      </c>
      <c r="S1163" s="29" t="s">
        <v>11535</v>
      </c>
      <c r="T1163" s="13" t="s">
        <v>11536</v>
      </c>
      <c r="U1163" s="13" t="s">
        <v>11537</v>
      </c>
      <c r="V1163" s="13" t="s">
        <v>50</v>
      </c>
      <c r="W1163" s="13" t="s">
        <v>50</v>
      </c>
      <c r="X1163" s="13" t="s">
        <v>50</v>
      </c>
      <c r="Y1163" s="13" t="s">
        <v>50</v>
      </c>
      <c r="Z1163" s="13">
        <v>1</v>
      </c>
      <c r="AA1163" s="13" t="s">
        <v>50</v>
      </c>
      <c r="AB1163" s="13" t="s">
        <v>50</v>
      </c>
      <c r="AC1163" s="13" t="s">
        <v>50</v>
      </c>
      <c r="AD1163" s="13" t="s">
        <v>50</v>
      </c>
      <c r="AE1163" s="13" t="s">
        <v>50</v>
      </c>
      <c r="AF1163" s="13" t="s">
        <v>50</v>
      </c>
      <c r="AG1163" s="13" t="s">
        <v>50</v>
      </c>
      <c r="AH1163" s="13" t="s">
        <v>50</v>
      </c>
      <c r="AI1163" s="13" t="s">
        <v>50</v>
      </c>
      <c r="AJ1163" s="13" t="s">
        <v>50</v>
      </c>
      <c r="AK1163" s="13" t="s">
        <v>11317</v>
      </c>
      <c r="AL1163" s="13" t="s">
        <v>50</v>
      </c>
      <c r="AM1163" s="13" t="s">
        <v>11538</v>
      </c>
      <c r="AN1163" s="13" t="s">
        <v>5485</v>
      </c>
      <c r="AO1163" s="13" t="s">
        <v>11539</v>
      </c>
      <c r="AP1163" s="14" t="s">
        <v>11540</v>
      </c>
      <c r="AQ1163" s="15" t="s">
        <v>50</v>
      </c>
      <c r="AR1163" s="13" t="s">
        <v>50</v>
      </c>
    </row>
    <row r="1164" spans="1:44" ht="15" thickBot="1">
      <c r="A1164" s="4" t="s">
        <v>11541</v>
      </c>
      <c r="B1164" s="7" t="s">
        <v>50</v>
      </c>
      <c r="C1164" s="6">
        <v>39448</v>
      </c>
      <c r="D1164" s="7" t="s">
        <v>45</v>
      </c>
      <c r="E1164" s="7" t="s">
        <v>1939</v>
      </c>
      <c r="F1164" s="7" t="s">
        <v>70</v>
      </c>
      <c r="G1164" s="7" t="s">
        <v>50</v>
      </c>
      <c r="H1164" s="7" t="s">
        <v>50</v>
      </c>
      <c r="I1164" s="7" t="s">
        <v>50</v>
      </c>
      <c r="J1164" s="6">
        <v>45533</v>
      </c>
      <c r="K1164" s="7" t="s">
        <v>50</v>
      </c>
      <c r="L1164" s="7" t="s">
        <v>52</v>
      </c>
      <c r="M1164" s="7" t="s">
        <v>7711</v>
      </c>
      <c r="N1164" s="7" t="s">
        <v>11542</v>
      </c>
      <c r="O1164" s="7" t="s">
        <v>11543</v>
      </c>
      <c r="P1164" s="5">
        <v>1809425</v>
      </c>
      <c r="Q1164" s="7" t="s">
        <v>1116</v>
      </c>
      <c r="R1164" s="28" t="s">
        <v>11544</v>
      </c>
      <c r="S1164" s="28" t="s">
        <v>11545</v>
      </c>
      <c r="T1164" s="7" t="s">
        <v>11546</v>
      </c>
      <c r="U1164" s="7" t="s">
        <v>11547</v>
      </c>
      <c r="V1164" s="7" t="s">
        <v>50</v>
      </c>
      <c r="W1164" s="7" t="s">
        <v>50</v>
      </c>
      <c r="X1164" s="7" t="s">
        <v>50</v>
      </c>
      <c r="Y1164" s="7" t="s">
        <v>50</v>
      </c>
      <c r="Z1164" s="7">
        <v>1</v>
      </c>
      <c r="AA1164" s="7" t="s">
        <v>50</v>
      </c>
      <c r="AB1164" s="7" t="s">
        <v>50</v>
      </c>
      <c r="AC1164" s="7" t="s">
        <v>50</v>
      </c>
      <c r="AD1164" s="7" t="s">
        <v>50</v>
      </c>
      <c r="AE1164" s="7" t="s">
        <v>50</v>
      </c>
      <c r="AF1164" s="7" t="s">
        <v>50</v>
      </c>
      <c r="AG1164" s="7" t="s">
        <v>50</v>
      </c>
      <c r="AH1164" s="7" t="s">
        <v>50</v>
      </c>
      <c r="AI1164" s="7" t="s">
        <v>50</v>
      </c>
      <c r="AJ1164" s="7" t="s">
        <v>50</v>
      </c>
      <c r="AK1164" s="7" t="s">
        <v>11317</v>
      </c>
      <c r="AL1164" s="7" t="s">
        <v>50</v>
      </c>
      <c r="AM1164" s="7" t="s">
        <v>11548</v>
      </c>
      <c r="AN1164" s="7" t="s">
        <v>5485</v>
      </c>
      <c r="AO1164" s="7" t="s">
        <v>11549</v>
      </c>
      <c r="AP1164" s="9" t="s">
        <v>50</v>
      </c>
      <c r="AQ1164" s="8" t="s">
        <v>11550</v>
      </c>
      <c r="AR1164" s="7" t="s">
        <v>50</v>
      </c>
    </row>
    <row r="1165" spans="1:44" ht="15" thickBot="1">
      <c r="A1165" s="10" t="s">
        <v>11551</v>
      </c>
      <c r="B1165" s="13" t="s">
        <v>50</v>
      </c>
      <c r="C1165" s="13" t="s">
        <v>50</v>
      </c>
      <c r="D1165" s="13" t="s">
        <v>45</v>
      </c>
      <c r="E1165" s="13" t="s">
        <v>1939</v>
      </c>
      <c r="F1165" s="13" t="s">
        <v>70</v>
      </c>
      <c r="G1165" s="13" t="s">
        <v>50</v>
      </c>
      <c r="H1165" s="13" t="s">
        <v>50</v>
      </c>
      <c r="I1165" s="13" t="s">
        <v>50</v>
      </c>
      <c r="J1165" s="12">
        <v>45533</v>
      </c>
      <c r="K1165" s="13" t="s">
        <v>50</v>
      </c>
      <c r="L1165" s="13" t="s">
        <v>52</v>
      </c>
      <c r="M1165" s="13" t="s">
        <v>11552</v>
      </c>
      <c r="N1165" s="13" t="s">
        <v>50</v>
      </c>
      <c r="O1165" s="13" t="s">
        <v>11553</v>
      </c>
      <c r="P1165" s="11">
        <v>1916080</v>
      </c>
      <c r="Q1165" s="13" t="s">
        <v>50</v>
      </c>
      <c r="R1165" s="29" t="s">
        <v>11554</v>
      </c>
      <c r="S1165" s="30" t="s">
        <v>50</v>
      </c>
      <c r="T1165" s="13" t="s">
        <v>11555</v>
      </c>
      <c r="U1165" s="13" t="s">
        <v>11556</v>
      </c>
      <c r="V1165" s="13" t="s">
        <v>50</v>
      </c>
      <c r="W1165" s="13" t="s">
        <v>50</v>
      </c>
      <c r="X1165" s="13" t="s">
        <v>50</v>
      </c>
      <c r="Y1165" s="13" t="s">
        <v>50</v>
      </c>
      <c r="Z1165" s="13">
        <v>1</v>
      </c>
      <c r="AA1165" s="13" t="s">
        <v>50</v>
      </c>
      <c r="AB1165" s="13" t="s">
        <v>50</v>
      </c>
      <c r="AC1165" s="13" t="s">
        <v>50</v>
      </c>
      <c r="AD1165" s="13" t="s">
        <v>50</v>
      </c>
      <c r="AE1165" s="13" t="s">
        <v>50</v>
      </c>
      <c r="AF1165" s="13" t="s">
        <v>50</v>
      </c>
      <c r="AG1165" s="13" t="s">
        <v>50</v>
      </c>
      <c r="AH1165" s="13" t="s">
        <v>50</v>
      </c>
      <c r="AI1165" s="13" t="s">
        <v>50</v>
      </c>
      <c r="AJ1165" s="13" t="s">
        <v>50</v>
      </c>
      <c r="AK1165" s="13" t="s">
        <v>11366</v>
      </c>
      <c r="AL1165" s="13" t="s">
        <v>50</v>
      </c>
      <c r="AM1165" s="13" t="s">
        <v>11557</v>
      </c>
      <c r="AN1165" s="13" t="s">
        <v>738</v>
      </c>
      <c r="AO1165" s="13" t="s">
        <v>50</v>
      </c>
      <c r="AP1165" s="15" t="s">
        <v>50</v>
      </c>
      <c r="AQ1165" s="14" t="s">
        <v>11558</v>
      </c>
      <c r="AR1165" s="13" t="s">
        <v>255</v>
      </c>
    </row>
    <row r="1166" spans="1:44" ht="15" thickBot="1">
      <c r="A1166" s="4" t="s">
        <v>11559</v>
      </c>
      <c r="B1166" s="7" t="s">
        <v>50</v>
      </c>
      <c r="C1166" s="6">
        <v>36892</v>
      </c>
      <c r="D1166" s="7" t="s">
        <v>45</v>
      </c>
      <c r="E1166" s="7" t="s">
        <v>46</v>
      </c>
      <c r="F1166" s="7" t="s">
        <v>70</v>
      </c>
      <c r="G1166" s="7" t="s">
        <v>87</v>
      </c>
      <c r="H1166" s="7" t="s">
        <v>11560</v>
      </c>
      <c r="I1166" s="7" t="s">
        <v>50</v>
      </c>
      <c r="J1166" s="6">
        <v>45534</v>
      </c>
      <c r="K1166" s="7" t="s">
        <v>116</v>
      </c>
      <c r="L1166" s="7" t="s">
        <v>131</v>
      </c>
      <c r="M1166" s="7" t="s">
        <v>11561</v>
      </c>
      <c r="N1166" s="7" t="s">
        <v>11562</v>
      </c>
      <c r="O1166" s="7" t="s">
        <v>11563</v>
      </c>
      <c r="P1166" s="5">
        <v>1918577</v>
      </c>
      <c r="Q1166" s="7" t="s">
        <v>1201</v>
      </c>
      <c r="R1166" s="28" t="s">
        <v>11564</v>
      </c>
      <c r="S1166" s="28" t="s">
        <v>11565</v>
      </c>
      <c r="T1166" s="7" t="s">
        <v>11566</v>
      </c>
      <c r="U1166" s="7" t="s">
        <v>11567</v>
      </c>
      <c r="V1166" s="7">
        <v>65000000</v>
      </c>
      <c r="W1166" s="7" t="s">
        <v>60</v>
      </c>
      <c r="X1166" s="7">
        <v>65000000</v>
      </c>
      <c r="Y1166" s="7" t="s">
        <v>50</v>
      </c>
      <c r="Z1166" s="7">
        <v>1</v>
      </c>
      <c r="AA1166" s="7" t="s">
        <v>50</v>
      </c>
      <c r="AB1166" s="7" t="s">
        <v>50</v>
      </c>
      <c r="AC1166" s="7" t="s">
        <v>50</v>
      </c>
      <c r="AD1166" s="7" t="s">
        <v>50</v>
      </c>
      <c r="AE1166" s="7" t="s">
        <v>50</v>
      </c>
      <c r="AF1166" s="7" t="s">
        <v>50</v>
      </c>
      <c r="AG1166" s="7" t="s">
        <v>50</v>
      </c>
      <c r="AH1166" s="7">
        <v>65000000</v>
      </c>
      <c r="AI1166" s="7" t="s">
        <v>60</v>
      </c>
      <c r="AJ1166" s="7">
        <v>65000000</v>
      </c>
      <c r="AK1166" s="7" t="s">
        <v>50</v>
      </c>
      <c r="AL1166" s="7" t="s">
        <v>50</v>
      </c>
      <c r="AM1166" s="7" t="s">
        <v>11568</v>
      </c>
      <c r="AN1166" s="7" t="s">
        <v>738</v>
      </c>
      <c r="AO1166" s="7" t="s">
        <v>11569</v>
      </c>
      <c r="AP1166" s="8" t="s">
        <v>11570</v>
      </c>
      <c r="AQ1166" s="9" t="s">
        <v>50</v>
      </c>
      <c r="AR1166" s="7" t="s">
        <v>50</v>
      </c>
    </row>
    <row r="1167" spans="1:44" ht="15" thickBot="1">
      <c r="A1167" s="10" t="s">
        <v>11571</v>
      </c>
      <c r="B1167" s="13" t="s">
        <v>50</v>
      </c>
      <c r="C1167" s="12">
        <v>34335</v>
      </c>
      <c r="D1167" s="13" t="s">
        <v>45</v>
      </c>
      <c r="E1167" s="13" t="s">
        <v>1939</v>
      </c>
      <c r="F1167" s="13" t="s">
        <v>70</v>
      </c>
      <c r="G1167" s="26" t="s">
        <v>54946</v>
      </c>
      <c r="H1167" s="13" t="s">
        <v>240</v>
      </c>
      <c r="I1167" s="13" t="s">
        <v>50</v>
      </c>
      <c r="J1167" s="12">
        <v>45535</v>
      </c>
      <c r="K1167" s="13" t="s">
        <v>116</v>
      </c>
      <c r="L1167" s="13" t="s">
        <v>52</v>
      </c>
      <c r="M1167" s="13" t="s">
        <v>11572</v>
      </c>
      <c r="N1167" s="13" t="s">
        <v>11573</v>
      </c>
      <c r="O1167" s="13" t="s">
        <v>11574</v>
      </c>
      <c r="P1167" s="11">
        <v>2358117</v>
      </c>
      <c r="Q1167" s="13" t="s">
        <v>245</v>
      </c>
      <c r="R1167" s="29" t="s">
        <v>11575</v>
      </c>
      <c r="S1167" s="29" t="s">
        <v>11576</v>
      </c>
      <c r="T1167" s="13" t="s">
        <v>11577</v>
      </c>
      <c r="U1167" s="13" t="s">
        <v>11578</v>
      </c>
      <c r="V1167" s="13" t="s">
        <v>50</v>
      </c>
      <c r="W1167" s="13" t="s">
        <v>50</v>
      </c>
      <c r="X1167" s="13" t="s">
        <v>50</v>
      </c>
      <c r="Y1167" s="13" t="s">
        <v>50</v>
      </c>
      <c r="Z1167" s="13">
        <v>1</v>
      </c>
      <c r="AA1167" s="13" t="s">
        <v>50</v>
      </c>
      <c r="AB1167" s="13" t="s">
        <v>50</v>
      </c>
      <c r="AC1167" s="13" t="s">
        <v>50</v>
      </c>
      <c r="AD1167" s="13" t="s">
        <v>50</v>
      </c>
      <c r="AE1167" s="13" t="s">
        <v>50</v>
      </c>
      <c r="AF1167" s="13" t="s">
        <v>50</v>
      </c>
      <c r="AG1167" s="13" t="s">
        <v>50</v>
      </c>
      <c r="AH1167" s="13" t="s">
        <v>50</v>
      </c>
      <c r="AI1167" s="13" t="s">
        <v>50</v>
      </c>
      <c r="AJ1167" s="13" t="s">
        <v>50</v>
      </c>
      <c r="AK1167" s="13" t="s">
        <v>11579</v>
      </c>
      <c r="AL1167" s="13" t="s">
        <v>50</v>
      </c>
      <c r="AM1167" s="13" t="s">
        <v>11580</v>
      </c>
      <c r="AN1167" s="13" t="s">
        <v>5485</v>
      </c>
      <c r="AO1167" s="13" t="s">
        <v>11581</v>
      </c>
      <c r="AP1167" s="14" t="s">
        <v>11582</v>
      </c>
      <c r="AQ1167" s="15" t="s">
        <v>50</v>
      </c>
      <c r="AR1167" s="13" t="s">
        <v>50</v>
      </c>
    </row>
    <row r="1168" spans="1:44" ht="15" thickBot="1">
      <c r="A1168" s="4" t="s">
        <v>11583</v>
      </c>
      <c r="B1168" s="7" t="s">
        <v>50</v>
      </c>
      <c r="C1168" s="6">
        <v>30682</v>
      </c>
      <c r="D1168" s="7" t="s">
        <v>45</v>
      </c>
      <c r="E1168" s="7" t="s">
        <v>1939</v>
      </c>
      <c r="F1168" s="7" t="s">
        <v>70</v>
      </c>
      <c r="G1168" s="7" t="s">
        <v>50</v>
      </c>
      <c r="H1168" s="7" t="s">
        <v>50</v>
      </c>
      <c r="I1168" s="7" t="s">
        <v>50</v>
      </c>
      <c r="J1168" s="6">
        <v>45533</v>
      </c>
      <c r="K1168" s="7" t="s">
        <v>50</v>
      </c>
      <c r="L1168" s="7" t="s">
        <v>52</v>
      </c>
      <c r="M1168" s="7" t="s">
        <v>11584</v>
      </c>
      <c r="N1168" s="7" t="s">
        <v>11427</v>
      </c>
      <c r="O1168" s="7" t="s">
        <v>11585</v>
      </c>
      <c r="P1168" s="7" t="s">
        <v>50</v>
      </c>
      <c r="Q1168" s="7" t="s">
        <v>1116</v>
      </c>
      <c r="R1168" s="28" t="s">
        <v>11586</v>
      </c>
      <c r="S1168" s="31" t="s">
        <v>50</v>
      </c>
      <c r="T1168" s="7" t="s">
        <v>11587</v>
      </c>
      <c r="U1168" s="7" t="s">
        <v>11588</v>
      </c>
      <c r="V1168" s="7" t="s">
        <v>50</v>
      </c>
      <c r="W1168" s="7" t="s">
        <v>50</v>
      </c>
      <c r="X1168" s="7" t="s">
        <v>50</v>
      </c>
      <c r="Y1168" s="7" t="s">
        <v>50</v>
      </c>
      <c r="Z1168" s="7">
        <v>1</v>
      </c>
      <c r="AA1168" s="7" t="s">
        <v>50</v>
      </c>
      <c r="AB1168" s="7" t="s">
        <v>50</v>
      </c>
      <c r="AC1168" s="7" t="s">
        <v>50</v>
      </c>
      <c r="AD1168" s="7" t="s">
        <v>50</v>
      </c>
      <c r="AE1168" s="7" t="s">
        <v>50</v>
      </c>
      <c r="AF1168" s="7" t="s">
        <v>50</v>
      </c>
      <c r="AG1168" s="7" t="s">
        <v>50</v>
      </c>
      <c r="AH1168" s="7" t="s">
        <v>50</v>
      </c>
      <c r="AI1168" s="7" t="s">
        <v>50</v>
      </c>
      <c r="AJ1168" s="7" t="s">
        <v>50</v>
      </c>
      <c r="AK1168" s="7" t="s">
        <v>11366</v>
      </c>
      <c r="AL1168" s="7" t="s">
        <v>50</v>
      </c>
      <c r="AM1168" s="7" t="s">
        <v>11589</v>
      </c>
      <c r="AN1168" s="7" t="s">
        <v>66</v>
      </c>
      <c r="AO1168" s="7" t="s">
        <v>11587</v>
      </c>
      <c r="AP1168" s="9" t="s">
        <v>50</v>
      </c>
      <c r="AQ1168" s="8" t="s">
        <v>11590</v>
      </c>
      <c r="AR1168" s="7" t="s">
        <v>50</v>
      </c>
    </row>
    <row r="1169" spans="1:44" ht="15" thickBot="1">
      <c r="A1169" s="10" t="s">
        <v>11591</v>
      </c>
      <c r="B1169" s="13" t="s">
        <v>50</v>
      </c>
      <c r="C1169" s="12">
        <v>42736</v>
      </c>
      <c r="D1169" s="13" t="s">
        <v>45</v>
      </c>
      <c r="E1169" s="13" t="s">
        <v>1939</v>
      </c>
      <c r="F1169" s="13" t="s">
        <v>70</v>
      </c>
      <c r="G1169" s="26" t="s">
        <v>54946</v>
      </c>
      <c r="H1169" s="13" t="s">
        <v>50</v>
      </c>
      <c r="I1169" s="13" t="s">
        <v>50</v>
      </c>
      <c r="J1169" s="12">
        <v>45534</v>
      </c>
      <c r="K1169" s="13" t="s">
        <v>50</v>
      </c>
      <c r="L1169" s="13" t="s">
        <v>52</v>
      </c>
      <c r="M1169" s="13" t="s">
        <v>11592</v>
      </c>
      <c r="N1169" s="13" t="s">
        <v>50</v>
      </c>
      <c r="O1169" s="13" t="s">
        <v>11593</v>
      </c>
      <c r="P1169" s="13" t="s">
        <v>50</v>
      </c>
      <c r="Q1169" s="13" t="s">
        <v>50</v>
      </c>
      <c r="R1169" s="29" t="s">
        <v>11594</v>
      </c>
      <c r="S1169" s="29" t="s">
        <v>11595</v>
      </c>
      <c r="T1169" s="13" t="s">
        <v>50</v>
      </c>
      <c r="U1169" s="13" t="s">
        <v>11596</v>
      </c>
      <c r="V1169" s="13">
        <v>137000</v>
      </c>
      <c r="W1169" s="13" t="s">
        <v>60</v>
      </c>
      <c r="X1169" s="13">
        <v>137000</v>
      </c>
      <c r="Y1169" s="13" t="s">
        <v>50</v>
      </c>
      <c r="Z1169" s="13">
        <v>1</v>
      </c>
      <c r="AA1169" s="13" t="s">
        <v>50</v>
      </c>
      <c r="AB1169" s="13" t="s">
        <v>50</v>
      </c>
      <c r="AC1169" s="13" t="s">
        <v>50</v>
      </c>
      <c r="AD1169" s="13" t="s">
        <v>50</v>
      </c>
      <c r="AE1169" s="13" t="s">
        <v>50</v>
      </c>
      <c r="AF1169" s="13" t="s">
        <v>50</v>
      </c>
      <c r="AG1169" s="13" t="s">
        <v>50</v>
      </c>
      <c r="AH1169" s="13">
        <v>137000</v>
      </c>
      <c r="AI1169" s="13" t="s">
        <v>60</v>
      </c>
      <c r="AJ1169" s="13">
        <v>137000</v>
      </c>
      <c r="AK1169" s="13" t="s">
        <v>11597</v>
      </c>
      <c r="AL1169" s="13" t="s">
        <v>50</v>
      </c>
      <c r="AM1169" s="13" t="s">
        <v>11598</v>
      </c>
      <c r="AN1169" s="13" t="s">
        <v>738</v>
      </c>
      <c r="AO1169" s="13" t="s">
        <v>11599</v>
      </c>
      <c r="AP1169" s="15" t="s">
        <v>50</v>
      </c>
      <c r="AQ1169" s="14" t="s">
        <v>11600</v>
      </c>
      <c r="AR1169" s="13" t="s">
        <v>50</v>
      </c>
    </row>
    <row r="1170" spans="1:44" ht="15" thickBot="1">
      <c r="A1170" s="4" t="s">
        <v>11601</v>
      </c>
      <c r="B1170" s="7" t="s">
        <v>50</v>
      </c>
      <c r="C1170" s="7" t="s">
        <v>50</v>
      </c>
      <c r="D1170" s="7" t="s">
        <v>45</v>
      </c>
      <c r="E1170" s="7" t="s">
        <v>50</v>
      </c>
      <c r="F1170" s="7" t="s">
        <v>70</v>
      </c>
      <c r="G1170" s="26" t="s">
        <v>54946</v>
      </c>
      <c r="H1170" s="7" t="s">
        <v>50</v>
      </c>
      <c r="I1170" s="7" t="s">
        <v>50</v>
      </c>
      <c r="J1170" s="6">
        <v>45534</v>
      </c>
      <c r="K1170" s="7" t="s">
        <v>50</v>
      </c>
      <c r="L1170" s="7" t="s">
        <v>210</v>
      </c>
      <c r="M1170" s="7" t="s">
        <v>11602</v>
      </c>
      <c r="N1170" s="7" t="s">
        <v>133</v>
      </c>
      <c r="O1170" s="7" t="s">
        <v>11603</v>
      </c>
      <c r="P1170" s="7" t="s">
        <v>50</v>
      </c>
      <c r="Q1170" s="7" t="s">
        <v>135</v>
      </c>
      <c r="R1170" s="28" t="s">
        <v>11604</v>
      </c>
      <c r="S1170" s="28" t="s">
        <v>11605</v>
      </c>
      <c r="T1170" s="7" t="s">
        <v>11606</v>
      </c>
      <c r="U1170" s="7" t="s">
        <v>50</v>
      </c>
      <c r="V1170" s="7">
        <v>550000</v>
      </c>
      <c r="W1170" s="7" t="s">
        <v>139</v>
      </c>
      <c r="X1170" s="7">
        <v>722481</v>
      </c>
      <c r="Y1170" s="7" t="s">
        <v>50</v>
      </c>
      <c r="Z1170" s="7">
        <v>1</v>
      </c>
      <c r="AA1170" s="7">
        <v>550000</v>
      </c>
      <c r="AB1170" s="7" t="s">
        <v>139</v>
      </c>
      <c r="AC1170" s="7">
        <v>722481</v>
      </c>
      <c r="AD1170" s="7" t="s">
        <v>210</v>
      </c>
      <c r="AE1170" s="7">
        <v>550000</v>
      </c>
      <c r="AF1170" s="7" t="s">
        <v>139</v>
      </c>
      <c r="AG1170" s="7">
        <v>722481</v>
      </c>
      <c r="AH1170" s="7">
        <v>550000</v>
      </c>
      <c r="AI1170" s="7" t="s">
        <v>139</v>
      </c>
      <c r="AJ1170" s="7">
        <v>722481</v>
      </c>
      <c r="AK1170" s="7" t="s">
        <v>11607</v>
      </c>
      <c r="AL1170" s="7" t="s">
        <v>50</v>
      </c>
      <c r="AM1170" s="7" t="s">
        <v>11608</v>
      </c>
      <c r="AN1170" s="7" t="s">
        <v>66</v>
      </c>
      <c r="AO1170" s="7" t="s">
        <v>11609</v>
      </c>
      <c r="AP1170" s="8" t="s">
        <v>11610</v>
      </c>
      <c r="AQ1170" s="9" t="s">
        <v>50</v>
      </c>
      <c r="AR1170" s="7" t="s">
        <v>50</v>
      </c>
    </row>
    <row r="1171" spans="1:44" ht="15" thickBot="1">
      <c r="A1171" s="10" t="s">
        <v>11611</v>
      </c>
      <c r="B1171" s="13" t="s">
        <v>50</v>
      </c>
      <c r="C1171" s="12">
        <v>37257</v>
      </c>
      <c r="D1171" s="13" t="s">
        <v>45</v>
      </c>
      <c r="E1171" s="13" t="s">
        <v>1939</v>
      </c>
      <c r="F1171" s="13" t="s">
        <v>70</v>
      </c>
      <c r="G1171" s="26" t="s">
        <v>54946</v>
      </c>
      <c r="H1171" s="13" t="s">
        <v>50</v>
      </c>
      <c r="I1171" s="13" t="s">
        <v>50</v>
      </c>
      <c r="J1171" s="12">
        <v>45533</v>
      </c>
      <c r="K1171" s="13" t="s">
        <v>50</v>
      </c>
      <c r="L1171" s="13" t="s">
        <v>52</v>
      </c>
      <c r="M1171" s="13" t="s">
        <v>11612</v>
      </c>
      <c r="N1171" s="13" t="s">
        <v>11613</v>
      </c>
      <c r="O1171" s="13" t="s">
        <v>11614</v>
      </c>
      <c r="P1171" s="13" t="s">
        <v>50</v>
      </c>
      <c r="Q1171" s="13" t="s">
        <v>683</v>
      </c>
      <c r="R1171" s="29" t="s">
        <v>11615</v>
      </c>
      <c r="S1171" s="29" t="s">
        <v>11616</v>
      </c>
      <c r="T1171" s="13" t="s">
        <v>50</v>
      </c>
      <c r="U1171" s="13" t="s">
        <v>11617</v>
      </c>
      <c r="V1171" s="13" t="s">
        <v>50</v>
      </c>
      <c r="W1171" s="13" t="s">
        <v>50</v>
      </c>
      <c r="X1171" s="13" t="s">
        <v>50</v>
      </c>
      <c r="Y1171" s="13" t="s">
        <v>50</v>
      </c>
      <c r="Z1171" s="13">
        <v>1</v>
      </c>
      <c r="AA1171" s="13" t="s">
        <v>50</v>
      </c>
      <c r="AB1171" s="13" t="s">
        <v>50</v>
      </c>
      <c r="AC1171" s="13" t="s">
        <v>50</v>
      </c>
      <c r="AD1171" s="13" t="s">
        <v>50</v>
      </c>
      <c r="AE1171" s="13" t="s">
        <v>50</v>
      </c>
      <c r="AF1171" s="13" t="s">
        <v>50</v>
      </c>
      <c r="AG1171" s="13" t="s">
        <v>50</v>
      </c>
      <c r="AH1171" s="13" t="s">
        <v>50</v>
      </c>
      <c r="AI1171" s="13" t="s">
        <v>50</v>
      </c>
      <c r="AJ1171" s="13" t="s">
        <v>50</v>
      </c>
      <c r="AK1171" s="13" t="s">
        <v>11317</v>
      </c>
      <c r="AL1171" s="13" t="s">
        <v>50</v>
      </c>
      <c r="AM1171" s="13" t="s">
        <v>11618</v>
      </c>
      <c r="AN1171" s="13" t="s">
        <v>5485</v>
      </c>
      <c r="AO1171" s="13" t="s">
        <v>11619</v>
      </c>
      <c r="AP1171" s="14" t="s">
        <v>11620</v>
      </c>
      <c r="AQ1171" s="15" t="s">
        <v>50</v>
      </c>
      <c r="AR1171" s="13" t="s">
        <v>50</v>
      </c>
    </row>
    <row r="1172" spans="1:44" ht="15" thickBot="1">
      <c r="A1172" s="4" t="s">
        <v>11621</v>
      </c>
      <c r="B1172" s="7" t="s">
        <v>50</v>
      </c>
      <c r="C1172" s="6">
        <v>43831</v>
      </c>
      <c r="D1172" s="7" t="s">
        <v>45</v>
      </c>
      <c r="E1172" s="7" t="s">
        <v>1939</v>
      </c>
      <c r="F1172" s="7" t="s">
        <v>70</v>
      </c>
      <c r="G1172" s="7" t="s">
        <v>50</v>
      </c>
      <c r="H1172" s="7" t="s">
        <v>50</v>
      </c>
      <c r="I1172" s="7" t="s">
        <v>50</v>
      </c>
      <c r="J1172" s="6">
        <v>45533</v>
      </c>
      <c r="K1172" s="7" t="s">
        <v>50</v>
      </c>
      <c r="L1172" s="7" t="s">
        <v>52</v>
      </c>
      <c r="M1172" s="7" t="s">
        <v>11622</v>
      </c>
      <c r="N1172" s="7" t="s">
        <v>11623</v>
      </c>
      <c r="O1172" s="7" t="s">
        <v>11624</v>
      </c>
      <c r="P1172" s="7" t="s">
        <v>50</v>
      </c>
      <c r="Q1172" s="7" t="s">
        <v>1116</v>
      </c>
      <c r="R1172" s="28" t="s">
        <v>11625</v>
      </c>
      <c r="S1172" s="31" t="s">
        <v>50</v>
      </c>
      <c r="T1172" s="7" t="s">
        <v>11626</v>
      </c>
      <c r="U1172" s="7" t="s">
        <v>11627</v>
      </c>
      <c r="V1172" s="7" t="s">
        <v>50</v>
      </c>
      <c r="W1172" s="7" t="s">
        <v>50</v>
      </c>
      <c r="X1172" s="7" t="s">
        <v>50</v>
      </c>
      <c r="Y1172" s="7" t="s">
        <v>50</v>
      </c>
      <c r="Z1172" s="7">
        <v>1</v>
      </c>
      <c r="AA1172" s="7" t="s">
        <v>50</v>
      </c>
      <c r="AB1172" s="7" t="s">
        <v>50</v>
      </c>
      <c r="AC1172" s="7" t="s">
        <v>50</v>
      </c>
      <c r="AD1172" s="7" t="s">
        <v>50</v>
      </c>
      <c r="AE1172" s="7" t="s">
        <v>50</v>
      </c>
      <c r="AF1172" s="7" t="s">
        <v>50</v>
      </c>
      <c r="AG1172" s="7" t="s">
        <v>50</v>
      </c>
      <c r="AH1172" s="7" t="s">
        <v>50</v>
      </c>
      <c r="AI1172" s="7" t="s">
        <v>50</v>
      </c>
      <c r="AJ1172" s="7" t="s">
        <v>50</v>
      </c>
      <c r="AK1172" s="7" t="s">
        <v>11366</v>
      </c>
      <c r="AL1172" s="7" t="s">
        <v>50</v>
      </c>
      <c r="AM1172" s="7" t="s">
        <v>11628</v>
      </c>
      <c r="AN1172" s="7" t="s">
        <v>993</v>
      </c>
      <c r="AO1172" s="7" t="s">
        <v>11629</v>
      </c>
      <c r="AP1172" s="9" t="s">
        <v>50</v>
      </c>
      <c r="AQ1172" s="8" t="s">
        <v>11630</v>
      </c>
      <c r="AR1172" s="7" t="s">
        <v>50</v>
      </c>
    </row>
    <row r="1173" spans="1:44" ht="15" thickBot="1">
      <c r="A1173" s="10" t="s">
        <v>11631</v>
      </c>
      <c r="B1173" s="13" t="s">
        <v>50</v>
      </c>
      <c r="C1173" s="12">
        <v>44562</v>
      </c>
      <c r="D1173" s="13" t="s">
        <v>45</v>
      </c>
      <c r="E1173" s="13" t="s">
        <v>46</v>
      </c>
      <c r="F1173" s="13" t="s">
        <v>70</v>
      </c>
      <c r="G1173" s="13" t="s">
        <v>50</v>
      </c>
      <c r="H1173" s="13" t="s">
        <v>50</v>
      </c>
      <c r="I1173" s="13" t="s">
        <v>50</v>
      </c>
      <c r="J1173" s="12">
        <v>45534</v>
      </c>
      <c r="K1173" s="13" t="s">
        <v>50</v>
      </c>
      <c r="L1173" s="13" t="s">
        <v>467</v>
      </c>
      <c r="M1173" s="13" t="s">
        <v>11632</v>
      </c>
      <c r="N1173" s="13" t="s">
        <v>2719</v>
      </c>
      <c r="O1173" s="13" t="s">
        <v>11633</v>
      </c>
      <c r="P1173" s="13" t="s">
        <v>50</v>
      </c>
      <c r="Q1173" s="13" t="s">
        <v>2721</v>
      </c>
      <c r="R1173" s="29" t="s">
        <v>11634</v>
      </c>
      <c r="S1173" s="30" t="s">
        <v>50</v>
      </c>
      <c r="T1173" s="13" t="s">
        <v>11635</v>
      </c>
      <c r="U1173" s="13" t="s">
        <v>11636</v>
      </c>
      <c r="V1173" s="13">
        <v>1200000</v>
      </c>
      <c r="W1173" s="13" t="s">
        <v>60</v>
      </c>
      <c r="X1173" s="13">
        <v>1200000</v>
      </c>
      <c r="Y1173" s="13" t="s">
        <v>467</v>
      </c>
      <c r="Z1173" s="13">
        <v>1</v>
      </c>
      <c r="AA1173" s="13">
        <v>1200000</v>
      </c>
      <c r="AB1173" s="13" t="s">
        <v>60</v>
      </c>
      <c r="AC1173" s="13">
        <v>1200000</v>
      </c>
      <c r="AD1173" s="13" t="s">
        <v>467</v>
      </c>
      <c r="AE1173" s="13">
        <v>1200000</v>
      </c>
      <c r="AF1173" s="13" t="s">
        <v>60</v>
      </c>
      <c r="AG1173" s="13">
        <v>1200000</v>
      </c>
      <c r="AH1173" s="13">
        <v>1200000</v>
      </c>
      <c r="AI1173" s="13" t="s">
        <v>60</v>
      </c>
      <c r="AJ1173" s="13">
        <v>1200000</v>
      </c>
      <c r="AK1173" s="13" t="s">
        <v>50</v>
      </c>
      <c r="AL1173" s="13" t="s">
        <v>50</v>
      </c>
      <c r="AM1173" s="13" t="s">
        <v>11637</v>
      </c>
      <c r="AN1173" s="13" t="s">
        <v>993</v>
      </c>
      <c r="AO1173" s="13" t="s">
        <v>50</v>
      </c>
      <c r="AP1173" s="15" t="s">
        <v>50</v>
      </c>
      <c r="AQ1173" s="14" t="s">
        <v>11638</v>
      </c>
      <c r="AR1173" s="13" t="s">
        <v>255</v>
      </c>
    </row>
    <row r="1174" spans="1:44" ht="15" thickBot="1">
      <c r="A1174" s="4" t="s">
        <v>11639</v>
      </c>
      <c r="B1174" s="7" t="s">
        <v>50</v>
      </c>
      <c r="C1174" s="6">
        <v>45292</v>
      </c>
      <c r="D1174" s="7" t="s">
        <v>45</v>
      </c>
      <c r="E1174" s="7" t="s">
        <v>50</v>
      </c>
      <c r="F1174" s="7" t="s">
        <v>70</v>
      </c>
      <c r="G1174" s="26" t="s">
        <v>54946</v>
      </c>
      <c r="H1174" s="7" t="s">
        <v>50</v>
      </c>
      <c r="I1174" s="7" t="s">
        <v>50</v>
      </c>
      <c r="J1174" s="6">
        <v>45534</v>
      </c>
      <c r="K1174" s="7" t="s">
        <v>50</v>
      </c>
      <c r="L1174" s="7" t="s">
        <v>467</v>
      </c>
      <c r="M1174" s="7" t="s">
        <v>11640</v>
      </c>
      <c r="N1174" s="7" t="s">
        <v>11641</v>
      </c>
      <c r="O1174" s="7" t="s">
        <v>11642</v>
      </c>
      <c r="P1174" s="7" t="s">
        <v>50</v>
      </c>
      <c r="Q1174" s="7" t="s">
        <v>630</v>
      </c>
      <c r="R1174" s="28" t="s">
        <v>11643</v>
      </c>
      <c r="S1174" s="28" t="s">
        <v>11644</v>
      </c>
      <c r="T1174" s="7" t="s">
        <v>11645</v>
      </c>
      <c r="U1174" s="7" t="s">
        <v>11646</v>
      </c>
      <c r="V1174" s="7">
        <v>2500000</v>
      </c>
      <c r="W1174" s="7" t="s">
        <v>60</v>
      </c>
      <c r="X1174" s="7">
        <v>2500000</v>
      </c>
      <c r="Y1174" s="7" t="s">
        <v>467</v>
      </c>
      <c r="Z1174" s="7">
        <v>1</v>
      </c>
      <c r="AA1174" s="7">
        <v>2500000</v>
      </c>
      <c r="AB1174" s="7" t="s">
        <v>60</v>
      </c>
      <c r="AC1174" s="7">
        <v>2500000</v>
      </c>
      <c r="AD1174" s="7" t="s">
        <v>467</v>
      </c>
      <c r="AE1174" s="7">
        <v>2500000</v>
      </c>
      <c r="AF1174" s="7" t="s">
        <v>60</v>
      </c>
      <c r="AG1174" s="7">
        <v>2500000</v>
      </c>
      <c r="AH1174" s="7">
        <v>2500000</v>
      </c>
      <c r="AI1174" s="7" t="s">
        <v>60</v>
      </c>
      <c r="AJ1174" s="7">
        <v>2500000</v>
      </c>
      <c r="AK1174" s="7" t="s">
        <v>50</v>
      </c>
      <c r="AL1174" s="7" t="s">
        <v>50</v>
      </c>
      <c r="AM1174" s="7" t="s">
        <v>11647</v>
      </c>
      <c r="AN1174" s="7" t="s">
        <v>993</v>
      </c>
      <c r="AO1174" s="7" t="s">
        <v>11648</v>
      </c>
      <c r="AP1174" s="9" t="s">
        <v>50</v>
      </c>
      <c r="AQ1174" s="8" t="s">
        <v>11649</v>
      </c>
      <c r="AR1174" s="7" t="s">
        <v>50</v>
      </c>
    </row>
    <row r="1175" spans="1:44" ht="15" thickBot="1">
      <c r="A1175" s="10" t="s">
        <v>11650</v>
      </c>
      <c r="B1175" s="13" t="s">
        <v>50</v>
      </c>
      <c r="C1175" s="12">
        <v>42736</v>
      </c>
      <c r="D1175" s="13" t="s">
        <v>45</v>
      </c>
      <c r="E1175" s="13" t="s">
        <v>46</v>
      </c>
      <c r="F1175" s="13" t="s">
        <v>70</v>
      </c>
      <c r="G1175" s="13" t="s">
        <v>50</v>
      </c>
      <c r="H1175" s="13" t="s">
        <v>50</v>
      </c>
      <c r="I1175" s="13" t="s">
        <v>50</v>
      </c>
      <c r="J1175" s="12">
        <v>45533</v>
      </c>
      <c r="K1175" s="13" t="s">
        <v>50</v>
      </c>
      <c r="L1175" s="13" t="s">
        <v>467</v>
      </c>
      <c r="M1175" s="13" t="s">
        <v>11651</v>
      </c>
      <c r="N1175" s="13" t="s">
        <v>3491</v>
      </c>
      <c r="O1175" s="13" t="s">
        <v>11652</v>
      </c>
      <c r="P1175" s="13" t="s">
        <v>50</v>
      </c>
      <c r="Q1175" s="13" t="s">
        <v>245</v>
      </c>
      <c r="R1175" s="30" t="s">
        <v>50</v>
      </c>
      <c r="S1175" s="30" t="s">
        <v>50</v>
      </c>
      <c r="T1175" s="13" t="s">
        <v>50</v>
      </c>
      <c r="U1175" s="13" t="s">
        <v>50</v>
      </c>
      <c r="V1175" s="13" t="s">
        <v>50</v>
      </c>
      <c r="W1175" s="13" t="s">
        <v>50</v>
      </c>
      <c r="X1175" s="13" t="s">
        <v>50</v>
      </c>
      <c r="Y1175" s="13" t="s">
        <v>467</v>
      </c>
      <c r="Z1175" s="13">
        <v>1</v>
      </c>
      <c r="AA1175" s="13" t="s">
        <v>50</v>
      </c>
      <c r="AB1175" s="13" t="s">
        <v>50</v>
      </c>
      <c r="AC1175" s="13" t="s">
        <v>50</v>
      </c>
      <c r="AD1175" s="13" t="s">
        <v>467</v>
      </c>
      <c r="AE1175" s="13" t="s">
        <v>50</v>
      </c>
      <c r="AF1175" s="13" t="s">
        <v>50</v>
      </c>
      <c r="AG1175" s="13" t="s">
        <v>50</v>
      </c>
      <c r="AH1175" s="13" t="s">
        <v>50</v>
      </c>
      <c r="AI1175" s="13" t="s">
        <v>50</v>
      </c>
      <c r="AJ1175" s="13" t="s">
        <v>50</v>
      </c>
      <c r="AK1175" s="13" t="s">
        <v>11653</v>
      </c>
      <c r="AL1175" s="13" t="s">
        <v>50</v>
      </c>
      <c r="AM1175" s="13" t="s">
        <v>11654</v>
      </c>
      <c r="AN1175" s="13" t="s">
        <v>5019</v>
      </c>
      <c r="AO1175" s="13" t="s">
        <v>50</v>
      </c>
      <c r="AP1175" s="15" t="s">
        <v>50</v>
      </c>
      <c r="AQ1175" s="14" t="s">
        <v>11655</v>
      </c>
      <c r="AR1175" s="13" t="s">
        <v>255</v>
      </c>
    </row>
    <row r="1176" spans="1:44" ht="15" thickBot="1">
      <c r="A1176" s="4" t="s">
        <v>11656</v>
      </c>
      <c r="B1176" s="7" t="s">
        <v>50</v>
      </c>
      <c r="C1176" s="6">
        <v>6941</v>
      </c>
      <c r="D1176" s="7" t="s">
        <v>45</v>
      </c>
      <c r="E1176" s="7" t="s">
        <v>1939</v>
      </c>
      <c r="F1176" s="7" t="s">
        <v>70</v>
      </c>
      <c r="G1176" s="26" t="s">
        <v>54946</v>
      </c>
      <c r="H1176" s="7" t="s">
        <v>50</v>
      </c>
      <c r="I1176" s="7" t="s">
        <v>50</v>
      </c>
      <c r="J1176" s="6">
        <v>45533</v>
      </c>
      <c r="K1176" s="7" t="s">
        <v>50</v>
      </c>
      <c r="L1176" s="7" t="s">
        <v>52</v>
      </c>
      <c r="M1176" s="7" t="s">
        <v>11657</v>
      </c>
      <c r="N1176" s="7" t="s">
        <v>681</v>
      </c>
      <c r="O1176" s="7" t="s">
        <v>11658</v>
      </c>
      <c r="P1176" s="7" t="s">
        <v>50</v>
      </c>
      <c r="Q1176" s="7" t="s">
        <v>683</v>
      </c>
      <c r="R1176" s="28" t="s">
        <v>11659</v>
      </c>
      <c r="S1176" s="28" t="s">
        <v>11660</v>
      </c>
      <c r="T1176" s="7" t="s">
        <v>11661</v>
      </c>
      <c r="U1176" s="7" t="s">
        <v>11662</v>
      </c>
      <c r="V1176" s="7" t="s">
        <v>50</v>
      </c>
      <c r="W1176" s="7" t="s">
        <v>50</v>
      </c>
      <c r="X1176" s="7" t="s">
        <v>50</v>
      </c>
      <c r="Y1176" s="7" t="s">
        <v>50</v>
      </c>
      <c r="Z1176" s="7">
        <v>1</v>
      </c>
      <c r="AA1176" s="7" t="s">
        <v>50</v>
      </c>
      <c r="AB1176" s="7" t="s">
        <v>50</v>
      </c>
      <c r="AC1176" s="7" t="s">
        <v>50</v>
      </c>
      <c r="AD1176" s="7" t="s">
        <v>50</v>
      </c>
      <c r="AE1176" s="7" t="s">
        <v>50</v>
      </c>
      <c r="AF1176" s="7" t="s">
        <v>50</v>
      </c>
      <c r="AG1176" s="7" t="s">
        <v>50</v>
      </c>
      <c r="AH1176" s="7" t="s">
        <v>50</v>
      </c>
      <c r="AI1176" s="7" t="s">
        <v>50</v>
      </c>
      <c r="AJ1176" s="7" t="s">
        <v>50</v>
      </c>
      <c r="AK1176" s="7" t="s">
        <v>11317</v>
      </c>
      <c r="AL1176" s="7" t="s">
        <v>50</v>
      </c>
      <c r="AM1176" s="7" t="s">
        <v>11663</v>
      </c>
      <c r="AN1176" s="7" t="s">
        <v>3036</v>
      </c>
      <c r="AO1176" s="7" t="s">
        <v>50</v>
      </c>
      <c r="AP1176" s="8" t="s">
        <v>11664</v>
      </c>
      <c r="AQ1176" s="9" t="s">
        <v>50</v>
      </c>
      <c r="AR1176" s="7" t="s">
        <v>255</v>
      </c>
    </row>
    <row r="1177" spans="1:44" ht="15" thickBot="1">
      <c r="A1177" s="10" t="s">
        <v>11665</v>
      </c>
      <c r="B1177" s="13" t="s">
        <v>50</v>
      </c>
      <c r="C1177" s="13" t="s">
        <v>50</v>
      </c>
      <c r="D1177" s="13" t="s">
        <v>45</v>
      </c>
      <c r="E1177" s="13" t="s">
        <v>1939</v>
      </c>
      <c r="F1177" s="13" t="s">
        <v>70</v>
      </c>
      <c r="G1177" s="13" t="s">
        <v>50</v>
      </c>
      <c r="H1177" s="13" t="s">
        <v>50</v>
      </c>
      <c r="I1177" s="13" t="s">
        <v>50</v>
      </c>
      <c r="J1177" s="12">
        <v>45533</v>
      </c>
      <c r="K1177" s="13" t="s">
        <v>50</v>
      </c>
      <c r="L1177" s="13" t="s">
        <v>52</v>
      </c>
      <c r="M1177" s="13" t="s">
        <v>11666</v>
      </c>
      <c r="N1177" s="13" t="s">
        <v>11623</v>
      </c>
      <c r="O1177" s="13" t="s">
        <v>11667</v>
      </c>
      <c r="P1177" s="13" t="s">
        <v>50</v>
      </c>
      <c r="Q1177" s="13" t="s">
        <v>1116</v>
      </c>
      <c r="R1177" s="30" t="s">
        <v>50</v>
      </c>
      <c r="S1177" s="30" t="s">
        <v>50</v>
      </c>
      <c r="T1177" s="13" t="s">
        <v>50</v>
      </c>
      <c r="U1177" s="13" t="s">
        <v>50</v>
      </c>
      <c r="V1177" s="13" t="s">
        <v>50</v>
      </c>
      <c r="W1177" s="13" t="s">
        <v>50</v>
      </c>
      <c r="X1177" s="13" t="s">
        <v>50</v>
      </c>
      <c r="Y1177" s="13" t="s">
        <v>50</v>
      </c>
      <c r="Z1177" s="13">
        <v>1</v>
      </c>
      <c r="AA1177" s="13" t="s">
        <v>50</v>
      </c>
      <c r="AB1177" s="13" t="s">
        <v>50</v>
      </c>
      <c r="AC1177" s="13" t="s">
        <v>50</v>
      </c>
      <c r="AD1177" s="13" t="s">
        <v>50</v>
      </c>
      <c r="AE1177" s="13" t="s">
        <v>50</v>
      </c>
      <c r="AF1177" s="13" t="s">
        <v>50</v>
      </c>
      <c r="AG1177" s="13" t="s">
        <v>50</v>
      </c>
      <c r="AH1177" s="13" t="s">
        <v>50</v>
      </c>
      <c r="AI1177" s="13" t="s">
        <v>50</v>
      </c>
      <c r="AJ1177" s="13" t="s">
        <v>50</v>
      </c>
      <c r="AK1177" s="13" t="s">
        <v>11366</v>
      </c>
      <c r="AL1177" s="13" t="s">
        <v>50</v>
      </c>
      <c r="AM1177" s="13" t="s">
        <v>50</v>
      </c>
      <c r="AN1177" s="13" t="s">
        <v>50</v>
      </c>
      <c r="AO1177" s="13" t="s">
        <v>50</v>
      </c>
      <c r="AP1177" s="15" t="s">
        <v>50</v>
      </c>
      <c r="AQ1177" s="15" t="s">
        <v>50</v>
      </c>
      <c r="AR1177" s="13" t="s">
        <v>1186</v>
      </c>
    </row>
    <row r="1178" spans="1:44" ht="15" thickBot="1">
      <c r="A1178" s="4" t="s">
        <v>11668</v>
      </c>
      <c r="B1178" s="7" t="s">
        <v>50</v>
      </c>
      <c r="C1178" s="6">
        <v>41275</v>
      </c>
      <c r="D1178" s="7" t="s">
        <v>45</v>
      </c>
      <c r="E1178" s="7" t="s">
        <v>50</v>
      </c>
      <c r="F1178" s="7" t="s">
        <v>70</v>
      </c>
      <c r="G1178" s="26" t="s">
        <v>54946</v>
      </c>
      <c r="H1178" s="7" t="s">
        <v>50</v>
      </c>
      <c r="I1178" s="7" t="s">
        <v>50</v>
      </c>
      <c r="J1178" s="6">
        <v>45535</v>
      </c>
      <c r="K1178" s="7" t="s">
        <v>50</v>
      </c>
      <c r="L1178" s="7" t="s">
        <v>210</v>
      </c>
      <c r="M1178" s="7" t="s">
        <v>11669</v>
      </c>
      <c r="N1178" s="7" t="s">
        <v>4079</v>
      </c>
      <c r="O1178" s="7" t="s">
        <v>11670</v>
      </c>
      <c r="P1178" s="7" t="s">
        <v>50</v>
      </c>
      <c r="Q1178" s="7" t="s">
        <v>360</v>
      </c>
      <c r="R1178" s="28" t="s">
        <v>11671</v>
      </c>
      <c r="S1178" s="28" t="s">
        <v>11672</v>
      </c>
      <c r="T1178" s="7" t="s">
        <v>50</v>
      </c>
      <c r="U1178" s="7" t="s">
        <v>50</v>
      </c>
      <c r="V1178" s="7">
        <v>2000000</v>
      </c>
      <c r="W1178" s="7" t="s">
        <v>209</v>
      </c>
      <c r="X1178" s="7">
        <v>2212223</v>
      </c>
      <c r="Y1178" s="7" t="s">
        <v>50</v>
      </c>
      <c r="Z1178" s="7">
        <v>1</v>
      </c>
      <c r="AA1178" s="7">
        <v>2000000</v>
      </c>
      <c r="AB1178" s="7" t="s">
        <v>209</v>
      </c>
      <c r="AC1178" s="7">
        <v>2212223</v>
      </c>
      <c r="AD1178" s="7" t="s">
        <v>210</v>
      </c>
      <c r="AE1178" s="7">
        <v>2000000</v>
      </c>
      <c r="AF1178" s="7" t="s">
        <v>209</v>
      </c>
      <c r="AG1178" s="7">
        <v>2212223</v>
      </c>
      <c r="AH1178" s="7">
        <v>2000000</v>
      </c>
      <c r="AI1178" s="7" t="s">
        <v>209</v>
      </c>
      <c r="AJ1178" s="7">
        <v>2212223</v>
      </c>
      <c r="AK1178" s="7" t="s">
        <v>50</v>
      </c>
      <c r="AL1178" s="7" t="s">
        <v>50</v>
      </c>
      <c r="AM1178" s="7" t="s">
        <v>11673</v>
      </c>
      <c r="AN1178" s="7" t="s">
        <v>66</v>
      </c>
      <c r="AO1178" s="7" t="s">
        <v>11674</v>
      </c>
      <c r="AP1178" s="8" t="s">
        <v>11675</v>
      </c>
      <c r="AQ1178" s="9" t="s">
        <v>50</v>
      </c>
      <c r="AR1178" s="7" t="s">
        <v>50</v>
      </c>
    </row>
    <row r="1179" spans="1:44" ht="15" thickBot="1">
      <c r="A1179" s="10" t="s">
        <v>11676</v>
      </c>
      <c r="B1179" s="13" t="s">
        <v>50</v>
      </c>
      <c r="C1179" s="12">
        <v>44927</v>
      </c>
      <c r="D1179" s="13" t="s">
        <v>45</v>
      </c>
      <c r="E1179" s="13" t="s">
        <v>46</v>
      </c>
      <c r="F1179" s="13" t="s">
        <v>70</v>
      </c>
      <c r="G1179" s="27" t="s">
        <v>54945</v>
      </c>
      <c r="H1179" s="13" t="s">
        <v>50</v>
      </c>
      <c r="I1179" s="13" t="s">
        <v>50</v>
      </c>
      <c r="J1179" s="12">
        <v>45532</v>
      </c>
      <c r="K1179" s="13" t="s">
        <v>50</v>
      </c>
      <c r="L1179" s="13" t="s">
        <v>1624</v>
      </c>
      <c r="M1179" s="13" t="s">
        <v>11677</v>
      </c>
      <c r="N1179" s="13" t="s">
        <v>11678</v>
      </c>
      <c r="O1179" s="13" t="s">
        <v>11679</v>
      </c>
      <c r="P1179" s="13" t="s">
        <v>50</v>
      </c>
      <c r="Q1179" s="13" t="s">
        <v>360</v>
      </c>
      <c r="R1179" s="29" t="s">
        <v>11680</v>
      </c>
      <c r="S1179" s="29" t="s">
        <v>11681</v>
      </c>
      <c r="T1179" s="13" t="s">
        <v>11682</v>
      </c>
      <c r="U1179" s="13" t="s">
        <v>50</v>
      </c>
      <c r="V1179" s="13" t="s">
        <v>50</v>
      </c>
      <c r="W1179" s="13" t="s">
        <v>50</v>
      </c>
      <c r="X1179" s="13" t="s">
        <v>50</v>
      </c>
      <c r="Y1179" s="13" t="s">
        <v>467</v>
      </c>
      <c r="Z1179" s="13">
        <v>1</v>
      </c>
      <c r="AA1179" s="13" t="s">
        <v>50</v>
      </c>
      <c r="AB1179" s="13" t="s">
        <v>50</v>
      </c>
      <c r="AC1179" s="13" t="s">
        <v>50</v>
      </c>
      <c r="AD1179" s="13" t="s">
        <v>1624</v>
      </c>
      <c r="AE1179" s="13" t="s">
        <v>50</v>
      </c>
      <c r="AF1179" s="13" t="s">
        <v>50</v>
      </c>
      <c r="AG1179" s="13" t="s">
        <v>50</v>
      </c>
      <c r="AH1179" s="13" t="s">
        <v>50</v>
      </c>
      <c r="AI1179" s="13" t="s">
        <v>50</v>
      </c>
      <c r="AJ1179" s="13" t="s">
        <v>50</v>
      </c>
      <c r="AK1179" s="13" t="s">
        <v>50</v>
      </c>
      <c r="AL1179" s="13" t="s">
        <v>50</v>
      </c>
      <c r="AM1179" s="13" t="s">
        <v>11683</v>
      </c>
      <c r="AN1179" s="13" t="s">
        <v>253</v>
      </c>
      <c r="AO1179" s="13" t="s">
        <v>11684</v>
      </c>
      <c r="AP1179" s="14" t="s">
        <v>11685</v>
      </c>
      <c r="AQ1179" s="15" t="s">
        <v>50</v>
      </c>
      <c r="AR1179" s="13" t="s">
        <v>50</v>
      </c>
    </row>
    <row r="1180" spans="1:44" ht="15" thickBot="1">
      <c r="A1180" s="16" t="s">
        <v>11686</v>
      </c>
      <c r="B1180" s="17">
        <v>1157644</v>
      </c>
      <c r="C1180" s="18">
        <v>42370</v>
      </c>
      <c r="D1180" s="19" t="s">
        <v>45</v>
      </c>
      <c r="E1180" s="19" t="s">
        <v>46</v>
      </c>
      <c r="F1180" s="19" t="s">
        <v>70</v>
      </c>
      <c r="G1180" s="19" t="s">
        <v>145</v>
      </c>
      <c r="H1180" s="19" t="s">
        <v>393</v>
      </c>
      <c r="I1180" s="19" t="s">
        <v>50</v>
      </c>
      <c r="J1180" s="18">
        <v>45509</v>
      </c>
      <c r="K1180" s="19" t="s">
        <v>50</v>
      </c>
      <c r="L1180" s="19" t="s">
        <v>73</v>
      </c>
      <c r="M1180" s="19" t="s">
        <v>11687</v>
      </c>
      <c r="N1180" s="19" t="s">
        <v>330</v>
      </c>
      <c r="O1180" s="19" t="s">
        <v>11688</v>
      </c>
      <c r="P1180" s="19">
        <v>4</v>
      </c>
      <c r="Q1180" s="19" t="s">
        <v>56</v>
      </c>
      <c r="R1180" s="32" t="s">
        <v>11689</v>
      </c>
      <c r="S1180" s="32" t="s">
        <v>11690</v>
      </c>
      <c r="T1180" s="19" t="s">
        <v>11691</v>
      </c>
      <c r="U1180" s="19" t="s">
        <v>50</v>
      </c>
      <c r="V1180" s="19">
        <v>640000000</v>
      </c>
      <c r="W1180" s="19" t="s">
        <v>60</v>
      </c>
      <c r="X1180" s="19">
        <v>640000000</v>
      </c>
      <c r="Y1180" s="19" t="s">
        <v>81</v>
      </c>
      <c r="Z1180" s="19">
        <v>6</v>
      </c>
      <c r="AA1180" s="19">
        <v>640000000</v>
      </c>
      <c r="AB1180" s="19" t="s">
        <v>60</v>
      </c>
      <c r="AC1180" s="19">
        <v>640000000</v>
      </c>
      <c r="AD1180" s="19" t="s">
        <v>73</v>
      </c>
      <c r="AE1180" s="19">
        <v>1002550552</v>
      </c>
      <c r="AF1180" s="19" t="s">
        <v>60</v>
      </c>
      <c r="AG1180" s="19">
        <v>1002550552</v>
      </c>
      <c r="AH1180" s="19">
        <v>1002550552</v>
      </c>
      <c r="AI1180" s="19" t="s">
        <v>60</v>
      </c>
      <c r="AJ1180" s="19">
        <v>1002550552</v>
      </c>
      <c r="AK1180" s="19" t="s">
        <v>11692</v>
      </c>
      <c r="AL1180" s="19" t="s">
        <v>50</v>
      </c>
      <c r="AM1180" s="19" t="s">
        <v>11693</v>
      </c>
      <c r="AN1180" s="19" t="s">
        <v>66</v>
      </c>
      <c r="AO1180" s="19" t="s">
        <v>11694</v>
      </c>
      <c r="AP1180" s="20" t="s">
        <v>11695</v>
      </c>
      <c r="AQ1180" s="19" t="s">
        <v>50</v>
      </c>
      <c r="AR1180" s="19" t="s">
        <v>50</v>
      </c>
    </row>
    <row r="1181" spans="1:44" ht="15" thickBot="1">
      <c r="A1181" s="10" t="s">
        <v>11696</v>
      </c>
      <c r="B1181" s="11">
        <v>248509</v>
      </c>
      <c r="C1181" s="12">
        <v>41640</v>
      </c>
      <c r="D1181" s="13" t="s">
        <v>45</v>
      </c>
      <c r="E1181" s="13" t="s">
        <v>46</v>
      </c>
      <c r="F1181" s="13" t="s">
        <v>70</v>
      </c>
      <c r="G1181" s="13" t="s">
        <v>176</v>
      </c>
      <c r="H1181" s="13" t="s">
        <v>11697</v>
      </c>
      <c r="I1181" s="13" t="s">
        <v>50</v>
      </c>
      <c r="J1181" s="12">
        <v>45510</v>
      </c>
      <c r="K1181" s="13" t="s">
        <v>116</v>
      </c>
      <c r="L1181" s="13" t="s">
        <v>802</v>
      </c>
      <c r="M1181" s="13" t="s">
        <v>1053</v>
      </c>
      <c r="N1181" s="13" t="s">
        <v>75</v>
      </c>
      <c r="O1181" s="13" t="s">
        <v>11698</v>
      </c>
      <c r="P1181" s="13">
        <v>21</v>
      </c>
      <c r="Q1181" s="13" t="s">
        <v>77</v>
      </c>
      <c r="R1181" s="33" t="s">
        <v>11699</v>
      </c>
      <c r="S1181" s="33" t="s">
        <v>11700</v>
      </c>
      <c r="T1181" s="13" t="s">
        <v>11701</v>
      </c>
      <c r="U1181" s="13" t="s">
        <v>11702</v>
      </c>
      <c r="V1181" s="13">
        <v>50000000</v>
      </c>
      <c r="W1181" s="13" t="s">
        <v>60</v>
      </c>
      <c r="X1181" s="13">
        <v>50000000</v>
      </c>
      <c r="Y1181" s="13" t="s">
        <v>81</v>
      </c>
      <c r="Z1181" s="13">
        <v>18</v>
      </c>
      <c r="AA1181" s="13">
        <v>50000000</v>
      </c>
      <c r="AB1181" s="13" t="s">
        <v>60</v>
      </c>
      <c r="AC1181" s="13">
        <v>50000000</v>
      </c>
      <c r="AD1181" s="13" t="s">
        <v>802</v>
      </c>
      <c r="AE1181" s="13">
        <v>221215898</v>
      </c>
      <c r="AF1181" s="13" t="s">
        <v>60</v>
      </c>
      <c r="AG1181" s="13">
        <v>221215898</v>
      </c>
      <c r="AH1181" s="13">
        <v>2298015898</v>
      </c>
      <c r="AI1181" s="13" t="s">
        <v>60</v>
      </c>
      <c r="AJ1181" s="13">
        <v>2298015898</v>
      </c>
      <c r="AK1181" s="13" t="s">
        <v>11703</v>
      </c>
      <c r="AL1181" s="13" t="s">
        <v>50</v>
      </c>
      <c r="AM1181" s="13" t="s">
        <v>11704</v>
      </c>
      <c r="AN1181" s="13" t="s">
        <v>66</v>
      </c>
      <c r="AO1181" s="13" t="s">
        <v>11705</v>
      </c>
      <c r="AP1181" s="21" t="s">
        <v>11706</v>
      </c>
      <c r="AQ1181" s="13" t="s">
        <v>50</v>
      </c>
      <c r="AR1181" s="13" t="s">
        <v>50</v>
      </c>
    </row>
    <row r="1182" spans="1:44" ht="15" thickBot="1">
      <c r="A1182" s="4" t="s">
        <v>11707</v>
      </c>
      <c r="B1182" s="5">
        <v>10625</v>
      </c>
      <c r="C1182" s="6">
        <v>44562</v>
      </c>
      <c r="D1182" s="7" t="s">
        <v>45</v>
      </c>
      <c r="E1182" s="7" t="s">
        <v>46</v>
      </c>
      <c r="F1182" s="7" t="s">
        <v>70</v>
      </c>
      <c r="G1182" s="26" t="s">
        <v>54946</v>
      </c>
      <c r="H1182" s="7" t="s">
        <v>562</v>
      </c>
      <c r="I1182" s="7" t="s">
        <v>50</v>
      </c>
      <c r="J1182" s="6">
        <v>45506</v>
      </c>
      <c r="K1182" s="7" t="s">
        <v>116</v>
      </c>
      <c r="L1182" s="7" t="s">
        <v>147</v>
      </c>
      <c r="M1182" s="7" t="s">
        <v>11708</v>
      </c>
      <c r="N1182" s="7" t="s">
        <v>668</v>
      </c>
      <c r="O1182" s="7" t="s">
        <v>11709</v>
      </c>
      <c r="P1182" s="7">
        <v>23</v>
      </c>
      <c r="Q1182" s="7" t="s">
        <v>670</v>
      </c>
      <c r="R1182" s="34" t="s">
        <v>11710</v>
      </c>
      <c r="S1182" s="34" t="s">
        <v>11711</v>
      </c>
      <c r="T1182" s="7" t="s">
        <v>11712</v>
      </c>
      <c r="U1182" s="7" t="s">
        <v>50</v>
      </c>
      <c r="V1182" s="7">
        <v>60000000</v>
      </c>
      <c r="W1182" s="7" t="s">
        <v>60</v>
      </c>
      <c r="X1182" s="7">
        <v>60000000</v>
      </c>
      <c r="Y1182" s="7" t="s">
        <v>154</v>
      </c>
      <c r="Z1182" s="7">
        <v>3</v>
      </c>
      <c r="AA1182" s="7">
        <v>60000000</v>
      </c>
      <c r="AB1182" s="7" t="s">
        <v>60</v>
      </c>
      <c r="AC1182" s="7">
        <v>60000000</v>
      </c>
      <c r="AD1182" s="7" t="s">
        <v>147</v>
      </c>
      <c r="AE1182" s="7">
        <v>108500000</v>
      </c>
      <c r="AF1182" s="7" t="s">
        <v>60</v>
      </c>
      <c r="AG1182" s="7">
        <v>108500000</v>
      </c>
      <c r="AH1182" s="7">
        <v>108500000</v>
      </c>
      <c r="AI1182" s="7" t="s">
        <v>60</v>
      </c>
      <c r="AJ1182" s="7">
        <v>108500000</v>
      </c>
      <c r="AK1182" s="7" t="s">
        <v>11713</v>
      </c>
      <c r="AL1182" s="7" t="s">
        <v>50</v>
      </c>
      <c r="AM1182" s="7" t="s">
        <v>11714</v>
      </c>
      <c r="AN1182" s="7" t="s">
        <v>66</v>
      </c>
      <c r="AO1182" s="7" t="s">
        <v>11715</v>
      </c>
      <c r="AP1182" s="22" t="s">
        <v>11716</v>
      </c>
      <c r="AQ1182" s="7" t="s">
        <v>50</v>
      </c>
      <c r="AR1182" s="7" t="s">
        <v>50</v>
      </c>
    </row>
    <row r="1183" spans="1:44" ht="15" thickBot="1">
      <c r="A1183" s="10" t="s">
        <v>11717</v>
      </c>
      <c r="B1183" s="11">
        <v>65248</v>
      </c>
      <c r="C1183" s="12">
        <v>44124</v>
      </c>
      <c r="D1183" s="13" t="s">
        <v>45</v>
      </c>
      <c r="E1183" s="13" t="s">
        <v>46</v>
      </c>
      <c r="F1183" s="13" t="s">
        <v>70</v>
      </c>
      <c r="G1183" s="13" t="s">
        <v>114</v>
      </c>
      <c r="H1183" s="13" t="s">
        <v>7995</v>
      </c>
      <c r="I1183" s="13" t="s">
        <v>50</v>
      </c>
      <c r="J1183" s="12">
        <v>45513</v>
      </c>
      <c r="K1183" s="13" t="s">
        <v>191</v>
      </c>
      <c r="L1183" s="13" t="s">
        <v>241</v>
      </c>
      <c r="M1183" s="13" t="s">
        <v>11718</v>
      </c>
      <c r="N1183" s="13" t="s">
        <v>54</v>
      </c>
      <c r="O1183" s="13" t="s">
        <v>11719</v>
      </c>
      <c r="P1183" s="13">
        <v>32</v>
      </c>
      <c r="Q1183" s="13" t="s">
        <v>56</v>
      </c>
      <c r="R1183" s="33" t="s">
        <v>11720</v>
      </c>
      <c r="S1183" s="33" t="s">
        <v>11721</v>
      </c>
      <c r="T1183" s="13" t="s">
        <v>11722</v>
      </c>
      <c r="U1183" s="13" t="s">
        <v>50</v>
      </c>
      <c r="V1183" s="13">
        <v>100825173</v>
      </c>
      <c r="W1183" s="13" t="s">
        <v>60</v>
      </c>
      <c r="X1183" s="13">
        <v>100825173</v>
      </c>
      <c r="Y1183" s="13" t="s">
        <v>154</v>
      </c>
      <c r="Z1183" s="13">
        <v>4</v>
      </c>
      <c r="AA1183" s="13">
        <v>100825173</v>
      </c>
      <c r="AB1183" s="13" t="s">
        <v>60</v>
      </c>
      <c r="AC1183" s="13">
        <v>100825173</v>
      </c>
      <c r="AD1183" s="13" t="s">
        <v>241</v>
      </c>
      <c r="AE1183" s="13">
        <v>150825173</v>
      </c>
      <c r="AF1183" s="13" t="s">
        <v>60</v>
      </c>
      <c r="AG1183" s="13">
        <v>150825173</v>
      </c>
      <c r="AH1183" s="13">
        <v>150825173</v>
      </c>
      <c r="AI1183" s="13" t="s">
        <v>60</v>
      </c>
      <c r="AJ1183" s="13">
        <v>150825173</v>
      </c>
      <c r="AK1183" s="13" t="s">
        <v>11723</v>
      </c>
      <c r="AL1183" s="13" t="s">
        <v>50</v>
      </c>
      <c r="AM1183" s="13" t="s">
        <v>11724</v>
      </c>
      <c r="AN1183" s="13" t="s">
        <v>66</v>
      </c>
      <c r="AO1183" s="13" t="s">
        <v>11725</v>
      </c>
      <c r="AP1183" s="21" t="s">
        <v>11726</v>
      </c>
      <c r="AQ1183" s="13" t="s">
        <v>50</v>
      </c>
      <c r="AR1183" s="13" t="s">
        <v>50</v>
      </c>
    </row>
    <row r="1184" spans="1:44" ht="15" thickBot="1">
      <c r="A1184" s="4" t="s">
        <v>11727</v>
      </c>
      <c r="B1184" s="7">
        <v>313</v>
      </c>
      <c r="C1184" s="6">
        <v>41275</v>
      </c>
      <c r="D1184" s="7" t="s">
        <v>45</v>
      </c>
      <c r="E1184" s="7" t="s">
        <v>46</v>
      </c>
      <c r="F1184" s="7" t="s">
        <v>70</v>
      </c>
      <c r="G1184" s="7" t="s">
        <v>176</v>
      </c>
      <c r="H1184" s="7" t="s">
        <v>11728</v>
      </c>
      <c r="I1184" s="7" t="s">
        <v>50</v>
      </c>
      <c r="J1184" s="6">
        <v>45512</v>
      </c>
      <c r="K1184" s="7" t="s">
        <v>116</v>
      </c>
      <c r="L1184" s="7" t="s">
        <v>73</v>
      </c>
      <c r="M1184" s="7" t="s">
        <v>11729</v>
      </c>
      <c r="N1184" s="7" t="s">
        <v>11730</v>
      </c>
      <c r="O1184" s="7" t="s">
        <v>11731</v>
      </c>
      <c r="P1184" s="7">
        <v>39</v>
      </c>
      <c r="Q1184" s="7" t="s">
        <v>93</v>
      </c>
      <c r="R1184" s="34" t="s">
        <v>11732</v>
      </c>
      <c r="S1184" s="34" t="s">
        <v>11733</v>
      </c>
      <c r="T1184" s="7" t="s">
        <v>11734</v>
      </c>
      <c r="U1184" s="7" t="s">
        <v>11735</v>
      </c>
      <c r="V1184" s="7">
        <v>225000000</v>
      </c>
      <c r="W1184" s="7" t="s">
        <v>60</v>
      </c>
      <c r="X1184" s="7">
        <v>225000000</v>
      </c>
      <c r="Y1184" s="7" t="s">
        <v>81</v>
      </c>
      <c r="Z1184" s="7">
        <v>12</v>
      </c>
      <c r="AA1184" s="7">
        <v>225000000</v>
      </c>
      <c r="AB1184" s="7" t="s">
        <v>60</v>
      </c>
      <c r="AC1184" s="7">
        <v>225000000</v>
      </c>
      <c r="AD1184" s="7" t="s">
        <v>73</v>
      </c>
      <c r="AE1184" s="7">
        <v>411842686</v>
      </c>
      <c r="AF1184" s="7" t="s">
        <v>60</v>
      </c>
      <c r="AG1184" s="7">
        <v>411842686</v>
      </c>
      <c r="AH1184" s="7">
        <v>481842686</v>
      </c>
      <c r="AI1184" s="7" t="s">
        <v>60</v>
      </c>
      <c r="AJ1184" s="7">
        <v>481842686</v>
      </c>
      <c r="AK1184" s="7" t="s">
        <v>11736</v>
      </c>
      <c r="AL1184" s="7" t="s">
        <v>50</v>
      </c>
      <c r="AM1184" s="7" t="s">
        <v>11737</v>
      </c>
      <c r="AN1184" s="7" t="s">
        <v>66</v>
      </c>
      <c r="AO1184" s="7" t="s">
        <v>11738</v>
      </c>
      <c r="AP1184" s="22" t="s">
        <v>11739</v>
      </c>
      <c r="AQ1184" s="7" t="s">
        <v>50</v>
      </c>
      <c r="AR1184" s="7" t="s">
        <v>50</v>
      </c>
    </row>
    <row r="1185" spans="1:44" ht="15" thickBot="1">
      <c r="A1185" s="10" t="s">
        <v>11740</v>
      </c>
      <c r="B1185" s="11">
        <v>184831</v>
      </c>
      <c r="C1185" s="12">
        <v>43466</v>
      </c>
      <c r="D1185" s="13" t="s">
        <v>45</v>
      </c>
      <c r="E1185" s="13" t="s">
        <v>46</v>
      </c>
      <c r="F1185" s="13" t="s">
        <v>70</v>
      </c>
      <c r="G1185" s="26" t="s">
        <v>54946</v>
      </c>
      <c r="H1185" s="13" t="s">
        <v>11741</v>
      </c>
      <c r="I1185" s="13" t="s">
        <v>50</v>
      </c>
      <c r="J1185" s="12">
        <v>45512</v>
      </c>
      <c r="K1185" s="13" t="s">
        <v>191</v>
      </c>
      <c r="L1185" s="13" t="s">
        <v>147</v>
      </c>
      <c r="M1185" s="13" t="s">
        <v>11742</v>
      </c>
      <c r="N1185" s="13" t="s">
        <v>75</v>
      </c>
      <c r="O1185" s="13" t="s">
        <v>11743</v>
      </c>
      <c r="P1185" s="13">
        <v>58</v>
      </c>
      <c r="Q1185" s="13" t="s">
        <v>77</v>
      </c>
      <c r="R1185" s="33" t="s">
        <v>11744</v>
      </c>
      <c r="S1185" s="33" t="s">
        <v>11745</v>
      </c>
      <c r="T1185" s="13" t="s">
        <v>11746</v>
      </c>
      <c r="U1185" s="13" t="s">
        <v>11747</v>
      </c>
      <c r="V1185" s="13">
        <v>40000000</v>
      </c>
      <c r="W1185" s="13" t="s">
        <v>60</v>
      </c>
      <c r="X1185" s="13">
        <v>40000000</v>
      </c>
      <c r="Y1185" s="13" t="s">
        <v>154</v>
      </c>
      <c r="Z1185" s="13">
        <v>4</v>
      </c>
      <c r="AA1185" s="13">
        <v>40000000</v>
      </c>
      <c r="AB1185" s="13" t="s">
        <v>60</v>
      </c>
      <c r="AC1185" s="13">
        <v>40000000</v>
      </c>
      <c r="AD1185" s="13" t="s">
        <v>147</v>
      </c>
      <c r="AE1185" s="13">
        <v>74249999</v>
      </c>
      <c r="AF1185" s="13" t="s">
        <v>60</v>
      </c>
      <c r="AG1185" s="13">
        <v>74249999</v>
      </c>
      <c r="AH1185" s="13">
        <v>74249999</v>
      </c>
      <c r="AI1185" s="13" t="s">
        <v>60</v>
      </c>
      <c r="AJ1185" s="13">
        <v>74249999</v>
      </c>
      <c r="AK1185" s="13" t="s">
        <v>11748</v>
      </c>
      <c r="AL1185" s="13" t="s">
        <v>50</v>
      </c>
      <c r="AM1185" s="13" t="s">
        <v>11749</v>
      </c>
      <c r="AN1185" s="13" t="s">
        <v>66</v>
      </c>
      <c r="AO1185" s="13" t="s">
        <v>11750</v>
      </c>
      <c r="AP1185" s="21" t="s">
        <v>11751</v>
      </c>
      <c r="AQ1185" s="13" t="s">
        <v>50</v>
      </c>
      <c r="AR1185" s="13" t="s">
        <v>50</v>
      </c>
    </row>
    <row r="1186" spans="1:44" ht="15" thickBot="1">
      <c r="A1186" s="4" t="s">
        <v>11752</v>
      </c>
      <c r="B1186" s="5">
        <v>2675604</v>
      </c>
      <c r="C1186" s="6">
        <v>39083</v>
      </c>
      <c r="D1186" s="7" t="s">
        <v>45</v>
      </c>
      <c r="E1186" s="7" t="s">
        <v>46</v>
      </c>
      <c r="F1186" s="7" t="s">
        <v>47</v>
      </c>
      <c r="G1186" s="7" t="s">
        <v>160</v>
      </c>
      <c r="H1186" s="7" t="s">
        <v>49</v>
      </c>
      <c r="I1186" s="7" t="s">
        <v>50</v>
      </c>
      <c r="J1186" s="6">
        <v>45509</v>
      </c>
      <c r="K1186" s="7" t="s">
        <v>282</v>
      </c>
      <c r="L1186" s="7" t="s">
        <v>62</v>
      </c>
      <c r="M1186" s="7" t="s">
        <v>11753</v>
      </c>
      <c r="N1186" s="7" t="s">
        <v>2366</v>
      </c>
      <c r="O1186" s="7" t="s">
        <v>11754</v>
      </c>
      <c r="P1186" s="7">
        <v>68</v>
      </c>
      <c r="Q1186" s="7" t="s">
        <v>56</v>
      </c>
      <c r="R1186" s="34" t="s">
        <v>11755</v>
      </c>
      <c r="S1186" s="34" t="s">
        <v>11756</v>
      </c>
      <c r="T1186" s="7" t="s">
        <v>11757</v>
      </c>
      <c r="U1186" s="7" t="s">
        <v>11758</v>
      </c>
      <c r="V1186" s="7">
        <v>750000000</v>
      </c>
      <c r="W1186" s="7" t="s">
        <v>60</v>
      </c>
      <c r="X1186" s="7">
        <v>750000000</v>
      </c>
      <c r="Y1186" s="7" t="s">
        <v>171</v>
      </c>
      <c r="Z1186" s="7">
        <v>15</v>
      </c>
      <c r="AA1186" s="7">
        <v>750000000</v>
      </c>
      <c r="AB1186" s="7" t="s">
        <v>60</v>
      </c>
      <c r="AC1186" s="7">
        <v>750000000</v>
      </c>
      <c r="AD1186" s="7" t="s">
        <v>62</v>
      </c>
      <c r="AE1186" s="7">
        <v>9495999992</v>
      </c>
      <c r="AF1186" s="7" t="s">
        <v>60</v>
      </c>
      <c r="AG1186" s="7">
        <v>9495999992</v>
      </c>
      <c r="AH1186" s="7">
        <v>11851999992</v>
      </c>
      <c r="AI1186" s="7" t="s">
        <v>60</v>
      </c>
      <c r="AJ1186" s="7">
        <v>11851999992</v>
      </c>
      <c r="AK1186" s="7" t="s">
        <v>11759</v>
      </c>
      <c r="AL1186" s="7" t="s">
        <v>11760</v>
      </c>
      <c r="AM1186" s="7" t="s">
        <v>11761</v>
      </c>
      <c r="AN1186" s="7" t="s">
        <v>66</v>
      </c>
      <c r="AO1186" s="7" t="s">
        <v>11762</v>
      </c>
      <c r="AP1186" s="22" t="s">
        <v>11763</v>
      </c>
      <c r="AQ1186" s="7" t="s">
        <v>50</v>
      </c>
      <c r="AR1186" s="7" t="s">
        <v>50</v>
      </c>
    </row>
    <row r="1187" spans="1:44" ht="15" thickBot="1">
      <c r="A1187" s="10" t="s">
        <v>11764</v>
      </c>
      <c r="B1187" s="11">
        <v>9068884</v>
      </c>
      <c r="C1187" s="12">
        <v>32874</v>
      </c>
      <c r="D1187" s="13" t="s">
        <v>45</v>
      </c>
      <c r="E1187" s="13" t="s">
        <v>46</v>
      </c>
      <c r="F1187" s="13" t="s">
        <v>47</v>
      </c>
      <c r="G1187" s="13" t="s">
        <v>48</v>
      </c>
      <c r="H1187" s="13" t="s">
        <v>115</v>
      </c>
      <c r="I1187" s="13" t="s">
        <v>50</v>
      </c>
      <c r="J1187" s="12">
        <v>45513</v>
      </c>
      <c r="K1187" s="13" t="s">
        <v>51</v>
      </c>
      <c r="L1187" s="13" t="s">
        <v>162</v>
      </c>
      <c r="M1187" s="13" t="s">
        <v>11765</v>
      </c>
      <c r="N1187" s="13" t="s">
        <v>987</v>
      </c>
      <c r="O1187" s="13" t="s">
        <v>11766</v>
      </c>
      <c r="P1187" s="13">
        <v>80</v>
      </c>
      <c r="Q1187" s="13" t="s">
        <v>50</v>
      </c>
      <c r="R1187" s="33" t="s">
        <v>11767</v>
      </c>
      <c r="S1187" s="33" t="s">
        <v>11768</v>
      </c>
      <c r="T1187" s="13" t="s">
        <v>11769</v>
      </c>
      <c r="U1187" s="13" t="s">
        <v>11770</v>
      </c>
      <c r="V1187" s="13">
        <v>700000000</v>
      </c>
      <c r="W1187" s="13" t="s">
        <v>1085</v>
      </c>
      <c r="X1187" s="13">
        <v>508850362</v>
      </c>
      <c r="Y1187" s="13" t="s">
        <v>61</v>
      </c>
      <c r="Z1187" s="13">
        <v>6</v>
      </c>
      <c r="AA1187" s="13" t="s">
        <v>50</v>
      </c>
      <c r="AB1187" s="13" t="s">
        <v>50</v>
      </c>
      <c r="AC1187" s="13" t="s">
        <v>50</v>
      </c>
      <c r="AD1187" s="13" t="s">
        <v>62</v>
      </c>
      <c r="AE1187" s="13" t="s">
        <v>50</v>
      </c>
      <c r="AF1187" s="13" t="s">
        <v>50</v>
      </c>
      <c r="AG1187" s="13" t="s">
        <v>50</v>
      </c>
      <c r="AH1187" s="13">
        <v>4127540602</v>
      </c>
      <c r="AI1187" s="13" t="s">
        <v>60</v>
      </c>
      <c r="AJ1187" s="13">
        <v>4127540602</v>
      </c>
      <c r="AK1187" s="13" t="s">
        <v>50</v>
      </c>
      <c r="AL1187" s="13" t="s">
        <v>50</v>
      </c>
      <c r="AM1187" s="13" t="s">
        <v>11771</v>
      </c>
      <c r="AN1187" s="13" t="s">
        <v>66</v>
      </c>
      <c r="AO1187" s="13" t="s">
        <v>11772</v>
      </c>
      <c r="AP1187" s="21" t="s">
        <v>11773</v>
      </c>
      <c r="AQ1187" s="13" t="s">
        <v>50</v>
      </c>
      <c r="AR1187" s="13" t="s">
        <v>50</v>
      </c>
    </row>
    <row r="1188" spans="1:44" ht="15" thickBot="1">
      <c r="A1188" s="4" t="s">
        <v>11774</v>
      </c>
      <c r="B1188" s="5">
        <v>997530</v>
      </c>
      <c r="C1188" s="6">
        <v>30348</v>
      </c>
      <c r="D1188" s="7" t="s">
        <v>45</v>
      </c>
      <c r="E1188" s="7" t="s">
        <v>46</v>
      </c>
      <c r="F1188" s="7" t="s">
        <v>47</v>
      </c>
      <c r="G1188" s="7" t="s">
        <v>48</v>
      </c>
      <c r="H1188" s="7" t="s">
        <v>516</v>
      </c>
      <c r="I1188" s="7" t="s">
        <v>50</v>
      </c>
      <c r="J1188" s="6">
        <v>45510</v>
      </c>
      <c r="K1188" s="7" t="s">
        <v>51</v>
      </c>
      <c r="L1188" s="7" t="s">
        <v>52</v>
      </c>
      <c r="M1188" s="7" t="s">
        <v>2256</v>
      </c>
      <c r="N1188" s="7" t="s">
        <v>11775</v>
      </c>
      <c r="O1188" s="7" t="s">
        <v>11776</v>
      </c>
      <c r="P1188" s="7">
        <v>108</v>
      </c>
      <c r="Q1188" s="7" t="s">
        <v>245</v>
      </c>
      <c r="R1188" s="34" t="s">
        <v>11777</v>
      </c>
      <c r="S1188" s="34" t="s">
        <v>11778</v>
      </c>
      <c r="T1188" s="7" t="s">
        <v>50</v>
      </c>
      <c r="U1188" s="7" t="s">
        <v>11779</v>
      </c>
      <c r="V1188" s="7">
        <v>450000000</v>
      </c>
      <c r="W1188" s="7" t="s">
        <v>60</v>
      </c>
      <c r="X1188" s="7">
        <v>450000000</v>
      </c>
      <c r="Y1188" s="7" t="s">
        <v>61</v>
      </c>
      <c r="Z1188" s="7">
        <v>4</v>
      </c>
      <c r="AA1188" s="7" t="s">
        <v>50</v>
      </c>
      <c r="AB1188" s="7" t="s">
        <v>50</v>
      </c>
      <c r="AC1188" s="7" t="s">
        <v>50</v>
      </c>
      <c r="AD1188" s="7" t="s">
        <v>62</v>
      </c>
      <c r="AE1188" s="7" t="s">
        <v>50</v>
      </c>
      <c r="AF1188" s="7" t="s">
        <v>50</v>
      </c>
      <c r="AG1188" s="7" t="s">
        <v>50</v>
      </c>
      <c r="AH1188" s="7">
        <v>2150000000</v>
      </c>
      <c r="AI1188" s="7" t="s">
        <v>60</v>
      </c>
      <c r="AJ1188" s="7">
        <v>2150000000</v>
      </c>
      <c r="AK1188" s="7" t="s">
        <v>11780</v>
      </c>
      <c r="AL1188" s="7" t="s">
        <v>50</v>
      </c>
      <c r="AM1188" s="7" t="s">
        <v>11781</v>
      </c>
      <c r="AN1188" s="7" t="s">
        <v>66</v>
      </c>
      <c r="AO1188" s="7" t="s">
        <v>50</v>
      </c>
      <c r="AP1188" s="7" t="s">
        <v>50</v>
      </c>
      <c r="AQ1188" s="22" t="s">
        <v>11782</v>
      </c>
      <c r="AR1188" s="7" t="s">
        <v>255</v>
      </c>
    </row>
    <row r="1189" spans="1:44" ht="15" thickBot="1">
      <c r="A1189" s="10" t="s">
        <v>11783</v>
      </c>
      <c r="B1189" s="11">
        <v>12261</v>
      </c>
      <c r="C1189" s="12">
        <v>42005</v>
      </c>
      <c r="D1189" s="13" t="s">
        <v>45</v>
      </c>
      <c r="E1189" s="13" t="s">
        <v>46</v>
      </c>
      <c r="F1189" s="13" t="s">
        <v>70</v>
      </c>
      <c r="G1189" s="13" t="s">
        <v>145</v>
      </c>
      <c r="H1189" s="13" t="s">
        <v>115</v>
      </c>
      <c r="I1189" s="13" t="s">
        <v>50</v>
      </c>
      <c r="J1189" s="12">
        <v>45506</v>
      </c>
      <c r="K1189" s="13" t="s">
        <v>116</v>
      </c>
      <c r="L1189" s="13" t="s">
        <v>131</v>
      </c>
      <c r="M1189" s="13" t="s">
        <v>2610</v>
      </c>
      <c r="N1189" s="13" t="s">
        <v>9187</v>
      </c>
      <c r="O1189" s="13" t="s">
        <v>11784</v>
      </c>
      <c r="P1189" s="13">
        <v>111</v>
      </c>
      <c r="Q1189" s="13" t="s">
        <v>56</v>
      </c>
      <c r="R1189" s="30" t="s">
        <v>11785</v>
      </c>
      <c r="S1189" s="33" t="s">
        <v>11786</v>
      </c>
      <c r="T1189" s="13" t="s">
        <v>11787</v>
      </c>
      <c r="U1189" s="13" t="s">
        <v>50</v>
      </c>
      <c r="V1189" s="13">
        <v>14734447</v>
      </c>
      <c r="W1189" s="13" t="s">
        <v>60</v>
      </c>
      <c r="X1189" s="13">
        <v>14734447</v>
      </c>
      <c r="Y1189" s="13" t="s">
        <v>81</v>
      </c>
      <c r="Z1189" s="13">
        <v>7</v>
      </c>
      <c r="AA1189" s="13">
        <v>220000000</v>
      </c>
      <c r="AB1189" s="13" t="s">
        <v>60</v>
      </c>
      <c r="AC1189" s="13">
        <v>220000000</v>
      </c>
      <c r="AD1189" s="13" t="s">
        <v>124</v>
      </c>
      <c r="AE1189" s="13">
        <v>307595314</v>
      </c>
      <c r="AF1189" s="13" t="s">
        <v>60</v>
      </c>
      <c r="AG1189" s="13">
        <v>307595314</v>
      </c>
      <c r="AH1189" s="13">
        <v>322329761</v>
      </c>
      <c r="AI1189" s="13" t="s">
        <v>60</v>
      </c>
      <c r="AJ1189" s="13">
        <v>322329761</v>
      </c>
      <c r="AK1189" s="13" t="s">
        <v>11788</v>
      </c>
      <c r="AL1189" s="13" t="s">
        <v>50</v>
      </c>
      <c r="AM1189" s="13" t="s">
        <v>11789</v>
      </c>
      <c r="AN1189" s="13" t="s">
        <v>66</v>
      </c>
      <c r="AO1189" s="13" t="s">
        <v>11790</v>
      </c>
      <c r="AP1189" s="21" t="s">
        <v>11791</v>
      </c>
      <c r="AQ1189" s="13" t="s">
        <v>50</v>
      </c>
      <c r="AR1189" s="13" t="s">
        <v>50</v>
      </c>
    </row>
    <row r="1190" spans="1:44" ht="15" thickBot="1">
      <c r="A1190" s="4" t="s">
        <v>11792</v>
      </c>
      <c r="B1190" s="5">
        <v>21601</v>
      </c>
      <c r="C1190" s="6">
        <v>43831</v>
      </c>
      <c r="D1190" s="7" t="s">
        <v>45</v>
      </c>
      <c r="E1190" s="7" t="s">
        <v>46</v>
      </c>
      <c r="F1190" s="7" t="s">
        <v>70</v>
      </c>
      <c r="G1190" s="26" t="s">
        <v>54946</v>
      </c>
      <c r="H1190" s="7" t="s">
        <v>11793</v>
      </c>
      <c r="I1190" s="7" t="s">
        <v>50</v>
      </c>
      <c r="J1190" s="6">
        <v>45512</v>
      </c>
      <c r="K1190" s="7" t="s">
        <v>116</v>
      </c>
      <c r="L1190" s="7" t="s">
        <v>283</v>
      </c>
      <c r="M1190" s="7" t="s">
        <v>11794</v>
      </c>
      <c r="N1190" s="7" t="s">
        <v>3687</v>
      </c>
      <c r="O1190" s="7" t="s">
        <v>11795</v>
      </c>
      <c r="P1190" s="7">
        <v>119</v>
      </c>
      <c r="Q1190" s="7" t="s">
        <v>3689</v>
      </c>
      <c r="R1190" s="34" t="s">
        <v>11796</v>
      </c>
      <c r="S1190" s="34" t="s">
        <v>11797</v>
      </c>
      <c r="T1190" s="7" t="s">
        <v>50</v>
      </c>
      <c r="U1190" s="7" t="s">
        <v>50</v>
      </c>
      <c r="V1190" s="7" t="s">
        <v>50</v>
      </c>
      <c r="W1190" s="7" t="s">
        <v>50</v>
      </c>
      <c r="X1190" s="7" t="s">
        <v>50</v>
      </c>
      <c r="Y1190" s="7" t="s">
        <v>50</v>
      </c>
      <c r="Z1190" s="7">
        <v>7</v>
      </c>
      <c r="AA1190" s="7">
        <v>45000000</v>
      </c>
      <c r="AB1190" s="7" t="s">
        <v>60</v>
      </c>
      <c r="AC1190" s="7">
        <v>45000000</v>
      </c>
      <c r="AD1190" s="7" t="s">
        <v>178</v>
      </c>
      <c r="AE1190" s="7">
        <v>124000000</v>
      </c>
      <c r="AF1190" s="7" t="s">
        <v>60</v>
      </c>
      <c r="AG1190" s="7">
        <v>124000000</v>
      </c>
      <c r="AH1190" s="7">
        <v>124000000</v>
      </c>
      <c r="AI1190" s="7" t="s">
        <v>60</v>
      </c>
      <c r="AJ1190" s="7">
        <v>124000000</v>
      </c>
      <c r="AK1190" s="7" t="s">
        <v>11798</v>
      </c>
      <c r="AL1190" s="7" t="s">
        <v>50</v>
      </c>
      <c r="AM1190" s="7" t="s">
        <v>11799</v>
      </c>
      <c r="AN1190" s="7" t="s">
        <v>66</v>
      </c>
      <c r="AO1190" s="7" t="s">
        <v>11800</v>
      </c>
      <c r="AP1190" s="22" t="s">
        <v>11801</v>
      </c>
      <c r="AQ1190" s="7" t="s">
        <v>50</v>
      </c>
      <c r="AR1190" s="7" t="s">
        <v>50</v>
      </c>
    </row>
    <row r="1191" spans="1:44" ht="15" thickBot="1">
      <c r="A1191" s="10" t="s">
        <v>11802</v>
      </c>
      <c r="B1191" s="13" t="s">
        <v>50</v>
      </c>
      <c r="C1191" s="12">
        <v>42066</v>
      </c>
      <c r="D1191" s="13" t="s">
        <v>45</v>
      </c>
      <c r="E1191" s="13" t="s">
        <v>1939</v>
      </c>
      <c r="F1191" s="13" t="s">
        <v>70</v>
      </c>
      <c r="G1191" s="27" t="s">
        <v>54945</v>
      </c>
      <c r="H1191" s="13" t="s">
        <v>50</v>
      </c>
      <c r="I1191" s="13" t="s">
        <v>50</v>
      </c>
      <c r="J1191" s="12">
        <v>45509</v>
      </c>
      <c r="K1191" s="13" t="s">
        <v>50</v>
      </c>
      <c r="L1191" s="13" t="s">
        <v>1624</v>
      </c>
      <c r="M1191" s="13" t="s">
        <v>11803</v>
      </c>
      <c r="N1191" s="13" t="s">
        <v>7382</v>
      </c>
      <c r="O1191" s="13" t="s">
        <v>11804</v>
      </c>
      <c r="P1191" s="13">
        <v>177</v>
      </c>
      <c r="Q1191" s="13" t="s">
        <v>135</v>
      </c>
      <c r="R1191" s="33" t="s">
        <v>11805</v>
      </c>
      <c r="S1191" s="33" t="s">
        <v>11806</v>
      </c>
      <c r="T1191" s="13" t="s">
        <v>11807</v>
      </c>
      <c r="U1191" s="13" t="s">
        <v>50</v>
      </c>
      <c r="V1191" s="13">
        <v>600000</v>
      </c>
      <c r="W1191" s="13" t="s">
        <v>1456</v>
      </c>
      <c r="X1191" s="13">
        <v>707044</v>
      </c>
      <c r="Y1191" s="13" t="s">
        <v>467</v>
      </c>
      <c r="Z1191" s="13">
        <v>4</v>
      </c>
      <c r="AA1191" s="13">
        <v>600000</v>
      </c>
      <c r="AB1191" s="13" t="s">
        <v>1456</v>
      </c>
      <c r="AC1191" s="13">
        <v>707044</v>
      </c>
      <c r="AD1191" s="13" t="s">
        <v>1624</v>
      </c>
      <c r="AE1191" s="13">
        <v>1157044</v>
      </c>
      <c r="AF1191" s="13" t="s">
        <v>60</v>
      </c>
      <c r="AG1191" s="13">
        <v>1157044</v>
      </c>
      <c r="AH1191" s="13">
        <v>1157044</v>
      </c>
      <c r="AI1191" s="13" t="s">
        <v>60</v>
      </c>
      <c r="AJ1191" s="13">
        <v>1157044</v>
      </c>
      <c r="AK1191" s="13" t="s">
        <v>50</v>
      </c>
      <c r="AL1191" s="13" t="s">
        <v>50</v>
      </c>
      <c r="AM1191" s="13" t="s">
        <v>11808</v>
      </c>
      <c r="AN1191" s="13" t="s">
        <v>993</v>
      </c>
      <c r="AO1191" s="13" t="s">
        <v>11809</v>
      </c>
      <c r="AP1191" s="13" t="s">
        <v>50</v>
      </c>
      <c r="AQ1191" s="21" t="s">
        <v>11810</v>
      </c>
      <c r="AR1191" s="13" t="s">
        <v>50</v>
      </c>
    </row>
    <row r="1192" spans="1:44" ht="15" thickBot="1">
      <c r="A1192" s="4" t="s">
        <v>11811</v>
      </c>
      <c r="B1192" s="5">
        <v>2506</v>
      </c>
      <c r="C1192" s="6">
        <v>44317</v>
      </c>
      <c r="D1192" s="7" t="s">
        <v>45</v>
      </c>
      <c r="E1192" s="7" t="s">
        <v>46</v>
      </c>
      <c r="F1192" s="7" t="s">
        <v>70</v>
      </c>
      <c r="G1192" s="7" t="s">
        <v>71</v>
      </c>
      <c r="H1192" s="7" t="s">
        <v>562</v>
      </c>
      <c r="I1192" s="7" t="s">
        <v>50</v>
      </c>
      <c r="J1192" s="6">
        <v>45509</v>
      </c>
      <c r="K1192" s="7" t="s">
        <v>50</v>
      </c>
      <c r="L1192" s="7" t="s">
        <v>147</v>
      </c>
      <c r="M1192" s="7" t="s">
        <v>11812</v>
      </c>
      <c r="N1192" s="7" t="s">
        <v>543</v>
      </c>
      <c r="O1192" s="7" t="s">
        <v>11813</v>
      </c>
      <c r="P1192" s="7">
        <v>178</v>
      </c>
      <c r="Q1192" s="7" t="s">
        <v>545</v>
      </c>
      <c r="R1192" s="34" t="s">
        <v>11814</v>
      </c>
      <c r="S1192" s="34" t="s">
        <v>11815</v>
      </c>
      <c r="T1192" s="7" t="s">
        <v>11816</v>
      </c>
      <c r="U1192" s="7" t="s">
        <v>50</v>
      </c>
      <c r="V1192" s="7">
        <v>99860000</v>
      </c>
      <c r="W1192" s="7" t="s">
        <v>60</v>
      </c>
      <c r="X1192" s="7">
        <v>99860000</v>
      </c>
      <c r="Y1192" s="7" t="s">
        <v>154</v>
      </c>
      <c r="Z1192" s="7">
        <v>5</v>
      </c>
      <c r="AA1192" s="7">
        <v>99860000</v>
      </c>
      <c r="AB1192" s="7" t="s">
        <v>60</v>
      </c>
      <c r="AC1192" s="7">
        <v>99860000</v>
      </c>
      <c r="AD1192" s="7" t="s">
        <v>147</v>
      </c>
      <c r="AE1192" s="7">
        <v>507460000</v>
      </c>
      <c r="AF1192" s="7" t="s">
        <v>60</v>
      </c>
      <c r="AG1192" s="7">
        <v>507460000</v>
      </c>
      <c r="AH1192" s="7">
        <v>507460000</v>
      </c>
      <c r="AI1192" s="7" t="s">
        <v>60</v>
      </c>
      <c r="AJ1192" s="7">
        <v>507460000</v>
      </c>
      <c r="AK1192" s="7" t="s">
        <v>11817</v>
      </c>
      <c r="AL1192" s="7" t="s">
        <v>50</v>
      </c>
      <c r="AM1192" s="7" t="s">
        <v>11818</v>
      </c>
      <c r="AN1192" s="7" t="s">
        <v>66</v>
      </c>
      <c r="AO1192" s="7" t="s">
        <v>11819</v>
      </c>
      <c r="AP1192" s="22" t="s">
        <v>11820</v>
      </c>
      <c r="AQ1192" s="7" t="s">
        <v>50</v>
      </c>
      <c r="AR1192" s="7" t="s">
        <v>50</v>
      </c>
    </row>
    <row r="1193" spans="1:44" ht="15" thickBot="1">
      <c r="A1193" s="10" t="s">
        <v>11821</v>
      </c>
      <c r="B1193" s="11">
        <v>2158</v>
      </c>
      <c r="C1193" s="12">
        <v>44197</v>
      </c>
      <c r="D1193" s="13" t="s">
        <v>45</v>
      </c>
      <c r="E1193" s="13" t="s">
        <v>46</v>
      </c>
      <c r="F1193" s="13" t="s">
        <v>70</v>
      </c>
      <c r="G1193" s="13" t="s">
        <v>87</v>
      </c>
      <c r="H1193" s="13" t="s">
        <v>11822</v>
      </c>
      <c r="I1193" s="13" t="s">
        <v>50</v>
      </c>
      <c r="J1193" s="12">
        <v>45509</v>
      </c>
      <c r="K1193" s="13" t="s">
        <v>116</v>
      </c>
      <c r="L1193" s="13" t="s">
        <v>147</v>
      </c>
      <c r="M1193" s="13" t="s">
        <v>11823</v>
      </c>
      <c r="N1193" s="13" t="s">
        <v>330</v>
      </c>
      <c r="O1193" s="13" t="s">
        <v>11824</v>
      </c>
      <c r="P1193" s="13">
        <v>206</v>
      </c>
      <c r="Q1193" s="13" t="s">
        <v>56</v>
      </c>
      <c r="R1193" s="33" t="s">
        <v>11825</v>
      </c>
      <c r="S1193" s="33" t="s">
        <v>11826</v>
      </c>
      <c r="T1193" s="13" t="s">
        <v>11827</v>
      </c>
      <c r="U1193" s="13" t="s">
        <v>50</v>
      </c>
      <c r="V1193" s="13">
        <v>56703744</v>
      </c>
      <c r="W1193" s="13" t="s">
        <v>60</v>
      </c>
      <c r="X1193" s="13">
        <v>56703744</v>
      </c>
      <c r="Y1193" s="13" t="s">
        <v>154</v>
      </c>
      <c r="Z1193" s="13">
        <v>3</v>
      </c>
      <c r="AA1193" s="13">
        <v>56703744</v>
      </c>
      <c r="AB1193" s="13" t="s">
        <v>60</v>
      </c>
      <c r="AC1193" s="13">
        <v>56703744</v>
      </c>
      <c r="AD1193" s="13" t="s">
        <v>147</v>
      </c>
      <c r="AE1193" s="13">
        <v>91703744</v>
      </c>
      <c r="AF1193" s="13" t="s">
        <v>60</v>
      </c>
      <c r="AG1193" s="13">
        <v>91703744</v>
      </c>
      <c r="AH1193" s="13">
        <v>91703744</v>
      </c>
      <c r="AI1193" s="13" t="s">
        <v>60</v>
      </c>
      <c r="AJ1193" s="13">
        <v>91703744</v>
      </c>
      <c r="AK1193" s="13" t="s">
        <v>11828</v>
      </c>
      <c r="AL1193" s="13" t="s">
        <v>50</v>
      </c>
      <c r="AM1193" s="13" t="s">
        <v>11829</v>
      </c>
      <c r="AN1193" s="13" t="s">
        <v>66</v>
      </c>
      <c r="AO1193" s="13" t="s">
        <v>11830</v>
      </c>
      <c r="AP1193" s="21" t="s">
        <v>11831</v>
      </c>
      <c r="AQ1193" s="13" t="s">
        <v>50</v>
      </c>
      <c r="AR1193" s="13" t="s">
        <v>50</v>
      </c>
    </row>
    <row r="1194" spans="1:44" ht="15" thickBot="1">
      <c r="A1194" s="4" t="s">
        <v>11832</v>
      </c>
      <c r="B1194" s="7">
        <v>314</v>
      </c>
      <c r="C1194" s="6">
        <v>44986</v>
      </c>
      <c r="D1194" s="7" t="s">
        <v>45</v>
      </c>
      <c r="E1194" s="7" t="s">
        <v>46</v>
      </c>
      <c r="F1194" s="7" t="s">
        <v>70</v>
      </c>
      <c r="G1194" s="7" t="s">
        <v>145</v>
      </c>
      <c r="H1194" s="7" t="s">
        <v>50</v>
      </c>
      <c r="I1194" s="7" t="s">
        <v>50</v>
      </c>
      <c r="J1194" s="6">
        <v>45509</v>
      </c>
      <c r="K1194" s="7" t="s">
        <v>50</v>
      </c>
      <c r="L1194" s="7" t="s">
        <v>178</v>
      </c>
      <c r="M1194" s="7" t="s">
        <v>11833</v>
      </c>
      <c r="N1194" s="7" t="s">
        <v>5956</v>
      </c>
      <c r="O1194" s="7" t="s">
        <v>11834</v>
      </c>
      <c r="P1194" s="7">
        <v>208</v>
      </c>
      <c r="Q1194" s="7" t="s">
        <v>245</v>
      </c>
      <c r="R1194" s="34" t="s">
        <v>11835</v>
      </c>
      <c r="S1194" s="34" t="s">
        <v>11836</v>
      </c>
      <c r="T1194" s="7" t="s">
        <v>11837</v>
      </c>
      <c r="U1194" s="7" t="s">
        <v>50</v>
      </c>
      <c r="V1194" s="7">
        <v>300000000</v>
      </c>
      <c r="W1194" s="7" t="s">
        <v>60</v>
      </c>
      <c r="X1194" s="7">
        <v>300000000</v>
      </c>
      <c r="Y1194" s="7" t="s">
        <v>50</v>
      </c>
      <c r="Z1194" s="7">
        <v>4</v>
      </c>
      <c r="AA1194" s="7">
        <v>300000000</v>
      </c>
      <c r="AB1194" s="7" t="s">
        <v>60</v>
      </c>
      <c r="AC1194" s="7">
        <v>300000000</v>
      </c>
      <c r="AD1194" s="7" t="s">
        <v>178</v>
      </c>
      <c r="AE1194" s="7">
        <v>1574122807</v>
      </c>
      <c r="AF1194" s="7" t="s">
        <v>60</v>
      </c>
      <c r="AG1194" s="7">
        <v>1574122807</v>
      </c>
      <c r="AH1194" s="7">
        <v>1574122807</v>
      </c>
      <c r="AI1194" s="7" t="s">
        <v>60</v>
      </c>
      <c r="AJ1194" s="7">
        <v>1574122807</v>
      </c>
      <c r="AK1194" s="7" t="s">
        <v>11838</v>
      </c>
      <c r="AL1194" s="7" t="s">
        <v>50</v>
      </c>
      <c r="AM1194" s="7" t="s">
        <v>11839</v>
      </c>
      <c r="AN1194" s="7" t="s">
        <v>66</v>
      </c>
      <c r="AO1194" s="7" t="s">
        <v>50</v>
      </c>
      <c r="AP1194" s="7" t="s">
        <v>50</v>
      </c>
      <c r="AQ1194" s="22" t="s">
        <v>11840</v>
      </c>
      <c r="AR1194" s="7" t="s">
        <v>255</v>
      </c>
    </row>
    <row r="1195" spans="1:44" ht="15" thickBot="1">
      <c r="A1195" s="10" t="s">
        <v>11841</v>
      </c>
      <c r="B1195" s="11">
        <v>17972</v>
      </c>
      <c r="C1195" s="12">
        <v>40909</v>
      </c>
      <c r="D1195" s="13" t="s">
        <v>45</v>
      </c>
      <c r="E1195" s="13" t="s">
        <v>46</v>
      </c>
      <c r="F1195" s="13" t="s">
        <v>47</v>
      </c>
      <c r="G1195" s="13" t="s">
        <v>114</v>
      </c>
      <c r="H1195" s="13" t="s">
        <v>115</v>
      </c>
      <c r="I1195" s="13" t="s">
        <v>50</v>
      </c>
      <c r="J1195" s="12">
        <v>45510</v>
      </c>
      <c r="K1195" s="13" t="s">
        <v>177</v>
      </c>
      <c r="L1195" s="13" t="s">
        <v>162</v>
      </c>
      <c r="M1195" s="13" t="s">
        <v>11842</v>
      </c>
      <c r="N1195" s="13" t="s">
        <v>4060</v>
      </c>
      <c r="O1195" s="13" t="s">
        <v>11843</v>
      </c>
      <c r="P1195" s="13">
        <v>209</v>
      </c>
      <c r="Q1195" s="13" t="s">
        <v>166</v>
      </c>
      <c r="R1195" s="33" t="s">
        <v>11844</v>
      </c>
      <c r="S1195" s="33" t="s">
        <v>11845</v>
      </c>
      <c r="T1195" s="13" t="s">
        <v>11846</v>
      </c>
      <c r="U1195" s="13" t="s">
        <v>11847</v>
      </c>
      <c r="V1195" s="13">
        <v>100000000</v>
      </c>
      <c r="W1195" s="13" t="s">
        <v>60</v>
      </c>
      <c r="X1195" s="13">
        <v>100000000</v>
      </c>
      <c r="Y1195" s="13" t="s">
        <v>61</v>
      </c>
      <c r="Z1195" s="13">
        <v>11</v>
      </c>
      <c r="AA1195" s="13">
        <v>20250000</v>
      </c>
      <c r="AB1195" s="13" t="s">
        <v>60</v>
      </c>
      <c r="AC1195" s="13">
        <v>20250000</v>
      </c>
      <c r="AD1195" s="13" t="s">
        <v>62</v>
      </c>
      <c r="AE1195" s="13">
        <v>609750000</v>
      </c>
      <c r="AF1195" s="13" t="s">
        <v>60</v>
      </c>
      <c r="AG1195" s="13">
        <v>609750000</v>
      </c>
      <c r="AH1195" s="13">
        <v>709750000</v>
      </c>
      <c r="AI1195" s="13" t="s">
        <v>60</v>
      </c>
      <c r="AJ1195" s="13">
        <v>709750000</v>
      </c>
      <c r="AK1195" s="13" t="s">
        <v>11848</v>
      </c>
      <c r="AL1195" s="13" t="s">
        <v>11849</v>
      </c>
      <c r="AM1195" s="13" t="s">
        <v>11850</v>
      </c>
      <c r="AN1195" s="13" t="s">
        <v>66</v>
      </c>
      <c r="AO1195" s="13" t="s">
        <v>11851</v>
      </c>
      <c r="AP1195" s="21" t="s">
        <v>11852</v>
      </c>
      <c r="AQ1195" s="13" t="s">
        <v>50</v>
      </c>
      <c r="AR1195" s="13" t="s">
        <v>50</v>
      </c>
    </row>
    <row r="1196" spans="1:44" ht="15" thickBot="1">
      <c r="A1196" s="4" t="s">
        <v>11853</v>
      </c>
      <c r="B1196" s="5">
        <v>32595</v>
      </c>
      <c r="C1196" s="6">
        <v>35431</v>
      </c>
      <c r="D1196" s="7" t="s">
        <v>45</v>
      </c>
      <c r="E1196" s="7" t="s">
        <v>46</v>
      </c>
      <c r="F1196" s="7" t="s">
        <v>47</v>
      </c>
      <c r="G1196" s="7" t="s">
        <v>48</v>
      </c>
      <c r="H1196" s="7" t="s">
        <v>49</v>
      </c>
      <c r="I1196" s="7" t="s">
        <v>50</v>
      </c>
      <c r="J1196" s="6">
        <v>45511</v>
      </c>
      <c r="K1196" s="7" t="s">
        <v>51</v>
      </c>
      <c r="L1196" s="7" t="s">
        <v>162</v>
      </c>
      <c r="M1196" s="7" t="s">
        <v>11854</v>
      </c>
      <c r="N1196" s="7" t="s">
        <v>2719</v>
      </c>
      <c r="O1196" s="7" t="s">
        <v>11855</v>
      </c>
      <c r="P1196" s="7">
        <v>219</v>
      </c>
      <c r="Q1196" s="7" t="s">
        <v>2721</v>
      </c>
      <c r="R1196" s="34" t="s">
        <v>11856</v>
      </c>
      <c r="S1196" s="34" t="s">
        <v>11857</v>
      </c>
      <c r="T1196" s="7" t="s">
        <v>11858</v>
      </c>
      <c r="U1196" s="7" t="s">
        <v>11859</v>
      </c>
      <c r="V1196" s="7">
        <v>1250000000</v>
      </c>
      <c r="W1196" s="7" t="s">
        <v>60</v>
      </c>
      <c r="X1196" s="7">
        <v>1250000000</v>
      </c>
      <c r="Y1196" s="7" t="s">
        <v>61</v>
      </c>
      <c r="Z1196" s="7">
        <v>3</v>
      </c>
      <c r="AA1196" s="7">
        <v>72900000</v>
      </c>
      <c r="AB1196" s="7" t="s">
        <v>60</v>
      </c>
      <c r="AC1196" s="7">
        <v>72900000</v>
      </c>
      <c r="AD1196" s="7" t="s">
        <v>62</v>
      </c>
      <c r="AE1196" s="7">
        <v>207900000</v>
      </c>
      <c r="AF1196" s="7" t="s">
        <v>60</v>
      </c>
      <c r="AG1196" s="7">
        <v>207900000</v>
      </c>
      <c r="AH1196" s="7">
        <v>1457900000</v>
      </c>
      <c r="AI1196" s="7" t="s">
        <v>60</v>
      </c>
      <c r="AJ1196" s="7">
        <v>1457900000</v>
      </c>
      <c r="AK1196" s="7" t="s">
        <v>11860</v>
      </c>
      <c r="AL1196" s="7" t="s">
        <v>50</v>
      </c>
      <c r="AM1196" s="7" t="s">
        <v>11861</v>
      </c>
      <c r="AN1196" s="7" t="s">
        <v>66</v>
      </c>
      <c r="AO1196" s="7" t="s">
        <v>11862</v>
      </c>
      <c r="AP1196" s="22" t="s">
        <v>11863</v>
      </c>
      <c r="AQ1196" s="7" t="s">
        <v>50</v>
      </c>
      <c r="AR1196" s="7" t="s">
        <v>50</v>
      </c>
    </row>
    <row r="1197" spans="1:44" ht="15" thickBot="1">
      <c r="A1197" s="10" t="s">
        <v>11864</v>
      </c>
      <c r="B1197" s="11">
        <v>58929</v>
      </c>
      <c r="C1197" s="12">
        <v>43013</v>
      </c>
      <c r="D1197" s="13" t="s">
        <v>45</v>
      </c>
      <c r="E1197" s="13" t="s">
        <v>46</v>
      </c>
      <c r="F1197" s="13" t="s">
        <v>70</v>
      </c>
      <c r="G1197" s="13" t="s">
        <v>87</v>
      </c>
      <c r="H1197" s="13" t="s">
        <v>11865</v>
      </c>
      <c r="I1197" s="13" t="s">
        <v>50</v>
      </c>
      <c r="J1197" s="12">
        <v>45512</v>
      </c>
      <c r="K1197" s="13" t="s">
        <v>191</v>
      </c>
      <c r="L1197" s="13" t="s">
        <v>73</v>
      </c>
      <c r="M1197" s="13" t="s">
        <v>11866</v>
      </c>
      <c r="N1197" s="13" t="s">
        <v>493</v>
      </c>
      <c r="O1197" s="13" t="s">
        <v>11867</v>
      </c>
      <c r="P1197" s="13">
        <v>227</v>
      </c>
      <c r="Q1197" s="13" t="s">
        <v>495</v>
      </c>
      <c r="R1197" s="33" t="s">
        <v>11868</v>
      </c>
      <c r="S1197" s="33" t="s">
        <v>11869</v>
      </c>
      <c r="T1197" s="13" t="s">
        <v>11870</v>
      </c>
      <c r="U1197" s="13" t="s">
        <v>11871</v>
      </c>
      <c r="V1197" s="13">
        <v>15000000</v>
      </c>
      <c r="W1197" s="13" t="s">
        <v>60</v>
      </c>
      <c r="X1197" s="13">
        <v>15000000</v>
      </c>
      <c r="Y1197" s="13" t="s">
        <v>81</v>
      </c>
      <c r="Z1197" s="13">
        <v>6</v>
      </c>
      <c r="AA1197" s="13">
        <v>15000000</v>
      </c>
      <c r="AB1197" s="13" t="s">
        <v>60</v>
      </c>
      <c r="AC1197" s="13">
        <v>15000000</v>
      </c>
      <c r="AD1197" s="13" t="s">
        <v>73</v>
      </c>
      <c r="AE1197" s="13">
        <v>55000000</v>
      </c>
      <c r="AF1197" s="13" t="s">
        <v>60</v>
      </c>
      <c r="AG1197" s="13">
        <v>55000000</v>
      </c>
      <c r="AH1197" s="13">
        <v>55000000</v>
      </c>
      <c r="AI1197" s="13" t="s">
        <v>60</v>
      </c>
      <c r="AJ1197" s="13">
        <v>55000000</v>
      </c>
      <c r="AK1197" s="13" t="s">
        <v>11872</v>
      </c>
      <c r="AL1197" s="13" t="s">
        <v>50</v>
      </c>
      <c r="AM1197" s="13" t="s">
        <v>11873</v>
      </c>
      <c r="AN1197" s="13" t="s">
        <v>66</v>
      </c>
      <c r="AO1197" s="13" t="s">
        <v>11874</v>
      </c>
      <c r="AP1197" s="21" t="s">
        <v>11875</v>
      </c>
      <c r="AQ1197" s="13" t="s">
        <v>50</v>
      </c>
      <c r="AR1197" s="13" t="s">
        <v>50</v>
      </c>
    </row>
    <row r="1198" spans="1:44" ht="15" thickBot="1">
      <c r="A1198" s="4" t="s">
        <v>11876</v>
      </c>
      <c r="B1198" s="5">
        <v>876765</v>
      </c>
      <c r="C1198" s="6">
        <v>38504</v>
      </c>
      <c r="D1198" s="7" t="s">
        <v>45</v>
      </c>
      <c r="E1198" s="7" t="s">
        <v>46</v>
      </c>
      <c r="F1198" s="7" t="s">
        <v>47</v>
      </c>
      <c r="G1198" s="7" t="s">
        <v>71</v>
      </c>
      <c r="H1198" s="7" t="s">
        <v>49</v>
      </c>
      <c r="I1198" s="7" t="s">
        <v>50</v>
      </c>
      <c r="J1198" s="6">
        <v>45509</v>
      </c>
      <c r="K1198" s="7" t="s">
        <v>161</v>
      </c>
      <c r="L1198" s="7" t="s">
        <v>162</v>
      </c>
      <c r="M1198" s="7" t="s">
        <v>11877</v>
      </c>
      <c r="N1198" s="7" t="s">
        <v>9489</v>
      </c>
      <c r="O1198" s="7" t="s">
        <v>11878</v>
      </c>
      <c r="P1198" s="7">
        <v>236</v>
      </c>
      <c r="Q1198" s="7" t="s">
        <v>56</v>
      </c>
      <c r="R1198" s="34" t="s">
        <v>11879</v>
      </c>
      <c r="S1198" s="34" t="s">
        <v>11880</v>
      </c>
      <c r="T1198" s="7" t="s">
        <v>11881</v>
      </c>
      <c r="U1198" s="7" t="s">
        <v>11882</v>
      </c>
      <c r="V1198" s="7">
        <v>245000000</v>
      </c>
      <c r="W1198" s="7" t="s">
        <v>60</v>
      </c>
      <c r="X1198" s="7">
        <v>245000000</v>
      </c>
      <c r="Y1198" s="7" t="s">
        <v>61</v>
      </c>
      <c r="Z1198" s="7">
        <v>13</v>
      </c>
      <c r="AA1198" s="7">
        <v>90000000</v>
      </c>
      <c r="AB1198" s="7" t="s">
        <v>60</v>
      </c>
      <c r="AC1198" s="7">
        <v>90000000</v>
      </c>
      <c r="AD1198" s="7" t="s">
        <v>290</v>
      </c>
      <c r="AE1198" s="7">
        <v>236086897</v>
      </c>
      <c r="AF1198" s="7" t="s">
        <v>60</v>
      </c>
      <c r="AG1198" s="7">
        <v>236086897</v>
      </c>
      <c r="AH1198" s="7">
        <v>1011086897</v>
      </c>
      <c r="AI1198" s="7" t="s">
        <v>60</v>
      </c>
      <c r="AJ1198" s="7">
        <v>1011086897</v>
      </c>
      <c r="AK1198" s="7" t="s">
        <v>11883</v>
      </c>
      <c r="AL1198" s="7" t="s">
        <v>50</v>
      </c>
      <c r="AM1198" s="7" t="s">
        <v>11884</v>
      </c>
      <c r="AN1198" s="7" t="s">
        <v>66</v>
      </c>
      <c r="AO1198" s="7" t="s">
        <v>11885</v>
      </c>
      <c r="AP1198" s="22" t="s">
        <v>11886</v>
      </c>
      <c r="AQ1198" s="7" t="s">
        <v>50</v>
      </c>
      <c r="AR1198" s="7" t="s">
        <v>50</v>
      </c>
    </row>
    <row r="1199" spans="1:44" ht="15" thickBot="1">
      <c r="A1199" s="10" t="s">
        <v>11887</v>
      </c>
      <c r="B1199" s="13">
        <v>75</v>
      </c>
      <c r="C1199" s="12">
        <v>44927</v>
      </c>
      <c r="D1199" s="13" t="s">
        <v>45</v>
      </c>
      <c r="E1199" s="13" t="s">
        <v>46</v>
      </c>
      <c r="F1199" s="13" t="s">
        <v>70</v>
      </c>
      <c r="G1199" s="26" t="s">
        <v>54946</v>
      </c>
      <c r="H1199" s="13" t="s">
        <v>50</v>
      </c>
      <c r="I1199" s="13" t="s">
        <v>50</v>
      </c>
      <c r="J1199" s="12">
        <v>45510</v>
      </c>
      <c r="K1199" s="13" t="s">
        <v>50</v>
      </c>
      <c r="L1199" s="13" t="s">
        <v>241</v>
      </c>
      <c r="M1199" s="13" t="s">
        <v>2693</v>
      </c>
      <c r="N1199" s="13" t="s">
        <v>694</v>
      </c>
      <c r="O1199" s="13" t="s">
        <v>11888</v>
      </c>
      <c r="P1199" s="13">
        <v>254</v>
      </c>
      <c r="Q1199" s="13" t="s">
        <v>120</v>
      </c>
      <c r="R1199" s="33" t="s">
        <v>11889</v>
      </c>
      <c r="S1199" s="33" t="s">
        <v>11890</v>
      </c>
      <c r="T1199" s="13" t="s">
        <v>11891</v>
      </c>
      <c r="U1199" s="13" t="s">
        <v>50</v>
      </c>
      <c r="V1199" s="13">
        <v>68000000</v>
      </c>
      <c r="W1199" s="13" t="s">
        <v>60</v>
      </c>
      <c r="X1199" s="13">
        <v>68000000</v>
      </c>
      <c r="Y1199" s="13" t="s">
        <v>154</v>
      </c>
      <c r="Z1199" s="13">
        <v>3</v>
      </c>
      <c r="AA1199" s="13">
        <v>68000000</v>
      </c>
      <c r="AB1199" s="13" t="s">
        <v>60</v>
      </c>
      <c r="AC1199" s="13">
        <v>68000000</v>
      </c>
      <c r="AD1199" s="13" t="s">
        <v>241</v>
      </c>
      <c r="AE1199" s="13">
        <v>119000000</v>
      </c>
      <c r="AF1199" s="13" t="s">
        <v>60</v>
      </c>
      <c r="AG1199" s="13">
        <v>119000000</v>
      </c>
      <c r="AH1199" s="13">
        <v>178000000</v>
      </c>
      <c r="AI1199" s="13" t="s">
        <v>60</v>
      </c>
      <c r="AJ1199" s="13">
        <v>178000000</v>
      </c>
      <c r="AK1199" s="13" t="s">
        <v>11892</v>
      </c>
      <c r="AL1199" s="13" t="s">
        <v>50</v>
      </c>
      <c r="AM1199" s="13" t="s">
        <v>11893</v>
      </c>
      <c r="AN1199" s="13" t="s">
        <v>66</v>
      </c>
      <c r="AO1199" s="13" t="s">
        <v>11894</v>
      </c>
      <c r="AP1199" s="21" t="s">
        <v>11895</v>
      </c>
      <c r="AQ1199" s="13" t="s">
        <v>50</v>
      </c>
      <c r="AR1199" s="13" t="s">
        <v>50</v>
      </c>
    </row>
    <row r="1200" spans="1:44" ht="15" thickBot="1">
      <c r="A1200" s="4" t="s">
        <v>11896</v>
      </c>
      <c r="B1200" s="5">
        <v>1915</v>
      </c>
      <c r="C1200" s="6">
        <v>41640</v>
      </c>
      <c r="D1200" s="7" t="s">
        <v>45</v>
      </c>
      <c r="E1200" s="7" t="s">
        <v>46</v>
      </c>
      <c r="F1200" s="7" t="s">
        <v>70</v>
      </c>
      <c r="G1200" s="7" t="s">
        <v>145</v>
      </c>
      <c r="H1200" s="7" t="s">
        <v>7138</v>
      </c>
      <c r="I1200" s="7" t="s">
        <v>50</v>
      </c>
      <c r="J1200" s="6">
        <v>45505</v>
      </c>
      <c r="K1200" s="7" t="s">
        <v>191</v>
      </c>
      <c r="L1200" s="7" t="s">
        <v>124</v>
      </c>
      <c r="M1200" s="7" t="s">
        <v>11897</v>
      </c>
      <c r="N1200" s="7" t="s">
        <v>720</v>
      </c>
      <c r="O1200" s="7" t="s">
        <v>11898</v>
      </c>
      <c r="P1200" s="7">
        <v>262</v>
      </c>
      <c r="Q1200" s="7" t="s">
        <v>135</v>
      </c>
      <c r="R1200" s="34" t="s">
        <v>11899</v>
      </c>
      <c r="S1200" s="34" t="s">
        <v>11900</v>
      </c>
      <c r="T1200" s="7" t="s">
        <v>11901</v>
      </c>
      <c r="U1200" s="7" t="s">
        <v>50</v>
      </c>
      <c r="V1200" s="7">
        <v>47000000</v>
      </c>
      <c r="W1200" s="7" t="s">
        <v>60</v>
      </c>
      <c r="X1200" s="7">
        <v>47000000</v>
      </c>
      <c r="Y1200" s="7" t="s">
        <v>81</v>
      </c>
      <c r="Z1200" s="7">
        <v>7</v>
      </c>
      <c r="AA1200" s="7">
        <v>47000000</v>
      </c>
      <c r="AB1200" s="7" t="s">
        <v>60</v>
      </c>
      <c r="AC1200" s="7">
        <v>47000000</v>
      </c>
      <c r="AD1200" s="7" t="s">
        <v>124</v>
      </c>
      <c r="AE1200" s="7">
        <v>114909855</v>
      </c>
      <c r="AF1200" s="7" t="s">
        <v>60</v>
      </c>
      <c r="AG1200" s="7">
        <v>114909855</v>
      </c>
      <c r="AH1200" s="7">
        <v>114909855</v>
      </c>
      <c r="AI1200" s="7" t="s">
        <v>60</v>
      </c>
      <c r="AJ1200" s="7">
        <v>114909855</v>
      </c>
      <c r="AK1200" s="7" t="s">
        <v>11902</v>
      </c>
      <c r="AL1200" s="7" t="s">
        <v>50</v>
      </c>
      <c r="AM1200" s="7" t="s">
        <v>11903</v>
      </c>
      <c r="AN1200" s="7" t="s">
        <v>66</v>
      </c>
      <c r="AO1200" s="7" t="s">
        <v>11904</v>
      </c>
      <c r="AP1200" s="22" t="s">
        <v>11905</v>
      </c>
      <c r="AQ1200" s="7" t="s">
        <v>50</v>
      </c>
      <c r="AR1200" s="7" t="s">
        <v>50</v>
      </c>
    </row>
    <row r="1201" spans="1:44" ht="15" thickBot="1">
      <c r="A1201" s="10" t="s">
        <v>11906</v>
      </c>
      <c r="B1201" s="11">
        <v>64228</v>
      </c>
      <c r="C1201" s="12">
        <v>42005</v>
      </c>
      <c r="D1201" s="13" t="s">
        <v>45</v>
      </c>
      <c r="E1201" s="13" t="s">
        <v>46</v>
      </c>
      <c r="F1201" s="13" t="s">
        <v>70</v>
      </c>
      <c r="G1201" s="13" t="s">
        <v>176</v>
      </c>
      <c r="H1201" s="13" t="s">
        <v>5091</v>
      </c>
      <c r="I1201" s="13" t="s">
        <v>50</v>
      </c>
      <c r="J1201" s="12">
        <v>45505</v>
      </c>
      <c r="K1201" s="13" t="s">
        <v>191</v>
      </c>
      <c r="L1201" s="13" t="s">
        <v>283</v>
      </c>
      <c r="M1201" s="13" t="s">
        <v>11907</v>
      </c>
      <c r="N1201" s="13" t="s">
        <v>11908</v>
      </c>
      <c r="O1201" s="13" t="s">
        <v>11909</v>
      </c>
      <c r="P1201" s="13">
        <v>266</v>
      </c>
      <c r="Q1201" s="13" t="s">
        <v>545</v>
      </c>
      <c r="R1201" s="33" t="s">
        <v>11910</v>
      </c>
      <c r="S1201" s="30" t="s">
        <v>50</v>
      </c>
      <c r="T1201" s="13" t="s">
        <v>11911</v>
      </c>
      <c r="U1201" s="13" t="s">
        <v>50</v>
      </c>
      <c r="V1201" s="13">
        <v>22900000000</v>
      </c>
      <c r="W1201" s="13" t="s">
        <v>11912</v>
      </c>
      <c r="X1201" s="13">
        <v>392802634</v>
      </c>
      <c r="Y1201" s="13" t="s">
        <v>50</v>
      </c>
      <c r="Z1201" s="13">
        <v>3</v>
      </c>
      <c r="AA1201" s="13">
        <v>300000000</v>
      </c>
      <c r="AB1201" s="13" t="s">
        <v>60</v>
      </c>
      <c r="AC1201" s="13">
        <v>300000000</v>
      </c>
      <c r="AD1201" s="13" t="s">
        <v>178</v>
      </c>
      <c r="AE1201" s="13">
        <v>475000000</v>
      </c>
      <c r="AF1201" s="13" t="s">
        <v>60</v>
      </c>
      <c r="AG1201" s="13">
        <v>475000000</v>
      </c>
      <c r="AH1201" s="13">
        <v>867802634</v>
      </c>
      <c r="AI1201" s="13" t="s">
        <v>60</v>
      </c>
      <c r="AJ1201" s="13">
        <v>867802634</v>
      </c>
      <c r="AK1201" s="13" t="s">
        <v>11913</v>
      </c>
      <c r="AL1201" s="13" t="s">
        <v>50</v>
      </c>
      <c r="AM1201" s="13" t="s">
        <v>11914</v>
      </c>
      <c r="AN1201" s="13" t="s">
        <v>66</v>
      </c>
      <c r="AO1201" s="13" t="s">
        <v>11915</v>
      </c>
      <c r="AP1201" s="13" t="s">
        <v>50</v>
      </c>
      <c r="AQ1201" s="21" t="s">
        <v>11916</v>
      </c>
      <c r="AR1201" s="13" t="s">
        <v>50</v>
      </c>
    </row>
    <row r="1202" spans="1:44" ht="15" thickBot="1">
      <c r="A1202" s="4" t="s">
        <v>11917</v>
      </c>
      <c r="B1202" s="5">
        <v>139998</v>
      </c>
      <c r="C1202" s="6">
        <v>42370</v>
      </c>
      <c r="D1202" s="7" t="s">
        <v>45</v>
      </c>
      <c r="E1202" s="7" t="s">
        <v>46</v>
      </c>
      <c r="F1202" s="7" t="s">
        <v>70</v>
      </c>
      <c r="G1202" s="7" t="s">
        <v>87</v>
      </c>
      <c r="H1202" s="7" t="s">
        <v>11918</v>
      </c>
      <c r="I1202" s="7" t="s">
        <v>50</v>
      </c>
      <c r="J1202" s="6">
        <v>45512</v>
      </c>
      <c r="K1202" s="7" t="s">
        <v>191</v>
      </c>
      <c r="L1202" s="7" t="s">
        <v>241</v>
      </c>
      <c r="M1202" s="7" t="s">
        <v>11919</v>
      </c>
      <c r="N1202" s="7" t="s">
        <v>11920</v>
      </c>
      <c r="O1202" s="7" t="s">
        <v>11921</v>
      </c>
      <c r="P1202" s="7">
        <v>280</v>
      </c>
      <c r="Q1202" s="7" t="s">
        <v>6089</v>
      </c>
      <c r="R1202" s="34" t="s">
        <v>11922</v>
      </c>
      <c r="S1202" s="34" t="s">
        <v>11923</v>
      </c>
      <c r="T1202" s="7" t="s">
        <v>11924</v>
      </c>
      <c r="U1202" s="7" t="s">
        <v>11925</v>
      </c>
      <c r="V1202" s="7">
        <v>6500000</v>
      </c>
      <c r="W1202" s="7" t="s">
        <v>60</v>
      </c>
      <c r="X1202" s="7">
        <v>6500000</v>
      </c>
      <c r="Y1202" s="7" t="s">
        <v>154</v>
      </c>
      <c r="Z1202" s="7">
        <v>6</v>
      </c>
      <c r="AA1202" s="7">
        <v>6500000</v>
      </c>
      <c r="AB1202" s="7" t="s">
        <v>60</v>
      </c>
      <c r="AC1202" s="7">
        <v>6500000</v>
      </c>
      <c r="AD1202" s="7" t="s">
        <v>241</v>
      </c>
      <c r="AE1202" s="7">
        <v>10500000</v>
      </c>
      <c r="AF1202" s="7" t="s">
        <v>60</v>
      </c>
      <c r="AG1202" s="7">
        <v>10500000</v>
      </c>
      <c r="AH1202" s="7">
        <v>10500000</v>
      </c>
      <c r="AI1202" s="7" t="s">
        <v>60</v>
      </c>
      <c r="AJ1202" s="7">
        <v>10500000</v>
      </c>
      <c r="AK1202" s="7" t="s">
        <v>11926</v>
      </c>
      <c r="AL1202" s="7" t="s">
        <v>50</v>
      </c>
      <c r="AM1202" s="7" t="s">
        <v>11927</v>
      </c>
      <c r="AN1202" s="7" t="s">
        <v>66</v>
      </c>
      <c r="AO1202" s="7" t="s">
        <v>11928</v>
      </c>
      <c r="AP1202" s="22" t="s">
        <v>11929</v>
      </c>
      <c r="AQ1202" s="7" t="s">
        <v>50</v>
      </c>
      <c r="AR1202" s="7" t="s">
        <v>50</v>
      </c>
    </row>
    <row r="1203" spans="1:44" ht="15" thickBot="1">
      <c r="A1203" s="10" t="s">
        <v>11930</v>
      </c>
      <c r="B1203" s="11">
        <v>213501</v>
      </c>
      <c r="C1203" s="12">
        <v>39448</v>
      </c>
      <c r="D1203" s="13" t="s">
        <v>45</v>
      </c>
      <c r="E1203" s="13" t="s">
        <v>46</v>
      </c>
      <c r="F1203" s="13" t="s">
        <v>70</v>
      </c>
      <c r="G1203" s="13" t="s">
        <v>145</v>
      </c>
      <c r="H1203" s="13" t="s">
        <v>11931</v>
      </c>
      <c r="I1203" s="13" t="s">
        <v>50</v>
      </c>
      <c r="J1203" s="12">
        <v>45510</v>
      </c>
      <c r="K1203" s="13" t="s">
        <v>191</v>
      </c>
      <c r="L1203" s="13" t="s">
        <v>178</v>
      </c>
      <c r="M1203" s="13" t="s">
        <v>11932</v>
      </c>
      <c r="N1203" s="13" t="s">
        <v>1626</v>
      </c>
      <c r="O1203" s="13" t="s">
        <v>11933</v>
      </c>
      <c r="P1203" s="13">
        <v>290</v>
      </c>
      <c r="Q1203" s="13" t="s">
        <v>135</v>
      </c>
      <c r="R1203" s="33" t="s">
        <v>11934</v>
      </c>
      <c r="S1203" s="33" t="s">
        <v>11935</v>
      </c>
      <c r="T1203" s="13" t="s">
        <v>11936</v>
      </c>
      <c r="U1203" s="13" t="s">
        <v>50</v>
      </c>
      <c r="V1203" s="13">
        <v>30000000</v>
      </c>
      <c r="W1203" s="13" t="s">
        <v>60</v>
      </c>
      <c r="X1203" s="13">
        <v>30000000</v>
      </c>
      <c r="Y1203" s="13" t="s">
        <v>50</v>
      </c>
      <c r="Z1203" s="13">
        <v>2</v>
      </c>
      <c r="AA1203" s="13">
        <v>30000000</v>
      </c>
      <c r="AB1203" s="13" t="s">
        <v>60</v>
      </c>
      <c r="AC1203" s="13">
        <v>30000000</v>
      </c>
      <c r="AD1203" s="13" t="s">
        <v>178</v>
      </c>
      <c r="AE1203" s="13">
        <v>51474942</v>
      </c>
      <c r="AF1203" s="13" t="s">
        <v>60</v>
      </c>
      <c r="AG1203" s="13">
        <v>51474942</v>
      </c>
      <c r="AH1203" s="13">
        <v>51474942</v>
      </c>
      <c r="AI1203" s="13" t="s">
        <v>60</v>
      </c>
      <c r="AJ1203" s="13">
        <v>51474942</v>
      </c>
      <c r="AK1203" s="13" t="s">
        <v>11937</v>
      </c>
      <c r="AL1203" s="13" t="s">
        <v>50</v>
      </c>
      <c r="AM1203" s="13" t="s">
        <v>11938</v>
      </c>
      <c r="AN1203" s="13" t="s">
        <v>66</v>
      </c>
      <c r="AO1203" s="13" t="s">
        <v>11939</v>
      </c>
      <c r="AP1203" s="21" t="s">
        <v>11940</v>
      </c>
      <c r="AQ1203" s="13" t="s">
        <v>50</v>
      </c>
      <c r="AR1203" s="13" t="s">
        <v>50</v>
      </c>
    </row>
    <row r="1204" spans="1:44" ht="15" thickBot="1">
      <c r="A1204" s="4" t="s">
        <v>11941</v>
      </c>
      <c r="B1204" s="5">
        <v>2357</v>
      </c>
      <c r="C1204" s="6">
        <v>43466</v>
      </c>
      <c r="D1204" s="7" t="s">
        <v>45</v>
      </c>
      <c r="E1204" s="7" t="s">
        <v>46</v>
      </c>
      <c r="F1204" s="7" t="s">
        <v>70</v>
      </c>
      <c r="G1204" s="26" t="s">
        <v>54946</v>
      </c>
      <c r="H1204" s="7" t="s">
        <v>11942</v>
      </c>
      <c r="I1204" s="7" t="s">
        <v>50</v>
      </c>
      <c r="J1204" s="6">
        <v>45509</v>
      </c>
      <c r="K1204" s="7" t="s">
        <v>116</v>
      </c>
      <c r="L1204" s="7" t="s">
        <v>124</v>
      </c>
      <c r="M1204" s="7" t="s">
        <v>2693</v>
      </c>
      <c r="N1204" s="7" t="s">
        <v>3017</v>
      </c>
      <c r="O1204" s="7" t="s">
        <v>11943</v>
      </c>
      <c r="P1204" s="7">
        <v>302</v>
      </c>
      <c r="Q1204" s="7" t="s">
        <v>1024</v>
      </c>
      <c r="R1204" s="34" t="s">
        <v>11944</v>
      </c>
      <c r="S1204" s="34" t="s">
        <v>11945</v>
      </c>
      <c r="T1204" s="7" t="s">
        <v>11946</v>
      </c>
      <c r="U1204" s="7" t="s">
        <v>11947</v>
      </c>
      <c r="V1204" s="7">
        <v>63500000</v>
      </c>
      <c r="W1204" s="7" t="s">
        <v>60</v>
      </c>
      <c r="X1204" s="7">
        <v>63500000</v>
      </c>
      <c r="Y1204" s="7" t="s">
        <v>81</v>
      </c>
      <c r="Z1204" s="7">
        <v>4</v>
      </c>
      <c r="AA1204" s="7">
        <v>63500000</v>
      </c>
      <c r="AB1204" s="7" t="s">
        <v>60</v>
      </c>
      <c r="AC1204" s="7">
        <v>63500000</v>
      </c>
      <c r="AD1204" s="7" t="s">
        <v>124</v>
      </c>
      <c r="AE1204" s="7">
        <v>213100000</v>
      </c>
      <c r="AF1204" s="7" t="s">
        <v>60</v>
      </c>
      <c r="AG1204" s="7">
        <v>213100000</v>
      </c>
      <c r="AH1204" s="7">
        <v>238400000</v>
      </c>
      <c r="AI1204" s="7" t="s">
        <v>60</v>
      </c>
      <c r="AJ1204" s="7">
        <v>238400000</v>
      </c>
      <c r="AK1204" s="7" t="s">
        <v>11948</v>
      </c>
      <c r="AL1204" s="7" t="s">
        <v>50</v>
      </c>
      <c r="AM1204" s="7" t="s">
        <v>11949</v>
      </c>
      <c r="AN1204" s="7" t="s">
        <v>66</v>
      </c>
      <c r="AO1204" s="7" t="s">
        <v>11950</v>
      </c>
      <c r="AP1204" s="22" t="s">
        <v>11951</v>
      </c>
      <c r="AQ1204" s="7" t="s">
        <v>50</v>
      </c>
      <c r="AR1204" s="7" t="s">
        <v>50</v>
      </c>
    </row>
    <row r="1205" spans="1:44" ht="15" thickBot="1">
      <c r="A1205" s="10" t="s">
        <v>11952</v>
      </c>
      <c r="B1205" s="11">
        <v>1527</v>
      </c>
      <c r="C1205" s="12">
        <v>44851</v>
      </c>
      <c r="D1205" s="13" t="s">
        <v>45</v>
      </c>
      <c r="E1205" s="13" t="s">
        <v>46</v>
      </c>
      <c r="F1205" s="13" t="s">
        <v>70</v>
      </c>
      <c r="G1205" s="13" t="s">
        <v>87</v>
      </c>
      <c r="H1205" s="13" t="s">
        <v>1126</v>
      </c>
      <c r="I1205" s="13" t="s">
        <v>50</v>
      </c>
      <c r="J1205" s="12">
        <v>45510</v>
      </c>
      <c r="K1205" s="13" t="s">
        <v>116</v>
      </c>
      <c r="L1205" s="13" t="s">
        <v>147</v>
      </c>
      <c r="M1205" s="13" t="s">
        <v>11953</v>
      </c>
      <c r="N1205" s="13" t="s">
        <v>180</v>
      </c>
      <c r="O1205" s="13" t="s">
        <v>11954</v>
      </c>
      <c r="P1205" s="13">
        <v>328</v>
      </c>
      <c r="Q1205" s="13" t="s">
        <v>120</v>
      </c>
      <c r="R1205" s="33" t="s">
        <v>11955</v>
      </c>
      <c r="S1205" s="33" t="s">
        <v>11956</v>
      </c>
      <c r="T1205" s="13" t="s">
        <v>11957</v>
      </c>
      <c r="U1205" s="13" t="s">
        <v>11958</v>
      </c>
      <c r="V1205" s="13">
        <v>50000000</v>
      </c>
      <c r="W1205" s="13" t="s">
        <v>60</v>
      </c>
      <c r="X1205" s="13">
        <v>50000000</v>
      </c>
      <c r="Y1205" s="13" t="s">
        <v>154</v>
      </c>
      <c r="Z1205" s="13">
        <v>3</v>
      </c>
      <c r="AA1205" s="13">
        <v>50000000</v>
      </c>
      <c r="AB1205" s="13" t="s">
        <v>60</v>
      </c>
      <c r="AC1205" s="13">
        <v>50000000</v>
      </c>
      <c r="AD1205" s="13" t="s">
        <v>147</v>
      </c>
      <c r="AE1205" s="13">
        <v>81000000</v>
      </c>
      <c r="AF1205" s="13" t="s">
        <v>60</v>
      </c>
      <c r="AG1205" s="13">
        <v>81000000</v>
      </c>
      <c r="AH1205" s="13">
        <v>81000000</v>
      </c>
      <c r="AI1205" s="13" t="s">
        <v>60</v>
      </c>
      <c r="AJ1205" s="13">
        <v>81000000</v>
      </c>
      <c r="AK1205" s="13" t="s">
        <v>11959</v>
      </c>
      <c r="AL1205" s="13" t="s">
        <v>50</v>
      </c>
      <c r="AM1205" s="13" t="s">
        <v>11960</v>
      </c>
      <c r="AN1205" s="13" t="s">
        <v>66</v>
      </c>
      <c r="AO1205" s="13" t="s">
        <v>11961</v>
      </c>
      <c r="AP1205" s="21" t="s">
        <v>11962</v>
      </c>
      <c r="AQ1205" s="13" t="s">
        <v>50</v>
      </c>
      <c r="AR1205" s="13" t="s">
        <v>50</v>
      </c>
    </row>
    <row r="1206" spans="1:44" ht="15" thickBot="1">
      <c r="A1206" s="4" t="s">
        <v>11963</v>
      </c>
      <c r="B1206" s="5">
        <v>3789</v>
      </c>
      <c r="C1206" s="6">
        <v>42370</v>
      </c>
      <c r="D1206" s="7" t="s">
        <v>45</v>
      </c>
      <c r="E1206" s="7" t="s">
        <v>46</v>
      </c>
      <c r="F1206" s="7" t="s">
        <v>70</v>
      </c>
      <c r="G1206" s="7" t="s">
        <v>87</v>
      </c>
      <c r="H1206" s="7" t="s">
        <v>11964</v>
      </c>
      <c r="I1206" s="7" t="s">
        <v>50</v>
      </c>
      <c r="J1206" s="6">
        <v>45510</v>
      </c>
      <c r="K1206" s="7" t="s">
        <v>116</v>
      </c>
      <c r="L1206" s="7" t="s">
        <v>131</v>
      </c>
      <c r="M1206" s="7" t="s">
        <v>11965</v>
      </c>
      <c r="N1206" s="7" t="s">
        <v>1222</v>
      </c>
      <c r="O1206" s="7" t="s">
        <v>11966</v>
      </c>
      <c r="P1206" s="7">
        <v>343</v>
      </c>
      <c r="Q1206" s="7" t="s">
        <v>707</v>
      </c>
      <c r="R1206" s="34" t="s">
        <v>11967</v>
      </c>
      <c r="S1206" s="34" t="s">
        <v>11968</v>
      </c>
      <c r="T1206" s="7" t="s">
        <v>50</v>
      </c>
      <c r="U1206" s="7" t="s">
        <v>50</v>
      </c>
      <c r="V1206" s="7">
        <v>323000000</v>
      </c>
      <c r="W1206" s="7" t="s">
        <v>60</v>
      </c>
      <c r="X1206" s="7">
        <v>323000000</v>
      </c>
      <c r="Y1206" s="7" t="s">
        <v>171</v>
      </c>
      <c r="Z1206" s="7">
        <v>5</v>
      </c>
      <c r="AA1206" s="7" t="s">
        <v>50</v>
      </c>
      <c r="AB1206" s="7" t="s">
        <v>50</v>
      </c>
      <c r="AC1206" s="7" t="s">
        <v>50</v>
      </c>
      <c r="AD1206" s="7" t="s">
        <v>290</v>
      </c>
      <c r="AE1206" s="7" t="s">
        <v>50</v>
      </c>
      <c r="AF1206" s="7" t="s">
        <v>50</v>
      </c>
      <c r="AG1206" s="7" t="s">
        <v>50</v>
      </c>
      <c r="AH1206" s="7">
        <v>1843000000</v>
      </c>
      <c r="AI1206" s="7" t="s">
        <v>60</v>
      </c>
      <c r="AJ1206" s="7">
        <v>1843000000</v>
      </c>
      <c r="AK1206" s="7" t="s">
        <v>11969</v>
      </c>
      <c r="AL1206" s="7" t="s">
        <v>50</v>
      </c>
      <c r="AM1206" s="7" t="s">
        <v>11970</v>
      </c>
      <c r="AN1206" s="7" t="s">
        <v>66</v>
      </c>
      <c r="AO1206" s="7" t="s">
        <v>11971</v>
      </c>
      <c r="AP1206" s="22" t="s">
        <v>11972</v>
      </c>
      <c r="AQ1206" s="7" t="s">
        <v>50</v>
      </c>
      <c r="AR1206" s="7" t="s">
        <v>50</v>
      </c>
    </row>
    <row r="1207" spans="1:44" ht="15" thickBot="1">
      <c r="A1207" s="10" t="s">
        <v>11973</v>
      </c>
      <c r="B1207" s="11">
        <v>15774</v>
      </c>
      <c r="C1207" s="12">
        <v>40909</v>
      </c>
      <c r="D1207" s="13" t="s">
        <v>45</v>
      </c>
      <c r="E1207" s="13" t="s">
        <v>46</v>
      </c>
      <c r="F1207" s="13" t="s">
        <v>70</v>
      </c>
      <c r="G1207" s="13" t="s">
        <v>145</v>
      </c>
      <c r="H1207" s="13" t="s">
        <v>477</v>
      </c>
      <c r="I1207" s="13" t="s">
        <v>50</v>
      </c>
      <c r="J1207" s="12">
        <v>45510</v>
      </c>
      <c r="K1207" s="13" t="s">
        <v>89</v>
      </c>
      <c r="L1207" s="13" t="s">
        <v>73</v>
      </c>
      <c r="M1207" s="13" t="s">
        <v>11974</v>
      </c>
      <c r="N1207" s="13" t="s">
        <v>668</v>
      </c>
      <c r="O1207" s="13" t="s">
        <v>11975</v>
      </c>
      <c r="P1207" s="13">
        <v>363</v>
      </c>
      <c r="Q1207" s="13" t="s">
        <v>670</v>
      </c>
      <c r="R1207" s="33" t="s">
        <v>11976</v>
      </c>
      <c r="S1207" s="33" t="s">
        <v>11977</v>
      </c>
      <c r="T1207" s="13" t="s">
        <v>11978</v>
      </c>
      <c r="U1207" s="13" t="s">
        <v>11979</v>
      </c>
      <c r="V1207" s="13">
        <v>50000000</v>
      </c>
      <c r="W1207" s="13" t="s">
        <v>60</v>
      </c>
      <c r="X1207" s="13">
        <v>50000000</v>
      </c>
      <c r="Y1207" s="13" t="s">
        <v>81</v>
      </c>
      <c r="Z1207" s="13">
        <v>8</v>
      </c>
      <c r="AA1207" s="13">
        <v>50000000</v>
      </c>
      <c r="AB1207" s="13" t="s">
        <v>60</v>
      </c>
      <c r="AC1207" s="13">
        <v>50000000</v>
      </c>
      <c r="AD1207" s="13" t="s">
        <v>73</v>
      </c>
      <c r="AE1207" s="13">
        <v>163223642</v>
      </c>
      <c r="AF1207" s="13" t="s">
        <v>60</v>
      </c>
      <c r="AG1207" s="13">
        <v>163223642</v>
      </c>
      <c r="AH1207" s="13">
        <v>165223642</v>
      </c>
      <c r="AI1207" s="13" t="s">
        <v>60</v>
      </c>
      <c r="AJ1207" s="13">
        <v>165223642</v>
      </c>
      <c r="AK1207" s="13" t="s">
        <v>11980</v>
      </c>
      <c r="AL1207" s="13" t="s">
        <v>50</v>
      </c>
      <c r="AM1207" s="13" t="s">
        <v>11981</v>
      </c>
      <c r="AN1207" s="13" t="s">
        <v>66</v>
      </c>
      <c r="AO1207" s="13" t="s">
        <v>11982</v>
      </c>
      <c r="AP1207" s="21" t="s">
        <v>11983</v>
      </c>
      <c r="AQ1207" s="13" t="s">
        <v>50</v>
      </c>
      <c r="AR1207" s="13" t="s">
        <v>50</v>
      </c>
    </row>
    <row r="1208" spans="1:44" ht="15" thickBot="1">
      <c r="A1208" s="4" t="s">
        <v>11984</v>
      </c>
      <c r="B1208" s="5">
        <v>1537</v>
      </c>
      <c r="C1208" s="6">
        <v>44136</v>
      </c>
      <c r="D1208" s="7" t="s">
        <v>45</v>
      </c>
      <c r="E1208" s="7" t="s">
        <v>46</v>
      </c>
      <c r="F1208" s="7" t="s">
        <v>70</v>
      </c>
      <c r="G1208" s="7" t="s">
        <v>87</v>
      </c>
      <c r="H1208" s="7" t="s">
        <v>2277</v>
      </c>
      <c r="I1208" s="7" t="s">
        <v>50</v>
      </c>
      <c r="J1208" s="6">
        <v>45505</v>
      </c>
      <c r="K1208" s="7" t="s">
        <v>116</v>
      </c>
      <c r="L1208" s="7" t="s">
        <v>147</v>
      </c>
      <c r="M1208" s="7" t="s">
        <v>11985</v>
      </c>
      <c r="N1208" s="7" t="s">
        <v>668</v>
      </c>
      <c r="O1208" s="7" t="s">
        <v>11986</v>
      </c>
      <c r="P1208" s="7">
        <v>367</v>
      </c>
      <c r="Q1208" s="7" t="s">
        <v>670</v>
      </c>
      <c r="R1208" s="34" t="s">
        <v>11987</v>
      </c>
      <c r="S1208" s="34" t="s">
        <v>11988</v>
      </c>
      <c r="T1208" s="7" t="s">
        <v>50</v>
      </c>
      <c r="U1208" s="7" t="s">
        <v>50</v>
      </c>
      <c r="V1208" s="7">
        <v>144000000</v>
      </c>
      <c r="W1208" s="7" t="s">
        <v>60</v>
      </c>
      <c r="X1208" s="7">
        <v>144000000</v>
      </c>
      <c r="Y1208" s="7" t="s">
        <v>154</v>
      </c>
      <c r="Z1208" s="7">
        <v>3</v>
      </c>
      <c r="AA1208" s="7">
        <v>144000000</v>
      </c>
      <c r="AB1208" s="7" t="s">
        <v>60</v>
      </c>
      <c r="AC1208" s="7">
        <v>144000000</v>
      </c>
      <c r="AD1208" s="7" t="s">
        <v>147</v>
      </c>
      <c r="AE1208" s="7">
        <v>199000000</v>
      </c>
      <c r="AF1208" s="7" t="s">
        <v>60</v>
      </c>
      <c r="AG1208" s="7">
        <v>199000000</v>
      </c>
      <c r="AH1208" s="7">
        <v>199000000</v>
      </c>
      <c r="AI1208" s="7" t="s">
        <v>60</v>
      </c>
      <c r="AJ1208" s="7">
        <v>199000000</v>
      </c>
      <c r="AK1208" s="7" t="s">
        <v>11989</v>
      </c>
      <c r="AL1208" s="7" t="s">
        <v>50</v>
      </c>
      <c r="AM1208" s="7" t="s">
        <v>11990</v>
      </c>
      <c r="AN1208" s="7" t="s">
        <v>66</v>
      </c>
      <c r="AO1208" s="7" t="s">
        <v>11991</v>
      </c>
      <c r="AP1208" s="22" t="s">
        <v>11992</v>
      </c>
      <c r="AQ1208" s="7" t="s">
        <v>50</v>
      </c>
      <c r="AR1208" s="7" t="s">
        <v>50</v>
      </c>
    </row>
    <row r="1209" spans="1:44" ht="15" thickBot="1">
      <c r="A1209" s="10" t="s">
        <v>11993</v>
      </c>
      <c r="B1209" s="11">
        <v>10593</v>
      </c>
      <c r="C1209" s="12">
        <v>43466</v>
      </c>
      <c r="D1209" s="13" t="s">
        <v>45</v>
      </c>
      <c r="E1209" s="13" t="s">
        <v>46</v>
      </c>
      <c r="F1209" s="13" t="s">
        <v>70</v>
      </c>
      <c r="G1209" s="13" t="s">
        <v>145</v>
      </c>
      <c r="H1209" s="13" t="s">
        <v>11994</v>
      </c>
      <c r="I1209" s="13" t="s">
        <v>50</v>
      </c>
      <c r="J1209" s="12">
        <v>45505</v>
      </c>
      <c r="K1209" s="13" t="s">
        <v>177</v>
      </c>
      <c r="L1209" s="13" t="s">
        <v>290</v>
      </c>
      <c r="M1209" s="13" t="s">
        <v>11995</v>
      </c>
      <c r="N1209" s="13" t="s">
        <v>11996</v>
      </c>
      <c r="O1209" s="13" t="s">
        <v>11997</v>
      </c>
      <c r="P1209" s="13">
        <v>377</v>
      </c>
      <c r="Q1209" s="13" t="s">
        <v>166</v>
      </c>
      <c r="R1209" s="33" t="s">
        <v>11998</v>
      </c>
      <c r="S1209" s="33" t="s">
        <v>11999</v>
      </c>
      <c r="T1209" s="13" t="s">
        <v>12000</v>
      </c>
      <c r="U1209" s="13" t="s">
        <v>12001</v>
      </c>
      <c r="V1209" s="13">
        <v>440000000</v>
      </c>
      <c r="W1209" s="13" t="s">
        <v>60</v>
      </c>
      <c r="X1209" s="13">
        <v>440000000</v>
      </c>
      <c r="Y1209" s="13" t="s">
        <v>290</v>
      </c>
      <c r="Z1209" s="13">
        <v>4</v>
      </c>
      <c r="AA1209" s="13">
        <v>440000000</v>
      </c>
      <c r="AB1209" s="13" t="s">
        <v>60</v>
      </c>
      <c r="AC1209" s="13">
        <v>440000000</v>
      </c>
      <c r="AD1209" s="13" t="s">
        <v>290</v>
      </c>
      <c r="AE1209" s="13">
        <v>440000000</v>
      </c>
      <c r="AF1209" s="13" t="s">
        <v>60</v>
      </c>
      <c r="AG1209" s="13">
        <v>440000000</v>
      </c>
      <c r="AH1209" s="13">
        <v>1315000000</v>
      </c>
      <c r="AI1209" s="13" t="s">
        <v>60</v>
      </c>
      <c r="AJ1209" s="13">
        <v>1315000000</v>
      </c>
      <c r="AK1209" s="13" t="s">
        <v>12002</v>
      </c>
      <c r="AL1209" s="13" t="s">
        <v>50</v>
      </c>
      <c r="AM1209" s="13" t="s">
        <v>12003</v>
      </c>
      <c r="AN1209" s="13" t="s">
        <v>66</v>
      </c>
      <c r="AO1209" s="13" t="s">
        <v>12004</v>
      </c>
      <c r="AP1209" s="21" t="s">
        <v>12005</v>
      </c>
      <c r="AQ1209" s="13" t="s">
        <v>50</v>
      </c>
      <c r="AR1209" s="13" t="s">
        <v>50</v>
      </c>
    </row>
    <row r="1210" spans="1:44" ht="15" thickBot="1">
      <c r="A1210" s="4" t="s">
        <v>12006</v>
      </c>
      <c r="B1210" s="5">
        <v>224981</v>
      </c>
      <c r="C1210" s="6">
        <v>31048</v>
      </c>
      <c r="D1210" s="7" t="s">
        <v>45</v>
      </c>
      <c r="E1210" s="7" t="s">
        <v>46</v>
      </c>
      <c r="F1210" s="7" t="s">
        <v>47</v>
      </c>
      <c r="G1210" s="7" t="s">
        <v>145</v>
      </c>
      <c r="H1210" s="7" t="s">
        <v>115</v>
      </c>
      <c r="I1210" s="7" t="s">
        <v>50</v>
      </c>
      <c r="J1210" s="6">
        <v>45513</v>
      </c>
      <c r="K1210" s="7" t="s">
        <v>72</v>
      </c>
      <c r="L1210" s="7" t="s">
        <v>162</v>
      </c>
      <c r="M1210" s="7" t="s">
        <v>12007</v>
      </c>
      <c r="N1210" s="7" t="s">
        <v>75</v>
      </c>
      <c r="O1210" s="7" t="s">
        <v>12008</v>
      </c>
      <c r="P1210" s="7">
        <v>407</v>
      </c>
      <c r="Q1210" s="7" t="s">
        <v>77</v>
      </c>
      <c r="R1210" s="34" t="s">
        <v>12009</v>
      </c>
      <c r="S1210" s="34" t="s">
        <v>12010</v>
      </c>
      <c r="T1210" s="7" t="s">
        <v>50</v>
      </c>
      <c r="U1210" s="7" t="s">
        <v>12011</v>
      </c>
      <c r="V1210" s="7">
        <v>300000000</v>
      </c>
      <c r="W1210" s="7" t="s">
        <v>60</v>
      </c>
      <c r="X1210" s="7">
        <v>300000000</v>
      </c>
      <c r="Y1210" s="7" t="s">
        <v>61</v>
      </c>
      <c r="Z1210" s="7">
        <v>3</v>
      </c>
      <c r="AA1210" s="7" t="s">
        <v>50</v>
      </c>
      <c r="AB1210" s="7" t="s">
        <v>50</v>
      </c>
      <c r="AC1210" s="7" t="s">
        <v>50</v>
      </c>
      <c r="AD1210" s="7" t="s">
        <v>241</v>
      </c>
      <c r="AE1210" s="7" t="s">
        <v>50</v>
      </c>
      <c r="AF1210" s="7" t="s">
        <v>50</v>
      </c>
      <c r="AG1210" s="7" t="s">
        <v>50</v>
      </c>
      <c r="AH1210" s="7">
        <v>426400000</v>
      </c>
      <c r="AI1210" s="7" t="s">
        <v>60</v>
      </c>
      <c r="AJ1210" s="7">
        <v>426400000</v>
      </c>
      <c r="AK1210" s="7" t="s">
        <v>50</v>
      </c>
      <c r="AL1210" s="7" t="s">
        <v>50</v>
      </c>
      <c r="AM1210" s="7" t="s">
        <v>12012</v>
      </c>
      <c r="AN1210" s="7" t="s">
        <v>66</v>
      </c>
      <c r="AO1210" s="7" t="s">
        <v>12013</v>
      </c>
      <c r="AP1210" s="22" t="s">
        <v>12014</v>
      </c>
      <c r="AQ1210" s="7" t="s">
        <v>50</v>
      </c>
      <c r="AR1210" s="7" t="s">
        <v>50</v>
      </c>
    </row>
    <row r="1211" spans="1:44" ht="15" thickBot="1">
      <c r="A1211" s="10" t="s">
        <v>12015</v>
      </c>
      <c r="B1211" s="11">
        <v>765198</v>
      </c>
      <c r="C1211" s="12">
        <v>42005</v>
      </c>
      <c r="D1211" s="13" t="s">
        <v>45</v>
      </c>
      <c r="E1211" s="13" t="s">
        <v>46</v>
      </c>
      <c r="F1211" s="13" t="s">
        <v>70</v>
      </c>
      <c r="G1211" s="13" t="s">
        <v>176</v>
      </c>
      <c r="H1211" s="13" t="s">
        <v>12016</v>
      </c>
      <c r="I1211" s="13" t="s">
        <v>50</v>
      </c>
      <c r="J1211" s="12">
        <v>45508</v>
      </c>
      <c r="K1211" s="13" t="s">
        <v>191</v>
      </c>
      <c r="L1211" s="13" t="s">
        <v>131</v>
      </c>
      <c r="M1211" s="13" t="s">
        <v>12017</v>
      </c>
      <c r="N1211" s="13" t="s">
        <v>270</v>
      </c>
      <c r="O1211" s="13" t="s">
        <v>12018</v>
      </c>
      <c r="P1211" s="13">
        <v>418</v>
      </c>
      <c r="Q1211" s="13" t="s">
        <v>245</v>
      </c>
      <c r="R1211" s="33" t="s">
        <v>12019</v>
      </c>
      <c r="S1211" s="33" t="s">
        <v>12020</v>
      </c>
      <c r="T1211" s="13" t="s">
        <v>12021</v>
      </c>
      <c r="U1211" s="13">
        <v>9650578884</v>
      </c>
      <c r="V1211" s="13">
        <v>700000000</v>
      </c>
      <c r="W1211" s="13" t="s">
        <v>250</v>
      </c>
      <c r="X1211" s="13">
        <v>8359650</v>
      </c>
      <c r="Y1211" s="13" t="s">
        <v>81</v>
      </c>
      <c r="Z1211" s="13">
        <v>15</v>
      </c>
      <c r="AA1211" s="13">
        <v>760000000</v>
      </c>
      <c r="AB1211" s="13" t="s">
        <v>250</v>
      </c>
      <c r="AC1211" s="13">
        <v>9106066</v>
      </c>
      <c r="AD1211" s="13" t="s">
        <v>802</v>
      </c>
      <c r="AE1211" s="13">
        <v>187035931</v>
      </c>
      <c r="AF1211" s="13" t="s">
        <v>60</v>
      </c>
      <c r="AG1211" s="13">
        <v>187035931</v>
      </c>
      <c r="AH1211" s="13">
        <v>195395581</v>
      </c>
      <c r="AI1211" s="13" t="s">
        <v>60</v>
      </c>
      <c r="AJ1211" s="13">
        <v>195395581</v>
      </c>
      <c r="AK1211" s="13" t="s">
        <v>12022</v>
      </c>
      <c r="AL1211" s="13" t="s">
        <v>50</v>
      </c>
      <c r="AM1211" s="13" t="s">
        <v>12023</v>
      </c>
      <c r="AN1211" s="13" t="s">
        <v>253</v>
      </c>
      <c r="AO1211" s="13" t="s">
        <v>12024</v>
      </c>
      <c r="AP1211" s="21" t="s">
        <v>12025</v>
      </c>
      <c r="AQ1211" s="13" t="s">
        <v>50</v>
      </c>
      <c r="AR1211" s="13" t="s">
        <v>50</v>
      </c>
    </row>
    <row r="1212" spans="1:44" ht="15" thickBot="1">
      <c r="A1212" s="4" t="s">
        <v>12026</v>
      </c>
      <c r="B1212" s="5">
        <v>2708808</v>
      </c>
      <c r="C1212" s="6">
        <v>39814</v>
      </c>
      <c r="D1212" s="7" t="s">
        <v>45</v>
      </c>
      <c r="E1212" s="7" t="s">
        <v>46</v>
      </c>
      <c r="F1212" s="7" t="s">
        <v>47</v>
      </c>
      <c r="G1212" s="7" t="s">
        <v>160</v>
      </c>
      <c r="H1212" s="7" t="s">
        <v>115</v>
      </c>
      <c r="I1212" s="7" t="s">
        <v>50</v>
      </c>
      <c r="J1212" s="6">
        <v>45512</v>
      </c>
      <c r="K1212" s="7" t="s">
        <v>161</v>
      </c>
      <c r="L1212" s="7" t="s">
        <v>162</v>
      </c>
      <c r="M1212" s="7" t="s">
        <v>12027</v>
      </c>
      <c r="N1212" s="7" t="s">
        <v>7350</v>
      </c>
      <c r="O1212" s="7" t="s">
        <v>12028</v>
      </c>
      <c r="P1212" s="7">
        <v>431</v>
      </c>
      <c r="Q1212" s="7" t="s">
        <v>105</v>
      </c>
      <c r="R1212" s="34" t="s">
        <v>12029</v>
      </c>
      <c r="S1212" s="34" t="s">
        <v>12030</v>
      </c>
      <c r="T1212" s="7" t="s">
        <v>12031</v>
      </c>
      <c r="U1212" s="7" t="s">
        <v>12032</v>
      </c>
      <c r="V1212" s="7">
        <v>30000000</v>
      </c>
      <c r="W1212" s="7" t="s">
        <v>60</v>
      </c>
      <c r="X1212" s="7">
        <v>30000000</v>
      </c>
      <c r="Y1212" s="7" t="s">
        <v>61</v>
      </c>
      <c r="Z1212" s="7">
        <v>8</v>
      </c>
      <c r="AA1212" s="7">
        <v>200000000</v>
      </c>
      <c r="AB1212" s="7" t="s">
        <v>60</v>
      </c>
      <c r="AC1212" s="7">
        <v>200000000</v>
      </c>
      <c r="AD1212" s="7" t="s">
        <v>62</v>
      </c>
      <c r="AE1212" s="7">
        <v>834500000</v>
      </c>
      <c r="AF1212" s="7" t="s">
        <v>60</v>
      </c>
      <c r="AG1212" s="7">
        <v>834500000</v>
      </c>
      <c r="AH1212" s="7">
        <v>864500000</v>
      </c>
      <c r="AI1212" s="7" t="s">
        <v>60</v>
      </c>
      <c r="AJ1212" s="7">
        <v>864500000</v>
      </c>
      <c r="AK1212" s="7" t="s">
        <v>12033</v>
      </c>
      <c r="AL1212" s="7" t="s">
        <v>648</v>
      </c>
      <c r="AM1212" s="7" t="s">
        <v>12034</v>
      </c>
      <c r="AN1212" s="7" t="s">
        <v>66</v>
      </c>
      <c r="AO1212" s="7" t="s">
        <v>12035</v>
      </c>
      <c r="AP1212" s="22" t="s">
        <v>12036</v>
      </c>
      <c r="AQ1212" s="7" t="s">
        <v>50</v>
      </c>
      <c r="AR1212" s="7" t="s">
        <v>50</v>
      </c>
    </row>
    <row r="1213" spans="1:44" ht="15" thickBot="1">
      <c r="A1213" s="10" t="s">
        <v>12037</v>
      </c>
      <c r="B1213" s="11">
        <v>2175671889</v>
      </c>
      <c r="C1213" s="12">
        <v>35431</v>
      </c>
      <c r="D1213" s="13" t="s">
        <v>45</v>
      </c>
      <c r="E1213" s="13" t="s">
        <v>46</v>
      </c>
      <c r="F1213" s="13" t="s">
        <v>47</v>
      </c>
      <c r="G1213" s="13" t="s">
        <v>48</v>
      </c>
      <c r="H1213" s="13" t="s">
        <v>115</v>
      </c>
      <c r="I1213" s="13" t="s">
        <v>50</v>
      </c>
      <c r="J1213" s="12">
        <v>45505</v>
      </c>
      <c r="K1213" s="13" t="s">
        <v>51</v>
      </c>
      <c r="L1213" s="13" t="s">
        <v>162</v>
      </c>
      <c r="M1213" s="13" t="s">
        <v>12038</v>
      </c>
      <c r="N1213" s="13" t="s">
        <v>12039</v>
      </c>
      <c r="O1213" s="13" t="s">
        <v>12040</v>
      </c>
      <c r="P1213" s="13">
        <v>442</v>
      </c>
      <c r="Q1213" s="13" t="s">
        <v>56</v>
      </c>
      <c r="R1213" s="33" t="s">
        <v>12041</v>
      </c>
      <c r="S1213" s="33" t="s">
        <v>12042</v>
      </c>
      <c r="T1213" s="13" t="s">
        <v>50</v>
      </c>
      <c r="U1213" s="13" t="s">
        <v>12043</v>
      </c>
      <c r="V1213" s="13">
        <v>1800000000</v>
      </c>
      <c r="W1213" s="13" t="s">
        <v>60</v>
      </c>
      <c r="X1213" s="13">
        <v>1800000000</v>
      </c>
      <c r="Y1213" s="13" t="s">
        <v>61</v>
      </c>
      <c r="Z1213" s="13">
        <v>16</v>
      </c>
      <c r="AA1213" s="13" t="s">
        <v>50</v>
      </c>
      <c r="AB1213" s="13" t="s">
        <v>50</v>
      </c>
      <c r="AC1213" s="13" t="s">
        <v>50</v>
      </c>
      <c r="AD1213" s="13" t="s">
        <v>62</v>
      </c>
      <c r="AE1213" s="13">
        <v>103735952</v>
      </c>
      <c r="AF1213" s="13" t="s">
        <v>60</v>
      </c>
      <c r="AG1213" s="13">
        <v>103735952</v>
      </c>
      <c r="AH1213" s="13">
        <v>6807714724</v>
      </c>
      <c r="AI1213" s="13" t="s">
        <v>60</v>
      </c>
      <c r="AJ1213" s="13">
        <v>6807714724</v>
      </c>
      <c r="AK1213" s="13" t="s">
        <v>12044</v>
      </c>
      <c r="AL1213" s="13" t="s">
        <v>12045</v>
      </c>
      <c r="AM1213" s="13" t="s">
        <v>12046</v>
      </c>
      <c r="AN1213" s="13" t="s">
        <v>5666</v>
      </c>
      <c r="AO1213" s="13" t="s">
        <v>12047</v>
      </c>
      <c r="AP1213" s="21" t="s">
        <v>12048</v>
      </c>
      <c r="AQ1213" s="13" t="s">
        <v>50</v>
      </c>
      <c r="AR1213" s="13" t="s">
        <v>50</v>
      </c>
    </row>
    <row r="1214" spans="1:44" ht="15" thickBot="1">
      <c r="A1214" s="4" t="s">
        <v>12049</v>
      </c>
      <c r="B1214" s="7" t="s">
        <v>50</v>
      </c>
      <c r="C1214" s="6">
        <v>44197</v>
      </c>
      <c r="D1214" s="7" t="s">
        <v>45</v>
      </c>
      <c r="E1214" s="7" t="s">
        <v>46</v>
      </c>
      <c r="F1214" s="7" t="s">
        <v>70</v>
      </c>
      <c r="G1214" s="26" t="s">
        <v>54946</v>
      </c>
      <c r="H1214" s="7" t="s">
        <v>50</v>
      </c>
      <c r="I1214" s="7" t="s">
        <v>50</v>
      </c>
      <c r="J1214" s="6">
        <v>45509</v>
      </c>
      <c r="K1214" s="7" t="s">
        <v>191</v>
      </c>
      <c r="L1214" s="7" t="s">
        <v>241</v>
      </c>
      <c r="M1214" s="7" t="s">
        <v>12050</v>
      </c>
      <c r="N1214" s="7" t="s">
        <v>307</v>
      </c>
      <c r="O1214" s="7" t="s">
        <v>12051</v>
      </c>
      <c r="P1214" s="7">
        <v>465</v>
      </c>
      <c r="Q1214" s="7" t="s">
        <v>245</v>
      </c>
      <c r="R1214" s="34" t="s">
        <v>12052</v>
      </c>
      <c r="S1214" s="34" t="s">
        <v>12053</v>
      </c>
      <c r="T1214" s="7" t="s">
        <v>12054</v>
      </c>
      <c r="U1214" s="7" t="s">
        <v>12055</v>
      </c>
      <c r="V1214" s="7">
        <v>820000000</v>
      </c>
      <c r="W1214" s="7" t="s">
        <v>250</v>
      </c>
      <c r="X1214" s="7">
        <v>9779719</v>
      </c>
      <c r="Y1214" s="7" t="s">
        <v>154</v>
      </c>
      <c r="Z1214" s="7">
        <v>3</v>
      </c>
      <c r="AA1214" s="7">
        <v>820000000</v>
      </c>
      <c r="AB1214" s="7" t="s">
        <v>250</v>
      </c>
      <c r="AC1214" s="7">
        <v>9779719</v>
      </c>
      <c r="AD1214" s="7" t="s">
        <v>241</v>
      </c>
      <c r="AE1214" s="7">
        <v>13779719</v>
      </c>
      <c r="AF1214" s="7" t="s">
        <v>60</v>
      </c>
      <c r="AG1214" s="7">
        <v>13779719</v>
      </c>
      <c r="AH1214" s="7">
        <v>18784593</v>
      </c>
      <c r="AI1214" s="7" t="s">
        <v>60</v>
      </c>
      <c r="AJ1214" s="7">
        <v>18784593</v>
      </c>
      <c r="AK1214" s="7" t="s">
        <v>12056</v>
      </c>
      <c r="AL1214" s="7" t="s">
        <v>50</v>
      </c>
      <c r="AM1214" s="7" t="s">
        <v>12057</v>
      </c>
      <c r="AN1214" s="7" t="s">
        <v>66</v>
      </c>
      <c r="AO1214" s="7" t="s">
        <v>12058</v>
      </c>
      <c r="AP1214" s="22" t="s">
        <v>12059</v>
      </c>
      <c r="AQ1214" s="7" t="s">
        <v>50</v>
      </c>
      <c r="AR1214" s="7" t="s">
        <v>50</v>
      </c>
    </row>
    <row r="1215" spans="1:44" ht="15" thickBot="1">
      <c r="A1215" s="10" t="s">
        <v>12060</v>
      </c>
      <c r="B1215" s="13" t="s">
        <v>50</v>
      </c>
      <c r="C1215" s="12">
        <v>42005</v>
      </c>
      <c r="D1215" s="13" t="s">
        <v>45</v>
      </c>
      <c r="E1215" s="13" t="s">
        <v>46</v>
      </c>
      <c r="F1215" s="13" t="s">
        <v>70</v>
      </c>
      <c r="G1215" s="13" t="s">
        <v>160</v>
      </c>
      <c r="H1215" s="13" t="s">
        <v>50</v>
      </c>
      <c r="I1215" s="13" t="s">
        <v>50</v>
      </c>
      <c r="J1215" s="12">
        <v>45505</v>
      </c>
      <c r="K1215" s="13" t="s">
        <v>50</v>
      </c>
      <c r="L1215" s="13" t="s">
        <v>131</v>
      </c>
      <c r="M1215" s="13" t="s">
        <v>12061</v>
      </c>
      <c r="N1215" s="13" t="s">
        <v>1403</v>
      </c>
      <c r="O1215" s="13" t="s">
        <v>12062</v>
      </c>
      <c r="P1215" s="13">
        <v>467</v>
      </c>
      <c r="Q1215" s="13" t="s">
        <v>245</v>
      </c>
      <c r="R1215" s="33" t="s">
        <v>12063</v>
      </c>
      <c r="S1215" s="33" t="s">
        <v>12064</v>
      </c>
      <c r="T1215" s="13" t="s">
        <v>12065</v>
      </c>
      <c r="U1215" s="13">
        <v>18001204242</v>
      </c>
      <c r="V1215" s="13">
        <v>1010000000</v>
      </c>
      <c r="W1215" s="13" t="s">
        <v>250</v>
      </c>
      <c r="X1215" s="13">
        <v>12067886</v>
      </c>
      <c r="Y1215" s="13" t="s">
        <v>154</v>
      </c>
      <c r="Z1215" s="13">
        <v>2</v>
      </c>
      <c r="AA1215" s="13">
        <v>670000000</v>
      </c>
      <c r="AB1215" s="13" t="s">
        <v>250</v>
      </c>
      <c r="AC1215" s="13">
        <v>8005429</v>
      </c>
      <c r="AD1215" s="13" t="s">
        <v>241</v>
      </c>
      <c r="AE1215" s="13">
        <v>670000000</v>
      </c>
      <c r="AF1215" s="13" t="s">
        <v>250</v>
      </c>
      <c r="AG1215" s="13">
        <v>8005429</v>
      </c>
      <c r="AH1215" s="13">
        <v>1680000000</v>
      </c>
      <c r="AI1215" s="13" t="s">
        <v>250</v>
      </c>
      <c r="AJ1215" s="13">
        <v>20073315</v>
      </c>
      <c r="AK1215" s="13" t="s">
        <v>12066</v>
      </c>
      <c r="AL1215" s="13" t="s">
        <v>50</v>
      </c>
      <c r="AM1215" s="13" t="s">
        <v>12067</v>
      </c>
      <c r="AN1215" s="13" t="s">
        <v>66</v>
      </c>
      <c r="AO1215" s="13" t="s">
        <v>12068</v>
      </c>
      <c r="AP1215" s="21" t="s">
        <v>12069</v>
      </c>
      <c r="AQ1215" s="13" t="s">
        <v>50</v>
      </c>
      <c r="AR1215" s="13" t="s">
        <v>50</v>
      </c>
    </row>
    <row r="1216" spans="1:44" ht="15" thickBot="1">
      <c r="A1216" s="4" t="s">
        <v>12070</v>
      </c>
      <c r="B1216" s="5">
        <v>149292</v>
      </c>
      <c r="C1216" s="6">
        <v>10228</v>
      </c>
      <c r="D1216" s="7" t="s">
        <v>45</v>
      </c>
      <c r="E1216" s="7" t="s">
        <v>46</v>
      </c>
      <c r="F1216" s="7" t="s">
        <v>47</v>
      </c>
      <c r="G1216" s="7" t="s">
        <v>48</v>
      </c>
      <c r="H1216" s="7" t="s">
        <v>49</v>
      </c>
      <c r="I1216" s="7" t="s">
        <v>50</v>
      </c>
      <c r="J1216" s="6">
        <v>45512</v>
      </c>
      <c r="K1216" s="7" t="s">
        <v>51</v>
      </c>
      <c r="L1216" s="7" t="s">
        <v>162</v>
      </c>
      <c r="M1216" s="7" t="s">
        <v>12071</v>
      </c>
      <c r="N1216" s="7" t="s">
        <v>12072</v>
      </c>
      <c r="O1216" s="7" t="s">
        <v>12073</v>
      </c>
      <c r="P1216" s="7">
        <v>481</v>
      </c>
      <c r="Q1216" s="7" t="s">
        <v>6089</v>
      </c>
      <c r="R1216" s="34" t="s">
        <v>12074</v>
      </c>
      <c r="S1216" s="34" t="s">
        <v>12075</v>
      </c>
      <c r="T1216" s="7" t="s">
        <v>12076</v>
      </c>
      <c r="U1216" s="7" t="s">
        <v>12077</v>
      </c>
      <c r="V1216" s="7">
        <v>1000000000</v>
      </c>
      <c r="W1216" s="7" t="s">
        <v>60</v>
      </c>
      <c r="X1216" s="7">
        <v>1000000000</v>
      </c>
      <c r="Y1216" s="7" t="s">
        <v>61</v>
      </c>
      <c r="Z1216" s="7">
        <v>5</v>
      </c>
      <c r="AA1216" s="7" t="s">
        <v>50</v>
      </c>
      <c r="AB1216" s="7" t="s">
        <v>50</v>
      </c>
      <c r="AC1216" s="7" t="s">
        <v>50</v>
      </c>
      <c r="AD1216" s="7" t="s">
        <v>50</v>
      </c>
      <c r="AE1216" s="7" t="s">
        <v>50</v>
      </c>
      <c r="AF1216" s="7" t="s">
        <v>50</v>
      </c>
      <c r="AG1216" s="7" t="s">
        <v>50</v>
      </c>
      <c r="AH1216" s="7">
        <v>1010740000</v>
      </c>
      <c r="AI1216" s="7" t="s">
        <v>60</v>
      </c>
      <c r="AJ1216" s="7">
        <v>1010740000</v>
      </c>
      <c r="AK1216" s="7" t="s">
        <v>12078</v>
      </c>
      <c r="AL1216" s="7" t="s">
        <v>50</v>
      </c>
      <c r="AM1216" s="7" t="s">
        <v>12079</v>
      </c>
      <c r="AN1216" s="7" t="s">
        <v>66</v>
      </c>
      <c r="AO1216" s="7" t="s">
        <v>12080</v>
      </c>
      <c r="AP1216" s="22" t="s">
        <v>12081</v>
      </c>
      <c r="AQ1216" s="7" t="s">
        <v>50</v>
      </c>
      <c r="AR1216" s="7" t="s">
        <v>50</v>
      </c>
    </row>
    <row r="1217" spans="1:44" ht="15" thickBot="1">
      <c r="A1217" s="10" t="s">
        <v>12082</v>
      </c>
      <c r="B1217" s="11">
        <v>978772</v>
      </c>
      <c r="C1217" s="12">
        <v>43831</v>
      </c>
      <c r="D1217" s="13" t="s">
        <v>45</v>
      </c>
      <c r="E1217" s="13" t="s">
        <v>46</v>
      </c>
      <c r="F1217" s="13" t="s">
        <v>70</v>
      </c>
      <c r="G1217" s="26" t="s">
        <v>54946</v>
      </c>
      <c r="H1217" s="13" t="s">
        <v>1112</v>
      </c>
      <c r="I1217" s="13" t="s">
        <v>50</v>
      </c>
      <c r="J1217" s="12">
        <v>45512</v>
      </c>
      <c r="K1217" s="13" t="s">
        <v>116</v>
      </c>
      <c r="L1217" s="13" t="s">
        <v>178</v>
      </c>
      <c r="M1217" s="13" t="s">
        <v>12083</v>
      </c>
      <c r="N1217" s="13" t="s">
        <v>180</v>
      </c>
      <c r="O1217" s="13" t="s">
        <v>12084</v>
      </c>
      <c r="P1217" s="13">
        <v>481</v>
      </c>
      <c r="Q1217" s="13" t="s">
        <v>120</v>
      </c>
      <c r="R1217" s="33" t="s">
        <v>12085</v>
      </c>
      <c r="S1217" s="33" t="s">
        <v>12086</v>
      </c>
      <c r="T1217" s="13" t="s">
        <v>12087</v>
      </c>
      <c r="U1217" s="13" t="s">
        <v>50</v>
      </c>
      <c r="V1217" s="13">
        <v>3000000</v>
      </c>
      <c r="W1217" s="13" t="s">
        <v>60</v>
      </c>
      <c r="X1217" s="13">
        <v>3000000</v>
      </c>
      <c r="Y1217" s="13" t="s">
        <v>50</v>
      </c>
      <c r="Z1217" s="13">
        <v>4</v>
      </c>
      <c r="AA1217" s="13">
        <v>3000000</v>
      </c>
      <c r="AB1217" s="13" t="s">
        <v>60</v>
      </c>
      <c r="AC1217" s="13">
        <v>3000000</v>
      </c>
      <c r="AD1217" s="13" t="s">
        <v>178</v>
      </c>
      <c r="AE1217" s="13">
        <v>21800000</v>
      </c>
      <c r="AF1217" s="13" t="s">
        <v>60</v>
      </c>
      <c r="AG1217" s="13">
        <v>21800000</v>
      </c>
      <c r="AH1217" s="13">
        <v>21800000</v>
      </c>
      <c r="AI1217" s="13" t="s">
        <v>60</v>
      </c>
      <c r="AJ1217" s="13">
        <v>21800000</v>
      </c>
      <c r="AK1217" s="13" t="s">
        <v>12088</v>
      </c>
      <c r="AL1217" s="13" t="s">
        <v>50</v>
      </c>
      <c r="AM1217" s="13" t="s">
        <v>12089</v>
      </c>
      <c r="AN1217" s="13" t="s">
        <v>66</v>
      </c>
      <c r="AO1217" s="13" t="s">
        <v>12090</v>
      </c>
      <c r="AP1217" s="21" t="s">
        <v>12091</v>
      </c>
      <c r="AQ1217" s="13" t="s">
        <v>50</v>
      </c>
      <c r="AR1217" s="13" t="s">
        <v>50</v>
      </c>
    </row>
    <row r="1218" spans="1:44" ht="15" thickBot="1">
      <c r="A1218" s="4" t="s">
        <v>12092</v>
      </c>
      <c r="B1218" s="7" t="s">
        <v>50</v>
      </c>
      <c r="C1218" s="6">
        <v>44287</v>
      </c>
      <c r="D1218" s="7" t="s">
        <v>45</v>
      </c>
      <c r="E1218" s="7" t="s">
        <v>46</v>
      </c>
      <c r="F1218" s="7" t="s">
        <v>70</v>
      </c>
      <c r="G1218" s="7" t="s">
        <v>87</v>
      </c>
      <c r="H1218" s="7" t="s">
        <v>50</v>
      </c>
      <c r="I1218" s="7" t="s">
        <v>50</v>
      </c>
      <c r="J1218" s="6">
        <v>45513</v>
      </c>
      <c r="K1218" s="7" t="s">
        <v>50</v>
      </c>
      <c r="L1218" s="7" t="s">
        <v>241</v>
      </c>
      <c r="M1218" s="7" t="s">
        <v>12093</v>
      </c>
      <c r="N1218" s="7" t="s">
        <v>193</v>
      </c>
      <c r="O1218" s="7" t="s">
        <v>12094</v>
      </c>
      <c r="P1218" s="7">
        <v>495</v>
      </c>
      <c r="Q1218" s="7" t="s">
        <v>56</v>
      </c>
      <c r="R1218" s="34" t="s">
        <v>12095</v>
      </c>
      <c r="S1218" s="31" t="s">
        <v>50</v>
      </c>
      <c r="T1218" s="7" t="s">
        <v>50</v>
      </c>
      <c r="U1218" s="7">
        <f>1910-489-7946</f>
        <v>-6525</v>
      </c>
      <c r="V1218" s="7">
        <v>5000000</v>
      </c>
      <c r="W1218" s="7" t="s">
        <v>60</v>
      </c>
      <c r="X1218" s="7">
        <v>5000000</v>
      </c>
      <c r="Y1218" s="7" t="s">
        <v>154</v>
      </c>
      <c r="Z1218" s="7">
        <v>3</v>
      </c>
      <c r="AA1218" s="7">
        <v>5000000</v>
      </c>
      <c r="AB1218" s="7" t="s">
        <v>60</v>
      </c>
      <c r="AC1218" s="7">
        <v>5000000</v>
      </c>
      <c r="AD1218" s="7" t="s">
        <v>241</v>
      </c>
      <c r="AE1218" s="7">
        <v>10000000</v>
      </c>
      <c r="AF1218" s="7" t="s">
        <v>60</v>
      </c>
      <c r="AG1218" s="7">
        <v>10000000</v>
      </c>
      <c r="AH1218" s="7">
        <v>10000000</v>
      </c>
      <c r="AI1218" s="7" t="s">
        <v>60</v>
      </c>
      <c r="AJ1218" s="7">
        <v>10000000</v>
      </c>
      <c r="AK1218" s="7" t="s">
        <v>12096</v>
      </c>
      <c r="AL1218" s="7" t="s">
        <v>50</v>
      </c>
      <c r="AM1218" s="7" t="s">
        <v>12097</v>
      </c>
      <c r="AN1218" s="7" t="s">
        <v>66</v>
      </c>
      <c r="AO1218" s="7" t="s">
        <v>12098</v>
      </c>
      <c r="AP1218" s="7" t="s">
        <v>50</v>
      </c>
      <c r="AQ1218" s="22" t="s">
        <v>12099</v>
      </c>
      <c r="AR1218" s="7" t="s">
        <v>50</v>
      </c>
    </row>
    <row r="1219" spans="1:44" ht="15" thickBot="1">
      <c r="A1219" s="10" t="s">
        <v>12100</v>
      </c>
      <c r="B1219" s="11">
        <v>1762828</v>
      </c>
      <c r="C1219" s="12">
        <v>40909</v>
      </c>
      <c r="D1219" s="13" t="s">
        <v>45</v>
      </c>
      <c r="E1219" s="13" t="s">
        <v>46</v>
      </c>
      <c r="F1219" s="13" t="s">
        <v>70</v>
      </c>
      <c r="G1219" s="13" t="s">
        <v>114</v>
      </c>
      <c r="H1219" s="13" t="s">
        <v>115</v>
      </c>
      <c r="I1219" s="13" t="s">
        <v>50</v>
      </c>
      <c r="J1219" s="12">
        <v>45510</v>
      </c>
      <c r="K1219" s="13" t="s">
        <v>72</v>
      </c>
      <c r="L1219" s="13" t="s">
        <v>178</v>
      </c>
      <c r="M1219" s="13" t="s">
        <v>12101</v>
      </c>
      <c r="N1219" s="13" t="s">
        <v>1114</v>
      </c>
      <c r="O1219" s="13" t="s">
        <v>12102</v>
      </c>
      <c r="P1219" s="13">
        <v>497</v>
      </c>
      <c r="Q1219" s="13" t="s">
        <v>1116</v>
      </c>
      <c r="R1219" s="33" t="s">
        <v>12103</v>
      </c>
      <c r="S1219" s="33" t="s">
        <v>12104</v>
      </c>
      <c r="T1219" s="13" t="s">
        <v>12105</v>
      </c>
      <c r="U1219" s="13" t="s">
        <v>12106</v>
      </c>
      <c r="V1219" s="13">
        <v>2100000</v>
      </c>
      <c r="W1219" s="13" t="s">
        <v>60</v>
      </c>
      <c r="X1219" s="13">
        <v>2100000</v>
      </c>
      <c r="Y1219" s="13" t="s">
        <v>50</v>
      </c>
      <c r="Z1219" s="13">
        <v>10</v>
      </c>
      <c r="AA1219" s="13">
        <v>2100000</v>
      </c>
      <c r="AB1219" s="13" t="s">
        <v>60</v>
      </c>
      <c r="AC1219" s="13">
        <v>2100000</v>
      </c>
      <c r="AD1219" s="13" t="s">
        <v>178</v>
      </c>
      <c r="AE1219" s="13">
        <v>258625063</v>
      </c>
      <c r="AF1219" s="13" t="s">
        <v>60</v>
      </c>
      <c r="AG1219" s="13">
        <v>258625063</v>
      </c>
      <c r="AH1219" s="13">
        <v>258625063</v>
      </c>
      <c r="AI1219" s="13" t="s">
        <v>60</v>
      </c>
      <c r="AJ1219" s="13">
        <v>258625063</v>
      </c>
      <c r="AK1219" s="13" t="s">
        <v>12107</v>
      </c>
      <c r="AL1219" s="13" t="s">
        <v>50</v>
      </c>
      <c r="AM1219" s="13" t="s">
        <v>12108</v>
      </c>
      <c r="AN1219" s="13" t="s">
        <v>66</v>
      </c>
      <c r="AO1219" s="13" t="s">
        <v>12109</v>
      </c>
      <c r="AP1219" s="21" t="s">
        <v>12110</v>
      </c>
      <c r="AQ1219" s="13" t="s">
        <v>50</v>
      </c>
      <c r="AR1219" s="13" t="s">
        <v>50</v>
      </c>
    </row>
    <row r="1220" spans="1:44" ht="15" thickBot="1">
      <c r="A1220" s="4" t="s">
        <v>2899</v>
      </c>
      <c r="B1220" s="5">
        <v>9312</v>
      </c>
      <c r="C1220" s="6">
        <v>31778</v>
      </c>
      <c r="D1220" s="7" t="s">
        <v>45</v>
      </c>
      <c r="E1220" s="7" t="s">
        <v>46</v>
      </c>
      <c r="F1220" s="7" t="s">
        <v>47</v>
      </c>
      <c r="G1220" s="7" t="s">
        <v>160</v>
      </c>
      <c r="H1220" s="7" t="s">
        <v>49</v>
      </c>
      <c r="I1220" s="7" t="s">
        <v>50</v>
      </c>
      <c r="J1220" s="6">
        <v>45511</v>
      </c>
      <c r="K1220" s="7" t="s">
        <v>161</v>
      </c>
      <c r="L1220" s="7" t="s">
        <v>162</v>
      </c>
      <c r="M1220" s="7" t="s">
        <v>12111</v>
      </c>
      <c r="N1220" s="7" t="s">
        <v>12112</v>
      </c>
      <c r="O1220" s="7" t="s">
        <v>12113</v>
      </c>
      <c r="P1220" s="7">
        <v>506</v>
      </c>
      <c r="Q1220" s="7" t="s">
        <v>434</v>
      </c>
      <c r="R1220" s="34" t="s">
        <v>12114</v>
      </c>
      <c r="S1220" s="34" t="s">
        <v>12115</v>
      </c>
      <c r="T1220" s="7" t="s">
        <v>12116</v>
      </c>
      <c r="U1220" s="7" t="s">
        <v>12117</v>
      </c>
      <c r="V1220" s="7">
        <v>500000000</v>
      </c>
      <c r="W1220" s="7" t="s">
        <v>60</v>
      </c>
      <c r="X1220" s="7">
        <v>500000000</v>
      </c>
      <c r="Y1220" s="7" t="s">
        <v>61</v>
      </c>
      <c r="Z1220" s="7">
        <v>1</v>
      </c>
      <c r="AA1220" s="7" t="s">
        <v>50</v>
      </c>
      <c r="AB1220" s="7" t="s">
        <v>50</v>
      </c>
      <c r="AC1220" s="7" t="s">
        <v>50</v>
      </c>
      <c r="AD1220" s="7" t="s">
        <v>50</v>
      </c>
      <c r="AE1220" s="7" t="s">
        <v>50</v>
      </c>
      <c r="AF1220" s="7" t="s">
        <v>50</v>
      </c>
      <c r="AG1220" s="7" t="s">
        <v>50</v>
      </c>
      <c r="AH1220" s="7">
        <v>500000000</v>
      </c>
      <c r="AI1220" s="7" t="s">
        <v>60</v>
      </c>
      <c r="AJ1220" s="7">
        <v>500000000</v>
      </c>
      <c r="AK1220" s="7" t="s">
        <v>50</v>
      </c>
      <c r="AL1220" s="7" t="s">
        <v>50</v>
      </c>
      <c r="AM1220" s="7" t="s">
        <v>12118</v>
      </c>
      <c r="AN1220" s="7" t="s">
        <v>66</v>
      </c>
      <c r="AO1220" s="7" t="s">
        <v>12119</v>
      </c>
      <c r="AP1220" s="22" t="s">
        <v>12120</v>
      </c>
      <c r="AQ1220" s="7" t="s">
        <v>50</v>
      </c>
      <c r="AR1220" s="7" t="s">
        <v>50</v>
      </c>
    </row>
    <row r="1221" spans="1:44" ht="15" thickBot="1">
      <c r="A1221" s="10" t="s">
        <v>12121</v>
      </c>
      <c r="B1221" s="11">
        <v>52625</v>
      </c>
      <c r="C1221" s="12">
        <v>43615</v>
      </c>
      <c r="D1221" s="13" t="s">
        <v>45</v>
      </c>
      <c r="E1221" s="13" t="s">
        <v>46</v>
      </c>
      <c r="F1221" s="13" t="s">
        <v>47</v>
      </c>
      <c r="G1221" s="13" t="s">
        <v>145</v>
      </c>
      <c r="H1221" s="13" t="s">
        <v>12122</v>
      </c>
      <c r="I1221" s="13" t="s">
        <v>50</v>
      </c>
      <c r="J1221" s="12">
        <v>45513</v>
      </c>
      <c r="K1221" s="13" t="s">
        <v>50</v>
      </c>
      <c r="L1221" s="13" t="s">
        <v>62</v>
      </c>
      <c r="M1221" s="13" t="s">
        <v>10119</v>
      </c>
      <c r="N1221" s="13" t="s">
        <v>75</v>
      </c>
      <c r="O1221" s="13" t="s">
        <v>12123</v>
      </c>
      <c r="P1221" s="13">
        <v>513</v>
      </c>
      <c r="Q1221" s="13" t="s">
        <v>77</v>
      </c>
      <c r="R1221" s="33" t="s">
        <v>12124</v>
      </c>
      <c r="S1221" s="33" t="s">
        <v>12125</v>
      </c>
      <c r="T1221" s="13" t="s">
        <v>12126</v>
      </c>
      <c r="U1221" s="13" t="s">
        <v>50</v>
      </c>
      <c r="V1221" s="13">
        <v>75000000</v>
      </c>
      <c r="W1221" s="13" t="s">
        <v>60</v>
      </c>
      <c r="X1221" s="13">
        <v>75000000</v>
      </c>
      <c r="Y1221" s="13" t="s">
        <v>61</v>
      </c>
      <c r="Z1221" s="13">
        <v>12</v>
      </c>
      <c r="AA1221" s="13">
        <v>75000000</v>
      </c>
      <c r="AB1221" s="13" t="s">
        <v>60</v>
      </c>
      <c r="AC1221" s="13">
        <v>75000000</v>
      </c>
      <c r="AD1221" s="13" t="s">
        <v>62</v>
      </c>
      <c r="AE1221" s="13">
        <v>433819263</v>
      </c>
      <c r="AF1221" s="13" t="s">
        <v>60</v>
      </c>
      <c r="AG1221" s="13">
        <v>433819263</v>
      </c>
      <c r="AH1221" s="13">
        <v>448819263</v>
      </c>
      <c r="AI1221" s="13" t="s">
        <v>60</v>
      </c>
      <c r="AJ1221" s="13">
        <v>448819263</v>
      </c>
      <c r="AK1221" s="13" t="s">
        <v>12127</v>
      </c>
      <c r="AL1221" s="13" t="s">
        <v>50</v>
      </c>
      <c r="AM1221" s="13" t="s">
        <v>12128</v>
      </c>
      <c r="AN1221" s="13" t="s">
        <v>66</v>
      </c>
      <c r="AO1221" s="13" t="s">
        <v>12129</v>
      </c>
      <c r="AP1221" s="21" t="s">
        <v>12130</v>
      </c>
      <c r="AQ1221" s="13" t="s">
        <v>50</v>
      </c>
      <c r="AR1221" s="13" t="s">
        <v>50</v>
      </c>
    </row>
    <row r="1222" spans="1:44" ht="15" thickBot="1">
      <c r="A1222" s="4" t="s">
        <v>12131</v>
      </c>
      <c r="B1222" s="5">
        <v>319313</v>
      </c>
      <c r="C1222" s="6">
        <v>25204</v>
      </c>
      <c r="D1222" s="7" t="s">
        <v>45</v>
      </c>
      <c r="E1222" s="7" t="s">
        <v>46</v>
      </c>
      <c r="F1222" s="7" t="s">
        <v>47</v>
      </c>
      <c r="G1222" s="7" t="s">
        <v>48</v>
      </c>
      <c r="H1222" s="7" t="s">
        <v>49</v>
      </c>
      <c r="I1222" s="7" t="s">
        <v>50</v>
      </c>
      <c r="J1222" s="6">
        <v>45510</v>
      </c>
      <c r="K1222" s="7" t="s">
        <v>161</v>
      </c>
      <c r="L1222" s="7" t="s">
        <v>162</v>
      </c>
      <c r="M1222" s="7" t="s">
        <v>12132</v>
      </c>
      <c r="N1222" s="7" t="s">
        <v>1670</v>
      </c>
      <c r="O1222" s="7" t="s">
        <v>12133</v>
      </c>
      <c r="P1222" s="7">
        <v>526</v>
      </c>
      <c r="Q1222" s="7" t="s">
        <v>397</v>
      </c>
      <c r="R1222" s="34" t="s">
        <v>12134</v>
      </c>
      <c r="S1222" s="34" t="s">
        <v>12135</v>
      </c>
      <c r="T1222" s="7" t="s">
        <v>50</v>
      </c>
      <c r="U1222" s="7" t="s">
        <v>12136</v>
      </c>
      <c r="V1222" s="7">
        <v>350000000</v>
      </c>
      <c r="W1222" s="7" t="s">
        <v>60</v>
      </c>
      <c r="X1222" s="7">
        <v>350000000</v>
      </c>
      <c r="Y1222" s="7" t="s">
        <v>61</v>
      </c>
      <c r="Z1222" s="7">
        <v>5</v>
      </c>
      <c r="AA1222" s="7" t="s">
        <v>50</v>
      </c>
      <c r="AB1222" s="7" t="s">
        <v>50</v>
      </c>
      <c r="AC1222" s="7" t="s">
        <v>50</v>
      </c>
      <c r="AD1222" s="7" t="s">
        <v>50</v>
      </c>
      <c r="AE1222" s="7" t="s">
        <v>50</v>
      </c>
      <c r="AF1222" s="7" t="s">
        <v>50</v>
      </c>
      <c r="AG1222" s="7" t="s">
        <v>50</v>
      </c>
      <c r="AH1222" s="7">
        <v>2113180140</v>
      </c>
      <c r="AI1222" s="7" t="s">
        <v>60</v>
      </c>
      <c r="AJ1222" s="7">
        <v>2113180140</v>
      </c>
      <c r="AK1222" s="7" t="s">
        <v>12137</v>
      </c>
      <c r="AL1222" s="7" t="s">
        <v>50</v>
      </c>
      <c r="AM1222" s="7" t="s">
        <v>12138</v>
      </c>
      <c r="AN1222" s="7" t="s">
        <v>66</v>
      </c>
      <c r="AO1222" s="7" t="s">
        <v>12139</v>
      </c>
      <c r="AP1222" s="22" t="s">
        <v>12140</v>
      </c>
      <c r="AQ1222" s="7" t="s">
        <v>50</v>
      </c>
      <c r="AR1222" s="7" t="s">
        <v>50</v>
      </c>
    </row>
    <row r="1223" spans="1:44" ht="15" thickBot="1">
      <c r="A1223" s="10" t="s">
        <v>12141</v>
      </c>
      <c r="B1223" s="11">
        <v>9086929</v>
      </c>
      <c r="C1223" s="12">
        <v>44197</v>
      </c>
      <c r="D1223" s="13" t="s">
        <v>45</v>
      </c>
      <c r="E1223" s="13" t="s">
        <v>46</v>
      </c>
      <c r="F1223" s="13" t="s">
        <v>70</v>
      </c>
      <c r="G1223" s="26" t="s">
        <v>54946</v>
      </c>
      <c r="H1223" s="13" t="s">
        <v>50</v>
      </c>
      <c r="I1223" s="13" t="s">
        <v>50</v>
      </c>
      <c r="J1223" s="12">
        <v>45505</v>
      </c>
      <c r="K1223" s="13" t="s">
        <v>50</v>
      </c>
      <c r="L1223" s="13" t="s">
        <v>178</v>
      </c>
      <c r="M1223" s="13" t="s">
        <v>5681</v>
      </c>
      <c r="N1223" s="13" t="s">
        <v>543</v>
      </c>
      <c r="O1223" s="13" t="s">
        <v>12142</v>
      </c>
      <c r="P1223" s="13">
        <v>544</v>
      </c>
      <c r="Q1223" s="13" t="s">
        <v>545</v>
      </c>
      <c r="R1223" s="30" t="s">
        <v>12143</v>
      </c>
      <c r="S1223" s="33" t="s">
        <v>12144</v>
      </c>
      <c r="T1223" s="13" t="s">
        <v>12145</v>
      </c>
      <c r="U1223" s="13" t="s">
        <v>50</v>
      </c>
      <c r="V1223" s="13" t="s">
        <v>50</v>
      </c>
      <c r="W1223" s="13" t="s">
        <v>50</v>
      </c>
      <c r="X1223" s="13" t="s">
        <v>50</v>
      </c>
      <c r="Y1223" s="13" t="s">
        <v>50</v>
      </c>
      <c r="Z1223" s="13">
        <v>4</v>
      </c>
      <c r="AA1223" s="13" t="s">
        <v>50</v>
      </c>
      <c r="AB1223" s="13" t="s">
        <v>50</v>
      </c>
      <c r="AC1223" s="13" t="s">
        <v>50</v>
      </c>
      <c r="AD1223" s="13" t="s">
        <v>178</v>
      </c>
      <c r="AE1223" s="13">
        <v>23800000</v>
      </c>
      <c r="AF1223" s="13" t="s">
        <v>60</v>
      </c>
      <c r="AG1223" s="13">
        <v>23800000</v>
      </c>
      <c r="AH1223" s="13">
        <v>23800000</v>
      </c>
      <c r="AI1223" s="13" t="s">
        <v>60</v>
      </c>
      <c r="AJ1223" s="13">
        <v>23800000</v>
      </c>
      <c r="AK1223" s="13" t="s">
        <v>12146</v>
      </c>
      <c r="AL1223" s="13" t="s">
        <v>50</v>
      </c>
      <c r="AM1223" s="13" t="s">
        <v>12147</v>
      </c>
      <c r="AN1223" s="13" t="s">
        <v>993</v>
      </c>
      <c r="AO1223" s="13" t="s">
        <v>12148</v>
      </c>
      <c r="AP1223" s="21" t="s">
        <v>12149</v>
      </c>
      <c r="AQ1223" s="13" t="s">
        <v>50</v>
      </c>
      <c r="AR1223" s="13" t="s">
        <v>50</v>
      </c>
    </row>
    <row r="1224" spans="1:44" ht="15" thickBot="1">
      <c r="A1224" s="4" t="s">
        <v>12150</v>
      </c>
      <c r="B1224" s="5">
        <v>2819</v>
      </c>
      <c r="C1224" s="6">
        <v>42209</v>
      </c>
      <c r="D1224" s="7" t="s">
        <v>45</v>
      </c>
      <c r="E1224" s="7" t="s">
        <v>46</v>
      </c>
      <c r="F1224" s="7" t="s">
        <v>70</v>
      </c>
      <c r="G1224" s="7" t="s">
        <v>145</v>
      </c>
      <c r="H1224" s="7" t="s">
        <v>12151</v>
      </c>
      <c r="I1224" s="7" t="s">
        <v>50</v>
      </c>
      <c r="J1224" s="6">
        <v>45510</v>
      </c>
      <c r="K1224" s="7" t="s">
        <v>191</v>
      </c>
      <c r="L1224" s="7" t="s">
        <v>124</v>
      </c>
      <c r="M1224" s="7" t="s">
        <v>12152</v>
      </c>
      <c r="N1224" s="7" t="s">
        <v>259</v>
      </c>
      <c r="O1224" s="7" t="s">
        <v>12153</v>
      </c>
      <c r="P1224" s="7">
        <v>558</v>
      </c>
      <c r="Q1224" s="7" t="s">
        <v>245</v>
      </c>
      <c r="R1224" s="34" t="s">
        <v>12154</v>
      </c>
      <c r="S1224" s="34" t="s">
        <v>12155</v>
      </c>
      <c r="T1224" s="7" t="s">
        <v>12156</v>
      </c>
      <c r="U1224" s="7" t="s">
        <v>50</v>
      </c>
      <c r="V1224" s="7">
        <v>330000000</v>
      </c>
      <c r="W1224" s="7" t="s">
        <v>250</v>
      </c>
      <c r="X1224" s="7">
        <v>3935111</v>
      </c>
      <c r="Y1224" s="7" t="s">
        <v>81</v>
      </c>
      <c r="Z1224" s="7">
        <v>7</v>
      </c>
      <c r="AA1224" s="7">
        <v>330000000</v>
      </c>
      <c r="AB1224" s="7" t="s">
        <v>250</v>
      </c>
      <c r="AC1224" s="7">
        <v>3935111</v>
      </c>
      <c r="AD1224" s="7" t="s">
        <v>124</v>
      </c>
      <c r="AE1224" s="7">
        <v>48920981</v>
      </c>
      <c r="AF1224" s="7" t="s">
        <v>60</v>
      </c>
      <c r="AG1224" s="7">
        <v>48920981</v>
      </c>
      <c r="AH1224" s="7">
        <v>48920981</v>
      </c>
      <c r="AI1224" s="7" t="s">
        <v>60</v>
      </c>
      <c r="AJ1224" s="7">
        <v>48920981</v>
      </c>
      <c r="AK1224" s="7" t="s">
        <v>12157</v>
      </c>
      <c r="AL1224" s="7" t="s">
        <v>50</v>
      </c>
      <c r="AM1224" s="7" t="s">
        <v>12158</v>
      </c>
      <c r="AN1224" s="7" t="s">
        <v>66</v>
      </c>
      <c r="AO1224" s="7" t="s">
        <v>12159</v>
      </c>
      <c r="AP1224" s="22" t="s">
        <v>12160</v>
      </c>
      <c r="AQ1224" s="7" t="s">
        <v>50</v>
      </c>
      <c r="AR1224" s="7" t="s">
        <v>50</v>
      </c>
    </row>
    <row r="1225" spans="1:44" ht="15" thickBot="1">
      <c r="A1225" s="10" t="s">
        <v>12161</v>
      </c>
      <c r="B1225" s="11">
        <v>139416</v>
      </c>
      <c r="C1225" s="12">
        <v>367</v>
      </c>
      <c r="D1225" s="13" t="s">
        <v>45</v>
      </c>
      <c r="E1225" s="13" t="s">
        <v>46</v>
      </c>
      <c r="F1225" s="13" t="s">
        <v>47</v>
      </c>
      <c r="G1225" s="13" t="s">
        <v>48</v>
      </c>
      <c r="H1225" s="13" t="s">
        <v>115</v>
      </c>
      <c r="I1225" s="13" t="s">
        <v>50</v>
      </c>
      <c r="J1225" s="12">
        <v>45512</v>
      </c>
      <c r="K1225" s="13" t="s">
        <v>51</v>
      </c>
      <c r="L1225" s="13" t="s">
        <v>162</v>
      </c>
      <c r="M1225" s="13" t="s">
        <v>12162</v>
      </c>
      <c r="N1225" s="13" t="s">
        <v>12163</v>
      </c>
      <c r="O1225" s="13" t="s">
        <v>12164</v>
      </c>
      <c r="P1225" s="13">
        <v>579</v>
      </c>
      <c r="Q1225" s="13" t="s">
        <v>434</v>
      </c>
      <c r="R1225" s="33" t="s">
        <v>12165</v>
      </c>
      <c r="S1225" s="33" t="s">
        <v>12166</v>
      </c>
      <c r="T1225" s="13" t="s">
        <v>12167</v>
      </c>
      <c r="U1225" s="13">
        <v>118473153700</v>
      </c>
      <c r="V1225" s="13">
        <v>750000000</v>
      </c>
      <c r="W1225" s="13" t="s">
        <v>60</v>
      </c>
      <c r="X1225" s="13">
        <v>750000000</v>
      </c>
      <c r="Y1225" s="13" t="s">
        <v>61</v>
      </c>
      <c r="Z1225" s="13">
        <v>2</v>
      </c>
      <c r="AA1225" s="13">
        <v>1850000000</v>
      </c>
      <c r="AB1225" s="13" t="s">
        <v>60</v>
      </c>
      <c r="AC1225" s="13">
        <v>1850000000</v>
      </c>
      <c r="AD1225" s="13" t="s">
        <v>62</v>
      </c>
      <c r="AE1225" s="13">
        <v>1850000000</v>
      </c>
      <c r="AF1225" s="13" t="s">
        <v>60</v>
      </c>
      <c r="AG1225" s="13">
        <v>1850000000</v>
      </c>
      <c r="AH1225" s="13">
        <v>2600000000</v>
      </c>
      <c r="AI1225" s="13" t="s">
        <v>60</v>
      </c>
      <c r="AJ1225" s="13">
        <v>2600000000</v>
      </c>
      <c r="AK1225" s="13" t="s">
        <v>50</v>
      </c>
      <c r="AL1225" s="13" t="s">
        <v>50</v>
      </c>
      <c r="AM1225" s="13" t="s">
        <v>12168</v>
      </c>
      <c r="AN1225" s="13" t="s">
        <v>66</v>
      </c>
      <c r="AO1225" s="13" t="s">
        <v>12169</v>
      </c>
      <c r="AP1225" s="21" t="s">
        <v>12170</v>
      </c>
      <c r="AQ1225" s="13" t="s">
        <v>50</v>
      </c>
      <c r="AR1225" s="13" t="s">
        <v>50</v>
      </c>
    </row>
    <row r="1226" spans="1:44" ht="15" thickBot="1">
      <c r="A1226" s="4" t="s">
        <v>12171</v>
      </c>
      <c r="B1226" s="5">
        <v>299584</v>
      </c>
      <c r="C1226" s="6">
        <v>44256</v>
      </c>
      <c r="D1226" s="7" t="s">
        <v>45</v>
      </c>
      <c r="E1226" s="7" t="s">
        <v>46</v>
      </c>
      <c r="F1226" s="7" t="s">
        <v>70</v>
      </c>
      <c r="G1226" s="7" t="s">
        <v>145</v>
      </c>
      <c r="H1226" s="7" t="s">
        <v>7176</v>
      </c>
      <c r="I1226" s="7" t="s">
        <v>50</v>
      </c>
      <c r="J1226" s="6">
        <v>45511</v>
      </c>
      <c r="K1226" s="7" t="s">
        <v>50</v>
      </c>
      <c r="L1226" s="7" t="s">
        <v>178</v>
      </c>
      <c r="M1226" s="7" t="s">
        <v>12172</v>
      </c>
      <c r="N1226" s="7" t="s">
        <v>600</v>
      </c>
      <c r="O1226" s="7" t="s">
        <v>12173</v>
      </c>
      <c r="P1226" s="7">
        <v>583</v>
      </c>
      <c r="Q1226" s="7" t="s">
        <v>56</v>
      </c>
      <c r="R1226" s="31" t="s">
        <v>12174</v>
      </c>
      <c r="S1226" s="34" t="s">
        <v>12175</v>
      </c>
      <c r="T1226" s="7" t="s">
        <v>12176</v>
      </c>
      <c r="U1226" s="7" t="s">
        <v>50</v>
      </c>
      <c r="V1226" s="7">
        <v>25600000</v>
      </c>
      <c r="W1226" s="7" t="s">
        <v>60</v>
      </c>
      <c r="X1226" s="7">
        <v>25600000</v>
      </c>
      <c r="Y1226" s="7" t="s">
        <v>50</v>
      </c>
      <c r="Z1226" s="7">
        <v>6</v>
      </c>
      <c r="AA1226" s="7">
        <v>25600000</v>
      </c>
      <c r="AB1226" s="7" t="s">
        <v>60</v>
      </c>
      <c r="AC1226" s="7">
        <v>25600000</v>
      </c>
      <c r="AD1226" s="7" t="s">
        <v>178</v>
      </c>
      <c r="AE1226" s="7">
        <v>129600000</v>
      </c>
      <c r="AF1226" s="7" t="s">
        <v>60</v>
      </c>
      <c r="AG1226" s="7">
        <v>129600000</v>
      </c>
      <c r="AH1226" s="7">
        <v>129600000</v>
      </c>
      <c r="AI1226" s="7" t="s">
        <v>60</v>
      </c>
      <c r="AJ1226" s="7">
        <v>129600000</v>
      </c>
      <c r="AK1226" s="7" t="s">
        <v>12177</v>
      </c>
      <c r="AL1226" s="7" t="s">
        <v>50</v>
      </c>
      <c r="AM1226" s="7" t="s">
        <v>12178</v>
      </c>
      <c r="AN1226" s="7" t="s">
        <v>66</v>
      </c>
      <c r="AO1226" s="7" t="s">
        <v>12179</v>
      </c>
      <c r="AP1226" s="22" t="s">
        <v>12180</v>
      </c>
      <c r="AQ1226" s="7" t="s">
        <v>50</v>
      </c>
      <c r="AR1226" s="7" t="s">
        <v>50</v>
      </c>
    </row>
    <row r="1227" spans="1:44" ht="15" thickBot="1">
      <c r="A1227" s="10" t="s">
        <v>12181</v>
      </c>
      <c r="B1227" s="13">
        <v>37</v>
      </c>
      <c r="C1227" s="12">
        <v>44562</v>
      </c>
      <c r="D1227" s="13" t="s">
        <v>45</v>
      </c>
      <c r="E1227" s="13" t="s">
        <v>46</v>
      </c>
      <c r="F1227" s="13" t="s">
        <v>70</v>
      </c>
      <c r="G1227" s="26" t="s">
        <v>54946</v>
      </c>
      <c r="H1227" s="13" t="s">
        <v>1368</v>
      </c>
      <c r="I1227" s="13" t="s">
        <v>50</v>
      </c>
      <c r="J1227" s="12">
        <v>45511</v>
      </c>
      <c r="K1227" s="13" t="s">
        <v>50</v>
      </c>
      <c r="L1227" s="13" t="s">
        <v>147</v>
      </c>
      <c r="M1227" s="13" t="s">
        <v>12182</v>
      </c>
      <c r="N1227" s="13" t="s">
        <v>12183</v>
      </c>
      <c r="O1227" s="13" t="s">
        <v>12184</v>
      </c>
      <c r="P1227" s="13">
        <v>586</v>
      </c>
      <c r="Q1227" s="13" t="s">
        <v>520</v>
      </c>
      <c r="R1227" s="33" t="s">
        <v>12185</v>
      </c>
      <c r="S1227" s="33" t="s">
        <v>12186</v>
      </c>
      <c r="T1227" s="13" t="s">
        <v>12187</v>
      </c>
      <c r="U1227" s="13" t="s">
        <v>50</v>
      </c>
      <c r="V1227" s="13">
        <v>120000000</v>
      </c>
      <c r="W1227" s="13" t="s">
        <v>60</v>
      </c>
      <c r="X1227" s="13">
        <v>120000000</v>
      </c>
      <c r="Y1227" s="13" t="s">
        <v>154</v>
      </c>
      <c r="Z1227" s="13">
        <v>2</v>
      </c>
      <c r="AA1227" s="13">
        <v>120000000</v>
      </c>
      <c r="AB1227" s="13" t="s">
        <v>60</v>
      </c>
      <c r="AC1227" s="13">
        <v>120000000</v>
      </c>
      <c r="AD1227" s="13" t="s">
        <v>147</v>
      </c>
      <c r="AE1227" s="13">
        <v>242000000</v>
      </c>
      <c r="AF1227" s="13" t="s">
        <v>60</v>
      </c>
      <c r="AG1227" s="13">
        <v>242000000</v>
      </c>
      <c r="AH1227" s="13">
        <v>242000000</v>
      </c>
      <c r="AI1227" s="13" t="s">
        <v>60</v>
      </c>
      <c r="AJ1227" s="13">
        <v>242000000</v>
      </c>
      <c r="AK1227" s="13" t="s">
        <v>12188</v>
      </c>
      <c r="AL1227" s="13" t="s">
        <v>50</v>
      </c>
      <c r="AM1227" s="13" t="s">
        <v>12189</v>
      </c>
      <c r="AN1227" s="13" t="s">
        <v>66</v>
      </c>
      <c r="AO1227" s="13" t="s">
        <v>12190</v>
      </c>
      <c r="AP1227" s="21" t="s">
        <v>12191</v>
      </c>
      <c r="AQ1227" s="13" t="s">
        <v>50</v>
      </c>
      <c r="AR1227" s="13" t="s">
        <v>50</v>
      </c>
    </row>
    <row r="1228" spans="1:44" ht="15" thickBot="1">
      <c r="A1228" s="4" t="s">
        <v>12192</v>
      </c>
      <c r="B1228" s="5">
        <v>71271</v>
      </c>
      <c r="C1228" s="6">
        <v>34335</v>
      </c>
      <c r="D1228" s="7" t="s">
        <v>45</v>
      </c>
      <c r="E1228" s="7" t="s">
        <v>46</v>
      </c>
      <c r="F1228" s="7" t="s">
        <v>47</v>
      </c>
      <c r="G1228" s="7" t="s">
        <v>160</v>
      </c>
      <c r="H1228" s="7" t="s">
        <v>115</v>
      </c>
      <c r="I1228" s="7" t="s">
        <v>50</v>
      </c>
      <c r="J1228" s="6">
        <v>45505</v>
      </c>
      <c r="K1228" s="7" t="s">
        <v>161</v>
      </c>
      <c r="L1228" s="7" t="s">
        <v>162</v>
      </c>
      <c r="M1228" s="7" t="s">
        <v>12193</v>
      </c>
      <c r="N1228" s="7" t="s">
        <v>2719</v>
      </c>
      <c r="O1228" s="7" t="s">
        <v>12194</v>
      </c>
      <c r="P1228" s="7">
        <v>602</v>
      </c>
      <c r="Q1228" s="7" t="s">
        <v>2721</v>
      </c>
      <c r="R1228" s="34" t="s">
        <v>12195</v>
      </c>
      <c r="S1228" s="34" t="s">
        <v>12196</v>
      </c>
      <c r="T1228" s="7" t="s">
        <v>50</v>
      </c>
      <c r="U1228" s="7" t="s">
        <v>12197</v>
      </c>
      <c r="V1228" s="7">
        <v>1250000000</v>
      </c>
      <c r="W1228" s="7" t="s">
        <v>60</v>
      </c>
      <c r="X1228" s="7">
        <v>1250000000</v>
      </c>
      <c r="Y1228" s="7" t="s">
        <v>61</v>
      </c>
      <c r="Z1228" s="7">
        <v>6</v>
      </c>
      <c r="AA1228" s="7">
        <v>74126472</v>
      </c>
      <c r="AB1228" s="7" t="s">
        <v>60</v>
      </c>
      <c r="AC1228" s="7">
        <v>74126472</v>
      </c>
      <c r="AD1228" s="7" t="s">
        <v>124</v>
      </c>
      <c r="AE1228" s="7">
        <v>88883568</v>
      </c>
      <c r="AF1228" s="7" t="s">
        <v>60</v>
      </c>
      <c r="AG1228" s="7">
        <v>88883568</v>
      </c>
      <c r="AH1228" s="7">
        <v>2830751288</v>
      </c>
      <c r="AI1228" s="7" t="s">
        <v>60</v>
      </c>
      <c r="AJ1228" s="7">
        <v>2830751288</v>
      </c>
      <c r="AK1228" s="7" t="s">
        <v>50</v>
      </c>
      <c r="AL1228" s="7" t="s">
        <v>50</v>
      </c>
      <c r="AM1228" s="7" t="s">
        <v>12198</v>
      </c>
      <c r="AN1228" s="7" t="s">
        <v>66</v>
      </c>
      <c r="AO1228" s="7" t="s">
        <v>12199</v>
      </c>
      <c r="AP1228" s="22" t="s">
        <v>12200</v>
      </c>
      <c r="AQ1228" s="7" t="s">
        <v>50</v>
      </c>
      <c r="AR1228" s="7" t="s">
        <v>50</v>
      </c>
    </row>
    <row r="1229" spans="1:44" ht="15" thickBot="1">
      <c r="A1229" s="10" t="s">
        <v>12201</v>
      </c>
      <c r="B1229" s="11">
        <v>8841</v>
      </c>
      <c r="C1229" s="12">
        <v>37257</v>
      </c>
      <c r="D1229" s="13" t="s">
        <v>45</v>
      </c>
      <c r="E1229" s="13" t="s">
        <v>46</v>
      </c>
      <c r="F1229" s="13" t="s">
        <v>70</v>
      </c>
      <c r="G1229" s="13" t="s">
        <v>145</v>
      </c>
      <c r="H1229" s="13" t="s">
        <v>12202</v>
      </c>
      <c r="I1229" s="13" t="s">
        <v>50</v>
      </c>
      <c r="J1229" s="12">
        <v>45512</v>
      </c>
      <c r="K1229" s="13" t="s">
        <v>89</v>
      </c>
      <c r="L1229" s="13" t="s">
        <v>178</v>
      </c>
      <c r="M1229" s="13" t="s">
        <v>1150</v>
      </c>
      <c r="N1229" s="13" t="s">
        <v>12203</v>
      </c>
      <c r="O1229" s="13" t="s">
        <v>12204</v>
      </c>
      <c r="P1229" s="13">
        <v>610</v>
      </c>
      <c r="Q1229" s="13" t="s">
        <v>50</v>
      </c>
      <c r="R1229" s="33" t="s">
        <v>12205</v>
      </c>
      <c r="S1229" s="33" t="s">
        <v>12206</v>
      </c>
      <c r="T1229" s="13" t="s">
        <v>12207</v>
      </c>
      <c r="U1229" s="13" t="s">
        <v>12208</v>
      </c>
      <c r="V1229" s="13">
        <v>22000000</v>
      </c>
      <c r="W1229" s="13" t="s">
        <v>1085</v>
      </c>
      <c r="X1229" s="13">
        <v>16016133</v>
      </c>
      <c r="Y1229" s="13" t="s">
        <v>50</v>
      </c>
      <c r="Z1229" s="13">
        <v>19</v>
      </c>
      <c r="AA1229" s="13">
        <v>22000000</v>
      </c>
      <c r="AB1229" s="13" t="s">
        <v>1085</v>
      </c>
      <c r="AC1229" s="13">
        <v>16016133</v>
      </c>
      <c r="AD1229" s="13" t="s">
        <v>178</v>
      </c>
      <c r="AE1229" s="13">
        <v>298829608</v>
      </c>
      <c r="AF1229" s="13" t="s">
        <v>60</v>
      </c>
      <c r="AG1229" s="13">
        <v>298829608</v>
      </c>
      <c r="AH1229" s="13">
        <v>370474768</v>
      </c>
      <c r="AI1229" s="13" t="s">
        <v>60</v>
      </c>
      <c r="AJ1229" s="13">
        <v>370474768</v>
      </c>
      <c r="AK1229" s="13" t="s">
        <v>12209</v>
      </c>
      <c r="AL1229" s="13" t="s">
        <v>50</v>
      </c>
      <c r="AM1229" s="13" t="s">
        <v>12210</v>
      </c>
      <c r="AN1229" s="13" t="s">
        <v>66</v>
      </c>
      <c r="AO1229" s="13" t="s">
        <v>12211</v>
      </c>
      <c r="AP1229" s="21" t="s">
        <v>12212</v>
      </c>
      <c r="AQ1229" s="13" t="s">
        <v>50</v>
      </c>
      <c r="AR1229" s="13" t="s">
        <v>50</v>
      </c>
    </row>
    <row r="1230" spans="1:44" ht="15" thickBot="1">
      <c r="A1230" s="4" t="s">
        <v>12213</v>
      </c>
      <c r="B1230" s="5">
        <v>63941</v>
      </c>
      <c r="C1230" s="6">
        <v>44927</v>
      </c>
      <c r="D1230" s="7" t="s">
        <v>45</v>
      </c>
      <c r="E1230" s="7" t="s">
        <v>46</v>
      </c>
      <c r="F1230" s="7" t="s">
        <v>70</v>
      </c>
      <c r="G1230" s="27" t="s">
        <v>54945</v>
      </c>
      <c r="H1230" s="7" t="s">
        <v>562</v>
      </c>
      <c r="I1230" s="7" t="s">
        <v>50</v>
      </c>
      <c r="J1230" s="6">
        <v>45505</v>
      </c>
      <c r="K1230" s="7" t="s">
        <v>50</v>
      </c>
      <c r="L1230" s="7" t="s">
        <v>467</v>
      </c>
      <c r="M1230" s="7" t="s">
        <v>12214</v>
      </c>
      <c r="N1230" s="7" t="s">
        <v>133</v>
      </c>
      <c r="O1230" s="7" t="s">
        <v>12215</v>
      </c>
      <c r="P1230" s="7">
        <v>613</v>
      </c>
      <c r="Q1230" s="7" t="s">
        <v>135</v>
      </c>
      <c r="R1230" s="31" t="s">
        <v>12216</v>
      </c>
      <c r="S1230" s="34" t="s">
        <v>12217</v>
      </c>
      <c r="T1230" s="7" t="s">
        <v>50</v>
      </c>
      <c r="U1230" s="7" t="s">
        <v>50</v>
      </c>
      <c r="V1230" s="7">
        <v>7000000</v>
      </c>
      <c r="W1230" s="7" t="s">
        <v>139</v>
      </c>
      <c r="X1230" s="7">
        <v>8998968</v>
      </c>
      <c r="Y1230" s="7" t="s">
        <v>467</v>
      </c>
      <c r="Z1230" s="7">
        <v>2</v>
      </c>
      <c r="AA1230" s="7">
        <v>7000000</v>
      </c>
      <c r="AB1230" s="7" t="s">
        <v>139</v>
      </c>
      <c r="AC1230" s="7">
        <v>8998968</v>
      </c>
      <c r="AD1230" s="7" t="s">
        <v>467</v>
      </c>
      <c r="AE1230" s="7">
        <v>8300000</v>
      </c>
      <c r="AF1230" s="7" t="s">
        <v>139</v>
      </c>
      <c r="AG1230" s="7">
        <v>10646181</v>
      </c>
      <c r="AH1230" s="7">
        <v>8300000</v>
      </c>
      <c r="AI1230" s="7" t="s">
        <v>139</v>
      </c>
      <c r="AJ1230" s="7">
        <v>10646181</v>
      </c>
      <c r="AK1230" s="7" t="s">
        <v>12218</v>
      </c>
      <c r="AL1230" s="7" t="s">
        <v>50</v>
      </c>
      <c r="AM1230" s="7" t="s">
        <v>12219</v>
      </c>
      <c r="AN1230" s="7" t="s">
        <v>66</v>
      </c>
      <c r="AO1230" s="7" t="s">
        <v>12220</v>
      </c>
      <c r="AP1230" s="22" t="s">
        <v>12221</v>
      </c>
      <c r="AQ1230" s="7" t="s">
        <v>50</v>
      </c>
      <c r="AR1230" s="7" t="s">
        <v>50</v>
      </c>
    </row>
    <row r="1231" spans="1:44" ht="15" thickBot="1">
      <c r="A1231" s="10" t="s">
        <v>12222</v>
      </c>
      <c r="B1231" s="11">
        <v>10832</v>
      </c>
      <c r="C1231" s="12">
        <v>35796</v>
      </c>
      <c r="D1231" s="13" t="s">
        <v>45</v>
      </c>
      <c r="E1231" s="13" t="s">
        <v>46</v>
      </c>
      <c r="F1231" s="13" t="s">
        <v>47</v>
      </c>
      <c r="G1231" s="13" t="s">
        <v>145</v>
      </c>
      <c r="H1231" s="13" t="s">
        <v>12223</v>
      </c>
      <c r="I1231" s="13" t="s">
        <v>50</v>
      </c>
      <c r="J1231" s="12">
        <v>45510</v>
      </c>
      <c r="K1231" s="13" t="s">
        <v>191</v>
      </c>
      <c r="L1231" s="13" t="s">
        <v>62</v>
      </c>
      <c r="M1231" s="13" t="s">
        <v>2603</v>
      </c>
      <c r="N1231" s="13" t="s">
        <v>12224</v>
      </c>
      <c r="O1231" s="13" t="s">
        <v>12225</v>
      </c>
      <c r="P1231" s="13">
        <v>613</v>
      </c>
      <c r="Q1231" s="13" t="s">
        <v>481</v>
      </c>
      <c r="R1231" s="33" t="s">
        <v>12226</v>
      </c>
      <c r="S1231" s="33" t="s">
        <v>12227</v>
      </c>
      <c r="T1231" s="13" t="s">
        <v>12228</v>
      </c>
      <c r="U1231" s="13">
        <v>15409610734</v>
      </c>
      <c r="V1231" s="13">
        <v>30000000</v>
      </c>
      <c r="W1231" s="13" t="s">
        <v>60</v>
      </c>
      <c r="X1231" s="13">
        <v>30000000</v>
      </c>
      <c r="Y1231" s="13" t="s">
        <v>61</v>
      </c>
      <c r="Z1231" s="13">
        <v>12</v>
      </c>
      <c r="AA1231" s="13">
        <v>30000000</v>
      </c>
      <c r="AB1231" s="13" t="s">
        <v>60</v>
      </c>
      <c r="AC1231" s="13">
        <v>30000000</v>
      </c>
      <c r="AD1231" s="13" t="s">
        <v>62</v>
      </c>
      <c r="AE1231" s="13">
        <v>630803901</v>
      </c>
      <c r="AF1231" s="13" t="s">
        <v>60</v>
      </c>
      <c r="AG1231" s="13">
        <v>630803901</v>
      </c>
      <c r="AH1231" s="13">
        <v>630803901</v>
      </c>
      <c r="AI1231" s="13" t="s">
        <v>60</v>
      </c>
      <c r="AJ1231" s="13">
        <v>630803901</v>
      </c>
      <c r="AK1231" s="13" t="s">
        <v>12229</v>
      </c>
      <c r="AL1231" s="13" t="s">
        <v>50</v>
      </c>
      <c r="AM1231" s="13" t="s">
        <v>12230</v>
      </c>
      <c r="AN1231" s="13" t="s">
        <v>66</v>
      </c>
      <c r="AO1231" s="13" t="s">
        <v>12231</v>
      </c>
      <c r="AP1231" s="21" t="s">
        <v>12232</v>
      </c>
      <c r="AQ1231" s="13" t="s">
        <v>50</v>
      </c>
      <c r="AR1231" s="13" t="s">
        <v>50</v>
      </c>
    </row>
    <row r="1232" spans="1:44" ht="15" thickBot="1">
      <c r="A1232" s="4" t="s">
        <v>12233</v>
      </c>
      <c r="B1232" s="5">
        <v>3002</v>
      </c>
      <c r="C1232" s="6">
        <v>44136</v>
      </c>
      <c r="D1232" s="7" t="s">
        <v>45</v>
      </c>
      <c r="E1232" s="7" t="s">
        <v>46</v>
      </c>
      <c r="F1232" s="7" t="s">
        <v>70</v>
      </c>
      <c r="G1232" s="7" t="s">
        <v>114</v>
      </c>
      <c r="H1232" s="7" t="s">
        <v>50</v>
      </c>
      <c r="I1232" s="7" t="s">
        <v>50</v>
      </c>
      <c r="J1232" s="6">
        <v>45510</v>
      </c>
      <c r="K1232" s="7" t="s">
        <v>191</v>
      </c>
      <c r="L1232" s="7" t="s">
        <v>4836</v>
      </c>
      <c r="M1232" s="7" t="s">
        <v>12234</v>
      </c>
      <c r="N1232" s="7" t="s">
        <v>5306</v>
      </c>
      <c r="O1232" s="7" t="s">
        <v>12235</v>
      </c>
      <c r="P1232" s="7">
        <v>643</v>
      </c>
      <c r="Q1232" s="7" t="s">
        <v>245</v>
      </c>
      <c r="R1232" s="34" t="s">
        <v>12236</v>
      </c>
      <c r="S1232" s="34" t="s">
        <v>12237</v>
      </c>
      <c r="T1232" s="7" t="s">
        <v>12238</v>
      </c>
      <c r="U1232" s="7" t="s">
        <v>50</v>
      </c>
      <c r="V1232" s="7">
        <v>200000000</v>
      </c>
      <c r="W1232" s="7" t="s">
        <v>250</v>
      </c>
      <c r="X1232" s="7">
        <v>2384916</v>
      </c>
      <c r="Y1232" s="7" t="s">
        <v>467</v>
      </c>
      <c r="Z1232" s="7">
        <v>3</v>
      </c>
      <c r="AA1232" s="7">
        <v>200000000</v>
      </c>
      <c r="AB1232" s="7" t="s">
        <v>250</v>
      </c>
      <c r="AC1232" s="7">
        <v>2384916</v>
      </c>
      <c r="AD1232" s="7" t="s">
        <v>4836</v>
      </c>
      <c r="AE1232" s="7">
        <v>4734916</v>
      </c>
      <c r="AF1232" s="7" t="s">
        <v>60</v>
      </c>
      <c r="AG1232" s="7">
        <v>4734916</v>
      </c>
      <c r="AH1232" s="7">
        <v>4734916</v>
      </c>
      <c r="AI1232" s="7" t="s">
        <v>60</v>
      </c>
      <c r="AJ1232" s="7">
        <v>4734916</v>
      </c>
      <c r="AK1232" s="7" t="s">
        <v>12239</v>
      </c>
      <c r="AL1232" s="7" t="s">
        <v>50</v>
      </c>
      <c r="AM1232" s="7" t="s">
        <v>12240</v>
      </c>
      <c r="AN1232" s="7" t="s">
        <v>66</v>
      </c>
      <c r="AO1232" s="7" t="s">
        <v>12241</v>
      </c>
      <c r="AP1232" s="22" t="s">
        <v>12242</v>
      </c>
      <c r="AQ1232" s="7" t="s">
        <v>50</v>
      </c>
      <c r="AR1232" s="7" t="s">
        <v>50</v>
      </c>
    </row>
    <row r="1233" spans="1:44" ht="15" thickBot="1">
      <c r="A1233" s="10" t="s">
        <v>12243</v>
      </c>
      <c r="B1233" s="11">
        <v>926192</v>
      </c>
      <c r="C1233" s="12">
        <v>28856</v>
      </c>
      <c r="D1233" s="13" t="s">
        <v>45</v>
      </c>
      <c r="E1233" s="13" t="s">
        <v>46</v>
      </c>
      <c r="F1233" s="13" t="s">
        <v>47</v>
      </c>
      <c r="G1233" s="13" t="s">
        <v>48</v>
      </c>
      <c r="H1233" s="13" t="s">
        <v>49</v>
      </c>
      <c r="I1233" s="13" t="s">
        <v>50</v>
      </c>
      <c r="J1233" s="12">
        <v>45512</v>
      </c>
      <c r="K1233" s="13" t="s">
        <v>51</v>
      </c>
      <c r="L1233" s="13" t="s">
        <v>162</v>
      </c>
      <c r="M1233" s="13" t="s">
        <v>12244</v>
      </c>
      <c r="N1233" s="13" t="s">
        <v>1559</v>
      </c>
      <c r="O1233" s="13" t="s">
        <v>12245</v>
      </c>
      <c r="P1233" s="13">
        <v>665</v>
      </c>
      <c r="Q1233" s="13" t="s">
        <v>642</v>
      </c>
      <c r="R1233" s="33" t="s">
        <v>12246</v>
      </c>
      <c r="S1233" s="33" t="s">
        <v>12247</v>
      </c>
      <c r="T1233" s="13" t="s">
        <v>12248</v>
      </c>
      <c r="U1233" s="13" t="s">
        <v>12249</v>
      </c>
      <c r="V1233" s="13">
        <v>1000000000</v>
      </c>
      <c r="W1233" s="13" t="s">
        <v>60</v>
      </c>
      <c r="X1233" s="13">
        <v>1000000000</v>
      </c>
      <c r="Y1233" s="13" t="s">
        <v>61</v>
      </c>
      <c r="Z1233" s="13">
        <v>2</v>
      </c>
      <c r="AA1233" s="13" t="s">
        <v>50</v>
      </c>
      <c r="AB1233" s="13" t="s">
        <v>50</v>
      </c>
      <c r="AC1233" s="13" t="s">
        <v>50</v>
      </c>
      <c r="AD1233" s="13" t="s">
        <v>50</v>
      </c>
      <c r="AE1233" s="13" t="s">
        <v>50</v>
      </c>
      <c r="AF1233" s="13" t="s">
        <v>50</v>
      </c>
      <c r="AG1233" s="13" t="s">
        <v>50</v>
      </c>
      <c r="AH1233" s="13">
        <v>1750000000</v>
      </c>
      <c r="AI1233" s="13" t="s">
        <v>60</v>
      </c>
      <c r="AJ1233" s="13">
        <v>1750000000</v>
      </c>
      <c r="AK1233" s="13" t="s">
        <v>50</v>
      </c>
      <c r="AL1233" s="13" t="s">
        <v>50</v>
      </c>
      <c r="AM1233" s="13" t="s">
        <v>12250</v>
      </c>
      <c r="AN1233" s="13" t="s">
        <v>66</v>
      </c>
      <c r="AO1233" s="13" t="s">
        <v>12251</v>
      </c>
      <c r="AP1233" s="21" t="s">
        <v>12252</v>
      </c>
      <c r="AQ1233" s="13" t="s">
        <v>50</v>
      </c>
      <c r="AR1233" s="13" t="s">
        <v>50</v>
      </c>
    </row>
    <row r="1234" spans="1:44" ht="15" thickBot="1">
      <c r="A1234" s="4" t="s">
        <v>12253</v>
      </c>
      <c r="B1234" s="7" t="s">
        <v>50</v>
      </c>
      <c r="C1234" s="6">
        <v>43191</v>
      </c>
      <c r="D1234" s="7" t="s">
        <v>45</v>
      </c>
      <c r="E1234" s="7" t="s">
        <v>46</v>
      </c>
      <c r="F1234" s="7" t="s">
        <v>70</v>
      </c>
      <c r="G1234" s="26" t="s">
        <v>54946</v>
      </c>
      <c r="H1234" s="7" t="s">
        <v>12254</v>
      </c>
      <c r="I1234" s="7" t="s">
        <v>50</v>
      </c>
      <c r="J1234" s="6">
        <v>45511</v>
      </c>
      <c r="K1234" s="7" t="s">
        <v>89</v>
      </c>
      <c r="L1234" s="7" t="s">
        <v>241</v>
      </c>
      <c r="M1234" s="7" t="s">
        <v>12255</v>
      </c>
      <c r="N1234" s="7" t="s">
        <v>180</v>
      </c>
      <c r="O1234" s="7" t="s">
        <v>12256</v>
      </c>
      <c r="P1234" s="7">
        <v>677</v>
      </c>
      <c r="Q1234" s="7" t="s">
        <v>120</v>
      </c>
      <c r="R1234" s="34" t="s">
        <v>12257</v>
      </c>
      <c r="S1234" s="34" t="s">
        <v>12258</v>
      </c>
      <c r="T1234" s="7" t="s">
        <v>12259</v>
      </c>
      <c r="U1234" s="7" t="s">
        <v>50</v>
      </c>
      <c r="V1234" s="7">
        <v>15000000</v>
      </c>
      <c r="W1234" s="7" t="s">
        <v>60</v>
      </c>
      <c r="X1234" s="7">
        <v>15000000</v>
      </c>
      <c r="Y1234" s="7" t="s">
        <v>154</v>
      </c>
      <c r="Z1234" s="7">
        <v>10</v>
      </c>
      <c r="AA1234" s="7">
        <v>15000000</v>
      </c>
      <c r="AB1234" s="7" t="s">
        <v>60</v>
      </c>
      <c r="AC1234" s="7">
        <v>15000000</v>
      </c>
      <c r="AD1234" s="7" t="s">
        <v>241</v>
      </c>
      <c r="AE1234" s="7">
        <v>28700000</v>
      </c>
      <c r="AF1234" s="7" t="s">
        <v>60</v>
      </c>
      <c r="AG1234" s="7">
        <v>28700000</v>
      </c>
      <c r="AH1234" s="7">
        <v>31195000</v>
      </c>
      <c r="AI1234" s="7" t="s">
        <v>60</v>
      </c>
      <c r="AJ1234" s="7">
        <v>31195000</v>
      </c>
      <c r="AK1234" s="7" t="s">
        <v>12260</v>
      </c>
      <c r="AL1234" s="7" t="s">
        <v>50</v>
      </c>
      <c r="AM1234" s="7" t="s">
        <v>12261</v>
      </c>
      <c r="AN1234" s="7" t="s">
        <v>66</v>
      </c>
      <c r="AO1234" s="7" t="s">
        <v>12262</v>
      </c>
      <c r="AP1234" s="22" t="s">
        <v>12263</v>
      </c>
      <c r="AQ1234" s="7" t="s">
        <v>50</v>
      </c>
      <c r="AR1234" s="7" t="s">
        <v>50</v>
      </c>
    </row>
    <row r="1235" spans="1:44" ht="15" thickBot="1">
      <c r="A1235" s="10" t="s">
        <v>12264</v>
      </c>
      <c r="B1235" s="11">
        <v>16791</v>
      </c>
      <c r="C1235" s="12">
        <v>44470</v>
      </c>
      <c r="D1235" s="13" t="s">
        <v>45</v>
      </c>
      <c r="E1235" s="13" t="s">
        <v>46</v>
      </c>
      <c r="F1235" s="13" t="s">
        <v>70</v>
      </c>
      <c r="G1235" s="27" t="s">
        <v>54945</v>
      </c>
      <c r="H1235" s="13" t="s">
        <v>50</v>
      </c>
      <c r="I1235" s="13" t="s">
        <v>50</v>
      </c>
      <c r="J1235" s="12">
        <v>45511</v>
      </c>
      <c r="K1235" s="13" t="s">
        <v>50</v>
      </c>
      <c r="L1235" s="13" t="s">
        <v>467</v>
      </c>
      <c r="M1235" s="13" t="s">
        <v>12265</v>
      </c>
      <c r="N1235" s="13" t="s">
        <v>12266</v>
      </c>
      <c r="O1235" s="13" t="s">
        <v>12267</v>
      </c>
      <c r="P1235" s="13">
        <v>703</v>
      </c>
      <c r="Q1235" s="13" t="s">
        <v>56</v>
      </c>
      <c r="R1235" s="33" t="s">
        <v>12268</v>
      </c>
      <c r="S1235" s="33" t="s">
        <v>12269</v>
      </c>
      <c r="T1235" s="13" t="s">
        <v>12270</v>
      </c>
      <c r="U1235" s="13" t="s">
        <v>50</v>
      </c>
      <c r="V1235" s="13">
        <v>10000000</v>
      </c>
      <c r="W1235" s="13" t="s">
        <v>60</v>
      </c>
      <c r="X1235" s="13">
        <v>10000000</v>
      </c>
      <c r="Y1235" s="13" t="s">
        <v>467</v>
      </c>
      <c r="Z1235" s="13">
        <v>1</v>
      </c>
      <c r="AA1235" s="13">
        <v>10000000</v>
      </c>
      <c r="AB1235" s="13" t="s">
        <v>60</v>
      </c>
      <c r="AC1235" s="13">
        <v>10000000</v>
      </c>
      <c r="AD1235" s="13" t="s">
        <v>467</v>
      </c>
      <c r="AE1235" s="13">
        <v>10000000</v>
      </c>
      <c r="AF1235" s="13" t="s">
        <v>60</v>
      </c>
      <c r="AG1235" s="13">
        <v>10000000</v>
      </c>
      <c r="AH1235" s="13">
        <v>10000000</v>
      </c>
      <c r="AI1235" s="13" t="s">
        <v>60</v>
      </c>
      <c r="AJ1235" s="13">
        <v>10000000</v>
      </c>
      <c r="AK1235" s="13" t="s">
        <v>12271</v>
      </c>
      <c r="AL1235" s="13" t="s">
        <v>50</v>
      </c>
      <c r="AM1235" s="13" t="s">
        <v>12272</v>
      </c>
      <c r="AN1235" s="13" t="s">
        <v>66</v>
      </c>
      <c r="AO1235" s="13" t="s">
        <v>12273</v>
      </c>
      <c r="AP1235" s="21" t="s">
        <v>12274</v>
      </c>
      <c r="AQ1235" s="13" t="s">
        <v>50</v>
      </c>
      <c r="AR1235" s="13" t="s">
        <v>50</v>
      </c>
    </row>
    <row r="1236" spans="1:44" ht="15" thickBot="1">
      <c r="A1236" s="4" t="s">
        <v>12275</v>
      </c>
      <c r="B1236" s="7" t="s">
        <v>50</v>
      </c>
      <c r="C1236" s="6">
        <v>2923</v>
      </c>
      <c r="D1236" s="7" t="s">
        <v>45</v>
      </c>
      <c r="E1236" s="7" t="s">
        <v>46</v>
      </c>
      <c r="F1236" s="7" t="s">
        <v>47</v>
      </c>
      <c r="G1236" s="7" t="s">
        <v>160</v>
      </c>
      <c r="H1236" s="7" t="s">
        <v>49</v>
      </c>
      <c r="I1236" s="7" t="s">
        <v>50</v>
      </c>
      <c r="J1236" s="6">
        <v>45513</v>
      </c>
      <c r="K1236" s="7" t="s">
        <v>161</v>
      </c>
      <c r="L1236" s="7" t="s">
        <v>162</v>
      </c>
      <c r="M1236" s="7" t="s">
        <v>12276</v>
      </c>
      <c r="N1236" s="7" t="s">
        <v>11542</v>
      </c>
      <c r="O1236" s="7" t="s">
        <v>12277</v>
      </c>
      <c r="P1236" s="7">
        <v>704</v>
      </c>
      <c r="Q1236" s="7" t="s">
        <v>1116</v>
      </c>
      <c r="R1236" s="34" t="s">
        <v>12278</v>
      </c>
      <c r="S1236" s="34" t="s">
        <v>12279</v>
      </c>
      <c r="T1236" s="7" t="s">
        <v>12280</v>
      </c>
      <c r="U1236" s="7" t="s">
        <v>12281</v>
      </c>
      <c r="V1236" s="7">
        <v>1500000000</v>
      </c>
      <c r="W1236" s="7" t="s">
        <v>60</v>
      </c>
      <c r="X1236" s="7">
        <v>1500000000</v>
      </c>
      <c r="Y1236" s="7" t="s">
        <v>61</v>
      </c>
      <c r="Z1236" s="7">
        <v>4</v>
      </c>
      <c r="AA1236" s="7" t="s">
        <v>50</v>
      </c>
      <c r="AB1236" s="7" t="s">
        <v>50</v>
      </c>
      <c r="AC1236" s="7" t="s">
        <v>50</v>
      </c>
      <c r="AD1236" s="7" t="s">
        <v>62</v>
      </c>
      <c r="AE1236" s="7" t="s">
        <v>50</v>
      </c>
      <c r="AF1236" s="7" t="s">
        <v>50</v>
      </c>
      <c r="AG1236" s="7" t="s">
        <v>50</v>
      </c>
      <c r="AH1236" s="7">
        <v>4850000000</v>
      </c>
      <c r="AI1236" s="7" t="s">
        <v>60</v>
      </c>
      <c r="AJ1236" s="7">
        <v>4850000000</v>
      </c>
      <c r="AK1236" s="7" t="s">
        <v>50</v>
      </c>
      <c r="AL1236" s="7" t="s">
        <v>50</v>
      </c>
      <c r="AM1236" s="7" t="s">
        <v>12282</v>
      </c>
      <c r="AN1236" s="7" t="s">
        <v>66</v>
      </c>
      <c r="AO1236" s="7" t="s">
        <v>12283</v>
      </c>
      <c r="AP1236" s="22" t="s">
        <v>12284</v>
      </c>
      <c r="AQ1236" s="7" t="s">
        <v>50</v>
      </c>
      <c r="AR1236" s="7" t="s">
        <v>50</v>
      </c>
    </row>
    <row r="1237" spans="1:44" ht="15" thickBot="1">
      <c r="A1237" s="10" t="s">
        <v>12285</v>
      </c>
      <c r="B1237" s="11">
        <v>26874</v>
      </c>
      <c r="C1237" s="12">
        <v>41218</v>
      </c>
      <c r="D1237" s="13" t="s">
        <v>45</v>
      </c>
      <c r="E1237" s="13" t="s">
        <v>46</v>
      </c>
      <c r="F1237" s="13" t="s">
        <v>47</v>
      </c>
      <c r="G1237" s="13" t="s">
        <v>145</v>
      </c>
      <c r="H1237" s="13" t="s">
        <v>115</v>
      </c>
      <c r="I1237" s="13" t="s">
        <v>50</v>
      </c>
      <c r="J1237" s="12">
        <v>45513</v>
      </c>
      <c r="K1237" s="13" t="s">
        <v>72</v>
      </c>
      <c r="L1237" s="13" t="s">
        <v>162</v>
      </c>
      <c r="M1237" s="13" t="s">
        <v>12286</v>
      </c>
      <c r="N1237" s="13" t="s">
        <v>12287</v>
      </c>
      <c r="O1237" s="13" t="s">
        <v>12288</v>
      </c>
      <c r="P1237" s="13">
        <v>716</v>
      </c>
      <c r="Q1237" s="13" t="s">
        <v>93</v>
      </c>
      <c r="R1237" s="33" t="s">
        <v>12289</v>
      </c>
      <c r="S1237" s="33" t="s">
        <v>12290</v>
      </c>
      <c r="T1237" s="13" t="s">
        <v>12291</v>
      </c>
      <c r="U1237" s="13" t="s">
        <v>12292</v>
      </c>
      <c r="V1237" s="13">
        <v>35200000</v>
      </c>
      <c r="W1237" s="13" t="s">
        <v>60</v>
      </c>
      <c r="X1237" s="13">
        <v>35200000</v>
      </c>
      <c r="Y1237" s="13" t="s">
        <v>61</v>
      </c>
      <c r="Z1237" s="13">
        <v>17</v>
      </c>
      <c r="AA1237" s="13" t="s">
        <v>50</v>
      </c>
      <c r="AB1237" s="13" t="s">
        <v>50</v>
      </c>
      <c r="AC1237" s="13" t="s">
        <v>50</v>
      </c>
      <c r="AD1237" s="13" t="s">
        <v>290</v>
      </c>
      <c r="AE1237" s="13">
        <v>48651029</v>
      </c>
      <c r="AF1237" s="13" t="s">
        <v>60</v>
      </c>
      <c r="AG1237" s="13">
        <v>48651029</v>
      </c>
      <c r="AH1237" s="13">
        <v>598851029</v>
      </c>
      <c r="AI1237" s="13" t="s">
        <v>60</v>
      </c>
      <c r="AJ1237" s="13">
        <v>598851029</v>
      </c>
      <c r="AK1237" s="13" t="s">
        <v>12293</v>
      </c>
      <c r="AL1237" s="13" t="s">
        <v>12294</v>
      </c>
      <c r="AM1237" s="13" t="s">
        <v>12295</v>
      </c>
      <c r="AN1237" s="13" t="s">
        <v>66</v>
      </c>
      <c r="AO1237" s="13" t="s">
        <v>12296</v>
      </c>
      <c r="AP1237" s="21" t="s">
        <v>12297</v>
      </c>
      <c r="AQ1237" s="13" t="s">
        <v>50</v>
      </c>
      <c r="AR1237" s="13" t="s">
        <v>50</v>
      </c>
    </row>
    <row r="1238" spans="1:44" ht="15" thickBot="1">
      <c r="A1238" s="4" t="s">
        <v>12298</v>
      </c>
      <c r="B1238" s="5">
        <v>3008054</v>
      </c>
      <c r="C1238" s="6">
        <v>40960</v>
      </c>
      <c r="D1238" s="7" t="s">
        <v>45</v>
      </c>
      <c r="E1238" s="7" t="s">
        <v>46</v>
      </c>
      <c r="F1238" s="7" t="s">
        <v>70</v>
      </c>
      <c r="G1238" s="7" t="s">
        <v>160</v>
      </c>
      <c r="H1238" s="7" t="s">
        <v>516</v>
      </c>
      <c r="I1238" s="7" t="s">
        <v>50</v>
      </c>
      <c r="J1238" s="6">
        <v>45515</v>
      </c>
      <c r="K1238" s="7" t="s">
        <v>72</v>
      </c>
      <c r="L1238" s="7" t="s">
        <v>12299</v>
      </c>
      <c r="M1238" s="7" t="s">
        <v>12300</v>
      </c>
      <c r="N1238" s="7" t="s">
        <v>270</v>
      </c>
      <c r="O1238" s="7" t="s">
        <v>12301</v>
      </c>
      <c r="P1238" s="7">
        <v>719</v>
      </c>
      <c r="Q1238" s="7" t="s">
        <v>245</v>
      </c>
      <c r="R1238" s="34" t="s">
        <v>12302</v>
      </c>
      <c r="S1238" s="34" t="s">
        <v>12303</v>
      </c>
      <c r="T1238" s="7" t="s">
        <v>12304</v>
      </c>
      <c r="U1238" s="7" t="s">
        <v>12305</v>
      </c>
      <c r="V1238" s="7">
        <v>10400000000</v>
      </c>
      <c r="W1238" s="7" t="s">
        <v>250</v>
      </c>
      <c r="X1238" s="7">
        <v>123883189</v>
      </c>
      <c r="Y1238" s="7" t="s">
        <v>81</v>
      </c>
      <c r="Z1238" s="7">
        <v>21</v>
      </c>
      <c r="AA1238" s="7">
        <v>10400000000</v>
      </c>
      <c r="AB1238" s="7" t="s">
        <v>250</v>
      </c>
      <c r="AC1238" s="7">
        <v>123883189</v>
      </c>
      <c r="AD1238" s="7" t="s">
        <v>12299</v>
      </c>
      <c r="AE1238" s="7">
        <v>3236832517</v>
      </c>
      <c r="AF1238" s="7" t="s">
        <v>60</v>
      </c>
      <c r="AG1238" s="7">
        <v>3236832517</v>
      </c>
      <c r="AH1238" s="7">
        <v>3500069453</v>
      </c>
      <c r="AI1238" s="7" t="s">
        <v>60</v>
      </c>
      <c r="AJ1238" s="7">
        <v>3500069453</v>
      </c>
      <c r="AK1238" s="7" t="s">
        <v>12306</v>
      </c>
      <c r="AL1238" s="7" t="s">
        <v>50</v>
      </c>
      <c r="AM1238" s="7" t="s">
        <v>12307</v>
      </c>
      <c r="AN1238" s="7" t="s">
        <v>66</v>
      </c>
      <c r="AO1238" s="7" t="s">
        <v>12308</v>
      </c>
      <c r="AP1238" s="22" t="s">
        <v>12309</v>
      </c>
      <c r="AQ1238" s="7" t="s">
        <v>50</v>
      </c>
      <c r="AR1238" s="7" t="s">
        <v>50</v>
      </c>
    </row>
    <row r="1239" spans="1:44" ht="15" thickBot="1">
      <c r="A1239" s="10" t="s">
        <v>12310</v>
      </c>
      <c r="B1239" s="11">
        <v>27121</v>
      </c>
      <c r="C1239" s="12">
        <v>35306</v>
      </c>
      <c r="D1239" s="13" t="s">
        <v>45</v>
      </c>
      <c r="E1239" s="13" t="s">
        <v>46</v>
      </c>
      <c r="F1239" s="13" t="s">
        <v>47</v>
      </c>
      <c r="G1239" s="13" t="s">
        <v>145</v>
      </c>
      <c r="H1239" s="13" t="s">
        <v>516</v>
      </c>
      <c r="I1239" s="13" t="s">
        <v>50</v>
      </c>
      <c r="J1239" s="12">
        <v>45511</v>
      </c>
      <c r="K1239" s="13" t="s">
        <v>72</v>
      </c>
      <c r="L1239" s="13" t="s">
        <v>162</v>
      </c>
      <c r="M1239" s="13" t="s">
        <v>12311</v>
      </c>
      <c r="N1239" s="13" t="s">
        <v>12312</v>
      </c>
      <c r="O1239" s="13" t="s">
        <v>12313</v>
      </c>
      <c r="P1239" s="13">
        <v>731</v>
      </c>
      <c r="Q1239" s="13" t="s">
        <v>1024</v>
      </c>
      <c r="R1239" s="33" t="s">
        <v>12314</v>
      </c>
      <c r="S1239" s="33" t="s">
        <v>12315</v>
      </c>
      <c r="T1239" s="13" t="s">
        <v>12316</v>
      </c>
      <c r="U1239" s="13" t="s">
        <v>12317</v>
      </c>
      <c r="V1239" s="13">
        <v>306800000</v>
      </c>
      <c r="W1239" s="13" t="s">
        <v>60</v>
      </c>
      <c r="X1239" s="13">
        <v>306800000</v>
      </c>
      <c r="Y1239" s="13" t="s">
        <v>171</v>
      </c>
      <c r="Z1239" s="13">
        <v>4</v>
      </c>
      <c r="AA1239" s="13">
        <v>75000000</v>
      </c>
      <c r="AB1239" s="13" t="s">
        <v>60</v>
      </c>
      <c r="AC1239" s="13">
        <v>75000000</v>
      </c>
      <c r="AD1239" s="13" t="s">
        <v>62</v>
      </c>
      <c r="AE1239" s="13">
        <v>150000000</v>
      </c>
      <c r="AF1239" s="13" t="s">
        <v>60</v>
      </c>
      <c r="AG1239" s="13">
        <v>150000000</v>
      </c>
      <c r="AH1239" s="13">
        <v>581800000</v>
      </c>
      <c r="AI1239" s="13" t="s">
        <v>60</v>
      </c>
      <c r="AJ1239" s="13">
        <v>581800000</v>
      </c>
      <c r="AK1239" s="13" t="s">
        <v>12318</v>
      </c>
      <c r="AL1239" s="13" t="s">
        <v>50</v>
      </c>
      <c r="AM1239" s="13" t="s">
        <v>12319</v>
      </c>
      <c r="AN1239" s="13" t="s">
        <v>66</v>
      </c>
      <c r="AO1239" s="13" t="s">
        <v>12320</v>
      </c>
      <c r="AP1239" s="21" t="s">
        <v>12321</v>
      </c>
      <c r="AQ1239" s="13" t="s">
        <v>50</v>
      </c>
      <c r="AR1239" s="13" t="s">
        <v>50</v>
      </c>
    </row>
    <row r="1240" spans="1:44" ht="15" thickBot="1">
      <c r="A1240" s="4" t="s">
        <v>12322</v>
      </c>
      <c r="B1240" s="5">
        <v>199037</v>
      </c>
      <c r="C1240" s="6">
        <v>42736</v>
      </c>
      <c r="D1240" s="7" t="s">
        <v>45</v>
      </c>
      <c r="E1240" s="7" t="s">
        <v>46</v>
      </c>
      <c r="F1240" s="7" t="s">
        <v>70</v>
      </c>
      <c r="G1240" s="7" t="s">
        <v>145</v>
      </c>
      <c r="H1240" s="7" t="s">
        <v>7348</v>
      </c>
      <c r="I1240" s="7" t="s">
        <v>406</v>
      </c>
      <c r="J1240" s="6">
        <v>45505</v>
      </c>
      <c r="K1240" s="7" t="s">
        <v>191</v>
      </c>
      <c r="L1240" s="7" t="s">
        <v>124</v>
      </c>
      <c r="M1240" s="7" t="s">
        <v>12323</v>
      </c>
      <c r="N1240" s="7" t="s">
        <v>193</v>
      </c>
      <c r="O1240" s="7" t="s">
        <v>12324</v>
      </c>
      <c r="P1240" s="7">
        <v>734</v>
      </c>
      <c r="Q1240" s="7" t="s">
        <v>56</v>
      </c>
      <c r="R1240" s="34" t="s">
        <v>12325</v>
      </c>
      <c r="S1240" s="34" t="s">
        <v>12326</v>
      </c>
      <c r="T1240" s="7" t="s">
        <v>12327</v>
      </c>
      <c r="U1240" s="7">
        <v>8883566933</v>
      </c>
      <c r="V1240" s="7">
        <v>60000000</v>
      </c>
      <c r="W1240" s="7" t="s">
        <v>60</v>
      </c>
      <c r="X1240" s="7">
        <v>60000000</v>
      </c>
      <c r="Y1240" s="7" t="s">
        <v>81</v>
      </c>
      <c r="Z1240" s="7">
        <v>6</v>
      </c>
      <c r="AA1240" s="7">
        <v>60000000</v>
      </c>
      <c r="AB1240" s="7" t="s">
        <v>60</v>
      </c>
      <c r="AC1240" s="7">
        <v>60000000</v>
      </c>
      <c r="AD1240" s="7" t="s">
        <v>124</v>
      </c>
      <c r="AE1240" s="7">
        <v>150800000</v>
      </c>
      <c r="AF1240" s="7" t="s">
        <v>60</v>
      </c>
      <c r="AG1240" s="7">
        <v>150800000</v>
      </c>
      <c r="AH1240" s="7">
        <v>150800000</v>
      </c>
      <c r="AI1240" s="7" t="s">
        <v>60</v>
      </c>
      <c r="AJ1240" s="7">
        <v>150800000</v>
      </c>
      <c r="AK1240" s="7" t="s">
        <v>12328</v>
      </c>
      <c r="AL1240" s="7" t="s">
        <v>50</v>
      </c>
      <c r="AM1240" s="7" t="s">
        <v>12329</v>
      </c>
      <c r="AN1240" s="7" t="s">
        <v>66</v>
      </c>
      <c r="AO1240" s="7" t="s">
        <v>12330</v>
      </c>
      <c r="AP1240" s="22" t="s">
        <v>12331</v>
      </c>
      <c r="AQ1240" s="7" t="s">
        <v>50</v>
      </c>
      <c r="AR1240" s="7" t="s">
        <v>50</v>
      </c>
    </row>
    <row r="1241" spans="1:44" ht="15" thickBot="1">
      <c r="A1241" s="10" t="s">
        <v>12332</v>
      </c>
      <c r="B1241" s="11">
        <v>3985</v>
      </c>
      <c r="C1241" s="12">
        <v>42370</v>
      </c>
      <c r="D1241" s="13" t="s">
        <v>45</v>
      </c>
      <c r="E1241" s="13" t="s">
        <v>46</v>
      </c>
      <c r="F1241" s="13" t="s">
        <v>70</v>
      </c>
      <c r="G1241" s="13" t="s">
        <v>114</v>
      </c>
      <c r="H1241" s="13" t="s">
        <v>2619</v>
      </c>
      <c r="I1241" s="13" t="s">
        <v>406</v>
      </c>
      <c r="J1241" s="12">
        <v>45509</v>
      </c>
      <c r="K1241" s="13" t="s">
        <v>177</v>
      </c>
      <c r="L1241" s="13" t="s">
        <v>178</v>
      </c>
      <c r="M1241" s="13" t="s">
        <v>12333</v>
      </c>
      <c r="N1241" s="13" t="s">
        <v>12334</v>
      </c>
      <c r="O1241" s="13" t="s">
        <v>12335</v>
      </c>
      <c r="P1241" s="13">
        <v>780</v>
      </c>
      <c r="Q1241" s="13" t="s">
        <v>545</v>
      </c>
      <c r="R1241" s="33" t="s">
        <v>12336</v>
      </c>
      <c r="S1241" s="33" t="s">
        <v>12337</v>
      </c>
      <c r="T1241" s="13" t="s">
        <v>50</v>
      </c>
      <c r="U1241" s="13" t="s">
        <v>50</v>
      </c>
      <c r="V1241" s="13">
        <v>5000000</v>
      </c>
      <c r="W1241" s="13" t="s">
        <v>60</v>
      </c>
      <c r="X1241" s="13">
        <v>5000000</v>
      </c>
      <c r="Y1241" s="13" t="s">
        <v>50</v>
      </c>
      <c r="Z1241" s="13">
        <v>6</v>
      </c>
      <c r="AA1241" s="13">
        <v>5000000</v>
      </c>
      <c r="AB1241" s="13" t="s">
        <v>60</v>
      </c>
      <c r="AC1241" s="13">
        <v>5000000</v>
      </c>
      <c r="AD1241" s="13" t="s">
        <v>178</v>
      </c>
      <c r="AE1241" s="13">
        <v>96500000</v>
      </c>
      <c r="AF1241" s="13" t="s">
        <v>60</v>
      </c>
      <c r="AG1241" s="13">
        <v>96500000</v>
      </c>
      <c r="AH1241" s="13">
        <v>96500000</v>
      </c>
      <c r="AI1241" s="13" t="s">
        <v>60</v>
      </c>
      <c r="AJ1241" s="13">
        <v>96500000</v>
      </c>
      <c r="AK1241" s="13" t="s">
        <v>12338</v>
      </c>
      <c r="AL1241" s="13" t="s">
        <v>50</v>
      </c>
      <c r="AM1241" s="13" t="s">
        <v>12339</v>
      </c>
      <c r="AN1241" s="13" t="s">
        <v>66</v>
      </c>
      <c r="AO1241" s="13" t="s">
        <v>12340</v>
      </c>
      <c r="AP1241" s="21" t="s">
        <v>12341</v>
      </c>
      <c r="AQ1241" s="13" t="s">
        <v>50</v>
      </c>
      <c r="AR1241" s="13" t="s">
        <v>50</v>
      </c>
    </row>
    <row r="1242" spans="1:44" ht="15" thickBot="1">
      <c r="A1242" s="4" t="s">
        <v>12342</v>
      </c>
      <c r="B1242" s="7">
        <v>990</v>
      </c>
      <c r="C1242" s="6">
        <v>44197</v>
      </c>
      <c r="D1242" s="7" t="s">
        <v>45</v>
      </c>
      <c r="E1242" s="7" t="s">
        <v>46</v>
      </c>
      <c r="F1242" s="7" t="s">
        <v>70</v>
      </c>
      <c r="G1242" s="27" t="s">
        <v>54945</v>
      </c>
      <c r="H1242" s="7" t="s">
        <v>2519</v>
      </c>
      <c r="I1242" s="7" t="s">
        <v>50</v>
      </c>
      <c r="J1242" s="6">
        <v>45512</v>
      </c>
      <c r="K1242" s="7" t="s">
        <v>50</v>
      </c>
      <c r="L1242" s="7" t="s">
        <v>52</v>
      </c>
      <c r="M1242" s="7" t="s">
        <v>12343</v>
      </c>
      <c r="N1242" s="7" t="s">
        <v>1604</v>
      </c>
      <c r="O1242" s="7" t="s">
        <v>12344</v>
      </c>
      <c r="P1242" s="7">
        <v>792</v>
      </c>
      <c r="Q1242" s="7" t="s">
        <v>360</v>
      </c>
      <c r="R1242" s="34" t="s">
        <v>12345</v>
      </c>
      <c r="S1242" s="34" t="s">
        <v>12346</v>
      </c>
      <c r="T1242" s="7" t="s">
        <v>12347</v>
      </c>
      <c r="U1242" s="7" t="s">
        <v>50</v>
      </c>
      <c r="V1242" s="7" t="s">
        <v>50</v>
      </c>
      <c r="W1242" s="7" t="s">
        <v>50</v>
      </c>
      <c r="X1242" s="7" t="s">
        <v>50</v>
      </c>
      <c r="Y1242" s="7" t="s">
        <v>467</v>
      </c>
      <c r="Z1242" s="7">
        <v>5</v>
      </c>
      <c r="AA1242" s="7">
        <v>3700000</v>
      </c>
      <c r="AB1242" s="7" t="s">
        <v>209</v>
      </c>
      <c r="AC1242" s="7">
        <v>4041953</v>
      </c>
      <c r="AD1242" s="7" t="s">
        <v>467</v>
      </c>
      <c r="AE1242" s="7">
        <v>4870000</v>
      </c>
      <c r="AF1242" s="7" t="s">
        <v>209</v>
      </c>
      <c r="AG1242" s="7">
        <v>5375737</v>
      </c>
      <c r="AH1242" s="7">
        <v>4870000</v>
      </c>
      <c r="AI1242" s="7" t="s">
        <v>209</v>
      </c>
      <c r="AJ1242" s="7">
        <v>5375737</v>
      </c>
      <c r="AK1242" s="7" t="s">
        <v>12348</v>
      </c>
      <c r="AL1242" s="7" t="s">
        <v>50</v>
      </c>
      <c r="AM1242" s="7" t="s">
        <v>12349</v>
      </c>
      <c r="AN1242" s="7" t="s">
        <v>253</v>
      </c>
      <c r="AO1242" s="7" t="s">
        <v>12350</v>
      </c>
      <c r="AP1242" s="22" t="s">
        <v>12351</v>
      </c>
      <c r="AQ1242" s="7" t="s">
        <v>50</v>
      </c>
      <c r="AR1242" s="7" t="s">
        <v>50</v>
      </c>
    </row>
    <row r="1243" spans="1:44" ht="15" thickBot="1">
      <c r="A1243" s="10" t="s">
        <v>12352</v>
      </c>
      <c r="B1243" s="11">
        <v>3053</v>
      </c>
      <c r="C1243" s="12">
        <v>42496</v>
      </c>
      <c r="D1243" s="13" t="s">
        <v>45</v>
      </c>
      <c r="E1243" s="13" t="s">
        <v>46</v>
      </c>
      <c r="F1243" s="13" t="s">
        <v>70</v>
      </c>
      <c r="G1243" s="13" t="s">
        <v>145</v>
      </c>
      <c r="H1243" s="13" t="s">
        <v>12353</v>
      </c>
      <c r="I1243" s="13" t="s">
        <v>50</v>
      </c>
      <c r="J1243" s="12">
        <v>45512</v>
      </c>
      <c r="K1243" s="13" t="s">
        <v>177</v>
      </c>
      <c r="L1243" s="13" t="s">
        <v>124</v>
      </c>
      <c r="M1243" s="13" t="s">
        <v>12354</v>
      </c>
      <c r="N1243" s="13" t="s">
        <v>543</v>
      </c>
      <c r="O1243" s="13" t="s">
        <v>12355</v>
      </c>
      <c r="P1243" s="13">
        <v>815</v>
      </c>
      <c r="Q1243" s="13" t="s">
        <v>545</v>
      </c>
      <c r="R1243" s="33" t="s">
        <v>12356</v>
      </c>
      <c r="S1243" s="33" t="s">
        <v>12357</v>
      </c>
      <c r="T1243" s="13" t="s">
        <v>12358</v>
      </c>
      <c r="U1243" s="13" t="s">
        <v>12359</v>
      </c>
      <c r="V1243" s="13">
        <v>25000000</v>
      </c>
      <c r="W1243" s="13" t="s">
        <v>60</v>
      </c>
      <c r="X1243" s="13">
        <v>25000000</v>
      </c>
      <c r="Y1243" s="13" t="s">
        <v>81</v>
      </c>
      <c r="Z1243" s="13">
        <v>7</v>
      </c>
      <c r="AA1243" s="13">
        <v>25000000</v>
      </c>
      <c r="AB1243" s="13" t="s">
        <v>60</v>
      </c>
      <c r="AC1243" s="13">
        <v>25000000</v>
      </c>
      <c r="AD1243" s="13" t="s">
        <v>124</v>
      </c>
      <c r="AE1243" s="13">
        <v>89500000</v>
      </c>
      <c r="AF1243" s="13" t="s">
        <v>60</v>
      </c>
      <c r="AG1243" s="13">
        <v>89500000</v>
      </c>
      <c r="AH1243" s="13">
        <v>89500000</v>
      </c>
      <c r="AI1243" s="13" t="s">
        <v>60</v>
      </c>
      <c r="AJ1243" s="13">
        <v>89500000</v>
      </c>
      <c r="AK1243" s="13" t="s">
        <v>12360</v>
      </c>
      <c r="AL1243" s="13" t="s">
        <v>50</v>
      </c>
      <c r="AM1243" s="13" t="s">
        <v>12361</v>
      </c>
      <c r="AN1243" s="13" t="s">
        <v>1700</v>
      </c>
      <c r="AO1243" s="13" t="s">
        <v>12362</v>
      </c>
      <c r="AP1243" s="21" t="s">
        <v>12363</v>
      </c>
      <c r="AQ1243" s="13" t="s">
        <v>50</v>
      </c>
      <c r="AR1243" s="13" t="s">
        <v>50</v>
      </c>
    </row>
    <row r="1244" spans="1:44" ht="15" thickBot="1">
      <c r="A1244" s="4" t="s">
        <v>12364</v>
      </c>
      <c r="B1244" s="5">
        <v>1040</v>
      </c>
      <c r="C1244" s="6">
        <v>44927</v>
      </c>
      <c r="D1244" s="7" t="s">
        <v>45</v>
      </c>
      <c r="E1244" s="7" t="s">
        <v>46</v>
      </c>
      <c r="F1244" s="7" t="s">
        <v>70</v>
      </c>
      <c r="G1244" s="26" t="s">
        <v>54946</v>
      </c>
      <c r="H1244" s="7" t="s">
        <v>50</v>
      </c>
      <c r="I1244" s="7" t="s">
        <v>50</v>
      </c>
      <c r="J1244" s="6">
        <v>45513</v>
      </c>
      <c r="K1244" s="7" t="s">
        <v>50</v>
      </c>
      <c r="L1244" s="7" t="s">
        <v>1624</v>
      </c>
      <c r="M1244" s="7" t="s">
        <v>12365</v>
      </c>
      <c r="N1244" s="7" t="s">
        <v>4283</v>
      </c>
      <c r="O1244" s="7" t="s">
        <v>12366</v>
      </c>
      <c r="P1244" s="7">
        <v>840</v>
      </c>
      <c r="Q1244" s="7" t="s">
        <v>135</v>
      </c>
      <c r="R1244" s="34" t="s">
        <v>12367</v>
      </c>
      <c r="S1244" s="34" t="s">
        <v>12368</v>
      </c>
      <c r="T1244" s="7" t="s">
        <v>50</v>
      </c>
      <c r="U1244" s="7" t="s">
        <v>50</v>
      </c>
      <c r="V1244" s="7">
        <v>4000000</v>
      </c>
      <c r="W1244" s="7" t="s">
        <v>139</v>
      </c>
      <c r="X1244" s="7">
        <v>5103375</v>
      </c>
      <c r="Y1244" s="7" t="s">
        <v>467</v>
      </c>
      <c r="Z1244" s="7">
        <v>1</v>
      </c>
      <c r="AA1244" s="7">
        <v>4000000</v>
      </c>
      <c r="AB1244" s="7" t="s">
        <v>139</v>
      </c>
      <c r="AC1244" s="7">
        <v>5103375</v>
      </c>
      <c r="AD1244" s="7" t="s">
        <v>1624</v>
      </c>
      <c r="AE1244" s="7">
        <v>4000000</v>
      </c>
      <c r="AF1244" s="7" t="s">
        <v>139</v>
      </c>
      <c r="AG1244" s="7">
        <v>5103375</v>
      </c>
      <c r="AH1244" s="7">
        <v>4000000</v>
      </c>
      <c r="AI1244" s="7" t="s">
        <v>139</v>
      </c>
      <c r="AJ1244" s="7">
        <v>5103375</v>
      </c>
      <c r="AK1244" s="7" t="s">
        <v>4590</v>
      </c>
      <c r="AL1244" s="7" t="s">
        <v>50</v>
      </c>
      <c r="AM1244" s="7" t="s">
        <v>12369</v>
      </c>
      <c r="AN1244" s="7" t="s">
        <v>66</v>
      </c>
      <c r="AO1244" s="7" t="s">
        <v>12370</v>
      </c>
      <c r="AP1244" s="22" t="s">
        <v>12371</v>
      </c>
      <c r="AQ1244" s="7" t="s">
        <v>50</v>
      </c>
      <c r="AR1244" s="7" t="s">
        <v>50</v>
      </c>
    </row>
    <row r="1245" spans="1:44" ht="15" thickBot="1">
      <c r="A1245" s="10" t="s">
        <v>12372</v>
      </c>
      <c r="B1245" s="11">
        <v>2889172</v>
      </c>
      <c r="C1245" s="13" t="s">
        <v>12373</v>
      </c>
      <c r="D1245" s="13" t="s">
        <v>45</v>
      </c>
      <c r="E1245" s="13" t="s">
        <v>46</v>
      </c>
      <c r="F1245" s="13" t="s">
        <v>47</v>
      </c>
      <c r="G1245" s="13" t="s">
        <v>160</v>
      </c>
      <c r="H1245" s="13" t="s">
        <v>49</v>
      </c>
      <c r="I1245" s="13" t="s">
        <v>50</v>
      </c>
      <c r="J1245" s="12">
        <v>45511</v>
      </c>
      <c r="K1245" s="13" t="s">
        <v>161</v>
      </c>
      <c r="L1245" s="13" t="s">
        <v>62</v>
      </c>
      <c r="M1245" s="13" t="s">
        <v>12374</v>
      </c>
      <c r="N1245" s="13" t="s">
        <v>2719</v>
      </c>
      <c r="O1245" s="13" t="s">
        <v>12375</v>
      </c>
      <c r="P1245" s="13">
        <v>844</v>
      </c>
      <c r="Q1245" s="13" t="s">
        <v>2721</v>
      </c>
      <c r="R1245" s="33" t="s">
        <v>12376</v>
      </c>
      <c r="S1245" s="33" t="s">
        <v>12377</v>
      </c>
      <c r="T1245" s="13" t="s">
        <v>50</v>
      </c>
      <c r="U1245" s="13" t="s">
        <v>12378</v>
      </c>
      <c r="V1245" s="13">
        <v>250000000</v>
      </c>
      <c r="W1245" s="13" t="s">
        <v>60</v>
      </c>
      <c r="X1245" s="13">
        <v>250000000</v>
      </c>
      <c r="Y1245" s="13" t="s">
        <v>61</v>
      </c>
      <c r="Z1245" s="13">
        <v>3</v>
      </c>
      <c r="AA1245" s="13">
        <v>250000000</v>
      </c>
      <c r="AB1245" s="13" t="s">
        <v>60</v>
      </c>
      <c r="AC1245" s="13">
        <v>250000000</v>
      </c>
      <c r="AD1245" s="13" t="s">
        <v>62</v>
      </c>
      <c r="AE1245" s="13">
        <v>250000000</v>
      </c>
      <c r="AF1245" s="13" t="s">
        <v>60</v>
      </c>
      <c r="AG1245" s="13">
        <v>250000000</v>
      </c>
      <c r="AH1245" s="13">
        <v>2250000000</v>
      </c>
      <c r="AI1245" s="13" t="s">
        <v>60</v>
      </c>
      <c r="AJ1245" s="13">
        <v>2250000000</v>
      </c>
      <c r="AK1245" s="13" t="s">
        <v>50</v>
      </c>
      <c r="AL1245" s="13" t="s">
        <v>50</v>
      </c>
      <c r="AM1245" s="13" t="s">
        <v>12379</v>
      </c>
      <c r="AN1245" s="13" t="s">
        <v>66</v>
      </c>
      <c r="AO1245" s="13" t="s">
        <v>12380</v>
      </c>
      <c r="AP1245" s="21" t="s">
        <v>12381</v>
      </c>
      <c r="AQ1245" s="13" t="s">
        <v>50</v>
      </c>
      <c r="AR1245" s="13" t="s">
        <v>50</v>
      </c>
    </row>
    <row r="1246" spans="1:44" ht="15" thickBot="1">
      <c r="A1246" s="4" t="s">
        <v>12382</v>
      </c>
      <c r="B1246" s="5">
        <v>1920</v>
      </c>
      <c r="C1246" s="6">
        <v>42370</v>
      </c>
      <c r="D1246" s="7" t="s">
        <v>45</v>
      </c>
      <c r="E1246" s="7" t="s">
        <v>46</v>
      </c>
      <c r="F1246" s="7" t="s">
        <v>70</v>
      </c>
      <c r="G1246" s="26" t="s">
        <v>54946</v>
      </c>
      <c r="H1246" s="7" t="s">
        <v>1112</v>
      </c>
      <c r="I1246" s="7" t="s">
        <v>50</v>
      </c>
      <c r="J1246" s="6">
        <v>45512</v>
      </c>
      <c r="K1246" s="7" t="s">
        <v>116</v>
      </c>
      <c r="L1246" s="7" t="s">
        <v>178</v>
      </c>
      <c r="M1246" s="7" t="s">
        <v>12383</v>
      </c>
      <c r="N1246" s="7" t="s">
        <v>12384</v>
      </c>
      <c r="O1246" s="7" t="s">
        <v>12385</v>
      </c>
      <c r="P1246" s="7">
        <v>848</v>
      </c>
      <c r="Q1246" s="7" t="s">
        <v>481</v>
      </c>
      <c r="R1246" s="34" t="s">
        <v>12386</v>
      </c>
      <c r="S1246" s="34" t="s">
        <v>12387</v>
      </c>
      <c r="T1246" s="7" t="s">
        <v>12388</v>
      </c>
      <c r="U1246" s="7">
        <v>2402498050</v>
      </c>
      <c r="V1246" s="7">
        <v>8000000</v>
      </c>
      <c r="W1246" s="7" t="s">
        <v>60</v>
      </c>
      <c r="X1246" s="7">
        <v>8000000</v>
      </c>
      <c r="Y1246" s="7" t="s">
        <v>50</v>
      </c>
      <c r="Z1246" s="7">
        <v>3</v>
      </c>
      <c r="AA1246" s="7">
        <v>8000000</v>
      </c>
      <c r="AB1246" s="7" t="s">
        <v>60</v>
      </c>
      <c r="AC1246" s="7">
        <v>8000000</v>
      </c>
      <c r="AD1246" s="7" t="s">
        <v>178</v>
      </c>
      <c r="AE1246" s="7">
        <v>8000000</v>
      </c>
      <c r="AF1246" s="7" t="s">
        <v>60</v>
      </c>
      <c r="AG1246" s="7">
        <v>8000000</v>
      </c>
      <c r="AH1246" s="7">
        <v>29000000</v>
      </c>
      <c r="AI1246" s="7" t="s">
        <v>60</v>
      </c>
      <c r="AJ1246" s="7">
        <v>29000000</v>
      </c>
      <c r="AK1246" s="7" t="s">
        <v>12389</v>
      </c>
      <c r="AL1246" s="7" t="s">
        <v>50</v>
      </c>
      <c r="AM1246" s="7" t="s">
        <v>12390</v>
      </c>
      <c r="AN1246" s="7" t="s">
        <v>66</v>
      </c>
      <c r="AO1246" s="7" t="s">
        <v>12391</v>
      </c>
      <c r="AP1246" s="22" t="s">
        <v>12392</v>
      </c>
      <c r="AQ1246" s="7" t="s">
        <v>50</v>
      </c>
      <c r="AR1246" s="7" t="s">
        <v>50</v>
      </c>
    </row>
    <row r="1247" spans="1:44" ht="15" thickBot="1">
      <c r="A1247" s="10" t="s">
        <v>12393</v>
      </c>
      <c r="B1247" s="11">
        <v>15328</v>
      </c>
      <c r="C1247" s="12">
        <v>41640</v>
      </c>
      <c r="D1247" s="13" t="s">
        <v>45</v>
      </c>
      <c r="E1247" s="13" t="s">
        <v>46</v>
      </c>
      <c r="F1247" s="13" t="s">
        <v>70</v>
      </c>
      <c r="G1247" s="13" t="s">
        <v>145</v>
      </c>
      <c r="H1247" s="13" t="s">
        <v>443</v>
      </c>
      <c r="I1247" s="13" t="s">
        <v>50</v>
      </c>
      <c r="J1247" s="12">
        <v>45511</v>
      </c>
      <c r="K1247" s="13" t="s">
        <v>89</v>
      </c>
      <c r="L1247" s="13" t="s">
        <v>178</v>
      </c>
      <c r="M1247" s="13" t="s">
        <v>12394</v>
      </c>
      <c r="N1247" s="13" t="s">
        <v>838</v>
      </c>
      <c r="O1247" s="13" t="s">
        <v>12395</v>
      </c>
      <c r="P1247" s="13">
        <v>851</v>
      </c>
      <c r="Q1247" s="13" t="s">
        <v>218</v>
      </c>
      <c r="R1247" s="33" t="s">
        <v>12396</v>
      </c>
      <c r="S1247" s="33" t="s">
        <v>12397</v>
      </c>
      <c r="T1247" s="13" t="s">
        <v>12398</v>
      </c>
      <c r="U1247" s="13">
        <f>1-866-329-4009</f>
        <v>-5203</v>
      </c>
      <c r="V1247" s="13">
        <v>15000000</v>
      </c>
      <c r="W1247" s="13" t="s">
        <v>60</v>
      </c>
      <c r="X1247" s="13">
        <v>15000000</v>
      </c>
      <c r="Y1247" s="13" t="s">
        <v>50</v>
      </c>
      <c r="Z1247" s="13">
        <v>7</v>
      </c>
      <c r="AA1247" s="13">
        <v>15000000</v>
      </c>
      <c r="AB1247" s="13" t="s">
        <v>60</v>
      </c>
      <c r="AC1247" s="13">
        <v>15000000</v>
      </c>
      <c r="AD1247" s="13" t="s">
        <v>178</v>
      </c>
      <c r="AE1247" s="13">
        <v>55776000</v>
      </c>
      <c r="AF1247" s="13" t="s">
        <v>60</v>
      </c>
      <c r="AG1247" s="13">
        <v>55776000</v>
      </c>
      <c r="AH1247" s="13">
        <v>55776000</v>
      </c>
      <c r="AI1247" s="13" t="s">
        <v>60</v>
      </c>
      <c r="AJ1247" s="13">
        <v>55776000</v>
      </c>
      <c r="AK1247" s="13" t="s">
        <v>12399</v>
      </c>
      <c r="AL1247" s="13" t="s">
        <v>50</v>
      </c>
      <c r="AM1247" s="13" t="s">
        <v>12400</v>
      </c>
      <c r="AN1247" s="13" t="s">
        <v>66</v>
      </c>
      <c r="AO1247" s="13" t="s">
        <v>12401</v>
      </c>
      <c r="AP1247" s="21" t="s">
        <v>12402</v>
      </c>
      <c r="AQ1247" s="13" t="s">
        <v>50</v>
      </c>
      <c r="AR1247" s="13" t="s">
        <v>50</v>
      </c>
    </row>
    <row r="1248" spans="1:44" ht="15" thickBot="1">
      <c r="A1248" s="4" t="s">
        <v>12403</v>
      </c>
      <c r="B1248" s="5">
        <v>4178</v>
      </c>
      <c r="C1248" s="6">
        <v>42370</v>
      </c>
      <c r="D1248" s="7" t="s">
        <v>45</v>
      </c>
      <c r="E1248" s="7" t="s">
        <v>46</v>
      </c>
      <c r="F1248" s="7" t="s">
        <v>70</v>
      </c>
      <c r="G1248" s="7" t="s">
        <v>145</v>
      </c>
      <c r="H1248" s="7" t="s">
        <v>6829</v>
      </c>
      <c r="I1248" s="7" t="s">
        <v>50</v>
      </c>
      <c r="J1248" s="6">
        <v>45511</v>
      </c>
      <c r="K1248" s="7" t="s">
        <v>116</v>
      </c>
      <c r="L1248" s="7" t="s">
        <v>178</v>
      </c>
      <c r="M1248" s="7" t="s">
        <v>12404</v>
      </c>
      <c r="N1248" s="7" t="s">
        <v>12405</v>
      </c>
      <c r="O1248" s="7" t="s">
        <v>12406</v>
      </c>
      <c r="P1248" s="7">
        <v>858</v>
      </c>
      <c r="Q1248" s="7" t="s">
        <v>56</v>
      </c>
      <c r="R1248" s="34" t="s">
        <v>12407</v>
      </c>
      <c r="S1248" s="34" t="s">
        <v>12408</v>
      </c>
      <c r="T1248" s="7" t="s">
        <v>12409</v>
      </c>
      <c r="U1248" s="7" t="s">
        <v>50</v>
      </c>
      <c r="V1248" s="7">
        <v>6700302</v>
      </c>
      <c r="W1248" s="7" t="s">
        <v>60</v>
      </c>
      <c r="X1248" s="7">
        <v>6700302</v>
      </c>
      <c r="Y1248" s="7" t="s">
        <v>50</v>
      </c>
      <c r="Z1248" s="7">
        <v>5</v>
      </c>
      <c r="AA1248" s="7">
        <v>6700302</v>
      </c>
      <c r="AB1248" s="7" t="s">
        <v>60</v>
      </c>
      <c r="AC1248" s="7">
        <v>6700302</v>
      </c>
      <c r="AD1248" s="7" t="s">
        <v>178</v>
      </c>
      <c r="AE1248" s="7">
        <v>87100302</v>
      </c>
      <c r="AF1248" s="7" t="s">
        <v>60</v>
      </c>
      <c r="AG1248" s="7">
        <v>87100302</v>
      </c>
      <c r="AH1248" s="7">
        <v>87100302</v>
      </c>
      <c r="AI1248" s="7" t="s">
        <v>60</v>
      </c>
      <c r="AJ1248" s="7">
        <v>87100302</v>
      </c>
      <c r="AK1248" s="7" t="s">
        <v>12410</v>
      </c>
      <c r="AL1248" s="7" t="s">
        <v>50</v>
      </c>
      <c r="AM1248" s="7" t="s">
        <v>12411</v>
      </c>
      <c r="AN1248" s="7" t="s">
        <v>66</v>
      </c>
      <c r="AO1248" s="7" t="s">
        <v>12412</v>
      </c>
      <c r="AP1248" s="22" t="s">
        <v>12413</v>
      </c>
      <c r="AQ1248" s="7" t="s">
        <v>50</v>
      </c>
      <c r="AR1248" s="7" t="s">
        <v>50</v>
      </c>
    </row>
    <row r="1249" spans="1:44" ht="15" thickBot="1">
      <c r="A1249" s="10" t="s">
        <v>12414</v>
      </c>
      <c r="B1249" s="11">
        <v>12638721</v>
      </c>
      <c r="C1249" s="12">
        <v>40179</v>
      </c>
      <c r="D1249" s="13" t="s">
        <v>45</v>
      </c>
      <c r="E1249" s="13" t="s">
        <v>46</v>
      </c>
      <c r="F1249" s="13" t="s">
        <v>70</v>
      </c>
      <c r="G1249" s="13" t="s">
        <v>160</v>
      </c>
      <c r="H1249" s="13" t="s">
        <v>6101</v>
      </c>
      <c r="I1249" s="13" t="s">
        <v>50</v>
      </c>
      <c r="J1249" s="12">
        <v>45505</v>
      </c>
      <c r="K1249" s="13" t="s">
        <v>282</v>
      </c>
      <c r="L1249" s="13" t="s">
        <v>131</v>
      </c>
      <c r="M1249" s="13" t="s">
        <v>12415</v>
      </c>
      <c r="N1249" s="13" t="s">
        <v>12416</v>
      </c>
      <c r="O1249" s="13" t="s">
        <v>12417</v>
      </c>
      <c r="P1249" s="13">
        <v>865</v>
      </c>
      <c r="Q1249" s="13" t="s">
        <v>135</v>
      </c>
      <c r="R1249" s="33" t="s">
        <v>12418</v>
      </c>
      <c r="S1249" s="33" t="s">
        <v>12419</v>
      </c>
      <c r="T1249" s="13" t="s">
        <v>50</v>
      </c>
      <c r="U1249" s="13" t="s">
        <v>50</v>
      </c>
      <c r="V1249" s="13">
        <v>85000000</v>
      </c>
      <c r="W1249" s="13" t="s">
        <v>139</v>
      </c>
      <c r="X1249" s="13">
        <v>108185300</v>
      </c>
      <c r="Y1249" s="13" t="s">
        <v>171</v>
      </c>
      <c r="Z1249" s="13">
        <v>2</v>
      </c>
      <c r="AA1249" s="13">
        <v>10000000</v>
      </c>
      <c r="AB1249" s="13" t="s">
        <v>209</v>
      </c>
      <c r="AC1249" s="13">
        <v>10732193</v>
      </c>
      <c r="AD1249" s="13" t="s">
        <v>1471</v>
      </c>
      <c r="AE1249" s="13">
        <v>10000000</v>
      </c>
      <c r="AF1249" s="13" t="s">
        <v>209</v>
      </c>
      <c r="AG1249" s="13">
        <v>10732193</v>
      </c>
      <c r="AH1249" s="13">
        <v>118917493</v>
      </c>
      <c r="AI1249" s="13" t="s">
        <v>60</v>
      </c>
      <c r="AJ1249" s="13">
        <v>118917493</v>
      </c>
      <c r="AK1249" s="13" t="s">
        <v>12420</v>
      </c>
      <c r="AL1249" s="13" t="s">
        <v>50</v>
      </c>
      <c r="AM1249" s="13" t="s">
        <v>12421</v>
      </c>
      <c r="AN1249" s="13" t="s">
        <v>66</v>
      </c>
      <c r="AO1249" s="13" t="s">
        <v>12422</v>
      </c>
      <c r="AP1249" s="21" t="s">
        <v>12423</v>
      </c>
      <c r="AQ1249" s="13" t="s">
        <v>50</v>
      </c>
      <c r="AR1249" s="13" t="s">
        <v>50</v>
      </c>
    </row>
    <row r="1250" spans="1:44" ht="15" thickBot="1">
      <c r="A1250" s="4" t="s">
        <v>12424</v>
      </c>
      <c r="B1250" s="5">
        <v>296978</v>
      </c>
      <c r="C1250" s="6">
        <v>42370</v>
      </c>
      <c r="D1250" s="7" t="s">
        <v>45</v>
      </c>
      <c r="E1250" s="7" t="s">
        <v>46</v>
      </c>
      <c r="F1250" s="7" t="s">
        <v>70</v>
      </c>
      <c r="G1250" s="26" t="s">
        <v>54946</v>
      </c>
      <c r="H1250" s="7" t="s">
        <v>12425</v>
      </c>
      <c r="I1250" s="7" t="s">
        <v>50</v>
      </c>
      <c r="J1250" s="6">
        <v>45511</v>
      </c>
      <c r="K1250" s="7" t="s">
        <v>116</v>
      </c>
      <c r="L1250" s="7" t="s">
        <v>241</v>
      </c>
      <c r="M1250" s="7" t="s">
        <v>12426</v>
      </c>
      <c r="N1250" s="7" t="s">
        <v>75</v>
      </c>
      <c r="O1250" s="7" t="s">
        <v>12427</v>
      </c>
      <c r="P1250" s="7">
        <v>911</v>
      </c>
      <c r="Q1250" s="7" t="s">
        <v>77</v>
      </c>
      <c r="R1250" s="34" t="s">
        <v>12428</v>
      </c>
      <c r="S1250" s="34" t="s">
        <v>12429</v>
      </c>
      <c r="T1250" s="7" t="s">
        <v>50</v>
      </c>
      <c r="U1250" s="7" t="s">
        <v>12430</v>
      </c>
      <c r="V1250" s="7">
        <v>18000000</v>
      </c>
      <c r="W1250" s="7" t="s">
        <v>60</v>
      </c>
      <c r="X1250" s="7">
        <v>18000000</v>
      </c>
      <c r="Y1250" s="7" t="s">
        <v>154</v>
      </c>
      <c r="Z1250" s="7">
        <v>6</v>
      </c>
      <c r="AA1250" s="7">
        <v>18000000</v>
      </c>
      <c r="AB1250" s="7" t="s">
        <v>60</v>
      </c>
      <c r="AC1250" s="7">
        <v>18000000</v>
      </c>
      <c r="AD1250" s="7" t="s">
        <v>241</v>
      </c>
      <c r="AE1250" s="7">
        <v>35600000</v>
      </c>
      <c r="AF1250" s="7" t="s">
        <v>60</v>
      </c>
      <c r="AG1250" s="7">
        <v>35600000</v>
      </c>
      <c r="AH1250" s="7">
        <v>35600000</v>
      </c>
      <c r="AI1250" s="7" t="s">
        <v>60</v>
      </c>
      <c r="AJ1250" s="7">
        <v>35600000</v>
      </c>
      <c r="AK1250" s="7" t="s">
        <v>12431</v>
      </c>
      <c r="AL1250" s="7" t="s">
        <v>50</v>
      </c>
      <c r="AM1250" s="7" t="s">
        <v>12432</v>
      </c>
      <c r="AN1250" s="7" t="s">
        <v>66</v>
      </c>
      <c r="AO1250" s="7" t="s">
        <v>12433</v>
      </c>
      <c r="AP1250" s="22" t="s">
        <v>12434</v>
      </c>
      <c r="AQ1250" s="7" t="s">
        <v>50</v>
      </c>
      <c r="AR1250" s="7" t="s">
        <v>50</v>
      </c>
    </row>
    <row r="1251" spans="1:44" ht="15" thickBot="1">
      <c r="A1251" s="10" t="s">
        <v>12435</v>
      </c>
      <c r="B1251" s="11">
        <v>1210678</v>
      </c>
      <c r="C1251" s="12">
        <v>42005</v>
      </c>
      <c r="D1251" s="13" t="s">
        <v>45</v>
      </c>
      <c r="E1251" s="13" t="s">
        <v>46</v>
      </c>
      <c r="F1251" s="13" t="s">
        <v>70</v>
      </c>
      <c r="G1251" s="13" t="s">
        <v>145</v>
      </c>
      <c r="H1251" s="13" t="s">
        <v>12436</v>
      </c>
      <c r="I1251" s="13" t="s">
        <v>50</v>
      </c>
      <c r="J1251" s="12">
        <v>45510</v>
      </c>
      <c r="K1251" s="13" t="s">
        <v>191</v>
      </c>
      <c r="L1251" s="13" t="s">
        <v>5159</v>
      </c>
      <c r="M1251" s="13" t="s">
        <v>12437</v>
      </c>
      <c r="N1251" s="13" t="s">
        <v>12438</v>
      </c>
      <c r="O1251" s="13" t="s">
        <v>12439</v>
      </c>
      <c r="P1251" s="13">
        <v>947</v>
      </c>
      <c r="Q1251" s="13" t="s">
        <v>360</v>
      </c>
      <c r="R1251" s="33" t="s">
        <v>12440</v>
      </c>
      <c r="S1251" s="33" t="s">
        <v>12441</v>
      </c>
      <c r="T1251" s="13" t="s">
        <v>12442</v>
      </c>
      <c r="U1251" s="13" t="s">
        <v>12443</v>
      </c>
      <c r="V1251" s="13">
        <v>3137131</v>
      </c>
      <c r="W1251" s="13" t="s">
        <v>209</v>
      </c>
      <c r="X1251" s="13">
        <v>3427566</v>
      </c>
      <c r="Y1251" s="13" t="s">
        <v>50</v>
      </c>
      <c r="Z1251" s="13">
        <v>5</v>
      </c>
      <c r="AA1251" s="13">
        <v>3137131</v>
      </c>
      <c r="AB1251" s="13" t="s">
        <v>209</v>
      </c>
      <c r="AC1251" s="13">
        <v>3427566</v>
      </c>
      <c r="AD1251" s="13" t="s">
        <v>5159</v>
      </c>
      <c r="AE1251" s="13">
        <v>17300116</v>
      </c>
      <c r="AF1251" s="13" t="s">
        <v>209</v>
      </c>
      <c r="AG1251" s="13">
        <v>19785609</v>
      </c>
      <c r="AH1251" s="13">
        <v>17300116</v>
      </c>
      <c r="AI1251" s="13" t="s">
        <v>209</v>
      </c>
      <c r="AJ1251" s="13">
        <v>19785609</v>
      </c>
      <c r="AK1251" s="13" t="s">
        <v>12444</v>
      </c>
      <c r="AL1251" s="13" t="s">
        <v>50</v>
      </c>
      <c r="AM1251" s="13" t="s">
        <v>12445</v>
      </c>
      <c r="AN1251" s="13" t="s">
        <v>66</v>
      </c>
      <c r="AO1251" s="13" t="s">
        <v>12446</v>
      </c>
      <c r="AP1251" s="21" t="s">
        <v>12447</v>
      </c>
      <c r="AQ1251" s="13" t="s">
        <v>50</v>
      </c>
      <c r="AR1251" s="13" t="s">
        <v>50</v>
      </c>
    </row>
    <row r="1252" spans="1:44" ht="15" thickBot="1">
      <c r="A1252" s="4" t="s">
        <v>12448</v>
      </c>
      <c r="B1252" s="7">
        <v>125</v>
      </c>
      <c r="C1252" s="6">
        <v>44197</v>
      </c>
      <c r="D1252" s="7" t="s">
        <v>45</v>
      </c>
      <c r="E1252" s="7" t="s">
        <v>46</v>
      </c>
      <c r="F1252" s="7" t="s">
        <v>70</v>
      </c>
      <c r="G1252" s="26" t="s">
        <v>54946</v>
      </c>
      <c r="H1252" s="7" t="s">
        <v>50</v>
      </c>
      <c r="I1252" s="7" t="s">
        <v>50</v>
      </c>
      <c r="J1252" s="6">
        <v>45505</v>
      </c>
      <c r="K1252" s="7" t="s">
        <v>50</v>
      </c>
      <c r="L1252" s="7" t="s">
        <v>178</v>
      </c>
      <c r="M1252" s="7" t="s">
        <v>12449</v>
      </c>
      <c r="N1252" s="7" t="s">
        <v>2540</v>
      </c>
      <c r="O1252" s="7" t="s">
        <v>12450</v>
      </c>
      <c r="P1252" s="7">
        <v>949</v>
      </c>
      <c r="Q1252" s="7" t="s">
        <v>360</v>
      </c>
      <c r="R1252" s="34" t="s">
        <v>12451</v>
      </c>
      <c r="S1252" s="34" t="s">
        <v>12452</v>
      </c>
      <c r="T1252" s="7" t="s">
        <v>50</v>
      </c>
      <c r="U1252" s="7" t="s">
        <v>50</v>
      </c>
      <c r="V1252" s="7">
        <v>50000000</v>
      </c>
      <c r="W1252" s="7" t="s">
        <v>60</v>
      </c>
      <c r="X1252" s="7">
        <v>50000000</v>
      </c>
      <c r="Y1252" s="7" t="s">
        <v>50</v>
      </c>
      <c r="Z1252" s="7">
        <v>3</v>
      </c>
      <c r="AA1252" s="7">
        <v>50000000</v>
      </c>
      <c r="AB1252" s="7" t="s">
        <v>60</v>
      </c>
      <c r="AC1252" s="7">
        <v>50000000</v>
      </c>
      <c r="AD1252" s="7" t="s">
        <v>178</v>
      </c>
      <c r="AE1252" s="7">
        <v>68000000</v>
      </c>
      <c r="AF1252" s="7" t="s">
        <v>60</v>
      </c>
      <c r="AG1252" s="7">
        <v>68000000</v>
      </c>
      <c r="AH1252" s="7">
        <v>68000000</v>
      </c>
      <c r="AI1252" s="7" t="s">
        <v>60</v>
      </c>
      <c r="AJ1252" s="7">
        <v>68000000</v>
      </c>
      <c r="AK1252" s="7" t="s">
        <v>12453</v>
      </c>
      <c r="AL1252" s="7" t="s">
        <v>50</v>
      </c>
      <c r="AM1252" s="7" t="s">
        <v>12454</v>
      </c>
      <c r="AN1252" s="7" t="s">
        <v>66</v>
      </c>
      <c r="AO1252" s="7" t="s">
        <v>12455</v>
      </c>
      <c r="AP1252" s="22" t="s">
        <v>12456</v>
      </c>
      <c r="AQ1252" s="7" t="s">
        <v>50</v>
      </c>
      <c r="AR1252" s="7" t="s">
        <v>50</v>
      </c>
    </row>
    <row r="1253" spans="1:44" ht="15" thickBot="1">
      <c r="A1253" s="10" t="s">
        <v>12457</v>
      </c>
      <c r="B1253" s="11">
        <v>28696</v>
      </c>
      <c r="C1253" s="12">
        <v>24838</v>
      </c>
      <c r="D1253" s="13" t="s">
        <v>45</v>
      </c>
      <c r="E1253" s="13" t="s">
        <v>46</v>
      </c>
      <c r="F1253" s="13" t="s">
        <v>47</v>
      </c>
      <c r="G1253" s="13" t="s">
        <v>160</v>
      </c>
      <c r="H1253" s="13" t="s">
        <v>115</v>
      </c>
      <c r="I1253" s="13" t="s">
        <v>50</v>
      </c>
      <c r="J1253" s="12">
        <v>45505</v>
      </c>
      <c r="K1253" s="13" t="s">
        <v>51</v>
      </c>
      <c r="L1253" s="13" t="s">
        <v>162</v>
      </c>
      <c r="M1253" s="13" t="s">
        <v>3222</v>
      </c>
      <c r="N1253" s="13" t="s">
        <v>2719</v>
      </c>
      <c r="O1253" s="13" t="s">
        <v>12458</v>
      </c>
      <c r="P1253" s="13">
        <v>963</v>
      </c>
      <c r="Q1253" s="13" t="s">
        <v>2721</v>
      </c>
      <c r="R1253" s="33" t="s">
        <v>12459</v>
      </c>
      <c r="S1253" s="33" t="s">
        <v>12460</v>
      </c>
      <c r="T1253" s="13" t="s">
        <v>50</v>
      </c>
      <c r="U1253" s="13" t="s">
        <v>12461</v>
      </c>
      <c r="V1253" s="13">
        <v>2500000000</v>
      </c>
      <c r="W1253" s="13" t="s">
        <v>60</v>
      </c>
      <c r="X1253" s="13">
        <v>2500000000</v>
      </c>
      <c r="Y1253" s="13" t="s">
        <v>61</v>
      </c>
      <c r="Z1253" s="13">
        <v>2</v>
      </c>
      <c r="AA1253" s="13" t="s">
        <v>50</v>
      </c>
      <c r="AB1253" s="13" t="s">
        <v>50</v>
      </c>
      <c r="AC1253" s="13" t="s">
        <v>50</v>
      </c>
      <c r="AD1253" s="13" t="s">
        <v>50</v>
      </c>
      <c r="AE1253" s="13" t="s">
        <v>50</v>
      </c>
      <c r="AF1253" s="13" t="s">
        <v>50</v>
      </c>
      <c r="AG1253" s="13" t="s">
        <v>50</v>
      </c>
      <c r="AH1253" s="13">
        <v>4500000000</v>
      </c>
      <c r="AI1253" s="13" t="s">
        <v>60</v>
      </c>
      <c r="AJ1253" s="13">
        <v>4500000000</v>
      </c>
      <c r="AK1253" s="13" t="s">
        <v>50</v>
      </c>
      <c r="AL1253" s="13" t="s">
        <v>50</v>
      </c>
      <c r="AM1253" s="13" t="s">
        <v>12462</v>
      </c>
      <c r="AN1253" s="13" t="s">
        <v>1700</v>
      </c>
      <c r="AO1253" s="13" t="s">
        <v>12463</v>
      </c>
      <c r="AP1253" s="21" t="s">
        <v>12464</v>
      </c>
      <c r="AQ1253" s="13" t="s">
        <v>50</v>
      </c>
      <c r="AR1253" s="13" t="s">
        <v>50</v>
      </c>
    </row>
    <row r="1254" spans="1:44" ht="15" thickBot="1">
      <c r="A1254" s="4" t="s">
        <v>12465</v>
      </c>
      <c r="B1254" s="5">
        <v>2221</v>
      </c>
      <c r="C1254" s="6">
        <v>43709</v>
      </c>
      <c r="D1254" s="7" t="s">
        <v>45</v>
      </c>
      <c r="E1254" s="7" t="s">
        <v>46</v>
      </c>
      <c r="F1254" s="7" t="s">
        <v>70</v>
      </c>
      <c r="G1254" s="7" t="s">
        <v>145</v>
      </c>
      <c r="H1254" s="7" t="s">
        <v>12466</v>
      </c>
      <c r="I1254" s="7" t="s">
        <v>50</v>
      </c>
      <c r="J1254" s="6">
        <v>45510</v>
      </c>
      <c r="K1254" s="7" t="s">
        <v>116</v>
      </c>
      <c r="L1254" s="7" t="s">
        <v>147</v>
      </c>
      <c r="M1254" s="7" t="s">
        <v>12467</v>
      </c>
      <c r="N1254" s="7" t="s">
        <v>3085</v>
      </c>
      <c r="O1254" s="7" t="s">
        <v>12468</v>
      </c>
      <c r="P1254" s="7">
        <v>965</v>
      </c>
      <c r="Q1254" s="7" t="s">
        <v>1334</v>
      </c>
      <c r="R1254" s="34" t="s">
        <v>12469</v>
      </c>
      <c r="S1254" s="34" t="s">
        <v>12470</v>
      </c>
      <c r="T1254" s="7" t="s">
        <v>12471</v>
      </c>
      <c r="U1254" s="7" t="s">
        <v>50</v>
      </c>
      <c r="V1254" s="7">
        <v>15000000</v>
      </c>
      <c r="W1254" s="7" t="s">
        <v>60</v>
      </c>
      <c r="X1254" s="7">
        <v>15000000</v>
      </c>
      <c r="Y1254" s="7" t="s">
        <v>154</v>
      </c>
      <c r="Z1254" s="7">
        <v>3</v>
      </c>
      <c r="AA1254" s="7">
        <v>15000000</v>
      </c>
      <c r="AB1254" s="7" t="s">
        <v>60</v>
      </c>
      <c r="AC1254" s="7">
        <v>15000000</v>
      </c>
      <c r="AD1254" s="7" t="s">
        <v>147</v>
      </c>
      <c r="AE1254" s="7">
        <v>30368393</v>
      </c>
      <c r="AF1254" s="7" t="s">
        <v>60</v>
      </c>
      <c r="AG1254" s="7">
        <v>30368393</v>
      </c>
      <c r="AH1254" s="7">
        <v>30368393</v>
      </c>
      <c r="AI1254" s="7" t="s">
        <v>60</v>
      </c>
      <c r="AJ1254" s="7">
        <v>30368393</v>
      </c>
      <c r="AK1254" s="7" t="s">
        <v>12472</v>
      </c>
      <c r="AL1254" s="7" t="s">
        <v>50</v>
      </c>
      <c r="AM1254" s="7" t="s">
        <v>12473</v>
      </c>
      <c r="AN1254" s="7" t="s">
        <v>66</v>
      </c>
      <c r="AO1254" s="7" t="s">
        <v>12474</v>
      </c>
      <c r="AP1254" s="22" t="s">
        <v>12475</v>
      </c>
      <c r="AQ1254" s="7" t="s">
        <v>50</v>
      </c>
      <c r="AR1254" s="7" t="s">
        <v>50</v>
      </c>
    </row>
    <row r="1255" spans="1:44" ht="15" thickBot="1">
      <c r="A1255" s="10" t="s">
        <v>12476</v>
      </c>
      <c r="B1255" s="11">
        <v>1538647</v>
      </c>
      <c r="C1255" s="12">
        <v>36161</v>
      </c>
      <c r="D1255" s="13" t="s">
        <v>45</v>
      </c>
      <c r="E1255" s="13" t="s">
        <v>46</v>
      </c>
      <c r="F1255" s="13" t="s">
        <v>47</v>
      </c>
      <c r="G1255" s="13" t="s">
        <v>160</v>
      </c>
      <c r="H1255" s="13" t="s">
        <v>7995</v>
      </c>
      <c r="I1255" s="13" t="s">
        <v>50</v>
      </c>
      <c r="J1255" s="12">
        <v>45511</v>
      </c>
      <c r="K1255" s="13" t="s">
        <v>282</v>
      </c>
      <c r="L1255" s="13" t="s">
        <v>162</v>
      </c>
      <c r="M1255" s="13" t="s">
        <v>12477</v>
      </c>
      <c r="N1255" s="13" t="s">
        <v>12478</v>
      </c>
      <c r="O1255" s="13" t="s">
        <v>12479</v>
      </c>
      <c r="P1255" s="13">
        <v>972</v>
      </c>
      <c r="Q1255" s="13" t="s">
        <v>397</v>
      </c>
      <c r="R1255" s="33" t="s">
        <v>12480</v>
      </c>
      <c r="S1255" s="33" t="s">
        <v>12481</v>
      </c>
      <c r="T1255" s="13" t="s">
        <v>12482</v>
      </c>
      <c r="U1255" s="13" t="s">
        <v>50</v>
      </c>
      <c r="V1255" s="13">
        <v>500000000</v>
      </c>
      <c r="W1255" s="13" t="s">
        <v>4256</v>
      </c>
      <c r="X1255" s="13">
        <v>88884148</v>
      </c>
      <c r="Y1255" s="13" t="s">
        <v>61</v>
      </c>
      <c r="Z1255" s="13">
        <v>3</v>
      </c>
      <c r="AA1255" s="13">
        <v>150000000</v>
      </c>
      <c r="AB1255" s="13" t="s">
        <v>60</v>
      </c>
      <c r="AC1255" s="13">
        <v>150000000</v>
      </c>
      <c r="AD1255" s="13" t="s">
        <v>62</v>
      </c>
      <c r="AE1255" s="13">
        <v>150000000</v>
      </c>
      <c r="AF1255" s="13" t="s">
        <v>60</v>
      </c>
      <c r="AG1255" s="13">
        <v>150000000</v>
      </c>
      <c r="AH1255" s="13">
        <v>238884148</v>
      </c>
      <c r="AI1255" s="13" t="s">
        <v>60</v>
      </c>
      <c r="AJ1255" s="13">
        <v>238884148</v>
      </c>
      <c r="AK1255" s="13" t="s">
        <v>12483</v>
      </c>
      <c r="AL1255" s="13" t="s">
        <v>50</v>
      </c>
      <c r="AM1255" s="13" t="s">
        <v>12484</v>
      </c>
      <c r="AN1255" s="13" t="s">
        <v>66</v>
      </c>
      <c r="AO1255" s="13" t="s">
        <v>12485</v>
      </c>
      <c r="AP1255" s="21" t="s">
        <v>12486</v>
      </c>
      <c r="AQ1255" s="13" t="s">
        <v>50</v>
      </c>
      <c r="AR1255" s="13" t="s">
        <v>50</v>
      </c>
    </row>
    <row r="1256" spans="1:44" ht="15" thickBot="1">
      <c r="A1256" s="4" t="s">
        <v>12487</v>
      </c>
      <c r="B1256" s="5">
        <v>66433</v>
      </c>
      <c r="C1256" s="6">
        <v>39814</v>
      </c>
      <c r="D1256" s="7" t="s">
        <v>45</v>
      </c>
      <c r="E1256" s="7" t="s">
        <v>46</v>
      </c>
      <c r="F1256" s="7" t="s">
        <v>47</v>
      </c>
      <c r="G1256" s="7" t="s">
        <v>176</v>
      </c>
      <c r="H1256" s="7" t="s">
        <v>49</v>
      </c>
      <c r="I1256" s="7" t="s">
        <v>50</v>
      </c>
      <c r="J1256" s="6">
        <v>45512</v>
      </c>
      <c r="K1256" s="7" t="s">
        <v>191</v>
      </c>
      <c r="L1256" s="7" t="s">
        <v>268</v>
      </c>
      <c r="M1256" s="7" t="s">
        <v>12488</v>
      </c>
      <c r="N1256" s="7" t="s">
        <v>12489</v>
      </c>
      <c r="O1256" s="7" t="s">
        <v>12490</v>
      </c>
      <c r="P1256" s="7">
        <v>989</v>
      </c>
      <c r="Q1256" s="7" t="s">
        <v>630</v>
      </c>
      <c r="R1256" s="34" t="s">
        <v>12491</v>
      </c>
      <c r="S1256" s="34" t="s">
        <v>12492</v>
      </c>
      <c r="T1256" s="7" t="s">
        <v>12493</v>
      </c>
      <c r="U1256" s="7" t="s">
        <v>12494</v>
      </c>
      <c r="V1256" s="7" t="s">
        <v>50</v>
      </c>
      <c r="W1256" s="7" t="s">
        <v>50</v>
      </c>
      <c r="X1256" s="7" t="s">
        <v>50</v>
      </c>
      <c r="Y1256" s="7" t="s">
        <v>61</v>
      </c>
      <c r="Z1256" s="7">
        <v>12</v>
      </c>
      <c r="AA1256" s="7">
        <v>140000000</v>
      </c>
      <c r="AB1256" s="7" t="s">
        <v>60</v>
      </c>
      <c r="AC1256" s="7">
        <v>140000000</v>
      </c>
      <c r="AD1256" s="7" t="s">
        <v>178</v>
      </c>
      <c r="AE1256" s="7">
        <v>385182200</v>
      </c>
      <c r="AF1256" s="7" t="s">
        <v>60</v>
      </c>
      <c r="AG1256" s="7">
        <v>385182200</v>
      </c>
      <c r="AH1256" s="7">
        <v>385182200</v>
      </c>
      <c r="AI1256" s="7" t="s">
        <v>60</v>
      </c>
      <c r="AJ1256" s="7">
        <v>385182200</v>
      </c>
      <c r="AK1256" s="7" t="s">
        <v>12495</v>
      </c>
      <c r="AL1256" s="7" t="s">
        <v>50</v>
      </c>
      <c r="AM1256" s="7" t="s">
        <v>12496</v>
      </c>
      <c r="AN1256" s="7" t="s">
        <v>66</v>
      </c>
      <c r="AO1256" s="7" t="s">
        <v>12497</v>
      </c>
      <c r="AP1256" s="22" t="s">
        <v>12498</v>
      </c>
      <c r="AQ1256" s="7" t="s">
        <v>50</v>
      </c>
      <c r="AR1256" s="7" t="s">
        <v>50</v>
      </c>
    </row>
    <row r="1257" spans="1:44" ht="15" thickBot="1">
      <c r="A1257" s="10" t="s">
        <v>12499</v>
      </c>
      <c r="B1257" s="11">
        <v>6448</v>
      </c>
      <c r="C1257" s="12">
        <v>38718</v>
      </c>
      <c r="D1257" s="13" t="s">
        <v>45</v>
      </c>
      <c r="E1257" s="13" t="s">
        <v>46</v>
      </c>
      <c r="F1257" s="13" t="s">
        <v>47</v>
      </c>
      <c r="G1257" s="26" t="s">
        <v>54946</v>
      </c>
      <c r="H1257" s="13" t="s">
        <v>4464</v>
      </c>
      <c r="I1257" s="13" t="s">
        <v>50</v>
      </c>
      <c r="J1257" s="12">
        <v>45512</v>
      </c>
      <c r="K1257" s="13" t="s">
        <v>191</v>
      </c>
      <c r="L1257" s="13" t="s">
        <v>62</v>
      </c>
      <c r="M1257" s="13" t="s">
        <v>12500</v>
      </c>
      <c r="N1257" s="13" t="s">
        <v>4060</v>
      </c>
      <c r="O1257" s="13" t="s">
        <v>12501</v>
      </c>
      <c r="P1257" s="13">
        <v>997</v>
      </c>
      <c r="Q1257" s="13" t="s">
        <v>166</v>
      </c>
      <c r="R1257" s="33" t="s">
        <v>12502</v>
      </c>
      <c r="S1257" s="33" t="s">
        <v>12503</v>
      </c>
      <c r="T1257" s="13" t="s">
        <v>12504</v>
      </c>
      <c r="U1257" s="13" t="s">
        <v>12505</v>
      </c>
      <c r="V1257" s="13">
        <v>60000000</v>
      </c>
      <c r="W1257" s="13" t="s">
        <v>60</v>
      </c>
      <c r="X1257" s="13">
        <v>60000000</v>
      </c>
      <c r="Y1257" s="13" t="s">
        <v>61</v>
      </c>
      <c r="Z1257" s="13">
        <v>9</v>
      </c>
      <c r="AA1257" s="13">
        <v>60000000</v>
      </c>
      <c r="AB1257" s="13" t="s">
        <v>60</v>
      </c>
      <c r="AC1257" s="13">
        <v>60000000</v>
      </c>
      <c r="AD1257" s="13" t="s">
        <v>62</v>
      </c>
      <c r="AE1257" s="13">
        <v>74988391</v>
      </c>
      <c r="AF1257" s="13" t="s">
        <v>60</v>
      </c>
      <c r="AG1257" s="13">
        <v>74988391</v>
      </c>
      <c r="AH1257" s="13">
        <v>273750391</v>
      </c>
      <c r="AI1257" s="13" t="s">
        <v>60</v>
      </c>
      <c r="AJ1257" s="13">
        <v>273750391</v>
      </c>
      <c r="AK1257" s="13" t="s">
        <v>12506</v>
      </c>
      <c r="AL1257" s="13" t="s">
        <v>50</v>
      </c>
      <c r="AM1257" s="13" t="s">
        <v>12507</v>
      </c>
      <c r="AN1257" s="13" t="s">
        <v>66</v>
      </c>
      <c r="AO1257" s="13" t="s">
        <v>12508</v>
      </c>
      <c r="AP1257" s="21" t="s">
        <v>12509</v>
      </c>
      <c r="AQ1257" s="13" t="s">
        <v>50</v>
      </c>
      <c r="AR1257" s="13" t="s">
        <v>50</v>
      </c>
    </row>
    <row r="1258" spans="1:44" ht="15" thickBot="1">
      <c r="A1258" s="4" t="s">
        <v>12510</v>
      </c>
      <c r="B1258" s="5">
        <v>3417</v>
      </c>
      <c r="C1258" s="6">
        <v>43101</v>
      </c>
      <c r="D1258" s="7" t="s">
        <v>45</v>
      </c>
      <c r="E1258" s="7" t="s">
        <v>46</v>
      </c>
      <c r="F1258" s="7" t="s">
        <v>70</v>
      </c>
      <c r="G1258" s="7" t="s">
        <v>145</v>
      </c>
      <c r="H1258" s="7" t="s">
        <v>8224</v>
      </c>
      <c r="I1258" s="7" t="s">
        <v>50</v>
      </c>
      <c r="J1258" s="6">
        <v>45505</v>
      </c>
      <c r="K1258" s="7" t="s">
        <v>116</v>
      </c>
      <c r="L1258" s="7" t="s">
        <v>131</v>
      </c>
      <c r="M1258" s="7" t="s">
        <v>12511</v>
      </c>
      <c r="N1258" s="7" t="s">
        <v>1222</v>
      </c>
      <c r="O1258" s="7" t="s">
        <v>12512</v>
      </c>
      <c r="P1258" s="5">
        <v>1024</v>
      </c>
      <c r="Q1258" s="7" t="s">
        <v>707</v>
      </c>
      <c r="R1258" s="34" t="s">
        <v>12513</v>
      </c>
      <c r="S1258" s="34" t="s">
        <v>12514</v>
      </c>
      <c r="T1258" s="7" t="s">
        <v>12515</v>
      </c>
      <c r="U1258" s="7" t="s">
        <v>50</v>
      </c>
      <c r="V1258" s="7">
        <v>4500000</v>
      </c>
      <c r="W1258" s="7" t="s">
        <v>1085</v>
      </c>
      <c r="X1258" s="7">
        <v>3259478</v>
      </c>
      <c r="Y1258" s="7" t="s">
        <v>154</v>
      </c>
      <c r="Z1258" s="7">
        <v>6</v>
      </c>
      <c r="AA1258" s="7">
        <v>12700000</v>
      </c>
      <c r="AB1258" s="7" t="s">
        <v>1085</v>
      </c>
      <c r="AC1258" s="7">
        <v>9476297</v>
      </c>
      <c r="AD1258" s="7" t="s">
        <v>241</v>
      </c>
      <c r="AE1258" s="7">
        <v>20050000</v>
      </c>
      <c r="AF1258" s="7" t="s">
        <v>1085</v>
      </c>
      <c r="AG1258" s="7">
        <v>15159334</v>
      </c>
      <c r="AH1258" s="7">
        <v>24550000</v>
      </c>
      <c r="AI1258" s="7" t="s">
        <v>1085</v>
      </c>
      <c r="AJ1258" s="7">
        <v>18418812</v>
      </c>
      <c r="AK1258" s="7" t="s">
        <v>12516</v>
      </c>
      <c r="AL1258" s="7" t="s">
        <v>50</v>
      </c>
      <c r="AM1258" s="7" t="s">
        <v>12517</v>
      </c>
      <c r="AN1258" s="7" t="s">
        <v>66</v>
      </c>
      <c r="AO1258" s="7" t="s">
        <v>12518</v>
      </c>
      <c r="AP1258" s="22" t="s">
        <v>12519</v>
      </c>
      <c r="AQ1258" s="7" t="s">
        <v>50</v>
      </c>
      <c r="AR1258" s="7" t="s">
        <v>50</v>
      </c>
    </row>
    <row r="1259" spans="1:44" ht="15" thickBot="1">
      <c r="A1259" s="10" t="s">
        <v>12520</v>
      </c>
      <c r="B1259" s="11">
        <v>3098</v>
      </c>
      <c r="C1259" s="12">
        <v>40179</v>
      </c>
      <c r="D1259" s="13" t="s">
        <v>45</v>
      </c>
      <c r="E1259" s="13" t="s">
        <v>46</v>
      </c>
      <c r="F1259" s="13" t="s">
        <v>70</v>
      </c>
      <c r="G1259" s="13" t="s">
        <v>114</v>
      </c>
      <c r="H1259" s="13" t="s">
        <v>3049</v>
      </c>
      <c r="I1259" s="13" t="s">
        <v>50</v>
      </c>
      <c r="J1259" s="12">
        <v>45510</v>
      </c>
      <c r="K1259" s="13" t="s">
        <v>50</v>
      </c>
      <c r="L1259" s="13" t="s">
        <v>290</v>
      </c>
      <c r="M1259" s="13" t="s">
        <v>12521</v>
      </c>
      <c r="N1259" s="13" t="s">
        <v>1593</v>
      </c>
      <c r="O1259" s="13" t="s">
        <v>12522</v>
      </c>
      <c r="P1259" s="11">
        <v>1027</v>
      </c>
      <c r="Q1259" s="13" t="s">
        <v>245</v>
      </c>
      <c r="R1259" s="33" t="s">
        <v>12523</v>
      </c>
      <c r="S1259" s="33" t="s">
        <v>12524</v>
      </c>
      <c r="T1259" s="13" t="s">
        <v>12525</v>
      </c>
      <c r="U1259" s="13" t="s">
        <v>12526</v>
      </c>
      <c r="V1259" s="13">
        <v>275000000</v>
      </c>
      <c r="W1259" s="13" t="s">
        <v>60</v>
      </c>
      <c r="X1259" s="13">
        <v>275000000</v>
      </c>
      <c r="Y1259" s="13" t="s">
        <v>290</v>
      </c>
      <c r="Z1259" s="13">
        <v>12</v>
      </c>
      <c r="AA1259" s="13">
        <v>275000000</v>
      </c>
      <c r="AB1259" s="13" t="s">
        <v>60</v>
      </c>
      <c r="AC1259" s="13">
        <v>275000000</v>
      </c>
      <c r="AD1259" s="13" t="s">
        <v>290</v>
      </c>
      <c r="AE1259" s="13">
        <v>514690304</v>
      </c>
      <c r="AF1259" s="13" t="s">
        <v>60</v>
      </c>
      <c r="AG1259" s="13">
        <v>514690304</v>
      </c>
      <c r="AH1259" s="13">
        <v>695187575</v>
      </c>
      <c r="AI1259" s="13" t="s">
        <v>60</v>
      </c>
      <c r="AJ1259" s="13">
        <v>695187575</v>
      </c>
      <c r="AK1259" s="13" t="s">
        <v>12527</v>
      </c>
      <c r="AL1259" s="13" t="s">
        <v>50</v>
      </c>
      <c r="AM1259" s="13" t="s">
        <v>12528</v>
      </c>
      <c r="AN1259" s="13" t="s">
        <v>253</v>
      </c>
      <c r="AO1259" s="13" t="s">
        <v>12529</v>
      </c>
      <c r="AP1259" s="21" t="s">
        <v>12530</v>
      </c>
      <c r="AQ1259" s="13" t="s">
        <v>50</v>
      </c>
      <c r="AR1259" s="13" t="s">
        <v>50</v>
      </c>
    </row>
    <row r="1260" spans="1:44" ht="15" thickBot="1">
      <c r="A1260" s="4" t="s">
        <v>12531</v>
      </c>
      <c r="B1260" s="5">
        <v>9467</v>
      </c>
      <c r="C1260" s="6">
        <v>38718</v>
      </c>
      <c r="D1260" s="7" t="s">
        <v>45</v>
      </c>
      <c r="E1260" s="7" t="s">
        <v>46</v>
      </c>
      <c r="F1260" s="7" t="s">
        <v>47</v>
      </c>
      <c r="G1260" s="7" t="s">
        <v>145</v>
      </c>
      <c r="H1260" s="7" t="s">
        <v>115</v>
      </c>
      <c r="I1260" s="7" t="s">
        <v>50</v>
      </c>
      <c r="J1260" s="6">
        <v>45509</v>
      </c>
      <c r="K1260" s="7" t="s">
        <v>72</v>
      </c>
      <c r="L1260" s="7" t="s">
        <v>162</v>
      </c>
      <c r="M1260" s="7" t="s">
        <v>2754</v>
      </c>
      <c r="N1260" s="7" t="s">
        <v>12532</v>
      </c>
      <c r="O1260" s="7" t="s">
        <v>12533</v>
      </c>
      <c r="P1260" s="5">
        <v>1040</v>
      </c>
      <c r="Q1260" s="7" t="s">
        <v>1024</v>
      </c>
      <c r="R1260" s="34" t="s">
        <v>12534</v>
      </c>
      <c r="S1260" s="34" t="s">
        <v>12535</v>
      </c>
      <c r="T1260" s="7" t="s">
        <v>12536</v>
      </c>
      <c r="U1260" s="7" t="s">
        <v>12537</v>
      </c>
      <c r="V1260" s="7">
        <v>75000000</v>
      </c>
      <c r="W1260" s="7" t="s">
        <v>60</v>
      </c>
      <c r="X1260" s="7">
        <v>75000000</v>
      </c>
      <c r="Y1260" s="7" t="s">
        <v>61</v>
      </c>
      <c r="Z1260" s="7">
        <v>6</v>
      </c>
      <c r="AA1260" s="7">
        <v>125000000</v>
      </c>
      <c r="AB1260" s="7" t="s">
        <v>60</v>
      </c>
      <c r="AC1260" s="7">
        <v>125000000</v>
      </c>
      <c r="AD1260" s="7" t="s">
        <v>62</v>
      </c>
      <c r="AE1260" s="7">
        <v>163951875</v>
      </c>
      <c r="AF1260" s="7" t="s">
        <v>60</v>
      </c>
      <c r="AG1260" s="7">
        <v>163951875</v>
      </c>
      <c r="AH1260" s="7">
        <v>331451875</v>
      </c>
      <c r="AI1260" s="7" t="s">
        <v>60</v>
      </c>
      <c r="AJ1260" s="7">
        <v>331451875</v>
      </c>
      <c r="AK1260" s="7" t="s">
        <v>12538</v>
      </c>
      <c r="AL1260" s="7" t="s">
        <v>12539</v>
      </c>
      <c r="AM1260" s="7" t="s">
        <v>12540</v>
      </c>
      <c r="AN1260" s="7" t="s">
        <v>66</v>
      </c>
      <c r="AO1260" s="7" t="s">
        <v>12541</v>
      </c>
      <c r="AP1260" s="22" t="s">
        <v>12542</v>
      </c>
      <c r="AQ1260" s="7" t="s">
        <v>50</v>
      </c>
      <c r="AR1260" s="7" t="s">
        <v>50</v>
      </c>
    </row>
    <row r="1261" spans="1:44" ht="15" thickBot="1">
      <c r="A1261" s="10" t="s">
        <v>12543</v>
      </c>
      <c r="B1261" s="11">
        <v>1319</v>
      </c>
      <c r="C1261" s="12">
        <v>44197</v>
      </c>
      <c r="D1261" s="13" t="s">
        <v>45</v>
      </c>
      <c r="E1261" s="13" t="s">
        <v>46</v>
      </c>
      <c r="F1261" s="13" t="s">
        <v>70</v>
      </c>
      <c r="G1261" s="26" t="s">
        <v>54946</v>
      </c>
      <c r="H1261" s="13" t="s">
        <v>50</v>
      </c>
      <c r="I1261" s="13" t="s">
        <v>50</v>
      </c>
      <c r="J1261" s="12">
        <v>45505</v>
      </c>
      <c r="K1261" s="13" t="s">
        <v>50</v>
      </c>
      <c r="L1261" s="13" t="s">
        <v>241</v>
      </c>
      <c r="M1261" s="13" t="s">
        <v>12544</v>
      </c>
      <c r="N1261" s="13" t="s">
        <v>1604</v>
      </c>
      <c r="O1261" s="13" t="s">
        <v>12545</v>
      </c>
      <c r="P1261" s="11">
        <v>1045</v>
      </c>
      <c r="Q1261" s="13" t="s">
        <v>360</v>
      </c>
      <c r="R1261" s="33" t="s">
        <v>12546</v>
      </c>
      <c r="S1261" s="33" t="s">
        <v>12547</v>
      </c>
      <c r="T1261" s="13" t="s">
        <v>12548</v>
      </c>
      <c r="U1261" s="13" t="s">
        <v>50</v>
      </c>
      <c r="V1261" s="13">
        <v>40000000</v>
      </c>
      <c r="W1261" s="13" t="s">
        <v>209</v>
      </c>
      <c r="X1261" s="13">
        <v>43329997</v>
      </c>
      <c r="Y1261" s="13" t="s">
        <v>154</v>
      </c>
      <c r="Z1261" s="13">
        <v>4</v>
      </c>
      <c r="AA1261" s="13">
        <v>40000000</v>
      </c>
      <c r="AB1261" s="13" t="s">
        <v>209</v>
      </c>
      <c r="AC1261" s="13">
        <v>43329997</v>
      </c>
      <c r="AD1261" s="13" t="s">
        <v>241</v>
      </c>
      <c r="AE1261" s="13">
        <v>63500000</v>
      </c>
      <c r="AF1261" s="13" t="s">
        <v>209</v>
      </c>
      <c r="AG1261" s="13">
        <v>67268844</v>
      </c>
      <c r="AH1261" s="13">
        <v>63500000</v>
      </c>
      <c r="AI1261" s="13" t="s">
        <v>209</v>
      </c>
      <c r="AJ1261" s="13">
        <v>67268844</v>
      </c>
      <c r="AK1261" s="13" t="s">
        <v>12549</v>
      </c>
      <c r="AL1261" s="13" t="s">
        <v>50</v>
      </c>
      <c r="AM1261" s="13" t="s">
        <v>12550</v>
      </c>
      <c r="AN1261" s="13" t="s">
        <v>66</v>
      </c>
      <c r="AO1261" s="13" t="s">
        <v>12551</v>
      </c>
      <c r="AP1261" s="21" t="s">
        <v>12552</v>
      </c>
      <c r="AQ1261" s="13" t="s">
        <v>50</v>
      </c>
      <c r="AR1261" s="13" t="s">
        <v>50</v>
      </c>
    </row>
    <row r="1262" spans="1:44" ht="15" thickBot="1">
      <c r="A1262" s="4" t="s">
        <v>12553</v>
      </c>
      <c r="B1262" s="7" t="s">
        <v>50</v>
      </c>
      <c r="C1262" s="6">
        <v>43466</v>
      </c>
      <c r="D1262" s="7" t="s">
        <v>45</v>
      </c>
      <c r="E1262" s="7" t="s">
        <v>46</v>
      </c>
      <c r="F1262" s="7" t="s">
        <v>70</v>
      </c>
      <c r="G1262" s="26" t="s">
        <v>54946</v>
      </c>
      <c r="H1262" s="7" t="s">
        <v>50</v>
      </c>
      <c r="I1262" s="7" t="s">
        <v>50</v>
      </c>
      <c r="J1262" s="6">
        <v>45510</v>
      </c>
      <c r="K1262" s="7" t="s">
        <v>50</v>
      </c>
      <c r="L1262" s="7" t="s">
        <v>178</v>
      </c>
      <c r="M1262" s="7" t="s">
        <v>12554</v>
      </c>
      <c r="N1262" s="7" t="s">
        <v>12555</v>
      </c>
      <c r="O1262" s="7" t="s">
        <v>12556</v>
      </c>
      <c r="P1262" s="5">
        <v>1066</v>
      </c>
      <c r="Q1262" s="7" t="s">
        <v>1783</v>
      </c>
      <c r="R1262" s="34" t="s">
        <v>12557</v>
      </c>
      <c r="S1262" s="34" t="s">
        <v>12558</v>
      </c>
      <c r="T1262" s="7" t="s">
        <v>12559</v>
      </c>
      <c r="U1262" s="7" t="s">
        <v>50</v>
      </c>
      <c r="V1262" s="7">
        <v>10000000</v>
      </c>
      <c r="W1262" s="7" t="s">
        <v>209</v>
      </c>
      <c r="X1262" s="7">
        <v>10952783</v>
      </c>
      <c r="Y1262" s="7" t="s">
        <v>50</v>
      </c>
      <c r="Z1262" s="7">
        <v>7</v>
      </c>
      <c r="AA1262" s="7">
        <v>10000000</v>
      </c>
      <c r="AB1262" s="7" t="s">
        <v>209</v>
      </c>
      <c r="AC1262" s="7">
        <v>10952783</v>
      </c>
      <c r="AD1262" s="7" t="s">
        <v>178</v>
      </c>
      <c r="AE1262" s="7">
        <v>10000000</v>
      </c>
      <c r="AF1262" s="7" t="s">
        <v>209</v>
      </c>
      <c r="AG1262" s="7">
        <v>10952783</v>
      </c>
      <c r="AH1262" s="7">
        <v>12500000</v>
      </c>
      <c r="AI1262" s="7" t="s">
        <v>209</v>
      </c>
      <c r="AJ1262" s="7">
        <v>13690979</v>
      </c>
      <c r="AK1262" s="7" t="s">
        <v>12560</v>
      </c>
      <c r="AL1262" s="7" t="s">
        <v>50</v>
      </c>
      <c r="AM1262" s="7" t="s">
        <v>12561</v>
      </c>
      <c r="AN1262" s="7" t="s">
        <v>66</v>
      </c>
      <c r="AO1262" s="7" t="s">
        <v>12562</v>
      </c>
      <c r="AP1262" s="22" t="s">
        <v>12563</v>
      </c>
      <c r="AQ1262" s="7" t="s">
        <v>50</v>
      </c>
      <c r="AR1262" s="7" t="s">
        <v>50</v>
      </c>
    </row>
    <row r="1263" spans="1:44" ht="15" thickBot="1">
      <c r="A1263" s="10" t="s">
        <v>12564</v>
      </c>
      <c r="B1263" s="13">
        <v>154</v>
      </c>
      <c r="C1263" s="12">
        <v>41640</v>
      </c>
      <c r="D1263" s="13" t="s">
        <v>45</v>
      </c>
      <c r="E1263" s="13" t="s">
        <v>46</v>
      </c>
      <c r="F1263" s="13" t="s">
        <v>70</v>
      </c>
      <c r="G1263" s="26" t="s">
        <v>54946</v>
      </c>
      <c r="H1263" s="13" t="s">
        <v>1091</v>
      </c>
      <c r="I1263" s="13" t="s">
        <v>50</v>
      </c>
      <c r="J1263" s="12">
        <v>45512</v>
      </c>
      <c r="K1263" s="13" t="s">
        <v>116</v>
      </c>
      <c r="L1263" s="13" t="s">
        <v>241</v>
      </c>
      <c r="M1263" s="13" t="s">
        <v>12565</v>
      </c>
      <c r="N1263" s="13" t="s">
        <v>12566</v>
      </c>
      <c r="O1263" s="13" t="s">
        <v>12567</v>
      </c>
      <c r="P1263" s="11">
        <v>1084</v>
      </c>
      <c r="Q1263" s="13" t="s">
        <v>360</v>
      </c>
      <c r="R1263" s="33" t="s">
        <v>12568</v>
      </c>
      <c r="S1263" s="33" t="s">
        <v>12569</v>
      </c>
      <c r="T1263" s="13" t="s">
        <v>12570</v>
      </c>
      <c r="U1263" s="13" t="s">
        <v>12571</v>
      </c>
      <c r="V1263" s="13">
        <v>6500000</v>
      </c>
      <c r="W1263" s="13" t="s">
        <v>209</v>
      </c>
      <c r="X1263" s="13">
        <v>7109816</v>
      </c>
      <c r="Y1263" s="13" t="s">
        <v>154</v>
      </c>
      <c r="Z1263" s="13">
        <v>6</v>
      </c>
      <c r="AA1263" s="13">
        <v>6500000</v>
      </c>
      <c r="AB1263" s="13" t="s">
        <v>209</v>
      </c>
      <c r="AC1263" s="13">
        <v>7109816</v>
      </c>
      <c r="AD1263" s="13" t="s">
        <v>241</v>
      </c>
      <c r="AE1263" s="13">
        <v>21000000</v>
      </c>
      <c r="AF1263" s="13" t="s">
        <v>209</v>
      </c>
      <c r="AG1263" s="13">
        <v>22889432</v>
      </c>
      <c r="AH1263" s="13">
        <v>24571429</v>
      </c>
      <c r="AI1263" s="13" t="s">
        <v>209</v>
      </c>
      <c r="AJ1263" s="13">
        <v>26780173</v>
      </c>
      <c r="AK1263" s="13" t="s">
        <v>12572</v>
      </c>
      <c r="AL1263" s="13" t="s">
        <v>50</v>
      </c>
      <c r="AM1263" s="13" t="s">
        <v>12573</v>
      </c>
      <c r="AN1263" s="13" t="s">
        <v>66</v>
      </c>
      <c r="AO1263" s="13" t="s">
        <v>12574</v>
      </c>
      <c r="AP1263" s="21" t="s">
        <v>12575</v>
      </c>
      <c r="AQ1263" s="13" t="s">
        <v>50</v>
      </c>
      <c r="AR1263" s="13" t="s">
        <v>50</v>
      </c>
    </row>
    <row r="1264" spans="1:44" ht="15" thickBot="1">
      <c r="A1264" s="4" t="s">
        <v>12576</v>
      </c>
      <c r="B1264" s="5">
        <v>1541</v>
      </c>
      <c r="C1264" s="6">
        <v>40909</v>
      </c>
      <c r="D1264" s="7" t="s">
        <v>45</v>
      </c>
      <c r="E1264" s="7" t="s">
        <v>46</v>
      </c>
      <c r="F1264" s="7" t="s">
        <v>70</v>
      </c>
      <c r="G1264" s="7" t="s">
        <v>48</v>
      </c>
      <c r="H1264" s="7" t="s">
        <v>12577</v>
      </c>
      <c r="I1264" s="7" t="s">
        <v>50</v>
      </c>
      <c r="J1264" s="6">
        <v>45505</v>
      </c>
      <c r="K1264" s="7" t="s">
        <v>177</v>
      </c>
      <c r="L1264" s="7" t="s">
        <v>290</v>
      </c>
      <c r="M1264" s="7" t="s">
        <v>12578</v>
      </c>
      <c r="N1264" s="7" t="s">
        <v>91</v>
      </c>
      <c r="O1264" s="7" t="s">
        <v>12579</v>
      </c>
      <c r="P1264" s="5">
        <v>1131</v>
      </c>
      <c r="Q1264" s="7" t="s">
        <v>93</v>
      </c>
      <c r="R1264" s="34" t="s">
        <v>12580</v>
      </c>
      <c r="S1264" s="34" t="s">
        <v>12581</v>
      </c>
      <c r="T1264" s="7" t="s">
        <v>12582</v>
      </c>
      <c r="U1264" s="7" t="s">
        <v>12583</v>
      </c>
      <c r="V1264" s="7">
        <v>100000000</v>
      </c>
      <c r="W1264" s="7" t="s">
        <v>60</v>
      </c>
      <c r="X1264" s="7">
        <v>100000000</v>
      </c>
      <c r="Y1264" s="7" t="s">
        <v>290</v>
      </c>
      <c r="Z1264" s="7">
        <v>5</v>
      </c>
      <c r="AA1264" s="7">
        <v>100000000</v>
      </c>
      <c r="AB1264" s="7" t="s">
        <v>60</v>
      </c>
      <c r="AC1264" s="7">
        <v>100000000</v>
      </c>
      <c r="AD1264" s="7" t="s">
        <v>290</v>
      </c>
      <c r="AE1264" s="7">
        <v>108000020</v>
      </c>
      <c r="AF1264" s="7" t="s">
        <v>60</v>
      </c>
      <c r="AG1264" s="7">
        <v>108000020</v>
      </c>
      <c r="AH1264" s="7">
        <v>108000020</v>
      </c>
      <c r="AI1264" s="7" t="s">
        <v>60</v>
      </c>
      <c r="AJ1264" s="7">
        <v>108000020</v>
      </c>
      <c r="AK1264" s="7" t="s">
        <v>12584</v>
      </c>
      <c r="AL1264" s="7" t="s">
        <v>50</v>
      </c>
      <c r="AM1264" s="7" t="s">
        <v>12585</v>
      </c>
      <c r="AN1264" s="7" t="s">
        <v>66</v>
      </c>
      <c r="AO1264" s="7" t="s">
        <v>12586</v>
      </c>
      <c r="AP1264" s="7" t="s">
        <v>50</v>
      </c>
      <c r="AQ1264" s="22" t="s">
        <v>12587</v>
      </c>
      <c r="AR1264" s="7" t="s">
        <v>50</v>
      </c>
    </row>
    <row r="1265" spans="1:44" ht="15" thickBot="1">
      <c r="A1265" s="10" t="s">
        <v>12588</v>
      </c>
      <c r="B1265" s="11">
        <v>9242</v>
      </c>
      <c r="C1265" s="12">
        <v>38614</v>
      </c>
      <c r="D1265" s="13" t="s">
        <v>45</v>
      </c>
      <c r="E1265" s="13" t="s">
        <v>46</v>
      </c>
      <c r="F1265" s="13" t="s">
        <v>47</v>
      </c>
      <c r="G1265" s="13" t="s">
        <v>71</v>
      </c>
      <c r="H1265" s="13" t="s">
        <v>12589</v>
      </c>
      <c r="I1265" s="13" t="s">
        <v>50</v>
      </c>
      <c r="J1265" s="12">
        <v>45511</v>
      </c>
      <c r="K1265" s="13" t="s">
        <v>50</v>
      </c>
      <c r="L1265" s="13" t="s">
        <v>62</v>
      </c>
      <c r="M1265" s="13" t="s">
        <v>12590</v>
      </c>
      <c r="N1265" s="13" t="s">
        <v>12591</v>
      </c>
      <c r="O1265" s="13" t="s">
        <v>12592</v>
      </c>
      <c r="P1265" s="11">
        <v>1135</v>
      </c>
      <c r="Q1265" s="13" t="s">
        <v>1001</v>
      </c>
      <c r="R1265" s="33" t="s">
        <v>12593</v>
      </c>
      <c r="S1265" s="33" t="s">
        <v>12594</v>
      </c>
      <c r="T1265" s="13" t="s">
        <v>50</v>
      </c>
      <c r="U1265" s="13" t="s">
        <v>12595</v>
      </c>
      <c r="V1265" s="13" t="s">
        <v>50</v>
      </c>
      <c r="W1265" s="13" t="s">
        <v>50</v>
      </c>
      <c r="X1265" s="13" t="s">
        <v>50</v>
      </c>
      <c r="Y1265" s="13" t="s">
        <v>171</v>
      </c>
      <c r="Z1265" s="13">
        <v>1</v>
      </c>
      <c r="AA1265" s="13" t="s">
        <v>50</v>
      </c>
      <c r="AB1265" s="13" t="s">
        <v>50</v>
      </c>
      <c r="AC1265" s="13" t="s">
        <v>50</v>
      </c>
      <c r="AD1265" s="13" t="s">
        <v>62</v>
      </c>
      <c r="AE1265" s="13" t="s">
        <v>50</v>
      </c>
      <c r="AF1265" s="13" t="s">
        <v>50</v>
      </c>
      <c r="AG1265" s="13" t="s">
        <v>50</v>
      </c>
      <c r="AH1265" s="13" t="s">
        <v>50</v>
      </c>
      <c r="AI1265" s="13" t="s">
        <v>50</v>
      </c>
      <c r="AJ1265" s="13" t="s">
        <v>50</v>
      </c>
      <c r="AK1265" s="13" t="s">
        <v>12596</v>
      </c>
      <c r="AL1265" s="13" t="s">
        <v>12597</v>
      </c>
      <c r="AM1265" s="13" t="s">
        <v>12598</v>
      </c>
      <c r="AN1265" s="13" t="s">
        <v>66</v>
      </c>
      <c r="AO1265" s="13" t="s">
        <v>12599</v>
      </c>
      <c r="AP1265" s="21" t="s">
        <v>12600</v>
      </c>
      <c r="AQ1265" s="13" t="s">
        <v>50</v>
      </c>
      <c r="AR1265" s="13" t="s">
        <v>50</v>
      </c>
    </row>
    <row r="1266" spans="1:44" ht="15" thickBot="1">
      <c r="A1266" s="4" t="s">
        <v>891</v>
      </c>
      <c r="B1266" s="5">
        <v>3186</v>
      </c>
      <c r="C1266" s="6">
        <v>37622</v>
      </c>
      <c r="D1266" s="7" t="s">
        <v>45</v>
      </c>
      <c r="E1266" s="7" t="s">
        <v>46</v>
      </c>
      <c r="F1266" s="7" t="s">
        <v>47</v>
      </c>
      <c r="G1266" s="26" t="s">
        <v>54946</v>
      </c>
      <c r="H1266" s="7" t="s">
        <v>12601</v>
      </c>
      <c r="I1266" s="7" t="s">
        <v>50</v>
      </c>
      <c r="J1266" s="6">
        <v>45511</v>
      </c>
      <c r="K1266" s="7" t="s">
        <v>191</v>
      </c>
      <c r="L1266" s="7" t="s">
        <v>62</v>
      </c>
      <c r="M1266" s="7" t="s">
        <v>893</v>
      </c>
      <c r="N1266" s="7" t="s">
        <v>668</v>
      </c>
      <c r="O1266" s="7" t="s">
        <v>894</v>
      </c>
      <c r="P1266" s="5">
        <v>1165</v>
      </c>
      <c r="Q1266" s="7" t="s">
        <v>670</v>
      </c>
      <c r="R1266" s="34" t="s">
        <v>895</v>
      </c>
      <c r="S1266" s="34" t="s">
        <v>896</v>
      </c>
      <c r="T1266" s="7" t="s">
        <v>897</v>
      </c>
      <c r="U1266" s="7" t="s">
        <v>898</v>
      </c>
      <c r="V1266" s="7">
        <v>3445000</v>
      </c>
      <c r="W1266" s="7" t="s">
        <v>60</v>
      </c>
      <c r="X1266" s="7">
        <v>3445000</v>
      </c>
      <c r="Y1266" s="7" t="s">
        <v>61</v>
      </c>
      <c r="Z1266" s="7">
        <v>22</v>
      </c>
      <c r="AA1266" s="7">
        <v>3445000</v>
      </c>
      <c r="AB1266" s="7" t="s">
        <v>60</v>
      </c>
      <c r="AC1266" s="7">
        <v>3445000</v>
      </c>
      <c r="AD1266" s="7" t="s">
        <v>62</v>
      </c>
      <c r="AE1266" s="7">
        <v>45911842</v>
      </c>
      <c r="AF1266" s="7" t="s">
        <v>60</v>
      </c>
      <c r="AG1266" s="7">
        <v>45911842</v>
      </c>
      <c r="AH1266" s="7">
        <v>50161842</v>
      </c>
      <c r="AI1266" s="7" t="s">
        <v>60</v>
      </c>
      <c r="AJ1266" s="7">
        <v>50161842</v>
      </c>
      <c r="AK1266" s="7" t="s">
        <v>899</v>
      </c>
      <c r="AL1266" s="7" t="s">
        <v>900</v>
      </c>
      <c r="AM1266" s="7" t="s">
        <v>901</v>
      </c>
      <c r="AN1266" s="7" t="s">
        <v>66</v>
      </c>
      <c r="AO1266" s="7" t="s">
        <v>902</v>
      </c>
      <c r="AP1266" s="22" t="s">
        <v>903</v>
      </c>
      <c r="AQ1266" s="7" t="s">
        <v>50</v>
      </c>
      <c r="AR1266" s="7" t="s">
        <v>50</v>
      </c>
    </row>
    <row r="1267" spans="1:44" ht="15" thickBot="1">
      <c r="A1267" s="10" t="s">
        <v>12602</v>
      </c>
      <c r="B1267" s="11">
        <v>237389</v>
      </c>
      <c r="C1267" s="12">
        <v>35431</v>
      </c>
      <c r="D1267" s="13" t="s">
        <v>45</v>
      </c>
      <c r="E1267" s="13" t="s">
        <v>46</v>
      </c>
      <c r="F1267" s="13" t="s">
        <v>638</v>
      </c>
      <c r="G1267" s="13" t="s">
        <v>48</v>
      </c>
      <c r="H1267" s="13" t="s">
        <v>115</v>
      </c>
      <c r="I1267" s="13" t="s">
        <v>50</v>
      </c>
      <c r="J1267" s="12">
        <v>45511</v>
      </c>
      <c r="K1267" s="13" t="s">
        <v>51</v>
      </c>
      <c r="L1267" s="13" t="s">
        <v>131</v>
      </c>
      <c r="M1267" s="13" t="s">
        <v>12603</v>
      </c>
      <c r="N1267" s="13" t="s">
        <v>11494</v>
      </c>
      <c r="O1267" s="13" t="s">
        <v>12604</v>
      </c>
      <c r="P1267" s="11">
        <v>1183</v>
      </c>
      <c r="Q1267" s="13" t="s">
        <v>245</v>
      </c>
      <c r="R1267" s="33" t="s">
        <v>12605</v>
      </c>
      <c r="S1267" s="33" t="s">
        <v>12606</v>
      </c>
      <c r="T1267" s="13" t="s">
        <v>12607</v>
      </c>
      <c r="U1267" s="13" t="s">
        <v>12608</v>
      </c>
      <c r="V1267" s="13">
        <v>235000000</v>
      </c>
      <c r="W1267" s="13" t="s">
        <v>60</v>
      </c>
      <c r="X1267" s="13">
        <v>235000000</v>
      </c>
      <c r="Y1267" s="13" t="s">
        <v>61</v>
      </c>
      <c r="Z1267" s="13">
        <v>4</v>
      </c>
      <c r="AA1267" s="13" t="s">
        <v>50</v>
      </c>
      <c r="AB1267" s="13" t="s">
        <v>50</v>
      </c>
      <c r="AC1267" s="13" t="s">
        <v>50</v>
      </c>
      <c r="AD1267" s="13" t="s">
        <v>178</v>
      </c>
      <c r="AE1267" s="13" t="s">
        <v>50</v>
      </c>
      <c r="AF1267" s="13" t="s">
        <v>50</v>
      </c>
      <c r="AG1267" s="13" t="s">
        <v>50</v>
      </c>
      <c r="AH1267" s="13">
        <v>474000000</v>
      </c>
      <c r="AI1267" s="13" t="s">
        <v>60</v>
      </c>
      <c r="AJ1267" s="13">
        <v>474000000</v>
      </c>
      <c r="AK1267" s="13" t="s">
        <v>12609</v>
      </c>
      <c r="AL1267" s="13" t="s">
        <v>12610</v>
      </c>
      <c r="AM1267" s="13" t="s">
        <v>12611</v>
      </c>
      <c r="AN1267" s="13" t="s">
        <v>66</v>
      </c>
      <c r="AO1267" s="13" t="s">
        <v>12612</v>
      </c>
      <c r="AP1267" s="21" t="s">
        <v>12613</v>
      </c>
      <c r="AQ1267" s="21" t="s">
        <v>12614</v>
      </c>
      <c r="AR1267" s="13" t="s">
        <v>50</v>
      </c>
    </row>
    <row r="1268" spans="1:44" ht="15" thickBot="1">
      <c r="A1268" s="4" t="s">
        <v>12615</v>
      </c>
      <c r="B1268" s="5">
        <v>8963</v>
      </c>
      <c r="C1268" s="6">
        <v>42614</v>
      </c>
      <c r="D1268" s="7" t="s">
        <v>45</v>
      </c>
      <c r="E1268" s="7" t="s">
        <v>46</v>
      </c>
      <c r="F1268" s="7" t="s">
        <v>70</v>
      </c>
      <c r="G1268" s="7" t="s">
        <v>114</v>
      </c>
      <c r="H1268" s="7" t="s">
        <v>12616</v>
      </c>
      <c r="I1268" s="7" t="s">
        <v>50</v>
      </c>
      <c r="J1268" s="6">
        <v>45505</v>
      </c>
      <c r="K1268" s="7" t="s">
        <v>191</v>
      </c>
      <c r="L1268" s="7" t="s">
        <v>290</v>
      </c>
      <c r="M1268" s="7" t="s">
        <v>12617</v>
      </c>
      <c r="N1268" s="7" t="s">
        <v>270</v>
      </c>
      <c r="O1268" s="7" t="s">
        <v>12618</v>
      </c>
      <c r="P1268" s="5">
        <v>1204</v>
      </c>
      <c r="Q1268" s="7" t="s">
        <v>245</v>
      </c>
      <c r="R1268" s="31" t="s">
        <v>12619</v>
      </c>
      <c r="S1268" s="34" t="s">
        <v>12620</v>
      </c>
      <c r="T1268" s="7" t="s">
        <v>12621</v>
      </c>
      <c r="U1268" s="7">
        <f>91-11-43156000</f>
        <v>-43155920</v>
      </c>
      <c r="V1268" s="7">
        <v>2200000000</v>
      </c>
      <c r="W1268" s="7" t="s">
        <v>250</v>
      </c>
      <c r="X1268" s="7">
        <v>26286484</v>
      </c>
      <c r="Y1268" s="7" t="s">
        <v>290</v>
      </c>
      <c r="Z1268" s="7">
        <v>3</v>
      </c>
      <c r="AA1268" s="7">
        <v>2200000000</v>
      </c>
      <c r="AB1268" s="7" t="s">
        <v>250</v>
      </c>
      <c r="AC1268" s="7">
        <v>26286484</v>
      </c>
      <c r="AD1268" s="7" t="s">
        <v>290</v>
      </c>
      <c r="AE1268" s="7">
        <v>66286484</v>
      </c>
      <c r="AF1268" s="7" t="s">
        <v>60</v>
      </c>
      <c r="AG1268" s="7">
        <v>66286484</v>
      </c>
      <c r="AH1268" s="7">
        <v>212196708</v>
      </c>
      <c r="AI1268" s="7" t="s">
        <v>60</v>
      </c>
      <c r="AJ1268" s="7">
        <v>212196708</v>
      </c>
      <c r="AK1268" s="7" t="s">
        <v>12622</v>
      </c>
      <c r="AL1268" s="7" t="s">
        <v>50</v>
      </c>
      <c r="AM1268" s="7" t="s">
        <v>962</v>
      </c>
      <c r="AN1268" s="7" t="s">
        <v>66</v>
      </c>
      <c r="AO1268" s="7" t="s">
        <v>12623</v>
      </c>
      <c r="AP1268" s="22" t="s">
        <v>12624</v>
      </c>
      <c r="AQ1268" s="7" t="s">
        <v>50</v>
      </c>
      <c r="AR1268" s="7" t="s">
        <v>50</v>
      </c>
    </row>
    <row r="1269" spans="1:44" ht="15" thickBot="1">
      <c r="A1269" s="10" t="s">
        <v>12625</v>
      </c>
      <c r="B1269" s="11">
        <v>41929</v>
      </c>
      <c r="C1269" s="12">
        <v>34335</v>
      </c>
      <c r="D1269" s="13" t="s">
        <v>45</v>
      </c>
      <c r="E1269" s="13" t="s">
        <v>46</v>
      </c>
      <c r="F1269" s="13" t="s">
        <v>47</v>
      </c>
      <c r="G1269" s="13" t="s">
        <v>71</v>
      </c>
      <c r="H1269" s="13" t="s">
        <v>12626</v>
      </c>
      <c r="I1269" s="13" t="s">
        <v>50</v>
      </c>
      <c r="J1269" s="12">
        <v>45506</v>
      </c>
      <c r="K1269" s="13" t="s">
        <v>161</v>
      </c>
      <c r="L1269" s="13" t="s">
        <v>162</v>
      </c>
      <c r="M1269" s="13" t="s">
        <v>12627</v>
      </c>
      <c r="N1269" s="13" t="s">
        <v>1222</v>
      </c>
      <c r="O1269" s="13" t="s">
        <v>12628</v>
      </c>
      <c r="P1269" s="11">
        <v>1244</v>
      </c>
      <c r="Q1269" s="13" t="s">
        <v>707</v>
      </c>
      <c r="R1269" s="33" t="s">
        <v>12629</v>
      </c>
      <c r="S1269" s="33" t="s">
        <v>12630</v>
      </c>
      <c r="T1269" s="13" t="s">
        <v>12631</v>
      </c>
      <c r="U1269" s="13" t="s">
        <v>12632</v>
      </c>
      <c r="V1269" s="13">
        <v>350000000</v>
      </c>
      <c r="W1269" s="13" t="s">
        <v>1085</v>
      </c>
      <c r="X1269" s="13">
        <v>252565160</v>
      </c>
      <c r="Y1269" s="13" t="s">
        <v>61</v>
      </c>
      <c r="Z1269" s="13">
        <v>7</v>
      </c>
      <c r="AA1269" s="13">
        <v>674000000</v>
      </c>
      <c r="AB1269" s="13" t="s">
        <v>1085</v>
      </c>
      <c r="AC1269" s="13">
        <v>600332053</v>
      </c>
      <c r="AD1269" s="13" t="s">
        <v>62</v>
      </c>
      <c r="AE1269" s="13">
        <v>764332053</v>
      </c>
      <c r="AF1269" s="13" t="s">
        <v>60</v>
      </c>
      <c r="AG1269" s="13">
        <v>764332053</v>
      </c>
      <c r="AH1269" s="13">
        <v>3527058675</v>
      </c>
      <c r="AI1269" s="13" t="s">
        <v>60</v>
      </c>
      <c r="AJ1269" s="13">
        <v>3527058675</v>
      </c>
      <c r="AK1269" s="13" t="s">
        <v>12633</v>
      </c>
      <c r="AL1269" s="13" t="s">
        <v>50</v>
      </c>
      <c r="AM1269" s="13" t="s">
        <v>12634</v>
      </c>
      <c r="AN1269" s="13" t="s">
        <v>66</v>
      </c>
      <c r="AO1269" s="13" t="s">
        <v>12635</v>
      </c>
      <c r="AP1269" s="13" t="s">
        <v>50</v>
      </c>
      <c r="AQ1269" s="21" t="s">
        <v>12636</v>
      </c>
      <c r="AR1269" s="13" t="s">
        <v>50</v>
      </c>
    </row>
    <row r="1270" spans="1:44" ht="15" thickBot="1">
      <c r="A1270" s="4" t="s">
        <v>12637</v>
      </c>
      <c r="B1270" s="7">
        <v>78</v>
      </c>
      <c r="C1270" s="6">
        <v>44197</v>
      </c>
      <c r="D1270" s="7" t="s">
        <v>45</v>
      </c>
      <c r="E1270" s="7" t="s">
        <v>46</v>
      </c>
      <c r="F1270" s="7" t="s">
        <v>70</v>
      </c>
      <c r="G1270" s="7" t="s">
        <v>50</v>
      </c>
      <c r="H1270" s="7" t="s">
        <v>50</v>
      </c>
      <c r="I1270" s="7" t="s">
        <v>50</v>
      </c>
      <c r="J1270" s="6">
        <v>45510</v>
      </c>
      <c r="K1270" s="7" t="s">
        <v>50</v>
      </c>
      <c r="L1270" s="7" t="s">
        <v>241</v>
      </c>
      <c r="M1270" s="7" t="s">
        <v>10333</v>
      </c>
      <c r="N1270" s="7" t="s">
        <v>518</v>
      </c>
      <c r="O1270" s="7" t="s">
        <v>12638</v>
      </c>
      <c r="P1270" s="5">
        <v>1296</v>
      </c>
      <c r="Q1270" s="7" t="s">
        <v>520</v>
      </c>
      <c r="R1270" s="34" t="s">
        <v>12639</v>
      </c>
      <c r="S1270" s="34" t="s">
        <v>12640</v>
      </c>
      <c r="T1270" s="7" t="s">
        <v>50</v>
      </c>
      <c r="U1270" s="7" t="s">
        <v>12641</v>
      </c>
      <c r="V1270" s="7">
        <v>55000000</v>
      </c>
      <c r="W1270" s="7" t="s">
        <v>60</v>
      </c>
      <c r="X1270" s="7">
        <v>55000000</v>
      </c>
      <c r="Y1270" s="7" t="s">
        <v>154</v>
      </c>
      <c r="Z1270" s="7">
        <v>2</v>
      </c>
      <c r="AA1270" s="7">
        <v>55000000</v>
      </c>
      <c r="AB1270" s="7" t="s">
        <v>60</v>
      </c>
      <c r="AC1270" s="7">
        <v>55000000</v>
      </c>
      <c r="AD1270" s="7" t="s">
        <v>241</v>
      </c>
      <c r="AE1270" s="7">
        <v>60000000</v>
      </c>
      <c r="AF1270" s="7" t="s">
        <v>60</v>
      </c>
      <c r="AG1270" s="7">
        <v>60000000</v>
      </c>
      <c r="AH1270" s="7">
        <v>60000000</v>
      </c>
      <c r="AI1270" s="7" t="s">
        <v>60</v>
      </c>
      <c r="AJ1270" s="7">
        <v>60000000</v>
      </c>
      <c r="AK1270" s="7" t="s">
        <v>12642</v>
      </c>
      <c r="AL1270" s="7" t="s">
        <v>50</v>
      </c>
      <c r="AM1270" s="7" t="s">
        <v>12643</v>
      </c>
      <c r="AN1270" s="7" t="s">
        <v>66</v>
      </c>
      <c r="AO1270" s="7" t="s">
        <v>12644</v>
      </c>
      <c r="AP1270" s="22" t="s">
        <v>12645</v>
      </c>
      <c r="AQ1270" s="7" t="s">
        <v>50</v>
      </c>
      <c r="AR1270" s="7" t="s">
        <v>50</v>
      </c>
    </row>
    <row r="1271" spans="1:44" ht="15" thickBot="1">
      <c r="A1271" s="10" t="s">
        <v>12646</v>
      </c>
      <c r="B1271" s="13">
        <v>389</v>
      </c>
      <c r="C1271" s="12">
        <v>42564</v>
      </c>
      <c r="D1271" s="13" t="s">
        <v>45</v>
      </c>
      <c r="E1271" s="13" t="s">
        <v>46</v>
      </c>
      <c r="F1271" s="13" t="s">
        <v>70</v>
      </c>
      <c r="G1271" s="26" t="s">
        <v>54946</v>
      </c>
      <c r="H1271" s="13" t="s">
        <v>1449</v>
      </c>
      <c r="I1271" s="13" t="s">
        <v>50</v>
      </c>
      <c r="J1271" s="12">
        <v>45513</v>
      </c>
      <c r="K1271" s="13" t="s">
        <v>116</v>
      </c>
      <c r="L1271" s="13" t="s">
        <v>467</v>
      </c>
      <c r="M1271" s="13" t="s">
        <v>12647</v>
      </c>
      <c r="N1271" s="13" t="s">
        <v>543</v>
      </c>
      <c r="O1271" s="13" t="s">
        <v>12648</v>
      </c>
      <c r="P1271" s="11">
        <v>1297</v>
      </c>
      <c r="Q1271" s="13" t="s">
        <v>545</v>
      </c>
      <c r="R1271" s="33" t="s">
        <v>12649</v>
      </c>
      <c r="S1271" s="33" t="s">
        <v>12650</v>
      </c>
      <c r="T1271" s="13" t="s">
        <v>12651</v>
      </c>
      <c r="U1271" s="13" t="s">
        <v>50</v>
      </c>
      <c r="V1271" s="13">
        <v>7000000</v>
      </c>
      <c r="W1271" s="13" t="s">
        <v>60</v>
      </c>
      <c r="X1271" s="13">
        <v>7000000</v>
      </c>
      <c r="Y1271" s="13" t="s">
        <v>467</v>
      </c>
      <c r="Z1271" s="13">
        <v>8</v>
      </c>
      <c r="AA1271" s="13">
        <v>7000000</v>
      </c>
      <c r="AB1271" s="13" t="s">
        <v>60</v>
      </c>
      <c r="AC1271" s="13">
        <v>7000000</v>
      </c>
      <c r="AD1271" s="13" t="s">
        <v>467</v>
      </c>
      <c r="AE1271" s="13">
        <v>10109180</v>
      </c>
      <c r="AF1271" s="13" t="s">
        <v>60</v>
      </c>
      <c r="AG1271" s="13">
        <v>10109180</v>
      </c>
      <c r="AH1271" s="13">
        <v>10109180</v>
      </c>
      <c r="AI1271" s="13" t="s">
        <v>60</v>
      </c>
      <c r="AJ1271" s="13">
        <v>10109180</v>
      </c>
      <c r="AK1271" s="13" t="s">
        <v>12652</v>
      </c>
      <c r="AL1271" s="13" t="s">
        <v>50</v>
      </c>
      <c r="AM1271" s="13" t="s">
        <v>12653</v>
      </c>
      <c r="AN1271" s="13" t="s">
        <v>66</v>
      </c>
      <c r="AO1271" s="13" t="s">
        <v>12654</v>
      </c>
      <c r="AP1271" s="21" t="s">
        <v>12655</v>
      </c>
      <c r="AQ1271" s="13" t="s">
        <v>50</v>
      </c>
      <c r="AR1271" s="13" t="s">
        <v>50</v>
      </c>
    </row>
    <row r="1272" spans="1:44" ht="15" thickBot="1">
      <c r="A1272" s="4" t="s">
        <v>12656</v>
      </c>
      <c r="B1272" s="5">
        <v>15244</v>
      </c>
      <c r="C1272" s="6">
        <v>32509</v>
      </c>
      <c r="D1272" s="7" t="s">
        <v>45</v>
      </c>
      <c r="E1272" s="7" t="s">
        <v>46</v>
      </c>
      <c r="F1272" s="7" t="s">
        <v>47</v>
      </c>
      <c r="G1272" s="7" t="s">
        <v>176</v>
      </c>
      <c r="H1272" s="7" t="s">
        <v>115</v>
      </c>
      <c r="I1272" s="7" t="s">
        <v>50</v>
      </c>
      <c r="J1272" s="6">
        <v>45512</v>
      </c>
      <c r="K1272" s="7" t="s">
        <v>72</v>
      </c>
      <c r="L1272" s="7" t="s">
        <v>162</v>
      </c>
      <c r="M1272" s="7" t="s">
        <v>12657</v>
      </c>
      <c r="N1272" s="7" t="s">
        <v>1658</v>
      </c>
      <c r="O1272" s="7" t="s">
        <v>12658</v>
      </c>
      <c r="P1272" s="5">
        <v>1303</v>
      </c>
      <c r="Q1272" s="7" t="s">
        <v>93</v>
      </c>
      <c r="R1272" s="34" t="s">
        <v>12659</v>
      </c>
      <c r="S1272" s="34" t="s">
        <v>12660</v>
      </c>
      <c r="T1272" s="7" t="s">
        <v>12661</v>
      </c>
      <c r="U1272" s="7" t="s">
        <v>12662</v>
      </c>
      <c r="V1272" s="7">
        <v>400000000</v>
      </c>
      <c r="W1272" s="7" t="s">
        <v>60</v>
      </c>
      <c r="X1272" s="7">
        <v>400000000</v>
      </c>
      <c r="Y1272" s="7" t="s">
        <v>61</v>
      </c>
      <c r="Z1272" s="7">
        <v>11</v>
      </c>
      <c r="AA1272" s="7">
        <v>450000000</v>
      </c>
      <c r="AB1272" s="7" t="s">
        <v>60</v>
      </c>
      <c r="AC1272" s="7">
        <v>450000000</v>
      </c>
      <c r="AD1272" s="7" t="s">
        <v>62</v>
      </c>
      <c r="AE1272" s="7">
        <v>899882896</v>
      </c>
      <c r="AF1272" s="7" t="s">
        <v>60</v>
      </c>
      <c r="AG1272" s="7">
        <v>899882896</v>
      </c>
      <c r="AH1272" s="7">
        <v>1299882896</v>
      </c>
      <c r="AI1272" s="7" t="s">
        <v>60</v>
      </c>
      <c r="AJ1272" s="7">
        <v>1299882896</v>
      </c>
      <c r="AK1272" s="7" t="s">
        <v>12663</v>
      </c>
      <c r="AL1272" s="7" t="s">
        <v>50</v>
      </c>
      <c r="AM1272" s="7" t="s">
        <v>12664</v>
      </c>
      <c r="AN1272" s="7" t="s">
        <v>66</v>
      </c>
      <c r="AO1272" s="7" t="s">
        <v>12665</v>
      </c>
      <c r="AP1272" s="22" t="s">
        <v>12666</v>
      </c>
      <c r="AQ1272" s="7" t="s">
        <v>50</v>
      </c>
      <c r="AR1272" s="7" t="s">
        <v>50</v>
      </c>
    </row>
    <row r="1273" spans="1:44" ht="15" thickBot="1">
      <c r="A1273" s="10" t="s">
        <v>12667</v>
      </c>
      <c r="B1273" s="11">
        <v>6642</v>
      </c>
      <c r="C1273" s="12">
        <v>25934</v>
      </c>
      <c r="D1273" s="13" t="s">
        <v>45</v>
      </c>
      <c r="E1273" s="13" t="s">
        <v>46</v>
      </c>
      <c r="F1273" s="13" t="s">
        <v>47</v>
      </c>
      <c r="G1273" s="13" t="s">
        <v>87</v>
      </c>
      <c r="H1273" s="13" t="s">
        <v>12668</v>
      </c>
      <c r="I1273" s="13" t="s">
        <v>50</v>
      </c>
      <c r="J1273" s="12">
        <v>45512</v>
      </c>
      <c r="K1273" s="13" t="s">
        <v>72</v>
      </c>
      <c r="L1273" s="13" t="s">
        <v>162</v>
      </c>
      <c r="M1273" s="13" t="s">
        <v>5355</v>
      </c>
      <c r="N1273" s="13" t="s">
        <v>12669</v>
      </c>
      <c r="O1273" s="13" t="s">
        <v>12670</v>
      </c>
      <c r="P1273" s="11">
        <v>1318</v>
      </c>
      <c r="Q1273" s="13" t="s">
        <v>6089</v>
      </c>
      <c r="R1273" s="33" t="s">
        <v>12671</v>
      </c>
      <c r="S1273" s="33" t="s">
        <v>12672</v>
      </c>
      <c r="T1273" s="13" t="s">
        <v>12673</v>
      </c>
      <c r="U1273" s="13" t="s">
        <v>12674</v>
      </c>
      <c r="V1273" s="13">
        <v>1250000000</v>
      </c>
      <c r="W1273" s="13" t="s">
        <v>60</v>
      </c>
      <c r="X1273" s="13">
        <v>1250000000</v>
      </c>
      <c r="Y1273" s="13" t="s">
        <v>61</v>
      </c>
      <c r="Z1273" s="13">
        <v>5</v>
      </c>
      <c r="AA1273" s="13" t="s">
        <v>50</v>
      </c>
      <c r="AB1273" s="13" t="s">
        <v>50</v>
      </c>
      <c r="AC1273" s="13" t="s">
        <v>50</v>
      </c>
      <c r="AD1273" s="13" t="s">
        <v>50</v>
      </c>
      <c r="AE1273" s="13" t="s">
        <v>50</v>
      </c>
      <c r="AF1273" s="13" t="s">
        <v>50</v>
      </c>
      <c r="AG1273" s="13" t="s">
        <v>50</v>
      </c>
      <c r="AH1273" s="13">
        <v>3350000000</v>
      </c>
      <c r="AI1273" s="13" t="s">
        <v>60</v>
      </c>
      <c r="AJ1273" s="13">
        <v>3350000000</v>
      </c>
      <c r="AK1273" s="13" t="s">
        <v>50</v>
      </c>
      <c r="AL1273" s="13" t="s">
        <v>50</v>
      </c>
      <c r="AM1273" s="13" t="s">
        <v>12675</v>
      </c>
      <c r="AN1273" s="13" t="s">
        <v>66</v>
      </c>
      <c r="AO1273" s="13" t="s">
        <v>12676</v>
      </c>
      <c r="AP1273" s="21" t="s">
        <v>12677</v>
      </c>
      <c r="AQ1273" s="13" t="s">
        <v>50</v>
      </c>
      <c r="AR1273" s="13" t="s">
        <v>50</v>
      </c>
    </row>
    <row r="1274" spans="1:44" ht="15" thickBot="1">
      <c r="A1274" s="4" t="s">
        <v>12678</v>
      </c>
      <c r="B1274" s="5">
        <v>171800</v>
      </c>
      <c r="C1274" s="7" t="s">
        <v>50</v>
      </c>
      <c r="D1274" s="7" t="s">
        <v>45</v>
      </c>
      <c r="E1274" s="7" t="s">
        <v>46</v>
      </c>
      <c r="F1274" s="7" t="s">
        <v>47</v>
      </c>
      <c r="G1274" s="7" t="s">
        <v>50</v>
      </c>
      <c r="H1274" s="7" t="s">
        <v>5091</v>
      </c>
      <c r="I1274" s="7" t="s">
        <v>50</v>
      </c>
      <c r="J1274" s="6">
        <v>45512</v>
      </c>
      <c r="K1274" s="7" t="s">
        <v>50</v>
      </c>
      <c r="L1274" s="7" t="s">
        <v>162</v>
      </c>
      <c r="M1274" s="7" t="s">
        <v>12679</v>
      </c>
      <c r="N1274" s="7" t="s">
        <v>12680</v>
      </c>
      <c r="O1274" s="7" t="s">
        <v>12681</v>
      </c>
      <c r="P1274" s="5">
        <v>1319</v>
      </c>
      <c r="Q1274" s="7" t="s">
        <v>360</v>
      </c>
      <c r="R1274" s="34" t="s">
        <v>12682</v>
      </c>
      <c r="S1274" s="34" t="s">
        <v>12683</v>
      </c>
      <c r="T1274" s="7" t="s">
        <v>12684</v>
      </c>
      <c r="U1274" s="7" t="s">
        <v>50</v>
      </c>
      <c r="V1274" s="7">
        <v>1800000000</v>
      </c>
      <c r="W1274" s="7" t="s">
        <v>209</v>
      </c>
      <c r="X1274" s="7">
        <v>1968872132</v>
      </c>
      <c r="Y1274" s="7" t="s">
        <v>61</v>
      </c>
      <c r="Z1274" s="7">
        <v>1</v>
      </c>
      <c r="AA1274" s="7" t="s">
        <v>50</v>
      </c>
      <c r="AB1274" s="7" t="s">
        <v>50</v>
      </c>
      <c r="AC1274" s="7" t="s">
        <v>50</v>
      </c>
      <c r="AD1274" s="7" t="s">
        <v>50</v>
      </c>
      <c r="AE1274" s="7" t="s">
        <v>50</v>
      </c>
      <c r="AF1274" s="7" t="s">
        <v>50</v>
      </c>
      <c r="AG1274" s="7" t="s">
        <v>50</v>
      </c>
      <c r="AH1274" s="7">
        <v>1800000000</v>
      </c>
      <c r="AI1274" s="7" t="s">
        <v>209</v>
      </c>
      <c r="AJ1274" s="7">
        <v>1968872132</v>
      </c>
      <c r="AK1274" s="7" t="s">
        <v>50</v>
      </c>
      <c r="AL1274" s="7" t="s">
        <v>50</v>
      </c>
      <c r="AM1274" s="7" t="s">
        <v>12685</v>
      </c>
      <c r="AN1274" s="7" t="s">
        <v>66</v>
      </c>
      <c r="AO1274" s="7" t="s">
        <v>12686</v>
      </c>
      <c r="AP1274" s="22" t="s">
        <v>12687</v>
      </c>
      <c r="AQ1274" s="7" t="s">
        <v>50</v>
      </c>
      <c r="AR1274" s="7" t="s">
        <v>50</v>
      </c>
    </row>
    <row r="1275" spans="1:44" ht="15" thickBot="1">
      <c r="A1275" s="10" t="s">
        <v>12688</v>
      </c>
      <c r="B1275" s="11">
        <v>78603</v>
      </c>
      <c r="C1275" s="12">
        <v>43831</v>
      </c>
      <c r="D1275" s="13" t="s">
        <v>45</v>
      </c>
      <c r="E1275" s="13" t="s">
        <v>46</v>
      </c>
      <c r="F1275" s="13" t="s">
        <v>47</v>
      </c>
      <c r="G1275" s="13" t="s">
        <v>48</v>
      </c>
      <c r="H1275" s="13" t="s">
        <v>49</v>
      </c>
      <c r="I1275" s="13" t="s">
        <v>50</v>
      </c>
      <c r="J1275" s="12">
        <v>45512</v>
      </c>
      <c r="K1275" s="13" t="s">
        <v>161</v>
      </c>
      <c r="L1275" s="13" t="s">
        <v>162</v>
      </c>
      <c r="M1275" s="13" t="s">
        <v>12689</v>
      </c>
      <c r="N1275" s="13" t="s">
        <v>12690</v>
      </c>
      <c r="O1275" s="13" t="s">
        <v>12691</v>
      </c>
      <c r="P1275" s="11">
        <v>1330</v>
      </c>
      <c r="Q1275" s="13" t="s">
        <v>6734</v>
      </c>
      <c r="R1275" s="33" t="s">
        <v>12692</v>
      </c>
      <c r="S1275" s="33" t="s">
        <v>12693</v>
      </c>
      <c r="T1275" s="13" t="s">
        <v>50</v>
      </c>
      <c r="U1275" s="13" t="s">
        <v>50</v>
      </c>
      <c r="V1275" s="13">
        <v>500000000</v>
      </c>
      <c r="W1275" s="13" t="s">
        <v>60</v>
      </c>
      <c r="X1275" s="13">
        <v>500000000</v>
      </c>
      <c r="Y1275" s="13" t="s">
        <v>61</v>
      </c>
      <c r="Z1275" s="13">
        <v>1</v>
      </c>
      <c r="AA1275" s="13" t="s">
        <v>50</v>
      </c>
      <c r="AB1275" s="13" t="s">
        <v>50</v>
      </c>
      <c r="AC1275" s="13" t="s">
        <v>50</v>
      </c>
      <c r="AD1275" s="13" t="s">
        <v>50</v>
      </c>
      <c r="AE1275" s="13" t="s">
        <v>50</v>
      </c>
      <c r="AF1275" s="13" t="s">
        <v>50</v>
      </c>
      <c r="AG1275" s="13" t="s">
        <v>50</v>
      </c>
      <c r="AH1275" s="13">
        <v>500000000</v>
      </c>
      <c r="AI1275" s="13" t="s">
        <v>60</v>
      </c>
      <c r="AJ1275" s="13">
        <v>500000000</v>
      </c>
      <c r="AK1275" s="13" t="s">
        <v>50</v>
      </c>
      <c r="AL1275" s="13" t="s">
        <v>50</v>
      </c>
      <c r="AM1275" s="13" t="s">
        <v>12694</v>
      </c>
      <c r="AN1275" s="13" t="s">
        <v>66</v>
      </c>
      <c r="AO1275" s="13" t="s">
        <v>12695</v>
      </c>
      <c r="AP1275" s="13" t="s">
        <v>50</v>
      </c>
      <c r="AQ1275" s="21" t="s">
        <v>12696</v>
      </c>
      <c r="AR1275" s="13" t="s">
        <v>50</v>
      </c>
    </row>
    <row r="1276" spans="1:44" ht="15" thickBot="1">
      <c r="A1276" s="4" t="s">
        <v>12697</v>
      </c>
      <c r="B1276" s="7" t="s">
        <v>50</v>
      </c>
      <c r="C1276" s="6">
        <v>39448</v>
      </c>
      <c r="D1276" s="7" t="s">
        <v>45</v>
      </c>
      <c r="E1276" s="7" t="s">
        <v>46</v>
      </c>
      <c r="F1276" s="7" t="s">
        <v>70</v>
      </c>
      <c r="G1276" s="7" t="s">
        <v>114</v>
      </c>
      <c r="H1276" s="7" t="s">
        <v>12626</v>
      </c>
      <c r="I1276" s="7" t="s">
        <v>50</v>
      </c>
      <c r="J1276" s="6">
        <v>45511</v>
      </c>
      <c r="K1276" s="7" t="s">
        <v>191</v>
      </c>
      <c r="L1276" s="7" t="s">
        <v>131</v>
      </c>
      <c r="M1276" s="7" t="s">
        <v>12698</v>
      </c>
      <c r="N1276" s="7" t="s">
        <v>564</v>
      </c>
      <c r="O1276" s="7" t="s">
        <v>12699</v>
      </c>
      <c r="P1276" s="5">
        <v>1340</v>
      </c>
      <c r="Q1276" s="7" t="s">
        <v>566</v>
      </c>
      <c r="R1276" s="34" t="s">
        <v>12700</v>
      </c>
      <c r="S1276" s="34" t="s">
        <v>12701</v>
      </c>
      <c r="T1276" s="7" t="s">
        <v>12702</v>
      </c>
      <c r="U1276" s="7">
        <v>117866932624</v>
      </c>
      <c r="V1276" s="7">
        <v>71000000</v>
      </c>
      <c r="W1276" s="7" t="s">
        <v>60</v>
      </c>
      <c r="X1276" s="7">
        <v>71000000</v>
      </c>
      <c r="Y1276" s="7" t="s">
        <v>171</v>
      </c>
      <c r="Z1276" s="7">
        <v>7</v>
      </c>
      <c r="AA1276" s="7">
        <v>100000000</v>
      </c>
      <c r="AB1276" s="7" t="s">
        <v>60</v>
      </c>
      <c r="AC1276" s="7">
        <v>100000000</v>
      </c>
      <c r="AD1276" s="7" t="s">
        <v>290</v>
      </c>
      <c r="AE1276" s="7">
        <v>100000000</v>
      </c>
      <c r="AF1276" s="7" t="s">
        <v>60</v>
      </c>
      <c r="AG1276" s="7">
        <v>100000000</v>
      </c>
      <c r="AH1276" s="7">
        <v>2049000000</v>
      </c>
      <c r="AI1276" s="7" t="s">
        <v>60</v>
      </c>
      <c r="AJ1276" s="7">
        <v>2049000000</v>
      </c>
      <c r="AK1276" s="7" t="s">
        <v>12703</v>
      </c>
      <c r="AL1276" s="7" t="s">
        <v>50</v>
      </c>
      <c r="AM1276" s="7" t="s">
        <v>12704</v>
      </c>
      <c r="AN1276" s="7" t="s">
        <v>66</v>
      </c>
      <c r="AO1276" s="7" t="s">
        <v>12705</v>
      </c>
      <c r="AP1276" s="22" t="s">
        <v>12706</v>
      </c>
      <c r="AQ1276" s="7" t="s">
        <v>50</v>
      </c>
      <c r="AR1276" s="7" t="s">
        <v>50</v>
      </c>
    </row>
    <row r="1277" spans="1:44" ht="15" thickBot="1">
      <c r="A1277" s="10" t="s">
        <v>12707</v>
      </c>
      <c r="B1277" s="13" t="s">
        <v>50</v>
      </c>
      <c r="C1277" s="12">
        <v>42736</v>
      </c>
      <c r="D1277" s="13" t="s">
        <v>45</v>
      </c>
      <c r="E1277" s="13" t="s">
        <v>46</v>
      </c>
      <c r="F1277" s="13" t="s">
        <v>47</v>
      </c>
      <c r="G1277" s="26" t="s">
        <v>54946</v>
      </c>
      <c r="H1277" s="13" t="s">
        <v>240</v>
      </c>
      <c r="I1277" s="13" t="s">
        <v>50</v>
      </c>
      <c r="J1277" s="12">
        <v>45511</v>
      </c>
      <c r="K1277" s="13" t="s">
        <v>116</v>
      </c>
      <c r="L1277" s="13" t="s">
        <v>62</v>
      </c>
      <c r="M1277" s="13" t="s">
        <v>12708</v>
      </c>
      <c r="N1277" s="13" t="s">
        <v>12709</v>
      </c>
      <c r="O1277" s="13" t="s">
        <v>12710</v>
      </c>
      <c r="P1277" s="11">
        <v>1361</v>
      </c>
      <c r="Q1277" s="13" t="s">
        <v>50</v>
      </c>
      <c r="R1277" s="33" t="s">
        <v>12711</v>
      </c>
      <c r="S1277" s="33" t="s">
        <v>12712</v>
      </c>
      <c r="T1277" s="13" t="s">
        <v>12713</v>
      </c>
      <c r="U1277" s="13" t="s">
        <v>12714</v>
      </c>
      <c r="V1277" s="13">
        <v>15000000</v>
      </c>
      <c r="W1277" s="13" t="s">
        <v>1085</v>
      </c>
      <c r="X1277" s="13">
        <v>10907425</v>
      </c>
      <c r="Y1277" s="13" t="s">
        <v>61</v>
      </c>
      <c r="Z1277" s="13">
        <v>13</v>
      </c>
      <c r="AA1277" s="13">
        <v>15000000</v>
      </c>
      <c r="AB1277" s="13" t="s">
        <v>1085</v>
      </c>
      <c r="AC1277" s="13">
        <v>10907425</v>
      </c>
      <c r="AD1277" s="13" t="s">
        <v>62</v>
      </c>
      <c r="AE1277" s="13">
        <v>20417425</v>
      </c>
      <c r="AF1277" s="13" t="s">
        <v>60</v>
      </c>
      <c r="AG1277" s="13">
        <v>20417425</v>
      </c>
      <c r="AH1277" s="13">
        <v>99125416</v>
      </c>
      <c r="AI1277" s="13" t="s">
        <v>60</v>
      </c>
      <c r="AJ1277" s="13">
        <v>99125416</v>
      </c>
      <c r="AK1277" s="13" t="s">
        <v>12715</v>
      </c>
      <c r="AL1277" s="13" t="s">
        <v>50</v>
      </c>
      <c r="AM1277" s="13" t="s">
        <v>12716</v>
      </c>
      <c r="AN1277" s="13" t="s">
        <v>66</v>
      </c>
      <c r="AO1277" s="13" t="s">
        <v>12717</v>
      </c>
      <c r="AP1277" s="21" t="s">
        <v>12718</v>
      </c>
      <c r="AQ1277" s="13" t="s">
        <v>50</v>
      </c>
      <c r="AR1277" s="13" t="s">
        <v>50</v>
      </c>
    </row>
    <row r="1278" spans="1:44" ht="15" thickBot="1">
      <c r="A1278" s="4" t="s">
        <v>12719</v>
      </c>
      <c r="B1278" s="7">
        <v>59</v>
      </c>
      <c r="C1278" s="6">
        <v>44927</v>
      </c>
      <c r="D1278" s="7" t="s">
        <v>45</v>
      </c>
      <c r="E1278" s="7" t="s">
        <v>46</v>
      </c>
      <c r="F1278" s="7" t="s">
        <v>70</v>
      </c>
      <c r="G1278" s="27" t="s">
        <v>54945</v>
      </c>
      <c r="H1278" s="7" t="s">
        <v>50</v>
      </c>
      <c r="I1278" s="7" t="s">
        <v>50</v>
      </c>
      <c r="J1278" s="6">
        <v>45512</v>
      </c>
      <c r="K1278" s="7" t="s">
        <v>50</v>
      </c>
      <c r="L1278" s="7" t="s">
        <v>467</v>
      </c>
      <c r="M1278" s="7" t="s">
        <v>12720</v>
      </c>
      <c r="N1278" s="7" t="s">
        <v>180</v>
      </c>
      <c r="O1278" s="7" t="s">
        <v>12721</v>
      </c>
      <c r="P1278" s="5">
        <v>1374</v>
      </c>
      <c r="Q1278" s="7" t="s">
        <v>120</v>
      </c>
      <c r="R1278" s="34" t="s">
        <v>12722</v>
      </c>
      <c r="S1278" s="34" t="s">
        <v>12723</v>
      </c>
      <c r="T1278" s="7" t="s">
        <v>12724</v>
      </c>
      <c r="U1278" s="7" t="s">
        <v>50</v>
      </c>
      <c r="V1278" s="7">
        <v>3900000</v>
      </c>
      <c r="W1278" s="7" t="s">
        <v>60</v>
      </c>
      <c r="X1278" s="7">
        <v>3900000</v>
      </c>
      <c r="Y1278" s="7" t="s">
        <v>467</v>
      </c>
      <c r="Z1278" s="7">
        <v>3</v>
      </c>
      <c r="AA1278" s="7">
        <v>3900000</v>
      </c>
      <c r="AB1278" s="7" t="s">
        <v>60</v>
      </c>
      <c r="AC1278" s="7">
        <v>3900000</v>
      </c>
      <c r="AD1278" s="7" t="s">
        <v>467</v>
      </c>
      <c r="AE1278" s="7">
        <v>3900000</v>
      </c>
      <c r="AF1278" s="7" t="s">
        <v>60</v>
      </c>
      <c r="AG1278" s="7">
        <v>3900000</v>
      </c>
      <c r="AH1278" s="7">
        <v>3900000</v>
      </c>
      <c r="AI1278" s="7" t="s">
        <v>60</v>
      </c>
      <c r="AJ1278" s="7">
        <v>3900000</v>
      </c>
      <c r="AK1278" s="7" t="s">
        <v>12725</v>
      </c>
      <c r="AL1278" s="7" t="s">
        <v>50</v>
      </c>
      <c r="AM1278" s="7" t="s">
        <v>12726</v>
      </c>
      <c r="AN1278" s="7" t="s">
        <v>66</v>
      </c>
      <c r="AO1278" s="7" t="s">
        <v>12724</v>
      </c>
      <c r="AP1278" s="22" t="s">
        <v>12727</v>
      </c>
      <c r="AQ1278" s="7" t="s">
        <v>50</v>
      </c>
      <c r="AR1278" s="7" t="s">
        <v>50</v>
      </c>
    </row>
    <row r="1279" spans="1:44" ht="15" thickBot="1">
      <c r="A1279" s="10" t="s">
        <v>12728</v>
      </c>
      <c r="B1279" s="11">
        <v>339257</v>
      </c>
      <c r="C1279" s="12">
        <v>42370</v>
      </c>
      <c r="D1279" s="13" t="s">
        <v>45</v>
      </c>
      <c r="E1279" s="13" t="s">
        <v>46</v>
      </c>
      <c r="F1279" s="13" t="s">
        <v>70</v>
      </c>
      <c r="G1279" s="27" t="s">
        <v>54945</v>
      </c>
      <c r="H1279" s="13" t="s">
        <v>2836</v>
      </c>
      <c r="I1279" s="13" t="s">
        <v>50</v>
      </c>
      <c r="J1279" s="12">
        <v>45511</v>
      </c>
      <c r="K1279" s="13" t="s">
        <v>191</v>
      </c>
      <c r="L1279" s="13" t="s">
        <v>178</v>
      </c>
      <c r="M1279" s="13" t="s">
        <v>12729</v>
      </c>
      <c r="N1279" s="13" t="s">
        <v>421</v>
      </c>
      <c r="O1279" s="13" t="s">
        <v>12730</v>
      </c>
      <c r="P1279" s="11">
        <v>1384</v>
      </c>
      <c r="Q1279" s="13" t="s">
        <v>245</v>
      </c>
      <c r="R1279" s="33" t="s">
        <v>12731</v>
      </c>
      <c r="S1279" s="33" t="s">
        <v>12732</v>
      </c>
      <c r="T1279" s="13" t="s">
        <v>12733</v>
      </c>
      <c r="U1279" s="13">
        <v>919680899449</v>
      </c>
      <c r="V1279" s="13">
        <v>2500000000</v>
      </c>
      <c r="W1279" s="13" t="s">
        <v>250</v>
      </c>
      <c r="X1279" s="13">
        <v>29790458</v>
      </c>
      <c r="Y1279" s="13" t="s">
        <v>50</v>
      </c>
      <c r="Z1279" s="13">
        <v>6</v>
      </c>
      <c r="AA1279" s="13">
        <v>2500000000</v>
      </c>
      <c r="AB1279" s="13" t="s">
        <v>250</v>
      </c>
      <c r="AC1279" s="13">
        <v>29790458</v>
      </c>
      <c r="AD1279" s="13" t="s">
        <v>178</v>
      </c>
      <c r="AE1279" s="13">
        <v>37465724</v>
      </c>
      <c r="AF1279" s="13" t="s">
        <v>60</v>
      </c>
      <c r="AG1279" s="13">
        <v>37465724</v>
      </c>
      <c r="AH1279" s="13">
        <v>37465724</v>
      </c>
      <c r="AI1279" s="13" t="s">
        <v>60</v>
      </c>
      <c r="AJ1279" s="13">
        <v>37465724</v>
      </c>
      <c r="AK1279" s="13" t="s">
        <v>12734</v>
      </c>
      <c r="AL1279" s="13" t="s">
        <v>50</v>
      </c>
      <c r="AM1279" s="13" t="s">
        <v>12735</v>
      </c>
      <c r="AN1279" s="13" t="s">
        <v>798</v>
      </c>
      <c r="AO1279" s="13" t="s">
        <v>12736</v>
      </c>
      <c r="AP1279" s="21" t="s">
        <v>12737</v>
      </c>
      <c r="AQ1279" s="13" t="s">
        <v>50</v>
      </c>
      <c r="AR1279" s="13" t="s">
        <v>50</v>
      </c>
    </row>
    <row r="1280" spans="1:44" ht="15" thickBot="1">
      <c r="A1280" s="4" t="s">
        <v>12738</v>
      </c>
      <c r="B1280" s="5">
        <v>57634</v>
      </c>
      <c r="C1280" s="6">
        <v>43831</v>
      </c>
      <c r="D1280" s="7" t="s">
        <v>45</v>
      </c>
      <c r="E1280" s="7" t="s">
        <v>46</v>
      </c>
      <c r="F1280" s="7" t="s">
        <v>70</v>
      </c>
      <c r="G1280" s="27" t="s">
        <v>54945</v>
      </c>
      <c r="H1280" s="7" t="s">
        <v>7317</v>
      </c>
      <c r="I1280" s="7" t="s">
        <v>50</v>
      </c>
      <c r="J1280" s="6">
        <v>45512</v>
      </c>
      <c r="K1280" s="7" t="s">
        <v>116</v>
      </c>
      <c r="L1280" s="7" t="s">
        <v>147</v>
      </c>
      <c r="M1280" s="7" t="s">
        <v>12739</v>
      </c>
      <c r="N1280" s="7" t="s">
        <v>180</v>
      </c>
      <c r="O1280" s="7" t="s">
        <v>12740</v>
      </c>
      <c r="P1280" s="5">
        <v>1400</v>
      </c>
      <c r="Q1280" s="7" t="s">
        <v>120</v>
      </c>
      <c r="R1280" s="34" t="s">
        <v>12741</v>
      </c>
      <c r="S1280" s="34" t="s">
        <v>12742</v>
      </c>
      <c r="T1280" s="7" t="s">
        <v>50</v>
      </c>
      <c r="U1280" s="7" t="s">
        <v>50</v>
      </c>
      <c r="V1280" s="7">
        <v>60000000</v>
      </c>
      <c r="W1280" s="7" t="s">
        <v>60</v>
      </c>
      <c r="X1280" s="7">
        <v>60000000</v>
      </c>
      <c r="Y1280" s="7" t="s">
        <v>154</v>
      </c>
      <c r="Z1280" s="7">
        <v>2</v>
      </c>
      <c r="AA1280" s="7">
        <v>60000000</v>
      </c>
      <c r="AB1280" s="7" t="s">
        <v>60</v>
      </c>
      <c r="AC1280" s="7">
        <v>60000000</v>
      </c>
      <c r="AD1280" s="7" t="s">
        <v>147</v>
      </c>
      <c r="AE1280" s="7">
        <v>77000000</v>
      </c>
      <c r="AF1280" s="7" t="s">
        <v>60</v>
      </c>
      <c r="AG1280" s="7">
        <v>77000000</v>
      </c>
      <c r="AH1280" s="7">
        <v>77000000</v>
      </c>
      <c r="AI1280" s="7" t="s">
        <v>60</v>
      </c>
      <c r="AJ1280" s="7">
        <v>77000000</v>
      </c>
      <c r="AK1280" s="7" t="s">
        <v>12743</v>
      </c>
      <c r="AL1280" s="7" t="s">
        <v>50</v>
      </c>
      <c r="AM1280" s="7" t="s">
        <v>12744</v>
      </c>
      <c r="AN1280" s="7" t="s">
        <v>66</v>
      </c>
      <c r="AO1280" s="7" t="s">
        <v>12745</v>
      </c>
      <c r="AP1280" s="22" t="s">
        <v>12746</v>
      </c>
      <c r="AQ1280" s="7" t="s">
        <v>50</v>
      </c>
      <c r="AR1280" s="7" t="s">
        <v>50</v>
      </c>
    </row>
    <row r="1281" spans="1:44" ht="15" thickBot="1">
      <c r="A1281" s="10" t="s">
        <v>12747</v>
      </c>
      <c r="B1281" s="11">
        <v>3962</v>
      </c>
      <c r="C1281" s="12">
        <v>42917</v>
      </c>
      <c r="D1281" s="13" t="s">
        <v>45</v>
      </c>
      <c r="E1281" s="13" t="s">
        <v>46</v>
      </c>
      <c r="F1281" s="13" t="s">
        <v>70</v>
      </c>
      <c r="G1281" s="13" t="s">
        <v>114</v>
      </c>
      <c r="H1281" s="13" t="s">
        <v>1866</v>
      </c>
      <c r="I1281" s="13" t="s">
        <v>50</v>
      </c>
      <c r="J1281" s="12">
        <v>45507</v>
      </c>
      <c r="K1281" s="13" t="s">
        <v>177</v>
      </c>
      <c r="L1281" s="13" t="s">
        <v>1471</v>
      </c>
      <c r="M1281" s="13" t="s">
        <v>5955</v>
      </c>
      <c r="N1281" s="13" t="s">
        <v>3649</v>
      </c>
      <c r="O1281" s="13" t="s">
        <v>12748</v>
      </c>
      <c r="P1281" s="11">
        <v>1423</v>
      </c>
      <c r="Q1281" s="13" t="s">
        <v>245</v>
      </c>
      <c r="R1281" s="33" t="s">
        <v>12749</v>
      </c>
      <c r="S1281" s="33" t="s">
        <v>12750</v>
      </c>
      <c r="T1281" s="13" t="s">
        <v>12751</v>
      </c>
      <c r="U1281" s="13" t="s">
        <v>50</v>
      </c>
      <c r="V1281" s="13" t="s">
        <v>50</v>
      </c>
      <c r="W1281" s="13" t="s">
        <v>50</v>
      </c>
      <c r="X1281" s="13" t="s">
        <v>50</v>
      </c>
      <c r="Y1281" s="13" t="s">
        <v>50</v>
      </c>
      <c r="Z1281" s="13">
        <v>5</v>
      </c>
      <c r="AA1281" s="13" t="s">
        <v>50</v>
      </c>
      <c r="AB1281" s="13" t="s">
        <v>50</v>
      </c>
      <c r="AC1281" s="13" t="s">
        <v>50</v>
      </c>
      <c r="AD1281" s="13" t="s">
        <v>1471</v>
      </c>
      <c r="AE1281" s="13">
        <v>200000000</v>
      </c>
      <c r="AF1281" s="13" t="s">
        <v>60</v>
      </c>
      <c r="AG1281" s="13">
        <v>200000000</v>
      </c>
      <c r="AH1281" s="13">
        <v>200000000</v>
      </c>
      <c r="AI1281" s="13" t="s">
        <v>60</v>
      </c>
      <c r="AJ1281" s="13">
        <v>200000000</v>
      </c>
      <c r="AK1281" s="13" t="s">
        <v>12752</v>
      </c>
      <c r="AL1281" s="13" t="s">
        <v>50</v>
      </c>
      <c r="AM1281" s="13" t="s">
        <v>12753</v>
      </c>
      <c r="AN1281" s="13" t="s">
        <v>66</v>
      </c>
      <c r="AO1281" s="13" t="s">
        <v>12754</v>
      </c>
      <c r="AP1281" s="21" t="s">
        <v>12755</v>
      </c>
      <c r="AQ1281" s="13" t="s">
        <v>50</v>
      </c>
      <c r="AR1281" s="13" t="s">
        <v>50</v>
      </c>
    </row>
    <row r="1282" spans="1:44" ht="15" thickBot="1">
      <c r="A1282" s="4" t="s">
        <v>12756</v>
      </c>
      <c r="B1282" s="5">
        <v>6510</v>
      </c>
      <c r="C1282" s="6">
        <v>33970</v>
      </c>
      <c r="D1282" s="7" t="s">
        <v>45</v>
      </c>
      <c r="E1282" s="7" t="s">
        <v>46</v>
      </c>
      <c r="F1282" s="7" t="s">
        <v>47</v>
      </c>
      <c r="G1282" s="7" t="s">
        <v>114</v>
      </c>
      <c r="H1282" s="7" t="s">
        <v>443</v>
      </c>
      <c r="I1282" s="7" t="s">
        <v>50</v>
      </c>
      <c r="J1282" s="6">
        <v>45510</v>
      </c>
      <c r="K1282" s="7" t="s">
        <v>72</v>
      </c>
      <c r="L1282" s="7" t="s">
        <v>162</v>
      </c>
      <c r="M1282" s="7" t="s">
        <v>2693</v>
      </c>
      <c r="N1282" s="7" t="s">
        <v>75</v>
      </c>
      <c r="O1282" s="7" t="s">
        <v>12757</v>
      </c>
      <c r="P1282" s="5">
        <v>1435</v>
      </c>
      <c r="Q1282" s="7" t="s">
        <v>77</v>
      </c>
      <c r="R1282" s="34" t="s">
        <v>12758</v>
      </c>
      <c r="S1282" s="34" t="s">
        <v>12759</v>
      </c>
      <c r="T1282" s="7" t="s">
        <v>12760</v>
      </c>
      <c r="U1282" s="7" t="s">
        <v>12761</v>
      </c>
      <c r="V1282" s="7">
        <v>250000000</v>
      </c>
      <c r="W1282" s="7" t="s">
        <v>60</v>
      </c>
      <c r="X1282" s="7">
        <v>250000000</v>
      </c>
      <c r="Y1282" s="7" t="s">
        <v>61</v>
      </c>
      <c r="Z1282" s="7">
        <v>5</v>
      </c>
      <c r="AA1282" s="7">
        <v>50000000</v>
      </c>
      <c r="AB1282" s="7" t="s">
        <v>60</v>
      </c>
      <c r="AC1282" s="7">
        <v>50000000</v>
      </c>
      <c r="AD1282" s="7" t="s">
        <v>62</v>
      </c>
      <c r="AE1282" s="7">
        <v>75000000</v>
      </c>
      <c r="AF1282" s="7" t="s">
        <v>60</v>
      </c>
      <c r="AG1282" s="7">
        <v>75000000</v>
      </c>
      <c r="AH1282" s="7">
        <v>455000000</v>
      </c>
      <c r="AI1282" s="7" t="s">
        <v>60</v>
      </c>
      <c r="AJ1282" s="7">
        <v>455000000</v>
      </c>
      <c r="AK1282" s="7" t="s">
        <v>12762</v>
      </c>
      <c r="AL1282" s="7" t="s">
        <v>50</v>
      </c>
      <c r="AM1282" s="7" t="s">
        <v>12763</v>
      </c>
      <c r="AN1282" s="7" t="s">
        <v>66</v>
      </c>
      <c r="AO1282" s="7" t="s">
        <v>12764</v>
      </c>
      <c r="AP1282" s="7" t="s">
        <v>50</v>
      </c>
      <c r="AQ1282" s="22" t="s">
        <v>12765</v>
      </c>
      <c r="AR1282" s="7" t="s">
        <v>50</v>
      </c>
    </row>
    <row r="1283" spans="1:44" ht="15" thickBot="1">
      <c r="A1283" s="10" t="s">
        <v>12766</v>
      </c>
      <c r="B1283" s="11">
        <v>3399</v>
      </c>
      <c r="C1283" s="12">
        <v>43958</v>
      </c>
      <c r="D1283" s="13" t="s">
        <v>45</v>
      </c>
      <c r="E1283" s="13" t="s">
        <v>46</v>
      </c>
      <c r="F1283" s="13" t="s">
        <v>70</v>
      </c>
      <c r="G1283" s="27" t="s">
        <v>54945</v>
      </c>
      <c r="H1283" s="13" t="s">
        <v>12466</v>
      </c>
      <c r="I1283" s="13" t="s">
        <v>50</v>
      </c>
      <c r="J1283" s="12">
        <v>45512</v>
      </c>
      <c r="K1283" s="13" t="s">
        <v>116</v>
      </c>
      <c r="L1283" s="13" t="s">
        <v>467</v>
      </c>
      <c r="M1283" s="13" t="s">
        <v>12767</v>
      </c>
      <c r="N1283" s="13" t="s">
        <v>1222</v>
      </c>
      <c r="O1283" s="13" t="s">
        <v>12768</v>
      </c>
      <c r="P1283" s="11">
        <v>1448</v>
      </c>
      <c r="Q1283" s="13" t="s">
        <v>707</v>
      </c>
      <c r="R1283" s="33" t="s">
        <v>12769</v>
      </c>
      <c r="S1283" s="33" t="s">
        <v>12770</v>
      </c>
      <c r="T1283" s="13" t="s">
        <v>12771</v>
      </c>
      <c r="U1283" s="13" t="s">
        <v>50</v>
      </c>
      <c r="V1283" s="13">
        <v>4600000</v>
      </c>
      <c r="W1283" s="13" t="s">
        <v>1085</v>
      </c>
      <c r="X1283" s="13">
        <v>3350462</v>
      </c>
      <c r="Y1283" s="13" t="s">
        <v>467</v>
      </c>
      <c r="Z1283" s="13">
        <v>3</v>
      </c>
      <c r="AA1283" s="13">
        <v>4600000</v>
      </c>
      <c r="AB1283" s="13" t="s">
        <v>1085</v>
      </c>
      <c r="AC1283" s="13">
        <v>3350462</v>
      </c>
      <c r="AD1283" s="13" t="s">
        <v>467</v>
      </c>
      <c r="AE1283" s="13">
        <v>7302274</v>
      </c>
      <c r="AF1283" s="13" t="s">
        <v>60</v>
      </c>
      <c r="AG1283" s="13">
        <v>7302274</v>
      </c>
      <c r="AH1283" s="13">
        <v>7302274</v>
      </c>
      <c r="AI1283" s="13" t="s">
        <v>60</v>
      </c>
      <c r="AJ1283" s="13">
        <v>7302274</v>
      </c>
      <c r="AK1283" s="13" t="s">
        <v>12772</v>
      </c>
      <c r="AL1283" s="13" t="s">
        <v>50</v>
      </c>
      <c r="AM1283" s="13" t="s">
        <v>12773</v>
      </c>
      <c r="AN1283" s="13" t="s">
        <v>66</v>
      </c>
      <c r="AO1283" s="13" t="s">
        <v>12774</v>
      </c>
      <c r="AP1283" s="21" t="s">
        <v>12775</v>
      </c>
      <c r="AQ1283" s="21" t="s">
        <v>12776</v>
      </c>
      <c r="AR1283" s="13" t="s">
        <v>50</v>
      </c>
    </row>
    <row r="1284" spans="1:44" ht="15" thickBot="1">
      <c r="A1284" s="4" t="s">
        <v>12777</v>
      </c>
      <c r="B1284" s="7">
        <v>396</v>
      </c>
      <c r="C1284" s="6">
        <v>43466</v>
      </c>
      <c r="D1284" s="7" t="s">
        <v>45</v>
      </c>
      <c r="E1284" s="7" t="s">
        <v>50</v>
      </c>
      <c r="F1284" s="7" t="s">
        <v>70</v>
      </c>
      <c r="G1284" s="27" t="s">
        <v>54945</v>
      </c>
      <c r="H1284" s="7" t="s">
        <v>50</v>
      </c>
      <c r="I1284" s="7" t="s">
        <v>50</v>
      </c>
      <c r="J1284" s="6">
        <v>45513</v>
      </c>
      <c r="K1284" s="7" t="s">
        <v>50</v>
      </c>
      <c r="L1284" s="7" t="s">
        <v>52</v>
      </c>
      <c r="M1284" s="7" t="s">
        <v>12778</v>
      </c>
      <c r="N1284" s="7" t="s">
        <v>1332</v>
      </c>
      <c r="O1284" s="7" t="s">
        <v>12779</v>
      </c>
      <c r="P1284" s="5">
        <v>1496</v>
      </c>
      <c r="Q1284" s="7" t="s">
        <v>1334</v>
      </c>
      <c r="R1284" s="34" t="s">
        <v>12780</v>
      </c>
      <c r="S1284" s="34" t="s">
        <v>12781</v>
      </c>
      <c r="T1284" s="7" t="s">
        <v>12782</v>
      </c>
      <c r="U1284" s="7" t="s">
        <v>50</v>
      </c>
      <c r="V1284" s="7">
        <v>300000</v>
      </c>
      <c r="W1284" s="7" t="s">
        <v>1338</v>
      </c>
      <c r="X1284" s="7">
        <v>197310</v>
      </c>
      <c r="Y1284" s="7" t="s">
        <v>50</v>
      </c>
      <c r="Z1284" s="7">
        <v>2</v>
      </c>
      <c r="AA1284" s="7" t="s">
        <v>50</v>
      </c>
      <c r="AB1284" s="7" t="s">
        <v>50</v>
      </c>
      <c r="AC1284" s="7" t="s">
        <v>50</v>
      </c>
      <c r="AD1284" s="7" t="s">
        <v>50</v>
      </c>
      <c r="AE1284" s="7" t="s">
        <v>50</v>
      </c>
      <c r="AF1284" s="7" t="s">
        <v>50</v>
      </c>
      <c r="AG1284" s="7" t="s">
        <v>50</v>
      </c>
      <c r="AH1284" s="7">
        <v>497310</v>
      </c>
      <c r="AI1284" s="7" t="s">
        <v>60</v>
      </c>
      <c r="AJ1284" s="7">
        <v>497310</v>
      </c>
      <c r="AK1284" s="7" t="s">
        <v>12783</v>
      </c>
      <c r="AL1284" s="7" t="s">
        <v>50</v>
      </c>
      <c r="AM1284" s="7" t="s">
        <v>12784</v>
      </c>
      <c r="AN1284" s="7" t="s">
        <v>253</v>
      </c>
      <c r="AO1284" s="7" t="s">
        <v>12785</v>
      </c>
      <c r="AP1284" s="7" t="s">
        <v>50</v>
      </c>
      <c r="AQ1284" s="22" t="s">
        <v>12786</v>
      </c>
      <c r="AR1284" s="7" t="s">
        <v>50</v>
      </c>
    </row>
    <row r="1285" spans="1:44" ht="15" thickBot="1">
      <c r="A1285" s="10" t="s">
        <v>12787</v>
      </c>
      <c r="B1285" s="13">
        <v>615</v>
      </c>
      <c r="C1285" s="12">
        <v>44562</v>
      </c>
      <c r="D1285" s="13" t="s">
        <v>45</v>
      </c>
      <c r="E1285" s="13" t="s">
        <v>46</v>
      </c>
      <c r="F1285" s="13" t="s">
        <v>70</v>
      </c>
      <c r="G1285" s="26" t="s">
        <v>54946</v>
      </c>
      <c r="H1285" s="13" t="s">
        <v>50</v>
      </c>
      <c r="I1285" s="13" t="s">
        <v>50</v>
      </c>
      <c r="J1285" s="12">
        <v>45510</v>
      </c>
      <c r="K1285" s="13" t="s">
        <v>50</v>
      </c>
      <c r="L1285" s="13" t="s">
        <v>467</v>
      </c>
      <c r="M1285" s="13" t="s">
        <v>12788</v>
      </c>
      <c r="N1285" s="13" t="s">
        <v>259</v>
      </c>
      <c r="O1285" s="13" t="s">
        <v>12789</v>
      </c>
      <c r="P1285" s="11">
        <v>1544</v>
      </c>
      <c r="Q1285" s="13" t="s">
        <v>245</v>
      </c>
      <c r="R1285" s="30" t="s">
        <v>12790</v>
      </c>
      <c r="S1285" s="33" t="s">
        <v>12791</v>
      </c>
      <c r="T1285" s="13" t="s">
        <v>50</v>
      </c>
      <c r="U1285" s="13" t="s">
        <v>50</v>
      </c>
      <c r="V1285" s="13">
        <v>5000000</v>
      </c>
      <c r="W1285" s="13" t="s">
        <v>60</v>
      </c>
      <c r="X1285" s="13">
        <v>5000000</v>
      </c>
      <c r="Y1285" s="13" t="s">
        <v>467</v>
      </c>
      <c r="Z1285" s="13">
        <v>2</v>
      </c>
      <c r="AA1285" s="13">
        <v>5000000</v>
      </c>
      <c r="AB1285" s="13" t="s">
        <v>60</v>
      </c>
      <c r="AC1285" s="13">
        <v>5000000</v>
      </c>
      <c r="AD1285" s="13" t="s">
        <v>467</v>
      </c>
      <c r="AE1285" s="13">
        <v>5000000</v>
      </c>
      <c r="AF1285" s="13" t="s">
        <v>60</v>
      </c>
      <c r="AG1285" s="13">
        <v>5000000</v>
      </c>
      <c r="AH1285" s="13">
        <v>5000000</v>
      </c>
      <c r="AI1285" s="13" t="s">
        <v>60</v>
      </c>
      <c r="AJ1285" s="13">
        <v>5000000</v>
      </c>
      <c r="AK1285" s="13" t="s">
        <v>12792</v>
      </c>
      <c r="AL1285" s="13" t="s">
        <v>50</v>
      </c>
      <c r="AM1285" s="13" t="s">
        <v>12793</v>
      </c>
      <c r="AN1285" s="13" t="s">
        <v>66</v>
      </c>
      <c r="AO1285" s="13" t="s">
        <v>12794</v>
      </c>
      <c r="AP1285" s="21" t="s">
        <v>12795</v>
      </c>
      <c r="AQ1285" s="13" t="s">
        <v>50</v>
      </c>
      <c r="AR1285" s="13" t="s">
        <v>50</v>
      </c>
    </row>
    <row r="1286" spans="1:44" ht="15" thickBot="1">
      <c r="A1286" s="4" t="s">
        <v>12796</v>
      </c>
      <c r="B1286" s="5">
        <v>2840</v>
      </c>
      <c r="C1286" s="6">
        <v>40179</v>
      </c>
      <c r="D1286" s="7" t="s">
        <v>45</v>
      </c>
      <c r="E1286" s="7" t="s">
        <v>46</v>
      </c>
      <c r="F1286" s="7" t="s">
        <v>70</v>
      </c>
      <c r="G1286" s="7" t="s">
        <v>145</v>
      </c>
      <c r="H1286" s="7" t="s">
        <v>7861</v>
      </c>
      <c r="I1286" s="7" t="s">
        <v>50</v>
      </c>
      <c r="J1286" s="6">
        <v>45509</v>
      </c>
      <c r="K1286" s="7" t="s">
        <v>191</v>
      </c>
      <c r="L1286" s="7" t="s">
        <v>131</v>
      </c>
      <c r="M1286" s="7" t="s">
        <v>12797</v>
      </c>
      <c r="N1286" s="7" t="s">
        <v>12798</v>
      </c>
      <c r="O1286" s="7" t="s">
        <v>12799</v>
      </c>
      <c r="P1286" s="5">
        <v>1571</v>
      </c>
      <c r="Q1286" s="7" t="s">
        <v>135</v>
      </c>
      <c r="R1286" s="34" t="s">
        <v>12800</v>
      </c>
      <c r="S1286" s="34" t="s">
        <v>12801</v>
      </c>
      <c r="T1286" s="7" t="s">
        <v>12802</v>
      </c>
      <c r="U1286" s="7" t="s">
        <v>12803</v>
      </c>
      <c r="V1286" s="7">
        <v>75000000</v>
      </c>
      <c r="W1286" s="7" t="s">
        <v>139</v>
      </c>
      <c r="X1286" s="7">
        <v>95519134</v>
      </c>
      <c r="Y1286" s="7" t="s">
        <v>467</v>
      </c>
      <c r="Z1286" s="7">
        <v>7</v>
      </c>
      <c r="AA1286" s="7">
        <v>40000</v>
      </c>
      <c r="AB1286" s="7" t="s">
        <v>139</v>
      </c>
      <c r="AC1286" s="7">
        <v>63719</v>
      </c>
      <c r="AD1286" s="7" t="s">
        <v>467</v>
      </c>
      <c r="AE1286" s="7">
        <v>40000</v>
      </c>
      <c r="AF1286" s="7" t="s">
        <v>139</v>
      </c>
      <c r="AG1286" s="7">
        <v>63719</v>
      </c>
      <c r="AH1286" s="7">
        <v>1340040000</v>
      </c>
      <c r="AI1286" s="7" t="s">
        <v>139</v>
      </c>
      <c r="AJ1286" s="7">
        <v>1724429591</v>
      </c>
      <c r="AK1286" s="7" t="s">
        <v>12804</v>
      </c>
      <c r="AL1286" s="7" t="s">
        <v>50</v>
      </c>
      <c r="AM1286" s="7" t="s">
        <v>12805</v>
      </c>
      <c r="AN1286" s="7" t="s">
        <v>66</v>
      </c>
      <c r="AO1286" s="7" t="s">
        <v>12806</v>
      </c>
      <c r="AP1286" s="22" t="s">
        <v>12807</v>
      </c>
      <c r="AQ1286" s="7" t="s">
        <v>50</v>
      </c>
      <c r="AR1286" s="7" t="s">
        <v>50</v>
      </c>
    </row>
    <row r="1287" spans="1:44" ht="15" thickBot="1">
      <c r="A1287" s="10" t="s">
        <v>12808</v>
      </c>
      <c r="B1287" s="11">
        <v>125183</v>
      </c>
      <c r="C1287" s="12">
        <v>43191</v>
      </c>
      <c r="D1287" s="13" t="s">
        <v>45</v>
      </c>
      <c r="E1287" s="13" t="s">
        <v>46</v>
      </c>
      <c r="F1287" s="13" t="s">
        <v>70</v>
      </c>
      <c r="G1287" s="13" t="s">
        <v>176</v>
      </c>
      <c r="H1287" s="13" t="s">
        <v>49</v>
      </c>
      <c r="I1287" s="13" t="s">
        <v>50</v>
      </c>
      <c r="J1287" s="12">
        <v>45510</v>
      </c>
      <c r="K1287" s="13" t="s">
        <v>116</v>
      </c>
      <c r="L1287" s="13" t="s">
        <v>73</v>
      </c>
      <c r="M1287" s="13" t="s">
        <v>12809</v>
      </c>
      <c r="N1287" s="13" t="s">
        <v>180</v>
      </c>
      <c r="O1287" s="13" t="s">
        <v>12810</v>
      </c>
      <c r="P1287" s="11">
        <v>1582</v>
      </c>
      <c r="Q1287" s="13" t="s">
        <v>120</v>
      </c>
      <c r="R1287" s="33" t="s">
        <v>12811</v>
      </c>
      <c r="S1287" s="33" t="s">
        <v>12812</v>
      </c>
      <c r="T1287" s="13" t="s">
        <v>12813</v>
      </c>
      <c r="U1287" s="13" t="s">
        <v>50</v>
      </c>
      <c r="V1287" s="13">
        <v>250000000</v>
      </c>
      <c r="W1287" s="13" t="s">
        <v>60</v>
      </c>
      <c r="X1287" s="13">
        <v>250000000</v>
      </c>
      <c r="Y1287" s="13" t="s">
        <v>81</v>
      </c>
      <c r="Z1287" s="13">
        <v>5</v>
      </c>
      <c r="AA1287" s="13">
        <v>250000000</v>
      </c>
      <c r="AB1287" s="13" t="s">
        <v>60</v>
      </c>
      <c r="AC1287" s="13">
        <v>250000000</v>
      </c>
      <c r="AD1287" s="13" t="s">
        <v>73</v>
      </c>
      <c r="AE1287" s="13">
        <v>534000000</v>
      </c>
      <c r="AF1287" s="13" t="s">
        <v>60</v>
      </c>
      <c r="AG1287" s="13">
        <v>534000000</v>
      </c>
      <c r="AH1287" s="13">
        <v>534000000</v>
      </c>
      <c r="AI1287" s="13" t="s">
        <v>60</v>
      </c>
      <c r="AJ1287" s="13">
        <v>534000000</v>
      </c>
      <c r="AK1287" s="13" t="s">
        <v>12814</v>
      </c>
      <c r="AL1287" s="13" t="s">
        <v>50</v>
      </c>
      <c r="AM1287" s="13" t="s">
        <v>12815</v>
      </c>
      <c r="AN1287" s="13" t="s">
        <v>66</v>
      </c>
      <c r="AO1287" s="13" t="s">
        <v>12816</v>
      </c>
      <c r="AP1287" s="21" t="s">
        <v>12817</v>
      </c>
      <c r="AQ1287" s="13" t="s">
        <v>50</v>
      </c>
      <c r="AR1287" s="13" t="s">
        <v>50</v>
      </c>
    </row>
    <row r="1288" spans="1:44" ht="15" thickBot="1">
      <c r="A1288" s="4" t="s">
        <v>12818</v>
      </c>
      <c r="B1288" s="7" t="s">
        <v>50</v>
      </c>
      <c r="C1288" s="6">
        <v>42736</v>
      </c>
      <c r="D1288" s="7" t="s">
        <v>45</v>
      </c>
      <c r="E1288" s="7" t="s">
        <v>46</v>
      </c>
      <c r="F1288" s="7" t="s">
        <v>70</v>
      </c>
      <c r="G1288" s="27" t="s">
        <v>54945</v>
      </c>
      <c r="H1288" s="7" t="s">
        <v>1449</v>
      </c>
      <c r="I1288" s="7" t="s">
        <v>50</v>
      </c>
      <c r="J1288" s="6">
        <v>45511</v>
      </c>
      <c r="K1288" s="7" t="s">
        <v>116</v>
      </c>
      <c r="L1288" s="7" t="s">
        <v>290</v>
      </c>
      <c r="M1288" s="7" t="s">
        <v>12819</v>
      </c>
      <c r="N1288" s="7" t="s">
        <v>4079</v>
      </c>
      <c r="O1288" s="7" t="s">
        <v>12820</v>
      </c>
      <c r="P1288" s="5">
        <v>1633</v>
      </c>
      <c r="Q1288" s="7" t="s">
        <v>360</v>
      </c>
      <c r="R1288" s="34" t="s">
        <v>12821</v>
      </c>
      <c r="S1288" s="34" t="s">
        <v>12822</v>
      </c>
      <c r="T1288" s="7" t="s">
        <v>50</v>
      </c>
      <c r="U1288" s="7" t="s">
        <v>50</v>
      </c>
      <c r="V1288" s="7">
        <v>180000000</v>
      </c>
      <c r="W1288" s="7" t="s">
        <v>60</v>
      </c>
      <c r="X1288" s="7">
        <v>180000000</v>
      </c>
      <c r="Y1288" s="7" t="s">
        <v>290</v>
      </c>
      <c r="Z1288" s="7">
        <v>7</v>
      </c>
      <c r="AA1288" s="7">
        <v>180000000</v>
      </c>
      <c r="AB1288" s="7" t="s">
        <v>60</v>
      </c>
      <c r="AC1288" s="7">
        <v>180000000</v>
      </c>
      <c r="AD1288" s="7" t="s">
        <v>290</v>
      </c>
      <c r="AE1288" s="7">
        <v>551500000</v>
      </c>
      <c r="AF1288" s="7" t="s">
        <v>60</v>
      </c>
      <c r="AG1288" s="7">
        <v>551500000</v>
      </c>
      <c r="AH1288" s="7">
        <v>551500000</v>
      </c>
      <c r="AI1288" s="7" t="s">
        <v>60</v>
      </c>
      <c r="AJ1288" s="7">
        <v>551500000</v>
      </c>
      <c r="AK1288" s="7" t="s">
        <v>12823</v>
      </c>
      <c r="AL1288" s="7" t="s">
        <v>50</v>
      </c>
      <c r="AM1288" s="7" t="s">
        <v>12824</v>
      </c>
      <c r="AN1288" s="7" t="s">
        <v>66</v>
      </c>
      <c r="AO1288" s="7" t="s">
        <v>12825</v>
      </c>
      <c r="AP1288" s="22" t="s">
        <v>12826</v>
      </c>
      <c r="AQ1288" s="7" t="s">
        <v>50</v>
      </c>
      <c r="AR1288" s="7" t="s">
        <v>50</v>
      </c>
    </row>
    <row r="1289" spans="1:44" ht="15" thickBot="1">
      <c r="A1289" s="10" t="s">
        <v>12827</v>
      </c>
      <c r="B1289" s="11">
        <v>83437</v>
      </c>
      <c r="C1289" s="13" t="s">
        <v>12828</v>
      </c>
      <c r="D1289" s="13" t="s">
        <v>45</v>
      </c>
      <c r="E1289" s="13" t="s">
        <v>46</v>
      </c>
      <c r="F1289" s="13" t="s">
        <v>47</v>
      </c>
      <c r="G1289" s="13" t="s">
        <v>160</v>
      </c>
      <c r="H1289" s="13" t="s">
        <v>115</v>
      </c>
      <c r="I1289" s="13" t="s">
        <v>50</v>
      </c>
      <c r="J1289" s="12">
        <v>45512</v>
      </c>
      <c r="K1289" s="13" t="s">
        <v>161</v>
      </c>
      <c r="L1289" s="13" t="s">
        <v>162</v>
      </c>
      <c r="M1289" s="13" t="s">
        <v>12829</v>
      </c>
      <c r="N1289" s="13" t="s">
        <v>12830</v>
      </c>
      <c r="O1289" s="13" t="s">
        <v>12831</v>
      </c>
      <c r="P1289" s="11">
        <v>1646</v>
      </c>
      <c r="Q1289" s="13" t="s">
        <v>683</v>
      </c>
      <c r="R1289" s="33" t="s">
        <v>12832</v>
      </c>
      <c r="S1289" s="33" t="s">
        <v>12833</v>
      </c>
      <c r="T1289" s="13" t="s">
        <v>50</v>
      </c>
      <c r="U1289" s="13" t="s">
        <v>12834</v>
      </c>
      <c r="V1289" s="13">
        <v>1200000000</v>
      </c>
      <c r="W1289" s="13" t="s">
        <v>60</v>
      </c>
      <c r="X1289" s="13">
        <v>1200000000</v>
      </c>
      <c r="Y1289" s="13" t="s">
        <v>61</v>
      </c>
      <c r="Z1289" s="13">
        <v>4</v>
      </c>
      <c r="AA1289" s="13" t="s">
        <v>50</v>
      </c>
      <c r="AB1289" s="13" t="s">
        <v>50</v>
      </c>
      <c r="AC1289" s="13" t="s">
        <v>50</v>
      </c>
      <c r="AD1289" s="13" t="s">
        <v>50</v>
      </c>
      <c r="AE1289" s="13" t="s">
        <v>50</v>
      </c>
      <c r="AF1289" s="13" t="s">
        <v>50</v>
      </c>
      <c r="AG1289" s="13" t="s">
        <v>50</v>
      </c>
      <c r="AH1289" s="13">
        <v>2900000000</v>
      </c>
      <c r="AI1289" s="13" t="s">
        <v>60</v>
      </c>
      <c r="AJ1289" s="13">
        <v>2900000000</v>
      </c>
      <c r="AK1289" s="13" t="s">
        <v>50</v>
      </c>
      <c r="AL1289" s="13" t="s">
        <v>50</v>
      </c>
      <c r="AM1289" s="13" t="s">
        <v>12835</v>
      </c>
      <c r="AN1289" s="13" t="s">
        <v>66</v>
      </c>
      <c r="AO1289" s="13" t="s">
        <v>12836</v>
      </c>
      <c r="AP1289" s="21" t="s">
        <v>12837</v>
      </c>
      <c r="AQ1289" s="13" t="s">
        <v>50</v>
      </c>
      <c r="AR1289" s="13" t="s">
        <v>50</v>
      </c>
    </row>
    <row r="1290" spans="1:44" ht="15" thickBot="1">
      <c r="A1290" s="4" t="s">
        <v>12838</v>
      </c>
      <c r="B1290" s="5">
        <v>144838</v>
      </c>
      <c r="C1290" s="6">
        <v>43009</v>
      </c>
      <c r="D1290" s="7" t="s">
        <v>45</v>
      </c>
      <c r="E1290" s="7" t="s">
        <v>46</v>
      </c>
      <c r="F1290" s="7" t="s">
        <v>70</v>
      </c>
      <c r="G1290" s="26" t="s">
        <v>54946</v>
      </c>
      <c r="H1290" s="7" t="s">
        <v>7317</v>
      </c>
      <c r="I1290" s="7" t="s">
        <v>50</v>
      </c>
      <c r="J1290" s="6">
        <v>45510</v>
      </c>
      <c r="K1290" s="7" t="s">
        <v>89</v>
      </c>
      <c r="L1290" s="7" t="s">
        <v>467</v>
      </c>
      <c r="M1290" s="7" t="s">
        <v>12839</v>
      </c>
      <c r="N1290" s="7" t="s">
        <v>2976</v>
      </c>
      <c r="O1290" s="7" t="s">
        <v>12840</v>
      </c>
      <c r="P1290" s="5">
        <v>1668</v>
      </c>
      <c r="Q1290" s="7" t="s">
        <v>383</v>
      </c>
      <c r="R1290" s="34" t="s">
        <v>12841</v>
      </c>
      <c r="S1290" s="34" t="s">
        <v>12842</v>
      </c>
      <c r="T1290" s="7" t="s">
        <v>12843</v>
      </c>
      <c r="U1290" s="7" t="s">
        <v>12844</v>
      </c>
      <c r="V1290" s="7">
        <v>5600000</v>
      </c>
      <c r="W1290" s="7" t="s">
        <v>60</v>
      </c>
      <c r="X1290" s="7">
        <v>5600000</v>
      </c>
      <c r="Y1290" s="7" t="s">
        <v>467</v>
      </c>
      <c r="Z1290" s="7">
        <v>2</v>
      </c>
      <c r="AA1290" s="7">
        <v>5600000</v>
      </c>
      <c r="AB1290" s="7" t="s">
        <v>60</v>
      </c>
      <c r="AC1290" s="7">
        <v>5600000</v>
      </c>
      <c r="AD1290" s="7" t="s">
        <v>467</v>
      </c>
      <c r="AE1290" s="7">
        <v>5600000</v>
      </c>
      <c r="AF1290" s="7" t="s">
        <v>60</v>
      </c>
      <c r="AG1290" s="7">
        <v>5600000</v>
      </c>
      <c r="AH1290" s="7">
        <v>5600000</v>
      </c>
      <c r="AI1290" s="7" t="s">
        <v>60</v>
      </c>
      <c r="AJ1290" s="7">
        <v>5600000</v>
      </c>
      <c r="AK1290" s="7" t="s">
        <v>12845</v>
      </c>
      <c r="AL1290" s="7" t="s">
        <v>50</v>
      </c>
      <c r="AM1290" s="7" t="s">
        <v>12846</v>
      </c>
      <c r="AN1290" s="7" t="s">
        <v>66</v>
      </c>
      <c r="AO1290" s="7" t="s">
        <v>12847</v>
      </c>
      <c r="AP1290" s="22" t="s">
        <v>12848</v>
      </c>
      <c r="AQ1290" s="7" t="s">
        <v>50</v>
      </c>
      <c r="AR1290" s="7" t="s">
        <v>50</v>
      </c>
    </row>
    <row r="1291" spans="1:44" ht="15" thickBot="1">
      <c r="A1291" s="10" t="s">
        <v>12849</v>
      </c>
      <c r="B1291" s="11">
        <v>2541232</v>
      </c>
      <c r="C1291" s="12">
        <v>28126</v>
      </c>
      <c r="D1291" s="13" t="s">
        <v>45</v>
      </c>
      <c r="E1291" s="13" t="s">
        <v>46</v>
      </c>
      <c r="F1291" s="13" t="s">
        <v>47</v>
      </c>
      <c r="G1291" s="13" t="s">
        <v>71</v>
      </c>
      <c r="H1291" s="13" t="s">
        <v>49</v>
      </c>
      <c r="I1291" s="13" t="s">
        <v>50</v>
      </c>
      <c r="J1291" s="12">
        <v>45511</v>
      </c>
      <c r="K1291" s="13" t="s">
        <v>282</v>
      </c>
      <c r="L1291" s="13" t="s">
        <v>162</v>
      </c>
      <c r="M1291" s="13" t="s">
        <v>12850</v>
      </c>
      <c r="N1291" s="13" t="s">
        <v>7416</v>
      </c>
      <c r="O1291" s="13" t="s">
        <v>12851</v>
      </c>
      <c r="P1291" s="11">
        <v>1814</v>
      </c>
      <c r="Q1291" s="13" t="s">
        <v>383</v>
      </c>
      <c r="R1291" s="33" t="s">
        <v>12852</v>
      </c>
      <c r="S1291" s="33" t="s">
        <v>12853</v>
      </c>
      <c r="T1291" s="13" t="s">
        <v>12854</v>
      </c>
      <c r="U1291" s="13">
        <v>8013654706</v>
      </c>
      <c r="V1291" s="13">
        <v>400000000</v>
      </c>
      <c r="W1291" s="13" t="s">
        <v>60</v>
      </c>
      <c r="X1291" s="13">
        <v>400000000</v>
      </c>
      <c r="Y1291" s="13" t="s">
        <v>61</v>
      </c>
      <c r="Z1291" s="13">
        <v>11</v>
      </c>
      <c r="AA1291" s="13">
        <v>12300000</v>
      </c>
      <c r="AB1291" s="13" t="s">
        <v>60</v>
      </c>
      <c r="AC1291" s="13">
        <v>12300000</v>
      </c>
      <c r="AD1291" s="13" t="s">
        <v>62</v>
      </c>
      <c r="AE1291" s="13">
        <v>120600000</v>
      </c>
      <c r="AF1291" s="13" t="s">
        <v>60</v>
      </c>
      <c r="AG1291" s="13">
        <v>120600000</v>
      </c>
      <c r="AH1291" s="13">
        <v>2470600000</v>
      </c>
      <c r="AI1291" s="13" t="s">
        <v>60</v>
      </c>
      <c r="AJ1291" s="13">
        <v>2470600000</v>
      </c>
      <c r="AK1291" s="13" t="s">
        <v>50</v>
      </c>
      <c r="AL1291" s="13" t="s">
        <v>12855</v>
      </c>
      <c r="AM1291" s="13" t="s">
        <v>12856</v>
      </c>
      <c r="AN1291" s="13" t="s">
        <v>66</v>
      </c>
      <c r="AO1291" s="13" t="s">
        <v>12857</v>
      </c>
      <c r="AP1291" s="13" t="s">
        <v>50</v>
      </c>
      <c r="AQ1291" s="21" t="s">
        <v>12858</v>
      </c>
      <c r="AR1291" s="13" t="s">
        <v>50</v>
      </c>
    </row>
    <row r="1292" spans="1:44" ht="15" thickBot="1">
      <c r="A1292" s="4" t="s">
        <v>12859</v>
      </c>
      <c r="B1292" s="7">
        <v>491</v>
      </c>
      <c r="C1292" s="6">
        <v>41275</v>
      </c>
      <c r="D1292" s="7" t="s">
        <v>45</v>
      </c>
      <c r="E1292" s="7" t="s">
        <v>46</v>
      </c>
      <c r="F1292" s="7" t="s">
        <v>70</v>
      </c>
      <c r="G1292" s="26" t="s">
        <v>54946</v>
      </c>
      <c r="H1292" s="7" t="s">
        <v>1998</v>
      </c>
      <c r="I1292" s="7" t="s">
        <v>50</v>
      </c>
      <c r="J1292" s="6">
        <v>45513</v>
      </c>
      <c r="K1292" s="7" t="s">
        <v>116</v>
      </c>
      <c r="L1292" s="7" t="s">
        <v>467</v>
      </c>
      <c r="M1292" s="7" t="s">
        <v>12860</v>
      </c>
      <c r="N1292" s="7" t="s">
        <v>1614</v>
      </c>
      <c r="O1292" s="7" t="s">
        <v>12861</v>
      </c>
      <c r="P1292" s="5">
        <v>1852</v>
      </c>
      <c r="Q1292" s="7" t="s">
        <v>1201</v>
      </c>
      <c r="R1292" s="34" t="s">
        <v>12862</v>
      </c>
      <c r="S1292" s="34" t="s">
        <v>12863</v>
      </c>
      <c r="T1292" s="7" t="s">
        <v>12864</v>
      </c>
      <c r="U1292" s="7" t="s">
        <v>50</v>
      </c>
      <c r="V1292" s="7">
        <v>5900000</v>
      </c>
      <c r="W1292" s="7" t="s">
        <v>60</v>
      </c>
      <c r="X1292" s="7">
        <v>5900000</v>
      </c>
      <c r="Y1292" s="7" t="s">
        <v>467</v>
      </c>
      <c r="Z1292" s="7">
        <v>2</v>
      </c>
      <c r="AA1292" s="7">
        <v>5900000</v>
      </c>
      <c r="AB1292" s="7" t="s">
        <v>60</v>
      </c>
      <c r="AC1292" s="7">
        <v>5900000</v>
      </c>
      <c r="AD1292" s="7" t="s">
        <v>467</v>
      </c>
      <c r="AE1292" s="7">
        <v>5900000</v>
      </c>
      <c r="AF1292" s="7" t="s">
        <v>60</v>
      </c>
      <c r="AG1292" s="7">
        <v>5900000</v>
      </c>
      <c r="AH1292" s="7">
        <v>5900000</v>
      </c>
      <c r="AI1292" s="7" t="s">
        <v>60</v>
      </c>
      <c r="AJ1292" s="7">
        <v>5900000</v>
      </c>
      <c r="AK1292" s="7" t="s">
        <v>12865</v>
      </c>
      <c r="AL1292" s="7" t="s">
        <v>50</v>
      </c>
      <c r="AM1292" s="7" t="s">
        <v>12866</v>
      </c>
      <c r="AN1292" s="7" t="s">
        <v>66</v>
      </c>
      <c r="AO1292" s="7" t="s">
        <v>12867</v>
      </c>
      <c r="AP1292" s="22" t="s">
        <v>12868</v>
      </c>
      <c r="AQ1292" s="7" t="s">
        <v>50</v>
      </c>
      <c r="AR1292" s="7" t="s">
        <v>50</v>
      </c>
    </row>
    <row r="1293" spans="1:44" ht="15" thickBot="1">
      <c r="A1293" s="10" t="s">
        <v>12869</v>
      </c>
      <c r="B1293" s="13">
        <v>1</v>
      </c>
      <c r="C1293" s="12">
        <v>42005</v>
      </c>
      <c r="D1293" s="13" t="s">
        <v>45</v>
      </c>
      <c r="E1293" s="13" t="s">
        <v>46</v>
      </c>
      <c r="F1293" s="13" t="s">
        <v>70</v>
      </c>
      <c r="G1293" s="27" t="s">
        <v>54945</v>
      </c>
      <c r="H1293" s="13" t="s">
        <v>1112</v>
      </c>
      <c r="I1293" s="13" t="s">
        <v>50</v>
      </c>
      <c r="J1293" s="12">
        <v>45510</v>
      </c>
      <c r="K1293" s="13" t="s">
        <v>89</v>
      </c>
      <c r="L1293" s="13" t="s">
        <v>147</v>
      </c>
      <c r="M1293" s="13" t="s">
        <v>12870</v>
      </c>
      <c r="N1293" s="13" t="s">
        <v>12871</v>
      </c>
      <c r="O1293" s="13" t="s">
        <v>12872</v>
      </c>
      <c r="P1293" s="11">
        <v>1914</v>
      </c>
      <c r="Q1293" s="13" t="s">
        <v>1024</v>
      </c>
      <c r="R1293" s="33" t="s">
        <v>12873</v>
      </c>
      <c r="S1293" s="33" t="s">
        <v>12874</v>
      </c>
      <c r="T1293" s="13" t="s">
        <v>12875</v>
      </c>
      <c r="U1293" s="13" t="s">
        <v>12876</v>
      </c>
      <c r="V1293" s="13">
        <v>12300000</v>
      </c>
      <c r="W1293" s="13" t="s">
        <v>60</v>
      </c>
      <c r="X1293" s="13">
        <v>12300000</v>
      </c>
      <c r="Y1293" s="13" t="s">
        <v>154</v>
      </c>
      <c r="Z1293" s="13">
        <v>6</v>
      </c>
      <c r="AA1293" s="13">
        <v>12300000</v>
      </c>
      <c r="AB1293" s="13" t="s">
        <v>60</v>
      </c>
      <c r="AC1293" s="13">
        <v>12300000</v>
      </c>
      <c r="AD1293" s="13" t="s">
        <v>147</v>
      </c>
      <c r="AE1293" s="13">
        <v>23800000</v>
      </c>
      <c r="AF1293" s="13" t="s">
        <v>60</v>
      </c>
      <c r="AG1293" s="13">
        <v>23800000</v>
      </c>
      <c r="AH1293" s="13">
        <v>23800000</v>
      </c>
      <c r="AI1293" s="13" t="s">
        <v>60</v>
      </c>
      <c r="AJ1293" s="13">
        <v>23800000</v>
      </c>
      <c r="AK1293" s="13" t="s">
        <v>12877</v>
      </c>
      <c r="AL1293" s="13" t="s">
        <v>50</v>
      </c>
      <c r="AM1293" s="13" t="s">
        <v>12878</v>
      </c>
      <c r="AN1293" s="13" t="s">
        <v>66</v>
      </c>
      <c r="AO1293" s="13" t="s">
        <v>12879</v>
      </c>
      <c r="AP1293" s="13" t="s">
        <v>50</v>
      </c>
      <c r="AQ1293" s="21" t="s">
        <v>12880</v>
      </c>
      <c r="AR1293" s="13" t="s">
        <v>50</v>
      </c>
    </row>
    <row r="1294" spans="1:44" ht="15" thickBot="1">
      <c r="A1294" s="4" t="s">
        <v>12881</v>
      </c>
      <c r="B1294" s="5">
        <v>248422</v>
      </c>
      <c r="C1294" s="6">
        <v>42736</v>
      </c>
      <c r="D1294" s="7" t="s">
        <v>45</v>
      </c>
      <c r="E1294" s="7" t="s">
        <v>46</v>
      </c>
      <c r="F1294" s="7" t="s">
        <v>70</v>
      </c>
      <c r="G1294" s="7" t="s">
        <v>71</v>
      </c>
      <c r="H1294" s="7" t="s">
        <v>115</v>
      </c>
      <c r="I1294" s="7" t="s">
        <v>50</v>
      </c>
      <c r="J1294" s="6">
        <v>45511</v>
      </c>
      <c r="K1294" s="7" t="s">
        <v>177</v>
      </c>
      <c r="L1294" s="7" t="s">
        <v>510</v>
      </c>
      <c r="M1294" s="7" t="s">
        <v>12882</v>
      </c>
      <c r="N1294" s="7" t="s">
        <v>10031</v>
      </c>
      <c r="O1294" s="7" t="s">
        <v>12883</v>
      </c>
      <c r="P1294" s="5">
        <v>1954</v>
      </c>
      <c r="Q1294" s="7" t="s">
        <v>93</v>
      </c>
      <c r="R1294" s="34" t="s">
        <v>12884</v>
      </c>
      <c r="S1294" s="31" t="s">
        <v>50</v>
      </c>
      <c r="T1294" s="7" t="s">
        <v>12885</v>
      </c>
      <c r="U1294" s="7" t="s">
        <v>50</v>
      </c>
      <c r="V1294" s="7">
        <v>1500000000</v>
      </c>
      <c r="W1294" s="7" t="s">
        <v>60</v>
      </c>
      <c r="X1294" s="7">
        <v>1500000000</v>
      </c>
      <c r="Y1294" s="7" t="s">
        <v>81</v>
      </c>
      <c r="Z1294" s="7">
        <v>9</v>
      </c>
      <c r="AA1294" s="7">
        <v>1500000000</v>
      </c>
      <c r="AB1294" s="7" t="s">
        <v>60</v>
      </c>
      <c r="AC1294" s="7">
        <v>1500000000</v>
      </c>
      <c r="AD1294" s="7" t="s">
        <v>510</v>
      </c>
      <c r="AE1294" s="7">
        <v>3671000000</v>
      </c>
      <c r="AF1294" s="7" t="s">
        <v>60</v>
      </c>
      <c r="AG1294" s="7">
        <v>3671000000</v>
      </c>
      <c r="AH1294" s="7">
        <v>3671000000</v>
      </c>
      <c r="AI1294" s="7" t="s">
        <v>60</v>
      </c>
      <c r="AJ1294" s="7">
        <v>3671000000</v>
      </c>
      <c r="AK1294" s="7" t="s">
        <v>12886</v>
      </c>
      <c r="AL1294" s="7" t="s">
        <v>50</v>
      </c>
      <c r="AM1294" s="7" t="s">
        <v>12887</v>
      </c>
      <c r="AN1294" s="7" t="s">
        <v>66</v>
      </c>
      <c r="AO1294" s="7" t="s">
        <v>12888</v>
      </c>
      <c r="AP1294" s="22" t="s">
        <v>12889</v>
      </c>
      <c r="AQ1294" s="7" t="s">
        <v>50</v>
      </c>
      <c r="AR1294" s="7" t="s">
        <v>50</v>
      </c>
    </row>
    <row r="1295" spans="1:44" ht="15" thickBot="1">
      <c r="A1295" s="10" t="s">
        <v>12890</v>
      </c>
      <c r="B1295" s="11">
        <v>1123</v>
      </c>
      <c r="C1295" s="12">
        <v>35431</v>
      </c>
      <c r="D1295" s="13" t="s">
        <v>45</v>
      </c>
      <c r="E1295" s="13" t="s">
        <v>46</v>
      </c>
      <c r="F1295" s="13" t="s">
        <v>70</v>
      </c>
      <c r="G1295" s="13" t="s">
        <v>87</v>
      </c>
      <c r="H1295" s="13" t="s">
        <v>12891</v>
      </c>
      <c r="I1295" s="13" t="s">
        <v>50</v>
      </c>
      <c r="J1295" s="12">
        <v>45510</v>
      </c>
      <c r="K1295" s="13" t="s">
        <v>191</v>
      </c>
      <c r="L1295" s="13" t="s">
        <v>241</v>
      </c>
      <c r="M1295" s="13" t="s">
        <v>12892</v>
      </c>
      <c r="N1295" s="13" t="s">
        <v>12893</v>
      </c>
      <c r="O1295" s="13" t="s">
        <v>12894</v>
      </c>
      <c r="P1295" s="11">
        <v>1966</v>
      </c>
      <c r="Q1295" s="13" t="s">
        <v>2554</v>
      </c>
      <c r="R1295" s="33" t="s">
        <v>12895</v>
      </c>
      <c r="S1295" s="33" t="s">
        <v>12896</v>
      </c>
      <c r="T1295" s="13" t="s">
        <v>12897</v>
      </c>
      <c r="U1295" s="13" t="s">
        <v>12898</v>
      </c>
      <c r="V1295" s="13">
        <v>25000000</v>
      </c>
      <c r="W1295" s="13" t="s">
        <v>60</v>
      </c>
      <c r="X1295" s="13">
        <v>25000000</v>
      </c>
      <c r="Y1295" s="13" t="s">
        <v>154</v>
      </c>
      <c r="Z1295" s="13">
        <v>9</v>
      </c>
      <c r="AA1295" s="13">
        <v>25000000</v>
      </c>
      <c r="AB1295" s="13" t="s">
        <v>60</v>
      </c>
      <c r="AC1295" s="13">
        <v>25000000</v>
      </c>
      <c r="AD1295" s="13" t="s">
        <v>241</v>
      </c>
      <c r="AE1295" s="13">
        <v>48600000</v>
      </c>
      <c r="AF1295" s="13" t="s">
        <v>60</v>
      </c>
      <c r="AG1295" s="13">
        <v>48600000</v>
      </c>
      <c r="AH1295" s="13">
        <v>53600000</v>
      </c>
      <c r="AI1295" s="13" t="s">
        <v>60</v>
      </c>
      <c r="AJ1295" s="13">
        <v>53600000</v>
      </c>
      <c r="AK1295" s="13" t="s">
        <v>12899</v>
      </c>
      <c r="AL1295" s="13" t="s">
        <v>50</v>
      </c>
      <c r="AM1295" s="13" t="s">
        <v>12900</v>
      </c>
      <c r="AN1295" s="13" t="s">
        <v>66</v>
      </c>
      <c r="AO1295" s="13" t="s">
        <v>12901</v>
      </c>
      <c r="AP1295" s="21" t="s">
        <v>12902</v>
      </c>
      <c r="AQ1295" s="13" t="s">
        <v>50</v>
      </c>
      <c r="AR1295" s="13" t="s">
        <v>50</v>
      </c>
    </row>
    <row r="1296" spans="1:44" ht="15" thickBot="1">
      <c r="A1296" s="4" t="s">
        <v>12903</v>
      </c>
      <c r="B1296" s="7">
        <v>61</v>
      </c>
      <c r="C1296" s="6">
        <v>42370</v>
      </c>
      <c r="D1296" s="7" t="s">
        <v>45</v>
      </c>
      <c r="E1296" s="7" t="s">
        <v>46</v>
      </c>
      <c r="F1296" s="7" t="s">
        <v>70</v>
      </c>
      <c r="G1296" s="27" t="s">
        <v>54945</v>
      </c>
      <c r="H1296" s="7" t="s">
        <v>1020</v>
      </c>
      <c r="I1296" s="7" t="s">
        <v>50</v>
      </c>
      <c r="J1296" s="6">
        <v>45511</v>
      </c>
      <c r="K1296" s="7" t="s">
        <v>89</v>
      </c>
      <c r="L1296" s="7" t="s">
        <v>147</v>
      </c>
      <c r="M1296" s="7" t="s">
        <v>12904</v>
      </c>
      <c r="N1296" s="7" t="s">
        <v>4079</v>
      </c>
      <c r="O1296" s="7" t="s">
        <v>12905</v>
      </c>
      <c r="P1296" s="5">
        <v>1971</v>
      </c>
      <c r="Q1296" s="7" t="s">
        <v>360</v>
      </c>
      <c r="R1296" s="34" t="s">
        <v>12906</v>
      </c>
      <c r="S1296" s="34" t="s">
        <v>12907</v>
      </c>
      <c r="T1296" s="7" t="s">
        <v>50</v>
      </c>
      <c r="U1296" s="7" t="s">
        <v>50</v>
      </c>
      <c r="V1296" s="7">
        <v>16000000</v>
      </c>
      <c r="W1296" s="7" t="s">
        <v>60</v>
      </c>
      <c r="X1296" s="7">
        <v>16000000</v>
      </c>
      <c r="Y1296" s="7" t="s">
        <v>154</v>
      </c>
      <c r="Z1296" s="7">
        <v>7</v>
      </c>
      <c r="AA1296" s="7">
        <v>16000000</v>
      </c>
      <c r="AB1296" s="7" t="s">
        <v>60</v>
      </c>
      <c r="AC1296" s="7">
        <v>16000000</v>
      </c>
      <c r="AD1296" s="7" t="s">
        <v>147</v>
      </c>
      <c r="AE1296" s="7">
        <v>30411292</v>
      </c>
      <c r="AF1296" s="7" t="s">
        <v>60</v>
      </c>
      <c r="AG1296" s="7">
        <v>30411292</v>
      </c>
      <c r="AH1296" s="7">
        <v>33175375</v>
      </c>
      <c r="AI1296" s="7" t="s">
        <v>60</v>
      </c>
      <c r="AJ1296" s="7">
        <v>33175375</v>
      </c>
      <c r="AK1296" s="7" t="s">
        <v>12908</v>
      </c>
      <c r="AL1296" s="7" t="s">
        <v>50</v>
      </c>
      <c r="AM1296" s="7" t="s">
        <v>12909</v>
      </c>
      <c r="AN1296" s="7" t="s">
        <v>66</v>
      </c>
      <c r="AO1296" s="7" t="s">
        <v>12910</v>
      </c>
      <c r="AP1296" s="22" t="s">
        <v>12911</v>
      </c>
      <c r="AQ1296" s="7" t="s">
        <v>50</v>
      </c>
      <c r="AR1296" s="7" t="s">
        <v>50</v>
      </c>
    </row>
    <row r="1297" spans="1:44" ht="15" thickBot="1">
      <c r="A1297" s="10" t="s">
        <v>12912</v>
      </c>
      <c r="B1297" s="11">
        <v>166836</v>
      </c>
      <c r="C1297" s="13" t="s">
        <v>12913</v>
      </c>
      <c r="D1297" s="13" t="s">
        <v>45</v>
      </c>
      <c r="E1297" s="13" t="s">
        <v>50</v>
      </c>
      <c r="F1297" s="13" t="s">
        <v>70</v>
      </c>
      <c r="G1297" s="13" t="s">
        <v>48</v>
      </c>
      <c r="H1297" s="13" t="s">
        <v>2081</v>
      </c>
      <c r="I1297" s="13" t="s">
        <v>50</v>
      </c>
      <c r="J1297" s="12">
        <v>45509</v>
      </c>
      <c r="K1297" s="13" t="s">
        <v>161</v>
      </c>
      <c r="L1297" s="13" t="s">
        <v>52</v>
      </c>
      <c r="M1297" s="13" t="s">
        <v>12914</v>
      </c>
      <c r="N1297" s="13" t="s">
        <v>5314</v>
      </c>
      <c r="O1297" s="13" t="s">
        <v>12915</v>
      </c>
      <c r="P1297" s="11">
        <v>1986</v>
      </c>
      <c r="Q1297" s="13" t="s">
        <v>1116</v>
      </c>
      <c r="R1297" s="33" t="s">
        <v>12916</v>
      </c>
      <c r="S1297" s="33" t="s">
        <v>12917</v>
      </c>
      <c r="T1297" s="13" t="s">
        <v>12918</v>
      </c>
      <c r="U1297" s="13" t="s">
        <v>12919</v>
      </c>
      <c r="V1297" s="13" t="s">
        <v>50</v>
      </c>
      <c r="W1297" s="13" t="s">
        <v>50</v>
      </c>
      <c r="X1297" s="13" t="s">
        <v>50</v>
      </c>
      <c r="Y1297" s="13" t="s">
        <v>50</v>
      </c>
      <c r="Z1297" s="13">
        <v>38</v>
      </c>
      <c r="AA1297" s="13" t="s">
        <v>50</v>
      </c>
      <c r="AB1297" s="13" t="s">
        <v>50</v>
      </c>
      <c r="AC1297" s="13" t="s">
        <v>50</v>
      </c>
      <c r="AD1297" s="13" t="s">
        <v>50</v>
      </c>
      <c r="AE1297" s="13" t="s">
        <v>50</v>
      </c>
      <c r="AF1297" s="13" t="s">
        <v>50</v>
      </c>
      <c r="AG1297" s="13" t="s">
        <v>50</v>
      </c>
      <c r="AH1297" s="13">
        <v>212780052</v>
      </c>
      <c r="AI1297" s="13" t="s">
        <v>60</v>
      </c>
      <c r="AJ1297" s="13">
        <v>212780052</v>
      </c>
      <c r="AK1297" s="13" t="s">
        <v>12920</v>
      </c>
      <c r="AL1297" s="13" t="s">
        <v>50</v>
      </c>
      <c r="AM1297" s="13" t="s">
        <v>12921</v>
      </c>
      <c r="AN1297" s="13" t="s">
        <v>66</v>
      </c>
      <c r="AO1297" s="13" t="s">
        <v>50</v>
      </c>
      <c r="AP1297" s="13" t="s">
        <v>50</v>
      </c>
      <c r="AQ1297" s="21" t="s">
        <v>12922</v>
      </c>
      <c r="AR1297" s="13" t="s">
        <v>255</v>
      </c>
    </row>
    <row r="1298" spans="1:44" ht="15" thickBot="1">
      <c r="A1298" s="4" t="s">
        <v>12923</v>
      </c>
      <c r="B1298" s="7" t="s">
        <v>50</v>
      </c>
      <c r="C1298" s="6">
        <v>44927</v>
      </c>
      <c r="D1298" s="7" t="s">
        <v>45</v>
      </c>
      <c r="E1298" s="7" t="s">
        <v>46</v>
      </c>
      <c r="F1298" s="7" t="s">
        <v>70</v>
      </c>
      <c r="G1298" s="27" t="s">
        <v>54945</v>
      </c>
      <c r="H1298" s="7" t="s">
        <v>50</v>
      </c>
      <c r="I1298" s="7" t="s">
        <v>50</v>
      </c>
      <c r="J1298" s="6">
        <v>45506</v>
      </c>
      <c r="K1298" s="7" t="s">
        <v>50</v>
      </c>
      <c r="L1298" s="7" t="s">
        <v>467</v>
      </c>
      <c r="M1298" s="7" t="s">
        <v>4204</v>
      </c>
      <c r="N1298" s="7" t="s">
        <v>12924</v>
      </c>
      <c r="O1298" s="7" t="s">
        <v>12925</v>
      </c>
      <c r="P1298" s="5">
        <v>1994</v>
      </c>
      <c r="Q1298" s="7" t="s">
        <v>520</v>
      </c>
      <c r="R1298" s="31" t="s">
        <v>50</v>
      </c>
      <c r="S1298" s="31" t="s">
        <v>50</v>
      </c>
      <c r="T1298" s="7" t="s">
        <v>50</v>
      </c>
      <c r="U1298" s="7" t="s">
        <v>50</v>
      </c>
      <c r="V1298" s="7">
        <v>14000000</v>
      </c>
      <c r="W1298" s="7" t="s">
        <v>60</v>
      </c>
      <c r="X1298" s="7">
        <v>14000000</v>
      </c>
      <c r="Y1298" s="7" t="s">
        <v>467</v>
      </c>
      <c r="Z1298" s="7">
        <v>1</v>
      </c>
      <c r="AA1298" s="7">
        <v>14000000</v>
      </c>
      <c r="AB1298" s="7" t="s">
        <v>60</v>
      </c>
      <c r="AC1298" s="7">
        <v>14000000</v>
      </c>
      <c r="AD1298" s="7" t="s">
        <v>467</v>
      </c>
      <c r="AE1298" s="7">
        <v>14000000</v>
      </c>
      <c r="AF1298" s="7" t="s">
        <v>60</v>
      </c>
      <c r="AG1298" s="7">
        <v>14000000</v>
      </c>
      <c r="AH1298" s="7">
        <v>14000000</v>
      </c>
      <c r="AI1298" s="7" t="s">
        <v>60</v>
      </c>
      <c r="AJ1298" s="7">
        <v>14000000</v>
      </c>
      <c r="AK1298" s="7" t="s">
        <v>12926</v>
      </c>
      <c r="AL1298" s="7" t="s">
        <v>50</v>
      </c>
      <c r="AM1298" s="7" t="s">
        <v>12927</v>
      </c>
      <c r="AN1298" s="7" t="s">
        <v>66</v>
      </c>
      <c r="AO1298" s="7" t="s">
        <v>12928</v>
      </c>
      <c r="AP1298" s="22" t="s">
        <v>12929</v>
      </c>
      <c r="AQ1298" s="7" t="s">
        <v>50</v>
      </c>
      <c r="AR1298" s="7" t="s">
        <v>12930</v>
      </c>
    </row>
    <row r="1299" spans="1:44" ht="15" thickBot="1">
      <c r="A1299" s="10" t="s">
        <v>12931</v>
      </c>
      <c r="B1299" s="11">
        <v>50998</v>
      </c>
      <c r="C1299" s="12">
        <v>39448</v>
      </c>
      <c r="D1299" s="13" t="s">
        <v>45</v>
      </c>
      <c r="E1299" s="13" t="s">
        <v>46</v>
      </c>
      <c r="F1299" s="13" t="s">
        <v>70</v>
      </c>
      <c r="G1299" s="13" t="s">
        <v>145</v>
      </c>
      <c r="H1299" s="13" t="s">
        <v>12932</v>
      </c>
      <c r="I1299" s="13" t="s">
        <v>50</v>
      </c>
      <c r="J1299" s="12">
        <v>45510</v>
      </c>
      <c r="K1299" s="13" t="s">
        <v>191</v>
      </c>
      <c r="L1299" s="13" t="s">
        <v>131</v>
      </c>
      <c r="M1299" s="13" t="s">
        <v>4803</v>
      </c>
      <c r="N1299" s="13" t="s">
        <v>4842</v>
      </c>
      <c r="O1299" s="13" t="s">
        <v>12933</v>
      </c>
      <c r="P1299" s="11">
        <v>2002</v>
      </c>
      <c r="Q1299" s="13" t="s">
        <v>566</v>
      </c>
      <c r="R1299" s="33" t="s">
        <v>12934</v>
      </c>
      <c r="S1299" s="33" t="s">
        <v>12935</v>
      </c>
      <c r="T1299" s="13" t="s">
        <v>50</v>
      </c>
      <c r="U1299" s="13" t="s">
        <v>50</v>
      </c>
      <c r="V1299" s="13">
        <v>50000000</v>
      </c>
      <c r="W1299" s="13" t="s">
        <v>60</v>
      </c>
      <c r="X1299" s="13">
        <v>50000000</v>
      </c>
      <c r="Y1299" s="13" t="s">
        <v>290</v>
      </c>
      <c r="Z1299" s="13">
        <v>2</v>
      </c>
      <c r="AA1299" s="13" t="s">
        <v>50</v>
      </c>
      <c r="AB1299" s="13" t="s">
        <v>50</v>
      </c>
      <c r="AC1299" s="13" t="s">
        <v>50</v>
      </c>
      <c r="AD1299" s="13" t="s">
        <v>290</v>
      </c>
      <c r="AE1299" s="13" t="s">
        <v>50</v>
      </c>
      <c r="AF1299" s="13" t="s">
        <v>50</v>
      </c>
      <c r="AG1299" s="13" t="s">
        <v>50</v>
      </c>
      <c r="AH1299" s="13">
        <v>50000000</v>
      </c>
      <c r="AI1299" s="13" t="s">
        <v>60</v>
      </c>
      <c r="AJ1299" s="13">
        <v>50000000</v>
      </c>
      <c r="AK1299" s="13" t="s">
        <v>12936</v>
      </c>
      <c r="AL1299" s="13" t="s">
        <v>50</v>
      </c>
      <c r="AM1299" s="13" t="s">
        <v>12937</v>
      </c>
      <c r="AN1299" s="13" t="s">
        <v>66</v>
      </c>
      <c r="AO1299" s="13" t="s">
        <v>12938</v>
      </c>
      <c r="AP1299" s="21" t="s">
        <v>12939</v>
      </c>
      <c r="AQ1299" s="13" t="s">
        <v>50</v>
      </c>
      <c r="AR1299" s="13" t="s">
        <v>50</v>
      </c>
    </row>
    <row r="1300" spans="1:44" ht="15" thickBot="1">
      <c r="A1300" s="4" t="s">
        <v>12940</v>
      </c>
      <c r="B1300" s="5">
        <v>91485</v>
      </c>
      <c r="C1300" s="6">
        <v>42736</v>
      </c>
      <c r="D1300" s="7" t="s">
        <v>45</v>
      </c>
      <c r="E1300" s="7" t="s">
        <v>46</v>
      </c>
      <c r="F1300" s="7" t="s">
        <v>47</v>
      </c>
      <c r="G1300" s="7" t="s">
        <v>71</v>
      </c>
      <c r="H1300" s="7" t="s">
        <v>49</v>
      </c>
      <c r="I1300" s="7" t="s">
        <v>50</v>
      </c>
      <c r="J1300" s="6">
        <v>45505</v>
      </c>
      <c r="K1300" s="7" t="s">
        <v>50</v>
      </c>
      <c r="L1300" s="7" t="s">
        <v>62</v>
      </c>
      <c r="M1300" s="7" t="s">
        <v>12941</v>
      </c>
      <c r="N1300" s="7" t="s">
        <v>12690</v>
      </c>
      <c r="O1300" s="7" t="s">
        <v>12942</v>
      </c>
      <c r="P1300" s="5">
        <v>2015</v>
      </c>
      <c r="Q1300" s="7" t="s">
        <v>6734</v>
      </c>
      <c r="R1300" s="31" t="s">
        <v>12943</v>
      </c>
      <c r="S1300" s="34" t="s">
        <v>12944</v>
      </c>
      <c r="T1300" s="7" t="s">
        <v>12945</v>
      </c>
      <c r="U1300" s="7" t="s">
        <v>12946</v>
      </c>
      <c r="V1300" s="7">
        <v>483000000</v>
      </c>
      <c r="W1300" s="7" t="s">
        <v>60</v>
      </c>
      <c r="X1300" s="7">
        <v>483000000</v>
      </c>
      <c r="Y1300" s="7" t="s">
        <v>61</v>
      </c>
      <c r="Z1300" s="7">
        <v>9</v>
      </c>
      <c r="AA1300" s="7">
        <v>483000000</v>
      </c>
      <c r="AB1300" s="7" t="s">
        <v>60</v>
      </c>
      <c r="AC1300" s="7">
        <v>483000000</v>
      </c>
      <c r="AD1300" s="7" t="s">
        <v>62</v>
      </c>
      <c r="AE1300" s="7">
        <v>4193000000</v>
      </c>
      <c r="AF1300" s="7" t="s">
        <v>60</v>
      </c>
      <c r="AG1300" s="7">
        <v>4193000000</v>
      </c>
      <c r="AH1300" s="7">
        <v>4193000000</v>
      </c>
      <c r="AI1300" s="7" t="s">
        <v>60</v>
      </c>
      <c r="AJ1300" s="7">
        <v>4193000000</v>
      </c>
      <c r="AK1300" s="7" t="s">
        <v>12947</v>
      </c>
      <c r="AL1300" s="7" t="s">
        <v>12948</v>
      </c>
      <c r="AM1300" s="7" t="s">
        <v>12949</v>
      </c>
      <c r="AN1300" s="7" t="s">
        <v>66</v>
      </c>
      <c r="AO1300" s="7" t="s">
        <v>12950</v>
      </c>
      <c r="AP1300" s="22" t="s">
        <v>12951</v>
      </c>
      <c r="AQ1300" s="7" t="s">
        <v>50</v>
      </c>
      <c r="AR1300" s="7" t="s">
        <v>50</v>
      </c>
    </row>
    <row r="1301" spans="1:44" ht="15" thickBot="1">
      <c r="A1301" s="10" t="s">
        <v>12952</v>
      </c>
      <c r="B1301" s="11">
        <v>792396</v>
      </c>
      <c r="C1301" s="12">
        <v>43466</v>
      </c>
      <c r="D1301" s="13" t="s">
        <v>45</v>
      </c>
      <c r="E1301" s="13" t="s">
        <v>46</v>
      </c>
      <c r="F1301" s="13" t="s">
        <v>70</v>
      </c>
      <c r="G1301" s="13" t="s">
        <v>176</v>
      </c>
      <c r="H1301" s="13" t="s">
        <v>12953</v>
      </c>
      <c r="I1301" s="13" t="s">
        <v>50</v>
      </c>
      <c r="J1301" s="12">
        <v>45510</v>
      </c>
      <c r="K1301" s="13" t="s">
        <v>191</v>
      </c>
      <c r="L1301" s="13" t="s">
        <v>131</v>
      </c>
      <c r="M1301" s="13" t="s">
        <v>12954</v>
      </c>
      <c r="N1301" s="13" t="s">
        <v>395</v>
      </c>
      <c r="O1301" s="13" t="s">
        <v>12955</v>
      </c>
      <c r="P1301" s="11">
        <v>2016</v>
      </c>
      <c r="Q1301" s="13" t="s">
        <v>397</v>
      </c>
      <c r="R1301" s="33" t="s">
        <v>12956</v>
      </c>
      <c r="S1301" s="33" t="s">
        <v>12957</v>
      </c>
      <c r="T1301" s="13" t="s">
        <v>12958</v>
      </c>
      <c r="U1301" s="13" t="s">
        <v>12959</v>
      </c>
      <c r="V1301" s="13">
        <v>107000000</v>
      </c>
      <c r="W1301" s="13" t="s">
        <v>60</v>
      </c>
      <c r="X1301" s="13">
        <v>107000000</v>
      </c>
      <c r="Y1301" s="13" t="s">
        <v>50</v>
      </c>
      <c r="Z1301" s="13">
        <v>11</v>
      </c>
      <c r="AA1301" s="13">
        <v>105000000</v>
      </c>
      <c r="AB1301" s="13" t="s">
        <v>60</v>
      </c>
      <c r="AC1301" s="13">
        <v>105000000</v>
      </c>
      <c r="AD1301" s="13" t="s">
        <v>178</v>
      </c>
      <c r="AE1301" s="13">
        <v>329557000</v>
      </c>
      <c r="AF1301" s="13" t="s">
        <v>60</v>
      </c>
      <c r="AG1301" s="13">
        <v>329557000</v>
      </c>
      <c r="AH1301" s="13">
        <v>661557000</v>
      </c>
      <c r="AI1301" s="13" t="s">
        <v>60</v>
      </c>
      <c r="AJ1301" s="13">
        <v>661557000</v>
      </c>
      <c r="AK1301" s="13" t="s">
        <v>12960</v>
      </c>
      <c r="AL1301" s="13" t="s">
        <v>50</v>
      </c>
      <c r="AM1301" s="13" t="s">
        <v>12961</v>
      </c>
      <c r="AN1301" s="13" t="s">
        <v>66</v>
      </c>
      <c r="AO1301" s="13" t="s">
        <v>12962</v>
      </c>
      <c r="AP1301" s="21" t="s">
        <v>12963</v>
      </c>
      <c r="AQ1301" s="13" t="s">
        <v>50</v>
      </c>
      <c r="AR1301" s="13" t="s">
        <v>50</v>
      </c>
    </row>
    <row r="1302" spans="1:44" ht="15" thickBot="1">
      <c r="A1302" s="4" t="s">
        <v>12964</v>
      </c>
      <c r="B1302" s="7">
        <v>452</v>
      </c>
      <c r="C1302" s="6">
        <v>42005</v>
      </c>
      <c r="D1302" s="7" t="s">
        <v>45</v>
      </c>
      <c r="E1302" s="7" t="s">
        <v>46</v>
      </c>
      <c r="F1302" s="7" t="s">
        <v>70</v>
      </c>
      <c r="G1302" s="7" t="s">
        <v>87</v>
      </c>
      <c r="H1302" s="7" t="s">
        <v>12965</v>
      </c>
      <c r="I1302" s="7" t="s">
        <v>50</v>
      </c>
      <c r="J1302" s="6">
        <v>45512</v>
      </c>
      <c r="K1302" s="7" t="s">
        <v>72</v>
      </c>
      <c r="L1302" s="7" t="s">
        <v>178</v>
      </c>
      <c r="M1302" s="7" t="s">
        <v>12966</v>
      </c>
      <c r="N1302" s="7" t="s">
        <v>259</v>
      </c>
      <c r="O1302" s="7" t="s">
        <v>12967</v>
      </c>
      <c r="P1302" s="5">
        <v>2042</v>
      </c>
      <c r="Q1302" s="7" t="s">
        <v>245</v>
      </c>
      <c r="R1302" s="34" t="s">
        <v>12968</v>
      </c>
      <c r="S1302" s="34" t="s">
        <v>12969</v>
      </c>
      <c r="T1302" s="7" t="s">
        <v>12970</v>
      </c>
      <c r="U1302" s="7" t="s">
        <v>12971</v>
      </c>
      <c r="V1302" s="7">
        <v>410000000</v>
      </c>
      <c r="W1302" s="7" t="s">
        <v>250</v>
      </c>
      <c r="X1302" s="7">
        <v>4881583</v>
      </c>
      <c r="Y1302" s="7" t="s">
        <v>50</v>
      </c>
      <c r="Z1302" s="7">
        <v>4</v>
      </c>
      <c r="AA1302" s="7">
        <v>410000000</v>
      </c>
      <c r="AB1302" s="7" t="s">
        <v>250</v>
      </c>
      <c r="AC1302" s="7">
        <v>4881583</v>
      </c>
      <c r="AD1302" s="7" t="s">
        <v>178</v>
      </c>
      <c r="AE1302" s="7">
        <v>26644320</v>
      </c>
      <c r="AF1302" s="7" t="s">
        <v>60</v>
      </c>
      <c r="AG1302" s="7">
        <v>26644320</v>
      </c>
      <c r="AH1302" s="7">
        <v>28662672</v>
      </c>
      <c r="AI1302" s="7" t="s">
        <v>60</v>
      </c>
      <c r="AJ1302" s="7">
        <v>28662672</v>
      </c>
      <c r="AK1302" s="7" t="s">
        <v>12972</v>
      </c>
      <c r="AL1302" s="7" t="s">
        <v>50</v>
      </c>
      <c r="AM1302" s="7" t="s">
        <v>12973</v>
      </c>
      <c r="AN1302" s="7" t="s">
        <v>66</v>
      </c>
      <c r="AO1302" s="7" t="s">
        <v>50</v>
      </c>
      <c r="AP1302" s="22" t="s">
        <v>12974</v>
      </c>
      <c r="AQ1302" s="7" t="s">
        <v>50</v>
      </c>
      <c r="AR1302" s="7" t="s">
        <v>255</v>
      </c>
    </row>
    <row r="1303" spans="1:44" ht="15" thickBot="1">
      <c r="A1303" s="10" t="s">
        <v>12975</v>
      </c>
      <c r="B1303" s="11">
        <v>86785</v>
      </c>
      <c r="C1303" s="12">
        <v>43739</v>
      </c>
      <c r="D1303" s="13" t="s">
        <v>45</v>
      </c>
      <c r="E1303" s="13" t="s">
        <v>46</v>
      </c>
      <c r="F1303" s="13" t="s">
        <v>70</v>
      </c>
      <c r="G1303" s="13" t="s">
        <v>87</v>
      </c>
      <c r="H1303" s="13" t="s">
        <v>50</v>
      </c>
      <c r="I1303" s="13" t="s">
        <v>50</v>
      </c>
      <c r="J1303" s="12">
        <v>45512</v>
      </c>
      <c r="K1303" s="13" t="s">
        <v>191</v>
      </c>
      <c r="L1303" s="13" t="s">
        <v>124</v>
      </c>
      <c r="M1303" s="13" t="s">
        <v>12976</v>
      </c>
      <c r="N1303" s="13" t="s">
        <v>1954</v>
      </c>
      <c r="O1303" s="13" t="s">
        <v>12977</v>
      </c>
      <c r="P1303" s="11">
        <v>2104</v>
      </c>
      <c r="Q1303" s="13" t="s">
        <v>245</v>
      </c>
      <c r="R1303" s="33" t="s">
        <v>12978</v>
      </c>
      <c r="S1303" s="33" t="s">
        <v>12979</v>
      </c>
      <c r="T1303" s="13" t="s">
        <v>12980</v>
      </c>
      <c r="U1303" s="13" t="s">
        <v>12981</v>
      </c>
      <c r="V1303" s="13">
        <v>800000000</v>
      </c>
      <c r="W1303" s="13" t="s">
        <v>1960</v>
      </c>
      <c r="X1303" s="13">
        <v>5416418</v>
      </c>
      <c r="Y1303" s="13" t="s">
        <v>81</v>
      </c>
      <c r="Z1303" s="13">
        <v>7</v>
      </c>
      <c r="AA1303" s="13">
        <v>800000000</v>
      </c>
      <c r="AB1303" s="13" t="s">
        <v>1960</v>
      </c>
      <c r="AC1303" s="13">
        <v>5416418</v>
      </c>
      <c r="AD1303" s="13" t="s">
        <v>124</v>
      </c>
      <c r="AE1303" s="13">
        <v>8025000000</v>
      </c>
      <c r="AF1303" s="13" t="s">
        <v>1960</v>
      </c>
      <c r="AG1303" s="13">
        <v>54121930</v>
      </c>
      <c r="AH1303" s="13">
        <v>8025000000</v>
      </c>
      <c r="AI1303" s="13" t="s">
        <v>1960</v>
      </c>
      <c r="AJ1303" s="13">
        <v>54121930</v>
      </c>
      <c r="AK1303" s="13" t="s">
        <v>12982</v>
      </c>
      <c r="AL1303" s="13" t="s">
        <v>50</v>
      </c>
      <c r="AM1303" s="13" t="s">
        <v>12983</v>
      </c>
      <c r="AN1303" s="13" t="s">
        <v>66</v>
      </c>
      <c r="AO1303" s="13" t="s">
        <v>50</v>
      </c>
      <c r="AP1303" s="13" t="s">
        <v>50</v>
      </c>
      <c r="AQ1303" s="21" t="s">
        <v>12984</v>
      </c>
      <c r="AR1303" s="13" t="s">
        <v>255</v>
      </c>
    </row>
    <row r="1304" spans="1:44" ht="15" thickBot="1">
      <c r="A1304" s="4" t="s">
        <v>12985</v>
      </c>
      <c r="B1304" s="5">
        <v>3907</v>
      </c>
      <c r="C1304" s="6">
        <v>42370</v>
      </c>
      <c r="D1304" s="7" t="s">
        <v>45</v>
      </c>
      <c r="E1304" s="7" t="s">
        <v>46</v>
      </c>
      <c r="F1304" s="7" t="s">
        <v>70</v>
      </c>
      <c r="G1304" s="7" t="s">
        <v>145</v>
      </c>
      <c r="H1304" s="7" t="s">
        <v>12986</v>
      </c>
      <c r="I1304" s="7" t="s">
        <v>50</v>
      </c>
      <c r="J1304" s="6">
        <v>45510</v>
      </c>
      <c r="K1304" s="7" t="s">
        <v>191</v>
      </c>
      <c r="L1304" s="7" t="s">
        <v>124</v>
      </c>
      <c r="M1304" s="7" t="s">
        <v>12987</v>
      </c>
      <c r="N1304" s="7" t="s">
        <v>720</v>
      </c>
      <c r="O1304" s="7" t="s">
        <v>12988</v>
      </c>
      <c r="P1304" s="5">
        <v>2175</v>
      </c>
      <c r="Q1304" s="7" t="s">
        <v>135</v>
      </c>
      <c r="R1304" s="34" t="s">
        <v>12989</v>
      </c>
      <c r="S1304" s="34" t="s">
        <v>12990</v>
      </c>
      <c r="T1304" s="7" t="s">
        <v>50</v>
      </c>
      <c r="U1304" s="7" t="s">
        <v>50</v>
      </c>
      <c r="V1304" s="7">
        <v>75000000</v>
      </c>
      <c r="W1304" s="7" t="s">
        <v>60</v>
      </c>
      <c r="X1304" s="7">
        <v>75000000</v>
      </c>
      <c r="Y1304" s="7" t="s">
        <v>81</v>
      </c>
      <c r="Z1304" s="7">
        <v>9</v>
      </c>
      <c r="AA1304" s="7">
        <v>75000000</v>
      </c>
      <c r="AB1304" s="7" t="s">
        <v>60</v>
      </c>
      <c r="AC1304" s="7">
        <v>75000000</v>
      </c>
      <c r="AD1304" s="7" t="s">
        <v>124</v>
      </c>
      <c r="AE1304" s="7">
        <v>117990092</v>
      </c>
      <c r="AF1304" s="7" t="s">
        <v>60</v>
      </c>
      <c r="AG1304" s="7">
        <v>117990092</v>
      </c>
      <c r="AH1304" s="7">
        <v>120679515</v>
      </c>
      <c r="AI1304" s="7" t="s">
        <v>60</v>
      </c>
      <c r="AJ1304" s="7">
        <v>120679515</v>
      </c>
      <c r="AK1304" s="7" t="s">
        <v>12991</v>
      </c>
      <c r="AL1304" s="7" t="s">
        <v>50</v>
      </c>
      <c r="AM1304" s="7" t="s">
        <v>12992</v>
      </c>
      <c r="AN1304" s="7" t="s">
        <v>66</v>
      </c>
      <c r="AO1304" s="7" t="s">
        <v>12993</v>
      </c>
      <c r="AP1304" s="22" t="s">
        <v>12994</v>
      </c>
      <c r="AQ1304" s="7" t="s">
        <v>50</v>
      </c>
      <c r="AR1304" s="7" t="s">
        <v>50</v>
      </c>
    </row>
    <row r="1305" spans="1:44" ht="15" thickBot="1">
      <c r="A1305" s="10" t="s">
        <v>12995</v>
      </c>
      <c r="B1305" s="13" t="s">
        <v>50</v>
      </c>
      <c r="C1305" s="12">
        <v>45292</v>
      </c>
      <c r="D1305" s="13" t="s">
        <v>45</v>
      </c>
      <c r="E1305" s="13" t="s">
        <v>46</v>
      </c>
      <c r="F1305" s="13" t="s">
        <v>70</v>
      </c>
      <c r="G1305" s="13" t="s">
        <v>50</v>
      </c>
      <c r="H1305" s="13" t="s">
        <v>50</v>
      </c>
      <c r="I1305" s="13" t="s">
        <v>50</v>
      </c>
      <c r="J1305" s="12">
        <v>45505</v>
      </c>
      <c r="K1305" s="13" t="s">
        <v>50</v>
      </c>
      <c r="L1305" s="13" t="s">
        <v>467</v>
      </c>
      <c r="M1305" s="13" t="s">
        <v>12996</v>
      </c>
      <c r="N1305" s="13" t="s">
        <v>12997</v>
      </c>
      <c r="O1305" s="13" t="s">
        <v>12998</v>
      </c>
      <c r="P1305" s="11">
        <v>2196</v>
      </c>
      <c r="Q1305" s="13" t="s">
        <v>360</v>
      </c>
      <c r="R1305" s="33" t="s">
        <v>12999</v>
      </c>
      <c r="S1305" s="30" t="s">
        <v>50</v>
      </c>
      <c r="T1305" s="13" t="s">
        <v>50</v>
      </c>
      <c r="U1305" s="13" t="s">
        <v>50</v>
      </c>
      <c r="V1305" s="13">
        <v>28000000</v>
      </c>
      <c r="W1305" s="13" t="s">
        <v>209</v>
      </c>
      <c r="X1305" s="13">
        <v>30202193</v>
      </c>
      <c r="Y1305" s="13" t="s">
        <v>467</v>
      </c>
      <c r="Z1305" s="13">
        <v>1</v>
      </c>
      <c r="AA1305" s="13">
        <v>28000000</v>
      </c>
      <c r="AB1305" s="13" t="s">
        <v>209</v>
      </c>
      <c r="AC1305" s="13">
        <v>30202193</v>
      </c>
      <c r="AD1305" s="13" t="s">
        <v>467</v>
      </c>
      <c r="AE1305" s="13">
        <v>28000000</v>
      </c>
      <c r="AF1305" s="13" t="s">
        <v>209</v>
      </c>
      <c r="AG1305" s="13">
        <v>30202193</v>
      </c>
      <c r="AH1305" s="13">
        <v>28000000</v>
      </c>
      <c r="AI1305" s="13" t="s">
        <v>209</v>
      </c>
      <c r="AJ1305" s="13">
        <v>30202193</v>
      </c>
      <c r="AK1305" s="13" t="s">
        <v>1259</v>
      </c>
      <c r="AL1305" s="13" t="s">
        <v>50</v>
      </c>
      <c r="AM1305" s="13" t="s">
        <v>13000</v>
      </c>
      <c r="AN1305" s="13" t="s">
        <v>66</v>
      </c>
      <c r="AO1305" s="13" t="s">
        <v>13001</v>
      </c>
      <c r="AP1305" s="13" t="s">
        <v>50</v>
      </c>
      <c r="AQ1305" s="21" t="s">
        <v>13002</v>
      </c>
      <c r="AR1305" s="13" t="s">
        <v>50</v>
      </c>
    </row>
    <row r="1306" spans="1:44" ht="15" thickBot="1">
      <c r="A1306" s="4" t="s">
        <v>13003</v>
      </c>
      <c r="B1306" s="5">
        <v>3775</v>
      </c>
      <c r="C1306" s="6">
        <v>42736</v>
      </c>
      <c r="D1306" s="7" t="s">
        <v>45</v>
      </c>
      <c r="E1306" s="7" t="s">
        <v>46</v>
      </c>
      <c r="F1306" s="7" t="s">
        <v>47</v>
      </c>
      <c r="G1306" s="7" t="s">
        <v>71</v>
      </c>
      <c r="H1306" s="7" t="s">
        <v>2081</v>
      </c>
      <c r="I1306" s="7" t="s">
        <v>50</v>
      </c>
      <c r="J1306" s="6">
        <v>45506</v>
      </c>
      <c r="K1306" s="7" t="s">
        <v>72</v>
      </c>
      <c r="L1306" s="7" t="s">
        <v>162</v>
      </c>
      <c r="M1306" s="7" t="s">
        <v>13004</v>
      </c>
      <c r="N1306" s="7" t="s">
        <v>4433</v>
      </c>
      <c r="O1306" s="7" t="s">
        <v>13005</v>
      </c>
      <c r="P1306" s="5">
        <v>2204</v>
      </c>
      <c r="Q1306" s="7" t="s">
        <v>707</v>
      </c>
      <c r="R1306" s="34" t="s">
        <v>13006</v>
      </c>
      <c r="S1306" s="34" t="s">
        <v>13007</v>
      </c>
      <c r="T1306" s="7" t="s">
        <v>13008</v>
      </c>
      <c r="U1306" s="7" t="s">
        <v>13009</v>
      </c>
      <c r="V1306" s="7">
        <v>114000000</v>
      </c>
      <c r="W1306" s="7" t="s">
        <v>60</v>
      </c>
      <c r="X1306" s="7">
        <v>114000000</v>
      </c>
      <c r="Y1306" s="7" t="s">
        <v>61</v>
      </c>
      <c r="Z1306" s="7">
        <v>12</v>
      </c>
      <c r="AA1306" s="7">
        <v>16000000</v>
      </c>
      <c r="AB1306" s="7" t="s">
        <v>60</v>
      </c>
      <c r="AC1306" s="7">
        <v>16000000</v>
      </c>
      <c r="AD1306" s="7" t="s">
        <v>62</v>
      </c>
      <c r="AE1306" s="7">
        <v>195798355</v>
      </c>
      <c r="AF1306" s="7" t="s">
        <v>60</v>
      </c>
      <c r="AG1306" s="7">
        <v>195798355</v>
      </c>
      <c r="AH1306" s="7">
        <v>555298355</v>
      </c>
      <c r="AI1306" s="7" t="s">
        <v>60</v>
      </c>
      <c r="AJ1306" s="7">
        <v>555298355</v>
      </c>
      <c r="AK1306" s="7" t="s">
        <v>13010</v>
      </c>
      <c r="AL1306" s="7" t="s">
        <v>50</v>
      </c>
      <c r="AM1306" s="7" t="s">
        <v>13011</v>
      </c>
      <c r="AN1306" s="7" t="s">
        <v>66</v>
      </c>
      <c r="AO1306" s="7" t="s">
        <v>50</v>
      </c>
      <c r="AP1306" s="22" t="s">
        <v>13012</v>
      </c>
      <c r="AQ1306" s="7" t="s">
        <v>50</v>
      </c>
      <c r="AR1306" s="7" t="s">
        <v>255</v>
      </c>
    </row>
    <row r="1307" spans="1:44" ht="15" thickBot="1">
      <c r="A1307" s="10" t="s">
        <v>13013</v>
      </c>
      <c r="B1307" s="13" t="s">
        <v>50</v>
      </c>
      <c r="C1307" s="12">
        <v>32143</v>
      </c>
      <c r="D1307" s="13" t="s">
        <v>45</v>
      </c>
      <c r="E1307" s="13" t="s">
        <v>46</v>
      </c>
      <c r="F1307" s="13" t="s">
        <v>47</v>
      </c>
      <c r="G1307" s="13" t="s">
        <v>71</v>
      </c>
      <c r="H1307" s="13" t="s">
        <v>11183</v>
      </c>
      <c r="I1307" s="13" t="s">
        <v>50</v>
      </c>
      <c r="J1307" s="12">
        <v>45505</v>
      </c>
      <c r="K1307" s="13" t="s">
        <v>161</v>
      </c>
      <c r="L1307" s="13" t="s">
        <v>162</v>
      </c>
      <c r="M1307" s="13" t="s">
        <v>13014</v>
      </c>
      <c r="N1307" s="13" t="s">
        <v>13015</v>
      </c>
      <c r="O1307" s="13" t="s">
        <v>13016</v>
      </c>
      <c r="P1307" s="11">
        <v>2279</v>
      </c>
      <c r="Q1307" s="13" t="s">
        <v>56</v>
      </c>
      <c r="R1307" s="33" t="s">
        <v>13017</v>
      </c>
      <c r="S1307" s="33" t="s">
        <v>13018</v>
      </c>
      <c r="T1307" s="13" t="s">
        <v>50</v>
      </c>
      <c r="U1307" s="13" t="s">
        <v>13019</v>
      </c>
      <c r="V1307" s="13">
        <v>175000000</v>
      </c>
      <c r="W1307" s="13" t="s">
        <v>60</v>
      </c>
      <c r="X1307" s="13">
        <v>175000000</v>
      </c>
      <c r="Y1307" s="13" t="s">
        <v>61</v>
      </c>
      <c r="Z1307" s="13">
        <v>2</v>
      </c>
      <c r="AA1307" s="13">
        <v>200000000</v>
      </c>
      <c r="AB1307" s="13" t="s">
        <v>60</v>
      </c>
      <c r="AC1307" s="13">
        <v>200000000</v>
      </c>
      <c r="AD1307" s="13" t="s">
        <v>62</v>
      </c>
      <c r="AE1307" s="13">
        <v>200000000</v>
      </c>
      <c r="AF1307" s="13" t="s">
        <v>60</v>
      </c>
      <c r="AG1307" s="13">
        <v>200000000</v>
      </c>
      <c r="AH1307" s="13">
        <v>375000000</v>
      </c>
      <c r="AI1307" s="13" t="s">
        <v>60</v>
      </c>
      <c r="AJ1307" s="13">
        <v>375000000</v>
      </c>
      <c r="AK1307" s="13" t="s">
        <v>13020</v>
      </c>
      <c r="AL1307" s="13" t="s">
        <v>13021</v>
      </c>
      <c r="AM1307" s="13" t="s">
        <v>13022</v>
      </c>
      <c r="AN1307" s="13" t="s">
        <v>66</v>
      </c>
      <c r="AO1307" s="13" t="s">
        <v>13023</v>
      </c>
      <c r="AP1307" s="13" t="s">
        <v>50</v>
      </c>
      <c r="AQ1307" s="21" t="s">
        <v>13024</v>
      </c>
      <c r="AR1307" s="13" t="s">
        <v>50</v>
      </c>
    </row>
    <row r="1308" spans="1:44" ht="15" thickBot="1">
      <c r="A1308" s="4" t="s">
        <v>13025</v>
      </c>
      <c r="B1308" s="5">
        <v>3413</v>
      </c>
      <c r="C1308" s="6">
        <v>38718</v>
      </c>
      <c r="D1308" s="7" t="s">
        <v>45</v>
      </c>
      <c r="E1308" s="7" t="s">
        <v>46</v>
      </c>
      <c r="F1308" s="7" t="s">
        <v>47</v>
      </c>
      <c r="G1308" s="7" t="s">
        <v>145</v>
      </c>
      <c r="H1308" s="7" t="s">
        <v>2486</v>
      </c>
      <c r="I1308" s="7" t="s">
        <v>50</v>
      </c>
      <c r="J1308" s="6">
        <v>45512</v>
      </c>
      <c r="K1308" s="7" t="s">
        <v>177</v>
      </c>
      <c r="L1308" s="7" t="s">
        <v>62</v>
      </c>
      <c r="M1308" s="7" t="s">
        <v>13026</v>
      </c>
      <c r="N1308" s="7" t="s">
        <v>13027</v>
      </c>
      <c r="O1308" s="7" t="s">
        <v>13028</v>
      </c>
      <c r="P1308" s="5">
        <v>2283</v>
      </c>
      <c r="Q1308" s="7" t="s">
        <v>383</v>
      </c>
      <c r="R1308" s="34" t="s">
        <v>13029</v>
      </c>
      <c r="S1308" s="34" t="s">
        <v>13030</v>
      </c>
      <c r="T1308" s="7" t="s">
        <v>13031</v>
      </c>
      <c r="U1308" s="7" t="s">
        <v>13032</v>
      </c>
      <c r="V1308" s="7">
        <v>5000000</v>
      </c>
      <c r="W1308" s="7" t="s">
        <v>60</v>
      </c>
      <c r="X1308" s="7">
        <v>5000000</v>
      </c>
      <c r="Y1308" s="7" t="s">
        <v>61</v>
      </c>
      <c r="Z1308" s="7">
        <v>11</v>
      </c>
      <c r="AA1308" s="7">
        <v>5000000</v>
      </c>
      <c r="AB1308" s="7" t="s">
        <v>60</v>
      </c>
      <c r="AC1308" s="7">
        <v>5000000</v>
      </c>
      <c r="AD1308" s="7" t="s">
        <v>62</v>
      </c>
      <c r="AE1308" s="7">
        <v>161643658</v>
      </c>
      <c r="AF1308" s="7" t="s">
        <v>60</v>
      </c>
      <c r="AG1308" s="7">
        <v>161643658</v>
      </c>
      <c r="AH1308" s="7">
        <v>281643658</v>
      </c>
      <c r="AI1308" s="7" t="s">
        <v>60</v>
      </c>
      <c r="AJ1308" s="7">
        <v>281643658</v>
      </c>
      <c r="AK1308" s="7" t="s">
        <v>13033</v>
      </c>
      <c r="AL1308" s="7" t="s">
        <v>50</v>
      </c>
      <c r="AM1308" s="7" t="s">
        <v>13034</v>
      </c>
      <c r="AN1308" s="7" t="s">
        <v>66</v>
      </c>
      <c r="AO1308" s="7" t="s">
        <v>13035</v>
      </c>
      <c r="AP1308" s="22" t="s">
        <v>13036</v>
      </c>
      <c r="AQ1308" s="7" t="s">
        <v>50</v>
      </c>
      <c r="AR1308" s="7" t="s">
        <v>50</v>
      </c>
    </row>
    <row r="1309" spans="1:44" ht="15" thickBot="1">
      <c r="A1309" s="10" t="s">
        <v>13037</v>
      </c>
      <c r="B1309" s="11">
        <v>79468</v>
      </c>
      <c r="C1309" s="13" t="s">
        <v>50</v>
      </c>
      <c r="D1309" s="13" t="s">
        <v>45</v>
      </c>
      <c r="E1309" s="13" t="s">
        <v>46</v>
      </c>
      <c r="F1309" s="13" t="s">
        <v>70</v>
      </c>
      <c r="G1309" s="13" t="s">
        <v>145</v>
      </c>
      <c r="H1309" s="13" t="s">
        <v>50</v>
      </c>
      <c r="I1309" s="13" t="s">
        <v>50</v>
      </c>
      <c r="J1309" s="12">
        <v>45510</v>
      </c>
      <c r="K1309" s="13" t="s">
        <v>50</v>
      </c>
      <c r="L1309" s="13" t="s">
        <v>467</v>
      </c>
      <c r="M1309" s="13" t="s">
        <v>13038</v>
      </c>
      <c r="N1309" s="13" t="s">
        <v>628</v>
      </c>
      <c r="O1309" s="13" t="s">
        <v>13039</v>
      </c>
      <c r="P1309" s="11">
        <v>2313</v>
      </c>
      <c r="Q1309" s="13" t="s">
        <v>630</v>
      </c>
      <c r="R1309" s="33" t="s">
        <v>13040</v>
      </c>
      <c r="S1309" s="33" t="s">
        <v>13041</v>
      </c>
      <c r="T1309" s="13" t="s">
        <v>13042</v>
      </c>
      <c r="U1309" s="13" t="s">
        <v>50</v>
      </c>
      <c r="V1309" s="13">
        <v>14000000</v>
      </c>
      <c r="W1309" s="13" t="s">
        <v>60</v>
      </c>
      <c r="X1309" s="13">
        <v>14000000</v>
      </c>
      <c r="Y1309" s="13" t="s">
        <v>467</v>
      </c>
      <c r="Z1309" s="13">
        <v>1</v>
      </c>
      <c r="AA1309" s="13">
        <v>14000000</v>
      </c>
      <c r="AB1309" s="13" t="s">
        <v>60</v>
      </c>
      <c r="AC1309" s="13">
        <v>14000000</v>
      </c>
      <c r="AD1309" s="13" t="s">
        <v>467</v>
      </c>
      <c r="AE1309" s="13">
        <v>14000000</v>
      </c>
      <c r="AF1309" s="13" t="s">
        <v>60</v>
      </c>
      <c r="AG1309" s="13">
        <v>14000000</v>
      </c>
      <c r="AH1309" s="13">
        <v>14000000</v>
      </c>
      <c r="AI1309" s="13" t="s">
        <v>60</v>
      </c>
      <c r="AJ1309" s="13">
        <v>14000000</v>
      </c>
      <c r="AK1309" s="13" t="s">
        <v>13043</v>
      </c>
      <c r="AL1309" s="13" t="s">
        <v>50</v>
      </c>
      <c r="AM1309" s="13" t="s">
        <v>13044</v>
      </c>
      <c r="AN1309" s="13" t="s">
        <v>66</v>
      </c>
      <c r="AO1309" s="13" t="s">
        <v>50</v>
      </c>
      <c r="AP1309" s="21" t="s">
        <v>13045</v>
      </c>
      <c r="AQ1309" s="13" t="s">
        <v>50</v>
      </c>
      <c r="AR1309" s="13" t="s">
        <v>255</v>
      </c>
    </row>
    <row r="1310" spans="1:44" ht="15" thickBot="1">
      <c r="A1310" s="4" t="s">
        <v>13046</v>
      </c>
      <c r="B1310" s="5">
        <v>2905</v>
      </c>
      <c r="C1310" s="6">
        <v>39814</v>
      </c>
      <c r="D1310" s="7" t="s">
        <v>45</v>
      </c>
      <c r="E1310" s="7" t="s">
        <v>46</v>
      </c>
      <c r="F1310" s="7" t="s">
        <v>70</v>
      </c>
      <c r="G1310" s="26" t="s">
        <v>54946</v>
      </c>
      <c r="H1310" s="7" t="s">
        <v>13047</v>
      </c>
      <c r="I1310" s="7" t="s">
        <v>50</v>
      </c>
      <c r="J1310" s="6">
        <v>45511</v>
      </c>
      <c r="K1310" s="7" t="s">
        <v>116</v>
      </c>
      <c r="L1310" s="7" t="s">
        <v>178</v>
      </c>
      <c r="M1310" s="7" t="s">
        <v>12311</v>
      </c>
      <c r="N1310" s="7" t="s">
        <v>180</v>
      </c>
      <c r="O1310" s="7" t="s">
        <v>13048</v>
      </c>
      <c r="P1310" s="5">
        <v>2387</v>
      </c>
      <c r="Q1310" s="7" t="s">
        <v>120</v>
      </c>
      <c r="R1310" s="34" t="s">
        <v>13049</v>
      </c>
      <c r="S1310" s="34" t="s">
        <v>13050</v>
      </c>
      <c r="T1310" s="7" t="s">
        <v>13051</v>
      </c>
      <c r="U1310" s="7" t="s">
        <v>13052</v>
      </c>
      <c r="V1310" s="7" t="s">
        <v>50</v>
      </c>
      <c r="W1310" s="7" t="s">
        <v>50</v>
      </c>
      <c r="X1310" s="7" t="s">
        <v>50</v>
      </c>
      <c r="Y1310" s="7" t="s">
        <v>50</v>
      </c>
      <c r="Z1310" s="7">
        <v>3</v>
      </c>
      <c r="AA1310" s="7" t="s">
        <v>50</v>
      </c>
      <c r="AB1310" s="7" t="s">
        <v>50</v>
      </c>
      <c r="AC1310" s="7" t="s">
        <v>50</v>
      </c>
      <c r="AD1310" s="7" t="s">
        <v>178</v>
      </c>
      <c r="AE1310" s="7">
        <v>48757167</v>
      </c>
      <c r="AF1310" s="7" t="s">
        <v>60</v>
      </c>
      <c r="AG1310" s="7">
        <v>48757167</v>
      </c>
      <c r="AH1310" s="7">
        <v>48757167</v>
      </c>
      <c r="AI1310" s="7" t="s">
        <v>60</v>
      </c>
      <c r="AJ1310" s="7">
        <v>48757167</v>
      </c>
      <c r="AK1310" s="7" t="s">
        <v>13053</v>
      </c>
      <c r="AL1310" s="7" t="s">
        <v>50</v>
      </c>
      <c r="AM1310" s="7" t="s">
        <v>13054</v>
      </c>
      <c r="AN1310" s="7" t="s">
        <v>66</v>
      </c>
      <c r="AO1310" s="7" t="s">
        <v>13055</v>
      </c>
      <c r="AP1310" s="7" t="s">
        <v>50</v>
      </c>
      <c r="AQ1310" s="22" t="s">
        <v>13056</v>
      </c>
      <c r="AR1310" s="7" t="s">
        <v>50</v>
      </c>
    </row>
    <row r="1311" spans="1:44" ht="15" thickBot="1">
      <c r="A1311" s="10" t="s">
        <v>13057</v>
      </c>
      <c r="B1311" s="11">
        <v>17586</v>
      </c>
      <c r="C1311" s="12">
        <v>39814</v>
      </c>
      <c r="D1311" s="13" t="s">
        <v>45</v>
      </c>
      <c r="E1311" s="13" t="s">
        <v>46</v>
      </c>
      <c r="F1311" s="13" t="s">
        <v>47</v>
      </c>
      <c r="G1311" s="13" t="s">
        <v>71</v>
      </c>
      <c r="H1311" s="13" t="s">
        <v>871</v>
      </c>
      <c r="I1311" s="13" t="s">
        <v>50</v>
      </c>
      <c r="J1311" s="12">
        <v>45506</v>
      </c>
      <c r="K1311" s="13" t="s">
        <v>72</v>
      </c>
      <c r="L1311" s="13" t="s">
        <v>162</v>
      </c>
      <c r="M1311" s="13" t="s">
        <v>13058</v>
      </c>
      <c r="N1311" s="13" t="s">
        <v>3223</v>
      </c>
      <c r="O1311" s="13" t="s">
        <v>13059</v>
      </c>
      <c r="P1311" s="11">
        <v>2391</v>
      </c>
      <c r="Q1311" s="13" t="s">
        <v>50</v>
      </c>
      <c r="R1311" s="33" t="s">
        <v>13060</v>
      </c>
      <c r="S1311" s="33" t="s">
        <v>13061</v>
      </c>
      <c r="T1311" s="13" t="s">
        <v>13062</v>
      </c>
      <c r="U1311" s="13" t="s">
        <v>13063</v>
      </c>
      <c r="V1311" s="13">
        <v>15000000</v>
      </c>
      <c r="W1311" s="13" t="s">
        <v>1085</v>
      </c>
      <c r="X1311" s="13">
        <v>10810421</v>
      </c>
      <c r="Y1311" s="13" t="s">
        <v>61</v>
      </c>
      <c r="Z1311" s="13">
        <v>10</v>
      </c>
      <c r="AA1311" s="13">
        <v>10000000</v>
      </c>
      <c r="AB1311" s="13" t="s">
        <v>1085</v>
      </c>
      <c r="AC1311" s="13">
        <v>7703863</v>
      </c>
      <c r="AD1311" s="13" t="s">
        <v>62</v>
      </c>
      <c r="AE1311" s="13">
        <v>62773099</v>
      </c>
      <c r="AF1311" s="13" t="s">
        <v>60</v>
      </c>
      <c r="AG1311" s="13">
        <v>62773099</v>
      </c>
      <c r="AH1311" s="13">
        <v>106634002</v>
      </c>
      <c r="AI1311" s="13" t="s">
        <v>60</v>
      </c>
      <c r="AJ1311" s="13">
        <v>106634002</v>
      </c>
      <c r="AK1311" s="13" t="s">
        <v>13064</v>
      </c>
      <c r="AL1311" s="13" t="s">
        <v>50</v>
      </c>
      <c r="AM1311" s="13" t="s">
        <v>13065</v>
      </c>
      <c r="AN1311" s="13" t="s">
        <v>66</v>
      </c>
      <c r="AO1311" s="13" t="s">
        <v>13066</v>
      </c>
      <c r="AP1311" s="21" t="s">
        <v>13067</v>
      </c>
      <c r="AQ1311" s="13" t="s">
        <v>50</v>
      </c>
      <c r="AR1311" s="13" t="s">
        <v>50</v>
      </c>
    </row>
    <row r="1312" spans="1:44" ht="15" thickBot="1">
      <c r="A1312" s="4" t="s">
        <v>13068</v>
      </c>
      <c r="B1312" s="5">
        <v>8544</v>
      </c>
      <c r="C1312" s="6">
        <v>43755</v>
      </c>
      <c r="D1312" s="7" t="s">
        <v>45</v>
      </c>
      <c r="E1312" s="7" t="s">
        <v>46</v>
      </c>
      <c r="F1312" s="7" t="s">
        <v>70</v>
      </c>
      <c r="G1312" s="27" t="s">
        <v>54945</v>
      </c>
      <c r="H1312" s="7" t="s">
        <v>50</v>
      </c>
      <c r="I1312" s="7" t="s">
        <v>50</v>
      </c>
      <c r="J1312" s="6">
        <v>45515</v>
      </c>
      <c r="K1312" s="7" t="s">
        <v>89</v>
      </c>
      <c r="L1312" s="7" t="s">
        <v>467</v>
      </c>
      <c r="M1312" s="7" t="s">
        <v>13069</v>
      </c>
      <c r="N1312" s="7" t="s">
        <v>243</v>
      </c>
      <c r="O1312" s="7" t="s">
        <v>13070</v>
      </c>
      <c r="P1312" s="5">
        <v>2444</v>
      </c>
      <c r="Q1312" s="7" t="s">
        <v>245</v>
      </c>
      <c r="R1312" s="34" t="s">
        <v>13071</v>
      </c>
      <c r="S1312" s="34" t="s">
        <v>13072</v>
      </c>
      <c r="T1312" s="7" t="s">
        <v>13073</v>
      </c>
      <c r="U1312" s="7" t="s">
        <v>13074</v>
      </c>
      <c r="V1312" s="7">
        <v>1600000</v>
      </c>
      <c r="W1312" s="7" t="s">
        <v>60</v>
      </c>
      <c r="X1312" s="7">
        <v>1600000</v>
      </c>
      <c r="Y1312" s="7" t="s">
        <v>467</v>
      </c>
      <c r="Z1312" s="7">
        <v>3</v>
      </c>
      <c r="AA1312" s="7">
        <v>1600000</v>
      </c>
      <c r="AB1312" s="7" t="s">
        <v>60</v>
      </c>
      <c r="AC1312" s="7">
        <v>1600000</v>
      </c>
      <c r="AD1312" s="7" t="s">
        <v>467</v>
      </c>
      <c r="AE1312" s="7">
        <v>3100000</v>
      </c>
      <c r="AF1312" s="7" t="s">
        <v>60</v>
      </c>
      <c r="AG1312" s="7">
        <v>3100000</v>
      </c>
      <c r="AH1312" s="7">
        <v>3100000</v>
      </c>
      <c r="AI1312" s="7" t="s">
        <v>60</v>
      </c>
      <c r="AJ1312" s="7">
        <v>3100000</v>
      </c>
      <c r="AK1312" s="7" t="s">
        <v>2598</v>
      </c>
      <c r="AL1312" s="7" t="s">
        <v>50</v>
      </c>
      <c r="AM1312" s="7" t="s">
        <v>13075</v>
      </c>
      <c r="AN1312" s="7" t="s">
        <v>66</v>
      </c>
      <c r="AO1312" s="7" t="s">
        <v>13076</v>
      </c>
      <c r="AP1312" s="22" t="s">
        <v>13077</v>
      </c>
      <c r="AQ1312" s="7" t="s">
        <v>50</v>
      </c>
      <c r="AR1312" s="7" t="s">
        <v>50</v>
      </c>
    </row>
    <row r="1313" spans="1:44" ht="15" thickBot="1">
      <c r="A1313" s="10" t="s">
        <v>13078</v>
      </c>
      <c r="B1313" s="11">
        <v>1569</v>
      </c>
      <c r="C1313" s="12">
        <v>44197</v>
      </c>
      <c r="D1313" s="13" t="s">
        <v>45</v>
      </c>
      <c r="E1313" s="13" t="s">
        <v>46</v>
      </c>
      <c r="F1313" s="13" t="s">
        <v>70</v>
      </c>
      <c r="G1313" s="26" t="s">
        <v>54946</v>
      </c>
      <c r="H1313" s="13" t="s">
        <v>13079</v>
      </c>
      <c r="I1313" s="13" t="s">
        <v>50</v>
      </c>
      <c r="J1313" s="12">
        <v>45510</v>
      </c>
      <c r="K1313" s="13" t="s">
        <v>116</v>
      </c>
      <c r="L1313" s="13" t="s">
        <v>178</v>
      </c>
      <c r="M1313" s="13" t="s">
        <v>13080</v>
      </c>
      <c r="N1313" s="13" t="s">
        <v>54</v>
      </c>
      <c r="O1313" s="13" t="s">
        <v>13081</v>
      </c>
      <c r="P1313" s="11">
        <v>2489</v>
      </c>
      <c r="Q1313" s="13" t="s">
        <v>56</v>
      </c>
      <c r="R1313" s="33" t="s">
        <v>13082</v>
      </c>
      <c r="S1313" s="33" t="s">
        <v>13083</v>
      </c>
      <c r="T1313" s="13" t="s">
        <v>50</v>
      </c>
      <c r="U1313" s="13" t="s">
        <v>50</v>
      </c>
      <c r="V1313" s="13">
        <v>23348218</v>
      </c>
      <c r="W1313" s="13" t="s">
        <v>60</v>
      </c>
      <c r="X1313" s="13">
        <v>23348218</v>
      </c>
      <c r="Y1313" s="13" t="s">
        <v>50</v>
      </c>
      <c r="Z1313" s="13">
        <v>1</v>
      </c>
      <c r="AA1313" s="13">
        <v>23348218</v>
      </c>
      <c r="AB1313" s="13" t="s">
        <v>60</v>
      </c>
      <c r="AC1313" s="13">
        <v>23348218</v>
      </c>
      <c r="AD1313" s="13" t="s">
        <v>178</v>
      </c>
      <c r="AE1313" s="13">
        <v>23348218</v>
      </c>
      <c r="AF1313" s="13" t="s">
        <v>60</v>
      </c>
      <c r="AG1313" s="13">
        <v>23348218</v>
      </c>
      <c r="AH1313" s="13">
        <v>23348218</v>
      </c>
      <c r="AI1313" s="13" t="s">
        <v>60</v>
      </c>
      <c r="AJ1313" s="13">
        <v>23348218</v>
      </c>
      <c r="AK1313" s="13" t="s">
        <v>50</v>
      </c>
      <c r="AL1313" s="13" t="s">
        <v>50</v>
      </c>
      <c r="AM1313" s="13" t="s">
        <v>13084</v>
      </c>
      <c r="AN1313" s="13" t="s">
        <v>66</v>
      </c>
      <c r="AO1313" s="13" t="s">
        <v>13085</v>
      </c>
      <c r="AP1313" s="21" t="s">
        <v>13086</v>
      </c>
      <c r="AQ1313" s="13" t="s">
        <v>50</v>
      </c>
      <c r="AR1313" s="13" t="s">
        <v>50</v>
      </c>
    </row>
    <row r="1314" spans="1:44" ht="15" thickBot="1">
      <c r="A1314" s="4" t="s">
        <v>13087</v>
      </c>
      <c r="B1314" s="7" t="s">
        <v>50</v>
      </c>
      <c r="C1314" s="6">
        <v>42370</v>
      </c>
      <c r="D1314" s="7" t="s">
        <v>45</v>
      </c>
      <c r="E1314" s="7" t="s">
        <v>46</v>
      </c>
      <c r="F1314" s="7" t="s">
        <v>47</v>
      </c>
      <c r="G1314" s="7" t="s">
        <v>145</v>
      </c>
      <c r="H1314" s="7" t="s">
        <v>50</v>
      </c>
      <c r="I1314" s="7" t="s">
        <v>50</v>
      </c>
      <c r="J1314" s="6">
        <v>45511</v>
      </c>
      <c r="K1314" s="7" t="s">
        <v>191</v>
      </c>
      <c r="L1314" s="7" t="s">
        <v>62</v>
      </c>
      <c r="M1314" s="7" t="s">
        <v>2921</v>
      </c>
      <c r="N1314" s="7" t="s">
        <v>987</v>
      </c>
      <c r="O1314" s="7" t="s">
        <v>13088</v>
      </c>
      <c r="P1314" s="5">
        <v>2503</v>
      </c>
      <c r="Q1314" s="7" t="s">
        <v>50</v>
      </c>
      <c r="R1314" s="34" t="s">
        <v>13089</v>
      </c>
      <c r="S1314" s="34" t="s">
        <v>13090</v>
      </c>
      <c r="T1314" s="7" t="s">
        <v>13091</v>
      </c>
      <c r="U1314" s="7" t="s">
        <v>13092</v>
      </c>
      <c r="V1314" s="7">
        <v>115000000</v>
      </c>
      <c r="W1314" s="7" t="s">
        <v>1085</v>
      </c>
      <c r="X1314" s="7">
        <v>83675128</v>
      </c>
      <c r="Y1314" s="7" t="s">
        <v>171</v>
      </c>
      <c r="Z1314" s="7">
        <v>8</v>
      </c>
      <c r="AA1314" s="7">
        <v>115000000</v>
      </c>
      <c r="AB1314" s="7" t="s">
        <v>1085</v>
      </c>
      <c r="AC1314" s="7">
        <v>83675128</v>
      </c>
      <c r="AD1314" s="7" t="s">
        <v>62</v>
      </c>
      <c r="AE1314" s="7">
        <v>630500000</v>
      </c>
      <c r="AF1314" s="7" t="s">
        <v>1085</v>
      </c>
      <c r="AG1314" s="7">
        <v>473391383</v>
      </c>
      <c r="AH1314" s="7">
        <v>630500000</v>
      </c>
      <c r="AI1314" s="7" t="s">
        <v>1085</v>
      </c>
      <c r="AJ1314" s="7">
        <v>473391383</v>
      </c>
      <c r="AK1314" s="7" t="s">
        <v>13093</v>
      </c>
      <c r="AL1314" s="7" t="s">
        <v>50</v>
      </c>
      <c r="AM1314" s="7" t="s">
        <v>13094</v>
      </c>
      <c r="AN1314" s="7" t="s">
        <v>66</v>
      </c>
      <c r="AO1314" s="7" t="s">
        <v>13095</v>
      </c>
      <c r="AP1314" s="22" t="s">
        <v>13096</v>
      </c>
      <c r="AQ1314" s="7" t="s">
        <v>50</v>
      </c>
      <c r="AR1314" s="7" t="s">
        <v>50</v>
      </c>
    </row>
    <row r="1315" spans="1:44" ht="15" thickBot="1">
      <c r="A1315" s="10" t="s">
        <v>13097</v>
      </c>
      <c r="B1315" s="13" t="s">
        <v>50</v>
      </c>
      <c r="C1315" s="12">
        <v>43466</v>
      </c>
      <c r="D1315" s="13" t="s">
        <v>45</v>
      </c>
      <c r="E1315" s="13" t="s">
        <v>46</v>
      </c>
      <c r="F1315" s="13" t="s">
        <v>47</v>
      </c>
      <c r="G1315" s="13" t="s">
        <v>160</v>
      </c>
      <c r="H1315" s="13" t="s">
        <v>12626</v>
      </c>
      <c r="I1315" s="13" t="s">
        <v>406</v>
      </c>
      <c r="J1315" s="12">
        <v>45505</v>
      </c>
      <c r="K1315" s="13" t="s">
        <v>282</v>
      </c>
      <c r="L1315" s="13" t="s">
        <v>162</v>
      </c>
      <c r="M1315" s="13" t="s">
        <v>13098</v>
      </c>
      <c r="N1315" s="13" t="s">
        <v>13099</v>
      </c>
      <c r="O1315" s="13" t="s">
        <v>13100</v>
      </c>
      <c r="P1315" s="11">
        <v>2532</v>
      </c>
      <c r="Q1315" s="13" t="s">
        <v>383</v>
      </c>
      <c r="R1315" s="33" t="s">
        <v>13101</v>
      </c>
      <c r="S1315" s="33" t="s">
        <v>13102</v>
      </c>
      <c r="T1315" s="13" t="s">
        <v>13103</v>
      </c>
      <c r="U1315" s="13" t="s">
        <v>13104</v>
      </c>
      <c r="V1315" s="13">
        <v>250000000</v>
      </c>
      <c r="W1315" s="13" t="s">
        <v>60</v>
      </c>
      <c r="X1315" s="13">
        <v>250000000</v>
      </c>
      <c r="Y1315" s="13" t="s">
        <v>61</v>
      </c>
      <c r="Z1315" s="13">
        <v>1</v>
      </c>
      <c r="AA1315" s="13" t="s">
        <v>50</v>
      </c>
      <c r="AB1315" s="13" t="s">
        <v>50</v>
      </c>
      <c r="AC1315" s="13" t="s">
        <v>50</v>
      </c>
      <c r="AD1315" s="13" t="s">
        <v>50</v>
      </c>
      <c r="AE1315" s="13" t="s">
        <v>50</v>
      </c>
      <c r="AF1315" s="13" t="s">
        <v>50</v>
      </c>
      <c r="AG1315" s="13" t="s">
        <v>50</v>
      </c>
      <c r="AH1315" s="13">
        <v>250000000</v>
      </c>
      <c r="AI1315" s="13" t="s">
        <v>60</v>
      </c>
      <c r="AJ1315" s="13">
        <v>250000000</v>
      </c>
      <c r="AK1315" s="13" t="s">
        <v>50</v>
      </c>
      <c r="AL1315" s="13" t="s">
        <v>50</v>
      </c>
      <c r="AM1315" s="13" t="s">
        <v>13105</v>
      </c>
      <c r="AN1315" s="13" t="s">
        <v>66</v>
      </c>
      <c r="AO1315" s="13" t="s">
        <v>13106</v>
      </c>
      <c r="AP1315" s="21" t="s">
        <v>13107</v>
      </c>
      <c r="AQ1315" s="13" t="s">
        <v>50</v>
      </c>
      <c r="AR1315" s="13" t="s">
        <v>50</v>
      </c>
    </row>
    <row r="1316" spans="1:44" ht="15" thickBot="1">
      <c r="A1316" s="4" t="s">
        <v>13108</v>
      </c>
      <c r="B1316" s="7">
        <v>132</v>
      </c>
      <c r="C1316" s="6">
        <v>44105</v>
      </c>
      <c r="D1316" s="7" t="s">
        <v>45</v>
      </c>
      <c r="E1316" s="7" t="s">
        <v>46</v>
      </c>
      <c r="F1316" s="7" t="s">
        <v>70</v>
      </c>
      <c r="G1316" s="26" t="s">
        <v>54946</v>
      </c>
      <c r="H1316" s="7" t="s">
        <v>2836</v>
      </c>
      <c r="I1316" s="7" t="s">
        <v>50</v>
      </c>
      <c r="J1316" s="6">
        <v>45511</v>
      </c>
      <c r="K1316" s="7" t="s">
        <v>116</v>
      </c>
      <c r="L1316" s="7" t="s">
        <v>241</v>
      </c>
      <c r="M1316" s="7" t="s">
        <v>13109</v>
      </c>
      <c r="N1316" s="7" t="s">
        <v>1114</v>
      </c>
      <c r="O1316" s="7" t="s">
        <v>13110</v>
      </c>
      <c r="P1316" s="5">
        <v>2558</v>
      </c>
      <c r="Q1316" s="7" t="s">
        <v>1116</v>
      </c>
      <c r="R1316" s="34" t="s">
        <v>13111</v>
      </c>
      <c r="S1316" s="34" t="s">
        <v>13112</v>
      </c>
      <c r="T1316" s="7" t="s">
        <v>50</v>
      </c>
      <c r="U1316" s="7" t="s">
        <v>50</v>
      </c>
      <c r="V1316" s="7">
        <v>10800000</v>
      </c>
      <c r="W1316" s="7" t="s">
        <v>60</v>
      </c>
      <c r="X1316" s="7">
        <v>10800000</v>
      </c>
      <c r="Y1316" s="7" t="s">
        <v>154</v>
      </c>
      <c r="Z1316" s="7">
        <v>4</v>
      </c>
      <c r="AA1316" s="7">
        <v>10800000</v>
      </c>
      <c r="AB1316" s="7" t="s">
        <v>60</v>
      </c>
      <c r="AC1316" s="7">
        <v>10800000</v>
      </c>
      <c r="AD1316" s="7" t="s">
        <v>241</v>
      </c>
      <c r="AE1316" s="7">
        <v>16300000</v>
      </c>
      <c r="AF1316" s="7" t="s">
        <v>60</v>
      </c>
      <c r="AG1316" s="7">
        <v>16300000</v>
      </c>
      <c r="AH1316" s="7">
        <v>16300000</v>
      </c>
      <c r="AI1316" s="7" t="s">
        <v>60</v>
      </c>
      <c r="AJ1316" s="7">
        <v>16300000</v>
      </c>
      <c r="AK1316" s="7" t="s">
        <v>13113</v>
      </c>
      <c r="AL1316" s="7" t="s">
        <v>50</v>
      </c>
      <c r="AM1316" s="7" t="s">
        <v>13114</v>
      </c>
      <c r="AN1316" s="7" t="s">
        <v>66</v>
      </c>
      <c r="AO1316" s="7" t="s">
        <v>13115</v>
      </c>
      <c r="AP1316" s="22" t="s">
        <v>13116</v>
      </c>
      <c r="AQ1316" s="7" t="s">
        <v>50</v>
      </c>
      <c r="AR1316" s="7" t="s">
        <v>50</v>
      </c>
    </row>
    <row r="1317" spans="1:44" ht="15" thickBot="1">
      <c r="A1317" s="10" t="s">
        <v>13117</v>
      </c>
      <c r="B1317" s="11">
        <v>5418799</v>
      </c>
      <c r="C1317" s="12">
        <v>44348</v>
      </c>
      <c r="D1317" s="13" t="s">
        <v>45</v>
      </c>
      <c r="E1317" s="13" t="s">
        <v>46</v>
      </c>
      <c r="F1317" s="13" t="s">
        <v>70</v>
      </c>
      <c r="G1317" s="13" t="s">
        <v>145</v>
      </c>
      <c r="H1317" s="13" t="s">
        <v>115</v>
      </c>
      <c r="I1317" s="13" t="s">
        <v>50</v>
      </c>
      <c r="J1317" s="12">
        <v>45505</v>
      </c>
      <c r="K1317" s="13" t="s">
        <v>116</v>
      </c>
      <c r="L1317" s="13" t="s">
        <v>178</v>
      </c>
      <c r="M1317" s="13" t="s">
        <v>13118</v>
      </c>
      <c r="N1317" s="13" t="s">
        <v>75</v>
      </c>
      <c r="O1317" s="13" t="s">
        <v>13119</v>
      </c>
      <c r="P1317" s="11">
        <v>2564</v>
      </c>
      <c r="Q1317" s="13" t="s">
        <v>77</v>
      </c>
      <c r="R1317" s="33" t="s">
        <v>13120</v>
      </c>
      <c r="S1317" s="33" t="s">
        <v>13121</v>
      </c>
      <c r="T1317" s="13" t="s">
        <v>13122</v>
      </c>
      <c r="U1317" s="13" t="s">
        <v>13123</v>
      </c>
      <c r="V1317" s="13">
        <v>150000000</v>
      </c>
      <c r="W1317" s="13" t="s">
        <v>60</v>
      </c>
      <c r="X1317" s="13">
        <v>150000000</v>
      </c>
      <c r="Y1317" s="13" t="s">
        <v>50</v>
      </c>
      <c r="Z1317" s="13">
        <v>6</v>
      </c>
      <c r="AA1317" s="13">
        <v>150000000</v>
      </c>
      <c r="AB1317" s="13" t="s">
        <v>60</v>
      </c>
      <c r="AC1317" s="13">
        <v>150000000</v>
      </c>
      <c r="AD1317" s="13" t="s">
        <v>178</v>
      </c>
      <c r="AE1317" s="13">
        <v>710816846</v>
      </c>
      <c r="AF1317" s="13" t="s">
        <v>60</v>
      </c>
      <c r="AG1317" s="13">
        <v>710816846</v>
      </c>
      <c r="AH1317" s="13">
        <v>710816846</v>
      </c>
      <c r="AI1317" s="13" t="s">
        <v>60</v>
      </c>
      <c r="AJ1317" s="13">
        <v>710816846</v>
      </c>
      <c r="AK1317" s="13" t="s">
        <v>13124</v>
      </c>
      <c r="AL1317" s="13" t="s">
        <v>50</v>
      </c>
      <c r="AM1317" s="13" t="s">
        <v>13125</v>
      </c>
      <c r="AN1317" s="13" t="s">
        <v>66</v>
      </c>
      <c r="AO1317" s="13" t="s">
        <v>13126</v>
      </c>
      <c r="AP1317" s="21" t="s">
        <v>13127</v>
      </c>
      <c r="AQ1317" s="13" t="s">
        <v>50</v>
      </c>
      <c r="AR1317" s="13" t="s">
        <v>50</v>
      </c>
    </row>
    <row r="1318" spans="1:44" ht="15" thickBot="1">
      <c r="A1318" s="4" t="s">
        <v>13128</v>
      </c>
      <c r="B1318" s="5">
        <v>1852</v>
      </c>
      <c r="C1318" s="6">
        <v>39083</v>
      </c>
      <c r="D1318" s="7" t="s">
        <v>45</v>
      </c>
      <c r="E1318" s="7" t="s">
        <v>46</v>
      </c>
      <c r="F1318" s="7" t="s">
        <v>47</v>
      </c>
      <c r="G1318" s="7" t="s">
        <v>145</v>
      </c>
      <c r="H1318" s="7" t="s">
        <v>13129</v>
      </c>
      <c r="I1318" s="7" t="s">
        <v>50</v>
      </c>
      <c r="J1318" s="6">
        <v>45509</v>
      </c>
      <c r="K1318" s="7" t="s">
        <v>89</v>
      </c>
      <c r="L1318" s="7" t="s">
        <v>52</v>
      </c>
      <c r="M1318" s="7" t="s">
        <v>13130</v>
      </c>
      <c r="N1318" s="7" t="s">
        <v>10547</v>
      </c>
      <c r="O1318" s="7" t="s">
        <v>13131</v>
      </c>
      <c r="P1318" s="5">
        <v>2569</v>
      </c>
      <c r="Q1318" s="7" t="s">
        <v>920</v>
      </c>
      <c r="R1318" s="34" t="s">
        <v>13132</v>
      </c>
      <c r="S1318" s="34" t="s">
        <v>13133</v>
      </c>
      <c r="T1318" s="7" t="s">
        <v>13134</v>
      </c>
      <c r="U1318" s="7" t="s">
        <v>13135</v>
      </c>
      <c r="V1318" s="7">
        <v>4500000</v>
      </c>
      <c r="W1318" s="7" t="s">
        <v>60</v>
      </c>
      <c r="X1318" s="7">
        <v>4500000</v>
      </c>
      <c r="Y1318" s="7" t="s">
        <v>61</v>
      </c>
      <c r="Z1318" s="7">
        <v>5</v>
      </c>
      <c r="AA1318" s="7">
        <v>400000000</v>
      </c>
      <c r="AB1318" s="7" t="s">
        <v>1919</v>
      </c>
      <c r="AC1318" s="7">
        <v>43481569</v>
      </c>
      <c r="AD1318" s="7" t="s">
        <v>62</v>
      </c>
      <c r="AE1318" s="7">
        <v>400000000</v>
      </c>
      <c r="AF1318" s="7" t="s">
        <v>1919</v>
      </c>
      <c r="AG1318" s="7">
        <v>43481569</v>
      </c>
      <c r="AH1318" s="7">
        <v>54611412</v>
      </c>
      <c r="AI1318" s="7" t="s">
        <v>60</v>
      </c>
      <c r="AJ1318" s="7">
        <v>54611412</v>
      </c>
      <c r="AK1318" s="7" t="s">
        <v>13136</v>
      </c>
      <c r="AL1318" s="7" t="s">
        <v>50</v>
      </c>
      <c r="AM1318" s="7" t="s">
        <v>13137</v>
      </c>
      <c r="AN1318" s="7" t="s">
        <v>66</v>
      </c>
      <c r="AO1318" s="7" t="s">
        <v>13138</v>
      </c>
      <c r="AP1318" s="22" t="s">
        <v>13139</v>
      </c>
      <c r="AQ1318" s="7" t="s">
        <v>50</v>
      </c>
      <c r="AR1318" s="7" t="s">
        <v>50</v>
      </c>
    </row>
    <row r="1319" spans="1:44" ht="15" thickBot="1">
      <c r="A1319" s="10" t="s">
        <v>13140</v>
      </c>
      <c r="B1319" s="13">
        <v>1</v>
      </c>
      <c r="C1319" s="13" t="s">
        <v>50</v>
      </c>
      <c r="D1319" s="13" t="s">
        <v>45</v>
      </c>
      <c r="E1319" s="13" t="s">
        <v>46</v>
      </c>
      <c r="F1319" s="13" t="s">
        <v>70</v>
      </c>
      <c r="G1319" s="26" t="s">
        <v>54946</v>
      </c>
      <c r="H1319" s="13" t="s">
        <v>666</v>
      </c>
      <c r="I1319" s="13" t="s">
        <v>50</v>
      </c>
      <c r="J1319" s="12">
        <v>45510</v>
      </c>
      <c r="K1319" s="13" t="s">
        <v>116</v>
      </c>
      <c r="L1319" s="13" t="s">
        <v>241</v>
      </c>
      <c r="M1319" s="13" t="s">
        <v>5296</v>
      </c>
      <c r="N1319" s="13" t="s">
        <v>75</v>
      </c>
      <c r="O1319" s="13" t="s">
        <v>13141</v>
      </c>
      <c r="P1319" s="11">
        <v>2577</v>
      </c>
      <c r="Q1319" s="13" t="s">
        <v>77</v>
      </c>
      <c r="R1319" s="33" t="s">
        <v>13142</v>
      </c>
      <c r="S1319" s="33" t="s">
        <v>13143</v>
      </c>
      <c r="T1319" s="13" t="s">
        <v>13144</v>
      </c>
      <c r="U1319" s="13" t="s">
        <v>13145</v>
      </c>
      <c r="V1319" s="13">
        <v>24000000</v>
      </c>
      <c r="W1319" s="13" t="s">
        <v>60</v>
      </c>
      <c r="X1319" s="13">
        <v>24000000</v>
      </c>
      <c r="Y1319" s="13" t="s">
        <v>154</v>
      </c>
      <c r="Z1319" s="13">
        <v>1</v>
      </c>
      <c r="AA1319" s="13">
        <v>24000000</v>
      </c>
      <c r="AB1319" s="13" t="s">
        <v>60</v>
      </c>
      <c r="AC1319" s="13">
        <v>24000000</v>
      </c>
      <c r="AD1319" s="13" t="s">
        <v>241</v>
      </c>
      <c r="AE1319" s="13">
        <v>24000000</v>
      </c>
      <c r="AF1319" s="13" t="s">
        <v>60</v>
      </c>
      <c r="AG1319" s="13">
        <v>24000000</v>
      </c>
      <c r="AH1319" s="13">
        <v>24000000</v>
      </c>
      <c r="AI1319" s="13" t="s">
        <v>60</v>
      </c>
      <c r="AJ1319" s="13">
        <v>24000000</v>
      </c>
      <c r="AK1319" s="13" t="s">
        <v>13146</v>
      </c>
      <c r="AL1319" s="13" t="s">
        <v>50</v>
      </c>
      <c r="AM1319" s="13" t="s">
        <v>13147</v>
      </c>
      <c r="AN1319" s="13" t="s">
        <v>66</v>
      </c>
      <c r="AO1319" s="13" t="s">
        <v>13148</v>
      </c>
      <c r="AP1319" s="21" t="s">
        <v>13149</v>
      </c>
      <c r="AQ1319" s="13" t="s">
        <v>50</v>
      </c>
      <c r="AR1319" s="13" t="s">
        <v>50</v>
      </c>
    </row>
    <row r="1320" spans="1:44" ht="15" thickBot="1">
      <c r="A1320" s="4" t="s">
        <v>13150</v>
      </c>
      <c r="B1320" s="5">
        <v>1049</v>
      </c>
      <c r="C1320" s="6">
        <v>41640</v>
      </c>
      <c r="D1320" s="7" t="s">
        <v>45</v>
      </c>
      <c r="E1320" s="7" t="s">
        <v>46</v>
      </c>
      <c r="F1320" s="7" t="s">
        <v>47</v>
      </c>
      <c r="G1320" s="26" t="s">
        <v>54946</v>
      </c>
      <c r="H1320" s="7" t="s">
        <v>1112</v>
      </c>
      <c r="I1320" s="7" t="s">
        <v>50</v>
      </c>
      <c r="J1320" s="6">
        <v>45506</v>
      </c>
      <c r="K1320" s="7" t="s">
        <v>116</v>
      </c>
      <c r="L1320" s="7" t="s">
        <v>62</v>
      </c>
      <c r="M1320" s="7" t="s">
        <v>2693</v>
      </c>
      <c r="N1320" s="7" t="s">
        <v>9231</v>
      </c>
      <c r="O1320" s="7" t="s">
        <v>13151</v>
      </c>
      <c r="P1320" s="5">
        <v>2659</v>
      </c>
      <c r="Q1320" s="7" t="s">
        <v>1116</v>
      </c>
      <c r="R1320" s="34" t="s">
        <v>13152</v>
      </c>
      <c r="S1320" s="34" t="s">
        <v>13153</v>
      </c>
      <c r="T1320" s="7" t="s">
        <v>13154</v>
      </c>
      <c r="U1320" s="7" t="s">
        <v>13155</v>
      </c>
      <c r="V1320" s="7">
        <v>1750000</v>
      </c>
      <c r="W1320" s="7" t="s">
        <v>60</v>
      </c>
      <c r="X1320" s="7">
        <v>1750000</v>
      </c>
      <c r="Y1320" s="7" t="s">
        <v>61</v>
      </c>
      <c r="Z1320" s="7">
        <v>6</v>
      </c>
      <c r="AA1320" s="7">
        <v>1750000</v>
      </c>
      <c r="AB1320" s="7" t="s">
        <v>60</v>
      </c>
      <c r="AC1320" s="7">
        <v>1750000</v>
      </c>
      <c r="AD1320" s="7" t="s">
        <v>62</v>
      </c>
      <c r="AE1320" s="7">
        <v>24000000</v>
      </c>
      <c r="AF1320" s="7" t="s">
        <v>60</v>
      </c>
      <c r="AG1320" s="7">
        <v>24000000</v>
      </c>
      <c r="AH1320" s="7">
        <v>29000000</v>
      </c>
      <c r="AI1320" s="7" t="s">
        <v>60</v>
      </c>
      <c r="AJ1320" s="7">
        <v>29000000</v>
      </c>
      <c r="AK1320" s="7" t="s">
        <v>50</v>
      </c>
      <c r="AL1320" s="7" t="s">
        <v>50</v>
      </c>
      <c r="AM1320" s="7" t="s">
        <v>13156</v>
      </c>
      <c r="AN1320" s="7" t="s">
        <v>66</v>
      </c>
      <c r="AO1320" s="7" t="s">
        <v>13157</v>
      </c>
      <c r="AP1320" s="22" t="s">
        <v>13158</v>
      </c>
      <c r="AQ1320" s="7" t="s">
        <v>50</v>
      </c>
      <c r="AR1320" s="7" t="s">
        <v>50</v>
      </c>
    </row>
    <row r="1321" spans="1:44" ht="15" thickBot="1">
      <c r="A1321" s="10" t="s">
        <v>13159</v>
      </c>
      <c r="B1321" s="11">
        <v>7202</v>
      </c>
      <c r="C1321" s="12">
        <v>44562</v>
      </c>
      <c r="D1321" s="13" t="s">
        <v>45</v>
      </c>
      <c r="E1321" s="13" t="s">
        <v>46</v>
      </c>
      <c r="F1321" s="13" t="s">
        <v>70</v>
      </c>
      <c r="G1321" s="26" t="s">
        <v>54946</v>
      </c>
      <c r="H1321" s="13" t="s">
        <v>13160</v>
      </c>
      <c r="I1321" s="13" t="s">
        <v>50</v>
      </c>
      <c r="J1321" s="12">
        <v>45512</v>
      </c>
      <c r="K1321" s="13" t="s">
        <v>50</v>
      </c>
      <c r="L1321" s="13" t="s">
        <v>241</v>
      </c>
      <c r="M1321" s="13" t="s">
        <v>13161</v>
      </c>
      <c r="N1321" s="13" t="s">
        <v>75</v>
      </c>
      <c r="O1321" s="13" t="s">
        <v>13162</v>
      </c>
      <c r="P1321" s="11">
        <v>2735</v>
      </c>
      <c r="Q1321" s="13" t="s">
        <v>77</v>
      </c>
      <c r="R1321" s="33" t="s">
        <v>13163</v>
      </c>
      <c r="S1321" s="33" t="s">
        <v>13164</v>
      </c>
      <c r="T1321" s="13" t="s">
        <v>13165</v>
      </c>
      <c r="U1321" s="13" t="s">
        <v>50</v>
      </c>
      <c r="V1321" s="13">
        <v>11000000</v>
      </c>
      <c r="W1321" s="13" t="s">
        <v>60</v>
      </c>
      <c r="X1321" s="13">
        <v>11000000</v>
      </c>
      <c r="Y1321" s="13" t="s">
        <v>154</v>
      </c>
      <c r="Z1321" s="13">
        <v>2</v>
      </c>
      <c r="AA1321" s="13">
        <v>11000000</v>
      </c>
      <c r="AB1321" s="13" t="s">
        <v>60</v>
      </c>
      <c r="AC1321" s="13">
        <v>11000000</v>
      </c>
      <c r="AD1321" s="13" t="s">
        <v>241</v>
      </c>
      <c r="AE1321" s="13">
        <v>15000000</v>
      </c>
      <c r="AF1321" s="13" t="s">
        <v>60</v>
      </c>
      <c r="AG1321" s="13">
        <v>15000000</v>
      </c>
      <c r="AH1321" s="13">
        <v>15000000</v>
      </c>
      <c r="AI1321" s="13" t="s">
        <v>60</v>
      </c>
      <c r="AJ1321" s="13">
        <v>15000000</v>
      </c>
      <c r="AK1321" s="13" t="s">
        <v>13166</v>
      </c>
      <c r="AL1321" s="13" t="s">
        <v>50</v>
      </c>
      <c r="AM1321" s="13" t="s">
        <v>13167</v>
      </c>
      <c r="AN1321" s="13" t="s">
        <v>66</v>
      </c>
      <c r="AO1321" s="13" t="s">
        <v>13168</v>
      </c>
      <c r="AP1321" s="21" t="s">
        <v>13169</v>
      </c>
      <c r="AQ1321" s="13" t="s">
        <v>50</v>
      </c>
      <c r="AR1321" s="13" t="s">
        <v>50</v>
      </c>
    </row>
    <row r="1322" spans="1:44" ht="15" thickBot="1">
      <c r="A1322" s="4" t="s">
        <v>13170</v>
      </c>
      <c r="B1322" s="5">
        <v>1387064</v>
      </c>
      <c r="C1322" s="6">
        <v>17533</v>
      </c>
      <c r="D1322" s="7" t="s">
        <v>45</v>
      </c>
      <c r="E1322" s="7" t="s">
        <v>46</v>
      </c>
      <c r="F1322" s="7" t="s">
        <v>47</v>
      </c>
      <c r="G1322" s="7" t="s">
        <v>48</v>
      </c>
      <c r="H1322" s="7" t="s">
        <v>328</v>
      </c>
      <c r="I1322" s="7" t="s">
        <v>50</v>
      </c>
      <c r="J1322" s="6">
        <v>45509</v>
      </c>
      <c r="K1322" s="7" t="s">
        <v>51</v>
      </c>
      <c r="L1322" s="7" t="s">
        <v>162</v>
      </c>
      <c r="M1322" s="7" t="s">
        <v>3854</v>
      </c>
      <c r="N1322" s="7" t="s">
        <v>543</v>
      </c>
      <c r="O1322" s="7" t="s">
        <v>13171</v>
      </c>
      <c r="P1322" s="5">
        <v>2759</v>
      </c>
      <c r="Q1322" s="7" t="s">
        <v>545</v>
      </c>
      <c r="R1322" s="34" t="s">
        <v>13172</v>
      </c>
      <c r="S1322" s="34" t="s">
        <v>13173</v>
      </c>
      <c r="T1322" s="7" t="s">
        <v>13174</v>
      </c>
      <c r="U1322" s="7" t="s">
        <v>13175</v>
      </c>
      <c r="V1322" s="7">
        <v>1000000000</v>
      </c>
      <c r="W1322" s="7" t="s">
        <v>1338</v>
      </c>
      <c r="X1322" s="7">
        <v>642389896</v>
      </c>
      <c r="Y1322" s="7" t="s">
        <v>61</v>
      </c>
      <c r="Z1322" s="7">
        <v>2</v>
      </c>
      <c r="AA1322" s="7" t="s">
        <v>50</v>
      </c>
      <c r="AB1322" s="7" t="s">
        <v>50</v>
      </c>
      <c r="AC1322" s="7" t="s">
        <v>50</v>
      </c>
      <c r="AD1322" s="7" t="s">
        <v>50</v>
      </c>
      <c r="AE1322" s="7" t="s">
        <v>50</v>
      </c>
      <c r="AF1322" s="7" t="s">
        <v>50</v>
      </c>
      <c r="AG1322" s="7" t="s">
        <v>50</v>
      </c>
      <c r="AH1322" s="7">
        <v>643639896</v>
      </c>
      <c r="AI1322" s="7" t="s">
        <v>60</v>
      </c>
      <c r="AJ1322" s="7">
        <v>643639896</v>
      </c>
      <c r="AK1322" s="7" t="s">
        <v>50</v>
      </c>
      <c r="AL1322" s="7" t="s">
        <v>50</v>
      </c>
      <c r="AM1322" s="7" t="s">
        <v>13176</v>
      </c>
      <c r="AN1322" s="7" t="s">
        <v>66</v>
      </c>
      <c r="AO1322" s="7" t="s">
        <v>13177</v>
      </c>
      <c r="AP1322" s="7" t="s">
        <v>50</v>
      </c>
      <c r="AQ1322" s="22" t="s">
        <v>13178</v>
      </c>
      <c r="AR1322" s="7" t="s">
        <v>50</v>
      </c>
    </row>
    <row r="1323" spans="1:44" ht="15" thickBot="1">
      <c r="A1323" s="10" t="s">
        <v>13179</v>
      </c>
      <c r="B1323" s="13" t="s">
        <v>50</v>
      </c>
      <c r="C1323" s="13" t="s">
        <v>50</v>
      </c>
      <c r="D1323" s="13" t="s">
        <v>45</v>
      </c>
      <c r="E1323" s="13" t="s">
        <v>46</v>
      </c>
      <c r="F1323" s="13" t="s">
        <v>70</v>
      </c>
      <c r="G1323" s="13" t="s">
        <v>50</v>
      </c>
      <c r="H1323" s="13" t="s">
        <v>50</v>
      </c>
      <c r="I1323" s="13" t="s">
        <v>50</v>
      </c>
      <c r="J1323" s="12">
        <v>45505</v>
      </c>
      <c r="K1323" s="13" t="s">
        <v>50</v>
      </c>
      <c r="L1323" s="13" t="s">
        <v>241</v>
      </c>
      <c r="M1323" s="13" t="s">
        <v>13180</v>
      </c>
      <c r="N1323" s="13" t="s">
        <v>10777</v>
      </c>
      <c r="O1323" s="13" t="s">
        <v>13181</v>
      </c>
      <c r="P1323" s="11">
        <v>2768</v>
      </c>
      <c r="Q1323" s="13" t="s">
        <v>520</v>
      </c>
      <c r="R1323" s="33" t="s">
        <v>13182</v>
      </c>
      <c r="S1323" s="30" t="s">
        <v>50</v>
      </c>
      <c r="T1323" s="13" t="s">
        <v>50</v>
      </c>
      <c r="U1323" s="13" t="s">
        <v>50</v>
      </c>
      <c r="V1323" s="13">
        <v>80000000</v>
      </c>
      <c r="W1323" s="13" t="s">
        <v>60</v>
      </c>
      <c r="X1323" s="13">
        <v>80000000</v>
      </c>
      <c r="Y1323" s="13" t="s">
        <v>154</v>
      </c>
      <c r="Z1323" s="13">
        <v>1</v>
      </c>
      <c r="AA1323" s="13">
        <v>80000000</v>
      </c>
      <c r="AB1323" s="13" t="s">
        <v>60</v>
      </c>
      <c r="AC1323" s="13">
        <v>80000000</v>
      </c>
      <c r="AD1323" s="13" t="s">
        <v>241</v>
      </c>
      <c r="AE1323" s="13">
        <v>80000000</v>
      </c>
      <c r="AF1323" s="13" t="s">
        <v>60</v>
      </c>
      <c r="AG1323" s="13">
        <v>80000000</v>
      </c>
      <c r="AH1323" s="13">
        <v>80000000</v>
      </c>
      <c r="AI1323" s="13" t="s">
        <v>60</v>
      </c>
      <c r="AJ1323" s="13">
        <v>80000000</v>
      </c>
      <c r="AK1323" s="13" t="s">
        <v>13183</v>
      </c>
      <c r="AL1323" s="13" t="s">
        <v>50</v>
      </c>
      <c r="AM1323" s="13" t="s">
        <v>13184</v>
      </c>
      <c r="AN1323" s="13" t="s">
        <v>993</v>
      </c>
      <c r="AO1323" s="13" t="s">
        <v>13185</v>
      </c>
      <c r="AP1323" s="13" t="s">
        <v>50</v>
      </c>
      <c r="AQ1323" s="21" t="s">
        <v>13186</v>
      </c>
      <c r="AR1323" s="13" t="s">
        <v>50</v>
      </c>
    </row>
    <row r="1324" spans="1:44" ht="15" thickBot="1">
      <c r="A1324" s="4" t="s">
        <v>13187</v>
      </c>
      <c r="B1324" s="7">
        <v>324</v>
      </c>
      <c r="C1324" s="6">
        <v>39814</v>
      </c>
      <c r="D1324" s="7" t="s">
        <v>45</v>
      </c>
      <c r="E1324" s="7" t="s">
        <v>46</v>
      </c>
      <c r="F1324" s="7" t="s">
        <v>47</v>
      </c>
      <c r="G1324" s="26" t="s">
        <v>54946</v>
      </c>
      <c r="H1324" s="7" t="s">
        <v>10686</v>
      </c>
      <c r="I1324" s="7" t="s">
        <v>50</v>
      </c>
      <c r="J1324" s="6">
        <v>45509</v>
      </c>
      <c r="K1324" s="7" t="s">
        <v>116</v>
      </c>
      <c r="L1324" s="7" t="s">
        <v>162</v>
      </c>
      <c r="M1324" s="7" t="s">
        <v>13188</v>
      </c>
      <c r="N1324" s="7" t="s">
        <v>2552</v>
      </c>
      <c r="O1324" s="7" t="s">
        <v>13189</v>
      </c>
      <c r="P1324" s="5">
        <v>2773</v>
      </c>
      <c r="Q1324" s="7" t="s">
        <v>2554</v>
      </c>
      <c r="R1324" s="34" t="s">
        <v>13190</v>
      </c>
      <c r="S1324" s="34" t="s">
        <v>13191</v>
      </c>
      <c r="T1324" s="7" t="s">
        <v>50</v>
      </c>
      <c r="U1324" s="7" t="s">
        <v>13192</v>
      </c>
      <c r="V1324" s="7">
        <v>3000000</v>
      </c>
      <c r="W1324" s="7" t="s">
        <v>60</v>
      </c>
      <c r="X1324" s="7">
        <v>3000000</v>
      </c>
      <c r="Y1324" s="7" t="s">
        <v>61</v>
      </c>
      <c r="Z1324" s="7">
        <v>19</v>
      </c>
      <c r="AA1324" s="7">
        <v>2650000</v>
      </c>
      <c r="AB1324" s="7" t="s">
        <v>60</v>
      </c>
      <c r="AC1324" s="7">
        <v>2650000</v>
      </c>
      <c r="AD1324" s="7" t="s">
        <v>62</v>
      </c>
      <c r="AE1324" s="7">
        <v>42528920</v>
      </c>
      <c r="AF1324" s="7" t="s">
        <v>60</v>
      </c>
      <c r="AG1324" s="7">
        <v>42528920</v>
      </c>
      <c r="AH1324" s="7">
        <v>56328920</v>
      </c>
      <c r="AI1324" s="7" t="s">
        <v>60</v>
      </c>
      <c r="AJ1324" s="7">
        <v>56328920</v>
      </c>
      <c r="AK1324" s="7" t="s">
        <v>13193</v>
      </c>
      <c r="AL1324" s="7" t="s">
        <v>50</v>
      </c>
      <c r="AM1324" s="7" t="s">
        <v>13194</v>
      </c>
      <c r="AN1324" s="7" t="s">
        <v>66</v>
      </c>
      <c r="AO1324" s="7" t="s">
        <v>13195</v>
      </c>
      <c r="AP1324" s="22" t="s">
        <v>13196</v>
      </c>
      <c r="AQ1324" s="7" t="s">
        <v>50</v>
      </c>
      <c r="AR1324" s="7" t="s">
        <v>50</v>
      </c>
    </row>
    <row r="1325" spans="1:44" ht="15" thickBot="1">
      <c r="A1325" s="10" t="s">
        <v>13197</v>
      </c>
      <c r="B1325" s="13">
        <v>658</v>
      </c>
      <c r="C1325" s="12">
        <v>43831</v>
      </c>
      <c r="D1325" s="13" t="s">
        <v>45</v>
      </c>
      <c r="E1325" s="13" t="s">
        <v>46</v>
      </c>
      <c r="F1325" s="13" t="s">
        <v>70</v>
      </c>
      <c r="G1325" s="26" t="s">
        <v>54946</v>
      </c>
      <c r="H1325" s="13" t="s">
        <v>50</v>
      </c>
      <c r="I1325" s="13" t="s">
        <v>50</v>
      </c>
      <c r="J1325" s="12">
        <v>45511</v>
      </c>
      <c r="K1325" s="13" t="s">
        <v>50</v>
      </c>
      <c r="L1325" s="13" t="s">
        <v>467</v>
      </c>
      <c r="M1325" s="13" t="s">
        <v>13198</v>
      </c>
      <c r="N1325" s="13" t="s">
        <v>2941</v>
      </c>
      <c r="O1325" s="13" t="s">
        <v>13199</v>
      </c>
      <c r="P1325" s="11">
        <v>2837</v>
      </c>
      <c r="Q1325" s="13" t="s">
        <v>245</v>
      </c>
      <c r="R1325" s="33" t="s">
        <v>13200</v>
      </c>
      <c r="S1325" s="33" t="s">
        <v>13201</v>
      </c>
      <c r="T1325" s="13" t="s">
        <v>13202</v>
      </c>
      <c r="U1325" s="13">
        <f>82-70-4060-1173</f>
        <v>-5221</v>
      </c>
      <c r="V1325" s="13">
        <v>3000000000</v>
      </c>
      <c r="W1325" s="13" t="s">
        <v>2946</v>
      </c>
      <c r="X1325" s="13">
        <v>2180364</v>
      </c>
      <c r="Y1325" s="13" t="s">
        <v>467</v>
      </c>
      <c r="Z1325" s="13">
        <v>4</v>
      </c>
      <c r="AA1325" s="13">
        <v>3000000000</v>
      </c>
      <c r="AB1325" s="13" t="s">
        <v>2946</v>
      </c>
      <c r="AC1325" s="13">
        <v>2180364</v>
      </c>
      <c r="AD1325" s="13" t="s">
        <v>467</v>
      </c>
      <c r="AE1325" s="13">
        <v>3000000000</v>
      </c>
      <c r="AF1325" s="13" t="s">
        <v>2946</v>
      </c>
      <c r="AG1325" s="13">
        <v>2180364</v>
      </c>
      <c r="AH1325" s="13">
        <v>2202684</v>
      </c>
      <c r="AI1325" s="13" t="s">
        <v>60</v>
      </c>
      <c r="AJ1325" s="13">
        <v>2202684</v>
      </c>
      <c r="AK1325" s="13" t="s">
        <v>13203</v>
      </c>
      <c r="AL1325" s="13" t="s">
        <v>50</v>
      </c>
      <c r="AM1325" s="13" t="s">
        <v>13204</v>
      </c>
      <c r="AN1325" s="13" t="s">
        <v>66</v>
      </c>
      <c r="AO1325" s="13" t="s">
        <v>13205</v>
      </c>
      <c r="AP1325" s="21" t="s">
        <v>13206</v>
      </c>
      <c r="AQ1325" s="13" t="s">
        <v>50</v>
      </c>
      <c r="AR1325" s="13" t="s">
        <v>50</v>
      </c>
    </row>
    <row r="1326" spans="1:44" ht="15" thickBot="1">
      <c r="A1326" s="4" t="s">
        <v>13207</v>
      </c>
      <c r="B1326" s="5">
        <v>28192</v>
      </c>
      <c r="C1326" s="6">
        <v>2193</v>
      </c>
      <c r="D1326" s="7" t="s">
        <v>45</v>
      </c>
      <c r="E1326" s="7" t="s">
        <v>46</v>
      </c>
      <c r="F1326" s="7" t="s">
        <v>47</v>
      </c>
      <c r="G1326" s="7" t="s">
        <v>71</v>
      </c>
      <c r="H1326" s="7" t="s">
        <v>13208</v>
      </c>
      <c r="I1326" s="7" t="s">
        <v>50</v>
      </c>
      <c r="J1326" s="6">
        <v>45510</v>
      </c>
      <c r="K1326" s="7" t="s">
        <v>161</v>
      </c>
      <c r="L1326" s="7" t="s">
        <v>52</v>
      </c>
      <c r="M1326" s="7" t="s">
        <v>13209</v>
      </c>
      <c r="N1326" s="7" t="s">
        <v>13210</v>
      </c>
      <c r="O1326" s="7" t="s">
        <v>13211</v>
      </c>
      <c r="P1326" s="5">
        <v>2838</v>
      </c>
      <c r="Q1326" s="7" t="s">
        <v>1024</v>
      </c>
      <c r="R1326" s="34" t="s">
        <v>13212</v>
      </c>
      <c r="S1326" s="34" t="s">
        <v>13213</v>
      </c>
      <c r="T1326" s="7" t="s">
        <v>13214</v>
      </c>
      <c r="U1326" s="7">
        <v>2187233912</v>
      </c>
      <c r="V1326" s="7">
        <v>700000000</v>
      </c>
      <c r="W1326" s="7" t="s">
        <v>60</v>
      </c>
      <c r="X1326" s="7">
        <v>700000000</v>
      </c>
      <c r="Y1326" s="7" t="s">
        <v>171</v>
      </c>
      <c r="Z1326" s="7">
        <v>2</v>
      </c>
      <c r="AA1326" s="7" t="s">
        <v>50</v>
      </c>
      <c r="AB1326" s="7" t="s">
        <v>50</v>
      </c>
      <c r="AC1326" s="7" t="s">
        <v>50</v>
      </c>
      <c r="AD1326" s="7" t="s">
        <v>50</v>
      </c>
      <c r="AE1326" s="7" t="s">
        <v>50</v>
      </c>
      <c r="AF1326" s="7" t="s">
        <v>50</v>
      </c>
      <c r="AG1326" s="7" t="s">
        <v>50</v>
      </c>
      <c r="AH1326" s="7">
        <v>750000000</v>
      </c>
      <c r="AI1326" s="7" t="s">
        <v>60</v>
      </c>
      <c r="AJ1326" s="7">
        <v>750000000</v>
      </c>
      <c r="AK1326" s="7" t="s">
        <v>2118</v>
      </c>
      <c r="AL1326" s="7" t="s">
        <v>50</v>
      </c>
      <c r="AM1326" s="7" t="s">
        <v>13215</v>
      </c>
      <c r="AN1326" s="7" t="s">
        <v>66</v>
      </c>
      <c r="AO1326" s="7" t="s">
        <v>13216</v>
      </c>
      <c r="AP1326" s="22" t="s">
        <v>13217</v>
      </c>
      <c r="AQ1326" s="7" t="s">
        <v>50</v>
      </c>
      <c r="AR1326" s="7" t="s">
        <v>50</v>
      </c>
    </row>
    <row r="1327" spans="1:44" ht="15" thickBot="1">
      <c r="A1327" s="10" t="s">
        <v>13218</v>
      </c>
      <c r="B1327" s="11">
        <v>8695</v>
      </c>
      <c r="C1327" s="12">
        <v>7672</v>
      </c>
      <c r="D1327" s="13" t="s">
        <v>45</v>
      </c>
      <c r="E1327" s="13" t="s">
        <v>46</v>
      </c>
      <c r="F1327" s="13" t="s">
        <v>47</v>
      </c>
      <c r="G1327" s="13" t="s">
        <v>71</v>
      </c>
      <c r="H1327" s="13" t="s">
        <v>2199</v>
      </c>
      <c r="I1327" s="13" t="s">
        <v>50</v>
      </c>
      <c r="J1327" s="12">
        <v>45512</v>
      </c>
      <c r="K1327" s="13" t="s">
        <v>50</v>
      </c>
      <c r="L1327" s="13" t="s">
        <v>162</v>
      </c>
      <c r="M1327" s="13" t="s">
        <v>13219</v>
      </c>
      <c r="N1327" s="13" t="s">
        <v>133</v>
      </c>
      <c r="O1327" s="13" t="s">
        <v>13220</v>
      </c>
      <c r="P1327" s="11">
        <v>2845</v>
      </c>
      <c r="Q1327" s="13" t="s">
        <v>135</v>
      </c>
      <c r="R1327" s="33" t="s">
        <v>13221</v>
      </c>
      <c r="S1327" s="33" t="s">
        <v>13222</v>
      </c>
      <c r="T1327" s="13" t="s">
        <v>50</v>
      </c>
      <c r="U1327" s="13">
        <f>1-877-285-4162</f>
        <v>-5323</v>
      </c>
      <c r="V1327" s="13">
        <v>800000000</v>
      </c>
      <c r="W1327" s="13" t="s">
        <v>60</v>
      </c>
      <c r="X1327" s="13">
        <v>800000000</v>
      </c>
      <c r="Y1327" s="13" t="s">
        <v>61</v>
      </c>
      <c r="Z1327" s="13">
        <v>3</v>
      </c>
      <c r="AA1327" s="13" t="s">
        <v>50</v>
      </c>
      <c r="AB1327" s="13" t="s">
        <v>50</v>
      </c>
      <c r="AC1327" s="13" t="s">
        <v>50</v>
      </c>
      <c r="AD1327" s="13" t="s">
        <v>50</v>
      </c>
      <c r="AE1327" s="13" t="s">
        <v>50</v>
      </c>
      <c r="AF1327" s="13" t="s">
        <v>50</v>
      </c>
      <c r="AG1327" s="13" t="s">
        <v>50</v>
      </c>
      <c r="AH1327" s="13">
        <v>1750000000</v>
      </c>
      <c r="AI1327" s="13" t="s">
        <v>60</v>
      </c>
      <c r="AJ1327" s="13">
        <v>1750000000</v>
      </c>
      <c r="AK1327" s="13" t="s">
        <v>50</v>
      </c>
      <c r="AL1327" s="13" t="s">
        <v>50</v>
      </c>
      <c r="AM1327" s="13" t="s">
        <v>13223</v>
      </c>
      <c r="AN1327" s="13" t="s">
        <v>66</v>
      </c>
      <c r="AO1327" s="13" t="s">
        <v>13224</v>
      </c>
      <c r="AP1327" s="21" t="s">
        <v>13225</v>
      </c>
      <c r="AQ1327" s="13" t="s">
        <v>50</v>
      </c>
      <c r="AR1327" s="13" t="s">
        <v>50</v>
      </c>
    </row>
    <row r="1328" spans="1:44" ht="15" thickBot="1">
      <c r="A1328" s="4" t="s">
        <v>13226</v>
      </c>
      <c r="B1328" s="7">
        <v>988</v>
      </c>
      <c r="C1328" s="6">
        <v>43831</v>
      </c>
      <c r="D1328" s="7" t="s">
        <v>45</v>
      </c>
      <c r="E1328" s="7" t="s">
        <v>46</v>
      </c>
      <c r="F1328" s="7" t="s">
        <v>70</v>
      </c>
      <c r="G1328" s="26" t="s">
        <v>54946</v>
      </c>
      <c r="H1328" s="7" t="s">
        <v>50</v>
      </c>
      <c r="I1328" s="7" t="s">
        <v>50</v>
      </c>
      <c r="J1328" s="6">
        <v>45512</v>
      </c>
      <c r="K1328" s="7" t="s">
        <v>116</v>
      </c>
      <c r="L1328" s="7" t="s">
        <v>241</v>
      </c>
      <c r="M1328" s="7" t="s">
        <v>13227</v>
      </c>
      <c r="N1328" s="7" t="s">
        <v>1403</v>
      </c>
      <c r="O1328" s="7" t="s">
        <v>13228</v>
      </c>
      <c r="P1328" s="5">
        <v>2860</v>
      </c>
      <c r="Q1328" s="7" t="s">
        <v>245</v>
      </c>
      <c r="R1328" s="34" t="s">
        <v>13229</v>
      </c>
      <c r="S1328" s="34" t="s">
        <v>13230</v>
      </c>
      <c r="T1328" s="7" t="s">
        <v>13231</v>
      </c>
      <c r="U1328" s="7" t="s">
        <v>13232</v>
      </c>
      <c r="V1328" s="7">
        <v>450000000</v>
      </c>
      <c r="W1328" s="7" t="s">
        <v>250</v>
      </c>
      <c r="X1328" s="7">
        <v>5357835</v>
      </c>
      <c r="Y1328" s="7" t="s">
        <v>154</v>
      </c>
      <c r="Z1328" s="7">
        <v>3</v>
      </c>
      <c r="AA1328" s="7">
        <v>450000000</v>
      </c>
      <c r="AB1328" s="7" t="s">
        <v>250</v>
      </c>
      <c r="AC1328" s="7">
        <v>5357835</v>
      </c>
      <c r="AD1328" s="7" t="s">
        <v>241</v>
      </c>
      <c r="AE1328" s="7">
        <v>7872739</v>
      </c>
      <c r="AF1328" s="7" t="s">
        <v>60</v>
      </c>
      <c r="AG1328" s="7">
        <v>7872739</v>
      </c>
      <c r="AH1328" s="7">
        <v>7872739</v>
      </c>
      <c r="AI1328" s="7" t="s">
        <v>60</v>
      </c>
      <c r="AJ1328" s="7">
        <v>7872739</v>
      </c>
      <c r="AK1328" s="7" t="s">
        <v>13233</v>
      </c>
      <c r="AL1328" s="7" t="s">
        <v>50</v>
      </c>
      <c r="AM1328" s="7" t="s">
        <v>13234</v>
      </c>
      <c r="AN1328" s="7" t="s">
        <v>66</v>
      </c>
      <c r="AO1328" s="7" t="s">
        <v>13235</v>
      </c>
      <c r="AP1328" s="22" t="s">
        <v>13236</v>
      </c>
      <c r="AQ1328" s="7" t="s">
        <v>50</v>
      </c>
      <c r="AR1328" s="7" t="s">
        <v>50</v>
      </c>
    </row>
    <row r="1329" spans="1:44" ht="15" thickBot="1">
      <c r="A1329" s="10" t="s">
        <v>13237</v>
      </c>
      <c r="B1329" s="11">
        <v>47517</v>
      </c>
      <c r="C1329" s="12">
        <v>43466</v>
      </c>
      <c r="D1329" s="13" t="s">
        <v>45</v>
      </c>
      <c r="E1329" s="13" t="s">
        <v>46</v>
      </c>
      <c r="F1329" s="13" t="s">
        <v>70</v>
      </c>
      <c r="G1329" s="13" t="s">
        <v>87</v>
      </c>
      <c r="H1329" s="13" t="s">
        <v>13238</v>
      </c>
      <c r="I1329" s="13" t="s">
        <v>50</v>
      </c>
      <c r="J1329" s="12">
        <v>45505</v>
      </c>
      <c r="K1329" s="13" t="s">
        <v>116</v>
      </c>
      <c r="L1329" s="13" t="s">
        <v>178</v>
      </c>
      <c r="M1329" s="13" t="s">
        <v>13239</v>
      </c>
      <c r="N1329" s="13" t="s">
        <v>75</v>
      </c>
      <c r="O1329" s="13" t="s">
        <v>13240</v>
      </c>
      <c r="P1329" s="11">
        <v>2953</v>
      </c>
      <c r="Q1329" s="13" t="s">
        <v>77</v>
      </c>
      <c r="R1329" s="33" t="s">
        <v>13241</v>
      </c>
      <c r="S1329" s="33" t="s">
        <v>13242</v>
      </c>
      <c r="T1329" s="13" t="s">
        <v>13243</v>
      </c>
      <c r="U1329" s="13" t="s">
        <v>13244</v>
      </c>
      <c r="V1329" s="13">
        <v>1166132</v>
      </c>
      <c r="W1329" s="13" t="s">
        <v>60</v>
      </c>
      <c r="X1329" s="13">
        <v>1166132</v>
      </c>
      <c r="Y1329" s="13" t="s">
        <v>50</v>
      </c>
      <c r="Z1329" s="13">
        <v>5</v>
      </c>
      <c r="AA1329" s="13">
        <v>1166132</v>
      </c>
      <c r="AB1329" s="13" t="s">
        <v>60</v>
      </c>
      <c r="AC1329" s="13">
        <v>1166132</v>
      </c>
      <c r="AD1329" s="13" t="s">
        <v>178</v>
      </c>
      <c r="AE1329" s="13">
        <v>13589696</v>
      </c>
      <c r="AF1329" s="13" t="s">
        <v>60</v>
      </c>
      <c r="AG1329" s="13">
        <v>13589696</v>
      </c>
      <c r="AH1329" s="13">
        <v>13589696</v>
      </c>
      <c r="AI1329" s="13" t="s">
        <v>60</v>
      </c>
      <c r="AJ1329" s="13">
        <v>13589696</v>
      </c>
      <c r="AK1329" s="13" t="s">
        <v>13245</v>
      </c>
      <c r="AL1329" s="13" t="s">
        <v>50</v>
      </c>
      <c r="AM1329" s="13" t="s">
        <v>13246</v>
      </c>
      <c r="AN1329" s="13" t="s">
        <v>66</v>
      </c>
      <c r="AO1329" s="13" t="s">
        <v>13247</v>
      </c>
      <c r="AP1329" s="21" t="s">
        <v>13248</v>
      </c>
      <c r="AQ1329" s="13" t="s">
        <v>50</v>
      </c>
      <c r="AR1329" s="13" t="s">
        <v>50</v>
      </c>
    </row>
    <row r="1330" spans="1:44" ht="15" thickBot="1">
      <c r="A1330" s="4" t="s">
        <v>13249</v>
      </c>
      <c r="B1330" s="5">
        <v>50968</v>
      </c>
      <c r="C1330" s="6">
        <v>44562</v>
      </c>
      <c r="D1330" s="7" t="s">
        <v>45</v>
      </c>
      <c r="E1330" s="7" t="s">
        <v>50</v>
      </c>
      <c r="F1330" s="7" t="s">
        <v>70</v>
      </c>
      <c r="G1330" s="27" t="s">
        <v>54945</v>
      </c>
      <c r="H1330" s="7" t="s">
        <v>1449</v>
      </c>
      <c r="I1330" s="7" t="s">
        <v>50</v>
      </c>
      <c r="J1330" s="6">
        <v>45511</v>
      </c>
      <c r="K1330" s="7" t="s">
        <v>50</v>
      </c>
      <c r="L1330" s="7" t="s">
        <v>241</v>
      </c>
      <c r="M1330" s="7" t="s">
        <v>13250</v>
      </c>
      <c r="N1330" s="7" t="s">
        <v>2137</v>
      </c>
      <c r="O1330" s="7" t="s">
        <v>13251</v>
      </c>
      <c r="P1330" s="5">
        <v>2970</v>
      </c>
      <c r="Q1330" s="7" t="s">
        <v>77</v>
      </c>
      <c r="R1330" s="34" t="s">
        <v>13252</v>
      </c>
      <c r="S1330" s="34" t="s">
        <v>13253</v>
      </c>
      <c r="T1330" s="7" t="s">
        <v>50</v>
      </c>
      <c r="U1330" s="7" t="s">
        <v>50</v>
      </c>
      <c r="V1330" s="7">
        <v>8500000</v>
      </c>
      <c r="W1330" s="7" t="s">
        <v>60</v>
      </c>
      <c r="X1330" s="7">
        <v>8500000</v>
      </c>
      <c r="Y1330" s="7" t="s">
        <v>154</v>
      </c>
      <c r="Z1330" s="7">
        <v>2</v>
      </c>
      <c r="AA1330" s="7">
        <v>8500000</v>
      </c>
      <c r="AB1330" s="7" t="s">
        <v>60</v>
      </c>
      <c r="AC1330" s="7">
        <v>8500000</v>
      </c>
      <c r="AD1330" s="7" t="s">
        <v>241</v>
      </c>
      <c r="AE1330" s="7">
        <v>12300000</v>
      </c>
      <c r="AF1330" s="7" t="s">
        <v>60</v>
      </c>
      <c r="AG1330" s="7">
        <v>12300000</v>
      </c>
      <c r="AH1330" s="7">
        <v>12300000</v>
      </c>
      <c r="AI1330" s="7" t="s">
        <v>60</v>
      </c>
      <c r="AJ1330" s="7">
        <v>12300000</v>
      </c>
      <c r="AK1330" s="7" t="s">
        <v>13254</v>
      </c>
      <c r="AL1330" s="7" t="s">
        <v>50</v>
      </c>
      <c r="AM1330" s="7" t="s">
        <v>13255</v>
      </c>
      <c r="AN1330" s="7" t="s">
        <v>66</v>
      </c>
      <c r="AO1330" s="7" t="s">
        <v>13256</v>
      </c>
      <c r="AP1330" s="22" t="s">
        <v>13257</v>
      </c>
      <c r="AQ1330" s="7" t="s">
        <v>50</v>
      </c>
      <c r="AR1330" s="7" t="s">
        <v>50</v>
      </c>
    </row>
    <row r="1331" spans="1:44" ht="15" thickBot="1">
      <c r="A1331" s="10" t="s">
        <v>13258</v>
      </c>
      <c r="B1331" s="13" t="s">
        <v>50</v>
      </c>
      <c r="C1331" s="12">
        <v>44112</v>
      </c>
      <c r="D1331" s="13" t="s">
        <v>45</v>
      </c>
      <c r="E1331" s="13" t="s">
        <v>46</v>
      </c>
      <c r="F1331" s="13" t="s">
        <v>70</v>
      </c>
      <c r="G1331" s="27" t="s">
        <v>54945</v>
      </c>
      <c r="H1331" s="13" t="s">
        <v>50</v>
      </c>
      <c r="I1331" s="13" t="s">
        <v>50</v>
      </c>
      <c r="J1331" s="12">
        <v>45511</v>
      </c>
      <c r="K1331" s="13" t="s">
        <v>50</v>
      </c>
      <c r="L1331" s="13" t="s">
        <v>467</v>
      </c>
      <c r="M1331" s="13" t="s">
        <v>13259</v>
      </c>
      <c r="N1331" s="13" t="s">
        <v>13260</v>
      </c>
      <c r="O1331" s="13" t="s">
        <v>13261</v>
      </c>
      <c r="P1331" s="11">
        <v>2986</v>
      </c>
      <c r="Q1331" s="13" t="s">
        <v>360</v>
      </c>
      <c r="R1331" s="33" t="s">
        <v>13262</v>
      </c>
      <c r="S1331" s="33" t="s">
        <v>13263</v>
      </c>
      <c r="T1331" s="13" t="s">
        <v>13264</v>
      </c>
      <c r="U1331" s="13" t="s">
        <v>13265</v>
      </c>
      <c r="V1331" s="13">
        <v>2100000</v>
      </c>
      <c r="W1331" s="13" t="s">
        <v>209</v>
      </c>
      <c r="X1331" s="13">
        <v>2292116</v>
      </c>
      <c r="Y1331" s="13" t="s">
        <v>467</v>
      </c>
      <c r="Z1331" s="13">
        <v>3</v>
      </c>
      <c r="AA1331" s="13">
        <v>2100000</v>
      </c>
      <c r="AB1331" s="13" t="s">
        <v>209</v>
      </c>
      <c r="AC1331" s="13">
        <v>2292116</v>
      </c>
      <c r="AD1331" s="13" t="s">
        <v>467</v>
      </c>
      <c r="AE1331" s="13">
        <v>3200000</v>
      </c>
      <c r="AF1331" s="13" t="s">
        <v>209</v>
      </c>
      <c r="AG1331" s="13">
        <v>3478741</v>
      </c>
      <c r="AH1331" s="13">
        <v>3200000</v>
      </c>
      <c r="AI1331" s="13" t="s">
        <v>209</v>
      </c>
      <c r="AJ1331" s="13">
        <v>3478741</v>
      </c>
      <c r="AK1331" s="13" t="s">
        <v>13266</v>
      </c>
      <c r="AL1331" s="13" t="s">
        <v>50</v>
      </c>
      <c r="AM1331" s="13" t="s">
        <v>13267</v>
      </c>
      <c r="AN1331" s="13" t="s">
        <v>66</v>
      </c>
      <c r="AO1331" s="13" t="s">
        <v>13264</v>
      </c>
      <c r="AP1331" s="21" t="s">
        <v>13268</v>
      </c>
      <c r="AQ1331" s="13" t="s">
        <v>50</v>
      </c>
      <c r="AR1331" s="13" t="s">
        <v>50</v>
      </c>
    </row>
    <row r="1332" spans="1:44" ht="15" thickBot="1">
      <c r="A1332" s="4" t="s">
        <v>13269</v>
      </c>
      <c r="B1332" s="5">
        <v>39711</v>
      </c>
      <c r="C1332" s="6">
        <v>42370</v>
      </c>
      <c r="D1332" s="7" t="s">
        <v>45</v>
      </c>
      <c r="E1332" s="7" t="s">
        <v>46</v>
      </c>
      <c r="F1332" s="7" t="s">
        <v>47</v>
      </c>
      <c r="G1332" s="7" t="s">
        <v>71</v>
      </c>
      <c r="H1332" s="7" t="s">
        <v>5905</v>
      </c>
      <c r="I1332" s="7" t="s">
        <v>50</v>
      </c>
      <c r="J1332" s="6">
        <v>45513</v>
      </c>
      <c r="K1332" s="7" t="s">
        <v>116</v>
      </c>
      <c r="L1332" s="7" t="s">
        <v>162</v>
      </c>
      <c r="M1332" s="7" t="s">
        <v>3222</v>
      </c>
      <c r="N1332" s="7" t="s">
        <v>13270</v>
      </c>
      <c r="O1332" s="7" t="s">
        <v>13271</v>
      </c>
      <c r="P1332" s="5">
        <v>2998</v>
      </c>
      <c r="Q1332" s="7" t="s">
        <v>50</v>
      </c>
      <c r="R1332" s="34" t="s">
        <v>13272</v>
      </c>
      <c r="S1332" s="34" t="s">
        <v>13273</v>
      </c>
      <c r="T1332" s="7" t="s">
        <v>50</v>
      </c>
      <c r="U1332" s="7" t="s">
        <v>50</v>
      </c>
      <c r="V1332" s="7">
        <v>150000000</v>
      </c>
      <c r="W1332" s="7" t="s">
        <v>60</v>
      </c>
      <c r="X1332" s="7">
        <v>150000000</v>
      </c>
      <c r="Y1332" s="7" t="s">
        <v>61</v>
      </c>
      <c r="Z1332" s="7">
        <v>6</v>
      </c>
      <c r="AA1332" s="7">
        <v>50000000</v>
      </c>
      <c r="AB1332" s="7" t="s">
        <v>60</v>
      </c>
      <c r="AC1332" s="7">
        <v>50000000</v>
      </c>
      <c r="AD1332" s="7" t="s">
        <v>62</v>
      </c>
      <c r="AE1332" s="7">
        <v>70000000</v>
      </c>
      <c r="AF1332" s="7" t="s">
        <v>60</v>
      </c>
      <c r="AG1332" s="7">
        <v>70000000</v>
      </c>
      <c r="AH1332" s="7">
        <v>2500000000</v>
      </c>
      <c r="AI1332" s="7" t="s">
        <v>60</v>
      </c>
      <c r="AJ1332" s="7">
        <v>2500000000</v>
      </c>
      <c r="AK1332" s="7" t="s">
        <v>50</v>
      </c>
      <c r="AL1332" s="7" t="s">
        <v>13274</v>
      </c>
      <c r="AM1332" s="7" t="s">
        <v>13275</v>
      </c>
      <c r="AN1332" s="7" t="s">
        <v>66</v>
      </c>
      <c r="AO1332" s="7" t="s">
        <v>13276</v>
      </c>
      <c r="AP1332" s="7" t="s">
        <v>50</v>
      </c>
      <c r="AQ1332" s="22" t="s">
        <v>13277</v>
      </c>
      <c r="AR1332" s="7" t="s">
        <v>50</v>
      </c>
    </row>
    <row r="1333" spans="1:44" ht="15" thickBot="1">
      <c r="A1333" s="10" t="s">
        <v>13278</v>
      </c>
      <c r="B1333" s="13" t="s">
        <v>50</v>
      </c>
      <c r="C1333" s="12">
        <v>45055</v>
      </c>
      <c r="D1333" s="13" t="s">
        <v>45</v>
      </c>
      <c r="E1333" s="13" t="s">
        <v>46</v>
      </c>
      <c r="F1333" s="13" t="s">
        <v>70</v>
      </c>
      <c r="G1333" s="27" t="s">
        <v>54945</v>
      </c>
      <c r="H1333" s="13" t="s">
        <v>50</v>
      </c>
      <c r="I1333" s="13" t="s">
        <v>50</v>
      </c>
      <c r="J1333" s="12">
        <v>45509</v>
      </c>
      <c r="K1333" s="13" t="s">
        <v>50</v>
      </c>
      <c r="L1333" s="13" t="s">
        <v>467</v>
      </c>
      <c r="M1333" s="13" t="s">
        <v>13279</v>
      </c>
      <c r="N1333" s="13" t="s">
        <v>3085</v>
      </c>
      <c r="O1333" s="13" t="s">
        <v>13280</v>
      </c>
      <c r="P1333" s="11">
        <v>3086</v>
      </c>
      <c r="Q1333" s="13" t="s">
        <v>1334</v>
      </c>
      <c r="R1333" s="33" t="s">
        <v>13281</v>
      </c>
      <c r="S1333" s="33" t="s">
        <v>13282</v>
      </c>
      <c r="T1333" s="13" t="s">
        <v>13283</v>
      </c>
      <c r="U1333" s="13">
        <v>419396903</v>
      </c>
      <c r="V1333" s="13">
        <v>1500000</v>
      </c>
      <c r="W1333" s="13" t="s">
        <v>60</v>
      </c>
      <c r="X1333" s="13">
        <v>1500000</v>
      </c>
      <c r="Y1333" s="13" t="s">
        <v>467</v>
      </c>
      <c r="Z1333" s="13">
        <v>1</v>
      </c>
      <c r="AA1333" s="13">
        <v>1500000</v>
      </c>
      <c r="AB1333" s="13" t="s">
        <v>60</v>
      </c>
      <c r="AC1333" s="13">
        <v>1500000</v>
      </c>
      <c r="AD1333" s="13" t="s">
        <v>467</v>
      </c>
      <c r="AE1333" s="13">
        <v>1500000</v>
      </c>
      <c r="AF1333" s="13" t="s">
        <v>60</v>
      </c>
      <c r="AG1333" s="13">
        <v>1500000</v>
      </c>
      <c r="AH1333" s="13">
        <v>1500000</v>
      </c>
      <c r="AI1333" s="13" t="s">
        <v>60</v>
      </c>
      <c r="AJ1333" s="13">
        <v>1500000</v>
      </c>
      <c r="AK1333" s="13" t="s">
        <v>13284</v>
      </c>
      <c r="AL1333" s="13" t="s">
        <v>50</v>
      </c>
      <c r="AM1333" s="13" t="s">
        <v>13285</v>
      </c>
      <c r="AN1333" s="13" t="s">
        <v>66</v>
      </c>
      <c r="AO1333" s="13" t="s">
        <v>13286</v>
      </c>
      <c r="AP1333" s="21" t="s">
        <v>13287</v>
      </c>
      <c r="AQ1333" s="13" t="s">
        <v>50</v>
      </c>
      <c r="AR1333" s="13" t="s">
        <v>50</v>
      </c>
    </row>
    <row r="1334" spans="1:44" ht="15" thickBot="1">
      <c r="A1334" s="4" t="s">
        <v>13288</v>
      </c>
      <c r="B1334" s="7">
        <v>156</v>
      </c>
      <c r="C1334" s="6">
        <v>42005</v>
      </c>
      <c r="D1334" s="7" t="s">
        <v>45</v>
      </c>
      <c r="E1334" s="7" t="s">
        <v>46</v>
      </c>
      <c r="F1334" s="7" t="s">
        <v>47</v>
      </c>
      <c r="G1334" s="27" t="s">
        <v>54945</v>
      </c>
      <c r="H1334" s="7" t="s">
        <v>50</v>
      </c>
      <c r="I1334" s="7" t="s">
        <v>50</v>
      </c>
      <c r="J1334" s="6">
        <v>45511</v>
      </c>
      <c r="K1334" s="7" t="s">
        <v>116</v>
      </c>
      <c r="L1334" s="7" t="s">
        <v>62</v>
      </c>
      <c r="M1334" s="7" t="s">
        <v>13289</v>
      </c>
      <c r="N1334" s="7" t="s">
        <v>13290</v>
      </c>
      <c r="O1334" s="7" t="s">
        <v>13291</v>
      </c>
      <c r="P1334" s="5">
        <v>3097</v>
      </c>
      <c r="Q1334" s="7" t="s">
        <v>707</v>
      </c>
      <c r="R1334" s="34" t="s">
        <v>13292</v>
      </c>
      <c r="S1334" s="34" t="s">
        <v>13293</v>
      </c>
      <c r="T1334" s="7" t="s">
        <v>13294</v>
      </c>
      <c r="U1334" s="7" t="s">
        <v>13295</v>
      </c>
      <c r="V1334" s="7">
        <v>150000</v>
      </c>
      <c r="W1334" s="7" t="s">
        <v>1085</v>
      </c>
      <c r="X1334" s="7">
        <v>109141</v>
      </c>
      <c r="Y1334" s="7" t="s">
        <v>61</v>
      </c>
      <c r="Z1334" s="7">
        <v>10</v>
      </c>
      <c r="AA1334" s="7">
        <v>150000</v>
      </c>
      <c r="AB1334" s="7" t="s">
        <v>1085</v>
      </c>
      <c r="AC1334" s="7">
        <v>109141</v>
      </c>
      <c r="AD1334" s="7" t="s">
        <v>62</v>
      </c>
      <c r="AE1334" s="7">
        <v>13164819</v>
      </c>
      <c r="AF1334" s="7" t="s">
        <v>60</v>
      </c>
      <c r="AG1334" s="7">
        <v>13164819</v>
      </c>
      <c r="AH1334" s="7">
        <v>13164819</v>
      </c>
      <c r="AI1334" s="7" t="s">
        <v>60</v>
      </c>
      <c r="AJ1334" s="7">
        <v>13164819</v>
      </c>
      <c r="AK1334" s="7" t="s">
        <v>13296</v>
      </c>
      <c r="AL1334" s="7" t="s">
        <v>50</v>
      </c>
      <c r="AM1334" s="7" t="s">
        <v>13297</v>
      </c>
      <c r="AN1334" s="7" t="s">
        <v>66</v>
      </c>
      <c r="AO1334" s="7" t="s">
        <v>13298</v>
      </c>
      <c r="AP1334" s="22" t="s">
        <v>13299</v>
      </c>
      <c r="AQ1334" s="7" t="s">
        <v>50</v>
      </c>
      <c r="AR1334" s="7" t="s">
        <v>50</v>
      </c>
    </row>
    <row r="1335" spans="1:44" ht="15" thickBot="1">
      <c r="A1335" s="10" t="s">
        <v>13300</v>
      </c>
      <c r="B1335" s="11">
        <v>30611</v>
      </c>
      <c r="C1335" s="12">
        <v>42370</v>
      </c>
      <c r="D1335" s="13" t="s">
        <v>45</v>
      </c>
      <c r="E1335" s="13" t="s">
        <v>46</v>
      </c>
      <c r="F1335" s="13" t="s">
        <v>70</v>
      </c>
      <c r="G1335" s="13" t="s">
        <v>87</v>
      </c>
      <c r="H1335" s="13" t="s">
        <v>50</v>
      </c>
      <c r="I1335" s="13" t="s">
        <v>50</v>
      </c>
      <c r="J1335" s="12">
        <v>45510</v>
      </c>
      <c r="K1335" s="13" t="s">
        <v>191</v>
      </c>
      <c r="L1335" s="13" t="s">
        <v>131</v>
      </c>
      <c r="M1335" s="13" t="s">
        <v>13301</v>
      </c>
      <c r="N1335" s="13" t="s">
        <v>791</v>
      </c>
      <c r="O1335" s="13" t="s">
        <v>13302</v>
      </c>
      <c r="P1335" s="11">
        <v>3108</v>
      </c>
      <c r="Q1335" s="13" t="s">
        <v>245</v>
      </c>
      <c r="R1335" s="30" t="s">
        <v>13303</v>
      </c>
      <c r="S1335" s="33" t="s">
        <v>13304</v>
      </c>
      <c r="T1335" s="13" t="s">
        <v>13305</v>
      </c>
      <c r="U1335" s="13" t="s">
        <v>13306</v>
      </c>
      <c r="V1335" s="13" t="s">
        <v>50</v>
      </c>
      <c r="W1335" s="13" t="s">
        <v>50</v>
      </c>
      <c r="X1335" s="13" t="s">
        <v>50</v>
      </c>
      <c r="Y1335" s="13" t="s">
        <v>467</v>
      </c>
      <c r="Z1335" s="13">
        <v>8</v>
      </c>
      <c r="AA1335" s="13">
        <v>7000000</v>
      </c>
      <c r="AB1335" s="13" t="s">
        <v>60</v>
      </c>
      <c r="AC1335" s="13">
        <v>7000000</v>
      </c>
      <c r="AD1335" s="13" t="s">
        <v>467</v>
      </c>
      <c r="AE1335" s="13">
        <v>10366618</v>
      </c>
      <c r="AF1335" s="13" t="s">
        <v>60</v>
      </c>
      <c r="AG1335" s="13">
        <v>10366618</v>
      </c>
      <c r="AH1335" s="13">
        <v>10366618</v>
      </c>
      <c r="AI1335" s="13" t="s">
        <v>60</v>
      </c>
      <c r="AJ1335" s="13">
        <v>10366618</v>
      </c>
      <c r="AK1335" s="13" t="s">
        <v>13307</v>
      </c>
      <c r="AL1335" s="13" t="s">
        <v>50</v>
      </c>
      <c r="AM1335" s="13" t="s">
        <v>13308</v>
      </c>
      <c r="AN1335" s="13" t="s">
        <v>66</v>
      </c>
      <c r="AO1335" s="13" t="s">
        <v>13309</v>
      </c>
      <c r="AP1335" s="21" t="s">
        <v>13310</v>
      </c>
      <c r="AQ1335" s="13" t="s">
        <v>50</v>
      </c>
      <c r="AR1335" s="13" t="s">
        <v>50</v>
      </c>
    </row>
    <row r="1336" spans="1:44" ht="15" thickBot="1">
      <c r="A1336" s="4" t="s">
        <v>13311</v>
      </c>
      <c r="B1336" s="5">
        <v>40172</v>
      </c>
      <c r="C1336" s="6">
        <v>42005</v>
      </c>
      <c r="D1336" s="7" t="s">
        <v>45</v>
      </c>
      <c r="E1336" s="7" t="s">
        <v>46</v>
      </c>
      <c r="F1336" s="7" t="s">
        <v>70</v>
      </c>
      <c r="G1336" s="7" t="s">
        <v>87</v>
      </c>
      <c r="H1336" s="7" t="s">
        <v>2704</v>
      </c>
      <c r="I1336" s="7" t="s">
        <v>50</v>
      </c>
      <c r="J1336" s="6">
        <v>45506</v>
      </c>
      <c r="K1336" s="7" t="s">
        <v>116</v>
      </c>
      <c r="L1336" s="7" t="s">
        <v>147</v>
      </c>
      <c r="M1336" s="7" t="s">
        <v>13312</v>
      </c>
      <c r="N1336" s="7" t="s">
        <v>11908</v>
      </c>
      <c r="O1336" s="7" t="s">
        <v>13313</v>
      </c>
      <c r="P1336" s="5">
        <v>3176</v>
      </c>
      <c r="Q1336" s="7" t="s">
        <v>545</v>
      </c>
      <c r="R1336" s="34" t="s">
        <v>13314</v>
      </c>
      <c r="S1336" s="34" t="s">
        <v>13315</v>
      </c>
      <c r="T1336" s="7" t="s">
        <v>13316</v>
      </c>
      <c r="U1336" s="7">
        <v>9953021822</v>
      </c>
      <c r="V1336" s="7">
        <v>8600000</v>
      </c>
      <c r="W1336" s="7" t="s">
        <v>60</v>
      </c>
      <c r="X1336" s="7">
        <v>8600000</v>
      </c>
      <c r="Y1336" s="7" t="s">
        <v>154</v>
      </c>
      <c r="Z1336" s="7">
        <v>7</v>
      </c>
      <c r="AA1336" s="7">
        <v>8600000</v>
      </c>
      <c r="AB1336" s="7" t="s">
        <v>60</v>
      </c>
      <c r="AC1336" s="7">
        <v>8600000</v>
      </c>
      <c r="AD1336" s="7" t="s">
        <v>147</v>
      </c>
      <c r="AE1336" s="7">
        <v>44100000</v>
      </c>
      <c r="AF1336" s="7" t="s">
        <v>60</v>
      </c>
      <c r="AG1336" s="7">
        <v>44100000</v>
      </c>
      <c r="AH1336" s="7">
        <v>44100000</v>
      </c>
      <c r="AI1336" s="7" t="s">
        <v>60</v>
      </c>
      <c r="AJ1336" s="7">
        <v>44100000</v>
      </c>
      <c r="AK1336" s="7" t="s">
        <v>13317</v>
      </c>
      <c r="AL1336" s="7" t="s">
        <v>50</v>
      </c>
      <c r="AM1336" s="7" t="s">
        <v>13318</v>
      </c>
      <c r="AN1336" s="7" t="s">
        <v>66</v>
      </c>
      <c r="AO1336" s="7" t="s">
        <v>13319</v>
      </c>
      <c r="AP1336" s="22" t="s">
        <v>13320</v>
      </c>
      <c r="AQ1336" s="7" t="s">
        <v>50</v>
      </c>
      <c r="AR1336" s="7" t="s">
        <v>50</v>
      </c>
    </row>
    <row r="1337" spans="1:44" ht="15" thickBot="1">
      <c r="A1337" s="10" t="s">
        <v>13321</v>
      </c>
      <c r="B1337" s="11">
        <v>619829</v>
      </c>
      <c r="C1337" s="12">
        <v>23012</v>
      </c>
      <c r="D1337" s="13" t="s">
        <v>45</v>
      </c>
      <c r="E1337" s="13" t="s">
        <v>46</v>
      </c>
      <c r="F1337" s="13" t="s">
        <v>47</v>
      </c>
      <c r="G1337" s="13" t="s">
        <v>48</v>
      </c>
      <c r="H1337" s="13" t="s">
        <v>13322</v>
      </c>
      <c r="I1337" s="13" t="s">
        <v>50</v>
      </c>
      <c r="J1337" s="12">
        <v>45510</v>
      </c>
      <c r="K1337" s="13" t="s">
        <v>161</v>
      </c>
      <c r="L1337" s="13" t="s">
        <v>62</v>
      </c>
      <c r="M1337" s="13" t="s">
        <v>13323</v>
      </c>
      <c r="N1337" s="13" t="s">
        <v>1914</v>
      </c>
      <c r="O1337" s="13" t="s">
        <v>13324</v>
      </c>
      <c r="P1337" s="11">
        <v>3198</v>
      </c>
      <c r="Q1337" s="13" t="s">
        <v>920</v>
      </c>
      <c r="R1337" s="33" t="s">
        <v>13325</v>
      </c>
      <c r="S1337" s="33" t="s">
        <v>13326</v>
      </c>
      <c r="T1337" s="13" t="s">
        <v>50</v>
      </c>
      <c r="U1337" s="13" t="s">
        <v>13327</v>
      </c>
      <c r="V1337" s="13">
        <v>148200000</v>
      </c>
      <c r="W1337" s="13" t="s">
        <v>1919</v>
      </c>
      <c r="X1337" s="13">
        <v>14056013</v>
      </c>
      <c r="Y1337" s="13" t="s">
        <v>171</v>
      </c>
      <c r="Z1337" s="13">
        <v>5</v>
      </c>
      <c r="AA1337" s="13">
        <v>148200000</v>
      </c>
      <c r="AB1337" s="13" t="s">
        <v>1919</v>
      </c>
      <c r="AC1337" s="13">
        <v>14056013</v>
      </c>
      <c r="AD1337" s="13" t="s">
        <v>62</v>
      </c>
      <c r="AE1337" s="13">
        <v>1913200000</v>
      </c>
      <c r="AF1337" s="13" t="s">
        <v>1919</v>
      </c>
      <c r="AG1337" s="13">
        <v>182187359</v>
      </c>
      <c r="AH1337" s="13">
        <v>3522200000</v>
      </c>
      <c r="AI1337" s="13" t="s">
        <v>1919</v>
      </c>
      <c r="AJ1337" s="13">
        <v>368408068</v>
      </c>
      <c r="AK1337" s="13" t="s">
        <v>50</v>
      </c>
      <c r="AL1337" s="13" t="s">
        <v>50</v>
      </c>
      <c r="AM1337" s="13" t="s">
        <v>13328</v>
      </c>
      <c r="AN1337" s="13" t="s">
        <v>66</v>
      </c>
      <c r="AO1337" s="13" t="s">
        <v>13329</v>
      </c>
      <c r="AP1337" s="21" t="s">
        <v>13330</v>
      </c>
      <c r="AQ1337" s="13" t="s">
        <v>50</v>
      </c>
      <c r="AR1337" s="13" t="s">
        <v>50</v>
      </c>
    </row>
    <row r="1338" spans="1:44" ht="15" thickBot="1">
      <c r="A1338" s="4" t="s">
        <v>13331</v>
      </c>
      <c r="B1338" s="5">
        <v>1750</v>
      </c>
      <c r="C1338" s="6">
        <v>43466</v>
      </c>
      <c r="D1338" s="7" t="s">
        <v>45</v>
      </c>
      <c r="E1338" s="7" t="s">
        <v>46</v>
      </c>
      <c r="F1338" s="7" t="s">
        <v>70</v>
      </c>
      <c r="G1338" s="26" t="s">
        <v>54946</v>
      </c>
      <c r="H1338" s="7" t="s">
        <v>50</v>
      </c>
      <c r="I1338" s="7" t="s">
        <v>50</v>
      </c>
      <c r="J1338" s="6">
        <v>45510</v>
      </c>
      <c r="K1338" s="7" t="s">
        <v>116</v>
      </c>
      <c r="L1338" s="7" t="s">
        <v>1624</v>
      </c>
      <c r="M1338" s="7" t="s">
        <v>13332</v>
      </c>
      <c r="N1338" s="7" t="s">
        <v>13333</v>
      </c>
      <c r="O1338" s="7" t="s">
        <v>13334</v>
      </c>
      <c r="P1338" s="5">
        <v>3203</v>
      </c>
      <c r="Q1338" s="7" t="s">
        <v>120</v>
      </c>
      <c r="R1338" s="31" t="s">
        <v>13335</v>
      </c>
      <c r="S1338" s="34" t="s">
        <v>13336</v>
      </c>
      <c r="T1338" s="7" t="s">
        <v>13337</v>
      </c>
      <c r="U1338" s="7" t="s">
        <v>50</v>
      </c>
      <c r="V1338" s="7">
        <v>1750000</v>
      </c>
      <c r="W1338" s="7" t="s">
        <v>60</v>
      </c>
      <c r="X1338" s="7">
        <v>1750000</v>
      </c>
      <c r="Y1338" s="7" t="s">
        <v>467</v>
      </c>
      <c r="Z1338" s="7">
        <v>3</v>
      </c>
      <c r="AA1338" s="7">
        <v>1750000</v>
      </c>
      <c r="AB1338" s="7" t="s">
        <v>60</v>
      </c>
      <c r="AC1338" s="7">
        <v>1750000</v>
      </c>
      <c r="AD1338" s="7" t="s">
        <v>1624</v>
      </c>
      <c r="AE1338" s="7">
        <v>1885000</v>
      </c>
      <c r="AF1338" s="7" t="s">
        <v>60</v>
      </c>
      <c r="AG1338" s="7">
        <v>1885000</v>
      </c>
      <c r="AH1338" s="7">
        <v>1905000</v>
      </c>
      <c r="AI1338" s="7" t="s">
        <v>60</v>
      </c>
      <c r="AJ1338" s="7">
        <v>1905000</v>
      </c>
      <c r="AK1338" s="7" t="s">
        <v>13338</v>
      </c>
      <c r="AL1338" s="7" t="s">
        <v>50</v>
      </c>
      <c r="AM1338" s="7" t="s">
        <v>13339</v>
      </c>
      <c r="AN1338" s="7" t="s">
        <v>66</v>
      </c>
      <c r="AO1338" s="7" t="s">
        <v>13340</v>
      </c>
      <c r="AP1338" s="22" t="s">
        <v>13341</v>
      </c>
      <c r="AQ1338" s="7" t="s">
        <v>50</v>
      </c>
      <c r="AR1338" s="7" t="s">
        <v>50</v>
      </c>
    </row>
    <row r="1339" spans="1:44" ht="15" thickBot="1">
      <c r="A1339" s="10" t="s">
        <v>13342</v>
      </c>
      <c r="B1339" s="13">
        <v>693</v>
      </c>
      <c r="C1339" s="12">
        <v>43101</v>
      </c>
      <c r="D1339" s="13" t="s">
        <v>45</v>
      </c>
      <c r="E1339" s="13" t="s">
        <v>46</v>
      </c>
      <c r="F1339" s="13" t="s">
        <v>70</v>
      </c>
      <c r="G1339" s="26" t="s">
        <v>54946</v>
      </c>
      <c r="H1339" s="13" t="s">
        <v>50</v>
      </c>
      <c r="I1339" s="13" t="s">
        <v>50</v>
      </c>
      <c r="J1339" s="12">
        <v>45509</v>
      </c>
      <c r="K1339" s="13" t="s">
        <v>116</v>
      </c>
      <c r="L1339" s="13" t="s">
        <v>241</v>
      </c>
      <c r="M1339" s="13" t="s">
        <v>13343</v>
      </c>
      <c r="N1339" s="13" t="s">
        <v>13344</v>
      </c>
      <c r="O1339" s="13" t="s">
        <v>13345</v>
      </c>
      <c r="P1339" s="11">
        <v>3212</v>
      </c>
      <c r="Q1339" s="13" t="s">
        <v>245</v>
      </c>
      <c r="R1339" s="33" t="s">
        <v>13346</v>
      </c>
      <c r="S1339" s="33" t="s">
        <v>13347</v>
      </c>
      <c r="T1339" s="13" t="s">
        <v>13348</v>
      </c>
      <c r="U1339" s="13" t="s">
        <v>13349</v>
      </c>
      <c r="V1339" s="13">
        <v>300000000</v>
      </c>
      <c r="W1339" s="13" t="s">
        <v>1960</v>
      </c>
      <c r="X1339" s="13">
        <v>2107058</v>
      </c>
      <c r="Y1339" s="13" t="s">
        <v>154</v>
      </c>
      <c r="Z1339" s="13">
        <v>4</v>
      </c>
      <c r="AA1339" s="13">
        <v>300000000</v>
      </c>
      <c r="AB1339" s="13" t="s">
        <v>1960</v>
      </c>
      <c r="AC1339" s="13">
        <v>2107058</v>
      </c>
      <c r="AD1339" s="13" t="s">
        <v>241</v>
      </c>
      <c r="AE1339" s="13">
        <v>6098900</v>
      </c>
      <c r="AF1339" s="13" t="s">
        <v>60</v>
      </c>
      <c r="AG1339" s="13">
        <v>6098900</v>
      </c>
      <c r="AH1339" s="13">
        <v>6098900</v>
      </c>
      <c r="AI1339" s="13" t="s">
        <v>60</v>
      </c>
      <c r="AJ1339" s="13">
        <v>6098900</v>
      </c>
      <c r="AK1339" s="13" t="s">
        <v>13350</v>
      </c>
      <c r="AL1339" s="13" t="s">
        <v>50</v>
      </c>
      <c r="AM1339" s="13" t="s">
        <v>13351</v>
      </c>
      <c r="AN1339" s="13" t="s">
        <v>66</v>
      </c>
      <c r="AO1339" s="13" t="s">
        <v>13352</v>
      </c>
      <c r="AP1339" s="21" t="s">
        <v>13353</v>
      </c>
      <c r="AQ1339" s="13" t="s">
        <v>50</v>
      </c>
      <c r="AR1339" s="13" t="s">
        <v>50</v>
      </c>
    </row>
    <row r="1340" spans="1:44" ht="15" thickBot="1">
      <c r="A1340" s="4" t="s">
        <v>13354</v>
      </c>
      <c r="B1340" s="5">
        <v>834377</v>
      </c>
      <c r="C1340" s="6">
        <v>42005</v>
      </c>
      <c r="D1340" s="7" t="s">
        <v>45</v>
      </c>
      <c r="E1340" s="7" t="s">
        <v>46</v>
      </c>
      <c r="F1340" s="7" t="s">
        <v>70</v>
      </c>
      <c r="G1340" s="26" t="s">
        <v>54946</v>
      </c>
      <c r="H1340" s="7" t="s">
        <v>11008</v>
      </c>
      <c r="I1340" s="7" t="s">
        <v>50</v>
      </c>
      <c r="J1340" s="6">
        <v>45510</v>
      </c>
      <c r="K1340" s="7" t="s">
        <v>116</v>
      </c>
      <c r="L1340" s="7" t="s">
        <v>241</v>
      </c>
      <c r="M1340" s="7" t="s">
        <v>13355</v>
      </c>
      <c r="N1340" s="7" t="s">
        <v>1914</v>
      </c>
      <c r="O1340" s="7" t="s">
        <v>13356</v>
      </c>
      <c r="P1340" s="5">
        <v>3223</v>
      </c>
      <c r="Q1340" s="7" t="s">
        <v>920</v>
      </c>
      <c r="R1340" s="34" t="s">
        <v>13357</v>
      </c>
      <c r="S1340" s="34" t="s">
        <v>13358</v>
      </c>
      <c r="T1340" s="7" t="s">
        <v>13359</v>
      </c>
      <c r="U1340" s="7">
        <v>46812147820</v>
      </c>
      <c r="V1340" s="7">
        <v>3600000</v>
      </c>
      <c r="W1340" s="7" t="s">
        <v>209</v>
      </c>
      <c r="X1340" s="7">
        <v>3943002</v>
      </c>
      <c r="Y1340" s="7" t="s">
        <v>154</v>
      </c>
      <c r="Z1340" s="7">
        <v>5</v>
      </c>
      <c r="AA1340" s="7">
        <v>3600000</v>
      </c>
      <c r="AB1340" s="7" t="s">
        <v>209</v>
      </c>
      <c r="AC1340" s="7">
        <v>3943002</v>
      </c>
      <c r="AD1340" s="7" t="s">
        <v>241</v>
      </c>
      <c r="AE1340" s="7">
        <v>6077282</v>
      </c>
      <c r="AF1340" s="7" t="s">
        <v>60</v>
      </c>
      <c r="AG1340" s="7">
        <v>6077282</v>
      </c>
      <c r="AH1340" s="7">
        <v>6113449</v>
      </c>
      <c r="AI1340" s="7" t="s">
        <v>60</v>
      </c>
      <c r="AJ1340" s="7">
        <v>6113449</v>
      </c>
      <c r="AK1340" s="7" t="s">
        <v>13360</v>
      </c>
      <c r="AL1340" s="7" t="s">
        <v>50</v>
      </c>
      <c r="AM1340" s="7" t="s">
        <v>13361</v>
      </c>
      <c r="AN1340" s="7" t="s">
        <v>66</v>
      </c>
      <c r="AO1340" s="7" t="s">
        <v>13362</v>
      </c>
      <c r="AP1340" s="22" t="s">
        <v>13363</v>
      </c>
      <c r="AQ1340" s="7" t="s">
        <v>50</v>
      </c>
      <c r="AR1340" s="7" t="s">
        <v>50</v>
      </c>
    </row>
    <row r="1341" spans="1:44" ht="15" thickBot="1">
      <c r="A1341" s="10" t="s">
        <v>13364</v>
      </c>
      <c r="B1341" s="11">
        <v>163237</v>
      </c>
      <c r="C1341" s="12">
        <v>25204</v>
      </c>
      <c r="D1341" s="13" t="s">
        <v>45</v>
      </c>
      <c r="E1341" s="13" t="s">
        <v>46</v>
      </c>
      <c r="F1341" s="13" t="s">
        <v>47</v>
      </c>
      <c r="G1341" s="13" t="s">
        <v>71</v>
      </c>
      <c r="H1341" s="13" t="s">
        <v>13365</v>
      </c>
      <c r="I1341" s="13" t="s">
        <v>50</v>
      </c>
      <c r="J1341" s="12">
        <v>45505</v>
      </c>
      <c r="K1341" s="13" t="s">
        <v>282</v>
      </c>
      <c r="L1341" s="13" t="s">
        <v>162</v>
      </c>
      <c r="M1341" s="13" t="s">
        <v>13366</v>
      </c>
      <c r="N1341" s="13" t="s">
        <v>13367</v>
      </c>
      <c r="O1341" s="13" t="s">
        <v>13368</v>
      </c>
      <c r="P1341" s="11">
        <v>3239</v>
      </c>
      <c r="Q1341" s="13" t="s">
        <v>360</v>
      </c>
      <c r="R1341" s="33" t="s">
        <v>13369</v>
      </c>
      <c r="S1341" s="33" t="s">
        <v>13370</v>
      </c>
      <c r="T1341" s="13" t="s">
        <v>13371</v>
      </c>
      <c r="U1341" s="13" t="s">
        <v>13372</v>
      </c>
      <c r="V1341" s="13">
        <v>230000000</v>
      </c>
      <c r="W1341" s="13" t="s">
        <v>209</v>
      </c>
      <c r="X1341" s="13">
        <v>249147482</v>
      </c>
      <c r="Y1341" s="13" t="s">
        <v>171</v>
      </c>
      <c r="Z1341" s="13">
        <v>1</v>
      </c>
      <c r="AA1341" s="13" t="s">
        <v>50</v>
      </c>
      <c r="AB1341" s="13" t="s">
        <v>50</v>
      </c>
      <c r="AC1341" s="13" t="s">
        <v>50</v>
      </c>
      <c r="AD1341" s="13" t="s">
        <v>50</v>
      </c>
      <c r="AE1341" s="13" t="s">
        <v>50</v>
      </c>
      <c r="AF1341" s="13" t="s">
        <v>50</v>
      </c>
      <c r="AG1341" s="13" t="s">
        <v>50</v>
      </c>
      <c r="AH1341" s="13">
        <v>230000000</v>
      </c>
      <c r="AI1341" s="13" t="s">
        <v>209</v>
      </c>
      <c r="AJ1341" s="13">
        <v>249147482</v>
      </c>
      <c r="AK1341" s="13" t="s">
        <v>50</v>
      </c>
      <c r="AL1341" s="13" t="s">
        <v>50</v>
      </c>
      <c r="AM1341" s="13" t="s">
        <v>13373</v>
      </c>
      <c r="AN1341" s="13" t="s">
        <v>66</v>
      </c>
      <c r="AO1341" s="13" t="s">
        <v>13374</v>
      </c>
      <c r="AP1341" s="21" t="s">
        <v>13375</v>
      </c>
      <c r="AQ1341" s="13" t="s">
        <v>50</v>
      </c>
      <c r="AR1341" s="13" t="s">
        <v>50</v>
      </c>
    </row>
    <row r="1342" spans="1:44" ht="15" thickBot="1">
      <c r="A1342" s="4" t="s">
        <v>13376</v>
      </c>
      <c r="B1342" s="5">
        <v>26603</v>
      </c>
      <c r="C1342" s="6">
        <v>44986</v>
      </c>
      <c r="D1342" s="7" t="s">
        <v>45</v>
      </c>
      <c r="E1342" s="7" t="s">
        <v>46</v>
      </c>
      <c r="F1342" s="7" t="s">
        <v>70</v>
      </c>
      <c r="G1342" s="27" t="s">
        <v>54945</v>
      </c>
      <c r="H1342" s="7" t="s">
        <v>50</v>
      </c>
      <c r="I1342" s="7" t="s">
        <v>50</v>
      </c>
      <c r="J1342" s="6">
        <v>45512</v>
      </c>
      <c r="K1342" s="7" t="s">
        <v>50</v>
      </c>
      <c r="L1342" s="7" t="s">
        <v>178</v>
      </c>
      <c r="M1342" s="7" t="s">
        <v>13377</v>
      </c>
      <c r="N1342" s="7" t="s">
        <v>2653</v>
      </c>
      <c r="O1342" s="7" t="s">
        <v>13378</v>
      </c>
      <c r="P1342" s="5">
        <v>3252</v>
      </c>
      <c r="Q1342" s="7" t="s">
        <v>166</v>
      </c>
      <c r="R1342" s="34" t="s">
        <v>13379</v>
      </c>
      <c r="S1342" s="34" t="s">
        <v>13380</v>
      </c>
      <c r="T1342" s="7" t="s">
        <v>13381</v>
      </c>
      <c r="U1342" s="7" t="s">
        <v>50</v>
      </c>
      <c r="V1342" s="7">
        <v>18999994</v>
      </c>
      <c r="W1342" s="7" t="s">
        <v>60</v>
      </c>
      <c r="X1342" s="7">
        <v>18999994</v>
      </c>
      <c r="Y1342" s="7" t="s">
        <v>50</v>
      </c>
      <c r="Z1342" s="7">
        <v>2</v>
      </c>
      <c r="AA1342" s="7">
        <v>18999994</v>
      </c>
      <c r="AB1342" s="7" t="s">
        <v>60</v>
      </c>
      <c r="AC1342" s="7">
        <v>18999994</v>
      </c>
      <c r="AD1342" s="7" t="s">
        <v>178</v>
      </c>
      <c r="AE1342" s="7">
        <v>23249994</v>
      </c>
      <c r="AF1342" s="7" t="s">
        <v>60</v>
      </c>
      <c r="AG1342" s="7">
        <v>23249994</v>
      </c>
      <c r="AH1342" s="7">
        <v>23249994</v>
      </c>
      <c r="AI1342" s="7" t="s">
        <v>60</v>
      </c>
      <c r="AJ1342" s="7">
        <v>23249994</v>
      </c>
      <c r="AK1342" s="7" t="s">
        <v>13382</v>
      </c>
      <c r="AL1342" s="7" t="s">
        <v>50</v>
      </c>
      <c r="AM1342" s="7" t="s">
        <v>13383</v>
      </c>
      <c r="AN1342" s="7" t="s">
        <v>66</v>
      </c>
      <c r="AO1342" s="7" t="s">
        <v>13384</v>
      </c>
      <c r="AP1342" s="22" t="s">
        <v>13385</v>
      </c>
      <c r="AQ1342" s="7" t="s">
        <v>50</v>
      </c>
      <c r="AR1342" s="7" t="s">
        <v>50</v>
      </c>
    </row>
    <row r="1343" spans="1:44" ht="15" thickBot="1">
      <c r="A1343" s="10" t="s">
        <v>13386</v>
      </c>
      <c r="B1343" s="13" t="s">
        <v>50</v>
      </c>
      <c r="C1343" s="12">
        <v>34335</v>
      </c>
      <c r="D1343" s="13" t="s">
        <v>45</v>
      </c>
      <c r="E1343" s="13" t="s">
        <v>46</v>
      </c>
      <c r="F1343" s="13" t="s">
        <v>47</v>
      </c>
      <c r="G1343" s="13" t="s">
        <v>176</v>
      </c>
      <c r="H1343" s="13" t="s">
        <v>13387</v>
      </c>
      <c r="I1343" s="13" t="s">
        <v>50</v>
      </c>
      <c r="J1343" s="12">
        <v>45510</v>
      </c>
      <c r="K1343" s="13" t="s">
        <v>72</v>
      </c>
      <c r="L1343" s="13" t="s">
        <v>268</v>
      </c>
      <c r="M1343" s="13" t="s">
        <v>13388</v>
      </c>
      <c r="N1343" s="13" t="s">
        <v>2675</v>
      </c>
      <c r="O1343" s="13" t="s">
        <v>13389</v>
      </c>
      <c r="P1343" s="11">
        <v>3259</v>
      </c>
      <c r="Q1343" s="13" t="s">
        <v>245</v>
      </c>
      <c r="R1343" s="33" t="s">
        <v>13390</v>
      </c>
      <c r="S1343" s="33" t="s">
        <v>13391</v>
      </c>
      <c r="T1343" s="13" t="s">
        <v>13392</v>
      </c>
      <c r="U1343" s="13" t="s">
        <v>13393</v>
      </c>
      <c r="V1343" s="13">
        <v>3742400000</v>
      </c>
      <c r="W1343" s="13" t="s">
        <v>250</v>
      </c>
      <c r="X1343" s="13">
        <v>44626547</v>
      </c>
      <c r="Y1343" s="13" t="s">
        <v>61</v>
      </c>
      <c r="Z1343" s="13">
        <v>2</v>
      </c>
      <c r="AA1343" s="13" t="s">
        <v>50</v>
      </c>
      <c r="AB1343" s="13" t="s">
        <v>50</v>
      </c>
      <c r="AC1343" s="13" t="s">
        <v>50</v>
      </c>
      <c r="AD1343" s="13" t="s">
        <v>62</v>
      </c>
      <c r="AE1343" s="13" t="s">
        <v>50</v>
      </c>
      <c r="AF1343" s="13" t="s">
        <v>50</v>
      </c>
      <c r="AG1343" s="13" t="s">
        <v>50</v>
      </c>
      <c r="AH1343" s="13">
        <v>3742400000</v>
      </c>
      <c r="AI1343" s="13" t="s">
        <v>250</v>
      </c>
      <c r="AJ1343" s="13">
        <v>44626547</v>
      </c>
      <c r="AK1343" s="13" t="s">
        <v>13394</v>
      </c>
      <c r="AL1343" s="13" t="s">
        <v>50</v>
      </c>
      <c r="AM1343" s="13" t="s">
        <v>13395</v>
      </c>
      <c r="AN1343" s="13" t="s">
        <v>66</v>
      </c>
      <c r="AO1343" s="13" t="s">
        <v>13396</v>
      </c>
      <c r="AP1343" s="21" t="s">
        <v>13397</v>
      </c>
      <c r="AQ1343" s="13" t="s">
        <v>50</v>
      </c>
      <c r="AR1343" s="13" t="s">
        <v>50</v>
      </c>
    </row>
    <row r="1344" spans="1:44" ht="15" thickBot="1">
      <c r="A1344" s="4" t="s">
        <v>13398</v>
      </c>
      <c r="B1344" s="7">
        <v>445</v>
      </c>
      <c r="C1344" s="6">
        <v>43831</v>
      </c>
      <c r="D1344" s="7" t="s">
        <v>45</v>
      </c>
      <c r="E1344" s="7" t="s">
        <v>46</v>
      </c>
      <c r="F1344" s="7" t="s">
        <v>70</v>
      </c>
      <c r="G1344" s="26" t="s">
        <v>54946</v>
      </c>
      <c r="H1344" s="7" t="s">
        <v>562</v>
      </c>
      <c r="I1344" s="7" t="s">
        <v>50</v>
      </c>
      <c r="J1344" s="6">
        <v>45505</v>
      </c>
      <c r="K1344" s="7" t="s">
        <v>191</v>
      </c>
      <c r="L1344" s="7" t="s">
        <v>467</v>
      </c>
      <c r="M1344" s="7" t="s">
        <v>13399</v>
      </c>
      <c r="N1344" s="7" t="s">
        <v>13400</v>
      </c>
      <c r="O1344" s="7" t="s">
        <v>13401</v>
      </c>
      <c r="P1344" s="5">
        <v>3305</v>
      </c>
      <c r="Q1344" s="7" t="s">
        <v>434</v>
      </c>
      <c r="R1344" s="34" t="s">
        <v>13402</v>
      </c>
      <c r="S1344" s="34" t="s">
        <v>13403</v>
      </c>
      <c r="T1344" s="7" t="s">
        <v>13404</v>
      </c>
      <c r="U1344" s="7" t="s">
        <v>13405</v>
      </c>
      <c r="V1344" s="7">
        <v>4600000</v>
      </c>
      <c r="W1344" s="7" t="s">
        <v>60</v>
      </c>
      <c r="X1344" s="7">
        <v>4600000</v>
      </c>
      <c r="Y1344" s="7" t="s">
        <v>467</v>
      </c>
      <c r="Z1344" s="7">
        <v>3</v>
      </c>
      <c r="AA1344" s="7">
        <v>4600000</v>
      </c>
      <c r="AB1344" s="7" t="s">
        <v>60</v>
      </c>
      <c r="AC1344" s="7">
        <v>4600000</v>
      </c>
      <c r="AD1344" s="7" t="s">
        <v>467</v>
      </c>
      <c r="AE1344" s="7">
        <v>7079995</v>
      </c>
      <c r="AF1344" s="7" t="s">
        <v>60</v>
      </c>
      <c r="AG1344" s="7">
        <v>7079995</v>
      </c>
      <c r="AH1344" s="7">
        <v>7079995</v>
      </c>
      <c r="AI1344" s="7" t="s">
        <v>60</v>
      </c>
      <c r="AJ1344" s="7">
        <v>7079995</v>
      </c>
      <c r="AK1344" s="7" t="s">
        <v>13406</v>
      </c>
      <c r="AL1344" s="7" t="s">
        <v>50</v>
      </c>
      <c r="AM1344" s="7" t="s">
        <v>13407</v>
      </c>
      <c r="AN1344" s="7" t="s">
        <v>66</v>
      </c>
      <c r="AO1344" s="7" t="s">
        <v>13408</v>
      </c>
      <c r="AP1344" s="22" t="s">
        <v>13409</v>
      </c>
      <c r="AQ1344" s="7" t="s">
        <v>50</v>
      </c>
      <c r="AR1344" s="7" t="s">
        <v>50</v>
      </c>
    </row>
    <row r="1345" spans="1:44" ht="15" thickBot="1">
      <c r="A1345" s="10" t="s">
        <v>13410</v>
      </c>
      <c r="B1345" s="11">
        <v>109201</v>
      </c>
      <c r="C1345" s="12">
        <v>42005</v>
      </c>
      <c r="D1345" s="13" t="s">
        <v>45</v>
      </c>
      <c r="E1345" s="13" t="s">
        <v>46</v>
      </c>
      <c r="F1345" s="13" t="s">
        <v>70</v>
      </c>
      <c r="G1345" s="26" t="s">
        <v>54946</v>
      </c>
      <c r="H1345" s="13" t="s">
        <v>13411</v>
      </c>
      <c r="I1345" s="13" t="s">
        <v>50</v>
      </c>
      <c r="J1345" s="12">
        <v>45510</v>
      </c>
      <c r="K1345" s="13" t="s">
        <v>116</v>
      </c>
      <c r="L1345" s="13" t="s">
        <v>467</v>
      </c>
      <c r="M1345" s="13" t="s">
        <v>13412</v>
      </c>
      <c r="N1345" s="13" t="s">
        <v>1559</v>
      </c>
      <c r="O1345" s="13" t="s">
        <v>13413</v>
      </c>
      <c r="P1345" s="11">
        <v>3306</v>
      </c>
      <c r="Q1345" s="13" t="s">
        <v>642</v>
      </c>
      <c r="R1345" s="33" t="s">
        <v>13414</v>
      </c>
      <c r="S1345" s="33" t="s">
        <v>13415</v>
      </c>
      <c r="T1345" s="13" t="s">
        <v>13416</v>
      </c>
      <c r="U1345" s="13">
        <f>1-800-432-160</f>
        <v>-1391</v>
      </c>
      <c r="V1345" s="13">
        <v>2000000</v>
      </c>
      <c r="W1345" s="13" t="s">
        <v>60</v>
      </c>
      <c r="X1345" s="13">
        <v>2000000</v>
      </c>
      <c r="Y1345" s="13" t="s">
        <v>467</v>
      </c>
      <c r="Z1345" s="13">
        <v>1</v>
      </c>
      <c r="AA1345" s="13">
        <v>2000000</v>
      </c>
      <c r="AB1345" s="13" t="s">
        <v>60</v>
      </c>
      <c r="AC1345" s="13">
        <v>2000000</v>
      </c>
      <c r="AD1345" s="13" t="s">
        <v>467</v>
      </c>
      <c r="AE1345" s="13">
        <v>2000000</v>
      </c>
      <c r="AF1345" s="13" t="s">
        <v>60</v>
      </c>
      <c r="AG1345" s="13">
        <v>2000000</v>
      </c>
      <c r="AH1345" s="13">
        <v>2000000</v>
      </c>
      <c r="AI1345" s="13" t="s">
        <v>60</v>
      </c>
      <c r="AJ1345" s="13">
        <v>2000000</v>
      </c>
      <c r="AK1345" s="13" t="s">
        <v>13417</v>
      </c>
      <c r="AL1345" s="13" t="s">
        <v>50</v>
      </c>
      <c r="AM1345" s="13" t="s">
        <v>13418</v>
      </c>
      <c r="AN1345" s="13" t="s">
        <v>66</v>
      </c>
      <c r="AO1345" s="13" t="s">
        <v>13419</v>
      </c>
      <c r="AP1345" s="21" t="s">
        <v>13420</v>
      </c>
      <c r="AQ1345" s="13" t="s">
        <v>50</v>
      </c>
      <c r="AR1345" s="13" t="s">
        <v>50</v>
      </c>
    </row>
    <row r="1346" spans="1:44" ht="15" thickBot="1">
      <c r="A1346" s="4" t="s">
        <v>13421</v>
      </c>
      <c r="B1346" s="5">
        <v>220073</v>
      </c>
      <c r="C1346" s="6">
        <v>44933</v>
      </c>
      <c r="D1346" s="7" t="s">
        <v>45</v>
      </c>
      <c r="E1346" s="7" t="s">
        <v>46</v>
      </c>
      <c r="F1346" s="7" t="s">
        <v>70</v>
      </c>
      <c r="G1346" s="26" t="s">
        <v>54946</v>
      </c>
      <c r="H1346" s="7" t="s">
        <v>240</v>
      </c>
      <c r="I1346" s="7" t="s">
        <v>50</v>
      </c>
      <c r="J1346" s="6">
        <v>45510</v>
      </c>
      <c r="K1346" s="7" t="s">
        <v>50</v>
      </c>
      <c r="L1346" s="7" t="s">
        <v>467</v>
      </c>
      <c r="M1346" s="7" t="s">
        <v>13422</v>
      </c>
      <c r="N1346" s="7" t="s">
        <v>543</v>
      </c>
      <c r="O1346" s="7" t="s">
        <v>13423</v>
      </c>
      <c r="P1346" s="5">
        <v>3394</v>
      </c>
      <c r="Q1346" s="7" t="s">
        <v>545</v>
      </c>
      <c r="R1346" s="34" t="s">
        <v>13424</v>
      </c>
      <c r="S1346" s="34" t="s">
        <v>13425</v>
      </c>
      <c r="T1346" s="7" t="s">
        <v>13426</v>
      </c>
      <c r="U1346" s="7" t="s">
        <v>50</v>
      </c>
      <c r="V1346" s="7">
        <v>4000000</v>
      </c>
      <c r="W1346" s="7" t="s">
        <v>60</v>
      </c>
      <c r="X1346" s="7">
        <v>4000000</v>
      </c>
      <c r="Y1346" s="7" t="s">
        <v>467</v>
      </c>
      <c r="Z1346" s="7">
        <v>7</v>
      </c>
      <c r="AA1346" s="7">
        <v>4000000</v>
      </c>
      <c r="AB1346" s="7" t="s">
        <v>60</v>
      </c>
      <c r="AC1346" s="7">
        <v>4000000</v>
      </c>
      <c r="AD1346" s="7" t="s">
        <v>467</v>
      </c>
      <c r="AE1346" s="7">
        <v>9080000</v>
      </c>
      <c r="AF1346" s="7" t="s">
        <v>60</v>
      </c>
      <c r="AG1346" s="7">
        <v>9080000</v>
      </c>
      <c r="AH1346" s="7">
        <v>9080000</v>
      </c>
      <c r="AI1346" s="7" t="s">
        <v>60</v>
      </c>
      <c r="AJ1346" s="7">
        <v>9080000</v>
      </c>
      <c r="AK1346" s="7" t="s">
        <v>13427</v>
      </c>
      <c r="AL1346" s="7" t="s">
        <v>50</v>
      </c>
      <c r="AM1346" s="7" t="s">
        <v>13428</v>
      </c>
      <c r="AN1346" s="7" t="s">
        <v>66</v>
      </c>
      <c r="AO1346" s="7" t="s">
        <v>13429</v>
      </c>
      <c r="AP1346" s="22" t="s">
        <v>13430</v>
      </c>
      <c r="AQ1346" s="7" t="s">
        <v>50</v>
      </c>
      <c r="AR1346" s="7" t="s">
        <v>50</v>
      </c>
    </row>
    <row r="1347" spans="1:44" ht="15" thickBot="1">
      <c r="A1347" s="10" t="s">
        <v>13431</v>
      </c>
      <c r="B1347" s="11">
        <v>27210</v>
      </c>
      <c r="C1347" s="12">
        <v>37742</v>
      </c>
      <c r="D1347" s="13" t="s">
        <v>45</v>
      </c>
      <c r="E1347" s="13" t="s">
        <v>46</v>
      </c>
      <c r="F1347" s="13" t="s">
        <v>70</v>
      </c>
      <c r="G1347" s="13" t="s">
        <v>145</v>
      </c>
      <c r="H1347" s="13" t="s">
        <v>50</v>
      </c>
      <c r="I1347" s="13" t="s">
        <v>50</v>
      </c>
      <c r="J1347" s="12">
        <v>45510</v>
      </c>
      <c r="K1347" s="13" t="s">
        <v>116</v>
      </c>
      <c r="L1347" s="13" t="s">
        <v>131</v>
      </c>
      <c r="M1347" s="13" t="s">
        <v>13432</v>
      </c>
      <c r="N1347" s="13" t="s">
        <v>13433</v>
      </c>
      <c r="O1347" s="13" t="s">
        <v>13434</v>
      </c>
      <c r="P1347" s="11">
        <v>3449</v>
      </c>
      <c r="Q1347" s="13" t="s">
        <v>245</v>
      </c>
      <c r="R1347" s="33" t="s">
        <v>13435</v>
      </c>
      <c r="S1347" s="33" t="s">
        <v>13436</v>
      </c>
      <c r="T1347" s="13" t="s">
        <v>13437</v>
      </c>
      <c r="U1347" s="13" t="s">
        <v>13438</v>
      </c>
      <c r="V1347" s="13" t="s">
        <v>50</v>
      </c>
      <c r="W1347" s="13" t="s">
        <v>50</v>
      </c>
      <c r="X1347" s="13" t="s">
        <v>50</v>
      </c>
      <c r="Y1347" s="13" t="s">
        <v>81</v>
      </c>
      <c r="Z1347" s="13">
        <v>10</v>
      </c>
      <c r="AA1347" s="13">
        <v>3100000000</v>
      </c>
      <c r="AB1347" s="13" t="s">
        <v>1960</v>
      </c>
      <c r="AC1347" s="13">
        <v>21772938</v>
      </c>
      <c r="AD1347" s="13" t="s">
        <v>802</v>
      </c>
      <c r="AE1347" s="13">
        <v>8829534900</v>
      </c>
      <c r="AF1347" s="13" t="s">
        <v>1960</v>
      </c>
      <c r="AG1347" s="13">
        <v>68302414</v>
      </c>
      <c r="AH1347" s="13">
        <v>8829534900</v>
      </c>
      <c r="AI1347" s="13" t="s">
        <v>1960</v>
      </c>
      <c r="AJ1347" s="13">
        <v>68302414</v>
      </c>
      <c r="AK1347" s="13" t="s">
        <v>13439</v>
      </c>
      <c r="AL1347" s="13" t="s">
        <v>50</v>
      </c>
      <c r="AM1347" s="13" t="s">
        <v>13440</v>
      </c>
      <c r="AN1347" s="13" t="s">
        <v>66</v>
      </c>
      <c r="AO1347" s="13" t="s">
        <v>13441</v>
      </c>
      <c r="AP1347" s="21" t="s">
        <v>13442</v>
      </c>
      <c r="AQ1347" s="13" t="s">
        <v>50</v>
      </c>
      <c r="AR1347" s="13" t="s">
        <v>50</v>
      </c>
    </row>
    <row r="1348" spans="1:44" ht="15" thickBot="1">
      <c r="A1348" s="4" t="s">
        <v>13443</v>
      </c>
      <c r="B1348" s="7">
        <v>153</v>
      </c>
      <c r="C1348" s="6">
        <v>42287</v>
      </c>
      <c r="D1348" s="7" t="s">
        <v>45</v>
      </c>
      <c r="E1348" s="7" t="s">
        <v>46</v>
      </c>
      <c r="F1348" s="7" t="s">
        <v>70</v>
      </c>
      <c r="G1348" s="7" t="s">
        <v>87</v>
      </c>
      <c r="H1348" s="7" t="s">
        <v>3049</v>
      </c>
      <c r="I1348" s="7" t="s">
        <v>50</v>
      </c>
      <c r="J1348" s="6">
        <v>45509</v>
      </c>
      <c r="K1348" s="7" t="s">
        <v>191</v>
      </c>
      <c r="L1348" s="7" t="s">
        <v>147</v>
      </c>
      <c r="M1348" s="7" t="s">
        <v>13444</v>
      </c>
      <c r="N1348" s="7" t="s">
        <v>13445</v>
      </c>
      <c r="O1348" s="7" t="s">
        <v>13446</v>
      </c>
      <c r="P1348" s="5">
        <v>3450</v>
      </c>
      <c r="Q1348" s="7" t="s">
        <v>1334</v>
      </c>
      <c r="R1348" s="34" t="s">
        <v>13447</v>
      </c>
      <c r="S1348" s="34" t="s">
        <v>13448</v>
      </c>
      <c r="T1348" s="7" t="s">
        <v>13449</v>
      </c>
      <c r="U1348" s="7" t="s">
        <v>50</v>
      </c>
      <c r="V1348" s="7">
        <v>9000000</v>
      </c>
      <c r="W1348" s="7" t="s">
        <v>1338</v>
      </c>
      <c r="X1348" s="7">
        <v>5781509</v>
      </c>
      <c r="Y1348" s="7" t="s">
        <v>154</v>
      </c>
      <c r="Z1348" s="7">
        <v>4</v>
      </c>
      <c r="AA1348" s="7">
        <v>9000000</v>
      </c>
      <c r="AB1348" s="7" t="s">
        <v>1338</v>
      </c>
      <c r="AC1348" s="7">
        <v>5781509</v>
      </c>
      <c r="AD1348" s="7" t="s">
        <v>147</v>
      </c>
      <c r="AE1348" s="7">
        <v>47408924</v>
      </c>
      <c r="AF1348" s="7" t="s">
        <v>60</v>
      </c>
      <c r="AG1348" s="7">
        <v>47408924</v>
      </c>
      <c r="AH1348" s="7">
        <v>47408924</v>
      </c>
      <c r="AI1348" s="7" t="s">
        <v>60</v>
      </c>
      <c r="AJ1348" s="7">
        <v>47408924</v>
      </c>
      <c r="AK1348" s="7" t="s">
        <v>13450</v>
      </c>
      <c r="AL1348" s="7" t="s">
        <v>50</v>
      </c>
      <c r="AM1348" s="7" t="s">
        <v>13451</v>
      </c>
      <c r="AN1348" s="7" t="s">
        <v>66</v>
      </c>
      <c r="AO1348" s="7" t="s">
        <v>13452</v>
      </c>
      <c r="AP1348" s="22" t="s">
        <v>13453</v>
      </c>
      <c r="AQ1348" s="7" t="s">
        <v>50</v>
      </c>
      <c r="AR1348" s="7" t="s">
        <v>50</v>
      </c>
    </row>
    <row r="1349" spans="1:44" ht="15" thickBot="1">
      <c r="A1349" s="10" t="s">
        <v>13454</v>
      </c>
      <c r="B1349" s="11">
        <v>1525</v>
      </c>
      <c r="C1349" s="12">
        <v>42736</v>
      </c>
      <c r="D1349" s="13" t="s">
        <v>45</v>
      </c>
      <c r="E1349" s="13" t="s">
        <v>46</v>
      </c>
      <c r="F1349" s="13" t="s">
        <v>70</v>
      </c>
      <c r="G1349" s="26" t="s">
        <v>54946</v>
      </c>
      <c r="H1349" s="13" t="s">
        <v>13455</v>
      </c>
      <c r="I1349" s="13" t="s">
        <v>50</v>
      </c>
      <c r="J1349" s="12">
        <v>45509</v>
      </c>
      <c r="K1349" s="13" t="s">
        <v>116</v>
      </c>
      <c r="L1349" s="13" t="s">
        <v>178</v>
      </c>
      <c r="M1349" s="13" t="s">
        <v>13456</v>
      </c>
      <c r="N1349" s="13" t="s">
        <v>518</v>
      </c>
      <c r="O1349" s="13" t="s">
        <v>13457</v>
      </c>
      <c r="P1349" s="11">
        <v>3457</v>
      </c>
      <c r="Q1349" s="13" t="s">
        <v>520</v>
      </c>
      <c r="R1349" s="33" t="s">
        <v>13458</v>
      </c>
      <c r="S1349" s="33" t="s">
        <v>13459</v>
      </c>
      <c r="T1349" s="13" t="s">
        <v>50</v>
      </c>
      <c r="U1349" s="13" t="s">
        <v>13460</v>
      </c>
      <c r="V1349" s="13">
        <v>4999765</v>
      </c>
      <c r="W1349" s="13" t="s">
        <v>60</v>
      </c>
      <c r="X1349" s="13">
        <v>4999765</v>
      </c>
      <c r="Y1349" s="13" t="s">
        <v>50</v>
      </c>
      <c r="Z1349" s="13">
        <v>4</v>
      </c>
      <c r="AA1349" s="13">
        <v>4999765</v>
      </c>
      <c r="AB1349" s="13" t="s">
        <v>60</v>
      </c>
      <c r="AC1349" s="13">
        <v>4999765</v>
      </c>
      <c r="AD1349" s="13" t="s">
        <v>178</v>
      </c>
      <c r="AE1349" s="13">
        <v>23609764</v>
      </c>
      <c r="AF1349" s="13" t="s">
        <v>60</v>
      </c>
      <c r="AG1349" s="13">
        <v>23609764</v>
      </c>
      <c r="AH1349" s="13">
        <v>23609764</v>
      </c>
      <c r="AI1349" s="13" t="s">
        <v>60</v>
      </c>
      <c r="AJ1349" s="13">
        <v>23609764</v>
      </c>
      <c r="AK1349" s="13" t="s">
        <v>13461</v>
      </c>
      <c r="AL1349" s="13" t="s">
        <v>50</v>
      </c>
      <c r="AM1349" s="13" t="s">
        <v>13462</v>
      </c>
      <c r="AN1349" s="13" t="s">
        <v>66</v>
      </c>
      <c r="AO1349" s="13" t="s">
        <v>13463</v>
      </c>
      <c r="AP1349" s="21" t="s">
        <v>13464</v>
      </c>
      <c r="AQ1349" s="13" t="s">
        <v>50</v>
      </c>
      <c r="AR1349" s="13" t="s">
        <v>50</v>
      </c>
    </row>
    <row r="1350" spans="1:44" ht="15" thickBot="1">
      <c r="A1350" s="4" t="s">
        <v>13465</v>
      </c>
      <c r="B1350" s="5">
        <v>3058</v>
      </c>
      <c r="C1350" s="6">
        <v>40544</v>
      </c>
      <c r="D1350" s="7" t="s">
        <v>45</v>
      </c>
      <c r="E1350" s="7" t="s">
        <v>46</v>
      </c>
      <c r="F1350" s="7" t="s">
        <v>70</v>
      </c>
      <c r="G1350" s="26" t="s">
        <v>54946</v>
      </c>
      <c r="H1350" s="7" t="s">
        <v>13411</v>
      </c>
      <c r="I1350" s="7" t="s">
        <v>50</v>
      </c>
      <c r="J1350" s="6">
        <v>45512</v>
      </c>
      <c r="K1350" s="7" t="s">
        <v>116</v>
      </c>
      <c r="L1350" s="7" t="s">
        <v>52</v>
      </c>
      <c r="M1350" s="7" t="s">
        <v>13466</v>
      </c>
      <c r="N1350" s="7" t="s">
        <v>493</v>
      </c>
      <c r="O1350" s="7" t="s">
        <v>13467</v>
      </c>
      <c r="P1350" s="5">
        <v>3463</v>
      </c>
      <c r="Q1350" s="7" t="s">
        <v>495</v>
      </c>
      <c r="R1350" s="34" t="s">
        <v>13468</v>
      </c>
      <c r="S1350" s="34" t="s">
        <v>13469</v>
      </c>
      <c r="T1350" s="7" t="s">
        <v>50</v>
      </c>
      <c r="U1350" s="7" t="s">
        <v>13470</v>
      </c>
      <c r="V1350" s="7" t="s">
        <v>50</v>
      </c>
      <c r="W1350" s="7" t="s">
        <v>50</v>
      </c>
      <c r="X1350" s="7" t="s">
        <v>50</v>
      </c>
      <c r="Y1350" s="7" t="s">
        <v>154</v>
      </c>
      <c r="Z1350" s="7">
        <v>5</v>
      </c>
      <c r="AA1350" s="7">
        <v>18500000</v>
      </c>
      <c r="AB1350" s="7" t="s">
        <v>60</v>
      </c>
      <c r="AC1350" s="7">
        <v>18500000</v>
      </c>
      <c r="AD1350" s="7" t="s">
        <v>147</v>
      </c>
      <c r="AE1350" s="7">
        <v>26200000</v>
      </c>
      <c r="AF1350" s="7" t="s">
        <v>60</v>
      </c>
      <c r="AG1350" s="7">
        <v>26200000</v>
      </c>
      <c r="AH1350" s="7">
        <v>26200000</v>
      </c>
      <c r="AI1350" s="7" t="s">
        <v>60</v>
      </c>
      <c r="AJ1350" s="7">
        <v>26200000</v>
      </c>
      <c r="AK1350" s="7" t="s">
        <v>13471</v>
      </c>
      <c r="AL1350" s="7" t="s">
        <v>50</v>
      </c>
      <c r="AM1350" s="7" t="s">
        <v>13472</v>
      </c>
      <c r="AN1350" s="7" t="s">
        <v>66</v>
      </c>
      <c r="AO1350" s="7" t="s">
        <v>13473</v>
      </c>
      <c r="AP1350" s="22" t="s">
        <v>13474</v>
      </c>
      <c r="AQ1350" s="7" t="s">
        <v>50</v>
      </c>
      <c r="AR1350" s="7" t="s">
        <v>50</v>
      </c>
    </row>
    <row r="1351" spans="1:44" ht="15" thickBot="1">
      <c r="A1351" s="10" t="s">
        <v>13475</v>
      </c>
      <c r="B1351" s="13">
        <v>441</v>
      </c>
      <c r="C1351" s="12">
        <v>43466</v>
      </c>
      <c r="D1351" s="13" t="s">
        <v>45</v>
      </c>
      <c r="E1351" s="13" t="s">
        <v>46</v>
      </c>
      <c r="F1351" s="13" t="s">
        <v>70</v>
      </c>
      <c r="G1351" s="27" t="s">
        <v>54945</v>
      </c>
      <c r="H1351" s="13" t="s">
        <v>50</v>
      </c>
      <c r="I1351" s="13" t="s">
        <v>50</v>
      </c>
      <c r="J1351" s="12">
        <v>45509</v>
      </c>
      <c r="K1351" s="13" t="s">
        <v>116</v>
      </c>
      <c r="L1351" s="13" t="s">
        <v>241</v>
      </c>
      <c r="M1351" s="13" t="s">
        <v>13476</v>
      </c>
      <c r="N1351" s="13" t="s">
        <v>13477</v>
      </c>
      <c r="O1351" s="13" t="s">
        <v>13478</v>
      </c>
      <c r="P1351" s="11">
        <v>3483</v>
      </c>
      <c r="Q1351" s="13" t="s">
        <v>360</v>
      </c>
      <c r="R1351" s="30" t="s">
        <v>13479</v>
      </c>
      <c r="S1351" s="33" t="s">
        <v>13480</v>
      </c>
      <c r="T1351" s="13" t="s">
        <v>50</v>
      </c>
      <c r="U1351" s="13" t="s">
        <v>13481</v>
      </c>
      <c r="V1351" s="13">
        <v>4400000</v>
      </c>
      <c r="W1351" s="13" t="s">
        <v>209</v>
      </c>
      <c r="X1351" s="13">
        <v>4799511</v>
      </c>
      <c r="Y1351" s="13" t="s">
        <v>154</v>
      </c>
      <c r="Z1351" s="13">
        <v>2</v>
      </c>
      <c r="AA1351" s="13">
        <v>4400000</v>
      </c>
      <c r="AB1351" s="13" t="s">
        <v>209</v>
      </c>
      <c r="AC1351" s="13">
        <v>4799511</v>
      </c>
      <c r="AD1351" s="13" t="s">
        <v>241</v>
      </c>
      <c r="AE1351" s="13">
        <v>4400000</v>
      </c>
      <c r="AF1351" s="13" t="s">
        <v>209</v>
      </c>
      <c r="AG1351" s="13">
        <v>4799511</v>
      </c>
      <c r="AH1351" s="13">
        <v>4400000</v>
      </c>
      <c r="AI1351" s="13" t="s">
        <v>209</v>
      </c>
      <c r="AJ1351" s="13">
        <v>4799511</v>
      </c>
      <c r="AK1351" s="13" t="s">
        <v>13482</v>
      </c>
      <c r="AL1351" s="13" t="s">
        <v>50</v>
      </c>
      <c r="AM1351" s="13" t="s">
        <v>13483</v>
      </c>
      <c r="AN1351" s="13" t="s">
        <v>66</v>
      </c>
      <c r="AO1351" s="13" t="s">
        <v>13484</v>
      </c>
      <c r="AP1351" s="21" t="s">
        <v>13485</v>
      </c>
      <c r="AQ1351" s="13" t="s">
        <v>50</v>
      </c>
      <c r="AR1351" s="13" t="s">
        <v>50</v>
      </c>
    </row>
    <row r="1352" spans="1:44" ht="15" thickBot="1">
      <c r="A1352" s="4" t="s">
        <v>13486</v>
      </c>
      <c r="B1352" s="5">
        <v>1650</v>
      </c>
      <c r="C1352" s="6">
        <v>43101</v>
      </c>
      <c r="D1352" s="7" t="s">
        <v>45</v>
      </c>
      <c r="E1352" s="7" t="s">
        <v>46</v>
      </c>
      <c r="F1352" s="7" t="s">
        <v>70</v>
      </c>
      <c r="G1352" s="27" t="s">
        <v>54945</v>
      </c>
      <c r="H1352" s="7" t="s">
        <v>1112</v>
      </c>
      <c r="I1352" s="7" t="s">
        <v>50</v>
      </c>
      <c r="J1352" s="6">
        <v>45509</v>
      </c>
      <c r="K1352" s="7" t="s">
        <v>50</v>
      </c>
      <c r="L1352" s="7" t="s">
        <v>241</v>
      </c>
      <c r="M1352" s="7" t="s">
        <v>50</v>
      </c>
      <c r="N1352" s="7" t="s">
        <v>180</v>
      </c>
      <c r="O1352" s="7" t="s">
        <v>13487</v>
      </c>
      <c r="P1352" s="5">
        <v>3548</v>
      </c>
      <c r="Q1352" s="7" t="s">
        <v>120</v>
      </c>
      <c r="R1352" s="34" t="s">
        <v>13488</v>
      </c>
      <c r="S1352" s="34" t="s">
        <v>13489</v>
      </c>
      <c r="T1352" s="7" t="s">
        <v>50</v>
      </c>
      <c r="U1352" s="7" t="s">
        <v>50</v>
      </c>
      <c r="V1352" s="7" t="s">
        <v>50</v>
      </c>
      <c r="W1352" s="7" t="s">
        <v>50</v>
      </c>
      <c r="X1352" s="7" t="s">
        <v>50</v>
      </c>
      <c r="Y1352" s="7" t="s">
        <v>154</v>
      </c>
      <c r="Z1352" s="7">
        <v>2</v>
      </c>
      <c r="AA1352" s="7" t="s">
        <v>50</v>
      </c>
      <c r="AB1352" s="7" t="s">
        <v>50</v>
      </c>
      <c r="AC1352" s="7" t="s">
        <v>50</v>
      </c>
      <c r="AD1352" s="7" t="s">
        <v>241</v>
      </c>
      <c r="AE1352" s="7">
        <v>23000000</v>
      </c>
      <c r="AF1352" s="7" t="s">
        <v>60</v>
      </c>
      <c r="AG1352" s="7">
        <v>23000000</v>
      </c>
      <c r="AH1352" s="7">
        <v>23000000</v>
      </c>
      <c r="AI1352" s="7" t="s">
        <v>60</v>
      </c>
      <c r="AJ1352" s="7">
        <v>23000000</v>
      </c>
      <c r="AK1352" s="7" t="s">
        <v>13490</v>
      </c>
      <c r="AL1352" s="7" t="s">
        <v>50</v>
      </c>
      <c r="AM1352" s="7" t="s">
        <v>13491</v>
      </c>
      <c r="AN1352" s="7" t="s">
        <v>66</v>
      </c>
      <c r="AO1352" s="7" t="s">
        <v>13492</v>
      </c>
      <c r="AP1352" s="22" t="s">
        <v>13493</v>
      </c>
      <c r="AQ1352" s="7" t="s">
        <v>50</v>
      </c>
      <c r="AR1352" s="7" t="s">
        <v>50</v>
      </c>
    </row>
    <row r="1353" spans="1:44" ht="15" thickBot="1">
      <c r="A1353" s="10" t="s">
        <v>13494</v>
      </c>
      <c r="B1353" s="13">
        <v>78</v>
      </c>
      <c r="C1353" s="12">
        <v>44927</v>
      </c>
      <c r="D1353" s="13" t="s">
        <v>45</v>
      </c>
      <c r="E1353" s="13" t="s">
        <v>46</v>
      </c>
      <c r="F1353" s="13" t="s">
        <v>70</v>
      </c>
      <c r="G1353" s="26" t="s">
        <v>54946</v>
      </c>
      <c r="H1353" s="13" t="s">
        <v>50</v>
      </c>
      <c r="I1353" s="13" t="s">
        <v>50</v>
      </c>
      <c r="J1353" s="12">
        <v>45505</v>
      </c>
      <c r="K1353" s="13" t="s">
        <v>50</v>
      </c>
      <c r="L1353" s="13" t="s">
        <v>241</v>
      </c>
      <c r="M1353" s="13" t="s">
        <v>13495</v>
      </c>
      <c r="N1353" s="13" t="s">
        <v>307</v>
      </c>
      <c r="O1353" s="13" t="s">
        <v>13496</v>
      </c>
      <c r="P1353" s="11">
        <v>3600</v>
      </c>
      <c r="Q1353" s="13" t="s">
        <v>245</v>
      </c>
      <c r="R1353" s="33" t="s">
        <v>13497</v>
      </c>
      <c r="S1353" s="33" t="s">
        <v>13498</v>
      </c>
      <c r="T1353" s="13" t="s">
        <v>13499</v>
      </c>
      <c r="U1353" s="13" t="s">
        <v>50</v>
      </c>
      <c r="V1353" s="13">
        <v>590000000</v>
      </c>
      <c r="W1353" s="13" t="s">
        <v>250</v>
      </c>
      <c r="X1353" s="13">
        <v>7045269</v>
      </c>
      <c r="Y1353" s="13" t="s">
        <v>154</v>
      </c>
      <c r="Z1353" s="13">
        <v>2</v>
      </c>
      <c r="AA1353" s="13">
        <v>590000000</v>
      </c>
      <c r="AB1353" s="13" t="s">
        <v>250</v>
      </c>
      <c r="AC1353" s="13">
        <v>7045269</v>
      </c>
      <c r="AD1353" s="13" t="s">
        <v>241</v>
      </c>
      <c r="AE1353" s="13">
        <v>896000000</v>
      </c>
      <c r="AF1353" s="13" t="s">
        <v>250</v>
      </c>
      <c r="AG1353" s="13">
        <v>10716325</v>
      </c>
      <c r="AH1353" s="13">
        <v>896000000</v>
      </c>
      <c r="AI1353" s="13" t="s">
        <v>250</v>
      </c>
      <c r="AJ1353" s="13">
        <v>10716325</v>
      </c>
      <c r="AK1353" s="13" t="s">
        <v>13500</v>
      </c>
      <c r="AL1353" s="13" t="s">
        <v>50</v>
      </c>
      <c r="AM1353" s="13" t="s">
        <v>13501</v>
      </c>
      <c r="AN1353" s="13" t="s">
        <v>66</v>
      </c>
      <c r="AO1353" s="13" t="s">
        <v>13502</v>
      </c>
      <c r="AP1353" s="13" t="s">
        <v>50</v>
      </c>
      <c r="AQ1353" s="21" t="s">
        <v>13503</v>
      </c>
      <c r="AR1353" s="13" t="s">
        <v>50</v>
      </c>
    </row>
    <row r="1354" spans="1:44" ht="15" thickBot="1">
      <c r="A1354" s="4" t="s">
        <v>13504</v>
      </c>
      <c r="B1354" s="5">
        <v>1040</v>
      </c>
      <c r="C1354" s="6">
        <v>44927</v>
      </c>
      <c r="D1354" s="7" t="s">
        <v>45</v>
      </c>
      <c r="E1354" s="7" t="s">
        <v>46</v>
      </c>
      <c r="F1354" s="7" t="s">
        <v>70</v>
      </c>
      <c r="G1354" s="26" t="s">
        <v>54946</v>
      </c>
      <c r="H1354" s="7" t="s">
        <v>50</v>
      </c>
      <c r="I1354" s="7" t="s">
        <v>50</v>
      </c>
      <c r="J1354" s="6">
        <v>45514</v>
      </c>
      <c r="K1354" s="7" t="s">
        <v>50</v>
      </c>
      <c r="L1354" s="7" t="s">
        <v>52</v>
      </c>
      <c r="M1354" s="7" t="s">
        <v>7522</v>
      </c>
      <c r="N1354" s="7" t="s">
        <v>13505</v>
      </c>
      <c r="O1354" s="7" t="s">
        <v>13506</v>
      </c>
      <c r="P1354" s="5">
        <v>3607</v>
      </c>
      <c r="Q1354" s="7" t="s">
        <v>1334</v>
      </c>
      <c r="R1354" s="34" t="s">
        <v>13507</v>
      </c>
      <c r="S1354" s="34" t="s">
        <v>13508</v>
      </c>
      <c r="T1354" s="7" t="s">
        <v>50</v>
      </c>
      <c r="U1354" s="7" t="s">
        <v>50</v>
      </c>
      <c r="V1354" s="7">
        <v>4300000</v>
      </c>
      <c r="W1354" s="7" t="s">
        <v>60</v>
      </c>
      <c r="X1354" s="7">
        <v>4300000</v>
      </c>
      <c r="Y1354" s="7" t="s">
        <v>154</v>
      </c>
      <c r="Z1354" s="7">
        <v>4</v>
      </c>
      <c r="AA1354" s="7">
        <v>9500000</v>
      </c>
      <c r="AB1354" s="7" t="s">
        <v>1338</v>
      </c>
      <c r="AC1354" s="7">
        <v>6229177</v>
      </c>
      <c r="AD1354" s="7" t="s">
        <v>241</v>
      </c>
      <c r="AE1354" s="7">
        <v>20020000</v>
      </c>
      <c r="AF1354" s="7" t="s">
        <v>1338</v>
      </c>
      <c r="AG1354" s="7">
        <v>13283822</v>
      </c>
      <c r="AH1354" s="7">
        <v>17583822</v>
      </c>
      <c r="AI1354" s="7" t="s">
        <v>60</v>
      </c>
      <c r="AJ1354" s="7">
        <v>17583822</v>
      </c>
      <c r="AK1354" s="7" t="s">
        <v>13509</v>
      </c>
      <c r="AL1354" s="7" t="s">
        <v>50</v>
      </c>
      <c r="AM1354" s="7" t="s">
        <v>13510</v>
      </c>
      <c r="AN1354" s="7" t="s">
        <v>66</v>
      </c>
      <c r="AO1354" s="7" t="s">
        <v>13511</v>
      </c>
      <c r="AP1354" s="22" t="s">
        <v>13512</v>
      </c>
      <c r="AQ1354" s="7" t="s">
        <v>50</v>
      </c>
      <c r="AR1354" s="7" t="s">
        <v>50</v>
      </c>
    </row>
    <row r="1355" spans="1:44" ht="15" thickBot="1">
      <c r="A1355" s="10" t="s">
        <v>13513</v>
      </c>
      <c r="B1355" s="11">
        <v>6887</v>
      </c>
      <c r="C1355" s="12">
        <v>44927</v>
      </c>
      <c r="D1355" s="13" t="s">
        <v>45</v>
      </c>
      <c r="E1355" s="13" t="s">
        <v>46</v>
      </c>
      <c r="F1355" s="13" t="s">
        <v>70</v>
      </c>
      <c r="G1355" s="27" t="s">
        <v>54945</v>
      </c>
      <c r="H1355" s="13" t="s">
        <v>562</v>
      </c>
      <c r="I1355" s="13" t="s">
        <v>50</v>
      </c>
      <c r="J1355" s="12">
        <v>45505</v>
      </c>
      <c r="K1355" s="13" t="s">
        <v>50</v>
      </c>
      <c r="L1355" s="13" t="s">
        <v>241</v>
      </c>
      <c r="M1355" s="13" t="s">
        <v>13514</v>
      </c>
      <c r="N1355" s="13" t="s">
        <v>330</v>
      </c>
      <c r="O1355" s="13" t="s">
        <v>13515</v>
      </c>
      <c r="P1355" s="11">
        <v>3613</v>
      </c>
      <c r="Q1355" s="13" t="s">
        <v>56</v>
      </c>
      <c r="R1355" s="33" t="s">
        <v>13516</v>
      </c>
      <c r="S1355" s="33" t="s">
        <v>13517</v>
      </c>
      <c r="T1355" s="13" t="s">
        <v>50</v>
      </c>
      <c r="U1355" s="13" t="s">
        <v>50</v>
      </c>
      <c r="V1355" s="13">
        <v>80000000</v>
      </c>
      <c r="W1355" s="13" t="s">
        <v>60</v>
      </c>
      <c r="X1355" s="13">
        <v>80000000</v>
      </c>
      <c r="Y1355" s="13" t="s">
        <v>154</v>
      </c>
      <c r="Z1355" s="13">
        <v>2</v>
      </c>
      <c r="AA1355" s="13">
        <v>80000000</v>
      </c>
      <c r="AB1355" s="13" t="s">
        <v>60</v>
      </c>
      <c r="AC1355" s="13">
        <v>80000000</v>
      </c>
      <c r="AD1355" s="13" t="s">
        <v>241</v>
      </c>
      <c r="AE1355" s="13">
        <v>100000000</v>
      </c>
      <c r="AF1355" s="13" t="s">
        <v>60</v>
      </c>
      <c r="AG1355" s="13">
        <v>100000000</v>
      </c>
      <c r="AH1355" s="13">
        <v>100000000</v>
      </c>
      <c r="AI1355" s="13" t="s">
        <v>60</v>
      </c>
      <c r="AJ1355" s="13">
        <v>100000000</v>
      </c>
      <c r="AK1355" s="13" t="s">
        <v>13518</v>
      </c>
      <c r="AL1355" s="13" t="s">
        <v>50</v>
      </c>
      <c r="AM1355" s="13" t="s">
        <v>13519</v>
      </c>
      <c r="AN1355" s="13" t="s">
        <v>66</v>
      </c>
      <c r="AO1355" s="13" t="s">
        <v>13520</v>
      </c>
      <c r="AP1355" s="21" t="s">
        <v>13521</v>
      </c>
      <c r="AQ1355" s="13" t="s">
        <v>50</v>
      </c>
      <c r="AR1355" s="13" t="s">
        <v>50</v>
      </c>
    </row>
    <row r="1356" spans="1:44" ht="15" thickBot="1">
      <c r="A1356" s="4" t="s">
        <v>13522</v>
      </c>
      <c r="B1356" s="5">
        <v>42110</v>
      </c>
      <c r="C1356" s="6">
        <v>44197</v>
      </c>
      <c r="D1356" s="7" t="s">
        <v>45</v>
      </c>
      <c r="E1356" s="7" t="s">
        <v>46</v>
      </c>
      <c r="F1356" s="7" t="s">
        <v>70</v>
      </c>
      <c r="G1356" s="26" t="s">
        <v>54946</v>
      </c>
      <c r="H1356" s="7" t="s">
        <v>50</v>
      </c>
      <c r="I1356" s="7" t="s">
        <v>50</v>
      </c>
      <c r="J1356" s="6">
        <v>45506</v>
      </c>
      <c r="K1356" s="7" t="s">
        <v>116</v>
      </c>
      <c r="L1356" s="7" t="s">
        <v>241</v>
      </c>
      <c r="M1356" s="7" t="s">
        <v>13523</v>
      </c>
      <c r="N1356" s="7" t="s">
        <v>791</v>
      </c>
      <c r="O1356" s="7" t="s">
        <v>13524</v>
      </c>
      <c r="P1356" s="5">
        <v>3674</v>
      </c>
      <c r="Q1356" s="7" t="s">
        <v>245</v>
      </c>
      <c r="R1356" s="34" t="s">
        <v>13525</v>
      </c>
      <c r="S1356" s="34" t="s">
        <v>13526</v>
      </c>
      <c r="T1356" s="7" t="s">
        <v>50</v>
      </c>
      <c r="U1356" s="7">
        <f>91- 83880-21-728</f>
        <v>-84538</v>
      </c>
      <c r="V1356" s="7">
        <v>8000000</v>
      </c>
      <c r="W1356" s="7" t="s">
        <v>60</v>
      </c>
      <c r="X1356" s="7">
        <v>8000000</v>
      </c>
      <c r="Y1356" s="7" t="s">
        <v>154</v>
      </c>
      <c r="Z1356" s="7">
        <v>2</v>
      </c>
      <c r="AA1356" s="7">
        <v>8000000</v>
      </c>
      <c r="AB1356" s="7" t="s">
        <v>60</v>
      </c>
      <c r="AC1356" s="7">
        <v>8000000</v>
      </c>
      <c r="AD1356" s="7" t="s">
        <v>241</v>
      </c>
      <c r="AE1356" s="7">
        <v>10500000</v>
      </c>
      <c r="AF1356" s="7" t="s">
        <v>60</v>
      </c>
      <c r="AG1356" s="7">
        <v>10500000</v>
      </c>
      <c r="AH1356" s="7">
        <v>10500000</v>
      </c>
      <c r="AI1356" s="7" t="s">
        <v>60</v>
      </c>
      <c r="AJ1356" s="7">
        <v>10500000</v>
      </c>
      <c r="AK1356" s="7" t="s">
        <v>13527</v>
      </c>
      <c r="AL1356" s="7" t="s">
        <v>50</v>
      </c>
      <c r="AM1356" s="7" t="s">
        <v>13528</v>
      </c>
      <c r="AN1356" s="7" t="s">
        <v>66</v>
      </c>
      <c r="AO1356" s="7" t="s">
        <v>13529</v>
      </c>
      <c r="AP1356" s="22" t="s">
        <v>13530</v>
      </c>
      <c r="AQ1356" s="7" t="s">
        <v>50</v>
      </c>
      <c r="AR1356" s="7" t="s">
        <v>50</v>
      </c>
    </row>
    <row r="1357" spans="1:44" ht="15" thickBot="1">
      <c r="A1357" s="10" t="s">
        <v>13531</v>
      </c>
      <c r="B1357" s="11">
        <v>104364</v>
      </c>
      <c r="C1357" s="12">
        <v>44986</v>
      </c>
      <c r="D1357" s="13" t="s">
        <v>45</v>
      </c>
      <c r="E1357" s="13" t="s">
        <v>46</v>
      </c>
      <c r="F1357" s="13" t="s">
        <v>70</v>
      </c>
      <c r="G1357" s="27" t="s">
        <v>54945</v>
      </c>
      <c r="H1357" s="13" t="s">
        <v>50</v>
      </c>
      <c r="I1357" s="13" t="s">
        <v>50</v>
      </c>
      <c r="J1357" s="12">
        <v>45513</v>
      </c>
      <c r="K1357" s="13" t="s">
        <v>50</v>
      </c>
      <c r="L1357" s="13" t="s">
        <v>178</v>
      </c>
      <c r="M1357" s="13" t="s">
        <v>13532</v>
      </c>
      <c r="N1357" s="13" t="s">
        <v>12266</v>
      </c>
      <c r="O1357" s="13" t="s">
        <v>13533</v>
      </c>
      <c r="P1357" s="11">
        <v>3687</v>
      </c>
      <c r="Q1357" s="13" t="s">
        <v>56</v>
      </c>
      <c r="R1357" s="33" t="s">
        <v>13534</v>
      </c>
      <c r="S1357" s="33" t="s">
        <v>13535</v>
      </c>
      <c r="T1357" s="13" t="s">
        <v>13536</v>
      </c>
      <c r="U1357" s="13" t="s">
        <v>50</v>
      </c>
      <c r="V1357" s="13">
        <v>6899995</v>
      </c>
      <c r="W1357" s="13" t="s">
        <v>60</v>
      </c>
      <c r="X1357" s="13">
        <v>6899995</v>
      </c>
      <c r="Y1357" s="13" t="s">
        <v>50</v>
      </c>
      <c r="Z1357" s="13">
        <v>1</v>
      </c>
      <c r="AA1357" s="13">
        <v>6899995</v>
      </c>
      <c r="AB1357" s="13" t="s">
        <v>60</v>
      </c>
      <c r="AC1357" s="13">
        <v>6899995</v>
      </c>
      <c r="AD1357" s="13" t="s">
        <v>178</v>
      </c>
      <c r="AE1357" s="13">
        <v>6899995</v>
      </c>
      <c r="AF1357" s="13" t="s">
        <v>60</v>
      </c>
      <c r="AG1357" s="13">
        <v>6899995</v>
      </c>
      <c r="AH1357" s="13">
        <v>6899995</v>
      </c>
      <c r="AI1357" s="13" t="s">
        <v>60</v>
      </c>
      <c r="AJ1357" s="13">
        <v>6899995</v>
      </c>
      <c r="AK1357" s="13" t="s">
        <v>50</v>
      </c>
      <c r="AL1357" s="13" t="s">
        <v>50</v>
      </c>
      <c r="AM1357" s="13" t="s">
        <v>13537</v>
      </c>
      <c r="AN1357" s="13" t="s">
        <v>66</v>
      </c>
      <c r="AO1357" s="13" t="s">
        <v>13538</v>
      </c>
      <c r="AP1357" s="21" t="s">
        <v>13539</v>
      </c>
      <c r="AQ1357" s="21" t="s">
        <v>13540</v>
      </c>
      <c r="AR1357" s="13" t="s">
        <v>50</v>
      </c>
    </row>
    <row r="1358" spans="1:44" ht="15" thickBot="1">
      <c r="A1358" s="4" t="s">
        <v>13541</v>
      </c>
      <c r="B1358" s="5">
        <v>2478</v>
      </c>
      <c r="C1358" s="6">
        <v>41275</v>
      </c>
      <c r="D1358" s="7" t="s">
        <v>45</v>
      </c>
      <c r="E1358" s="7" t="s">
        <v>46</v>
      </c>
      <c r="F1358" s="7" t="s">
        <v>47</v>
      </c>
      <c r="G1358" s="7" t="s">
        <v>87</v>
      </c>
      <c r="H1358" s="7" t="s">
        <v>2796</v>
      </c>
      <c r="I1358" s="7" t="s">
        <v>50</v>
      </c>
      <c r="J1358" s="6">
        <v>45509</v>
      </c>
      <c r="K1358" s="7" t="s">
        <v>191</v>
      </c>
      <c r="L1358" s="7" t="s">
        <v>162</v>
      </c>
      <c r="M1358" s="7" t="s">
        <v>13542</v>
      </c>
      <c r="N1358" s="7" t="s">
        <v>1626</v>
      </c>
      <c r="O1358" s="7" t="s">
        <v>13543</v>
      </c>
      <c r="P1358" s="5">
        <v>3709</v>
      </c>
      <c r="Q1358" s="7" t="s">
        <v>135</v>
      </c>
      <c r="R1358" s="34" t="s">
        <v>13544</v>
      </c>
      <c r="S1358" s="34" t="s">
        <v>13545</v>
      </c>
      <c r="T1358" s="7" t="s">
        <v>13546</v>
      </c>
      <c r="U1358" s="7" t="s">
        <v>50</v>
      </c>
      <c r="V1358" s="7">
        <v>5750000</v>
      </c>
      <c r="W1358" s="7" t="s">
        <v>60</v>
      </c>
      <c r="X1358" s="7">
        <v>5750000</v>
      </c>
      <c r="Y1358" s="7" t="s">
        <v>61</v>
      </c>
      <c r="Z1358" s="7">
        <v>6</v>
      </c>
      <c r="AA1358" s="7">
        <v>50000000</v>
      </c>
      <c r="AB1358" s="7" t="s">
        <v>1456</v>
      </c>
      <c r="AC1358" s="7">
        <v>56896868</v>
      </c>
      <c r="AD1358" s="7" t="s">
        <v>62</v>
      </c>
      <c r="AE1358" s="7">
        <v>92416171</v>
      </c>
      <c r="AF1358" s="7" t="s">
        <v>60</v>
      </c>
      <c r="AG1358" s="7">
        <v>92416171</v>
      </c>
      <c r="AH1358" s="7">
        <v>98166171</v>
      </c>
      <c r="AI1358" s="7" t="s">
        <v>60</v>
      </c>
      <c r="AJ1358" s="7">
        <v>98166171</v>
      </c>
      <c r="AK1358" s="7" t="s">
        <v>13547</v>
      </c>
      <c r="AL1358" s="7" t="s">
        <v>50</v>
      </c>
      <c r="AM1358" s="7" t="s">
        <v>13548</v>
      </c>
      <c r="AN1358" s="7" t="s">
        <v>66</v>
      </c>
      <c r="AO1358" s="7" t="s">
        <v>13549</v>
      </c>
      <c r="AP1358" s="22" t="s">
        <v>13550</v>
      </c>
      <c r="AQ1358" s="7" t="s">
        <v>50</v>
      </c>
      <c r="AR1358" s="7" t="s">
        <v>50</v>
      </c>
    </row>
    <row r="1359" spans="1:44" ht="15" thickBot="1">
      <c r="A1359" s="10" t="s">
        <v>13551</v>
      </c>
      <c r="B1359" s="11">
        <v>129326</v>
      </c>
      <c r="C1359" s="12">
        <v>44327</v>
      </c>
      <c r="D1359" s="13" t="s">
        <v>45</v>
      </c>
      <c r="E1359" s="13" t="s">
        <v>46</v>
      </c>
      <c r="F1359" s="13" t="s">
        <v>70</v>
      </c>
      <c r="G1359" s="13" t="s">
        <v>87</v>
      </c>
      <c r="H1359" s="13" t="s">
        <v>50</v>
      </c>
      <c r="I1359" s="13" t="s">
        <v>50</v>
      </c>
      <c r="J1359" s="12">
        <v>45505</v>
      </c>
      <c r="K1359" s="13" t="s">
        <v>50</v>
      </c>
      <c r="L1359" s="13" t="s">
        <v>178</v>
      </c>
      <c r="M1359" s="13" t="s">
        <v>13552</v>
      </c>
      <c r="N1359" s="13" t="s">
        <v>13553</v>
      </c>
      <c r="O1359" s="13" t="s">
        <v>13554</v>
      </c>
      <c r="P1359" s="11">
        <v>3736</v>
      </c>
      <c r="Q1359" s="13" t="s">
        <v>135</v>
      </c>
      <c r="R1359" s="33" t="s">
        <v>13555</v>
      </c>
      <c r="S1359" s="33" t="s">
        <v>13556</v>
      </c>
      <c r="T1359" s="13" t="s">
        <v>13557</v>
      </c>
      <c r="U1359" s="13" t="s">
        <v>13558</v>
      </c>
      <c r="V1359" s="13">
        <v>3200000</v>
      </c>
      <c r="W1359" s="13" t="s">
        <v>139</v>
      </c>
      <c r="X1359" s="13">
        <v>4113814</v>
      </c>
      <c r="Y1359" s="13" t="s">
        <v>50</v>
      </c>
      <c r="Z1359" s="13">
        <v>3</v>
      </c>
      <c r="AA1359" s="13">
        <v>3200000</v>
      </c>
      <c r="AB1359" s="13" t="s">
        <v>139</v>
      </c>
      <c r="AC1359" s="13">
        <v>4113814</v>
      </c>
      <c r="AD1359" s="13" t="s">
        <v>178</v>
      </c>
      <c r="AE1359" s="13">
        <v>5815060</v>
      </c>
      <c r="AF1359" s="13" t="s">
        <v>139</v>
      </c>
      <c r="AG1359" s="13">
        <v>7431155</v>
      </c>
      <c r="AH1359" s="13">
        <v>5815060</v>
      </c>
      <c r="AI1359" s="13" t="s">
        <v>139</v>
      </c>
      <c r="AJ1359" s="13">
        <v>7431155</v>
      </c>
      <c r="AK1359" s="13" t="s">
        <v>13559</v>
      </c>
      <c r="AL1359" s="13" t="s">
        <v>50</v>
      </c>
      <c r="AM1359" s="13" t="s">
        <v>13560</v>
      </c>
      <c r="AN1359" s="13" t="s">
        <v>66</v>
      </c>
      <c r="AO1359" s="13" t="s">
        <v>13561</v>
      </c>
      <c r="AP1359" s="21" t="s">
        <v>13562</v>
      </c>
      <c r="AQ1359" s="13" t="s">
        <v>50</v>
      </c>
      <c r="AR1359" s="13" t="s">
        <v>50</v>
      </c>
    </row>
    <row r="1360" spans="1:44" ht="15" thickBot="1">
      <c r="A1360" s="4" t="s">
        <v>13563</v>
      </c>
      <c r="B1360" s="7" t="s">
        <v>50</v>
      </c>
      <c r="C1360" s="6">
        <v>41275</v>
      </c>
      <c r="D1360" s="7" t="s">
        <v>45</v>
      </c>
      <c r="E1360" s="7" t="s">
        <v>46</v>
      </c>
      <c r="F1360" s="7" t="s">
        <v>70</v>
      </c>
      <c r="G1360" s="27" t="s">
        <v>54945</v>
      </c>
      <c r="H1360" s="7" t="s">
        <v>1449</v>
      </c>
      <c r="I1360" s="7" t="s">
        <v>50</v>
      </c>
      <c r="J1360" s="6">
        <v>45510</v>
      </c>
      <c r="K1360" s="7" t="s">
        <v>116</v>
      </c>
      <c r="L1360" s="7" t="s">
        <v>2837</v>
      </c>
      <c r="M1360" s="7" t="s">
        <v>13564</v>
      </c>
      <c r="N1360" s="7" t="s">
        <v>518</v>
      </c>
      <c r="O1360" s="7" t="s">
        <v>13565</v>
      </c>
      <c r="P1360" s="5">
        <v>3741</v>
      </c>
      <c r="Q1360" s="7" t="s">
        <v>520</v>
      </c>
      <c r="R1360" s="34" t="s">
        <v>13566</v>
      </c>
      <c r="S1360" s="34" t="s">
        <v>13567</v>
      </c>
      <c r="T1360" s="7" t="s">
        <v>50</v>
      </c>
      <c r="U1360" s="7" t="s">
        <v>13568</v>
      </c>
      <c r="V1360" s="7">
        <v>8000000</v>
      </c>
      <c r="W1360" s="7" t="s">
        <v>60</v>
      </c>
      <c r="X1360" s="7">
        <v>8000000</v>
      </c>
      <c r="Y1360" s="7" t="s">
        <v>50</v>
      </c>
      <c r="Z1360" s="7">
        <v>10</v>
      </c>
      <c r="AA1360" s="7">
        <v>26000000</v>
      </c>
      <c r="AB1360" s="7" t="s">
        <v>60</v>
      </c>
      <c r="AC1360" s="7">
        <v>26000000</v>
      </c>
      <c r="AD1360" s="7" t="s">
        <v>178</v>
      </c>
      <c r="AE1360" s="7">
        <v>67811199</v>
      </c>
      <c r="AF1360" s="7" t="s">
        <v>60</v>
      </c>
      <c r="AG1360" s="7">
        <v>67811199</v>
      </c>
      <c r="AH1360" s="7">
        <v>75811199</v>
      </c>
      <c r="AI1360" s="7" t="s">
        <v>60</v>
      </c>
      <c r="AJ1360" s="7">
        <v>75811199</v>
      </c>
      <c r="AK1360" s="7" t="s">
        <v>13569</v>
      </c>
      <c r="AL1360" s="7" t="s">
        <v>50</v>
      </c>
      <c r="AM1360" s="7" t="s">
        <v>13570</v>
      </c>
      <c r="AN1360" s="7" t="s">
        <v>66</v>
      </c>
      <c r="AO1360" s="7" t="s">
        <v>13571</v>
      </c>
      <c r="AP1360" s="22" t="s">
        <v>13572</v>
      </c>
      <c r="AQ1360" s="7" t="s">
        <v>50</v>
      </c>
      <c r="AR1360" s="7" t="s">
        <v>50</v>
      </c>
    </row>
    <row r="1361" spans="1:44" ht="15" thickBot="1">
      <c r="A1361" s="10" t="s">
        <v>13573</v>
      </c>
      <c r="B1361" s="11">
        <v>1792</v>
      </c>
      <c r="C1361" s="12">
        <v>44594</v>
      </c>
      <c r="D1361" s="13" t="s">
        <v>45</v>
      </c>
      <c r="E1361" s="13" t="s">
        <v>46</v>
      </c>
      <c r="F1361" s="13" t="s">
        <v>70</v>
      </c>
      <c r="G1361" s="13" t="s">
        <v>87</v>
      </c>
      <c r="H1361" s="13" t="s">
        <v>50</v>
      </c>
      <c r="I1361" s="13" t="s">
        <v>50</v>
      </c>
      <c r="J1361" s="12">
        <v>45511</v>
      </c>
      <c r="K1361" s="13" t="s">
        <v>50</v>
      </c>
      <c r="L1361" s="13" t="s">
        <v>241</v>
      </c>
      <c r="M1361" s="13" t="s">
        <v>13574</v>
      </c>
      <c r="N1361" s="13" t="s">
        <v>2976</v>
      </c>
      <c r="O1361" s="13" t="s">
        <v>13575</v>
      </c>
      <c r="P1361" s="11">
        <v>3753</v>
      </c>
      <c r="Q1361" s="13" t="s">
        <v>383</v>
      </c>
      <c r="R1361" s="33" t="s">
        <v>13576</v>
      </c>
      <c r="S1361" s="33" t="s">
        <v>13577</v>
      </c>
      <c r="T1361" s="13" t="s">
        <v>13578</v>
      </c>
      <c r="U1361" s="13" t="s">
        <v>50</v>
      </c>
      <c r="V1361" s="13">
        <v>21000000</v>
      </c>
      <c r="W1361" s="13" t="s">
        <v>60</v>
      </c>
      <c r="X1361" s="13">
        <v>21000000</v>
      </c>
      <c r="Y1361" s="13" t="s">
        <v>154</v>
      </c>
      <c r="Z1361" s="13">
        <v>2</v>
      </c>
      <c r="AA1361" s="13">
        <v>21000000</v>
      </c>
      <c r="AB1361" s="13" t="s">
        <v>60</v>
      </c>
      <c r="AC1361" s="13">
        <v>21000000</v>
      </c>
      <c r="AD1361" s="13" t="s">
        <v>241</v>
      </c>
      <c r="AE1361" s="13">
        <v>21500000</v>
      </c>
      <c r="AF1361" s="13" t="s">
        <v>60</v>
      </c>
      <c r="AG1361" s="13">
        <v>21500000</v>
      </c>
      <c r="AH1361" s="13">
        <v>21500000</v>
      </c>
      <c r="AI1361" s="13" t="s">
        <v>60</v>
      </c>
      <c r="AJ1361" s="13">
        <v>21500000</v>
      </c>
      <c r="AK1361" s="13" t="s">
        <v>13579</v>
      </c>
      <c r="AL1361" s="13" t="s">
        <v>50</v>
      </c>
      <c r="AM1361" s="13" t="s">
        <v>13580</v>
      </c>
      <c r="AN1361" s="13" t="s">
        <v>66</v>
      </c>
      <c r="AO1361" s="13" t="s">
        <v>13581</v>
      </c>
      <c r="AP1361" s="21" t="s">
        <v>13582</v>
      </c>
      <c r="AQ1361" s="13" t="s">
        <v>50</v>
      </c>
      <c r="AR1361" s="13" t="s">
        <v>50</v>
      </c>
    </row>
    <row r="1362" spans="1:44" ht="15" thickBot="1">
      <c r="A1362" s="4" t="s">
        <v>13583</v>
      </c>
      <c r="B1362" s="5">
        <v>2347459</v>
      </c>
      <c r="C1362" s="6">
        <v>44197</v>
      </c>
      <c r="D1362" s="7" t="s">
        <v>45</v>
      </c>
      <c r="E1362" s="7" t="s">
        <v>46</v>
      </c>
      <c r="F1362" s="7" t="s">
        <v>70</v>
      </c>
      <c r="G1362" s="26" t="s">
        <v>54946</v>
      </c>
      <c r="H1362" s="7" t="s">
        <v>50</v>
      </c>
      <c r="I1362" s="7" t="s">
        <v>50</v>
      </c>
      <c r="J1362" s="6">
        <v>45505</v>
      </c>
      <c r="K1362" s="7" t="s">
        <v>116</v>
      </c>
      <c r="L1362" s="7" t="s">
        <v>178</v>
      </c>
      <c r="M1362" s="7" t="s">
        <v>13584</v>
      </c>
      <c r="N1362" s="7" t="s">
        <v>1332</v>
      </c>
      <c r="O1362" s="7" t="s">
        <v>13585</v>
      </c>
      <c r="P1362" s="5">
        <v>3799</v>
      </c>
      <c r="Q1362" s="7" t="s">
        <v>1334</v>
      </c>
      <c r="R1362" s="34" t="s">
        <v>13586</v>
      </c>
      <c r="S1362" s="34" t="s">
        <v>13587</v>
      </c>
      <c r="T1362" s="7" t="s">
        <v>13588</v>
      </c>
      <c r="U1362" s="7" t="s">
        <v>50</v>
      </c>
      <c r="V1362" s="7">
        <v>1000</v>
      </c>
      <c r="W1362" s="7" t="s">
        <v>60</v>
      </c>
      <c r="X1362" s="7">
        <v>1000</v>
      </c>
      <c r="Y1362" s="7" t="s">
        <v>50</v>
      </c>
      <c r="Z1362" s="7">
        <v>4</v>
      </c>
      <c r="AA1362" s="7">
        <v>1000</v>
      </c>
      <c r="AB1362" s="7" t="s">
        <v>60</v>
      </c>
      <c r="AC1362" s="7">
        <v>1000</v>
      </c>
      <c r="AD1362" s="7" t="s">
        <v>178</v>
      </c>
      <c r="AE1362" s="7">
        <v>2840982</v>
      </c>
      <c r="AF1362" s="7" t="s">
        <v>60</v>
      </c>
      <c r="AG1362" s="7">
        <v>2840982</v>
      </c>
      <c r="AH1362" s="7">
        <v>2840982</v>
      </c>
      <c r="AI1362" s="7" t="s">
        <v>60</v>
      </c>
      <c r="AJ1362" s="7">
        <v>2840982</v>
      </c>
      <c r="AK1362" s="7" t="s">
        <v>13589</v>
      </c>
      <c r="AL1362" s="7" t="s">
        <v>50</v>
      </c>
      <c r="AM1362" s="7" t="s">
        <v>13590</v>
      </c>
      <c r="AN1362" s="7" t="s">
        <v>66</v>
      </c>
      <c r="AO1362" s="7" t="s">
        <v>13591</v>
      </c>
      <c r="AP1362" s="22" t="s">
        <v>13592</v>
      </c>
      <c r="AQ1362" s="7" t="s">
        <v>50</v>
      </c>
      <c r="AR1362" s="7" t="s">
        <v>50</v>
      </c>
    </row>
    <row r="1363" spans="1:44" ht="15" thickBot="1">
      <c r="A1363" s="10" t="s">
        <v>13593</v>
      </c>
      <c r="B1363" s="13" t="s">
        <v>50</v>
      </c>
      <c r="C1363" s="12">
        <v>41275</v>
      </c>
      <c r="D1363" s="13" t="s">
        <v>45</v>
      </c>
      <c r="E1363" s="13" t="s">
        <v>50</v>
      </c>
      <c r="F1363" s="13" t="s">
        <v>47</v>
      </c>
      <c r="G1363" s="13" t="s">
        <v>48</v>
      </c>
      <c r="H1363" s="13" t="s">
        <v>50</v>
      </c>
      <c r="I1363" s="13" t="s">
        <v>50</v>
      </c>
      <c r="J1363" s="12">
        <v>45505</v>
      </c>
      <c r="K1363" s="13" t="s">
        <v>50</v>
      </c>
      <c r="L1363" s="13" t="s">
        <v>62</v>
      </c>
      <c r="M1363" s="13" t="s">
        <v>13109</v>
      </c>
      <c r="N1363" s="13" t="s">
        <v>2675</v>
      </c>
      <c r="O1363" s="13" t="s">
        <v>13594</v>
      </c>
      <c r="P1363" s="11">
        <v>3800</v>
      </c>
      <c r="Q1363" s="13" t="s">
        <v>245</v>
      </c>
      <c r="R1363" s="33" t="s">
        <v>13595</v>
      </c>
      <c r="S1363" s="33" t="s">
        <v>13596</v>
      </c>
      <c r="T1363" s="13" t="s">
        <v>50</v>
      </c>
      <c r="U1363" s="13" t="s">
        <v>50</v>
      </c>
      <c r="V1363" s="13">
        <v>83730000000</v>
      </c>
      <c r="W1363" s="13" t="s">
        <v>250</v>
      </c>
      <c r="X1363" s="13">
        <v>999831128</v>
      </c>
      <c r="Y1363" s="13" t="s">
        <v>61</v>
      </c>
      <c r="Z1363" s="13">
        <v>1</v>
      </c>
      <c r="AA1363" s="13">
        <v>83730000000</v>
      </c>
      <c r="AB1363" s="13" t="s">
        <v>250</v>
      </c>
      <c r="AC1363" s="13">
        <v>999831128</v>
      </c>
      <c r="AD1363" s="13" t="s">
        <v>62</v>
      </c>
      <c r="AE1363" s="13">
        <v>83730000000</v>
      </c>
      <c r="AF1363" s="13" t="s">
        <v>250</v>
      </c>
      <c r="AG1363" s="13">
        <v>999831128</v>
      </c>
      <c r="AH1363" s="13">
        <v>83730000000</v>
      </c>
      <c r="AI1363" s="13" t="s">
        <v>250</v>
      </c>
      <c r="AJ1363" s="13">
        <v>999831128</v>
      </c>
      <c r="AK1363" s="13" t="s">
        <v>13597</v>
      </c>
      <c r="AL1363" s="13" t="s">
        <v>50</v>
      </c>
      <c r="AM1363" s="13" t="s">
        <v>13598</v>
      </c>
      <c r="AN1363" s="13" t="s">
        <v>66</v>
      </c>
      <c r="AO1363" s="13" t="s">
        <v>13599</v>
      </c>
      <c r="AP1363" s="21" t="s">
        <v>13600</v>
      </c>
      <c r="AQ1363" s="13" t="s">
        <v>50</v>
      </c>
      <c r="AR1363" s="13" t="s">
        <v>50</v>
      </c>
    </row>
    <row r="1364" spans="1:44" ht="15" thickBot="1">
      <c r="A1364" s="4" t="s">
        <v>13601</v>
      </c>
      <c r="B1364" s="7">
        <v>283</v>
      </c>
      <c r="C1364" s="6">
        <v>42736</v>
      </c>
      <c r="D1364" s="7" t="s">
        <v>45</v>
      </c>
      <c r="E1364" s="7" t="s">
        <v>46</v>
      </c>
      <c r="F1364" s="7" t="s">
        <v>70</v>
      </c>
      <c r="G1364" s="27" t="s">
        <v>54945</v>
      </c>
      <c r="H1364" s="7" t="s">
        <v>50</v>
      </c>
      <c r="I1364" s="7" t="s">
        <v>50</v>
      </c>
      <c r="J1364" s="6">
        <v>45506</v>
      </c>
      <c r="K1364" s="7" t="s">
        <v>116</v>
      </c>
      <c r="L1364" s="7" t="s">
        <v>467</v>
      </c>
      <c r="M1364" s="7" t="s">
        <v>13602</v>
      </c>
      <c r="N1364" s="7" t="s">
        <v>10129</v>
      </c>
      <c r="O1364" s="7" t="s">
        <v>13603</v>
      </c>
      <c r="P1364" s="5">
        <v>3807</v>
      </c>
      <c r="Q1364" s="7" t="s">
        <v>245</v>
      </c>
      <c r="R1364" s="34" t="s">
        <v>13604</v>
      </c>
      <c r="S1364" s="34" t="s">
        <v>13605</v>
      </c>
      <c r="T1364" s="7" t="s">
        <v>13606</v>
      </c>
      <c r="U1364" s="7" t="s">
        <v>13607</v>
      </c>
      <c r="V1364" s="7">
        <v>80000000</v>
      </c>
      <c r="W1364" s="7" t="s">
        <v>250</v>
      </c>
      <c r="X1364" s="7">
        <v>955425</v>
      </c>
      <c r="Y1364" s="7" t="s">
        <v>467</v>
      </c>
      <c r="Z1364" s="7">
        <v>3</v>
      </c>
      <c r="AA1364" s="7">
        <v>80000000</v>
      </c>
      <c r="AB1364" s="7" t="s">
        <v>250</v>
      </c>
      <c r="AC1364" s="7">
        <v>955425</v>
      </c>
      <c r="AD1364" s="7" t="s">
        <v>467</v>
      </c>
      <c r="AE1364" s="7">
        <v>1314272</v>
      </c>
      <c r="AF1364" s="7" t="s">
        <v>60</v>
      </c>
      <c r="AG1364" s="7">
        <v>1314272</v>
      </c>
      <c r="AH1364" s="7">
        <v>1314272</v>
      </c>
      <c r="AI1364" s="7" t="s">
        <v>60</v>
      </c>
      <c r="AJ1364" s="7">
        <v>1314272</v>
      </c>
      <c r="AK1364" s="7" t="s">
        <v>13608</v>
      </c>
      <c r="AL1364" s="7" t="s">
        <v>50</v>
      </c>
      <c r="AM1364" s="7" t="s">
        <v>13609</v>
      </c>
      <c r="AN1364" s="7" t="s">
        <v>66</v>
      </c>
      <c r="AO1364" s="7" t="s">
        <v>13610</v>
      </c>
      <c r="AP1364" s="22" t="s">
        <v>13611</v>
      </c>
      <c r="AQ1364" s="7" t="s">
        <v>50</v>
      </c>
      <c r="AR1364" s="7" t="s">
        <v>50</v>
      </c>
    </row>
    <row r="1365" spans="1:44" ht="15" thickBot="1">
      <c r="A1365" s="10" t="s">
        <v>13612</v>
      </c>
      <c r="B1365" s="13">
        <v>543</v>
      </c>
      <c r="C1365" s="12">
        <v>44197</v>
      </c>
      <c r="D1365" s="13" t="s">
        <v>45</v>
      </c>
      <c r="E1365" s="13" t="s">
        <v>46</v>
      </c>
      <c r="F1365" s="13" t="s">
        <v>70</v>
      </c>
      <c r="G1365" s="26" t="s">
        <v>54946</v>
      </c>
      <c r="H1365" s="13" t="s">
        <v>2619</v>
      </c>
      <c r="I1365" s="13" t="s">
        <v>50</v>
      </c>
      <c r="J1365" s="12">
        <v>45511</v>
      </c>
      <c r="K1365" s="13" t="s">
        <v>116</v>
      </c>
      <c r="L1365" s="13" t="s">
        <v>52</v>
      </c>
      <c r="M1365" s="13" t="s">
        <v>13613</v>
      </c>
      <c r="N1365" s="13" t="s">
        <v>720</v>
      </c>
      <c r="O1365" s="13" t="s">
        <v>13614</v>
      </c>
      <c r="P1365" s="11">
        <v>3829</v>
      </c>
      <c r="Q1365" s="13" t="s">
        <v>135</v>
      </c>
      <c r="R1365" s="33" t="s">
        <v>13615</v>
      </c>
      <c r="S1365" s="33" t="s">
        <v>13616</v>
      </c>
      <c r="T1365" s="13" t="s">
        <v>13617</v>
      </c>
      <c r="U1365" s="13" t="s">
        <v>50</v>
      </c>
      <c r="V1365" s="13">
        <v>750000</v>
      </c>
      <c r="W1365" s="13" t="s">
        <v>139</v>
      </c>
      <c r="X1365" s="13">
        <v>953587</v>
      </c>
      <c r="Y1365" s="13" t="s">
        <v>467</v>
      </c>
      <c r="Z1365" s="13">
        <v>2</v>
      </c>
      <c r="AA1365" s="13">
        <v>10500000</v>
      </c>
      <c r="AB1365" s="13" t="s">
        <v>139</v>
      </c>
      <c r="AC1365" s="13">
        <v>13256187</v>
      </c>
      <c r="AD1365" s="13" t="s">
        <v>467</v>
      </c>
      <c r="AE1365" s="13">
        <v>10500000</v>
      </c>
      <c r="AF1365" s="13" t="s">
        <v>139</v>
      </c>
      <c r="AG1365" s="13">
        <v>13256187</v>
      </c>
      <c r="AH1365" s="13">
        <v>11250000</v>
      </c>
      <c r="AI1365" s="13" t="s">
        <v>139</v>
      </c>
      <c r="AJ1365" s="13">
        <v>14209774</v>
      </c>
      <c r="AK1365" s="13" t="s">
        <v>13618</v>
      </c>
      <c r="AL1365" s="13" t="s">
        <v>50</v>
      </c>
      <c r="AM1365" s="13" t="s">
        <v>13619</v>
      </c>
      <c r="AN1365" s="13" t="s">
        <v>66</v>
      </c>
      <c r="AO1365" s="13" t="s">
        <v>13620</v>
      </c>
      <c r="AP1365" s="21" t="s">
        <v>13621</v>
      </c>
      <c r="AQ1365" s="13" t="s">
        <v>50</v>
      </c>
      <c r="AR1365" s="13" t="s">
        <v>50</v>
      </c>
    </row>
    <row r="1366" spans="1:44" ht="15" thickBot="1">
      <c r="A1366" s="4" t="s">
        <v>13622</v>
      </c>
      <c r="B1366" s="7">
        <v>367</v>
      </c>
      <c r="C1366" s="6">
        <v>44072</v>
      </c>
      <c r="D1366" s="7" t="s">
        <v>45</v>
      </c>
      <c r="E1366" s="7" t="s">
        <v>46</v>
      </c>
      <c r="F1366" s="7" t="s">
        <v>70</v>
      </c>
      <c r="G1366" s="27" t="s">
        <v>54945</v>
      </c>
      <c r="H1366" s="7" t="s">
        <v>50</v>
      </c>
      <c r="I1366" s="7" t="s">
        <v>50</v>
      </c>
      <c r="J1366" s="6">
        <v>45511</v>
      </c>
      <c r="K1366" s="7" t="s">
        <v>50</v>
      </c>
      <c r="L1366" s="7" t="s">
        <v>467</v>
      </c>
      <c r="M1366" s="7" t="s">
        <v>13623</v>
      </c>
      <c r="N1366" s="7" t="s">
        <v>1706</v>
      </c>
      <c r="O1366" s="7" t="s">
        <v>13624</v>
      </c>
      <c r="P1366" s="5">
        <v>3835</v>
      </c>
      <c r="Q1366" s="7" t="s">
        <v>1334</v>
      </c>
      <c r="R1366" s="34" t="s">
        <v>13625</v>
      </c>
      <c r="S1366" s="34" t="s">
        <v>13626</v>
      </c>
      <c r="T1366" s="7" t="s">
        <v>13627</v>
      </c>
      <c r="U1366" s="7" t="s">
        <v>50</v>
      </c>
      <c r="V1366" s="7">
        <v>8500000</v>
      </c>
      <c r="W1366" s="7" t="s">
        <v>6180</v>
      </c>
      <c r="X1366" s="7">
        <v>5097577</v>
      </c>
      <c r="Y1366" s="7" t="s">
        <v>467</v>
      </c>
      <c r="Z1366" s="7">
        <v>3</v>
      </c>
      <c r="AA1366" s="7">
        <v>8500000</v>
      </c>
      <c r="AB1366" s="7" t="s">
        <v>6180</v>
      </c>
      <c r="AC1366" s="7">
        <v>5097577</v>
      </c>
      <c r="AD1366" s="7" t="s">
        <v>467</v>
      </c>
      <c r="AE1366" s="7">
        <v>5377577</v>
      </c>
      <c r="AF1366" s="7" t="s">
        <v>60</v>
      </c>
      <c r="AG1366" s="7">
        <v>5377577</v>
      </c>
      <c r="AH1366" s="7">
        <v>5377577</v>
      </c>
      <c r="AI1366" s="7" t="s">
        <v>60</v>
      </c>
      <c r="AJ1366" s="7">
        <v>5377577</v>
      </c>
      <c r="AK1366" s="7" t="s">
        <v>13628</v>
      </c>
      <c r="AL1366" s="7" t="s">
        <v>50</v>
      </c>
      <c r="AM1366" s="7" t="s">
        <v>13629</v>
      </c>
      <c r="AN1366" s="7" t="s">
        <v>66</v>
      </c>
      <c r="AO1366" s="7" t="s">
        <v>13627</v>
      </c>
      <c r="AP1366" s="22" t="s">
        <v>13630</v>
      </c>
      <c r="AQ1366" s="7" t="s">
        <v>50</v>
      </c>
      <c r="AR1366" s="7" t="s">
        <v>50</v>
      </c>
    </row>
    <row r="1367" spans="1:44" ht="15" thickBot="1">
      <c r="A1367" s="10" t="s">
        <v>13631</v>
      </c>
      <c r="B1367" s="13">
        <v>860</v>
      </c>
      <c r="C1367" s="12">
        <v>29587</v>
      </c>
      <c r="D1367" s="13" t="s">
        <v>45</v>
      </c>
      <c r="E1367" s="13" t="s">
        <v>46</v>
      </c>
      <c r="F1367" s="13" t="s">
        <v>47</v>
      </c>
      <c r="G1367" s="27" t="s">
        <v>54945</v>
      </c>
      <c r="H1367" s="13" t="s">
        <v>240</v>
      </c>
      <c r="I1367" s="13" t="s">
        <v>50</v>
      </c>
      <c r="J1367" s="12">
        <v>45505</v>
      </c>
      <c r="K1367" s="13" t="s">
        <v>89</v>
      </c>
      <c r="L1367" s="13" t="s">
        <v>62</v>
      </c>
      <c r="M1367" s="13" t="s">
        <v>6369</v>
      </c>
      <c r="N1367" s="13" t="s">
        <v>1222</v>
      </c>
      <c r="O1367" s="13" t="s">
        <v>13632</v>
      </c>
      <c r="P1367" s="11">
        <v>3851</v>
      </c>
      <c r="Q1367" s="13" t="s">
        <v>707</v>
      </c>
      <c r="R1367" s="33" t="s">
        <v>13633</v>
      </c>
      <c r="S1367" s="33" t="s">
        <v>13634</v>
      </c>
      <c r="T1367" s="13" t="s">
        <v>13635</v>
      </c>
      <c r="U1367" s="13" t="s">
        <v>13636</v>
      </c>
      <c r="V1367" s="13">
        <v>6441597</v>
      </c>
      <c r="W1367" s="13" t="s">
        <v>1085</v>
      </c>
      <c r="X1367" s="13">
        <v>4640569</v>
      </c>
      <c r="Y1367" s="13" t="s">
        <v>61</v>
      </c>
      <c r="Z1367" s="13">
        <v>11</v>
      </c>
      <c r="AA1367" s="13">
        <v>6441597</v>
      </c>
      <c r="AB1367" s="13" t="s">
        <v>1085</v>
      </c>
      <c r="AC1367" s="13">
        <v>4640569</v>
      </c>
      <c r="AD1367" s="13" t="s">
        <v>62</v>
      </c>
      <c r="AE1367" s="13">
        <v>142524618</v>
      </c>
      <c r="AF1367" s="13" t="s">
        <v>60</v>
      </c>
      <c r="AG1367" s="13">
        <v>142524618</v>
      </c>
      <c r="AH1367" s="13">
        <v>148513491</v>
      </c>
      <c r="AI1367" s="13" t="s">
        <v>60</v>
      </c>
      <c r="AJ1367" s="13">
        <v>148513491</v>
      </c>
      <c r="AK1367" s="13" t="s">
        <v>13637</v>
      </c>
      <c r="AL1367" s="13" t="s">
        <v>50</v>
      </c>
      <c r="AM1367" s="13" t="s">
        <v>13638</v>
      </c>
      <c r="AN1367" s="13" t="s">
        <v>66</v>
      </c>
      <c r="AO1367" s="13" t="s">
        <v>13639</v>
      </c>
      <c r="AP1367" s="21" t="s">
        <v>13640</v>
      </c>
      <c r="AQ1367" s="13" t="s">
        <v>50</v>
      </c>
      <c r="AR1367" s="13" t="s">
        <v>50</v>
      </c>
    </row>
    <row r="1368" spans="1:44" ht="15" thickBot="1">
      <c r="A1368" s="4" t="s">
        <v>13641</v>
      </c>
      <c r="B1368" s="5">
        <v>73045</v>
      </c>
      <c r="C1368" s="6">
        <v>34700</v>
      </c>
      <c r="D1368" s="7" t="s">
        <v>45</v>
      </c>
      <c r="E1368" s="7" t="s">
        <v>46</v>
      </c>
      <c r="F1368" s="7" t="s">
        <v>47</v>
      </c>
      <c r="G1368" s="7" t="s">
        <v>48</v>
      </c>
      <c r="H1368" s="7" t="s">
        <v>49</v>
      </c>
      <c r="I1368" s="7" t="s">
        <v>50</v>
      </c>
      <c r="J1368" s="6">
        <v>45513</v>
      </c>
      <c r="K1368" s="7" t="s">
        <v>51</v>
      </c>
      <c r="L1368" s="7" t="s">
        <v>268</v>
      </c>
      <c r="M1368" s="7" t="s">
        <v>13642</v>
      </c>
      <c r="N1368" s="7" t="s">
        <v>628</v>
      </c>
      <c r="O1368" s="7" t="s">
        <v>13643</v>
      </c>
      <c r="P1368" s="5">
        <v>3892</v>
      </c>
      <c r="Q1368" s="7" t="s">
        <v>630</v>
      </c>
      <c r="R1368" s="34" t="s">
        <v>13644</v>
      </c>
      <c r="S1368" s="34" t="s">
        <v>13645</v>
      </c>
      <c r="T1368" s="7" t="s">
        <v>50</v>
      </c>
      <c r="U1368" s="7" t="s">
        <v>13646</v>
      </c>
      <c r="V1368" s="7">
        <v>611569616</v>
      </c>
      <c r="W1368" s="7" t="s">
        <v>60</v>
      </c>
      <c r="X1368" s="7">
        <v>611569616</v>
      </c>
      <c r="Y1368" s="7" t="s">
        <v>171</v>
      </c>
      <c r="Z1368" s="7">
        <v>5</v>
      </c>
      <c r="AA1368" s="7" t="s">
        <v>50</v>
      </c>
      <c r="AB1368" s="7" t="s">
        <v>50</v>
      </c>
      <c r="AC1368" s="7" t="s">
        <v>50</v>
      </c>
      <c r="AD1368" s="7" t="s">
        <v>178</v>
      </c>
      <c r="AE1368" s="7" t="s">
        <v>50</v>
      </c>
      <c r="AF1368" s="7" t="s">
        <v>50</v>
      </c>
      <c r="AG1368" s="7" t="s">
        <v>50</v>
      </c>
      <c r="AH1368" s="7">
        <v>12243569616</v>
      </c>
      <c r="AI1368" s="7" t="s">
        <v>60</v>
      </c>
      <c r="AJ1368" s="7">
        <v>12243569616</v>
      </c>
      <c r="AK1368" s="7" t="s">
        <v>13647</v>
      </c>
      <c r="AL1368" s="7" t="s">
        <v>50</v>
      </c>
      <c r="AM1368" s="7" t="s">
        <v>13648</v>
      </c>
      <c r="AN1368" s="7" t="s">
        <v>66</v>
      </c>
      <c r="AO1368" s="7" t="s">
        <v>13649</v>
      </c>
      <c r="AP1368" s="22" t="s">
        <v>13650</v>
      </c>
      <c r="AQ1368" s="7" t="s">
        <v>50</v>
      </c>
      <c r="AR1368" s="7" t="s">
        <v>50</v>
      </c>
    </row>
    <row r="1369" spans="1:44" ht="15" thickBot="1">
      <c r="A1369" s="10" t="s">
        <v>13651</v>
      </c>
      <c r="B1369" s="13" t="s">
        <v>50</v>
      </c>
      <c r="C1369" s="12">
        <v>45292</v>
      </c>
      <c r="D1369" s="13" t="s">
        <v>45</v>
      </c>
      <c r="E1369" s="13" t="s">
        <v>46</v>
      </c>
      <c r="F1369" s="13" t="s">
        <v>70</v>
      </c>
      <c r="G1369" s="26" t="s">
        <v>54946</v>
      </c>
      <c r="H1369" s="13" t="s">
        <v>50</v>
      </c>
      <c r="I1369" s="13" t="s">
        <v>50</v>
      </c>
      <c r="J1369" s="12">
        <v>45510</v>
      </c>
      <c r="K1369" s="13" t="s">
        <v>50</v>
      </c>
      <c r="L1369" s="13" t="s">
        <v>178</v>
      </c>
      <c r="M1369" s="13" t="s">
        <v>13652</v>
      </c>
      <c r="N1369" s="13" t="s">
        <v>75</v>
      </c>
      <c r="O1369" s="13" t="s">
        <v>13653</v>
      </c>
      <c r="P1369" s="11">
        <v>3937</v>
      </c>
      <c r="Q1369" s="13" t="s">
        <v>77</v>
      </c>
      <c r="R1369" s="33" t="s">
        <v>13654</v>
      </c>
      <c r="S1369" s="33" t="s">
        <v>13655</v>
      </c>
      <c r="T1369" s="13" t="s">
        <v>13656</v>
      </c>
      <c r="U1369" s="13" t="s">
        <v>50</v>
      </c>
      <c r="V1369" s="13">
        <v>40000000</v>
      </c>
      <c r="W1369" s="13" t="s">
        <v>60</v>
      </c>
      <c r="X1369" s="13">
        <v>40000000</v>
      </c>
      <c r="Y1369" s="13" t="s">
        <v>50</v>
      </c>
      <c r="Z1369" s="13">
        <v>1</v>
      </c>
      <c r="AA1369" s="13">
        <v>40000000</v>
      </c>
      <c r="AB1369" s="13" t="s">
        <v>60</v>
      </c>
      <c r="AC1369" s="13">
        <v>40000000</v>
      </c>
      <c r="AD1369" s="13" t="s">
        <v>178</v>
      </c>
      <c r="AE1369" s="13">
        <v>40000000</v>
      </c>
      <c r="AF1369" s="13" t="s">
        <v>60</v>
      </c>
      <c r="AG1369" s="13">
        <v>40000000</v>
      </c>
      <c r="AH1369" s="13">
        <v>40000000</v>
      </c>
      <c r="AI1369" s="13" t="s">
        <v>60</v>
      </c>
      <c r="AJ1369" s="13">
        <v>40000000</v>
      </c>
      <c r="AK1369" s="13" t="s">
        <v>13657</v>
      </c>
      <c r="AL1369" s="13" t="s">
        <v>50</v>
      </c>
      <c r="AM1369" s="13" t="s">
        <v>13658</v>
      </c>
      <c r="AN1369" s="13" t="s">
        <v>66</v>
      </c>
      <c r="AO1369" s="13" t="s">
        <v>13659</v>
      </c>
      <c r="AP1369" s="21" t="s">
        <v>13660</v>
      </c>
      <c r="AQ1369" s="13" t="s">
        <v>50</v>
      </c>
      <c r="AR1369" s="13" t="s">
        <v>50</v>
      </c>
    </row>
    <row r="1370" spans="1:44" ht="15" thickBot="1">
      <c r="A1370" s="4" t="s">
        <v>13661</v>
      </c>
      <c r="B1370" s="7" t="s">
        <v>50</v>
      </c>
      <c r="C1370" s="6">
        <v>44470</v>
      </c>
      <c r="D1370" s="7" t="s">
        <v>45</v>
      </c>
      <c r="E1370" s="7" t="s">
        <v>46</v>
      </c>
      <c r="F1370" s="7" t="s">
        <v>70</v>
      </c>
      <c r="G1370" s="26" t="s">
        <v>54946</v>
      </c>
      <c r="H1370" s="7" t="s">
        <v>1091</v>
      </c>
      <c r="I1370" s="7" t="s">
        <v>50</v>
      </c>
      <c r="J1370" s="6">
        <v>45505</v>
      </c>
      <c r="K1370" s="7" t="s">
        <v>50</v>
      </c>
      <c r="L1370" s="7" t="s">
        <v>467</v>
      </c>
      <c r="M1370" s="7" t="s">
        <v>13662</v>
      </c>
      <c r="N1370" s="7" t="s">
        <v>75</v>
      </c>
      <c r="O1370" s="7" t="s">
        <v>13663</v>
      </c>
      <c r="P1370" s="5">
        <v>3940</v>
      </c>
      <c r="Q1370" s="7" t="s">
        <v>77</v>
      </c>
      <c r="R1370" s="34" t="s">
        <v>13664</v>
      </c>
      <c r="S1370" s="34" t="s">
        <v>13665</v>
      </c>
      <c r="T1370" s="7" t="s">
        <v>50</v>
      </c>
      <c r="U1370" s="7" t="s">
        <v>50</v>
      </c>
      <c r="V1370" s="7">
        <v>5000000</v>
      </c>
      <c r="W1370" s="7" t="s">
        <v>60</v>
      </c>
      <c r="X1370" s="7">
        <v>5000000</v>
      </c>
      <c r="Y1370" s="7" t="s">
        <v>467</v>
      </c>
      <c r="Z1370" s="7">
        <v>3</v>
      </c>
      <c r="AA1370" s="7">
        <v>5000000</v>
      </c>
      <c r="AB1370" s="7" t="s">
        <v>60</v>
      </c>
      <c r="AC1370" s="7">
        <v>5000000</v>
      </c>
      <c r="AD1370" s="7" t="s">
        <v>467</v>
      </c>
      <c r="AE1370" s="7">
        <v>7775000</v>
      </c>
      <c r="AF1370" s="7" t="s">
        <v>60</v>
      </c>
      <c r="AG1370" s="7">
        <v>7775000</v>
      </c>
      <c r="AH1370" s="7">
        <v>7775000</v>
      </c>
      <c r="AI1370" s="7" t="s">
        <v>60</v>
      </c>
      <c r="AJ1370" s="7">
        <v>7775000</v>
      </c>
      <c r="AK1370" s="7" t="s">
        <v>13666</v>
      </c>
      <c r="AL1370" s="7" t="s">
        <v>50</v>
      </c>
      <c r="AM1370" s="7" t="s">
        <v>13667</v>
      </c>
      <c r="AN1370" s="7" t="s">
        <v>66</v>
      </c>
      <c r="AO1370" s="7" t="s">
        <v>13668</v>
      </c>
      <c r="AP1370" s="22" t="s">
        <v>13669</v>
      </c>
      <c r="AQ1370" s="7" t="s">
        <v>50</v>
      </c>
      <c r="AR1370" s="7" t="s">
        <v>50</v>
      </c>
    </row>
    <row r="1371" spans="1:44" ht="15" thickBot="1">
      <c r="A1371" s="10" t="s">
        <v>13670</v>
      </c>
      <c r="B1371" s="13">
        <v>30</v>
      </c>
      <c r="C1371" s="12">
        <v>43831</v>
      </c>
      <c r="D1371" s="13" t="s">
        <v>45</v>
      </c>
      <c r="E1371" s="13" t="s">
        <v>46</v>
      </c>
      <c r="F1371" s="13" t="s">
        <v>70</v>
      </c>
      <c r="G1371" s="26" t="s">
        <v>54946</v>
      </c>
      <c r="H1371" s="13" t="s">
        <v>2619</v>
      </c>
      <c r="I1371" s="13" t="s">
        <v>50</v>
      </c>
      <c r="J1371" s="12">
        <v>45511</v>
      </c>
      <c r="K1371" s="13" t="s">
        <v>116</v>
      </c>
      <c r="L1371" s="13" t="s">
        <v>178</v>
      </c>
      <c r="M1371" s="13" t="s">
        <v>2693</v>
      </c>
      <c r="N1371" s="13" t="s">
        <v>730</v>
      </c>
      <c r="O1371" s="13" t="s">
        <v>13671</v>
      </c>
      <c r="P1371" s="11">
        <v>3983</v>
      </c>
      <c r="Q1371" s="13" t="s">
        <v>616</v>
      </c>
      <c r="R1371" s="33" t="s">
        <v>13672</v>
      </c>
      <c r="S1371" s="33" t="s">
        <v>13673</v>
      </c>
      <c r="T1371" s="13" t="s">
        <v>13674</v>
      </c>
      <c r="U1371" s="13" t="s">
        <v>50</v>
      </c>
      <c r="V1371" s="13">
        <v>21775022</v>
      </c>
      <c r="W1371" s="13" t="s">
        <v>60</v>
      </c>
      <c r="X1371" s="13">
        <v>21775022</v>
      </c>
      <c r="Y1371" s="13" t="s">
        <v>50</v>
      </c>
      <c r="Z1371" s="13">
        <v>2</v>
      </c>
      <c r="AA1371" s="13">
        <v>21775022</v>
      </c>
      <c r="AB1371" s="13" t="s">
        <v>60</v>
      </c>
      <c r="AC1371" s="13">
        <v>21775022</v>
      </c>
      <c r="AD1371" s="13" t="s">
        <v>178</v>
      </c>
      <c r="AE1371" s="13">
        <v>72775022</v>
      </c>
      <c r="AF1371" s="13" t="s">
        <v>60</v>
      </c>
      <c r="AG1371" s="13">
        <v>72775022</v>
      </c>
      <c r="AH1371" s="13">
        <v>72775022</v>
      </c>
      <c r="AI1371" s="13" t="s">
        <v>60</v>
      </c>
      <c r="AJ1371" s="13">
        <v>72775022</v>
      </c>
      <c r="AK1371" s="13" t="s">
        <v>13675</v>
      </c>
      <c r="AL1371" s="13" t="s">
        <v>50</v>
      </c>
      <c r="AM1371" s="13" t="s">
        <v>13676</v>
      </c>
      <c r="AN1371" s="13" t="s">
        <v>66</v>
      </c>
      <c r="AO1371" s="13" t="s">
        <v>13677</v>
      </c>
      <c r="AP1371" s="21" t="s">
        <v>13678</v>
      </c>
      <c r="AQ1371" s="13" t="s">
        <v>50</v>
      </c>
      <c r="AR1371" s="13" t="s">
        <v>50</v>
      </c>
    </row>
    <row r="1372" spans="1:44" ht="15" thickBot="1">
      <c r="A1372" s="4" t="s">
        <v>13679</v>
      </c>
      <c r="B1372" s="5">
        <v>1210</v>
      </c>
      <c r="C1372" s="6">
        <v>43101</v>
      </c>
      <c r="D1372" s="7" t="s">
        <v>45</v>
      </c>
      <c r="E1372" s="7" t="s">
        <v>46</v>
      </c>
      <c r="F1372" s="7" t="s">
        <v>70</v>
      </c>
      <c r="G1372" s="26" t="s">
        <v>54946</v>
      </c>
      <c r="H1372" s="7" t="s">
        <v>50</v>
      </c>
      <c r="I1372" s="7" t="s">
        <v>50</v>
      </c>
      <c r="J1372" s="6">
        <v>45510</v>
      </c>
      <c r="K1372" s="7" t="s">
        <v>50</v>
      </c>
      <c r="L1372" s="7" t="s">
        <v>241</v>
      </c>
      <c r="M1372" s="7" t="s">
        <v>13680</v>
      </c>
      <c r="N1372" s="7" t="s">
        <v>791</v>
      </c>
      <c r="O1372" s="7" t="s">
        <v>13681</v>
      </c>
      <c r="P1372" s="5">
        <v>3990</v>
      </c>
      <c r="Q1372" s="7" t="s">
        <v>245</v>
      </c>
      <c r="R1372" s="34" t="s">
        <v>13682</v>
      </c>
      <c r="S1372" s="34" t="s">
        <v>13683</v>
      </c>
      <c r="T1372" s="7" t="s">
        <v>50</v>
      </c>
      <c r="U1372" s="7" t="s">
        <v>50</v>
      </c>
      <c r="V1372" s="7">
        <v>200000000</v>
      </c>
      <c r="W1372" s="7" t="s">
        <v>250</v>
      </c>
      <c r="X1372" s="7">
        <v>2384916</v>
      </c>
      <c r="Y1372" s="7" t="s">
        <v>154</v>
      </c>
      <c r="Z1372" s="7">
        <v>2</v>
      </c>
      <c r="AA1372" s="7">
        <v>200000000</v>
      </c>
      <c r="AB1372" s="7" t="s">
        <v>250</v>
      </c>
      <c r="AC1372" s="7">
        <v>2384916</v>
      </c>
      <c r="AD1372" s="7" t="s">
        <v>241</v>
      </c>
      <c r="AE1372" s="7">
        <v>2200000000</v>
      </c>
      <c r="AF1372" s="7" t="s">
        <v>250</v>
      </c>
      <c r="AG1372" s="7">
        <v>26774548</v>
      </c>
      <c r="AH1372" s="7">
        <v>2200000000</v>
      </c>
      <c r="AI1372" s="7" t="s">
        <v>250</v>
      </c>
      <c r="AJ1372" s="7">
        <v>26774548</v>
      </c>
      <c r="AK1372" s="7" t="s">
        <v>13684</v>
      </c>
      <c r="AL1372" s="7" t="s">
        <v>50</v>
      </c>
      <c r="AM1372" s="7" t="s">
        <v>13685</v>
      </c>
      <c r="AN1372" s="7" t="s">
        <v>66</v>
      </c>
      <c r="AO1372" s="7" t="s">
        <v>13686</v>
      </c>
      <c r="AP1372" s="22" t="s">
        <v>13687</v>
      </c>
      <c r="AQ1372" s="7" t="s">
        <v>50</v>
      </c>
      <c r="AR1372" s="7" t="s">
        <v>50</v>
      </c>
    </row>
    <row r="1373" spans="1:44" ht="15" thickBot="1">
      <c r="A1373" s="10" t="s">
        <v>13688</v>
      </c>
      <c r="B1373" s="11">
        <v>2577</v>
      </c>
      <c r="C1373" s="12">
        <v>42795</v>
      </c>
      <c r="D1373" s="13" t="s">
        <v>45</v>
      </c>
      <c r="E1373" s="13" t="s">
        <v>46</v>
      </c>
      <c r="F1373" s="13" t="s">
        <v>70</v>
      </c>
      <c r="G1373" s="13" t="s">
        <v>87</v>
      </c>
      <c r="H1373" s="13" t="s">
        <v>2619</v>
      </c>
      <c r="I1373" s="13" t="s">
        <v>50</v>
      </c>
      <c r="J1373" s="12">
        <v>45505</v>
      </c>
      <c r="K1373" s="13" t="s">
        <v>191</v>
      </c>
      <c r="L1373" s="13" t="s">
        <v>178</v>
      </c>
      <c r="M1373" s="13" t="s">
        <v>12554</v>
      </c>
      <c r="N1373" s="13" t="s">
        <v>1626</v>
      </c>
      <c r="O1373" s="13" t="s">
        <v>13689</v>
      </c>
      <c r="P1373" s="11">
        <v>3992</v>
      </c>
      <c r="Q1373" s="13" t="s">
        <v>135</v>
      </c>
      <c r="R1373" s="33" t="s">
        <v>13690</v>
      </c>
      <c r="S1373" s="33" t="s">
        <v>13691</v>
      </c>
      <c r="T1373" s="13" t="s">
        <v>13692</v>
      </c>
      <c r="U1373" s="13" t="s">
        <v>50</v>
      </c>
      <c r="V1373" s="13" t="s">
        <v>50</v>
      </c>
      <c r="W1373" s="13" t="s">
        <v>50</v>
      </c>
      <c r="X1373" s="13" t="s">
        <v>50</v>
      </c>
      <c r="Y1373" s="13" t="s">
        <v>50</v>
      </c>
      <c r="Z1373" s="13">
        <v>9</v>
      </c>
      <c r="AA1373" s="13" t="s">
        <v>50</v>
      </c>
      <c r="AB1373" s="13" t="s">
        <v>50</v>
      </c>
      <c r="AC1373" s="13" t="s">
        <v>50</v>
      </c>
      <c r="AD1373" s="13" t="s">
        <v>178</v>
      </c>
      <c r="AE1373" s="13">
        <v>50930067</v>
      </c>
      <c r="AF1373" s="13" t="s">
        <v>60</v>
      </c>
      <c r="AG1373" s="13">
        <v>50930067</v>
      </c>
      <c r="AH1373" s="13">
        <v>51021829</v>
      </c>
      <c r="AI1373" s="13" t="s">
        <v>60</v>
      </c>
      <c r="AJ1373" s="13">
        <v>51021829</v>
      </c>
      <c r="AK1373" s="13" t="s">
        <v>13693</v>
      </c>
      <c r="AL1373" s="13" t="s">
        <v>50</v>
      </c>
      <c r="AM1373" s="13" t="s">
        <v>13694</v>
      </c>
      <c r="AN1373" s="13" t="s">
        <v>66</v>
      </c>
      <c r="AO1373" s="13" t="s">
        <v>13695</v>
      </c>
      <c r="AP1373" s="21" t="s">
        <v>13696</v>
      </c>
      <c r="AQ1373" s="13" t="s">
        <v>50</v>
      </c>
      <c r="AR1373" s="13" t="s">
        <v>50</v>
      </c>
    </row>
    <row r="1374" spans="1:44" ht="15" thickBot="1">
      <c r="A1374" s="4" t="s">
        <v>13697</v>
      </c>
      <c r="B1374" s="5">
        <v>4519</v>
      </c>
      <c r="C1374" s="6">
        <v>44774</v>
      </c>
      <c r="D1374" s="7" t="s">
        <v>45</v>
      </c>
      <c r="E1374" s="7" t="s">
        <v>46</v>
      </c>
      <c r="F1374" s="7" t="s">
        <v>70</v>
      </c>
      <c r="G1374" s="27" t="s">
        <v>54945</v>
      </c>
      <c r="H1374" s="7" t="s">
        <v>1091</v>
      </c>
      <c r="I1374" s="7" t="s">
        <v>50</v>
      </c>
      <c r="J1374" s="6">
        <v>45513</v>
      </c>
      <c r="K1374" s="7" t="s">
        <v>116</v>
      </c>
      <c r="L1374" s="7" t="s">
        <v>467</v>
      </c>
      <c r="M1374" s="7" t="s">
        <v>13698</v>
      </c>
      <c r="N1374" s="7" t="s">
        <v>75</v>
      </c>
      <c r="O1374" s="7" t="s">
        <v>13699</v>
      </c>
      <c r="P1374" s="5">
        <v>4007</v>
      </c>
      <c r="Q1374" s="7" t="s">
        <v>77</v>
      </c>
      <c r="R1374" s="34" t="s">
        <v>13700</v>
      </c>
      <c r="S1374" s="34" t="s">
        <v>13701</v>
      </c>
      <c r="T1374" s="7" t="s">
        <v>13702</v>
      </c>
      <c r="U1374" s="7">
        <v>6502654028</v>
      </c>
      <c r="V1374" s="7">
        <v>3000000</v>
      </c>
      <c r="W1374" s="7" t="s">
        <v>60</v>
      </c>
      <c r="X1374" s="7">
        <v>3000000</v>
      </c>
      <c r="Y1374" s="7" t="s">
        <v>467</v>
      </c>
      <c r="Z1374" s="7">
        <v>2</v>
      </c>
      <c r="AA1374" s="7">
        <v>3000000</v>
      </c>
      <c r="AB1374" s="7" t="s">
        <v>60</v>
      </c>
      <c r="AC1374" s="7">
        <v>3000000</v>
      </c>
      <c r="AD1374" s="7" t="s">
        <v>467</v>
      </c>
      <c r="AE1374" s="7">
        <v>3500000</v>
      </c>
      <c r="AF1374" s="7" t="s">
        <v>60</v>
      </c>
      <c r="AG1374" s="7">
        <v>3500000</v>
      </c>
      <c r="AH1374" s="7">
        <v>3500000</v>
      </c>
      <c r="AI1374" s="7" t="s">
        <v>60</v>
      </c>
      <c r="AJ1374" s="7">
        <v>3500000</v>
      </c>
      <c r="AK1374" s="7" t="s">
        <v>13703</v>
      </c>
      <c r="AL1374" s="7" t="s">
        <v>50</v>
      </c>
      <c r="AM1374" s="7" t="s">
        <v>13704</v>
      </c>
      <c r="AN1374" s="7" t="s">
        <v>66</v>
      </c>
      <c r="AO1374" s="7" t="s">
        <v>13705</v>
      </c>
      <c r="AP1374" s="22" t="s">
        <v>13706</v>
      </c>
      <c r="AQ1374" s="7" t="s">
        <v>50</v>
      </c>
      <c r="AR1374" s="7" t="s">
        <v>50</v>
      </c>
    </row>
    <row r="1375" spans="1:44" ht="15" thickBot="1">
      <c r="A1375" s="10" t="s">
        <v>13707</v>
      </c>
      <c r="B1375" s="11">
        <v>1227</v>
      </c>
      <c r="C1375" s="12">
        <v>27030</v>
      </c>
      <c r="D1375" s="13" t="s">
        <v>45</v>
      </c>
      <c r="E1375" s="13" t="s">
        <v>46</v>
      </c>
      <c r="F1375" s="13" t="s">
        <v>47</v>
      </c>
      <c r="G1375" s="13" t="s">
        <v>145</v>
      </c>
      <c r="H1375" s="13" t="s">
        <v>2020</v>
      </c>
      <c r="I1375" s="13" t="s">
        <v>50</v>
      </c>
      <c r="J1375" s="12">
        <v>45513</v>
      </c>
      <c r="K1375" s="13" t="s">
        <v>191</v>
      </c>
      <c r="L1375" s="13" t="s">
        <v>62</v>
      </c>
      <c r="M1375" s="13" t="s">
        <v>13708</v>
      </c>
      <c r="N1375" s="13" t="s">
        <v>13709</v>
      </c>
      <c r="O1375" s="13" t="s">
        <v>13710</v>
      </c>
      <c r="P1375" s="11">
        <v>4078</v>
      </c>
      <c r="Q1375" s="13" t="s">
        <v>642</v>
      </c>
      <c r="R1375" s="33" t="s">
        <v>13711</v>
      </c>
      <c r="S1375" s="33" t="s">
        <v>13712</v>
      </c>
      <c r="T1375" s="13" t="s">
        <v>13713</v>
      </c>
      <c r="U1375" s="13" t="s">
        <v>13714</v>
      </c>
      <c r="V1375" s="13">
        <v>2500000</v>
      </c>
      <c r="W1375" s="13" t="s">
        <v>60</v>
      </c>
      <c r="X1375" s="13">
        <v>2500000</v>
      </c>
      <c r="Y1375" s="13" t="s">
        <v>61</v>
      </c>
      <c r="Z1375" s="13">
        <v>3</v>
      </c>
      <c r="AA1375" s="13">
        <v>2500000</v>
      </c>
      <c r="AB1375" s="13" t="s">
        <v>60</v>
      </c>
      <c r="AC1375" s="13">
        <v>2500000</v>
      </c>
      <c r="AD1375" s="13" t="s">
        <v>62</v>
      </c>
      <c r="AE1375" s="13">
        <v>42500000</v>
      </c>
      <c r="AF1375" s="13" t="s">
        <v>60</v>
      </c>
      <c r="AG1375" s="13">
        <v>42500000</v>
      </c>
      <c r="AH1375" s="13">
        <v>43500000</v>
      </c>
      <c r="AI1375" s="13" t="s">
        <v>60</v>
      </c>
      <c r="AJ1375" s="13">
        <v>43500000</v>
      </c>
      <c r="AK1375" s="13" t="s">
        <v>13715</v>
      </c>
      <c r="AL1375" s="13" t="s">
        <v>50</v>
      </c>
      <c r="AM1375" s="13" t="s">
        <v>13716</v>
      </c>
      <c r="AN1375" s="13" t="s">
        <v>5666</v>
      </c>
      <c r="AO1375" s="13" t="s">
        <v>13717</v>
      </c>
      <c r="AP1375" s="21" t="s">
        <v>13718</v>
      </c>
      <c r="AQ1375" s="21" t="s">
        <v>13719</v>
      </c>
      <c r="AR1375" s="13" t="s">
        <v>50</v>
      </c>
    </row>
    <row r="1376" spans="1:44" ht="15" thickBot="1">
      <c r="A1376" s="4" t="s">
        <v>13720</v>
      </c>
      <c r="B1376" s="5">
        <v>1115</v>
      </c>
      <c r="C1376" s="6">
        <v>44197</v>
      </c>
      <c r="D1376" s="7" t="s">
        <v>45</v>
      </c>
      <c r="E1376" s="7" t="s">
        <v>46</v>
      </c>
      <c r="F1376" s="7" t="s">
        <v>70</v>
      </c>
      <c r="G1376" s="27" t="s">
        <v>54945</v>
      </c>
      <c r="H1376" s="7" t="s">
        <v>562</v>
      </c>
      <c r="I1376" s="7" t="s">
        <v>50</v>
      </c>
      <c r="J1376" s="6">
        <v>45506</v>
      </c>
      <c r="K1376" s="7" t="s">
        <v>50</v>
      </c>
      <c r="L1376" s="7" t="s">
        <v>178</v>
      </c>
      <c r="M1376" s="7" t="s">
        <v>13721</v>
      </c>
      <c r="N1376" s="7" t="s">
        <v>1416</v>
      </c>
      <c r="O1376" s="7" t="s">
        <v>13722</v>
      </c>
      <c r="P1376" s="5">
        <v>4089</v>
      </c>
      <c r="Q1376" s="7" t="s">
        <v>120</v>
      </c>
      <c r="R1376" s="34" t="s">
        <v>13723</v>
      </c>
      <c r="S1376" s="34" t="s">
        <v>13724</v>
      </c>
      <c r="T1376" s="7" t="s">
        <v>50</v>
      </c>
      <c r="U1376" s="7" t="s">
        <v>50</v>
      </c>
      <c r="V1376" s="7">
        <v>16999997</v>
      </c>
      <c r="W1376" s="7" t="s">
        <v>60</v>
      </c>
      <c r="X1376" s="7">
        <v>16999997</v>
      </c>
      <c r="Y1376" s="7" t="s">
        <v>50</v>
      </c>
      <c r="Z1376" s="7">
        <v>3</v>
      </c>
      <c r="AA1376" s="7">
        <v>16999997</v>
      </c>
      <c r="AB1376" s="7" t="s">
        <v>60</v>
      </c>
      <c r="AC1376" s="7">
        <v>16999997</v>
      </c>
      <c r="AD1376" s="7" t="s">
        <v>178</v>
      </c>
      <c r="AE1376" s="7">
        <v>16999997</v>
      </c>
      <c r="AF1376" s="7" t="s">
        <v>60</v>
      </c>
      <c r="AG1376" s="7">
        <v>16999997</v>
      </c>
      <c r="AH1376" s="7">
        <v>16999997</v>
      </c>
      <c r="AI1376" s="7" t="s">
        <v>60</v>
      </c>
      <c r="AJ1376" s="7">
        <v>16999997</v>
      </c>
      <c r="AK1376" s="7" t="s">
        <v>50</v>
      </c>
      <c r="AL1376" s="7" t="s">
        <v>50</v>
      </c>
      <c r="AM1376" s="7" t="s">
        <v>13725</v>
      </c>
      <c r="AN1376" s="7" t="s">
        <v>66</v>
      </c>
      <c r="AO1376" s="7" t="s">
        <v>13726</v>
      </c>
      <c r="AP1376" s="22" t="s">
        <v>13727</v>
      </c>
      <c r="AQ1376" s="7" t="s">
        <v>50</v>
      </c>
      <c r="AR1376" s="7" t="s">
        <v>50</v>
      </c>
    </row>
    <row r="1377" spans="1:44" ht="15" thickBot="1">
      <c r="A1377" s="10" t="s">
        <v>13728</v>
      </c>
      <c r="B1377" s="13" t="s">
        <v>50</v>
      </c>
      <c r="C1377" s="12">
        <v>43101</v>
      </c>
      <c r="D1377" s="13" t="s">
        <v>45</v>
      </c>
      <c r="E1377" s="13" t="s">
        <v>46</v>
      </c>
      <c r="F1377" s="13" t="s">
        <v>70</v>
      </c>
      <c r="G1377" s="26" t="s">
        <v>54946</v>
      </c>
      <c r="H1377" s="13" t="s">
        <v>2619</v>
      </c>
      <c r="I1377" s="13" t="s">
        <v>406</v>
      </c>
      <c r="J1377" s="12">
        <v>45509</v>
      </c>
      <c r="K1377" s="13" t="s">
        <v>50</v>
      </c>
      <c r="L1377" s="13" t="s">
        <v>467</v>
      </c>
      <c r="M1377" s="13" t="s">
        <v>1064</v>
      </c>
      <c r="N1377" s="13" t="s">
        <v>8215</v>
      </c>
      <c r="O1377" s="13" t="s">
        <v>13729</v>
      </c>
      <c r="P1377" s="11">
        <v>4090</v>
      </c>
      <c r="Q1377" s="13" t="s">
        <v>360</v>
      </c>
      <c r="R1377" s="33" t="s">
        <v>13730</v>
      </c>
      <c r="S1377" s="33" t="s">
        <v>13731</v>
      </c>
      <c r="T1377" s="13" t="s">
        <v>13732</v>
      </c>
      <c r="U1377" s="13" t="s">
        <v>50</v>
      </c>
      <c r="V1377" s="13">
        <v>6500000</v>
      </c>
      <c r="W1377" s="13" t="s">
        <v>209</v>
      </c>
      <c r="X1377" s="13">
        <v>7090187</v>
      </c>
      <c r="Y1377" s="13" t="s">
        <v>467</v>
      </c>
      <c r="Z1377" s="13">
        <v>2</v>
      </c>
      <c r="AA1377" s="13">
        <v>6500000</v>
      </c>
      <c r="AB1377" s="13" t="s">
        <v>209</v>
      </c>
      <c r="AC1377" s="13">
        <v>7090187</v>
      </c>
      <c r="AD1377" s="13" t="s">
        <v>467</v>
      </c>
      <c r="AE1377" s="13">
        <v>7000000</v>
      </c>
      <c r="AF1377" s="13" t="s">
        <v>209</v>
      </c>
      <c r="AG1377" s="13">
        <v>7698187</v>
      </c>
      <c r="AH1377" s="13">
        <v>7000000</v>
      </c>
      <c r="AI1377" s="13" t="s">
        <v>209</v>
      </c>
      <c r="AJ1377" s="13">
        <v>7698187</v>
      </c>
      <c r="AK1377" s="13" t="s">
        <v>13733</v>
      </c>
      <c r="AL1377" s="13" t="s">
        <v>50</v>
      </c>
      <c r="AM1377" s="13" t="s">
        <v>13734</v>
      </c>
      <c r="AN1377" s="13" t="s">
        <v>66</v>
      </c>
      <c r="AO1377" s="13" t="s">
        <v>13735</v>
      </c>
      <c r="AP1377" s="21" t="s">
        <v>13736</v>
      </c>
      <c r="AQ1377" s="13" t="s">
        <v>50</v>
      </c>
      <c r="AR1377" s="13" t="s">
        <v>50</v>
      </c>
    </row>
    <row r="1378" spans="1:44" ht="15" thickBot="1">
      <c r="A1378" s="4" t="s">
        <v>13737</v>
      </c>
      <c r="B1378" s="7" t="s">
        <v>50</v>
      </c>
      <c r="C1378" s="6">
        <v>44562</v>
      </c>
      <c r="D1378" s="7" t="s">
        <v>45</v>
      </c>
      <c r="E1378" s="7" t="s">
        <v>46</v>
      </c>
      <c r="F1378" s="7" t="s">
        <v>70</v>
      </c>
      <c r="G1378" s="26" t="s">
        <v>54946</v>
      </c>
      <c r="H1378" s="7" t="s">
        <v>50</v>
      </c>
      <c r="I1378" s="7" t="s">
        <v>50</v>
      </c>
      <c r="J1378" s="6">
        <v>45510</v>
      </c>
      <c r="K1378" s="7" t="s">
        <v>50</v>
      </c>
      <c r="L1378" s="7" t="s">
        <v>467</v>
      </c>
      <c r="M1378" s="7" t="s">
        <v>13738</v>
      </c>
      <c r="N1378" s="7" t="s">
        <v>133</v>
      </c>
      <c r="O1378" s="7" t="s">
        <v>13739</v>
      </c>
      <c r="P1378" s="5">
        <v>4199</v>
      </c>
      <c r="Q1378" s="7" t="s">
        <v>135</v>
      </c>
      <c r="R1378" s="34" t="s">
        <v>13740</v>
      </c>
      <c r="S1378" s="34" t="s">
        <v>13741</v>
      </c>
      <c r="T1378" s="7" t="s">
        <v>13742</v>
      </c>
      <c r="U1378" s="7" t="s">
        <v>50</v>
      </c>
      <c r="V1378" s="7">
        <v>2000000</v>
      </c>
      <c r="W1378" s="7" t="s">
        <v>139</v>
      </c>
      <c r="X1378" s="7">
        <v>2555502</v>
      </c>
      <c r="Y1378" s="7" t="s">
        <v>467</v>
      </c>
      <c r="Z1378" s="7">
        <v>2</v>
      </c>
      <c r="AA1378" s="7">
        <v>2000000</v>
      </c>
      <c r="AB1378" s="7" t="s">
        <v>139</v>
      </c>
      <c r="AC1378" s="7">
        <v>2555502</v>
      </c>
      <c r="AD1378" s="7" t="s">
        <v>467</v>
      </c>
      <c r="AE1378" s="7">
        <v>2608000</v>
      </c>
      <c r="AF1378" s="7" t="s">
        <v>139</v>
      </c>
      <c r="AG1378" s="7">
        <v>3303853</v>
      </c>
      <c r="AH1378" s="7">
        <v>2608000</v>
      </c>
      <c r="AI1378" s="7" t="s">
        <v>139</v>
      </c>
      <c r="AJ1378" s="7">
        <v>3303853</v>
      </c>
      <c r="AK1378" s="7" t="s">
        <v>13743</v>
      </c>
      <c r="AL1378" s="7" t="s">
        <v>50</v>
      </c>
      <c r="AM1378" s="7" t="s">
        <v>13744</v>
      </c>
      <c r="AN1378" s="7" t="s">
        <v>66</v>
      </c>
      <c r="AO1378" s="7" t="s">
        <v>13745</v>
      </c>
      <c r="AP1378" s="22" t="s">
        <v>13746</v>
      </c>
      <c r="AQ1378" s="7" t="s">
        <v>50</v>
      </c>
      <c r="AR1378" s="7" t="s">
        <v>50</v>
      </c>
    </row>
    <row r="1379" spans="1:44" ht="15" thickBot="1">
      <c r="A1379" s="10" t="s">
        <v>13747</v>
      </c>
      <c r="B1379" s="11">
        <v>29898</v>
      </c>
      <c r="C1379" s="12">
        <v>29221</v>
      </c>
      <c r="D1379" s="13" t="s">
        <v>45</v>
      </c>
      <c r="E1379" s="13" t="s">
        <v>46</v>
      </c>
      <c r="F1379" s="13" t="s">
        <v>47</v>
      </c>
      <c r="G1379" s="13" t="s">
        <v>71</v>
      </c>
      <c r="H1379" s="13" t="s">
        <v>12626</v>
      </c>
      <c r="I1379" s="13" t="s">
        <v>50</v>
      </c>
      <c r="J1379" s="12">
        <v>45506</v>
      </c>
      <c r="K1379" s="13" t="s">
        <v>282</v>
      </c>
      <c r="L1379" s="13" t="s">
        <v>162</v>
      </c>
      <c r="M1379" s="13" t="s">
        <v>13748</v>
      </c>
      <c r="N1379" s="13" t="s">
        <v>2719</v>
      </c>
      <c r="O1379" s="13" t="s">
        <v>13749</v>
      </c>
      <c r="P1379" s="11">
        <v>4219</v>
      </c>
      <c r="Q1379" s="13" t="s">
        <v>2721</v>
      </c>
      <c r="R1379" s="33" t="s">
        <v>13750</v>
      </c>
      <c r="S1379" s="33" t="s">
        <v>13751</v>
      </c>
      <c r="T1379" s="13" t="s">
        <v>50</v>
      </c>
      <c r="U1379" s="13">
        <v>2816180500</v>
      </c>
      <c r="V1379" s="13">
        <v>55000000</v>
      </c>
      <c r="W1379" s="13" t="s">
        <v>60</v>
      </c>
      <c r="X1379" s="13">
        <v>55000000</v>
      </c>
      <c r="Y1379" s="13" t="s">
        <v>61</v>
      </c>
      <c r="Z1379" s="13">
        <v>4</v>
      </c>
      <c r="AA1379" s="13" t="s">
        <v>50</v>
      </c>
      <c r="AB1379" s="13" t="s">
        <v>50</v>
      </c>
      <c r="AC1379" s="13" t="s">
        <v>50</v>
      </c>
      <c r="AD1379" s="13" t="s">
        <v>210</v>
      </c>
      <c r="AE1379" s="13" t="s">
        <v>50</v>
      </c>
      <c r="AF1379" s="13" t="s">
        <v>50</v>
      </c>
      <c r="AG1379" s="13" t="s">
        <v>50</v>
      </c>
      <c r="AH1379" s="13">
        <v>475000000</v>
      </c>
      <c r="AI1379" s="13" t="s">
        <v>60</v>
      </c>
      <c r="AJ1379" s="13">
        <v>475000000</v>
      </c>
      <c r="AK1379" s="13" t="s">
        <v>13752</v>
      </c>
      <c r="AL1379" s="13" t="s">
        <v>50</v>
      </c>
      <c r="AM1379" s="13" t="s">
        <v>13753</v>
      </c>
      <c r="AN1379" s="13" t="s">
        <v>66</v>
      </c>
      <c r="AO1379" s="13" t="s">
        <v>13754</v>
      </c>
      <c r="AP1379" s="13" t="s">
        <v>50</v>
      </c>
      <c r="AQ1379" s="21" t="s">
        <v>13755</v>
      </c>
      <c r="AR1379" s="13" t="s">
        <v>50</v>
      </c>
    </row>
    <row r="1380" spans="1:44" ht="15" thickBot="1">
      <c r="A1380" s="4" t="s">
        <v>1567</v>
      </c>
      <c r="B1380" s="5">
        <v>93611</v>
      </c>
      <c r="C1380" s="6">
        <v>44124</v>
      </c>
      <c r="D1380" s="7" t="s">
        <v>45</v>
      </c>
      <c r="E1380" s="7" t="s">
        <v>46</v>
      </c>
      <c r="F1380" s="7" t="s">
        <v>70</v>
      </c>
      <c r="G1380" s="27" t="s">
        <v>54945</v>
      </c>
      <c r="H1380" s="7" t="s">
        <v>50</v>
      </c>
      <c r="I1380" s="7" t="s">
        <v>50</v>
      </c>
      <c r="J1380" s="6">
        <v>45512</v>
      </c>
      <c r="K1380" s="7" t="s">
        <v>89</v>
      </c>
      <c r="L1380" s="7" t="s">
        <v>467</v>
      </c>
      <c r="M1380" s="7" t="s">
        <v>1568</v>
      </c>
      <c r="N1380" s="7" t="s">
        <v>1569</v>
      </c>
      <c r="O1380" s="7" t="s">
        <v>1570</v>
      </c>
      <c r="P1380" s="5">
        <v>4238</v>
      </c>
      <c r="Q1380" s="7" t="s">
        <v>1571</v>
      </c>
      <c r="R1380" s="34" t="s">
        <v>1572</v>
      </c>
      <c r="S1380" s="34" t="s">
        <v>1573</v>
      </c>
      <c r="T1380" s="7" t="s">
        <v>1574</v>
      </c>
      <c r="U1380" s="7" t="s">
        <v>1575</v>
      </c>
      <c r="V1380" s="7">
        <v>3500000</v>
      </c>
      <c r="W1380" s="7" t="s">
        <v>60</v>
      </c>
      <c r="X1380" s="7">
        <v>3500000</v>
      </c>
      <c r="Y1380" s="7" t="s">
        <v>467</v>
      </c>
      <c r="Z1380" s="7">
        <v>4</v>
      </c>
      <c r="AA1380" s="7">
        <v>3500000</v>
      </c>
      <c r="AB1380" s="7" t="s">
        <v>60</v>
      </c>
      <c r="AC1380" s="7">
        <v>3500000</v>
      </c>
      <c r="AD1380" s="7" t="s">
        <v>467</v>
      </c>
      <c r="AE1380" s="7">
        <v>3620000</v>
      </c>
      <c r="AF1380" s="7" t="s">
        <v>60</v>
      </c>
      <c r="AG1380" s="7">
        <v>3620000</v>
      </c>
      <c r="AH1380" s="7">
        <v>3620000</v>
      </c>
      <c r="AI1380" s="7" t="s">
        <v>60</v>
      </c>
      <c r="AJ1380" s="7">
        <v>3620000</v>
      </c>
      <c r="AK1380" s="7" t="s">
        <v>1576</v>
      </c>
      <c r="AL1380" s="7" t="s">
        <v>50</v>
      </c>
      <c r="AM1380" s="7" t="s">
        <v>1577</v>
      </c>
      <c r="AN1380" s="7" t="s">
        <v>66</v>
      </c>
      <c r="AO1380" s="7" t="s">
        <v>1578</v>
      </c>
      <c r="AP1380" s="22" t="s">
        <v>13756</v>
      </c>
      <c r="AQ1380" s="7" t="s">
        <v>50</v>
      </c>
      <c r="AR1380" s="7" t="s">
        <v>50</v>
      </c>
    </row>
    <row r="1381" spans="1:44" ht="15" thickBot="1">
      <c r="A1381" s="10" t="s">
        <v>13757</v>
      </c>
      <c r="B1381" s="11">
        <v>32729</v>
      </c>
      <c r="C1381" s="12">
        <v>41275</v>
      </c>
      <c r="D1381" s="13" t="s">
        <v>45</v>
      </c>
      <c r="E1381" s="13" t="s">
        <v>46</v>
      </c>
      <c r="F1381" s="13" t="s">
        <v>70</v>
      </c>
      <c r="G1381" s="13" t="s">
        <v>87</v>
      </c>
      <c r="H1381" s="13" t="s">
        <v>50</v>
      </c>
      <c r="I1381" s="13" t="s">
        <v>50</v>
      </c>
      <c r="J1381" s="12">
        <v>45509</v>
      </c>
      <c r="K1381" s="13" t="s">
        <v>116</v>
      </c>
      <c r="L1381" s="13" t="s">
        <v>210</v>
      </c>
      <c r="M1381" s="13" t="s">
        <v>13758</v>
      </c>
      <c r="N1381" s="13" t="s">
        <v>13759</v>
      </c>
      <c r="O1381" s="13" t="s">
        <v>13760</v>
      </c>
      <c r="P1381" s="11">
        <v>4280</v>
      </c>
      <c r="Q1381" s="13" t="s">
        <v>135</v>
      </c>
      <c r="R1381" s="33" t="s">
        <v>13761</v>
      </c>
      <c r="S1381" s="33" t="s">
        <v>13762</v>
      </c>
      <c r="T1381" s="13" t="s">
        <v>13763</v>
      </c>
      <c r="U1381" s="13" t="s">
        <v>13764</v>
      </c>
      <c r="V1381" s="13">
        <v>5000000</v>
      </c>
      <c r="W1381" s="13" t="s">
        <v>139</v>
      </c>
      <c r="X1381" s="13">
        <v>6367942</v>
      </c>
      <c r="Y1381" s="13" t="s">
        <v>50</v>
      </c>
      <c r="Z1381" s="13">
        <v>2</v>
      </c>
      <c r="AA1381" s="13">
        <v>5000000</v>
      </c>
      <c r="AB1381" s="13" t="s">
        <v>139</v>
      </c>
      <c r="AC1381" s="13">
        <v>6367942</v>
      </c>
      <c r="AD1381" s="13" t="s">
        <v>210</v>
      </c>
      <c r="AE1381" s="13">
        <v>5000000</v>
      </c>
      <c r="AF1381" s="13" t="s">
        <v>139</v>
      </c>
      <c r="AG1381" s="13">
        <v>6367942</v>
      </c>
      <c r="AH1381" s="13">
        <v>11000000</v>
      </c>
      <c r="AI1381" s="13" t="s">
        <v>139</v>
      </c>
      <c r="AJ1381" s="13">
        <v>14079995</v>
      </c>
      <c r="AK1381" s="13" t="s">
        <v>13765</v>
      </c>
      <c r="AL1381" s="13" t="s">
        <v>50</v>
      </c>
      <c r="AM1381" s="13" t="s">
        <v>13766</v>
      </c>
      <c r="AN1381" s="13" t="s">
        <v>66</v>
      </c>
      <c r="AO1381" s="13" t="s">
        <v>13767</v>
      </c>
      <c r="AP1381" s="21" t="s">
        <v>13768</v>
      </c>
      <c r="AQ1381" s="13" t="s">
        <v>50</v>
      </c>
      <c r="AR1381" s="13" t="s">
        <v>50</v>
      </c>
    </row>
    <row r="1382" spans="1:44" ht="15" thickBot="1">
      <c r="A1382" s="4" t="s">
        <v>13769</v>
      </c>
      <c r="B1382" s="5">
        <v>6051</v>
      </c>
      <c r="C1382" s="6">
        <v>38718</v>
      </c>
      <c r="D1382" s="7" t="s">
        <v>45</v>
      </c>
      <c r="E1382" s="7" t="s">
        <v>46</v>
      </c>
      <c r="F1382" s="7" t="s">
        <v>47</v>
      </c>
      <c r="G1382" s="7" t="s">
        <v>145</v>
      </c>
      <c r="H1382" s="7" t="s">
        <v>10470</v>
      </c>
      <c r="I1382" s="7" t="s">
        <v>50</v>
      </c>
      <c r="J1382" s="6">
        <v>45509</v>
      </c>
      <c r="K1382" s="7" t="s">
        <v>116</v>
      </c>
      <c r="L1382" s="7" t="s">
        <v>162</v>
      </c>
      <c r="M1382" s="7" t="s">
        <v>13770</v>
      </c>
      <c r="N1382" s="7" t="s">
        <v>769</v>
      </c>
      <c r="O1382" s="7" t="s">
        <v>13771</v>
      </c>
      <c r="P1382" s="5">
        <v>4330</v>
      </c>
      <c r="Q1382" s="7" t="s">
        <v>520</v>
      </c>
      <c r="R1382" s="31" t="s">
        <v>13772</v>
      </c>
      <c r="S1382" s="34" t="s">
        <v>13773</v>
      </c>
      <c r="T1382" s="7" t="s">
        <v>13774</v>
      </c>
      <c r="U1382" s="7" t="s">
        <v>13775</v>
      </c>
      <c r="V1382" s="7">
        <v>3000000</v>
      </c>
      <c r="W1382" s="7" t="s">
        <v>60</v>
      </c>
      <c r="X1382" s="7">
        <v>3000000</v>
      </c>
      <c r="Y1382" s="7" t="s">
        <v>61</v>
      </c>
      <c r="Z1382" s="7">
        <v>3</v>
      </c>
      <c r="AA1382" s="7">
        <v>2000000</v>
      </c>
      <c r="AB1382" s="7" t="s">
        <v>60</v>
      </c>
      <c r="AC1382" s="7">
        <v>2000000</v>
      </c>
      <c r="AD1382" s="7" t="s">
        <v>62</v>
      </c>
      <c r="AE1382" s="7">
        <v>67000000</v>
      </c>
      <c r="AF1382" s="7" t="s">
        <v>60</v>
      </c>
      <c r="AG1382" s="7">
        <v>67000000</v>
      </c>
      <c r="AH1382" s="7">
        <v>70000000</v>
      </c>
      <c r="AI1382" s="7" t="s">
        <v>60</v>
      </c>
      <c r="AJ1382" s="7">
        <v>70000000</v>
      </c>
      <c r="AK1382" s="7" t="s">
        <v>13776</v>
      </c>
      <c r="AL1382" s="7" t="s">
        <v>50</v>
      </c>
      <c r="AM1382" s="7" t="s">
        <v>13777</v>
      </c>
      <c r="AN1382" s="7" t="s">
        <v>66</v>
      </c>
      <c r="AO1382" s="7" t="s">
        <v>13778</v>
      </c>
      <c r="AP1382" s="22" t="s">
        <v>13779</v>
      </c>
      <c r="AQ1382" s="22" t="s">
        <v>13780</v>
      </c>
      <c r="AR1382" s="7" t="s">
        <v>50</v>
      </c>
    </row>
    <row r="1383" spans="1:44" ht="15" thickBot="1">
      <c r="A1383" s="10" t="s">
        <v>13781</v>
      </c>
      <c r="B1383" s="13">
        <v>298</v>
      </c>
      <c r="C1383" s="12">
        <v>24473</v>
      </c>
      <c r="D1383" s="13" t="s">
        <v>45</v>
      </c>
      <c r="E1383" s="13" t="s">
        <v>46</v>
      </c>
      <c r="F1383" s="13" t="s">
        <v>47</v>
      </c>
      <c r="G1383" s="26" t="s">
        <v>54946</v>
      </c>
      <c r="H1383" s="13" t="s">
        <v>13782</v>
      </c>
      <c r="I1383" s="13" t="s">
        <v>50</v>
      </c>
      <c r="J1383" s="12">
        <v>45510</v>
      </c>
      <c r="K1383" s="13" t="s">
        <v>191</v>
      </c>
      <c r="L1383" s="13" t="s">
        <v>62</v>
      </c>
      <c r="M1383" s="13" t="s">
        <v>2693</v>
      </c>
      <c r="N1383" s="13" t="s">
        <v>13783</v>
      </c>
      <c r="O1383" s="13" t="s">
        <v>13784</v>
      </c>
      <c r="P1383" s="11">
        <v>4338</v>
      </c>
      <c r="Q1383" s="13" t="s">
        <v>495</v>
      </c>
      <c r="R1383" s="33" t="s">
        <v>13785</v>
      </c>
      <c r="S1383" s="33" t="s">
        <v>13786</v>
      </c>
      <c r="T1383" s="13" t="s">
        <v>13787</v>
      </c>
      <c r="U1383" s="13">
        <v>9198552133</v>
      </c>
      <c r="V1383" s="13">
        <v>100000000</v>
      </c>
      <c r="W1383" s="13" t="s">
        <v>60</v>
      </c>
      <c r="X1383" s="13">
        <v>100000000</v>
      </c>
      <c r="Y1383" s="13" t="s">
        <v>61</v>
      </c>
      <c r="Z1383" s="13">
        <v>10</v>
      </c>
      <c r="AA1383" s="13">
        <v>100000000</v>
      </c>
      <c r="AB1383" s="13" t="s">
        <v>60</v>
      </c>
      <c r="AC1383" s="13">
        <v>100000000</v>
      </c>
      <c r="AD1383" s="13" t="s">
        <v>62</v>
      </c>
      <c r="AE1383" s="13">
        <v>203290000</v>
      </c>
      <c r="AF1383" s="13" t="s">
        <v>60</v>
      </c>
      <c r="AG1383" s="13">
        <v>203290000</v>
      </c>
      <c r="AH1383" s="13">
        <v>208290000</v>
      </c>
      <c r="AI1383" s="13" t="s">
        <v>60</v>
      </c>
      <c r="AJ1383" s="13">
        <v>208290000</v>
      </c>
      <c r="AK1383" s="13" t="s">
        <v>13788</v>
      </c>
      <c r="AL1383" s="13" t="s">
        <v>50</v>
      </c>
      <c r="AM1383" s="13" t="s">
        <v>13789</v>
      </c>
      <c r="AN1383" s="13" t="s">
        <v>66</v>
      </c>
      <c r="AO1383" s="13" t="s">
        <v>13790</v>
      </c>
      <c r="AP1383" s="21" t="s">
        <v>13791</v>
      </c>
      <c r="AQ1383" s="13" t="s">
        <v>50</v>
      </c>
      <c r="AR1383" s="13" t="s">
        <v>50</v>
      </c>
    </row>
    <row r="1384" spans="1:44" ht="15" thickBot="1">
      <c r="A1384" s="4" t="s">
        <v>13792</v>
      </c>
      <c r="B1384" s="7" t="s">
        <v>50</v>
      </c>
      <c r="C1384" s="6">
        <v>44927</v>
      </c>
      <c r="D1384" s="7" t="s">
        <v>45</v>
      </c>
      <c r="E1384" s="7" t="s">
        <v>46</v>
      </c>
      <c r="F1384" s="7" t="s">
        <v>70</v>
      </c>
      <c r="G1384" s="7" t="s">
        <v>87</v>
      </c>
      <c r="H1384" s="7" t="s">
        <v>50</v>
      </c>
      <c r="I1384" s="7" t="s">
        <v>50</v>
      </c>
      <c r="J1384" s="6">
        <v>45512</v>
      </c>
      <c r="K1384" s="7" t="s">
        <v>50</v>
      </c>
      <c r="L1384" s="7" t="s">
        <v>467</v>
      </c>
      <c r="M1384" s="7" t="s">
        <v>8207</v>
      </c>
      <c r="N1384" s="7" t="s">
        <v>543</v>
      </c>
      <c r="O1384" s="7" t="s">
        <v>13793</v>
      </c>
      <c r="P1384" s="5">
        <v>4341</v>
      </c>
      <c r="Q1384" s="7" t="s">
        <v>545</v>
      </c>
      <c r="R1384" s="31" t="s">
        <v>13794</v>
      </c>
      <c r="S1384" s="34" t="s">
        <v>13795</v>
      </c>
      <c r="T1384" s="7" t="s">
        <v>13796</v>
      </c>
      <c r="U1384" s="7" t="s">
        <v>50</v>
      </c>
      <c r="V1384" s="7">
        <v>6000000</v>
      </c>
      <c r="W1384" s="7" t="s">
        <v>60</v>
      </c>
      <c r="X1384" s="7">
        <v>6000000</v>
      </c>
      <c r="Y1384" s="7" t="s">
        <v>467</v>
      </c>
      <c r="Z1384" s="7">
        <v>1</v>
      </c>
      <c r="AA1384" s="7">
        <v>6000000</v>
      </c>
      <c r="AB1384" s="7" t="s">
        <v>60</v>
      </c>
      <c r="AC1384" s="7">
        <v>6000000</v>
      </c>
      <c r="AD1384" s="7" t="s">
        <v>467</v>
      </c>
      <c r="AE1384" s="7">
        <v>6000000</v>
      </c>
      <c r="AF1384" s="7" t="s">
        <v>60</v>
      </c>
      <c r="AG1384" s="7">
        <v>6000000</v>
      </c>
      <c r="AH1384" s="7">
        <v>6000000</v>
      </c>
      <c r="AI1384" s="7" t="s">
        <v>60</v>
      </c>
      <c r="AJ1384" s="7">
        <v>6000000</v>
      </c>
      <c r="AK1384" s="7" t="s">
        <v>50</v>
      </c>
      <c r="AL1384" s="7" t="s">
        <v>50</v>
      </c>
      <c r="AM1384" s="7" t="s">
        <v>13797</v>
      </c>
      <c r="AN1384" s="7" t="s">
        <v>66</v>
      </c>
      <c r="AO1384" s="7" t="s">
        <v>50</v>
      </c>
      <c r="AP1384" s="22" t="s">
        <v>13798</v>
      </c>
      <c r="AQ1384" s="7" t="s">
        <v>50</v>
      </c>
      <c r="AR1384" s="7" t="s">
        <v>255</v>
      </c>
    </row>
    <row r="1385" spans="1:44" ht="15" thickBot="1">
      <c r="A1385" s="10" t="s">
        <v>13799</v>
      </c>
      <c r="B1385" s="11">
        <v>2975</v>
      </c>
      <c r="C1385" s="12">
        <v>44057</v>
      </c>
      <c r="D1385" s="13" t="s">
        <v>45</v>
      </c>
      <c r="E1385" s="13" t="s">
        <v>46</v>
      </c>
      <c r="F1385" s="13" t="s">
        <v>70</v>
      </c>
      <c r="G1385" s="27" t="s">
        <v>54945</v>
      </c>
      <c r="H1385" s="13" t="s">
        <v>2619</v>
      </c>
      <c r="I1385" s="13" t="s">
        <v>50</v>
      </c>
      <c r="J1385" s="12">
        <v>45513</v>
      </c>
      <c r="K1385" s="13" t="s">
        <v>50</v>
      </c>
      <c r="L1385" s="13" t="s">
        <v>467</v>
      </c>
      <c r="M1385" s="13" t="s">
        <v>13800</v>
      </c>
      <c r="N1385" s="13" t="s">
        <v>133</v>
      </c>
      <c r="O1385" s="13" t="s">
        <v>13801</v>
      </c>
      <c r="P1385" s="11">
        <v>4362</v>
      </c>
      <c r="Q1385" s="13" t="s">
        <v>135</v>
      </c>
      <c r="R1385" s="33" t="s">
        <v>13802</v>
      </c>
      <c r="S1385" s="33" t="s">
        <v>13803</v>
      </c>
      <c r="T1385" s="13" t="s">
        <v>50</v>
      </c>
      <c r="U1385" s="13" t="s">
        <v>50</v>
      </c>
      <c r="V1385" s="13">
        <v>815000</v>
      </c>
      <c r="W1385" s="13" t="s">
        <v>139</v>
      </c>
      <c r="X1385" s="13">
        <v>1037657</v>
      </c>
      <c r="Y1385" s="13" t="s">
        <v>467</v>
      </c>
      <c r="Z1385" s="13">
        <v>3</v>
      </c>
      <c r="AA1385" s="13">
        <v>815000</v>
      </c>
      <c r="AB1385" s="13" t="s">
        <v>139</v>
      </c>
      <c r="AC1385" s="13">
        <v>1037657</v>
      </c>
      <c r="AD1385" s="13" t="s">
        <v>467</v>
      </c>
      <c r="AE1385" s="13">
        <v>1867657</v>
      </c>
      <c r="AF1385" s="13" t="s">
        <v>60</v>
      </c>
      <c r="AG1385" s="13">
        <v>1867657</v>
      </c>
      <c r="AH1385" s="13">
        <v>2249617</v>
      </c>
      <c r="AI1385" s="13" t="s">
        <v>60</v>
      </c>
      <c r="AJ1385" s="13">
        <v>2249617</v>
      </c>
      <c r="AK1385" s="13" t="s">
        <v>13804</v>
      </c>
      <c r="AL1385" s="13" t="s">
        <v>50</v>
      </c>
      <c r="AM1385" s="13" t="s">
        <v>13805</v>
      </c>
      <c r="AN1385" s="13" t="s">
        <v>66</v>
      </c>
      <c r="AO1385" s="13" t="s">
        <v>13806</v>
      </c>
      <c r="AP1385" s="21" t="s">
        <v>13807</v>
      </c>
      <c r="AQ1385" s="13" t="s">
        <v>50</v>
      </c>
      <c r="AR1385" s="13" t="s">
        <v>50</v>
      </c>
    </row>
    <row r="1386" spans="1:44" ht="15" thickBot="1">
      <c r="A1386" s="4" t="s">
        <v>13808</v>
      </c>
      <c r="B1386" s="7" t="s">
        <v>50</v>
      </c>
      <c r="C1386" s="6">
        <v>45292</v>
      </c>
      <c r="D1386" s="7" t="s">
        <v>45</v>
      </c>
      <c r="E1386" s="7" t="s">
        <v>50</v>
      </c>
      <c r="F1386" s="7" t="s">
        <v>70</v>
      </c>
      <c r="G1386" s="7" t="s">
        <v>87</v>
      </c>
      <c r="H1386" s="7" t="s">
        <v>50</v>
      </c>
      <c r="I1386" s="7" t="s">
        <v>50</v>
      </c>
      <c r="J1386" s="6">
        <v>45510</v>
      </c>
      <c r="K1386" s="7" t="s">
        <v>50</v>
      </c>
      <c r="L1386" s="7" t="s">
        <v>467</v>
      </c>
      <c r="M1386" s="7" t="s">
        <v>13809</v>
      </c>
      <c r="N1386" s="7" t="s">
        <v>12405</v>
      </c>
      <c r="O1386" s="7" t="s">
        <v>13810</v>
      </c>
      <c r="P1386" s="5">
        <v>4372</v>
      </c>
      <c r="Q1386" s="7" t="s">
        <v>56</v>
      </c>
      <c r="R1386" s="34" t="s">
        <v>13811</v>
      </c>
      <c r="S1386" s="34" t="s">
        <v>13812</v>
      </c>
      <c r="T1386" s="7" t="s">
        <v>13813</v>
      </c>
      <c r="U1386" s="7" t="s">
        <v>50</v>
      </c>
      <c r="V1386" s="7">
        <v>12800000</v>
      </c>
      <c r="W1386" s="7" t="s">
        <v>60</v>
      </c>
      <c r="X1386" s="7">
        <v>12800000</v>
      </c>
      <c r="Y1386" s="7" t="s">
        <v>467</v>
      </c>
      <c r="Z1386" s="7">
        <v>1</v>
      </c>
      <c r="AA1386" s="7">
        <v>12800000</v>
      </c>
      <c r="AB1386" s="7" t="s">
        <v>60</v>
      </c>
      <c r="AC1386" s="7">
        <v>12800000</v>
      </c>
      <c r="AD1386" s="7" t="s">
        <v>467</v>
      </c>
      <c r="AE1386" s="7">
        <v>12800000</v>
      </c>
      <c r="AF1386" s="7" t="s">
        <v>60</v>
      </c>
      <c r="AG1386" s="7">
        <v>12800000</v>
      </c>
      <c r="AH1386" s="7">
        <v>12800000</v>
      </c>
      <c r="AI1386" s="7" t="s">
        <v>60</v>
      </c>
      <c r="AJ1386" s="7">
        <v>12800000</v>
      </c>
      <c r="AK1386" s="7" t="s">
        <v>50</v>
      </c>
      <c r="AL1386" s="7" t="s">
        <v>50</v>
      </c>
      <c r="AM1386" s="7" t="s">
        <v>13814</v>
      </c>
      <c r="AN1386" s="7" t="s">
        <v>66</v>
      </c>
      <c r="AO1386" s="7" t="s">
        <v>13815</v>
      </c>
      <c r="AP1386" s="22" t="s">
        <v>13816</v>
      </c>
      <c r="AQ1386" s="7" t="s">
        <v>50</v>
      </c>
      <c r="AR1386" s="7" t="s">
        <v>50</v>
      </c>
    </row>
    <row r="1387" spans="1:44" ht="15" thickBot="1">
      <c r="A1387" s="10" t="s">
        <v>13817</v>
      </c>
      <c r="B1387" s="11">
        <v>52177</v>
      </c>
      <c r="C1387" s="12">
        <v>32509</v>
      </c>
      <c r="D1387" s="13" t="s">
        <v>45</v>
      </c>
      <c r="E1387" s="13" t="s">
        <v>46</v>
      </c>
      <c r="F1387" s="13" t="s">
        <v>47</v>
      </c>
      <c r="G1387" s="13" t="s">
        <v>48</v>
      </c>
      <c r="H1387" s="13" t="s">
        <v>13818</v>
      </c>
      <c r="I1387" s="13" t="s">
        <v>50</v>
      </c>
      <c r="J1387" s="12">
        <v>45511</v>
      </c>
      <c r="K1387" s="13" t="s">
        <v>161</v>
      </c>
      <c r="L1387" s="13" t="s">
        <v>162</v>
      </c>
      <c r="M1387" s="13" t="s">
        <v>13819</v>
      </c>
      <c r="N1387" s="13" t="s">
        <v>7064</v>
      </c>
      <c r="O1387" s="13" t="s">
        <v>13820</v>
      </c>
      <c r="P1387" s="11">
        <v>4414</v>
      </c>
      <c r="Q1387" s="13" t="s">
        <v>245</v>
      </c>
      <c r="R1387" s="33" t="s">
        <v>13821</v>
      </c>
      <c r="S1387" s="33" t="s">
        <v>13822</v>
      </c>
      <c r="T1387" s="13" t="s">
        <v>13823</v>
      </c>
      <c r="U1387" s="13" t="s">
        <v>13824</v>
      </c>
      <c r="V1387" s="13">
        <v>1500000000</v>
      </c>
      <c r="W1387" s="13" t="s">
        <v>60</v>
      </c>
      <c r="X1387" s="13">
        <v>1500000000</v>
      </c>
      <c r="Y1387" s="13" t="s">
        <v>61</v>
      </c>
      <c r="Z1387" s="13">
        <v>9</v>
      </c>
      <c r="AA1387" s="13">
        <v>1100000000</v>
      </c>
      <c r="AB1387" s="13" t="s">
        <v>60</v>
      </c>
      <c r="AC1387" s="13">
        <v>1100000000</v>
      </c>
      <c r="AD1387" s="13" t="s">
        <v>62</v>
      </c>
      <c r="AE1387" s="13">
        <v>1100000000</v>
      </c>
      <c r="AF1387" s="13" t="s">
        <v>60</v>
      </c>
      <c r="AG1387" s="13">
        <v>1100000000</v>
      </c>
      <c r="AH1387" s="13">
        <v>5114000000</v>
      </c>
      <c r="AI1387" s="13" t="s">
        <v>60</v>
      </c>
      <c r="AJ1387" s="13">
        <v>5114000000</v>
      </c>
      <c r="AK1387" s="13" t="s">
        <v>13825</v>
      </c>
      <c r="AL1387" s="13" t="s">
        <v>50</v>
      </c>
      <c r="AM1387" s="13" t="s">
        <v>13826</v>
      </c>
      <c r="AN1387" s="13" t="s">
        <v>66</v>
      </c>
      <c r="AO1387" s="13" t="s">
        <v>13827</v>
      </c>
      <c r="AP1387" s="21" t="s">
        <v>13828</v>
      </c>
      <c r="AQ1387" s="13" t="s">
        <v>50</v>
      </c>
      <c r="AR1387" s="13" t="s">
        <v>50</v>
      </c>
    </row>
    <row r="1388" spans="1:44" ht="15" thickBot="1">
      <c r="A1388" s="4" t="s">
        <v>13829</v>
      </c>
      <c r="B1388" s="7">
        <v>435</v>
      </c>
      <c r="C1388" s="6">
        <v>43466</v>
      </c>
      <c r="D1388" s="7" t="s">
        <v>45</v>
      </c>
      <c r="E1388" s="7" t="s">
        <v>46</v>
      </c>
      <c r="F1388" s="7" t="s">
        <v>70</v>
      </c>
      <c r="G1388" s="26" t="s">
        <v>54946</v>
      </c>
      <c r="H1388" s="7" t="s">
        <v>13830</v>
      </c>
      <c r="I1388" s="7" t="s">
        <v>50</v>
      </c>
      <c r="J1388" s="6">
        <v>45505</v>
      </c>
      <c r="K1388" s="7" t="s">
        <v>116</v>
      </c>
      <c r="L1388" s="7" t="s">
        <v>178</v>
      </c>
      <c r="M1388" s="7" t="s">
        <v>4606</v>
      </c>
      <c r="N1388" s="7" t="s">
        <v>1138</v>
      </c>
      <c r="O1388" s="7" t="s">
        <v>13831</v>
      </c>
      <c r="P1388" s="5">
        <v>4440</v>
      </c>
      <c r="Q1388" s="7" t="s">
        <v>481</v>
      </c>
      <c r="R1388" s="34" t="s">
        <v>13832</v>
      </c>
      <c r="S1388" s="34" t="s">
        <v>13833</v>
      </c>
      <c r="T1388" s="7" t="s">
        <v>50</v>
      </c>
      <c r="U1388" s="7" t="s">
        <v>50</v>
      </c>
      <c r="V1388" s="7">
        <v>41600000</v>
      </c>
      <c r="W1388" s="7" t="s">
        <v>60</v>
      </c>
      <c r="X1388" s="7">
        <v>41600000</v>
      </c>
      <c r="Y1388" s="7" t="s">
        <v>50</v>
      </c>
      <c r="Z1388" s="7">
        <v>2</v>
      </c>
      <c r="AA1388" s="7">
        <v>41600000</v>
      </c>
      <c r="AB1388" s="7" t="s">
        <v>60</v>
      </c>
      <c r="AC1388" s="7">
        <v>41600000</v>
      </c>
      <c r="AD1388" s="7" t="s">
        <v>178</v>
      </c>
      <c r="AE1388" s="7">
        <v>61600000</v>
      </c>
      <c r="AF1388" s="7" t="s">
        <v>60</v>
      </c>
      <c r="AG1388" s="7">
        <v>61600000</v>
      </c>
      <c r="AH1388" s="7">
        <v>61600000</v>
      </c>
      <c r="AI1388" s="7" t="s">
        <v>60</v>
      </c>
      <c r="AJ1388" s="7">
        <v>61600000</v>
      </c>
      <c r="AK1388" s="7" t="s">
        <v>13834</v>
      </c>
      <c r="AL1388" s="7" t="s">
        <v>50</v>
      </c>
      <c r="AM1388" s="7" t="s">
        <v>13835</v>
      </c>
      <c r="AN1388" s="7" t="s">
        <v>66</v>
      </c>
      <c r="AO1388" s="7" t="s">
        <v>13836</v>
      </c>
      <c r="AP1388" s="22" t="s">
        <v>13837</v>
      </c>
      <c r="AQ1388" s="7" t="s">
        <v>50</v>
      </c>
      <c r="AR1388" s="7" t="s">
        <v>50</v>
      </c>
    </row>
    <row r="1389" spans="1:44" ht="15" thickBot="1">
      <c r="A1389" s="10" t="s">
        <v>13838</v>
      </c>
      <c r="B1389" s="13" t="s">
        <v>50</v>
      </c>
      <c r="C1389" s="12">
        <v>42885</v>
      </c>
      <c r="D1389" s="13" t="s">
        <v>45</v>
      </c>
      <c r="E1389" s="13" t="s">
        <v>46</v>
      </c>
      <c r="F1389" s="13" t="s">
        <v>70</v>
      </c>
      <c r="G1389" s="26" t="s">
        <v>54946</v>
      </c>
      <c r="H1389" s="13" t="s">
        <v>50</v>
      </c>
      <c r="I1389" s="13" t="s">
        <v>50</v>
      </c>
      <c r="J1389" s="12">
        <v>45505</v>
      </c>
      <c r="K1389" s="13" t="s">
        <v>50</v>
      </c>
      <c r="L1389" s="13" t="s">
        <v>467</v>
      </c>
      <c r="M1389" s="13" t="s">
        <v>13839</v>
      </c>
      <c r="N1389" s="13" t="s">
        <v>259</v>
      </c>
      <c r="O1389" s="13" t="s">
        <v>13840</v>
      </c>
      <c r="P1389" s="11">
        <v>4461</v>
      </c>
      <c r="Q1389" s="13" t="s">
        <v>245</v>
      </c>
      <c r="R1389" s="33" t="s">
        <v>13841</v>
      </c>
      <c r="S1389" s="33" t="s">
        <v>13842</v>
      </c>
      <c r="T1389" s="13" t="s">
        <v>13843</v>
      </c>
      <c r="U1389" s="13" t="s">
        <v>13844</v>
      </c>
      <c r="V1389" s="13">
        <v>1500000</v>
      </c>
      <c r="W1389" s="13" t="s">
        <v>60</v>
      </c>
      <c r="X1389" s="13">
        <v>1500000</v>
      </c>
      <c r="Y1389" s="13" t="s">
        <v>467</v>
      </c>
      <c r="Z1389" s="13">
        <v>3</v>
      </c>
      <c r="AA1389" s="13">
        <v>1500000</v>
      </c>
      <c r="AB1389" s="13" t="s">
        <v>60</v>
      </c>
      <c r="AC1389" s="13">
        <v>1500000</v>
      </c>
      <c r="AD1389" s="13" t="s">
        <v>467</v>
      </c>
      <c r="AE1389" s="13">
        <v>2183844</v>
      </c>
      <c r="AF1389" s="13" t="s">
        <v>60</v>
      </c>
      <c r="AG1389" s="13">
        <v>2183844</v>
      </c>
      <c r="AH1389" s="13">
        <v>2183844</v>
      </c>
      <c r="AI1389" s="13" t="s">
        <v>60</v>
      </c>
      <c r="AJ1389" s="13">
        <v>2183844</v>
      </c>
      <c r="AK1389" s="13" t="s">
        <v>13845</v>
      </c>
      <c r="AL1389" s="13" t="s">
        <v>50</v>
      </c>
      <c r="AM1389" s="13" t="s">
        <v>13846</v>
      </c>
      <c r="AN1389" s="13" t="s">
        <v>66</v>
      </c>
      <c r="AO1389" s="13" t="s">
        <v>13847</v>
      </c>
      <c r="AP1389" s="21" t="s">
        <v>13848</v>
      </c>
      <c r="AQ1389" s="13" t="s">
        <v>50</v>
      </c>
      <c r="AR1389" s="13" t="s">
        <v>50</v>
      </c>
    </row>
    <row r="1390" spans="1:44" ht="15" thickBot="1">
      <c r="A1390" s="4" t="s">
        <v>13849</v>
      </c>
      <c r="B1390" s="5">
        <v>5417</v>
      </c>
      <c r="C1390" s="6">
        <v>42370</v>
      </c>
      <c r="D1390" s="7" t="s">
        <v>45</v>
      </c>
      <c r="E1390" s="7" t="s">
        <v>46</v>
      </c>
      <c r="F1390" s="7" t="s">
        <v>70</v>
      </c>
      <c r="G1390" s="26" t="s">
        <v>54946</v>
      </c>
      <c r="H1390" s="7" t="s">
        <v>7995</v>
      </c>
      <c r="I1390" s="7" t="s">
        <v>50</v>
      </c>
      <c r="J1390" s="6">
        <v>45512</v>
      </c>
      <c r="K1390" s="7" t="s">
        <v>50</v>
      </c>
      <c r="L1390" s="7" t="s">
        <v>178</v>
      </c>
      <c r="M1390" s="7" t="s">
        <v>13850</v>
      </c>
      <c r="N1390" s="7" t="s">
        <v>12266</v>
      </c>
      <c r="O1390" s="7" t="s">
        <v>13851</v>
      </c>
      <c r="P1390" s="5">
        <v>4498</v>
      </c>
      <c r="Q1390" s="7" t="s">
        <v>56</v>
      </c>
      <c r="R1390" s="34" t="s">
        <v>13852</v>
      </c>
      <c r="S1390" s="34" t="s">
        <v>13853</v>
      </c>
      <c r="T1390" s="7" t="s">
        <v>13854</v>
      </c>
      <c r="U1390" s="7" t="s">
        <v>50</v>
      </c>
      <c r="V1390" s="7">
        <v>1000000</v>
      </c>
      <c r="W1390" s="7" t="s">
        <v>60</v>
      </c>
      <c r="X1390" s="7">
        <v>1000000</v>
      </c>
      <c r="Y1390" s="7" t="s">
        <v>50</v>
      </c>
      <c r="Z1390" s="7">
        <v>5</v>
      </c>
      <c r="AA1390" s="7">
        <v>1000000</v>
      </c>
      <c r="AB1390" s="7" t="s">
        <v>60</v>
      </c>
      <c r="AC1390" s="7">
        <v>1000000</v>
      </c>
      <c r="AD1390" s="7" t="s">
        <v>178</v>
      </c>
      <c r="AE1390" s="7">
        <v>46487163</v>
      </c>
      <c r="AF1390" s="7" t="s">
        <v>60</v>
      </c>
      <c r="AG1390" s="7">
        <v>46487163</v>
      </c>
      <c r="AH1390" s="7">
        <v>46487163</v>
      </c>
      <c r="AI1390" s="7" t="s">
        <v>60</v>
      </c>
      <c r="AJ1390" s="7">
        <v>46487163</v>
      </c>
      <c r="AK1390" s="7" t="s">
        <v>13855</v>
      </c>
      <c r="AL1390" s="7" t="s">
        <v>50</v>
      </c>
      <c r="AM1390" s="7" t="s">
        <v>13856</v>
      </c>
      <c r="AN1390" s="7" t="s">
        <v>66</v>
      </c>
      <c r="AO1390" s="7" t="s">
        <v>13857</v>
      </c>
      <c r="AP1390" s="22" t="s">
        <v>13858</v>
      </c>
      <c r="AQ1390" s="7" t="s">
        <v>50</v>
      </c>
      <c r="AR1390" s="7" t="s">
        <v>50</v>
      </c>
    </row>
    <row r="1391" spans="1:44" ht="15" thickBot="1">
      <c r="A1391" s="10" t="s">
        <v>13859</v>
      </c>
      <c r="B1391" s="13">
        <v>75</v>
      </c>
      <c r="C1391" s="12">
        <v>44927</v>
      </c>
      <c r="D1391" s="13" t="s">
        <v>45</v>
      </c>
      <c r="E1391" s="13" t="s">
        <v>46</v>
      </c>
      <c r="F1391" s="13" t="s">
        <v>70</v>
      </c>
      <c r="G1391" s="27" t="s">
        <v>54945</v>
      </c>
      <c r="H1391" s="13" t="s">
        <v>50</v>
      </c>
      <c r="I1391" s="13" t="s">
        <v>50</v>
      </c>
      <c r="J1391" s="12">
        <v>45511</v>
      </c>
      <c r="K1391" s="13" t="s">
        <v>50</v>
      </c>
      <c r="L1391" s="13" t="s">
        <v>1624</v>
      </c>
      <c r="M1391" s="13" t="s">
        <v>13860</v>
      </c>
      <c r="N1391" s="13" t="s">
        <v>4079</v>
      </c>
      <c r="O1391" s="13" t="s">
        <v>13861</v>
      </c>
      <c r="P1391" s="11">
        <v>4552</v>
      </c>
      <c r="Q1391" s="13" t="s">
        <v>360</v>
      </c>
      <c r="R1391" s="33" t="s">
        <v>13862</v>
      </c>
      <c r="S1391" s="33" t="s">
        <v>13863</v>
      </c>
      <c r="T1391" s="13" t="s">
        <v>50</v>
      </c>
      <c r="U1391" s="13" t="s">
        <v>50</v>
      </c>
      <c r="V1391" s="13">
        <v>1400000</v>
      </c>
      <c r="W1391" s="13" t="s">
        <v>209</v>
      </c>
      <c r="X1391" s="13">
        <v>1529388</v>
      </c>
      <c r="Y1391" s="13" t="s">
        <v>467</v>
      </c>
      <c r="Z1391" s="13">
        <v>2</v>
      </c>
      <c r="AA1391" s="13">
        <v>1400000</v>
      </c>
      <c r="AB1391" s="13" t="s">
        <v>209</v>
      </c>
      <c r="AC1391" s="13">
        <v>1529388</v>
      </c>
      <c r="AD1391" s="13" t="s">
        <v>1624</v>
      </c>
      <c r="AE1391" s="13">
        <v>1400000</v>
      </c>
      <c r="AF1391" s="13" t="s">
        <v>209</v>
      </c>
      <c r="AG1391" s="13">
        <v>1529388</v>
      </c>
      <c r="AH1391" s="13">
        <v>1400000</v>
      </c>
      <c r="AI1391" s="13" t="s">
        <v>209</v>
      </c>
      <c r="AJ1391" s="13">
        <v>1529388</v>
      </c>
      <c r="AK1391" s="13" t="s">
        <v>13864</v>
      </c>
      <c r="AL1391" s="13" t="s">
        <v>50</v>
      </c>
      <c r="AM1391" s="13" t="s">
        <v>13865</v>
      </c>
      <c r="AN1391" s="13" t="s">
        <v>66</v>
      </c>
      <c r="AO1391" s="13" t="s">
        <v>13866</v>
      </c>
      <c r="AP1391" s="21" t="s">
        <v>13867</v>
      </c>
      <c r="AQ1391" s="13" t="s">
        <v>50</v>
      </c>
      <c r="AR1391" s="13" t="s">
        <v>50</v>
      </c>
    </row>
    <row r="1392" spans="1:44" ht="15" thickBot="1">
      <c r="A1392" s="4" t="s">
        <v>13868</v>
      </c>
      <c r="B1392" s="5">
        <v>192517</v>
      </c>
      <c r="C1392" s="6">
        <v>44073</v>
      </c>
      <c r="D1392" s="7" t="s">
        <v>45</v>
      </c>
      <c r="E1392" s="7" t="s">
        <v>46</v>
      </c>
      <c r="F1392" s="7" t="s">
        <v>70</v>
      </c>
      <c r="G1392" s="26" t="s">
        <v>54946</v>
      </c>
      <c r="H1392" s="7" t="s">
        <v>13869</v>
      </c>
      <c r="I1392" s="7" t="s">
        <v>50</v>
      </c>
      <c r="J1392" s="6">
        <v>45508</v>
      </c>
      <c r="K1392" s="7" t="s">
        <v>116</v>
      </c>
      <c r="L1392" s="7" t="s">
        <v>467</v>
      </c>
      <c r="M1392" s="7" t="s">
        <v>13870</v>
      </c>
      <c r="N1392" s="7" t="s">
        <v>1473</v>
      </c>
      <c r="O1392" s="7" t="s">
        <v>13871</v>
      </c>
      <c r="P1392" s="5">
        <v>4565</v>
      </c>
      <c r="Q1392" s="7" t="s">
        <v>1001</v>
      </c>
      <c r="R1392" s="34" t="s">
        <v>13872</v>
      </c>
      <c r="S1392" s="34" t="s">
        <v>13873</v>
      </c>
      <c r="T1392" s="7" t="s">
        <v>13874</v>
      </c>
      <c r="U1392" s="7" t="s">
        <v>50</v>
      </c>
      <c r="V1392" s="7">
        <v>570000</v>
      </c>
      <c r="W1392" s="7" t="s">
        <v>2513</v>
      </c>
      <c r="X1392" s="7">
        <v>155186</v>
      </c>
      <c r="Y1392" s="7" t="s">
        <v>467</v>
      </c>
      <c r="Z1392" s="7">
        <v>5</v>
      </c>
      <c r="AA1392" s="7">
        <v>570000</v>
      </c>
      <c r="AB1392" s="7" t="s">
        <v>2513</v>
      </c>
      <c r="AC1392" s="7">
        <v>155186</v>
      </c>
      <c r="AD1392" s="7" t="s">
        <v>467</v>
      </c>
      <c r="AE1392" s="7">
        <v>3155186</v>
      </c>
      <c r="AF1392" s="7" t="s">
        <v>60</v>
      </c>
      <c r="AG1392" s="7">
        <v>3155186</v>
      </c>
      <c r="AH1392" s="7">
        <v>3155186</v>
      </c>
      <c r="AI1392" s="7" t="s">
        <v>60</v>
      </c>
      <c r="AJ1392" s="7">
        <v>3155186</v>
      </c>
      <c r="AK1392" s="7" t="s">
        <v>13875</v>
      </c>
      <c r="AL1392" s="7" t="s">
        <v>50</v>
      </c>
      <c r="AM1392" s="7" t="s">
        <v>13876</v>
      </c>
      <c r="AN1392" s="7" t="s">
        <v>66</v>
      </c>
      <c r="AO1392" s="7" t="s">
        <v>13877</v>
      </c>
      <c r="AP1392" s="22" t="s">
        <v>13878</v>
      </c>
      <c r="AQ1392" s="7" t="s">
        <v>50</v>
      </c>
      <c r="AR1392" s="7" t="s">
        <v>50</v>
      </c>
    </row>
    <row r="1393" spans="1:44" ht="15" thickBot="1">
      <c r="A1393" s="10" t="s">
        <v>13879</v>
      </c>
      <c r="B1393" s="11">
        <v>8224</v>
      </c>
      <c r="C1393" s="12">
        <v>44197</v>
      </c>
      <c r="D1393" s="13" t="s">
        <v>45</v>
      </c>
      <c r="E1393" s="13" t="s">
        <v>46</v>
      </c>
      <c r="F1393" s="13" t="s">
        <v>70</v>
      </c>
      <c r="G1393" s="27" t="s">
        <v>54945</v>
      </c>
      <c r="H1393" s="13" t="s">
        <v>718</v>
      </c>
      <c r="I1393" s="13" t="s">
        <v>50</v>
      </c>
      <c r="J1393" s="12">
        <v>45505</v>
      </c>
      <c r="K1393" s="13" t="s">
        <v>50</v>
      </c>
      <c r="L1393" s="13" t="s">
        <v>467</v>
      </c>
      <c r="M1393" s="13" t="s">
        <v>13880</v>
      </c>
      <c r="N1393" s="13" t="s">
        <v>180</v>
      </c>
      <c r="O1393" s="13" t="s">
        <v>13881</v>
      </c>
      <c r="P1393" s="11">
        <v>4568</v>
      </c>
      <c r="Q1393" s="13" t="s">
        <v>120</v>
      </c>
      <c r="R1393" s="33" t="s">
        <v>13882</v>
      </c>
      <c r="S1393" s="33" t="s">
        <v>13883</v>
      </c>
      <c r="T1393" s="13" t="s">
        <v>13884</v>
      </c>
      <c r="U1393" s="13" t="s">
        <v>50</v>
      </c>
      <c r="V1393" s="13">
        <v>2500000</v>
      </c>
      <c r="W1393" s="13" t="s">
        <v>60</v>
      </c>
      <c r="X1393" s="13">
        <v>2500000</v>
      </c>
      <c r="Y1393" s="13" t="s">
        <v>467</v>
      </c>
      <c r="Z1393" s="13">
        <v>2</v>
      </c>
      <c r="AA1393" s="13">
        <v>2500000</v>
      </c>
      <c r="AB1393" s="13" t="s">
        <v>60</v>
      </c>
      <c r="AC1393" s="13">
        <v>2500000</v>
      </c>
      <c r="AD1393" s="13" t="s">
        <v>467</v>
      </c>
      <c r="AE1393" s="13">
        <v>2500000</v>
      </c>
      <c r="AF1393" s="13" t="s">
        <v>60</v>
      </c>
      <c r="AG1393" s="13">
        <v>2500000</v>
      </c>
      <c r="AH1393" s="13">
        <v>2500000</v>
      </c>
      <c r="AI1393" s="13" t="s">
        <v>60</v>
      </c>
      <c r="AJ1393" s="13">
        <v>2500000</v>
      </c>
      <c r="AK1393" s="13" t="s">
        <v>13885</v>
      </c>
      <c r="AL1393" s="13" t="s">
        <v>50</v>
      </c>
      <c r="AM1393" s="13" t="s">
        <v>13886</v>
      </c>
      <c r="AN1393" s="13" t="s">
        <v>66</v>
      </c>
      <c r="AO1393" s="13" t="s">
        <v>13887</v>
      </c>
      <c r="AP1393" s="21" t="s">
        <v>13888</v>
      </c>
      <c r="AQ1393" s="13" t="s">
        <v>50</v>
      </c>
      <c r="AR1393" s="13" t="s">
        <v>50</v>
      </c>
    </row>
    <row r="1394" spans="1:44" ht="15" thickBot="1">
      <c r="A1394" s="4" t="s">
        <v>13889</v>
      </c>
      <c r="B1394" s="7" t="s">
        <v>50</v>
      </c>
      <c r="C1394" s="6">
        <v>40909</v>
      </c>
      <c r="D1394" s="7" t="s">
        <v>45</v>
      </c>
      <c r="E1394" s="7" t="s">
        <v>46</v>
      </c>
      <c r="F1394" s="7" t="s">
        <v>70</v>
      </c>
      <c r="G1394" s="26" t="s">
        <v>54946</v>
      </c>
      <c r="H1394" s="7" t="s">
        <v>6154</v>
      </c>
      <c r="I1394" s="7" t="s">
        <v>50</v>
      </c>
      <c r="J1394" s="6">
        <v>45512</v>
      </c>
      <c r="K1394" s="7" t="s">
        <v>116</v>
      </c>
      <c r="L1394" s="7" t="s">
        <v>241</v>
      </c>
      <c r="M1394" s="7" t="s">
        <v>13890</v>
      </c>
      <c r="N1394" s="7" t="s">
        <v>987</v>
      </c>
      <c r="O1394" s="7" t="s">
        <v>13891</v>
      </c>
      <c r="P1394" s="5">
        <v>4656</v>
      </c>
      <c r="Q1394" s="7" t="s">
        <v>50</v>
      </c>
      <c r="R1394" s="34" t="s">
        <v>13892</v>
      </c>
      <c r="S1394" s="34" t="s">
        <v>13893</v>
      </c>
      <c r="T1394" s="7" t="s">
        <v>13894</v>
      </c>
      <c r="U1394" s="7" t="s">
        <v>50</v>
      </c>
      <c r="V1394" s="7">
        <v>27400000</v>
      </c>
      <c r="W1394" s="7" t="s">
        <v>1085</v>
      </c>
      <c r="X1394" s="7">
        <v>19957100</v>
      </c>
      <c r="Y1394" s="7" t="s">
        <v>154</v>
      </c>
      <c r="Z1394" s="7">
        <v>5</v>
      </c>
      <c r="AA1394" s="7">
        <v>27400000</v>
      </c>
      <c r="AB1394" s="7" t="s">
        <v>1085</v>
      </c>
      <c r="AC1394" s="7">
        <v>19957100</v>
      </c>
      <c r="AD1394" s="7" t="s">
        <v>241</v>
      </c>
      <c r="AE1394" s="7">
        <v>29100000</v>
      </c>
      <c r="AF1394" s="7" t="s">
        <v>1085</v>
      </c>
      <c r="AG1394" s="7">
        <v>21255343</v>
      </c>
      <c r="AH1394" s="7">
        <v>33700000</v>
      </c>
      <c r="AI1394" s="7" t="s">
        <v>1085</v>
      </c>
      <c r="AJ1394" s="7">
        <v>24635409</v>
      </c>
      <c r="AK1394" s="7" t="s">
        <v>13895</v>
      </c>
      <c r="AL1394" s="7" t="s">
        <v>50</v>
      </c>
      <c r="AM1394" s="7" t="s">
        <v>13896</v>
      </c>
      <c r="AN1394" s="7" t="s">
        <v>66</v>
      </c>
      <c r="AO1394" s="7" t="s">
        <v>13897</v>
      </c>
      <c r="AP1394" s="7" t="s">
        <v>50</v>
      </c>
      <c r="AQ1394" s="22" t="s">
        <v>13898</v>
      </c>
      <c r="AR1394" s="7" t="s">
        <v>50</v>
      </c>
    </row>
    <row r="1395" spans="1:44" ht="15" thickBot="1">
      <c r="A1395" s="10" t="s">
        <v>13899</v>
      </c>
      <c r="B1395" s="11">
        <v>227770</v>
      </c>
      <c r="C1395" s="12">
        <v>42005</v>
      </c>
      <c r="D1395" s="13" t="s">
        <v>45</v>
      </c>
      <c r="E1395" s="13" t="s">
        <v>46</v>
      </c>
      <c r="F1395" s="13" t="s">
        <v>70</v>
      </c>
      <c r="G1395" s="26" t="s">
        <v>54946</v>
      </c>
      <c r="H1395" s="13" t="s">
        <v>7317</v>
      </c>
      <c r="I1395" s="13" t="s">
        <v>50</v>
      </c>
      <c r="J1395" s="12">
        <v>45505</v>
      </c>
      <c r="K1395" s="13" t="s">
        <v>116</v>
      </c>
      <c r="L1395" s="13" t="s">
        <v>178</v>
      </c>
      <c r="M1395" s="13" t="s">
        <v>13900</v>
      </c>
      <c r="N1395" s="13" t="s">
        <v>13901</v>
      </c>
      <c r="O1395" s="13" t="s">
        <v>13902</v>
      </c>
      <c r="P1395" s="11">
        <v>4691</v>
      </c>
      <c r="Q1395" s="13" t="s">
        <v>1024</v>
      </c>
      <c r="R1395" s="33" t="s">
        <v>13903</v>
      </c>
      <c r="S1395" s="33" t="s">
        <v>13904</v>
      </c>
      <c r="T1395" s="13" t="s">
        <v>13905</v>
      </c>
      <c r="U1395" s="13" t="s">
        <v>13906</v>
      </c>
      <c r="V1395" s="13">
        <v>44000000</v>
      </c>
      <c r="W1395" s="13" t="s">
        <v>60</v>
      </c>
      <c r="X1395" s="13">
        <v>44000000</v>
      </c>
      <c r="Y1395" s="13" t="s">
        <v>50</v>
      </c>
      <c r="Z1395" s="13">
        <v>1</v>
      </c>
      <c r="AA1395" s="13">
        <v>44000000</v>
      </c>
      <c r="AB1395" s="13" t="s">
        <v>60</v>
      </c>
      <c r="AC1395" s="13">
        <v>44000000</v>
      </c>
      <c r="AD1395" s="13" t="s">
        <v>178</v>
      </c>
      <c r="AE1395" s="13">
        <v>44000000</v>
      </c>
      <c r="AF1395" s="13" t="s">
        <v>60</v>
      </c>
      <c r="AG1395" s="13">
        <v>44000000</v>
      </c>
      <c r="AH1395" s="13">
        <v>44000000</v>
      </c>
      <c r="AI1395" s="13" t="s">
        <v>60</v>
      </c>
      <c r="AJ1395" s="13">
        <v>44000000</v>
      </c>
      <c r="AK1395" s="13" t="s">
        <v>583</v>
      </c>
      <c r="AL1395" s="13" t="s">
        <v>50</v>
      </c>
      <c r="AM1395" s="13" t="s">
        <v>13907</v>
      </c>
      <c r="AN1395" s="13" t="s">
        <v>66</v>
      </c>
      <c r="AO1395" s="13" t="s">
        <v>13908</v>
      </c>
      <c r="AP1395" s="21" t="s">
        <v>13909</v>
      </c>
      <c r="AQ1395" s="13" t="s">
        <v>50</v>
      </c>
      <c r="AR1395" s="13" t="s">
        <v>50</v>
      </c>
    </row>
    <row r="1396" spans="1:44" ht="15" thickBot="1">
      <c r="A1396" s="4" t="s">
        <v>13910</v>
      </c>
      <c r="B1396" s="5">
        <v>7819</v>
      </c>
      <c r="C1396" s="6">
        <v>42826</v>
      </c>
      <c r="D1396" s="7" t="s">
        <v>45</v>
      </c>
      <c r="E1396" s="7" t="s">
        <v>1939</v>
      </c>
      <c r="F1396" s="7" t="s">
        <v>70</v>
      </c>
      <c r="G1396" s="7" t="s">
        <v>145</v>
      </c>
      <c r="H1396" s="7" t="s">
        <v>13387</v>
      </c>
      <c r="I1396" s="7" t="s">
        <v>50</v>
      </c>
      <c r="J1396" s="6">
        <v>45505</v>
      </c>
      <c r="K1396" s="7" t="s">
        <v>116</v>
      </c>
      <c r="L1396" s="7" t="s">
        <v>467</v>
      </c>
      <c r="M1396" s="7" t="s">
        <v>13911</v>
      </c>
      <c r="N1396" s="7" t="s">
        <v>13912</v>
      </c>
      <c r="O1396" s="7" t="s">
        <v>13913</v>
      </c>
      <c r="P1396" s="5">
        <v>4701</v>
      </c>
      <c r="Q1396" s="7" t="s">
        <v>245</v>
      </c>
      <c r="R1396" s="34" t="s">
        <v>13914</v>
      </c>
      <c r="S1396" s="34" t="s">
        <v>13915</v>
      </c>
      <c r="T1396" s="7" t="s">
        <v>13916</v>
      </c>
      <c r="U1396" s="7">
        <v>18001205430</v>
      </c>
      <c r="V1396" s="7">
        <v>250000000</v>
      </c>
      <c r="W1396" s="7" t="s">
        <v>250</v>
      </c>
      <c r="X1396" s="7">
        <v>2987101</v>
      </c>
      <c r="Y1396" s="7" t="s">
        <v>467</v>
      </c>
      <c r="Z1396" s="7">
        <v>2</v>
      </c>
      <c r="AA1396" s="7">
        <v>250000000</v>
      </c>
      <c r="AB1396" s="7" t="s">
        <v>250</v>
      </c>
      <c r="AC1396" s="7">
        <v>2987101</v>
      </c>
      <c r="AD1396" s="7" t="s">
        <v>467</v>
      </c>
      <c r="AE1396" s="7">
        <v>1080000000</v>
      </c>
      <c r="AF1396" s="7" t="s">
        <v>250</v>
      </c>
      <c r="AG1396" s="7">
        <v>12973416</v>
      </c>
      <c r="AH1396" s="7">
        <v>1080000000</v>
      </c>
      <c r="AI1396" s="7" t="s">
        <v>250</v>
      </c>
      <c r="AJ1396" s="7">
        <v>12973416</v>
      </c>
      <c r="AK1396" s="7" t="s">
        <v>13917</v>
      </c>
      <c r="AL1396" s="7" t="s">
        <v>50</v>
      </c>
      <c r="AM1396" s="7" t="s">
        <v>13918</v>
      </c>
      <c r="AN1396" s="7" t="s">
        <v>66</v>
      </c>
      <c r="AO1396" s="7" t="s">
        <v>13919</v>
      </c>
      <c r="AP1396" s="22" t="s">
        <v>13920</v>
      </c>
      <c r="AQ1396" s="7" t="s">
        <v>50</v>
      </c>
      <c r="AR1396" s="7" t="s">
        <v>50</v>
      </c>
    </row>
    <row r="1397" spans="1:44" ht="15" thickBot="1">
      <c r="A1397" s="10" t="s">
        <v>13921</v>
      </c>
      <c r="B1397" s="11">
        <v>1531</v>
      </c>
      <c r="C1397" s="12">
        <v>37257</v>
      </c>
      <c r="D1397" s="13" t="s">
        <v>45</v>
      </c>
      <c r="E1397" s="13" t="s">
        <v>46</v>
      </c>
      <c r="F1397" s="13" t="s">
        <v>70</v>
      </c>
      <c r="G1397" s="13" t="s">
        <v>87</v>
      </c>
      <c r="H1397" s="13" t="s">
        <v>562</v>
      </c>
      <c r="I1397" s="13" t="s">
        <v>50</v>
      </c>
      <c r="J1397" s="12">
        <v>45511</v>
      </c>
      <c r="K1397" s="13" t="s">
        <v>191</v>
      </c>
      <c r="L1397" s="13" t="s">
        <v>1471</v>
      </c>
      <c r="M1397" s="13" t="s">
        <v>7522</v>
      </c>
      <c r="N1397" s="13" t="s">
        <v>13922</v>
      </c>
      <c r="O1397" s="13" t="s">
        <v>13923</v>
      </c>
      <c r="P1397" s="11">
        <v>4780</v>
      </c>
      <c r="Q1397" s="13" t="s">
        <v>360</v>
      </c>
      <c r="R1397" s="33" t="s">
        <v>13924</v>
      </c>
      <c r="S1397" s="33" t="s">
        <v>13925</v>
      </c>
      <c r="T1397" s="13" t="s">
        <v>13926</v>
      </c>
      <c r="U1397" s="13" t="s">
        <v>13927</v>
      </c>
      <c r="V1397" s="13" t="s">
        <v>50</v>
      </c>
      <c r="W1397" s="13" t="s">
        <v>50</v>
      </c>
      <c r="X1397" s="13" t="s">
        <v>50</v>
      </c>
      <c r="Y1397" s="13" t="s">
        <v>50</v>
      </c>
      <c r="Z1397" s="13">
        <v>2</v>
      </c>
      <c r="AA1397" s="13" t="s">
        <v>50</v>
      </c>
      <c r="AB1397" s="13" t="s">
        <v>50</v>
      </c>
      <c r="AC1397" s="13" t="s">
        <v>50</v>
      </c>
      <c r="AD1397" s="13" t="s">
        <v>1471</v>
      </c>
      <c r="AE1397" s="13">
        <v>2000000</v>
      </c>
      <c r="AF1397" s="13" t="s">
        <v>209</v>
      </c>
      <c r="AG1397" s="13">
        <v>2430908</v>
      </c>
      <c r="AH1397" s="13">
        <v>2000000</v>
      </c>
      <c r="AI1397" s="13" t="s">
        <v>209</v>
      </c>
      <c r="AJ1397" s="13">
        <v>2430908</v>
      </c>
      <c r="AK1397" s="13" t="s">
        <v>13928</v>
      </c>
      <c r="AL1397" s="13" t="s">
        <v>50</v>
      </c>
      <c r="AM1397" s="13" t="s">
        <v>13929</v>
      </c>
      <c r="AN1397" s="13" t="s">
        <v>66</v>
      </c>
      <c r="AO1397" s="13" t="s">
        <v>13930</v>
      </c>
      <c r="AP1397" s="21" t="s">
        <v>13931</v>
      </c>
      <c r="AQ1397" s="13" t="s">
        <v>50</v>
      </c>
      <c r="AR1397" s="13" t="s">
        <v>50</v>
      </c>
    </row>
    <row r="1398" spans="1:44" ht="15" thickBot="1">
      <c r="A1398" s="4" t="s">
        <v>13932</v>
      </c>
      <c r="B1398" s="5">
        <v>5908</v>
      </c>
      <c r="C1398" s="7" t="s">
        <v>13933</v>
      </c>
      <c r="D1398" s="7" t="s">
        <v>45</v>
      </c>
      <c r="E1398" s="7" t="s">
        <v>46</v>
      </c>
      <c r="F1398" s="7" t="s">
        <v>47</v>
      </c>
      <c r="G1398" s="7" t="s">
        <v>114</v>
      </c>
      <c r="H1398" s="7" t="s">
        <v>2631</v>
      </c>
      <c r="I1398" s="7" t="s">
        <v>50</v>
      </c>
      <c r="J1398" s="6">
        <v>45505</v>
      </c>
      <c r="K1398" s="7" t="s">
        <v>191</v>
      </c>
      <c r="L1398" s="7" t="s">
        <v>162</v>
      </c>
      <c r="M1398" s="7" t="s">
        <v>13934</v>
      </c>
      <c r="N1398" s="7" t="s">
        <v>3461</v>
      </c>
      <c r="O1398" s="7" t="s">
        <v>13935</v>
      </c>
      <c r="P1398" s="5">
        <v>4783</v>
      </c>
      <c r="Q1398" s="7" t="s">
        <v>135</v>
      </c>
      <c r="R1398" s="34" t="s">
        <v>13936</v>
      </c>
      <c r="S1398" s="34" t="s">
        <v>13937</v>
      </c>
      <c r="T1398" s="7" t="s">
        <v>13938</v>
      </c>
      <c r="U1398" s="7" t="s">
        <v>13939</v>
      </c>
      <c r="V1398" s="7">
        <v>19500000</v>
      </c>
      <c r="W1398" s="7" t="s">
        <v>139</v>
      </c>
      <c r="X1398" s="7">
        <v>25068553</v>
      </c>
      <c r="Y1398" s="7" t="s">
        <v>61</v>
      </c>
      <c r="Z1398" s="7">
        <v>1</v>
      </c>
      <c r="AA1398" s="7" t="s">
        <v>50</v>
      </c>
      <c r="AB1398" s="7" t="s">
        <v>50</v>
      </c>
      <c r="AC1398" s="7" t="s">
        <v>50</v>
      </c>
      <c r="AD1398" s="7" t="s">
        <v>50</v>
      </c>
      <c r="AE1398" s="7" t="s">
        <v>50</v>
      </c>
      <c r="AF1398" s="7" t="s">
        <v>50</v>
      </c>
      <c r="AG1398" s="7" t="s">
        <v>50</v>
      </c>
      <c r="AH1398" s="7">
        <v>19500000</v>
      </c>
      <c r="AI1398" s="7" t="s">
        <v>139</v>
      </c>
      <c r="AJ1398" s="7">
        <v>25068553</v>
      </c>
      <c r="AK1398" s="7" t="s">
        <v>50</v>
      </c>
      <c r="AL1398" s="7" t="s">
        <v>50</v>
      </c>
      <c r="AM1398" s="7" t="s">
        <v>13940</v>
      </c>
      <c r="AN1398" s="7" t="s">
        <v>66</v>
      </c>
      <c r="AO1398" s="7" t="s">
        <v>13941</v>
      </c>
      <c r="AP1398" s="7" t="s">
        <v>50</v>
      </c>
      <c r="AQ1398" s="22" t="s">
        <v>13942</v>
      </c>
      <c r="AR1398" s="7" t="s">
        <v>50</v>
      </c>
    </row>
    <row r="1399" spans="1:44" ht="15" thickBot="1">
      <c r="A1399" s="10" t="s">
        <v>13943</v>
      </c>
      <c r="B1399" s="11">
        <v>5839</v>
      </c>
      <c r="C1399" s="12">
        <v>42370</v>
      </c>
      <c r="D1399" s="13" t="s">
        <v>45</v>
      </c>
      <c r="E1399" s="13" t="s">
        <v>46</v>
      </c>
      <c r="F1399" s="13" t="s">
        <v>47</v>
      </c>
      <c r="G1399" s="13" t="s">
        <v>87</v>
      </c>
      <c r="H1399" s="13" t="s">
        <v>50</v>
      </c>
      <c r="I1399" s="13" t="s">
        <v>50</v>
      </c>
      <c r="J1399" s="12">
        <v>45506</v>
      </c>
      <c r="K1399" s="13" t="s">
        <v>72</v>
      </c>
      <c r="L1399" s="13" t="s">
        <v>162</v>
      </c>
      <c r="M1399" s="13" t="s">
        <v>13944</v>
      </c>
      <c r="N1399" s="13" t="s">
        <v>882</v>
      </c>
      <c r="O1399" s="13" t="s">
        <v>13945</v>
      </c>
      <c r="P1399" s="11">
        <v>4805</v>
      </c>
      <c r="Q1399" s="13" t="s">
        <v>360</v>
      </c>
      <c r="R1399" s="33" t="s">
        <v>13946</v>
      </c>
      <c r="S1399" s="33" t="s">
        <v>13947</v>
      </c>
      <c r="T1399" s="13" t="s">
        <v>13948</v>
      </c>
      <c r="U1399" s="13" t="s">
        <v>13949</v>
      </c>
      <c r="V1399" s="13">
        <v>100000000</v>
      </c>
      <c r="W1399" s="13" t="s">
        <v>209</v>
      </c>
      <c r="X1399" s="13">
        <v>107957551</v>
      </c>
      <c r="Y1399" s="13" t="s">
        <v>61</v>
      </c>
      <c r="Z1399" s="13">
        <v>2</v>
      </c>
      <c r="AA1399" s="13" t="s">
        <v>50</v>
      </c>
      <c r="AB1399" s="13" t="s">
        <v>50</v>
      </c>
      <c r="AC1399" s="13" t="s">
        <v>50</v>
      </c>
      <c r="AD1399" s="13" t="s">
        <v>50</v>
      </c>
      <c r="AE1399" s="13" t="s">
        <v>50</v>
      </c>
      <c r="AF1399" s="13" t="s">
        <v>50</v>
      </c>
      <c r="AG1399" s="13" t="s">
        <v>50</v>
      </c>
      <c r="AH1399" s="13">
        <v>200000000</v>
      </c>
      <c r="AI1399" s="13" t="s">
        <v>209</v>
      </c>
      <c r="AJ1399" s="13">
        <v>214248712</v>
      </c>
      <c r="AK1399" s="13" t="s">
        <v>13950</v>
      </c>
      <c r="AL1399" s="13" t="s">
        <v>50</v>
      </c>
      <c r="AM1399" s="13" t="s">
        <v>13951</v>
      </c>
      <c r="AN1399" s="13" t="s">
        <v>66</v>
      </c>
      <c r="AO1399" s="13" t="s">
        <v>13952</v>
      </c>
      <c r="AP1399" s="21" t="s">
        <v>13953</v>
      </c>
      <c r="AQ1399" s="13" t="s">
        <v>50</v>
      </c>
      <c r="AR1399" s="13" t="s">
        <v>50</v>
      </c>
    </row>
    <row r="1400" spans="1:44" ht="15" thickBot="1">
      <c r="A1400" s="4" t="s">
        <v>13954</v>
      </c>
      <c r="B1400" s="5">
        <v>12436</v>
      </c>
      <c r="C1400" s="6">
        <v>42736</v>
      </c>
      <c r="D1400" s="7" t="s">
        <v>45</v>
      </c>
      <c r="E1400" s="7" t="s">
        <v>46</v>
      </c>
      <c r="F1400" s="7" t="s">
        <v>47</v>
      </c>
      <c r="G1400" s="26" t="s">
        <v>54946</v>
      </c>
      <c r="H1400" s="7" t="s">
        <v>240</v>
      </c>
      <c r="I1400" s="7" t="s">
        <v>50</v>
      </c>
      <c r="J1400" s="6">
        <v>45510</v>
      </c>
      <c r="K1400" s="7" t="s">
        <v>191</v>
      </c>
      <c r="L1400" s="7" t="s">
        <v>62</v>
      </c>
      <c r="M1400" s="7" t="s">
        <v>13955</v>
      </c>
      <c r="N1400" s="7" t="s">
        <v>1222</v>
      </c>
      <c r="O1400" s="7" t="s">
        <v>13956</v>
      </c>
      <c r="P1400" s="5">
        <v>4807</v>
      </c>
      <c r="Q1400" s="7" t="s">
        <v>707</v>
      </c>
      <c r="R1400" s="34" t="s">
        <v>13957</v>
      </c>
      <c r="S1400" s="34" t="s">
        <v>13958</v>
      </c>
      <c r="T1400" s="7" t="s">
        <v>13959</v>
      </c>
      <c r="U1400" s="7" t="s">
        <v>50</v>
      </c>
      <c r="V1400" s="7">
        <v>4000000</v>
      </c>
      <c r="W1400" s="7" t="s">
        <v>60</v>
      </c>
      <c r="X1400" s="7">
        <v>4000000</v>
      </c>
      <c r="Y1400" s="7" t="s">
        <v>61</v>
      </c>
      <c r="Z1400" s="7">
        <v>6</v>
      </c>
      <c r="AA1400" s="7">
        <v>4000000</v>
      </c>
      <c r="AB1400" s="7" t="s">
        <v>60</v>
      </c>
      <c r="AC1400" s="7">
        <v>4000000</v>
      </c>
      <c r="AD1400" s="7" t="s">
        <v>62</v>
      </c>
      <c r="AE1400" s="7">
        <v>70208241</v>
      </c>
      <c r="AF1400" s="7" t="s">
        <v>60</v>
      </c>
      <c r="AG1400" s="7">
        <v>70208241</v>
      </c>
      <c r="AH1400" s="7">
        <v>70208241</v>
      </c>
      <c r="AI1400" s="7" t="s">
        <v>60</v>
      </c>
      <c r="AJ1400" s="7">
        <v>70208241</v>
      </c>
      <c r="AK1400" s="7" t="s">
        <v>50</v>
      </c>
      <c r="AL1400" s="7" t="s">
        <v>50</v>
      </c>
      <c r="AM1400" s="7" t="s">
        <v>13960</v>
      </c>
      <c r="AN1400" s="7" t="s">
        <v>66</v>
      </c>
      <c r="AO1400" s="7" t="s">
        <v>13961</v>
      </c>
      <c r="AP1400" s="22" t="s">
        <v>13962</v>
      </c>
      <c r="AQ1400" s="7" t="s">
        <v>50</v>
      </c>
      <c r="AR1400" s="7" t="s">
        <v>50</v>
      </c>
    </row>
    <row r="1401" spans="1:44" ht="15" thickBot="1">
      <c r="A1401" s="10" t="s">
        <v>13963</v>
      </c>
      <c r="B1401" s="11">
        <v>6112</v>
      </c>
      <c r="C1401" s="12">
        <v>42370</v>
      </c>
      <c r="D1401" s="13" t="s">
        <v>45</v>
      </c>
      <c r="E1401" s="13" t="s">
        <v>46</v>
      </c>
      <c r="F1401" s="13" t="s">
        <v>47</v>
      </c>
      <c r="G1401" s="26" t="s">
        <v>54946</v>
      </c>
      <c r="H1401" s="13" t="s">
        <v>13964</v>
      </c>
      <c r="I1401" s="13" t="s">
        <v>50</v>
      </c>
      <c r="J1401" s="12">
        <v>45511</v>
      </c>
      <c r="K1401" s="13" t="s">
        <v>116</v>
      </c>
      <c r="L1401" s="13" t="s">
        <v>62</v>
      </c>
      <c r="M1401" s="13" t="s">
        <v>13965</v>
      </c>
      <c r="N1401" s="13" t="s">
        <v>13966</v>
      </c>
      <c r="O1401" s="13" t="s">
        <v>13967</v>
      </c>
      <c r="P1401" s="11">
        <v>4833</v>
      </c>
      <c r="Q1401" s="13" t="s">
        <v>105</v>
      </c>
      <c r="R1401" s="33" t="s">
        <v>13968</v>
      </c>
      <c r="S1401" s="33" t="s">
        <v>13969</v>
      </c>
      <c r="T1401" s="13" t="s">
        <v>13970</v>
      </c>
      <c r="U1401" s="13" t="s">
        <v>13971</v>
      </c>
      <c r="V1401" s="13">
        <v>10000000</v>
      </c>
      <c r="W1401" s="13" t="s">
        <v>60</v>
      </c>
      <c r="X1401" s="13">
        <v>10000000</v>
      </c>
      <c r="Y1401" s="13" t="s">
        <v>61</v>
      </c>
      <c r="Z1401" s="13">
        <v>2</v>
      </c>
      <c r="AA1401" s="13">
        <v>10000000</v>
      </c>
      <c r="AB1401" s="13" t="s">
        <v>60</v>
      </c>
      <c r="AC1401" s="13">
        <v>10000000</v>
      </c>
      <c r="AD1401" s="13" t="s">
        <v>62</v>
      </c>
      <c r="AE1401" s="13">
        <v>10250000</v>
      </c>
      <c r="AF1401" s="13" t="s">
        <v>60</v>
      </c>
      <c r="AG1401" s="13">
        <v>10250000</v>
      </c>
      <c r="AH1401" s="13">
        <v>10250000</v>
      </c>
      <c r="AI1401" s="13" t="s">
        <v>60</v>
      </c>
      <c r="AJ1401" s="13">
        <v>10250000</v>
      </c>
      <c r="AK1401" s="13" t="s">
        <v>50</v>
      </c>
      <c r="AL1401" s="13" t="s">
        <v>13972</v>
      </c>
      <c r="AM1401" s="13" t="s">
        <v>13973</v>
      </c>
      <c r="AN1401" s="13" t="s">
        <v>66</v>
      </c>
      <c r="AO1401" s="13" t="s">
        <v>13974</v>
      </c>
      <c r="AP1401" s="21" t="s">
        <v>13975</v>
      </c>
      <c r="AQ1401" s="13" t="s">
        <v>50</v>
      </c>
      <c r="AR1401" s="13" t="s">
        <v>50</v>
      </c>
    </row>
    <row r="1402" spans="1:44" ht="15" thickBot="1">
      <c r="A1402" s="4" t="s">
        <v>13976</v>
      </c>
      <c r="B1402" s="5">
        <v>4636</v>
      </c>
      <c r="C1402" s="6">
        <v>44378</v>
      </c>
      <c r="D1402" s="7" t="s">
        <v>45</v>
      </c>
      <c r="E1402" s="7" t="s">
        <v>46</v>
      </c>
      <c r="F1402" s="7" t="s">
        <v>70</v>
      </c>
      <c r="G1402" s="7" t="s">
        <v>87</v>
      </c>
      <c r="H1402" s="7" t="s">
        <v>1112</v>
      </c>
      <c r="I1402" s="7" t="s">
        <v>50</v>
      </c>
      <c r="J1402" s="6">
        <v>45509</v>
      </c>
      <c r="K1402" s="7" t="s">
        <v>116</v>
      </c>
      <c r="L1402" s="7" t="s">
        <v>241</v>
      </c>
      <c r="M1402" s="7" t="s">
        <v>13977</v>
      </c>
      <c r="N1402" s="7" t="s">
        <v>75</v>
      </c>
      <c r="O1402" s="7" t="s">
        <v>13978</v>
      </c>
      <c r="P1402" s="5">
        <v>4834</v>
      </c>
      <c r="Q1402" s="7" t="s">
        <v>77</v>
      </c>
      <c r="R1402" s="34" t="s">
        <v>13979</v>
      </c>
      <c r="S1402" s="34" t="s">
        <v>13980</v>
      </c>
      <c r="T1402" s="7" t="s">
        <v>50</v>
      </c>
      <c r="U1402" s="7" t="s">
        <v>50</v>
      </c>
      <c r="V1402" s="7">
        <v>15500000</v>
      </c>
      <c r="W1402" s="7" t="s">
        <v>60</v>
      </c>
      <c r="X1402" s="7">
        <v>15500000</v>
      </c>
      <c r="Y1402" s="7" t="s">
        <v>154</v>
      </c>
      <c r="Z1402" s="7">
        <v>3</v>
      </c>
      <c r="AA1402" s="7">
        <v>15500000</v>
      </c>
      <c r="AB1402" s="7" t="s">
        <v>60</v>
      </c>
      <c r="AC1402" s="7">
        <v>15500000</v>
      </c>
      <c r="AD1402" s="7" t="s">
        <v>241</v>
      </c>
      <c r="AE1402" s="7">
        <v>33800000</v>
      </c>
      <c r="AF1402" s="7" t="s">
        <v>60</v>
      </c>
      <c r="AG1402" s="7">
        <v>33800000</v>
      </c>
      <c r="AH1402" s="7">
        <v>33800000</v>
      </c>
      <c r="AI1402" s="7" t="s">
        <v>60</v>
      </c>
      <c r="AJ1402" s="7">
        <v>33800000</v>
      </c>
      <c r="AK1402" s="7" t="s">
        <v>13981</v>
      </c>
      <c r="AL1402" s="7" t="s">
        <v>50</v>
      </c>
      <c r="AM1402" s="7" t="s">
        <v>13982</v>
      </c>
      <c r="AN1402" s="7" t="s">
        <v>66</v>
      </c>
      <c r="AO1402" s="7" t="s">
        <v>13983</v>
      </c>
      <c r="AP1402" s="22" t="s">
        <v>13984</v>
      </c>
      <c r="AQ1402" s="7" t="s">
        <v>50</v>
      </c>
      <c r="AR1402" s="7" t="s">
        <v>50</v>
      </c>
    </row>
    <row r="1403" spans="1:44" ht="15" thickBot="1">
      <c r="A1403" s="10" t="s">
        <v>13985</v>
      </c>
      <c r="B1403" s="11">
        <v>6445</v>
      </c>
      <c r="C1403" s="12">
        <v>41275</v>
      </c>
      <c r="D1403" s="13" t="s">
        <v>45</v>
      </c>
      <c r="E1403" s="13" t="s">
        <v>46</v>
      </c>
      <c r="F1403" s="13" t="s">
        <v>70</v>
      </c>
      <c r="G1403" s="13" t="s">
        <v>48</v>
      </c>
      <c r="H1403" s="13" t="s">
        <v>50</v>
      </c>
      <c r="I1403" s="13" t="s">
        <v>50</v>
      </c>
      <c r="J1403" s="12">
        <v>45508</v>
      </c>
      <c r="K1403" s="13" t="s">
        <v>50</v>
      </c>
      <c r="L1403" s="13" t="s">
        <v>147</v>
      </c>
      <c r="M1403" s="13" t="s">
        <v>13986</v>
      </c>
      <c r="N1403" s="13" t="s">
        <v>6434</v>
      </c>
      <c r="O1403" s="13" t="s">
        <v>13987</v>
      </c>
      <c r="P1403" s="11">
        <v>4866</v>
      </c>
      <c r="Q1403" s="13" t="s">
        <v>245</v>
      </c>
      <c r="R1403" s="33" t="s">
        <v>13988</v>
      </c>
      <c r="S1403" s="33" t="s">
        <v>13989</v>
      </c>
      <c r="T1403" s="13" t="s">
        <v>13990</v>
      </c>
      <c r="U1403" s="13" t="s">
        <v>13991</v>
      </c>
      <c r="V1403" s="13">
        <v>150000000</v>
      </c>
      <c r="W1403" s="13" t="s">
        <v>60</v>
      </c>
      <c r="X1403" s="13">
        <v>150000000</v>
      </c>
      <c r="Y1403" s="13" t="s">
        <v>154</v>
      </c>
      <c r="Z1403" s="13">
        <v>2</v>
      </c>
      <c r="AA1403" s="13">
        <v>150000000</v>
      </c>
      <c r="AB1403" s="13" t="s">
        <v>60</v>
      </c>
      <c r="AC1403" s="13">
        <v>150000000</v>
      </c>
      <c r="AD1403" s="13" t="s">
        <v>147</v>
      </c>
      <c r="AE1403" s="13">
        <v>650000000</v>
      </c>
      <c r="AF1403" s="13" t="s">
        <v>60</v>
      </c>
      <c r="AG1403" s="13">
        <v>650000000</v>
      </c>
      <c r="AH1403" s="13">
        <v>650000000</v>
      </c>
      <c r="AI1403" s="13" t="s">
        <v>60</v>
      </c>
      <c r="AJ1403" s="13">
        <v>650000000</v>
      </c>
      <c r="AK1403" s="13" t="s">
        <v>13992</v>
      </c>
      <c r="AL1403" s="13" t="s">
        <v>50</v>
      </c>
      <c r="AM1403" s="13" t="s">
        <v>13993</v>
      </c>
      <c r="AN1403" s="13" t="s">
        <v>993</v>
      </c>
      <c r="AO1403" s="13" t="s">
        <v>50</v>
      </c>
      <c r="AP1403" s="13" t="s">
        <v>50</v>
      </c>
      <c r="AQ1403" s="21" t="s">
        <v>13994</v>
      </c>
      <c r="AR1403" s="13" t="s">
        <v>255</v>
      </c>
    </row>
    <row r="1404" spans="1:44" ht="15" thickBot="1">
      <c r="A1404" s="4" t="s">
        <v>13995</v>
      </c>
      <c r="B1404" s="5">
        <v>1373</v>
      </c>
      <c r="C1404" s="6">
        <v>40909</v>
      </c>
      <c r="D1404" s="7" t="s">
        <v>45</v>
      </c>
      <c r="E1404" s="7" t="s">
        <v>46</v>
      </c>
      <c r="F1404" s="7" t="s">
        <v>47</v>
      </c>
      <c r="G1404" s="26" t="s">
        <v>54946</v>
      </c>
      <c r="H1404" s="7" t="s">
        <v>5284</v>
      </c>
      <c r="I1404" s="7" t="s">
        <v>50</v>
      </c>
      <c r="J1404" s="6">
        <v>45506</v>
      </c>
      <c r="K1404" s="7" t="s">
        <v>116</v>
      </c>
      <c r="L1404" s="7" t="s">
        <v>162</v>
      </c>
      <c r="M1404" s="7" t="s">
        <v>613</v>
      </c>
      <c r="N1404" s="7" t="s">
        <v>5365</v>
      </c>
      <c r="O1404" s="7" t="s">
        <v>13996</v>
      </c>
      <c r="P1404" s="5">
        <v>4949</v>
      </c>
      <c r="Q1404" s="7" t="s">
        <v>50</v>
      </c>
      <c r="R1404" s="34" t="s">
        <v>13997</v>
      </c>
      <c r="S1404" s="31" t="s">
        <v>50</v>
      </c>
      <c r="T1404" s="7" t="s">
        <v>13998</v>
      </c>
      <c r="U1404" s="7" t="s">
        <v>13999</v>
      </c>
      <c r="V1404" s="7">
        <v>12000000</v>
      </c>
      <c r="W1404" s="7" t="s">
        <v>1085</v>
      </c>
      <c r="X1404" s="7">
        <v>8648337</v>
      </c>
      <c r="Y1404" s="7" t="s">
        <v>61</v>
      </c>
      <c r="Z1404" s="7">
        <v>6</v>
      </c>
      <c r="AA1404" s="7">
        <v>33867784</v>
      </c>
      <c r="AB1404" s="7" t="s">
        <v>1085</v>
      </c>
      <c r="AC1404" s="7">
        <v>25099518</v>
      </c>
      <c r="AD1404" s="7" t="s">
        <v>62</v>
      </c>
      <c r="AE1404" s="7">
        <v>68567784</v>
      </c>
      <c r="AF1404" s="7" t="s">
        <v>1085</v>
      </c>
      <c r="AG1404" s="7">
        <v>51820412</v>
      </c>
      <c r="AH1404" s="7">
        <v>70468749</v>
      </c>
      <c r="AI1404" s="7" t="s">
        <v>60</v>
      </c>
      <c r="AJ1404" s="7">
        <v>70468749</v>
      </c>
      <c r="AK1404" s="7" t="s">
        <v>14000</v>
      </c>
      <c r="AL1404" s="7" t="s">
        <v>50</v>
      </c>
      <c r="AM1404" s="7" t="s">
        <v>14001</v>
      </c>
      <c r="AN1404" s="7" t="s">
        <v>66</v>
      </c>
      <c r="AO1404" s="7" t="s">
        <v>14002</v>
      </c>
      <c r="AP1404" s="7" t="s">
        <v>50</v>
      </c>
      <c r="AQ1404" s="22" t="s">
        <v>14003</v>
      </c>
      <c r="AR1404" s="7" t="s">
        <v>50</v>
      </c>
    </row>
    <row r="1405" spans="1:44" ht="15" thickBot="1">
      <c r="A1405" s="10" t="s">
        <v>14004</v>
      </c>
      <c r="B1405" s="13" t="s">
        <v>50</v>
      </c>
      <c r="C1405" s="12">
        <v>42736</v>
      </c>
      <c r="D1405" s="13" t="s">
        <v>45</v>
      </c>
      <c r="E1405" s="13" t="s">
        <v>46</v>
      </c>
      <c r="F1405" s="13" t="s">
        <v>70</v>
      </c>
      <c r="G1405" s="13" t="s">
        <v>176</v>
      </c>
      <c r="H1405" s="13" t="s">
        <v>50</v>
      </c>
      <c r="I1405" s="13" t="s">
        <v>50</v>
      </c>
      <c r="J1405" s="12">
        <v>45511</v>
      </c>
      <c r="K1405" s="13" t="s">
        <v>50</v>
      </c>
      <c r="L1405" s="13" t="s">
        <v>178</v>
      </c>
      <c r="M1405" s="13" t="s">
        <v>50</v>
      </c>
      <c r="N1405" s="13" t="s">
        <v>14005</v>
      </c>
      <c r="O1405" s="13" t="s">
        <v>14006</v>
      </c>
      <c r="P1405" s="11">
        <v>5049</v>
      </c>
      <c r="Q1405" s="13" t="s">
        <v>245</v>
      </c>
      <c r="R1405" s="33" t="s">
        <v>14007</v>
      </c>
      <c r="S1405" s="33" t="s">
        <v>14008</v>
      </c>
      <c r="T1405" s="13" t="s">
        <v>14009</v>
      </c>
      <c r="U1405" s="13" t="s">
        <v>14010</v>
      </c>
      <c r="V1405" s="13">
        <v>600000000</v>
      </c>
      <c r="W1405" s="13" t="s">
        <v>250</v>
      </c>
      <c r="X1405" s="13">
        <v>7149710</v>
      </c>
      <c r="Y1405" s="13" t="s">
        <v>50</v>
      </c>
      <c r="Z1405" s="13">
        <v>2</v>
      </c>
      <c r="AA1405" s="13">
        <v>600000000</v>
      </c>
      <c r="AB1405" s="13" t="s">
        <v>250</v>
      </c>
      <c r="AC1405" s="13">
        <v>7149710</v>
      </c>
      <c r="AD1405" s="13" t="s">
        <v>178</v>
      </c>
      <c r="AE1405" s="13">
        <v>600000000</v>
      </c>
      <c r="AF1405" s="13" t="s">
        <v>250</v>
      </c>
      <c r="AG1405" s="13">
        <v>7149710</v>
      </c>
      <c r="AH1405" s="13">
        <v>600000000</v>
      </c>
      <c r="AI1405" s="13" t="s">
        <v>250</v>
      </c>
      <c r="AJ1405" s="13">
        <v>7149710</v>
      </c>
      <c r="AK1405" s="13" t="s">
        <v>14011</v>
      </c>
      <c r="AL1405" s="13" t="s">
        <v>50</v>
      </c>
      <c r="AM1405" s="13" t="s">
        <v>14012</v>
      </c>
      <c r="AN1405" s="13" t="s">
        <v>66</v>
      </c>
      <c r="AO1405" s="13" t="s">
        <v>14013</v>
      </c>
      <c r="AP1405" s="21" t="s">
        <v>14014</v>
      </c>
      <c r="AQ1405" s="13" t="s">
        <v>50</v>
      </c>
      <c r="AR1405" s="13" t="s">
        <v>50</v>
      </c>
    </row>
    <row r="1406" spans="1:44" ht="15" thickBot="1">
      <c r="A1406" s="4" t="s">
        <v>14015</v>
      </c>
      <c r="B1406" s="5">
        <v>87234</v>
      </c>
      <c r="C1406" s="6">
        <v>42370</v>
      </c>
      <c r="D1406" s="7" t="s">
        <v>45</v>
      </c>
      <c r="E1406" s="7" t="s">
        <v>46</v>
      </c>
      <c r="F1406" s="7" t="s">
        <v>70</v>
      </c>
      <c r="G1406" s="7" t="s">
        <v>145</v>
      </c>
      <c r="H1406" s="7" t="s">
        <v>1210</v>
      </c>
      <c r="I1406" s="7" t="s">
        <v>50</v>
      </c>
      <c r="J1406" s="6">
        <v>45505</v>
      </c>
      <c r="K1406" s="7" t="s">
        <v>191</v>
      </c>
      <c r="L1406" s="7" t="s">
        <v>131</v>
      </c>
      <c r="M1406" s="7" t="s">
        <v>14016</v>
      </c>
      <c r="N1406" s="7" t="s">
        <v>9187</v>
      </c>
      <c r="O1406" s="7" t="s">
        <v>14017</v>
      </c>
      <c r="P1406" s="5">
        <v>5105</v>
      </c>
      <c r="Q1406" s="7" t="s">
        <v>56</v>
      </c>
      <c r="R1406" s="34" t="s">
        <v>14018</v>
      </c>
      <c r="S1406" s="34" t="s">
        <v>14019</v>
      </c>
      <c r="T1406" s="7" t="s">
        <v>14020</v>
      </c>
      <c r="U1406" s="7" t="s">
        <v>14021</v>
      </c>
      <c r="V1406" s="7" t="s">
        <v>50</v>
      </c>
      <c r="W1406" s="7" t="s">
        <v>50</v>
      </c>
      <c r="X1406" s="7" t="s">
        <v>50</v>
      </c>
      <c r="Y1406" s="7" t="s">
        <v>467</v>
      </c>
      <c r="Z1406" s="7">
        <v>8</v>
      </c>
      <c r="AA1406" s="7">
        <v>4155000</v>
      </c>
      <c r="AB1406" s="7" t="s">
        <v>60</v>
      </c>
      <c r="AC1406" s="7">
        <v>4155000</v>
      </c>
      <c r="AD1406" s="7" t="s">
        <v>467</v>
      </c>
      <c r="AE1406" s="7">
        <v>9335000</v>
      </c>
      <c r="AF1406" s="7" t="s">
        <v>60</v>
      </c>
      <c r="AG1406" s="7">
        <v>9335000</v>
      </c>
      <c r="AH1406" s="7">
        <v>9335000</v>
      </c>
      <c r="AI1406" s="7" t="s">
        <v>60</v>
      </c>
      <c r="AJ1406" s="7">
        <v>9335000</v>
      </c>
      <c r="AK1406" s="7" t="s">
        <v>14022</v>
      </c>
      <c r="AL1406" s="7" t="s">
        <v>50</v>
      </c>
      <c r="AM1406" s="7" t="s">
        <v>14023</v>
      </c>
      <c r="AN1406" s="7" t="s">
        <v>66</v>
      </c>
      <c r="AO1406" s="7" t="s">
        <v>14024</v>
      </c>
      <c r="AP1406" s="22" t="s">
        <v>14025</v>
      </c>
      <c r="AQ1406" s="7" t="s">
        <v>50</v>
      </c>
      <c r="AR1406" s="7" t="s">
        <v>50</v>
      </c>
    </row>
    <row r="1407" spans="1:44" ht="15" thickBot="1">
      <c r="A1407" s="10" t="s">
        <v>14026</v>
      </c>
      <c r="B1407" s="13">
        <v>162</v>
      </c>
      <c r="C1407" s="12">
        <v>43831</v>
      </c>
      <c r="D1407" s="13" t="s">
        <v>45</v>
      </c>
      <c r="E1407" s="13" t="s">
        <v>46</v>
      </c>
      <c r="F1407" s="13" t="s">
        <v>70</v>
      </c>
      <c r="G1407" s="26" t="s">
        <v>54946</v>
      </c>
      <c r="H1407" s="13" t="s">
        <v>562</v>
      </c>
      <c r="I1407" s="13" t="s">
        <v>50</v>
      </c>
      <c r="J1407" s="12">
        <v>45505</v>
      </c>
      <c r="K1407" s="13" t="s">
        <v>116</v>
      </c>
      <c r="L1407" s="13" t="s">
        <v>467</v>
      </c>
      <c r="M1407" s="13" t="s">
        <v>14027</v>
      </c>
      <c r="N1407" s="13" t="s">
        <v>180</v>
      </c>
      <c r="O1407" s="13" t="s">
        <v>14028</v>
      </c>
      <c r="P1407" s="11">
        <v>5121</v>
      </c>
      <c r="Q1407" s="13" t="s">
        <v>120</v>
      </c>
      <c r="R1407" s="33" t="s">
        <v>14029</v>
      </c>
      <c r="S1407" s="33" t="s">
        <v>14030</v>
      </c>
      <c r="T1407" s="13" t="s">
        <v>14031</v>
      </c>
      <c r="U1407" s="13" t="s">
        <v>50</v>
      </c>
      <c r="V1407" s="13">
        <v>2000000</v>
      </c>
      <c r="W1407" s="13" t="s">
        <v>60</v>
      </c>
      <c r="X1407" s="13">
        <v>2000000</v>
      </c>
      <c r="Y1407" s="13" t="s">
        <v>467</v>
      </c>
      <c r="Z1407" s="13">
        <v>2</v>
      </c>
      <c r="AA1407" s="13">
        <v>2000000</v>
      </c>
      <c r="AB1407" s="13" t="s">
        <v>60</v>
      </c>
      <c r="AC1407" s="13">
        <v>2000000</v>
      </c>
      <c r="AD1407" s="13" t="s">
        <v>467</v>
      </c>
      <c r="AE1407" s="13">
        <v>4000000</v>
      </c>
      <c r="AF1407" s="13" t="s">
        <v>60</v>
      </c>
      <c r="AG1407" s="13">
        <v>4000000</v>
      </c>
      <c r="AH1407" s="13">
        <v>4000000</v>
      </c>
      <c r="AI1407" s="13" t="s">
        <v>60</v>
      </c>
      <c r="AJ1407" s="13">
        <v>4000000</v>
      </c>
      <c r="AK1407" s="13" t="s">
        <v>14032</v>
      </c>
      <c r="AL1407" s="13" t="s">
        <v>50</v>
      </c>
      <c r="AM1407" s="13" t="s">
        <v>14033</v>
      </c>
      <c r="AN1407" s="13" t="s">
        <v>66</v>
      </c>
      <c r="AO1407" s="13" t="s">
        <v>14034</v>
      </c>
      <c r="AP1407" s="21" t="s">
        <v>14035</v>
      </c>
      <c r="AQ1407" s="13" t="s">
        <v>50</v>
      </c>
      <c r="AR1407" s="13" t="s">
        <v>50</v>
      </c>
    </row>
    <row r="1408" spans="1:44" ht="15" thickBot="1">
      <c r="A1408" s="4" t="s">
        <v>14036</v>
      </c>
      <c r="B1408" s="5">
        <v>12575</v>
      </c>
      <c r="C1408" s="6">
        <v>35065</v>
      </c>
      <c r="D1408" s="7" t="s">
        <v>45</v>
      </c>
      <c r="E1408" s="7" t="s">
        <v>46</v>
      </c>
      <c r="F1408" s="7" t="s">
        <v>70</v>
      </c>
      <c r="G1408" s="7" t="s">
        <v>71</v>
      </c>
      <c r="H1408" s="7" t="s">
        <v>393</v>
      </c>
      <c r="I1408" s="7" t="s">
        <v>50</v>
      </c>
      <c r="J1408" s="6">
        <v>45512</v>
      </c>
      <c r="K1408" s="7" t="s">
        <v>191</v>
      </c>
      <c r="L1408" s="7" t="s">
        <v>178</v>
      </c>
      <c r="M1408" s="7" t="s">
        <v>14037</v>
      </c>
      <c r="N1408" s="7" t="s">
        <v>14038</v>
      </c>
      <c r="O1408" s="7" t="s">
        <v>14039</v>
      </c>
      <c r="P1408" s="5">
        <v>5159</v>
      </c>
      <c r="Q1408" s="7" t="s">
        <v>135</v>
      </c>
      <c r="R1408" s="34" t="s">
        <v>14040</v>
      </c>
      <c r="S1408" s="34" t="s">
        <v>14041</v>
      </c>
      <c r="T1408" s="7" t="s">
        <v>50</v>
      </c>
      <c r="U1408" s="7" t="s">
        <v>14042</v>
      </c>
      <c r="V1408" s="7">
        <v>120000000</v>
      </c>
      <c r="W1408" s="7" t="s">
        <v>60</v>
      </c>
      <c r="X1408" s="7">
        <v>120000000</v>
      </c>
      <c r="Y1408" s="7" t="s">
        <v>50</v>
      </c>
      <c r="Z1408" s="7">
        <v>10</v>
      </c>
      <c r="AA1408" s="7">
        <v>120000000</v>
      </c>
      <c r="AB1408" s="7" t="s">
        <v>60</v>
      </c>
      <c r="AC1408" s="7">
        <v>120000000</v>
      </c>
      <c r="AD1408" s="7" t="s">
        <v>178</v>
      </c>
      <c r="AE1408" s="7">
        <v>345450000</v>
      </c>
      <c r="AF1408" s="7" t="s">
        <v>60</v>
      </c>
      <c r="AG1408" s="7">
        <v>345450000</v>
      </c>
      <c r="AH1408" s="7">
        <v>375450000</v>
      </c>
      <c r="AI1408" s="7" t="s">
        <v>60</v>
      </c>
      <c r="AJ1408" s="7">
        <v>375450000</v>
      </c>
      <c r="AK1408" s="7" t="s">
        <v>14043</v>
      </c>
      <c r="AL1408" s="7" t="s">
        <v>50</v>
      </c>
      <c r="AM1408" s="7" t="s">
        <v>14044</v>
      </c>
      <c r="AN1408" s="7" t="s">
        <v>66</v>
      </c>
      <c r="AO1408" s="7" t="s">
        <v>14045</v>
      </c>
      <c r="AP1408" s="22" t="s">
        <v>14046</v>
      </c>
      <c r="AQ1408" s="7" t="s">
        <v>50</v>
      </c>
      <c r="AR1408" s="7" t="s">
        <v>50</v>
      </c>
    </row>
    <row r="1409" spans="1:44" ht="15" thickBot="1">
      <c r="A1409" s="10" t="s">
        <v>14047</v>
      </c>
      <c r="B1409" s="13">
        <v>119</v>
      </c>
      <c r="C1409" s="12">
        <v>42979</v>
      </c>
      <c r="D1409" s="13" t="s">
        <v>45</v>
      </c>
      <c r="E1409" s="13" t="s">
        <v>46</v>
      </c>
      <c r="F1409" s="13" t="s">
        <v>47</v>
      </c>
      <c r="G1409" s="13" t="s">
        <v>145</v>
      </c>
      <c r="H1409" s="13" t="s">
        <v>5740</v>
      </c>
      <c r="I1409" s="13" t="s">
        <v>50</v>
      </c>
      <c r="J1409" s="12">
        <v>45513</v>
      </c>
      <c r="K1409" s="13" t="s">
        <v>116</v>
      </c>
      <c r="L1409" s="13" t="s">
        <v>62</v>
      </c>
      <c r="M1409" s="13" t="s">
        <v>2693</v>
      </c>
      <c r="N1409" s="13" t="s">
        <v>14048</v>
      </c>
      <c r="O1409" s="13" t="s">
        <v>14049</v>
      </c>
      <c r="P1409" s="11">
        <v>5214</v>
      </c>
      <c r="Q1409" s="13" t="s">
        <v>4970</v>
      </c>
      <c r="R1409" s="33" t="s">
        <v>14050</v>
      </c>
      <c r="S1409" s="33" t="s">
        <v>14051</v>
      </c>
      <c r="T1409" s="13" t="s">
        <v>14052</v>
      </c>
      <c r="U1409" s="13" t="s">
        <v>14053</v>
      </c>
      <c r="V1409" s="13">
        <v>1200000</v>
      </c>
      <c r="W1409" s="13" t="s">
        <v>60</v>
      </c>
      <c r="X1409" s="13">
        <v>1200000</v>
      </c>
      <c r="Y1409" s="13" t="s">
        <v>61</v>
      </c>
      <c r="Z1409" s="13">
        <v>9</v>
      </c>
      <c r="AA1409" s="13">
        <v>1200000</v>
      </c>
      <c r="AB1409" s="13" t="s">
        <v>60</v>
      </c>
      <c r="AC1409" s="13">
        <v>1200000</v>
      </c>
      <c r="AD1409" s="13" t="s">
        <v>62</v>
      </c>
      <c r="AE1409" s="13">
        <v>65703750</v>
      </c>
      <c r="AF1409" s="13" t="s">
        <v>60</v>
      </c>
      <c r="AG1409" s="13">
        <v>65703750</v>
      </c>
      <c r="AH1409" s="13">
        <v>79703750</v>
      </c>
      <c r="AI1409" s="13" t="s">
        <v>60</v>
      </c>
      <c r="AJ1409" s="13">
        <v>79703750</v>
      </c>
      <c r="AK1409" s="13" t="s">
        <v>4798</v>
      </c>
      <c r="AL1409" s="13" t="s">
        <v>50</v>
      </c>
      <c r="AM1409" s="13" t="s">
        <v>14054</v>
      </c>
      <c r="AN1409" s="13" t="s">
        <v>66</v>
      </c>
      <c r="AO1409" s="13" t="s">
        <v>14055</v>
      </c>
      <c r="AP1409" s="21" t="s">
        <v>14056</v>
      </c>
      <c r="AQ1409" s="13" t="s">
        <v>50</v>
      </c>
      <c r="AR1409" s="13" t="s">
        <v>50</v>
      </c>
    </row>
    <row r="1410" spans="1:44" ht="15" thickBot="1">
      <c r="A1410" s="4" t="s">
        <v>14057</v>
      </c>
      <c r="B1410" s="5">
        <v>1643</v>
      </c>
      <c r="C1410" s="6">
        <v>41609</v>
      </c>
      <c r="D1410" s="7" t="s">
        <v>45</v>
      </c>
      <c r="E1410" s="7" t="s">
        <v>46</v>
      </c>
      <c r="F1410" s="7" t="s">
        <v>47</v>
      </c>
      <c r="G1410" s="26" t="s">
        <v>54946</v>
      </c>
      <c r="H1410" s="7" t="s">
        <v>50</v>
      </c>
      <c r="I1410" s="7" t="s">
        <v>50</v>
      </c>
      <c r="J1410" s="6">
        <v>45512</v>
      </c>
      <c r="K1410" s="7" t="s">
        <v>116</v>
      </c>
      <c r="L1410" s="7" t="s">
        <v>62</v>
      </c>
      <c r="M1410" s="7" t="s">
        <v>3222</v>
      </c>
      <c r="N1410" s="7" t="s">
        <v>133</v>
      </c>
      <c r="O1410" s="7" t="s">
        <v>14058</v>
      </c>
      <c r="P1410" s="5">
        <v>5223</v>
      </c>
      <c r="Q1410" s="7" t="s">
        <v>135</v>
      </c>
      <c r="R1410" s="34" t="s">
        <v>14059</v>
      </c>
      <c r="S1410" s="34" t="s">
        <v>14060</v>
      </c>
      <c r="T1410" s="7" t="s">
        <v>14061</v>
      </c>
      <c r="U1410" s="7" t="s">
        <v>50</v>
      </c>
      <c r="V1410" s="7">
        <v>248204</v>
      </c>
      <c r="W1410" s="7" t="s">
        <v>139</v>
      </c>
      <c r="X1410" s="7">
        <v>316351</v>
      </c>
      <c r="Y1410" s="7" t="s">
        <v>61</v>
      </c>
      <c r="Z1410" s="7">
        <v>3</v>
      </c>
      <c r="AA1410" s="7">
        <v>248204</v>
      </c>
      <c r="AB1410" s="7" t="s">
        <v>139</v>
      </c>
      <c r="AC1410" s="7">
        <v>316351</v>
      </c>
      <c r="AD1410" s="7" t="s">
        <v>62</v>
      </c>
      <c r="AE1410" s="7">
        <v>748204</v>
      </c>
      <c r="AF1410" s="7" t="s">
        <v>139</v>
      </c>
      <c r="AG1410" s="7">
        <v>956831</v>
      </c>
      <c r="AH1410" s="7">
        <v>3748204</v>
      </c>
      <c r="AI1410" s="7" t="s">
        <v>139</v>
      </c>
      <c r="AJ1410" s="7">
        <v>4749431</v>
      </c>
      <c r="AK1410" s="7" t="s">
        <v>50</v>
      </c>
      <c r="AL1410" s="7" t="s">
        <v>50</v>
      </c>
      <c r="AM1410" s="7" t="s">
        <v>14062</v>
      </c>
      <c r="AN1410" s="7" t="s">
        <v>66</v>
      </c>
      <c r="AO1410" s="7" t="s">
        <v>14063</v>
      </c>
      <c r="AP1410" s="22" t="s">
        <v>14064</v>
      </c>
      <c r="AQ1410" s="7" t="s">
        <v>50</v>
      </c>
      <c r="AR1410" s="7" t="s">
        <v>50</v>
      </c>
    </row>
    <row r="1411" spans="1:44" ht="15" thickBot="1">
      <c r="A1411" s="10" t="s">
        <v>14065</v>
      </c>
      <c r="B1411" s="11">
        <v>190788</v>
      </c>
      <c r="C1411" s="12">
        <v>43466</v>
      </c>
      <c r="D1411" s="13" t="s">
        <v>45</v>
      </c>
      <c r="E1411" s="13" t="s">
        <v>46</v>
      </c>
      <c r="F1411" s="13" t="s">
        <v>70</v>
      </c>
      <c r="G1411" s="27" t="s">
        <v>54945</v>
      </c>
      <c r="H1411" s="13" t="s">
        <v>562</v>
      </c>
      <c r="I1411" s="13" t="s">
        <v>50</v>
      </c>
      <c r="J1411" s="12">
        <v>45512</v>
      </c>
      <c r="K1411" s="13" t="s">
        <v>116</v>
      </c>
      <c r="L1411" s="13" t="s">
        <v>1471</v>
      </c>
      <c r="M1411" s="13" t="s">
        <v>14066</v>
      </c>
      <c r="N1411" s="13" t="s">
        <v>432</v>
      </c>
      <c r="O1411" s="13" t="s">
        <v>14067</v>
      </c>
      <c r="P1411" s="11">
        <v>5345</v>
      </c>
      <c r="Q1411" s="13" t="s">
        <v>434</v>
      </c>
      <c r="R1411" s="33" t="s">
        <v>14068</v>
      </c>
      <c r="S1411" s="33" t="s">
        <v>14069</v>
      </c>
      <c r="T1411" s="13" t="s">
        <v>14070</v>
      </c>
      <c r="U1411" s="13" t="s">
        <v>14071</v>
      </c>
      <c r="V1411" s="13" t="s">
        <v>50</v>
      </c>
      <c r="W1411" s="13" t="s">
        <v>50</v>
      </c>
      <c r="X1411" s="13" t="s">
        <v>50</v>
      </c>
      <c r="Y1411" s="13" t="s">
        <v>50</v>
      </c>
      <c r="Z1411" s="13">
        <v>9</v>
      </c>
      <c r="AA1411" s="13" t="s">
        <v>50</v>
      </c>
      <c r="AB1411" s="13" t="s">
        <v>50</v>
      </c>
      <c r="AC1411" s="13" t="s">
        <v>50</v>
      </c>
      <c r="AD1411" s="13" t="s">
        <v>1471</v>
      </c>
      <c r="AE1411" s="13">
        <v>985000</v>
      </c>
      <c r="AF1411" s="13" t="s">
        <v>60</v>
      </c>
      <c r="AG1411" s="13">
        <v>985000</v>
      </c>
      <c r="AH1411" s="13">
        <v>1610000</v>
      </c>
      <c r="AI1411" s="13" t="s">
        <v>60</v>
      </c>
      <c r="AJ1411" s="13">
        <v>1610000</v>
      </c>
      <c r="AK1411" s="13" t="s">
        <v>14072</v>
      </c>
      <c r="AL1411" s="13" t="s">
        <v>50</v>
      </c>
      <c r="AM1411" s="13" t="s">
        <v>14073</v>
      </c>
      <c r="AN1411" s="13" t="s">
        <v>66</v>
      </c>
      <c r="AO1411" s="13" t="s">
        <v>14074</v>
      </c>
      <c r="AP1411" s="21" t="s">
        <v>14075</v>
      </c>
      <c r="AQ1411" s="21" t="s">
        <v>14076</v>
      </c>
      <c r="AR1411" s="13" t="s">
        <v>50</v>
      </c>
    </row>
    <row r="1412" spans="1:44" ht="15" thickBot="1">
      <c r="A1412" s="4" t="s">
        <v>14077</v>
      </c>
      <c r="B1412" s="7">
        <v>159</v>
      </c>
      <c r="C1412" s="6">
        <v>40909</v>
      </c>
      <c r="D1412" s="7" t="s">
        <v>45</v>
      </c>
      <c r="E1412" s="7" t="s">
        <v>46</v>
      </c>
      <c r="F1412" s="7" t="s">
        <v>47</v>
      </c>
      <c r="G1412" s="7" t="s">
        <v>87</v>
      </c>
      <c r="H1412" s="7" t="s">
        <v>2619</v>
      </c>
      <c r="I1412" s="7" t="s">
        <v>50</v>
      </c>
      <c r="J1412" s="6">
        <v>45509</v>
      </c>
      <c r="K1412" s="7" t="s">
        <v>116</v>
      </c>
      <c r="L1412" s="7" t="s">
        <v>62</v>
      </c>
      <c r="M1412" s="7" t="s">
        <v>14078</v>
      </c>
      <c r="N1412" s="7" t="s">
        <v>12555</v>
      </c>
      <c r="O1412" s="7" t="s">
        <v>14079</v>
      </c>
      <c r="P1412" s="5">
        <v>5355</v>
      </c>
      <c r="Q1412" s="7" t="s">
        <v>1783</v>
      </c>
      <c r="R1412" s="34" t="s">
        <v>14080</v>
      </c>
      <c r="S1412" s="34" t="s">
        <v>14081</v>
      </c>
      <c r="T1412" s="7" t="s">
        <v>14082</v>
      </c>
      <c r="U1412" s="7" t="s">
        <v>14083</v>
      </c>
      <c r="V1412" s="7">
        <v>1050000</v>
      </c>
      <c r="W1412" s="7" t="s">
        <v>60</v>
      </c>
      <c r="X1412" s="7">
        <v>1050000</v>
      </c>
      <c r="Y1412" s="7" t="s">
        <v>61</v>
      </c>
      <c r="Z1412" s="7">
        <v>5</v>
      </c>
      <c r="AA1412" s="7">
        <v>1050000</v>
      </c>
      <c r="AB1412" s="7" t="s">
        <v>60</v>
      </c>
      <c r="AC1412" s="7">
        <v>1050000</v>
      </c>
      <c r="AD1412" s="7" t="s">
        <v>62</v>
      </c>
      <c r="AE1412" s="7">
        <v>7550000</v>
      </c>
      <c r="AF1412" s="7" t="s">
        <v>60</v>
      </c>
      <c r="AG1412" s="7">
        <v>7550000</v>
      </c>
      <c r="AH1412" s="7">
        <v>8218680</v>
      </c>
      <c r="AI1412" s="7" t="s">
        <v>60</v>
      </c>
      <c r="AJ1412" s="7">
        <v>8218680</v>
      </c>
      <c r="AK1412" s="7" t="s">
        <v>14084</v>
      </c>
      <c r="AL1412" s="7" t="s">
        <v>50</v>
      </c>
      <c r="AM1412" s="7" t="s">
        <v>14085</v>
      </c>
      <c r="AN1412" s="7" t="s">
        <v>66</v>
      </c>
      <c r="AO1412" s="7" t="s">
        <v>14086</v>
      </c>
      <c r="AP1412" s="22" t="s">
        <v>14087</v>
      </c>
      <c r="AQ1412" s="7" t="s">
        <v>50</v>
      </c>
      <c r="AR1412" s="7" t="s">
        <v>50</v>
      </c>
    </row>
    <row r="1413" spans="1:44" ht="15" thickBot="1">
      <c r="A1413" s="10" t="s">
        <v>14088</v>
      </c>
      <c r="B1413" s="11">
        <v>9302</v>
      </c>
      <c r="C1413" s="12">
        <v>43101</v>
      </c>
      <c r="D1413" s="13" t="s">
        <v>45</v>
      </c>
      <c r="E1413" s="13" t="s">
        <v>50</v>
      </c>
      <c r="F1413" s="13" t="s">
        <v>70</v>
      </c>
      <c r="G1413" s="13" t="s">
        <v>145</v>
      </c>
      <c r="H1413" s="13" t="s">
        <v>50</v>
      </c>
      <c r="I1413" s="13" t="s">
        <v>50</v>
      </c>
      <c r="J1413" s="12">
        <v>45511</v>
      </c>
      <c r="K1413" s="13" t="s">
        <v>50</v>
      </c>
      <c r="L1413" s="13" t="s">
        <v>131</v>
      </c>
      <c r="M1413" s="13" t="s">
        <v>14089</v>
      </c>
      <c r="N1413" s="13" t="s">
        <v>14090</v>
      </c>
      <c r="O1413" s="13" t="s">
        <v>14091</v>
      </c>
      <c r="P1413" s="11">
        <v>5364</v>
      </c>
      <c r="Q1413" s="13" t="s">
        <v>360</v>
      </c>
      <c r="R1413" s="30" t="s">
        <v>14092</v>
      </c>
      <c r="S1413" s="33" t="s">
        <v>14093</v>
      </c>
      <c r="T1413" s="13" t="s">
        <v>50</v>
      </c>
      <c r="U1413" s="13" t="s">
        <v>50</v>
      </c>
      <c r="V1413" s="13">
        <v>165000000</v>
      </c>
      <c r="W1413" s="13" t="s">
        <v>209</v>
      </c>
      <c r="X1413" s="13">
        <v>180303631</v>
      </c>
      <c r="Y1413" s="13" t="s">
        <v>290</v>
      </c>
      <c r="Z1413" s="13">
        <v>3</v>
      </c>
      <c r="AA1413" s="13">
        <v>100000000</v>
      </c>
      <c r="AB1413" s="13" t="s">
        <v>209</v>
      </c>
      <c r="AC1413" s="13">
        <v>108384048</v>
      </c>
      <c r="AD1413" s="13" t="s">
        <v>290</v>
      </c>
      <c r="AE1413" s="13">
        <v>250000000</v>
      </c>
      <c r="AF1413" s="13" t="s">
        <v>209</v>
      </c>
      <c r="AG1413" s="13">
        <v>258839326</v>
      </c>
      <c r="AH1413" s="13">
        <v>415000000</v>
      </c>
      <c r="AI1413" s="13" t="s">
        <v>209</v>
      </c>
      <c r="AJ1413" s="13">
        <v>439142957</v>
      </c>
      <c r="AK1413" s="13" t="s">
        <v>14094</v>
      </c>
      <c r="AL1413" s="13" t="s">
        <v>50</v>
      </c>
      <c r="AM1413" s="13" t="s">
        <v>14095</v>
      </c>
      <c r="AN1413" s="13" t="s">
        <v>66</v>
      </c>
      <c r="AO1413" s="13" t="s">
        <v>14096</v>
      </c>
      <c r="AP1413" s="21" t="s">
        <v>14097</v>
      </c>
      <c r="AQ1413" s="13" t="s">
        <v>50</v>
      </c>
      <c r="AR1413" s="13" t="s">
        <v>50</v>
      </c>
    </row>
    <row r="1414" spans="1:44" ht="15" thickBot="1">
      <c r="A1414" s="4" t="s">
        <v>14098</v>
      </c>
      <c r="B1414" s="5">
        <v>2960</v>
      </c>
      <c r="C1414" s="6">
        <v>43466</v>
      </c>
      <c r="D1414" s="7" t="s">
        <v>45</v>
      </c>
      <c r="E1414" s="7" t="s">
        <v>46</v>
      </c>
      <c r="F1414" s="7" t="s">
        <v>70</v>
      </c>
      <c r="G1414" s="26" t="s">
        <v>54946</v>
      </c>
      <c r="H1414" s="7" t="s">
        <v>3472</v>
      </c>
      <c r="I1414" s="7" t="s">
        <v>50</v>
      </c>
      <c r="J1414" s="6">
        <v>45510</v>
      </c>
      <c r="K1414" s="7" t="s">
        <v>116</v>
      </c>
      <c r="L1414" s="7" t="s">
        <v>147</v>
      </c>
      <c r="M1414" s="7" t="s">
        <v>13944</v>
      </c>
      <c r="N1414" s="7" t="s">
        <v>518</v>
      </c>
      <c r="O1414" s="7" t="s">
        <v>14099</v>
      </c>
      <c r="P1414" s="5">
        <v>5466</v>
      </c>
      <c r="Q1414" s="7" t="s">
        <v>520</v>
      </c>
      <c r="R1414" s="34" t="s">
        <v>14100</v>
      </c>
      <c r="S1414" s="34" t="s">
        <v>14101</v>
      </c>
      <c r="T1414" s="7" t="s">
        <v>14102</v>
      </c>
      <c r="U1414" s="7" t="s">
        <v>14103</v>
      </c>
      <c r="V1414" s="7">
        <v>14500000</v>
      </c>
      <c r="W1414" s="7" t="s">
        <v>60</v>
      </c>
      <c r="X1414" s="7">
        <v>14500000</v>
      </c>
      <c r="Y1414" s="7" t="s">
        <v>154</v>
      </c>
      <c r="Z1414" s="7">
        <v>4</v>
      </c>
      <c r="AA1414" s="7">
        <v>14500000</v>
      </c>
      <c r="AB1414" s="7" t="s">
        <v>60</v>
      </c>
      <c r="AC1414" s="7">
        <v>14500000</v>
      </c>
      <c r="AD1414" s="7" t="s">
        <v>147</v>
      </c>
      <c r="AE1414" s="7">
        <v>24500000</v>
      </c>
      <c r="AF1414" s="7" t="s">
        <v>60</v>
      </c>
      <c r="AG1414" s="7">
        <v>24500000</v>
      </c>
      <c r="AH1414" s="7">
        <v>24630000</v>
      </c>
      <c r="AI1414" s="7" t="s">
        <v>60</v>
      </c>
      <c r="AJ1414" s="7">
        <v>24630000</v>
      </c>
      <c r="AK1414" s="7" t="s">
        <v>14104</v>
      </c>
      <c r="AL1414" s="7" t="s">
        <v>50</v>
      </c>
      <c r="AM1414" s="7" t="s">
        <v>14105</v>
      </c>
      <c r="AN1414" s="7" t="s">
        <v>66</v>
      </c>
      <c r="AO1414" s="7" t="s">
        <v>14106</v>
      </c>
      <c r="AP1414" s="22" t="s">
        <v>14107</v>
      </c>
      <c r="AQ1414" s="7" t="s">
        <v>50</v>
      </c>
      <c r="AR1414" s="7" t="s">
        <v>50</v>
      </c>
    </row>
    <row r="1415" spans="1:44" ht="15" thickBot="1">
      <c r="A1415" s="10" t="s">
        <v>14108</v>
      </c>
      <c r="B1415" s="13" t="s">
        <v>50</v>
      </c>
      <c r="C1415" s="13" t="s">
        <v>50</v>
      </c>
      <c r="D1415" s="13" t="s">
        <v>45</v>
      </c>
      <c r="E1415" s="13" t="s">
        <v>46</v>
      </c>
      <c r="F1415" s="13" t="s">
        <v>70</v>
      </c>
      <c r="G1415" s="27" t="s">
        <v>54945</v>
      </c>
      <c r="H1415" s="13" t="s">
        <v>50</v>
      </c>
      <c r="I1415" s="13" t="s">
        <v>50</v>
      </c>
      <c r="J1415" s="12">
        <v>45510</v>
      </c>
      <c r="K1415" s="13" t="s">
        <v>50</v>
      </c>
      <c r="L1415" s="13" t="s">
        <v>1624</v>
      </c>
      <c r="M1415" s="13" t="s">
        <v>14109</v>
      </c>
      <c r="N1415" s="13" t="s">
        <v>1451</v>
      </c>
      <c r="O1415" s="13" t="s">
        <v>14110</v>
      </c>
      <c r="P1415" s="11">
        <v>5485</v>
      </c>
      <c r="Q1415" s="13" t="s">
        <v>135</v>
      </c>
      <c r="R1415" s="33" t="s">
        <v>14111</v>
      </c>
      <c r="S1415" s="33" t="s">
        <v>14112</v>
      </c>
      <c r="T1415" s="13" t="s">
        <v>50</v>
      </c>
      <c r="U1415" s="13" t="s">
        <v>50</v>
      </c>
      <c r="V1415" s="13">
        <v>1200000</v>
      </c>
      <c r="W1415" s="13" t="s">
        <v>209</v>
      </c>
      <c r="X1415" s="13">
        <v>1314334</v>
      </c>
      <c r="Y1415" s="13" t="s">
        <v>467</v>
      </c>
      <c r="Z1415" s="13">
        <v>2</v>
      </c>
      <c r="AA1415" s="13">
        <v>1200000</v>
      </c>
      <c r="AB1415" s="13" t="s">
        <v>209</v>
      </c>
      <c r="AC1415" s="13">
        <v>1314334</v>
      </c>
      <c r="AD1415" s="13" t="s">
        <v>1624</v>
      </c>
      <c r="AE1415" s="13">
        <v>1200000</v>
      </c>
      <c r="AF1415" s="13" t="s">
        <v>209</v>
      </c>
      <c r="AG1415" s="13">
        <v>1314334</v>
      </c>
      <c r="AH1415" s="13">
        <v>1478567</v>
      </c>
      <c r="AI1415" s="13" t="s">
        <v>60</v>
      </c>
      <c r="AJ1415" s="13">
        <v>1478567</v>
      </c>
      <c r="AK1415" s="13" t="s">
        <v>14113</v>
      </c>
      <c r="AL1415" s="13" t="s">
        <v>50</v>
      </c>
      <c r="AM1415" s="13" t="s">
        <v>14114</v>
      </c>
      <c r="AN1415" s="13" t="s">
        <v>66</v>
      </c>
      <c r="AO1415" s="13" t="s">
        <v>14115</v>
      </c>
      <c r="AP1415" s="21" t="s">
        <v>14116</v>
      </c>
      <c r="AQ1415" s="13" t="s">
        <v>50</v>
      </c>
      <c r="AR1415" s="13" t="s">
        <v>50</v>
      </c>
    </row>
    <row r="1416" spans="1:44" ht="15" thickBot="1">
      <c r="A1416" s="4" t="s">
        <v>14117</v>
      </c>
      <c r="B1416" s="5">
        <v>1497</v>
      </c>
      <c r="C1416" s="6">
        <v>37622</v>
      </c>
      <c r="D1416" s="7" t="s">
        <v>45</v>
      </c>
      <c r="E1416" s="7" t="s">
        <v>46</v>
      </c>
      <c r="F1416" s="7" t="s">
        <v>47</v>
      </c>
      <c r="G1416" s="7" t="s">
        <v>176</v>
      </c>
      <c r="H1416" s="7" t="s">
        <v>2081</v>
      </c>
      <c r="I1416" s="7" t="s">
        <v>50</v>
      </c>
      <c r="J1416" s="6">
        <v>45512</v>
      </c>
      <c r="K1416" s="7" t="s">
        <v>50</v>
      </c>
      <c r="L1416" s="7" t="s">
        <v>162</v>
      </c>
      <c r="M1416" s="7" t="s">
        <v>5355</v>
      </c>
      <c r="N1416" s="7" t="s">
        <v>1222</v>
      </c>
      <c r="O1416" s="7" t="s">
        <v>14118</v>
      </c>
      <c r="P1416" s="5">
        <v>5548</v>
      </c>
      <c r="Q1416" s="7" t="s">
        <v>707</v>
      </c>
      <c r="R1416" s="34" t="s">
        <v>14119</v>
      </c>
      <c r="S1416" s="34" t="s">
        <v>14120</v>
      </c>
      <c r="T1416" s="7" t="s">
        <v>14121</v>
      </c>
      <c r="U1416" s="7" t="s">
        <v>14122</v>
      </c>
      <c r="V1416" s="7">
        <v>500000000</v>
      </c>
      <c r="W1416" s="7" t="s">
        <v>1085</v>
      </c>
      <c r="X1416" s="7">
        <v>364180648</v>
      </c>
      <c r="Y1416" s="7" t="s">
        <v>61</v>
      </c>
      <c r="Z1416" s="7">
        <v>1</v>
      </c>
      <c r="AA1416" s="7" t="s">
        <v>50</v>
      </c>
      <c r="AB1416" s="7" t="s">
        <v>50</v>
      </c>
      <c r="AC1416" s="7" t="s">
        <v>50</v>
      </c>
      <c r="AD1416" s="7" t="s">
        <v>50</v>
      </c>
      <c r="AE1416" s="7" t="s">
        <v>50</v>
      </c>
      <c r="AF1416" s="7" t="s">
        <v>50</v>
      </c>
      <c r="AG1416" s="7" t="s">
        <v>50</v>
      </c>
      <c r="AH1416" s="7">
        <v>500000000</v>
      </c>
      <c r="AI1416" s="7" t="s">
        <v>1085</v>
      </c>
      <c r="AJ1416" s="7">
        <v>364180648</v>
      </c>
      <c r="AK1416" s="7" t="s">
        <v>50</v>
      </c>
      <c r="AL1416" s="7" t="s">
        <v>50</v>
      </c>
      <c r="AM1416" s="7" t="s">
        <v>14123</v>
      </c>
      <c r="AN1416" s="7" t="s">
        <v>66</v>
      </c>
      <c r="AO1416" s="7" t="s">
        <v>14124</v>
      </c>
      <c r="AP1416" s="22" t="s">
        <v>14125</v>
      </c>
      <c r="AQ1416" s="22" t="s">
        <v>14126</v>
      </c>
      <c r="AR1416" s="7" t="s">
        <v>50</v>
      </c>
    </row>
    <row r="1417" spans="1:44" ht="15" thickBot="1">
      <c r="A1417" s="10" t="s">
        <v>14127</v>
      </c>
      <c r="B1417" s="11">
        <v>3878</v>
      </c>
      <c r="C1417" s="12">
        <v>42736</v>
      </c>
      <c r="D1417" s="13" t="s">
        <v>45</v>
      </c>
      <c r="E1417" s="13" t="s">
        <v>46</v>
      </c>
      <c r="F1417" s="13" t="s">
        <v>70</v>
      </c>
      <c r="G1417" s="27" t="s">
        <v>54945</v>
      </c>
      <c r="H1417" s="13" t="s">
        <v>1998</v>
      </c>
      <c r="I1417" s="13" t="s">
        <v>50</v>
      </c>
      <c r="J1417" s="12">
        <v>45505</v>
      </c>
      <c r="K1417" s="13" t="s">
        <v>116</v>
      </c>
      <c r="L1417" s="13" t="s">
        <v>467</v>
      </c>
      <c r="M1417" s="13" t="s">
        <v>14128</v>
      </c>
      <c r="N1417" s="13" t="s">
        <v>14129</v>
      </c>
      <c r="O1417" s="13" t="s">
        <v>14130</v>
      </c>
      <c r="P1417" s="11">
        <v>5611</v>
      </c>
      <c r="Q1417" s="13" t="s">
        <v>1571</v>
      </c>
      <c r="R1417" s="33" t="s">
        <v>14131</v>
      </c>
      <c r="S1417" s="33" t="s">
        <v>14132</v>
      </c>
      <c r="T1417" s="13" t="s">
        <v>14133</v>
      </c>
      <c r="U1417" s="13" t="s">
        <v>14134</v>
      </c>
      <c r="V1417" s="13">
        <v>1000000</v>
      </c>
      <c r="W1417" s="13" t="s">
        <v>60</v>
      </c>
      <c r="X1417" s="13">
        <v>1000000</v>
      </c>
      <c r="Y1417" s="13" t="s">
        <v>467</v>
      </c>
      <c r="Z1417" s="13">
        <v>2</v>
      </c>
      <c r="AA1417" s="13">
        <v>1000000</v>
      </c>
      <c r="AB1417" s="13" t="s">
        <v>60</v>
      </c>
      <c r="AC1417" s="13">
        <v>1000000</v>
      </c>
      <c r="AD1417" s="13" t="s">
        <v>467</v>
      </c>
      <c r="AE1417" s="13">
        <v>1505000</v>
      </c>
      <c r="AF1417" s="13" t="s">
        <v>60</v>
      </c>
      <c r="AG1417" s="13">
        <v>1505000</v>
      </c>
      <c r="AH1417" s="13">
        <v>1505000</v>
      </c>
      <c r="AI1417" s="13" t="s">
        <v>60</v>
      </c>
      <c r="AJ1417" s="13">
        <v>1505000</v>
      </c>
      <c r="AK1417" s="13" t="s">
        <v>14135</v>
      </c>
      <c r="AL1417" s="13" t="s">
        <v>50</v>
      </c>
      <c r="AM1417" s="13" t="s">
        <v>14136</v>
      </c>
      <c r="AN1417" s="13" t="s">
        <v>66</v>
      </c>
      <c r="AO1417" s="13" t="s">
        <v>14137</v>
      </c>
      <c r="AP1417" s="21" t="s">
        <v>14138</v>
      </c>
      <c r="AQ1417" s="21" t="s">
        <v>14139</v>
      </c>
      <c r="AR1417" s="13" t="s">
        <v>50</v>
      </c>
    </row>
    <row r="1418" spans="1:44" ht="15" thickBot="1">
      <c r="A1418" s="4" t="s">
        <v>14140</v>
      </c>
      <c r="B1418" s="7">
        <v>153</v>
      </c>
      <c r="C1418" s="6">
        <v>43132</v>
      </c>
      <c r="D1418" s="7" t="s">
        <v>45</v>
      </c>
      <c r="E1418" s="7" t="s">
        <v>46</v>
      </c>
      <c r="F1418" s="7" t="s">
        <v>70</v>
      </c>
      <c r="G1418" s="26" t="s">
        <v>54946</v>
      </c>
      <c r="H1418" s="7" t="s">
        <v>14141</v>
      </c>
      <c r="I1418" s="7" t="s">
        <v>50</v>
      </c>
      <c r="J1418" s="6">
        <v>45512</v>
      </c>
      <c r="K1418" s="7" t="s">
        <v>50</v>
      </c>
      <c r="L1418" s="7" t="s">
        <v>467</v>
      </c>
      <c r="M1418" s="7" t="s">
        <v>14142</v>
      </c>
      <c r="N1418" s="7" t="s">
        <v>564</v>
      </c>
      <c r="O1418" s="7" t="s">
        <v>14143</v>
      </c>
      <c r="P1418" s="5">
        <v>5648</v>
      </c>
      <c r="Q1418" s="7" t="s">
        <v>566</v>
      </c>
      <c r="R1418" s="34" t="s">
        <v>14144</v>
      </c>
      <c r="S1418" s="34" t="s">
        <v>14145</v>
      </c>
      <c r="T1418" s="7" t="s">
        <v>14146</v>
      </c>
      <c r="U1418" s="7" t="s">
        <v>14147</v>
      </c>
      <c r="V1418" s="7">
        <v>2000000</v>
      </c>
      <c r="W1418" s="7" t="s">
        <v>60</v>
      </c>
      <c r="X1418" s="7">
        <v>2000000</v>
      </c>
      <c r="Y1418" s="7" t="s">
        <v>467</v>
      </c>
      <c r="Z1418" s="7">
        <v>4</v>
      </c>
      <c r="AA1418" s="7">
        <v>2000000</v>
      </c>
      <c r="AB1418" s="7" t="s">
        <v>60</v>
      </c>
      <c r="AC1418" s="7">
        <v>2000000</v>
      </c>
      <c r="AD1418" s="7" t="s">
        <v>467</v>
      </c>
      <c r="AE1418" s="7">
        <v>5580000</v>
      </c>
      <c r="AF1418" s="7" t="s">
        <v>60</v>
      </c>
      <c r="AG1418" s="7">
        <v>5580000</v>
      </c>
      <c r="AH1418" s="7">
        <v>5580000</v>
      </c>
      <c r="AI1418" s="7" t="s">
        <v>60</v>
      </c>
      <c r="AJ1418" s="7">
        <v>5580000</v>
      </c>
      <c r="AK1418" s="7" t="s">
        <v>14148</v>
      </c>
      <c r="AL1418" s="7" t="s">
        <v>50</v>
      </c>
      <c r="AM1418" s="7" t="s">
        <v>14149</v>
      </c>
      <c r="AN1418" s="7" t="s">
        <v>66</v>
      </c>
      <c r="AO1418" s="7" t="s">
        <v>14150</v>
      </c>
      <c r="AP1418" s="22" t="s">
        <v>14151</v>
      </c>
      <c r="AQ1418" s="7" t="s">
        <v>50</v>
      </c>
      <c r="AR1418" s="7" t="s">
        <v>50</v>
      </c>
    </row>
    <row r="1419" spans="1:44" ht="15" thickBot="1">
      <c r="A1419" s="10" t="s">
        <v>14152</v>
      </c>
      <c r="B1419" s="13">
        <v>723</v>
      </c>
      <c r="C1419" s="12">
        <v>44804</v>
      </c>
      <c r="D1419" s="13" t="s">
        <v>45</v>
      </c>
      <c r="E1419" s="13" t="s">
        <v>46</v>
      </c>
      <c r="F1419" s="13" t="s">
        <v>70</v>
      </c>
      <c r="G1419" s="27" t="s">
        <v>54945</v>
      </c>
      <c r="H1419" s="13" t="s">
        <v>50</v>
      </c>
      <c r="I1419" s="13" t="s">
        <v>50</v>
      </c>
      <c r="J1419" s="12">
        <v>45511</v>
      </c>
      <c r="K1419" s="13" t="s">
        <v>50</v>
      </c>
      <c r="L1419" s="13" t="s">
        <v>467</v>
      </c>
      <c r="M1419" s="13" t="s">
        <v>14153</v>
      </c>
      <c r="N1419" s="13" t="s">
        <v>1604</v>
      </c>
      <c r="O1419" s="13" t="s">
        <v>14154</v>
      </c>
      <c r="P1419" s="11">
        <v>5670</v>
      </c>
      <c r="Q1419" s="13" t="s">
        <v>360</v>
      </c>
      <c r="R1419" s="33" t="s">
        <v>14155</v>
      </c>
      <c r="S1419" s="33" t="s">
        <v>14156</v>
      </c>
      <c r="T1419" s="13" t="s">
        <v>14157</v>
      </c>
      <c r="U1419" s="13" t="s">
        <v>50</v>
      </c>
      <c r="V1419" s="13">
        <v>2500000</v>
      </c>
      <c r="W1419" s="13" t="s">
        <v>209</v>
      </c>
      <c r="X1419" s="13">
        <v>2731050</v>
      </c>
      <c r="Y1419" s="13" t="s">
        <v>467</v>
      </c>
      <c r="Z1419" s="13">
        <v>2</v>
      </c>
      <c r="AA1419" s="13">
        <v>2500000</v>
      </c>
      <c r="AB1419" s="13" t="s">
        <v>209</v>
      </c>
      <c r="AC1419" s="13">
        <v>2731050</v>
      </c>
      <c r="AD1419" s="13" t="s">
        <v>467</v>
      </c>
      <c r="AE1419" s="13">
        <v>2500000</v>
      </c>
      <c r="AF1419" s="13" t="s">
        <v>209</v>
      </c>
      <c r="AG1419" s="13">
        <v>2731050</v>
      </c>
      <c r="AH1419" s="13">
        <v>2500000</v>
      </c>
      <c r="AI1419" s="13" t="s">
        <v>209</v>
      </c>
      <c r="AJ1419" s="13">
        <v>2731050</v>
      </c>
      <c r="AK1419" s="13" t="s">
        <v>14158</v>
      </c>
      <c r="AL1419" s="13" t="s">
        <v>50</v>
      </c>
      <c r="AM1419" s="13" t="s">
        <v>14159</v>
      </c>
      <c r="AN1419" s="13" t="s">
        <v>66</v>
      </c>
      <c r="AO1419" s="13" t="s">
        <v>14160</v>
      </c>
      <c r="AP1419" s="21" t="s">
        <v>14161</v>
      </c>
      <c r="AQ1419" s="13" t="s">
        <v>50</v>
      </c>
      <c r="AR1419" s="13" t="s">
        <v>50</v>
      </c>
    </row>
    <row r="1420" spans="1:44" ht="15" thickBot="1">
      <c r="A1420" s="4" t="s">
        <v>14162</v>
      </c>
      <c r="B1420" s="5">
        <v>85373</v>
      </c>
      <c r="C1420" s="6">
        <v>41275</v>
      </c>
      <c r="D1420" s="7" t="s">
        <v>45</v>
      </c>
      <c r="E1420" s="7" t="s">
        <v>46</v>
      </c>
      <c r="F1420" s="7" t="s">
        <v>47</v>
      </c>
      <c r="G1420" s="7" t="s">
        <v>145</v>
      </c>
      <c r="H1420" s="7" t="s">
        <v>1276</v>
      </c>
      <c r="I1420" s="7" t="s">
        <v>50</v>
      </c>
      <c r="J1420" s="6">
        <v>45510</v>
      </c>
      <c r="K1420" s="7" t="s">
        <v>72</v>
      </c>
      <c r="L1420" s="7" t="s">
        <v>162</v>
      </c>
      <c r="M1420" s="7" t="s">
        <v>5264</v>
      </c>
      <c r="N1420" s="7" t="s">
        <v>14163</v>
      </c>
      <c r="O1420" s="7" t="s">
        <v>14164</v>
      </c>
      <c r="P1420" s="5">
        <v>5686</v>
      </c>
      <c r="Q1420" s="7" t="s">
        <v>360</v>
      </c>
      <c r="R1420" s="31" t="s">
        <v>14165</v>
      </c>
      <c r="S1420" s="34" t="s">
        <v>14166</v>
      </c>
      <c r="T1420" s="7" t="s">
        <v>14167</v>
      </c>
      <c r="U1420" s="7" t="s">
        <v>14168</v>
      </c>
      <c r="V1420" s="7">
        <v>20000000</v>
      </c>
      <c r="W1420" s="7" t="s">
        <v>209</v>
      </c>
      <c r="X1420" s="7">
        <v>21905565</v>
      </c>
      <c r="Y1420" s="7" t="s">
        <v>61</v>
      </c>
      <c r="Z1420" s="7">
        <v>2</v>
      </c>
      <c r="AA1420" s="7">
        <v>150000000</v>
      </c>
      <c r="AB1420" s="7" t="s">
        <v>60</v>
      </c>
      <c r="AC1420" s="7">
        <v>150000000</v>
      </c>
      <c r="AD1420" s="7" t="s">
        <v>62</v>
      </c>
      <c r="AE1420" s="7">
        <v>150000000</v>
      </c>
      <c r="AF1420" s="7" t="s">
        <v>60</v>
      </c>
      <c r="AG1420" s="7">
        <v>150000000</v>
      </c>
      <c r="AH1420" s="7">
        <v>171905565</v>
      </c>
      <c r="AI1420" s="7" t="s">
        <v>60</v>
      </c>
      <c r="AJ1420" s="7">
        <v>171905565</v>
      </c>
      <c r="AK1420" s="7" t="s">
        <v>13950</v>
      </c>
      <c r="AL1420" s="7" t="s">
        <v>14169</v>
      </c>
      <c r="AM1420" s="7" t="s">
        <v>14170</v>
      </c>
      <c r="AN1420" s="7" t="s">
        <v>66</v>
      </c>
      <c r="AO1420" s="7" t="s">
        <v>14171</v>
      </c>
      <c r="AP1420" s="22" t="s">
        <v>14172</v>
      </c>
      <c r="AQ1420" s="7" t="s">
        <v>50</v>
      </c>
      <c r="AR1420" s="7" t="s">
        <v>50</v>
      </c>
    </row>
    <row r="1421" spans="1:44" ht="15" thickBot="1">
      <c r="A1421" s="10" t="s">
        <v>14173</v>
      </c>
      <c r="B1421" s="13" t="s">
        <v>50</v>
      </c>
      <c r="C1421" s="13" t="s">
        <v>50</v>
      </c>
      <c r="D1421" s="13" t="s">
        <v>45</v>
      </c>
      <c r="E1421" s="13" t="s">
        <v>50</v>
      </c>
      <c r="F1421" s="13" t="s">
        <v>70</v>
      </c>
      <c r="G1421" s="26" t="s">
        <v>54946</v>
      </c>
      <c r="H1421" s="13" t="s">
        <v>50</v>
      </c>
      <c r="I1421" s="13" t="s">
        <v>50</v>
      </c>
      <c r="J1421" s="12">
        <v>45505</v>
      </c>
      <c r="K1421" s="13" t="s">
        <v>50</v>
      </c>
      <c r="L1421" s="13" t="s">
        <v>467</v>
      </c>
      <c r="M1421" s="13" t="s">
        <v>14174</v>
      </c>
      <c r="N1421" s="13" t="s">
        <v>180</v>
      </c>
      <c r="O1421" s="13" t="s">
        <v>14175</v>
      </c>
      <c r="P1421" s="11">
        <v>5775</v>
      </c>
      <c r="Q1421" s="13" t="s">
        <v>120</v>
      </c>
      <c r="R1421" s="33" t="s">
        <v>14176</v>
      </c>
      <c r="S1421" s="33" t="s">
        <v>14177</v>
      </c>
      <c r="T1421" s="13" t="s">
        <v>50</v>
      </c>
      <c r="U1421" s="13" t="s">
        <v>50</v>
      </c>
      <c r="V1421" s="13">
        <v>10000000</v>
      </c>
      <c r="W1421" s="13" t="s">
        <v>60</v>
      </c>
      <c r="X1421" s="13">
        <v>10000000</v>
      </c>
      <c r="Y1421" s="13" t="s">
        <v>467</v>
      </c>
      <c r="Z1421" s="13">
        <v>1</v>
      </c>
      <c r="AA1421" s="13">
        <v>10000000</v>
      </c>
      <c r="AB1421" s="13" t="s">
        <v>60</v>
      </c>
      <c r="AC1421" s="13">
        <v>10000000</v>
      </c>
      <c r="AD1421" s="13" t="s">
        <v>467</v>
      </c>
      <c r="AE1421" s="13">
        <v>10000000</v>
      </c>
      <c r="AF1421" s="13" t="s">
        <v>60</v>
      </c>
      <c r="AG1421" s="13">
        <v>10000000</v>
      </c>
      <c r="AH1421" s="13">
        <v>10000000</v>
      </c>
      <c r="AI1421" s="13" t="s">
        <v>60</v>
      </c>
      <c r="AJ1421" s="13">
        <v>10000000</v>
      </c>
      <c r="AK1421" s="13" t="s">
        <v>14178</v>
      </c>
      <c r="AL1421" s="13" t="s">
        <v>50</v>
      </c>
      <c r="AM1421" s="13" t="s">
        <v>14179</v>
      </c>
      <c r="AN1421" s="13" t="s">
        <v>66</v>
      </c>
      <c r="AO1421" s="13" t="s">
        <v>14180</v>
      </c>
      <c r="AP1421" s="21" t="s">
        <v>14181</v>
      </c>
      <c r="AQ1421" s="13" t="s">
        <v>50</v>
      </c>
      <c r="AR1421" s="13" t="s">
        <v>50</v>
      </c>
    </row>
    <row r="1422" spans="1:44" ht="15" thickBot="1">
      <c r="A1422" s="4" t="s">
        <v>14182</v>
      </c>
      <c r="B1422" s="7" t="s">
        <v>50</v>
      </c>
      <c r="C1422" s="6">
        <v>43831</v>
      </c>
      <c r="D1422" s="7" t="s">
        <v>45</v>
      </c>
      <c r="E1422" s="7" t="s">
        <v>46</v>
      </c>
      <c r="F1422" s="7" t="s">
        <v>70</v>
      </c>
      <c r="G1422" s="27" t="s">
        <v>54945</v>
      </c>
      <c r="H1422" s="7" t="s">
        <v>10686</v>
      </c>
      <c r="I1422" s="7" t="s">
        <v>50</v>
      </c>
      <c r="J1422" s="6">
        <v>45509</v>
      </c>
      <c r="K1422" s="7" t="s">
        <v>50</v>
      </c>
      <c r="L1422" s="7" t="s">
        <v>467</v>
      </c>
      <c r="M1422" s="7" t="s">
        <v>14183</v>
      </c>
      <c r="N1422" s="7" t="s">
        <v>9416</v>
      </c>
      <c r="O1422" s="7" t="s">
        <v>14184</v>
      </c>
      <c r="P1422" s="5">
        <v>5777</v>
      </c>
      <c r="Q1422" s="7" t="s">
        <v>120</v>
      </c>
      <c r="R1422" s="34" t="s">
        <v>14185</v>
      </c>
      <c r="S1422" s="34" t="s">
        <v>14186</v>
      </c>
      <c r="T1422" s="7" t="s">
        <v>14187</v>
      </c>
      <c r="U1422" s="7" t="s">
        <v>50</v>
      </c>
      <c r="V1422" s="7">
        <v>4800000</v>
      </c>
      <c r="W1422" s="7" t="s">
        <v>60</v>
      </c>
      <c r="X1422" s="7">
        <v>4800000</v>
      </c>
      <c r="Y1422" s="7" t="s">
        <v>467</v>
      </c>
      <c r="Z1422" s="7">
        <v>2</v>
      </c>
      <c r="AA1422" s="7">
        <v>4800000</v>
      </c>
      <c r="AB1422" s="7" t="s">
        <v>60</v>
      </c>
      <c r="AC1422" s="7">
        <v>4800000</v>
      </c>
      <c r="AD1422" s="7" t="s">
        <v>467</v>
      </c>
      <c r="AE1422" s="7">
        <v>8800000</v>
      </c>
      <c r="AF1422" s="7" t="s">
        <v>60</v>
      </c>
      <c r="AG1422" s="7">
        <v>8800000</v>
      </c>
      <c r="AH1422" s="7">
        <v>8800000</v>
      </c>
      <c r="AI1422" s="7" t="s">
        <v>60</v>
      </c>
      <c r="AJ1422" s="7">
        <v>8800000</v>
      </c>
      <c r="AK1422" s="7" t="s">
        <v>14188</v>
      </c>
      <c r="AL1422" s="7" t="s">
        <v>50</v>
      </c>
      <c r="AM1422" s="7" t="s">
        <v>14189</v>
      </c>
      <c r="AN1422" s="7" t="s">
        <v>66</v>
      </c>
      <c r="AO1422" s="7" t="s">
        <v>14190</v>
      </c>
      <c r="AP1422" s="22" t="s">
        <v>14191</v>
      </c>
      <c r="AQ1422" s="7" t="s">
        <v>50</v>
      </c>
      <c r="AR1422" s="7" t="s">
        <v>50</v>
      </c>
    </row>
    <row r="1423" spans="1:44" ht="15" thickBot="1">
      <c r="A1423" s="10" t="s">
        <v>14192</v>
      </c>
      <c r="B1423" s="11">
        <v>4149</v>
      </c>
      <c r="C1423" s="12">
        <v>42614</v>
      </c>
      <c r="D1423" s="13" t="s">
        <v>45</v>
      </c>
      <c r="E1423" s="13" t="s">
        <v>46</v>
      </c>
      <c r="F1423" s="13" t="s">
        <v>70</v>
      </c>
      <c r="G1423" s="13" t="s">
        <v>87</v>
      </c>
      <c r="H1423" s="13" t="s">
        <v>562</v>
      </c>
      <c r="I1423" s="13" t="s">
        <v>50</v>
      </c>
      <c r="J1423" s="12">
        <v>45510</v>
      </c>
      <c r="K1423" s="13" t="s">
        <v>116</v>
      </c>
      <c r="L1423" s="13" t="s">
        <v>2837</v>
      </c>
      <c r="M1423" s="13" t="s">
        <v>14193</v>
      </c>
      <c r="N1423" s="13" t="s">
        <v>1856</v>
      </c>
      <c r="O1423" s="13" t="s">
        <v>14194</v>
      </c>
      <c r="P1423" s="11">
        <v>5824</v>
      </c>
      <c r="Q1423" s="13" t="s">
        <v>920</v>
      </c>
      <c r="R1423" s="33" t="s">
        <v>14195</v>
      </c>
      <c r="S1423" s="33" t="s">
        <v>14196</v>
      </c>
      <c r="T1423" s="13" t="s">
        <v>14197</v>
      </c>
      <c r="U1423" s="13">
        <v>4542670497</v>
      </c>
      <c r="V1423" s="13">
        <v>28000000</v>
      </c>
      <c r="W1423" s="13" t="s">
        <v>6597</v>
      </c>
      <c r="X1423" s="13">
        <v>4099741</v>
      </c>
      <c r="Y1423" s="13" t="s">
        <v>467</v>
      </c>
      <c r="Z1423" s="13">
        <v>5</v>
      </c>
      <c r="AA1423" s="13">
        <v>1500000</v>
      </c>
      <c r="AB1423" s="13" t="s">
        <v>60</v>
      </c>
      <c r="AC1423" s="13">
        <v>1500000</v>
      </c>
      <c r="AD1423" s="13" t="s">
        <v>467</v>
      </c>
      <c r="AE1423" s="13">
        <v>6293707</v>
      </c>
      <c r="AF1423" s="13" t="s">
        <v>60</v>
      </c>
      <c r="AG1423" s="13">
        <v>6293707</v>
      </c>
      <c r="AH1423" s="13">
        <v>10393448</v>
      </c>
      <c r="AI1423" s="13" t="s">
        <v>60</v>
      </c>
      <c r="AJ1423" s="13">
        <v>10393448</v>
      </c>
      <c r="AK1423" s="13" t="s">
        <v>14198</v>
      </c>
      <c r="AL1423" s="13" t="s">
        <v>50</v>
      </c>
      <c r="AM1423" s="13" t="s">
        <v>14199</v>
      </c>
      <c r="AN1423" s="13" t="s">
        <v>66</v>
      </c>
      <c r="AO1423" s="13" t="s">
        <v>14197</v>
      </c>
      <c r="AP1423" s="13" t="s">
        <v>50</v>
      </c>
      <c r="AQ1423" s="21" t="s">
        <v>14200</v>
      </c>
      <c r="AR1423" s="13" t="s">
        <v>50</v>
      </c>
    </row>
    <row r="1424" spans="1:44" ht="15" thickBot="1">
      <c r="A1424" s="4" t="s">
        <v>14201</v>
      </c>
      <c r="B1424" s="5">
        <v>2318555</v>
      </c>
      <c r="C1424" s="6">
        <v>38899</v>
      </c>
      <c r="D1424" s="7" t="s">
        <v>45</v>
      </c>
      <c r="E1424" s="7" t="s">
        <v>46</v>
      </c>
      <c r="F1424" s="7" t="s">
        <v>70</v>
      </c>
      <c r="G1424" s="7" t="s">
        <v>71</v>
      </c>
      <c r="H1424" s="7" t="s">
        <v>130</v>
      </c>
      <c r="I1424" s="7" t="s">
        <v>50</v>
      </c>
      <c r="J1424" s="6">
        <v>45515</v>
      </c>
      <c r="K1424" s="7" t="s">
        <v>50</v>
      </c>
      <c r="L1424" s="7" t="s">
        <v>283</v>
      </c>
      <c r="M1424" s="7" t="s">
        <v>14202</v>
      </c>
      <c r="N1424" s="7" t="s">
        <v>14203</v>
      </c>
      <c r="O1424" s="7" t="s">
        <v>14204</v>
      </c>
      <c r="P1424" s="5">
        <v>5891</v>
      </c>
      <c r="Q1424" s="7" t="s">
        <v>1783</v>
      </c>
      <c r="R1424" s="34" t="s">
        <v>14205</v>
      </c>
      <c r="S1424" s="34" t="s">
        <v>14206</v>
      </c>
      <c r="T1424" s="7" t="s">
        <v>14207</v>
      </c>
      <c r="U1424" s="7" t="s">
        <v>14208</v>
      </c>
      <c r="V1424" s="7">
        <v>200000000</v>
      </c>
      <c r="W1424" s="7" t="s">
        <v>60</v>
      </c>
      <c r="X1424" s="7">
        <v>200000000</v>
      </c>
      <c r="Y1424" s="7" t="s">
        <v>467</v>
      </c>
      <c r="Z1424" s="7">
        <v>2</v>
      </c>
      <c r="AA1424" s="7" t="s">
        <v>50</v>
      </c>
      <c r="AB1424" s="7" t="s">
        <v>50</v>
      </c>
      <c r="AC1424" s="7" t="s">
        <v>50</v>
      </c>
      <c r="AD1424" s="7" t="s">
        <v>467</v>
      </c>
      <c r="AE1424" s="7" t="s">
        <v>50</v>
      </c>
      <c r="AF1424" s="7" t="s">
        <v>50</v>
      </c>
      <c r="AG1424" s="7" t="s">
        <v>50</v>
      </c>
      <c r="AH1424" s="7">
        <v>200000000</v>
      </c>
      <c r="AI1424" s="7" t="s">
        <v>60</v>
      </c>
      <c r="AJ1424" s="7">
        <v>200000000</v>
      </c>
      <c r="AK1424" s="7" t="s">
        <v>14209</v>
      </c>
      <c r="AL1424" s="7" t="s">
        <v>50</v>
      </c>
      <c r="AM1424" s="7" t="s">
        <v>14210</v>
      </c>
      <c r="AN1424" s="7" t="s">
        <v>66</v>
      </c>
      <c r="AO1424" s="7" t="s">
        <v>14211</v>
      </c>
      <c r="AP1424" s="22" t="s">
        <v>14212</v>
      </c>
      <c r="AQ1424" s="7" t="s">
        <v>50</v>
      </c>
      <c r="AR1424" s="7" t="s">
        <v>50</v>
      </c>
    </row>
    <row r="1425" spans="1:44" ht="15" thickBot="1">
      <c r="A1425" s="10" t="s">
        <v>14213</v>
      </c>
      <c r="B1425" s="13" t="s">
        <v>50</v>
      </c>
      <c r="C1425" s="12">
        <v>34335</v>
      </c>
      <c r="D1425" s="13" t="s">
        <v>45</v>
      </c>
      <c r="E1425" s="13" t="s">
        <v>46</v>
      </c>
      <c r="F1425" s="13" t="s">
        <v>70</v>
      </c>
      <c r="G1425" s="13" t="s">
        <v>87</v>
      </c>
      <c r="H1425" s="13" t="s">
        <v>3028</v>
      </c>
      <c r="I1425" s="13" t="s">
        <v>50</v>
      </c>
      <c r="J1425" s="12">
        <v>45511</v>
      </c>
      <c r="K1425" s="13" t="s">
        <v>191</v>
      </c>
      <c r="L1425" s="13" t="s">
        <v>178</v>
      </c>
      <c r="M1425" s="13" t="s">
        <v>14214</v>
      </c>
      <c r="N1425" s="13" t="s">
        <v>14215</v>
      </c>
      <c r="O1425" s="13" t="s">
        <v>14216</v>
      </c>
      <c r="P1425" s="11">
        <v>5900</v>
      </c>
      <c r="Q1425" s="13" t="s">
        <v>166</v>
      </c>
      <c r="R1425" s="33" t="s">
        <v>14217</v>
      </c>
      <c r="S1425" s="33" t="s">
        <v>14218</v>
      </c>
      <c r="T1425" s="13" t="s">
        <v>14219</v>
      </c>
      <c r="U1425" s="13" t="s">
        <v>14220</v>
      </c>
      <c r="V1425" s="13">
        <v>1555000</v>
      </c>
      <c r="W1425" s="13" t="s">
        <v>60</v>
      </c>
      <c r="X1425" s="13">
        <v>1555000</v>
      </c>
      <c r="Y1425" s="13" t="s">
        <v>171</v>
      </c>
      <c r="Z1425" s="13">
        <v>1</v>
      </c>
      <c r="AA1425" s="13">
        <v>1555000</v>
      </c>
      <c r="AB1425" s="13" t="s">
        <v>60</v>
      </c>
      <c r="AC1425" s="13">
        <v>1555000</v>
      </c>
      <c r="AD1425" s="13" t="s">
        <v>178</v>
      </c>
      <c r="AE1425" s="13">
        <v>1555000</v>
      </c>
      <c r="AF1425" s="13" t="s">
        <v>60</v>
      </c>
      <c r="AG1425" s="13">
        <v>1555000</v>
      </c>
      <c r="AH1425" s="13">
        <v>1555000</v>
      </c>
      <c r="AI1425" s="13" t="s">
        <v>60</v>
      </c>
      <c r="AJ1425" s="13">
        <v>1555000</v>
      </c>
      <c r="AK1425" s="13" t="s">
        <v>50</v>
      </c>
      <c r="AL1425" s="13" t="s">
        <v>50</v>
      </c>
      <c r="AM1425" s="13" t="s">
        <v>14221</v>
      </c>
      <c r="AN1425" s="13" t="s">
        <v>66</v>
      </c>
      <c r="AO1425" s="13" t="s">
        <v>14222</v>
      </c>
      <c r="AP1425" s="21" t="s">
        <v>14223</v>
      </c>
      <c r="AQ1425" s="13" t="s">
        <v>50</v>
      </c>
      <c r="AR1425" s="13" t="s">
        <v>50</v>
      </c>
    </row>
    <row r="1426" spans="1:44" ht="15" thickBot="1">
      <c r="A1426" s="4" t="s">
        <v>14224</v>
      </c>
      <c r="B1426" s="5">
        <v>9925</v>
      </c>
      <c r="C1426" s="6">
        <v>9863</v>
      </c>
      <c r="D1426" s="7" t="s">
        <v>45</v>
      </c>
      <c r="E1426" s="7" t="s">
        <v>46</v>
      </c>
      <c r="F1426" s="7" t="s">
        <v>47</v>
      </c>
      <c r="G1426" s="7" t="s">
        <v>114</v>
      </c>
      <c r="H1426" s="7" t="s">
        <v>2199</v>
      </c>
      <c r="I1426" s="7" t="s">
        <v>50</v>
      </c>
      <c r="J1426" s="6">
        <v>45511</v>
      </c>
      <c r="K1426" s="7" t="s">
        <v>161</v>
      </c>
      <c r="L1426" s="7" t="s">
        <v>162</v>
      </c>
      <c r="M1426" s="7" t="s">
        <v>14225</v>
      </c>
      <c r="N1426" s="7" t="s">
        <v>14226</v>
      </c>
      <c r="O1426" s="7" t="s">
        <v>14227</v>
      </c>
      <c r="P1426" s="5">
        <v>5920</v>
      </c>
      <c r="Q1426" s="7" t="s">
        <v>481</v>
      </c>
      <c r="R1426" s="34" t="s">
        <v>14228</v>
      </c>
      <c r="S1426" s="34" t="s">
        <v>14229</v>
      </c>
      <c r="T1426" s="7" t="s">
        <v>14230</v>
      </c>
      <c r="U1426" s="7" t="s">
        <v>14231</v>
      </c>
      <c r="V1426" s="7">
        <v>700000000</v>
      </c>
      <c r="W1426" s="7" t="s">
        <v>60</v>
      </c>
      <c r="X1426" s="7">
        <v>700000000</v>
      </c>
      <c r="Y1426" s="7" t="s">
        <v>61</v>
      </c>
      <c r="Z1426" s="7">
        <v>3</v>
      </c>
      <c r="AA1426" s="7" t="s">
        <v>50</v>
      </c>
      <c r="AB1426" s="7" t="s">
        <v>50</v>
      </c>
      <c r="AC1426" s="7" t="s">
        <v>50</v>
      </c>
      <c r="AD1426" s="7" t="s">
        <v>50</v>
      </c>
      <c r="AE1426" s="7" t="s">
        <v>50</v>
      </c>
      <c r="AF1426" s="7" t="s">
        <v>50</v>
      </c>
      <c r="AG1426" s="7" t="s">
        <v>50</v>
      </c>
      <c r="AH1426" s="7">
        <v>1663682000</v>
      </c>
      <c r="AI1426" s="7" t="s">
        <v>60</v>
      </c>
      <c r="AJ1426" s="7">
        <v>1663682000</v>
      </c>
      <c r="AK1426" s="7" t="s">
        <v>50</v>
      </c>
      <c r="AL1426" s="7" t="s">
        <v>50</v>
      </c>
      <c r="AM1426" s="7" t="s">
        <v>14232</v>
      </c>
      <c r="AN1426" s="7" t="s">
        <v>66</v>
      </c>
      <c r="AO1426" s="7" t="s">
        <v>14233</v>
      </c>
      <c r="AP1426" s="22" t="s">
        <v>14234</v>
      </c>
      <c r="AQ1426" s="7" t="s">
        <v>50</v>
      </c>
      <c r="AR1426" s="7" t="s">
        <v>50</v>
      </c>
    </row>
    <row r="1427" spans="1:44" ht="15" thickBot="1">
      <c r="A1427" s="10" t="s">
        <v>14235</v>
      </c>
      <c r="B1427" s="11">
        <v>6637</v>
      </c>
      <c r="C1427" s="12">
        <v>44579</v>
      </c>
      <c r="D1427" s="13" t="s">
        <v>45</v>
      </c>
      <c r="E1427" s="13" t="s">
        <v>46</v>
      </c>
      <c r="F1427" s="13" t="s">
        <v>70</v>
      </c>
      <c r="G1427" s="26" t="s">
        <v>54946</v>
      </c>
      <c r="H1427" s="13" t="s">
        <v>2519</v>
      </c>
      <c r="I1427" s="13" t="s">
        <v>50</v>
      </c>
      <c r="J1427" s="12">
        <v>45510</v>
      </c>
      <c r="K1427" s="13" t="s">
        <v>50</v>
      </c>
      <c r="L1427" s="13" t="s">
        <v>178</v>
      </c>
      <c r="M1427" s="13" t="s">
        <v>14236</v>
      </c>
      <c r="N1427" s="13" t="s">
        <v>307</v>
      </c>
      <c r="O1427" s="13" t="s">
        <v>14237</v>
      </c>
      <c r="P1427" s="11">
        <v>6038</v>
      </c>
      <c r="Q1427" s="13" t="s">
        <v>245</v>
      </c>
      <c r="R1427" s="33" t="s">
        <v>14238</v>
      </c>
      <c r="S1427" s="33" t="s">
        <v>14239</v>
      </c>
      <c r="T1427" s="13" t="s">
        <v>50</v>
      </c>
      <c r="U1427" s="13" t="s">
        <v>14240</v>
      </c>
      <c r="V1427" s="13">
        <v>6111998</v>
      </c>
      <c r="W1427" s="13" t="s">
        <v>60</v>
      </c>
      <c r="X1427" s="13">
        <v>6111998</v>
      </c>
      <c r="Y1427" s="13" t="s">
        <v>50</v>
      </c>
      <c r="Z1427" s="13">
        <v>2</v>
      </c>
      <c r="AA1427" s="13">
        <v>6111998</v>
      </c>
      <c r="AB1427" s="13" t="s">
        <v>60</v>
      </c>
      <c r="AC1427" s="13">
        <v>6111998</v>
      </c>
      <c r="AD1427" s="13" t="s">
        <v>178</v>
      </c>
      <c r="AE1427" s="13">
        <v>7111998</v>
      </c>
      <c r="AF1427" s="13" t="s">
        <v>60</v>
      </c>
      <c r="AG1427" s="13">
        <v>7111998</v>
      </c>
      <c r="AH1427" s="13">
        <v>7111998</v>
      </c>
      <c r="AI1427" s="13" t="s">
        <v>60</v>
      </c>
      <c r="AJ1427" s="13">
        <v>7111998</v>
      </c>
      <c r="AK1427" s="13" t="s">
        <v>14241</v>
      </c>
      <c r="AL1427" s="13" t="s">
        <v>50</v>
      </c>
      <c r="AM1427" s="13" t="s">
        <v>14242</v>
      </c>
      <c r="AN1427" s="13" t="s">
        <v>66</v>
      </c>
      <c r="AO1427" s="13" t="s">
        <v>14243</v>
      </c>
      <c r="AP1427" s="21" t="s">
        <v>14244</v>
      </c>
      <c r="AQ1427" s="13" t="s">
        <v>50</v>
      </c>
      <c r="AR1427" s="13" t="s">
        <v>50</v>
      </c>
    </row>
    <row r="1428" spans="1:44" ht="15" thickBot="1">
      <c r="A1428" s="4" t="s">
        <v>14245</v>
      </c>
      <c r="B1428" s="7" t="s">
        <v>50</v>
      </c>
      <c r="C1428" s="6">
        <v>44562</v>
      </c>
      <c r="D1428" s="7" t="s">
        <v>45</v>
      </c>
      <c r="E1428" s="7" t="s">
        <v>46</v>
      </c>
      <c r="F1428" s="7" t="s">
        <v>70</v>
      </c>
      <c r="G1428" s="27" t="s">
        <v>54945</v>
      </c>
      <c r="H1428" s="7" t="s">
        <v>50</v>
      </c>
      <c r="I1428" s="7" t="s">
        <v>50</v>
      </c>
      <c r="J1428" s="6">
        <v>45510</v>
      </c>
      <c r="K1428" s="7" t="s">
        <v>50</v>
      </c>
      <c r="L1428" s="7" t="s">
        <v>1624</v>
      </c>
      <c r="M1428" s="7" t="s">
        <v>14246</v>
      </c>
      <c r="N1428" s="7" t="s">
        <v>1222</v>
      </c>
      <c r="O1428" s="7" t="s">
        <v>14247</v>
      </c>
      <c r="P1428" s="5">
        <v>6106</v>
      </c>
      <c r="Q1428" s="7" t="s">
        <v>707</v>
      </c>
      <c r="R1428" s="34" t="s">
        <v>14248</v>
      </c>
      <c r="S1428" s="34" t="s">
        <v>14249</v>
      </c>
      <c r="T1428" s="7" t="s">
        <v>50</v>
      </c>
      <c r="U1428" s="7" t="s">
        <v>50</v>
      </c>
      <c r="V1428" s="7">
        <v>3900000</v>
      </c>
      <c r="W1428" s="7" t="s">
        <v>1085</v>
      </c>
      <c r="X1428" s="7">
        <v>2822350</v>
      </c>
      <c r="Y1428" s="7" t="s">
        <v>467</v>
      </c>
      <c r="Z1428" s="7">
        <v>1</v>
      </c>
      <c r="AA1428" s="7">
        <v>3900000</v>
      </c>
      <c r="AB1428" s="7" t="s">
        <v>1085</v>
      </c>
      <c r="AC1428" s="7">
        <v>2822350</v>
      </c>
      <c r="AD1428" s="7" t="s">
        <v>1624</v>
      </c>
      <c r="AE1428" s="7">
        <v>3900000</v>
      </c>
      <c r="AF1428" s="7" t="s">
        <v>1085</v>
      </c>
      <c r="AG1428" s="7">
        <v>2822350</v>
      </c>
      <c r="AH1428" s="7">
        <v>3900000</v>
      </c>
      <c r="AI1428" s="7" t="s">
        <v>1085</v>
      </c>
      <c r="AJ1428" s="7">
        <v>2822350</v>
      </c>
      <c r="AK1428" s="7" t="s">
        <v>14250</v>
      </c>
      <c r="AL1428" s="7" t="s">
        <v>50</v>
      </c>
      <c r="AM1428" s="7" t="s">
        <v>14251</v>
      </c>
      <c r="AN1428" s="7" t="s">
        <v>66</v>
      </c>
      <c r="AO1428" s="7" t="s">
        <v>14252</v>
      </c>
      <c r="AP1428" s="22" t="s">
        <v>14253</v>
      </c>
      <c r="AQ1428" s="7" t="s">
        <v>50</v>
      </c>
      <c r="AR1428" s="7" t="s">
        <v>50</v>
      </c>
    </row>
    <row r="1429" spans="1:44" ht="15" thickBot="1">
      <c r="A1429" s="10" t="s">
        <v>14254</v>
      </c>
      <c r="B1429" s="13">
        <v>233</v>
      </c>
      <c r="C1429" s="12">
        <v>42370</v>
      </c>
      <c r="D1429" s="13" t="s">
        <v>45</v>
      </c>
      <c r="E1429" s="13" t="s">
        <v>46</v>
      </c>
      <c r="F1429" s="13" t="s">
        <v>70</v>
      </c>
      <c r="G1429" s="13" t="s">
        <v>87</v>
      </c>
      <c r="H1429" s="13" t="s">
        <v>50</v>
      </c>
      <c r="I1429" s="13" t="s">
        <v>50</v>
      </c>
      <c r="J1429" s="12">
        <v>45511</v>
      </c>
      <c r="K1429" s="13" t="s">
        <v>50</v>
      </c>
      <c r="L1429" s="13" t="s">
        <v>147</v>
      </c>
      <c r="M1429" s="13" t="s">
        <v>14255</v>
      </c>
      <c r="N1429" s="13" t="s">
        <v>3649</v>
      </c>
      <c r="O1429" s="13" t="s">
        <v>14256</v>
      </c>
      <c r="P1429" s="11">
        <v>6193</v>
      </c>
      <c r="Q1429" s="13" t="s">
        <v>245</v>
      </c>
      <c r="R1429" s="33" t="s">
        <v>14257</v>
      </c>
      <c r="S1429" s="30" t="s">
        <v>50</v>
      </c>
      <c r="T1429" s="13" t="s">
        <v>50</v>
      </c>
      <c r="U1429" s="13" t="s">
        <v>50</v>
      </c>
      <c r="V1429" s="13" t="s">
        <v>50</v>
      </c>
      <c r="W1429" s="13" t="s">
        <v>50</v>
      </c>
      <c r="X1429" s="13" t="s">
        <v>50</v>
      </c>
      <c r="Y1429" s="13" t="s">
        <v>154</v>
      </c>
      <c r="Z1429" s="13">
        <v>3</v>
      </c>
      <c r="AA1429" s="13" t="s">
        <v>50</v>
      </c>
      <c r="AB1429" s="13" t="s">
        <v>50</v>
      </c>
      <c r="AC1429" s="13" t="s">
        <v>50</v>
      </c>
      <c r="AD1429" s="13" t="s">
        <v>147</v>
      </c>
      <c r="AE1429" s="13">
        <v>400000000</v>
      </c>
      <c r="AF1429" s="13" t="s">
        <v>2056</v>
      </c>
      <c r="AG1429" s="13">
        <v>60183950</v>
      </c>
      <c r="AH1429" s="13">
        <v>400000000</v>
      </c>
      <c r="AI1429" s="13" t="s">
        <v>2056</v>
      </c>
      <c r="AJ1429" s="13">
        <v>60183950</v>
      </c>
      <c r="AK1429" s="13" t="s">
        <v>14258</v>
      </c>
      <c r="AL1429" s="13" t="s">
        <v>50</v>
      </c>
      <c r="AM1429" s="13" t="s">
        <v>14259</v>
      </c>
      <c r="AN1429" s="13" t="s">
        <v>66</v>
      </c>
      <c r="AO1429" s="13" t="s">
        <v>50</v>
      </c>
      <c r="AP1429" s="13" t="s">
        <v>50</v>
      </c>
      <c r="AQ1429" s="21" t="s">
        <v>14260</v>
      </c>
      <c r="AR1429" s="13" t="s">
        <v>255</v>
      </c>
    </row>
    <row r="1430" spans="1:44" ht="15" thickBot="1">
      <c r="A1430" s="4" t="s">
        <v>14261</v>
      </c>
      <c r="B1430" s="7" t="s">
        <v>50</v>
      </c>
      <c r="C1430" s="6">
        <v>44197</v>
      </c>
      <c r="D1430" s="7" t="s">
        <v>45</v>
      </c>
      <c r="E1430" s="7" t="s">
        <v>50</v>
      </c>
      <c r="F1430" s="7" t="s">
        <v>70</v>
      </c>
      <c r="G1430" s="27" t="s">
        <v>54945</v>
      </c>
      <c r="H1430" s="7" t="s">
        <v>50</v>
      </c>
      <c r="I1430" s="7" t="s">
        <v>50</v>
      </c>
      <c r="J1430" s="6">
        <v>45511</v>
      </c>
      <c r="K1430" s="7" t="s">
        <v>50</v>
      </c>
      <c r="L1430" s="7" t="s">
        <v>241</v>
      </c>
      <c r="M1430" s="7" t="s">
        <v>14262</v>
      </c>
      <c r="N1430" s="7" t="s">
        <v>543</v>
      </c>
      <c r="O1430" s="7" t="s">
        <v>14263</v>
      </c>
      <c r="P1430" s="5">
        <v>6415</v>
      </c>
      <c r="Q1430" s="7" t="s">
        <v>545</v>
      </c>
      <c r="R1430" s="34" t="s">
        <v>14264</v>
      </c>
      <c r="S1430" s="34" t="s">
        <v>14265</v>
      </c>
      <c r="T1430" s="7" t="s">
        <v>14266</v>
      </c>
      <c r="U1430" s="7">
        <v>6596479988</v>
      </c>
      <c r="V1430" s="7">
        <v>7000000</v>
      </c>
      <c r="W1430" s="7" t="s">
        <v>60</v>
      </c>
      <c r="X1430" s="7">
        <v>7000000</v>
      </c>
      <c r="Y1430" s="7" t="s">
        <v>154</v>
      </c>
      <c r="Z1430" s="7">
        <v>1</v>
      </c>
      <c r="AA1430" s="7">
        <v>7000000</v>
      </c>
      <c r="AB1430" s="7" t="s">
        <v>60</v>
      </c>
      <c r="AC1430" s="7">
        <v>7000000</v>
      </c>
      <c r="AD1430" s="7" t="s">
        <v>241</v>
      </c>
      <c r="AE1430" s="7">
        <v>7000000</v>
      </c>
      <c r="AF1430" s="7" t="s">
        <v>60</v>
      </c>
      <c r="AG1430" s="7">
        <v>7000000</v>
      </c>
      <c r="AH1430" s="7">
        <v>7000000</v>
      </c>
      <c r="AI1430" s="7" t="s">
        <v>60</v>
      </c>
      <c r="AJ1430" s="7">
        <v>7000000</v>
      </c>
      <c r="AK1430" s="7" t="s">
        <v>14267</v>
      </c>
      <c r="AL1430" s="7" t="s">
        <v>50</v>
      </c>
      <c r="AM1430" s="7" t="s">
        <v>14268</v>
      </c>
      <c r="AN1430" s="7" t="s">
        <v>66</v>
      </c>
      <c r="AO1430" s="7" t="s">
        <v>14269</v>
      </c>
      <c r="AP1430" s="22" t="s">
        <v>14270</v>
      </c>
      <c r="AQ1430" s="7" t="s">
        <v>50</v>
      </c>
      <c r="AR1430" s="7" t="s">
        <v>50</v>
      </c>
    </row>
    <row r="1431" spans="1:44" ht="15" thickBot="1">
      <c r="A1431" s="10" t="s">
        <v>14271</v>
      </c>
      <c r="B1431" s="11">
        <v>54456</v>
      </c>
      <c r="C1431" s="12">
        <v>43198</v>
      </c>
      <c r="D1431" s="13" t="s">
        <v>45</v>
      </c>
      <c r="E1431" s="13" t="s">
        <v>46</v>
      </c>
      <c r="F1431" s="13" t="s">
        <v>70</v>
      </c>
      <c r="G1431" s="26" t="s">
        <v>54946</v>
      </c>
      <c r="H1431" s="13" t="s">
        <v>50</v>
      </c>
      <c r="I1431" s="13" t="s">
        <v>50</v>
      </c>
      <c r="J1431" s="12">
        <v>45512</v>
      </c>
      <c r="K1431" s="13" t="s">
        <v>89</v>
      </c>
      <c r="L1431" s="13" t="s">
        <v>178</v>
      </c>
      <c r="M1431" s="13" t="s">
        <v>4908</v>
      </c>
      <c r="N1431" s="13" t="s">
        <v>1266</v>
      </c>
      <c r="O1431" s="13" t="s">
        <v>14272</v>
      </c>
      <c r="P1431" s="11">
        <v>6481</v>
      </c>
      <c r="Q1431" s="13" t="s">
        <v>245</v>
      </c>
      <c r="R1431" s="33" t="s">
        <v>14273</v>
      </c>
      <c r="S1431" s="33" t="s">
        <v>14274</v>
      </c>
      <c r="T1431" s="13" t="s">
        <v>14275</v>
      </c>
      <c r="U1431" s="13">
        <v>18519190834</v>
      </c>
      <c r="V1431" s="13">
        <v>13900000</v>
      </c>
      <c r="W1431" s="13" t="s">
        <v>60</v>
      </c>
      <c r="X1431" s="13">
        <v>13900000</v>
      </c>
      <c r="Y1431" s="13" t="s">
        <v>50</v>
      </c>
      <c r="Z1431" s="13">
        <v>3</v>
      </c>
      <c r="AA1431" s="13">
        <v>13900000</v>
      </c>
      <c r="AB1431" s="13" t="s">
        <v>60</v>
      </c>
      <c r="AC1431" s="13">
        <v>13900000</v>
      </c>
      <c r="AD1431" s="13" t="s">
        <v>178</v>
      </c>
      <c r="AE1431" s="13">
        <v>14343240</v>
      </c>
      <c r="AF1431" s="13" t="s">
        <v>60</v>
      </c>
      <c r="AG1431" s="13">
        <v>14343240</v>
      </c>
      <c r="AH1431" s="13">
        <v>14343240</v>
      </c>
      <c r="AI1431" s="13" t="s">
        <v>60</v>
      </c>
      <c r="AJ1431" s="13">
        <v>14343240</v>
      </c>
      <c r="AK1431" s="13" t="s">
        <v>14276</v>
      </c>
      <c r="AL1431" s="13" t="s">
        <v>50</v>
      </c>
      <c r="AM1431" s="13" t="s">
        <v>14277</v>
      </c>
      <c r="AN1431" s="13" t="s">
        <v>66</v>
      </c>
      <c r="AO1431" s="13" t="s">
        <v>14278</v>
      </c>
      <c r="AP1431" s="21" t="s">
        <v>14279</v>
      </c>
      <c r="AQ1431" s="13" t="s">
        <v>50</v>
      </c>
      <c r="AR1431" s="13" t="s">
        <v>50</v>
      </c>
    </row>
    <row r="1432" spans="1:44" ht="15" thickBot="1">
      <c r="A1432" s="4" t="s">
        <v>14280</v>
      </c>
      <c r="B1432" s="5">
        <v>462562</v>
      </c>
      <c r="C1432" s="6">
        <v>44562</v>
      </c>
      <c r="D1432" s="7" t="s">
        <v>45</v>
      </c>
      <c r="E1432" s="7" t="s">
        <v>46</v>
      </c>
      <c r="F1432" s="7" t="s">
        <v>70</v>
      </c>
      <c r="G1432" s="26" t="s">
        <v>54946</v>
      </c>
      <c r="H1432" s="7" t="s">
        <v>50</v>
      </c>
      <c r="I1432" s="7" t="s">
        <v>50</v>
      </c>
      <c r="J1432" s="6">
        <v>45512</v>
      </c>
      <c r="K1432" s="7" t="s">
        <v>191</v>
      </c>
      <c r="L1432" s="7" t="s">
        <v>467</v>
      </c>
      <c r="M1432" s="7" t="s">
        <v>14281</v>
      </c>
      <c r="N1432" s="7" t="s">
        <v>180</v>
      </c>
      <c r="O1432" s="7" t="s">
        <v>14282</v>
      </c>
      <c r="P1432" s="5">
        <v>6492</v>
      </c>
      <c r="Q1432" s="7" t="s">
        <v>120</v>
      </c>
      <c r="R1432" s="34" t="s">
        <v>14283</v>
      </c>
      <c r="S1432" s="34" t="s">
        <v>14284</v>
      </c>
      <c r="T1432" s="7" t="s">
        <v>50</v>
      </c>
      <c r="U1432" s="7" t="s">
        <v>50</v>
      </c>
      <c r="V1432" s="7">
        <v>3600000</v>
      </c>
      <c r="W1432" s="7" t="s">
        <v>60</v>
      </c>
      <c r="X1432" s="7">
        <v>3600000</v>
      </c>
      <c r="Y1432" s="7" t="s">
        <v>467</v>
      </c>
      <c r="Z1432" s="7">
        <v>2</v>
      </c>
      <c r="AA1432" s="7">
        <v>3600000</v>
      </c>
      <c r="AB1432" s="7" t="s">
        <v>60</v>
      </c>
      <c r="AC1432" s="7">
        <v>3600000</v>
      </c>
      <c r="AD1432" s="7" t="s">
        <v>467</v>
      </c>
      <c r="AE1432" s="7">
        <v>9000000</v>
      </c>
      <c r="AF1432" s="7" t="s">
        <v>60</v>
      </c>
      <c r="AG1432" s="7">
        <v>9000000</v>
      </c>
      <c r="AH1432" s="7">
        <v>9000000</v>
      </c>
      <c r="AI1432" s="7" t="s">
        <v>60</v>
      </c>
      <c r="AJ1432" s="7">
        <v>9000000</v>
      </c>
      <c r="AK1432" s="7" t="s">
        <v>14285</v>
      </c>
      <c r="AL1432" s="7" t="s">
        <v>50</v>
      </c>
      <c r="AM1432" s="7" t="s">
        <v>14286</v>
      </c>
      <c r="AN1432" s="7" t="s">
        <v>66</v>
      </c>
      <c r="AO1432" s="7" t="s">
        <v>14287</v>
      </c>
      <c r="AP1432" s="22" t="s">
        <v>14288</v>
      </c>
      <c r="AQ1432" s="7" t="s">
        <v>50</v>
      </c>
      <c r="AR1432" s="7" t="s">
        <v>50</v>
      </c>
    </row>
    <row r="1433" spans="1:44" ht="15" thickBot="1">
      <c r="A1433" s="10" t="s">
        <v>14289</v>
      </c>
      <c r="B1433" s="11">
        <v>1484</v>
      </c>
      <c r="C1433" s="12">
        <v>43831</v>
      </c>
      <c r="D1433" s="13" t="s">
        <v>45</v>
      </c>
      <c r="E1433" s="13" t="s">
        <v>46</v>
      </c>
      <c r="F1433" s="13" t="s">
        <v>70</v>
      </c>
      <c r="G1433" s="27" t="s">
        <v>54945</v>
      </c>
      <c r="H1433" s="13" t="s">
        <v>50</v>
      </c>
      <c r="I1433" s="13" t="s">
        <v>50</v>
      </c>
      <c r="J1433" s="12">
        <v>45506</v>
      </c>
      <c r="K1433" s="13" t="s">
        <v>116</v>
      </c>
      <c r="L1433" s="13" t="s">
        <v>52</v>
      </c>
      <c r="M1433" s="13" t="s">
        <v>14290</v>
      </c>
      <c r="N1433" s="13" t="s">
        <v>75</v>
      </c>
      <c r="O1433" s="13" t="s">
        <v>14291</v>
      </c>
      <c r="P1433" s="11">
        <v>6496</v>
      </c>
      <c r="Q1433" s="13" t="s">
        <v>77</v>
      </c>
      <c r="R1433" s="33" t="s">
        <v>14292</v>
      </c>
      <c r="S1433" s="33" t="s">
        <v>14293</v>
      </c>
      <c r="T1433" s="13" t="s">
        <v>14294</v>
      </c>
      <c r="U1433" s="13" t="s">
        <v>50</v>
      </c>
      <c r="V1433" s="13">
        <v>1000000</v>
      </c>
      <c r="W1433" s="13" t="s">
        <v>60</v>
      </c>
      <c r="X1433" s="13">
        <v>1000000</v>
      </c>
      <c r="Y1433" s="13" t="s">
        <v>50</v>
      </c>
      <c r="Z1433" s="13">
        <v>3</v>
      </c>
      <c r="AA1433" s="13" t="s">
        <v>50</v>
      </c>
      <c r="AB1433" s="13" t="s">
        <v>50</v>
      </c>
      <c r="AC1433" s="13" t="s">
        <v>50</v>
      </c>
      <c r="AD1433" s="13" t="s">
        <v>50</v>
      </c>
      <c r="AE1433" s="13" t="s">
        <v>50</v>
      </c>
      <c r="AF1433" s="13" t="s">
        <v>50</v>
      </c>
      <c r="AG1433" s="13" t="s">
        <v>50</v>
      </c>
      <c r="AH1433" s="13">
        <v>1256000</v>
      </c>
      <c r="AI1433" s="13" t="s">
        <v>60</v>
      </c>
      <c r="AJ1433" s="13">
        <v>1256000</v>
      </c>
      <c r="AK1433" s="13" t="s">
        <v>14295</v>
      </c>
      <c r="AL1433" s="13" t="s">
        <v>50</v>
      </c>
      <c r="AM1433" s="13" t="s">
        <v>14296</v>
      </c>
      <c r="AN1433" s="13" t="s">
        <v>66</v>
      </c>
      <c r="AO1433" s="13" t="s">
        <v>14297</v>
      </c>
      <c r="AP1433" s="21" t="s">
        <v>14298</v>
      </c>
      <c r="AQ1433" s="13" t="s">
        <v>50</v>
      </c>
      <c r="AR1433" s="13" t="s">
        <v>50</v>
      </c>
    </row>
    <row r="1434" spans="1:44" ht="15" thickBot="1">
      <c r="A1434" s="4" t="s">
        <v>14299</v>
      </c>
      <c r="B1434" s="7" t="s">
        <v>50</v>
      </c>
      <c r="C1434" s="6">
        <v>43525</v>
      </c>
      <c r="D1434" s="7" t="s">
        <v>45</v>
      </c>
      <c r="E1434" s="7" t="s">
        <v>46</v>
      </c>
      <c r="F1434" s="7" t="s">
        <v>70</v>
      </c>
      <c r="G1434" s="7" t="s">
        <v>87</v>
      </c>
      <c r="H1434" s="7" t="s">
        <v>50</v>
      </c>
      <c r="I1434" s="7" t="s">
        <v>50</v>
      </c>
      <c r="J1434" s="6">
        <v>45511</v>
      </c>
      <c r="K1434" s="7" t="s">
        <v>116</v>
      </c>
      <c r="L1434" s="7" t="s">
        <v>147</v>
      </c>
      <c r="M1434" s="7" t="s">
        <v>14300</v>
      </c>
      <c r="N1434" s="7" t="s">
        <v>259</v>
      </c>
      <c r="O1434" s="7" t="s">
        <v>14301</v>
      </c>
      <c r="P1434" s="5">
        <v>6555</v>
      </c>
      <c r="Q1434" s="7" t="s">
        <v>245</v>
      </c>
      <c r="R1434" s="34" t="s">
        <v>14302</v>
      </c>
      <c r="S1434" s="34" t="s">
        <v>14303</v>
      </c>
      <c r="T1434" s="7" t="s">
        <v>14304</v>
      </c>
      <c r="U1434" s="7" t="s">
        <v>14305</v>
      </c>
      <c r="V1434" s="7">
        <v>652000000</v>
      </c>
      <c r="W1434" s="7" t="s">
        <v>250</v>
      </c>
      <c r="X1434" s="7">
        <v>7767221</v>
      </c>
      <c r="Y1434" s="7" t="s">
        <v>154</v>
      </c>
      <c r="Z1434" s="7">
        <v>3</v>
      </c>
      <c r="AA1434" s="7">
        <v>652000000</v>
      </c>
      <c r="AB1434" s="7" t="s">
        <v>250</v>
      </c>
      <c r="AC1434" s="7">
        <v>7767221</v>
      </c>
      <c r="AD1434" s="7" t="s">
        <v>147</v>
      </c>
      <c r="AE1434" s="7">
        <v>18767221</v>
      </c>
      <c r="AF1434" s="7" t="s">
        <v>60</v>
      </c>
      <c r="AG1434" s="7">
        <v>18767221</v>
      </c>
      <c r="AH1434" s="7">
        <v>18767221</v>
      </c>
      <c r="AI1434" s="7" t="s">
        <v>60</v>
      </c>
      <c r="AJ1434" s="7">
        <v>18767221</v>
      </c>
      <c r="AK1434" s="7" t="s">
        <v>14306</v>
      </c>
      <c r="AL1434" s="7" t="s">
        <v>50</v>
      </c>
      <c r="AM1434" s="7" t="s">
        <v>14307</v>
      </c>
      <c r="AN1434" s="7" t="s">
        <v>253</v>
      </c>
      <c r="AO1434" s="7" t="s">
        <v>14308</v>
      </c>
      <c r="AP1434" s="7" t="s">
        <v>50</v>
      </c>
      <c r="AQ1434" s="22" t="s">
        <v>14309</v>
      </c>
      <c r="AR1434" s="7" t="s">
        <v>50</v>
      </c>
    </row>
    <row r="1435" spans="1:44" ht="15" thickBot="1">
      <c r="A1435" s="10" t="s">
        <v>14310</v>
      </c>
      <c r="B1435" s="11">
        <v>5343</v>
      </c>
      <c r="C1435" s="12">
        <v>42736</v>
      </c>
      <c r="D1435" s="13" t="s">
        <v>45</v>
      </c>
      <c r="E1435" s="13" t="s">
        <v>46</v>
      </c>
      <c r="F1435" s="13" t="s">
        <v>70</v>
      </c>
      <c r="G1435" s="13" t="s">
        <v>87</v>
      </c>
      <c r="H1435" s="13" t="s">
        <v>1866</v>
      </c>
      <c r="I1435" s="13" t="s">
        <v>50</v>
      </c>
      <c r="J1435" s="12">
        <v>45511</v>
      </c>
      <c r="K1435" s="13" t="s">
        <v>50</v>
      </c>
      <c r="L1435" s="13" t="s">
        <v>178</v>
      </c>
      <c r="M1435" s="13" t="s">
        <v>14311</v>
      </c>
      <c r="N1435" s="13" t="s">
        <v>14312</v>
      </c>
      <c r="O1435" s="13" t="s">
        <v>14313</v>
      </c>
      <c r="P1435" s="11">
        <v>6592</v>
      </c>
      <c r="Q1435" s="13" t="s">
        <v>360</v>
      </c>
      <c r="R1435" s="33" t="s">
        <v>14314</v>
      </c>
      <c r="S1435" s="33" t="s">
        <v>14315</v>
      </c>
      <c r="T1435" s="13" t="s">
        <v>14316</v>
      </c>
      <c r="U1435" s="13" t="s">
        <v>50</v>
      </c>
      <c r="V1435" s="13" t="s">
        <v>50</v>
      </c>
      <c r="W1435" s="13" t="s">
        <v>50</v>
      </c>
      <c r="X1435" s="13" t="s">
        <v>50</v>
      </c>
      <c r="Y1435" s="13" t="s">
        <v>50</v>
      </c>
      <c r="Z1435" s="13">
        <v>6</v>
      </c>
      <c r="AA1435" s="13" t="s">
        <v>50</v>
      </c>
      <c r="AB1435" s="13" t="s">
        <v>50</v>
      </c>
      <c r="AC1435" s="13" t="s">
        <v>50</v>
      </c>
      <c r="AD1435" s="13" t="s">
        <v>178</v>
      </c>
      <c r="AE1435" s="13">
        <v>22000000</v>
      </c>
      <c r="AF1435" s="13" t="s">
        <v>209</v>
      </c>
      <c r="AG1435" s="13">
        <v>23604403</v>
      </c>
      <c r="AH1435" s="13">
        <v>22000000</v>
      </c>
      <c r="AI1435" s="13" t="s">
        <v>209</v>
      </c>
      <c r="AJ1435" s="13">
        <v>23604403</v>
      </c>
      <c r="AK1435" s="13" t="s">
        <v>14317</v>
      </c>
      <c r="AL1435" s="13" t="s">
        <v>50</v>
      </c>
      <c r="AM1435" s="13" t="s">
        <v>14318</v>
      </c>
      <c r="AN1435" s="13" t="s">
        <v>66</v>
      </c>
      <c r="AO1435" s="13" t="s">
        <v>14319</v>
      </c>
      <c r="AP1435" s="21" t="s">
        <v>14320</v>
      </c>
      <c r="AQ1435" s="13" t="s">
        <v>50</v>
      </c>
      <c r="AR1435" s="13" t="s">
        <v>50</v>
      </c>
    </row>
    <row r="1436" spans="1:44" ht="15" thickBot="1">
      <c r="A1436" s="4" t="s">
        <v>14321</v>
      </c>
      <c r="B1436" s="5">
        <v>1149758</v>
      </c>
      <c r="C1436" s="6">
        <v>16803</v>
      </c>
      <c r="D1436" s="7" t="s">
        <v>45</v>
      </c>
      <c r="E1436" s="7" t="s">
        <v>1939</v>
      </c>
      <c r="F1436" s="7" t="s">
        <v>70</v>
      </c>
      <c r="G1436" s="7" t="s">
        <v>71</v>
      </c>
      <c r="H1436" s="7" t="s">
        <v>115</v>
      </c>
      <c r="I1436" s="7" t="s">
        <v>50</v>
      </c>
      <c r="J1436" s="6">
        <v>45511</v>
      </c>
      <c r="K1436" s="7" t="s">
        <v>282</v>
      </c>
      <c r="L1436" s="7" t="s">
        <v>52</v>
      </c>
      <c r="M1436" s="7" t="s">
        <v>14322</v>
      </c>
      <c r="N1436" s="7" t="s">
        <v>1138</v>
      </c>
      <c r="O1436" s="7" t="s">
        <v>14323</v>
      </c>
      <c r="P1436" s="5">
        <v>6624</v>
      </c>
      <c r="Q1436" s="7" t="s">
        <v>481</v>
      </c>
      <c r="R1436" s="34" t="s">
        <v>14324</v>
      </c>
      <c r="S1436" s="34" t="s">
        <v>14325</v>
      </c>
      <c r="T1436" s="7" t="s">
        <v>14326</v>
      </c>
      <c r="U1436" s="7">
        <v>17038415300</v>
      </c>
      <c r="V1436" s="7" t="s">
        <v>50</v>
      </c>
      <c r="W1436" s="7" t="s">
        <v>50</v>
      </c>
      <c r="X1436" s="7" t="s">
        <v>50</v>
      </c>
      <c r="Y1436" s="7" t="s">
        <v>50</v>
      </c>
      <c r="Z1436" s="7">
        <v>10</v>
      </c>
      <c r="AA1436" s="7">
        <v>1000000</v>
      </c>
      <c r="AB1436" s="7" t="s">
        <v>60</v>
      </c>
      <c r="AC1436" s="7">
        <v>1000000</v>
      </c>
      <c r="AD1436" s="7" t="s">
        <v>178</v>
      </c>
      <c r="AE1436" s="7">
        <v>1000000</v>
      </c>
      <c r="AF1436" s="7" t="s">
        <v>60</v>
      </c>
      <c r="AG1436" s="7">
        <v>1000000</v>
      </c>
      <c r="AH1436" s="7">
        <v>9279778</v>
      </c>
      <c r="AI1436" s="7" t="s">
        <v>60</v>
      </c>
      <c r="AJ1436" s="7">
        <v>9279778</v>
      </c>
      <c r="AK1436" s="7" t="s">
        <v>14327</v>
      </c>
      <c r="AL1436" s="7" t="s">
        <v>50</v>
      </c>
      <c r="AM1436" s="7" t="s">
        <v>14328</v>
      </c>
      <c r="AN1436" s="7" t="s">
        <v>66</v>
      </c>
      <c r="AO1436" s="7" t="s">
        <v>14329</v>
      </c>
      <c r="AP1436" s="22" t="s">
        <v>14330</v>
      </c>
      <c r="AQ1436" s="7" t="s">
        <v>50</v>
      </c>
      <c r="AR1436" s="7" t="s">
        <v>50</v>
      </c>
    </row>
    <row r="1437" spans="1:44" ht="15" thickBot="1">
      <c r="A1437" s="10" t="s">
        <v>14331</v>
      </c>
      <c r="B1437" s="13">
        <v>32</v>
      </c>
      <c r="C1437" s="12">
        <v>43466</v>
      </c>
      <c r="D1437" s="13" t="s">
        <v>45</v>
      </c>
      <c r="E1437" s="13" t="s">
        <v>46</v>
      </c>
      <c r="F1437" s="13" t="s">
        <v>70</v>
      </c>
      <c r="G1437" s="27" t="s">
        <v>54945</v>
      </c>
      <c r="H1437" s="13" t="s">
        <v>50</v>
      </c>
      <c r="I1437" s="13" t="s">
        <v>50</v>
      </c>
      <c r="J1437" s="12">
        <v>45512</v>
      </c>
      <c r="K1437" s="13" t="s">
        <v>116</v>
      </c>
      <c r="L1437" s="13" t="s">
        <v>467</v>
      </c>
      <c r="M1437" s="13" t="s">
        <v>14332</v>
      </c>
      <c r="N1437" s="13" t="s">
        <v>133</v>
      </c>
      <c r="O1437" s="13" t="s">
        <v>14333</v>
      </c>
      <c r="P1437" s="11">
        <v>6656</v>
      </c>
      <c r="Q1437" s="13" t="s">
        <v>135</v>
      </c>
      <c r="R1437" s="33" t="s">
        <v>14334</v>
      </c>
      <c r="S1437" s="33" t="s">
        <v>14335</v>
      </c>
      <c r="T1437" s="13" t="s">
        <v>14336</v>
      </c>
      <c r="U1437" s="13" t="s">
        <v>50</v>
      </c>
      <c r="V1437" s="13">
        <v>1500000</v>
      </c>
      <c r="W1437" s="13" t="s">
        <v>139</v>
      </c>
      <c r="X1437" s="13">
        <v>1904951</v>
      </c>
      <c r="Y1437" s="13" t="s">
        <v>467</v>
      </c>
      <c r="Z1437" s="13">
        <v>3</v>
      </c>
      <c r="AA1437" s="13">
        <v>1500000</v>
      </c>
      <c r="AB1437" s="13" t="s">
        <v>139</v>
      </c>
      <c r="AC1437" s="13">
        <v>1904951</v>
      </c>
      <c r="AD1437" s="13" t="s">
        <v>467</v>
      </c>
      <c r="AE1437" s="13">
        <v>2500000</v>
      </c>
      <c r="AF1437" s="13" t="s">
        <v>139</v>
      </c>
      <c r="AG1437" s="13">
        <v>3178251</v>
      </c>
      <c r="AH1437" s="13">
        <v>3200000</v>
      </c>
      <c r="AI1437" s="13" t="s">
        <v>139</v>
      </c>
      <c r="AJ1437" s="13">
        <v>4067228</v>
      </c>
      <c r="AK1437" s="13" t="s">
        <v>14337</v>
      </c>
      <c r="AL1437" s="13" t="s">
        <v>50</v>
      </c>
      <c r="AM1437" s="13" t="s">
        <v>14338</v>
      </c>
      <c r="AN1437" s="13" t="s">
        <v>66</v>
      </c>
      <c r="AO1437" s="13" t="s">
        <v>14339</v>
      </c>
      <c r="AP1437" s="21" t="s">
        <v>14340</v>
      </c>
      <c r="AQ1437" s="13" t="s">
        <v>50</v>
      </c>
      <c r="AR1437" s="13" t="s">
        <v>50</v>
      </c>
    </row>
    <row r="1438" spans="1:44" ht="15" thickBot="1">
      <c r="A1438" s="4" t="s">
        <v>14341</v>
      </c>
      <c r="B1438" s="5">
        <v>7308</v>
      </c>
      <c r="C1438" s="6">
        <v>43831</v>
      </c>
      <c r="D1438" s="7" t="s">
        <v>45</v>
      </c>
      <c r="E1438" s="7" t="s">
        <v>46</v>
      </c>
      <c r="F1438" s="7" t="s">
        <v>70</v>
      </c>
      <c r="G1438" s="27" t="s">
        <v>54945</v>
      </c>
      <c r="H1438" s="7" t="s">
        <v>50</v>
      </c>
      <c r="I1438" s="7" t="s">
        <v>50</v>
      </c>
      <c r="J1438" s="6">
        <v>45509</v>
      </c>
      <c r="K1438" s="7" t="s">
        <v>116</v>
      </c>
      <c r="L1438" s="7" t="s">
        <v>467</v>
      </c>
      <c r="M1438" s="7" t="s">
        <v>14342</v>
      </c>
      <c r="N1438" s="7" t="s">
        <v>133</v>
      </c>
      <c r="O1438" s="7" t="s">
        <v>14343</v>
      </c>
      <c r="P1438" s="5">
        <v>6670</v>
      </c>
      <c r="Q1438" s="7" t="s">
        <v>135</v>
      </c>
      <c r="R1438" s="34" t="s">
        <v>14344</v>
      </c>
      <c r="S1438" s="34" t="s">
        <v>14345</v>
      </c>
      <c r="T1438" s="7" t="s">
        <v>14346</v>
      </c>
      <c r="U1438" s="7" t="s">
        <v>50</v>
      </c>
      <c r="V1438" s="7">
        <v>1000000</v>
      </c>
      <c r="W1438" s="7" t="s">
        <v>139</v>
      </c>
      <c r="X1438" s="7">
        <v>1273588</v>
      </c>
      <c r="Y1438" s="7" t="s">
        <v>467</v>
      </c>
      <c r="Z1438" s="7">
        <v>3</v>
      </c>
      <c r="AA1438" s="7">
        <v>1000000</v>
      </c>
      <c r="AB1438" s="7" t="s">
        <v>139</v>
      </c>
      <c r="AC1438" s="7">
        <v>1273588</v>
      </c>
      <c r="AD1438" s="7" t="s">
        <v>467</v>
      </c>
      <c r="AE1438" s="7">
        <v>1050000</v>
      </c>
      <c r="AF1438" s="7" t="s">
        <v>139</v>
      </c>
      <c r="AG1438" s="7">
        <v>1333766</v>
      </c>
      <c r="AH1438" s="7">
        <v>1050000</v>
      </c>
      <c r="AI1438" s="7" t="s">
        <v>139</v>
      </c>
      <c r="AJ1438" s="7">
        <v>1333766</v>
      </c>
      <c r="AK1438" s="7" t="s">
        <v>14347</v>
      </c>
      <c r="AL1438" s="7" t="s">
        <v>50</v>
      </c>
      <c r="AM1438" s="7" t="s">
        <v>14348</v>
      </c>
      <c r="AN1438" s="7" t="s">
        <v>253</v>
      </c>
      <c r="AO1438" s="7" t="s">
        <v>14349</v>
      </c>
      <c r="AP1438" s="22" t="s">
        <v>14350</v>
      </c>
      <c r="AQ1438" s="7" t="s">
        <v>50</v>
      </c>
      <c r="AR1438" s="7" t="s">
        <v>50</v>
      </c>
    </row>
    <row r="1439" spans="1:44" ht="15" thickBot="1">
      <c r="A1439" s="10" t="s">
        <v>14351</v>
      </c>
      <c r="B1439" s="11">
        <v>1316</v>
      </c>
      <c r="C1439" s="12">
        <v>44958</v>
      </c>
      <c r="D1439" s="13" t="s">
        <v>45</v>
      </c>
      <c r="E1439" s="13" t="s">
        <v>46</v>
      </c>
      <c r="F1439" s="13" t="s">
        <v>70</v>
      </c>
      <c r="G1439" s="27" t="s">
        <v>54945</v>
      </c>
      <c r="H1439" s="13" t="s">
        <v>50</v>
      </c>
      <c r="I1439" s="13" t="s">
        <v>50</v>
      </c>
      <c r="J1439" s="12">
        <v>45511</v>
      </c>
      <c r="K1439" s="13" t="s">
        <v>50</v>
      </c>
      <c r="L1439" s="13" t="s">
        <v>467</v>
      </c>
      <c r="M1439" s="13" t="s">
        <v>2838</v>
      </c>
      <c r="N1439" s="13" t="s">
        <v>75</v>
      </c>
      <c r="O1439" s="13" t="s">
        <v>14352</v>
      </c>
      <c r="P1439" s="11">
        <v>6734</v>
      </c>
      <c r="Q1439" s="13" t="s">
        <v>77</v>
      </c>
      <c r="R1439" s="33" t="s">
        <v>14353</v>
      </c>
      <c r="S1439" s="33" t="s">
        <v>14354</v>
      </c>
      <c r="T1439" s="13" t="s">
        <v>14355</v>
      </c>
      <c r="U1439" s="13">
        <v>4805405371</v>
      </c>
      <c r="V1439" s="13">
        <v>2200000</v>
      </c>
      <c r="W1439" s="13" t="s">
        <v>60</v>
      </c>
      <c r="X1439" s="13">
        <v>2200000</v>
      </c>
      <c r="Y1439" s="13" t="s">
        <v>467</v>
      </c>
      <c r="Z1439" s="13">
        <v>2</v>
      </c>
      <c r="AA1439" s="13">
        <v>2200000</v>
      </c>
      <c r="AB1439" s="13" t="s">
        <v>60</v>
      </c>
      <c r="AC1439" s="13">
        <v>2200000</v>
      </c>
      <c r="AD1439" s="13" t="s">
        <v>467</v>
      </c>
      <c r="AE1439" s="13">
        <v>2325000</v>
      </c>
      <c r="AF1439" s="13" t="s">
        <v>60</v>
      </c>
      <c r="AG1439" s="13">
        <v>2325000</v>
      </c>
      <c r="AH1439" s="13">
        <v>2325000</v>
      </c>
      <c r="AI1439" s="13" t="s">
        <v>60</v>
      </c>
      <c r="AJ1439" s="13">
        <v>2325000</v>
      </c>
      <c r="AK1439" s="13" t="s">
        <v>14356</v>
      </c>
      <c r="AL1439" s="13" t="s">
        <v>50</v>
      </c>
      <c r="AM1439" s="13" t="s">
        <v>14357</v>
      </c>
      <c r="AN1439" s="13" t="s">
        <v>66</v>
      </c>
      <c r="AO1439" s="13" t="s">
        <v>14355</v>
      </c>
      <c r="AP1439" s="21" t="s">
        <v>14358</v>
      </c>
      <c r="AQ1439" s="13" t="s">
        <v>50</v>
      </c>
      <c r="AR1439" s="13" t="s">
        <v>50</v>
      </c>
    </row>
    <row r="1440" spans="1:44" ht="15" thickBot="1">
      <c r="A1440" s="4" t="s">
        <v>14359</v>
      </c>
      <c r="B1440" s="5">
        <v>21364</v>
      </c>
      <c r="C1440" s="6">
        <v>43101</v>
      </c>
      <c r="D1440" s="7" t="s">
        <v>45</v>
      </c>
      <c r="E1440" s="7" t="s">
        <v>46</v>
      </c>
      <c r="F1440" s="7" t="s">
        <v>70</v>
      </c>
      <c r="G1440" s="7" t="s">
        <v>145</v>
      </c>
      <c r="H1440" s="7" t="s">
        <v>240</v>
      </c>
      <c r="I1440" s="7" t="s">
        <v>50</v>
      </c>
      <c r="J1440" s="6">
        <v>45511</v>
      </c>
      <c r="K1440" s="7" t="s">
        <v>116</v>
      </c>
      <c r="L1440" s="7" t="s">
        <v>2837</v>
      </c>
      <c r="M1440" s="7" t="s">
        <v>14360</v>
      </c>
      <c r="N1440" s="7" t="s">
        <v>4822</v>
      </c>
      <c r="O1440" s="7" t="s">
        <v>14361</v>
      </c>
      <c r="P1440" s="5">
        <v>6738</v>
      </c>
      <c r="Q1440" s="7" t="s">
        <v>1783</v>
      </c>
      <c r="R1440" s="34" t="s">
        <v>14362</v>
      </c>
      <c r="S1440" s="34" t="s">
        <v>14363</v>
      </c>
      <c r="T1440" s="7" t="s">
        <v>14364</v>
      </c>
      <c r="U1440" s="7" t="s">
        <v>50</v>
      </c>
      <c r="V1440" s="7">
        <v>3000000</v>
      </c>
      <c r="W1440" s="7" t="s">
        <v>60</v>
      </c>
      <c r="X1440" s="7">
        <v>3000000</v>
      </c>
      <c r="Y1440" s="7" t="s">
        <v>154</v>
      </c>
      <c r="Z1440" s="7">
        <v>3</v>
      </c>
      <c r="AA1440" s="7" t="s">
        <v>50</v>
      </c>
      <c r="AB1440" s="7" t="s">
        <v>50</v>
      </c>
      <c r="AC1440" s="7" t="s">
        <v>50</v>
      </c>
      <c r="AD1440" s="7" t="s">
        <v>241</v>
      </c>
      <c r="AE1440" s="7">
        <v>25000000</v>
      </c>
      <c r="AF1440" s="7" t="s">
        <v>60</v>
      </c>
      <c r="AG1440" s="7">
        <v>25000000</v>
      </c>
      <c r="AH1440" s="7">
        <v>28000000</v>
      </c>
      <c r="AI1440" s="7" t="s">
        <v>60</v>
      </c>
      <c r="AJ1440" s="7">
        <v>28000000</v>
      </c>
      <c r="AK1440" s="7" t="s">
        <v>14365</v>
      </c>
      <c r="AL1440" s="7" t="s">
        <v>50</v>
      </c>
      <c r="AM1440" s="7" t="s">
        <v>14366</v>
      </c>
      <c r="AN1440" s="7" t="s">
        <v>66</v>
      </c>
      <c r="AO1440" s="7" t="s">
        <v>14367</v>
      </c>
      <c r="AP1440" s="22" t="s">
        <v>14368</v>
      </c>
      <c r="AQ1440" s="7" t="s">
        <v>50</v>
      </c>
      <c r="AR1440" s="7" t="s">
        <v>50</v>
      </c>
    </row>
    <row r="1441" spans="1:44" ht="15" thickBot="1">
      <c r="A1441" s="10" t="s">
        <v>14369</v>
      </c>
      <c r="B1441" s="13" t="s">
        <v>50</v>
      </c>
      <c r="C1441" s="12">
        <v>41640</v>
      </c>
      <c r="D1441" s="13" t="s">
        <v>45</v>
      </c>
      <c r="E1441" s="13" t="s">
        <v>46</v>
      </c>
      <c r="F1441" s="13" t="s">
        <v>70</v>
      </c>
      <c r="G1441" s="26" t="s">
        <v>54946</v>
      </c>
      <c r="H1441" s="13" t="s">
        <v>50</v>
      </c>
      <c r="I1441" s="13" t="s">
        <v>50</v>
      </c>
      <c r="J1441" s="12">
        <v>45509</v>
      </c>
      <c r="K1441" s="13" t="s">
        <v>50</v>
      </c>
      <c r="L1441" s="13" t="s">
        <v>124</v>
      </c>
      <c r="M1441" s="13" t="s">
        <v>12904</v>
      </c>
      <c r="N1441" s="13" t="s">
        <v>14370</v>
      </c>
      <c r="O1441" s="13" t="s">
        <v>14371</v>
      </c>
      <c r="P1441" s="11">
        <v>6768</v>
      </c>
      <c r="Q1441" s="13" t="s">
        <v>520</v>
      </c>
      <c r="R1441" s="33" t="s">
        <v>14372</v>
      </c>
      <c r="S1441" s="33" t="s">
        <v>14373</v>
      </c>
      <c r="T1441" s="13" t="s">
        <v>14374</v>
      </c>
      <c r="U1441" s="13" t="s">
        <v>14375</v>
      </c>
      <c r="V1441" s="13">
        <v>7000000</v>
      </c>
      <c r="W1441" s="13" t="s">
        <v>60</v>
      </c>
      <c r="X1441" s="13">
        <v>7000000</v>
      </c>
      <c r="Y1441" s="13" t="s">
        <v>81</v>
      </c>
      <c r="Z1441" s="13">
        <v>2</v>
      </c>
      <c r="AA1441" s="13">
        <v>7000000</v>
      </c>
      <c r="AB1441" s="13" t="s">
        <v>60</v>
      </c>
      <c r="AC1441" s="13">
        <v>7000000</v>
      </c>
      <c r="AD1441" s="13" t="s">
        <v>124</v>
      </c>
      <c r="AE1441" s="13">
        <v>7000000</v>
      </c>
      <c r="AF1441" s="13" t="s">
        <v>60</v>
      </c>
      <c r="AG1441" s="13">
        <v>7000000</v>
      </c>
      <c r="AH1441" s="13">
        <v>7000000</v>
      </c>
      <c r="AI1441" s="13" t="s">
        <v>60</v>
      </c>
      <c r="AJ1441" s="13">
        <v>7000000</v>
      </c>
      <c r="AK1441" s="13" t="s">
        <v>50</v>
      </c>
      <c r="AL1441" s="13" t="s">
        <v>50</v>
      </c>
      <c r="AM1441" s="13" t="s">
        <v>14376</v>
      </c>
      <c r="AN1441" s="13" t="s">
        <v>66</v>
      </c>
      <c r="AO1441" s="13" t="s">
        <v>14377</v>
      </c>
      <c r="AP1441" s="21" t="s">
        <v>14378</v>
      </c>
      <c r="AQ1441" s="13" t="s">
        <v>50</v>
      </c>
      <c r="AR1441" s="13" t="s">
        <v>50</v>
      </c>
    </row>
    <row r="1442" spans="1:44" ht="15" thickBot="1">
      <c r="A1442" s="4" t="s">
        <v>14379</v>
      </c>
      <c r="B1442" s="7">
        <v>78</v>
      </c>
      <c r="C1442" s="6">
        <v>43466</v>
      </c>
      <c r="D1442" s="7" t="s">
        <v>45</v>
      </c>
      <c r="E1442" s="7" t="s">
        <v>46</v>
      </c>
      <c r="F1442" s="7" t="s">
        <v>70</v>
      </c>
      <c r="G1442" s="7" t="s">
        <v>87</v>
      </c>
      <c r="H1442" s="7" t="s">
        <v>50</v>
      </c>
      <c r="I1442" s="7" t="s">
        <v>50</v>
      </c>
      <c r="J1442" s="6">
        <v>45511</v>
      </c>
      <c r="K1442" s="7" t="s">
        <v>116</v>
      </c>
      <c r="L1442" s="7" t="s">
        <v>178</v>
      </c>
      <c r="M1442" s="7" t="s">
        <v>14380</v>
      </c>
      <c r="N1442" s="7" t="s">
        <v>791</v>
      </c>
      <c r="O1442" s="7" t="s">
        <v>14381</v>
      </c>
      <c r="P1442" s="5">
        <v>6819</v>
      </c>
      <c r="Q1442" s="7" t="s">
        <v>245</v>
      </c>
      <c r="R1442" s="34" t="s">
        <v>14382</v>
      </c>
      <c r="S1442" s="34" t="s">
        <v>14383</v>
      </c>
      <c r="T1442" s="7" t="s">
        <v>14384</v>
      </c>
      <c r="U1442" s="7" t="s">
        <v>14385</v>
      </c>
      <c r="V1442" s="7">
        <v>2000000</v>
      </c>
      <c r="W1442" s="7" t="s">
        <v>60</v>
      </c>
      <c r="X1442" s="7">
        <v>2000000</v>
      </c>
      <c r="Y1442" s="7" t="s">
        <v>50</v>
      </c>
      <c r="Z1442" s="7">
        <v>2</v>
      </c>
      <c r="AA1442" s="7">
        <v>2000000</v>
      </c>
      <c r="AB1442" s="7" t="s">
        <v>60</v>
      </c>
      <c r="AC1442" s="7">
        <v>2000000</v>
      </c>
      <c r="AD1442" s="7" t="s">
        <v>178</v>
      </c>
      <c r="AE1442" s="7">
        <v>2839000</v>
      </c>
      <c r="AF1442" s="7" t="s">
        <v>60</v>
      </c>
      <c r="AG1442" s="7">
        <v>2839000</v>
      </c>
      <c r="AH1442" s="7">
        <v>2839000</v>
      </c>
      <c r="AI1442" s="7" t="s">
        <v>60</v>
      </c>
      <c r="AJ1442" s="7">
        <v>2839000</v>
      </c>
      <c r="AK1442" s="7" t="s">
        <v>14386</v>
      </c>
      <c r="AL1442" s="7" t="s">
        <v>50</v>
      </c>
      <c r="AM1442" s="7" t="s">
        <v>14387</v>
      </c>
      <c r="AN1442" s="7" t="s">
        <v>66</v>
      </c>
      <c r="AO1442" s="7" t="s">
        <v>14388</v>
      </c>
      <c r="AP1442" s="22" t="s">
        <v>14389</v>
      </c>
      <c r="AQ1442" s="7" t="s">
        <v>50</v>
      </c>
      <c r="AR1442" s="7" t="s">
        <v>50</v>
      </c>
    </row>
    <row r="1443" spans="1:44" ht="15" thickBot="1">
      <c r="A1443" s="10" t="s">
        <v>14390</v>
      </c>
      <c r="B1443" s="11">
        <v>9185</v>
      </c>
      <c r="C1443" s="12">
        <v>2923</v>
      </c>
      <c r="D1443" s="13" t="s">
        <v>45</v>
      </c>
      <c r="E1443" s="13" t="s">
        <v>46</v>
      </c>
      <c r="F1443" s="13" t="s">
        <v>70</v>
      </c>
      <c r="G1443" s="13" t="s">
        <v>114</v>
      </c>
      <c r="H1443" s="13" t="s">
        <v>7108</v>
      </c>
      <c r="I1443" s="13" t="s">
        <v>50</v>
      </c>
      <c r="J1443" s="12">
        <v>45508</v>
      </c>
      <c r="K1443" s="13" t="s">
        <v>50</v>
      </c>
      <c r="L1443" s="13" t="s">
        <v>1471</v>
      </c>
      <c r="M1443" s="13" t="s">
        <v>14391</v>
      </c>
      <c r="N1443" s="13" t="s">
        <v>14392</v>
      </c>
      <c r="O1443" s="13" t="s">
        <v>14393</v>
      </c>
      <c r="P1443" s="11">
        <v>6855</v>
      </c>
      <c r="Q1443" s="13" t="s">
        <v>135</v>
      </c>
      <c r="R1443" s="33" t="s">
        <v>14394</v>
      </c>
      <c r="S1443" s="33" t="s">
        <v>14395</v>
      </c>
      <c r="T1443" s="13" t="s">
        <v>14396</v>
      </c>
      <c r="U1443" s="13" t="s">
        <v>14397</v>
      </c>
      <c r="V1443" s="13">
        <v>120000000</v>
      </c>
      <c r="W1443" s="13" t="s">
        <v>139</v>
      </c>
      <c r="X1443" s="13">
        <v>153452882</v>
      </c>
      <c r="Y1443" s="13" t="s">
        <v>50</v>
      </c>
      <c r="Z1443" s="13">
        <v>2</v>
      </c>
      <c r="AA1443" s="13">
        <v>120000000</v>
      </c>
      <c r="AB1443" s="13" t="s">
        <v>139</v>
      </c>
      <c r="AC1443" s="13">
        <v>153452882</v>
      </c>
      <c r="AD1443" s="13" t="s">
        <v>1471</v>
      </c>
      <c r="AE1443" s="13">
        <v>120000000</v>
      </c>
      <c r="AF1443" s="13" t="s">
        <v>139</v>
      </c>
      <c r="AG1443" s="13">
        <v>153452882</v>
      </c>
      <c r="AH1443" s="13">
        <v>129000000</v>
      </c>
      <c r="AI1443" s="13" t="s">
        <v>139</v>
      </c>
      <c r="AJ1443" s="13">
        <v>164725088</v>
      </c>
      <c r="AK1443" s="13" t="s">
        <v>14398</v>
      </c>
      <c r="AL1443" s="13" t="s">
        <v>50</v>
      </c>
      <c r="AM1443" s="13" t="s">
        <v>14399</v>
      </c>
      <c r="AN1443" s="13" t="s">
        <v>798</v>
      </c>
      <c r="AO1443" s="13" t="s">
        <v>14400</v>
      </c>
      <c r="AP1443" s="21" t="s">
        <v>14401</v>
      </c>
      <c r="AQ1443" s="13" t="s">
        <v>50</v>
      </c>
      <c r="AR1443" s="13" t="s">
        <v>50</v>
      </c>
    </row>
    <row r="1444" spans="1:44" ht="15" thickBot="1">
      <c r="A1444" s="4" t="s">
        <v>14402</v>
      </c>
      <c r="B1444" s="7">
        <v>38</v>
      </c>
      <c r="C1444" s="6">
        <v>43101</v>
      </c>
      <c r="D1444" s="7" t="s">
        <v>45</v>
      </c>
      <c r="E1444" s="7" t="s">
        <v>46</v>
      </c>
      <c r="F1444" s="7" t="s">
        <v>70</v>
      </c>
      <c r="G1444" s="27" t="s">
        <v>54945</v>
      </c>
      <c r="H1444" s="7" t="s">
        <v>50</v>
      </c>
      <c r="I1444" s="7" t="s">
        <v>50</v>
      </c>
      <c r="J1444" s="6">
        <v>45510</v>
      </c>
      <c r="K1444" s="7" t="s">
        <v>50</v>
      </c>
      <c r="L1444" s="7" t="s">
        <v>467</v>
      </c>
      <c r="M1444" s="7" t="s">
        <v>14403</v>
      </c>
      <c r="N1444" s="7" t="s">
        <v>12924</v>
      </c>
      <c r="O1444" s="7" t="s">
        <v>14404</v>
      </c>
      <c r="P1444" s="5">
        <v>6901</v>
      </c>
      <c r="Q1444" s="7" t="s">
        <v>520</v>
      </c>
      <c r="R1444" s="34" t="s">
        <v>14405</v>
      </c>
      <c r="S1444" s="34" t="s">
        <v>14406</v>
      </c>
      <c r="T1444" s="7" t="s">
        <v>50</v>
      </c>
      <c r="U1444" s="7" t="s">
        <v>50</v>
      </c>
      <c r="V1444" s="7">
        <v>4000000</v>
      </c>
      <c r="W1444" s="7" t="s">
        <v>60</v>
      </c>
      <c r="X1444" s="7">
        <v>4000000</v>
      </c>
      <c r="Y1444" s="7" t="s">
        <v>467</v>
      </c>
      <c r="Z1444" s="7">
        <v>3</v>
      </c>
      <c r="AA1444" s="7">
        <v>4000000</v>
      </c>
      <c r="AB1444" s="7" t="s">
        <v>60</v>
      </c>
      <c r="AC1444" s="7">
        <v>4000000</v>
      </c>
      <c r="AD1444" s="7" t="s">
        <v>467</v>
      </c>
      <c r="AE1444" s="7">
        <v>4000000</v>
      </c>
      <c r="AF1444" s="7" t="s">
        <v>60</v>
      </c>
      <c r="AG1444" s="7">
        <v>4000000</v>
      </c>
      <c r="AH1444" s="7">
        <v>4000000</v>
      </c>
      <c r="AI1444" s="7" t="s">
        <v>60</v>
      </c>
      <c r="AJ1444" s="7">
        <v>4000000</v>
      </c>
      <c r="AK1444" s="7" t="s">
        <v>14407</v>
      </c>
      <c r="AL1444" s="7" t="s">
        <v>50</v>
      </c>
      <c r="AM1444" s="7" t="s">
        <v>14408</v>
      </c>
      <c r="AN1444" s="7" t="s">
        <v>66</v>
      </c>
      <c r="AO1444" s="7" t="s">
        <v>14409</v>
      </c>
      <c r="AP1444" s="22" t="s">
        <v>14410</v>
      </c>
      <c r="AQ1444" s="7" t="s">
        <v>50</v>
      </c>
      <c r="AR1444" s="7" t="s">
        <v>50</v>
      </c>
    </row>
    <row r="1445" spans="1:44" ht="15" thickBot="1">
      <c r="A1445" s="10" t="s">
        <v>14411</v>
      </c>
      <c r="B1445" s="13" t="s">
        <v>50</v>
      </c>
      <c r="C1445" s="12">
        <v>45195</v>
      </c>
      <c r="D1445" s="13" t="s">
        <v>45</v>
      </c>
      <c r="E1445" s="13" t="s">
        <v>46</v>
      </c>
      <c r="F1445" s="13" t="s">
        <v>70</v>
      </c>
      <c r="G1445" s="27" t="s">
        <v>54945</v>
      </c>
      <c r="H1445" s="13" t="s">
        <v>50</v>
      </c>
      <c r="I1445" s="13" t="s">
        <v>50</v>
      </c>
      <c r="J1445" s="12">
        <v>45510</v>
      </c>
      <c r="K1445" s="13" t="s">
        <v>50</v>
      </c>
      <c r="L1445" s="13" t="s">
        <v>467</v>
      </c>
      <c r="M1445" s="13" t="s">
        <v>14412</v>
      </c>
      <c r="N1445" s="13" t="s">
        <v>7382</v>
      </c>
      <c r="O1445" s="13" t="s">
        <v>14413</v>
      </c>
      <c r="P1445" s="11">
        <v>6994</v>
      </c>
      <c r="Q1445" s="13" t="s">
        <v>135</v>
      </c>
      <c r="R1445" s="33" t="s">
        <v>14414</v>
      </c>
      <c r="S1445" s="33" t="s">
        <v>14415</v>
      </c>
      <c r="T1445" s="13" t="s">
        <v>14416</v>
      </c>
      <c r="U1445" s="13" t="s">
        <v>50</v>
      </c>
      <c r="V1445" s="13">
        <v>3300000</v>
      </c>
      <c r="W1445" s="13" t="s">
        <v>1456</v>
      </c>
      <c r="X1445" s="13">
        <v>3855365</v>
      </c>
      <c r="Y1445" s="13" t="s">
        <v>467</v>
      </c>
      <c r="Z1445" s="13">
        <v>1</v>
      </c>
      <c r="AA1445" s="13">
        <v>3300000</v>
      </c>
      <c r="AB1445" s="13" t="s">
        <v>1456</v>
      </c>
      <c r="AC1445" s="13">
        <v>3855365</v>
      </c>
      <c r="AD1445" s="13" t="s">
        <v>467</v>
      </c>
      <c r="AE1445" s="13">
        <v>3300000</v>
      </c>
      <c r="AF1445" s="13" t="s">
        <v>1456</v>
      </c>
      <c r="AG1445" s="13">
        <v>3855365</v>
      </c>
      <c r="AH1445" s="13">
        <v>3300000</v>
      </c>
      <c r="AI1445" s="13" t="s">
        <v>1456</v>
      </c>
      <c r="AJ1445" s="13">
        <v>3855365</v>
      </c>
      <c r="AK1445" s="13" t="s">
        <v>50</v>
      </c>
      <c r="AL1445" s="13" t="s">
        <v>50</v>
      </c>
      <c r="AM1445" s="13" t="s">
        <v>14417</v>
      </c>
      <c r="AN1445" s="13" t="s">
        <v>66</v>
      </c>
      <c r="AO1445" s="13" t="s">
        <v>14418</v>
      </c>
      <c r="AP1445" s="13" t="s">
        <v>50</v>
      </c>
      <c r="AQ1445" s="21" t="s">
        <v>14419</v>
      </c>
      <c r="AR1445" s="13" t="s">
        <v>50</v>
      </c>
    </row>
    <row r="1446" spans="1:44" ht="15" thickBot="1">
      <c r="A1446" s="4" t="s">
        <v>14420</v>
      </c>
      <c r="B1446" s="7" t="s">
        <v>50</v>
      </c>
      <c r="C1446" s="6">
        <v>42370</v>
      </c>
      <c r="D1446" s="7" t="s">
        <v>45</v>
      </c>
      <c r="E1446" s="7" t="s">
        <v>46</v>
      </c>
      <c r="F1446" s="7" t="s">
        <v>70</v>
      </c>
      <c r="G1446" s="27" t="s">
        <v>54945</v>
      </c>
      <c r="H1446" s="7" t="s">
        <v>1998</v>
      </c>
      <c r="I1446" s="7" t="s">
        <v>50</v>
      </c>
      <c r="J1446" s="6">
        <v>45510</v>
      </c>
      <c r="K1446" s="7" t="s">
        <v>89</v>
      </c>
      <c r="L1446" s="7" t="s">
        <v>241</v>
      </c>
      <c r="M1446" s="7" t="s">
        <v>14421</v>
      </c>
      <c r="N1446" s="7" t="s">
        <v>8383</v>
      </c>
      <c r="O1446" s="7" t="s">
        <v>14422</v>
      </c>
      <c r="P1446" s="5">
        <v>7028</v>
      </c>
      <c r="Q1446" s="7" t="s">
        <v>383</v>
      </c>
      <c r="R1446" s="34" t="s">
        <v>14423</v>
      </c>
      <c r="S1446" s="34" t="s">
        <v>14424</v>
      </c>
      <c r="T1446" s="7" t="s">
        <v>50</v>
      </c>
      <c r="U1446" s="7" t="s">
        <v>14425</v>
      </c>
      <c r="V1446" s="7">
        <v>3000000</v>
      </c>
      <c r="W1446" s="7" t="s">
        <v>60</v>
      </c>
      <c r="X1446" s="7">
        <v>3000000</v>
      </c>
      <c r="Y1446" s="7" t="s">
        <v>154</v>
      </c>
      <c r="Z1446" s="7">
        <v>5</v>
      </c>
      <c r="AA1446" s="7">
        <v>3000000</v>
      </c>
      <c r="AB1446" s="7" t="s">
        <v>60</v>
      </c>
      <c r="AC1446" s="7">
        <v>3000000</v>
      </c>
      <c r="AD1446" s="7" t="s">
        <v>241</v>
      </c>
      <c r="AE1446" s="7">
        <v>3207500</v>
      </c>
      <c r="AF1446" s="7" t="s">
        <v>60</v>
      </c>
      <c r="AG1446" s="7">
        <v>3207500</v>
      </c>
      <c r="AH1446" s="7">
        <v>3232500</v>
      </c>
      <c r="AI1446" s="7" t="s">
        <v>60</v>
      </c>
      <c r="AJ1446" s="7">
        <v>3232500</v>
      </c>
      <c r="AK1446" s="7" t="s">
        <v>14426</v>
      </c>
      <c r="AL1446" s="7" t="s">
        <v>50</v>
      </c>
      <c r="AM1446" s="7" t="s">
        <v>14427</v>
      </c>
      <c r="AN1446" s="7" t="s">
        <v>66</v>
      </c>
      <c r="AO1446" s="7" t="s">
        <v>14428</v>
      </c>
      <c r="AP1446" s="22" t="s">
        <v>14429</v>
      </c>
      <c r="AQ1446" s="7" t="s">
        <v>50</v>
      </c>
      <c r="AR1446" s="7" t="s">
        <v>50</v>
      </c>
    </row>
    <row r="1447" spans="1:44" ht="15" thickBot="1">
      <c r="A1447" s="10" t="s">
        <v>14430</v>
      </c>
      <c r="B1447" s="11">
        <v>10335810</v>
      </c>
      <c r="C1447" s="12">
        <v>42005</v>
      </c>
      <c r="D1447" s="13" t="s">
        <v>45</v>
      </c>
      <c r="E1447" s="13" t="s">
        <v>46</v>
      </c>
      <c r="F1447" s="13" t="s">
        <v>70</v>
      </c>
      <c r="G1447" s="13" t="s">
        <v>176</v>
      </c>
      <c r="H1447" s="13" t="s">
        <v>14431</v>
      </c>
      <c r="I1447" s="13" t="s">
        <v>50</v>
      </c>
      <c r="J1447" s="12">
        <v>45509</v>
      </c>
      <c r="K1447" s="13" t="s">
        <v>177</v>
      </c>
      <c r="L1447" s="13" t="s">
        <v>131</v>
      </c>
      <c r="M1447" s="13" t="s">
        <v>14432</v>
      </c>
      <c r="N1447" s="13" t="s">
        <v>259</v>
      </c>
      <c r="O1447" s="13" t="s">
        <v>14433</v>
      </c>
      <c r="P1447" s="11">
        <v>7034</v>
      </c>
      <c r="Q1447" s="13" t="s">
        <v>245</v>
      </c>
      <c r="R1447" s="33" t="s">
        <v>14434</v>
      </c>
      <c r="S1447" s="33" t="s">
        <v>14435</v>
      </c>
      <c r="T1447" s="13" t="s">
        <v>14436</v>
      </c>
      <c r="U1447" s="13" t="s">
        <v>14437</v>
      </c>
      <c r="V1447" s="13">
        <v>16000000</v>
      </c>
      <c r="W1447" s="13" t="s">
        <v>60</v>
      </c>
      <c r="X1447" s="13">
        <v>16000000</v>
      </c>
      <c r="Y1447" s="13" t="s">
        <v>81</v>
      </c>
      <c r="Z1447" s="13">
        <v>17</v>
      </c>
      <c r="AA1447" s="13">
        <v>300000000</v>
      </c>
      <c r="AB1447" s="13" t="s">
        <v>60</v>
      </c>
      <c r="AC1447" s="13">
        <v>300000000</v>
      </c>
      <c r="AD1447" s="13" t="s">
        <v>14438</v>
      </c>
      <c r="AE1447" s="13">
        <v>1536796987</v>
      </c>
      <c r="AF1447" s="13" t="s">
        <v>60</v>
      </c>
      <c r="AG1447" s="13">
        <v>1536796987</v>
      </c>
      <c r="AH1447" s="13">
        <v>1761474005</v>
      </c>
      <c r="AI1447" s="13" t="s">
        <v>60</v>
      </c>
      <c r="AJ1447" s="13">
        <v>1761474005</v>
      </c>
      <c r="AK1447" s="13" t="s">
        <v>14439</v>
      </c>
      <c r="AL1447" s="13" t="s">
        <v>50</v>
      </c>
      <c r="AM1447" s="13" t="s">
        <v>14440</v>
      </c>
      <c r="AN1447" s="13" t="s">
        <v>66</v>
      </c>
      <c r="AO1447" s="13" t="s">
        <v>14441</v>
      </c>
      <c r="AP1447" s="21" t="s">
        <v>14442</v>
      </c>
      <c r="AQ1447" s="13" t="s">
        <v>50</v>
      </c>
      <c r="AR1447" s="13" t="s">
        <v>50</v>
      </c>
    </row>
    <row r="1448" spans="1:44" ht="15" thickBot="1">
      <c r="A1448" s="4" t="s">
        <v>14443</v>
      </c>
      <c r="B1448" s="5">
        <v>476567</v>
      </c>
      <c r="C1448" s="6">
        <v>42795</v>
      </c>
      <c r="D1448" s="7" t="s">
        <v>45</v>
      </c>
      <c r="E1448" s="7" t="s">
        <v>46</v>
      </c>
      <c r="F1448" s="7" t="s">
        <v>70</v>
      </c>
      <c r="G1448" s="7" t="s">
        <v>71</v>
      </c>
      <c r="H1448" s="7" t="s">
        <v>49</v>
      </c>
      <c r="I1448" s="7" t="s">
        <v>50</v>
      </c>
      <c r="J1448" s="6">
        <v>45506</v>
      </c>
      <c r="K1448" s="7" t="s">
        <v>116</v>
      </c>
      <c r="L1448" s="7" t="s">
        <v>802</v>
      </c>
      <c r="M1448" s="7" t="s">
        <v>14444</v>
      </c>
      <c r="N1448" s="7" t="s">
        <v>10777</v>
      </c>
      <c r="O1448" s="7" t="s">
        <v>14445</v>
      </c>
      <c r="P1448" s="5">
        <v>7044</v>
      </c>
      <c r="Q1448" s="7" t="s">
        <v>520</v>
      </c>
      <c r="R1448" s="34" t="s">
        <v>14446</v>
      </c>
      <c r="S1448" s="34" t="s">
        <v>14447</v>
      </c>
      <c r="T1448" s="7" t="s">
        <v>14448</v>
      </c>
      <c r="U1448" s="7" t="s">
        <v>50</v>
      </c>
      <c r="V1448" s="7">
        <v>112000000</v>
      </c>
      <c r="W1448" s="7" t="s">
        <v>60</v>
      </c>
      <c r="X1448" s="7">
        <v>112000000</v>
      </c>
      <c r="Y1448" s="7" t="s">
        <v>81</v>
      </c>
      <c r="Z1448" s="7">
        <v>7</v>
      </c>
      <c r="AA1448" s="7">
        <v>112000000</v>
      </c>
      <c r="AB1448" s="7" t="s">
        <v>60</v>
      </c>
      <c r="AC1448" s="7">
        <v>112000000</v>
      </c>
      <c r="AD1448" s="7" t="s">
        <v>802</v>
      </c>
      <c r="AE1448" s="7">
        <v>2256000000</v>
      </c>
      <c r="AF1448" s="7" t="s">
        <v>60</v>
      </c>
      <c r="AG1448" s="7">
        <v>2256000000</v>
      </c>
      <c r="AH1448" s="7">
        <v>2256000000</v>
      </c>
      <c r="AI1448" s="7" t="s">
        <v>60</v>
      </c>
      <c r="AJ1448" s="7">
        <v>2256000000</v>
      </c>
      <c r="AK1448" s="7" t="s">
        <v>14449</v>
      </c>
      <c r="AL1448" s="7" t="s">
        <v>50</v>
      </c>
      <c r="AM1448" s="7" t="s">
        <v>14450</v>
      </c>
      <c r="AN1448" s="7" t="s">
        <v>66</v>
      </c>
      <c r="AO1448" s="7" t="s">
        <v>14451</v>
      </c>
      <c r="AP1448" s="22" t="s">
        <v>14452</v>
      </c>
      <c r="AQ1448" s="7" t="s">
        <v>50</v>
      </c>
      <c r="AR1448" s="7" t="s">
        <v>50</v>
      </c>
    </row>
    <row r="1449" spans="1:44" ht="15" thickBot="1">
      <c r="A1449" s="10" t="s">
        <v>14453</v>
      </c>
      <c r="B1449" s="11">
        <v>5465</v>
      </c>
      <c r="C1449" s="12">
        <v>44197</v>
      </c>
      <c r="D1449" s="13" t="s">
        <v>45</v>
      </c>
      <c r="E1449" s="13" t="s">
        <v>46</v>
      </c>
      <c r="F1449" s="13" t="s">
        <v>70</v>
      </c>
      <c r="G1449" s="27" t="s">
        <v>54945</v>
      </c>
      <c r="H1449" s="13" t="s">
        <v>1866</v>
      </c>
      <c r="I1449" s="13" t="s">
        <v>50</v>
      </c>
      <c r="J1449" s="12">
        <v>45509</v>
      </c>
      <c r="K1449" s="13" t="s">
        <v>116</v>
      </c>
      <c r="L1449" s="13" t="s">
        <v>178</v>
      </c>
      <c r="M1449" s="13" t="s">
        <v>14454</v>
      </c>
      <c r="N1449" s="13" t="s">
        <v>4881</v>
      </c>
      <c r="O1449" s="13" t="s">
        <v>14455</v>
      </c>
      <c r="P1449" s="11">
        <v>7080</v>
      </c>
      <c r="Q1449" s="13" t="s">
        <v>1201</v>
      </c>
      <c r="R1449" s="33" t="s">
        <v>14456</v>
      </c>
      <c r="S1449" s="33" t="s">
        <v>14457</v>
      </c>
      <c r="T1449" s="13" t="s">
        <v>14458</v>
      </c>
      <c r="U1449" s="13" t="s">
        <v>14459</v>
      </c>
      <c r="V1449" s="13">
        <v>5858500</v>
      </c>
      <c r="W1449" s="13" t="s">
        <v>60</v>
      </c>
      <c r="X1449" s="13">
        <v>5858500</v>
      </c>
      <c r="Y1449" s="13" t="s">
        <v>50</v>
      </c>
      <c r="Z1449" s="13">
        <v>3</v>
      </c>
      <c r="AA1449" s="13">
        <v>5858500</v>
      </c>
      <c r="AB1449" s="13" t="s">
        <v>60</v>
      </c>
      <c r="AC1449" s="13">
        <v>5858500</v>
      </c>
      <c r="AD1449" s="13" t="s">
        <v>178</v>
      </c>
      <c r="AE1449" s="13">
        <v>7633500</v>
      </c>
      <c r="AF1449" s="13" t="s">
        <v>60</v>
      </c>
      <c r="AG1449" s="13">
        <v>7633500</v>
      </c>
      <c r="AH1449" s="13">
        <v>7633500</v>
      </c>
      <c r="AI1449" s="13" t="s">
        <v>60</v>
      </c>
      <c r="AJ1449" s="13">
        <v>7633500</v>
      </c>
      <c r="AK1449" s="13" t="s">
        <v>50</v>
      </c>
      <c r="AL1449" s="13" t="s">
        <v>50</v>
      </c>
      <c r="AM1449" s="13" t="s">
        <v>14460</v>
      </c>
      <c r="AN1449" s="13" t="s">
        <v>66</v>
      </c>
      <c r="AO1449" s="13" t="s">
        <v>14461</v>
      </c>
      <c r="AP1449" s="21" t="s">
        <v>14462</v>
      </c>
      <c r="AQ1449" s="13" t="s">
        <v>50</v>
      </c>
      <c r="AR1449" s="13" t="s">
        <v>50</v>
      </c>
    </row>
    <row r="1450" spans="1:44" ht="15" thickBot="1">
      <c r="A1450" s="4" t="s">
        <v>14463</v>
      </c>
      <c r="B1450" s="5">
        <v>31560</v>
      </c>
      <c r="C1450" s="6">
        <v>31413</v>
      </c>
      <c r="D1450" s="7" t="s">
        <v>45</v>
      </c>
      <c r="E1450" s="7" t="s">
        <v>46</v>
      </c>
      <c r="F1450" s="7" t="s">
        <v>47</v>
      </c>
      <c r="G1450" s="7" t="s">
        <v>176</v>
      </c>
      <c r="H1450" s="7" t="s">
        <v>14464</v>
      </c>
      <c r="I1450" s="7" t="s">
        <v>50</v>
      </c>
      <c r="J1450" s="6">
        <v>45511</v>
      </c>
      <c r="K1450" s="7" t="s">
        <v>51</v>
      </c>
      <c r="L1450" s="7" t="s">
        <v>162</v>
      </c>
      <c r="M1450" s="7" t="s">
        <v>14465</v>
      </c>
      <c r="N1450" s="7" t="s">
        <v>421</v>
      </c>
      <c r="O1450" s="7" t="s">
        <v>14466</v>
      </c>
      <c r="P1450" s="5">
        <v>7105</v>
      </c>
      <c r="Q1450" s="7" t="s">
        <v>245</v>
      </c>
      <c r="R1450" s="34" t="s">
        <v>14467</v>
      </c>
      <c r="S1450" s="34" t="s">
        <v>14468</v>
      </c>
      <c r="T1450" s="7" t="s">
        <v>14469</v>
      </c>
      <c r="U1450" s="7" t="s">
        <v>14470</v>
      </c>
      <c r="V1450" s="7">
        <v>14000000000</v>
      </c>
      <c r="W1450" s="7" t="s">
        <v>250</v>
      </c>
      <c r="X1450" s="7">
        <v>166780820</v>
      </c>
      <c r="Y1450" s="7" t="s">
        <v>61</v>
      </c>
      <c r="Z1450" s="7">
        <v>3</v>
      </c>
      <c r="AA1450" s="7" t="s">
        <v>50</v>
      </c>
      <c r="AB1450" s="7" t="s">
        <v>50</v>
      </c>
      <c r="AC1450" s="7" t="s">
        <v>50</v>
      </c>
      <c r="AD1450" s="7" t="s">
        <v>467</v>
      </c>
      <c r="AE1450" s="7" t="s">
        <v>50</v>
      </c>
      <c r="AF1450" s="7" t="s">
        <v>50</v>
      </c>
      <c r="AG1450" s="7" t="s">
        <v>50</v>
      </c>
      <c r="AH1450" s="7">
        <v>387215117</v>
      </c>
      <c r="AI1450" s="7" t="s">
        <v>60</v>
      </c>
      <c r="AJ1450" s="7">
        <v>387215117</v>
      </c>
      <c r="AK1450" s="7" t="s">
        <v>14471</v>
      </c>
      <c r="AL1450" s="7" t="s">
        <v>50</v>
      </c>
      <c r="AM1450" s="7" t="s">
        <v>14472</v>
      </c>
      <c r="AN1450" s="7" t="s">
        <v>798</v>
      </c>
      <c r="AO1450" s="7" t="s">
        <v>14473</v>
      </c>
      <c r="AP1450" s="22" t="s">
        <v>14474</v>
      </c>
      <c r="AQ1450" s="7" t="s">
        <v>50</v>
      </c>
      <c r="AR1450" s="7" t="s">
        <v>50</v>
      </c>
    </row>
    <row r="1451" spans="1:44" ht="15" thickBot="1">
      <c r="A1451" s="10" t="s">
        <v>14475</v>
      </c>
      <c r="B1451" s="11">
        <v>150018</v>
      </c>
      <c r="C1451" s="12">
        <v>38353</v>
      </c>
      <c r="D1451" s="13" t="s">
        <v>45</v>
      </c>
      <c r="E1451" s="13" t="s">
        <v>46</v>
      </c>
      <c r="F1451" s="13" t="s">
        <v>47</v>
      </c>
      <c r="G1451" s="13" t="s">
        <v>176</v>
      </c>
      <c r="H1451" s="13" t="s">
        <v>49</v>
      </c>
      <c r="I1451" s="13" t="s">
        <v>50</v>
      </c>
      <c r="J1451" s="12">
        <v>45505</v>
      </c>
      <c r="K1451" s="13" t="s">
        <v>72</v>
      </c>
      <c r="L1451" s="13" t="s">
        <v>62</v>
      </c>
      <c r="M1451" s="13" t="s">
        <v>14476</v>
      </c>
      <c r="N1451" s="13" t="s">
        <v>4205</v>
      </c>
      <c r="O1451" s="13" t="s">
        <v>14477</v>
      </c>
      <c r="P1451" s="11">
        <v>7331</v>
      </c>
      <c r="Q1451" s="13" t="s">
        <v>135</v>
      </c>
      <c r="R1451" s="33" t="s">
        <v>14478</v>
      </c>
      <c r="S1451" s="33" t="s">
        <v>14479</v>
      </c>
      <c r="T1451" s="13" t="s">
        <v>14480</v>
      </c>
      <c r="U1451" s="13">
        <v>4408450347900</v>
      </c>
      <c r="V1451" s="13">
        <v>50000000</v>
      </c>
      <c r="W1451" s="13" t="s">
        <v>139</v>
      </c>
      <c r="X1451" s="13">
        <v>63638412</v>
      </c>
      <c r="Y1451" s="13" t="s">
        <v>61</v>
      </c>
      <c r="Z1451" s="13">
        <v>20</v>
      </c>
      <c r="AA1451" s="13">
        <v>50000000</v>
      </c>
      <c r="AB1451" s="13" t="s">
        <v>139</v>
      </c>
      <c r="AC1451" s="13">
        <v>63638412</v>
      </c>
      <c r="AD1451" s="13" t="s">
        <v>62</v>
      </c>
      <c r="AE1451" s="13">
        <v>948737500</v>
      </c>
      <c r="AF1451" s="13" t="s">
        <v>139</v>
      </c>
      <c r="AG1451" s="13">
        <v>1327530863</v>
      </c>
      <c r="AH1451" s="13">
        <v>1114637500</v>
      </c>
      <c r="AI1451" s="13" t="s">
        <v>139</v>
      </c>
      <c r="AJ1451" s="13">
        <v>1561670214</v>
      </c>
      <c r="AK1451" s="13" t="s">
        <v>14481</v>
      </c>
      <c r="AL1451" s="13" t="s">
        <v>14482</v>
      </c>
      <c r="AM1451" s="13" t="s">
        <v>14483</v>
      </c>
      <c r="AN1451" s="13" t="s">
        <v>66</v>
      </c>
      <c r="AO1451" s="13" t="s">
        <v>14484</v>
      </c>
      <c r="AP1451" s="21" t="s">
        <v>14485</v>
      </c>
      <c r="AQ1451" s="13" t="s">
        <v>50</v>
      </c>
      <c r="AR1451" s="13" t="s">
        <v>50</v>
      </c>
    </row>
    <row r="1452" spans="1:44" ht="15" thickBot="1">
      <c r="A1452" s="4" t="s">
        <v>14486</v>
      </c>
      <c r="B1452" s="7">
        <v>9</v>
      </c>
      <c r="C1452" s="6">
        <v>44677</v>
      </c>
      <c r="D1452" s="7" t="s">
        <v>45</v>
      </c>
      <c r="E1452" s="7" t="s">
        <v>46</v>
      </c>
      <c r="F1452" s="7" t="s">
        <v>70</v>
      </c>
      <c r="G1452" s="26" t="s">
        <v>54946</v>
      </c>
      <c r="H1452" s="7" t="s">
        <v>562</v>
      </c>
      <c r="I1452" s="7" t="s">
        <v>50</v>
      </c>
      <c r="J1452" s="6">
        <v>45506</v>
      </c>
      <c r="K1452" s="7" t="s">
        <v>116</v>
      </c>
      <c r="L1452" s="7" t="s">
        <v>467</v>
      </c>
      <c r="M1452" s="7" t="s">
        <v>14487</v>
      </c>
      <c r="N1452" s="7" t="s">
        <v>395</v>
      </c>
      <c r="O1452" s="7" t="s">
        <v>14488</v>
      </c>
      <c r="P1452" s="5">
        <v>7388</v>
      </c>
      <c r="Q1452" s="7" t="s">
        <v>397</v>
      </c>
      <c r="R1452" s="34" t="s">
        <v>14489</v>
      </c>
      <c r="S1452" s="34" t="s">
        <v>14490</v>
      </c>
      <c r="T1452" s="7" t="s">
        <v>14491</v>
      </c>
      <c r="U1452" s="7" t="s">
        <v>50</v>
      </c>
      <c r="V1452" s="7">
        <v>5500000</v>
      </c>
      <c r="W1452" s="7" t="s">
        <v>60</v>
      </c>
      <c r="X1452" s="7">
        <v>5500000</v>
      </c>
      <c r="Y1452" s="7" t="s">
        <v>467</v>
      </c>
      <c r="Z1452" s="7">
        <v>2</v>
      </c>
      <c r="AA1452" s="7">
        <v>5500000</v>
      </c>
      <c r="AB1452" s="7" t="s">
        <v>60</v>
      </c>
      <c r="AC1452" s="7">
        <v>5500000</v>
      </c>
      <c r="AD1452" s="7" t="s">
        <v>467</v>
      </c>
      <c r="AE1452" s="7">
        <v>9030000</v>
      </c>
      <c r="AF1452" s="7" t="s">
        <v>60</v>
      </c>
      <c r="AG1452" s="7">
        <v>9030000</v>
      </c>
      <c r="AH1452" s="7">
        <v>9030000</v>
      </c>
      <c r="AI1452" s="7" t="s">
        <v>60</v>
      </c>
      <c r="AJ1452" s="7">
        <v>9030000</v>
      </c>
      <c r="AK1452" s="7" t="s">
        <v>14492</v>
      </c>
      <c r="AL1452" s="7" t="s">
        <v>50</v>
      </c>
      <c r="AM1452" s="7" t="s">
        <v>14493</v>
      </c>
      <c r="AN1452" s="7" t="s">
        <v>1700</v>
      </c>
      <c r="AO1452" s="7" t="s">
        <v>14494</v>
      </c>
      <c r="AP1452" s="22" t="s">
        <v>14495</v>
      </c>
      <c r="AQ1452" s="7" t="s">
        <v>50</v>
      </c>
      <c r="AR1452" s="7" t="s">
        <v>50</v>
      </c>
    </row>
    <row r="1453" spans="1:44" ht="15" thickBot="1">
      <c r="A1453" s="10" t="s">
        <v>14496</v>
      </c>
      <c r="B1453" s="13" t="s">
        <v>50</v>
      </c>
      <c r="C1453" s="12">
        <v>45292</v>
      </c>
      <c r="D1453" s="13" t="s">
        <v>45</v>
      </c>
      <c r="E1453" s="13" t="s">
        <v>46</v>
      </c>
      <c r="F1453" s="13" t="s">
        <v>70</v>
      </c>
      <c r="G1453" s="13" t="s">
        <v>50</v>
      </c>
      <c r="H1453" s="13" t="s">
        <v>50</v>
      </c>
      <c r="I1453" s="13" t="s">
        <v>50</v>
      </c>
      <c r="J1453" s="12">
        <v>45506</v>
      </c>
      <c r="K1453" s="13" t="s">
        <v>50</v>
      </c>
      <c r="L1453" s="13" t="s">
        <v>178</v>
      </c>
      <c r="M1453" s="13" t="s">
        <v>14497</v>
      </c>
      <c r="N1453" s="13" t="s">
        <v>75</v>
      </c>
      <c r="O1453" s="13" t="s">
        <v>14498</v>
      </c>
      <c r="P1453" s="11">
        <v>7397</v>
      </c>
      <c r="Q1453" s="13" t="s">
        <v>77</v>
      </c>
      <c r="R1453" s="30" t="s">
        <v>50</v>
      </c>
      <c r="S1453" s="30" t="s">
        <v>50</v>
      </c>
      <c r="T1453" s="13" t="s">
        <v>50</v>
      </c>
      <c r="U1453" s="13" t="s">
        <v>14499</v>
      </c>
      <c r="V1453" s="13">
        <v>9600002</v>
      </c>
      <c r="W1453" s="13" t="s">
        <v>60</v>
      </c>
      <c r="X1453" s="13">
        <v>9600002</v>
      </c>
      <c r="Y1453" s="13" t="s">
        <v>50</v>
      </c>
      <c r="Z1453" s="13">
        <v>2</v>
      </c>
      <c r="AA1453" s="13">
        <v>9600002</v>
      </c>
      <c r="AB1453" s="13" t="s">
        <v>60</v>
      </c>
      <c r="AC1453" s="13">
        <v>9600002</v>
      </c>
      <c r="AD1453" s="13" t="s">
        <v>178</v>
      </c>
      <c r="AE1453" s="13">
        <v>9600002</v>
      </c>
      <c r="AF1453" s="13" t="s">
        <v>60</v>
      </c>
      <c r="AG1453" s="13">
        <v>9600002</v>
      </c>
      <c r="AH1453" s="13">
        <v>9600002</v>
      </c>
      <c r="AI1453" s="13" t="s">
        <v>60</v>
      </c>
      <c r="AJ1453" s="13">
        <v>9600002</v>
      </c>
      <c r="AK1453" s="13" t="s">
        <v>50</v>
      </c>
      <c r="AL1453" s="13" t="s">
        <v>50</v>
      </c>
      <c r="AM1453" s="13" t="s">
        <v>50</v>
      </c>
      <c r="AN1453" s="13" t="s">
        <v>50</v>
      </c>
      <c r="AO1453" s="13" t="s">
        <v>50</v>
      </c>
      <c r="AP1453" s="13" t="s">
        <v>50</v>
      </c>
      <c r="AQ1453" s="13" t="s">
        <v>50</v>
      </c>
      <c r="AR1453" s="13" t="s">
        <v>1186</v>
      </c>
    </row>
    <row r="1454" spans="1:44" ht="15" thickBot="1">
      <c r="A1454" s="4" t="s">
        <v>14500</v>
      </c>
      <c r="B1454" s="5">
        <v>17717</v>
      </c>
      <c r="C1454" s="6">
        <v>43831</v>
      </c>
      <c r="D1454" s="7" t="s">
        <v>45</v>
      </c>
      <c r="E1454" s="7" t="s">
        <v>46</v>
      </c>
      <c r="F1454" s="7" t="s">
        <v>47</v>
      </c>
      <c r="G1454" s="7" t="s">
        <v>71</v>
      </c>
      <c r="H1454" s="7" t="s">
        <v>3939</v>
      </c>
      <c r="I1454" s="7" t="s">
        <v>50</v>
      </c>
      <c r="J1454" s="6">
        <v>45506</v>
      </c>
      <c r="K1454" s="7" t="s">
        <v>161</v>
      </c>
      <c r="L1454" s="7" t="s">
        <v>162</v>
      </c>
      <c r="M1454" s="7" t="s">
        <v>14501</v>
      </c>
      <c r="N1454" s="7" t="s">
        <v>14502</v>
      </c>
      <c r="O1454" s="7" t="s">
        <v>14503</v>
      </c>
      <c r="P1454" s="5">
        <v>7417</v>
      </c>
      <c r="Q1454" s="7" t="s">
        <v>397</v>
      </c>
      <c r="R1454" s="34" t="s">
        <v>14504</v>
      </c>
      <c r="S1454" s="34" t="s">
        <v>14505</v>
      </c>
      <c r="T1454" s="7" t="s">
        <v>14506</v>
      </c>
      <c r="U1454" s="7" t="s">
        <v>14507</v>
      </c>
      <c r="V1454" s="7">
        <v>310000000</v>
      </c>
      <c r="W1454" s="7" t="s">
        <v>4256</v>
      </c>
      <c r="X1454" s="7">
        <v>54114443</v>
      </c>
      <c r="Y1454" s="7" t="s">
        <v>61</v>
      </c>
      <c r="Z1454" s="7">
        <v>2</v>
      </c>
      <c r="AA1454" s="7" t="s">
        <v>50</v>
      </c>
      <c r="AB1454" s="7" t="s">
        <v>50</v>
      </c>
      <c r="AC1454" s="7" t="s">
        <v>50</v>
      </c>
      <c r="AD1454" s="7" t="s">
        <v>50</v>
      </c>
      <c r="AE1454" s="7" t="s">
        <v>50</v>
      </c>
      <c r="AF1454" s="7" t="s">
        <v>50</v>
      </c>
      <c r="AG1454" s="7" t="s">
        <v>50</v>
      </c>
      <c r="AH1454" s="7">
        <v>730000000</v>
      </c>
      <c r="AI1454" s="7" t="s">
        <v>4256</v>
      </c>
      <c r="AJ1454" s="7">
        <v>141340046</v>
      </c>
      <c r="AK1454" s="7" t="s">
        <v>50</v>
      </c>
      <c r="AL1454" s="7" t="s">
        <v>50</v>
      </c>
      <c r="AM1454" s="7" t="s">
        <v>14508</v>
      </c>
      <c r="AN1454" s="7" t="s">
        <v>66</v>
      </c>
      <c r="AO1454" s="7" t="s">
        <v>14509</v>
      </c>
      <c r="AP1454" s="22" t="s">
        <v>14510</v>
      </c>
      <c r="AQ1454" s="7" t="s">
        <v>50</v>
      </c>
      <c r="AR1454" s="7" t="s">
        <v>50</v>
      </c>
    </row>
    <row r="1455" spans="1:44" ht="15" thickBot="1">
      <c r="A1455" s="10" t="s">
        <v>14511</v>
      </c>
      <c r="B1455" s="13" t="s">
        <v>50</v>
      </c>
      <c r="C1455" s="12">
        <v>45006</v>
      </c>
      <c r="D1455" s="13" t="s">
        <v>45</v>
      </c>
      <c r="E1455" s="13" t="s">
        <v>46</v>
      </c>
      <c r="F1455" s="13" t="s">
        <v>47</v>
      </c>
      <c r="G1455" s="26" t="s">
        <v>54946</v>
      </c>
      <c r="H1455" s="13" t="s">
        <v>1112</v>
      </c>
      <c r="I1455" s="13" t="s">
        <v>50</v>
      </c>
      <c r="J1455" s="12">
        <v>45513</v>
      </c>
      <c r="K1455" s="13" t="s">
        <v>89</v>
      </c>
      <c r="L1455" s="13" t="s">
        <v>62</v>
      </c>
      <c r="M1455" s="13" t="s">
        <v>14512</v>
      </c>
      <c r="N1455" s="13" t="s">
        <v>987</v>
      </c>
      <c r="O1455" s="13" t="s">
        <v>14513</v>
      </c>
      <c r="P1455" s="11">
        <v>7438</v>
      </c>
      <c r="Q1455" s="13" t="s">
        <v>50</v>
      </c>
      <c r="R1455" s="33" t="s">
        <v>14514</v>
      </c>
      <c r="S1455" s="33" t="s">
        <v>14515</v>
      </c>
      <c r="T1455" s="13" t="s">
        <v>14516</v>
      </c>
      <c r="U1455" s="13" t="s">
        <v>14517</v>
      </c>
      <c r="V1455" s="13">
        <v>5000000</v>
      </c>
      <c r="W1455" s="13" t="s">
        <v>1085</v>
      </c>
      <c r="X1455" s="13">
        <v>3634645</v>
      </c>
      <c r="Y1455" s="13" t="s">
        <v>61</v>
      </c>
      <c r="Z1455" s="13">
        <v>3</v>
      </c>
      <c r="AA1455" s="13">
        <v>5000000</v>
      </c>
      <c r="AB1455" s="13" t="s">
        <v>1085</v>
      </c>
      <c r="AC1455" s="13">
        <v>3634645</v>
      </c>
      <c r="AD1455" s="13" t="s">
        <v>62</v>
      </c>
      <c r="AE1455" s="13">
        <v>6341250</v>
      </c>
      <c r="AF1455" s="13" t="s">
        <v>1085</v>
      </c>
      <c r="AG1455" s="13">
        <v>4638178</v>
      </c>
      <c r="AH1455" s="13">
        <v>6341250</v>
      </c>
      <c r="AI1455" s="13" t="s">
        <v>1085</v>
      </c>
      <c r="AJ1455" s="13">
        <v>4638178</v>
      </c>
      <c r="AK1455" s="13" t="s">
        <v>50</v>
      </c>
      <c r="AL1455" s="13" t="s">
        <v>50</v>
      </c>
      <c r="AM1455" s="13" t="s">
        <v>14518</v>
      </c>
      <c r="AN1455" s="13" t="s">
        <v>66</v>
      </c>
      <c r="AO1455" s="13" t="s">
        <v>14519</v>
      </c>
      <c r="AP1455" s="21" t="s">
        <v>14520</v>
      </c>
      <c r="AQ1455" s="13" t="s">
        <v>50</v>
      </c>
      <c r="AR1455" s="13" t="s">
        <v>50</v>
      </c>
    </row>
    <row r="1456" spans="1:44" ht="15" thickBot="1">
      <c r="A1456" s="4" t="s">
        <v>14521</v>
      </c>
      <c r="B1456" s="5">
        <v>2229</v>
      </c>
      <c r="C1456" s="6">
        <v>44927</v>
      </c>
      <c r="D1456" s="7" t="s">
        <v>45</v>
      </c>
      <c r="E1456" s="7" t="s">
        <v>46</v>
      </c>
      <c r="F1456" s="7" t="s">
        <v>70</v>
      </c>
      <c r="G1456" s="27" t="s">
        <v>54945</v>
      </c>
      <c r="H1456" s="7" t="s">
        <v>50</v>
      </c>
      <c r="I1456" s="7" t="s">
        <v>50</v>
      </c>
      <c r="J1456" s="6">
        <v>45510</v>
      </c>
      <c r="K1456" s="7" t="s">
        <v>50</v>
      </c>
      <c r="L1456" s="7" t="s">
        <v>467</v>
      </c>
      <c r="M1456" s="7" t="s">
        <v>14522</v>
      </c>
      <c r="N1456" s="7" t="s">
        <v>180</v>
      </c>
      <c r="O1456" s="7" t="s">
        <v>14523</v>
      </c>
      <c r="P1456" s="5">
        <v>7484</v>
      </c>
      <c r="Q1456" s="7" t="s">
        <v>120</v>
      </c>
      <c r="R1456" s="34" t="s">
        <v>14524</v>
      </c>
      <c r="S1456" s="34" t="s">
        <v>14525</v>
      </c>
      <c r="T1456" s="7" t="s">
        <v>50</v>
      </c>
      <c r="U1456" s="7" t="s">
        <v>50</v>
      </c>
      <c r="V1456" s="7">
        <v>3000000</v>
      </c>
      <c r="W1456" s="7" t="s">
        <v>60</v>
      </c>
      <c r="X1456" s="7">
        <v>3000000</v>
      </c>
      <c r="Y1456" s="7" t="s">
        <v>467</v>
      </c>
      <c r="Z1456" s="7">
        <v>2</v>
      </c>
      <c r="AA1456" s="7">
        <v>3000000</v>
      </c>
      <c r="AB1456" s="7" t="s">
        <v>60</v>
      </c>
      <c r="AC1456" s="7">
        <v>3000000</v>
      </c>
      <c r="AD1456" s="7" t="s">
        <v>467</v>
      </c>
      <c r="AE1456" s="7">
        <v>3500000</v>
      </c>
      <c r="AF1456" s="7" t="s">
        <v>60</v>
      </c>
      <c r="AG1456" s="7">
        <v>3500000</v>
      </c>
      <c r="AH1456" s="7">
        <v>3500000</v>
      </c>
      <c r="AI1456" s="7" t="s">
        <v>60</v>
      </c>
      <c r="AJ1456" s="7">
        <v>3500000</v>
      </c>
      <c r="AK1456" s="7" t="s">
        <v>14526</v>
      </c>
      <c r="AL1456" s="7" t="s">
        <v>50</v>
      </c>
      <c r="AM1456" s="7" t="s">
        <v>14527</v>
      </c>
      <c r="AN1456" s="7" t="s">
        <v>66</v>
      </c>
      <c r="AO1456" s="7" t="s">
        <v>14528</v>
      </c>
      <c r="AP1456" s="22" t="s">
        <v>14529</v>
      </c>
      <c r="AQ1456" s="7" t="s">
        <v>50</v>
      </c>
      <c r="AR1456" s="7" t="s">
        <v>50</v>
      </c>
    </row>
    <row r="1457" spans="1:44" ht="15" thickBot="1">
      <c r="A1457" s="10" t="s">
        <v>14530</v>
      </c>
      <c r="B1457" s="13">
        <v>78</v>
      </c>
      <c r="C1457" s="12">
        <v>36526</v>
      </c>
      <c r="D1457" s="13" t="s">
        <v>45</v>
      </c>
      <c r="E1457" s="13" t="s">
        <v>46</v>
      </c>
      <c r="F1457" s="13" t="s">
        <v>70</v>
      </c>
      <c r="G1457" s="27" t="s">
        <v>54945</v>
      </c>
      <c r="H1457" s="13" t="s">
        <v>50</v>
      </c>
      <c r="I1457" s="13" t="s">
        <v>50</v>
      </c>
      <c r="J1457" s="12">
        <v>45512</v>
      </c>
      <c r="K1457" s="13" t="s">
        <v>50</v>
      </c>
      <c r="L1457" s="13" t="s">
        <v>241</v>
      </c>
      <c r="M1457" s="13" t="s">
        <v>14531</v>
      </c>
      <c r="N1457" s="13" t="s">
        <v>12555</v>
      </c>
      <c r="O1457" s="13" t="s">
        <v>14532</v>
      </c>
      <c r="P1457" s="11">
        <v>7506</v>
      </c>
      <c r="Q1457" s="13" t="s">
        <v>1783</v>
      </c>
      <c r="R1457" s="33" t="s">
        <v>14533</v>
      </c>
      <c r="S1457" s="33" t="s">
        <v>14534</v>
      </c>
      <c r="T1457" s="13" t="s">
        <v>14535</v>
      </c>
      <c r="U1457" s="13">
        <f>972-77-332-302</f>
        <v>261</v>
      </c>
      <c r="V1457" s="13">
        <v>4500000</v>
      </c>
      <c r="W1457" s="13" t="s">
        <v>60</v>
      </c>
      <c r="X1457" s="13">
        <v>4500000</v>
      </c>
      <c r="Y1457" s="13" t="s">
        <v>154</v>
      </c>
      <c r="Z1457" s="13">
        <v>1</v>
      </c>
      <c r="AA1457" s="13">
        <v>4500000</v>
      </c>
      <c r="AB1457" s="13" t="s">
        <v>60</v>
      </c>
      <c r="AC1457" s="13">
        <v>4500000</v>
      </c>
      <c r="AD1457" s="13" t="s">
        <v>241</v>
      </c>
      <c r="AE1457" s="13">
        <v>4500000</v>
      </c>
      <c r="AF1457" s="13" t="s">
        <v>60</v>
      </c>
      <c r="AG1457" s="13">
        <v>4500000</v>
      </c>
      <c r="AH1457" s="13">
        <v>4500000</v>
      </c>
      <c r="AI1457" s="13" t="s">
        <v>60</v>
      </c>
      <c r="AJ1457" s="13">
        <v>4500000</v>
      </c>
      <c r="AK1457" s="13" t="s">
        <v>14536</v>
      </c>
      <c r="AL1457" s="13" t="s">
        <v>50</v>
      </c>
      <c r="AM1457" s="13" t="s">
        <v>14537</v>
      </c>
      <c r="AN1457" s="13" t="s">
        <v>66</v>
      </c>
      <c r="AO1457" s="13" t="s">
        <v>14538</v>
      </c>
      <c r="AP1457" s="21" t="s">
        <v>14539</v>
      </c>
      <c r="AQ1457" s="13" t="s">
        <v>50</v>
      </c>
      <c r="AR1457" s="13" t="s">
        <v>50</v>
      </c>
    </row>
    <row r="1458" spans="1:44" ht="15" thickBot="1">
      <c r="A1458" s="4" t="s">
        <v>14540</v>
      </c>
      <c r="B1458" s="5">
        <v>85004</v>
      </c>
      <c r="C1458" s="6">
        <v>43670</v>
      </c>
      <c r="D1458" s="7" t="s">
        <v>45</v>
      </c>
      <c r="E1458" s="7" t="s">
        <v>46</v>
      </c>
      <c r="F1458" s="7" t="s">
        <v>70</v>
      </c>
      <c r="G1458" s="26" t="s">
        <v>54946</v>
      </c>
      <c r="H1458" s="7" t="s">
        <v>1210</v>
      </c>
      <c r="I1458" s="7" t="s">
        <v>50</v>
      </c>
      <c r="J1458" s="6">
        <v>45505</v>
      </c>
      <c r="K1458" s="7" t="s">
        <v>116</v>
      </c>
      <c r="L1458" s="7" t="s">
        <v>467</v>
      </c>
      <c r="M1458" s="7" t="s">
        <v>1470</v>
      </c>
      <c r="N1458" s="7" t="s">
        <v>133</v>
      </c>
      <c r="O1458" s="7" t="s">
        <v>14541</v>
      </c>
      <c r="P1458" s="5">
        <v>7646</v>
      </c>
      <c r="Q1458" s="7" t="s">
        <v>135</v>
      </c>
      <c r="R1458" s="31" t="s">
        <v>14542</v>
      </c>
      <c r="S1458" s="34" t="s">
        <v>14543</v>
      </c>
      <c r="T1458" s="7" t="s">
        <v>14544</v>
      </c>
      <c r="U1458" s="7">
        <v>7943507248</v>
      </c>
      <c r="V1458" s="7">
        <v>600000</v>
      </c>
      <c r="W1458" s="7" t="s">
        <v>139</v>
      </c>
      <c r="X1458" s="7">
        <v>763661</v>
      </c>
      <c r="Y1458" s="7" t="s">
        <v>467</v>
      </c>
      <c r="Z1458" s="7">
        <v>5</v>
      </c>
      <c r="AA1458" s="7">
        <v>600000</v>
      </c>
      <c r="AB1458" s="7" t="s">
        <v>139</v>
      </c>
      <c r="AC1458" s="7">
        <v>763661</v>
      </c>
      <c r="AD1458" s="7" t="s">
        <v>467</v>
      </c>
      <c r="AE1458" s="7">
        <v>3550000</v>
      </c>
      <c r="AF1458" s="7" t="s">
        <v>139</v>
      </c>
      <c r="AG1458" s="7">
        <v>4493878</v>
      </c>
      <c r="AH1458" s="7">
        <v>3980000</v>
      </c>
      <c r="AI1458" s="7" t="s">
        <v>139</v>
      </c>
      <c r="AJ1458" s="7">
        <v>5041168</v>
      </c>
      <c r="AK1458" s="7" t="s">
        <v>14545</v>
      </c>
      <c r="AL1458" s="7" t="s">
        <v>50</v>
      </c>
      <c r="AM1458" s="7" t="s">
        <v>14546</v>
      </c>
      <c r="AN1458" s="7" t="s">
        <v>66</v>
      </c>
      <c r="AO1458" s="7" t="s">
        <v>14547</v>
      </c>
      <c r="AP1458" s="22" t="s">
        <v>14548</v>
      </c>
      <c r="AQ1458" s="7" t="s">
        <v>50</v>
      </c>
      <c r="AR1458" s="7" t="s">
        <v>50</v>
      </c>
    </row>
    <row r="1459" spans="1:44" ht="15" thickBot="1">
      <c r="A1459" s="10" t="s">
        <v>14549</v>
      </c>
      <c r="B1459" s="13" t="s">
        <v>50</v>
      </c>
      <c r="C1459" s="12">
        <v>45292</v>
      </c>
      <c r="D1459" s="13" t="s">
        <v>45</v>
      </c>
      <c r="E1459" s="13" t="s">
        <v>50</v>
      </c>
      <c r="F1459" s="13" t="s">
        <v>70</v>
      </c>
      <c r="G1459" s="13" t="s">
        <v>50</v>
      </c>
      <c r="H1459" s="13" t="s">
        <v>50</v>
      </c>
      <c r="I1459" s="13" t="s">
        <v>50</v>
      </c>
      <c r="J1459" s="12">
        <v>45505</v>
      </c>
      <c r="K1459" s="13" t="s">
        <v>50</v>
      </c>
      <c r="L1459" s="13" t="s">
        <v>467</v>
      </c>
      <c r="M1459" s="13" t="s">
        <v>14550</v>
      </c>
      <c r="N1459" s="13" t="s">
        <v>518</v>
      </c>
      <c r="O1459" s="13" t="s">
        <v>14551</v>
      </c>
      <c r="P1459" s="11">
        <v>7658</v>
      </c>
      <c r="Q1459" s="13" t="s">
        <v>520</v>
      </c>
      <c r="R1459" s="33" t="s">
        <v>14552</v>
      </c>
      <c r="S1459" s="33" t="s">
        <v>14553</v>
      </c>
      <c r="T1459" s="13" t="s">
        <v>50</v>
      </c>
      <c r="U1459" s="13" t="s">
        <v>50</v>
      </c>
      <c r="V1459" s="13">
        <v>6000000</v>
      </c>
      <c r="W1459" s="13" t="s">
        <v>60</v>
      </c>
      <c r="X1459" s="13">
        <v>6000000</v>
      </c>
      <c r="Y1459" s="13" t="s">
        <v>467</v>
      </c>
      <c r="Z1459" s="13">
        <v>1</v>
      </c>
      <c r="AA1459" s="13">
        <v>6000000</v>
      </c>
      <c r="AB1459" s="13" t="s">
        <v>60</v>
      </c>
      <c r="AC1459" s="13">
        <v>6000000</v>
      </c>
      <c r="AD1459" s="13" t="s">
        <v>467</v>
      </c>
      <c r="AE1459" s="13">
        <v>6000000</v>
      </c>
      <c r="AF1459" s="13" t="s">
        <v>60</v>
      </c>
      <c r="AG1459" s="13">
        <v>6000000</v>
      </c>
      <c r="AH1459" s="13">
        <v>6000000</v>
      </c>
      <c r="AI1459" s="13" t="s">
        <v>60</v>
      </c>
      <c r="AJ1459" s="13">
        <v>6000000</v>
      </c>
      <c r="AK1459" s="13" t="s">
        <v>14554</v>
      </c>
      <c r="AL1459" s="13" t="s">
        <v>50</v>
      </c>
      <c r="AM1459" s="13" t="s">
        <v>14555</v>
      </c>
      <c r="AN1459" s="13" t="s">
        <v>66</v>
      </c>
      <c r="AO1459" s="13" t="s">
        <v>14556</v>
      </c>
      <c r="AP1459" s="21" t="s">
        <v>14557</v>
      </c>
      <c r="AQ1459" s="13" t="s">
        <v>50</v>
      </c>
      <c r="AR1459" s="13" t="s">
        <v>50</v>
      </c>
    </row>
    <row r="1460" spans="1:44" ht="15" thickBot="1">
      <c r="A1460" s="4" t="s">
        <v>14558</v>
      </c>
      <c r="B1460" s="5">
        <v>435144</v>
      </c>
      <c r="C1460" s="6">
        <v>43678</v>
      </c>
      <c r="D1460" s="7" t="s">
        <v>45</v>
      </c>
      <c r="E1460" s="7" t="s">
        <v>46</v>
      </c>
      <c r="F1460" s="7" t="s">
        <v>70</v>
      </c>
      <c r="G1460" s="26" t="s">
        <v>54946</v>
      </c>
      <c r="H1460" s="7" t="s">
        <v>14559</v>
      </c>
      <c r="I1460" s="7" t="s">
        <v>50</v>
      </c>
      <c r="J1460" s="6">
        <v>45512</v>
      </c>
      <c r="K1460" s="7" t="s">
        <v>116</v>
      </c>
      <c r="L1460" s="7" t="s">
        <v>241</v>
      </c>
      <c r="M1460" s="7" t="s">
        <v>14560</v>
      </c>
      <c r="N1460" s="7" t="s">
        <v>1670</v>
      </c>
      <c r="O1460" s="7" t="s">
        <v>14561</v>
      </c>
      <c r="P1460" s="5">
        <v>7707</v>
      </c>
      <c r="Q1460" s="7" t="s">
        <v>397</v>
      </c>
      <c r="R1460" s="34" t="s">
        <v>14562</v>
      </c>
      <c r="S1460" s="34" t="s">
        <v>14563</v>
      </c>
      <c r="T1460" s="7" t="s">
        <v>50</v>
      </c>
      <c r="U1460" s="7" t="s">
        <v>14564</v>
      </c>
      <c r="V1460" s="7">
        <v>11000000</v>
      </c>
      <c r="W1460" s="7" t="s">
        <v>60</v>
      </c>
      <c r="X1460" s="7">
        <v>11000000</v>
      </c>
      <c r="Y1460" s="7" t="s">
        <v>154</v>
      </c>
      <c r="Z1460" s="7">
        <v>3</v>
      </c>
      <c r="AA1460" s="7">
        <v>11000000</v>
      </c>
      <c r="AB1460" s="7" t="s">
        <v>60</v>
      </c>
      <c r="AC1460" s="7">
        <v>11000000</v>
      </c>
      <c r="AD1460" s="7" t="s">
        <v>241</v>
      </c>
      <c r="AE1460" s="7">
        <v>17500000</v>
      </c>
      <c r="AF1460" s="7" t="s">
        <v>60</v>
      </c>
      <c r="AG1460" s="7">
        <v>17500000</v>
      </c>
      <c r="AH1460" s="7">
        <v>17500000</v>
      </c>
      <c r="AI1460" s="7" t="s">
        <v>60</v>
      </c>
      <c r="AJ1460" s="7">
        <v>17500000</v>
      </c>
      <c r="AK1460" s="7" t="s">
        <v>14565</v>
      </c>
      <c r="AL1460" s="7" t="s">
        <v>50</v>
      </c>
      <c r="AM1460" s="7" t="s">
        <v>14566</v>
      </c>
      <c r="AN1460" s="7" t="s">
        <v>66</v>
      </c>
      <c r="AO1460" s="7" t="s">
        <v>14567</v>
      </c>
      <c r="AP1460" s="22" t="s">
        <v>14568</v>
      </c>
      <c r="AQ1460" s="7" t="s">
        <v>50</v>
      </c>
      <c r="AR1460" s="7" t="s">
        <v>50</v>
      </c>
    </row>
    <row r="1461" spans="1:44" ht="15" thickBot="1">
      <c r="A1461" s="10" t="s">
        <v>14569</v>
      </c>
      <c r="B1461" s="13">
        <v>2</v>
      </c>
      <c r="C1461" s="12">
        <v>37257</v>
      </c>
      <c r="D1461" s="13" t="s">
        <v>45</v>
      </c>
      <c r="E1461" s="13" t="s">
        <v>46</v>
      </c>
      <c r="F1461" s="13" t="s">
        <v>70</v>
      </c>
      <c r="G1461" s="26" t="s">
        <v>54946</v>
      </c>
      <c r="H1461" s="13" t="s">
        <v>50</v>
      </c>
      <c r="I1461" s="13" t="s">
        <v>50</v>
      </c>
      <c r="J1461" s="12">
        <v>45512</v>
      </c>
      <c r="K1461" s="13" t="s">
        <v>116</v>
      </c>
      <c r="L1461" s="13" t="s">
        <v>124</v>
      </c>
      <c r="M1461" s="13" t="s">
        <v>7522</v>
      </c>
      <c r="N1461" s="13" t="s">
        <v>14570</v>
      </c>
      <c r="O1461" s="13" t="s">
        <v>14571</v>
      </c>
      <c r="P1461" s="11">
        <v>7710</v>
      </c>
      <c r="Q1461" s="13" t="s">
        <v>360</v>
      </c>
      <c r="R1461" s="33" t="s">
        <v>14572</v>
      </c>
      <c r="S1461" s="33" t="s">
        <v>14573</v>
      </c>
      <c r="T1461" s="13" t="s">
        <v>50</v>
      </c>
      <c r="U1461" s="13" t="s">
        <v>50</v>
      </c>
      <c r="V1461" s="13">
        <v>5000000</v>
      </c>
      <c r="W1461" s="13" t="s">
        <v>209</v>
      </c>
      <c r="X1461" s="13">
        <v>5469089</v>
      </c>
      <c r="Y1461" s="13" t="s">
        <v>81</v>
      </c>
      <c r="Z1461" s="13">
        <v>5</v>
      </c>
      <c r="AA1461" s="13">
        <v>5000000</v>
      </c>
      <c r="AB1461" s="13" t="s">
        <v>209</v>
      </c>
      <c r="AC1461" s="13">
        <v>5469089</v>
      </c>
      <c r="AD1461" s="13" t="s">
        <v>124</v>
      </c>
      <c r="AE1461" s="13">
        <v>6500000</v>
      </c>
      <c r="AF1461" s="13" t="s">
        <v>209</v>
      </c>
      <c r="AG1461" s="13">
        <v>7078094</v>
      </c>
      <c r="AH1461" s="13">
        <v>6500000</v>
      </c>
      <c r="AI1461" s="13" t="s">
        <v>209</v>
      </c>
      <c r="AJ1461" s="13">
        <v>7078094</v>
      </c>
      <c r="AK1461" s="13" t="s">
        <v>14574</v>
      </c>
      <c r="AL1461" s="13" t="s">
        <v>50</v>
      </c>
      <c r="AM1461" s="13" t="s">
        <v>14575</v>
      </c>
      <c r="AN1461" s="13" t="s">
        <v>66</v>
      </c>
      <c r="AO1461" s="13" t="s">
        <v>14576</v>
      </c>
      <c r="AP1461" s="21" t="s">
        <v>14577</v>
      </c>
      <c r="AQ1461" s="13" t="s">
        <v>50</v>
      </c>
      <c r="AR1461" s="13" t="s">
        <v>50</v>
      </c>
    </row>
    <row r="1462" spans="1:44" ht="15" thickBot="1">
      <c r="A1462" s="4" t="s">
        <v>14578</v>
      </c>
      <c r="B1462" s="5">
        <v>9873</v>
      </c>
      <c r="C1462" s="6">
        <v>41640</v>
      </c>
      <c r="D1462" s="7" t="s">
        <v>45</v>
      </c>
      <c r="E1462" s="7" t="s">
        <v>46</v>
      </c>
      <c r="F1462" s="7" t="s">
        <v>47</v>
      </c>
      <c r="G1462" s="7" t="s">
        <v>145</v>
      </c>
      <c r="H1462" s="7" t="s">
        <v>115</v>
      </c>
      <c r="I1462" s="7" t="s">
        <v>50</v>
      </c>
      <c r="J1462" s="6">
        <v>45512</v>
      </c>
      <c r="K1462" s="7" t="s">
        <v>72</v>
      </c>
      <c r="L1462" s="7" t="s">
        <v>62</v>
      </c>
      <c r="M1462" s="7" t="s">
        <v>14579</v>
      </c>
      <c r="N1462" s="7" t="s">
        <v>614</v>
      </c>
      <c r="O1462" s="7" t="s">
        <v>14580</v>
      </c>
      <c r="P1462" s="5">
        <v>7771</v>
      </c>
      <c r="Q1462" s="7" t="s">
        <v>616</v>
      </c>
      <c r="R1462" s="34" t="s">
        <v>14581</v>
      </c>
      <c r="S1462" s="34" t="s">
        <v>14582</v>
      </c>
      <c r="T1462" s="7" t="s">
        <v>14583</v>
      </c>
      <c r="U1462" s="7" t="s">
        <v>14584</v>
      </c>
      <c r="V1462" s="7">
        <v>105600000</v>
      </c>
      <c r="W1462" s="7" t="s">
        <v>60</v>
      </c>
      <c r="X1462" s="7">
        <v>105600000</v>
      </c>
      <c r="Y1462" s="7" t="s">
        <v>61</v>
      </c>
      <c r="Z1462" s="7">
        <v>1</v>
      </c>
      <c r="AA1462" s="7">
        <v>105600000</v>
      </c>
      <c r="AB1462" s="7" t="s">
        <v>60</v>
      </c>
      <c r="AC1462" s="7">
        <v>105600000</v>
      </c>
      <c r="AD1462" s="7" t="s">
        <v>62</v>
      </c>
      <c r="AE1462" s="7">
        <v>105600000</v>
      </c>
      <c r="AF1462" s="7" t="s">
        <v>60</v>
      </c>
      <c r="AG1462" s="7">
        <v>105600000</v>
      </c>
      <c r="AH1462" s="7">
        <v>105600000</v>
      </c>
      <c r="AI1462" s="7" t="s">
        <v>60</v>
      </c>
      <c r="AJ1462" s="7">
        <v>105600000</v>
      </c>
      <c r="AK1462" s="7" t="s">
        <v>50</v>
      </c>
      <c r="AL1462" s="7" t="s">
        <v>50</v>
      </c>
      <c r="AM1462" s="7" t="s">
        <v>14585</v>
      </c>
      <c r="AN1462" s="7" t="s">
        <v>66</v>
      </c>
      <c r="AO1462" s="7" t="s">
        <v>14586</v>
      </c>
      <c r="AP1462" s="22" t="s">
        <v>14587</v>
      </c>
      <c r="AQ1462" s="7" t="s">
        <v>50</v>
      </c>
      <c r="AR1462" s="7" t="s">
        <v>50</v>
      </c>
    </row>
    <row r="1463" spans="1:44" ht="15" thickBot="1">
      <c r="A1463" s="10" t="s">
        <v>14588</v>
      </c>
      <c r="B1463" s="11">
        <v>1202</v>
      </c>
      <c r="C1463" s="12">
        <v>42736</v>
      </c>
      <c r="D1463" s="13" t="s">
        <v>45</v>
      </c>
      <c r="E1463" s="13" t="s">
        <v>46</v>
      </c>
      <c r="F1463" s="13" t="s">
        <v>70</v>
      </c>
      <c r="G1463" s="26" t="s">
        <v>54946</v>
      </c>
      <c r="H1463" s="13" t="s">
        <v>14589</v>
      </c>
      <c r="I1463" s="13" t="s">
        <v>50</v>
      </c>
      <c r="J1463" s="12">
        <v>45509</v>
      </c>
      <c r="K1463" s="13" t="s">
        <v>116</v>
      </c>
      <c r="L1463" s="13" t="s">
        <v>131</v>
      </c>
      <c r="M1463" s="13" t="s">
        <v>14590</v>
      </c>
      <c r="N1463" s="13" t="s">
        <v>1114</v>
      </c>
      <c r="O1463" s="13" t="s">
        <v>14591</v>
      </c>
      <c r="P1463" s="11">
        <v>7807</v>
      </c>
      <c r="Q1463" s="13" t="s">
        <v>1116</v>
      </c>
      <c r="R1463" s="33" t="s">
        <v>14592</v>
      </c>
      <c r="S1463" s="33" t="s">
        <v>14593</v>
      </c>
      <c r="T1463" s="13" t="s">
        <v>50</v>
      </c>
      <c r="U1463" s="13" t="s">
        <v>50</v>
      </c>
      <c r="V1463" s="13">
        <v>8788151</v>
      </c>
      <c r="W1463" s="13" t="s">
        <v>60</v>
      </c>
      <c r="X1463" s="13">
        <v>8788151</v>
      </c>
      <c r="Y1463" s="13" t="s">
        <v>154</v>
      </c>
      <c r="Z1463" s="13">
        <v>4</v>
      </c>
      <c r="AA1463" s="13">
        <v>14000000</v>
      </c>
      <c r="AB1463" s="13" t="s">
        <v>60</v>
      </c>
      <c r="AC1463" s="13">
        <v>14000000</v>
      </c>
      <c r="AD1463" s="13" t="s">
        <v>147</v>
      </c>
      <c r="AE1463" s="13">
        <v>20000012</v>
      </c>
      <c r="AF1463" s="13" t="s">
        <v>60</v>
      </c>
      <c r="AG1463" s="13">
        <v>20000012</v>
      </c>
      <c r="AH1463" s="13">
        <v>28788163</v>
      </c>
      <c r="AI1463" s="13" t="s">
        <v>60</v>
      </c>
      <c r="AJ1463" s="13">
        <v>28788163</v>
      </c>
      <c r="AK1463" s="13" t="s">
        <v>14594</v>
      </c>
      <c r="AL1463" s="13" t="s">
        <v>50</v>
      </c>
      <c r="AM1463" s="13" t="s">
        <v>14595</v>
      </c>
      <c r="AN1463" s="13" t="s">
        <v>66</v>
      </c>
      <c r="AO1463" s="13" t="s">
        <v>14596</v>
      </c>
      <c r="AP1463" s="21" t="s">
        <v>14597</v>
      </c>
      <c r="AQ1463" s="13" t="s">
        <v>50</v>
      </c>
      <c r="AR1463" s="13" t="s">
        <v>50</v>
      </c>
    </row>
    <row r="1464" spans="1:44" ht="15" thickBot="1">
      <c r="A1464" s="4" t="s">
        <v>14598</v>
      </c>
      <c r="B1464" s="7" t="s">
        <v>50</v>
      </c>
      <c r="C1464" s="6">
        <v>44927</v>
      </c>
      <c r="D1464" s="7" t="s">
        <v>45</v>
      </c>
      <c r="E1464" s="7" t="s">
        <v>50</v>
      </c>
      <c r="F1464" s="7" t="s">
        <v>70</v>
      </c>
      <c r="G1464" s="7" t="s">
        <v>50</v>
      </c>
      <c r="H1464" s="7" t="s">
        <v>50</v>
      </c>
      <c r="I1464" s="7" t="s">
        <v>50</v>
      </c>
      <c r="J1464" s="6">
        <v>45510</v>
      </c>
      <c r="K1464" s="7" t="s">
        <v>50</v>
      </c>
      <c r="L1464" s="7" t="s">
        <v>1624</v>
      </c>
      <c r="M1464" s="7" t="s">
        <v>14599</v>
      </c>
      <c r="N1464" s="7" t="s">
        <v>3262</v>
      </c>
      <c r="O1464" s="7" t="s">
        <v>14600</v>
      </c>
      <c r="P1464" s="5">
        <v>7819</v>
      </c>
      <c r="Q1464" s="7" t="s">
        <v>50</v>
      </c>
      <c r="R1464" s="34" t="s">
        <v>14601</v>
      </c>
      <c r="S1464" s="31" t="s">
        <v>50</v>
      </c>
      <c r="T1464" s="7" t="s">
        <v>50</v>
      </c>
      <c r="U1464" s="7" t="s">
        <v>50</v>
      </c>
      <c r="V1464" s="7">
        <v>2000000</v>
      </c>
      <c r="W1464" s="7" t="s">
        <v>1085</v>
      </c>
      <c r="X1464" s="7">
        <v>1447359</v>
      </c>
      <c r="Y1464" s="7" t="s">
        <v>467</v>
      </c>
      <c r="Z1464" s="7">
        <v>1</v>
      </c>
      <c r="AA1464" s="7">
        <v>2000000</v>
      </c>
      <c r="AB1464" s="7" t="s">
        <v>1085</v>
      </c>
      <c r="AC1464" s="7">
        <v>1447359</v>
      </c>
      <c r="AD1464" s="7" t="s">
        <v>1624</v>
      </c>
      <c r="AE1464" s="7">
        <v>2000000</v>
      </c>
      <c r="AF1464" s="7" t="s">
        <v>1085</v>
      </c>
      <c r="AG1464" s="7">
        <v>1447359</v>
      </c>
      <c r="AH1464" s="7">
        <v>2000000</v>
      </c>
      <c r="AI1464" s="7" t="s">
        <v>1085</v>
      </c>
      <c r="AJ1464" s="7">
        <v>1447359</v>
      </c>
      <c r="AK1464" s="7" t="s">
        <v>14602</v>
      </c>
      <c r="AL1464" s="7" t="s">
        <v>50</v>
      </c>
      <c r="AM1464" s="7" t="s">
        <v>14603</v>
      </c>
      <c r="AN1464" s="7" t="s">
        <v>66</v>
      </c>
      <c r="AO1464" s="7" t="s">
        <v>14604</v>
      </c>
      <c r="AP1464" s="22" t="s">
        <v>14605</v>
      </c>
      <c r="AQ1464" s="7" t="s">
        <v>50</v>
      </c>
      <c r="AR1464" s="7" t="s">
        <v>50</v>
      </c>
    </row>
    <row r="1465" spans="1:44" ht="15" thickBot="1">
      <c r="A1465" s="10" t="s">
        <v>14606</v>
      </c>
      <c r="B1465" s="13" t="s">
        <v>50</v>
      </c>
      <c r="C1465" s="12">
        <v>44562</v>
      </c>
      <c r="D1465" s="13" t="s">
        <v>45</v>
      </c>
      <c r="E1465" s="13" t="s">
        <v>50</v>
      </c>
      <c r="F1465" s="13" t="s">
        <v>70</v>
      </c>
      <c r="G1465" s="26" t="s">
        <v>54946</v>
      </c>
      <c r="H1465" s="13" t="s">
        <v>50</v>
      </c>
      <c r="I1465" s="13" t="s">
        <v>50</v>
      </c>
      <c r="J1465" s="12">
        <v>45512</v>
      </c>
      <c r="K1465" s="13" t="s">
        <v>50</v>
      </c>
      <c r="L1465" s="13" t="s">
        <v>467</v>
      </c>
      <c r="M1465" s="13" t="s">
        <v>14607</v>
      </c>
      <c r="N1465" s="13" t="s">
        <v>180</v>
      </c>
      <c r="O1465" s="13" t="s">
        <v>14608</v>
      </c>
      <c r="P1465" s="11">
        <v>7855</v>
      </c>
      <c r="Q1465" s="13" t="s">
        <v>120</v>
      </c>
      <c r="R1465" s="33" t="s">
        <v>14609</v>
      </c>
      <c r="S1465" s="33" t="s">
        <v>14610</v>
      </c>
      <c r="T1465" s="13" t="s">
        <v>50</v>
      </c>
      <c r="U1465" s="13" t="s">
        <v>50</v>
      </c>
      <c r="V1465" s="13">
        <v>5000000</v>
      </c>
      <c r="W1465" s="13" t="s">
        <v>60</v>
      </c>
      <c r="X1465" s="13">
        <v>5000000</v>
      </c>
      <c r="Y1465" s="13" t="s">
        <v>467</v>
      </c>
      <c r="Z1465" s="13">
        <v>1</v>
      </c>
      <c r="AA1465" s="13">
        <v>5000000</v>
      </c>
      <c r="AB1465" s="13" t="s">
        <v>60</v>
      </c>
      <c r="AC1465" s="13">
        <v>5000000</v>
      </c>
      <c r="AD1465" s="13" t="s">
        <v>467</v>
      </c>
      <c r="AE1465" s="13">
        <v>5000000</v>
      </c>
      <c r="AF1465" s="13" t="s">
        <v>60</v>
      </c>
      <c r="AG1465" s="13">
        <v>5000000</v>
      </c>
      <c r="AH1465" s="13">
        <v>5000000</v>
      </c>
      <c r="AI1465" s="13" t="s">
        <v>60</v>
      </c>
      <c r="AJ1465" s="13">
        <v>5000000</v>
      </c>
      <c r="AK1465" s="13" t="s">
        <v>50</v>
      </c>
      <c r="AL1465" s="13" t="s">
        <v>50</v>
      </c>
      <c r="AM1465" s="13" t="s">
        <v>14611</v>
      </c>
      <c r="AN1465" s="13" t="s">
        <v>66</v>
      </c>
      <c r="AO1465" s="13" t="s">
        <v>14612</v>
      </c>
      <c r="AP1465" s="21" t="s">
        <v>14613</v>
      </c>
      <c r="AQ1465" s="13" t="s">
        <v>50</v>
      </c>
      <c r="AR1465" s="13" t="s">
        <v>50</v>
      </c>
    </row>
    <row r="1466" spans="1:44" ht="15" thickBot="1">
      <c r="A1466" s="4" t="s">
        <v>14614</v>
      </c>
      <c r="B1466" s="5">
        <v>26075</v>
      </c>
      <c r="C1466" s="6">
        <v>43867</v>
      </c>
      <c r="D1466" s="7" t="s">
        <v>45</v>
      </c>
      <c r="E1466" s="7" t="s">
        <v>46</v>
      </c>
      <c r="F1466" s="7" t="s">
        <v>70</v>
      </c>
      <c r="G1466" s="27" t="s">
        <v>54945</v>
      </c>
      <c r="H1466" s="7" t="s">
        <v>2519</v>
      </c>
      <c r="I1466" s="7" t="s">
        <v>50</v>
      </c>
      <c r="J1466" s="6">
        <v>45511</v>
      </c>
      <c r="K1466" s="7" t="s">
        <v>50</v>
      </c>
      <c r="L1466" s="7" t="s">
        <v>467</v>
      </c>
      <c r="M1466" s="7" t="s">
        <v>14615</v>
      </c>
      <c r="N1466" s="7" t="s">
        <v>11730</v>
      </c>
      <c r="O1466" s="7" t="s">
        <v>14616</v>
      </c>
      <c r="P1466" s="5">
        <v>7871</v>
      </c>
      <c r="Q1466" s="7" t="s">
        <v>93</v>
      </c>
      <c r="R1466" s="34" t="s">
        <v>14617</v>
      </c>
      <c r="S1466" s="34" t="s">
        <v>14618</v>
      </c>
      <c r="T1466" s="7" t="s">
        <v>14619</v>
      </c>
      <c r="U1466" s="7">
        <v>12132620592</v>
      </c>
      <c r="V1466" s="7">
        <v>1500000</v>
      </c>
      <c r="W1466" s="7" t="s">
        <v>60</v>
      </c>
      <c r="X1466" s="7">
        <v>1500000</v>
      </c>
      <c r="Y1466" s="7" t="s">
        <v>467</v>
      </c>
      <c r="Z1466" s="7">
        <v>4</v>
      </c>
      <c r="AA1466" s="7">
        <v>1500000</v>
      </c>
      <c r="AB1466" s="7" t="s">
        <v>60</v>
      </c>
      <c r="AC1466" s="7">
        <v>1500000</v>
      </c>
      <c r="AD1466" s="7" t="s">
        <v>467</v>
      </c>
      <c r="AE1466" s="7">
        <v>2050000</v>
      </c>
      <c r="AF1466" s="7" t="s">
        <v>60</v>
      </c>
      <c r="AG1466" s="7">
        <v>2050000</v>
      </c>
      <c r="AH1466" s="7">
        <v>2050000</v>
      </c>
      <c r="AI1466" s="7" t="s">
        <v>60</v>
      </c>
      <c r="AJ1466" s="7">
        <v>2050000</v>
      </c>
      <c r="AK1466" s="7" t="s">
        <v>14620</v>
      </c>
      <c r="AL1466" s="7" t="s">
        <v>50</v>
      </c>
      <c r="AM1466" s="7" t="s">
        <v>14621</v>
      </c>
      <c r="AN1466" s="7" t="s">
        <v>66</v>
      </c>
      <c r="AO1466" s="7" t="s">
        <v>14622</v>
      </c>
      <c r="AP1466" s="22" t="s">
        <v>14623</v>
      </c>
      <c r="AQ1466" s="7" t="s">
        <v>50</v>
      </c>
      <c r="AR1466" s="7" t="s">
        <v>50</v>
      </c>
    </row>
    <row r="1467" spans="1:44" ht="15" thickBot="1">
      <c r="A1467" s="10" t="s">
        <v>14624</v>
      </c>
      <c r="B1467" s="11">
        <v>10397</v>
      </c>
      <c r="C1467" s="12">
        <v>2193</v>
      </c>
      <c r="D1467" s="13" t="s">
        <v>45</v>
      </c>
      <c r="E1467" s="13" t="s">
        <v>46</v>
      </c>
      <c r="F1467" s="13" t="s">
        <v>70</v>
      </c>
      <c r="G1467" s="13" t="s">
        <v>87</v>
      </c>
      <c r="H1467" s="13" t="s">
        <v>2244</v>
      </c>
      <c r="I1467" s="13" t="s">
        <v>50</v>
      </c>
      <c r="J1467" s="12">
        <v>45511</v>
      </c>
      <c r="K1467" s="13" t="s">
        <v>72</v>
      </c>
      <c r="L1467" s="13" t="s">
        <v>131</v>
      </c>
      <c r="M1467" s="13" t="s">
        <v>5355</v>
      </c>
      <c r="N1467" s="13" t="s">
        <v>14625</v>
      </c>
      <c r="O1467" s="13" t="s">
        <v>14626</v>
      </c>
      <c r="P1467" s="11">
        <v>7903</v>
      </c>
      <c r="Q1467" s="13" t="s">
        <v>120</v>
      </c>
      <c r="R1467" s="33" t="s">
        <v>14627</v>
      </c>
      <c r="S1467" s="33" t="s">
        <v>14628</v>
      </c>
      <c r="T1467" s="13" t="s">
        <v>14629</v>
      </c>
      <c r="U1467" s="13" t="s">
        <v>50</v>
      </c>
      <c r="V1467" s="13">
        <v>45000000</v>
      </c>
      <c r="W1467" s="13" t="s">
        <v>60</v>
      </c>
      <c r="X1467" s="13">
        <v>45000000</v>
      </c>
      <c r="Y1467" s="13" t="s">
        <v>50</v>
      </c>
      <c r="Z1467" s="13">
        <v>1</v>
      </c>
      <c r="AA1467" s="13" t="s">
        <v>50</v>
      </c>
      <c r="AB1467" s="13" t="s">
        <v>50</v>
      </c>
      <c r="AC1467" s="13" t="s">
        <v>50</v>
      </c>
      <c r="AD1467" s="13" t="s">
        <v>50</v>
      </c>
      <c r="AE1467" s="13" t="s">
        <v>50</v>
      </c>
      <c r="AF1467" s="13" t="s">
        <v>50</v>
      </c>
      <c r="AG1467" s="13" t="s">
        <v>50</v>
      </c>
      <c r="AH1467" s="13">
        <v>45000000</v>
      </c>
      <c r="AI1467" s="13" t="s">
        <v>60</v>
      </c>
      <c r="AJ1467" s="13">
        <v>45000000</v>
      </c>
      <c r="AK1467" s="13" t="s">
        <v>14630</v>
      </c>
      <c r="AL1467" s="13" t="s">
        <v>50</v>
      </c>
      <c r="AM1467" s="13" t="s">
        <v>14631</v>
      </c>
      <c r="AN1467" s="13" t="s">
        <v>66</v>
      </c>
      <c r="AO1467" s="13" t="s">
        <v>14632</v>
      </c>
      <c r="AP1467" s="21" t="s">
        <v>14633</v>
      </c>
      <c r="AQ1467" s="13" t="s">
        <v>50</v>
      </c>
      <c r="AR1467" s="13" t="s">
        <v>50</v>
      </c>
    </row>
    <row r="1468" spans="1:44" ht="15" thickBot="1">
      <c r="A1468" s="4" t="s">
        <v>14634</v>
      </c>
      <c r="B1468" s="7" t="s">
        <v>50</v>
      </c>
      <c r="C1468" s="6">
        <v>44197</v>
      </c>
      <c r="D1468" s="7" t="s">
        <v>45</v>
      </c>
      <c r="E1468" s="7" t="s">
        <v>46</v>
      </c>
      <c r="F1468" s="7" t="s">
        <v>70</v>
      </c>
      <c r="G1468" s="7" t="s">
        <v>87</v>
      </c>
      <c r="H1468" s="7" t="s">
        <v>14635</v>
      </c>
      <c r="I1468" s="7" t="s">
        <v>50</v>
      </c>
      <c r="J1468" s="6">
        <v>45509</v>
      </c>
      <c r="K1468" s="7" t="s">
        <v>50</v>
      </c>
      <c r="L1468" s="7" t="s">
        <v>131</v>
      </c>
      <c r="M1468" s="7" t="s">
        <v>14636</v>
      </c>
      <c r="N1468" s="7" t="s">
        <v>668</v>
      </c>
      <c r="O1468" s="7" t="s">
        <v>14637</v>
      </c>
      <c r="P1468" s="5">
        <v>7978</v>
      </c>
      <c r="Q1468" s="7" t="s">
        <v>670</v>
      </c>
      <c r="R1468" s="34" t="s">
        <v>14638</v>
      </c>
      <c r="S1468" s="34" t="s">
        <v>14639</v>
      </c>
      <c r="T1468" s="7" t="s">
        <v>14640</v>
      </c>
      <c r="U1468" s="7" t="s">
        <v>14641</v>
      </c>
      <c r="V1468" s="7">
        <v>5000000</v>
      </c>
      <c r="W1468" s="7" t="s">
        <v>60</v>
      </c>
      <c r="X1468" s="7">
        <v>5000000</v>
      </c>
      <c r="Y1468" s="7" t="s">
        <v>467</v>
      </c>
      <c r="Z1468" s="7">
        <v>2</v>
      </c>
      <c r="AA1468" s="7">
        <v>10000000</v>
      </c>
      <c r="AB1468" s="7" t="s">
        <v>60</v>
      </c>
      <c r="AC1468" s="7">
        <v>10000000</v>
      </c>
      <c r="AD1468" s="7" t="s">
        <v>467</v>
      </c>
      <c r="AE1468" s="7">
        <v>10000000</v>
      </c>
      <c r="AF1468" s="7" t="s">
        <v>60</v>
      </c>
      <c r="AG1468" s="7">
        <v>10000000</v>
      </c>
      <c r="AH1468" s="7">
        <v>15000000</v>
      </c>
      <c r="AI1468" s="7" t="s">
        <v>60</v>
      </c>
      <c r="AJ1468" s="7">
        <v>15000000</v>
      </c>
      <c r="AK1468" s="7" t="s">
        <v>50</v>
      </c>
      <c r="AL1468" s="7" t="s">
        <v>50</v>
      </c>
      <c r="AM1468" s="7" t="s">
        <v>14642</v>
      </c>
      <c r="AN1468" s="7" t="s">
        <v>798</v>
      </c>
      <c r="AO1468" s="7" t="s">
        <v>14643</v>
      </c>
      <c r="AP1468" s="22" t="s">
        <v>14644</v>
      </c>
      <c r="AQ1468" s="7" t="s">
        <v>50</v>
      </c>
      <c r="AR1468" s="7" t="s">
        <v>50</v>
      </c>
    </row>
    <row r="1469" spans="1:44" ht="15" thickBot="1">
      <c r="A1469" s="10" t="s">
        <v>14645</v>
      </c>
      <c r="B1469" s="13" t="s">
        <v>50</v>
      </c>
      <c r="C1469" s="12">
        <v>37987</v>
      </c>
      <c r="D1469" s="13" t="s">
        <v>45</v>
      </c>
      <c r="E1469" s="13" t="s">
        <v>46</v>
      </c>
      <c r="F1469" s="13" t="s">
        <v>47</v>
      </c>
      <c r="G1469" s="27" t="s">
        <v>54945</v>
      </c>
      <c r="H1469" s="13" t="s">
        <v>14646</v>
      </c>
      <c r="I1469" s="13" t="s">
        <v>50</v>
      </c>
      <c r="J1469" s="12">
        <v>45506</v>
      </c>
      <c r="K1469" s="13" t="s">
        <v>116</v>
      </c>
      <c r="L1469" s="13" t="s">
        <v>62</v>
      </c>
      <c r="M1469" s="13" t="s">
        <v>2466</v>
      </c>
      <c r="N1469" s="13" t="s">
        <v>14647</v>
      </c>
      <c r="O1469" s="13" t="s">
        <v>14648</v>
      </c>
      <c r="P1469" s="11">
        <v>7987</v>
      </c>
      <c r="Q1469" s="13" t="s">
        <v>520</v>
      </c>
      <c r="R1469" s="33" t="s">
        <v>14649</v>
      </c>
      <c r="S1469" s="33" t="s">
        <v>14650</v>
      </c>
      <c r="T1469" s="13" t="s">
        <v>14651</v>
      </c>
      <c r="U1469" s="13" t="s">
        <v>14652</v>
      </c>
      <c r="V1469" s="13">
        <v>2100000</v>
      </c>
      <c r="W1469" s="13" t="s">
        <v>60</v>
      </c>
      <c r="X1469" s="13">
        <v>2100000</v>
      </c>
      <c r="Y1469" s="13" t="s">
        <v>61</v>
      </c>
      <c r="Z1469" s="13">
        <v>11</v>
      </c>
      <c r="AA1469" s="13">
        <v>2100000</v>
      </c>
      <c r="AB1469" s="13" t="s">
        <v>60</v>
      </c>
      <c r="AC1469" s="13">
        <v>2100000</v>
      </c>
      <c r="AD1469" s="13" t="s">
        <v>62</v>
      </c>
      <c r="AE1469" s="13">
        <v>36150000</v>
      </c>
      <c r="AF1469" s="13" t="s">
        <v>60</v>
      </c>
      <c r="AG1469" s="13">
        <v>36150000</v>
      </c>
      <c r="AH1469" s="13">
        <v>38150000</v>
      </c>
      <c r="AI1469" s="13" t="s">
        <v>60</v>
      </c>
      <c r="AJ1469" s="13">
        <v>38150000</v>
      </c>
      <c r="AK1469" s="13" t="s">
        <v>14653</v>
      </c>
      <c r="AL1469" s="13" t="s">
        <v>50</v>
      </c>
      <c r="AM1469" s="13" t="s">
        <v>14654</v>
      </c>
      <c r="AN1469" s="13" t="s">
        <v>66</v>
      </c>
      <c r="AO1469" s="13" t="s">
        <v>14655</v>
      </c>
      <c r="AP1469" s="21" t="s">
        <v>14656</v>
      </c>
      <c r="AQ1469" s="13" t="s">
        <v>50</v>
      </c>
      <c r="AR1469" s="13" t="s">
        <v>50</v>
      </c>
    </row>
    <row r="1470" spans="1:44" ht="15" thickBot="1">
      <c r="A1470" s="4" t="s">
        <v>14657</v>
      </c>
      <c r="B1470" s="5">
        <v>55673</v>
      </c>
      <c r="C1470" s="6">
        <v>42095</v>
      </c>
      <c r="D1470" s="7" t="s">
        <v>45</v>
      </c>
      <c r="E1470" s="7" t="s">
        <v>46</v>
      </c>
      <c r="F1470" s="7" t="s">
        <v>47</v>
      </c>
      <c r="G1470" s="7" t="s">
        <v>176</v>
      </c>
      <c r="H1470" s="7" t="s">
        <v>443</v>
      </c>
      <c r="I1470" s="7" t="s">
        <v>50</v>
      </c>
      <c r="J1470" s="6">
        <v>45512</v>
      </c>
      <c r="K1470" s="7" t="s">
        <v>177</v>
      </c>
      <c r="L1470" s="7" t="s">
        <v>62</v>
      </c>
      <c r="M1470" s="7" t="s">
        <v>14658</v>
      </c>
      <c r="N1470" s="7" t="s">
        <v>14659</v>
      </c>
      <c r="O1470" s="7" t="s">
        <v>14660</v>
      </c>
      <c r="P1470" s="5">
        <v>8034</v>
      </c>
      <c r="Q1470" s="7" t="s">
        <v>166</v>
      </c>
      <c r="R1470" s="34" t="s">
        <v>14661</v>
      </c>
      <c r="S1470" s="34" t="s">
        <v>14662</v>
      </c>
      <c r="T1470" s="7" t="s">
        <v>50</v>
      </c>
      <c r="U1470" s="7" t="s">
        <v>14663</v>
      </c>
      <c r="V1470" s="7">
        <v>25000000</v>
      </c>
      <c r="W1470" s="7" t="s">
        <v>60</v>
      </c>
      <c r="X1470" s="7">
        <v>25000000</v>
      </c>
      <c r="Y1470" s="7" t="s">
        <v>61</v>
      </c>
      <c r="Z1470" s="7">
        <v>3</v>
      </c>
      <c r="AA1470" s="7">
        <v>25000000</v>
      </c>
      <c r="AB1470" s="7" t="s">
        <v>60</v>
      </c>
      <c r="AC1470" s="7">
        <v>25000000</v>
      </c>
      <c r="AD1470" s="7" t="s">
        <v>62</v>
      </c>
      <c r="AE1470" s="7">
        <v>25000000</v>
      </c>
      <c r="AF1470" s="7" t="s">
        <v>60</v>
      </c>
      <c r="AG1470" s="7">
        <v>25000000</v>
      </c>
      <c r="AH1470" s="7">
        <v>80800000</v>
      </c>
      <c r="AI1470" s="7" t="s">
        <v>60</v>
      </c>
      <c r="AJ1470" s="7">
        <v>80800000</v>
      </c>
      <c r="AK1470" s="7" t="s">
        <v>14664</v>
      </c>
      <c r="AL1470" s="7" t="s">
        <v>50</v>
      </c>
      <c r="AM1470" s="7" t="s">
        <v>14665</v>
      </c>
      <c r="AN1470" s="7" t="s">
        <v>66</v>
      </c>
      <c r="AO1470" s="7" t="s">
        <v>14666</v>
      </c>
      <c r="AP1470" s="22" t="s">
        <v>14667</v>
      </c>
      <c r="AQ1470" s="7" t="s">
        <v>50</v>
      </c>
      <c r="AR1470" s="7" t="s">
        <v>50</v>
      </c>
    </row>
    <row r="1471" spans="1:44" ht="15" thickBot="1">
      <c r="A1471" s="10" t="s">
        <v>14668</v>
      </c>
      <c r="B1471" s="11">
        <v>53456</v>
      </c>
      <c r="C1471" s="12">
        <v>43466</v>
      </c>
      <c r="D1471" s="13" t="s">
        <v>45</v>
      </c>
      <c r="E1471" s="13" t="s">
        <v>46</v>
      </c>
      <c r="F1471" s="13" t="s">
        <v>70</v>
      </c>
      <c r="G1471" s="26" t="s">
        <v>54946</v>
      </c>
      <c r="H1471" s="13" t="s">
        <v>11793</v>
      </c>
      <c r="I1471" s="13" t="s">
        <v>50</v>
      </c>
      <c r="J1471" s="12">
        <v>45512</v>
      </c>
      <c r="K1471" s="13" t="s">
        <v>116</v>
      </c>
      <c r="L1471" s="13" t="s">
        <v>178</v>
      </c>
      <c r="M1471" s="13" t="s">
        <v>14669</v>
      </c>
      <c r="N1471" s="13" t="s">
        <v>14670</v>
      </c>
      <c r="O1471" s="13" t="s">
        <v>14671</v>
      </c>
      <c r="P1471" s="11">
        <v>8085</v>
      </c>
      <c r="Q1471" s="13" t="s">
        <v>1080</v>
      </c>
      <c r="R1471" s="33" t="s">
        <v>14672</v>
      </c>
      <c r="S1471" s="33" t="s">
        <v>14673</v>
      </c>
      <c r="T1471" s="13" t="s">
        <v>14674</v>
      </c>
      <c r="U1471" s="13" t="s">
        <v>14675</v>
      </c>
      <c r="V1471" s="13">
        <v>575003</v>
      </c>
      <c r="W1471" s="13" t="s">
        <v>60</v>
      </c>
      <c r="X1471" s="13">
        <v>575003</v>
      </c>
      <c r="Y1471" s="13" t="s">
        <v>50</v>
      </c>
      <c r="Z1471" s="13">
        <v>3</v>
      </c>
      <c r="AA1471" s="13">
        <v>575003</v>
      </c>
      <c r="AB1471" s="13" t="s">
        <v>60</v>
      </c>
      <c r="AC1471" s="13">
        <v>575003</v>
      </c>
      <c r="AD1471" s="13" t="s">
        <v>178</v>
      </c>
      <c r="AE1471" s="13">
        <v>8175003</v>
      </c>
      <c r="AF1471" s="13" t="s">
        <v>60</v>
      </c>
      <c r="AG1471" s="13">
        <v>8175003</v>
      </c>
      <c r="AH1471" s="13">
        <v>8175003</v>
      </c>
      <c r="AI1471" s="13" t="s">
        <v>60</v>
      </c>
      <c r="AJ1471" s="13">
        <v>8175003</v>
      </c>
      <c r="AK1471" s="13" t="s">
        <v>14676</v>
      </c>
      <c r="AL1471" s="13" t="s">
        <v>50</v>
      </c>
      <c r="AM1471" s="13" t="s">
        <v>14677</v>
      </c>
      <c r="AN1471" s="13" t="s">
        <v>66</v>
      </c>
      <c r="AO1471" s="13" t="s">
        <v>14678</v>
      </c>
      <c r="AP1471" s="21" t="s">
        <v>14679</v>
      </c>
      <c r="AQ1471" s="13" t="s">
        <v>50</v>
      </c>
      <c r="AR1471" s="13" t="s">
        <v>50</v>
      </c>
    </row>
    <row r="1472" spans="1:44" ht="15" thickBot="1">
      <c r="A1472" s="4" t="s">
        <v>14680</v>
      </c>
      <c r="B1472" s="5">
        <v>26653</v>
      </c>
      <c r="C1472" s="6">
        <v>42549</v>
      </c>
      <c r="D1472" s="7" t="s">
        <v>45</v>
      </c>
      <c r="E1472" s="7" t="s">
        <v>46</v>
      </c>
      <c r="F1472" s="7" t="s">
        <v>70</v>
      </c>
      <c r="G1472" s="7" t="s">
        <v>87</v>
      </c>
      <c r="H1472" s="7" t="s">
        <v>562</v>
      </c>
      <c r="I1472" s="7" t="s">
        <v>50</v>
      </c>
      <c r="J1472" s="6">
        <v>45507</v>
      </c>
      <c r="K1472" s="7" t="s">
        <v>116</v>
      </c>
      <c r="L1472" s="7" t="s">
        <v>147</v>
      </c>
      <c r="M1472" s="7" t="s">
        <v>14681</v>
      </c>
      <c r="N1472" s="7" t="s">
        <v>1473</v>
      </c>
      <c r="O1472" s="7" t="s">
        <v>14682</v>
      </c>
      <c r="P1472" s="5">
        <v>8112</v>
      </c>
      <c r="Q1472" s="7" t="s">
        <v>1001</v>
      </c>
      <c r="R1472" s="34" t="s">
        <v>14683</v>
      </c>
      <c r="S1472" s="34" t="s">
        <v>14684</v>
      </c>
      <c r="T1472" s="7" t="s">
        <v>14685</v>
      </c>
      <c r="U1472" s="7" t="s">
        <v>14686</v>
      </c>
      <c r="V1472" s="7">
        <v>40000000</v>
      </c>
      <c r="W1472" s="7" t="s">
        <v>60</v>
      </c>
      <c r="X1472" s="7">
        <v>40000000</v>
      </c>
      <c r="Y1472" s="7" t="s">
        <v>154</v>
      </c>
      <c r="Z1472" s="7">
        <v>2</v>
      </c>
      <c r="AA1472" s="7">
        <v>40000000</v>
      </c>
      <c r="AB1472" s="7" t="s">
        <v>60</v>
      </c>
      <c r="AC1472" s="7">
        <v>40000000</v>
      </c>
      <c r="AD1472" s="7" t="s">
        <v>147</v>
      </c>
      <c r="AE1472" s="7">
        <v>50000000</v>
      </c>
      <c r="AF1472" s="7" t="s">
        <v>60</v>
      </c>
      <c r="AG1472" s="7">
        <v>50000000</v>
      </c>
      <c r="AH1472" s="7">
        <v>50000000</v>
      </c>
      <c r="AI1472" s="7" t="s">
        <v>60</v>
      </c>
      <c r="AJ1472" s="7">
        <v>50000000</v>
      </c>
      <c r="AK1472" s="7" t="s">
        <v>50</v>
      </c>
      <c r="AL1472" s="7" t="s">
        <v>50</v>
      </c>
      <c r="AM1472" s="7" t="s">
        <v>14687</v>
      </c>
      <c r="AN1472" s="7" t="s">
        <v>66</v>
      </c>
      <c r="AO1472" s="7" t="s">
        <v>14685</v>
      </c>
      <c r="AP1472" s="7" t="s">
        <v>50</v>
      </c>
      <c r="AQ1472" s="22" t="s">
        <v>14688</v>
      </c>
      <c r="AR1472" s="7" t="s">
        <v>50</v>
      </c>
    </row>
    <row r="1473" spans="1:44" ht="15" thickBot="1">
      <c r="A1473" s="10" t="s">
        <v>14689</v>
      </c>
      <c r="B1473" s="13" t="s">
        <v>50</v>
      </c>
      <c r="C1473" s="12">
        <v>43466</v>
      </c>
      <c r="D1473" s="13" t="s">
        <v>45</v>
      </c>
      <c r="E1473" s="13" t="s">
        <v>46</v>
      </c>
      <c r="F1473" s="13" t="s">
        <v>70</v>
      </c>
      <c r="G1473" s="27" t="s">
        <v>54945</v>
      </c>
      <c r="H1473" s="13" t="s">
        <v>50</v>
      </c>
      <c r="I1473" s="13" t="s">
        <v>50</v>
      </c>
      <c r="J1473" s="12">
        <v>45510</v>
      </c>
      <c r="K1473" s="13" t="s">
        <v>116</v>
      </c>
      <c r="L1473" s="13" t="s">
        <v>467</v>
      </c>
      <c r="M1473" s="13" t="s">
        <v>14690</v>
      </c>
      <c r="N1473" s="13" t="s">
        <v>543</v>
      </c>
      <c r="O1473" s="13" t="s">
        <v>14691</v>
      </c>
      <c r="P1473" s="11">
        <v>8113</v>
      </c>
      <c r="Q1473" s="13" t="s">
        <v>545</v>
      </c>
      <c r="R1473" s="33" t="s">
        <v>14692</v>
      </c>
      <c r="S1473" s="33" t="s">
        <v>14693</v>
      </c>
      <c r="T1473" s="13" t="s">
        <v>50</v>
      </c>
      <c r="U1473" s="13" t="s">
        <v>14694</v>
      </c>
      <c r="V1473" s="13">
        <v>1000000</v>
      </c>
      <c r="W1473" s="13" t="s">
        <v>60</v>
      </c>
      <c r="X1473" s="13">
        <v>1000000</v>
      </c>
      <c r="Y1473" s="13" t="s">
        <v>467</v>
      </c>
      <c r="Z1473" s="13">
        <v>4</v>
      </c>
      <c r="AA1473" s="13">
        <v>1000000</v>
      </c>
      <c r="AB1473" s="13" t="s">
        <v>60</v>
      </c>
      <c r="AC1473" s="13">
        <v>1000000</v>
      </c>
      <c r="AD1473" s="13" t="s">
        <v>467</v>
      </c>
      <c r="AE1473" s="13">
        <v>2380000</v>
      </c>
      <c r="AF1473" s="13" t="s">
        <v>60</v>
      </c>
      <c r="AG1473" s="13">
        <v>2380000</v>
      </c>
      <c r="AH1473" s="13">
        <v>2380000</v>
      </c>
      <c r="AI1473" s="13" t="s">
        <v>60</v>
      </c>
      <c r="AJ1473" s="13">
        <v>2380000</v>
      </c>
      <c r="AK1473" s="13" t="s">
        <v>4115</v>
      </c>
      <c r="AL1473" s="13" t="s">
        <v>50</v>
      </c>
      <c r="AM1473" s="13" t="s">
        <v>14695</v>
      </c>
      <c r="AN1473" s="13" t="s">
        <v>66</v>
      </c>
      <c r="AO1473" s="13" t="s">
        <v>14696</v>
      </c>
      <c r="AP1473" s="21" t="s">
        <v>14697</v>
      </c>
      <c r="AQ1473" s="13" t="s">
        <v>50</v>
      </c>
      <c r="AR1473" s="13" t="s">
        <v>50</v>
      </c>
    </row>
    <row r="1474" spans="1:44" ht="15" thickBot="1">
      <c r="A1474" s="4" t="s">
        <v>14698</v>
      </c>
      <c r="B1474" s="5">
        <v>2517</v>
      </c>
      <c r="C1474" s="6">
        <v>43668</v>
      </c>
      <c r="D1474" s="7" t="s">
        <v>45</v>
      </c>
      <c r="E1474" s="7" t="s">
        <v>46</v>
      </c>
      <c r="F1474" s="7" t="s">
        <v>70</v>
      </c>
      <c r="G1474" s="26" t="s">
        <v>54946</v>
      </c>
      <c r="H1474" s="7" t="s">
        <v>562</v>
      </c>
      <c r="I1474" s="7" t="s">
        <v>50</v>
      </c>
      <c r="J1474" s="6">
        <v>45510</v>
      </c>
      <c r="K1474" s="7" t="s">
        <v>116</v>
      </c>
      <c r="L1474" s="7" t="s">
        <v>178</v>
      </c>
      <c r="M1474" s="7" t="s">
        <v>14699</v>
      </c>
      <c r="N1474" s="7" t="s">
        <v>14700</v>
      </c>
      <c r="O1474" s="7" t="s">
        <v>14701</v>
      </c>
      <c r="P1474" s="5">
        <v>8153</v>
      </c>
      <c r="Q1474" s="7" t="s">
        <v>360</v>
      </c>
      <c r="R1474" s="34" t="s">
        <v>14702</v>
      </c>
      <c r="S1474" s="34" t="s">
        <v>14703</v>
      </c>
      <c r="T1474" s="7" t="s">
        <v>14704</v>
      </c>
      <c r="U1474" s="7" t="s">
        <v>14705</v>
      </c>
      <c r="V1474" s="7">
        <v>6000000</v>
      </c>
      <c r="W1474" s="7" t="s">
        <v>209</v>
      </c>
      <c r="X1474" s="7">
        <v>6571670</v>
      </c>
      <c r="Y1474" s="7" t="s">
        <v>50</v>
      </c>
      <c r="Z1474" s="7">
        <v>3</v>
      </c>
      <c r="AA1474" s="7">
        <v>6000000</v>
      </c>
      <c r="AB1474" s="7" t="s">
        <v>209</v>
      </c>
      <c r="AC1474" s="7">
        <v>6571670</v>
      </c>
      <c r="AD1474" s="7" t="s">
        <v>178</v>
      </c>
      <c r="AE1474" s="7">
        <v>10219847</v>
      </c>
      <c r="AF1474" s="7" t="s">
        <v>60</v>
      </c>
      <c r="AG1474" s="7">
        <v>10219847</v>
      </c>
      <c r="AH1474" s="7">
        <v>10219847</v>
      </c>
      <c r="AI1474" s="7" t="s">
        <v>60</v>
      </c>
      <c r="AJ1474" s="7">
        <v>10219847</v>
      </c>
      <c r="AK1474" s="7" t="s">
        <v>14706</v>
      </c>
      <c r="AL1474" s="7" t="s">
        <v>50</v>
      </c>
      <c r="AM1474" s="7" t="s">
        <v>14707</v>
      </c>
      <c r="AN1474" s="7" t="s">
        <v>66</v>
      </c>
      <c r="AO1474" s="7" t="s">
        <v>14708</v>
      </c>
      <c r="AP1474" s="22" t="s">
        <v>14709</v>
      </c>
      <c r="AQ1474" s="22" t="s">
        <v>14710</v>
      </c>
      <c r="AR1474" s="7" t="s">
        <v>50</v>
      </c>
    </row>
    <row r="1475" spans="1:44" ht="15" thickBot="1">
      <c r="A1475" s="10" t="s">
        <v>14711</v>
      </c>
      <c r="B1475" s="11">
        <v>46989</v>
      </c>
      <c r="C1475" s="12">
        <v>40179</v>
      </c>
      <c r="D1475" s="13" t="s">
        <v>45</v>
      </c>
      <c r="E1475" s="13" t="s">
        <v>46</v>
      </c>
      <c r="F1475" s="13" t="s">
        <v>47</v>
      </c>
      <c r="G1475" s="13" t="s">
        <v>145</v>
      </c>
      <c r="H1475" s="13" t="s">
        <v>1112</v>
      </c>
      <c r="I1475" s="13" t="s">
        <v>50</v>
      </c>
      <c r="J1475" s="12">
        <v>45513</v>
      </c>
      <c r="K1475" s="13" t="s">
        <v>282</v>
      </c>
      <c r="L1475" s="13" t="s">
        <v>62</v>
      </c>
      <c r="M1475" s="13" t="s">
        <v>13289</v>
      </c>
      <c r="N1475" s="13" t="s">
        <v>543</v>
      </c>
      <c r="O1475" s="13" t="s">
        <v>14712</v>
      </c>
      <c r="P1475" s="11">
        <v>8175</v>
      </c>
      <c r="Q1475" s="13" t="s">
        <v>545</v>
      </c>
      <c r="R1475" s="33" t="s">
        <v>14713</v>
      </c>
      <c r="S1475" s="33" t="s">
        <v>14714</v>
      </c>
      <c r="T1475" s="13" t="s">
        <v>14715</v>
      </c>
      <c r="U1475" s="13" t="s">
        <v>14716</v>
      </c>
      <c r="V1475" s="13">
        <v>21500000</v>
      </c>
      <c r="W1475" s="13" t="s">
        <v>60</v>
      </c>
      <c r="X1475" s="13">
        <v>21500000</v>
      </c>
      <c r="Y1475" s="13" t="s">
        <v>61</v>
      </c>
      <c r="Z1475" s="13">
        <v>13</v>
      </c>
      <c r="AA1475" s="13">
        <v>21500000</v>
      </c>
      <c r="AB1475" s="13" t="s">
        <v>60</v>
      </c>
      <c r="AC1475" s="13">
        <v>21500000</v>
      </c>
      <c r="AD1475" s="13" t="s">
        <v>62</v>
      </c>
      <c r="AE1475" s="13">
        <v>83626364</v>
      </c>
      <c r="AF1475" s="13" t="s">
        <v>60</v>
      </c>
      <c r="AG1475" s="13">
        <v>83626364</v>
      </c>
      <c r="AH1475" s="13">
        <v>87824982</v>
      </c>
      <c r="AI1475" s="13" t="s">
        <v>60</v>
      </c>
      <c r="AJ1475" s="13">
        <v>87824982</v>
      </c>
      <c r="AK1475" s="13" t="s">
        <v>14717</v>
      </c>
      <c r="AL1475" s="13" t="s">
        <v>50</v>
      </c>
      <c r="AM1475" s="13" t="s">
        <v>14718</v>
      </c>
      <c r="AN1475" s="13" t="s">
        <v>66</v>
      </c>
      <c r="AO1475" s="13" t="s">
        <v>14719</v>
      </c>
      <c r="AP1475" s="21" t="s">
        <v>14720</v>
      </c>
      <c r="AQ1475" s="13" t="s">
        <v>50</v>
      </c>
      <c r="AR1475" s="13" t="s">
        <v>50</v>
      </c>
    </row>
    <row r="1476" spans="1:44" ht="15" thickBot="1">
      <c r="A1476" s="4" t="s">
        <v>14721</v>
      </c>
      <c r="B1476" s="5">
        <v>2767</v>
      </c>
      <c r="C1476" s="6">
        <v>44562</v>
      </c>
      <c r="D1476" s="7" t="s">
        <v>45</v>
      </c>
      <c r="E1476" s="7" t="s">
        <v>46</v>
      </c>
      <c r="F1476" s="7" t="s">
        <v>70</v>
      </c>
      <c r="G1476" s="27" t="s">
        <v>54945</v>
      </c>
      <c r="H1476" s="7" t="s">
        <v>50</v>
      </c>
      <c r="I1476" s="7" t="s">
        <v>50</v>
      </c>
      <c r="J1476" s="6">
        <v>45505</v>
      </c>
      <c r="K1476" s="7" t="s">
        <v>50</v>
      </c>
      <c r="L1476" s="7" t="s">
        <v>467</v>
      </c>
      <c r="M1476" s="7" t="s">
        <v>14722</v>
      </c>
      <c r="N1476" s="7" t="s">
        <v>180</v>
      </c>
      <c r="O1476" s="7" t="s">
        <v>14723</v>
      </c>
      <c r="P1476" s="5">
        <v>8217</v>
      </c>
      <c r="Q1476" s="7" t="s">
        <v>120</v>
      </c>
      <c r="R1476" s="31" t="s">
        <v>14724</v>
      </c>
      <c r="S1476" s="34" t="s">
        <v>14725</v>
      </c>
      <c r="T1476" s="7" t="s">
        <v>14726</v>
      </c>
      <c r="U1476" s="7" t="s">
        <v>50</v>
      </c>
      <c r="V1476" s="7">
        <v>4015000</v>
      </c>
      <c r="W1476" s="7" t="s">
        <v>60</v>
      </c>
      <c r="X1476" s="7">
        <v>4015000</v>
      </c>
      <c r="Y1476" s="7" t="s">
        <v>467</v>
      </c>
      <c r="Z1476" s="7">
        <v>4</v>
      </c>
      <c r="AA1476" s="7">
        <v>4015000</v>
      </c>
      <c r="AB1476" s="7" t="s">
        <v>60</v>
      </c>
      <c r="AC1476" s="7">
        <v>4015000</v>
      </c>
      <c r="AD1476" s="7" t="s">
        <v>467</v>
      </c>
      <c r="AE1476" s="7">
        <v>4345500</v>
      </c>
      <c r="AF1476" s="7" t="s">
        <v>60</v>
      </c>
      <c r="AG1476" s="7">
        <v>4345500</v>
      </c>
      <c r="AH1476" s="7">
        <v>4345500</v>
      </c>
      <c r="AI1476" s="7" t="s">
        <v>60</v>
      </c>
      <c r="AJ1476" s="7">
        <v>4345500</v>
      </c>
      <c r="AK1476" s="7" t="s">
        <v>14727</v>
      </c>
      <c r="AL1476" s="7" t="s">
        <v>50</v>
      </c>
      <c r="AM1476" s="7" t="s">
        <v>14728</v>
      </c>
      <c r="AN1476" s="7" t="s">
        <v>66</v>
      </c>
      <c r="AO1476" s="7" t="s">
        <v>14729</v>
      </c>
      <c r="AP1476" s="22" t="s">
        <v>14730</v>
      </c>
      <c r="AQ1476" s="7" t="s">
        <v>50</v>
      </c>
      <c r="AR1476" s="7" t="s">
        <v>50</v>
      </c>
    </row>
    <row r="1477" spans="1:44" ht="15" thickBot="1">
      <c r="A1477" s="10" t="s">
        <v>14731</v>
      </c>
      <c r="B1477" s="13" t="s">
        <v>50</v>
      </c>
      <c r="C1477" s="12">
        <v>43770</v>
      </c>
      <c r="D1477" s="13" t="s">
        <v>45</v>
      </c>
      <c r="E1477" s="13" t="s">
        <v>46</v>
      </c>
      <c r="F1477" s="13" t="s">
        <v>70</v>
      </c>
      <c r="G1477" s="27" t="s">
        <v>54945</v>
      </c>
      <c r="H1477" s="13" t="s">
        <v>14732</v>
      </c>
      <c r="I1477" s="13" t="s">
        <v>50</v>
      </c>
      <c r="J1477" s="12">
        <v>45512</v>
      </c>
      <c r="K1477" s="13" t="s">
        <v>50</v>
      </c>
      <c r="L1477" s="13" t="s">
        <v>178</v>
      </c>
      <c r="M1477" s="13" t="s">
        <v>8583</v>
      </c>
      <c r="N1477" s="13" t="s">
        <v>13333</v>
      </c>
      <c r="O1477" s="13" t="s">
        <v>14733</v>
      </c>
      <c r="P1477" s="11">
        <v>8247</v>
      </c>
      <c r="Q1477" s="13" t="s">
        <v>120</v>
      </c>
      <c r="R1477" s="33" t="s">
        <v>14734</v>
      </c>
      <c r="S1477" s="33" t="s">
        <v>14735</v>
      </c>
      <c r="T1477" s="13" t="s">
        <v>50</v>
      </c>
      <c r="U1477" s="13" t="s">
        <v>50</v>
      </c>
      <c r="V1477" s="13">
        <v>10088281</v>
      </c>
      <c r="W1477" s="13" t="s">
        <v>60</v>
      </c>
      <c r="X1477" s="13">
        <v>10088281</v>
      </c>
      <c r="Y1477" s="13" t="s">
        <v>50</v>
      </c>
      <c r="Z1477" s="13">
        <v>4</v>
      </c>
      <c r="AA1477" s="13">
        <v>10088281</v>
      </c>
      <c r="AB1477" s="13" t="s">
        <v>60</v>
      </c>
      <c r="AC1477" s="13">
        <v>10088281</v>
      </c>
      <c r="AD1477" s="13" t="s">
        <v>178</v>
      </c>
      <c r="AE1477" s="13">
        <v>17212337</v>
      </c>
      <c r="AF1477" s="13" t="s">
        <v>60</v>
      </c>
      <c r="AG1477" s="13">
        <v>17212337</v>
      </c>
      <c r="AH1477" s="13">
        <v>17212337</v>
      </c>
      <c r="AI1477" s="13" t="s">
        <v>60</v>
      </c>
      <c r="AJ1477" s="13">
        <v>17212337</v>
      </c>
      <c r="AK1477" s="13" t="s">
        <v>14736</v>
      </c>
      <c r="AL1477" s="13" t="s">
        <v>50</v>
      </c>
      <c r="AM1477" s="13" t="s">
        <v>14737</v>
      </c>
      <c r="AN1477" s="13" t="s">
        <v>66</v>
      </c>
      <c r="AO1477" s="13" t="s">
        <v>14738</v>
      </c>
      <c r="AP1477" s="21" t="s">
        <v>14739</v>
      </c>
      <c r="AQ1477" s="13" t="s">
        <v>50</v>
      </c>
      <c r="AR1477" s="13" t="s">
        <v>50</v>
      </c>
    </row>
    <row r="1478" spans="1:44" ht="15" thickBot="1">
      <c r="A1478" s="4" t="s">
        <v>14740</v>
      </c>
      <c r="B1478" s="7">
        <v>828</v>
      </c>
      <c r="C1478" s="6">
        <v>43101</v>
      </c>
      <c r="D1478" s="7" t="s">
        <v>45</v>
      </c>
      <c r="E1478" s="7" t="s">
        <v>46</v>
      </c>
      <c r="F1478" s="7" t="s">
        <v>70</v>
      </c>
      <c r="G1478" s="26" t="s">
        <v>54946</v>
      </c>
      <c r="H1478" s="7" t="s">
        <v>14741</v>
      </c>
      <c r="I1478" s="7" t="s">
        <v>50</v>
      </c>
      <c r="J1478" s="6">
        <v>45511</v>
      </c>
      <c r="K1478" s="7" t="s">
        <v>191</v>
      </c>
      <c r="L1478" s="7" t="s">
        <v>147</v>
      </c>
      <c r="M1478" s="7" t="s">
        <v>14742</v>
      </c>
      <c r="N1478" s="7" t="s">
        <v>54</v>
      </c>
      <c r="O1478" s="7" t="s">
        <v>14743</v>
      </c>
      <c r="P1478" s="5">
        <v>8315</v>
      </c>
      <c r="Q1478" s="7" t="s">
        <v>56</v>
      </c>
      <c r="R1478" s="34" t="s">
        <v>14744</v>
      </c>
      <c r="S1478" s="34" t="s">
        <v>14745</v>
      </c>
      <c r="T1478" s="7" t="s">
        <v>14746</v>
      </c>
      <c r="U1478" s="7" t="s">
        <v>50</v>
      </c>
      <c r="V1478" s="7">
        <v>25000000</v>
      </c>
      <c r="W1478" s="7" t="s">
        <v>60</v>
      </c>
      <c r="X1478" s="7">
        <v>25000000</v>
      </c>
      <c r="Y1478" s="7" t="s">
        <v>154</v>
      </c>
      <c r="Z1478" s="7">
        <v>5</v>
      </c>
      <c r="AA1478" s="7">
        <v>25000000</v>
      </c>
      <c r="AB1478" s="7" t="s">
        <v>60</v>
      </c>
      <c r="AC1478" s="7">
        <v>25000000</v>
      </c>
      <c r="AD1478" s="7" t="s">
        <v>147</v>
      </c>
      <c r="AE1478" s="7">
        <v>67120000</v>
      </c>
      <c r="AF1478" s="7" t="s">
        <v>60</v>
      </c>
      <c r="AG1478" s="7">
        <v>67120000</v>
      </c>
      <c r="AH1478" s="7">
        <v>67120000</v>
      </c>
      <c r="AI1478" s="7" t="s">
        <v>60</v>
      </c>
      <c r="AJ1478" s="7">
        <v>67120000</v>
      </c>
      <c r="AK1478" s="7" t="s">
        <v>14747</v>
      </c>
      <c r="AL1478" s="7" t="s">
        <v>50</v>
      </c>
      <c r="AM1478" s="7" t="s">
        <v>14748</v>
      </c>
      <c r="AN1478" s="7" t="s">
        <v>66</v>
      </c>
      <c r="AO1478" s="7" t="s">
        <v>14749</v>
      </c>
      <c r="AP1478" s="22" t="s">
        <v>14750</v>
      </c>
      <c r="AQ1478" s="7" t="s">
        <v>50</v>
      </c>
      <c r="AR1478" s="7" t="s">
        <v>50</v>
      </c>
    </row>
    <row r="1479" spans="1:44" ht="15" thickBot="1">
      <c r="A1479" s="10" t="s">
        <v>14751</v>
      </c>
      <c r="B1479" s="11">
        <v>10578782</v>
      </c>
      <c r="C1479" s="12">
        <v>31413</v>
      </c>
      <c r="D1479" s="13" t="s">
        <v>45</v>
      </c>
      <c r="E1479" s="13" t="s">
        <v>46</v>
      </c>
      <c r="F1479" s="13" t="s">
        <v>47</v>
      </c>
      <c r="G1479" s="13" t="s">
        <v>160</v>
      </c>
      <c r="H1479" s="13" t="s">
        <v>7995</v>
      </c>
      <c r="I1479" s="13" t="s">
        <v>50</v>
      </c>
      <c r="J1479" s="12">
        <v>45509</v>
      </c>
      <c r="K1479" s="13" t="s">
        <v>161</v>
      </c>
      <c r="L1479" s="13" t="s">
        <v>162</v>
      </c>
      <c r="M1479" s="13" t="s">
        <v>14752</v>
      </c>
      <c r="N1479" s="13" t="s">
        <v>14753</v>
      </c>
      <c r="O1479" s="13" t="s">
        <v>14754</v>
      </c>
      <c r="P1479" s="11">
        <v>8385</v>
      </c>
      <c r="Q1479" s="13" t="s">
        <v>383</v>
      </c>
      <c r="R1479" s="33" t="s">
        <v>14755</v>
      </c>
      <c r="S1479" s="33" t="s">
        <v>14756</v>
      </c>
      <c r="T1479" s="13" t="s">
        <v>50</v>
      </c>
      <c r="U1479" s="13" t="s">
        <v>14757</v>
      </c>
      <c r="V1479" s="13">
        <v>45000000</v>
      </c>
      <c r="W1479" s="13" t="s">
        <v>60</v>
      </c>
      <c r="X1479" s="13">
        <v>45000000</v>
      </c>
      <c r="Y1479" s="13" t="s">
        <v>171</v>
      </c>
      <c r="Z1479" s="13">
        <v>1</v>
      </c>
      <c r="AA1479" s="13" t="s">
        <v>50</v>
      </c>
      <c r="AB1479" s="13" t="s">
        <v>50</v>
      </c>
      <c r="AC1479" s="13" t="s">
        <v>50</v>
      </c>
      <c r="AD1479" s="13" t="s">
        <v>50</v>
      </c>
      <c r="AE1479" s="13" t="s">
        <v>50</v>
      </c>
      <c r="AF1479" s="13" t="s">
        <v>50</v>
      </c>
      <c r="AG1479" s="13" t="s">
        <v>50</v>
      </c>
      <c r="AH1479" s="13">
        <v>45000000</v>
      </c>
      <c r="AI1479" s="13" t="s">
        <v>60</v>
      </c>
      <c r="AJ1479" s="13">
        <v>45000000</v>
      </c>
      <c r="AK1479" s="13" t="s">
        <v>14758</v>
      </c>
      <c r="AL1479" s="13" t="s">
        <v>50</v>
      </c>
      <c r="AM1479" s="13" t="s">
        <v>14759</v>
      </c>
      <c r="AN1479" s="13" t="s">
        <v>66</v>
      </c>
      <c r="AO1479" s="13" t="s">
        <v>14760</v>
      </c>
      <c r="AP1479" s="21" t="s">
        <v>14761</v>
      </c>
      <c r="AQ1479" s="13" t="s">
        <v>50</v>
      </c>
      <c r="AR1479" s="13" t="s">
        <v>50</v>
      </c>
    </row>
    <row r="1480" spans="1:44" ht="15" thickBot="1">
      <c r="A1480" s="4" t="s">
        <v>14762</v>
      </c>
      <c r="B1480" s="5">
        <v>36757</v>
      </c>
      <c r="C1480" s="6">
        <v>43101</v>
      </c>
      <c r="D1480" s="7" t="s">
        <v>45</v>
      </c>
      <c r="E1480" s="7" t="s">
        <v>46</v>
      </c>
      <c r="F1480" s="7" t="s">
        <v>70</v>
      </c>
      <c r="G1480" s="27" t="s">
        <v>54945</v>
      </c>
      <c r="H1480" s="7" t="s">
        <v>50</v>
      </c>
      <c r="I1480" s="7" t="s">
        <v>50</v>
      </c>
      <c r="J1480" s="6">
        <v>45512</v>
      </c>
      <c r="K1480" s="7" t="s">
        <v>191</v>
      </c>
      <c r="L1480" s="7" t="s">
        <v>131</v>
      </c>
      <c r="M1480" s="7" t="s">
        <v>14763</v>
      </c>
      <c r="N1480" s="7" t="s">
        <v>14764</v>
      </c>
      <c r="O1480" s="7" t="s">
        <v>14765</v>
      </c>
      <c r="P1480" s="5">
        <v>8407</v>
      </c>
      <c r="Q1480" s="7" t="s">
        <v>245</v>
      </c>
      <c r="R1480" s="34" t="s">
        <v>14766</v>
      </c>
      <c r="S1480" s="34" t="s">
        <v>14767</v>
      </c>
      <c r="T1480" s="7" t="s">
        <v>50</v>
      </c>
      <c r="U1480" s="7" t="s">
        <v>50</v>
      </c>
      <c r="V1480" s="7" t="s">
        <v>50</v>
      </c>
      <c r="W1480" s="7" t="s">
        <v>50</v>
      </c>
      <c r="X1480" s="7" t="s">
        <v>50</v>
      </c>
      <c r="Y1480" s="7" t="s">
        <v>467</v>
      </c>
      <c r="Z1480" s="7">
        <v>2</v>
      </c>
      <c r="AA1480" s="7">
        <v>2069000000</v>
      </c>
      <c r="AB1480" s="7" t="s">
        <v>1960</v>
      </c>
      <c r="AC1480" s="7">
        <v>13228715</v>
      </c>
      <c r="AD1480" s="7" t="s">
        <v>467</v>
      </c>
      <c r="AE1480" s="7">
        <v>2069000000</v>
      </c>
      <c r="AF1480" s="7" t="s">
        <v>1960</v>
      </c>
      <c r="AG1480" s="7">
        <v>13228715</v>
      </c>
      <c r="AH1480" s="7">
        <v>2069000000</v>
      </c>
      <c r="AI1480" s="7" t="s">
        <v>1960</v>
      </c>
      <c r="AJ1480" s="7">
        <v>13228715</v>
      </c>
      <c r="AK1480" s="7" t="s">
        <v>14768</v>
      </c>
      <c r="AL1480" s="7" t="s">
        <v>50</v>
      </c>
      <c r="AM1480" s="7" t="s">
        <v>14769</v>
      </c>
      <c r="AN1480" s="7" t="s">
        <v>66</v>
      </c>
      <c r="AO1480" s="7" t="s">
        <v>14770</v>
      </c>
      <c r="AP1480" s="22" t="s">
        <v>14771</v>
      </c>
      <c r="AQ1480" s="7" t="s">
        <v>50</v>
      </c>
      <c r="AR1480" s="7" t="s">
        <v>50</v>
      </c>
    </row>
    <row r="1481" spans="1:44" ht="15" thickBot="1">
      <c r="A1481" s="10" t="s">
        <v>14772</v>
      </c>
      <c r="B1481" s="11">
        <v>1154</v>
      </c>
      <c r="C1481" s="12">
        <v>43101</v>
      </c>
      <c r="D1481" s="13" t="s">
        <v>45</v>
      </c>
      <c r="E1481" s="13" t="s">
        <v>46</v>
      </c>
      <c r="F1481" s="13" t="s">
        <v>70</v>
      </c>
      <c r="G1481" s="27" t="s">
        <v>54945</v>
      </c>
      <c r="H1481" s="13" t="s">
        <v>3334</v>
      </c>
      <c r="I1481" s="13" t="s">
        <v>50</v>
      </c>
      <c r="J1481" s="12">
        <v>45510</v>
      </c>
      <c r="K1481" s="13" t="s">
        <v>89</v>
      </c>
      <c r="L1481" s="13" t="s">
        <v>147</v>
      </c>
      <c r="M1481" s="13" t="s">
        <v>14773</v>
      </c>
      <c r="N1481" s="13" t="s">
        <v>91</v>
      </c>
      <c r="O1481" s="13" t="s">
        <v>14774</v>
      </c>
      <c r="P1481" s="11">
        <v>8429</v>
      </c>
      <c r="Q1481" s="13" t="s">
        <v>93</v>
      </c>
      <c r="R1481" s="33" t="s">
        <v>14775</v>
      </c>
      <c r="S1481" s="33" t="s">
        <v>14776</v>
      </c>
      <c r="T1481" s="13" t="s">
        <v>14777</v>
      </c>
      <c r="U1481" s="13" t="s">
        <v>50</v>
      </c>
      <c r="V1481" s="13">
        <v>1000000</v>
      </c>
      <c r="W1481" s="13" t="s">
        <v>60</v>
      </c>
      <c r="X1481" s="13">
        <v>1000000</v>
      </c>
      <c r="Y1481" s="13" t="s">
        <v>154</v>
      </c>
      <c r="Z1481" s="13">
        <v>2</v>
      </c>
      <c r="AA1481" s="13">
        <v>1000000</v>
      </c>
      <c r="AB1481" s="13" t="s">
        <v>60</v>
      </c>
      <c r="AC1481" s="13">
        <v>1000000</v>
      </c>
      <c r="AD1481" s="13" t="s">
        <v>147</v>
      </c>
      <c r="AE1481" s="13">
        <v>9200000</v>
      </c>
      <c r="AF1481" s="13" t="s">
        <v>60</v>
      </c>
      <c r="AG1481" s="13">
        <v>9200000</v>
      </c>
      <c r="AH1481" s="13">
        <v>9200000</v>
      </c>
      <c r="AI1481" s="13" t="s">
        <v>60</v>
      </c>
      <c r="AJ1481" s="13">
        <v>9200000</v>
      </c>
      <c r="AK1481" s="13" t="s">
        <v>14778</v>
      </c>
      <c r="AL1481" s="13" t="s">
        <v>50</v>
      </c>
      <c r="AM1481" s="13" t="s">
        <v>14779</v>
      </c>
      <c r="AN1481" s="13" t="s">
        <v>66</v>
      </c>
      <c r="AO1481" s="13" t="s">
        <v>14780</v>
      </c>
      <c r="AP1481" s="21" t="s">
        <v>14781</v>
      </c>
      <c r="AQ1481" s="21" t="s">
        <v>14782</v>
      </c>
      <c r="AR1481" s="13" t="s">
        <v>50</v>
      </c>
    </row>
    <row r="1482" spans="1:44" ht="15" thickBot="1">
      <c r="A1482" s="4" t="s">
        <v>14783</v>
      </c>
      <c r="B1482" s="5">
        <v>3952</v>
      </c>
      <c r="C1482" s="6">
        <v>42370</v>
      </c>
      <c r="D1482" s="7" t="s">
        <v>45</v>
      </c>
      <c r="E1482" s="7" t="s">
        <v>46</v>
      </c>
      <c r="F1482" s="7" t="s">
        <v>70</v>
      </c>
      <c r="G1482" s="26" t="s">
        <v>54946</v>
      </c>
      <c r="H1482" s="7" t="s">
        <v>3821</v>
      </c>
      <c r="I1482" s="7" t="s">
        <v>50</v>
      </c>
      <c r="J1482" s="6">
        <v>45510</v>
      </c>
      <c r="K1482" s="7" t="s">
        <v>50</v>
      </c>
      <c r="L1482" s="7" t="s">
        <v>131</v>
      </c>
      <c r="M1482" s="7" t="s">
        <v>1913</v>
      </c>
      <c r="N1482" s="7" t="s">
        <v>91</v>
      </c>
      <c r="O1482" s="7" t="s">
        <v>14784</v>
      </c>
      <c r="P1482" s="5">
        <v>8441</v>
      </c>
      <c r="Q1482" s="7" t="s">
        <v>93</v>
      </c>
      <c r="R1482" s="34" t="s">
        <v>14785</v>
      </c>
      <c r="S1482" s="34" t="s">
        <v>14786</v>
      </c>
      <c r="T1482" s="7" t="s">
        <v>14787</v>
      </c>
      <c r="U1482" s="7">
        <v>3108768086</v>
      </c>
      <c r="V1482" s="7">
        <v>100000000</v>
      </c>
      <c r="W1482" s="7" t="s">
        <v>60</v>
      </c>
      <c r="X1482" s="7">
        <v>100000000</v>
      </c>
      <c r="Y1482" s="7" t="s">
        <v>50</v>
      </c>
      <c r="Z1482" s="7">
        <v>2</v>
      </c>
      <c r="AA1482" s="7" t="s">
        <v>50</v>
      </c>
      <c r="AB1482" s="7" t="s">
        <v>50</v>
      </c>
      <c r="AC1482" s="7" t="s">
        <v>50</v>
      </c>
      <c r="AD1482" s="7" t="s">
        <v>50</v>
      </c>
      <c r="AE1482" s="7" t="s">
        <v>50</v>
      </c>
      <c r="AF1482" s="7" t="s">
        <v>50</v>
      </c>
      <c r="AG1482" s="7" t="s">
        <v>50</v>
      </c>
      <c r="AH1482" s="7">
        <v>150000000</v>
      </c>
      <c r="AI1482" s="7" t="s">
        <v>60</v>
      </c>
      <c r="AJ1482" s="7">
        <v>150000000</v>
      </c>
      <c r="AK1482" s="7" t="s">
        <v>14788</v>
      </c>
      <c r="AL1482" s="7" t="s">
        <v>50</v>
      </c>
      <c r="AM1482" s="7" t="s">
        <v>14789</v>
      </c>
      <c r="AN1482" s="7" t="s">
        <v>66</v>
      </c>
      <c r="AO1482" s="7" t="s">
        <v>14790</v>
      </c>
      <c r="AP1482" s="22" t="s">
        <v>14791</v>
      </c>
      <c r="AQ1482" s="7" t="s">
        <v>50</v>
      </c>
      <c r="AR1482" s="7" t="s">
        <v>50</v>
      </c>
    </row>
    <row r="1483" spans="1:44" ht="15" thickBot="1">
      <c r="A1483" s="10" t="s">
        <v>14792</v>
      </c>
      <c r="B1483" s="13">
        <v>163</v>
      </c>
      <c r="C1483" s="12">
        <v>43101</v>
      </c>
      <c r="D1483" s="13" t="s">
        <v>45</v>
      </c>
      <c r="E1483" s="13" t="s">
        <v>46</v>
      </c>
      <c r="F1483" s="13" t="s">
        <v>70</v>
      </c>
      <c r="G1483" s="27" t="s">
        <v>54945</v>
      </c>
      <c r="H1483" s="13" t="s">
        <v>50</v>
      </c>
      <c r="I1483" s="13" t="s">
        <v>50</v>
      </c>
      <c r="J1483" s="12">
        <v>45505</v>
      </c>
      <c r="K1483" s="13" t="s">
        <v>116</v>
      </c>
      <c r="L1483" s="13" t="s">
        <v>467</v>
      </c>
      <c r="M1483" s="13" t="s">
        <v>14793</v>
      </c>
      <c r="N1483" s="13" t="s">
        <v>8215</v>
      </c>
      <c r="O1483" s="13" t="s">
        <v>14794</v>
      </c>
      <c r="P1483" s="11">
        <v>8450</v>
      </c>
      <c r="Q1483" s="13" t="s">
        <v>360</v>
      </c>
      <c r="R1483" s="33" t="s">
        <v>14795</v>
      </c>
      <c r="S1483" s="33" t="s">
        <v>14796</v>
      </c>
      <c r="T1483" s="13" t="s">
        <v>14797</v>
      </c>
      <c r="U1483" s="13" t="s">
        <v>14798</v>
      </c>
      <c r="V1483" s="13">
        <v>6500000</v>
      </c>
      <c r="W1483" s="13" t="s">
        <v>209</v>
      </c>
      <c r="X1483" s="13">
        <v>7041125</v>
      </c>
      <c r="Y1483" s="13" t="s">
        <v>467</v>
      </c>
      <c r="Z1483" s="13">
        <v>1</v>
      </c>
      <c r="AA1483" s="13">
        <v>6500000</v>
      </c>
      <c r="AB1483" s="13" t="s">
        <v>209</v>
      </c>
      <c r="AC1483" s="13">
        <v>7041125</v>
      </c>
      <c r="AD1483" s="13" t="s">
        <v>467</v>
      </c>
      <c r="AE1483" s="13">
        <v>6500000</v>
      </c>
      <c r="AF1483" s="13" t="s">
        <v>209</v>
      </c>
      <c r="AG1483" s="13">
        <v>7041125</v>
      </c>
      <c r="AH1483" s="13">
        <v>6500000</v>
      </c>
      <c r="AI1483" s="13" t="s">
        <v>209</v>
      </c>
      <c r="AJ1483" s="13">
        <v>7041125</v>
      </c>
      <c r="AK1483" s="13" t="s">
        <v>14799</v>
      </c>
      <c r="AL1483" s="13" t="s">
        <v>50</v>
      </c>
      <c r="AM1483" s="13" t="s">
        <v>14800</v>
      </c>
      <c r="AN1483" s="13" t="s">
        <v>66</v>
      </c>
      <c r="AO1483" s="13" t="s">
        <v>14801</v>
      </c>
      <c r="AP1483" s="21" t="s">
        <v>14802</v>
      </c>
      <c r="AQ1483" s="13" t="s">
        <v>50</v>
      </c>
      <c r="AR1483" s="13" t="s">
        <v>50</v>
      </c>
    </row>
    <row r="1484" spans="1:44" ht="15" thickBot="1">
      <c r="A1484" s="4" t="s">
        <v>14803</v>
      </c>
      <c r="B1484" s="7">
        <v>618</v>
      </c>
      <c r="C1484" s="6">
        <v>41275</v>
      </c>
      <c r="D1484" s="7" t="s">
        <v>45</v>
      </c>
      <c r="E1484" s="7" t="s">
        <v>46</v>
      </c>
      <c r="F1484" s="7" t="s">
        <v>70</v>
      </c>
      <c r="G1484" s="7" t="s">
        <v>71</v>
      </c>
      <c r="H1484" s="7" t="s">
        <v>50</v>
      </c>
      <c r="I1484" s="7" t="s">
        <v>50</v>
      </c>
      <c r="J1484" s="6">
        <v>45505</v>
      </c>
      <c r="K1484" s="7" t="s">
        <v>161</v>
      </c>
      <c r="L1484" s="7" t="s">
        <v>131</v>
      </c>
      <c r="M1484" s="7" t="s">
        <v>5355</v>
      </c>
      <c r="N1484" s="7" t="s">
        <v>14804</v>
      </c>
      <c r="O1484" s="7" t="s">
        <v>14805</v>
      </c>
      <c r="P1484" s="5">
        <v>8467</v>
      </c>
      <c r="Q1484" s="7" t="s">
        <v>920</v>
      </c>
      <c r="R1484" s="34" t="s">
        <v>14806</v>
      </c>
      <c r="S1484" s="34" t="s">
        <v>14807</v>
      </c>
      <c r="T1484" s="7" t="s">
        <v>50</v>
      </c>
      <c r="U1484" s="7" t="s">
        <v>50</v>
      </c>
      <c r="V1484" s="7">
        <v>725000000</v>
      </c>
      <c r="W1484" s="7" t="s">
        <v>209</v>
      </c>
      <c r="X1484" s="7">
        <v>785356194</v>
      </c>
      <c r="Y1484" s="7" t="s">
        <v>50</v>
      </c>
      <c r="Z1484" s="7">
        <v>3</v>
      </c>
      <c r="AA1484" s="7">
        <v>3337000000</v>
      </c>
      <c r="AB1484" s="7" t="s">
        <v>1919</v>
      </c>
      <c r="AC1484" s="7">
        <v>319375987</v>
      </c>
      <c r="AD1484" s="7" t="s">
        <v>62</v>
      </c>
      <c r="AE1484" s="7">
        <v>3337750000</v>
      </c>
      <c r="AF1484" s="7" t="s">
        <v>1919</v>
      </c>
      <c r="AG1484" s="7">
        <v>319448022</v>
      </c>
      <c r="AH1484" s="7">
        <v>1104804216</v>
      </c>
      <c r="AI1484" s="7" t="s">
        <v>60</v>
      </c>
      <c r="AJ1484" s="7">
        <v>1104804216</v>
      </c>
      <c r="AK1484" s="7" t="s">
        <v>14808</v>
      </c>
      <c r="AL1484" s="7" t="s">
        <v>50</v>
      </c>
      <c r="AM1484" s="7" t="s">
        <v>14809</v>
      </c>
      <c r="AN1484" s="7" t="s">
        <v>1700</v>
      </c>
      <c r="AO1484" s="7" t="s">
        <v>14810</v>
      </c>
      <c r="AP1484" s="22" t="s">
        <v>14811</v>
      </c>
      <c r="AQ1484" s="7" t="s">
        <v>50</v>
      </c>
      <c r="AR1484" s="7" t="s">
        <v>50</v>
      </c>
    </row>
    <row r="1485" spans="1:44" ht="15" thickBot="1">
      <c r="A1485" s="10" t="s">
        <v>14812</v>
      </c>
      <c r="B1485" s="11">
        <v>2260</v>
      </c>
      <c r="C1485" s="12">
        <v>39448</v>
      </c>
      <c r="D1485" s="13" t="s">
        <v>45</v>
      </c>
      <c r="E1485" s="13" t="s">
        <v>46</v>
      </c>
      <c r="F1485" s="13" t="s">
        <v>47</v>
      </c>
      <c r="G1485" s="13" t="s">
        <v>87</v>
      </c>
      <c r="H1485" s="13" t="s">
        <v>14813</v>
      </c>
      <c r="I1485" s="13" t="s">
        <v>50</v>
      </c>
      <c r="J1485" s="12">
        <v>45505</v>
      </c>
      <c r="K1485" s="13" t="s">
        <v>116</v>
      </c>
      <c r="L1485" s="13" t="s">
        <v>62</v>
      </c>
      <c r="M1485" s="13" t="s">
        <v>14814</v>
      </c>
      <c r="N1485" s="13" t="s">
        <v>3823</v>
      </c>
      <c r="O1485" s="13" t="s">
        <v>14815</v>
      </c>
      <c r="P1485" s="11">
        <v>8530</v>
      </c>
      <c r="Q1485" s="13" t="s">
        <v>1783</v>
      </c>
      <c r="R1485" s="33" t="s">
        <v>14816</v>
      </c>
      <c r="S1485" s="33" t="s">
        <v>14817</v>
      </c>
      <c r="T1485" s="13" t="s">
        <v>14818</v>
      </c>
      <c r="U1485" s="13" t="s">
        <v>14819</v>
      </c>
      <c r="V1485" s="13">
        <v>8100000</v>
      </c>
      <c r="W1485" s="13" t="s">
        <v>60</v>
      </c>
      <c r="X1485" s="13">
        <v>8100000</v>
      </c>
      <c r="Y1485" s="13" t="s">
        <v>61</v>
      </c>
      <c r="Z1485" s="13">
        <v>8</v>
      </c>
      <c r="AA1485" s="13">
        <v>8100000</v>
      </c>
      <c r="AB1485" s="13" t="s">
        <v>60</v>
      </c>
      <c r="AC1485" s="13">
        <v>8100000</v>
      </c>
      <c r="AD1485" s="13" t="s">
        <v>62</v>
      </c>
      <c r="AE1485" s="13">
        <v>132902416</v>
      </c>
      <c r="AF1485" s="13" t="s">
        <v>60</v>
      </c>
      <c r="AG1485" s="13">
        <v>132902416</v>
      </c>
      <c r="AH1485" s="13">
        <v>147902416</v>
      </c>
      <c r="AI1485" s="13" t="s">
        <v>60</v>
      </c>
      <c r="AJ1485" s="13">
        <v>147902416</v>
      </c>
      <c r="AK1485" s="13" t="s">
        <v>14820</v>
      </c>
      <c r="AL1485" s="13" t="s">
        <v>50</v>
      </c>
      <c r="AM1485" s="13" t="s">
        <v>14821</v>
      </c>
      <c r="AN1485" s="13" t="s">
        <v>66</v>
      </c>
      <c r="AO1485" s="13" t="s">
        <v>14822</v>
      </c>
      <c r="AP1485" s="21" t="s">
        <v>14823</v>
      </c>
      <c r="AQ1485" s="13" t="s">
        <v>50</v>
      </c>
      <c r="AR1485" s="13" t="s">
        <v>50</v>
      </c>
    </row>
    <row r="1486" spans="1:44" ht="15" thickBot="1">
      <c r="A1486" s="4" t="s">
        <v>14824</v>
      </c>
      <c r="B1486" s="5">
        <v>335948</v>
      </c>
      <c r="C1486" s="6">
        <v>37288</v>
      </c>
      <c r="D1486" s="7" t="s">
        <v>45</v>
      </c>
      <c r="E1486" s="7" t="s">
        <v>46</v>
      </c>
      <c r="F1486" s="7" t="s">
        <v>70</v>
      </c>
      <c r="G1486" s="26" t="s">
        <v>54946</v>
      </c>
      <c r="H1486" s="7" t="s">
        <v>14825</v>
      </c>
      <c r="I1486" s="7" t="s">
        <v>50</v>
      </c>
      <c r="J1486" s="6">
        <v>45506</v>
      </c>
      <c r="K1486" s="7" t="s">
        <v>116</v>
      </c>
      <c r="L1486" s="7" t="s">
        <v>178</v>
      </c>
      <c r="M1486" s="7" t="s">
        <v>14826</v>
      </c>
      <c r="N1486" s="7" t="s">
        <v>432</v>
      </c>
      <c r="O1486" s="7" t="s">
        <v>14827</v>
      </c>
      <c r="P1486" s="5">
        <v>8594</v>
      </c>
      <c r="Q1486" s="7" t="s">
        <v>434</v>
      </c>
      <c r="R1486" s="34" t="s">
        <v>14828</v>
      </c>
      <c r="S1486" s="34" t="s">
        <v>14829</v>
      </c>
      <c r="T1486" s="7" t="s">
        <v>14830</v>
      </c>
      <c r="U1486" s="7" t="s">
        <v>14831</v>
      </c>
      <c r="V1486" s="7">
        <v>11059084</v>
      </c>
      <c r="W1486" s="7" t="s">
        <v>60</v>
      </c>
      <c r="X1486" s="7">
        <v>11059084</v>
      </c>
      <c r="Y1486" s="7" t="s">
        <v>50</v>
      </c>
      <c r="Z1486" s="7">
        <v>6</v>
      </c>
      <c r="AA1486" s="7">
        <v>11059084</v>
      </c>
      <c r="AB1486" s="7" t="s">
        <v>60</v>
      </c>
      <c r="AC1486" s="7">
        <v>11059084</v>
      </c>
      <c r="AD1486" s="7" t="s">
        <v>178</v>
      </c>
      <c r="AE1486" s="7">
        <v>32559084</v>
      </c>
      <c r="AF1486" s="7" t="s">
        <v>60</v>
      </c>
      <c r="AG1486" s="7">
        <v>32559084</v>
      </c>
      <c r="AH1486" s="7">
        <v>32559084</v>
      </c>
      <c r="AI1486" s="7" t="s">
        <v>60</v>
      </c>
      <c r="AJ1486" s="7">
        <v>32559084</v>
      </c>
      <c r="AK1486" s="7" t="s">
        <v>14832</v>
      </c>
      <c r="AL1486" s="7" t="s">
        <v>50</v>
      </c>
      <c r="AM1486" s="7" t="s">
        <v>14833</v>
      </c>
      <c r="AN1486" s="7" t="s">
        <v>66</v>
      </c>
      <c r="AO1486" s="7" t="s">
        <v>14834</v>
      </c>
      <c r="AP1486" s="22" t="s">
        <v>14835</v>
      </c>
      <c r="AQ1486" s="7" t="s">
        <v>50</v>
      </c>
      <c r="AR1486" s="7" t="s">
        <v>50</v>
      </c>
    </row>
    <row r="1487" spans="1:44" ht="15" thickBot="1">
      <c r="A1487" s="10" t="s">
        <v>14836</v>
      </c>
      <c r="B1487" s="11">
        <v>30715</v>
      </c>
      <c r="C1487" s="12">
        <v>44927</v>
      </c>
      <c r="D1487" s="13" t="s">
        <v>45</v>
      </c>
      <c r="E1487" s="13" t="s">
        <v>50</v>
      </c>
      <c r="F1487" s="13" t="s">
        <v>70</v>
      </c>
      <c r="G1487" s="26" t="s">
        <v>54946</v>
      </c>
      <c r="H1487" s="13" t="s">
        <v>50</v>
      </c>
      <c r="I1487" s="13" t="s">
        <v>50</v>
      </c>
      <c r="J1487" s="12">
        <v>45510</v>
      </c>
      <c r="K1487" s="13" t="s">
        <v>50</v>
      </c>
      <c r="L1487" s="13" t="s">
        <v>178</v>
      </c>
      <c r="M1487" s="13" t="s">
        <v>14837</v>
      </c>
      <c r="N1487" s="13" t="s">
        <v>1266</v>
      </c>
      <c r="O1487" s="13" t="s">
        <v>14838</v>
      </c>
      <c r="P1487" s="11">
        <v>8609</v>
      </c>
      <c r="Q1487" s="13" t="s">
        <v>245</v>
      </c>
      <c r="R1487" s="33" t="s">
        <v>14839</v>
      </c>
      <c r="S1487" s="30" t="s">
        <v>50</v>
      </c>
      <c r="T1487" s="13" t="s">
        <v>50</v>
      </c>
      <c r="U1487" s="13" t="s">
        <v>50</v>
      </c>
      <c r="V1487" s="13" t="s">
        <v>50</v>
      </c>
      <c r="W1487" s="13" t="s">
        <v>50</v>
      </c>
      <c r="X1487" s="13" t="s">
        <v>50</v>
      </c>
      <c r="Y1487" s="13" t="s">
        <v>50</v>
      </c>
      <c r="Z1487" s="13">
        <v>3</v>
      </c>
      <c r="AA1487" s="13" t="s">
        <v>50</v>
      </c>
      <c r="AB1487" s="13" t="s">
        <v>50</v>
      </c>
      <c r="AC1487" s="13" t="s">
        <v>50</v>
      </c>
      <c r="AD1487" s="13" t="s">
        <v>178</v>
      </c>
      <c r="AE1487" s="13">
        <v>450000000</v>
      </c>
      <c r="AF1487" s="13" t="s">
        <v>2056</v>
      </c>
      <c r="AG1487" s="13">
        <v>62017641</v>
      </c>
      <c r="AH1487" s="13">
        <v>450000000</v>
      </c>
      <c r="AI1487" s="13" t="s">
        <v>2056</v>
      </c>
      <c r="AJ1487" s="13">
        <v>62017641</v>
      </c>
      <c r="AK1487" s="13" t="s">
        <v>50</v>
      </c>
      <c r="AL1487" s="13" t="s">
        <v>50</v>
      </c>
      <c r="AM1487" s="13" t="s">
        <v>14840</v>
      </c>
      <c r="AN1487" s="13" t="s">
        <v>66</v>
      </c>
      <c r="AO1487" s="13" t="s">
        <v>14841</v>
      </c>
      <c r="AP1487" s="13" t="s">
        <v>50</v>
      </c>
      <c r="AQ1487" s="21" t="s">
        <v>14842</v>
      </c>
      <c r="AR1487" s="13" t="s">
        <v>50</v>
      </c>
    </row>
    <row r="1488" spans="1:44" ht="15" thickBot="1">
      <c r="A1488" s="4" t="s">
        <v>14843</v>
      </c>
      <c r="B1488" s="5">
        <v>75936</v>
      </c>
      <c r="C1488" s="6">
        <v>16072</v>
      </c>
      <c r="D1488" s="7" t="s">
        <v>45</v>
      </c>
      <c r="E1488" s="7" t="s">
        <v>46</v>
      </c>
      <c r="F1488" s="7" t="s">
        <v>47</v>
      </c>
      <c r="G1488" s="7" t="s">
        <v>160</v>
      </c>
      <c r="H1488" s="7" t="s">
        <v>14844</v>
      </c>
      <c r="I1488" s="7" t="s">
        <v>50</v>
      </c>
      <c r="J1488" s="6">
        <v>45506</v>
      </c>
      <c r="K1488" s="7" t="s">
        <v>161</v>
      </c>
      <c r="L1488" s="7" t="s">
        <v>162</v>
      </c>
      <c r="M1488" s="7" t="s">
        <v>14845</v>
      </c>
      <c r="N1488" s="7" t="s">
        <v>5335</v>
      </c>
      <c r="O1488" s="7" t="s">
        <v>14846</v>
      </c>
      <c r="P1488" s="5">
        <v>8616</v>
      </c>
      <c r="Q1488" s="7" t="s">
        <v>1783</v>
      </c>
      <c r="R1488" s="34" t="s">
        <v>14847</v>
      </c>
      <c r="S1488" s="34" t="s">
        <v>14848</v>
      </c>
      <c r="T1488" s="7" t="s">
        <v>14849</v>
      </c>
      <c r="U1488" s="7" t="s">
        <v>14850</v>
      </c>
      <c r="V1488" s="7">
        <v>83000000</v>
      </c>
      <c r="W1488" s="7" t="s">
        <v>209</v>
      </c>
      <c r="X1488" s="7">
        <v>90640149</v>
      </c>
      <c r="Y1488" s="7" t="s">
        <v>61</v>
      </c>
      <c r="Z1488" s="7">
        <v>1</v>
      </c>
      <c r="AA1488" s="7" t="s">
        <v>50</v>
      </c>
      <c r="AB1488" s="7" t="s">
        <v>50</v>
      </c>
      <c r="AC1488" s="7" t="s">
        <v>50</v>
      </c>
      <c r="AD1488" s="7" t="s">
        <v>50</v>
      </c>
      <c r="AE1488" s="7" t="s">
        <v>50</v>
      </c>
      <c r="AF1488" s="7" t="s">
        <v>50</v>
      </c>
      <c r="AG1488" s="7" t="s">
        <v>50</v>
      </c>
      <c r="AH1488" s="7">
        <v>83000000</v>
      </c>
      <c r="AI1488" s="7" t="s">
        <v>209</v>
      </c>
      <c r="AJ1488" s="7">
        <v>90640149</v>
      </c>
      <c r="AK1488" s="7" t="s">
        <v>13950</v>
      </c>
      <c r="AL1488" s="7" t="s">
        <v>50</v>
      </c>
      <c r="AM1488" s="7" t="s">
        <v>14851</v>
      </c>
      <c r="AN1488" s="7" t="s">
        <v>66</v>
      </c>
      <c r="AO1488" s="7" t="s">
        <v>50</v>
      </c>
      <c r="AP1488" s="22" t="s">
        <v>14852</v>
      </c>
      <c r="AQ1488" s="7" t="s">
        <v>50</v>
      </c>
      <c r="AR1488" s="7" t="s">
        <v>255</v>
      </c>
    </row>
    <row r="1489" spans="1:44" ht="15" thickBot="1">
      <c r="A1489" s="10" t="s">
        <v>14853</v>
      </c>
      <c r="B1489" s="13" t="s">
        <v>50</v>
      </c>
      <c r="C1489" s="12">
        <v>42522</v>
      </c>
      <c r="D1489" s="13" t="s">
        <v>45</v>
      </c>
      <c r="E1489" s="13" t="s">
        <v>46</v>
      </c>
      <c r="F1489" s="13" t="s">
        <v>70</v>
      </c>
      <c r="G1489" s="26" t="s">
        <v>54946</v>
      </c>
      <c r="H1489" s="13" t="s">
        <v>50</v>
      </c>
      <c r="I1489" s="13" t="s">
        <v>50</v>
      </c>
      <c r="J1489" s="12">
        <v>45509</v>
      </c>
      <c r="K1489" s="13" t="s">
        <v>116</v>
      </c>
      <c r="L1489" s="13" t="s">
        <v>178</v>
      </c>
      <c r="M1489" s="13" t="s">
        <v>14854</v>
      </c>
      <c r="N1489" s="13" t="s">
        <v>1954</v>
      </c>
      <c r="O1489" s="13" t="s">
        <v>14855</v>
      </c>
      <c r="P1489" s="11">
        <v>8697</v>
      </c>
      <c r="Q1489" s="13" t="s">
        <v>245</v>
      </c>
      <c r="R1489" s="33" t="s">
        <v>14856</v>
      </c>
      <c r="S1489" s="33" t="s">
        <v>14857</v>
      </c>
      <c r="T1489" s="13" t="s">
        <v>50</v>
      </c>
      <c r="U1489" s="13" t="s">
        <v>50</v>
      </c>
      <c r="V1489" s="13">
        <v>1900000000</v>
      </c>
      <c r="W1489" s="13" t="s">
        <v>1960</v>
      </c>
      <c r="X1489" s="13">
        <v>13344704</v>
      </c>
      <c r="Y1489" s="13" t="s">
        <v>50</v>
      </c>
      <c r="Z1489" s="13">
        <v>2</v>
      </c>
      <c r="AA1489" s="13">
        <v>1900000000</v>
      </c>
      <c r="AB1489" s="13" t="s">
        <v>1960</v>
      </c>
      <c r="AC1489" s="13">
        <v>13344704</v>
      </c>
      <c r="AD1489" s="13" t="s">
        <v>178</v>
      </c>
      <c r="AE1489" s="13">
        <v>2100000000</v>
      </c>
      <c r="AF1489" s="13" t="s">
        <v>1960</v>
      </c>
      <c r="AG1489" s="13">
        <v>15148985</v>
      </c>
      <c r="AH1489" s="13">
        <v>2100000000</v>
      </c>
      <c r="AI1489" s="13" t="s">
        <v>1960</v>
      </c>
      <c r="AJ1489" s="13">
        <v>15148985</v>
      </c>
      <c r="AK1489" s="13" t="s">
        <v>14858</v>
      </c>
      <c r="AL1489" s="13" t="s">
        <v>50</v>
      </c>
      <c r="AM1489" s="13" t="s">
        <v>14859</v>
      </c>
      <c r="AN1489" s="13" t="s">
        <v>66</v>
      </c>
      <c r="AO1489" s="13" t="s">
        <v>14860</v>
      </c>
      <c r="AP1489" s="21" t="s">
        <v>14861</v>
      </c>
      <c r="AQ1489" s="13" t="s">
        <v>50</v>
      </c>
      <c r="AR1489" s="13" t="s">
        <v>50</v>
      </c>
    </row>
    <row r="1490" spans="1:44" ht="15" thickBot="1">
      <c r="A1490" s="4" t="s">
        <v>14862</v>
      </c>
      <c r="B1490" s="5">
        <v>53362</v>
      </c>
      <c r="C1490" s="6">
        <v>37987</v>
      </c>
      <c r="D1490" s="7" t="s">
        <v>45</v>
      </c>
      <c r="E1490" s="7" t="s">
        <v>46</v>
      </c>
      <c r="F1490" s="7" t="s">
        <v>70</v>
      </c>
      <c r="G1490" s="26" t="s">
        <v>54946</v>
      </c>
      <c r="H1490" s="7" t="s">
        <v>11865</v>
      </c>
      <c r="I1490" s="7" t="s">
        <v>50</v>
      </c>
      <c r="J1490" s="6">
        <v>45505</v>
      </c>
      <c r="K1490" s="7" t="s">
        <v>50</v>
      </c>
      <c r="L1490" s="7" t="s">
        <v>131</v>
      </c>
      <c r="M1490" s="7" t="s">
        <v>14863</v>
      </c>
      <c r="N1490" s="7" t="s">
        <v>14864</v>
      </c>
      <c r="O1490" s="7" t="s">
        <v>14865</v>
      </c>
      <c r="P1490" s="5">
        <v>8716</v>
      </c>
      <c r="Q1490" s="7" t="s">
        <v>135</v>
      </c>
      <c r="R1490" s="34" t="s">
        <v>14866</v>
      </c>
      <c r="S1490" s="34" t="s">
        <v>14867</v>
      </c>
      <c r="T1490" s="7" t="s">
        <v>14868</v>
      </c>
      <c r="U1490" s="7" t="s">
        <v>14869</v>
      </c>
      <c r="V1490" s="7">
        <v>250000000</v>
      </c>
      <c r="W1490" s="7" t="s">
        <v>139</v>
      </c>
      <c r="X1490" s="7">
        <v>321391703</v>
      </c>
      <c r="Y1490" s="7" t="s">
        <v>171</v>
      </c>
      <c r="Z1490" s="7">
        <v>1</v>
      </c>
      <c r="AA1490" s="7" t="s">
        <v>50</v>
      </c>
      <c r="AB1490" s="7" t="s">
        <v>50</v>
      </c>
      <c r="AC1490" s="7" t="s">
        <v>50</v>
      </c>
      <c r="AD1490" s="7" t="s">
        <v>50</v>
      </c>
      <c r="AE1490" s="7" t="s">
        <v>50</v>
      </c>
      <c r="AF1490" s="7" t="s">
        <v>50</v>
      </c>
      <c r="AG1490" s="7" t="s">
        <v>50</v>
      </c>
      <c r="AH1490" s="7">
        <v>250000000</v>
      </c>
      <c r="AI1490" s="7" t="s">
        <v>139</v>
      </c>
      <c r="AJ1490" s="7">
        <v>321391703</v>
      </c>
      <c r="AK1490" s="7" t="s">
        <v>3467</v>
      </c>
      <c r="AL1490" s="7" t="s">
        <v>50</v>
      </c>
      <c r="AM1490" s="7" t="s">
        <v>14870</v>
      </c>
      <c r="AN1490" s="7" t="s">
        <v>66</v>
      </c>
      <c r="AO1490" s="7" t="s">
        <v>14871</v>
      </c>
      <c r="AP1490" s="22" t="s">
        <v>14872</v>
      </c>
      <c r="AQ1490" s="7" t="s">
        <v>50</v>
      </c>
      <c r="AR1490" s="7" t="s">
        <v>50</v>
      </c>
    </row>
    <row r="1491" spans="1:44" ht="15" thickBot="1">
      <c r="A1491" s="10" t="s">
        <v>14873</v>
      </c>
      <c r="B1491" s="13" t="s">
        <v>50</v>
      </c>
      <c r="C1491" s="13" t="s">
        <v>50</v>
      </c>
      <c r="D1491" s="13" t="s">
        <v>45</v>
      </c>
      <c r="E1491" s="13" t="s">
        <v>46</v>
      </c>
      <c r="F1491" s="13" t="s">
        <v>70</v>
      </c>
      <c r="G1491" s="27" t="s">
        <v>54945</v>
      </c>
      <c r="H1491" s="13" t="s">
        <v>50</v>
      </c>
      <c r="I1491" s="13" t="s">
        <v>50</v>
      </c>
      <c r="J1491" s="12">
        <v>45512</v>
      </c>
      <c r="K1491" s="13" t="s">
        <v>50</v>
      </c>
      <c r="L1491" s="13" t="s">
        <v>467</v>
      </c>
      <c r="M1491" s="13" t="s">
        <v>14874</v>
      </c>
      <c r="N1491" s="13" t="s">
        <v>180</v>
      </c>
      <c r="O1491" s="13" t="s">
        <v>14875</v>
      </c>
      <c r="P1491" s="11">
        <v>8762</v>
      </c>
      <c r="Q1491" s="13" t="s">
        <v>120</v>
      </c>
      <c r="R1491" s="33" t="s">
        <v>14876</v>
      </c>
      <c r="S1491" s="33" t="s">
        <v>14877</v>
      </c>
      <c r="T1491" s="13" t="s">
        <v>14878</v>
      </c>
      <c r="U1491" s="13" t="s">
        <v>50</v>
      </c>
      <c r="V1491" s="13">
        <v>8000000</v>
      </c>
      <c r="W1491" s="13" t="s">
        <v>60</v>
      </c>
      <c r="X1491" s="13">
        <v>8000000</v>
      </c>
      <c r="Y1491" s="13" t="s">
        <v>467</v>
      </c>
      <c r="Z1491" s="13">
        <v>1</v>
      </c>
      <c r="AA1491" s="13">
        <v>8000000</v>
      </c>
      <c r="AB1491" s="13" t="s">
        <v>60</v>
      </c>
      <c r="AC1491" s="13">
        <v>8000000</v>
      </c>
      <c r="AD1491" s="13" t="s">
        <v>467</v>
      </c>
      <c r="AE1491" s="13">
        <v>8000000</v>
      </c>
      <c r="AF1491" s="13" t="s">
        <v>60</v>
      </c>
      <c r="AG1491" s="13">
        <v>8000000</v>
      </c>
      <c r="AH1491" s="13">
        <v>8000000</v>
      </c>
      <c r="AI1491" s="13" t="s">
        <v>60</v>
      </c>
      <c r="AJ1491" s="13">
        <v>8000000</v>
      </c>
      <c r="AK1491" s="13" t="s">
        <v>14879</v>
      </c>
      <c r="AL1491" s="13" t="s">
        <v>50</v>
      </c>
      <c r="AM1491" s="13" t="s">
        <v>14880</v>
      </c>
      <c r="AN1491" s="13" t="s">
        <v>253</v>
      </c>
      <c r="AO1491" s="13" t="s">
        <v>14881</v>
      </c>
      <c r="AP1491" s="21" t="s">
        <v>14882</v>
      </c>
      <c r="AQ1491" s="13" t="s">
        <v>50</v>
      </c>
      <c r="AR1491" s="13" t="s">
        <v>50</v>
      </c>
    </row>
    <row r="1492" spans="1:44" ht="15" thickBot="1">
      <c r="A1492" s="4" t="s">
        <v>14883</v>
      </c>
      <c r="B1492" s="5">
        <v>1331</v>
      </c>
      <c r="C1492" s="7" t="s">
        <v>50</v>
      </c>
      <c r="D1492" s="7" t="s">
        <v>45</v>
      </c>
      <c r="E1492" s="7" t="s">
        <v>46</v>
      </c>
      <c r="F1492" s="7" t="s">
        <v>70</v>
      </c>
      <c r="G1492" s="7" t="s">
        <v>145</v>
      </c>
      <c r="H1492" s="7" t="s">
        <v>240</v>
      </c>
      <c r="I1492" s="7" t="s">
        <v>50</v>
      </c>
      <c r="J1492" s="6">
        <v>45511</v>
      </c>
      <c r="K1492" s="7" t="s">
        <v>177</v>
      </c>
      <c r="L1492" s="7" t="s">
        <v>131</v>
      </c>
      <c r="M1492" s="7" t="s">
        <v>14884</v>
      </c>
      <c r="N1492" s="7" t="s">
        <v>543</v>
      </c>
      <c r="O1492" s="7" t="s">
        <v>14885</v>
      </c>
      <c r="P1492" s="5">
        <v>8768</v>
      </c>
      <c r="Q1492" s="7" t="s">
        <v>545</v>
      </c>
      <c r="R1492" s="34" t="s">
        <v>14886</v>
      </c>
      <c r="S1492" s="34" t="s">
        <v>14887</v>
      </c>
      <c r="T1492" s="7" t="s">
        <v>14888</v>
      </c>
      <c r="U1492" s="7" t="s">
        <v>14889</v>
      </c>
      <c r="V1492" s="7">
        <v>170000000</v>
      </c>
      <c r="W1492" s="7" t="s">
        <v>60</v>
      </c>
      <c r="X1492" s="7">
        <v>170000000</v>
      </c>
      <c r="Y1492" s="7" t="s">
        <v>290</v>
      </c>
      <c r="Z1492" s="7">
        <v>2</v>
      </c>
      <c r="AA1492" s="7" t="s">
        <v>50</v>
      </c>
      <c r="AB1492" s="7" t="s">
        <v>50</v>
      </c>
      <c r="AC1492" s="7" t="s">
        <v>50</v>
      </c>
      <c r="AD1492" s="7" t="s">
        <v>290</v>
      </c>
      <c r="AE1492" s="7" t="s">
        <v>50</v>
      </c>
      <c r="AF1492" s="7" t="s">
        <v>50</v>
      </c>
      <c r="AG1492" s="7" t="s">
        <v>50</v>
      </c>
      <c r="AH1492" s="7">
        <v>170000000</v>
      </c>
      <c r="AI1492" s="7" t="s">
        <v>60</v>
      </c>
      <c r="AJ1492" s="7">
        <v>170000000</v>
      </c>
      <c r="AK1492" s="7" t="s">
        <v>14890</v>
      </c>
      <c r="AL1492" s="7" t="s">
        <v>50</v>
      </c>
      <c r="AM1492" s="7" t="s">
        <v>14891</v>
      </c>
      <c r="AN1492" s="7" t="s">
        <v>66</v>
      </c>
      <c r="AO1492" s="7" t="s">
        <v>14892</v>
      </c>
      <c r="AP1492" s="22" t="s">
        <v>14893</v>
      </c>
      <c r="AQ1492" s="7" t="s">
        <v>50</v>
      </c>
      <c r="AR1492" s="7" t="s">
        <v>50</v>
      </c>
    </row>
    <row r="1493" spans="1:44" ht="15" thickBot="1">
      <c r="A1493" s="10" t="s">
        <v>14894</v>
      </c>
      <c r="B1493" s="11">
        <v>4903</v>
      </c>
      <c r="C1493" s="12">
        <v>42535</v>
      </c>
      <c r="D1493" s="13" t="s">
        <v>45</v>
      </c>
      <c r="E1493" s="13" t="s">
        <v>46</v>
      </c>
      <c r="F1493" s="13" t="s">
        <v>70</v>
      </c>
      <c r="G1493" s="26" t="s">
        <v>54946</v>
      </c>
      <c r="H1493" s="13" t="s">
        <v>50</v>
      </c>
      <c r="I1493" s="13" t="s">
        <v>50</v>
      </c>
      <c r="J1493" s="12">
        <v>45512</v>
      </c>
      <c r="K1493" s="13" t="s">
        <v>116</v>
      </c>
      <c r="L1493" s="13" t="s">
        <v>241</v>
      </c>
      <c r="M1493" s="13" t="s">
        <v>14895</v>
      </c>
      <c r="N1493" s="13" t="s">
        <v>14896</v>
      </c>
      <c r="O1493" s="13" t="s">
        <v>14897</v>
      </c>
      <c r="P1493" s="11">
        <v>8831</v>
      </c>
      <c r="Q1493" s="13" t="s">
        <v>245</v>
      </c>
      <c r="R1493" s="30" t="s">
        <v>14898</v>
      </c>
      <c r="S1493" s="33" t="s">
        <v>14899</v>
      </c>
      <c r="T1493" s="13" t="s">
        <v>50</v>
      </c>
      <c r="U1493" s="13" t="s">
        <v>50</v>
      </c>
      <c r="V1493" s="13">
        <v>1000000000</v>
      </c>
      <c r="W1493" s="13" t="s">
        <v>1960</v>
      </c>
      <c r="X1493" s="13">
        <v>6770522</v>
      </c>
      <c r="Y1493" s="13" t="s">
        <v>154</v>
      </c>
      <c r="Z1493" s="13">
        <v>3</v>
      </c>
      <c r="AA1493" s="13">
        <v>1000000000</v>
      </c>
      <c r="AB1493" s="13" t="s">
        <v>1960</v>
      </c>
      <c r="AC1493" s="13">
        <v>6770522</v>
      </c>
      <c r="AD1493" s="13" t="s">
        <v>241</v>
      </c>
      <c r="AE1493" s="13">
        <v>1155000000</v>
      </c>
      <c r="AF1493" s="13" t="s">
        <v>1960</v>
      </c>
      <c r="AG1493" s="13">
        <v>8185982</v>
      </c>
      <c r="AH1493" s="13">
        <v>1155000000</v>
      </c>
      <c r="AI1493" s="13" t="s">
        <v>1960</v>
      </c>
      <c r="AJ1493" s="13">
        <v>8185982</v>
      </c>
      <c r="AK1493" s="13" t="s">
        <v>14900</v>
      </c>
      <c r="AL1493" s="13" t="s">
        <v>50</v>
      </c>
      <c r="AM1493" s="13" t="s">
        <v>14901</v>
      </c>
      <c r="AN1493" s="13" t="s">
        <v>66</v>
      </c>
      <c r="AO1493" s="13" t="s">
        <v>14902</v>
      </c>
      <c r="AP1493" s="21" t="s">
        <v>14903</v>
      </c>
      <c r="AQ1493" s="13" t="s">
        <v>50</v>
      </c>
      <c r="AR1493" s="13" t="s">
        <v>50</v>
      </c>
    </row>
    <row r="1494" spans="1:44" ht="15" thickBot="1">
      <c r="A1494" s="4" t="s">
        <v>14904</v>
      </c>
      <c r="B1494" s="5">
        <v>37019</v>
      </c>
      <c r="C1494" s="6">
        <v>39083</v>
      </c>
      <c r="D1494" s="7" t="s">
        <v>45</v>
      </c>
      <c r="E1494" s="7" t="s">
        <v>46</v>
      </c>
      <c r="F1494" s="7" t="s">
        <v>70</v>
      </c>
      <c r="G1494" s="7" t="s">
        <v>176</v>
      </c>
      <c r="H1494" s="7" t="s">
        <v>50</v>
      </c>
      <c r="I1494" s="7" t="s">
        <v>50</v>
      </c>
      <c r="J1494" s="6">
        <v>45512</v>
      </c>
      <c r="K1494" s="7" t="s">
        <v>50</v>
      </c>
      <c r="L1494" s="7" t="s">
        <v>131</v>
      </c>
      <c r="M1494" s="7" t="s">
        <v>14905</v>
      </c>
      <c r="N1494" s="7" t="s">
        <v>14906</v>
      </c>
      <c r="O1494" s="7" t="s">
        <v>14907</v>
      </c>
      <c r="P1494" s="5">
        <v>8933</v>
      </c>
      <c r="Q1494" s="7" t="s">
        <v>397</v>
      </c>
      <c r="R1494" s="34" t="s">
        <v>14908</v>
      </c>
      <c r="S1494" s="34" t="s">
        <v>14909</v>
      </c>
      <c r="T1494" s="7" t="s">
        <v>14910</v>
      </c>
      <c r="U1494" s="7" t="s">
        <v>14911</v>
      </c>
      <c r="V1494" s="7">
        <v>30000000</v>
      </c>
      <c r="W1494" s="7" t="s">
        <v>60</v>
      </c>
      <c r="X1494" s="7">
        <v>30000000</v>
      </c>
      <c r="Y1494" s="7" t="s">
        <v>50</v>
      </c>
      <c r="Z1494" s="7">
        <v>4</v>
      </c>
      <c r="AA1494" s="7" t="s">
        <v>50</v>
      </c>
      <c r="AB1494" s="7" t="s">
        <v>50</v>
      </c>
      <c r="AC1494" s="7" t="s">
        <v>50</v>
      </c>
      <c r="AD1494" s="7" t="s">
        <v>50</v>
      </c>
      <c r="AE1494" s="7" t="s">
        <v>50</v>
      </c>
      <c r="AF1494" s="7" t="s">
        <v>50</v>
      </c>
      <c r="AG1494" s="7" t="s">
        <v>50</v>
      </c>
      <c r="AH1494" s="7">
        <v>154000000</v>
      </c>
      <c r="AI1494" s="7" t="s">
        <v>60</v>
      </c>
      <c r="AJ1494" s="7">
        <v>154000000</v>
      </c>
      <c r="AK1494" s="7" t="s">
        <v>14912</v>
      </c>
      <c r="AL1494" s="7" t="s">
        <v>50</v>
      </c>
      <c r="AM1494" s="7" t="s">
        <v>14913</v>
      </c>
      <c r="AN1494" s="7" t="s">
        <v>66</v>
      </c>
      <c r="AO1494" s="7" t="s">
        <v>14914</v>
      </c>
      <c r="AP1494" s="22" t="s">
        <v>14915</v>
      </c>
      <c r="AQ1494" s="7" t="s">
        <v>50</v>
      </c>
      <c r="AR1494" s="7" t="s">
        <v>50</v>
      </c>
    </row>
    <row r="1495" spans="1:44" ht="15" thickBot="1">
      <c r="A1495" s="10" t="s">
        <v>14916</v>
      </c>
      <c r="B1495" s="11">
        <v>26599</v>
      </c>
      <c r="C1495" s="12">
        <v>29587</v>
      </c>
      <c r="D1495" s="13" t="s">
        <v>45</v>
      </c>
      <c r="E1495" s="13" t="s">
        <v>46</v>
      </c>
      <c r="F1495" s="13" t="s">
        <v>47</v>
      </c>
      <c r="G1495" s="13" t="s">
        <v>87</v>
      </c>
      <c r="H1495" s="13" t="s">
        <v>2486</v>
      </c>
      <c r="I1495" s="13" t="s">
        <v>50</v>
      </c>
      <c r="J1495" s="12">
        <v>45510</v>
      </c>
      <c r="K1495" s="13" t="s">
        <v>50</v>
      </c>
      <c r="L1495" s="13" t="s">
        <v>62</v>
      </c>
      <c r="M1495" s="13" t="s">
        <v>14917</v>
      </c>
      <c r="N1495" s="13" t="s">
        <v>14918</v>
      </c>
      <c r="O1495" s="13" t="s">
        <v>14919</v>
      </c>
      <c r="P1495" s="11">
        <v>9068</v>
      </c>
      <c r="Q1495" s="13" t="s">
        <v>383</v>
      </c>
      <c r="R1495" s="33" t="s">
        <v>14920</v>
      </c>
      <c r="S1495" s="33" t="s">
        <v>14921</v>
      </c>
      <c r="T1495" s="13" t="s">
        <v>14922</v>
      </c>
      <c r="U1495" s="13" t="s">
        <v>14923</v>
      </c>
      <c r="V1495" s="13">
        <v>2200000</v>
      </c>
      <c r="W1495" s="13" t="s">
        <v>60</v>
      </c>
      <c r="X1495" s="13">
        <v>2200000</v>
      </c>
      <c r="Y1495" s="13" t="s">
        <v>61</v>
      </c>
      <c r="Z1495" s="13">
        <v>1</v>
      </c>
      <c r="AA1495" s="13">
        <v>2200000</v>
      </c>
      <c r="AB1495" s="13" t="s">
        <v>60</v>
      </c>
      <c r="AC1495" s="13">
        <v>2200000</v>
      </c>
      <c r="AD1495" s="13" t="s">
        <v>62</v>
      </c>
      <c r="AE1495" s="13">
        <v>2200000</v>
      </c>
      <c r="AF1495" s="13" t="s">
        <v>60</v>
      </c>
      <c r="AG1495" s="13">
        <v>2200000</v>
      </c>
      <c r="AH1495" s="13">
        <v>2200000</v>
      </c>
      <c r="AI1495" s="13" t="s">
        <v>60</v>
      </c>
      <c r="AJ1495" s="13">
        <v>2200000</v>
      </c>
      <c r="AK1495" s="13" t="s">
        <v>50</v>
      </c>
      <c r="AL1495" s="13" t="s">
        <v>50</v>
      </c>
      <c r="AM1495" s="13" t="s">
        <v>14924</v>
      </c>
      <c r="AN1495" s="13" t="s">
        <v>66</v>
      </c>
      <c r="AO1495" s="13" t="s">
        <v>50</v>
      </c>
      <c r="AP1495" s="13" t="s">
        <v>50</v>
      </c>
      <c r="AQ1495" s="21" t="s">
        <v>14925</v>
      </c>
      <c r="AR1495" s="13" t="s">
        <v>255</v>
      </c>
    </row>
    <row r="1496" spans="1:44" ht="15" thickBot="1">
      <c r="A1496" s="4" t="s">
        <v>14926</v>
      </c>
      <c r="B1496" s="7" t="s">
        <v>50</v>
      </c>
      <c r="C1496" s="6">
        <v>41640</v>
      </c>
      <c r="D1496" s="7" t="s">
        <v>45</v>
      </c>
      <c r="E1496" s="7" t="s">
        <v>46</v>
      </c>
      <c r="F1496" s="7" t="s">
        <v>70</v>
      </c>
      <c r="G1496" s="26" t="s">
        <v>54946</v>
      </c>
      <c r="H1496" s="7" t="s">
        <v>50</v>
      </c>
      <c r="I1496" s="7" t="s">
        <v>50</v>
      </c>
      <c r="J1496" s="6">
        <v>45511</v>
      </c>
      <c r="K1496" s="7" t="s">
        <v>177</v>
      </c>
      <c r="L1496" s="7" t="s">
        <v>241</v>
      </c>
      <c r="M1496" s="7" t="s">
        <v>14927</v>
      </c>
      <c r="N1496" s="7" t="s">
        <v>14928</v>
      </c>
      <c r="O1496" s="7" t="s">
        <v>14929</v>
      </c>
      <c r="P1496" s="5">
        <v>9093</v>
      </c>
      <c r="Q1496" s="7" t="s">
        <v>245</v>
      </c>
      <c r="R1496" s="34" t="s">
        <v>14930</v>
      </c>
      <c r="S1496" s="34" t="s">
        <v>14931</v>
      </c>
      <c r="T1496" s="7" t="s">
        <v>14932</v>
      </c>
      <c r="U1496" s="7">
        <v>917727866100</v>
      </c>
      <c r="V1496" s="7">
        <v>110000000</v>
      </c>
      <c r="W1496" s="7" t="s">
        <v>250</v>
      </c>
      <c r="X1496" s="7">
        <v>1310780</v>
      </c>
      <c r="Y1496" s="7" t="s">
        <v>154</v>
      </c>
      <c r="Z1496" s="7">
        <v>4</v>
      </c>
      <c r="AA1496" s="7">
        <v>110000000</v>
      </c>
      <c r="AB1496" s="7" t="s">
        <v>250</v>
      </c>
      <c r="AC1496" s="7">
        <v>1310780</v>
      </c>
      <c r="AD1496" s="7" t="s">
        <v>241</v>
      </c>
      <c r="AE1496" s="7">
        <v>140000000</v>
      </c>
      <c r="AF1496" s="7" t="s">
        <v>250</v>
      </c>
      <c r="AG1496" s="7">
        <v>1777983</v>
      </c>
      <c r="AH1496" s="7">
        <v>140000000</v>
      </c>
      <c r="AI1496" s="7" t="s">
        <v>250</v>
      </c>
      <c r="AJ1496" s="7">
        <v>1777983</v>
      </c>
      <c r="AK1496" s="7" t="s">
        <v>14933</v>
      </c>
      <c r="AL1496" s="7" t="s">
        <v>50</v>
      </c>
      <c r="AM1496" s="7" t="s">
        <v>14934</v>
      </c>
      <c r="AN1496" s="7" t="s">
        <v>66</v>
      </c>
      <c r="AO1496" s="7" t="s">
        <v>14935</v>
      </c>
      <c r="AP1496" s="7" t="s">
        <v>50</v>
      </c>
      <c r="AQ1496" s="22" t="s">
        <v>14936</v>
      </c>
      <c r="AR1496" s="7" t="s">
        <v>50</v>
      </c>
    </row>
    <row r="1497" spans="1:44" ht="15" thickBot="1">
      <c r="A1497" s="10" t="s">
        <v>9527</v>
      </c>
      <c r="B1497" s="11">
        <v>1882</v>
      </c>
      <c r="C1497" s="12">
        <v>41640</v>
      </c>
      <c r="D1497" s="13" t="s">
        <v>45</v>
      </c>
      <c r="E1497" s="13" t="s">
        <v>46</v>
      </c>
      <c r="F1497" s="13" t="s">
        <v>70</v>
      </c>
      <c r="G1497" s="13" t="s">
        <v>87</v>
      </c>
      <c r="H1497" s="13" t="s">
        <v>9528</v>
      </c>
      <c r="I1497" s="13" t="s">
        <v>50</v>
      </c>
      <c r="J1497" s="12">
        <v>45510</v>
      </c>
      <c r="K1497" s="13" t="s">
        <v>50</v>
      </c>
      <c r="L1497" s="13" t="s">
        <v>178</v>
      </c>
      <c r="M1497" s="13" t="s">
        <v>9529</v>
      </c>
      <c r="N1497" s="13" t="s">
        <v>2966</v>
      </c>
      <c r="O1497" s="13" t="s">
        <v>9530</v>
      </c>
      <c r="P1497" s="11">
        <v>9145</v>
      </c>
      <c r="Q1497" s="13" t="s">
        <v>50</v>
      </c>
      <c r="R1497" s="33" t="s">
        <v>9531</v>
      </c>
      <c r="S1497" s="33" t="s">
        <v>9532</v>
      </c>
      <c r="T1497" s="13" t="s">
        <v>9533</v>
      </c>
      <c r="U1497" s="13" t="s">
        <v>50</v>
      </c>
      <c r="V1497" s="13" t="s">
        <v>50</v>
      </c>
      <c r="W1497" s="13" t="s">
        <v>50</v>
      </c>
      <c r="X1497" s="13" t="s">
        <v>50</v>
      </c>
      <c r="Y1497" s="13" t="s">
        <v>50</v>
      </c>
      <c r="Z1497" s="13">
        <v>2</v>
      </c>
      <c r="AA1497" s="13" t="s">
        <v>50</v>
      </c>
      <c r="AB1497" s="13" t="s">
        <v>50</v>
      </c>
      <c r="AC1497" s="13" t="s">
        <v>50</v>
      </c>
      <c r="AD1497" s="13" t="s">
        <v>178</v>
      </c>
      <c r="AE1497" s="13">
        <v>5600000</v>
      </c>
      <c r="AF1497" s="13" t="s">
        <v>1085</v>
      </c>
      <c r="AG1497" s="13">
        <v>4228288</v>
      </c>
      <c r="AH1497" s="13">
        <v>5600000</v>
      </c>
      <c r="AI1497" s="13" t="s">
        <v>1085</v>
      </c>
      <c r="AJ1497" s="13">
        <v>4228288</v>
      </c>
      <c r="AK1497" s="13" t="s">
        <v>9534</v>
      </c>
      <c r="AL1497" s="13" t="s">
        <v>50</v>
      </c>
      <c r="AM1497" s="13" t="s">
        <v>9535</v>
      </c>
      <c r="AN1497" s="13" t="s">
        <v>66</v>
      </c>
      <c r="AO1497" s="13" t="s">
        <v>14937</v>
      </c>
      <c r="AP1497" s="21" t="s">
        <v>9537</v>
      </c>
      <c r="AQ1497" s="13" t="s">
        <v>50</v>
      </c>
      <c r="AR1497" s="13" t="s">
        <v>50</v>
      </c>
    </row>
    <row r="1498" spans="1:44" ht="15" thickBot="1">
      <c r="A1498" s="4" t="s">
        <v>14938</v>
      </c>
      <c r="B1498" s="5">
        <v>3018</v>
      </c>
      <c r="C1498" s="6">
        <v>35431</v>
      </c>
      <c r="D1498" s="7" t="s">
        <v>45</v>
      </c>
      <c r="E1498" s="7" t="s">
        <v>46</v>
      </c>
      <c r="F1498" s="7" t="s">
        <v>47</v>
      </c>
      <c r="G1498" s="7" t="s">
        <v>87</v>
      </c>
      <c r="H1498" s="7" t="s">
        <v>14939</v>
      </c>
      <c r="I1498" s="7" t="s">
        <v>50</v>
      </c>
      <c r="J1498" s="6">
        <v>45513</v>
      </c>
      <c r="K1498" s="7" t="s">
        <v>282</v>
      </c>
      <c r="L1498" s="7" t="s">
        <v>162</v>
      </c>
      <c r="M1498" s="7" t="s">
        <v>14940</v>
      </c>
      <c r="N1498" s="7" t="s">
        <v>133</v>
      </c>
      <c r="O1498" s="7" t="s">
        <v>14941</v>
      </c>
      <c r="P1498" s="5">
        <v>9220</v>
      </c>
      <c r="Q1498" s="7" t="s">
        <v>135</v>
      </c>
      <c r="R1498" s="34" t="s">
        <v>14942</v>
      </c>
      <c r="S1498" s="34" t="s">
        <v>14943</v>
      </c>
      <c r="T1498" s="7" t="s">
        <v>14944</v>
      </c>
      <c r="U1498" s="7" t="s">
        <v>14945</v>
      </c>
      <c r="V1498" s="7">
        <v>100800000</v>
      </c>
      <c r="W1498" s="7" t="s">
        <v>60</v>
      </c>
      <c r="X1498" s="7">
        <v>100800000</v>
      </c>
      <c r="Y1498" s="7" t="s">
        <v>61</v>
      </c>
      <c r="Z1498" s="7">
        <v>2</v>
      </c>
      <c r="AA1498" s="7" t="s">
        <v>50</v>
      </c>
      <c r="AB1498" s="7" t="s">
        <v>50</v>
      </c>
      <c r="AC1498" s="7" t="s">
        <v>50</v>
      </c>
      <c r="AD1498" s="7" t="s">
        <v>50</v>
      </c>
      <c r="AE1498" s="7" t="s">
        <v>50</v>
      </c>
      <c r="AF1498" s="7" t="s">
        <v>50</v>
      </c>
      <c r="AG1498" s="7" t="s">
        <v>50</v>
      </c>
      <c r="AH1498" s="7">
        <v>111300000</v>
      </c>
      <c r="AI1498" s="7" t="s">
        <v>60</v>
      </c>
      <c r="AJ1498" s="7">
        <v>111300000</v>
      </c>
      <c r="AK1498" s="7" t="s">
        <v>50</v>
      </c>
      <c r="AL1498" s="7" t="s">
        <v>50</v>
      </c>
      <c r="AM1498" s="7" t="s">
        <v>14946</v>
      </c>
      <c r="AN1498" s="7" t="s">
        <v>66</v>
      </c>
      <c r="AO1498" s="7" t="s">
        <v>14947</v>
      </c>
      <c r="AP1498" s="7" t="s">
        <v>50</v>
      </c>
      <c r="AQ1498" s="22" t="s">
        <v>14948</v>
      </c>
      <c r="AR1498" s="7" t="s">
        <v>50</v>
      </c>
    </row>
    <row r="1499" spans="1:44" ht="15" thickBot="1">
      <c r="A1499" s="10" t="s">
        <v>14949</v>
      </c>
      <c r="B1499" s="11">
        <v>758898</v>
      </c>
      <c r="C1499" s="12">
        <v>42005</v>
      </c>
      <c r="D1499" s="13" t="s">
        <v>45</v>
      </c>
      <c r="E1499" s="13" t="s">
        <v>46</v>
      </c>
      <c r="F1499" s="13" t="s">
        <v>70</v>
      </c>
      <c r="G1499" s="13" t="s">
        <v>71</v>
      </c>
      <c r="H1499" s="13" t="s">
        <v>10140</v>
      </c>
      <c r="I1499" s="13" t="s">
        <v>50</v>
      </c>
      <c r="J1499" s="12">
        <v>45515</v>
      </c>
      <c r="K1499" s="13" t="s">
        <v>116</v>
      </c>
      <c r="L1499" s="13" t="s">
        <v>283</v>
      </c>
      <c r="M1499" s="13" t="s">
        <v>14950</v>
      </c>
      <c r="N1499" s="13" t="s">
        <v>133</v>
      </c>
      <c r="O1499" s="13" t="s">
        <v>14951</v>
      </c>
      <c r="P1499" s="11">
        <v>9263</v>
      </c>
      <c r="Q1499" s="13" t="s">
        <v>135</v>
      </c>
      <c r="R1499" s="33" t="s">
        <v>14952</v>
      </c>
      <c r="S1499" s="33" t="s">
        <v>14953</v>
      </c>
      <c r="T1499" s="13" t="s">
        <v>14954</v>
      </c>
      <c r="U1499" s="13" t="s">
        <v>14955</v>
      </c>
      <c r="V1499" s="13" t="s">
        <v>50</v>
      </c>
      <c r="W1499" s="13" t="s">
        <v>50</v>
      </c>
      <c r="X1499" s="13" t="s">
        <v>50</v>
      </c>
      <c r="Y1499" s="13" t="s">
        <v>81</v>
      </c>
      <c r="Z1499" s="13">
        <v>11</v>
      </c>
      <c r="AA1499" s="13">
        <v>100000000</v>
      </c>
      <c r="AB1499" s="13" t="s">
        <v>60</v>
      </c>
      <c r="AC1499" s="13">
        <v>100000000</v>
      </c>
      <c r="AD1499" s="13" t="s">
        <v>124</v>
      </c>
      <c r="AE1499" s="13">
        <v>176736961</v>
      </c>
      <c r="AF1499" s="13" t="s">
        <v>60</v>
      </c>
      <c r="AG1499" s="13">
        <v>176736961</v>
      </c>
      <c r="AH1499" s="13">
        <v>195236961</v>
      </c>
      <c r="AI1499" s="13" t="s">
        <v>60</v>
      </c>
      <c r="AJ1499" s="13">
        <v>195236961</v>
      </c>
      <c r="AK1499" s="13" t="s">
        <v>14956</v>
      </c>
      <c r="AL1499" s="13" t="s">
        <v>50</v>
      </c>
      <c r="AM1499" s="13" t="s">
        <v>14957</v>
      </c>
      <c r="AN1499" s="13" t="s">
        <v>66</v>
      </c>
      <c r="AO1499" s="13" t="s">
        <v>14958</v>
      </c>
      <c r="AP1499" s="21" t="s">
        <v>14959</v>
      </c>
      <c r="AQ1499" s="13" t="s">
        <v>50</v>
      </c>
      <c r="AR1499" s="13" t="s">
        <v>50</v>
      </c>
    </row>
    <row r="1500" spans="1:44" ht="15" thickBot="1">
      <c r="A1500" s="4" t="s">
        <v>14960</v>
      </c>
      <c r="B1500" s="7" t="s">
        <v>50</v>
      </c>
      <c r="C1500" s="6">
        <v>45292</v>
      </c>
      <c r="D1500" s="7" t="s">
        <v>45</v>
      </c>
      <c r="E1500" s="7" t="s">
        <v>50</v>
      </c>
      <c r="F1500" s="7" t="s">
        <v>70</v>
      </c>
      <c r="G1500" s="26" t="s">
        <v>54946</v>
      </c>
      <c r="H1500" s="7" t="s">
        <v>50</v>
      </c>
      <c r="I1500" s="7" t="s">
        <v>50</v>
      </c>
      <c r="J1500" s="6">
        <v>45510</v>
      </c>
      <c r="K1500" s="7" t="s">
        <v>50</v>
      </c>
      <c r="L1500" s="7" t="s">
        <v>241</v>
      </c>
      <c r="M1500" s="7" t="s">
        <v>4841</v>
      </c>
      <c r="N1500" s="7" t="s">
        <v>1658</v>
      </c>
      <c r="O1500" s="7" t="s">
        <v>14961</v>
      </c>
      <c r="P1500" s="5">
        <v>9292</v>
      </c>
      <c r="Q1500" s="7" t="s">
        <v>93</v>
      </c>
      <c r="R1500" s="34" t="s">
        <v>14962</v>
      </c>
      <c r="S1500" s="34" t="s">
        <v>14963</v>
      </c>
      <c r="T1500" s="7" t="s">
        <v>14964</v>
      </c>
      <c r="U1500" s="7" t="s">
        <v>50</v>
      </c>
      <c r="V1500" s="7">
        <v>25000000</v>
      </c>
      <c r="W1500" s="7" t="s">
        <v>60</v>
      </c>
      <c r="X1500" s="7">
        <v>25000000</v>
      </c>
      <c r="Y1500" s="7" t="s">
        <v>154</v>
      </c>
      <c r="Z1500" s="7">
        <v>1</v>
      </c>
      <c r="AA1500" s="7">
        <v>25000000</v>
      </c>
      <c r="AB1500" s="7" t="s">
        <v>60</v>
      </c>
      <c r="AC1500" s="7">
        <v>25000000</v>
      </c>
      <c r="AD1500" s="7" t="s">
        <v>241</v>
      </c>
      <c r="AE1500" s="7">
        <v>25000000</v>
      </c>
      <c r="AF1500" s="7" t="s">
        <v>60</v>
      </c>
      <c r="AG1500" s="7">
        <v>25000000</v>
      </c>
      <c r="AH1500" s="7">
        <v>25000000</v>
      </c>
      <c r="AI1500" s="7" t="s">
        <v>60</v>
      </c>
      <c r="AJ1500" s="7">
        <v>25000000</v>
      </c>
      <c r="AK1500" s="7" t="s">
        <v>14965</v>
      </c>
      <c r="AL1500" s="7" t="s">
        <v>50</v>
      </c>
      <c r="AM1500" s="7" t="s">
        <v>14966</v>
      </c>
      <c r="AN1500" s="7" t="s">
        <v>993</v>
      </c>
      <c r="AO1500" s="7" t="s">
        <v>14967</v>
      </c>
      <c r="AP1500" s="22" t="s">
        <v>14968</v>
      </c>
      <c r="AQ1500" s="7" t="s">
        <v>50</v>
      </c>
      <c r="AR1500" s="7" t="s">
        <v>50</v>
      </c>
    </row>
    <row r="1501" spans="1:44" ht="15" thickBot="1">
      <c r="A1501" s="10" t="s">
        <v>14969</v>
      </c>
      <c r="B1501" s="13" t="s">
        <v>50</v>
      </c>
      <c r="C1501" s="12">
        <v>44927</v>
      </c>
      <c r="D1501" s="13" t="s">
        <v>45</v>
      </c>
      <c r="E1501" s="13" t="s">
        <v>46</v>
      </c>
      <c r="F1501" s="13" t="s">
        <v>70</v>
      </c>
      <c r="G1501" s="27" t="s">
        <v>54945</v>
      </c>
      <c r="H1501" s="13" t="s">
        <v>50</v>
      </c>
      <c r="I1501" s="13" t="s">
        <v>50</v>
      </c>
      <c r="J1501" s="12">
        <v>45505</v>
      </c>
      <c r="K1501" s="13" t="s">
        <v>50</v>
      </c>
      <c r="L1501" s="13" t="s">
        <v>467</v>
      </c>
      <c r="M1501" s="13" t="s">
        <v>14970</v>
      </c>
      <c r="N1501" s="13" t="s">
        <v>10407</v>
      </c>
      <c r="O1501" s="13" t="s">
        <v>14971</v>
      </c>
      <c r="P1501" s="11">
        <v>9347</v>
      </c>
      <c r="Q1501" s="13" t="s">
        <v>245</v>
      </c>
      <c r="R1501" s="33" t="s">
        <v>14972</v>
      </c>
      <c r="S1501" s="33" t="s">
        <v>14973</v>
      </c>
      <c r="T1501" s="13" t="s">
        <v>50</v>
      </c>
      <c r="U1501" s="13">
        <v>1063514802</v>
      </c>
      <c r="V1501" s="13">
        <v>2000000000</v>
      </c>
      <c r="W1501" s="13" t="s">
        <v>2946</v>
      </c>
      <c r="X1501" s="13">
        <v>1459667</v>
      </c>
      <c r="Y1501" s="13" t="s">
        <v>467</v>
      </c>
      <c r="Z1501" s="13">
        <v>1</v>
      </c>
      <c r="AA1501" s="13">
        <v>2000000000</v>
      </c>
      <c r="AB1501" s="13" t="s">
        <v>2946</v>
      </c>
      <c r="AC1501" s="13">
        <v>1459667</v>
      </c>
      <c r="AD1501" s="13" t="s">
        <v>467</v>
      </c>
      <c r="AE1501" s="13">
        <v>2000000000</v>
      </c>
      <c r="AF1501" s="13" t="s">
        <v>2946</v>
      </c>
      <c r="AG1501" s="13">
        <v>1459667</v>
      </c>
      <c r="AH1501" s="13">
        <v>2000000000</v>
      </c>
      <c r="AI1501" s="13" t="s">
        <v>2946</v>
      </c>
      <c r="AJ1501" s="13">
        <v>1459667</v>
      </c>
      <c r="AK1501" s="13" t="s">
        <v>14974</v>
      </c>
      <c r="AL1501" s="13" t="s">
        <v>50</v>
      </c>
      <c r="AM1501" s="13" t="s">
        <v>14975</v>
      </c>
      <c r="AN1501" s="13" t="s">
        <v>66</v>
      </c>
      <c r="AO1501" s="13" t="s">
        <v>14976</v>
      </c>
      <c r="AP1501" s="21" t="s">
        <v>14977</v>
      </c>
      <c r="AQ1501" s="13" t="s">
        <v>50</v>
      </c>
      <c r="AR1501" s="13" t="s">
        <v>50</v>
      </c>
    </row>
    <row r="1502" spans="1:44" ht="15" thickBot="1">
      <c r="A1502" s="4" t="s">
        <v>14978</v>
      </c>
      <c r="B1502" s="7">
        <v>127</v>
      </c>
      <c r="C1502" s="6">
        <v>43831</v>
      </c>
      <c r="D1502" s="7" t="s">
        <v>45</v>
      </c>
      <c r="E1502" s="7" t="s">
        <v>46</v>
      </c>
      <c r="F1502" s="7" t="s">
        <v>70</v>
      </c>
      <c r="G1502" s="27" t="s">
        <v>54945</v>
      </c>
      <c r="H1502" s="7" t="s">
        <v>1091</v>
      </c>
      <c r="I1502" s="7" t="s">
        <v>50</v>
      </c>
      <c r="J1502" s="6">
        <v>45510</v>
      </c>
      <c r="K1502" s="7" t="s">
        <v>50</v>
      </c>
      <c r="L1502" s="7" t="s">
        <v>178</v>
      </c>
      <c r="M1502" s="7" t="s">
        <v>14979</v>
      </c>
      <c r="N1502" s="7" t="s">
        <v>14980</v>
      </c>
      <c r="O1502" s="7" t="s">
        <v>14981</v>
      </c>
      <c r="P1502" s="5">
        <v>9447</v>
      </c>
      <c r="Q1502" s="7" t="s">
        <v>1080</v>
      </c>
      <c r="R1502" s="34" t="s">
        <v>14982</v>
      </c>
      <c r="S1502" s="34" t="s">
        <v>14983</v>
      </c>
      <c r="T1502" s="7" t="s">
        <v>50</v>
      </c>
      <c r="U1502" s="7" t="s">
        <v>50</v>
      </c>
      <c r="V1502" s="7">
        <v>5202961</v>
      </c>
      <c r="W1502" s="7" t="s">
        <v>60</v>
      </c>
      <c r="X1502" s="7">
        <v>5202961</v>
      </c>
      <c r="Y1502" s="7" t="s">
        <v>50</v>
      </c>
      <c r="Z1502" s="7">
        <v>5</v>
      </c>
      <c r="AA1502" s="7">
        <v>5202961</v>
      </c>
      <c r="AB1502" s="7" t="s">
        <v>60</v>
      </c>
      <c r="AC1502" s="7">
        <v>5202961</v>
      </c>
      <c r="AD1502" s="7" t="s">
        <v>178</v>
      </c>
      <c r="AE1502" s="7">
        <v>7677961</v>
      </c>
      <c r="AF1502" s="7" t="s">
        <v>60</v>
      </c>
      <c r="AG1502" s="7">
        <v>7677961</v>
      </c>
      <c r="AH1502" s="7">
        <v>7702961</v>
      </c>
      <c r="AI1502" s="7" t="s">
        <v>60</v>
      </c>
      <c r="AJ1502" s="7">
        <v>7702961</v>
      </c>
      <c r="AK1502" s="7" t="s">
        <v>14984</v>
      </c>
      <c r="AL1502" s="7" t="s">
        <v>50</v>
      </c>
      <c r="AM1502" s="7" t="s">
        <v>14985</v>
      </c>
      <c r="AN1502" s="7" t="s">
        <v>66</v>
      </c>
      <c r="AO1502" s="7" t="s">
        <v>14986</v>
      </c>
      <c r="AP1502" s="22" t="s">
        <v>14987</v>
      </c>
      <c r="AQ1502" s="7" t="s">
        <v>50</v>
      </c>
      <c r="AR1502" s="7" t="s">
        <v>50</v>
      </c>
    </row>
    <row r="1503" spans="1:44" ht="15" thickBot="1">
      <c r="A1503" s="10" t="s">
        <v>14988</v>
      </c>
      <c r="B1503" s="13">
        <v>205</v>
      </c>
      <c r="C1503" s="12">
        <v>43466</v>
      </c>
      <c r="D1503" s="13" t="s">
        <v>45</v>
      </c>
      <c r="E1503" s="13" t="s">
        <v>46</v>
      </c>
      <c r="F1503" s="13" t="s">
        <v>70</v>
      </c>
      <c r="G1503" s="26" t="s">
        <v>54946</v>
      </c>
      <c r="H1503" s="13" t="s">
        <v>50</v>
      </c>
      <c r="I1503" s="13" t="s">
        <v>50</v>
      </c>
      <c r="J1503" s="12">
        <v>45511</v>
      </c>
      <c r="K1503" s="13" t="s">
        <v>50</v>
      </c>
      <c r="L1503" s="13" t="s">
        <v>147</v>
      </c>
      <c r="M1503" s="13" t="s">
        <v>14989</v>
      </c>
      <c r="N1503" s="13" t="s">
        <v>2941</v>
      </c>
      <c r="O1503" s="13" t="s">
        <v>14990</v>
      </c>
      <c r="P1503" s="11">
        <v>9454</v>
      </c>
      <c r="Q1503" s="13" t="s">
        <v>245</v>
      </c>
      <c r="R1503" s="33" t="s">
        <v>14991</v>
      </c>
      <c r="S1503" s="33" t="s">
        <v>14992</v>
      </c>
      <c r="T1503" s="13" t="s">
        <v>14993</v>
      </c>
      <c r="U1503" s="13" t="s">
        <v>50</v>
      </c>
      <c r="V1503" s="13">
        <v>12500000000</v>
      </c>
      <c r="W1503" s="13" t="s">
        <v>2946</v>
      </c>
      <c r="X1503" s="13">
        <v>9084850</v>
      </c>
      <c r="Y1503" s="13" t="s">
        <v>154</v>
      </c>
      <c r="Z1503" s="13">
        <v>7</v>
      </c>
      <c r="AA1503" s="13">
        <v>12500000000</v>
      </c>
      <c r="AB1503" s="13" t="s">
        <v>2946</v>
      </c>
      <c r="AC1503" s="13">
        <v>9084850</v>
      </c>
      <c r="AD1503" s="13" t="s">
        <v>147</v>
      </c>
      <c r="AE1503" s="13">
        <v>16500000000</v>
      </c>
      <c r="AF1503" s="13" t="s">
        <v>2946</v>
      </c>
      <c r="AG1503" s="13">
        <v>12236119</v>
      </c>
      <c r="AH1503" s="13">
        <v>16500000000</v>
      </c>
      <c r="AI1503" s="13" t="s">
        <v>2946</v>
      </c>
      <c r="AJ1503" s="13">
        <v>12236119</v>
      </c>
      <c r="AK1503" s="13" t="s">
        <v>14994</v>
      </c>
      <c r="AL1503" s="13" t="s">
        <v>50</v>
      </c>
      <c r="AM1503" s="13" t="s">
        <v>14995</v>
      </c>
      <c r="AN1503" s="13" t="s">
        <v>66</v>
      </c>
      <c r="AO1503" s="13" t="s">
        <v>50</v>
      </c>
      <c r="AP1503" s="13" t="s">
        <v>50</v>
      </c>
      <c r="AQ1503" s="21" t="s">
        <v>14996</v>
      </c>
      <c r="AR1503" s="13" t="s">
        <v>255</v>
      </c>
    </row>
    <row r="1504" spans="1:44" ht="15" thickBot="1">
      <c r="A1504" s="4" t="s">
        <v>14997</v>
      </c>
      <c r="B1504" s="5">
        <v>6276</v>
      </c>
      <c r="C1504" s="6">
        <v>33604</v>
      </c>
      <c r="D1504" s="7" t="s">
        <v>45</v>
      </c>
      <c r="E1504" s="7" t="s">
        <v>46</v>
      </c>
      <c r="F1504" s="7" t="s">
        <v>47</v>
      </c>
      <c r="G1504" s="7" t="s">
        <v>145</v>
      </c>
      <c r="H1504" s="7" t="s">
        <v>14998</v>
      </c>
      <c r="I1504" s="7" t="s">
        <v>50</v>
      </c>
      <c r="J1504" s="6">
        <v>45509</v>
      </c>
      <c r="K1504" s="7" t="s">
        <v>72</v>
      </c>
      <c r="L1504" s="7" t="s">
        <v>162</v>
      </c>
      <c r="M1504" s="7" t="s">
        <v>1913</v>
      </c>
      <c r="N1504" s="7" t="s">
        <v>628</v>
      </c>
      <c r="O1504" s="7" t="s">
        <v>14999</v>
      </c>
      <c r="P1504" s="5">
        <v>9573</v>
      </c>
      <c r="Q1504" s="7" t="s">
        <v>630</v>
      </c>
      <c r="R1504" s="34" t="s">
        <v>15000</v>
      </c>
      <c r="S1504" s="34" t="s">
        <v>15001</v>
      </c>
      <c r="T1504" s="7" t="s">
        <v>15002</v>
      </c>
      <c r="U1504" s="7" t="s">
        <v>15003</v>
      </c>
      <c r="V1504" s="7">
        <v>500000000</v>
      </c>
      <c r="W1504" s="7" t="s">
        <v>60</v>
      </c>
      <c r="X1504" s="7">
        <v>500000000</v>
      </c>
      <c r="Y1504" s="7" t="s">
        <v>61</v>
      </c>
      <c r="Z1504" s="7">
        <v>1</v>
      </c>
      <c r="AA1504" s="7" t="s">
        <v>50</v>
      </c>
      <c r="AB1504" s="7" t="s">
        <v>50</v>
      </c>
      <c r="AC1504" s="7" t="s">
        <v>50</v>
      </c>
      <c r="AD1504" s="7" t="s">
        <v>50</v>
      </c>
      <c r="AE1504" s="7" t="s">
        <v>50</v>
      </c>
      <c r="AF1504" s="7" t="s">
        <v>50</v>
      </c>
      <c r="AG1504" s="7" t="s">
        <v>50</v>
      </c>
      <c r="AH1504" s="7">
        <v>500000000</v>
      </c>
      <c r="AI1504" s="7" t="s">
        <v>60</v>
      </c>
      <c r="AJ1504" s="7">
        <v>500000000</v>
      </c>
      <c r="AK1504" s="7" t="s">
        <v>50</v>
      </c>
      <c r="AL1504" s="7" t="s">
        <v>15004</v>
      </c>
      <c r="AM1504" s="7" t="s">
        <v>15005</v>
      </c>
      <c r="AN1504" s="7" t="s">
        <v>66</v>
      </c>
      <c r="AO1504" s="7" t="s">
        <v>15006</v>
      </c>
      <c r="AP1504" s="22" t="s">
        <v>15007</v>
      </c>
      <c r="AQ1504" s="22" t="s">
        <v>15008</v>
      </c>
      <c r="AR1504" s="7" t="s">
        <v>50</v>
      </c>
    </row>
    <row r="1505" spans="1:44" ht="15" thickBot="1">
      <c r="A1505" s="10" t="s">
        <v>15009</v>
      </c>
      <c r="B1505" s="13">
        <v>75</v>
      </c>
      <c r="C1505" s="12">
        <v>44562</v>
      </c>
      <c r="D1505" s="13" t="s">
        <v>45</v>
      </c>
      <c r="E1505" s="13" t="s">
        <v>46</v>
      </c>
      <c r="F1505" s="13" t="s">
        <v>70</v>
      </c>
      <c r="G1505" s="26" t="s">
        <v>54946</v>
      </c>
      <c r="H1505" s="13" t="s">
        <v>50</v>
      </c>
      <c r="I1505" s="13" t="s">
        <v>50</v>
      </c>
      <c r="J1505" s="12">
        <v>45508</v>
      </c>
      <c r="K1505" s="13" t="s">
        <v>50</v>
      </c>
      <c r="L1505" s="13" t="s">
        <v>1624</v>
      </c>
      <c r="M1505" s="13" t="s">
        <v>15010</v>
      </c>
      <c r="N1505" s="13" t="s">
        <v>15011</v>
      </c>
      <c r="O1505" s="13" t="s">
        <v>15012</v>
      </c>
      <c r="P1505" s="11">
        <v>9639</v>
      </c>
      <c r="Q1505" s="13" t="s">
        <v>1783</v>
      </c>
      <c r="R1505" s="33" t="s">
        <v>15013</v>
      </c>
      <c r="S1505" s="33" t="s">
        <v>15014</v>
      </c>
      <c r="T1505" s="13" t="s">
        <v>50</v>
      </c>
      <c r="U1505" s="13" t="s">
        <v>50</v>
      </c>
      <c r="V1505" s="13" t="s">
        <v>50</v>
      </c>
      <c r="W1505" s="13" t="s">
        <v>50</v>
      </c>
      <c r="X1505" s="13" t="s">
        <v>50</v>
      </c>
      <c r="Y1505" s="13" t="s">
        <v>467</v>
      </c>
      <c r="Z1505" s="13">
        <v>2</v>
      </c>
      <c r="AA1505" s="13" t="s">
        <v>50</v>
      </c>
      <c r="AB1505" s="13" t="s">
        <v>50</v>
      </c>
      <c r="AC1505" s="13" t="s">
        <v>50</v>
      </c>
      <c r="AD1505" s="13" t="s">
        <v>1624</v>
      </c>
      <c r="AE1505" s="13">
        <v>100000</v>
      </c>
      <c r="AF1505" s="13" t="s">
        <v>60</v>
      </c>
      <c r="AG1505" s="13">
        <v>100000</v>
      </c>
      <c r="AH1505" s="13">
        <v>100000</v>
      </c>
      <c r="AI1505" s="13" t="s">
        <v>60</v>
      </c>
      <c r="AJ1505" s="13">
        <v>100000</v>
      </c>
      <c r="AK1505" s="13" t="s">
        <v>15015</v>
      </c>
      <c r="AL1505" s="13" t="s">
        <v>50</v>
      </c>
      <c r="AM1505" s="13" t="s">
        <v>15016</v>
      </c>
      <c r="AN1505" s="13" t="s">
        <v>253</v>
      </c>
      <c r="AO1505" s="13" t="s">
        <v>15017</v>
      </c>
      <c r="AP1505" s="21" t="s">
        <v>15018</v>
      </c>
      <c r="AQ1505" s="13" t="s">
        <v>50</v>
      </c>
      <c r="AR1505" s="13" t="s">
        <v>50</v>
      </c>
    </row>
    <row r="1506" spans="1:44" ht="15" thickBot="1">
      <c r="A1506" s="4" t="s">
        <v>15019</v>
      </c>
      <c r="B1506" s="7" t="s">
        <v>50</v>
      </c>
      <c r="C1506" s="6">
        <v>44562</v>
      </c>
      <c r="D1506" s="7" t="s">
        <v>45</v>
      </c>
      <c r="E1506" s="7" t="s">
        <v>46</v>
      </c>
      <c r="F1506" s="7" t="s">
        <v>70</v>
      </c>
      <c r="G1506" s="26" t="s">
        <v>54946</v>
      </c>
      <c r="H1506" s="7" t="s">
        <v>50</v>
      </c>
      <c r="I1506" s="7" t="s">
        <v>50</v>
      </c>
      <c r="J1506" s="6">
        <v>45505</v>
      </c>
      <c r="K1506" s="7" t="s">
        <v>50</v>
      </c>
      <c r="L1506" s="7" t="s">
        <v>467</v>
      </c>
      <c r="M1506" s="7" t="s">
        <v>15020</v>
      </c>
      <c r="N1506" s="7" t="s">
        <v>7997</v>
      </c>
      <c r="O1506" s="7" t="s">
        <v>15021</v>
      </c>
      <c r="P1506" s="5">
        <v>9668</v>
      </c>
      <c r="Q1506" s="7" t="s">
        <v>360</v>
      </c>
      <c r="R1506" s="34" t="s">
        <v>15022</v>
      </c>
      <c r="S1506" s="34" t="s">
        <v>15023</v>
      </c>
      <c r="T1506" s="7" t="s">
        <v>50</v>
      </c>
      <c r="U1506" s="7" t="s">
        <v>50</v>
      </c>
      <c r="V1506" s="7">
        <v>1850000</v>
      </c>
      <c r="W1506" s="7" t="s">
        <v>209</v>
      </c>
      <c r="X1506" s="7">
        <v>2004012</v>
      </c>
      <c r="Y1506" s="7" t="s">
        <v>467</v>
      </c>
      <c r="Z1506" s="7">
        <v>1</v>
      </c>
      <c r="AA1506" s="7">
        <v>1850000</v>
      </c>
      <c r="AB1506" s="7" t="s">
        <v>209</v>
      </c>
      <c r="AC1506" s="7">
        <v>2004012</v>
      </c>
      <c r="AD1506" s="7" t="s">
        <v>467</v>
      </c>
      <c r="AE1506" s="7">
        <v>1850000</v>
      </c>
      <c r="AF1506" s="7" t="s">
        <v>209</v>
      </c>
      <c r="AG1506" s="7">
        <v>2004012</v>
      </c>
      <c r="AH1506" s="7">
        <v>1850000</v>
      </c>
      <c r="AI1506" s="7" t="s">
        <v>209</v>
      </c>
      <c r="AJ1506" s="7">
        <v>2004012</v>
      </c>
      <c r="AK1506" s="7" t="s">
        <v>50</v>
      </c>
      <c r="AL1506" s="7" t="s">
        <v>50</v>
      </c>
      <c r="AM1506" s="7" t="s">
        <v>15024</v>
      </c>
      <c r="AN1506" s="7" t="s">
        <v>66</v>
      </c>
      <c r="AO1506" s="7" t="s">
        <v>15025</v>
      </c>
      <c r="AP1506" s="22" t="s">
        <v>15026</v>
      </c>
      <c r="AQ1506" s="7" t="s">
        <v>50</v>
      </c>
      <c r="AR1506" s="7" t="s">
        <v>50</v>
      </c>
    </row>
    <row r="1507" spans="1:44" ht="15" thickBot="1">
      <c r="A1507" s="10" t="s">
        <v>15027</v>
      </c>
      <c r="B1507" s="11">
        <v>4015</v>
      </c>
      <c r="C1507" s="12">
        <v>39814</v>
      </c>
      <c r="D1507" s="13" t="s">
        <v>45</v>
      </c>
      <c r="E1507" s="13" t="s">
        <v>46</v>
      </c>
      <c r="F1507" s="13" t="s">
        <v>70</v>
      </c>
      <c r="G1507" s="13" t="s">
        <v>145</v>
      </c>
      <c r="H1507" s="13" t="s">
        <v>15028</v>
      </c>
      <c r="I1507" s="13" t="s">
        <v>50</v>
      </c>
      <c r="J1507" s="12">
        <v>45505</v>
      </c>
      <c r="K1507" s="13" t="s">
        <v>116</v>
      </c>
      <c r="L1507" s="13" t="s">
        <v>131</v>
      </c>
      <c r="M1507" s="13" t="s">
        <v>15029</v>
      </c>
      <c r="N1507" s="13" t="s">
        <v>15030</v>
      </c>
      <c r="O1507" s="13" t="s">
        <v>15031</v>
      </c>
      <c r="P1507" s="11">
        <v>9793</v>
      </c>
      <c r="Q1507" s="13" t="s">
        <v>707</v>
      </c>
      <c r="R1507" s="30" t="s">
        <v>15032</v>
      </c>
      <c r="S1507" s="33" t="s">
        <v>15033</v>
      </c>
      <c r="T1507" s="13" t="s">
        <v>15034</v>
      </c>
      <c r="U1507" s="13" t="s">
        <v>15035</v>
      </c>
      <c r="V1507" s="13">
        <v>160000000</v>
      </c>
      <c r="W1507" s="13" t="s">
        <v>139</v>
      </c>
      <c r="X1507" s="13">
        <v>203642917</v>
      </c>
      <c r="Y1507" s="13" t="s">
        <v>50</v>
      </c>
      <c r="Z1507" s="13">
        <v>7</v>
      </c>
      <c r="AA1507" s="13" t="s">
        <v>50</v>
      </c>
      <c r="AB1507" s="13" t="s">
        <v>50</v>
      </c>
      <c r="AC1507" s="13" t="s">
        <v>50</v>
      </c>
      <c r="AD1507" s="13" t="s">
        <v>1471</v>
      </c>
      <c r="AE1507" s="13">
        <v>527480045</v>
      </c>
      <c r="AF1507" s="13" t="s">
        <v>60</v>
      </c>
      <c r="AG1507" s="13">
        <v>527480045</v>
      </c>
      <c r="AH1507" s="13">
        <v>1246122962</v>
      </c>
      <c r="AI1507" s="13" t="s">
        <v>60</v>
      </c>
      <c r="AJ1507" s="13">
        <v>1246122962</v>
      </c>
      <c r="AK1507" s="13" t="s">
        <v>15036</v>
      </c>
      <c r="AL1507" s="13" t="s">
        <v>50</v>
      </c>
      <c r="AM1507" s="13" t="s">
        <v>15037</v>
      </c>
      <c r="AN1507" s="13" t="s">
        <v>66</v>
      </c>
      <c r="AO1507" s="13" t="s">
        <v>15038</v>
      </c>
      <c r="AP1507" s="13" t="s">
        <v>50</v>
      </c>
      <c r="AQ1507" s="21" t="s">
        <v>15039</v>
      </c>
      <c r="AR1507" s="13" t="s">
        <v>50</v>
      </c>
    </row>
    <row r="1508" spans="1:44" ht="15" thickBot="1">
      <c r="A1508" s="4" t="s">
        <v>15040</v>
      </c>
      <c r="B1508" s="5">
        <v>3013</v>
      </c>
      <c r="C1508" s="6">
        <v>38718</v>
      </c>
      <c r="D1508" s="7" t="s">
        <v>45</v>
      </c>
      <c r="E1508" s="7" t="s">
        <v>46</v>
      </c>
      <c r="F1508" s="7" t="s">
        <v>47</v>
      </c>
      <c r="G1508" s="26" t="s">
        <v>54946</v>
      </c>
      <c r="H1508" s="7" t="s">
        <v>15041</v>
      </c>
      <c r="I1508" s="7" t="s">
        <v>50</v>
      </c>
      <c r="J1508" s="6">
        <v>45506</v>
      </c>
      <c r="K1508" s="7" t="s">
        <v>50</v>
      </c>
      <c r="L1508" s="7" t="s">
        <v>62</v>
      </c>
      <c r="M1508" s="7" t="s">
        <v>2610</v>
      </c>
      <c r="N1508" s="7" t="s">
        <v>2022</v>
      </c>
      <c r="O1508" s="7" t="s">
        <v>15042</v>
      </c>
      <c r="P1508" s="5">
        <v>9910</v>
      </c>
      <c r="Q1508" s="7" t="s">
        <v>1116</v>
      </c>
      <c r="R1508" s="34" t="s">
        <v>15043</v>
      </c>
      <c r="S1508" s="34" t="s">
        <v>15044</v>
      </c>
      <c r="T1508" s="7" t="s">
        <v>50</v>
      </c>
      <c r="U1508" s="7" t="s">
        <v>15045</v>
      </c>
      <c r="V1508" s="7">
        <v>4500000</v>
      </c>
      <c r="W1508" s="7" t="s">
        <v>60</v>
      </c>
      <c r="X1508" s="7">
        <v>4500000</v>
      </c>
      <c r="Y1508" s="7" t="s">
        <v>171</v>
      </c>
      <c r="Z1508" s="7">
        <v>2</v>
      </c>
      <c r="AA1508" s="7">
        <v>4500000</v>
      </c>
      <c r="AB1508" s="7" t="s">
        <v>60</v>
      </c>
      <c r="AC1508" s="7">
        <v>4500000</v>
      </c>
      <c r="AD1508" s="7" t="s">
        <v>62</v>
      </c>
      <c r="AE1508" s="7">
        <v>9700000</v>
      </c>
      <c r="AF1508" s="7" t="s">
        <v>60</v>
      </c>
      <c r="AG1508" s="7">
        <v>9700000</v>
      </c>
      <c r="AH1508" s="7">
        <v>9700000</v>
      </c>
      <c r="AI1508" s="7" t="s">
        <v>60</v>
      </c>
      <c r="AJ1508" s="7">
        <v>9700000</v>
      </c>
      <c r="AK1508" s="7" t="s">
        <v>50</v>
      </c>
      <c r="AL1508" s="7" t="s">
        <v>50</v>
      </c>
      <c r="AM1508" s="7" t="s">
        <v>15046</v>
      </c>
      <c r="AN1508" s="7" t="s">
        <v>66</v>
      </c>
      <c r="AO1508" s="7" t="s">
        <v>15047</v>
      </c>
      <c r="AP1508" s="22" t="s">
        <v>15048</v>
      </c>
      <c r="AQ1508" s="7" t="s">
        <v>50</v>
      </c>
      <c r="AR1508" s="7" t="s">
        <v>50</v>
      </c>
    </row>
    <row r="1509" spans="1:44" ht="15" thickBot="1">
      <c r="A1509" s="10" t="s">
        <v>15049</v>
      </c>
      <c r="B1509" s="13">
        <v>11</v>
      </c>
      <c r="C1509" s="12">
        <v>44562</v>
      </c>
      <c r="D1509" s="13" t="s">
        <v>45</v>
      </c>
      <c r="E1509" s="13" t="s">
        <v>46</v>
      </c>
      <c r="F1509" s="13" t="s">
        <v>70</v>
      </c>
      <c r="G1509" s="26" t="s">
        <v>54946</v>
      </c>
      <c r="H1509" s="13" t="s">
        <v>50</v>
      </c>
      <c r="I1509" s="13" t="s">
        <v>50</v>
      </c>
      <c r="J1509" s="12">
        <v>45512</v>
      </c>
      <c r="K1509" s="13" t="s">
        <v>50</v>
      </c>
      <c r="L1509" s="13" t="s">
        <v>210</v>
      </c>
      <c r="M1509" s="13" t="s">
        <v>15050</v>
      </c>
      <c r="N1509" s="13" t="s">
        <v>133</v>
      </c>
      <c r="O1509" s="13" t="s">
        <v>15051</v>
      </c>
      <c r="P1509" s="11">
        <v>9973</v>
      </c>
      <c r="Q1509" s="13" t="s">
        <v>135</v>
      </c>
      <c r="R1509" s="30" t="s">
        <v>15052</v>
      </c>
      <c r="S1509" s="33" t="s">
        <v>15053</v>
      </c>
      <c r="T1509" s="13" t="s">
        <v>15054</v>
      </c>
      <c r="U1509" s="13" t="s">
        <v>50</v>
      </c>
      <c r="V1509" s="13">
        <v>500000000</v>
      </c>
      <c r="W1509" s="13" t="s">
        <v>60</v>
      </c>
      <c r="X1509" s="13">
        <v>500000000</v>
      </c>
      <c r="Y1509" s="13" t="s">
        <v>50</v>
      </c>
      <c r="Z1509" s="13">
        <v>3</v>
      </c>
      <c r="AA1509" s="13">
        <v>500000000</v>
      </c>
      <c r="AB1509" s="13" t="s">
        <v>60</v>
      </c>
      <c r="AC1509" s="13">
        <v>500000000</v>
      </c>
      <c r="AD1509" s="13" t="s">
        <v>210</v>
      </c>
      <c r="AE1509" s="13">
        <v>1062046643</v>
      </c>
      <c r="AF1509" s="13" t="s">
        <v>60</v>
      </c>
      <c r="AG1509" s="13">
        <v>1062046643</v>
      </c>
      <c r="AH1509" s="13">
        <v>1062046643</v>
      </c>
      <c r="AI1509" s="13" t="s">
        <v>60</v>
      </c>
      <c r="AJ1509" s="13">
        <v>1062046643</v>
      </c>
      <c r="AK1509" s="13" t="s">
        <v>50</v>
      </c>
      <c r="AL1509" s="13" t="s">
        <v>50</v>
      </c>
      <c r="AM1509" s="13" t="s">
        <v>15055</v>
      </c>
      <c r="AN1509" s="13" t="s">
        <v>66</v>
      </c>
      <c r="AO1509" s="13" t="s">
        <v>15056</v>
      </c>
      <c r="AP1509" s="21" t="s">
        <v>15057</v>
      </c>
      <c r="AQ1509" s="13" t="s">
        <v>50</v>
      </c>
      <c r="AR1509" s="13" t="s">
        <v>50</v>
      </c>
    </row>
    <row r="1510" spans="1:44" ht="15" thickBot="1">
      <c r="A1510" s="4" t="s">
        <v>15058</v>
      </c>
      <c r="B1510" s="7" t="s">
        <v>50</v>
      </c>
      <c r="C1510" s="6">
        <v>38718</v>
      </c>
      <c r="D1510" s="7" t="s">
        <v>45</v>
      </c>
      <c r="E1510" s="7" t="s">
        <v>46</v>
      </c>
      <c r="F1510" s="7" t="s">
        <v>47</v>
      </c>
      <c r="G1510" s="27" t="s">
        <v>54945</v>
      </c>
      <c r="H1510" s="7" t="s">
        <v>240</v>
      </c>
      <c r="I1510" s="7" t="s">
        <v>50</v>
      </c>
      <c r="J1510" s="6">
        <v>45511</v>
      </c>
      <c r="K1510" s="7" t="s">
        <v>89</v>
      </c>
      <c r="L1510" s="7" t="s">
        <v>62</v>
      </c>
      <c r="M1510" s="7" t="s">
        <v>7203</v>
      </c>
      <c r="N1510" s="7" t="s">
        <v>15059</v>
      </c>
      <c r="O1510" s="7" t="s">
        <v>15060</v>
      </c>
      <c r="P1510" s="5">
        <v>10108</v>
      </c>
      <c r="Q1510" s="7" t="s">
        <v>50</v>
      </c>
      <c r="R1510" s="34" t="s">
        <v>15061</v>
      </c>
      <c r="S1510" s="34" t="s">
        <v>15062</v>
      </c>
      <c r="T1510" s="7" t="s">
        <v>15063</v>
      </c>
      <c r="U1510" s="7" t="s">
        <v>15064</v>
      </c>
      <c r="V1510" s="7">
        <v>9000000</v>
      </c>
      <c r="W1510" s="7" t="s">
        <v>1085</v>
      </c>
      <c r="X1510" s="7">
        <v>6548488</v>
      </c>
      <c r="Y1510" s="7" t="s">
        <v>61</v>
      </c>
      <c r="Z1510" s="7">
        <v>11</v>
      </c>
      <c r="AA1510" s="7">
        <v>9000000</v>
      </c>
      <c r="AB1510" s="7" t="s">
        <v>1085</v>
      </c>
      <c r="AC1510" s="7">
        <v>6548488</v>
      </c>
      <c r="AD1510" s="7" t="s">
        <v>62</v>
      </c>
      <c r="AE1510" s="7">
        <v>76752799</v>
      </c>
      <c r="AF1510" s="7" t="s">
        <v>60</v>
      </c>
      <c r="AG1510" s="7">
        <v>76752799</v>
      </c>
      <c r="AH1510" s="7">
        <v>76752799</v>
      </c>
      <c r="AI1510" s="7" t="s">
        <v>60</v>
      </c>
      <c r="AJ1510" s="7">
        <v>76752799</v>
      </c>
      <c r="AK1510" s="7" t="s">
        <v>15065</v>
      </c>
      <c r="AL1510" s="7" t="s">
        <v>50</v>
      </c>
      <c r="AM1510" s="7" t="s">
        <v>15066</v>
      </c>
      <c r="AN1510" s="7" t="s">
        <v>66</v>
      </c>
      <c r="AO1510" s="7" t="s">
        <v>15067</v>
      </c>
      <c r="AP1510" s="7" t="s">
        <v>50</v>
      </c>
      <c r="AQ1510" s="22" t="s">
        <v>15068</v>
      </c>
      <c r="AR1510" s="7" t="s">
        <v>50</v>
      </c>
    </row>
    <row r="1511" spans="1:44" ht="15" thickBot="1">
      <c r="A1511" s="10" t="s">
        <v>15069</v>
      </c>
      <c r="B1511" s="13">
        <v>156</v>
      </c>
      <c r="C1511" s="12">
        <v>32509</v>
      </c>
      <c r="D1511" s="13" t="s">
        <v>45</v>
      </c>
      <c r="E1511" s="13" t="s">
        <v>46</v>
      </c>
      <c r="F1511" s="13" t="s">
        <v>47</v>
      </c>
      <c r="G1511" s="26" t="s">
        <v>54946</v>
      </c>
      <c r="H1511" s="13" t="s">
        <v>50</v>
      </c>
      <c r="I1511" s="13" t="s">
        <v>50</v>
      </c>
      <c r="J1511" s="12">
        <v>45506</v>
      </c>
      <c r="K1511" s="13" t="s">
        <v>50</v>
      </c>
      <c r="L1511" s="13" t="s">
        <v>62</v>
      </c>
      <c r="M1511" s="13" t="s">
        <v>15070</v>
      </c>
      <c r="N1511" s="13" t="s">
        <v>54</v>
      </c>
      <c r="O1511" s="13" t="s">
        <v>15071</v>
      </c>
      <c r="P1511" s="11">
        <v>10187</v>
      </c>
      <c r="Q1511" s="13" t="s">
        <v>56</v>
      </c>
      <c r="R1511" s="33" t="s">
        <v>15072</v>
      </c>
      <c r="S1511" s="33" t="s">
        <v>15073</v>
      </c>
      <c r="T1511" s="13" t="s">
        <v>15074</v>
      </c>
      <c r="U1511" s="13" t="s">
        <v>15075</v>
      </c>
      <c r="V1511" s="13">
        <v>1500000</v>
      </c>
      <c r="W1511" s="13" t="s">
        <v>60</v>
      </c>
      <c r="X1511" s="13">
        <v>1500000</v>
      </c>
      <c r="Y1511" s="13" t="s">
        <v>61</v>
      </c>
      <c r="Z1511" s="13">
        <v>2</v>
      </c>
      <c r="AA1511" s="13">
        <v>1500000</v>
      </c>
      <c r="AB1511" s="13" t="s">
        <v>60</v>
      </c>
      <c r="AC1511" s="13">
        <v>1500000</v>
      </c>
      <c r="AD1511" s="13" t="s">
        <v>62</v>
      </c>
      <c r="AE1511" s="13">
        <v>5200000</v>
      </c>
      <c r="AF1511" s="13" t="s">
        <v>60</v>
      </c>
      <c r="AG1511" s="13">
        <v>5200000</v>
      </c>
      <c r="AH1511" s="13">
        <v>5200000</v>
      </c>
      <c r="AI1511" s="13" t="s">
        <v>60</v>
      </c>
      <c r="AJ1511" s="13">
        <v>5200000</v>
      </c>
      <c r="AK1511" s="13" t="s">
        <v>50</v>
      </c>
      <c r="AL1511" s="13" t="s">
        <v>50</v>
      </c>
      <c r="AM1511" s="13" t="s">
        <v>15076</v>
      </c>
      <c r="AN1511" s="13" t="s">
        <v>66</v>
      </c>
      <c r="AO1511" s="13" t="s">
        <v>15077</v>
      </c>
      <c r="AP1511" s="13" t="s">
        <v>50</v>
      </c>
      <c r="AQ1511" s="21" t="s">
        <v>15078</v>
      </c>
      <c r="AR1511" s="13" t="s">
        <v>50</v>
      </c>
    </row>
    <row r="1512" spans="1:44" ht="15" thickBot="1">
      <c r="A1512" s="4" t="s">
        <v>15079</v>
      </c>
      <c r="B1512" s="5">
        <v>2575890</v>
      </c>
      <c r="C1512" s="7" t="s">
        <v>7860</v>
      </c>
      <c r="D1512" s="7" t="s">
        <v>45</v>
      </c>
      <c r="E1512" s="7" t="s">
        <v>50</v>
      </c>
      <c r="F1512" s="7" t="s">
        <v>70</v>
      </c>
      <c r="G1512" s="7" t="s">
        <v>48</v>
      </c>
      <c r="H1512" s="7" t="s">
        <v>1136</v>
      </c>
      <c r="I1512" s="7" t="s">
        <v>50</v>
      </c>
      <c r="J1512" s="6">
        <v>45506</v>
      </c>
      <c r="K1512" s="7" t="s">
        <v>282</v>
      </c>
      <c r="L1512" s="7" t="s">
        <v>52</v>
      </c>
      <c r="M1512" s="7" t="s">
        <v>10425</v>
      </c>
      <c r="N1512" s="7" t="s">
        <v>3262</v>
      </c>
      <c r="O1512" s="7" t="s">
        <v>15080</v>
      </c>
      <c r="P1512" s="5">
        <v>10449</v>
      </c>
      <c r="Q1512" s="7" t="s">
        <v>50</v>
      </c>
      <c r="R1512" s="34" t="s">
        <v>15081</v>
      </c>
      <c r="S1512" s="34" t="s">
        <v>15082</v>
      </c>
      <c r="T1512" s="7" t="s">
        <v>50</v>
      </c>
      <c r="U1512" s="7" t="s">
        <v>15083</v>
      </c>
      <c r="V1512" s="7" t="s">
        <v>50</v>
      </c>
      <c r="W1512" s="7" t="s">
        <v>50</v>
      </c>
      <c r="X1512" s="7" t="s">
        <v>50</v>
      </c>
      <c r="Y1512" s="7" t="s">
        <v>50</v>
      </c>
      <c r="Z1512" s="7">
        <v>8</v>
      </c>
      <c r="AA1512" s="7" t="s">
        <v>50</v>
      </c>
      <c r="AB1512" s="7" t="s">
        <v>50</v>
      </c>
      <c r="AC1512" s="7" t="s">
        <v>50</v>
      </c>
      <c r="AD1512" s="7" t="s">
        <v>50</v>
      </c>
      <c r="AE1512" s="7" t="s">
        <v>50</v>
      </c>
      <c r="AF1512" s="7" t="s">
        <v>50</v>
      </c>
      <c r="AG1512" s="7" t="s">
        <v>50</v>
      </c>
      <c r="AH1512" s="7">
        <v>132430000</v>
      </c>
      <c r="AI1512" s="7" t="s">
        <v>60</v>
      </c>
      <c r="AJ1512" s="7">
        <v>132430000</v>
      </c>
      <c r="AK1512" s="7" t="s">
        <v>15084</v>
      </c>
      <c r="AL1512" s="7" t="s">
        <v>50</v>
      </c>
      <c r="AM1512" s="7" t="s">
        <v>15085</v>
      </c>
      <c r="AN1512" s="7" t="s">
        <v>5485</v>
      </c>
      <c r="AO1512" s="7" t="s">
        <v>15086</v>
      </c>
      <c r="AP1512" s="7" t="s">
        <v>50</v>
      </c>
      <c r="AQ1512" s="22" t="s">
        <v>15087</v>
      </c>
      <c r="AR1512" s="7" t="s">
        <v>50</v>
      </c>
    </row>
    <row r="1513" spans="1:44" ht="15" thickBot="1">
      <c r="A1513" s="10" t="s">
        <v>15088</v>
      </c>
      <c r="B1513" s="11">
        <v>114379</v>
      </c>
      <c r="C1513" s="12">
        <v>12055</v>
      </c>
      <c r="D1513" s="13" t="s">
        <v>45</v>
      </c>
      <c r="E1513" s="13" t="s">
        <v>1939</v>
      </c>
      <c r="F1513" s="13" t="s">
        <v>70</v>
      </c>
      <c r="G1513" s="13" t="s">
        <v>145</v>
      </c>
      <c r="H1513" s="13" t="s">
        <v>7995</v>
      </c>
      <c r="I1513" s="13" t="s">
        <v>50</v>
      </c>
      <c r="J1513" s="12">
        <v>45509</v>
      </c>
      <c r="K1513" s="13" t="s">
        <v>282</v>
      </c>
      <c r="L1513" s="13" t="s">
        <v>52</v>
      </c>
      <c r="M1513" s="13" t="s">
        <v>15089</v>
      </c>
      <c r="N1513" s="13" t="s">
        <v>668</v>
      </c>
      <c r="O1513" s="13" t="s">
        <v>15090</v>
      </c>
      <c r="P1513" s="11">
        <v>10457</v>
      </c>
      <c r="Q1513" s="13" t="s">
        <v>670</v>
      </c>
      <c r="R1513" s="33" t="s">
        <v>15091</v>
      </c>
      <c r="S1513" s="33" t="s">
        <v>15092</v>
      </c>
      <c r="T1513" s="13" t="s">
        <v>15093</v>
      </c>
      <c r="U1513" s="13" t="s">
        <v>15094</v>
      </c>
      <c r="V1513" s="13">
        <v>383223</v>
      </c>
      <c r="W1513" s="13" t="s">
        <v>60</v>
      </c>
      <c r="X1513" s="13">
        <v>383223</v>
      </c>
      <c r="Y1513" s="13" t="s">
        <v>50</v>
      </c>
      <c r="Z1513" s="13">
        <v>2</v>
      </c>
      <c r="AA1513" s="13" t="s">
        <v>50</v>
      </c>
      <c r="AB1513" s="13" t="s">
        <v>50</v>
      </c>
      <c r="AC1513" s="13" t="s">
        <v>50</v>
      </c>
      <c r="AD1513" s="13" t="s">
        <v>50</v>
      </c>
      <c r="AE1513" s="13" t="s">
        <v>50</v>
      </c>
      <c r="AF1513" s="13" t="s">
        <v>50</v>
      </c>
      <c r="AG1513" s="13" t="s">
        <v>50</v>
      </c>
      <c r="AH1513" s="13">
        <v>2862062</v>
      </c>
      <c r="AI1513" s="13" t="s">
        <v>60</v>
      </c>
      <c r="AJ1513" s="13">
        <v>2862062</v>
      </c>
      <c r="AK1513" s="13" t="s">
        <v>15095</v>
      </c>
      <c r="AL1513" s="13" t="s">
        <v>50</v>
      </c>
      <c r="AM1513" s="13" t="s">
        <v>15096</v>
      </c>
      <c r="AN1513" s="13" t="s">
        <v>66</v>
      </c>
      <c r="AO1513" s="13" t="s">
        <v>15097</v>
      </c>
      <c r="AP1513" s="21" t="s">
        <v>15098</v>
      </c>
      <c r="AQ1513" s="13" t="s">
        <v>50</v>
      </c>
      <c r="AR1513" s="13" t="s">
        <v>50</v>
      </c>
    </row>
    <row r="1514" spans="1:44" ht="15" thickBot="1">
      <c r="A1514" s="4" t="s">
        <v>15099</v>
      </c>
      <c r="B1514" s="7" t="s">
        <v>50</v>
      </c>
      <c r="C1514" s="6">
        <v>43313</v>
      </c>
      <c r="D1514" s="7" t="s">
        <v>45</v>
      </c>
      <c r="E1514" s="7" t="s">
        <v>46</v>
      </c>
      <c r="F1514" s="7" t="s">
        <v>70</v>
      </c>
      <c r="G1514" s="27" t="s">
        <v>54945</v>
      </c>
      <c r="H1514" s="7" t="s">
        <v>50</v>
      </c>
      <c r="I1514" s="7" t="s">
        <v>50</v>
      </c>
      <c r="J1514" s="6">
        <v>45514</v>
      </c>
      <c r="K1514" s="7" t="s">
        <v>116</v>
      </c>
      <c r="L1514" s="7" t="s">
        <v>241</v>
      </c>
      <c r="M1514" s="7" t="s">
        <v>15100</v>
      </c>
      <c r="N1514" s="7" t="s">
        <v>15101</v>
      </c>
      <c r="O1514" s="7" t="s">
        <v>15102</v>
      </c>
      <c r="P1514" s="5">
        <v>10491</v>
      </c>
      <c r="Q1514" s="7" t="s">
        <v>670</v>
      </c>
      <c r="R1514" s="34" t="s">
        <v>15103</v>
      </c>
      <c r="S1514" s="34" t="s">
        <v>15104</v>
      </c>
      <c r="T1514" s="7" t="s">
        <v>15105</v>
      </c>
      <c r="U1514" s="7" t="s">
        <v>50</v>
      </c>
      <c r="V1514" s="7">
        <v>2000000</v>
      </c>
      <c r="W1514" s="7" t="s">
        <v>60</v>
      </c>
      <c r="X1514" s="7">
        <v>2000000</v>
      </c>
      <c r="Y1514" s="7" t="s">
        <v>154</v>
      </c>
      <c r="Z1514" s="7">
        <v>1</v>
      </c>
      <c r="AA1514" s="7">
        <v>2000000</v>
      </c>
      <c r="AB1514" s="7" t="s">
        <v>60</v>
      </c>
      <c r="AC1514" s="7">
        <v>2000000</v>
      </c>
      <c r="AD1514" s="7" t="s">
        <v>241</v>
      </c>
      <c r="AE1514" s="7">
        <v>2000000</v>
      </c>
      <c r="AF1514" s="7" t="s">
        <v>60</v>
      </c>
      <c r="AG1514" s="7">
        <v>2000000</v>
      </c>
      <c r="AH1514" s="7">
        <v>2000000</v>
      </c>
      <c r="AI1514" s="7" t="s">
        <v>60</v>
      </c>
      <c r="AJ1514" s="7">
        <v>2000000</v>
      </c>
      <c r="AK1514" s="7" t="s">
        <v>50</v>
      </c>
      <c r="AL1514" s="7" t="s">
        <v>50</v>
      </c>
      <c r="AM1514" s="7" t="s">
        <v>15106</v>
      </c>
      <c r="AN1514" s="7" t="s">
        <v>66</v>
      </c>
      <c r="AO1514" s="7" t="s">
        <v>15107</v>
      </c>
      <c r="AP1514" s="7" t="s">
        <v>50</v>
      </c>
      <c r="AQ1514" s="22" t="s">
        <v>15108</v>
      </c>
      <c r="AR1514" s="7" t="s">
        <v>50</v>
      </c>
    </row>
    <row r="1515" spans="1:44" ht="15" thickBot="1">
      <c r="A1515" s="10" t="s">
        <v>15109</v>
      </c>
      <c r="B1515" s="11">
        <v>21137</v>
      </c>
      <c r="C1515" s="12">
        <v>41275</v>
      </c>
      <c r="D1515" s="13" t="s">
        <v>45</v>
      </c>
      <c r="E1515" s="13" t="s">
        <v>46</v>
      </c>
      <c r="F1515" s="13" t="s">
        <v>70</v>
      </c>
      <c r="G1515" s="13" t="s">
        <v>145</v>
      </c>
      <c r="H1515" s="13" t="s">
        <v>50</v>
      </c>
      <c r="I1515" s="13" t="s">
        <v>50</v>
      </c>
      <c r="J1515" s="12">
        <v>45510</v>
      </c>
      <c r="K1515" s="13" t="s">
        <v>50</v>
      </c>
      <c r="L1515" s="13" t="s">
        <v>467</v>
      </c>
      <c r="M1515" s="13" t="s">
        <v>15110</v>
      </c>
      <c r="N1515" s="13" t="s">
        <v>791</v>
      </c>
      <c r="O1515" s="13" t="s">
        <v>15111</v>
      </c>
      <c r="P1515" s="11">
        <v>10594</v>
      </c>
      <c r="Q1515" s="13" t="s">
        <v>245</v>
      </c>
      <c r="R1515" s="33" t="s">
        <v>15112</v>
      </c>
      <c r="S1515" s="33" t="s">
        <v>15113</v>
      </c>
      <c r="T1515" s="13" t="s">
        <v>15114</v>
      </c>
      <c r="U1515" s="13" t="s">
        <v>15115</v>
      </c>
      <c r="V1515" s="13">
        <v>2000000</v>
      </c>
      <c r="W1515" s="13" t="s">
        <v>60</v>
      </c>
      <c r="X1515" s="13">
        <v>2000000</v>
      </c>
      <c r="Y1515" s="13" t="s">
        <v>467</v>
      </c>
      <c r="Z1515" s="13">
        <v>3</v>
      </c>
      <c r="AA1515" s="13">
        <v>2000000</v>
      </c>
      <c r="AB1515" s="13" t="s">
        <v>60</v>
      </c>
      <c r="AC1515" s="13">
        <v>2000000</v>
      </c>
      <c r="AD1515" s="13" t="s">
        <v>467</v>
      </c>
      <c r="AE1515" s="13">
        <v>4000000</v>
      </c>
      <c r="AF1515" s="13" t="s">
        <v>60</v>
      </c>
      <c r="AG1515" s="13">
        <v>4000000</v>
      </c>
      <c r="AH1515" s="13">
        <v>4000000</v>
      </c>
      <c r="AI1515" s="13" t="s">
        <v>60</v>
      </c>
      <c r="AJ1515" s="13">
        <v>4000000</v>
      </c>
      <c r="AK1515" s="13" t="s">
        <v>15116</v>
      </c>
      <c r="AL1515" s="13" t="s">
        <v>50</v>
      </c>
      <c r="AM1515" s="13" t="s">
        <v>15117</v>
      </c>
      <c r="AN1515" s="13" t="s">
        <v>253</v>
      </c>
      <c r="AO1515" s="13" t="s">
        <v>15118</v>
      </c>
      <c r="AP1515" s="21" t="s">
        <v>15119</v>
      </c>
      <c r="AQ1515" s="13" t="s">
        <v>50</v>
      </c>
      <c r="AR1515" s="13" t="s">
        <v>50</v>
      </c>
    </row>
    <row r="1516" spans="1:44" ht="15" thickBot="1">
      <c r="A1516" s="4" t="s">
        <v>15120</v>
      </c>
      <c r="B1516" s="5">
        <v>15735</v>
      </c>
      <c r="C1516" s="6">
        <v>43466</v>
      </c>
      <c r="D1516" s="7" t="s">
        <v>45</v>
      </c>
      <c r="E1516" s="7" t="s">
        <v>46</v>
      </c>
      <c r="F1516" s="7" t="s">
        <v>70</v>
      </c>
      <c r="G1516" s="26" t="s">
        <v>54946</v>
      </c>
      <c r="H1516" s="7" t="s">
        <v>15121</v>
      </c>
      <c r="I1516" s="7" t="s">
        <v>50</v>
      </c>
      <c r="J1516" s="6">
        <v>45511</v>
      </c>
      <c r="K1516" s="7" t="s">
        <v>50</v>
      </c>
      <c r="L1516" s="7" t="s">
        <v>178</v>
      </c>
      <c r="M1516" s="7" t="s">
        <v>15122</v>
      </c>
      <c r="N1516" s="7" t="s">
        <v>15123</v>
      </c>
      <c r="O1516" s="7" t="s">
        <v>15124</v>
      </c>
      <c r="P1516" s="5">
        <v>10671</v>
      </c>
      <c r="Q1516" s="7" t="s">
        <v>642</v>
      </c>
      <c r="R1516" s="34" t="s">
        <v>15125</v>
      </c>
      <c r="S1516" s="34" t="s">
        <v>15126</v>
      </c>
      <c r="T1516" s="7" t="s">
        <v>50</v>
      </c>
      <c r="U1516" s="7" t="s">
        <v>50</v>
      </c>
      <c r="V1516" s="7">
        <v>10024981</v>
      </c>
      <c r="W1516" s="7" t="s">
        <v>60</v>
      </c>
      <c r="X1516" s="7">
        <v>10024981</v>
      </c>
      <c r="Y1516" s="7" t="s">
        <v>50</v>
      </c>
      <c r="Z1516" s="7">
        <v>3</v>
      </c>
      <c r="AA1516" s="7">
        <v>10024981</v>
      </c>
      <c r="AB1516" s="7" t="s">
        <v>60</v>
      </c>
      <c r="AC1516" s="7">
        <v>10024981</v>
      </c>
      <c r="AD1516" s="7" t="s">
        <v>178</v>
      </c>
      <c r="AE1516" s="7">
        <v>17574981</v>
      </c>
      <c r="AF1516" s="7" t="s">
        <v>60</v>
      </c>
      <c r="AG1516" s="7">
        <v>17574981</v>
      </c>
      <c r="AH1516" s="7">
        <v>17574981</v>
      </c>
      <c r="AI1516" s="7" t="s">
        <v>60</v>
      </c>
      <c r="AJ1516" s="7">
        <v>17574981</v>
      </c>
      <c r="AK1516" s="7" t="s">
        <v>50</v>
      </c>
      <c r="AL1516" s="7" t="s">
        <v>50</v>
      </c>
      <c r="AM1516" s="7" t="s">
        <v>15127</v>
      </c>
      <c r="AN1516" s="7" t="s">
        <v>66</v>
      </c>
      <c r="AO1516" s="7" t="s">
        <v>15128</v>
      </c>
      <c r="AP1516" s="8" t="s">
        <v>15129</v>
      </c>
      <c r="AQ1516" s="7" t="s">
        <v>50</v>
      </c>
      <c r="AR1516" s="7" t="s">
        <v>50</v>
      </c>
    </row>
    <row r="1517" spans="1:44" ht="15" thickBot="1">
      <c r="A1517" s="10" t="s">
        <v>15130</v>
      </c>
      <c r="B1517" s="13">
        <v>34</v>
      </c>
      <c r="C1517" s="12">
        <v>44197</v>
      </c>
      <c r="D1517" s="13" t="s">
        <v>45</v>
      </c>
      <c r="E1517" s="13" t="s">
        <v>46</v>
      </c>
      <c r="F1517" s="13" t="s">
        <v>70</v>
      </c>
      <c r="G1517" s="27" t="s">
        <v>54945</v>
      </c>
      <c r="H1517" s="13" t="s">
        <v>50</v>
      </c>
      <c r="I1517" s="13" t="s">
        <v>50</v>
      </c>
      <c r="J1517" s="12">
        <v>45510</v>
      </c>
      <c r="K1517" s="13" t="s">
        <v>50</v>
      </c>
      <c r="L1517" s="13" t="s">
        <v>467</v>
      </c>
      <c r="M1517" s="13" t="s">
        <v>1813</v>
      </c>
      <c r="N1517" s="13" t="s">
        <v>180</v>
      </c>
      <c r="O1517" s="13" t="s">
        <v>15131</v>
      </c>
      <c r="P1517" s="11">
        <v>10721</v>
      </c>
      <c r="Q1517" s="13" t="s">
        <v>120</v>
      </c>
      <c r="R1517" s="33" t="s">
        <v>15132</v>
      </c>
      <c r="S1517" s="33" t="s">
        <v>15133</v>
      </c>
      <c r="T1517" s="13" t="s">
        <v>50</v>
      </c>
      <c r="U1517" s="13" t="s">
        <v>50</v>
      </c>
      <c r="V1517" s="13">
        <v>5700000</v>
      </c>
      <c r="W1517" s="13" t="s">
        <v>60</v>
      </c>
      <c r="X1517" s="13">
        <v>5700000</v>
      </c>
      <c r="Y1517" s="13" t="s">
        <v>467</v>
      </c>
      <c r="Z1517" s="13">
        <v>2</v>
      </c>
      <c r="AA1517" s="13">
        <v>5700000</v>
      </c>
      <c r="AB1517" s="13" t="s">
        <v>60</v>
      </c>
      <c r="AC1517" s="13">
        <v>5700000</v>
      </c>
      <c r="AD1517" s="13" t="s">
        <v>467</v>
      </c>
      <c r="AE1517" s="13">
        <v>8600000</v>
      </c>
      <c r="AF1517" s="13" t="s">
        <v>60</v>
      </c>
      <c r="AG1517" s="13">
        <v>8600000</v>
      </c>
      <c r="AH1517" s="13">
        <v>8600000</v>
      </c>
      <c r="AI1517" s="13" t="s">
        <v>60</v>
      </c>
      <c r="AJ1517" s="13">
        <v>8600000</v>
      </c>
      <c r="AK1517" s="13" t="s">
        <v>15134</v>
      </c>
      <c r="AL1517" s="13" t="s">
        <v>50</v>
      </c>
      <c r="AM1517" s="13" t="s">
        <v>15135</v>
      </c>
      <c r="AN1517" s="13" t="s">
        <v>66</v>
      </c>
      <c r="AO1517" s="13" t="s">
        <v>15136</v>
      </c>
      <c r="AP1517" s="14" t="s">
        <v>15137</v>
      </c>
      <c r="AQ1517" s="13" t="s">
        <v>50</v>
      </c>
      <c r="AR1517" s="13" t="s">
        <v>50</v>
      </c>
    </row>
    <row r="1518" spans="1:44" ht="15" thickBot="1">
      <c r="A1518" s="4" t="s">
        <v>15138</v>
      </c>
      <c r="B1518" s="7">
        <v>196</v>
      </c>
      <c r="C1518" s="6">
        <v>44197</v>
      </c>
      <c r="D1518" s="7" t="s">
        <v>45</v>
      </c>
      <c r="E1518" s="7" t="s">
        <v>46</v>
      </c>
      <c r="F1518" s="7" t="s">
        <v>70</v>
      </c>
      <c r="G1518" s="26" t="s">
        <v>54946</v>
      </c>
      <c r="H1518" s="7" t="s">
        <v>50</v>
      </c>
      <c r="I1518" s="7" t="s">
        <v>50</v>
      </c>
      <c r="J1518" s="6">
        <v>45509</v>
      </c>
      <c r="K1518" s="7" t="s">
        <v>116</v>
      </c>
      <c r="L1518" s="7" t="s">
        <v>52</v>
      </c>
      <c r="M1518" s="7" t="s">
        <v>6747</v>
      </c>
      <c r="N1518" s="7" t="s">
        <v>3357</v>
      </c>
      <c r="O1518" s="7" t="s">
        <v>15139</v>
      </c>
      <c r="P1518" s="5">
        <v>10890</v>
      </c>
      <c r="Q1518" s="7" t="s">
        <v>135</v>
      </c>
      <c r="R1518" s="34" t="s">
        <v>15140</v>
      </c>
      <c r="S1518" s="34" t="s">
        <v>15141</v>
      </c>
      <c r="T1518" s="7" t="s">
        <v>50</v>
      </c>
      <c r="U1518" s="7" t="s">
        <v>50</v>
      </c>
      <c r="V1518" s="7">
        <v>202599</v>
      </c>
      <c r="W1518" s="7" t="s">
        <v>9768</v>
      </c>
      <c r="X1518" s="7">
        <v>10965</v>
      </c>
      <c r="Y1518" s="7" t="s">
        <v>467</v>
      </c>
      <c r="Z1518" s="7">
        <v>8</v>
      </c>
      <c r="AA1518" s="7">
        <v>1250000</v>
      </c>
      <c r="AB1518" s="7" t="s">
        <v>60</v>
      </c>
      <c r="AC1518" s="7">
        <v>1250000</v>
      </c>
      <c r="AD1518" s="7" t="s">
        <v>467</v>
      </c>
      <c r="AE1518" s="7">
        <v>2700000</v>
      </c>
      <c r="AF1518" s="7" t="s">
        <v>60</v>
      </c>
      <c r="AG1518" s="7">
        <v>2700000</v>
      </c>
      <c r="AH1518" s="7">
        <v>2860965</v>
      </c>
      <c r="AI1518" s="7" t="s">
        <v>60</v>
      </c>
      <c r="AJ1518" s="7">
        <v>2860965</v>
      </c>
      <c r="AK1518" s="7" t="s">
        <v>15142</v>
      </c>
      <c r="AL1518" s="7" t="s">
        <v>50</v>
      </c>
      <c r="AM1518" s="7" t="s">
        <v>15143</v>
      </c>
      <c r="AN1518" s="7" t="s">
        <v>66</v>
      </c>
      <c r="AO1518" s="7" t="s">
        <v>15144</v>
      </c>
      <c r="AP1518" s="22" t="s">
        <v>15145</v>
      </c>
      <c r="AQ1518" s="22" t="s">
        <v>15146</v>
      </c>
      <c r="AR1518" s="7" t="s">
        <v>50</v>
      </c>
    </row>
    <row r="1519" spans="1:44" ht="15" thickBot="1">
      <c r="A1519" s="10" t="s">
        <v>15147</v>
      </c>
      <c r="B1519" s="11">
        <v>6248</v>
      </c>
      <c r="C1519" s="12">
        <v>32509</v>
      </c>
      <c r="D1519" s="13" t="s">
        <v>45</v>
      </c>
      <c r="E1519" s="13" t="s">
        <v>46</v>
      </c>
      <c r="F1519" s="13" t="s">
        <v>47</v>
      </c>
      <c r="G1519" s="13" t="s">
        <v>176</v>
      </c>
      <c r="H1519" s="13" t="s">
        <v>3614</v>
      </c>
      <c r="I1519" s="13" t="s">
        <v>50</v>
      </c>
      <c r="J1519" s="12">
        <v>45509</v>
      </c>
      <c r="K1519" s="13" t="s">
        <v>191</v>
      </c>
      <c r="L1519" s="13" t="s">
        <v>162</v>
      </c>
      <c r="M1519" s="13" t="s">
        <v>15148</v>
      </c>
      <c r="N1519" s="13" t="s">
        <v>330</v>
      </c>
      <c r="O1519" s="13" t="s">
        <v>15149</v>
      </c>
      <c r="P1519" s="11">
        <v>10956</v>
      </c>
      <c r="Q1519" s="13" t="s">
        <v>56</v>
      </c>
      <c r="R1519" s="33" t="s">
        <v>15150</v>
      </c>
      <c r="S1519" s="33" t="s">
        <v>15151</v>
      </c>
      <c r="T1519" s="13" t="s">
        <v>50</v>
      </c>
      <c r="U1519" s="13">
        <v>6509620486</v>
      </c>
      <c r="V1519" s="13">
        <v>3500000</v>
      </c>
      <c r="W1519" s="13" t="s">
        <v>60</v>
      </c>
      <c r="X1519" s="13">
        <v>3500000</v>
      </c>
      <c r="Y1519" s="13" t="s">
        <v>61</v>
      </c>
      <c r="Z1519" s="13">
        <v>2</v>
      </c>
      <c r="AA1519" s="13" t="s">
        <v>50</v>
      </c>
      <c r="AB1519" s="13" t="s">
        <v>50</v>
      </c>
      <c r="AC1519" s="13" t="s">
        <v>50</v>
      </c>
      <c r="AD1519" s="13" t="s">
        <v>178</v>
      </c>
      <c r="AE1519" s="13" t="s">
        <v>50</v>
      </c>
      <c r="AF1519" s="13" t="s">
        <v>50</v>
      </c>
      <c r="AG1519" s="13" t="s">
        <v>50</v>
      </c>
      <c r="AH1519" s="13">
        <v>3500000</v>
      </c>
      <c r="AI1519" s="13" t="s">
        <v>60</v>
      </c>
      <c r="AJ1519" s="13">
        <v>3500000</v>
      </c>
      <c r="AK1519" s="13" t="s">
        <v>15152</v>
      </c>
      <c r="AL1519" s="13" t="s">
        <v>50</v>
      </c>
      <c r="AM1519" s="13" t="s">
        <v>15153</v>
      </c>
      <c r="AN1519" s="13" t="s">
        <v>66</v>
      </c>
      <c r="AO1519" s="13" t="s">
        <v>15154</v>
      </c>
      <c r="AP1519" s="13" t="s">
        <v>50</v>
      </c>
      <c r="AQ1519" s="21" t="s">
        <v>15155</v>
      </c>
      <c r="AR1519" s="13" t="s">
        <v>50</v>
      </c>
    </row>
    <row r="1520" spans="1:44" ht="15" thickBot="1">
      <c r="A1520" s="4" t="s">
        <v>15156</v>
      </c>
      <c r="B1520" s="5">
        <v>2279</v>
      </c>
      <c r="C1520" s="6">
        <v>43831</v>
      </c>
      <c r="D1520" s="7" t="s">
        <v>45</v>
      </c>
      <c r="E1520" s="7" t="s">
        <v>46</v>
      </c>
      <c r="F1520" s="7" t="s">
        <v>70</v>
      </c>
      <c r="G1520" s="27" t="s">
        <v>54945</v>
      </c>
      <c r="H1520" s="7" t="s">
        <v>1449</v>
      </c>
      <c r="I1520" s="7" t="s">
        <v>50</v>
      </c>
      <c r="J1520" s="6">
        <v>45505</v>
      </c>
      <c r="K1520" s="7" t="s">
        <v>50</v>
      </c>
      <c r="L1520" s="7" t="s">
        <v>467</v>
      </c>
      <c r="M1520" s="7" t="s">
        <v>15157</v>
      </c>
      <c r="N1520" s="7" t="s">
        <v>15158</v>
      </c>
      <c r="O1520" s="7" t="s">
        <v>15159</v>
      </c>
      <c r="P1520" s="5">
        <v>11026</v>
      </c>
      <c r="Q1520" s="7" t="s">
        <v>1116</v>
      </c>
      <c r="R1520" s="34" t="s">
        <v>15160</v>
      </c>
      <c r="S1520" s="34" t="s">
        <v>15161</v>
      </c>
      <c r="T1520" s="7" t="s">
        <v>50</v>
      </c>
      <c r="U1520" s="7" t="s">
        <v>50</v>
      </c>
      <c r="V1520" s="7">
        <v>6500000</v>
      </c>
      <c r="W1520" s="7" t="s">
        <v>60</v>
      </c>
      <c r="X1520" s="7">
        <v>6500000</v>
      </c>
      <c r="Y1520" s="7" t="s">
        <v>467</v>
      </c>
      <c r="Z1520" s="7">
        <v>2</v>
      </c>
      <c r="AA1520" s="7">
        <v>6500000</v>
      </c>
      <c r="AB1520" s="7" t="s">
        <v>60</v>
      </c>
      <c r="AC1520" s="7">
        <v>6500000</v>
      </c>
      <c r="AD1520" s="7" t="s">
        <v>467</v>
      </c>
      <c r="AE1520" s="7">
        <v>6500000</v>
      </c>
      <c r="AF1520" s="7" t="s">
        <v>60</v>
      </c>
      <c r="AG1520" s="7">
        <v>6500000</v>
      </c>
      <c r="AH1520" s="7">
        <v>6520000</v>
      </c>
      <c r="AI1520" s="7" t="s">
        <v>60</v>
      </c>
      <c r="AJ1520" s="7">
        <v>6520000</v>
      </c>
      <c r="AK1520" s="7" t="s">
        <v>15162</v>
      </c>
      <c r="AL1520" s="7" t="s">
        <v>50</v>
      </c>
      <c r="AM1520" s="7" t="s">
        <v>15163</v>
      </c>
      <c r="AN1520" s="7" t="s">
        <v>66</v>
      </c>
      <c r="AO1520" s="7" t="s">
        <v>15164</v>
      </c>
      <c r="AP1520" s="22" t="s">
        <v>15165</v>
      </c>
      <c r="AQ1520" s="7" t="s">
        <v>50</v>
      </c>
      <c r="AR1520" s="7" t="s">
        <v>50</v>
      </c>
    </row>
    <row r="1521" spans="1:44" ht="15" thickBot="1">
      <c r="A1521" s="10" t="s">
        <v>15166</v>
      </c>
      <c r="B1521" s="11">
        <v>121088</v>
      </c>
      <c r="C1521" s="12">
        <v>27395</v>
      </c>
      <c r="D1521" s="13" t="s">
        <v>45</v>
      </c>
      <c r="E1521" s="13" t="s">
        <v>46</v>
      </c>
      <c r="F1521" s="13" t="s">
        <v>638</v>
      </c>
      <c r="G1521" s="13" t="s">
        <v>114</v>
      </c>
      <c r="H1521" s="13" t="s">
        <v>379</v>
      </c>
      <c r="I1521" s="13" t="s">
        <v>50</v>
      </c>
      <c r="J1521" s="12">
        <v>45510</v>
      </c>
      <c r="K1521" s="13" t="s">
        <v>50</v>
      </c>
      <c r="L1521" s="13" t="s">
        <v>131</v>
      </c>
      <c r="M1521" s="13" t="s">
        <v>15167</v>
      </c>
      <c r="N1521" s="13" t="s">
        <v>15168</v>
      </c>
      <c r="O1521" s="13" t="s">
        <v>15169</v>
      </c>
      <c r="P1521" s="11">
        <v>11048</v>
      </c>
      <c r="Q1521" s="13" t="s">
        <v>520</v>
      </c>
      <c r="R1521" s="33" t="s">
        <v>15170</v>
      </c>
      <c r="S1521" s="33" t="s">
        <v>15171</v>
      </c>
      <c r="T1521" s="13" t="s">
        <v>15172</v>
      </c>
      <c r="U1521" s="13" t="s">
        <v>15173</v>
      </c>
      <c r="V1521" s="13">
        <v>15000000</v>
      </c>
      <c r="W1521" s="13" t="s">
        <v>60</v>
      </c>
      <c r="X1521" s="13">
        <v>15000000</v>
      </c>
      <c r="Y1521" s="13" t="s">
        <v>61</v>
      </c>
      <c r="Z1521" s="13">
        <v>1</v>
      </c>
      <c r="AA1521" s="13" t="s">
        <v>50</v>
      </c>
      <c r="AB1521" s="13" t="s">
        <v>50</v>
      </c>
      <c r="AC1521" s="13" t="s">
        <v>50</v>
      </c>
      <c r="AD1521" s="13" t="s">
        <v>50</v>
      </c>
      <c r="AE1521" s="13" t="s">
        <v>50</v>
      </c>
      <c r="AF1521" s="13" t="s">
        <v>50</v>
      </c>
      <c r="AG1521" s="13" t="s">
        <v>50</v>
      </c>
      <c r="AH1521" s="13">
        <v>15000000</v>
      </c>
      <c r="AI1521" s="13" t="s">
        <v>60</v>
      </c>
      <c r="AJ1521" s="13">
        <v>15000000</v>
      </c>
      <c r="AK1521" s="13" t="s">
        <v>15174</v>
      </c>
      <c r="AL1521" s="13" t="s">
        <v>50</v>
      </c>
      <c r="AM1521" s="13" t="s">
        <v>15175</v>
      </c>
      <c r="AN1521" s="13" t="s">
        <v>66</v>
      </c>
      <c r="AO1521" s="13" t="s">
        <v>15176</v>
      </c>
      <c r="AP1521" s="21" t="s">
        <v>15177</v>
      </c>
      <c r="AQ1521" s="13" t="s">
        <v>50</v>
      </c>
      <c r="AR1521" s="13" t="s">
        <v>50</v>
      </c>
    </row>
    <row r="1522" spans="1:44" ht="15" thickBot="1">
      <c r="A1522" s="4" t="s">
        <v>15178</v>
      </c>
      <c r="B1522" s="7" t="s">
        <v>50</v>
      </c>
      <c r="C1522" s="6">
        <v>42736</v>
      </c>
      <c r="D1522" s="7" t="s">
        <v>45</v>
      </c>
      <c r="E1522" s="7" t="s">
        <v>46</v>
      </c>
      <c r="F1522" s="7" t="s">
        <v>70</v>
      </c>
      <c r="G1522" s="27" t="s">
        <v>54945</v>
      </c>
      <c r="H1522" s="7" t="s">
        <v>718</v>
      </c>
      <c r="I1522" s="7" t="s">
        <v>50</v>
      </c>
      <c r="J1522" s="6">
        <v>45505</v>
      </c>
      <c r="K1522" s="7" t="s">
        <v>116</v>
      </c>
      <c r="L1522" s="7" t="s">
        <v>467</v>
      </c>
      <c r="M1522" s="7" t="s">
        <v>15179</v>
      </c>
      <c r="N1522" s="7" t="s">
        <v>2731</v>
      </c>
      <c r="O1522" s="7" t="s">
        <v>15180</v>
      </c>
      <c r="P1522" s="5">
        <v>11053</v>
      </c>
      <c r="Q1522" s="7" t="s">
        <v>1024</v>
      </c>
      <c r="R1522" s="34" t="s">
        <v>15181</v>
      </c>
      <c r="S1522" s="34" t="s">
        <v>15182</v>
      </c>
      <c r="T1522" s="7" t="s">
        <v>15183</v>
      </c>
      <c r="U1522" s="7" t="s">
        <v>50</v>
      </c>
      <c r="V1522" s="7">
        <v>6000000</v>
      </c>
      <c r="W1522" s="7" t="s">
        <v>60</v>
      </c>
      <c r="X1522" s="7">
        <v>6000000</v>
      </c>
      <c r="Y1522" s="7" t="s">
        <v>467</v>
      </c>
      <c r="Z1522" s="7">
        <v>2</v>
      </c>
      <c r="AA1522" s="7">
        <v>6000000</v>
      </c>
      <c r="AB1522" s="7" t="s">
        <v>60</v>
      </c>
      <c r="AC1522" s="7">
        <v>6000000</v>
      </c>
      <c r="AD1522" s="7" t="s">
        <v>467</v>
      </c>
      <c r="AE1522" s="7">
        <v>6000000</v>
      </c>
      <c r="AF1522" s="7" t="s">
        <v>60</v>
      </c>
      <c r="AG1522" s="7">
        <v>6000000</v>
      </c>
      <c r="AH1522" s="7">
        <v>6000000</v>
      </c>
      <c r="AI1522" s="7" t="s">
        <v>60</v>
      </c>
      <c r="AJ1522" s="7">
        <v>6000000</v>
      </c>
      <c r="AK1522" s="7" t="s">
        <v>15184</v>
      </c>
      <c r="AL1522" s="7" t="s">
        <v>50</v>
      </c>
      <c r="AM1522" s="7" t="s">
        <v>15185</v>
      </c>
      <c r="AN1522" s="7" t="s">
        <v>66</v>
      </c>
      <c r="AO1522" s="7" t="s">
        <v>15186</v>
      </c>
      <c r="AP1522" s="22" t="s">
        <v>15187</v>
      </c>
      <c r="AQ1522" s="7" t="s">
        <v>50</v>
      </c>
      <c r="AR1522" s="7" t="s">
        <v>50</v>
      </c>
    </row>
    <row r="1523" spans="1:44" ht="15" thickBot="1">
      <c r="A1523" s="10" t="s">
        <v>15188</v>
      </c>
      <c r="B1523" s="13">
        <v>506</v>
      </c>
      <c r="C1523" s="12">
        <v>44927</v>
      </c>
      <c r="D1523" s="13" t="s">
        <v>45</v>
      </c>
      <c r="E1523" s="13" t="s">
        <v>46</v>
      </c>
      <c r="F1523" s="13" t="s">
        <v>70</v>
      </c>
      <c r="G1523" s="27" t="s">
        <v>54945</v>
      </c>
      <c r="H1523" s="13" t="s">
        <v>562</v>
      </c>
      <c r="I1523" s="13" t="s">
        <v>50</v>
      </c>
      <c r="J1523" s="12">
        <v>45511</v>
      </c>
      <c r="K1523" s="13" t="s">
        <v>50</v>
      </c>
      <c r="L1523" s="13" t="s">
        <v>467</v>
      </c>
      <c r="M1523" s="13" t="s">
        <v>15189</v>
      </c>
      <c r="N1523" s="13" t="s">
        <v>15190</v>
      </c>
      <c r="O1523" s="13" t="s">
        <v>15191</v>
      </c>
      <c r="P1523" s="11">
        <v>11075</v>
      </c>
      <c r="Q1523" s="13" t="s">
        <v>4970</v>
      </c>
      <c r="R1523" s="30" t="s">
        <v>15192</v>
      </c>
      <c r="S1523" s="33" t="s">
        <v>15193</v>
      </c>
      <c r="T1523" s="13" t="s">
        <v>50</v>
      </c>
      <c r="U1523" s="13" t="s">
        <v>50</v>
      </c>
      <c r="V1523" s="13">
        <v>1875013</v>
      </c>
      <c r="W1523" s="13" t="s">
        <v>60</v>
      </c>
      <c r="X1523" s="13">
        <v>1875013</v>
      </c>
      <c r="Y1523" s="13" t="s">
        <v>467</v>
      </c>
      <c r="Z1523" s="13">
        <v>2</v>
      </c>
      <c r="AA1523" s="13">
        <v>1875013</v>
      </c>
      <c r="AB1523" s="13" t="s">
        <v>60</v>
      </c>
      <c r="AC1523" s="13">
        <v>1875013</v>
      </c>
      <c r="AD1523" s="13" t="s">
        <v>467</v>
      </c>
      <c r="AE1523" s="13">
        <v>3775013</v>
      </c>
      <c r="AF1523" s="13" t="s">
        <v>60</v>
      </c>
      <c r="AG1523" s="13">
        <v>3775013</v>
      </c>
      <c r="AH1523" s="13">
        <v>3775013</v>
      </c>
      <c r="AI1523" s="13" t="s">
        <v>60</v>
      </c>
      <c r="AJ1523" s="13">
        <v>3775013</v>
      </c>
      <c r="AK1523" s="13" t="s">
        <v>50</v>
      </c>
      <c r="AL1523" s="13" t="s">
        <v>50</v>
      </c>
      <c r="AM1523" s="13" t="s">
        <v>15194</v>
      </c>
      <c r="AN1523" s="13" t="s">
        <v>66</v>
      </c>
      <c r="AO1523" s="13" t="s">
        <v>15195</v>
      </c>
      <c r="AP1523" s="21" t="s">
        <v>15196</v>
      </c>
      <c r="AQ1523" s="13" t="s">
        <v>50</v>
      </c>
      <c r="AR1523" s="13" t="s">
        <v>50</v>
      </c>
    </row>
    <row r="1524" spans="1:44" ht="15" thickBot="1">
      <c r="A1524" s="4" t="s">
        <v>15197</v>
      </c>
      <c r="B1524" s="7" t="s">
        <v>50</v>
      </c>
      <c r="C1524" s="6">
        <v>45292</v>
      </c>
      <c r="D1524" s="7" t="s">
        <v>45</v>
      </c>
      <c r="E1524" s="7" t="s">
        <v>46</v>
      </c>
      <c r="F1524" s="7" t="s">
        <v>70</v>
      </c>
      <c r="G1524" s="27" t="s">
        <v>54945</v>
      </c>
      <c r="H1524" s="7" t="s">
        <v>50</v>
      </c>
      <c r="I1524" s="7" t="s">
        <v>50</v>
      </c>
      <c r="J1524" s="6">
        <v>45505</v>
      </c>
      <c r="K1524" s="7" t="s">
        <v>50</v>
      </c>
      <c r="L1524" s="7" t="s">
        <v>467</v>
      </c>
      <c r="M1524" s="7" t="s">
        <v>50</v>
      </c>
      <c r="N1524" s="7" t="s">
        <v>54</v>
      </c>
      <c r="O1524" s="7" t="s">
        <v>15198</v>
      </c>
      <c r="P1524" s="5">
        <v>11207</v>
      </c>
      <c r="Q1524" s="7" t="s">
        <v>56</v>
      </c>
      <c r="R1524" s="34" t="s">
        <v>15199</v>
      </c>
      <c r="S1524" s="34" t="s">
        <v>15200</v>
      </c>
      <c r="T1524" s="7" t="s">
        <v>15201</v>
      </c>
      <c r="U1524" s="7" t="s">
        <v>50</v>
      </c>
      <c r="V1524" s="7">
        <v>3500000</v>
      </c>
      <c r="W1524" s="7" t="s">
        <v>60</v>
      </c>
      <c r="X1524" s="7">
        <v>3500000</v>
      </c>
      <c r="Y1524" s="7" t="s">
        <v>467</v>
      </c>
      <c r="Z1524" s="7">
        <v>1</v>
      </c>
      <c r="AA1524" s="7">
        <v>3500000</v>
      </c>
      <c r="AB1524" s="7" t="s">
        <v>60</v>
      </c>
      <c r="AC1524" s="7">
        <v>3500000</v>
      </c>
      <c r="AD1524" s="7" t="s">
        <v>467</v>
      </c>
      <c r="AE1524" s="7">
        <v>3500000</v>
      </c>
      <c r="AF1524" s="7" t="s">
        <v>60</v>
      </c>
      <c r="AG1524" s="7">
        <v>3500000</v>
      </c>
      <c r="AH1524" s="7">
        <v>3500000</v>
      </c>
      <c r="AI1524" s="7" t="s">
        <v>60</v>
      </c>
      <c r="AJ1524" s="7">
        <v>3500000</v>
      </c>
      <c r="AK1524" s="7" t="s">
        <v>50</v>
      </c>
      <c r="AL1524" s="7" t="s">
        <v>50</v>
      </c>
      <c r="AM1524" s="7" t="s">
        <v>15202</v>
      </c>
      <c r="AN1524" s="7" t="s">
        <v>66</v>
      </c>
      <c r="AO1524" s="7" t="s">
        <v>15203</v>
      </c>
      <c r="AP1524" s="22" t="s">
        <v>15204</v>
      </c>
      <c r="AQ1524" s="7" t="s">
        <v>50</v>
      </c>
      <c r="AR1524" s="7" t="s">
        <v>50</v>
      </c>
    </row>
    <row r="1525" spans="1:44" ht="15" thickBot="1">
      <c r="A1525" s="10" t="s">
        <v>15205</v>
      </c>
      <c r="B1525" s="11">
        <v>18231</v>
      </c>
      <c r="C1525" s="12">
        <v>36526</v>
      </c>
      <c r="D1525" s="13" t="s">
        <v>45</v>
      </c>
      <c r="E1525" s="13" t="s">
        <v>46</v>
      </c>
      <c r="F1525" s="13" t="s">
        <v>47</v>
      </c>
      <c r="G1525" s="13" t="s">
        <v>160</v>
      </c>
      <c r="H1525" s="13" t="s">
        <v>50</v>
      </c>
      <c r="I1525" s="13" t="s">
        <v>50</v>
      </c>
      <c r="J1525" s="12">
        <v>45505</v>
      </c>
      <c r="K1525" s="13" t="s">
        <v>50</v>
      </c>
      <c r="L1525" s="13" t="s">
        <v>162</v>
      </c>
      <c r="M1525" s="13" t="s">
        <v>3222</v>
      </c>
      <c r="N1525" s="13" t="s">
        <v>15206</v>
      </c>
      <c r="O1525" s="13" t="s">
        <v>15207</v>
      </c>
      <c r="P1525" s="11">
        <v>11215</v>
      </c>
      <c r="Q1525" s="13" t="s">
        <v>360</v>
      </c>
      <c r="R1525" s="33" t="s">
        <v>15208</v>
      </c>
      <c r="S1525" s="33" t="s">
        <v>15209</v>
      </c>
      <c r="T1525" s="13" t="s">
        <v>50</v>
      </c>
      <c r="U1525" s="13" t="s">
        <v>15210</v>
      </c>
      <c r="V1525" s="13">
        <v>1930000000</v>
      </c>
      <c r="W1525" s="13" t="s">
        <v>3881</v>
      </c>
      <c r="X1525" s="13">
        <v>418437256</v>
      </c>
      <c r="Y1525" s="13" t="s">
        <v>61</v>
      </c>
      <c r="Z1525" s="13">
        <v>1</v>
      </c>
      <c r="AA1525" s="13" t="s">
        <v>50</v>
      </c>
      <c r="AB1525" s="13" t="s">
        <v>50</v>
      </c>
      <c r="AC1525" s="13" t="s">
        <v>50</v>
      </c>
      <c r="AD1525" s="13" t="s">
        <v>50</v>
      </c>
      <c r="AE1525" s="13" t="s">
        <v>50</v>
      </c>
      <c r="AF1525" s="13" t="s">
        <v>50</v>
      </c>
      <c r="AG1525" s="13" t="s">
        <v>50</v>
      </c>
      <c r="AH1525" s="13">
        <v>1930000000</v>
      </c>
      <c r="AI1525" s="13" t="s">
        <v>3881</v>
      </c>
      <c r="AJ1525" s="13">
        <v>418437256</v>
      </c>
      <c r="AK1525" s="13" t="s">
        <v>15211</v>
      </c>
      <c r="AL1525" s="13" t="s">
        <v>50</v>
      </c>
      <c r="AM1525" s="13" t="s">
        <v>15212</v>
      </c>
      <c r="AN1525" s="13" t="s">
        <v>66</v>
      </c>
      <c r="AO1525" s="13" t="s">
        <v>15213</v>
      </c>
      <c r="AP1525" s="13" t="s">
        <v>50</v>
      </c>
      <c r="AQ1525" s="21" t="s">
        <v>15214</v>
      </c>
      <c r="AR1525" s="13" t="s">
        <v>50</v>
      </c>
    </row>
    <row r="1526" spans="1:44" ht="15" thickBot="1">
      <c r="A1526" s="4" t="s">
        <v>15215</v>
      </c>
      <c r="B1526" s="5">
        <v>10076</v>
      </c>
      <c r="C1526" s="6">
        <v>44896</v>
      </c>
      <c r="D1526" s="7" t="s">
        <v>45</v>
      </c>
      <c r="E1526" s="7" t="s">
        <v>46</v>
      </c>
      <c r="F1526" s="7" t="s">
        <v>70</v>
      </c>
      <c r="G1526" s="7" t="s">
        <v>50</v>
      </c>
      <c r="H1526" s="7" t="s">
        <v>50</v>
      </c>
      <c r="I1526" s="7" t="s">
        <v>50</v>
      </c>
      <c r="J1526" s="6">
        <v>45511</v>
      </c>
      <c r="K1526" s="7" t="s">
        <v>50</v>
      </c>
      <c r="L1526" s="7" t="s">
        <v>241</v>
      </c>
      <c r="M1526" s="7" t="s">
        <v>15216</v>
      </c>
      <c r="N1526" s="7" t="s">
        <v>5857</v>
      </c>
      <c r="O1526" s="7" t="s">
        <v>15217</v>
      </c>
      <c r="P1526" s="5">
        <v>11244</v>
      </c>
      <c r="Q1526" s="7" t="s">
        <v>245</v>
      </c>
      <c r="R1526" s="34" t="s">
        <v>15218</v>
      </c>
      <c r="S1526" s="31" t="s">
        <v>50</v>
      </c>
      <c r="T1526" s="7" t="s">
        <v>50</v>
      </c>
      <c r="U1526" s="7" t="s">
        <v>50</v>
      </c>
      <c r="V1526" s="7">
        <v>1000000000</v>
      </c>
      <c r="W1526" s="7" t="s">
        <v>1960</v>
      </c>
      <c r="X1526" s="7">
        <v>6798616</v>
      </c>
      <c r="Y1526" s="7" t="s">
        <v>154</v>
      </c>
      <c r="Z1526" s="7">
        <v>4</v>
      </c>
      <c r="AA1526" s="7">
        <v>1000000000</v>
      </c>
      <c r="AB1526" s="7" t="s">
        <v>1960</v>
      </c>
      <c r="AC1526" s="7">
        <v>6798616</v>
      </c>
      <c r="AD1526" s="7" t="s">
        <v>241</v>
      </c>
      <c r="AE1526" s="7">
        <v>2300000000</v>
      </c>
      <c r="AF1526" s="7" t="s">
        <v>1960</v>
      </c>
      <c r="AG1526" s="7">
        <v>15190100</v>
      </c>
      <c r="AH1526" s="7">
        <v>2300000000</v>
      </c>
      <c r="AI1526" s="7" t="s">
        <v>1960</v>
      </c>
      <c r="AJ1526" s="7">
        <v>15190100</v>
      </c>
      <c r="AK1526" s="7" t="s">
        <v>15219</v>
      </c>
      <c r="AL1526" s="7" t="s">
        <v>50</v>
      </c>
      <c r="AM1526" s="7" t="s">
        <v>15220</v>
      </c>
      <c r="AN1526" s="7" t="s">
        <v>66</v>
      </c>
      <c r="AO1526" s="7" t="s">
        <v>15221</v>
      </c>
      <c r="AP1526" s="7" t="s">
        <v>50</v>
      </c>
      <c r="AQ1526" s="22" t="s">
        <v>15222</v>
      </c>
      <c r="AR1526" s="7" t="s">
        <v>50</v>
      </c>
    </row>
    <row r="1527" spans="1:44" ht="15" thickBot="1">
      <c r="A1527" s="10" t="s">
        <v>15223</v>
      </c>
      <c r="B1527" s="11">
        <v>3616</v>
      </c>
      <c r="C1527" s="12">
        <v>44197</v>
      </c>
      <c r="D1527" s="13" t="s">
        <v>45</v>
      </c>
      <c r="E1527" s="13" t="s">
        <v>46</v>
      </c>
      <c r="F1527" s="13" t="s">
        <v>70</v>
      </c>
      <c r="G1527" s="26" t="s">
        <v>54946</v>
      </c>
      <c r="H1527" s="13" t="s">
        <v>1112</v>
      </c>
      <c r="I1527" s="13" t="s">
        <v>50</v>
      </c>
      <c r="J1527" s="12">
        <v>45510</v>
      </c>
      <c r="K1527" s="13" t="s">
        <v>50</v>
      </c>
      <c r="L1527" s="13" t="s">
        <v>467</v>
      </c>
      <c r="M1527" s="13" t="s">
        <v>15224</v>
      </c>
      <c r="N1527" s="13" t="s">
        <v>918</v>
      </c>
      <c r="O1527" s="13" t="s">
        <v>15225</v>
      </c>
      <c r="P1527" s="11">
        <v>11275</v>
      </c>
      <c r="Q1527" s="13" t="s">
        <v>920</v>
      </c>
      <c r="R1527" s="33" t="s">
        <v>15226</v>
      </c>
      <c r="S1527" s="33" t="s">
        <v>15227</v>
      </c>
      <c r="T1527" s="13" t="s">
        <v>15228</v>
      </c>
      <c r="U1527" s="13" t="s">
        <v>50</v>
      </c>
      <c r="V1527" s="13">
        <v>4200000</v>
      </c>
      <c r="W1527" s="13" t="s">
        <v>60</v>
      </c>
      <c r="X1527" s="13">
        <v>4200000</v>
      </c>
      <c r="Y1527" s="13" t="s">
        <v>467</v>
      </c>
      <c r="Z1527" s="13">
        <v>2</v>
      </c>
      <c r="AA1527" s="13">
        <v>4200000</v>
      </c>
      <c r="AB1527" s="13" t="s">
        <v>60</v>
      </c>
      <c r="AC1527" s="13">
        <v>4200000</v>
      </c>
      <c r="AD1527" s="13" t="s">
        <v>467</v>
      </c>
      <c r="AE1527" s="13">
        <v>6700000</v>
      </c>
      <c r="AF1527" s="13" t="s">
        <v>60</v>
      </c>
      <c r="AG1527" s="13">
        <v>6700000</v>
      </c>
      <c r="AH1527" s="13">
        <v>6700000</v>
      </c>
      <c r="AI1527" s="13" t="s">
        <v>60</v>
      </c>
      <c r="AJ1527" s="13">
        <v>6700000</v>
      </c>
      <c r="AK1527" s="13" t="s">
        <v>15229</v>
      </c>
      <c r="AL1527" s="13" t="s">
        <v>50</v>
      </c>
      <c r="AM1527" s="13" t="s">
        <v>15230</v>
      </c>
      <c r="AN1527" s="13" t="s">
        <v>66</v>
      </c>
      <c r="AO1527" s="13" t="s">
        <v>15231</v>
      </c>
      <c r="AP1527" s="21" t="s">
        <v>15232</v>
      </c>
      <c r="AQ1527" s="13" t="s">
        <v>50</v>
      </c>
      <c r="AR1527" s="13" t="s">
        <v>50</v>
      </c>
    </row>
    <row r="1528" spans="1:44" ht="15" thickBot="1">
      <c r="A1528" s="4" t="s">
        <v>15233</v>
      </c>
      <c r="B1528" s="7">
        <v>143</v>
      </c>
      <c r="C1528" s="6">
        <v>43831</v>
      </c>
      <c r="D1528" s="7" t="s">
        <v>45</v>
      </c>
      <c r="E1528" s="7" t="s">
        <v>46</v>
      </c>
      <c r="F1528" s="7" t="s">
        <v>70</v>
      </c>
      <c r="G1528" s="27" t="s">
        <v>54945</v>
      </c>
      <c r="H1528" s="7" t="s">
        <v>240</v>
      </c>
      <c r="I1528" s="7" t="s">
        <v>50</v>
      </c>
      <c r="J1528" s="6">
        <v>45505</v>
      </c>
      <c r="K1528" s="7" t="s">
        <v>116</v>
      </c>
      <c r="L1528" s="7" t="s">
        <v>467</v>
      </c>
      <c r="M1528" s="7" t="s">
        <v>14814</v>
      </c>
      <c r="N1528" s="7" t="s">
        <v>9231</v>
      </c>
      <c r="O1528" s="7" t="s">
        <v>15234</v>
      </c>
      <c r="P1528" s="5">
        <v>11661</v>
      </c>
      <c r="Q1528" s="7" t="s">
        <v>1116</v>
      </c>
      <c r="R1528" s="34" t="s">
        <v>15235</v>
      </c>
      <c r="S1528" s="34" t="s">
        <v>15236</v>
      </c>
      <c r="T1528" s="7" t="s">
        <v>50</v>
      </c>
      <c r="U1528" s="7">
        <v>2106831069</v>
      </c>
      <c r="V1528" s="7">
        <v>100000</v>
      </c>
      <c r="W1528" s="7" t="s">
        <v>60</v>
      </c>
      <c r="X1528" s="7">
        <v>100000</v>
      </c>
      <c r="Y1528" s="7" t="s">
        <v>467</v>
      </c>
      <c r="Z1528" s="7">
        <v>3</v>
      </c>
      <c r="AA1528" s="7">
        <v>100000</v>
      </c>
      <c r="AB1528" s="7" t="s">
        <v>60</v>
      </c>
      <c r="AC1528" s="7">
        <v>100000</v>
      </c>
      <c r="AD1528" s="7" t="s">
        <v>467</v>
      </c>
      <c r="AE1528" s="7">
        <v>2100000</v>
      </c>
      <c r="AF1528" s="7" t="s">
        <v>60</v>
      </c>
      <c r="AG1528" s="7">
        <v>2100000</v>
      </c>
      <c r="AH1528" s="7">
        <v>2100000</v>
      </c>
      <c r="AI1528" s="7" t="s">
        <v>60</v>
      </c>
      <c r="AJ1528" s="7">
        <v>2100000</v>
      </c>
      <c r="AK1528" s="7" t="s">
        <v>15237</v>
      </c>
      <c r="AL1528" s="7" t="s">
        <v>50</v>
      </c>
      <c r="AM1528" s="7" t="s">
        <v>15238</v>
      </c>
      <c r="AN1528" s="7" t="s">
        <v>66</v>
      </c>
      <c r="AO1528" s="7" t="s">
        <v>15239</v>
      </c>
      <c r="AP1528" s="22" t="s">
        <v>15240</v>
      </c>
      <c r="AQ1528" s="7" t="s">
        <v>50</v>
      </c>
      <c r="AR1528" s="7" t="s">
        <v>50</v>
      </c>
    </row>
    <row r="1529" spans="1:44" ht="15" thickBot="1">
      <c r="A1529" s="10" t="s">
        <v>15241</v>
      </c>
      <c r="B1529" s="11">
        <v>1529</v>
      </c>
      <c r="C1529" s="12">
        <v>44256</v>
      </c>
      <c r="D1529" s="13" t="s">
        <v>45</v>
      </c>
      <c r="E1529" s="13" t="s">
        <v>46</v>
      </c>
      <c r="F1529" s="13" t="s">
        <v>47</v>
      </c>
      <c r="G1529" s="26" t="s">
        <v>54946</v>
      </c>
      <c r="H1529" s="13" t="s">
        <v>50</v>
      </c>
      <c r="I1529" s="13" t="s">
        <v>50</v>
      </c>
      <c r="J1529" s="12">
        <v>45510</v>
      </c>
      <c r="K1529" s="13" t="s">
        <v>50</v>
      </c>
      <c r="L1529" s="13" t="s">
        <v>52</v>
      </c>
      <c r="M1529" s="13" t="s">
        <v>15242</v>
      </c>
      <c r="N1529" s="13" t="s">
        <v>987</v>
      </c>
      <c r="O1529" s="13" t="s">
        <v>15243</v>
      </c>
      <c r="P1529" s="11">
        <v>11796</v>
      </c>
      <c r="Q1529" s="13" t="s">
        <v>50</v>
      </c>
      <c r="R1529" s="33" t="s">
        <v>15244</v>
      </c>
      <c r="S1529" s="33" t="s">
        <v>15245</v>
      </c>
      <c r="T1529" s="13" t="s">
        <v>15246</v>
      </c>
      <c r="U1529" s="13" t="s">
        <v>50</v>
      </c>
      <c r="V1529" s="13">
        <v>435000</v>
      </c>
      <c r="W1529" s="13" t="s">
        <v>1085</v>
      </c>
      <c r="X1529" s="13">
        <v>314801</v>
      </c>
      <c r="Y1529" s="13" t="s">
        <v>61</v>
      </c>
      <c r="Z1529" s="13">
        <v>1</v>
      </c>
      <c r="AA1529" s="13" t="s">
        <v>50</v>
      </c>
      <c r="AB1529" s="13" t="s">
        <v>50</v>
      </c>
      <c r="AC1529" s="13" t="s">
        <v>50</v>
      </c>
      <c r="AD1529" s="13" t="s">
        <v>50</v>
      </c>
      <c r="AE1529" s="13" t="s">
        <v>50</v>
      </c>
      <c r="AF1529" s="13" t="s">
        <v>50</v>
      </c>
      <c r="AG1529" s="13" t="s">
        <v>50</v>
      </c>
      <c r="AH1529" s="13">
        <v>435000</v>
      </c>
      <c r="AI1529" s="13" t="s">
        <v>1085</v>
      </c>
      <c r="AJ1529" s="13">
        <v>314801</v>
      </c>
      <c r="AK1529" s="13" t="s">
        <v>15247</v>
      </c>
      <c r="AL1529" s="13" t="s">
        <v>15248</v>
      </c>
      <c r="AM1529" s="13" t="s">
        <v>15249</v>
      </c>
      <c r="AN1529" s="13" t="s">
        <v>66</v>
      </c>
      <c r="AO1529" s="13" t="s">
        <v>15250</v>
      </c>
      <c r="AP1529" s="13" t="s">
        <v>50</v>
      </c>
      <c r="AQ1529" s="21" t="s">
        <v>15251</v>
      </c>
      <c r="AR1529" s="13" t="s">
        <v>50</v>
      </c>
    </row>
    <row r="1530" spans="1:44" ht="15" thickBot="1">
      <c r="A1530" s="4" t="s">
        <v>15252</v>
      </c>
      <c r="B1530" s="7" t="s">
        <v>50</v>
      </c>
      <c r="C1530" s="6">
        <v>43466</v>
      </c>
      <c r="D1530" s="7" t="s">
        <v>45</v>
      </c>
      <c r="E1530" s="7" t="s">
        <v>46</v>
      </c>
      <c r="F1530" s="7" t="s">
        <v>70</v>
      </c>
      <c r="G1530" s="26" t="s">
        <v>54946</v>
      </c>
      <c r="H1530" s="7" t="s">
        <v>2619</v>
      </c>
      <c r="I1530" s="7" t="s">
        <v>50</v>
      </c>
      <c r="J1530" s="6">
        <v>45513</v>
      </c>
      <c r="K1530" s="7" t="s">
        <v>50</v>
      </c>
      <c r="L1530" s="7" t="s">
        <v>178</v>
      </c>
      <c r="M1530" s="7" t="s">
        <v>15253</v>
      </c>
      <c r="N1530" s="7" t="s">
        <v>15254</v>
      </c>
      <c r="O1530" s="7" t="s">
        <v>15255</v>
      </c>
      <c r="P1530" s="5">
        <v>11920</v>
      </c>
      <c r="Q1530" s="7" t="s">
        <v>1024</v>
      </c>
      <c r="R1530" s="34" t="s">
        <v>15256</v>
      </c>
      <c r="S1530" s="34" t="s">
        <v>15257</v>
      </c>
      <c r="T1530" s="7" t="s">
        <v>15258</v>
      </c>
      <c r="U1530" s="7" t="s">
        <v>50</v>
      </c>
      <c r="V1530" s="7">
        <v>10149979</v>
      </c>
      <c r="W1530" s="7" t="s">
        <v>60</v>
      </c>
      <c r="X1530" s="7">
        <v>10149979</v>
      </c>
      <c r="Y1530" s="7" t="s">
        <v>50</v>
      </c>
      <c r="Z1530" s="7">
        <v>2</v>
      </c>
      <c r="AA1530" s="7">
        <v>10149979</v>
      </c>
      <c r="AB1530" s="7" t="s">
        <v>60</v>
      </c>
      <c r="AC1530" s="7">
        <v>10149979</v>
      </c>
      <c r="AD1530" s="7" t="s">
        <v>178</v>
      </c>
      <c r="AE1530" s="7">
        <v>10149979</v>
      </c>
      <c r="AF1530" s="7" t="s">
        <v>60</v>
      </c>
      <c r="AG1530" s="7">
        <v>10149979</v>
      </c>
      <c r="AH1530" s="7">
        <v>10399979</v>
      </c>
      <c r="AI1530" s="7" t="s">
        <v>60</v>
      </c>
      <c r="AJ1530" s="7">
        <v>10399979</v>
      </c>
      <c r="AK1530" s="7" t="s">
        <v>15259</v>
      </c>
      <c r="AL1530" s="7" t="s">
        <v>50</v>
      </c>
      <c r="AM1530" s="7" t="s">
        <v>15260</v>
      </c>
      <c r="AN1530" s="7" t="s">
        <v>66</v>
      </c>
      <c r="AO1530" s="7" t="s">
        <v>15261</v>
      </c>
      <c r="AP1530" s="22" t="s">
        <v>15262</v>
      </c>
      <c r="AQ1530" s="7" t="s">
        <v>50</v>
      </c>
      <c r="AR1530" s="7" t="s">
        <v>50</v>
      </c>
    </row>
    <row r="1531" spans="1:44" ht="15" thickBot="1">
      <c r="A1531" s="10" t="s">
        <v>15263</v>
      </c>
      <c r="B1531" s="13" t="s">
        <v>50</v>
      </c>
      <c r="C1531" s="12">
        <v>43466</v>
      </c>
      <c r="D1531" s="13" t="s">
        <v>45</v>
      </c>
      <c r="E1531" s="13" t="s">
        <v>46</v>
      </c>
      <c r="F1531" s="13" t="s">
        <v>70</v>
      </c>
      <c r="G1531" s="26" t="s">
        <v>54946</v>
      </c>
      <c r="H1531" s="13" t="s">
        <v>50</v>
      </c>
      <c r="I1531" s="13" t="s">
        <v>50</v>
      </c>
      <c r="J1531" s="12">
        <v>45512</v>
      </c>
      <c r="K1531" s="13" t="s">
        <v>50</v>
      </c>
      <c r="L1531" s="13" t="s">
        <v>290</v>
      </c>
      <c r="M1531" s="13" t="s">
        <v>15264</v>
      </c>
      <c r="N1531" s="13" t="s">
        <v>15265</v>
      </c>
      <c r="O1531" s="13" t="s">
        <v>15266</v>
      </c>
      <c r="P1531" s="11">
        <v>12066</v>
      </c>
      <c r="Q1531" s="13" t="s">
        <v>630</v>
      </c>
      <c r="R1531" s="33" t="s">
        <v>15267</v>
      </c>
      <c r="S1531" s="33" t="s">
        <v>15268</v>
      </c>
      <c r="T1531" s="13" t="s">
        <v>50</v>
      </c>
      <c r="U1531" s="13" t="s">
        <v>15269</v>
      </c>
      <c r="V1531" s="13">
        <v>250000000</v>
      </c>
      <c r="W1531" s="13" t="s">
        <v>60</v>
      </c>
      <c r="X1531" s="13">
        <v>250000000</v>
      </c>
      <c r="Y1531" s="13" t="s">
        <v>290</v>
      </c>
      <c r="Z1531" s="13">
        <v>1</v>
      </c>
      <c r="AA1531" s="13">
        <v>250000000</v>
      </c>
      <c r="AB1531" s="13" t="s">
        <v>60</v>
      </c>
      <c r="AC1531" s="13">
        <v>250000000</v>
      </c>
      <c r="AD1531" s="13" t="s">
        <v>290</v>
      </c>
      <c r="AE1531" s="13">
        <v>250000000</v>
      </c>
      <c r="AF1531" s="13" t="s">
        <v>60</v>
      </c>
      <c r="AG1531" s="13">
        <v>250000000</v>
      </c>
      <c r="AH1531" s="13">
        <v>250000000</v>
      </c>
      <c r="AI1531" s="13" t="s">
        <v>60</v>
      </c>
      <c r="AJ1531" s="13">
        <v>250000000</v>
      </c>
      <c r="AK1531" s="13" t="s">
        <v>15270</v>
      </c>
      <c r="AL1531" s="13" t="s">
        <v>50</v>
      </c>
      <c r="AM1531" s="13" t="s">
        <v>15271</v>
      </c>
      <c r="AN1531" s="13" t="s">
        <v>66</v>
      </c>
      <c r="AO1531" s="13" t="s">
        <v>15272</v>
      </c>
      <c r="AP1531" s="21" t="s">
        <v>15273</v>
      </c>
      <c r="AQ1531" s="13" t="s">
        <v>50</v>
      </c>
      <c r="AR1531" s="13" t="s">
        <v>50</v>
      </c>
    </row>
    <row r="1532" spans="1:44" ht="15" thickBot="1">
      <c r="A1532" s="4" t="s">
        <v>15274</v>
      </c>
      <c r="B1532" s="7">
        <v>406</v>
      </c>
      <c r="C1532" s="6">
        <v>43101</v>
      </c>
      <c r="D1532" s="7" t="s">
        <v>45</v>
      </c>
      <c r="E1532" s="7" t="s">
        <v>46</v>
      </c>
      <c r="F1532" s="7" t="s">
        <v>70</v>
      </c>
      <c r="G1532" s="27" t="s">
        <v>54945</v>
      </c>
      <c r="H1532" s="7" t="s">
        <v>15275</v>
      </c>
      <c r="I1532" s="7" t="s">
        <v>50</v>
      </c>
      <c r="J1532" s="6">
        <v>45513</v>
      </c>
      <c r="K1532" s="7" t="s">
        <v>89</v>
      </c>
      <c r="L1532" s="7" t="s">
        <v>178</v>
      </c>
      <c r="M1532" s="7" t="s">
        <v>15276</v>
      </c>
      <c r="N1532" s="7" t="s">
        <v>1114</v>
      </c>
      <c r="O1532" s="7" t="s">
        <v>15277</v>
      </c>
      <c r="P1532" s="5">
        <v>12241</v>
      </c>
      <c r="Q1532" s="7" t="s">
        <v>1116</v>
      </c>
      <c r="R1532" s="34" t="s">
        <v>15278</v>
      </c>
      <c r="S1532" s="34" t="s">
        <v>15279</v>
      </c>
      <c r="T1532" s="7" t="s">
        <v>15280</v>
      </c>
      <c r="U1532" s="7" t="s">
        <v>50</v>
      </c>
      <c r="V1532" s="7">
        <v>6727448</v>
      </c>
      <c r="W1532" s="7" t="s">
        <v>60</v>
      </c>
      <c r="X1532" s="7">
        <v>6727448</v>
      </c>
      <c r="Y1532" s="7" t="s">
        <v>50</v>
      </c>
      <c r="Z1532" s="7">
        <v>3</v>
      </c>
      <c r="AA1532" s="7">
        <v>6727448</v>
      </c>
      <c r="AB1532" s="7" t="s">
        <v>60</v>
      </c>
      <c r="AC1532" s="7">
        <v>6727448</v>
      </c>
      <c r="AD1532" s="7" t="s">
        <v>178</v>
      </c>
      <c r="AE1532" s="7">
        <v>9727448</v>
      </c>
      <c r="AF1532" s="7" t="s">
        <v>60</v>
      </c>
      <c r="AG1532" s="7">
        <v>9727448</v>
      </c>
      <c r="AH1532" s="7">
        <v>9727448</v>
      </c>
      <c r="AI1532" s="7" t="s">
        <v>60</v>
      </c>
      <c r="AJ1532" s="7">
        <v>9727448</v>
      </c>
      <c r="AK1532" s="7" t="s">
        <v>15281</v>
      </c>
      <c r="AL1532" s="7" t="s">
        <v>50</v>
      </c>
      <c r="AM1532" s="7" t="s">
        <v>15282</v>
      </c>
      <c r="AN1532" s="7" t="s">
        <v>66</v>
      </c>
      <c r="AO1532" s="7" t="s">
        <v>15283</v>
      </c>
      <c r="AP1532" s="22" t="s">
        <v>15284</v>
      </c>
      <c r="AQ1532" s="7" t="s">
        <v>50</v>
      </c>
      <c r="AR1532" s="7" t="s">
        <v>50</v>
      </c>
    </row>
    <row r="1533" spans="1:44" ht="15" thickBot="1">
      <c r="A1533" s="10" t="s">
        <v>15285</v>
      </c>
      <c r="B1533" s="13" t="s">
        <v>50</v>
      </c>
      <c r="C1533" s="12">
        <v>42736</v>
      </c>
      <c r="D1533" s="13" t="s">
        <v>45</v>
      </c>
      <c r="E1533" s="13" t="s">
        <v>46</v>
      </c>
      <c r="F1533" s="13" t="s">
        <v>47</v>
      </c>
      <c r="G1533" s="26" t="s">
        <v>54946</v>
      </c>
      <c r="H1533" s="13" t="s">
        <v>240</v>
      </c>
      <c r="I1533" s="13" t="s">
        <v>50</v>
      </c>
      <c r="J1533" s="12">
        <v>45510</v>
      </c>
      <c r="K1533" s="13" t="s">
        <v>116</v>
      </c>
      <c r="L1533" s="13" t="s">
        <v>62</v>
      </c>
      <c r="M1533" s="13" t="s">
        <v>15286</v>
      </c>
      <c r="N1533" s="13" t="s">
        <v>10228</v>
      </c>
      <c r="O1533" s="13" t="s">
        <v>15287</v>
      </c>
      <c r="P1533" s="11">
        <v>12251</v>
      </c>
      <c r="Q1533" s="13" t="s">
        <v>1783</v>
      </c>
      <c r="R1533" s="33" t="s">
        <v>15288</v>
      </c>
      <c r="S1533" s="33" t="s">
        <v>15289</v>
      </c>
      <c r="T1533" s="13" t="s">
        <v>15290</v>
      </c>
      <c r="U1533" s="13">
        <f>972-9-9531142</f>
        <v>-9530179</v>
      </c>
      <c r="V1533" s="13">
        <v>600000</v>
      </c>
      <c r="W1533" s="13" t="s">
        <v>60</v>
      </c>
      <c r="X1533" s="13">
        <v>600000</v>
      </c>
      <c r="Y1533" s="13" t="s">
        <v>61</v>
      </c>
      <c r="Z1533" s="13">
        <v>4</v>
      </c>
      <c r="AA1533" s="13">
        <v>600000</v>
      </c>
      <c r="AB1533" s="13" t="s">
        <v>60</v>
      </c>
      <c r="AC1533" s="13">
        <v>600000</v>
      </c>
      <c r="AD1533" s="13" t="s">
        <v>62</v>
      </c>
      <c r="AE1533" s="13">
        <v>10129000</v>
      </c>
      <c r="AF1533" s="13" t="s">
        <v>60</v>
      </c>
      <c r="AG1533" s="13">
        <v>10129000</v>
      </c>
      <c r="AH1533" s="13">
        <v>10129000</v>
      </c>
      <c r="AI1533" s="13" t="s">
        <v>60</v>
      </c>
      <c r="AJ1533" s="13">
        <v>10129000</v>
      </c>
      <c r="AK1533" s="13" t="s">
        <v>50</v>
      </c>
      <c r="AL1533" s="13" t="s">
        <v>50</v>
      </c>
      <c r="AM1533" s="13" t="s">
        <v>15291</v>
      </c>
      <c r="AN1533" s="13" t="s">
        <v>66</v>
      </c>
      <c r="AO1533" s="13" t="s">
        <v>15292</v>
      </c>
      <c r="AP1533" s="21" t="s">
        <v>15293</v>
      </c>
      <c r="AQ1533" s="13" t="s">
        <v>50</v>
      </c>
      <c r="AR1533" s="13" t="s">
        <v>50</v>
      </c>
    </row>
    <row r="1534" spans="1:44" ht="15" thickBot="1">
      <c r="A1534" s="4" t="s">
        <v>15294</v>
      </c>
      <c r="B1534" s="7">
        <v>825</v>
      </c>
      <c r="C1534" s="6">
        <v>44562</v>
      </c>
      <c r="D1534" s="7" t="s">
        <v>45</v>
      </c>
      <c r="E1534" s="7" t="s">
        <v>46</v>
      </c>
      <c r="F1534" s="7" t="s">
        <v>70</v>
      </c>
      <c r="G1534" s="7" t="s">
        <v>50</v>
      </c>
      <c r="H1534" s="7" t="s">
        <v>50</v>
      </c>
      <c r="I1534" s="7" t="s">
        <v>50</v>
      </c>
      <c r="J1534" s="6">
        <v>45509</v>
      </c>
      <c r="K1534" s="7" t="s">
        <v>50</v>
      </c>
      <c r="L1534" s="7" t="s">
        <v>467</v>
      </c>
      <c r="M1534" s="7" t="s">
        <v>2519</v>
      </c>
      <c r="N1534" s="7" t="s">
        <v>1473</v>
      </c>
      <c r="O1534" s="7" t="s">
        <v>15295</v>
      </c>
      <c r="P1534" s="5">
        <v>12268</v>
      </c>
      <c r="Q1534" s="7" t="s">
        <v>1001</v>
      </c>
      <c r="R1534" s="34" t="s">
        <v>15296</v>
      </c>
      <c r="S1534" s="31" t="s">
        <v>50</v>
      </c>
      <c r="T1534" s="7" t="s">
        <v>15297</v>
      </c>
      <c r="U1534" s="7" t="s">
        <v>50</v>
      </c>
      <c r="V1534" s="7">
        <v>2500000</v>
      </c>
      <c r="W1534" s="7" t="s">
        <v>60</v>
      </c>
      <c r="X1534" s="7">
        <v>2500000</v>
      </c>
      <c r="Y1534" s="7" t="s">
        <v>467</v>
      </c>
      <c r="Z1534" s="7">
        <v>1</v>
      </c>
      <c r="AA1534" s="7">
        <v>2500000</v>
      </c>
      <c r="AB1534" s="7" t="s">
        <v>60</v>
      </c>
      <c r="AC1534" s="7">
        <v>2500000</v>
      </c>
      <c r="AD1534" s="7" t="s">
        <v>467</v>
      </c>
      <c r="AE1534" s="7">
        <v>2500000</v>
      </c>
      <c r="AF1534" s="7" t="s">
        <v>60</v>
      </c>
      <c r="AG1534" s="7">
        <v>2500000</v>
      </c>
      <c r="AH1534" s="7">
        <v>2500000</v>
      </c>
      <c r="AI1534" s="7" t="s">
        <v>60</v>
      </c>
      <c r="AJ1534" s="7">
        <v>2500000</v>
      </c>
      <c r="AK1534" s="7" t="s">
        <v>15298</v>
      </c>
      <c r="AL1534" s="7" t="s">
        <v>50</v>
      </c>
      <c r="AM1534" s="7" t="s">
        <v>15299</v>
      </c>
      <c r="AN1534" s="7" t="s">
        <v>66</v>
      </c>
      <c r="AO1534" s="7" t="s">
        <v>15300</v>
      </c>
      <c r="AP1534" s="7" t="s">
        <v>50</v>
      </c>
      <c r="AQ1534" s="22" t="s">
        <v>15301</v>
      </c>
      <c r="AR1534" s="7" t="s">
        <v>50</v>
      </c>
    </row>
    <row r="1535" spans="1:44" ht="15" thickBot="1">
      <c r="A1535" s="10" t="s">
        <v>15302</v>
      </c>
      <c r="B1535" s="11">
        <v>12805</v>
      </c>
      <c r="C1535" s="12">
        <v>43101</v>
      </c>
      <c r="D1535" s="13" t="s">
        <v>45</v>
      </c>
      <c r="E1535" s="13" t="s">
        <v>46</v>
      </c>
      <c r="F1535" s="13" t="s">
        <v>47</v>
      </c>
      <c r="G1535" s="26" t="s">
        <v>54946</v>
      </c>
      <c r="H1535" s="13" t="s">
        <v>50</v>
      </c>
      <c r="I1535" s="13" t="s">
        <v>50</v>
      </c>
      <c r="J1535" s="12">
        <v>45513</v>
      </c>
      <c r="K1535" s="13" t="s">
        <v>191</v>
      </c>
      <c r="L1535" s="13" t="s">
        <v>162</v>
      </c>
      <c r="M1535" s="13" t="s">
        <v>15303</v>
      </c>
      <c r="N1535" s="13" t="s">
        <v>543</v>
      </c>
      <c r="O1535" s="13" t="s">
        <v>15304</v>
      </c>
      <c r="P1535" s="11">
        <v>12343</v>
      </c>
      <c r="Q1535" s="13" t="s">
        <v>545</v>
      </c>
      <c r="R1535" s="33" t="s">
        <v>15305</v>
      </c>
      <c r="S1535" s="33" t="s">
        <v>15306</v>
      </c>
      <c r="T1535" s="13" t="s">
        <v>50</v>
      </c>
      <c r="U1535" s="13" t="s">
        <v>50</v>
      </c>
      <c r="V1535" s="13">
        <v>2000000</v>
      </c>
      <c r="W1535" s="13" t="s">
        <v>60</v>
      </c>
      <c r="X1535" s="13">
        <v>2000000</v>
      </c>
      <c r="Y1535" s="13" t="s">
        <v>61</v>
      </c>
      <c r="Z1535" s="13">
        <v>4</v>
      </c>
      <c r="AA1535" s="13">
        <v>2900000</v>
      </c>
      <c r="AB1535" s="13" t="s">
        <v>60</v>
      </c>
      <c r="AC1535" s="13">
        <v>2900000</v>
      </c>
      <c r="AD1535" s="13" t="s">
        <v>62</v>
      </c>
      <c r="AE1535" s="13">
        <v>11900000</v>
      </c>
      <c r="AF1535" s="13" t="s">
        <v>60</v>
      </c>
      <c r="AG1535" s="13">
        <v>11900000</v>
      </c>
      <c r="AH1535" s="13">
        <v>13900000</v>
      </c>
      <c r="AI1535" s="13" t="s">
        <v>60</v>
      </c>
      <c r="AJ1535" s="13">
        <v>13900000</v>
      </c>
      <c r="AK1535" s="13" t="s">
        <v>3781</v>
      </c>
      <c r="AL1535" s="13" t="s">
        <v>15307</v>
      </c>
      <c r="AM1535" s="13" t="s">
        <v>15308</v>
      </c>
      <c r="AN1535" s="13" t="s">
        <v>66</v>
      </c>
      <c r="AO1535" s="13" t="s">
        <v>15309</v>
      </c>
      <c r="AP1535" s="21" t="s">
        <v>15310</v>
      </c>
      <c r="AQ1535" s="13" t="s">
        <v>50</v>
      </c>
      <c r="AR1535" s="13" t="s">
        <v>50</v>
      </c>
    </row>
    <row r="1536" spans="1:44" ht="15" thickBot="1">
      <c r="A1536" s="4" t="s">
        <v>15311</v>
      </c>
      <c r="B1536" s="7" t="s">
        <v>50</v>
      </c>
      <c r="C1536" s="6">
        <v>42613</v>
      </c>
      <c r="D1536" s="7" t="s">
        <v>45</v>
      </c>
      <c r="E1536" s="7" t="s">
        <v>46</v>
      </c>
      <c r="F1536" s="7" t="s">
        <v>70</v>
      </c>
      <c r="G1536" s="7" t="s">
        <v>87</v>
      </c>
      <c r="H1536" s="7" t="s">
        <v>50</v>
      </c>
      <c r="I1536" s="7" t="s">
        <v>50</v>
      </c>
      <c r="J1536" s="6">
        <v>45510</v>
      </c>
      <c r="K1536" s="7" t="s">
        <v>50</v>
      </c>
      <c r="L1536" s="7" t="s">
        <v>241</v>
      </c>
      <c r="M1536" s="7" t="s">
        <v>15312</v>
      </c>
      <c r="N1536" s="7" t="s">
        <v>15313</v>
      </c>
      <c r="O1536" s="7" t="s">
        <v>15314</v>
      </c>
      <c r="P1536" s="5">
        <v>12465</v>
      </c>
      <c r="Q1536" s="7" t="s">
        <v>245</v>
      </c>
      <c r="R1536" s="34" t="s">
        <v>15315</v>
      </c>
      <c r="S1536" s="31" t="s">
        <v>50</v>
      </c>
      <c r="T1536" s="7" t="s">
        <v>15316</v>
      </c>
      <c r="U1536" s="7" t="s">
        <v>15317</v>
      </c>
      <c r="V1536" s="7">
        <v>100000000</v>
      </c>
      <c r="W1536" s="7" t="s">
        <v>2056</v>
      </c>
      <c r="X1536" s="7">
        <v>14011686</v>
      </c>
      <c r="Y1536" s="7" t="s">
        <v>171</v>
      </c>
      <c r="Z1536" s="7">
        <v>1</v>
      </c>
      <c r="AA1536" s="7">
        <v>100000000</v>
      </c>
      <c r="AB1536" s="7" t="s">
        <v>2056</v>
      </c>
      <c r="AC1536" s="7">
        <v>14011686</v>
      </c>
      <c r="AD1536" s="7" t="s">
        <v>241</v>
      </c>
      <c r="AE1536" s="7">
        <v>100000000</v>
      </c>
      <c r="AF1536" s="7" t="s">
        <v>2056</v>
      </c>
      <c r="AG1536" s="7">
        <v>14011686</v>
      </c>
      <c r="AH1536" s="7">
        <v>100000000</v>
      </c>
      <c r="AI1536" s="7" t="s">
        <v>2056</v>
      </c>
      <c r="AJ1536" s="7">
        <v>14011686</v>
      </c>
      <c r="AK1536" s="7" t="s">
        <v>5017</v>
      </c>
      <c r="AL1536" s="7" t="s">
        <v>50</v>
      </c>
      <c r="AM1536" s="7" t="s">
        <v>50</v>
      </c>
      <c r="AN1536" s="7" t="s">
        <v>50</v>
      </c>
      <c r="AO1536" s="7" t="s">
        <v>50</v>
      </c>
      <c r="AP1536" s="7" t="s">
        <v>50</v>
      </c>
      <c r="AQ1536" s="7" t="s">
        <v>50</v>
      </c>
      <c r="AR1536" s="7" t="s">
        <v>1186</v>
      </c>
    </row>
    <row r="1537" spans="1:44" ht="15" thickBot="1">
      <c r="A1537" s="10" t="s">
        <v>15318</v>
      </c>
      <c r="B1537" s="13" t="s">
        <v>50</v>
      </c>
      <c r="C1537" s="13" t="s">
        <v>50</v>
      </c>
      <c r="D1537" s="13" t="s">
        <v>45</v>
      </c>
      <c r="E1537" s="13" t="s">
        <v>46</v>
      </c>
      <c r="F1537" s="13" t="s">
        <v>70</v>
      </c>
      <c r="G1537" s="27" t="s">
        <v>54945</v>
      </c>
      <c r="H1537" s="13" t="s">
        <v>50</v>
      </c>
      <c r="I1537" s="13" t="s">
        <v>50</v>
      </c>
      <c r="J1537" s="12">
        <v>45508</v>
      </c>
      <c r="K1537" s="13" t="s">
        <v>50</v>
      </c>
      <c r="L1537" s="13" t="s">
        <v>241</v>
      </c>
      <c r="M1537" s="13" t="s">
        <v>15319</v>
      </c>
      <c r="N1537" s="13" t="s">
        <v>2137</v>
      </c>
      <c r="O1537" s="13" t="s">
        <v>15320</v>
      </c>
      <c r="P1537" s="11">
        <v>12514</v>
      </c>
      <c r="Q1537" s="13" t="s">
        <v>77</v>
      </c>
      <c r="R1537" s="33" t="s">
        <v>15321</v>
      </c>
      <c r="S1537" s="33" t="s">
        <v>15322</v>
      </c>
      <c r="T1537" s="13" t="s">
        <v>50</v>
      </c>
      <c r="U1537" s="13" t="s">
        <v>50</v>
      </c>
      <c r="V1537" s="13">
        <v>7500000</v>
      </c>
      <c r="W1537" s="13" t="s">
        <v>60</v>
      </c>
      <c r="X1537" s="13">
        <v>7500000</v>
      </c>
      <c r="Y1537" s="13" t="s">
        <v>154</v>
      </c>
      <c r="Z1537" s="13">
        <v>1</v>
      </c>
      <c r="AA1537" s="13">
        <v>7500000</v>
      </c>
      <c r="AB1537" s="13" t="s">
        <v>60</v>
      </c>
      <c r="AC1537" s="13">
        <v>7500000</v>
      </c>
      <c r="AD1537" s="13" t="s">
        <v>241</v>
      </c>
      <c r="AE1537" s="13">
        <v>7500000</v>
      </c>
      <c r="AF1537" s="13" t="s">
        <v>60</v>
      </c>
      <c r="AG1537" s="13">
        <v>7500000</v>
      </c>
      <c r="AH1537" s="13">
        <v>7500000</v>
      </c>
      <c r="AI1537" s="13" t="s">
        <v>60</v>
      </c>
      <c r="AJ1537" s="13">
        <v>7500000</v>
      </c>
      <c r="AK1537" s="13" t="s">
        <v>15323</v>
      </c>
      <c r="AL1537" s="13" t="s">
        <v>50</v>
      </c>
      <c r="AM1537" s="13" t="s">
        <v>15324</v>
      </c>
      <c r="AN1537" s="13" t="s">
        <v>66</v>
      </c>
      <c r="AO1537" s="13" t="s">
        <v>15325</v>
      </c>
      <c r="AP1537" s="21" t="s">
        <v>15326</v>
      </c>
      <c r="AQ1537" s="13" t="s">
        <v>50</v>
      </c>
      <c r="AR1537" s="13" t="s">
        <v>50</v>
      </c>
    </row>
    <row r="1538" spans="1:44" ht="15" thickBot="1">
      <c r="A1538" s="4" t="s">
        <v>15327</v>
      </c>
      <c r="B1538" s="5">
        <v>3178</v>
      </c>
      <c r="C1538" s="6">
        <v>36526</v>
      </c>
      <c r="D1538" s="7" t="s">
        <v>45</v>
      </c>
      <c r="E1538" s="7" t="s">
        <v>46</v>
      </c>
      <c r="F1538" s="7" t="s">
        <v>47</v>
      </c>
      <c r="G1538" s="26" t="s">
        <v>54946</v>
      </c>
      <c r="H1538" s="7" t="s">
        <v>240</v>
      </c>
      <c r="I1538" s="7" t="s">
        <v>50</v>
      </c>
      <c r="J1538" s="6">
        <v>45511</v>
      </c>
      <c r="K1538" s="7" t="s">
        <v>116</v>
      </c>
      <c r="L1538" s="7" t="s">
        <v>62</v>
      </c>
      <c r="M1538" s="7" t="s">
        <v>2610</v>
      </c>
      <c r="N1538" s="7" t="s">
        <v>75</v>
      </c>
      <c r="O1538" s="7" t="s">
        <v>15328</v>
      </c>
      <c r="P1538" s="5">
        <v>12524</v>
      </c>
      <c r="Q1538" s="7" t="s">
        <v>77</v>
      </c>
      <c r="R1538" s="34" t="s">
        <v>15329</v>
      </c>
      <c r="S1538" s="34" t="s">
        <v>15330</v>
      </c>
      <c r="T1538" s="7" t="s">
        <v>50</v>
      </c>
      <c r="U1538" s="7" t="s">
        <v>50</v>
      </c>
      <c r="V1538" s="7">
        <v>3000000</v>
      </c>
      <c r="W1538" s="7" t="s">
        <v>60</v>
      </c>
      <c r="X1538" s="7">
        <v>3000000</v>
      </c>
      <c r="Y1538" s="7" t="s">
        <v>61</v>
      </c>
      <c r="Z1538" s="7">
        <v>2</v>
      </c>
      <c r="AA1538" s="7">
        <v>3000000</v>
      </c>
      <c r="AB1538" s="7" t="s">
        <v>60</v>
      </c>
      <c r="AC1538" s="7">
        <v>3000000</v>
      </c>
      <c r="AD1538" s="7" t="s">
        <v>62</v>
      </c>
      <c r="AE1538" s="7">
        <v>33000000</v>
      </c>
      <c r="AF1538" s="7" t="s">
        <v>60</v>
      </c>
      <c r="AG1538" s="7">
        <v>33000000</v>
      </c>
      <c r="AH1538" s="7">
        <v>33000000</v>
      </c>
      <c r="AI1538" s="7" t="s">
        <v>60</v>
      </c>
      <c r="AJ1538" s="7">
        <v>33000000</v>
      </c>
      <c r="AK1538" s="7" t="s">
        <v>50</v>
      </c>
      <c r="AL1538" s="7" t="s">
        <v>50</v>
      </c>
      <c r="AM1538" s="7" t="s">
        <v>15331</v>
      </c>
      <c r="AN1538" s="7" t="s">
        <v>66</v>
      </c>
      <c r="AO1538" s="7" t="s">
        <v>15332</v>
      </c>
      <c r="AP1538" s="22" t="s">
        <v>15333</v>
      </c>
      <c r="AQ1538" s="7" t="s">
        <v>50</v>
      </c>
      <c r="AR1538" s="7" t="s">
        <v>50</v>
      </c>
    </row>
    <row r="1539" spans="1:44" ht="15" thickBot="1">
      <c r="A1539" s="10" t="s">
        <v>15334</v>
      </c>
      <c r="B1539" s="11">
        <v>1042</v>
      </c>
      <c r="C1539" s="12">
        <v>44971</v>
      </c>
      <c r="D1539" s="13" t="s">
        <v>45</v>
      </c>
      <c r="E1539" s="13" t="s">
        <v>46</v>
      </c>
      <c r="F1539" s="13" t="s">
        <v>70</v>
      </c>
      <c r="G1539" s="27" t="s">
        <v>54945</v>
      </c>
      <c r="H1539" s="13" t="s">
        <v>50</v>
      </c>
      <c r="I1539" s="13" t="s">
        <v>50</v>
      </c>
      <c r="J1539" s="12">
        <v>45510</v>
      </c>
      <c r="K1539" s="13" t="s">
        <v>50</v>
      </c>
      <c r="L1539" s="13" t="s">
        <v>52</v>
      </c>
      <c r="M1539" s="13" t="s">
        <v>15335</v>
      </c>
      <c r="N1539" s="13" t="s">
        <v>133</v>
      </c>
      <c r="O1539" s="13" t="s">
        <v>15336</v>
      </c>
      <c r="P1539" s="11">
        <v>12537</v>
      </c>
      <c r="Q1539" s="13" t="s">
        <v>135</v>
      </c>
      <c r="R1539" s="33" t="s">
        <v>15337</v>
      </c>
      <c r="S1539" s="33" t="s">
        <v>15338</v>
      </c>
      <c r="T1539" s="13" t="s">
        <v>15339</v>
      </c>
      <c r="U1539" s="13" t="s">
        <v>50</v>
      </c>
      <c r="V1539" s="13">
        <v>337000</v>
      </c>
      <c r="W1539" s="13" t="s">
        <v>139</v>
      </c>
      <c r="X1539" s="13">
        <v>430602</v>
      </c>
      <c r="Y1539" s="13" t="s">
        <v>467</v>
      </c>
      <c r="Z1539" s="13">
        <v>5</v>
      </c>
      <c r="AA1539" s="13">
        <v>75000</v>
      </c>
      <c r="AB1539" s="13" t="s">
        <v>139</v>
      </c>
      <c r="AC1539" s="13">
        <v>95831</v>
      </c>
      <c r="AD1539" s="13" t="s">
        <v>1624</v>
      </c>
      <c r="AE1539" s="13">
        <v>250000</v>
      </c>
      <c r="AF1539" s="13" t="s">
        <v>139</v>
      </c>
      <c r="AG1539" s="13">
        <v>311350</v>
      </c>
      <c r="AH1539" s="13">
        <v>651450</v>
      </c>
      <c r="AI1539" s="13" t="s">
        <v>139</v>
      </c>
      <c r="AJ1539" s="13">
        <v>823649</v>
      </c>
      <c r="AK1539" s="13" t="s">
        <v>15340</v>
      </c>
      <c r="AL1539" s="13" t="s">
        <v>50</v>
      </c>
      <c r="AM1539" s="13" t="s">
        <v>15341</v>
      </c>
      <c r="AN1539" s="13" t="s">
        <v>66</v>
      </c>
      <c r="AO1539" s="13" t="s">
        <v>15339</v>
      </c>
      <c r="AP1539" s="21" t="s">
        <v>15342</v>
      </c>
      <c r="AQ1539" s="13" t="s">
        <v>50</v>
      </c>
      <c r="AR1539" s="13" t="s">
        <v>50</v>
      </c>
    </row>
    <row r="1540" spans="1:44" ht="15" thickBot="1">
      <c r="A1540" s="4" t="s">
        <v>15343</v>
      </c>
      <c r="B1540" s="7">
        <v>450</v>
      </c>
      <c r="C1540" s="6">
        <v>45051</v>
      </c>
      <c r="D1540" s="7" t="s">
        <v>45</v>
      </c>
      <c r="E1540" s="7" t="s">
        <v>46</v>
      </c>
      <c r="F1540" s="7" t="s">
        <v>70</v>
      </c>
      <c r="G1540" s="27" t="s">
        <v>54945</v>
      </c>
      <c r="H1540" s="7" t="s">
        <v>50</v>
      </c>
      <c r="I1540" s="7" t="s">
        <v>50</v>
      </c>
      <c r="J1540" s="6">
        <v>45511</v>
      </c>
      <c r="K1540" s="7" t="s">
        <v>50</v>
      </c>
      <c r="L1540" s="7" t="s">
        <v>467</v>
      </c>
      <c r="M1540" s="7" t="s">
        <v>15344</v>
      </c>
      <c r="N1540" s="7" t="s">
        <v>2941</v>
      </c>
      <c r="O1540" s="7" t="s">
        <v>15345</v>
      </c>
      <c r="P1540" s="5">
        <v>12610</v>
      </c>
      <c r="Q1540" s="7" t="s">
        <v>245</v>
      </c>
      <c r="R1540" s="31" t="s">
        <v>15346</v>
      </c>
      <c r="S1540" s="34" t="s">
        <v>15347</v>
      </c>
      <c r="T1540" s="7" t="s">
        <v>15348</v>
      </c>
      <c r="U1540" s="7" t="s">
        <v>50</v>
      </c>
      <c r="V1540" s="7">
        <v>700000000</v>
      </c>
      <c r="W1540" s="7" t="s">
        <v>2946</v>
      </c>
      <c r="X1540" s="7">
        <v>508752</v>
      </c>
      <c r="Y1540" s="7" t="s">
        <v>467</v>
      </c>
      <c r="Z1540" s="7">
        <v>3</v>
      </c>
      <c r="AA1540" s="7">
        <v>700000000</v>
      </c>
      <c r="AB1540" s="7" t="s">
        <v>2946</v>
      </c>
      <c r="AC1540" s="7">
        <v>508752</v>
      </c>
      <c r="AD1540" s="7" t="s">
        <v>467</v>
      </c>
      <c r="AE1540" s="7">
        <v>1000080000</v>
      </c>
      <c r="AF1540" s="7" t="s">
        <v>2946</v>
      </c>
      <c r="AG1540" s="7">
        <v>740937</v>
      </c>
      <c r="AH1540" s="7">
        <v>1000080000</v>
      </c>
      <c r="AI1540" s="7" t="s">
        <v>2946</v>
      </c>
      <c r="AJ1540" s="7">
        <v>740937</v>
      </c>
      <c r="AK1540" s="7" t="s">
        <v>4490</v>
      </c>
      <c r="AL1540" s="7" t="s">
        <v>50</v>
      </c>
      <c r="AM1540" s="7" t="s">
        <v>15349</v>
      </c>
      <c r="AN1540" s="7" t="s">
        <v>66</v>
      </c>
      <c r="AO1540" s="7" t="s">
        <v>15350</v>
      </c>
      <c r="AP1540" s="22" t="s">
        <v>15351</v>
      </c>
      <c r="AQ1540" s="7" t="s">
        <v>50</v>
      </c>
      <c r="AR1540" s="7" t="s">
        <v>50</v>
      </c>
    </row>
    <row r="1541" spans="1:44" ht="15" thickBot="1">
      <c r="A1541" s="10" t="s">
        <v>15352</v>
      </c>
      <c r="B1541" s="11">
        <v>24598</v>
      </c>
      <c r="C1541" s="12">
        <v>30682</v>
      </c>
      <c r="D1541" s="13" t="s">
        <v>45</v>
      </c>
      <c r="E1541" s="13" t="s">
        <v>1939</v>
      </c>
      <c r="F1541" s="13" t="s">
        <v>70</v>
      </c>
      <c r="G1541" s="13" t="s">
        <v>145</v>
      </c>
      <c r="H1541" s="13" t="s">
        <v>115</v>
      </c>
      <c r="I1541" s="13" t="s">
        <v>50</v>
      </c>
      <c r="J1541" s="12">
        <v>45511</v>
      </c>
      <c r="K1541" s="13" t="s">
        <v>191</v>
      </c>
      <c r="L1541" s="13" t="s">
        <v>52</v>
      </c>
      <c r="M1541" s="13" t="s">
        <v>15353</v>
      </c>
      <c r="N1541" s="13" t="s">
        <v>1941</v>
      </c>
      <c r="O1541" s="13" t="s">
        <v>15354</v>
      </c>
      <c r="P1541" s="11">
        <v>12700</v>
      </c>
      <c r="Q1541" s="13" t="s">
        <v>1943</v>
      </c>
      <c r="R1541" s="33" t="s">
        <v>15355</v>
      </c>
      <c r="S1541" s="33" t="s">
        <v>15356</v>
      </c>
      <c r="T1541" s="13" t="s">
        <v>15357</v>
      </c>
      <c r="U1541" s="13" t="s">
        <v>15358</v>
      </c>
      <c r="V1541" s="13" t="s">
        <v>50</v>
      </c>
      <c r="W1541" s="13" t="s">
        <v>50</v>
      </c>
      <c r="X1541" s="13" t="s">
        <v>50</v>
      </c>
      <c r="Y1541" s="13" t="s">
        <v>50</v>
      </c>
      <c r="Z1541" s="13">
        <v>3</v>
      </c>
      <c r="AA1541" s="13" t="s">
        <v>50</v>
      </c>
      <c r="AB1541" s="13" t="s">
        <v>50</v>
      </c>
      <c r="AC1541" s="13" t="s">
        <v>50</v>
      </c>
      <c r="AD1541" s="13" t="s">
        <v>50</v>
      </c>
      <c r="AE1541" s="13" t="s">
        <v>50</v>
      </c>
      <c r="AF1541" s="13" t="s">
        <v>50</v>
      </c>
      <c r="AG1541" s="13" t="s">
        <v>50</v>
      </c>
      <c r="AH1541" s="13">
        <v>30000000</v>
      </c>
      <c r="AI1541" s="13" t="s">
        <v>60</v>
      </c>
      <c r="AJ1541" s="13">
        <v>30000000</v>
      </c>
      <c r="AK1541" s="13" t="s">
        <v>15359</v>
      </c>
      <c r="AL1541" s="13" t="s">
        <v>50</v>
      </c>
      <c r="AM1541" s="13" t="s">
        <v>15360</v>
      </c>
      <c r="AN1541" s="13" t="s">
        <v>66</v>
      </c>
      <c r="AO1541" s="13" t="s">
        <v>15361</v>
      </c>
      <c r="AP1541" s="13" t="s">
        <v>50</v>
      </c>
      <c r="AQ1541" s="21" t="s">
        <v>15362</v>
      </c>
      <c r="AR1541" s="13" t="s">
        <v>50</v>
      </c>
    </row>
    <row r="1542" spans="1:44" ht="15" thickBot="1">
      <c r="A1542" s="4" t="s">
        <v>15363</v>
      </c>
      <c r="B1542" s="5">
        <v>1049</v>
      </c>
      <c r="C1542" s="6">
        <v>41640</v>
      </c>
      <c r="D1542" s="7" t="s">
        <v>45</v>
      </c>
      <c r="E1542" s="7" t="s">
        <v>46</v>
      </c>
      <c r="F1542" s="7" t="s">
        <v>70</v>
      </c>
      <c r="G1542" s="26" t="s">
        <v>54946</v>
      </c>
      <c r="H1542" s="7" t="s">
        <v>1998</v>
      </c>
      <c r="I1542" s="7" t="s">
        <v>50</v>
      </c>
      <c r="J1542" s="6">
        <v>45513</v>
      </c>
      <c r="K1542" s="7" t="s">
        <v>191</v>
      </c>
      <c r="L1542" s="7" t="s">
        <v>131</v>
      </c>
      <c r="M1542" s="7" t="s">
        <v>15364</v>
      </c>
      <c r="N1542" s="7" t="s">
        <v>15365</v>
      </c>
      <c r="O1542" s="7" t="s">
        <v>15366</v>
      </c>
      <c r="P1542" s="5">
        <v>12769</v>
      </c>
      <c r="Q1542" s="7" t="s">
        <v>1750</v>
      </c>
      <c r="R1542" s="34" t="s">
        <v>15367</v>
      </c>
      <c r="S1542" s="34" t="s">
        <v>15368</v>
      </c>
      <c r="T1542" s="7" t="s">
        <v>15369</v>
      </c>
      <c r="U1542" s="7" t="s">
        <v>15370</v>
      </c>
      <c r="V1542" s="7">
        <v>3285908</v>
      </c>
      <c r="W1542" s="7" t="s">
        <v>60</v>
      </c>
      <c r="X1542" s="7">
        <v>3285908</v>
      </c>
      <c r="Y1542" s="7" t="s">
        <v>50</v>
      </c>
      <c r="Z1542" s="7">
        <v>5</v>
      </c>
      <c r="AA1542" s="7">
        <v>16000000</v>
      </c>
      <c r="AB1542" s="7" t="s">
        <v>60</v>
      </c>
      <c r="AC1542" s="7">
        <v>16000000</v>
      </c>
      <c r="AD1542" s="7" t="s">
        <v>178</v>
      </c>
      <c r="AE1542" s="7">
        <v>16835838</v>
      </c>
      <c r="AF1542" s="7" t="s">
        <v>60</v>
      </c>
      <c r="AG1542" s="7">
        <v>16835838</v>
      </c>
      <c r="AH1542" s="7">
        <v>26121746</v>
      </c>
      <c r="AI1542" s="7" t="s">
        <v>60</v>
      </c>
      <c r="AJ1542" s="7">
        <v>26121746</v>
      </c>
      <c r="AK1542" s="7" t="s">
        <v>15371</v>
      </c>
      <c r="AL1542" s="7" t="s">
        <v>50</v>
      </c>
      <c r="AM1542" s="7" t="s">
        <v>15372</v>
      </c>
      <c r="AN1542" s="7" t="s">
        <v>66</v>
      </c>
      <c r="AO1542" s="7" t="s">
        <v>15373</v>
      </c>
      <c r="AP1542" s="22" t="s">
        <v>15374</v>
      </c>
      <c r="AQ1542" s="7" t="s">
        <v>50</v>
      </c>
      <c r="AR1542" s="7" t="s">
        <v>50</v>
      </c>
    </row>
    <row r="1543" spans="1:44" ht="15" thickBot="1">
      <c r="A1543" s="10" t="s">
        <v>15375</v>
      </c>
      <c r="B1543" s="11">
        <v>1136</v>
      </c>
      <c r="C1543" s="12">
        <v>34335</v>
      </c>
      <c r="D1543" s="13" t="s">
        <v>45</v>
      </c>
      <c r="E1543" s="13" t="s">
        <v>46</v>
      </c>
      <c r="F1543" s="13" t="s">
        <v>47</v>
      </c>
      <c r="G1543" s="27" t="s">
        <v>54945</v>
      </c>
      <c r="H1543" s="13" t="s">
        <v>1449</v>
      </c>
      <c r="I1543" s="13" t="s">
        <v>50</v>
      </c>
      <c r="J1543" s="12">
        <v>45512</v>
      </c>
      <c r="K1543" s="13" t="s">
        <v>89</v>
      </c>
      <c r="L1543" s="13" t="s">
        <v>62</v>
      </c>
      <c r="M1543" s="13" t="s">
        <v>2466</v>
      </c>
      <c r="N1543" s="13" t="s">
        <v>3823</v>
      </c>
      <c r="O1543" s="13" t="s">
        <v>15376</v>
      </c>
      <c r="P1543" s="11">
        <v>12915</v>
      </c>
      <c r="Q1543" s="13" t="s">
        <v>1783</v>
      </c>
      <c r="R1543" s="33" t="s">
        <v>15377</v>
      </c>
      <c r="S1543" s="33" t="s">
        <v>15378</v>
      </c>
      <c r="T1543" s="13" t="s">
        <v>15379</v>
      </c>
      <c r="U1543" s="13">
        <v>97239241114</v>
      </c>
      <c r="V1543" s="13">
        <v>5000000</v>
      </c>
      <c r="W1543" s="13" t="s">
        <v>60</v>
      </c>
      <c r="X1543" s="13">
        <v>5000000</v>
      </c>
      <c r="Y1543" s="13" t="s">
        <v>61</v>
      </c>
      <c r="Z1543" s="13">
        <v>13</v>
      </c>
      <c r="AA1543" s="13">
        <v>5000000</v>
      </c>
      <c r="AB1543" s="13" t="s">
        <v>60</v>
      </c>
      <c r="AC1543" s="13">
        <v>5000000</v>
      </c>
      <c r="AD1543" s="13" t="s">
        <v>62</v>
      </c>
      <c r="AE1543" s="13">
        <v>76380527</v>
      </c>
      <c r="AF1543" s="13" t="s">
        <v>60</v>
      </c>
      <c r="AG1543" s="13">
        <v>76380527</v>
      </c>
      <c r="AH1543" s="13">
        <v>88380529</v>
      </c>
      <c r="AI1543" s="13" t="s">
        <v>60</v>
      </c>
      <c r="AJ1543" s="13">
        <v>88380529</v>
      </c>
      <c r="AK1543" s="13" t="s">
        <v>50</v>
      </c>
      <c r="AL1543" s="13" t="s">
        <v>50</v>
      </c>
      <c r="AM1543" s="13" t="s">
        <v>15380</v>
      </c>
      <c r="AN1543" s="13" t="s">
        <v>66</v>
      </c>
      <c r="AO1543" s="13" t="s">
        <v>15381</v>
      </c>
      <c r="AP1543" s="21" t="s">
        <v>15382</v>
      </c>
      <c r="AQ1543" s="13" t="s">
        <v>50</v>
      </c>
      <c r="AR1543" s="13" t="s">
        <v>50</v>
      </c>
    </row>
    <row r="1544" spans="1:44" ht="15" thickBot="1">
      <c r="A1544" s="4" t="s">
        <v>15383</v>
      </c>
      <c r="B1544" s="7" t="s">
        <v>50</v>
      </c>
      <c r="C1544" s="6">
        <v>45292</v>
      </c>
      <c r="D1544" s="7" t="s">
        <v>45</v>
      </c>
      <c r="E1544" s="7" t="s">
        <v>46</v>
      </c>
      <c r="F1544" s="7" t="s">
        <v>70</v>
      </c>
      <c r="G1544" s="27" t="s">
        <v>54945</v>
      </c>
      <c r="H1544" s="7" t="s">
        <v>50</v>
      </c>
      <c r="I1544" s="7" t="s">
        <v>50</v>
      </c>
      <c r="J1544" s="6">
        <v>45505</v>
      </c>
      <c r="K1544" s="7" t="s">
        <v>50</v>
      </c>
      <c r="L1544" s="7" t="s">
        <v>467</v>
      </c>
      <c r="M1544" s="7" t="s">
        <v>15384</v>
      </c>
      <c r="N1544" s="7" t="s">
        <v>15385</v>
      </c>
      <c r="O1544" s="7" t="s">
        <v>15386</v>
      </c>
      <c r="P1544" s="5">
        <v>13000</v>
      </c>
      <c r="Q1544" s="7" t="s">
        <v>1116</v>
      </c>
      <c r="R1544" s="34" t="s">
        <v>15387</v>
      </c>
      <c r="S1544" s="34" t="s">
        <v>15388</v>
      </c>
      <c r="T1544" s="7" t="s">
        <v>50</v>
      </c>
      <c r="U1544" s="7" t="s">
        <v>50</v>
      </c>
      <c r="V1544" s="7">
        <v>2500000</v>
      </c>
      <c r="W1544" s="7" t="s">
        <v>60</v>
      </c>
      <c r="X1544" s="7">
        <v>2500000</v>
      </c>
      <c r="Y1544" s="7" t="s">
        <v>467</v>
      </c>
      <c r="Z1544" s="7">
        <v>1</v>
      </c>
      <c r="AA1544" s="7">
        <v>2500000</v>
      </c>
      <c r="AB1544" s="7" t="s">
        <v>60</v>
      </c>
      <c r="AC1544" s="7">
        <v>2500000</v>
      </c>
      <c r="AD1544" s="7" t="s">
        <v>467</v>
      </c>
      <c r="AE1544" s="7">
        <v>2500000</v>
      </c>
      <c r="AF1544" s="7" t="s">
        <v>60</v>
      </c>
      <c r="AG1544" s="7">
        <v>2500000</v>
      </c>
      <c r="AH1544" s="7">
        <v>2500000</v>
      </c>
      <c r="AI1544" s="7" t="s">
        <v>60</v>
      </c>
      <c r="AJ1544" s="7">
        <v>2500000</v>
      </c>
      <c r="AK1544" s="7" t="s">
        <v>15389</v>
      </c>
      <c r="AL1544" s="7" t="s">
        <v>50</v>
      </c>
      <c r="AM1544" s="7" t="s">
        <v>15390</v>
      </c>
      <c r="AN1544" s="7" t="s">
        <v>253</v>
      </c>
      <c r="AO1544" s="7" t="s">
        <v>15391</v>
      </c>
      <c r="AP1544" s="7" t="s">
        <v>50</v>
      </c>
      <c r="AQ1544" s="22" t="s">
        <v>15392</v>
      </c>
      <c r="AR1544" s="7" t="s">
        <v>50</v>
      </c>
    </row>
    <row r="1545" spans="1:44" ht="15" thickBot="1">
      <c r="A1545" s="10" t="s">
        <v>15393</v>
      </c>
      <c r="B1545" s="13" t="s">
        <v>50</v>
      </c>
      <c r="C1545" s="13" t="s">
        <v>50</v>
      </c>
      <c r="D1545" s="13" t="s">
        <v>45</v>
      </c>
      <c r="E1545" s="13" t="s">
        <v>50</v>
      </c>
      <c r="F1545" s="13" t="s">
        <v>70</v>
      </c>
      <c r="G1545" s="27" t="s">
        <v>54945</v>
      </c>
      <c r="H1545" s="13" t="s">
        <v>50</v>
      </c>
      <c r="I1545" s="13" t="s">
        <v>50</v>
      </c>
      <c r="J1545" s="12">
        <v>45509</v>
      </c>
      <c r="K1545" s="13" t="s">
        <v>50</v>
      </c>
      <c r="L1545" s="13" t="s">
        <v>1624</v>
      </c>
      <c r="M1545" s="13" t="s">
        <v>2519</v>
      </c>
      <c r="N1545" s="13" t="s">
        <v>15394</v>
      </c>
      <c r="O1545" s="13" t="s">
        <v>15395</v>
      </c>
      <c r="P1545" s="11">
        <v>13016</v>
      </c>
      <c r="Q1545" s="13" t="s">
        <v>360</v>
      </c>
      <c r="R1545" s="33" t="s">
        <v>15396</v>
      </c>
      <c r="S1545" s="33" t="s">
        <v>15397</v>
      </c>
      <c r="T1545" s="13" t="s">
        <v>50</v>
      </c>
      <c r="U1545" s="13" t="s">
        <v>50</v>
      </c>
      <c r="V1545" s="13">
        <v>458000</v>
      </c>
      <c r="W1545" s="13" t="s">
        <v>209</v>
      </c>
      <c r="X1545" s="13">
        <v>499585</v>
      </c>
      <c r="Y1545" s="13" t="s">
        <v>467</v>
      </c>
      <c r="Z1545" s="13">
        <v>1</v>
      </c>
      <c r="AA1545" s="13">
        <v>458000</v>
      </c>
      <c r="AB1545" s="13" t="s">
        <v>209</v>
      </c>
      <c r="AC1545" s="13">
        <v>499585</v>
      </c>
      <c r="AD1545" s="13" t="s">
        <v>1624</v>
      </c>
      <c r="AE1545" s="13">
        <v>458000</v>
      </c>
      <c r="AF1545" s="13" t="s">
        <v>209</v>
      </c>
      <c r="AG1545" s="13">
        <v>499585</v>
      </c>
      <c r="AH1545" s="13">
        <v>458000</v>
      </c>
      <c r="AI1545" s="13" t="s">
        <v>209</v>
      </c>
      <c r="AJ1545" s="13">
        <v>499585</v>
      </c>
      <c r="AK1545" s="13" t="s">
        <v>15398</v>
      </c>
      <c r="AL1545" s="13" t="s">
        <v>50</v>
      </c>
      <c r="AM1545" s="13" t="s">
        <v>15399</v>
      </c>
      <c r="AN1545" s="13" t="s">
        <v>66</v>
      </c>
      <c r="AO1545" s="13" t="s">
        <v>15400</v>
      </c>
      <c r="AP1545" s="21" t="s">
        <v>15401</v>
      </c>
      <c r="AQ1545" s="13" t="s">
        <v>50</v>
      </c>
      <c r="AR1545" s="13" t="s">
        <v>50</v>
      </c>
    </row>
    <row r="1546" spans="1:44" ht="15" thickBot="1">
      <c r="A1546" s="4" t="s">
        <v>15402</v>
      </c>
      <c r="B1546" s="5">
        <v>53305</v>
      </c>
      <c r="C1546" s="6">
        <v>28856</v>
      </c>
      <c r="D1546" s="7" t="s">
        <v>45</v>
      </c>
      <c r="E1546" s="7" t="s">
        <v>46</v>
      </c>
      <c r="F1546" s="7" t="s">
        <v>70</v>
      </c>
      <c r="G1546" s="7" t="s">
        <v>176</v>
      </c>
      <c r="H1546" s="7" t="s">
        <v>50</v>
      </c>
      <c r="I1546" s="7" t="s">
        <v>50</v>
      </c>
      <c r="J1546" s="6">
        <v>45506</v>
      </c>
      <c r="K1546" s="7" t="s">
        <v>116</v>
      </c>
      <c r="L1546" s="7" t="s">
        <v>283</v>
      </c>
      <c r="M1546" s="7" t="s">
        <v>15403</v>
      </c>
      <c r="N1546" s="7" t="s">
        <v>15404</v>
      </c>
      <c r="O1546" s="7" t="s">
        <v>15405</v>
      </c>
      <c r="P1546" s="5">
        <v>13171</v>
      </c>
      <c r="Q1546" s="7" t="s">
        <v>245</v>
      </c>
      <c r="R1546" s="34" t="s">
        <v>15406</v>
      </c>
      <c r="S1546" s="34" t="s">
        <v>15407</v>
      </c>
      <c r="T1546" s="7" t="s">
        <v>15408</v>
      </c>
      <c r="U1546" s="7" t="s">
        <v>15409</v>
      </c>
      <c r="V1546" s="7">
        <v>13900000</v>
      </c>
      <c r="W1546" s="7" t="s">
        <v>209</v>
      </c>
      <c r="X1546" s="7">
        <v>15006100</v>
      </c>
      <c r="Y1546" s="7" t="s">
        <v>50</v>
      </c>
      <c r="Z1546" s="7">
        <v>2</v>
      </c>
      <c r="AA1546" s="7">
        <v>6000000</v>
      </c>
      <c r="AB1546" s="7" t="s">
        <v>209</v>
      </c>
      <c r="AC1546" s="7">
        <v>6477453</v>
      </c>
      <c r="AD1546" s="7" t="s">
        <v>1471</v>
      </c>
      <c r="AE1546" s="7">
        <v>6000000</v>
      </c>
      <c r="AF1546" s="7" t="s">
        <v>209</v>
      </c>
      <c r="AG1546" s="7">
        <v>6477453</v>
      </c>
      <c r="AH1546" s="7">
        <v>19900000</v>
      </c>
      <c r="AI1546" s="7" t="s">
        <v>209</v>
      </c>
      <c r="AJ1546" s="7">
        <v>21483553</v>
      </c>
      <c r="AK1546" s="7" t="s">
        <v>15410</v>
      </c>
      <c r="AL1546" s="7" t="s">
        <v>50</v>
      </c>
      <c r="AM1546" s="7" t="s">
        <v>15411</v>
      </c>
      <c r="AN1546" s="7" t="s">
        <v>3036</v>
      </c>
      <c r="AO1546" s="7" t="s">
        <v>15412</v>
      </c>
      <c r="AP1546" s="22" t="s">
        <v>15413</v>
      </c>
      <c r="AQ1546" s="22" t="s">
        <v>15414</v>
      </c>
      <c r="AR1546" s="7" t="s">
        <v>50</v>
      </c>
    </row>
    <row r="1547" spans="1:44" ht="15" thickBot="1">
      <c r="A1547" s="10" t="s">
        <v>15415</v>
      </c>
      <c r="B1547" s="13">
        <v>156</v>
      </c>
      <c r="C1547" s="12">
        <v>44660</v>
      </c>
      <c r="D1547" s="13" t="s">
        <v>45</v>
      </c>
      <c r="E1547" s="13" t="s">
        <v>46</v>
      </c>
      <c r="F1547" s="13" t="s">
        <v>70</v>
      </c>
      <c r="G1547" s="26" t="s">
        <v>54946</v>
      </c>
      <c r="H1547" s="13" t="s">
        <v>4326</v>
      </c>
      <c r="I1547" s="13" t="s">
        <v>50</v>
      </c>
      <c r="J1547" s="12">
        <v>45506</v>
      </c>
      <c r="K1547" s="13" t="s">
        <v>50</v>
      </c>
      <c r="L1547" s="13" t="s">
        <v>467</v>
      </c>
      <c r="M1547" s="13" t="s">
        <v>15416</v>
      </c>
      <c r="N1547" s="13" t="s">
        <v>1593</v>
      </c>
      <c r="O1547" s="13" t="s">
        <v>15417</v>
      </c>
      <c r="P1547" s="11">
        <v>13213</v>
      </c>
      <c r="Q1547" s="13" t="s">
        <v>245</v>
      </c>
      <c r="R1547" s="33" t="s">
        <v>15418</v>
      </c>
      <c r="S1547" s="33" t="s">
        <v>15419</v>
      </c>
      <c r="T1547" s="13" t="s">
        <v>15420</v>
      </c>
      <c r="U1547" s="13">
        <v>919657520202</v>
      </c>
      <c r="V1547" s="13">
        <v>30000000</v>
      </c>
      <c r="W1547" s="13" t="s">
        <v>250</v>
      </c>
      <c r="X1547" s="13">
        <v>358135</v>
      </c>
      <c r="Y1547" s="13" t="s">
        <v>467</v>
      </c>
      <c r="Z1547" s="13">
        <v>4</v>
      </c>
      <c r="AA1547" s="13">
        <v>30000000</v>
      </c>
      <c r="AB1547" s="13" t="s">
        <v>250</v>
      </c>
      <c r="AC1547" s="13">
        <v>358135</v>
      </c>
      <c r="AD1547" s="13" t="s">
        <v>467</v>
      </c>
      <c r="AE1547" s="13">
        <v>1180369</v>
      </c>
      <c r="AF1547" s="13" t="s">
        <v>60</v>
      </c>
      <c r="AG1547" s="13">
        <v>1180369</v>
      </c>
      <c r="AH1547" s="13">
        <v>1182833</v>
      </c>
      <c r="AI1547" s="13" t="s">
        <v>60</v>
      </c>
      <c r="AJ1547" s="13">
        <v>1182833</v>
      </c>
      <c r="AK1547" s="13" t="s">
        <v>15421</v>
      </c>
      <c r="AL1547" s="13" t="s">
        <v>50</v>
      </c>
      <c r="AM1547" s="13" t="s">
        <v>15422</v>
      </c>
      <c r="AN1547" s="13" t="s">
        <v>253</v>
      </c>
      <c r="AO1547" s="13" t="s">
        <v>15423</v>
      </c>
      <c r="AP1547" s="21" t="s">
        <v>15424</v>
      </c>
      <c r="AQ1547" s="13" t="s">
        <v>50</v>
      </c>
      <c r="AR1547" s="13" t="s">
        <v>50</v>
      </c>
    </row>
    <row r="1548" spans="1:44" ht="15" thickBot="1">
      <c r="A1548" s="4" t="s">
        <v>15425</v>
      </c>
      <c r="B1548" s="5">
        <v>393359</v>
      </c>
      <c r="C1548" s="6">
        <v>24838</v>
      </c>
      <c r="D1548" s="7" t="s">
        <v>45</v>
      </c>
      <c r="E1548" s="7" t="s">
        <v>50</v>
      </c>
      <c r="F1548" s="7" t="s">
        <v>70</v>
      </c>
      <c r="G1548" s="7" t="s">
        <v>71</v>
      </c>
      <c r="H1548" s="7" t="s">
        <v>115</v>
      </c>
      <c r="I1548" s="7" t="s">
        <v>50</v>
      </c>
      <c r="J1548" s="6">
        <v>45509</v>
      </c>
      <c r="K1548" s="7" t="s">
        <v>116</v>
      </c>
      <c r="L1548" s="7" t="s">
        <v>52</v>
      </c>
      <c r="M1548" s="7" t="s">
        <v>10425</v>
      </c>
      <c r="N1548" s="7" t="s">
        <v>15426</v>
      </c>
      <c r="O1548" s="7" t="s">
        <v>15427</v>
      </c>
      <c r="P1548" s="5">
        <v>13374</v>
      </c>
      <c r="Q1548" s="7" t="s">
        <v>1116</v>
      </c>
      <c r="R1548" s="34" t="s">
        <v>15428</v>
      </c>
      <c r="S1548" s="34" t="s">
        <v>15429</v>
      </c>
      <c r="T1548" s="7" t="s">
        <v>15430</v>
      </c>
      <c r="U1548" s="7" t="s">
        <v>15431</v>
      </c>
      <c r="V1548" s="7">
        <v>257596</v>
      </c>
      <c r="W1548" s="7" t="s">
        <v>60</v>
      </c>
      <c r="X1548" s="7">
        <v>257596</v>
      </c>
      <c r="Y1548" s="7" t="s">
        <v>50</v>
      </c>
      <c r="Z1548" s="7">
        <v>5</v>
      </c>
      <c r="AA1548" s="7" t="s">
        <v>50</v>
      </c>
      <c r="AB1548" s="7" t="s">
        <v>50</v>
      </c>
      <c r="AC1548" s="7" t="s">
        <v>50</v>
      </c>
      <c r="AD1548" s="7" t="s">
        <v>50</v>
      </c>
      <c r="AE1548" s="7" t="s">
        <v>50</v>
      </c>
      <c r="AF1548" s="7" t="s">
        <v>50</v>
      </c>
      <c r="AG1548" s="7" t="s">
        <v>50</v>
      </c>
      <c r="AH1548" s="7">
        <v>4057133</v>
      </c>
      <c r="AI1548" s="7" t="s">
        <v>60</v>
      </c>
      <c r="AJ1548" s="7">
        <v>4057133</v>
      </c>
      <c r="AK1548" s="7" t="s">
        <v>15432</v>
      </c>
      <c r="AL1548" s="7" t="s">
        <v>50</v>
      </c>
      <c r="AM1548" s="7" t="s">
        <v>15433</v>
      </c>
      <c r="AN1548" s="7" t="s">
        <v>738</v>
      </c>
      <c r="AO1548" s="7" t="s">
        <v>15434</v>
      </c>
      <c r="AP1548" s="22" t="s">
        <v>15435</v>
      </c>
      <c r="AQ1548" s="7" t="s">
        <v>50</v>
      </c>
      <c r="AR1548" s="7" t="s">
        <v>50</v>
      </c>
    </row>
    <row r="1549" spans="1:44" ht="15" thickBot="1">
      <c r="A1549" s="10" t="s">
        <v>15436</v>
      </c>
      <c r="B1549" s="13" t="s">
        <v>50</v>
      </c>
      <c r="C1549" s="13" t="s">
        <v>50</v>
      </c>
      <c r="D1549" s="13" t="s">
        <v>45</v>
      </c>
      <c r="E1549" s="13" t="s">
        <v>50</v>
      </c>
      <c r="F1549" s="13" t="s">
        <v>70</v>
      </c>
      <c r="G1549" s="13" t="s">
        <v>160</v>
      </c>
      <c r="H1549" s="13" t="s">
        <v>50</v>
      </c>
      <c r="I1549" s="13" t="s">
        <v>50</v>
      </c>
      <c r="J1549" s="12">
        <v>45510</v>
      </c>
      <c r="K1549" s="13" t="s">
        <v>50</v>
      </c>
      <c r="L1549" s="13" t="s">
        <v>131</v>
      </c>
      <c r="M1549" s="13" t="s">
        <v>10787</v>
      </c>
      <c r="N1549" s="13" t="s">
        <v>133</v>
      </c>
      <c r="O1549" s="13" t="s">
        <v>15437</v>
      </c>
      <c r="P1549" s="11">
        <v>13411</v>
      </c>
      <c r="Q1549" s="13" t="s">
        <v>135</v>
      </c>
      <c r="R1549" s="33" t="s">
        <v>15438</v>
      </c>
      <c r="S1549" s="33" t="s">
        <v>15439</v>
      </c>
      <c r="T1549" s="13" t="s">
        <v>50</v>
      </c>
      <c r="U1549" s="13" t="s">
        <v>50</v>
      </c>
      <c r="V1549" s="13">
        <v>61000000</v>
      </c>
      <c r="W1549" s="13" t="s">
        <v>139</v>
      </c>
      <c r="X1549" s="13">
        <v>77942821</v>
      </c>
      <c r="Y1549" s="13" t="s">
        <v>290</v>
      </c>
      <c r="Z1549" s="13">
        <v>2</v>
      </c>
      <c r="AA1549" s="13" t="s">
        <v>50</v>
      </c>
      <c r="AB1549" s="13" t="s">
        <v>50</v>
      </c>
      <c r="AC1549" s="13" t="s">
        <v>50</v>
      </c>
      <c r="AD1549" s="13" t="s">
        <v>290</v>
      </c>
      <c r="AE1549" s="13" t="s">
        <v>50</v>
      </c>
      <c r="AF1549" s="13" t="s">
        <v>50</v>
      </c>
      <c r="AG1549" s="13" t="s">
        <v>50</v>
      </c>
      <c r="AH1549" s="13">
        <v>61000000</v>
      </c>
      <c r="AI1549" s="13" t="s">
        <v>139</v>
      </c>
      <c r="AJ1549" s="13">
        <v>77942821</v>
      </c>
      <c r="AK1549" s="13" t="s">
        <v>15440</v>
      </c>
      <c r="AL1549" s="13" t="s">
        <v>50</v>
      </c>
      <c r="AM1549" s="13" t="s">
        <v>15441</v>
      </c>
      <c r="AN1549" s="13" t="s">
        <v>66</v>
      </c>
      <c r="AO1549" s="13" t="s">
        <v>15442</v>
      </c>
      <c r="AP1549" s="21" t="s">
        <v>15443</v>
      </c>
      <c r="AQ1549" s="13" t="s">
        <v>50</v>
      </c>
      <c r="AR1549" s="13" t="s">
        <v>50</v>
      </c>
    </row>
    <row r="1550" spans="1:44" ht="15" thickBot="1">
      <c r="A1550" s="4" t="s">
        <v>15444</v>
      </c>
      <c r="B1550" s="5">
        <v>4610</v>
      </c>
      <c r="C1550" s="6">
        <v>41275</v>
      </c>
      <c r="D1550" s="7" t="s">
        <v>45</v>
      </c>
      <c r="E1550" s="7" t="s">
        <v>46</v>
      </c>
      <c r="F1550" s="7" t="s">
        <v>70</v>
      </c>
      <c r="G1550" s="7" t="s">
        <v>145</v>
      </c>
      <c r="H1550" s="7" t="s">
        <v>50</v>
      </c>
      <c r="I1550" s="7" t="s">
        <v>50</v>
      </c>
      <c r="J1550" s="6">
        <v>45512</v>
      </c>
      <c r="K1550" s="7" t="s">
        <v>50</v>
      </c>
      <c r="L1550" s="7" t="s">
        <v>147</v>
      </c>
      <c r="M1550" s="7" t="s">
        <v>15445</v>
      </c>
      <c r="N1550" s="7" t="s">
        <v>4555</v>
      </c>
      <c r="O1550" s="7" t="s">
        <v>15446</v>
      </c>
      <c r="P1550" s="5">
        <v>13431</v>
      </c>
      <c r="Q1550" s="7" t="s">
        <v>245</v>
      </c>
      <c r="R1550" s="34" t="s">
        <v>15447</v>
      </c>
      <c r="S1550" s="34" t="s">
        <v>15448</v>
      </c>
      <c r="T1550" s="7" t="s">
        <v>50</v>
      </c>
      <c r="U1550" s="7" t="s">
        <v>50</v>
      </c>
      <c r="V1550" s="7">
        <v>4570000000</v>
      </c>
      <c r="W1550" s="7" t="s">
        <v>1960</v>
      </c>
      <c r="X1550" s="7">
        <v>31270777</v>
      </c>
      <c r="Y1550" s="7" t="s">
        <v>154</v>
      </c>
      <c r="Z1550" s="7">
        <v>5</v>
      </c>
      <c r="AA1550" s="7">
        <v>4570000000</v>
      </c>
      <c r="AB1550" s="7" t="s">
        <v>1960</v>
      </c>
      <c r="AC1550" s="7">
        <v>31270777</v>
      </c>
      <c r="AD1550" s="7" t="s">
        <v>147</v>
      </c>
      <c r="AE1550" s="7">
        <v>8210000000</v>
      </c>
      <c r="AF1550" s="7" t="s">
        <v>1960</v>
      </c>
      <c r="AG1550" s="7">
        <v>58841585</v>
      </c>
      <c r="AH1550" s="7">
        <v>9810000000</v>
      </c>
      <c r="AI1550" s="7" t="s">
        <v>1960</v>
      </c>
      <c r="AJ1550" s="7">
        <v>70340815</v>
      </c>
      <c r="AK1550" s="7" t="s">
        <v>15449</v>
      </c>
      <c r="AL1550" s="7" t="s">
        <v>50</v>
      </c>
      <c r="AM1550" s="7" t="s">
        <v>15450</v>
      </c>
      <c r="AN1550" s="7" t="s">
        <v>66</v>
      </c>
      <c r="AO1550" s="7" t="s">
        <v>15451</v>
      </c>
      <c r="AP1550" s="22" t="s">
        <v>15452</v>
      </c>
      <c r="AQ1550" s="7" t="s">
        <v>50</v>
      </c>
      <c r="AR1550" s="7" t="s">
        <v>50</v>
      </c>
    </row>
    <row r="1551" spans="1:44" ht="15" thickBot="1">
      <c r="A1551" s="10" t="s">
        <v>15453</v>
      </c>
      <c r="B1551" s="11">
        <v>3130</v>
      </c>
      <c r="C1551" s="12">
        <v>41962</v>
      </c>
      <c r="D1551" s="13" t="s">
        <v>45</v>
      </c>
      <c r="E1551" s="13" t="s">
        <v>46</v>
      </c>
      <c r="F1551" s="13" t="s">
        <v>70</v>
      </c>
      <c r="G1551" s="27" t="s">
        <v>54945</v>
      </c>
      <c r="H1551" s="13" t="s">
        <v>50</v>
      </c>
      <c r="I1551" s="13" t="s">
        <v>50</v>
      </c>
      <c r="J1551" s="12">
        <v>45505</v>
      </c>
      <c r="K1551" s="13" t="s">
        <v>116</v>
      </c>
      <c r="L1551" s="13" t="s">
        <v>73</v>
      </c>
      <c r="M1551" s="13" t="s">
        <v>15454</v>
      </c>
      <c r="N1551" s="13" t="s">
        <v>1954</v>
      </c>
      <c r="O1551" s="13" t="s">
        <v>15455</v>
      </c>
      <c r="P1551" s="11">
        <v>13457</v>
      </c>
      <c r="Q1551" s="13" t="s">
        <v>245</v>
      </c>
      <c r="R1551" s="33" t="s">
        <v>15456</v>
      </c>
      <c r="S1551" s="30" t="s">
        <v>50</v>
      </c>
      <c r="T1551" s="13" t="s">
        <v>50</v>
      </c>
      <c r="U1551" s="13" t="s">
        <v>50</v>
      </c>
      <c r="V1551" s="13" t="s">
        <v>50</v>
      </c>
      <c r="W1551" s="13" t="s">
        <v>50</v>
      </c>
      <c r="X1551" s="13" t="s">
        <v>50</v>
      </c>
      <c r="Y1551" s="13" t="s">
        <v>81</v>
      </c>
      <c r="Z1551" s="13">
        <v>6</v>
      </c>
      <c r="AA1551" s="13" t="s">
        <v>50</v>
      </c>
      <c r="AB1551" s="13" t="s">
        <v>50</v>
      </c>
      <c r="AC1551" s="13" t="s">
        <v>50</v>
      </c>
      <c r="AD1551" s="13" t="s">
        <v>73</v>
      </c>
      <c r="AE1551" s="13">
        <v>460800000</v>
      </c>
      <c r="AF1551" s="13" t="s">
        <v>1960</v>
      </c>
      <c r="AG1551" s="13">
        <v>4074517</v>
      </c>
      <c r="AH1551" s="13">
        <v>460800000</v>
      </c>
      <c r="AI1551" s="13" t="s">
        <v>1960</v>
      </c>
      <c r="AJ1551" s="13">
        <v>4074517</v>
      </c>
      <c r="AK1551" s="13" t="s">
        <v>15457</v>
      </c>
      <c r="AL1551" s="13" t="s">
        <v>50</v>
      </c>
      <c r="AM1551" s="13" t="s">
        <v>15458</v>
      </c>
      <c r="AN1551" s="13" t="s">
        <v>66</v>
      </c>
      <c r="AO1551" s="13" t="s">
        <v>15459</v>
      </c>
      <c r="AP1551" s="21" t="s">
        <v>15460</v>
      </c>
      <c r="AQ1551" s="13" t="s">
        <v>50</v>
      </c>
      <c r="AR1551" s="13" t="s">
        <v>50</v>
      </c>
    </row>
    <row r="1552" spans="1:44" ht="15" thickBot="1">
      <c r="A1552" s="4" t="s">
        <v>15461</v>
      </c>
      <c r="B1552" s="7">
        <v>75</v>
      </c>
      <c r="C1552" s="6">
        <v>44460</v>
      </c>
      <c r="D1552" s="7" t="s">
        <v>45</v>
      </c>
      <c r="E1552" s="7" t="s">
        <v>46</v>
      </c>
      <c r="F1552" s="7" t="s">
        <v>70</v>
      </c>
      <c r="G1552" s="27" t="s">
        <v>54945</v>
      </c>
      <c r="H1552" s="7" t="s">
        <v>50</v>
      </c>
      <c r="I1552" s="7" t="s">
        <v>50</v>
      </c>
      <c r="J1552" s="6">
        <v>45508</v>
      </c>
      <c r="K1552" s="7" t="s">
        <v>116</v>
      </c>
      <c r="L1552" s="7" t="s">
        <v>467</v>
      </c>
      <c r="M1552" s="7" t="s">
        <v>15462</v>
      </c>
      <c r="N1552" s="7" t="s">
        <v>75</v>
      </c>
      <c r="O1552" s="7" t="s">
        <v>15463</v>
      </c>
      <c r="P1552" s="5">
        <v>13483</v>
      </c>
      <c r="Q1552" s="7" t="s">
        <v>77</v>
      </c>
      <c r="R1552" s="34" t="s">
        <v>15464</v>
      </c>
      <c r="S1552" s="34" t="s">
        <v>15465</v>
      </c>
      <c r="T1552" s="7" t="s">
        <v>15466</v>
      </c>
      <c r="U1552" s="7" t="s">
        <v>50</v>
      </c>
      <c r="V1552" s="7">
        <v>1000000</v>
      </c>
      <c r="W1552" s="7" t="s">
        <v>60</v>
      </c>
      <c r="X1552" s="7">
        <v>1000000</v>
      </c>
      <c r="Y1552" s="7" t="s">
        <v>467</v>
      </c>
      <c r="Z1552" s="7">
        <v>2</v>
      </c>
      <c r="AA1552" s="7">
        <v>1000000</v>
      </c>
      <c r="AB1552" s="7" t="s">
        <v>60</v>
      </c>
      <c r="AC1552" s="7">
        <v>1000000</v>
      </c>
      <c r="AD1552" s="7" t="s">
        <v>467</v>
      </c>
      <c r="AE1552" s="7">
        <v>2400000</v>
      </c>
      <c r="AF1552" s="7" t="s">
        <v>60</v>
      </c>
      <c r="AG1552" s="7">
        <v>2400000</v>
      </c>
      <c r="AH1552" s="7">
        <v>2400000</v>
      </c>
      <c r="AI1552" s="7" t="s">
        <v>60</v>
      </c>
      <c r="AJ1552" s="7">
        <v>2400000</v>
      </c>
      <c r="AK1552" s="7" t="s">
        <v>15467</v>
      </c>
      <c r="AL1552" s="7" t="s">
        <v>50</v>
      </c>
      <c r="AM1552" s="7" t="s">
        <v>15468</v>
      </c>
      <c r="AN1552" s="7" t="s">
        <v>253</v>
      </c>
      <c r="AO1552" s="7" t="s">
        <v>15469</v>
      </c>
      <c r="AP1552" s="22" t="s">
        <v>15470</v>
      </c>
      <c r="AQ1552" s="7" t="s">
        <v>50</v>
      </c>
      <c r="AR1552" s="7" t="s">
        <v>50</v>
      </c>
    </row>
    <row r="1553" spans="1:44" ht="15" thickBot="1">
      <c r="A1553" s="10" t="s">
        <v>15471</v>
      </c>
      <c r="B1553" s="13" t="s">
        <v>50</v>
      </c>
      <c r="C1553" s="12">
        <v>45223</v>
      </c>
      <c r="D1553" s="13" t="s">
        <v>45</v>
      </c>
      <c r="E1553" s="13" t="s">
        <v>46</v>
      </c>
      <c r="F1553" s="13" t="s">
        <v>70</v>
      </c>
      <c r="G1553" s="27" t="s">
        <v>54945</v>
      </c>
      <c r="H1553" s="13" t="s">
        <v>50</v>
      </c>
      <c r="I1553" s="13" t="s">
        <v>50</v>
      </c>
      <c r="J1553" s="12">
        <v>45505</v>
      </c>
      <c r="K1553" s="13" t="s">
        <v>50</v>
      </c>
      <c r="L1553" s="13" t="s">
        <v>1624</v>
      </c>
      <c r="M1553" s="13" t="s">
        <v>15472</v>
      </c>
      <c r="N1553" s="13" t="s">
        <v>15473</v>
      </c>
      <c r="O1553" s="13" t="s">
        <v>15474</v>
      </c>
      <c r="P1553" s="11">
        <v>13566</v>
      </c>
      <c r="Q1553" s="13" t="s">
        <v>120</v>
      </c>
      <c r="R1553" s="33" t="s">
        <v>15475</v>
      </c>
      <c r="S1553" s="30" t="s">
        <v>50</v>
      </c>
      <c r="T1553" s="13" t="s">
        <v>15476</v>
      </c>
      <c r="U1553" s="13" t="s">
        <v>15477</v>
      </c>
      <c r="V1553" s="13">
        <v>250000</v>
      </c>
      <c r="W1553" s="13" t="s">
        <v>60</v>
      </c>
      <c r="X1553" s="13">
        <v>250000</v>
      </c>
      <c r="Y1553" s="13" t="s">
        <v>467</v>
      </c>
      <c r="Z1553" s="13">
        <v>1</v>
      </c>
      <c r="AA1553" s="13">
        <v>250000</v>
      </c>
      <c r="AB1553" s="13" t="s">
        <v>60</v>
      </c>
      <c r="AC1553" s="13">
        <v>250000</v>
      </c>
      <c r="AD1553" s="13" t="s">
        <v>1624</v>
      </c>
      <c r="AE1553" s="13">
        <v>250000</v>
      </c>
      <c r="AF1553" s="13" t="s">
        <v>60</v>
      </c>
      <c r="AG1553" s="13">
        <v>250000</v>
      </c>
      <c r="AH1553" s="13">
        <v>250000</v>
      </c>
      <c r="AI1553" s="13" t="s">
        <v>60</v>
      </c>
      <c r="AJ1553" s="13">
        <v>250000</v>
      </c>
      <c r="AK1553" s="13" t="s">
        <v>15478</v>
      </c>
      <c r="AL1553" s="13" t="s">
        <v>50</v>
      </c>
      <c r="AM1553" s="13" t="s">
        <v>15479</v>
      </c>
      <c r="AN1553" s="13" t="s">
        <v>66</v>
      </c>
      <c r="AO1553" s="13" t="s">
        <v>15480</v>
      </c>
      <c r="AP1553" s="21" t="s">
        <v>15481</v>
      </c>
      <c r="AQ1553" s="21" t="s">
        <v>15482</v>
      </c>
      <c r="AR1553" s="13" t="s">
        <v>50</v>
      </c>
    </row>
    <row r="1554" spans="1:44" ht="15" thickBot="1">
      <c r="A1554" s="4" t="s">
        <v>15483</v>
      </c>
      <c r="B1554" s="7">
        <v>59</v>
      </c>
      <c r="C1554" s="7" t="s">
        <v>50</v>
      </c>
      <c r="D1554" s="7" t="s">
        <v>45</v>
      </c>
      <c r="E1554" s="7" t="s">
        <v>46</v>
      </c>
      <c r="F1554" s="7" t="s">
        <v>70</v>
      </c>
      <c r="G1554" s="7" t="s">
        <v>50</v>
      </c>
      <c r="H1554" s="7" t="s">
        <v>50</v>
      </c>
      <c r="I1554" s="7" t="s">
        <v>50</v>
      </c>
      <c r="J1554" s="6">
        <v>45511</v>
      </c>
      <c r="K1554" s="7" t="s">
        <v>50</v>
      </c>
      <c r="L1554" s="7" t="s">
        <v>467</v>
      </c>
      <c r="M1554" s="7" t="s">
        <v>15484</v>
      </c>
      <c r="N1554" s="7" t="s">
        <v>1954</v>
      </c>
      <c r="O1554" s="7" t="s">
        <v>15485</v>
      </c>
      <c r="P1554" s="5">
        <v>13681</v>
      </c>
      <c r="Q1554" s="7" t="s">
        <v>245</v>
      </c>
      <c r="R1554" s="31" t="s">
        <v>15486</v>
      </c>
      <c r="S1554" s="31" t="s">
        <v>50</v>
      </c>
      <c r="T1554" s="7" t="s">
        <v>50</v>
      </c>
      <c r="U1554" s="7" t="s">
        <v>50</v>
      </c>
      <c r="V1554" s="7">
        <v>150000000</v>
      </c>
      <c r="W1554" s="7" t="s">
        <v>1960</v>
      </c>
      <c r="X1554" s="7">
        <v>1025225</v>
      </c>
      <c r="Y1554" s="7" t="s">
        <v>467</v>
      </c>
      <c r="Z1554" s="7">
        <v>2</v>
      </c>
      <c r="AA1554" s="7">
        <v>150000000</v>
      </c>
      <c r="AB1554" s="7" t="s">
        <v>1960</v>
      </c>
      <c r="AC1554" s="7">
        <v>1025225</v>
      </c>
      <c r="AD1554" s="7" t="s">
        <v>467</v>
      </c>
      <c r="AE1554" s="7">
        <v>150000000</v>
      </c>
      <c r="AF1554" s="7" t="s">
        <v>1960</v>
      </c>
      <c r="AG1554" s="7">
        <v>1025225</v>
      </c>
      <c r="AH1554" s="7">
        <v>150000000</v>
      </c>
      <c r="AI1554" s="7" t="s">
        <v>1960</v>
      </c>
      <c r="AJ1554" s="7">
        <v>1025225</v>
      </c>
      <c r="AK1554" s="7" t="s">
        <v>50</v>
      </c>
      <c r="AL1554" s="7" t="s">
        <v>50</v>
      </c>
      <c r="AM1554" s="7" t="s">
        <v>15487</v>
      </c>
      <c r="AN1554" s="7" t="s">
        <v>66</v>
      </c>
      <c r="AO1554" s="7" t="s">
        <v>50</v>
      </c>
      <c r="AP1554" s="7" t="s">
        <v>50</v>
      </c>
      <c r="AQ1554" s="22" t="s">
        <v>15488</v>
      </c>
      <c r="AR1554" s="7" t="s">
        <v>255</v>
      </c>
    </row>
    <row r="1555" spans="1:44" ht="15" thickBot="1">
      <c r="A1555" s="10" t="s">
        <v>15489</v>
      </c>
      <c r="B1555" s="13" t="s">
        <v>50</v>
      </c>
      <c r="C1555" s="12">
        <v>44197</v>
      </c>
      <c r="D1555" s="13" t="s">
        <v>45</v>
      </c>
      <c r="E1555" s="13" t="s">
        <v>46</v>
      </c>
      <c r="F1555" s="13" t="s">
        <v>70</v>
      </c>
      <c r="G1555" s="27" t="s">
        <v>54945</v>
      </c>
      <c r="H1555" s="13" t="s">
        <v>50</v>
      </c>
      <c r="I1555" s="13" t="s">
        <v>50</v>
      </c>
      <c r="J1555" s="12">
        <v>45510</v>
      </c>
      <c r="K1555" s="13" t="s">
        <v>50</v>
      </c>
      <c r="L1555" s="13" t="s">
        <v>467</v>
      </c>
      <c r="M1555" s="13" t="s">
        <v>50</v>
      </c>
      <c r="N1555" s="13" t="s">
        <v>15490</v>
      </c>
      <c r="O1555" s="13" t="s">
        <v>15491</v>
      </c>
      <c r="P1555" s="11">
        <v>13796</v>
      </c>
      <c r="Q1555" s="13" t="s">
        <v>245</v>
      </c>
      <c r="R1555" s="33" t="s">
        <v>15492</v>
      </c>
      <c r="S1555" s="30" t="s">
        <v>50</v>
      </c>
      <c r="T1555" s="13" t="s">
        <v>50</v>
      </c>
      <c r="U1555" s="13" t="s">
        <v>50</v>
      </c>
      <c r="V1555" s="13">
        <v>100000000</v>
      </c>
      <c r="W1555" s="13" t="s">
        <v>2056</v>
      </c>
      <c r="X1555" s="13">
        <v>14011686</v>
      </c>
      <c r="Y1555" s="13" t="s">
        <v>467</v>
      </c>
      <c r="Z1555" s="13">
        <v>2</v>
      </c>
      <c r="AA1555" s="13">
        <v>100000000</v>
      </c>
      <c r="AB1555" s="13" t="s">
        <v>2056</v>
      </c>
      <c r="AC1555" s="13">
        <v>14011686</v>
      </c>
      <c r="AD1555" s="13" t="s">
        <v>467</v>
      </c>
      <c r="AE1555" s="13">
        <v>200000000</v>
      </c>
      <c r="AF1555" s="13" t="s">
        <v>2056</v>
      </c>
      <c r="AG1555" s="13">
        <v>28070452</v>
      </c>
      <c r="AH1555" s="13">
        <v>200000000</v>
      </c>
      <c r="AI1555" s="13" t="s">
        <v>2056</v>
      </c>
      <c r="AJ1555" s="13">
        <v>28070452</v>
      </c>
      <c r="AK1555" s="13" t="s">
        <v>15493</v>
      </c>
      <c r="AL1555" s="13" t="s">
        <v>50</v>
      </c>
      <c r="AM1555" s="13" t="s">
        <v>15494</v>
      </c>
      <c r="AN1555" s="13" t="s">
        <v>66</v>
      </c>
      <c r="AO1555" s="13" t="s">
        <v>50</v>
      </c>
      <c r="AP1555" s="13" t="s">
        <v>50</v>
      </c>
      <c r="AQ1555" s="21" t="s">
        <v>15495</v>
      </c>
      <c r="AR1555" s="13" t="s">
        <v>255</v>
      </c>
    </row>
    <row r="1556" spans="1:44" ht="15" thickBot="1">
      <c r="A1556" s="4" t="s">
        <v>15496</v>
      </c>
      <c r="B1556" s="7" t="s">
        <v>50</v>
      </c>
      <c r="C1556" s="6">
        <v>45292</v>
      </c>
      <c r="D1556" s="7" t="s">
        <v>45</v>
      </c>
      <c r="E1556" s="7" t="s">
        <v>46</v>
      </c>
      <c r="F1556" s="7" t="s">
        <v>70</v>
      </c>
      <c r="G1556" s="7" t="s">
        <v>50</v>
      </c>
      <c r="H1556" s="7" t="s">
        <v>50</v>
      </c>
      <c r="I1556" s="7" t="s">
        <v>50</v>
      </c>
      <c r="J1556" s="6">
        <v>45511</v>
      </c>
      <c r="K1556" s="7" t="s">
        <v>50</v>
      </c>
      <c r="L1556" s="7" t="s">
        <v>241</v>
      </c>
      <c r="M1556" s="7" t="s">
        <v>15497</v>
      </c>
      <c r="N1556" s="7" t="s">
        <v>307</v>
      </c>
      <c r="O1556" s="7" t="s">
        <v>15498</v>
      </c>
      <c r="P1556" s="5">
        <v>13868</v>
      </c>
      <c r="Q1556" s="7" t="s">
        <v>245</v>
      </c>
      <c r="R1556" s="34" t="s">
        <v>15499</v>
      </c>
      <c r="S1556" s="31" t="s">
        <v>50</v>
      </c>
      <c r="T1556" s="7" t="s">
        <v>15500</v>
      </c>
      <c r="U1556" s="7" t="s">
        <v>50</v>
      </c>
      <c r="V1556" s="7">
        <v>267000000</v>
      </c>
      <c r="W1556" s="7" t="s">
        <v>250</v>
      </c>
      <c r="X1556" s="7">
        <v>3181621</v>
      </c>
      <c r="Y1556" s="7" t="s">
        <v>154</v>
      </c>
      <c r="Z1556" s="7">
        <v>1</v>
      </c>
      <c r="AA1556" s="7">
        <v>267000000</v>
      </c>
      <c r="AB1556" s="7" t="s">
        <v>250</v>
      </c>
      <c r="AC1556" s="7">
        <v>3181621</v>
      </c>
      <c r="AD1556" s="7" t="s">
        <v>241</v>
      </c>
      <c r="AE1556" s="7">
        <v>267000000</v>
      </c>
      <c r="AF1556" s="7" t="s">
        <v>250</v>
      </c>
      <c r="AG1556" s="7">
        <v>3181621</v>
      </c>
      <c r="AH1556" s="7">
        <v>267000000</v>
      </c>
      <c r="AI1556" s="7" t="s">
        <v>250</v>
      </c>
      <c r="AJ1556" s="7">
        <v>3181621</v>
      </c>
      <c r="AK1556" s="7" t="s">
        <v>15501</v>
      </c>
      <c r="AL1556" s="7" t="s">
        <v>50</v>
      </c>
      <c r="AM1556" s="7" t="s">
        <v>15502</v>
      </c>
      <c r="AN1556" s="7" t="s">
        <v>66</v>
      </c>
      <c r="AO1556" s="7" t="s">
        <v>15503</v>
      </c>
      <c r="AP1556" s="22" t="s">
        <v>15504</v>
      </c>
      <c r="AQ1556" s="7" t="s">
        <v>50</v>
      </c>
      <c r="AR1556" s="7" t="s">
        <v>50</v>
      </c>
    </row>
    <row r="1557" spans="1:44" ht="15" thickBot="1">
      <c r="A1557" s="10" t="s">
        <v>15505</v>
      </c>
      <c r="B1557" s="11">
        <v>1771</v>
      </c>
      <c r="C1557" s="12">
        <v>44097</v>
      </c>
      <c r="D1557" s="13" t="s">
        <v>45</v>
      </c>
      <c r="E1557" s="13" t="s">
        <v>46</v>
      </c>
      <c r="F1557" s="13" t="s">
        <v>70</v>
      </c>
      <c r="G1557" s="13" t="s">
        <v>87</v>
      </c>
      <c r="H1557" s="13" t="s">
        <v>50</v>
      </c>
      <c r="I1557" s="13" t="s">
        <v>50</v>
      </c>
      <c r="J1557" s="12">
        <v>45510</v>
      </c>
      <c r="K1557" s="13" t="s">
        <v>50</v>
      </c>
      <c r="L1557" s="13" t="s">
        <v>467</v>
      </c>
      <c r="M1557" s="13" t="s">
        <v>15506</v>
      </c>
      <c r="N1557" s="13" t="s">
        <v>15507</v>
      </c>
      <c r="O1557" s="13" t="s">
        <v>15508</v>
      </c>
      <c r="P1557" s="11">
        <v>13889</v>
      </c>
      <c r="Q1557" s="13" t="s">
        <v>545</v>
      </c>
      <c r="R1557" s="33" t="s">
        <v>15509</v>
      </c>
      <c r="S1557" s="33" t="s">
        <v>15510</v>
      </c>
      <c r="T1557" s="13" t="s">
        <v>15511</v>
      </c>
      <c r="U1557" s="13" t="s">
        <v>50</v>
      </c>
      <c r="V1557" s="13" t="s">
        <v>50</v>
      </c>
      <c r="W1557" s="13" t="s">
        <v>50</v>
      </c>
      <c r="X1557" s="13" t="s">
        <v>50</v>
      </c>
      <c r="Y1557" s="13" t="s">
        <v>467</v>
      </c>
      <c r="Z1557" s="13">
        <v>3</v>
      </c>
      <c r="AA1557" s="13" t="s">
        <v>50</v>
      </c>
      <c r="AB1557" s="13" t="s">
        <v>50</v>
      </c>
      <c r="AC1557" s="13" t="s">
        <v>50</v>
      </c>
      <c r="AD1557" s="13" t="s">
        <v>467</v>
      </c>
      <c r="AE1557" s="13">
        <v>1100000</v>
      </c>
      <c r="AF1557" s="13" t="s">
        <v>60</v>
      </c>
      <c r="AG1557" s="13">
        <v>1100000</v>
      </c>
      <c r="AH1557" s="13">
        <v>1100000</v>
      </c>
      <c r="AI1557" s="13" t="s">
        <v>60</v>
      </c>
      <c r="AJ1557" s="13">
        <v>1100000</v>
      </c>
      <c r="AK1557" s="13" t="s">
        <v>50</v>
      </c>
      <c r="AL1557" s="13" t="s">
        <v>50</v>
      </c>
      <c r="AM1557" s="13" t="s">
        <v>15512</v>
      </c>
      <c r="AN1557" s="13" t="s">
        <v>66</v>
      </c>
      <c r="AO1557" s="13" t="s">
        <v>15513</v>
      </c>
      <c r="AP1557" s="21" t="s">
        <v>15514</v>
      </c>
      <c r="AQ1557" s="13" t="s">
        <v>50</v>
      </c>
      <c r="AR1557" s="13" t="s">
        <v>50</v>
      </c>
    </row>
    <row r="1558" spans="1:44" ht="15" thickBot="1">
      <c r="A1558" s="4" t="s">
        <v>15515</v>
      </c>
      <c r="B1558" s="7" t="s">
        <v>50</v>
      </c>
      <c r="C1558" s="6">
        <v>44197</v>
      </c>
      <c r="D1558" s="7" t="s">
        <v>45</v>
      </c>
      <c r="E1558" s="7" t="s">
        <v>46</v>
      </c>
      <c r="F1558" s="7" t="s">
        <v>70</v>
      </c>
      <c r="G1558" s="7" t="s">
        <v>50</v>
      </c>
      <c r="H1558" s="7" t="s">
        <v>50</v>
      </c>
      <c r="I1558" s="7" t="s">
        <v>50</v>
      </c>
      <c r="J1558" s="6">
        <v>45511</v>
      </c>
      <c r="K1558" s="7" t="s">
        <v>50</v>
      </c>
      <c r="L1558" s="7" t="s">
        <v>147</v>
      </c>
      <c r="M1558" s="7" t="s">
        <v>15516</v>
      </c>
      <c r="N1558" s="7" t="s">
        <v>3649</v>
      </c>
      <c r="O1558" s="7" t="s">
        <v>15517</v>
      </c>
      <c r="P1558" s="5">
        <v>13967</v>
      </c>
      <c r="Q1558" s="7" t="s">
        <v>245</v>
      </c>
      <c r="R1558" s="31" t="s">
        <v>15518</v>
      </c>
      <c r="S1558" s="31" t="s">
        <v>50</v>
      </c>
      <c r="T1558" s="7" t="s">
        <v>15519</v>
      </c>
      <c r="U1558" s="7" t="s">
        <v>15520</v>
      </c>
      <c r="V1558" s="7">
        <v>150000000</v>
      </c>
      <c r="W1558" s="7" t="s">
        <v>2056</v>
      </c>
      <c r="X1558" s="7">
        <v>20887583</v>
      </c>
      <c r="Y1558" s="7" t="s">
        <v>154</v>
      </c>
      <c r="Z1558" s="7">
        <v>3</v>
      </c>
      <c r="AA1558" s="7">
        <v>150000000</v>
      </c>
      <c r="AB1558" s="7" t="s">
        <v>2056</v>
      </c>
      <c r="AC1558" s="7">
        <v>20887583</v>
      </c>
      <c r="AD1558" s="7" t="s">
        <v>147</v>
      </c>
      <c r="AE1558" s="7">
        <v>300000000</v>
      </c>
      <c r="AF1558" s="7" t="s">
        <v>2056</v>
      </c>
      <c r="AG1558" s="7">
        <v>41518231</v>
      </c>
      <c r="AH1558" s="7">
        <v>300000000</v>
      </c>
      <c r="AI1558" s="7" t="s">
        <v>2056</v>
      </c>
      <c r="AJ1558" s="7">
        <v>41518231</v>
      </c>
      <c r="AK1558" s="7" t="s">
        <v>15521</v>
      </c>
      <c r="AL1558" s="7" t="s">
        <v>50</v>
      </c>
      <c r="AM1558" s="7" t="s">
        <v>15522</v>
      </c>
      <c r="AN1558" s="7" t="s">
        <v>66</v>
      </c>
      <c r="AO1558" s="7" t="s">
        <v>50</v>
      </c>
      <c r="AP1558" s="7" t="s">
        <v>50</v>
      </c>
      <c r="AQ1558" s="22" t="s">
        <v>15523</v>
      </c>
      <c r="AR1558" s="7" t="s">
        <v>255</v>
      </c>
    </row>
    <row r="1559" spans="1:44" ht="15" thickBot="1">
      <c r="A1559" s="10" t="s">
        <v>15524</v>
      </c>
      <c r="B1559" s="13">
        <v>75</v>
      </c>
      <c r="C1559" s="12">
        <v>43466</v>
      </c>
      <c r="D1559" s="13" t="s">
        <v>45</v>
      </c>
      <c r="E1559" s="13" t="s">
        <v>46</v>
      </c>
      <c r="F1559" s="13" t="s">
        <v>70</v>
      </c>
      <c r="G1559" s="27" t="s">
        <v>54945</v>
      </c>
      <c r="H1559" s="13" t="s">
        <v>1581</v>
      </c>
      <c r="I1559" s="13" t="s">
        <v>50</v>
      </c>
      <c r="J1559" s="12">
        <v>45506</v>
      </c>
      <c r="K1559" s="13" t="s">
        <v>116</v>
      </c>
      <c r="L1559" s="13" t="s">
        <v>178</v>
      </c>
      <c r="M1559" s="13" t="s">
        <v>15525</v>
      </c>
      <c r="N1559" s="13" t="s">
        <v>75</v>
      </c>
      <c r="O1559" s="13" t="s">
        <v>15526</v>
      </c>
      <c r="P1559" s="11">
        <v>13967</v>
      </c>
      <c r="Q1559" s="13" t="s">
        <v>77</v>
      </c>
      <c r="R1559" s="33" t="s">
        <v>15527</v>
      </c>
      <c r="S1559" s="33" t="s">
        <v>15528</v>
      </c>
      <c r="T1559" s="13" t="s">
        <v>50</v>
      </c>
      <c r="U1559" s="13" t="s">
        <v>50</v>
      </c>
      <c r="V1559" s="13">
        <v>10000000</v>
      </c>
      <c r="W1559" s="13" t="s">
        <v>60</v>
      </c>
      <c r="X1559" s="13">
        <v>10000000</v>
      </c>
      <c r="Y1559" s="13" t="s">
        <v>50</v>
      </c>
      <c r="Z1559" s="13">
        <v>3</v>
      </c>
      <c r="AA1559" s="13">
        <v>10000000</v>
      </c>
      <c r="AB1559" s="13" t="s">
        <v>60</v>
      </c>
      <c r="AC1559" s="13">
        <v>10000000</v>
      </c>
      <c r="AD1559" s="13" t="s">
        <v>178</v>
      </c>
      <c r="AE1559" s="13">
        <v>22681272</v>
      </c>
      <c r="AF1559" s="13" t="s">
        <v>60</v>
      </c>
      <c r="AG1559" s="13">
        <v>22681272</v>
      </c>
      <c r="AH1559" s="13">
        <v>22681272</v>
      </c>
      <c r="AI1559" s="13" t="s">
        <v>60</v>
      </c>
      <c r="AJ1559" s="13">
        <v>22681272</v>
      </c>
      <c r="AK1559" s="13" t="s">
        <v>50</v>
      </c>
      <c r="AL1559" s="13" t="s">
        <v>50</v>
      </c>
      <c r="AM1559" s="13" t="s">
        <v>15529</v>
      </c>
      <c r="AN1559" s="13" t="s">
        <v>4322</v>
      </c>
      <c r="AO1559" s="13" t="s">
        <v>15530</v>
      </c>
      <c r="AP1559" s="13" t="s">
        <v>50</v>
      </c>
      <c r="AQ1559" s="21" t="s">
        <v>15531</v>
      </c>
      <c r="AR1559" s="13" t="s">
        <v>50</v>
      </c>
    </row>
    <row r="1560" spans="1:44" ht="15" thickBot="1">
      <c r="A1560" s="4" t="s">
        <v>15532</v>
      </c>
      <c r="B1560" s="7">
        <v>15</v>
      </c>
      <c r="C1560" s="6">
        <v>33970</v>
      </c>
      <c r="D1560" s="7" t="s">
        <v>45</v>
      </c>
      <c r="E1560" s="7" t="s">
        <v>46</v>
      </c>
      <c r="F1560" s="7" t="s">
        <v>47</v>
      </c>
      <c r="G1560" s="7" t="s">
        <v>50</v>
      </c>
      <c r="H1560" s="7" t="s">
        <v>50</v>
      </c>
      <c r="I1560" s="7" t="s">
        <v>50</v>
      </c>
      <c r="J1560" s="6">
        <v>45514</v>
      </c>
      <c r="K1560" s="7" t="s">
        <v>50</v>
      </c>
      <c r="L1560" s="7" t="s">
        <v>162</v>
      </c>
      <c r="M1560" s="7" t="s">
        <v>15533</v>
      </c>
      <c r="N1560" s="7" t="s">
        <v>1266</v>
      </c>
      <c r="O1560" s="7" t="s">
        <v>15534</v>
      </c>
      <c r="P1560" s="5">
        <v>14081</v>
      </c>
      <c r="Q1560" s="7" t="s">
        <v>245</v>
      </c>
      <c r="R1560" s="34" t="s">
        <v>15535</v>
      </c>
      <c r="S1560" s="34" t="s">
        <v>15536</v>
      </c>
      <c r="T1560" s="7" t="s">
        <v>50</v>
      </c>
      <c r="U1560" s="7" t="s">
        <v>15537</v>
      </c>
      <c r="V1560" s="7">
        <v>1000000000</v>
      </c>
      <c r="W1560" s="7" t="s">
        <v>60</v>
      </c>
      <c r="X1560" s="7">
        <v>1000000000</v>
      </c>
      <c r="Y1560" s="7" t="s">
        <v>61</v>
      </c>
      <c r="Z1560" s="7">
        <v>1</v>
      </c>
      <c r="AA1560" s="7" t="s">
        <v>50</v>
      </c>
      <c r="AB1560" s="7" t="s">
        <v>50</v>
      </c>
      <c r="AC1560" s="7" t="s">
        <v>50</v>
      </c>
      <c r="AD1560" s="7" t="s">
        <v>50</v>
      </c>
      <c r="AE1560" s="7" t="s">
        <v>50</v>
      </c>
      <c r="AF1560" s="7" t="s">
        <v>50</v>
      </c>
      <c r="AG1560" s="7" t="s">
        <v>50</v>
      </c>
      <c r="AH1560" s="7">
        <v>1000000000</v>
      </c>
      <c r="AI1560" s="7" t="s">
        <v>60</v>
      </c>
      <c r="AJ1560" s="7">
        <v>1000000000</v>
      </c>
      <c r="AK1560" s="7" t="s">
        <v>15538</v>
      </c>
      <c r="AL1560" s="7" t="s">
        <v>50</v>
      </c>
      <c r="AM1560" s="7" t="s">
        <v>15539</v>
      </c>
      <c r="AN1560" s="7" t="s">
        <v>66</v>
      </c>
      <c r="AO1560" s="7" t="s">
        <v>15540</v>
      </c>
      <c r="AP1560" s="7" t="s">
        <v>50</v>
      </c>
      <c r="AQ1560" s="22" t="s">
        <v>15541</v>
      </c>
      <c r="AR1560" s="7" t="s">
        <v>50</v>
      </c>
    </row>
    <row r="1561" spans="1:44" ht="15" thickBot="1">
      <c r="A1561" s="10" t="s">
        <v>15542</v>
      </c>
      <c r="B1561" s="11">
        <v>1049</v>
      </c>
      <c r="C1561" s="12">
        <v>38353</v>
      </c>
      <c r="D1561" s="13" t="s">
        <v>45</v>
      </c>
      <c r="E1561" s="13" t="s">
        <v>46</v>
      </c>
      <c r="F1561" s="13" t="s">
        <v>47</v>
      </c>
      <c r="G1561" s="27" t="s">
        <v>54945</v>
      </c>
      <c r="H1561" s="13" t="s">
        <v>240</v>
      </c>
      <c r="I1561" s="13" t="s">
        <v>50</v>
      </c>
      <c r="J1561" s="12">
        <v>45513</v>
      </c>
      <c r="K1561" s="13" t="s">
        <v>116</v>
      </c>
      <c r="L1561" s="13" t="s">
        <v>62</v>
      </c>
      <c r="M1561" s="13" t="s">
        <v>15543</v>
      </c>
      <c r="N1561" s="13" t="s">
        <v>133</v>
      </c>
      <c r="O1561" s="13" t="s">
        <v>15544</v>
      </c>
      <c r="P1561" s="11">
        <v>14208</v>
      </c>
      <c r="Q1561" s="13" t="s">
        <v>135</v>
      </c>
      <c r="R1561" s="33" t="s">
        <v>15545</v>
      </c>
      <c r="S1561" s="33" t="s">
        <v>15546</v>
      </c>
      <c r="T1561" s="13" t="s">
        <v>15547</v>
      </c>
      <c r="U1561" s="13" t="s">
        <v>15548</v>
      </c>
      <c r="V1561" s="13">
        <v>719395</v>
      </c>
      <c r="W1561" s="13" t="s">
        <v>60</v>
      </c>
      <c r="X1561" s="13">
        <v>719395</v>
      </c>
      <c r="Y1561" s="13" t="s">
        <v>61</v>
      </c>
      <c r="Z1561" s="13">
        <v>4</v>
      </c>
      <c r="AA1561" s="13">
        <v>719395</v>
      </c>
      <c r="AB1561" s="13" t="s">
        <v>60</v>
      </c>
      <c r="AC1561" s="13">
        <v>719395</v>
      </c>
      <c r="AD1561" s="13" t="s">
        <v>62</v>
      </c>
      <c r="AE1561" s="13">
        <v>8914756</v>
      </c>
      <c r="AF1561" s="13" t="s">
        <v>60</v>
      </c>
      <c r="AG1561" s="13">
        <v>8914756</v>
      </c>
      <c r="AH1561" s="13">
        <v>8914756</v>
      </c>
      <c r="AI1561" s="13" t="s">
        <v>60</v>
      </c>
      <c r="AJ1561" s="13">
        <v>8914756</v>
      </c>
      <c r="AK1561" s="13" t="s">
        <v>50</v>
      </c>
      <c r="AL1561" s="13" t="s">
        <v>50</v>
      </c>
      <c r="AM1561" s="13" t="s">
        <v>15549</v>
      </c>
      <c r="AN1561" s="13" t="s">
        <v>66</v>
      </c>
      <c r="AO1561" s="13" t="s">
        <v>15550</v>
      </c>
      <c r="AP1561" s="21" t="s">
        <v>15551</v>
      </c>
      <c r="AQ1561" s="13" t="s">
        <v>50</v>
      </c>
      <c r="AR1561" s="13" t="s">
        <v>50</v>
      </c>
    </row>
    <row r="1562" spans="1:44" ht="15" thickBot="1">
      <c r="A1562" s="4" t="s">
        <v>15552</v>
      </c>
      <c r="B1562" s="5">
        <v>5486</v>
      </c>
      <c r="C1562" s="6">
        <v>43466</v>
      </c>
      <c r="D1562" s="7" t="s">
        <v>45</v>
      </c>
      <c r="E1562" s="7" t="s">
        <v>46</v>
      </c>
      <c r="F1562" s="7" t="s">
        <v>47</v>
      </c>
      <c r="G1562" s="26" t="s">
        <v>54946</v>
      </c>
      <c r="H1562" s="7" t="s">
        <v>50</v>
      </c>
      <c r="I1562" s="7" t="s">
        <v>50</v>
      </c>
      <c r="J1562" s="6">
        <v>45512</v>
      </c>
      <c r="K1562" s="7" t="s">
        <v>116</v>
      </c>
      <c r="L1562" s="7" t="s">
        <v>162</v>
      </c>
      <c r="M1562" s="7" t="s">
        <v>15553</v>
      </c>
      <c r="N1562" s="7" t="s">
        <v>1760</v>
      </c>
      <c r="O1562" s="7" t="s">
        <v>15554</v>
      </c>
      <c r="P1562" s="5">
        <v>14234</v>
      </c>
      <c r="Q1562" s="7" t="s">
        <v>566</v>
      </c>
      <c r="R1562" s="34" t="s">
        <v>15555</v>
      </c>
      <c r="S1562" s="34" t="s">
        <v>15556</v>
      </c>
      <c r="T1562" s="7" t="s">
        <v>15557</v>
      </c>
      <c r="U1562" s="7" t="s">
        <v>15558</v>
      </c>
      <c r="V1562" s="7">
        <v>3500000</v>
      </c>
      <c r="W1562" s="7" t="s">
        <v>60</v>
      </c>
      <c r="X1562" s="7">
        <v>3500000</v>
      </c>
      <c r="Y1562" s="7" t="s">
        <v>61</v>
      </c>
      <c r="Z1562" s="7">
        <v>4</v>
      </c>
      <c r="AA1562" s="7">
        <v>3500000</v>
      </c>
      <c r="AB1562" s="7" t="s">
        <v>60</v>
      </c>
      <c r="AC1562" s="7">
        <v>3500000</v>
      </c>
      <c r="AD1562" s="7" t="s">
        <v>62</v>
      </c>
      <c r="AE1562" s="7">
        <v>16630000</v>
      </c>
      <c r="AF1562" s="7" t="s">
        <v>60</v>
      </c>
      <c r="AG1562" s="7">
        <v>16630000</v>
      </c>
      <c r="AH1562" s="7">
        <v>20130000</v>
      </c>
      <c r="AI1562" s="7" t="s">
        <v>60</v>
      </c>
      <c r="AJ1562" s="7">
        <v>20130000</v>
      </c>
      <c r="AK1562" s="7" t="s">
        <v>15559</v>
      </c>
      <c r="AL1562" s="7" t="s">
        <v>15560</v>
      </c>
      <c r="AM1562" s="7" t="s">
        <v>15561</v>
      </c>
      <c r="AN1562" s="7" t="s">
        <v>66</v>
      </c>
      <c r="AO1562" s="7" t="s">
        <v>15562</v>
      </c>
      <c r="AP1562" s="22" t="s">
        <v>15563</v>
      </c>
      <c r="AQ1562" s="7" t="s">
        <v>50</v>
      </c>
      <c r="AR1562" s="7" t="s">
        <v>50</v>
      </c>
    </row>
    <row r="1563" spans="1:44" ht="15" thickBot="1">
      <c r="A1563" s="10" t="s">
        <v>15564</v>
      </c>
      <c r="B1563" s="13" t="s">
        <v>50</v>
      </c>
      <c r="C1563" s="12">
        <v>42005</v>
      </c>
      <c r="D1563" s="13" t="s">
        <v>45</v>
      </c>
      <c r="E1563" s="13" t="s">
        <v>46</v>
      </c>
      <c r="F1563" s="13" t="s">
        <v>47</v>
      </c>
      <c r="G1563" s="27" t="s">
        <v>54945</v>
      </c>
      <c r="H1563" s="13" t="s">
        <v>50</v>
      </c>
      <c r="I1563" s="13" t="s">
        <v>50</v>
      </c>
      <c r="J1563" s="12">
        <v>45506</v>
      </c>
      <c r="K1563" s="13" t="s">
        <v>89</v>
      </c>
      <c r="L1563" s="13" t="s">
        <v>62</v>
      </c>
      <c r="M1563" s="13" t="s">
        <v>15565</v>
      </c>
      <c r="N1563" s="13" t="s">
        <v>5659</v>
      </c>
      <c r="O1563" s="13" t="s">
        <v>15566</v>
      </c>
      <c r="P1563" s="11">
        <v>14372</v>
      </c>
      <c r="Q1563" s="13" t="s">
        <v>135</v>
      </c>
      <c r="R1563" s="33" t="s">
        <v>15567</v>
      </c>
      <c r="S1563" s="33" t="s">
        <v>15568</v>
      </c>
      <c r="T1563" s="13" t="s">
        <v>15569</v>
      </c>
      <c r="U1563" s="13">
        <v>1614682760</v>
      </c>
      <c r="V1563" s="13">
        <v>1560000</v>
      </c>
      <c r="W1563" s="13" t="s">
        <v>139</v>
      </c>
      <c r="X1563" s="13">
        <v>1997736</v>
      </c>
      <c r="Y1563" s="13" t="s">
        <v>61</v>
      </c>
      <c r="Z1563" s="13">
        <v>4</v>
      </c>
      <c r="AA1563" s="13">
        <v>1560000</v>
      </c>
      <c r="AB1563" s="13" t="s">
        <v>139</v>
      </c>
      <c r="AC1563" s="13">
        <v>1997736</v>
      </c>
      <c r="AD1563" s="13" t="s">
        <v>62</v>
      </c>
      <c r="AE1563" s="13">
        <v>5680000</v>
      </c>
      <c r="AF1563" s="13" t="s">
        <v>139</v>
      </c>
      <c r="AG1563" s="13">
        <v>7148417</v>
      </c>
      <c r="AH1563" s="13">
        <v>5680000</v>
      </c>
      <c r="AI1563" s="13" t="s">
        <v>139</v>
      </c>
      <c r="AJ1563" s="13">
        <v>7148417</v>
      </c>
      <c r="AK1563" s="13" t="s">
        <v>15570</v>
      </c>
      <c r="AL1563" s="13" t="s">
        <v>15571</v>
      </c>
      <c r="AM1563" s="13" t="s">
        <v>15572</v>
      </c>
      <c r="AN1563" s="13" t="s">
        <v>66</v>
      </c>
      <c r="AO1563" s="13" t="s">
        <v>15573</v>
      </c>
      <c r="AP1563" s="21" t="s">
        <v>15574</v>
      </c>
      <c r="AQ1563" s="13" t="s">
        <v>50</v>
      </c>
      <c r="AR1563" s="13" t="s">
        <v>50</v>
      </c>
    </row>
    <row r="1564" spans="1:44" ht="15" thickBot="1">
      <c r="A1564" s="4" t="s">
        <v>15575</v>
      </c>
      <c r="B1564" s="7" t="s">
        <v>50</v>
      </c>
      <c r="C1564" s="6">
        <v>44972</v>
      </c>
      <c r="D1564" s="7" t="s">
        <v>45</v>
      </c>
      <c r="E1564" s="7" t="s">
        <v>46</v>
      </c>
      <c r="F1564" s="7" t="s">
        <v>70</v>
      </c>
      <c r="G1564" s="27" t="s">
        <v>54945</v>
      </c>
      <c r="H1564" s="7" t="s">
        <v>2619</v>
      </c>
      <c r="I1564" s="7" t="s">
        <v>50</v>
      </c>
      <c r="J1564" s="6">
        <v>45505</v>
      </c>
      <c r="K1564" s="7" t="s">
        <v>50</v>
      </c>
      <c r="L1564" s="7" t="s">
        <v>1624</v>
      </c>
      <c r="M1564" s="7" t="s">
        <v>15576</v>
      </c>
      <c r="N1564" s="7" t="s">
        <v>2389</v>
      </c>
      <c r="O1564" s="7" t="s">
        <v>15577</v>
      </c>
      <c r="P1564" s="5">
        <v>14479</v>
      </c>
      <c r="Q1564" s="7" t="s">
        <v>616</v>
      </c>
      <c r="R1564" s="34" t="s">
        <v>15578</v>
      </c>
      <c r="S1564" s="34" t="s">
        <v>15579</v>
      </c>
      <c r="T1564" s="7" t="s">
        <v>15580</v>
      </c>
      <c r="U1564" s="7" t="s">
        <v>50</v>
      </c>
      <c r="V1564" s="7">
        <v>500000</v>
      </c>
      <c r="W1564" s="7" t="s">
        <v>60</v>
      </c>
      <c r="X1564" s="7">
        <v>500000</v>
      </c>
      <c r="Y1564" s="7" t="s">
        <v>467</v>
      </c>
      <c r="Z1564" s="7">
        <v>2</v>
      </c>
      <c r="AA1564" s="7">
        <v>500000</v>
      </c>
      <c r="AB1564" s="7" t="s">
        <v>60</v>
      </c>
      <c r="AC1564" s="7">
        <v>500000</v>
      </c>
      <c r="AD1564" s="7" t="s">
        <v>1624</v>
      </c>
      <c r="AE1564" s="7">
        <v>2500000</v>
      </c>
      <c r="AF1564" s="7" t="s">
        <v>60</v>
      </c>
      <c r="AG1564" s="7">
        <v>2500000</v>
      </c>
      <c r="AH1564" s="7">
        <v>2500000</v>
      </c>
      <c r="AI1564" s="7" t="s">
        <v>60</v>
      </c>
      <c r="AJ1564" s="7">
        <v>2500000</v>
      </c>
      <c r="AK1564" s="7" t="s">
        <v>50</v>
      </c>
      <c r="AL1564" s="7" t="s">
        <v>50</v>
      </c>
      <c r="AM1564" s="7" t="s">
        <v>15581</v>
      </c>
      <c r="AN1564" s="7" t="s">
        <v>66</v>
      </c>
      <c r="AO1564" s="7" t="s">
        <v>15580</v>
      </c>
      <c r="AP1564" s="22" t="s">
        <v>15582</v>
      </c>
      <c r="AQ1564" s="7" t="s">
        <v>50</v>
      </c>
      <c r="AR1564" s="7" t="s">
        <v>50</v>
      </c>
    </row>
    <row r="1565" spans="1:44" ht="15" thickBot="1">
      <c r="A1565" s="10" t="s">
        <v>15583</v>
      </c>
      <c r="B1565" s="11">
        <v>97502</v>
      </c>
      <c r="C1565" s="12">
        <v>34335</v>
      </c>
      <c r="D1565" s="13" t="s">
        <v>45</v>
      </c>
      <c r="E1565" s="13" t="s">
        <v>46</v>
      </c>
      <c r="F1565" s="13" t="s">
        <v>47</v>
      </c>
      <c r="G1565" s="13" t="s">
        <v>71</v>
      </c>
      <c r="H1565" s="13" t="s">
        <v>50</v>
      </c>
      <c r="I1565" s="13" t="s">
        <v>50</v>
      </c>
      <c r="J1565" s="12">
        <v>45509</v>
      </c>
      <c r="K1565" s="13" t="s">
        <v>50</v>
      </c>
      <c r="L1565" s="13" t="s">
        <v>162</v>
      </c>
      <c r="M1565" s="13" t="s">
        <v>1913</v>
      </c>
      <c r="N1565" s="13" t="s">
        <v>6662</v>
      </c>
      <c r="O1565" s="13" t="s">
        <v>15584</v>
      </c>
      <c r="P1565" s="11">
        <v>14531</v>
      </c>
      <c r="Q1565" s="13" t="s">
        <v>245</v>
      </c>
      <c r="R1565" s="33" t="s">
        <v>15585</v>
      </c>
      <c r="S1565" s="33" t="s">
        <v>15586</v>
      </c>
      <c r="T1565" s="13" t="s">
        <v>50</v>
      </c>
      <c r="U1565" s="13" t="s">
        <v>15587</v>
      </c>
      <c r="V1565" s="13">
        <v>1000000000</v>
      </c>
      <c r="W1565" s="13" t="s">
        <v>250</v>
      </c>
      <c r="X1565" s="13">
        <v>11926487</v>
      </c>
      <c r="Y1565" s="13" t="s">
        <v>61</v>
      </c>
      <c r="Z1565" s="13">
        <v>4</v>
      </c>
      <c r="AA1565" s="13" t="s">
        <v>50</v>
      </c>
      <c r="AB1565" s="13" t="s">
        <v>50</v>
      </c>
      <c r="AC1565" s="13" t="s">
        <v>50</v>
      </c>
      <c r="AD1565" s="13" t="s">
        <v>62</v>
      </c>
      <c r="AE1565" s="13" t="s">
        <v>50</v>
      </c>
      <c r="AF1565" s="13" t="s">
        <v>50</v>
      </c>
      <c r="AG1565" s="13" t="s">
        <v>50</v>
      </c>
      <c r="AH1565" s="13">
        <v>1400000000</v>
      </c>
      <c r="AI1565" s="13" t="s">
        <v>250</v>
      </c>
      <c r="AJ1565" s="13">
        <v>16722268</v>
      </c>
      <c r="AK1565" s="13" t="s">
        <v>15588</v>
      </c>
      <c r="AL1565" s="13" t="s">
        <v>50</v>
      </c>
      <c r="AM1565" s="13" t="s">
        <v>15589</v>
      </c>
      <c r="AN1565" s="13" t="s">
        <v>66</v>
      </c>
      <c r="AO1565" s="13" t="s">
        <v>15590</v>
      </c>
      <c r="AP1565" s="21" t="s">
        <v>15591</v>
      </c>
      <c r="AQ1565" s="13" t="s">
        <v>50</v>
      </c>
      <c r="AR1565" s="13" t="s">
        <v>50</v>
      </c>
    </row>
    <row r="1566" spans="1:44" ht="15" thickBot="1">
      <c r="A1566" s="4" t="s">
        <v>15592</v>
      </c>
      <c r="B1566" s="7" t="s">
        <v>50</v>
      </c>
      <c r="C1566" s="6">
        <v>44562</v>
      </c>
      <c r="D1566" s="7" t="s">
        <v>45</v>
      </c>
      <c r="E1566" s="7" t="s">
        <v>46</v>
      </c>
      <c r="F1566" s="7" t="s">
        <v>70</v>
      </c>
      <c r="G1566" s="7" t="s">
        <v>50</v>
      </c>
      <c r="H1566" s="7" t="s">
        <v>50</v>
      </c>
      <c r="I1566" s="7" t="s">
        <v>50</v>
      </c>
      <c r="J1566" s="6">
        <v>45512</v>
      </c>
      <c r="K1566" s="7" t="s">
        <v>50</v>
      </c>
      <c r="L1566" s="7" t="s">
        <v>467</v>
      </c>
      <c r="M1566" s="7" t="s">
        <v>8235</v>
      </c>
      <c r="N1566" s="7" t="s">
        <v>2941</v>
      </c>
      <c r="O1566" s="7" t="s">
        <v>15593</v>
      </c>
      <c r="P1566" s="5">
        <v>14598</v>
      </c>
      <c r="Q1566" s="7" t="s">
        <v>245</v>
      </c>
      <c r="R1566" s="34" t="s">
        <v>15594</v>
      </c>
      <c r="S1566" s="31" t="s">
        <v>50</v>
      </c>
      <c r="T1566" s="7" t="s">
        <v>15595</v>
      </c>
      <c r="U1566" s="7">
        <f>82-2-880-4945</f>
        <v>-5745</v>
      </c>
      <c r="V1566" s="7">
        <v>600000000</v>
      </c>
      <c r="W1566" s="7" t="s">
        <v>2946</v>
      </c>
      <c r="X1566" s="7">
        <v>436236</v>
      </c>
      <c r="Y1566" s="7" t="s">
        <v>467</v>
      </c>
      <c r="Z1566" s="7">
        <v>2</v>
      </c>
      <c r="AA1566" s="7">
        <v>600000000</v>
      </c>
      <c r="AB1566" s="7" t="s">
        <v>2946</v>
      </c>
      <c r="AC1566" s="7">
        <v>436236</v>
      </c>
      <c r="AD1566" s="7" t="s">
        <v>467</v>
      </c>
      <c r="AE1566" s="7">
        <v>600000000</v>
      </c>
      <c r="AF1566" s="7" t="s">
        <v>2946</v>
      </c>
      <c r="AG1566" s="7">
        <v>436236</v>
      </c>
      <c r="AH1566" s="7">
        <v>600000000</v>
      </c>
      <c r="AI1566" s="7" t="s">
        <v>2946</v>
      </c>
      <c r="AJ1566" s="7">
        <v>436236</v>
      </c>
      <c r="AK1566" s="7" t="s">
        <v>15596</v>
      </c>
      <c r="AL1566" s="7" t="s">
        <v>50</v>
      </c>
      <c r="AM1566" s="7" t="s">
        <v>15597</v>
      </c>
      <c r="AN1566" s="7" t="s">
        <v>66</v>
      </c>
      <c r="AO1566" s="7" t="s">
        <v>15598</v>
      </c>
      <c r="AP1566" s="22" t="s">
        <v>15599</v>
      </c>
      <c r="AQ1566" s="7" t="s">
        <v>50</v>
      </c>
      <c r="AR1566" s="7" t="s">
        <v>50</v>
      </c>
    </row>
    <row r="1567" spans="1:44" ht="15" thickBot="1">
      <c r="A1567" s="10" t="s">
        <v>15600</v>
      </c>
      <c r="B1567" s="13">
        <v>78</v>
      </c>
      <c r="C1567" s="12">
        <v>31778</v>
      </c>
      <c r="D1567" s="13" t="s">
        <v>45</v>
      </c>
      <c r="E1567" s="13" t="s">
        <v>46</v>
      </c>
      <c r="F1567" s="13" t="s">
        <v>70</v>
      </c>
      <c r="G1567" s="26" t="s">
        <v>54946</v>
      </c>
      <c r="H1567" s="13" t="s">
        <v>3070</v>
      </c>
      <c r="I1567" s="13" t="s">
        <v>50</v>
      </c>
      <c r="J1567" s="12">
        <v>45509</v>
      </c>
      <c r="K1567" s="13" t="s">
        <v>50</v>
      </c>
      <c r="L1567" s="13" t="s">
        <v>290</v>
      </c>
      <c r="M1567" s="13" t="s">
        <v>15601</v>
      </c>
      <c r="N1567" s="13" t="s">
        <v>15602</v>
      </c>
      <c r="O1567" s="13" t="s">
        <v>15603</v>
      </c>
      <c r="P1567" s="11">
        <v>14619</v>
      </c>
      <c r="Q1567" s="13" t="s">
        <v>135</v>
      </c>
      <c r="R1567" s="33" t="s">
        <v>15604</v>
      </c>
      <c r="S1567" s="33" t="s">
        <v>15605</v>
      </c>
      <c r="T1567" s="13" t="s">
        <v>15606</v>
      </c>
      <c r="U1567" s="13" t="s">
        <v>15607</v>
      </c>
      <c r="V1567" s="13">
        <v>4450000</v>
      </c>
      <c r="W1567" s="13" t="s">
        <v>139</v>
      </c>
      <c r="X1567" s="13">
        <v>5667469</v>
      </c>
      <c r="Y1567" s="13" t="s">
        <v>290</v>
      </c>
      <c r="Z1567" s="13">
        <v>1</v>
      </c>
      <c r="AA1567" s="13">
        <v>4450000</v>
      </c>
      <c r="AB1567" s="13" t="s">
        <v>139</v>
      </c>
      <c r="AC1567" s="13">
        <v>5667469</v>
      </c>
      <c r="AD1567" s="13" t="s">
        <v>290</v>
      </c>
      <c r="AE1567" s="13">
        <v>4450000</v>
      </c>
      <c r="AF1567" s="13" t="s">
        <v>139</v>
      </c>
      <c r="AG1567" s="13">
        <v>5667469</v>
      </c>
      <c r="AH1567" s="13">
        <v>4450000</v>
      </c>
      <c r="AI1567" s="13" t="s">
        <v>139</v>
      </c>
      <c r="AJ1567" s="13">
        <v>5667469</v>
      </c>
      <c r="AK1567" s="13" t="s">
        <v>15608</v>
      </c>
      <c r="AL1567" s="13" t="s">
        <v>50</v>
      </c>
      <c r="AM1567" s="13" t="s">
        <v>15609</v>
      </c>
      <c r="AN1567" s="13" t="s">
        <v>66</v>
      </c>
      <c r="AO1567" s="13" t="s">
        <v>15610</v>
      </c>
      <c r="AP1567" s="14" t="s">
        <v>15611</v>
      </c>
      <c r="AQ1567" s="13" t="s">
        <v>50</v>
      </c>
      <c r="AR1567" s="13" t="s">
        <v>50</v>
      </c>
    </row>
    <row r="1568" spans="1:44" ht="15" thickBot="1">
      <c r="A1568" s="4" t="s">
        <v>15612</v>
      </c>
      <c r="B1568" s="5">
        <v>2254</v>
      </c>
      <c r="C1568" s="7" t="s">
        <v>50</v>
      </c>
      <c r="D1568" s="7" t="s">
        <v>45</v>
      </c>
      <c r="E1568" s="7" t="s">
        <v>50</v>
      </c>
      <c r="F1568" s="7" t="s">
        <v>70</v>
      </c>
      <c r="G1568" s="7" t="s">
        <v>50</v>
      </c>
      <c r="H1568" s="7" t="s">
        <v>50</v>
      </c>
      <c r="I1568" s="7" t="s">
        <v>50</v>
      </c>
      <c r="J1568" s="6">
        <v>45512</v>
      </c>
      <c r="K1568" s="7" t="s">
        <v>50</v>
      </c>
      <c r="L1568" s="7" t="s">
        <v>131</v>
      </c>
      <c r="M1568" s="7" t="s">
        <v>15613</v>
      </c>
      <c r="N1568" s="7" t="s">
        <v>4691</v>
      </c>
      <c r="O1568" s="7" t="s">
        <v>15614</v>
      </c>
      <c r="P1568" s="5">
        <v>14674</v>
      </c>
      <c r="Q1568" s="7" t="s">
        <v>683</v>
      </c>
      <c r="R1568" s="34" t="s">
        <v>15615</v>
      </c>
      <c r="S1568" s="31" t="s">
        <v>50</v>
      </c>
      <c r="T1568" s="7" t="s">
        <v>50</v>
      </c>
      <c r="U1568" s="7" t="s">
        <v>50</v>
      </c>
      <c r="V1568" s="7">
        <v>400000000</v>
      </c>
      <c r="W1568" s="7" t="s">
        <v>60</v>
      </c>
      <c r="X1568" s="7">
        <v>400000000</v>
      </c>
      <c r="Y1568" s="7" t="s">
        <v>50</v>
      </c>
      <c r="Z1568" s="7">
        <v>1</v>
      </c>
      <c r="AA1568" s="7" t="s">
        <v>50</v>
      </c>
      <c r="AB1568" s="7" t="s">
        <v>50</v>
      </c>
      <c r="AC1568" s="7" t="s">
        <v>50</v>
      </c>
      <c r="AD1568" s="7" t="s">
        <v>50</v>
      </c>
      <c r="AE1568" s="7" t="s">
        <v>50</v>
      </c>
      <c r="AF1568" s="7" t="s">
        <v>50</v>
      </c>
      <c r="AG1568" s="7" t="s">
        <v>50</v>
      </c>
      <c r="AH1568" s="7">
        <v>400000000</v>
      </c>
      <c r="AI1568" s="7" t="s">
        <v>60</v>
      </c>
      <c r="AJ1568" s="7">
        <v>400000000</v>
      </c>
      <c r="AK1568" s="7" t="s">
        <v>15616</v>
      </c>
      <c r="AL1568" s="7" t="s">
        <v>50</v>
      </c>
      <c r="AM1568" s="7" t="s">
        <v>15617</v>
      </c>
      <c r="AN1568" s="7" t="s">
        <v>66</v>
      </c>
      <c r="AO1568" s="7" t="s">
        <v>50</v>
      </c>
      <c r="AP1568" s="7" t="s">
        <v>50</v>
      </c>
      <c r="AQ1568" s="22" t="s">
        <v>15618</v>
      </c>
      <c r="AR1568" s="7" t="s">
        <v>255</v>
      </c>
    </row>
    <row r="1569" spans="1:44" ht="15" thickBot="1">
      <c r="A1569" s="10" t="s">
        <v>15619</v>
      </c>
      <c r="B1569" s="13" t="s">
        <v>50</v>
      </c>
      <c r="C1569" s="12">
        <v>41821</v>
      </c>
      <c r="D1569" s="13" t="s">
        <v>45</v>
      </c>
      <c r="E1569" s="13" t="s">
        <v>46</v>
      </c>
      <c r="F1569" s="13" t="s">
        <v>70</v>
      </c>
      <c r="G1569" s="13" t="s">
        <v>87</v>
      </c>
      <c r="H1569" s="13" t="s">
        <v>50</v>
      </c>
      <c r="I1569" s="13" t="s">
        <v>50</v>
      </c>
      <c r="J1569" s="12">
        <v>45513</v>
      </c>
      <c r="K1569" s="13" t="s">
        <v>116</v>
      </c>
      <c r="L1569" s="13" t="s">
        <v>467</v>
      </c>
      <c r="M1569" s="13" t="s">
        <v>15620</v>
      </c>
      <c r="N1569" s="13" t="s">
        <v>15621</v>
      </c>
      <c r="O1569" s="13" t="s">
        <v>15622</v>
      </c>
      <c r="P1569" s="11">
        <v>14798</v>
      </c>
      <c r="Q1569" s="13" t="s">
        <v>245</v>
      </c>
      <c r="R1569" s="33" t="s">
        <v>15623</v>
      </c>
      <c r="S1569" s="33" t="s">
        <v>15624</v>
      </c>
      <c r="T1569" s="13" t="s">
        <v>15625</v>
      </c>
      <c r="U1569" s="13" t="s">
        <v>15626</v>
      </c>
      <c r="V1569" s="13">
        <v>600000000</v>
      </c>
      <c r="W1569" s="13" t="s">
        <v>2946</v>
      </c>
      <c r="X1569" s="13">
        <v>439617</v>
      </c>
      <c r="Y1569" s="13" t="s">
        <v>467</v>
      </c>
      <c r="Z1569" s="13">
        <v>3</v>
      </c>
      <c r="AA1569" s="13">
        <v>600000000</v>
      </c>
      <c r="AB1569" s="13" t="s">
        <v>2946</v>
      </c>
      <c r="AC1569" s="13">
        <v>439617</v>
      </c>
      <c r="AD1569" s="13" t="s">
        <v>467</v>
      </c>
      <c r="AE1569" s="13">
        <v>13600000000</v>
      </c>
      <c r="AF1569" s="13" t="s">
        <v>2946</v>
      </c>
      <c r="AG1569" s="13">
        <v>10171977</v>
      </c>
      <c r="AH1569" s="13">
        <v>13600000000</v>
      </c>
      <c r="AI1569" s="13" t="s">
        <v>2946</v>
      </c>
      <c r="AJ1569" s="13">
        <v>10171977</v>
      </c>
      <c r="AK1569" s="13" t="s">
        <v>15627</v>
      </c>
      <c r="AL1569" s="13" t="s">
        <v>50</v>
      </c>
      <c r="AM1569" s="13" t="s">
        <v>15628</v>
      </c>
      <c r="AN1569" s="13" t="s">
        <v>66</v>
      </c>
      <c r="AO1569" s="13" t="s">
        <v>50</v>
      </c>
      <c r="AP1569" s="13" t="s">
        <v>50</v>
      </c>
      <c r="AQ1569" s="21" t="s">
        <v>15629</v>
      </c>
      <c r="AR1569" s="13" t="s">
        <v>255</v>
      </c>
    </row>
    <row r="1570" spans="1:44" ht="15" thickBot="1">
      <c r="A1570" s="4" t="s">
        <v>15630</v>
      </c>
      <c r="B1570" s="7">
        <v>830</v>
      </c>
      <c r="C1570" s="6">
        <v>42005</v>
      </c>
      <c r="D1570" s="7" t="s">
        <v>45</v>
      </c>
      <c r="E1570" s="7" t="s">
        <v>46</v>
      </c>
      <c r="F1570" s="7" t="s">
        <v>70</v>
      </c>
      <c r="G1570" s="27" t="s">
        <v>54945</v>
      </c>
      <c r="H1570" s="7" t="s">
        <v>50</v>
      </c>
      <c r="I1570" s="7" t="s">
        <v>50</v>
      </c>
      <c r="J1570" s="6">
        <v>45512</v>
      </c>
      <c r="K1570" s="7" t="s">
        <v>116</v>
      </c>
      <c r="L1570" s="7" t="s">
        <v>241</v>
      </c>
      <c r="M1570" s="7" t="s">
        <v>5670</v>
      </c>
      <c r="N1570" s="7" t="s">
        <v>15631</v>
      </c>
      <c r="O1570" s="7" t="s">
        <v>15632</v>
      </c>
      <c r="P1570" s="5">
        <v>14884</v>
      </c>
      <c r="Q1570" s="7" t="s">
        <v>360</v>
      </c>
      <c r="R1570" s="34" t="s">
        <v>15633</v>
      </c>
      <c r="S1570" s="34" t="s">
        <v>15634</v>
      </c>
      <c r="T1570" s="7" t="s">
        <v>15635</v>
      </c>
      <c r="U1570" s="7" t="s">
        <v>15636</v>
      </c>
      <c r="V1570" s="7">
        <v>7800000</v>
      </c>
      <c r="W1570" s="7" t="s">
        <v>209</v>
      </c>
      <c r="X1570" s="7">
        <v>8513704</v>
      </c>
      <c r="Y1570" s="7" t="s">
        <v>154</v>
      </c>
      <c r="Z1570" s="7">
        <v>2</v>
      </c>
      <c r="AA1570" s="7">
        <v>7800000</v>
      </c>
      <c r="AB1570" s="7" t="s">
        <v>209</v>
      </c>
      <c r="AC1570" s="7">
        <v>8513704</v>
      </c>
      <c r="AD1570" s="7" t="s">
        <v>241</v>
      </c>
      <c r="AE1570" s="7">
        <v>11500000</v>
      </c>
      <c r="AF1570" s="7" t="s">
        <v>209</v>
      </c>
      <c r="AG1570" s="7">
        <v>13045646</v>
      </c>
      <c r="AH1570" s="7">
        <v>11500000</v>
      </c>
      <c r="AI1570" s="7" t="s">
        <v>209</v>
      </c>
      <c r="AJ1570" s="7">
        <v>13045646</v>
      </c>
      <c r="AK1570" s="7" t="s">
        <v>15637</v>
      </c>
      <c r="AL1570" s="7" t="s">
        <v>50</v>
      </c>
      <c r="AM1570" s="7" t="s">
        <v>15638</v>
      </c>
      <c r="AN1570" s="7" t="s">
        <v>66</v>
      </c>
      <c r="AO1570" s="7" t="s">
        <v>15639</v>
      </c>
      <c r="AP1570" s="8" t="s">
        <v>15640</v>
      </c>
      <c r="AQ1570" s="7" t="s">
        <v>50</v>
      </c>
      <c r="AR1570" s="7" t="s">
        <v>50</v>
      </c>
    </row>
    <row r="1571" spans="1:44" ht="15" thickBot="1">
      <c r="A1571" s="10" t="s">
        <v>15641</v>
      </c>
      <c r="B1571" s="11">
        <v>9888</v>
      </c>
      <c r="C1571" s="12">
        <v>42005</v>
      </c>
      <c r="D1571" s="13" t="s">
        <v>45</v>
      </c>
      <c r="E1571" s="13" t="s">
        <v>46</v>
      </c>
      <c r="F1571" s="13" t="s">
        <v>70</v>
      </c>
      <c r="G1571" s="26" t="s">
        <v>54946</v>
      </c>
      <c r="H1571" s="13" t="s">
        <v>15642</v>
      </c>
      <c r="I1571" s="13" t="s">
        <v>50</v>
      </c>
      <c r="J1571" s="12">
        <v>45513</v>
      </c>
      <c r="K1571" s="13" t="s">
        <v>116</v>
      </c>
      <c r="L1571" s="13" t="s">
        <v>178</v>
      </c>
      <c r="M1571" s="13" t="s">
        <v>15643</v>
      </c>
      <c r="N1571" s="13" t="s">
        <v>1416</v>
      </c>
      <c r="O1571" s="13" t="s">
        <v>15644</v>
      </c>
      <c r="P1571" s="11">
        <v>15017</v>
      </c>
      <c r="Q1571" s="13" t="s">
        <v>120</v>
      </c>
      <c r="R1571" s="33" t="s">
        <v>15645</v>
      </c>
      <c r="S1571" s="33" t="s">
        <v>15646</v>
      </c>
      <c r="T1571" s="13" t="s">
        <v>15647</v>
      </c>
      <c r="U1571" s="13" t="s">
        <v>15648</v>
      </c>
      <c r="V1571" s="13">
        <v>1891858</v>
      </c>
      <c r="W1571" s="13" t="s">
        <v>60</v>
      </c>
      <c r="X1571" s="13">
        <v>1891858</v>
      </c>
      <c r="Y1571" s="13" t="s">
        <v>50</v>
      </c>
      <c r="Z1571" s="13">
        <v>8</v>
      </c>
      <c r="AA1571" s="13">
        <v>1891858</v>
      </c>
      <c r="AB1571" s="13" t="s">
        <v>60</v>
      </c>
      <c r="AC1571" s="13">
        <v>1891858</v>
      </c>
      <c r="AD1571" s="13" t="s">
        <v>178</v>
      </c>
      <c r="AE1571" s="13">
        <v>3002358</v>
      </c>
      <c r="AF1571" s="13" t="s">
        <v>60</v>
      </c>
      <c r="AG1571" s="13">
        <v>3002358</v>
      </c>
      <c r="AH1571" s="13">
        <v>4192894</v>
      </c>
      <c r="AI1571" s="13" t="s">
        <v>60</v>
      </c>
      <c r="AJ1571" s="13">
        <v>4192894</v>
      </c>
      <c r="AK1571" s="13" t="s">
        <v>15649</v>
      </c>
      <c r="AL1571" s="13" t="s">
        <v>50</v>
      </c>
      <c r="AM1571" s="13" t="s">
        <v>15650</v>
      </c>
      <c r="AN1571" s="13" t="s">
        <v>66</v>
      </c>
      <c r="AO1571" s="13" t="s">
        <v>15651</v>
      </c>
      <c r="AP1571" s="14" t="s">
        <v>15652</v>
      </c>
      <c r="AQ1571" s="13" t="s">
        <v>50</v>
      </c>
      <c r="AR1571" s="13" t="s">
        <v>50</v>
      </c>
    </row>
    <row r="1572" spans="1:44" ht="15" thickBot="1">
      <c r="A1572" s="4" t="s">
        <v>15653</v>
      </c>
      <c r="B1572" s="7" t="s">
        <v>50</v>
      </c>
      <c r="C1572" s="6">
        <v>43193</v>
      </c>
      <c r="D1572" s="7" t="s">
        <v>45</v>
      </c>
      <c r="E1572" s="7" t="s">
        <v>46</v>
      </c>
      <c r="F1572" s="7" t="s">
        <v>70</v>
      </c>
      <c r="G1572" s="27" t="s">
        <v>54945</v>
      </c>
      <c r="H1572" s="7" t="s">
        <v>50</v>
      </c>
      <c r="I1572" s="7" t="s">
        <v>50</v>
      </c>
      <c r="J1572" s="6">
        <v>45505</v>
      </c>
      <c r="K1572" s="7" t="s">
        <v>116</v>
      </c>
      <c r="L1572" s="7" t="s">
        <v>178</v>
      </c>
      <c r="M1572" s="7" t="s">
        <v>15654</v>
      </c>
      <c r="N1572" s="7" t="s">
        <v>15655</v>
      </c>
      <c r="O1572" s="7" t="s">
        <v>15656</v>
      </c>
      <c r="P1572" s="5">
        <v>15162</v>
      </c>
      <c r="Q1572" s="7" t="s">
        <v>245</v>
      </c>
      <c r="R1572" s="34" t="s">
        <v>15657</v>
      </c>
      <c r="S1572" s="31" t="s">
        <v>50</v>
      </c>
      <c r="T1572" s="7" t="s">
        <v>15658</v>
      </c>
      <c r="U1572" s="7" t="s">
        <v>15659</v>
      </c>
      <c r="V1572" s="7">
        <v>200000000</v>
      </c>
      <c r="W1572" s="7" t="s">
        <v>1960</v>
      </c>
      <c r="X1572" s="7">
        <v>1340382</v>
      </c>
      <c r="Y1572" s="7" t="s">
        <v>50</v>
      </c>
      <c r="Z1572" s="7">
        <v>2</v>
      </c>
      <c r="AA1572" s="7">
        <v>200000000</v>
      </c>
      <c r="AB1572" s="7" t="s">
        <v>1960</v>
      </c>
      <c r="AC1572" s="7">
        <v>1340382</v>
      </c>
      <c r="AD1572" s="7" t="s">
        <v>178</v>
      </c>
      <c r="AE1572" s="7">
        <v>735000000</v>
      </c>
      <c r="AF1572" s="7" t="s">
        <v>1960</v>
      </c>
      <c r="AG1572" s="7">
        <v>6231811</v>
      </c>
      <c r="AH1572" s="7">
        <v>735000000</v>
      </c>
      <c r="AI1572" s="7" t="s">
        <v>1960</v>
      </c>
      <c r="AJ1572" s="7">
        <v>6231811</v>
      </c>
      <c r="AK1572" s="7" t="s">
        <v>15660</v>
      </c>
      <c r="AL1572" s="7" t="s">
        <v>50</v>
      </c>
      <c r="AM1572" s="7" t="s">
        <v>15661</v>
      </c>
      <c r="AN1572" s="7" t="s">
        <v>66</v>
      </c>
      <c r="AO1572" s="7" t="s">
        <v>15662</v>
      </c>
      <c r="AP1572" s="7" t="s">
        <v>50</v>
      </c>
      <c r="AQ1572" s="22" t="s">
        <v>15663</v>
      </c>
      <c r="AR1572" s="7" t="s">
        <v>50</v>
      </c>
    </row>
    <row r="1573" spans="1:44" ht="15" thickBot="1">
      <c r="A1573" s="10" t="s">
        <v>15664</v>
      </c>
      <c r="B1573" s="11">
        <v>69851</v>
      </c>
      <c r="C1573" s="12">
        <v>44520</v>
      </c>
      <c r="D1573" s="13" t="s">
        <v>45</v>
      </c>
      <c r="E1573" s="13" t="s">
        <v>46</v>
      </c>
      <c r="F1573" s="13" t="s">
        <v>70</v>
      </c>
      <c r="G1573" s="26" t="s">
        <v>54946</v>
      </c>
      <c r="H1573" s="13" t="s">
        <v>50</v>
      </c>
      <c r="I1573" s="13" t="s">
        <v>50</v>
      </c>
      <c r="J1573" s="12">
        <v>45508</v>
      </c>
      <c r="K1573" s="13" t="s">
        <v>50</v>
      </c>
      <c r="L1573" s="13" t="s">
        <v>467</v>
      </c>
      <c r="M1573" s="13" t="s">
        <v>15665</v>
      </c>
      <c r="N1573" s="13" t="s">
        <v>1473</v>
      </c>
      <c r="O1573" s="13" t="s">
        <v>15666</v>
      </c>
      <c r="P1573" s="11">
        <v>15362</v>
      </c>
      <c r="Q1573" s="13" t="s">
        <v>1001</v>
      </c>
      <c r="R1573" s="33" t="s">
        <v>15667</v>
      </c>
      <c r="S1573" s="33" t="s">
        <v>15668</v>
      </c>
      <c r="T1573" s="13" t="s">
        <v>15669</v>
      </c>
      <c r="U1573" s="13">
        <v>971568759884</v>
      </c>
      <c r="V1573" s="13">
        <v>570000</v>
      </c>
      <c r="W1573" s="13" t="s">
        <v>60</v>
      </c>
      <c r="X1573" s="13">
        <v>570000</v>
      </c>
      <c r="Y1573" s="13" t="s">
        <v>467</v>
      </c>
      <c r="Z1573" s="13">
        <v>3</v>
      </c>
      <c r="AA1573" s="13">
        <v>570000</v>
      </c>
      <c r="AB1573" s="13" t="s">
        <v>60</v>
      </c>
      <c r="AC1573" s="13">
        <v>570000</v>
      </c>
      <c r="AD1573" s="13" t="s">
        <v>467</v>
      </c>
      <c r="AE1573" s="13">
        <v>570000</v>
      </c>
      <c r="AF1573" s="13" t="s">
        <v>60</v>
      </c>
      <c r="AG1573" s="13">
        <v>570000</v>
      </c>
      <c r="AH1573" s="13">
        <v>570000</v>
      </c>
      <c r="AI1573" s="13" t="s">
        <v>60</v>
      </c>
      <c r="AJ1573" s="13">
        <v>570000</v>
      </c>
      <c r="AK1573" s="13" t="s">
        <v>15670</v>
      </c>
      <c r="AL1573" s="13" t="s">
        <v>50</v>
      </c>
      <c r="AM1573" s="13" t="s">
        <v>15671</v>
      </c>
      <c r="AN1573" s="13" t="s">
        <v>66</v>
      </c>
      <c r="AO1573" s="13" t="s">
        <v>15672</v>
      </c>
      <c r="AP1573" s="21" t="s">
        <v>15673</v>
      </c>
      <c r="AQ1573" s="13" t="s">
        <v>50</v>
      </c>
      <c r="AR1573" s="13" t="s">
        <v>50</v>
      </c>
    </row>
    <row r="1574" spans="1:44" ht="15" thickBot="1">
      <c r="A1574" s="4" t="s">
        <v>15674</v>
      </c>
      <c r="B1574" s="7">
        <v>551</v>
      </c>
      <c r="C1574" s="6">
        <v>42153</v>
      </c>
      <c r="D1574" s="7" t="s">
        <v>45</v>
      </c>
      <c r="E1574" s="7" t="s">
        <v>46</v>
      </c>
      <c r="F1574" s="7" t="s">
        <v>70</v>
      </c>
      <c r="G1574" s="26" t="s">
        <v>54946</v>
      </c>
      <c r="H1574" s="7" t="s">
        <v>1449</v>
      </c>
      <c r="I1574" s="7" t="s">
        <v>50</v>
      </c>
      <c r="J1574" s="6">
        <v>45505</v>
      </c>
      <c r="K1574" s="7" t="s">
        <v>116</v>
      </c>
      <c r="L1574" s="7" t="s">
        <v>467</v>
      </c>
      <c r="M1574" s="7" t="s">
        <v>15675</v>
      </c>
      <c r="N1574" s="7" t="s">
        <v>543</v>
      </c>
      <c r="O1574" s="7" t="s">
        <v>15676</v>
      </c>
      <c r="P1574" s="5">
        <v>15454</v>
      </c>
      <c r="Q1574" s="7" t="s">
        <v>545</v>
      </c>
      <c r="R1574" s="34" t="s">
        <v>15677</v>
      </c>
      <c r="S1574" s="34" t="s">
        <v>15678</v>
      </c>
      <c r="T1574" s="7" t="s">
        <v>15679</v>
      </c>
      <c r="U1574" s="7" t="s">
        <v>15680</v>
      </c>
      <c r="V1574" s="7">
        <v>100000</v>
      </c>
      <c r="W1574" s="7" t="s">
        <v>60</v>
      </c>
      <c r="X1574" s="7">
        <v>100000</v>
      </c>
      <c r="Y1574" s="7" t="s">
        <v>467</v>
      </c>
      <c r="Z1574" s="7">
        <v>16</v>
      </c>
      <c r="AA1574" s="7">
        <v>100000</v>
      </c>
      <c r="AB1574" s="7" t="s">
        <v>60</v>
      </c>
      <c r="AC1574" s="7">
        <v>100000</v>
      </c>
      <c r="AD1574" s="7" t="s">
        <v>467</v>
      </c>
      <c r="AE1574" s="7">
        <v>1147817</v>
      </c>
      <c r="AF1574" s="7" t="s">
        <v>60</v>
      </c>
      <c r="AG1574" s="7">
        <v>1147817</v>
      </c>
      <c r="AH1574" s="7">
        <v>1260889</v>
      </c>
      <c r="AI1574" s="7" t="s">
        <v>60</v>
      </c>
      <c r="AJ1574" s="7">
        <v>1260889</v>
      </c>
      <c r="AK1574" s="7" t="s">
        <v>15681</v>
      </c>
      <c r="AL1574" s="7" t="s">
        <v>50</v>
      </c>
      <c r="AM1574" s="7" t="s">
        <v>15682</v>
      </c>
      <c r="AN1574" s="7" t="s">
        <v>66</v>
      </c>
      <c r="AO1574" s="7" t="s">
        <v>15683</v>
      </c>
      <c r="AP1574" s="8" t="s">
        <v>15684</v>
      </c>
      <c r="AQ1574" s="7" t="s">
        <v>50</v>
      </c>
      <c r="AR1574" s="7" t="s">
        <v>50</v>
      </c>
    </row>
    <row r="1575" spans="1:44" ht="15" thickBot="1">
      <c r="A1575" s="10" t="s">
        <v>15685</v>
      </c>
      <c r="B1575" s="11">
        <v>1120</v>
      </c>
      <c r="C1575" s="12">
        <v>44057</v>
      </c>
      <c r="D1575" s="13" t="s">
        <v>45</v>
      </c>
      <c r="E1575" s="13" t="s">
        <v>46</v>
      </c>
      <c r="F1575" s="13" t="s">
        <v>70</v>
      </c>
      <c r="G1575" s="26" t="s">
        <v>54946</v>
      </c>
      <c r="H1575" s="13" t="s">
        <v>50</v>
      </c>
      <c r="I1575" s="13" t="s">
        <v>50</v>
      </c>
      <c r="J1575" s="12">
        <v>45512</v>
      </c>
      <c r="K1575" s="13" t="s">
        <v>116</v>
      </c>
      <c r="L1575" s="13" t="s">
        <v>467</v>
      </c>
      <c r="M1575" s="13" t="s">
        <v>15686</v>
      </c>
      <c r="N1575" s="13" t="s">
        <v>543</v>
      </c>
      <c r="O1575" s="13" t="s">
        <v>15687</v>
      </c>
      <c r="P1575" s="11">
        <v>15461</v>
      </c>
      <c r="Q1575" s="13" t="s">
        <v>545</v>
      </c>
      <c r="R1575" s="33" t="s">
        <v>15688</v>
      </c>
      <c r="S1575" s="33" t="s">
        <v>15689</v>
      </c>
      <c r="T1575" s="13" t="s">
        <v>15690</v>
      </c>
      <c r="U1575" s="13">
        <v>919930143407</v>
      </c>
      <c r="V1575" s="13" t="s">
        <v>50</v>
      </c>
      <c r="W1575" s="13" t="s">
        <v>50</v>
      </c>
      <c r="X1575" s="13" t="s">
        <v>50</v>
      </c>
      <c r="Y1575" s="13" t="s">
        <v>467</v>
      </c>
      <c r="Z1575" s="13">
        <v>2</v>
      </c>
      <c r="AA1575" s="13" t="s">
        <v>50</v>
      </c>
      <c r="AB1575" s="13" t="s">
        <v>50</v>
      </c>
      <c r="AC1575" s="13" t="s">
        <v>50</v>
      </c>
      <c r="AD1575" s="13" t="s">
        <v>467</v>
      </c>
      <c r="AE1575" s="13">
        <v>200000</v>
      </c>
      <c r="AF1575" s="13" t="s">
        <v>60</v>
      </c>
      <c r="AG1575" s="13">
        <v>200000</v>
      </c>
      <c r="AH1575" s="13">
        <v>200000</v>
      </c>
      <c r="AI1575" s="13" t="s">
        <v>60</v>
      </c>
      <c r="AJ1575" s="13">
        <v>200000</v>
      </c>
      <c r="AK1575" s="13" t="s">
        <v>15691</v>
      </c>
      <c r="AL1575" s="13" t="s">
        <v>50</v>
      </c>
      <c r="AM1575" s="13" t="s">
        <v>15692</v>
      </c>
      <c r="AN1575" s="13" t="s">
        <v>66</v>
      </c>
      <c r="AO1575" s="13" t="s">
        <v>15690</v>
      </c>
      <c r="AP1575" s="14" t="s">
        <v>15693</v>
      </c>
      <c r="AQ1575" s="13" t="s">
        <v>50</v>
      </c>
      <c r="AR1575" s="13" t="s">
        <v>50</v>
      </c>
    </row>
    <row r="1576" spans="1:44" ht="15" thickBot="1">
      <c r="A1576" s="4" t="s">
        <v>15694</v>
      </c>
      <c r="B1576" s="7">
        <v>61</v>
      </c>
      <c r="C1576" s="6">
        <v>44562</v>
      </c>
      <c r="D1576" s="7" t="s">
        <v>45</v>
      </c>
      <c r="E1576" s="7" t="s">
        <v>46</v>
      </c>
      <c r="F1576" s="7" t="s">
        <v>70</v>
      </c>
      <c r="G1576" s="27" t="s">
        <v>54945</v>
      </c>
      <c r="H1576" s="7" t="s">
        <v>50</v>
      </c>
      <c r="I1576" s="7" t="s">
        <v>50</v>
      </c>
      <c r="J1576" s="6">
        <v>45514</v>
      </c>
      <c r="K1576" s="7" t="s">
        <v>50</v>
      </c>
      <c r="L1576" s="7" t="s">
        <v>1624</v>
      </c>
      <c r="M1576" s="7" t="s">
        <v>15695</v>
      </c>
      <c r="N1576" s="7" t="s">
        <v>15696</v>
      </c>
      <c r="O1576" s="7" t="s">
        <v>15697</v>
      </c>
      <c r="P1576" s="5">
        <v>15530</v>
      </c>
      <c r="Q1576" s="7" t="s">
        <v>135</v>
      </c>
      <c r="R1576" s="31" t="s">
        <v>15698</v>
      </c>
      <c r="S1576" s="34" t="s">
        <v>15699</v>
      </c>
      <c r="T1576" s="7" t="s">
        <v>15700</v>
      </c>
      <c r="U1576" s="7" t="s">
        <v>15701</v>
      </c>
      <c r="V1576" s="7" t="s">
        <v>50</v>
      </c>
      <c r="W1576" s="7" t="s">
        <v>50</v>
      </c>
      <c r="X1576" s="7" t="s">
        <v>50</v>
      </c>
      <c r="Y1576" s="7" t="s">
        <v>467</v>
      </c>
      <c r="Z1576" s="7">
        <v>4</v>
      </c>
      <c r="AA1576" s="7" t="s">
        <v>50</v>
      </c>
      <c r="AB1576" s="7" t="s">
        <v>50</v>
      </c>
      <c r="AC1576" s="7" t="s">
        <v>50</v>
      </c>
      <c r="AD1576" s="7" t="s">
        <v>1624</v>
      </c>
      <c r="AE1576" s="7">
        <v>100000</v>
      </c>
      <c r="AF1576" s="7" t="s">
        <v>60</v>
      </c>
      <c r="AG1576" s="7">
        <v>100000</v>
      </c>
      <c r="AH1576" s="7">
        <v>200000</v>
      </c>
      <c r="AI1576" s="7" t="s">
        <v>60</v>
      </c>
      <c r="AJ1576" s="7">
        <v>200000</v>
      </c>
      <c r="AK1576" s="7" t="s">
        <v>15702</v>
      </c>
      <c r="AL1576" s="7" t="s">
        <v>50</v>
      </c>
      <c r="AM1576" s="7" t="s">
        <v>15703</v>
      </c>
      <c r="AN1576" s="7" t="s">
        <v>66</v>
      </c>
      <c r="AO1576" s="7" t="s">
        <v>15704</v>
      </c>
      <c r="AP1576" s="8" t="s">
        <v>15705</v>
      </c>
      <c r="AQ1576" s="7" t="s">
        <v>50</v>
      </c>
      <c r="AR1576" s="7" t="s">
        <v>50</v>
      </c>
    </row>
    <row r="1577" spans="1:44" ht="15" thickBot="1">
      <c r="A1577" s="10" t="s">
        <v>15706</v>
      </c>
      <c r="B1577" s="11">
        <v>7770</v>
      </c>
      <c r="C1577" s="12">
        <v>43831</v>
      </c>
      <c r="D1577" s="13" t="s">
        <v>45</v>
      </c>
      <c r="E1577" s="13" t="s">
        <v>46</v>
      </c>
      <c r="F1577" s="13" t="s">
        <v>70</v>
      </c>
      <c r="G1577" s="27" t="s">
        <v>54945</v>
      </c>
      <c r="H1577" s="13" t="s">
        <v>50</v>
      </c>
      <c r="I1577" s="13" t="s">
        <v>50</v>
      </c>
      <c r="J1577" s="12">
        <v>45511</v>
      </c>
      <c r="K1577" s="13" t="s">
        <v>50</v>
      </c>
      <c r="L1577" s="13" t="s">
        <v>467</v>
      </c>
      <c r="M1577" s="13" t="s">
        <v>15707</v>
      </c>
      <c r="N1577" s="13" t="s">
        <v>15708</v>
      </c>
      <c r="O1577" s="13" t="s">
        <v>15709</v>
      </c>
      <c r="P1577" s="11">
        <v>15531</v>
      </c>
      <c r="Q1577" s="13" t="s">
        <v>135</v>
      </c>
      <c r="R1577" s="33" t="s">
        <v>15710</v>
      </c>
      <c r="S1577" s="33" t="s">
        <v>15711</v>
      </c>
      <c r="T1577" s="13" t="s">
        <v>15712</v>
      </c>
      <c r="U1577" s="13" t="s">
        <v>50</v>
      </c>
      <c r="V1577" s="13">
        <v>3200000</v>
      </c>
      <c r="W1577" s="13" t="s">
        <v>1456</v>
      </c>
      <c r="X1577" s="13">
        <v>3720688</v>
      </c>
      <c r="Y1577" s="13" t="s">
        <v>467</v>
      </c>
      <c r="Z1577" s="13">
        <v>4</v>
      </c>
      <c r="AA1577" s="13">
        <v>3200000</v>
      </c>
      <c r="AB1577" s="13" t="s">
        <v>1456</v>
      </c>
      <c r="AC1577" s="13">
        <v>3720688</v>
      </c>
      <c r="AD1577" s="13" t="s">
        <v>467</v>
      </c>
      <c r="AE1577" s="13">
        <v>5530000</v>
      </c>
      <c r="AF1577" s="13" t="s">
        <v>1456</v>
      </c>
      <c r="AG1577" s="13">
        <v>6155071</v>
      </c>
      <c r="AH1577" s="13">
        <v>5530000</v>
      </c>
      <c r="AI1577" s="13" t="s">
        <v>1456</v>
      </c>
      <c r="AJ1577" s="13">
        <v>6155071</v>
      </c>
      <c r="AK1577" s="13" t="s">
        <v>15713</v>
      </c>
      <c r="AL1577" s="13" t="s">
        <v>50</v>
      </c>
      <c r="AM1577" s="13" t="s">
        <v>15714</v>
      </c>
      <c r="AN1577" s="13" t="s">
        <v>66</v>
      </c>
      <c r="AO1577" s="13" t="s">
        <v>15715</v>
      </c>
      <c r="AP1577" s="21" t="s">
        <v>15716</v>
      </c>
      <c r="AQ1577" s="13" t="s">
        <v>50</v>
      </c>
      <c r="AR1577" s="13" t="s">
        <v>50</v>
      </c>
    </row>
    <row r="1578" spans="1:44" ht="15" thickBot="1">
      <c r="A1578" s="4" t="s">
        <v>15717</v>
      </c>
      <c r="B1578" s="7" t="s">
        <v>50</v>
      </c>
      <c r="C1578" s="6">
        <v>45292</v>
      </c>
      <c r="D1578" s="7" t="s">
        <v>45</v>
      </c>
      <c r="E1578" s="7" t="s">
        <v>50</v>
      </c>
      <c r="F1578" s="7" t="s">
        <v>70</v>
      </c>
      <c r="G1578" s="7" t="s">
        <v>50</v>
      </c>
      <c r="H1578" s="7" t="s">
        <v>50</v>
      </c>
      <c r="I1578" s="7" t="s">
        <v>50</v>
      </c>
      <c r="J1578" s="6">
        <v>45506</v>
      </c>
      <c r="K1578" s="7" t="s">
        <v>50</v>
      </c>
      <c r="L1578" s="7" t="s">
        <v>467</v>
      </c>
      <c r="M1578" s="7" t="s">
        <v>15718</v>
      </c>
      <c r="N1578" s="7" t="s">
        <v>2941</v>
      </c>
      <c r="O1578" s="7" t="s">
        <v>15719</v>
      </c>
      <c r="P1578" s="5">
        <v>15606</v>
      </c>
      <c r="Q1578" s="7" t="s">
        <v>245</v>
      </c>
      <c r="R1578" s="34" t="s">
        <v>15720</v>
      </c>
      <c r="S1578" s="31" t="s">
        <v>50</v>
      </c>
      <c r="T1578" s="7" t="s">
        <v>50</v>
      </c>
      <c r="U1578" s="7" t="s">
        <v>50</v>
      </c>
      <c r="V1578" s="7">
        <v>4200000</v>
      </c>
      <c r="W1578" s="7" t="s">
        <v>60</v>
      </c>
      <c r="X1578" s="7">
        <v>4200000</v>
      </c>
      <c r="Y1578" s="7" t="s">
        <v>467</v>
      </c>
      <c r="Z1578" s="7">
        <v>1</v>
      </c>
      <c r="AA1578" s="7">
        <v>4200000</v>
      </c>
      <c r="AB1578" s="7" t="s">
        <v>60</v>
      </c>
      <c r="AC1578" s="7">
        <v>4200000</v>
      </c>
      <c r="AD1578" s="7" t="s">
        <v>467</v>
      </c>
      <c r="AE1578" s="7">
        <v>4200000</v>
      </c>
      <c r="AF1578" s="7" t="s">
        <v>60</v>
      </c>
      <c r="AG1578" s="7">
        <v>4200000</v>
      </c>
      <c r="AH1578" s="7">
        <v>4200000</v>
      </c>
      <c r="AI1578" s="7" t="s">
        <v>60</v>
      </c>
      <c r="AJ1578" s="7">
        <v>4200000</v>
      </c>
      <c r="AK1578" s="7" t="s">
        <v>15721</v>
      </c>
      <c r="AL1578" s="7" t="s">
        <v>50</v>
      </c>
      <c r="AM1578" s="7" t="s">
        <v>15722</v>
      </c>
      <c r="AN1578" s="7" t="s">
        <v>66</v>
      </c>
      <c r="AO1578" s="7" t="s">
        <v>15723</v>
      </c>
      <c r="AP1578" s="22" t="s">
        <v>15724</v>
      </c>
      <c r="AQ1578" s="7" t="s">
        <v>50</v>
      </c>
      <c r="AR1578" s="7" t="s">
        <v>50</v>
      </c>
    </row>
    <row r="1579" spans="1:44" ht="15" thickBot="1">
      <c r="A1579" s="10" t="s">
        <v>15725</v>
      </c>
      <c r="B1579" s="11">
        <v>17307</v>
      </c>
      <c r="C1579" s="12">
        <v>41275</v>
      </c>
      <c r="D1579" s="13" t="s">
        <v>45</v>
      </c>
      <c r="E1579" s="13" t="s">
        <v>1939</v>
      </c>
      <c r="F1579" s="13" t="s">
        <v>70</v>
      </c>
      <c r="G1579" s="26" t="s">
        <v>54946</v>
      </c>
      <c r="H1579" s="13" t="s">
        <v>14646</v>
      </c>
      <c r="I1579" s="13" t="s">
        <v>50</v>
      </c>
      <c r="J1579" s="12">
        <v>45509</v>
      </c>
      <c r="K1579" s="13" t="s">
        <v>50</v>
      </c>
      <c r="L1579" s="13" t="s">
        <v>52</v>
      </c>
      <c r="M1579" s="13" t="s">
        <v>15726</v>
      </c>
      <c r="N1579" s="13" t="s">
        <v>15727</v>
      </c>
      <c r="O1579" s="13" t="s">
        <v>15728</v>
      </c>
      <c r="P1579" s="11">
        <v>15677</v>
      </c>
      <c r="Q1579" s="13" t="s">
        <v>1116</v>
      </c>
      <c r="R1579" s="33" t="s">
        <v>15729</v>
      </c>
      <c r="S1579" s="33" t="s">
        <v>15730</v>
      </c>
      <c r="T1579" s="13" t="s">
        <v>50</v>
      </c>
      <c r="U1579" s="13" t="s">
        <v>15731</v>
      </c>
      <c r="V1579" s="13">
        <v>40000000</v>
      </c>
      <c r="W1579" s="13" t="s">
        <v>60</v>
      </c>
      <c r="X1579" s="13">
        <v>40000000</v>
      </c>
      <c r="Y1579" s="13" t="s">
        <v>50</v>
      </c>
      <c r="Z1579" s="13">
        <v>4</v>
      </c>
      <c r="AA1579" s="13" t="s">
        <v>50</v>
      </c>
      <c r="AB1579" s="13" t="s">
        <v>50</v>
      </c>
      <c r="AC1579" s="13" t="s">
        <v>50</v>
      </c>
      <c r="AD1579" s="13" t="s">
        <v>50</v>
      </c>
      <c r="AE1579" s="13" t="s">
        <v>50</v>
      </c>
      <c r="AF1579" s="13" t="s">
        <v>50</v>
      </c>
      <c r="AG1579" s="13" t="s">
        <v>50</v>
      </c>
      <c r="AH1579" s="13">
        <v>40700000</v>
      </c>
      <c r="AI1579" s="13" t="s">
        <v>60</v>
      </c>
      <c r="AJ1579" s="13">
        <v>40700000</v>
      </c>
      <c r="AK1579" s="13" t="s">
        <v>15732</v>
      </c>
      <c r="AL1579" s="13" t="s">
        <v>50</v>
      </c>
      <c r="AM1579" s="13" t="s">
        <v>15733</v>
      </c>
      <c r="AN1579" s="13" t="s">
        <v>5485</v>
      </c>
      <c r="AO1579" s="13" t="s">
        <v>15734</v>
      </c>
      <c r="AP1579" s="21" t="s">
        <v>15735</v>
      </c>
      <c r="AQ1579" s="13" t="s">
        <v>50</v>
      </c>
      <c r="AR1579" s="13" t="s">
        <v>50</v>
      </c>
    </row>
    <row r="1580" spans="1:44" ht="15" thickBot="1">
      <c r="A1580" s="4" t="s">
        <v>15736</v>
      </c>
      <c r="B1580" s="7" t="s">
        <v>50</v>
      </c>
      <c r="C1580" s="6">
        <v>44197</v>
      </c>
      <c r="D1580" s="7" t="s">
        <v>45</v>
      </c>
      <c r="E1580" s="7" t="s">
        <v>50</v>
      </c>
      <c r="F1580" s="7" t="s">
        <v>70</v>
      </c>
      <c r="G1580" s="7" t="s">
        <v>50</v>
      </c>
      <c r="H1580" s="7" t="s">
        <v>50</v>
      </c>
      <c r="I1580" s="7" t="s">
        <v>50</v>
      </c>
      <c r="J1580" s="6">
        <v>45510</v>
      </c>
      <c r="K1580" s="7" t="s">
        <v>50</v>
      </c>
      <c r="L1580" s="7" t="s">
        <v>241</v>
      </c>
      <c r="M1580" s="7" t="s">
        <v>15737</v>
      </c>
      <c r="N1580" s="7" t="s">
        <v>2941</v>
      </c>
      <c r="O1580" s="7" t="s">
        <v>15738</v>
      </c>
      <c r="P1580" s="5">
        <v>15720</v>
      </c>
      <c r="Q1580" s="7" t="s">
        <v>245</v>
      </c>
      <c r="R1580" s="31" t="s">
        <v>50</v>
      </c>
      <c r="S1580" s="31" t="s">
        <v>50</v>
      </c>
      <c r="T1580" s="7" t="s">
        <v>50</v>
      </c>
      <c r="U1580" s="7" t="s">
        <v>50</v>
      </c>
      <c r="V1580" s="7">
        <v>80000000</v>
      </c>
      <c r="W1580" s="7" t="s">
        <v>60</v>
      </c>
      <c r="X1580" s="7">
        <v>80000000</v>
      </c>
      <c r="Y1580" s="7" t="s">
        <v>154</v>
      </c>
      <c r="Z1580" s="7">
        <v>1</v>
      </c>
      <c r="AA1580" s="7">
        <v>80000000</v>
      </c>
      <c r="AB1580" s="7" t="s">
        <v>60</v>
      </c>
      <c r="AC1580" s="7">
        <v>80000000</v>
      </c>
      <c r="AD1580" s="7" t="s">
        <v>241</v>
      </c>
      <c r="AE1580" s="7">
        <v>80000000</v>
      </c>
      <c r="AF1580" s="7" t="s">
        <v>60</v>
      </c>
      <c r="AG1580" s="7">
        <v>80000000</v>
      </c>
      <c r="AH1580" s="7">
        <v>80000000</v>
      </c>
      <c r="AI1580" s="7" t="s">
        <v>60</v>
      </c>
      <c r="AJ1580" s="7">
        <v>80000000</v>
      </c>
      <c r="AK1580" s="7" t="s">
        <v>15739</v>
      </c>
      <c r="AL1580" s="7" t="s">
        <v>50</v>
      </c>
      <c r="AM1580" s="7" t="s">
        <v>15740</v>
      </c>
      <c r="AN1580" s="7" t="s">
        <v>66</v>
      </c>
      <c r="AO1580" s="7" t="s">
        <v>50</v>
      </c>
      <c r="AP1580" s="7" t="s">
        <v>50</v>
      </c>
      <c r="AQ1580" s="22" t="s">
        <v>15741</v>
      </c>
      <c r="AR1580" s="7" t="s">
        <v>255</v>
      </c>
    </row>
    <row r="1581" spans="1:44" ht="15" thickBot="1">
      <c r="A1581" s="10" t="s">
        <v>15742</v>
      </c>
      <c r="B1581" s="13">
        <v>743</v>
      </c>
      <c r="C1581" s="12">
        <v>36161</v>
      </c>
      <c r="D1581" s="13" t="s">
        <v>45</v>
      </c>
      <c r="E1581" s="13" t="s">
        <v>46</v>
      </c>
      <c r="F1581" s="13" t="s">
        <v>70</v>
      </c>
      <c r="G1581" s="27" t="s">
        <v>54945</v>
      </c>
      <c r="H1581" s="13" t="s">
        <v>14646</v>
      </c>
      <c r="I1581" s="13" t="s">
        <v>50</v>
      </c>
      <c r="J1581" s="12">
        <v>45505</v>
      </c>
      <c r="K1581" s="13" t="s">
        <v>89</v>
      </c>
      <c r="L1581" s="13" t="s">
        <v>178</v>
      </c>
      <c r="M1581" s="13" t="s">
        <v>15743</v>
      </c>
      <c r="N1581" s="13" t="s">
        <v>2731</v>
      </c>
      <c r="O1581" s="13" t="s">
        <v>15744</v>
      </c>
      <c r="P1581" s="11">
        <v>15788</v>
      </c>
      <c r="Q1581" s="13" t="s">
        <v>1024</v>
      </c>
      <c r="R1581" s="33" t="s">
        <v>15745</v>
      </c>
      <c r="S1581" s="33" t="s">
        <v>15746</v>
      </c>
      <c r="T1581" s="13" t="s">
        <v>15747</v>
      </c>
      <c r="U1581" s="13" t="s">
        <v>15748</v>
      </c>
      <c r="V1581" s="13">
        <v>225000</v>
      </c>
      <c r="W1581" s="13" t="s">
        <v>60</v>
      </c>
      <c r="X1581" s="13">
        <v>225000</v>
      </c>
      <c r="Y1581" s="13" t="s">
        <v>50</v>
      </c>
      <c r="Z1581" s="13">
        <v>4</v>
      </c>
      <c r="AA1581" s="13">
        <v>225000</v>
      </c>
      <c r="AB1581" s="13" t="s">
        <v>60</v>
      </c>
      <c r="AC1581" s="13">
        <v>225000</v>
      </c>
      <c r="AD1581" s="13" t="s">
        <v>178</v>
      </c>
      <c r="AE1581" s="13">
        <v>25554710</v>
      </c>
      <c r="AF1581" s="13" t="s">
        <v>60</v>
      </c>
      <c r="AG1581" s="13">
        <v>25554710</v>
      </c>
      <c r="AH1581" s="13">
        <v>25554710</v>
      </c>
      <c r="AI1581" s="13" t="s">
        <v>60</v>
      </c>
      <c r="AJ1581" s="13">
        <v>25554710</v>
      </c>
      <c r="AK1581" s="13" t="s">
        <v>50</v>
      </c>
      <c r="AL1581" s="13" t="s">
        <v>50</v>
      </c>
      <c r="AM1581" s="13" t="s">
        <v>15749</v>
      </c>
      <c r="AN1581" s="13" t="s">
        <v>66</v>
      </c>
      <c r="AO1581" s="13" t="s">
        <v>15747</v>
      </c>
      <c r="AP1581" s="21" t="s">
        <v>15750</v>
      </c>
      <c r="AQ1581" s="13" t="s">
        <v>50</v>
      </c>
      <c r="AR1581" s="13" t="s">
        <v>50</v>
      </c>
    </row>
    <row r="1582" spans="1:44" ht="15" thickBot="1">
      <c r="A1582" s="4" t="s">
        <v>15751</v>
      </c>
      <c r="B1582" s="7" t="s">
        <v>50</v>
      </c>
      <c r="C1582" s="6">
        <v>44927</v>
      </c>
      <c r="D1582" s="7" t="s">
        <v>45</v>
      </c>
      <c r="E1582" s="7" t="s">
        <v>46</v>
      </c>
      <c r="F1582" s="7" t="s">
        <v>70</v>
      </c>
      <c r="G1582" s="27" t="s">
        <v>54945</v>
      </c>
      <c r="H1582" s="7" t="s">
        <v>50</v>
      </c>
      <c r="I1582" s="7" t="s">
        <v>50</v>
      </c>
      <c r="J1582" s="6">
        <v>45513</v>
      </c>
      <c r="K1582" s="7" t="s">
        <v>50</v>
      </c>
      <c r="L1582" s="7" t="s">
        <v>467</v>
      </c>
      <c r="M1582" s="7" t="s">
        <v>2400</v>
      </c>
      <c r="N1582" s="7" t="s">
        <v>180</v>
      </c>
      <c r="O1582" s="7" t="s">
        <v>15752</v>
      </c>
      <c r="P1582" s="5">
        <v>15880</v>
      </c>
      <c r="Q1582" s="7" t="s">
        <v>120</v>
      </c>
      <c r="R1582" s="31" t="s">
        <v>15753</v>
      </c>
      <c r="S1582" s="34" t="s">
        <v>15754</v>
      </c>
      <c r="T1582" s="7" t="s">
        <v>15755</v>
      </c>
      <c r="U1582" s="7" t="s">
        <v>50</v>
      </c>
      <c r="V1582" s="7" t="s">
        <v>50</v>
      </c>
      <c r="W1582" s="7" t="s">
        <v>50</v>
      </c>
      <c r="X1582" s="7" t="s">
        <v>50</v>
      </c>
      <c r="Y1582" s="7" t="s">
        <v>467</v>
      </c>
      <c r="Z1582" s="7">
        <v>2</v>
      </c>
      <c r="AA1582" s="7" t="s">
        <v>50</v>
      </c>
      <c r="AB1582" s="7" t="s">
        <v>50</v>
      </c>
      <c r="AC1582" s="7" t="s">
        <v>50</v>
      </c>
      <c r="AD1582" s="7" t="s">
        <v>467</v>
      </c>
      <c r="AE1582" s="7">
        <v>500000</v>
      </c>
      <c r="AF1582" s="7" t="s">
        <v>60</v>
      </c>
      <c r="AG1582" s="7">
        <v>500000</v>
      </c>
      <c r="AH1582" s="7">
        <v>500000</v>
      </c>
      <c r="AI1582" s="7" t="s">
        <v>60</v>
      </c>
      <c r="AJ1582" s="7">
        <v>500000</v>
      </c>
      <c r="AK1582" s="7" t="s">
        <v>50</v>
      </c>
      <c r="AL1582" s="7" t="s">
        <v>50</v>
      </c>
      <c r="AM1582" s="7" t="s">
        <v>15756</v>
      </c>
      <c r="AN1582" s="7" t="s">
        <v>66</v>
      </c>
      <c r="AO1582" s="7" t="s">
        <v>15757</v>
      </c>
      <c r="AP1582" s="8" t="s">
        <v>15758</v>
      </c>
      <c r="AQ1582" s="7" t="s">
        <v>50</v>
      </c>
      <c r="AR1582" s="7" t="s">
        <v>50</v>
      </c>
    </row>
    <row r="1583" spans="1:44" ht="15" thickBot="1">
      <c r="A1583" s="10" t="s">
        <v>15759</v>
      </c>
      <c r="B1583" s="11">
        <v>1505</v>
      </c>
      <c r="C1583" s="12">
        <v>42675</v>
      </c>
      <c r="D1583" s="13" t="s">
        <v>45</v>
      </c>
      <c r="E1583" s="13" t="s">
        <v>46</v>
      </c>
      <c r="F1583" s="13" t="s">
        <v>70</v>
      </c>
      <c r="G1583" s="26" t="s">
        <v>54946</v>
      </c>
      <c r="H1583" s="13" t="s">
        <v>50</v>
      </c>
      <c r="I1583" s="13" t="s">
        <v>50</v>
      </c>
      <c r="J1583" s="12">
        <v>45505</v>
      </c>
      <c r="K1583" s="13" t="s">
        <v>50</v>
      </c>
      <c r="L1583" s="13" t="s">
        <v>178</v>
      </c>
      <c r="M1583" s="13" t="s">
        <v>15760</v>
      </c>
      <c r="N1583" s="13" t="s">
        <v>1954</v>
      </c>
      <c r="O1583" s="13" t="s">
        <v>15761</v>
      </c>
      <c r="P1583" s="11">
        <v>15891</v>
      </c>
      <c r="Q1583" s="13" t="s">
        <v>245</v>
      </c>
      <c r="R1583" s="33" t="s">
        <v>15762</v>
      </c>
      <c r="S1583" s="33" t="s">
        <v>15763</v>
      </c>
      <c r="T1583" s="13" t="s">
        <v>50</v>
      </c>
      <c r="U1583" s="13" t="s">
        <v>15764</v>
      </c>
      <c r="V1583" s="13">
        <v>500000000</v>
      </c>
      <c r="W1583" s="13" t="s">
        <v>1960</v>
      </c>
      <c r="X1583" s="13">
        <v>3350954</v>
      </c>
      <c r="Y1583" s="13" t="s">
        <v>50</v>
      </c>
      <c r="Z1583" s="13">
        <v>7</v>
      </c>
      <c r="AA1583" s="13">
        <v>500000000</v>
      </c>
      <c r="AB1583" s="13" t="s">
        <v>1960</v>
      </c>
      <c r="AC1583" s="13">
        <v>3350954</v>
      </c>
      <c r="AD1583" s="13" t="s">
        <v>178</v>
      </c>
      <c r="AE1583" s="13">
        <v>14958282</v>
      </c>
      <c r="AF1583" s="13" t="s">
        <v>60</v>
      </c>
      <c r="AG1583" s="13">
        <v>14958282</v>
      </c>
      <c r="AH1583" s="13">
        <v>14958282</v>
      </c>
      <c r="AI1583" s="13" t="s">
        <v>60</v>
      </c>
      <c r="AJ1583" s="13">
        <v>14958282</v>
      </c>
      <c r="AK1583" s="13" t="s">
        <v>15765</v>
      </c>
      <c r="AL1583" s="13" t="s">
        <v>50</v>
      </c>
      <c r="AM1583" s="13" t="s">
        <v>15766</v>
      </c>
      <c r="AN1583" s="13" t="s">
        <v>66</v>
      </c>
      <c r="AO1583" s="13" t="s">
        <v>15767</v>
      </c>
      <c r="AP1583" s="14" t="s">
        <v>15768</v>
      </c>
      <c r="AQ1583" s="13" t="s">
        <v>50</v>
      </c>
      <c r="AR1583" s="13" t="s">
        <v>50</v>
      </c>
    </row>
    <row r="1584" spans="1:44" ht="15" thickBot="1">
      <c r="A1584" s="4" t="s">
        <v>15769</v>
      </c>
      <c r="B1584" s="5">
        <v>73666</v>
      </c>
      <c r="C1584" s="6">
        <v>41275</v>
      </c>
      <c r="D1584" s="7" t="s">
        <v>45</v>
      </c>
      <c r="E1584" s="7" t="s">
        <v>46</v>
      </c>
      <c r="F1584" s="7" t="s">
        <v>70</v>
      </c>
      <c r="G1584" s="7" t="s">
        <v>176</v>
      </c>
      <c r="H1584" s="7" t="s">
        <v>15770</v>
      </c>
      <c r="I1584" s="7" t="s">
        <v>50</v>
      </c>
      <c r="J1584" s="6">
        <v>45509</v>
      </c>
      <c r="K1584" s="7" t="s">
        <v>50</v>
      </c>
      <c r="L1584" s="7" t="s">
        <v>178</v>
      </c>
      <c r="M1584" s="7" t="s">
        <v>7288</v>
      </c>
      <c r="N1584" s="7" t="s">
        <v>12489</v>
      </c>
      <c r="O1584" s="7" t="s">
        <v>15771</v>
      </c>
      <c r="P1584" s="5">
        <v>16034</v>
      </c>
      <c r="Q1584" s="7" t="s">
        <v>630</v>
      </c>
      <c r="R1584" s="34" t="s">
        <v>15772</v>
      </c>
      <c r="S1584" s="34" t="s">
        <v>15773</v>
      </c>
      <c r="T1584" s="7" t="s">
        <v>50</v>
      </c>
      <c r="U1584" s="7" t="s">
        <v>15774</v>
      </c>
      <c r="V1584" s="7">
        <v>4000000</v>
      </c>
      <c r="W1584" s="7" t="s">
        <v>60</v>
      </c>
      <c r="X1584" s="7">
        <v>4000000</v>
      </c>
      <c r="Y1584" s="7" t="s">
        <v>50</v>
      </c>
      <c r="Z1584" s="7">
        <v>2</v>
      </c>
      <c r="AA1584" s="7">
        <v>4000000</v>
      </c>
      <c r="AB1584" s="7" t="s">
        <v>60</v>
      </c>
      <c r="AC1584" s="7">
        <v>4000000</v>
      </c>
      <c r="AD1584" s="7" t="s">
        <v>178</v>
      </c>
      <c r="AE1584" s="7">
        <v>9995179</v>
      </c>
      <c r="AF1584" s="7" t="s">
        <v>60</v>
      </c>
      <c r="AG1584" s="7">
        <v>9995179</v>
      </c>
      <c r="AH1584" s="7">
        <v>9995179</v>
      </c>
      <c r="AI1584" s="7" t="s">
        <v>60</v>
      </c>
      <c r="AJ1584" s="7">
        <v>9995179</v>
      </c>
      <c r="AK1584" s="7" t="s">
        <v>50</v>
      </c>
      <c r="AL1584" s="7" t="s">
        <v>50</v>
      </c>
      <c r="AM1584" s="7" t="s">
        <v>15775</v>
      </c>
      <c r="AN1584" s="7" t="s">
        <v>66</v>
      </c>
      <c r="AO1584" s="7" t="s">
        <v>15776</v>
      </c>
      <c r="AP1584" s="22" t="s">
        <v>15777</v>
      </c>
      <c r="AQ1584" s="7" t="s">
        <v>50</v>
      </c>
      <c r="AR1584" s="7" t="s">
        <v>50</v>
      </c>
    </row>
    <row r="1585" spans="1:44" ht="15" thickBot="1">
      <c r="A1585" s="10" t="s">
        <v>15778</v>
      </c>
      <c r="B1585" s="11">
        <v>3526</v>
      </c>
      <c r="C1585" s="12">
        <v>43466</v>
      </c>
      <c r="D1585" s="13" t="s">
        <v>45</v>
      </c>
      <c r="E1585" s="13" t="s">
        <v>46</v>
      </c>
      <c r="F1585" s="13" t="s">
        <v>70</v>
      </c>
      <c r="G1585" s="13" t="s">
        <v>145</v>
      </c>
      <c r="H1585" s="13" t="s">
        <v>5943</v>
      </c>
      <c r="I1585" s="13" t="s">
        <v>50</v>
      </c>
      <c r="J1585" s="12">
        <v>45512</v>
      </c>
      <c r="K1585" s="13" t="s">
        <v>191</v>
      </c>
      <c r="L1585" s="13" t="s">
        <v>178</v>
      </c>
      <c r="M1585" s="13" t="s">
        <v>15779</v>
      </c>
      <c r="N1585" s="13" t="s">
        <v>75</v>
      </c>
      <c r="O1585" s="13" t="s">
        <v>15780</v>
      </c>
      <c r="P1585" s="11">
        <v>16068</v>
      </c>
      <c r="Q1585" s="13" t="s">
        <v>77</v>
      </c>
      <c r="R1585" s="33" t="s">
        <v>15781</v>
      </c>
      <c r="S1585" s="33" t="s">
        <v>15782</v>
      </c>
      <c r="T1585" s="13" t="s">
        <v>15783</v>
      </c>
      <c r="U1585" s="13" t="s">
        <v>15784</v>
      </c>
      <c r="V1585" s="13" t="s">
        <v>50</v>
      </c>
      <c r="W1585" s="13" t="s">
        <v>50</v>
      </c>
      <c r="X1585" s="13" t="s">
        <v>50</v>
      </c>
      <c r="Y1585" s="13" t="s">
        <v>50</v>
      </c>
      <c r="Z1585" s="13">
        <v>6</v>
      </c>
      <c r="AA1585" s="13" t="s">
        <v>50</v>
      </c>
      <c r="AB1585" s="13" t="s">
        <v>50</v>
      </c>
      <c r="AC1585" s="13" t="s">
        <v>50</v>
      </c>
      <c r="AD1585" s="13" t="s">
        <v>178</v>
      </c>
      <c r="AE1585" s="13">
        <v>105700000</v>
      </c>
      <c r="AF1585" s="13" t="s">
        <v>60</v>
      </c>
      <c r="AG1585" s="13">
        <v>105700000</v>
      </c>
      <c r="AH1585" s="13">
        <v>105700000</v>
      </c>
      <c r="AI1585" s="13" t="s">
        <v>60</v>
      </c>
      <c r="AJ1585" s="13">
        <v>105700000</v>
      </c>
      <c r="AK1585" s="13" t="s">
        <v>15785</v>
      </c>
      <c r="AL1585" s="13" t="s">
        <v>50</v>
      </c>
      <c r="AM1585" s="13" t="s">
        <v>15786</v>
      </c>
      <c r="AN1585" s="13" t="s">
        <v>66</v>
      </c>
      <c r="AO1585" s="13" t="s">
        <v>50</v>
      </c>
      <c r="AP1585" s="14" t="s">
        <v>15787</v>
      </c>
      <c r="AQ1585" s="13" t="s">
        <v>50</v>
      </c>
      <c r="AR1585" s="13" t="s">
        <v>255</v>
      </c>
    </row>
    <row r="1586" spans="1:44" ht="15" thickBot="1">
      <c r="A1586" s="4" t="s">
        <v>15788</v>
      </c>
      <c r="B1586" s="5">
        <v>1936</v>
      </c>
      <c r="C1586" s="6">
        <v>43831</v>
      </c>
      <c r="D1586" s="7" t="s">
        <v>45</v>
      </c>
      <c r="E1586" s="7" t="s">
        <v>46</v>
      </c>
      <c r="F1586" s="7" t="s">
        <v>70</v>
      </c>
      <c r="G1586" s="27" t="s">
        <v>54945</v>
      </c>
      <c r="H1586" s="7" t="s">
        <v>15789</v>
      </c>
      <c r="I1586" s="7" t="s">
        <v>50</v>
      </c>
      <c r="J1586" s="6">
        <v>45512</v>
      </c>
      <c r="K1586" s="7" t="s">
        <v>116</v>
      </c>
      <c r="L1586" s="7" t="s">
        <v>467</v>
      </c>
      <c r="M1586" s="7" t="s">
        <v>15790</v>
      </c>
      <c r="N1586" s="7" t="s">
        <v>838</v>
      </c>
      <c r="O1586" s="7" t="s">
        <v>15791</v>
      </c>
      <c r="P1586" s="5">
        <v>16190</v>
      </c>
      <c r="Q1586" s="7" t="s">
        <v>218</v>
      </c>
      <c r="R1586" s="34" t="s">
        <v>15792</v>
      </c>
      <c r="S1586" s="34" t="s">
        <v>15793</v>
      </c>
      <c r="T1586" s="7" t="s">
        <v>15794</v>
      </c>
      <c r="U1586" s="7" t="s">
        <v>50</v>
      </c>
      <c r="V1586" s="7">
        <v>500000</v>
      </c>
      <c r="W1586" s="7" t="s">
        <v>60</v>
      </c>
      <c r="X1586" s="7">
        <v>500000</v>
      </c>
      <c r="Y1586" s="7" t="s">
        <v>467</v>
      </c>
      <c r="Z1586" s="7">
        <v>4</v>
      </c>
      <c r="AA1586" s="7">
        <v>500000</v>
      </c>
      <c r="AB1586" s="7" t="s">
        <v>60</v>
      </c>
      <c r="AC1586" s="7">
        <v>500000</v>
      </c>
      <c r="AD1586" s="7" t="s">
        <v>467</v>
      </c>
      <c r="AE1586" s="7">
        <v>1773487</v>
      </c>
      <c r="AF1586" s="7" t="s">
        <v>60</v>
      </c>
      <c r="AG1586" s="7">
        <v>1773487</v>
      </c>
      <c r="AH1586" s="7">
        <v>1773487</v>
      </c>
      <c r="AI1586" s="7" t="s">
        <v>60</v>
      </c>
      <c r="AJ1586" s="7">
        <v>1773487</v>
      </c>
      <c r="AK1586" s="7" t="s">
        <v>15795</v>
      </c>
      <c r="AL1586" s="7" t="s">
        <v>50</v>
      </c>
      <c r="AM1586" s="7" t="s">
        <v>15796</v>
      </c>
      <c r="AN1586" s="7" t="s">
        <v>66</v>
      </c>
      <c r="AO1586" s="7" t="s">
        <v>15797</v>
      </c>
      <c r="AP1586" s="22" t="s">
        <v>15798</v>
      </c>
      <c r="AQ1586" s="7" t="s">
        <v>50</v>
      </c>
      <c r="AR1586" s="7" t="s">
        <v>50</v>
      </c>
    </row>
    <row r="1587" spans="1:44" ht="15" thickBot="1">
      <c r="A1587" s="10" t="s">
        <v>15799</v>
      </c>
      <c r="B1587" s="11">
        <v>20967</v>
      </c>
      <c r="C1587" s="12">
        <v>42736</v>
      </c>
      <c r="D1587" s="13" t="s">
        <v>45</v>
      </c>
      <c r="E1587" s="13" t="s">
        <v>46</v>
      </c>
      <c r="F1587" s="13" t="s">
        <v>70</v>
      </c>
      <c r="G1587" s="27" t="s">
        <v>54945</v>
      </c>
      <c r="H1587" s="13" t="s">
        <v>1112</v>
      </c>
      <c r="I1587" s="13" t="s">
        <v>50</v>
      </c>
      <c r="J1587" s="12">
        <v>45509</v>
      </c>
      <c r="K1587" s="13" t="s">
        <v>116</v>
      </c>
      <c r="L1587" s="13" t="s">
        <v>178</v>
      </c>
      <c r="M1587" s="13" t="s">
        <v>15800</v>
      </c>
      <c r="N1587" s="13" t="s">
        <v>2137</v>
      </c>
      <c r="O1587" s="13" t="s">
        <v>15801</v>
      </c>
      <c r="P1587" s="11">
        <v>16253</v>
      </c>
      <c r="Q1587" s="13" t="s">
        <v>77</v>
      </c>
      <c r="R1587" s="33" t="s">
        <v>15802</v>
      </c>
      <c r="S1587" s="33" t="s">
        <v>15803</v>
      </c>
      <c r="T1587" s="13" t="s">
        <v>15804</v>
      </c>
      <c r="U1587" s="13" t="s">
        <v>15805</v>
      </c>
      <c r="V1587" s="13">
        <v>492000</v>
      </c>
      <c r="W1587" s="13" t="s">
        <v>60</v>
      </c>
      <c r="X1587" s="13">
        <v>492000</v>
      </c>
      <c r="Y1587" s="13" t="s">
        <v>50</v>
      </c>
      <c r="Z1587" s="13">
        <v>5</v>
      </c>
      <c r="AA1587" s="13">
        <v>492000</v>
      </c>
      <c r="AB1587" s="13" t="s">
        <v>60</v>
      </c>
      <c r="AC1587" s="13">
        <v>492000</v>
      </c>
      <c r="AD1587" s="13" t="s">
        <v>178</v>
      </c>
      <c r="AE1587" s="13">
        <v>6457108</v>
      </c>
      <c r="AF1587" s="13" t="s">
        <v>60</v>
      </c>
      <c r="AG1587" s="13">
        <v>6457108</v>
      </c>
      <c r="AH1587" s="13">
        <v>6457108</v>
      </c>
      <c r="AI1587" s="13" t="s">
        <v>60</v>
      </c>
      <c r="AJ1587" s="13">
        <v>6457108</v>
      </c>
      <c r="AK1587" s="13" t="s">
        <v>50</v>
      </c>
      <c r="AL1587" s="13" t="s">
        <v>50</v>
      </c>
      <c r="AM1587" s="13" t="s">
        <v>15806</v>
      </c>
      <c r="AN1587" s="13" t="s">
        <v>66</v>
      </c>
      <c r="AO1587" s="13" t="s">
        <v>15807</v>
      </c>
      <c r="AP1587" s="21" t="s">
        <v>15808</v>
      </c>
      <c r="AQ1587" s="13" t="s">
        <v>50</v>
      </c>
      <c r="AR1587" s="13" t="s">
        <v>50</v>
      </c>
    </row>
    <row r="1588" spans="1:44" ht="15" thickBot="1">
      <c r="A1588" s="4" t="s">
        <v>15809</v>
      </c>
      <c r="B1588" s="5">
        <v>1912</v>
      </c>
      <c r="C1588" s="6">
        <v>43831</v>
      </c>
      <c r="D1588" s="7" t="s">
        <v>45</v>
      </c>
      <c r="E1588" s="7" t="s">
        <v>46</v>
      </c>
      <c r="F1588" s="7" t="s">
        <v>70</v>
      </c>
      <c r="G1588" s="27" t="s">
        <v>54945</v>
      </c>
      <c r="H1588" s="7" t="s">
        <v>1091</v>
      </c>
      <c r="I1588" s="7" t="s">
        <v>50</v>
      </c>
      <c r="J1588" s="6">
        <v>45510</v>
      </c>
      <c r="K1588" s="7" t="s">
        <v>89</v>
      </c>
      <c r="L1588" s="7" t="s">
        <v>241</v>
      </c>
      <c r="M1588" s="7" t="s">
        <v>3335</v>
      </c>
      <c r="N1588" s="7" t="s">
        <v>6863</v>
      </c>
      <c r="O1588" s="7" t="s">
        <v>15810</v>
      </c>
      <c r="P1588" s="5">
        <v>16328</v>
      </c>
      <c r="Q1588" s="7" t="s">
        <v>642</v>
      </c>
      <c r="R1588" s="31" t="s">
        <v>15811</v>
      </c>
      <c r="S1588" s="34" t="s">
        <v>15812</v>
      </c>
      <c r="T1588" s="7" t="s">
        <v>15813</v>
      </c>
      <c r="U1588" s="7" t="s">
        <v>15814</v>
      </c>
      <c r="V1588" s="7">
        <v>20000000</v>
      </c>
      <c r="W1588" s="7" t="s">
        <v>60</v>
      </c>
      <c r="X1588" s="7">
        <v>20000000</v>
      </c>
      <c r="Y1588" s="7" t="s">
        <v>154</v>
      </c>
      <c r="Z1588" s="7">
        <v>5</v>
      </c>
      <c r="AA1588" s="7">
        <v>20000000</v>
      </c>
      <c r="AB1588" s="7" t="s">
        <v>60</v>
      </c>
      <c r="AC1588" s="7">
        <v>20000000</v>
      </c>
      <c r="AD1588" s="7" t="s">
        <v>241</v>
      </c>
      <c r="AE1588" s="7">
        <v>23800000</v>
      </c>
      <c r="AF1588" s="7" t="s">
        <v>60</v>
      </c>
      <c r="AG1588" s="7">
        <v>23800000</v>
      </c>
      <c r="AH1588" s="7">
        <v>24650000</v>
      </c>
      <c r="AI1588" s="7" t="s">
        <v>60</v>
      </c>
      <c r="AJ1588" s="7">
        <v>24650000</v>
      </c>
      <c r="AK1588" s="7" t="s">
        <v>15815</v>
      </c>
      <c r="AL1588" s="7" t="s">
        <v>50</v>
      </c>
      <c r="AM1588" s="7" t="s">
        <v>15816</v>
      </c>
      <c r="AN1588" s="7" t="s">
        <v>66</v>
      </c>
      <c r="AO1588" s="7" t="s">
        <v>15817</v>
      </c>
      <c r="AP1588" s="22" t="s">
        <v>15818</v>
      </c>
      <c r="AQ1588" s="7" t="s">
        <v>50</v>
      </c>
      <c r="AR1588" s="7" t="s">
        <v>50</v>
      </c>
    </row>
    <row r="1589" spans="1:44" ht="15" thickBot="1">
      <c r="A1589" s="10" t="s">
        <v>15819</v>
      </c>
      <c r="B1589" s="11">
        <v>17150</v>
      </c>
      <c r="C1589" s="12">
        <v>44562</v>
      </c>
      <c r="D1589" s="13" t="s">
        <v>45</v>
      </c>
      <c r="E1589" s="13" t="s">
        <v>46</v>
      </c>
      <c r="F1589" s="13" t="s">
        <v>70</v>
      </c>
      <c r="G1589" s="26" t="s">
        <v>54946</v>
      </c>
      <c r="H1589" s="13" t="s">
        <v>50</v>
      </c>
      <c r="I1589" s="13" t="s">
        <v>50</v>
      </c>
      <c r="J1589" s="12">
        <v>45510</v>
      </c>
      <c r="K1589" s="13" t="s">
        <v>116</v>
      </c>
      <c r="L1589" s="13" t="s">
        <v>178</v>
      </c>
      <c r="M1589" s="13" t="s">
        <v>3854</v>
      </c>
      <c r="N1589" s="13" t="s">
        <v>75</v>
      </c>
      <c r="O1589" s="13" t="s">
        <v>15820</v>
      </c>
      <c r="P1589" s="11">
        <v>16351</v>
      </c>
      <c r="Q1589" s="13" t="s">
        <v>77</v>
      </c>
      <c r="R1589" s="33" t="s">
        <v>15821</v>
      </c>
      <c r="S1589" s="33" t="s">
        <v>15822</v>
      </c>
      <c r="T1589" s="13" t="s">
        <v>15823</v>
      </c>
      <c r="U1589" s="13" t="s">
        <v>50</v>
      </c>
      <c r="V1589" s="13" t="s">
        <v>50</v>
      </c>
      <c r="W1589" s="13" t="s">
        <v>50</v>
      </c>
      <c r="X1589" s="13" t="s">
        <v>50</v>
      </c>
      <c r="Y1589" s="13" t="s">
        <v>50</v>
      </c>
      <c r="Z1589" s="13">
        <v>3</v>
      </c>
      <c r="AA1589" s="13" t="s">
        <v>50</v>
      </c>
      <c r="AB1589" s="13" t="s">
        <v>50</v>
      </c>
      <c r="AC1589" s="13" t="s">
        <v>50</v>
      </c>
      <c r="AD1589" s="13" t="s">
        <v>178</v>
      </c>
      <c r="AE1589" s="13">
        <v>23200000</v>
      </c>
      <c r="AF1589" s="13" t="s">
        <v>60</v>
      </c>
      <c r="AG1589" s="13">
        <v>23200000</v>
      </c>
      <c r="AH1589" s="13">
        <v>23200000</v>
      </c>
      <c r="AI1589" s="13" t="s">
        <v>60</v>
      </c>
      <c r="AJ1589" s="13">
        <v>23200000</v>
      </c>
      <c r="AK1589" s="13" t="s">
        <v>15824</v>
      </c>
      <c r="AL1589" s="13" t="s">
        <v>50</v>
      </c>
      <c r="AM1589" s="13" t="s">
        <v>15825</v>
      </c>
      <c r="AN1589" s="13" t="s">
        <v>66</v>
      </c>
      <c r="AO1589" s="13" t="s">
        <v>15826</v>
      </c>
      <c r="AP1589" s="14" t="s">
        <v>15827</v>
      </c>
      <c r="AQ1589" s="13" t="s">
        <v>50</v>
      </c>
      <c r="AR1589" s="13" t="s">
        <v>50</v>
      </c>
    </row>
    <row r="1590" spans="1:44" ht="15" thickBot="1">
      <c r="A1590" s="4" t="s">
        <v>15828</v>
      </c>
      <c r="B1590" s="7" t="s">
        <v>50</v>
      </c>
      <c r="C1590" s="6">
        <v>44562</v>
      </c>
      <c r="D1590" s="7" t="s">
        <v>45</v>
      </c>
      <c r="E1590" s="7" t="s">
        <v>46</v>
      </c>
      <c r="F1590" s="7" t="s">
        <v>70</v>
      </c>
      <c r="G1590" s="27" t="s">
        <v>54945</v>
      </c>
      <c r="H1590" s="7" t="s">
        <v>50</v>
      </c>
      <c r="I1590" s="7" t="s">
        <v>50</v>
      </c>
      <c r="J1590" s="6">
        <v>45511</v>
      </c>
      <c r="K1590" s="7" t="s">
        <v>50</v>
      </c>
      <c r="L1590" s="7" t="s">
        <v>1624</v>
      </c>
      <c r="M1590" s="7" t="s">
        <v>15829</v>
      </c>
      <c r="N1590" s="7" t="s">
        <v>1856</v>
      </c>
      <c r="O1590" s="7" t="s">
        <v>15830</v>
      </c>
      <c r="P1590" s="5">
        <v>16469</v>
      </c>
      <c r="Q1590" s="7" t="s">
        <v>920</v>
      </c>
      <c r="R1590" s="34" t="s">
        <v>15831</v>
      </c>
      <c r="S1590" s="34" t="s">
        <v>15832</v>
      </c>
      <c r="T1590" s="7" t="s">
        <v>15833</v>
      </c>
      <c r="U1590" s="7" t="s">
        <v>15834</v>
      </c>
      <c r="V1590" s="7">
        <v>7500000</v>
      </c>
      <c r="W1590" s="7" t="s">
        <v>6597</v>
      </c>
      <c r="X1590" s="7">
        <v>1098353</v>
      </c>
      <c r="Y1590" s="7" t="s">
        <v>467</v>
      </c>
      <c r="Z1590" s="7">
        <v>1</v>
      </c>
      <c r="AA1590" s="7">
        <v>7500000</v>
      </c>
      <c r="AB1590" s="7" t="s">
        <v>6597</v>
      </c>
      <c r="AC1590" s="7">
        <v>1098353</v>
      </c>
      <c r="AD1590" s="7" t="s">
        <v>1624</v>
      </c>
      <c r="AE1590" s="7">
        <v>7500000</v>
      </c>
      <c r="AF1590" s="7" t="s">
        <v>6597</v>
      </c>
      <c r="AG1590" s="7">
        <v>1098353</v>
      </c>
      <c r="AH1590" s="7">
        <v>7500000</v>
      </c>
      <c r="AI1590" s="7" t="s">
        <v>6597</v>
      </c>
      <c r="AJ1590" s="7">
        <v>1098353</v>
      </c>
      <c r="AK1590" s="7" t="s">
        <v>15835</v>
      </c>
      <c r="AL1590" s="7" t="s">
        <v>50</v>
      </c>
      <c r="AM1590" s="7" t="s">
        <v>15836</v>
      </c>
      <c r="AN1590" s="7" t="s">
        <v>66</v>
      </c>
      <c r="AO1590" s="7" t="s">
        <v>15833</v>
      </c>
      <c r="AP1590" s="22" t="s">
        <v>15837</v>
      </c>
      <c r="AQ1590" s="7" t="s">
        <v>50</v>
      </c>
      <c r="AR1590" s="7" t="s">
        <v>50</v>
      </c>
    </row>
    <row r="1591" spans="1:44" ht="15" thickBot="1">
      <c r="A1591" s="10" t="s">
        <v>15838</v>
      </c>
      <c r="B1591" s="13" t="s">
        <v>50</v>
      </c>
      <c r="C1591" s="12">
        <v>44197</v>
      </c>
      <c r="D1591" s="13" t="s">
        <v>45</v>
      </c>
      <c r="E1591" s="13" t="s">
        <v>46</v>
      </c>
      <c r="F1591" s="13" t="s">
        <v>70</v>
      </c>
      <c r="G1591" s="27" t="s">
        <v>54945</v>
      </c>
      <c r="H1591" s="13" t="s">
        <v>50</v>
      </c>
      <c r="I1591" s="13" t="s">
        <v>50</v>
      </c>
      <c r="J1591" s="12">
        <v>45509</v>
      </c>
      <c r="K1591" s="13" t="s">
        <v>50</v>
      </c>
      <c r="L1591" s="13" t="s">
        <v>467</v>
      </c>
      <c r="M1591" s="13" t="s">
        <v>15839</v>
      </c>
      <c r="N1591" s="13" t="s">
        <v>75</v>
      </c>
      <c r="O1591" s="13" t="s">
        <v>15840</v>
      </c>
      <c r="P1591" s="11">
        <v>16478</v>
      </c>
      <c r="Q1591" s="13" t="s">
        <v>77</v>
      </c>
      <c r="R1591" s="33" t="s">
        <v>15841</v>
      </c>
      <c r="S1591" s="33" t="s">
        <v>15842</v>
      </c>
      <c r="T1591" s="13" t="s">
        <v>15843</v>
      </c>
      <c r="U1591" s="13" t="s">
        <v>50</v>
      </c>
      <c r="V1591" s="13">
        <v>3199099</v>
      </c>
      <c r="W1591" s="13" t="s">
        <v>60</v>
      </c>
      <c r="X1591" s="13">
        <v>3199099</v>
      </c>
      <c r="Y1591" s="13" t="s">
        <v>467</v>
      </c>
      <c r="Z1591" s="13">
        <v>2</v>
      </c>
      <c r="AA1591" s="13">
        <v>3199099</v>
      </c>
      <c r="AB1591" s="13" t="s">
        <v>60</v>
      </c>
      <c r="AC1591" s="13">
        <v>3199099</v>
      </c>
      <c r="AD1591" s="13" t="s">
        <v>467</v>
      </c>
      <c r="AE1591" s="13">
        <v>4299099</v>
      </c>
      <c r="AF1591" s="13" t="s">
        <v>60</v>
      </c>
      <c r="AG1591" s="13">
        <v>4299099</v>
      </c>
      <c r="AH1591" s="13">
        <v>4299099</v>
      </c>
      <c r="AI1591" s="13" t="s">
        <v>60</v>
      </c>
      <c r="AJ1591" s="13">
        <v>4299099</v>
      </c>
      <c r="AK1591" s="13" t="s">
        <v>50</v>
      </c>
      <c r="AL1591" s="13" t="s">
        <v>50</v>
      </c>
      <c r="AM1591" s="13" t="s">
        <v>15844</v>
      </c>
      <c r="AN1591" s="13" t="s">
        <v>253</v>
      </c>
      <c r="AO1591" s="13" t="s">
        <v>15843</v>
      </c>
      <c r="AP1591" s="21" t="s">
        <v>15845</v>
      </c>
      <c r="AQ1591" s="13" t="s">
        <v>50</v>
      </c>
      <c r="AR1591" s="13" t="s">
        <v>50</v>
      </c>
    </row>
    <row r="1592" spans="1:44" ht="15" thickBot="1">
      <c r="A1592" s="4" t="s">
        <v>15846</v>
      </c>
      <c r="B1592" s="7" t="s">
        <v>50</v>
      </c>
      <c r="C1592" s="6">
        <v>45292</v>
      </c>
      <c r="D1592" s="7" t="s">
        <v>45</v>
      </c>
      <c r="E1592" s="7" t="s">
        <v>46</v>
      </c>
      <c r="F1592" s="7" t="s">
        <v>70</v>
      </c>
      <c r="G1592" s="27" t="s">
        <v>54945</v>
      </c>
      <c r="H1592" s="7" t="s">
        <v>50</v>
      </c>
      <c r="I1592" s="7" t="s">
        <v>50</v>
      </c>
      <c r="J1592" s="6">
        <v>45511</v>
      </c>
      <c r="K1592" s="7" t="s">
        <v>50</v>
      </c>
      <c r="L1592" s="7" t="s">
        <v>467</v>
      </c>
      <c r="M1592" s="7" t="s">
        <v>15847</v>
      </c>
      <c r="N1592" s="7" t="s">
        <v>1626</v>
      </c>
      <c r="O1592" s="7" t="s">
        <v>15848</v>
      </c>
      <c r="P1592" s="5">
        <v>16721</v>
      </c>
      <c r="Q1592" s="7" t="s">
        <v>135</v>
      </c>
      <c r="R1592" s="34" t="s">
        <v>15849</v>
      </c>
      <c r="S1592" s="34" t="s">
        <v>15850</v>
      </c>
      <c r="T1592" s="7" t="s">
        <v>50</v>
      </c>
      <c r="U1592" s="7" t="s">
        <v>50</v>
      </c>
      <c r="V1592" s="7">
        <v>5000000</v>
      </c>
      <c r="W1592" s="7" t="s">
        <v>1456</v>
      </c>
      <c r="X1592" s="7">
        <v>5797787</v>
      </c>
      <c r="Y1592" s="7" t="s">
        <v>467</v>
      </c>
      <c r="Z1592" s="7">
        <v>1</v>
      </c>
      <c r="AA1592" s="7">
        <v>5000000</v>
      </c>
      <c r="AB1592" s="7" t="s">
        <v>1456</v>
      </c>
      <c r="AC1592" s="7">
        <v>5797787</v>
      </c>
      <c r="AD1592" s="7" t="s">
        <v>467</v>
      </c>
      <c r="AE1592" s="7">
        <v>5000000</v>
      </c>
      <c r="AF1592" s="7" t="s">
        <v>1456</v>
      </c>
      <c r="AG1592" s="7">
        <v>5797787</v>
      </c>
      <c r="AH1592" s="7">
        <v>5000000</v>
      </c>
      <c r="AI1592" s="7" t="s">
        <v>1456</v>
      </c>
      <c r="AJ1592" s="7">
        <v>5797787</v>
      </c>
      <c r="AK1592" s="7" t="s">
        <v>15851</v>
      </c>
      <c r="AL1592" s="7" t="s">
        <v>50</v>
      </c>
      <c r="AM1592" s="7" t="s">
        <v>15852</v>
      </c>
      <c r="AN1592" s="7" t="s">
        <v>66</v>
      </c>
      <c r="AO1592" s="7" t="s">
        <v>15853</v>
      </c>
      <c r="AP1592" s="22" t="s">
        <v>15854</v>
      </c>
      <c r="AQ1592" s="7" t="s">
        <v>50</v>
      </c>
      <c r="AR1592" s="7" t="s">
        <v>50</v>
      </c>
    </row>
    <row r="1593" spans="1:44" ht="15" thickBot="1">
      <c r="A1593" s="10" t="s">
        <v>15855</v>
      </c>
      <c r="B1593" s="13" t="s">
        <v>50</v>
      </c>
      <c r="C1593" s="12">
        <v>45292</v>
      </c>
      <c r="D1593" s="13" t="s">
        <v>45</v>
      </c>
      <c r="E1593" s="13" t="s">
        <v>46</v>
      </c>
      <c r="F1593" s="13" t="s">
        <v>70</v>
      </c>
      <c r="G1593" s="27" t="s">
        <v>54945</v>
      </c>
      <c r="H1593" s="13" t="s">
        <v>50</v>
      </c>
      <c r="I1593" s="13" t="s">
        <v>50</v>
      </c>
      <c r="J1593" s="12">
        <v>45512</v>
      </c>
      <c r="K1593" s="13" t="s">
        <v>50</v>
      </c>
      <c r="L1593" s="13" t="s">
        <v>1624</v>
      </c>
      <c r="M1593" s="13" t="s">
        <v>15856</v>
      </c>
      <c r="N1593" s="13" t="s">
        <v>133</v>
      </c>
      <c r="O1593" s="13" t="s">
        <v>15857</v>
      </c>
      <c r="P1593" s="11">
        <v>16861</v>
      </c>
      <c r="Q1593" s="13" t="s">
        <v>135</v>
      </c>
      <c r="R1593" s="33" t="s">
        <v>15858</v>
      </c>
      <c r="S1593" s="33" t="s">
        <v>15859</v>
      </c>
      <c r="T1593" s="13" t="s">
        <v>50</v>
      </c>
      <c r="U1593" s="13" t="s">
        <v>50</v>
      </c>
      <c r="V1593" s="13">
        <v>1000000</v>
      </c>
      <c r="W1593" s="13" t="s">
        <v>60</v>
      </c>
      <c r="X1593" s="13">
        <v>1000000</v>
      </c>
      <c r="Y1593" s="13" t="s">
        <v>467</v>
      </c>
      <c r="Z1593" s="13">
        <v>1</v>
      </c>
      <c r="AA1593" s="13">
        <v>1000000</v>
      </c>
      <c r="AB1593" s="13" t="s">
        <v>60</v>
      </c>
      <c r="AC1593" s="13">
        <v>1000000</v>
      </c>
      <c r="AD1593" s="13" t="s">
        <v>1624</v>
      </c>
      <c r="AE1593" s="13">
        <v>1000000</v>
      </c>
      <c r="AF1593" s="13" t="s">
        <v>60</v>
      </c>
      <c r="AG1593" s="13">
        <v>1000000</v>
      </c>
      <c r="AH1593" s="13">
        <v>1000000</v>
      </c>
      <c r="AI1593" s="13" t="s">
        <v>60</v>
      </c>
      <c r="AJ1593" s="13">
        <v>1000000</v>
      </c>
      <c r="AK1593" s="13" t="s">
        <v>15860</v>
      </c>
      <c r="AL1593" s="13" t="s">
        <v>50</v>
      </c>
      <c r="AM1593" s="13" t="s">
        <v>15861</v>
      </c>
      <c r="AN1593" s="13" t="s">
        <v>66</v>
      </c>
      <c r="AO1593" s="13" t="s">
        <v>15862</v>
      </c>
      <c r="AP1593" s="21" t="s">
        <v>15863</v>
      </c>
      <c r="AQ1593" s="13" t="s">
        <v>50</v>
      </c>
      <c r="AR1593" s="13" t="s">
        <v>50</v>
      </c>
    </row>
    <row r="1594" spans="1:44" ht="15" thickBot="1">
      <c r="A1594" s="4" t="s">
        <v>15864</v>
      </c>
      <c r="B1594" s="7" t="s">
        <v>50</v>
      </c>
      <c r="C1594" s="6">
        <v>44197</v>
      </c>
      <c r="D1594" s="7" t="s">
        <v>45</v>
      </c>
      <c r="E1594" s="7" t="s">
        <v>46</v>
      </c>
      <c r="F1594" s="7" t="s">
        <v>70</v>
      </c>
      <c r="G1594" s="7" t="s">
        <v>50</v>
      </c>
      <c r="H1594" s="7" t="s">
        <v>50</v>
      </c>
      <c r="I1594" s="7" t="s">
        <v>50</v>
      </c>
      <c r="J1594" s="6">
        <v>45506</v>
      </c>
      <c r="K1594" s="7" t="s">
        <v>50</v>
      </c>
      <c r="L1594" s="7" t="s">
        <v>467</v>
      </c>
      <c r="M1594" s="7" t="s">
        <v>1470</v>
      </c>
      <c r="N1594" s="7" t="s">
        <v>1954</v>
      </c>
      <c r="O1594" s="7" t="s">
        <v>15865</v>
      </c>
      <c r="P1594" s="5">
        <v>16862</v>
      </c>
      <c r="Q1594" s="7" t="s">
        <v>245</v>
      </c>
      <c r="R1594" s="34" t="s">
        <v>15866</v>
      </c>
      <c r="S1594" s="31" t="s">
        <v>50</v>
      </c>
      <c r="T1594" s="7" t="s">
        <v>15867</v>
      </c>
      <c r="U1594" s="7" t="s">
        <v>15868</v>
      </c>
      <c r="V1594" s="7">
        <v>170000000</v>
      </c>
      <c r="W1594" s="7" t="s">
        <v>1960</v>
      </c>
      <c r="X1594" s="7">
        <v>1159658</v>
      </c>
      <c r="Y1594" s="7" t="s">
        <v>467</v>
      </c>
      <c r="Z1594" s="7">
        <v>2</v>
      </c>
      <c r="AA1594" s="7">
        <v>170000000</v>
      </c>
      <c r="AB1594" s="7" t="s">
        <v>1960</v>
      </c>
      <c r="AC1594" s="7">
        <v>1159658</v>
      </c>
      <c r="AD1594" s="7" t="s">
        <v>467</v>
      </c>
      <c r="AE1594" s="7">
        <v>170000000</v>
      </c>
      <c r="AF1594" s="7" t="s">
        <v>1960</v>
      </c>
      <c r="AG1594" s="7">
        <v>1159658</v>
      </c>
      <c r="AH1594" s="7">
        <v>170000000</v>
      </c>
      <c r="AI1594" s="7" t="s">
        <v>1960</v>
      </c>
      <c r="AJ1594" s="7">
        <v>1159658</v>
      </c>
      <c r="AK1594" s="7" t="s">
        <v>50</v>
      </c>
      <c r="AL1594" s="7" t="s">
        <v>50</v>
      </c>
      <c r="AM1594" s="7" t="s">
        <v>15869</v>
      </c>
      <c r="AN1594" s="7" t="s">
        <v>66</v>
      </c>
      <c r="AO1594" s="7" t="s">
        <v>15870</v>
      </c>
      <c r="AP1594" s="7" t="s">
        <v>50</v>
      </c>
      <c r="AQ1594" s="22" t="s">
        <v>15871</v>
      </c>
      <c r="AR1594" s="7" t="s">
        <v>50</v>
      </c>
    </row>
    <row r="1595" spans="1:44" ht="15" thickBot="1">
      <c r="A1595" s="10" t="s">
        <v>15872</v>
      </c>
      <c r="B1595" s="13" t="s">
        <v>50</v>
      </c>
      <c r="C1595" s="12">
        <v>45170</v>
      </c>
      <c r="D1595" s="13" t="s">
        <v>45</v>
      </c>
      <c r="E1595" s="13" t="s">
        <v>46</v>
      </c>
      <c r="F1595" s="13" t="s">
        <v>70</v>
      </c>
      <c r="G1595" s="27" t="s">
        <v>54945</v>
      </c>
      <c r="H1595" s="13" t="s">
        <v>50</v>
      </c>
      <c r="I1595" s="13" t="s">
        <v>50</v>
      </c>
      <c r="J1595" s="12">
        <v>45505</v>
      </c>
      <c r="K1595" s="13" t="s">
        <v>50</v>
      </c>
      <c r="L1595" s="13" t="s">
        <v>467</v>
      </c>
      <c r="M1595" s="13" t="s">
        <v>15873</v>
      </c>
      <c r="N1595" s="13" t="s">
        <v>543</v>
      </c>
      <c r="O1595" s="13" t="s">
        <v>15874</v>
      </c>
      <c r="P1595" s="11">
        <v>16928</v>
      </c>
      <c r="Q1595" s="13" t="s">
        <v>545</v>
      </c>
      <c r="R1595" s="33" t="s">
        <v>15875</v>
      </c>
      <c r="S1595" s="33" t="s">
        <v>15876</v>
      </c>
      <c r="T1595" s="13" t="s">
        <v>15877</v>
      </c>
      <c r="U1595" s="13" t="s">
        <v>50</v>
      </c>
      <c r="V1595" s="13">
        <v>3000000</v>
      </c>
      <c r="W1595" s="13" t="s">
        <v>60</v>
      </c>
      <c r="X1595" s="13">
        <v>3000000</v>
      </c>
      <c r="Y1595" s="13" t="s">
        <v>467</v>
      </c>
      <c r="Z1595" s="13">
        <v>1</v>
      </c>
      <c r="AA1595" s="13">
        <v>3000000</v>
      </c>
      <c r="AB1595" s="13" t="s">
        <v>60</v>
      </c>
      <c r="AC1595" s="13">
        <v>3000000</v>
      </c>
      <c r="AD1595" s="13" t="s">
        <v>467</v>
      </c>
      <c r="AE1595" s="13">
        <v>3000000</v>
      </c>
      <c r="AF1595" s="13" t="s">
        <v>60</v>
      </c>
      <c r="AG1595" s="13">
        <v>3000000</v>
      </c>
      <c r="AH1595" s="13">
        <v>3000000</v>
      </c>
      <c r="AI1595" s="13" t="s">
        <v>60</v>
      </c>
      <c r="AJ1595" s="13">
        <v>3000000</v>
      </c>
      <c r="AK1595" s="13" t="s">
        <v>50</v>
      </c>
      <c r="AL1595" s="13" t="s">
        <v>50</v>
      </c>
      <c r="AM1595" s="13" t="s">
        <v>15878</v>
      </c>
      <c r="AN1595" s="13" t="s">
        <v>993</v>
      </c>
      <c r="AO1595" s="13" t="s">
        <v>15877</v>
      </c>
      <c r="AP1595" s="13" t="s">
        <v>50</v>
      </c>
      <c r="AQ1595" s="21" t="s">
        <v>15879</v>
      </c>
      <c r="AR1595" s="13" t="s">
        <v>50</v>
      </c>
    </row>
    <row r="1596" spans="1:44" ht="15" thickBot="1">
      <c r="A1596" s="4" t="s">
        <v>15880</v>
      </c>
      <c r="B1596" s="5">
        <v>19872</v>
      </c>
      <c r="C1596" s="6">
        <v>43466</v>
      </c>
      <c r="D1596" s="7" t="s">
        <v>45</v>
      </c>
      <c r="E1596" s="7" t="s">
        <v>46</v>
      </c>
      <c r="F1596" s="7" t="s">
        <v>70</v>
      </c>
      <c r="G1596" s="7" t="s">
        <v>145</v>
      </c>
      <c r="H1596" s="7" t="s">
        <v>115</v>
      </c>
      <c r="I1596" s="7" t="s">
        <v>50</v>
      </c>
      <c r="J1596" s="6">
        <v>45505</v>
      </c>
      <c r="K1596" s="7" t="s">
        <v>72</v>
      </c>
      <c r="L1596" s="7" t="s">
        <v>802</v>
      </c>
      <c r="M1596" s="7" t="s">
        <v>15881</v>
      </c>
      <c r="N1596" s="7" t="s">
        <v>75</v>
      </c>
      <c r="O1596" s="7" t="s">
        <v>15882</v>
      </c>
      <c r="P1596" s="5">
        <v>17058</v>
      </c>
      <c r="Q1596" s="7" t="s">
        <v>77</v>
      </c>
      <c r="R1596" s="34" t="s">
        <v>15883</v>
      </c>
      <c r="S1596" s="34" t="s">
        <v>15884</v>
      </c>
      <c r="T1596" s="7" t="s">
        <v>15885</v>
      </c>
      <c r="U1596" s="7" t="s">
        <v>50</v>
      </c>
      <c r="V1596" s="7" t="s">
        <v>50</v>
      </c>
      <c r="W1596" s="7" t="s">
        <v>50</v>
      </c>
      <c r="X1596" s="7" t="s">
        <v>50</v>
      </c>
      <c r="Y1596" s="7" t="s">
        <v>81</v>
      </c>
      <c r="Z1596" s="7">
        <v>10</v>
      </c>
      <c r="AA1596" s="7" t="s">
        <v>50</v>
      </c>
      <c r="AB1596" s="7" t="s">
        <v>50</v>
      </c>
      <c r="AC1596" s="7" t="s">
        <v>50</v>
      </c>
      <c r="AD1596" s="7" t="s">
        <v>802</v>
      </c>
      <c r="AE1596" s="7">
        <v>227022748</v>
      </c>
      <c r="AF1596" s="7" t="s">
        <v>60</v>
      </c>
      <c r="AG1596" s="7">
        <v>227022748</v>
      </c>
      <c r="AH1596" s="7">
        <v>227022748</v>
      </c>
      <c r="AI1596" s="7" t="s">
        <v>60</v>
      </c>
      <c r="AJ1596" s="7">
        <v>227022748</v>
      </c>
      <c r="AK1596" s="7" t="s">
        <v>15886</v>
      </c>
      <c r="AL1596" s="7" t="s">
        <v>50</v>
      </c>
      <c r="AM1596" s="7" t="s">
        <v>15887</v>
      </c>
      <c r="AN1596" s="7" t="s">
        <v>66</v>
      </c>
      <c r="AO1596" s="7" t="s">
        <v>15888</v>
      </c>
      <c r="AP1596" s="22" t="s">
        <v>15889</v>
      </c>
      <c r="AQ1596" s="7" t="s">
        <v>50</v>
      </c>
      <c r="AR1596" s="7" t="s">
        <v>50</v>
      </c>
    </row>
    <row r="1597" spans="1:44" ht="15" thickBot="1">
      <c r="A1597" s="10" t="s">
        <v>15890</v>
      </c>
      <c r="B1597" s="13">
        <v>153</v>
      </c>
      <c r="C1597" s="12">
        <v>37622</v>
      </c>
      <c r="D1597" s="13" t="s">
        <v>45</v>
      </c>
      <c r="E1597" s="13" t="s">
        <v>46</v>
      </c>
      <c r="F1597" s="13" t="s">
        <v>70</v>
      </c>
      <c r="G1597" s="13" t="s">
        <v>145</v>
      </c>
      <c r="H1597" s="13" t="s">
        <v>1470</v>
      </c>
      <c r="I1597" s="13" t="s">
        <v>50</v>
      </c>
      <c r="J1597" s="12">
        <v>45509</v>
      </c>
      <c r="K1597" s="13" t="s">
        <v>177</v>
      </c>
      <c r="L1597" s="13" t="s">
        <v>131</v>
      </c>
      <c r="M1597" s="13" t="s">
        <v>15891</v>
      </c>
      <c r="N1597" s="13" t="s">
        <v>133</v>
      </c>
      <c r="O1597" s="13" t="s">
        <v>15892</v>
      </c>
      <c r="P1597" s="11">
        <v>17180</v>
      </c>
      <c r="Q1597" s="13" t="s">
        <v>135</v>
      </c>
      <c r="R1597" s="33" t="s">
        <v>15893</v>
      </c>
      <c r="S1597" s="33" t="s">
        <v>15894</v>
      </c>
      <c r="T1597" s="13" t="s">
        <v>50</v>
      </c>
      <c r="U1597" s="13" t="s">
        <v>15895</v>
      </c>
      <c r="V1597" s="13">
        <v>6500000</v>
      </c>
      <c r="W1597" s="13" t="s">
        <v>139</v>
      </c>
      <c r="X1597" s="13">
        <v>8278325</v>
      </c>
      <c r="Y1597" s="13" t="s">
        <v>50</v>
      </c>
      <c r="Z1597" s="13">
        <v>1</v>
      </c>
      <c r="AA1597" s="13" t="s">
        <v>50</v>
      </c>
      <c r="AB1597" s="13" t="s">
        <v>50</v>
      </c>
      <c r="AC1597" s="13" t="s">
        <v>50</v>
      </c>
      <c r="AD1597" s="13" t="s">
        <v>50</v>
      </c>
      <c r="AE1597" s="13" t="s">
        <v>50</v>
      </c>
      <c r="AF1597" s="13" t="s">
        <v>50</v>
      </c>
      <c r="AG1597" s="13" t="s">
        <v>50</v>
      </c>
      <c r="AH1597" s="13">
        <v>6500000</v>
      </c>
      <c r="AI1597" s="13" t="s">
        <v>139</v>
      </c>
      <c r="AJ1597" s="13">
        <v>8278325</v>
      </c>
      <c r="AK1597" s="13" t="s">
        <v>15896</v>
      </c>
      <c r="AL1597" s="13" t="s">
        <v>50</v>
      </c>
      <c r="AM1597" s="13" t="s">
        <v>15897</v>
      </c>
      <c r="AN1597" s="13" t="s">
        <v>66</v>
      </c>
      <c r="AO1597" s="13" t="s">
        <v>15898</v>
      </c>
      <c r="AP1597" s="14" t="s">
        <v>15899</v>
      </c>
      <c r="AQ1597" s="13" t="s">
        <v>50</v>
      </c>
      <c r="AR1597" s="13" t="s">
        <v>50</v>
      </c>
    </row>
    <row r="1598" spans="1:44" ht="15" thickBot="1">
      <c r="A1598" s="4" t="s">
        <v>4024</v>
      </c>
      <c r="B1598" s="5">
        <v>9879</v>
      </c>
      <c r="C1598" s="6">
        <v>36892</v>
      </c>
      <c r="D1598" s="7" t="s">
        <v>45</v>
      </c>
      <c r="E1598" s="7" t="s">
        <v>46</v>
      </c>
      <c r="F1598" s="7" t="s">
        <v>47</v>
      </c>
      <c r="G1598" s="7" t="s">
        <v>176</v>
      </c>
      <c r="H1598" s="7" t="s">
        <v>516</v>
      </c>
      <c r="I1598" s="7" t="s">
        <v>50</v>
      </c>
      <c r="J1598" s="6">
        <v>45512</v>
      </c>
      <c r="K1598" s="7" t="s">
        <v>72</v>
      </c>
      <c r="L1598" s="7" t="s">
        <v>52</v>
      </c>
      <c r="M1598" s="7" t="s">
        <v>4025</v>
      </c>
      <c r="N1598" s="7" t="s">
        <v>4026</v>
      </c>
      <c r="O1598" s="7" t="s">
        <v>4027</v>
      </c>
      <c r="P1598" s="5">
        <v>17234</v>
      </c>
      <c r="Q1598" s="7" t="s">
        <v>1080</v>
      </c>
      <c r="R1598" s="34" t="s">
        <v>4028</v>
      </c>
      <c r="S1598" s="34" t="s">
        <v>4029</v>
      </c>
      <c r="T1598" s="7" t="s">
        <v>4030</v>
      </c>
      <c r="U1598" s="7" t="s">
        <v>4031</v>
      </c>
      <c r="V1598" s="7">
        <v>7304446</v>
      </c>
      <c r="W1598" s="7" t="s">
        <v>60</v>
      </c>
      <c r="X1598" s="7">
        <v>7304446</v>
      </c>
      <c r="Y1598" s="7" t="s">
        <v>61</v>
      </c>
      <c r="Z1598" s="7">
        <v>17</v>
      </c>
      <c r="AA1598" s="7">
        <v>75000000</v>
      </c>
      <c r="AB1598" s="7" t="s">
        <v>60</v>
      </c>
      <c r="AC1598" s="7">
        <v>75000000</v>
      </c>
      <c r="AD1598" s="7" t="s">
        <v>62</v>
      </c>
      <c r="AE1598" s="7">
        <v>534000000</v>
      </c>
      <c r="AF1598" s="7" t="s">
        <v>60</v>
      </c>
      <c r="AG1598" s="7">
        <v>534000000</v>
      </c>
      <c r="AH1598" s="7">
        <v>791554446</v>
      </c>
      <c r="AI1598" s="7" t="s">
        <v>60</v>
      </c>
      <c r="AJ1598" s="7">
        <v>791554446</v>
      </c>
      <c r="AK1598" s="7" t="s">
        <v>4032</v>
      </c>
      <c r="AL1598" s="7" t="s">
        <v>4033</v>
      </c>
      <c r="AM1598" s="7" t="s">
        <v>4034</v>
      </c>
      <c r="AN1598" s="7" t="s">
        <v>66</v>
      </c>
      <c r="AO1598" s="7" t="s">
        <v>15900</v>
      </c>
      <c r="AP1598" s="8" t="s">
        <v>15901</v>
      </c>
      <c r="AQ1598" s="7" t="s">
        <v>50</v>
      </c>
      <c r="AR1598" s="7" t="s">
        <v>50</v>
      </c>
    </row>
    <row r="1599" spans="1:44" ht="15" thickBot="1">
      <c r="A1599" s="10" t="s">
        <v>15902</v>
      </c>
      <c r="B1599" s="11">
        <v>15850087</v>
      </c>
      <c r="C1599" s="12">
        <v>39448</v>
      </c>
      <c r="D1599" s="13" t="s">
        <v>45</v>
      </c>
      <c r="E1599" s="13" t="s">
        <v>46</v>
      </c>
      <c r="F1599" s="13" t="s">
        <v>70</v>
      </c>
      <c r="G1599" s="13" t="s">
        <v>48</v>
      </c>
      <c r="H1599" s="13" t="s">
        <v>2519</v>
      </c>
      <c r="I1599" s="13" t="s">
        <v>50</v>
      </c>
      <c r="J1599" s="12">
        <v>45512</v>
      </c>
      <c r="K1599" s="13" t="s">
        <v>191</v>
      </c>
      <c r="L1599" s="13" t="s">
        <v>131</v>
      </c>
      <c r="M1599" s="13" t="s">
        <v>15903</v>
      </c>
      <c r="N1599" s="13" t="s">
        <v>5335</v>
      </c>
      <c r="O1599" s="13" t="s">
        <v>15904</v>
      </c>
      <c r="P1599" s="11">
        <v>17297</v>
      </c>
      <c r="Q1599" s="13" t="s">
        <v>1783</v>
      </c>
      <c r="R1599" s="33" t="s">
        <v>15905</v>
      </c>
      <c r="S1599" s="33" t="s">
        <v>15906</v>
      </c>
      <c r="T1599" s="13" t="s">
        <v>50</v>
      </c>
      <c r="U1599" s="13" t="s">
        <v>15907</v>
      </c>
      <c r="V1599" s="13">
        <v>200000000</v>
      </c>
      <c r="W1599" s="13" t="s">
        <v>60</v>
      </c>
      <c r="X1599" s="13">
        <v>200000000</v>
      </c>
      <c r="Y1599" s="13" t="s">
        <v>50</v>
      </c>
      <c r="Z1599" s="13">
        <v>1</v>
      </c>
      <c r="AA1599" s="13" t="s">
        <v>50</v>
      </c>
      <c r="AB1599" s="13" t="s">
        <v>50</v>
      </c>
      <c r="AC1599" s="13" t="s">
        <v>50</v>
      </c>
      <c r="AD1599" s="13" t="s">
        <v>50</v>
      </c>
      <c r="AE1599" s="13" t="s">
        <v>50</v>
      </c>
      <c r="AF1599" s="13" t="s">
        <v>50</v>
      </c>
      <c r="AG1599" s="13" t="s">
        <v>50</v>
      </c>
      <c r="AH1599" s="13">
        <v>200000000</v>
      </c>
      <c r="AI1599" s="13" t="s">
        <v>60</v>
      </c>
      <c r="AJ1599" s="13">
        <v>200000000</v>
      </c>
      <c r="AK1599" s="13" t="s">
        <v>13950</v>
      </c>
      <c r="AL1599" s="13" t="s">
        <v>50</v>
      </c>
      <c r="AM1599" s="13" t="s">
        <v>15908</v>
      </c>
      <c r="AN1599" s="13" t="s">
        <v>15909</v>
      </c>
      <c r="AO1599" s="13" t="s">
        <v>15910</v>
      </c>
      <c r="AP1599" s="21" t="s">
        <v>15911</v>
      </c>
      <c r="AQ1599" s="13" t="s">
        <v>50</v>
      </c>
      <c r="AR1599" s="13" t="s">
        <v>50</v>
      </c>
    </row>
    <row r="1600" spans="1:44" ht="15" thickBot="1">
      <c r="A1600" s="4" t="s">
        <v>15912</v>
      </c>
      <c r="B1600" s="5">
        <v>9314</v>
      </c>
      <c r="C1600" s="6">
        <v>44197</v>
      </c>
      <c r="D1600" s="7" t="s">
        <v>45</v>
      </c>
      <c r="E1600" s="7" t="s">
        <v>46</v>
      </c>
      <c r="F1600" s="7" t="s">
        <v>70</v>
      </c>
      <c r="G1600" s="27" t="s">
        <v>54945</v>
      </c>
      <c r="H1600" s="7" t="s">
        <v>50</v>
      </c>
      <c r="I1600" s="7" t="s">
        <v>50</v>
      </c>
      <c r="J1600" s="6">
        <v>45510</v>
      </c>
      <c r="K1600" s="7" t="s">
        <v>116</v>
      </c>
      <c r="L1600" s="7" t="s">
        <v>131</v>
      </c>
      <c r="M1600" s="7" t="s">
        <v>15913</v>
      </c>
      <c r="N1600" s="7" t="s">
        <v>15914</v>
      </c>
      <c r="O1600" s="7" t="s">
        <v>15915</v>
      </c>
      <c r="P1600" s="5">
        <v>17418</v>
      </c>
      <c r="Q1600" s="7" t="s">
        <v>135</v>
      </c>
      <c r="R1600" s="31" t="s">
        <v>15916</v>
      </c>
      <c r="S1600" s="34" t="s">
        <v>15917</v>
      </c>
      <c r="T1600" s="7" t="s">
        <v>15918</v>
      </c>
      <c r="U1600" s="7">
        <f>44-148-174-7652</f>
        <v>-7930</v>
      </c>
      <c r="V1600" s="7">
        <v>40000000</v>
      </c>
      <c r="W1600" s="7" t="s">
        <v>139</v>
      </c>
      <c r="X1600" s="7">
        <v>51110046</v>
      </c>
      <c r="Y1600" s="7" t="s">
        <v>50</v>
      </c>
      <c r="Z1600" s="7">
        <v>1</v>
      </c>
      <c r="AA1600" s="7" t="s">
        <v>50</v>
      </c>
      <c r="AB1600" s="7" t="s">
        <v>50</v>
      </c>
      <c r="AC1600" s="7" t="s">
        <v>50</v>
      </c>
      <c r="AD1600" s="7" t="s">
        <v>50</v>
      </c>
      <c r="AE1600" s="7" t="s">
        <v>50</v>
      </c>
      <c r="AF1600" s="7" t="s">
        <v>50</v>
      </c>
      <c r="AG1600" s="7" t="s">
        <v>50</v>
      </c>
      <c r="AH1600" s="7">
        <v>40000000</v>
      </c>
      <c r="AI1600" s="7" t="s">
        <v>139</v>
      </c>
      <c r="AJ1600" s="7">
        <v>51110046</v>
      </c>
      <c r="AK1600" s="7" t="s">
        <v>50</v>
      </c>
      <c r="AL1600" s="7" t="s">
        <v>50</v>
      </c>
      <c r="AM1600" s="7" t="s">
        <v>15919</v>
      </c>
      <c r="AN1600" s="7" t="s">
        <v>66</v>
      </c>
      <c r="AO1600" s="7" t="s">
        <v>15920</v>
      </c>
      <c r="AP1600" s="8" t="s">
        <v>15921</v>
      </c>
      <c r="AQ1600" s="7" t="s">
        <v>50</v>
      </c>
      <c r="AR1600" s="7" t="s">
        <v>50</v>
      </c>
    </row>
    <row r="1601" spans="1:44" ht="15" thickBot="1">
      <c r="A1601" s="10" t="s">
        <v>15922</v>
      </c>
      <c r="B1601" s="11">
        <v>1097454</v>
      </c>
      <c r="C1601" s="13" t="s">
        <v>15923</v>
      </c>
      <c r="D1601" s="13" t="s">
        <v>45</v>
      </c>
      <c r="E1601" s="13" t="s">
        <v>50</v>
      </c>
      <c r="F1601" s="13" t="s">
        <v>70</v>
      </c>
      <c r="G1601" s="13" t="s">
        <v>71</v>
      </c>
      <c r="H1601" s="13" t="s">
        <v>15924</v>
      </c>
      <c r="I1601" s="13" t="s">
        <v>50</v>
      </c>
      <c r="J1601" s="12">
        <v>45510</v>
      </c>
      <c r="K1601" s="13" t="s">
        <v>50</v>
      </c>
      <c r="L1601" s="13" t="s">
        <v>52</v>
      </c>
      <c r="M1601" s="13" t="s">
        <v>15925</v>
      </c>
      <c r="N1601" s="13" t="s">
        <v>15926</v>
      </c>
      <c r="O1601" s="13" t="s">
        <v>15927</v>
      </c>
      <c r="P1601" s="11">
        <v>17531</v>
      </c>
      <c r="Q1601" s="13" t="s">
        <v>1080</v>
      </c>
      <c r="R1601" s="33" t="s">
        <v>15928</v>
      </c>
      <c r="S1601" s="33" t="s">
        <v>15929</v>
      </c>
      <c r="T1601" s="13" t="s">
        <v>15930</v>
      </c>
      <c r="U1601" s="13" t="s">
        <v>15931</v>
      </c>
      <c r="V1601" s="13">
        <v>2500000</v>
      </c>
      <c r="W1601" s="13" t="s">
        <v>60</v>
      </c>
      <c r="X1601" s="13">
        <v>2500000</v>
      </c>
      <c r="Y1601" s="13" t="s">
        <v>50</v>
      </c>
      <c r="Z1601" s="13">
        <v>8</v>
      </c>
      <c r="AA1601" s="13" t="s">
        <v>50</v>
      </c>
      <c r="AB1601" s="13" t="s">
        <v>50</v>
      </c>
      <c r="AC1601" s="13" t="s">
        <v>50</v>
      </c>
      <c r="AD1601" s="13" t="s">
        <v>50</v>
      </c>
      <c r="AE1601" s="13" t="s">
        <v>50</v>
      </c>
      <c r="AF1601" s="13" t="s">
        <v>50</v>
      </c>
      <c r="AG1601" s="13" t="s">
        <v>50</v>
      </c>
      <c r="AH1601" s="13">
        <v>63505536</v>
      </c>
      <c r="AI1601" s="13" t="s">
        <v>60</v>
      </c>
      <c r="AJ1601" s="13">
        <v>63505536</v>
      </c>
      <c r="AK1601" s="13" t="s">
        <v>15932</v>
      </c>
      <c r="AL1601" s="13" t="s">
        <v>50</v>
      </c>
      <c r="AM1601" s="13" t="s">
        <v>15933</v>
      </c>
      <c r="AN1601" s="13" t="s">
        <v>738</v>
      </c>
      <c r="AO1601" s="13" t="s">
        <v>15934</v>
      </c>
      <c r="AP1601" s="21" t="s">
        <v>15935</v>
      </c>
      <c r="AQ1601" s="13" t="s">
        <v>50</v>
      </c>
      <c r="AR1601" s="13" t="s">
        <v>50</v>
      </c>
    </row>
    <row r="1602" spans="1:44" ht="15" thickBot="1">
      <c r="A1602" s="4" t="s">
        <v>15936</v>
      </c>
      <c r="B1602" s="7" t="s">
        <v>50</v>
      </c>
      <c r="C1602" s="6">
        <v>43497</v>
      </c>
      <c r="D1602" s="7" t="s">
        <v>45</v>
      </c>
      <c r="E1602" s="7" t="s">
        <v>46</v>
      </c>
      <c r="F1602" s="7" t="s">
        <v>70</v>
      </c>
      <c r="G1602" s="27" t="s">
        <v>54945</v>
      </c>
      <c r="H1602" s="7" t="s">
        <v>50</v>
      </c>
      <c r="I1602" s="7" t="s">
        <v>50</v>
      </c>
      <c r="J1602" s="6">
        <v>45512</v>
      </c>
      <c r="K1602" s="7" t="s">
        <v>50</v>
      </c>
      <c r="L1602" s="7" t="s">
        <v>178</v>
      </c>
      <c r="M1602" s="7" t="s">
        <v>15937</v>
      </c>
      <c r="N1602" s="7" t="s">
        <v>15938</v>
      </c>
      <c r="O1602" s="7" t="s">
        <v>15939</v>
      </c>
      <c r="P1602" s="5">
        <v>17661</v>
      </c>
      <c r="Q1602" s="7" t="s">
        <v>245</v>
      </c>
      <c r="R1602" s="34" t="s">
        <v>15940</v>
      </c>
      <c r="S1602" s="31" t="s">
        <v>50</v>
      </c>
      <c r="T1602" s="7" t="s">
        <v>50</v>
      </c>
      <c r="U1602" s="7" t="s">
        <v>50</v>
      </c>
      <c r="V1602" s="7">
        <v>1200000000</v>
      </c>
      <c r="W1602" s="7" t="s">
        <v>1960</v>
      </c>
      <c r="X1602" s="7">
        <v>8124626</v>
      </c>
      <c r="Y1602" s="7" t="s">
        <v>50</v>
      </c>
      <c r="Z1602" s="7">
        <v>8</v>
      </c>
      <c r="AA1602" s="7">
        <v>1200000000</v>
      </c>
      <c r="AB1602" s="7" t="s">
        <v>1960</v>
      </c>
      <c r="AC1602" s="7">
        <v>8124626</v>
      </c>
      <c r="AD1602" s="7" t="s">
        <v>178</v>
      </c>
      <c r="AE1602" s="7">
        <v>3980000000</v>
      </c>
      <c r="AF1602" s="7" t="s">
        <v>1960</v>
      </c>
      <c r="AG1602" s="7">
        <v>29343331</v>
      </c>
      <c r="AH1602" s="7">
        <v>3980000000</v>
      </c>
      <c r="AI1602" s="7" t="s">
        <v>1960</v>
      </c>
      <c r="AJ1602" s="7">
        <v>29343331</v>
      </c>
      <c r="AK1602" s="7" t="s">
        <v>15941</v>
      </c>
      <c r="AL1602" s="7" t="s">
        <v>50</v>
      </c>
      <c r="AM1602" s="7" t="s">
        <v>15942</v>
      </c>
      <c r="AN1602" s="7" t="s">
        <v>66</v>
      </c>
      <c r="AO1602" s="7" t="s">
        <v>15943</v>
      </c>
      <c r="AP1602" s="7" t="s">
        <v>50</v>
      </c>
      <c r="AQ1602" s="22" t="s">
        <v>15944</v>
      </c>
      <c r="AR1602" s="7" t="s">
        <v>50</v>
      </c>
    </row>
    <row r="1603" spans="1:44" ht="15" thickBot="1">
      <c r="A1603" s="10" t="s">
        <v>15945</v>
      </c>
      <c r="B1603" s="13" t="s">
        <v>50</v>
      </c>
      <c r="C1603" s="12">
        <v>45506</v>
      </c>
      <c r="D1603" s="13" t="s">
        <v>45</v>
      </c>
      <c r="E1603" s="13" t="s">
        <v>46</v>
      </c>
      <c r="F1603" s="13" t="s">
        <v>70</v>
      </c>
      <c r="G1603" s="27" t="s">
        <v>54945</v>
      </c>
      <c r="H1603" s="13" t="s">
        <v>50</v>
      </c>
      <c r="I1603" s="13" t="s">
        <v>50</v>
      </c>
      <c r="J1603" s="12">
        <v>45506</v>
      </c>
      <c r="K1603" s="13" t="s">
        <v>50</v>
      </c>
      <c r="L1603" s="13" t="s">
        <v>241</v>
      </c>
      <c r="M1603" s="13" t="s">
        <v>15946</v>
      </c>
      <c r="N1603" s="13" t="s">
        <v>1658</v>
      </c>
      <c r="O1603" s="13" t="s">
        <v>15947</v>
      </c>
      <c r="P1603" s="11">
        <v>17678</v>
      </c>
      <c r="Q1603" s="13" t="s">
        <v>93</v>
      </c>
      <c r="R1603" s="33" t="s">
        <v>15948</v>
      </c>
      <c r="S1603" s="30" t="s">
        <v>50</v>
      </c>
      <c r="T1603" s="13" t="s">
        <v>15949</v>
      </c>
      <c r="U1603" s="13" t="s">
        <v>15950</v>
      </c>
      <c r="V1603" s="13">
        <v>52000000</v>
      </c>
      <c r="W1603" s="13" t="s">
        <v>60</v>
      </c>
      <c r="X1603" s="13">
        <v>52000000</v>
      </c>
      <c r="Y1603" s="13" t="s">
        <v>154</v>
      </c>
      <c r="Z1603" s="13">
        <v>1</v>
      </c>
      <c r="AA1603" s="13">
        <v>52000000</v>
      </c>
      <c r="AB1603" s="13" t="s">
        <v>60</v>
      </c>
      <c r="AC1603" s="13">
        <v>52000000</v>
      </c>
      <c r="AD1603" s="13" t="s">
        <v>241</v>
      </c>
      <c r="AE1603" s="13">
        <v>52000000</v>
      </c>
      <c r="AF1603" s="13" t="s">
        <v>60</v>
      </c>
      <c r="AG1603" s="13">
        <v>52000000</v>
      </c>
      <c r="AH1603" s="13">
        <v>52000000</v>
      </c>
      <c r="AI1603" s="13" t="s">
        <v>60</v>
      </c>
      <c r="AJ1603" s="13">
        <v>52000000</v>
      </c>
      <c r="AK1603" s="13" t="s">
        <v>50</v>
      </c>
      <c r="AL1603" s="13" t="s">
        <v>50</v>
      </c>
      <c r="AM1603" s="13" t="s">
        <v>15951</v>
      </c>
      <c r="AN1603" s="13" t="s">
        <v>993</v>
      </c>
      <c r="AO1603" s="13" t="s">
        <v>50</v>
      </c>
      <c r="AP1603" s="21" t="s">
        <v>15952</v>
      </c>
      <c r="AQ1603" s="13" t="s">
        <v>50</v>
      </c>
      <c r="AR1603" s="13" t="s">
        <v>255</v>
      </c>
    </row>
    <row r="1604" spans="1:44" ht="15" thickBot="1">
      <c r="A1604" s="4" t="s">
        <v>15953</v>
      </c>
      <c r="B1604" s="5">
        <v>10631</v>
      </c>
      <c r="C1604" s="6">
        <v>43556</v>
      </c>
      <c r="D1604" s="7" t="s">
        <v>45</v>
      </c>
      <c r="E1604" s="7" t="s">
        <v>46</v>
      </c>
      <c r="F1604" s="7" t="s">
        <v>70</v>
      </c>
      <c r="G1604" s="7" t="s">
        <v>50</v>
      </c>
      <c r="H1604" s="7" t="s">
        <v>50</v>
      </c>
      <c r="I1604" s="7" t="s">
        <v>50</v>
      </c>
      <c r="J1604" s="6">
        <v>45510</v>
      </c>
      <c r="K1604" s="7" t="s">
        <v>50</v>
      </c>
      <c r="L1604" s="7" t="s">
        <v>73</v>
      </c>
      <c r="M1604" s="7" t="s">
        <v>15954</v>
      </c>
      <c r="N1604" s="7" t="s">
        <v>15955</v>
      </c>
      <c r="O1604" s="7" t="s">
        <v>15956</v>
      </c>
      <c r="P1604" s="5">
        <v>17695</v>
      </c>
      <c r="Q1604" s="7" t="s">
        <v>245</v>
      </c>
      <c r="R1604" s="34" t="s">
        <v>15957</v>
      </c>
      <c r="S1604" s="31" t="s">
        <v>50</v>
      </c>
      <c r="T1604" s="7" t="s">
        <v>50</v>
      </c>
      <c r="U1604" s="7" t="s">
        <v>15958</v>
      </c>
      <c r="V1604" s="7">
        <v>195000000</v>
      </c>
      <c r="W1604" s="7" t="s">
        <v>1960</v>
      </c>
      <c r="X1604" s="7">
        <v>1341340</v>
      </c>
      <c r="Y1604" s="7" t="s">
        <v>81</v>
      </c>
      <c r="Z1604" s="7">
        <v>2</v>
      </c>
      <c r="AA1604" s="7">
        <v>195000000</v>
      </c>
      <c r="AB1604" s="7" t="s">
        <v>1960</v>
      </c>
      <c r="AC1604" s="7">
        <v>1341340</v>
      </c>
      <c r="AD1604" s="7" t="s">
        <v>73</v>
      </c>
      <c r="AE1604" s="7">
        <v>1835000000</v>
      </c>
      <c r="AF1604" s="7" t="s">
        <v>1960</v>
      </c>
      <c r="AG1604" s="7">
        <v>12177509</v>
      </c>
      <c r="AH1604" s="7">
        <v>1835000000</v>
      </c>
      <c r="AI1604" s="7" t="s">
        <v>1960</v>
      </c>
      <c r="AJ1604" s="7">
        <v>12177509</v>
      </c>
      <c r="AK1604" s="7" t="s">
        <v>50</v>
      </c>
      <c r="AL1604" s="7" t="s">
        <v>50</v>
      </c>
      <c r="AM1604" s="7" t="s">
        <v>15959</v>
      </c>
      <c r="AN1604" s="7" t="s">
        <v>66</v>
      </c>
      <c r="AO1604" s="7" t="s">
        <v>50</v>
      </c>
      <c r="AP1604" s="7" t="s">
        <v>50</v>
      </c>
      <c r="AQ1604" s="22" t="s">
        <v>15960</v>
      </c>
      <c r="AR1604" s="7" t="s">
        <v>255</v>
      </c>
    </row>
    <row r="1605" spans="1:44" ht="15" thickBot="1">
      <c r="A1605" s="10" t="s">
        <v>15961</v>
      </c>
      <c r="B1605" s="13">
        <v>41</v>
      </c>
      <c r="C1605" s="12">
        <v>41275</v>
      </c>
      <c r="D1605" s="13" t="s">
        <v>45</v>
      </c>
      <c r="E1605" s="13" t="s">
        <v>46</v>
      </c>
      <c r="F1605" s="13" t="s">
        <v>47</v>
      </c>
      <c r="G1605" s="26" t="s">
        <v>54946</v>
      </c>
      <c r="H1605" s="13" t="s">
        <v>4718</v>
      </c>
      <c r="I1605" s="13" t="s">
        <v>50</v>
      </c>
      <c r="J1605" s="12">
        <v>45512</v>
      </c>
      <c r="K1605" s="13" t="s">
        <v>50</v>
      </c>
      <c r="L1605" s="13" t="s">
        <v>162</v>
      </c>
      <c r="M1605" s="13" t="s">
        <v>7996</v>
      </c>
      <c r="N1605" s="13" t="s">
        <v>15962</v>
      </c>
      <c r="O1605" s="13" t="s">
        <v>15963</v>
      </c>
      <c r="P1605" s="11">
        <v>17819</v>
      </c>
      <c r="Q1605" s="13" t="s">
        <v>920</v>
      </c>
      <c r="R1605" s="33" t="s">
        <v>15964</v>
      </c>
      <c r="S1605" s="33" t="s">
        <v>15965</v>
      </c>
      <c r="T1605" s="13" t="s">
        <v>15966</v>
      </c>
      <c r="U1605" s="13" t="s">
        <v>15967</v>
      </c>
      <c r="V1605" s="13">
        <v>15000000</v>
      </c>
      <c r="W1605" s="13" t="s">
        <v>1919</v>
      </c>
      <c r="X1605" s="13">
        <v>1436189</v>
      </c>
      <c r="Y1605" s="13" t="s">
        <v>61</v>
      </c>
      <c r="Z1605" s="13">
        <v>1</v>
      </c>
      <c r="AA1605" s="13" t="s">
        <v>50</v>
      </c>
      <c r="AB1605" s="13" t="s">
        <v>50</v>
      </c>
      <c r="AC1605" s="13" t="s">
        <v>50</v>
      </c>
      <c r="AD1605" s="13" t="s">
        <v>50</v>
      </c>
      <c r="AE1605" s="13" t="s">
        <v>50</v>
      </c>
      <c r="AF1605" s="13" t="s">
        <v>50</v>
      </c>
      <c r="AG1605" s="13" t="s">
        <v>50</v>
      </c>
      <c r="AH1605" s="13">
        <v>15000000</v>
      </c>
      <c r="AI1605" s="13" t="s">
        <v>1919</v>
      </c>
      <c r="AJ1605" s="13">
        <v>1436189</v>
      </c>
      <c r="AK1605" s="13" t="s">
        <v>15968</v>
      </c>
      <c r="AL1605" s="13" t="s">
        <v>50</v>
      </c>
      <c r="AM1605" s="13" t="s">
        <v>15969</v>
      </c>
      <c r="AN1605" s="13" t="s">
        <v>66</v>
      </c>
      <c r="AO1605" s="13" t="s">
        <v>50</v>
      </c>
      <c r="AP1605" s="14" t="s">
        <v>15970</v>
      </c>
      <c r="AQ1605" s="13" t="s">
        <v>50</v>
      </c>
      <c r="AR1605" s="13" t="s">
        <v>255</v>
      </c>
    </row>
    <row r="1606" spans="1:44" ht="15" thickBot="1">
      <c r="A1606" s="4" t="s">
        <v>15971</v>
      </c>
      <c r="B1606" s="7" t="s">
        <v>50</v>
      </c>
      <c r="C1606" s="7" t="s">
        <v>50</v>
      </c>
      <c r="D1606" s="7" t="s">
        <v>45</v>
      </c>
      <c r="E1606" s="7" t="s">
        <v>50</v>
      </c>
      <c r="F1606" s="7" t="s">
        <v>47</v>
      </c>
      <c r="G1606" s="7" t="s">
        <v>50</v>
      </c>
      <c r="H1606" s="7" t="s">
        <v>50</v>
      </c>
      <c r="I1606" s="7" t="s">
        <v>50</v>
      </c>
      <c r="J1606" s="6">
        <v>45513</v>
      </c>
      <c r="K1606" s="7" t="s">
        <v>50</v>
      </c>
      <c r="L1606" s="7" t="s">
        <v>268</v>
      </c>
      <c r="M1606" s="7" t="s">
        <v>11349</v>
      </c>
      <c r="N1606" s="7" t="s">
        <v>791</v>
      </c>
      <c r="O1606" s="7" t="s">
        <v>15972</v>
      </c>
      <c r="P1606" s="5">
        <v>17962</v>
      </c>
      <c r="Q1606" s="7" t="s">
        <v>245</v>
      </c>
      <c r="R1606" s="34" t="s">
        <v>15973</v>
      </c>
      <c r="S1606" s="31" t="s">
        <v>50</v>
      </c>
      <c r="T1606" s="7" t="s">
        <v>15974</v>
      </c>
      <c r="U1606" s="7" t="s">
        <v>15975</v>
      </c>
      <c r="V1606" s="7">
        <v>43610000000</v>
      </c>
      <c r="W1606" s="7" t="s">
        <v>250</v>
      </c>
      <c r="X1606" s="7">
        <v>519452056</v>
      </c>
      <c r="Y1606" s="7" t="s">
        <v>61</v>
      </c>
      <c r="Z1606" s="7">
        <v>1</v>
      </c>
      <c r="AA1606" s="7" t="s">
        <v>50</v>
      </c>
      <c r="AB1606" s="7" t="s">
        <v>50</v>
      </c>
      <c r="AC1606" s="7" t="s">
        <v>50</v>
      </c>
      <c r="AD1606" s="7" t="s">
        <v>50</v>
      </c>
      <c r="AE1606" s="7" t="s">
        <v>50</v>
      </c>
      <c r="AF1606" s="7" t="s">
        <v>50</v>
      </c>
      <c r="AG1606" s="7" t="s">
        <v>50</v>
      </c>
      <c r="AH1606" s="7">
        <v>43610000000</v>
      </c>
      <c r="AI1606" s="7" t="s">
        <v>250</v>
      </c>
      <c r="AJ1606" s="7">
        <v>519452056</v>
      </c>
      <c r="AK1606" s="7" t="s">
        <v>50</v>
      </c>
      <c r="AL1606" s="7" t="s">
        <v>50</v>
      </c>
      <c r="AM1606" s="7" t="s">
        <v>15976</v>
      </c>
      <c r="AN1606" s="7" t="s">
        <v>66</v>
      </c>
      <c r="AO1606" s="7" t="s">
        <v>50</v>
      </c>
      <c r="AP1606" s="7" t="s">
        <v>50</v>
      </c>
      <c r="AQ1606" s="22" t="s">
        <v>15977</v>
      </c>
      <c r="AR1606" s="7" t="s">
        <v>255</v>
      </c>
    </row>
    <row r="1607" spans="1:44" ht="15" thickBot="1">
      <c r="A1607" s="10" t="s">
        <v>15978</v>
      </c>
      <c r="B1607" s="11">
        <v>2754</v>
      </c>
      <c r="C1607" s="12">
        <v>5115</v>
      </c>
      <c r="D1607" s="13" t="s">
        <v>45</v>
      </c>
      <c r="E1607" s="13" t="s">
        <v>1939</v>
      </c>
      <c r="F1607" s="13" t="s">
        <v>70</v>
      </c>
      <c r="G1607" s="13" t="s">
        <v>114</v>
      </c>
      <c r="H1607" s="13" t="s">
        <v>666</v>
      </c>
      <c r="I1607" s="13" t="s">
        <v>50</v>
      </c>
      <c r="J1607" s="12">
        <v>45509</v>
      </c>
      <c r="K1607" s="13" t="s">
        <v>72</v>
      </c>
      <c r="L1607" s="13" t="s">
        <v>52</v>
      </c>
      <c r="M1607" s="13" t="s">
        <v>15979</v>
      </c>
      <c r="N1607" s="13" t="s">
        <v>15980</v>
      </c>
      <c r="O1607" s="13" t="s">
        <v>15981</v>
      </c>
      <c r="P1607" s="11">
        <v>18086</v>
      </c>
      <c r="Q1607" s="13" t="s">
        <v>135</v>
      </c>
      <c r="R1607" s="33" t="s">
        <v>15982</v>
      </c>
      <c r="S1607" s="33" t="s">
        <v>15983</v>
      </c>
      <c r="T1607" s="13" t="s">
        <v>15984</v>
      </c>
      <c r="U1607" s="13" t="s">
        <v>15985</v>
      </c>
      <c r="V1607" s="13">
        <v>9400000</v>
      </c>
      <c r="W1607" s="13" t="s">
        <v>60</v>
      </c>
      <c r="X1607" s="13">
        <v>9400000</v>
      </c>
      <c r="Y1607" s="13" t="s">
        <v>50</v>
      </c>
      <c r="Z1607" s="13">
        <v>1</v>
      </c>
      <c r="AA1607" s="13" t="s">
        <v>50</v>
      </c>
      <c r="AB1607" s="13" t="s">
        <v>50</v>
      </c>
      <c r="AC1607" s="13" t="s">
        <v>50</v>
      </c>
      <c r="AD1607" s="13" t="s">
        <v>50</v>
      </c>
      <c r="AE1607" s="13" t="s">
        <v>50</v>
      </c>
      <c r="AF1607" s="13" t="s">
        <v>50</v>
      </c>
      <c r="AG1607" s="13" t="s">
        <v>50</v>
      </c>
      <c r="AH1607" s="13">
        <v>9400000</v>
      </c>
      <c r="AI1607" s="13" t="s">
        <v>60</v>
      </c>
      <c r="AJ1607" s="13">
        <v>9400000</v>
      </c>
      <c r="AK1607" s="13" t="s">
        <v>15986</v>
      </c>
      <c r="AL1607" s="13" t="s">
        <v>50</v>
      </c>
      <c r="AM1607" s="13" t="s">
        <v>15987</v>
      </c>
      <c r="AN1607" s="13" t="s">
        <v>66</v>
      </c>
      <c r="AO1607" s="13" t="s">
        <v>15988</v>
      </c>
      <c r="AP1607" s="21" t="s">
        <v>15989</v>
      </c>
      <c r="AQ1607" s="13" t="s">
        <v>50</v>
      </c>
      <c r="AR1607" s="13" t="s">
        <v>50</v>
      </c>
    </row>
    <row r="1608" spans="1:44" ht="15" thickBot="1">
      <c r="A1608" s="4" t="s">
        <v>15990</v>
      </c>
      <c r="B1608" s="5">
        <v>96070</v>
      </c>
      <c r="C1608" s="7" t="s">
        <v>15991</v>
      </c>
      <c r="D1608" s="7" t="s">
        <v>45</v>
      </c>
      <c r="E1608" s="7" t="s">
        <v>50</v>
      </c>
      <c r="F1608" s="7" t="s">
        <v>70</v>
      </c>
      <c r="G1608" s="7" t="s">
        <v>176</v>
      </c>
      <c r="H1608" s="7" t="s">
        <v>2147</v>
      </c>
      <c r="I1608" s="7" t="s">
        <v>50</v>
      </c>
      <c r="J1608" s="6">
        <v>45506</v>
      </c>
      <c r="K1608" s="7" t="s">
        <v>50</v>
      </c>
      <c r="L1608" s="7" t="s">
        <v>52</v>
      </c>
      <c r="M1608" s="7" t="s">
        <v>15992</v>
      </c>
      <c r="N1608" s="7" t="s">
        <v>15993</v>
      </c>
      <c r="O1608" s="7" t="s">
        <v>15994</v>
      </c>
      <c r="P1608" s="5">
        <v>18439</v>
      </c>
      <c r="Q1608" s="7" t="s">
        <v>1024</v>
      </c>
      <c r="R1608" s="34" t="s">
        <v>15995</v>
      </c>
      <c r="S1608" s="34" t="s">
        <v>15996</v>
      </c>
      <c r="T1608" s="7" t="s">
        <v>50</v>
      </c>
      <c r="U1608" s="7" t="s">
        <v>15997</v>
      </c>
      <c r="V1608" s="7">
        <v>32000000</v>
      </c>
      <c r="W1608" s="7" t="s">
        <v>60</v>
      </c>
      <c r="X1608" s="7">
        <v>32000000</v>
      </c>
      <c r="Y1608" s="7" t="s">
        <v>50</v>
      </c>
      <c r="Z1608" s="7">
        <v>2</v>
      </c>
      <c r="AA1608" s="7" t="s">
        <v>50</v>
      </c>
      <c r="AB1608" s="7" t="s">
        <v>50</v>
      </c>
      <c r="AC1608" s="7" t="s">
        <v>50</v>
      </c>
      <c r="AD1608" s="7" t="s">
        <v>50</v>
      </c>
      <c r="AE1608" s="7" t="s">
        <v>50</v>
      </c>
      <c r="AF1608" s="7" t="s">
        <v>50</v>
      </c>
      <c r="AG1608" s="7" t="s">
        <v>50</v>
      </c>
      <c r="AH1608" s="7">
        <v>33000000</v>
      </c>
      <c r="AI1608" s="7" t="s">
        <v>60</v>
      </c>
      <c r="AJ1608" s="7">
        <v>33000000</v>
      </c>
      <c r="AK1608" s="7" t="s">
        <v>10533</v>
      </c>
      <c r="AL1608" s="7" t="s">
        <v>50</v>
      </c>
      <c r="AM1608" s="7" t="s">
        <v>15998</v>
      </c>
      <c r="AN1608" s="7" t="s">
        <v>738</v>
      </c>
      <c r="AO1608" s="7" t="s">
        <v>50</v>
      </c>
      <c r="AP1608" s="22" t="s">
        <v>15999</v>
      </c>
      <c r="AQ1608" s="7" t="s">
        <v>50</v>
      </c>
      <c r="AR1608" s="7" t="s">
        <v>255</v>
      </c>
    </row>
    <row r="1609" spans="1:44" ht="15" thickBot="1">
      <c r="A1609" s="10" t="s">
        <v>16000</v>
      </c>
      <c r="B1609" s="11">
        <v>272687</v>
      </c>
      <c r="C1609" s="13" t="s">
        <v>16001</v>
      </c>
      <c r="D1609" s="13" t="s">
        <v>45</v>
      </c>
      <c r="E1609" s="13" t="s">
        <v>50</v>
      </c>
      <c r="F1609" s="13" t="s">
        <v>70</v>
      </c>
      <c r="G1609" s="13" t="s">
        <v>71</v>
      </c>
      <c r="H1609" s="13" t="s">
        <v>2081</v>
      </c>
      <c r="I1609" s="13" t="s">
        <v>50</v>
      </c>
      <c r="J1609" s="12">
        <v>45507</v>
      </c>
      <c r="K1609" s="13" t="s">
        <v>177</v>
      </c>
      <c r="L1609" s="13" t="s">
        <v>52</v>
      </c>
      <c r="M1609" s="13" t="s">
        <v>50</v>
      </c>
      <c r="N1609" s="13" t="s">
        <v>6711</v>
      </c>
      <c r="O1609" s="13" t="s">
        <v>16002</v>
      </c>
      <c r="P1609" s="11">
        <v>18507</v>
      </c>
      <c r="Q1609" s="13" t="s">
        <v>1024</v>
      </c>
      <c r="R1609" s="33" t="s">
        <v>16003</v>
      </c>
      <c r="S1609" s="33" t="s">
        <v>16004</v>
      </c>
      <c r="T1609" s="13" t="s">
        <v>50</v>
      </c>
      <c r="U1609" s="13" t="s">
        <v>16005</v>
      </c>
      <c r="V1609" s="13">
        <v>22500000</v>
      </c>
      <c r="W1609" s="13" t="s">
        <v>60</v>
      </c>
      <c r="X1609" s="13">
        <v>22500000</v>
      </c>
      <c r="Y1609" s="13" t="s">
        <v>50</v>
      </c>
      <c r="Z1609" s="13">
        <v>1</v>
      </c>
      <c r="AA1609" s="13" t="s">
        <v>50</v>
      </c>
      <c r="AB1609" s="13" t="s">
        <v>50</v>
      </c>
      <c r="AC1609" s="13" t="s">
        <v>50</v>
      </c>
      <c r="AD1609" s="13" t="s">
        <v>50</v>
      </c>
      <c r="AE1609" s="13" t="s">
        <v>50</v>
      </c>
      <c r="AF1609" s="13" t="s">
        <v>50</v>
      </c>
      <c r="AG1609" s="13" t="s">
        <v>50</v>
      </c>
      <c r="AH1609" s="13">
        <v>22500000</v>
      </c>
      <c r="AI1609" s="13" t="s">
        <v>60</v>
      </c>
      <c r="AJ1609" s="13">
        <v>22500000</v>
      </c>
      <c r="AK1609" s="13" t="s">
        <v>10533</v>
      </c>
      <c r="AL1609" s="13" t="s">
        <v>50</v>
      </c>
      <c r="AM1609" s="13" t="s">
        <v>16006</v>
      </c>
      <c r="AN1609" s="13" t="s">
        <v>66</v>
      </c>
      <c r="AO1609" s="13" t="s">
        <v>50</v>
      </c>
      <c r="AP1609" s="13" t="s">
        <v>50</v>
      </c>
      <c r="AQ1609" s="21" t="s">
        <v>16007</v>
      </c>
      <c r="AR1609" s="13" t="s">
        <v>255</v>
      </c>
    </row>
    <row r="1610" spans="1:44" ht="15" thickBot="1">
      <c r="A1610" s="4" t="s">
        <v>16008</v>
      </c>
      <c r="B1610" s="5">
        <v>23528</v>
      </c>
      <c r="C1610" s="6">
        <v>43952</v>
      </c>
      <c r="D1610" s="7" t="s">
        <v>45</v>
      </c>
      <c r="E1610" s="7" t="s">
        <v>46</v>
      </c>
      <c r="F1610" s="7" t="s">
        <v>70</v>
      </c>
      <c r="G1610" s="27" t="s">
        <v>54945</v>
      </c>
      <c r="H1610" s="7" t="s">
        <v>240</v>
      </c>
      <c r="I1610" s="7" t="s">
        <v>50</v>
      </c>
      <c r="J1610" s="6">
        <v>45508</v>
      </c>
      <c r="K1610" s="7" t="s">
        <v>116</v>
      </c>
      <c r="L1610" s="7" t="s">
        <v>2837</v>
      </c>
      <c r="M1610" s="7" t="s">
        <v>1010</v>
      </c>
      <c r="N1610" s="7" t="s">
        <v>75</v>
      </c>
      <c r="O1610" s="7" t="s">
        <v>16009</v>
      </c>
      <c r="P1610" s="5">
        <v>18677</v>
      </c>
      <c r="Q1610" s="7" t="s">
        <v>77</v>
      </c>
      <c r="R1610" s="31" t="s">
        <v>16010</v>
      </c>
      <c r="S1610" s="34" t="s">
        <v>16011</v>
      </c>
      <c r="T1610" s="7" t="s">
        <v>16012</v>
      </c>
      <c r="U1610" s="7" t="s">
        <v>50</v>
      </c>
      <c r="V1610" s="7">
        <v>150000</v>
      </c>
      <c r="W1610" s="7" t="s">
        <v>60</v>
      </c>
      <c r="X1610" s="7">
        <v>150000</v>
      </c>
      <c r="Y1610" s="7" t="s">
        <v>467</v>
      </c>
      <c r="Z1610" s="7">
        <v>2</v>
      </c>
      <c r="AA1610" s="7" t="s">
        <v>50</v>
      </c>
      <c r="AB1610" s="7" t="s">
        <v>50</v>
      </c>
      <c r="AC1610" s="7" t="s">
        <v>50</v>
      </c>
      <c r="AD1610" s="7" t="s">
        <v>1624</v>
      </c>
      <c r="AE1610" s="7" t="s">
        <v>50</v>
      </c>
      <c r="AF1610" s="7" t="s">
        <v>50</v>
      </c>
      <c r="AG1610" s="7" t="s">
        <v>50</v>
      </c>
      <c r="AH1610" s="7">
        <v>150000</v>
      </c>
      <c r="AI1610" s="7" t="s">
        <v>60</v>
      </c>
      <c r="AJ1610" s="7">
        <v>150000</v>
      </c>
      <c r="AK1610" s="7" t="s">
        <v>16013</v>
      </c>
      <c r="AL1610" s="7" t="s">
        <v>50</v>
      </c>
      <c r="AM1610" s="7" t="s">
        <v>16014</v>
      </c>
      <c r="AN1610" s="7" t="s">
        <v>66</v>
      </c>
      <c r="AO1610" s="7" t="s">
        <v>16015</v>
      </c>
      <c r="AP1610" s="22" t="s">
        <v>16016</v>
      </c>
      <c r="AQ1610" s="7" t="s">
        <v>50</v>
      </c>
      <c r="AR1610" s="7" t="s">
        <v>50</v>
      </c>
    </row>
    <row r="1611" spans="1:44" ht="15" thickBot="1">
      <c r="A1611" s="10" t="s">
        <v>16017</v>
      </c>
      <c r="B1611" s="11">
        <v>1133</v>
      </c>
      <c r="C1611" s="12">
        <v>36892</v>
      </c>
      <c r="D1611" s="13" t="s">
        <v>45</v>
      </c>
      <c r="E1611" s="13" t="s">
        <v>46</v>
      </c>
      <c r="F1611" s="13" t="s">
        <v>47</v>
      </c>
      <c r="G1611" s="26" t="s">
        <v>54946</v>
      </c>
      <c r="H1611" s="13" t="s">
        <v>3636</v>
      </c>
      <c r="I1611" s="13" t="s">
        <v>50</v>
      </c>
      <c r="J1611" s="12">
        <v>45506</v>
      </c>
      <c r="K1611" s="13" t="s">
        <v>161</v>
      </c>
      <c r="L1611" s="13" t="s">
        <v>162</v>
      </c>
      <c r="M1611" s="13" t="s">
        <v>3222</v>
      </c>
      <c r="N1611" s="13" t="s">
        <v>1914</v>
      </c>
      <c r="O1611" s="13" t="s">
        <v>16018</v>
      </c>
      <c r="P1611" s="11">
        <v>18733</v>
      </c>
      <c r="Q1611" s="13" t="s">
        <v>920</v>
      </c>
      <c r="R1611" s="33" t="s">
        <v>16019</v>
      </c>
      <c r="S1611" s="33" t="s">
        <v>16020</v>
      </c>
      <c r="T1611" s="13" t="s">
        <v>16021</v>
      </c>
      <c r="U1611" s="13" t="s">
        <v>16022</v>
      </c>
      <c r="V1611" s="13">
        <v>60000000</v>
      </c>
      <c r="W1611" s="13" t="s">
        <v>60</v>
      </c>
      <c r="X1611" s="13">
        <v>60000000</v>
      </c>
      <c r="Y1611" s="13" t="s">
        <v>61</v>
      </c>
      <c r="Z1611" s="13">
        <v>1</v>
      </c>
      <c r="AA1611" s="13" t="s">
        <v>50</v>
      </c>
      <c r="AB1611" s="13" t="s">
        <v>50</v>
      </c>
      <c r="AC1611" s="13" t="s">
        <v>50</v>
      </c>
      <c r="AD1611" s="13" t="s">
        <v>50</v>
      </c>
      <c r="AE1611" s="13" t="s">
        <v>50</v>
      </c>
      <c r="AF1611" s="13" t="s">
        <v>50</v>
      </c>
      <c r="AG1611" s="13" t="s">
        <v>50</v>
      </c>
      <c r="AH1611" s="13">
        <v>60000000</v>
      </c>
      <c r="AI1611" s="13" t="s">
        <v>60</v>
      </c>
      <c r="AJ1611" s="13">
        <v>60000000</v>
      </c>
      <c r="AK1611" s="13" t="s">
        <v>16023</v>
      </c>
      <c r="AL1611" s="13" t="s">
        <v>50</v>
      </c>
      <c r="AM1611" s="13" t="s">
        <v>16024</v>
      </c>
      <c r="AN1611" s="13" t="s">
        <v>66</v>
      </c>
      <c r="AO1611" s="13" t="s">
        <v>16025</v>
      </c>
      <c r="AP1611" s="21" t="s">
        <v>16026</v>
      </c>
      <c r="AQ1611" s="13" t="s">
        <v>50</v>
      </c>
      <c r="AR1611" s="13" t="s">
        <v>50</v>
      </c>
    </row>
    <row r="1612" spans="1:44" ht="15" thickBot="1">
      <c r="A1612" s="4" t="s">
        <v>16027</v>
      </c>
      <c r="B1612" s="7">
        <v>302</v>
      </c>
      <c r="C1612" s="6">
        <v>42385</v>
      </c>
      <c r="D1612" s="7" t="s">
        <v>45</v>
      </c>
      <c r="E1612" s="7" t="s">
        <v>46</v>
      </c>
      <c r="F1612" s="7" t="s">
        <v>70</v>
      </c>
      <c r="G1612" s="27" t="s">
        <v>54945</v>
      </c>
      <c r="H1612" s="7" t="s">
        <v>50</v>
      </c>
      <c r="I1612" s="7" t="s">
        <v>50</v>
      </c>
      <c r="J1612" s="6">
        <v>45510</v>
      </c>
      <c r="K1612" s="7" t="s">
        <v>116</v>
      </c>
      <c r="L1612" s="7" t="s">
        <v>178</v>
      </c>
      <c r="M1612" s="7" t="s">
        <v>16028</v>
      </c>
      <c r="N1612" s="7" t="s">
        <v>180</v>
      </c>
      <c r="O1612" s="7" t="s">
        <v>16029</v>
      </c>
      <c r="P1612" s="5">
        <v>18758</v>
      </c>
      <c r="Q1612" s="7" t="s">
        <v>120</v>
      </c>
      <c r="R1612" s="34" t="s">
        <v>16030</v>
      </c>
      <c r="S1612" s="34" t="s">
        <v>16031</v>
      </c>
      <c r="T1612" s="7" t="s">
        <v>16032</v>
      </c>
      <c r="U1612" s="7" t="s">
        <v>50</v>
      </c>
      <c r="V1612" s="7">
        <v>500000</v>
      </c>
      <c r="W1612" s="7" t="s">
        <v>60</v>
      </c>
      <c r="X1612" s="7">
        <v>500000</v>
      </c>
      <c r="Y1612" s="7" t="s">
        <v>50</v>
      </c>
      <c r="Z1612" s="7">
        <v>6</v>
      </c>
      <c r="AA1612" s="7">
        <v>500000</v>
      </c>
      <c r="AB1612" s="7" t="s">
        <v>60</v>
      </c>
      <c r="AC1612" s="7">
        <v>500000</v>
      </c>
      <c r="AD1612" s="7" t="s">
        <v>178</v>
      </c>
      <c r="AE1612" s="7">
        <v>1731550</v>
      </c>
      <c r="AF1612" s="7" t="s">
        <v>60</v>
      </c>
      <c r="AG1612" s="7">
        <v>1731550</v>
      </c>
      <c r="AH1612" s="7">
        <v>1731550</v>
      </c>
      <c r="AI1612" s="7" t="s">
        <v>60</v>
      </c>
      <c r="AJ1612" s="7">
        <v>1731550</v>
      </c>
      <c r="AK1612" s="7" t="s">
        <v>16033</v>
      </c>
      <c r="AL1612" s="7" t="s">
        <v>50</v>
      </c>
      <c r="AM1612" s="7" t="s">
        <v>16034</v>
      </c>
      <c r="AN1612" s="7" t="s">
        <v>66</v>
      </c>
      <c r="AO1612" s="7" t="s">
        <v>16035</v>
      </c>
      <c r="AP1612" s="22" t="s">
        <v>16036</v>
      </c>
      <c r="AQ1612" s="7" t="s">
        <v>50</v>
      </c>
      <c r="AR1612" s="7" t="s">
        <v>50</v>
      </c>
    </row>
    <row r="1613" spans="1:44" ht="15" thickBot="1">
      <c r="A1613" s="10" t="s">
        <v>16037</v>
      </c>
      <c r="B1613" s="11">
        <v>1856</v>
      </c>
      <c r="C1613" s="12">
        <v>44562</v>
      </c>
      <c r="D1613" s="13" t="s">
        <v>45</v>
      </c>
      <c r="E1613" s="13" t="s">
        <v>46</v>
      </c>
      <c r="F1613" s="13" t="s">
        <v>70</v>
      </c>
      <c r="G1613" s="26" t="s">
        <v>54946</v>
      </c>
      <c r="H1613" s="13" t="s">
        <v>50</v>
      </c>
      <c r="I1613" s="13" t="s">
        <v>50</v>
      </c>
      <c r="J1613" s="12">
        <v>45512</v>
      </c>
      <c r="K1613" s="13" t="s">
        <v>50</v>
      </c>
      <c r="L1613" s="13" t="s">
        <v>1624</v>
      </c>
      <c r="M1613" s="13" t="s">
        <v>16038</v>
      </c>
      <c r="N1613" s="13" t="s">
        <v>50</v>
      </c>
      <c r="O1613" s="13" t="s">
        <v>16039</v>
      </c>
      <c r="P1613" s="11">
        <v>18784</v>
      </c>
      <c r="Q1613" s="13" t="s">
        <v>50</v>
      </c>
      <c r="R1613" s="30" t="s">
        <v>16040</v>
      </c>
      <c r="S1613" s="33" t="s">
        <v>16041</v>
      </c>
      <c r="T1613" s="13" t="s">
        <v>50</v>
      </c>
      <c r="U1613" s="13" t="s">
        <v>50</v>
      </c>
      <c r="V1613" s="13">
        <v>1500000</v>
      </c>
      <c r="W1613" s="13" t="s">
        <v>60</v>
      </c>
      <c r="X1613" s="13">
        <v>1500000</v>
      </c>
      <c r="Y1613" s="13" t="s">
        <v>467</v>
      </c>
      <c r="Z1613" s="13">
        <v>1</v>
      </c>
      <c r="AA1613" s="13">
        <v>1500000</v>
      </c>
      <c r="AB1613" s="13" t="s">
        <v>60</v>
      </c>
      <c r="AC1613" s="13">
        <v>1500000</v>
      </c>
      <c r="AD1613" s="13" t="s">
        <v>1624</v>
      </c>
      <c r="AE1613" s="13">
        <v>1500000</v>
      </c>
      <c r="AF1613" s="13" t="s">
        <v>60</v>
      </c>
      <c r="AG1613" s="13">
        <v>1500000</v>
      </c>
      <c r="AH1613" s="13">
        <v>1500000</v>
      </c>
      <c r="AI1613" s="13" t="s">
        <v>60</v>
      </c>
      <c r="AJ1613" s="13">
        <v>1500000</v>
      </c>
      <c r="AK1613" s="13" t="s">
        <v>50</v>
      </c>
      <c r="AL1613" s="13" t="s">
        <v>50</v>
      </c>
      <c r="AM1613" s="13" t="s">
        <v>16042</v>
      </c>
      <c r="AN1613" s="13" t="s">
        <v>66</v>
      </c>
      <c r="AO1613" s="13" t="s">
        <v>50</v>
      </c>
      <c r="AP1613" s="21" t="s">
        <v>16043</v>
      </c>
      <c r="AQ1613" s="13" t="s">
        <v>50</v>
      </c>
      <c r="AR1613" s="13" t="s">
        <v>255</v>
      </c>
    </row>
    <row r="1614" spans="1:44" ht="15" thickBot="1">
      <c r="A1614" s="4" t="s">
        <v>16044</v>
      </c>
      <c r="B1614" s="7">
        <v>1</v>
      </c>
      <c r="C1614" s="6">
        <v>43703</v>
      </c>
      <c r="D1614" s="7" t="s">
        <v>45</v>
      </c>
      <c r="E1614" s="7" t="s">
        <v>46</v>
      </c>
      <c r="F1614" s="7" t="s">
        <v>70</v>
      </c>
      <c r="G1614" s="7" t="s">
        <v>50</v>
      </c>
      <c r="H1614" s="7" t="s">
        <v>50</v>
      </c>
      <c r="I1614" s="7" t="s">
        <v>50</v>
      </c>
      <c r="J1614" s="6">
        <v>45510</v>
      </c>
      <c r="K1614" s="7" t="s">
        <v>50</v>
      </c>
      <c r="L1614" s="7" t="s">
        <v>467</v>
      </c>
      <c r="M1614" s="7" t="s">
        <v>16045</v>
      </c>
      <c r="N1614" s="7" t="s">
        <v>16046</v>
      </c>
      <c r="O1614" s="7" t="s">
        <v>16047</v>
      </c>
      <c r="P1614" s="5">
        <v>18857</v>
      </c>
      <c r="Q1614" s="7" t="s">
        <v>245</v>
      </c>
      <c r="R1614" s="34" t="s">
        <v>16048</v>
      </c>
      <c r="S1614" s="31" t="s">
        <v>50</v>
      </c>
      <c r="T1614" s="7" t="s">
        <v>16049</v>
      </c>
      <c r="U1614" s="7" t="s">
        <v>50</v>
      </c>
      <c r="V1614" s="7">
        <v>6000000</v>
      </c>
      <c r="W1614" s="7" t="s">
        <v>60</v>
      </c>
      <c r="X1614" s="7">
        <v>6000000</v>
      </c>
      <c r="Y1614" s="7" t="s">
        <v>467</v>
      </c>
      <c r="Z1614" s="7">
        <v>2</v>
      </c>
      <c r="AA1614" s="7">
        <v>6000000</v>
      </c>
      <c r="AB1614" s="7" t="s">
        <v>60</v>
      </c>
      <c r="AC1614" s="7">
        <v>6000000</v>
      </c>
      <c r="AD1614" s="7" t="s">
        <v>467</v>
      </c>
      <c r="AE1614" s="7">
        <v>6050000</v>
      </c>
      <c r="AF1614" s="7" t="s">
        <v>60</v>
      </c>
      <c r="AG1614" s="7">
        <v>6050000</v>
      </c>
      <c r="AH1614" s="7">
        <v>6050000</v>
      </c>
      <c r="AI1614" s="7" t="s">
        <v>60</v>
      </c>
      <c r="AJ1614" s="7">
        <v>6050000</v>
      </c>
      <c r="AK1614" s="7" t="s">
        <v>16050</v>
      </c>
      <c r="AL1614" s="7" t="s">
        <v>50</v>
      </c>
      <c r="AM1614" s="7" t="s">
        <v>16051</v>
      </c>
      <c r="AN1614" s="7" t="s">
        <v>66</v>
      </c>
      <c r="AO1614" s="7" t="s">
        <v>16052</v>
      </c>
      <c r="AP1614" s="22" t="s">
        <v>16053</v>
      </c>
      <c r="AQ1614" s="7" t="s">
        <v>50</v>
      </c>
      <c r="AR1614" s="7" t="s">
        <v>50</v>
      </c>
    </row>
    <row r="1615" spans="1:44" ht="15" thickBot="1">
      <c r="A1615" s="10" t="s">
        <v>16054</v>
      </c>
      <c r="B1615" s="13">
        <v>74</v>
      </c>
      <c r="C1615" s="12">
        <v>42900</v>
      </c>
      <c r="D1615" s="13" t="s">
        <v>45</v>
      </c>
      <c r="E1615" s="13" t="s">
        <v>46</v>
      </c>
      <c r="F1615" s="13" t="s">
        <v>70</v>
      </c>
      <c r="G1615" s="13" t="s">
        <v>87</v>
      </c>
      <c r="H1615" s="13" t="s">
        <v>50</v>
      </c>
      <c r="I1615" s="13" t="s">
        <v>50</v>
      </c>
      <c r="J1615" s="12">
        <v>45511</v>
      </c>
      <c r="K1615" s="13" t="s">
        <v>50</v>
      </c>
      <c r="L1615" s="13" t="s">
        <v>124</v>
      </c>
      <c r="M1615" s="13" t="s">
        <v>16055</v>
      </c>
      <c r="N1615" s="13" t="s">
        <v>1266</v>
      </c>
      <c r="O1615" s="13" t="s">
        <v>16056</v>
      </c>
      <c r="P1615" s="11">
        <v>19041</v>
      </c>
      <c r="Q1615" s="13" t="s">
        <v>245</v>
      </c>
      <c r="R1615" s="30" t="s">
        <v>16057</v>
      </c>
      <c r="S1615" s="30" t="s">
        <v>50</v>
      </c>
      <c r="T1615" s="13" t="s">
        <v>16058</v>
      </c>
      <c r="U1615" s="13" t="s">
        <v>16059</v>
      </c>
      <c r="V1615" s="13">
        <v>300000000</v>
      </c>
      <c r="W1615" s="13" t="s">
        <v>2056</v>
      </c>
      <c r="X1615" s="13">
        <v>41775166</v>
      </c>
      <c r="Y1615" s="13" t="s">
        <v>81</v>
      </c>
      <c r="Z1615" s="13">
        <v>3</v>
      </c>
      <c r="AA1615" s="13">
        <v>300000000</v>
      </c>
      <c r="AB1615" s="13" t="s">
        <v>2056</v>
      </c>
      <c r="AC1615" s="13">
        <v>41775166</v>
      </c>
      <c r="AD1615" s="13" t="s">
        <v>124</v>
      </c>
      <c r="AE1615" s="13">
        <v>350000000</v>
      </c>
      <c r="AF1615" s="13" t="s">
        <v>2056</v>
      </c>
      <c r="AG1615" s="13">
        <v>49044126</v>
      </c>
      <c r="AH1615" s="13">
        <v>350000000</v>
      </c>
      <c r="AI1615" s="13" t="s">
        <v>2056</v>
      </c>
      <c r="AJ1615" s="13">
        <v>49044126</v>
      </c>
      <c r="AK1615" s="13" t="s">
        <v>3915</v>
      </c>
      <c r="AL1615" s="13" t="s">
        <v>50</v>
      </c>
      <c r="AM1615" s="13" t="s">
        <v>16060</v>
      </c>
      <c r="AN1615" s="13" t="s">
        <v>66</v>
      </c>
      <c r="AO1615" s="13" t="s">
        <v>16061</v>
      </c>
      <c r="AP1615" s="21" t="s">
        <v>16062</v>
      </c>
      <c r="AQ1615" s="21" t="s">
        <v>16063</v>
      </c>
      <c r="AR1615" s="13" t="s">
        <v>50</v>
      </c>
    </row>
    <row r="1616" spans="1:44" ht="15" thickBot="1">
      <c r="A1616" s="4" t="s">
        <v>16064</v>
      </c>
      <c r="B1616" s="5">
        <v>1070</v>
      </c>
      <c r="C1616" s="6">
        <v>43831</v>
      </c>
      <c r="D1616" s="7" t="s">
        <v>45</v>
      </c>
      <c r="E1616" s="7" t="s">
        <v>46</v>
      </c>
      <c r="F1616" s="7" t="s">
        <v>47</v>
      </c>
      <c r="G1616" s="27" t="s">
        <v>54945</v>
      </c>
      <c r="H1616" s="7" t="s">
        <v>50</v>
      </c>
      <c r="I1616" s="7" t="s">
        <v>50</v>
      </c>
      <c r="J1616" s="6">
        <v>45515</v>
      </c>
      <c r="K1616" s="7" t="s">
        <v>50</v>
      </c>
      <c r="L1616" s="7" t="s">
        <v>62</v>
      </c>
      <c r="M1616" s="7" t="s">
        <v>16065</v>
      </c>
      <c r="N1616" s="7" t="s">
        <v>987</v>
      </c>
      <c r="O1616" s="7" t="s">
        <v>16066</v>
      </c>
      <c r="P1616" s="5">
        <v>19136</v>
      </c>
      <c r="Q1616" s="7" t="s">
        <v>50</v>
      </c>
      <c r="R1616" s="34" t="s">
        <v>16067</v>
      </c>
      <c r="S1616" s="34" t="s">
        <v>16068</v>
      </c>
      <c r="T1616" s="7" t="s">
        <v>50</v>
      </c>
      <c r="U1616" s="7" t="s">
        <v>50</v>
      </c>
      <c r="V1616" s="7">
        <v>610000</v>
      </c>
      <c r="W1616" s="7" t="s">
        <v>1085</v>
      </c>
      <c r="X1616" s="7">
        <v>444097</v>
      </c>
      <c r="Y1616" s="7" t="s">
        <v>61</v>
      </c>
      <c r="Z1616" s="7">
        <v>2</v>
      </c>
      <c r="AA1616" s="7">
        <v>610000</v>
      </c>
      <c r="AB1616" s="7" t="s">
        <v>1085</v>
      </c>
      <c r="AC1616" s="7">
        <v>444097</v>
      </c>
      <c r="AD1616" s="7" t="s">
        <v>62</v>
      </c>
      <c r="AE1616" s="7">
        <v>2944097</v>
      </c>
      <c r="AF1616" s="7" t="s">
        <v>60</v>
      </c>
      <c r="AG1616" s="7">
        <v>2944097</v>
      </c>
      <c r="AH1616" s="7">
        <v>2944097</v>
      </c>
      <c r="AI1616" s="7" t="s">
        <v>60</v>
      </c>
      <c r="AJ1616" s="7">
        <v>2944097</v>
      </c>
      <c r="AK1616" s="7" t="s">
        <v>16069</v>
      </c>
      <c r="AL1616" s="7" t="s">
        <v>50</v>
      </c>
      <c r="AM1616" s="7" t="s">
        <v>16070</v>
      </c>
      <c r="AN1616" s="7" t="s">
        <v>66</v>
      </c>
      <c r="AO1616" s="7" t="s">
        <v>50</v>
      </c>
      <c r="AP1616" s="22" t="s">
        <v>16071</v>
      </c>
      <c r="AQ1616" s="7" t="s">
        <v>50</v>
      </c>
      <c r="AR1616" s="7" t="s">
        <v>255</v>
      </c>
    </row>
    <row r="1617" spans="1:44" ht="15" thickBot="1">
      <c r="A1617" s="10" t="s">
        <v>16072</v>
      </c>
      <c r="B1617" s="13" t="s">
        <v>50</v>
      </c>
      <c r="C1617" s="12">
        <v>35065</v>
      </c>
      <c r="D1617" s="13" t="s">
        <v>45</v>
      </c>
      <c r="E1617" s="13" t="s">
        <v>46</v>
      </c>
      <c r="F1617" s="13" t="s">
        <v>47</v>
      </c>
      <c r="G1617" s="13" t="s">
        <v>145</v>
      </c>
      <c r="H1617" s="13" t="s">
        <v>50</v>
      </c>
      <c r="I1617" s="13" t="s">
        <v>50</v>
      </c>
      <c r="J1617" s="12">
        <v>45506</v>
      </c>
      <c r="K1617" s="13" t="s">
        <v>191</v>
      </c>
      <c r="L1617" s="13" t="s">
        <v>268</v>
      </c>
      <c r="M1617" s="13" t="s">
        <v>16073</v>
      </c>
      <c r="N1617" s="13" t="s">
        <v>1833</v>
      </c>
      <c r="O1617" s="13" t="s">
        <v>16074</v>
      </c>
      <c r="P1617" s="11">
        <v>19406</v>
      </c>
      <c r="Q1617" s="13" t="s">
        <v>245</v>
      </c>
      <c r="R1617" s="33" t="s">
        <v>16075</v>
      </c>
      <c r="S1617" s="33" t="s">
        <v>16076</v>
      </c>
      <c r="T1617" s="13" t="s">
        <v>16077</v>
      </c>
      <c r="U1617" s="13" t="s">
        <v>16078</v>
      </c>
      <c r="V1617" s="13">
        <v>4580000000</v>
      </c>
      <c r="W1617" s="13" t="s">
        <v>250</v>
      </c>
      <c r="X1617" s="13">
        <v>54675240</v>
      </c>
      <c r="Y1617" s="13" t="s">
        <v>61</v>
      </c>
      <c r="Z1617" s="13">
        <v>1</v>
      </c>
      <c r="AA1617" s="13" t="s">
        <v>50</v>
      </c>
      <c r="AB1617" s="13" t="s">
        <v>50</v>
      </c>
      <c r="AC1617" s="13" t="s">
        <v>50</v>
      </c>
      <c r="AD1617" s="13" t="s">
        <v>50</v>
      </c>
      <c r="AE1617" s="13" t="s">
        <v>50</v>
      </c>
      <c r="AF1617" s="13" t="s">
        <v>50</v>
      </c>
      <c r="AG1617" s="13" t="s">
        <v>50</v>
      </c>
      <c r="AH1617" s="13">
        <v>4580000000</v>
      </c>
      <c r="AI1617" s="13" t="s">
        <v>250</v>
      </c>
      <c r="AJ1617" s="13">
        <v>54675240</v>
      </c>
      <c r="AK1617" s="13" t="s">
        <v>50</v>
      </c>
      <c r="AL1617" s="13" t="s">
        <v>50</v>
      </c>
      <c r="AM1617" s="13" t="s">
        <v>16079</v>
      </c>
      <c r="AN1617" s="13" t="s">
        <v>66</v>
      </c>
      <c r="AO1617" s="13" t="s">
        <v>16080</v>
      </c>
      <c r="AP1617" s="14" t="s">
        <v>16081</v>
      </c>
      <c r="AQ1617" s="13" t="s">
        <v>50</v>
      </c>
      <c r="AR1617" s="13" t="s">
        <v>50</v>
      </c>
    </row>
    <row r="1618" spans="1:44" ht="15" thickBot="1">
      <c r="A1618" s="4" t="s">
        <v>16082</v>
      </c>
      <c r="B1618" s="7" t="s">
        <v>50</v>
      </c>
      <c r="C1618" s="6">
        <v>43831</v>
      </c>
      <c r="D1618" s="7" t="s">
        <v>45</v>
      </c>
      <c r="E1618" s="7" t="s">
        <v>46</v>
      </c>
      <c r="F1618" s="7" t="s">
        <v>70</v>
      </c>
      <c r="G1618" s="7" t="s">
        <v>50</v>
      </c>
      <c r="H1618" s="7" t="s">
        <v>50</v>
      </c>
      <c r="I1618" s="7" t="s">
        <v>50</v>
      </c>
      <c r="J1618" s="6">
        <v>45510</v>
      </c>
      <c r="K1618" s="7" t="s">
        <v>50</v>
      </c>
      <c r="L1618" s="7" t="s">
        <v>241</v>
      </c>
      <c r="M1618" s="7" t="s">
        <v>16083</v>
      </c>
      <c r="N1618" s="7" t="s">
        <v>2941</v>
      </c>
      <c r="O1618" s="7" t="s">
        <v>16084</v>
      </c>
      <c r="P1618" s="5">
        <v>19477</v>
      </c>
      <c r="Q1618" s="7" t="s">
        <v>245</v>
      </c>
      <c r="R1618" s="34" t="s">
        <v>16085</v>
      </c>
      <c r="S1618" s="31" t="s">
        <v>50</v>
      </c>
      <c r="T1618" s="7" t="s">
        <v>16086</v>
      </c>
      <c r="U1618" s="7" t="s">
        <v>16087</v>
      </c>
      <c r="V1618" s="7">
        <v>2000000000</v>
      </c>
      <c r="W1618" s="7" t="s">
        <v>2946</v>
      </c>
      <c r="X1618" s="7">
        <v>1455967</v>
      </c>
      <c r="Y1618" s="7" t="s">
        <v>154</v>
      </c>
      <c r="Z1618" s="7">
        <v>6</v>
      </c>
      <c r="AA1618" s="7">
        <v>2000000000</v>
      </c>
      <c r="AB1618" s="7" t="s">
        <v>2946</v>
      </c>
      <c r="AC1618" s="7">
        <v>1455967</v>
      </c>
      <c r="AD1618" s="7" t="s">
        <v>241</v>
      </c>
      <c r="AE1618" s="7">
        <v>3100000000</v>
      </c>
      <c r="AF1618" s="7" t="s">
        <v>2946</v>
      </c>
      <c r="AG1618" s="7">
        <v>2329714</v>
      </c>
      <c r="AH1618" s="7">
        <v>3100000000</v>
      </c>
      <c r="AI1618" s="7" t="s">
        <v>2946</v>
      </c>
      <c r="AJ1618" s="7">
        <v>2329714</v>
      </c>
      <c r="AK1618" s="7" t="s">
        <v>16088</v>
      </c>
      <c r="AL1618" s="7" t="s">
        <v>50</v>
      </c>
      <c r="AM1618" s="7" t="s">
        <v>16089</v>
      </c>
      <c r="AN1618" s="7" t="s">
        <v>66</v>
      </c>
      <c r="AO1618" s="7" t="s">
        <v>50</v>
      </c>
      <c r="AP1618" s="22" t="s">
        <v>16090</v>
      </c>
      <c r="AQ1618" s="7" t="s">
        <v>50</v>
      </c>
      <c r="AR1618" s="7" t="s">
        <v>255</v>
      </c>
    </row>
    <row r="1619" spans="1:44" ht="15" thickBot="1">
      <c r="A1619" s="10" t="s">
        <v>16091</v>
      </c>
      <c r="B1619" s="13">
        <v>23</v>
      </c>
      <c r="C1619" s="12">
        <v>43831</v>
      </c>
      <c r="D1619" s="13" t="s">
        <v>45</v>
      </c>
      <c r="E1619" s="13" t="s">
        <v>46</v>
      </c>
      <c r="F1619" s="13" t="s">
        <v>70</v>
      </c>
      <c r="G1619" s="26" t="s">
        <v>54946</v>
      </c>
      <c r="H1619" s="13" t="s">
        <v>1126</v>
      </c>
      <c r="I1619" s="13" t="s">
        <v>50</v>
      </c>
      <c r="J1619" s="12">
        <v>45505</v>
      </c>
      <c r="K1619" s="13" t="s">
        <v>116</v>
      </c>
      <c r="L1619" s="13" t="s">
        <v>467</v>
      </c>
      <c r="M1619" s="13" t="s">
        <v>16092</v>
      </c>
      <c r="N1619" s="13" t="s">
        <v>16093</v>
      </c>
      <c r="O1619" s="13" t="s">
        <v>16094</v>
      </c>
      <c r="P1619" s="11">
        <v>19590</v>
      </c>
      <c r="Q1619" s="13" t="s">
        <v>50</v>
      </c>
      <c r="R1619" s="33" t="s">
        <v>16095</v>
      </c>
      <c r="S1619" s="33" t="s">
        <v>16096</v>
      </c>
      <c r="T1619" s="13" t="s">
        <v>16097</v>
      </c>
      <c r="U1619" s="13" t="s">
        <v>16098</v>
      </c>
      <c r="V1619" s="13" t="s">
        <v>50</v>
      </c>
      <c r="W1619" s="13" t="s">
        <v>50</v>
      </c>
      <c r="X1619" s="13" t="s">
        <v>50</v>
      </c>
      <c r="Y1619" s="13" t="s">
        <v>467</v>
      </c>
      <c r="Z1619" s="13">
        <v>4</v>
      </c>
      <c r="AA1619" s="13" t="s">
        <v>50</v>
      </c>
      <c r="AB1619" s="13" t="s">
        <v>50</v>
      </c>
      <c r="AC1619" s="13" t="s">
        <v>50</v>
      </c>
      <c r="AD1619" s="13" t="s">
        <v>467</v>
      </c>
      <c r="AE1619" s="13">
        <v>2145587</v>
      </c>
      <c r="AF1619" s="13" t="s">
        <v>60</v>
      </c>
      <c r="AG1619" s="13">
        <v>2145587</v>
      </c>
      <c r="AH1619" s="13">
        <v>2170587</v>
      </c>
      <c r="AI1619" s="13" t="s">
        <v>60</v>
      </c>
      <c r="AJ1619" s="13">
        <v>2170587</v>
      </c>
      <c r="AK1619" s="13" t="s">
        <v>16099</v>
      </c>
      <c r="AL1619" s="13" t="s">
        <v>50</v>
      </c>
      <c r="AM1619" s="13" t="s">
        <v>16100</v>
      </c>
      <c r="AN1619" s="13" t="s">
        <v>66</v>
      </c>
      <c r="AO1619" s="13" t="s">
        <v>16101</v>
      </c>
      <c r="AP1619" s="14" t="s">
        <v>16102</v>
      </c>
      <c r="AQ1619" s="13" t="s">
        <v>50</v>
      </c>
      <c r="AR1619" s="13" t="s">
        <v>50</v>
      </c>
    </row>
    <row r="1620" spans="1:44" ht="15" thickBot="1">
      <c r="A1620" s="4" t="s">
        <v>16103</v>
      </c>
      <c r="B1620" s="5">
        <v>34848</v>
      </c>
      <c r="C1620" s="6">
        <v>38353</v>
      </c>
      <c r="D1620" s="7" t="s">
        <v>45</v>
      </c>
      <c r="E1620" s="7" t="s">
        <v>46</v>
      </c>
      <c r="F1620" s="7" t="s">
        <v>47</v>
      </c>
      <c r="G1620" s="7" t="s">
        <v>114</v>
      </c>
      <c r="H1620" s="7" t="s">
        <v>12626</v>
      </c>
      <c r="I1620" s="7" t="s">
        <v>50</v>
      </c>
      <c r="J1620" s="6">
        <v>45512</v>
      </c>
      <c r="K1620" s="7" t="s">
        <v>191</v>
      </c>
      <c r="L1620" s="7" t="s">
        <v>62</v>
      </c>
      <c r="M1620" s="7" t="s">
        <v>16104</v>
      </c>
      <c r="N1620" s="7" t="s">
        <v>16105</v>
      </c>
      <c r="O1620" s="7" t="s">
        <v>16106</v>
      </c>
      <c r="P1620" s="5">
        <v>19810</v>
      </c>
      <c r="Q1620" s="7" t="s">
        <v>434</v>
      </c>
      <c r="R1620" s="34" t="s">
        <v>16107</v>
      </c>
      <c r="S1620" s="34" t="s">
        <v>16108</v>
      </c>
      <c r="T1620" s="7" t="s">
        <v>16109</v>
      </c>
      <c r="U1620" s="7" t="s">
        <v>16110</v>
      </c>
      <c r="V1620" s="7">
        <v>40000000</v>
      </c>
      <c r="W1620" s="7" t="s">
        <v>60</v>
      </c>
      <c r="X1620" s="7">
        <v>40000000</v>
      </c>
      <c r="Y1620" s="7" t="s">
        <v>61</v>
      </c>
      <c r="Z1620" s="7">
        <v>13</v>
      </c>
      <c r="AA1620" s="7">
        <v>40000000</v>
      </c>
      <c r="AB1620" s="7" t="s">
        <v>60</v>
      </c>
      <c r="AC1620" s="7">
        <v>40000000</v>
      </c>
      <c r="AD1620" s="7" t="s">
        <v>62</v>
      </c>
      <c r="AE1620" s="7">
        <v>1016300000</v>
      </c>
      <c r="AF1620" s="7" t="s">
        <v>60</v>
      </c>
      <c r="AG1620" s="7">
        <v>1016300000</v>
      </c>
      <c r="AH1620" s="7">
        <v>1068040286</v>
      </c>
      <c r="AI1620" s="7" t="s">
        <v>60</v>
      </c>
      <c r="AJ1620" s="7">
        <v>1068040286</v>
      </c>
      <c r="AK1620" s="7" t="s">
        <v>16111</v>
      </c>
      <c r="AL1620" s="7" t="s">
        <v>16112</v>
      </c>
      <c r="AM1620" s="7" t="s">
        <v>16113</v>
      </c>
      <c r="AN1620" s="7" t="s">
        <v>66</v>
      </c>
      <c r="AO1620" s="7" t="s">
        <v>16114</v>
      </c>
      <c r="AP1620" s="8" t="s">
        <v>16115</v>
      </c>
      <c r="AQ1620" s="7" t="s">
        <v>50</v>
      </c>
      <c r="AR1620" s="7" t="s">
        <v>50</v>
      </c>
    </row>
    <row r="1621" spans="1:44" ht="15" thickBot="1">
      <c r="A1621" s="10" t="s">
        <v>9165</v>
      </c>
      <c r="B1621" s="11">
        <v>97561</v>
      </c>
      <c r="C1621" s="12">
        <v>29587</v>
      </c>
      <c r="D1621" s="13" t="s">
        <v>45</v>
      </c>
      <c r="E1621" s="13" t="s">
        <v>46</v>
      </c>
      <c r="F1621" s="13" t="s">
        <v>70</v>
      </c>
      <c r="G1621" s="13" t="s">
        <v>48</v>
      </c>
      <c r="H1621" s="13" t="s">
        <v>49</v>
      </c>
      <c r="I1621" s="13" t="s">
        <v>50</v>
      </c>
      <c r="J1621" s="12">
        <v>45509</v>
      </c>
      <c r="K1621" s="13" t="s">
        <v>161</v>
      </c>
      <c r="L1621" s="13" t="s">
        <v>283</v>
      </c>
      <c r="M1621" s="13" t="s">
        <v>7086</v>
      </c>
      <c r="N1621" s="13" t="s">
        <v>1451</v>
      </c>
      <c r="O1621" s="13" t="s">
        <v>9166</v>
      </c>
      <c r="P1621" s="11">
        <v>19985</v>
      </c>
      <c r="Q1621" s="13" t="s">
        <v>135</v>
      </c>
      <c r="R1621" s="33" t="s">
        <v>9167</v>
      </c>
      <c r="S1621" s="33" t="s">
        <v>9168</v>
      </c>
      <c r="T1621" s="13" t="s">
        <v>50</v>
      </c>
      <c r="U1621" s="13" t="s">
        <v>9169</v>
      </c>
      <c r="V1621" s="13" t="s">
        <v>50</v>
      </c>
      <c r="W1621" s="13" t="s">
        <v>50</v>
      </c>
      <c r="X1621" s="13" t="s">
        <v>50</v>
      </c>
      <c r="Y1621" s="13" t="s">
        <v>171</v>
      </c>
      <c r="Z1621" s="13">
        <v>1</v>
      </c>
      <c r="AA1621" s="13" t="s">
        <v>50</v>
      </c>
      <c r="AB1621" s="13" t="s">
        <v>50</v>
      </c>
      <c r="AC1621" s="13" t="s">
        <v>50</v>
      </c>
      <c r="AD1621" s="13" t="s">
        <v>50</v>
      </c>
      <c r="AE1621" s="13" t="s">
        <v>50</v>
      </c>
      <c r="AF1621" s="13" t="s">
        <v>50</v>
      </c>
      <c r="AG1621" s="13" t="s">
        <v>50</v>
      </c>
      <c r="AH1621" s="13" t="s">
        <v>50</v>
      </c>
      <c r="AI1621" s="13" t="s">
        <v>50</v>
      </c>
      <c r="AJ1621" s="13" t="s">
        <v>50</v>
      </c>
      <c r="AK1621" s="13" t="s">
        <v>9170</v>
      </c>
      <c r="AL1621" s="13" t="s">
        <v>50</v>
      </c>
      <c r="AM1621" s="13" t="s">
        <v>9171</v>
      </c>
      <c r="AN1621" s="13" t="s">
        <v>66</v>
      </c>
      <c r="AO1621" s="13" t="s">
        <v>9172</v>
      </c>
      <c r="AP1621" s="21" t="s">
        <v>9173</v>
      </c>
      <c r="AQ1621" s="13" t="s">
        <v>50</v>
      </c>
      <c r="AR1621" s="13" t="s">
        <v>50</v>
      </c>
    </row>
    <row r="1622" spans="1:44" ht="15" thickBot="1">
      <c r="A1622" s="4" t="s">
        <v>16116</v>
      </c>
      <c r="B1622" s="7" t="s">
        <v>50</v>
      </c>
      <c r="C1622" s="6">
        <v>44562</v>
      </c>
      <c r="D1622" s="7" t="s">
        <v>45</v>
      </c>
      <c r="E1622" s="7" t="s">
        <v>46</v>
      </c>
      <c r="F1622" s="7" t="s">
        <v>70</v>
      </c>
      <c r="G1622" s="27" t="s">
        <v>54945</v>
      </c>
      <c r="H1622" s="7" t="s">
        <v>240</v>
      </c>
      <c r="I1622" s="7" t="s">
        <v>50</v>
      </c>
      <c r="J1622" s="6">
        <v>45510</v>
      </c>
      <c r="K1622" s="7" t="s">
        <v>50</v>
      </c>
      <c r="L1622" s="7" t="s">
        <v>467</v>
      </c>
      <c r="M1622" s="7" t="s">
        <v>16117</v>
      </c>
      <c r="N1622" s="7" t="s">
        <v>16118</v>
      </c>
      <c r="O1622" s="7" t="s">
        <v>16119</v>
      </c>
      <c r="P1622" s="5">
        <v>19991</v>
      </c>
      <c r="Q1622" s="7" t="s">
        <v>1080</v>
      </c>
      <c r="R1622" s="34" t="s">
        <v>16120</v>
      </c>
      <c r="S1622" s="34" t="s">
        <v>16121</v>
      </c>
      <c r="T1622" s="7" t="s">
        <v>50</v>
      </c>
      <c r="U1622" s="7" t="s">
        <v>16122</v>
      </c>
      <c r="V1622" s="7">
        <v>1093614</v>
      </c>
      <c r="W1622" s="7" t="s">
        <v>60</v>
      </c>
      <c r="X1622" s="7">
        <v>1093614</v>
      </c>
      <c r="Y1622" s="7" t="s">
        <v>467</v>
      </c>
      <c r="Z1622" s="7">
        <v>4</v>
      </c>
      <c r="AA1622" s="7">
        <v>1093614</v>
      </c>
      <c r="AB1622" s="7" t="s">
        <v>60</v>
      </c>
      <c r="AC1622" s="7">
        <v>1093614</v>
      </c>
      <c r="AD1622" s="7" t="s">
        <v>467</v>
      </c>
      <c r="AE1622" s="7">
        <v>2793614</v>
      </c>
      <c r="AF1622" s="7" t="s">
        <v>60</v>
      </c>
      <c r="AG1622" s="7">
        <v>2793614</v>
      </c>
      <c r="AH1622" s="7">
        <v>4180506</v>
      </c>
      <c r="AI1622" s="7" t="s">
        <v>60</v>
      </c>
      <c r="AJ1622" s="7">
        <v>4180506</v>
      </c>
      <c r="AK1622" s="7" t="s">
        <v>16123</v>
      </c>
      <c r="AL1622" s="7" t="s">
        <v>50</v>
      </c>
      <c r="AM1622" s="7" t="s">
        <v>16124</v>
      </c>
      <c r="AN1622" s="7" t="s">
        <v>66</v>
      </c>
      <c r="AO1622" s="7" t="s">
        <v>16125</v>
      </c>
      <c r="AP1622" s="22" t="s">
        <v>16126</v>
      </c>
      <c r="AQ1622" s="22" t="s">
        <v>16127</v>
      </c>
      <c r="AR1622" s="7" t="s">
        <v>50</v>
      </c>
    </row>
    <row r="1623" spans="1:44" ht="15" thickBot="1">
      <c r="A1623" s="10" t="s">
        <v>16128</v>
      </c>
      <c r="B1623" s="13" t="s">
        <v>50</v>
      </c>
      <c r="C1623" s="12">
        <v>42736</v>
      </c>
      <c r="D1623" s="13" t="s">
        <v>45</v>
      </c>
      <c r="E1623" s="13" t="s">
        <v>46</v>
      </c>
      <c r="F1623" s="13" t="s">
        <v>70</v>
      </c>
      <c r="G1623" s="13" t="s">
        <v>87</v>
      </c>
      <c r="H1623" s="13" t="s">
        <v>50</v>
      </c>
      <c r="I1623" s="13" t="s">
        <v>50</v>
      </c>
      <c r="J1623" s="12">
        <v>45513</v>
      </c>
      <c r="K1623" s="13" t="s">
        <v>116</v>
      </c>
      <c r="L1623" s="13" t="s">
        <v>210</v>
      </c>
      <c r="M1623" s="13" t="s">
        <v>16129</v>
      </c>
      <c r="N1623" s="13" t="s">
        <v>421</v>
      </c>
      <c r="O1623" s="13" t="s">
        <v>16130</v>
      </c>
      <c r="P1623" s="11">
        <v>20218</v>
      </c>
      <c r="Q1623" s="13" t="s">
        <v>245</v>
      </c>
      <c r="R1623" s="33" t="s">
        <v>16131</v>
      </c>
      <c r="S1623" s="33" t="s">
        <v>16132</v>
      </c>
      <c r="T1623" s="13" t="s">
        <v>16133</v>
      </c>
      <c r="U1623" s="13">
        <f>91-991-151-6516</f>
        <v>-7567</v>
      </c>
      <c r="V1623" s="13">
        <v>350000</v>
      </c>
      <c r="W1623" s="13" t="s">
        <v>60</v>
      </c>
      <c r="X1623" s="13">
        <v>350000</v>
      </c>
      <c r="Y1623" s="13" t="s">
        <v>50</v>
      </c>
      <c r="Z1623" s="13">
        <v>1</v>
      </c>
      <c r="AA1623" s="13">
        <v>350000</v>
      </c>
      <c r="AB1623" s="13" t="s">
        <v>60</v>
      </c>
      <c r="AC1623" s="13">
        <v>350000</v>
      </c>
      <c r="AD1623" s="13" t="s">
        <v>210</v>
      </c>
      <c r="AE1623" s="13">
        <v>350000</v>
      </c>
      <c r="AF1623" s="13" t="s">
        <v>60</v>
      </c>
      <c r="AG1623" s="13">
        <v>350000</v>
      </c>
      <c r="AH1623" s="13">
        <v>350000</v>
      </c>
      <c r="AI1623" s="13" t="s">
        <v>60</v>
      </c>
      <c r="AJ1623" s="13">
        <v>350000</v>
      </c>
      <c r="AK1623" s="13" t="s">
        <v>50</v>
      </c>
      <c r="AL1623" s="13" t="s">
        <v>50</v>
      </c>
      <c r="AM1623" s="13" t="s">
        <v>16134</v>
      </c>
      <c r="AN1623" s="13" t="s">
        <v>66</v>
      </c>
      <c r="AO1623" s="13" t="s">
        <v>16135</v>
      </c>
      <c r="AP1623" s="14" t="s">
        <v>16136</v>
      </c>
      <c r="AQ1623" s="13" t="s">
        <v>50</v>
      </c>
      <c r="AR1623" s="13" t="s">
        <v>50</v>
      </c>
    </row>
    <row r="1624" spans="1:44" ht="15" thickBot="1">
      <c r="A1624" s="4" t="s">
        <v>16137</v>
      </c>
      <c r="B1624" s="7" t="s">
        <v>50</v>
      </c>
      <c r="C1624" s="6">
        <v>42736</v>
      </c>
      <c r="D1624" s="7" t="s">
        <v>45</v>
      </c>
      <c r="E1624" s="7" t="s">
        <v>46</v>
      </c>
      <c r="F1624" s="7" t="s">
        <v>70</v>
      </c>
      <c r="G1624" s="7" t="s">
        <v>114</v>
      </c>
      <c r="H1624" s="7" t="s">
        <v>50</v>
      </c>
      <c r="I1624" s="7" t="s">
        <v>50</v>
      </c>
      <c r="J1624" s="6">
        <v>45506</v>
      </c>
      <c r="K1624" s="7" t="s">
        <v>177</v>
      </c>
      <c r="L1624" s="7" t="s">
        <v>131</v>
      </c>
      <c r="M1624" s="7" t="s">
        <v>16138</v>
      </c>
      <c r="N1624" s="7" t="s">
        <v>16139</v>
      </c>
      <c r="O1624" s="7" t="s">
        <v>16140</v>
      </c>
      <c r="P1624" s="5">
        <v>20238</v>
      </c>
      <c r="Q1624" s="7" t="s">
        <v>360</v>
      </c>
      <c r="R1624" s="34" t="s">
        <v>16141</v>
      </c>
      <c r="S1624" s="34" t="s">
        <v>16142</v>
      </c>
      <c r="T1624" s="7" t="s">
        <v>16143</v>
      </c>
      <c r="U1624" s="7" t="s">
        <v>16144</v>
      </c>
      <c r="V1624" s="7">
        <v>35000000</v>
      </c>
      <c r="W1624" s="7" t="s">
        <v>209</v>
      </c>
      <c r="X1624" s="7">
        <v>37785143</v>
      </c>
      <c r="Y1624" s="7" t="s">
        <v>50</v>
      </c>
      <c r="Z1624" s="7">
        <v>1</v>
      </c>
      <c r="AA1624" s="7" t="s">
        <v>50</v>
      </c>
      <c r="AB1624" s="7" t="s">
        <v>50</v>
      </c>
      <c r="AC1624" s="7" t="s">
        <v>50</v>
      </c>
      <c r="AD1624" s="7" t="s">
        <v>50</v>
      </c>
      <c r="AE1624" s="7" t="s">
        <v>50</v>
      </c>
      <c r="AF1624" s="7" t="s">
        <v>50</v>
      </c>
      <c r="AG1624" s="7" t="s">
        <v>50</v>
      </c>
      <c r="AH1624" s="7">
        <v>35000000</v>
      </c>
      <c r="AI1624" s="7" t="s">
        <v>209</v>
      </c>
      <c r="AJ1624" s="7">
        <v>37785143</v>
      </c>
      <c r="AK1624" s="7" t="s">
        <v>16145</v>
      </c>
      <c r="AL1624" s="7" t="s">
        <v>50</v>
      </c>
      <c r="AM1624" s="7" t="s">
        <v>16146</v>
      </c>
      <c r="AN1624" s="7" t="s">
        <v>66</v>
      </c>
      <c r="AO1624" s="7" t="s">
        <v>16147</v>
      </c>
      <c r="AP1624" s="8" t="s">
        <v>16148</v>
      </c>
      <c r="AQ1624" s="7" t="s">
        <v>50</v>
      </c>
      <c r="AR1624" s="7" t="s">
        <v>50</v>
      </c>
    </row>
    <row r="1625" spans="1:44" ht="15" thickBot="1">
      <c r="A1625" s="10" t="s">
        <v>16149</v>
      </c>
      <c r="B1625" s="13">
        <v>78</v>
      </c>
      <c r="C1625" s="12">
        <v>44792</v>
      </c>
      <c r="D1625" s="13" t="s">
        <v>45</v>
      </c>
      <c r="E1625" s="13" t="s">
        <v>46</v>
      </c>
      <c r="F1625" s="13" t="s">
        <v>70</v>
      </c>
      <c r="G1625" s="26" t="s">
        <v>54946</v>
      </c>
      <c r="H1625" s="13" t="s">
        <v>50</v>
      </c>
      <c r="I1625" s="13" t="s">
        <v>50</v>
      </c>
      <c r="J1625" s="12">
        <v>45505</v>
      </c>
      <c r="K1625" s="13" t="s">
        <v>50</v>
      </c>
      <c r="L1625" s="13" t="s">
        <v>467</v>
      </c>
      <c r="M1625" s="13" t="s">
        <v>2850</v>
      </c>
      <c r="N1625" s="13" t="s">
        <v>1473</v>
      </c>
      <c r="O1625" s="13" t="s">
        <v>16150</v>
      </c>
      <c r="P1625" s="11">
        <v>20261</v>
      </c>
      <c r="Q1625" s="13" t="s">
        <v>1001</v>
      </c>
      <c r="R1625" s="33" t="s">
        <v>16151</v>
      </c>
      <c r="S1625" s="33" t="s">
        <v>16152</v>
      </c>
      <c r="T1625" s="13" t="s">
        <v>16153</v>
      </c>
      <c r="U1625" s="13" t="s">
        <v>50</v>
      </c>
      <c r="V1625" s="13">
        <v>30000000</v>
      </c>
      <c r="W1625" s="13" t="s">
        <v>60</v>
      </c>
      <c r="X1625" s="13">
        <v>30000000</v>
      </c>
      <c r="Y1625" s="13" t="s">
        <v>467</v>
      </c>
      <c r="Z1625" s="13">
        <v>2</v>
      </c>
      <c r="AA1625" s="13">
        <v>30000000</v>
      </c>
      <c r="AB1625" s="13" t="s">
        <v>60</v>
      </c>
      <c r="AC1625" s="13">
        <v>30000000</v>
      </c>
      <c r="AD1625" s="13" t="s">
        <v>467</v>
      </c>
      <c r="AE1625" s="13">
        <v>30000000</v>
      </c>
      <c r="AF1625" s="13" t="s">
        <v>60</v>
      </c>
      <c r="AG1625" s="13">
        <v>30000000</v>
      </c>
      <c r="AH1625" s="13">
        <v>30000000</v>
      </c>
      <c r="AI1625" s="13" t="s">
        <v>60</v>
      </c>
      <c r="AJ1625" s="13">
        <v>30000000</v>
      </c>
      <c r="AK1625" s="13" t="s">
        <v>16154</v>
      </c>
      <c r="AL1625" s="13" t="s">
        <v>50</v>
      </c>
      <c r="AM1625" s="13" t="s">
        <v>16155</v>
      </c>
      <c r="AN1625" s="13" t="s">
        <v>66</v>
      </c>
      <c r="AO1625" s="13" t="s">
        <v>16156</v>
      </c>
      <c r="AP1625" s="14" t="s">
        <v>16157</v>
      </c>
      <c r="AQ1625" s="13" t="s">
        <v>50</v>
      </c>
      <c r="AR1625" s="13" t="s">
        <v>50</v>
      </c>
    </row>
    <row r="1626" spans="1:44" ht="15" thickBot="1">
      <c r="A1626" s="4" t="s">
        <v>16158</v>
      </c>
      <c r="B1626" s="7" t="s">
        <v>50</v>
      </c>
      <c r="C1626" s="6">
        <v>44516</v>
      </c>
      <c r="D1626" s="7" t="s">
        <v>45</v>
      </c>
      <c r="E1626" s="7" t="s">
        <v>46</v>
      </c>
      <c r="F1626" s="7" t="s">
        <v>70</v>
      </c>
      <c r="G1626" s="7" t="s">
        <v>145</v>
      </c>
      <c r="H1626" s="7" t="s">
        <v>50</v>
      </c>
      <c r="I1626" s="7" t="s">
        <v>50</v>
      </c>
      <c r="J1626" s="6">
        <v>45505</v>
      </c>
      <c r="K1626" s="7" t="s">
        <v>50</v>
      </c>
      <c r="L1626" s="7" t="s">
        <v>467</v>
      </c>
      <c r="M1626" s="7" t="s">
        <v>2466</v>
      </c>
      <c r="N1626" s="7" t="s">
        <v>16159</v>
      </c>
      <c r="O1626" s="7" t="s">
        <v>16160</v>
      </c>
      <c r="P1626" s="5">
        <v>20439</v>
      </c>
      <c r="Q1626" s="7" t="s">
        <v>245</v>
      </c>
      <c r="R1626" s="34" t="s">
        <v>16161</v>
      </c>
      <c r="S1626" s="31" t="s">
        <v>50</v>
      </c>
      <c r="T1626" s="7" t="s">
        <v>16162</v>
      </c>
      <c r="U1626" s="7">
        <f>86-10-6973-5800</f>
        <v>-12697</v>
      </c>
      <c r="V1626" s="7">
        <v>100000000</v>
      </c>
      <c r="W1626" s="7" t="s">
        <v>2056</v>
      </c>
      <c r="X1626" s="7">
        <v>13804909</v>
      </c>
      <c r="Y1626" s="7" t="s">
        <v>467</v>
      </c>
      <c r="Z1626" s="7">
        <v>3</v>
      </c>
      <c r="AA1626" s="7">
        <v>100000000</v>
      </c>
      <c r="AB1626" s="7" t="s">
        <v>2056</v>
      </c>
      <c r="AC1626" s="7">
        <v>13804909</v>
      </c>
      <c r="AD1626" s="7" t="s">
        <v>467</v>
      </c>
      <c r="AE1626" s="7">
        <v>120000000</v>
      </c>
      <c r="AF1626" s="7" t="s">
        <v>2056</v>
      </c>
      <c r="AG1626" s="7">
        <v>16544072</v>
      </c>
      <c r="AH1626" s="7">
        <v>120000000</v>
      </c>
      <c r="AI1626" s="7" t="s">
        <v>2056</v>
      </c>
      <c r="AJ1626" s="7">
        <v>16544072</v>
      </c>
      <c r="AK1626" s="7" t="s">
        <v>16163</v>
      </c>
      <c r="AL1626" s="7" t="s">
        <v>50</v>
      </c>
      <c r="AM1626" s="7" t="s">
        <v>16164</v>
      </c>
      <c r="AN1626" s="7" t="s">
        <v>66</v>
      </c>
      <c r="AO1626" s="7" t="s">
        <v>16165</v>
      </c>
      <c r="AP1626" s="7" t="s">
        <v>50</v>
      </c>
      <c r="AQ1626" s="22" t="s">
        <v>16166</v>
      </c>
      <c r="AR1626" s="7" t="s">
        <v>50</v>
      </c>
    </row>
    <row r="1627" spans="1:44" ht="15" thickBot="1">
      <c r="A1627" s="10" t="s">
        <v>16167</v>
      </c>
      <c r="B1627" s="11">
        <v>877935</v>
      </c>
      <c r="C1627" s="12">
        <v>43101</v>
      </c>
      <c r="D1627" s="13" t="s">
        <v>45</v>
      </c>
      <c r="E1627" s="13" t="s">
        <v>46</v>
      </c>
      <c r="F1627" s="13" t="s">
        <v>70</v>
      </c>
      <c r="G1627" s="13" t="s">
        <v>50</v>
      </c>
      <c r="H1627" s="13" t="s">
        <v>16168</v>
      </c>
      <c r="I1627" s="13" t="s">
        <v>50</v>
      </c>
      <c r="J1627" s="12">
        <v>45505</v>
      </c>
      <c r="K1627" s="13" t="s">
        <v>50</v>
      </c>
      <c r="L1627" s="13" t="s">
        <v>1471</v>
      </c>
      <c r="M1627" s="13" t="s">
        <v>50</v>
      </c>
      <c r="N1627" s="13" t="s">
        <v>16169</v>
      </c>
      <c r="O1627" s="13" t="s">
        <v>16170</v>
      </c>
      <c r="P1627" s="11">
        <v>20540</v>
      </c>
      <c r="Q1627" s="13" t="s">
        <v>566</v>
      </c>
      <c r="R1627" s="33" t="s">
        <v>16171</v>
      </c>
      <c r="S1627" s="33" t="s">
        <v>16172</v>
      </c>
      <c r="T1627" s="13" t="s">
        <v>50</v>
      </c>
      <c r="U1627" s="13" t="s">
        <v>50</v>
      </c>
      <c r="V1627" s="13">
        <v>15250000</v>
      </c>
      <c r="W1627" s="13" t="s">
        <v>60</v>
      </c>
      <c r="X1627" s="13">
        <v>15250000</v>
      </c>
      <c r="Y1627" s="13" t="s">
        <v>50</v>
      </c>
      <c r="Z1627" s="13">
        <v>1</v>
      </c>
      <c r="AA1627" s="13">
        <v>15250000</v>
      </c>
      <c r="AB1627" s="13" t="s">
        <v>60</v>
      </c>
      <c r="AC1627" s="13">
        <v>15250000</v>
      </c>
      <c r="AD1627" s="13" t="s">
        <v>1471</v>
      </c>
      <c r="AE1627" s="13">
        <v>15250000</v>
      </c>
      <c r="AF1627" s="13" t="s">
        <v>60</v>
      </c>
      <c r="AG1627" s="13">
        <v>15250000</v>
      </c>
      <c r="AH1627" s="13">
        <v>15250000</v>
      </c>
      <c r="AI1627" s="13" t="s">
        <v>60</v>
      </c>
      <c r="AJ1627" s="13">
        <v>15250000</v>
      </c>
      <c r="AK1627" s="13" t="s">
        <v>16173</v>
      </c>
      <c r="AL1627" s="13" t="s">
        <v>50</v>
      </c>
      <c r="AM1627" s="13" t="s">
        <v>16174</v>
      </c>
      <c r="AN1627" s="13" t="s">
        <v>66</v>
      </c>
      <c r="AO1627" s="13" t="s">
        <v>16175</v>
      </c>
      <c r="AP1627" s="13" t="s">
        <v>50</v>
      </c>
      <c r="AQ1627" s="21" t="s">
        <v>16176</v>
      </c>
      <c r="AR1627" s="13" t="s">
        <v>50</v>
      </c>
    </row>
    <row r="1628" spans="1:44" ht="15" thickBot="1">
      <c r="A1628" s="4" t="s">
        <v>16177</v>
      </c>
      <c r="B1628" s="7" t="s">
        <v>50</v>
      </c>
      <c r="C1628" s="6">
        <v>44927</v>
      </c>
      <c r="D1628" s="7" t="s">
        <v>45</v>
      </c>
      <c r="E1628" s="7" t="s">
        <v>46</v>
      </c>
      <c r="F1628" s="7" t="s">
        <v>70</v>
      </c>
      <c r="G1628" s="26" t="s">
        <v>54946</v>
      </c>
      <c r="H1628" s="7" t="s">
        <v>50</v>
      </c>
      <c r="I1628" s="7" t="s">
        <v>50</v>
      </c>
      <c r="J1628" s="6">
        <v>45510</v>
      </c>
      <c r="K1628" s="7" t="s">
        <v>50</v>
      </c>
      <c r="L1628" s="7" t="s">
        <v>467</v>
      </c>
      <c r="M1628" s="7" t="s">
        <v>16178</v>
      </c>
      <c r="N1628" s="7" t="s">
        <v>2653</v>
      </c>
      <c r="O1628" s="7" t="s">
        <v>16179</v>
      </c>
      <c r="P1628" s="5">
        <v>20635</v>
      </c>
      <c r="Q1628" s="7" t="s">
        <v>166</v>
      </c>
      <c r="R1628" s="34" t="s">
        <v>16180</v>
      </c>
      <c r="S1628" s="34" t="s">
        <v>16181</v>
      </c>
      <c r="T1628" s="7" t="s">
        <v>16182</v>
      </c>
      <c r="U1628" s="7" t="s">
        <v>50</v>
      </c>
      <c r="V1628" s="7">
        <v>2000000</v>
      </c>
      <c r="W1628" s="7" t="s">
        <v>60</v>
      </c>
      <c r="X1628" s="7">
        <v>2000000</v>
      </c>
      <c r="Y1628" s="7" t="s">
        <v>467</v>
      </c>
      <c r="Z1628" s="7">
        <v>1</v>
      </c>
      <c r="AA1628" s="7">
        <v>2000000</v>
      </c>
      <c r="AB1628" s="7" t="s">
        <v>60</v>
      </c>
      <c r="AC1628" s="7">
        <v>2000000</v>
      </c>
      <c r="AD1628" s="7" t="s">
        <v>467</v>
      </c>
      <c r="AE1628" s="7">
        <v>2000000</v>
      </c>
      <c r="AF1628" s="7" t="s">
        <v>60</v>
      </c>
      <c r="AG1628" s="7">
        <v>2000000</v>
      </c>
      <c r="AH1628" s="7">
        <v>2000000</v>
      </c>
      <c r="AI1628" s="7" t="s">
        <v>60</v>
      </c>
      <c r="AJ1628" s="7">
        <v>2000000</v>
      </c>
      <c r="AK1628" s="7" t="s">
        <v>16183</v>
      </c>
      <c r="AL1628" s="7" t="s">
        <v>50</v>
      </c>
      <c r="AM1628" s="7" t="s">
        <v>16184</v>
      </c>
      <c r="AN1628" s="7" t="s">
        <v>66</v>
      </c>
      <c r="AO1628" s="7" t="s">
        <v>16185</v>
      </c>
      <c r="AP1628" s="22" t="s">
        <v>16186</v>
      </c>
      <c r="AQ1628" s="7" t="s">
        <v>50</v>
      </c>
      <c r="AR1628" s="7" t="s">
        <v>50</v>
      </c>
    </row>
    <row r="1629" spans="1:44" ht="15" thickBot="1">
      <c r="A1629" s="10" t="s">
        <v>16187</v>
      </c>
      <c r="B1629" s="11">
        <v>113371</v>
      </c>
      <c r="C1629" s="13" t="s">
        <v>1149</v>
      </c>
      <c r="D1629" s="13" t="s">
        <v>45</v>
      </c>
      <c r="E1629" s="13" t="s">
        <v>50</v>
      </c>
      <c r="F1629" s="13" t="s">
        <v>70</v>
      </c>
      <c r="G1629" s="13" t="s">
        <v>176</v>
      </c>
      <c r="H1629" s="13" t="s">
        <v>15924</v>
      </c>
      <c r="I1629" s="13" t="s">
        <v>50</v>
      </c>
      <c r="J1629" s="12">
        <v>45510</v>
      </c>
      <c r="K1629" s="13" t="s">
        <v>50</v>
      </c>
      <c r="L1629" s="13" t="s">
        <v>52</v>
      </c>
      <c r="M1629" s="13" t="s">
        <v>16188</v>
      </c>
      <c r="N1629" s="13" t="s">
        <v>16189</v>
      </c>
      <c r="O1629" s="13" t="s">
        <v>16190</v>
      </c>
      <c r="P1629" s="11">
        <v>20655</v>
      </c>
      <c r="Q1629" s="13" t="s">
        <v>1080</v>
      </c>
      <c r="R1629" s="33" t="s">
        <v>16191</v>
      </c>
      <c r="S1629" s="33" t="s">
        <v>16192</v>
      </c>
      <c r="T1629" s="13" t="s">
        <v>50</v>
      </c>
      <c r="U1629" s="13" t="s">
        <v>50</v>
      </c>
      <c r="V1629" s="13">
        <v>1500000</v>
      </c>
      <c r="W1629" s="13" t="s">
        <v>60</v>
      </c>
      <c r="X1629" s="13">
        <v>1500000</v>
      </c>
      <c r="Y1629" s="13" t="s">
        <v>50</v>
      </c>
      <c r="Z1629" s="13">
        <v>3</v>
      </c>
      <c r="AA1629" s="13" t="s">
        <v>50</v>
      </c>
      <c r="AB1629" s="13" t="s">
        <v>50</v>
      </c>
      <c r="AC1629" s="13" t="s">
        <v>50</v>
      </c>
      <c r="AD1629" s="13" t="s">
        <v>50</v>
      </c>
      <c r="AE1629" s="13" t="s">
        <v>50</v>
      </c>
      <c r="AF1629" s="13" t="s">
        <v>50</v>
      </c>
      <c r="AG1629" s="13" t="s">
        <v>50</v>
      </c>
      <c r="AH1629" s="13">
        <v>4200000</v>
      </c>
      <c r="AI1629" s="13" t="s">
        <v>60</v>
      </c>
      <c r="AJ1629" s="13">
        <v>4200000</v>
      </c>
      <c r="AK1629" s="13" t="s">
        <v>16193</v>
      </c>
      <c r="AL1629" s="13" t="s">
        <v>50</v>
      </c>
      <c r="AM1629" s="13" t="s">
        <v>16194</v>
      </c>
      <c r="AN1629" s="13" t="s">
        <v>66</v>
      </c>
      <c r="AO1629" s="13" t="s">
        <v>16195</v>
      </c>
      <c r="AP1629" s="14" t="s">
        <v>16196</v>
      </c>
      <c r="AQ1629" s="13" t="s">
        <v>50</v>
      </c>
      <c r="AR1629" s="13" t="s">
        <v>50</v>
      </c>
    </row>
    <row r="1630" spans="1:44" ht="15" thickBot="1">
      <c r="A1630" s="4" t="s">
        <v>16197</v>
      </c>
      <c r="B1630" s="5">
        <v>17956</v>
      </c>
      <c r="C1630" s="6">
        <v>43979</v>
      </c>
      <c r="D1630" s="7" t="s">
        <v>45</v>
      </c>
      <c r="E1630" s="7" t="s">
        <v>46</v>
      </c>
      <c r="F1630" s="7" t="s">
        <v>70</v>
      </c>
      <c r="G1630" s="27" t="s">
        <v>54945</v>
      </c>
      <c r="H1630" s="7" t="s">
        <v>50</v>
      </c>
      <c r="I1630" s="7" t="s">
        <v>50</v>
      </c>
      <c r="J1630" s="6">
        <v>45513</v>
      </c>
      <c r="K1630" s="7" t="s">
        <v>50</v>
      </c>
      <c r="L1630" s="7" t="s">
        <v>467</v>
      </c>
      <c r="M1630" s="7" t="s">
        <v>16198</v>
      </c>
      <c r="N1630" s="7" t="s">
        <v>2941</v>
      </c>
      <c r="O1630" s="7" t="s">
        <v>16199</v>
      </c>
      <c r="P1630" s="5">
        <v>20778</v>
      </c>
      <c r="Q1630" s="7" t="s">
        <v>245</v>
      </c>
      <c r="R1630" s="34" t="s">
        <v>16200</v>
      </c>
      <c r="S1630" s="34" t="s">
        <v>16201</v>
      </c>
      <c r="T1630" s="7" t="s">
        <v>16202</v>
      </c>
      <c r="U1630" s="7" t="s">
        <v>50</v>
      </c>
      <c r="V1630" s="7">
        <v>600000000</v>
      </c>
      <c r="W1630" s="7" t="s">
        <v>2946</v>
      </c>
      <c r="X1630" s="7">
        <v>439617</v>
      </c>
      <c r="Y1630" s="7" t="s">
        <v>467</v>
      </c>
      <c r="Z1630" s="7">
        <v>3</v>
      </c>
      <c r="AA1630" s="7">
        <v>600000000</v>
      </c>
      <c r="AB1630" s="7" t="s">
        <v>2946</v>
      </c>
      <c r="AC1630" s="7">
        <v>439617</v>
      </c>
      <c r="AD1630" s="7" t="s">
        <v>467</v>
      </c>
      <c r="AE1630" s="7">
        <v>739617</v>
      </c>
      <c r="AF1630" s="7" t="s">
        <v>60</v>
      </c>
      <c r="AG1630" s="7">
        <v>739617</v>
      </c>
      <c r="AH1630" s="7">
        <v>739617</v>
      </c>
      <c r="AI1630" s="7" t="s">
        <v>60</v>
      </c>
      <c r="AJ1630" s="7">
        <v>739617</v>
      </c>
      <c r="AK1630" s="7" t="s">
        <v>16203</v>
      </c>
      <c r="AL1630" s="7" t="s">
        <v>50</v>
      </c>
      <c r="AM1630" s="7" t="s">
        <v>16204</v>
      </c>
      <c r="AN1630" s="7" t="s">
        <v>66</v>
      </c>
      <c r="AO1630" s="7" t="s">
        <v>50</v>
      </c>
      <c r="AP1630" s="8" t="s">
        <v>16205</v>
      </c>
      <c r="AQ1630" s="7" t="s">
        <v>50</v>
      </c>
      <c r="AR1630" s="7" t="s">
        <v>255</v>
      </c>
    </row>
    <row r="1631" spans="1:44" ht="15" thickBot="1">
      <c r="A1631" s="10" t="s">
        <v>10086</v>
      </c>
      <c r="B1631" s="13" t="s">
        <v>50</v>
      </c>
      <c r="C1631" s="12">
        <v>44558</v>
      </c>
      <c r="D1631" s="13" t="s">
        <v>45</v>
      </c>
      <c r="E1631" s="13" t="s">
        <v>46</v>
      </c>
      <c r="F1631" s="13" t="s">
        <v>70</v>
      </c>
      <c r="G1631" s="27" t="s">
        <v>54945</v>
      </c>
      <c r="H1631" s="13" t="s">
        <v>50</v>
      </c>
      <c r="I1631" s="13" t="s">
        <v>50</v>
      </c>
      <c r="J1631" s="12">
        <v>45508</v>
      </c>
      <c r="K1631" s="13" t="s">
        <v>50</v>
      </c>
      <c r="L1631" s="13" t="s">
        <v>467</v>
      </c>
      <c r="M1631" s="13" t="s">
        <v>16206</v>
      </c>
      <c r="N1631" s="13" t="s">
        <v>5306</v>
      </c>
      <c r="O1631" s="13" t="s">
        <v>10088</v>
      </c>
      <c r="P1631" s="11">
        <v>20813</v>
      </c>
      <c r="Q1631" s="13" t="s">
        <v>245</v>
      </c>
      <c r="R1631" s="33" t="s">
        <v>10089</v>
      </c>
      <c r="S1631" s="33" t="s">
        <v>10090</v>
      </c>
      <c r="T1631" s="13" t="s">
        <v>10091</v>
      </c>
      <c r="U1631" s="13">
        <v>919000466777</v>
      </c>
      <c r="V1631" s="13" t="s">
        <v>50</v>
      </c>
      <c r="W1631" s="13" t="s">
        <v>50</v>
      </c>
      <c r="X1631" s="13" t="s">
        <v>50</v>
      </c>
      <c r="Y1631" s="13" t="s">
        <v>467</v>
      </c>
      <c r="Z1631" s="13">
        <v>3</v>
      </c>
      <c r="AA1631" s="13" t="s">
        <v>50</v>
      </c>
      <c r="AB1631" s="13" t="s">
        <v>50</v>
      </c>
      <c r="AC1631" s="13" t="s">
        <v>50</v>
      </c>
      <c r="AD1631" s="13" t="s">
        <v>467</v>
      </c>
      <c r="AE1631" s="13" t="s">
        <v>50</v>
      </c>
      <c r="AF1631" s="13" t="s">
        <v>50</v>
      </c>
      <c r="AG1631" s="13" t="s">
        <v>50</v>
      </c>
      <c r="AH1631" s="13">
        <v>150000</v>
      </c>
      <c r="AI1631" s="13" t="s">
        <v>60</v>
      </c>
      <c r="AJ1631" s="13">
        <v>150000</v>
      </c>
      <c r="AK1631" s="13" t="s">
        <v>50</v>
      </c>
      <c r="AL1631" s="13" t="s">
        <v>50</v>
      </c>
      <c r="AM1631" s="13" t="s">
        <v>10092</v>
      </c>
      <c r="AN1631" s="13" t="s">
        <v>993</v>
      </c>
      <c r="AO1631" s="13" t="s">
        <v>10091</v>
      </c>
      <c r="AP1631" s="21" t="s">
        <v>10093</v>
      </c>
      <c r="AQ1631" s="13" t="s">
        <v>50</v>
      </c>
      <c r="AR1631" s="13" t="s">
        <v>50</v>
      </c>
    </row>
    <row r="1632" spans="1:44" ht="15" thickBot="1">
      <c r="A1632" s="4" t="s">
        <v>16207</v>
      </c>
      <c r="B1632" s="7" t="s">
        <v>50</v>
      </c>
      <c r="C1632" s="6">
        <v>40544</v>
      </c>
      <c r="D1632" s="7" t="s">
        <v>45</v>
      </c>
      <c r="E1632" s="7" t="s">
        <v>46</v>
      </c>
      <c r="F1632" s="7" t="s">
        <v>70</v>
      </c>
      <c r="G1632" s="26" t="s">
        <v>54946</v>
      </c>
      <c r="H1632" s="7" t="s">
        <v>50</v>
      </c>
      <c r="I1632" s="7" t="s">
        <v>50</v>
      </c>
      <c r="J1632" s="6">
        <v>45510</v>
      </c>
      <c r="K1632" s="7" t="s">
        <v>116</v>
      </c>
      <c r="L1632" s="7" t="s">
        <v>73</v>
      </c>
      <c r="M1632" s="7" t="s">
        <v>613</v>
      </c>
      <c r="N1632" s="7" t="s">
        <v>2563</v>
      </c>
      <c r="O1632" s="7" t="s">
        <v>16208</v>
      </c>
      <c r="P1632" s="5">
        <v>20935</v>
      </c>
      <c r="Q1632" s="7" t="s">
        <v>360</v>
      </c>
      <c r="R1632" s="34" t="s">
        <v>16209</v>
      </c>
      <c r="S1632" s="34" t="s">
        <v>16210</v>
      </c>
      <c r="T1632" s="7" t="s">
        <v>16211</v>
      </c>
      <c r="U1632" s="7">
        <v>4989414248890</v>
      </c>
      <c r="V1632" s="7" t="s">
        <v>50</v>
      </c>
      <c r="W1632" s="7" t="s">
        <v>50</v>
      </c>
      <c r="X1632" s="7" t="s">
        <v>50</v>
      </c>
      <c r="Y1632" s="7" t="s">
        <v>81</v>
      </c>
      <c r="Z1632" s="7">
        <v>3</v>
      </c>
      <c r="AA1632" s="7" t="s">
        <v>50</v>
      </c>
      <c r="AB1632" s="7" t="s">
        <v>50</v>
      </c>
      <c r="AC1632" s="7" t="s">
        <v>50</v>
      </c>
      <c r="AD1632" s="7" t="s">
        <v>73</v>
      </c>
      <c r="AE1632" s="7">
        <v>18500000</v>
      </c>
      <c r="AF1632" s="7" t="s">
        <v>209</v>
      </c>
      <c r="AG1632" s="7">
        <v>20513571</v>
      </c>
      <c r="AH1632" s="7">
        <v>18500000</v>
      </c>
      <c r="AI1632" s="7" t="s">
        <v>209</v>
      </c>
      <c r="AJ1632" s="7">
        <v>20513571</v>
      </c>
      <c r="AK1632" s="7" t="s">
        <v>16212</v>
      </c>
      <c r="AL1632" s="7" t="s">
        <v>50</v>
      </c>
      <c r="AM1632" s="7" t="s">
        <v>16213</v>
      </c>
      <c r="AN1632" s="7" t="s">
        <v>66</v>
      </c>
      <c r="AO1632" s="7" t="s">
        <v>16214</v>
      </c>
      <c r="AP1632" s="7" t="s">
        <v>50</v>
      </c>
      <c r="AQ1632" s="22" t="s">
        <v>16215</v>
      </c>
      <c r="AR1632" s="7" t="s">
        <v>50</v>
      </c>
    </row>
    <row r="1633" spans="1:44" ht="15" thickBot="1">
      <c r="A1633" s="10" t="s">
        <v>16216</v>
      </c>
      <c r="B1633" s="13" t="s">
        <v>50</v>
      </c>
      <c r="C1633" s="12">
        <v>43831</v>
      </c>
      <c r="D1633" s="13" t="s">
        <v>45</v>
      </c>
      <c r="E1633" s="13" t="s">
        <v>46</v>
      </c>
      <c r="F1633" s="13" t="s">
        <v>70</v>
      </c>
      <c r="G1633" s="26" t="s">
        <v>54946</v>
      </c>
      <c r="H1633" s="13" t="s">
        <v>2619</v>
      </c>
      <c r="I1633" s="13" t="s">
        <v>50</v>
      </c>
      <c r="J1633" s="12">
        <v>45511</v>
      </c>
      <c r="K1633" s="13" t="s">
        <v>116</v>
      </c>
      <c r="L1633" s="13" t="s">
        <v>131</v>
      </c>
      <c r="M1633" s="13" t="s">
        <v>16217</v>
      </c>
      <c r="N1633" s="13" t="s">
        <v>16218</v>
      </c>
      <c r="O1633" s="13" t="s">
        <v>16219</v>
      </c>
      <c r="P1633" s="11">
        <v>20948</v>
      </c>
      <c r="Q1633" s="13" t="s">
        <v>520</v>
      </c>
      <c r="R1633" s="30" t="s">
        <v>16220</v>
      </c>
      <c r="S1633" s="33" t="s">
        <v>16221</v>
      </c>
      <c r="T1633" s="13" t="s">
        <v>50</v>
      </c>
      <c r="U1633" s="13" t="s">
        <v>50</v>
      </c>
      <c r="V1633" s="13">
        <v>5000000</v>
      </c>
      <c r="W1633" s="13" t="s">
        <v>60</v>
      </c>
      <c r="X1633" s="13">
        <v>5000000</v>
      </c>
      <c r="Y1633" s="13" t="s">
        <v>50</v>
      </c>
      <c r="Z1633" s="13">
        <v>3</v>
      </c>
      <c r="AA1633" s="13">
        <v>12001658</v>
      </c>
      <c r="AB1633" s="13" t="s">
        <v>60</v>
      </c>
      <c r="AC1633" s="13">
        <v>12001658</v>
      </c>
      <c r="AD1633" s="13" t="s">
        <v>178</v>
      </c>
      <c r="AE1633" s="13">
        <v>12001658</v>
      </c>
      <c r="AF1633" s="13" t="s">
        <v>60</v>
      </c>
      <c r="AG1633" s="13">
        <v>12001658</v>
      </c>
      <c r="AH1633" s="13">
        <v>21301658</v>
      </c>
      <c r="AI1633" s="13" t="s">
        <v>60</v>
      </c>
      <c r="AJ1633" s="13">
        <v>21301658</v>
      </c>
      <c r="AK1633" s="13" t="s">
        <v>50</v>
      </c>
      <c r="AL1633" s="13" t="s">
        <v>50</v>
      </c>
      <c r="AM1633" s="13" t="s">
        <v>16222</v>
      </c>
      <c r="AN1633" s="13" t="s">
        <v>993</v>
      </c>
      <c r="AO1633" s="13" t="s">
        <v>16223</v>
      </c>
      <c r="AP1633" s="21" t="s">
        <v>16224</v>
      </c>
      <c r="AQ1633" s="13" t="s">
        <v>50</v>
      </c>
      <c r="AR1633" s="13" t="s">
        <v>50</v>
      </c>
    </row>
    <row r="1634" spans="1:44" ht="15" thickBot="1">
      <c r="A1634" s="4" t="s">
        <v>16225</v>
      </c>
      <c r="B1634" s="7">
        <v>19</v>
      </c>
      <c r="C1634" s="6">
        <v>40179</v>
      </c>
      <c r="D1634" s="7" t="s">
        <v>45</v>
      </c>
      <c r="E1634" s="7" t="s">
        <v>46</v>
      </c>
      <c r="F1634" s="7" t="s">
        <v>70</v>
      </c>
      <c r="G1634" s="7" t="s">
        <v>87</v>
      </c>
      <c r="H1634" s="7" t="s">
        <v>16226</v>
      </c>
      <c r="I1634" s="7" t="s">
        <v>50</v>
      </c>
      <c r="J1634" s="6">
        <v>45506</v>
      </c>
      <c r="K1634" s="7" t="s">
        <v>50</v>
      </c>
      <c r="L1634" s="7" t="s">
        <v>131</v>
      </c>
      <c r="M1634" s="7" t="s">
        <v>16227</v>
      </c>
      <c r="N1634" s="7" t="s">
        <v>5435</v>
      </c>
      <c r="O1634" s="7" t="s">
        <v>16228</v>
      </c>
      <c r="P1634" s="5">
        <v>21087</v>
      </c>
      <c r="Q1634" s="7" t="s">
        <v>383</v>
      </c>
      <c r="R1634" s="34" t="s">
        <v>16229</v>
      </c>
      <c r="S1634" s="34" t="s">
        <v>16230</v>
      </c>
      <c r="T1634" s="7" t="s">
        <v>50</v>
      </c>
      <c r="U1634" s="7" t="s">
        <v>50</v>
      </c>
      <c r="V1634" s="7">
        <v>900000</v>
      </c>
      <c r="W1634" s="7" t="s">
        <v>60</v>
      </c>
      <c r="X1634" s="7">
        <v>900000</v>
      </c>
      <c r="Y1634" s="7" t="s">
        <v>50</v>
      </c>
      <c r="Z1634" s="7">
        <v>3</v>
      </c>
      <c r="AA1634" s="7">
        <v>1935000</v>
      </c>
      <c r="AB1634" s="7" t="s">
        <v>60</v>
      </c>
      <c r="AC1634" s="7">
        <v>1935000</v>
      </c>
      <c r="AD1634" s="7" t="s">
        <v>178</v>
      </c>
      <c r="AE1634" s="7">
        <v>1935000</v>
      </c>
      <c r="AF1634" s="7" t="s">
        <v>60</v>
      </c>
      <c r="AG1634" s="7">
        <v>1935000</v>
      </c>
      <c r="AH1634" s="7">
        <v>2835000</v>
      </c>
      <c r="AI1634" s="7" t="s">
        <v>60</v>
      </c>
      <c r="AJ1634" s="7">
        <v>2835000</v>
      </c>
      <c r="AK1634" s="7" t="s">
        <v>16231</v>
      </c>
      <c r="AL1634" s="7" t="s">
        <v>50</v>
      </c>
      <c r="AM1634" s="7" t="s">
        <v>16232</v>
      </c>
      <c r="AN1634" s="7" t="s">
        <v>66</v>
      </c>
      <c r="AO1634" s="7" t="s">
        <v>16233</v>
      </c>
      <c r="AP1634" s="7" t="s">
        <v>50</v>
      </c>
      <c r="AQ1634" s="22" t="s">
        <v>16234</v>
      </c>
      <c r="AR1634" s="7" t="s">
        <v>50</v>
      </c>
    </row>
    <row r="1635" spans="1:44" ht="15" thickBot="1">
      <c r="A1635" s="10" t="s">
        <v>16235</v>
      </c>
      <c r="B1635" s="13" t="s">
        <v>50</v>
      </c>
      <c r="C1635" s="12">
        <v>44927</v>
      </c>
      <c r="D1635" s="13" t="s">
        <v>45</v>
      </c>
      <c r="E1635" s="13" t="s">
        <v>46</v>
      </c>
      <c r="F1635" s="13" t="s">
        <v>70</v>
      </c>
      <c r="G1635" s="26" t="s">
        <v>54946</v>
      </c>
      <c r="H1635" s="13" t="s">
        <v>50</v>
      </c>
      <c r="I1635" s="13" t="s">
        <v>50</v>
      </c>
      <c r="J1635" s="12">
        <v>45509</v>
      </c>
      <c r="K1635" s="13" t="s">
        <v>50</v>
      </c>
      <c r="L1635" s="13" t="s">
        <v>4836</v>
      </c>
      <c r="M1635" s="13" t="s">
        <v>4250</v>
      </c>
      <c r="N1635" s="13" t="s">
        <v>421</v>
      </c>
      <c r="O1635" s="13" t="s">
        <v>16236</v>
      </c>
      <c r="P1635" s="11">
        <v>21097</v>
      </c>
      <c r="Q1635" s="13" t="s">
        <v>245</v>
      </c>
      <c r="R1635" s="30" t="s">
        <v>16237</v>
      </c>
      <c r="S1635" s="33" t="s">
        <v>16238</v>
      </c>
      <c r="T1635" s="13" t="s">
        <v>50</v>
      </c>
      <c r="U1635" s="13" t="s">
        <v>50</v>
      </c>
      <c r="V1635" s="13">
        <v>2500000</v>
      </c>
      <c r="W1635" s="13" t="s">
        <v>60</v>
      </c>
      <c r="X1635" s="13">
        <v>2500000</v>
      </c>
      <c r="Y1635" s="13" t="s">
        <v>467</v>
      </c>
      <c r="Z1635" s="13">
        <v>1</v>
      </c>
      <c r="AA1635" s="13">
        <v>2500000</v>
      </c>
      <c r="AB1635" s="13" t="s">
        <v>60</v>
      </c>
      <c r="AC1635" s="13">
        <v>2500000</v>
      </c>
      <c r="AD1635" s="13" t="s">
        <v>4836</v>
      </c>
      <c r="AE1635" s="13">
        <v>2500000</v>
      </c>
      <c r="AF1635" s="13" t="s">
        <v>60</v>
      </c>
      <c r="AG1635" s="13">
        <v>2500000</v>
      </c>
      <c r="AH1635" s="13">
        <v>2500000</v>
      </c>
      <c r="AI1635" s="13" t="s">
        <v>60</v>
      </c>
      <c r="AJ1635" s="13">
        <v>2500000</v>
      </c>
      <c r="AK1635" s="13" t="s">
        <v>50</v>
      </c>
      <c r="AL1635" s="13" t="s">
        <v>50</v>
      </c>
      <c r="AM1635" s="13" t="s">
        <v>16239</v>
      </c>
      <c r="AN1635" s="13" t="s">
        <v>66</v>
      </c>
      <c r="AO1635" s="13" t="s">
        <v>16240</v>
      </c>
      <c r="AP1635" s="14" t="s">
        <v>16241</v>
      </c>
      <c r="AQ1635" s="13" t="s">
        <v>50</v>
      </c>
      <c r="AR1635" s="13" t="s">
        <v>50</v>
      </c>
    </row>
    <row r="1636" spans="1:44" ht="15" thickBot="1">
      <c r="A1636" s="4" t="s">
        <v>16242</v>
      </c>
      <c r="B1636" s="7">
        <v>75</v>
      </c>
      <c r="C1636" s="6">
        <v>42736</v>
      </c>
      <c r="D1636" s="7" t="s">
        <v>45</v>
      </c>
      <c r="E1636" s="7" t="s">
        <v>46</v>
      </c>
      <c r="F1636" s="7" t="s">
        <v>70</v>
      </c>
      <c r="G1636" s="27" t="s">
        <v>54945</v>
      </c>
      <c r="H1636" s="7" t="s">
        <v>1091</v>
      </c>
      <c r="I1636" s="7" t="s">
        <v>50</v>
      </c>
      <c r="J1636" s="6">
        <v>45510</v>
      </c>
      <c r="K1636" s="7" t="s">
        <v>116</v>
      </c>
      <c r="L1636" s="7" t="s">
        <v>178</v>
      </c>
      <c r="M1636" s="7" t="s">
        <v>16243</v>
      </c>
      <c r="N1636" s="7" t="s">
        <v>730</v>
      </c>
      <c r="O1636" s="7" t="s">
        <v>16244</v>
      </c>
      <c r="P1636" s="5">
        <v>21116</v>
      </c>
      <c r="Q1636" s="7" t="s">
        <v>616</v>
      </c>
      <c r="R1636" s="34" t="s">
        <v>16245</v>
      </c>
      <c r="S1636" s="34" t="s">
        <v>16246</v>
      </c>
      <c r="T1636" s="7" t="s">
        <v>50</v>
      </c>
      <c r="U1636" s="7" t="s">
        <v>16247</v>
      </c>
      <c r="V1636" s="7" t="s">
        <v>50</v>
      </c>
      <c r="W1636" s="7" t="s">
        <v>50</v>
      </c>
      <c r="X1636" s="7" t="s">
        <v>50</v>
      </c>
      <c r="Y1636" s="7" t="s">
        <v>50</v>
      </c>
      <c r="Z1636" s="7">
        <v>3</v>
      </c>
      <c r="AA1636" s="7" t="s">
        <v>50</v>
      </c>
      <c r="AB1636" s="7" t="s">
        <v>50</v>
      </c>
      <c r="AC1636" s="7" t="s">
        <v>50</v>
      </c>
      <c r="AD1636" s="7" t="s">
        <v>178</v>
      </c>
      <c r="AE1636" s="7">
        <v>5200000</v>
      </c>
      <c r="AF1636" s="7" t="s">
        <v>60</v>
      </c>
      <c r="AG1636" s="7">
        <v>5200000</v>
      </c>
      <c r="AH1636" s="7">
        <v>5200000</v>
      </c>
      <c r="AI1636" s="7" t="s">
        <v>60</v>
      </c>
      <c r="AJ1636" s="7">
        <v>5200000</v>
      </c>
      <c r="AK1636" s="7" t="s">
        <v>16248</v>
      </c>
      <c r="AL1636" s="7" t="s">
        <v>50</v>
      </c>
      <c r="AM1636" s="7" t="s">
        <v>16249</v>
      </c>
      <c r="AN1636" s="7" t="s">
        <v>66</v>
      </c>
      <c r="AO1636" s="7" t="s">
        <v>16250</v>
      </c>
      <c r="AP1636" s="22" t="s">
        <v>16251</v>
      </c>
      <c r="AQ1636" s="7" t="s">
        <v>50</v>
      </c>
      <c r="AR1636" s="7" t="s">
        <v>50</v>
      </c>
    </row>
    <row r="1637" spans="1:44" ht="15" thickBot="1">
      <c r="A1637" s="10" t="s">
        <v>16252</v>
      </c>
      <c r="B1637" s="13" t="s">
        <v>50</v>
      </c>
      <c r="C1637" s="12">
        <v>36161</v>
      </c>
      <c r="D1637" s="13" t="s">
        <v>45</v>
      </c>
      <c r="E1637" s="13" t="s">
        <v>46</v>
      </c>
      <c r="F1637" s="13" t="s">
        <v>47</v>
      </c>
      <c r="G1637" s="13" t="s">
        <v>87</v>
      </c>
      <c r="H1637" s="13" t="s">
        <v>50</v>
      </c>
      <c r="I1637" s="13" t="s">
        <v>50</v>
      </c>
      <c r="J1637" s="12">
        <v>45512</v>
      </c>
      <c r="K1637" s="13" t="s">
        <v>191</v>
      </c>
      <c r="L1637" s="13" t="s">
        <v>162</v>
      </c>
      <c r="M1637" s="13" t="s">
        <v>16253</v>
      </c>
      <c r="N1637" s="13" t="s">
        <v>1954</v>
      </c>
      <c r="O1637" s="13" t="s">
        <v>16254</v>
      </c>
      <c r="P1637" s="11">
        <v>21334</v>
      </c>
      <c r="Q1637" s="13" t="s">
        <v>245</v>
      </c>
      <c r="R1637" s="33" t="s">
        <v>16255</v>
      </c>
      <c r="S1637" s="33" t="s">
        <v>16256</v>
      </c>
      <c r="T1637" s="13" t="s">
        <v>50</v>
      </c>
      <c r="U1637" s="13" t="s">
        <v>50</v>
      </c>
      <c r="V1637" s="13">
        <v>1000000000</v>
      </c>
      <c r="W1637" s="13" t="s">
        <v>1960</v>
      </c>
      <c r="X1637" s="13">
        <v>6842621</v>
      </c>
      <c r="Y1637" s="13" t="s">
        <v>61</v>
      </c>
      <c r="Z1637" s="13">
        <v>1</v>
      </c>
      <c r="AA1637" s="13" t="s">
        <v>50</v>
      </c>
      <c r="AB1637" s="13" t="s">
        <v>50</v>
      </c>
      <c r="AC1637" s="13" t="s">
        <v>50</v>
      </c>
      <c r="AD1637" s="13" t="s">
        <v>50</v>
      </c>
      <c r="AE1637" s="13" t="s">
        <v>50</v>
      </c>
      <c r="AF1637" s="13" t="s">
        <v>50</v>
      </c>
      <c r="AG1637" s="13" t="s">
        <v>50</v>
      </c>
      <c r="AH1637" s="13">
        <v>1000000000</v>
      </c>
      <c r="AI1637" s="13" t="s">
        <v>1960</v>
      </c>
      <c r="AJ1637" s="13">
        <v>6842621</v>
      </c>
      <c r="AK1637" s="13" t="s">
        <v>16257</v>
      </c>
      <c r="AL1637" s="13" t="s">
        <v>50</v>
      </c>
      <c r="AM1637" s="13" t="s">
        <v>16258</v>
      </c>
      <c r="AN1637" s="13" t="s">
        <v>738</v>
      </c>
      <c r="AO1637" s="13" t="s">
        <v>16259</v>
      </c>
      <c r="AP1637" s="21" t="s">
        <v>16260</v>
      </c>
      <c r="AQ1637" s="13" t="s">
        <v>50</v>
      </c>
      <c r="AR1637" s="13" t="s">
        <v>50</v>
      </c>
    </row>
    <row r="1638" spans="1:44" ht="15" thickBot="1">
      <c r="A1638" s="4" t="s">
        <v>16261</v>
      </c>
      <c r="B1638" s="7" t="s">
        <v>50</v>
      </c>
      <c r="C1638" s="7" t="s">
        <v>50</v>
      </c>
      <c r="D1638" s="7" t="s">
        <v>45</v>
      </c>
      <c r="E1638" s="7" t="s">
        <v>46</v>
      </c>
      <c r="F1638" s="7" t="s">
        <v>70</v>
      </c>
      <c r="G1638" s="7" t="s">
        <v>71</v>
      </c>
      <c r="H1638" s="7" t="s">
        <v>50</v>
      </c>
      <c r="I1638" s="7" t="s">
        <v>50</v>
      </c>
      <c r="J1638" s="6">
        <v>45509</v>
      </c>
      <c r="K1638" s="7" t="s">
        <v>50</v>
      </c>
      <c r="L1638" s="7" t="s">
        <v>283</v>
      </c>
      <c r="M1638" s="7" t="s">
        <v>2508</v>
      </c>
      <c r="N1638" s="7" t="s">
        <v>943</v>
      </c>
      <c r="O1638" s="7" t="s">
        <v>16262</v>
      </c>
      <c r="P1638" s="5">
        <v>21379</v>
      </c>
      <c r="Q1638" s="7" t="s">
        <v>135</v>
      </c>
      <c r="R1638" s="34" t="s">
        <v>16263</v>
      </c>
      <c r="S1638" s="34" t="s">
        <v>16264</v>
      </c>
      <c r="T1638" s="7" t="s">
        <v>50</v>
      </c>
      <c r="U1638" s="7" t="s">
        <v>50</v>
      </c>
      <c r="V1638" s="7">
        <v>6950000000</v>
      </c>
      <c r="W1638" s="7" t="s">
        <v>16265</v>
      </c>
      <c r="X1638" s="7">
        <v>4315577</v>
      </c>
      <c r="Y1638" s="7" t="s">
        <v>50</v>
      </c>
      <c r="Z1638" s="7">
        <v>2</v>
      </c>
      <c r="AA1638" s="7" t="s">
        <v>50</v>
      </c>
      <c r="AB1638" s="7" t="s">
        <v>50</v>
      </c>
      <c r="AC1638" s="7" t="s">
        <v>50</v>
      </c>
      <c r="AD1638" s="7" t="s">
        <v>1471</v>
      </c>
      <c r="AE1638" s="7" t="s">
        <v>50</v>
      </c>
      <c r="AF1638" s="7" t="s">
        <v>50</v>
      </c>
      <c r="AG1638" s="7" t="s">
        <v>50</v>
      </c>
      <c r="AH1638" s="7">
        <v>6950000000</v>
      </c>
      <c r="AI1638" s="7" t="s">
        <v>16265</v>
      </c>
      <c r="AJ1638" s="7">
        <v>4315577</v>
      </c>
      <c r="AK1638" s="7" t="s">
        <v>16266</v>
      </c>
      <c r="AL1638" s="7" t="s">
        <v>50</v>
      </c>
      <c r="AM1638" s="7" t="s">
        <v>16267</v>
      </c>
      <c r="AN1638" s="7" t="s">
        <v>66</v>
      </c>
      <c r="AO1638" s="7" t="s">
        <v>16268</v>
      </c>
      <c r="AP1638" s="7" t="s">
        <v>50</v>
      </c>
      <c r="AQ1638" s="22" t="s">
        <v>16269</v>
      </c>
      <c r="AR1638" s="7" t="s">
        <v>50</v>
      </c>
    </row>
    <row r="1639" spans="1:44" ht="15" thickBot="1">
      <c r="A1639" s="10" t="s">
        <v>16270</v>
      </c>
      <c r="B1639" s="11">
        <v>419942</v>
      </c>
      <c r="C1639" s="12">
        <v>28126</v>
      </c>
      <c r="D1639" s="13" t="s">
        <v>45</v>
      </c>
      <c r="E1639" s="13" t="s">
        <v>46</v>
      </c>
      <c r="F1639" s="13" t="s">
        <v>70</v>
      </c>
      <c r="G1639" s="13" t="s">
        <v>176</v>
      </c>
      <c r="H1639" s="13" t="s">
        <v>12151</v>
      </c>
      <c r="I1639" s="13" t="s">
        <v>50</v>
      </c>
      <c r="J1639" s="12">
        <v>45506</v>
      </c>
      <c r="K1639" s="13" t="s">
        <v>72</v>
      </c>
      <c r="L1639" s="13" t="s">
        <v>131</v>
      </c>
      <c r="M1639" s="13" t="s">
        <v>16271</v>
      </c>
      <c r="N1639" s="13" t="s">
        <v>14906</v>
      </c>
      <c r="O1639" s="13" t="s">
        <v>16272</v>
      </c>
      <c r="P1639" s="11">
        <v>21381</v>
      </c>
      <c r="Q1639" s="13" t="s">
        <v>397</v>
      </c>
      <c r="R1639" s="33" t="s">
        <v>16273</v>
      </c>
      <c r="S1639" s="33" t="s">
        <v>16274</v>
      </c>
      <c r="T1639" s="13" t="s">
        <v>16275</v>
      </c>
      <c r="U1639" s="13">
        <f>57-180009-12886</f>
        <v>-192838</v>
      </c>
      <c r="V1639" s="13">
        <v>120000000000</v>
      </c>
      <c r="W1639" s="13" t="s">
        <v>16276</v>
      </c>
      <c r="X1639" s="13">
        <v>29614615</v>
      </c>
      <c r="Y1639" s="13" t="s">
        <v>50</v>
      </c>
      <c r="Z1639" s="13">
        <v>1</v>
      </c>
      <c r="AA1639" s="13" t="s">
        <v>50</v>
      </c>
      <c r="AB1639" s="13" t="s">
        <v>50</v>
      </c>
      <c r="AC1639" s="13" t="s">
        <v>50</v>
      </c>
      <c r="AD1639" s="13" t="s">
        <v>50</v>
      </c>
      <c r="AE1639" s="13" t="s">
        <v>50</v>
      </c>
      <c r="AF1639" s="13" t="s">
        <v>50</v>
      </c>
      <c r="AG1639" s="13" t="s">
        <v>50</v>
      </c>
      <c r="AH1639" s="13">
        <v>120000000000</v>
      </c>
      <c r="AI1639" s="13" t="s">
        <v>16276</v>
      </c>
      <c r="AJ1639" s="13">
        <v>29614615</v>
      </c>
      <c r="AK1639" s="13" t="s">
        <v>16277</v>
      </c>
      <c r="AL1639" s="13" t="s">
        <v>50</v>
      </c>
      <c r="AM1639" s="13" t="s">
        <v>16278</v>
      </c>
      <c r="AN1639" s="13" t="s">
        <v>5019</v>
      </c>
      <c r="AO1639" s="13" t="s">
        <v>16279</v>
      </c>
      <c r="AP1639" s="21" t="s">
        <v>16280</v>
      </c>
      <c r="AQ1639" s="21" t="s">
        <v>16281</v>
      </c>
      <c r="AR1639" s="13" t="s">
        <v>50</v>
      </c>
    </row>
    <row r="1640" spans="1:44" ht="15" thickBot="1">
      <c r="A1640" s="4" t="s">
        <v>16282</v>
      </c>
      <c r="B1640" s="7" t="s">
        <v>50</v>
      </c>
      <c r="C1640" s="7" t="s">
        <v>50</v>
      </c>
      <c r="D1640" s="7" t="s">
        <v>45</v>
      </c>
      <c r="E1640" s="7" t="s">
        <v>50</v>
      </c>
      <c r="F1640" s="7" t="s">
        <v>70</v>
      </c>
      <c r="G1640" s="7" t="s">
        <v>50</v>
      </c>
      <c r="H1640" s="7" t="s">
        <v>50</v>
      </c>
      <c r="I1640" s="7" t="s">
        <v>50</v>
      </c>
      <c r="J1640" s="6">
        <v>45510</v>
      </c>
      <c r="K1640" s="7" t="s">
        <v>50</v>
      </c>
      <c r="L1640" s="7" t="s">
        <v>1624</v>
      </c>
      <c r="M1640" s="7" t="s">
        <v>4685</v>
      </c>
      <c r="N1640" s="7" t="s">
        <v>50</v>
      </c>
      <c r="O1640" s="7" t="s">
        <v>16283</v>
      </c>
      <c r="P1640" s="5">
        <v>21478</v>
      </c>
      <c r="Q1640" s="7" t="s">
        <v>50</v>
      </c>
      <c r="R1640" s="31" t="s">
        <v>50</v>
      </c>
      <c r="S1640" s="31" t="s">
        <v>50</v>
      </c>
      <c r="T1640" s="7" t="s">
        <v>50</v>
      </c>
      <c r="U1640" s="7" t="s">
        <v>50</v>
      </c>
      <c r="V1640" s="7">
        <v>2200000</v>
      </c>
      <c r="W1640" s="7" t="s">
        <v>60</v>
      </c>
      <c r="X1640" s="7">
        <v>2200000</v>
      </c>
      <c r="Y1640" s="7" t="s">
        <v>467</v>
      </c>
      <c r="Z1640" s="7">
        <v>1</v>
      </c>
      <c r="AA1640" s="7">
        <v>2200000</v>
      </c>
      <c r="AB1640" s="7" t="s">
        <v>60</v>
      </c>
      <c r="AC1640" s="7">
        <v>2200000</v>
      </c>
      <c r="AD1640" s="7" t="s">
        <v>1624</v>
      </c>
      <c r="AE1640" s="7">
        <v>2200000</v>
      </c>
      <c r="AF1640" s="7" t="s">
        <v>60</v>
      </c>
      <c r="AG1640" s="7">
        <v>2200000</v>
      </c>
      <c r="AH1640" s="7">
        <v>2200000</v>
      </c>
      <c r="AI1640" s="7" t="s">
        <v>60</v>
      </c>
      <c r="AJ1640" s="7">
        <v>2200000</v>
      </c>
      <c r="AK1640" s="7" t="s">
        <v>16284</v>
      </c>
      <c r="AL1640" s="7" t="s">
        <v>50</v>
      </c>
      <c r="AM1640" s="7" t="s">
        <v>50</v>
      </c>
      <c r="AN1640" s="7" t="s">
        <v>50</v>
      </c>
      <c r="AO1640" s="7" t="s">
        <v>50</v>
      </c>
      <c r="AP1640" s="7" t="s">
        <v>50</v>
      </c>
      <c r="AQ1640" s="7" t="s">
        <v>50</v>
      </c>
      <c r="AR1640" s="7" t="s">
        <v>1186</v>
      </c>
    </row>
    <row r="1641" spans="1:44" ht="15" thickBot="1">
      <c r="A1641" s="10" t="s">
        <v>16285</v>
      </c>
      <c r="B1641" s="11">
        <v>37322</v>
      </c>
      <c r="C1641" s="12">
        <v>44197</v>
      </c>
      <c r="D1641" s="13" t="s">
        <v>45</v>
      </c>
      <c r="E1641" s="13" t="s">
        <v>46</v>
      </c>
      <c r="F1641" s="13" t="s">
        <v>70</v>
      </c>
      <c r="G1641" s="27" t="s">
        <v>54945</v>
      </c>
      <c r="H1641" s="13" t="s">
        <v>50</v>
      </c>
      <c r="I1641" s="13" t="s">
        <v>50</v>
      </c>
      <c r="J1641" s="12">
        <v>45505</v>
      </c>
      <c r="K1641" s="13" t="s">
        <v>50</v>
      </c>
      <c r="L1641" s="13" t="s">
        <v>467</v>
      </c>
      <c r="M1641" s="13" t="s">
        <v>16286</v>
      </c>
      <c r="N1641" s="13" t="s">
        <v>1114</v>
      </c>
      <c r="O1641" s="13" t="s">
        <v>16287</v>
      </c>
      <c r="P1641" s="11">
        <v>21513</v>
      </c>
      <c r="Q1641" s="13" t="s">
        <v>1116</v>
      </c>
      <c r="R1641" s="33" t="s">
        <v>16288</v>
      </c>
      <c r="S1641" s="33" t="s">
        <v>16289</v>
      </c>
      <c r="T1641" s="13" t="s">
        <v>16290</v>
      </c>
      <c r="U1641" s="13" t="s">
        <v>16291</v>
      </c>
      <c r="V1641" s="13">
        <v>3964996</v>
      </c>
      <c r="W1641" s="13" t="s">
        <v>60</v>
      </c>
      <c r="X1641" s="13">
        <v>3964996</v>
      </c>
      <c r="Y1641" s="13" t="s">
        <v>467</v>
      </c>
      <c r="Z1641" s="13">
        <v>3</v>
      </c>
      <c r="AA1641" s="13">
        <v>3964996</v>
      </c>
      <c r="AB1641" s="13" t="s">
        <v>60</v>
      </c>
      <c r="AC1641" s="13">
        <v>3964996</v>
      </c>
      <c r="AD1641" s="13" t="s">
        <v>467</v>
      </c>
      <c r="AE1641" s="13">
        <v>5064996</v>
      </c>
      <c r="AF1641" s="13" t="s">
        <v>60</v>
      </c>
      <c r="AG1641" s="13">
        <v>5064996</v>
      </c>
      <c r="AH1641" s="13">
        <v>5064996</v>
      </c>
      <c r="AI1641" s="13" t="s">
        <v>60</v>
      </c>
      <c r="AJ1641" s="13">
        <v>5064996</v>
      </c>
      <c r="AK1641" s="13" t="s">
        <v>16292</v>
      </c>
      <c r="AL1641" s="13" t="s">
        <v>50</v>
      </c>
      <c r="AM1641" s="13" t="s">
        <v>16293</v>
      </c>
      <c r="AN1641" s="13" t="s">
        <v>66</v>
      </c>
      <c r="AO1641" s="13" t="s">
        <v>16294</v>
      </c>
      <c r="AP1641" s="21" t="s">
        <v>16295</v>
      </c>
      <c r="AQ1641" s="13" t="s">
        <v>50</v>
      </c>
      <c r="AR1641" s="13" t="s">
        <v>50</v>
      </c>
    </row>
    <row r="1642" spans="1:44" ht="15" thickBot="1">
      <c r="A1642" s="4" t="s">
        <v>16296</v>
      </c>
      <c r="B1642" s="7">
        <v>470</v>
      </c>
      <c r="C1642" s="6">
        <v>43070</v>
      </c>
      <c r="D1642" s="7" t="s">
        <v>45</v>
      </c>
      <c r="E1642" s="7" t="s">
        <v>46</v>
      </c>
      <c r="F1642" s="7" t="s">
        <v>70</v>
      </c>
      <c r="G1642" s="27" t="s">
        <v>54945</v>
      </c>
      <c r="H1642" s="7" t="s">
        <v>50</v>
      </c>
      <c r="I1642" s="7" t="s">
        <v>50</v>
      </c>
      <c r="J1642" s="6">
        <v>45513</v>
      </c>
      <c r="K1642" s="7" t="s">
        <v>50</v>
      </c>
      <c r="L1642" s="7" t="s">
        <v>178</v>
      </c>
      <c r="M1642" s="7" t="s">
        <v>16297</v>
      </c>
      <c r="N1642" s="7" t="s">
        <v>1954</v>
      </c>
      <c r="O1642" s="7" t="s">
        <v>16298</v>
      </c>
      <c r="P1642" s="5">
        <v>21621</v>
      </c>
      <c r="Q1642" s="7" t="s">
        <v>245</v>
      </c>
      <c r="R1642" s="34" t="s">
        <v>16299</v>
      </c>
      <c r="S1642" s="31" t="s">
        <v>50</v>
      </c>
      <c r="T1642" s="7" t="s">
        <v>16300</v>
      </c>
      <c r="U1642" s="7" t="s">
        <v>50</v>
      </c>
      <c r="V1642" s="7" t="s">
        <v>50</v>
      </c>
      <c r="W1642" s="7" t="s">
        <v>50</v>
      </c>
      <c r="X1642" s="7" t="s">
        <v>50</v>
      </c>
      <c r="Y1642" s="7" t="s">
        <v>50</v>
      </c>
      <c r="Z1642" s="7">
        <v>3</v>
      </c>
      <c r="AA1642" s="7" t="s">
        <v>50</v>
      </c>
      <c r="AB1642" s="7" t="s">
        <v>50</v>
      </c>
      <c r="AC1642" s="7" t="s">
        <v>50</v>
      </c>
      <c r="AD1642" s="7" t="s">
        <v>178</v>
      </c>
      <c r="AE1642" s="7">
        <v>266768800</v>
      </c>
      <c r="AF1642" s="7" t="s">
        <v>1960</v>
      </c>
      <c r="AG1642" s="7">
        <v>2255177</v>
      </c>
      <c r="AH1642" s="7">
        <v>266768800</v>
      </c>
      <c r="AI1642" s="7" t="s">
        <v>1960</v>
      </c>
      <c r="AJ1642" s="7">
        <v>2255177</v>
      </c>
      <c r="AK1642" s="7" t="s">
        <v>16301</v>
      </c>
      <c r="AL1642" s="7" t="s">
        <v>50</v>
      </c>
      <c r="AM1642" s="7" t="s">
        <v>16302</v>
      </c>
      <c r="AN1642" s="7" t="s">
        <v>66</v>
      </c>
      <c r="AO1642" s="7" t="s">
        <v>16303</v>
      </c>
      <c r="AP1642" s="7" t="s">
        <v>50</v>
      </c>
      <c r="AQ1642" s="22" t="s">
        <v>16304</v>
      </c>
      <c r="AR1642" s="7" t="s">
        <v>50</v>
      </c>
    </row>
    <row r="1643" spans="1:44" ht="15" thickBot="1">
      <c r="A1643" s="10" t="s">
        <v>16305</v>
      </c>
      <c r="B1643" s="13" t="s">
        <v>50</v>
      </c>
      <c r="C1643" s="13" t="s">
        <v>50</v>
      </c>
      <c r="D1643" s="13" t="s">
        <v>45</v>
      </c>
      <c r="E1643" s="13" t="s">
        <v>50</v>
      </c>
      <c r="F1643" s="13" t="s">
        <v>70</v>
      </c>
      <c r="G1643" s="13" t="s">
        <v>50</v>
      </c>
      <c r="H1643" s="13" t="s">
        <v>50</v>
      </c>
      <c r="I1643" s="13" t="s">
        <v>50</v>
      </c>
      <c r="J1643" s="12">
        <v>45505</v>
      </c>
      <c r="K1643" s="13" t="s">
        <v>50</v>
      </c>
      <c r="L1643" s="13" t="s">
        <v>467</v>
      </c>
      <c r="M1643" s="13" t="s">
        <v>16306</v>
      </c>
      <c r="N1643" s="13" t="s">
        <v>50</v>
      </c>
      <c r="O1643" s="13" t="s">
        <v>16307</v>
      </c>
      <c r="P1643" s="11">
        <v>21665</v>
      </c>
      <c r="Q1643" s="13" t="s">
        <v>50</v>
      </c>
      <c r="R1643" s="33" t="s">
        <v>16308</v>
      </c>
      <c r="S1643" s="33" t="s">
        <v>16309</v>
      </c>
      <c r="T1643" s="13" t="s">
        <v>50</v>
      </c>
      <c r="U1643" s="13" t="s">
        <v>50</v>
      </c>
      <c r="V1643" s="13">
        <v>11000000</v>
      </c>
      <c r="W1643" s="13" t="s">
        <v>60</v>
      </c>
      <c r="X1643" s="13">
        <v>11000000</v>
      </c>
      <c r="Y1643" s="13" t="s">
        <v>467</v>
      </c>
      <c r="Z1643" s="13">
        <v>1</v>
      </c>
      <c r="AA1643" s="13">
        <v>11000000</v>
      </c>
      <c r="AB1643" s="13" t="s">
        <v>60</v>
      </c>
      <c r="AC1643" s="13">
        <v>11000000</v>
      </c>
      <c r="AD1643" s="13" t="s">
        <v>467</v>
      </c>
      <c r="AE1643" s="13">
        <v>11000000</v>
      </c>
      <c r="AF1643" s="13" t="s">
        <v>60</v>
      </c>
      <c r="AG1643" s="13">
        <v>11000000</v>
      </c>
      <c r="AH1643" s="13">
        <v>11000000</v>
      </c>
      <c r="AI1643" s="13" t="s">
        <v>60</v>
      </c>
      <c r="AJ1643" s="13">
        <v>11000000</v>
      </c>
      <c r="AK1643" s="13" t="s">
        <v>16310</v>
      </c>
      <c r="AL1643" s="13" t="s">
        <v>50</v>
      </c>
      <c r="AM1643" s="13" t="s">
        <v>16311</v>
      </c>
      <c r="AN1643" s="13" t="s">
        <v>66</v>
      </c>
      <c r="AO1643" s="13" t="s">
        <v>16312</v>
      </c>
      <c r="AP1643" s="21" t="s">
        <v>16313</v>
      </c>
      <c r="AQ1643" s="13" t="s">
        <v>50</v>
      </c>
      <c r="AR1643" s="13" t="s">
        <v>50</v>
      </c>
    </row>
    <row r="1644" spans="1:44" ht="15" thickBot="1">
      <c r="A1644" s="4" t="s">
        <v>16314</v>
      </c>
      <c r="B1644" s="7" t="s">
        <v>50</v>
      </c>
      <c r="C1644" s="6">
        <v>43831</v>
      </c>
      <c r="D1644" s="7" t="s">
        <v>45</v>
      </c>
      <c r="E1644" s="7" t="s">
        <v>46</v>
      </c>
      <c r="F1644" s="7" t="s">
        <v>70</v>
      </c>
      <c r="G1644" s="26" t="s">
        <v>54946</v>
      </c>
      <c r="H1644" s="7" t="s">
        <v>50</v>
      </c>
      <c r="I1644" s="7" t="s">
        <v>50</v>
      </c>
      <c r="J1644" s="6">
        <v>45512</v>
      </c>
      <c r="K1644" s="7" t="s">
        <v>50</v>
      </c>
      <c r="L1644" s="7" t="s">
        <v>467</v>
      </c>
      <c r="M1644" s="7" t="s">
        <v>1813</v>
      </c>
      <c r="N1644" s="7" t="s">
        <v>16315</v>
      </c>
      <c r="O1644" s="7" t="s">
        <v>16316</v>
      </c>
      <c r="P1644" s="5">
        <v>21783</v>
      </c>
      <c r="Q1644" s="7" t="s">
        <v>245</v>
      </c>
      <c r="R1644" s="34" t="s">
        <v>16317</v>
      </c>
      <c r="S1644" s="34" t="s">
        <v>16318</v>
      </c>
      <c r="T1644" s="7" t="s">
        <v>16319</v>
      </c>
      <c r="U1644" s="7" t="s">
        <v>50</v>
      </c>
      <c r="V1644" s="7">
        <v>1000000</v>
      </c>
      <c r="W1644" s="7" t="s">
        <v>60</v>
      </c>
      <c r="X1644" s="7">
        <v>1000000</v>
      </c>
      <c r="Y1644" s="7" t="s">
        <v>467</v>
      </c>
      <c r="Z1644" s="7">
        <v>3</v>
      </c>
      <c r="AA1644" s="7">
        <v>1000000</v>
      </c>
      <c r="AB1644" s="7" t="s">
        <v>60</v>
      </c>
      <c r="AC1644" s="7">
        <v>1000000</v>
      </c>
      <c r="AD1644" s="7" t="s">
        <v>467</v>
      </c>
      <c r="AE1644" s="7">
        <v>1000000</v>
      </c>
      <c r="AF1644" s="7" t="s">
        <v>60</v>
      </c>
      <c r="AG1644" s="7">
        <v>1000000</v>
      </c>
      <c r="AH1644" s="7">
        <v>1000000</v>
      </c>
      <c r="AI1644" s="7" t="s">
        <v>60</v>
      </c>
      <c r="AJ1644" s="7">
        <v>1000000</v>
      </c>
      <c r="AK1644" s="7" t="s">
        <v>16320</v>
      </c>
      <c r="AL1644" s="7" t="s">
        <v>50</v>
      </c>
      <c r="AM1644" s="7" t="s">
        <v>16321</v>
      </c>
      <c r="AN1644" s="7" t="s">
        <v>66</v>
      </c>
      <c r="AO1644" s="7" t="s">
        <v>16322</v>
      </c>
      <c r="AP1644" s="8" t="s">
        <v>16323</v>
      </c>
      <c r="AQ1644" s="7" t="s">
        <v>50</v>
      </c>
      <c r="AR1644" s="7" t="s">
        <v>50</v>
      </c>
    </row>
    <row r="1645" spans="1:44" ht="15" thickBot="1">
      <c r="A1645" s="10" t="s">
        <v>16324</v>
      </c>
      <c r="B1645" s="13">
        <v>206</v>
      </c>
      <c r="C1645" s="12">
        <v>43862</v>
      </c>
      <c r="D1645" s="13" t="s">
        <v>45</v>
      </c>
      <c r="E1645" s="13" t="s">
        <v>46</v>
      </c>
      <c r="F1645" s="13" t="s">
        <v>70</v>
      </c>
      <c r="G1645" s="26" t="s">
        <v>54946</v>
      </c>
      <c r="H1645" s="13" t="s">
        <v>50</v>
      </c>
      <c r="I1645" s="13" t="s">
        <v>50</v>
      </c>
      <c r="J1645" s="12">
        <v>45509</v>
      </c>
      <c r="K1645" s="13" t="s">
        <v>50</v>
      </c>
      <c r="L1645" s="13" t="s">
        <v>124</v>
      </c>
      <c r="M1645" s="13" t="s">
        <v>16325</v>
      </c>
      <c r="N1645" s="13" t="s">
        <v>16326</v>
      </c>
      <c r="O1645" s="13" t="s">
        <v>16327</v>
      </c>
      <c r="P1645" s="11">
        <v>21908</v>
      </c>
      <c r="Q1645" s="13" t="s">
        <v>245</v>
      </c>
      <c r="R1645" s="33" t="s">
        <v>16328</v>
      </c>
      <c r="S1645" s="30" t="s">
        <v>50</v>
      </c>
      <c r="T1645" s="13" t="s">
        <v>16329</v>
      </c>
      <c r="U1645" s="13" t="s">
        <v>16330</v>
      </c>
      <c r="V1645" s="13">
        <v>21000000000</v>
      </c>
      <c r="W1645" s="13" t="s">
        <v>2946</v>
      </c>
      <c r="X1645" s="13">
        <v>15334567</v>
      </c>
      <c r="Y1645" s="13" t="s">
        <v>81</v>
      </c>
      <c r="Z1645" s="13">
        <v>4</v>
      </c>
      <c r="AA1645" s="13">
        <v>21000000000</v>
      </c>
      <c r="AB1645" s="13" t="s">
        <v>2946</v>
      </c>
      <c r="AC1645" s="13">
        <v>15334567</v>
      </c>
      <c r="AD1645" s="13" t="s">
        <v>124</v>
      </c>
      <c r="AE1645" s="13">
        <v>36000000000</v>
      </c>
      <c r="AF1645" s="13" t="s">
        <v>2946</v>
      </c>
      <c r="AG1645" s="13">
        <v>27684661</v>
      </c>
      <c r="AH1645" s="13">
        <v>36000000000</v>
      </c>
      <c r="AI1645" s="13" t="s">
        <v>2946</v>
      </c>
      <c r="AJ1645" s="13">
        <v>27684661</v>
      </c>
      <c r="AK1645" s="13" t="s">
        <v>50</v>
      </c>
      <c r="AL1645" s="13" t="s">
        <v>50</v>
      </c>
      <c r="AM1645" s="13" t="s">
        <v>16331</v>
      </c>
      <c r="AN1645" s="13" t="s">
        <v>66</v>
      </c>
      <c r="AO1645" s="13" t="s">
        <v>50</v>
      </c>
      <c r="AP1645" s="21" t="s">
        <v>16332</v>
      </c>
      <c r="AQ1645" s="21" t="s">
        <v>16333</v>
      </c>
      <c r="AR1645" s="13" t="s">
        <v>255</v>
      </c>
    </row>
    <row r="1646" spans="1:44" ht="15" thickBot="1">
      <c r="A1646" s="4" t="s">
        <v>16334</v>
      </c>
      <c r="B1646" s="7" t="s">
        <v>50</v>
      </c>
      <c r="C1646" s="6">
        <v>41275</v>
      </c>
      <c r="D1646" s="7" t="s">
        <v>45</v>
      </c>
      <c r="E1646" s="7" t="s">
        <v>46</v>
      </c>
      <c r="F1646" s="7" t="s">
        <v>70</v>
      </c>
      <c r="G1646" s="26" t="s">
        <v>54946</v>
      </c>
      <c r="H1646" s="7" t="s">
        <v>2765</v>
      </c>
      <c r="I1646" s="7" t="s">
        <v>50</v>
      </c>
      <c r="J1646" s="6">
        <v>45509</v>
      </c>
      <c r="K1646" s="7" t="s">
        <v>191</v>
      </c>
      <c r="L1646" s="7" t="s">
        <v>178</v>
      </c>
      <c r="M1646" s="7" t="s">
        <v>16335</v>
      </c>
      <c r="N1646" s="7" t="s">
        <v>10182</v>
      </c>
      <c r="O1646" s="7" t="s">
        <v>16336</v>
      </c>
      <c r="P1646" s="5">
        <v>22138</v>
      </c>
      <c r="Q1646" s="7" t="s">
        <v>1024</v>
      </c>
      <c r="R1646" s="34" t="s">
        <v>16337</v>
      </c>
      <c r="S1646" s="34" t="s">
        <v>16338</v>
      </c>
      <c r="T1646" s="7" t="s">
        <v>16339</v>
      </c>
      <c r="U1646" s="7" t="s">
        <v>16340</v>
      </c>
      <c r="V1646" s="7">
        <v>829877</v>
      </c>
      <c r="W1646" s="7" t="s">
        <v>60</v>
      </c>
      <c r="X1646" s="7">
        <v>829877</v>
      </c>
      <c r="Y1646" s="7" t="s">
        <v>50</v>
      </c>
      <c r="Z1646" s="7">
        <v>6</v>
      </c>
      <c r="AA1646" s="7">
        <v>829877</v>
      </c>
      <c r="AB1646" s="7" t="s">
        <v>60</v>
      </c>
      <c r="AC1646" s="7">
        <v>829877</v>
      </c>
      <c r="AD1646" s="7" t="s">
        <v>178</v>
      </c>
      <c r="AE1646" s="7">
        <v>7129877</v>
      </c>
      <c r="AF1646" s="7" t="s">
        <v>60</v>
      </c>
      <c r="AG1646" s="7">
        <v>7129877</v>
      </c>
      <c r="AH1646" s="7">
        <v>8020482</v>
      </c>
      <c r="AI1646" s="7" t="s">
        <v>60</v>
      </c>
      <c r="AJ1646" s="7">
        <v>8020482</v>
      </c>
      <c r="AK1646" s="7" t="s">
        <v>16341</v>
      </c>
      <c r="AL1646" s="7" t="s">
        <v>50</v>
      </c>
      <c r="AM1646" s="7" t="s">
        <v>16342</v>
      </c>
      <c r="AN1646" s="7" t="s">
        <v>66</v>
      </c>
      <c r="AO1646" s="7" t="s">
        <v>16343</v>
      </c>
      <c r="AP1646" s="8" t="s">
        <v>16344</v>
      </c>
      <c r="AQ1646" s="7" t="s">
        <v>50</v>
      </c>
      <c r="AR1646" s="7" t="s">
        <v>50</v>
      </c>
    </row>
    <row r="1647" spans="1:44" ht="15" thickBot="1">
      <c r="A1647" s="10" t="s">
        <v>16345</v>
      </c>
      <c r="B1647" s="13" t="s">
        <v>50</v>
      </c>
      <c r="C1647" s="12">
        <v>45292</v>
      </c>
      <c r="D1647" s="13" t="s">
        <v>45</v>
      </c>
      <c r="E1647" s="13" t="s">
        <v>46</v>
      </c>
      <c r="F1647" s="13" t="s">
        <v>70</v>
      </c>
      <c r="G1647" s="27" t="s">
        <v>54945</v>
      </c>
      <c r="H1647" s="13" t="s">
        <v>50</v>
      </c>
      <c r="I1647" s="13" t="s">
        <v>50</v>
      </c>
      <c r="J1647" s="12">
        <v>45513</v>
      </c>
      <c r="K1647" s="13" t="s">
        <v>50</v>
      </c>
      <c r="L1647" s="13" t="s">
        <v>467</v>
      </c>
      <c r="M1647" s="13" t="s">
        <v>16346</v>
      </c>
      <c r="N1647" s="13" t="s">
        <v>3742</v>
      </c>
      <c r="O1647" s="13" t="s">
        <v>16347</v>
      </c>
      <c r="P1647" s="11">
        <v>22202</v>
      </c>
      <c r="Q1647" s="13" t="s">
        <v>1116</v>
      </c>
      <c r="R1647" s="33" t="s">
        <v>16348</v>
      </c>
      <c r="S1647" s="33" t="s">
        <v>16349</v>
      </c>
      <c r="T1647" s="13" t="s">
        <v>50</v>
      </c>
      <c r="U1647" s="13" t="s">
        <v>16350</v>
      </c>
      <c r="V1647" s="13">
        <v>590380</v>
      </c>
      <c r="W1647" s="13" t="s">
        <v>60</v>
      </c>
      <c r="X1647" s="13">
        <v>590380</v>
      </c>
      <c r="Y1647" s="13" t="s">
        <v>467</v>
      </c>
      <c r="Z1647" s="13">
        <v>1</v>
      </c>
      <c r="AA1647" s="13">
        <v>590380</v>
      </c>
      <c r="AB1647" s="13" t="s">
        <v>60</v>
      </c>
      <c r="AC1647" s="13">
        <v>590380</v>
      </c>
      <c r="AD1647" s="13" t="s">
        <v>467</v>
      </c>
      <c r="AE1647" s="13">
        <v>590380</v>
      </c>
      <c r="AF1647" s="13" t="s">
        <v>60</v>
      </c>
      <c r="AG1647" s="13">
        <v>590380</v>
      </c>
      <c r="AH1647" s="13">
        <v>590380</v>
      </c>
      <c r="AI1647" s="13" t="s">
        <v>60</v>
      </c>
      <c r="AJ1647" s="13">
        <v>590380</v>
      </c>
      <c r="AK1647" s="13" t="s">
        <v>50</v>
      </c>
      <c r="AL1647" s="13" t="s">
        <v>50</v>
      </c>
      <c r="AM1647" s="13" t="s">
        <v>16351</v>
      </c>
      <c r="AN1647" s="13" t="s">
        <v>66</v>
      </c>
      <c r="AO1647" s="13" t="s">
        <v>16352</v>
      </c>
      <c r="AP1647" s="21" t="s">
        <v>16353</v>
      </c>
      <c r="AQ1647" s="13" t="s">
        <v>50</v>
      </c>
      <c r="AR1647" s="13" t="s">
        <v>50</v>
      </c>
    </row>
    <row r="1648" spans="1:44" ht="15" thickBot="1">
      <c r="A1648" s="4" t="s">
        <v>16354</v>
      </c>
      <c r="B1648" s="7">
        <v>143</v>
      </c>
      <c r="C1648" s="6">
        <v>34335</v>
      </c>
      <c r="D1648" s="7" t="s">
        <v>45</v>
      </c>
      <c r="E1648" s="7" t="s">
        <v>46</v>
      </c>
      <c r="F1648" s="7" t="s">
        <v>70</v>
      </c>
      <c r="G1648" s="26" t="s">
        <v>54946</v>
      </c>
      <c r="H1648" s="7" t="s">
        <v>1210</v>
      </c>
      <c r="I1648" s="7" t="s">
        <v>50</v>
      </c>
      <c r="J1648" s="6">
        <v>45506</v>
      </c>
      <c r="K1648" s="7" t="s">
        <v>50</v>
      </c>
      <c r="L1648" s="7" t="s">
        <v>178</v>
      </c>
      <c r="M1648" s="7" t="s">
        <v>16355</v>
      </c>
      <c r="N1648" s="7" t="s">
        <v>11265</v>
      </c>
      <c r="O1648" s="7" t="s">
        <v>16356</v>
      </c>
      <c r="P1648" s="5">
        <v>22289</v>
      </c>
      <c r="Q1648" s="7" t="s">
        <v>77</v>
      </c>
      <c r="R1648" s="34" t="s">
        <v>16357</v>
      </c>
      <c r="S1648" s="34" t="s">
        <v>16358</v>
      </c>
      <c r="T1648" s="7" t="s">
        <v>50</v>
      </c>
      <c r="U1648" s="7" t="s">
        <v>16359</v>
      </c>
      <c r="V1648" s="7">
        <v>8809759</v>
      </c>
      <c r="W1648" s="7" t="s">
        <v>60</v>
      </c>
      <c r="X1648" s="7">
        <v>8809759</v>
      </c>
      <c r="Y1648" s="7" t="s">
        <v>50</v>
      </c>
      <c r="Z1648" s="7">
        <v>1</v>
      </c>
      <c r="AA1648" s="7">
        <v>8809759</v>
      </c>
      <c r="AB1648" s="7" t="s">
        <v>60</v>
      </c>
      <c r="AC1648" s="7">
        <v>8809759</v>
      </c>
      <c r="AD1648" s="7" t="s">
        <v>178</v>
      </c>
      <c r="AE1648" s="7">
        <v>8809759</v>
      </c>
      <c r="AF1648" s="7" t="s">
        <v>60</v>
      </c>
      <c r="AG1648" s="7">
        <v>8809759</v>
      </c>
      <c r="AH1648" s="7">
        <v>8809759</v>
      </c>
      <c r="AI1648" s="7" t="s">
        <v>60</v>
      </c>
      <c r="AJ1648" s="7">
        <v>8809759</v>
      </c>
      <c r="AK1648" s="7" t="s">
        <v>50</v>
      </c>
      <c r="AL1648" s="7" t="s">
        <v>50</v>
      </c>
      <c r="AM1648" s="7" t="s">
        <v>16360</v>
      </c>
      <c r="AN1648" s="7" t="s">
        <v>66</v>
      </c>
      <c r="AO1648" s="7" t="s">
        <v>16361</v>
      </c>
      <c r="AP1648" s="22" t="s">
        <v>16362</v>
      </c>
      <c r="AQ1648" s="7" t="s">
        <v>50</v>
      </c>
      <c r="AR1648" s="7" t="s">
        <v>50</v>
      </c>
    </row>
    <row r="1649" spans="1:44" ht="15" thickBot="1">
      <c r="A1649" s="10" t="s">
        <v>16363</v>
      </c>
      <c r="B1649" s="13" t="s">
        <v>50</v>
      </c>
      <c r="C1649" s="12">
        <v>16072</v>
      </c>
      <c r="D1649" s="13" t="s">
        <v>45</v>
      </c>
      <c r="E1649" s="13" t="s">
        <v>46</v>
      </c>
      <c r="F1649" s="13" t="s">
        <v>70</v>
      </c>
      <c r="G1649" s="13" t="s">
        <v>48</v>
      </c>
      <c r="H1649" s="13" t="s">
        <v>50</v>
      </c>
      <c r="I1649" s="13" t="s">
        <v>50</v>
      </c>
      <c r="J1649" s="12">
        <v>45513</v>
      </c>
      <c r="K1649" s="13" t="s">
        <v>50</v>
      </c>
      <c r="L1649" s="13" t="s">
        <v>131</v>
      </c>
      <c r="M1649" s="13" t="s">
        <v>16364</v>
      </c>
      <c r="N1649" s="13" t="s">
        <v>5335</v>
      </c>
      <c r="O1649" s="13" t="s">
        <v>16365</v>
      </c>
      <c r="P1649" s="11">
        <v>22373</v>
      </c>
      <c r="Q1649" s="13" t="s">
        <v>1783</v>
      </c>
      <c r="R1649" s="33" t="s">
        <v>16366</v>
      </c>
      <c r="S1649" s="33" t="s">
        <v>16367</v>
      </c>
      <c r="T1649" s="13" t="s">
        <v>16368</v>
      </c>
      <c r="U1649" s="13" t="s">
        <v>16369</v>
      </c>
      <c r="V1649" s="13">
        <v>249000000</v>
      </c>
      <c r="W1649" s="13" t="s">
        <v>209</v>
      </c>
      <c r="X1649" s="13">
        <v>272001835</v>
      </c>
      <c r="Y1649" s="13" t="s">
        <v>50</v>
      </c>
      <c r="Z1649" s="13">
        <v>1</v>
      </c>
      <c r="AA1649" s="13" t="s">
        <v>50</v>
      </c>
      <c r="AB1649" s="13" t="s">
        <v>50</v>
      </c>
      <c r="AC1649" s="13" t="s">
        <v>50</v>
      </c>
      <c r="AD1649" s="13" t="s">
        <v>50</v>
      </c>
      <c r="AE1649" s="13" t="s">
        <v>50</v>
      </c>
      <c r="AF1649" s="13" t="s">
        <v>50</v>
      </c>
      <c r="AG1649" s="13" t="s">
        <v>50</v>
      </c>
      <c r="AH1649" s="13">
        <v>249000000</v>
      </c>
      <c r="AI1649" s="13" t="s">
        <v>209</v>
      </c>
      <c r="AJ1649" s="13">
        <v>272001835</v>
      </c>
      <c r="AK1649" s="13" t="s">
        <v>16370</v>
      </c>
      <c r="AL1649" s="13" t="s">
        <v>50</v>
      </c>
      <c r="AM1649" s="13" t="s">
        <v>16371</v>
      </c>
      <c r="AN1649" s="13" t="s">
        <v>66</v>
      </c>
      <c r="AO1649" s="13" t="s">
        <v>16372</v>
      </c>
      <c r="AP1649" s="21" t="s">
        <v>16373</v>
      </c>
      <c r="AQ1649" s="13" t="s">
        <v>50</v>
      </c>
      <c r="AR1649" s="13" t="s">
        <v>50</v>
      </c>
    </row>
    <row r="1650" spans="1:44" ht="15" thickBot="1">
      <c r="A1650" s="4" t="s">
        <v>16374</v>
      </c>
      <c r="B1650" s="7" t="s">
        <v>50</v>
      </c>
      <c r="C1650" s="6">
        <v>42856</v>
      </c>
      <c r="D1650" s="7" t="s">
        <v>45</v>
      </c>
      <c r="E1650" s="7" t="s">
        <v>46</v>
      </c>
      <c r="F1650" s="7" t="s">
        <v>70</v>
      </c>
      <c r="G1650" s="26" t="s">
        <v>54946</v>
      </c>
      <c r="H1650" s="7" t="s">
        <v>50</v>
      </c>
      <c r="I1650" s="7" t="s">
        <v>50</v>
      </c>
      <c r="J1650" s="6">
        <v>45511</v>
      </c>
      <c r="K1650" s="7" t="s">
        <v>191</v>
      </c>
      <c r="L1650" s="7" t="s">
        <v>147</v>
      </c>
      <c r="M1650" s="7" t="s">
        <v>16375</v>
      </c>
      <c r="N1650" s="7" t="s">
        <v>1266</v>
      </c>
      <c r="O1650" s="7" t="s">
        <v>16376</v>
      </c>
      <c r="P1650" s="5">
        <v>22421</v>
      </c>
      <c r="Q1650" s="7" t="s">
        <v>245</v>
      </c>
      <c r="R1650" s="34" t="s">
        <v>16377</v>
      </c>
      <c r="S1650" s="34" t="s">
        <v>16378</v>
      </c>
      <c r="T1650" s="7" t="s">
        <v>50</v>
      </c>
      <c r="U1650" s="7" t="s">
        <v>16379</v>
      </c>
      <c r="V1650" s="7">
        <v>100000000</v>
      </c>
      <c r="W1650" s="7" t="s">
        <v>2056</v>
      </c>
      <c r="X1650" s="7">
        <v>13925055</v>
      </c>
      <c r="Y1650" s="7" t="s">
        <v>154</v>
      </c>
      <c r="Z1650" s="7">
        <v>5</v>
      </c>
      <c r="AA1650" s="7">
        <v>100000000</v>
      </c>
      <c r="AB1650" s="7" t="s">
        <v>2056</v>
      </c>
      <c r="AC1650" s="7">
        <v>13925055</v>
      </c>
      <c r="AD1650" s="7" t="s">
        <v>147</v>
      </c>
      <c r="AE1650" s="7">
        <v>400000000</v>
      </c>
      <c r="AF1650" s="7" t="s">
        <v>2056</v>
      </c>
      <c r="AG1650" s="7">
        <v>58255176</v>
      </c>
      <c r="AH1650" s="7">
        <v>400000000</v>
      </c>
      <c r="AI1650" s="7" t="s">
        <v>2056</v>
      </c>
      <c r="AJ1650" s="7">
        <v>58255176</v>
      </c>
      <c r="AK1650" s="7" t="s">
        <v>16380</v>
      </c>
      <c r="AL1650" s="7" t="s">
        <v>50</v>
      </c>
      <c r="AM1650" s="7" t="s">
        <v>16381</v>
      </c>
      <c r="AN1650" s="7" t="s">
        <v>66</v>
      </c>
      <c r="AO1650" s="7" t="s">
        <v>16382</v>
      </c>
      <c r="AP1650" s="7" t="s">
        <v>50</v>
      </c>
      <c r="AQ1650" s="22" t="s">
        <v>16383</v>
      </c>
      <c r="AR1650" s="7" t="s">
        <v>50</v>
      </c>
    </row>
    <row r="1651" spans="1:44" ht="15" thickBot="1">
      <c r="A1651" s="10" t="s">
        <v>16384</v>
      </c>
      <c r="B1651" s="13">
        <v>193</v>
      </c>
      <c r="C1651" s="12">
        <v>32509</v>
      </c>
      <c r="D1651" s="13" t="s">
        <v>45</v>
      </c>
      <c r="E1651" s="13" t="s">
        <v>46</v>
      </c>
      <c r="F1651" s="13" t="s">
        <v>47</v>
      </c>
      <c r="G1651" s="13" t="s">
        <v>145</v>
      </c>
      <c r="H1651" s="13" t="s">
        <v>4364</v>
      </c>
      <c r="I1651" s="13" t="s">
        <v>50</v>
      </c>
      <c r="J1651" s="12">
        <v>45512</v>
      </c>
      <c r="K1651" s="13" t="s">
        <v>89</v>
      </c>
      <c r="L1651" s="13" t="s">
        <v>62</v>
      </c>
      <c r="M1651" s="13" t="s">
        <v>4327</v>
      </c>
      <c r="N1651" s="13" t="s">
        <v>16385</v>
      </c>
      <c r="O1651" s="13" t="s">
        <v>16386</v>
      </c>
      <c r="P1651" s="11">
        <v>22610</v>
      </c>
      <c r="Q1651" s="13" t="s">
        <v>707</v>
      </c>
      <c r="R1651" s="33" t="s">
        <v>16387</v>
      </c>
      <c r="S1651" s="33" t="s">
        <v>16388</v>
      </c>
      <c r="T1651" s="13" t="s">
        <v>16389</v>
      </c>
      <c r="U1651" s="13" t="s">
        <v>16390</v>
      </c>
      <c r="V1651" s="13">
        <v>64920698</v>
      </c>
      <c r="W1651" s="13" t="s">
        <v>1085</v>
      </c>
      <c r="X1651" s="13">
        <v>47285724</v>
      </c>
      <c r="Y1651" s="13" t="s">
        <v>61</v>
      </c>
      <c r="Z1651" s="13">
        <v>10</v>
      </c>
      <c r="AA1651" s="13">
        <v>64920698</v>
      </c>
      <c r="AB1651" s="13" t="s">
        <v>1085</v>
      </c>
      <c r="AC1651" s="13">
        <v>47285724</v>
      </c>
      <c r="AD1651" s="13" t="s">
        <v>62</v>
      </c>
      <c r="AE1651" s="13">
        <v>193827464</v>
      </c>
      <c r="AF1651" s="13" t="s">
        <v>60</v>
      </c>
      <c r="AG1651" s="13">
        <v>193827464</v>
      </c>
      <c r="AH1651" s="13">
        <v>324827464</v>
      </c>
      <c r="AI1651" s="13" t="s">
        <v>60</v>
      </c>
      <c r="AJ1651" s="13">
        <v>324827464</v>
      </c>
      <c r="AK1651" s="13" t="s">
        <v>16391</v>
      </c>
      <c r="AL1651" s="13" t="s">
        <v>50</v>
      </c>
      <c r="AM1651" s="13" t="s">
        <v>16392</v>
      </c>
      <c r="AN1651" s="13" t="s">
        <v>66</v>
      </c>
      <c r="AO1651" s="13" t="s">
        <v>16393</v>
      </c>
      <c r="AP1651" s="21" t="s">
        <v>16394</v>
      </c>
      <c r="AQ1651" s="21" t="s">
        <v>16395</v>
      </c>
      <c r="AR1651" s="13" t="s">
        <v>50</v>
      </c>
    </row>
    <row r="1652" spans="1:44" ht="15" thickBot="1">
      <c r="A1652" s="4" t="s">
        <v>16396</v>
      </c>
      <c r="B1652" s="7" t="s">
        <v>50</v>
      </c>
      <c r="C1652" s="6">
        <v>44721</v>
      </c>
      <c r="D1652" s="7" t="s">
        <v>45</v>
      </c>
      <c r="E1652" s="7" t="s">
        <v>46</v>
      </c>
      <c r="F1652" s="7" t="s">
        <v>70</v>
      </c>
      <c r="G1652" s="7" t="s">
        <v>50</v>
      </c>
      <c r="H1652" s="7" t="s">
        <v>50</v>
      </c>
      <c r="I1652" s="7" t="s">
        <v>50</v>
      </c>
      <c r="J1652" s="6">
        <v>45509</v>
      </c>
      <c r="K1652" s="7" t="s">
        <v>50</v>
      </c>
      <c r="L1652" s="7" t="s">
        <v>467</v>
      </c>
      <c r="M1652" s="7" t="s">
        <v>8856</v>
      </c>
      <c r="N1652" s="7" t="s">
        <v>16397</v>
      </c>
      <c r="O1652" s="7" t="s">
        <v>16398</v>
      </c>
      <c r="P1652" s="5">
        <v>22724</v>
      </c>
      <c r="Q1652" s="7" t="s">
        <v>245</v>
      </c>
      <c r="R1652" s="31" t="s">
        <v>16399</v>
      </c>
      <c r="S1652" s="34" t="s">
        <v>16400</v>
      </c>
      <c r="T1652" s="7" t="s">
        <v>50</v>
      </c>
      <c r="U1652" s="7" t="s">
        <v>50</v>
      </c>
      <c r="V1652" s="7">
        <v>150000000</v>
      </c>
      <c r="W1652" s="7" t="s">
        <v>1960</v>
      </c>
      <c r="X1652" s="7">
        <v>1053529</v>
      </c>
      <c r="Y1652" s="7" t="s">
        <v>467</v>
      </c>
      <c r="Z1652" s="7">
        <v>2</v>
      </c>
      <c r="AA1652" s="7">
        <v>150000000</v>
      </c>
      <c r="AB1652" s="7" t="s">
        <v>1960</v>
      </c>
      <c r="AC1652" s="7">
        <v>1053529</v>
      </c>
      <c r="AD1652" s="7" t="s">
        <v>467</v>
      </c>
      <c r="AE1652" s="7">
        <v>150000000</v>
      </c>
      <c r="AF1652" s="7" t="s">
        <v>1960</v>
      </c>
      <c r="AG1652" s="7">
        <v>1053529</v>
      </c>
      <c r="AH1652" s="7">
        <v>150000000</v>
      </c>
      <c r="AI1652" s="7" t="s">
        <v>1960</v>
      </c>
      <c r="AJ1652" s="7">
        <v>1053529</v>
      </c>
      <c r="AK1652" s="7" t="s">
        <v>50</v>
      </c>
      <c r="AL1652" s="7" t="s">
        <v>50</v>
      </c>
      <c r="AM1652" s="7" t="s">
        <v>16401</v>
      </c>
      <c r="AN1652" s="7" t="s">
        <v>66</v>
      </c>
      <c r="AO1652" s="7" t="s">
        <v>16402</v>
      </c>
      <c r="AP1652" s="22" t="s">
        <v>16403</v>
      </c>
      <c r="AQ1652" s="7" t="s">
        <v>50</v>
      </c>
      <c r="AR1652" s="7" t="s">
        <v>50</v>
      </c>
    </row>
    <row r="1653" spans="1:44" ht="15" thickBot="1">
      <c r="A1653" s="10" t="s">
        <v>16404</v>
      </c>
      <c r="B1653" s="13" t="s">
        <v>50</v>
      </c>
      <c r="C1653" s="13" t="s">
        <v>50</v>
      </c>
      <c r="D1653" s="13" t="s">
        <v>45</v>
      </c>
      <c r="E1653" s="13" t="s">
        <v>50</v>
      </c>
      <c r="F1653" s="13" t="s">
        <v>70</v>
      </c>
      <c r="G1653" s="13" t="s">
        <v>50</v>
      </c>
      <c r="H1653" s="13" t="s">
        <v>50</v>
      </c>
      <c r="I1653" s="13" t="s">
        <v>50</v>
      </c>
      <c r="J1653" s="12">
        <v>45513</v>
      </c>
      <c r="K1653" s="13" t="s">
        <v>50</v>
      </c>
      <c r="L1653" s="13" t="s">
        <v>131</v>
      </c>
      <c r="M1653" s="13" t="s">
        <v>50</v>
      </c>
      <c r="N1653" s="13" t="s">
        <v>50</v>
      </c>
      <c r="O1653" s="13" t="s">
        <v>16405</v>
      </c>
      <c r="P1653" s="11">
        <v>22741</v>
      </c>
      <c r="Q1653" s="13" t="s">
        <v>50</v>
      </c>
      <c r="R1653" s="30" t="s">
        <v>50</v>
      </c>
      <c r="S1653" s="30" t="s">
        <v>50</v>
      </c>
      <c r="T1653" s="13" t="s">
        <v>50</v>
      </c>
      <c r="U1653" s="13" t="s">
        <v>50</v>
      </c>
      <c r="V1653" s="13">
        <v>862000000</v>
      </c>
      <c r="W1653" s="13" t="s">
        <v>60</v>
      </c>
      <c r="X1653" s="13">
        <v>862000000</v>
      </c>
      <c r="Y1653" s="13" t="s">
        <v>50</v>
      </c>
      <c r="Z1653" s="13">
        <v>1</v>
      </c>
      <c r="AA1653" s="13" t="s">
        <v>50</v>
      </c>
      <c r="AB1653" s="13" t="s">
        <v>50</v>
      </c>
      <c r="AC1653" s="13" t="s">
        <v>50</v>
      </c>
      <c r="AD1653" s="13" t="s">
        <v>50</v>
      </c>
      <c r="AE1653" s="13" t="s">
        <v>50</v>
      </c>
      <c r="AF1653" s="13" t="s">
        <v>50</v>
      </c>
      <c r="AG1653" s="13" t="s">
        <v>50</v>
      </c>
      <c r="AH1653" s="13">
        <v>862000000</v>
      </c>
      <c r="AI1653" s="13" t="s">
        <v>60</v>
      </c>
      <c r="AJ1653" s="13">
        <v>862000000</v>
      </c>
      <c r="AK1653" s="13" t="s">
        <v>50</v>
      </c>
      <c r="AL1653" s="13" t="s">
        <v>50</v>
      </c>
      <c r="AM1653" s="13" t="s">
        <v>50</v>
      </c>
      <c r="AN1653" s="13" t="s">
        <v>50</v>
      </c>
      <c r="AO1653" s="13" t="s">
        <v>50</v>
      </c>
      <c r="AP1653" s="13" t="s">
        <v>50</v>
      </c>
      <c r="AQ1653" s="13" t="s">
        <v>50</v>
      </c>
      <c r="AR1653" s="13" t="s">
        <v>1186</v>
      </c>
    </row>
    <row r="1654" spans="1:44" ht="15" thickBot="1">
      <c r="A1654" s="4" t="s">
        <v>16406</v>
      </c>
      <c r="B1654" s="5">
        <v>10316</v>
      </c>
      <c r="C1654" s="6">
        <v>44392</v>
      </c>
      <c r="D1654" s="7" t="s">
        <v>45</v>
      </c>
      <c r="E1654" s="7" t="s">
        <v>46</v>
      </c>
      <c r="F1654" s="7" t="s">
        <v>70</v>
      </c>
      <c r="G1654" s="27" t="s">
        <v>54945</v>
      </c>
      <c r="H1654" s="7" t="s">
        <v>50</v>
      </c>
      <c r="I1654" s="7" t="s">
        <v>50</v>
      </c>
      <c r="J1654" s="6">
        <v>45511</v>
      </c>
      <c r="K1654" s="7" t="s">
        <v>89</v>
      </c>
      <c r="L1654" s="7" t="s">
        <v>467</v>
      </c>
      <c r="M1654" s="7" t="s">
        <v>8382</v>
      </c>
      <c r="N1654" s="7" t="s">
        <v>1604</v>
      </c>
      <c r="O1654" s="7" t="s">
        <v>16407</v>
      </c>
      <c r="P1654" s="5">
        <v>22925</v>
      </c>
      <c r="Q1654" s="7" t="s">
        <v>360</v>
      </c>
      <c r="R1654" s="34" t="s">
        <v>16408</v>
      </c>
      <c r="S1654" s="34" t="s">
        <v>16409</v>
      </c>
      <c r="T1654" s="7" t="s">
        <v>16410</v>
      </c>
      <c r="U1654" s="7" t="s">
        <v>50</v>
      </c>
      <c r="V1654" s="7">
        <v>4000000</v>
      </c>
      <c r="W1654" s="7" t="s">
        <v>209</v>
      </c>
      <c r="X1654" s="7">
        <v>4369679</v>
      </c>
      <c r="Y1654" s="7" t="s">
        <v>467</v>
      </c>
      <c r="Z1654" s="7">
        <v>2</v>
      </c>
      <c r="AA1654" s="7">
        <v>4000000</v>
      </c>
      <c r="AB1654" s="7" t="s">
        <v>209</v>
      </c>
      <c r="AC1654" s="7">
        <v>4369679</v>
      </c>
      <c r="AD1654" s="7" t="s">
        <v>467</v>
      </c>
      <c r="AE1654" s="7">
        <v>4000000</v>
      </c>
      <c r="AF1654" s="7" t="s">
        <v>209</v>
      </c>
      <c r="AG1654" s="7">
        <v>4369679</v>
      </c>
      <c r="AH1654" s="7">
        <v>4000000</v>
      </c>
      <c r="AI1654" s="7" t="s">
        <v>209</v>
      </c>
      <c r="AJ1654" s="7">
        <v>4369679</v>
      </c>
      <c r="AK1654" s="7" t="s">
        <v>16411</v>
      </c>
      <c r="AL1654" s="7" t="s">
        <v>50</v>
      </c>
      <c r="AM1654" s="7" t="s">
        <v>16412</v>
      </c>
      <c r="AN1654" s="7" t="s">
        <v>253</v>
      </c>
      <c r="AO1654" s="7" t="s">
        <v>16413</v>
      </c>
      <c r="AP1654" s="22" t="s">
        <v>16414</v>
      </c>
      <c r="AQ1654" s="7" t="s">
        <v>50</v>
      </c>
      <c r="AR1654" s="7" t="s">
        <v>50</v>
      </c>
    </row>
    <row r="1655" spans="1:44" ht="15" thickBot="1">
      <c r="A1655" s="10" t="s">
        <v>16415</v>
      </c>
      <c r="B1655" s="11">
        <v>3661</v>
      </c>
      <c r="C1655" s="12">
        <v>42125</v>
      </c>
      <c r="D1655" s="13" t="s">
        <v>45</v>
      </c>
      <c r="E1655" s="13" t="s">
        <v>46</v>
      </c>
      <c r="F1655" s="13" t="s">
        <v>70</v>
      </c>
      <c r="G1655" s="27" t="s">
        <v>54945</v>
      </c>
      <c r="H1655" s="13" t="s">
        <v>1998</v>
      </c>
      <c r="I1655" s="13" t="s">
        <v>50</v>
      </c>
      <c r="J1655" s="12">
        <v>45512</v>
      </c>
      <c r="K1655" s="13" t="s">
        <v>116</v>
      </c>
      <c r="L1655" s="13" t="s">
        <v>178</v>
      </c>
      <c r="M1655" s="13" t="s">
        <v>16416</v>
      </c>
      <c r="N1655" s="13" t="s">
        <v>4060</v>
      </c>
      <c r="O1655" s="13" t="s">
        <v>16417</v>
      </c>
      <c r="P1655" s="11">
        <v>23078</v>
      </c>
      <c r="Q1655" s="13" t="s">
        <v>166</v>
      </c>
      <c r="R1655" s="33" t="s">
        <v>16418</v>
      </c>
      <c r="S1655" s="30" t="s">
        <v>50</v>
      </c>
      <c r="T1655" s="13" t="s">
        <v>16419</v>
      </c>
      <c r="U1655" s="13" t="s">
        <v>16420</v>
      </c>
      <c r="V1655" s="13">
        <v>500000</v>
      </c>
      <c r="W1655" s="13" t="s">
        <v>60</v>
      </c>
      <c r="X1655" s="13">
        <v>500000</v>
      </c>
      <c r="Y1655" s="13" t="s">
        <v>50</v>
      </c>
      <c r="Z1655" s="13">
        <v>3</v>
      </c>
      <c r="AA1655" s="13">
        <v>500000</v>
      </c>
      <c r="AB1655" s="13" t="s">
        <v>60</v>
      </c>
      <c r="AC1655" s="13">
        <v>500000</v>
      </c>
      <c r="AD1655" s="13" t="s">
        <v>178</v>
      </c>
      <c r="AE1655" s="13">
        <v>1950000</v>
      </c>
      <c r="AF1655" s="13" t="s">
        <v>60</v>
      </c>
      <c r="AG1655" s="13">
        <v>1950000</v>
      </c>
      <c r="AH1655" s="13">
        <v>1950000</v>
      </c>
      <c r="AI1655" s="13" t="s">
        <v>60</v>
      </c>
      <c r="AJ1655" s="13">
        <v>1950000</v>
      </c>
      <c r="AK1655" s="13" t="s">
        <v>50</v>
      </c>
      <c r="AL1655" s="13" t="s">
        <v>50</v>
      </c>
      <c r="AM1655" s="13" t="s">
        <v>16421</v>
      </c>
      <c r="AN1655" s="13" t="s">
        <v>66</v>
      </c>
      <c r="AO1655" s="13" t="s">
        <v>16422</v>
      </c>
      <c r="AP1655" s="21" t="s">
        <v>16423</v>
      </c>
      <c r="AQ1655" s="13" t="s">
        <v>50</v>
      </c>
      <c r="AR1655" s="13" t="s">
        <v>50</v>
      </c>
    </row>
    <row r="1656" spans="1:44" ht="15" thickBot="1">
      <c r="A1656" s="4" t="s">
        <v>16424</v>
      </c>
      <c r="B1656" s="7">
        <v>78</v>
      </c>
      <c r="C1656" s="6">
        <v>44197</v>
      </c>
      <c r="D1656" s="7" t="s">
        <v>45</v>
      </c>
      <c r="E1656" s="7" t="s">
        <v>46</v>
      </c>
      <c r="F1656" s="7" t="s">
        <v>70</v>
      </c>
      <c r="G1656" s="26" t="s">
        <v>54946</v>
      </c>
      <c r="H1656" s="7" t="s">
        <v>50</v>
      </c>
      <c r="I1656" s="7" t="s">
        <v>50</v>
      </c>
      <c r="J1656" s="6">
        <v>45505</v>
      </c>
      <c r="K1656" s="7" t="s">
        <v>50</v>
      </c>
      <c r="L1656" s="7" t="s">
        <v>2837</v>
      </c>
      <c r="M1656" s="7" t="s">
        <v>16425</v>
      </c>
      <c r="N1656" s="7" t="s">
        <v>2941</v>
      </c>
      <c r="O1656" s="7" t="s">
        <v>16426</v>
      </c>
      <c r="P1656" s="5">
        <v>23162</v>
      </c>
      <c r="Q1656" s="7" t="s">
        <v>245</v>
      </c>
      <c r="R1656" s="31" t="s">
        <v>16427</v>
      </c>
      <c r="S1656" s="34" t="s">
        <v>16428</v>
      </c>
      <c r="T1656" s="7" t="s">
        <v>16429</v>
      </c>
      <c r="U1656" s="7" t="s">
        <v>16430</v>
      </c>
      <c r="V1656" s="7">
        <v>5000000000</v>
      </c>
      <c r="W1656" s="7" t="s">
        <v>2946</v>
      </c>
      <c r="X1656" s="7">
        <v>3649167</v>
      </c>
      <c r="Y1656" s="7" t="s">
        <v>467</v>
      </c>
      <c r="Z1656" s="7">
        <v>4</v>
      </c>
      <c r="AA1656" s="7">
        <v>5000000000</v>
      </c>
      <c r="AB1656" s="7" t="s">
        <v>2946</v>
      </c>
      <c r="AC1656" s="7">
        <v>3637554</v>
      </c>
      <c r="AD1656" s="7" t="s">
        <v>467</v>
      </c>
      <c r="AE1656" s="7">
        <v>9500000000</v>
      </c>
      <c r="AF1656" s="7" t="s">
        <v>2946</v>
      </c>
      <c r="AG1656" s="7">
        <v>7434568</v>
      </c>
      <c r="AH1656" s="7">
        <v>14500000000</v>
      </c>
      <c r="AI1656" s="7" t="s">
        <v>2946</v>
      </c>
      <c r="AJ1656" s="7">
        <v>11083735</v>
      </c>
      <c r="AK1656" s="7" t="s">
        <v>16431</v>
      </c>
      <c r="AL1656" s="7" t="s">
        <v>50</v>
      </c>
      <c r="AM1656" s="7" t="s">
        <v>16432</v>
      </c>
      <c r="AN1656" s="7" t="s">
        <v>66</v>
      </c>
      <c r="AO1656" s="7" t="s">
        <v>16433</v>
      </c>
      <c r="AP1656" s="22" t="s">
        <v>16434</v>
      </c>
      <c r="AQ1656" s="7" t="s">
        <v>50</v>
      </c>
      <c r="AR1656" s="7" t="s">
        <v>50</v>
      </c>
    </row>
    <row r="1657" spans="1:44" ht="15" thickBot="1">
      <c r="A1657" s="10" t="s">
        <v>16435</v>
      </c>
      <c r="B1657" s="13">
        <v>298</v>
      </c>
      <c r="C1657" s="12">
        <v>36433</v>
      </c>
      <c r="D1657" s="13" t="s">
        <v>45</v>
      </c>
      <c r="E1657" s="13" t="s">
        <v>46</v>
      </c>
      <c r="F1657" s="13" t="s">
        <v>70</v>
      </c>
      <c r="G1657" s="26" t="s">
        <v>54946</v>
      </c>
      <c r="H1657" s="13" t="s">
        <v>50</v>
      </c>
      <c r="I1657" s="13" t="s">
        <v>50</v>
      </c>
      <c r="J1657" s="12">
        <v>45509</v>
      </c>
      <c r="K1657" s="13" t="s">
        <v>50</v>
      </c>
      <c r="L1657" s="13" t="s">
        <v>178</v>
      </c>
      <c r="M1657" s="13" t="s">
        <v>16436</v>
      </c>
      <c r="N1657" s="13" t="s">
        <v>16437</v>
      </c>
      <c r="O1657" s="13" t="s">
        <v>16438</v>
      </c>
      <c r="P1657" s="11">
        <v>23172</v>
      </c>
      <c r="Q1657" s="13" t="s">
        <v>245</v>
      </c>
      <c r="R1657" s="33" t="s">
        <v>16439</v>
      </c>
      <c r="S1657" s="30" t="s">
        <v>50</v>
      </c>
      <c r="T1657" s="13" t="s">
        <v>50</v>
      </c>
      <c r="U1657" s="13" t="s">
        <v>16440</v>
      </c>
      <c r="V1657" s="13">
        <v>489000000</v>
      </c>
      <c r="W1657" s="13" t="s">
        <v>2056</v>
      </c>
      <c r="X1657" s="13">
        <v>68668202</v>
      </c>
      <c r="Y1657" s="13" t="s">
        <v>50</v>
      </c>
      <c r="Z1657" s="13">
        <v>4</v>
      </c>
      <c r="AA1657" s="13">
        <v>489000000</v>
      </c>
      <c r="AB1657" s="13" t="s">
        <v>2056</v>
      </c>
      <c r="AC1657" s="13">
        <v>68668202</v>
      </c>
      <c r="AD1657" s="13" t="s">
        <v>178</v>
      </c>
      <c r="AE1657" s="13">
        <v>522000000</v>
      </c>
      <c r="AF1657" s="13" t="s">
        <v>2056</v>
      </c>
      <c r="AG1657" s="13">
        <v>74004604</v>
      </c>
      <c r="AH1657" s="13">
        <v>522000000</v>
      </c>
      <c r="AI1657" s="13" t="s">
        <v>2056</v>
      </c>
      <c r="AJ1657" s="13">
        <v>74004604</v>
      </c>
      <c r="AK1657" s="13" t="s">
        <v>16441</v>
      </c>
      <c r="AL1657" s="13" t="s">
        <v>50</v>
      </c>
      <c r="AM1657" s="13" t="s">
        <v>16442</v>
      </c>
      <c r="AN1657" s="13" t="s">
        <v>5019</v>
      </c>
      <c r="AO1657" s="13" t="s">
        <v>16443</v>
      </c>
      <c r="AP1657" s="13" t="s">
        <v>50</v>
      </c>
      <c r="AQ1657" s="21" t="s">
        <v>16444</v>
      </c>
      <c r="AR1657" s="13" t="s">
        <v>50</v>
      </c>
    </row>
    <row r="1658" spans="1:44" ht="15" thickBot="1">
      <c r="A1658" s="4" t="s">
        <v>16445</v>
      </c>
      <c r="B1658" s="7">
        <v>451</v>
      </c>
      <c r="C1658" s="6">
        <v>43997</v>
      </c>
      <c r="D1658" s="7" t="s">
        <v>45</v>
      </c>
      <c r="E1658" s="7" t="s">
        <v>46</v>
      </c>
      <c r="F1658" s="7" t="s">
        <v>70</v>
      </c>
      <c r="G1658" s="26" t="s">
        <v>54946</v>
      </c>
      <c r="H1658" s="7" t="s">
        <v>50</v>
      </c>
      <c r="I1658" s="7" t="s">
        <v>50</v>
      </c>
      <c r="J1658" s="6">
        <v>45512</v>
      </c>
      <c r="K1658" s="7" t="s">
        <v>50</v>
      </c>
      <c r="L1658" s="7" t="s">
        <v>147</v>
      </c>
      <c r="M1658" s="7" t="s">
        <v>1042</v>
      </c>
      <c r="N1658" s="7" t="s">
        <v>1954</v>
      </c>
      <c r="O1658" s="7" t="s">
        <v>16446</v>
      </c>
      <c r="P1658" s="5">
        <v>23193</v>
      </c>
      <c r="Q1658" s="7" t="s">
        <v>245</v>
      </c>
      <c r="R1658" s="34" t="s">
        <v>16447</v>
      </c>
      <c r="S1658" s="31" t="s">
        <v>50</v>
      </c>
      <c r="T1658" s="7" t="s">
        <v>50</v>
      </c>
      <c r="U1658" s="7" t="s">
        <v>50</v>
      </c>
      <c r="V1658" s="7">
        <v>1200000000</v>
      </c>
      <c r="W1658" s="7" t="s">
        <v>1960</v>
      </c>
      <c r="X1658" s="7">
        <v>8124626</v>
      </c>
      <c r="Y1658" s="7" t="s">
        <v>154</v>
      </c>
      <c r="Z1658" s="7">
        <v>2</v>
      </c>
      <c r="AA1658" s="7">
        <v>1200000000</v>
      </c>
      <c r="AB1658" s="7" t="s">
        <v>1960</v>
      </c>
      <c r="AC1658" s="7">
        <v>8124626</v>
      </c>
      <c r="AD1658" s="7" t="s">
        <v>147</v>
      </c>
      <c r="AE1658" s="7">
        <v>1760000000</v>
      </c>
      <c r="AF1658" s="7" t="s">
        <v>1960</v>
      </c>
      <c r="AG1658" s="7">
        <v>12059149</v>
      </c>
      <c r="AH1658" s="7">
        <v>1760000000</v>
      </c>
      <c r="AI1658" s="7" t="s">
        <v>1960</v>
      </c>
      <c r="AJ1658" s="7">
        <v>12059149</v>
      </c>
      <c r="AK1658" s="7" t="s">
        <v>50</v>
      </c>
      <c r="AL1658" s="7" t="s">
        <v>50</v>
      </c>
      <c r="AM1658" s="7" t="s">
        <v>16448</v>
      </c>
      <c r="AN1658" s="7" t="s">
        <v>4746</v>
      </c>
      <c r="AO1658" s="7" t="s">
        <v>16449</v>
      </c>
      <c r="AP1658" s="7" t="s">
        <v>50</v>
      </c>
      <c r="AQ1658" s="22" t="s">
        <v>16450</v>
      </c>
      <c r="AR1658" s="7" t="s">
        <v>50</v>
      </c>
    </row>
    <row r="1659" spans="1:44" ht="15" thickBot="1">
      <c r="A1659" s="10" t="s">
        <v>16451</v>
      </c>
      <c r="B1659" s="13">
        <v>37</v>
      </c>
      <c r="C1659" s="12">
        <v>43101</v>
      </c>
      <c r="D1659" s="13" t="s">
        <v>45</v>
      </c>
      <c r="E1659" s="13" t="s">
        <v>46</v>
      </c>
      <c r="F1659" s="13" t="s">
        <v>47</v>
      </c>
      <c r="G1659" s="27" t="s">
        <v>54945</v>
      </c>
      <c r="H1659" s="13" t="s">
        <v>16452</v>
      </c>
      <c r="I1659" s="13" t="s">
        <v>50</v>
      </c>
      <c r="J1659" s="12">
        <v>45512</v>
      </c>
      <c r="K1659" s="13" t="s">
        <v>50</v>
      </c>
      <c r="L1659" s="13" t="s">
        <v>62</v>
      </c>
      <c r="M1659" s="13" t="s">
        <v>16453</v>
      </c>
      <c r="N1659" s="13" t="s">
        <v>16454</v>
      </c>
      <c r="O1659" s="13" t="s">
        <v>16455</v>
      </c>
      <c r="P1659" s="11">
        <v>23219</v>
      </c>
      <c r="Q1659" s="13" t="s">
        <v>50</v>
      </c>
      <c r="R1659" s="30" t="s">
        <v>16456</v>
      </c>
      <c r="S1659" s="33" t="s">
        <v>16457</v>
      </c>
      <c r="T1659" s="13" t="s">
        <v>50</v>
      </c>
      <c r="U1659" s="13" t="s">
        <v>16458</v>
      </c>
      <c r="V1659" s="13">
        <v>500000</v>
      </c>
      <c r="W1659" s="13" t="s">
        <v>60</v>
      </c>
      <c r="X1659" s="13">
        <v>500000</v>
      </c>
      <c r="Y1659" s="13" t="s">
        <v>61</v>
      </c>
      <c r="Z1659" s="13">
        <v>4</v>
      </c>
      <c r="AA1659" s="13">
        <v>500000</v>
      </c>
      <c r="AB1659" s="13" t="s">
        <v>60</v>
      </c>
      <c r="AC1659" s="13">
        <v>500000</v>
      </c>
      <c r="AD1659" s="13" t="s">
        <v>62</v>
      </c>
      <c r="AE1659" s="13">
        <v>5731328</v>
      </c>
      <c r="AF1659" s="13" t="s">
        <v>60</v>
      </c>
      <c r="AG1659" s="13">
        <v>5731328</v>
      </c>
      <c r="AH1659" s="13">
        <v>5731328</v>
      </c>
      <c r="AI1659" s="13" t="s">
        <v>60</v>
      </c>
      <c r="AJ1659" s="13">
        <v>5731328</v>
      </c>
      <c r="AK1659" s="13" t="s">
        <v>50</v>
      </c>
      <c r="AL1659" s="13" t="s">
        <v>50</v>
      </c>
      <c r="AM1659" s="13" t="s">
        <v>16459</v>
      </c>
      <c r="AN1659" s="13" t="s">
        <v>66</v>
      </c>
      <c r="AO1659" s="13" t="s">
        <v>16460</v>
      </c>
      <c r="AP1659" s="13" t="s">
        <v>50</v>
      </c>
      <c r="AQ1659" s="21" t="s">
        <v>16461</v>
      </c>
      <c r="AR1659" s="13" t="s">
        <v>50</v>
      </c>
    </row>
    <row r="1660" spans="1:44" ht="15" thickBot="1">
      <c r="A1660" s="4" t="s">
        <v>16462</v>
      </c>
      <c r="B1660" s="7">
        <v>37</v>
      </c>
      <c r="C1660" s="6">
        <v>42370</v>
      </c>
      <c r="D1660" s="7" t="s">
        <v>45</v>
      </c>
      <c r="E1660" s="7" t="s">
        <v>46</v>
      </c>
      <c r="F1660" s="7" t="s">
        <v>70</v>
      </c>
      <c r="G1660" s="26" t="s">
        <v>54946</v>
      </c>
      <c r="H1660" s="7" t="s">
        <v>50</v>
      </c>
      <c r="I1660" s="7" t="s">
        <v>50</v>
      </c>
      <c r="J1660" s="6">
        <v>45511</v>
      </c>
      <c r="K1660" s="7" t="s">
        <v>191</v>
      </c>
      <c r="L1660" s="7" t="s">
        <v>147</v>
      </c>
      <c r="M1660" s="7" t="s">
        <v>7996</v>
      </c>
      <c r="N1660" s="7" t="s">
        <v>3491</v>
      </c>
      <c r="O1660" s="7" t="s">
        <v>16463</v>
      </c>
      <c r="P1660" s="5">
        <v>23269</v>
      </c>
      <c r="Q1660" s="7" t="s">
        <v>245</v>
      </c>
      <c r="R1660" s="34" t="s">
        <v>16464</v>
      </c>
      <c r="S1660" s="31" t="s">
        <v>50</v>
      </c>
      <c r="T1660" s="7" t="s">
        <v>50</v>
      </c>
      <c r="U1660" s="7">
        <f>86-571-81113802</f>
        <v>-81114287</v>
      </c>
      <c r="V1660" s="7">
        <v>100000000</v>
      </c>
      <c r="W1660" s="7" t="s">
        <v>2056</v>
      </c>
      <c r="X1660" s="7">
        <v>13925055</v>
      </c>
      <c r="Y1660" s="7" t="s">
        <v>154</v>
      </c>
      <c r="Z1660" s="7">
        <v>4</v>
      </c>
      <c r="AA1660" s="7">
        <v>100000000</v>
      </c>
      <c r="AB1660" s="7" t="s">
        <v>2056</v>
      </c>
      <c r="AC1660" s="7">
        <v>13925055</v>
      </c>
      <c r="AD1660" s="7" t="s">
        <v>147</v>
      </c>
      <c r="AE1660" s="7">
        <v>300000000</v>
      </c>
      <c r="AF1660" s="7" t="s">
        <v>2056</v>
      </c>
      <c r="AG1660" s="7">
        <v>43439293</v>
      </c>
      <c r="AH1660" s="7">
        <v>300000000</v>
      </c>
      <c r="AI1660" s="7" t="s">
        <v>2056</v>
      </c>
      <c r="AJ1660" s="7">
        <v>43439293</v>
      </c>
      <c r="AK1660" s="7" t="s">
        <v>50</v>
      </c>
      <c r="AL1660" s="7" t="s">
        <v>50</v>
      </c>
      <c r="AM1660" s="7" t="s">
        <v>16465</v>
      </c>
      <c r="AN1660" s="7" t="s">
        <v>993</v>
      </c>
      <c r="AO1660" s="7" t="s">
        <v>50</v>
      </c>
      <c r="AP1660" s="7" t="s">
        <v>50</v>
      </c>
      <c r="AQ1660" s="22" t="s">
        <v>16466</v>
      </c>
      <c r="AR1660" s="7" t="s">
        <v>255</v>
      </c>
    </row>
    <row r="1661" spans="1:44" ht="15" thickBot="1">
      <c r="A1661" s="10" t="s">
        <v>16467</v>
      </c>
      <c r="B1661" s="11">
        <v>3147</v>
      </c>
      <c r="C1661" s="12">
        <v>43466</v>
      </c>
      <c r="D1661" s="13" t="s">
        <v>45</v>
      </c>
      <c r="E1661" s="13" t="s">
        <v>46</v>
      </c>
      <c r="F1661" s="13" t="s">
        <v>70</v>
      </c>
      <c r="G1661" s="27" t="s">
        <v>54945</v>
      </c>
      <c r="H1661" s="13" t="s">
        <v>240</v>
      </c>
      <c r="I1661" s="13" t="s">
        <v>50</v>
      </c>
      <c r="J1661" s="12">
        <v>45513</v>
      </c>
      <c r="K1661" s="13" t="s">
        <v>50</v>
      </c>
      <c r="L1661" s="13" t="s">
        <v>178</v>
      </c>
      <c r="M1661" s="13" t="s">
        <v>16468</v>
      </c>
      <c r="N1661" s="13" t="s">
        <v>75</v>
      </c>
      <c r="O1661" s="13" t="s">
        <v>16469</v>
      </c>
      <c r="P1661" s="11">
        <v>23468</v>
      </c>
      <c r="Q1661" s="13" t="s">
        <v>77</v>
      </c>
      <c r="R1661" s="30" t="s">
        <v>16470</v>
      </c>
      <c r="S1661" s="33" t="s">
        <v>16471</v>
      </c>
      <c r="T1661" s="13" t="s">
        <v>16472</v>
      </c>
      <c r="U1661" s="13" t="s">
        <v>50</v>
      </c>
      <c r="V1661" s="13">
        <v>1725000</v>
      </c>
      <c r="W1661" s="13" t="s">
        <v>60</v>
      </c>
      <c r="X1661" s="13">
        <v>1725000</v>
      </c>
      <c r="Y1661" s="13" t="s">
        <v>50</v>
      </c>
      <c r="Z1661" s="13">
        <v>3</v>
      </c>
      <c r="AA1661" s="13">
        <v>1725000</v>
      </c>
      <c r="AB1661" s="13" t="s">
        <v>60</v>
      </c>
      <c r="AC1661" s="13">
        <v>1725000</v>
      </c>
      <c r="AD1661" s="13" t="s">
        <v>178</v>
      </c>
      <c r="AE1661" s="13">
        <v>4084490</v>
      </c>
      <c r="AF1661" s="13" t="s">
        <v>60</v>
      </c>
      <c r="AG1661" s="13">
        <v>4084490</v>
      </c>
      <c r="AH1661" s="13">
        <v>4134490</v>
      </c>
      <c r="AI1661" s="13" t="s">
        <v>60</v>
      </c>
      <c r="AJ1661" s="13">
        <v>4134490</v>
      </c>
      <c r="AK1661" s="13" t="s">
        <v>16473</v>
      </c>
      <c r="AL1661" s="13" t="s">
        <v>50</v>
      </c>
      <c r="AM1661" s="13" t="s">
        <v>16474</v>
      </c>
      <c r="AN1661" s="13" t="s">
        <v>253</v>
      </c>
      <c r="AO1661" s="13" t="s">
        <v>16475</v>
      </c>
      <c r="AP1661" s="13" t="s">
        <v>50</v>
      </c>
      <c r="AQ1661" s="21" t="s">
        <v>16476</v>
      </c>
      <c r="AR1661" s="13" t="s">
        <v>50</v>
      </c>
    </row>
    <row r="1662" spans="1:44" ht="15" thickBot="1">
      <c r="A1662" s="4" t="s">
        <v>16477</v>
      </c>
      <c r="B1662" s="7" t="s">
        <v>50</v>
      </c>
      <c r="C1662" s="6">
        <v>44044</v>
      </c>
      <c r="D1662" s="7" t="s">
        <v>45</v>
      </c>
      <c r="E1662" s="7" t="s">
        <v>46</v>
      </c>
      <c r="F1662" s="7" t="s">
        <v>70</v>
      </c>
      <c r="G1662" s="27" t="s">
        <v>54945</v>
      </c>
      <c r="H1662" s="7" t="s">
        <v>50</v>
      </c>
      <c r="I1662" s="7" t="s">
        <v>50</v>
      </c>
      <c r="J1662" s="6">
        <v>45512</v>
      </c>
      <c r="K1662" s="7" t="s">
        <v>50</v>
      </c>
      <c r="L1662" s="7" t="s">
        <v>241</v>
      </c>
      <c r="M1662" s="7" t="s">
        <v>16478</v>
      </c>
      <c r="N1662" s="7" t="s">
        <v>3649</v>
      </c>
      <c r="O1662" s="7" t="s">
        <v>16479</v>
      </c>
      <c r="P1662" s="5">
        <v>23472</v>
      </c>
      <c r="Q1662" s="7" t="s">
        <v>245</v>
      </c>
      <c r="R1662" s="34" t="s">
        <v>16480</v>
      </c>
      <c r="S1662" s="31" t="s">
        <v>50</v>
      </c>
      <c r="T1662" s="7" t="s">
        <v>16481</v>
      </c>
      <c r="U1662" s="7" t="s">
        <v>50</v>
      </c>
      <c r="V1662" s="7">
        <v>100000000</v>
      </c>
      <c r="W1662" s="7" t="s">
        <v>2056</v>
      </c>
      <c r="X1662" s="7">
        <v>13938059</v>
      </c>
      <c r="Y1662" s="7" t="s">
        <v>154</v>
      </c>
      <c r="Z1662" s="7">
        <v>3</v>
      </c>
      <c r="AA1662" s="7">
        <v>100000000</v>
      </c>
      <c r="AB1662" s="7" t="s">
        <v>2056</v>
      </c>
      <c r="AC1662" s="7">
        <v>13938059</v>
      </c>
      <c r="AD1662" s="7" t="s">
        <v>241</v>
      </c>
      <c r="AE1662" s="7">
        <v>440000000</v>
      </c>
      <c r="AF1662" s="7" t="s">
        <v>2056</v>
      </c>
      <c r="AG1662" s="7">
        <v>66998453</v>
      </c>
      <c r="AH1662" s="7">
        <v>440000000</v>
      </c>
      <c r="AI1662" s="7" t="s">
        <v>2056</v>
      </c>
      <c r="AJ1662" s="7">
        <v>66998453</v>
      </c>
      <c r="AK1662" s="7" t="s">
        <v>16482</v>
      </c>
      <c r="AL1662" s="7" t="s">
        <v>50</v>
      </c>
      <c r="AM1662" s="7" t="s">
        <v>16483</v>
      </c>
      <c r="AN1662" s="7" t="s">
        <v>66</v>
      </c>
      <c r="AO1662" s="7" t="s">
        <v>16484</v>
      </c>
      <c r="AP1662" s="22" t="s">
        <v>16485</v>
      </c>
      <c r="AQ1662" s="7" t="s">
        <v>50</v>
      </c>
      <c r="AR1662" s="7" t="s">
        <v>50</v>
      </c>
    </row>
    <row r="1663" spans="1:44" ht="15" thickBot="1">
      <c r="A1663" s="10" t="s">
        <v>16486</v>
      </c>
      <c r="B1663" s="11">
        <v>2240280</v>
      </c>
      <c r="C1663" s="12">
        <v>41640</v>
      </c>
      <c r="D1663" s="13" t="s">
        <v>45</v>
      </c>
      <c r="E1663" s="13" t="s">
        <v>50</v>
      </c>
      <c r="F1663" s="13" t="s">
        <v>70</v>
      </c>
      <c r="G1663" s="13" t="s">
        <v>160</v>
      </c>
      <c r="H1663" s="13" t="s">
        <v>115</v>
      </c>
      <c r="I1663" s="13" t="s">
        <v>50</v>
      </c>
      <c r="J1663" s="12">
        <v>45509</v>
      </c>
      <c r="K1663" s="13" t="s">
        <v>72</v>
      </c>
      <c r="L1663" s="13" t="s">
        <v>52</v>
      </c>
      <c r="M1663" s="13" t="s">
        <v>16487</v>
      </c>
      <c r="N1663" s="13" t="s">
        <v>7350</v>
      </c>
      <c r="O1663" s="13" t="s">
        <v>16488</v>
      </c>
      <c r="P1663" s="11">
        <v>23485</v>
      </c>
      <c r="Q1663" s="13" t="s">
        <v>105</v>
      </c>
      <c r="R1663" s="33" t="s">
        <v>16489</v>
      </c>
      <c r="S1663" s="33" t="s">
        <v>16490</v>
      </c>
      <c r="T1663" s="13" t="s">
        <v>50</v>
      </c>
      <c r="U1663" s="13" t="s">
        <v>16491</v>
      </c>
      <c r="V1663" s="13">
        <v>1900000</v>
      </c>
      <c r="W1663" s="13" t="s">
        <v>60</v>
      </c>
      <c r="X1663" s="13">
        <v>1900000</v>
      </c>
      <c r="Y1663" s="13" t="s">
        <v>50</v>
      </c>
      <c r="Z1663" s="13">
        <v>5</v>
      </c>
      <c r="AA1663" s="13" t="s">
        <v>50</v>
      </c>
      <c r="AB1663" s="13" t="s">
        <v>50</v>
      </c>
      <c r="AC1663" s="13" t="s">
        <v>50</v>
      </c>
      <c r="AD1663" s="13" t="s">
        <v>50</v>
      </c>
      <c r="AE1663" s="13" t="s">
        <v>50</v>
      </c>
      <c r="AF1663" s="13" t="s">
        <v>50</v>
      </c>
      <c r="AG1663" s="13" t="s">
        <v>50</v>
      </c>
      <c r="AH1663" s="13">
        <v>9107330</v>
      </c>
      <c r="AI1663" s="13" t="s">
        <v>60</v>
      </c>
      <c r="AJ1663" s="13">
        <v>9107330</v>
      </c>
      <c r="AK1663" s="13" t="s">
        <v>16492</v>
      </c>
      <c r="AL1663" s="13" t="s">
        <v>50</v>
      </c>
      <c r="AM1663" s="13" t="s">
        <v>16493</v>
      </c>
      <c r="AN1663" s="13" t="s">
        <v>738</v>
      </c>
      <c r="AO1663" s="13" t="s">
        <v>16494</v>
      </c>
      <c r="AP1663" s="13" t="s">
        <v>50</v>
      </c>
      <c r="AQ1663" s="21" t="s">
        <v>16495</v>
      </c>
      <c r="AR1663" s="13" t="s">
        <v>50</v>
      </c>
    </row>
    <row r="1664" spans="1:44" ht="15" thickBot="1">
      <c r="A1664" s="4" t="s">
        <v>16496</v>
      </c>
      <c r="B1664" s="7" t="s">
        <v>50</v>
      </c>
      <c r="C1664" s="6">
        <v>44927</v>
      </c>
      <c r="D1664" s="7" t="s">
        <v>45</v>
      </c>
      <c r="E1664" s="7" t="s">
        <v>46</v>
      </c>
      <c r="F1664" s="7" t="s">
        <v>70</v>
      </c>
      <c r="G1664" s="27" t="s">
        <v>54945</v>
      </c>
      <c r="H1664" s="7" t="s">
        <v>50</v>
      </c>
      <c r="I1664" s="7" t="s">
        <v>50</v>
      </c>
      <c r="J1664" s="6">
        <v>45510</v>
      </c>
      <c r="K1664" s="7" t="s">
        <v>50</v>
      </c>
      <c r="L1664" s="7" t="s">
        <v>467</v>
      </c>
      <c r="M1664" s="7" t="s">
        <v>16497</v>
      </c>
      <c r="N1664" s="7" t="s">
        <v>16498</v>
      </c>
      <c r="O1664" s="7" t="s">
        <v>16499</v>
      </c>
      <c r="P1664" s="5">
        <v>23775</v>
      </c>
      <c r="Q1664" s="7" t="s">
        <v>1080</v>
      </c>
      <c r="R1664" s="34" t="s">
        <v>16500</v>
      </c>
      <c r="S1664" s="34" t="s">
        <v>16501</v>
      </c>
      <c r="T1664" s="7" t="s">
        <v>16502</v>
      </c>
      <c r="U1664" s="7" t="s">
        <v>16503</v>
      </c>
      <c r="V1664" s="7">
        <v>3049994</v>
      </c>
      <c r="W1664" s="7" t="s">
        <v>60</v>
      </c>
      <c r="X1664" s="7">
        <v>3049994</v>
      </c>
      <c r="Y1664" s="7" t="s">
        <v>467</v>
      </c>
      <c r="Z1664" s="7">
        <v>1</v>
      </c>
      <c r="AA1664" s="7">
        <v>3049994</v>
      </c>
      <c r="AB1664" s="7" t="s">
        <v>60</v>
      </c>
      <c r="AC1664" s="7">
        <v>3049994</v>
      </c>
      <c r="AD1664" s="7" t="s">
        <v>467</v>
      </c>
      <c r="AE1664" s="7">
        <v>3049994</v>
      </c>
      <c r="AF1664" s="7" t="s">
        <v>60</v>
      </c>
      <c r="AG1664" s="7">
        <v>3049994</v>
      </c>
      <c r="AH1664" s="7">
        <v>3049994</v>
      </c>
      <c r="AI1664" s="7" t="s">
        <v>60</v>
      </c>
      <c r="AJ1664" s="7">
        <v>3049994</v>
      </c>
      <c r="AK1664" s="7" t="s">
        <v>50</v>
      </c>
      <c r="AL1664" s="7" t="s">
        <v>50</v>
      </c>
      <c r="AM1664" s="7" t="s">
        <v>16504</v>
      </c>
      <c r="AN1664" s="7" t="s">
        <v>66</v>
      </c>
      <c r="AO1664" s="7" t="s">
        <v>16505</v>
      </c>
      <c r="AP1664" s="8" t="s">
        <v>16506</v>
      </c>
      <c r="AQ1664" s="7" t="s">
        <v>50</v>
      </c>
      <c r="AR1664" s="7" t="s">
        <v>50</v>
      </c>
    </row>
    <row r="1665" spans="1:44" ht="15" thickBot="1">
      <c r="A1665" s="10" t="s">
        <v>16507</v>
      </c>
      <c r="B1665" s="13">
        <v>78</v>
      </c>
      <c r="C1665" s="12">
        <v>42736</v>
      </c>
      <c r="D1665" s="13" t="s">
        <v>45</v>
      </c>
      <c r="E1665" s="13" t="s">
        <v>46</v>
      </c>
      <c r="F1665" s="13" t="s">
        <v>70</v>
      </c>
      <c r="G1665" s="13" t="s">
        <v>176</v>
      </c>
      <c r="H1665" s="13" t="s">
        <v>50</v>
      </c>
      <c r="I1665" s="13" t="s">
        <v>50</v>
      </c>
      <c r="J1665" s="12">
        <v>45506</v>
      </c>
      <c r="K1665" s="13" t="s">
        <v>161</v>
      </c>
      <c r="L1665" s="13" t="s">
        <v>131</v>
      </c>
      <c r="M1665" s="13" t="s">
        <v>16508</v>
      </c>
      <c r="N1665" s="13" t="s">
        <v>16509</v>
      </c>
      <c r="O1665" s="13" t="s">
        <v>16510</v>
      </c>
      <c r="P1665" s="11">
        <v>23778</v>
      </c>
      <c r="Q1665" s="13" t="s">
        <v>360</v>
      </c>
      <c r="R1665" s="33" t="s">
        <v>16511</v>
      </c>
      <c r="S1665" s="33" t="s">
        <v>16512</v>
      </c>
      <c r="T1665" s="13" t="s">
        <v>16513</v>
      </c>
      <c r="U1665" s="13" t="s">
        <v>50</v>
      </c>
      <c r="V1665" s="13">
        <v>150000000</v>
      </c>
      <c r="W1665" s="13" t="s">
        <v>209</v>
      </c>
      <c r="X1665" s="13">
        <v>163807498</v>
      </c>
      <c r="Y1665" s="13" t="s">
        <v>171</v>
      </c>
      <c r="Z1665" s="13">
        <v>1</v>
      </c>
      <c r="AA1665" s="13" t="s">
        <v>50</v>
      </c>
      <c r="AB1665" s="13" t="s">
        <v>50</v>
      </c>
      <c r="AC1665" s="13" t="s">
        <v>50</v>
      </c>
      <c r="AD1665" s="13" t="s">
        <v>50</v>
      </c>
      <c r="AE1665" s="13" t="s">
        <v>50</v>
      </c>
      <c r="AF1665" s="13" t="s">
        <v>50</v>
      </c>
      <c r="AG1665" s="13" t="s">
        <v>50</v>
      </c>
      <c r="AH1665" s="13">
        <v>150000000</v>
      </c>
      <c r="AI1665" s="13" t="s">
        <v>209</v>
      </c>
      <c r="AJ1665" s="13">
        <v>163807498</v>
      </c>
      <c r="AK1665" s="13" t="s">
        <v>50</v>
      </c>
      <c r="AL1665" s="13" t="s">
        <v>50</v>
      </c>
      <c r="AM1665" s="13" t="s">
        <v>16514</v>
      </c>
      <c r="AN1665" s="13" t="s">
        <v>66</v>
      </c>
      <c r="AO1665" s="13" t="s">
        <v>16515</v>
      </c>
      <c r="AP1665" s="21" t="s">
        <v>16516</v>
      </c>
      <c r="AQ1665" s="13" t="s">
        <v>50</v>
      </c>
      <c r="AR1665" s="13" t="s">
        <v>50</v>
      </c>
    </row>
    <row r="1666" spans="1:44" ht="15" thickBot="1">
      <c r="A1666" s="4" t="s">
        <v>16517</v>
      </c>
      <c r="B1666" s="7">
        <v>78</v>
      </c>
      <c r="C1666" s="6">
        <v>43466</v>
      </c>
      <c r="D1666" s="7" t="s">
        <v>45</v>
      </c>
      <c r="E1666" s="7" t="s">
        <v>46</v>
      </c>
      <c r="F1666" s="7" t="s">
        <v>70</v>
      </c>
      <c r="G1666" s="26" t="s">
        <v>54946</v>
      </c>
      <c r="H1666" s="7" t="s">
        <v>1091</v>
      </c>
      <c r="I1666" s="7" t="s">
        <v>50</v>
      </c>
      <c r="J1666" s="6">
        <v>45505</v>
      </c>
      <c r="K1666" s="7" t="s">
        <v>116</v>
      </c>
      <c r="L1666" s="7" t="s">
        <v>1624</v>
      </c>
      <c r="M1666" s="7" t="s">
        <v>16518</v>
      </c>
      <c r="N1666" s="7" t="s">
        <v>91</v>
      </c>
      <c r="O1666" s="7" t="s">
        <v>16519</v>
      </c>
      <c r="P1666" s="5">
        <v>23876</v>
      </c>
      <c r="Q1666" s="7" t="s">
        <v>93</v>
      </c>
      <c r="R1666" s="34" t="s">
        <v>16520</v>
      </c>
      <c r="S1666" s="34" t="s">
        <v>16521</v>
      </c>
      <c r="T1666" s="7" t="s">
        <v>50</v>
      </c>
      <c r="U1666" s="7" t="s">
        <v>50</v>
      </c>
      <c r="V1666" s="7">
        <v>100000</v>
      </c>
      <c r="W1666" s="7" t="s">
        <v>60</v>
      </c>
      <c r="X1666" s="7">
        <v>100000</v>
      </c>
      <c r="Y1666" s="7" t="s">
        <v>467</v>
      </c>
      <c r="Z1666" s="7">
        <v>2</v>
      </c>
      <c r="AA1666" s="7">
        <v>100000</v>
      </c>
      <c r="AB1666" s="7" t="s">
        <v>60</v>
      </c>
      <c r="AC1666" s="7">
        <v>100000</v>
      </c>
      <c r="AD1666" s="7" t="s">
        <v>1624</v>
      </c>
      <c r="AE1666" s="7">
        <v>100000</v>
      </c>
      <c r="AF1666" s="7" t="s">
        <v>60</v>
      </c>
      <c r="AG1666" s="7">
        <v>100000</v>
      </c>
      <c r="AH1666" s="7">
        <v>100000</v>
      </c>
      <c r="AI1666" s="7" t="s">
        <v>60</v>
      </c>
      <c r="AJ1666" s="7">
        <v>100000</v>
      </c>
      <c r="AK1666" s="7" t="s">
        <v>16522</v>
      </c>
      <c r="AL1666" s="7" t="s">
        <v>50</v>
      </c>
      <c r="AM1666" s="7" t="s">
        <v>16523</v>
      </c>
      <c r="AN1666" s="7" t="s">
        <v>66</v>
      </c>
      <c r="AO1666" s="7" t="s">
        <v>16524</v>
      </c>
      <c r="AP1666" s="8" t="s">
        <v>16525</v>
      </c>
      <c r="AQ1666" s="7" t="s">
        <v>50</v>
      </c>
      <c r="AR1666" s="7" t="s">
        <v>50</v>
      </c>
    </row>
    <row r="1667" spans="1:44" ht="15" thickBot="1">
      <c r="A1667" s="10" t="s">
        <v>16526</v>
      </c>
      <c r="B1667" s="13">
        <v>260</v>
      </c>
      <c r="C1667" s="12">
        <v>42974</v>
      </c>
      <c r="D1667" s="13" t="s">
        <v>45</v>
      </c>
      <c r="E1667" s="13" t="s">
        <v>46</v>
      </c>
      <c r="F1667" s="13" t="s">
        <v>70</v>
      </c>
      <c r="G1667" s="26" t="s">
        <v>54946</v>
      </c>
      <c r="H1667" s="13" t="s">
        <v>240</v>
      </c>
      <c r="I1667" s="13" t="s">
        <v>50</v>
      </c>
      <c r="J1667" s="12">
        <v>45505</v>
      </c>
      <c r="K1667" s="13" t="s">
        <v>116</v>
      </c>
      <c r="L1667" s="13" t="s">
        <v>467</v>
      </c>
      <c r="M1667" s="13" t="s">
        <v>16527</v>
      </c>
      <c r="N1667" s="13" t="s">
        <v>815</v>
      </c>
      <c r="O1667" s="13" t="s">
        <v>16528</v>
      </c>
      <c r="P1667" s="11">
        <v>24018</v>
      </c>
      <c r="Q1667" s="13" t="s">
        <v>360</v>
      </c>
      <c r="R1667" s="33" t="s">
        <v>16529</v>
      </c>
      <c r="S1667" s="33" t="s">
        <v>16530</v>
      </c>
      <c r="T1667" s="13" t="s">
        <v>16531</v>
      </c>
      <c r="U1667" s="13" t="s">
        <v>50</v>
      </c>
      <c r="V1667" s="13">
        <v>100000</v>
      </c>
      <c r="W1667" s="13" t="s">
        <v>60</v>
      </c>
      <c r="X1667" s="13">
        <v>100000</v>
      </c>
      <c r="Y1667" s="13" t="s">
        <v>467</v>
      </c>
      <c r="Z1667" s="13">
        <v>4</v>
      </c>
      <c r="AA1667" s="13">
        <v>100000</v>
      </c>
      <c r="AB1667" s="13" t="s">
        <v>60</v>
      </c>
      <c r="AC1667" s="13">
        <v>100000</v>
      </c>
      <c r="AD1667" s="13" t="s">
        <v>467</v>
      </c>
      <c r="AE1667" s="13">
        <v>100000</v>
      </c>
      <c r="AF1667" s="13" t="s">
        <v>60</v>
      </c>
      <c r="AG1667" s="13">
        <v>100000</v>
      </c>
      <c r="AH1667" s="13">
        <v>2362996</v>
      </c>
      <c r="AI1667" s="13" t="s">
        <v>60</v>
      </c>
      <c r="AJ1667" s="13">
        <v>2362996</v>
      </c>
      <c r="AK1667" s="13" t="s">
        <v>16532</v>
      </c>
      <c r="AL1667" s="13" t="s">
        <v>50</v>
      </c>
      <c r="AM1667" s="13" t="s">
        <v>16533</v>
      </c>
      <c r="AN1667" s="13" t="s">
        <v>66</v>
      </c>
      <c r="AO1667" s="13" t="s">
        <v>16534</v>
      </c>
      <c r="AP1667" s="14" t="s">
        <v>16535</v>
      </c>
      <c r="AQ1667" s="13" t="s">
        <v>50</v>
      </c>
      <c r="AR1667" s="13" t="s">
        <v>50</v>
      </c>
    </row>
    <row r="1668" spans="1:44" ht="15" thickBot="1">
      <c r="A1668" s="4" t="s">
        <v>16536</v>
      </c>
      <c r="B1668" s="7" t="s">
        <v>50</v>
      </c>
      <c r="C1668" s="6">
        <v>42370</v>
      </c>
      <c r="D1668" s="7" t="s">
        <v>45</v>
      </c>
      <c r="E1668" s="7" t="s">
        <v>46</v>
      </c>
      <c r="F1668" s="7" t="s">
        <v>70</v>
      </c>
      <c r="G1668" s="7" t="s">
        <v>145</v>
      </c>
      <c r="H1668" s="7" t="s">
        <v>50</v>
      </c>
      <c r="I1668" s="7" t="s">
        <v>50</v>
      </c>
      <c r="J1668" s="6">
        <v>45506</v>
      </c>
      <c r="K1668" s="7" t="s">
        <v>50</v>
      </c>
      <c r="L1668" s="7" t="s">
        <v>241</v>
      </c>
      <c r="M1668" s="7" t="s">
        <v>2718</v>
      </c>
      <c r="N1668" s="7" t="s">
        <v>5189</v>
      </c>
      <c r="O1668" s="7" t="s">
        <v>16537</v>
      </c>
      <c r="P1668" s="5">
        <v>24256</v>
      </c>
      <c r="Q1668" s="7" t="s">
        <v>245</v>
      </c>
      <c r="R1668" s="34" t="s">
        <v>16538</v>
      </c>
      <c r="S1668" s="31" t="s">
        <v>50</v>
      </c>
      <c r="T1668" s="7" t="s">
        <v>50</v>
      </c>
      <c r="U1668" s="7" t="s">
        <v>50</v>
      </c>
      <c r="V1668" s="7">
        <v>100000000</v>
      </c>
      <c r="W1668" s="7" t="s">
        <v>2056</v>
      </c>
      <c r="X1668" s="7">
        <v>13968041</v>
      </c>
      <c r="Y1668" s="7" t="s">
        <v>154</v>
      </c>
      <c r="Z1668" s="7">
        <v>1</v>
      </c>
      <c r="AA1668" s="7">
        <v>100000000</v>
      </c>
      <c r="AB1668" s="7" t="s">
        <v>2056</v>
      </c>
      <c r="AC1668" s="7">
        <v>13968041</v>
      </c>
      <c r="AD1668" s="7" t="s">
        <v>241</v>
      </c>
      <c r="AE1668" s="7">
        <v>100000000</v>
      </c>
      <c r="AF1668" s="7" t="s">
        <v>2056</v>
      </c>
      <c r="AG1668" s="7">
        <v>13968041</v>
      </c>
      <c r="AH1668" s="7">
        <v>100000000</v>
      </c>
      <c r="AI1668" s="7" t="s">
        <v>2056</v>
      </c>
      <c r="AJ1668" s="7">
        <v>13968041</v>
      </c>
      <c r="AK1668" s="7" t="s">
        <v>16539</v>
      </c>
      <c r="AL1668" s="7" t="s">
        <v>50</v>
      </c>
      <c r="AM1668" s="7" t="s">
        <v>16540</v>
      </c>
      <c r="AN1668" s="7" t="s">
        <v>993</v>
      </c>
      <c r="AO1668" s="7" t="s">
        <v>50</v>
      </c>
      <c r="AP1668" s="7" t="s">
        <v>50</v>
      </c>
      <c r="AQ1668" s="22" t="s">
        <v>16541</v>
      </c>
      <c r="AR1668" s="7" t="s">
        <v>255</v>
      </c>
    </row>
    <row r="1669" spans="1:44" ht="15" thickBot="1">
      <c r="A1669" s="10" t="s">
        <v>16542</v>
      </c>
      <c r="B1669" s="13" t="s">
        <v>50</v>
      </c>
      <c r="C1669" s="12">
        <v>44197</v>
      </c>
      <c r="D1669" s="13" t="s">
        <v>45</v>
      </c>
      <c r="E1669" s="13" t="s">
        <v>46</v>
      </c>
      <c r="F1669" s="13" t="s">
        <v>70</v>
      </c>
      <c r="G1669" s="13" t="s">
        <v>50</v>
      </c>
      <c r="H1669" s="13" t="s">
        <v>50</v>
      </c>
      <c r="I1669" s="13" t="s">
        <v>50</v>
      </c>
      <c r="J1669" s="12">
        <v>45512</v>
      </c>
      <c r="K1669" s="13" t="s">
        <v>50</v>
      </c>
      <c r="L1669" s="13" t="s">
        <v>178</v>
      </c>
      <c r="M1669" s="13" t="s">
        <v>16543</v>
      </c>
      <c r="N1669" s="13" t="s">
        <v>75</v>
      </c>
      <c r="O1669" s="13" t="s">
        <v>16544</v>
      </c>
      <c r="P1669" s="11">
        <v>24313</v>
      </c>
      <c r="Q1669" s="13" t="s">
        <v>77</v>
      </c>
      <c r="R1669" s="33" t="s">
        <v>16545</v>
      </c>
      <c r="S1669" s="30" t="s">
        <v>50</v>
      </c>
      <c r="T1669" s="13" t="s">
        <v>16546</v>
      </c>
      <c r="U1669" s="13" t="s">
        <v>16547</v>
      </c>
      <c r="V1669" s="13">
        <v>7894996</v>
      </c>
      <c r="W1669" s="13" t="s">
        <v>60</v>
      </c>
      <c r="X1669" s="13">
        <v>7894996</v>
      </c>
      <c r="Y1669" s="13" t="s">
        <v>50</v>
      </c>
      <c r="Z1669" s="13">
        <v>1</v>
      </c>
      <c r="AA1669" s="13">
        <v>7894996</v>
      </c>
      <c r="AB1669" s="13" t="s">
        <v>60</v>
      </c>
      <c r="AC1669" s="13">
        <v>7894996</v>
      </c>
      <c r="AD1669" s="13" t="s">
        <v>178</v>
      </c>
      <c r="AE1669" s="13">
        <v>7894996</v>
      </c>
      <c r="AF1669" s="13" t="s">
        <v>60</v>
      </c>
      <c r="AG1669" s="13">
        <v>7894996</v>
      </c>
      <c r="AH1669" s="13">
        <v>7894996</v>
      </c>
      <c r="AI1669" s="13" t="s">
        <v>60</v>
      </c>
      <c r="AJ1669" s="13">
        <v>7894996</v>
      </c>
      <c r="AK1669" s="13" t="s">
        <v>50</v>
      </c>
      <c r="AL1669" s="13" t="s">
        <v>50</v>
      </c>
      <c r="AM1669" s="13" t="s">
        <v>16548</v>
      </c>
      <c r="AN1669" s="13" t="s">
        <v>66</v>
      </c>
      <c r="AO1669" s="13" t="s">
        <v>16549</v>
      </c>
      <c r="AP1669" s="13" t="s">
        <v>50</v>
      </c>
      <c r="AQ1669" s="21" t="s">
        <v>16550</v>
      </c>
      <c r="AR1669" s="13" t="s">
        <v>50</v>
      </c>
    </row>
    <row r="1670" spans="1:44" ht="15" thickBot="1">
      <c r="A1670" s="4" t="s">
        <v>16551</v>
      </c>
      <c r="B1670" s="7" t="s">
        <v>50</v>
      </c>
      <c r="C1670" s="6">
        <v>45292</v>
      </c>
      <c r="D1670" s="7" t="s">
        <v>45</v>
      </c>
      <c r="E1670" s="7" t="s">
        <v>46</v>
      </c>
      <c r="F1670" s="7" t="s">
        <v>70</v>
      </c>
      <c r="G1670" s="27" t="s">
        <v>54945</v>
      </c>
      <c r="H1670" s="7" t="s">
        <v>50</v>
      </c>
      <c r="I1670" s="7" t="s">
        <v>50</v>
      </c>
      <c r="J1670" s="6">
        <v>45510</v>
      </c>
      <c r="K1670" s="7" t="s">
        <v>50</v>
      </c>
      <c r="L1670" s="7" t="s">
        <v>178</v>
      </c>
      <c r="M1670" s="7" t="s">
        <v>16552</v>
      </c>
      <c r="N1670" s="7" t="s">
        <v>640</v>
      </c>
      <c r="O1670" s="7" t="s">
        <v>16553</v>
      </c>
      <c r="P1670" s="5">
        <v>24395</v>
      </c>
      <c r="Q1670" s="7" t="s">
        <v>642</v>
      </c>
      <c r="R1670" s="34" t="s">
        <v>16554</v>
      </c>
      <c r="S1670" s="34" t="s">
        <v>16555</v>
      </c>
      <c r="T1670" s="7" t="s">
        <v>50</v>
      </c>
      <c r="U1670" s="7" t="s">
        <v>16556</v>
      </c>
      <c r="V1670" s="7">
        <v>12500000</v>
      </c>
      <c r="W1670" s="7" t="s">
        <v>60</v>
      </c>
      <c r="X1670" s="7">
        <v>12500000</v>
      </c>
      <c r="Y1670" s="7" t="s">
        <v>50</v>
      </c>
      <c r="Z1670" s="7">
        <v>1</v>
      </c>
      <c r="AA1670" s="7">
        <v>12500000</v>
      </c>
      <c r="AB1670" s="7" t="s">
        <v>60</v>
      </c>
      <c r="AC1670" s="7">
        <v>12500000</v>
      </c>
      <c r="AD1670" s="7" t="s">
        <v>178</v>
      </c>
      <c r="AE1670" s="7">
        <v>12500000</v>
      </c>
      <c r="AF1670" s="7" t="s">
        <v>60</v>
      </c>
      <c r="AG1670" s="7">
        <v>12500000</v>
      </c>
      <c r="AH1670" s="7">
        <v>12500000</v>
      </c>
      <c r="AI1670" s="7" t="s">
        <v>60</v>
      </c>
      <c r="AJ1670" s="7">
        <v>12500000</v>
      </c>
      <c r="AK1670" s="7" t="s">
        <v>16557</v>
      </c>
      <c r="AL1670" s="7" t="s">
        <v>50</v>
      </c>
      <c r="AM1670" s="7" t="s">
        <v>16558</v>
      </c>
      <c r="AN1670" s="7" t="s">
        <v>993</v>
      </c>
      <c r="AO1670" s="7" t="s">
        <v>16559</v>
      </c>
      <c r="AP1670" s="22" t="s">
        <v>16560</v>
      </c>
      <c r="AQ1670" s="7" t="s">
        <v>50</v>
      </c>
      <c r="AR1670" s="7" t="s">
        <v>50</v>
      </c>
    </row>
    <row r="1671" spans="1:44" ht="15" thickBot="1">
      <c r="A1671" s="10" t="s">
        <v>16561</v>
      </c>
      <c r="B1671" s="13" t="s">
        <v>50</v>
      </c>
      <c r="C1671" s="12">
        <v>44927</v>
      </c>
      <c r="D1671" s="13" t="s">
        <v>45</v>
      </c>
      <c r="E1671" s="13" t="s">
        <v>46</v>
      </c>
      <c r="F1671" s="13" t="s">
        <v>70</v>
      </c>
      <c r="G1671" s="26" t="s">
        <v>54946</v>
      </c>
      <c r="H1671" s="13" t="s">
        <v>50</v>
      </c>
      <c r="I1671" s="13" t="s">
        <v>50</v>
      </c>
      <c r="J1671" s="12">
        <v>45511</v>
      </c>
      <c r="K1671" s="13" t="s">
        <v>50</v>
      </c>
      <c r="L1671" s="13" t="s">
        <v>467</v>
      </c>
      <c r="M1671" s="13" t="s">
        <v>16562</v>
      </c>
      <c r="N1671" s="13" t="s">
        <v>16563</v>
      </c>
      <c r="O1671" s="13" t="s">
        <v>16564</v>
      </c>
      <c r="P1671" s="11">
        <v>24932</v>
      </c>
      <c r="Q1671" s="13" t="s">
        <v>1116</v>
      </c>
      <c r="R1671" s="30" t="s">
        <v>16565</v>
      </c>
      <c r="S1671" s="33" t="s">
        <v>16566</v>
      </c>
      <c r="T1671" s="13" t="s">
        <v>50</v>
      </c>
      <c r="U1671" s="13" t="s">
        <v>50</v>
      </c>
      <c r="V1671" s="13">
        <v>2500000</v>
      </c>
      <c r="W1671" s="13" t="s">
        <v>60</v>
      </c>
      <c r="X1671" s="13">
        <v>2500000</v>
      </c>
      <c r="Y1671" s="13" t="s">
        <v>467</v>
      </c>
      <c r="Z1671" s="13">
        <v>1</v>
      </c>
      <c r="AA1671" s="13">
        <v>2500000</v>
      </c>
      <c r="AB1671" s="13" t="s">
        <v>60</v>
      </c>
      <c r="AC1671" s="13">
        <v>2500000</v>
      </c>
      <c r="AD1671" s="13" t="s">
        <v>467</v>
      </c>
      <c r="AE1671" s="13">
        <v>2500000</v>
      </c>
      <c r="AF1671" s="13" t="s">
        <v>60</v>
      </c>
      <c r="AG1671" s="13">
        <v>2500000</v>
      </c>
      <c r="AH1671" s="13">
        <v>2500000</v>
      </c>
      <c r="AI1671" s="13" t="s">
        <v>60</v>
      </c>
      <c r="AJ1671" s="13">
        <v>2500000</v>
      </c>
      <c r="AK1671" s="13" t="s">
        <v>16567</v>
      </c>
      <c r="AL1671" s="13" t="s">
        <v>50</v>
      </c>
      <c r="AM1671" s="13" t="s">
        <v>16568</v>
      </c>
      <c r="AN1671" s="13" t="s">
        <v>253</v>
      </c>
      <c r="AO1671" s="13" t="s">
        <v>50</v>
      </c>
      <c r="AP1671" s="21" t="s">
        <v>16569</v>
      </c>
      <c r="AQ1671" s="13" t="s">
        <v>50</v>
      </c>
      <c r="AR1671" s="13" t="s">
        <v>255</v>
      </c>
    </row>
    <row r="1672" spans="1:44" ht="15" thickBot="1">
      <c r="A1672" s="4" t="s">
        <v>16570</v>
      </c>
      <c r="B1672" s="7" t="s">
        <v>50</v>
      </c>
      <c r="C1672" s="6">
        <v>45044</v>
      </c>
      <c r="D1672" s="7" t="s">
        <v>45</v>
      </c>
      <c r="E1672" s="7" t="s">
        <v>46</v>
      </c>
      <c r="F1672" s="7" t="s">
        <v>70</v>
      </c>
      <c r="G1672" s="27" t="s">
        <v>54945</v>
      </c>
      <c r="H1672" s="7" t="s">
        <v>50</v>
      </c>
      <c r="I1672" s="7" t="s">
        <v>50</v>
      </c>
      <c r="J1672" s="6">
        <v>45512</v>
      </c>
      <c r="K1672" s="7" t="s">
        <v>50</v>
      </c>
      <c r="L1672" s="7" t="s">
        <v>1624</v>
      </c>
      <c r="M1672" s="7" t="s">
        <v>16571</v>
      </c>
      <c r="N1672" s="7" t="s">
        <v>1222</v>
      </c>
      <c r="O1672" s="7" t="s">
        <v>16572</v>
      </c>
      <c r="P1672" s="5">
        <v>24954</v>
      </c>
      <c r="Q1672" s="7" t="s">
        <v>707</v>
      </c>
      <c r="R1672" s="34" t="s">
        <v>16573</v>
      </c>
      <c r="S1672" s="34" t="s">
        <v>16574</v>
      </c>
      <c r="T1672" s="7" t="s">
        <v>16575</v>
      </c>
      <c r="U1672" s="7" t="s">
        <v>50</v>
      </c>
      <c r="V1672" s="7" t="s">
        <v>50</v>
      </c>
      <c r="W1672" s="7" t="s">
        <v>50</v>
      </c>
      <c r="X1672" s="7" t="s">
        <v>50</v>
      </c>
      <c r="Y1672" s="7" t="s">
        <v>467</v>
      </c>
      <c r="Z1672" s="7">
        <v>2</v>
      </c>
      <c r="AA1672" s="7" t="s">
        <v>50</v>
      </c>
      <c r="AB1672" s="7" t="s">
        <v>50</v>
      </c>
      <c r="AC1672" s="7" t="s">
        <v>50</v>
      </c>
      <c r="AD1672" s="7" t="s">
        <v>1624</v>
      </c>
      <c r="AE1672" s="7">
        <v>220000</v>
      </c>
      <c r="AF1672" s="7" t="s">
        <v>1085</v>
      </c>
      <c r="AG1672" s="7">
        <v>161608</v>
      </c>
      <c r="AH1672" s="7">
        <v>220000</v>
      </c>
      <c r="AI1672" s="7" t="s">
        <v>1085</v>
      </c>
      <c r="AJ1672" s="7">
        <v>161608</v>
      </c>
      <c r="AK1672" s="7" t="s">
        <v>4115</v>
      </c>
      <c r="AL1672" s="7" t="s">
        <v>50</v>
      </c>
      <c r="AM1672" s="7" t="s">
        <v>16576</v>
      </c>
      <c r="AN1672" s="7" t="s">
        <v>253</v>
      </c>
      <c r="AO1672" s="7" t="s">
        <v>16575</v>
      </c>
      <c r="AP1672" s="22" t="s">
        <v>16577</v>
      </c>
      <c r="AQ1672" s="7" t="s">
        <v>50</v>
      </c>
      <c r="AR1672" s="7" t="s">
        <v>50</v>
      </c>
    </row>
    <row r="1673" spans="1:44" ht="15" thickBot="1">
      <c r="A1673" s="10" t="s">
        <v>16578</v>
      </c>
      <c r="B1673" s="11">
        <v>9051</v>
      </c>
      <c r="C1673" s="12">
        <v>29587</v>
      </c>
      <c r="D1673" s="13" t="s">
        <v>45</v>
      </c>
      <c r="E1673" s="13" t="s">
        <v>1939</v>
      </c>
      <c r="F1673" s="13" t="s">
        <v>70</v>
      </c>
      <c r="G1673" s="13" t="s">
        <v>145</v>
      </c>
      <c r="H1673" s="13" t="s">
        <v>115</v>
      </c>
      <c r="I1673" s="13" t="s">
        <v>50</v>
      </c>
      <c r="J1673" s="12">
        <v>45511</v>
      </c>
      <c r="K1673" s="13" t="s">
        <v>116</v>
      </c>
      <c r="L1673" s="13" t="s">
        <v>52</v>
      </c>
      <c r="M1673" s="13" t="s">
        <v>16579</v>
      </c>
      <c r="N1673" s="13" t="s">
        <v>1941</v>
      </c>
      <c r="O1673" s="13" t="s">
        <v>16580</v>
      </c>
      <c r="P1673" s="11">
        <v>24992</v>
      </c>
      <c r="Q1673" s="13" t="s">
        <v>1943</v>
      </c>
      <c r="R1673" s="33" t="s">
        <v>16581</v>
      </c>
      <c r="S1673" s="33" t="s">
        <v>16582</v>
      </c>
      <c r="T1673" s="13" t="s">
        <v>50</v>
      </c>
      <c r="U1673" s="13" t="s">
        <v>16583</v>
      </c>
      <c r="V1673" s="13" t="s">
        <v>50</v>
      </c>
      <c r="W1673" s="13" t="s">
        <v>50</v>
      </c>
      <c r="X1673" s="13" t="s">
        <v>50</v>
      </c>
      <c r="Y1673" s="13" t="s">
        <v>50</v>
      </c>
      <c r="Z1673" s="13">
        <v>2</v>
      </c>
      <c r="AA1673" s="13" t="s">
        <v>50</v>
      </c>
      <c r="AB1673" s="13" t="s">
        <v>50</v>
      </c>
      <c r="AC1673" s="13" t="s">
        <v>50</v>
      </c>
      <c r="AD1673" s="13" t="s">
        <v>50</v>
      </c>
      <c r="AE1673" s="13" t="s">
        <v>50</v>
      </c>
      <c r="AF1673" s="13" t="s">
        <v>50</v>
      </c>
      <c r="AG1673" s="13" t="s">
        <v>50</v>
      </c>
      <c r="AH1673" s="13">
        <v>35000000</v>
      </c>
      <c r="AI1673" s="13" t="s">
        <v>60</v>
      </c>
      <c r="AJ1673" s="13">
        <v>35000000</v>
      </c>
      <c r="AK1673" s="13" t="s">
        <v>16584</v>
      </c>
      <c r="AL1673" s="13" t="s">
        <v>50</v>
      </c>
      <c r="AM1673" s="13" t="s">
        <v>16585</v>
      </c>
      <c r="AN1673" s="13" t="s">
        <v>66</v>
      </c>
      <c r="AO1673" s="13" t="s">
        <v>16586</v>
      </c>
      <c r="AP1673" s="14" t="s">
        <v>16587</v>
      </c>
      <c r="AQ1673" s="13" t="s">
        <v>50</v>
      </c>
      <c r="AR1673" s="13" t="s">
        <v>50</v>
      </c>
    </row>
    <row r="1674" spans="1:44" ht="15" thickBot="1">
      <c r="A1674" s="4" t="s">
        <v>16588</v>
      </c>
      <c r="B1674" s="7" t="s">
        <v>50</v>
      </c>
      <c r="C1674" s="6">
        <v>44805</v>
      </c>
      <c r="D1674" s="7" t="s">
        <v>45</v>
      </c>
      <c r="E1674" s="7" t="s">
        <v>46</v>
      </c>
      <c r="F1674" s="7" t="s">
        <v>70</v>
      </c>
      <c r="G1674" s="7" t="s">
        <v>50</v>
      </c>
      <c r="H1674" s="7" t="s">
        <v>50</v>
      </c>
      <c r="I1674" s="7" t="s">
        <v>50</v>
      </c>
      <c r="J1674" s="6">
        <v>45512</v>
      </c>
      <c r="K1674" s="7" t="s">
        <v>50</v>
      </c>
      <c r="L1674" s="7" t="s">
        <v>467</v>
      </c>
      <c r="M1674" s="7" t="s">
        <v>16589</v>
      </c>
      <c r="N1674" s="7" t="s">
        <v>3491</v>
      </c>
      <c r="O1674" s="7" t="s">
        <v>16590</v>
      </c>
      <c r="P1674" s="5">
        <v>25258</v>
      </c>
      <c r="Q1674" s="7" t="s">
        <v>245</v>
      </c>
      <c r="R1674" s="34" t="s">
        <v>16591</v>
      </c>
      <c r="S1674" s="31" t="s">
        <v>50</v>
      </c>
      <c r="T1674" s="7" t="s">
        <v>16592</v>
      </c>
      <c r="U1674" s="7" t="s">
        <v>16593</v>
      </c>
      <c r="V1674" s="7">
        <v>100000000</v>
      </c>
      <c r="W1674" s="7" t="s">
        <v>2056</v>
      </c>
      <c r="X1674" s="7">
        <v>13938059</v>
      </c>
      <c r="Y1674" s="7" t="s">
        <v>467</v>
      </c>
      <c r="Z1674" s="7">
        <v>2</v>
      </c>
      <c r="AA1674" s="7">
        <v>100000000</v>
      </c>
      <c r="AB1674" s="7" t="s">
        <v>2056</v>
      </c>
      <c r="AC1674" s="7">
        <v>13938059</v>
      </c>
      <c r="AD1674" s="7" t="s">
        <v>467</v>
      </c>
      <c r="AE1674" s="7">
        <v>100000000</v>
      </c>
      <c r="AF1674" s="7" t="s">
        <v>2056</v>
      </c>
      <c r="AG1674" s="7">
        <v>13938059</v>
      </c>
      <c r="AH1674" s="7">
        <v>100000000</v>
      </c>
      <c r="AI1674" s="7" t="s">
        <v>2056</v>
      </c>
      <c r="AJ1674" s="7">
        <v>13938059</v>
      </c>
      <c r="AK1674" s="7" t="s">
        <v>16594</v>
      </c>
      <c r="AL1674" s="7" t="s">
        <v>50</v>
      </c>
      <c r="AM1674" s="7" t="s">
        <v>16595</v>
      </c>
      <c r="AN1674" s="7" t="s">
        <v>66</v>
      </c>
      <c r="AO1674" s="7" t="s">
        <v>50</v>
      </c>
      <c r="AP1674" s="7" t="s">
        <v>50</v>
      </c>
      <c r="AQ1674" s="22" t="s">
        <v>16596</v>
      </c>
      <c r="AR1674" s="7" t="s">
        <v>255</v>
      </c>
    </row>
    <row r="1675" spans="1:44" ht="15" thickBot="1">
      <c r="A1675" s="10" t="s">
        <v>16597</v>
      </c>
      <c r="B1675" s="11">
        <v>8180</v>
      </c>
      <c r="C1675" s="12">
        <v>37987</v>
      </c>
      <c r="D1675" s="13" t="s">
        <v>45</v>
      </c>
      <c r="E1675" s="13" t="s">
        <v>46</v>
      </c>
      <c r="F1675" s="13" t="s">
        <v>70</v>
      </c>
      <c r="G1675" s="13" t="s">
        <v>87</v>
      </c>
      <c r="H1675" s="13" t="s">
        <v>1998</v>
      </c>
      <c r="I1675" s="13" t="s">
        <v>50</v>
      </c>
      <c r="J1675" s="12">
        <v>45509</v>
      </c>
      <c r="K1675" s="13" t="s">
        <v>191</v>
      </c>
      <c r="L1675" s="13" t="s">
        <v>52</v>
      </c>
      <c r="M1675" s="13" t="s">
        <v>16598</v>
      </c>
      <c r="N1675" s="13" t="s">
        <v>5720</v>
      </c>
      <c r="O1675" s="13" t="s">
        <v>16599</v>
      </c>
      <c r="P1675" s="11">
        <v>25330</v>
      </c>
      <c r="Q1675" s="13" t="s">
        <v>397</v>
      </c>
      <c r="R1675" s="33" t="s">
        <v>16600</v>
      </c>
      <c r="S1675" s="33" t="s">
        <v>16601</v>
      </c>
      <c r="T1675" s="13" t="s">
        <v>16602</v>
      </c>
      <c r="U1675" s="13" t="s">
        <v>16603</v>
      </c>
      <c r="V1675" s="13">
        <v>500000</v>
      </c>
      <c r="W1675" s="13" t="s">
        <v>60</v>
      </c>
      <c r="X1675" s="13">
        <v>500000</v>
      </c>
      <c r="Y1675" s="13" t="s">
        <v>50</v>
      </c>
      <c r="Z1675" s="13">
        <v>2</v>
      </c>
      <c r="AA1675" s="13" t="s">
        <v>50</v>
      </c>
      <c r="AB1675" s="13" t="s">
        <v>50</v>
      </c>
      <c r="AC1675" s="13" t="s">
        <v>50</v>
      </c>
      <c r="AD1675" s="13" t="s">
        <v>50</v>
      </c>
      <c r="AE1675" s="13" t="s">
        <v>50</v>
      </c>
      <c r="AF1675" s="13" t="s">
        <v>50</v>
      </c>
      <c r="AG1675" s="13" t="s">
        <v>50</v>
      </c>
      <c r="AH1675" s="13">
        <v>1148104</v>
      </c>
      <c r="AI1675" s="13" t="s">
        <v>60</v>
      </c>
      <c r="AJ1675" s="13">
        <v>1148104</v>
      </c>
      <c r="AK1675" s="13" t="s">
        <v>5797</v>
      </c>
      <c r="AL1675" s="13" t="s">
        <v>50</v>
      </c>
      <c r="AM1675" s="13" t="s">
        <v>16604</v>
      </c>
      <c r="AN1675" s="13" t="s">
        <v>66</v>
      </c>
      <c r="AO1675" s="13" t="s">
        <v>16605</v>
      </c>
      <c r="AP1675" s="14" t="s">
        <v>16606</v>
      </c>
      <c r="AQ1675" s="13" t="s">
        <v>50</v>
      </c>
      <c r="AR1675" s="13" t="s">
        <v>50</v>
      </c>
    </row>
    <row r="1676" spans="1:44" ht="15" thickBot="1">
      <c r="A1676" s="4" t="s">
        <v>16607</v>
      </c>
      <c r="B1676" s="7" t="s">
        <v>50</v>
      </c>
      <c r="C1676" s="7" t="s">
        <v>50</v>
      </c>
      <c r="D1676" s="7" t="s">
        <v>45</v>
      </c>
      <c r="E1676" s="7" t="s">
        <v>50</v>
      </c>
      <c r="F1676" s="7" t="s">
        <v>70</v>
      </c>
      <c r="G1676" s="7" t="s">
        <v>50</v>
      </c>
      <c r="H1676" s="7" t="s">
        <v>50</v>
      </c>
      <c r="I1676" s="7" t="s">
        <v>50</v>
      </c>
      <c r="J1676" s="6">
        <v>45509</v>
      </c>
      <c r="K1676" s="7" t="s">
        <v>50</v>
      </c>
      <c r="L1676" s="7" t="s">
        <v>4303</v>
      </c>
      <c r="M1676" s="7" t="s">
        <v>6369</v>
      </c>
      <c r="N1676" s="7" t="s">
        <v>987</v>
      </c>
      <c r="O1676" s="7" t="s">
        <v>16608</v>
      </c>
      <c r="P1676" s="5">
        <v>25350</v>
      </c>
      <c r="Q1676" s="7" t="s">
        <v>50</v>
      </c>
      <c r="R1676" s="34" t="s">
        <v>16609</v>
      </c>
      <c r="S1676" s="34" t="s">
        <v>16610</v>
      </c>
      <c r="T1676" s="7" t="s">
        <v>50</v>
      </c>
      <c r="U1676" s="7">
        <f>1-833-344-4653</f>
        <v>-5829</v>
      </c>
      <c r="V1676" s="7">
        <v>153000000</v>
      </c>
      <c r="W1676" s="7" t="s">
        <v>60</v>
      </c>
      <c r="X1676" s="7">
        <v>153000000</v>
      </c>
      <c r="Y1676" s="7" t="s">
        <v>50</v>
      </c>
      <c r="Z1676" s="7">
        <v>1</v>
      </c>
      <c r="AA1676" s="7">
        <v>153000000</v>
      </c>
      <c r="AB1676" s="7" t="s">
        <v>60</v>
      </c>
      <c r="AC1676" s="7">
        <v>153000000</v>
      </c>
      <c r="AD1676" s="7" t="s">
        <v>4303</v>
      </c>
      <c r="AE1676" s="7">
        <v>153000000</v>
      </c>
      <c r="AF1676" s="7" t="s">
        <v>60</v>
      </c>
      <c r="AG1676" s="7">
        <v>153000000</v>
      </c>
      <c r="AH1676" s="7">
        <v>153000000</v>
      </c>
      <c r="AI1676" s="7" t="s">
        <v>60</v>
      </c>
      <c r="AJ1676" s="7">
        <v>153000000</v>
      </c>
      <c r="AK1676" s="7" t="s">
        <v>16310</v>
      </c>
      <c r="AL1676" s="7" t="s">
        <v>50</v>
      </c>
      <c r="AM1676" s="7" t="s">
        <v>16611</v>
      </c>
      <c r="AN1676" s="7" t="s">
        <v>993</v>
      </c>
      <c r="AO1676" s="7" t="s">
        <v>16612</v>
      </c>
      <c r="AP1676" s="8" t="s">
        <v>16613</v>
      </c>
      <c r="AQ1676" s="7" t="s">
        <v>50</v>
      </c>
      <c r="AR1676" s="7" t="s">
        <v>50</v>
      </c>
    </row>
    <row r="1677" spans="1:44" ht="15" thickBot="1">
      <c r="A1677" s="10" t="s">
        <v>16614</v>
      </c>
      <c r="B1677" s="13" t="s">
        <v>50</v>
      </c>
      <c r="C1677" s="12">
        <v>42922</v>
      </c>
      <c r="D1677" s="13" t="s">
        <v>45</v>
      </c>
      <c r="E1677" s="13" t="s">
        <v>46</v>
      </c>
      <c r="F1677" s="13" t="s">
        <v>70</v>
      </c>
      <c r="G1677" s="13" t="s">
        <v>87</v>
      </c>
      <c r="H1677" s="13" t="s">
        <v>50</v>
      </c>
      <c r="I1677" s="13" t="s">
        <v>50</v>
      </c>
      <c r="J1677" s="12">
        <v>45509</v>
      </c>
      <c r="K1677" s="13" t="s">
        <v>50</v>
      </c>
      <c r="L1677" s="13" t="s">
        <v>241</v>
      </c>
      <c r="M1677" s="13" t="s">
        <v>16615</v>
      </c>
      <c r="N1677" s="13" t="s">
        <v>16616</v>
      </c>
      <c r="O1677" s="13" t="s">
        <v>16617</v>
      </c>
      <c r="P1677" s="11">
        <v>25595</v>
      </c>
      <c r="Q1677" s="13" t="s">
        <v>245</v>
      </c>
      <c r="R1677" s="30" t="s">
        <v>50</v>
      </c>
      <c r="S1677" s="30" t="s">
        <v>50</v>
      </c>
      <c r="T1677" s="13" t="s">
        <v>16618</v>
      </c>
      <c r="U1677" s="13" t="s">
        <v>16619</v>
      </c>
      <c r="V1677" s="13">
        <v>100000000</v>
      </c>
      <c r="W1677" s="13" t="s">
        <v>2056</v>
      </c>
      <c r="X1677" s="13">
        <v>14011882</v>
      </c>
      <c r="Y1677" s="13" t="s">
        <v>154</v>
      </c>
      <c r="Z1677" s="13">
        <v>2</v>
      </c>
      <c r="AA1677" s="13">
        <v>100000000</v>
      </c>
      <c r="AB1677" s="13" t="s">
        <v>2056</v>
      </c>
      <c r="AC1677" s="13">
        <v>14011882</v>
      </c>
      <c r="AD1677" s="13" t="s">
        <v>241</v>
      </c>
      <c r="AE1677" s="13">
        <v>100000000</v>
      </c>
      <c r="AF1677" s="13" t="s">
        <v>2056</v>
      </c>
      <c r="AG1677" s="13">
        <v>14011882</v>
      </c>
      <c r="AH1677" s="13">
        <v>100000000</v>
      </c>
      <c r="AI1677" s="13" t="s">
        <v>2056</v>
      </c>
      <c r="AJ1677" s="13">
        <v>14011882</v>
      </c>
      <c r="AK1677" s="13" t="s">
        <v>16620</v>
      </c>
      <c r="AL1677" s="13" t="s">
        <v>50</v>
      </c>
      <c r="AM1677" s="13" t="s">
        <v>50</v>
      </c>
      <c r="AN1677" s="13" t="s">
        <v>50</v>
      </c>
      <c r="AO1677" s="13" t="s">
        <v>50</v>
      </c>
      <c r="AP1677" s="13" t="s">
        <v>50</v>
      </c>
      <c r="AQ1677" s="13" t="s">
        <v>50</v>
      </c>
      <c r="AR1677" s="13" t="s">
        <v>1186</v>
      </c>
    </row>
    <row r="1678" spans="1:44" ht="15" thickBot="1">
      <c r="A1678" s="4" t="s">
        <v>16621</v>
      </c>
      <c r="B1678" s="7" t="s">
        <v>50</v>
      </c>
      <c r="C1678" s="6">
        <v>45170</v>
      </c>
      <c r="D1678" s="7" t="s">
        <v>45</v>
      </c>
      <c r="E1678" s="7" t="s">
        <v>50</v>
      </c>
      <c r="F1678" s="7" t="s">
        <v>70</v>
      </c>
      <c r="G1678" s="7" t="s">
        <v>50</v>
      </c>
      <c r="H1678" s="7" t="s">
        <v>50</v>
      </c>
      <c r="I1678" s="7" t="s">
        <v>50</v>
      </c>
      <c r="J1678" s="6">
        <v>45511</v>
      </c>
      <c r="K1678" s="7" t="s">
        <v>50</v>
      </c>
      <c r="L1678" s="7" t="s">
        <v>1624</v>
      </c>
      <c r="M1678" s="7" t="s">
        <v>16622</v>
      </c>
      <c r="N1678" s="7" t="s">
        <v>3687</v>
      </c>
      <c r="O1678" s="7" t="s">
        <v>16623</v>
      </c>
      <c r="P1678" s="5">
        <v>25752</v>
      </c>
      <c r="Q1678" s="7" t="s">
        <v>3689</v>
      </c>
      <c r="R1678" s="34" t="s">
        <v>16624</v>
      </c>
      <c r="S1678" s="34" t="s">
        <v>16625</v>
      </c>
      <c r="T1678" s="7" t="s">
        <v>50</v>
      </c>
      <c r="U1678" s="7" t="s">
        <v>50</v>
      </c>
      <c r="V1678" s="7">
        <v>1350000</v>
      </c>
      <c r="W1678" s="7" t="s">
        <v>60</v>
      </c>
      <c r="X1678" s="7">
        <v>1350000</v>
      </c>
      <c r="Y1678" s="7" t="s">
        <v>467</v>
      </c>
      <c r="Z1678" s="7">
        <v>1</v>
      </c>
      <c r="AA1678" s="7">
        <v>1350000</v>
      </c>
      <c r="AB1678" s="7" t="s">
        <v>60</v>
      </c>
      <c r="AC1678" s="7">
        <v>1350000</v>
      </c>
      <c r="AD1678" s="7" t="s">
        <v>1624</v>
      </c>
      <c r="AE1678" s="7">
        <v>1350000</v>
      </c>
      <c r="AF1678" s="7" t="s">
        <v>60</v>
      </c>
      <c r="AG1678" s="7">
        <v>1350000</v>
      </c>
      <c r="AH1678" s="7">
        <v>1350000</v>
      </c>
      <c r="AI1678" s="7" t="s">
        <v>60</v>
      </c>
      <c r="AJ1678" s="7">
        <v>1350000</v>
      </c>
      <c r="AK1678" s="7" t="s">
        <v>50</v>
      </c>
      <c r="AL1678" s="7" t="s">
        <v>50</v>
      </c>
      <c r="AM1678" s="7" t="s">
        <v>16626</v>
      </c>
      <c r="AN1678" s="7" t="s">
        <v>66</v>
      </c>
      <c r="AO1678" s="7" t="s">
        <v>16627</v>
      </c>
      <c r="AP1678" s="8" t="s">
        <v>16628</v>
      </c>
      <c r="AQ1678" s="7" t="s">
        <v>50</v>
      </c>
      <c r="AR1678" s="7" t="s">
        <v>50</v>
      </c>
    </row>
    <row r="1679" spans="1:44" ht="15" thickBot="1">
      <c r="A1679" s="10" t="s">
        <v>16629</v>
      </c>
      <c r="B1679" s="13" t="s">
        <v>50</v>
      </c>
      <c r="C1679" s="12">
        <v>44562</v>
      </c>
      <c r="D1679" s="13" t="s">
        <v>45</v>
      </c>
      <c r="E1679" s="13" t="s">
        <v>46</v>
      </c>
      <c r="F1679" s="13" t="s">
        <v>70</v>
      </c>
      <c r="G1679" s="27" t="s">
        <v>54945</v>
      </c>
      <c r="H1679" s="13" t="s">
        <v>50</v>
      </c>
      <c r="I1679" s="13" t="s">
        <v>50</v>
      </c>
      <c r="J1679" s="12">
        <v>45505</v>
      </c>
      <c r="K1679" s="13" t="s">
        <v>50</v>
      </c>
      <c r="L1679" s="13" t="s">
        <v>467</v>
      </c>
      <c r="M1679" s="13" t="s">
        <v>16630</v>
      </c>
      <c r="N1679" s="13" t="s">
        <v>91</v>
      </c>
      <c r="O1679" s="13" t="s">
        <v>16631</v>
      </c>
      <c r="P1679" s="11">
        <v>25784</v>
      </c>
      <c r="Q1679" s="13" t="s">
        <v>93</v>
      </c>
      <c r="R1679" s="33" t="s">
        <v>16632</v>
      </c>
      <c r="S1679" s="33" t="s">
        <v>16633</v>
      </c>
      <c r="T1679" s="13" t="s">
        <v>50</v>
      </c>
      <c r="U1679" s="13" t="s">
        <v>50</v>
      </c>
      <c r="V1679" s="13">
        <v>5000000</v>
      </c>
      <c r="W1679" s="13" t="s">
        <v>60</v>
      </c>
      <c r="X1679" s="13">
        <v>5000000</v>
      </c>
      <c r="Y1679" s="13" t="s">
        <v>467</v>
      </c>
      <c r="Z1679" s="13">
        <v>1</v>
      </c>
      <c r="AA1679" s="13">
        <v>5000000</v>
      </c>
      <c r="AB1679" s="13" t="s">
        <v>60</v>
      </c>
      <c r="AC1679" s="13">
        <v>5000000</v>
      </c>
      <c r="AD1679" s="13" t="s">
        <v>467</v>
      </c>
      <c r="AE1679" s="13">
        <v>5000000</v>
      </c>
      <c r="AF1679" s="13" t="s">
        <v>60</v>
      </c>
      <c r="AG1679" s="13">
        <v>5000000</v>
      </c>
      <c r="AH1679" s="13">
        <v>5000000</v>
      </c>
      <c r="AI1679" s="13" t="s">
        <v>60</v>
      </c>
      <c r="AJ1679" s="13">
        <v>5000000</v>
      </c>
      <c r="AK1679" s="13" t="s">
        <v>16634</v>
      </c>
      <c r="AL1679" s="13" t="s">
        <v>50</v>
      </c>
      <c r="AM1679" s="13" t="s">
        <v>16635</v>
      </c>
      <c r="AN1679" s="13" t="s">
        <v>66</v>
      </c>
      <c r="AO1679" s="13" t="s">
        <v>16636</v>
      </c>
      <c r="AP1679" s="21" t="s">
        <v>16637</v>
      </c>
      <c r="AQ1679" s="13" t="s">
        <v>50</v>
      </c>
      <c r="AR1679" s="13" t="s">
        <v>50</v>
      </c>
    </row>
    <row r="1680" spans="1:44" ht="15" thickBot="1">
      <c r="A1680" s="4" t="s">
        <v>16638</v>
      </c>
      <c r="B1680" s="7" t="s">
        <v>50</v>
      </c>
      <c r="C1680" s="6">
        <v>45017</v>
      </c>
      <c r="D1680" s="7" t="s">
        <v>45</v>
      </c>
      <c r="E1680" s="7" t="s">
        <v>46</v>
      </c>
      <c r="F1680" s="7" t="s">
        <v>70</v>
      </c>
      <c r="G1680" s="26" t="s">
        <v>54946</v>
      </c>
      <c r="H1680" s="7" t="s">
        <v>50</v>
      </c>
      <c r="I1680" s="7" t="s">
        <v>50</v>
      </c>
      <c r="J1680" s="6">
        <v>45505</v>
      </c>
      <c r="K1680" s="7" t="s">
        <v>50</v>
      </c>
      <c r="L1680" s="7" t="s">
        <v>467</v>
      </c>
      <c r="M1680" s="7" t="s">
        <v>16639</v>
      </c>
      <c r="N1680" s="7" t="s">
        <v>1954</v>
      </c>
      <c r="O1680" s="7" t="s">
        <v>16640</v>
      </c>
      <c r="P1680" s="5">
        <v>25841</v>
      </c>
      <c r="Q1680" s="7" t="s">
        <v>245</v>
      </c>
      <c r="R1680" s="34" t="s">
        <v>16641</v>
      </c>
      <c r="S1680" s="34" t="s">
        <v>16642</v>
      </c>
      <c r="T1680" s="7" t="s">
        <v>50</v>
      </c>
      <c r="U1680" s="7" t="s">
        <v>50</v>
      </c>
      <c r="V1680" s="7" t="s">
        <v>50</v>
      </c>
      <c r="W1680" s="7" t="s">
        <v>50</v>
      </c>
      <c r="X1680" s="7" t="s">
        <v>50</v>
      </c>
      <c r="Y1680" s="7" t="s">
        <v>467</v>
      </c>
      <c r="Z1680" s="7">
        <v>2</v>
      </c>
      <c r="AA1680" s="7" t="s">
        <v>50</v>
      </c>
      <c r="AB1680" s="7" t="s">
        <v>50</v>
      </c>
      <c r="AC1680" s="7" t="s">
        <v>50</v>
      </c>
      <c r="AD1680" s="7" t="s">
        <v>467</v>
      </c>
      <c r="AE1680" s="7">
        <v>50000000</v>
      </c>
      <c r="AF1680" s="7" t="s">
        <v>1960</v>
      </c>
      <c r="AG1680" s="7">
        <v>345172</v>
      </c>
      <c r="AH1680" s="7">
        <v>50000000</v>
      </c>
      <c r="AI1680" s="7" t="s">
        <v>1960</v>
      </c>
      <c r="AJ1680" s="7">
        <v>345172</v>
      </c>
      <c r="AK1680" s="7" t="s">
        <v>16643</v>
      </c>
      <c r="AL1680" s="7" t="s">
        <v>50</v>
      </c>
      <c r="AM1680" s="7" t="s">
        <v>16644</v>
      </c>
      <c r="AN1680" s="7" t="s">
        <v>1700</v>
      </c>
      <c r="AO1680" s="7" t="s">
        <v>16645</v>
      </c>
      <c r="AP1680" s="7" t="s">
        <v>50</v>
      </c>
      <c r="AQ1680" s="22" t="s">
        <v>16646</v>
      </c>
      <c r="AR1680" s="7" t="s">
        <v>50</v>
      </c>
    </row>
    <row r="1681" spans="1:44" ht="15" thickBot="1">
      <c r="A1681" s="10" t="s">
        <v>16647</v>
      </c>
      <c r="B1681" s="13" t="s">
        <v>50</v>
      </c>
      <c r="C1681" s="12">
        <v>44562</v>
      </c>
      <c r="D1681" s="13" t="s">
        <v>45</v>
      </c>
      <c r="E1681" s="13" t="s">
        <v>46</v>
      </c>
      <c r="F1681" s="13" t="s">
        <v>70</v>
      </c>
      <c r="G1681" s="27" t="s">
        <v>54945</v>
      </c>
      <c r="H1681" s="13" t="s">
        <v>50</v>
      </c>
      <c r="I1681" s="13" t="s">
        <v>50</v>
      </c>
      <c r="J1681" s="12">
        <v>45505</v>
      </c>
      <c r="K1681" s="13" t="s">
        <v>50</v>
      </c>
      <c r="L1681" s="13" t="s">
        <v>467</v>
      </c>
      <c r="M1681" s="13" t="s">
        <v>16648</v>
      </c>
      <c r="N1681" s="13" t="s">
        <v>432</v>
      </c>
      <c r="O1681" s="13" t="s">
        <v>16649</v>
      </c>
      <c r="P1681" s="11">
        <v>25888</v>
      </c>
      <c r="Q1681" s="13" t="s">
        <v>434</v>
      </c>
      <c r="R1681" s="33" t="s">
        <v>16650</v>
      </c>
      <c r="S1681" s="33" t="s">
        <v>16651</v>
      </c>
      <c r="T1681" s="13" t="s">
        <v>16652</v>
      </c>
      <c r="U1681" s="13" t="s">
        <v>50</v>
      </c>
      <c r="V1681" s="13">
        <v>100000</v>
      </c>
      <c r="W1681" s="13" t="s">
        <v>60</v>
      </c>
      <c r="X1681" s="13">
        <v>100000</v>
      </c>
      <c r="Y1681" s="13" t="s">
        <v>467</v>
      </c>
      <c r="Z1681" s="13">
        <v>3</v>
      </c>
      <c r="AA1681" s="13">
        <v>100000</v>
      </c>
      <c r="AB1681" s="13" t="s">
        <v>60</v>
      </c>
      <c r="AC1681" s="13">
        <v>100000</v>
      </c>
      <c r="AD1681" s="13" t="s">
        <v>467</v>
      </c>
      <c r="AE1681" s="13">
        <v>1220000</v>
      </c>
      <c r="AF1681" s="13" t="s">
        <v>60</v>
      </c>
      <c r="AG1681" s="13">
        <v>1220000</v>
      </c>
      <c r="AH1681" s="13">
        <v>1220000</v>
      </c>
      <c r="AI1681" s="13" t="s">
        <v>60</v>
      </c>
      <c r="AJ1681" s="13">
        <v>1220000</v>
      </c>
      <c r="AK1681" s="13" t="s">
        <v>16653</v>
      </c>
      <c r="AL1681" s="13" t="s">
        <v>50</v>
      </c>
      <c r="AM1681" s="13" t="s">
        <v>16654</v>
      </c>
      <c r="AN1681" s="13" t="s">
        <v>66</v>
      </c>
      <c r="AO1681" s="13" t="s">
        <v>16655</v>
      </c>
      <c r="AP1681" s="14" t="s">
        <v>16656</v>
      </c>
      <c r="AQ1681" s="13" t="s">
        <v>50</v>
      </c>
      <c r="AR1681" s="13" t="s">
        <v>50</v>
      </c>
    </row>
    <row r="1682" spans="1:44" ht="15" thickBot="1">
      <c r="A1682" s="4" t="s">
        <v>16657</v>
      </c>
      <c r="B1682" s="5">
        <v>11350</v>
      </c>
      <c r="C1682" s="6">
        <v>42370</v>
      </c>
      <c r="D1682" s="7" t="s">
        <v>45</v>
      </c>
      <c r="E1682" s="7" t="s">
        <v>46</v>
      </c>
      <c r="F1682" s="7" t="s">
        <v>47</v>
      </c>
      <c r="G1682" s="27" t="s">
        <v>54945</v>
      </c>
      <c r="H1682" s="7" t="s">
        <v>50</v>
      </c>
      <c r="I1682" s="7" t="s">
        <v>50</v>
      </c>
      <c r="J1682" s="6">
        <v>45506</v>
      </c>
      <c r="K1682" s="7" t="s">
        <v>50</v>
      </c>
      <c r="L1682" s="7" t="s">
        <v>62</v>
      </c>
      <c r="M1682" s="7" t="s">
        <v>4534</v>
      </c>
      <c r="N1682" s="7" t="s">
        <v>987</v>
      </c>
      <c r="O1682" s="7" t="s">
        <v>16658</v>
      </c>
      <c r="P1682" s="5">
        <v>25921</v>
      </c>
      <c r="Q1682" s="7" t="s">
        <v>50</v>
      </c>
      <c r="R1682" s="34" t="s">
        <v>16659</v>
      </c>
      <c r="S1682" s="34" t="s">
        <v>16660</v>
      </c>
      <c r="T1682" s="7" t="s">
        <v>16661</v>
      </c>
      <c r="U1682" s="7" t="s">
        <v>16662</v>
      </c>
      <c r="V1682" s="7">
        <v>1200000</v>
      </c>
      <c r="W1682" s="7" t="s">
        <v>1085</v>
      </c>
      <c r="X1682" s="7">
        <v>865938</v>
      </c>
      <c r="Y1682" s="7" t="s">
        <v>61</v>
      </c>
      <c r="Z1682" s="7">
        <v>2</v>
      </c>
      <c r="AA1682" s="7">
        <v>1200000</v>
      </c>
      <c r="AB1682" s="7" t="s">
        <v>1085</v>
      </c>
      <c r="AC1682" s="7">
        <v>865938</v>
      </c>
      <c r="AD1682" s="7" t="s">
        <v>62</v>
      </c>
      <c r="AE1682" s="7">
        <v>1200000</v>
      </c>
      <c r="AF1682" s="7" t="s">
        <v>1085</v>
      </c>
      <c r="AG1682" s="7">
        <v>865938</v>
      </c>
      <c r="AH1682" s="7">
        <v>3200000</v>
      </c>
      <c r="AI1682" s="7" t="s">
        <v>1085</v>
      </c>
      <c r="AJ1682" s="7">
        <v>2349893</v>
      </c>
      <c r="AK1682" s="7" t="s">
        <v>16663</v>
      </c>
      <c r="AL1682" s="7" t="s">
        <v>50</v>
      </c>
      <c r="AM1682" s="7" t="s">
        <v>16664</v>
      </c>
      <c r="AN1682" s="7" t="s">
        <v>66</v>
      </c>
      <c r="AO1682" s="7" t="s">
        <v>16665</v>
      </c>
      <c r="AP1682" s="8" t="s">
        <v>16666</v>
      </c>
      <c r="AQ1682" s="7" t="s">
        <v>50</v>
      </c>
      <c r="AR1682" s="7" t="s">
        <v>50</v>
      </c>
    </row>
    <row r="1683" spans="1:44" ht="15" thickBot="1">
      <c r="A1683" s="10" t="s">
        <v>16667</v>
      </c>
      <c r="B1683" s="11">
        <v>10926</v>
      </c>
      <c r="C1683" s="12">
        <v>41306</v>
      </c>
      <c r="D1683" s="13" t="s">
        <v>45</v>
      </c>
      <c r="E1683" s="13" t="s">
        <v>46</v>
      </c>
      <c r="F1683" s="13" t="s">
        <v>70</v>
      </c>
      <c r="G1683" s="13" t="s">
        <v>50</v>
      </c>
      <c r="H1683" s="13" t="s">
        <v>50</v>
      </c>
      <c r="I1683" s="13" t="s">
        <v>50</v>
      </c>
      <c r="J1683" s="12">
        <v>45510</v>
      </c>
      <c r="K1683" s="13" t="s">
        <v>50</v>
      </c>
      <c r="L1683" s="13" t="s">
        <v>241</v>
      </c>
      <c r="M1683" s="13" t="s">
        <v>16668</v>
      </c>
      <c r="N1683" s="13" t="s">
        <v>1954</v>
      </c>
      <c r="O1683" s="13" t="s">
        <v>16669</v>
      </c>
      <c r="P1683" s="11">
        <v>26057</v>
      </c>
      <c r="Q1683" s="13" t="s">
        <v>245</v>
      </c>
      <c r="R1683" s="33" t="s">
        <v>16670</v>
      </c>
      <c r="S1683" s="30" t="s">
        <v>50</v>
      </c>
      <c r="T1683" s="13" t="s">
        <v>50</v>
      </c>
      <c r="U1683" s="13" t="s">
        <v>50</v>
      </c>
      <c r="V1683" s="13">
        <v>2800000000</v>
      </c>
      <c r="W1683" s="13" t="s">
        <v>1960</v>
      </c>
      <c r="X1683" s="13">
        <v>19260268</v>
      </c>
      <c r="Y1683" s="13" t="s">
        <v>154</v>
      </c>
      <c r="Z1683" s="13">
        <v>1</v>
      </c>
      <c r="AA1683" s="13">
        <v>2800000000</v>
      </c>
      <c r="AB1683" s="13" t="s">
        <v>1960</v>
      </c>
      <c r="AC1683" s="13">
        <v>19260268</v>
      </c>
      <c r="AD1683" s="13" t="s">
        <v>241</v>
      </c>
      <c r="AE1683" s="13">
        <v>2800000000</v>
      </c>
      <c r="AF1683" s="13" t="s">
        <v>1960</v>
      </c>
      <c r="AG1683" s="13">
        <v>19260268</v>
      </c>
      <c r="AH1683" s="13">
        <v>2800000000</v>
      </c>
      <c r="AI1683" s="13" t="s">
        <v>1960</v>
      </c>
      <c r="AJ1683" s="13">
        <v>19260268</v>
      </c>
      <c r="AK1683" s="13" t="s">
        <v>50</v>
      </c>
      <c r="AL1683" s="13" t="s">
        <v>50</v>
      </c>
      <c r="AM1683" s="13" t="s">
        <v>16671</v>
      </c>
      <c r="AN1683" s="13" t="s">
        <v>66</v>
      </c>
      <c r="AO1683" s="13" t="s">
        <v>16672</v>
      </c>
      <c r="AP1683" s="13" t="s">
        <v>50</v>
      </c>
      <c r="AQ1683" s="21" t="s">
        <v>16673</v>
      </c>
      <c r="AR1683" s="13" t="s">
        <v>50</v>
      </c>
    </row>
    <row r="1684" spans="1:44" ht="15" thickBot="1">
      <c r="A1684" s="4" t="s">
        <v>16674</v>
      </c>
      <c r="B1684" s="7" t="s">
        <v>50</v>
      </c>
      <c r="C1684" s="7" t="s">
        <v>9547</v>
      </c>
      <c r="D1684" s="7" t="s">
        <v>45</v>
      </c>
      <c r="E1684" s="7" t="s">
        <v>50</v>
      </c>
      <c r="F1684" s="7" t="s">
        <v>70</v>
      </c>
      <c r="G1684" s="7" t="s">
        <v>50</v>
      </c>
      <c r="H1684" s="7" t="s">
        <v>7176</v>
      </c>
      <c r="I1684" s="7" t="s">
        <v>50</v>
      </c>
      <c r="J1684" s="6">
        <v>45509</v>
      </c>
      <c r="K1684" s="7" t="s">
        <v>50</v>
      </c>
      <c r="L1684" s="7" t="s">
        <v>52</v>
      </c>
      <c r="M1684" s="7" t="s">
        <v>50</v>
      </c>
      <c r="N1684" s="7" t="s">
        <v>7318</v>
      </c>
      <c r="O1684" s="7" t="s">
        <v>16675</v>
      </c>
      <c r="P1684" s="5">
        <v>26498</v>
      </c>
      <c r="Q1684" s="7" t="s">
        <v>218</v>
      </c>
      <c r="R1684" s="34" t="s">
        <v>16676</v>
      </c>
      <c r="S1684" s="34" t="s">
        <v>16677</v>
      </c>
      <c r="T1684" s="7" t="s">
        <v>50</v>
      </c>
      <c r="U1684" s="7" t="s">
        <v>50</v>
      </c>
      <c r="V1684" s="7">
        <v>25000000</v>
      </c>
      <c r="W1684" s="7" t="s">
        <v>60</v>
      </c>
      <c r="X1684" s="7">
        <v>25000000</v>
      </c>
      <c r="Y1684" s="7" t="s">
        <v>50</v>
      </c>
      <c r="Z1684" s="7">
        <v>1</v>
      </c>
      <c r="AA1684" s="7" t="s">
        <v>50</v>
      </c>
      <c r="AB1684" s="7" t="s">
        <v>50</v>
      </c>
      <c r="AC1684" s="7" t="s">
        <v>50</v>
      </c>
      <c r="AD1684" s="7" t="s">
        <v>50</v>
      </c>
      <c r="AE1684" s="7" t="s">
        <v>50</v>
      </c>
      <c r="AF1684" s="7" t="s">
        <v>50</v>
      </c>
      <c r="AG1684" s="7" t="s">
        <v>50</v>
      </c>
      <c r="AH1684" s="7">
        <v>25000000</v>
      </c>
      <c r="AI1684" s="7" t="s">
        <v>60</v>
      </c>
      <c r="AJ1684" s="7">
        <v>25000000</v>
      </c>
      <c r="AK1684" s="7" t="s">
        <v>16678</v>
      </c>
      <c r="AL1684" s="7" t="s">
        <v>50</v>
      </c>
      <c r="AM1684" s="7" t="s">
        <v>16679</v>
      </c>
      <c r="AN1684" s="7" t="s">
        <v>16680</v>
      </c>
      <c r="AO1684" s="7" t="s">
        <v>16681</v>
      </c>
      <c r="AP1684" s="22" t="s">
        <v>16682</v>
      </c>
      <c r="AQ1684" s="7" t="s">
        <v>50</v>
      </c>
      <c r="AR1684" s="7" t="s">
        <v>50</v>
      </c>
    </row>
    <row r="1685" spans="1:44" ht="15" thickBot="1">
      <c r="A1685" s="10" t="s">
        <v>16683</v>
      </c>
      <c r="B1685" s="13" t="s">
        <v>50</v>
      </c>
      <c r="C1685" s="13" t="s">
        <v>50</v>
      </c>
      <c r="D1685" s="13" t="s">
        <v>45</v>
      </c>
      <c r="E1685" s="13" t="s">
        <v>46</v>
      </c>
      <c r="F1685" s="13" t="s">
        <v>70</v>
      </c>
      <c r="G1685" s="13" t="s">
        <v>50</v>
      </c>
      <c r="H1685" s="13" t="s">
        <v>50</v>
      </c>
      <c r="I1685" s="13" t="s">
        <v>50</v>
      </c>
      <c r="J1685" s="12">
        <v>45507</v>
      </c>
      <c r="K1685" s="13" t="s">
        <v>50</v>
      </c>
      <c r="L1685" s="13" t="s">
        <v>124</v>
      </c>
      <c r="M1685" s="13" t="s">
        <v>16684</v>
      </c>
      <c r="N1685" s="13" t="s">
        <v>5189</v>
      </c>
      <c r="O1685" s="13" t="s">
        <v>16685</v>
      </c>
      <c r="P1685" s="11">
        <v>27144</v>
      </c>
      <c r="Q1685" s="13" t="s">
        <v>245</v>
      </c>
      <c r="R1685" s="30" t="s">
        <v>50</v>
      </c>
      <c r="S1685" s="30" t="s">
        <v>50</v>
      </c>
      <c r="T1685" s="13" t="s">
        <v>50</v>
      </c>
      <c r="U1685" s="13" t="s">
        <v>50</v>
      </c>
      <c r="V1685" s="13">
        <v>400000000</v>
      </c>
      <c r="W1685" s="13" t="s">
        <v>2056</v>
      </c>
      <c r="X1685" s="13">
        <v>55872164</v>
      </c>
      <c r="Y1685" s="13" t="s">
        <v>81</v>
      </c>
      <c r="Z1685" s="13">
        <v>2</v>
      </c>
      <c r="AA1685" s="13">
        <v>400000000</v>
      </c>
      <c r="AB1685" s="13" t="s">
        <v>2056</v>
      </c>
      <c r="AC1685" s="13">
        <v>55872164</v>
      </c>
      <c r="AD1685" s="13" t="s">
        <v>124</v>
      </c>
      <c r="AE1685" s="13">
        <v>640000000</v>
      </c>
      <c r="AF1685" s="13" t="s">
        <v>2056</v>
      </c>
      <c r="AG1685" s="13">
        <v>91402980</v>
      </c>
      <c r="AH1685" s="13">
        <v>640000000</v>
      </c>
      <c r="AI1685" s="13" t="s">
        <v>2056</v>
      </c>
      <c r="AJ1685" s="13">
        <v>91402980</v>
      </c>
      <c r="AK1685" s="13" t="s">
        <v>16686</v>
      </c>
      <c r="AL1685" s="13" t="s">
        <v>50</v>
      </c>
      <c r="AM1685" s="13" t="s">
        <v>50</v>
      </c>
      <c r="AN1685" s="13" t="s">
        <v>50</v>
      </c>
      <c r="AO1685" s="13" t="s">
        <v>50</v>
      </c>
      <c r="AP1685" s="13" t="s">
        <v>50</v>
      </c>
      <c r="AQ1685" s="13" t="s">
        <v>50</v>
      </c>
      <c r="AR1685" s="13" t="s">
        <v>1186</v>
      </c>
    </row>
    <row r="1686" spans="1:44" ht="15" thickBot="1">
      <c r="A1686" s="4" t="s">
        <v>16687</v>
      </c>
      <c r="B1686" s="7">
        <v>684</v>
      </c>
      <c r="C1686" s="6">
        <v>44084</v>
      </c>
      <c r="D1686" s="7" t="s">
        <v>45</v>
      </c>
      <c r="E1686" s="7" t="s">
        <v>46</v>
      </c>
      <c r="F1686" s="7" t="s">
        <v>70</v>
      </c>
      <c r="G1686" s="27" t="s">
        <v>54945</v>
      </c>
      <c r="H1686" s="7" t="s">
        <v>50</v>
      </c>
      <c r="I1686" s="7" t="s">
        <v>50</v>
      </c>
      <c r="J1686" s="6">
        <v>45508</v>
      </c>
      <c r="K1686" s="7" t="s">
        <v>50</v>
      </c>
      <c r="L1686" s="7" t="s">
        <v>467</v>
      </c>
      <c r="M1686" s="7" t="s">
        <v>16688</v>
      </c>
      <c r="N1686" s="7" t="s">
        <v>1473</v>
      </c>
      <c r="O1686" s="7" t="s">
        <v>16689</v>
      </c>
      <c r="P1686" s="5">
        <v>27354</v>
      </c>
      <c r="Q1686" s="7" t="s">
        <v>1001</v>
      </c>
      <c r="R1686" s="34" t="s">
        <v>16690</v>
      </c>
      <c r="S1686" s="34" t="s">
        <v>16691</v>
      </c>
      <c r="T1686" s="7" t="s">
        <v>16692</v>
      </c>
      <c r="U1686" s="7" t="s">
        <v>50</v>
      </c>
      <c r="V1686" s="7">
        <v>570000</v>
      </c>
      <c r="W1686" s="7" t="s">
        <v>2513</v>
      </c>
      <c r="X1686" s="7">
        <v>155186</v>
      </c>
      <c r="Y1686" s="7" t="s">
        <v>467</v>
      </c>
      <c r="Z1686" s="7">
        <v>3</v>
      </c>
      <c r="AA1686" s="7">
        <v>570000</v>
      </c>
      <c r="AB1686" s="7" t="s">
        <v>2513</v>
      </c>
      <c r="AC1686" s="7">
        <v>155186</v>
      </c>
      <c r="AD1686" s="7" t="s">
        <v>467</v>
      </c>
      <c r="AE1686" s="7">
        <v>570000</v>
      </c>
      <c r="AF1686" s="7" t="s">
        <v>2513</v>
      </c>
      <c r="AG1686" s="7">
        <v>155186</v>
      </c>
      <c r="AH1686" s="7">
        <v>570000</v>
      </c>
      <c r="AI1686" s="7" t="s">
        <v>2513</v>
      </c>
      <c r="AJ1686" s="7">
        <v>155186</v>
      </c>
      <c r="AK1686" s="7" t="s">
        <v>16693</v>
      </c>
      <c r="AL1686" s="7" t="s">
        <v>50</v>
      </c>
      <c r="AM1686" s="7" t="s">
        <v>16694</v>
      </c>
      <c r="AN1686" s="7" t="s">
        <v>993</v>
      </c>
      <c r="AO1686" s="7" t="s">
        <v>16695</v>
      </c>
      <c r="AP1686" s="22" t="s">
        <v>16696</v>
      </c>
      <c r="AQ1686" s="7" t="s">
        <v>50</v>
      </c>
      <c r="AR1686" s="7" t="s">
        <v>50</v>
      </c>
    </row>
    <row r="1687" spans="1:44" ht="15" thickBot="1">
      <c r="A1687" s="10" t="s">
        <v>16697</v>
      </c>
      <c r="B1687" s="11">
        <v>12426</v>
      </c>
      <c r="C1687" s="12">
        <v>42390</v>
      </c>
      <c r="D1687" s="13" t="s">
        <v>45</v>
      </c>
      <c r="E1687" s="13" t="s">
        <v>46</v>
      </c>
      <c r="F1687" s="13" t="s">
        <v>70</v>
      </c>
      <c r="G1687" s="26" t="s">
        <v>54946</v>
      </c>
      <c r="H1687" s="13" t="s">
        <v>50</v>
      </c>
      <c r="I1687" s="13" t="s">
        <v>50</v>
      </c>
      <c r="J1687" s="12">
        <v>45506</v>
      </c>
      <c r="K1687" s="13" t="s">
        <v>116</v>
      </c>
      <c r="L1687" s="13" t="s">
        <v>4836</v>
      </c>
      <c r="M1687" s="13" t="s">
        <v>3084</v>
      </c>
      <c r="N1687" s="13" t="s">
        <v>16698</v>
      </c>
      <c r="O1687" s="13" t="s">
        <v>16699</v>
      </c>
      <c r="P1687" s="11">
        <v>27858</v>
      </c>
      <c r="Q1687" s="13" t="s">
        <v>360</v>
      </c>
      <c r="R1687" s="33" t="s">
        <v>16700</v>
      </c>
      <c r="S1687" s="33" t="s">
        <v>16701</v>
      </c>
      <c r="T1687" s="13" t="s">
        <v>16702</v>
      </c>
      <c r="U1687" s="13" t="s">
        <v>50</v>
      </c>
      <c r="V1687" s="13">
        <v>600000</v>
      </c>
      <c r="W1687" s="13" t="s">
        <v>209</v>
      </c>
      <c r="X1687" s="13">
        <v>655230</v>
      </c>
      <c r="Y1687" s="13" t="s">
        <v>467</v>
      </c>
      <c r="Z1687" s="13">
        <v>2</v>
      </c>
      <c r="AA1687" s="13">
        <v>600000</v>
      </c>
      <c r="AB1687" s="13" t="s">
        <v>209</v>
      </c>
      <c r="AC1687" s="13">
        <v>655230</v>
      </c>
      <c r="AD1687" s="13" t="s">
        <v>4836</v>
      </c>
      <c r="AE1687" s="13">
        <v>600000</v>
      </c>
      <c r="AF1687" s="13" t="s">
        <v>209</v>
      </c>
      <c r="AG1687" s="13">
        <v>655230</v>
      </c>
      <c r="AH1687" s="13">
        <v>3600000</v>
      </c>
      <c r="AI1687" s="13" t="s">
        <v>209</v>
      </c>
      <c r="AJ1687" s="13">
        <v>3580045</v>
      </c>
      <c r="AK1687" s="13" t="s">
        <v>50</v>
      </c>
      <c r="AL1687" s="13" t="s">
        <v>50</v>
      </c>
      <c r="AM1687" s="13" t="s">
        <v>16703</v>
      </c>
      <c r="AN1687" s="13" t="s">
        <v>66</v>
      </c>
      <c r="AO1687" s="13" t="s">
        <v>16704</v>
      </c>
      <c r="AP1687" s="21" t="s">
        <v>16705</v>
      </c>
      <c r="AQ1687" s="13" t="s">
        <v>50</v>
      </c>
      <c r="AR1687" s="13" t="s">
        <v>50</v>
      </c>
    </row>
    <row r="1688" spans="1:44" ht="15" thickBot="1">
      <c r="A1688" s="4" t="s">
        <v>16706</v>
      </c>
      <c r="B1688" s="7">
        <v>110</v>
      </c>
      <c r="C1688" s="6">
        <v>44197</v>
      </c>
      <c r="D1688" s="7" t="s">
        <v>45</v>
      </c>
      <c r="E1688" s="7" t="s">
        <v>46</v>
      </c>
      <c r="F1688" s="7" t="s">
        <v>70</v>
      </c>
      <c r="G1688" s="27" t="s">
        <v>54945</v>
      </c>
      <c r="H1688" s="7" t="s">
        <v>50</v>
      </c>
      <c r="I1688" s="7" t="s">
        <v>50</v>
      </c>
      <c r="J1688" s="6">
        <v>45508</v>
      </c>
      <c r="K1688" s="7" t="s">
        <v>50</v>
      </c>
      <c r="L1688" s="7" t="s">
        <v>1624</v>
      </c>
      <c r="M1688" s="7" t="s">
        <v>16707</v>
      </c>
      <c r="N1688" s="7" t="s">
        <v>2839</v>
      </c>
      <c r="O1688" s="7" t="s">
        <v>16708</v>
      </c>
      <c r="P1688" s="5">
        <v>28100</v>
      </c>
      <c r="Q1688" s="7" t="s">
        <v>1001</v>
      </c>
      <c r="R1688" s="34" t="s">
        <v>16709</v>
      </c>
      <c r="S1688" s="34" t="s">
        <v>16710</v>
      </c>
      <c r="T1688" s="7" t="s">
        <v>16711</v>
      </c>
      <c r="U1688" s="7" t="s">
        <v>50</v>
      </c>
      <c r="V1688" s="7">
        <v>570000</v>
      </c>
      <c r="W1688" s="7" t="s">
        <v>60</v>
      </c>
      <c r="X1688" s="7">
        <v>570000</v>
      </c>
      <c r="Y1688" s="7" t="s">
        <v>467</v>
      </c>
      <c r="Z1688" s="7">
        <v>2</v>
      </c>
      <c r="AA1688" s="7">
        <v>570000</v>
      </c>
      <c r="AB1688" s="7" t="s">
        <v>60</v>
      </c>
      <c r="AC1688" s="7">
        <v>570000</v>
      </c>
      <c r="AD1688" s="7" t="s">
        <v>1624</v>
      </c>
      <c r="AE1688" s="7">
        <v>590000</v>
      </c>
      <c r="AF1688" s="7" t="s">
        <v>60</v>
      </c>
      <c r="AG1688" s="7">
        <v>590000</v>
      </c>
      <c r="AH1688" s="7">
        <v>590000</v>
      </c>
      <c r="AI1688" s="7" t="s">
        <v>60</v>
      </c>
      <c r="AJ1688" s="7">
        <v>590000</v>
      </c>
      <c r="AK1688" s="7" t="s">
        <v>16712</v>
      </c>
      <c r="AL1688" s="7" t="s">
        <v>50</v>
      </c>
      <c r="AM1688" s="7" t="s">
        <v>16713</v>
      </c>
      <c r="AN1688" s="7" t="s">
        <v>66</v>
      </c>
      <c r="AO1688" s="7" t="s">
        <v>16714</v>
      </c>
      <c r="AP1688" s="8" t="s">
        <v>16715</v>
      </c>
      <c r="AQ1688" s="7" t="s">
        <v>50</v>
      </c>
      <c r="AR1688" s="7" t="s">
        <v>50</v>
      </c>
    </row>
    <row r="1689" spans="1:44" ht="15" thickBot="1">
      <c r="A1689" s="10" t="s">
        <v>16716</v>
      </c>
      <c r="B1689" s="13">
        <v>362</v>
      </c>
      <c r="C1689" s="13" t="s">
        <v>50</v>
      </c>
      <c r="D1689" s="13" t="s">
        <v>45</v>
      </c>
      <c r="E1689" s="13" t="s">
        <v>46</v>
      </c>
      <c r="F1689" s="13" t="s">
        <v>47</v>
      </c>
      <c r="G1689" s="13" t="s">
        <v>50</v>
      </c>
      <c r="H1689" s="13" t="s">
        <v>50</v>
      </c>
      <c r="I1689" s="13" t="s">
        <v>50</v>
      </c>
      <c r="J1689" s="12">
        <v>45510</v>
      </c>
      <c r="K1689" s="13" t="s">
        <v>50</v>
      </c>
      <c r="L1689" s="13" t="s">
        <v>62</v>
      </c>
      <c r="M1689" s="13" t="s">
        <v>6397</v>
      </c>
      <c r="N1689" s="13" t="s">
        <v>75</v>
      </c>
      <c r="O1689" s="13" t="s">
        <v>16717</v>
      </c>
      <c r="P1689" s="11">
        <v>28160</v>
      </c>
      <c r="Q1689" s="13" t="s">
        <v>77</v>
      </c>
      <c r="R1689" s="33" t="s">
        <v>16718</v>
      </c>
      <c r="S1689" s="30" t="s">
        <v>50</v>
      </c>
      <c r="T1689" s="13" t="s">
        <v>16719</v>
      </c>
      <c r="U1689" s="13" t="s">
        <v>50</v>
      </c>
      <c r="V1689" s="13">
        <v>1400000</v>
      </c>
      <c r="W1689" s="13" t="s">
        <v>60</v>
      </c>
      <c r="X1689" s="13">
        <v>1400000</v>
      </c>
      <c r="Y1689" s="13" t="s">
        <v>61</v>
      </c>
      <c r="Z1689" s="13">
        <v>1</v>
      </c>
      <c r="AA1689" s="13">
        <v>1400000</v>
      </c>
      <c r="AB1689" s="13" t="s">
        <v>60</v>
      </c>
      <c r="AC1689" s="13">
        <v>1400000</v>
      </c>
      <c r="AD1689" s="13" t="s">
        <v>62</v>
      </c>
      <c r="AE1689" s="13">
        <v>1400000</v>
      </c>
      <c r="AF1689" s="13" t="s">
        <v>60</v>
      </c>
      <c r="AG1689" s="13">
        <v>1400000</v>
      </c>
      <c r="AH1689" s="13">
        <v>1400000</v>
      </c>
      <c r="AI1689" s="13" t="s">
        <v>60</v>
      </c>
      <c r="AJ1689" s="13">
        <v>1400000</v>
      </c>
      <c r="AK1689" s="13" t="s">
        <v>50</v>
      </c>
      <c r="AL1689" s="13" t="s">
        <v>50</v>
      </c>
      <c r="AM1689" s="13" t="s">
        <v>16720</v>
      </c>
      <c r="AN1689" s="13" t="s">
        <v>66</v>
      </c>
      <c r="AO1689" s="13" t="s">
        <v>16721</v>
      </c>
      <c r="AP1689" s="21" t="s">
        <v>16722</v>
      </c>
      <c r="AQ1689" s="13" t="s">
        <v>50</v>
      </c>
      <c r="AR1689" s="13" t="s">
        <v>50</v>
      </c>
    </row>
    <row r="1690" spans="1:44" ht="15" thickBot="1">
      <c r="A1690" s="4" t="s">
        <v>16723</v>
      </c>
      <c r="B1690" s="5">
        <v>106783</v>
      </c>
      <c r="C1690" s="6">
        <v>36432</v>
      </c>
      <c r="D1690" s="7" t="s">
        <v>45</v>
      </c>
      <c r="E1690" s="7" t="s">
        <v>46</v>
      </c>
      <c r="F1690" s="7" t="s">
        <v>47</v>
      </c>
      <c r="G1690" s="7" t="s">
        <v>114</v>
      </c>
      <c r="H1690" s="7" t="s">
        <v>50</v>
      </c>
      <c r="I1690" s="7" t="s">
        <v>50</v>
      </c>
      <c r="J1690" s="6">
        <v>45510</v>
      </c>
      <c r="K1690" s="7" t="s">
        <v>50</v>
      </c>
      <c r="L1690" s="7" t="s">
        <v>162</v>
      </c>
      <c r="M1690" s="7" t="s">
        <v>16724</v>
      </c>
      <c r="N1690" s="7" t="s">
        <v>1954</v>
      </c>
      <c r="O1690" s="7" t="s">
        <v>16725</v>
      </c>
      <c r="P1690" s="5">
        <v>28291</v>
      </c>
      <c r="Q1690" s="7" t="s">
        <v>245</v>
      </c>
      <c r="R1690" s="34" t="s">
        <v>16726</v>
      </c>
      <c r="S1690" s="31" t="s">
        <v>50</v>
      </c>
      <c r="T1690" s="7" t="s">
        <v>50</v>
      </c>
      <c r="U1690" s="7" t="s">
        <v>16727</v>
      </c>
      <c r="V1690" s="7">
        <v>900000000</v>
      </c>
      <c r="W1690" s="7" t="s">
        <v>1960</v>
      </c>
      <c r="X1690" s="7">
        <v>6190800</v>
      </c>
      <c r="Y1690" s="7" t="s">
        <v>61</v>
      </c>
      <c r="Z1690" s="7">
        <v>1</v>
      </c>
      <c r="AA1690" s="7" t="s">
        <v>50</v>
      </c>
      <c r="AB1690" s="7" t="s">
        <v>50</v>
      </c>
      <c r="AC1690" s="7" t="s">
        <v>50</v>
      </c>
      <c r="AD1690" s="7" t="s">
        <v>50</v>
      </c>
      <c r="AE1690" s="7" t="s">
        <v>50</v>
      </c>
      <c r="AF1690" s="7" t="s">
        <v>50</v>
      </c>
      <c r="AG1690" s="7" t="s">
        <v>50</v>
      </c>
      <c r="AH1690" s="7">
        <v>900000000</v>
      </c>
      <c r="AI1690" s="7" t="s">
        <v>1960</v>
      </c>
      <c r="AJ1690" s="7">
        <v>6190800</v>
      </c>
      <c r="AK1690" s="7" t="s">
        <v>50</v>
      </c>
      <c r="AL1690" s="7" t="s">
        <v>50</v>
      </c>
      <c r="AM1690" s="7" t="s">
        <v>16728</v>
      </c>
      <c r="AN1690" s="7" t="s">
        <v>66</v>
      </c>
      <c r="AO1690" s="7" t="s">
        <v>16729</v>
      </c>
      <c r="AP1690" s="7" t="s">
        <v>50</v>
      </c>
      <c r="AQ1690" s="22" t="s">
        <v>16730</v>
      </c>
      <c r="AR1690" s="7" t="s">
        <v>50</v>
      </c>
    </row>
    <row r="1691" spans="1:44" ht="15" thickBot="1">
      <c r="A1691" s="10" t="s">
        <v>16731</v>
      </c>
      <c r="B1691" s="13" t="s">
        <v>50</v>
      </c>
      <c r="C1691" s="12">
        <v>39448</v>
      </c>
      <c r="D1691" s="13" t="s">
        <v>45</v>
      </c>
      <c r="E1691" s="13" t="s">
        <v>46</v>
      </c>
      <c r="F1691" s="13" t="s">
        <v>70</v>
      </c>
      <c r="G1691" s="13" t="s">
        <v>50</v>
      </c>
      <c r="H1691" s="13" t="s">
        <v>50</v>
      </c>
      <c r="I1691" s="13" t="s">
        <v>50</v>
      </c>
      <c r="J1691" s="12">
        <v>45505</v>
      </c>
      <c r="K1691" s="13" t="s">
        <v>50</v>
      </c>
      <c r="L1691" s="13" t="s">
        <v>283</v>
      </c>
      <c r="M1691" s="13" t="s">
        <v>4534</v>
      </c>
      <c r="N1691" s="13" t="s">
        <v>791</v>
      </c>
      <c r="O1691" s="13" t="s">
        <v>16732</v>
      </c>
      <c r="P1691" s="11">
        <v>28604</v>
      </c>
      <c r="Q1691" s="13" t="s">
        <v>245</v>
      </c>
      <c r="R1691" s="30" t="s">
        <v>50</v>
      </c>
      <c r="S1691" s="30" t="s">
        <v>50</v>
      </c>
      <c r="T1691" s="13" t="s">
        <v>50</v>
      </c>
      <c r="U1691" s="13" t="s">
        <v>50</v>
      </c>
      <c r="V1691" s="13">
        <v>3228000000</v>
      </c>
      <c r="W1691" s="13" t="s">
        <v>250</v>
      </c>
      <c r="X1691" s="13">
        <v>38569442</v>
      </c>
      <c r="Y1691" s="13" t="s">
        <v>50</v>
      </c>
      <c r="Z1691" s="13">
        <v>1</v>
      </c>
      <c r="AA1691" s="13" t="s">
        <v>50</v>
      </c>
      <c r="AB1691" s="13" t="s">
        <v>50</v>
      </c>
      <c r="AC1691" s="13" t="s">
        <v>50</v>
      </c>
      <c r="AD1691" s="13" t="s">
        <v>50</v>
      </c>
      <c r="AE1691" s="13" t="s">
        <v>50</v>
      </c>
      <c r="AF1691" s="13" t="s">
        <v>50</v>
      </c>
      <c r="AG1691" s="13" t="s">
        <v>50</v>
      </c>
      <c r="AH1691" s="13">
        <v>3228000000</v>
      </c>
      <c r="AI1691" s="13" t="s">
        <v>250</v>
      </c>
      <c r="AJ1691" s="13">
        <v>38569442</v>
      </c>
      <c r="AK1691" s="13" t="s">
        <v>16733</v>
      </c>
      <c r="AL1691" s="13" t="s">
        <v>50</v>
      </c>
      <c r="AM1691" s="13" t="s">
        <v>16734</v>
      </c>
      <c r="AN1691" s="13" t="s">
        <v>66</v>
      </c>
      <c r="AO1691" s="13" t="s">
        <v>16735</v>
      </c>
      <c r="AP1691" s="21" t="s">
        <v>16736</v>
      </c>
      <c r="AQ1691" s="13" t="s">
        <v>50</v>
      </c>
      <c r="AR1691" s="13" t="s">
        <v>50</v>
      </c>
    </row>
    <row r="1692" spans="1:44" ht="15" thickBot="1">
      <c r="A1692" s="4" t="s">
        <v>16737</v>
      </c>
      <c r="B1692" s="7">
        <v>63</v>
      </c>
      <c r="C1692" s="6">
        <v>41640</v>
      </c>
      <c r="D1692" s="7" t="s">
        <v>45</v>
      </c>
      <c r="E1692" s="7" t="s">
        <v>46</v>
      </c>
      <c r="F1692" s="7" t="s">
        <v>70</v>
      </c>
      <c r="G1692" s="26" t="s">
        <v>54946</v>
      </c>
      <c r="H1692" s="7" t="s">
        <v>1427</v>
      </c>
      <c r="I1692" s="7" t="s">
        <v>50</v>
      </c>
      <c r="J1692" s="6">
        <v>45505</v>
      </c>
      <c r="K1692" s="7" t="s">
        <v>116</v>
      </c>
      <c r="L1692" s="7" t="s">
        <v>178</v>
      </c>
      <c r="M1692" s="7" t="s">
        <v>16738</v>
      </c>
      <c r="N1692" s="7" t="s">
        <v>16739</v>
      </c>
      <c r="O1692" s="7" t="s">
        <v>16740</v>
      </c>
      <c r="P1692" s="5">
        <v>28768</v>
      </c>
      <c r="Q1692" s="7" t="s">
        <v>1116</v>
      </c>
      <c r="R1692" s="34" t="s">
        <v>16741</v>
      </c>
      <c r="S1692" s="34" t="s">
        <v>16742</v>
      </c>
      <c r="T1692" s="7" t="s">
        <v>16743</v>
      </c>
      <c r="U1692" s="7" t="s">
        <v>16744</v>
      </c>
      <c r="V1692" s="7">
        <v>2075123</v>
      </c>
      <c r="W1692" s="7" t="s">
        <v>60</v>
      </c>
      <c r="X1692" s="7">
        <v>2075123</v>
      </c>
      <c r="Y1692" s="7" t="s">
        <v>50</v>
      </c>
      <c r="Z1692" s="7">
        <v>5</v>
      </c>
      <c r="AA1692" s="7">
        <v>2075123</v>
      </c>
      <c r="AB1692" s="7" t="s">
        <v>60</v>
      </c>
      <c r="AC1692" s="7">
        <v>2075123</v>
      </c>
      <c r="AD1692" s="7" t="s">
        <v>178</v>
      </c>
      <c r="AE1692" s="7">
        <v>7322305</v>
      </c>
      <c r="AF1692" s="7" t="s">
        <v>60</v>
      </c>
      <c r="AG1692" s="7">
        <v>7322305</v>
      </c>
      <c r="AH1692" s="7">
        <v>7586573</v>
      </c>
      <c r="AI1692" s="7" t="s">
        <v>60</v>
      </c>
      <c r="AJ1692" s="7">
        <v>7586573</v>
      </c>
      <c r="AK1692" s="7" t="s">
        <v>50</v>
      </c>
      <c r="AL1692" s="7" t="s">
        <v>50</v>
      </c>
      <c r="AM1692" s="7" t="s">
        <v>16745</v>
      </c>
      <c r="AN1692" s="7" t="s">
        <v>66</v>
      </c>
      <c r="AO1692" s="7" t="s">
        <v>16746</v>
      </c>
      <c r="AP1692" s="22" t="s">
        <v>16747</v>
      </c>
      <c r="AQ1692" s="22" t="s">
        <v>16748</v>
      </c>
      <c r="AR1692" s="7" t="s">
        <v>50</v>
      </c>
    </row>
    <row r="1693" spans="1:44" ht="15" thickBot="1">
      <c r="A1693" s="10" t="s">
        <v>16749</v>
      </c>
      <c r="B1693" s="13">
        <v>59</v>
      </c>
      <c r="C1693" s="12">
        <v>43374</v>
      </c>
      <c r="D1693" s="13" t="s">
        <v>45</v>
      </c>
      <c r="E1693" s="13" t="s">
        <v>46</v>
      </c>
      <c r="F1693" s="13" t="s">
        <v>70</v>
      </c>
      <c r="G1693" s="26" t="s">
        <v>54946</v>
      </c>
      <c r="H1693" s="13" t="s">
        <v>50</v>
      </c>
      <c r="I1693" s="13" t="s">
        <v>50</v>
      </c>
      <c r="J1693" s="12">
        <v>45511</v>
      </c>
      <c r="K1693" s="13" t="s">
        <v>50</v>
      </c>
      <c r="L1693" s="13" t="s">
        <v>241</v>
      </c>
      <c r="M1693" s="13" t="s">
        <v>16750</v>
      </c>
      <c r="N1693" s="13" t="s">
        <v>1954</v>
      </c>
      <c r="O1693" s="13" t="s">
        <v>16751</v>
      </c>
      <c r="P1693" s="11">
        <v>29096</v>
      </c>
      <c r="Q1693" s="13" t="s">
        <v>245</v>
      </c>
      <c r="R1693" s="33" t="s">
        <v>16752</v>
      </c>
      <c r="S1693" s="30" t="s">
        <v>50</v>
      </c>
      <c r="T1693" s="13" t="s">
        <v>50</v>
      </c>
      <c r="U1693" s="13" t="s">
        <v>16753</v>
      </c>
      <c r="V1693" s="13">
        <v>390000000</v>
      </c>
      <c r="W1693" s="13" t="s">
        <v>1960</v>
      </c>
      <c r="X1693" s="13">
        <v>2651460</v>
      </c>
      <c r="Y1693" s="13" t="s">
        <v>154</v>
      </c>
      <c r="Z1693" s="13">
        <v>1</v>
      </c>
      <c r="AA1693" s="13">
        <v>390000000</v>
      </c>
      <c r="AB1693" s="13" t="s">
        <v>1960</v>
      </c>
      <c r="AC1693" s="13">
        <v>2651460</v>
      </c>
      <c r="AD1693" s="13" t="s">
        <v>241</v>
      </c>
      <c r="AE1693" s="13">
        <v>390000000</v>
      </c>
      <c r="AF1693" s="13" t="s">
        <v>1960</v>
      </c>
      <c r="AG1693" s="13">
        <v>2651460</v>
      </c>
      <c r="AH1693" s="13">
        <v>390000000</v>
      </c>
      <c r="AI1693" s="13" t="s">
        <v>1960</v>
      </c>
      <c r="AJ1693" s="13">
        <v>2651460</v>
      </c>
      <c r="AK1693" s="13" t="s">
        <v>50</v>
      </c>
      <c r="AL1693" s="13" t="s">
        <v>50</v>
      </c>
      <c r="AM1693" s="13" t="s">
        <v>16754</v>
      </c>
      <c r="AN1693" s="13" t="s">
        <v>66</v>
      </c>
      <c r="AO1693" s="13" t="s">
        <v>16755</v>
      </c>
      <c r="AP1693" s="13" t="s">
        <v>50</v>
      </c>
      <c r="AQ1693" s="21" t="s">
        <v>16756</v>
      </c>
      <c r="AR1693" s="13" t="s">
        <v>50</v>
      </c>
    </row>
    <row r="1694" spans="1:44" ht="15" thickBot="1">
      <c r="A1694" s="4" t="s">
        <v>16757</v>
      </c>
      <c r="B1694" s="7">
        <v>524</v>
      </c>
      <c r="C1694" s="6">
        <v>34700</v>
      </c>
      <c r="D1694" s="7" t="s">
        <v>45</v>
      </c>
      <c r="E1694" s="7" t="s">
        <v>46</v>
      </c>
      <c r="F1694" s="7" t="s">
        <v>47</v>
      </c>
      <c r="G1694" s="26" t="s">
        <v>54946</v>
      </c>
      <c r="H1694" s="7" t="s">
        <v>50</v>
      </c>
      <c r="I1694" s="7" t="s">
        <v>50</v>
      </c>
      <c r="J1694" s="6">
        <v>45508</v>
      </c>
      <c r="K1694" s="7" t="s">
        <v>50</v>
      </c>
      <c r="L1694" s="7" t="s">
        <v>268</v>
      </c>
      <c r="M1694" s="7" t="s">
        <v>16758</v>
      </c>
      <c r="N1694" s="7" t="s">
        <v>16759</v>
      </c>
      <c r="O1694" s="7" t="s">
        <v>16760</v>
      </c>
      <c r="P1694" s="5">
        <v>29242</v>
      </c>
      <c r="Q1694" s="7" t="s">
        <v>1783</v>
      </c>
      <c r="R1694" s="34" t="s">
        <v>16761</v>
      </c>
      <c r="S1694" s="31" t="s">
        <v>50</v>
      </c>
      <c r="T1694" s="7" t="s">
        <v>16762</v>
      </c>
      <c r="U1694" s="7" t="s">
        <v>16763</v>
      </c>
      <c r="V1694" s="7">
        <v>140000000</v>
      </c>
      <c r="W1694" s="7" t="s">
        <v>4234</v>
      </c>
      <c r="X1694" s="7">
        <v>36842357</v>
      </c>
      <c r="Y1694" s="7" t="s">
        <v>61</v>
      </c>
      <c r="Z1694" s="7">
        <v>1</v>
      </c>
      <c r="AA1694" s="7" t="s">
        <v>50</v>
      </c>
      <c r="AB1694" s="7" t="s">
        <v>50</v>
      </c>
      <c r="AC1694" s="7" t="s">
        <v>50</v>
      </c>
      <c r="AD1694" s="7" t="s">
        <v>50</v>
      </c>
      <c r="AE1694" s="7" t="s">
        <v>50</v>
      </c>
      <c r="AF1694" s="7" t="s">
        <v>50</v>
      </c>
      <c r="AG1694" s="7" t="s">
        <v>50</v>
      </c>
      <c r="AH1694" s="7">
        <v>140000000</v>
      </c>
      <c r="AI1694" s="7" t="s">
        <v>4234</v>
      </c>
      <c r="AJ1694" s="7">
        <v>36842357</v>
      </c>
      <c r="AK1694" s="7" t="s">
        <v>16764</v>
      </c>
      <c r="AL1694" s="7" t="s">
        <v>50</v>
      </c>
      <c r="AM1694" s="7" t="s">
        <v>16765</v>
      </c>
      <c r="AN1694" s="7" t="s">
        <v>66</v>
      </c>
      <c r="AO1694" s="7" t="s">
        <v>16766</v>
      </c>
      <c r="AP1694" s="7" t="s">
        <v>50</v>
      </c>
      <c r="AQ1694" s="22" t="s">
        <v>16767</v>
      </c>
      <c r="AR1694" s="7" t="s">
        <v>50</v>
      </c>
    </row>
    <row r="1695" spans="1:44" ht="15" thickBot="1">
      <c r="A1695" s="10" t="s">
        <v>16768</v>
      </c>
      <c r="B1695" s="13">
        <v>310</v>
      </c>
      <c r="C1695" s="12">
        <v>44069</v>
      </c>
      <c r="D1695" s="13" t="s">
        <v>45</v>
      </c>
      <c r="E1695" s="13" t="s">
        <v>46</v>
      </c>
      <c r="F1695" s="13" t="s">
        <v>70</v>
      </c>
      <c r="G1695" s="27" t="s">
        <v>54945</v>
      </c>
      <c r="H1695" s="13" t="s">
        <v>50</v>
      </c>
      <c r="I1695" s="13" t="s">
        <v>50</v>
      </c>
      <c r="J1695" s="12">
        <v>45508</v>
      </c>
      <c r="K1695" s="13" t="s">
        <v>89</v>
      </c>
      <c r="L1695" s="13" t="s">
        <v>1624</v>
      </c>
      <c r="M1695" s="13" t="s">
        <v>16769</v>
      </c>
      <c r="N1695" s="13" t="s">
        <v>1473</v>
      </c>
      <c r="O1695" s="13" t="s">
        <v>16770</v>
      </c>
      <c r="P1695" s="11">
        <v>29270</v>
      </c>
      <c r="Q1695" s="13" t="s">
        <v>1001</v>
      </c>
      <c r="R1695" s="33" t="s">
        <v>16771</v>
      </c>
      <c r="S1695" s="33" t="s">
        <v>16772</v>
      </c>
      <c r="T1695" s="13" t="s">
        <v>16773</v>
      </c>
      <c r="U1695" s="13" t="s">
        <v>50</v>
      </c>
      <c r="V1695" s="13">
        <v>570000</v>
      </c>
      <c r="W1695" s="13" t="s">
        <v>2513</v>
      </c>
      <c r="X1695" s="13">
        <v>155186</v>
      </c>
      <c r="Y1695" s="13" t="s">
        <v>467</v>
      </c>
      <c r="Z1695" s="13">
        <v>2</v>
      </c>
      <c r="AA1695" s="13">
        <v>570000</v>
      </c>
      <c r="AB1695" s="13" t="s">
        <v>2513</v>
      </c>
      <c r="AC1695" s="13">
        <v>155186</v>
      </c>
      <c r="AD1695" s="13" t="s">
        <v>1624</v>
      </c>
      <c r="AE1695" s="13">
        <v>570000</v>
      </c>
      <c r="AF1695" s="13" t="s">
        <v>2513</v>
      </c>
      <c r="AG1695" s="13">
        <v>155186</v>
      </c>
      <c r="AH1695" s="13">
        <v>570000</v>
      </c>
      <c r="AI1695" s="13" t="s">
        <v>2513</v>
      </c>
      <c r="AJ1695" s="13">
        <v>155186</v>
      </c>
      <c r="AK1695" s="13" t="s">
        <v>16774</v>
      </c>
      <c r="AL1695" s="13" t="s">
        <v>50</v>
      </c>
      <c r="AM1695" s="13" t="s">
        <v>16775</v>
      </c>
      <c r="AN1695" s="13" t="s">
        <v>66</v>
      </c>
      <c r="AO1695" s="13" t="s">
        <v>16776</v>
      </c>
      <c r="AP1695" s="14" t="s">
        <v>16777</v>
      </c>
      <c r="AQ1695" s="13" t="s">
        <v>50</v>
      </c>
      <c r="AR1695" s="13" t="s">
        <v>50</v>
      </c>
    </row>
    <row r="1696" spans="1:44" ht="15" thickBot="1">
      <c r="A1696" s="4" t="s">
        <v>16778</v>
      </c>
      <c r="B1696" s="7" t="s">
        <v>50</v>
      </c>
      <c r="C1696" s="6">
        <v>45139</v>
      </c>
      <c r="D1696" s="7" t="s">
        <v>45</v>
      </c>
      <c r="E1696" s="7" t="s">
        <v>46</v>
      </c>
      <c r="F1696" s="7" t="s">
        <v>70</v>
      </c>
      <c r="G1696" s="26" t="s">
        <v>54946</v>
      </c>
      <c r="H1696" s="7" t="s">
        <v>50</v>
      </c>
      <c r="I1696" s="7" t="s">
        <v>50</v>
      </c>
      <c r="J1696" s="6">
        <v>45512</v>
      </c>
      <c r="K1696" s="7" t="s">
        <v>50</v>
      </c>
      <c r="L1696" s="7" t="s">
        <v>467</v>
      </c>
      <c r="M1696" s="7" t="s">
        <v>16779</v>
      </c>
      <c r="N1696" s="7" t="s">
        <v>50</v>
      </c>
      <c r="O1696" s="7" t="s">
        <v>16780</v>
      </c>
      <c r="P1696" s="5">
        <v>29314</v>
      </c>
      <c r="Q1696" s="7" t="s">
        <v>50</v>
      </c>
      <c r="R1696" s="34" t="s">
        <v>16781</v>
      </c>
      <c r="S1696" s="34" t="s">
        <v>16782</v>
      </c>
      <c r="T1696" s="7" t="s">
        <v>16783</v>
      </c>
      <c r="U1696" s="7" t="s">
        <v>50</v>
      </c>
      <c r="V1696" s="7" t="s">
        <v>50</v>
      </c>
      <c r="W1696" s="7" t="s">
        <v>50</v>
      </c>
      <c r="X1696" s="7" t="s">
        <v>50</v>
      </c>
      <c r="Y1696" s="7" t="s">
        <v>467</v>
      </c>
      <c r="Z1696" s="7">
        <v>2</v>
      </c>
      <c r="AA1696" s="7" t="s">
        <v>50</v>
      </c>
      <c r="AB1696" s="7" t="s">
        <v>50</v>
      </c>
      <c r="AC1696" s="7" t="s">
        <v>50</v>
      </c>
      <c r="AD1696" s="7" t="s">
        <v>467</v>
      </c>
      <c r="AE1696" s="7">
        <v>85000</v>
      </c>
      <c r="AF1696" s="7" t="s">
        <v>60</v>
      </c>
      <c r="AG1696" s="7">
        <v>85000</v>
      </c>
      <c r="AH1696" s="7">
        <v>85000</v>
      </c>
      <c r="AI1696" s="7" t="s">
        <v>60</v>
      </c>
      <c r="AJ1696" s="7">
        <v>85000</v>
      </c>
      <c r="AK1696" s="7" t="s">
        <v>16784</v>
      </c>
      <c r="AL1696" s="7" t="s">
        <v>50</v>
      </c>
      <c r="AM1696" s="7" t="s">
        <v>16784</v>
      </c>
      <c r="AN1696" s="7" t="s">
        <v>66</v>
      </c>
      <c r="AO1696" s="7" t="s">
        <v>16785</v>
      </c>
      <c r="AP1696" s="8" t="s">
        <v>16786</v>
      </c>
      <c r="AQ1696" s="7" t="s">
        <v>50</v>
      </c>
      <c r="AR1696" s="7" t="s">
        <v>50</v>
      </c>
    </row>
    <row r="1697" spans="1:44" ht="15" thickBot="1">
      <c r="A1697" s="10" t="s">
        <v>16787</v>
      </c>
      <c r="B1697" s="13" t="s">
        <v>50</v>
      </c>
      <c r="C1697" s="12">
        <v>43332</v>
      </c>
      <c r="D1697" s="13" t="s">
        <v>45</v>
      </c>
      <c r="E1697" s="13" t="s">
        <v>46</v>
      </c>
      <c r="F1697" s="13" t="s">
        <v>70</v>
      </c>
      <c r="G1697" s="13" t="s">
        <v>87</v>
      </c>
      <c r="H1697" s="13" t="s">
        <v>50</v>
      </c>
      <c r="I1697" s="13" t="s">
        <v>50</v>
      </c>
      <c r="J1697" s="12">
        <v>45513</v>
      </c>
      <c r="K1697" s="13" t="s">
        <v>50</v>
      </c>
      <c r="L1697" s="13" t="s">
        <v>147</v>
      </c>
      <c r="M1697" s="13" t="s">
        <v>16788</v>
      </c>
      <c r="N1697" s="13" t="s">
        <v>16789</v>
      </c>
      <c r="O1697" s="13" t="s">
        <v>16790</v>
      </c>
      <c r="P1697" s="11">
        <v>29569</v>
      </c>
      <c r="Q1697" s="13" t="s">
        <v>245</v>
      </c>
      <c r="R1697" s="33" t="s">
        <v>16791</v>
      </c>
      <c r="S1697" s="30" t="s">
        <v>50</v>
      </c>
      <c r="T1697" s="13" t="s">
        <v>50</v>
      </c>
      <c r="U1697" s="13" t="s">
        <v>16792</v>
      </c>
      <c r="V1697" s="13">
        <v>100000000</v>
      </c>
      <c r="W1697" s="13" t="s">
        <v>2056</v>
      </c>
      <c r="X1697" s="13">
        <v>13953423</v>
      </c>
      <c r="Y1697" s="13" t="s">
        <v>154</v>
      </c>
      <c r="Z1697" s="13">
        <v>2</v>
      </c>
      <c r="AA1697" s="13">
        <v>100000000</v>
      </c>
      <c r="AB1697" s="13" t="s">
        <v>2056</v>
      </c>
      <c r="AC1697" s="13">
        <v>13953423</v>
      </c>
      <c r="AD1697" s="13" t="s">
        <v>147</v>
      </c>
      <c r="AE1697" s="13">
        <v>100000000</v>
      </c>
      <c r="AF1697" s="13" t="s">
        <v>2056</v>
      </c>
      <c r="AG1697" s="13">
        <v>13953423</v>
      </c>
      <c r="AH1697" s="13">
        <v>100000000</v>
      </c>
      <c r="AI1697" s="13" t="s">
        <v>2056</v>
      </c>
      <c r="AJ1697" s="13">
        <v>13953423</v>
      </c>
      <c r="AK1697" s="13" t="s">
        <v>16620</v>
      </c>
      <c r="AL1697" s="13" t="s">
        <v>50</v>
      </c>
      <c r="AM1697" s="13" t="s">
        <v>16793</v>
      </c>
      <c r="AN1697" s="13" t="s">
        <v>66</v>
      </c>
      <c r="AO1697" s="13" t="s">
        <v>50</v>
      </c>
      <c r="AP1697" s="13" t="s">
        <v>50</v>
      </c>
      <c r="AQ1697" s="21" t="s">
        <v>16794</v>
      </c>
      <c r="AR1697" s="13" t="s">
        <v>255</v>
      </c>
    </row>
    <row r="1698" spans="1:44" ht="15" thickBot="1">
      <c r="A1698" s="4" t="s">
        <v>16795</v>
      </c>
      <c r="B1698" s="5">
        <v>3917</v>
      </c>
      <c r="C1698" s="6">
        <v>43374</v>
      </c>
      <c r="D1698" s="7" t="s">
        <v>45</v>
      </c>
      <c r="E1698" s="7" t="s">
        <v>46</v>
      </c>
      <c r="F1698" s="7" t="s">
        <v>70</v>
      </c>
      <c r="G1698" s="7" t="s">
        <v>145</v>
      </c>
      <c r="H1698" s="7" t="s">
        <v>16796</v>
      </c>
      <c r="I1698" s="7" t="s">
        <v>50</v>
      </c>
      <c r="J1698" s="6">
        <v>45511</v>
      </c>
      <c r="K1698" s="7" t="s">
        <v>116</v>
      </c>
      <c r="L1698" s="7" t="s">
        <v>178</v>
      </c>
      <c r="M1698" s="7" t="s">
        <v>16797</v>
      </c>
      <c r="N1698" s="7" t="s">
        <v>180</v>
      </c>
      <c r="O1698" s="7" t="s">
        <v>16798</v>
      </c>
      <c r="P1698" s="5">
        <v>29572</v>
      </c>
      <c r="Q1698" s="7" t="s">
        <v>120</v>
      </c>
      <c r="R1698" s="34" t="s">
        <v>16799</v>
      </c>
      <c r="S1698" s="34" t="s">
        <v>16800</v>
      </c>
      <c r="T1698" s="7" t="s">
        <v>50</v>
      </c>
      <c r="U1698" s="7" t="s">
        <v>50</v>
      </c>
      <c r="V1698" s="7">
        <v>6000000</v>
      </c>
      <c r="W1698" s="7" t="s">
        <v>60</v>
      </c>
      <c r="X1698" s="7">
        <v>6000000</v>
      </c>
      <c r="Y1698" s="7" t="s">
        <v>50</v>
      </c>
      <c r="Z1698" s="7">
        <v>3</v>
      </c>
      <c r="AA1698" s="7">
        <v>6000000</v>
      </c>
      <c r="AB1698" s="7" t="s">
        <v>60</v>
      </c>
      <c r="AC1698" s="7">
        <v>6000000</v>
      </c>
      <c r="AD1698" s="7" t="s">
        <v>178</v>
      </c>
      <c r="AE1698" s="7">
        <v>26000000</v>
      </c>
      <c r="AF1698" s="7" t="s">
        <v>60</v>
      </c>
      <c r="AG1698" s="7">
        <v>26000000</v>
      </c>
      <c r="AH1698" s="7">
        <v>26000000</v>
      </c>
      <c r="AI1698" s="7" t="s">
        <v>60</v>
      </c>
      <c r="AJ1698" s="7">
        <v>26000000</v>
      </c>
      <c r="AK1698" s="7" t="s">
        <v>16801</v>
      </c>
      <c r="AL1698" s="7" t="s">
        <v>50</v>
      </c>
      <c r="AM1698" s="7" t="s">
        <v>16802</v>
      </c>
      <c r="AN1698" s="7" t="s">
        <v>66</v>
      </c>
      <c r="AO1698" s="7" t="s">
        <v>16803</v>
      </c>
      <c r="AP1698" s="8" t="s">
        <v>16804</v>
      </c>
      <c r="AQ1698" s="7" t="s">
        <v>50</v>
      </c>
      <c r="AR1698" s="7" t="s">
        <v>50</v>
      </c>
    </row>
    <row r="1699" spans="1:44" ht="15" thickBot="1">
      <c r="A1699" s="10" t="s">
        <v>16805</v>
      </c>
      <c r="B1699" s="13" t="s">
        <v>50</v>
      </c>
      <c r="C1699" s="12">
        <v>42736</v>
      </c>
      <c r="D1699" s="13" t="s">
        <v>45</v>
      </c>
      <c r="E1699" s="13" t="s">
        <v>46</v>
      </c>
      <c r="F1699" s="13" t="s">
        <v>70</v>
      </c>
      <c r="G1699" s="27" t="s">
        <v>54945</v>
      </c>
      <c r="H1699" s="13" t="s">
        <v>10180</v>
      </c>
      <c r="I1699" s="13" t="s">
        <v>50</v>
      </c>
      <c r="J1699" s="12">
        <v>45513</v>
      </c>
      <c r="K1699" s="13" t="s">
        <v>116</v>
      </c>
      <c r="L1699" s="13" t="s">
        <v>178</v>
      </c>
      <c r="M1699" s="13" t="s">
        <v>16806</v>
      </c>
      <c r="N1699" s="13" t="s">
        <v>3764</v>
      </c>
      <c r="O1699" s="13" t="s">
        <v>16807</v>
      </c>
      <c r="P1699" s="11">
        <v>29627</v>
      </c>
      <c r="Q1699" s="13" t="s">
        <v>166</v>
      </c>
      <c r="R1699" s="33" t="s">
        <v>16808</v>
      </c>
      <c r="S1699" s="33" t="s">
        <v>16809</v>
      </c>
      <c r="T1699" s="13" t="s">
        <v>16810</v>
      </c>
      <c r="U1699" s="13" t="s">
        <v>50</v>
      </c>
      <c r="V1699" s="13">
        <v>855701</v>
      </c>
      <c r="W1699" s="13" t="s">
        <v>60</v>
      </c>
      <c r="X1699" s="13">
        <v>855701</v>
      </c>
      <c r="Y1699" s="13" t="s">
        <v>50</v>
      </c>
      <c r="Z1699" s="13">
        <v>4</v>
      </c>
      <c r="AA1699" s="13">
        <v>855701</v>
      </c>
      <c r="AB1699" s="13" t="s">
        <v>60</v>
      </c>
      <c r="AC1699" s="13">
        <v>855701</v>
      </c>
      <c r="AD1699" s="13" t="s">
        <v>178</v>
      </c>
      <c r="AE1699" s="13">
        <v>3155667</v>
      </c>
      <c r="AF1699" s="13" t="s">
        <v>60</v>
      </c>
      <c r="AG1699" s="13">
        <v>3155667</v>
      </c>
      <c r="AH1699" s="13">
        <v>3889148</v>
      </c>
      <c r="AI1699" s="13" t="s">
        <v>60</v>
      </c>
      <c r="AJ1699" s="13">
        <v>3889148</v>
      </c>
      <c r="AK1699" s="13" t="s">
        <v>16811</v>
      </c>
      <c r="AL1699" s="13" t="s">
        <v>50</v>
      </c>
      <c r="AM1699" s="13" t="s">
        <v>16812</v>
      </c>
      <c r="AN1699" s="13" t="s">
        <v>66</v>
      </c>
      <c r="AO1699" s="13" t="s">
        <v>16813</v>
      </c>
      <c r="AP1699" s="14" t="s">
        <v>16814</v>
      </c>
      <c r="AQ1699" s="13" t="s">
        <v>50</v>
      </c>
      <c r="AR1699" s="13" t="s">
        <v>50</v>
      </c>
    </row>
    <row r="1700" spans="1:44" ht="15" thickBot="1">
      <c r="A1700" s="4" t="s">
        <v>16815</v>
      </c>
      <c r="B1700" s="7" t="s">
        <v>50</v>
      </c>
      <c r="C1700" s="6">
        <v>44322</v>
      </c>
      <c r="D1700" s="7" t="s">
        <v>45</v>
      </c>
      <c r="E1700" s="7" t="s">
        <v>46</v>
      </c>
      <c r="F1700" s="7" t="s">
        <v>70</v>
      </c>
      <c r="G1700" s="27" t="s">
        <v>54945</v>
      </c>
      <c r="H1700" s="7" t="s">
        <v>50</v>
      </c>
      <c r="I1700" s="7" t="s">
        <v>50</v>
      </c>
      <c r="J1700" s="6">
        <v>45512</v>
      </c>
      <c r="K1700" s="7" t="s">
        <v>50</v>
      </c>
      <c r="L1700" s="7" t="s">
        <v>1624</v>
      </c>
      <c r="M1700" s="7" t="s">
        <v>16816</v>
      </c>
      <c r="N1700" s="7" t="s">
        <v>987</v>
      </c>
      <c r="O1700" s="7" t="s">
        <v>16817</v>
      </c>
      <c r="P1700" s="5">
        <v>29697</v>
      </c>
      <c r="Q1700" s="7" t="s">
        <v>50</v>
      </c>
      <c r="R1700" s="34" t="s">
        <v>16818</v>
      </c>
      <c r="S1700" s="34" t="s">
        <v>16819</v>
      </c>
      <c r="T1700" s="7" t="s">
        <v>16820</v>
      </c>
      <c r="U1700" s="7" t="s">
        <v>16821</v>
      </c>
      <c r="V1700" s="7">
        <v>30000</v>
      </c>
      <c r="W1700" s="7" t="s">
        <v>60</v>
      </c>
      <c r="X1700" s="7">
        <v>30000</v>
      </c>
      <c r="Y1700" s="7" t="s">
        <v>467</v>
      </c>
      <c r="Z1700" s="7">
        <v>7</v>
      </c>
      <c r="AA1700" s="7">
        <v>30000</v>
      </c>
      <c r="AB1700" s="7" t="s">
        <v>60</v>
      </c>
      <c r="AC1700" s="7">
        <v>30000</v>
      </c>
      <c r="AD1700" s="7" t="s">
        <v>1624</v>
      </c>
      <c r="AE1700" s="7">
        <v>48159</v>
      </c>
      <c r="AF1700" s="7" t="s">
        <v>60</v>
      </c>
      <c r="AG1700" s="7">
        <v>48159</v>
      </c>
      <c r="AH1700" s="7">
        <v>86295</v>
      </c>
      <c r="AI1700" s="7" t="s">
        <v>60</v>
      </c>
      <c r="AJ1700" s="7">
        <v>86295</v>
      </c>
      <c r="AK1700" s="7" t="s">
        <v>16822</v>
      </c>
      <c r="AL1700" s="7" t="s">
        <v>50</v>
      </c>
      <c r="AM1700" s="7" t="s">
        <v>16823</v>
      </c>
      <c r="AN1700" s="7" t="s">
        <v>66</v>
      </c>
      <c r="AO1700" s="7" t="s">
        <v>16824</v>
      </c>
      <c r="AP1700" s="22" t="s">
        <v>16825</v>
      </c>
      <c r="AQ1700" s="7" t="s">
        <v>50</v>
      </c>
      <c r="AR1700" s="7" t="s">
        <v>50</v>
      </c>
    </row>
    <row r="1701" spans="1:44" ht="15" thickBot="1">
      <c r="A1701" s="10" t="s">
        <v>16826</v>
      </c>
      <c r="B1701" s="13" t="s">
        <v>50</v>
      </c>
      <c r="C1701" s="13" t="s">
        <v>50</v>
      </c>
      <c r="D1701" s="13" t="s">
        <v>45</v>
      </c>
      <c r="E1701" s="13" t="s">
        <v>50</v>
      </c>
      <c r="F1701" s="13" t="s">
        <v>70</v>
      </c>
      <c r="G1701" s="13" t="s">
        <v>50</v>
      </c>
      <c r="H1701" s="13" t="s">
        <v>50</v>
      </c>
      <c r="I1701" s="13" t="s">
        <v>50</v>
      </c>
      <c r="J1701" s="12">
        <v>45512</v>
      </c>
      <c r="K1701" s="13" t="s">
        <v>50</v>
      </c>
      <c r="L1701" s="13" t="s">
        <v>467</v>
      </c>
      <c r="M1701" s="13" t="s">
        <v>7979</v>
      </c>
      <c r="N1701" s="13" t="s">
        <v>50</v>
      </c>
      <c r="O1701" s="13" t="s">
        <v>16827</v>
      </c>
      <c r="P1701" s="11">
        <v>30295</v>
      </c>
      <c r="Q1701" s="13" t="s">
        <v>50</v>
      </c>
      <c r="R1701" s="30" t="s">
        <v>16828</v>
      </c>
      <c r="S1701" s="30" t="s">
        <v>50</v>
      </c>
      <c r="T1701" s="13" t="s">
        <v>50</v>
      </c>
      <c r="U1701" s="13" t="s">
        <v>50</v>
      </c>
      <c r="V1701" s="13">
        <v>10000000</v>
      </c>
      <c r="W1701" s="13" t="s">
        <v>60</v>
      </c>
      <c r="X1701" s="13">
        <v>10000000</v>
      </c>
      <c r="Y1701" s="13" t="s">
        <v>467</v>
      </c>
      <c r="Z1701" s="13">
        <v>1</v>
      </c>
      <c r="AA1701" s="13">
        <v>10000000</v>
      </c>
      <c r="AB1701" s="13" t="s">
        <v>60</v>
      </c>
      <c r="AC1701" s="13">
        <v>10000000</v>
      </c>
      <c r="AD1701" s="13" t="s">
        <v>467</v>
      </c>
      <c r="AE1701" s="13">
        <v>10000000</v>
      </c>
      <c r="AF1701" s="13" t="s">
        <v>60</v>
      </c>
      <c r="AG1701" s="13">
        <v>10000000</v>
      </c>
      <c r="AH1701" s="13">
        <v>10000000</v>
      </c>
      <c r="AI1701" s="13" t="s">
        <v>60</v>
      </c>
      <c r="AJ1701" s="13">
        <v>10000000</v>
      </c>
      <c r="AK1701" s="13" t="s">
        <v>50</v>
      </c>
      <c r="AL1701" s="13" t="s">
        <v>50</v>
      </c>
      <c r="AM1701" s="13" t="s">
        <v>50</v>
      </c>
      <c r="AN1701" s="13" t="s">
        <v>50</v>
      </c>
      <c r="AO1701" s="13" t="s">
        <v>50</v>
      </c>
      <c r="AP1701" s="13" t="s">
        <v>50</v>
      </c>
      <c r="AQ1701" s="13" t="s">
        <v>50</v>
      </c>
      <c r="AR1701" s="13" t="s">
        <v>1186</v>
      </c>
    </row>
    <row r="1702" spans="1:44" ht="15" thickBot="1">
      <c r="A1702" s="4" t="s">
        <v>16829</v>
      </c>
      <c r="B1702" s="7" t="s">
        <v>50</v>
      </c>
      <c r="C1702" s="6">
        <v>45474</v>
      </c>
      <c r="D1702" s="7" t="s">
        <v>45</v>
      </c>
      <c r="E1702" s="7" t="s">
        <v>46</v>
      </c>
      <c r="F1702" s="7" t="s">
        <v>70</v>
      </c>
      <c r="G1702" s="26" t="s">
        <v>54946</v>
      </c>
      <c r="H1702" s="7" t="s">
        <v>50</v>
      </c>
      <c r="I1702" s="7" t="s">
        <v>50</v>
      </c>
      <c r="J1702" s="6">
        <v>45509</v>
      </c>
      <c r="K1702" s="7" t="s">
        <v>50</v>
      </c>
      <c r="L1702" s="7" t="s">
        <v>1624</v>
      </c>
      <c r="M1702" s="7" t="s">
        <v>16830</v>
      </c>
      <c r="N1702" s="7" t="s">
        <v>432</v>
      </c>
      <c r="O1702" s="7" t="s">
        <v>16831</v>
      </c>
      <c r="P1702" s="5">
        <v>30360</v>
      </c>
      <c r="Q1702" s="7" t="s">
        <v>434</v>
      </c>
      <c r="R1702" s="34" t="s">
        <v>16832</v>
      </c>
      <c r="S1702" s="31" t="s">
        <v>50</v>
      </c>
      <c r="T1702" s="7" t="s">
        <v>50</v>
      </c>
      <c r="U1702" s="7" t="s">
        <v>50</v>
      </c>
      <c r="V1702" s="7">
        <v>2000000</v>
      </c>
      <c r="W1702" s="7" t="s">
        <v>60</v>
      </c>
      <c r="X1702" s="7">
        <v>2000000</v>
      </c>
      <c r="Y1702" s="7" t="s">
        <v>467</v>
      </c>
      <c r="Z1702" s="7">
        <v>1</v>
      </c>
      <c r="AA1702" s="7">
        <v>2000000</v>
      </c>
      <c r="AB1702" s="7" t="s">
        <v>60</v>
      </c>
      <c r="AC1702" s="7">
        <v>2000000</v>
      </c>
      <c r="AD1702" s="7" t="s">
        <v>1624</v>
      </c>
      <c r="AE1702" s="7">
        <v>2000000</v>
      </c>
      <c r="AF1702" s="7" t="s">
        <v>60</v>
      </c>
      <c r="AG1702" s="7">
        <v>2000000</v>
      </c>
      <c r="AH1702" s="7">
        <v>2000000</v>
      </c>
      <c r="AI1702" s="7" t="s">
        <v>60</v>
      </c>
      <c r="AJ1702" s="7">
        <v>2000000</v>
      </c>
      <c r="AK1702" s="7" t="s">
        <v>16833</v>
      </c>
      <c r="AL1702" s="7" t="s">
        <v>50</v>
      </c>
      <c r="AM1702" s="7" t="s">
        <v>16834</v>
      </c>
      <c r="AN1702" s="7" t="s">
        <v>66</v>
      </c>
      <c r="AO1702" s="7" t="s">
        <v>16835</v>
      </c>
      <c r="AP1702" s="22" t="s">
        <v>16836</v>
      </c>
      <c r="AQ1702" s="7" t="s">
        <v>50</v>
      </c>
      <c r="AR1702" s="7" t="s">
        <v>50</v>
      </c>
    </row>
    <row r="1703" spans="1:44" ht="15" thickBot="1">
      <c r="A1703" s="10" t="s">
        <v>16837</v>
      </c>
      <c r="B1703" s="11">
        <v>657668</v>
      </c>
      <c r="C1703" s="12">
        <v>43325</v>
      </c>
      <c r="D1703" s="13" t="s">
        <v>45</v>
      </c>
      <c r="E1703" s="13" t="s">
        <v>46</v>
      </c>
      <c r="F1703" s="13" t="s">
        <v>70</v>
      </c>
      <c r="G1703" s="26" t="s">
        <v>54946</v>
      </c>
      <c r="H1703" s="13" t="s">
        <v>50</v>
      </c>
      <c r="I1703" s="13" t="s">
        <v>50</v>
      </c>
      <c r="J1703" s="12">
        <v>45511</v>
      </c>
      <c r="K1703" s="13" t="s">
        <v>116</v>
      </c>
      <c r="L1703" s="13" t="s">
        <v>467</v>
      </c>
      <c r="M1703" s="13" t="s">
        <v>16838</v>
      </c>
      <c r="N1703" s="13" t="s">
        <v>1473</v>
      </c>
      <c r="O1703" s="13" t="s">
        <v>16839</v>
      </c>
      <c r="P1703" s="11">
        <v>30508</v>
      </c>
      <c r="Q1703" s="13" t="s">
        <v>1001</v>
      </c>
      <c r="R1703" s="33" t="s">
        <v>16840</v>
      </c>
      <c r="S1703" s="30" t="s">
        <v>50</v>
      </c>
      <c r="T1703" s="13" t="s">
        <v>16841</v>
      </c>
      <c r="U1703" s="13" t="s">
        <v>50</v>
      </c>
      <c r="V1703" s="13">
        <v>3000000</v>
      </c>
      <c r="W1703" s="13" t="s">
        <v>60</v>
      </c>
      <c r="X1703" s="13">
        <v>3000000</v>
      </c>
      <c r="Y1703" s="13" t="s">
        <v>467</v>
      </c>
      <c r="Z1703" s="13">
        <v>1</v>
      </c>
      <c r="AA1703" s="13">
        <v>3000000</v>
      </c>
      <c r="AB1703" s="13" t="s">
        <v>60</v>
      </c>
      <c r="AC1703" s="13">
        <v>3000000</v>
      </c>
      <c r="AD1703" s="13" t="s">
        <v>467</v>
      </c>
      <c r="AE1703" s="13">
        <v>3000000</v>
      </c>
      <c r="AF1703" s="13" t="s">
        <v>60</v>
      </c>
      <c r="AG1703" s="13">
        <v>3000000</v>
      </c>
      <c r="AH1703" s="13">
        <v>3000000</v>
      </c>
      <c r="AI1703" s="13" t="s">
        <v>60</v>
      </c>
      <c r="AJ1703" s="13">
        <v>3000000</v>
      </c>
      <c r="AK1703" s="13" t="s">
        <v>16842</v>
      </c>
      <c r="AL1703" s="13" t="s">
        <v>50</v>
      </c>
      <c r="AM1703" s="13" t="s">
        <v>16843</v>
      </c>
      <c r="AN1703" s="13" t="s">
        <v>66</v>
      </c>
      <c r="AO1703" s="13" t="s">
        <v>16844</v>
      </c>
      <c r="AP1703" s="21" t="s">
        <v>16845</v>
      </c>
      <c r="AQ1703" s="21" t="s">
        <v>16846</v>
      </c>
      <c r="AR1703" s="13" t="s">
        <v>50</v>
      </c>
    </row>
    <row r="1704" spans="1:44" ht="15" thickBot="1">
      <c r="A1704" s="4" t="s">
        <v>16847</v>
      </c>
      <c r="B1704" s="5">
        <v>280229</v>
      </c>
      <c r="C1704" s="6">
        <v>17899</v>
      </c>
      <c r="D1704" s="7" t="s">
        <v>45</v>
      </c>
      <c r="E1704" s="7" t="s">
        <v>1939</v>
      </c>
      <c r="F1704" s="7" t="s">
        <v>70</v>
      </c>
      <c r="G1704" s="7" t="s">
        <v>71</v>
      </c>
      <c r="H1704" s="7" t="s">
        <v>2704</v>
      </c>
      <c r="I1704" s="7" t="s">
        <v>50</v>
      </c>
      <c r="J1704" s="6">
        <v>45505</v>
      </c>
      <c r="K1704" s="7" t="s">
        <v>177</v>
      </c>
      <c r="L1704" s="7" t="s">
        <v>52</v>
      </c>
      <c r="M1704" s="7" t="s">
        <v>16848</v>
      </c>
      <c r="N1704" s="7" t="s">
        <v>5720</v>
      </c>
      <c r="O1704" s="7" t="s">
        <v>16849</v>
      </c>
      <c r="P1704" s="5">
        <v>30606</v>
      </c>
      <c r="Q1704" s="7" t="s">
        <v>397</v>
      </c>
      <c r="R1704" s="34" t="s">
        <v>16850</v>
      </c>
      <c r="S1704" s="34" t="s">
        <v>16851</v>
      </c>
      <c r="T1704" s="7" t="s">
        <v>16852</v>
      </c>
      <c r="U1704" s="7" t="s">
        <v>16853</v>
      </c>
      <c r="V1704" s="7">
        <v>6000000</v>
      </c>
      <c r="W1704" s="7" t="s">
        <v>60</v>
      </c>
      <c r="X1704" s="7">
        <v>6000000</v>
      </c>
      <c r="Y1704" s="7" t="s">
        <v>50</v>
      </c>
      <c r="Z1704" s="7">
        <v>1</v>
      </c>
      <c r="AA1704" s="7" t="s">
        <v>50</v>
      </c>
      <c r="AB1704" s="7" t="s">
        <v>50</v>
      </c>
      <c r="AC1704" s="7" t="s">
        <v>50</v>
      </c>
      <c r="AD1704" s="7" t="s">
        <v>50</v>
      </c>
      <c r="AE1704" s="7" t="s">
        <v>50</v>
      </c>
      <c r="AF1704" s="7" t="s">
        <v>50</v>
      </c>
      <c r="AG1704" s="7" t="s">
        <v>50</v>
      </c>
      <c r="AH1704" s="7">
        <v>6000000</v>
      </c>
      <c r="AI1704" s="7" t="s">
        <v>60</v>
      </c>
      <c r="AJ1704" s="7">
        <v>6000000</v>
      </c>
      <c r="AK1704" s="7" t="s">
        <v>16854</v>
      </c>
      <c r="AL1704" s="7" t="s">
        <v>50</v>
      </c>
      <c r="AM1704" s="7" t="s">
        <v>16855</v>
      </c>
      <c r="AN1704" s="7" t="s">
        <v>738</v>
      </c>
      <c r="AO1704" s="7" t="s">
        <v>16856</v>
      </c>
      <c r="AP1704" s="7" t="s">
        <v>50</v>
      </c>
      <c r="AQ1704" s="22" t="s">
        <v>16857</v>
      </c>
      <c r="AR1704" s="7" t="s">
        <v>50</v>
      </c>
    </row>
    <row r="1705" spans="1:44" ht="15" thickBot="1">
      <c r="A1705" s="10" t="s">
        <v>16858</v>
      </c>
      <c r="B1705" s="13">
        <v>305</v>
      </c>
      <c r="C1705" s="12">
        <v>24108</v>
      </c>
      <c r="D1705" s="13" t="s">
        <v>45</v>
      </c>
      <c r="E1705" s="13" t="s">
        <v>46</v>
      </c>
      <c r="F1705" s="13" t="s">
        <v>47</v>
      </c>
      <c r="G1705" s="26" t="s">
        <v>54946</v>
      </c>
      <c r="H1705" s="13" t="s">
        <v>1449</v>
      </c>
      <c r="I1705" s="13" t="s">
        <v>50</v>
      </c>
      <c r="J1705" s="12">
        <v>45512</v>
      </c>
      <c r="K1705" s="13" t="s">
        <v>50</v>
      </c>
      <c r="L1705" s="13" t="s">
        <v>162</v>
      </c>
      <c r="M1705" s="13" t="s">
        <v>13109</v>
      </c>
      <c r="N1705" s="13" t="s">
        <v>3223</v>
      </c>
      <c r="O1705" s="13" t="s">
        <v>16859</v>
      </c>
      <c r="P1705" s="11">
        <v>30809</v>
      </c>
      <c r="Q1705" s="13" t="s">
        <v>50</v>
      </c>
      <c r="R1705" s="33" t="s">
        <v>16860</v>
      </c>
      <c r="S1705" s="33" t="s">
        <v>16861</v>
      </c>
      <c r="T1705" s="13" t="s">
        <v>16862</v>
      </c>
      <c r="U1705" s="13" t="s">
        <v>16863</v>
      </c>
      <c r="V1705" s="13">
        <v>7183058</v>
      </c>
      <c r="W1705" s="13" t="s">
        <v>60</v>
      </c>
      <c r="X1705" s="13">
        <v>7183058</v>
      </c>
      <c r="Y1705" s="13" t="s">
        <v>61</v>
      </c>
      <c r="Z1705" s="13">
        <v>3</v>
      </c>
      <c r="AA1705" s="13">
        <v>634492</v>
      </c>
      <c r="AB1705" s="13" t="s">
        <v>1085</v>
      </c>
      <c r="AC1705" s="13">
        <v>478447</v>
      </c>
      <c r="AD1705" s="13" t="s">
        <v>62</v>
      </c>
      <c r="AE1705" s="13">
        <v>634492</v>
      </c>
      <c r="AF1705" s="13" t="s">
        <v>1085</v>
      </c>
      <c r="AG1705" s="13">
        <v>478447</v>
      </c>
      <c r="AH1705" s="13">
        <v>22314875</v>
      </c>
      <c r="AI1705" s="13" t="s">
        <v>60</v>
      </c>
      <c r="AJ1705" s="13">
        <v>22314875</v>
      </c>
      <c r="AK1705" s="13" t="s">
        <v>16864</v>
      </c>
      <c r="AL1705" s="13" t="s">
        <v>50</v>
      </c>
      <c r="AM1705" s="13" t="s">
        <v>16865</v>
      </c>
      <c r="AN1705" s="13" t="s">
        <v>66</v>
      </c>
      <c r="AO1705" s="13" t="s">
        <v>16866</v>
      </c>
      <c r="AP1705" s="14" t="s">
        <v>16867</v>
      </c>
      <c r="AQ1705" s="13" t="s">
        <v>50</v>
      </c>
      <c r="AR1705" s="13" t="s">
        <v>50</v>
      </c>
    </row>
    <row r="1706" spans="1:44" ht="15" thickBot="1">
      <c r="A1706" s="4" t="s">
        <v>16868</v>
      </c>
      <c r="B1706" s="7">
        <v>300</v>
      </c>
      <c r="C1706" s="6">
        <v>43466</v>
      </c>
      <c r="D1706" s="7" t="s">
        <v>45</v>
      </c>
      <c r="E1706" s="7" t="s">
        <v>46</v>
      </c>
      <c r="F1706" s="7" t="s">
        <v>70</v>
      </c>
      <c r="G1706" s="27" t="s">
        <v>54945</v>
      </c>
      <c r="H1706" s="7" t="s">
        <v>50</v>
      </c>
      <c r="I1706" s="7" t="s">
        <v>50</v>
      </c>
      <c r="J1706" s="6">
        <v>45505</v>
      </c>
      <c r="K1706" s="7" t="s">
        <v>116</v>
      </c>
      <c r="L1706" s="7" t="s">
        <v>467</v>
      </c>
      <c r="M1706" s="7" t="s">
        <v>16869</v>
      </c>
      <c r="N1706" s="7" t="s">
        <v>12690</v>
      </c>
      <c r="O1706" s="7" t="s">
        <v>16870</v>
      </c>
      <c r="P1706" s="5">
        <v>31043</v>
      </c>
      <c r="Q1706" s="7" t="s">
        <v>6734</v>
      </c>
      <c r="R1706" s="34" t="s">
        <v>16871</v>
      </c>
      <c r="S1706" s="34" t="s">
        <v>16872</v>
      </c>
      <c r="T1706" s="7" t="s">
        <v>16873</v>
      </c>
      <c r="U1706" s="7" t="s">
        <v>16874</v>
      </c>
      <c r="V1706" s="7">
        <v>100000</v>
      </c>
      <c r="W1706" s="7" t="s">
        <v>60</v>
      </c>
      <c r="X1706" s="7">
        <v>100000</v>
      </c>
      <c r="Y1706" s="7" t="s">
        <v>467</v>
      </c>
      <c r="Z1706" s="7">
        <v>2</v>
      </c>
      <c r="AA1706" s="7">
        <v>100000</v>
      </c>
      <c r="AB1706" s="7" t="s">
        <v>60</v>
      </c>
      <c r="AC1706" s="7">
        <v>100000</v>
      </c>
      <c r="AD1706" s="7" t="s">
        <v>467</v>
      </c>
      <c r="AE1706" s="7">
        <v>100000</v>
      </c>
      <c r="AF1706" s="7" t="s">
        <v>60</v>
      </c>
      <c r="AG1706" s="7">
        <v>100000</v>
      </c>
      <c r="AH1706" s="7">
        <v>100000</v>
      </c>
      <c r="AI1706" s="7" t="s">
        <v>60</v>
      </c>
      <c r="AJ1706" s="7">
        <v>100000</v>
      </c>
      <c r="AK1706" s="7" t="s">
        <v>16875</v>
      </c>
      <c r="AL1706" s="7" t="s">
        <v>50</v>
      </c>
      <c r="AM1706" s="7" t="s">
        <v>16876</v>
      </c>
      <c r="AN1706" s="7" t="s">
        <v>66</v>
      </c>
      <c r="AO1706" s="7" t="s">
        <v>16877</v>
      </c>
      <c r="AP1706" s="22" t="s">
        <v>16878</v>
      </c>
      <c r="AQ1706" s="7" t="s">
        <v>50</v>
      </c>
      <c r="AR1706" s="7" t="s">
        <v>50</v>
      </c>
    </row>
    <row r="1707" spans="1:44" ht="15" thickBot="1">
      <c r="A1707" s="10" t="s">
        <v>16879</v>
      </c>
      <c r="B1707" s="11">
        <v>28514</v>
      </c>
      <c r="C1707" s="12">
        <v>43831</v>
      </c>
      <c r="D1707" s="13" t="s">
        <v>45</v>
      </c>
      <c r="E1707" s="13" t="s">
        <v>46</v>
      </c>
      <c r="F1707" s="13" t="s">
        <v>70</v>
      </c>
      <c r="G1707" s="13" t="s">
        <v>145</v>
      </c>
      <c r="H1707" s="13" t="s">
        <v>1470</v>
      </c>
      <c r="I1707" s="13" t="s">
        <v>50</v>
      </c>
      <c r="J1707" s="12">
        <v>45515</v>
      </c>
      <c r="K1707" s="13" t="s">
        <v>191</v>
      </c>
      <c r="L1707" s="13" t="s">
        <v>241</v>
      </c>
      <c r="M1707" s="13" t="s">
        <v>16880</v>
      </c>
      <c r="N1707" s="13" t="s">
        <v>791</v>
      </c>
      <c r="O1707" s="13" t="s">
        <v>16881</v>
      </c>
      <c r="P1707" s="11">
        <v>31192</v>
      </c>
      <c r="Q1707" s="13" t="s">
        <v>245</v>
      </c>
      <c r="R1707" s="33" t="s">
        <v>16882</v>
      </c>
      <c r="S1707" s="33" t="s">
        <v>16883</v>
      </c>
      <c r="T1707" s="13" t="s">
        <v>16884</v>
      </c>
      <c r="U1707" s="13" t="s">
        <v>16885</v>
      </c>
      <c r="V1707" s="13">
        <v>8000000</v>
      </c>
      <c r="W1707" s="13" t="s">
        <v>60</v>
      </c>
      <c r="X1707" s="13">
        <v>8000000</v>
      </c>
      <c r="Y1707" s="13" t="s">
        <v>154</v>
      </c>
      <c r="Z1707" s="13">
        <v>6</v>
      </c>
      <c r="AA1707" s="13">
        <v>8000000</v>
      </c>
      <c r="AB1707" s="13" t="s">
        <v>60</v>
      </c>
      <c r="AC1707" s="13">
        <v>8000000</v>
      </c>
      <c r="AD1707" s="13" t="s">
        <v>241</v>
      </c>
      <c r="AE1707" s="13">
        <v>12647760</v>
      </c>
      <c r="AF1707" s="13" t="s">
        <v>60</v>
      </c>
      <c r="AG1707" s="13">
        <v>12647760</v>
      </c>
      <c r="AH1707" s="13">
        <v>12647760</v>
      </c>
      <c r="AI1707" s="13" t="s">
        <v>60</v>
      </c>
      <c r="AJ1707" s="13">
        <v>12647760</v>
      </c>
      <c r="AK1707" s="13" t="s">
        <v>16886</v>
      </c>
      <c r="AL1707" s="13" t="s">
        <v>50</v>
      </c>
      <c r="AM1707" s="13" t="s">
        <v>16887</v>
      </c>
      <c r="AN1707" s="13" t="s">
        <v>66</v>
      </c>
      <c r="AO1707" s="13" t="s">
        <v>16888</v>
      </c>
      <c r="AP1707" s="14" t="s">
        <v>16889</v>
      </c>
      <c r="AQ1707" s="13" t="s">
        <v>50</v>
      </c>
      <c r="AR1707" s="13" t="s">
        <v>50</v>
      </c>
    </row>
    <row r="1708" spans="1:44" ht="15" thickBot="1">
      <c r="A1708" s="4" t="s">
        <v>16890</v>
      </c>
      <c r="B1708" s="7">
        <v>78</v>
      </c>
      <c r="C1708" s="6">
        <v>44562</v>
      </c>
      <c r="D1708" s="7" t="s">
        <v>45</v>
      </c>
      <c r="E1708" s="7" t="s">
        <v>46</v>
      </c>
      <c r="F1708" s="7" t="s">
        <v>70</v>
      </c>
      <c r="G1708" s="27" t="s">
        <v>54945</v>
      </c>
      <c r="H1708" s="7" t="s">
        <v>50</v>
      </c>
      <c r="I1708" s="7" t="s">
        <v>50</v>
      </c>
      <c r="J1708" s="6">
        <v>45510</v>
      </c>
      <c r="K1708" s="7" t="s">
        <v>50</v>
      </c>
      <c r="L1708" s="7" t="s">
        <v>467</v>
      </c>
      <c r="M1708" s="7" t="s">
        <v>50</v>
      </c>
      <c r="N1708" s="7" t="s">
        <v>1760</v>
      </c>
      <c r="O1708" s="7" t="s">
        <v>16891</v>
      </c>
      <c r="P1708" s="5">
        <v>31386</v>
      </c>
      <c r="Q1708" s="7" t="s">
        <v>566</v>
      </c>
      <c r="R1708" s="34" t="s">
        <v>16892</v>
      </c>
      <c r="S1708" s="34" t="s">
        <v>16893</v>
      </c>
      <c r="T1708" s="7" t="s">
        <v>50</v>
      </c>
      <c r="U1708" s="7" t="s">
        <v>50</v>
      </c>
      <c r="V1708" s="7">
        <v>3609996</v>
      </c>
      <c r="W1708" s="7" t="s">
        <v>60</v>
      </c>
      <c r="X1708" s="7">
        <v>3609996</v>
      </c>
      <c r="Y1708" s="7" t="s">
        <v>467</v>
      </c>
      <c r="Z1708" s="7">
        <v>1</v>
      </c>
      <c r="AA1708" s="7">
        <v>3609996</v>
      </c>
      <c r="AB1708" s="7" t="s">
        <v>60</v>
      </c>
      <c r="AC1708" s="7">
        <v>3609996</v>
      </c>
      <c r="AD1708" s="7" t="s">
        <v>467</v>
      </c>
      <c r="AE1708" s="7">
        <v>3609996</v>
      </c>
      <c r="AF1708" s="7" t="s">
        <v>60</v>
      </c>
      <c r="AG1708" s="7">
        <v>3609996</v>
      </c>
      <c r="AH1708" s="7">
        <v>3609996</v>
      </c>
      <c r="AI1708" s="7" t="s">
        <v>60</v>
      </c>
      <c r="AJ1708" s="7">
        <v>3609996</v>
      </c>
      <c r="AK1708" s="7" t="s">
        <v>50</v>
      </c>
      <c r="AL1708" s="7" t="s">
        <v>50</v>
      </c>
      <c r="AM1708" s="7" t="s">
        <v>16894</v>
      </c>
      <c r="AN1708" s="7" t="s">
        <v>1700</v>
      </c>
      <c r="AO1708" s="7" t="s">
        <v>16895</v>
      </c>
      <c r="AP1708" s="8" t="s">
        <v>16896</v>
      </c>
      <c r="AQ1708" s="7" t="s">
        <v>50</v>
      </c>
      <c r="AR1708" s="7" t="s">
        <v>50</v>
      </c>
    </row>
    <row r="1709" spans="1:44" ht="15" thickBot="1">
      <c r="A1709" s="10" t="s">
        <v>16897</v>
      </c>
      <c r="B1709" s="13" t="s">
        <v>50</v>
      </c>
      <c r="C1709" s="12">
        <v>41275</v>
      </c>
      <c r="D1709" s="13" t="s">
        <v>45</v>
      </c>
      <c r="E1709" s="13" t="s">
        <v>46</v>
      </c>
      <c r="F1709" s="13" t="s">
        <v>70</v>
      </c>
      <c r="G1709" s="26" t="s">
        <v>54946</v>
      </c>
      <c r="H1709" s="13" t="s">
        <v>50</v>
      </c>
      <c r="I1709" s="13" t="s">
        <v>50</v>
      </c>
      <c r="J1709" s="12">
        <v>45506</v>
      </c>
      <c r="K1709" s="13" t="s">
        <v>50</v>
      </c>
      <c r="L1709" s="13" t="s">
        <v>467</v>
      </c>
      <c r="M1709" s="13" t="s">
        <v>16898</v>
      </c>
      <c r="N1709" s="13" t="s">
        <v>16899</v>
      </c>
      <c r="O1709" s="13" t="s">
        <v>16900</v>
      </c>
      <c r="P1709" s="11">
        <v>31718</v>
      </c>
      <c r="Q1709" s="13" t="s">
        <v>397</v>
      </c>
      <c r="R1709" s="33" t="s">
        <v>16901</v>
      </c>
      <c r="S1709" s="33" t="s">
        <v>16902</v>
      </c>
      <c r="T1709" s="13" t="s">
        <v>16903</v>
      </c>
      <c r="U1709" s="13" t="s">
        <v>16904</v>
      </c>
      <c r="V1709" s="13">
        <v>6000000</v>
      </c>
      <c r="W1709" s="13" t="s">
        <v>4256</v>
      </c>
      <c r="X1709" s="13">
        <v>1047376</v>
      </c>
      <c r="Y1709" s="13" t="s">
        <v>467</v>
      </c>
      <c r="Z1709" s="13">
        <v>5</v>
      </c>
      <c r="AA1709" s="13">
        <v>6000000</v>
      </c>
      <c r="AB1709" s="13" t="s">
        <v>4256</v>
      </c>
      <c r="AC1709" s="13">
        <v>1047376</v>
      </c>
      <c r="AD1709" s="13" t="s">
        <v>467</v>
      </c>
      <c r="AE1709" s="13">
        <v>11700000</v>
      </c>
      <c r="AF1709" s="13" t="s">
        <v>4256</v>
      </c>
      <c r="AG1709" s="13">
        <v>2384070</v>
      </c>
      <c r="AH1709" s="13">
        <v>11700000</v>
      </c>
      <c r="AI1709" s="13" t="s">
        <v>4256</v>
      </c>
      <c r="AJ1709" s="13">
        <v>2384070</v>
      </c>
      <c r="AK1709" s="13" t="s">
        <v>16905</v>
      </c>
      <c r="AL1709" s="13" t="s">
        <v>50</v>
      </c>
      <c r="AM1709" s="13" t="s">
        <v>16906</v>
      </c>
      <c r="AN1709" s="13" t="s">
        <v>66</v>
      </c>
      <c r="AO1709" s="13" t="s">
        <v>16907</v>
      </c>
      <c r="AP1709" s="14" t="s">
        <v>16908</v>
      </c>
      <c r="AQ1709" s="13" t="s">
        <v>50</v>
      </c>
      <c r="AR1709" s="13" t="s">
        <v>50</v>
      </c>
    </row>
    <row r="1710" spans="1:44" ht="15" thickBot="1">
      <c r="A1710" s="4" t="s">
        <v>16909</v>
      </c>
      <c r="B1710" s="7" t="s">
        <v>50</v>
      </c>
      <c r="C1710" s="6">
        <v>43101</v>
      </c>
      <c r="D1710" s="7" t="s">
        <v>45</v>
      </c>
      <c r="E1710" s="7" t="s">
        <v>46</v>
      </c>
      <c r="F1710" s="7" t="s">
        <v>70</v>
      </c>
      <c r="G1710" s="27" t="s">
        <v>54945</v>
      </c>
      <c r="H1710" s="7" t="s">
        <v>466</v>
      </c>
      <c r="I1710" s="7" t="s">
        <v>50</v>
      </c>
      <c r="J1710" s="6">
        <v>45505</v>
      </c>
      <c r="K1710" s="7" t="s">
        <v>50</v>
      </c>
      <c r="L1710" s="7" t="s">
        <v>178</v>
      </c>
      <c r="M1710" s="7" t="s">
        <v>16910</v>
      </c>
      <c r="N1710" s="7" t="s">
        <v>432</v>
      </c>
      <c r="O1710" s="7" t="s">
        <v>16911</v>
      </c>
      <c r="P1710" s="5">
        <v>31815</v>
      </c>
      <c r="Q1710" s="7" t="s">
        <v>434</v>
      </c>
      <c r="R1710" s="34" t="s">
        <v>16912</v>
      </c>
      <c r="S1710" s="34" t="s">
        <v>16913</v>
      </c>
      <c r="T1710" s="7" t="s">
        <v>16914</v>
      </c>
      <c r="U1710" s="7" t="s">
        <v>50</v>
      </c>
      <c r="V1710" s="7">
        <v>1787500</v>
      </c>
      <c r="W1710" s="7" t="s">
        <v>60</v>
      </c>
      <c r="X1710" s="7">
        <v>1787500</v>
      </c>
      <c r="Y1710" s="7" t="s">
        <v>50</v>
      </c>
      <c r="Z1710" s="7">
        <v>2</v>
      </c>
      <c r="AA1710" s="7">
        <v>1787500</v>
      </c>
      <c r="AB1710" s="7" t="s">
        <v>60</v>
      </c>
      <c r="AC1710" s="7">
        <v>1787500</v>
      </c>
      <c r="AD1710" s="7" t="s">
        <v>178</v>
      </c>
      <c r="AE1710" s="7">
        <v>2787500</v>
      </c>
      <c r="AF1710" s="7" t="s">
        <v>60</v>
      </c>
      <c r="AG1710" s="7">
        <v>2787500</v>
      </c>
      <c r="AH1710" s="7">
        <v>2787500</v>
      </c>
      <c r="AI1710" s="7" t="s">
        <v>60</v>
      </c>
      <c r="AJ1710" s="7">
        <v>2787500</v>
      </c>
      <c r="AK1710" s="7" t="s">
        <v>50</v>
      </c>
      <c r="AL1710" s="7" t="s">
        <v>50</v>
      </c>
      <c r="AM1710" s="7" t="s">
        <v>16915</v>
      </c>
      <c r="AN1710" s="7" t="s">
        <v>66</v>
      </c>
      <c r="AO1710" s="7" t="s">
        <v>16916</v>
      </c>
      <c r="AP1710" s="22" t="s">
        <v>16917</v>
      </c>
      <c r="AQ1710" s="7" t="s">
        <v>50</v>
      </c>
      <c r="AR1710" s="7" t="s">
        <v>50</v>
      </c>
    </row>
    <row r="1711" spans="1:44" ht="15" thickBot="1">
      <c r="A1711" s="10" t="s">
        <v>16918</v>
      </c>
      <c r="B1711" s="13" t="s">
        <v>50</v>
      </c>
      <c r="C1711" s="12">
        <v>43466</v>
      </c>
      <c r="D1711" s="13" t="s">
        <v>45</v>
      </c>
      <c r="E1711" s="13" t="s">
        <v>46</v>
      </c>
      <c r="F1711" s="13" t="s">
        <v>70</v>
      </c>
      <c r="G1711" s="26" t="s">
        <v>54946</v>
      </c>
      <c r="H1711" s="13" t="s">
        <v>50</v>
      </c>
      <c r="I1711" s="13" t="s">
        <v>50</v>
      </c>
      <c r="J1711" s="12">
        <v>45509</v>
      </c>
      <c r="K1711" s="13" t="s">
        <v>50</v>
      </c>
      <c r="L1711" s="13" t="s">
        <v>241</v>
      </c>
      <c r="M1711" s="13" t="s">
        <v>16919</v>
      </c>
      <c r="N1711" s="13" t="s">
        <v>5189</v>
      </c>
      <c r="O1711" s="13" t="s">
        <v>16920</v>
      </c>
      <c r="P1711" s="11">
        <v>31889</v>
      </c>
      <c r="Q1711" s="13" t="s">
        <v>245</v>
      </c>
      <c r="R1711" s="33" t="s">
        <v>16921</v>
      </c>
      <c r="S1711" s="30" t="s">
        <v>50</v>
      </c>
      <c r="T1711" s="13" t="s">
        <v>16922</v>
      </c>
      <c r="U1711" s="13" t="s">
        <v>16923</v>
      </c>
      <c r="V1711" s="13">
        <v>50000000</v>
      </c>
      <c r="W1711" s="13" t="s">
        <v>2056</v>
      </c>
      <c r="X1711" s="13">
        <v>7005941</v>
      </c>
      <c r="Y1711" s="13" t="s">
        <v>154</v>
      </c>
      <c r="Z1711" s="13">
        <v>1</v>
      </c>
      <c r="AA1711" s="13">
        <v>50000000</v>
      </c>
      <c r="AB1711" s="13" t="s">
        <v>2056</v>
      </c>
      <c r="AC1711" s="13">
        <v>7005941</v>
      </c>
      <c r="AD1711" s="13" t="s">
        <v>241</v>
      </c>
      <c r="AE1711" s="13">
        <v>50000000</v>
      </c>
      <c r="AF1711" s="13" t="s">
        <v>2056</v>
      </c>
      <c r="AG1711" s="13">
        <v>7005941</v>
      </c>
      <c r="AH1711" s="13">
        <v>50000000</v>
      </c>
      <c r="AI1711" s="13" t="s">
        <v>2056</v>
      </c>
      <c r="AJ1711" s="13">
        <v>7005941</v>
      </c>
      <c r="AK1711" s="13" t="s">
        <v>50</v>
      </c>
      <c r="AL1711" s="13" t="s">
        <v>50</v>
      </c>
      <c r="AM1711" s="13" t="s">
        <v>50</v>
      </c>
      <c r="AN1711" s="13" t="s">
        <v>50</v>
      </c>
      <c r="AO1711" s="13" t="s">
        <v>50</v>
      </c>
      <c r="AP1711" s="13" t="s">
        <v>50</v>
      </c>
      <c r="AQ1711" s="13" t="s">
        <v>50</v>
      </c>
      <c r="AR1711" s="13" t="s">
        <v>1186</v>
      </c>
    </row>
    <row r="1712" spans="1:44" ht="15" thickBot="1">
      <c r="A1712" s="4" t="s">
        <v>16924</v>
      </c>
      <c r="B1712" s="7" t="s">
        <v>50</v>
      </c>
      <c r="C1712" s="6">
        <v>44197</v>
      </c>
      <c r="D1712" s="7" t="s">
        <v>45</v>
      </c>
      <c r="E1712" s="7" t="s">
        <v>46</v>
      </c>
      <c r="F1712" s="7" t="s">
        <v>70</v>
      </c>
      <c r="G1712" s="7" t="s">
        <v>50</v>
      </c>
      <c r="H1712" s="7" t="s">
        <v>50</v>
      </c>
      <c r="I1712" s="7" t="s">
        <v>50</v>
      </c>
      <c r="J1712" s="6">
        <v>45510</v>
      </c>
      <c r="K1712" s="7" t="s">
        <v>50</v>
      </c>
      <c r="L1712" s="7" t="s">
        <v>241</v>
      </c>
      <c r="M1712" s="7" t="s">
        <v>7086</v>
      </c>
      <c r="N1712" s="7" t="s">
        <v>2941</v>
      </c>
      <c r="O1712" s="7" t="s">
        <v>16925</v>
      </c>
      <c r="P1712" s="5">
        <v>32028</v>
      </c>
      <c r="Q1712" s="7" t="s">
        <v>245</v>
      </c>
      <c r="R1712" s="34" t="s">
        <v>16926</v>
      </c>
      <c r="S1712" s="31" t="s">
        <v>50</v>
      </c>
      <c r="T1712" s="7" t="s">
        <v>16927</v>
      </c>
      <c r="U1712" s="7" t="s">
        <v>16928</v>
      </c>
      <c r="V1712" s="7">
        <v>7000000000</v>
      </c>
      <c r="W1712" s="7" t="s">
        <v>2946</v>
      </c>
      <c r="X1712" s="7">
        <v>5095885</v>
      </c>
      <c r="Y1712" s="7" t="s">
        <v>154</v>
      </c>
      <c r="Z1712" s="7">
        <v>1</v>
      </c>
      <c r="AA1712" s="7">
        <v>7000000000</v>
      </c>
      <c r="AB1712" s="7" t="s">
        <v>2946</v>
      </c>
      <c r="AC1712" s="7">
        <v>5095885</v>
      </c>
      <c r="AD1712" s="7" t="s">
        <v>241</v>
      </c>
      <c r="AE1712" s="7">
        <v>7000000000</v>
      </c>
      <c r="AF1712" s="7" t="s">
        <v>2946</v>
      </c>
      <c r="AG1712" s="7">
        <v>5095885</v>
      </c>
      <c r="AH1712" s="7">
        <v>7000000000</v>
      </c>
      <c r="AI1712" s="7" t="s">
        <v>2946</v>
      </c>
      <c r="AJ1712" s="7">
        <v>5095885</v>
      </c>
      <c r="AK1712" s="7" t="s">
        <v>50</v>
      </c>
      <c r="AL1712" s="7" t="s">
        <v>50</v>
      </c>
      <c r="AM1712" s="7" t="s">
        <v>16929</v>
      </c>
      <c r="AN1712" s="7" t="s">
        <v>66</v>
      </c>
      <c r="AO1712" s="7" t="s">
        <v>50</v>
      </c>
      <c r="AP1712" s="7" t="s">
        <v>50</v>
      </c>
      <c r="AQ1712" s="22" t="s">
        <v>16930</v>
      </c>
      <c r="AR1712" s="7" t="s">
        <v>255</v>
      </c>
    </row>
    <row r="1713" spans="1:44" ht="15" thickBot="1">
      <c r="A1713" s="10" t="s">
        <v>16931</v>
      </c>
      <c r="B1713" s="13" t="s">
        <v>50</v>
      </c>
      <c r="C1713" s="12">
        <v>44562</v>
      </c>
      <c r="D1713" s="13" t="s">
        <v>45</v>
      </c>
      <c r="E1713" s="13" t="s">
        <v>46</v>
      </c>
      <c r="F1713" s="13" t="s">
        <v>70</v>
      </c>
      <c r="G1713" s="27" t="s">
        <v>54945</v>
      </c>
      <c r="H1713" s="13" t="s">
        <v>50</v>
      </c>
      <c r="I1713" s="13" t="s">
        <v>50</v>
      </c>
      <c r="J1713" s="12">
        <v>45505</v>
      </c>
      <c r="K1713" s="13" t="s">
        <v>50</v>
      </c>
      <c r="L1713" s="13" t="s">
        <v>4303</v>
      </c>
      <c r="M1713" s="13" t="s">
        <v>16932</v>
      </c>
      <c r="N1713" s="13" t="s">
        <v>50</v>
      </c>
      <c r="O1713" s="13" t="s">
        <v>16933</v>
      </c>
      <c r="P1713" s="11">
        <v>32329</v>
      </c>
      <c r="Q1713" s="13" t="s">
        <v>50</v>
      </c>
      <c r="R1713" s="33" t="s">
        <v>16934</v>
      </c>
      <c r="S1713" s="33" t="s">
        <v>16935</v>
      </c>
      <c r="T1713" s="13" t="s">
        <v>50</v>
      </c>
      <c r="U1713" s="13" t="s">
        <v>50</v>
      </c>
      <c r="V1713" s="13">
        <v>2200000</v>
      </c>
      <c r="W1713" s="13" t="s">
        <v>60</v>
      </c>
      <c r="X1713" s="13">
        <v>2200000</v>
      </c>
      <c r="Y1713" s="13" t="s">
        <v>50</v>
      </c>
      <c r="Z1713" s="13">
        <v>1</v>
      </c>
      <c r="AA1713" s="13">
        <v>2200000</v>
      </c>
      <c r="AB1713" s="13" t="s">
        <v>60</v>
      </c>
      <c r="AC1713" s="13">
        <v>2200000</v>
      </c>
      <c r="AD1713" s="13" t="s">
        <v>4303</v>
      </c>
      <c r="AE1713" s="13">
        <v>2200000</v>
      </c>
      <c r="AF1713" s="13" t="s">
        <v>60</v>
      </c>
      <c r="AG1713" s="13">
        <v>2200000</v>
      </c>
      <c r="AH1713" s="13">
        <v>2200000</v>
      </c>
      <c r="AI1713" s="13" t="s">
        <v>60</v>
      </c>
      <c r="AJ1713" s="13">
        <v>2200000</v>
      </c>
      <c r="AK1713" s="13" t="s">
        <v>2831</v>
      </c>
      <c r="AL1713" s="13" t="s">
        <v>50</v>
      </c>
      <c r="AM1713" s="13" t="s">
        <v>16936</v>
      </c>
      <c r="AN1713" s="13" t="s">
        <v>253</v>
      </c>
      <c r="AO1713" s="13" t="s">
        <v>16937</v>
      </c>
      <c r="AP1713" s="21" t="s">
        <v>16938</v>
      </c>
      <c r="AQ1713" s="13" t="s">
        <v>50</v>
      </c>
      <c r="AR1713" s="13" t="s">
        <v>50</v>
      </c>
    </row>
    <row r="1714" spans="1:44" ht="15" thickBot="1">
      <c r="A1714" s="4" t="s">
        <v>16939</v>
      </c>
      <c r="B1714" s="7">
        <v>109</v>
      </c>
      <c r="C1714" s="6">
        <v>43505</v>
      </c>
      <c r="D1714" s="7" t="s">
        <v>45</v>
      </c>
      <c r="E1714" s="7" t="s">
        <v>46</v>
      </c>
      <c r="F1714" s="7" t="s">
        <v>70</v>
      </c>
      <c r="G1714" s="27" t="s">
        <v>54945</v>
      </c>
      <c r="H1714" s="7" t="s">
        <v>50</v>
      </c>
      <c r="I1714" s="7" t="s">
        <v>50</v>
      </c>
      <c r="J1714" s="6">
        <v>45505</v>
      </c>
      <c r="K1714" s="7" t="s">
        <v>50</v>
      </c>
      <c r="L1714" s="7" t="s">
        <v>467</v>
      </c>
      <c r="M1714" s="7" t="s">
        <v>16940</v>
      </c>
      <c r="N1714" s="7" t="s">
        <v>16941</v>
      </c>
      <c r="O1714" s="7" t="s">
        <v>16942</v>
      </c>
      <c r="P1714" s="5">
        <v>32382</v>
      </c>
      <c r="Q1714" s="7" t="s">
        <v>360</v>
      </c>
      <c r="R1714" s="34" t="s">
        <v>16943</v>
      </c>
      <c r="S1714" s="34" t="s">
        <v>16944</v>
      </c>
      <c r="T1714" s="7" t="s">
        <v>16945</v>
      </c>
      <c r="U1714" s="7" t="s">
        <v>50</v>
      </c>
      <c r="V1714" s="7">
        <v>13000000</v>
      </c>
      <c r="W1714" s="7" t="s">
        <v>4114</v>
      </c>
      <c r="X1714" s="7">
        <v>554019</v>
      </c>
      <c r="Y1714" s="7" t="s">
        <v>467</v>
      </c>
      <c r="Z1714" s="7">
        <v>1</v>
      </c>
      <c r="AA1714" s="7">
        <v>13000000</v>
      </c>
      <c r="AB1714" s="7" t="s">
        <v>4114</v>
      </c>
      <c r="AC1714" s="7">
        <v>554019</v>
      </c>
      <c r="AD1714" s="7" t="s">
        <v>467</v>
      </c>
      <c r="AE1714" s="7">
        <v>13000000</v>
      </c>
      <c r="AF1714" s="7" t="s">
        <v>4114</v>
      </c>
      <c r="AG1714" s="7">
        <v>554019</v>
      </c>
      <c r="AH1714" s="7">
        <v>13000000</v>
      </c>
      <c r="AI1714" s="7" t="s">
        <v>4114</v>
      </c>
      <c r="AJ1714" s="7">
        <v>554019</v>
      </c>
      <c r="AK1714" s="7" t="s">
        <v>16946</v>
      </c>
      <c r="AL1714" s="7" t="s">
        <v>50</v>
      </c>
      <c r="AM1714" s="7" t="s">
        <v>16947</v>
      </c>
      <c r="AN1714" s="7" t="s">
        <v>66</v>
      </c>
      <c r="AO1714" s="7" t="s">
        <v>16948</v>
      </c>
      <c r="AP1714" s="22" t="s">
        <v>16949</v>
      </c>
      <c r="AQ1714" s="7" t="s">
        <v>50</v>
      </c>
      <c r="AR1714" s="7" t="s">
        <v>50</v>
      </c>
    </row>
    <row r="1715" spans="1:44" ht="15" thickBot="1">
      <c r="A1715" s="10" t="s">
        <v>16950</v>
      </c>
      <c r="B1715" s="11">
        <v>12157</v>
      </c>
      <c r="C1715" s="12">
        <v>44562</v>
      </c>
      <c r="D1715" s="13" t="s">
        <v>45</v>
      </c>
      <c r="E1715" s="13" t="s">
        <v>46</v>
      </c>
      <c r="F1715" s="13" t="s">
        <v>70</v>
      </c>
      <c r="G1715" s="13" t="s">
        <v>50</v>
      </c>
      <c r="H1715" s="13" t="s">
        <v>50</v>
      </c>
      <c r="I1715" s="13" t="s">
        <v>50</v>
      </c>
      <c r="J1715" s="12">
        <v>45510</v>
      </c>
      <c r="K1715" s="13" t="s">
        <v>50</v>
      </c>
      <c r="L1715" s="13" t="s">
        <v>467</v>
      </c>
      <c r="M1715" s="13" t="s">
        <v>16951</v>
      </c>
      <c r="N1715" s="13" t="s">
        <v>16952</v>
      </c>
      <c r="O1715" s="13" t="s">
        <v>16953</v>
      </c>
      <c r="P1715" s="11">
        <v>32894</v>
      </c>
      <c r="Q1715" s="13" t="s">
        <v>245</v>
      </c>
      <c r="R1715" s="33" t="s">
        <v>16954</v>
      </c>
      <c r="S1715" s="30" t="s">
        <v>50</v>
      </c>
      <c r="T1715" s="13" t="s">
        <v>50</v>
      </c>
      <c r="U1715" s="13" t="s">
        <v>50</v>
      </c>
      <c r="V1715" s="13">
        <v>250000000</v>
      </c>
      <c r="W1715" s="13" t="s">
        <v>1960</v>
      </c>
      <c r="X1715" s="13">
        <v>1719667</v>
      </c>
      <c r="Y1715" s="13" t="s">
        <v>467</v>
      </c>
      <c r="Z1715" s="13">
        <v>1</v>
      </c>
      <c r="AA1715" s="13">
        <v>250000000</v>
      </c>
      <c r="AB1715" s="13" t="s">
        <v>1960</v>
      </c>
      <c r="AC1715" s="13">
        <v>1719667</v>
      </c>
      <c r="AD1715" s="13" t="s">
        <v>467</v>
      </c>
      <c r="AE1715" s="13">
        <v>250000000</v>
      </c>
      <c r="AF1715" s="13" t="s">
        <v>1960</v>
      </c>
      <c r="AG1715" s="13">
        <v>1719667</v>
      </c>
      <c r="AH1715" s="13">
        <v>250000000</v>
      </c>
      <c r="AI1715" s="13" t="s">
        <v>1960</v>
      </c>
      <c r="AJ1715" s="13">
        <v>1719667</v>
      </c>
      <c r="AK1715" s="13" t="s">
        <v>16955</v>
      </c>
      <c r="AL1715" s="13" t="s">
        <v>50</v>
      </c>
      <c r="AM1715" s="13" t="s">
        <v>16956</v>
      </c>
      <c r="AN1715" s="13" t="s">
        <v>66</v>
      </c>
      <c r="AO1715" s="13" t="s">
        <v>16957</v>
      </c>
      <c r="AP1715" s="13" t="s">
        <v>50</v>
      </c>
      <c r="AQ1715" s="21" t="s">
        <v>16958</v>
      </c>
      <c r="AR1715" s="13" t="s">
        <v>50</v>
      </c>
    </row>
    <row r="1716" spans="1:44" ht="15" thickBot="1">
      <c r="A1716" s="4" t="s">
        <v>16959</v>
      </c>
      <c r="B1716" s="7" t="s">
        <v>50</v>
      </c>
      <c r="C1716" s="6">
        <v>44197</v>
      </c>
      <c r="D1716" s="7" t="s">
        <v>45</v>
      </c>
      <c r="E1716" s="7" t="s">
        <v>46</v>
      </c>
      <c r="F1716" s="7" t="s">
        <v>70</v>
      </c>
      <c r="G1716" s="27" t="s">
        <v>54945</v>
      </c>
      <c r="H1716" s="7" t="s">
        <v>50</v>
      </c>
      <c r="I1716" s="7" t="s">
        <v>50</v>
      </c>
      <c r="J1716" s="6">
        <v>45505</v>
      </c>
      <c r="K1716" s="7" t="s">
        <v>50</v>
      </c>
      <c r="L1716" s="7" t="s">
        <v>1624</v>
      </c>
      <c r="M1716" s="7" t="s">
        <v>16960</v>
      </c>
      <c r="N1716" s="7" t="s">
        <v>15158</v>
      </c>
      <c r="O1716" s="7" t="s">
        <v>16961</v>
      </c>
      <c r="P1716" s="5">
        <v>33138</v>
      </c>
      <c r="Q1716" s="7" t="s">
        <v>1116</v>
      </c>
      <c r="R1716" s="31" t="s">
        <v>16962</v>
      </c>
      <c r="S1716" s="34" t="s">
        <v>16963</v>
      </c>
      <c r="T1716" s="7" t="s">
        <v>50</v>
      </c>
      <c r="U1716" s="7" t="s">
        <v>50</v>
      </c>
      <c r="V1716" s="7">
        <v>1250000</v>
      </c>
      <c r="W1716" s="7" t="s">
        <v>60</v>
      </c>
      <c r="X1716" s="7">
        <v>1250000</v>
      </c>
      <c r="Y1716" s="7" t="s">
        <v>467</v>
      </c>
      <c r="Z1716" s="7">
        <v>1</v>
      </c>
      <c r="AA1716" s="7">
        <v>1250000</v>
      </c>
      <c r="AB1716" s="7" t="s">
        <v>60</v>
      </c>
      <c r="AC1716" s="7">
        <v>1250000</v>
      </c>
      <c r="AD1716" s="7" t="s">
        <v>1624</v>
      </c>
      <c r="AE1716" s="7">
        <v>1250000</v>
      </c>
      <c r="AF1716" s="7" t="s">
        <v>60</v>
      </c>
      <c r="AG1716" s="7">
        <v>1250000</v>
      </c>
      <c r="AH1716" s="7">
        <v>1250000</v>
      </c>
      <c r="AI1716" s="7" t="s">
        <v>60</v>
      </c>
      <c r="AJ1716" s="7">
        <v>1250000</v>
      </c>
      <c r="AK1716" s="7" t="s">
        <v>16964</v>
      </c>
      <c r="AL1716" s="7" t="s">
        <v>50</v>
      </c>
      <c r="AM1716" s="7" t="s">
        <v>16965</v>
      </c>
      <c r="AN1716" s="7" t="s">
        <v>66</v>
      </c>
      <c r="AO1716" s="7" t="s">
        <v>16966</v>
      </c>
      <c r="AP1716" s="8" t="s">
        <v>16967</v>
      </c>
      <c r="AQ1716" s="7" t="s">
        <v>50</v>
      </c>
      <c r="AR1716" s="7" t="s">
        <v>50</v>
      </c>
    </row>
    <row r="1717" spans="1:44" ht="15" thickBot="1">
      <c r="A1717" s="10" t="s">
        <v>16968</v>
      </c>
      <c r="B1717" s="13">
        <v>171</v>
      </c>
      <c r="C1717" s="12">
        <v>43103</v>
      </c>
      <c r="D1717" s="13" t="s">
        <v>45</v>
      </c>
      <c r="E1717" s="13" t="s">
        <v>46</v>
      </c>
      <c r="F1717" s="13" t="s">
        <v>70</v>
      </c>
      <c r="G1717" s="26" t="s">
        <v>54946</v>
      </c>
      <c r="H1717" s="13" t="s">
        <v>240</v>
      </c>
      <c r="I1717" s="13" t="s">
        <v>50</v>
      </c>
      <c r="J1717" s="12">
        <v>45510</v>
      </c>
      <c r="K1717" s="13" t="s">
        <v>116</v>
      </c>
      <c r="L1717" s="13" t="s">
        <v>467</v>
      </c>
      <c r="M1717" s="13" t="s">
        <v>16969</v>
      </c>
      <c r="N1717" s="13" t="s">
        <v>16970</v>
      </c>
      <c r="O1717" s="13" t="s">
        <v>16971</v>
      </c>
      <c r="P1717" s="11">
        <v>33167</v>
      </c>
      <c r="Q1717" s="13" t="s">
        <v>360</v>
      </c>
      <c r="R1717" s="33" t="s">
        <v>16972</v>
      </c>
      <c r="S1717" s="33" t="s">
        <v>16973</v>
      </c>
      <c r="T1717" s="13" t="s">
        <v>16974</v>
      </c>
      <c r="U1717" s="13">
        <v>32486139162</v>
      </c>
      <c r="V1717" s="13">
        <v>1000000</v>
      </c>
      <c r="W1717" s="13" t="s">
        <v>209</v>
      </c>
      <c r="X1717" s="13">
        <v>1092580</v>
      </c>
      <c r="Y1717" s="13" t="s">
        <v>467</v>
      </c>
      <c r="Z1717" s="13">
        <v>2</v>
      </c>
      <c r="AA1717" s="13">
        <v>1000000</v>
      </c>
      <c r="AB1717" s="13" t="s">
        <v>209</v>
      </c>
      <c r="AC1717" s="13">
        <v>1092580</v>
      </c>
      <c r="AD1717" s="13" t="s">
        <v>467</v>
      </c>
      <c r="AE1717" s="13">
        <v>1000000</v>
      </c>
      <c r="AF1717" s="13" t="s">
        <v>209</v>
      </c>
      <c r="AG1717" s="13">
        <v>1092580</v>
      </c>
      <c r="AH1717" s="13">
        <v>1000000</v>
      </c>
      <c r="AI1717" s="13" t="s">
        <v>209</v>
      </c>
      <c r="AJ1717" s="13">
        <v>1092580</v>
      </c>
      <c r="AK1717" s="13" t="s">
        <v>16975</v>
      </c>
      <c r="AL1717" s="13" t="s">
        <v>50</v>
      </c>
      <c r="AM1717" s="13" t="s">
        <v>16976</v>
      </c>
      <c r="AN1717" s="13" t="s">
        <v>66</v>
      </c>
      <c r="AO1717" s="13" t="s">
        <v>16977</v>
      </c>
      <c r="AP1717" s="14" t="s">
        <v>16978</v>
      </c>
      <c r="AQ1717" s="13" t="s">
        <v>50</v>
      </c>
      <c r="AR1717" s="13" t="s">
        <v>50</v>
      </c>
    </row>
    <row r="1718" spans="1:44" ht="15" thickBot="1">
      <c r="A1718" s="4" t="s">
        <v>16979</v>
      </c>
      <c r="B1718" s="7" t="s">
        <v>50</v>
      </c>
      <c r="C1718" s="6">
        <v>41640</v>
      </c>
      <c r="D1718" s="7" t="s">
        <v>45</v>
      </c>
      <c r="E1718" s="7" t="s">
        <v>46</v>
      </c>
      <c r="F1718" s="7" t="s">
        <v>70</v>
      </c>
      <c r="G1718" s="7" t="s">
        <v>145</v>
      </c>
      <c r="H1718" s="7" t="s">
        <v>2519</v>
      </c>
      <c r="I1718" s="7" t="s">
        <v>50</v>
      </c>
      <c r="J1718" s="6">
        <v>45512</v>
      </c>
      <c r="K1718" s="7" t="s">
        <v>50</v>
      </c>
      <c r="L1718" s="7" t="s">
        <v>1471</v>
      </c>
      <c r="M1718" s="7" t="s">
        <v>16980</v>
      </c>
      <c r="N1718" s="7" t="s">
        <v>3649</v>
      </c>
      <c r="O1718" s="7" t="s">
        <v>16981</v>
      </c>
      <c r="P1718" s="5">
        <v>33337</v>
      </c>
      <c r="Q1718" s="7" t="s">
        <v>245</v>
      </c>
      <c r="R1718" s="34" t="s">
        <v>16982</v>
      </c>
      <c r="S1718" s="31" t="s">
        <v>16983</v>
      </c>
      <c r="T1718" s="7" t="s">
        <v>16984</v>
      </c>
      <c r="U1718" s="7" t="s">
        <v>16985</v>
      </c>
      <c r="V1718" s="7" t="s">
        <v>50</v>
      </c>
      <c r="W1718" s="7" t="s">
        <v>50</v>
      </c>
      <c r="X1718" s="7" t="s">
        <v>50</v>
      </c>
      <c r="Y1718" s="7" t="s">
        <v>50</v>
      </c>
      <c r="Z1718" s="7">
        <v>5</v>
      </c>
      <c r="AA1718" s="7" t="s">
        <v>50</v>
      </c>
      <c r="AB1718" s="7" t="s">
        <v>50</v>
      </c>
      <c r="AC1718" s="7" t="s">
        <v>50</v>
      </c>
      <c r="AD1718" s="7" t="s">
        <v>1471</v>
      </c>
      <c r="AE1718" s="7">
        <v>110000000</v>
      </c>
      <c r="AF1718" s="7" t="s">
        <v>2056</v>
      </c>
      <c r="AG1718" s="7">
        <v>16646024</v>
      </c>
      <c r="AH1718" s="7">
        <v>110000000</v>
      </c>
      <c r="AI1718" s="7" t="s">
        <v>2056</v>
      </c>
      <c r="AJ1718" s="7">
        <v>16646024</v>
      </c>
      <c r="AK1718" s="7" t="s">
        <v>16986</v>
      </c>
      <c r="AL1718" s="7" t="s">
        <v>50</v>
      </c>
      <c r="AM1718" s="7" t="s">
        <v>16987</v>
      </c>
      <c r="AN1718" s="7" t="s">
        <v>66</v>
      </c>
      <c r="AO1718" s="7" t="s">
        <v>50</v>
      </c>
      <c r="AP1718" s="22" t="s">
        <v>16988</v>
      </c>
      <c r="AQ1718" s="7" t="s">
        <v>50</v>
      </c>
      <c r="AR1718" s="7" t="s">
        <v>255</v>
      </c>
    </row>
    <row r="1719" spans="1:44" ht="15" thickBot="1">
      <c r="A1719" s="10" t="s">
        <v>16989</v>
      </c>
      <c r="B1719" s="11">
        <v>2181</v>
      </c>
      <c r="C1719" s="12">
        <v>43466</v>
      </c>
      <c r="D1719" s="13" t="s">
        <v>45</v>
      </c>
      <c r="E1719" s="13" t="s">
        <v>46</v>
      </c>
      <c r="F1719" s="13" t="s">
        <v>70</v>
      </c>
      <c r="G1719" s="27" t="s">
        <v>54945</v>
      </c>
      <c r="H1719" s="13" t="s">
        <v>50</v>
      </c>
      <c r="I1719" s="13" t="s">
        <v>50</v>
      </c>
      <c r="J1719" s="12">
        <v>45510</v>
      </c>
      <c r="K1719" s="13" t="s">
        <v>50</v>
      </c>
      <c r="L1719" s="13" t="s">
        <v>52</v>
      </c>
      <c r="M1719" s="13" t="s">
        <v>1064</v>
      </c>
      <c r="N1719" s="13" t="s">
        <v>16990</v>
      </c>
      <c r="O1719" s="13" t="s">
        <v>16991</v>
      </c>
      <c r="P1719" s="11">
        <v>33435</v>
      </c>
      <c r="Q1719" s="13" t="s">
        <v>360</v>
      </c>
      <c r="R1719" s="33" t="s">
        <v>16992</v>
      </c>
      <c r="S1719" s="33" t="s">
        <v>16993</v>
      </c>
      <c r="T1719" s="13" t="s">
        <v>16994</v>
      </c>
      <c r="U1719" s="13" t="s">
        <v>16995</v>
      </c>
      <c r="V1719" s="13">
        <v>1700000</v>
      </c>
      <c r="W1719" s="13" t="s">
        <v>209</v>
      </c>
      <c r="X1719" s="13">
        <v>1861973</v>
      </c>
      <c r="Y1719" s="13" t="s">
        <v>50</v>
      </c>
      <c r="Z1719" s="13">
        <v>1</v>
      </c>
      <c r="AA1719" s="13" t="s">
        <v>50</v>
      </c>
      <c r="AB1719" s="13" t="s">
        <v>50</v>
      </c>
      <c r="AC1719" s="13" t="s">
        <v>50</v>
      </c>
      <c r="AD1719" s="13" t="s">
        <v>50</v>
      </c>
      <c r="AE1719" s="13" t="s">
        <v>50</v>
      </c>
      <c r="AF1719" s="13" t="s">
        <v>50</v>
      </c>
      <c r="AG1719" s="13" t="s">
        <v>50</v>
      </c>
      <c r="AH1719" s="13">
        <v>1700000</v>
      </c>
      <c r="AI1719" s="13" t="s">
        <v>209</v>
      </c>
      <c r="AJ1719" s="13">
        <v>1861973</v>
      </c>
      <c r="AK1719" s="13" t="s">
        <v>16996</v>
      </c>
      <c r="AL1719" s="13" t="s">
        <v>50</v>
      </c>
      <c r="AM1719" s="13" t="s">
        <v>16997</v>
      </c>
      <c r="AN1719" s="13" t="s">
        <v>66</v>
      </c>
      <c r="AO1719" s="13" t="s">
        <v>16998</v>
      </c>
      <c r="AP1719" s="21" t="s">
        <v>16999</v>
      </c>
      <c r="AQ1719" s="13" t="s">
        <v>50</v>
      </c>
      <c r="AR1719" s="13" t="s">
        <v>50</v>
      </c>
    </row>
    <row r="1720" spans="1:44" ht="15" thickBot="1">
      <c r="A1720" s="4" t="s">
        <v>17000</v>
      </c>
      <c r="B1720" s="5">
        <v>1395816</v>
      </c>
      <c r="C1720" s="6">
        <v>33239</v>
      </c>
      <c r="D1720" s="7" t="s">
        <v>45</v>
      </c>
      <c r="E1720" s="7" t="s">
        <v>46</v>
      </c>
      <c r="F1720" s="7" t="s">
        <v>70</v>
      </c>
      <c r="G1720" s="7" t="s">
        <v>176</v>
      </c>
      <c r="H1720" s="7" t="s">
        <v>2081</v>
      </c>
      <c r="I1720" s="7" t="s">
        <v>50</v>
      </c>
      <c r="J1720" s="6">
        <v>45511</v>
      </c>
      <c r="K1720" s="7" t="s">
        <v>72</v>
      </c>
      <c r="L1720" s="7" t="s">
        <v>52</v>
      </c>
      <c r="M1720" s="7" t="s">
        <v>17001</v>
      </c>
      <c r="N1720" s="7" t="s">
        <v>1941</v>
      </c>
      <c r="O1720" s="7" t="s">
        <v>17002</v>
      </c>
      <c r="P1720" s="5">
        <v>33539</v>
      </c>
      <c r="Q1720" s="7" t="s">
        <v>1943</v>
      </c>
      <c r="R1720" s="34" t="s">
        <v>17003</v>
      </c>
      <c r="S1720" s="34" t="s">
        <v>17004</v>
      </c>
      <c r="T1720" s="7" t="s">
        <v>17005</v>
      </c>
      <c r="U1720" s="7" t="s">
        <v>17006</v>
      </c>
      <c r="V1720" s="7" t="s">
        <v>50</v>
      </c>
      <c r="W1720" s="7" t="s">
        <v>50</v>
      </c>
      <c r="X1720" s="7" t="s">
        <v>50</v>
      </c>
      <c r="Y1720" s="7" t="s">
        <v>50</v>
      </c>
      <c r="Z1720" s="7">
        <v>2</v>
      </c>
      <c r="AA1720" s="7" t="s">
        <v>50</v>
      </c>
      <c r="AB1720" s="7" t="s">
        <v>50</v>
      </c>
      <c r="AC1720" s="7" t="s">
        <v>50</v>
      </c>
      <c r="AD1720" s="7" t="s">
        <v>50</v>
      </c>
      <c r="AE1720" s="7" t="s">
        <v>50</v>
      </c>
      <c r="AF1720" s="7" t="s">
        <v>50</v>
      </c>
      <c r="AG1720" s="7" t="s">
        <v>50</v>
      </c>
      <c r="AH1720" s="7">
        <v>100000</v>
      </c>
      <c r="AI1720" s="7" t="s">
        <v>60</v>
      </c>
      <c r="AJ1720" s="7">
        <v>100000</v>
      </c>
      <c r="AK1720" s="7" t="s">
        <v>17007</v>
      </c>
      <c r="AL1720" s="7" t="s">
        <v>50</v>
      </c>
      <c r="AM1720" s="7" t="s">
        <v>17008</v>
      </c>
      <c r="AN1720" s="7" t="s">
        <v>66</v>
      </c>
      <c r="AO1720" s="7" t="s">
        <v>17009</v>
      </c>
      <c r="AP1720" s="22" t="s">
        <v>17010</v>
      </c>
      <c r="AQ1720" s="22" t="s">
        <v>17011</v>
      </c>
      <c r="AR1720" s="7" t="s">
        <v>50</v>
      </c>
    </row>
    <row r="1721" spans="1:44" ht="15" thickBot="1">
      <c r="A1721" s="10" t="s">
        <v>17012</v>
      </c>
      <c r="B1721" s="11">
        <v>443313</v>
      </c>
      <c r="C1721" s="12">
        <v>40179</v>
      </c>
      <c r="D1721" s="13" t="s">
        <v>45</v>
      </c>
      <c r="E1721" s="13" t="s">
        <v>50</v>
      </c>
      <c r="F1721" s="13" t="s">
        <v>70</v>
      </c>
      <c r="G1721" s="13" t="s">
        <v>71</v>
      </c>
      <c r="H1721" s="13" t="s">
        <v>17013</v>
      </c>
      <c r="I1721" s="13" t="s">
        <v>50</v>
      </c>
      <c r="J1721" s="12">
        <v>45513</v>
      </c>
      <c r="K1721" s="13" t="s">
        <v>50</v>
      </c>
      <c r="L1721" s="13" t="s">
        <v>52</v>
      </c>
      <c r="M1721" s="13" t="s">
        <v>50</v>
      </c>
      <c r="N1721" s="13" t="s">
        <v>17014</v>
      </c>
      <c r="O1721" s="13" t="s">
        <v>17015</v>
      </c>
      <c r="P1721" s="11">
        <v>33568</v>
      </c>
      <c r="Q1721" s="13" t="s">
        <v>920</v>
      </c>
      <c r="R1721" s="33" t="s">
        <v>17016</v>
      </c>
      <c r="S1721" s="33" t="s">
        <v>17017</v>
      </c>
      <c r="T1721" s="13" t="s">
        <v>50</v>
      </c>
      <c r="U1721" s="13" t="s">
        <v>50</v>
      </c>
      <c r="V1721" s="13">
        <v>10000000</v>
      </c>
      <c r="W1721" s="13" t="s">
        <v>209</v>
      </c>
      <c r="X1721" s="13">
        <v>10923768</v>
      </c>
      <c r="Y1721" s="13" t="s">
        <v>50</v>
      </c>
      <c r="Z1721" s="13">
        <v>1</v>
      </c>
      <c r="AA1721" s="13" t="s">
        <v>50</v>
      </c>
      <c r="AB1721" s="13" t="s">
        <v>50</v>
      </c>
      <c r="AC1721" s="13" t="s">
        <v>50</v>
      </c>
      <c r="AD1721" s="13" t="s">
        <v>50</v>
      </c>
      <c r="AE1721" s="13" t="s">
        <v>50</v>
      </c>
      <c r="AF1721" s="13" t="s">
        <v>50</v>
      </c>
      <c r="AG1721" s="13" t="s">
        <v>50</v>
      </c>
      <c r="AH1721" s="13">
        <v>10000000</v>
      </c>
      <c r="AI1721" s="13" t="s">
        <v>209</v>
      </c>
      <c r="AJ1721" s="13">
        <v>10923768</v>
      </c>
      <c r="AK1721" s="13" t="s">
        <v>17018</v>
      </c>
      <c r="AL1721" s="13" t="s">
        <v>50</v>
      </c>
      <c r="AM1721" s="13" t="s">
        <v>17019</v>
      </c>
      <c r="AN1721" s="13" t="s">
        <v>66</v>
      </c>
      <c r="AO1721" s="13" t="s">
        <v>50</v>
      </c>
      <c r="AP1721" s="14" t="s">
        <v>17020</v>
      </c>
      <c r="AQ1721" s="13" t="s">
        <v>50</v>
      </c>
      <c r="AR1721" s="13" t="s">
        <v>255</v>
      </c>
    </row>
    <row r="1722" spans="1:44" ht="15" thickBot="1">
      <c r="A1722" s="4" t="s">
        <v>17021</v>
      </c>
      <c r="B1722" s="7" t="s">
        <v>50</v>
      </c>
      <c r="C1722" s="6">
        <v>44348</v>
      </c>
      <c r="D1722" s="7" t="s">
        <v>45</v>
      </c>
      <c r="E1722" s="7" t="s">
        <v>46</v>
      </c>
      <c r="F1722" s="7" t="s">
        <v>70</v>
      </c>
      <c r="G1722" s="27" t="s">
        <v>54945</v>
      </c>
      <c r="H1722" s="7" t="s">
        <v>50</v>
      </c>
      <c r="I1722" s="7" t="s">
        <v>50</v>
      </c>
      <c r="J1722" s="6">
        <v>45506</v>
      </c>
      <c r="K1722" s="7" t="s">
        <v>50</v>
      </c>
      <c r="L1722" s="7" t="s">
        <v>467</v>
      </c>
      <c r="M1722" s="7" t="s">
        <v>17022</v>
      </c>
      <c r="N1722" s="7" t="s">
        <v>2941</v>
      </c>
      <c r="O1722" s="7" t="s">
        <v>17023</v>
      </c>
      <c r="P1722" s="5">
        <v>33900</v>
      </c>
      <c r="Q1722" s="7" t="s">
        <v>245</v>
      </c>
      <c r="R1722" s="34" t="s">
        <v>17024</v>
      </c>
      <c r="S1722" s="31" t="s">
        <v>50</v>
      </c>
      <c r="T1722" s="7" t="s">
        <v>17025</v>
      </c>
      <c r="U1722" s="7" t="s">
        <v>17026</v>
      </c>
      <c r="V1722" s="7">
        <v>700000000</v>
      </c>
      <c r="W1722" s="7" t="s">
        <v>2946</v>
      </c>
      <c r="X1722" s="7">
        <v>515401</v>
      </c>
      <c r="Y1722" s="7" t="s">
        <v>467</v>
      </c>
      <c r="Z1722" s="7">
        <v>4</v>
      </c>
      <c r="AA1722" s="7">
        <v>700000000</v>
      </c>
      <c r="AB1722" s="7" t="s">
        <v>2946</v>
      </c>
      <c r="AC1722" s="7">
        <v>515401</v>
      </c>
      <c r="AD1722" s="7" t="s">
        <v>467</v>
      </c>
      <c r="AE1722" s="7">
        <v>700000000</v>
      </c>
      <c r="AF1722" s="7" t="s">
        <v>2946</v>
      </c>
      <c r="AG1722" s="7">
        <v>515401</v>
      </c>
      <c r="AH1722" s="7">
        <v>700000000</v>
      </c>
      <c r="AI1722" s="7" t="s">
        <v>2946</v>
      </c>
      <c r="AJ1722" s="7">
        <v>515401</v>
      </c>
      <c r="AK1722" s="7" t="s">
        <v>17027</v>
      </c>
      <c r="AL1722" s="7" t="s">
        <v>50</v>
      </c>
      <c r="AM1722" s="7" t="s">
        <v>17028</v>
      </c>
      <c r="AN1722" s="7" t="s">
        <v>1700</v>
      </c>
      <c r="AO1722" s="7" t="s">
        <v>50</v>
      </c>
      <c r="AP1722" s="7" t="s">
        <v>50</v>
      </c>
      <c r="AQ1722" s="22" t="s">
        <v>17029</v>
      </c>
      <c r="AR1722" s="7" t="s">
        <v>255</v>
      </c>
    </row>
    <row r="1723" spans="1:44" ht="15" thickBot="1">
      <c r="A1723" s="10" t="s">
        <v>17030</v>
      </c>
      <c r="B1723" s="11">
        <v>33257</v>
      </c>
      <c r="C1723" s="12">
        <v>43831</v>
      </c>
      <c r="D1723" s="13" t="s">
        <v>45</v>
      </c>
      <c r="E1723" s="13" t="s">
        <v>46</v>
      </c>
      <c r="F1723" s="13" t="s">
        <v>70</v>
      </c>
      <c r="G1723" s="26" t="s">
        <v>54946</v>
      </c>
      <c r="H1723" s="13" t="s">
        <v>1112</v>
      </c>
      <c r="I1723" s="13" t="s">
        <v>50</v>
      </c>
      <c r="J1723" s="12">
        <v>45510</v>
      </c>
      <c r="K1723" s="13" t="s">
        <v>116</v>
      </c>
      <c r="L1723" s="13" t="s">
        <v>467</v>
      </c>
      <c r="M1723" s="13" t="s">
        <v>17031</v>
      </c>
      <c r="N1723" s="13" t="s">
        <v>7792</v>
      </c>
      <c r="O1723" s="13" t="s">
        <v>17032</v>
      </c>
      <c r="P1723" s="11">
        <v>33947</v>
      </c>
      <c r="Q1723" s="13" t="s">
        <v>93</v>
      </c>
      <c r="R1723" s="33" t="s">
        <v>17033</v>
      </c>
      <c r="S1723" s="33" t="s">
        <v>17034</v>
      </c>
      <c r="T1723" s="13" t="s">
        <v>17035</v>
      </c>
      <c r="U1723" s="13" t="s">
        <v>50</v>
      </c>
      <c r="V1723" s="13">
        <v>755000</v>
      </c>
      <c r="W1723" s="13" t="s">
        <v>60</v>
      </c>
      <c r="X1723" s="13">
        <v>755000</v>
      </c>
      <c r="Y1723" s="13" t="s">
        <v>467</v>
      </c>
      <c r="Z1723" s="13">
        <v>1</v>
      </c>
      <c r="AA1723" s="13">
        <v>755000</v>
      </c>
      <c r="AB1723" s="13" t="s">
        <v>60</v>
      </c>
      <c r="AC1723" s="13">
        <v>755000</v>
      </c>
      <c r="AD1723" s="13" t="s">
        <v>467</v>
      </c>
      <c r="AE1723" s="13">
        <v>755000</v>
      </c>
      <c r="AF1723" s="13" t="s">
        <v>60</v>
      </c>
      <c r="AG1723" s="13">
        <v>755000</v>
      </c>
      <c r="AH1723" s="13">
        <v>755000</v>
      </c>
      <c r="AI1723" s="13" t="s">
        <v>60</v>
      </c>
      <c r="AJ1723" s="13">
        <v>755000</v>
      </c>
      <c r="AK1723" s="13" t="s">
        <v>50</v>
      </c>
      <c r="AL1723" s="13" t="s">
        <v>50</v>
      </c>
      <c r="AM1723" s="13" t="s">
        <v>4210</v>
      </c>
      <c r="AN1723" s="13" t="s">
        <v>66</v>
      </c>
      <c r="AO1723" s="13" t="s">
        <v>17036</v>
      </c>
      <c r="AP1723" s="21" t="s">
        <v>17037</v>
      </c>
      <c r="AQ1723" s="13" t="s">
        <v>50</v>
      </c>
      <c r="AR1723" s="13" t="s">
        <v>50</v>
      </c>
    </row>
    <row r="1724" spans="1:44" ht="15" thickBot="1">
      <c r="A1724" s="4" t="s">
        <v>17038</v>
      </c>
      <c r="B1724" s="5">
        <v>1050</v>
      </c>
      <c r="C1724" s="6">
        <v>44562</v>
      </c>
      <c r="D1724" s="7" t="s">
        <v>45</v>
      </c>
      <c r="E1724" s="7" t="s">
        <v>46</v>
      </c>
      <c r="F1724" s="7" t="s">
        <v>70</v>
      </c>
      <c r="G1724" s="27" t="s">
        <v>54945</v>
      </c>
      <c r="H1724" s="7" t="s">
        <v>50</v>
      </c>
      <c r="I1724" s="7" t="s">
        <v>50</v>
      </c>
      <c r="J1724" s="6">
        <v>45505</v>
      </c>
      <c r="K1724" s="7" t="s">
        <v>50</v>
      </c>
      <c r="L1724" s="7" t="s">
        <v>1624</v>
      </c>
      <c r="M1724" s="7" t="s">
        <v>5987</v>
      </c>
      <c r="N1724" s="7" t="s">
        <v>4205</v>
      </c>
      <c r="O1724" s="7" t="s">
        <v>17039</v>
      </c>
      <c r="P1724" s="5">
        <v>33951</v>
      </c>
      <c r="Q1724" s="7" t="s">
        <v>135</v>
      </c>
      <c r="R1724" s="31" t="s">
        <v>17040</v>
      </c>
      <c r="S1724" s="34" t="s">
        <v>17041</v>
      </c>
      <c r="T1724" s="7" t="s">
        <v>50</v>
      </c>
      <c r="U1724" s="7" t="s">
        <v>50</v>
      </c>
      <c r="V1724" s="7">
        <v>100000</v>
      </c>
      <c r="W1724" s="7" t="s">
        <v>60</v>
      </c>
      <c r="X1724" s="7">
        <v>100000</v>
      </c>
      <c r="Y1724" s="7" t="s">
        <v>467</v>
      </c>
      <c r="Z1724" s="7">
        <v>2</v>
      </c>
      <c r="AA1724" s="7">
        <v>100000</v>
      </c>
      <c r="AB1724" s="7" t="s">
        <v>60</v>
      </c>
      <c r="AC1724" s="7">
        <v>100000</v>
      </c>
      <c r="AD1724" s="7" t="s">
        <v>1624</v>
      </c>
      <c r="AE1724" s="7">
        <v>100000</v>
      </c>
      <c r="AF1724" s="7" t="s">
        <v>60</v>
      </c>
      <c r="AG1724" s="7">
        <v>100000</v>
      </c>
      <c r="AH1724" s="7">
        <v>100000</v>
      </c>
      <c r="AI1724" s="7" t="s">
        <v>60</v>
      </c>
      <c r="AJ1724" s="7">
        <v>100000</v>
      </c>
      <c r="AK1724" s="7" t="s">
        <v>17042</v>
      </c>
      <c r="AL1724" s="7" t="s">
        <v>50</v>
      </c>
      <c r="AM1724" s="7" t="s">
        <v>17043</v>
      </c>
      <c r="AN1724" s="7" t="s">
        <v>66</v>
      </c>
      <c r="AO1724" s="7" t="s">
        <v>17044</v>
      </c>
      <c r="AP1724" s="22" t="s">
        <v>17045</v>
      </c>
      <c r="AQ1724" s="7" t="s">
        <v>50</v>
      </c>
      <c r="AR1724" s="7" t="s">
        <v>50</v>
      </c>
    </row>
    <row r="1725" spans="1:44" ht="15" thickBot="1">
      <c r="A1725" s="10" t="s">
        <v>17046</v>
      </c>
      <c r="B1725" s="13">
        <v>79</v>
      </c>
      <c r="C1725" s="12">
        <v>42767</v>
      </c>
      <c r="D1725" s="13" t="s">
        <v>45</v>
      </c>
      <c r="E1725" s="13" t="s">
        <v>46</v>
      </c>
      <c r="F1725" s="13" t="s">
        <v>70</v>
      </c>
      <c r="G1725" s="27" t="s">
        <v>54945</v>
      </c>
      <c r="H1725" s="13" t="s">
        <v>11008</v>
      </c>
      <c r="I1725" s="13" t="s">
        <v>50</v>
      </c>
      <c r="J1725" s="12">
        <v>45510</v>
      </c>
      <c r="K1725" s="13" t="s">
        <v>116</v>
      </c>
      <c r="L1725" s="13" t="s">
        <v>178</v>
      </c>
      <c r="M1725" s="13" t="s">
        <v>3418</v>
      </c>
      <c r="N1725" s="13" t="s">
        <v>1332</v>
      </c>
      <c r="O1725" s="13" t="s">
        <v>17047</v>
      </c>
      <c r="P1725" s="11">
        <v>34350</v>
      </c>
      <c r="Q1725" s="13" t="s">
        <v>1334</v>
      </c>
      <c r="R1725" s="30" t="s">
        <v>17048</v>
      </c>
      <c r="S1725" s="33" t="s">
        <v>17049</v>
      </c>
      <c r="T1725" s="13" t="s">
        <v>50</v>
      </c>
      <c r="U1725" s="13" t="s">
        <v>50</v>
      </c>
      <c r="V1725" s="13">
        <v>2816666</v>
      </c>
      <c r="W1725" s="13" t="s">
        <v>60</v>
      </c>
      <c r="X1725" s="13">
        <v>2816666</v>
      </c>
      <c r="Y1725" s="13" t="s">
        <v>50</v>
      </c>
      <c r="Z1725" s="13">
        <v>2</v>
      </c>
      <c r="AA1725" s="13">
        <v>2816666</v>
      </c>
      <c r="AB1725" s="13" t="s">
        <v>60</v>
      </c>
      <c r="AC1725" s="13">
        <v>2816666</v>
      </c>
      <c r="AD1725" s="13" t="s">
        <v>178</v>
      </c>
      <c r="AE1725" s="13">
        <v>2816666</v>
      </c>
      <c r="AF1725" s="13" t="s">
        <v>60</v>
      </c>
      <c r="AG1725" s="13">
        <v>2816666</v>
      </c>
      <c r="AH1725" s="13">
        <v>2816666</v>
      </c>
      <c r="AI1725" s="13" t="s">
        <v>60</v>
      </c>
      <c r="AJ1725" s="13">
        <v>2816666</v>
      </c>
      <c r="AK1725" s="13" t="s">
        <v>17050</v>
      </c>
      <c r="AL1725" s="13" t="s">
        <v>50</v>
      </c>
      <c r="AM1725" s="13" t="s">
        <v>17051</v>
      </c>
      <c r="AN1725" s="13" t="s">
        <v>66</v>
      </c>
      <c r="AO1725" s="13" t="s">
        <v>17052</v>
      </c>
      <c r="AP1725" s="14" t="s">
        <v>17053</v>
      </c>
      <c r="AQ1725" s="13" t="s">
        <v>50</v>
      </c>
      <c r="AR1725" s="13" t="s">
        <v>50</v>
      </c>
    </row>
    <row r="1726" spans="1:44" ht="15" thickBot="1">
      <c r="A1726" s="4" t="s">
        <v>17054</v>
      </c>
      <c r="B1726" s="5">
        <v>184913</v>
      </c>
      <c r="C1726" s="6">
        <v>43831</v>
      </c>
      <c r="D1726" s="7" t="s">
        <v>45</v>
      </c>
      <c r="E1726" s="7" t="s">
        <v>50</v>
      </c>
      <c r="F1726" s="7" t="s">
        <v>70</v>
      </c>
      <c r="G1726" s="7" t="s">
        <v>50</v>
      </c>
      <c r="H1726" s="7" t="s">
        <v>50</v>
      </c>
      <c r="I1726" s="7" t="s">
        <v>50</v>
      </c>
      <c r="J1726" s="6">
        <v>45512</v>
      </c>
      <c r="K1726" s="7" t="s">
        <v>50</v>
      </c>
      <c r="L1726" s="7" t="s">
        <v>467</v>
      </c>
      <c r="M1726" s="7" t="s">
        <v>17055</v>
      </c>
      <c r="N1726" s="7" t="s">
        <v>12690</v>
      </c>
      <c r="O1726" s="7" t="s">
        <v>17056</v>
      </c>
      <c r="P1726" s="5">
        <v>34797</v>
      </c>
      <c r="Q1726" s="7" t="s">
        <v>6734</v>
      </c>
      <c r="R1726" s="34" t="s">
        <v>17057</v>
      </c>
      <c r="S1726" s="34" t="s">
        <v>17058</v>
      </c>
      <c r="T1726" s="7" t="s">
        <v>17059</v>
      </c>
      <c r="U1726" s="7" t="s">
        <v>50</v>
      </c>
      <c r="V1726" s="7">
        <v>575000</v>
      </c>
      <c r="W1726" s="7" t="s">
        <v>60</v>
      </c>
      <c r="X1726" s="7">
        <v>575000</v>
      </c>
      <c r="Y1726" s="7" t="s">
        <v>467</v>
      </c>
      <c r="Z1726" s="7">
        <v>2</v>
      </c>
      <c r="AA1726" s="7">
        <v>575000</v>
      </c>
      <c r="AB1726" s="7" t="s">
        <v>60</v>
      </c>
      <c r="AC1726" s="7">
        <v>575000</v>
      </c>
      <c r="AD1726" s="7" t="s">
        <v>467</v>
      </c>
      <c r="AE1726" s="7">
        <v>625000</v>
      </c>
      <c r="AF1726" s="7" t="s">
        <v>60</v>
      </c>
      <c r="AG1726" s="7">
        <v>625000</v>
      </c>
      <c r="AH1726" s="7">
        <v>625000</v>
      </c>
      <c r="AI1726" s="7" t="s">
        <v>60</v>
      </c>
      <c r="AJ1726" s="7">
        <v>625000</v>
      </c>
      <c r="AK1726" s="7" t="s">
        <v>17060</v>
      </c>
      <c r="AL1726" s="7" t="s">
        <v>50</v>
      </c>
      <c r="AM1726" s="7" t="s">
        <v>17061</v>
      </c>
      <c r="AN1726" s="7" t="s">
        <v>66</v>
      </c>
      <c r="AO1726" s="7" t="s">
        <v>17062</v>
      </c>
      <c r="AP1726" s="8" t="s">
        <v>17063</v>
      </c>
      <c r="AQ1726" s="7" t="s">
        <v>50</v>
      </c>
      <c r="AR1726" s="7" t="s">
        <v>50</v>
      </c>
    </row>
    <row r="1727" spans="1:44" ht="15" thickBot="1">
      <c r="A1727" s="10" t="s">
        <v>17064</v>
      </c>
      <c r="B1727" s="11">
        <v>14446</v>
      </c>
      <c r="C1727" s="12">
        <v>43101</v>
      </c>
      <c r="D1727" s="13" t="s">
        <v>45</v>
      </c>
      <c r="E1727" s="13" t="s">
        <v>46</v>
      </c>
      <c r="F1727" s="13" t="s">
        <v>70</v>
      </c>
      <c r="G1727" s="27" t="s">
        <v>54945</v>
      </c>
      <c r="H1727" s="13" t="s">
        <v>50</v>
      </c>
      <c r="I1727" s="13" t="s">
        <v>50</v>
      </c>
      <c r="J1727" s="12">
        <v>45506</v>
      </c>
      <c r="K1727" s="13" t="s">
        <v>116</v>
      </c>
      <c r="L1727" s="13" t="s">
        <v>467</v>
      </c>
      <c r="M1727" s="13" t="s">
        <v>17065</v>
      </c>
      <c r="N1727" s="13" t="s">
        <v>5384</v>
      </c>
      <c r="O1727" s="13" t="s">
        <v>17066</v>
      </c>
      <c r="P1727" s="11">
        <v>35089</v>
      </c>
      <c r="Q1727" s="13" t="s">
        <v>545</v>
      </c>
      <c r="R1727" s="33" t="s">
        <v>17067</v>
      </c>
      <c r="S1727" s="33" t="s">
        <v>17068</v>
      </c>
      <c r="T1727" s="13" t="s">
        <v>50</v>
      </c>
      <c r="U1727" s="13" t="s">
        <v>50</v>
      </c>
      <c r="V1727" s="13" t="s">
        <v>50</v>
      </c>
      <c r="W1727" s="13" t="s">
        <v>50</v>
      </c>
      <c r="X1727" s="13" t="s">
        <v>50</v>
      </c>
      <c r="Y1727" s="13" t="s">
        <v>467</v>
      </c>
      <c r="Z1727" s="13">
        <v>2</v>
      </c>
      <c r="AA1727" s="13" t="s">
        <v>50</v>
      </c>
      <c r="AB1727" s="13" t="s">
        <v>50</v>
      </c>
      <c r="AC1727" s="13" t="s">
        <v>50</v>
      </c>
      <c r="AD1727" s="13" t="s">
        <v>467</v>
      </c>
      <c r="AE1727" s="13" t="s">
        <v>50</v>
      </c>
      <c r="AF1727" s="13" t="s">
        <v>50</v>
      </c>
      <c r="AG1727" s="13" t="s">
        <v>50</v>
      </c>
      <c r="AH1727" s="13" t="s">
        <v>50</v>
      </c>
      <c r="AI1727" s="13" t="s">
        <v>50</v>
      </c>
      <c r="AJ1727" s="13" t="s">
        <v>50</v>
      </c>
      <c r="AK1727" s="13" t="s">
        <v>17069</v>
      </c>
      <c r="AL1727" s="13" t="s">
        <v>50</v>
      </c>
      <c r="AM1727" s="13" t="s">
        <v>17070</v>
      </c>
      <c r="AN1727" s="13" t="s">
        <v>66</v>
      </c>
      <c r="AO1727" s="13" t="s">
        <v>17071</v>
      </c>
      <c r="AP1727" s="14" t="s">
        <v>17072</v>
      </c>
      <c r="AQ1727" s="13" t="s">
        <v>50</v>
      </c>
      <c r="AR1727" s="13" t="s">
        <v>50</v>
      </c>
    </row>
    <row r="1728" spans="1:44" ht="15" thickBot="1">
      <c r="A1728" s="4" t="s">
        <v>17073</v>
      </c>
      <c r="B1728" s="7" t="s">
        <v>50</v>
      </c>
      <c r="C1728" s="7" t="s">
        <v>50</v>
      </c>
      <c r="D1728" s="7" t="s">
        <v>45</v>
      </c>
      <c r="E1728" s="7" t="s">
        <v>50</v>
      </c>
      <c r="F1728" s="7" t="s">
        <v>70</v>
      </c>
      <c r="G1728" s="7" t="s">
        <v>50</v>
      </c>
      <c r="H1728" s="7" t="s">
        <v>50</v>
      </c>
      <c r="I1728" s="7" t="s">
        <v>50</v>
      </c>
      <c r="J1728" s="6">
        <v>45511</v>
      </c>
      <c r="K1728" s="7" t="s">
        <v>50</v>
      </c>
      <c r="L1728" s="7" t="s">
        <v>178</v>
      </c>
      <c r="M1728" s="7" t="s">
        <v>17074</v>
      </c>
      <c r="N1728" s="7" t="s">
        <v>17075</v>
      </c>
      <c r="O1728" s="7" t="s">
        <v>17076</v>
      </c>
      <c r="P1728" s="5">
        <v>35302</v>
      </c>
      <c r="Q1728" s="7" t="s">
        <v>360</v>
      </c>
      <c r="R1728" s="31" t="s">
        <v>50</v>
      </c>
      <c r="S1728" s="31" t="s">
        <v>50</v>
      </c>
      <c r="T1728" s="7" t="s">
        <v>50</v>
      </c>
      <c r="U1728" s="7" t="s">
        <v>50</v>
      </c>
      <c r="V1728" s="7">
        <v>7500000</v>
      </c>
      <c r="W1728" s="7" t="s">
        <v>209</v>
      </c>
      <c r="X1728" s="7">
        <v>8193149</v>
      </c>
      <c r="Y1728" s="7" t="s">
        <v>50</v>
      </c>
      <c r="Z1728" s="7">
        <v>1</v>
      </c>
      <c r="AA1728" s="7">
        <v>7500000</v>
      </c>
      <c r="AB1728" s="7" t="s">
        <v>209</v>
      </c>
      <c r="AC1728" s="7">
        <v>8193149</v>
      </c>
      <c r="AD1728" s="7" t="s">
        <v>178</v>
      </c>
      <c r="AE1728" s="7">
        <v>7500000</v>
      </c>
      <c r="AF1728" s="7" t="s">
        <v>209</v>
      </c>
      <c r="AG1728" s="7">
        <v>8193149</v>
      </c>
      <c r="AH1728" s="7">
        <v>7500000</v>
      </c>
      <c r="AI1728" s="7" t="s">
        <v>209</v>
      </c>
      <c r="AJ1728" s="7">
        <v>8193149</v>
      </c>
      <c r="AK1728" s="7" t="s">
        <v>50</v>
      </c>
      <c r="AL1728" s="7" t="s">
        <v>50</v>
      </c>
      <c r="AM1728" s="7" t="s">
        <v>17077</v>
      </c>
      <c r="AN1728" s="7" t="s">
        <v>66</v>
      </c>
      <c r="AO1728" s="7" t="s">
        <v>17078</v>
      </c>
      <c r="AP1728" s="22" t="s">
        <v>17079</v>
      </c>
      <c r="AQ1728" s="7" t="s">
        <v>50</v>
      </c>
      <c r="AR1728" s="7" t="s">
        <v>50</v>
      </c>
    </row>
    <row r="1729" spans="1:44" ht="15" thickBot="1">
      <c r="A1729" s="10" t="s">
        <v>17080</v>
      </c>
      <c r="B1729" s="11">
        <v>1373</v>
      </c>
      <c r="C1729" s="12">
        <v>18264</v>
      </c>
      <c r="D1729" s="13" t="s">
        <v>45</v>
      </c>
      <c r="E1729" s="13" t="s">
        <v>46</v>
      </c>
      <c r="F1729" s="13" t="s">
        <v>70</v>
      </c>
      <c r="G1729" s="13" t="s">
        <v>50</v>
      </c>
      <c r="H1729" s="13" t="s">
        <v>17081</v>
      </c>
      <c r="I1729" s="13" t="s">
        <v>50</v>
      </c>
      <c r="J1729" s="12">
        <v>45505</v>
      </c>
      <c r="K1729" s="13" t="s">
        <v>50</v>
      </c>
      <c r="L1729" s="13" t="s">
        <v>52</v>
      </c>
      <c r="M1729" s="13" t="s">
        <v>5987</v>
      </c>
      <c r="N1729" s="13" t="s">
        <v>17082</v>
      </c>
      <c r="O1729" s="13" t="s">
        <v>17083</v>
      </c>
      <c r="P1729" s="11">
        <v>35552</v>
      </c>
      <c r="Q1729" s="13" t="s">
        <v>1116</v>
      </c>
      <c r="R1729" s="33" t="s">
        <v>17084</v>
      </c>
      <c r="S1729" s="33" t="s">
        <v>17085</v>
      </c>
      <c r="T1729" s="13" t="s">
        <v>50</v>
      </c>
      <c r="U1729" s="13" t="s">
        <v>17086</v>
      </c>
      <c r="V1729" s="13">
        <v>1370000</v>
      </c>
      <c r="W1729" s="13" t="s">
        <v>60</v>
      </c>
      <c r="X1729" s="13">
        <v>1370000</v>
      </c>
      <c r="Y1729" s="13" t="s">
        <v>50</v>
      </c>
      <c r="Z1729" s="13">
        <v>1</v>
      </c>
      <c r="AA1729" s="13" t="s">
        <v>50</v>
      </c>
      <c r="AB1729" s="13" t="s">
        <v>50</v>
      </c>
      <c r="AC1729" s="13" t="s">
        <v>50</v>
      </c>
      <c r="AD1729" s="13" t="s">
        <v>50</v>
      </c>
      <c r="AE1729" s="13" t="s">
        <v>50</v>
      </c>
      <c r="AF1729" s="13" t="s">
        <v>50</v>
      </c>
      <c r="AG1729" s="13" t="s">
        <v>50</v>
      </c>
      <c r="AH1729" s="13">
        <v>1370000</v>
      </c>
      <c r="AI1729" s="13" t="s">
        <v>60</v>
      </c>
      <c r="AJ1729" s="13">
        <v>1370000</v>
      </c>
      <c r="AK1729" s="13" t="s">
        <v>17087</v>
      </c>
      <c r="AL1729" s="13" t="s">
        <v>50</v>
      </c>
      <c r="AM1729" s="13" t="s">
        <v>17088</v>
      </c>
      <c r="AN1729" s="13" t="s">
        <v>66</v>
      </c>
      <c r="AO1729" s="13" t="s">
        <v>17089</v>
      </c>
      <c r="AP1729" s="21" t="s">
        <v>17090</v>
      </c>
      <c r="AQ1729" s="13" t="s">
        <v>50</v>
      </c>
      <c r="AR1729" s="13" t="s">
        <v>50</v>
      </c>
    </row>
    <row r="1730" spans="1:44" ht="15" thickBot="1">
      <c r="A1730" s="4" t="s">
        <v>17091</v>
      </c>
      <c r="B1730" s="7" t="s">
        <v>50</v>
      </c>
      <c r="C1730" s="6">
        <v>45306</v>
      </c>
      <c r="D1730" s="7" t="s">
        <v>45</v>
      </c>
      <c r="E1730" s="7" t="s">
        <v>46</v>
      </c>
      <c r="F1730" s="7" t="s">
        <v>70</v>
      </c>
      <c r="G1730" s="27" t="s">
        <v>54945</v>
      </c>
      <c r="H1730" s="7" t="s">
        <v>50</v>
      </c>
      <c r="I1730" s="7" t="s">
        <v>50</v>
      </c>
      <c r="J1730" s="6">
        <v>45505</v>
      </c>
      <c r="K1730" s="7" t="s">
        <v>50</v>
      </c>
      <c r="L1730" s="7" t="s">
        <v>467</v>
      </c>
      <c r="M1730" s="7" t="s">
        <v>17092</v>
      </c>
      <c r="N1730" s="7" t="s">
        <v>17093</v>
      </c>
      <c r="O1730" s="7" t="s">
        <v>17094</v>
      </c>
      <c r="P1730" s="5">
        <v>35771</v>
      </c>
      <c r="Q1730" s="7" t="s">
        <v>1571</v>
      </c>
      <c r="R1730" s="34" t="s">
        <v>17095</v>
      </c>
      <c r="S1730" s="34" t="s">
        <v>17096</v>
      </c>
      <c r="T1730" s="7" t="s">
        <v>17097</v>
      </c>
      <c r="U1730" s="7" t="s">
        <v>17098</v>
      </c>
      <c r="V1730" s="7" t="s">
        <v>50</v>
      </c>
      <c r="W1730" s="7" t="s">
        <v>50</v>
      </c>
      <c r="X1730" s="7" t="s">
        <v>50</v>
      </c>
      <c r="Y1730" s="7" t="s">
        <v>467</v>
      </c>
      <c r="Z1730" s="7">
        <v>2</v>
      </c>
      <c r="AA1730" s="7" t="s">
        <v>50</v>
      </c>
      <c r="AB1730" s="7" t="s">
        <v>50</v>
      </c>
      <c r="AC1730" s="7" t="s">
        <v>50</v>
      </c>
      <c r="AD1730" s="7" t="s">
        <v>467</v>
      </c>
      <c r="AE1730" s="7">
        <v>100000</v>
      </c>
      <c r="AF1730" s="7" t="s">
        <v>60</v>
      </c>
      <c r="AG1730" s="7">
        <v>100000</v>
      </c>
      <c r="AH1730" s="7">
        <v>100000</v>
      </c>
      <c r="AI1730" s="7" t="s">
        <v>60</v>
      </c>
      <c r="AJ1730" s="7">
        <v>100000</v>
      </c>
      <c r="AK1730" s="7" t="s">
        <v>17099</v>
      </c>
      <c r="AL1730" s="7" t="s">
        <v>50</v>
      </c>
      <c r="AM1730" s="7" t="s">
        <v>17100</v>
      </c>
      <c r="AN1730" s="7" t="s">
        <v>66</v>
      </c>
      <c r="AO1730" s="7" t="s">
        <v>17101</v>
      </c>
      <c r="AP1730" s="8" t="s">
        <v>17102</v>
      </c>
      <c r="AQ1730" s="7" t="s">
        <v>50</v>
      </c>
      <c r="AR1730" s="7" t="s">
        <v>50</v>
      </c>
    </row>
    <row r="1731" spans="1:44" ht="15" thickBot="1">
      <c r="A1731" s="10" t="s">
        <v>17103</v>
      </c>
      <c r="B1731" s="13" t="s">
        <v>50</v>
      </c>
      <c r="C1731" s="12">
        <v>45293</v>
      </c>
      <c r="D1731" s="13" t="s">
        <v>45</v>
      </c>
      <c r="E1731" s="13" t="s">
        <v>46</v>
      </c>
      <c r="F1731" s="13" t="s">
        <v>70</v>
      </c>
      <c r="G1731" s="27" t="s">
        <v>54945</v>
      </c>
      <c r="H1731" s="13" t="s">
        <v>50</v>
      </c>
      <c r="I1731" s="13" t="s">
        <v>50</v>
      </c>
      <c r="J1731" s="12">
        <v>45513</v>
      </c>
      <c r="K1731" s="13" t="s">
        <v>50</v>
      </c>
      <c r="L1731" s="13" t="s">
        <v>1624</v>
      </c>
      <c r="M1731" s="13" t="s">
        <v>17104</v>
      </c>
      <c r="N1731" s="13" t="s">
        <v>17105</v>
      </c>
      <c r="O1731" s="13" t="s">
        <v>17106</v>
      </c>
      <c r="P1731" s="11">
        <v>35874</v>
      </c>
      <c r="Q1731" s="13" t="s">
        <v>566</v>
      </c>
      <c r="R1731" s="33" t="s">
        <v>17107</v>
      </c>
      <c r="S1731" s="33" t="s">
        <v>17108</v>
      </c>
      <c r="T1731" s="13" t="s">
        <v>17109</v>
      </c>
      <c r="U1731" s="13" t="s">
        <v>17110</v>
      </c>
      <c r="V1731" s="13">
        <v>25000</v>
      </c>
      <c r="W1731" s="13" t="s">
        <v>60</v>
      </c>
      <c r="X1731" s="13">
        <v>25000</v>
      </c>
      <c r="Y1731" s="13" t="s">
        <v>467</v>
      </c>
      <c r="Z1731" s="13">
        <v>2</v>
      </c>
      <c r="AA1731" s="13">
        <v>25000</v>
      </c>
      <c r="AB1731" s="13" t="s">
        <v>60</v>
      </c>
      <c r="AC1731" s="13">
        <v>25000</v>
      </c>
      <c r="AD1731" s="13" t="s">
        <v>1624</v>
      </c>
      <c r="AE1731" s="13">
        <v>50000</v>
      </c>
      <c r="AF1731" s="13" t="s">
        <v>60</v>
      </c>
      <c r="AG1731" s="13">
        <v>50000</v>
      </c>
      <c r="AH1731" s="13">
        <v>50000</v>
      </c>
      <c r="AI1731" s="13" t="s">
        <v>60</v>
      </c>
      <c r="AJ1731" s="13">
        <v>50000</v>
      </c>
      <c r="AK1731" s="13" t="s">
        <v>50</v>
      </c>
      <c r="AL1731" s="13" t="s">
        <v>50</v>
      </c>
      <c r="AM1731" s="13" t="s">
        <v>17111</v>
      </c>
      <c r="AN1731" s="13" t="s">
        <v>66</v>
      </c>
      <c r="AO1731" s="13" t="s">
        <v>17112</v>
      </c>
      <c r="AP1731" s="21" t="s">
        <v>17113</v>
      </c>
      <c r="AQ1731" s="13" t="s">
        <v>50</v>
      </c>
      <c r="AR1731" s="13" t="s">
        <v>50</v>
      </c>
    </row>
    <row r="1732" spans="1:44" ht="15" thickBot="1">
      <c r="A1732" s="4" t="s">
        <v>17114</v>
      </c>
      <c r="B1732" s="5">
        <v>4196</v>
      </c>
      <c r="C1732" s="6">
        <v>44781</v>
      </c>
      <c r="D1732" s="7" t="s">
        <v>45</v>
      </c>
      <c r="E1732" s="7" t="s">
        <v>46</v>
      </c>
      <c r="F1732" s="7" t="s">
        <v>70</v>
      </c>
      <c r="G1732" s="27" t="s">
        <v>54945</v>
      </c>
      <c r="H1732" s="7" t="s">
        <v>50</v>
      </c>
      <c r="I1732" s="7" t="s">
        <v>50</v>
      </c>
      <c r="J1732" s="6">
        <v>45513</v>
      </c>
      <c r="K1732" s="7" t="s">
        <v>89</v>
      </c>
      <c r="L1732" s="7" t="s">
        <v>467</v>
      </c>
      <c r="M1732" s="7" t="s">
        <v>5856</v>
      </c>
      <c r="N1732" s="7" t="s">
        <v>17115</v>
      </c>
      <c r="O1732" s="7" t="s">
        <v>17116</v>
      </c>
      <c r="P1732" s="5">
        <v>35900</v>
      </c>
      <c r="Q1732" s="7" t="s">
        <v>1080</v>
      </c>
      <c r="R1732" s="34" t="s">
        <v>17117</v>
      </c>
      <c r="S1732" s="31" t="s">
        <v>50</v>
      </c>
      <c r="T1732" s="7" t="s">
        <v>17118</v>
      </c>
      <c r="U1732" s="7">
        <v>2032159399</v>
      </c>
      <c r="V1732" s="7">
        <v>787000</v>
      </c>
      <c r="W1732" s="7" t="s">
        <v>60</v>
      </c>
      <c r="X1732" s="7">
        <v>787000</v>
      </c>
      <c r="Y1732" s="7" t="s">
        <v>467</v>
      </c>
      <c r="Z1732" s="7">
        <v>3</v>
      </c>
      <c r="AA1732" s="7">
        <v>787000</v>
      </c>
      <c r="AB1732" s="7" t="s">
        <v>60</v>
      </c>
      <c r="AC1732" s="7">
        <v>787000</v>
      </c>
      <c r="AD1732" s="7" t="s">
        <v>467</v>
      </c>
      <c r="AE1732" s="7">
        <v>1042000</v>
      </c>
      <c r="AF1732" s="7" t="s">
        <v>60</v>
      </c>
      <c r="AG1732" s="7">
        <v>1042000</v>
      </c>
      <c r="AH1732" s="7">
        <v>1042000</v>
      </c>
      <c r="AI1732" s="7" t="s">
        <v>60</v>
      </c>
      <c r="AJ1732" s="7">
        <v>1042000</v>
      </c>
      <c r="AK1732" s="7" t="s">
        <v>5828</v>
      </c>
      <c r="AL1732" s="7" t="s">
        <v>50</v>
      </c>
      <c r="AM1732" s="7" t="s">
        <v>17119</v>
      </c>
      <c r="AN1732" s="7" t="s">
        <v>66</v>
      </c>
      <c r="AO1732" s="7" t="s">
        <v>17120</v>
      </c>
      <c r="AP1732" s="22" t="s">
        <v>17121</v>
      </c>
      <c r="AQ1732" s="7" t="s">
        <v>50</v>
      </c>
      <c r="AR1732" s="7" t="s">
        <v>50</v>
      </c>
    </row>
    <row r="1733" spans="1:44" ht="15" thickBot="1">
      <c r="A1733" s="10" t="s">
        <v>17122</v>
      </c>
      <c r="B1733" s="13" t="s">
        <v>50</v>
      </c>
      <c r="C1733" s="12">
        <v>44440</v>
      </c>
      <c r="D1733" s="13" t="s">
        <v>45</v>
      </c>
      <c r="E1733" s="13" t="s">
        <v>46</v>
      </c>
      <c r="F1733" s="13" t="s">
        <v>70</v>
      </c>
      <c r="G1733" s="13" t="s">
        <v>50</v>
      </c>
      <c r="H1733" s="13" t="s">
        <v>50</v>
      </c>
      <c r="I1733" s="13" t="s">
        <v>50</v>
      </c>
      <c r="J1733" s="12">
        <v>45513</v>
      </c>
      <c r="K1733" s="13" t="s">
        <v>50</v>
      </c>
      <c r="L1733" s="13" t="s">
        <v>467</v>
      </c>
      <c r="M1733" s="13" t="s">
        <v>17123</v>
      </c>
      <c r="N1733" s="13" t="s">
        <v>5203</v>
      </c>
      <c r="O1733" s="13" t="s">
        <v>17124</v>
      </c>
      <c r="P1733" s="11">
        <v>35957</v>
      </c>
      <c r="Q1733" s="13" t="s">
        <v>245</v>
      </c>
      <c r="R1733" s="33" t="s">
        <v>17125</v>
      </c>
      <c r="S1733" s="30" t="s">
        <v>50</v>
      </c>
      <c r="T1733" s="13" t="s">
        <v>17126</v>
      </c>
      <c r="U1733" s="13" t="s">
        <v>17127</v>
      </c>
      <c r="V1733" s="13">
        <v>600000000</v>
      </c>
      <c r="W1733" s="13" t="s">
        <v>2946</v>
      </c>
      <c r="X1733" s="13">
        <v>439617</v>
      </c>
      <c r="Y1733" s="13" t="s">
        <v>467</v>
      </c>
      <c r="Z1733" s="13">
        <v>3</v>
      </c>
      <c r="AA1733" s="13">
        <v>600000000</v>
      </c>
      <c r="AB1733" s="13" t="s">
        <v>2946</v>
      </c>
      <c r="AC1733" s="13">
        <v>439617</v>
      </c>
      <c r="AD1733" s="13" t="s">
        <v>467</v>
      </c>
      <c r="AE1733" s="13">
        <v>2100000000</v>
      </c>
      <c r="AF1733" s="13" t="s">
        <v>2946</v>
      </c>
      <c r="AG1733" s="13">
        <v>1592722</v>
      </c>
      <c r="AH1733" s="13">
        <v>2100000000</v>
      </c>
      <c r="AI1733" s="13" t="s">
        <v>2946</v>
      </c>
      <c r="AJ1733" s="13">
        <v>1592722</v>
      </c>
      <c r="AK1733" s="13" t="s">
        <v>4490</v>
      </c>
      <c r="AL1733" s="13" t="s">
        <v>50</v>
      </c>
      <c r="AM1733" s="13" t="s">
        <v>17128</v>
      </c>
      <c r="AN1733" s="13" t="s">
        <v>66</v>
      </c>
      <c r="AO1733" s="13" t="s">
        <v>50</v>
      </c>
      <c r="AP1733" s="13" t="s">
        <v>50</v>
      </c>
      <c r="AQ1733" s="21" t="s">
        <v>17129</v>
      </c>
      <c r="AR1733" s="13" t="s">
        <v>255</v>
      </c>
    </row>
    <row r="1734" spans="1:44" ht="15" thickBot="1">
      <c r="A1734" s="4" t="s">
        <v>17130</v>
      </c>
      <c r="B1734" s="7" t="s">
        <v>50</v>
      </c>
      <c r="C1734" s="6">
        <v>44927</v>
      </c>
      <c r="D1734" s="7" t="s">
        <v>45</v>
      </c>
      <c r="E1734" s="7" t="s">
        <v>46</v>
      </c>
      <c r="F1734" s="7" t="s">
        <v>70</v>
      </c>
      <c r="G1734" s="7" t="s">
        <v>50</v>
      </c>
      <c r="H1734" s="7" t="s">
        <v>50</v>
      </c>
      <c r="I1734" s="7" t="s">
        <v>50</v>
      </c>
      <c r="J1734" s="6">
        <v>45513</v>
      </c>
      <c r="K1734" s="7" t="s">
        <v>50</v>
      </c>
      <c r="L1734" s="7" t="s">
        <v>467</v>
      </c>
      <c r="M1734" s="7" t="s">
        <v>2487</v>
      </c>
      <c r="N1734" s="7" t="s">
        <v>3144</v>
      </c>
      <c r="O1734" s="7" t="s">
        <v>17131</v>
      </c>
      <c r="P1734" s="5">
        <v>36037</v>
      </c>
      <c r="Q1734" s="7" t="s">
        <v>245</v>
      </c>
      <c r="R1734" s="31" t="s">
        <v>50</v>
      </c>
      <c r="S1734" s="31" t="s">
        <v>50</v>
      </c>
      <c r="T1734" s="7" t="s">
        <v>50</v>
      </c>
      <c r="U1734" s="7" t="s">
        <v>50</v>
      </c>
      <c r="V1734" s="7">
        <v>100000000</v>
      </c>
      <c r="W1734" s="7" t="s">
        <v>2056</v>
      </c>
      <c r="X1734" s="7">
        <v>13953423</v>
      </c>
      <c r="Y1734" s="7" t="s">
        <v>467</v>
      </c>
      <c r="Z1734" s="7">
        <v>2</v>
      </c>
      <c r="AA1734" s="7">
        <v>100000000</v>
      </c>
      <c r="AB1734" s="7" t="s">
        <v>2056</v>
      </c>
      <c r="AC1734" s="7">
        <v>13953423</v>
      </c>
      <c r="AD1734" s="7" t="s">
        <v>467</v>
      </c>
      <c r="AE1734" s="7">
        <v>130000000</v>
      </c>
      <c r="AF1734" s="7" t="s">
        <v>2056</v>
      </c>
      <c r="AG1734" s="7">
        <v>18157282</v>
      </c>
      <c r="AH1734" s="7">
        <v>130000000</v>
      </c>
      <c r="AI1734" s="7" t="s">
        <v>2056</v>
      </c>
      <c r="AJ1734" s="7">
        <v>18157282</v>
      </c>
      <c r="AK1734" s="7" t="s">
        <v>17132</v>
      </c>
      <c r="AL1734" s="7" t="s">
        <v>50</v>
      </c>
      <c r="AM1734" s="7" t="s">
        <v>17133</v>
      </c>
      <c r="AN1734" s="7" t="s">
        <v>5019</v>
      </c>
      <c r="AO1734" s="7" t="s">
        <v>50</v>
      </c>
      <c r="AP1734" s="7" t="s">
        <v>50</v>
      </c>
      <c r="AQ1734" s="22" t="s">
        <v>17134</v>
      </c>
      <c r="AR1734" s="7" t="s">
        <v>255</v>
      </c>
    </row>
    <row r="1735" spans="1:44" ht="15" thickBot="1">
      <c r="A1735" s="10" t="s">
        <v>17135</v>
      </c>
      <c r="B1735" s="11">
        <v>14348</v>
      </c>
      <c r="C1735" s="12">
        <v>41275</v>
      </c>
      <c r="D1735" s="13" t="s">
        <v>45</v>
      </c>
      <c r="E1735" s="13" t="s">
        <v>46</v>
      </c>
      <c r="F1735" s="13" t="s">
        <v>70</v>
      </c>
      <c r="G1735" s="27" t="s">
        <v>54945</v>
      </c>
      <c r="H1735" s="13" t="s">
        <v>3887</v>
      </c>
      <c r="I1735" s="13" t="s">
        <v>50</v>
      </c>
      <c r="J1735" s="12">
        <v>45511</v>
      </c>
      <c r="K1735" s="13" t="s">
        <v>89</v>
      </c>
      <c r="L1735" s="13" t="s">
        <v>178</v>
      </c>
      <c r="M1735" s="13" t="s">
        <v>17136</v>
      </c>
      <c r="N1735" s="13" t="s">
        <v>1493</v>
      </c>
      <c r="O1735" s="13" t="s">
        <v>17137</v>
      </c>
      <c r="P1735" s="11">
        <v>36137</v>
      </c>
      <c r="Q1735" s="13" t="s">
        <v>383</v>
      </c>
      <c r="R1735" s="33" t="s">
        <v>17138</v>
      </c>
      <c r="S1735" s="33" t="s">
        <v>17139</v>
      </c>
      <c r="T1735" s="13" t="s">
        <v>17140</v>
      </c>
      <c r="U1735" s="13" t="s">
        <v>17141</v>
      </c>
      <c r="V1735" s="13">
        <v>1000000</v>
      </c>
      <c r="W1735" s="13" t="s">
        <v>60</v>
      </c>
      <c r="X1735" s="13">
        <v>1000000</v>
      </c>
      <c r="Y1735" s="13" t="s">
        <v>50</v>
      </c>
      <c r="Z1735" s="13">
        <v>2</v>
      </c>
      <c r="AA1735" s="13">
        <v>1000000</v>
      </c>
      <c r="AB1735" s="13" t="s">
        <v>60</v>
      </c>
      <c r="AC1735" s="13">
        <v>1000000</v>
      </c>
      <c r="AD1735" s="13" t="s">
        <v>178</v>
      </c>
      <c r="AE1735" s="13">
        <v>1150000</v>
      </c>
      <c r="AF1735" s="13" t="s">
        <v>60</v>
      </c>
      <c r="AG1735" s="13">
        <v>1150000</v>
      </c>
      <c r="AH1735" s="13">
        <v>1150000</v>
      </c>
      <c r="AI1735" s="13" t="s">
        <v>60</v>
      </c>
      <c r="AJ1735" s="13">
        <v>1150000</v>
      </c>
      <c r="AK1735" s="13" t="s">
        <v>50</v>
      </c>
      <c r="AL1735" s="13" t="s">
        <v>50</v>
      </c>
      <c r="AM1735" s="13" t="s">
        <v>17142</v>
      </c>
      <c r="AN1735" s="13" t="s">
        <v>66</v>
      </c>
      <c r="AO1735" s="13" t="s">
        <v>17143</v>
      </c>
      <c r="AP1735" s="14" t="s">
        <v>17144</v>
      </c>
      <c r="AQ1735" s="13" t="s">
        <v>50</v>
      </c>
      <c r="AR1735" s="13" t="s">
        <v>50</v>
      </c>
    </row>
    <row r="1736" spans="1:44" ht="15" thickBot="1">
      <c r="A1736" s="4" t="s">
        <v>17145</v>
      </c>
      <c r="B1736" s="7" t="s">
        <v>50</v>
      </c>
      <c r="C1736" s="6">
        <v>39814</v>
      </c>
      <c r="D1736" s="7" t="s">
        <v>45</v>
      </c>
      <c r="E1736" s="7" t="s">
        <v>46</v>
      </c>
      <c r="F1736" s="7" t="s">
        <v>70</v>
      </c>
      <c r="G1736" s="26" t="s">
        <v>54946</v>
      </c>
      <c r="H1736" s="7" t="s">
        <v>1998</v>
      </c>
      <c r="I1736" s="7" t="s">
        <v>50</v>
      </c>
      <c r="J1736" s="6">
        <v>45512</v>
      </c>
      <c r="K1736" s="7" t="s">
        <v>89</v>
      </c>
      <c r="L1736" s="7" t="s">
        <v>52</v>
      </c>
      <c r="M1736" s="7" t="s">
        <v>4869</v>
      </c>
      <c r="N1736" s="7" t="s">
        <v>6711</v>
      </c>
      <c r="O1736" s="7" t="s">
        <v>17146</v>
      </c>
      <c r="P1736" s="5">
        <v>36262</v>
      </c>
      <c r="Q1736" s="7" t="s">
        <v>1024</v>
      </c>
      <c r="R1736" s="34" t="s">
        <v>17147</v>
      </c>
      <c r="S1736" s="34" t="s">
        <v>17148</v>
      </c>
      <c r="T1736" s="7" t="s">
        <v>17149</v>
      </c>
      <c r="U1736" s="7" t="s">
        <v>17150</v>
      </c>
      <c r="V1736" s="7">
        <v>2000000</v>
      </c>
      <c r="W1736" s="7" t="s">
        <v>60</v>
      </c>
      <c r="X1736" s="7">
        <v>2000000</v>
      </c>
      <c r="Y1736" s="7" t="s">
        <v>467</v>
      </c>
      <c r="Z1736" s="7">
        <v>2</v>
      </c>
      <c r="AA1736" s="7">
        <v>500000</v>
      </c>
      <c r="AB1736" s="7" t="s">
        <v>60</v>
      </c>
      <c r="AC1736" s="7">
        <v>500000</v>
      </c>
      <c r="AD1736" s="7" t="s">
        <v>467</v>
      </c>
      <c r="AE1736" s="7">
        <v>500000</v>
      </c>
      <c r="AF1736" s="7" t="s">
        <v>60</v>
      </c>
      <c r="AG1736" s="7">
        <v>500000</v>
      </c>
      <c r="AH1736" s="7">
        <v>2500000</v>
      </c>
      <c r="AI1736" s="7" t="s">
        <v>60</v>
      </c>
      <c r="AJ1736" s="7">
        <v>2500000</v>
      </c>
      <c r="AK1736" s="7" t="s">
        <v>17151</v>
      </c>
      <c r="AL1736" s="7" t="s">
        <v>50</v>
      </c>
      <c r="AM1736" s="7" t="s">
        <v>17152</v>
      </c>
      <c r="AN1736" s="7" t="s">
        <v>738</v>
      </c>
      <c r="AO1736" s="7" t="s">
        <v>17153</v>
      </c>
      <c r="AP1736" s="22" t="s">
        <v>17154</v>
      </c>
      <c r="AQ1736" s="22" t="s">
        <v>17155</v>
      </c>
      <c r="AR1736" s="7" t="s">
        <v>50</v>
      </c>
    </row>
    <row r="1737" spans="1:44" ht="15" thickBot="1">
      <c r="A1737" s="10" t="s">
        <v>17156</v>
      </c>
      <c r="B1737" s="11">
        <v>32879</v>
      </c>
      <c r="C1737" s="12">
        <v>44562</v>
      </c>
      <c r="D1737" s="13" t="s">
        <v>45</v>
      </c>
      <c r="E1737" s="13" t="s">
        <v>46</v>
      </c>
      <c r="F1737" s="13" t="s">
        <v>70</v>
      </c>
      <c r="G1737" s="27" t="s">
        <v>54945</v>
      </c>
      <c r="H1737" s="13" t="s">
        <v>2519</v>
      </c>
      <c r="I1737" s="13" t="s">
        <v>50</v>
      </c>
      <c r="J1737" s="12">
        <v>45505</v>
      </c>
      <c r="K1737" s="13" t="s">
        <v>50</v>
      </c>
      <c r="L1737" s="13" t="s">
        <v>1624</v>
      </c>
      <c r="M1737" s="13" t="s">
        <v>17157</v>
      </c>
      <c r="N1737" s="13" t="s">
        <v>3262</v>
      </c>
      <c r="O1737" s="13" t="s">
        <v>17158</v>
      </c>
      <c r="P1737" s="11">
        <v>36419</v>
      </c>
      <c r="Q1737" s="13" t="s">
        <v>50</v>
      </c>
      <c r="R1737" s="30" t="s">
        <v>17159</v>
      </c>
      <c r="S1737" s="33" t="s">
        <v>17160</v>
      </c>
      <c r="T1737" s="13" t="s">
        <v>17161</v>
      </c>
      <c r="U1737" s="13" t="s">
        <v>17162</v>
      </c>
      <c r="V1737" s="13">
        <v>100000</v>
      </c>
      <c r="W1737" s="13" t="s">
        <v>60</v>
      </c>
      <c r="X1737" s="13">
        <v>100000</v>
      </c>
      <c r="Y1737" s="13" t="s">
        <v>467</v>
      </c>
      <c r="Z1737" s="13">
        <v>4</v>
      </c>
      <c r="AA1737" s="13">
        <v>100000</v>
      </c>
      <c r="AB1737" s="13" t="s">
        <v>60</v>
      </c>
      <c r="AC1737" s="13">
        <v>100000</v>
      </c>
      <c r="AD1737" s="13" t="s">
        <v>1624</v>
      </c>
      <c r="AE1737" s="13">
        <v>100000</v>
      </c>
      <c r="AF1737" s="13" t="s">
        <v>60</v>
      </c>
      <c r="AG1737" s="13">
        <v>100000</v>
      </c>
      <c r="AH1737" s="13">
        <v>120000</v>
      </c>
      <c r="AI1737" s="13" t="s">
        <v>60</v>
      </c>
      <c r="AJ1737" s="13">
        <v>120000</v>
      </c>
      <c r="AK1737" s="13" t="s">
        <v>17163</v>
      </c>
      <c r="AL1737" s="13" t="s">
        <v>50</v>
      </c>
      <c r="AM1737" s="13" t="s">
        <v>17164</v>
      </c>
      <c r="AN1737" s="13" t="s">
        <v>66</v>
      </c>
      <c r="AO1737" s="13" t="s">
        <v>50</v>
      </c>
      <c r="AP1737" s="14" t="s">
        <v>17165</v>
      </c>
      <c r="AQ1737" s="13" t="s">
        <v>50</v>
      </c>
      <c r="AR1737" s="13" t="s">
        <v>255</v>
      </c>
    </row>
    <row r="1738" spans="1:44" ht="15" thickBot="1">
      <c r="A1738" s="4" t="s">
        <v>17166</v>
      </c>
      <c r="B1738" s="7" t="s">
        <v>50</v>
      </c>
      <c r="C1738" s="6">
        <v>38718</v>
      </c>
      <c r="D1738" s="7" t="s">
        <v>45</v>
      </c>
      <c r="E1738" s="7" t="s">
        <v>46</v>
      </c>
      <c r="F1738" s="7" t="s">
        <v>47</v>
      </c>
      <c r="G1738" s="27" t="s">
        <v>54945</v>
      </c>
      <c r="H1738" s="7" t="s">
        <v>50</v>
      </c>
      <c r="I1738" s="7" t="s">
        <v>50</v>
      </c>
      <c r="J1738" s="6">
        <v>45513</v>
      </c>
      <c r="K1738" s="7" t="s">
        <v>50</v>
      </c>
      <c r="L1738" s="7" t="s">
        <v>162</v>
      </c>
      <c r="M1738" s="7" t="s">
        <v>17167</v>
      </c>
      <c r="N1738" s="7" t="s">
        <v>133</v>
      </c>
      <c r="O1738" s="7" t="s">
        <v>17168</v>
      </c>
      <c r="P1738" s="5">
        <v>36588</v>
      </c>
      <c r="Q1738" s="7" t="s">
        <v>135</v>
      </c>
      <c r="R1738" s="34" t="s">
        <v>17169</v>
      </c>
      <c r="S1738" s="34" t="s">
        <v>17170</v>
      </c>
      <c r="T1738" s="7" t="s">
        <v>17171</v>
      </c>
      <c r="U1738" s="7" t="s">
        <v>50</v>
      </c>
      <c r="V1738" s="7">
        <v>500000</v>
      </c>
      <c r="W1738" s="7" t="s">
        <v>139</v>
      </c>
      <c r="X1738" s="7">
        <v>636600</v>
      </c>
      <c r="Y1738" s="7" t="s">
        <v>61</v>
      </c>
      <c r="Z1738" s="7">
        <v>2</v>
      </c>
      <c r="AA1738" s="7" t="s">
        <v>50</v>
      </c>
      <c r="AB1738" s="7" t="s">
        <v>50</v>
      </c>
      <c r="AC1738" s="7" t="s">
        <v>50</v>
      </c>
      <c r="AD1738" s="7" t="s">
        <v>50</v>
      </c>
      <c r="AE1738" s="7" t="s">
        <v>50</v>
      </c>
      <c r="AF1738" s="7" t="s">
        <v>50</v>
      </c>
      <c r="AG1738" s="7" t="s">
        <v>50</v>
      </c>
      <c r="AH1738" s="7">
        <v>500000</v>
      </c>
      <c r="AI1738" s="7" t="s">
        <v>139</v>
      </c>
      <c r="AJ1738" s="7">
        <v>636600</v>
      </c>
      <c r="AK1738" s="7" t="s">
        <v>17172</v>
      </c>
      <c r="AL1738" s="7" t="s">
        <v>50</v>
      </c>
      <c r="AM1738" s="7" t="s">
        <v>17173</v>
      </c>
      <c r="AN1738" s="7" t="s">
        <v>66</v>
      </c>
      <c r="AO1738" s="7" t="s">
        <v>17174</v>
      </c>
      <c r="AP1738" s="7" t="s">
        <v>50</v>
      </c>
      <c r="AQ1738" s="22" t="s">
        <v>17175</v>
      </c>
      <c r="AR1738" s="7" t="s">
        <v>50</v>
      </c>
    </row>
    <row r="1739" spans="1:44" ht="15" thickBot="1">
      <c r="A1739" s="10" t="s">
        <v>17176</v>
      </c>
      <c r="B1739" s="13">
        <v>36</v>
      </c>
      <c r="C1739" s="12">
        <v>45292</v>
      </c>
      <c r="D1739" s="13" t="s">
        <v>45</v>
      </c>
      <c r="E1739" s="13" t="s">
        <v>46</v>
      </c>
      <c r="F1739" s="13" t="s">
        <v>70</v>
      </c>
      <c r="G1739" s="27" t="s">
        <v>54945</v>
      </c>
      <c r="H1739" s="13" t="s">
        <v>50</v>
      </c>
      <c r="I1739" s="13" t="s">
        <v>50</v>
      </c>
      <c r="J1739" s="12">
        <v>45505</v>
      </c>
      <c r="K1739" s="13" t="s">
        <v>50</v>
      </c>
      <c r="L1739" s="13" t="s">
        <v>467</v>
      </c>
      <c r="M1739" s="13" t="s">
        <v>17177</v>
      </c>
      <c r="N1739" s="13" t="s">
        <v>432</v>
      </c>
      <c r="O1739" s="13" t="s">
        <v>17178</v>
      </c>
      <c r="P1739" s="11">
        <v>36814</v>
      </c>
      <c r="Q1739" s="13" t="s">
        <v>434</v>
      </c>
      <c r="R1739" s="33" t="s">
        <v>17179</v>
      </c>
      <c r="S1739" s="33" t="s">
        <v>17180</v>
      </c>
      <c r="T1739" s="13" t="s">
        <v>17181</v>
      </c>
      <c r="U1739" s="13" t="s">
        <v>50</v>
      </c>
      <c r="V1739" s="13">
        <v>750000</v>
      </c>
      <c r="W1739" s="13" t="s">
        <v>60</v>
      </c>
      <c r="X1739" s="13">
        <v>750000</v>
      </c>
      <c r="Y1739" s="13" t="s">
        <v>467</v>
      </c>
      <c r="Z1739" s="13">
        <v>2</v>
      </c>
      <c r="AA1739" s="13">
        <v>750000</v>
      </c>
      <c r="AB1739" s="13" t="s">
        <v>60</v>
      </c>
      <c r="AC1739" s="13">
        <v>750000</v>
      </c>
      <c r="AD1739" s="13" t="s">
        <v>467</v>
      </c>
      <c r="AE1739" s="13">
        <v>1000000</v>
      </c>
      <c r="AF1739" s="13" t="s">
        <v>60</v>
      </c>
      <c r="AG1739" s="13">
        <v>1000000</v>
      </c>
      <c r="AH1739" s="13">
        <v>1000000</v>
      </c>
      <c r="AI1739" s="13" t="s">
        <v>60</v>
      </c>
      <c r="AJ1739" s="13">
        <v>1000000</v>
      </c>
      <c r="AK1739" s="13" t="s">
        <v>50</v>
      </c>
      <c r="AL1739" s="13" t="s">
        <v>50</v>
      </c>
      <c r="AM1739" s="13" t="s">
        <v>17182</v>
      </c>
      <c r="AN1739" s="13" t="s">
        <v>66</v>
      </c>
      <c r="AO1739" s="13" t="s">
        <v>17183</v>
      </c>
      <c r="AP1739" s="14" t="s">
        <v>17184</v>
      </c>
      <c r="AQ1739" s="13" t="s">
        <v>50</v>
      </c>
      <c r="AR1739" s="13" t="s">
        <v>50</v>
      </c>
    </row>
    <row r="1740" spans="1:44" ht="15" thickBot="1">
      <c r="A1740" s="4" t="s">
        <v>17185</v>
      </c>
      <c r="B1740" s="5">
        <v>29894</v>
      </c>
      <c r="C1740" s="6">
        <v>44197</v>
      </c>
      <c r="D1740" s="7" t="s">
        <v>45</v>
      </c>
      <c r="E1740" s="7" t="s">
        <v>46</v>
      </c>
      <c r="F1740" s="7" t="s">
        <v>70</v>
      </c>
      <c r="G1740" s="26" t="s">
        <v>54946</v>
      </c>
      <c r="H1740" s="7" t="s">
        <v>17186</v>
      </c>
      <c r="I1740" s="7" t="s">
        <v>50</v>
      </c>
      <c r="J1740" s="6">
        <v>45509</v>
      </c>
      <c r="K1740" s="7" t="s">
        <v>116</v>
      </c>
      <c r="L1740" s="7" t="s">
        <v>467</v>
      </c>
      <c r="M1740" s="7" t="s">
        <v>17187</v>
      </c>
      <c r="N1740" s="7" t="s">
        <v>180</v>
      </c>
      <c r="O1740" s="7" t="s">
        <v>17188</v>
      </c>
      <c r="P1740" s="5">
        <v>36873</v>
      </c>
      <c r="Q1740" s="7" t="s">
        <v>120</v>
      </c>
      <c r="R1740" s="34" t="s">
        <v>17189</v>
      </c>
      <c r="S1740" s="34" t="s">
        <v>17190</v>
      </c>
      <c r="T1740" s="7" t="s">
        <v>50</v>
      </c>
      <c r="U1740" s="7" t="s">
        <v>17191</v>
      </c>
      <c r="V1740" s="7" t="s">
        <v>50</v>
      </c>
      <c r="W1740" s="7" t="s">
        <v>50</v>
      </c>
      <c r="X1740" s="7" t="s">
        <v>50</v>
      </c>
      <c r="Y1740" s="7" t="s">
        <v>467</v>
      </c>
      <c r="Z1740" s="7">
        <v>2</v>
      </c>
      <c r="AA1740" s="7" t="s">
        <v>50</v>
      </c>
      <c r="AB1740" s="7" t="s">
        <v>50</v>
      </c>
      <c r="AC1740" s="7" t="s">
        <v>50</v>
      </c>
      <c r="AD1740" s="7" t="s">
        <v>467</v>
      </c>
      <c r="AE1740" s="7" t="s">
        <v>50</v>
      </c>
      <c r="AF1740" s="7" t="s">
        <v>50</v>
      </c>
      <c r="AG1740" s="7" t="s">
        <v>50</v>
      </c>
      <c r="AH1740" s="7" t="s">
        <v>50</v>
      </c>
      <c r="AI1740" s="7" t="s">
        <v>50</v>
      </c>
      <c r="AJ1740" s="7" t="s">
        <v>50</v>
      </c>
      <c r="AK1740" s="7" t="s">
        <v>17192</v>
      </c>
      <c r="AL1740" s="7" t="s">
        <v>50</v>
      </c>
      <c r="AM1740" s="7" t="s">
        <v>17193</v>
      </c>
      <c r="AN1740" s="7" t="s">
        <v>66</v>
      </c>
      <c r="AO1740" s="7" t="s">
        <v>17194</v>
      </c>
      <c r="AP1740" s="22" t="s">
        <v>17195</v>
      </c>
      <c r="AQ1740" s="7" t="s">
        <v>50</v>
      </c>
      <c r="AR1740" s="7" t="s">
        <v>50</v>
      </c>
    </row>
    <row r="1741" spans="1:44" ht="15" thickBot="1">
      <c r="A1741" s="10" t="s">
        <v>17196</v>
      </c>
      <c r="B1741" s="13" t="s">
        <v>50</v>
      </c>
      <c r="C1741" s="12">
        <v>30682</v>
      </c>
      <c r="D1741" s="13" t="s">
        <v>45</v>
      </c>
      <c r="E1741" s="13" t="s">
        <v>46</v>
      </c>
      <c r="F1741" s="13" t="s">
        <v>47</v>
      </c>
      <c r="G1741" s="27" t="s">
        <v>54945</v>
      </c>
      <c r="H1741" s="13" t="s">
        <v>13160</v>
      </c>
      <c r="I1741" s="13" t="s">
        <v>50</v>
      </c>
      <c r="J1741" s="12">
        <v>45511</v>
      </c>
      <c r="K1741" s="13" t="s">
        <v>116</v>
      </c>
      <c r="L1741" s="13" t="s">
        <v>62</v>
      </c>
      <c r="M1741" s="13" t="s">
        <v>17197</v>
      </c>
      <c r="N1741" s="13" t="s">
        <v>987</v>
      </c>
      <c r="O1741" s="13" t="s">
        <v>17198</v>
      </c>
      <c r="P1741" s="11">
        <v>37119</v>
      </c>
      <c r="Q1741" s="13" t="s">
        <v>50</v>
      </c>
      <c r="R1741" s="33" t="s">
        <v>17199</v>
      </c>
      <c r="S1741" s="33" t="s">
        <v>17200</v>
      </c>
      <c r="T1741" s="13" t="s">
        <v>50</v>
      </c>
      <c r="U1741" s="13" t="s">
        <v>17201</v>
      </c>
      <c r="V1741" s="13">
        <v>1050520</v>
      </c>
      <c r="W1741" s="13" t="s">
        <v>60</v>
      </c>
      <c r="X1741" s="13">
        <v>1050520</v>
      </c>
      <c r="Y1741" s="13" t="s">
        <v>61</v>
      </c>
      <c r="Z1741" s="13">
        <v>2</v>
      </c>
      <c r="AA1741" s="13">
        <v>1050520</v>
      </c>
      <c r="AB1741" s="13" t="s">
        <v>60</v>
      </c>
      <c r="AC1741" s="13">
        <v>1050520</v>
      </c>
      <c r="AD1741" s="13" t="s">
        <v>62</v>
      </c>
      <c r="AE1741" s="13">
        <v>4157010</v>
      </c>
      <c r="AF1741" s="13" t="s">
        <v>60</v>
      </c>
      <c r="AG1741" s="13">
        <v>4157010</v>
      </c>
      <c r="AH1741" s="13">
        <v>4157010</v>
      </c>
      <c r="AI1741" s="13" t="s">
        <v>60</v>
      </c>
      <c r="AJ1741" s="13">
        <v>4157010</v>
      </c>
      <c r="AK1741" s="13" t="s">
        <v>17202</v>
      </c>
      <c r="AL1741" s="13" t="s">
        <v>50</v>
      </c>
      <c r="AM1741" s="13" t="s">
        <v>17203</v>
      </c>
      <c r="AN1741" s="13" t="s">
        <v>66</v>
      </c>
      <c r="AO1741" s="13" t="s">
        <v>17204</v>
      </c>
      <c r="AP1741" s="13" t="s">
        <v>50</v>
      </c>
      <c r="AQ1741" s="21" t="s">
        <v>17205</v>
      </c>
      <c r="AR1741" s="13" t="s">
        <v>50</v>
      </c>
    </row>
    <row r="1742" spans="1:44" ht="15" thickBot="1">
      <c r="A1742" s="4" t="s">
        <v>17206</v>
      </c>
      <c r="B1742" s="7" t="s">
        <v>50</v>
      </c>
      <c r="C1742" s="6">
        <v>42370</v>
      </c>
      <c r="D1742" s="7" t="s">
        <v>45</v>
      </c>
      <c r="E1742" s="7" t="s">
        <v>50</v>
      </c>
      <c r="F1742" s="7" t="s">
        <v>70</v>
      </c>
      <c r="G1742" s="7" t="s">
        <v>145</v>
      </c>
      <c r="H1742" s="7" t="s">
        <v>50</v>
      </c>
      <c r="I1742" s="7" t="s">
        <v>50</v>
      </c>
      <c r="J1742" s="6">
        <v>45506</v>
      </c>
      <c r="K1742" s="7" t="s">
        <v>50</v>
      </c>
      <c r="L1742" s="7" t="s">
        <v>147</v>
      </c>
      <c r="M1742" s="7" t="s">
        <v>17207</v>
      </c>
      <c r="N1742" s="7" t="s">
        <v>3649</v>
      </c>
      <c r="O1742" s="7" t="s">
        <v>17208</v>
      </c>
      <c r="P1742" s="5">
        <v>37140</v>
      </c>
      <c r="Q1742" s="7" t="s">
        <v>245</v>
      </c>
      <c r="R1742" s="31" t="s">
        <v>50</v>
      </c>
      <c r="S1742" s="31" t="s">
        <v>50</v>
      </c>
      <c r="T1742" s="7" t="s">
        <v>50</v>
      </c>
      <c r="U1742" s="7" t="s">
        <v>50</v>
      </c>
      <c r="V1742" s="7">
        <v>200000000</v>
      </c>
      <c r="W1742" s="7" t="s">
        <v>2056</v>
      </c>
      <c r="X1742" s="7">
        <v>27936082</v>
      </c>
      <c r="Y1742" s="7" t="s">
        <v>154</v>
      </c>
      <c r="Z1742" s="7">
        <v>1</v>
      </c>
      <c r="AA1742" s="7">
        <v>200000000</v>
      </c>
      <c r="AB1742" s="7" t="s">
        <v>2056</v>
      </c>
      <c r="AC1742" s="7">
        <v>27936082</v>
      </c>
      <c r="AD1742" s="7" t="s">
        <v>147</v>
      </c>
      <c r="AE1742" s="7">
        <v>200000000</v>
      </c>
      <c r="AF1742" s="7" t="s">
        <v>2056</v>
      </c>
      <c r="AG1742" s="7">
        <v>27936082</v>
      </c>
      <c r="AH1742" s="7">
        <v>200000000</v>
      </c>
      <c r="AI1742" s="7" t="s">
        <v>2056</v>
      </c>
      <c r="AJ1742" s="7">
        <v>27936082</v>
      </c>
      <c r="AK1742" s="7" t="s">
        <v>50</v>
      </c>
      <c r="AL1742" s="7" t="s">
        <v>50</v>
      </c>
      <c r="AM1742" s="7" t="s">
        <v>50</v>
      </c>
      <c r="AN1742" s="7" t="s">
        <v>50</v>
      </c>
      <c r="AO1742" s="7" t="s">
        <v>50</v>
      </c>
      <c r="AP1742" s="7" t="s">
        <v>50</v>
      </c>
      <c r="AQ1742" s="7" t="s">
        <v>50</v>
      </c>
      <c r="AR1742" s="7" t="s">
        <v>1186</v>
      </c>
    </row>
    <row r="1743" spans="1:44" ht="15" thickBot="1">
      <c r="A1743" s="10" t="s">
        <v>17209</v>
      </c>
      <c r="B1743" s="11">
        <v>24923</v>
      </c>
      <c r="C1743" s="12">
        <v>41640</v>
      </c>
      <c r="D1743" s="13" t="s">
        <v>45</v>
      </c>
      <c r="E1743" s="13" t="s">
        <v>46</v>
      </c>
      <c r="F1743" s="13" t="s">
        <v>47</v>
      </c>
      <c r="G1743" s="13" t="s">
        <v>71</v>
      </c>
      <c r="H1743" s="13" t="s">
        <v>50</v>
      </c>
      <c r="I1743" s="13" t="s">
        <v>50</v>
      </c>
      <c r="J1743" s="12">
        <v>45511</v>
      </c>
      <c r="K1743" s="13" t="s">
        <v>161</v>
      </c>
      <c r="L1743" s="13" t="s">
        <v>52</v>
      </c>
      <c r="M1743" s="13" t="s">
        <v>17210</v>
      </c>
      <c r="N1743" s="13" t="s">
        <v>17211</v>
      </c>
      <c r="O1743" s="13" t="s">
        <v>17212</v>
      </c>
      <c r="P1743" s="11">
        <v>37829</v>
      </c>
      <c r="Q1743" s="13" t="s">
        <v>1024</v>
      </c>
      <c r="R1743" s="33" t="s">
        <v>17213</v>
      </c>
      <c r="S1743" s="33" t="s">
        <v>17214</v>
      </c>
      <c r="T1743" s="13" t="s">
        <v>50</v>
      </c>
      <c r="U1743" s="13" t="s">
        <v>17215</v>
      </c>
      <c r="V1743" s="13">
        <v>3500000</v>
      </c>
      <c r="W1743" s="13" t="s">
        <v>60</v>
      </c>
      <c r="X1743" s="13">
        <v>3500000</v>
      </c>
      <c r="Y1743" s="13" t="s">
        <v>61</v>
      </c>
      <c r="Z1743" s="13">
        <v>1</v>
      </c>
      <c r="AA1743" s="13" t="s">
        <v>50</v>
      </c>
      <c r="AB1743" s="13" t="s">
        <v>50</v>
      </c>
      <c r="AC1743" s="13" t="s">
        <v>50</v>
      </c>
      <c r="AD1743" s="13" t="s">
        <v>50</v>
      </c>
      <c r="AE1743" s="13" t="s">
        <v>50</v>
      </c>
      <c r="AF1743" s="13" t="s">
        <v>50</v>
      </c>
      <c r="AG1743" s="13" t="s">
        <v>50</v>
      </c>
      <c r="AH1743" s="13">
        <v>3500000</v>
      </c>
      <c r="AI1743" s="13" t="s">
        <v>60</v>
      </c>
      <c r="AJ1743" s="13">
        <v>3500000</v>
      </c>
      <c r="AK1743" s="13" t="s">
        <v>17216</v>
      </c>
      <c r="AL1743" s="13" t="s">
        <v>50</v>
      </c>
      <c r="AM1743" s="13" t="s">
        <v>17217</v>
      </c>
      <c r="AN1743" s="13" t="s">
        <v>66</v>
      </c>
      <c r="AO1743" s="13" t="s">
        <v>17218</v>
      </c>
      <c r="AP1743" s="21" t="s">
        <v>17219</v>
      </c>
      <c r="AQ1743" s="13" t="s">
        <v>50</v>
      </c>
      <c r="AR1743" s="13" t="s">
        <v>50</v>
      </c>
    </row>
    <row r="1744" spans="1:44" ht="15" thickBot="1">
      <c r="A1744" s="4" t="s">
        <v>17220</v>
      </c>
      <c r="B1744" s="7" t="s">
        <v>50</v>
      </c>
      <c r="C1744" s="6">
        <v>44197</v>
      </c>
      <c r="D1744" s="7" t="s">
        <v>45</v>
      </c>
      <c r="E1744" s="7" t="s">
        <v>46</v>
      </c>
      <c r="F1744" s="7" t="s">
        <v>70</v>
      </c>
      <c r="G1744" s="27" t="s">
        <v>54945</v>
      </c>
      <c r="H1744" s="7" t="s">
        <v>50</v>
      </c>
      <c r="I1744" s="7" t="s">
        <v>50</v>
      </c>
      <c r="J1744" s="6">
        <v>45512</v>
      </c>
      <c r="K1744" s="7" t="s">
        <v>116</v>
      </c>
      <c r="L1744" s="7" t="s">
        <v>131</v>
      </c>
      <c r="M1744" s="7" t="s">
        <v>17221</v>
      </c>
      <c r="N1744" s="7" t="s">
        <v>1941</v>
      </c>
      <c r="O1744" s="7" t="s">
        <v>17222</v>
      </c>
      <c r="P1744" s="5">
        <v>38114</v>
      </c>
      <c r="Q1744" s="7" t="s">
        <v>1943</v>
      </c>
      <c r="R1744" s="34" t="s">
        <v>17223</v>
      </c>
      <c r="S1744" s="34" t="s">
        <v>17224</v>
      </c>
      <c r="T1744" s="7" t="s">
        <v>50</v>
      </c>
      <c r="U1744" s="7" t="s">
        <v>50</v>
      </c>
      <c r="V1744" s="7">
        <v>250000</v>
      </c>
      <c r="W1744" s="7" t="s">
        <v>60</v>
      </c>
      <c r="X1744" s="7">
        <v>250000</v>
      </c>
      <c r="Y1744" s="7" t="s">
        <v>467</v>
      </c>
      <c r="Z1744" s="7">
        <v>3</v>
      </c>
      <c r="AA1744" s="7">
        <v>1150000</v>
      </c>
      <c r="AB1744" s="7" t="s">
        <v>60</v>
      </c>
      <c r="AC1744" s="7">
        <v>1150000</v>
      </c>
      <c r="AD1744" s="7" t="s">
        <v>467</v>
      </c>
      <c r="AE1744" s="7">
        <v>5150000</v>
      </c>
      <c r="AF1744" s="7" t="s">
        <v>60</v>
      </c>
      <c r="AG1744" s="7">
        <v>5150000</v>
      </c>
      <c r="AH1744" s="7">
        <v>5400000</v>
      </c>
      <c r="AI1744" s="7" t="s">
        <v>60</v>
      </c>
      <c r="AJ1744" s="7">
        <v>5400000</v>
      </c>
      <c r="AK1744" s="7" t="s">
        <v>50</v>
      </c>
      <c r="AL1744" s="7" t="s">
        <v>50</v>
      </c>
      <c r="AM1744" s="7" t="s">
        <v>17225</v>
      </c>
      <c r="AN1744" s="7" t="s">
        <v>66</v>
      </c>
      <c r="AO1744" s="7" t="s">
        <v>17226</v>
      </c>
      <c r="AP1744" s="8" t="s">
        <v>17227</v>
      </c>
      <c r="AQ1744" s="7" t="s">
        <v>50</v>
      </c>
      <c r="AR1744" s="7" t="s">
        <v>50</v>
      </c>
    </row>
    <row r="1745" spans="1:44" ht="15" thickBot="1">
      <c r="A1745" s="10" t="s">
        <v>17228</v>
      </c>
      <c r="B1745" s="13" t="s">
        <v>50</v>
      </c>
      <c r="C1745" s="12">
        <v>44835</v>
      </c>
      <c r="D1745" s="13" t="s">
        <v>45</v>
      </c>
      <c r="E1745" s="13" t="s">
        <v>46</v>
      </c>
      <c r="F1745" s="13" t="s">
        <v>70</v>
      </c>
      <c r="G1745" s="27" t="s">
        <v>54945</v>
      </c>
      <c r="H1745" s="13" t="s">
        <v>50</v>
      </c>
      <c r="I1745" s="13" t="s">
        <v>50</v>
      </c>
      <c r="J1745" s="12">
        <v>45511</v>
      </c>
      <c r="K1745" s="13" t="s">
        <v>50</v>
      </c>
      <c r="L1745" s="13" t="s">
        <v>467</v>
      </c>
      <c r="M1745" s="13" t="s">
        <v>17229</v>
      </c>
      <c r="N1745" s="13" t="s">
        <v>17230</v>
      </c>
      <c r="O1745" s="13" t="s">
        <v>17231</v>
      </c>
      <c r="P1745" s="11">
        <v>39202</v>
      </c>
      <c r="Q1745" s="13" t="s">
        <v>245</v>
      </c>
      <c r="R1745" s="33" t="s">
        <v>17232</v>
      </c>
      <c r="S1745" s="30" t="s">
        <v>50</v>
      </c>
      <c r="T1745" s="13" t="s">
        <v>17233</v>
      </c>
      <c r="U1745" s="13" t="s">
        <v>17234</v>
      </c>
      <c r="V1745" s="13" t="s">
        <v>50</v>
      </c>
      <c r="W1745" s="13" t="s">
        <v>50</v>
      </c>
      <c r="X1745" s="13" t="s">
        <v>50</v>
      </c>
      <c r="Y1745" s="13" t="s">
        <v>467</v>
      </c>
      <c r="Z1745" s="13">
        <v>2</v>
      </c>
      <c r="AA1745" s="13" t="s">
        <v>50</v>
      </c>
      <c r="AB1745" s="13" t="s">
        <v>50</v>
      </c>
      <c r="AC1745" s="13" t="s">
        <v>50</v>
      </c>
      <c r="AD1745" s="13" t="s">
        <v>467</v>
      </c>
      <c r="AE1745" s="13">
        <v>2100000000</v>
      </c>
      <c r="AF1745" s="13" t="s">
        <v>2946</v>
      </c>
      <c r="AG1745" s="13">
        <v>1548764</v>
      </c>
      <c r="AH1745" s="13">
        <v>2100000000</v>
      </c>
      <c r="AI1745" s="13" t="s">
        <v>2946</v>
      </c>
      <c r="AJ1745" s="13">
        <v>1548764</v>
      </c>
      <c r="AK1745" s="13" t="s">
        <v>4490</v>
      </c>
      <c r="AL1745" s="13" t="s">
        <v>50</v>
      </c>
      <c r="AM1745" s="13" t="s">
        <v>17235</v>
      </c>
      <c r="AN1745" s="13" t="s">
        <v>66</v>
      </c>
      <c r="AO1745" s="13" t="s">
        <v>50</v>
      </c>
      <c r="AP1745" s="21" t="s">
        <v>17236</v>
      </c>
      <c r="AQ1745" s="21" t="s">
        <v>17237</v>
      </c>
      <c r="AR1745" s="13" t="s">
        <v>255</v>
      </c>
    </row>
    <row r="1746" spans="1:44" ht="15" thickBot="1">
      <c r="A1746" s="4" t="s">
        <v>17238</v>
      </c>
      <c r="B1746" s="7" t="s">
        <v>50</v>
      </c>
      <c r="C1746" s="6">
        <v>41275</v>
      </c>
      <c r="D1746" s="7" t="s">
        <v>45</v>
      </c>
      <c r="E1746" s="7" t="s">
        <v>46</v>
      </c>
      <c r="F1746" s="7" t="s">
        <v>70</v>
      </c>
      <c r="G1746" s="7" t="s">
        <v>87</v>
      </c>
      <c r="H1746" s="7" t="s">
        <v>50</v>
      </c>
      <c r="I1746" s="7" t="s">
        <v>50</v>
      </c>
      <c r="J1746" s="6">
        <v>45512</v>
      </c>
      <c r="K1746" s="7" t="s">
        <v>50</v>
      </c>
      <c r="L1746" s="7" t="s">
        <v>241</v>
      </c>
      <c r="M1746" s="7" t="s">
        <v>1010</v>
      </c>
      <c r="N1746" s="7" t="s">
        <v>1954</v>
      </c>
      <c r="O1746" s="7" t="s">
        <v>17239</v>
      </c>
      <c r="P1746" s="5">
        <v>39342</v>
      </c>
      <c r="Q1746" s="7" t="s">
        <v>245</v>
      </c>
      <c r="R1746" s="34" t="s">
        <v>17240</v>
      </c>
      <c r="S1746" s="31" t="s">
        <v>50</v>
      </c>
      <c r="T1746" s="7" t="s">
        <v>50</v>
      </c>
      <c r="U1746" s="7" t="s">
        <v>50</v>
      </c>
      <c r="V1746" s="7">
        <v>150000000</v>
      </c>
      <c r="W1746" s="7" t="s">
        <v>1960</v>
      </c>
      <c r="X1746" s="7">
        <v>1015578</v>
      </c>
      <c r="Y1746" s="7" t="s">
        <v>154</v>
      </c>
      <c r="Z1746" s="7">
        <v>1</v>
      </c>
      <c r="AA1746" s="7">
        <v>150000000</v>
      </c>
      <c r="AB1746" s="7" t="s">
        <v>1960</v>
      </c>
      <c r="AC1746" s="7">
        <v>1015578</v>
      </c>
      <c r="AD1746" s="7" t="s">
        <v>241</v>
      </c>
      <c r="AE1746" s="7">
        <v>150000000</v>
      </c>
      <c r="AF1746" s="7" t="s">
        <v>1960</v>
      </c>
      <c r="AG1746" s="7">
        <v>1015578</v>
      </c>
      <c r="AH1746" s="7">
        <v>150000000</v>
      </c>
      <c r="AI1746" s="7" t="s">
        <v>1960</v>
      </c>
      <c r="AJ1746" s="7">
        <v>1015578</v>
      </c>
      <c r="AK1746" s="7" t="s">
        <v>50</v>
      </c>
      <c r="AL1746" s="7" t="s">
        <v>50</v>
      </c>
      <c r="AM1746" s="7" t="s">
        <v>17241</v>
      </c>
      <c r="AN1746" s="7" t="s">
        <v>66</v>
      </c>
      <c r="AO1746" s="7" t="s">
        <v>50</v>
      </c>
      <c r="AP1746" s="7" t="s">
        <v>50</v>
      </c>
      <c r="AQ1746" s="22" t="s">
        <v>17242</v>
      </c>
      <c r="AR1746" s="7" t="s">
        <v>255</v>
      </c>
    </row>
    <row r="1747" spans="1:44" ht="15" thickBot="1">
      <c r="A1747" s="10" t="s">
        <v>17243</v>
      </c>
      <c r="B1747" s="13" t="s">
        <v>50</v>
      </c>
      <c r="C1747" s="12">
        <v>36161</v>
      </c>
      <c r="D1747" s="13" t="s">
        <v>45</v>
      </c>
      <c r="E1747" s="13" t="s">
        <v>50</v>
      </c>
      <c r="F1747" s="13" t="s">
        <v>70</v>
      </c>
      <c r="G1747" s="13" t="s">
        <v>176</v>
      </c>
      <c r="H1747" s="13" t="s">
        <v>50</v>
      </c>
      <c r="I1747" s="13" t="s">
        <v>50</v>
      </c>
      <c r="J1747" s="12">
        <v>45509</v>
      </c>
      <c r="K1747" s="13" t="s">
        <v>50</v>
      </c>
      <c r="L1747" s="13" t="s">
        <v>467</v>
      </c>
      <c r="M1747" s="13" t="s">
        <v>6008</v>
      </c>
      <c r="N1747" s="13" t="s">
        <v>3649</v>
      </c>
      <c r="O1747" s="13" t="s">
        <v>17244</v>
      </c>
      <c r="P1747" s="11">
        <v>39506</v>
      </c>
      <c r="Q1747" s="13" t="s">
        <v>245</v>
      </c>
      <c r="R1747" s="30" t="s">
        <v>50</v>
      </c>
      <c r="S1747" s="30" t="s">
        <v>50</v>
      </c>
      <c r="T1747" s="13" t="s">
        <v>50</v>
      </c>
      <c r="U1747" s="13" t="s">
        <v>50</v>
      </c>
      <c r="V1747" s="13">
        <v>300000000</v>
      </c>
      <c r="W1747" s="13" t="s">
        <v>2056</v>
      </c>
      <c r="X1747" s="13">
        <v>42035646</v>
      </c>
      <c r="Y1747" s="13" t="s">
        <v>467</v>
      </c>
      <c r="Z1747" s="13">
        <v>1</v>
      </c>
      <c r="AA1747" s="13">
        <v>300000000</v>
      </c>
      <c r="AB1747" s="13" t="s">
        <v>2056</v>
      </c>
      <c r="AC1747" s="13">
        <v>42035646</v>
      </c>
      <c r="AD1747" s="13" t="s">
        <v>467</v>
      </c>
      <c r="AE1747" s="13">
        <v>300000000</v>
      </c>
      <c r="AF1747" s="13" t="s">
        <v>2056</v>
      </c>
      <c r="AG1747" s="13">
        <v>42035646</v>
      </c>
      <c r="AH1747" s="13">
        <v>300000000</v>
      </c>
      <c r="AI1747" s="13" t="s">
        <v>2056</v>
      </c>
      <c r="AJ1747" s="13">
        <v>42035646</v>
      </c>
      <c r="AK1747" s="13" t="s">
        <v>17245</v>
      </c>
      <c r="AL1747" s="13" t="s">
        <v>50</v>
      </c>
      <c r="AM1747" s="13" t="s">
        <v>50</v>
      </c>
      <c r="AN1747" s="13" t="s">
        <v>50</v>
      </c>
      <c r="AO1747" s="13" t="s">
        <v>50</v>
      </c>
      <c r="AP1747" s="13" t="s">
        <v>50</v>
      </c>
      <c r="AQ1747" s="13" t="s">
        <v>50</v>
      </c>
      <c r="AR1747" s="13" t="s">
        <v>1186</v>
      </c>
    </row>
    <row r="1748" spans="1:44" ht="15" thickBot="1">
      <c r="A1748" s="4" t="s">
        <v>17246</v>
      </c>
      <c r="B1748" s="7" t="s">
        <v>50</v>
      </c>
      <c r="C1748" s="6">
        <v>45292</v>
      </c>
      <c r="D1748" s="7" t="s">
        <v>45</v>
      </c>
      <c r="E1748" s="7" t="s">
        <v>46</v>
      </c>
      <c r="F1748" s="7" t="s">
        <v>70</v>
      </c>
      <c r="G1748" s="7" t="s">
        <v>50</v>
      </c>
      <c r="H1748" s="7" t="s">
        <v>50</v>
      </c>
      <c r="I1748" s="7" t="s">
        <v>50</v>
      </c>
      <c r="J1748" s="6">
        <v>45511</v>
      </c>
      <c r="K1748" s="7" t="s">
        <v>50</v>
      </c>
      <c r="L1748" s="7" t="s">
        <v>467</v>
      </c>
      <c r="M1748" s="7" t="s">
        <v>17247</v>
      </c>
      <c r="N1748" s="7" t="s">
        <v>17248</v>
      </c>
      <c r="O1748" s="7" t="s">
        <v>17249</v>
      </c>
      <c r="P1748" s="5">
        <v>39806</v>
      </c>
      <c r="Q1748" s="7" t="s">
        <v>105</v>
      </c>
      <c r="R1748" s="34" t="s">
        <v>17250</v>
      </c>
      <c r="S1748" s="31" t="s">
        <v>50</v>
      </c>
      <c r="T1748" s="7" t="s">
        <v>50</v>
      </c>
      <c r="U1748" s="7" t="s">
        <v>17251</v>
      </c>
      <c r="V1748" s="7">
        <v>3089998</v>
      </c>
      <c r="W1748" s="7" t="s">
        <v>60</v>
      </c>
      <c r="X1748" s="7">
        <v>3089998</v>
      </c>
      <c r="Y1748" s="7" t="s">
        <v>467</v>
      </c>
      <c r="Z1748" s="7">
        <v>1</v>
      </c>
      <c r="AA1748" s="7">
        <v>3089998</v>
      </c>
      <c r="AB1748" s="7" t="s">
        <v>60</v>
      </c>
      <c r="AC1748" s="7">
        <v>3089998</v>
      </c>
      <c r="AD1748" s="7" t="s">
        <v>467</v>
      </c>
      <c r="AE1748" s="7">
        <v>3089998</v>
      </c>
      <c r="AF1748" s="7" t="s">
        <v>60</v>
      </c>
      <c r="AG1748" s="7">
        <v>3089998</v>
      </c>
      <c r="AH1748" s="7">
        <v>3089998</v>
      </c>
      <c r="AI1748" s="7" t="s">
        <v>60</v>
      </c>
      <c r="AJ1748" s="7">
        <v>3089998</v>
      </c>
      <c r="AK1748" s="7" t="s">
        <v>50</v>
      </c>
      <c r="AL1748" s="7" t="s">
        <v>50</v>
      </c>
      <c r="AM1748" s="7" t="s">
        <v>17252</v>
      </c>
      <c r="AN1748" s="7" t="s">
        <v>4746</v>
      </c>
      <c r="AO1748" s="7" t="s">
        <v>50</v>
      </c>
      <c r="AP1748" s="7" t="s">
        <v>50</v>
      </c>
      <c r="AQ1748" s="22" t="s">
        <v>17253</v>
      </c>
      <c r="AR1748" s="7" t="s">
        <v>255</v>
      </c>
    </row>
    <row r="1749" spans="1:44" ht="15" thickBot="1">
      <c r="A1749" s="10" t="s">
        <v>4400</v>
      </c>
      <c r="B1749" s="11">
        <v>2580</v>
      </c>
      <c r="C1749" s="12">
        <v>44517</v>
      </c>
      <c r="D1749" s="13" t="s">
        <v>45</v>
      </c>
      <c r="E1749" s="13" t="s">
        <v>46</v>
      </c>
      <c r="F1749" s="13" t="s">
        <v>70</v>
      </c>
      <c r="G1749" s="13" t="s">
        <v>50</v>
      </c>
      <c r="H1749" s="13" t="s">
        <v>50</v>
      </c>
      <c r="I1749" s="13" t="s">
        <v>50</v>
      </c>
      <c r="J1749" s="12">
        <v>45513</v>
      </c>
      <c r="K1749" s="13" t="s">
        <v>50</v>
      </c>
      <c r="L1749" s="13" t="s">
        <v>467</v>
      </c>
      <c r="M1749" s="13" t="s">
        <v>4401</v>
      </c>
      <c r="N1749" s="13" t="s">
        <v>4402</v>
      </c>
      <c r="O1749" s="13" t="s">
        <v>4403</v>
      </c>
      <c r="P1749" s="11">
        <v>40003</v>
      </c>
      <c r="Q1749" s="13" t="s">
        <v>245</v>
      </c>
      <c r="R1749" s="33" t="s">
        <v>4404</v>
      </c>
      <c r="S1749" s="30" t="s">
        <v>50</v>
      </c>
      <c r="T1749" s="13" t="s">
        <v>4405</v>
      </c>
      <c r="U1749" s="13" t="s">
        <v>4406</v>
      </c>
      <c r="V1749" s="13">
        <v>600000000</v>
      </c>
      <c r="W1749" s="13" t="s">
        <v>2946</v>
      </c>
      <c r="X1749" s="13">
        <v>439617</v>
      </c>
      <c r="Y1749" s="13" t="s">
        <v>467</v>
      </c>
      <c r="Z1749" s="13">
        <v>2</v>
      </c>
      <c r="AA1749" s="13">
        <v>600000000</v>
      </c>
      <c r="AB1749" s="13" t="s">
        <v>2946</v>
      </c>
      <c r="AC1749" s="13">
        <v>439617</v>
      </c>
      <c r="AD1749" s="13" t="s">
        <v>467</v>
      </c>
      <c r="AE1749" s="13">
        <v>2600000000</v>
      </c>
      <c r="AF1749" s="13" t="s">
        <v>2946</v>
      </c>
      <c r="AG1749" s="13">
        <v>1851199</v>
      </c>
      <c r="AH1749" s="13">
        <v>2600000000</v>
      </c>
      <c r="AI1749" s="13" t="s">
        <v>2946</v>
      </c>
      <c r="AJ1749" s="13">
        <v>1851199</v>
      </c>
      <c r="AK1749" s="13" t="s">
        <v>4407</v>
      </c>
      <c r="AL1749" s="13" t="s">
        <v>50</v>
      </c>
      <c r="AM1749" s="13" t="s">
        <v>4408</v>
      </c>
      <c r="AN1749" s="13" t="s">
        <v>66</v>
      </c>
      <c r="AO1749" s="13" t="s">
        <v>50</v>
      </c>
      <c r="AP1749" s="13" t="s">
        <v>50</v>
      </c>
      <c r="AQ1749" s="21" t="s">
        <v>17254</v>
      </c>
      <c r="AR1749" s="13" t="s">
        <v>255</v>
      </c>
    </row>
    <row r="1750" spans="1:44" ht="15" thickBot="1">
      <c r="A1750" s="4" t="s">
        <v>17255</v>
      </c>
      <c r="B1750" s="7" t="s">
        <v>50</v>
      </c>
      <c r="C1750" s="6">
        <v>35796</v>
      </c>
      <c r="D1750" s="7" t="s">
        <v>45</v>
      </c>
      <c r="E1750" s="7" t="s">
        <v>50</v>
      </c>
      <c r="F1750" s="7" t="s">
        <v>70</v>
      </c>
      <c r="G1750" s="7" t="s">
        <v>50</v>
      </c>
      <c r="H1750" s="7" t="s">
        <v>50</v>
      </c>
      <c r="I1750" s="7" t="s">
        <v>50</v>
      </c>
      <c r="J1750" s="6">
        <v>45506</v>
      </c>
      <c r="K1750" s="7" t="s">
        <v>50</v>
      </c>
      <c r="L1750" s="7" t="s">
        <v>290</v>
      </c>
      <c r="M1750" s="7" t="s">
        <v>17256</v>
      </c>
      <c r="N1750" s="7" t="s">
        <v>17257</v>
      </c>
      <c r="O1750" s="7" t="s">
        <v>17258</v>
      </c>
      <c r="P1750" s="5">
        <v>40300</v>
      </c>
      <c r="Q1750" s="7" t="s">
        <v>397</v>
      </c>
      <c r="R1750" s="34" t="s">
        <v>17259</v>
      </c>
      <c r="S1750" s="31" t="s">
        <v>50</v>
      </c>
      <c r="T1750" s="7" t="s">
        <v>50</v>
      </c>
      <c r="U1750" s="7" t="s">
        <v>50</v>
      </c>
      <c r="V1750" s="7">
        <v>10000000</v>
      </c>
      <c r="W1750" s="7" t="s">
        <v>60</v>
      </c>
      <c r="X1750" s="7">
        <v>10000000</v>
      </c>
      <c r="Y1750" s="7" t="s">
        <v>171</v>
      </c>
      <c r="Z1750" s="7">
        <v>1</v>
      </c>
      <c r="AA1750" s="7">
        <v>10000000</v>
      </c>
      <c r="AB1750" s="7" t="s">
        <v>60</v>
      </c>
      <c r="AC1750" s="7">
        <v>10000000</v>
      </c>
      <c r="AD1750" s="7" t="s">
        <v>290</v>
      </c>
      <c r="AE1750" s="7">
        <v>10000000</v>
      </c>
      <c r="AF1750" s="7" t="s">
        <v>60</v>
      </c>
      <c r="AG1750" s="7">
        <v>10000000</v>
      </c>
      <c r="AH1750" s="7">
        <v>10000000</v>
      </c>
      <c r="AI1750" s="7" t="s">
        <v>60</v>
      </c>
      <c r="AJ1750" s="7">
        <v>10000000</v>
      </c>
      <c r="AK1750" s="7" t="s">
        <v>17260</v>
      </c>
      <c r="AL1750" s="7" t="s">
        <v>50</v>
      </c>
      <c r="AM1750" s="7" t="s">
        <v>17261</v>
      </c>
      <c r="AN1750" s="7" t="s">
        <v>5019</v>
      </c>
      <c r="AO1750" s="7" t="s">
        <v>17262</v>
      </c>
      <c r="AP1750" s="22" t="s">
        <v>17263</v>
      </c>
      <c r="AQ1750" s="7" t="s">
        <v>50</v>
      </c>
      <c r="AR1750" s="7" t="s">
        <v>50</v>
      </c>
    </row>
    <row r="1751" spans="1:44" ht="15" thickBot="1">
      <c r="A1751" s="10" t="s">
        <v>17264</v>
      </c>
      <c r="B1751" s="13">
        <v>890</v>
      </c>
      <c r="C1751" s="12">
        <v>44562</v>
      </c>
      <c r="D1751" s="13" t="s">
        <v>45</v>
      </c>
      <c r="E1751" s="13" t="s">
        <v>46</v>
      </c>
      <c r="F1751" s="13" t="s">
        <v>70</v>
      </c>
      <c r="G1751" s="26" t="s">
        <v>54946</v>
      </c>
      <c r="H1751" s="13" t="s">
        <v>1112</v>
      </c>
      <c r="I1751" s="13" t="s">
        <v>50</v>
      </c>
      <c r="J1751" s="12">
        <v>45507</v>
      </c>
      <c r="K1751" s="13" t="s">
        <v>50</v>
      </c>
      <c r="L1751" s="13" t="s">
        <v>467</v>
      </c>
      <c r="M1751" s="13" t="s">
        <v>17265</v>
      </c>
      <c r="N1751" s="13" t="s">
        <v>75</v>
      </c>
      <c r="O1751" s="13" t="s">
        <v>17266</v>
      </c>
      <c r="P1751" s="11">
        <v>40385</v>
      </c>
      <c r="Q1751" s="13" t="s">
        <v>77</v>
      </c>
      <c r="R1751" s="33" t="s">
        <v>17267</v>
      </c>
      <c r="S1751" s="33" t="s">
        <v>17268</v>
      </c>
      <c r="T1751" s="13" t="s">
        <v>17269</v>
      </c>
      <c r="U1751" s="13" t="s">
        <v>50</v>
      </c>
      <c r="V1751" s="13" t="s">
        <v>50</v>
      </c>
      <c r="W1751" s="13" t="s">
        <v>50</v>
      </c>
      <c r="X1751" s="13" t="s">
        <v>50</v>
      </c>
      <c r="Y1751" s="13" t="s">
        <v>467</v>
      </c>
      <c r="Z1751" s="13">
        <v>2</v>
      </c>
      <c r="AA1751" s="13" t="s">
        <v>50</v>
      </c>
      <c r="AB1751" s="13" t="s">
        <v>50</v>
      </c>
      <c r="AC1751" s="13" t="s">
        <v>50</v>
      </c>
      <c r="AD1751" s="13" t="s">
        <v>467</v>
      </c>
      <c r="AE1751" s="13" t="s">
        <v>50</v>
      </c>
      <c r="AF1751" s="13" t="s">
        <v>50</v>
      </c>
      <c r="AG1751" s="13" t="s">
        <v>50</v>
      </c>
      <c r="AH1751" s="13" t="s">
        <v>50</v>
      </c>
      <c r="AI1751" s="13" t="s">
        <v>50</v>
      </c>
      <c r="AJ1751" s="13" t="s">
        <v>50</v>
      </c>
      <c r="AK1751" s="13" t="s">
        <v>17270</v>
      </c>
      <c r="AL1751" s="13" t="s">
        <v>50</v>
      </c>
      <c r="AM1751" s="13" t="s">
        <v>17271</v>
      </c>
      <c r="AN1751" s="13" t="s">
        <v>66</v>
      </c>
      <c r="AO1751" s="13" t="s">
        <v>17272</v>
      </c>
      <c r="AP1751" s="14" t="s">
        <v>17273</v>
      </c>
      <c r="AQ1751" s="13" t="s">
        <v>50</v>
      </c>
      <c r="AR1751" s="13" t="s">
        <v>50</v>
      </c>
    </row>
    <row r="1752" spans="1:44" ht="15" thickBot="1">
      <c r="A1752" s="4" t="s">
        <v>17274</v>
      </c>
      <c r="B1752" s="5">
        <v>5829</v>
      </c>
      <c r="C1752" s="6">
        <v>43831</v>
      </c>
      <c r="D1752" s="7" t="s">
        <v>45</v>
      </c>
      <c r="E1752" s="7" t="s">
        <v>46</v>
      </c>
      <c r="F1752" s="7" t="s">
        <v>70</v>
      </c>
      <c r="G1752" s="27" t="s">
        <v>54945</v>
      </c>
      <c r="H1752" s="7" t="s">
        <v>1998</v>
      </c>
      <c r="I1752" s="7" t="s">
        <v>50</v>
      </c>
      <c r="J1752" s="6">
        <v>45511</v>
      </c>
      <c r="K1752" s="7" t="s">
        <v>50</v>
      </c>
      <c r="L1752" s="7" t="s">
        <v>131</v>
      </c>
      <c r="M1752" s="7" t="s">
        <v>17275</v>
      </c>
      <c r="N1752" s="7" t="s">
        <v>4752</v>
      </c>
      <c r="O1752" s="7" t="s">
        <v>17276</v>
      </c>
      <c r="P1752" s="5">
        <v>40584</v>
      </c>
      <c r="Q1752" s="7" t="s">
        <v>166</v>
      </c>
      <c r="R1752" s="34" t="s">
        <v>17277</v>
      </c>
      <c r="S1752" s="34" t="s">
        <v>17278</v>
      </c>
      <c r="T1752" s="7" t="s">
        <v>17279</v>
      </c>
      <c r="U1752" s="7" t="s">
        <v>17280</v>
      </c>
      <c r="V1752" s="7">
        <v>250000</v>
      </c>
      <c r="W1752" s="7" t="s">
        <v>60</v>
      </c>
      <c r="X1752" s="7">
        <v>250000</v>
      </c>
      <c r="Y1752" s="7" t="s">
        <v>50</v>
      </c>
      <c r="Z1752" s="7">
        <v>1</v>
      </c>
      <c r="AA1752" s="7" t="s">
        <v>50</v>
      </c>
      <c r="AB1752" s="7" t="s">
        <v>50</v>
      </c>
      <c r="AC1752" s="7" t="s">
        <v>50</v>
      </c>
      <c r="AD1752" s="7" t="s">
        <v>50</v>
      </c>
      <c r="AE1752" s="7" t="s">
        <v>50</v>
      </c>
      <c r="AF1752" s="7" t="s">
        <v>50</v>
      </c>
      <c r="AG1752" s="7" t="s">
        <v>50</v>
      </c>
      <c r="AH1752" s="7">
        <v>250000</v>
      </c>
      <c r="AI1752" s="7" t="s">
        <v>60</v>
      </c>
      <c r="AJ1752" s="7">
        <v>250000</v>
      </c>
      <c r="AK1752" s="7" t="s">
        <v>50</v>
      </c>
      <c r="AL1752" s="7" t="s">
        <v>50</v>
      </c>
      <c r="AM1752" s="7" t="s">
        <v>17281</v>
      </c>
      <c r="AN1752" s="7" t="s">
        <v>66</v>
      </c>
      <c r="AO1752" s="7" t="s">
        <v>17282</v>
      </c>
      <c r="AP1752" s="22" t="s">
        <v>17283</v>
      </c>
      <c r="AQ1752" s="22" t="s">
        <v>17284</v>
      </c>
      <c r="AR1752" s="7" t="s">
        <v>50</v>
      </c>
    </row>
    <row r="1753" spans="1:44" ht="15" thickBot="1">
      <c r="A1753" s="10" t="s">
        <v>17285</v>
      </c>
      <c r="B1753" s="13" t="s">
        <v>50</v>
      </c>
      <c r="C1753" s="12">
        <v>44562</v>
      </c>
      <c r="D1753" s="13" t="s">
        <v>45</v>
      </c>
      <c r="E1753" s="13" t="s">
        <v>46</v>
      </c>
      <c r="F1753" s="13" t="s">
        <v>70</v>
      </c>
      <c r="G1753" s="27" t="s">
        <v>54945</v>
      </c>
      <c r="H1753" s="13" t="s">
        <v>50</v>
      </c>
      <c r="I1753" s="13" t="s">
        <v>50</v>
      </c>
      <c r="J1753" s="12">
        <v>45505</v>
      </c>
      <c r="K1753" s="13" t="s">
        <v>50</v>
      </c>
      <c r="L1753" s="13" t="s">
        <v>467</v>
      </c>
      <c r="M1753" s="13" t="s">
        <v>4250</v>
      </c>
      <c r="N1753" s="13" t="s">
        <v>6508</v>
      </c>
      <c r="O1753" s="13" t="s">
        <v>17286</v>
      </c>
      <c r="P1753" s="11">
        <v>40779</v>
      </c>
      <c r="Q1753" s="13" t="s">
        <v>360</v>
      </c>
      <c r="R1753" s="33" t="s">
        <v>17287</v>
      </c>
      <c r="S1753" s="33" t="s">
        <v>17288</v>
      </c>
      <c r="T1753" s="13" t="s">
        <v>50</v>
      </c>
      <c r="U1753" s="13" t="s">
        <v>50</v>
      </c>
      <c r="V1753" s="13">
        <v>440000</v>
      </c>
      <c r="W1753" s="13" t="s">
        <v>139</v>
      </c>
      <c r="X1753" s="13">
        <v>565649</v>
      </c>
      <c r="Y1753" s="13" t="s">
        <v>467</v>
      </c>
      <c r="Z1753" s="13">
        <v>1</v>
      </c>
      <c r="AA1753" s="13">
        <v>440000</v>
      </c>
      <c r="AB1753" s="13" t="s">
        <v>139</v>
      </c>
      <c r="AC1753" s="13">
        <v>565649</v>
      </c>
      <c r="AD1753" s="13" t="s">
        <v>467</v>
      </c>
      <c r="AE1753" s="13">
        <v>440000</v>
      </c>
      <c r="AF1753" s="13" t="s">
        <v>139</v>
      </c>
      <c r="AG1753" s="13">
        <v>565649</v>
      </c>
      <c r="AH1753" s="13">
        <v>440000</v>
      </c>
      <c r="AI1753" s="13" t="s">
        <v>139</v>
      </c>
      <c r="AJ1753" s="13">
        <v>565649</v>
      </c>
      <c r="AK1753" s="13" t="s">
        <v>17289</v>
      </c>
      <c r="AL1753" s="13" t="s">
        <v>50</v>
      </c>
      <c r="AM1753" s="13" t="s">
        <v>17290</v>
      </c>
      <c r="AN1753" s="13" t="s">
        <v>253</v>
      </c>
      <c r="AO1753" s="13" t="s">
        <v>17291</v>
      </c>
      <c r="AP1753" s="21" t="s">
        <v>17292</v>
      </c>
      <c r="AQ1753" s="13" t="s">
        <v>50</v>
      </c>
      <c r="AR1753" s="13" t="s">
        <v>50</v>
      </c>
    </row>
    <row r="1754" spans="1:44" ht="15" thickBot="1">
      <c r="A1754" s="4" t="s">
        <v>17293</v>
      </c>
      <c r="B1754" s="7">
        <v>156</v>
      </c>
      <c r="C1754" s="6">
        <v>45243</v>
      </c>
      <c r="D1754" s="7" t="s">
        <v>45</v>
      </c>
      <c r="E1754" s="7" t="s">
        <v>46</v>
      </c>
      <c r="F1754" s="7" t="s">
        <v>70</v>
      </c>
      <c r="G1754" s="27" t="s">
        <v>54945</v>
      </c>
      <c r="H1754" s="7" t="s">
        <v>50</v>
      </c>
      <c r="I1754" s="7" t="s">
        <v>50</v>
      </c>
      <c r="J1754" s="6">
        <v>45511</v>
      </c>
      <c r="K1754" s="7" t="s">
        <v>50</v>
      </c>
      <c r="L1754" s="7" t="s">
        <v>1624</v>
      </c>
      <c r="M1754" s="7" t="s">
        <v>17294</v>
      </c>
      <c r="N1754" s="7" t="s">
        <v>17295</v>
      </c>
      <c r="O1754" s="7" t="s">
        <v>17296</v>
      </c>
      <c r="P1754" s="5">
        <v>41376</v>
      </c>
      <c r="Q1754" s="7" t="s">
        <v>6089</v>
      </c>
      <c r="R1754" s="34" t="s">
        <v>17297</v>
      </c>
      <c r="S1754" s="34" t="s">
        <v>17298</v>
      </c>
      <c r="T1754" s="7" t="s">
        <v>17299</v>
      </c>
      <c r="U1754" s="7">
        <v>7342594800</v>
      </c>
      <c r="V1754" s="7">
        <v>400000</v>
      </c>
      <c r="W1754" s="7" t="s">
        <v>60</v>
      </c>
      <c r="X1754" s="7">
        <v>400000</v>
      </c>
      <c r="Y1754" s="7" t="s">
        <v>467</v>
      </c>
      <c r="Z1754" s="7">
        <v>1</v>
      </c>
      <c r="AA1754" s="7">
        <v>400000</v>
      </c>
      <c r="AB1754" s="7" t="s">
        <v>60</v>
      </c>
      <c r="AC1754" s="7">
        <v>400000</v>
      </c>
      <c r="AD1754" s="7" t="s">
        <v>1624</v>
      </c>
      <c r="AE1754" s="7">
        <v>400000</v>
      </c>
      <c r="AF1754" s="7" t="s">
        <v>60</v>
      </c>
      <c r="AG1754" s="7">
        <v>400000</v>
      </c>
      <c r="AH1754" s="7">
        <v>400000</v>
      </c>
      <c r="AI1754" s="7" t="s">
        <v>60</v>
      </c>
      <c r="AJ1754" s="7">
        <v>400000</v>
      </c>
      <c r="AK1754" s="7" t="s">
        <v>17300</v>
      </c>
      <c r="AL1754" s="7" t="s">
        <v>50</v>
      </c>
      <c r="AM1754" s="7" t="s">
        <v>17301</v>
      </c>
      <c r="AN1754" s="7" t="s">
        <v>66</v>
      </c>
      <c r="AO1754" s="7" t="s">
        <v>17299</v>
      </c>
      <c r="AP1754" s="8" t="s">
        <v>17302</v>
      </c>
      <c r="AQ1754" s="7" t="s">
        <v>50</v>
      </c>
      <c r="AR1754" s="7" t="s">
        <v>50</v>
      </c>
    </row>
    <row r="1755" spans="1:44" ht="15" thickBot="1">
      <c r="A1755" s="10" t="s">
        <v>17303</v>
      </c>
      <c r="B1755" s="13" t="s">
        <v>50</v>
      </c>
      <c r="C1755" s="12">
        <v>38353</v>
      </c>
      <c r="D1755" s="13" t="s">
        <v>45</v>
      </c>
      <c r="E1755" s="13" t="s">
        <v>50</v>
      </c>
      <c r="F1755" s="13" t="s">
        <v>70</v>
      </c>
      <c r="G1755" s="26" t="s">
        <v>54946</v>
      </c>
      <c r="H1755" s="13" t="s">
        <v>2081</v>
      </c>
      <c r="I1755" s="13" t="s">
        <v>50</v>
      </c>
      <c r="J1755" s="12">
        <v>45509</v>
      </c>
      <c r="K1755" s="13" t="s">
        <v>116</v>
      </c>
      <c r="L1755" s="13" t="s">
        <v>52</v>
      </c>
      <c r="M1755" s="13" t="s">
        <v>17304</v>
      </c>
      <c r="N1755" s="13" t="s">
        <v>17305</v>
      </c>
      <c r="O1755" s="13" t="s">
        <v>17306</v>
      </c>
      <c r="P1755" s="11">
        <v>41390</v>
      </c>
      <c r="Q1755" s="13" t="s">
        <v>1116</v>
      </c>
      <c r="R1755" s="33" t="s">
        <v>17307</v>
      </c>
      <c r="S1755" s="33" t="s">
        <v>17308</v>
      </c>
      <c r="T1755" s="13" t="s">
        <v>50</v>
      </c>
      <c r="U1755" s="13" t="s">
        <v>17309</v>
      </c>
      <c r="V1755" s="13">
        <v>650000</v>
      </c>
      <c r="W1755" s="13" t="s">
        <v>60</v>
      </c>
      <c r="X1755" s="13">
        <v>650000</v>
      </c>
      <c r="Y1755" s="13" t="s">
        <v>50</v>
      </c>
      <c r="Z1755" s="13">
        <v>3</v>
      </c>
      <c r="AA1755" s="13" t="s">
        <v>50</v>
      </c>
      <c r="AB1755" s="13" t="s">
        <v>50</v>
      </c>
      <c r="AC1755" s="13" t="s">
        <v>50</v>
      </c>
      <c r="AD1755" s="13" t="s">
        <v>50</v>
      </c>
      <c r="AE1755" s="13" t="s">
        <v>50</v>
      </c>
      <c r="AF1755" s="13" t="s">
        <v>50</v>
      </c>
      <c r="AG1755" s="13" t="s">
        <v>50</v>
      </c>
      <c r="AH1755" s="13">
        <v>5529178</v>
      </c>
      <c r="AI1755" s="13" t="s">
        <v>60</v>
      </c>
      <c r="AJ1755" s="13">
        <v>5529178</v>
      </c>
      <c r="AK1755" s="13" t="s">
        <v>17310</v>
      </c>
      <c r="AL1755" s="13" t="s">
        <v>50</v>
      </c>
      <c r="AM1755" s="13" t="s">
        <v>17311</v>
      </c>
      <c r="AN1755" s="13" t="s">
        <v>66</v>
      </c>
      <c r="AO1755" s="13" t="s">
        <v>17312</v>
      </c>
      <c r="AP1755" s="21" t="s">
        <v>17313</v>
      </c>
      <c r="AQ1755" s="13" t="s">
        <v>50</v>
      </c>
      <c r="AR1755" s="13" t="s">
        <v>50</v>
      </c>
    </row>
    <row r="1756" spans="1:44" ht="15" thickBot="1">
      <c r="A1756" s="4" t="s">
        <v>17314</v>
      </c>
      <c r="B1756" s="7" t="s">
        <v>50</v>
      </c>
      <c r="C1756" s="6">
        <v>40909</v>
      </c>
      <c r="D1756" s="7" t="s">
        <v>45</v>
      </c>
      <c r="E1756" s="7" t="s">
        <v>46</v>
      </c>
      <c r="F1756" s="7" t="s">
        <v>70</v>
      </c>
      <c r="G1756" s="26" t="s">
        <v>54946</v>
      </c>
      <c r="H1756" s="7" t="s">
        <v>50</v>
      </c>
      <c r="I1756" s="7" t="s">
        <v>50</v>
      </c>
      <c r="J1756" s="6">
        <v>45510</v>
      </c>
      <c r="K1756" s="7" t="s">
        <v>116</v>
      </c>
      <c r="L1756" s="7" t="s">
        <v>178</v>
      </c>
      <c r="M1756" s="7" t="s">
        <v>17315</v>
      </c>
      <c r="N1756" s="7" t="s">
        <v>1114</v>
      </c>
      <c r="O1756" s="7" t="s">
        <v>17316</v>
      </c>
      <c r="P1756" s="5">
        <v>41596</v>
      </c>
      <c r="Q1756" s="7" t="s">
        <v>1116</v>
      </c>
      <c r="R1756" s="34" t="s">
        <v>17317</v>
      </c>
      <c r="S1756" s="34" t="s">
        <v>17318</v>
      </c>
      <c r="T1756" s="7" t="s">
        <v>50</v>
      </c>
      <c r="U1756" s="7" t="s">
        <v>17319</v>
      </c>
      <c r="V1756" s="7">
        <v>1273000</v>
      </c>
      <c r="W1756" s="7" t="s">
        <v>60</v>
      </c>
      <c r="X1756" s="7">
        <v>1273000</v>
      </c>
      <c r="Y1756" s="7" t="s">
        <v>50</v>
      </c>
      <c r="Z1756" s="7">
        <v>3</v>
      </c>
      <c r="AA1756" s="7">
        <v>1273000</v>
      </c>
      <c r="AB1756" s="7" t="s">
        <v>60</v>
      </c>
      <c r="AC1756" s="7">
        <v>1273000</v>
      </c>
      <c r="AD1756" s="7" t="s">
        <v>178</v>
      </c>
      <c r="AE1756" s="7">
        <v>3345248</v>
      </c>
      <c r="AF1756" s="7" t="s">
        <v>60</v>
      </c>
      <c r="AG1756" s="7">
        <v>3345248</v>
      </c>
      <c r="AH1756" s="7">
        <v>3345248</v>
      </c>
      <c r="AI1756" s="7" t="s">
        <v>60</v>
      </c>
      <c r="AJ1756" s="7">
        <v>3345248</v>
      </c>
      <c r="AK1756" s="7" t="s">
        <v>50</v>
      </c>
      <c r="AL1756" s="7" t="s">
        <v>50</v>
      </c>
      <c r="AM1756" s="7" t="s">
        <v>17320</v>
      </c>
      <c r="AN1756" s="7" t="s">
        <v>66</v>
      </c>
      <c r="AO1756" s="7" t="s">
        <v>17321</v>
      </c>
      <c r="AP1756" s="8" t="s">
        <v>17322</v>
      </c>
      <c r="AQ1756" s="7" t="s">
        <v>50</v>
      </c>
      <c r="AR1756" s="7" t="s">
        <v>50</v>
      </c>
    </row>
    <row r="1757" spans="1:44" ht="15" thickBot="1">
      <c r="A1757" s="10" t="s">
        <v>17323</v>
      </c>
      <c r="B1757" s="13" t="s">
        <v>50</v>
      </c>
      <c r="C1757" s="12">
        <v>45292</v>
      </c>
      <c r="D1757" s="13" t="s">
        <v>45</v>
      </c>
      <c r="E1757" s="13" t="s">
        <v>46</v>
      </c>
      <c r="F1757" s="13" t="s">
        <v>70</v>
      </c>
      <c r="G1757" s="13" t="s">
        <v>50</v>
      </c>
      <c r="H1757" s="13" t="s">
        <v>50</v>
      </c>
      <c r="I1757" s="13" t="s">
        <v>50</v>
      </c>
      <c r="J1757" s="12">
        <v>45512</v>
      </c>
      <c r="K1757" s="13" t="s">
        <v>50</v>
      </c>
      <c r="L1757" s="13" t="s">
        <v>467</v>
      </c>
      <c r="M1757" s="13" t="s">
        <v>6066</v>
      </c>
      <c r="N1757" s="13" t="s">
        <v>17324</v>
      </c>
      <c r="O1757" s="13" t="s">
        <v>17325</v>
      </c>
      <c r="P1757" s="11">
        <v>41600</v>
      </c>
      <c r="Q1757" s="13" t="s">
        <v>2721</v>
      </c>
      <c r="R1757" s="30" t="s">
        <v>50</v>
      </c>
      <c r="S1757" s="30" t="s">
        <v>50</v>
      </c>
      <c r="T1757" s="13" t="s">
        <v>50</v>
      </c>
      <c r="U1757" s="13" t="s">
        <v>17326</v>
      </c>
      <c r="V1757" s="13">
        <v>3000000</v>
      </c>
      <c r="W1757" s="13" t="s">
        <v>60</v>
      </c>
      <c r="X1757" s="13">
        <v>3000000</v>
      </c>
      <c r="Y1757" s="13" t="s">
        <v>467</v>
      </c>
      <c r="Z1757" s="13">
        <v>1</v>
      </c>
      <c r="AA1757" s="13">
        <v>3000000</v>
      </c>
      <c r="AB1757" s="13" t="s">
        <v>60</v>
      </c>
      <c r="AC1757" s="13">
        <v>3000000</v>
      </c>
      <c r="AD1757" s="13" t="s">
        <v>467</v>
      </c>
      <c r="AE1757" s="13">
        <v>3000000</v>
      </c>
      <c r="AF1757" s="13" t="s">
        <v>60</v>
      </c>
      <c r="AG1757" s="13">
        <v>3000000</v>
      </c>
      <c r="AH1757" s="13">
        <v>3000000</v>
      </c>
      <c r="AI1757" s="13" t="s">
        <v>60</v>
      </c>
      <c r="AJ1757" s="13">
        <v>3000000</v>
      </c>
      <c r="AK1757" s="13" t="s">
        <v>50</v>
      </c>
      <c r="AL1757" s="13" t="s">
        <v>50</v>
      </c>
      <c r="AM1757" s="13" t="s">
        <v>17327</v>
      </c>
      <c r="AN1757" s="13" t="s">
        <v>66</v>
      </c>
      <c r="AO1757" s="13" t="s">
        <v>50</v>
      </c>
      <c r="AP1757" s="13" t="s">
        <v>50</v>
      </c>
      <c r="AQ1757" s="21" t="s">
        <v>17328</v>
      </c>
      <c r="AR1757" s="13" t="s">
        <v>255</v>
      </c>
    </row>
    <row r="1758" spans="1:44" ht="15" thickBot="1">
      <c r="A1758" s="4" t="s">
        <v>17329</v>
      </c>
      <c r="B1758" s="7" t="s">
        <v>50</v>
      </c>
      <c r="C1758" s="6">
        <v>44927</v>
      </c>
      <c r="D1758" s="7" t="s">
        <v>45</v>
      </c>
      <c r="E1758" s="7" t="s">
        <v>50</v>
      </c>
      <c r="F1758" s="7" t="s">
        <v>70</v>
      </c>
      <c r="G1758" s="26" t="s">
        <v>54946</v>
      </c>
      <c r="H1758" s="7" t="s">
        <v>50</v>
      </c>
      <c r="I1758" s="7" t="s">
        <v>50</v>
      </c>
      <c r="J1758" s="6">
        <v>45509</v>
      </c>
      <c r="K1758" s="7" t="s">
        <v>50</v>
      </c>
      <c r="L1758" s="7" t="s">
        <v>467</v>
      </c>
      <c r="M1758" s="7" t="s">
        <v>15303</v>
      </c>
      <c r="N1758" s="7" t="s">
        <v>3909</v>
      </c>
      <c r="O1758" s="7" t="s">
        <v>17330</v>
      </c>
      <c r="P1758" s="5">
        <v>41749</v>
      </c>
      <c r="Q1758" s="7" t="s">
        <v>245</v>
      </c>
      <c r="R1758" s="31" t="s">
        <v>50</v>
      </c>
      <c r="S1758" s="31" t="s">
        <v>50</v>
      </c>
      <c r="T1758" s="7" t="s">
        <v>50</v>
      </c>
      <c r="U1758" s="7" t="s">
        <v>50</v>
      </c>
      <c r="V1758" s="7">
        <v>10000000</v>
      </c>
      <c r="W1758" s="7" t="s">
        <v>2056</v>
      </c>
      <c r="X1758" s="7">
        <v>1401188</v>
      </c>
      <c r="Y1758" s="7" t="s">
        <v>467</v>
      </c>
      <c r="Z1758" s="7">
        <v>1</v>
      </c>
      <c r="AA1758" s="7">
        <v>10000000</v>
      </c>
      <c r="AB1758" s="7" t="s">
        <v>2056</v>
      </c>
      <c r="AC1758" s="7">
        <v>1401188</v>
      </c>
      <c r="AD1758" s="7" t="s">
        <v>467</v>
      </c>
      <c r="AE1758" s="7">
        <v>10000000</v>
      </c>
      <c r="AF1758" s="7" t="s">
        <v>2056</v>
      </c>
      <c r="AG1758" s="7">
        <v>1401188</v>
      </c>
      <c r="AH1758" s="7">
        <v>10000000</v>
      </c>
      <c r="AI1758" s="7" t="s">
        <v>2056</v>
      </c>
      <c r="AJ1758" s="7">
        <v>1401188</v>
      </c>
      <c r="AK1758" s="7" t="s">
        <v>17331</v>
      </c>
      <c r="AL1758" s="7" t="s">
        <v>50</v>
      </c>
      <c r="AM1758" s="7" t="s">
        <v>50</v>
      </c>
      <c r="AN1758" s="7" t="s">
        <v>50</v>
      </c>
      <c r="AO1758" s="7" t="s">
        <v>50</v>
      </c>
      <c r="AP1758" s="7" t="s">
        <v>50</v>
      </c>
      <c r="AQ1758" s="7" t="s">
        <v>50</v>
      </c>
      <c r="AR1758" s="7" t="s">
        <v>1186</v>
      </c>
    </row>
    <row r="1759" spans="1:44" ht="15" thickBot="1">
      <c r="A1759" s="10" t="s">
        <v>17332</v>
      </c>
      <c r="B1759" s="11">
        <v>2025</v>
      </c>
      <c r="C1759" s="13" t="s">
        <v>17333</v>
      </c>
      <c r="D1759" s="13" t="s">
        <v>45</v>
      </c>
      <c r="E1759" s="13" t="s">
        <v>46</v>
      </c>
      <c r="F1759" s="13" t="s">
        <v>70</v>
      </c>
      <c r="G1759" s="13" t="s">
        <v>145</v>
      </c>
      <c r="H1759" s="13" t="s">
        <v>1112</v>
      </c>
      <c r="I1759" s="13" t="s">
        <v>50</v>
      </c>
      <c r="J1759" s="12">
        <v>45505</v>
      </c>
      <c r="K1759" s="13" t="s">
        <v>72</v>
      </c>
      <c r="L1759" s="13" t="s">
        <v>131</v>
      </c>
      <c r="M1759" s="13" t="s">
        <v>17334</v>
      </c>
      <c r="N1759" s="13" t="s">
        <v>17335</v>
      </c>
      <c r="O1759" s="13" t="s">
        <v>17336</v>
      </c>
      <c r="P1759" s="11">
        <v>41978</v>
      </c>
      <c r="Q1759" s="13" t="s">
        <v>360</v>
      </c>
      <c r="R1759" s="33" t="s">
        <v>17337</v>
      </c>
      <c r="S1759" s="33" t="s">
        <v>17338</v>
      </c>
      <c r="T1759" s="13" t="s">
        <v>17339</v>
      </c>
      <c r="U1759" s="13" t="s">
        <v>17340</v>
      </c>
      <c r="V1759" s="13">
        <v>7000000</v>
      </c>
      <c r="W1759" s="13" t="s">
        <v>209</v>
      </c>
      <c r="X1759" s="13">
        <v>7550548</v>
      </c>
      <c r="Y1759" s="13" t="s">
        <v>50</v>
      </c>
      <c r="Z1759" s="13">
        <v>1</v>
      </c>
      <c r="AA1759" s="13" t="s">
        <v>50</v>
      </c>
      <c r="AB1759" s="13" t="s">
        <v>50</v>
      </c>
      <c r="AC1759" s="13" t="s">
        <v>50</v>
      </c>
      <c r="AD1759" s="13" t="s">
        <v>50</v>
      </c>
      <c r="AE1759" s="13" t="s">
        <v>50</v>
      </c>
      <c r="AF1759" s="13" t="s">
        <v>50</v>
      </c>
      <c r="AG1759" s="13" t="s">
        <v>50</v>
      </c>
      <c r="AH1759" s="13">
        <v>7000000</v>
      </c>
      <c r="AI1759" s="13" t="s">
        <v>209</v>
      </c>
      <c r="AJ1759" s="13">
        <v>7550548</v>
      </c>
      <c r="AK1759" s="13" t="s">
        <v>50</v>
      </c>
      <c r="AL1759" s="13" t="s">
        <v>50</v>
      </c>
      <c r="AM1759" s="13" t="s">
        <v>17341</v>
      </c>
      <c r="AN1759" s="13" t="s">
        <v>66</v>
      </c>
      <c r="AO1759" s="13" t="s">
        <v>17342</v>
      </c>
      <c r="AP1759" s="21" t="s">
        <v>17343</v>
      </c>
      <c r="AQ1759" s="13" t="s">
        <v>50</v>
      </c>
      <c r="AR1759" s="13" t="s">
        <v>50</v>
      </c>
    </row>
    <row r="1760" spans="1:44" ht="15" thickBot="1">
      <c r="A1760" s="4" t="s">
        <v>17344</v>
      </c>
      <c r="B1760" s="7" t="s">
        <v>50</v>
      </c>
      <c r="C1760" s="6">
        <v>44927</v>
      </c>
      <c r="D1760" s="7" t="s">
        <v>45</v>
      </c>
      <c r="E1760" s="7" t="s">
        <v>50</v>
      </c>
      <c r="F1760" s="7" t="s">
        <v>70</v>
      </c>
      <c r="G1760" s="7" t="s">
        <v>50</v>
      </c>
      <c r="H1760" s="7" t="s">
        <v>50</v>
      </c>
      <c r="I1760" s="7" t="s">
        <v>50</v>
      </c>
      <c r="J1760" s="6">
        <v>45509</v>
      </c>
      <c r="K1760" s="7" t="s">
        <v>50</v>
      </c>
      <c r="L1760" s="7" t="s">
        <v>467</v>
      </c>
      <c r="M1760" s="7" t="s">
        <v>17345</v>
      </c>
      <c r="N1760" s="7" t="s">
        <v>8405</v>
      </c>
      <c r="O1760" s="7" t="s">
        <v>17346</v>
      </c>
      <c r="P1760" s="5">
        <v>42277</v>
      </c>
      <c r="Q1760" s="7" t="s">
        <v>245</v>
      </c>
      <c r="R1760" s="31" t="s">
        <v>50</v>
      </c>
      <c r="S1760" s="31" t="s">
        <v>50</v>
      </c>
      <c r="T1760" s="7" t="s">
        <v>50</v>
      </c>
      <c r="U1760" s="7" t="s">
        <v>50</v>
      </c>
      <c r="V1760" s="7">
        <v>10000000</v>
      </c>
      <c r="W1760" s="7" t="s">
        <v>2056</v>
      </c>
      <c r="X1760" s="7">
        <v>1401188</v>
      </c>
      <c r="Y1760" s="7" t="s">
        <v>467</v>
      </c>
      <c r="Z1760" s="7">
        <v>1</v>
      </c>
      <c r="AA1760" s="7">
        <v>10000000</v>
      </c>
      <c r="AB1760" s="7" t="s">
        <v>2056</v>
      </c>
      <c r="AC1760" s="7">
        <v>1401188</v>
      </c>
      <c r="AD1760" s="7" t="s">
        <v>467</v>
      </c>
      <c r="AE1760" s="7">
        <v>10000000</v>
      </c>
      <c r="AF1760" s="7" t="s">
        <v>2056</v>
      </c>
      <c r="AG1760" s="7">
        <v>1401188</v>
      </c>
      <c r="AH1760" s="7">
        <v>10000000</v>
      </c>
      <c r="AI1760" s="7" t="s">
        <v>2056</v>
      </c>
      <c r="AJ1760" s="7">
        <v>1401188</v>
      </c>
      <c r="AK1760" s="7" t="s">
        <v>17347</v>
      </c>
      <c r="AL1760" s="7" t="s">
        <v>50</v>
      </c>
      <c r="AM1760" s="7" t="s">
        <v>50</v>
      </c>
      <c r="AN1760" s="7" t="s">
        <v>50</v>
      </c>
      <c r="AO1760" s="7" t="s">
        <v>50</v>
      </c>
      <c r="AP1760" s="7" t="s">
        <v>50</v>
      </c>
      <c r="AQ1760" s="7" t="s">
        <v>50</v>
      </c>
      <c r="AR1760" s="7" t="s">
        <v>1186</v>
      </c>
    </row>
    <row r="1761" spans="1:44" ht="15" thickBot="1">
      <c r="A1761" s="10" t="s">
        <v>17348</v>
      </c>
      <c r="B1761" s="13">
        <v>46</v>
      </c>
      <c r="C1761" s="12">
        <v>42736</v>
      </c>
      <c r="D1761" s="13" t="s">
        <v>45</v>
      </c>
      <c r="E1761" s="13" t="s">
        <v>50</v>
      </c>
      <c r="F1761" s="13" t="s">
        <v>47</v>
      </c>
      <c r="G1761" s="27" t="s">
        <v>54945</v>
      </c>
      <c r="H1761" s="13" t="s">
        <v>50</v>
      </c>
      <c r="I1761" s="13" t="s">
        <v>50</v>
      </c>
      <c r="J1761" s="12">
        <v>45510</v>
      </c>
      <c r="K1761" s="13" t="s">
        <v>50</v>
      </c>
      <c r="L1761" s="13" t="s">
        <v>62</v>
      </c>
      <c r="M1761" s="13" t="s">
        <v>50</v>
      </c>
      <c r="N1761" s="13" t="s">
        <v>987</v>
      </c>
      <c r="O1761" s="13" t="s">
        <v>17349</v>
      </c>
      <c r="P1761" s="11">
        <v>42401</v>
      </c>
      <c r="Q1761" s="13" t="s">
        <v>50</v>
      </c>
      <c r="R1761" s="33" t="s">
        <v>17350</v>
      </c>
      <c r="S1761" s="33" t="s">
        <v>17351</v>
      </c>
      <c r="T1761" s="13" t="s">
        <v>17352</v>
      </c>
      <c r="U1761" s="13" t="s">
        <v>17353</v>
      </c>
      <c r="V1761" s="13">
        <v>115350</v>
      </c>
      <c r="W1761" s="13" t="s">
        <v>1085</v>
      </c>
      <c r="X1761" s="13">
        <v>83476</v>
      </c>
      <c r="Y1761" s="13" t="s">
        <v>61</v>
      </c>
      <c r="Z1761" s="13">
        <v>2</v>
      </c>
      <c r="AA1761" s="13">
        <v>115350</v>
      </c>
      <c r="AB1761" s="13" t="s">
        <v>1085</v>
      </c>
      <c r="AC1761" s="13">
        <v>83476</v>
      </c>
      <c r="AD1761" s="13" t="s">
        <v>62</v>
      </c>
      <c r="AE1761" s="13">
        <v>483476</v>
      </c>
      <c r="AF1761" s="13" t="s">
        <v>60</v>
      </c>
      <c r="AG1761" s="13">
        <v>483476</v>
      </c>
      <c r="AH1761" s="13">
        <v>483476</v>
      </c>
      <c r="AI1761" s="13" t="s">
        <v>60</v>
      </c>
      <c r="AJ1761" s="13">
        <v>483476</v>
      </c>
      <c r="AK1761" s="13" t="s">
        <v>50</v>
      </c>
      <c r="AL1761" s="13" t="s">
        <v>50</v>
      </c>
      <c r="AM1761" s="13" t="s">
        <v>17354</v>
      </c>
      <c r="AN1761" s="13" t="s">
        <v>66</v>
      </c>
      <c r="AO1761" s="13" t="s">
        <v>17355</v>
      </c>
      <c r="AP1761" s="13" t="s">
        <v>50</v>
      </c>
      <c r="AQ1761" s="21" t="s">
        <v>17356</v>
      </c>
      <c r="AR1761" s="13" t="s">
        <v>50</v>
      </c>
    </row>
    <row r="1762" spans="1:44" ht="15" thickBot="1">
      <c r="A1762" s="4" t="s">
        <v>17357</v>
      </c>
      <c r="B1762" s="7">
        <v>124</v>
      </c>
      <c r="C1762" s="6">
        <v>43466</v>
      </c>
      <c r="D1762" s="7" t="s">
        <v>45</v>
      </c>
      <c r="E1762" s="7" t="s">
        <v>46</v>
      </c>
      <c r="F1762" s="7" t="s">
        <v>70</v>
      </c>
      <c r="G1762" s="27" t="s">
        <v>54945</v>
      </c>
      <c r="H1762" s="7" t="s">
        <v>50</v>
      </c>
      <c r="I1762" s="7" t="s">
        <v>50</v>
      </c>
      <c r="J1762" s="6">
        <v>45509</v>
      </c>
      <c r="K1762" s="7" t="s">
        <v>89</v>
      </c>
      <c r="L1762" s="7" t="s">
        <v>52</v>
      </c>
      <c r="M1762" s="7" t="s">
        <v>17358</v>
      </c>
      <c r="N1762" s="7" t="s">
        <v>3357</v>
      </c>
      <c r="O1762" s="7" t="s">
        <v>17359</v>
      </c>
      <c r="P1762" s="5">
        <v>42953</v>
      </c>
      <c r="Q1762" s="7" t="s">
        <v>135</v>
      </c>
      <c r="R1762" s="34" t="s">
        <v>17360</v>
      </c>
      <c r="S1762" s="34" t="s">
        <v>17361</v>
      </c>
      <c r="T1762" s="7" t="s">
        <v>17362</v>
      </c>
      <c r="U1762" s="7" t="s">
        <v>17363</v>
      </c>
      <c r="V1762" s="7">
        <v>10000</v>
      </c>
      <c r="W1762" s="7" t="s">
        <v>209</v>
      </c>
      <c r="X1762" s="7">
        <v>10908</v>
      </c>
      <c r="Y1762" s="7" t="s">
        <v>467</v>
      </c>
      <c r="Z1762" s="7">
        <v>3</v>
      </c>
      <c r="AA1762" s="7" t="s">
        <v>50</v>
      </c>
      <c r="AB1762" s="7" t="s">
        <v>50</v>
      </c>
      <c r="AC1762" s="7" t="s">
        <v>50</v>
      </c>
      <c r="AD1762" s="7" t="s">
        <v>467</v>
      </c>
      <c r="AE1762" s="7">
        <v>7000000</v>
      </c>
      <c r="AF1762" s="7" t="s">
        <v>9768</v>
      </c>
      <c r="AG1762" s="7">
        <v>469207</v>
      </c>
      <c r="AH1762" s="7">
        <v>480115</v>
      </c>
      <c r="AI1762" s="7" t="s">
        <v>60</v>
      </c>
      <c r="AJ1762" s="7">
        <v>480115</v>
      </c>
      <c r="AK1762" s="7" t="s">
        <v>17364</v>
      </c>
      <c r="AL1762" s="7" t="s">
        <v>50</v>
      </c>
      <c r="AM1762" s="7" t="s">
        <v>17365</v>
      </c>
      <c r="AN1762" s="7" t="s">
        <v>66</v>
      </c>
      <c r="AO1762" s="7" t="s">
        <v>17366</v>
      </c>
      <c r="AP1762" s="22" t="s">
        <v>17367</v>
      </c>
      <c r="AQ1762" s="7" t="s">
        <v>50</v>
      </c>
      <c r="AR1762" s="7" t="s">
        <v>50</v>
      </c>
    </row>
    <row r="1763" spans="1:44" ht="15" thickBot="1">
      <c r="A1763" s="10" t="s">
        <v>17368</v>
      </c>
      <c r="B1763" s="13" t="s">
        <v>50</v>
      </c>
      <c r="C1763" s="12">
        <v>43466</v>
      </c>
      <c r="D1763" s="13" t="s">
        <v>45</v>
      </c>
      <c r="E1763" s="13" t="s">
        <v>46</v>
      </c>
      <c r="F1763" s="13" t="s">
        <v>70</v>
      </c>
      <c r="G1763" s="26" t="s">
        <v>54946</v>
      </c>
      <c r="H1763" s="13" t="s">
        <v>50</v>
      </c>
      <c r="I1763" s="13" t="s">
        <v>50</v>
      </c>
      <c r="J1763" s="12">
        <v>45511</v>
      </c>
      <c r="K1763" s="13" t="s">
        <v>50</v>
      </c>
      <c r="L1763" s="13" t="s">
        <v>467</v>
      </c>
      <c r="M1763" s="13" t="s">
        <v>8583</v>
      </c>
      <c r="N1763" s="13" t="s">
        <v>17369</v>
      </c>
      <c r="O1763" s="13" t="s">
        <v>17370</v>
      </c>
      <c r="P1763" s="11">
        <v>43405</v>
      </c>
      <c r="Q1763" s="13" t="s">
        <v>245</v>
      </c>
      <c r="R1763" s="30" t="s">
        <v>50</v>
      </c>
      <c r="S1763" s="30" t="s">
        <v>50</v>
      </c>
      <c r="T1763" s="13" t="s">
        <v>50</v>
      </c>
      <c r="U1763" s="13" t="s">
        <v>50</v>
      </c>
      <c r="V1763" s="13">
        <v>20000000</v>
      </c>
      <c r="W1763" s="13" t="s">
        <v>2056</v>
      </c>
      <c r="X1763" s="13">
        <v>2785011</v>
      </c>
      <c r="Y1763" s="13" t="s">
        <v>467</v>
      </c>
      <c r="Z1763" s="13">
        <v>1</v>
      </c>
      <c r="AA1763" s="13">
        <v>20000000</v>
      </c>
      <c r="AB1763" s="13" t="s">
        <v>2056</v>
      </c>
      <c r="AC1763" s="13">
        <v>2785011</v>
      </c>
      <c r="AD1763" s="13" t="s">
        <v>467</v>
      </c>
      <c r="AE1763" s="13">
        <v>20000000</v>
      </c>
      <c r="AF1763" s="13" t="s">
        <v>2056</v>
      </c>
      <c r="AG1763" s="13">
        <v>2785011</v>
      </c>
      <c r="AH1763" s="13">
        <v>20000000</v>
      </c>
      <c r="AI1763" s="13" t="s">
        <v>2056</v>
      </c>
      <c r="AJ1763" s="13">
        <v>2785011</v>
      </c>
      <c r="AK1763" s="13" t="s">
        <v>5017</v>
      </c>
      <c r="AL1763" s="13" t="s">
        <v>50</v>
      </c>
      <c r="AM1763" s="13" t="s">
        <v>17371</v>
      </c>
      <c r="AN1763" s="13" t="s">
        <v>66</v>
      </c>
      <c r="AO1763" s="13" t="s">
        <v>50</v>
      </c>
      <c r="AP1763" s="13" t="s">
        <v>50</v>
      </c>
      <c r="AQ1763" s="21" t="s">
        <v>17372</v>
      </c>
      <c r="AR1763" s="13" t="s">
        <v>255</v>
      </c>
    </row>
    <row r="1764" spans="1:44" ht="15" thickBot="1">
      <c r="A1764" s="4" t="s">
        <v>17373</v>
      </c>
      <c r="B1764" s="7" t="s">
        <v>50</v>
      </c>
      <c r="C1764" s="6">
        <v>17533</v>
      </c>
      <c r="D1764" s="7" t="s">
        <v>45</v>
      </c>
      <c r="E1764" s="7" t="s">
        <v>1939</v>
      </c>
      <c r="F1764" s="7" t="s">
        <v>70</v>
      </c>
      <c r="G1764" s="7" t="s">
        <v>50</v>
      </c>
      <c r="H1764" s="7" t="s">
        <v>50</v>
      </c>
      <c r="I1764" s="7" t="s">
        <v>50</v>
      </c>
      <c r="J1764" s="6">
        <v>45505</v>
      </c>
      <c r="K1764" s="7" t="s">
        <v>50</v>
      </c>
      <c r="L1764" s="7" t="s">
        <v>52</v>
      </c>
      <c r="M1764" s="7" t="s">
        <v>50</v>
      </c>
      <c r="N1764" s="7" t="s">
        <v>17374</v>
      </c>
      <c r="O1764" s="7" t="s">
        <v>17375</v>
      </c>
      <c r="P1764" s="5">
        <v>43458</v>
      </c>
      <c r="Q1764" s="7" t="s">
        <v>105</v>
      </c>
      <c r="R1764" s="34" t="s">
        <v>17376</v>
      </c>
      <c r="S1764" s="34" t="s">
        <v>17377</v>
      </c>
      <c r="T1764" s="7" t="s">
        <v>17378</v>
      </c>
      <c r="U1764" s="7" t="s">
        <v>17379</v>
      </c>
      <c r="V1764" s="7">
        <v>2000000</v>
      </c>
      <c r="W1764" s="7" t="s">
        <v>60</v>
      </c>
      <c r="X1764" s="7">
        <v>2000000</v>
      </c>
      <c r="Y1764" s="7" t="s">
        <v>50</v>
      </c>
      <c r="Z1764" s="7">
        <v>1</v>
      </c>
      <c r="AA1764" s="7" t="s">
        <v>50</v>
      </c>
      <c r="AB1764" s="7" t="s">
        <v>50</v>
      </c>
      <c r="AC1764" s="7" t="s">
        <v>50</v>
      </c>
      <c r="AD1764" s="7" t="s">
        <v>50</v>
      </c>
      <c r="AE1764" s="7" t="s">
        <v>50</v>
      </c>
      <c r="AF1764" s="7" t="s">
        <v>50</v>
      </c>
      <c r="AG1764" s="7" t="s">
        <v>50</v>
      </c>
      <c r="AH1764" s="7">
        <v>2000000</v>
      </c>
      <c r="AI1764" s="7" t="s">
        <v>60</v>
      </c>
      <c r="AJ1764" s="7">
        <v>2000000</v>
      </c>
      <c r="AK1764" s="7" t="s">
        <v>17380</v>
      </c>
      <c r="AL1764" s="7" t="s">
        <v>50</v>
      </c>
      <c r="AM1764" s="7" t="s">
        <v>17381</v>
      </c>
      <c r="AN1764" s="7" t="s">
        <v>66</v>
      </c>
      <c r="AO1764" s="7" t="s">
        <v>17382</v>
      </c>
      <c r="AP1764" s="8" t="s">
        <v>17383</v>
      </c>
      <c r="AQ1764" s="7" t="s">
        <v>50</v>
      </c>
      <c r="AR1764" s="7" t="s">
        <v>50</v>
      </c>
    </row>
    <row r="1765" spans="1:44" ht="15" thickBot="1">
      <c r="A1765" s="10" t="s">
        <v>17384</v>
      </c>
      <c r="B1765" s="13" t="s">
        <v>50</v>
      </c>
      <c r="C1765" s="12">
        <v>45292</v>
      </c>
      <c r="D1765" s="13" t="s">
        <v>45</v>
      </c>
      <c r="E1765" s="13" t="s">
        <v>46</v>
      </c>
      <c r="F1765" s="13" t="s">
        <v>70</v>
      </c>
      <c r="G1765" s="13" t="s">
        <v>50</v>
      </c>
      <c r="H1765" s="13" t="s">
        <v>50</v>
      </c>
      <c r="I1765" s="13" t="s">
        <v>50</v>
      </c>
      <c r="J1765" s="12">
        <v>45509</v>
      </c>
      <c r="K1765" s="13" t="s">
        <v>50</v>
      </c>
      <c r="L1765" s="13" t="s">
        <v>467</v>
      </c>
      <c r="M1765" s="13" t="s">
        <v>17385</v>
      </c>
      <c r="N1765" s="13" t="s">
        <v>668</v>
      </c>
      <c r="O1765" s="13" t="s">
        <v>17386</v>
      </c>
      <c r="P1765" s="11">
        <v>43608</v>
      </c>
      <c r="Q1765" s="13" t="s">
        <v>670</v>
      </c>
      <c r="R1765" s="30" t="s">
        <v>50</v>
      </c>
      <c r="S1765" s="30" t="s">
        <v>50</v>
      </c>
      <c r="T1765" s="13" t="s">
        <v>50</v>
      </c>
      <c r="U1765" s="13" t="s">
        <v>17387</v>
      </c>
      <c r="V1765" s="13">
        <v>3149979</v>
      </c>
      <c r="W1765" s="13" t="s">
        <v>60</v>
      </c>
      <c r="X1765" s="13">
        <v>3149979</v>
      </c>
      <c r="Y1765" s="13" t="s">
        <v>467</v>
      </c>
      <c r="Z1765" s="13">
        <v>1</v>
      </c>
      <c r="AA1765" s="13">
        <v>3149979</v>
      </c>
      <c r="AB1765" s="13" t="s">
        <v>60</v>
      </c>
      <c r="AC1765" s="13">
        <v>3149979</v>
      </c>
      <c r="AD1765" s="13" t="s">
        <v>467</v>
      </c>
      <c r="AE1765" s="13">
        <v>3149979</v>
      </c>
      <c r="AF1765" s="13" t="s">
        <v>60</v>
      </c>
      <c r="AG1765" s="13">
        <v>3149979</v>
      </c>
      <c r="AH1765" s="13">
        <v>3149979</v>
      </c>
      <c r="AI1765" s="13" t="s">
        <v>60</v>
      </c>
      <c r="AJ1765" s="13">
        <v>3149979</v>
      </c>
      <c r="AK1765" s="13" t="s">
        <v>50</v>
      </c>
      <c r="AL1765" s="13" t="s">
        <v>50</v>
      </c>
      <c r="AM1765" s="13" t="s">
        <v>17388</v>
      </c>
      <c r="AN1765" s="13" t="s">
        <v>66</v>
      </c>
      <c r="AO1765" s="13" t="s">
        <v>17389</v>
      </c>
      <c r="AP1765" s="13" t="s">
        <v>50</v>
      </c>
      <c r="AQ1765" s="21" t="s">
        <v>17390</v>
      </c>
      <c r="AR1765" s="13" t="s">
        <v>50</v>
      </c>
    </row>
    <row r="1766" spans="1:44" ht="15" thickBot="1">
      <c r="A1766" s="4" t="s">
        <v>17391</v>
      </c>
      <c r="B1766" s="7" t="s">
        <v>50</v>
      </c>
      <c r="C1766" s="7" t="s">
        <v>50</v>
      </c>
      <c r="D1766" s="7" t="s">
        <v>45</v>
      </c>
      <c r="E1766" s="7" t="s">
        <v>46</v>
      </c>
      <c r="F1766" s="7" t="s">
        <v>70</v>
      </c>
      <c r="G1766" s="7" t="s">
        <v>50</v>
      </c>
      <c r="H1766" s="7" t="s">
        <v>50</v>
      </c>
      <c r="I1766" s="7" t="s">
        <v>50</v>
      </c>
      <c r="J1766" s="6">
        <v>45514</v>
      </c>
      <c r="K1766" s="7" t="s">
        <v>50</v>
      </c>
      <c r="L1766" s="7" t="s">
        <v>467</v>
      </c>
      <c r="M1766" s="7" t="s">
        <v>17392</v>
      </c>
      <c r="N1766" s="7" t="s">
        <v>9004</v>
      </c>
      <c r="O1766" s="7" t="s">
        <v>17393</v>
      </c>
      <c r="P1766" s="5">
        <v>44245</v>
      </c>
      <c r="Q1766" s="7" t="s">
        <v>245</v>
      </c>
      <c r="R1766" s="34" t="s">
        <v>17394</v>
      </c>
      <c r="S1766" s="31" t="s">
        <v>50</v>
      </c>
      <c r="T1766" s="7" t="s">
        <v>50</v>
      </c>
      <c r="U1766" s="7" t="s">
        <v>50</v>
      </c>
      <c r="V1766" s="7">
        <v>70000000</v>
      </c>
      <c r="W1766" s="7" t="s">
        <v>1960</v>
      </c>
      <c r="X1766" s="7">
        <v>477281</v>
      </c>
      <c r="Y1766" s="7" t="s">
        <v>467</v>
      </c>
      <c r="Z1766" s="7">
        <v>1</v>
      </c>
      <c r="AA1766" s="7">
        <v>70000000</v>
      </c>
      <c r="AB1766" s="7" t="s">
        <v>1960</v>
      </c>
      <c r="AC1766" s="7">
        <v>477281</v>
      </c>
      <c r="AD1766" s="7" t="s">
        <v>467</v>
      </c>
      <c r="AE1766" s="7">
        <v>70000000</v>
      </c>
      <c r="AF1766" s="7" t="s">
        <v>1960</v>
      </c>
      <c r="AG1766" s="7">
        <v>477281</v>
      </c>
      <c r="AH1766" s="7">
        <v>70000000</v>
      </c>
      <c r="AI1766" s="7" t="s">
        <v>1960</v>
      </c>
      <c r="AJ1766" s="7">
        <v>477281</v>
      </c>
      <c r="AK1766" s="7" t="s">
        <v>50</v>
      </c>
      <c r="AL1766" s="7" t="s">
        <v>50</v>
      </c>
      <c r="AM1766" s="7" t="s">
        <v>17395</v>
      </c>
      <c r="AN1766" s="7" t="s">
        <v>66</v>
      </c>
      <c r="AO1766" s="7" t="s">
        <v>50</v>
      </c>
      <c r="AP1766" s="7" t="s">
        <v>50</v>
      </c>
      <c r="AQ1766" s="22" t="s">
        <v>17396</v>
      </c>
      <c r="AR1766" s="7" t="s">
        <v>255</v>
      </c>
    </row>
    <row r="1767" spans="1:44" ht="15" thickBot="1">
      <c r="A1767" s="10" t="s">
        <v>17397</v>
      </c>
      <c r="B1767" s="13" t="s">
        <v>50</v>
      </c>
      <c r="C1767" s="12">
        <v>44927</v>
      </c>
      <c r="D1767" s="13" t="s">
        <v>45</v>
      </c>
      <c r="E1767" s="13" t="s">
        <v>46</v>
      </c>
      <c r="F1767" s="13" t="s">
        <v>70</v>
      </c>
      <c r="G1767" s="26" t="s">
        <v>54946</v>
      </c>
      <c r="H1767" s="13" t="s">
        <v>50</v>
      </c>
      <c r="I1767" s="13" t="s">
        <v>50</v>
      </c>
      <c r="J1767" s="12">
        <v>45506</v>
      </c>
      <c r="K1767" s="13" t="s">
        <v>50</v>
      </c>
      <c r="L1767" s="13" t="s">
        <v>467</v>
      </c>
      <c r="M1767" s="13" t="s">
        <v>8758</v>
      </c>
      <c r="N1767" s="13" t="s">
        <v>7064</v>
      </c>
      <c r="O1767" s="13" t="s">
        <v>17398</v>
      </c>
      <c r="P1767" s="11">
        <v>44814</v>
      </c>
      <c r="Q1767" s="13" t="s">
        <v>245</v>
      </c>
      <c r="R1767" s="33" t="s">
        <v>17399</v>
      </c>
      <c r="S1767" s="30" t="s">
        <v>50</v>
      </c>
      <c r="T1767" s="13" t="s">
        <v>17400</v>
      </c>
      <c r="U1767" s="13" t="s">
        <v>50</v>
      </c>
      <c r="V1767" s="13" t="s">
        <v>50</v>
      </c>
      <c r="W1767" s="13" t="s">
        <v>50</v>
      </c>
      <c r="X1767" s="13" t="s">
        <v>50</v>
      </c>
      <c r="Y1767" s="13" t="s">
        <v>467</v>
      </c>
      <c r="Z1767" s="13">
        <v>2</v>
      </c>
      <c r="AA1767" s="13" t="s">
        <v>50</v>
      </c>
      <c r="AB1767" s="13" t="s">
        <v>50</v>
      </c>
      <c r="AC1767" s="13" t="s">
        <v>50</v>
      </c>
      <c r="AD1767" s="13" t="s">
        <v>467</v>
      </c>
      <c r="AE1767" s="13">
        <v>4000000</v>
      </c>
      <c r="AF1767" s="13" t="s">
        <v>2056</v>
      </c>
      <c r="AG1767" s="13">
        <v>560908</v>
      </c>
      <c r="AH1767" s="13">
        <v>4000000</v>
      </c>
      <c r="AI1767" s="13" t="s">
        <v>2056</v>
      </c>
      <c r="AJ1767" s="13">
        <v>560908</v>
      </c>
      <c r="AK1767" s="13" t="s">
        <v>17401</v>
      </c>
      <c r="AL1767" s="13" t="s">
        <v>50</v>
      </c>
      <c r="AM1767" s="13" t="s">
        <v>50</v>
      </c>
      <c r="AN1767" s="13" t="s">
        <v>50</v>
      </c>
      <c r="AO1767" s="13" t="s">
        <v>50</v>
      </c>
      <c r="AP1767" s="13" t="s">
        <v>50</v>
      </c>
      <c r="AQ1767" s="13" t="s">
        <v>50</v>
      </c>
      <c r="AR1767" s="13" t="s">
        <v>1186</v>
      </c>
    </row>
    <row r="1768" spans="1:44" ht="15" thickBot="1">
      <c r="A1768" s="4" t="s">
        <v>17402</v>
      </c>
      <c r="B1768" s="7" t="s">
        <v>50</v>
      </c>
      <c r="C1768" s="6">
        <v>44927</v>
      </c>
      <c r="D1768" s="7" t="s">
        <v>45</v>
      </c>
      <c r="E1768" s="7" t="s">
        <v>46</v>
      </c>
      <c r="F1768" s="7" t="s">
        <v>70</v>
      </c>
      <c r="G1768" s="27" t="s">
        <v>54945</v>
      </c>
      <c r="H1768" s="7" t="s">
        <v>50</v>
      </c>
      <c r="I1768" s="7" t="s">
        <v>50</v>
      </c>
      <c r="J1768" s="6">
        <v>45506</v>
      </c>
      <c r="K1768" s="7" t="s">
        <v>50</v>
      </c>
      <c r="L1768" s="7" t="s">
        <v>467</v>
      </c>
      <c r="M1768" s="7" t="s">
        <v>17403</v>
      </c>
      <c r="N1768" s="7" t="s">
        <v>640</v>
      </c>
      <c r="O1768" s="7" t="s">
        <v>17404</v>
      </c>
      <c r="P1768" s="5">
        <v>44987</v>
      </c>
      <c r="Q1768" s="7" t="s">
        <v>642</v>
      </c>
      <c r="R1768" s="34" t="s">
        <v>17405</v>
      </c>
      <c r="S1768" s="34" t="s">
        <v>17406</v>
      </c>
      <c r="T1768" s="7" t="s">
        <v>50</v>
      </c>
      <c r="U1768" s="7" t="s">
        <v>50</v>
      </c>
      <c r="V1768" s="7">
        <v>1500000</v>
      </c>
      <c r="W1768" s="7" t="s">
        <v>60</v>
      </c>
      <c r="X1768" s="7">
        <v>1500000</v>
      </c>
      <c r="Y1768" s="7" t="s">
        <v>467</v>
      </c>
      <c r="Z1768" s="7">
        <v>1</v>
      </c>
      <c r="AA1768" s="7">
        <v>1500000</v>
      </c>
      <c r="AB1768" s="7" t="s">
        <v>60</v>
      </c>
      <c r="AC1768" s="7">
        <v>1500000</v>
      </c>
      <c r="AD1768" s="7" t="s">
        <v>467</v>
      </c>
      <c r="AE1768" s="7">
        <v>1500000</v>
      </c>
      <c r="AF1768" s="7" t="s">
        <v>60</v>
      </c>
      <c r="AG1768" s="7">
        <v>1500000</v>
      </c>
      <c r="AH1768" s="7">
        <v>1500000</v>
      </c>
      <c r="AI1768" s="7" t="s">
        <v>60</v>
      </c>
      <c r="AJ1768" s="7">
        <v>1500000</v>
      </c>
      <c r="AK1768" s="7" t="s">
        <v>50</v>
      </c>
      <c r="AL1768" s="7" t="s">
        <v>50</v>
      </c>
      <c r="AM1768" s="7" t="s">
        <v>17407</v>
      </c>
      <c r="AN1768" s="7" t="s">
        <v>66</v>
      </c>
      <c r="AO1768" s="7" t="s">
        <v>17408</v>
      </c>
      <c r="AP1768" s="22" t="s">
        <v>17409</v>
      </c>
      <c r="AQ1768" s="7" t="s">
        <v>50</v>
      </c>
      <c r="AR1768" s="7" t="s">
        <v>50</v>
      </c>
    </row>
    <row r="1769" spans="1:44" ht="15" thickBot="1">
      <c r="A1769" s="10" t="s">
        <v>17410</v>
      </c>
      <c r="B1769" s="13" t="s">
        <v>50</v>
      </c>
      <c r="C1769" s="12">
        <v>43525</v>
      </c>
      <c r="D1769" s="13" t="s">
        <v>45</v>
      </c>
      <c r="E1769" s="13" t="s">
        <v>46</v>
      </c>
      <c r="F1769" s="13" t="s">
        <v>70</v>
      </c>
      <c r="G1769" s="26" t="s">
        <v>54946</v>
      </c>
      <c r="H1769" s="13" t="s">
        <v>50</v>
      </c>
      <c r="I1769" s="13" t="s">
        <v>50</v>
      </c>
      <c r="J1769" s="12">
        <v>45509</v>
      </c>
      <c r="K1769" s="13" t="s">
        <v>50</v>
      </c>
      <c r="L1769" s="13" t="s">
        <v>147</v>
      </c>
      <c r="M1769" s="13" t="s">
        <v>1092</v>
      </c>
      <c r="N1769" s="13" t="s">
        <v>17411</v>
      </c>
      <c r="O1769" s="13" t="s">
        <v>17412</v>
      </c>
      <c r="P1769" s="11">
        <v>45054</v>
      </c>
      <c r="Q1769" s="13" t="s">
        <v>245</v>
      </c>
      <c r="R1769" s="30" t="s">
        <v>50</v>
      </c>
      <c r="S1769" s="30" t="s">
        <v>50</v>
      </c>
      <c r="T1769" s="13" t="s">
        <v>50</v>
      </c>
      <c r="U1769" s="13" t="s">
        <v>50</v>
      </c>
      <c r="V1769" s="13" t="s">
        <v>50</v>
      </c>
      <c r="W1769" s="13" t="s">
        <v>50</v>
      </c>
      <c r="X1769" s="13" t="s">
        <v>50</v>
      </c>
      <c r="Y1769" s="13" t="s">
        <v>154</v>
      </c>
      <c r="Z1769" s="13">
        <v>3</v>
      </c>
      <c r="AA1769" s="13" t="s">
        <v>50</v>
      </c>
      <c r="AB1769" s="13" t="s">
        <v>50</v>
      </c>
      <c r="AC1769" s="13" t="s">
        <v>50</v>
      </c>
      <c r="AD1769" s="13" t="s">
        <v>147</v>
      </c>
      <c r="AE1769" s="13">
        <v>100000000</v>
      </c>
      <c r="AF1769" s="13" t="s">
        <v>2056</v>
      </c>
      <c r="AG1769" s="13">
        <v>14478695</v>
      </c>
      <c r="AH1769" s="13">
        <v>100000000</v>
      </c>
      <c r="AI1769" s="13" t="s">
        <v>2056</v>
      </c>
      <c r="AJ1769" s="13">
        <v>14478695</v>
      </c>
      <c r="AK1769" s="13" t="s">
        <v>17413</v>
      </c>
      <c r="AL1769" s="13" t="s">
        <v>50</v>
      </c>
      <c r="AM1769" s="13" t="s">
        <v>50</v>
      </c>
      <c r="AN1769" s="13" t="s">
        <v>50</v>
      </c>
      <c r="AO1769" s="13" t="s">
        <v>50</v>
      </c>
      <c r="AP1769" s="13" t="s">
        <v>50</v>
      </c>
      <c r="AQ1769" s="13" t="s">
        <v>50</v>
      </c>
      <c r="AR1769" s="13" t="s">
        <v>1186</v>
      </c>
    </row>
    <row r="1770" spans="1:44" ht="15" thickBot="1">
      <c r="A1770" s="4" t="s">
        <v>17414</v>
      </c>
      <c r="B1770" s="7" t="s">
        <v>50</v>
      </c>
      <c r="C1770" s="6">
        <v>44758</v>
      </c>
      <c r="D1770" s="7" t="s">
        <v>45</v>
      </c>
      <c r="E1770" s="7" t="s">
        <v>46</v>
      </c>
      <c r="F1770" s="7" t="s">
        <v>70</v>
      </c>
      <c r="G1770" s="27" t="s">
        <v>54945</v>
      </c>
      <c r="H1770" s="7" t="s">
        <v>240</v>
      </c>
      <c r="I1770" s="7" t="s">
        <v>50</v>
      </c>
      <c r="J1770" s="6">
        <v>45506</v>
      </c>
      <c r="K1770" s="7" t="s">
        <v>116</v>
      </c>
      <c r="L1770" s="7" t="s">
        <v>1624</v>
      </c>
      <c r="M1770" s="7" t="s">
        <v>17415</v>
      </c>
      <c r="N1770" s="7" t="s">
        <v>5823</v>
      </c>
      <c r="O1770" s="7" t="s">
        <v>17416</v>
      </c>
      <c r="P1770" s="5">
        <v>45422</v>
      </c>
      <c r="Q1770" s="7" t="s">
        <v>759</v>
      </c>
      <c r="R1770" s="31" t="s">
        <v>17417</v>
      </c>
      <c r="S1770" s="34" t="s">
        <v>17418</v>
      </c>
      <c r="T1770" s="7" t="s">
        <v>17419</v>
      </c>
      <c r="U1770" s="7">
        <v>8018656512</v>
      </c>
      <c r="V1770" s="7">
        <v>120000</v>
      </c>
      <c r="W1770" s="7" t="s">
        <v>1338</v>
      </c>
      <c r="X1770" s="7">
        <v>78096</v>
      </c>
      <c r="Y1770" s="7" t="s">
        <v>467</v>
      </c>
      <c r="Z1770" s="7">
        <v>1</v>
      </c>
      <c r="AA1770" s="7">
        <v>120000</v>
      </c>
      <c r="AB1770" s="7" t="s">
        <v>1338</v>
      </c>
      <c r="AC1770" s="7">
        <v>78096</v>
      </c>
      <c r="AD1770" s="7" t="s">
        <v>1624</v>
      </c>
      <c r="AE1770" s="7">
        <v>120000</v>
      </c>
      <c r="AF1770" s="7" t="s">
        <v>1338</v>
      </c>
      <c r="AG1770" s="7">
        <v>78096</v>
      </c>
      <c r="AH1770" s="7">
        <v>120000</v>
      </c>
      <c r="AI1770" s="7" t="s">
        <v>1338</v>
      </c>
      <c r="AJ1770" s="7">
        <v>78096</v>
      </c>
      <c r="AK1770" s="7" t="s">
        <v>17420</v>
      </c>
      <c r="AL1770" s="7" t="s">
        <v>50</v>
      </c>
      <c r="AM1770" s="7" t="s">
        <v>17421</v>
      </c>
      <c r="AN1770" s="7" t="s">
        <v>66</v>
      </c>
      <c r="AO1770" s="7" t="s">
        <v>17422</v>
      </c>
      <c r="AP1770" s="22" t="s">
        <v>17423</v>
      </c>
      <c r="AQ1770" s="7" t="s">
        <v>50</v>
      </c>
      <c r="AR1770" s="7" t="s">
        <v>50</v>
      </c>
    </row>
    <row r="1771" spans="1:44" ht="15" thickBot="1">
      <c r="A1771" s="10" t="s">
        <v>17424</v>
      </c>
      <c r="B1771" s="11">
        <v>1939</v>
      </c>
      <c r="C1771" s="12">
        <v>44287</v>
      </c>
      <c r="D1771" s="13" t="s">
        <v>45</v>
      </c>
      <c r="E1771" s="13" t="s">
        <v>46</v>
      </c>
      <c r="F1771" s="13" t="s">
        <v>70</v>
      </c>
      <c r="G1771" s="26" t="s">
        <v>54946</v>
      </c>
      <c r="H1771" s="13" t="s">
        <v>3070</v>
      </c>
      <c r="I1771" s="13" t="s">
        <v>50</v>
      </c>
      <c r="J1771" s="12">
        <v>45505</v>
      </c>
      <c r="K1771" s="13" t="s">
        <v>116</v>
      </c>
      <c r="L1771" s="13" t="s">
        <v>467</v>
      </c>
      <c r="M1771" s="13" t="s">
        <v>17425</v>
      </c>
      <c r="N1771" s="13" t="s">
        <v>75</v>
      </c>
      <c r="O1771" s="13" t="s">
        <v>17426</v>
      </c>
      <c r="P1771" s="11">
        <v>45952</v>
      </c>
      <c r="Q1771" s="13" t="s">
        <v>77</v>
      </c>
      <c r="R1771" s="33" t="s">
        <v>17427</v>
      </c>
      <c r="S1771" s="33" t="s">
        <v>17428</v>
      </c>
      <c r="T1771" s="13" t="s">
        <v>17429</v>
      </c>
      <c r="U1771" s="13" t="s">
        <v>50</v>
      </c>
      <c r="V1771" s="13">
        <v>100000</v>
      </c>
      <c r="W1771" s="13" t="s">
        <v>60</v>
      </c>
      <c r="X1771" s="13">
        <v>100000</v>
      </c>
      <c r="Y1771" s="13" t="s">
        <v>467</v>
      </c>
      <c r="Z1771" s="13">
        <v>3</v>
      </c>
      <c r="AA1771" s="13">
        <v>100000</v>
      </c>
      <c r="AB1771" s="13" t="s">
        <v>60</v>
      </c>
      <c r="AC1771" s="13">
        <v>100000</v>
      </c>
      <c r="AD1771" s="13" t="s">
        <v>467</v>
      </c>
      <c r="AE1771" s="13">
        <v>12625000</v>
      </c>
      <c r="AF1771" s="13" t="s">
        <v>60</v>
      </c>
      <c r="AG1771" s="13">
        <v>12625000</v>
      </c>
      <c r="AH1771" s="13">
        <v>12625000</v>
      </c>
      <c r="AI1771" s="13" t="s">
        <v>60</v>
      </c>
      <c r="AJ1771" s="13">
        <v>12625000</v>
      </c>
      <c r="AK1771" s="13" t="s">
        <v>17430</v>
      </c>
      <c r="AL1771" s="13" t="s">
        <v>50</v>
      </c>
      <c r="AM1771" s="13" t="s">
        <v>17431</v>
      </c>
      <c r="AN1771" s="13" t="s">
        <v>66</v>
      </c>
      <c r="AO1771" s="13" t="s">
        <v>17432</v>
      </c>
      <c r="AP1771" s="14" t="s">
        <v>17433</v>
      </c>
      <c r="AQ1771" s="13" t="s">
        <v>50</v>
      </c>
      <c r="AR1771" s="13" t="s">
        <v>50</v>
      </c>
    </row>
    <row r="1772" spans="1:44" ht="15" thickBot="1">
      <c r="A1772" s="4" t="s">
        <v>17434</v>
      </c>
      <c r="B1772" s="7" t="s">
        <v>50</v>
      </c>
      <c r="C1772" s="6">
        <v>44562</v>
      </c>
      <c r="D1772" s="7" t="s">
        <v>45</v>
      </c>
      <c r="E1772" s="7" t="s">
        <v>50</v>
      </c>
      <c r="F1772" s="7" t="s">
        <v>70</v>
      </c>
      <c r="G1772" s="7" t="s">
        <v>145</v>
      </c>
      <c r="H1772" s="7" t="s">
        <v>50</v>
      </c>
      <c r="I1772" s="7" t="s">
        <v>50</v>
      </c>
      <c r="J1772" s="6">
        <v>45511</v>
      </c>
      <c r="K1772" s="7" t="s">
        <v>50</v>
      </c>
      <c r="L1772" s="7" t="s">
        <v>1624</v>
      </c>
      <c r="M1772" s="7" t="s">
        <v>17435</v>
      </c>
      <c r="N1772" s="7" t="s">
        <v>2300</v>
      </c>
      <c r="O1772" s="7" t="s">
        <v>17436</v>
      </c>
      <c r="P1772" s="5">
        <v>46110</v>
      </c>
      <c r="Q1772" s="7" t="s">
        <v>1001</v>
      </c>
      <c r="R1772" s="34" t="s">
        <v>17437</v>
      </c>
      <c r="S1772" s="34" t="s">
        <v>17438</v>
      </c>
      <c r="T1772" s="7" t="s">
        <v>17439</v>
      </c>
      <c r="U1772" s="7" t="s">
        <v>50</v>
      </c>
      <c r="V1772" s="7">
        <v>5000000</v>
      </c>
      <c r="W1772" s="7" t="s">
        <v>2578</v>
      </c>
      <c r="X1772" s="7">
        <v>1332017</v>
      </c>
      <c r="Y1772" s="7" t="s">
        <v>467</v>
      </c>
      <c r="Z1772" s="7">
        <v>1</v>
      </c>
      <c r="AA1772" s="7">
        <v>5000000</v>
      </c>
      <c r="AB1772" s="7" t="s">
        <v>2578</v>
      </c>
      <c r="AC1772" s="7">
        <v>1332017</v>
      </c>
      <c r="AD1772" s="7" t="s">
        <v>1624</v>
      </c>
      <c r="AE1772" s="7">
        <v>5000000</v>
      </c>
      <c r="AF1772" s="7" t="s">
        <v>2578</v>
      </c>
      <c r="AG1772" s="7">
        <v>1332017</v>
      </c>
      <c r="AH1772" s="7">
        <v>5000000</v>
      </c>
      <c r="AI1772" s="7" t="s">
        <v>2578</v>
      </c>
      <c r="AJ1772" s="7">
        <v>1332017</v>
      </c>
      <c r="AK1772" s="7" t="s">
        <v>50</v>
      </c>
      <c r="AL1772" s="7" t="s">
        <v>50</v>
      </c>
      <c r="AM1772" s="7" t="s">
        <v>17440</v>
      </c>
      <c r="AN1772" s="7" t="s">
        <v>66</v>
      </c>
      <c r="AO1772" s="7" t="s">
        <v>17441</v>
      </c>
      <c r="AP1772" s="22" t="s">
        <v>17442</v>
      </c>
      <c r="AQ1772" s="7" t="s">
        <v>50</v>
      </c>
      <c r="AR1772" s="7" t="s">
        <v>50</v>
      </c>
    </row>
    <row r="1773" spans="1:44" ht="15" thickBot="1">
      <c r="A1773" s="10" t="s">
        <v>17443</v>
      </c>
      <c r="B1773" s="13" t="s">
        <v>50</v>
      </c>
      <c r="C1773" s="12">
        <v>44927</v>
      </c>
      <c r="D1773" s="13" t="s">
        <v>45</v>
      </c>
      <c r="E1773" s="13" t="s">
        <v>50</v>
      </c>
      <c r="F1773" s="13" t="s">
        <v>70</v>
      </c>
      <c r="G1773" s="27" t="s">
        <v>54945</v>
      </c>
      <c r="H1773" s="13" t="s">
        <v>50</v>
      </c>
      <c r="I1773" s="13" t="s">
        <v>50</v>
      </c>
      <c r="J1773" s="12">
        <v>45511</v>
      </c>
      <c r="K1773" s="13" t="s">
        <v>50</v>
      </c>
      <c r="L1773" s="13" t="s">
        <v>1624</v>
      </c>
      <c r="M1773" s="13" t="s">
        <v>17444</v>
      </c>
      <c r="N1773" s="13" t="s">
        <v>50</v>
      </c>
      <c r="O1773" s="13" t="s">
        <v>17445</v>
      </c>
      <c r="P1773" s="11">
        <v>47124</v>
      </c>
      <c r="Q1773" s="13" t="s">
        <v>50</v>
      </c>
      <c r="R1773" s="33" t="s">
        <v>17446</v>
      </c>
      <c r="S1773" s="33" t="s">
        <v>17447</v>
      </c>
      <c r="T1773" s="13" t="s">
        <v>50</v>
      </c>
      <c r="U1773" s="13" t="s">
        <v>50</v>
      </c>
      <c r="V1773" s="13">
        <v>1650000</v>
      </c>
      <c r="W1773" s="13" t="s">
        <v>60</v>
      </c>
      <c r="X1773" s="13">
        <v>1650000</v>
      </c>
      <c r="Y1773" s="13" t="s">
        <v>467</v>
      </c>
      <c r="Z1773" s="13">
        <v>1</v>
      </c>
      <c r="AA1773" s="13">
        <v>1650000</v>
      </c>
      <c r="AB1773" s="13" t="s">
        <v>60</v>
      </c>
      <c r="AC1773" s="13">
        <v>1650000</v>
      </c>
      <c r="AD1773" s="13" t="s">
        <v>1624</v>
      </c>
      <c r="AE1773" s="13">
        <v>1650000</v>
      </c>
      <c r="AF1773" s="13" t="s">
        <v>60</v>
      </c>
      <c r="AG1773" s="13">
        <v>1650000</v>
      </c>
      <c r="AH1773" s="13">
        <v>1650000</v>
      </c>
      <c r="AI1773" s="13" t="s">
        <v>60</v>
      </c>
      <c r="AJ1773" s="13">
        <v>1650000</v>
      </c>
      <c r="AK1773" s="13" t="s">
        <v>17448</v>
      </c>
      <c r="AL1773" s="13" t="s">
        <v>50</v>
      </c>
      <c r="AM1773" s="13" t="s">
        <v>17449</v>
      </c>
      <c r="AN1773" s="13" t="s">
        <v>66</v>
      </c>
      <c r="AO1773" s="13" t="s">
        <v>17450</v>
      </c>
      <c r="AP1773" s="14" t="s">
        <v>17451</v>
      </c>
      <c r="AQ1773" s="13" t="s">
        <v>50</v>
      </c>
      <c r="AR1773" s="13" t="s">
        <v>50</v>
      </c>
    </row>
    <row r="1774" spans="1:44" ht="15" thickBot="1">
      <c r="A1774" s="4" t="s">
        <v>17452</v>
      </c>
      <c r="B1774" s="7">
        <v>1</v>
      </c>
      <c r="C1774" s="6">
        <v>43831</v>
      </c>
      <c r="D1774" s="7" t="s">
        <v>45</v>
      </c>
      <c r="E1774" s="7" t="s">
        <v>46</v>
      </c>
      <c r="F1774" s="7" t="s">
        <v>70</v>
      </c>
      <c r="G1774" s="27" t="s">
        <v>54945</v>
      </c>
      <c r="H1774" s="7" t="s">
        <v>50</v>
      </c>
      <c r="I1774" s="7" t="s">
        <v>50</v>
      </c>
      <c r="J1774" s="6">
        <v>45509</v>
      </c>
      <c r="K1774" s="7" t="s">
        <v>50</v>
      </c>
      <c r="L1774" s="7" t="s">
        <v>467</v>
      </c>
      <c r="M1774" s="7" t="s">
        <v>17453</v>
      </c>
      <c r="N1774" s="7" t="s">
        <v>1332</v>
      </c>
      <c r="O1774" s="7" t="s">
        <v>17454</v>
      </c>
      <c r="P1774" s="5">
        <v>47344</v>
      </c>
      <c r="Q1774" s="7" t="s">
        <v>1334</v>
      </c>
      <c r="R1774" s="34" t="s">
        <v>17455</v>
      </c>
      <c r="S1774" s="34" t="s">
        <v>17456</v>
      </c>
      <c r="T1774" s="7" t="s">
        <v>50</v>
      </c>
      <c r="U1774" s="7" t="s">
        <v>50</v>
      </c>
      <c r="V1774" s="7">
        <v>100000</v>
      </c>
      <c r="W1774" s="7" t="s">
        <v>1338</v>
      </c>
      <c r="X1774" s="7">
        <v>64239</v>
      </c>
      <c r="Y1774" s="7" t="s">
        <v>467</v>
      </c>
      <c r="Z1774" s="7">
        <v>2</v>
      </c>
      <c r="AA1774" s="7">
        <v>100000</v>
      </c>
      <c r="AB1774" s="7" t="s">
        <v>1338</v>
      </c>
      <c r="AC1774" s="7">
        <v>64239</v>
      </c>
      <c r="AD1774" s="7" t="s">
        <v>467</v>
      </c>
      <c r="AE1774" s="7">
        <v>164239</v>
      </c>
      <c r="AF1774" s="7" t="s">
        <v>60</v>
      </c>
      <c r="AG1774" s="7">
        <v>164239</v>
      </c>
      <c r="AH1774" s="7">
        <v>164239</v>
      </c>
      <c r="AI1774" s="7" t="s">
        <v>60</v>
      </c>
      <c r="AJ1774" s="7">
        <v>164239</v>
      </c>
      <c r="AK1774" s="7" t="s">
        <v>17457</v>
      </c>
      <c r="AL1774" s="7" t="s">
        <v>50</v>
      </c>
      <c r="AM1774" s="7" t="s">
        <v>17458</v>
      </c>
      <c r="AN1774" s="7" t="s">
        <v>66</v>
      </c>
      <c r="AO1774" s="7" t="s">
        <v>17459</v>
      </c>
      <c r="AP1774" s="22" t="s">
        <v>17460</v>
      </c>
      <c r="AQ1774" s="7" t="s">
        <v>50</v>
      </c>
      <c r="AR1774" s="7" t="s">
        <v>50</v>
      </c>
    </row>
    <row r="1775" spans="1:44" ht="15" thickBot="1">
      <c r="A1775" s="10" t="s">
        <v>17461</v>
      </c>
      <c r="B1775" s="13">
        <v>296</v>
      </c>
      <c r="C1775" s="12">
        <v>41275</v>
      </c>
      <c r="D1775" s="13" t="s">
        <v>45</v>
      </c>
      <c r="E1775" s="13" t="s">
        <v>46</v>
      </c>
      <c r="F1775" s="13" t="s">
        <v>70</v>
      </c>
      <c r="G1775" s="13" t="s">
        <v>87</v>
      </c>
      <c r="H1775" s="13" t="s">
        <v>50</v>
      </c>
      <c r="I1775" s="13" t="s">
        <v>50</v>
      </c>
      <c r="J1775" s="12">
        <v>45513</v>
      </c>
      <c r="K1775" s="13" t="s">
        <v>50</v>
      </c>
      <c r="L1775" s="13" t="s">
        <v>147</v>
      </c>
      <c r="M1775" s="13" t="s">
        <v>17462</v>
      </c>
      <c r="N1775" s="13" t="s">
        <v>17463</v>
      </c>
      <c r="O1775" s="13" t="s">
        <v>17464</v>
      </c>
      <c r="P1775" s="11">
        <v>47369</v>
      </c>
      <c r="Q1775" s="13" t="s">
        <v>245</v>
      </c>
      <c r="R1775" s="33" t="s">
        <v>17465</v>
      </c>
      <c r="S1775" s="33" t="s">
        <v>17466</v>
      </c>
      <c r="T1775" s="13" t="s">
        <v>17467</v>
      </c>
      <c r="U1775" s="13" t="s">
        <v>17468</v>
      </c>
      <c r="V1775" s="13">
        <v>20000000</v>
      </c>
      <c r="W1775" s="13" t="s">
        <v>2056</v>
      </c>
      <c r="X1775" s="13">
        <v>2790685</v>
      </c>
      <c r="Y1775" s="13" t="s">
        <v>154</v>
      </c>
      <c r="Z1775" s="13">
        <v>3</v>
      </c>
      <c r="AA1775" s="13">
        <v>20000000</v>
      </c>
      <c r="AB1775" s="13" t="s">
        <v>2056</v>
      </c>
      <c r="AC1775" s="13">
        <v>2790685</v>
      </c>
      <c r="AD1775" s="13" t="s">
        <v>147</v>
      </c>
      <c r="AE1775" s="13">
        <v>40000000</v>
      </c>
      <c r="AF1775" s="13" t="s">
        <v>2056</v>
      </c>
      <c r="AG1775" s="13">
        <v>5775671</v>
      </c>
      <c r="AH1775" s="13">
        <v>40000000</v>
      </c>
      <c r="AI1775" s="13" t="s">
        <v>2056</v>
      </c>
      <c r="AJ1775" s="13">
        <v>5775671</v>
      </c>
      <c r="AK1775" s="13" t="s">
        <v>17469</v>
      </c>
      <c r="AL1775" s="13" t="s">
        <v>50</v>
      </c>
      <c r="AM1775" s="13" t="s">
        <v>17470</v>
      </c>
      <c r="AN1775" s="13" t="s">
        <v>66</v>
      </c>
      <c r="AO1775" s="13" t="s">
        <v>50</v>
      </c>
      <c r="AP1775" s="13" t="s">
        <v>50</v>
      </c>
      <c r="AQ1775" s="21" t="s">
        <v>17471</v>
      </c>
      <c r="AR1775" s="13" t="s">
        <v>255</v>
      </c>
    </row>
    <row r="1776" spans="1:44" ht="15" thickBot="1">
      <c r="A1776" s="4" t="s">
        <v>17472</v>
      </c>
      <c r="B1776" s="7" t="s">
        <v>50</v>
      </c>
      <c r="C1776" s="6">
        <v>44562</v>
      </c>
      <c r="D1776" s="7" t="s">
        <v>45</v>
      </c>
      <c r="E1776" s="7" t="s">
        <v>46</v>
      </c>
      <c r="F1776" s="7" t="s">
        <v>47</v>
      </c>
      <c r="G1776" s="27" t="s">
        <v>54945</v>
      </c>
      <c r="H1776" s="7" t="s">
        <v>50</v>
      </c>
      <c r="I1776" s="7" t="s">
        <v>50</v>
      </c>
      <c r="J1776" s="6">
        <v>45513</v>
      </c>
      <c r="K1776" s="7" t="s">
        <v>50</v>
      </c>
      <c r="L1776" s="7" t="s">
        <v>62</v>
      </c>
      <c r="M1776" s="7" t="s">
        <v>17473</v>
      </c>
      <c r="N1776" s="7" t="s">
        <v>4216</v>
      </c>
      <c r="O1776" s="7" t="s">
        <v>17474</v>
      </c>
      <c r="P1776" s="5">
        <v>47526</v>
      </c>
      <c r="Q1776" s="7" t="s">
        <v>1334</v>
      </c>
      <c r="R1776" s="34" t="s">
        <v>17475</v>
      </c>
      <c r="S1776" s="34" t="s">
        <v>17476</v>
      </c>
      <c r="T1776" s="7" t="s">
        <v>17477</v>
      </c>
      <c r="U1776" s="7" t="s">
        <v>17478</v>
      </c>
      <c r="V1776" s="7">
        <v>5000000</v>
      </c>
      <c r="W1776" s="7" t="s">
        <v>1338</v>
      </c>
      <c r="X1776" s="7">
        <v>3288500</v>
      </c>
      <c r="Y1776" s="7" t="s">
        <v>61</v>
      </c>
      <c r="Z1776" s="7">
        <v>1</v>
      </c>
      <c r="AA1776" s="7">
        <v>5000000</v>
      </c>
      <c r="AB1776" s="7" t="s">
        <v>1338</v>
      </c>
      <c r="AC1776" s="7">
        <v>3288500</v>
      </c>
      <c r="AD1776" s="7" t="s">
        <v>62</v>
      </c>
      <c r="AE1776" s="7">
        <v>5000000</v>
      </c>
      <c r="AF1776" s="7" t="s">
        <v>1338</v>
      </c>
      <c r="AG1776" s="7">
        <v>3288500</v>
      </c>
      <c r="AH1776" s="7">
        <v>5000000</v>
      </c>
      <c r="AI1776" s="7" t="s">
        <v>1338</v>
      </c>
      <c r="AJ1776" s="7">
        <v>3288500</v>
      </c>
      <c r="AK1776" s="7" t="s">
        <v>13950</v>
      </c>
      <c r="AL1776" s="7" t="s">
        <v>50</v>
      </c>
      <c r="AM1776" s="7" t="s">
        <v>17479</v>
      </c>
      <c r="AN1776" s="7" t="s">
        <v>798</v>
      </c>
      <c r="AO1776" s="7" t="s">
        <v>17480</v>
      </c>
      <c r="AP1776" s="22" t="s">
        <v>17481</v>
      </c>
      <c r="AQ1776" s="7" t="s">
        <v>50</v>
      </c>
      <c r="AR1776" s="7" t="s">
        <v>50</v>
      </c>
    </row>
    <row r="1777" spans="1:44" ht="15" thickBot="1">
      <c r="A1777" s="10" t="s">
        <v>17482</v>
      </c>
      <c r="B1777" s="13" t="s">
        <v>50</v>
      </c>
      <c r="C1777" s="12">
        <v>44562</v>
      </c>
      <c r="D1777" s="13" t="s">
        <v>45</v>
      </c>
      <c r="E1777" s="13" t="s">
        <v>46</v>
      </c>
      <c r="F1777" s="13" t="s">
        <v>70</v>
      </c>
      <c r="G1777" s="27" t="s">
        <v>54945</v>
      </c>
      <c r="H1777" s="13" t="s">
        <v>50</v>
      </c>
      <c r="I1777" s="13" t="s">
        <v>50</v>
      </c>
      <c r="J1777" s="12">
        <v>45511</v>
      </c>
      <c r="K1777" s="13" t="s">
        <v>50</v>
      </c>
      <c r="L1777" s="13" t="s">
        <v>467</v>
      </c>
      <c r="M1777" s="13" t="s">
        <v>17483</v>
      </c>
      <c r="N1777" s="13" t="s">
        <v>7350</v>
      </c>
      <c r="O1777" s="13" t="s">
        <v>17484</v>
      </c>
      <c r="P1777" s="11">
        <v>47539</v>
      </c>
      <c r="Q1777" s="13" t="s">
        <v>105</v>
      </c>
      <c r="R1777" s="33" t="s">
        <v>17485</v>
      </c>
      <c r="S1777" s="33" t="s">
        <v>17486</v>
      </c>
      <c r="T1777" s="13" t="s">
        <v>17487</v>
      </c>
      <c r="U1777" s="13" t="s">
        <v>17488</v>
      </c>
      <c r="V1777" s="13">
        <v>1520000</v>
      </c>
      <c r="W1777" s="13" t="s">
        <v>60</v>
      </c>
      <c r="X1777" s="13">
        <v>1520000</v>
      </c>
      <c r="Y1777" s="13" t="s">
        <v>467</v>
      </c>
      <c r="Z1777" s="13">
        <v>1</v>
      </c>
      <c r="AA1777" s="13">
        <v>1520000</v>
      </c>
      <c r="AB1777" s="13" t="s">
        <v>60</v>
      </c>
      <c r="AC1777" s="13">
        <v>1520000</v>
      </c>
      <c r="AD1777" s="13" t="s">
        <v>467</v>
      </c>
      <c r="AE1777" s="13">
        <v>1520000</v>
      </c>
      <c r="AF1777" s="13" t="s">
        <v>60</v>
      </c>
      <c r="AG1777" s="13">
        <v>1520000</v>
      </c>
      <c r="AH1777" s="13">
        <v>1520000</v>
      </c>
      <c r="AI1777" s="13" t="s">
        <v>60</v>
      </c>
      <c r="AJ1777" s="13">
        <v>1520000</v>
      </c>
      <c r="AK1777" s="13" t="s">
        <v>50</v>
      </c>
      <c r="AL1777" s="13" t="s">
        <v>50</v>
      </c>
      <c r="AM1777" s="13" t="s">
        <v>17489</v>
      </c>
      <c r="AN1777" s="13" t="s">
        <v>66</v>
      </c>
      <c r="AO1777" s="13" t="s">
        <v>17490</v>
      </c>
      <c r="AP1777" s="21" t="s">
        <v>17491</v>
      </c>
      <c r="AQ1777" s="13" t="s">
        <v>50</v>
      </c>
      <c r="AR1777" s="13" t="s">
        <v>50</v>
      </c>
    </row>
    <row r="1778" spans="1:44" ht="15" thickBot="1">
      <c r="A1778" s="4" t="s">
        <v>17492</v>
      </c>
      <c r="B1778" s="7">
        <v>151</v>
      </c>
      <c r="C1778" s="6">
        <v>44197</v>
      </c>
      <c r="D1778" s="7" t="s">
        <v>45</v>
      </c>
      <c r="E1778" s="7" t="s">
        <v>46</v>
      </c>
      <c r="F1778" s="7" t="s">
        <v>70</v>
      </c>
      <c r="G1778" s="27" t="s">
        <v>54945</v>
      </c>
      <c r="H1778" s="7" t="s">
        <v>50</v>
      </c>
      <c r="I1778" s="7" t="s">
        <v>50</v>
      </c>
      <c r="J1778" s="6">
        <v>45507</v>
      </c>
      <c r="K1778" s="7" t="s">
        <v>50</v>
      </c>
      <c r="L1778" s="7" t="s">
        <v>1624</v>
      </c>
      <c r="M1778" s="7" t="s">
        <v>17493</v>
      </c>
      <c r="N1778" s="7" t="s">
        <v>17494</v>
      </c>
      <c r="O1778" s="7" t="s">
        <v>17495</v>
      </c>
      <c r="P1778" s="5">
        <v>47677</v>
      </c>
      <c r="Q1778" s="7" t="s">
        <v>616</v>
      </c>
      <c r="R1778" s="31" t="s">
        <v>17496</v>
      </c>
      <c r="S1778" s="34" t="s">
        <v>17497</v>
      </c>
      <c r="T1778" s="7" t="s">
        <v>17498</v>
      </c>
      <c r="U1778" s="7" t="s">
        <v>17499</v>
      </c>
      <c r="V1778" s="7">
        <v>500000</v>
      </c>
      <c r="W1778" s="7" t="s">
        <v>60</v>
      </c>
      <c r="X1778" s="7">
        <v>500000</v>
      </c>
      <c r="Y1778" s="7" t="s">
        <v>467</v>
      </c>
      <c r="Z1778" s="7">
        <v>4</v>
      </c>
      <c r="AA1778" s="7">
        <v>500000</v>
      </c>
      <c r="AB1778" s="7" t="s">
        <v>60</v>
      </c>
      <c r="AC1778" s="7">
        <v>500000</v>
      </c>
      <c r="AD1778" s="7" t="s">
        <v>1624</v>
      </c>
      <c r="AE1778" s="7">
        <v>550000</v>
      </c>
      <c r="AF1778" s="7" t="s">
        <v>60</v>
      </c>
      <c r="AG1778" s="7">
        <v>550000</v>
      </c>
      <c r="AH1778" s="7">
        <v>590000</v>
      </c>
      <c r="AI1778" s="7" t="s">
        <v>60</v>
      </c>
      <c r="AJ1778" s="7">
        <v>590000</v>
      </c>
      <c r="AK1778" s="7" t="s">
        <v>50</v>
      </c>
      <c r="AL1778" s="7" t="s">
        <v>50</v>
      </c>
      <c r="AM1778" s="7" t="s">
        <v>17500</v>
      </c>
      <c r="AN1778" s="7" t="s">
        <v>66</v>
      </c>
      <c r="AO1778" s="7" t="s">
        <v>17501</v>
      </c>
      <c r="AP1778" s="8" t="s">
        <v>17502</v>
      </c>
      <c r="AQ1778" s="7" t="s">
        <v>50</v>
      </c>
      <c r="AR1778" s="7" t="s">
        <v>50</v>
      </c>
    </row>
    <row r="1779" spans="1:44" ht="15" thickBot="1">
      <c r="A1779" s="10" t="s">
        <v>17503</v>
      </c>
      <c r="B1779" s="11">
        <v>1170</v>
      </c>
      <c r="C1779" s="12">
        <v>41275</v>
      </c>
      <c r="D1779" s="13" t="s">
        <v>45</v>
      </c>
      <c r="E1779" s="13" t="s">
        <v>1939</v>
      </c>
      <c r="F1779" s="13" t="s">
        <v>70</v>
      </c>
      <c r="G1779" s="27" t="s">
        <v>54945</v>
      </c>
      <c r="H1779" s="13" t="s">
        <v>1368</v>
      </c>
      <c r="I1779" s="13" t="s">
        <v>50</v>
      </c>
      <c r="J1779" s="12">
        <v>45512</v>
      </c>
      <c r="K1779" s="13" t="s">
        <v>116</v>
      </c>
      <c r="L1779" s="13" t="s">
        <v>52</v>
      </c>
      <c r="M1779" s="13" t="s">
        <v>1181</v>
      </c>
      <c r="N1779" s="13" t="s">
        <v>14670</v>
      </c>
      <c r="O1779" s="13" t="s">
        <v>17504</v>
      </c>
      <c r="P1779" s="11">
        <v>47744</v>
      </c>
      <c r="Q1779" s="13" t="s">
        <v>1080</v>
      </c>
      <c r="R1779" s="33" t="s">
        <v>17505</v>
      </c>
      <c r="S1779" s="33" t="s">
        <v>17506</v>
      </c>
      <c r="T1779" s="13" t="s">
        <v>17507</v>
      </c>
      <c r="U1779" s="13" t="s">
        <v>17508</v>
      </c>
      <c r="V1779" s="13">
        <v>3809</v>
      </c>
      <c r="W1779" s="13" t="s">
        <v>60</v>
      </c>
      <c r="X1779" s="13">
        <v>3809</v>
      </c>
      <c r="Y1779" s="13" t="s">
        <v>50</v>
      </c>
      <c r="Z1779" s="13">
        <v>2</v>
      </c>
      <c r="AA1779" s="13" t="s">
        <v>50</v>
      </c>
      <c r="AB1779" s="13" t="s">
        <v>50</v>
      </c>
      <c r="AC1779" s="13" t="s">
        <v>50</v>
      </c>
      <c r="AD1779" s="13" t="s">
        <v>50</v>
      </c>
      <c r="AE1779" s="13" t="s">
        <v>50</v>
      </c>
      <c r="AF1779" s="13" t="s">
        <v>50</v>
      </c>
      <c r="AG1779" s="13" t="s">
        <v>50</v>
      </c>
      <c r="AH1779" s="13">
        <v>301309</v>
      </c>
      <c r="AI1779" s="13" t="s">
        <v>60</v>
      </c>
      <c r="AJ1779" s="13">
        <v>301309</v>
      </c>
      <c r="AK1779" s="13" t="s">
        <v>17509</v>
      </c>
      <c r="AL1779" s="13" t="s">
        <v>50</v>
      </c>
      <c r="AM1779" s="13" t="s">
        <v>17510</v>
      </c>
      <c r="AN1779" s="13" t="s">
        <v>5485</v>
      </c>
      <c r="AO1779" s="13" t="s">
        <v>17511</v>
      </c>
      <c r="AP1779" s="21" t="s">
        <v>17512</v>
      </c>
      <c r="AQ1779" s="13" t="s">
        <v>50</v>
      </c>
      <c r="AR1779" s="13" t="s">
        <v>50</v>
      </c>
    </row>
    <row r="1780" spans="1:44" ht="15" thickBot="1">
      <c r="A1780" s="4" t="s">
        <v>17513</v>
      </c>
      <c r="B1780" s="5">
        <v>556968</v>
      </c>
      <c r="C1780" s="6">
        <v>28126</v>
      </c>
      <c r="D1780" s="7" t="s">
        <v>45</v>
      </c>
      <c r="E1780" s="7" t="s">
        <v>46</v>
      </c>
      <c r="F1780" s="7" t="s">
        <v>70</v>
      </c>
      <c r="G1780" s="7" t="s">
        <v>160</v>
      </c>
      <c r="H1780" s="7" t="s">
        <v>49</v>
      </c>
      <c r="I1780" s="7" t="s">
        <v>50</v>
      </c>
      <c r="J1780" s="6">
        <v>45505</v>
      </c>
      <c r="K1780" s="7" t="s">
        <v>282</v>
      </c>
      <c r="L1780" s="7" t="s">
        <v>52</v>
      </c>
      <c r="M1780" s="7" t="s">
        <v>17514</v>
      </c>
      <c r="N1780" s="7" t="s">
        <v>193</v>
      </c>
      <c r="O1780" s="7" t="s">
        <v>17515</v>
      </c>
      <c r="P1780" s="5">
        <v>47931</v>
      </c>
      <c r="Q1780" s="7" t="s">
        <v>56</v>
      </c>
      <c r="R1780" s="34" t="s">
        <v>17516</v>
      </c>
      <c r="S1780" s="34" t="s">
        <v>17517</v>
      </c>
      <c r="T1780" s="7" t="s">
        <v>50</v>
      </c>
      <c r="U1780" s="7" t="s">
        <v>50</v>
      </c>
      <c r="V1780" s="7">
        <v>260000</v>
      </c>
      <c r="W1780" s="7" t="s">
        <v>60</v>
      </c>
      <c r="X1780" s="7">
        <v>260000</v>
      </c>
      <c r="Y1780" s="7" t="s">
        <v>50</v>
      </c>
      <c r="Z1780" s="7">
        <v>2</v>
      </c>
      <c r="AA1780" s="7" t="s">
        <v>50</v>
      </c>
      <c r="AB1780" s="7" t="s">
        <v>50</v>
      </c>
      <c r="AC1780" s="7" t="s">
        <v>50</v>
      </c>
      <c r="AD1780" s="7" t="s">
        <v>50</v>
      </c>
      <c r="AE1780" s="7" t="s">
        <v>50</v>
      </c>
      <c r="AF1780" s="7" t="s">
        <v>50</v>
      </c>
      <c r="AG1780" s="7" t="s">
        <v>50</v>
      </c>
      <c r="AH1780" s="7">
        <v>679002</v>
      </c>
      <c r="AI1780" s="7" t="s">
        <v>60</v>
      </c>
      <c r="AJ1780" s="7">
        <v>679002</v>
      </c>
      <c r="AK1780" s="7" t="s">
        <v>17518</v>
      </c>
      <c r="AL1780" s="7" t="s">
        <v>50</v>
      </c>
      <c r="AM1780" s="7" t="s">
        <v>17519</v>
      </c>
      <c r="AN1780" s="7" t="s">
        <v>253</v>
      </c>
      <c r="AO1780" s="7" t="s">
        <v>17520</v>
      </c>
      <c r="AP1780" s="22" t="s">
        <v>17521</v>
      </c>
      <c r="AQ1780" s="7" t="s">
        <v>50</v>
      </c>
      <c r="AR1780" s="7" t="s">
        <v>50</v>
      </c>
    </row>
    <row r="1781" spans="1:44" ht="15" thickBot="1">
      <c r="A1781" s="10" t="s">
        <v>17522</v>
      </c>
      <c r="B1781" s="13" t="s">
        <v>50</v>
      </c>
      <c r="C1781" s="12">
        <v>44927</v>
      </c>
      <c r="D1781" s="13" t="s">
        <v>45</v>
      </c>
      <c r="E1781" s="13" t="s">
        <v>46</v>
      </c>
      <c r="F1781" s="13" t="s">
        <v>70</v>
      </c>
      <c r="G1781" s="26" t="s">
        <v>54946</v>
      </c>
      <c r="H1781" s="13" t="s">
        <v>50</v>
      </c>
      <c r="I1781" s="13" t="s">
        <v>50</v>
      </c>
      <c r="J1781" s="12">
        <v>45513</v>
      </c>
      <c r="K1781" s="13" t="s">
        <v>50</v>
      </c>
      <c r="L1781" s="13" t="s">
        <v>467</v>
      </c>
      <c r="M1781" s="13" t="s">
        <v>17523</v>
      </c>
      <c r="N1781" s="13" t="s">
        <v>10407</v>
      </c>
      <c r="O1781" s="13" t="s">
        <v>17524</v>
      </c>
      <c r="P1781" s="11">
        <v>48151</v>
      </c>
      <c r="Q1781" s="13" t="s">
        <v>245</v>
      </c>
      <c r="R1781" s="33" t="s">
        <v>17525</v>
      </c>
      <c r="S1781" s="33" t="s">
        <v>17526</v>
      </c>
      <c r="T1781" s="13" t="s">
        <v>17527</v>
      </c>
      <c r="U1781" s="13">
        <f>82-2-2115-2988</f>
        <v>-5023</v>
      </c>
      <c r="V1781" s="13">
        <v>600000000</v>
      </c>
      <c r="W1781" s="13" t="s">
        <v>2946</v>
      </c>
      <c r="X1781" s="13">
        <v>439617</v>
      </c>
      <c r="Y1781" s="13" t="s">
        <v>467</v>
      </c>
      <c r="Z1781" s="13">
        <v>1</v>
      </c>
      <c r="AA1781" s="13">
        <v>600000000</v>
      </c>
      <c r="AB1781" s="13" t="s">
        <v>2946</v>
      </c>
      <c r="AC1781" s="13">
        <v>439617</v>
      </c>
      <c r="AD1781" s="13" t="s">
        <v>467</v>
      </c>
      <c r="AE1781" s="13">
        <v>600000000</v>
      </c>
      <c r="AF1781" s="13" t="s">
        <v>2946</v>
      </c>
      <c r="AG1781" s="13">
        <v>439617</v>
      </c>
      <c r="AH1781" s="13">
        <v>600000000</v>
      </c>
      <c r="AI1781" s="13" t="s">
        <v>2946</v>
      </c>
      <c r="AJ1781" s="13">
        <v>439617</v>
      </c>
      <c r="AK1781" s="13" t="s">
        <v>4490</v>
      </c>
      <c r="AL1781" s="13" t="s">
        <v>50</v>
      </c>
      <c r="AM1781" s="13" t="s">
        <v>17528</v>
      </c>
      <c r="AN1781" s="13" t="s">
        <v>66</v>
      </c>
      <c r="AO1781" s="13" t="s">
        <v>50</v>
      </c>
      <c r="AP1781" s="13" t="s">
        <v>50</v>
      </c>
      <c r="AQ1781" s="21" t="s">
        <v>17529</v>
      </c>
      <c r="AR1781" s="13" t="s">
        <v>255</v>
      </c>
    </row>
    <row r="1782" spans="1:44" ht="15" thickBot="1">
      <c r="A1782" s="4" t="s">
        <v>17530</v>
      </c>
      <c r="B1782" s="7" t="s">
        <v>50</v>
      </c>
      <c r="C1782" s="7" t="s">
        <v>50</v>
      </c>
      <c r="D1782" s="7" t="s">
        <v>45</v>
      </c>
      <c r="E1782" s="7" t="s">
        <v>46</v>
      </c>
      <c r="F1782" s="7" t="s">
        <v>70</v>
      </c>
      <c r="G1782" s="7" t="s">
        <v>50</v>
      </c>
      <c r="H1782" s="7" t="s">
        <v>50</v>
      </c>
      <c r="I1782" s="7" t="s">
        <v>50</v>
      </c>
      <c r="J1782" s="6">
        <v>45512</v>
      </c>
      <c r="K1782" s="7" t="s">
        <v>50</v>
      </c>
      <c r="L1782" s="7" t="s">
        <v>178</v>
      </c>
      <c r="M1782" s="7" t="s">
        <v>17531</v>
      </c>
      <c r="N1782" s="7" t="s">
        <v>17532</v>
      </c>
      <c r="O1782" s="7" t="s">
        <v>17533</v>
      </c>
      <c r="P1782" s="5">
        <v>48162</v>
      </c>
      <c r="Q1782" s="7" t="s">
        <v>245</v>
      </c>
      <c r="R1782" s="34" t="s">
        <v>17534</v>
      </c>
      <c r="S1782" s="31" t="s">
        <v>50</v>
      </c>
      <c r="T1782" s="7" t="s">
        <v>50</v>
      </c>
      <c r="U1782" s="7" t="s">
        <v>50</v>
      </c>
      <c r="V1782" s="7">
        <v>130000000</v>
      </c>
      <c r="W1782" s="7" t="s">
        <v>1960</v>
      </c>
      <c r="X1782" s="7">
        <v>880168</v>
      </c>
      <c r="Y1782" s="7" t="s">
        <v>50</v>
      </c>
      <c r="Z1782" s="7">
        <v>1</v>
      </c>
      <c r="AA1782" s="7">
        <v>130000000</v>
      </c>
      <c r="AB1782" s="7" t="s">
        <v>1960</v>
      </c>
      <c r="AC1782" s="7">
        <v>880168</v>
      </c>
      <c r="AD1782" s="7" t="s">
        <v>178</v>
      </c>
      <c r="AE1782" s="7">
        <v>130000000</v>
      </c>
      <c r="AF1782" s="7" t="s">
        <v>1960</v>
      </c>
      <c r="AG1782" s="7">
        <v>880168</v>
      </c>
      <c r="AH1782" s="7">
        <v>130000000</v>
      </c>
      <c r="AI1782" s="7" t="s">
        <v>1960</v>
      </c>
      <c r="AJ1782" s="7">
        <v>880168</v>
      </c>
      <c r="AK1782" s="7" t="s">
        <v>50</v>
      </c>
      <c r="AL1782" s="7" t="s">
        <v>50</v>
      </c>
      <c r="AM1782" s="7" t="s">
        <v>17535</v>
      </c>
      <c r="AN1782" s="7" t="s">
        <v>66</v>
      </c>
      <c r="AO1782" s="7" t="s">
        <v>17536</v>
      </c>
      <c r="AP1782" s="22" t="s">
        <v>17537</v>
      </c>
      <c r="AQ1782" s="7" t="s">
        <v>50</v>
      </c>
      <c r="AR1782" s="7" t="s">
        <v>50</v>
      </c>
    </row>
    <row r="1783" spans="1:44" ht="15" thickBot="1">
      <c r="A1783" s="10" t="s">
        <v>17538</v>
      </c>
      <c r="B1783" s="13" t="s">
        <v>50</v>
      </c>
      <c r="C1783" s="12">
        <v>45078</v>
      </c>
      <c r="D1783" s="13" t="s">
        <v>45</v>
      </c>
      <c r="E1783" s="13" t="s">
        <v>46</v>
      </c>
      <c r="F1783" s="13" t="s">
        <v>70</v>
      </c>
      <c r="G1783" s="13" t="s">
        <v>50</v>
      </c>
      <c r="H1783" s="13" t="s">
        <v>50</v>
      </c>
      <c r="I1783" s="13" t="s">
        <v>50</v>
      </c>
      <c r="J1783" s="12">
        <v>45505</v>
      </c>
      <c r="K1783" s="13" t="s">
        <v>50</v>
      </c>
      <c r="L1783" s="13" t="s">
        <v>467</v>
      </c>
      <c r="M1783" s="13" t="s">
        <v>50</v>
      </c>
      <c r="N1783" s="13" t="s">
        <v>17539</v>
      </c>
      <c r="O1783" s="13" t="s">
        <v>17540</v>
      </c>
      <c r="P1783" s="11">
        <v>48690</v>
      </c>
      <c r="Q1783" s="13" t="s">
        <v>245</v>
      </c>
      <c r="R1783" s="30" t="s">
        <v>50</v>
      </c>
      <c r="S1783" s="30" t="s">
        <v>50</v>
      </c>
      <c r="T1783" s="13" t="s">
        <v>50</v>
      </c>
      <c r="U1783" s="13" t="s">
        <v>50</v>
      </c>
      <c r="V1783" s="13">
        <v>700000000</v>
      </c>
      <c r="W1783" s="13" t="s">
        <v>2946</v>
      </c>
      <c r="X1783" s="13">
        <v>510883</v>
      </c>
      <c r="Y1783" s="13" t="s">
        <v>467</v>
      </c>
      <c r="Z1783" s="13">
        <v>2</v>
      </c>
      <c r="AA1783" s="13">
        <v>700000000</v>
      </c>
      <c r="AB1783" s="13" t="s">
        <v>2946</v>
      </c>
      <c r="AC1783" s="13">
        <v>510883</v>
      </c>
      <c r="AD1783" s="13" t="s">
        <v>467</v>
      </c>
      <c r="AE1783" s="13">
        <v>700000000</v>
      </c>
      <c r="AF1783" s="13" t="s">
        <v>2946</v>
      </c>
      <c r="AG1783" s="13">
        <v>510883</v>
      </c>
      <c r="AH1783" s="13">
        <v>700000000</v>
      </c>
      <c r="AI1783" s="13" t="s">
        <v>2946</v>
      </c>
      <c r="AJ1783" s="13">
        <v>510883</v>
      </c>
      <c r="AK1783" s="13" t="s">
        <v>17541</v>
      </c>
      <c r="AL1783" s="13" t="s">
        <v>50</v>
      </c>
      <c r="AM1783" s="13" t="s">
        <v>17542</v>
      </c>
      <c r="AN1783" s="13" t="s">
        <v>66</v>
      </c>
      <c r="AO1783" s="13" t="s">
        <v>50</v>
      </c>
      <c r="AP1783" s="13" t="s">
        <v>50</v>
      </c>
      <c r="AQ1783" s="21" t="s">
        <v>17543</v>
      </c>
      <c r="AR1783" s="13" t="s">
        <v>255</v>
      </c>
    </row>
    <row r="1784" spans="1:44" ht="15" thickBot="1">
      <c r="A1784" s="4" t="s">
        <v>17544</v>
      </c>
      <c r="B1784" s="7" t="s">
        <v>50</v>
      </c>
      <c r="C1784" s="6">
        <v>43831</v>
      </c>
      <c r="D1784" s="7" t="s">
        <v>45</v>
      </c>
      <c r="E1784" s="7" t="s">
        <v>50</v>
      </c>
      <c r="F1784" s="7" t="s">
        <v>70</v>
      </c>
      <c r="G1784" s="27" t="s">
        <v>54945</v>
      </c>
      <c r="H1784" s="7" t="s">
        <v>50</v>
      </c>
      <c r="I1784" s="7" t="s">
        <v>50</v>
      </c>
      <c r="J1784" s="6">
        <v>45510</v>
      </c>
      <c r="K1784" s="7" t="s">
        <v>50</v>
      </c>
      <c r="L1784" s="7" t="s">
        <v>52</v>
      </c>
      <c r="M1784" s="7" t="s">
        <v>5917</v>
      </c>
      <c r="N1784" s="7" t="s">
        <v>5720</v>
      </c>
      <c r="O1784" s="7" t="s">
        <v>17545</v>
      </c>
      <c r="P1784" s="5">
        <v>48737</v>
      </c>
      <c r="Q1784" s="7" t="s">
        <v>397</v>
      </c>
      <c r="R1784" s="34" t="s">
        <v>17546</v>
      </c>
      <c r="S1784" s="34" t="s">
        <v>17547</v>
      </c>
      <c r="T1784" s="7" t="s">
        <v>50</v>
      </c>
      <c r="U1784" s="7" t="s">
        <v>50</v>
      </c>
      <c r="V1784" s="7">
        <v>30000000</v>
      </c>
      <c r="W1784" s="7" t="s">
        <v>60</v>
      </c>
      <c r="X1784" s="7">
        <v>30000000</v>
      </c>
      <c r="Y1784" s="7" t="s">
        <v>50</v>
      </c>
      <c r="Z1784" s="7">
        <v>1</v>
      </c>
      <c r="AA1784" s="7" t="s">
        <v>50</v>
      </c>
      <c r="AB1784" s="7" t="s">
        <v>50</v>
      </c>
      <c r="AC1784" s="7" t="s">
        <v>50</v>
      </c>
      <c r="AD1784" s="7" t="s">
        <v>50</v>
      </c>
      <c r="AE1784" s="7" t="s">
        <v>50</v>
      </c>
      <c r="AF1784" s="7" t="s">
        <v>50</v>
      </c>
      <c r="AG1784" s="7" t="s">
        <v>50</v>
      </c>
      <c r="AH1784" s="7">
        <v>30000000</v>
      </c>
      <c r="AI1784" s="7" t="s">
        <v>60</v>
      </c>
      <c r="AJ1784" s="7">
        <v>30000000</v>
      </c>
      <c r="AK1784" s="7" t="s">
        <v>5797</v>
      </c>
      <c r="AL1784" s="7" t="s">
        <v>50</v>
      </c>
      <c r="AM1784" s="7" t="s">
        <v>17548</v>
      </c>
      <c r="AN1784" s="7" t="s">
        <v>66</v>
      </c>
      <c r="AO1784" s="7" t="s">
        <v>17549</v>
      </c>
      <c r="AP1784" s="22" t="s">
        <v>17550</v>
      </c>
      <c r="AQ1784" s="7" t="s">
        <v>50</v>
      </c>
      <c r="AR1784" s="7" t="s">
        <v>50</v>
      </c>
    </row>
    <row r="1785" spans="1:44" ht="15" thickBot="1">
      <c r="A1785" s="10" t="s">
        <v>17551</v>
      </c>
      <c r="B1785" s="11">
        <v>18120</v>
      </c>
      <c r="C1785" s="12">
        <v>42736</v>
      </c>
      <c r="D1785" s="13" t="s">
        <v>45</v>
      </c>
      <c r="E1785" s="13" t="s">
        <v>46</v>
      </c>
      <c r="F1785" s="13" t="s">
        <v>70</v>
      </c>
      <c r="G1785" s="13" t="s">
        <v>145</v>
      </c>
      <c r="H1785" s="13" t="s">
        <v>50</v>
      </c>
      <c r="I1785" s="13" t="s">
        <v>50</v>
      </c>
      <c r="J1785" s="12">
        <v>45512</v>
      </c>
      <c r="K1785" s="13" t="s">
        <v>50</v>
      </c>
      <c r="L1785" s="13" t="s">
        <v>131</v>
      </c>
      <c r="M1785" s="13" t="s">
        <v>17552</v>
      </c>
      <c r="N1785" s="13" t="s">
        <v>17553</v>
      </c>
      <c r="O1785" s="13" t="s">
        <v>17554</v>
      </c>
      <c r="P1785" s="11">
        <v>48914</v>
      </c>
      <c r="Q1785" s="13" t="s">
        <v>360</v>
      </c>
      <c r="R1785" s="33" t="s">
        <v>17555</v>
      </c>
      <c r="S1785" s="33" t="s">
        <v>17556</v>
      </c>
      <c r="T1785" s="13" t="s">
        <v>17557</v>
      </c>
      <c r="U1785" s="13">
        <v>75.775032199999998</v>
      </c>
      <c r="V1785" s="13">
        <v>7000000</v>
      </c>
      <c r="W1785" s="13" t="s">
        <v>209</v>
      </c>
      <c r="X1785" s="13">
        <v>7640503</v>
      </c>
      <c r="Y1785" s="13" t="s">
        <v>50</v>
      </c>
      <c r="Z1785" s="13">
        <v>1</v>
      </c>
      <c r="AA1785" s="13" t="s">
        <v>50</v>
      </c>
      <c r="AB1785" s="13" t="s">
        <v>50</v>
      </c>
      <c r="AC1785" s="13" t="s">
        <v>50</v>
      </c>
      <c r="AD1785" s="13" t="s">
        <v>50</v>
      </c>
      <c r="AE1785" s="13" t="s">
        <v>50</v>
      </c>
      <c r="AF1785" s="13" t="s">
        <v>50</v>
      </c>
      <c r="AG1785" s="13" t="s">
        <v>50</v>
      </c>
      <c r="AH1785" s="13">
        <v>7000000</v>
      </c>
      <c r="AI1785" s="13" t="s">
        <v>209</v>
      </c>
      <c r="AJ1785" s="13">
        <v>7640503</v>
      </c>
      <c r="AK1785" s="13" t="s">
        <v>17558</v>
      </c>
      <c r="AL1785" s="13" t="s">
        <v>50</v>
      </c>
      <c r="AM1785" s="13" t="s">
        <v>17559</v>
      </c>
      <c r="AN1785" s="13" t="s">
        <v>66</v>
      </c>
      <c r="AO1785" s="13" t="s">
        <v>17560</v>
      </c>
      <c r="AP1785" s="13" t="s">
        <v>50</v>
      </c>
      <c r="AQ1785" s="21" t="s">
        <v>17561</v>
      </c>
      <c r="AR1785" s="13" t="s">
        <v>50</v>
      </c>
    </row>
    <row r="1786" spans="1:44" ht="15" thickBot="1">
      <c r="A1786" s="4" t="s">
        <v>17562</v>
      </c>
      <c r="B1786" s="7" t="s">
        <v>50</v>
      </c>
      <c r="C1786" s="6">
        <v>29952</v>
      </c>
      <c r="D1786" s="7" t="s">
        <v>45</v>
      </c>
      <c r="E1786" s="7" t="s">
        <v>46</v>
      </c>
      <c r="F1786" s="7" t="s">
        <v>70</v>
      </c>
      <c r="G1786" s="7" t="s">
        <v>71</v>
      </c>
      <c r="H1786" s="7" t="s">
        <v>50</v>
      </c>
      <c r="I1786" s="7" t="s">
        <v>50</v>
      </c>
      <c r="J1786" s="6">
        <v>45513</v>
      </c>
      <c r="K1786" s="7" t="s">
        <v>50</v>
      </c>
      <c r="L1786" s="7" t="s">
        <v>131</v>
      </c>
      <c r="M1786" s="7" t="s">
        <v>50</v>
      </c>
      <c r="N1786" s="7" t="s">
        <v>17563</v>
      </c>
      <c r="O1786" s="7" t="s">
        <v>17564</v>
      </c>
      <c r="P1786" s="5">
        <v>49140</v>
      </c>
      <c r="Q1786" s="7" t="s">
        <v>360</v>
      </c>
      <c r="R1786" s="34" t="s">
        <v>17565</v>
      </c>
      <c r="S1786" s="34" t="s">
        <v>17566</v>
      </c>
      <c r="T1786" s="7" t="s">
        <v>50</v>
      </c>
      <c r="U1786" s="7" t="s">
        <v>17567</v>
      </c>
      <c r="V1786" s="7">
        <v>20000000</v>
      </c>
      <c r="W1786" s="7" t="s">
        <v>60</v>
      </c>
      <c r="X1786" s="7">
        <v>20000000</v>
      </c>
      <c r="Y1786" s="7" t="s">
        <v>50</v>
      </c>
      <c r="Z1786" s="7">
        <v>1</v>
      </c>
      <c r="AA1786" s="7" t="s">
        <v>50</v>
      </c>
      <c r="AB1786" s="7" t="s">
        <v>50</v>
      </c>
      <c r="AC1786" s="7" t="s">
        <v>50</v>
      </c>
      <c r="AD1786" s="7" t="s">
        <v>50</v>
      </c>
      <c r="AE1786" s="7" t="s">
        <v>50</v>
      </c>
      <c r="AF1786" s="7" t="s">
        <v>50</v>
      </c>
      <c r="AG1786" s="7" t="s">
        <v>50</v>
      </c>
      <c r="AH1786" s="7">
        <v>20000000</v>
      </c>
      <c r="AI1786" s="7" t="s">
        <v>60</v>
      </c>
      <c r="AJ1786" s="7">
        <v>20000000</v>
      </c>
      <c r="AK1786" s="7" t="s">
        <v>17568</v>
      </c>
      <c r="AL1786" s="7" t="s">
        <v>50</v>
      </c>
      <c r="AM1786" s="7" t="s">
        <v>17569</v>
      </c>
      <c r="AN1786" s="7" t="s">
        <v>66</v>
      </c>
      <c r="AO1786" s="7" t="s">
        <v>17570</v>
      </c>
      <c r="AP1786" s="22" t="s">
        <v>17571</v>
      </c>
      <c r="AQ1786" s="7" t="s">
        <v>50</v>
      </c>
      <c r="AR1786" s="7" t="s">
        <v>50</v>
      </c>
    </row>
    <row r="1787" spans="1:44" ht="15" thickBot="1">
      <c r="A1787" s="10" t="s">
        <v>17572</v>
      </c>
      <c r="B1787" s="11">
        <v>27136</v>
      </c>
      <c r="C1787" s="12">
        <v>36586</v>
      </c>
      <c r="D1787" s="13" t="s">
        <v>45</v>
      </c>
      <c r="E1787" s="13" t="s">
        <v>46</v>
      </c>
      <c r="F1787" s="13" t="s">
        <v>70</v>
      </c>
      <c r="G1787" s="13" t="s">
        <v>114</v>
      </c>
      <c r="H1787" s="13" t="s">
        <v>49</v>
      </c>
      <c r="I1787" s="13" t="s">
        <v>50</v>
      </c>
      <c r="J1787" s="12">
        <v>45510</v>
      </c>
      <c r="K1787" s="13" t="s">
        <v>177</v>
      </c>
      <c r="L1787" s="13" t="s">
        <v>290</v>
      </c>
      <c r="M1787" s="13" t="s">
        <v>17573</v>
      </c>
      <c r="N1787" s="13" t="s">
        <v>6268</v>
      </c>
      <c r="O1787" s="13" t="s">
        <v>17574</v>
      </c>
      <c r="P1787" s="11">
        <v>49913</v>
      </c>
      <c r="Q1787" s="13" t="s">
        <v>495</v>
      </c>
      <c r="R1787" s="33" t="s">
        <v>17575</v>
      </c>
      <c r="S1787" s="33" t="s">
        <v>17576</v>
      </c>
      <c r="T1787" s="13" t="s">
        <v>17577</v>
      </c>
      <c r="U1787" s="13" t="s">
        <v>17578</v>
      </c>
      <c r="V1787" s="13" t="s">
        <v>50</v>
      </c>
      <c r="W1787" s="13" t="s">
        <v>50</v>
      </c>
      <c r="X1787" s="13" t="s">
        <v>50</v>
      </c>
      <c r="Y1787" s="13" t="s">
        <v>171</v>
      </c>
      <c r="Z1787" s="13">
        <v>2</v>
      </c>
      <c r="AA1787" s="13" t="s">
        <v>50</v>
      </c>
      <c r="AB1787" s="13" t="s">
        <v>50</v>
      </c>
      <c r="AC1787" s="13" t="s">
        <v>50</v>
      </c>
      <c r="AD1787" s="13" t="s">
        <v>290</v>
      </c>
      <c r="AE1787" s="13" t="s">
        <v>50</v>
      </c>
      <c r="AF1787" s="13" t="s">
        <v>50</v>
      </c>
      <c r="AG1787" s="13" t="s">
        <v>50</v>
      </c>
      <c r="AH1787" s="13" t="s">
        <v>50</v>
      </c>
      <c r="AI1787" s="13" t="s">
        <v>50</v>
      </c>
      <c r="AJ1787" s="13" t="s">
        <v>50</v>
      </c>
      <c r="AK1787" s="13" t="s">
        <v>50</v>
      </c>
      <c r="AL1787" s="13" t="s">
        <v>50</v>
      </c>
      <c r="AM1787" s="13" t="s">
        <v>17579</v>
      </c>
      <c r="AN1787" s="13" t="s">
        <v>66</v>
      </c>
      <c r="AO1787" s="13" t="s">
        <v>17580</v>
      </c>
      <c r="AP1787" s="21" t="s">
        <v>17581</v>
      </c>
      <c r="AQ1787" s="13" t="s">
        <v>50</v>
      </c>
      <c r="AR1787" s="13" t="s">
        <v>50</v>
      </c>
    </row>
    <row r="1788" spans="1:44" ht="15" thickBot="1">
      <c r="A1788" s="4" t="s">
        <v>17582</v>
      </c>
      <c r="B1788" s="7" t="s">
        <v>50</v>
      </c>
      <c r="C1788" s="6">
        <v>39814</v>
      </c>
      <c r="D1788" s="7" t="s">
        <v>45</v>
      </c>
      <c r="E1788" s="7" t="s">
        <v>1939</v>
      </c>
      <c r="F1788" s="7" t="s">
        <v>70</v>
      </c>
      <c r="G1788" s="26" t="s">
        <v>54946</v>
      </c>
      <c r="H1788" s="7" t="s">
        <v>240</v>
      </c>
      <c r="I1788" s="7" t="s">
        <v>50</v>
      </c>
      <c r="J1788" s="6">
        <v>45509</v>
      </c>
      <c r="K1788" s="7" t="s">
        <v>50</v>
      </c>
      <c r="L1788" s="7" t="s">
        <v>52</v>
      </c>
      <c r="M1788" s="7" t="s">
        <v>8836</v>
      </c>
      <c r="N1788" s="7" t="s">
        <v>1692</v>
      </c>
      <c r="O1788" s="7" t="s">
        <v>17583</v>
      </c>
      <c r="P1788" s="5">
        <v>49988</v>
      </c>
      <c r="Q1788" s="7" t="s">
        <v>434</v>
      </c>
      <c r="R1788" s="34" t="s">
        <v>17584</v>
      </c>
      <c r="S1788" s="34" t="s">
        <v>17585</v>
      </c>
      <c r="T1788" s="7" t="s">
        <v>17586</v>
      </c>
      <c r="U1788" s="7">
        <f>1-847-272-1700</f>
        <v>-2818</v>
      </c>
      <c r="V1788" s="7" t="s">
        <v>50</v>
      </c>
      <c r="W1788" s="7" t="s">
        <v>50</v>
      </c>
      <c r="X1788" s="7" t="s">
        <v>50</v>
      </c>
      <c r="Y1788" s="7" t="s">
        <v>50</v>
      </c>
      <c r="Z1788" s="7">
        <v>2</v>
      </c>
      <c r="AA1788" s="7" t="s">
        <v>50</v>
      </c>
      <c r="AB1788" s="7" t="s">
        <v>50</v>
      </c>
      <c r="AC1788" s="7" t="s">
        <v>50</v>
      </c>
      <c r="AD1788" s="7" t="s">
        <v>50</v>
      </c>
      <c r="AE1788" s="7" t="s">
        <v>50</v>
      </c>
      <c r="AF1788" s="7" t="s">
        <v>50</v>
      </c>
      <c r="AG1788" s="7" t="s">
        <v>50</v>
      </c>
      <c r="AH1788" s="7">
        <v>5000</v>
      </c>
      <c r="AI1788" s="7" t="s">
        <v>60</v>
      </c>
      <c r="AJ1788" s="7">
        <v>5000</v>
      </c>
      <c r="AK1788" s="7" t="s">
        <v>17587</v>
      </c>
      <c r="AL1788" s="7" t="s">
        <v>50</v>
      </c>
      <c r="AM1788" s="7" t="s">
        <v>17588</v>
      </c>
      <c r="AN1788" s="7" t="s">
        <v>738</v>
      </c>
      <c r="AO1788" s="7" t="s">
        <v>17589</v>
      </c>
      <c r="AP1788" s="22" t="s">
        <v>17590</v>
      </c>
      <c r="AQ1788" s="22" t="s">
        <v>17591</v>
      </c>
      <c r="AR1788" s="7" t="s">
        <v>50</v>
      </c>
    </row>
    <row r="1789" spans="1:44" ht="15" thickBot="1">
      <c r="A1789" s="10" t="s">
        <v>17592</v>
      </c>
      <c r="B1789" s="11">
        <v>93014</v>
      </c>
      <c r="C1789" s="12">
        <v>41640</v>
      </c>
      <c r="D1789" s="13" t="s">
        <v>45</v>
      </c>
      <c r="E1789" s="13" t="s">
        <v>46</v>
      </c>
      <c r="F1789" s="13" t="s">
        <v>70</v>
      </c>
      <c r="G1789" s="13" t="s">
        <v>114</v>
      </c>
      <c r="H1789" s="13" t="s">
        <v>50</v>
      </c>
      <c r="I1789" s="13" t="s">
        <v>50</v>
      </c>
      <c r="J1789" s="12">
        <v>45513</v>
      </c>
      <c r="K1789" s="13" t="s">
        <v>50</v>
      </c>
      <c r="L1789" s="13" t="s">
        <v>802</v>
      </c>
      <c r="M1789" s="13" t="s">
        <v>17177</v>
      </c>
      <c r="N1789" s="13" t="s">
        <v>5261</v>
      </c>
      <c r="O1789" s="13" t="s">
        <v>17593</v>
      </c>
      <c r="P1789" s="11">
        <v>50205</v>
      </c>
      <c r="Q1789" s="13" t="s">
        <v>245</v>
      </c>
      <c r="R1789" s="33" t="s">
        <v>17594</v>
      </c>
      <c r="S1789" s="33" t="s">
        <v>17595</v>
      </c>
      <c r="T1789" s="13" t="s">
        <v>17596</v>
      </c>
      <c r="U1789" s="13">
        <v>2166691220</v>
      </c>
      <c r="V1789" s="13" t="s">
        <v>50</v>
      </c>
      <c r="W1789" s="13" t="s">
        <v>50</v>
      </c>
      <c r="X1789" s="13" t="s">
        <v>50</v>
      </c>
      <c r="Y1789" s="13" t="s">
        <v>81</v>
      </c>
      <c r="Z1789" s="13">
        <v>4</v>
      </c>
      <c r="AA1789" s="13" t="s">
        <v>50</v>
      </c>
      <c r="AB1789" s="13" t="s">
        <v>50</v>
      </c>
      <c r="AC1789" s="13" t="s">
        <v>50</v>
      </c>
      <c r="AD1789" s="13" t="s">
        <v>802</v>
      </c>
      <c r="AE1789" s="13">
        <v>108900</v>
      </c>
      <c r="AF1789" s="13" t="s">
        <v>2056</v>
      </c>
      <c r="AG1789" s="13">
        <v>15004</v>
      </c>
      <c r="AH1789" s="13">
        <v>108900</v>
      </c>
      <c r="AI1789" s="13" t="s">
        <v>2056</v>
      </c>
      <c r="AJ1789" s="13">
        <v>15004</v>
      </c>
      <c r="AK1789" s="13" t="s">
        <v>17597</v>
      </c>
      <c r="AL1789" s="13" t="s">
        <v>50</v>
      </c>
      <c r="AM1789" s="13" t="s">
        <v>17598</v>
      </c>
      <c r="AN1789" s="13" t="s">
        <v>993</v>
      </c>
      <c r="AO1789" s="13" t="s">
        <v>17599</v>
      </c>
      <c r="AP1789" s="13" t="s">
        <v>50</v>
      </c>
      <c r="AQ1789" s="21" t="s">
        <v>17600</v>
      </c>
      <c r="AR1789" s="13" t="s">
        <v>50</v>
      </c>
    </row>
    <row r="1790" spans="1:44" ht="15" thickBot="1">
      <c r="A1790" s="4" t="s">
        <v>17601</v>
      </c>
      <c r="B1790" s="7" t="s">
        <v>50</v>
      </c>
      <c r="C1790" s="6">
        <v>43831</v>
      </c>
      <c r="D1790" s="7" t="s">
        <v>45</v>
      </c>
      <c r="E1790" s="7" t="s">
        <v>46</v>
      </c>
      <c r="F1790" s="7" t="s">
        <v>70</v>
      </c>
      <c r="G1790" s="7" t="s">
        <v>87</v>
      </c>
      <c r="H1790" s="7" t="s">
        <v>50</v>
      </c>
      <c r="I1790" s="7" t="s">
        <v>50</v>
      </c>
      <c r="J1790" s="6">
        <v>45513</v>
      </c>
      <c r="K1790" s="7" t="s">
        <v>50</v>
      </c>
      <c r="L1790" s="7" t="s">
        <v>241</v>
      </c>
      <c r="M1790" s="7" t="s">
        <v>17602</v>
      </c>
      <c r="N1790" s="7" t="s">
        <v>17603</v>
      </c>
      <c r="O1790" s="7" t="s">
        <v>17604</v>
      </c>
      <c r="P1790" s="5">
        <v>50367</v>
      </c>
      <c r="Q1790" s="7" t="s">
        <v>245</v>
      </c>
      <c r="R1790" s="31" t="s">
        <v>50</v>
      </c>
      <c r="S1790" s="31" t="s">
        <v>50</v>
      </c>
      <c r="T1790" s="7" t="s">
        <v>50</v>
      </c>
      <c r="U1790" s="7" t="s">
        <v>50</v>
      </c>
      <c r="V1790" s="7">
        <v>12000000</v>
      </c>
      <c r="W1790" s="7" t="s">
        <v>60</v>
      </c>
      <c r="X1790" s="7">
        <v>12000000</v>
      </c>
      <c r="Y1790" s="7" t="s">
        <v>154</v>
      </c>
      <c r="Z1790" s="7">
        <v>1</v>
      </c>
      <c r="AA1790" s="7">
        <v>12000000</v>
      </c>
      <c r="AB1790" s="7" t="s">
        <v>60</v>
      </c>
      <c r="AC1790" s="7">
        <v>12000000</v>
      </c>
      <c r="AD1790" s="7" t="s">
        <v>241</v>
      </c>
      <c r="AE1790" s="7">
        <v>12000000</v>
      </c>
      <c r="AF1790" s="7" t="s">
        <v>60</v>
      </c>
      <c r="AG1790" s="7">
        <v>12000000</v>
      </c>
      <c r="AH1790" s="7">
        <v>12000000</v>
      </c>
      <c r="AI1790" s="7" t="s">
        <v>60</v>
      </c>
      <c r="AJ1790" s="7">
        <v>12000000</v>
      </c>
      <c r="AK1790" s="7" t="s">
        <v>17605</v>
      </c>
      <c r="AL1790" s="7" t="s">
        <v>50</v>
      </c>
      <c r="AM1790" s="7" t="s">
        <v>50</v>
      </c>
      <c r="AN1790" s="7" t="s">
        <v>50</v>
      </c>
      <c r="AO1790" s="7" t="s">
        <v>50</v>
      </c>
      <c r="AP1790" s="7" t="s">
        <v>50</v>
      </c>
      <c r="AQ1790" s="7" t="s">
        <v>50</v>
      </c>
      <c r="AR1790" s="7" t="s">
        <v>1186</v>
      </c>
    </row>
    <row r="1791" spans="1:44" ht="15" thickBot="1">
      <c r="A1791" s="10" t="s">
        <v>17606</v>
      </c>
      <c r="B1791" s="11">
        <v>55029</v>
      </c>
      <c r="C1791" s="12">
        <v>26299</v>
      </c>
      <c r="D1791" s="13" t="s">
        <v>45</v>
      </c>
      <c r="E1791" s="13" t="s">
        <v>46</v>
      </c>
      <c r="F1791" s="13" t="s">
        <v>70</v>
      </c>
      <c r="G1791" s="13" t="s">
        <v>114</v>
      </c>
      <c r="H1791" s="13" t="s">
        <v>115</v>
      </c>
      <c r="I1791" s="13" t="s">
        <v>50</v>
      </c>
      <c r="J1791" s="12">
        <v>45509</v>
      </c>
      <c r="K1791" s="13" t="s">
        <v>191</v>
      </c>
      <c r="L1791" s="13" t="s">
        <v>52</v>
      </c>
      <c r="M1791" s="13" t="s">
        <v>17607</v>
      </c>
      <c r="N1791" s="13" t="s">
        <v>3687</v>
      </c>
      <c r="O1791" s="13" t="s">
        <v>17608</v>
      </c>
      <c r="P1791" s="11">
        <v>50598</v>
      </c>
      <c r="Q1791" s="13" t="s">
        <v>3689</v>
      </c>
      <c r="R1791" s="33" t="s">
        <v>17609</v>
      </c>
      <c r="S1791" s="33" t="s">
        <v>17610</v>
      </c>
      <c r="T1791" s="13" t="s">
        <v>17611</v>
      </c>
      <c r="U1791" s="13">
        <v>8132091085</v>
      </c>
      <c r="V1791" s="13" t="s">
        <v>50</v>
      </c>
      <c r="W1791" s="13" t="s">
        <v>50</v>
      </c>
      <c r="X1791" s="13" t="s">
        <v>50</v>
      </c>
      <c r="Y1791" s="13" t="s">
        <v>50</v>
      </c>
      <c r="Z1791" s="13">
        <v>3</v>
      </c>
      <c r="AA1791" s="13" t="s">
        <v>50</v>
      </c>
      <c r="AB1791" s="13" t="s">
        <v>50</v>
      </c>
      <c r="AC1791" s="13" t="s">
        <v>50</v>
      </c>
      <c r="AD1791" s="13" t="s">
        <v>50</v>
      </c>
      <c r="AE1791" s="13" t="s">
        <v>50</v>
      </c>
      <c r="AF1791" s="13" t="s">
        <v>50</v>
      </c>
      <c r="AG1791" s="13" t="s">
        <v>50</v>
      </c>
      <c r="AH1791" s="13">
        <v>575000</v>
      </c>
      <c r="AI1791" s="13" t="s">
        <v>60</v>
      </c>
      <c r="AJ1791" s="13">
        <v>575000</v>
      </c>
      <c r="AK1791" s="13" t="s">
        <v>17612</v>
      </c>
      <c r="AL1791" s="13" t="s">
        <v>50</v>
      </c>
      <c r="AM1791" s="13" t="s">
        <v>17613</v>
      </c>
      <c r="AN1791" s="13" t="s">
        <v>66</v>
      </c>
      <c r="AO1791" s="13" t="s">
        <v>17614</v>
      </c>
      <c r="AP1791" s="13" t="s">
        <v>50</v>
      </c>
      <c r="AQ1791" s="21" t="s">
        <v>17615</v>
      </c>
      <c r="AR1791" s="13" t="s">
        <v>50</v>
      </c>
    </row>
    <row r="1792" spans="1:44" ht="15" thickBot="1">
      <c r="A1792" s="4" t="s">
        <v>17616</v>
      </c>
      <c r="B1792" s="7" t="s">
        <v>50</v>
      </c>
      <c r="C1792" s="6">
        <v>44573</v>
      </c>
      <c r="D1792" s="7" t="s">
        <v>45</v>
      </c>
      <c r="E1792" s="7" t="s">
        <v>46</v>
      </c>
      <c r="F1792" s="7" t="s">
        <v>70</v>
      </c>
      <c r="G1792" s="26" t="s">
        <v>54946</v>
      </c>
      <c r="H1792" s="7" t="s">
        <v>50</v>
      </c>
      <c r="I1792" s="7" t="s">
        <v>50</v>
      </c>
      <c r="J1792" s="6">
        <v>45512</v>
      </c>
      <c r="K1792" s="7" t="s">
        <v>50</v>
      </c>
      <c r="L1792" s="7" t="s">
        <v>1471</v>
      </c>
      <c r="M1792" s="7" t="s">
        <v>17617</v>
      </c>
      <c r="N1792" s="7" t="s">
        <v>17618</v>
      </c>
      <c r="O1792" s="7" t="s">
        <v>17619</v>
      </c>
      <c r="P1792" s="5">
        <v>50794</v>
      </c>
      <c r="Q1792" s="7" t="s">
        <v>245</v>
      </c>
      <c r="R1792" s="34" t="s">
        <v>17620</v>
      </c>
      <c r="S1792" s="31" t="s">
        <v>50</v>
      </c>
      <c r="T1792" s="7" t="s">
        <v>17621</v>
      </c>
      <c r="U1792" s="7" t="s">
        <v>17622</v>
      </c>
      <c r="V1792" s="7">
        <v>75000000</v>
      </c>
      <c r="W1792" s="7" t="s">
        <v>2056</v>
      </c>
      <c r="X1792" s="7">
        <v>10453544</v>
      </c>
      <c r="Y1792" s="7" t="s">
        <v>50</v>
      </c>
      <c r="Z1792" s="7">
        <v>1</v>
      </c>
      <c r="AA1792" s="7">
        <v>75000000</v>
      </c>
      <c r="AB1792" s="7" t="s">
        <v>2056</v>
      </c>
      <c r="AC1792" s="7">
        <v>10453544</v>
      </c>
      <c r="AD1792" s="7" t="s">
        <v>1471</v>
      </c>
      <c r="AE1792" s="7">
        <v>75000000</v>
      </c>
      <c r="AF1792" s="7" t="s">
        <v>2056</v>
      </c>
      <c r="AG1792" s="7">
        <v>10453544</v>
      </c>
      <c r="AH1792" s="7">
        <v>75000000</v>
      </c>
      <c r="AI1792" s="7" t="s">
        <v>2056</v>
      </c>
      <c r="AJ1792" s="7">
        <v>10453544</v>
      </c>
      <c r="AK1792" s="7" t="s">
        <v>17623</v>
      </c>
      <c r="AL1792" s="7" t="s">
        <v>50</v>
      </c>
      <c r="AM1792" s="7" t="s">
        <v>50</v>
      </c>
      <c r="AN1792" s="7" t="s">
        <v>50</v>
      </c>
      <c r="AO1792" s="7" t="s">
        <v>50</v>
      </c>
      <c r="AP1792" s="7" t="s">
        <v>50</v>
      </c>
      <c r="AQ1792" s="7" t="s">
        <v>50</v>
      </c>
      <c r="AR1792" s="7" t="s">
        <v>1186</v>
      </c>
    </row>
    <row r="1793" spans="1:44" ht="15" thickBot="1">
      <c r="A1793" s="10" t="s">
        <v>17624</v>
      </c>
      <c r="B1793" s="13" t="s">
        <v>50</v>
      </c>
      <c r="C1793" s="13" t="s">
        <v>50</v>
      </c>
      <c r="D1793" s="13" t="s">
        <v>45</v>
      </c>
      <c r="E1793" s="13" t="s">
        <v>46</v>
      </c>
      <c r="F1793" s="13" t="s">
        <v>70</v>
      </c>
      <c r="G1793" s="13" t="s">
        <v>50</v>
      </c>
      <c r="H1793" s="13" t="s">
        <v>50</v>
      </c>
      <c r="I1793" s="13" t="s">
        <v>50</v>
      </c>
      <c r="J1793" s="12">
        <v>45513</v>
      </c>
      <c r="K1793" s="13" t="s">
        <v>50</v>
      </c>
      <c r="L1793" s="13" t="s">
        <v>162</v>
      </c>
      <c r="M1793" s="13" t="s">
        <v>17625</v>
      </c>
      <c r="N1793" s="13" t="s">
        <v>2808</v>
      </c>
      <c r="O1793" s="13" t="s">
        <v>17626</v>
      </c>
      <c r="P1793" s="11">
        <v>51008</v>
      </c>
      <c r="Q1793" s="13" t="s">
        <v>245</v>
      </c>
      <c r="R1793" s="30" t="s">
        <v>17627</v>
      </c>
      <c r="S1793" s="30" t="s">
        <v>50</v>
      </c>
      <c r="T1793" s="13" t="s">
        <v>50</v>
      </c>
      <c r="U1793" s="13" t="s">
        <v>50</v>
      </c>
      <c r="V1793" s="13">
        <v>2750000</v>
      </c>
      <c r="W1793" s="13" t="s">
        <v>60</v>
      </c>
      <c r="X1793" s="13">
        <v>2750000</v>
      </c>
      <c r="Y1793" s="13" t="s">
        <v>171</v>
      </c>
      <c r="Z1793" s="13">
        <v>1</v>
      </c>
      <c r="AA1793" s="13" t="s">
        <v>50</v>
      </c>
      <c r="AB1793" s="13" t="s">
        <v>50</v>
      </c>
      <c r="AC1793" s="13" t="s">
        <v>50</v>
      </c>
      <c r="AD1793" s="13" t="s">
        <v>50</v>
      </c>
      <c r="AE1793" s="13" t="s">
        <v>50</v>
      </c>
      <c r="AF1793" s="13" t="s">
        <v>50</v>
      </c>
      <c r="AG1793" s="13" t="s">
        <v>50</v>
      </c>
      <c r="AH1793" s="13">
        <v>2750000</v>
      </c>
      <c r="AI1793" s="13" t="s">
        <v>60</v>
      </c>
      <c r="AJ1793" s="13">
        <v>2750000</v>
      </c>
      <c r="AK1793" s="13" t="s">
        <v>17628</v>
      </c>
      <c r="AL1793" s="13" t="s">
        <v>50</v>
      </c>
      <c r="AM1793" s="13" t="s">
        <v>50</v>
      </c>
      <c r="AN1793" s="13" t="s">
        <v>50</v>
      </c>
      <c r="AO1793" s="13" t="s">
        <v>50</v>
      </c>
      <c r="AP1793" s="13" t="s">
        <v>50</v>
      </c>
      <c r="AQ1793" s="13" t="s">
        <v>50</v>
      </c>
      <c r="AR1793" s="13" t="s">
        <v>1186</v>
      </c>
    </row>
    <row r="1794" spans="1:44" ht="15" thickBot="1">
      <c r="A1794" s="4" t="s">
        <v>17629</v>
      </c>
      <c r="B1794" s="7" t="s">
        <v>50</v>
      </c>
      <c r="C1794" s="6">
        <v>45505</v>
      </c>
      <c r="D1794" s="7" t="s">
        <v>45</v>
      </c>
      <c r="E1794" s="7" t="s">
        <v>46</v>
      </c>
      <c r="F1794" s="7" t="s">
        <v>70</v>
      </c>
      <c r="G1794" s="27" t="s">
        <v>54945</v>
      </c>
      <c r="H1794" s="7" t="s">
        <v>50</v>
      </c>
      <c r="I1794" s="7" t="s">
        <v>50</v>
      </c>
      <c r="J1794" s="6">
        <v>45507</v>
      </c>
      <c r="K1794" s="7" t="s">
        <v>50</v>
      </c>
      <c r="L1794" s="7" t="s">
        <v>1624</v>
      </c>
      <c r="M1794" s="7" t="s">
        <v>17630</v>
      </c>
      <c r="N1794" s="7" t="s">
        <v>543</v>
      </c>
      <c r="O1794" s="7" t="s">
        <v>17631</v>
      </c>
      <c r="P1794" s="5">
        <v>51416</v>
      </c>
      <c r="Q1794" s="7" t="s">
        <v>545</v>
      </c>
      <c r="R1794" s="34" t="s">
        <v>17632</v>
      </c>
      <c r="S1794" s="34" t="s">
        <v>17633</v>
      </c>
      <c r="T1794" s="7" t="s">
        <v>17634</v>
      </c>
      <c r="U1794" s="7">
        <v>6590233329</v>
      </c>
      <c r="V1794" s="7">
        <v>102524</v>
      </c>
      <c r="W1794" s="7" t="s">
        <v>60</v>
      </c>
      <c r="X1794" s="7">
        <v>102524</v>
      </c>
      <c r="Y1794" s="7" t="s">
        <v>467</v>
      </c>
      <c r="Z1794" s="7">
        <v>1</v>
      </c>
      <c r="AA1794" s="7">
        <v>102524</v>
      </c>
      <c r="AB1794" s="7" t="s">
        <v>60</v>
      </c>
      <c r="AC1794" s="7">
        <v>102524</v>
      </c>
      <c r="AD1794" s="7" t="s">
        <v>1624</v>
      </c>
      <c r="AE1794" s="7">
        <v>102524</v>
      </c>
      <c r="AF1794" s="7" t="s">
        <v>60</v>
      </c>
      <c r="AG1794" s="7">
        <v>102524</v>
      </c>
      <c r="AH1794" s="7">
        <v>102524</v>
      </c>
      <c r="AI1794" s="7" t="s">
        <v>60</v>
      </c>
      <c r="AJ1794" s="7">
        <v>102524</v>
      </c>
      <c r="AK1794" s="7" t="s">
        <v>50</v>
      </c>
      <c r="AL1794" s="7" t="s">
        <v>50</v>
      </c>
      <c r="AM1794" s="7" t="s">
        <v>17635</v>
      </c>
      <c r="AN1794" s="7" t="s">
        <v>66</v>
      </c>
      <c r="AO1794" s="7" t="s">
        <v>17636</v>
      </c>
      <c r="AP1794" s="8" t="s">
        <v>17637</v>
      </c>
      <c r="AQ1794" s="7" t="s">
        <v>50</v>
      </c>
      <c r="AR1794" s="7" t="s">
        <v>50</v>
      </c>
    </row>
    <row r="1795" spans="1:44" ht="15" thickBot="1">
      <c r="A1795" s="10" t="s">
        <v>17638</v>
      </c>
      <c r="B1795" s="11">
        <v>3643</v>
      </c>
      <c r="C1795" s="12">
        <v>43831</v>
      </c>
      <c r="D1795" s="13" t="s">
        <v>45</v>
      </c>
      <c r="E1795" s="13" t="s">
        <v>46</v>
      </c>
      <c r="F1795" s="13" t="s">
        <v>70</v>
      </c>
      <c r="G1795" s="13" t="s">
        <v>145</v>
      </c>
      <c r="H1795" s="13" t="s">
        <v>11008</v>
      </c>
      <c r="I1795" s="13" t="s">
        <v>50</v>
      </c>
      <c r="J1795" s="12">
        <v>45512</v>
      </c>
      <c r="K1795" s="13" t="s">
        <v>191</v>
      </c>
      <c r="L1795" s="13" t="s">
        <v>178</v>
      </c>
      <c r="M1795" s="13" t="s">
        <v>1010</v>
      </c>
      <c r="N1795" s="13" t="s">
        <v>133</v>
      </c>
      <c r="O1795" s="13" t="s">
        <v>17639</v>
      </c>
      <c r="P1795" s="11">
        <v>51551</v>
      </c>
      <c r="Q1795" s="13" t="s">
        <v>135</v>
      </c>
      <c r="R1795" s="33" t="s">
        <v>17640</v>
      </c>
      <c r="S1795" s="33" t="s">
        <v>17641</v>
      </c>
      <c r="T1795" s="13" t="s">
        <v>17642</v>
      </c>
      <c r="U1795" s="13" t="s">
        <v>50</v>
      </c>
      <c r="V1795" s="13" t="s">
        <v>50</v>
      </c>
      <c r="W1795" s="13" t="s">
        <v>50</v>
      </c>
      <c r="X1795" s="13" t="s">
        <v>50</v>
      </c>
      <c r="Y1795" s="13" t="s">
        <v>50</v>
      </c>
      <c r="Z1795" s="13">
        <v>3</v>
      </c>
      <c r="AA1795" s="13" t="s">
        <v>50</v>
      </c>
      <c r="AB1795" s="13" t="s">
        <v>50</v>
      </c>
      <c r="AC1795" s="13" t="s">
        <v>50</v>
      </c>
      <c r="AD1795" s="13" t="s">
        <v>178</v>
      </c>
      <c r="AE1795" s="13" t="s">
        <v>50</v>
      </c>
      <c r="AF1795" s="13" t="s">
        <v>50</v>
      </c>
      <c r="AG1795" s="13" t="s">
        <v>50</v>
      </c>
      <c r="AH1795" s="13" t="s">
        <v>50</v>
      </c>
      <c r="AI1795" s="13" t="s">
        <v>50</v>
      </c>
      <c r="AJ1795" s="13" t="s">
        <v>50</v>
      </c>
      <c r="AK1795" s="13" t="s">
        <v>17643</v>
      </c>
      <c r="AL1795" s="13" t="s">
        <v>50</v>
      </c>
      <c r="AM1795" s="13" t="s">
        <v>17644</v>
      </c>
      <c r="AN1795" s="13" t="s">
        <v>66</v>
      </c>
      <c r="AO1795" s="13" t="s">
        <v>17645</v>
      </c>
      <c r="AP1795" s="21" t="s">
        <v>17646</v>
      </c>
      <c r="AQ1795" s="13" t="s">
        <v>50</v>
      </c>
      <c r="AR1795" s="13" t="s">
        <v>50</v>
      </c>
    </row>
    <row r="1796" spans="1:44" ht="15" thickBot="1">
      <c r="A1796" s="4" t="s">
        <v>17647</v>
      </c>
      <c r="B1796" s="7" t="s">
        <v>50</v>
      </c>
      <c r="C1796" s="7" t="s">
        <v>50</v>
      </c>
      <c r="D1796" s="7" t="s">
        <v>45</v>
      </c>
      <c r="E1796" s="7" t="s">
        <v>50</v>
      </c>
      <c r="F1796" s="7" t="s">
        <v>70</v>
      </c>
      <c r="G1796" s="7" t="s">
        <v>50</v>
      </c>
      <c r="H1796" s="7" t="s">
        <v>50</v>
      </c>
      <c r="I1796" s="7" t="s">
        <v>50</v>
      </c>
      <c r="J1796" s="6">
        <v>45505</v>
      </c>
      <c r="K1796" s="7" t="s">
        <v>50</v>
      </c>
      <c r="L1796" s="7" t="s">
        <v>52</v>
      </c>
      <c r="M1796" s="7" t="s">
        <v>50</v>
      </c>
      <c r="N1796" s="7" t="s">
        <v>50</v>
      </c>
      <c r="O1796" s="7" t="s">
        <v>17648</v>
      </c>
      <c r="P1796" s="5">
        <v>51671</v>
      </c>
      <c r="Q1796" s="7" t="s">
        <v>50</v>
      </c>
      <c r="R1796" s="34" t="s">
        <v>17649</v>
      </c>
      <c r="S1796" s="34" t="s">
        <v>17650</v>
      </c>
      <c r="T1796" s="7" t="s">
        <v>50</v>
      </c>
      <c r="U1796" s="7" t="s">
        <v>50</v>
      </c>
      <c r="V1796" s="7">
        <v>300000</v>
      </c>
      <c r="W1796" s="7" t="s">
        <v>60</v>
      </c>
      <c r="X1796" s="7">
        <v>300000</v>
      </c>
      <c r="Y1796" s="7" t="s">
        <v>50</v>
      </c>
      <c r="Z1796" s="7">
        <v>1</v>
      </c>
      <c r="AA1796" s="7" t="s">
        <v>50</v>
      </c>
      <c r="AB1796" s="7" t="s">
        <v>50</v>
      </c>
      <c r="AC1796" s="7" t="s">
        <v>50</v>
      </c>
      <c r="AD1796" s="7" t="s">
        <v>50</v>
      </c>
      <c r="AE1796" s="7" t="s">
        <v>50</v>
      </c>
      <c r="AF1796" s="7" t="s">
        <v>50</v>
      </c>
      <c r="AG1796" s="7" t="s">
        <v>50</v>
      </c>
      <c r="AH1796" s="7">
        <v>300000</v>
      </c>
      <c r="AI1796" s="7" t="s">
        <v>60</v>
      </c>
      <c r="AJ1796" s="7">
        <v>300000</v>
      </c>
      <c r="AK1796" s="7" t="s">
        <v>17651</v>
      </c>
      <c r="AL1796" s="7" t="s">
        <v>50</v>
      </c>
      <c r="AM1796" s="7" t="s">
        <v>17652</v>
      </c>
      <c r="AN1796" s="7" t="s">
        <v>993</v>
      </c>
      <c r="AO1796" s="7" t="s">
        <v>17653</v>
      </c>
      <c r="AP1796" s="7" t="s">
        <v>50</v>
      </c>
      <c r="AQ1796" s="22" t="s">
        <v>17654</v>
      </c>
      <c r="AR1796" s="7" t="s">
        <v>50</v>
      </c>
    </row>
    <row r="1797" spans="1:44" ht="15" thickBot="1">
      <c r="A1797" s="10" t="s">
        <v>17655</v>
      </c>
      <c r="B1797" s="13" t="s">
        <v>50</v>
      </c>
      <c r="C1797" s="12">
        <v>30682</v>
      </c>
      <c r="D1797" s="13" t="s">
        <v>45</v>
      </c>
      <c r="E1797" s="13" t="s">
        <v>46</v>
      </c>
      <c r="F1797" s="13" t="s">
        <v>47</v>
      </c>
      <c r="G1797" s="27" t="s">
        <v>54945</v>
      </c>
      <c r="H1797" s="13" t="s">
        <v>50</v>
      </c>
      <c r="I1797" s="13" t="s">
        <v>50</v>
      </c>
      <c r="J1797" s="12">
        <v>45511</v>
      </c>
      <c r="K1797" s="13" t="s">
        <v>89</v>
      </c>
      <c r="L1797" s="13" t="s">
        <v>62</v>
      </c>
      <c r="M1797" s="13" t="s">
        <v>9785</v>
      </c>
      <c r="N1797" s="13" t="s">
        <v>17656</v>
      </c>
      <c r="O1797" s="13" t="s">
        <v>17657</v>
      </c>
      <c r="P1797" s="11">
        <v>51682</v>
      </c>
      <c r="Q1797" s="13" t="s">
        <v>50</v>
      </c>
      <c r="R1797" s="33" t="s">
        <v>17658</v>
      </c>
      <c r="S1797" s="33" t="s">
        <v>17659</v>
      </c>
      <c r="T1797" s="13" t="s">
        <v>17660</v>
      </c>
      <c r="U1797" s="13" t="s">
        <v>17661</v>
      </c>
      <c r="V1797" s="13">
        <v>1000000</v>
      </c>
      <c r="W1797" s="13" t="s">
        <v>1085</v>
      </c>
      <c r="X1797" s="13">
        <v>727610</v>
      </c>
      <c r="Y1797" s="13" t="s">
        <v>61</v>
      </c>
      <c r="Z1797" s="13">
        <v>11</v>
      </c>
      <c r="AA1797" s="13">
        <v>1000000</v>
      </c>
      <c r="AB1797" s="13" t="s">
        <v>1085</v>
      </c>
      <c r="AC1797" s="13">
        <v>727610</v>
      </c>
      <c r="AD1797" s="13" t="s">
        <v>62</v>
      </c>
      <c r="AE1797" s="13">
        <v>11595021</v>
      </c>
      <c r="AF1797" s="13" t="s">
        <v>60</v>
      </c>
      <c r="AG1797" s="13">
        <v>11595021</v>
      </c>
      <c r="AH1797" s="13">
        <v>11595021</v>
      </c>
      <c r="AI1797" s="13" t="s">
        <v>60</v>
      </c>
      <c r="AJ1797" s="13">
        <v>11595021</v>
      </c>
      <c r="AK1797" s="13" t="s">
        <v>50</v>
      </c>
      <c r="AL1797" s="13" t="s">
        <v>50</v>
      </c>
      <c r="AM1797" s="13" t="s">
        <v>17662</v>
      </c>
      <c r="AN1797" s="13" t="s">
        <v>66</v>
      </c>
      <c r="AO1797" s="13" t="s">
        <v>17663</v>
      </c>
      <c r="AP1797" s="13" t="s">
        <v>50</v>
      </c>
      <c r="AQ1797" s="21" t="s">
        <v>17664</v>
      </c>
      <c r="AR1797" s="13" t="s">
        <v>50</v>
      </c>
    </row>
    <row r="1798" spans="1:44" ht="15" thickBot="1">
      <c r="A1798" s="4" t="s">
        <v>17665</v>
      </c>
      <c r="B1798" s="7" t="s">
        <v>50</v>
      </c>
      <c r="C1798" s="6">
        <v>44927</v>
      </c>
      <c r="D1798" s="7" t="s">
        <v>45</v>
      </c>
      <c r="E1798" s="7" t="s">
        <v>46</v>
      </c>
      <c r="F1798" s="7" t="s">
        <v>70</v>
      </c>
      <c r="G1798" s="7" t="s">
        <v>50</v>
      </c>
      <c r="H1798" s="7" t="s">
        <v>50</v>
      </c>
      <c r="I1798" s="7" t="s">
        <v>50</v>
      </c>
      <c r="J1798" s="6">
        <v>45513</v>
      </c>
      <c r="K1798" s="7" t="s">
        <v>50</v>
      </c>
      <c r="L1798" s="7" t="s">
        <v>467</v>
      </c>
      <c r="M1798" s="7" t="s">
        <v>6066</v>
      </c>
      <c r="N1798" s="7" t="s">
        <v>17666</v>
      </c>
      <c r="O1798" s="7" t="s">
        <v>17667</v>
      </c>
      <c r="P1798" s="5">
        <v>51786</v>
      </c>
      <c r="Q1798" s="7" t="s">
        <v>566</v>
      </c>
      <c r="R1798" s="31" t="s">
        <v>50</v>
      </c>
      <c r="S1798" s="31" t="s">
        <v>50</v>
      </c>
      <c r="T1798" s="7" t="s">
        <v>50</v>
      </c>
      <c r="U1798" s="7" t="s">
        <v>17668</v>
      </c>
      <c r="V1798" s="7">
        <v>660000</v>
      </c>
      <c r="W1798" s="7" t="s">
        <v>60</v>
      </c>
      <c r="X1798" s="7">
        <v>660000</v>
      </c>
      <c r="Y1798" s="7" t="s">
        <v>467</v>
      </c>
      <c r="Z1798" s="7">
        <v>1</v>
      </c>
      <c r="AA1798" s="7">
        <v>660000</v>
      </c>
      <c r="AB1798" s="7" t="s">
        <v>60</v>
      </c>
      <c r="AC1798" s="7">
        <v>660000</v>
      </c>
      <c r="AD1798" s="7" t="s">
        <v>467</v>
      </c>
      <c r="AE1798" s="7">
        <v>660000</v>
      </c>
      <c r="AF1798" s="7" t="s">
        <v>60</v>
      </c>
      <c r="AG1798" s="7">
        <v>660000</v>
      </c>
      <c r="AH1798" s="7">
        <v>660000</v>
      </c>
      <c r="AI1798" s="7" t="s">
        <v>60</v>
      </c>
      <c r="AJ1798" s="7">
        <v>660000</v>
      </c>
      <c r="AK1798" s="7" t="s">
        <v>50</v>
      </c>
      <c r="AL1798" s="7" t="s">
        <v>50</v>
      </c>
      <c r="AM1798" s="7" t="s">
        <v>50</v>
      </c>
      <c r="AN1798" s="7" t="s">
        <v>50</v>
      </c>
      <c r="AO1798" s="7" t="s">
        <v>50</v>
      </c>
      <c r="AP1798" s="7" t="s">
        <v>50</v>
      </c>
      <c r="AQ1798" s="7" t="s">
        <v>50</v>
      </c>
      <c r="AR1798" s="7" t="s">
        <v>1186</v>
      </c>
    </row>
    <row r="1799" spans="1:44" ht="15" thickBot="1">
      <c r="A1799" s="10" t="s">
        <v>17669</v>
      </c>
      <c r="B1799" s="13" t="s">
        <v>50</v>
      </c>
      <c r="C1799" s="12">
        <v>40544</v>
      </c>
      <c r="D1799" s="13" t="s">
        <v>45</v>
      </c>
      <c r="E1799" s="13" t="s">
        <v>46</v>
      </c>
      <c r="F1799" s="13" t="s">
        <v>47</v>
      </c>
      <c r="G1799" s="26" t="s">
        <v>54946</v>
      </c>
      <c r="H1799" s="13" t="s">
        <v>50</v>
      </c>
      <c r="I1799" s="13" t="s">
        <v>50</v>
      </c>
      <c r="J1799" s="12">
        <v>45505</v>
      </c>
      <c r="K1799" s="13" t="s">
        <v>116</v>
      </c>
      <c r="L1799" s="13" t="s">
        <v>62</v>
      </c>
      <c r="M1799" s="13" t="s">
        <v>17670</v>
      </c>
      <c r="N1799" s="13" t="s">
        <v>17671</v>
      </c>
      <c r="O1799" s="13" t="s">
        <v>17672</v>
      </c>
      <c r="P1799" s="11">
        <v>52479</v>
      </c>
      <c r="Q1799" s="13" t="s">
        <v>707</v>
      </c>
      <c r="R1799" s="33" t="s">
        <v>17673</v>
      </c>
      <c r="S1799" s="33" t="s">
        <v>17674</v>
      </c>
      <c r="T1799" s="13" t="s">
        <v>17675</v>
      </c>
      <c r="U1799" s="13" t="s">
        <v>17676</v>
      </c>
      <c r="V1799" s="13">
        <v>400000</v>
      </c>
      <c r="W1799" s="13" t="s">
        <v>1085</v>
      </c>
      <c r="X1799" s="13">
        <v>289731</v>
      </c>
      <c r="Y1799" s="13" t="s">
        <v>61</v>
      </c>
      <c r="Z1799" s="13">
        <v>1</v>
      </c>
      <c r="AA1799" s="13">
        <v>400000</v>
      </c>
      <c r="AB1799" s="13" t="s">
        <v>1085</v>
      </c>
      <c r="AC1799" s="13">
        <v>289731</v>
      </c>
      <c r="AD1799" s="13" t="s">
        <v>62</v>
      </c>
      <c r="AE1799" s="13">
        <v>400000</v>
      </c>
      <c r="AF1799" s="13" t="s">
        <v>1085</v>
      </c>
      <c r="AG1799" s="13">
        <v>289731</v>
      </c>
      <c r="AH1799" s="13">
        <v>400000</v>
      </c>
      <c r="AI1799" s="13" t="s">
        <v>1085</v>
      </c>
      <c r="AJ1799" s="13">
        <v>289731</v>
      </c>
      <c r="AK1799" s="13" t="s">
        <v>50</v>
      </c>
      <c r="AL1799" s="13" t="s">
        <v>50</v>
      </c>
      <c r="AM1799" s="13" t="s">
        <v>17677</v>
      </c>
      <c r="AN1799" s="13" t="s">
        <v>66</v>
      </c>
      <c r="AO1799" s="13" t="s">
        <v>50</v>
      </c>
      <c r="AP1799" s="14" t="s">
        <v>17678</v>
      </c>
      <c r="AQ1799" s="13" t="s">
        <v>50</v>
      </c>
      <c r="AR1799" s="13" t="s">
        <v>255</v>
      </c>
    </row>
    <row r="1800" spans="1:44" ht="15" thickBot="1">
      <c r="A1800" s="4" t="s">
        <v>17679</v>
      </c>
      <c r="B1800" s="7" t="s">
        <v>50</v>
      </c>
      <c r="C1800" s="6">
        <v>45292</v>
      </c>
      <c r="D1800" s="7" t="s">
        <v>45</v>
      </c>
      <c r="E1800" s="7" t="s">
        <v>50</v>
      </c>
      <c r="F1800" s="7" t="s">
        <v>70</v>
      </c>
      <c r="G1800" s="27" t="s">
        <v>54945</v>
      </c>
      <c r="H1800" s="7" t="s">
        <v>50</v>
      </c>
      <c r="I1800" s="7" t="s">
        <v>50</v>
      </c>
      <c r="J1800" s="6">
        <v>45505</v>
      </c>
      <c r="K1800" s="7" t="s">
        <v>50</v>
      </c>
      <c r="L1800" s="7" t="s">
        <v>467</v>
      </c>
      <c r="M1800" s="7" t="s">
        <v>6786</v>
      </c>
      <c r="N1800" s="7" t="s">
        <v>50</v>
      </c>
      <c r="O1800" s="7" t="s">
        <v>17680</v>
      </c>
      <c r="P1800" s="5">
        <v>52713</v>
      </c>
      <c r="Q1800" s="7" t="s">
        <v>50</v>
      </c>
      <c r="R1800" s="34" t="s">
        <v>17681</v>
      </c>
      <c r="S1800" s="34" t="s">
        <v>17682</v>
      </c>
      <c r="T1800" s="7" t="s">
        <v>50</v>
      </c>
      <c r="U1800" s="7" t="s">
        <v>50</v>
      </c>
      <c r="V1800" s="7">
        <v>2500000</v>
      </c>
      <c r="W1800" s="7" t="s">
        <v>60</v>
      </c>
      <c r="X1800" s="7">
        <v>2500000</v>
      </c>
      <c r="Y1800" s="7" t="s">
        <v>467</v>
      </c>
      <c r="Z1800" s="7">
        <v>1</v>
      </c>
      <c r="AA1800" s="7">
        <v>2500000</v>
      </c>
      <c r="AB1800" s="7" t="s">
        <v>60</v>
      </c>
      <c r="AC1800" s="7">
        <v>2500000</v>
      </c>
      <c r="AD1800" s="7" t="s">
        <v>467</v>
      </c>
      <c r="AE1800" s="7">
        <v>2500000</v>
      </c>
      <c r="AF1800" s="7" t="s">
        <v>60</v>
      </c>
      <c r="AG1800" s="7">
        <v>2500000</v>
      </c>
      <c r="AH1800" s="7">
        <v>2500000</v>
      </c>
      <c r="AI1800" s="7" t="s">
        <v>60</v>
      </c>
      <c r="AJ1800" s="7">
        <v>2500000</v>
      </c>
      <c r="AK1800" s="7" t="s">
        <v>17683</v>
      </c>
      <c r="AL1800" s="7" t="s">
        <v>50</v>
      </c>
      <c r="AM1800" s="7" t="s">
        <v>17684</v>
      </c>
      <c r="AN1800" s="7" t="s">
        <v>66</v>
      </c>
      <c r="AO1800" s="7" t="s">
        <v>17685</v>
      </c>
      <c r="AP1800" s="22" t="s">
        <v>17686</v>
      </c>
      <c r="AQ1800" s="7" t="s">
        <v>50</v>
      </c>
      <c r="AR1800" s="7" t="s">
        <v>50</v>
      </c>
    </row>
    <row r="1801" spans="1:44" ht="15" thickBot="1">
      <c r="A1801" s="10" t="s">
        <v>17687</v>
      </c>
      <c r="B1801" s="13" t="s">
        <v>50</v>
      </c>
      <c r="C1801" s="12">
        <v>43831</v>
      </c>
      <c r="D1801" s="13" t="s">
        <v>45</v>
      </c>
      <c r="E1801" s="13" t="s">
        <v>46</v>
      </c>
      <c r="F1801" s="13" t="s">
        <v>70</v>
      </c>
      <c r="G1801" s="27" t="s">
        <v>54945</v>
      </c>
      <c r="H1801" s="13" t="s">
        <v>50</v>
      </c>
      <c r="I1801" s="13" t="s">
        <v>50</v>
      </c>
      <c r="J1801" s="12">
        <v>45509</v>
      </c>
      <c r="K1801" s="13" t="s">
        <v>116</v>
      </c>
      <c r="L1801" s="13" t="s">
        <v>467</v>
      </c>
      <c r="M1801" s="13" t="s">
        <v>17688</v>
      </c>
      <c r="N1801" s="13" t="s">
        <v>3085</v>
      </c>
      <c r="O1801" s="13" t="s">
        <v>17689</v>
      </c>
      <c r="P1801" s="11">
        <v>53071</v>
      </c>
      <c r="Q1801" s="13" t="s">
        <v>1334</v>
      </c>
      <c r="R1801" s="33" t="s">
        <v>17690</v>
      </c>
      <c r="S1801" s="33" t="s">
        <v>17691</v>
      </c>
      <c r="T1801" s="13" t="s">
        <v>50</v>
      </c>
      <c r="U1801" s="13" t="s">
        <v>17692</v>
      </c>
      <c r="V1801" s="13">
        <v>100000</v>
      </c>
      <c r="W1801" s="13" t="s">
        <v>1338</v>
      </c>
      <c r="X1801" s="13">
        <v>64239</v>
      </c>
      <c r="Y1801" s="13" t="s">
        <v>467</v>
      </c>
      <c r="Z1801" s="13">
        <v>2</v>
      </c>
      <c r="AA1801" s="13">
        <v>100000</v>
      </c>
      <c r="AB1801" s="13" t="s">
        <v>1338</v>
      </c>
      <c r="AC1801" s="13">
        <v>64239</v>
      </c>
      <c r="AD1801" s="13" t="s">
        <v>467</v>
      </c>
      <c r="AE1801" s="13">
        <v>120000</v>
      </c>
      <c r="AF1801" s="13" t="s">
        <v>1338</v>
      </c>
      <c r="AG1801" s="13">
        <v>78320</v>
      </c>
      <c r="AH1801" s="13">
        <v>120000</v>
      </c>
      <c r="AI1801" s="13" t="s">
        <v>1338</v>
      </c>
      <c r="AJ1801" s="13">
        <v>78320</v>
      </c>
      <c r="AK1801" s="13" t="s">
        <v>17693</v>
      </c>
      <c r="AL1801" s="13" t="s">
        <v>50</v>
      </c>
      <c r="AM1801" s="13" t="s">
        <v>17694</v>
      </c>
      <c r="AN1801" s="13" t="s">
        <v>66</v>
      </c>
      <c r="AO1801" s="13" t="s">
        <v>17695</v>
      </c>
      <c r="AP1801" s="14" t="s">
        <v>17696</v>
      </c>
      <c r="AQ1801" s="13" t="s">
        <v>50</v>
      </c>
      <c r="AR1801" s="13" t="s">
        <v>50</v>
      </c>
    </row>
    <row r="1802" spans="1:44" ht="15" thickBot="1">
      <c r="A1802" s="4" t="s">
        <v>17697</v>
      </c>
      <c r="B1802" s="5">
        <v>3553</v>
      </c>
      <c r="C1802" s="6">
        <v>25204</v>
      </c>
      <c r="D1802" s="7" t="s">
        <v>45</v>
      </c>
      <c r="E1802" s="7" t="s">
        <v>50</v>
      </c>
      <c r="F1802" s="7" t="s">
        <v>70</v>
      </c>
      <c r="G1802" s="7" t="s">
        <v>176</v>
      </c>
      <c r="H1802" s="7" t="s">
        <v>115</v>
      </c>
      <c r="I1802" s="7" t="s">
        <v>50</v>
      </c>
      <c r="J1802" s="6">
        <v>45505</v>
      </c>
      <c r="K1802" s="7" t="s">
        <v>50</v>
      </c>
      <c r="L1802" s="7" t="s">
        <v>52</v>
      </c>
      <c r="M1802" s="7" t="s">
        <v>17698</v>
      </c>
      <c r="N1802" s="7" t="s">
        <v>838</v>
      </c>
      <c r="O1802" s="7" t="s">
        <v>17699</v>
      </c>
      <c r="P1802" s="5">
        <v>53359</v>
      </c>
      <c r="Q1802" s="7" t="s">
        <v>218</v>
      </c>
      <c r="R1802" s="34" t="s">
        <v>17700</v>
      </c>
      <c r="S1802" s="34" t="s">
        <v>17701</v>
      </c>
      <c r="T1802" s="7" t="s">
        <v>17702</v>
      </c>
      <c r="U1802" s="7" t="s">
        <v>17703</v>
      </c>
      <c r="V1802" s="7">
        <v>10000</v>
      </c>
      <c r="W1802" s="7" t="s">
        <v>60</v>
      </c>
      <c r="X1802" s="7">
        <v>10000</v>
      </c>
      <c r="Y1802" s="7" t="s">
        <v>50</v>
      </c>
      <c r="Z1802" s="7">
        <v>2</v>
      </c>
      <c r="AA1802" s="7" t="s">
        <v>50</v>
      </c>
      <c r="AB1802" s="7" t="s">
        <v>50</v>
      </c>
      <c r="AC1802" s="7" t="s">
        <v>50</v>
      </c>
      <c r="AD1802" s="7" t="s">
        <v>50</v>
      </c>
      <c r="AE1802" s="7" t="s">
        <v>50</v>
      </c>
      <c r="AF1802" s="7" t="s">
        <v>50</v>
      </c>
      <c r="AG1802" s="7" t="s">
        <v>50</v>
      </c>
      <c r="AH1802" s="7">
        <v>260000</v>
      </c>
      <c r="AI1802" s="7" t="s">
        <v>60</v>
      </c>
      <c r="AJ1802" s="7">
        <v>260000</v>
      </c>
      <c r="AK1802" s="7" t="s">
        <v>17704</v>
      </c>
      <c r="AL1802" s="7" t="s">
        <v>50</v>
      </c>
      <c r="AM1802" s="7" t="s">
        <v>17705</v>
      </c>
      <c r="AN1802" s="7" t="s">
        <v>66</v>
      </c>
      <c r="AO1802" s="7" t="s">
        <v>17706</v>
      </c>
      <c r="AP1802" s="22" t="s">
        <v>17707</v>
      </c>
      <c r="AQ1802" s="7" t="s">
        <v>50</v>
      </c>
      <c r="AR1802" s="7" t="s">
        <v>50</v>
      </c>
    </row>
    <row r="1803" spans="1:44" ht="15" thickBot="1">
      <c r="A1803" s="10" t="s">
        <v>17708</v>
      </c>
      <c r="B1803" s="13" t="s">
        <v>50</v>
      </c>
      <c r="C1803" s="12">
        <v>44652</v>
      </c>
      <c r="D1803" s="13" t="s">
        <v>45</v>
      </c>
      <c r="E1803" s="13" t="s">
        <v>46</v>
      </c>
      <c r="F1803" s="13" t="s">
        <v>70</v>
      </c>
      <c r="G1803" s="27" t="s">
        <v>54945</v>
      </c>
      <c r="H1803" s="13" t="s">
        <v>50</v>
      </c>
      <c r="I1803" s="13" t="s">
        <v>50</v>
      </c>
      <c r="J1803" s="12">
        <v>45509</v>
      </c>
      <c r="K1803" s="13" t="s">
        <v>116</v>
      </c>
      <c r="L1803" s="13" t="s">
        <v>467</v>
      </c>
      <c r="M1803" s="13" t="s">
        <v>17709</v>
      </c>
      <c r="N1803" s="13" t="s">
        <v>987</v>
      </c>
      <c r="O1803" s="13" t="s">
        <v>17710</v>
      </c>
      <c r="P1803" s="11">
        <v>53746</v>
      </c>
      <c r="Q1803" s="13" t="s">
        <v>50</v>
      </c>
      <c r="R1803" s="33" t="s">
        <v>17711</v>
      </c>
      <c r="S1803" s="33" t="s">
        <v>17712</v>
      </c>
      <c r="T1803" s="13" t="s">
        <v>17713</v>
      </c>
      <c r="U1803" s="13" t="s">
        <v>50</v>
      </c>
      <c r="V1803" s="13">
        <v>100000</v>
      </c>
      <c r="W1803" s="13" t="s">
        <v>1338</v>
      </c>
      <c r="X1803" s="13">
        <v>64239</v>
      </c>
      <c r="Y1803" s="13" t="s">
        <v>467</v>
      </c>
      <c r="Z1803" s="13">
        <v>1</v>
      </c>
      <c r="AA1803" s="13">
        <v>100000</v>
      </c>
      <c r="AB1803" s="13" t="s">
        <v>1338</v>
      </c>
      <c r="AC1803" s="13">
        <v>64239</v>
      </c>
      <c r="AD1803" s="13" t="s">
        <v>467</v>
      </c>
      <c r="AE1803" s="13">
        <v>100000</v>
      </c>
      <c r="AF1803" s="13" t="s">
        <v>1338</v>
      </c>
      <c r="AG1803" s="13">
        <v>64239</v>
      </c>
      <c r="AH1803" s="13">
        <v>100000</v>
      </c>
      <c r="AI1803" s="13" t="s">
        <v>1338</v>
      </c>
      <c r="AJ1803" s="13">
        <v>64239</v>
      </c>
      <c r="AK1803" s="13" t="s">
        <v>17457</v>
      </c>
      <c r="AL1803" s="13" t="s">
        <v>50</v>
      </c>
      <c r="AM1803" s="13" t="s">
        <v>17714</v>
      </c>
      <c r="AN1803" s="13" t="s">
        <v>66</v>
      </c>
      <c r="AO1803" s="13" t="s">
        <v>17715</v>
      </c>
      <c r="AP1803" s="21" t="s">
        <v>17716</v>
      </c>
      <c r="AQ1803" s="13" t="s">
        <v>50</v>
      </c>
      <c r="AR1803" s="13" t="s">
        <v>50</v>
      </c>
    </row>
    <row r="1804" spans="1:44" ht="15" thickBot="1">
      <c r="A1804" s="4" t="s">
        <v>17717</v>
      </c>
      <c r="B1804" s="7">
        <v>79</v>
      </c>
      <c r="C1804" s="6">
        <v>40544</v>
      </c>
      <c r="D1804" s="7" t="s">
        <v>45</v>
      </c>
      <c r="E1804" s="7" t="s">
        <v>46</v>
      </c>
      <c r="F1804" s="7" t="s">
        <v>70</v>
      </c>
      <c r="G1804" s="7" t="s">
        <v>87</v>
      </c>
      <c r="H1804" s="7" t="s">
        <v>3939</v>
      </c>
      <c r="I1804" s="7" t="s">
        <v>50</v>
      </c>
      <c r="J1804" s="6">
        <v>45505</v>
      </c>
      <c r="K1804" s="7" t="s">
        <v>116</v>
      </c>
      <c r="L1804" s="7" t="s">
        <v>52</v>
      </c>
      <c r="M1804" s="7" t="s">
        <v>17718</v>
      </c>
      <c r="N1804" s="7" t="s">
        <v>8331</v>
      </c>
      <c r="O1804" s="7" t="s">
        <v>17719</v>
      </c>
      <c r="P1804" s="5">
        <v>53827</v>
      </c>
      <c r="Q1804" s="7" t="s">
        <v>166</v>
      </c>
      <c r="R1804" s="34" t="s">
        <v>17720</v>
      </c>
      <c r="S1804" s="34" t="s">
        <v>17721</v>
      </c>
      <c r="T1804" s="7" t="s">
        <v>17722</v>
      </c>
      <c r="U1804" s="7" t="s">
        <v>17723</v>
      </c>
      <c r="V1804" s="7" t="s">
        <v>50</v>
      </c>
      <c r="W1804" s="7" t="s">
        <v>50</v>
      </c>
      <c r="X1804" s="7" t="s">
        <v>50</v>
      </c>
      <c r="Y1804" s="7" t="s">
        <v>50</v>
      </c>
      <c r="Z1804" s="7">
        <v>3</v>
      </c>
      <c r="AA1804" s="7" t="s">
        <v>50</v>
      </c>
      <c r="AB1804" s="7" t="s">
        <v>50</v>
      </c>
      <c r="AC1804" s="7" t="s">
        <v>50</v>
      </c>
      <c r="AD1804" s="7" t="s">
        <v>50</v>
      </c>
      <c r="AE1804" s="7" t="s">
        <v>50</v>
      </c>
      <c r="AF1804" s="7" t="s">
        <v>50</v>
      </c>
      <c r="AG1804" s="7" t="s">
        <v>50</v>
      </c>
      <c r="AH1804" s="7">
        <v>275000</v>
      </c>
      <c r="AI1804" s="7" t="s">
        <v>60</v>
      </c>
      <c r="AJ1804" s="7">
        <v>275000</v>
      </c>
      <c r="AK1804" s="7" t="s">
        <v>17724</v>
      </c>
      <c r="AL1804" s="7" t="s">
        <v>50</v>
      </c>
      <c r="AM1804" s="7" t="s">
        <v>17725</v>
      </c>
      <c r="AN1804" s="7" t="s">
        <v>66</v>
      </c>
      <c r="AO1804" s="7" t="s">
        <v>17726</v>
      </c>
      <c r="AP1804" s="8" t="s">
        <v>17727</v>
      </c>
      <c r="AQ1804" s="7" t="s">
        <v>50</v>
      </c>
      <c r="AR1804" s="7" t="s">
        <v>50</v>
      </c>
    </row>
    <row r="1805" spans="1:44" ht="15" thickBot="1">
      <c r="A1805" s="10" t="s">
        <v>17728</v>
      </c>
      <c r="B1805" s="13" t="s">
        <v>50</v>
      </c>
      <c r="C1805" s="12">
        <v>44562</v>
      </c>
      <c r="D1805" s="13" t="s">
        <v>45</v>
      </c>
      <c r="E1805" s="13" t="s">
        <v>46</v>
      </c>
      <c r="F1805" s="13" t="s">
        <v>70</v>
      </c>
      <c r="G1805" s="27" t="s">
        <v>54945</v>
      </c>
      <c r="H1805" s="13" t="s">
        <v>50</v>
      </c>
      <c r="I1805" s="13" t="s">
        <v>50</v>
      </c>
      <c r="J1805" s="12">
        <v>45511</v>
      </c>
      <c r="K1805" s="13" t="s">
        <v>50</v>
      </c>
      <c r="L1805" s="13" t="s">
        <v>52</v>
      </c>
      <c r="M1805" s="13" t="s">
        <v>50</v>
      </c>
      <c r="N1805" s="13" t="s">
        <v>15394</v>
      </c>
      <c r="O1805" s="13" t="s">
        <v>17729</v>
      </c>
      <c r="P1805" s="11">
        <v>54033</v>
      </c>
      <c r="Q1805" s="13" t="s">
        <v>360</v>
      </c>
      <c r="R1805" s="33" t="s">
        <v>17730</v>
      </c>
      <c r="S1805" s="33" t="s">
        <v>17731</v>
      </c>
      <c r="T1805" s="13" t="s">
        <v>17732</v>
      </c>
      <c r="U1805" s="13" t="s">
        <v>50</v>
      </c>
      <c r="V1805" s="13">
        <v>9000000</v>
      </c>
      <c r="W1805" s="13" t="s">
        <v>17733</v>
      </c>
      <c r="X1805" s="13">
        <v>2273161</v>
      </c>
      <c r="Y1805" s="13" t="s">
        <v>50</v>
      </c>
      <c r="Z1805" s="13">
        <v>1</v>
      </c>
      <c r="AA1805" s="13" t="s">
        <v>50</v>
      </c>
      <c r="AB1805" s="13" t="s">
        <v>50</v>
      </c>
      <c r="AC1805" s="13" t="s">
        <v>50</v>
      </c>
      <c r="AD1805" s="13" t="s">
        <v>50</v>
      </c>
      <c r="AE1805" s="13" t="s">
        <v>50</v>
      </c>
      <c r="AF1805" s="13" t="s">
        <v>50</v>
      </c>
      <c r="AG1805" s="13" t="s">
        <v>50</v>
      </c>
      <c r="AH1805" s="13">
        <v>9000000</v>
      </c>
      <c r="AI1805" s="13" t="s">
        <v>17733</v>
      </c>
      <c r="AJ1805" s="13">
        <v>2273161</v>
      </c>
      <c r="AK1805" s="13" t="s">
        <v>17734</v>
      </c>
      <c r="AL1805" s="13" t="s">
        <v>50</v>
      </c>
      <c r="AM1805" s="13" t="s">
        <v>17735</v>
      </c>
      <c r="AN1805" s="13" t="s">
        <v>253</v>
      </c>
      <c r="AO1805" s="13" t="s">
        <v>17736</v>
      </c>
      <c r="AP1805" s="21" t="s">
        <v>17737</v>
      </c>
      <c r="AQ1805" s="13" t="s">
        <v>50</v>
      </c>
      <c r="AR1805" s="13" t="s">
        <v>50</v>
      </c>
    </row>
    <row r="1806" spans="1:44" ht="15" thickBot="1">
      <c r="A1806" s="4" t="s">
        <v>17738</v>
      </c>
      <c r="B1806" s="7" t="s">
        <v>50</v>
      </c>
      <c r="C1806" s="6">
        <v>42736</v>
      </c>
      <c r="D1806" s="7" t="s">
        <v>45</v>
      </c>
      <c r="E1806" s="7" t="s">
        <v>46</v>
      </c>
      <c r="F1806" s="7" t="s">
        <v>70</v>
      </c>
      <c r="G1806" s="26" t="s">
        <v>54946</v>
      </c>
      <c r="H1806" s="7" t="s">
        <v>50</v>
      </c>
      <c r="I1806" s="7" t="s">
        <v>50</v>
      </c>
      <c r="J1806" s="6">
        <v>45509</v>
      </c>
      <c r="K1806" s="7" t="s">
        <v>50</v>
      </c>
      <c r="L1806" s="7" t="s">
        <v>467</v>
      </c>
      <c r="M1806" s="7" t="s">
        <v>17207</v>
      </c>
      <c r="N1806" s="7" t="s">
        <v>3909</v>
      </c>
      <c r="O1806" s="7" t="s">
        <v>17739</v>
      </c>
      <c r="P1806" s="5">
        <v>54282</v>
      </c>
      <c r="Q1806" s="7" t="s">
        <v>245</v>
      </c>
      <c r="R1806" s="34" t="s">
        <v>17740</v>
      </c>
      <c r="S1806" s="31" t="s">
        <v>50</v>
      </c>
      <c r="T1806" s="7" t="s">
        <v>50</v>
      </c>
      <c r="U1806" s="7" t="s">
        <v>50</v>
      </c>
      <c r="V1806" s="7">
        <v>10000000</v>
      </c>
      <c r="W1806" s="7" t="s">
        <v>2056</v>
      </c>
      <c r="X1806" s="7">
        <v>1401188</v>
      </c>
      <c r="Y1806" s="7" t="s">
        <v>467</v>
      </c>
      <c r="Z1806" s="7">
        <v>1</v>
      </c>
      <c r="AA1806" s="7">
        <v>10000000</v>
      </c>
      <c r="AB1806" s="7" t="s">
        <v>2056</v>
      </c>
      <c r="AC1806" s="7">
        <v>1401188</v>
      </c>
      <c r="AD1806" s="7" t="s">
        <v>467</v>
      </c>
      <c r="AE1806" s="7">
        <v>10000000</v>
      </c>
      <c r="AF1806" s="7" t="s">
        <v>2056</v>
      </c>
      <c r="AG1806" s="7">
        <v>1401188</v>
      </c>
      <c r="AH1806" s="7">
        <v>10000000</v>
      </c>
      <c r="AI1806" s="7" t="s">
        <v>2056</v>
      </c>
      <c r="AJ1806" s="7">
        <v>1401188</v>
      </c>
      <c r="AK1806" s="7" t="s">
        <v>50</v>
      </c>
      <c r="AL1806" s="7" t="s">
        <v>50</v>
      </c>
      <c r="AM1806" s="7" t="s">
        <v>50</v>
      </c>
      <c r="AN1806" s="7" t="s">
        <v>50</v>
      </c>
      <c r="AO1806" s="7" t="s">
        <v>50</v>
      </c>
      <c r="AP1806" s="7" t="s">
        <v>50</v>
      </c>
      <c r="AQ1806" s="7" t="s">
        <v>50</v>
      </c>
      <c r="AR1806" s="7" t="s">
        <v>1186</v>
      </c>
    </row>
    <row r="1807" spans="1:44" ht="15" thickBot="1">
      <c r="A1807" s="10" t="s">
        <v>17741</v>
      </c>
      <c r="B1807" s="13" t="s">
        <v>50</v>
      </c>
      <c r="C1807" s="12">
        <v>40544</v>
      </c>
      <c r="D1807" s="13" t="s">
        <v>45</v>
      </c>
      <c r="E1807" s="13" t="s">
        <v>46</v>
      </c>
      <c r="F1807" s="13" t="s">
        <v>47</v>
      </c>
      <c r="G1807" s="13" t="s">
        <v>176</v>
      </c>
      <c r="H1807" s="13" t="s">
        <v>14646</v>
      </c>
      <c r="I1807" s="13" t="s">
        <v>50</v>
      </c>
      <c r="J1807" s="12">
        <v>45512</v>
      </c>
      <c r="K1807" s="13" t="s">
        <v>50</v>
      </c>
      <c r="L1807" s="13" t="s">
        <v>162</v>
      </c>
      <c r="M1807" s="13" t="s">
        <v>4069</v>
      </c>
      <c r="N1807" s="13" t="s">
        <v>987</v>
      </c>
      <c r="O1807" s="13" t="s">
        <v>17742</v>
      </c>
      <c r="P1807" s="11">
        <v>54883</v>
      </c>
      <c r="Q1807" s="13" t="s">
        <v>50</v>
      </c>
      <c r="R1807" s="33" t="s">
        <v>17743</v>
      </c>
      <c r="S1807" s="33" t="s">
        <v>17744</v>
      </c>
      <c r="T1807" s="13" t="s">
        <v>50</v>
      </c>
      <c r="U1807" s="13" t="s">
        <v>17745</v>
      </c>
      <c r="V1807" s="13">
        <v>10000000</v>
      </c>
      <c r="W1807" s="13" t="s">
        <v>60</v>
      </c>
      <c r="X1807" s="13">
        <v>10000000</v>
      </c>
      <c r="Y1807" s="13" t="s">
        <v>61</v>
      </c>
      <c r="Z1807" s="13">
        <v>1</v>
      </c>
      <c r="AA1807" s="13" t="s">
        <v>50</v>
      </c>
      <c r="AB1807" s="13" t="s">
        <v>50</v>
      </c>
      <c r="AC1807" s="13" t="s">
        <v>50</v>
      </c>
      <c r="AD1807" s="13" t="s">
        <v>50</v>
      </c>
      <c r="AE1807" s="13" t="s">
        <v>50</v>
      </c>
      <c r="AF1807" s="13" t="s">
        <v>50</v>
      </c>
      <c r="AG1807" s="13" t="s">
        <v>50</v>
      </c>
      <c r="AH1807" s="13">
        <v>10000000</v>
      </c>
      <c r="AI1807" s="13" t="s">
        <v>60</v>
      </c>
      <c r="AJ1807" s="13">
        <v>10000000</v>
      </c>
      <c r="AK1807" s="13" t="s">
        <v>17746</v>
      </c>
      <c r="AL1807" s="13" t="s">
        <v>50</v>
      </c>
      <c r="AM1807" s="13" t="s">
        <v>17747</v>
      </c>
      <c r="AN1807" s="13" t="s">
        <v>66</v>
      </c>
      <c r="AO1807" s="13" t="s">
        <v>50</v>
      </c>
      <c r="AP1807" s="14" t="s">
        <v>17748</v>
      </c>
      <c r="AQ1807" s="13" t="s">
        <v>50</v>
      </c>
      <c r="AR1807" s="13" t="s">
        <v>255</v>
      </c>
    </row>
    <row r="1808" spans="1:44" ht="15" thickBot="1">
      <c r="A1808" s="4" t="s">
        <v>17749</v>
      </c>
      <c r="B1808" s="7" t="s">
        <v>50</v>
      </c>
      <c r="C1808" s="6">
        <v>30317</v>
      </c>
      <c r="D1808" s="7" t="s">
        <v>45</v>
      </c>
      <c r="E1808" s="7" t="s">
        <v>1939</v>
      </c>
      <c r="F1808" s="7" t="s">
        <v>70</v>
      </c>
      <c r="G1808" s="7" t="s">
        <v>145</v>
      </c>
      <c r="H1808" s="7" t="s">
        <v>17750</v>
      </c>
      <c r="I1808" s="7" t="s">
        <v>50</v>
      </c>
      <c r="J1808" s="6">
        <v>45509</v>
      </c>
      <c r="K1808" s="7" t="s">
        <v>50</v>
      </c>
      <c r="L1808" s="7" t="s">
        <v>52</v>
      </c>
      <c r="M1808" s="7" t="s">
        <v>17751</v>
      </c>
      <c r="N1808" s="7" t="s">
        <v>7350</v>
      </c>
      <c r="O1808" s="7" t="s">
        <v>17752</v>
      </c>
      <c r="P1808" s="5">
        <v>55109</v>
      </c>
      <c r="Q1808" s="7" t="s">
        <v>105</v>
      </c>
      <c r="R1808" s="34" t="s">
        <v>17753</v>
      </c>
      <c r="S1808" s="34" t="s">
        <v>17754</v>
      </c>
      <c r="T1808" s="7" t="s">
        <v>17755</v>
      </c>
      <c r="U1808" s="7" t="s">
        <v>17756</v>
      </c>
      <c r="V1808" s="7">
        <v>300000</v>
      </c>
      <c r="W1808" s="7" t="s">
        <v>60</v>
      </c>
      <c r="X1808" s="7">
        <v>300000</v>
      </c>
      <c r="Y1808" s="7" t="s">
        <v>50</v>
      </c>
      <c r="Z1808" s="7">
        <v>1</v>
      </c>
      <c r="AA1808" s="7" t="s">
        <v>50</v>
      </c>
      <c r="AB1808" s="7" t="s">
        <v>50</v>
      </c>
      <c r="AC1808" s="7" t="s">
        <v>50</v>
      </c>
      <c r="AD1808" s="7" t="s">
        <v>50</v>
      </c>
      <c r="AE1808" s="7" t="s">
        <v>50</v>
      </c>
      <c r="AF1808" s="7" t="s">
        <v>50</v>
      </c>
      <c r="AG1808" s="7" t="s">
        <v>50</v>
      </c>
      <c r="AH1808" s="7">
        <v>300000</v>
      </c>
      <c r="AI1808" s="7" t="s">
        <v>60</v>
      </c>
      <c r="AJ1808" s="7">
        <v>300000</v>
      </c>
      <c r="AK1808" s="7" t="s">
        <v>17757</v>
      </c>
      <c r="AL1808" s="7" t="s">
        <v>50</v>
      </c>
      <c r="AM1808" s="7" t="s">
        <v>17758</v>
      </c>
      <c r="AN1808" s="7" t="s">
        <v>66</v>
      </c>
      <c r="AO1808" s="7" t="s">
        <v>17759</v>
      </c>
      <c r="AP1808" s="22" t="s">
        <v>17760</v>
      </c>
      <c r="AQ1808" s="7" t="s">
        <v>50</v>
      </c>
      <c r="AR1808" s="7" t="s">
        <v>50</v>
      </c>
    </row>
    <row r="1809" spans="1:44" ht="15" thickBot="1">
      <c r="A1809" s="10" t="s">
        <v>17761</v>
      </c>
      <c r="B1809" s="13" t="s">
        <v>50</v>
      </c>
      <c r="C1809" s="12">
        <v>43466</v>
      </c>
      <c r="D1809" s="13" t="s">
        <v>45</v>
      </c>
      <c r="E1809" s="13" t="s">
        <v>50</v>
      </c>
      <c r="F1809" s="13" t="s">
        <v>70</v>
      </c>
      <c r="G1809" s="26" t="s">
        <v>54946</v>
      </c>
      <c r="H1809" s="13" t="s">
        <v>50</v>
      </c>
      <c r="I1809" s="13" t="s">
        <v>50</v>
      </c>
      <c r="J1809" s="12">
        <v>45506</v>
      </c>
      <c r="K1809" s="13" t="s">
        <v>50</v>
      </c>
      <c r="L1809" s="13" t="s">
        <v>178</v>
      </c>
      <c r="M1809" s="13" t="s">
        <v>17762</v>
      </c>
      <c r="N1809" s="13" t="s">
        <v>3144</v>
      </c>
      <c r="O1809" s="13" t="s">
        <v>17763</v>
      </c>
      <c r="P1809" s="11">
        <v>55186</v>
      </c>
      <c r="Q1809" s="13" t="s">
        <v>245</v>
      </c>
      <c r="R1809" s="30" t="s">
        <v>50</v>
      </c>
      <c r="S1809" s="30" t="s">
        <v>50</v>
      </c>
      <c r="T1809" s="13" t="s">
        <v>50</v>
      </c>
      <c r="U1809" s="13" t="s">
        <v>50</v>
      </c>
      <c r="V1809" s="13">
        <v>5000000</v>
      </c>
      <c r="W1809" s="13" t="s">
        <v>2056</v>
      </c>
      <c r="X1809" s="13">
        <v>698402</v>
      </c>
      <c r="Y1809" s="13" t="s">
        <v>50</v>
      </c>
      <c r="Z1809" s="13">
        <v>1</v>
      </c>
      <c r="AA1809" s="13">
        <v>5000000</v>
      </c>
      <c r="AB1809" s="13" t="s">
        <v>2056</v>
      </c>
      <c r="AC1809" s="13">
        <v>698402</v>
      </c>
      <c r="AD1809" s="13" t="s">
        <v>178</v>
      </c>
      <c r="AE1809" s="13">
        <v>5000000</v>
      </c>
      <c r="AF1809" s="13" t="s">
        <v>2056</v>
      </c>
      <c r="AG1809" s="13">
        <v>698402</v>
      </c>
      <c r="AH1809" s="13">
        <v>5000000</v>
      </c>
      <c r="AI1809" s="13" t="s">
        <v>2056</v>
      </c>
      <c r="AJ1809" s="13">
        <v>698402</v>
      </c>
      <c r="AK1809" s="13" t="s">
        <v>17764</v>
      </c>
      <c r="AL1809" s="13" t="s">
        <v>50</v>
      </c>
      <c r="AM1809" s="13" t="s">
        <v>50</v>
      </c>
      <c r="AN1809" s="13" t="s">
        <v>50</v>
      </c>
      <c r="AO1809" s="13" t="s">
        <v>50</v>
      </c>
      <c r="AP1809" s="13" t="s">
        <v>50</v>
      </c>
      <c r="AQ1809" s="13" t="s">
        <v>50</v>
      </c>
      <c r="AR1809" s="13" t="s">
        <v>1186</v>
      </c>
    </row>
    <row r="1810" spans="1:44" ht="15" thickBot="1">
      <c r="A1810" s="4" t="s">
        <v>17765</v>
      </c>
      <c r="B1810" s="7" t="s">
        <v>50</v>
      </c>
      <c r="C1810" s="6">
        <v>44927</v>
      </c>
      <c r="D1810" s="7" t="s">
        <v>45</v>
      </c>
      <c r="E1810" s="7" t="s">
        <v>50</v>
      </c>
      <c r="F1810" s="7" t="s">
        <v>70</v>
      </c>
      <c r="G1810" s="27" t="s">
        <v>54945</v>
      </c>
      <c r="H1810" s="7" t="s">
        <v>50</v>
      </c>
      <c r="I1810" s="7" t="s">
        <v>50</v>
      </c>
      <c r="J1810" s="6">
        <v>45512</v>
      </c>
      <c r="K1810" s="7" t="s">
        <v>50</v>
      </c>
      <c r="L1810" s="7" t="s">
        <v>1624</v>
      </c>
      <c r="M1810" s="7" t="s">
        <v>17766</v>
      </c>
      <c r="N1810" s="7" t="s">
        <v>17767</v>
      </c>
      <c r="O1810" s="7" t="s">
        <v>17768</v>
      </c>
      <c r="P1810" s="5">
        <v>55511</v>
      </c>
      <c r="Q1810" s="7" t="s">
        <v>1024</v>
      </c>
      <c r="R1810" s="31" t="s">
        <v>17769</v>
      </c>
      <c r="S1810" s="34" t="s">
        <v>17770</v>
      </c>
      <c r="T1810" s="7" t="s">
        <v>17771</v>
      </c>
      <c r="U1810" s="7" t="s">
        <v>50</v>
      </c>
      <c r="V1810" s="7">
        <v>220000</v>
      </c>
      <c r="W1810" s="7" t="s">
        <v>60</v>
      </c>
      <c r="X1810" s="7">
        <v>220000</v>
      </c>
      <c r="Y1810" s="7" t="s">
        <v>467</v>
      </c>
      <c r="Z1810" s="7">
        <v>1</v>
      </c>
      <c r="AA1810" s="7">
        <v>220000</v>
      </c>
      <c r="AB1810" s="7" t="s">
        <v>60</v>
      </c>
      <c r="AC1810" s="7">
        <v>220000</v>
      </c>
      <c r="AD1810" s="7" t="s">
        <v>1624</v>
      </c>
      <c r="AE1810" s="7">
        <v>220000</v>
      </c>
      <c r="AF1810" s="7" t="s">
        <v>60</v>
      </c>
      <c r="AG1810" s="7">
        <v>220000</v>
      </c>
      <c r="AH1810" s="7">
        <v>220000</v>
      </c>
      <c r="AI1810" s="7" t="s">
        <v>60</v>
      </c>
      <c r="AJ1810" s="7">
        <v>220000</v>
      </c>
      <c r="AK1810" s="7" t="s">
        <v>17772</v>
      </c>
      <c r="AL1810" s="7" t="s">
        <v>50</v>
      </c>
      <c r="AM1810" s="7" t="s">
        <v>17773</v>
      </c>
      <c r="AN1810" s="7" t="s">
        <v>66</v>
      </c>
      <c r="AO1810" s="7" t="s">
        <v>17774</v>
      </c>
      <c r="AP1810" s="8" t="s">
        <v>17775</v>
      </c>
      <c r="AQ1810" s="7" t="s">
        <v>50</v>
      </c>
      <c r="AR1810" s="7" t="s">
        <v>50</v>
      </c>
    </row>
    <row r="1811" spans="1:44" ht="15" thickBot="1">
      <c r="A1811" s="10" t="s">
        <v>17776</v>
      </c>
      <c r="B1811" s="11">
        <v>2384</v>
      </c>
      <c r="C1811" s="12">
        <v>30682</v>
      </c>
      <c r="D1811" s="13" t="s">
        <v>45</v>
      </c>
      <c r="E1811" s="13" t="s">
        <v>1939</v>
      </c>
      <c r="F1811" s="13" t="s">
        <v>70</v>
      </c>
      <c r="G1811" s="26" t="s">
        <v>54946</v>
      </c>
      <c r="H1811" s="13" t="s">
        <v>17777</v>
      </c>
      <c r="I1811" s="13" t="s">
        <v>50</v>
      </c>
      <c r="J1811" s="12">
        <v>45509</v>
      </c>
      <c r="K1811" s="13" t="s">
        <v>50</v>
      </c>
      <c r="L1811" s="13" t="s">
        <v>52</v>
      </c>
      <c r="M1811" s="13" t="s">
        <v>5917</v>
      </c>
      <c r="N1811" s="13" t="s">
        <v>17778</v>
      </c>
      <c r="O1811" s="13" t="s">
        <v>17779</v>
      </c>
      <c r="P1811" s="11">
        <v>55706</v>
      </c>
      <c r="Q1811" s="13" t="s">
        <v>434</v>
      </c>
      <c r="R1811" s="33" t="s">
        <v>17780</v>
      </c>
      <c r="S1811" s="33" t="s">
        <v>17781</v>
      </c>
      <c r="T1811" s="13" t="s">
        <v>17782</v>
      </c>
      <c r="U1811" s="13" t="s">
        <v>17783</v>
      </c>
      <c r="V1811" s="13" t="s">
        <v>50</v>
      </c>
      <c r="W1811" s="13" t="s">
        <v>50</v>
      </c>
      <c r="X1811" s="13" t="s">
        <v>50</v>
      </c>
      <c r="Y1811" s="13" t="s">
        <v>50</v>
      </c>
      <c r="Z1811" s="13">
        <v>2</v>
      </c>
      <c r="AA1811" s="13" t="s">
        <v>50</v>
      </c>
      <c r="AB1811" s="13" t="s">
        <v>50</v>
      </c>
      <c r="AC1811" s="13" t="s">
        <v>50</v>
      </c>
      <c r="AD1811" s="13" t="s">
        <v>50</v>
      </c>
      <c r="AE1811" s="13" t="s">
        <v>50</v>
      </c>
      <c r="AF1811" s="13" t="s">
        <v>50</v>
      </c>
      <c r="AG1811" s="13" t="s">
        <v>50</v>
      </c>
      <c r="AH1811" s="13">
        <v>50000</v>
      </c>
      <c r="AI1811" s="13" t="s">
        <v>60</v>
      </c>
      <c r="AJ1811" s="13">
        <v>50000</v>
      </c>
      <c r="AK1811" s="13" t="s">
        <v>17784</v>
      </c>
      <c r="AL1811" s="13" t="s">
        <v>50</v>
      </c>
      <c r="AM1811" s="13" t="s">
        <v>17785</v>
      </c>
      <c r="AN1811" s="13" t="s">
        <v>66</v>
      </c>
      <c r="AO1811" s="13" t="s">
        <v>17786</v>
      </c>
      <c r="AP1811" s="14" t="s">
        <v>17787</v>
      </c>
      <c r="AQ1811" s="13" t="s">
        <v>50</v>
      </c>
      <c r="AR1811" s="13" t="s">
        <v>50</v>
      </c>
    </row>
    <row r="1812" spans="1:44" ht="15" thickBot="1">
      <c r="A1812" s="4" t="s">
        <v>17788</v>
      </c>
      <c r="B1812" s="7" t="s">
        <v>50</v>
      </c>
      <c r="C1812" s="6">
        <v>44927</v>
      </c>
      <c r="D1812" s="7" t="s">
        <v>45</v>
      </c>
      <c r="E1812" s="7" t="s">
        <v>46</v>
      </c>
      <c r="F1812" s="7" t="s">
        <v>70</v>
      </c>
      <c r="G1812" s="26" t="s">
        <v>54946</v>
      </c>
      <c r="H1812" s="7" t="s">
        <v>50</v>
      </c>
      <c r="I1812" s="7" t="s">
        <v>50</v>
      </c>
      <c r="J1812" s="6">
        <v>45506</v>
      </c>
      <c r="K1812" s="7" t="s">
        <v>50</v>
      </c>
      <c r="L1812" s="7" t="s">
        <v>4836</v>
      </c>
      <c r="M1812" s="7" t="s">
        <v>17789</v>
      </c>
      <c r="N1812" s="7" t="s">
        <v>17790</v>
      </c>
      <c r="O1812" s="7" t="s">
        <v>17791</v>
      </c>
      <c r="P1812" s="5">
        <v>55982</v>
      </c>
      <c r="Q1812" s="7" t="s">
        <v>245</v>
      </c>
      <c r="R1812" s="34" t="s">
        <v>17792</v>
      </c>
      <c r="S1812" s="31" t="s">
        <v>50</v>
      </c>
      <c r="T1812" s="7" t="s">
        <v>50</v>
      </c>
      <c r="U1812" s="7" t="s">
        <v>17793</v>
      </c>
      <c r="V1812" s="7">
        <v>20000000</v>
      </c>
      <c r="W1812" s="7" t="s">
        <v>2056</v>
      </c>
      <c r="X1812" s="7">
        <v>2793608</v>
      </c>
      <c r="Y1812" s="7" t="s">
        <v>467</v>
      </c>
      <c r="Z1812" s="7">
        <v>1</v>
      </c>
      <c r="AA1812" s="7">
        <v>20000000</v>
      </c>
      <c r="AB1812" s="7" t="s">
        <v>2056</v>
      </c>
      <c r="AC1812" s="7">
        <v>2793608</v>
      </c>
      <c r="AD1812" s="7" t="s">
        <v>4836</v>
      </c>
      <c r="AE1812" s="7">
        <v>20000000</v>
      </c>
      <c r="AF1812" s="7" t="s">
        <v>2056</v>
      </c>
      <c r="AG1812" s="7">
        <v>2793608</v>
      </c>
      <c r="AH1812" s="7">
        <v>20000000</v>
      </c>
      <c r="AI1812" s="7" t="s">
        <v>2056</v>
      </c>
      <c r="AJ1812" s="7">
        <v>2793608</v>
      </c>
      <c r="AK1812" s="7" t="s">
        <v>50</v>
      </c>
      <c r="AL1812" s="7" t="s">
        <v>50</v>
      </c>
      <c r="AM1812" s="7" t="s">
        <v>50</v>
      </c>
      <c r="AN1812" s="7" t="s">
        <v>50</v>
      </c>
      <c r="AO1812" s="7" t="s">
        <v>50</v>
      </c>
      <c r="AP1812" s="7" t="s">
        <v>50</v>
      </c>
      <c r="AQ1812" s="7" t="s">
        <v>50</v>
      </c>
      <c r="AR1812" s="7" t="s">
        <v>1186</v>
      </c>
    </row>
    <row r="1813" spans="1:44" ht="15" thickBot="1">
      <c r="A1813" s="10" t="s">
        <v>17794</v>
      </c>
      <c r="B1813" s="13" t="s">
        <v>50</v>
      </c>
      <c r="C1813" s="12">
        <v>44927</v>
      </c>
      <c r="D1813" s="13" t="s">
        <v>45</v>
      </c>
      <c r="E1813" s="13" t="s">
        <v>46</v>
      </c>
      <c r="F1813" s="13" t="s">
        <v>70</v>
      </c>
      <c r="G1813" s="27" t="s">
        <v>54945</v>
      </c>
      <c r="H1813" s="13" t="s">
        <v>50</v>
      </c>
      <c r="I1813" s="13" t="s">
        <v>50</v>
      </c>
      <c r="J1813" s="12">
        <v>45511</v>
      </c>
      <c r="K1813" s="13" t="s">
        <v>50</v>
      </c>
      <c r="L1813" s="13" t="s">
        <v>1624</v>
      </c>
      <c r="M1813" s="13" t="s">
        <v>17795</v>
      </c>
      <c r="N1813" s="13" t="s">
        <v>17796</v>
      </c>
      <c r="O1813" s="13" t="s">
        <v>17797</v>
      </c>
      <c r="P1813" s="11">
        <v>56339</v>
      </c>
      <c r="Q1813" s="13" t="s">
        <v>360</v>
      </c>
      <c r="R1813" s="33" t="s">
        <v>17798</v>
      </c>
      <c r="S1813" s="33" t="s">
        <v>17799</v>
      </c>
      <c r="T1813" s="13" t="s">
        <v>50</v>
      </c>
      <c r="U1813" s="13" t="s">
        <v>50</v>
      </c>
      <c r="V1813" s="13">
        <v>1000000</v>
      </c>
      <c r="W1813" s="13" t="s">
        <v>4114</v>
      </c>
      <c r="X1813" s="13">
        <v>43217</v>
      </c>
      <c r="Y1813" s="13" t="s">
        <v>467</v>
      </c>
      <c r="Z1813" s="13">
        <v>1</v>
      </c>
      <c r="AA1813" s="13">
        <v>1000000</v>
      </c>
      <c r="AB1813" s="13" t="s">
        <v>4114</v>
      </c>
      <c r="AC1813" s="13">
        <v>43217</v>
      </c>
      <c r="AD1813" s="13" t="s">
        <v>1624</v>
      </c>
      <c r="AE1813" s="13">
        <v>1000000</v>
      </c>
      <c r="AF1813" s="13" t="s">
        <v>4114</v>
      </c>
      <c r="AG1813" s="13">
        <v>43217</v>
      </c>
      <c r="AH1813" s="13">
        <v>1000000</v>
      </c>
      <c r="AI1813" s="13" t="s">
        <v>4114</v>
      </c>
      <c r="AJ1813" s="13">
        <v>43217</v>
      </c>
      <c r="AK1813" s="13" t="s">
        <v>16946</v>
      </c>
      <c r="AL1813" s="13" t="s">
        <v>50</v>
      </c>
      <c r="AM1813" s="13" t="s">
        <v>17800</v>
      </c>
      <c r="AN1813" s="13" t="s">
        <v>66</v>
      </c>
      <c r="AO1813" s="13" t="s">
        <v>17801</v>
      </c>
      <c r="AP1813" s="14" t="s">
        <v>17802</v>
      </c>
      <c r="AQ1813" s="13" t="s">
        <v>50</v>
      </c>
      <c r="AR1813" s="13" t="s">
        <v>50</v>
      </c>
    </row>
    <row r="1814" spans="1:44" ht="15" thickBot="1">
      <c r="A1814" s="4" t="s">
        <v>17803</v>
      </c>
      <c r="B1814" s="7" t="s">
        <v>50</v>
      </c>
      <c r="C1814" s="6">
        <v>44927</v>
      </c>
      <c r="D1814" s="7" t="s">
        <v>45</v>
      </c>
      <c r="E1814" s="7" t="s">
        <v>46</v>
      </c>
      <c r="F1814" s="7" t="s">
        <v>70</v>
      </c>
      <c r="G1814" s="7" t="s">
        <v>50</v>
      </c>
      <c r="H1814" s="7" t="s">
        <v>50</v>
      </c>
      <c r="I1814" s="7" t="s">
        <v>50</v>
      </c>
      <c r="J1814" s="6">
        <v>45505</v>
      </c>
      <c r="K1814" s="7" t="s">
        <v>50</v>
      </c>
      <c r="L1814" s="7" t="s">
        <v>467</v>
      </c>
      <c r="M1814" s="7" t="s">
        <v>6066</v>
      </c>
      <c r="N1814" s="7" t="s">
        <v>2653</v>
      </c>
      <c r="O1814" s="7" t="s">
        <v>17804</v>
      </c>
      <c r="P1814" s="5">
        <v>56394</v>
      </c>
      <c r="Q1814" s="7" t="s">
        <v>166</v>
      </c>
      <c r="R1814" s="31" t="s">
        <v>50</v>
      </c>
      <c r="S1814" s="31" t="s">
        <v>50</v>
      </c>
      <c r="T1814" s="7" t="s">
        <v>50</v>
      </c>
      <c r="U1814" s="7" t="s">
        <v>17805</v>
      </c>
      <c r="V1814" s="7">
        <v>1500000</v>
      </c>
      <c r="W1814" s="7" t="s">
        <v>60</v>
      </c>
      <c r="X1814" s="7">
        <v>1500000</v>
      </c>
      <c r="Y1814" s="7" t="s">
        <v>467</v>
      </c>
      <c r="Z1814" s="7">
        <v>1</v>
      </c>
      <c r="AA1814" s="7">
        <v>1500000</v>
      </c>
      <c r="AB1814" s="7" t="s">
        <v>60</v>
      </c>
      <c r="AC1814" s="7">
        <v>1500000</v>
      </c>
      <c r="AD1814" s="7" t="s">
        <v>467</v>
      </c>
      <c r="AE1814" s="7">
        <v>1500000</v>
      </c>
      <c r="AF1814" s="7" t="s">
        <v>60</v>
      </c>
      <c r="AG1814" s="7">
        <v>1500000</v>
      </c>
      <c r="AH1814" s="7">
        <v>1500000</v>
      </c>
      <c r="AI1814" s="7" t="s">
        <v>60</v>
      </c>
      <c r="AJ1814" s="7">
        <v>1500000</v>
      </c>
      <c r="AK1814" s="7" t="s">
        <v>50</v>
      </c>
      <c r="AL1814" s="7" t="s">
        <v>50</v>
      </c>
      <c r="AM1814" s="7" t="s">
        <v>50</v>
      </c>
      <c r="AN1814" s="7" t="s">
        <v>50</v>
      </c>
      <c r="AO1814" s="7" t="s">
        <v>50</v>
      </c>
      <c r="AP1814" s="7" t="s">
        <v>50</v>
      </c>
      <c r="AQ1814" s="7" t="s">
        <v>50</v>
      </c>
      <c r="AR1814" s="7" t="s">
        <v>1186</v>
      </c>
    </row>
    <row r="1815" spans="1:44" ht="15" thickBot="1">
      <c r="A1815" s="10" t="s">
        <v>17806</v>
      </c>
      <c r="B1815" s="13" t="s">
        <v>50</v>
      </c>
      <c r="C1815" s="12">
        <v>44562</v>
      </c>
      <c r="D1815" s="13" t="s">
        <v>45</v>
      </c>
      <c r="E1815" s="13" t="s">
        <v>46</v>
      </c>
      <c r="F1815" s="13" t="s">
        <v>70</v>
      </c>
      <c r="G1815" s="26" t="s">
        <v>54946</v>
      </c>
      <c r="H1815" s="13" t="s">
        <v>50</v>
      </c>
      <c r="I1815" s="13" t="s">
        <v>50</v>
      </c>
      <c r="J1815" s="12">
        <v>45514</v>
      </c>
      <c r="K1815" s="13" t="s">
        <v>50</v>
      </c>
      <c r="L1815" s="13" t="s">
        <v>241</v>
      </c>
      <c r="M1815" s="13" t="s">
        <v>8856</v>
      </c>
      <c r="N1815" s="13" t="s">
        <v>5455</v>
      </c>
      <c r="O1815" s="13" t="s">
        <v>17807</v>
      </c>
      <c r="P1815" s="11">
        <v>56642</v>
      </c>
      <c r="Q1815" s="13" t="s">
        <v>245</v>
      </c>
      <c r="R1815" s="33" t="s">
        <v>17808</v>
      </c>
      <c r="S1815" s="30" t="s">
        <v>50</v>
      </c>
      <c r="T1815" s="13" t="s">
        <v>17809</v>
      </c>
      <c r="U1815" s="13" t="s">
        <v>17810</v>
      </c>
      <c r="V1815" s="13">
        <v>100000000</v>
      </c>
      <c r="W1815" s="13" t="s">
        <v>2056</v>
      </c>
      <c r="X1815" s="13">
        <v>13953423</v>
      </c>
      <c r="Y1815" s="13" t="s">
        <v>154</v>
      </c>
      <c r="Z1815" s="13">
        <v>1</v>
      </c>
      <c r="AA1815" s="13">
        <v>100000000</v>
      </c>
      <c r="AB1815" s="13" t="s">
        <v>2056</v>
      </c>
      <c r="AC1815" s="13">
        <v>13953423</v>
      </c>
      <c r="AD1815" s="13" t="s">
        <v>241</v>
      </c>
      <c r="AE1815" s="13">
        <v>100000000</v>
      </c>
      <c r="AF1815" s="13" t="s">
        <v>2056</v>
      </c>
      <c r="AG1815" s="13">
        <v>13953423</v>
      </c>
      <c r="AH1815" s="13">
        <v>100000000</v>
      </c>
      <c r="AI1815" s="13" t="s">
        <v>2056</v>
      </c>
      <c r="AJ1815" s="13">
        <v>13953423</v>
      </c>
      <c r="AK1815" s="13" t="s">
        <v>17811</v>
      </c>
      <c r="AL1815" s="13" t="s">
        <v>50</v>
      </c>
      <c r="AM1815" s="13" t="s">
        <v>50</v>
      </c>
      <c r="AN1815" s="13" t="s">
        <v>50</v>
      </c>
      <c r="AO1815" s="13" t="s">
        <v>50</v>
      </c>
      <c r="AP1815" s="13" t="s">
        <v>50</v>
      </c>
      <c r="AQ1815" s="13" t="s">
        <v>50</v>
      </c>
      <c r="AR1815" s="13" t="s">
        <v>1186</v>
      </c>
    </row>
    <row r="1816" spans="1:44" ht="15" thickBot="1">
      <c r="A1816" s="4" t="s">
        <v>17812</v>
      </c>
      <c r="B1816" s="7" t="s">
        <v>50</v>
      </c>
      <c r="C1816" s="6">
        <v>44197</v>
      </c>
      <c r="D1816" s="7" t="s">
        <v>45</v>
      </c>
      <c r="E1816" s="7" t="s">
        <v>46</v>
      </c>
      <c r="F1816" s="7" t="s">
        <v>70</v>
      </c>
      <c r="G1816" s="7" t="s">
        <v>87</v>
      </c>
      <c r="H1816" s="7" t="s">
        <v>50</v>
      </c>
      <c r="I1816" s="7" t="s">
        <v>50</v>
      </c>
      <c r="J1816" s="6">
        <v>45505</v>
      </c>
      <c r="K1816" s="7" t="s">
        <v>50</v>
      </c>
      <c r="L1816" s="7" t="s">
        <v>1471</v>
      </c>
      <c r="M1816" s="7" t="s">
        <v>17813</v>
      </c>
      <c r="N1816" s="7" t="s">
        <v>17814</v>
      </c>
      <c r="O1816" s="7" t="s">
        <v>17815</v>
      </c>
      <c r="P1816" s="5">
        <v>56668</v>
      </c>
      <c r="Q1816" s="7" t="s">
        <v>245</v>
      </c>
      <c r="R1816" s="31" t="s">
        <v>50</v>
      </c>
      <c r="S1816" s="31" t="s">
        <v>50</v>
      </c>
      <c r="T1816" s="7" t="s">
        <v>50</v>
      </c>
      <c r="U1816" s="7" t="s">
        <v>50</v>
      </c>
      <c r="V1816" s="7">
        <v>18000000</v>
      </c>
      <c r="W1816" s="7" t="s">
        <v>2056</v>
      </c>
      <c r="X1816" s="7">
        <v>2484884</v>
      </c>
      <c r="Y1816" s="7" t="s">
        <v>50</v>
      </c>
      <c r="Z1816" s="7">
        <v>1</v>
      </c>
      <c r="AA1816" s="7">
        <v>18000000</v>
      </c>
      <c r="AB1816" s="7" t="s">
        <v>2056</v>
      </c>
      <c r="AC1816" s="7">
        <v>2484884</v>
      </c>
      <c r="AD1816" s="7" t="s">
        <v>1471</v>
      </c>
      <c r="AE1816" s="7">
        <v>18000000</v>
      </c>
      <c r="AF1816" s="7" t="s">
        <v>2056</v>
      </c>
      <c r="AG1816" s="7">
        <v>2484884</v>
      </c>
      <c r="AH1816" s="7">
        <v>18000000</v>
      </c>
      <c r="AI1816" s="7" t="s">
        <v>2056</v>
      </c>
      <c r="AJ1816" s="7">
        <v>2484884</v>
      </c>
      <c r="AK1816" s="7" t="s">
        <v>17816</v>
      </c>
      <c r="AL1816" s="7" t="s">
        <v>50</v>
      </c>
      <c r="AM1816" s="7" t="s">
        <v>50</v>
      </c>
      <c r="AN1816" s="7" t="s">
        <v>50</v>
      </c>
      <c r="AO1816" s="7" t="s">
        <v>50</v>
      </c>
      <c r="AP1816" s="7" t="s">
        <v>50</v>
      </c>
      <c r="AQ1816" s="7" t="s">
        <v>50</v>
      </c>
      <c r="AR1816" s="7" t="s">
        <v>1186</v>
      </c>
    </row>
    <row r="1817" spans="1:44" ht="15" thickBot="1">
      <c r="A1817" s="10" t="s">
        <v>17817</v>
      </c>
      <c r="B1817" s="13" t="s">
        <v>50</v>
      </c>
      <c r="C1817" s="12">
        <v>43831</v>
      </c>
      <c r="D1817" s="13" t="s">
        <v>45</v>
      </c>
      <c r="E1817" s="13" t="s">
        <v>50</v>
      </c>
      <c r="F1817" s="13" t="s">
        <v>70</v>
      </c>
      <c r="G1817" s="13" t="s">
        <v>50</v>
      </c>
      <c r="H1817" s="13" t="s">
        <v>50</v>
      </c>
      <c r="I1817" s="13" t="s">
        <v>50</v>
      </c>
      <c r="J1817" s="12">
        <v>45507</v>
      </c>
      <c r="K1817" s="13" t="s">
        <v>50</v>
      </c>
      <c r="L1817" s="13" t="s">
        <v>467</v>
      </c>
      <c r="M1817" s="13" t="s">
        <v>17818</v>
      </c>
      <c r="N1817" s="13" t="s">
        <v>3491</v>
      </c>
      <c r="O1817" s="13" t="s">
        <v>17819</v>
      </c>
      <c r="P1817" s="11">
        <v>56893</v>
      </c>
      <c r="Q1817" s="13" t="s">
        <v>245</v>
      </c>
      <c r="R1817" s="30" t="s">
        <v>50</v>
      </c>
      <c r="S1817" s="30" t="s">
        <v>50</v>
      </c>
      <c r="T1817" s="13" t="s">
        <v>50</v>
      </c>
      <c r="U1817" s="13" t="s">
        <v>50</v>
      </c>
      <c r="V1817" s="13">
        <v>30000000</v>
      </c>
      <c r="W1817" s="13" t="s">
        <v>2056</v>
      </c>
      <c r="X1817" s="13">
        <v>4190412</v>
      </c>
      <c r="Y1817" s="13" t="s">
        <v>467</v>
      </c>
      <c r="Z1817" s="13">
        <v>1</v>
      </c>
      <c r="AA1817" s="13">
        <v>30000000</v>
      </c>
      <c r="AB1817" s="13" t="s">
        <v>2056</v>
      </c>
      <c r="AC1817" s="13">
        <v>4190412</v>
      </c>
      <c r="AD1817" s="13" t="s">
        <v>467</v>
      </c>
      <c r="AE1817" s="13">
        <v>30000000</v>
      </c>
      <c r="AF1817" s="13" t="s">
        <v>2056</v>
      </c>
      <c r="AG1817" s="13">
        <v>4190412</v>
      </c>
      <c r="AH1817" s="13">
        <v>30000000</v>
      </c>
      <c r="AI1817" s="13" t="s">
        <v>2056</v>
      </c>
      <c r="AJ1817" s="13">
        <v>4190412</v>
      </c>
      <c r="AK1817" s="13" t="s">
        <v>17820</v>
      </c>
      <c r="AL1817" s="13" t="s">
        <v>50</v>
      </c>
      <c r="AM1817" s="13" t="s">
        <v>50</v>
      </c>
      <c r="AN1817" s="13" t="s">
        <v>50</v>
      </c>
      <c r="AO1817" s="13" t="s">
        <v>50</v>
      </c>
      <c r="AP1817" s="13" t="s">
        <v>50</v>
      </c>
      <c r="AQ1817" s="13" t="s">
        <v>50</v>
      </c>
      <c r="AR1817" s="13" t="s">
        <v>1186</v>
      </c>
    </row>
    <row r="1818" spans="1:44" ht="15" thickBot="1">
      <c r="A1818" s="4" t="s">
        <v>17821</v>
      </c>
      <c r="B1818" s="7" t="s">
        <v>50</v>
      </c>
      <c r="C1818" s="7" t="s">
        <v>50</v>
      </c>
      <c r="D1818" s="7" t="s">
        <v>45</v>
      </c>
      <c r="E1818" s="7" t="s">
        <v>50</v>
      </c>
      <c r="F1818" s="7" t="s">
        <v>70</v>
      </c>
      <c r="G1818" s="7" t="s">
        <v>50</v>
      </c>
      <c r="H1818" s="7" t="s">
        <v>50</v>
      </c>
      <c r="I1818" s="7" t="s">
        <v>50</v>
      </c>
      <c r="J1818" s="6">
        <v>45513</v>
      </c>
      <c r="K1818" s="7" t="s">
        <v>50</v>
      </c>
      <c r="L1818" s="7" t="s">
        <v>467</v>
      </c>
      <c r="M1818" s="7" t="s">
        <v>17822</v>
      </c>
      <c r="N1818" s="7" t="s">
        <v>7533</v>
      </c>
      <c r="O1818" s="7" t="s">
        <v>17823</v>
      </c>
      <c r="P1818" s="5">
        <v>57518</v>
      </c>
      <c r="Q1818" s="7" t="s">
        <v>166</v>
      </c>
      <c r="R1818" s="34" t="s">
        <v>17824</v>
      </c>
      <c r="S1818" s="31" t="s">
        <v>50</v>
      </c>
      <c r="T1818" s="7" t="s">
        <v>50</v>
      </c>
      <c r="U1818" s="7" t="s">
        <v>50</v>
      </c>
      <c r="V1818" s="7">
        <v>1000000</v>
      </c>
      <c r="W1818" s="7" t="s">
        <v>60</v>
      </c>
      <c r="X1818" s="7">
        <v>1000000</v>
      </c>
      <c r="Y1818" s="7" t="s">
        <v>467</v>
      </c>
      <c r="Z1818" s="7">
        <v>1</v>
      </c>
      <c r="AA1818" s="7">
        <v>1000000</v>
      </c>
      <c r="AB1818" s="7" t="s">
        <v>60</v>
      </c>
      <c r="AC1818" s="7">
        <v>1000000</v>
      </c>
      <c r="AD1818" s="7" t="s">
        <v>467</v>
      </c>
      <c r="AE1818" s="7">
        <v>1000000</v>
      </c>
      <c r="AF1818" s="7" t="s">
        <v>60</v>
      </c>
      <c r="AG1818" s="7">
        <v>1000000</v>
      </c>
      <c r="AH1818" s="7">
        <v>1000000</v>
      </c>
      <c r="AI1818" s="7" t="s">
        <v>60</v>
      </c>
      <c r="AJ1818" s="7">
        <v>1000000</v>
      </c>
      <c r="AK1818" s="7" t="s">
        <v>17825</v>
      </c>
      <c r="AL1818" s="7" t="s">
        <v>50</v>
      </c>
      <c r="AM1818" s="7" t="s">
        <v>17826</v>
      </c>
      <c r="AN1818" s="7" t="s">
        <v>993</v>
      </c>
      <c r="AO1818" s="7" t="s">
        <v>50</v>
      </c>
      <c r="AP1818" s="7" t="s">
        <v>50</v>
      </c>
      <c r="AQ1818" s="22" t="s">
        <v>17827</v>
      </c>
      <c r="AR1818" s="7" t="s">
        <v>255</v>
      </c>
    </row>
    <row r="1819" spans="1:44" ht="15" thickBot="1">
      <c r="A1819" s="10" t="s">
        <v>17828</v>
      </c>
      <c r="B1819" s="13">
        <v>156</v>
      </c>
      <c r="C1819" s="12">
        <v>37622</v>
      </c>
      <c r="D1819" s="13" t="s">
        <v>45</v>
      </c>
      <c r="E1819" s="13" t="s">
        <v>46</v>
      </c>
      <c r="F1819" s="13" t="s">
        <v>70</v>
      </c>
      <c r="G1819" s="13" t="s">
        <v>145</v>
      </c>
      <c r="H1819" s="13" t="s">
        <v>7779</v>
      </c>
      <c r="I1819" s="13" t="s">
        <v>50</v>
      </c>
      <c r="J1819" s="12">
        <v>45509</v>
      </c>
      <c r="K1819" s="13" t="s">
        <v>191</v>
      </c>
      <c r="L1819" s="13" t="s">
        <v>290</v>
      </c>
      <c r="M1819" s="13" t="s">
        <v>17829</v>
      </c>
      <c r="N1819" s="13" t="s">
        <v>6775</v>
      </c>
      <c r="O1819" s="13" t="s">
        <v>17830</v>
      </c>
      <c r="P1819" s="11">
        <v>57893</v>
      </c>
      <c r="Q1819" s="13" t="s">
        <v>135</v>
      </c>
      <c r="R1819" s="33" t="s">
        <v>17831</v>
      </c>
      <c r="S1819" s="33" t="s">
        <v>17832</v>
      </c>
      <c r="T1819" s="13" t="s">
        <v>17833</v>
      </c>
      <c r="U1819" s="13" t="s">
        <v>17834</v>
      </c>
      <c r="V1819" s="13" t="s">
        <v>50</v>
      </c>
      <c r="W1819" s="13" t="s">
        <v>50</v>
      </c>
      <c r="X1819" s="13" t="s">
        <v>50</v>
      </c>
      <c r="Y1819" s="13" t="s">
        <v>290</v>
      </c>
      <c r="Z1819" s="13">
        <v>1</v>
      </c>
      <c r="AA1819" s="13" t="s">
        <v>50</v>
      </c>
      <c r="AB1819" s="13" t="s">
        <v>50</v>
      </c>
      <c r="AC1819" s="13" t="s">
        <v>50</v>
      </c>
      <c r="AD1819" s="13" t="s">
        <v>290</v>
      </c>
      <c r="AE1819" s="13" t="s">
        <v>50</v>
      </c>
      <c r="AF1819" s="13" t="s">
        <v>50</v>
      </c>
      <c r="AG1819" s="13" t="s">
        <v>50</v>
      </c>
      <c r="AH1819" s="13" t="s">
        <v>50</v>
      </c>
      <c r="AI1819" s="13" t="s">
        <v>50</v>
      </c>
      <c r="AJ1819" s="13" t="s">
        <v>50</v>
      </c>
      <c r="AK1819" s="13" t="s">
        <v>17835</v>
      </c>
      <c r="AL1819" s="13" t="s">
        <v>50</v>
      </c>
      <c r="AM1819" s="13" t="s">
        <v>17836</v>
      </c>
      <c r="AN1819" s="13" t="s">
        <v>66</v>
      </c>
      <c r="AO1819" s="13" t="s">
        <v>17837</v>
      </c>
      <c r="AP1819" s="13" t="s">
        <v>50</v>
      </c>
      <c r="AQ1819" s="21" t="s">
        <v>17838</v>
      </c>
      <c r="AR1819" s="13" t="s">
        <v>50</v>
      </c>
    </row>
    <row r="1820" spans="1:44" ht="15" thickBot="1">
      <c r="A1820" s="4" t="s">
        <v>17839</v>
      </c>
      <c r="B1820" s="7" t="s">
        <v>50</v>
      </c>
      <c r="C1820" s="6">
        <v>45292</v>
      </c>
      <c r="D1820" s="7" t="s">
        <v>45</v>
      </c>
      <c r="E1820" s="7" t="s">
        <v>46</v>
      </c>
      <c r="F1820" s="7" t="s">
        <v>70</v>
      </c>
      <c r="G1820" s="7" t="s">
        <v>50</v>
      </c>
      <c r="H1820" s="7" t="s">
        <v>50</v>
      </c>
      <c r="I1820" s="7" t="s">
        <v>50</v>
      </c>
      <c r="J1820" s="6">
        <v>45511</v>
      </c>
      <c r="K1820" s="7" t="s">
        <v>50</v>
      </c>
      <c r="L1820" s="7" t="s">
        <v>467</v>
      </c>
      <c r="M1820" s="7" t="s">
        <v>17840</v>
      </c>
      <c r="N1820" s="7" t="s">
        <v>75</v>
      </c>
      <c r="O1820" s="7" t="s">
        <v>17841</v>
      </c>
      <c r="P1820" s="5">
        <v>58998</v>
      </c>
      <c r="Q1820" s="7" t="s">
        <v>77</v>
      </c>
      <c r="R1820" s="34" t="s">
        <v>17842</v>
      </c>
      <c r="S1820" s="31" t="s">
        <v>50</v>
      </c>
      <c r="T1820" s="7" t="s">
        <v>17843</v>
      </c>
      <c r="U1820" s="7" t="s">
        <v>17844</v>
      </c>
      <c r="V1820" s="7">
        <v>1800000</v>
      </c>
      <c r="W1820" s="7" t="s">
        <v>60</v>
      </c>
      <c r="X1820" s="7">
        <v>1800000</v>
      </c>
      <c r="Y1820" s="7" t="s">
        <v>467</v>
      </c>
      <c r="Z1820" s="7">
        <v>1</v>
      </c>
      <c r="AA1820" s="7">
        <v>1800000</v>
      </c>
      <c r="AB1820" s="7" t="s">
        <v>60</v>
      </c>
      <c r="AC1820" s="7">
        <v>1800000</v>
      </c>
      <c r="AD1820" s="7" t="s">
        <v>467</v>
      </c>
      <c r="AE1820" s="7">
        <v>1800000</v>
      </c>
      <c r="AF1820" s="7" t="s">
        <v>60</v>
      </c>
      <c r="AG1820" s="7">
        <v>1800000</v>
      </c>
      <c r="AH1820" s="7">
        <v>1800000</v>
      </c>
      <c r="AI1820" s="7" t="s">
        <v>60</v>
      </c>
      <c r="AJ1820" s="7">
        <v>1800000</v>
      </c>
      <c r="AK1820" s="7" t="s">
        <v>50</v>
      </c>
      <c r="AL1820" s="7" t="s">
        <v>50</v>
      </c>
      <c r="AM1820" s="7" t="s">
        <v>17845</v>
      </c>
      <c r="AN1820" s="7" t="s">
        <v>1700</v>
      </c>
      <c r="AO1820" s="7" t="s">
        <v>50</v>
      </c>
      <c r="AP1820" s="7" t="s">
        <v>50</v>
      </c>
      <c r="AQ1820" s="22" t="s">
        <v>17846</v>
      </c>
      <c r="AR1820" s="7" t="s">
        <v>255</v>
      </c>
    </row>
    <row r="1821" spans="1:44" ht="15" thickBot="1">
      <c r="A1821" s="10" t="s">
        <v>17847</v>
      </c>
      <c r="B1821" s="13">
        <v>607</v>
      </c>
      <c r="C1821" s="12">
        <v>36892</v>
      </c>
      <c r="D1821" s="13" t="s">
        <v>45</v>
      </c>
      <c r="E1821" s="13" t="s">
        <v>46</v>
      </c>
      <c r="F1821" s="13" t="s">
        <v>70</v>
      </c>
      <c r="G1821" s="13" t="s">
        <v>145</v>
      </c>
      <c r="H1821" s="13" t="s">
        <v>17848</v>
      </c>
      <c r="I1821" s="13" t="s">
        <v>50</v>
      </c>
      <c r="J1821" s="12">
        <v>45505</v>
      </c>
      <c r="K1821" s="13" t="s">
        <v>191</v>
      </c>
      <c r="L1821" s="13" t="s">
        <v>52</v>
      </c>
      <c r="M1821" s="13" t="s">
        <v>17849</v>
      </c>
      <c r="N1821" s="13" t="s">
        <v>1614</v>
      </c>
      <c r="O1821" s="13" t="s">
        <v>17850</v>
      </c>
      <c r="P1821" s="11">
        <v>59299</v>
      </c>
      <c r="Q1821" s="13" t="s">
        <v>1201</v>
      </c>
      <c r="R1821" s="33" t="s">
        <v>17851</v>
      </c>
      <c r="S1821" s="33" t="s">
        <v>17852</v>
      </c>
      <c r="T1821" s="13" t="s">
        <v>50</v>
      </c>
      <c r="U1821" s="13" t="s">
        <v>17853</v>
      </c>
      <c r="V1821" s="13" t="s">
        <v>50</v>
      </c>
      <c r="W1821" s="13" t="s">
        <v>50</v>
      </c>
      <c r="X1821" s="13" t="s">
        <v>50</v>
      </c>
      <c r="Y1821" s="13" t="s">
        <v>50</v>
      </c>
      <c r="Z1821" s="13">
        <v>3</v>
      </c>
      <c r="AA1821" s="13" t="s">
        <v>50</v>
      </c>
      <c r="AB1821" s="13" t="s">
        <v>50</v>
      </c>
      <c r="AC1821" s="13" t="s">
        <v>50</v>
      </c>
      <c r="AD1821" s="13" t="s">
        <v>50</v>
      </c>
      <c r="AE1821" s="13" t="s">
        <v>50</v>
      </c>
      <c r="AF1821" s="13" t="s">
        <v>50</v>
      </c>
      <c r="AG1821" s="13" t="s">
        <v>50</v>
      </c>
      <c r="AH1821" s="13">
        <v>200000</v>
      </c>
      <c r="AI1821" s="13" t="s">
        <v>60</v>
      </c>
      <c r="AJ1821" s="13">
        <v>200000</v>
      </c>
      <c r="AK1821" s="13" t="s">
        <v>17854</v>
      </c>
      <c r="AL1821" s="13" t="s">
        <v>50</v>
      </c>
      <c r="AM1821" s="13" t="s">
        <v>17855</v>
      </c>
      <c r="AN1821" s="13" t="s">
        <v>66</v>
      </c>
      <c r="AO1821" s="13" t="s">
        <v>17856</v>
      </c>
      <c r="AP1821" s="21" t="s">
        <v>17857</v>
      </c>
      <c r="AQ1821" s="13" t="s">
        <v>50</v>
      </c>
      <c r="AR1821" s="13" t="s">
        <v>50</v>
      </c>
    </row>
    <row r="1822" spans="1:44" ht="15" thickBot="1">
      <c r="A1822" s="4" t="s">
        <v>17858</v>
      </c>
      <c r="B1822" s="7" t="s">
        <v>50</v>
      </c>
      <c r="C1822" s="6">
        <v>33970</v>
      </c>
      <c r="D1822" s="7" t="s">
        <v>45</v>
      </c>
      <c r="E1822" s="7" t="s">
        <v>1939</v>
      </c>
      <c r="F1822" s="7" t="s">
        <v>70</v>
      </c>
      <c r="G1822" s="7" t="s">
        <v>87</v>
      </c>
      <c r="H1822" s="7" t="s">
        <v>17859</v>
      </c>
      <c r="I1822" s="7" t="s">
        <v>50</v>
      </c>
      <c r="J1822" s="6">
        <v>45510</v>
      </c>
      <c r="K1822" s="7" t="s">
        <v>116</v>
      </c>
      <c r="L1822" s="7" t="s">
        <v>52</v>
      </c>
      <c r="M1822" s="7" t="s">
        <v>17860</v>
      </c>
      <c r="N1822" s="7" t="s">
        <v>17861</v>
      </c>
      <c r="O1822" s="7" t="s">
        <v>17862</v>
      </c>
      <c r="P1822" s="5">
        <v>59401</v>
      </c>
      <c r="Q1822" s="7" t="s">
        <v>1116</v>
      </c>
      <c r="R1822" s="34" t="s">
        <v>17863</v>
      </c>
      <c r="S1822" s="34" t="s">
        <v>17864</v>
      </c>
      <c r="T1822" s="7" t="s">
        <v>17865</v>
      </c>
      <c r="U1822" s="7">
        <f>1-877-363-5482</f>
        <v>-6721</v>
      </c>
      <c r="V1822" s="7">
        <v>848800</v>
      </c>
      <c r="W1822" s="7" t="s">
        <v>60</v>
      </c>
      <c r="X1822" s="7">
        <v>848800</v>
      </c>
      <c r="Y1822" s="7" t="s">
        <v>50</v>
      </c>
      <c r="Z1822" s="7">
        <v>1</v>
      </c>
      <c r="AA1822" s="7" t="s">
        <v>50</v>
      </c>
      <c r="AB1822" s="7" t="s">
        <v>50</v>
      </c>
      <c r="AC1822" s="7" t="s">
        <v>50</v>
      </c>
      <c r="AD1822" s="7" t="s">
        <v>50</v>
      </c>
      <c r="AE1822" s="7" t="s">
        <v>50</v>
      </c>
      <c r="AF1822" s="7" t="s">
        <v>50</v>
      </c>
      <c r="AG1822" s="7" t="s">
        <v>50</v>
      </c>
      <c r="AH1822" s="7">
        <v>848800</v>
      </c>
      <c r="AI1822" s="7" t="s">
        <v>60</v>
      </c>
      <c r="AJ1822" s="7">
        <v>848800</v>
      </c>
      <c r="AK1822" s="7" t="s">
        <v>5797</v>
      </c>
      <c r="AL1822" s="7" t="s">
        <v>50</v>
      </c>
      <c r="AM1822" s="7" t="s">
        <v>17866</v>
      </c>
      <c r="AN1822" s="7" t="s">
        <v>66</v>
      </c>
      <c r="AO1822" s="7" t="s">
        <v>17867</v>
      </c>
      <c r="AP1822" s="8" t="s">
        <v>17868</v>
      </c>
      <c r="AQ1822" s="7" t="s">
        <v>50</v>
      </c>
      <c r="AR1822" s="7" t="s">
        <v>50</v>
      </c>
    </row>
    <row r="1823" spans="1:44" ht="15" thickBot="1">
      <c r="A1823" s="10" t="s">
        <v>17869</v>
      </c>
      <c r="B1823" s="13" t="s">
        <v>50</v>
      </c>
      <c r="C1823" s="12">
        <v>44927</v>
      </c>
      <c r="D1823" s="13" t="s">
        <v>45</v>
      </c>
      <c r="E1823" s="13" t="s">
        <v>46</v>
      </c>
      <c r="F1823" s="13" t="s">
        <v>70</v>
      </c>
      <c r="G1823" s="27" t="s">
        <v>54945</v>
      </c>
      <c r="H1823" s="13" t="s">
        <v>50</v>
      </c>
      <c r="I1823" s="13" t="s">
        <v>50</v>
      </c>
      <c r="J1823" s="12">
        <v>45506</v>
      </c>
      <c r="K1823" s="13" t="s">
        <v>50</v>
      </c>
      <c r="L1823" s="13" t="s">
        <v>1624</v>
      </c>
      <c r="M1823" s="13" t="s">
        <v>17870</v>
      </c>
      <c r="N1823" s="13" t="s">
        <v>1451</v>
      </c>
      <c r="O1823" s="13" t="s">
        <v>17871</v>
      </c>
      <c r="P1823" s="11">
        <v>59546</v>
      </c>
      <c r="Q1823" s="13" t="s">
        <v>135</v>
      </c>
      <c r="R1823" s="30" t="s">
        <v>17872</v>
      </c>
      <c r="S1823" s="33" t="s">
        <v>17873</v>
      </c>
      <c r="T1823" s="13" t="s">
        <v>50</v>
      </c>
      <c r="U1823" s="13" t="s">
        <v>50</v>
      </c>
      <c r="V1823" s="13" t="s">
        <v>50</v>
      </c>
      <c r="W1823" s="13" t="s">
        <v>50</v>
      </c>
      <c r="X1823" s="13" t="s">
        <v>50</v>
      </c>
      <c r="Y1823" s="13" t="s">
        <v>467</v>
      </c>
      <c r="Z1823" s="13">
        <v>3</v>
      </c>
      <c r="AA1823" s="13" t="s">
        <v>50</v>
      </c>
      <c r="AB1823" s="13" t="s">
        <v>50</v>
      </c>
      <c r="AC1823" s="13" t="s">
        <v>50</v>
      </c>
      <c r="AD1823" s="13" t="s">
        <v>1624</v>
      </c>
      <c r="AE1823" s="13" t="s">
        <v>50</v>
      </c>
      <c r="AF1823" s="13" t="s">
        <v>50</v>
      </c>
      <c r="AG1823" s="13" t="s">
        <v>50</v>
      </c>
      <c r="AH1823" s="13">
        <v>50000</v>
      </c>
      <c r="AI1823" s="13" t="s">
        <v>60</v>
      </c>
      <c r="AJ1823" s="13">
        <v>50000</v>
      </c>
      <c r="AK1823" s="13" t="s">
        <v>17874</v>
      </c>
      <c r="AL1823" s="13" t="s">
        <v>50</v>
      </c>
      <c r="AM1823" s="13" t="s">
        <v>17875</v>
      </c>
      <c r="AN1823" s="13" t="s">
        <v>3036</v>
      </c>
      <c r="AO1823" s="13" t="s">
        <v>50</v>
      </c>
      <c r="AP1823" s="13" t="s">
        <v>50</v>
      </c>
      <c r="AQ1823" s="21" t="s">
        <v>17876</v>
      </c>
      <c r="AR1823" s="13" t="s">
        <v>255</v>
      </c>
    </row>
    <row r="1824" spans="1:44" ht="15" thickBot="1">
      <c r="A1824" s="4" t="s">
        <v>17877</v>
      </c>
      <c r="B1824" s="7" t="s">
        <v>50</v>
      </c>
      <c r="C1824" s="6">
        <v>41275</v>
      </c>
      <c r="D1824" s="7" t="s">
        <v>45</v>
      </c>
      <c r="E1824" s="7" t="s">
        <v>46</v>
      </c>
      <c r="F1824" s="7" t="s">
        <v>70</v>
      </c>
      <c r="G1824" s="7" t="s">
        <v>50</v>
      </c>
      <c r="H1824" s="7" t="s">
        <v>50</v>
      </c>
      <c r="I1824" s="7" t="s">
        <v>50</v>
      </c>
      <c r="J1824" s="6">
        <v>45505</v>
      </c>
      <c r="K1824" s="7" t="s">
        <v>50</v>
      </c>
      <c r="L1824" s="7" t="s">
        <v>131</v>
      </c>
      <c r="M1824" s="7" t="s">
        <v>14078</v>
      </c>
      <c r="N1824" s="7" t="s">
        <v>17878</v>
      </c>
      <c r="O1824" s="7" t="s">
        <v>17879</v>
      </c>
      <c r="P1824" s="5">
        <v>60146</v>
      </c>
      <c r="Q1824" s="7" t="s">
        <v>360</v>
      </c>
      <c r="R1824" s="34" t="s">
        <v>17880</v>
      </c>
      <c r="S1824" s="31" t="s">
        <v>50</v>
      </c>
      <c r="T1824" s="7" t="s">
        <v>17881</v>
      </c>
      <c r="U1824" s="7" t="s">
        <v>17882</v>
      </c>
      <c r="V1824" s="7">
        <v>115000</v>
      </c>
      <c r="W1824" s="7" t="s">
        <v>209</v>
      </c>
      <c r="X1824" s="7">
        <v>124045</v>
      </c>
      <c r="Y1824" s="7" t="s">
        <v>50</v>
      </c>
      <c r="Z1824" s="7">
        <v>2</v>
      </c>
      <c r="AA1824" s="7">
        <v>75000</v>
      </c>
      <c r="AB1824" s="7" t="s">
        <v>209</v>
      </c>
      <c r="AC1824" s="7">
        <v>80899</v>
      </c>
      <c r="AD1824" s="7" t="s">
        <v>1471</v>
      </c>
      <c r="AE1824" s="7">
        <v>75000</v>
      </c>
      <c r="AF1824" s="7" t="s">
        <v>209</v>
      </c>
      <c r="AG1824" s="7">
        <v>80899</v>
      </c>
      <c r="AH1824" s="7">
        <v>190000</v>
      </c>
      <c r="AI1824" s="7" t="s">
        <v>209</v>
      </c>
      <c r="AJ1824" s="7">
        <v>204944</v>
      </c>
      <c r="AK1824" s="7" t="s">
        <v>17883</v>
      </c>
      <c r="AL1824" s="7" t="s">
        <v>50</v>
      </c>
      <c r="AM1824" s="7" t="s">
        <v>17884</v>
      </c>
      <c r="AN1824" s="7" t="s">
        <v>993</v>
      </c>
      <c r="AO1824" s="7" t="s">
        <v>17885</v>
      </c>
      <c r="AP1824" s="7" t="s">
        <v>50</v>
      </c>
      <c r="AQ1824" s="22" t="s">
        <v>17886</v>
      </c>
      <c r="AR1824" s="7" t="s">
        <v>50</v>
      </c>
    </row>
    <row r="1825" spans="1:44" ht="15" thickBot="1">
      <c r="A1825" s="10" t="s">
        <v>17887</v>
      </c>
      <c r="B1825" s="13" t="s">
        <v>50</v>
      </c>
      <c r="C1825" s="12">
        <v>44562</v>
      </c>
      <c r="D1825" s="13" t="s">
        <v>45</v>
      </c>
      <c r="E1825" s="13" t="s">
        <v>50</v>
      </c>
      <c r="F1825" s="13" t="s">
        <v>70</v>
      </c>
      <c r="G1825" s="13" t="s">
        <v>50</v>
      </c>
      <c r="H1825" s="13" t="s">
        <v>50</v>
      </c>
      <c r="I1825" s="13" t="s">
        <v>50</v>
      </c>
      <c r="J1825" s="12">
        <v>45513</v>
      </c>
      <c r="K1825" s="13" t="s">
        <v>50</v>
      </c>
      <c r="L1825" s="13" t="s">
        <v>178</v>
      </c>
      <c r="M1825" s="13" t="s">
        <v>17888</v>
      </c>
      <c r="N1825" s="13" t="s">
        <v>3491</v>
      </c>
      <c r="O1825" s="13" t="s">
        <v>17889</v>
      </c>
      <c r="P1825" s="11">
        <v>60430</v>
      </c>
      <c r="Q1825" s="13" t="s">
        <v>245</v>
      </c>
      <c r="R1825" s="30" t="s">
        <v>50</v>
      </c>
      <c r="S1825" s="30" t="s">
        <v>50</v>
      </c>
      <c r="T1825" s="13" t="s">
        <v>50</v>
      </c>
      <c r="U1825" s="13" t="s">
        <v>50</v>
      </c>
      <c r="V1825" s="13">
        <v>28800000</v>
      </c>
      <c r="W1825" s="13" t="s">
        <v>60</v>
      </c>
      <c r="X1825" s="13">
        <v>28800000</v>
      </c>
      <c r="Y1825" s="13" t="s">
        <v>50</v>
      </c>
      <c r="Z1825" s="13">
        <v>1</v>
      </c>
      <c r="AA1825" s="13">
        <v>28800000</v>
      </c>
      <c r="AB1825" s="13" t="s">
        <v>60</v>
      </c>
      <c r="AC1825" s="13">
        <v>28800000</v>
      </c>
      <c r="AD1825" s="13" t="s">
        <v>178</v>
      </c>
      <c r="AE1825" s="13">
        <v>28800000</v>
      </c>
      <c r="AF1825" s="13" t="s">
        <v>60</v>
      </c>
      <c r="AG1825" s="13">
        <v>28800000</v>
      </c>
      <c r="AH1825" s="13">
        <v>28800000</v>
      </c>
      <c r="AI1825" s="13" t="s">
        <v>60</v>
      </c>
      <c r="AJ1825" s="13">
        <v>28800000</v>
      </c>
      <c r="AK1825" s="13" t="s">
        <v>50</v>
      </c>
      <c r="AL1825" s="13" t="s">
        <v>50</v>
      </c>
      <c r="AM1825" s="13" t="s">
        <v>50</v>
      </c>
      <c r="AN1825" s="13" t="s">
        <v>50</v>
      </c>
      <c r="AO1825" s="13" t="s">
        <v>50</v>
      </c>
      <c r="AP1825" s="13" t="s">
        <v>50</v>
      </c>
      <c r="AQ1825" s="13" t="s">
        <v>50</v>
      </c>
      <c r="AR1825" s="13" t="s">
        <v>1186</v>
      </c>
    </row>
    <row r="1826" spans="1:44" ht="15" thickBot="1">
      <c r="A1826" s="4" t="s">
        <v>17890</v>
      </c>
      <c r="B1826" s="7" t="s">
        <v>50</v>
      </c>
      <c r="C1826" s="6">
        <v>45292</v>
      </c>
      <c r="D1826" s="7" t="s">
        <v>45</v>
      </c>
      <c r="E1826" s="7" t="s">
        <v>46</v>
      </c>
      <c r="F1826" s="7" t="s">
        <v>70</v>
      </c>
      <c r="G1826" s="27" t="s">
        <v>54945</v>
      </c>
      <c r="H1826" s="7" t="s">
        <v>50</v>
      </c>
      <c r="I1826" s="7" t="s">
        <v>50</v>
      </c>
      <c r="J1826" s="6">
        <v>45512</v>
      </c>
      <c r="K1826" s="7" t="s">
        <v>50</v>
      </c>
      <c r="L1826" s="7" t="s">
        <v>467</v>
      </c>
      <c r="M1826" s="7" t="s">
        <v>4250</v>
      </c>
      <c r="N1826" s="7" t="s">
        <v>918</v>
      </c>
      <c r="O1826" s="7" t="s">
        <v>17891</v>
      </c>
      <c r="P1826" s="5">
        <v>60967</v>
      </c>
      <c r="Q1826" s="7" t="s">
        <v>920</v>
      </c>
      <c r="R1826" s="34" t="s">
        <v>17892</v>
      </c>
      <c r="S1826" s="34" t="s">
        <v>17893</v>
      </c>
      <c r="T1826" s="7" t="s">
        <v>17894</v>
      </c>
      <c r="U1826" s="7" t="s">
        <v>50</v>
      </c>
      <c r="V1826" s="7">
        <v>1000000</v>
      </c>
      <c r="W1826" s="7" t="s">
        <v>209</v>
      </c>
      <c r="X1826" s="7">
        <v>1091500</v>
      </c>
      <c r="Y1826" s="7" t="s">
        <v>467</v>
      </c>
      <c r="Z1826" s="7">
        <v>1</v>
      </c>
      <c r="AA1826" s="7">
        <v>1000000</v>
      </c>
      <c r="AB1826" s="7" t="s">
        <v>209</v>
      </c>
      <c r="AC1826" s="7">
        <v>1091500</v>
      </c>
      <c r="AD1826" s="7" t="s">
        <v>467</v>
      </c>
      <c r="AE1826" s="7">
        <v>1000000</v>
      </c>
      <c r="AF1826" s="7" t="s">
        <v>209</v>
      </c>
      <c r="AG1826" s="7">
        <v>1091500</v>
      </c>
      <c r="AH1826" s="7">
        <v>1000000</v>
      </c>
      <c r="AI1826" s="7" t="s">
        <v>209</v>
      </c>
      <c r="AJ1826" s="7">
        <v>1091500</v>
      </c>
      <c r="AK1826" s="7" t="s">
        <v>50</v>
      </c>
      <c r="AL1826" s="7" t="s">
        <v>50</v>
      </c>
      <c r="AM1826" s="7" t="s">
        <v>17895</v>
      </c>
      <c r="AN1826" s="7" t="s">
        <v>66</v>
      </c>
      <c r="AO1826" s="7" t="s">
        <v>50</v>
      </c>
      <c r="AP1826" s="22" t="s">
        <v>17896</v>
      </c>
      <c r="AQ1826" s="7" t="s">
        <v>50</v>
      </c>
      <c r="AR1826" s="7" t="s">
        <v>255</v>
      </c>
    </row>
    <row r="1827" spans="1:44" ht="15" thickBot="1">
      <c r="A1827" s="10" t="s">
        <v>17897</v>
      </c>
      <c r="B1827" s="11">
        <v>3748</v>
      </c>
      <c r="C1827" s="12">
        <v>43466</v>
      </c>
      <c r="D1827" s="13" t="s">
        <v>45</v>
      </c>
      <c r="E1827" s="13" t="s">
        <v>46</v>
      </c>
      <c r="F1827" s="13" t="s">
        <v>70</v>
      </c>
      <c r="G1827" s="26" t="s">
        <v>54946</v>
      </c>
      <c r="H1827" s="13" t="s">
        <v>1112</v>
      </c>
      <c r="I1827" s="13" t="s">
        <v>50</v>
      </c>
      <c r="J1827" s="12">
        <v>45512</v>
      </c>
      <c r="K1827" s="13" t="s">
        <v>116</v>
      </c>
      <c r="L1827" s="13" t="s">
        <v>241</v>
      </c>
      <c r="M1827" s="13" t="s">
        <v>17898</v>
      </c>
      <c r="N1827" s="13" t="s">
        <v>75</v>
      </c>
      <c r="O1827" s="13" t="s">
        <v>17899</v>
      </c>
      <c r="P1827" s="11">
        <v>61472</v>
      </c>
      <c r="Q1827" s="13" t="s">
        <v>77</v>
      </c>
      <c r="R1827" s="33" t="s">
        <v>17900</v>
      </c>
      <c r="S1827" s="33" t="s">
        <v>17901</v>
      </c>
      <c r="T1827" s="13" t="s">
        <v>17902</v>
      </c>
      <c r="U1827" s="13" t="s">
        <v>50</v>
      </c>
      <c r="V1827" s="13" t="s">
        <v>50</v>
      </c>
      <c r="W1827" s="13" t="s">
        <v>50</v>
      </c>
      <c r="X1827" s="13" t="s">
        <v>50</v>
      </c>
      <c r="Y1827" s="13" t="s">
        <v>154</v>
      </c>
      <c r="Z1827" s="13">
        <v>1</v>
      </c>
      <c r="AA1827" s="13" t="s">
        <v>50</v>
      </c>
      <c r="AB1827" s="13" t="s">
        <v>50</v>
      </c>
      <c r="AC1827" s="13" t="s">
        <v>50</v>
      </c>
      <c r="AD1827" s="13" t="s">
        <v>241</v>
      </c>
      <c r="AE1827" s="13" t="s">
        <v>50</v>
      </c>
      <c r="AF1827" s="13" t="s">
        <v>50</v>
      </c>
      <c r="AG1827" s="13" t="s">
        <v>50</v>
      </c>
      <c r="AH1827" s="13" t="s">
        <v>50</v>
      </c>
      <c r="AI1827" s="13" t="s">
        <v>50</v>
      </c>
      <c r="AJ1827" s="13" t="s">
        <v>50</v>
      </c>
      <c r="AK1827" s="13" t="s">
        <v>17903</v>
      </c>
      <c r="AL1827" s="13" t="s">
        <v>50</v>
      </c>
      <c r="AM1827" s="13" t="s">
        <v>17904</v>
      </c>
      <c r="AN1827" s="13" t="s">
        <v>66</v>
      </c>
      <c r="AO1827" s="13" t="s">
        <v>17905</v>
      </c>
      <c r="AP1827" s="14" t="s">
        <v>17906</v>
      </c>
      <c r="AQ1827" s="13" t="s">
        <v>50</v>
      </c>
      <c r="AR1827" s="13" t="s">
        <v>50</v>
      </c>
    </row>
    <row r="1828" spans="1:44" ht="15" thickBot="1">
      <c r="A1828" s="4" t="s">
        <v>17907</v>
      </c>
      <c r="B1828" s="7" t="s">
        <v>50</v>
      </c>
      <c r="C1828" s="6">
        <v>45292</v>
      </c>
      <c r="D1828" s="7" t="s">
        <v>45</v>
      </c>
      <c r="E1828" s="7" t="s">
        <v>50</v>
      </c>
      <c r="F1828" s="7" t="s">
        <v>70</v>
      </c>
      <c r="G1828" s="27" t="s">
        <v>54945</v>
      </c>
      <c r="H1828" s="7" t="s">
        <v>50</v>
      </c>
      <c r="I1828" s="7" t="s">
        <v>50</v>
      </c>
      <c r="J1828" s="6">
        <v>45506</v>
      </c>
      <c r="K1828" s="7" t="s">
        <v>50</v>
      </c>
      <c r="L1828" s="7" t="s">
        <v>1624</v>
      </c>
      <c r="M1828" s="7" t="s">
        <v>17908</v>
      </c>
      <c r="N1828" s="7" t="s">
        <v>3085</v>
      </c>
      <c r="O1828" s="7" t="s">
        <v>17909</v>
      </c>
      <c r="P1828" s="5">
        <v>61588</v>
      </c>
      <c r="Q1828" s="7" t="s">
        <v>1334</v>
      </c>
      <c r="R1828" s="34" t="s">
        <v>17910</v>
      </c>
      <c r="S1828" s="34" t="s">
        <v>17911</v>
      </c>
      <c r="T1828" s="7" t="s">
        <v>50</v>
      </c>
      <c r="U1828" s="7" t="s">
        <v>50</v>
      </c>
      <c r="V1828" s="7">
        <v>120000</v>
      </c>
      <c r="W1828" s="7" t="s">
        <v>1338</v>
      </c>
      <c r="X1828" s="7">
        <v>78176</v>
      </c>
      <c r="Y1828" s="7" t="s">
        <v>467</v>
      </c>
      <c r="Z1828" s="7">
        <v>1</v>
      </c>
      <c r="AA1828" s="7">
        <v>120000</v>
      </c>
      <c r="AB1828" s="7" t="s">
        <v>1338</v>
      </c>
      <c r="AC1828" s="7">
        <v>78176</v>
      </c>
      <c r="AD1828" s="7" t="s">
        <v>1624</v>
      </c>
      <c r="AE1828" s="7">
        <v>120000</v>
      </c>
      <c r="AF1828" s="7" t="s">
        <v>1338</v>
      </c>
      <c r="AG1828" s="7">
        <v>78176</v>
      </c>
      <c r="AH1828" s="7">
        <v>120000</v>
      </c>
      <c r="AI1828" s="7" t="s">
        <v>1338</v>
      </c>
      <c r="AJ1828" s="7">
        <v>78176</v>
      </c>
      <c r="AK1828" s="7" t="s">
        <v>17420</v>
      </c>
      <c r="AL1828" s="7" t="s">
        <v>50</v>
      </c>
      <c r="AM1828" s="7" t="s">
        <v>17912</v>
      </c>
      <c r="AN1828" s="7" t="s">
        <v>993</v>
      </c>
      <c r="AO1828" s="7" t="s">
        <v>17913</v>
      </c>
      <c r="AP1828" s="22" t="s">
        <v>17914</v>
      </c>
      <c r="AQ1828" s="7" t="s">
        <v>50</v>
      </c>
      <c r="AR1828" s="7" t="s">
        <v>50</v>
      </c>
    </row>
    <row r="1829" spans="1:44" ht="15" thickBot="1">
      <c r="A1829" s="10" t="s">
        <v>17915</v>
      </c>
      <c r="B1829" s="11">
        <v>2493</v>
      </c>
      <c r="C1829" s="12">
        <v>41640</v>
      </c>
      <c r="D1829" s="13" t="s">
        <v>45</v>
      </c>
      <c r="E1829" s="13" t="s">
        <v>46</v>
      </c>
      <c r="F1829" s="13" t="s">
        <v>70</v>
      </c>
      <c r="G1829" s="13" t="s">
        <v>87</v>
      </c>
      <c r="H1829" s="13" t="s">
        <v>50</v>
      </c>
      <c r="I1829" s="13" t="s">
        <v>50</v>
      </c>
      <c r="J1829" s="12">
        <v>45505</v>
      </c>
      <c r="K1829" s="13" t="s">
        <v>116</v>
      </c>
      <c r="L1829" s="13" t="s">
        <v>1471</v>
      </c>
      <c r="M1829" s="13" t="s">
        <v>2940</v>
      </c>
      <c r="N1829" s="13" t="s">
        <v>543</v>
      </c>
      <c r="O1829" s="13" t="s">
        <v>17916</v>
      </c>
      <c r="P1829" s="11">
        <v>63278</v>
      </c>
      <c r="Q1829" s="13" t="s">
        <v>545</v>
      </c>
      <c r="R1829" s="33" t="s">
        <v>17917</v>
      </c>
      <c r="S1829" s="33" t="s">
        <v>17918</v>
      </c>
      <c r="T1829" s="13" t="s">
        <v>17919</v>
      </c>
      <c r="U1829" s="13" t="s">
        <v>17920</v>
      </c>
      <c r="V1829" s="13" t="s">
        <v>50</v>
      </c>
      <c r="W1829" s="13" t="s">
        <v>50</v>
      </c>
      <c r="X1829" s="13" t="s">
        <v>50</v>
      </c>
      <c r="Y1829" s="13" t="s">
        <v>50</v>
      </c>
      <c r="Z1829" s="13">
        <v>1</v>
      </c>
      <c r="AA1829" s="13" t="s">
        <v>50</v>
      </c>
      <c r="AB1829" s="13" t="s">
        <v>50</v>
      </c>
      <c r="AC1829" s="13" t="s">
        <v>50</v>
      </c>
      <c r="AD1829" s="13" t="s">
        <v>1471</v>
      </c>
      <c r="AE1829" s="13" t="s">
        <v>50</v>
      </c>
      <c r="AF1829" s="13" t="s">
        <v>50</v>
      </c>
      <c r="AG1829" s="13" t="s">
        <v>50</v>
      </c>
      <c r="AH1829" s="13" t="s">
        <v>50</v>
      </c>
      <c r="AI1829" s="13" t="s">
        <v>50</v>
      </c>
      <c r="AJ1829" s="13" t="s">
        <v>50</v>
      </c>
      <c r="AK1829" s="13" t="s">
        <v>17921</v>
      </c>
      <c r="AL1829" s="13" t="s">
        <v>50</v>
      </c>
      <c r="AM1829" s="13" t="s">
        <v>17922</v>
      </c>
      <c r="AN1829" s="13" t="s">
        <v>993</v>
      </c>
      <c r="AO1829" s="13" t="s">
        <v>50</v>
      </c>
      <c r="AP1829" s="13" t="s">
        <v>50</v>
      </c>
      <c r="AQ1829" s="21" t="s">
        <v>17923</v>
      </c>
      <c r="AR1829" s="13" t="s">
        <v>255</v>
      </c>
    </row>
    <row r="1830" spans="1:44" ht="15" thickBot="1">
      <c r="A1830" s="4" t="s">
        <v>17924</v>
      </c>
      <c r="B1830" s="5">
        <v>24329</v>
      </c>
      <c r="C1830" s="6">
        <v>45078</v>
      </c>
      <c r="D1830" s="7" t="s">
        <v>45</v>
      </c>
      <c r="E1830" s="7" t="s">
        <v>46</v>
      </c>
      <c r="F1830" s="7" t="s">
        <v>70</v>
      </c>
      <c r="G1830" s="7" t="s">
        <v>87</v>
      </c>
      <c r="H1830" s="7" t="s">
        <v>50</v>
      </c>
      <c r="I1830" s="7" t="s">
        <v>50</v>
      </c>
      <c r="J1830" s="6">
        <v>45511</v>
      </c>
      <c r="K1830" s="7" t="s">
        <v>89</v>
      </c>
      <c r="L1830" s="7" t="s">
        <v>178</v>
      </c>
      <c r="M1830" s="7" t="s">
        <v>4841</v>
      </c>
      <c r="N1830" s="7" t="s">
        <v>1266</v>
      </c>
      <c r="O1830" s="7" t="s">
        <v>17925</v>
      </c>
      <c r="P1830" s="5">
        <v>64310</v>
      </c>
      <c r="Q1830" s="7" t="s">
        <v>245</v>
      </c>
      <c r="R1830" s="34" t="s">
        <v>17926</v>
      </c>
      <c r="S1830" s="34" t="s">
        <v>17927</v>
      </c>
      <c r="T1830" s="7" t="s">
        <v>50</v>
      </c>
      <c r="U1830" s="7" t="s">
        <v>50</v>
      </c>
      <c r="V1830" s="7" t="s">
        <v>50</v>
      </c>
      <c r="W1830" s="7" t="s">
        <v>50</v>
      </c>
      <c r="X1830" s="7" t="s">
        <v>50</v>
      </c>
      <c r="Y1830" s="7" t="s">
        <v>50</v>
      </c>
      <c r="Z1830" s="7">
        <v>2</v>
      </c>
      <c r="AA1830" s="7" t="s">
        <v>50</v>
      </c>
      <c r="AB1830" s="7" t="s">
        <v>50</v>
      </c>
      <c r="AC1830" s="7" t="s">
        <v>50</v>
      </c>
      <c r="AD1830" s="7" t="s">
        <v>178</v>
      </c>
      <c r="AE1830" s="7" t="s">
        <v>50</v>
      </c>
      <c r="AF1830" s="7" t="s">
        <v>50</v>
      </c>
      <c r="AG1830" s="7" t="s">
        <v>50</v>
      </c>
      <c r="AH1830" s="7" t="s">
        <v>50</v>
      </c>
      <c r="AI1830" s="7" t="s">
        <v>50</v>
      </c>
      <c r="AJ1830" s="7" t="s">
        <v>50</v>
      </c>
      <c r="AK1830" s="7" t="s">
        <v>17928</v>
      </c>
      <c r="AL1830" s="7" t="s">
        <v>50</v>
      </c>
      <c r="AM1830" s="7" t="s">
        <v>17929</v>
      </c>
      <c r="AN1830" s="7" t="s">
        <v>66</v>
      </c>
      <c r="AO1830" s="7" t="s">
        <v>50</v>
      </c>
      <c r="AP1830" s="7" t="s">
        <v>50</v>
      </c>
      <c r="AQ1830" s="22" t="s">
        <v>17930</v>
      </c>
      <c r="AR1830" s="7" t="s">
        <v>255</v>
      </c>
    </row>
    <row r="1831" spans="1:44" ht="15" thickBot="1">
      <c r="A1831" s="10" t="s">
        <v>17931</v>
      </c>
      <c r="B1831" s="13" t="s">
        <v>50</v>
      </c>
      <c r="C1831" s="12">
        <v>44197</v>
      </c>
      <c r="D1831" s="13" t="s">
        <v>45</v>
      </c>
      <c r="E1831" s="13" t="s">
        <v>46</v>
      </c>
      <c r="F1831" s="13" t="s">
        <v>70</v>
      </c>
      <c r="G1831" s="27" t="s">
        <v>54945</v>
      </c>
      <c r="H1831" s="13" t="s">
        <v>50</v>
      </c>
      <c r="I1831" s="13" t="s">
        <v>50</v>
      </c>
      <c r="J1831" s="12">
        <v>45509</v>
      </c>
      <c r="K1831" s="13" t="s">
        <v>116</v>
      </c>
      <c r="L1831" s="13" t="s">
        <v>467</v>
      </c>
      <c r="M1831" s="13" t="s">
        <v>17932</v>
      </c>
      <c r="N1831" s="13" t="s">
        <v>10342</v>
      </c>
      <c r="O1831" s="13" t="s">
        <v>17933</v>
      </c>
      <c r="P1831" s="11">
        <v>64387</v>
      </c>
      <c r="Q1831" s="13" t="s">
        <v>1334</v>
      </c>
      <c r="R1831" s="30" t="s">
        <v>50</v>
      </c>
      <c r="S1831" s="33" t="s">
        <v>17934</v>
      </c>
      <c r="T1831" s="13" t="s">
        <v>17935</v>
      </c>
      <c r="U1831" s="13" t="s">
        <v>17936</v>
      </c>
      <c r="V1831" s="13">
        <v>100000</v>
      </c>
      <c r="W1831" s="13" t="s">
        <v>1338</v>
      </c>
      <c r="X1831" s="13">
        <v>64239</v>
      </c>
      <c r="Y1831" s="13" t="s">
        <v>467</v>
      </c>
      <c r="Z1831" s="13">
        <v>1</v>
      </c>
      <c r="AA1831" s="13">
        <v>100000</v>
      </c>
      <c r="AB1831" s="13" t="s">
        <v>1338</v>
      </c>
      <c r="AC1831" s="13">
        <v>64239</v>
      </c>
      <c r="AD1831" s="13" t="s">
        <v>467</v>
      </c>
      <c r="AE1831" s="13">
        <v>100000</v>
      </c>
      <c r="AF1831" s="13" t="s">
        <v>1338</v>
      </c>
      <c r="AG1831" s="13">
        <v>64239</v>
      </c>
      <c r="AH1831" s="13">
        <v>100000</v>
      </c>
      <c r="AI1831" s="13" t="s">
        <v>1338</v>
      </c>
      <c r="AJ1831" s="13">
        <v>64239</v>
      </c>
      <c r="AK1831" s="13" t="s">
        <v>17457</v>
      </c>
      <c r="AL1831" s="13" t="s">
        <v>50</v>
      </c>
      <c r="AM1831" s="13" t="s">
        <v>17937</v>
      </c>
      <c r="AN1831" s="13" t="s">
        <v>253</v>
      </c>
      <c r="AO1831" s="13" t="s">
        <v>17938</v>
      </c>
      <c r="AP1831" s="21" t="s">
        <v>17939</v>
      </c>
      <c r="AQ1831" s="13" t="s">
        <v>50</v>
      </c>
      <c r="AR1831" s="13" t="s">
        <v>50</v>
      </c>
    </row>
    <row r="1832" spans="1:44" ht="15" thickBot="1">
      <c r="A1832" s="4" t="s">
        <v>17940</v>
      </c>
      <c r="B1832" s="7" t="s">
        <v>50</v>
      </c>
      <c r="C1832" s="6">
        <v>44301</v>
      </c>
      <c r="D1832" s="7" t="s">
        <v>45</v>
      </c>
      <c r="E1832" s="7" t="s">
        <v>46</v>
      </c>
      <c r="F1832" s="7" t="s">
        <v>70</v>
      </c>
      <c r="G1832" s="26" t="s">
        <v>54946</v>
      </c>
      <c r="H1832" s="7" t="s">
        <v>50</v>
      </c>
      <c r="I1832" s="7" t="s">
        <v>50</v>
      </c>
      <c r="J1832" s="6">
        <v>45505</v>
      </c>
      <c r="K1832" s="7" t="s">
        <v>50</v>
      </c>
      <c r="L1832" s="7" t="s">
        <v>467</v>
      </c>
      <c r="M1832" s="7" t="s">
        <v>17941</v>
      </c>
      <c r="N1832" s="7" t="s">
        <v>164</v>
      </c>
      <c r="O1832" s="7" t="s">
        <v>17942</v>
      </c>
      <c r="P1832" s="5">
        <v>64660</v>
      </c>
      <c r="Q1832" s="7" t="s">
        <v>166</v>
      </c>
      <c r="R1832" s="31" t="s">
        <v>17943</v>
      </c>
      <c r="S1832" s="34" t="s">
        <v>17944</v>
      </c>
      <c r="T1832" s="7" t="s">
        <v>17945</v>
      </c>
      <c r="U1832" s="7" t="s">
        <v>17946</v>
      </c>
      <c r="V1832" s="7">
        <v>1500000</v>
      </c>
      <c r="W1832" s="7" t="s">
        <v>60</v>
      </c>
      <c r="X1832" s="7">
        <v>1500000</v>
      </c>
      <c r="Y1832" s="7" t="s">
        <v>467</v>
      </c>
      <c r="Z1832" s="7">
        <v>3</v>
      </c>
      <c r="AA1832" s="7">
        <v>1500000</v>
      </c>
      <c r="AB1832" s="7" t="s">
        <v>60</v>
      </c>
      <c r="AC1832" s="7">
        <v>1500000</v>
      </c>
      <c r="AD1832" s="7" t="s">
        <v>467</v>
      </c>
      <c r="AE1832" s="7">
        <v>2200000</v>
      </c>
      <c r="AF1832" s="7" t="s">
        <v>60</v>
      </c>
      <c r="AG1832" s="7">
        <v>2200000</v>
      </c>
      <c r="AH1832" s="7">
        <v>4200000</v>
      </c>
      <c r="AI1832" s="7" t="s">
        <v>60</v>
      </c>
      <c r="AJ1832" s="7">
        <v>4200000</v>
      </c>
      <c r="AK1832" s="7" t="s">
        <v>17947</v>
      </c>
      <c r="AL1832" s="7" t="s">
        <v>50</v>
      </c>
      <c r="AM1832" s="7" t="s">
        <v>17948</v>
      </c>
      <c r="AN1832" s="7" t="s">
        <v>66</v>
      </c>
      <c r="AO1832" s="7" t="s">
        <v>17949</v>
      </c>
      <c r="AP1832" s="22" t="s">
        <v>17950</v>
      </c>
      <c r="AQ1832" s="7" t="s">
        <v>50</v>
      </c>
      <c r="AR1832" s="7" t="s">
        <v>50</v>
      </c>
    </row>
    <row r="1833" spans="1:44" ht="15" thickBot="1">
      <c r="A1833" s="10" t="s">
        <v>17951</v>
      </c>
      <c r="B1833" s="13" t="s">
        <v>50</v>
      </c>
      <c r="C1833" s="12">
        <v>44927</v>
      </c>
      <c r="D1833" s="13" t="s">
        <v>45</v>
      </c>
      <c r="E1833" s="13" t="s">
        <v>50</v>
      </c>
      <c r="F1833" s="13" t="s">
        <v>70</v>
      </c>
      <c r="G1833" s="27" t="s">
        <v>54945</v>
      </c>
      <c r="H1833" s="13" t="s">
        <v>50</v>
      </c>
      <c r="I1833" s="13" t="s">
        <v>50</v>
      </c>
      <c r="J1833" s="12">
        <v>45511</v>
      </c>
      <c r="K1833" s="13" t="s">
        <v>50</v>
      </c>
      <c r="L1833" s="13" t="s">
        <v>1624</v>
      </c>
      <c r="M1833" s="13" t="s">
        <v>4606</v>
      </c>
      <c r="N1833" s="13" t="s">
        <v>1114</v>
      </c>
      <c r="O1833" s="13" t="s">
        <v>17952</v>
      </c>
      <c r="P1833" s="11">
        <v>64734</v>
      </c>
      <c r="Q1833" s="13" t="s">
        <v>1116</v>
      </c>
      <c r="R1833" s="30" t="s">
        <v>17953</v>
      </c>
      <c r="S1833" s="33" t="s">
        <v>17954</v>
      </c>
      <c r="T1833" s="13" t="s">
        <v>50</v>
      </c>
      <c r="U1833" s="13" t="s">
        <v>50</v>
      </c>
      <c r="V1833" s="13">
        <v>1709998</v>
      </c>
      <c r="W1833" s="13" t="s">
        <v>60</v>
      </c>
      <c r="X1833" s="13">
        <v>1709998</v>
      </c>
      <c r="Y1833" s="13" t="s">
        <v>467</v>
      </c>
      <c r="Z1833" s="13">
        <v>1</v>
      </c>
      <c r="AA1833" s="13">
        <v>1709998</v>
      </c>
      <c r="AB1833" s="13" t="s">
        <v>60</v>
      </c>
      <c r="AC1833" s="13">
        <v>1709998</v>
      </c>
      <c r="AD1833" s="13" t="s">
        <v>1624</v>
      </c>
      <c r="AE1833" s="13">
        <v>1709998</v>
      </c>
      <c r="AF1833" s="13" t="s">
        <v>60</v>
      </c>
      <c r="AG1833" s="13">
        <v>1709998</v>
      </c>
      <c r="AH1833" s="13">
        <v>1709998</v>
      </c>
      <c r="AI1833" s="13" t="s">
        <v>60</v>
      </c>
      <c r="AJ1833" s="13">
        <v>1709998</v>
      </c>
      <c r="AK1833" s="13" t="s">
        <v>17955</v>
      </c>
      <c r="AL1833" s="13" t="s">
        <v>50</v>
      </c>
      <c r="AM1833" s="13" t="s">
        <v>17320</v>
      </c>
      <c r="AN1833" s="13" t="s">
        <v>993</v>
      </c>
      <c r="AO1833" s="13" t="s">
        <v>17956</v>
      </c>
      <c r="AP1833" s="14" t="s">
        <v>17957</v>
      </c>
      <c r="AQ1833" s="13" t="s">
        <v>50</v>
      </c>
      <c r="AR1833" s="13" t="s">
        <v>50</v>
      </c>
    </row>
    <row r="1834" spans="1:44" ht="15" thickBot="1">
      <c r="A1834" s="4" t="s">
        <v>17958</v>
      </c>
      <c r="B1834" s="7" t="s">
        <v>50</v>
      </c>
      <c r="C1834" s="6">
        <v>44927</v>
      </c>
      <c r="D1834" s="7" t="s">
        <v>45</v>
      </c>
      <c r="E1834" s="7" t="s">
        <v>46</v>
      </c>
      <c r="F1834" s="7" t="s">
        <v>70</v>
      </c>
      <c r="G1834" s="7" t="s">
        <v>50</v>
      </c>
      <c r="H1834" s="7" t="s">
        <v>50</v>
      </c>
      <c r="I1834" s="7" t="s">
        <v>50</v>
      </c>
      <c r="J1834" s="6">
        <v>45505</v>
      </c>
      <c r="K1834" s="7" t="s">
        <v>50</v>
      </c>
      <c r="L1834" s="7" t="s">
        <v>467</v>
      </c>
      <c r="M1834" s="7" t="s">
        <v>17959</v>
      </c>
      <c r="N1834" s="7" t="s">
        <v>17960</v>
      </c>
      <c r="O1834" s="7" t="s">
        <v>17961</v>
      </c>
      <c r="P1834" s="5">
        <v>65636</v>
      </c>
      <c r="Q1834" s="7" t="s">
        <v>2554</v>
      </c>
      <c r="R1834" s="34" t="s">
        <v>17962</v>
      </c>
      <c r="S1834" s="31" t="s">
        <v>50</v>
      </c>
      <c r="T1834" s="7" t="s">
        <v>17963</v>
      </c>
      <c r="U1834" s="7" t="s">
        <v>17964</v>
      </c>
      <c r="V1834" s="7">
        <v>1500000</v>
      </c>
      <c r="W1834" s="7" t="s">
        <v>60</v>
      </c>
      <c r="X1834" s="7">
        <v>1500000</v>
      </c>
      <c r="Y1834" s="7" t="s">
        <v>467</v>
      </c>
      <c r="Z1834" s="7">
        <v>1</v>
      </c>
      <c r="AA1834" s="7">
        <v>1500000</v>
      </c>
      <c r="AB1834" s="7" t="s">
        <v>60</v>
      </c>
      <c r="AC1834" s="7">
        <v>1500000</v>
      </c>
      <c r="AD1834" s="7" t="s">
        <v>467</v>
      </c>
      <c r="AE1834" s="7">
        <v>1500000</v>
      </c>
      <c r="AF1834" s="7" t="s">
        <v>60</v>
      </c>
      <c r="AG1834" s="7">
        <v>1500000</v>
      </c>
      <c r="AH1834" s="7">
        <v>1500000</v>
      </c>
      <c r="AI1834" s="7" t="s">
        <v>60</v>
      </c>
      <c r="AJ1834" s="7">
        <v>1500000</v>
      </c>
      <c r="AK1834" s="7" t="s">
        <v>50</v>
      </c>
      <c r="AL1834" s="7" t="s">
        <v>50</v>
      </c>
      <c r="AM1834" s="7" t="s">
        <v>17965</v>
      </c>
      <c r="AN1834" s="7" t="s">
        <v>66</v>
      </c>
      <c r="AO1834" s="7" t="s">
        <v>17966</v>
      </c>
      <c r="AP1834" s="22" t="s">
        <v>17967</v>
      </c>
      <c r="AQ1834" s="7" t="s">
        <v>50</v>
      </c>
      <c r="AR1834" s="7" t="s">
        <v>50</v>
      </c>
    </row>
    <row r="1835" spans="1:44" ht="15" thickBot="1">
      <c r="A1835" s="10" t="s">
        <v>17968</v>
      </c>
      <c r="B1835" s="13" t="s">
        <v>50</v>
      </c>
      <c r="C1835" s="12">
        <v>44562</v>
      </c>
      <c r="D1835" s="13" t="s">
        <v>45</v>
      </c>
      <c r="E1835" s="13" t="s">
        <v>46</v>
      </c>
      <c r="F1835" s="13" t="s">
        <v>70</v>
      </c>
      <c r="G1835" s="26" t="s">
        <v>54946</v>
      </c>
      <c r="H1835" s="13" t="s">
        <v>50</v>
      </c>
      <c r="I1835" s="13" t="s">
        <v>50</v>
      </c>
      <c r="J1835" s="12">
        <v>45512</v>
      </c>
      <c r="K1835" s="13" t="s">
        <v>50</v>
      </c>
      <c r="L1835" s="13" t="s">
        <v>241</v>
      </c>
      <c r="M1835" s="13" t="s">
        <v>17969</v>
      </c>
      <c r="N1835" s="13" t="s">
        <v>1266</v>
      </c>
      <c r="O1835" s="13" t="s">
        <v>17970</v>
      </c>
      <c r="P1835" s="11">
        <v>66606</v>
      </c>
      <c r="Q1835" s="13" t="s">
        <v>245</v>
      </c>
      <c r="R1835" s="33" t="s">
        <v>17971</v>
      </c>
      <c r="S1835" s="30" t="s">
        <v>50</v>
      </c>
      <c r="T1835" s="13" t="s">
        <v>17972</v>
      </c>
      <c r="U1835" s="13" t="s">
        <v>50</v>
      </c>
      <c r="V1835" s="13">
        <v>10000000</v>
      </c>
      <c r="W1835" s="13" t="s">
        <v>2056</v>
      </c>
      <c r="X1835" s="13">
        <v>1393806</v>
      </c>
      <c r="Y1835" s="13" t="s">
        <v>154</v>
      </c>
      <c r="Z1835" s="13">
        <v>1</v>
      </c>
      <c r="AA1835" s="13">
        <v>10000000</v>
      </c>
      <c r="AB1835" s="13" t="s">
        <v>2056</v>
      </c>
      <c r="AC1835" s="13">
        <v>1393806</v>
      </c>
      <c r="AD1835" s="13" t="s">
        <v>241</v>
      </c>
      <c r="AE1835" s="13">
        <v>10000000</v>
      </c>
      <c r="AF1835" s="13" t="s">
        <v>2056</v>
      </c>
      <c r="AG1835" s="13">
        <v>1393806</v>
      </c>
      <c r="AH1835" s="13">
        <v>10000000</v>
      </c>
      <c r="AI1835" s="13" t="s">
        <v>2056</v>
      </c>
      <c r="AJ1835" s="13">
        <v>1393806</v>
      </c>
      <c r="AK1835" s="13" t="s">
        <v>17973</v>
      </c>
      <c r="AL1835" s="13" t="s">
        <v>50</v>
      </c>
      <c r="AM1835" s="13" t="s">
        <v>17974</v>
      </c>
      <c r="AN1835" s="13" t="s">
        <v>993</v>
      </c>
      <c r="AO1835" s="13" t="s">
        <v>17975</v>
      </c>
      <c r="AP1835" s="13" t="s">
        <v>50</v>
      </c>
      <c r="AQ1835" s="21" t="s">
        <v>17976</v>
      </c>
      <c r="AR1835" s="13" t="s">
        <v>50</v>
      </c>
    </row>
    <row r="1836" spans="1:44" ht="15" thickBot="1">
      <c r="A1836" s="4" t="s">
        <v>17977</v>
      </c>
      <c r="B1836" s="7" t="s">
        <v>50</v>
      </c>
      <c r="C1836" s="6">
        <v>44197</v>
      </c>
      <c r="D1836" s="7" t="s">
        <v>45</v>
      </c>
      <c r="E1836" s="7" t="s">
        <v>46</v>
      </c>
      <c r="F1836" s="7" t="s">
        <v>70</v>
      </c>
      <c r="G1836" s="26" t="s">
        <v>54946</v>
      </c>
      <c r="H1836" s="7" t="s">
        <v>50</v>
      </c>
      <c r="I1836" s="7" t="s">
        <v>50</v>
      </c>
      <c r="J1836" s="6">
        <v>45505</v>
      </c>
      <c r="K1836" s="7" t="s">
        <v>50</v>
      </c>
      <c r="L1836" s="7" t="s">
        <v>4836</v>
      </c>
      <c r="M1836" s="7" t="s">
        <v>17978</v>
      </c>
      <c r="N1836" s="7" t="s">
        <v>17979</v>
      </c>
      <c r="O1836" s="7" t="s">
        <v>17980</v>
      </c>
      <c r="P1836" s="5">
        <v>66817</v>
      </c>
      <c r="Q1836" s="7" t="s">
        <v>245</v>
      </c>
      <c r="R1836" s="34" t="s">
        <v>17981</v>
      </c>
      <c r="S1836" s="31" t="s">
        <v>50</v>
      </c>
      <c r="T1836" s="7" t="s">
        <v>50</v>
      </c>
      <c r="U1836" s="7" t="s">
        <v>50</v>
      </c>
      <c r="V1836" s="7">
        <v>7000000</v>
      </c>
      <c r="W1836" s="7" t="s">
        <v>2056</v>
      </c>
      <c r="X1836" s="7">
        <v>966344</v>
      </c>
      <c r="Y1836" s="7" t="s">
        <v>467</v>
      </c>
      <c r="Z1836" s="7">
        <v>1</v>
      </c>
      <c r="AA1836" s="7">
        <v>7000000</v>
      </c>
      <c r="AB1836" s="7" t="s">
        <v>2056</v>
      </c>
      <c r="AC1836" s="7">
        <v>966344</v>
      </c>
      <c r="AD1836" s="7" t="s">
        <v>4836</v>
      </c>
      <c r="AE1836" s="7">
        <v>7000000</v>
      </c>
      <c r="AF1836" s="7" t="s">
        <v>2056</v>
      </c>
      <c r="AG1836" s="7">
        <v>966344</v>
      </c>
      <c r="AH1836" s="7">
        <v>7000000</v>
      </c>
      <c r="AI1836" s="7" t="s">
        <v>2056</v>
      </c>
      <c r="AJ1836" s="7">
        <v>966344</v>
      </c>
      <c r="AK1836" s="7" t="s">
        <v>50</v>
      </c>
      <c r="AL1836" s="7" t="s">
        <v>50</v>
      </c>
      <c r="AM1836" s="7" t="s">
        <v>17982</v>
      </c>
      <c r="AN1836" s="7" t="s">
        <v>66</v>
      </c>
      <c r="AO1836" s="7" t="s">
        <v>17983</v>
      </c>
      <c r="AP1836" s="7" t="s">
        <v>50</v>
      </c>
      <c r="AQ1836" s="22" t="s">
        <v>17984</v>
      </c>
      <c r="AR1836" s="7" t="s">
        <v>50</v>
      </c>
    </row>
    <row r="1837" spans="1:44" ht="15" thickBot="1">
      <c r="A1837" s="10" t="s">
        <v>17985</v>
      </c>
      <c r="B1837" s="13" t="s">
        <v>50</v>
      </c>
      <c r="C1837" s="12">
        <v>45292</v>
      </c>
      <c r="D1837" s="13" t="s">
        <v>45</v>
      </c>
      <c r="E1837" s="13" t="s">
        <v>46</v>
      </c>
      <c r="F1837" s="13" t="s">
        <v>70</v>
      </c>
      <c r="G1837" s="13" t="s">
        <v>50</v>
      </c>
      <c r="H1837" s="13" t="s">
        <v>50</v>
      </c>
      <c r="I1837" s="13" t="s">
        <v>50</v>
      </c>
      <c r="J1837" s="12">
        <v>45510</v>
      </c>
      <c r="K1837" s="13" t="s">
        <v>50</v>
      </c>
      <c r="L1837" s="13" t="s">
        <v>467</v>
      </c>
      <c r="M1837" s="13" t="s">
        <v>17986</v>
      </c>
      <c r="N1837" s="13" t="s">
        <v>5435</v>
      </c>
      <c r="O1837" s="13" t="s">
        <v>17987</v>
      </c>
      <c r="P1837" s="11">
        <v>67147</v>
      </c>
      <c r="Q1837" s="13" t="s">
        <v>383</v>
      </c>
      <c r="R1837" s="30" t="s">
        <v>50</v>
      </c>
      <c r="S1837" s="30" t="s">
        <v>50</v>
      </c>
      <c r="T1837" s="13" t="s">
        <v>50</v>
      </c>
      <c r="U1837" s="13" t="s">
        <v>17988</v>
      </c>
      <c r="V1837" s="13">
        <v>500000</v>
      </c>
      <c r="W1837" s="13" t="s">
        <v>60</v>
      </c>
      <c r="X1837" s="13">
        <v>500000</v>
      </c>
      <c r="Y1837" s="13" t="s">
        <v>467</v>
      </c>
      <c r="Z1837" s="13">
        <v>1</v>
      </c>
      <c r="AA1837" s="13">
        <v>500000</v>
      </c>
      <c r="AB1837" s="13" t="s">
        <v>60</v>
      </c>
      <c r="AC1837" s="13">
        <v>500000</v>
      </c>
      <c r="AD1837" s="13" t="s">
        <v>467</v>
      </c>
      <c r="AE1837" s="13">
        <v>500000</v>
      </c>
      <c r="AF1837" s="13" t="s">
        <v>60</v>
      </c>
      <c r="AG1837" s="13">
        <v>500000</v>
      </c>
      <c r="AH1837" s="13">
        <v>500000</v>
      </c>
      <c r="AI1837" s="13" t="s">
        <v>60</v>
      </c>
      <c r="AJ1837" s="13">
        <v>500000</v>
      </c>
      <c r="AK1837" s="13" t="s">
        <v>50</v>
      </c>
      <c r="AL1837" s="13" t="s">
        <v>50</v>
      </c>
      <c r="AM1837" s="13" t="s">
        <v>50</v>
      </c>
      <c r="AN1837" s="13" t="s">
        <v>50</v>
      </c>
      <c r="AO1837" s="13" t="s">
        <v>50</v>
      </c>
      <c r="AP1837" s="13" t="s">
        <v>50</v>
      </c>
      <c r="AQ1837" s="13" t="s">
        <v>50</v>
      </c>
      <c r="AR1837" s="13" t="s">
        <v>1186</v>
      </c>
    </row>
    <row r="1838" spans="1:44" ht="15" thickBot="1">
      <c r="A1838" s="4" t="s">
        <v>17989</v>
      </c>
      <c r="B1838" s="7" t="s">
        <v>50</v>
      </c>
      <c r="C1838" s="6">
        <v>45433</v>
      </c>
      <c r="D1838" s="7" t="s">
        <v>45</v>
      </c>
      <c r="E1838" s="7" t="s">
        <v>46</v>
      </c>
      <c r="F1838" s="7" t="s">
        <v>70</v>
      </c>
      <c r="G1838" s="27" t="s">
        <v>54945</v>
      </c>
      <c r="H1838" s="7" t="s">
        <v>50</v>
      </c>
      <c r="I1838" s="7" t="s">
        <v>50</v>
      </c>
      <c r="J1838" s="6">
        <v>45512</v>
      </c>
      <c r="K1838" s="7" t="s">
        <v>50</v>
      </c>
      <c r="L1838" s="7" t="s">
        <v>2837</v>
      </c>
      <c r="M1838" s="7" t="s">
        <v>17990</v>
      </c>
      <c r="N1838" s="7" t="s">
        <v>50</v>
      </c>
      <c r="O1838" s="7" t="s">
        <v>17991</v>
      </c>
      <c r="P1838" s="5">
        <v>67247</v>
      </c>
      <c r="Q1838" s="7" t="s">
        <v>50</v>
      </c>
      <c r="R1838" s="34" t="s">
        <v>17992</v>
      </c>
      <c r="S1838" s="34" t="s">
        <v>17993</v>
      </c>
      <c r="T1838" s="7" t="s">
        <v>17994</v>
      </c>
      <c r="U1838" s="7">
        <v>4049918133</v>
      </c>
      <c r="V1838" s="7">
        <v>25000</v>
      </c>
      <c r="W1838" s="7" t="s">
        <v>60</v>
      </c>
      <c r="X1838" s="7">
        <v>25000</v>
      </c>
      <c r="Y1838" s="7" t="s">
        <v>50</v>
      </c>
      <c r="Z1838" s="7">
        <v>2</v>
      </c>
      <c r="AA1838" s="7" t="s">
        <v>50</v>
      </c>
      <c r="AB1838" s="7" t="s">
        <v>50</v>
      </c>
      <c r="AC1838" s="7" t="s">
        <v>50</v>
      </c>
      <c r="AD1838" s="7" t="s">
        <v>50</v>
      </c>
      <c r="AE1838" s="7" t="s">
        <v>50</v>
      </c>
      <c r="AF1838" s="7" t="s">
        <v>50</v>
      </c>
      <c r="AG1838" s="7" t="s">
        <v>50</v>
      </c>
      <c r="AH1838" s="7">
        <v>30000</v>
      </c>
      <c r="AI1838" s="7" t="s">
        <v>60</v>
      </c>
      <c r="AJ1838" s="7">
        <v>30000</v>
      </c>
      <c r="AK1838" s="7" t="s">
        <v>17995</v>
      </c>
      <c r="AL1838" s="7" t="s">
        <v>50</v>
      </c>
      <c r="AM1838" s="7" t="s">
        <v>17996</v>
      </c>
      <c r="AN1838" s="7" t="s">
        <v>253</v>
      </c>
      <c r="AO1838" s="7" t="s">
        <v>50</v>
      </c>
      <c r="AP1838" s="22" t="s">
        <v>17997</v>
      </c>
      <c r="AQ1838" s="7" t="s">
        <v>50</v>
      </c>
      <c r="AR1838" s="7" t="s">
        <v>255</v>
      </c>
    </row>
    <row r="1839" spans="1:44" ht="15" thickBot="1">
      <c r="A1839" s="10" t="s">
        <v>17998</v>
      </c>
      <c r="B1839" s="11">
        <v>3147</v>
      </c>
      <c r="C1839" s="12">
        <v>21916</v>
      </c>
      <c r="D1839" s="13" t="s">
        <v>45</v>
      </c>
      <c r="E1839" s="13" t="s">
        <v>1939</v>
      </c>
      <c r="F1839" s="13" t="s">
        <v>70</v>
      </c>
      <c r="G1839" s="13" t="s">
        <v>87</v>
      </c>
      <c r="H1839" s="13" t="s">
        <v>7108</v>
      </c>
      <c r="I1839" s="13" t="s">
        <v>50</v>
      </c>
      <c r="J1839" s="12">
        <v>45513</v>
      </c>
      <c r="K1839" s="13" t="s">
        <v>50</v>
      </c>
      <c r="L1839" s="13" t="s">
        <v>52</v>
      </c>
      <c r="M1839" s="13" t="s">
        <v>17999</v>
      </c>
      <c r="N1839" s="13" t="s">
        <v>16498</v>
      </c>
      <c r="O1839" s="13" t="s">
        <v>18000</v>
      </c>
      <c r="P1839" s="11">
        <v>68389</v>
      </c>
      <c r="Q1839" s="13" t="s">
        <v>1080</v>
      </c>
      <c r="R1839" s="33" t="s">
        <v>18001</v>
      </c>
      <c r="S1839" s="33" t="s">
        <v>18002</v>
      </c>
      <c r="T1839" s="13" t="s">
        <v>18003</v>
      </c>
      <c r="U1839" s="13" t="s">
        <v>18004</v>
      </c>
      <c r="V1839" s="13">
        <v>55000</v>
      </c>
      <c r="W1839" s="13" t="s">
        <v>60</v>
      </c>
      <c r="X1839" s="13">
        <v>55000</v>
      </c>
      <c r="Y1839" s="13" t="s">
        <v>50</v>
      </c>
      <c r="Z1839" s="13">
        <v>1</v>
      </c>
      <c r="AA1839" s="13" t="s">
        <v>50</v>
      </c>
      <c r="AB1839" s="13" t="s">
        <v>50</v>
      </c>
      <c r="AC1839" s="13" t="s">
        <v>50</v>
      </c>
      <c r="AD1839" s="13" t="s">
        <v>50</v>
      </c>
      <c r="AE1839" s="13" t="s">
        <v>50</v>
      </c>
      <c r="AF1839" s="13" t="s">
        <v>50</v>
      </c>
      <c r="AG1839" s="13" t="s">
        <v>50</v>
      </c>
      <c r="AH1839" s="13">
        <v>55000</v>
      </c>
      <c r="AI1839" s="13" t="s">
        <v>60</v>
      </c>
      <c r="AJ1839" s="13">
        <v>55000</v>
      </c>
      <c r="AK1839" s="13" t="s">
        <v>18005</v>
      </c>
      <c r="AL1839" s="13" t="s">
        <v>50</v>
      </c>
      <c r="AM1839" s="13" t="s">
        <v>18006</v>
      </c>
      <c r="AN1839" s="13" t="s">
        <v>738</v>
      </c>
      <c r="AO1839" s="13" t="s">
        <v>18007</v>
      </c>
      <c r="AP1839" s="13" t="s">
        <v>50</v>
      </c>
      <c r="AQ1839" s="21" t="s">
        <v>18008</v>
      </c>
      <c r="AR1839" s="13" t="s">
        <v>50</v>
      </c>
    </row>
    <row r="1840" spans="1:44" ht="15" thickBot="1">
      <c r="A1840" s="4" t="s">
        <v>18009</v>
      </c>
      <c r="B1840" s="5">
        <v>23875</v>
      </c>
      <c r="C1840" s="6">
        <v>27030</v>
      </c>
      <c r="D1840" s="7" t="s">
        <v>45</v>
      </c>
      <c r="E1840" s="7" t="s">
        <v>46</v>
      </c>
      <c r="F1840" s="7" t="s">
        <v>70</v>
      </c>
      <c r="G1840" s="26" t="s">
        <v>54946</v>
      </c>
      <c r="H1840" s="7" t="s">
        <v>6101</v>
      </c>
      <c r="I1840" s="7" t="s">
        <v>50</v>
      </c>
      <c r="J1840" s="6">
        <v>45512</v>
      </c>
      <c r="K1840" s="7" t="s">
        <v>50</v>
      </c>
      <c r="L1840" s="7" t="s">
        <v>52</v>
      </c>
      <c r="M1840" s="7" t="s">
        <v>18010</v>
      </c>
      <c r="N1840" s="7" t="s">
        <v>18011</v>
      </c>
      <c r="O1840" s="7" t="s">
        <v>18012</v>
      </c>
      <c r="P1840" s="5">
        <v>68406</v>
      </c>
      <c r="Q1840" s="7" t="s">
        <v>481</v>
      </c>
      <c r="R1840" s="34" t="s">
        <v>18013</v>
      </c>
      <c r="S1840" s="34" t="s">
        <v>18014</v>
      </c>
      <c r="T1840" s="7" t="s">
        <v>18015</v>
      </c>
      <c r="U1840" s="7" t="s">
        <v>18016</v>
      </c>
      <c r="V1840" s="7">
        <v>102225</v>
      </c>
      <c r="W1840" s="7" t="s">
        <v>60</v>
      </c>
      <c r="X1840" s="7">
        <v>102225</v>
      </c>
      <c r="Y1840" s="7" t="s">
        <v>50</v>
      </c>
      <c r="Z1840" s="7">
        <v>1</v>
      </c>
      <c r="AA1840" s="7" t="s">
        <v>50</v>
      </c>
      <c r="AB1840" s="7" t="s">
        <v>50</v>
      </c>
      <c r="AC1840" s="7" t="s">
        <v>50</v>
      </c>
      <c r="AD1840" s="7" t="s">
        <v>50</v>
      </c>
      <c r="AE1840" s="7" t="s">
        <v>50</v>
      </c>
      <c r="AF1840" s="7" t="s">
        <v>50</v>
      </c>
      <c r="AG1840" s="7" t="s">
        <v>50</v>
      </c>
      <c r="AH1840" s="7">
        <v>102225</v>
      </c>
      <c r="AI1840" s="7" t="s">
        <v>60</v>
      </c>
      <c r="AJ1840" s="7">
        <v>102225</v>
      </c>
      <c r="AK1840" s="7" t="s">
        <v>50</v>
      </c>
      <c r="AL1840" s="7" t="s">
        <v>50</v>
      </c>
      <c r="AM1840" s="7" t="s">
        <v>50</v>
      </c>
      <c r="AN1840" s="7" t="s">
        <v>50</v>
      </c>
      <c r="AO1840" s="7" t="s">
        <v>50</v>
      </c>
      <c r="AP1840" s="7" t="s">
        <v>50</v>
      </c>
      <c r="AQ1840" s="7" t="s">
        <v>50</v>
      </c>
      <c r="AR1840" s="7" t="s">
        <v>1186</v>
      </c>
    </row>
    <row r="1841" spans="1:44" ht="15" thickBot="1">
      <c r="A1841" s="10" t="s">
        <v>18017</v>
      </c>
      <c r="B1841" s="11">
        <v>1049</v>
      </c>
      <c r="C1841" s="12">
        <v>43101</v>
      </c>
      <c r="D1841" s="13" t="s">
        <v>45</v>
      </c>
      <c r="E1841" s="13" t="s">
        <v>1939</v>
      </c>
      <c r="F1841" s="13" t="s">
        <v>70</v>
      </c>
      <c r="G1841" s="27" t="s">
        <v>54945</v>
      </c>
      <c r="H1841" s="13" t="s">
        <v>50</v>
      </c>
      <c r="I1841" s="13" t="s">
        <v>50</v>
      </c>
      <c r="J1841" s="12">
        <v>45509</v>
      </c>
      <c r="K1841" s="13" t="s">
        <v>116</v>
      </c>
      <c r="L1841" s="13" t="s">
        <v>52</v>
      </c>
      <c r="M1841" s="13" t="s">
        <v>5917</v>
      </c>
      <c r="N1841" s="13" t="s">
        <v>18018</v>
      </c>
      <c r="O1841" s="13" t="s">
        <v>18019</v>
      </c>
      <c r="P1841" s="11">
        <v>68413</v>
      </c>
      <c r="Q1841" s="13" t="s">
        <v>1080</v>
      </c>
      <c r="R1841" s="33" t="s">
        <v>18020</v>
      </c>
      <c r="S1841" s="33" t="s">
        <v>18021</v>
      </c>
      <c r="T1841" s="13" t="s">
        <v>50</v>
      </c>
      <c r="U1841" s="13" t="s">
        <v>18022</v>
      </c>
      <c r="V1841" s="13">
        <v>850000</v>
      </c>
      <c r="W1841" s="13" t="s">
        <v>60</v>
      </c>
      <c r="X1841" s="13">
        <v>850000</v>
      </c>
      <c r="Y1841" s="13" t="s">
        <v>50</v>
      </c>
      <c r="Z1841" s="13">
        <v>3</v>
      </c>
      <c r="AA1841" s="13" t="s">
        <v>50</v>
      </c>
      <c r="AB1841" s="13" t="s">
        <v>50</v>
      </c>
      <c r="AC1841" s="13" t="s">
        <v>50</v>
      </c>
      <c r="AD1841" s="13" t="s">
        <v>50</v>
      </c>
      <c r="AE1841" s="13" t="s">
        <v>50</v>
      </c>
      <c r="AF1841" s="13" t="s">
        <v>50</v>
      </c>
      <c r="AG1841" s="13" t="s">
        <v>50</v>
      </c>
      <c r="AH1841" s="13">
        <v>865000</v>
      </c>
      <c r="AI1841" s="13" t="s">
        <v>60</v>
      </c>
      <c r="AJ1841" s="13">
        <v>865000</v>
      </c>
      <c r="AK1841" s="13" t="s">
        <v>18023</v>
      </c>
      <c r="AL1841" s="13" t="s">
        <v>50</v>
      </c>
      <c r="AM1841" s="13" t="s">
        <v>18024</v>
      </c>
      <c r="AN1841" s="13" t="s">
        <v>66</v>
      </c>
      <c r="AO1841" s="13" t="s">
        <v>18025</v>
      </c>
      <c r="AP1841" s="13" t="s">
        <v>50</v>
      </c>
      <c r="AQ1841" s="21" t="s">
        <v>18026</v>
      </c>
      <c r="AR1841" s="13" t="s">
        <v>50</v>
      </c>
    </row>
    <row r="1842" spans="1:44" ht="15" thickBot="1">
      <c r="A1842" s="4" t="s">
        <v>18027</v>
      </c>
      <c r="B1842" s="7" t="s">
        <v>50</v>
      </c>
      <c r="C1842" s="6">
        <v>44197</v>
      </c>
      <c r="D1842" s="7" t="s">
        <v>45</v>
      </c>
      <c r="E1842" s="7" t="s">
        <v>46</v>
      </c>
      <c r="F1842" s="7" t="s">
        <v>70</v>
      </c>
      <c r="G1842" s="7" t="s">
        <v>50</v>
      </c>
      <c r="H1842" s="7" t="s">
        <v>50</v>
      </c>
      <c r="I1842" s="7" t="s">
        <v>50</v>
      </c>
      <c r="J1842" s="6">
        <v>45512</v>
      </c>
      <c r="K1842" s="7" t="s">
        <v>50</v>
      </c>
      <c r="L1842" s="7" t="s">
        <v>467</v>
      </c>
      <c r="M1842" s="7" t="s">
        <v>8207</v>
      </c>
      <c r="N1842" s="7" t="s">
        <v>50</v>
      </c>
      <c r="O1842" s="7" t="s">
        <v>18028</v>
      </c>
      <c r="P1842" s="5">
        <v>69080</v>
      </c>
      <c r="Q1842" s="7" t="s">
        <v>50</v>
      </c>
      <c r="R1842" s="34" t="s">
        <v>18029</v>
      </c>
      <c r="S1842" s="31" t="s">
        <v>50</v>
      </c>
      <c r="T1842" s="7" t="s">
        <v>50</v>
      </c>
      <c r="U1842" s="7" t="s">
        <v>50</v>
      </c>
      <c r="V1842" s="7">
        <v>4000000</v>
      </c>
      <c r="W1842" s="7" t="s">
        <v>60</v>
      </c>
      <c r="X1842" s="7">
        <v>4000000</v>
      </c>
      <c r="Y1842" s="7" t="s">
        <v>467</v>
      </c>
      <c r="Z1842" s="7">
        <v>1</v>
      </c>
      <c r="AA1842" s="7">
        <v>4000000</v>
      </c>
      <c r="AB1842" s="7" t="s">
        <v>60</v>
      </c>
      <c r="AC1842" s="7">
        <v>4000000</v>
      </c>
      <c r="AD1842" s="7" t="s">
        <v>467</v>
      </c>
      <c r="AE1842" s="7">
        <v>4000000</v>
      </c>
      <c r="AF1842" s="7" t="s">
        <v>60</v>
      </c>
      <c r="AG1842" s="7">
        <v>4000000</v>
      </c>
      <c r="AH1842" s="7">
        <v>4000000</v>
      </c>
      <c r="AI1842" s="7" t="s">
        <v>60</v>
      </c>
      <c r="AJ1842" s="7">
        <v>4000000</v>
      </c>
      <c r="AK1842" s="7" t="s">
        <v>18030</v>
      </c>
      <c r="AL1842" s="7" t="s">
        <v>50</v>
      </c>
      <c r="AM1842" s="7" t="s">
        <v>50</v>
      </c>
      <c r="AN1842" s="7" t="s">
        <v>50</v>
      </c>
      <c r="AO1842" s="7" t="s">
        <v>50</v>
      </c>
      <c r="AP1842" s="7" t="s">
        <v>50</v>
      </c>
      <c r="AQ1842" s="7" t="s">
        <v>50</v>
      </c>
      <c r="AR1842" s="7" t="s">
        <v>1186</v>
      </c>
    </row>
    <row r="1843" spans="1:44" ht="15" thickBot="1">
      <c r="A1843" s="10" t="s">
        <v>18031</v>
      </c>
      <c r="B1843" s="13" t="s">
        <v>50</v>
      </c>
      <c r="C1843" s="12">
        <v>45383</v>
      </c>
      <c r="D1843" s="13" t="s">
        <v>45</v>
      </c>
      <c r="E1843" s="13" t="s">
        <v>46</v>
      </c>
      <c r="F1843" s="13" t="s">
        <v>70</v>
      </c>
      <c r="G1843" s="26" t="s">
        <v>54946</v>
      </c>
      <c r="H1843" s="13" t="s">
        <v>50</v>
      </c>
      <c r="I1843" s="13" t="s">
        <v>50</v>
      </c>
      <c r="J1843" s="12">
        <v>45505</v>
      </c>
      <c r="K1843" s="13" t="s">
        <v>89</v>
      </c>
      <c r="L1843" s="13" t="s">
        <v>1624</v>
      </c>
      <c r="M1843" s="13" t="s">
        <v>18032</v>
      </c>
      <c r="N1843" s="13" t="s">
        <v>1222</v>
      </c>
      <c r="O1843" s="13" t="s">
        <v>18033</v>
      </c>
      <c r="P1843" s="11">
        <v>69695</v>
      </c>
      <c r="Q1843" s="13" t="s">
        <v>707</v>
      </c>
      <c r="R1843" s="33" t="s">
        <v>18034</v>
      </c>
      <c r="S1843" s="33" t="s">
        <v>18035</v>
      </c>
      <c r="T1843" s="13" t="s">
        <v>18036</v>
      </c>
      <c r="U1843" s="13" t="s">
        <v>18037</v>
      </c>
      <c r="V1843" s="13">
        <v>2000000</v>
      </c>
      <c r="W1843" s="13" t="s">
        <v>60</v>
      </c>
      <c r="X1843" s="13">
        <v>2000000</v>
      </c>
      <c r="Y1843" s="13" t="s">
        <v>467</v>
      </c>
      <c r="Z1843" s="13">
        <v>1</v>
      </c>
      <c r="AA1843" s="13">
        <v>2000000</v>
      </c>
      <c r="AB1843" s="13" t="s">
        <v>60</v>
      </c>
      <c r="AC1843" s="13">
        <v>2000000</v>
      </c>
      <c r="AD1843" s="13" t="s">
        <v>1624</v>
      </c>
      <c r="AE1843" s="13">
        <v>2000000</v>
      </c>
      <c r="AF1843" s="13" t="s">
        <v>60</v>
      </c>
      <c r="AG1843" s="13">
        <v>2000000</v>
      </c>
      <c r="AH1843" s="13">
        <v>2000000</v>
      </c>
      <c r="AI1843" s="13" t="s">
        <v>60</v>
      </c>
      <c r="AJ1843" s="13">
        <v>2000000</v>
      </c>
      <c r="AK1843" s="13" t="s">
        <v>18038</v>
      </c>
      <c r="AL1843" s="13" t="s">
        <v>50</v>
      </c>
      <c r="AM1843" s="13" t="s">
        <v>18039</v>
      </c>
      <c r="AN1843" s="13" t="s">
        <v>66</v>
      </c>
      <c r="AO1843" s="13" t="s">
        <v>18036</v>
      </c>
      <c r="AP1843" s="21" t="s">
        <v>18040</v>
      </c>
      <c r="AQ1843" s="13" t="s">
        <v>50</v>
      </c>
      <c r="AR1843" s="13" t="s">
        <v>50</v>
      </c>
    </row>
    <row r="1844" spans="1:44" ht="15" thickBot="1">
      <c r="A1844" s="4" t="s">
        <v>18041</v>
      </c>
      <c r="B1844" s="7" t="s">
        <v>50</v>
      </c>
      <c r="C1844" s="7" t="s">
        <v>50</v>
      </c>
      <c r="D1844" s="7" t="s">
        <v>45</v>
      </c>
      <c r="E1844" s="7" t="s">
        <v>46</v>
      </c>
      <c r="F1844" s="7" t="s">
        <v>70</v>
      </c>
      <c r="G1844" s="27" t="s">
        <v>54945</v>
      </c>
      <c r="H1844" s="7" t="s">
        <v>50</v>
      </c>
      <c r="I1844" s="7" t="s">
        <v>50</v>
      </c>
      <c r="J1844" s="6">
        <v>45511</v>
      </c>
      <c r="K1844" s="7" t="s">
        <v>50</v>
      </c>
      <c r="L1844" s="7" t="s">
        <v>1471</v>
      </c>
      <c r="M1844" s="7" t="s">
        <v>50</v>
      </c>
      <c r="N1844" s="7" t="s">
        <v>50</v>
      </c>
      <c r="O1844" s="7" t="s">
        <v>18042</v>
      </c>
      <c r="P1844" s="5">
        <v>70317</v>
      </c>
      <c r="Q1844" s="7" t="s">
        <v>50</v>
      </c>
      <c r="R1844" s="34" t="s">
        <v>18043</v>
      </c>
      <c r="S1844" s="31" t="s">
        <v>50</v>
      </c>
      <c r="T1844" s="7" t="s">
        <v>18044</v>
      </c>
      <c r="U1844" s="7">
        <v>48576132579</v>
      </c>
      <c r="V1844" s="7">
        <v>25000</v>
      </c>
      <c r="W1844" s="7" t="s">
        <v>60</v>
      </c>
      <c r="X1844" s="7">
        <v>25000</v>
      </c>
      <c r="Y1844" s="7" t="s">
        <v>50</v>
      </c>
      <c r="Z1844" s="7">
        <v>1</v>
      </c>
      <c r="AA1844" s="7">
        <v>25000</v>
      </c>
      <c r="AB1844" s="7" t="s">
        <v>60</v>
      </c>
      <c r="AC1844" s="7">
        <v>25000</v>
      </c>
      <c r="AD1844" s="7" t="s">
        <v>1471</v>
      </c>
      <c r="AE1844" s="7">
        <v>25000</v>
      </c>
      <c r="AF1844" s="7" t="s">
        <v>60</v>
      </c>
      <c r="AG1844" s="7">
        <v>25000</v>
      </c>
      <c r="AH1844" s="7">
        <v>25000</v>
      </c>
      <c r="AI1844" s="7" t="s">
        <v>60</v>
      </c>
      <c r="AJ1844" s="7">
        <v>25000</v>
      </c>
      <c r="AK1844" s="7" t="s">
        <v>18045</v>
      </c>
      <c r="AL1844" s="7" t="s">
        <v>50</v>
      </c>
      <c r="AM1844" s="7" t="s">
        <v>18046</v>
      </c>
      <c r="AN1844" s="7" t="s">
        <v>66</v>
      </c>
      <c r="AO1844" s="7" t="s">
        <v>18044</v>
      </c>
      <c r="AP1844" s="7" t="s">
        <v>50</v>
      </c>
      <c r="AQ1844" s="22" t="s">
        <v>18047</v>
      </c>
      <c r="AR1844" s="7" t="s">
        <v>50</v>
      </c>
    </row>
    <row r="1845" spans="1:44" ht="15" thickBot="1">
      <c r="A1845" s="10" t="s">
        <v>18048</v>
      </c>
      <c r="B1845" s="11">
        <v>15168</v>
      </c>
      <c r="C1845" s="13" t="s">
        <v>18049</v>
      </c>
      <c r="D1845" s="13" t="s">
        <v>45</v>
      </c>
      <c r="E1845" s="13" t="s">
        <v>46</v>
      </c>
      <c r="F1845" s="13" t="s">
        <v>70</v>
      </c>
      <c r="G1845" s="13" t="s">
        <v>176</v>
      </c>
      <c r="H1845" s="13" t="s">
        <v>13208</v>
      </c>
      <c r="I1845" s="13" t="s">
        <v>50</v>
      </c>
      <c r="J1845" s="12">
        <v>45510</v>
      </c>
      <c r="K1845" s="13" t="s">
        <v>191</v>
      </c>
      <c r="L1845" s="13" t="s">
        <v>290</v>
      </c>
      <c r="M1845" s="13" t="s">
        <v>18050</v>
      </c>
      <c r="N1845" s="13" t="s">
        <v>133</v>
      </c>
      <c r="O1845" s="13" t="s">
        <v>18051</v>
      </c>
      <c r="P1845" s="11">
        <v>70429</v>
      </c>
      <c r="Q1845" s="13" t="s">
        <v>135</v>
      </c>
      <c r="R1845" s="33" t="s">
        <v>18052</v>
      </c>
      <c r="S1845" s="33" t="s">
        <v>18053</v>
      </c>
      <c r="T1845" s="13" t="s">
        <v>18054</v>
      </c>
      <c r="U1845" s="13" t="s">
        <v>18055</v>
      </c>
      <c r="V1845" s="13" t="s">
        <v>50</v>
      </c>
      <c r="W1845" s="13" t="s">
        <v>50</v>
      </c>
      <c r="X1845" s="13" t="s">
        <v>50</v>
      </c>
      <c r="Y1845" s="13" t="s">
        <v>171</v>
      </c>
      <c r="Z1845" s="13">
        <v>1</v>
      </c>
      <c r="AA1845" s="13" t="s">
        <v>50</v>
      </c>
      <c r="AB1845" s="13" t="s">
        <v>50</v>
      </c>
      <c r="AC1845" s="13" t="s">
        <v>50</v>
      </c>
      <c r="AD1845" s="13" t="s">
        <v>290</v>
      </c>
      <c r="AE1845" s="13" t="s">
        <v>50</v>
      </c>
      <c r="AF1845" s="13" t="s">
        <v>50</v>
      </c>
      <c r="AG1845" s="13" t="s">
        <v>50</v>
      </c>
      <c r="AH1845" s="13" t="s">
        <v>50</v>
      </c>
      <c r="AI1845" s="13" t="s">
        <v>50</v>
      </c>
      <c r="AJ1845" s="13" t="s">
        <v>50</v>
      </c>
      <c r="AK1845" s="13" t="s">
        <v>18056</v>
      </c>
      <c r="AL1845" s="13" t="s">
        <v>50</v>
      </c>
      <c r="AM1845" s="13" t="s">
        <v>18057</v>
      </c>
      <c r="AN1845" s="13" t="s">
        <v>6933</v>
      </c>
      <c r="AO1845" s="13" t="s">
        <v>18058</v>
      </c>
      <c r="AP1845" s="13" t="s">
        <v>50</v>
      </c>
      <c r="AQ1845" s="21" t="s">
        <v>18059</v>
      </c>
      <c r="AR1845" s="13" t="s">
        <v>50</v>
      </c>
    </row>
    <row r="1846" spans="1:44" ht="15" thickBot="1">
      <c r="A1846" s="4" t="s">
        <v>18060</v>
      </c>
      <c r="B1846" s="7" t="s">
        <v>50</v>
      </c>
      <c r="C1846" s="6">
        <v>45297</v>
      </c>
      <c r="D1846" s="7" t="s">
        <v>45</v>
      </c>
      <c r="E1846" s="7" t="s">
        <v>46</v>
      </c>
      <c r="F1846" s="7" t="s">
        <v>70</v>
      </c>
      <c r="G1846" s="27" t="s">
        <v>54945</v>
      </c>
      <c r="H1846" s="7" t="s">
        <v>50</v>
      </c>
      <c r="I1846" s="7" t="s">
        <v>50</v>
      </c>
      <c r="J1846" s="6">
        <v>45505</v>
      </c>
      <c r="K1846" s="7" t="s">
        <v>50</v>
      </c>
      <c r="L1846" s="7" t="s">
        <v>1624</v>
      </c>
      <c r="M1846" s="7" t="s">
        <v>50</v>
      </c>
      <c r="N1846" s="7" t="s">
        <v>50</v>
      </c>
      <c r="O1846" s="7" t="s">
        <v>18061</v>
      </c>
      <c r="P1846" s="5">
        <v>72592</v>
      </c>
      <c r="Q1846" s="7" t="s">
        <v>50</v>
      </c>
      <c r="R1846" s="34" t="s">
        <v>18062</v>
      </c>
      <c r="S1846" s="34" t="s">
        <v>18063</v>
      </c>
      <c r="T1846" s="7" t="s">
        <v>18064</v>
      </c>
      <c r="U1846" s="7" t="s">
        <v>50</v>
      </c>
      <c r="V1846" s="7">
        <v>3000000</v>
      </c>
      <c r="W1846" s="7" t="s">
        <v>60</v>
      </c>
      <c r="X1846" s="7">
        <v>3000000</v>
      </c>
      <c r="Y1846" s="7" t="s">
        <v>467</v>
      </c>
      <c r="Z1846" s="7">
        <v>1</v>
      </c>
      <c r="AA1846" s="7">
        <v>3000000</v>
      </c>
      <c r="AB1846" s="7" t="s">
        <v>60</v>
      </c>
      <c r="AC1846" s="7">
        <v>3000000</v>
      </c>
      <c r="AD1846" s="7" t="s">
        <v>1624</v>
      </c>
      <c r="AE1846" s="7">
        <v>3000000</v>
      </c>
      <c r="AF1846" s="7" t="s">
        <v>60</v>
      </c>
      <c r="AG1846" s="7">
        <v>3000000</v>
      </c>
      <c r="AH1846" s="7">
        <v>3000000</v>
      </c>
      <c r="AI1846" s="7" t="s">
        <v>60</v>
      </c>
      <c r="AJ1846" s="7">
        <v>3000000</v>
      </c>
      <c r="AK1846" s="7" t="s">
        <v>18065</v>
      </c>
      <c r="AL1846" s="7" t="s">
        <v>50</v>
      </c>
      <c r="AM1846" s="7" t="s">
        <v>18066</v>
      </c>
      <c r="AN1846" s="7" t="s">
        <v>66</v>
      </c>
      <c r="AO1846" s="7" t="s">
        <v>18067</v>
      </c>
      <c r="AP1846" s="8" t="s">
        <v>18068</v>
      </c>
      <c r="AQ1846" s="7" t="s">
        <v>50</v>
      </c>
      <c r="AR1846" s="7" t="s">
        <v>50</v>
      </c>
    </row>
    <row r="1847" spans="1:44" ht="15" thickBot="1">
      <c r="A1847" s="10" t="s">
        <v>18069</v>
      </c>
      <c r="B1847" s="13">
        <v>555</v>
      </c>
      <c r="C1847" s="12">
        <v>40909</v>
      </c>
      <c r="D1847" s="13" t="s">
        <v>45</v>
      </c>
      <c r="E1847" s="13" t="s">
        <v>46</v>
      </c>
      <c r="F1847" s="13" t="s">
        <v>70</v>
      </c>
      <c r="G1847" s="26" t="s">
        <v>54946</v>
      </c>
      <c r="H1847" s="13" t="s">
        <v>18070</v>
      </c>
      <c r="I1847" s="13" t="s">
        <v>50</v>
      </c>
      <c r="J1847" s="12">
        <v>45511</v>
      </c>
      <c r="K1847" s="13" t="s">
        <v>116</v>
      </c>
      <c r="L1847" s="13" t="s">
        <v>178</v>
      </c>
      <c r="M1847" s="13" t="s">
        <v>18071</v>
      </c>
      <c r="N1847" s="13" t="s">
        <v>216</v>
      </c>
      <c r="O1847" s="13" t="s">
        <v>18072</v>
      </c>
      <c r="P1847" s="11">
        <v>73295</v>
      </c>
      <c r="Q1847" s="13" t="s">
        <v>218</v>
      </c>
      <c r="R1847" s="33" t="s">
        <v>18073</v>
      </c>
      <c r="S1847" s="33" t="s">
        <v>18074</v>
      </c>
      <c r="T1847" s="13" t="s">
        <v>18075</v>
      </c>
      <c r="U1847" s="13" t="s">
        <v>18076</v>
      </c>
      <c r="V1847" s="13" t="s">
        <v>50</v>
      </c>
      <c r="W1847" s="13" t="s">
        <v>50</v>
      </c>
      <c r="X1847" s="13" t="s">
        <v>50</v>
      </c>
      <c r="Y1847" s="13" t="s">
        <v>50</v>
      </c>
      <c r="Z1847" s="13">
        <v>1</v>
      </c>
      <c r="AA1847" s="13" t="s">
        <v>50</v>
      </c>
      <c r="AB1847" s="13" t="s">
        <v>50</v>
      </c>
      <c r="AC1847" s="13" t="s">
        <v>50</v>
      </c>
      <c r="AD1847" s="13" t="s">
        <v>178</v>
      </c>
      <c r="AE1847" s="13" t="s">
        <v>50</v>
      </c>
      <c r="AF1847" s="13" t="s">
        <v>50</v>
      </c>
      <c r="AG1847" s="13" t="s">
        <v>50</v>
      </c>
      <c r="AH1847" s="13" t="s">
        <v>50</v>
      </c>
      <c r="AI1847" s="13" t="s">
        <v>50</v>
      </c>
      <c r="AJ1847" s="13" t="s">
        <v>50</v>
      </c>
      <c r="AK1847" s="13" t="s">
        <v>18077</v>
      </c>
      <c r="AL1847" s="13" t="s">
        <v>50</v>
      </c>
      <c r="AM1847" s="13" t="s">
        <v>18078</v>
      </c>
      <c r="AN1847" s="13" t="s">
        <v>66</v>
      </c>
      <c r="AO1847" s="13" t="s">
        <v>18079</v>
      </c>
      <c r="AP1847" s="21" t="s">
        <v>18080</v>
      </c>
      <c r="AQ1847" s="13" t="s">
        <v>50</v>
      </c>
      <c r="AR1847" s="13" t="s">
        <v>50</v>
      </c>
    </row>
    <row r="1848" spans="1:44" ht="15" thickBot="1">
      <c r="A1848" s="4" t="s">
        <v>18081</v>
      </c>
      <c r="B1848" s="7" t="s">
        <v>50</v>
      </c>
      <c r="C1848" s="6">
        <v>44562</v>
      </c>
      <c r="D1848" s="7" t="s">
        <v>45</v>
      </c>
      <c r="E1848" s="7" t="s">
        <v>46</v>
      </c>
      <c r="F1848" s="7" t="s">
        <v>70</v>
      </c>
      <c r="G1848" s="7" t="s">
        <v>50</v>
      </c>
      <c r="H1848" s="7" t="s">
        <v>50</v>
      </c>
      <c r="I1848" s="7" t="s">
        <v>50</v>
      </c>
      <c r="J1848" s="6">
        <v>45513</v>
      </c>
      <c r="K1848" s="7" t="s">
        <v>50</v>
      </c>
      <c r="L1848" s="7" t="s">
        <v>1624</v>
      </c>
      <c r="M1848" s="7" t="s">
        <v>7015</v>
      </c>
      <c r="N1848" s="7" t="s">
        <v>18082</v>
      </c>
      <c r="O1848" s="7" t="s">
        <v>18083</v>
      </c>
      <c r="P1848" s="5">
        <v>75537</v>
      </c>
      <c r="Q1848" s="7" t="s">
        <v>245</v>
      </c>
      <c r="R1848" s="34" t="s">
        <v>18084</v>
      </c>
      <c r="S1848" s="31" t="s">
        <v>50</v>
      </c>
      <c r="T1848" s="7" t="s">
        <v>18085</v>
      </c>
      <c r="U1848" s="7" t="s">
        <v>50</v>
      </c>
      <c r="V1848" s="7">
        <v>51000000</v>
      </c>
      <c r="W1848" s="7" t="s">
        <v>1960</v>
      </c>
      <c r="X1848" s="7">
        <v>347710</v>
      </c>
      <c r="Y1848" s="7" t="s">
        <v>467</v>
      </c>
      <c r="Z1848" s="7">
        <v>1</v>
      </c>
      <c r="AA1848" s="7">
        <v>51000000</v>
      </c>
      <c r="AB1848" s="7" t="s">
        <v>1960</v>
      </c>
      <c r="AC1848" s="7">
        <v>347710</v>
      </c>
      <c r="AD1848" s="7" t="s">
        <v>1624</v>
      </c>
      <c r="AE1848" s="7">
        <v>51000000</v>
      </c>
      <c r="AF1848" s="7" t="s">
        <v>1960</v>
      </c>
      <c r="AG1848" s="7">
        <v>347710</v>
      </c>
      <c r="AH1848" s="7">
        <v>51000000</v>
      </c>
      <c r="AI1848" s="7" t="s">
        <v>1960</v>
      </c>
      <c r="AJ1848" s="7">
        <v>347710</v>
      </c>
      <c r="AK1848" s="7" t="s">
        <v>50</v>
      </c>
      <c r="AL1848" s="7" t="s">
        <v>50</v>
      </c>
      <c r="AM1848" s="7" t="s">
        <v>18086</v>
      </c>
      <c r="AN1848" s="7" t="s">
        <v>66</v>
      </c>
      <c r="AO1848" s="7" t="s">
        <v>50</v>
      </c>
      <c r="AP1848" s="7" t="s">
        <v>50</v>
      </c>
      <c r="AQ1848" s="22" t="s">
        <v>18087</v>
      </c>
      <c r="AR1848" s="7" t="s">
        <v>255</v>
      </c>
    </row>
    <row r="1849" spans="1:44" ht="15" thickBot="1">
      <c r="A1849" s="10" t="s">
        <v>18088</v>
      </c>
      <c r="B1849" s="13" t="s">
        <v>50</v>
      </c>
      <c r="C1849" s="12">
        <v>44927</v>
      </c>
      <c r="D1849" s="13" t="s">
        <v>45</v>
      </c>
      <c r="E1849" s="13" t="s">
        <v>46</v>
      </c>
      <c r="F1849" s="13" t="s">
        <v>70</v>
      </c>
      <c r="G1849" s="13" t="s">
        <v>50</v>
      </c>
      <c r="H1849" s="13" t="s">
        <v>50</v>
      </c>
      <c r="I1849" s="13" t="s">
        <v>50</v>
      </c>
      <c r="J1849" s="12">
        <v>45511</v>
      </c>
      <c r="K1849" s="13" t="s">
        <v>50</v>
      </c>
      <c r="L1849" s="13" t="s">
        <v>467</v>
      </c>
      <c r="M1849" s="13" t="s">
        <v>11158</v>
      </c>
      <c r="N1849" s="13" t="s">
        <v>1614</v>
      </c>
      <c r="O1849" s="13" t="s">
        <v>18089</v>
      </c>
      <c r="P1849" s="11">
        <v>75576</v>
      </c>
      <c r="Q1849" s="13" t="s">
        <v>1201</v>
      </c>
      <c r="R1849" s="30" t="s">
        <v>50</v>
      </c>
      <c r="S1849" s="30" t="s">
        <v>50</v>
      </c>
      <c r="T1849" s="13" t="s">
        <v>50</v>
      </c>
      <c r="U1849" s="13" t="s">
        <v>18090</v>
      </c>
      <c r="V1849" s="13">
        <v>500002</v>
      </c>
      <c r="W1849" s="13" t="s">
        <v>60</v>
      </c>
      <c r="X1849" s="13">
        <v>500002</v>
      </c>
      <c r="Y1849" s="13" t="s">
        <v>467</v>
      </c>
      <c r="Z1849" s="13">
        <v>1</v>
      </c>
      <c r="AA1849" s="13">
        <v>500002</v>
      </c>
      <c r="AB1849" s="13" t="s">
        <v>60</v>
      </c>
      <c r="AC1849" s="13">
        <v>500002</v>
      </c>
      <c r="AD1849" s="13" t="s">
        <v>467</v>
      </c>
      <c r="AE1849" s="13">
        <v>500002</v>
      </c>
      <c r="AF1849" s="13" t="s">
        <v>60</v>
      </c>
      <c r="AG1849" s="13">
        <v>500002</v>
      </c>
      <c r="AH1849" s="13">
        <v>500002</v>
      </c>
      <c r="AI1849" s="13" t="s">
        <v>60</v>
      </c>
      <c r="AJ1849" s="13">
        <v>500002</v>
      </c>
      <c r="AK1849" s="13" t="s">
        <v>50</v>
      </c>
      <c r="AL1849" s="13" t="s">
        <v>50</v>
      </c>
      <c r="AM1849" s="13" t="s">
        <v>50</v>
      </c>
      <c r="AN1849" s="13" t="s">
        <v>50</v>
      </c>
      <c r="AO1849" s="13" t="s">
        <v>50</v>
      </c>
      <c r="AP1849" s="13" t="s">
        <v>50</v>
      </c>
      <c r="AQ1849" s="13" t="s">
        <v>50</v>
      </c>
      <c r="AR1849" s="13" t="s">
        <v>1186</v>
      </c>
    </row>
    <row r="1850" spans="1:44" ht="15" thickBot="1">
      <c r="A1850" s="4" t="s">
        <v>18091</v>
      </c>
      <c r="B1850" s="7" t="s">
        <v>50</v>
      </c>
      <c r="C1850" s="7" t="s">
        <v>50</v>
      </c>
      <c r="D1850" s="7" t="s">
        <v>45</v>
      </c>
      <c r="E1850" s="7" t="s">
        <v>46</v>
      </c>
      <c r="F1850" s="7" t="s">
        <v>70</v>
      </c>
      <c r="G1850" s="27" t="s">
        <v>54945</v>
      </c>
      <c r="H1850" s="7" t="s">
        <v>50</v>
      </c>
      <c r="I1850" s="7" t="s">
        <v>50</v>
      </c>
      <c r="J1850" s="6">
        <v>45505</v>
      </c>
      <c r="K1850" s="7" t="s">
        <v>50</v>
      </c>
      <c r="L1850" s="7" t="s">
        <v>1624</v>
      </c>
      <c r="M1850" s="7" t="s">
        <v>50</v>
      </c>
      <c r="N1850" s="7" t="s">
        <v>133</v>
      </c>
      <c r="O1850" s="7" t="s">
        <v>18092</v>
      </c>
      <c r="P1850" s="5">
        <v>76375</v>
      </c>
      <c r="Q1850" s="7" t="s">
        <v>135</v>
      </c>
      <c r="R1850" s="34" t="s">
        <v>18093</v>
      </c>
      <c r="S1850" s="34" t="s">
        <v>18094</v>
      </c>
      <c r="T1850" s="7" t="s">
        <v>50</v>
      </c>
      <c r="U1850" s="7" t="s">
        <v>50</v>
      </c>
      <c r="V1850" s="7">
        <v>100000</v>
      </c>
      <c r="W1850" s="7" t="s">
        <v>60</v>
      </c>
      <c r="X1850" s="7">
        <v>100000</v>
      </c>
      <c r="Y1850" s="7" t="s">
        <v>467</v>
      </c>
      <c r="Z1850" s="7">
        <v>1</v>
      </c>
      <c r="AA1850" s="7">
        <v>100000</v>
      </c>
      <c r="AB1850" s="7" t="s">
        <v>60</v>
      </c>
      <c r="AC1850" s="7">
        <v>100000</v>
      </c>
      <c r="AD1850" s="7" t="s">
        <v>1624</v>
      </c>
      <c r="AE1850" s="7">
        <v>100000</v>
      </c>
      <c r="AF1850" s="7" t="s">
        <v>60</v>
      </c>
      <c r="AG1850" s="7">
        <v>100000</v>
      </c>
      <c r="AH1850" s="7">
        <v>100000</v>
      </c>
      <c r="AI1850" s="7" t="s">
        <v>60</v>
      </c>
      <c r="AJ1850" s="7">
        <v>100000</v>
      </c>
      <c r="AK1850" s="7" t="s">
        <v>16522</v>
      </c>
      <c r="AL1850" s="7" t="s">
        <v>50</v>
      </c>
      <c r="AM1850" s="7" t="s">
        <v>18095</v>
      </c>
      <c r="AN1850" s="7" t="s">
        <v>66</v>
      </c>
      <c r="AO1850" s="7" t="s">
        <v>18096</v>
      </c>
      <c r="AP1850" s="22" t="s">
        <v>18097</v>
      </c>
      <c r="AQ1850" s="7" t="s">
        <v>50</v>
      </c>
      <c r="AR1850" s="7" t="s">
        <v>50</v>
      </c>
    </row>
    <row r="1851" spans="1:44" ht="15" thickBot="1">
      <c r="A1851" s="10" t="s">
        <v>18098</v>
      </c>
      <c r="B1851" s="13" t="s">
        <v>50</v>
      </c>
      <c r="C1851" s="12">
        <v>44562</v>
      </c>
      <c r="D1851" s="13" t="s">
        <v>45</v>
      </c>
      <c r="E1851" s="13" t="s">
        <v>50</v>
      </c>
      <c r="F1851" s="13" t="s">
        <v>70</v>
      </c>
      <c r="G1851" s="27" t="s">
        <v>54945</v>
      </c>
      <c r="H1851" s="13" t="s">
        <v>50</v>
      </c>
      <c r="I1851" s="13" t="s">
        <v>50</v>
      </c>
      <c r="J1851" s="12">
        <v>45508</v>
      </c>
      <c r="K1851" s="13" t="s">
        <v>50</v>
      </c>
      <c r="L1851" s="13" t="s">
        <v>1624</v>
      </c>
      <c r="M1851" s="13" t="s">
        <v>18099</v>
      </c>
      <c r="N1851" s="13" t="s">
        <v>1451</v>
      </c>
      <c r="O1851" s="13" t="s">
        <v>18100</v>
      </c>
      <c r="P1851" s="11">
        <v>76562</v>
      </c>
      <c r="Q1851" s="13" t="s">
        <v>135</v>
      </c>
      <c r="R1851" s="33" t="s">
        <v>18101</v>
      </c>
      <c r="S1851" s="33" t="s">
        <v>18102</v>
      </c>
      <c r="T1851" s="13" t="s">
        <v>18103</v>
      </c>
      <c r="U1851" s="13" t="s">
        <v>50</v>
      </c>
      <c r="V1851" s="13">
        <v>1000000</v>
      </c>
      <c r="W1851" s="13" t="s">
        <v>139</v>
      </c>
      <c r="X1851" s="13">
        <v>1278774</v>
      </c>
      <c r="Y1851" s="13" t="s">
        <v>467</v>
      </c>
      <c r="Z1851" s="13">
        <v>1</v>
      </c>
      <c r="AA1851" s="13">
        <v>1000000</v>
      </c>
      <c r="AB1851" s="13" t="s">
        <v>139</v>
      </c>
      <c r="AC1851" s="13">
        <v>1278774</v>
      </c>
      <c r="AD1851" s="13" t="s">
        <v>1624</v>
      </c>
      <c r="AE1851" s="13">
        <v>1000000</v>
      </c>
      <c r="AF1851" s="13" t="s">
        <v>139</v>
      </c>
      <c r="AG1851" s="13">
        <v>1278774</v>
      </c>
      <c r="AH1851" s="13">
        <v>1000000</v>
      </c>
      <c r="AI1851" s="13" t="s">
        <v>139</v>
      </c>
      <c r="AJ1851" s="13">
        <v>1278774</v>
      </c>
      <c r="AK1851" s="13" t="s">
        <v>18104</v>
      </c>
      <c r="AL1851" s="13" t="s">
        <v>50</v>
      </c>
      <c r="AM1851" s="13" t="s">
        <v>18105</v>
      </c>
      <c r="AN1851" s="13" t="s">
        <v>66</v>
      </c>
      <c r="AO1851" s="13" t="s">
        <v>18106</v>
      </c>
      <c r="AP1851" s="21" t="s">
        <v>18107</v>
      </c>
      <c r="AQ1851" s="13" t="s">
        <v>50</v>
      </c>
      <c r="AR1851" s="13" t="s">
        <v>50</v>
      </c>
    </row>
    <row r="1852" spans="1:44" ht="15" thickBot="1">
      <c r="A1852" s="4" t="s">
        <v>18108</v>
      </c>
      <c r="B1852" s="7" t="s">
        <v>50</v>
      </c>
      <c r="C1852" s="6">
        <v>43831</v>
      </c>
      <c r="D1852" s="7" t="s">
        <v>45</v>
      </c>
      <c r="E1852" s="7" t="s">
        <v>46</v>
      </c>
      <c r="F1852" s="7" t="s">
        <v>70</v>
      </c>
      <c r="G1852" s="7" t="s">
        <v>50</v>
      </c>
      <c r="H1852" s="7" t="s">
        <v>50</v>
      </c>
      <c r="I1852" s="7" t="s">
        <v>50</v>
      </c>
      <c r="J1852" s="6">
        <v>45509</v>
      </c>
      <c r="K1852" s="7" t="s">
        <v>50</v>
      </c>
      <c r="L1852" s="7" t="s">
        <v>467</v>
      </c>
      <c r="M1852" s="7" t="s">
        <v>18109</v>
      </c>
      <c r="N1852" s="7" t="s">
        <v>5823</v>
      </c>
      <c r="O1852" s="7" t="s">
        <v>18110</v>
      </c>
      <c r="P1852" s="5">
        <v>77503</v>
      </c>
      <c r="Q1852" s="7" t="s">
        <v>759</v>
      </c>
      <c r="R1852" s="34" t="s">
        <v>18111</v>
      </c>
      <c r="S1852" s="31" t="s">
        <v>50</v>
      </c>
      <c r="T1852" s="7" t="s">
        <v>18112</v>
      </c>
      <c r="U1852" s="7" t="s">
        <v>18113</v>
      </c>
      <c r="V1852" s="7">
        <v>250000</v>
      </c>
      <c r="W1852" s="7" t="s">
        <v>60</v>
      </c>
      <c r="X1852" s="7">
        <v>250000</v>
      </c>
      <c r="Y1852" s="7" t="s">
        <v>467</v>
      </c>
      <c r="Z1852" s="7">
        <v>1</v>
      </c>
      <c r="AA1852" s="7">
        <v>250000</v>
      </c>
      <c r="AB1852" s="7" t="s">
        <v>60</v>
      </c>
      <c r="AC1852" s="7">
        <v>250000</v>
      </c>
      <c r="AD1852" s="7" t="s">
        <v>467</v>
      </c>
      <c r="AE1852" s="7">
        <v>250000</v>
      </c>
      <c r="AF1852" s="7" t="s">
        <v>60</v>
      </c>
      <c r="AG1852" s="7">
        <v>250000</v>
      </c>
      <c r="AH1852" s="7">
        <v>250000</v>
      </c>
      <c r="AI1852" s="7" t="s">
        <v>60</v>
      </c>
      <c r="AJ1852" s="7">
        <v>250000</v>
      </c>
      <c r="AK1852" s="7" t="s">
        <v>50</v>
      </c>
      <c r="AL1852" s="7" t="s">
        <v>50</v>
      </c>
      <c r="AM1852" s="7" t="s">
        <v>18114</v>
      </c>
      <c r="AN1852" s="7" t="s">
        <v>6933</v>
      </c>
      <c r="AO1852" s="7" t="s">
        <v>18115</v>
      </c>
      <c r="AP1852" s="22" t="s">
        <v>18116</v>
      </c>
      <c r="AQ1852" s="7" t="s">
        <v>50</v>
      </c>
      <c r="AR1852" s="7" t="s">
        <v>50</v>
      </c>
    </row>
    <row r="1853" spans="1:44" ht="15" thickBot="1">
      <c r="A1853" s="10" t="s">
        <v>18117</v>
      </c>
      <c r="B1853" s="11">
        <v>1065949</v>
      </c>
      <c r="C1853" s="12">
        <v>38718</v>
      </c>
      <c r="D1853" s="13" t="s">
        <v>45</v>
      </c>
      <c r="E1853" s="13" t="s">
        <v>46</v>
      </c>
      <c r="F1853" s="13" t="s">
        <v>47</v>
      </c>
      <c r="G1853" s="13" t="s">
        <v>48</v>
      </c>
      <c r="H1853" s="13" t="s">
        <v>18118</v>
      </c>
      <c r="I1853" s="13" t="s">
        <v>50</v>
      </c>
      <c r="J1853" s="12">
        <v>45512</v>
      </c>
      <c r="K1853" s="13" t="s">
        <v>282</v>
      </c>
      <c r="L1853" s="13" t="s">
        <v>62</v>
      </c>
      <c r="M1853" s="13" t="s">
        <v>18119</v>
      </c>
      <c r="N1853" s="13" t="s">
        <v>1914</v>
      </c>
      <c r="O1853" s="13" t="s">
        <v>18120</v>
      </c>
      <c r="P1853" s="11">
        <v>77631</v>
      </c>
      <c r="Q1853" s="13" t="s">
        <v>920</v>
      </c>
      <c r="R1853" s="33" t="s">
        <v>18121</v>
      </c>
      <c r="S1853" s="33" t="s">
        <v>18122</v>
      </c>
      <c r="T1853" s="13" t="s">
        <v>18123</v>
      </c>
      <c r="U1853" s="13" t="s">
        <v>50</v>
      </c>
      <c r="V1853" s="13" t="s">
        <v>50</v>
      </c>
      <c r="W1853" s="13" t="s">
        <v>50</v>
      </c>
      <c r="X1853" s="13" t="s">
        <v>50</v>
      </c>
      <c r="Y1853" s="13" t="s">
        <v>61</v>
      </c>
      <c r="Z1853" s="13">
        <v>1</v>
      </c>
      <c r="AA1853" s="13" t="s">
        <v>50</v>
      </c>
      <c r="AB1853" s="13" t="s">
        <v>50</v>
      </c>
      <c r="AC1853" s="13" t="s">
        <v>50</v>
      </c>
      <c r="AD1853" s="13" t="s">
        <v>62</v>
      </c>
      <c r="AE1853" s="13" t="s">
        <v>50</v>
      </c>
      <c r="AF1853" s="13" t="s">
        <v>50</v>
      </c>
      <c r="AG1853" s="13" t="s">
        <v>50</v>
      </c>
      <c r="AH1853" s="13" t="s">
        <v>50</v>
      </c>
      <c r="AI1853" s="13" t="s">
        <v>50</v>
      </c>
      <c r="AJ1853" s="13" t="s">
        <v>50</v>
      </c>
      <c r="AK1853" s="13" t="s">
        <v>18124</v>
      </c>
      <c r="AL1853" s="13" t="s">
        <v>50</v>
      </c>
      <c r="AM1853" s="13" t="s">
        <v>18125</v>
      </c>
      <c r="AN1853" s="13" t="s">
        <v>66</v>
      </c>
      <c r="AO1853" s="13" t="s">
        <v>18126</v>
      </c>
      <c r="AP1853" s="14" t="s">
        <v>18127</v>
      </c>
      <c r="AQ1853" s="13" t="s">
        <v>50</v>
      </c>
      <c r="AR1853" s="13" t="s">
        <v>50</v>
      </c>
    </row>
    <row r="1854" spans="1:44" ht="15" thickBot="1">
      <c r="A1854" s="4" t="s">
        <v>18128</v>
      </c>
      <c r="B1854" s="7" t="s">
        <v>50</v>
      </c>
      <c r="C1854" s="6">
        <v>43466</v>
      </c>
      <c r="D1854" s="7" t="s">
        <v>45</v>
      </c>
      <c r="E1854" s="7" t="s">
        <v>46</v>
      </c>
      <c r="F1854" s="7" t="s">
        <v>70</v>
      </c>
      <c r="G1854" s="7" t="s">
        <v>50</v>
      </c>
      <c r="H1854" s="7" t="s">
        <v>50</v>
      </c>
      <c r="I1854" s="7" t="s">
        <v>50</v>
      </c>
      <c r="J1854" s="6">
        <v>45513</v>
      </c>
      <c r="K1854" s="7" t="s">
        <v>50</v>
      </c>
      <c r="L1854" s="7" t="s">
        <v>178</v>
      </c>
      <c r="M1854" s="7" t="s">
        <v>18129</v>
      </c>
      <c r="N1854" s="7" t="s">
        <v>18130</v>
      </c>
      <c r="O1854" s="7" t="s">
        <v>18131</v>
      </c>
      <c r="P1854" s="5">
        <v>78121</v>
      </c>
      <c r="Q1854" s="7" t="s">
        <v>166</v>
      </c>
      <c r="R1854" s="34" t="s">
        <v>18132</v>
      </c>
      <c r="S1854" s="31" t="s">
        <v>50</v>
      </c>
      <c r="T1854" s="7" t="s">
        <v>18133</v>
      </c>
      <c r="U1854" s="7" t="s">
        <v>18134</v>
      </c>
      <c r="V1854" s="7">
        <v>375000</v>
      </c>
      <c r="W1854" s="7" t="s">
        <v>60</v>
      </c>
      <c r="X1854" s="7">
        <v>375000</v>
      </c>
      <c r="Y1854" s="7" t="s">
        <v>50</v>
      </c>
      <c r="Z1854" s="7">
        <v>2</v>
      </c>
      <c r="AA1854" s="7">
        <v>375000</v>
      </c>
      <c r="AB1854" s="7" t="s">
        <v>60</v>
      </c>
      <c r="AC1854" s="7">
        <v>375000</v>
      </c>
      <c r="AD1854" s="7" t="s">
        <v>178</v>
      </c>
      <c r="AE1854" s="7">
        <v>1250000</v>
      </c>
      <c r="AF1854" s="7" t="s">
        <v>60</v>
      </c>
      <c r="AG1854" s="7">
        <v>1250000</v>
      </c>
      <c r="AH1854" s="7">
        <v>1250000</v>
      </c>
      <c r="AI1854" s="7" t="s">
        <v>60</v>
      </c>
      <c r="AJ1854" s="7">
        <v>1250000</v>
      </c>
      <c r="AK1854" s="7" t="s">
        <v>50</v>
      </c>
      <c r="AL1854" s="7" t="s">
        <v>50</v>
      </c>
      <c r="AM1854" s="7" t="s">
        <v>18135</v>
      </c>
      <c r="AN1854" s="7" t="s">
        <v>66</v>
      </c>
      <c r="AO1854" s="7" t="s">
        <v>18133</v>
      </c>
      <c r="AP1854" s="7" t="s">
        <v>50</v>
      </c>
      <c r="AQ1854" s="22" t="s">
        <v>18136</v>
      </c>
      <c r="AR1854" s="7" t="s">
        <v>50</v>
      </c>
    </row>
    <row r="1855" spans="1:44" ht="15" thickBot="1">
      <c r="A1855" s="10" t="s">
        <v>18137</v>
      </c>
      <c r="B1855" s="13" t="s">
        <v>50</v>
      </c>
      <c r="C1855" s="13" t="s">
        <v>50</v>
      </c>
      <c r="D1855" s="13" t="s">
        <v>45</v>
      </c>
      <c r="E1855" s="13" t="s">
        <v>46</v>
      </c>
      <c r="F1855" s="13" t="s">
        <v>70</v>
      </c>
      <c r="G1855" s="13" t="s">
        <v>50</v>
      </c>
      <c r="H1855" s="13" t="s">
        <v>50</v>
      </c>
      <c r="I1855" s="13" t="s">
        <v>50</v>
      </c>
      <c r="J1855" s="12">
        <v>45513</v>
      </c>
      <c r="K1855" s="13" t="s">
        <v>50</v>
      </c>
      <c r="L1855" s="13" t="s">
        <v>467</v>
      </c>
      <c r="M1855" s="13" t="s">
        <v>18138</v>
      </c>
      <c r="N1855" s="13" t="s">
        <v>5203</v>
      </c>
      <c r="O1855" s="13" t="s">
        <v>18139</v>
      </c>
      <c r="P1855" s="11">
        <v>79876</v>
      </c>
      <c r="Q1855" s="13" t="s">
        <v>245</v>
      </c>
      <c r="R1855" s="33" t="s">
        <v>18140</v>
      </c>
      <c r="S1855" s="30" t="s">
        <v>50</v>
      </c>
      <c r="T1855" s="13" t="s">
        <v>50</v>
      </c>
      <c r="U1855" s="13" t="s">
        <v>18141</v>
      </c>
      <c r="V1855" s="13">
        <v>500000000</v>
      </c>
      <c r="W1855" s="13" t="s">
        <v>2946</v>
      </c>
      <c r="X1855" s="13">
        <v>366347</v>
      </c>
      <c r="Y1855" s="13" t="s">
        <v>467</v>
      </c>
      <c r="Z1855" s="13">
        <v>1</v>
      </c>
      <c r="AA1855" s="13">
        <v>500000000</v>
      </c>
      <c r="AB1855" s="13" t="s">
        <v>2946</v>
      </c>
      <c r="AC1855" s="13">
        <v>366347</v>
      </c>
      <c r="AD1855" s="13" t="s">
        <v>467</v>
      </c>
      <c r="AE1855" s="13">
        <v>500000000</v>
      </c>
      <c r="AF1855" s="13" t="s">
        <v>2946</v>
      </c>
      <c r="AG1855" s="13">
        <v>366347</v>
      </c>
      <c r="AH1855" s="13">
        <v>500000000</v>
      </c>
      <c r="AI1855" s="13" t="s">
        <v>2946</v>
      </c>
      <c r="AJ1855" s="13">
        <v>366347</v>
      </c>
      <c r="AK1855" s="13" t="s">
        <v>4490</v>
      </c>
      <c r="AL1855" s="13" t="s">
        <v>50</v>
      </c>
      <c r="AM1855" s="13" t="s">
        <v>50</v>
      </c>
      <c r="AN1855" s="13" t="s">
        <v>50</v>
      </c>
      <c r="AO1855" s="13" t="s">
        <v>50</v>
      </c>
      <c r="AP1855" s="13" t="s">
        <v>50</v>
      </c>
      <c r="AQ1855" s="13" t="s">
        <v>50</v>
      </c>
      <c r="AR1855" s="13" t="s">
        <v>1186</v>
      </c>
    </row>
    <row r="1856" spans="1:44" ht="15" thickBot="1">
      <c r="A1856" s="4" t="s">
        <v>18142</v>
      </c>
      <c r="B1856" s="5">
        <v>8415</v>
      </c>
      <c r="C1856" s="6">
        <v>37987</v>
      </c>
      <c r="D1856" s="7" t="s">
        <v>45</v>
      </c>
      <c r="E1856" s="7" t="s">
        <v>1939</v>
      </c>
      <c r="F1856" s="7" t="s">
        <v>70</v>
      </c>
      <c r="G1856" s="27" t="s">
        <v>54945</v>
      </c>
      <c r="H1856" s="7" t="s">
        <v>2704</v>
      </c>
      <c r="I1856" s="7" t="s">
        <v>50</v>
      </c>
      <c r="J1856" s="6">
        <v>45509</v>
      </c>
      <c r="K1856" s="7" t="s">
        <v>50</v>
      </c>
      <c r="L1856" s="7" t="s">
        <v>52</v>
      </c>
      <c r="M1856" s="7" t="s">
        <v>18143</v>
      </c>
      <c r="N1856" s="7" t="s">
        <v>18144</v>
      </c>
      <c r="O1856" s="7" t="s">
        <v>18145</v>
      </c>
      <c r="P1856" s="5">
        <v>80686</v>
      </c>
      <c r="Q1856" s="7" t="s">
        <v>434</v>
      </c>
      <c r="R1856" s="34" t="s">
        <v>18146</v>
      </c>
      <c r="S1856" s="34" t="s">
        <v>18147</v>
      </c>
      <c r="T1856" s="7" t="s">
        <v>50</v>
      </c>
      <c r="U1856" s="7" t="s">
        <v>50</v>
      </c>
      <c r="V1856" s="7" t="s">
        <v>50</v>
      </c>
      <c r="W1856" s="7" t="s">
        <v>50</v>
      </c>
      <c r="X1856" s="7" t="s">
        <v>50</v>
      </c>
      <c r="Y1856" s="7" t="s">
        <v>50</v>
      </c>
      <c r="Z1856" s="7">
        <v>2</v>
      </c>
      <c r="AA1856" s="7" t="s">
        <v>50</v>
      </c>
      <c r="AB1856" s="7" t="s">
        <v>50</v>
      </c>
      <c r="AC1856" s="7" t="s">
        <v>50</v>
      </c>
      <c r="AD1856" s="7" t="s">
        <v>50</v>
      </c>
      <c r="AE1856" s="7" t="s">
        <v>50</v>
      </c>
      <c r="AF1856" s="7" t="s">
        <v>50</v>
      </c>
      <c r="AG1856" s="7" t="s">
        <v>50</v>
      </c>
      <c r="AH1856" s="7">
        <v>100000</v>
      </c>
      <c r="AI1856" s="7" t="s">
        <v>60</v>
      </c>
      <c r="AJ1856" s="7">
        <v>100000</v>
      </c>
      <c r="AK1856" s="7" t="s">
        <v>18148</v>
      </c>
      <c r="AL1856" s="7" t="s">
        <v>50</v>
      </c>
      <c r="AM1856" s="7" t="s">
        <v>18149</v>
      </c>
      <c r="AN1856" s="7" t="s">
        <v>993</v>
      </c>
      <c r="AO1856" s="7" t="s">
        <v>18150</v>
      </c>
      <c r="AP1856" s="7" t="s">
        <v>50</v>
      </c>
      <c r="AQ1856" s="22" t="s">
        <v>18151</v>
      </c>
      <c r="AR1856" s="7" t="s">
        <v>50</v>
      </c>
    </row>
    <row r="1857" spans="1:44" ht="15" thickBot="1">
      <c r="A1857" s="10" t="s">
        <v>18152</v>
      </c>
      <c r="B1857" s="13" t="s">
        <v>50</v>
      </c>
      <c r="C1857" s="12">
        <v>44197</v>
      </c>
      <c r="D1857" s="13" t="s">
        <v>45</v>
      </c>
      <c r="E1857" s="13" t="s">
        <v>1939</v>
      </c>
      <c r="F1857" s="13" t="s">
        <v>70</v>
      </c>
      <c r="G1857" s="27" t="s">
        <v>54945</v>
      </c>
      <c r="H1857" s="13" t="s">
        <v>50</v>
      </c>
      <c r="I1857" s="13" t="s">
        <v>50</v>
      </c>
      <c r="J1857" s="12">
        <v>45511</v>
      </c>
      <c r="K1857" s="13" t="s">
        <v>50</v>
      </c>
      <c r="L1857" s="13" t="s">
        <v>52</v>
      </c>
      <c r="M1857" s="13" t="s">
        <v>50</v>
      </c>
      <c r="N1857" s="13" t="s">
        <v>7382</v>
      </c>
      <c r="O1857" s="13" t="s">
        <v>18153</v>
      </c>
      <c r="P1857" s="11">
        <v>80718</v>
      </c>
      <c r="Q1857" s="13" t="s">
        <v>135</v>
      </c>
      <c r="R1857" s="33" t="s">
        <v>18154</v>
      </c>
      <c r="S1857" s="33" t="s">
        <v>18155</v>
      </c>
      <c r="T1857" s="13" t="s">
        <v>50</v>
      </c>
      <c r="U1857" s="13" t="s">
        <v>50</v>
      </c>
      <c r="V1857" s="13">
        <v>600000</v>
      </c>
      <c r="W1857" s="13" t="s">
        <v>60</v>
      </c>
      <c r="X1857" s="13">
        <v>600000</v>
      </c>
      <c r="Y1857" s="13" t="s">
        <v>50</v>
      </c>
      <c r="Z1857" s="13">
        <v>1</v>
      </c>
      <c r="AA1857" s="13" t="s">
        <v>50</v>
      </c>
      <c r="AB1857" s="13" t="s">
        <v>50</v>
      </c>
      <c r="AC1857" s="13" t="s">
        <v>50</v>
      </c>
      <c r="AD1857" s="13" t="s">
        <v>50</v>
      </c>
      <c r="AE1857" s="13" t="s">
        <v>50</v>
      </c>
      <c r="AF1857" s="13" t="s">
        <v>50</v>
      </c>
      <c r="AG1857" s="13" t="s">
        <v>50</v>
      </c>
      <c r="AH1857" s="13">
        <v>600000</v>
      </c>
      <c r="AI1857" s="13" t="s">
        <v>60</v>
      </c>
      <c r="AJ1857" s="13">
        <v>600000</v>
      </c>
      <c r="AK1857" s="13" t="s">
        <v>18156</v>
      </c>
      <c r="AL1857" s="13" t="s">
        <v>50</v>
      </c>
      <c r="AM1857" s="13" t="s">
        <v>18157</v>
      </c>
      <c r="AN1857" s="13" t="s">
        <v>5485</v>
      </c>
      <c r="AO1857" s="13" t="s">
        <v>18158</v>
      </c>
      <c r="AP1857" s="13" t="s">
        <v>50</v>
      </c>
      <c r="AQ1857" s="21" t="s">
        <v>18159</v>
      </c>
      <c r="AR1857" s="13" t="s">
        <v>50</v>
      </c>
    </row>
    <row r="1858" spans="1:44" ht="15" thickBot="1">
      <c r="A1858" s="4" t="s">
        <v>18160</v>
      </c>
      <c r="B1858" s="5">
        <v>3387</v>
      </c>
      <c r="C1858" s="6">
        <v>27395</v>
      </c>
      <c r="D1858" s="7" t="s">
        <v>45</v>
      </c>
      <c r="E1858" s="7" t="s">
        <v>1939</v>
      </c>
      <c r="F1858" s="7" t="s">
        <v>70</v>
      </c>
      <c r="G1858" s="7" t="s">
        <v>145</v>
      </c>
      <c r="H1858" s="7" t="s">
        <v>7138</v>
      </c>
      <c r="I1858" s="7" t="s">
        <v>50</v>
      </c>
      <c r="J1858" s="6">
        <v>45506</v>
      </c>
      <c r="K1858" s="7" t="s">
        <v>50</v>
      </c>
      <c r="L1858" s="7" t="s">
        <v>52</v>
      </c>
      <c r="M1858" s="7" t="s">
        <v>15312</v>
      </c>
      <c r="N1858" s="7" t="s">
        <v>18161</v>
      </c>
      <c r="O1858" s="7" t="s">
        <v>18162</v>
      </c>
      <c r="P1858" s="5">
        <v>80747</v>
      </c>
      <c r="Q1858" s="7" t="s">
        <v>683</v>
      </c>
      <c r="R1858" s="34" t="s">
        <v>18163</v>
      </c>
      <c r="S1858" s="34" t="s">
        <v>18164</v>
      </c>
      <c r="T1858" s="7" t="s">
        <v>50</v>
      </c>
      <c r="U1858" s="7" t="s">
        <v>18165</v>
      </c>
      <c r="V1858" s="7">
        <v>30000</v>
      </c>
      <c r="W1858" s="7" t="s">
        <v>60</v>
      </c>
      <c r="X1858" s="7">
        <v>30000</v>
      </c>
      <c r="Y1858" s="7" t="s">
        <v>50</v>
      </c>
      <c r="Z1858" s="7">
        <v>1</v>
      </c>
      <c r="AA1858" s="7" t="s">
        <v>50</v>
      </c>
      <c r="AB1858" s="7" t="s">
        <v>50</v>
      </c>
      <c r="AC1858" s="7" t="s">
        <v>50</v>
      </c>
      <c r="AD1858" s="7" t="s">
        <v>50</v>
      </c>
      <c r="AE1858" s="7" t="s">
        <v>50</v>
      </c>
      <c r="AF1858" s="7" t="s">
        <v>50</v>
      </c>
      <c r="AG1858" s="7" t="s">
        <v>50</v>
      </c>
      <c r="AH1858" s="7">
        <v>30000</v>
      </c>
      <c r="AI1858" s="7" t="s">
        <v>60</v>
      </c>
      <c r="AJ1858" s="7">
        <v>30000</v>
      </c>
      <c r="AK1858" s="7" t="s">
        <v>18166</v>
      </c>
      <c r="AL1858" s="7" t="s">
        <v>50</v>
      </c>
      <c r="AM1858" s="7" t="s">
        <v>18167</v>
      </c>
      <c r="AN1858" s="7" t="s">
        <v>66</v>
      </c>
      <c r="AO1858" s="7" t="s">
        <v>18168</v>
      </c>
      <c r="AP1858" s="8" t="s">
        <v>18169</v>
      </c>
      <c r="AQ1858" s="7" t="s">
        <v>50</v>
      </c>
      <c r="AR1858" s="7" t="s">
        <v>50</v>
      </c>
    </row>
    <row r="1859" spans="1:44" ht="15" thickBot="1">
      <c r="A1859" s="10" t="s">
        <v>18170</v>
      </c>
      <c r="B1859" s="11">
        <v>209804</v>
      </c>
      <c r="C1859" s="13" t="s">
        <v>18171</v>
      </c>
      <c r="D1859" s="13" t="s">
        <v>45</v>
      </c>
      <c r="E1859" s="13" t="s">
        <v>50</v>
      </c>
      <c r="F1859" s="13" t="s">
        <v>70</v>
      </c>
      <c r="G1859" s="13" t="s">
        <v>176</v>
      </c>
      <c r="H1859" s="13" t="s">
        <v>2081</v>
      </c>
      <c r="I1859" s="13" t="s">
        <v>50</v>
      </c>
      <c r="J1859" s="12">
        <v>45506</v>
      </c>
      <c r="K1859" s="13" t="s">
        <v>50</v>
      </c>
      <c r="L1859" s="13" t="s">
        <v>52</v>
      </c>
      <c r="M1859" s="13" t="s">
        <v>18172</v>
      </c>
      <c r="N1859" s="13" t="s">
        <v>18173</v>
      </c>
      <c r="O1859" s="13" t="s">
        <v>18174</v>
      </c>
      <c r="P1859" s="11">
        <v>81045</v>
      </c>
      <c r="Q1859" s="13" t="s">
        <v>1024</v>
      </c>
      <c r="R1859" s="33" t="s">
        <v>18175</v>
      </c>
      <c r="S1859" s="33" t="s">
        <v>18176</v>
      </c>
      <c r="T1859" s="13" t="s">
        <v>18177</v>
      </c>
      <c r="U1859" s="13" t="s">
        <v>18178</v>
      </c>
      <c r="V1859" s="13">
        <v>10000</v>
      </c>
      <c r="W1859" s="13" t="s">
        <v>60</v>
      </c>
      <c r="X1859" s="13">
        <v>10000</v>
      </c>
      <c r="Y1859" s="13" t="s">
        <v>50</v>
      </c>
      <c r="Z1859" s="13">
        <v>2</v>
      </c>
      <c r="AA1859" s="13" t="s">
        <v>50</v>
      </c>
      <c r="AB1859" s="13" t="s">
        <v>50</v>
      </c>
      <c r="AC1859" s="13" t="s">
        <v>50</v>
      </c>
      <c r="AD1859" s="13" t="s">
        <v>50</v>
      </c>
      <c r="AE1859" s="13" t="s">
        <v>50</v>
      </c>
      <c r="AF1859" s="13" t="s">
        <v>50</v>
      </c>
      <c r="AG1859" s="13" t="s">
        <v>50</v>
      </c>
      <c r="AH1859" s="13">
        <v>20000</v>
      </c>
      <c r="AI1859" s="13" t="s">
        <v>60</v>
      </c>
      <c r="AJ1859" s="13">
        <v>20000</v>
      </c>
      <c r="AK1859" s="13" t="s">
        <v>18166</v>
      </c>
      <c r="AL1859" s="13" t="s">
        <v>50</v>
      </c>
      <c r="AM1859" s="13" t="s">
        <v>18179</v>
      </c>
      <c r="AN1859" s="13" t="s">
        <v>5485</v>
      </c>
      <c r="AO1859" s="13" t="s">
        <v>18180</v>
      </c>
      <c r="AP1859" s="21" t="s">
        <v>18181</v>
      </c>
      <c r="AQ1859" s="21" t="s">
        <v>18182</v>
      </c>
      <c r="AR1859" s="13" t="s">
        <v>50</v>
      </c>
    </row>
    <row r="1860" spans="1:44" ht="15" thickBot="1">
      <c r="A1860" s="4" t="s">
        <v>18183</v>
      </c>
      <c r="B1860" s="7">
        <v>671</v>
      </c>
      <c r="C1860" s="7" t="s">
        <v>18184</v>
      </c>
      <c r="D1860" s="7" t="s">
        <v>45</v>
      </c>
      <c r="E1860" s="7" t="s">
        <v>50</v>
      </c>
      <c r="F1860" s="7" t="s">
        <v>70</v>
      </c>
      <c r="G1860" s="7" t="s">
        <v>145</v>
      </c>
      <c r="H1860" s="7" t="s">
        <v>50</v>
      </c>
      <c r="I1860" s="7" t="s">
        <v>50</v>
      </c>
      <c r="J1860" s="6">
        <v>45511</v>
      </c>
      <c r="K1860" s="7" t="s">
        <v>50</v>
      </c>
      <c r="L1860" s="7" t="s">
        <v>52</v>
      </c>
      <c r="M1860" s="7" t="s">
        <v>16579</v>
      </c>
      <c r="N1860" s="7" t="s">
        <v>408</v>
      </c>
      <c r="O1860" s="7" t="s">
        <v>18185</v>
      </c>
      <c r="P1860" s="5">
        <v>81795</v>
      </c>
      <c r="Q1860" s="7" t="s">
        <v>50</v>
      </c>
      <c r="R1860" s="34" t="s">
        <v>18186</v>
      </c>
      <c r="S1860" s="34" t="s">
        <v>18187</v>
      </c>
      <c r="T1860" s="7" t="s">
        <v>18188</v>
      </c>
      <c r="U1860" s="7" t="s">
        <v>18189</v>
      </c>
      <c r="V1860" s="7" t="s">
        <v>50</v>
      </c>
      <c r="W1860" s="7" t="s">
        <v>50</v>
      </c>
      <c r="X1860" s="7" t="s">
        <v>50</v>
      </c>
      <c r="Y1860" s="7" t="s">
        <v>50</v>
      </c>
      <c r="Z1860" s="7">
        <v>2</v>
      </c>
      <c r="AA1860" s="7" t="s">
        <v>50</v>
      </c>
      <c r="AB1860" s="7" t="s">
        <v>50</v>
      </c>
      <c r="AC1860" s="7" t="s">
        <v>50</v>
      </c>
      <c r="AD1860" s="7" t="s">
        <v>50</v>
      </c>
      <c r="AE1860" s="7" t="s">
        <v>50</v>
      </c>
      <c r="AF1860" s="7" t="s">
        <v>50</v>
      </c>
      <c r="AG1860" s="7" t="s">
        <v>50</v>
      </c>
      <c r="AH1860" s="7">
        <v>358110</v>
      </c>
      <c r="AI1860" s="7" t="s">
        <v>1085</v>
      </c>
      <c r="AJ1860" s="7">
        <v>265644</v>
      </c>
      <c r="AK1860" s="7" t="s">
        <v>18190</v>
      </c>
      <c r="AL1860" s="7" t="s">
        <v>50</v>
      </c>
      <c r="AM1860" s="7" t="s">
        <v>18191</v>
      </c>
      <c r="AN1860" s="7" t="s">
        <v>18192</v>
      </c>
      <c r="AO1860" s="7" t="s">
        <v>18193</v>
      </c>
      <c r="AP1860" s="7" t="s">
        <v>50</v>
      </c>
      <c r="AQ1860" s="22" t="s">
        <v>18194</v>
      </c>
      <c r="AR1860" s="7" t="s">
        <v>50</v>
      </c>
    </row>
    <row r="1861" spans="1:44" ht="15" thickBot="1">
      <c r="A1861" s="10" t="s">
        <v>18195</v>
      </c>
      <c r="B1861" s="13" t="s">
        <v>50</v>
      </c>
      <c r="C1861" s="12">
        <v>45292</v>
      </c>
      <c r="D1861" s="13" t="s">
        <v>45</v>
      </c>
      <c r="E1861" s="13" t="s">
        <v>46</v>
      </c>
      <c r="F1861" s="13" t="s">
        <v>70</v>
      </c>
      <c r="G1861" s="27" t="s">
        <v>54945</v>
      </c>
      <c r="H1861" s="13" t="s">
        <v>50</v>
      </c>
      <c r="I1861" s="13" t="s">
        <v>50</v>
      </c>
      <c r="J1861" s="12">
        <v>45505</v>
      </c>
      <c r="K1861" s="13" t="s">
        <v>50</v>
      </c>
      <c r="L1861" s="13" t="s">
        <v>52</v>
      </c>
      <c r="M1861" s="13" t="s">
        <v>18196</v>
      </c>
      <c r="N1861" s="13" t="s">
        <v>999</v>
      </c>
      <c r="O1861" s="13" t="s">
        <v>18197</v>
      </c>
      <c r="P1861" s="11">
        <v>82436</v>
      </c>
      <c r="Q1861" s="13" t="s">
        <v>1001</v>
      </c>
      <c r="R1861" s="33" t="s">
        <v>18198</v>
      </c>
      <c r="S1861" s="33" t="s">
        <v>18199</v>
      </c>
      <c r="T1861" s="13" t="s">
        <v>18200</v>
      </c>
      <c r="U1861" s="13">
        <v>966536093644</v>
      </c>
      <c r="V1861" s="13">
        <v>225000</v>
      </c>
      <c r="W1861" s="13" t="s">
        <v>2578</v>
      </c>
      <c r="X1861" s="13">
        <v>59972</v>
      </c>
      <c r="Y1861" s="13" t="s">
        <v>50</v>
      </c>
      <c r="Z1861" s="13">
        <v>1</v>
      </c>
      <c r="AA1861" s="13" t="s">
        <v>50</v>
      </c>
      <c r="AB1861" s="13" t="s">
        <v>50</v>
      </c>
      <c r="AC1861" s="13" t="s">
        <v>50</v>
      </c>
      <c r="AD1861" s="13" t="s">
        <v>50</v>
      </c>
      <c r="AE1861" s="13" t="s">
        <v>50</v>
      </c>
      <c r="AF1861" s="13" t="s">
        <v>50</v>
      </c>
      <c r="AG1861" s="13" t="s">
        <v>50</v>
      </c>
      <c r="AH1861" s="13">
        <v>225000</v>
      </c>
      <c r="AI1861" s="13" t="s">
        <v>2578</v>
      </c>
      <c r="AJ1861" s="13">
        <v>59972</v>
      </c>
      <c r="AK1861" s="13" t="s">
        <v>50</v>
      </c>
      <c r="AL1861" s="13" t="s">
        <v>50</v>
      </c>
      <c r="AM1861" s="13" t="s">
        <v>18201</v>
      </c>
      <c r="AN1861" s="13" t="s">
        <v>993</v>
      </c>
      <c r="AO1861" s="13" t="s">
        <v>18202</v>
      </c>
      <c r="AP1861" s="13" t="s">
        <v>50</v>
      </c>
      <c r="AQ1861" s="21" t="s">
        <v>18203</v>
      </c>
      <c r="AR1861" s="13" t="s">
        <v>50</v>
      </c>
    </row>
    <row r="1862" spans="1:44" ht="15" thickBot="1">
      <c r="A1862" s="4" t="s">
        <v>18204</v>
      </c>
      <c r="B1862" s="7" t="s">
        <v>50</v>
      </c>
      <c r="C1862" s="6">
        <v>45047</v>
      </c>
      <c r="D1862" s="7" t="s">
        <v>45</v>
      </c>
      <c r="E1862" s="7" t="s">
        <v>46</v>
      </c>
      <c r="F1862" s="7" t="s">
        <v>70</v>
      </c>
      <c r="G1862" s="27" t="s">
        <v>54945</v>
      </c>
      <c r="H1862" s="7" t="s">
        <v>50</v>
      </c>
      <c r="I1862" s="7" t="s">
        <v>50</v>
      </c>
      <c r="J1862" s="6">
        <v>45505</v>
      </c>
      <c r="K1862" s="7" t="s">
        <v>50</v>
      </c>
      <c r="L1862" s="7" t="s">
        <v>1624</v>
      </c>
      <c r="M1862" s="7" t="s">
        <v>18205</v>
      </c>
      <c r="N1862" s="7" t="s">
        <v>18206</v>
      </c>
      <c r="O1862" s="7" t="s">
        <v>18207</v>
      </c>
      <c r="P1862" s="5">
        <v>83886</v>
      </c>
      <c r="Q1862" s="7" t="s">
        <v>1783</v>
      </c>
      <c r="R1862" s="31" t="s">
        <v>18208</v>
      </c>
      <c r="S1862" s="34" t="s">
        <v>18209</v>
      </c>
      <c r="T1862" s="7" t="s">
        <v>18210</v>
      </c>
      <c r="U1862" s="7" t="s">
        <v>50</v>
      </c>
      <c r="V1862" s="7">
        <v>200000</v>
      </c>
      <c r="W1862" s="7" t="s">
        <v>60</v>
      </c>
      <c r="X1862" s="7">
        <v>200000</v>
      </c>
      <c r="Y1862" s="7" t="s">
        <v>467</v>
      </c>
      <c r="Z1862" s="7">
        <v>1</v>
      </c>
      <c r="AA1862" s="7">
        <v>200000</v>
      </c>
      <c r="AB1862" s="7" t="s">
        <v>60</v>
      </c>
      <c r="AC1862" s="7">
        <v>200000</v>
      </c>
      <c r="AD1862" s="7" t="s">
        <v>1624</v>
      </c>
      <c r="AE1862" s="7">
        <v>200000</v>
      </c>
      <c r="AF1862" s="7" t="s">
        <v>60</v>
      </c>
      <c r="AG1862" s="7">
        <v>200000</v>
      </c>
      <c r="AH1862" s="7">
        <v>200000</v>
      </c>
      <c r="AI1862" s="7" t="s">
        <v>60</v>
      </c>
      <c r="AJ1862" s="7">
        <v>200000</v>
      </c>
      <c r="AK1862" s="7" t="s">
        <v>50</v>
      </c>
      <c r="AL1862" s="7" t="s">
        <v>50</v>
      </c>
      <c r="AM1862" s="7" t="s">
        <v>18211</v>
      </c>
      <c r="AN1862" s="7" t="s">
        <v>66</v>
      </c>
      <c r="AO1862" s="7" t="s">
        <v>50</v>
      </c>
      <c r="AP1862" s="8" t="s">
        <v>18212</v>
      </c>
      <c r="AQ1862" s="7" t="s">
        <v>50</v>
      </c>
      <c r="AR1862" s="7" t="s">
        <v>255</v>
      </c>
    </row>
    <row r="1863" spans="1:44" ht="15" thickBot="1">
      <c r="A1863" s="10" t="s">
        <v>18213</v>
      </c>
      <c r="B1863" s="11">
        <v>3147</v>
      </c>
      <c r="C1863" s="12">
        <v>31048</v>
      </c>
      <c r="D1863" s="13" t="s">
        <v>45</v>
      </c>
      <c r="E1863" s="13" t="s">
        <v>1939</v>
      </c>
      <c r="F1863" s="13" t="s">
        <v>70</v>
      </c>
      <c r="G1863" s="13" t="s">
        <v>145</v>
      </c>
      <c r="H1863" s="13" t="s">
        <v>18214</v>
      </c>
      <c r="I1863" s="13" t="s">
        <v>50</v>
      </c>
      <c r="J1863" s="12">
        <v>45509</v>
      </c>
      <c r="K1863" s="13" t="s">
        <v>116</v>
      </c>
      <c r="L1863" s="13" t="s">
        <v>52</v>
      </c>
      <c r="M1863" s="13" t="s">
        <v>18215</v>
      </c>
      <c r="N1863" s="13" t="s">
        <v>432</v>
      </c>
      <c r="O1863" s="13" t="s">
        <v>18216</v>
      </c>
      <c r="P1863" s="11">
        <v>84019</v>
      </c>
      <c r="Q1863" s="13" t="s">
        <v>434</v>
      </c>
      <c r="R1863" s="33" t="s">
        <v>18217</v>
      </c>
      <c r="S1863" s="33" t="s">
        <v>18218</v>
      </c>
      <c r="T1863" s="13" t="s">
        <v>18219</v>
      </c>
      <c r="U1863" s="13">
        <f>1-847-519-7820</f>
        <v>-9185</v>
      </c>
      <c r="V1863" s="13" t="s">
        <v>50</v>
      </c>
      <c r="W1863" s="13" t="s">
        <v>50</v>
      </c>
      <c r="X1863" s="13" t="s">
        <v>50</v>
      </c>
      <c r="Y1863" s="13" t="s">
        <v>50</v>
      </c>
      <c r="Z1863" s="13">
        <v>2</v>
      </c>
      <c r="AA1863" s="13" t="s">
        <v>50</v>
      </c>
      <c r="AB1863" s="13" t="s">
        <v>50</v>
      </c>
      <c r="AC1863" s="13" t="s">
        <v>50</v>
      </c>
      <c r="AD1863" s="13" t="s">
        <v>50</v>
      </c>
      <c r="AE1863" s="13" t="s">
        <v>50</v>
      </c>
      <c r="AF1863" s="13" t="s">
        <v>50</v>
      </c>
      <c r="AG1863" s="13" t="s">
        <v>50</v>
      </c>
      <c r="AH1863" s="13">
        <v>10000</v>
      </c>
      <c r="AI1863" s="13" t="s">
        <v>60</v>
      </c>
      <c r="AJ1863" s="13">
        <v>10000</v>
      </c>
      <c r="AK1863" s="13" t="s">
        <v>18220</v>
      </c>
      <c r="AL1863" s="13" t="s">
        <v>50</v>
      </c>
      <c r="AM1863" s="13" t="s">
        <v>18221</v>
      </c>
      <c r="AN1863" s="13" t="s">
        <v>66</v>
      </c>
      <c r="AO1863" s="13" t="s">
        <v>18222</v>
      </c>
      <c r="AP1863" s="14" t="s">
        <v>18223</v>
      </c>
      <c r="AQ1863" s="13" t="s">
        <v>50</v>
      </c>
      <c r="AR1863" s="13" t="s">
        <v>50</v>
      </c>
    </row>
    <row r="1864" spans="1:44" ht="15" thickBot="1">
      <c r="A1864" s="4" t="s">
        <v>18224</v>
      </c>
      <c r="B1864" s="7" t="s">
        <v>50</v>
      </c>
      <c r="C1864" s="6">
        <v>40544</v>
      </c>
      <c r="D1864" s="7" t="s">
        <v>45</v>
      </c>
      <c r="E1864" s="7" t="s">
        <v>46</v>
      </c>
      <c r="F1864" s="7" t="s">
        <v>70</v>
      </c>
      <c r="G1864" s="7" t="s">
        <v>50</v>
      </c>
      <c r="H1864" s="7" t="s">
        <v>50</v>
      </c>
      <c r="I1864" s="7" t="s">
        <v>50</v>
      </c>
      <c r="J1864" s="6">
        <v>45513</v>
      </c>
      <c r="K1864" s="7" t="s">
        <v>50</v>
      </c>
      <c r="L1864" s="7" t="s">
        <v>131</v>
      </c>
      <c r="M1864" s="7" t="s">
        <v>14989</v>
      </c>
      <c r="N1864" s="7" t="s">
        <v>18225</v>
      </c>
      <c r="O1864" s="7" t="s">
        <v>18226</v>
      </c>
      <c r="P1864" s="5">
        <v>85195</v>
      </c>
      <c r="Q1864" s="7" t="s">
        <v>245</v>
      </c>
      <c r="R1864" s="34" t="s">
        <v>18227</v>
      </c>
      <c r="S1864" s="31" t="s">
        <v>50</v>
      </c>
      <c r="T1864" s="7" t="s">
        <v>50</v>
      </c>
      <c r="U1864" s="7" t="s">
        <v>18228</v>
      </c>
      <c r="V1864" s="7">
        <v>50000000</v>
      </c>
      <c r="W1864" s="7" t="s">
        <v>1960</v>
      </c>
      <c r="X1864" s="7">
        <v>340892</v>
      </c>
      <c r="Y1864" s="7" t="s">
        <v>50</v>
      </c>
      <c r="Z1864" s="7">
        <v>1</v>
      </c>
      <c r="AA1864" s="7" t="s">
        <v>50</v>
      </c>
      <c r="AB1864" s="7" t="s">
        <v>50</v>
      </c>
      <c r="AC1864" s="7" t="s">
        <v>50</v>
      </c>
      <c r="AD1864" s="7" t="s">
        <v>50</v>
      </c>
      <c r="AE1864" s="7" t="s">
        <v>50</v>
      </c>
      <c r="AF1864" s="7" t="s">
        <v>50</v>
      </c>
      <c r="AG1864" s="7" t="s">
        <v>50</v>
      </c>
      <c r="AH1864" s="7">
        <v>50000000</v>
      </c>
      <c r="AI1864" s="7" t="s">
        <v>1960</v>
      </c>
      <c r="AJ1864" s="7">
        <v>340892</v>
      </c>
      <c r="AK1864" s="7" t="s">
        <v>18229</v>
      </c>
      <c r="AL1864" s="7" t="s">
        <v>50</v>
      </c>
      <c r="AM1864" s="7" t="s">
        <v>18230</v>
      </c>
      <c r="AN1864" s="7" t="s">
        <v>738</v>
      </c>
      <c r="AO1864" s="7" t="s">
        <v>50</v>
      </c>
      <c r="AP1864" s="7" t="s">
        <v>50</v>
      </c>
      <c r="AQ1864" s="22" t="s">
        <v>18231</v>
      </c>
      <c r="AR1864" s="7" t="s">
        <v>255</v>
      </c>
    </row>
    <row r="1865" spans="1:44" ht="15" thickBot="1">
      <c r="A1865" s="10" t="s">
        <v>18232</v>
      </c>
      <c r="B1865" s="13" t="s">
        <v>50</v>
      </c>
      <c r="C1865" s="12">
        <v>42736</v>
      </c>
      <c r="D1865" s="13" t="s">
        <v>45</v>
      </c>
      <c r="E1865" s="13" t="s">
        <v>46</v>
      </c>
      <c r="F1865" s="13" t="s">
        <v>70</v>
      </c>
      <c r="G1865" s="27" t="s">
        <v>54945</v>
      </c>
      <c r="H1865" s="13" t="s">
        <v>50</v>
      </c>
      <c r="I1865" s="13" t="s">
        <v>50</v>
      </c>
      <c r="J1865" s="12">
        <v>45510</v>
      </c>
      <c r="K1865" s="13" t="s">
        <v>50</v>
      </c>
      <c r="L1865" s="13" t="s">
        <v>52</v>
      </c>
      <c r="M1865" s="13" t="s">
        <v>18233</v>
      </c>
      <c r="N1865" s="13" t="s">
        <v>18234</v>
      </c>
      <c r="O1865" s="13" t="s">
        <v>18235</v>
      </c>
      <c r="P1865" s="11">
        <v>85698</v>
      </c>
      <c r="Q1865" s="13" t="s">
        <v>1783</v>
      </c>
      <c r="R1865" s="33" t="s">
        <v>18236</v>
      </c>
      <c r="S1865" s="33" t="s">
        <v>18237</v>
      </c>
      <c r="T1865" s="13" t="s">
        <v>18238</v>
      </c>
      <c r="U1865" s="13" t="s">
        <v>50</v>
      </c>
      <c r="V1865" s="13">
        <v>410000</v>
      </c>
      <c r="W1865" s="13" t="s">
        <v>60</v>
      </c>
      <c r="X1865" s="13">
        <v>410000</v>
      </c>
      <c r="Y1865" s="13" t="s">
        <v>50</v>
      </c>
      <c r="Z1865" s="13">
        <v>1</v>
      </c>
      <c r="AA1865" s="13" t="s">
        <v>50</v>
      </c>
      <c r="AB1865" s="13" t="s">
        <v>50</v>
      </c>
      <c r="AC1865" s="13" t="s">
        <v>50</v>
      </c>
      <c r="AD1865" s="13" t="s">
        <v>50</v>
      </c>
      <c r="AE1865" s="13" t="s">
        <v>50</v>
      </c>
      <c r="AF1865" s="13" t="s">
        <v>50</v>
      </c>
      <c r="AG1865" s="13" t="s">
        <v>50</v>
      </c>
      <c r="AH1865" s="13">
        <v>410000</v>
      </c>
      <c r="AI1865" s="13" t="s">
        <v>60</v>
      </c>
      <c r="AJ1865" s="13">
        <v>410000</v>
      </c>
      <c r="AK1865" s="13" t="s">
        <v>18239</v>
      </c>
      <c r="AL1865" s="13" t="s">
        <v>50</v>
      </c>
      <c r="AM1865" s="13" t="s">
        <v>18240</v>
      </c>
      <c r="AN1865" s="13" t="s">
        <v>66</v>
      </c>
      <c r="AO1865" s="13" t="s">
        <v>18241</v>
      </c>
      <c r="AP1865" s="14" t="s">
        <v>18242</v>
      </c>
      <c r="AQ1865" s="13" t="s">
        <v>50</v>
      </c>
      <c r="AR1865" s="13" t="s">
        <v>50</v>
      </c>
    </row>
    <row r="1866" spans="1:44" ht="15" thickBot="1">
      <c r="A1866" s="4" t="s">
        <v>18243</v>
      </c>
      <c r="B1866" s="7" t="s">
        <v>50</v>
      </c>
      <c r="C1866" s="6">
        <v>45292</v>
      </c>
      <c r="D1866" s="7" t="s">
        <v>45</v>
      </c>
      <c r="E1866" s="7" t="s">
        <v>46</v>
      </c>
      <c r="F1866" s="7" t="s">
        <v>70</v>
      </c>
      <c r="G1866" s="26" t="s">
        <v>54946</v>
      </c>
      <c r="H1866" s="7" t="s">
        <v>50</v>
      </c>
      <c r="I1866" s="7" t="s">
        <v>50</v>
      </c>
      <c r="J1866" s="6">
        <v>45510</v>
      </c>
      <c r="K1866" s="7" t="s">
        <v>50</v>
      </c>
      <c r="L1866" s="7" t="s">
        <v>467</v>
      </c>
      <c r="M1866" s="7" t="s">
        <v>18244</v>
      </c>
      <c r="N1866" s="7" t="s">
        <v>18245</v>
      </c>
      <c r="O1866" s="7" t="s">
        <v>18246</v>
      </c>
      <c r="P1866" s="5">
        <v>87509</v>
      </c>
      <c r="Q1866" s="7" t="s">
        <v>166</v>
      </c>
      <c r="R1866" s="31" t="s">
        <v>18247</v>
      </c>
      <c r="S1866" s="34" t="s">
        <v>18248</v>
      </c>
      <c r="T1866" s="7" t="s">
        <v>18249</v>
      </c>
      <c r="U1866" s="7" t="s">
        <v>18250</v>
      </c>
      <c r="V1866" s="7">
        <v>250642</v>
      </c>
      <c r="W1866" s="7" t="s">
        <v>60</v>
      </c>
      <c r="X1866" s="7">
        <v>250642</v>
      </c>
      <c r="Y1866" s="7" t="s">
        <v>467</v>
      </c>
      <c r="Z1866" s="7">
        <v>1</v>
      </c>
      <c r="AA1866" s="7">
        <v>250642</v>
      </c>
      <c r="AB1866" s="7" t="s">
        <v>60</v>
      </c>
      <c r="AC1866" s="7">
        <v>250642</v>
      </c>
      <c r="AD1866" s="7" t="s">
        <v>467</v>
      </c>
      <c r="AE1866" s="7">
        <v>250642</v>
      </c>
      <c r="AF1866" s="7" t="s">
        <v>60</v>
      </c>
      <c r="AG1866" s="7">
        <v>250642</v>
      </c>
      <c r="AH1866" s="7">
        <v>250642</v>
      </c>
      <c r="AI1866" s="7" t="s">
        <v>60</v>
      </c>
      <c r="AJ1866" s="7">
        <v>250642</v>
      </c>
      <c r="AK1866" s="7" t="s">
        <v>50</v>
      </c>
      <c r="AL1866" s="7" t="s">
        <v>50</v>
      </c>
      <c r="AM1866" s="7" t="s">
        <v>18251</v>
      </c>
      <c r="AN1866" s="7" t="s">
        <v>66</v>
      </c>
      <c r="AO1866" s="7" t="s">
        <v>18252</v>
      </c>
      <c r="AP1866" s="22" t="s">
        <v>18253</v>
      </c>
      <c r="AQ1866" s="22" t="s">
        <v>18254</v>
      </c>
      <c r="AR1866" s="7" t="s">
        <v>50</v>
      </c>
    </row>
    <row r="1867" spans="1:44" ht="15" thickBot="1">
      <c r="A1867" s="10" t="s">
        <v>18255</v>
      </c>
      <c r="B1867" s="13" t="s">
        <v>50</v>
      </c>
      <c r="C1867" s="12">
        <v>45292</v>
      </c>
      <c r="D1867" s="13" t="s">
        <v>45</v>
      </c>
      <c r="E1867" s="13" t="s">
        <v>46</v>
      </c>
      <c r="F1867" s="13" t="s">
        <v>70</v>
      </c>
      <c r="G1867" s="27" t="s">
        <v>54945</v>
      </c>
      <c r="H1867" s="13" t="s">
        <v>50</v>
      </c>
      <c r="I1867" s="13" t="s">
        <v>50</v>
      </c>
      <c r="J1867" s="12">
        <v>45512</v>
      </c>
      <c r="K1867" s="13" t="s">
        <v>50</v>
      </c>
      <c r="L1867" s="13" t="s">
        <v>467</v>
      </c>
      <c r="M1867" s="13" t="s">
        <v>18256</v>
      </c>
      <c r="N1867" s="13" t="s">
        <v>18257</v>
      </c>
      <c r="O1867" s="13" t="s">
        <v>18258</v>
      </c>
      <c r="P1867" s="11">
        <v>89295</v>
      </c>
      <c r="Q1867" s="13" t="s">
        <v>245</v>
      </c>
      <c r="R1867" s="30" t="s">
        <v>50</v>
      </c>
      <c r="S1867" s="30" t="s">
        <v>50</v>
      </c>
      <c r="T1867" s="13" t="s">
        <v>50</v>
      </c>
      <c r="U1867" s="13" t="s">
        <v>50</v>
      </c>
      <c r="V1867" s="13">
        <v>10000000</v>
      </c>
      <c r="W1867" s="13" t="s">
        <v>2056</v>
      </c>
      <c r="X1867" s="13">
        <v>1393806</v>
      </c>
      <c r="Y1867" s="13" t="s">
        <v>467</v>
      </c>
      <c r="Z1867" s="13">
        <v>1</v>
      </c>
      <c r="AA1867" s="13">
        <v>10000000</v>
      </c>
      <c r="AB1867" s="13" t="s">
        <v>2056</v>
      </c>
      <c r="AC1867" s="13">
        <v>1393806</v>
      </c>
      <c r="AD1867" s="13" t="s">
        <v>467</v>
      </c>
      <c r="AE1867" s="13">
        <v>10000000</v>
      </c>
      <c r="AF1867" s="13" t="s">
        <v>2056</v>
      </c>
      <c r="AG1867" s="13">
        <v>1393806</v>
      </c>
      <c r="AH1867" s="13">
        <v>10000000</v>
      </c>
      <c r="AI1867" s="13" t="s">
        <v>2056</v>
      </c>
      <c r="AJ1867" s="13">
        <v>1393806</v>
      </c>
      <c r="AK1867" s="13" t="s">
        <v>50</v>
      </c>
      <c r="AL1867" s="13" t="s">
        <v>50</v>
      </c>
      <c r="AM1867" s="13" t="s">
        <v>50</v>
      </c>
      <c r="AN1867" s="13" t="s">
        <v>50</v>
      </c>
      <c r="AO1867" s="13" t="s">
        <v>50</v>
      </c>
      <c r="AP1867" s="13" t="s">
        <v>50</v>
      </c>
      <c r="AQ1867" s="13" t="s">
        <v>50</v>
      </c>
      <c r="AR1867" s="13" t="s">
        <v>1186</v>
      </c>
    </row>
    <row r="1868" spans="1:44" ht="15" thickBot="1">
      <c r="A1868" s="4" t="s">
        <v>18259</v>
      </c>
      <c r="B1868" s="7" t="s">
        <v>50</v>
      </c>
      <c r="C1868" s="6">
        <v>42736</v>
      </c>
      <c r="D1868" s="7" t="s">
        <v>45</v>
      </c>
      <c r="E1868" s="7" t="s">
        <v>46</v>
      </c>
      <c r="F1868" s="7" t="s">
        <v>70</v>
      </c>
      <c r="G1868" s="27" t="s">
        <v>54945</v>
      </c>
      <c r="H1868" s="7" t="s">
        <v>50</v>
      </c>
      <c r="I1868" s="7" t="s">
        <v>50</v>
      </c>
      <c r="J1868" s="6">
        <v>45511</v>
      </c>
      <c r="K1868" s="7" t="s">
        <v>50</v>
      </c>
      <c r="L1868" s="7" t="s">
        <v>290</v>
      </c>
      <c r="M1868" s="7" t="s">
        <v>1092</v>
      </c>
      <c r="N1868" s="7" t="s">
        <v>91</v>
      </c>
      <c r="O1868" s="7" t="s">
        <v>18260</v>
      </c>
      <c r="P1868" s="5">
        <v>89754</v>
      </c>
      <c r="Q1868" s="7" t="s">
        <v>93</v>
      </c>
      <c r="R1868" s="34" t="s">
        <v>18261</v>
      </c>
      <c r="S1868" s="34" t="s">
        <v>18262</v>
      </c>
      <c r="T1868" s="7" t="s">
        <v>50</v>
      </c>
      <c r="U1868" s="7" t="s">
        <v>50</v>
      </c>
      <c r="V1868" s="7" t="s">
        <v>50</v>
      </c>
      <c r="W1868" s="7" t="s">
        <v>50</v>
      </c>
      <c r="X1868" s="7" t="s">
        <v>50</v>
      </c>
      <c r="Y1868" s="7" t="s">
        <v>290</v>
      </c>
      <c r="Z1868" s="7">
        <v>1</v>
      </c>
      <c r="AA1868" s="7" t="s">
        <v>50</v>
      </c>
      <c r="AB1868" s="7" t="s">
        <v>50</v>
      </c>
      <c r="AC1868" s="7" t="s">
        <v>50</v>
      </c>
      <c r="AD1868" s="7" t="s">
        <v>290</v>
      </c>
      <c r="AE1868" s="7" t="s">
        <v>50</v>
      </c>
      <c r="AF1868" s="7" t="s">
        <v>50</v>
      </c>
      <c r="AG1868" s="7" t="s">
        <v>50</v>
      </c>
      <c r="AH1868" s="7" t="s">
        <v>50</v>
      </c>
      <c r="AI1868" s="7" t="s">
        <v>50</v>
      </c>
      <c r="AJ1868" s="7" t="s">
        <v>50</v>
      </c>
      <c r="AK1868" s="7" t="s">
        <v>18263</v>
      </c>
      <c r="AL1868" s="7" t="s">
        <v>50</v>
      </c>
      <c r="AM1868" s="7" t="s">
        <v>18264</v>
      </c>
      <c r="AN1868" s="7" t="s">
        <v>66</v>
      </c>
      <c r="AO1868" s="7" t="s">
        <v>18265</v>
      </c>
      <c r="AP1868" s="8" t="s">
        <v>18266</v>
      </c>
      <c r="AQ1868" s="7" t="s">
        <v>50</v>
      </c>
      <c r="AR1868" s="7" t="s">
        <v>50</v>
      </c>
    </row>
    <row r="1869" spans="1:44" ht="15" thickBot="1">
      <c r="A1869" s="10" t="s">
        <v>18267</v>
      </c>
      <c r="B1869" s="13" t="s">
        <v>50</v>
      </c>
      <c r="C1869" s="12">
        <v>42736</v>
      </c>
      <c r="D1869" s="13" t="s">
        <v>45</v>
      </c>
      <c r="E1869" s="13" t="s">
        <v>1939</v>
      </c>
      <c r="F1869" s="13" t="s">
        <v>70</v>
      </c>
      <c r="G1869" s="27" t="s">
        <v>54945</v>
      </c>
      <c r="H1869" s="13" t="s">
        <v>50</v>
      </c>
      <c r="I1869" s="13" t="s">
        <v>50</v>
      </c>
      <c r="J1869" s="12">
        <v>45509</v>
      </c>
      <c r="K1869" s="13" t="s">
        <v>50</v>
      </c>
      <c r="L1869" s="13" t="s">
        <v>52</v>
      </c>
      <c r="M1869" s="13" t="s">
        <v>5917</v>
      </c>
      <c r="N1869" s="13" t="s">
        <v>10677</v>
      </c>
      <c r="O1869" s="13" t="s">
        <v>18268</v>
      </c>
      <c r="P1869" s="11">
        <v>90492</v>
      </c>
      <c r="Q1869" s="13" t="s">
        <v>4181</v>
      </c>
      <c r="R1869" s="33" t="s">
        <v>18269</v>
      </c>
      <c r="S1869" s="30" t="s">
        <v>50</v>
      </c>
      <c r="T1869" s="13" t="s">
        <v>50</v>
      </c>
      <c r="U1869" s="13" t="s">
        <v>50</v>
      </c>
      <c r="V1869" s="13">
        <v>100000</v>
      </c>
      <c r="W1869" s="13" t="s">
        <v>60</v>
      </c>
      <c r="X1869" s="13">
        <v>100000</v>
      </c>
      <c r="Y1869" s="13" t="s">
        <v>50</v>
      </c>
      <c r="Z1869" s="13">
        <v>2</v>
      </c>
      <c r="AA1869" s="13" t="s">
        <v>50</v>
      </c>
      <c r="AB1869" s="13" t="s">
        <v>50</v>
      </c>
      <c r="AC1869" s="13" t="s">
        <v>50</v>
      </c>
      <c r="AD1869" s="13" t="s">
        <v>50</v>
      </c>
      <c r="AE1869" s="13" t="s">
        <v>50</v>
      </c>
      <c r="AF1869" s="13" t="s">
        <v>50</v>
      </c>
      <c r="AG1869" s="13" t="s">
        <v>50</v>
      </c>
      <c r="AH1869" s="13">
        <v>105000</v>
      </c>
      <c r="AI1869" s="13" t="s">
        <v>60</v>
      </c>
      <c r="AJ1869" s="13">
        <v>105000</v>
      </c>
      <c r="AK1869" s="13" t="s">
        <v>18270</v>
      </c>
      <c r="AL1869" s="13" t="s">
        <v>50</v>
      </c>
      <c r="AM1869" s="13" t="s">
        <v>18271</v>
      </c>
      <c r="AN1869" s="13" t="s">
        <v>253</v>
      </c>
      <c r="AO1869" s="13" t="s">
        <v>18272</v>
      </c>
      <c r="AP1869" s="13" t="s">
        <v>50</v>
      </c>
      <c r="AQ1869" s="21" t="s">
        <v>18273</v>
      </c>
      <c r="AR1869" s="13" t="s">
        <v>50</v>
      </c>
    </row>
    <row r="1870" spans="1:44" ht="15" thickBot="1">
      <c r="A1870" s="4" t="s">
        <v>18274</v>
      </c>
      <c r="B1870" s="7" t="s">
        <v>50</v>
      </c>
      <c r="C1870" s="6">
        <v>40179</v>
      </c>
      <c r="D1870" s="7" t="s">
        <v>45</v>
      </c>
      <c r="E1870" s="7" t="s">
        <v>46</v>
      </c>
      <c r="F1870" s="7" t="s">
        <v>70</v>
      </c>
      <c r="G1870" s="7" t="s">
        <v>50</v>
      </c>
      <c r="H1870" s="7" t="s">
        <v>50</v>
      </c>
      <c r="I1870" s="7" t="s">
        <v>50</v>
      </c>
      <c r="J1870" s="6">
        <v>45506</v>
      </c>
      <c r="K1870" s="7" t="s">
        <v>50</v>
      </c>
      <c r="L1870" s="7" t="s">
        <v>52</v>
      </c>
      <c r="M1870" s="7" t="s">
        <v>50</v>
      </c>
      <c r="N1870" s="7" t="s">
        <v>18275</v>
      </c>
      <c r="O1870" s="7" t="s">
        <v>18276</v>
      </c>
      <c r="P1870" s="5">
        <v>91975</v>
      </c>
      <c r="Q1870" s="7" t="s">
        <v>1024</v>
      </c>
      <c r="R1870" s="34" t="s">
        <v>18277</v>
      </c>
      <c r="S1870" s="31" t="s">
        <v>50</v>
      </c>
      <c r="T1870" s="7" t="s">
        <v>18278</v>
      </c>
      <c r="U1870" s="7" t="s">
        <v>50</v>
      </c>
      <c r="V1870" s="7">
        <v>10000</v>
      </c>
      <c r="W1870" s="7" t="s">
        <v>60</v>
      </c>
      <c r="X1870" s="7">
        <v>10000</v>
      </c>
      <c r="Y1870" s="7" t="s">
        <v>50</v>
      </c>
      <c r="Z1870" s="7">
        <v>2</v>
      </c>
      <c r="AA1870" s="7" t="s">
        <v>50</v>
      </c>
      <c r="AB1870" s="7" t="s">
        <v>50</v>
      </c>
      <c r="AC1870" s="7" t="s">
        <v>50</v>
      </c>
      <c r="AD1870" s="7" t="s">
        <v>50</v>
      </c>
      <c r="AE1870" s="7" t="s">
        <v>50</v>
      </c>
      <c r="AF1870" s="7" t="s">
        <v>50</v>
      </c>
      <c r="AG1870" s="7" t="s">
        <v>50</v>
      </c>
      <c r="AH1870" s="7">
        <v>190000</v>
      </c>
      <c r="AI1870" s="7" t="s">
        <v>60</v>
      </c>
      <c r="AJ1870" s="7">
        <v>190000</v>
      </c>
      <c r="AK1870" s="7" t="s">
        <v>18279</v>
      </c>
      <c r="AL1870" s="7" t="s">
        <v>50</v>
      </c>
      <c r="AM1870" s="7" t="s">
        <v>18280</v>
      </c>
      <c r="AN1870" s="7" t="s">
        <v>5485</v>
      </c>
      <c r="AO1870" s="7" t="s">
        <v>18281</v>
      </c>
      <c r="AP1870" s="22" t="s">
        <v>18282</v>
      </c>
      <c r="AQ1870" s="7" t="s">
        <v>50</v>
      </c>
      <c r="AR1870" s="7" t="s">
        <v>50</v>
      </c>
    </row>
    <row r="1871" spans="1:44" ht="15" thickBot="1">
      <c r="A1871" s="10" t="s">
        <v>18283</v>
      </c>
      <c r="B1871" s="13" t="s">
        <v>50</v>
      </c>
      <c r="C1871" s="12">
        <v>45337</v>
      </c>
      <c r="D1871" s="13" t="s">
        <v>45</v>
      </c>
      <c r="E1871" s="13" t="s">
        <v>46</v>
      </c>
      <c r="F1871" s="13" t="s">
        <v>70</v>
      </c>
      <c r="G1871" s="27" t="s">
        <v>54945</v>
      </c>
      <c r="H1871" s="13" t="s">
        <v>50</v>
      </c>
      <c r="I1871" s="13" t="s">
        <v>50</v>
      </c>
      <c r="J1871" s="12">
        <v>45506</v>
      </c>
      <c r="K1871" s="13" t="s">
        <v>50</v>
      </c>
      <c r="L1871" s="13" t="s">
        <v>1624</v>
      </c>
      <c r="M1871" s="13" t="s">
        <v>50</v>
      </c>
      <c r="N1871" s="13" t="s">
        <v>2653</v>
      </c>
      <c r="O1871" s="13" t="s">
        <v>18284</v>
      </c>
      <c r="P1871" s="11">
        <v>94310</v>
      </c>
      <c r="Q1871" s="13" t="s">
        <v>166</v>
      </c>
      <c r="R1871" s="30" t="s">
        <v>18285</v>
      </c>
      <c r="S1871" s="33" t="s">
        <v>18286</v>
      </c>
      <c r="T1871" s="13" t="s">
        <v>50</v>
      </c>
      <c r="U1871" s="13" t="s">
        <v>50</v>
      </c>
      <c r="V1871" s="13">
        <v>120000</v>
      </c>
      <c r="W1871" s="13" t="s">
        <v>1338</v>
      </c>
      <c r="X1871" s="13">
        <v>78096</v>
      </c>
      <c r="Y1871" s="13" t="s">
        <v>467</v>
      </c>
      <c r="Z1871" s="13">
        <v>1</v>
      </c>
      <c r="AA1871" s="13">
        <v>120000</v>
      </c>
      <c r="AB1871" s="13" t="s">
        <v>1338</v>
      </c>
      <c r="AC1871" s="13">
        <v>78096</v>
      </c>
      <c r="AD1871" s="13" t="s">
        <v>1624</v>
      </c>
      <c r="AE1871" s="13">
        <v>120000</v>
      </c>
      <c r="AF1871" s="13" t="s">
        <v>1338</v>
      </c>
      <c r="AG1871" s="13">
        <v>78096</v>
      </c>
      <c r="AH1871" s="13">
        <v>120000</v>
      </c>
      <c r="AI1871" s="13" t="s">
        <v>1338</v>
      </c>
      <c r="AJ1871" s="13">
        <v>78096</v>
      </c>
      <c r="AK1871" s="13" t="s">
        <v>17420</v>
      </c>
      <c r="AL1871" s="13" t="s">
        <v>50</v>
      </c>
      <c r="AM1871" s="13" t="s">
        <v>18287</v>
      </c>
      <c r="AN1871" s="13" t="s">
        <v>66</v>
      </c>
      <c r="AO1871" s="13" t="s">
        <v>18288</v>
      </c>
      <c r="AP1871" s="21" t="s">
        <v>18289</v>
      </c>
      <c r="AQ1871" s="13" t="s">
        <v>50</v>
      </c>
      <c r="AR1871" s="13" t="s">
        <v>50</v>
      </c>
    </row>
    <row r="1872" spans="1:44" ht="15" thickBot="1">
      <c r="A1872" s="4" t="s">
        <v>18290</v>
      </c>
      <c r="B1872" s="7" t="s">
        <v>50</v>
      </c>
      <c r="C1872" s="6">
        <v>45292</v>
      </c>
      <c r="D1872" s="7" t="s">
        <v>45</v>
      </c>
      <c r="E1872" s="7" t="s">
        <v>46</v>
      </c>
      <c r="F1872" s="7" t="s">
        <v>70</v>
      </c>
      <c r="G1872" s="7" t="s">
        <v>50</v>
      </c>
      <c r="H1872" s="7" t="s">
        <v>50</v>
      </c>
      <c r="I1872" s="7" t="s">
        <v>50</v>
      </c>
      <c r="J1872" s="6">
        <v>45513</v>
      </c>
      <c r="K1872" s="7" t="s">
        <v>50</v>
      </c>
      <c r="L1872" s="7" t="s">
        <v>467</v>
      </c>
      <c r="M1872" s="7" t="s">
        <v>18291</v>
      </c>
      <c r="N1872" s="7" t="s">
        <v>1559</v>
      </c>
      <c r="O1872" s="7" t="s">
        <v>18292</v>
      </c>
      <c r="P1872" s="5">
        <v>94637</v>
      </c>
      <c r="Q1872" s="7" t="s">
        <v>642</v>
      </c>
      <c r="R1872" s="34" t="s">
        <v>18293</v>
      </c>
      <c r="S1872" s="31" t="s">
        <v>50</v>
      </c>
      <c r="T1872" s="7" t="s">
        <v>18294</v>
      </c>
      <c r="U1872" s="7" t="s">
        <v>18295</v>
      </c>
      <c r="V1872" s="7">
        <v>455000</v>
      </c>
      <c r="W1872" s="7" t="s">
        <v>60</v>
      </c>
      <c r="X1872" s="7">
        <v>455000</v>
      </c>
      <c r="Y1872" s="7" t="s">
        <v>467</v>
      </c>
      <c r="Z1872" s="7">
        <v>1</v>
      </c>
      <c r="AA1872" s="7">
        <v>455000</v>
      </c>
      <c r="AB1872" s="7" t="s">
        <v>60</v>
      </c>
      <c r="AC1872" s="7">
        <v>455000</v>
      </c>
      <c r="AD1872" s="7" t="s">
        <v>467</v>
      </c>
      <c r="AE1872" s="7">
        <v>455000</v>
      </c>
      <c r="AF1872" s="7" t="s">
        <v>60</v>
      </c>
      <c r="AG1872" s="7">
        <v>455000</v>
      </c>
      <c r="AH1872" s="7">
        <v>455000</v>
      </c>
      <c r="AI1872" s="7" t="s">
        <v>60</v>
      </c>
      <c r="AJ1872" s="7">
        <v>455000</v>
      </c>
      <c r="AK1872" s="7" t="s">
        <v>50</v>
      </c>
      <c r="AL1872" s="7" t="s">
        <v>50</v>
      </c>
      <c r="AM1872" s="7" t="s">
        <v>18296</v>
      </c>
      <c r="AN1872" s="7" t="s">
        <v>66</v>
      </c>
      <c r="AO1872" s="7" t="s">
        <v>18297</v>
      </c>
      <c r="AP1872" s="7" t="s">
        <v>50</v>
      </c>
      <c r="AQ1872" s="22" t="s">
        <v>18298</v>
      </c>
      <c r="AR1872" s="7" t="s">
        <v>50</v>
      </c>
    </row>
    <row r="1873" spans="1:44" ht="15" thickBot="1">
      <c r="A1873" s="10" t="s">
        <v>18299</v>
      </c>
      <c r="B1873" s="13" t="s">
        <v>50</v>
      </c>
      <c r="C1873" s="12">
        <v>23377</v>
      </c>
      <c r="D1873" s="13" t="s">
        <v>45</v>
      </c>
      <c r="E1873" s="13" t="s">
        <v>50</v>
      </c>
      <c r="F1873" s="13" t="s">
        <v>70</v>
      </c>
      <c r="G1873" s="27" t="s">
        <v>54945</v>
      </c>
      <c r="H1873" s="13" t="s">
        <v>50</v>
      </c>
      <c r="I1873" s="13" t="s">
        <v>50</v>
      </c>
      <c r="J1873" s="12">
        <v>45512</v>
      </c>
      <c r="K1873" s="13" t="s">
        <v>50</v>
      </c>
      <c r="L1873" s="13" t="s">
        <v>131</v>
      </c>
      <c r="M1873" s="13" t="s">
        <v>18300</v>
      </c>
      <c r="N1873" s="13" t="s">
        <v>7997</v>
      </c>
      <c r="O1873" s="13" t="s">
        <v>18301</v>
      </c>
      <c r="P1873" s="11">
        <v>95237</v>
      </c>
      <c r="Q1873" s="13" t="s">
        <v>360</v>
      </c>
      <c r="R1873" s="30" t="s">
        <v>50</v>
      </c>
      <c r="S1873" s="33" t="s">
        <v>18302</v>
      </c>
      <c r="T1873" s="13" t="s">
        <v>18303</v>
      </c>
      <c r="U1873" s="13" t="s">
        <v>18304</v>
      </c>
      <c r="V1873" s="13">
        <v>1600000</v>
      </c>
      <c r="W1873" s="13" t="s">
        <v>209</v>
      </c>
      <c r="X1873" s="13">
        <v>1746401</v>
      </c>
      <c r="Y1873" s="13" t="s">
        <v>50</v>
      </c>
      <c r="Z1873" s="13">
        <v>1</v>
      </c>
      <c r="AA1873" s="13" t="s">
        <v>50</v>
      </c>
      <c r="AB1873" s="13" t="s">
        <v>50</v>
      </c>
      <c r="AC1873" s="13" t="s">
        <v>50</v>
      </c>
      <c r="AD1873" s="13" t="s">
        <v>50</v>
      </c>
      <c r="AE1873" s="13" t="s">
        <v>50</v>
      </c>
      <c r="AF1873" s="13" t="s">
        <v>50</v>
      </c>
      <c r="AG1873" s="13" t="s">
        <v>50</v>
      </c>
      <c r="AH1873" s="13">
        <v>1600000</v>
      </c>
      <c r="AI1873" s="13" t="s">
        <v>209</v>
      </c>
      <c r="AJ1873" s="13">
        <v>1746401</v>
      </c>
      <c r="AK1873" s="13" t="s">
        <v>18305</v>
      </c>
      <c r="AL1873" s="13" t="s">
        <v>50</v>
      </c>
      <c r="AM1873" s="13" t="s">
        <v>18306</v>
      </c>
      <c r="AN1873" s="13" t="s">
        <v>66</v>
      </c>
      <c r="AO1873" s="13" t="s">
        <v>50</v>
      </c>
      <c r="AP1873" s="13" t="s">
        <v>50</v>
      </c>
      <c r="AQ1873" s="21" t="s">
        <v>18307</v>
      </c>
      <c r="AR1873" s="13" t="s">
        <v>255</v>
      </c>
    </row>
    <row r="1874" spans="1:44" ht="15" thickBot="1">
      <c r="A1874" s="4" t="s">
        <v>18308</v>
      </c>
      <c r="B1874" s="7" t="s">
        <v>50</v>
      </c>
      <c r="C1874" s="6">
        <v>44927</v>
      </c>
      <c r="D1874" s="7" t="s">
        <v>45</v>
      </c>
      <c r="E1874" s="7" t="s">
        <v>46</v>
      </c>
      <c r="F1874" s="7" t="s">
        <v>70</v>
      </c>
      <c r="G1874" s="7" t="s">
        <v>114</v>
      </c>
      <c r="H1874" s="7" t="s">
        <v>50</v>
      </c>
      <c r="I1874" s="7" t="s">
        <v>50</v>
      </c>
      <c r="J1874" s="6">
        <v>45512</v>
      </c>
      <c r="K1874" s="7" t="s">
        <v>50</v>
      </c>
      <c r="L1874" s="7" t="s">
        <v>178</v>
      </c>
      <c r="M1874" s="7" t="s">
        <v>18309</v>
      </c>
      <c r="N1874" s="7" t="s">
        <v>18310</v>
      </c>
      <c r="O1874" s="7" t="s">
        <v>18311</v>
      </c>
      <c r="P1874" s="5">
        <v>95392</v>
      </c>
      <c r="Q1874" s="7" t="s">
        <v>1928</v>
      </c>
      <c r="R1874" s="34" t="s">
        <v>18312</v>
      </c>
      <c r="S1874" s="34" t="s">
        <v>18313</v>
      </c>
      <c r="T1874" s="7" t="s">
        <v>18314</v>
      </c>
      <c r="U1874" s="7" t="s">
        <v>50</v>
      </c>
      <c r="V1874" s="7" t="s">
        <v>50</v>
      </c>
      <c r="W1874" s="7" t="s">
        <v>50</v>
      </c>
      <c r="X1874" s="7" t="s">
        <v>50</v>
      </c>
      <c r="Y1874" s="7" t="s">
        <v>50</v>
      </c>
      <c r="Z1874" s="7">
        <v>1</v>
      </c>
      <c r="AA1874" s="7" t="s">
        <v>50</v>
      </c>
      <c r="AB1874" s="7" t="s">
        <v>50</v>
      </c>
      <c r="AC1874" s="7" t="s">
        <v>50</v>
      </c>
      <c r="AD1874" s="7" t="s">
        <v>178</v>
      </c>
      <c r="AE1874" s="7" t="s">
        <v>50</v>
      </c>
      <c r="AF1874" s="7" t="s">
        <v>50</v>
      </c>
      <c r="AG1874" s="7" t="s">
        <v>50</v>
      </c>
      <c r="AH1874" s="7" t="s">
        <v>50</v>
      </c>
      <c r="AI1874" s="7" t="s">
        <v>50</v>
      </c>
      <c r="AJ1874" s="7" t="s">
        <v>50</v>
      </c>
      <c r="AK1874" s="7" t="s">
        <v>7396</v>
      </c>
      <c r="AL1874" s="7" t="s">
        <v>50</v>
      </c>
      <c r="AM1874" s="7" t="s">
        <v>18315</v>
      </c>
      <c r="AN1874" s="7" t="s">
        <v>66</v>
      </c>
      <c r="AO1874" s="7" t="s">
        <v>18316</v>
      </c>
      <c r="AP1874" s="22" t="s">
        <v>18317</v>
      </c>
      <c r="AQ1874" s="7" t="s">
        <v>50</v>
      </c>
      <c r="AR1874" s="7" t="s">
        <v>50</v>
      </c>
    </row>
    <row r="1875" spans="1:44" ht="15" thickBot="1">
      <c r="A1875" s="10" t="s">
        <v>18318</v>
      </c>
      <c r="B1875" s="13">
        <v>78</v>
      </c>
      <c r="C1875" s="12">
        <v>43191</v>
      </c>
      <c r="D1875" s="13" t="s">
        <v>45</v>
      </c>
      <c r="E1875" s="13" t="s">
        <v>46</v>
      </c>
      <c r="F1875" s="13" t="s">
        <v>70</v>
      </c>
      <c r="G1875" s="27" t="s">
        <v>54945</v>
      </c>
      <c r="H1875" s="13" t="s">
        <v>50</v>
      </c>
      <c r="I1875" s="13" t="s">
        <v>50</v>
      </c>
      <c r="J1875" s="12">
        <v>45509</v>
      </c>
      <c r="K1875" s="13" t="s">
        <v>50</v>
      </c>
      <c r="L1875" s="13" t="s">
        <v>52</v>
      </c>
      <c r="M1875" s="13" t="s">
        <v>18319</v>
      </c>
      <c r="N1875" s="13" t="s">
        <v>9762</v>
      </c>
      <c r="O1875" s="13" t="s">
        <v>18320</v>
      </c>
      <c r="P1875" s="11">
        <v>96034</v>
      </c>
      <c r="Q1875" s="13" t="s">
        <v>135</v>
      </c>
      <c r="R1875" s="33" t="s">
        <v>18321</v>
      </c>
      <c r="S1875" s="33" t="s">
        <v>18322</v>
      </c>
      <c r="T1875" s="13" t="s">
        <v>18323</v>
      </c>
      <c r="U1875" s="13">
        <v>845545598</v>
      </c>
      <c r="V1875" s="13">
        <v>10000</v>
      </c>
      <c r="W1875" s="13" t="s">
        <v>209</v>
      </c>
      <c r="X1875" s="13">
        <v>10908</v>
      </c>
      <c r="Y1875" s="13" t="s">
        <v>50</v>
      </c>
      <c r="Z1875" s="13">
        <v>2</v>
      </c>
      <c r="AA1875" s="13" t="s">
        <v>50</v>
      </c>
      <c r="AB1875" s="13" t="s">
        <v>50</v>
      </c>
      <c r="AC1875" s="13" t="s">
        <v>50</v>
      </c>
      <c r="AD1875" s="13" t="s">
        <v>178</v>
      </c>
      <c r="AE1875" s="13" t="s">
        <v>50</v>
      </c>
      <c r="AF1875" s="13" t="s">
        <v>50</v>
      </c>
      <c r="AG1875" s="13" t="s">
        <v>50</v>
      </c>
      <c r="AH1875" s="13">
        <v>10000</v>
      </c>
      <c r="AI1875" s="13" t="s">
        <v>209</v>
      </c>
      <c r="AJ1875" s="13">
        <v>10908</v>
      </c>
      <c r="AK1875" s="13" t="s">
        <v>18324</v>
      </c>
      <c r="AL1875" s="13" t="s">
        <v>50</v>
      </c>
      <c r="AM1875" s="13" t="s">
        <v>18325</v>
      </c>
      <c r="AN1875" s="13" t="s">
        <v>66</v>
      </c>
      <c r="AO1875" s="13" t="s">
        <v>18323</v>
      </c>
      <c r="AP1875" s="14" t="s">
        <v>18326</v>
      </c>
      <c r="AQ1875" s="13" t="s">
        <v>50</v>
      </c>
      <c r="AR1875" s="13" t="s">
        <v>50</v>
      </c>
    </row>
    <row r="1876" spans="1:44" ht="15" thickBot="1">
      <c r="A1876" s="4" t="s">
        <v>18327</v>
      </c>
      <c r="B1876" s="5">
        <v>3530</v>
      </c>
      <c r="C1876" s="6">
        <v>26299</v>
      </c>
      <c r="D1876" s="7" t="s">
        <v>45</v>
      </c>
      <c r="E1876" s="7" t="s">
        <v>46</v>
      </c>
      <c r="F1876" s="7" t="s">
        <v>70</v>
      </c>
      <c r="G1876" s="7" t="s">
        <v>114</v>
      </c>
      <c r="H1876" s="7" t="s">
        <v>328</v>
      </c>
      <c r="I1876" s="7" t="s">
        <v>50</v>
      </c>
      <c r="J1876" s="6">
        <v>45506</v>
      </c>
      <c r="K1876" s="7" t="s">
        <v>116</v>
      </c>
      <c r="L1876" s="7" t="s">
        <v>52</v>
      </c>
      <c r="M1876" s="7" t="s">
        <v>50</v>
      </c>
      <c r="N1876" s="7" t="s">
        <v>432</v>
      </c>
      <c r="O1876" s="7" t="s">
        <v>18328</v>
      </c>
      <c r="P1876" s="5">
        <v>96121</v>
      </c>
      <c r="Q1876" s="7" t="s">
        <v>434</v>
      </c>
      <c r="R1876" s="34" t="s">
        <v>18329</v>
      </c>
      <c r="S1876" s="34" t="s">
        <v>18330</v>
      </c>
      <c r="T1876" s="7" t="s">
        <v>18331</v>
      </c>
      <c r="U1876" s="7">
        <v>3129228485</v>
      </c>
      <c r="V1876" s="7">
        <v>5000</v>
      </c>
      <c r="W1876" s="7" t="s">
        <v>60</v>
      </c>
      <c r="X1876" s="7">
        <v>5000</v>
      </c>
      <c r="Y1876" s="7" t="s">
        <v>50</v>
      </c>
      <c r="Z1876" s="7">
        <v>2</v>
      </c>
      <c r="AA1876" s="7" t="s">
        <v>50</v>
      </c>
      <c r="AB1876" s="7" t="s">
        <v>50</v>
      </c>
      <c r="AC1876" s="7" t="s">
        <v>50</v>
      </c>
      <c r="AD1876" s="7" t="s">
        <v>50</v>
      </c>
      <c r="AE1876" s="7" t="s">
        <v>50</v>
      </c>
      <c r="AF1876" s="7" t="s">
        <v>50</v>
      </c>
      <c r="AG1876" s="7" t="s">
        <v>50</v>
      </c>
      <c r="AH1876" s="7">
        <v>8000</v>
      </c>
      <c r="AI1876" s="7" t="s">
        <v>60</v>
      </c>
      <c r="AJ1876" s="7">
        <v>8000</v>
      </c>
      <c r="AK1876" s="7" t="s">
        <v>18166</v>
      </c>
      <c r="AL1876" s="7" t="s">
        <v>50</v>
      </c>
      <c r="AM1876" s="7" t="s">
        <v>18332</v>
      </c>
      <c r="AN1876" s="7" t="s">
        <v>66</v>
      </c>
      <c r="AO1876" s="7" t="s">
        <v>18333</v>
      </c>
      <c r="AP1876" s="8" t="s">
        <v>18334</v>
      </c>
      <c r="AQ1876" s="7" t="s">
        <v>50</v>
      </c>
      <c r="AR1876" s="7" t="s">
        <v>50</v>
      </c>
    </row>
    <row r="1877" spans="1:44" ht="15" thickBot="1">
      <c r="A1877" s="10" t="s">
        <v>18335</v>
      </c>
      <c r="B1877" s="13" t="s">
        <v>50</v>
      </c>
      <c r="C1877" s="12">
        <v>44927</v>
      </c>
      <c r="D1877" s="13" t="s">
        <v>45</v>
      </c>
      <c r="E1877" s="13" t="s">
        <v>46</v>
      </c>
      <c r="F1877" s="13" t="s">
        <v>70</v>
      </c>
      <c r="G1877" s="27" t="s">
        <v>54945</v>
      </c>
      <c r="H1877" s="13" t="s">
        <v>50</v>
      </c>
      <c r="I1877" s="13" t="s">
        <v>50</v>
      </c>
      <c r="J1877" s="12">
        <v>45506</v>
      </c>
      <c r="K1877" s="13" t="s">
        <v>50</v>
      </c>
      <c r="L1877" s="13" t="s">
        <v>1624</v>
      </c>
      <c r="M1877" s="13" t="s">
        <v>50</v>
      </c>
      <c r="N1877" s="13" t="s">
        <v>18336</v>
      </c>
      <c r="O1877" s="13" t="s">
        <v>18337</v>
      </c>
      <c r="P1877" s="11">
        <v>98326</v>
      </c>
      <c r="Q1877" s="13" t="s">
        <v>1334</v>
      </c>
      <c r="R1877" s="33" t="s">
        <v>18338</v>
      </c>
      <c r="S1877" s="33" t="s">
        <v>18339</v>
      </c>
      <c r="T1877" s="13" t="s">
        <v>50</v>
      </c>
      <c r="U1877" s="13" t="s">
        <v>50</v>
      </c>
      <c r="V1877" s="13">
        <v>120000</v>
      </c>
      <c r="W1877" s="13" t="s">
        <v>1338</v>
      </c>
      <c r="X1877" s="13">
        <v>78096</v>
      </c>
      <c r="Y1877" s="13" t="s">
        <v>467</v>
      </c>
      <c r="Z1877" s="13">
        <v>1</v>
      </c>
      <c r="AA1877" s="13">
        <v>120000</v>
      </c>
      <c r="AB1877" s="13" t="s">
        <v>1338</v>
      </c>
      <c r="AC1877" s="13">
        <v>78096</v>
      </c>
      <c r="AD1877" s="13" t="s">
        <v>1624</v>
      </c>
      <c r="AE1877" s="13">
        <v>120000</v>
      </c>
      <c r="AF1877" s="13" t="s">
        <v>1338</v>
      </c>
      <c r="AG1877" s="13">
        <v>78096</v>
      </c>
      <c r="AH1877" s="13">
        <v>120000</v>
      </c>
      <c r="AI1877" s="13" t="s">
        <v>1338</v>
      </c>
      <c r="AJ1877" s="13">
        <v>78096</v>
      </c>
      <c r="AK1877" s="13" t="s">
        <v>17420</v>
      </c>
      <c r="AL1877" s="13" t="s">
        <v>50</v>
      </c>
      <c r="AM1877" s="13" t="s">
        <v>18340</v>
      </c>
      <c r="AN1877" s="13" t="s">
        <v>66</v>
      </c>
      <c r="AO1877" s="13" t="s">
        <v>18341</v>
      </c>
      <c r="AP1877" s="21" t="s">
        <v>18342</v>
      </c>
      <c r="AQ1877" s="13" t="s">
        <v>50</v>
      </c>
      <c r="AR1877" s="13" t="s">
        <v>50</v>
      </c>
    </row>
    <row r="1878" spans="1:44" ht="15" thickBot="1">
      <c r="A1878" s="4" t="s">
        <v>18343</v>
      </c>
      <c r="B1878" s="7" t="s">
        <v>50</v>
      </c>
      <c r="C1878" s="6">
        <v>27395</v>
      </c>
      <c r="D1878" s="7" t="s">
        <v>45</v>
      </c>
      <c r="E1878" s="7" t="s">
        <v>46</v>
      </c>
      <c r="F1878" s="7" t="s">
        <v>70</v>
      </c>
      <c r="G1878" s="7" t="s">
        <v>114</v>
      </c>
      <c r="H1878" s="7" t="s">
        <v>10180</v>
      </c>
      <c r="I1878" s="7" t="s">
        <v>50</v>
      </c>
      <c r="J1878" s="6">
        <v>45509</v>
      </c>
      <c r="K1878" s="7" t="s">
        <v>191</v>
      </c>
      <c r="L1878" s="7" t="s">
        <v>52</v>
      </c>
      <c r="M1878" s="7" t="s">
        <v>18344</v>
      </c>
      <c r="N1878" s="7" t="s">
        <v>18345</v>
      </c>
      <c r="O1878" s="7" t="s">
        <v>18346</v>
      </c>
      <c r="P1878" s="5">
        <v>98481</v>
      </c>
      <c r="Q1878" s="7" t="s">
        <v>434</v>
      </c>
      <c r="R1878" s="34" t="s">
        <v>18347</v>
      </c>
      <c r="S1878" s="34" t="s">
        <v>18348</v>
      </c>
      <c r="T1878" s="7" t="s">
        <v>18349</v>
      </c>
      <c r="U1878" s="7">
        <v>8472558060</v>
      </c>
      <c r="V1878" s="7" t="s">
        <v>50</v>
      </c>
      <c r="W1878" s="7" t="s">
        <v>50</v>
      </c>
      <c r="X1878" s="7" t="s">
        <v>50</v>
      </c>
      <c r="Y1878" s="7" t="s">
        <v>50</v>
      </c>
      <c r="Z1878" s="7">
        <v>3</v>
      </c>
      <c r="AA1878" s="7" t="s">
        <v>50</v>
      </c>
      <c r="AB1878" s="7" t="s">
        <v>50</v>
      </c>
      <c r="AC1878" s="7" t="s">
        <v>50</v>
      </c>
      <c r="AD1878" s="7" t="s">
        <v>50</v>
      </c>
      <c r="AE1878" s="7" t="s">
        <v>50</v>
      </c>
      <c r="AF1878" s="7" t="s">
        <v>50</v>
      </c>
      <c r="AG1878" s="7" t="s">
        <v>50</v>
      </c>
      <c r="AH1878" s="7">
        <v>12500</v>
      </c>
      <c r="AI1878" s="7" t="s">
        <v>60</v>
      </c>
      <c r="AJ1878" s="7">
        <v>12500</v>
      </c>
      <c r="AK1878" s="7" t="s">
        <v>18350</v>
      </c>
      <c r="AL1878" s="7" t="s">
        <v>50</v>
      </c>
      <c r="AM1878" s="7" t="s">
        <v>18351</v>
      </c>
      <c r="AN1878" s="7" t="s">
        <v>5485</v>
      </c>
      <c r="AO1878" s="7" t="s">
        <v>18352</v>
      </c>
      <c r="AP1878" s="22" t="s">
        <v>18353</v>
      </c>
      <c r="AQ1878" s="7" t="s">
        <v>50</v>
      </c>
      <c r="AR1878" s="7" t="s">
        <v>50</v>
      </c>
    </row>
    <row r="1879" spans="1:44" ht="15" thickBot="1">
      <c r="A1879" s="10" t="s">
        <v>18354</v>
      </c>
      <c r="B1879" s="13" t="s">
        <v>50</v>
      </c>
      <c r="C1879" s="13" t="s">
        <v>50</v>
      </c>
      <c r="D1879" s="13" t="s">
        <v>45</v>
      </c>
      <c r="E1879" s="13" t="s">
        <v>46</v>
      </c>
      <c r="F1879" s="13" t="s">
        <v>70</v>
      </c>
      <c r="G1879" s="27" t="s">
        <v>54945</v>
      </c>
      <c r="H1879" s="13" t="s">
        <v>50</v>
      </c>
      <c r="I1879" s="13" t="s">
        <v>50</v>
      </c>
      <c r="J1879" s="12">
        <v>45505</v>
      </c>
      <c r="K1879" s="13" t="s">
        <v>50</v>
      </c>
      <c r="L1879" s="13" t="s">
        <v>52</v>
      </c>
      <c r="M1879" s="13" t="s">
        <v>4250</v>
      </c>
      <c r="N1879" s="13" t="s">
        <v>18355</v>
      </c>
      <c r="O1879" s="13" t="s">
        <v>18356</v>
      </c>
      <c r="P1879" s="11">
        <v>98704</v>
      </c>
      <c r="Q1879" s="13" t="s">
        <v>1024</v>
      </c>
      <c r="R1879" s="33" t="s">
        <v>18357</v>
      </c>
      <c r="S1879" s="33" t="s">
        <v>18358</v>
      </c>
      <c r="T1879" s="13" t="s">
        <v>50</v>
      </c>
      <c r="U1879" s="13" t="s">
        <v>50</v>
      </c>
      <c r="V1879" s="13">
        <v>50000</v>
      </c>
      <c r="W1879" s="13" t="s">
        <v>60</v>
      </c>
      <c r="X1879" s="13">
        <v>50000</v>
      </c>
      <c r="Y1879" s="13" t="s">
        <v>50</v>
      </c>
      <c r="Z1879" s="13">
        <v>1</v>
      </c>
      <c r="AA1879" s="13" t="s">
        <v>50</v>
      </c>
      <c r="AB1879" s="13" t="s">
        <v>50</v>
      </c>
      <c r="AC1879" s="13" t="s">
        <v>50</v>
      </c>
      <c r="AD1879" s="13" t="s">
        <v>50</v>
      </c>
      <c r="AE1879" s="13" t="s">
        <v>50</v>
      </c>
      <c r="AF1879" s="13" t="s">
        <v>50</v>
      </c>
      <c r="AG1879" s="13" t="s">
        <v>50</v>
      </c>
      <c r="AH1879" s="13">
        <v>50000</v>
      </c>
      <c r="AI1879" s="13" t="s">
        <v>60</v>
      </c>
      <c r="AJ1879" s="13">
        <v>50000</v>
      </c>
      <c r="AK1879" s="13" t="s">
        <v>18359</v>
      </c>
      <c r="AL1879" s="13" t="s">
        <v>50</v>
      </c>
      <c r="AM1879" s="13" t="s">
        <v>18360</v>
      </c>
      <c r="AN1879" s="13" t="s">
        <v>66</v>
      </c>
      <c r="AO1879" s="13" t="s">
        <v>18361</v>
      </c>
      <c r="AP1879" s="14" t="s">
        <v>18362</v>
      </c>
      <c r="AQ1879" s="13" t="s">
        <v>50</v>
      </c>
      <c r="AR1879" s="13" t="s">
        <v>50</v>
      </c>
    </row>
    <row r="1880" spans="1:44" ht="15" thickBot="1">
      <c r="A1880" s="4" t="s">
        <v>18363</v>
      </c>
      <c r="B1880" s="7" t="s">
        <v>50</v>
      </c>
      <c r="C1880" s="6">
        <v>44562</v>
      </c>
      <c r="D1880" s="7" t="s">
        <v>45</v>
      </c>
      <c r="E1880" s="7" t="s">
        <v>46</v>
      </c>
      <c r="F1880" s="7" t="s">
        <v>70</v>
      </c>
      <c r="G1880" s="26" t="s">
        <v>54946</v>
      </c>
      <c r="H1880" s="7" t="s">
        <v>50</v>
      </c>
      <c r="I1880" s="7" t="s">
        <v>50</v>
      </c>
      <c r="J1880" s="6">
        <v>45511</v>
      </c>
      <c r="K1880" s="7" t="s">
        <v>50</v>
      </c>
      <c r="L1880" s="7" t="s">
        <v>467</v>
      </c>
      <c r="M1880" s="7" t="s">
        <v>18364</v>
      </c>
      <c r="N1880" s="7" t="s">
        <v>13015</v>
      </c>
      <c r="O1880" s="7" t="s">
        <v>18365</v>
      </c>
      <c r="P1880" s="5">
        <v>98708</v>
      </c>
      <c r="Q1880" s="7" t="s">
        <v>56</v>
      </c>
      <c r="R1880" s="34" t="s">
        <v>18366</v>
      </c>
      <c r="S1880" s="34" t="s">
        <v>18367</v>
      </c>
      <c r="T1880" s="7" t="s">
        <v>18368</v>
      </c>
      <c r="U1880" s="7" t="s">
        <v>50</v>
      </c>
      <c r="V1880" s="7" t="s">
        <v>50</v>
      </c>
      <c r="W1880" s="7" t="s">
        <v>50</v>
      </c>
      <c r="X1880" s="7" t="s">
        <v>50</v>
      </c>
      <c r="Y1880" s="7" t="s">
        <v>467</v>
      </c>
      <c r="Z1880" s="7">
        <v>2</v>
      </c>
      <c r="AA1880" s="7" t="s">
        <v>50</v>
      </c>
      <c r="AB1880" s="7" t="s">
        <v>50</v>
      </c>
      <c r="AC1880" s="7" t="s">
        <v>50</v>
      </c>
      <c r="AD1880" s="7" t="s">
        <v>467</v>
      </c>
      <c r="AE1880" s="7" t="s">
        <v>50</v>
      </c>
      <c r="AF1880" s="7" t="s">
        <v>50</v>
      </c>
      <c r="AG1880" s="7" t="s">
        <v>50</v>
      </c>
      <c r="AH1880" s="7" t="s">
        <v>50</v>
      </c>
      <c r="AI1880" s="7" t="s">
        <v>50</v>
      </c>
      <c r="AJ1880" s="7" t="s">
        <v>50</v>
      </c>
      <c r="AK1880" s="7" t="s">
        <v>18369</v>
      </c>
      <c r="AL1880" s="7" t="s">
        <v>50</v>
      </c>
      <c r="AM1880" s="7" t="s">
        <v>18370</v>
      </c>
      <c r="AN1880" s="7" t="s">
        <v>66</v>
      </c>
      <c r="AO1880" s="7" t="s">
        <v>18371</v>
      </c>
      <c r="AP1880" s="22" t="s">
        <v>18372</v>
      </c>
      <c r="AQ1880" s="7" t="s">
        <v>50</v>
      </c>
      <c r="AR1880" s="7" t="s">
        <v>50</v>
      </c>
    </row>
    <row r="1881" spans="1:44" ht="15" thickBot="1">
      <c r="A1881" s="10" t="s">
        <v>18373</v>
      </c>
      <c r="B1881" s="13" t="s">
        <v>50</v>
      </c>
      <c r="C1881" s="12">
        <v>44927</v>
      </c>
      <c r="D1881" s="13" t="s">
        <v>45</v>
      </c>
      <c r="E1881" s="13" t="s">
        <v>46</v>
      </c>
      <c r="F1881" s="13" t="s">
        <v>70</v>
      </c>
      <c r="G1881" s="27" t="s">
        <v>54945</v>
      </c>
      <c r="H1881" s="13" t="s">
        <v>50</v>
      </c>
      <c r="I1881" s="13" t="s">
        <v>50</v>
      </c>
      <c r="J1881" s="12">
        <v>45505</v>
      </c>
      <c r="K1881" s="13" t="s">
        <v>50</v>
      </c>
      <c r="L1881" s="13" t="s">
        <v>52</v>
      </c>
      <c r="M1881" s="13" t="s">
        <v>18374</v>
      </c>
      <c r="N1881" s="13" t="s">
        <v>18375</v>
      </c>
      <c r="O1881" s="13" t="s">
        <v>18376</v>
      </c>
      <c r="P1881" s="11">
        <v>100047</v>
      </c>
      <c r="Q1881" s="13" t="s">
        <v>642</v>
      </c>
      <c r="R1881" s="33" t="s">
        <v>18377</v>
      </c>
      <c r="S1881" s="33" t="s">
        <v>18378</v>
      </c>
      <c r="T1881" s="13" t="s">
        <v>50</v>
      </c>
      <c r="U1881" s="13" t="s">
        <v>50</v>
      </c>
      <c r="V1881" s="13">
        <v>50000</v>
      </c>
      <c r="W1881" s="13" t="s">
        <v>60</v>
      </c>
      <c r="X1881" s="13">
        <v>50000</v>
      </c>
      <c r="Y1881" s="13" t="s">
        <v>50</v>
      </c>
      <c r="Z1881" s="13">
        <v>1</v>
      </c>
      <c r="AA1881" s="13" t="s">
        <v>50</v>
      </c>
      <c r="AB1881" s="13" t="s">
        <v>50</v>
      </c>
      <c r="AC1881" s="13" t="s">
        <v>50</v>
      </c>
      <c r="AD1881" s="13" t="s">
        <v>50</v>
      </c>
      <c r="AE1881" s="13" t="s">
        <v>50</v>
      </c>
      <c r="AF1881" s="13" t="s">
        <v>50</v>
      </c>
      <c r="AG1881" s="13" t="s">
        <v>50</v>
      </c>
      <c r="AH1881" s="13">
        <v>50000</v>
      </c>
      <c r="AI1881" s="13" t="s">
        <v>60</v>
      </c>
      <c r="AJ1881" s="13">
        <v>50000</v>
      </c>
      <c r="AK1881" s="13" t="s">
        <v>18359</v>
      </c>
      <c r="AL1881" s="13" t="s">
        <v>50</v>
      </c>
      <c r="AM1881" s="13" t="s">
        <v>18379</v>
      </c>
      <c r="AN1881" s="13" t="s">
        <v>66</v>
      </c>
      <c r="AO1881" s="13" t="s">
        <v>18380</v>
      </c>
      <c r="AP1881" s="14" t="s">
        <v>18381</v>
      </c>
      <c r="AQ1881" s="13" t="s">
        <v>50</v>
      </c>
      <c r="AR1881" s="13" t="s">
        <v>50</v>
      </c>
    </row>
    <row r="1882" spans="1:44" ht="15" thickBot="1">
      <c r="A1882" s="4" t="s">
        <v>18382</v>
      </c>
      <c r="B1882" s="7" t="s">
        <v>50</v>
      </c>
      <c r="C1882" s="7" t="s">
        <v>50</v>
      </c>
      <c r="D1882" s="7" t="s">
        <v>45</v>
      </c>
      <c r="E1882" s="7" t="s">
        <v>46</v>
      </c>
      <c r="F1882" s="7" t="s">
        <v>70</v>
      </c>
      <c r="G1882" s="27" t="s">
        <v>54945</v>
      </c>
      <c r="H1882" s="7" t="s">
        <v>50</v>
      </c>
      <c r="I1882" s="7" t="s">
        <v>50</v>
      </c>
      <c r="J1882" s="6">
        <v>45505</v>
      </c>
      <c r="K1882" s="7" t="s">
        <v>50</v>
      </c>
      <c r="L1882" s="7" t="s">
        <v>52</v>
      </c>
      <c r="M1882" s="7" t="s">
        <v>18383</v>
      </c>
      <c r="N1882" s="7" t="s">
        <v>18384</v>
      </c>
      <c r="O1882" s="7" t="s">
        <v>18385</v>
      </c>
      <c r="P1882" s="5">
        <v>101211</v>
      </c>
      <c r="Q1882" s="7" t="s">
        <v>630</v>
      </c>
      <c r="R1882" s="34" t="s">
        <v>18386</v>
      </c>
      <c r="S1882" s="34" t="s">
        <v>18387</v>
      </c>
      <c r="T1882" s="7" t="s">
        <v>18388</v>
      </c>
      <c r="U1882" s="7" t="s">
        <v>18389</v>
      </c>
      <c r="V1882" s="7">
        <v>50000</v>
      </c>
      <c r="W1882" s="7" t="s">
        <v>60</v>
      </c>
      <c r="X1882" s="7">
        <v>50000</v>
      </c>
      <c r="Y1882" s="7" t="s">
        <v>50</v>
      </c>
      <c r="Z1882" s="7">
        <v>1</v>
      </c>
      <c r="AA1882" s="7" t="s">
        <v>50</v>
      </c>
      <c r="AB1882" s="7" t="s">
        <v>50</v>
      </c>
      <c r="AC1882" s="7" t="s">
        <v>50</v>
      </c>
      <c r="AD1882" s="7" t="s">
        <v>50</v>
      </c>
      <c r="AE1882" s="7" t="s">
        <v>50</v>
      </c>
      <c r="AF1882" s="7" t="s">
        <v>50</v>
      </c>
      <c r="AG1882" s="7" t="s">
        <v>50</v>
      </c>
      <c r="AH1882" s="7">
        <v>50000</v>
      </c>
      <c r="AI1882" s="7" t="s">
        <v>60</v>
      </c>
      <c r="AJ1882" s="7">
        <v>50000</v>
      </c>
      <c r="AK1882" s="7" t="s">
        <v>18359</v>
      </c>
      <c r="AL1882" s="7" t="s">
        <v>50</v>
      </c>
      <c r="AM1882" s="7" t="s">
        <v>18390</v>
      </c>
      <c r="AN1882" s="7" t="s">
        <v>66</v>
      </c>
      <c r="AO1882" s="7" t="s">
        <v>18391</v>
      </c>
      <c r="AP1882" s="22" t="s">
        <v>18392</v>
      </c>
      <c r="AQ1882" s="22" t="s">
        <v>18393</v>
      </c>
      <c r="AR1882" s="7" t="s">
        <v>50</v>
      </c>
    </row>
    <row r="1883" spans="1:44" ht="15" thickBot="1">
      <c r="A1883" s="10" t="s">
        <v>18394</v>
      </c>
      <c r="B1883" s="13" t="s">
        <v>50</v>
      </c>
      <c r="C1883" s="12">
        <v>44248</v>
      </c>
      <c r="D1883" s="13" t="s">
        <v>45</v>
      </c>
      <c r="E1883" s="13" t="s">
        <v>46</v>
      </c>
      <c r="F1883" s="13" t="s">
        <v>70</v>
      </c>
      <c r="G1883" s="26" t="s">
        <v>54946</v>
      </c>
      <c r="H1883" s="13" t="s">
        <v>50</v>
      </c>
      <c r="I1883" s="13" t="s">
        <v>50</v>
      </c>
      <c r="J1883" s="12">
        <v>45505</v>
      </c>
      <c r="K1883" s="13" t="s">
        <v>50</v>
      </c>
      <c r="L1883" s="13" t="s">
        <v>1624</v>
      </c>
      <c r="M1883" s="13" t="s">
        <v>9175</v>
      </c>
      <c r="N1883" s="13" t="s">
        <v>18395</v>
      </c>
      <c r="O1883" s="13" t="s">
        <v>18396</v>
      </c>
      <c r="P1883" s="11">
        <v>102268</v>
      </c>
      <c r="Q1883" s="13" t="s">
        <v>18397</v>
      </c>
      <c r="R1883" s="33" t="s">
        <v>18398</v>
      </c>
      <c r="S1883" s="33" t="s">
        <v>18399</v>
      </c>
      <c r="T1883" s="13" t="s">
        <v>18400</v>
      </c>
      <c r="U1883" s="13">
        <v>212600788895</v>
      </c>
      <c r="V1883" s="13">
        <v>50000</v>
      </c>
      <c r="W1883" s="13" t="s">
        <v>60</v>
      </c>
      <c r="X1883" s="13">
        <v>50000</v>
      </c>
      <c r="Y1883" s="13" t="s">
        <v>467</v>
      </c>
      <c r="Z1883" s="13">
        <v>2</v>
      </c>
      <c r="AA1883" s="13">
        <v>50000</v>
      </c>
      <c r="AB1883" s="13" t="s">
        <v>60</v>
      </c>
      <c r="AC1883" s="13">
        <v>50000</v>
      </c>
      <c r="AD1883" s="13" t="s">
        <v>1624</v>
      </c>
      <c r="AE1883" s="13">
        <v>150000</v>
      </c>
      <c r="AF1883" s="13" t="s">
        <v>60</v>
      </c>
      <c r="AG1883" s="13">
        <v>150000</v>
      </c>
      <c r="AH1883" s="13">
        <v>150000</v>
      </c>
      <c r="AI1883" s="13" t="s">
        <v>60</v>
      </c>
      <c r="AJ1883" s="13">
        <v>150000</v>
      </c>
      <c r="AK1883" s="13" t="s">
        <v>50</v>
      </c>
      <c r="AL1883" s="13" t="s">
        <v>50</v>
      </c>
      <c r="AM1883" s="13" t="s">
        <v>18401</v>
      </c>
      <c r="AN1883" s="13" t="s">
        <v>66</v>
      </c>
      <c r="AO1883" s="13" t="s">
        <v>18402</v>
      </c>
      <c r="AP1883" s="21" t="s">
        <v>18403</v>
      </c>
      <c r="AQ1883" s="13" t="s">
        <v>50</v>
      </c>
      <c r="AR1883" s="13" t="s">
        <v>50</v>
      </c>
    </row>
    <row r="1884" spans="1:44" ht="15" thickBot="1">
      <c r="A1884" s="4" t="s">
        <v>18404</v>
      </c>
      <c r="B1884" s="7" t="s">
        <v>50</v>
      </c>
      <c r="C1884" s="6">
        <v>45505</v>
      </c>
      <c r="D1884" s="7" t="s">
        <v>45</v>
      </c>
      <c r="E1884" s="7" t="s">
        <v>50</v>
      </c>
      <c r="F1884" s="7" t="s">
        <v>70</v>
      </c>
      <c r="G1884" s="27" t="s">
        <v>54945</v>
      </c>
      <c r="H1884" s="7" t="s">
        <v>50</v>
      </c>
      <c r="I1884" s="7" t="s">
        <v>50</v>
      </c>
      <c r="J1884" s="6">
        <v>45512</v>
      </c>
      <c r="K1884" s="7" t="s">
        <v>50</v>
      </c>
      <c r="L1884" s="7" t="s">
        <v>1624</v>
      </c>
      <c r="M1884" s="7" t="s">
        <v>50</v>
      </c>
      <c r="N1884" s="7" t="s">
        <v>2808</v>
      </c>
      <c r="O1884" s="7" t="s">
        <v>18405</v>
      </c>
      <c r="P1884" s="5">
        <v>104057</v>
      </c>
      <c r="Q1884" s="7" t="s">
        <v>245</v>
      </c>
      <c r="R1884" s="34" t="s">
        <v>18406</v>
      </c>
      <c r="S1884" s="34" t="s">
        <v>18407</v>
      </c>
      <c r="T1884" s="7" t="s">
        <v>18408</v>
      </c>
      <c r="U1884" s="7" t="s">
        <v>50</v>
      </c>
      <c r="V1884" s="7">
        <v>10000</v>
      </c>
      <c r="W1884" s="7" t="s">
        <v>60</v>
      </c>
      <c r="X1884" s="7">
        <v>10000</v>
      </c>
      <c r="Y1884" s="7" t="s">
        <v>467</v>
      </c>
      <c r="Z1884" s="7">
        <v>1</v>
      </c>
      <c r="AA1884" s="7">
        <v>10000</v>
      </c>
      <c r="AB1884" s="7" t="s">
        <v>60</v>
      </c>
      <c r="AC1884" s="7">
        <v>10000</v>
      </c>
      <c r="AD1884" s="7" t="s">
        <v>1624</v>
      </c>
      <c r="AE1884" s="7">
        <v>10000</v>
      </c>
      <c r="AF1884" s="7" t="s">
        <v>60</v>
      </c>
      <c r="AG1884" s="7">
        <v>10000</v>
      </c>
      <c r="AH1884" s="7">
        <v>10000</v>
      </c>
      <c r="AI1884" s="7" t="s">
        <v>60</v>
      </c>
      <c r="AJ1884" s="7">
        <v>10000</v>
      </c>
      <c r="AK1884" s="7" t="s">
        <v>50</v>
      </c>
      <c r="AL1884" s="7" t="s">
        <v>50</v>
      </c>
      <c r="AM1884" s="7" t="s">
        <v>18409</v>
      </c>
      <c r="AN1884" s="7" t="s">
        <v>993</v>
      </c>
      <c r="AO1884" s="7" t="s">
        <v>18410</v>
      </c>
      <c r="AP1884" s="22" t="s">
        <v>18411</v>
      </c>
      <c r="AQ1884" s="22" t="s">
        <v>18412</v>
      </c>
      <c r="AR1884" s="7" t="s">
        <v>50</v>
      </c>
    </row>
    <row r="1885" spans="1:44" ht="15" thickBot="1">
      <c r="A1885" s="10" t="s">
        <v>18413</v>
      </c>
      <c r="B1885" s="13">
        <v>14</v>
      </c>
      <c r="C1885" s="12">
        <v>44682</v>
      </c>
      <c r="D1885" s="13" t="s">
        <v>45</v>
      </c>
      <c r="E1885" s="13" t="s">
        <v>46</v>
      </c>
      <c r="F1885" s="13" t="s">
        <v>70</v>
      </c>
      <c r="G1885" s="27" t="s">
        <v>54945</v>
      </c>
      <c r="H1885" s="13" t="s">
        <v>13387</v>
      </c>
      <c r="I1885" s="13" t="s">
        <v>50</v>
      </c>
      <c r="J1885" s="12">
        <v>45505</v>
      </c>
      <c r="K1885" s="13" t="s">
        <v>50</v>
      </c>
      <c r="L1885" s="13" t="s">
        <v>241</v>
      </c>
      <c r="M1885" s="13" t="s">
        <v>18414</v>
      </c>
      <c r="N1885" s="13" t="s">
        <v>18415</v>
      </c>
      <c r="O1885" s="13" t="s">
        <v>18416</v>
      </c>
      <c r="P1885" s="11">
        <v>105223</v>
      </c>
      <c r="Q1885" s="13" t="s">
        <v>360</v>
      </c>
      <c r="R1885" s="30" t="s">
        <v>18417</v>
      </c>
      <c r="S1885" s="33" t="s">
        <v>18418</v>
      </c>
      <c r="T1885" s="13" t="s">
        <v>18419</v>
      </c>
      <c r="U1885" s="13" t="s">
        <v>50</v>
      </c>
      <c r="V1885" s="13" t="s">
        <v>50</v>
      </c>
      <c r="W1885" s="13" t="s">
        <v>50</v>
      </c>
      <c r="X1885" s="13" t="s">
        <v>50</v>
      </c>
      <c r="Y1885" s="13" t="s">
        <v>154</v>
      </c>
      <c r="Z1885" s="13">
        <v>2</v>
      </c>
      <c r="AA1885" s="13" t="s">
        <v>50</v>
      </c>
      <c r="AB1885" s="13" t="s">
        <v>50</v>
      </c>
      <c r="AC1885" s="13" t="s">
        <v>50</v>
      </c>
      <c r="AD1885" s="13" t="s">
        <v>241</v>
      </c>
      <c r="AE1885" s="13" t="s">
        <v>50</v>
      </c>
      <c r="AF1885" s="13" t="s">
        <v>50</v>
      </c>
      <c r="AG1885" s="13" t="s">
        <v>50</v>
      </c>
      <c r="AH1885" s="13" t="s">
        <v>50</v>
      </c>
      <c r="AI1885" s="13" t="s">
        <v>50</v>
      </c>
      <c r="AJ1885" s="13" t="s">
        <v>50</v>
      </c>
      <c r="AK1885" s="13" t="s">
        <v>50</v>
      </c>
      <c r="AL1885" s="13" t="s">
        <v>50</v>
      </c>
      <c r="AM1885" s="13" t="s">
        <v>18420</v>
      </c>
      <c r="AN1885" s="13" t="s">
        <v>66</v>
      </c>
      <c r="AO1885" s="13" t="s">
        <v>18421</v>
      </c>
      <c r="AP1885" s="21" t="s">
        <v>18422</v>
      </c>
      <c r="AQ1885" s="13" t="s">
        <v>50</v>
      </c>
      <c r="AR1885" s="13" t="s">
        <v>50</v>
      </c>
    </row>
    <row r="1886" spans="1:44" ht="15" thickBot="1">
      <c r="A1886" s="4" t="s">
        <v>18423</v>
      </c>
      <c r="B1886" s="7">
        <v>213</v>
      </c>
      <c r="C1886" s="6">
        <v>38718</v>
      </c>
      <c r="D1886" s="7" t="s">
        <v>45</v>
      </c>
      <c r="E1886" s="7" t="s">
        <v>46</v>
      </c>
      <c r="F1886" s="7" t="s">
        <v>70</v>
      </c>
      <c r="G1886" s="7" t="s">
        <v>87</v>
      </c>
      <c r="H1886" s="7" t="s">
        <v>18424</v>
      </c>
      <c r="I1886" s="7" t="s">
        <v>50</v>
      </c>
      <c r="J1886" s="6">
        <v>45505</v>
      </c>
      <c r="K1886" s="7" t="s">
        <v>50</v>
      </c>
      <c r="L1886" s="7" t="s">
        <v>290</v>
      </c>
      <c r="M1886" s="7" t="s">
        <v>18425</v>
      </c>
      <c r="N1886" s="7" t="s">
        <v>133</v>
      </c>
      <c r="O1886" s="7" t="s">
        <v>18426</v>
      </c>
      <c r="P1886" s="5">
        <v>106542</v>
      </c>
      <c r="Q1886" s="7" t="s">
        <v>135</v>
      </c>
      <c r="R1886" s="34" t="s">
        <v>18427</v>
      </c>
      <c r="S1886" s="34" t="s">
        <v>18428</v>
      </c>
      <c r="T1886" s="7" t="s">
        <v>18429</v>
      </c>
      <c r="U1886" s="7" t="s">
        <v>18430</v>
      </c>
      <c r="V1886" s="7" t="s">
        <v>50</v>
      </c>
      <c r="W1886" s="7" t="s">
        <v>50</v>
      </c>
      <c r="X1886" s="7" t="s">
        <v>50</v>
      </c>
      <c r="Y1886" s="7" t="s">
        <v>290</v>
      </c>
      <c r="Z1886" s="7">
        <v>1</v>
      </c>
      <c r="AA1886" s="7" t="s">
        <v>50</v>
      </c>
      <c r="AB1886" s="7" t="s">
        <v>50</v>
      </c>
      <c r="AC1886" s="7" t="s">
        <v>50</v>
      </c>
      <c r="AD1886" s="7" t="s">
        <v>290</v>
      </c>
      <c r="AE1886" s="7" t="s">
        <v>50</v>
      </c>
      <c r="AF1886" s="7" t="s">
        <v>50</v>
      </c>
      <c r="AG1886" s="7" t="s">
        <v>50</v>
      </c>
      <c r="AH1886" s="7" t="s">
        <v>50</v>
      </c>
      <c r="AI1886" s="7" t="s">
        <v>50</v>
      </c>
      <c r="AJ1886" s="7" t="s">
        <v>50</v>
      </c>
      <c r="AK1886" s="7" t="s">
        <v>18431</v>
      </c>
      <c r="AL1886" s="7" t="s">
        <v>50</v>
      </c>
      <c r="AM1886" s="7" t="s">
        <v>18432</v>
      </c>
      <c r="AN1886" s="7" t="s">
        <v>66</v>
      </c>
      <c r="AO1886" s="7" t="s">
        <v>18433</v>
      </c>
      <c r="AP1886" s="8" t="s">
        <v>18434</v>
      </c>
      <c r="AQ1886" s="7" t="s">
        <v>50</v>
      </c>
      <c r="AR1886" s="7" t="s">
        <v>50</v>
      </c>
    </row>
    <row r="1887" spans="1:44" ht="15" thickBot="1">
      <c r="A1887" s="10" t="s">
        <v>18435</v>
      </c>
      <c r="B1887" s="13" t="s">
        <v>50</v>
      </c>
      <c r="C1887" s="12">
        <v>42736</v>
      </c>
      <c r="D1887" s="13" t="s">
        <v>45</v>
      </c>
      <c r="E1887" s="13" t="s">
        <v>1939</v>
      </c>
      <c r="F1887" s="13" t="s">
        <v>70</v>
      </c>
      <c r="G1887" s="27" t="s">
        <v>54945</v>
      </c>
      <c r="H1887" s="13" t="s">
        <v>50</v>
      </c>
      <c r="I1887" s="13" t="s">
        <v>50</v>
      </c>
      <c r="J1887" s="12">
        <v>45506</v>
      </c>
      <c r="K1887" s="13" t="s">
        <v>50</v>
      </c>
      <c r="L1887" s="13" t="s">
        <v>52</v>
      </c>
      <c r="M1887" s="13" t="s">
        <v>18436</v>
      </c>
      <c r="N1887" s="13" t="s">
        <v>18437</v>
      </c>
      <c r="O1887" s="13" t="s">
        <v>18438</v>
      </c>
      <c r="P1887" s="11">
        <v>106756</v>
      </c>
      <c r="Q1887" s="13" t="s">
        <v>166</v>
      </c>
      <c r="R1887" s="33" t="s">
        <v>18439</v>
      </c>
      <c r="S1887" s="33" t="s">
        <v>18440</v>
      </c>
      <c r="T1887" s="13" t="s">
        <v>18441</v>
      </c>
      <c r="U1887" s="13" t="s">
        <v>18442</v>
      </c>
      <c r="V1887" s="13">
        <v>500000</v>
      </c>
      <c r="W1887" s="13" t="s">
        <v>60</v>
      </c>
      <c r="X1887" s="13">
        <v>500000</v>
      </c>
      <c r="Y1887" s="13" t="s">
        <v>50</v>
      </c>
      <c r="Z1887" s="13">
        <v>1</v>
      </c>
      <c r="AA1887" s="13" t="s">
        <v>50</v>
      </c>
      <c r="AB1887" s="13" t="s">
        <v>50</v>
      </c>
      <c r="AC1887" s="13" t="s">
        <v>50</v>
      </c>
      <c r="AD1887" s="13" t="s">
        <v>50</v>
      </c>
      <c r="AE1887" s="13" t="s">
        <v>50</v>
      </c>
      <c r="AF1887" s="13" t="s">
        <v>50</v>
      </c>
      <c r="AG1887" s="13" t="s">
        <v>50</v>
      </c>
      <c r="AH1887" s="13">
        <v>500000</v>
      </c>
      <c r="AI1887" s="13" t="s">
        <v>60</v>
      </c>
      <c r="AJ1887" s="13">
        <v>500000</v>
      </c>
      <c r="AK1887" s="13" t="s">
        <v>18443</v>
      </c>
      <c r="AL1887" s="13" t="s">
        <v>50</v>
      </c>
      <c r="AM1887" s="13" t="s">
        <v>18444</v>
      </c>
      <c r="AN1887" s="13" t="s">
        <v>66</v>
      </c>
      <c r="AO1887" s="13" t="s">
        <v>18445</v>
      </c>
      <c r="AP1887" s="14" t="s">
        <v>18446</v>
      </c>
      <c r="AQ1887" s="13" t="s">
        <v>50</v>
      </c>
      <c r="AR1887" s="13" t="s">
        <v>50</v>
      </c>
    </row>
    <row r="1888" spans="1:44" ht="15" thickBot="1">
      <c r="A1888" s="4" t="s">
        <v>18447</v>
      </c>
      <c r="B1888" s="5">
        <v>1049</v>
      </c>
      <c r="C1888" s="6">
        <v>38353</v>
      </c>
      <c r="D1888" s="7" t="s">
        <v>45</v>
      </c>
      <c r="E1888" s="7" t="s">
        <v>46</v>
      </c>
      <c r="F1888" s="7" t="s">
        <v>70</v>
      </c>
      <c r="G1888" s="27" t="s">
        <v>54945</v>
      </c>
      <c r="H1888" s="7" t="s">
        <v>18448</v>
      </c>
      <c r="I1888" s="7" t="s">
        <v>50</v>
      </c>
      <c r="J1888" s="6">
        <v>45513</v>
      </c>
      <c r="K1888" s="7" t="s">
        <v>116</v>
      </c>
      <c r="L1888" s="7" t="s">
        <v>1471</v>
      </c>
      <c r="M1888" s="7" t="s">
        <v>18449</v>
      </c>
      <c r="N1888" s="7" t="s">
        <v>18450</v>
      </c>
      <c r="O1888" s="7" t="s">
        <v>18451</v>
      </c>
      <c r="P1888" s="5">
        <v>107165</v>
      </c>
      <c r="Q1888" s="7" t="s">
        <v>520</v>
      </c>
      <c r="R1888" s="34" t="s">
        <v>18452</v>
      </c>
      <c r="S1888" s="34" t="s">
        <v>18453</v>
      </c>
      <c r="T1888" s="7" t="s">
        <v>18454</v>
      </c>
      <c r="U1888" s="7" t="s">
        <v>18455</v>
      </c>
      <c r="V1888" s="7" t="s">
        <v>50</v>
      </c>
      <c r="W1888" s="7" t="s">
        <v>50</v>
      </c>
      <c r="X1888" s="7" t="s">
        <v>50</v>
      </c>
      <c r="Y1888" s="7" t="s">
        <v>171</v>
      </c>
      <c r="Z1888" s="7">
        <v>1</v>
      </c>
      <c r="AA1888" s="7" t="s">
        <v>50</v>
      </c>
      <c r="AB1888" s="7" t="s">
        <v>50</v>
      </c>
      <c r="AC1888" s="7" t="s">
        <v>50</v>
      </c>
      <c r="AD1888" s="7" t="s">
        <v>1471</v>
      </c>
      <c r="AE1888" s="7" t="s">
        <v>50</v>
      </c>
      <c r="AF1888" s="7" t="s">
        <v>50</v>
      </c>
      <c r="AG1888" s="7" t="s">
        <v>50</v>
      </c>
      <c r="AH1888" s="7" t="s">
        <v>50</v>
      </c>
      <c r="AI1888" s="7" t="s">
        <v>50</v>
      </c>
      <c r="AJ1888" s="7" t="s">
        <v>50</v>
      </c>
      <c r="AK1888" s="7" t="s">
        <v>18456</v>
      </c>
      <c r="AL1888" s="7" t="s">
        <v>50</v>
      </c>
      <c r="AM1888" s="7" t="s">
        <v>18457</v>
      </c>
      <c r="AN1888" s="7" t="s">
        <v>66</v>
      </c>
      <c r="AO1888" s="7" t="s">
        <v>18458</v>
      </c>
      <c r="AP1888" s="22" t="s">
        <v>18459</v>
      </c>
      <c r="AQ1888" s="7" t="s">
        <v>50</v>
      </c>
      <c r="AR1888" s="7" t="s">
        <v>50</v>
      </c>
    </row>
    <row r="1889" spans="1:44" ht="15" thickBot="1">
      <c r="A1889" s="10" t="s">
        <v>18460</v>
      </c>
      <c r="B1889" s="13">
        <v>20</v>
      </c>
      <c r="C1889" s="12">
        <v>43101</v>
      </c>
      <c r="D1889" s="13" t="s">
        <v>45</v>
      </c>
      <c r="E1889" s="13" t="s">
        <v>46</v>
      </c>
      <c r="F1889" s="13" t="s">
        <v>70</v>
      </c>
      <c r="G1889" s="26" t="s">
        <v>54946</v>
      </c>
      <c r="H1889" s="13" t="s">
        <v>50</v>
      </c>
      <c r="I1889" s="13" t="s">
        <v>50</v>
      </c>
      <c r="J1889" s="12">
        <v>45511</v>
      </c>
      <c r="K1889" s="13" t="s">
        <v>116</v>
      </c>
      <c r="L1889" s="13" t="s">
        <v>52</v>
      </c>
      <c r="M1889" s="13" t="s">
        <v>18461</v>
      </c>
      <c r="N1889" s="13" t="s">
        <v>3357</v>
      </c>
      <c r="O1889" s="13" t="s">
        <v>18462</v>
      </c>
      <c r="P1889" s="11">
        <v>107915</v>
      </c>
      <c r="Q1889" s="13" t="s">
        <v>135</v>
      </c>
      <c r="R1889" s="33" t="s">
        <v>18463</v>
      </c>
      <c r="S1889" s="33" t="s">
        <v>18464</v>
      </c>
      <c r="T1889" s="13" t="s">
        <v>18465</v>
      </c>
      <c r="U1889" s="13" t="s">
        <v>18466</v>
      </c>
      <c r="V1889" s="13">
        <v>10000</v>
      </c>
      <c r="W1889" s="13" t="s">
        <v>209</v>
      </c>
      <c r="X1889" s="13">
        <v>10915</v>
      </c>
      <c r="Y1889" s="13" t="s">
        <v>50</v>
      </c>
      <c r="Z1889" s="13">
        <v>1</v>
      </c>
      <c r="AA1889" s="13" t="s">
        <v>50</v>
      </c>
      <c r="AB1889" s="13" t="s">
        <v>50</v>
      </c>
      <c r="AC1889" s="13" t="s">
        <v>50</v>
      </c>
      <c r="AD1889" s="13" t="s">
        <v>50</v>
      </c>
      <c r="AE1889" s="13" t="s">
        <v>50</v>
      </c>
      <c r="AF1889" s="13" t="s">
        <v>50</v>
      </c>
      <c r="AG1889" s="13" t="s">
        <v>50</v>
      </c>
      <c r="AH1889" s="13">
        <v>10000</v>
      </c>
      <c r="AI1889" s="13" t="s">
        <v>209</v>
      </c>
      <c r="AJ1889" s="13">
        <v>10915</v>
      </c>
      <c r="AK1889" s="13" t="s">
        <v>18467</v>
      </c>
      <c r="AL1889" s="13" t="s">
        <v>50</v>
      </c>
      <c r="AM1889" s="13" t="s">
        <v>18468</v>
      </c>
      <c r="AN1889" s="13" t="s">
        <v>66</v>
      </c>
      <c r="AO1889" s="13" t="s">
        <v>18469</v>
      </c>
      <c r="AP1889" s="14" t="s">
        <v>18470</v>
      </c>
      <c r="AQ1889" s="13" t="s">
        <v>50</v>
      </c>
      <c r="AR1889" s="13" t="s">
        <v>50</v>
      </c>
    </row>
    <row r="1890" spans="1:44" ht="15" thickBot="1">
      <c r="A1890" s="4" t="s">
        <v>18471</v>
      </c>
      <c r="B1890" s="7" t="s">
        <v>50</v>
      </c>
      <c r="C1890" s="6">
        <v>43101</v>
      </c>
      <c r="D1890" s="7" t="s">
        <v>45</v>
      </c>
      <c r="E1890" s="7" t="s">
        <v>46</v>
      </c>
      <c r="F1890" s="7" t="s">
        <v>70</v>
      </c>
      <c r="G1890" s="7" t="s">
        <v>87</v>
      </c>
      <c r="H1890" s="7" t="s">
        <v>341</v>
      </c>
      <c r="I1890" s="7" t="s">
        <v>50</v>
      </c>
      <c r="J1890" s="6">
        <v>45512</v>
      </c>
      <c r="K1890" s="7" t="s">
        <v>50</v>
      </c>
      <c r="L1890" s="7" t="s">
        <v>290</v>
      </c>
      <c r="M1890" s="7" t="s">
        <v>18472</v>
      </c>
      <c r="N1890" s="7" t="s">
        <v>18473</v>
      </c>
      <c r="O1890" s="7" t="s">
        <v>18474</v>
      </c>
      <c r="P1890" s="5">
        <v>108308</v>
      </c>
      <c r="Q1890" s="7" t="s">
        <v>1024</v>
      </c>
      <c r="R1890" s="34" t="s">
        <v>18475</v>
      </c>
      <c r="S1890" s="34" t="s">
        <v>18476</v>
      </c>
      <c r="T1890" s="7" t="s">
        <v>18477</v>
      </c>
      <c r="U1890" s="7" t="s">
        <v>18478</v>
      </c>
      <c r="V1890" s="7" t="s">
        <v>50</v>
      </c>
      <c r="W1890" s="7" t="s">
        <v>50</v>
      </c>
      <c r="X1890" s="7" t="s">
        <v>50</v>
      </c>
      <c r="Y1890" s="7" t="s">
        <v>290</v>
      </c>
      <c r="Z1890" s="7">
        <v>1</v>
      </c>
      <c r="AA1890" s="7" t="s">
        <v>50</v>
      </c>
      <c r="AB1890" s="7" t="s">
        <v>50</v>
      </c>
      <c r="AC1890" s="7" t="s">
        <v>50</v>
      </c>
      <c r="AD1890" s="7" t="s">
        <v>290</v>
      </c>
      <c r="AE1890" s="7" t="s">
        <v>50</v>
      </c>
      <c r="AF1890" s="7" t="s">
        <v>50</v>
      </c>
      <c r="AG1890" s="7" t="s">
        <v>50</v>
      </c>
      <c r="AH1890" s="7" t="s">
        <v>50</v>
      </c>
      <c r="AI1890" s="7" t="s">
        <v>50</v>
      </c>
      <c r="AJ1890" s="7" t="s">
        <v>50</v>
      </c>
      <c r="AK1890" s="7" t="s">
        <v>18479</v>
      </c>
      <c r="AL1890" s="7" t="s">
        <v>50</v>
      </c>
      <c r="AM1890" s="7" t="s">
        <v>18480</v>
      </c>
      <c r="AN1890" s="7" t="s">
        <v>66</v>
      </c>
      <c r="AO1890" s="7" t="s">
        <v>18481</v>
      </c>
      <c r="AP1890" s="8" t="s">
        <v>18482</v>
      </c>
      <c r="AQ1890" s="7" t="s">
        <v>50</v>
      </c>
      <c r="AR1890" s="7" t="s">
        <v>50</v>
      </c>
    </row>
    <row r="1891" spans="1:44" ht="15" thickBot="1">
      <c r="A1891" s="10" t="s">
        <v>18483</v>
      </c>
      <c r="B1891" s="13" t="s">
        <v>50</v>
      </c>
      <c r="C1891" s="12">
        <v>43560</v>
      </c>
      <c r="D1891" s="13" t="s">
        <v>45</v>
      </c>
      <c r="E1891" s="13" t="s">
        <v>46</v>
      </c>
      <c r="F1891" s="13" t="s">
        <v>70</v>
      </c>
      <c r="G1891" s="27" t="s">
        <v>54945</v>
      </c>
      <c r="H1891" s="13" t="s">
        <v>50</v>
      </c>
      <c r="I1891" s="13" t="s">
        <v>50</v>
      </c>
      <c r="J1891" s="12">
        <v>45509</v>
      </c>
      <c r="K1891" s="13" t="s">
        <v>116</v>
      </c>
      <c r="L1891" s="13" t="s">
        <v>52</v>
      </c>
      <c r="M1891" s="13" t="s">
        <v>18484</v>
      </c>
      <c r="N1891" s="13" t="s">
        <v>5435</v>
      </c>
      <c r="O1891" s="13" t="s">
        <v>18485</v>
      </c>
      <c r="P1891" s="11">
        <v>108761</v>
      </c>
      <c r="Q1891" s="13" t="s">
        <v>383</v>
      </c>
      <c r="R1891" s="33" t="s">
        <v>18486</v>
      </c>
      <c r="S1891" s="33" t="s">
        <v>18487</v>
      </c>
      <c r="T1891" s="13" t="s">
        <v>18488</v>
      </c>
      <c r="U1891" s="13" t="s">
        <v>18489</v>
      </c>
      <c r="V1891" s="13">
        <v>10000</v>
      </c>
      <c r="W1891" s="13" t="s">
        <v>60</v>
      </c>
      <c r="X1891" s="13">
        <v>10000</v>
      </c>
      <c r="Y1891" s="13" t="s">
        <v>50</v>
      </c>
      <c r="Z1891" s="13">
        <v>1</v>
      </c>
      <c r="AA1891" s="13" t="s">
        <v>50</v>
      </c>
      <c r="AB1891" s="13" t="s">
        <v>50</v>
      </c>
      <c r="AC1891" s="13" t="s">
        <v>50</v>
      </c>
      <c r="AD1891" s="13" t="s">
        <v>50</v>
      </c>
      <c r="AE1891" s="13" t="s">
        <v>50</v>
      </c>
      <c r="AF1891" s="13" t="s">
        <v>50</v>
      </c>
      <c r="AG1891" s="13" t="s">
        <v>50</v>
      </c>
      <c r="AH1891" s="13">
        <v>10000</v>
      </c>
      <c r="AI1891" s="13" t="s">
        <v>60</v>
      </c>
      <c r="AJ1891" s="13">
        <v>10000</v>
      </c>
      <c r="AK1891" s="13" t="s">
        <v>18490</v>
      </c>
      <c r="AL1891" s="13" t="s">
        <v>50</v>
      </c>
      <c r="AM1891" s="13" t="s">
        <v>18491</v>
      </c>
      <c r="AN1891" s="13" t="s">
        <v>66</v>
      </c>
      <c r="AO1891" s="13" t="s">
        <v>18492</v>
      </c>
      <c r="AP1891" s="21" t="s">
        <v>18493</v>
      </c>
      <c r="AQ1891" s="13" t="s">
        <v>50</v>
      </c>
      <c r="AR1891" s="13" t="s">
        <v>50</v>
      </c>
    </row>
    <row r="1892" spans="1:44" ht="15" thickBot="1">
      <c r="A1892" s="4" t="s">
        <v>18494</v>
      </c>
      <c r="B1892" s="7" t="s">
        <v>50</v>
      </c>
      <c r="C1892" s="7" t="s">
        <v>50</v>
      </c>
      <c r="D1892" s="7" t="s">
        <v>45</v>
      </c>
      <c r="E1892" s="7" t="s">
        <v>46</v>
      </c>
      <c r="F1892" s="7" t="s">
        <v>70</v>
      </c>
      <c r="G1892" s="7" t="s">
        <v>50</v>
      </c>
      <c r="H1892" s="7" t="s">
        <v>50</v>
      </c>
      <c r="I1892" s="7" t="s">
        <v>50</v>
      </c>
      <c r="J1892" s="6">
        <v>45512</v>
      </c>
      <c r="K1892" s="7" t="s">
        <v>50</v>
      </c>
      <c r="L1892" s="7" t="s">
        <v>52</v>
      </c>
      <c r="M1892" s="7" t="s">
        <v>18495</v>
      </c>
      <c r="N1892" s="7" t="s">
        <v>18496</v>
      </c>
      <c r="O1892" s="7" t="s">
        <v>18497</v>
      </c>
      <c r="P1892" s="5">
        <v>109930</v>
      </c>
      <c r="Q1892" s="7" t="s">
        <v>50</v>
      </c>
      <c r="R1892" s="34" t="s">
        <v>18498</v>
      </c>
      <c r="S1892" s="31" t="s">
        <v>50</v>
      </c>
      <c r="T1892" s="7" t="s">
        <v>18499</v>
      </c>
      <c r="U1892" s="7" t="s">
        <v>18500</v>
      </c>
      <c r="V1892" s="7">
        <v>145900</v>
      </c>
      <c r="W1892" s="7" t="s">
        <v>1085</v>
      </c>
      <c r="X1892" s="7">
        <v>106216</v>
      </c>
      <c r="Y1892" s="7" t="s">
        <v>50</v>
      </c>
      <c r="Z1892" s="7">
        <v>1</v>
      </c>
      <c r="AA1892" s="7" t="s">
        <v>50</v>
      </c>
      <c r="AB1892" s="7" t="s">
        <v>50</v>
      </c>
      <c r="AC1892" s="7" t="s">
        <v>50</v>
      </c>
      <c r="AD1892" s="7" t="s">
        <v>50</v>
      </c>
      <c r="AE1892" s="7" t="s">
        <v>50</v>
      </c>
      <c r="AF1892" s="7" t="s">
        <v>50</v>
      </c>
      <c r="AG1892" s="7" t="s">
        <v>50</v>
      </c>
      <c r="AH1892" s="7">
        <v>145900</v>
      </c>
      <c r="AI1892" s="7" t="s">
        <v>1085</v>
      </c>
      <c r="AJ1892" s="7">
        <v>106216</v>
      </c>
      <c r="AK1892" s="7" t="s">
        <v>7020</v>
      </c>
      <c r="AL1892" s="7" t="s">
        <v>50</v>
      </c>
      <c r="AM1892" s="7" t="s">
        <v>50</v>
      </c>
      <c r="AN1892" s="7" t="s">
        <v>50</v>
      </c>
      <c r="AO1892" s="7" t="s">
        <v>50</v>
      </c>
      <c r="AP1892" s="7" t="s">
        <v>50</v>
      </c>
      <c r="AQ1892" s="7" t="s">
        <v>50</v>
      </c>
      <c r="AR1892" s="7" t="s">
        <v>1186</v>
      </c>
    </row>
    <row r="1893" spans="1:44" ht="15" thickBot="1">
      <c r="A1893" s="10" t="s">
        <v>18501</v>
      </c>
      <c r="B1893" s="13" t="s">
        <v>50</v>
      </c>
      <c r="C1893" s="12">
        <v>44197</v>
      </c>
      <c r="D1893" s="13" t="s">
        <v>45</v>
      </c>
      <c r="E1893" s="13" t="s">
        <v>46</v>
      </c>
      <c r="F1893" s="13" t="s">
        <v>70</v>
      </c>
      <c r="G1893" s="27" t="s">
        <v>54945</v>
      </c>
      <c r="H1893" s="13" t="s">
        <v>50</v>
      </c>
      <c r="I1893" s="13" t="s">
        <v>50</v>
      </c>
      <c r="J1893" s="12">
        <v>45509</v>
      </c>
      <c r="K1893" s="13" t="s">
        <v>50</v>
      </c>
      <c r="L1893" s="13" t="s">
        <v>52</v>
      </c>
      <c r="M1893" s="13" t="s">
        <v>18502</v>
      </c>
      <c r="N1893" s="13" t="s">
        <v>75</v>
      </c>
      <c r="O1893" s="13" t="s">
        <v>18503</v>
      </c>
      <c r="P1893" s="11">
        <v>110339</v>
      </c>
      <c r="Q1893" s="13" t="s">
        <v>77</v>
      </c>
      <c r="R1893" s="33" t="s">
        <v>18504</v>
      </c>
      <c r="S1893" s="33" t="s">
        <v>18505</v>
      </c>
      <c r="T1893" s="13" t="s">
        <v>18506</v>
      </c>
      <c r="U1893" s="13" t="s">
        <v>50</v>
      </c>
      <c r="V1893" s="13">
        <v>10000</v>
      </c>
      <c r="W1893" s="13" t="s">
        <v>60</v>
      </c>
      <c r="X1893" s="13">
        <v>10000</v>
      </c>
      <c r="Y1893" s="13" t="s">
        <v>50</v>
      </c>
      <c r="Z1893" s="13">
        <v>1</v>
      </c>
      <c r="AA1893" s="13" t="s">
        <v>50</v>
      </c>
      <c r="AB1893" s="13" t="s">
        <v>50</v>
      </c>
      <c r="AC1893" s="13" t="s">
        <v>50</v>
      </c>
      <c r="AD1893" s="13" t="s">
        <v>50</v>
      </c>
      <c r="AE1893" s="13" t="s">
        <v>50</v>
      </c>
      <c r="AF1893" s="13" t="s">
        <v>50</v>
      </c>
      <c r="AG1893" s="13" t="s">
        <v>50</v>
      </c>
      <c r="AH1893" s="13">
        <v>10000</v>
      </c>
      <c r="AI1893" s="13" t="s">
        <v>60</v>
      </c>
      <c r="AJ1893" s="13">
        <v>10000</v>
      </c>
      <c r="AK1893" s="13" t="s">
        <v>18490</v>
      </c>
      <c r="AL1893" s="13" t="s">
        <v>50</v>
      </c>
      <c r="AM1893" s="13" t="s">
        <v>18507</v>
      </c>
      <c r="AN1893" s="13" t="s">
        <v>993</v>
      </c>
      <c r="AO1893" s="13" t="s">
        <v>18508</v>
      </c>
      <c r="AP1893" s="21" t="s">
        <v>18509</v>
      </c>
      <c r="AQ1893" s="13" t="s">
        <v>50</v>
      </c>
      <c r="AR1893" s="13" t="s">
        <v>50</v>
      </c>
    </row>
    <row r="1894" spans="1:44" ht="15" thickBot="1">
      <c r="A1894" s="4" t="s">
        <v>18510</v>
      </c>
      <c r="B1894" s="7">
        <v>124</v>
      </c>
      <c r="C1894" s="6">
        <v>42736</v>
      </c>
      <c r="D1894" s="7" t="s">
        <v>45</v>
      </c>
      <c r="E1894" s="7" t="s">
        <v>46</v>
      </c>
      <c r="F1894" s="7" t="s">
        <v>70</v>
      </c>
      <c r="G1894" s="27" t="s">
        <v>54945</v>
      </c>
      <c r="H1894" s="7" t="s">
        <v>50</v>
      </c>
      <c r="I1894" s="7" t="s">
        <v>50</v>
      </c>
      <c r="J1894" s="6">
        <v>45509</v>
      </c>
      <c r="K1894" s="7" t="s">
        <v>116</v>
      </c>
      <c r="L1894" s="7" t="s">
        <v>52</v>
      </c>
      <c r="M1894" s="7" t="s">
        <v>18511</v>
      </c>
      <c r="N1894" s="7" t="s">
        <v>18512</v>
      </c>
      <c r="O1894" s="7" t="s">
        <v>18513</v>
      </c>
      <c r="P1894" s="5">
        <v>110804</v>
      </c>
      <c r="Q1894" s="7" t="s">
        <v>135</v>
      </c>
      <c r="R1894" s="34" t="s">
        <v>18514</v>
      </c>
      <c r="S1894" s="34" t="s">
        <v>18515</v>
      </c>
      <c r="T1894" s="7" t="s">
        <v>18516</v>
      </c>
      <c r="U1894" s="7" t="s">
        <v>18517</v>
      </c>
      <c r="V1894" s="7">
        <v>10000</v>
      </c>
      <c r="W1894" s="7" t="s">
        <v>209</v>
      </c>
      <c r="X1894" s="7">
        <v>10908</v>
      </c>
      <c r="Y1894" s="7" t="s">
        <v>50</v>
      </c>
      <c r="Z1894" s="7">
        <v>1</v>
      </c>
      <c r="AA1894" s="7" t="s">
        <v>50</v>
      </c>
      <c r="AB1894" s="7" t="s">
        <v>50</v>
      </c>
      <c r="AC1894" s="7" t="s">
        <v>50</v>
      </c>
      <c r="AD1894" s="7" t="s">
        <v>50</v>
      </c>
      <c r="AE1894" s="7" t="s">
        <v>50</v>
      </c>
      <c r="AF1894" s="7" t="s">
        <v>50</v>
      </c>
      <c r="AG1894" s="7" t="s">
        <v>50</v>
      </c>
      <c r="AH1894" s="7">
        <v>10000</v>
      </c>
      <c r="AI1894" s="7" t="s">
        <v>209</v>
      </c>
      <c r="AJ1894" s="7">
        <v>10908</v>
      </c>
      <c r="AK1894" s="7" t="s">
        <v>18467</v>
      </c>
      <c r="AL1894" s="7" t="s">
        <v>50</v>
      </c>
      <c r="AM1894" s="7" t="s">
        <v>18518</v>
      </c>
      <c r="AN1894" s="7" t="s">
        <v>66</v>
      </c>
      <c r="AO1894" s="7" t="s">
        <v>18519</v>
      </c>
      <c r="AP1894" s="8" t="s">
        <v>18520</v>
      </c>
      <c r="AQ1894" s="7" t="s">
        <v>50</v>
      </c>
      <c r="AR1894" s="7" t="s">
        <v>50</v>
      </c>
    </row>
    <row r="1895" spans="1:44" ht="15" thickBot="1">
      <c r="A1895" s="10" t="s">
        <v>18521</v>
      </c>
      <c r="B1895" s="13">
        <v>79</v>
      </c>
      <c r="C1895" s="12">
        <v>38718</v>
      </c>
      <c r="D1895" s="13" t="s">
        <v>45</v>
      </c>
      <c r="E1895" s="13" t="s">
        <v>46</v>
      </c>
      <c r="F1895" s="13" t="s">
        <v>70</v>
      </c>
      <c r="G1895" s="26" t="s">
        <v>54946</v>
      </c>
      <c r="H1895" s="13" t="s">
        <v>50</v>
      </c>
      <c r="I1895" s="13" t="s">
        <v>50</v>
      </c>
      <c r="J1895" s="12">
        <v>45510</v>
      </c>
      <c r="K1895" s="13" t="s">
        <v>116</v>
      </c>
      <c r="L1895" s="13" t="s">
        <v>290</v>
      </c>
      <c r="M1895" s="13" t="s">
        <v>17210</v>
      </c>
      <c r="N1895" s="13" t="s">
        <v>9231</v>
      </c>
      <c r="O1895" s="13" t="s">
        <v>18522</v>
      </c>
      <c r="P1895" s="11">
        <v>112442</v>
      </c>
      <c r="Q1895" s="13" t="s">
        <v>1116</v>
      </c>
      <c r="R1895" s="33" t="s">
        <v>18523</v>
      </c>
      <c r="S1895" s="30" t="s">
        <v>50</v>
      </c>
      <c r="T1895" s="13" t="s">
        <v>18524</v>
      </c>
      <c r="U1895" s="13" t="s">
        <v>18525</v>
      </c>
      <c r="V1895" s="13" t="s">
        <v>50</v>
      </c>
      <c r="W1895" s="13" t="s">
        <v>50</v>
      </c>
      <c r="X1895" s="13" t="s">
        <v>50</v>
      </c>
      <c r="Y1895" s="13" t="s">
        <v>290</v>
      </c>
      <c r="Z1895" s="13">
        <v>1</v>
      </c>
      <c r="AA1895" s="13" t="s">
        <v>50</v>
      </c>
      <c r="AB1895" s="13" t="s">
        <v>50</v>
      </c>
      <c r="AC1895" s="13" t="s">
        <v>50</v>
      </c>
      <c r="AD1895" s="13" t="s">
        <v>290</v>
      </c>
      <c r="AE1895" s="13" t="s">
        <v>50</v>
      </c>
      <c r="AF1895" s="13" t="s">
        <v>50</v>
      </c>
      <c r="AG1895" s="13" t="s">
        <v>50</v>
      </c>
      <c r="AH1895" s="13" t="s">
        <v>50</v>
      </c>
      <c r="AI1895" s="13" t="s">
        <v>50</v>
      </c>
      <c r="AJ1895" s="13" t="s">
        <v>50</v>
      </c>
      <c r="AK1895" s="13" t="s">
        <v>18526</v>
      </c>
      <c r="AL1895" s="13" t="s">
        <v>50</v>
      </c>
      <c r="AM1895" s="13" t="s">
        <v>50</v>
      </c>
      <c r="AN1895" s="13" t="s">
        <v>50</v>
      </c>
      <c r="AO1895" s="13" t="s">
        <v>50</v>
      </c>
      <c r="AP1895" s="13" t="s">
        <v>50</v>
      </c>
      <c r="AQ1895" s="13" t="s">
        <v>50</v>
      </c>
      <c r="AR1895" s="13" t="s">
        <v>1186</v>
      </c>
    </row>
    <row r="1896" spans="1:44" ht="15" thickBot="1">
      <c r="A1896" s="4" t="s">
        <v>18527</v>
      </c>
      <c r="B1896" s="5">
        <v>4618</v>
      </c>
      <c r="C1896" s="6">
        <v>35966</v>
      </c>
      <c r="D1896" s="7" t="s">
        <v>45</v>
      </c>
      <c r="E1896" s="7" t="s">
        <v>1939</v>
      </c>
      <c r="F1896" s="7" t="s">
        <v>70</v>
      </c>
      <c r="G1896" s="27" t="s">
        <v>54945</v>
      </c>
      <c r="H1896" s="7" t="s">
        <v>8224</v>
      </c>
      <c r="I1896" s="7" t="s">
        <v>50</v>
      </c>
      <c r="J1896" s="6">
        <v>45505</v>
      </c>
      <c r="K1896" s="7" t="s">
        <v>89</v>
      </c>
      <c r="L1896" s="7" t="s">
        <v>52</v>
      </c>
      <c r="M1896" s="7" t="s">
        <v>18528</v>
      </c>
      <c r="N1896" s="7" t="s">
        <v>18529</v>
      </c>
      <c r="O1896" s="7" t="s">
        <v>18530</v>
      </c>
      <c r="P1896" s="5">
        <v>113357</v>
      </c>
      <c r="Q1896" s="7" t="s">
        <v>1024</v>
      </c>
      <c r="R1896" s="34" t="s">
        <v>18531</v>
      </c>
      <c r="S1896" s="34" t="s">
        <v>18532</v>
      </c>
      <c r="T1896" s="7" t="s">
        <v>18533</v>
      </c>
      <c r="U1896" s="7" t="s">
        <v>18534</v>
      </c>
      <c r="V1896" s="7">
        <v>20000</v>
      </c>
      <c r="W1896" s="7" t="s">
        <v>60</v>
      </c>
      <c r="X1896" s="7">
        <v>20000</v>
      </c>
      <c r="Y1896" s="7" t="s">
        <v>50</v>
      </c>
      <c r="Z1896" s="7">
        <v>2</v>
      </c>
      <c r="AA1896" s="7" t="s">
        <v>50</v>
      </c>
      <c r="AB1896" s="7" t="s">
        <v>50</v>
      </c>
      <c r="AC1896" s="7" t="s">
        <v>50</v>
      </c>
      <c r="AD1896" s="7" t="s">
        <v>50</v>
      </c>
      <c r="AE1896" s="7" t="s">
        <v>50</v>
      </c>
      <c r="AF1896" s="7" t="s">
        <v>50</v>
      </c>
      <c r="AG1896" s="7" t="s">
        <v>50</v>
      </c>
      <c r="AH1896" s="7">
        <v>40000</v>
      </c>
      <c r="AI1896" s="7" t="s">
        <v>60</v>
      </c>
      <c r="AJ1896" s="7">
        <v>40000</v>
      </c>
      <c r="AK1896" s="7" t="s">
        <v>18166</v>
      </c>
      <c r="AL1896" s="7" t="s">
        <v>50</v>
      </c>
      <c r="AM1896" s="7" t="s">
        <v>18535</v>
      </c>
      <c r="AN1896" s="7" t="s">
        <v>5485</v>
      </c>
      <c r="AO1896" s="7" t="s">
        <v>18536</v>
      </c>
      <c r="AP1896" s="22" t="s">
        <v>18537</v>
      </c>
      <c r="AQ1896" s="7" t="s">
        <v>50</v>
      </c>
      <c r="AR1896" s="7" t="s">
        <v>50</v>
      </c>
    </row>
    <row r="1897" spans="1:44" ht="15" thickBot="1">
      <c r="A1897" s="10" t="s">
        <v>18538</v>
      </c>
      <c r="B1897" s="13" t="s">
        <v>50</v>
      </c>
      <c r="C1897" s="12">
        <v>44927</v>
      </c>
      <c r="D1897" s="13" t="s">
        <v>45</v>
      </c>
      <c r="E1897" s="13" t="s">
        <v>1939</v>
      </c>
      <c r="F1897" s="13" t="s">
        <v>70</v>
      </c>
      <c r="G1897" s="13" t="s">
        <v>50</v>
      </c>
      <c r="H1897" s="13" t="s">
        <v>50</v>
      </c>
      <c r="I1897" s="13" t="s">
        <v>50</v>
      </c>
      <c r="J1897" s="12">
        <v>45510</v>
      </c>
      <c r="K1897" s="13" t="s">
        <v>50</v>
      </c>
      <c r="L1897" s="13" t="s">
        <v>52</v>
      </c>
      <c r="M1897" s="13" t="s">
        <v>18539</v>
      </c>
      <c r="N1897" s="13" t="s">
        <v>18540</v>
      </c>
      <c r="O1897" s="13" t="s">
        <v>18541</v>
      </c>
      <c r="P1897" s="11">
        <v>113944</v>
      </c>
      <c r="Q1897" s="13" t="s">
        <v>1116</v>
      </c>
      <c r="R1897" s="33" t="s">
        <v>18542</v>
      </c>
      <c r="S1897" s="33" t="s">
        <v>18543</v>
      </c>
      <c r="T1897" s="13" t="s">
        <v>18544</v>
      </c>
      <c r="U1897" s="13" t="s">
        <v>50</v>
      </c>
      <c r="V1897" s="13">
        <v>30000</v>
      </c>
      <c r="W1897" s="13" t="s">
        <v>60</v>
      </c>
      <c r="X1897" s="13">
        <v>30000</v>
      </c>
      <c r="Y1897" s="13" t="s">
        <v>50</v>
      </c>
      <c r="Z1897" s="13">
        <v>1</v>
      </c>
      <c r="AA1897" s="13" t="s">
        <v>50</v>
      </c>
      <c r="AB1897" s="13" t="s">
        <v>50</v>
      </c>
      <c r="AC1897" s="13" t="s">
        <v>50</v>
      </c>
      <c r="AD1897" s="13" t="s">
        <v>50</v>
      </c>
      <c r="AE1897" s="13" t="s">
        <v>50</v>
      </c>
      <c r="AF1897" s="13" t="s">
        <v>50</v>
      </c>
      <c r="AG1897" s="13" t="s">
        <v>50</v>
      </c>
      <c r="AH1897" s="13">
        <v>30000</v>
      </c>
      <c r="AI1897" s="13" t="s">
        <v>60</v>
      </c>
      <c r="AJ1897" s="13">
        <v>30000</v>
      </c>
      <c r="AK1897" s="13" t="s">
        <v>18545</v>
      </c>
      <c r="AL1897" s="13" t="s">
        <v>50</v>
      </c>
      <c r="AM1897" s="13" t="s">
        <v>18546</v>
      </c>
      <c r="AN1897" s="13" t="s">
        <v>993</v>
      </c>
      <c r="AO1897" s="13" t="s">
        <v>18547</v>
      </c>
      <c r="AP1897" s="13" t="s">
        <v>50</v>
      </c>
      <c r="AQ1897" s="21" t="s">
        <v>18548</v>
      </c>
      <c r="AR1897" s="13" t="s">
        <v>50</v>
      </c>
    </row>
    <row r="1898" spans="1:44" ht="15" thickBot="1">
      <c r="A1898" s="4" t="s">
        <v>18549</v>
      </c>
      <c r="B1898" s="7">
        <v>97</v>
      </c>
      <c r="C1898" s="6">
        <v>44636</v>
      </c>
      <c r="D1898" s="7" t="s">
        <v>45</v>
      </c>
      <c r="E1898" s="7" t="s">
        <v>46</v>
      </c>
      <c r="F1898" s="7" t="s">
        <v>70</v>
      </c>
      <c r="G1898" s="27" t="s">
        <v>54945</v>
      </c>
      <c r="H1898" s="7" t="s">
        <v>50</v>
      </c>
      <c r="I1898" s="7" t="s">
        <v>50</v>
      </c>
      <c r="J1898" s="6">
        <v>45505</v>
      </c>
      <c r="K1898" s="7" t="s">
        <v>50</v>
      </c>
      <c r="L1898" s="7" t="s">
        <v>467</v>
      </c>
      <c r="M1898" s="7" t="s">
        <v>18550</v>
      </c>
      <c r="N1898" s="7" t="s">
        <v>15394</v>
      </c>
      <c r="O1898" s="7" t="s">
        <v>18551</v>
      </c>
      <c r="P1898" s="5">
        <v>115158</v>
      </c>
      <c r="Q1898" s="7" t="s">
        <v>360</v>
      </c>
      <c r="R1898" s="34" t="s">
        <v>18552</v>
      </c>
      <c r="S1898" s="34" t="s">
        <v>18553</v>
      </c>
      <c r="T1898" s="7" t="s">
        <v>18554</v>
      </c>
      <c r="U1898" s="7">
        <v>48881511359</v>
      </c>
      <c r="V1898" s="7" t="s">
        <v>50</v>
      </c>
      <c r="W1898" s="7" t="s">
        <v>50</v>
      </c>
      <c r="X1898" s="7" t="s">
        <v>50</v>
      </c>
      <c r="Y1898" s="7" t="s">
        <v>467</v>
      </c>
      <c r="Z1898" s="7">
        <v>1</v>
      </c>
      <c r="AA1898" s="7" t="s">
        <v>50</v>
      </c>
      <c r="AB1898" s="7" t="s">
        <v>50</v>
      </c>
      <c r="AC1898" s="7" t="s">
        <v>50</v>
      </c>
      <c r="AD1898" s="7" t="s">
        <v>467</v>
      </c>
      <c r="AE1898" s="7" t="s">
        <v>50</v>
      </c>
      <c r="AF1898" s="7" t="s">
        <v>50</v>
      </c>
      <c r="AG1898" s="7" t="s">
        <v>50</v>
      </c>
      <c r="AH1898" s="7" t="s">
        <v>50</v>
      </c>
      <c r="AI1898" s="7" t="s">
        <v>50</v>
      </c>
      <c r="AJ1898" s="7" t="s">
        <v>50</v>
      </c>
      <c r="AK1898" s="7" t="s">
        <v>50</v>
      </c>
      <c r="AL1898" s="7" t="s">
        <v>50</v>
      </c>
      <c r="AM1898" s="7" t="s">
        <v>18555</v>
      </c>
      <c r="AN1898" s="7" t="s">
        <v>66</v>
      </c>
      <c r="AO1898" s="7" t="s">
        <v>18556</v>
      </c>
      <c r="AP1898" s="22" t="s">
        <v>18557</v>
      </c>
      <c r="AQ1898" s="7" t="s">
        <v>50</v>
      </c>
      <c r="AR1898" s="7" t="s">
        <v>50</v>
      </c>
    </row>
    <row r="1899" spans="1:44" ht="15" thickBot="1">
      <c r="A1899" s="10" t="s">
        <v>18558</v>
      </c>
      <c r="B1899" s="11">
        <v>10652</v>
      </c>
      <c r="C1899" s="12">
        <v>34335</v>
      </c>
      <c r="D1899" s="13" t="s">
        <v>45</v>
      </c>
      <c r="E1899" s="13" t="s">
        <v>50</v>
      </c>
      <c r="F1899" s="13" t="s">
        <v>70</v>
      </c>
      <c r="G1899" s="13" t="s">
        <v>50</v>
      </c>
      <c r="H1899" s="13" t="s">
        <v>1998</v>
      </c>
      <c r="I1899" s="13" t="s">
        <v>50</v>
      </c>
      <c r="J1899" s="12">
        <v>45505</v>
      </c>
      <c r="K1899" s="13" t="s">
        <v>50</v>
      </c>
      <c r="L1899" s="13" t="s">
        <v>52</v>
      </c>
      <c r="M1899" s="13" t="s">
        <v>50</v>
      </c>
      <c r="N1899" s="13" t="s">
        <v>18529</v>
      </c>
      <c r="O1899" s="13" t="s">
        <v>18559</v>
      </c>
      <c r="P1899" s="11">
        <v>115307</v>
      </c>
      <c r="Q1899" s="13" t="s">
        <v>1024</v>
      </c>
      <c r="R1899" s="33" t="s">
        <v>18560</v>
      </c>
      <c r="S1899" s="30" t="s">
        <v>50</v>
      </c>
      <c r="T1899" s="13" t="s">
        <v>50</v>
      </c>
      <c r="U1899" s="13" t="s">
        <v>18561</v>
      </c>
      <c r="V1899" s="13">
        <v>15000</v>
      </c>
      <c r="W1899" s="13" t="s">
        <v>60</v>
      </c>
      <c r="X1899" s="13">
        <v>15000</v>
      </c>
      <c r="Y1899" s="13" t="s">
        <v>50</v>
      </c>
      <c r="Z1899" s="13">
        <v>2</v>
      </c>
      <c r="AA1899" s="13" t="s">
        <v>50</v>
      </c>
      <c r="AB1899" s="13" t="s">
        <v>50</v>
      </c>
      <c r="AC1899" s="13" t="s">
        <v>50</v>
      </c>
      <c r="AD1899" s="13" t="s">
        <v>50</v>
      </c>
      <c r="AE1899" s="13" t="s">
        <v>50</v>
      </c>
      <c r="AF1899" s="13" t="s">
        <v>50</v>
      </c>
      <c r="AG1899" s="13" t="s">
        <v>50</v>
      </c>
      <c r="AH1899" s="13">
        <v>30000</v>
      </c>
      <c r="AI1899" s="13" t="s">
        <v>60</v>
      </c>
      <c r="AJ1899" s="13">
        <v>30000</v>
      </c>
      <c r="AK1899" s="13" t="s">
        <v>18166</v>
      </c>
      <c r="AL1899" s="13" t="s">
        <v>50</v>
      </c>
      <c r="AM1899" s="13" t="s">
        <v>18562</v>
      </c>
      <c r="AN1899" s="13" t="s">
        <v>18563</v>
      </c>
      <c r="AO1899" s="13" t="s">
        <v>18564</v>
      </c>
      <c r="AP1899" s="13" t="s">
        <v>50</v>
      </c>
      <c r="AQ1899" s="21" t="s">
        <v>18565</v>
      </c>
      <c r="AR1899" s="13" t="s">
        <v>50</v>
      </c>
    </row>
    <row r="1900" spans="1:44" ht="15" thickBot="1">
      <c r="A1900" s="4" t="s">
        <v>18566</v>
      </c>
      <c r="B1900" s="7" t="s">
        <v>50</v>
      </c>
      <c r="C1900" s="7" t="s">
        <v>50</v>
      </c>
      <c r="D1900" s="7" t="s">
        <v>45</v>
      </c>
      <c r="E1900" s="7" t="s">
        <v>46</v>
      </c>
      <c r="F1900" s="7" t="s">
        <v>70</v>
      </c>
      <c r="G1900" s="27" t="s">
        <v>54945</v>
      </c>
      <c r="H1900" s="7" t="s">
        <v>50</v>
      </c>
      <c r="I1900" s="7" t="s">
        <v>50</v>
      </c>
      <c r="J1900" s="6">
        <v>45506</v>
      </c>
      <c r="K1900" s="7" t="s">
        <v>50</v>
      </c>
      <c r="L1900" s="7" t="s">
        <v>1624</v>
      </c>
      <c r="M1900" s="7" t="s">
        <v>6731</v>
      </c>
      <c r="N1900" s="7" t="s">
        <v>18567</v>
      </c>
      <c r="O1900" s="7" t="s">
        <v>18568</v>
      </c>
      <c r="P1900" s="5">
        <v>117475</v>
      </c>
      <c r="Q1900" s="7" t="s">
        <v>1334</v>
      </c>
      <c r="R1900" s="34" t="s">
        <v>18569</v>
      </c>
      <c r="S1900" s="34" t="s">
        <v>18570</v>
      </c>
      <c r="T1900" s="7" t="s">
        <v>18571</v>
      </c>
      <c r="U1900" s="7" t="s">
        <v>18572</v>
      </c>
      <c r="V1900" s="7">
        <v>120000</v>
      </c>
      <c r="W1900" s="7" t="s">
        <v>1338</v>
      </c>
      <c r="X1900" s="7">
        <v>78096</v>
      </c>
      <c r="Y1900" s="7" t="s">
        <v>467</v>
      </c>
      <c r="Z1900" s="7">
        <v>1</v>
      </c>
      <c r="AA1900" s="7">
        <v>120000</v>
      </c>
      <c r="AB1900" s="7" t="s">
        <v>1338</v>
      </c>
      <c r="AC1900" s="7">
        <v>78096</v>
      </c>
      <c r="AD1900" s="7" t="s">
        <v>1624</v>
      </c>
      <c r="AE1900" s="7">
        <v>120000</v>
      </c>
      <c r="AF1900" s="7" t="s">
        <v>1338</v>
      </c>
      <c r="AG1900" s="7">
        <v>78096</v>
      </c>
      <c r="AH1900" s="7">
        <v>120000</v>
      </c>
      <c r="AI1900" s="7" t="s">
        <v>1338</v>
      </c>
      <c r="AJ1900" s="7">
        <v>78096</v>
      </c>
      <c r="AK1900" s="7" t="s">
        <v>17420</v>
      </c>
      <c r="AL1900" s="7" t="s">
        <v>50</v>
      </c>
      <c r="AM1900" s="7" t="s">
        <v>18573</v>
      </c>
      <c r="AN1900" s="7" t="s">
        <v>66</v>
      </c>
      <c r="AO1900" s="7" t="s">
        <v>18574</v>
      </c>
      <c r="AP1900" s="22" t="s">
        <v>18575</v>
      </c>
      <c r="AQ1900" s="7" t="s">
        <v>50</v>
      </c>
      <c r="AR1900" s="7" t="s">
        <v>50</v>
      </c>
    </row>
    <row r="1901" spans="1:44" ht="15" thickBot="1">
      <c r="A1901" s="10" t="s">
        <v>18576</v>
      </c>
      <c r="B1901" s="13" t="s">
        <v>50</v>
      </c>
      <c r="C1901" s="13" t="s">
        <v>50</v>
      </c>
      <c r="D1901" s="13" t="s">
        <v>45</v>
      </c>
      <c r="E1901" s="13" t="s">
        <v>46</v>
      </c>
      <c r="F1901" s="13" t="s">
        <v>70</v>
      </c>
      <c r="G1901" s="13" t="s">
        <v>50</v>
      </c>
      <c r="H1901" s="13" t="s">
        <v>50</v>
      </c>
      <c r="I1901" s="13" t="s">
        <v>50</v>
      </c>
      <c r="J1901" s="12">
        <v>45512</v>
      </c>
      <c r="K1901" s="13" t="s">
        <v>50</v>
      </c>
      <c r="L1901" s="13" t="s">
        <v>178</v>
      </c>
      <c r="M1901" s="13" t="s">
        <v>18577</v>
      </c>
      <c r="N1901" s="13" t="s">
        <v>50</v>
      </c>
      <c r="O1901" s="13" t="s">
        <v>18578</v>
      </c>
      <c r="P1901" s="11">
        <v>117659</v>
      </c>
      <c r="Q1901" s="13" t="s">
        <v>50</v>
      </c>
      <c r="R1901" s="33" t="s">
        <v>18579</v>
      </c>
      <c r="S1901" s="30" t="s">
        <v>50</v>
      </c>
      <c r="T1901" s="13" t="s">
        <v>50</v>
      </c>
      <c r="U1901" s="13" t="s">
        <v>50</v>
      </c>
      <c r="V1901" s="13" t="s">
        <v>50</v>
      </c>
      <c r="W1901" s="13" t="s">
        <v>50</v>
      </c>
      <c r="X1901" s="13" t="s">
        <v>50</v>
      </c>
      <c r="Y1901" s="13" t="s">
        <v>50</v>
      </c>
      <c r="Z1901" s="13">
        <v>1</v>
      </c>
      <c r="AA1901" s="13" t="s">
        <v>50</v>
      </c>
      <c r="AB1901" s="13" t="s">
        <v>50</v>
      </c>
      <c r="AC1901" s="13" t="s">
        <v>50</v>
      </c>
      <c r="AD1901" s="13" t="s">
        <v>178</v>
      </c>
      <c r="AE1901" s="13" t="s">
        <v>50</v>
      </c>
      <c r="AF1901" s="13" t="s">
        <v>50</v>
      </c>
      <c r="AG1901" s="13" t="s">
        <v>50</v>
      </c>
      <c r="AH1901" s="13" t="s">
        <v>50</v>
      </c>
      <c r="AI1901" s="13" t="s">
        <v>50</v>
      </c>
      <c r="AJ1901" s="13" t="s">
        <v>50</v>
      </c>
      <c r="AK1901" s="13" t="s">
        <v>18580</v>
      </c>
      <c r="AL1901" s="13" t="s">
        <v>50</v>
      </c>
      <c r="AM1901" s="13" t="s">
        <v>18581</v>
      </c>
      <c r="AN1901" s="13" t="s">
        <v>253</v>
      </c>
      <c r="AO1901" s="13" t="s">
        <v>18582</v>
      </c>
      <c r="AP1901" s="13" t="s">
        <v>50</v>
      </c>
      <c r="AQ1901" s="21" t="s">
        <v>18583</v>
      </c>
      <c r="AR1901" s="13" t="s">
        <v>50</v>
      </c>
    </row>
    <row r="1902" spans="1:44" ht="15" thickBot="1">
      <c r="A1902" s="4" t="s">
        <v>18584</v>
      </c>
      <c r="B1902" s="7" t="s">
        <v>50</v>
      </c>
      <c r="C1902" s="7" t="s">
        <v>50</v>
      </c>
      <c r="D1902" s="7" t="s">
        <v>45</v>
      </c>
      <c r="E1902" s="7" t="s">
        <v>46</v>
      </c>
      <c r="F1902" s="7" t="s">
        <v>70</v>
      </c>
      <c r="G1902" s="7" t="s">
        <v>50</v>
      </c>
      <c r="H1902" s="7" t="s">
        <v>50</v>
      </c>
      <c r="I1902" s="7" t="s">
        <v>50</v>
      </c>
      <c r="J1902" s="6">
        <v>45505</v>
      </c>
      <c r="K1902" s="7" t="s">
        <v>50</v>
      </c>
      <c r="L1902" s="7" t="s">
        <v>52</v>
      </c>
      <c r="M1902" s="7" t="s">
        <v>50</v>
      </c>
      <c r="N1902" s="7" t="s">
        <v>432</v>
      </c>
      <c r="O1902" s="7" t="s">
        <v>18585</v>
      </c>
      <c r="P1902" s="5">
        <v>119499</v>
      </c>
      <c r="Q1902" s="7" t="s">
        <v>434</v>
      </c>
      <c r="R1902" s="34" t="s">
        <v>18586</v>
      </c>
      <c r="S1902" s="31" t="s">
        <v>50</v>
      </c>
      <c r="T1902" s="7" t="s">
        <v>50</v>
      </c>
      <c r="U1902" s="7" t="s">
        <v>50</v>
      </c>
      <c r="V1902" s="7">
        <v>50000</v>
      </c>
      <c r="W1902" s="7" t="s">
        <v>60</v>
      </c>
      <c r="X1902" s="7">
        <v>50000</v>
      </c>
      <c r="Y1902" s="7" t="s">
        <v>50</v>
      </c>
      <c r="Z1902" s="7">
        <v>1</v>
      </c>
      <c r="AA1902" s="7" t="s">
        <v>50</v>
      </c>
      <c r="AB1902" s="7" t="s">
        <v>50</v>
      </c>
      <c r="AC1902" s="7" t="s">
        <v>50</v>
      </c>
      <c r="AD1902" s="7" t="s">
        <v>50</v>
      </c>
      <c r="AE1902" s="7" t="s">
        <v>50</v>
      </c>
      <c r="AF1902" s="7" t="s">
        <v>50</v>
      </c>
      <c r="AG1902" s="7" t="s">
        <v>50</v>
      </c>
      <c r="AH1902" s="7">
        <v>50000</v>
      </c>
      <c r="AI1902" s="7" t="s">
        <v>60</v>
      </c>
      <c r="AJ1902" s="7">
        <v>50000</v>
      </c>
      <c r="AK1902" s="7" t="s">
        <v>18359</v>
      </c>
      <c r="AL1902" s="7" t="s">
        <v>50</v>
      </c>
      <c r="AM1902" s="7" t="s">
        <v>18587</v>
      </c>
      <c r="AN1902" s="7" t="s">
        <v>66</v>
      </c>
      <c r="AO1902" s="7" t="s">
        <v>18588</v>
      </c>
      <c r="AP1902" s="22" t="s">
        <v>18589</v>
      </c>
      <c r="AQ1902" s="7" t="s">
        <v>50</v>
      </c>
      <c r="AR1902" s="7" t="s">
        <v>50</v>
      </c>
    </row>
    <row r="1903" spans="1:44" ht="15" thickBot="1">
      <c r="A1903" s="10" t="s">
        <v>18590</v>
      </c>
      <c r="B1903" s="13" t="s">
        <v>50</v>
      </c>
      <c r="C1903" s="12">
        <v>37622</v>
      </c>
      <c r="D1903" s="13" t="s">
        <v>45</v>
      </c>
      <c r="E1903" s="13" t="s">
        <v>46</v>
      </c>
      <c r="F1903" s="13" t="s">
        <v>70</v>
      </c>
      <c r="G1903" s="13" t="s">
        <v>50</v>
      </c>
      <c r="H1903" s="13" t="s">
        <v>50</v>
      </c>
      <c r="I1903" s="13" t="s">
        <v>50</v>
      </c>
      <c r="J1903" s="12">
        <v>45513</v>
      </c>
      <c r="K1903" s="13" t="s">
        <v>50</v>
      </c>
      <c r="L1903" s="13" t="s">
        <v>283</v>
      </c>
      <c r="M1903" s="13" t="s">
        <v>18591</v>
      </c>
      <c r="N1903" s="13" t="s">
        <v>18592</v>
      </c>
      <c r="O1903" s="13" t="s">
        <v>18593</v>
      </c>
      <c r="P1903" s="11">
        <v>120872</v>
      </c>
      <c r="Q1903" s="13" t="s">
        <v>245</v>
      </c>
      <c r="R1903" s="33" t="s">
        <v>18594</v>
      </c>
      <c r="S1903" s="30" t="s">
        <v>50</v>
      </c>
      <c r="T1903" s="13" t="s">
        <v>50</v>
      </c>
      <c r="U1903" s="13" t="s">
        <v>18595</v>
      </c>
      <c r="V1903" s="13">
        <v>1129000</v>
      </c>
      <c r="W1903" s="13" t="s">
        <v>2056</v>
      </c>
      <c r="X1903" s="13">
        <v>157534</v>
      </c>
      <c r="Y1903" s="13" t="s">
        <v>50</v>
      </c>
      <c r="Z1903" s="13">
        <v>1</v>
      </c>
      <c r="AA1903" s="13" t="s">
        <v>50</v>
      </c>
      <c r="AB1903" s="13" t="s">
        <v>50</v>
      </c>
      <c r="AC1903" s="13" t="s">
        <v>50</v>
      </c>
      <c r="AD1903" s="13" t="s">
        <v>50</v>
      </c>
      <c r="AE1903" s="13" t="s">
        <v>50</v>
      </c>
      <c r="AF1903" s="13" t="s">
        <v>50</v>
      </c>
      <c r="AG1903" s="13" t="s">
        <v>50</v>
      </c>
      <c r="AH1903" s="13">
        <v>1129000</v>
      </c>
      <c r="AI1903" s="13" t="s">
        <v>2056</v>
      </c>
      <c r="AJ1903" s="13">
        <v>157534</v>
      </c>
      <c r="AK1903" s="13" t="s">
        <v>18596</v>
      </c>
      <c r="AL1903" s="13" t="s">
        <v>50</v>
      </c>
      <c r="AM1903" s="13" t="s">
        <v>50</v>
      </c>
      <c r="AN1903" s="13" t="s">
        <v>50</v>
      </c>
      <c r="AO1903" s="13" t="s">
        <v>50</v>
      </c>
      <c r="AP1903" s="13" t="s">
        <v>50</v>
      </c>
      <c r="AQ1903" s="13" t="s">
        <v>50</v>
      </c>
      <c r="AR1903" s="13" t="s">
        <v>1186</v>
      </c>
    </row>
    <row r="1904" spans="1:44" ht="15" thickBot="1">
      <c r="A1904" s="4" t="s">
        <v>18597</v>
      </c>
      <c r="B1904" s="5">
        <v>12731</v>
      </c>
      <c r="C1904" s="6">
        <v>31413</v>
      </c>
      <c r="D1904" s="7" t="s">
        <v>45</v>
      </c>
      <c r="E1904" s="7" t="s">
        <v>46</v>
      </c>
      <c r="F1904" s="7" t="s">
        <v>70</v>
      </c>
      <c r="G1904" s="7" t="s">
        <v>145</v>
      </c>
      <c r="H1904" s="7" t="s">
        <v>7176</v>
      </c>
      <c r="I1904" s="7" t="s">
        <v>50</v>
      </c>
      <c r="J1904" s="6">
        <v>45505</v>
      </c>
      <c r="K1904" s="7" t="s">
        <v>50</v>
      </c>
      <c r="L1904" s="7" t="s">
        <v>290</v>
      </c>
      <c r="M1904" s="7" t="s">
        <v>18598</v>
      </c>
      <c r="N1904" s="7" t="s">
        <v>18599</v>
      </c>
      <c r="O1904" s="7" t="s">
        <v>18600</v>
      </c>
      <c r="P1904" s="5">
        <v>121433</v>
      </c>
      <c r="Q1904" s="7" t="s">
        <v>1116</v>
      </c>
      <c r="R1904" s="34" t="s">
        <v>18601</v>
      </c>
      <c r="S1904" s="34" t="s">
        <v>18602</v>
      </c>
      <c r="T1904" s="7" t="s">
        <v>18603</v>
      </c>
      <c r="U1904" s="7" t="s">
        <v>18604</v>
      </c>
      <c r="V1904" s="7" t="s">
        <v>50</v>
      </c>
      <c r="W1904" s="7" t="s">
        <v>50</v>
      </c>
      <c r="X1904" s="7" t="s">
        <v>50</v>
      </c>
      <c r="Y1904" s="7" t="s">
        <v>290</v>
      </c>
      <c r="Z1904" s="7">
        <v>1</v>
      </c>
      <c r="AA1904" s="7" t="s">
        <v>50</v>
      </c>
      <c r="AB1904" s="7" t="s">
        <v>50</v>
      </c>
      <c r="AC1904" s="7" t="s">
        <v>50</v>
      </c>
      <c r="AD1904" s="7" t="s">
        <v>290</v>
      </c>
      <c r="AE1904" s="7" t="s">
        <v>50</v>
      </c>
      <c r="AF1904" s="7" t="s">
        <v>50</v>
      </c>
      <c r="AG1904" s="7" t="s">
        <v>50</v>
      </c>
      <c r="AH1904" s="7" t="s">
        <v>50</v>
      </c>
      <c r="AI1904" s="7" t="s">
        <v>50</v>
      </c>
      <c r="AJ1904" s="7" t="s">
        <v>50</v>
      </c>
      <c r="AK1904" s="7" t="s">
        <v>50</v>
      </c>
      <c r="AL1904" s="7" t="s">
        <v>50</v>
      </c>
      <c r="AM1904" s="7" t="s">
        <v>18605</v>
      </c>
      <c r="AN1904" s="7" t="s">
        <v>66</v>
      </c>
      <c r="AO1904" s="7" t="s">
        <v>18606</v>
      </c>
      <c r="AP1904" s="22" t="s">
        <v>18607</v>
      </c>
      <c r="AQ1904" s="7" t="s">
        <v>50</v>
      </c>
      <c r="AR1904" s="7" t="s">
        <v>50</v>
      </c>
    </row>
    <row r="1905" spans="1:44" ht="15" thickBot="1">
      <c r="A1905" s="10" t="s">
        <v>18608</v>
      </c>
      <c r="B1905" s="13">
        <v>134</v>
      </c>
      <c r="C1905" s="12">
        <v>44927</v>
      </c>
      <c r="D1905" s="13" t="s">
        <v>45</v>
      </c>
      <c r="E1905" s="13" t="s">
        <v>46</v>
      </c>
      <c r="F1905" s="13" t="s">
        <v>70</v>
      </c>
      <c r="G1905" s="26" t="s">
        <v>54946</v>
      </c>
      <c r="H1905" s="13" t="s">
        <v>50</v>
      </c>
      <c r="I1905" s="13" t="s">
        <v>50</v>
      </c>
      <c r="J1905" s="12">
        <v>45505</v>
      </c>
      <c r="K1905" s="13" t="s">
        <v>50</v>
      </c>
      <c r="L1905" s="13" t="s">
        <v>1624</v>
      </c>
      <c r="M1905" s="13" t="s">
        <v>18609</v>
      </c>
      <c r="N1905" s="13" t="s">
        <v>2653</v>
      </c>
      <c r="O1905" s="13" t="s">
        <v>18610</v>
      </c>
      <c r="P1905" s="11">
        <v>121653</v>
      </c>
      <c r="Q1905" s="13" t="s">
        <v>166</v>
      </c>
      <c r="R1905" s="33" t="s">
        <v>18611</v>
      </c>
      <c r="S1905" s="33" t="s">
        <v>18612</v>
      </c>
      <c r="T1905" s="13" t="s">
        <v>50</v>
      </c>
      <c r="U1905" s="13" t="s">
        <v>50</v>
      </c>
      <c r="V1905" s="13" t="s">
        <v>50</v>
      </c>
      <c r="W1905" s="13" t="s">
        <v>50</v>
      </c>
      <c r="X1905" s="13" t="s">
        <v>50</v>
      </c>
      <c r="Y1905" s="13" t="s">
        <v>467</v>
      </c>
      <c r="Z1905" s="13">
        <v>1</v>
      </c>
      <c r="AA1905" s="13" t="s">
        <v>50</v>
      </c>
      <c r="AB1905" s="13" t="s">
        <v>50</v>
      </c>
      <c r="AC1905" s="13" t="s">
        <v>50</v>
      </c>
      <c r="AD1905" s="13" t="s">
        <v>1624</v>
      </c>
      <c r="AE1905" s="13" t="s">
        <v>50</v>
      </c>
      <c r="AF1905" s="13" t="s">
        <v>50</v>
      </c>
      <c r="AG1905" s="13" t="s">
        <v>50</v>
      </c>
      <c r="AH1905" s="13" t="s">
        <v>50</v>
      </c>
      <c r="AI1905" s="13" t="s">
        <v>50</v>
      </c>
      <c r="AJ1905" s="13" t="s">
        <v>50</v>
      </c>
      <c r="AK1905" s="13" t="s">
        <v>10516</v>
      </c>
      <c r="AL1905" s="13" t="s">
        <v>50</v>
      </c>
      <c r="AM1905" s="13" t="s">
        <v>18613</v>
      </c>
      <c r="AN1905" s="13" t="s">
        <v>66</v>
      </c>
      <c r="AO1905" s="13" t="s">
        <v>18614</v>
      </c>
      <c r="AP1905" s="14" t="s">
        <v>18615</v>
      </c>
      <c r="AQ1905" s="13" t="s">
        <v>50</v>
      </c>
      <c r="AR1905" s="13" t="s">
        <v>50</v>
      </c>
    </row>
    <row r="1906" spans="1:44" ht="15" thickBot="1">
      <c r="A1906" s="4" t="s">
        <v>18616</v>
      </c>
      <c r="B1906" s="5">
        <v>8756</v>
      </c>
      <c r="C1906" s="6">
        <v>38718</v>
      </c>
      <c r="D1906" s="7" t="s">
        <v>45</v>
      </c>
      <c r="E1906" s="7" t="s">
        <v>46</v>
      </c>
      <c r="F1906" s="7" t="s">
        <v>70</v>
      </c>
      <c r="G1906" s="7" t="s">
        <v>145</v>
      </c>
      <c r="H1906" s="7" t="s">
        <v>1866</v>
      </c>
      <c r="I1906" s="7" t="s">
        <v>50</v>
      </c>
      <c r="J1906" s="6">
        <v>45505</v>
      </c>
      <c r="K1906" s="7" t="s">
        <v>191</v>
      </c>
      <c r="L1906" s="7" t="s">
        <v>147</v>
      </c>
      <c r="M1906" s="7" t="s">
        <v>18617</v>
      </c>
      <c r="N1906" s="7" t="s">
        <v>18206</v>
      </c>
      <c r="O1906" s="7" t="s">
        <v>18618</v>
      </c>
      <c r="P1906" s="5">
        <v>122586</v>
      </c>
      <c r="Q1906" s="7" t="s">
        <v>1783</v>
      </c>
      <c r="R1906" s="34" t="s">
        <v>18619</v>
      </c>
      <c r="S1906" s="34" t="s">
        <v>18620</v>
      </c>
      <c r="T1906" s="7" t="s">
        <v>18621</v>
      </c>
      <c r="U1906" s="7" t="s">
        <v>18622</v>
      </c>
      <c r="V1906" s="7" t="s">
        <v>50</v>
      </c>
      <c r="W1906" s="7" t="s">
        <v>50</v>
      </c>
      <c r="X1906" s="7" t="s">
        <v>50</v>
      </c>
      <c r="Y1906" s="7" t="s">
        <v>154</v>
      </c>
      <c r="Z1906" s="7">
        <v>1</v>
      </c>
      <c r="AA1906" s="7" t="s">
        <v>50</v>
      </c>
      <c r="AB1906" s="7" t="s">
        <v>50</v>
      </c>
      <c r="AC1906" s="7" t="s">
        <v>50</v>
      </c>
      <c r="AD1906" s="7" t="s">
        <v>147</v>
      </c>
      <c r="AE1906" s="7" t="s">
        <v>50</v>
      </c>
      <c r="AF1906" s="7" t="s">
        <v>50</v>
      </c>
      <c r="AG1906" s="7" t="s">
        <v>50</v>
      </c>
      <c r="AH1906" s="7" t="s">
        <v>50</v>
      </c>
      <c r="AI1906" s="7" t="s">
        <v>50</v>
      </c>
      <c r="AJ1906" s="7" t="s">
        <v>50</v>
      </c>
      <c r="AK1906" s="7" t="s">
        <v>50</v>
      </c>
      <c r="AL1906" s="7" t="s">
        <v>50</v>
      </c>
      <c r="AM1906" s="7" t="s">
        <v>18623</v>
      </c>
      <c r="AN1906" s="7" t="s">
        <v>66</v>
      </c>
      <c r="AO1906" s="7" t="s">
        <v>18624</v>
      </c>
      <c r="AP1906" s="8" t="s">
        <v>18625</v>
      </c>
      <c r="AQ1906" s="7" t="s">
        <v>50</v>
      </c>
      <c r="AR1906" s="7" t="s">
        <v>50</v>
      </c>
    </row>
    <row r="1907" spans="1:44" ht="15" thickBot="1">
      <c r="A1907" s="10" t="s">
        <v>18626</v>
      </c>
      <c r="B1907" s="13" t="s">
        <v>50</v>
      </c>
      <c r="C1907" s="12">
        <v>44963</v>
      </c>
      <c r="D1907" s="13" t="s">
        <v>45</v>
      </c>
      <c r="E1907" s="13" t="s">
        <v>50</v>
      </c>
      <c r="F1907" s="13" t="s">
        <v>70</v>
      </c>
      <c r="G1907" s="27" t="s">
        <v>54945</v>
      </c>
      <c r="H1907" s="13" t="s">
        <v>50</v>
      </c>
      <c r="I1907" s="13" t="s">
        <v>50</v>
      </c>
      <c r="J1907" s="12">
        <v>45505</v>
      </c>
      <c r="K1907" s="13" t="s">
        <v>50</v>
      </c>
      <c r="L1907" s="13" t="s">
        <v>1624</v>
      </c>
      <c r="M1907" s="13" t="s">
        <v>2021</v>
      </c>
      <c r="N1907" s="13" t="s">
        <v>133</v>
      </c>
      <c r="O1907" s="13" t="s">
        <v>18627</v>
      </c>
      <c r="P1907" s="11">
        <v>123144</v>
      </c>
      <c r="Q1907" s="13" t="s">
        <v>135</v>
      </c>
      <c r="R1907" s="33" t="s">
        <v>18628</v>
      </c>
      <c r="S1907" s="30" t="s">
        <v>50</v>
      </c>
      <c r="T1907" s="13" t="s">
        <v>18629</v>
      </c>
      <c r="U1907" s="13" t="s">
        <v>50</v>
      </c>
      <c r="V1907" s="13" t="s">
        <v>50</v>
      </c>
      <c r="W1907" s="13" t="s">
        <v>50</v>
      </c>
      <c r="X1907" s="13" t="s">
        <v>50</v>
      </c>
      <c r="Y1907" s="13" t="s">
        <v>467</v>
      </c>
      <c r="Z1907" s="13">
        <v>1</v>
      </c>
      <c r="AA1907" s="13" t="s">
        <v>50</v>
      </c>
      <c r="AB1907" s="13" t="s">
        <v>50</v>
      </c>
      <c r="AC1907" s="13" t="s">
        <v>50</v>
      </c>
      <c r="AD1907" s="13" t="s">
        <v>1624</v>
      </c>
      <c r="AE1907" s="13" t="s">
        <v>50</v>
      </c>
      <c r="AF1907" s="13" t="s">
        <v>50</v>
      </c>
      <c r="AG1907" s="13" t="s">
        <v>50</v>
      </c>
      <c r="AH1907" s="13" t="s">
        <v>50</v>
      </c>
      <c r="AI1907" s="13" t="s">
        <v>50</v>
      </c>
      <c r="AJ1907" s="13" t="s">
        <v>50</v>
      </c>
      <c r="AK1907" s="13" t="s">
        <v>50</v>
      </c>
      <c r="AL1907" s="13" t="s">
        <v>50</v>
      </c>
      <c r="AM1907" s="13" t="s">
        <v>50</v>
      </c>
      <c r="AN1907" s="13" t="s">
        <v>50</v>
      </c>
      <c r="AO1907" s="13" t="s">
        <v>50</v>
      </c>
      <c r="AP1907" s="13" t="s">
        <v>50</v>
      </c>
      <c r="AQ1907" s="13" t="s">
        <v>50</v>
      </c>
      <c r="AR1907" s="13" t="s">
        <v>1186</v>
      </c>
    </row>
    <row r="1908" spans="1:44" ht="15" thickBot="1">
      <c r="A1908" s="4" t="s">
        <v>18630</v>
      </c>
      <c r="B1908" s="5">
        <v>2080</v>
      </c>
      <c r="C1908" s="6">
        <v>44656</v>
      </c>
      <c r="D1908" s="7" t="s">
        <v>45</v>
      </c>
      <c r="E1908" s="7" t="s">
        <v>46</v>
      </c>
      <c r="F1908" s="7" t="s">
        <v>70</v>
      </c>
      <c r="G1908" s="26" t="s">
        <v>54946</v>
      </c>
      <c r="H1908" s="7" t="s">
        <v>50</v>
      </c>
      <c r="I1908" s="7" t="s">
        <v>50</v>
      </c>
      <c r="J1908" s="6">
        <v>45511</v>
      </c>
      <c r="K1908" s="7" t="s">
        <v>50</v>
      </c>
      <c r="L1908" s="7" t="s">
        <v>241</v>
      </c>
      <c r="M1908" s="7" t="s">
        <v>18631</v>
      </c>
      <c r="N1908" s="7" t="s">
        <v>18632</v>
      </c>
      <c r="O1908" s="7" t="s">
        <v>18633</v>
      </c>
      <c r="P1908" s="5">
        <v>123326</v>
      </c>
      <c r="Q1908" s="7" t="s">
        <v>56</v>
      </c>
      <c r="R1908" s="34" t="s">
        <v>18634</v>
      </c>
      <c r="S1908" s="34" t="s">
        <v>18635</v>
      </c>
      <c r="T1908" s="7" t="s">
        <v>18636</v>
      </c>
      <c r="U1908" s="7" t="s">
        <v>50</v>
      </c>
      <c r="V1908" s="7" t="s">
        <v>50</v>
      </c>
      <c r="W1908" s="7" t="s">
        <v>50</v>
      </c>
      <c r="X1908" s="7" t="s">
        <v>50</v>
      </c>
      <c r="Y1908" s="7" t="s">
        <v>154</v>
      </c>
      <c r="Z1908" s="7">
        <v>2</v>
      </c>
      <c r="AA1908" s="7" t="s">
        <v>50</v>
      </c>
      <c r="AB1908" s="7" t="s">
        <v>50</v>
      </c>
      <c r="AC1908" s="7" t="s">
        <v>50</v>
      </c>
      <c r="AD1908" s="7" t="s">
        <v>241</v>
      </c>
      <c r="AE1908" s="7" t="s">
        <v>50</v>
      </c>
      <c r="AF1908" s="7" t="s">
        <v>50</v>
      </c>
      <c r="AG1908" s="7" t="s">
        <v>50</v>
      </c>
      <c r="AH1908" s="7" t="s">
        <v>50</v>
      </c>
      <c r="AI1908" s="7" t="s">
        <v>50</v>
      </c>
      <c r="AJ1908" s="7" t="s">
        <v>50</v>
      </c>
      <c r="AK1908" s="7" t="s">
        <v>18637</v>
      </c>
      <c r="AL1908" s="7" t="s">
        <v>50</v>
      </c>
      <c r="AM1908" s="7" t="s">
        <v>18638</v>
      </c>
      <c r="AN1908" s="7" t="s">
        <v>66</v>
      </c>
      <c r="AO1908" s="7" t="s">
        <v>18639</v>
      </c>
      <c r="AP1908" s="22" t="s">
        <v>18640</v>
      </c>
      <c r="AQ1908" s="7" t="s">
        <v>50</v>
      </c>
      <c r="AR1908" s="7" t="s">
        <v>50</v>
      </c>
    </row>
    <row r="1909" spans="1:44" ht="15" thickBot="1">
      <c r="A1909" s="10" t="s">
        <v>18641</v>
      </c>
      <c r="B1909" s="13" t="s">
        <v>50</v>
      </c>
      <c r="C1909" s="13" t="s">
        <v>50</v>
      </c>
      <c r="D1909" s="13" t="s">
        <v>45</v>
      </c>
      <c r="E1909" s="13" t="s">
        <v>1939</v>
      </c>
      <c r="F1909" s="13" t="s">
        <v>70</v>
      </c>
      <c r="G1909" s="26" t="s">
        <v>54946</v>
      </c>
      <c r="H1909" s="13" t="s">
        <v>50</v>
      </c>
      <c r="I1909" s="13" t="s">
        <v>50</v>
      </c>
      <c r="J1909" s="12">
        <v>45509</v>
      </c>
      <c r="K1909" s="13" t="s">
        <v>50</v>
      </c>
      <c r="L1909" s="13" t="s">
        <v>52</v>
      </c>
      <c r="M1909" s="13" t="s">
        <v>5917</v>
      </c>
      <c r="N1909" s="13" t="s">
        <v>18642</v>
      </c>
      <c r="O1909" s="13" t="s">
        <v>18643</v>
      </c>
      <c r="P1909" s="11">
        <v>123488</v>
      </c>
      <c r="Q1909" s="13" t="s">
        <v>4181</v>
      </c>
      <c r="R1909" s="33" t="s">
        <v>18644</v>
      </c>
      <c r="S1909" s="33" t="s">
        <v>18645</v>
      </c>
      <c r="T1909" s="13" t="s">
        <v>50</v>
      </c>
      <c r="U1909" s="13" t="s">
        <v>50</v>
      </c>
      <c r="V1909" s="13">
        <v>100000</v>
      </c>
      <c r="W1909" s="13" t="s">
        <v>60</v>
      </c>
      <c r="X1909" s="13">
        <v>100000</v>
      </c>
      <c r="Y1909" s="13" t="s">
        <v>50</v>
      </c>
      <c r="Z1909" s="13">
        <v>1</v>
      </c>
      <c r="AA1909" s="13" t="s">
        <v>50</v>
      </c>
      <c r="AB1909" s="13" t="s">
        <v>50</v>
      </c>
      <c r="AC1909" s="13" t="s">
        <v>50</v>
      </c>
      <c r="AD1909" s="13" t="s">
        <v>50</v>
      </c>
      <c r="AE1909" s="13" t="s">
        <v>50</v>
      </c>
      <c r="AF1909" s="13" t="s">
        <v>50</v>
      </c>
      <c r="AG1909" s="13" t="s">
        <v>50</v>
      </c>
      <c r="AH1909" s="13">
        <v>100000</v>
      </c>
      <c r="AI1909" s="13" t="s">
        <v>60</v>
      </c>
      <c r="AJ1909" s="13">
        <v>100000</v>
      </c>
      <c r="AK1909" s="13" t="s">
        <v>18646</v>
      </c>
      <c r="AL1909" s="13" t="s">
        <v>50</v>
      </c>
      <c r="AM1909" s="13" t="s">
        <v>18647</v>
      </c>
      <c r="AN1909" s="13" t="s">
        <v>5485</v>
      </c>
      <c r="AO1909" s="13" t="s">
        <v>18648</v>
      </c>
      <c r="AP1909" s="21" t="s">
        <v>18649</v>
      </c>
      <c r="AQ1909" s="13" t="s">
        <v>50</v>
      </c>
      <c r="AR1909" s="13" t="s">
        <v>50</v>
      </c>
    </row>
    <row r="1910" spans="1:44" ht="15" thickBot="1">
      <c r="A1910" s="4" t="s">
        <v>18650</v>
      </c>
      <c r="B1910" s="7" t="s">
        <v>50</v>
      </c>
      <c r="C1910" s="7" t="s">
        <v>50</v>
      </c>
      <c r="D1910" s="7" t="s">
        <v>45</v>
      </c>
      <c r="E1910" s="7" t="s">
        <v>46</v>
      </c>
      <c r="F1910" s="7" t="s">
        <v>70</v>
      </c>
      <c r="G1910" s="7" t="s">
        <v>50</v>
      </c>
      <c r="H1910" s="7" t="s">
        <v>50</v>
      </c>
      <c r="I1910" s="7" t="s">
        <v>50</v>
      </c>
      <c r="J1910" s="6">
        <v>45510</v>
      </c>
      <c r="K1910" s="7" t="s">
        <v>50</v>
      </c>
      <c r="L1910" s="7" t="s">
        <v>52</v>
      </c>
      <c r="M1910" s="7" t="s">
        <v>18651</v>
      </c>
      <c r="N1910" s="7" t="s">
        <v>18652</v>
      </c>
      <c r="O1910" s="7" t="s">
        <v>18653</v>
      </c>
      <c r="P1910" s="5">
        <v>124265</v>
      </c>
      <c r="Q1910" s="7" t="s">
        <v>166</v>
      </c>
      <c r="R1910" s="34" t="s">
        <v>18654</v>
      </c>
      <c r="S1910" s="31" t="s">
        <v>50</v>
      </c>
      <c r="T1910" s="7" t="s">
        <v>18655</v>
      </c>
      <c r="U1910" s="7" t="s">
        <v>50</v>
      </c>
      <c r="V1910" s="7">
        <v>50000</v>
      </c>
      <c r="W1910" s="7" t="s">
        <v>60</v>
      </c>
      <c r="X1910" s="7">
        <v>50000</v>
      </c>
      <c r="Y1910" s="7" t="s">
        <v>50</v>
      </c>
      <c r="Z1910" s="7">
        <v>1</v>
      </c>
      <c r="AA1910" s="7" t="s">
        <v>50</v>
      </c>
      <c r="AB1910" s="7" t="s">
        <v>50</v>
      </c>
      <c r="AC1910" s="7" t="s">
        <v>50</v>
      </c>
      <c r="AD1910" s="7" t="s">
        <v>50</v>
      </c>
      <c r="AE1910" s="7" t="s">
        <v>50</v>
      </c>
      <c r="AF1910" s="7" t="s">
        <v>50</v>
      </c>
      <c r="AG1910" s="7" t="s">
        <v>50</v>
      </c>
      <c r="AH1910" s="7">
        <v>50000</v>
      </c>
      <c r="AI1910" s="7" t="s">
        <v>60</v>
      </c>
      <c r="AJ1910" s="7">
        <v>50000</v>
      </c>
      <c r="AK1910" s="7" t="s">
        <v>18656</v>
      </c>
      <c r="AL1910" s="7" t="s">
        <v>50</v>
      </c>
      <c r="AM1910" s="7" t="s">
        <v>18657</v>
      </c>
      <c r="AN1910" s="7" t="s">
        <v>66</v>
      </c>
      <c r="AO1910" s="7" t="s">
        <v>18658</v>
      </c>
      <c r="AP1910" s="22" t="s">
        <v>18659</v>
      </c>
      <c r="AQ1910" s="7" t="s">
        <v>50</v>
      </c>
      <c r="AR1910" s="7" t="s">
        <v>50</v>
      </c>
    </row>
    <row r="1911" spans="1:44" ht="15" thickBot="1">
      <c r="A1911" s="10" t="s">
        <v>18660</v>
      </c>
      <c r="B1911" s="13" t="s">
        <v>50</v>
      </c>
      <c r="C1911" s="13" t="s">
        <v>50</v>
      </c>
      <c r="D1911" s="13" t="s">
        <v>45</v>
      </c>
      <c r="E1911" s="13" t="s">
        <v>46</v>
      </c>
      <c r="F1911" s="13" t="s">
        <v>70</v>
      </c>
      <c r="G1911" s="27" t="s">
        <v>54945</v>
      </c>
      <c r="H1911" s="13" t="s">
        <v>50</v>
      </c>
      <c r="I1911" s="13" t="s">
        <v>50</v>
      </c>
      <c r="J1911" s="12">
        <v>45505</v>
      </c>
      <c r="K1911" s="13" t="s">
        <v>50</v>
      </c>
      <c r="L1911" s="13" t="s">
        <v>52</v>
      </c>
      <c r="M1911" s="13" t="s">
        <v>18661</v>
      </c>
      <c r="N1911" s="13" t="s">
        <v>5823</v>
      </c>
      <c r="O1911" s="13" t="s">
        <v>18662</v>
      </c>
      <c r="P1911" s="11">
        <v>124749</v>
      </c>
      <c r="Q1911" s="13" t="s">
        <v>759</v>
      </c>
      <c r="R1911" s="33" t="s">
        <v>18663</v>
      </c>
      <c r="S1911" s="33" t="s">
        <v>18664</v>
      </c>
      <c r="T1911" s="13" t="s">
        <v>18665</v>
      </c>
      <c r="U1911" s="13" t="s">
        <v>18666</v>
      </c>
      <c r="V1911" s="13">
        <v>50000</v>
      </c>
      <c r="W1911" s="13" t="s">
        <v>60</v>
      </c>
      <c r="X1911" s="13">
        <v>50000</v>
      </c>
      <c r="Y1911" s="13" t="s">
        <v>50</v>
      </c>
      <c r="Z1911" s="13">
        <v>1</v>
      </c>
      <c r="AA1911" s="13" t="s">
        <v>50</v>
      </c>
      <c r="AB1911" s="13" t="s">
        <v>50</v>
      </c>
      <c r="AC1911" s="13" t="s">
        <v>50</v>
      </c>
      <c r="AD1911" s="13" t="s">
        <v>50</v>
      </c>
      <c r="AE1911" s="13" t="s">
        <v>50</v>
      </c>
      <c r="AF1911" s="13" t="s">
        <v>50</v>
      </c>
      <c r="AG1911" s="13" t="s">
        <v>50</v>
      </c>
      <c r="AH1911" s="13">
        <v>50000</v>
      </c>
      <c r="AI1911" s="13" t="s">
        <v>60</v>
      </c>
      <c r="AJ1911" s="13">
        <v>50000</v>
      </c>
      <c r="AK1911" s="13" t="s">
        <v>18359</v>
      </c>
      <c r="AL1911" s="13" t="s">
        <v>50</v>
      </c>
      <c r="AM1911" s="13" t="s">
        <v>18667</v>
      </c>
      <c r="AN1911" s="13" t="s">
        <v>66</v>
      </c>
      <c r="AO1911" s="13" t="s">
        <v>18668</v>
      </c>
      <c r="AP1911" s="14" t="s">
        <v>18669</v>
      </c>
      <c r="AQ1911" s="13" t="s">
        <v>50</v>
      </c>
      <c r="AR1911" s="13" t="s">
        <v>50</v>
      </c>
    </row>
    <row r="1912" spans="1:44" ht="15" thickBot="1">
      <c r="A1912" s="4" t="s">
        <v>18670</v>
      </c>
      <c r="B1912" s="7">
        <v>524</v>
      </c>
      <c r="C1912" s="6">
        <v>39448</v>
      </c>
      <c r="D1912" s="7" t="s">
        <v>45</v>
      </c>
      <c r="E1912" s="7" t="s">
        <v>46</v>
      </c>
      <c r="F1912" s="7" t="s">
        <v>70</v>
      </c>
      <c r="G1912" s="26" t="s">
        <v>54946</v>
      </c>
      <c r="H1912" s="7" t="s">
        <v>755</v>
      </c>
      <c r="I1912" s="7" t="s">
        <v>50</v>
      </c>
      <c r="J1912" s="6">
        <v>45505</v>
      </c>
      <c r="K1912" s="7" t="s">
        <v>116</v>
      </c>
      <c r="L1912" s="7" t="s">
        <v>178</v>
      </c>
      <c r="M1912" s="7" t="s">
        <v>18671</v>
      </c>
      <c r="N1912" s="7" t="s">
        <v>18672</v>
      </c>
      <c r="O1912" s="7" t="s">
        <v>18673</v>
      </c>
      <c r="P1912" s="5">
        <v>125899</v>
      </c>
      <c r="Q1912" s="7" t="s">
        <v>135</v>
      </c>
      <c r="R1912" s="34" t="s">
        <v>18674</v>
      </c>
      <c r="S1912" s="34" t="s">
        <v>18675</v>
      </c>
      <c r="T1912" s="7" t="s">
        <v>18676</v>
      </c>
      <c r="U1912" s="7" t="s">
        <v>18677</v>
      </c>
      <c r="V1912" s="7" t="s">
        <v>50</v>
      </c>
      <c r="W1912" s="7" t="s">
        <v>50</v>
      </c>
      <c r="X1912" s="7" t="s">
        <v>50</v>
      </c>
      <c r="Y1912" s="7" t="s">
        <v>50</v>
      </c>
      <c r="Z1912" s="7">
        <v>1</v>
      </c>
      <c r="AA1912" s="7" t="s">
        <v>50</v>
      </c>
      <c r="AB1912" s="7" t="s">
        <v>50</v>
      </c>
      <c r="AC1912" s="7" t="s">
        <v>50</v>
      </c>
      <c r="AD1912" s="7" t="s">
        <v>178</v>
      </c>
      <c r="AE1912" s="7" t="s">
        <v>50</v>
      </c>
      <c r="AF1912" s="7" t="s">
        <v>50</v>
      </c>
      <c r="AG1912" s="7" t="s">
        <v>50</v>
      </c>
      <c r="AH1912" s="7" t="s">
        <v>50</v>
      </c>
      <c r="AI1912" s="7" t="s">
        <v>50</v>
      </c>
      <c r="AJ1912" s="7" t="s">
        <v>50</v>
      </c>
      <c r="AK1912" s="7" t="s">
        <v>18678</v>
      </c>
      <c r="AL1912" s="7" t="s">
        <v>50</v>
      </c>
      <c r="AM1912" s="7" t="s">
        <v>18679</v>
      </c>
      <c r="AN1912" s="7" t="s">
        <v>66</v>
      </c>
      <c r="AO1912" s="7" t="s">
        <v>18680</v>
      </c>
      <c r="AP1912" s="8" t="s">
        <v>18681</v>
      </c>
      <c r="AQ1912" s="7" t="s">
        <v>50</v>
      </c>
      <c r="AR1912" s="7" t="s">
        <v>50</v>
      </c>
    </row>
    <row r="1913" spans="1:44" ht="15" thickBot="1">
      <c r="A1913" s="10" t="s">
        <v>18682</v>
      </c>
      <c r="B1913" s="13" t="s">
        <v>50</v>
      </c>
      <c r="C1913" s="13" t="s">
        <v>50</v>
      </c>
      <c r="D1913" s="13" t="s">
        <v>45</v>
      </c>
      <c r="E1913" s="13" t="s">
        <v>46</v>
      </c>
      <c r="F1913" s="13" t="s">
        <v>70</v>
      </c>
      <c r="G1913" s="13" t="s">
        <v>50</v>
      </c>
      <c r="H1913" s="13" t="s">
        <v>50</v>
      </c>
      <c r="I1913" s="13" t="s">
        <v>50</v>
      </c>
      <c r="J1913" s="12">
        <v>45510</v>
      </c>
      <c r="K1913" s="13" t="s">
        <v>50</v>
      </c>
      <c r="L1913" s="13" t="s">
        <v>52</v>
      </c>
      <c r="M1913" s="13" t="s">
        <v>1092</v>
      </c>
      <c r="N1913" s="13" t="s">
        <v>5823</v>
      </c>
      <c r="O1913" s="13" t="s">
        <v>18683</v>
      </c>
      <c r="P1913" s="11">
        <v>128458</v>
      </c>
      <c r="Q1913" s="13" t="s">
        <v>759</v>
      </c>
      <c r="R1913" s="33" t="s">
        <v>18684</v>
      </c>
      <c r="S1913" s="33" t="s">
        <v>18685</v>
      </c>
      <c r="T1913" s="13" t="s">
        <v>50</v>
      </c>
      <c r="U1913" s="13" t="s">
        <v>50</v>
      </c>
      <c r="V1913" s="13">
        <v>25000</v>
      </c>
      <c r="W1913" s="13" t="s">
        <v>60</v>
      </c>
      <c r="X1913" s="13">
        <v>25000</v>
      </c>
      <c r="Y1913" s="13" t="s">
        <v>50</v>
      </c>
      <c r="Z1913" s="13">
        <v>1</v>
      </c>
      <c r="AA1913" s="13" t="s">
        <v>50</v>
      </c>
      <c r="AB1913" s="13" t="s">
        <v>50</v>
      </c>
      <c r="AC1913" s="13" t="s">
        <v>50</v>
      </c>
      <c r="AD1913" s="13" t="s">
        <v>50</v>
      </c>
      <c r="AE1913" s="13" t="s">
        <v>50</v>
      </c>
      <c r="AF1913" s="13" t="s">
        <v>50</v>
      </c>
      <c r="AG1913" s="13" t="s">
        <v>50</v>
      </c>
      <c r="AH1913" s="13">
        <v>25000</v>
      </c>
      <c r="AI1913" s="13" t="s">
        <v>60</v>
      </c>
      <c r="AJ1913" s="13">
        <v>25000</v>
      </c>
      <c r="AK1913" s="13" t="s">
        <v>18656</v>
      </c>
      <c r="AL1913" s="13" t="s">
        <v>50</v>
      </c>
      <c r="AM1913" s="13" t="s">
        <v>50</v>
      </c>
      <c r="AN1913" s="13" t="s">
        <v>50</v>
      </c>
      <c r="AO1913" s="13" t="s">
        <v>50</v>
      </c>
      <c r="AP1913" s="13" t="s">
        <v>50</v>
      </c>
      <c r="AQ1913" s="13" t="s">
        <v>50</v>
      </c>
      <c r="AR1913" s="13" t="s">
        <v>1186</v>
      </c>
    </row>
    <row r="1914" spans="1:44" ht="15" thickBot="1">
      <c r="A1914" s="4" t="s">
        <v>18686</v>
      </c>
      <c r="B1914" s="5">
        <v>1205</v>
      </c>
      <c r="C1914" s="6">
        <v>32874</v>
      </c>
      <c r="D1914" s="7" t="s">
        <v>45</v>
      </c>
      <c r="E1914" s="7" t="s">
        <v>1939</v>
      </c>
      <c r="F1914" s="7" t="s">
        <v>70</v>
      </c>
      <c r="G1914" s="26" t="s">
        <v>54946</v>
      </c>
      <c r="H1914" s="7" t="s">
        <v>3636</v>
      </c>
      <c r="I1914" s="7" t="s">
        <v>50</v>
      </c>
      <c r="J1914" s="6">
        <v>45505</v>
      </c>
      <c r="K1914" s="7" t="s">
        <v>50</v>
      </c>
      <c r="L1914" s="7" t="s">
        <v>52</v>
      </c>
      <c r="M1914" s="7" t="s">
        <v>18687</v>
      </c>
      <c r="N1914" s="7" t="s">
        <v>18161</v>
      </c>
      <c r="O1914" s="7" t="s">
        <v>18688</v>
      </c>
      <c r="P1914" s="5">
        <v>131014</v>
      </c>
      <c r="Q1914" s="7" t="s">
        <v>683</v>
      </c>
      <c r="R1914" s="34" t="s">
        <v>18689</v>
      </c>
      <c r="S1914" s="34" t="s">
        <v>18690</v>
      </c>
      <c r="T1914" s="7" t="s">
        <v>18691</v>
      </c>
      <c r="U1914" s="7" t="s">
        <v>18692</v>
      </c>
      <c r="V1914" s="7">
        <v>25000</v>
      </c>
      <c r="W1914" s="7" t="s">
        <v>60</v>
      </c>
      <c r="X1914" s="7">
        <v>25000</v>
      </c>
      <c r="Y1914" s="7" t="s">
        <v>50</v>
      </c>
      <c r="Z1914" s="7">
        <v>2</v>
      </c>
      <c r="AA1914" s="7" t="s">
        <v>50</v>
      </c>
      <c r="AB1914" s="7" t="s">
        <v>50</v>
      </c>
      <c r="AC1914" s="7" t="s">
        <v>50</v>
      </c>
      <c r="AD1914" s="7" t="s">
        <v>50</v>
      </c>
      <c r="AE1914" s="7" t="s">
        <v>50</v>
      </c>
      <c r="AF1914" s="7" t="s">
        <v>50</v>
      </c>
      <c r="AG1914" s="7" t="s">
        <v>50</v>
      </c>
      <c r="AH1914" s="7">
        <v>35000</v>
      </c>
      <c r="AI1914" s="7" t="s">
        <v>60</v>
      </c>
      <c r="AJ1914" s="7">
        <v>35000</v>
      </c>
      <c r="AK1914" s="7" t="s">
        <v>18166</v>
      </c>
      <c r="AL1914" s="7" t="s">
        <v>50</v>
      </c>
      <c r="AM1914" s="7" t="s">
        <v>18693</v>
      </c>
      <c r="AN1914" s="7" t="s">
        <v>66</v>
      </c>
      <c r="AO1914" s="7" t="s">
        <v>18694</v>
      </c>
      <c r="AP1914" s="22" t="s">
        <v>18695</v>
      </c>
      <c r="AQ1914" s="22" t="s">
        <v>18696</v>
      </c>
      <c r="AR1914" s="7" t="s">
        <v>50</v>
      </c>
    </row>
    <row r="1915" spans="1:44" ht="15" thickBot="1">
      <c r="A1915" s="10" t="s">
        <v>18697</v>
      </c>
      <c r="B1915" s="13" t="s">
        <v>50</v>
      </c>
      <c r="C1915" s="12">
        <v>45483</v>
      </c>
      <c r="D1915" s="13" t="s">
        <v>45</v>
      </c>
      <c r="E1915" s="13" t="s">
        <v>46</v>
      </c>
      <c r="F1915" s="13" t="s">
        <v>70</v>
      </c>
      <c r="G1915" s="27" t="s">
        <v>54945</v>
      </c>
      <c r="H1915" s="13" t="s">
        <v>50</v>
      </c>
      <c r="I1915" s="13" t="s">
        <v>50</v>
      </c>
      <c r="J1915" s="12">
        <v>45505</v>
      </c>
      <c r="K1915" s="13" t="s">
        <v>50</v>
      </c>
      <c r="L1915" s="13" t="s">
        <v>467</v>
      </c>
      <c r="M1915" s="13" t="s">
        <v>18698</v>
      </c>
      <c r="N1915" s="13" t="s">
        <v>18699</v>
      </c>
      <c r="O1915" s="13" t="s">
        <v>18700</v>
      </c>
      <c r="P1915" s="11">
        <v>131577</v>
      </c>
      <c r="Q1915" s="13" t="s">
        <v>545</v>
      </c>
      <c r="R1915" s="33" t="s">
        <v>18701</v>
      </c>
      <c r="S1915" s="33" t="s">
        <v>18702</v>
      </c>
      <c r="T1915" s="13" t="s">
        <v>18703</v>
      </c>
      <c r="U1915" s="13">
        <v>66935595374</v>
      </c>
      <c r="V1915" s="13">
        <v>1000</v>
      </c>
      <c r="W1915" s="13" t="s">
        <v>60</v>
      </c>
      <c r="X1915" s="13">
        <v>1000</v>
      </c>
      <c r="Y1915" s="13" t="s">
        <v>467</v>
      </c>
      <c r="Z1915" s="13">
        <v>1</v>
      </c>
      <c r="AA1915" s="13">
        <v>1000</v>
      </c>
      <c r="AB1915" s="13" t="s">
        <v>60</v>
      </c>
      <c r="AC1915" s="13">
        <v>1000</v>
      </c>
      <c r="AD1915" s="13" t="s">
        <v>467</v>
      </c>
      <c r="AE1915" s="13">
        <v>1000</v>
      </c>
      <c r="AF1915" s="13" t="s">
        <v>60</v>
      </c>
      <c r="AG1915" s="13">
        <v>1000</v>
      </c>
      <c r="AH1915" s="13">
        <v>1000</v>
      </c>
      <c r="AI1915" s="13" t="s">
        <v>60</v>
      </c>
      <c r="AJ1915" s="13">
        <v>1000</v>
      </c>
      <c r="AK1915" s="13" t="s">
        <v>50</v>
      </c>
      <c r="AL1915" s="13" t="s">
        <v>50</v>
      </c>
      <c r="AM1915" s="13" t="s">
        <v>18704</v>
      </c>
      <c r="AN1915" s="13" t="s">
        <v>993</v>
      </c>
      <c r="AO1915" s="13" t="s">
        <v>50</v>
      </c>
      <c r="AP1915" s="13" t="s">
        <v>50</v>
      </c>
      <c r="AQ1915" s="21" t="s">
        <v>18705</v>
      </c>
      <c r="AR1915" s="13" t="s">
        <v>255</v>
      </c>
    </row>
    <row r="1916" spans="1:44" ht="15" thickBot="1">
      <c r="A1916" s="4" t="s">
        <v>18706</v>
      </c>
      <c r="B1916" s="5">
        <v>1244</v>
      </c>
      <c r="C1916" s="6">
        <v>40179</v>
      </c>
      <c r="D1916" s="7" t="s">
        <v>45</v>
      </c>
      <c r="E1916" s="7" t="s">
        <v>46</v>
      </c>
      <c r="F1916" s="7" t="s">
        <v>70</v>
      </c>
      <c r="G1916" s="27" t="s">
        <v>54945</v>
      </c>
      <c r="H1916" s="7" t="s">
        <v>1449</v>
      </c>
      <c r="I1916" s="7" t="s">
        <v>50</v>
      </c>
      <c r="J1916" s="6">
        <v>45511</v>
      </c>
      <c r="K1916" s="7" t="s">
        <v>50</v>
      </c>
      <c r="L1916" s="7" t="s">
        <v>1471</v>
      </c>
      <c r="M1916" s="7" t="s">
        <v>18707</v>
      </c>
      <c r="N1916" s="7" t="s">
        <v>1451</v>
      </c>
      <c r="O1916" s="7" t="s">
        <v>18708</v>
      </c>
      <c r="P1916" s="5">
        <v>133179</v>
      </c>
      <c r="Q1916" s="7" t="s">
        <v>135</v>
      </c>
      <c r="R1916" s="34" t="s">
        <v>18709</v>
      </c>
      <c r="S1916" s="34" t="s">
        <v>18710</v>
      </c>
      <c r="T1916" s="7" t="s">
        <v>18711</v>
      </c>
      <c r="U1916" s="7" t="s">
        <v>18712</v>
      </c>
      <c r="V1916" s="7" t="s">
        <v>50</v>
      </c>
      <c r="W1916" s="7" t="s">
        <v>50</v>
      </c>
      <c r="X1916" s="7" t="s">
        <v>50</v>
      </c>
      <c r="Y1916" s="7" t="s">
        <v>50</v>
      </c>
      <c r="Z1916" s="7">
        <v>10</v>
      </c>
      <c r="AA1916" s="7" t="s">
        <v>50</v>
      </c>
      <c r="AB1916" s="7" t="s">
        <v>50</v>
      </c>
      <c r="AC1916" s="7" t="s">
        <v>50</v>
      </c>
      <c r="AD1916" s="7" t="s">
        <v>1471</v>
      </c>
      <c r="AE1916" s="7" t="s">
        <v>50</v>
      </c>
      <c r="AF1916" s="7" t="s">
        <v>50</v>
      </c>
      <c r="AG1916" s="7" t="s">
        <v>50</v>
      </c>
      <c r="AH1916" s="7" t="s">
        <v>50</v>
      </c>
      <c r="AI1916" s="7" t="s">
        <v>50</v>
      </c>
      <c r="AJ1916" s="7" t="s">
        <v>50</v>
      </c>
      <c r="AK1916" s="7" t="s">
        <v>18713</v>
      </c>
      <c r="AL1916" s="7" t="s">
        <v>50</v>
      </c>
      <c r="AM1916" s="7" t="s">
        <v>18714</v>
      </c>
      <c r="AN1916" s="7" t="s">
        <v>66</v>
      </c>
      <c r="AO1916" s="7" t="s">
        <v>18715</v>
      </c>
      <c r="AP1916" s="22" t="s">
        <v>18716</v>
      </c>
      <c r="AQ1916" s="7" t="s">
        <v>50</v>
      </c>
      <c r="AR1916" s="7" t="s">
        <v>50</v>
      </c>
    </row>
    <row r="1917" spans="1:44" ht="15" thickBot="1">
      <c r="A1917" s="10" t="s">
        <v>18717</v>
      </c>
      <c r="B1917" s="13" t="s">
        <v>50</v>
      </c>
      <c r="C1917" s="12">
        <v>45292</v>
      </c>
      <c r="D1917" s="13" t="s">
        <v>45</v>
      </c>
      <c r="E1917" s="13" t="s">
        <v>46</v>
      </c>
      <c r="F1917" s="13" t="s">
        <v>70</v>
      </c>
      <c r="G1917" s="27" t="s">
        <v>54945</v>
      </c>
      <c r="H1917" s="13" t="s">
        <v>50</v>
      </c>
      <c r="I1917" s="13" t="s">
        <v>50</v>
      </c>
      <c r="J1917" s="12">
        <v>45505</v>
      </c>
      <c r="K1917" s="13" t="s">
        <v>50</v>
      </c>
      <c r="L1917" s="13" t="s">
        <v>1624</v>
      </c>
      <c r="M1917" s="13" t="s">
        <v>18718</v>
      </c>
      <c r="N1917" s="13" t="s">
        <v>1614</v>
      </c>
      <c r="O1917" s="13" t="s">
        <v>18719</v>
      </c>
      <c r="P1917" s="11">
        <v>134943</v>
      </c>
      <c r="Q1917" s="13" t="s">
        <v>1201</v>
      </c>
      <c r="R1917" s="33" t="s">
        <v>18720</v>
      </c>
      <c r="S1917" s="33" t="s">
        <v>18721</v>
      </c>
      <c r="T1917" s="13" t="s">
        <v>50</v>
      </c>
      <c r="U1917" s="13" t="s">
        <v>50</v>
      </c>
      <c r="V1917" s="13" t="s">
        <v>50</v>
      </c>
      <c r="W1917" s="13" t="s">
        <v>50</v>
      </c>
      <c r="X1917" s="13" t="s">
        <v>50</v>
      </c>
      <c r="Y1917" s="13" t="s">
        <v>467</v>
      </c>
      <c r="Z1917" s="13">
        <v>1</v>
      </c>
      <c r="AA1917" s="13" t="s">
        <v>50</v>
      </c>
      <c r="AB1917" s="13" t="s">
        <v>50</v>
      </c>
      <c r="AC1917" s="13" t="s">
        <v>50</v>
      </c>
      <c r="AD1917" s="13" t="s">
        <v>1624</v>
      </c>
      <c r="AE1917" s="13" t="s">
        <v>50</v>
      </c>
      <c r="AF1917" s="13" t="s">
        <v>50</v>
      </c>
      <c r="AG1917" s="13" t="s">
        <v>50</v>
      </c>
      <c r="AH1917" s="13" t="s">
        <v>50</v>
      </c>
      <c r="AI1917" s="13" t="s">
        <v>50</v>
      </c>
      <c r="AJ1917" s="13" t="s">
        <v>50</v>
      </c>
      <c r="AK1917" s="13" t="s">
        <v>50</v>
      </c>
      <c r="AL1917" s="13" t="s">
        <v>50</v>
      </c>
      <c r="AM1917" s="13" t="s">
        <v>18722</v>
      </c>
      <c r="AN1917" s="13" t="s">
        <v>66</v>
      </c>
      <c r="AO1917" s="13" t="s">
        <v>18723</v>
      </c>
      <c r="AP1917" s="14" t="s">
        <v>18724</v>
      </c>
      <c r="AQ1917" s="13" t="s">
        <v>50</v>
      </c>
      <c r="AR1917" s="13" t="s">
        <v>50</v>
      </c>
    </row>
    <row r="1918" spans="1:44" ht="15" thickBot="1">
      <c r="A1918" s="4" t="s">
        <v>18725</v>
      </c>
      <c r="B1918" s="7" t="s">
        <v>50</v>
      </c>
      <c r="C1918" s="7" t="s">
        <v>50</v>
      </c>
      <c r="D1918" s="7" t="s">
        <v>45</v>
      </c>
      <c r="E1918" s="7" t="s">
        <v>1939</v>
      </c>
      <c r="F1918" s="7" t="s">
        <v>70</v>
      </c>
      <c r="G1918" s="7" t="s">
        <v>50</v>
      </c>
      <c r="H1918" s="7" t="s">
        <v>50</v>
      </c>
      <c r="I1918" s="7" t="s">
        <v>50</v>
      </c>
      <c r="J1918" s="6">
        <v>45505</v>
      </c>
      <c r="K1918" s="7" t="s">
        <v>50</v>
      </c>
      <c r="L1918" s="7" t="s">
        <v>52</v>
      </c>
      <c r="M1918" s="7" t="s">
        <v>18726</v>
      </c>
      <c r="N1918" s="7" t="s">
        <v>18161</v>
      </c>
      <c r="O1918" s="7" t="s">
        <v>18727</v>
      </c>
      <c r="P1918" s="5">
        <v>135989</v>
      </c>
      <c r="Q1918" s="7" t="s">
        <v>683</v>
      </c>
      <c r="R1918" s="34" t="s">
        <v>18728</v>
      </c>
      <c r="S1918" s="31" t="s">
        <v>50</v>
      </c>
      <c r="T1918" s="7" t="s">
        <v>18729</v>
      </c>
      <c r="U1918" s="7" t="s">
        <v>18730</v>
      </c>
      <c r="V1918" s="7">
        <v>15000</v>
      </c>
      <c r="W1918" s="7" t="s">
        <v>60</v>
      </c>
      <c r="X1918" s="7">
        <v>15000</v>
      </c>
      <c r="Y1918" s="7" t="s">
        <v>50</v>
      </c>
      <c r="Z1918" s="7">
        <v>2</v>
      </c>
      <c r="AA1918" s="7" t="s">
        <v>50</v>
      </c>
      <c r="AB1918" s="7" t="s">
        <v>50</v>
      </c>
      <c r="AC1918" s="7" t="s">
        <v>50</v>
      </c>
      <c r="AD1918" s="7" t="s">
        <v>50</v>
      </c>
      <c r="AE1918" s="7" t="s">
        <v>50</v>
      </c>
      <c r="AF1918" s="7" t="s">
        <v>50</v>
      </c>
      <c r="AG1918" s="7" t="s">
        <v>50</v>
      </c>
      <c r="AH1918" s="7">
        <v>25000</v>
      </c>
      <c r="AI1918" s="7" t="s">
        <v>60</v>
      </c>
      <c r="AJ1918" s="7">
        <v>25000</v>
      </c>
      <c r="AK1918" s="7" t="s">
        <v>18166</v>
      </c>
      <c r="AL1918" s="7" t="s">
        <v>50</v>
      </c>
      <c r="AM1918" s="7" t="s">
        <v>18731</v>
      </c>
      <c r="AN1918" s="7" t="s">
        <v>5485</v>
      </c>
      <c r="AO1918" s="7" t="s">
        <v>18729</v>
      </c>
      <c r="AP1918" s="22" t="s">
        <v>18732</v>
      </c>
      <c r="AQ1918" s="7" t="s">
        <v>50</v>
      </c>
      <c r="AR1918" s="7" t="s">
        <v>50</v>
      </c>
    </row>
    <row r="1919" spans="1:44" ht="15" thickBot="1">
      <c r="A1919" s="10" t="s">
        <v>18733</v>
      </c>
      <c r="B1919" s="13" t="s">
        <v>50</v>
      </c>
      <c r="C1919" s="12">
        <v>36526</v>
      </c>
      <c r="D1919" s="13" t="s">
        <v>45</v>
      </c>
      <c r="E1919" s="13" t="s">
        <v>1939</v>
      </c>
      <c r="F1919" s="13" t="s">
        <v>70</v>
      </c>
      <c r="G1919" s="26" t="s">
        <v>54946</v>
      </c>
      <c r="H1919" s="13" t="s">
        <v>50</v>
      </c>
      <c r="I1919" s="13" t="s">
        <v>50</v>
      </c>
      <c r="J1919" s="12">
        <v>45505</v>
      </c>
      <c r="K1919" s="13" t="s">
        <v>116</v>
      </c>
      <c r="L1919" s="13" t="s">
        <v>52</v>
      </c>
      <c r="M1919" s="13" t="s">
        <v>18734</v>
      </c>
      <c r="N1919" s="13" t="s">
        <v>18161</v>
      </c>
      <c r="O1919" s="13" t="s">
        <v>18735</v>
      </c>
      <c r="P1919" s="11">
        <v>136247</v>
      </c>
      <c r="Q1919" s="13" t="s">
        <v>683</v>
      </c>
      <c r="R1919" s="33" t="s">
        <v>18736</v>
      </c>
      <c r="S1919" s="33" t="s">
        <v>18737</v>
      </c>
      <c r="T1919" s="13" t="s">
        <v>18738</v>
      </c>
      <c r="U1919" s="13" t="s">
        <v>18739</v>
      </c>
      <c r="V1919" s="13">
        <v>8000</v>
      </c>
      <c r="W1919" s="13" t="s">
        <v>60</v>
      </c>
      <c r="X1919" s="13">
        <v>8000</v>
      </c>
      <c r="Y1919" s="13" t="s">
        <v>50</v>
      </c>
      <c r="Z1919" s="13">
        <v>2</v>
      </c>
      <c r="AA1919" s="13" t="s">
        <v>50</v>
      </c>
      <c r="AB1919" s="13" t="s">
        <v>50</v>
      </c>
      <c r="AC1919" s="13" t="s">
        <v>50</v>
      </c>
      <c r="AD1919" s="13" t="s">
        <v>50</v>
      </c>
      <c r="AE1919" s="13" t="s">
        <v>50</v>
      </c>
      <c r="AF1919" s="13" t="s">
        <v>50</v>
      </c>
      <c r="AG1919" s="13" t="s">
        <v>50</v>
      </c>
      <c r="AH1919" s="13">
        <v>10500</v>
      </c>
      <c r="AI1919" s="13" t="s">
        <v>60</v>
      </c>
      <c r="AJ1919" s="13">
        <v>10500</v>
      </c>
      <c r="AK1919" s="13" t="s">
        <v>18166</v>
      </c>
      <c r="AL1919" s="13" t="s">
        <v>50</v>
      </c>
      <c r="AM1919" s="13" t="s">
        <v>18740</v>
      </c>
      <c r="AN1919" s="13" t="s">
        <v>5485</v>
      </c>
      <c r="AO1919" s="13" t="s">
        <v>18741</v>
      </c>
      <c r="AP1919" s="13" t="s">
        <v>50</v>
      </c>
      <c r="AQ1919" s="21" t="s">
        <v>18742</v>
      </c>
      <c r="AR1919" s="13" t="s">
        <v>50</v>
      </c>
    </row>
    <row r="1920" spans="1:44" ht="15" thickBot="1">
      <c r="A1920" s="4" t="s">
        <v>18743</v>
      </c>
      <c r="B1920" s="7" t="s">
        <v>50</v>
      </c>
      <c r="C1920" s="6">
        <v>43831</v>
      </c>
      <c r="D1920" s="7" t="s">
        <v>45</v>
      </c>
      <c r="E1920" s="7" t="s">
        <v>50</v>
      </c>
      <c r="F1920" s="7" t="s">
        <v>70</v>
      </c>
      <c r="G1920" s="7" t="s">
        <v>50</v>
      </c>
      <c r="H1920" s="7" t="s">
        <v>50</v>
      </c>
      <c r="I1920" s="7" t="s">
        <v>50</v>
      </c>
      <c r="J1920" s="6">
        <v>45505</v>
      </c>
      <c r="K1920" s="7" t="s">
        <v>50</v>
      </c>
      <c r="L1920" s="7" t="s">
        <v>52</v>
      </c>
      <c r="M1920" s="7" t="s">
        <v>18744</v>
      </c>
      <c r="N1920" s="7" t="s">
        <v>769</v>
      </c>
      <c r="O1920" s="7" t="s">
        <v>18745</v>
      </c>
      <c r="P1920" s="5">
        <v>136841</v>
      </c>
      <c r="Q1920" s="7" t="s">
        <v>520</v>
      </c>
      <c r="R1920" s="34" t="s">
        <v>18746</v>
      </c>
      <c r="S1920" s="31" t="s">
        <v>50</v>
      </c>
      <c r="T1920" s="7" t="s">
        <v>18747</v>
      </c>
      <c r="U1920" s="7" t="s">
        <v>18748</v>
      </c>
      <c r="V1920" s="7">
        <v>5000</v>
      </c>
      <c r="W1920" s="7" t="s">
        <v>60</v>
      </c>
      <c r="X1920" s="7">
        <v>5000</v>
      </c>
      <c r="Y1920" s="7" t="s">
        <v>50</v>
      </c>
      <c r="Z1920" s="7">
        <v>1</v>
      </c>
      <c r="AA1920" s="7" t="s">
        <v>50</v>
      </c>
      <c r="AB1920" s="7" t="s">
        <v>50</v>
      </c>
      <c r="AC1920" s="7" t="s">
        <v>50</v>
      </c>
      <c r="AD1920" s="7" t="s">
        <v>50</v>
      </c>
      <c r="AE1920" s="7" t="s">
        <v>50</v>
      </c>
      <c r="AF1920" s="7" t="s">
        <v>50</v>
      </c>
      <c r="AG1920" s="7" t="s">
        <v>50</v>
      </c>
      <c r="AH1920" s="7">
        <v>5000</v>
      </c>
      <c r="AI1920" s="7" t="s">
        <v>60</v>
      </c>
      <c r="AJ1920" s="7">
        <v>5000</v>
      </c>
      <c r="AK1920" s="7" t="s">
        <v>18749</v>
      </c>
      <c r="AL1920" s="7" t="s">
        <v>50</v>
      </c>
      <c r="AM1920" s="7" t="s">
        <v>18750</v>
      </c>
      <c r="AN1920" s="7" t="s">
        <v>253</v>
      </c>
      <c r="AO1920" s="7" t="s">
        <v>18751</v>
      </c>
      <c r="AP1920" s="22" t="s">
        <v>18752</v>
      </c>
      <c r="AQ1920" s="7" t="s">
        <v>50</v>
      </c>
      <c r="AR1920" s="7" t="s">
        <v>50</v>
      </c>
    </row>
    <row r="1921" spans="1:44" ht="15" thickBot="1">
      <c r="A1921" s="10" t="s">
        <v>18753</v>
      </c>
      <c r="B1921" s="13" t="s">
        <v>50</v>
      </c>
      <c r="C1921" s="12">
        <v>30682</v>
      </c>
      <c r="D1921" s="13" t="s">
        <v>45</v>
      </c>
      <c r="E1921" s="13" t="s">
        <v>46</v>
      </c>
      <c r="F1921" s="13" t="s">
        <v>70</v>
      </c>
      <c r="G1921" s="26" t="s">
        <v>54946</v>
      </c>
      <c r="H1921" s="13" t="s">
        <v>50</v>
      </c>
      <c r="I1921" s="13" t="s">
        <v>50</v>
      </c>
      <c r="J1921" s="12">
        <v>45513</v>
      </c>
      <c r="K1921" s="13" t="s">
        <v>50</v>
      </c>
      <c r="L1921" s="13" t="s">
        <v>290</v>
      </c>
      <c r="M1921" s="13" t="s">
        <v>18754</v>
      </c>
      <c r="N1921" s="13" t="s">
        <v>1151</v>
      </c>
      <c r="O1921" s="13" t="s">
        <v>18755</v>
      </c>
      <c r="P1921" s="11">
        <v>139327</v>
      </c>
      <c r="Q1921" s="13" t="s">
        <v>920</v>
      </c>
      <c r="R1921" s="33" t="s">
        <v>18756</v>
      </c>
      <c r="S1921" s="33" t="s">
        <v>18757</v>
      </c>
      <c r="T1921" s="13" t="s">
        <v>18758</v>
      </c>
      <c r="U1921" s="13" t="s">
        <v>18759</v>
      </c>
      <c r="V1921" s="13" t="s">
        <v>50</v>
      </c>
      <c r="W1921" s="13" t="s">
        <v>50</v>
      </c>
      <c r="X1921" s="13" t="s">
        <v>50</v>
      </c>
      <c r="Y1921" s="13" t="s">
        <v>290</v>
      </c>
      <c r="Z1921" s="13">
        <v>1</v>
      </c>
      <c r="AA1921" s="13" t="s">
        <v>50</v>
      </c>
      <c r="AB1921" s="13" t="s">
        <v>50</v>
      </c>
      <c r="AC1921" s="13" t="s">
        <v>50</v>
      </c>
      <c r="AD1921" s="13" t="s">
        <v>290</v>
      </c>
      <c r="AE1921" s="13" t="s">
        <v>50</v>
      </c>
      <c r="AF1921" s="13" t="s">
        <v>50</v>
      </c>
      <c r="AG1921" s="13" t="s">
        <v>50</v>
      </c>
      <c r="AH1921" s="13" t="s">
        <v>50</v>
      </c>
      <c r="AI1921" s="13" t="s">
        <v>50</v>
      </c>
      <c r="AJ1921" s="13" t="s">
        <v>50</v>
      </c>
      <c r="AK1921" s="13" t="s">
        <v>18760</v>
      </c>
      <c r="AL1921" s="13" t="s">
        <v>50</v>
      </c>
      <c r="AM1921" s="13" t="s">
        <v>1158</v>
      </c>
      <c r="AN1921" s="13" t="s">
        <v>66</v>
      </c>
      <c r="AO1921" s="13" t="s">
        <v>18761</v>
      </c>
      <c r="AP1921" s="21" t="s">
        <v>18762</v>
      </c>
      <c r="AQ1921" s="13" t="s">
        <v>50</v>
      </c>
      <c r="AR1921" s="13" t="s">
        <v>50</v>
      </c>
    </row>
    <row r="1922" spans="1:44" ht="15" thickBot="1">
      <c r="A1922" s="4" t="s">
        <v>18763</v>
      </c>
      <c r="B1922" s="7" t="s">
        <v>50</v>
      </c>
      <c r="C1922" s="7" t="s">
        <v>50</v>
      </c>
      <c r="D1922" s="7" t="s">
        <v>45</v>
      </c>
      <c r="E1922" s="7" t="s">
        <v>46</v>
      </c>
      <c r="F1922" s="7" t="s">
        <v>70</v>
      </c>
      <c r="G1922" s="7" t="s">
        <v>50</v>
      </c>
      <c r="H1922" s="7" t="s">
        <v>50</v>
      </c>
      <c r="I1922" s="7" t="s">
        <v>50</v>
      </c>
      <c r="J1922" s="6">
        <v>45506</v>
      </c>
      <c r="K1922" s="7" t="s">
        <v>50</v>
      </c>
      <c r="L1922" s="7" t="s">
        <v>1624</v>
      </c>
      <c r="M1922" s="7" t="s">
        <v>2838</v>
      </c>
      <c r="N1922" s="7" t="s">
        <v>18764</v>
      </c>
      <c r="O1922" s="7" t="s">
        <v>18765</v>
      </c>
      <c r="P1922" s="5">
        <v>139560</v>
      </c>
      <c r="Q1922" s="7" t="s">
        <v>1334</v>
      </c>
      <c r="R1922" s="34" t="s">
        <v>18766</v>
      </c>
      <c r="S1922" s="31" t="s">
        <v>50</v>
      </c>
      <c r="T1922" s="7" t="s">
        <v>18767</v>
      </c>
      <c r="U1922" s="7" t="s">
        <v>18768</v>
      </c>
      <c r="V1922" s="7">
        <v>120000</v>
      </c>
      <c r="W1922" s="7" t="s">
        <v>1338</v>
      </c>
      <c r="X1922" s="7">
        <v>78096</v>
      </c>
      <c r="Y1922" s="7" t="s">
        <v>467</v>
      </c>
      <c r="Z1922" s="7">
        <v>1</v>
      </c>
      <c r="AA1922" s="7">
        <v>120000</v>
      </c>
      <c r="AB1922" s="7" t="s">
        <v>1338</v>
      </c>
      <c r="AC1922" s="7">
        <v>78096</v>
      </c>
      <c r="AD1922" s="7" t="s">
        <v>1624</v>
      </c>
      <c r="AE1922" s="7">
        <v>120000</v>
      </c>
      <c r="AF1922" s="7" t="s">
        <v>1338</v>
      </c>
      <c r="AG1922" s="7">
        <v>78096</v>
      </c>
      <c r="AH1922" s="7">
        <v>120000</v>
      </c>
      <c r="AI1922" s="7" t="s">
        <v>1338</v>
      </c>
      <c r="AJ1922" s="7">
        <v>78096</v>
      </c>
      <c r="AK1922" s="7" t="s">
        <v>17420</v>
      </c>
      <c r="AL1922" s="7" t="s">
        <v>50</v>
      </c>
      <c r="AM1922" s="7" t="s">
        <v>18769</v>
      </c>
      <c r="AN1922" s="7" t="s">
        <v>993</v>
      </c>
      <c r="AO1922" s="7" t="s">
        <v>18770</v>
      </c>
      <c r="AP1922" s="7" t="s">
        <v>50</v>
      </c>
      <c r="AQ1922" s="22" t="s">
        <v>18771</v>
      </c>
      <c r="AR1922" s="7" t="s">
        <v>50</v>
      </c>
    </row>
    <row r="1923" spans="1:44" ht="15" thickBot="1">
      <c r="A1923" s="10" t="s">
        <v>18772</v>
      </c>
      <c r="B1923" s="11">
        <v>1186</v>
      </c>
      <c r="C1923" s="12">
        <v>25569</v>
      </c>
      <c r="D1923" s="13" t="s">
        <v>45</v>
      </c>
      <c r="E1923" s="13" t="s">
        <v>1939</v>
      </c>
      <c r="F1923" s="13" t="s">
        <v>70</v>
      </c>
      <c r="G1923" s="13" t="s">
        <v>145</v>
      </c>
      <c r="H1923" s="13" t="s">
        <v>18773</v>
      </c>
      <c r="I1923" s="13" t="s">
        <v>50</v>
      </c>
      <c r="J1923" s="12">
        <v>45505</v>
      </c>
      <c r="K1923" s="13" t="s">
        <v>50</v>
      </c>
      <c r="L1923" s="13" t="s">
        <v>52</v>
      </c>
      <c r="M1923" s="13" t="s">
        <v>18774</v>
      </c>
      <c r="N1923" s="13" t="s">
        <v>18775</v>
      </c>
      <c r="O1923" s="13" t="s">
        <v>18776</v>
      </c>
      <c r="P1923" s="11">
        <v>140234</v>
      </c>
      <c r="Q1923" s="13" t="s">
        <v>3689</v>
      </c>
      <c r="R1923" s="33" t="s">
        <v>18777</v>
      </c>
      <c r="S1923" s="33" t="s">
        <v>18778</v>
      </c>
      <c r="T1923" s="13" t="s">
        <v>18779</v>
      </c>
      <c r="U1923" s="13" t="s">
        <v>18780</v>
      </c>
      <c r="V1923" s="13">
        <v>3000</v>
      </c>
      <c r="W1923" s="13" t="s">
        <v>60</v>
      </c>
      <c r="X1923" s="13">
        <v>3000</v>
      </c>
      <c r="Y1923" s="13" t="s">
        <v>50</v>
      </c>
      <c r="Z1923" s="13">
        <v>1</v>
      </c>
      <c r="AA1923" s="13" t="s">
        <v>50</v>
      </c>
      <c r="AB1923" s="13" t="s">
        <v>50</v>
      </c>
      <c r="AC1923" s="13" t="s">
        <v>50</v>
      </c>
      <c r="AD1923" s="13" t="s">
        <v>50</v>
      </c>
      <c r="AE1923" s="13" t="s">
        <v>50</v>
      </c>
      <c r="AF1923" s="13" t="s">
        <v>50</v>
      </c>
      <c r="AG1923" s="13" t="s">
        <v>50</v>
      </c>
      <c r="AH1923" s="13">
        <v>3000</v>
      </c>
      <c r="AI1923" s="13" t="s">
        <v>60</v>
      </c>
      <c r="AJ1923" s="13">
        <v>3000</v>
      </c>
      <c r="AK1923" s="13" t="s">
        <v>18166</v>
      </c>
      <c r="AL1923" s="13" t="s">
        <v>50</v>
      </c>
      <c r="AM1923" s="13" t="s">
        <v>18781</v>
      </c>
      <c r="AN1923" s="13" t="s">
        <v>66</v>
      </c>
      <c r="AO1923" s="13" t="s">
        <v>18782</v>
      </c>
      <c r="AP1923" s="13" t="s">
        <v>50</v>
      </c>
      <c r="AQ1923" s="21" t="s">
        <v>18783</v>
      </c>
      <c r="AR1923" s="13" t="s">
        <v>50</v>
      </c>
    </row>
    <row r="1924" spans="1:44" ht="15" thickBot="1">
      <c r="A1924" s="4" t="s">
        <v>18784</v>
      </c>
      <c r="B1924" s="7" t="s">
        <v>50</v>
      </c>
      <c r="C1924" s="6">
        <v>45292</v>
      </c>
      <c r="D1924" s="7" t="s">
        <v>45</v>
      </c>
      <c r="E1924" s="7" t="s">
        <v>46</v>
      </c>
      <c r="F1924" s="7" t="s">
        <v>70</v>
      </c>
      <c r="G1924" s="27" t="s">
        <v>54945</v>
      </c>
      <c r="H1924" s="7" t="s">
        <v>50</v>
      </c>
      <c r="I1924" s="7" t="s">
        <v>50</v>
      </c>
      <c r="J1924" s="6">
        <v>45513</v>
      </c>
      <c r="K1924" s="7" t="s">
        <v>50</v>
      </c>
      <c r="L1924" s="7" t="s">
        <v>4836</v>
      </c>
      <c r="M1924" s="7" t="s">
        <v>18785</v>
      </c>
      <c r="N1924" s="7" t="s">
        <v>180</v>
      </c>
      <c r="O1924" s="7" t="s">
        <v>18786</v>
      </c>
      <c r="P1924" s="5">
        <v>140516</v>
      </c>
      <c r="Q1924" s="7" t="s">
        <v>120</v>
      </c>
      <c r="R1924" s="31" t="s">
        <v>18787</v>
      </c>
      <c r="S1924" s="31" t="s">
        <v>50</v>
      </c>
      <c r="T1924" s="7" t="s">
        <v>18788</v>
      </c>
      <c r="U1924" s="7" t="s">
        <v>50</v>
      </c>
      <c r="V1924" s="7" t="s">
        <v>50</v>
      </c>
      <c r="W1924" s="7" t="s">
        <v>50</v>
      </c>
      <c r="X1924" s="7" t="s">
        <v>50</v>
      </c>
      <c r="Y1924" s="7" t="s">
        <v>467</v>
      </c>
      <c r="Z1924" s="7">
        <v>1</v>
      </c>
      <c r="AA1924" s="7" t="s">
        <v>50</v>
      </c>
      <c r="AB1924" s="7" t="s">
        <v>50</v>
      </c>
      <c r="AC1924" s="7" t="s">
        <v>50</v>
      </c>
      <c r="AD1924" s="7" t="s">
        <v>4836</v>
      </c>
      <c r="AE1924" s="7" t="s">
        <v>50</v>
      </c>
      <c r="AF1924" s="7" t="s">
        <v>50</v>
      </c>
      <c r="AG1924" s="7" t="s">
        <v>50</v>
      </c>
      <c r="AH1924" s="7" t="s">
        <v>50</v>
      </c>
      <c r="AI1924" s="7" t="s">
        <v>50</v>
      </c>
      <c r="AJ1924" s="7" t="s">
        <v>50</v>
      </c>
      <c r="AK1924" s="7" t="s">
        <v>50</v>
      </c>
      <c r="AL1924" s="7" t="s">
        <v>50</v>
      </c>
      <c r="AM1924" s="7" t="s">
        <v>50</v>
      </c>
      <c r="AN1924" s="7" t="s">
        <v>50</v>
      </c>
      <c r="AO1924" s="7" t="s">
        <v>50</v>
      </c>
      <c r="AP1924" s="7" t="s">
        <v>50</v>
      </c>
      <c r="AQ1924" s="7" t="s">
        <v>50</v>
      </c>
      <c r="AR1924" s="7" t="s">
        <v>1186</v>
      </c>
    </row>
    <row r="1925" spans="1:44" ht="15" thickBot="1">
      <c r="A1925" s="10" t="s">
        <v>18789</v>
      </c>
      <c r="B1925" s="13" t="s">
        <v>50</v>
      </c>
      <c r="C1925" s="12">
        <v>45292</v>
      </c>
      <c r="D1925" s="13" t="s">
        <v>45</v>
      </c>
      <c r="E1925" s="13" t="s">
        <v>46</v>
      </c>
      <c r="F1925" s="13" t="s">
        <v>70</v>
      </c>
      <c r="G1925" s="27" t="s">
        <v>54945</v>
      </c>
      <c r="H1925" s="13" t="s">
        <v>50</v>
      </c>
      <c r="I1925" s="13" t="s">
        <v>50</v>
      </c>
      <c r="J1925" s="12">
        <v>45506</v>
      </c>
      <c r="K1925" s="13" t="s">
        <v>50</v>
      </c>
      <c r="L1925" s="13" t="s">
        <v>1624</v>
      </c>
      <c r="M1925" s="13" t="s">
        <v>18790</v>
      </c>
      <c r="N1925" s="13" t="s">
        <v>18791</v>
      </c>
      <c r="O1925" s="13" t="s">
        <v>18792</v>
      </c>
      <c r="P1925" s="11">
        <v>142281</v>
      </c>
      <c r="Q1925" s="13" t="s">
        <v>1334</v>
      </c>
      <c r="R1925" s="33" t="s">
        <v>18793</v>
      </c>
      <c r="S1925" s="33" t="s">
        <v>18794</v>
      </c>
      <c r="T1925" s="13" t="s">
        <v>50</v>
      </c>
      <c r="U1925" s="13" t="s">
        <v>50</v>
      </c>
      <c r="V1925" s="13">
        <v>120000</v>
      </c>
      <c r="W1925" s="13" t="s">
        <v>1338</v>
      </c>
      <c r="X1925" s="13">
        <v>78096</v>
      </c>
      <c r="Y1925" s="13" t="s">
        <v>467</v>
      </c>
      <c r="Z1925" s="13">
        <v>1</v>
      </c>
      <c r="AA1925" s="13">
        <v>120000</v>
      </c>
      <c r="AB1925" s="13" t="s">
        <v>1338</v>
      </c>
      <c r="AC1925" s="13">
        <v>78096</v>
      </c>
      <c r="AD1925" s="13" t="s">
        <v>1624</v>
      </c>
      <c r="AE1925" s="13">
        <v>120000</v>
      </c>
      <c r="AF1925" s="13" t="s">
        <v>1338</v>
      </c>
      <c r="AG1925" s="13">
        <v>78096</v>
      </c>
      <c r="AH1925" s="13">
        <v>120000</v>
      </c>
      <c r="AI1925" s="13" t="s">
        <v>1338</v>
      </c>
      <c r="AJ1925" s="13">
        <v>78096</v>
      </c>
      <c r="AK1925" s="13" t="s">
        <v>17420</v>
      </c>
      <c r="AL1925" s="13" t="s">
        <v>50</v>
      </c>
      <c r="AM1925" s="13" t="s">
        <v>18795</v>
      </c>
      <c r="AN1925" s="13" t="s">
        <v>993</v>
      </c>
      <c r="AO1925" s="13" t="s">
        <v>18796</v>
      </c>
      <c r="AP1925" s="21" t="s">
        <v>18797</v>
      </c>
      <c r="AQ1925" s="13" t="s">
        <v>50</v>
      </c>
      <c r="AR1925" s="13" t="s">
        <v>50</v>
      </c>
    </row>
    <row r="1926" spans="1:44" ht="15" thickBot="1">
      <c r="A1926" s="4" t="s">
        <v>18798</v>
      </c>
      <c r="B1926" s="7" t="s">
        <v>50</v>
      </c>
      <c r="C1926" s="6">
        <v>45292</v>
      </c>
      <c r="D1926" s="7" t="s">
        <v>45</v>
      </c>
      <c r="E1926" s="7" t="s">
        <v>46</v>
      </c>
      <c r="F1926" s="7" t="s">
        <v>70</v>
      </c>
      <c r="G1926" s="27" t="s">
        <v>54945</v>
      </c>
      <c r="H1926" s="7" t="s">
        <v>50</v>
      </c>
      <c r="I1926" s="7" t="s">
        <v>50</v>
      </c>
      <c r="J1926" s="6">
        <v>45506</v>
      </c>
      <c r="K1926" s="7" t="s">
        <v>50</v>
      </c>
      <c r="L1926" s="7" t="s">
        <v>1624</v>
      </c>
      <c r="M1926" s="7" t="s">
        <v>18495</v>
      </c>
      <c r="N1926" s="7" t="s">
        <v>18799</v>
      </c>
      <c r="O1926" s="7" t="s">
        <v>18800</v>
      </c>
      <c r="P1926" s="5">
        <v>145233</v>
      </c>
      <c r="Q1926" s="7" t="s">
        <v>1334</v>
      </c>
      <c r="R1926" s="34" t="s">
        <v>18801</v>
      </c>
      <c r="S1926" s="34" t="s">
        <v>18802</v>
      </c>
      <c r="T1926" s="7" t="s">
        <v>18803</v>
      </c>
      <c r="U1926" s="7" t="s">
        <v>50</v>
      </c>
      <c r="V1926" s="7">
        <v>120000</v>
      </c>
      <c r="W1926" s="7" t="s">
        <v>1338</v>
      </c>
      <c r="X1926" s="7">
        <v>78096</v>
      </c>
      <c r="Y1926" s="7" t="s">
        <v>467</v>
      </c>
      <c r="Z1926" s="7">
        <v>1</v>
      </c>
      <c r="AA1926" s="7">
        <v>120000</v>
      </c>
      <c r="AB1926" s="7" t="s">
        <v>1338</v>
      </c>
      <c r="AC1926" s="7">
        <v>78096</v>
      </c>
      <c r="AD1926" s="7" t="s">
        <v>1624</v>
      </c>
      <c r="AE1926" s="7">
        <v>120000</v>
      </c>
      <c r="AF1926" s="7" t="s">
        <v>1338</v>
      </c>
      <c r="AG1926" s="7">
        <v>78096</v>
      </c>
      <c r="AH1926" s="7">
        <v>120000</v>
      </c>
      <c r="AI1926" s="7" t="s">
        <v>1338</v>
      </c>
      <c r="AJ1926" s="7">
        <v>78096</v>
      </c>
      <c r="AK1926" s="7" t="s">
        <v>17420</v>
      </c>
      <c r="AL1926" s="7" t="s">
        <v>50</v>
      </c>
      <c r="AM1926" s="7" t="s">
        <v>18804</v>
      </c>
      <c r="AN1926" s="7" t="s">
        <v>993</v>
      </c>
      <c r="AO1926" s="7" t="s">
        <v>18805</v>
      </c>
      <c r="AP1926" s="22" t="s">
        <v>18806</v>
      </c>
      <c r="AQ1926" s="7" t="s">
        <v>50</v>
      </c>
      <c r="AR1926" s="7" t="s">
        <v>50</v>
      </c>
    </row>
    <row r="1927" spans="1:44" ht="15" thickBot="1">
      <c r="A1927" s="10" t="s">
        <v>18807</v>
      </c>
      <c r="B1927" s="13" t="s">
        <v>50</v>
      </c>
      <c r="C1927" s="12">
        <v>44197</v>
      </c>
      <c r="D1927" s="13" t="s">
        <v>45</v>
      </c>
      <c r="E1927" s="13" t="s">
        <v>46</v>
      </c>
      <c r="F1927" s="13" t="s">
        <v>70</v>
      </c>
      <c r="G1927" s="27" t="s">
        <v>54945</v>
      </c>
      <c r="H1927" s="13" t="s">
        <v>50</v>
      </c>
      <c r="I1927" s="13" t="s">
        <v>50</v>
      </c>
      <c r="J1927" s="12">
        <v>45510</v>
      </c>
      <c r="K1927" s="13" t="s">
        <v>50</v>
      </c>
      <c r="L1927" s="13" t="s">
        <v>467</v>
      </c>
      <c r="M1927" s="13" t="s">
        <v>15718</v>
      </c>
      <c r="N1927" s="13" t="s">
        <v>1222</v>
      </c>
      <c r="O1927" s="13" t="s">
        <v>18808</v>
      </c>
      <c r="P1927" s="11">
        <v>145930</v>
      </c>
      <c r="Q1927" s="13" t="s">
        <v>707</v>
      </c>
      <c r="R1927" s="33" t="s">
        <v>18809</v>
      </c>
      <c r="S1927" s="33" t="s">
        <v>18810</v>
      </c>
      <c r="T1927" s="13" t="s">
        <v>18811</v>
      </c>
      <c r="U1927" s="13">
        <f>1-647-277-2782</f>
        <v>-3705</v>
      </c>
      <c r="V1927" s="13" t="s">
        <v>50</v>
      </c>
      <c r="W1927" s="13" t="s">
        <v>50</v>
      </c>
      <c r="X1927" s="13" t="s">
        <v>50</v>
      </c>
      <c r="Y1927" s="13" t="s">
        <v>467</v>
      </c>
      <c r="Z1927" s="13">
        <v>1</v>
      </c>
      <c r="AA1927" s="13" t="s">
        <v>50</v>
      </c>
      <c r="AB1927" s="13" t="s">
        <v>50</v>
      </c>
      <c r="AC1927" s="13" t="s">
        <v>50</v>
      </c>
      <c r="AD1927" s="13" t="s">
        <v>467</v>
      </c>
      <c r="AE1927" s="13" t="s">
        <v>50</v>
      </c>
      <c r="AF1927" s="13" t="s">
        <v>50</v>
      </c>
      <c r="AG1927" s="13" t="s">
        <v>50</v>
      </c>
      <c r="AH1927" s="13" t="s">
        <v>50</v>
      </c>
      <c r="AI1927" s="13" t="s">
        <v>50</v>
      </c>
      <c r="AJ1927" s="13" t="s">
        <v>50</v>
      </c>
      <c r="AK1927" s="13" t="s">
        <v>50</v>
      </c>
      <c r="AL1927" s="13" t="s">
        <v>50</v>
      </c>
      <c r="AM1927" s="13" t="s">
        <v>18812</v>
      </c>
      <c r="AN1927" s="13" t="s">
        <v>66</v>
      </c>
      <c r="AO1927" s="13" t="s">
        <v>18813</v>
      </c>
      <c r="AP1927" s="14" t="s">
        <v>18814</v>
      </c>
      <c r="AQ1927" s="13" t="s">
        <v>50</v>
      </c>
      <c r="AR1927" s="13" t="s">
        <v>50</v>
      </c>
    </row>
    <row r="1928" spans="1:44" ht="15" thickBot="1">
      <c r="A1928" s="4" t="s">
        <v>18815</v>
      </c>
      <c r="B1928" s="7" t="s">
        <v>50</v>
      </c>
      <c r="C1928" s="6">
        <v>43466</v>
      </c>
      <c r="D1928" s="7" t="s">
        <v>45</v>
      </c>
      <c r="E1928" s="7" t="s">
        <v>46</v>
      </c>
      <c r="F1928" s="7" t="s">
        <v>70</v>
      </c>
      <c r="G1928" s="26" t="s">
        <v>54946</v>
      </c>
      <c r="H1928" s="7" t="s">
        <v>50</v>
      </c>
      <c r="I1928" s="7" t="s">
        <v>50</v>
      </c>
      <c r="J1928" s="6">
        <v>45505</v>
      </c>
      <c r="K1928" s="7" t="s">
        <v>89</v>
      </c>
      <c r="L1928" s="7" t="s">
        <v>467</v>
      </c>
      <c r="M1928" s="7" t="s">
        <v>18816</v>
      </c>
      <c r="N1928" s="7" t="s">
        <v>1604</v>
      </c>
      <c r="O1928" s="7" t="s">
        <v>18817</v>
      </c>
      <c r="P1928" s="5">
        <v>146268</v>
      </c>
      <c r="Q1928" s="7" t="s">
        <v>360</v>
      </c>
      <c r="R1928" s="31" t="s">
        <v>18818</v>
      </c>
      <c r="S1928" s="34" t="s">
        <v>18819</v>
      </c>
      <c r="T1928" s="7" t="s">
        <v>18820</v>
      </c>
      <c r="U1928" s="7" t="s">
        <v>50</v>
      </c>
      <c r="V1928" s="7" t="s">
        <v>50</v>
      </c>
      <c r="W1928" s="7" t="s">
        <v>50</v>
      </c>
      <c r="X1928" s="7" t="s">
        <v>50</v>
      </c>
      <c r="Y1928" s="7" t="s">
        <v>467</v>
      </c>
      <c r="Z1928" s="7">
        <v>2</v>
      </c>
      <c r="AA1928" s="7" t="s">
        <v>50</v>
      </c>
      <c r="AB1928" s="7" t="s">
        <v>50</v>
      </c>
      <c r="AC1928" s="7" t="s">
        <v>50</v>
      </c>
      <c r="AD1928" s="7" t="s">
        <v>467</v>
      </c>
      <c r="AE1928" s="7" t="s">
        <v>50</v>
      </c>
      <c r="AF1928" s="7" t="s">
        <v>50</v>
      </c>
      <c r="AG1928" s="7" t="s">
        <v>50</v>
      </c>
      <c r="AH1928" s="7" t="s">
        <v>50</v>
      </c>
      <c r="AI1928" s="7" t="s">
        <v>50</v>
      </c>
      <c r="AJ1928" s="7" t="s">
        <v>50</v>
      </c>
      <c r="AK1928" s="7" t="s">
        <v>50</v>
      </c>
      <c r="AL1928" s="7" t="s">
        <v>50</v>
      </c>
      <c r="AM1928" s="7" t="s">
        <v>18821</v>
      </c>
      <c r="AN1928" s="7" t="s">
        <v>66</v>
      </c>
      <c r="AO1928" s="7" t="s">
        <v>18822</v>
      </c>
      <c r="AP1928" s="8" t="s">
        <v>18823</v>
      </c>
      <c r="AQ1928" s="7" t="s">
        <v>50</v>
      </c>
      <c r="AR1928" s="7" t="s">
        <v>50</v>
      </c>
    </row>
    <row r="1929" spans="1:44" ht="15" thickBot="1">
      <c r="A1929" s="10" t="s">
        <v>18824</v>
      </c>
      <c r="B1929" s="11">
        <v>23272</v>
      </c>
      <c r="C1929" s="12">
        <v>24473</v>
      </c>
      <c r="D1929" s="13" t="s">
        <v>45</v>
      </c>
      <c r="E1929" s="13" t="s">
        <v>46</v>
      </c>
      <c r="F1929" s="13" t="s">
        <v>70</v>
      </c>
      <c r="G1929" s="13" t="s">
        <v>50</v>
      </c>
      <c r="H1929" s="13" t="s">
        <v>12626</v>
      </c>
      <c r="I1929" s="13" t="s">
        <v>50</v>
      </c>
      <c r="J1929" s="12">
        <v>45509</v>
      </c>
      <c r="K1929" s="13" t="s">
        <v>50</v>
      </c>
      <c r="L1929" s="13" t="s">
        <v>52</v>
      </c>
      <c r="M1929" s="13" t="s">
        <v>11640</v>
      </c>
      <c r="N1929" s="13" t="s">
        <v>1114</v>
      </c>
      <c r="O1929" s="13" t="s">
        <v>18825</v>
      </c>
      <c r="P1929" s="11">
        <v>146894</v>
      </c>
      <c r="Q1929" s="13" t="s">
        <v>1116</v>
      </c>
      <c r="R1929" s="33" t="s">
        <v>18826</v>
      </c>
      <c r="S1929" s="33" t="s">
        <v>18827</v>
      </c>
      <c r="T1929" s="13" t="s">
        <v>50</v>
      </c>
      <c r="U1929" s="13" t="s">
        <v>50</v>
      </c>
      <c r="V1929" s="13" t="s">
        <v>50</v>
      </c>
      <c r="W1929" s="13" t="s">
        <v>50</v>
      </c>
      <c r="X1929" s="13" t="s">
        <v>50</v>
      </c>
      <c r="Y1929" s="13" t="s">
        <v>50</v>
      </c>
      <c r="Z1929" s="13">
        <v>2</v>
      </c>
      <c r="AA1929" s="13" t="s">
        <v>50</v>
      </c>
      <c r="AB1929" s="13" t="s">
        <v>50</v>
      </c>
      <c r="AC1929" s="13" t="s">
        <v>50</v>
      </c>
      <c r="AD1929" s="13" t="s">
        <v>50</v>
      </c>
      <c r="AE1929" s="13" t="s">
        <v>50</v>
      </c>
      <c r="AF1929" s="13" t="s">
        <v>50</v>
      </c>
      <c r="AG1929" s="13" t="s">
        <v>50</v>
      </c>
      <c r="AH1929" s="13" t="s">
        <v>50</v>
      </c>
      <c r="AI1929" s="13" t="s">
        <v>50</v>
      </c>
      <c r="AJ1929" s="13" t="s">
        <v>50</v>
      </c>
      <c r="AK1929" s="13" t="s">
        <v>18828</v>
      </c>
      <c r="AL1929" s="13" t="s">
        <v>50</v>
      </c>
      <c r="AM1929" s="13" t="s">
        <v>18829</v>
      </c>
      <c r="AN1929" s="13" t="s">
        <v>66</v>
      </c>
      <c r="AO1929" s="13" t="s">
        <v>18830</v>
      </c>
      <c r="AP1929" s="21" t="s">
        <v>18831</v>
      </c>
      <c r="AQ1929" s="13" t="s">
        <v>50</v>
      </c>
      <c r="AR1929" s="13" t="s">
        <v>50</v>
      </c>
    </row>
    <row r="1930" spans="1:44" ht="15" thickBot="1">
      <c r="A1930" s="4" t="s">
        <v>18832</v>
      </c>
      <c r="B1930" s="5">
        <v>9256</v>
      </c>
      <c r="C1930" s="6">
        <v>42005</v>
      </c>
      <c r="D1930" s="7" t="s">
        <v>45</v>
      </c>
      <c r="E1930" s="7" t="s">
        <v>46</v>
      </c>
      <c r="F1930" s="7" t="s">
        <v>70</v>
      </c>
      <c r="G1930" s="26" t="s">
        <v>54946</v>
      </c>
      <c r="H1930" s="7" t="s">
        <v>1998</v>
      </c>
      <c r="I1930" s="7" t="s">
        <v>50</v>
      </c>
      <c r="J1930" s="6">
        <v>45506</v>
      </c>
      <c r="K1930" s="7" t="s">
        <v>89</v>
      </c>
      <c r="L1930" s="7" t="s">
        <v>1471</v>
      </c>
      <c r="M1930" s="7" t="s">
        <v>18833</v>
      </c>
      <c r="N1930" s="7" t="s">
        <v>18834</v>
      </c>
      <c r="O1930" s="7" t="s">
        <v>18835</v>
      </c>
      <c r="P1930" s="5">
        <v>147654</v>
      </c>
      <c r="Q1930" s="7" t="s">
        <v>360</v>
      </c>
      <c r="R1930" s="34" t="s">
        <v>18836</v>
      </c>
      <c r="S1930" s="34" t="s">
        <v>18837</v>
      </c>
      <c r="T1930" s="7" t="s">
        <v>18838</v>
      </c>
      <c r="U1930" s="7" t="s">
        <v>18839</v>
      </c>
      <c r="V1930" s="7" t="s">
        <v>50</v>
      </c>
      <c r="W1930" s="7" t="s">
        <v>50</v>
      </c>
      <c r="X1930" s="7" t="s">
        <v>50</v>
      </c>
      <c r="Y1930" s="7" t="s">
        <v>50</v>
      </c>
      <c r="Z1930" s="7">
        <v>1</v>
      </c>
      <c r="AA1930" s="7" t="s">
        <v>50</v>
      </c>
      <c r="AB1930" s="7" t="s">
        <v>50</v>
      </c>
      <c r="AC1930" s="7" t="s">
        <v>50</v>
      </c>
      <c r="AD1930" s="7" t="s">
        <v>1471</v>
      </c>
      <c r="AE1930" s="7" t="s">
        <v>50</v>
      </c>
      <c r="AF1930" s="7" t="s">
        <v>50</v>
      </c>
      <c r="AG1930" s="7" t="s">
        <v>50</v>
      </c>
      <c r="AH1930" s="7" t="s">
        <v>50</v>
      </c>
      <c r="AI1930" s="7" t="s">
        <v>50</v>
      </c>
      <c r="AJ1930" s="7" t="s">
        <v>50</v>
      </c>
      <c r="AK1930" s="7" t="s">
        <v>18840</v>
      </c>
      <c r="AL1930" s="7" t="s">
        <v>50</v>
      </c>
      <c r="AM1930" s="7" t="s">
        <v>18841</v>
      </c>
      <c r="AN1930" s="7" t="s">
        <v>66</v>
      </c>
      <c r="AO1930" s="7" t="s">
        <v>18842</v>
      </c>
      <c r="AP1930" s="22" t="s">
        <v>18843</v>
      </c>
      <c r="AQ1930" s="22" t="s">
        <v>18844</v>
      </c>
      <c r="AR1930" s="7" t="s">
        <v>50</v>
      </c>
    </row>
    <row r="1931" spans="1:44" ht="15" thickBot="1">
      <c r="A1931" s="10" t="s">
        <v>18845</v>
      </c>
      <c r="B1931" s="13" t="s">
        <v>50</v>
      </c>
      <c r="C1931" s="12">
        <v>45292</v>
      </c>
      <c r="D1931" s="13" t="s">
        <v>45</v>
      </c>
      <c r="E1931" s="13" t="s">
        <v>46</v>
      </c>
      <c r="F1931" s="13" t="s">
        <v>70</v>
      </c>
      <c r="G1931" s="27" t="s">
        <v>54945</v>
      </c>
      <c r="H1931" s="13" t="s">
        <v>50</v>
      </c>
      <c r="I1931" s="13" t="s">
        <v>50</v>
      </c>
      <c r="J1931" s="12">
        <v>45505</v>
      </c>
      <c r="K1931" s="13" t="s">
        <v>50</v>
      </c>
      <c r="L1931" s="13" t="s">
        <v>1624</v>
      </c>
      <c r="M1931" s="13" t="s">
        <v>18846</v>
      </c>
      <c r="N1931" s="13" t="s">
        <v>18847</v>
      </c>
      <c r="O1931" s="13" t="s">
        <v>18848</v>
      </c>
      <c r="P1931" s="11">
        <v>147904</v>
      </c>
      <c r="Q1931" s="13" t="s">
        <v>135</v>
      </c>
      <c r="R1931" s="33" t="s">
        <v>18849</v>
      </c>
      <c r="S1931" s="33" t="s">
        <v>18850</v>
      </c>
      <c r="T1931" s="13" t="s">
        <v>18851</v>
      </c>
      <c r="U1931" s="13" t="s">
        <v>18852</v>
      </c>
      <c r="V1931" s="13" t="s">
        <v>50</v>
      </c>
      <c r="W1931" s="13" t="s">
        <v>50</v>
      </c>
      <c r="X1931" s="13" t="s">
        <v>50</v>
      </c>
      <c r="Y1931" s="13" t="s">
        <v>467</v>
      </c>
      <c r="Z1931" s="13">
        <v>1</v>
      </c>
      <c r="AA1931" s="13" t="s">
        <v>50</v>
      </c>
      <c r="AB1931" s="13" t="s">
        <v>50</v>
      </c>
      <c r="AC1931" s="13" t="s">
        <v>50</v>
      </c>
      <c r="AD1931" s="13" t="s">
        <v>1624</v>
      </c>
      <c r="AE1931" s="13" t="s">
        <v>50</v>
      </c>
      <c r="AF1931" s="13" t="s">
        <v>50</v>
      </c>
      <c r="AG1931" s="13" t="s">
        <v>50</v>
      </c>
      <c r="AH1931" s="13" t="s">
        <v>50</v>
      </c>
      <c r="AI1931" s="13" t="s">
        <v>50</v>
      </c>
      <c r="AJ1931" s="13" t="s">
        <v>50</v>
      </c>
      <c r="AK1931" s="13" t="s">
        <v>50</v>
      </c>
      <c r="AL1931" s="13" t="s">
        <v>50</v>
      </c>
      <c r="AM1931" s="13" t="s">
        <v>18853</v>
      </c>
      <c r="AN1931" s="13" t="s">
        <v>993</v>
      </c>
      <c r="AO1931" s="13" t="s">
        <v>18854</v>
      </c>
      <c r="AP1931" s="13" t="s">
        <v>50</v>
      </c>
      <c r="AQ1931" s="21" t="s">
        <v>18855</v>
      </c>
      <c r="AR1931" s="13" t="s">
        <v>50</v>
      </c>
    </row>
    <row r="1932" spans="1:44" ht="15" thickBot="1">
      <c r="A1932" s="4" t="s">
        <v>18856</v>
      </c>
      <c r="B1932" s="7" t="s">
        <v>50</v>
      </c>
      <c r="C1932" s="7" t="s">
        <v>50</v>
      </c>
      <c r="D1932" s="7" t="s">
        <v>45</v>
      </c>
      <c r="E1932" s="7" t="s">
        <v>46</v>
      </c>
      <c r="F1932" s="7" t="s">
        <v>70</v>
      </c>
      <c r="G1932" s="27" t="s">
        <v>54945</v>
      </c>
      <c r="H1932" s="7" t="s">
        <v>50</v>
      </c>
      <c r="I1932" s="7" t="s">
        <v>50</v>
      </c>
      <c r="J1932" s="6">
        <v>45506</v>
      </c>
      <c r="K1932" s="7" t="s">
        <v>50</v>
      </c>
      <c r="L1932" s="7" t="s">
        <v>1624</v>
      </c>
      <c r="M1932" s="7" t="s">
        <v>18857</v>
      </c>
      <c r="N1932" s="7" t="s">
        <v>3085</v>
      </c>
      <c r="O1932" s="7" t="s">
        <v>18858</v>
      </c>
      <c r="P1932" s="5">
        <v>148039</v>
      </c>
      <c r="Q1932" s="7" t="s">
        <v>1334</v>
      </c>
      <c r="R1932" s="34" t="s">
        <v>18859</v>
      </c>
      <c r="S1932" s="34" t="s">
        <v>18860</v>
      </c>
      <c r="T1932" s="7" t="s">
        <v>50</v>
      </c>
      <c r="U1932" s="7" t="s">
        <v>50</v>
      </c>
      <c r="V1932" s="7">
        <v>120000</v>
      </c>
      <c r="W1932" s="7" t="s">
        <v>1338</v>
      </c>
      <c r="X1932" s="7">
        <v>78096</v>
      </c>
      <c r="Y1932" s="7" t="s">
        <v>467</v>
      </c>
      <c r="Z1932" s="7">
        <v>1</v>
      </c>
      <c r="AA1932" s="7">
        <v>120000</v>
      </c>
      <c r="AB1932" s="7" t="s">
        <v>1338</v>
      </c>
      <c r="AC1932" s="7">
        <v>78096</v>
      </c>
      <c r="AD1932" s="7" t="s">
        <v>1624</v>
      </c>
      <c r="AE1932" s="7">
        <v>120000</v>
      </c>
      <c r="AF1932" s="7" t="s">
        <v>1338</v>
      </c>
      <c r="AG1932" s="7">
        <v>78096</v>
      </c>
      <c r="AH1932" s="7">
        <v>120000</v>
      </c>
      <c r="AI1932" s="7" t="s">
        <v>1338</v>
      </c>
      <c r="AJ1932" s="7">
        <v>78096</v>
      </c>
      <c r="AK1932" s="7" t="s">
        <v>17420</v>
      </c>
      <c r="AL1932" s="7" t="s">
        <v>50</v>
      </c>
      <c r="AM1932" s="7" t="s">
        <v>18861</v>
      </c>
      <c r="AN1932" s="7" t="s">
        <v>66</v>
      </c>
      <c r="AO1932" s="7" t="s">
        <v>18862</v>
      </c>
      <c r="AP1932" s="8" t="s">
        <v>18863</v>
      </c>
      <c r="AQ1932" s="7" t="s">
        <v>50</v>
      </c>
      <c r="AR1932" s="7" t="s">
        <v>50</v>
      </c>
    </row>
    <row r="1933" spans="1:44" ht="15" thickBot="1">
      <c r="A1933" s="10" t="s">
        <v>18864</v>
      </c>
      <c r="B1933" s="13">
        <v>4</v>
      </c>
      <c r="C1933" s="12">
        <v>37622</v>
      </c>
      <c r="D1933" s="13" t="s">
        <v>45</v>
      </c>
      <c r="E1933" s="13" t="s">
        <v>1939</v>
      </c>
      <c r="F1933" s="13" t="s">
        <v>70</v>
      </c>
      <c r="G1933" s="13" t="s">
        <v>50</v>
      </c>
      <c r="H1933" s="13" t="s">
        <v>240</v>
      </c>
      <c r="I1933" s="13" t="s">
        <v>50</v>
      </c>
      <c r="J1933" s="12">
        <v>45505</v>
      </c>
      <c r="K1933" s="13" t="s">
        <v>89</v>
      </c>
      <c r="L1933" s="13" t="s">
        <v>52</v>
      </c>
      <c r="M1933" s="13" t="s">
        <v>18865</v>
      </c>
      <c r="N1933" s="13" t="s">
        <v>18866</v>
      </c>
      <c r="O1933" s="13" t="s">
        <v>18867</v>
      </c>
      <c r="P1933" s="11">
        <v>150363</v>
      </c>
      <c r="Q1933" s="13" t="s">
        <v>616</v>
      </c>
      <c r="R1933" s="33" t="s">
        <v>18868</v>
      </c>
      <c r="S1933" s="33" t="s">
        <v>18869</v>
      </c>
      <c r="T1933" s="13" t="s">
        <v>18870</v>
      </c>
      <c r="U1933" s="13" t="s">
        <v>18871</v>
      </c>
      <c r="V1933" s="13">
        <v>100000</v>
      </c>
      <c r="W1933" s="13" t="s">
        <v>60</v>
      </c>
      <c r="X1933" s="13">
        <v>100000</v>
      </c>
      <c r="Y1933" s="13" t="s">
        <v>50</v>
      </c>
      <c r="Z1933" s="13">
        <v>1</v>
      </c>
      <c r="AA1933" s="13" t="s">
        <v>50</v>
      </c>
      <c r="AB1933" s="13" t="s">
        <v>50</v>
      </c>
      <c r="AC1933" s="13" t="s">
        <v>50</v>
      </c>
      <c r="AD1933" s="13" t="s">
        <v>50</v>
      </c>
      <c r="AE1933" s="13" t="s">
        <v>50</v>
      </c>
      <c r="AF1933" s="13" t="s">
        <v>50</v>
      </c>
      <c r="AG1933" s="13" t="s">
        <v>50</v>
      </c>
      <c r="AH1933" s="13">
        <v>100000</v>
      </c>
      <c r="AI1933" s="13" t="s">
        <v>60</v>
      </c>
      <c r="AJ1933" s="13">
        <v>100000</v>
      </c>
      <c r="AK1933" s="13" t="s">
        <v>10984</v>
      </c>
      <c r="AL1933" s="13" t="s">
        <v>50</v>
      </c>
      <c r="AM1933" s="13" t="s">
        <v>18872</v>
      </c>
      <c r="AN1933" s="13" t="s">
        <v>738</v>
      </c>
      <c r="AO1933" s="13" t="s">
        <v>18873</v>
      </c>
      <c r="AP1933" s="13" t="s">
        <v>50</v>
      </c>
      <c r="AQ1933" s="21" t="s">
        <v>18874</v>
      </c>
      <c r="AR1933" s="13" t="s">
        <v>50</v>
      </c>
    </row>
    <row r="1934" spans="1:44" ht="15" thickBot="1">
      <c r="A1934" s="4" t="s">
        <v>18875</v>
      </c>
      <c r="B1934" s="5">
        <v>2154</v>
      </c>
      <c r="C1934" s="6">
        <v>29221</v>
      </c>
      <c r="D1934" s="7" t="s">
        <v>45</v>
      </c>
      <c r="E1934" s="7" t="s">
        <v>46</v>
      </c>
      <c r="F1934" s="7" t="s">
        <v>70</v>
      </c>
      <c r="G1934" s="26" t="s">
        <v>54946</v>
      </c>
      <c r="H1934" s="7" t="s">
        <v>18876</v>
      </c>
      <c r="I1934" s="7" t="s">
        <v>50</v>
      </c>
      <c r="J1934" s="6">
        <v>45506</v>
      </c>
      <c r="K1934" s="7" t="s">
        <v>50</v>
      </c>
      <c r="L1934" s="7" t="s">
        <v>290</v>
      </c>
      <c r="M1934" s="7" t="s">
        <v>3084</v>
      </c>
      <c r="N1934" s="7" t="s">
        <v>133</v>
      </c>
      <c r="O1934" s="7" t="s">
        <v>18877</v>
      </c>
      <c r="P1934" s="5">
        <v>150626</v>
      </c>
      <c r="Q1934" s="7" t="s">
        <v>135</v>
      </c>
      <c r="R1934" s="34" t="s">
        <v>18878</v>
      </c>
      <c r="S1934" s="34" t="s">
        <v>18879</v>
      </c>
      <c r="T1934" s="7" t="s">
        <v>18880</v>
      </c>
      <c r="U1934" s="7" t="s">
        <v>18881</v>
      </c>
      <c r="V1934" s="7" t="s">
        <v>50</v>
      </c>
      <c r="W1934" s="7" t="s">
        <v>50</v>
      </c>
      <c r="X1934" s="7" t="s">
        <v>50</v>
      </c>
      <c r="Y1934" s="7" t="s">
        <v>290</v>
      </c>
      <c r="Z1934" s="7">
        <v>1</v>
      </c>
      <c r="AA1934" s="7" t="s">
        <v>50</v>
      </c>
      <c r="AB1934" s="7" t="s">
        <v>50</v>
      </c>
      <c r="AC1934" s="7" t="s">
        <v>50</v>
      </c>
      <c r="AD1934" s="7" t="s">
        <v>290</v>
      </c>
      <c r="AE1934" s="7" t="s">
        <v>50</v>
      </c>
      <c r="AF1934" s="7" t="s">
        <v>50</v>
      </c>
      <c r="AG1934" s="7" t="s">
        <v>50</v>
      </c>
      <c r="AH1934" s="7" t="s">
        <v>50</v>
      </c>
      <c r="AI1934" s="7" t="s">
        <v>50</v>
      </c>
      <c r="AJ1934" s="7" t="s">
        <v>50</v>
      </c>
      <c r="AK1934" s="7" t="s">
        <v>18882</v>
      </c>
      <c r="AL1934" s="7" t="s">
        <v>50</v>
      </c>
      <c r="AM1934" s="7" t="s">
        <v>18883</v>
      </c>
      <c r="AN1934" s="7" t="s">
        <v>66</v>
      </c>
      <c r="AO1934" s="7" t="s">
        <v>18884</v>
      </c>
      <c r="AP1934" s="8" t="s">
        <v>18885</v>
      </c>
      <c r="AQ1934" s="7" t="s">
        <v>50</v>
      </c>
      <c r="AR1934" s="7" t="s">
        <v>50</v>
      </c>
    </row>
    <row r="1935" spans="1:44" ht="15" thickBot="1">
      <c r="A1935" s="10" t="s">
        <v>18886</v>
      </c>
      <c r="B1935" s="13" t="s">
        <v>50</v>
      </c>
      <c r="C1935" s="12">
        <v>44927</v>
      </c>
      <c r="D1935" s="13" t="s">
        <v>45</v>
      </c>
      <c r="E1935" s="13" t="s">
        <v>46</v>
      </c>
      <c r="F1935" s="13" t="s">
        <v>70</v>
      </c>
      <c r="G1935" s="27" t="s">
        <v>54945</v>
      </c>
      <c r="H1935" s="13" t="s">
        <v>50</v>
      </c>
      <c r="I1935" s="13" t="s">
        <v>50</v>
      </c>
      <c r="J1935" s="12">
        <v>45506</v>
      </c>
      <c r="K1935" s="13" t="s">
        <v>50</v>
      </c>
      <c r="L1935" s="13" t="s">
        <v>1624</v>
      </c>
      <c r="M1935" s="13" t="s">
        <v>18887</v>
      </c>
      <c r="N1935" s="13" t="s">
        <v>18888</v>
      </c>
      <c r="O1935" s="13" t="s">
        <v>18889</v>
      </c>
      <c r="P1935" s="11">
        <v>151482</v>
      </c>
      <c r="Q1935" s="13" t="s">
        <v>1334</v>
      </c>
      <c r="R1935" s="33" t="s">
        <v>18890</v>
      </c>
      <c r="S1935" s="33" t="s">
        <v>18891</v>
      </c>
      <c r="T1935" s="13" t="s">
        <v>18892</v>
      </c>
      <c r="U1935" s="13">
        <v>61451315551</v>
      </c>
      <c r="V1935" s="13">
        <v>120000</v>
      </c>
      <c r="W1935" s="13" t="s">
        <v>1338</v>
      </c>
      <c r="X1935" s="13">
        <v>78096</v>
      </c>
      <c r="Y1935" s="13" t="s">
        <v>467</v>
      </c>
      <c r="Z1935" s="13">
        <v>1</v>
      </c>
      <c r="AA1935" s="13">
        <v>120000</v>
      </c>
      <c r="AB1935" s="13" t="s">
        <v>1338</v>
      </c>
      <c r="AC1935" s="13">
        <v>78096</v>
      </c>
      <c r="AD1935" s="13" t="s">
        <v>1624</v>
      </c>
      <c r="AE1935" s="13">
        <v>120000</v>
      </c>
      <c r="AF1935" s="13" t="s">
        <v>1338</v>
      </c>
      <c r="AG1935" s="13">
        <v>78096</v>
      </c>
      <c r="AH1935" s="13">
        <v>120000</v>
      </c>
      <c r="AI1935" s="13" t="s">
        <v>1338</v>
      </c>
      <c r="AJ1935" s="13">
        <v>78096</v>
      </c>
      <c r="AK1935" s="13" t="s">
        <v>17420</v>
      </c>
      <c r="AL1935" s="13" t="s">
        <v>50</v>
      </c>
      <c r="AM1935" s="13" t="s">
        <v>18893</v>
      </c>
      <c r="AN1935" s="13" t="s">
        <v>66</v>
      </c>
      <c r="AO1935" s="13" t="s">
        <v>18894</v>
      </c>
      <c r="AP1935" s="14" t="s">
        <v>18895</v>
      </c>
      <c r="AQ1935" s="13" t="s">
        <v>50</v>
      </c>
      <c r="AR1935" s="13" t="s">
        <v>50</v>
      </c>
    </row>
    <row r="1936" spans="1:44" ht="15" thickBot="1">
      <c r="A1936" s="4" t="s">
        <v>18896</v>
      </c>
      <c r="B1936" s="7" t="s">
        <v>50</v>
      </c>
      <c r="C1936" s="6">
        <v>44562</v>
      </c>
      <c r="D1936" s="7" t="s">
        <v>45</v>
      </c>
      <c r="E1936" s="7" t="s">
        <v>46</v>
      </c>
      <c r="F1936" s="7" t="s">
        <v>70</v>
      </c>
      <c r="G1936" s="27" t="s">
        <v>54945</v>
      </c>
      <c r="H1936" s="7" t="s">
        <v>50</v>
      </c>
      <c r="I1936" s="7" t="s">
        <v>50</v>
      </c>
      <c r="J1936" s="6">
        <v>45509</v>
      </c>
      <c r="K1936" s="7" t="s">
        <v>50</v>
      </c>
      <c r="L1936" s="7" t="s">
        <v>52</v>
      </c>
      <c r="M1936" s="7" t="s">
        <v>18897</v>
      </c>
      <c r="N1936" s="7" t="s">
        <v>9762</v>
      </c>
      <c r="O1936" s="7" t="s">
        <v>18898</v>
      </c>
      <c r="P1936" s="5">
        <v>151924</v>
      </c>
      <c r="Q1936" s="7" t="s">
        <v>135</v>
      </c>
      <c r="R1936" s="34" t="s">
        <v>18899</v>
      </c>
      <c r="S1936" s="34" t="s">
        <v>18900</v>
      </c>
      <c r="T1936" s="7" t="s">
        <v>18901</v>
      </c>
      <c r="U1936" s="7" t="s">
        <v>18902</v>
      </c>
      <c r="V1936" s="7">
        <v>10000</v>
      </c>
      <c r="W1936" s="7" t="s">
        <v>209</v>
      </c>
      <c r="X1936" s="7">
        <v>10908</v>
      </c>
      <c r="Y1936" s="7" t="s">
        <v>50</v>
      </c>
      <c r="Z1936" s="7">
        <v>1</v>
      </c>
      <c r="AA1936" s="7" t="s">
        <v>50</v>
      </c>
      <c r="AB1936" s="7" t="s">
        <v>50</v>
      </c>
      <c r="AC1936" s="7" t="s">
        <v>50</v>
      </c>
      <c r="AD1936" s="7" t="s">
        <v>50</v>
      </c>
      <c r="AE1936" s="7" t="s">
        <v>50</v>
      </c>
      <c r="AF1936" s="7" t="s">
        <v>50</v>
      </c>
      <c r="AG1936" s="7" t="s">
        <v>50</v>
      </c>
      <c r="AH1936" s="7">
        <v>10000</v>
      </c>
      <c r="AI1936" s="7" t="s">
        <v>209</v>
      </c>
      <c r="AJ1936" s="7">
        <v>10908</v>
      </c>
      <c r="AK1936" s="7" t="s">
        <v>18467</v>
      </c>
      <c r="AL1936" s="7" t="s">
        <v>50</v>
      </c>
      <c r="AM1936" s="7" t="s">
        <v>18903</v>
      </c>
      <c r="AN1936" s="7" t="s">
        <v>993</v>
      </c>
      <c r="AO1936" s="7" t="s">
        <v>18904</v>
      </c>
      <c r="AP1936" s="22" t="s">
        <v>18905</v>
      </c>
      <c r="AQ1936" s="7" t="s">
        <v>50</v>
      </c>
      <c r="AR1936" s="7" t="s">
        <v>50</v>
      </c>
    </row>
    <row r="1937" spans="1:44" ht="15" thickBot="1">
      <c r="A1937" s="10" t="s">
        <v>18906</v>
      </c>
      <c r="B1937" s="13" t="s">
        <v>50</v>
      </c>
      <c r="C1937" s="12">
        <v>44927</v>
      </c>
      <c r="D1937" s="13" t="s">
        <v>45</v>
      </c>
      <c r="E1937" s="13" t="s">
        <v>50</v>
      </c>
      <c r="F1937" s="13" t="s">
        <v>70</v>
      </c>
      <c r="G1937" s="27" t="s">
        <v>54945</v>
      </c>
      <c r="H1937" s="13" t="s">
        <v>50</v>
      </c>
      <c r="I1937" s="13" t="s">
        <v>50</v>
      </c>
      <c r="J1937" s="12">
        <v>45510</v>
      </c>
      <c r="K1937" s="13" t="s">
        <v>50</v>
      </c>
      <c r="L1937" s="13" t="s">
        <v>1471</v>
      </c>
      <c r="M1937" s="13" t="s">
        <v>7522</v>
      </c>
      <c r="N1937" s="13" t="s">
        <v>2664</v>
      </c>
      <c r="O1937" s="13" t="s">
        <v>18907</v>
      </c>
      <c r="P1937" s="11">
        <v>152886</v>
      </c>
      <c r="Q1937" s="13" t="s">
        <v>120</v>
      </c>
      <c r="R1937" s="30" t="s">
        <v>18908</v>
      </c>
      <c r="S1937" s="33" t="s">
        <v>18909</v>
      </c>
      <c r="T1937" s="13" t="s">
        <v>18910</v>
      </c>
      <c r="U1937" s="13" t="s">
        <v>50</v>
      </c>
      <c r="V1937" s="13" t="s">
        <v>50</v>
      </c>
      <c r="W1937" s="13" t="s">
        <v>50</v>
      </c>
      <c r="X1937" s="13" t="s">
        <v>50</v>
      </c>
      <c r="Y1937" s="13" t="s">
        <v>50</v>
      </c>
      <c r="Z1937" s="13">
        <v>1</v>
      </c>
      <c r="AA1937" s="13" t="s">
        <v>50</v>
      </c>
      <c r="AB1937" s="13" t="s">
        <v>50</v>
      </c>
      <c r="AC1937" s="13" t="s">
        <v>50</v>
      </c>
      <c r="AD1937" s="13" t="s">
        <v>1471</v>
      </c>
      <c r="AE1937" s="13" t="s">
        <v>50</v>
      </c>
      <c r="AF1937" s="13" t="s">
        <v>50</v>
      </c>
      <c r="AG1937" s="13" t="s">
        <v>50</v>
      </c>
      <c r="AH1937" s="13" t="s">
        <v>50</v>
      </c>
      <c r="AI1937" s="13" t="s">
        <v>50</v>
      </c>
      <c r="AJ1937" s="13" t="s">
        <v>50</v>
      </c>
      <c r="AK1937" s="13" t="s">
        <v>18911</v>
      </c>
      <c r="AL1937" s="13" t="s">
        <v>50</v>
      </c>
      <c r="AM1937" s="13" t="s">
        <v>18912</v>
      </c>
      <c r="AN1937" s="13" t="s">
        <v>66</v>
      </c>
      <c r="AO1937" s="13" t="s">
        <v>18913</v>
      </c>
      <c r="AP1937" s="21" t="s">
        <v>18914</v>
      </c>
      <c r="AQ1937" s="13" t="s">
        <v>50</v>
      </c>
      <c r="AR1937" s="13" t="s">
        <v>50</v>
      </c>
    </row>
    <row r="1938" spans="1:44" ht="15" thickBot="1">
      <c r="A1938" s="4" t="s">
        <v>18915</v>
      </c>
      <c r="B1938" s="7">
        <v>584</v>
      </c>
      <c r="C1938" s="6">
        <v>42005</v>
      </c>
      <c r="D1938" s="7" t="s">
        <v>45</v>
      </c>
      <c r="E1938" s="7" t="s">
        <v>46</v>
      </c>
      <c r="F1938" s="7" t="s">
        <v>70</v>
      </c>
      <c r="G1938" s="26" t="s">
        <v>54946</v>
      </c>
      <c r="H1938" s="7" t="s">
        <v>13964</v>
      </c>
      <c r="I1938" s="7" t="s">
        <v>50</v>
      </c>
      <c r="J1938" s="6">
        <v>45510</v>
      </c>
      <c r="K1938" s="7" t="s">
        <v>116</v>
      </c>
      <c r="L1938" s="7" t="s">
        <v>178</v>
      </c>
      <c r="M1938" s="7" t="s">
        <v>18916</v>
      </c>
      <c r="N1938" s="7" t="s">
        <v>133</v>
      </c>
      <c r="O1938" s="7" t="s">
        <v>18917</v>
      </c>
      <c r="P1938" s="5">
        <v>153609</v>
      </c>
      <c r="Q1938" s="7" t="s">
        <v>135</v>
      </c>
      <c r="R1938" s="34" t="s">
        <v>18918</v>
      </c>
      <c r="S1938" s="34" t="s">
        <v>18919</v>
      </c>
      <c r="T1938" s="7" t="s">
        <v>50</v>
      </c>
      <c r="U1938" s="7" t="s">
        <v>18920</v>
      </c>
      <c r="V1938" s="7" t="s">
        <v>50</v>
      </c>
      <c r="W1938" s="7" t="s">
        <v>50</v>
      </c>
      <c r="X1938" s="7" t="s">
        <v>50</v>
      </c>
      <c r="Y1938" s="7" t="s">
        <v>50</v>
      </c>
      <c r="Z1938" s="7">
        <v>1</v>
      </c>
      <c r="AA1938" s="7" t="s">
        <v>50</v>
      </c>
      <c r="AB1938" s="7" t="s">
        <v>50</v>
      </c>
      <c r="AC1938" s="7" t="s">
        <v>50</v>
      </c>
      <c r="AD1938" s="7" t="s">
        <v>178</v>
      </c>
      <c r="AE1938" s="7" t="s">
        <v>50</v>
      </c>
      <c r="AF1938" s="7" t="s">
        <v>50</v>
      </c>
      <c r="AG1938" s="7" t="s">
        <v>50</v>
      </c>
      <c r="AH1938" s="7" t="s">
        <v>50</v>
      </c>
      <c r="AI1938" s="7" t="s">
        <v>50</v>
      </c>
      <c r="AJ1938" s="7" t="s">
        <v>50</v>
      </c>
      <c r="AK1938" s="7" t="s">
        <v>18921</v>
      </c>
      <c r="AL1938" s="7" t="s">
        <v>50</v>
      </c>
      <c r="AM1938" s="7" t="s">
        <v>18922</v>
      </c>
      <c r="AN1938" s="7" t="s">
        <v>66</v>
      </c>
      <c r="AO1938" s="7" t="s">
        <v>18923</v>
      </c>
      <c r="AP1938" s="8" t="s">
        <v>18924</v>
      </c>
      <c r="AQ1938" s="7" t="s">
        <v>50</v>
      </c>
      <c r="AR1938" s="7" t="s">
        <v>50</v>
      </c>
    </row>
    <row r="1939" spans="1:44" ht="15" thickBot="1">
      <c r="A1939" s="10" t="s">
        <v>18925</v>
      </c>
      <c r="B1939" s="11">
        <v>5733</v>
      </c>
      <c r="C1939" s="13" t="s">
        <v>50</v>
      </c>
      <c r="D1939" s="13" t="s">
        <v>45</v>
      </c>
      <c r="E1939" s="13" t="s">
        <v>46</v>
      </c>
      <c r="F1939" s="13" t="s">
        <v>70</v>
      </c>
      <c r="G1939" s="13" t="s">
        <v>87</v>
      </c>
      <c r="H1939" s="13" t="s">
        <v>50</v>
      </c>
      <c r="I1939" s="13" t="s">
        <v>50</v>
      </c>
      <c r="J1939" s="12">
        <v>45505</v>
      </c>
      <c r="K1939" s="13" t="s">
        <v>116</v>
      </c>
      <c r="L1939" s="13" t="s">
        <v>290</v>
      </c>
      <c r="M1939" s="13" t="s">
        <v>18926</v>
      </c>
      <c r="N1939" s="13" t="s">
        <v>18927</v>
      </c>
      <c r="O1939" s="13" t="s">
        <v>18928</v>
      </c>
      <c r="P1939" s="11">
        <v>154804</v>
      </c>
      <c r="Q1939" s="13" t="s">
        <v>166</v>
      </c>
      <c r="R1939" s="33" t="s">
        <v>18929</v>
      </c>
      <c r="S1939" s="33" t="s">
        <v>18930</v>
      </c>
      <c r="T1939" s="13" t="s">
        <v>18931</v>
      </c>
      <c r="U1939" s="13" t="s">
        <v>18932</v>
      </c>
      <c r="V1939" s="13" t="s">
        <v>50</v>
      </c>
      <c r="W1939" s="13" t="s">
        <v>50</v>
      </c>
      <c r="X1939" s="13" t="s">
        <v>50</v>
      </c>
      <c r="Y1939" s="13" t="s">
        <v>290</v>
      </c>
      <c r="Z1939" s="13">
        <v>1</v>
      </c>
      <c r="AA1939" s="13" t="s">
        <v>50</v>
      </c>
      <c r="AB1939" s="13" t="s">
        <v>50</v>
      </c>
      <c r="AC1939" s="13" t="s">
        <v>50</v>
      </c>
      <c r="AD1939" s="13" t="s">
        <v>290</v>
      </c>
      <c r="AE1939" s="13" t="s">
        <v>50</v>
      </c>
      <c r="AF1939" s="13" t="s">
        <v>50</v>
      </c>
      <c r="AG1939" s="13" t="s">
        <v>50</v>
      </c>
      <c r="AH1939" s="13" t="s">
        <v>50</v>
      </c>
      <c r="AI1939" s="13" t="s">
        <v>50</v>
      </c>
      <c r="AJ1939" s="13" t="s">
        <v>50</v>
      </c>
      <c r="AK1939" s="13" t="s">
        <v>18933</v>
      </c>
      <c r="AL1939" s="13" t="s">
        <v>50</v>
      </c>
      <c r="AM1939" s="13" t="s">
        <v>18934</v>
      </c>
      <c r="AN1939" s="13" t="s">
        <v>798</v>
      </c>
      <c r="AO1939" s="13" t="s">
        <v>18935</v>
      </c>
      <c r="AP1939" s="21" t="s">
        <v>18936</v>
      </c>
      <c r="AQ1939" s="13" t="s">
        <v>50</v>
      </c>
      <c r="AR1939" s="13" t="s">
        <v>50</v>
      </c>
    </row>
    <row r="1940" spans="1:44" ht="15" thickBot="1">
      <c r="A1940" s="4" t="s">
        <v>18937</v>
      </c>
      <c r="B1940" s="7" t="s">
        <v>50</v>
      </c>
      <c r="C1940" s="6">
        <v>42370</v>
      </c>
      <c r="D1940" s="7" t="s">
        <v>45</v>
      </c>
      <c r="E1940" s="7" t="s">
        <v>46</v>
      </c>
      <c r="F1940" s="7" t="s">
        <v>70</v>
      </c>
      <c r="G1940" s="7" t="s">
        <v>50</v>
      </c>
      <c r="H1940" s="7" t="s">
        <v>50</v>
      </c>
      <c r="I1940" s="7" t="s">
        <v>50</v>
      </c>
      <c r="J1940" s="6">
        <v>45509</v>
      </c>
      <c r="K1940" s="7" t="s">
        <v>50</v>
      </c>
      <c r="L1940" s="7" t="s">
        <v>52</v>
      </c>
      <c r="M1940" s="7" t="s">
        <v>18938</v>
      </c>
      <c r="N1940" s="7" t="s">
        <v>769</v>
      </c>
      <c r="O1940" s="7" t="s">
        <v>18939</v>
      </c>
      <c r="P1940" s="5">
        <v>155346</v>
      </c>
      <c r="Q1940" s="7" t="s">
        <v>520</v>
      </c>
      <c r="R1940" s="34" t="s">
        <v>18940</v>
      </c>
      <c r="S1940" s="31" t="s">
        <v>50</v>
      </c>
      <c r="T1940" s="7" t="s">
        <v>18941</v>
      </c>
      <c r="U1940" s="7" t="s">
        <v>50</v>
      </c>
      <c r="V1940" s="7">
        <v>10000</v>
      </c>
      <c r="W1940" s="7" t="s">
        <v>60</v>
      </c>
      <c r="X1940" s="7">
        <v>10000</v>
      </c>
      <c r="Y1940" s="7" t="s">
        <v>50</v>
      </c>
      <c r="Z1940" s="7">
        <v>1</v>
      </c>
      <c r="AA1940" s="7" t="s">
        <v>50</v>
      </c>
      <c r="AB1940" s="7" t="s">
        <v>50</v>
      </c>
      <c r="AC1940" s="7" t="s">
        <v>50</v>
      </c>
      <c r="AD1940" s="7" t="s">
        <v>50</v>
      </c>
      <c r="AE1940" s="7" t="s">
        <v>50</v>
      </c>
      <c r="AF1940" s="7" t="s">
        <v>50</v>
      </c>
      <c r="AG1940" s="7" t="s">
        <v>50</v>
      </c>
      <c r="AH1940" s="7">
        <v>10000</v>
      </c>
      <c r="AI1940" s="7" t="s">
        <v>60</v>
      </c>
      <c r="AJ1940" s="7">
        <v>10000</v>
      </c>
      <c r="AK1940" s="7" t="s">
        <v>18490</v>
      </c>
      <c r="AL1940" s="7" t="s">
        <v>50</v>
      </c>
      <c r="AM1940" s="7" t="s">
        <v>18942</v>
      </c>
      <c r="AN1940" s="7" t="s">
        <v>253</v>
      </c>
      <c r="AO1940" s="7" t="s">
        <v>18941</v>
      </c>
      <c r="AP1940" s="22" t="s">
        <v>18943</v>
      </c>
      <c r="AQ1940" s="7" t="s">
        <v>50</v>
      </c>
      <c r="AR1940" s="7" t="s">
        <v>50</v>
      </c>
    </row>
    <row r="1941" spans="1:44" ht="15" thickBot="1">
      <c r="A1941" s="10" t="s">
        <v>18944</v>
      </c>
      <c r="B1941" s="13" t="s">
        <v>50</v>
      </c>
      <c r="C1941" s="13" t="s">
        <v>50</v>
      </c>
      <c r="D1941" s="13" t="s">
        <v>45</v>
      </c>
      <c r="E1941" s="13" t="s">
        <v>1939</v>
      </c>
      <c r="F1941" s="13" t="s">
        <v>70</v>
      </c>
      <c r="G1941" s="27" t="s">
        <v>54945</v>
      </c>
      <c r="H1941" s="13" t="s">
        <v>50</v>
      </c>
      <c r="I1941" s="13" t="s">
        <v>50</v>
      </c>
      <c r="J1941" s="12">
        <v>45505</v>
      </c>
      <c r="K1941" s="13" t="s">
        <v>50</v>
      </c>
      <c r="L1941" s="13" t="s">
        <v>52</v>
      </c>
      <c r="M1941" s="13" t="s">
        <v>50</v>
      </c>
      <c r="N1941" s="13" t="s">
        <v>18529</v>
      </c>
      <c r="O1941" s="13" t="s">
        <v>18945</v>
      </c>
      <c r="P1941" s="11">
        <v>157469</v>
      </c>
      <c r="Q1941" s="13" t="s">
        <v>1024</v>
      </c>
      <c r="R1941" s="33" t="s">
        <v>18946</v>
      </c>
      <c r="S1941" s="30" t="s">
        <v>50</v>
      </c>
      <c r="T1941" s="13" t="s">
        <v>18947</v>
      </c>
      <c r="U1941" s="13" t="s">
        <v>18948</v>
      </c>
      <c r="V1941" s="13">
        <v>12000</v>
      </c>
      <c r="W1941" s="13" t="s">
        <v>60</v>
      </c>
      <c r="X1941" s="13">
        <v>12000</v>
      </c>
      <c r="Y1941" s="13" t="s">
        <v>50</v>
      </c>
      <c r="Z1941" s="13">
        <v>2</v>
      </c>
      <c r="AA1941" s="13" t="s">
        <v>50</v>
      </c>
      <c r="AB1941" s="13" t="s">
        <v>50</v>
      </c>
      <c r="AC1941" s="13" t="s">
        <v>50</v>
      </c>
      <c r="AD1941" s="13" t="s">
        <v>50</v>
      </c>
      <c r="AE1941" s="13" t="s">
        <v>50</v>
      </c>
      <c r="AF1941" s="13" t="s">
        <v>50</v>
      </c>
      <c r="AG1941" s="13" t="s">
        <v>50</v>
      </c>
      <c r="AH1941" s="13">
        <v>17000</v>
      </c>
      <c r="AI1941" s="13" t="s">
        <v>60</v>
      </c>
      <c r="AJ1941" s="13">
        <v>17000</v>
      </c>
      <c r="AK1941" s="13" t="s">
        <v>18166</v>
      </c>
      <c r="AL1941" s="13" t="s">
        <v>50</v>
      </c>
      <c r="AM1941" s="13" t="s">
        <v>18949</v>
      </c>
      <c r="AN1941" s="13" t="s">
        <v>738</v>
      </c>
      <c r="AO1941" s="13" t="s">
        <v>18950</v>
      </c>
      <c r="AP1941" s="13" t="s">
        <v>50</v>
      </c>
      <c r="AQ1941" s="21" t="s">
        <v>18951</v>
      </c>
      <c r="AR1941" s="13" t="s">
        <v>50</v>
      </c>
    </row>
    <row r="1942" spans="1:44" ht="15" thickBot="1">
      <c r="A1942" s="4" t="s">
        <v>18952</v>
      </c>
      <c r="B1942" s="7" t="s">
        <v>50</v>
      </c>
      <c r="C1942" s="7" t="s">
        <v>50</v>
      </c>
      <c r="D1942" s="7" t="s">
        <v>45</v>
      </c>
      <c r="E1942" s="7" t="s">
        <v>46</v>
      </c>
      <c r="F1942" s="7" t="s">
        <v>70</v>
      </c>
      <c r="G1942" s="7" t="s">
        <v>50</v>
      </c>
      <c r="H1942" s="7" t="s">
        <v>50</v>
      </c>
      <c r="I1942" s="7" t="s">
        <v>50</v>
      </c>
      <c r="J1942" s="6">
        <v>45509</v>
      </c>
      <c r="K1942" s="7" t="s">
        <v>50</v>
      </c>
      <c r="L1942" s="7" t="s">
        <v>52</v>
      </c>
      <c r="M1942" s="7" t="s">
        <v>18953</v>
      </c>
      <c r="N1942" s="7" t="s">
        <v>50</v>
      </c>
      <c r="O1942" s="7" t="s">
        <v>18954</v>
      </c>
      <c r="P1942" s="5">
        <v>157842</v>
      </c>
      <c r="Q1942" s="7" t="s">
        <v>50</v>
      </c>
      <c r="R1942" s="34" t="s">
        <v>18955</v>
      </c>
      <c r="S1942" s="31" t="s">
        <v>50</v>
      </c>
      <c r="T1942" s="7" t="s">
        <v>18956</v>
      </c>
      <c r="U1942" s="7" t="s">
        <v>18957</v>
      </c>
      <c r="V1942" s="7">
        <v>10000</v>
      </c>
      <c r="W1942" s="7" t="s">
        <v>60</v>
      </c>
      <c r="X1942" s="7">
        <v>10000</v>
      </c>
      <c r="Y1942" s="7" t="s">
        <v>50</v>
      </c>
      <c r="Z1942" s="7">
        <v>1</v>
      </c>
      <c r="AA1942" s="7" t="s">
        <v>50</v>
      </c>
      <c r="AB1942" s="7" t="s">
        <v>50</v>
      </c>
      <c r="AC1942" s="7" t="s">
        <v>50</v>
      </c>
      <c r="AD1942" s="7" t="s">
        <v>50</v>
      </c>
      <c r="AE1942" s="7" t="s">
        <v>50</v>
      </c>
      <c r="AF1942" s="7" t="s">
        <v>50</v>
      </c>
      <c r="AG1942" s="7" t="s">
        <v>50</v>
      </c>
      <c r="AH1942" s="7">
        <v>10000</v>
      </c>
      <c r="AI1942" s="7" t="s">
        <v>60</v>
      </c>
      <c r="AJ1942" s="7">
        <v>10000</v>
      </c>
      <c r="AK1942" s="7" t="s">
        <v>18490</v>
      </c>
      <c r="AL1942" s="7" t="s">
        <v>50</v>
      </c>
      <c r="AM1942" s="7" t="s">
        <v>18958</v>
      </c>
      <c r="AN1942" s="7" t="s">
        <v>18959</v>
      </c>
      <c r="AO1942" s="7" t="s">
        <v>50</v>
      </c>
      <c r="AP1942" s="7" t="s">
        <v>50</v>
      </c>
      <c r="AQ1942" s="22" t="s">
        <v>18960</v>
      </c>
      <c r="AR1942" s="7" t="s">
        <v>255</v>
      </c>
    </row>
    <row r="1943" spans="1:44" ht="15" thickBot="1">
      <c r="A1943" s="10" t="s">
        <v>18961</v>
      </c>
      <c r="B1943" s="13">
        <v>301</v>
      </c>
      <c r="C1943" s="12">
        <v>44197</v>
      </c>
      <c r="D1943" s="13" t="s">
        <v>45</v>
      </c>
      <c r="E1943" s="13" t="s">
        <v>46</v>
      </c>
      <c r="F1943" s="13" t="s">
        <v>70</v>
      </c>
      <c r="G1943" s="13" t="s">
        <v>87</v>
      </c>
      <c r="H1943" s="13" t="s">
        <v>562</v>
      </c>
      <c r="I1943" s="13" t="s">
        <v>50</v>
      </c>
      <c r="J1943" s="12">
        <v>45505</v>
      </c>
      <c r="K1943" s="13" t="s">
        <v>89</v>
      </c>
      <c r="L1943" s="13" t="s">
        <v>283</v>
      </c>
      <c r="M1943" s="13" t="s">
        <v>18962</v>
      </c>
      <c r="N1943" s="13" t="s">
        <v>10142</v>
      </c>
      <c r="O1943" s="13" t="s">
        <v>18963</v>
      </c>
      <c r="P1943" s="11">
        <v>158604</v>
      </c>
      <c r="Q1943" s="13" t="s">
        <v>920</v>
      </c>
      <c r="R1943" s="33" t="s">
        <v>18964</v>
      </c>
      <c r="S1943" s="33" t="s">
        <v>18965</v>
      </c>
      <c r="T1943" s="13" t="s">
        <v>18966</v>
      </c>
      <c r="U1943" s="13" t="s">
        <v>50</v>
      </c>
      <c r="V1943" s="13" t="s">
        <v>50</v>
      </c>
      <c r="W1943" s="13" t="s">
        <v>50</v>
      </c>
      <c r="X1943" s="13" t="s">
        <v>50</v>
      </c>
      <c r="Y1943" s="13" t="s">
        <v>50</v>
      </c>
      <c r="Z1943" s="13">
        <v>2</v>
      </c>
      <c r="AA1943" s="13" t="s">
        <v>50</v>
      </c>
      <c r="AB1943" s="13" t="s">
        <v>50</v>
      </c>
      <c r="AC1943" s="13" t="s">
        <v>50</v>
      </c>
      <c r="AD1943" s="13" t="s">
        <v>1471</v>
      </c>
      <c r="AE1943" s="13" t="s">
        <v>50</v>
      </c>
      <c r="AF1943" s="13" t="s">
        <v>50</v>
      </c>
      <c r="AG1943" s="13" t="s">
        <v>50</v>
      </c>
      <c r="AH1943" s="13" t="s">
        <v>50</v>
      </c>
      <c r="AI1943" s="13" t="s">
        <v>50</v>
      </c>
      <c r="AJ1943" s="13" t="s">
        <v>50</v>
      </c>
      <c r="AK1943" s="13" t="s">
        <v>18967</v>
      </c>
      <c r="AL1943" s="13" t="s">
        <v>50</v>
      </c>
      <c r="AM1943" s="13" t="s">
        <v>18968</v>
      </c>
      <c r="AN1943" s="13" t="s">
        <v>66</v>
      </c>
      <c r="AO1943" s="13" t="s">
        <v>18969</v>
      </c>
      <c r="AP1943" s="21" t="s">
        <v>18970</v>
      </c>
      <c r="AQ1943" s="13" t="s">
        <v>50</v>
      </c>
      <c r="AR1943" s="13" t="s">
        <v>50</v>
      </c>
    </row>
    <row r="1944" spans="1:44" ht="15" thickBot="1">
      <c r="A1944" s="4" t="s">
        <v>18971</v>
      </c>
      <c r="B1944" s="7" t="s">
        <v>50</v>
      </c>
      <c r="C1944" s="7" t="s">
        <v>50</v>
      </c>
      <c r="D1944" s="7" t="s">
        <v>45</v>
      </c>
      <c r="E1944" s="7" t="s">
        <v>50</v>
      </c>
      <c r="F1944" s="7" t="s">
        <v>70</v>
      </c>
      <c r="G1944" s="7" t="s">
        <v>50</v>
      </c>
      <c r="H1944" s="7" t="s">
        <v>50</v>
      </c>
      <c r="I1944" s="7" t="s">
        <v>50</v>
      </c>
      <c r="J1944" s="6">
        <v>45505</v>
      </c>
      <c r="K1944" s="7" t="s">
        <v>50</v>
      </c>
      <c r="L1944" s="7" t="s">
        <v>52</v>
      </c>
      <c r="M1944" s="7" t="s">
        <v>4534</v>
      </c>
      <c r="N1944" s="7" t="s">
        <v>18529</v>
      </c>
      <c r="O1944" s="7" t="s">
        <v>18972</v>
      </c>
      <c r="P1944" s="5">
        <v>158980</v>
      </c>
      <c r="Q1944" s="7" t="s">
        <v>1024</v>
      </c>
      <c r="R1944" s="34" t="s">
        <v>18973</v>
      </c>
      <c r="S1944" s="31" t="s">
        <v>50</v>
      </c>
      <c r="T1944" s="7" t="s">
        <v>18974</v>
      </c>
      <c r="U1944" s="7" t="s">
        <v>18975</v>
      </c>
      <c r="V1944" s="7">
        <v>9000</v>
      </c>
      <c r="W1944" s="7" t="s">
        <v>60</v>
      </c>
      <c r="X1944" s="7">
        <v>9000</v>
      </c>
      <c r="Y1944" s="7" t="s">
        <v>50</v>
      </c>
      <c r="Z1944" s="7">
        <v>2</v>
      </c>
      <c r="AA1944" s="7" t="s">
        <v>50</v>
      </c>
      <c r="AB1944" s="7" t="s">
        <v>50</v>
      </c>
      <c r="AC1944" s="7" t="s">
        <v>50</v>
      </c>
      <c r="AD1944" s="7" t="s">
        <v>50</v>
      </c>
      <c r="AE1944" s="7" t="s">
        <v>50</v>
      </c>
      <c r="AF1944" s="7" t="s">
        <v>50</v>
      </c>
      <c r="AG1944" s="7" t="s">
        <v>50</v>
      </c>
      <c r="AH1944" s="7">
        <v>14000</v>
      </c>
      <c r="AI1944" s="7" t="s">
        <v>60</v>
      </c>
      <c r="AJ1944" s="7">
        <v>14000</v>
      </c>
      <c r="AK1944" s="7" t="s">
        <v>18166</v>
      </c>
      <c r="AL1944" s="7" t="s">
        <v>50</v>
      </c>
      <c r="AM1944" s="7" t="s">
        <v>18976</v>
      </c>
      <c r="AN1944" s="7" t="s">
        <v>993</v>
      </c>
      <c r="AO1944" s="7" t="s">
        <v>50</v>
      </c>
      <c r="AP1944" s="7" t="s">
        <v>50</v>
      </c>
      <c r="AQ1944" s="22" t="s">
        <v>18977</v>
      </c>
      <c r="AR1944" s="7" t="s">
        <v>255</v>
      </c>
    </row>
    <row r="1945" spans="1:44" ht="15" thickBot="1">
      <c r="A1945" s="10" t="s">
        <v>18978</v>
      </c>
      <c r="B1945" s="13" t="s">
        <v>50</v>
      </c>
      <c r="C1945" s="12">
        <v>45170</v>
      </c>
      <c r="D1945" s="13" t="s">
        <v>45</v>
      </c>
      <c r="E1945" s="13" t="s">
        <v>46</v>
      </c>
      <c r="F1945" s="13" t="s">
        <v>70</v>
      </c>
      <c r="G1945" s="27" t="s">
        <v>54945</v>
      </c>
      <c r="H1945" s="13" t="s">
        <v>50</v>
      </c>
      <c r="I1945" s="13" t="s">
        <v>50</v>
      </c>
      <c r="J1945" s="12">
        <v>45505</v>
      </c>
      <c r="K1945" s="13" t="s">
        <v>50</v>
      </c>
      <c r="L1945" s="13" t="s">
        <v>1624</v>
      </c>
      <c r="M1945" s="13" t="s">
        <v>18979</v>
      </c>
      <c r="N1945" s="13" t="s">
        <v>18980</v>
      </c>
      <c r="O1945" s="13" t="s">
        <v>18981</v>
      </c>
      <c r="P1945" s="11">
        <v>159442</v>
      </c>
      <c r="Q1945" s="13" t="s">
        <v>135</v>
      </c>
      <c r="R1945" s="33" t="s">
        <v>18982</v>
      </c>
      <c r="S1945" s="33" t="s">
        <v>18983</v>
      </c>
      <c r="T1945" s="13" t="s">
        <v>18984</v>
      </c>
      <c r="U1945" s="13" t="s">
        <v>50</v>
      </c>
      <c r="V1945" s="13" t="s">
        <v>50</v>
      </c>
      <c r="W1945" s="13" t="s">
        <v>50</v>
      </c>
      <c r="X1945" s="13" t="s">
        <v>50</v>
      </c>
      <c r="Y1945" s="13" t="s">
        <v>467</v>
      </c>
      <c r="Z1945" s="13">
        <v>2</v>
      </c>
      <c r="AA1945" s="13" t="s">
        <v>50</v>
      </c>
      <c r="AB1945" s="13" t="s">
        <v>50</v>
      </c>
      <c r="AC1945" s="13" t="s">
        <v>50</v>
      </c>
      <c r="AD1945" s="13" t="s">
        <v>1624</v>
      </c>
      <c r="AE1945" s="13" t="s">
        <v>50</v>
      </c>
      <c r="AF1945" s="13" t="s">
        <v>50</v>
      </c>
      <c r="AG1945" s="13" t="s">
        <v>50</v>
      </c>
      <c r="AH1945" s="13" t="s">
        <v>50</v>
      </c>
      <c r="AI1945" s="13" t="s">
        <v>50</v>
      </c>
      <c r="AJ1945" s="13" t="s">
        <v>50</v>
      </c>
      <c r="AK1945" s="13" t="s">
        <v>50</v>
      </c>
      <c r="AL1945" s="13" t="s">
        <v>50</v>
      </c>
      <c r="AM1945" s="13" t="s">
        <v>18985</v>
      </c>
      <c r="AN1945" s="13" t="s">
        <v>798</v>
      </c>
      <c r="AO1945" s="13" t="s">
        <v>50</v>
      </c>
      <c r="AP1945" s="21" t="s">
        <v>18986</v>
      </c>
      <c r="AQ1945" s="13" t="s">
        <v>50</v>
      </c>
      <c r="AR1945" s="13" t="s">
        <v>255</v>
      </c>
    </row>
    <row r="1946" spans="1:44" ht="15" thickBot="1">
      <c r="A1946" s="4" t="s">
        <v>18987</v>
      </c>
      <c r="B1946" s="7" t="s">
        <v>50</v>
      </c>
      <c r="C1946" s="7" t="s">
        <v>50</v>
      </c>
      <c r="D1946" s="7" t="s">
        <v>45</v>
      </c>
      <c r="E1946" s="7" t="s">
        <v>1939</v>
      </c>
      <c r="F1946" s="7" t="s">
        <v>70</v>
      </c>
      <c r="G1946" s="7" t="s">
        <v>50</v>
      </c>
      <c r="H1946" s="7" t="s">
        <v>50</v>
      </c>
      <c r="I1946" s="7" t="s">
        <v>50</v>
      </c>
      <c r="J1946" s="6">
        <v>45505</v>
      </c>
      <c r="K1946" s="7" t="s">
        <v>50</v>
      </c>
      <c r="L1946" s="7" t="s">
        <v>52</v>
      </c>
      <c r="M1946" s="7" t="s">
        <v>50</v>
      </c>
      <c r="N1946" s="7" t="s">
        <v>18988</v>
      </c>
      <c r="O1946" s="7" t="s">
        <v>18989</v>
      </c>
      <c r="P1946" s="5">
        <v>160290</v>
      </c>
      <c r="Q1946" s="7" t="s">
        <v>1024</v>
      </c>
      <c r="R1946" s="34" t="s">
        <v>18990</v>
      </c>
      <c r="S1946" s="31" t="s">
        <v>50</v>
      </c>
      <c r="T1946" s="7" t="s">
        <v>50</v>
      </c>
      <c r="U1946" s="7" t="s">
        <v>50</v>
      </c>
      <c r="V1946" s="7">
        <v>100000</v>
      </c>
      <c r="W1946" s="7" t="s">
        <v>60</v>
      </c>
      <c r="X1946" s="7">
        <v>100000</v>
      </c>
      <c r="Y1946" s="7" t="s">
        <v>50</v>
      </c>
      <c r="Z1946" s="7">
        <v>1</v>
      </c>
      <c r="AA1946" s="7" t="s">
        <v>50</v>
      </c>
      <c r="AB1946" s="7" t="s">
        <v>50</v>
      </c>
      <c r="AC1946" s="7" t="s">
        <v>50</v>
      </c>
      <c r="AD1946" s="7" t="s">
        <v>50</v>
      </c>
      <c r="AE1946" s="7" t="s">
        <v>50</v>
      </c>
      <c r="AF1946" s="7" t="s">
        <v>50</v>
      </c>
      <c r="AG1946" s="7" t="s">
        <v>50</v>
      </c>
      <c r="AH1946" s="7">
        <v>100000</v>
      </c>
      <c r="AI1946" s="7" t="s">
        <v>60</v>
      </c>
      <c r="AJ1946" s="7">
        <v>100000</v>
      </c>
      <c r="AK1946" s="7" t="s">
        <v>18166</v>
      </c>
      <c r="AL1946" s="7" t="s">
        <v>50</v>
      </c>
      <c r="AM1946" s="7" t="s">
        <v>18991</v>
      </c>
      <c r="AN1946" s="7" t="s">
        <v>5485</v>
      </c>
      <c r="AO1946" s="7" t="s">
        <v>18992</v>
      </c>
      <c r="AP1946" s="22" t="s">
        <v>18993</v>
      </c>
      <c r="AQ1946" s="7" t="s">
        <v>50</v>
      </c>
      <c r="AR1946" s="7" t="s">
        <v>50</v>
      </c>
    </row>
    <row r="1947" spans="1:44" ht="15" thickBot="1">
      <c r="A1947" s="10" t="s">
        <v>18994</v>
      </c>
      <c r="B1947" s="11">
        <v>1612</v>
      </c>
      <c r="C1947" s="12">
        <v>42736</v>
      </c>
      <c r="D1947" s="13" t="s">
        <v>45</v>
      </c>
      <c r="E1947" s="13" t="s">
        <v>46</v>
      </c>
      <c r="F1947" s="13" t="s">
        <v>70</v>
      </c>
      <c r="G1947" s="13" t="s">
        <v>50</v>
      </c>
      <c r="H1947" s="13" t="s">
        <v>50</v>
      </c>
      <c r="I1947" s="13" t="s">
        <v>50</v>
      </c>
      <c r="J1947" s="12">
        <v>45511</v>
      </c>
      <c r="K1947" s="13" t="s">
        <v>50</v>
      </c>
      <c r="L1947" s="13" t="s">
        <v>147</v>
      </c>
      <c r="M1947" s="13" t="s">
        <v>18995</v>
      </c>
      <c r="N1947" s="13" t="s">
        <v>3491</v>
      </c>
      <c r="O1947" s="13" t="s">
        <v>18996</v>
      </c>
      <c r="P1947" s="11">
        <v>161746</v>
      </c>
      <c r="Q1947" s="13" t="s">
        <v>245</v>
      </c>
      <c r="R1947" s="33" t="s">
        <v>18997</v>
      </c>
      <c r="S1947" s="30" t="s">
        <v>50</v>
      </c>
      <c r="T1947" s="13" t="s">
        <v>50</v>
      </c>
      <c r="U1947" s="13" t="s">
        <v>50</v>
      </c>
      <c r="V1947" s="13" t="s">
        <v>50</v>
      </c>
      <c r="W1947" s="13" t="s">
        <v>50</v>
      </c>
      <c r="X1947" s="13" t="s">
        <v>50</v>
      </c>
      <c r="Y1947" s="13" t="s">
        <v>154</v>
      </c>
      <c r="Z1947" s="13">
        <v>2</v>
      </c>
      <c r="AA1947" s="13" t="s">
        <v>50</v>
      </c>
      <c r="AB1947" s="13" t="s">
        <v>50</v>
      </c>
      <c r="AC1947" s="13" t="s">
        <v>50</v>
      </c>
      <c r="AD1947" s="13" t="s">
        <v>147</v>
      </c>
      <c r="AE1947" s="13" t="s">
        <v>50</v>
      </c>
      <c r="AF1947" s="13" t="s">
        <v>50</v>
      </c>
      <c r="AG1947" s="13" t="s">
        <v>50</v>
      </c>
      <c r="AH1947" s="13" t="s">
        <v>50</v>
      </c>
      <c r="AI1947" s="13" t="s">
        <v>50</v>
      </c>
      <c r="AJ1947" s="13" t="s">
        <v>50</v>
      </c>
      <c r="AK1947" s="13" t="s">
        <v>18998</v>
      </c>
      <c r="AL1947" s="13" t="s">
        <v>50</v>
      </c>
      <c r="AM1947" s="13" t="s">
        <v>18999</v>
      </c>
      <c r="AN1947" s="13" t="s">
        <v>18959</v>
      </c>
      <c r="AO1947" s="13" t="s">
        <v>19000</v>
      </c>
      <c r="AP1947" s="21" t="s">
        <v>19001</v>
      </c>
      <c r="AQ1947" s="13" t="s">
        <v>50</v>
      </c>
      <c r="AR1947" s="13" t="s">
        <v>50</v>
      </c>
    </row>
    <row r="1948" spans="1:44" ht="15" thickBot="1">
      <c r="A1948" s="4" t="s">
        <v>19002</v>
      </c>
      <c r="B1948" s="7">
        <v>1</v>
      </c>
      <c r="C1948" s="6">
        <v>44287</v>
      </c>
      <c r="D1948" s="7" t="s">
        <v>45</v>
      </c>
      <c r="E1948" s="7" t="s">
        <v>46</v>
      </c>
      <c r="F1948" s="7" t="s">
        <v>70</v>
      </c>
      <c r="G1948" s="27" t="s">
        <v>54945</v>
      </c>
      <c r="H1948" s="7" t="s">
        <v>50</v>
      </c>
      <c r="I1948" s="7" t="s">
        <v>50</v>
      </c>
      <c r="J1948" s="6">
        <v>45505</v>
      </c>
      <c r="K1948" s="7" t="s">
        <v>50</v>
      </c>
      <c r="L1948" s="7" t="s">
        <v>467</v>
      </c>
      <c r="M1948" s="7" t="s">
        <v>19003</v>
      </c>
      <c r="N1948" s="7" t="s">
        <v>5760</v>
      </c>
      <c r="O1948" s="7" t="s">
        <v>19004</v>
      </c>
      <c r="P1948" s="5">
        <v>164084</v>
      </c>
      <c r="Q1948" s="7" t="s">
        <v>135</v>
      </c>
      <c r="R1948" s="34" t="s">
        <v>19005</v>
      </c>
      <c r="S1948" s="34" t="s">
        <v>19006</v>
      </c>
      <c r="T1948" s="7" t="s">
        <v>19007</v>
      </c>
      <c r="U1948" s="7">
        <v>447760504415</v>
      </c>
      <c r="V1948" s="7" t="s">
        <v>50</v>
      </c>
      <c r="W1948" s="7" t="s">
        <v>50</v>
      </c>
      <c r="X1948" s="7" t="s">
        <v>50</v>
      </c>
      <c r="Y1948" s="7" t="s">
        <v>467</v>
      </c>
      <c r="Z1948" s="7">
        <v>2</v>
      </c>
      <c r="AA1948" s="7" t="s">
        <v>50</v>
      </c>
      <c r="AB1948" s="7" t="s">
        <v>50</v>
      </c>
      <c r="AC1948" s="7" t="s">
        <v>50</v>
      </c>
      <c r="AD1948" s="7" t="s">
        <v>467</v>
      </c>
      <c r="AE1948" s="7" t="s">
        <v>50</v>
      </c>
      <c r="AF1948" s="7" t="s">
        <v>50</v>
      </c>
      <c r="AG1948" s="7" t="s">
        <v>50</v>
      </c>
      <c r="AH1948" s="7" t="s">
        <v>50</v>
      </c>
      <c r="AI1948" s="7" t="s">
        <v>50</v>
      </c>
      <c r="AJ1948" s="7" t="s">
        <v>50</v>
      </c>
      <c r="AK1948" s="7" t="s">
        <v>19008</v>
      </c>
      <c r="AL1948" s="7" t="s">
        <v>50</v>
      </c>
      <c r="AM1948" s="7" t="s">
        <v>19009</v>
      </c>
      <c r="AN1948" s="7" t="s">
        <v>66</v>
      </c>
      <c r="AO1948" s="7" t="s">
        <v>19010</v>
      </c>
      <c r="AP1948" s="8" t="s">
        <v>19011</v>
      </c>
      <c r="AQ1948" s="7" t="s">
        <v>50</v>
      </c>
      <c r="AR1948" s="7" t="s">
        <v>50</v>
      </c>
    </row>
    <row r="1949" spans="1:44" ht="15" thickBot="1">
      <c r="A1949" s="10" t="s">
        <v>19012</v>
      </c>
      <c r="B1949" s="13" t="s">
        <v>50</v>
      </c>
      <c r="C1949" s="12">
        <v>44562</v>
      </c>
      <c r="D1949" s="13" t="s">
        <v>45</v>
      </c>
      <c r="E1949" s="13" t="s">
        <v>46</v>
      </c>
      <c r="F1949" s="13" t="s">
        <v>70</v>
      </c>
      <c r="G1949" s="26" t="s">
        <v>54946</v>
      </c>
      <c r="H1949" s="13" t="s">
        <v>50</v>
      </c>
      <c r="I1949" s="13" t="s">
        <v>50</v>
      </c>
      <c r="J1949" s="12">
        <v>45505</v>
      </c>
      <c r="K1949" s="13" t="s">
        <v>50</v>
      </c>
      <c r="L1949" s="13" t="s">
        <v>467</v>
      </c>
      <c r="M1949" s="13" t="s">
        <v>19013</v>
      </c>
      <c r="N1949" s="13" t="s">
        <v>307</v>
      </c>
      <c r="O1949" s="13" t="s">
        <v>19014</v>
      </c>
      <c r="P1949" s="11">
        <v>164802</v>
      </c>
      <c r="Q1949" s="13" t="s">
        <v>245</v>
      </c>
      <c r="R1949" s="33" t="s">
        <v>19015</v>
      </c>
      <c r="S1949" s="33" t="s">
        <v>19016</v>
      </c>
      <c r="T1949" s="13" t="s">
        <v>19017</v>
      </c>
      <c r="U1949" s="13" t="s">
        <v>50</v>
      </c>
      <c r="V1949" s="13" t="s">
        <v>50</v>
      </c>
      <c r="W1949" s="13" t="s">
        <v>50</v>
      </c>
      <c r="X1949" s="13" t="s">
        <v>50</v>
      </c>
      <c r="Y1949" s="13" t="s">
        <v>467</v>
      </c>
      <c r="Z1949" s="13">
        <v>1</v>
      </c>
      <c r="AA1949" s="13" t="s">
        <v>50</v>
      </c>
      <c r="AB1949" s="13" t="s">
        <v>50</v>
      </c>
      <c r="AC1949" s="13" t="s">
        <v>50</v>
      </c>
      <c r="AD1949" s="13" t="s">
        <v>467</v>
      </c>
      <c r="AE1949" s="13" t="s">
        <v>50</v>
      </c>
      <c r="AF1949" s="13" t="s">
        <v>50</v>
      </c>
      <c r="AG1949" s="13" t="s">
        <v>50</v>
      </c>
      <c r="AH1949" s="13" t="s">
        <v>50</v>
      </c>
      <c r="AI1949" s="13" t="s">
        <v>50</v>
      </c>
      <c r="AJ1949" s="13" t="s">
        <v>50</v>
      </c>
      <c r="AK1949" s="13" t="s">
        <v>19018</v>
      </c>
      <c r="AL1949" s="13" t="s">
        <v>50</v>
      </c>
      <c r="AM1949" s="13" t="s">
        <v>19019</v>
      </c>
      <c r="AN1949" s="13" t="s">
        <v>66</v>
      </c>
      <c r="AO1949" s="13" t="s">
        <v>19020</v>
      </c>
      <c r="AP1949" s="21" t="s">
        <v>19021</v>
      </c>
      <c r="AQ1949" s="13" t="s">
        <v>50</v>
      </c>
      <c r="AR1949" s="13" t="s">
        <v>50</v>
      </c>
    </row>
    <row r="1950" spans="1:44" ht="15" thickBot="1">
      <c r="A1950" s="4" t="s">
        <v>19022</v>
      </c>
      <c r="B1950" s="7" t="s">
        <v>50</v>
      </c>
      <c r="C1950" s="6">
        <v>33604</v>
      </c>
      <c r="D1950" s="7" t="s">
        <v>45</v>
      </c>
      <c r="E1950" s="7" t="s">
        <v>50</v>
      </c>
      <c r="F1950" s="7" t="s">
        <v>70</v>
      </c>
      <c r="G1950" s="7" t="s">
        <v>50</v>
      </c>
      <c r="H1950" s="7" t="s">
        <v>50</v>
      </c>
      <c r="I1950" s="7" t="s">
        <v>50</v>
      </c>
      <c r="J1950" s="6">
        <v>45510</v>
      </c>
      <c r="K1950" s="7" t="s">
        <v>50</v>
      </c>
      <c r="L1950" s="7" t="s">
        <v>290</v>
      </c>
      <c r="M1950" s="7" t="s">
        <v>19023</v>
      </c>
      <c r="N1950" s="7" t="s">
        <v>6018</v>
      </c>
      <c r="O1950" s="7" t="s">
        <v>19024</v>
      </c>
      <c r="P1950" s="5">
        <v>166051</v>
      </c>
      <c r="Q1950" s="7" t="s">
        <v>245</v>
      </c>
      <c r="R1950" s="34" t="s">
        <v>19025</v>
      </c>
      <c r="S1950" s="31" t="s">
        <v>50</v>
      </c>
      <c r="T1950" s="7" t="s">
        <v>50</v>
      </c>
      <c r="U1950" s="7" t="s">
        <v>50</v>
      </c>
      <c r="V1950" s="7" t="s">
        <v>50</v>
      </c>
      <c r="W1950" s="7" t="s">
        <v>50</v>
      </c>
      <c r="X1950" s="7" t="s">
        <v>50</v>
      </c>
      <c r="Y1950" s="7" t="s">
        <v>290</v>
      </c>
      <c r="Z1950" s="7">
        <v>1</v>
      </c>
      <c r="AA1950" s="7" t="s">
        <v>50</v>
      </c>
      <c r="AB1950" s="7" t="s">
        <v>50</v>
      </c>
      <c r="AC1950" s="7" t="s">
        <v>50</v>
      </c>
      <c r="AD1950" s="7" t="s">
        <v>290</v>
      </c>
      <c r="AE1950" s="7" t="s">
        <v>50</v>
      </c>
      <c r="AF1950" s="7" t="s">
        <v>50</v>
      </c>
      <c r="AG1950" s="7" t="s">
        <v>50</v>
      </c>
      <c r="AH1950" s="7" t="s">
        <v>50</v>
      </c>
      <c r="AI1950" s="7" t="s">
        <v>50</v>
      </c>
      <c r="AJ1950" s="7" t="s">
        <v>50</v>
      </c>
      <c r="AK1950" s="7" t="s">
        <v>19026</v>
      </c>
      <c r="AL1950" s="7" t="s">
        <v>50</v>
      </c>
      <c r="AM1950" s="7" t="s">
        <v>50</v>
      </c>
      <c r="AN1950" s="7" t="s">
        <v>50</v>
      </c>
      <c r="AO1950" s="7" t="s">
        <v>50</v>
      </c>
      <c r="AP1950" s="7" t="s">
        <v>50</v>
      </c>
      <c r="AQ1950" s="7" t="s">
        <v>50</v>
      </c>
      <c r="AR1950" s="7" t="s">
        <v>1186</v>
      </c>
    </row>
    <row r="1951" spans="1:44" ht="15" thickBot="1">
      <c r="A1951" s="10" t="s">
        <v>19027</v>
      </c>
      <c r="B1951" s="13" t="s">
        <v>50</v>
      </c>
      <c r="C1951" s="13" t="s">
        <v>50</v>
      </c>
      <c r="D1951" s="13" t="s">
        <v>45</v>
      </c>
      <c r="E1951" s="13" t="s">
        <v>50</v>
      </c>
      <c r="F1951" s="13" t="s">
        <v>70</v>
      </c>
      <c r="G1951" s="13" t="s">
        <v>50</v>
      </c>
      <c r="H1951" s="13" t="s">
        <v>50</v>
      </c>
      <c r="I1951" s="13" t="s">
        <v>50</v>
      </c>
      <c r="J1951" s="12">
        <v>45511</v>
      </c>
      <c r="K1951" s="13" t="s">
        <v>50</v>
      </c>
      <c r="L1951" s="13" t="s">
        <v>178</v>
      </c>
      <c r="M1951" s="13" t="s">
        <v>14752</v>
      </c>
      <c r="N1951" s="13" t="s">
        <v>50</v>
      </c>
      <c r="O1951" s="13" t="s">
        <v>19028</v>
      </c>
      <c r="P1951" s="11">
        <v>166243</v>
      </c>
      <c r="Q1951" s="13" t="s">
        <v>50</v>
      </c>
      <c r="R1951" s="33" t="s">
        <v>19029</v>
      </c>
      <c r="S1951" s="30" t="s">
        <v>50</v>
      </c>
      <c r="T1951" s="13" t="s">
        <v>19030</v>
      </c>
      <c r="U1951" s="13" t="s">
        <v>50</v>
      </c>
      <c r="V1951" s="13" t="s">
        <v>50</v>
      </c>
      <c r="W1951" s="13" t="s">
        <v>50</v>
      </c>
      <c r="X1951" s="13" t="s">
        <v>50</v>
      </c>
      <c r="Y1951" s="13" t="s">
        <v>50</v>
      </c>
      <c r="Z1951" s="13">
        <v>1</v>
      </c>
      <c r="AA1951" s="13" t="s">
        <v>50</v>
      </c>
      <c r="AB1951" s="13" t="s">
        <v>50</v>
      </c>
      <c r="AC1951" s="13" t="s">
        <v>50</v>
      </c>
      <c r="AD1951" s="13" t="s">
        <v>178</v>
      </c>
      <c r="AE1951" s="13" t="s">
        <v>50</v>
      </c>
      <c r="AF1951" s="13" t="s">
        <v>50</v>
      </c>
      <c r="AG1951" s="13" t="s">
        <v>50</v>
      </c>
      <c r="AH1951" s="13" t="s">
        <v>50</v>
      </c>
      <c r="AI1951" s="13" t="s">
        <v>50</v>
      </c>
      <c r="AJ1951" s="13" t="s">
        <v>50</v>
      </c>
      <c r="AK1951" s="13" t="s">
        <v>19031</v>
      </c>
      <c r="AL1951" s="13" t="s">
        <v>50</v>
      </c>
      <c r="AM1951" s="13" t="s">
        <v>19032</v>
      </c>
      <c r="AN1951" s="13" t="s">
        <v>993</v>
      </c>
      <c r="AO1951" s="13" t="s">
        <v>50</v>
      </c>
      <c r="AP1951" s="13" t="s">
        <v>50</v>
      </c>
      <c r="AQ1951" s="21" t="s">
        <v>19033</v>
      </c>
      <c r="AR1951" s="13" t="s">
        <v>255</v>
      </c>
    </row>
    <row r="1952" spans="1:44" ht="15" thickBot="1">
      <c r="A1952" s="4" t="s">
        <v>19034</v>
      </c>
      <c r="B1952" s="7" t="s">
        <v>50</v>
      </c>
      <c r="C1952" s="7" t="s">
        <v>50</v>
      </c>
      <c r="D1952" s="7" t="s">
        <v>45</v>
      </c>
      <c r="E1952" s="7" t="s">
        <v>46</v>
      </c>
      <c r="F1952" s="7" t="s">
        <v>70</v>
      </c>
      <c r="G1952" s="7" t="s">
        <v>50</v>
      </c>
      <c r="H1952" s="7" t="s">
        <v>50</v>
      </c>
      <c r="I1952" s="7" t="s">
        <v>50</v>
      </c>
      <c r="J1952" s="6">
        <v>45510</v>
      </c>
      <c r="K1952" s="7" t="s">
        <v>50</v>
      </c>
      <c r="L1952" s="7" t="s">
        <v>52</v>
      </c>
      <c r="M1952" s="7" t="s">
        <v>19035</v>
      </c>
      <c r="N1952" s="7" t="s">
        <v>18652</v>
      </c>
      <c r="O1952" s="7" t="s">
        <v>19036</v>
      </c>
      <c r="P1952" s="5">
        <v>166290</v>
      </c>
      <c r="Q1952" s="7" t="s">
        <v>166</v>
      </c>
      <c r="R1952" s="34" t="s">
        <v>19037</v>
      </c>
      <c r="S1952" s="31" t="s">
        <v>50</v>
      </c>
      <c r="T1952" s="7" t="s">
        <v>19038</v>
      </c>
      <c r="U1952" s="7" t="s">
        <v>19039</v>
      </c>
      <c r="V1952" s="7">
        <v>25000</v>
      </c>
      <c r="W1952" s="7" t="s">
        <v>60</v>
      </c>
      <c r="X1952" s="7">
        <v>25000</v>
      </c>
      <c r="Y1952" s="7" t="s">
        <v>50</v>
      </c>
      <c r="Z1952" s="7">
        <v>1</v>
      </c>
      <c r="AA1952" s="7" t="s">
        <v>50</v>
      </c>
      <c r="AB1952" s="7" t="s">
        <v>50</v>
      </c>
      <c r="AC1952" s="7" t="s">
        <v>50</v>
      </c>
      <c r="AD1952" s="7" t="s">
        <v>50</v>
      </c>
      <c r="AE1952" s="7" t="s">
        <v>50</v>
      </c>
      <c r="AF1952" s="7" t="s">
        <v>50</v>
      </c>
      <c r="AG1952" s="7" t="s">
        <v>50</v>
      </c>
      <c r="AH1952" s="7">
        <v>25000</v>
      </c>
      <c r="AI1952" s="7" t="s">
        <v>60</v>
      </c>
      <c r="AJ1952" s="7">
        <v>25000</v>
      </c>
      <c r="AK1952" s="7" t="s">
        <v>18656</v>
      </c>
      <c r="AL1952" s="7" t="s">
        <v>50</v>
      </c>
      <c r="AM1952" s="7" t="s">
        <v>19040</v>
      </c>
      <c r="AN1952" s="7" t="s">
        <v>3036</v>
      </c>
      <c r="AO1952" s="7" t="s">
        <v>19041</v>
      </c>
      <c r="AP1952" s="22" t="s">
        <v>19042</v>
      </c>
      <c r="AQ1952" s="7" t="s">
        <v>50</v>
      </c>
      <c r="AR1952" s="7" t="s">
        <v>50</v>
      </c>
    </row>
    <row r="1953" spans="1:44" ht="15" thickBot="1">
      <c r="A1953" s="10" t="s">
        <v>19043</v>
      </c>
      <c r="B1953" s="13" t="s">
        <v>50</v>
      </c>
      <c r="C1953" s="12">
        <v>42736</v>
      </c>
      <c r="D1953" s="13" t="s">
        <v>45</v>
      </c>
      <c r="E1953" s="13" t="s">
        <v>46</v>
      </c>
      <c r="F1953" s="13" t="s">
        <v>70</v>
      </c>
      <c r="G1953" s="27" t="s">
        <v>54945</v>
      </c>
      <c r="H1953" s="13" t="s">
        <v>50</v>
      </c>
      <c r="I1953" s="13" t="s">
        <v>50</v>
      </c>
      <c r="J1953" s="12">
        <v>45505</v>
      </c>
      <c r="K1953" s="13" t="s">
        <v>50</v>
      </c>
      <c r="L1953" s="13" t="s">
        <v>52</v>
      </c>
      <c r="M1953" s="13" t="s">
        <v>50</v>
      </c>
      <c r="N1953" s="13" t="s">
        <v>730</v>
      </c>
      <c r="O1953" s="13" t="s">
        <v>19044</v>
      </c>
      <c r="P1953" s="11">
        <v>166798</v>
      </c>
      <c r="Q1953" s="13" t="s">
        <v>616</v>
      </c>
      <c r="R1953" s="33" t="s">
        <v>19045</v>
      </c>
      <c r="S1953" s="33" t="s">
        <v>19046</v>
      </c>
      <c r="T1953" s="13" t="s">
        <v>19047</v>
      </c>
      <c r="U1953" s="13" t="s">
        <v>50</v>
      </c>
      <c r="V1953" s="13">
        <v>150000</v>
      </c>
      <c r="W1953" s="13" t="s">
        <v>60</v>
      </c>
      <c r="X1953" s="13">
        <v>150000</v>
      </c>
      <c r="Y1953" s="13" t="s">
        <v>50</v>
      </c>
      <c r="Z1953" s="13">
        <v>1</v>
      </c>
      <c r="AA1953" s="13" t="s">
        <v>50</v>
      </c>
      <c r="AB1953" s="13" t="s">
        <v>50</v>
      </c>
      <c r="AC1953" s="13" t="s">
        <v>50</v>
      </c>
      <c r="AD1953" s="13" t="s">
        <v>50</v>
      </c>
      <c r="AE1953" s="13" t="s">
        <v>50</v>
      </c>
      <c r="AF1953" s="13" t="s">
        <v>50</v>
      </c>
      <c r="AG1953" s="13" t="s">
        <v>50</v>
      </c>
      <c r="AH1953" s="13">
        <v>150000</v>
      </c>
      <c r="AI1953" s="13" t="s">
        <v>60</v>
      </c>
      <c r="AJ1953" s="13">
        <v>150000</v>
      </c>
      <c r="AK1953" s="13" t="s">
        <v>10984</v>
      </c>
      <c r="AL1953" s="13" t="s">
        <v>50</v>
      </c>
      <c r="AM1953" s="13" t="s">
        <v>19048</v>
      </c>
      <c r="AN1953" s="13" t="s">
        <v>19049</v>
      </c>
      <c r="AO1953" s="13" t="s">
        <v>19050</v>
      </c>
      <c r="AP1953" s="13" t="s">
        <v>50</v>
      </c>
      <c r="AQ1953" s="21" t="s">
        <v>19051</v>
      </c>
      <c r="AR1953" s="13" t="s">
        <v>50</v>
      </c>
    </row>
    <row r="1954" spans="1:44" ht="15" thickBot="1">
      <c r="A1954" s="4" t="s">
        <v>19052</v>
      </c>
      <c r="B1954" s="7" t="s">
        <v>50</v>
      </c>
      <c r="C1954" s="7" t="s">
        <v>50</v>
      </c>
      <c r="D1954" s="7" t="s">
        <v>45</v>
      </c>
      <c r="E1954" s="7" t="s">
        <v>1939</v>
      </c>
      <c r="F1954" s="7" t="s">
        <v>70</v>
      </c>
      <c r="G1954" s="7" t="s">
        <v>50</v>
      </c>
      <c r="H1954" s="7" t="s">
        <v>50</v>
      </c>
      <c r="I1954" s="7" t="s">
        <v>50</v>
      </c>
      <c r="J1954" s="6">
        <v>45506</v>
      </c>
      <c r="K1954" s="7" t="s">
        <v>50</v>
      </c>
      <c r="L1954" s="7" t="s">
        <v>52</v>
      </c>
      <c r="M1954" s="7" t="s">
        <v>50</v>
      </c>
      <c r="N1954" s="7" t="s">
        <v>19053</v>
      </c>
      <c r="O1954" s="7" t="s">
        <v>19054</v>
      </c>
      <c r="P1954" s="5">
        <v>170204</v>
      </c>
      <c r="Q1954" s="7" t="s">
        <v>1024</v>
      </c>
      <c r="R1954" s="31" t="s">
        <v>50</v>
      </c>
      <c r="S1954" s="31" t="s">
        <v>50</v>
      </c>
      <c r="T1954" s="7" t="s">
        <v>19055</v>
      </c>
      <c r="U1954" s="7" t="s">
        <v>19056</v>
      </c>
      <c r="V1954" s="7">
        <v>12000</v>
      </c>
      <c r="W1954" s="7" t="s">
        <v>60</v>
      </c>
      <c r="X1954" s="7">
        <v>12000</v>
      </c>
      <c r="Y1954" s="7" t="s">
        <v>50</v>
      </c>
      <c r="Z1954" s="7">
        <v>1</v>
      </c>
      <c r="AA1954" s="7" t="s">
        <v>50</v>
      </c>
      <c r="AB1954" s="7" t="s">
        <v>50</v>
      </c>
      <c r="AC1954" s="7" t="s">
        <v>50</v>
      </c>
      <c r="AD1954" s="7" t="s">
        <v>50</v>
      </c>
      <c r="AE1954" s="7" t="s">
        <v>50</v>
      </c>
      <c r="AF1954" s="7" t="s">
        <v>50</v>
      </c>
      <c r="AG1954" s="7" t="s">
        <v>50</v>
      </c>
      <c r="AH1954" s="7">
        <v>12000</v>
      </c>
      <c r="AI1954" s="7" t="s">
        <v>60</v>
      </c>
      <c r="AJ1954" s="7">
        <v>12000</v>
      </c>
      <c r="AK1954" s="7" t="s">
        <v>18166</v>
      </c>
      <c r="AL1954" s="7" t="s">
        <v>50</v>
      </c>
      <c r="AM1954" s="7" t="s">
        <v>50</v>
      </c>
      <c r="AN1954" s="7" t="s">
        <v>50</v>
      </c>
      <c r="AO1954" s="7" t="s">
        <v>50</v>
      </c>
      <c r="AP1954" s="7" t="s">
        <v>50</v>
      </c>
      <c r="AQ1954" s="7" t="s">
        <v>50</v>
      </c>
      <c r="AR1954" s="7" t="s">
        <v>1186</v>
      </c>
    </row>
    <row r="1955" spans="1:44" ht="15" thickBot="1">
      <c r="A1955" s="10" t="s">
        <v>19057</v>
      </c>
      <c r="B1955" s="13" t="s">
        <v>50</v>
      </c>
      <c r="C1955" s="12">
        <v>45292</v>
      </c>
      <c r="D1955" s="13" t="s">
        <v>45</v>
      </c>
      <c r="E1955" s="13" t="s">
        <v>46</v>
      </c>
      <c r="F1955" s="13" t="s">
        <v>70</v>
      </c>
      <c r="G1955" s="27" t="s">
        <v>54945</v>
      </c>
      <c r="H1955" s="13" t="s">
        <v>50</v>
      </c>
      <c r="I1955" s="13" t="s">
        <v>50</v>
      </c>
      <c r="J1955" s="12">
        <v>45506</v>
      </c>
      <c r="K1955" s="13" t="s">
        <v>50</v>
      </c>
      <c r="L1955" s="13" t="s">
        <v>1624</v>
      </c>
      <c r="M1955" s="13" t="s">
        <v>6586</v>
      </c>
      <c r="N1955" s="13" t="s">
        <v>4216</v>
      </c>
      <c r="O1955" s="13" t="s">
        <v>19058</v>
      </c>
      <c r="P1955" s="11">
        <v>170391</v>
      </c>
      <c r="Q1955" s="13" t="s">
        <v>1334</v>
      </c>
      <c r="R1955" s="33" t="s">
        <v>19059</v>
      </c>
      <c r="S1955" s="33" t="s">
        <v>19060</v>
      </c>
      <c r="T1955" s="13" t="s">
        <v>19061</v>
      </c>
      <c r="U1955" s="13">
        <v>61480494834</v>
      </c>
      <c r="V1955" s="13">
        <v>120000</v>
      </c>
      <c r="W1955" s="13" t="s">
        <v>1338</v>
      </c>
      <c r="X1955" s="13">
        <v>78096</v>
      </c>
      <c r="Y1955" s="13" t="s">
        <v>467</v>
      </c>
      <c r="Z1955" s="13">
        <v>1</v>
      </c>
      <c r="AA1955" s="13">
        <v>120000</v>
      </c>
      <c r="AB1955" s="13" t="s">
        <v>1338</v>
      </c>
      <c r="AC1955" s="13">
        <v>78096</v>
      </c>
      <c r="AD1955" s="13" t="s">
        <v>1624</v>
      </c>
      <c r="AE1955" s="13">
        <v>120000</v>
      </c>
      <c r="AF1955" s="13" t="s">
        <v>1338</v>
      </c>
      <c r="AG1955" s="13">
        <v>78096</v>
      </c>
      <c r="AH1955" s="13">
        <v>120000</v>
      </c>
      <c r="AI1955" s="13" t="s">
        <v>1338</v>
      </c>
      <c r="AJ1955" s="13">
        <v>78096</v>
      </c>
      <c r="AK1955" s="13" t="s">
        <v>17420</v>
      </c>
      <c r="AL1955" s="13" t="s">
        <v>50</v>
      </c>
      <c r="AM1955" s="13" t="s">
        <v>19062</v>
      </c>
      <c r="AN1955" s="13" t="s">
        <v>253</v>
      </c>
      <c r="AO1955" s="13" t="s">
        <v>19061</v>
      </c>
      <c r="AP1955" s="21" t="s">
        <v>19063</v>
      </c>
      <c r="AQ1955" s="13" t="s">
        <v>50</v>
      </c>
      <c r="AR1955" s="13" t="s">
        <v>50</v>
      </c>
    </row>
    <row r="1956" spans="1:44" ht="15" thickBot="1">
      <c r="A1956" s="4" t="s">
        <v>19064</v>
      </c>
      <c r="B1956" s="7">
        <v>889</v>
      </c>
      <c r="C1956" s="6">
        <v>40179</v>
      </c>
      <c r="D1956" s="7" t="s">
        <v>45</v>
      </c>
      <c r="E1956" s="7" t="s">
        <v>46</v>
      </c>
      <c r="F1956" s="7" t="s">
        <v>70</v>
      </c>
      <c r="G1956" s="7" t="s">
        <v>87</v>
      </c>
      <c r="H1956" s="7" t="s">
        <v>7673</v>
      </c>
      <c r="I1956" s="7" t="s">
        <v>50</v>
      </c>
      <c r="J1956" s="6">
        <v>45512</v>
      </c>
      <c r="K1956" s="7" t="s">
        <v>116</v>
      </c>
      <c r="L1956" s="7" t="s">
        <v>178</v>
      </c>
      <c r="M1956" s="7" t="s">
        <v>19065</v>
      </c>
      <c r="N1956" s="7" t="s">
        <v>19066</v>
      </c>
      <c r="O1956" s="7" t="s">
        <v>19067</v>
      </c>
      <c r="P1956" s="5">
        <v>170876</v>
      </c>
      <c r="Q1956" s="7" t="s">
        <v>245</v>
      </c>
      <c r="R1956" s="34" t="s">
        <v>19068</v>
      </c>
      <c r="S1956" s="34" t="s">
        <v>19069</v>
      </c>
      <c r="T1956" s="7" t="s">
        <v>19070</v>
      </c>
      <c r="U1956" s="7" t="s">
        <v>19071</v>
      </c>
      <c r="V1956" s="7" t="s">
        <v>50</v>
      </c>
      <c r="W1956" s="7" t="s">
        <v>50</v>
      </c>
      <c r="X1956" s="7" t="s">
        <v>50</v>
      </c>
      <c r="Y1956" s="7" t="s">
        <v>50</v>
      </c>
      <c r="Z1956" s="7">
        <v>1</v>
      </c>
      <c r="AA1956" s="7" t="s">
        <v>50</v>
      </c>
      <c r="AB1956" s="7" t="s">
        <v>50</v>
      </c>
      <c r="AC1956" s="7" t="s">
        <v>50</v>
      </c>
      <c r="AD1956" s="7" t="s">
        <v>178</v>
      </c>
      <c r="AE1956" s="7" t="s">
        <v>50</v>
      </c>
      <c r="AF1956" s="7" t="s">
        <v>50</v>
      </c>
      <c r="AG1956" s="7" t="s">
        <v>50</v>
      </c>
      <c r="AH1956" s="7" t="s">
        <v>50</v>
      </c>
      <c r="AI1956" s="7" t="s">
        <v>50</v>
      </c>
      <c r="AJ1956" s="7" t="s">
        <v>50</v>
      </c>
      <c r="AK1956" s="7" t="s">
        <v>19072</v>
      </c>
      <c r="AL1956" s="7" t="s">
        <v>50</v>
      </c>
      <c r="AM1956" s="7" t="s">
        <v>19073</v>
      </c>
      <c r="AN1956" s="7" t="s">
        <v>798</v>
      </c>
      <c r="AO1956" s="7" t="s">
        <v>19074</v>
      </c>
      <c r="AP1956" s="22" t="s">
        <v>19075</v>
      </c>
      <c r="AQ1956" s="7" t="s">
        <v>50</v>
      </c>
      <c r="AR1956" s="7" t="s">
        <v>50</v>
      </c>
    </row>
    <row r="1957" spans="1:44" ht="15" thickBot="1">
      <c r="A1957" s="10" t="s">
        <v>19076</v>
      </c>
      <c r="B1957" s="11">
        <v>3433</v>
      </c>
      <c r="C1957" s="12">
        <v>35431</v>
      </c>
      <c r="D1957" s="13" t="s">
        <v>45</v>
      </c>
      <c r="E1957" s="13" t="s">
        <v>1939</v>
      </c>
      <c r="F1957" s="13" t="s">
        <v>70</v>
      </c>
      <c r="G1957" s="26" t="s">
        <v>54946</v>
      </c>
      <c r="H1957" s="13" t="s">
        <v>50</v>
      </c>
      <c r="I1957" s="13" t="s">
        <v>50</v>
      </c>
      <c r="J1957" s="12">
        <v>45509</v>
      </c>
      <c r="K1957" s="13" t="s">
        <v>116</v>
      </c>
      <c r="L1957" s="13" t="s">
        <v>52</v>
      </c>
      <c r="M1957" s="13" t="s">
        <v>19077</v>
      </c>
      <c r="N1957" s="13" t="s">
        <v>19078</v>
      </c>
      <c r="O1957" s="13" t="s">
        <v>19079</v>
      </c>
      <c r="P1957" s="11">
        <v>171942</v>
      </c>
      <c r="Q1957" s="13" t="s">
        <v>77</v>
      </c>
      <c r="R1957" s="33" t="s">
        <v>19080</v>
      </c>
      <c r="S1957" s="33" t="s">
        <v>19081</v>
      </c>
      <c r="T1957" s="13" t="s">
        <v>19082</v>
      </c>
      <c r="U1957" s="13" t="s">
        <v>19083</v>
      </c>
      <c r="V1957" s="13" t="s">
        <v>50</v>
      </c>
      <c r="W1957" s="13" t="s">
        <v>50</v>
      </c>
      <c r="X1957" s="13" t="s">
        <v>50</v>
      </c>
      <c r="Y1957" s="13" t="s">
        <v>50</v>
      </c>
      <c r="Z1957" s="13">
        <v>2</v>
      </c>
      <c r="AA1957" s="13" t="s">
        <v>50</v>
      </c>
      <c r="AB1957" s="13" t="s">
        <v>50</v>
      </c>
      <c r="AC1957" s="13" t="s">
        <v>50</v>
      </c>
      <c r="AD1957" s="13" t="s">
        <v>50</v>
      </c>
      <c r="AE1957" s="13" t="s">
        <v>50</v>
      </c>
      <c r="AF1957" s="13" t="s">
        <v>50</v>
      </c>
      <c r="AG1957" s="13" t="s">
        <v>50</v>
      </c>
      <c r="AH1957" s="13" t="s">
        <v>50</v>
      </c>
      <c r="AI1957" s="13" t="s">
        <v>50</v>
      </c>
      <c r="AJ1957" s="13" t="s">
        <v>50</v>
      </c>
      <c r="AK1957" s="13" t="s">
        <v>19084</v>
      </c>
      <c r="AL1957" s="13" t="s">
        <v>50</v>
      </c>
      <c r="AM1957" s="13" t="s">
        <v>19085</v>
      </c>
      <c r="AN1957" s="13" t="s">
        <v>5485</v>
      </c>
      <c r="AO1957" s="13" t="s">
        <v>19086</v>
      </c>
      <c r="AP1957" s="21" t="s">
        <v>19087</v>
      </c>
      <c r="AQ1957" s="13" t="s">
        <v>50</v>
      </c>
      <c r="AR1957" s="13" t="s">
        <v>50</v>
      </c>
    </row>
    <row r="1958" spans="1:44" ht="15" thickBot="1">
      <c r="A1958" s="4" t="s">
        <v>19088</v>
      </c>
      <c r="B1958" s="7" t="s">
        <v>50</v>
      </c>
      <c r="C1958" s="7" t="s">
        <v>50</v>
      </c>
      <c r="D1958" s="7" t="s">
        <v>45</v>
      </c>
      <c r="E1958" s="7" t="s">
        <v>46</v>
      </c>
      <c r="F1958" s="7" t="s">
        <v>70</v>
      </c>
      <c r="G1958" s="7" t="s">
        <v>50</v>
      </c>
      <c r="H1958" s="7" t="s">
        <v>50</v>
      </c>
      <c r="I1958" s="7" t="s">
        <v>50</v>
      </c>
      <c r="J1958" s="6">
        <v>45509</v>
      </c>
      <c r="K1958" s="7" t="s">
        <v>50</v>
      </c>
      <c r="L1958" s="7" t="s">
        <v>52</v>
      </c>
      <c r="M1958" s="7" t="s">
        <v>19089</v>
      </c>
      <c r="N1958" s="7" t="s">
        <v>2137</v>
      </c>
      <c r="O1958" s="7" t="s">
        <v>19090</v>
      </c>
      <c r="P1958" s="5">
        <v>172534</v>
      </c>
      <c r="Q1958" s="7" t="s">
        <v>77</v>
      </c>
      <c r="R1958" s="34" t="s">
        <v>19091</v>
      </c>
      <c r="S1958" s="31" t="s">
        <v>50</v>
      </c>
      <c r="T1958" s="7" t="s">
        <v>50</v>
      </c>
      <c r="U1958" s="7" t="s">
        <v>50</v>
      </c>
      <c r="V1958" s="7">
        <v>10000</v>
      </c>
      <c r="W1958" s="7" t="s">
        <v>60</v>
      </c>
      <c r="X1958" s="7">
        <v>10000</v>
      </c>
      <c r="Y1958" s="7" t="s">
        <v>50</v>
      </c>
      <c r="Z1958" s="7">
        <v>1</v>
      </c>
      <c r="AA1958" s="7" t="s">
        <v>50</v>
      </c>
      <c r="AB1958" s="7" t="s">
        <v>50</v>
      </c>
      <c r="AC1958" s="7" t="s">
        <v>50</v>
      </c>
      <c r="AD1958" s="7" t="s">
        <v>50</v>
      </c>
      <c r="AE1958" s="7" t="s">
        <v>50</v>
      </c>
      <c r="AF1958" s="7" t="s">
        <v>50</v>
      </c>
      <c r="AG1958" s="7" t="s">
        <v>50</v>
      </c>
      <c r="AH1958" s="7">
        <v>10000</v>
      </c>
      <c r="AI1958" s="7" t="s">
        <v>60</v>
      </c>
      <c r="AJ1958" s="7">
        <v>10000</v>
      </c>
      <c r="AK1958" s="7" t="s">
        <v>18490</v>
      </c>
      <c r="AL1958" s="7" t="s">
        <v>50</v>
      </c>
      <c r="AM1958" s="7" t="s">
        <v>19092</v>
      </c>
      <c r="AN1958" s="7" t="s">
        <v>993</v>
      </c>
      <c r="AO1958" s="7" t="s">
        <v>19093</v>
      </c>
      <c r="AP1958" s="22" t="s">
        <v>19094</v>
      </c>
      <c r="AQ1958" s="7" t="s">
        <v>50</v>
      </c>
      <c r="AR1958" s="7" t="s">
        <v>50</v>
      </c>
    </row>
    <row r="1959" spans="1:44" ht="15" thickBot="1">
      <c r="A1959" s="10" t="s">
        <v>19095</v>
      </c>
      <c r="B1959" s="13" t="s">
        <v>50</v>
      </c>
      <c r="C1959" s="13" t="s">
        <v>50</v>
      </c>
      <c r="D1959" s="13" t="s">
        <v>45</v>
      </c>
      <c r="E1959" s="13" t="s">
        <v>46</v>
      </c>
      <c r="F1959" s="13" t="s">
        <v>70</v>
      </c>
      <c r="G1959" s="26" t="s">
        <v>54946</v>
      </c>
      <c r="H1959" s="13" t="s">
        <v>50</v>
      </c>
      <c r="I1959" s="13" t="s">
        <v>50</v>
      </c>
      <c r="J1959" s="12">
        <v>45511</v>
      </c>
      <c r="K1959" s="13" t="s">
        <v>50</v>
      </c>
      <c r="L1959" s="13" t="s">
        <v>52</v>
      </c>
      <c r="M1959" s="13" t="s">
        <v>16198</v>
      </c>
      <c r="N1959" s="13" t="s">
        <v>19096</v>
      </c>
      <c r="O1959" s="13" t="s">
        <v>19097</v>
      </c>
      <c r="P1959" s="11">
        <v>173760</v>
      </c>
      <c r="Q1959" s="13" t="s">
        <v>135</v>
      </c>
      <c r="R1959" s="33" t="s">
        <v>19098</v>
      </c>
      <c r="S1959" s="30" t="s">
        <v>50</v>
      </c>
      <c r="T1959" s="13" t="s">
        <v>19099</v>
      </c>
      <c r="U1959" s="13">
        <f>380-9790-88167</f>
        <v>-97577</v>
      </c>
      <c r="V1959" s="13">
        <v>25000</v>
      </c>
      <c r="W1959" s="13" t="s">
        <v>209</v>
      </c>
      <c r="X1959" s="13">
        <v>27319</v>
      </c>
      <c r="Y1959" s="13" t="s">
        <v>50</v>
      </c>
      <c r="Z1959" s="13">
        <v>1</v>
      </c>
      <c r="AA1959" s="13" t="s">
        <v>50</v>
      </c>
      <c r="AB1959" s="13" t="s">
        <v>50</v>
      </c>
      <c r="AC1959" s="13" t="s">
        <v>50</v>
      </c>
      <c r="AD1959" s="13" t="s">
        <v>50</v>
      </c>
      <c r="AE1959" s="13" t="s">
        <v>50</v>
      </c>
      <c r="AF1959" s="13" t="s">
        <v>50</v>
      </c>
      <c r="AG1959" s="13" t="s">
        <v>50</v>
      </c>
      <c r="AH1959" s="13">
        <v>25000</v>
      </c>
      <c r="AI1959" s="13" t="s">
        <v>209</v>
      </c>
      <c r="AJ1959" s="13">
        <v>27319</v>
      </c>
      <c r="AK1959" s="13" t="s">
        <v>19100</v>
      </c>
      <c r="AL1959" s="13" t="s">
        <v>50</v>
      </c>
      <c r="AM1959" s="13" t="s">
        <v>19101</v>
      </c>
      <c r="AN1959" s="13" t="s">
        <v>66</v>
      </c>
      <c r="AO1959" s="13" t="s">
        <v>50</v>
      </c>
      <c r="AP1959" s="13" t="s">
        <v>50</v>
      </c>
      <c r="AQ1959" s="21" t="s">
        <v>19102</v>
      </c>
      <c r="AR1959" s="13" t="s">
        <v>255</v>
      </c>
    </row>
    <row r="1960" spans="1:44" ht="15" thickBot="1">
      <c r="A1960" s="4" t="s">
        <v>19103</v>
      </c>
      <c r="B1960" s="7" t="s">
        <v>50</v>
      </c>
      <c r="C1960" s="7" t="s">
        <v>50</v>
      </c>
      <c r="D1960" s="7" t="s">
        <v>45</v>
      </c>
      <c r="E1960" s="7" t="s">
        <v>1939</v>
      </c>
      <c r="F1960" s="7" t="s">
        <v>70</v>
      </c>
      <c r="G1960" s="7" t="s">
        <v>50</v>
      </c>
      <c r="H1960" s="7" t="s">
        <v>50</v>
      </c>
      <c r="I1960" s="7" t="s">
        <v>50</v>
      </c>
      <c r="J1960" s="6">
        <v>45505</v>
      </c>
      <c r="K1960" s="7" t="s">
        <v>50</v>
      </c>
      <c r="L1960" s="7" t="s">
        <v>52</v>
      </c>
      <c r="M1960" s="7" t="s">
        <v>50</v>
      </c>
      <c r="N1960" s="7" t="s">
        <v>18529</v>
      </c>
      <c r="O1960" s="7" t="s">
        <v>19104</v>
      </c>
      <c r="P1960" s="5">
        <v>177362</v>
      </c>
      <c r="Q1960" s="7" t="s">
        <v>1024</v>
      </c>
      <c r="R1960" s="34" t="s">
        <v>19105</v>
      </c>
      <c r="S1960" s="34" t="s">
        <v>19106</v>
      </c>
      <c r="T1960" s="7" t="s">
        <v>19107</v>
      </c>
      <c r="U1960" s="7" t="s">
        <v>19108</v>
      </c>
      <c r="V1960" s="7">
        <v>3000</v>
      </c>
      <c r="W1960" s="7" t="s">
        <v>60</v>
      </c>
      <c r="X1960" s="7">
        <v>3000</v>
      </c>
      <c r="Y1960" s="7" t="s">
        <v>50</v>
      </c>
      <c r="Z1960" s="7">
        <v>2</v>
      </c>
      <c r="AA1960" s="7" t="s">
        <v>50</v>
      </c>
      <c r="AB1960" s="7" t="s">
        <v>50</v>
      </c>
      <c r="AC1960" s="7" t="s">
        <v>50</v>
      </c>
      <c r="AD1960" s="7" t="s">
        <v>50</v>
      </c>
      <c r="AE1960" s="7" t="s">
        <v>50</v>
      </c>
      <c r="AF1960" s="7" t="s">
        <v>50</v>
      </c>
      <c r="AG1960" s="7" t="s">
        <v>50</v>
      </c>
      <c r="AH1960" s="7">
        <v>6000</v>
      </c>
      <c r="AI1960" s="7" t="s">
        <v>60</v>
      </c>
      <c r="AJ1960" s="7">
        <v>6000</v>
      </c>
      <c r="AK1960" s="7" t="s">
        <v>18166</v>
      </c>
      <c r="AL1960" s="7" t="s">
        <v>50</v>
      </c>
      <c r="AM1960" s="7" t="s">
        <v>19109</v>
      </c>
      <c r="AN1960" s="7" t="s">
        <v>5485</v>
      </c>
      <c r="AO1960" s="7" t="s">
        <v>19110</v>
      </c>
      <c r="AP1960" s="22" t="s">
        <v>19111</v>
      </c>
      <c r="AQ1960" s="7" t="s">
        <v>50</v>
      </c>
      <c r="AR1960" s="7" t="s">
        <v>50</v>
      </c>
    </row>
    <row r="1961" spans="1:44" ht="15" thickBot="1">
      <c r="A1961" s="10" t="s">
        <v>19112</v>
      </c>
      <c r="B1961" s="13" t="s">
        <v>50</v>
      </c>
      <c r="C1961" s="13" t="s">
        <v>50</v>
      </c>
      <c r="D1961" s="13" t="s">
        <v>45</v>
      </c>
      <c r="E1961" s="13" t="s">
        <v>46</v>
      </c>
      <c r="F1961" s="13" t="s">
        <v>70</v>
      </c>
      <c r="G1961" s="27" t="s">
        <v>54945</v>
      </c>
      <c r="H1961" s="13" t="s">
        <v>50</v>
      </c>
      <c r="I1961" s="13" t="s">
        <v>50</v>
      </c>
      <c r="J1961" s="12">
        <v>45505</v>
      </c>
      <c r="K1961" s="13" t="s">
        <v>50</v>
      </c>
      <c r="L1961" s="13" t="s">
        <v>52</v>
      </c>
      <c r="M1961" s="13" t="s">
        <v>50</v>
      </c>
      <c r="N1961" s="13" t="s">
        <v>18529</v>
      </c>
      <c r="O1961" s="13" t="s">
        <v>19113</v>
      </c>
      <c r="P1961" s="11">
        <v>177614</v>
      </c>
      <c r="Q1961" s="13" t="s">
        <v>1024</v>
      </c>
      <c r="R1961" s="33" t="s">
        <v>19114</v>
      </c>
      <c r="S1961" s="33" t="s">
        <v>19115</v>
      </c>
      <c r="T1961" s="13" t="s">
        <v>19116</v>
      </c>
      <c r="U1961" s="13" t="s">
        <v>19117</v>
      </c>
      <c r="V1961" s="13">
        <v>3000</v>
      </c>
      <c r="W1961" s="13" t="s">
        <v>60</v>
      </c>
      <c r="X1961" s="13">
        <v>3000</v>
      </c>
      <c r="Y1961" s="13" t="s">
        <v>50</v>
      </c>
      <c r="Z1961" s="13">
        <v>2</v>
      </c>
      <c r="AA1961" s="13" t="s">
        <v>50</v>
      </c>
      <c r="AB1961" s="13" t="s">
        <v>50</v>
      </c>
      <c r="AC1961" s="13" t="s">
        <v>50</v>
      </c>
      <c r="AD1961" s="13" t="s">
        <v>50</v>
      </c>
      <c r="AE1961" s="13" t="s">
        <v>50</v>
      </c>
      <c r="AF1961" s="13" t="s">
        <v>50</v>
      </c>
      <c r="AG1961" s="13" t="s">
        <v>50</v>
      </c>
      <c r="AH1961" s="13">
        <v>6000</v>
      </c>
      <c r="AI1961" s="13" t="s">
        <v>60</v>
      </c>
      <c r="AJ1961" s="13">
        <v>6000</v>
      </c>
      <c r="AK1961" s="13" t="s">
        <v>18166</v>
      </c>
      <c r="AL1961" s="13" t="s">
        <v>50</v>
      </c>
      <c r="AM1961" s="13" t="s">
        <v>19118</v>
      </c>
      <c r="AN1961" s="13" t="s">
        <v>66</v>
      </c>
      <c r="AO1961" s="13" t="s">
        <v>19119</v>
      </c>
      <c r="AP1961" s="14" t="s">
        <v>19120</v>
      </c>
      <c r="AQ1961" s="13" t="s">
        <v>50</v>
      </c>
      <c r="AR1961" s="13" t="s">
        <v>50</v>
      </c>
    </row>
    <row r="1962" spans="1:44" ht="15" thickBot="1">
      <c r="A1962" s="4" t="s">
        <v>19121</v>
      </c>
      <c r="B1962" s="7">
        <v>1</v>
      </c>
      <c r="C1962" s="6">
        <v>44197</v>
      </c>
      <c r="D1962" s="7" t="s">
        <v>45</v>
      </c>
      <c r="E1962" s="7" t="s">
        <v>46</v>
      </c>
      <c r="F1962" s="7" t="s">
        <v>70</v>
      </c>
      <c r="G1962" s="27" t="s">
        <v>54945</v>
      </c>
      <c r="H1962" s="7" t="s">
        <v>50</v>
      </c>
      <c r="I1962" s="7" t="s">
        <v>50</v>
      </c>
      <c r="J1962" s="6">
        <v>45505</v>
      </c>
      <c r="K1962" s="7" t="s">
        <v>50</v>
      </c>
      <c r="L1962" s="7" t="s">
        <v>1624</v>
      </c>
      <c r="M1962" s="7" t="s">
        <v>19122</v>
      </c>
      <c r="N1962" s="7" t="s">
        <v>19123</v>
      </c>
      <c r="O1962" s="7" t="s">
        <v>19124</v>
      </c>
      <c r="P1962" s="5">
        <v>178581</v>
      </c>
      <c r="Q1962" s="7" t="s">
        <v>77</v>
      </c>
      <c r="R1962" s="34" t="s">
        <v>19125</v>
      </c>
      <c r="S1962" s="34" t="s">
        <v>19126</v>
      </c>
      <c r="T1962" s="7" t="s">
        <v>19127</v>
      </c>
      <c r="U1962" s="7" t="s">
        <v>19128</v>
      </c>
      <c r="V1962" s="7" t="s">
        <v>50</v>
      </c>
      <c r="W1962" s="7" t="s">
        <v>50</v>
      </c>
      <c r="X1962" s="7" t="s">
        <v>50</v>
      </c>
      <c r="Y1962" s="7" t="s">
        <v>467</v>
      </c>
      <c r="Z1962" s="7">
        <v>1</v>
      </c>
      <c r="AA1962" s="7" t="s">
        <v>50</v>
      </c>
      <c r="AB1962" s="7" t="s">
        <v>50</v>
      </c>
      <c r="AC1962" s="7" t="s">
        <v>50</v>
      </c>
      <c r="AD1962" s="7" t="s">
        <v>1624</v>
      </c>
      <c r="AE1962" s="7" t="s">
        <v>50</v>
      </c>
      <c r="AF1962" s="7" t="s">
        <v>50</v>
      </c>
      <c r="AG1962" s="7" t="s">
        <v>50</v>
      </c>
      <c r="AH1962" s="7" t="s">
        <v>50</v>
      </c>
      <c r="AI1962" s="7" t="s">
        <v>50</v>
      </c>
      <c r="AJ1962" s="7" t="s">
        <v>50</v>
      </c>
      <c r="AK1962" s="7" t="s">
        <v>50</v>
      </c>
      <c r="AL1962" s="7" t="s">
        <v>50</v>
      </c>
      <c r="AM1962" s="7" t="s">
        <v>19129</v>
      </c>
      <c r="AN1962" s="7" t="s">
        <v>66</v>
      </c>
      <c r="AO1962" s="7" t="s">
        <v>19130</v>
      </c>
      <c r="AP1962" s="8" t="s">
        <v>19131</v>
      </c>
      <c r="AQ1962" s="7" t="s">
        <v>50</v>
      </c>
      <c r="AR1962" s="7" t="s">
        <v>50</v>
      </c>
    </row>
    <row r="1963" spans="1:44" ht="15" thickBot="1">
      <c r="A1963" s="10" t="s">
        <v>19132</v>
      </c>
      <c r="B1963" s="13" t="s">
        <v>50</v>
      </c>
      <c r="C1963" s="12">
        <v>1462</v>
      </c>
      <c r="D1963" s="13" t="s">
        <v>45</v>
      </c>
      <c r="E1963" s="13" t="s">
        <v>1939</v>
      </c>
      <c r="F1963" s="13" t="s">
        <v>70</v>
      </c>
      <c r="G1963" s="13" t="s">
        <v>87</v>
      </c>
      <c r="H1963" s="13" t="s">
        <v>19133</v>
      </c>
      <c r="I1963" s="13" t="s">
        <v>50</v>
      </c>
      <c r="J1963" s="12">
        <v>45509</v>
      </c>
      <c r="K1963" s="13" t="s">
        <v>116</v>
      </c>
      <c r="L1963" s="13" t="s">
        <v>52</v>
      </c>
      <c r="M1963" s="13" t="s">
        <v>19134</v>
      </c>
      <c r="N1963" s="13" t="s">
        <v>2719</v>
      </c>
      <c r="O1963" s="13" t="s">
        <v>19135</v>
      </c>
      <c r="P1963" s="11">
        <v>179087</v>
      </c>
      <c r="Q1963" s="13" t="s">
        <v>2721</v>
      </c>
      <c r="R1963" s="33" t="s">
        <v>19136</v>
      </c>
      <c r="S1963" s="33" t="s">
        <v>19137</v>
      </c>
      <c r="T1963" s="13" t="s">
        <v>19138</v>
      </c>
      <c r="U1963" s="13" t="s">
        <v>19139</v>
      </c>
      <c r="V1963" s="13" t="s">
        <v>50</v>
      </c>
      <c r="W1963" s="13" t="s">
        <v>50</v>
      </c>
      <c r="X1963" s="13" t="s">
        <v>50</v>
      </c>
      <c r="Y1963" s="13" t="s">
        <v>50</v>
      </c>
      <c r="Z1963" s="13">
        <v>1</v>
      </c>
      <c r="AA1963" s="13" t="s">
        <v>50</v>
      </c>
      <c r="AB1963" s="13" t="s">
        <v>50</v>
      </c>
      <c r="AC1963" s="13" t="s">
        <v>50</v>
      </c>
      <c r="AD1963" s="13" t="s">
        <v>50</v>
      </c>
      <c r="AE1963" s="13" t="s">
        <v>50</v>
      </c>
      <c r="AF1963" s="13" t="s">
        <v>50</v>
      </c>
      <c r="AG1963" s="13" t="s">
        <v>50</v>
      </c>
      <c r="AH1963" s="13" t="s">
        <v>50</v>
      </c>
      <c r="AI1963" s="13" t="s">
        <v>50</v>
      </c>
      <c r="AJ1963" s="13" t="s">
        <v>50</v>
      </c>
      <c r="AK1963" s="13" t="s">
        <v>19140</v>
      </c>
      <c r="AL1963" s="13" t="s">
        <v>50</v>
      </c>
      <c r="AM1963" s="13" t="s">
        <v>19141</v>
      </c>
      <c r="AN1963" s="13" t="s">
        <v>66</v>
      </c>
      <c r="AO1963" s="13" t="s">
        <v>19142</v>
      </c>
      <c r="AP1963" s="14" t="s">
        <v>19143</v>
      </c>
      <c r="AQ1963" s="13" t="s">
        <v>50</v>
      </c>
      <c r="AR1963" s="13" t="s">
        <v>50</v>
      </c>
    </row>
    <row r="1964" spans="1:44" ht="15" thickBot="1">
      <c r="A1964" s="4" t="s">
        <v>19144</v>
      </c>
      <c r="B1964" s="7">
        <v>14</v>
      </c>
      <c r="C1964" s="6">
        <v>43466</v>
      </c>
      <c r="D1964" s="7" t="s">
        <v>45</v>
      </c>
      <c r="E1964" s="7" t="s">
        <v>46</v>
      </c>
      <c r="F1964" s="7" t="s">
        <v>70</v>
      </c>
      <c r="G1964" s="26" t="s">
        <v>54946</v>
      </c>
      <c r="H1964" s="7" t="s">
        <v>50</v>
      </c>
      <c r="I1964" s="7" t="s">
        <v>50</v>
      </c>
      <c r="J1964" s="6">
        <v>45506</v>
      </c>
      <c r="K1964" s="7" t="s">
        <v>50</v>
      </c>
      <c r="L1964" s="7" t="s">
        <v>178</v>
      </c>
      <c r="M1964" s="7" t="s">
        <v>19145</v>
      </c>
      <c r="N1964" s="7" t="s">
        <v>19146</v>
      </c>
      <c r="O1964" s="7" t="s">
        <v>19147</v>
      </c>
      <c r="P1964" s="5">
        <v>179931</v>
      </c>
      <c r="Q1964" s="7" t="s">
        <v>545</v>
      </c>
      <c r="R1964" s="31" t="s">
        <v>19148</v>
      </c>
      <c r="S1964" s="31" t="s">
        <v>50</v>
      </c>
      <c r="T1964" s="7" t="s">
        <v>50</v>
      </c>
      <c r="U1964" s="7" t="s">
        <v>50</v>
      </c>
      <c r="V1964" s="7" t="s">
        <v>50</v>
      </c>
      <c r="W1964" s="7" t="s">
        <v>50</v>
      </c>
      <c r="X1964" s="7" t="s">
        <v>50</v>
      </c>
      <c r="Y1964" s="7" t="s">
        <v>50</v>
      </c>
      <c r="Z1964" s="7">
        <v>3</v>
      </c>
      <c r="AA1964" s="7" t="s">
        <v>50</v>
      </c>
      <c r="AB1964" s="7" t="s">
        <v>50</v>
      </c>
      <c r="AC1964" s="7" t="s">
        <v>50</v>
      </c>
      <c r="AD1964" s="7" t="s">
        <v>178</v>
      </c>
      <c r="AE1964" s="7" t="s">
        <v>50</v>
      </c>
      <c r="AF1964" s="7" t="s">
        <v>50</v>
      </c>
      <c r="AG1964" s="7" t="s">
        <v>50</v>
      </c>
      <c r="AH1964" s="7" t="s">
        <v>50</v>
      </c>
      <c r="AI1964" s="7" t="s">
        <v>50</v>
      </c>
      <c r="AJ1964" s="7" t="s">
        <v>50</v>
      </c>
      <c r="AK1964" s="7" t="s">
        <v>19149</v>
      </c>
      <c r="AL1964" s="7" t="s">
        <v>50</v>
      </c>
      <c r="AM1964" s="7" t="s">
        <v>19150</v>
      </c>
      <c r="AN1964" s="7" t="s">
        <v>66</v>
      </c>
      <c r="AO1964" s="7" t="s">
        <v>19151</v>
      </c>
      <c r="AP1964" s="22" t="s">
        <v>19152</v>
      </c>
      <c r="AQ1964" s="22" t="s">
        <v>19153</v>
      </c>
      <c r="AR1964" s="7" t="s">
        <v>50</v>
      </c>
    </row>
    <row r="1965" spans="1:44" ht="15" thickBot="1">
      <c r="A1965" s="10" t="s">
        <v>19154</v>
      </c>
      <c r="B1965" s="13" t="s">
        <v>50</v>
      </c>
      <c r="C1965" s="12">
        <v>44142</v>
      </c>
      <c r="D1965" s="13" t="s">
        <v>45</v>
      </c>
      <c r="E1965" s="13" t="s">
        <v>46</v>
      </c>
      <c r="F1965" s="13" t="s">
        <v>70</v>
      </c>
      <c r="G1965" s="27" t="s">
        <v>54945</v>
      </c>
      <c r="H1965" s="13" t="s">
        <v>50</v>
      </c>
      <c r="I1965" s="13" t="s">
        <v>50</v>
      </c>
      <c r="J1965" s="12">
        <v>45511</v>
      </c>
      <c r="K1965" s="13" t="s">
        <v>50</v>
      </c>
      <c r="L1965" s="13" t="s">
        <v>467</v>
      </c>
      <c r="M1965" s="13" t="s">
        <v>19155</v>
      </c>
      <c r="N1965" s="13" t="s">
        <v>3262</v>
      </c>
      <c r="O1965" s="13" t="s">
        <v>19156</v>
      </c>
      <c r="P1965" s="11">
        <v>181205</v>
      </c>
      <c r="Q1965" s="13" t="s">
        <v>50</v>
      </c>
      <c r="R1965" s="33" t="s">
        <v>19157</v>
      </c>
      <c r="S1965" s="33" t="s">
        <v>19158</v>
      </c>
      <c r="T1965" s="13" t="s">
        <v>19159</v>
      </c>
      <c r="U1965" s="13">
        <v>5146184669</v>
      </c>
      <c r="V1965" s="13" t="s">
        <v>50</v>
      </c>
      <c r="W1965" s="13" t="s">
        <v>50</v>
      </c>
      <c r="X1965" s="13" t="s">
        <v>50</v>
      </c>
      <c r="Y1965" s="13" t="s">
        <v>467</v>
      </c>
      <c r="Z1965" s="13">
        <v>1</v>
      </c>
      <c r="AA1965" s="13" t="s">
        <v>50</v>
      </c>
      <c r="AB1965" s="13" t="s">
        <v>50</v>
      </c>
      <c r="AC1965" s="13" t="s">
        <v>50</v>
      </c>
      <c r="AD1965" s="13" t="s">
        <v>467</v>
      </c>
      <c r="AE1965" s="13" t="s">
        <v>50</v>
      </c>
      <c r="AF1965" s="13" t="s">
        <v>50</v>
      </c>
      <c r="AG1965" s="13" t="s">
        <v>50</v>
      </c>
      <c r="AH1965" s="13" t="s">
        <v>50</v>
      </c>
      <c r="AI1965" s="13" t="s">
        <v>50</v>
      </c>
      <c r="AJ1965" s="13" t="s">
        <v>50</v>
      </c>
      <c r="AK1965" s="13" t="s">
        <v>50</v>
      </c>
      <c r="AL1965" s="13" t="s">
        <v>50</v>
      </c>
      <c r="AM1965" s="13" t="s">
        <v>19160</v>
      </c>
      <c r="AN1965" s="13" t="s">
        <v>66</v>
      </c>
      <c r="AO1965" s="13" t="s">
        <v>19161</v>
      </c>
      <c r="AP1965" s="21" t="s">
        <v>19162</v>
      </c>
      <c r="AQ1965" s="13" t="s">
        <v>50</v>
      </c>
      <c r="AR1965" s="13" t="s">
        <v>50</v>
      </c>
    </row>
    <row r="1966" spans="1:44" ht="15" thickBot="1">
      <c r="A1966" s="4" t="s">
        <v>19163</v>
      </c>
      <c r="B1966" s="7" t="s">
        <v>50</v>
      </c>
      <c r="C1966" s="6">
        <v>38353</v>
      </c>
      <c r="D1966" s="7" t="s">
        <v>45</v>
      </c>
      <c r="E1966" s="7" t="s">
        <v>50</v>
      </c>
      <c r="F1966" s="7" t="s">
        <v>70</v>
      </c>
      <c r="G1966" s="7" t="s">
        <v>87</v>
      </c>
      <c r="H1966" s="7" t="s">
        <v>50</v>
      </c>
      <c r="I1966" s="7" t="s">
        <v>50</v>
      </c>
      <c r="J1966" s="6">
        <v>45509</v>
      </c>
      <c r="K1966" s="7" t="s">
        <v>50</v>
      </c>
      <c r="L1966" s="7" t="s">
        <v>290</v>
      </c>
      <c r="M1966" s="7" t="s">
        <v>17022</v>
      </c>
      <c r="N1966" s="7" t="s">
        <v>19164</v>
      </c>
      <c r="O1966" s="7" t="s">
        <v>19165</v>
      </c>
      <c r="P1966" s="5">
        <v>181278</v>
      </c>
      <c r="Q1966" s="7" t="s">
        <v>135</v>
      </c>
      <c r="R1966" s="34" t="s">
        <v>19166</v>
      </c>
      <c r="S1966" s="34" t="s">
        <v>19167</v>
      </c>
      <c r="T1966" s="7" t="s">
        <v>50</v>
      </c>
      <c r="U1966" s="7" t="s">
        <v>50</v>
      </c>
      <c r="V1966" s="7" t="s">
        <v>50</v>
      </c>
      <c r="W1966" s="7" t="s">
        <v>50</v>
      </c>
      <c r="X1966" s="7" t="s">
        <v>50</v>
      </c>
      <c r="Y1966" s="7" t="s">
        <v>290</v>
      </c>
      <c r="Z1966" s="7">
        <v>1</v>
      </c>
      <c r="AA1966" s="7" t="s">
        <v>50</v>
      </c>
      <c r="AB1966" s="7" t="s">
        <v>50</v>
      </c>
      <c r="AC1966" s="7" t="s">
        <v>50</v>
      </c>
      <c r="AD1966" s="7" t="s">
        <v>290</v>
      </c>
      <c r="AE1966" s="7" t="s">
        <v>50</v>
      </c>
      <c r="AF1966" s="7" t="s">
        <v>50</v>
      </c>
      <c r="AG1966" s="7" t="s">
        <v>50</v>
      </c>
      <c r="AH1966" s="7" t="s">
        <v>50</v>
      </c>
      <c r="AI1966" s="7" t="s">
        <v>50</v>
      </c>
      <c r="AJ1966" s="7" t="s">
        <v>50</v>
      </c>
      <c r="AK1966" s="7" t="s">
        <v>3676</v>
      </c>
      <c r="AL1966" s="7" t="s">
        <v>50</v>
      </c>
      <c r="AM1966" s="7" t="s">
        <v>19168</v>
      </c>
      <c r="AN1966" s="7" t="s">
        <v>66</v>
      </c>
      <c r="AO1966" s="7" t="s">
        <v>19169</v>
      </c>
      <c r="AP1966" s="8" t="s">
        <v>19170</v>
      </c>
      <c r="AQ1966" s="7" t="s">
        <v>50</v>
      </c>
      <c r="AR1966" s="7" t="s">
        <v>50</v>
      </c>
    </row>
    <row r="1967" spans="1:44" ht="15" thickBot="1">
      <c r="A1967" s="10" t="s">
        <v>19171</v>
      </c>
      <c r="B1967" s="13" t="s">
        <v>50</v>
      </c>
      <c r="C1967" s="12">
        <v>44566</v>
      </c>
      <c r="D1967" s="13" t="s">
        <v>45</v>
      </c>
      <c r="E1967" s="13" t="s">
        <v>46</v>
      </c>
      <c r="F1967" s="13" t="s">
        <v>70</v>
      </c>
      <c r="G1967" s="27" t="s">
        <v>54945</v>
      </c>
      <c r="H1967" s="13" t="s">
        <v>50</v>
      </c>
      <c r="I1967" s="13" t="s">
        <v>50</v>
      </c>
      <c r="J1967" s="12">
        <v>45505</v>
      </c>
      <c r="K1967" s="13" t="s">
        <v>50</v>
      </c>
      <c r="L1967" s="13" t="s">
        <v>467</v>
      </c>
      <c r="M1967" s="13" t="s">
        <v>19172</v>
      </c>
      <c r="N1967" s="13" t="s">
        <v>19173</v>
      </c>
      <c r="O1967" s="13" t="s">
        <v>19174</v>
      </c>
      <c r="P1967" s="11">
        <v>181704</v>
      </c>
      <c r="Q1967" s="13" t="s">
        <v>135</v>
      </c>
      <c r="R1967" s="33" t="s">
        <v>19175</v>
      </c>
      <c r="S1967" s="33" t="s">
        <v>19176</v>
      </c>
      <c r="T1967" s="13" t="s">
        <v>19177</v>
      </c>
      <c r="U1967" s="13" t="s">
        <v>50</v>
      </c>
      <c r="V1967" s="13" t="s">
        <v>50</v>
      </c>
      <c r="W1967" s="13" t="s">
        <v>50</v>
      </c>
      <c r="X1967" s="13" t="s">
        <v>50</v>
      </c>
      <c r="Y1967" s="13" t="s">
        <v>467</v>
      </c>
      <c r="Z1967" s="13">
        <v>1</v>
      </c>
      <c r="AA1967" s="13" t="s">
        <v>50</v>
      </c>
      <c r="AB1967" s="13" t="s">
        <v>50</v>
      </c>
      <c r="AC1967" s="13" t="s">
        <v>50</v>
      </c>
      <c r="AD1967" s="13" t="s">
        <v>467</v>
      </c>
      <c r="AE1967" s="13" t="s">
        <v>50</v>
      </c>
      <c r="AF1967" s="13" t="s">
        <v>50</v>
      </c>
      <c r="AG1967" s="13" t="s">
        <v>50</v>
      </c>
      <c r="AH1967" s="13" t="s">
        <v>50</v>
      </c>
      <c r="AI1967" s="13" t="s">
        <v>50</v>
      </c>
      <c r="AJ1967" s="13" t="s">
        <v>50</v>
      </c>
      <c r="AK1967" s="13" t="s">
        <v>50</v>
      </c>
      <c r="AL1967" s="13" t="s">
        <v>50</v>
      </c>
      <c r="AM1967" s="13" t="s">
        <v>19178</v>
      </c>
      <c r="AN1967" s="13" t="s">
        <v>66</v>
      </c>
      <c r="AO1967" s="13" t="s">
        <v>19179</v>
      </c>
      <c r="AP1967" s="14" t="s">
        <v>19180</v>
      </c>
      <c r="AQ1967" s="13" t="s">
        <v>50</v>
      </c>
      <c r="AR1967" s="13" t="s">
        <v>50</v>
      </c>
    </row>
    <row r="1968" spans="1:44" ht="15" thickBot="1">
      <c r="A1968" s="4" t="s">
        <v>19181</v>
      </c>
      <c r="B1968" s="7">
        <v>78</v>
      </c>
      <c r="C1968" s="6">
        <v>41640</v>
      </c>
      <c r="D1968" s="7" t="s">
        <v>45</v>
      </c>
      <c r="E1968" s="7" t="s">
        <v>46</v>
      </c>
      <c r="F1968" s="7" t="s">
        <v>70</v>
      </c>
      <c r="G1968" s="7" t="s">
        <v>87</v>
      </c>
      <c r="H1968" s="7" t="s">
        <v>19182</v>
      </c>
      <c r="I1968" s="7" t="s">
        <v>50</v>
      </c>
      <c r="J1968" s="6">
        <v>45511</v>
      </c>
      <c r="K1968" s="7" t="s">
        <v>191</v>
      </c>
      <c r="L1968" s="7" t="s">
        <v>131</v>
      </c>
      <c r="M1968" s="7" t="s">
        <v>19183</v>
      </c>
      <c r="N1968" s="7" t="s">
        <v>19184</v>
      </c>
      <c r="O1968" s="7" t="s">
        <v>19185</v>
      </c>
      <c r="P1968" s="5">
        <v>183731</v>
      </c>
      <c r="Q1968" s="7" t="s">
        <v>135</v>
      </c>
      <c r="R1968" s="34" t="s">
        <v>19186</v>
      </c>
      <c r="S1968" s="34" t="s">
        <v>19187</v>
      </c>
      <c r="T1968" s="7" t="s">
        <v>19188</v>
      </c>
      <c r="U1968" s="7" t="s">
        <v>19189</v>
      </c>
      <c r="V1968" s="7" t="s">
        <v>50</v>
      </c>
      <c r="W1968" s="7" t="s">
        <v>50</v>
      </c>
      <c r="X1968" s="7" t="s">
        <v>50</v>
      </c>
      <c r="Y1968" s="7" t="s">
        <v>50</v>
      </c>
      <c r="Z1968" s="7">
        <v>1</v>
      </c>
      <c r="AA1968" s="7" t="s">
        <v>50</v>
      </c>
      <c r="AB1968" s="7" t="s">
        <v>50</v>
      </c>
      <c r="AC1968" s="7" t="s">
        <v>50</v>
      </c>
      <c r="AD1968" s="7" t="s">
        <v>50</v>
      </c>
      <c r="AE1968" s="7" t="s">
        <v>50</v>
      </c>
      <c r="AF1968" s="7" t="s">
        <v>50</v>
      </c>
      <c r="AG1968" s="7" t="s">
        <v>50</v>
      </c>
      <c r="AH1968" s="7" t="s">
        <v>50</v>
      </c>
      <c r="AI1968" s="7" t="s">
        <v>50</v>
      </c>
      <c r="AJ1968" s="7" t="s">
        <v>50</v>
      </c>
      <c r="AK1968" s="7" t="s">
        <v>19190</v>
      </c>
      <c r="AL1968" s="7" t="s">
        <v>50</v>
      </c>
      <c r="AM1968" s="7" t="s">
        <v>19191</v>
      </c>
      <c r="AN1968" s="7" t="s">
        <v>66</v>
      </c>
      <c r="AO1968" s="7" t="s">
        <v>19192</v>
      </c>
      <c r="AP1968" s="22" t="s">
        <v>19193</v>
      </c>
      <c r="AQ1968" s="22" t="s">
        <v>19194</v>
      </c>
      <c r="AR1968" s="7" t="s">
        <v>50</v>
      </c>
    </row>
    <row r="1969" spans="1:44" ht="15" thickBot="1">
      <c r="A1969" s="10" t="s">
        <v>19195</v>
      </c>
      <c r="B1969" s="13" t="s">
        <v>50</v>
      </c>
      <c r="C1969" s="12">
        <v>45397</v>
      </c>
      <c r="D1969" s="13" t="s">
        <v>45</v>
      </c>
      <c r="E1969" s="13" t="s">
        <v>46</v>
      </c>
      <c r="F1969" s="13" t="s">
        <v>70</v>
      </c>
      <c r="G1969" s="27" t="s">
        <v>54945</v>
      </c>
      <c r="H1969" s="13" t="s">
        <v>50</v>
      </c>
      <c r="I1969" s="13" t="s">
        <v>50</v>
      </c>
      <c r="J1969" s="12">
        <v>45505</v>
      </c>
      <c r="K1969" s="13" t="s">
        <v>50</v>
      </c>
      <c r="L1969" s="13" t="s">
        <v>1624</v>
      </c>
      <c r="M1969" s="13" t="s">
        <v>19196</v>
      </c>
      <c r="N1969" s="13" t="s">
        <v>5335</v>
      </c>
      <c r="O1969" s="13" t="s">
        <v>19197</v>
      </c>
      <c r="P1969" s="11">
        <v>183775</v>
      </c>
      <c r="Q1969" s="13" t="s">
        <v>1783</v>
      </c>
      <c r="R1969" s="33" t="s">
        <v>19198</v>
      </c>
      <c r="S1969" s="33" t="s">
        <v>19199</v>
      </c>
      <c r="T1969" s="13" t="s">
        <v>19200</v>
      </c>
      <c r="U1969" s="13" t="s">
        <v>50</v>
      </c>
      <c r="V1969" s="13" t="s">
        <v>50</v>
      </c>
      <c r="W1969" s="13" t="s">
        <v>50</v>
      </c>
      <c r="X1969" s="13" t="s">
        <v>50</v>
      </c>
      <c r="Y1969" s="13" t="s">
        <v>467</v>
      </c>
      <c r="Z1969" s="13">
        <v>1</v>
      </c>
      <c r="AA1969" s="13" t="s">
        <v>50</v>
      </c>
      <c r="AB1969" s="13" t="s">
        <v>50</v>
      </c>
      <c r="AC1969" s="13" t="s">
        <v>50</v>
      </c>
      <c r="AD1969" s="13" t="s">
        <v>1624</v>
      </c>
      <c r="AE1969" s="13" t="s">
        <v>50</v>
      </c>
      <c r="AF1969" s="13" t="s">
        <v>50</v>
      </c>
      <c r="AG1969" s="13" t="s">
        <v>50</v>
      </c>
      <c r="AH1969" s="13" t="s">
        <v>50</v>
      </c>
      <c r="AI1969" s="13" t="s">
        <v>50</v>
      </c>
      <c r="AJ1969" s="13" t="s">
        <v>50</v>
      </c>
      <c r="AK1969" s="13" t="s">
        <v>50</v>
      </c>
      <c r="AL1969" s="13" t="s">
        <v>50</v>
      </c>
      <c r="AM1969" s="13" t="s">
        <v>19201</v>
      </c>
      <c r="AN1969" s="13" t="s">
        <v>66</v>
      </c>
      <c r="AO1969" s="13" t="s">
        <v>50</v>
      </c>
      <c r="AP1969" s="21" t="s">
        <v>19202</v>
      </c>
      <c r="AQ1969" s="13" t="s">
        <v>50</v>
      </c>
      <c r="AR1969" s="13" t="s">
        <v>255</v>
      </c>
    </row>
    <row r="1970" spans="1:44" ht="15" thickBot="1">
      <c r="A1970" s="4" t="s">
        <v>19203</v>
      </c>
      <c r="B1970" s="7" t="s">
        <v>50</v>
      </c>
      <c r="C1970" s="7" t="s">
        <v>50</v>
      </c>
      <c r="D1970" s="7" t="s">
        <v>45</v>
      </c>
      <c r="E1970" s="7" t="s">
        <v>1939</v>
      </c>
      <c r="F1970" s="7" t="s">
        <v>70</v>
      </c>
      <c r="G1970" s="27" t="s">
        <v>54945</v>
      </c>
      <c r="H1970" s="7" t="s">
        <v>50</v>
      </c>
      <c r="I1970" s="7" t="s">
        <v>50</v>
      </c>
      <c r="J1970" s="6">
        <v>45505</v>
      </c>
      <c r="K1970" s="7" t="s">
        <v>50</v>
      </c>
      <c r="L1970" s="7" t="s">
        <v>52</v>
      </c>
      <c r="M1970" s="7" t="s">
        <v>50</v>
      </c>
      <c r="N1970" s="7" t="s">
        <v>18529</v>
      </c>
      <c r="O1970" s="7" t="s">
        <v>19204</v>
      </c>
      <c r="P1970" s="5">
        <v>183895</v>
      </c>
      <c r="Q1970" s="7" t="s">
        <v>1024</v>
      </c>
      <c r="R1970" s="34" t="s">
        <v>19205</v>
      </c>
      <c r="S1970" s="31" t="s">
        <v>50</v>
      </c>
      <c r="T1970" s="7" t="s">
        <v>19206</v>
      </c>
      <c r="U1970" s="7" t="s">
        <v>19207</v>
      </c>
      <c r="V1970" s="7">
        <v>3000</v>
      </c>
      <c r="W1970" s="7" t="s">
        <v>60</v>
      </c>
      <c r="X1970" s="7">
        <v>3000</v>
      </c>
      <c r="Y1970" s="7" t="s">
        <v>50</v>
      </c>
      <c r="Z1970" s="7">
        <v>2</v>
      </c>
      <c r="AA1970" s="7" t="s">
        <v>50</v>
      </c>
      <c r="AB1970" s="7" t="s">
        <v>50</v>
      </c>
      <c r="AC1970" s="7" t="s">
        <v>50</v>
      </c>
      <c r="AD1970" s="7" t="s">
        <v>50</v>
      </c>
      <c r="AE1970" s="7" t="s">
        <v>50</v>
      </c>
      <c r="AF1970" s="7" t="s">
        <v>50</v>
      </c>
      <c r="AG1970" s="7" t="s">
        <v>50</v>
      </c>
      <c r="AH1970" s="7">
        <v>5000</v>
      </c>
      <c r="AI1970" s="7" t="s">
        <v>60</v>
      </c>
      <c r="AJ1970" s="7">
        <v>5000</v>
      </c>
      <c r="AK1970" s="7" t="s">
        <v>18166</v>
      </c>
      <c r="AL1970" s="7" t="s">
        <v>50</v>
      </c>
      <c r="AM1970" s="7" t="s">
        <v>19208</v>
      </c>
      <c r="AN1970" s="7" t="s">
        <v>5485</v>
      </c>
      <c r="AO1970" s="7" t="s">
        <v>50</v>
      </c>
      <c r="AP1970" s="7" t="s">
        <v>50</v>
      </c>
      <c r="AQ1970" s="22" t="s">
        <v>19209</v>
      </c>
      <c r="AR1970" s="7" t="s">
        <v>255</v>
      </c>
    </row>
    <row r="1971" spans="1:44" ht="15" thickBot="1">
      <c r="A1971" s="10" t="s">
        <v>19210</v>
      </c>
      <c r="B1971" s="13" t="s">
        <v>50</v>
      </c>
      <c r="C1971" s="12">
        <v>45028</v>
      </c>
      <c r="D1971" s="13" t="s">
        <v>45</v>
      </c>
      <c r="E1971" s="13" t="s">
        <v>46</v>
      </c>
      <c r="F1971" s="13" t="s">
        <v>70</v>
      </c>
      <c r="G1971" s="27" t="s">
        <v>54945</v>
      </c>
      <c r="H1971" s="13" t="s">
        <v>50</v>
      </c>
      <c r="I1971" s="13" t="s">
        <v>50</v>
      </c>
      <c r="J1971" s="12">
        <v>45505</v>
      </c>
      <c r="K1971" s="13" t="s">
        <v>50</v>
      </c>
      <c r="L1971" s="13" t="s">
        <v>210</v>
      </c>
      <c r="M1971" s="13" t="s">
        <v>19211</v>
      </c>
      <c r="N1971" s="13" t="s">
        <v>50</v>
      </c>
      <c r="O1971" s="13" t="s">
        <v>19212</v>
      </c>
      <c r="P1971" s="11">
        <v>184352</v>
      </c>
      <c r="Q1971" s="13" t="s">
        <v>50</v>
      </c>
      <c r="R1971" s="33" t="s">
        <v>19213</v>
      </c>
      <c r="S1971" s="33" t="s">
        <v>19214</v>
      </c>
      <c r="T1971" s="13" t="s">
        <v>19215</v>
      </c>
      <c r="U1971" s="13" t="s">
        <v>50</v>
      </c>
      <c r="V1971" s="13" t="s">
        <v>50</v>
      </c>
      <c r="W1971" s="13" t="s">
        <v>50</v>
      </c>
      <c r="X1971" s="13" t="s">
        <v>50</v>
      </c>
      <c r="Y1971" s="13" t="s">
        <v>50</v>
      </c>
      <c r="Z1971" s="13">
        <v>1</v>
      </c>
      <c r="AA1971" s="13" t="s">
        <v>50</v>
      </c>
      <c r="AB1971" s="13" t="s">
        <v>50</v>
      </c>
      <c r="AC1971" s="13" t="s">
        <v>50</v>
      </c>
      <c r="AD1971" s="13" t="s">
        <v>210</v>
      </c>
      <c r="AE1971" s="13" t="s">
        <v>50</v>
      </c>
      <c r="AF1971" s="13" t="s">
        <v>50</v>
      </c>
      <c r="AG1971" s="13" t="s">
        <v>50</v>
      </c>
      <c r="AH1971" s="13" t="s">
        <v>50</v>
      </c>
      <c r="AI1971" s="13" t="s">
        <v>50</v>
      </c>
      <c r="AJ1971" s="13" t="s">
        <v>50</v>
      </c>
      <c r="AK1971" s="13" t="s">
        <v>50</v>
      </c>
      <c r="AL1971" s="13" t="s">
        <v>50</v>
      </c>
      <c r="AM1971" s="13" t="s">
        <v>19216</v>
      </c>
      <c r="AN1971" s="13" t="s">
        <v>66</v>
      </c>
      <c r="AO1971" s="13" t="s">
        <v>19217</v>
      </c>
      <c r="AP1971" s="14" t="s">
        <v>19218</v>
      </c>
      <c r="AQ1971" s="13" t="s">
        <v>50</v>
      </c>
      <c r="AR1971" s="13" t="s">
        <v>50</v>
      </c>
    </row>
    <row r="1972" spans="1:44" ht="15" thickBot="1">
      <c r="A1972" s="4" t="s">
        <v>19219</v>
      </c>
      <c r="B1972" s="5">
        <v>4220</v>
      </c>
      <c r="C1972" s="7" t="s">
        <v>19220</v>
      </c>
      <c r="D1972" s="7" t="s">
        <v>45</v>
      </c>
      <c r="E1972" s="7" t="s">
        <v>46</v>
      </c>
      <c r="F1972" s="7" t="s">
        <v>70</v>
      </c>
      <c r="G1972" s="7" t="s">
        <v>176</v>
      </c>
      <c r="H1972" s="7" t="s">
        <v>115</v>
      </c>
      <c r="I1972" s="7" t="s">
        <v>50</v>
      </c>
      <c r="J1972" s="6">
        <v>45509</v>
      </c>
      <c r="K1972" s="7" t="s">
        <v>72</v>
      </c>
      <c r="L1972" s="7" t="s">
        <v>52</v>
      </c>
      <c r="M1972" s="7" t="s">
        <v>19221</v>
      </c>
      <c r="N1972" s="7" t="s">
        <v>432</v>
      </c>
      <c r="O1972" s="7" t="s">
        <v>19222</v>
      </c>
      <c r="P1972" s="5">
        <v>186627</v>
      </c>
      <c r="Q1972" s="7" t="s">
        <v>434</v>
      </c>
      <c r="R1972" s="34" t="s">
        <v>19223</v>
      </c>
      <c r="S1972" s="34" t="s">
        <v>19224</v>
      </c>
      <c r="T1972" s="7" t="s">
        <v>19225</v>
      </c>
      <c r="U1972" s="7">
        <v>7089742498</v>
      </c>
      <c r="V1972" s="7" t="s">
        <v>50</v>
      </c>
      <c r="W1972" s="7" t="s">
        <v>50</v>
      </c>
      <c r="X1972" s="7" t="s">
        <v>50</v>
      </c>
      <c r="Y1972" s="7" t="s">
        <v>50</v>
      </c>
      <c r="Z1972" s="7">
        <v>1</v>
      </c>
      <c r="AA1972" s="7" t="s">
        <v>50</v>
      </c>
      <c r="AB1972" s="7" t="s">
        <v>50</v>
      </c>
      <c r="AC1972" s="7" t="s">
        <v>50</v>
      </c>
      <c r="AD1972" s="7" t="s">
        <v>50</v>
      </c>
      <c r="AE1972" s="7" t="s">
        <v>50</v>
      </c>
      <c r="AF1972" s="7" t="s">
        <v>50</v>
      </c>
      <c r="AG1972" s="7" t="s">
        <v>50</v>
      </c>
      <c r="AH1972" s="7" t="s">
        <v>50</v>
      </c>
      <c r="AI1972" s="7" t="s">
        <v>50</v>
      </c>
      <c r="AJ1972" s="7" t="s">
        <v>50</v>
      </c>
      <c r="AK1972" s="7" t="s">
        <v>19140</v>
      </c>
      <c r="AL1972" s="7" t="s">
        <v>50</v>
      </c>
      <c r="AM1972" s="7" t="s">
        <v>19226</v>
      </c>
      <c r="AN1972" s="7" t="s">
        <v>66</v>
      </c>
      <c r="AO1972" s="7" t="s">
        <v>19227</v>
      </c>
      <c r="AP1972" s="8" t="s">
        <v>19228</v>
      </c>
      <c r="AQ1972" s="7" t="s">
        <v>50</v>
      </c>
      <c r="AR1972" s="7" t="s">
        <v>50</v>
      </c>
    </row>
    <row r="1973" spans="1:44" ht="15" thickBot="1">
      <c r="A1973" s="10" t="s">
        <v>19229</v>
      </c>
      <c r="B1973" s="13" t="s">
        <v>50</v>
      </c>
      <c r="C1973" s="12">
        <v>44682</v>
      </c>
      <c r="D1973" s="13" t="s">
        <v>45</v>
      </c>
      <c r="E1973" s="13" t="s">
        <v>46</v>
      </c>
      <c r="F1973" s="13" t="s">
        <v>70</v>
      </c>
      <c r="G1973" s="26" t="s">
        <v>54946</v>
      </c>
      <c r="H1973" s="13" t="s">
        <v>50</v>
      </c>
      <c r="I1973" s="13" t="s">
        <v>50</v>
      </c>
      <c r="J1973" s="12">
        <v>45509</v>
      </c>
      <c r="K1973" s="13" t="s">
        <v>50</v>
      </c>
      <c r="L1973" s="13" t="s">
        <v>467</v>
      </c>
      <c r="M1973" s="13" t="s">
        <v>19230</v>
      </c>
      <c r="N1973" s="13" t="s">
        <v>1954</v>
      </c>
      <c r="O1973" s="13" t="s">
        <v>19231</v>
      </c>
      <c r="P1973" s="11">
        <v>187897</v>
      </c>
      <c r="Q1973" s="13" t="s">
        <v>245</v>
      </c>
      <c r="R1973" s="33" t="s">
        <v>19232</v>
      </c>
      <c r="S1973" s="33" t="s">
        <v>19233</v>
      </c>
      <c r="T1973" s="13" t="s">
        <v>50</v>
      </c>
      <c r="U1973" s="13" t="s">
        <v>50</v>
      </c>
      <c r="V1973" s="13" t="s">
        <v>50</v>
      </c>
      <c r="W1973" s="13" t="s">
        <v>50</v>
      </c>
      <c r="X1973" s="13" t="s">
        <v>50</v>
      </c>
      <c r="Y1973" s="13" t="s">
        <v>467</v>
      </c>
      <c r="Z1973" s="13">
        <v>1</v>
      </c>
      <c r="AA1973" s="13" t="s">
        <v>50</v>
      </c>
      <c r="AB1973" s="13" t="s">
        <v>50</v>
      </c>
      <c r="AC1973" s="13" t="s">
        <v>50</v>
      </c>
      <c r="AD1973" s="13" t="s">
        <v>467</v>
      </c>
      <c r="AE1973" s="13" t="s">
        <v>50</v>
      </c>
      <c r="AF1973" s="13" t="s">
        <v>50</v>
      </c>
      <c r="AG1973" s="13" t="s">
        <v>50</v>
      </c>
      <c r="AH1973" s="13" t="s">
        <v>50</v>
      </c>
      <c r="AI1973" s="13" t="s">
        <v>50</v>
      </c>
      <c r="AJ1973" s="13" t="s">
        <v>50</v>
      </c>
      <c r="AK1973" s="13" t="s">
        <v>50</v>
      </c>
      <c r="AL1973" s="13" t="s">
        <v>50</v>
      </c>
      <c r="AM1973" s="13" t="s">
        <v>19234</v>
      </c>
      <c r="AN1973" s="13" t="s">
        <v>66</v>
      </c>
      <c r="AO1973" s="13" t="s">
        <v>19235</v>
      </c>
      <c r="AP1973" s="21" t="s">
        <v>19236</v>
      </c>
      <c r="AQ1973" s="13" t="s">
        <v>50</v>
      </c>
      <c r="AR1973" s="13" t="s">
        <v>50</v>
      </c>
    </row>
    <row r="1974" spans="1:44" ht="15" thickBot="1">
      <c r="A1974" s="4" t="s">
        <v>19237</v>
      </c>
      <c r="B1974" s="7" t="s">
        <v>50</v>
      </c>
      <c r="C1974" s="7" t="s">
        <v>50</v>
      </c>
      <c r="D1974" s="7" t="s">
        <v>45</v>
      </c>
      <c r="E1974" s="7" t="s">
        <v>46</v>
      </c>
      <c r="F1974" s="7" t="s">
        <v>70</v>
      </c>
      <c r="G1974" s="7" t="s">
        <v>50</v>
      </c>
      <c r="H1974" s="7" t="s">
        <v>50</v>
      </c>
      <c r="I1974" s="7" t="s">
        <v>50</v>
      </c>
      <c r="J1974" s="6">
        <v>45509</v>
      </c>
      <c r="K1974" s="7" t="s">
        <v>50</v>
      </c>
      <c r="L1974" s="7" t="s">
        <v>52</v>
      </c>
      <c r="M1974" s="7" t="s">
        <v>50</v>
      </c>
      <c r="N1974" s="7" t="s">
        <v>50</v>
      </c>
      <c r="O1974" s="7" t="s">
        <v>19238</v>
      </c>
      <c r="P1974" s="5">
        <v>188268</v>
      </c>
      <c r="Q1974" s="7" t="s">
        <v>50</v>
      </c>
      <c r="R1974" s="34" t="s">
        <v>19239</v>
      </c>
      <c r="S1974" s="31" t="s">
        <v>50</v>
      </c>
      <c r="T1974" s="7" t="s">
        <v>19240</v>
      </c>
      <c r="U1974" s="7" t="s">
        <v>50</v>
      </c>
      <c r="V1974" s="7">
        <v>10000</v>
      </c>
      <c r="W1974" s="7" t="s">
        <v>209</v>
      </c>
      <c r="X1974" s="7">
        <v>10908</v>
      </c>
      <c r="Y1974" s="7" t="s">
        <v>50</v>
      </c>
      <c r="Z1974" s="7">
        <v>1</v>
      </c>
      <c r="AA1974" s="7" t="s">
        <v>50</v>
      </c>
      <c r="AB1974" s="7" t="s">
        <v>50</v>
      </c>
      <c r="AC1974" s="7" t="s">
        <v>50</v>
      </c>
      <c r="AD1974" s="7" t="s">
        <v>50</v>
      </c>
      <c r="AE1974" s="7" t="s">
        <v>50</v>
      </c>
      <c r="AF1974" s="7" t="s">
        <v>50</v>
      </c>
      <c r="AG1974" s="7" t="s">
        <v>50</v>
      </c>
      <c r="AH1974" s="7">
        <v>10000</v>
      </c>
      <c r="AI1974" s="7" t="s">
        <v>209</v>
      </c>
      <c r="AJ1974" s="7">
        <v>10908</v>
      </c>
      <c r="AK1974" s="7" t="s">
        <v>18467</v>
      </c>
      <c r="AL1974" s="7" t="s">
        <v>50</v>
      </c>
      <c r="AM1974" s="7" t="s">
        <v>50</v>
      </c>
      <c r="AN1974" s="7" t="s">
        <v>50</v>
      </c>
      <c r="AO1974" s="7" t="s">
        <v>50</v>
      </c>
      <c r="AP1974" s="7" t="s">
        <v>50</v>
      </c>
      <c r="AQ1974" s="7" t="s">
        <v>50</v>
      </c>
      <c r="AR1974" s="7" t="s">
        <v>1186</v>
      </c>
    </row>
    <row r="1975" spans="1:44" ht="15" thickBot="1">
      <c r="A1975" s="10" t="s">
        <v>19241</v>
      </c>
      <c r="B1975" s="13" t="s">
        <v>50</v>
      </c>
      <c r="C1975" s="12">
        <v>44952</v>
      </c>
      <c r="D1975" s="13" t="s">
        <v>45</v>
      </c>
      <c r="E1975" s="13" t="s">
        <v>46</v>
      </c>
      <c r="F1975" s="13" t="s">
        <v>70</v>
      </c>
      <c r="G1975" s="27" t="s">
        <v>54945</v>
      </c>
      <c r="H1975" s="13" t="s">
        <v>50</v>
      </c>
      <c r="I1975" s="13" t="s">
        <v>50</v>
      </c>
      <c r="J1975" s="12">
        <v>45505</v>
      </c>
      <c r="K1975" s="13" t="s">
        <v>50</v>
      </c>
      <c r="L1975" s="13" t="s">
        <v>1624</v>
      </c>
      <c r="M1975" s="13" t="s">
        <v>50</v>
      </c>
      <c r="N1975" s="13" t="s">
        <v>19242</v>
      </c>
      <c r="O1975" s="13" t="s">
        <v>19243</v>
      </c>
      <c r="P1975" s="11">
        <v>190917</v>
      </c>
      <c r="Q1975" s="13" t="s">
        <v>105</v>
      </c>
      <c r="R1975" s="33" t="s">
        <v>19244</v>
      </c>
      <c r="S1975" s="33" t="s">
        <v>19245</v>
      </c>
      <c r="T1975" s="13" t="s">
        <v>19246</v>
      </c>
      <c r="U1975" s="13" t="s">
        <v>19247</v>
      </c>
      <c r="V1975" s="13" t="s">
        <v>50</v>
      </c>
      <c r="W1975" s="13" t="s">
        <v>50</v>
      </c>
      <c r="X1975" s="13" t="s">
        <v>50</v>
      </c>
      <c r="Y1975" s="13" t="s">
        <v>467</v>
      </c>
      <c r="Z1975" s="13">
        <v>1</v>
      </c>
      <c r="AA1975" s="13" t="s">
        <v>50</v>
      </c>
      <c r="AB1975" s="13" t="s">
        <v>50</v>
      </c>
      <c r="AC1975" s="13" t="s">
        <v>50</v>
      </c>
      <c r="AD1975" s="13" t="s">
        <v>1624</v>
      </c>
      <c r="AE1975" s="13" t="s">
        <v>50</v>
      </c>
      <c r="AF1975" s="13" t="s">
        <v>50</v>
      </c>
      <c r="AG1975" s="13" t="s">
        <v>50</v>
      </c>
      <c r="AH1975" s="13" t="s">
        <v>50</v>
      </c>
      <c r="AI1975" s="13" t="s">
        <v>50</v>
      </c>
      <c r="AJ1975" s="13" t="s">
        <v>50</v>
      </c>
      <c r="AK1975" s="13" t="s">
        <v>19248</v>
      </c>
      <c r="AL1975" s="13" t="s">
        <v>50</v>
      </c>
      <c r="AM1975" s="13" t="s">
        <v>19249</v>
      </c>
      <c r="AN1975" s="13" t="s">
        <v>66</v>
      </c>
      <c r="AO1975" s="13" t="s">
        <v>19250</v>
      </c>
      <c r="AP1975" s="14" t="s">
        <v>19251</v>
      </c>
      <c r="AQ1975" s="13" t="s">
        <v>50</v>
      </c>
      <c r="AR1975" s="13" t="s">
        <v>50</v>
      </c>
    </row>
    <row r="1976" spans="1:44" ht="15" thickBot="1">
      <c r="A1976" s="4" t="s">
        <v>19252</v>
      </c>
      <c r="B1976" s="7" t="s">
        <v>50</v>
      </c>
      <c r="C1976" s="7" t="s">
        <v>50</v>
      </c>
      <c r="D1976" s="7" t="s">
        <v>45</v>
      </c>
      <c r="E1976" s="7" t="s">
        <v>46</v>
      </c>
      <c r="F1976" s="7" t="s">
        <v>70</v>
      </c>
      <c r="G1976" s="7" t="s">
        <v>50</v>
      </c>
      <c r="H1976" s="7" t="s">
        <v>50</v>
      </c>
      <c r="I1976" s="7" t="s">
        <v>50</v>
      </c>
      <c r="J1976" s="6">
        <v>45510</v>
      </c>
      <c r="K1976" s="7" t="s">
        <v>50</v>
      </c>
      <c r="L1976" s="7" t="s">
        <v>52</v>
      </c>
      <c r="M1976" s="7" t="s">
        <v>6397</v>
      </c>
      <c r="N1976" s="7" t="s">
        <v>19253</v>
      </c>
      <c r="O1976" s="7" t="s">
        <v>19254</v>
      </c>
      <c r="P1976" s="5">
        <v>192064</v>
      </c>
      <c r="Q1976" s="7" t="s">
        <v>683</v>
      </c>
      <c r="R1976" s="34" t="s">
        <v>19255</v>
      </c>
      <c r="S1976" s="31" t="s">
        <v>50</v>
      </c>
      <c r="T1976" s="7" t="s">
        <v>50</v>
      </c>
      <c r="U1976" s="7" t="s">
        <v>19256</v>
      </c>
      <c r="V1976" s="7">
        <v>5000</v>
      </c>
      <c r="W1976" s="7" t="s">
        <v>60</v>
      </c>
      <c r="X1976" s="7">
        <v>5000</v>
      </c>
      <c r="Y1976" s="7" t="s">
        <v>50</v>
      </c>
      <c r="Z1976" s="7">
        <v>1</v>
      </c>
      <c r="AA1976" s="7" t="s">
        <v>50</v>
      </c>
      <c r="AB1976" s="7" t="s">
        <v>50</v>
      </c>
      <c r="AC1976" s="7" t="s">
        <v>50</v>
      </c>
      <c r="AD1976" s="7" t="s">
        <v>50</v>
      </c>
      <c r="AE1976" s="7" t="s">
        <v>50</v>
      </c>
      <c r="AF1976" s="7" t="s">
        <v>50</v>
      </c>
      <c r="AG1976" s="7" t="s">
        <v>50</v>
      </c>
      <c r="AH1976" s="7">
        <v>5000</v>
      </c>
      <c r="AI1976" s="7" t="s">
        <v>60</v>
      </c>
      <c r="AJ1976" s="7">
        <v>5000</v>
      </c>
      <c r="AK1976" s="7" t="s">
        <v>19257</v>
      </c>
      <c r="AL1976" s="7" t="s">
        <v>50</v>
      </c>
      <c r="AM1976" s="7" t="s">
        <v>19258</v>
      </c>
      <c r="AN1976" s="7" t="s">
        <v>993</v>
      </c>
      <c r="AO1976" s="7" t="s">
        <v>50</v>
      </c>
      <c r="AP1976" s="7" t="s">
        <v>50</v>
      </c>
      <c r="AQ1976" s="22" t="s">
        <v>19259</v>
      </c>
      <c r="AR1976" s="7" t="s">
        <v>255</v>
      </c>
    </row>
    <row r="1977" spans="1:44" ht="15" thickBot="1">
      <c r="A1977" s="10" t="s">
        <v>19260</v>
      </c>
      <c r="B1977" s="13" t="s">
        <v>50</v>
      </c>
      <c r="C1977" s="13" t="s">
        <v>50</v>
      </c>
      <c r="D1977" s="13" t="s">
        <v>45</v>
      </c>
      <c r="E1977" s="13" t="s">
        <v>46</v>
      </c>
      <c r="F1977" s="13" t="s">
        <v>70</v>
      </c>
      <c r="G1977" s="13" t="s">
        <v>50</v>
      </c>
      <c r="H1977" s="13" t="s">
        <v>50</v>
      </c>
      <c r="I1977" s="13" t="s">
        <v>50</v>
      </c>
      <c r="J1977" s="12">
        <v>45510</v>
      </c>
      <c r="K1977" s="13" t="s">
        <v>50</v>
      </c>
      <c r="L1977" s="13" t="s">
        <v>52</v>
      </c>
      <c r="M1977" s="13" t="s">
        <v>6397</v>
      </c>
      <c r="N1977" s="13" t="s">
        <v>19261</v>
      </c>
      <c r="O1977" s="13" t="s">
        <v>19262</v>
      </c>
      <c r="P1977" s="11">
        <v>192426</v>
      </c>
      <c r="Q1977" s="13" t="s">
        <v>683</v>
      </c>
      <c r="R1977" s="33" t="s">
        <v>19263</v>
      </c>
      <c r="S1977" s="30" t="s">
        <v>50</v>
      </c>
      <c r="T1977" s="13" t="s">
        <v>19264</v>
      </c>
      <c r="U1977" s="13" t="s">
        <v>50</v>
      </c>
      <c r="V1977" s="13">
        <v>5000</v>
      </c>
      <c r="W1977" s="13" t="s">
        <v>60</v>
      </c>
      <c r="X1977" s="13">
        <v>5000</v>
      </c>
      <c r="Y1977" s="13" t="s">
        <v>50</v>
      </c>
      <c r="Z1977" s="13">
        <v>1</v>
      </c>
      <c r="AA1977" s="13" t="s">
        <v>50</v>
      </c>
      <c r="AB1977" s="13" t="s">
        <v>50</v>
      </c>
      <c r="AC1977" s="13" t="s">
        <v>50</v>
      </c>
      <c r="AD1977" s="13" t="s">
        <v>50</v>
      </c>
      <c r="AE1977" s="13" t="s">
        <v>50</v>
      </c>
      <c r="AF1977" s="13" t="s">
        <v>50</v>
      </c>
      <c r="AG1977" s="13" t="s">
        <v>50</v>
      </c>
      <c r="AH1977" s="13">
        <v>5000</v>
      </c>
      <c r="AI1977" s="13" t="s">
        <v>60</v>
      </c>
      <c r="AJ1977" s="13">
        <v>5000</v>
      </c>
      <c r="AK1977" s="13" t="s">
        <v>19257</v>
      </c>
      <c r="AL1977" s="13" t="s">
        <v>50</v>
      </c>
      <c r="AM1977" s="13" t="s">
        <v>19265</v>
      </c>
      <c r="AN1977" s="13" t="s">
        <v>66</v>
      </c>
      <c r="AO1977" s="13" t="s">
        <v>19266</v>
      </c>
      <c r="AP1977" s="21" t="s">
        <v>19267</v>
      </c>
      <c r="AQ1977" s="13" t="s">
        <v>50</v>
      </c>
      <c r="AR1977" s="13" t="s">
        <v>50</v>
      </c>
    </row>
    <row r="1978" spans="1:44" ht="15" thickBot="1">
      <c r="A1978" s="4" t="s">
        <v>19268</v>
      </c>
      <c r="B1978" s="7">
        <v>480</v>
      </c>
      <c r="C1978" s="7" t="s">
        <v>19269</v>
      </c>
      <c r="D1978" s="7" t="s">
        <v>45</v>
      </c>
      <c r="E1978" s="7" t="s">
        <v>46</v>
      </c>
      <c r="F1978" s="7" t="s">
        <v>47</v>
      </c>
      <c r="G1978" s="7" t="s">
        <v>114</v>
      </c>
      <c r="H1978" s="7" t="s">
        <v>50</v>
      </c>
      <c r="I1978" s="7" t="s">
        <v>50</v>
      </c>
      <c r="J1978" s="6">
        <v>45506</v>
      </c>
      <c r="K1978" s="7" t="s">
        <v>72</v>
      </c>
      <c r="L1978" s="7" t="s">
        <v>162</v>
      </c>
      <c r="M1978" s="7" t="s">
        <v>19270</v>
      </c>
      <c r="N1978" s="7" t="s">
        <v>19271</v>
      </c>
      <c r="O1978" s="7" t="s">
        <v>19272</v>
      </c>
      <c r="P1978" s="5">
        <v>192885</v>
      </c>
      <c r="Q1978" s="7" t="s">
        <v>397</v>
      </c>
      <c r="R1978" s="34" t="s">
        <v>19273</v>
      </c>
      <c r="S1978" s="34" t="s">
        <v>19274</v>
      </c>
      <c r="T1978" s="7" t="s">
        <v>19275</v>
      </c>
      <c r="U1978" s="7" t="s">
        <v>19276</v>
      </c>
      <c r="V1978" s="7" t="s">
        <v>50</v>
      </c>
      <c r="W1978" s="7" t="s">
        <v>50</v>
      </c>
      <c r="X1978" s="7" t="s">
        <v>50</v>
      </c>
      <c r="Y1978" s="7" t="s">
        <v>61</v>
      </c>
      <c r="Z1978" s="7">
        <v>1</v>
      </c>
      <c r="AA1978" s="7" t="s">
        <v>50</v>
      </c>
      <c r="AB1978" s="7" t="s">
        <v>50</v>
      </c>
      <c r="AC1978" s="7" t="s">
        <v>50</v>
      </c>
      <c r="AD1978" s="7" t="s">
        <v>50</v>
      </c>
      <c r="AE1978" s="7" t="s">
        <v>50</v>
      </c>
      <c r="AF1978" s="7" t="s">
        <v>50</v>
      </c>
      <c r="AG1978" s="7" t="s">
        <v>50</v>
      </c>
      <c r="AH1978" s="7" t="s">
        <v>50</v>
      </c>
      <c r="AI1978" s="7" t="s">
        <v>50</v>
      </c>
      <c r="AJ1978" s="7" t="s">
        <v>50</v>
      </c>
      <c r="AK1978" s="7" t="s">
        <v>50</v>
      </c>
      <c r="AL1978" s="7" t="s">
        <v>50</v>
      </c>
      <c r="AM1978" s="7" t="s">
        <v>19277</v>
      </c>
      <c r="AN1978" s="7" t="s">
        <v>66</v>
      </c>
      <c r="AO1978" s="7" t="s">
        <v>19278</v>
      </c>
      <c r="AP1978" s="22" t="s">
        <v>19279</v>
      </c>
      <c r="AQ1978" s="7" t="s">
        <v>50</v>
      </c>
      <c r="AR1978" s="7" t="s">
        <v>50</v>
      </c>
    </row>
    <row r="1979" spans="1:44" ht="15" thickBot="1">
      <c r="A1979" s="10" t="s">
        <v>19280</v>
      </c>
      <c r="B1979" s="11">
        <v>2098</v>
      </c>
      <c r="C1979" s="12">
        <v>42005</v>
      </c>
      <c r="D1979" s="13" t="s">
        <v>45</v>
      </c>
      <c r="E1979" s="13" t="s">
        <v>1939</v>
      </c>
      <c r="F1979" s="13" t="s">
        <v>70</v>
      </c>
      <c r="G1979" s="13" t="s">
        <v>145</v>
      </c>
      <c r="H1979" s="13" t="s">
        <v>5506</v>
      </c>
      <c r="I1979" s="13" t="s">
        <v>50</v>
      </c>
      <c r="J1979" s="12">
        <v>45509</v>
      </c>
      <c r="K1979" s="13" t="s">
        <v>50</v>
      </c>
      <c r="L1979" s="13" t="s">
        <v>52</v>
      </c>
      <c r="M1979" s="13" t="s">
        <v>19281</v>
      </c>
      <c r="N1979" s="13" t="s">
        <v>19282</v>
      </c>
      <c r="O1979" s="13" t="s">
        <v>19283</v>
      </c>
      <c r="P1979" s="11">
        <v>193459</v>
      </c>
      <c r="Q1979" s="13" t="s">
        <v>4970</v>
      </c>
      <c r="R1979" s="33" t="s">
        <v>19284</v>
      </c>
      <c r="S1979" s="33" t="s">
        <v>19285</v>
      </c>
      <c r="T1979" s="13" t="s">
        <v>19286</v>
      </c>
      <c r="U1979" s="13" t="s">
        <v>19287</v>
      </c>
      <c r="V1979" s="13" t="s">
        <v>50</v>
      </c>
      <c r="W1979" s="13" t="s">
        <v>50</v>
      </c>
      <c r="X1979" s="13" t="s">
        <v>50</v>
      </c>
      <c r="Y1979" s="13" t="s">
        <v>50</v>
      </c>
      <c r="Z1979" s="13">
        <v>1</v>
      </c>
      <c r="AA1979" s="13" t="s">
        <v>50</v>
      </c>
      <c r="AB1979" s="13" t="s">
        <v>50</v>
      </c>
      <c r="AC1979" s="13" t="s">
        <v>50</v>
      </c>
      <c r="AD1979" s="13" t="s">
        <v>50</v>
      </c>
      <c r="AE1979" s="13" t="s">
        <v>50</v>
      </c>
      <c r="AF1979" s="13" t="s">
        <v>50</v>
      </c>
      <c r="AG1979" s="13" t="s">
        <v>50</v>
      </c>
      <c r="AH1979" s="13" t="s">
        <v>50</v>
      </c>
      <c r="AI1979" s="13" t="s">
        <v>50</v>
      </c>
      <c r="AJ1979" s="13" t="s">
        <v>50</v>
      </c>
      <c r="AK1979" s="13" t="s">
        <v>19288</v>
      </c>
      <c r="AL1979" s="13" t="s">
        <v>50</v>
      </c>
      <c r="AM1979" s="13" t="s">
        <v>19289</v>
      </c>
      <c r="AN1979" s="13" t="s">
        <v>738</v>
      </c>
      <c r="AO1979" s="13" t="s">
        <v>19290</v>
      </c>
      <c r="AP1979" s="21" t="s">
        <v>19291</v>
      </c>
      <c r="AQ1979" s="21" t="s">
        <v>19292</v>
      </c>
      <c r="AR1979" s="13" t="s">
        <v>50</v>
      </c>
    </row>
    <row r="1980" spans="1:44" ht="15" thickBot="1">
      <c r="A1980" s="4" t="s">
        <v>19293</v>
      </c>
      <c r="B1980" s="5">
        <v>23894</v>
      </c>
      <c r="C1980" s="6">
        <v>25569</v>
      </c>
      <c r="D1980" s="7" t="s">
        <v>45</v>
      </c>
      <c r="E1980" s="7" t="s">
        <v>46</v>
      </c>
      <c r="F1980" s="7" t="s">
        <v>70</v>
      </c>
      <c r="G1980" s="7" t="s">
        <v>71</v>
      </c>
      <c r="H1980" s="7" t="s">
        <v>115</v>
      </c>
      <c r="I1980" s="7" t="s">
        <v>50</v>
      </c>
      <c r="J1980" s="6">
        <v>45509</v>
      </c>
      <c r="K1980" s="7" t="s">
        <v>72</v>
      </c>
      <c r="L1980" s="7" t="s">
        <v>52</v>
      </c>
      <c r="M1980" s="7" t="s">
        <v>19294</v>
      </c>
      <c r="N1980" s="7" t="s">
        <v>7416</v>
      </c>
      <c r="O1980" s="7" t="s">
        <v>19295</v>
      </c>
      <c r="P1980" s="5">
        <v>193467</v>
      </c>
      <c r="Q1980" s="7" t="s">
        <v>383</v>
      </c>
      <c r="R1980" s="34" t="s">
        <v>19296</v>
      </c>
      <c r="S1980" s="34" t="s">
        <v>19297</v>
      </c>
      <c r="T1980" s="7" t="s">
        <v>19298</v>
      </c>
      <c r="U1980" s="7" t="s">
        <v>19299</v>
      </c>
      <c r="V1980" s="7" t="s">
        <v>50</v>
      </c>
      <c r="W1980" s="7" t="s">
        <v>50</v>
      </c>
      <c r="X1980" s="7" t="s">
        <v>50</v>
      </c>
      <c r="Y1980" s="7" t="s">
        <v>50</v>
      </c>
      <c r="Z1980" s="7">
        <v>1</v>
      </c>
      <c r="AA1980" s="7" t="s">
        <v>50</v>
      </c>
      <c r="AB1980" s="7" t="s">
        <v>50</v>
      </c>
      <c r="AC1980" s="7" t="s">
        <v>50</v>
      </c>
      <c r="AD1980" s="7" t="s">
        <v>50</v>
      </c>
      <c r="AE1980" s="7" t="s">
        <v>50</v>
      </c>
      <c r="AF1980" s="7" t="s">
        <v>50</v>
      </c>
      <c r="AG1980" s="7" t="s">
        <v>50</v>
      </c>
      <c r="AH1980" s="7" t="s">
        <v>50</v>
      </c>
      <c r="AI1980" s="7" t="s">
        <v>50</v>
      </c>
      <c r="AJ1980" s="7" t="s">
        <v>50</v>
      </c>
      <c r="AK1980" s="7" t="s">
        <v>19300</v>
      </c>
      <c r="AL1980" s="7" t="s">
        <v>50</v>
      </c>
      <c r="AM1980" s="7" t="s">
        <v>19301</v>
      </c>
      <c r="AN1980" s="7" t="s">
        <v>66</v>
      </c>
      <c r="AO1980" s="7" t="s">
        <v>19302</v>
      </c>
      <c r="AP1980" s="22" t="s">
        <v>19303</v>
      </c>
      <c r="AQ1980" s="7" t="s">
        <v>50</v>
      </c>
      <c r="AR1980" s="7" t="s">
        <v>50</v>
      </c>
    </row>
    <row r="1981" spans="1:44" ht="15" thickBot="1">
      <c r="A1981" s="10" t="s">
        <v>19304</v>
      </c>
      <c r="B1981" s="13">
        <v>890</v>
      </c>
      <c r="C1981" s="12">
        <v>35796</v>
      </c>
      <c r="D1981" s="13" t="s">
        <v>45</v>
      </c>
      <c r="E1981" s="13" t="s">
        <v>46</v>
      </c>
      <c r="F1981" s="13" t="s">
        <v>70</v>
      </c>
      <c r="G1981" s="26" t="s">
        <v>54946</v>
      </c>
      <c r="H1981" s="13" t="s">
        <v>3472</v>
      </c>
      <c r="I1981" s="13" t="s">
        <v>50</v>
      </c>
      <c r="J1981" s="12">
        <v>45505</v>
      </c>
      <c r="K1981" s="13" t="s">
        <v>116</v>
      </c>
      <c r="L1981" s="13" t="s">
        <v>52</v>
      </c>
      <c r="M1981" s="13" t="s">
        <v>19305</v>
      </c>
      <c r="N1981" s="13" t="s">
        <v>8383</v>
      </c>
      <c r="O1981" s="13" t="s">
        <v>19306</v>
      </c>
      <c r="P1981" s="11">
        <v>194715</v>
      </c>
      <c r="Q1981" s="13" t="s">
        <v>383</v>
      </c>
      <c r="R1981" s="33" t="s">
        <v>19307</v>
      </c>
      <c r="S1981" s="33" t="s">
        <v>19308</v>
      </c>
      <c r="T1981" s="13" t="s">
        <v>50</v>
      </c>
      <c r="U1981" s="13" t="s">
        <v>50</v>
      </c>
      <c r="V1981" s="13" t="s">
        <v>50</v>
      </c>
      <c r="W1981" s="13" t="s">
        <v>50</v>
      </c>
      <c r="X1981" s="13" t="s">
        <v>50</v>
      </c>
      <c r="Y1981" s="13" t="s">
        <v>50</v>
      </c>
      <c r="Z1981" s="13">
        <v>1</v>
      </c>
      <c r="AA1981" s="13" t="s">
        <v>50</v>
      </c>
      <c r="AB1981" s="13" t="s">
        <v>50</v>
      </c>
      <c r="AC1981" s="13" t="s">
        <v>50</v>
      </c>
      <c r="AD1981" s="13" t="s">
        <v>50</v>
      </c>
      <c r="AE1981" s="13" t="s">
        <v>50</v>
      </c>
      <c r="AF1981" s="13" t="s">
        <v>50</v>
      </c>
      <c r="AG1981" s="13" t="s">
        <v>50</v>
      </c>
      <c r="AH1981" s="13" t="s">
        <v>50</v>
      </c>
      <c r="AI1981" s="13" t="s">
        <v>50</v>
      </c>
      <c r="AJ1981" s="13" t="s">
        <v>50</v>
      </c>
      <c r="AK1981" s="13" t="s">
        <v>2118</v>
      </c>
      <c r="AL1981" s="13" t="s">
        <v>50</v>
      </c>
      <c r="AM1981" s="13" t="s">
        <v>19309</v>
      </c>
      <c r="AN1981" s="13" t="s">
        <v>4322</v>
      </c>
      <c r="AO1981" s="13" t="s">
        <v>19310</v>
      </c>
      <c r="AP1981" s="21" t="s">
        <v>19311</v>
      </c>
      <c r="AQ1981" s="13" t="s">
        <v>50</v>
      </c>
      <c r="AR1981" s="13" t="s">
        <v>50</v>
      </c>
    </row>
    <row r="1982" spans="1:44" ht="15" thickBot="1">
      <c r="A1982" s="4" t="s">
        <v>19312</v>
      </c>
      <c r="B1982" s="7" t="s">
        <v>50</v>
      </c>
      <c r="C1982" s="6">
        <v>44562</v>
      </c>
      <c r="D1982" s="7" t="s">
        <v>45</v>
      </c>
      <c r="E1982" s="7" t="s">
        <v>46</v>
      </c>
      <c r="F1982" s="7" t="s">
        <v>70</v>
      </c>
      <c r="G1982" s="7" t="s">
        <v>50</v>
      </c>
      <c r="H1982" s="7" t="s">
        <v>50</v>
      </c>
      <c r="I1982" s="7" t="s">
        <v>50</v>
      </c>
      <c r="J1982" s="6">
        <v>45509</v>
      </c>
      <c r="K1982" s="7" t="s">
        <v>50</v>
      </c>
      <c r="L1982" s="7" t="s">
        <v>467</v>
      </c>
      <c r="M1982" s="7" t="s">
        <v>19313</v>
      </c>
      <c r="N1982" s="7" t="s">
        <v>5203</v>
      </c>
      <c r="O1982" s="7" t="s">
        <v>19314</v>
      </c>
      <c r="P1982" s="5">
        <v>195596</v>
      </c>
      <c r="Q1982" s="7" t="s">
        <v>245</v>
      </c>
      <c r="R1982" s="34" t="s">
        <v>19315</v>
      </c>
      <c r="S1982" s="31" t="s">
        <v>50</v>
      </c>
      <c r="T1982" s="7" t="s">
        <v>19316</v>
      </c>
      <c r="U1982" s="7" t="s">
        <v>19317</v>
      </c>
      <c r="V1982" s="7" t="s">
        <v>50</v>
      </c>
      <c r="W1982" s="7" t="s">
        <v>50</v>
      </c>
      <c r="X1982" s="7" t="s">
        <v>50</v>
      </c>
      <c r="Y1982" s="7" t="s">
        <v>467</v>
      </c>
      <c r="Z1982" s="7">
        <v>2</v>
      </c>
      <c r="AA1982" s="7" t="s">
        <v>50</v>
      </c>
      <c r="AB1982" s="7" t="s">
        <v>50</v>
      </c>
      <c r="AC1982" s="7" t="s">
        <v>50</v>
      </c>
      <c r="AD1982" s="7" t="s">
        <v>467</v>
      </c>
      <c r="AE1982" s="7" t="s">
        <v>50</v>
      </c>
      <c r="AF1982" s="7" t="s">
        <v>50</v>
      </c>
      <c r="AG1982" s="7" t="s">
        <v>50</v>
      </c>
      <c r="AH1982" s="7" t="s">
        <v>50</v>
      </c>
      <c r="AI1982" s="7" t="s">
        <v>50</v>
      </c>
      <c r="AJ1982" s="7" t="s">
        <v>50</v>
      </c>
      <c r="AK1982" s="7" t="s">
        <v>19318</v>
      </c>
      <c r="AL1982" s="7" t="s">
        <v>50</v>
      </c>
      <c r="AM1982" s="7" t="s">
        <v>19319</v>
      </c>
      <c r="AN1982" s="7" t="s">
        <v>66</v>
      </c>
      <c r="AO1982" s="7" t="s">
        <v>50</v>
      </c>
      <c r="AP1982" s="7" t="s">
        <v>50</v>
      </c>
      <c r="AQ1982" s="22" t="s">
        <v>19320</v>
      </c>
      <c r="AR1982" s="7" t="s">
        <v>255</v>
      </c>
    </row>
    <row r="1983" spans="1:44" ht="15" thickBot="1">
      <c r="A1983" s="10" t="s">
        <v>19321</v>
      </c>
      <c r="B1983" s="13" t="s">
        <v>50</v>
      </c>
      <c r="C1983" s="13" t="s">
        <v>50</v>
      </c>
      <c r="D1983" s="13" t="s">
        <v>45</v>
      </c>
      <c r="E1983" s="13" t="s">
        <v>46</v>
      </c>
      <c r="F1983" s="13" t="s">
        <v>70</v>
      </c>
      <c r="G1983" s="13" t="s">
        <v>50</v>
      </c>
      <c r="H1983" s="13" t="s">
        <v>50</v>
      </c>
      <c r="I1983" s="13" t="s">
        <v>50</v>
      </c>
      <c r="J1983" s="12">
        <v>45510</v>
      </c>
      <c r="K1983" s="13" t="s">
        <v>50</v>
      </c>
      <c r="L1983" s="13" t="s">
        <v>52</v>
      </c>
      <c r="M1983" s="13" t="s">
        <v>19322</v>
      </c>
      <c r="N1983" s="13" t="s">
        <v>19323</v>
      </c>
      <c r="O1983" s="13" t="s">
        <v>19324</v>
      </c>
      <c r="P1983" s="11">
        <v>196426</v>
      </c>
      <c r="Q1983" s="13" t="s">
        <v>683</v>
      </c>
      <c r="R1983" s="33" t="s">
        <v>19325</v>
      </c>
      <c r="S1983" s="33" t="s">
        <v>19326</v>
      </c>
      <c r="T1983" s="13" t="s">
        <v>50</v>
      </c>
      <c r="U1983" s="13" t="s">
        <v>19327</v>
      </c>
      <c r="V1983" s="13">
        <v>10000</v>
      </c>
      <c r="W1983" s="13" t="s">
        <v>60</v>
      </c>
      <c r="X1983" s="13">
        <v>10000</v>
      </c>
      <c r="Y1983" s="13" t="s">
        <v>50</v>
      </c>
      <c r="Z1983" s="13">
        <v>1</v>
      </c>
      <c r="AA1983" s="13" t="s">
        <v>50</v>
      </c>
      <c r="AB1983" s="13" t="s">
        <v>50</v>
      </c>
      <c r="AC1983" s="13" t="s">
        <v>50</v>
      </c>
      <c r="AD1983" s="13" t="s">
        <v>50</v>
      </c>
      <c r="AE1983" s="13" t="s">
        <v>50</v>
      </c>
      <c r="AF1983" s="13" t="s">
        <v>50</v>
      </c>
      <c r="AG1983" s="13" t="s">
        <v>50</v>
      </c>
      <c r="AH1983" s="13">
        <v>10000</v>
      </c>
      <c r="AI1983" s="13" t="s">
        <v>60</v>
      </c>
      <c r="AJ1983" s="13">
        <v>10000</v>
      </c>
      <c r="AK1983" s="13" t="s">
        <v>19257</v>
      </c>
      <c r="AL1983" s="13" t="s">
        <v>50</v>
      </c>
      <c r="AM1983" s="13" t="s">
        <v>19328</v>
      </c>
      <c r="AN1983" s="13" t="s">
        <v>3036</v>
      </c>
      <c r="AO1983" s="13" t="s">
        <v>50</v>
      </c>
      <c r="AP1983" s="21" t="s">
        <v>19329</v>
      </c>
      <c r="AQ1983" s="13" t="s">
        <v>50</v>
      </c>
      <c r="AR1983" s="13" t="s">
        <v>255</v>
      </c>
    </row>
    <row r="1984" spans="1:44" ht="15" thickBot="1">
      <c r="A1984" s="4" t="s">
        <v>19330</v>
      </c>
      <c r="B1984" s="7" t="s">
        <v>50</v>
      </c>
      <c r="C1984" s="7" t="s">
        <v>50</v>
      </c>
      <c r="D1984" s="7" t="s">
        <v>45</v>
      </c>
      <c r="E1984" s="7" t="s">
        <v>50</v>
      </c>
      <c r="F1984" s="7" t="s">
        <v>70</v>
      </c>
      <c r="G1984" s="27" t="s">
        <v>54945</v>
      </c>
      <c r="H1984" s="7" t="s">
        <v>50</v>
      </c>
      <c r="I1984" s="7" t="s">
        <v>50</v>
      </c>
      <c r="J1984" s="6">
        <v>45513</v>
      </c>
      <c r="K1984" s="7" t="s">
        <v>50</v>
      </c>
      <c r="L1984" s="7" t="s">
        <v>467</v>
      </c>
      <c r="M1984" s="7" t="s">
        <v>19331</v>
      </c>
      <c r="N1984" s="7" t="s">
        <v>19332</v>
      </c>
      <c r="O1984" s="7" t="s">
        <v>19333</v>
      </c>
      <c r="P1984" s="5">
        <v>196969</v>
      </c>
      <c r="Q1984" s="7" t="s">
        <v>360</v>
      </c>
      <c r="R1984" s="34" t="s">
        <v>19334</v>
      </c>
      <c r="S1984" s="34" t="s">
        <v>19335</v>
      </c>
      <c r="T1984" s="7" t="s">
        <v>50</v>
      </c>
      <c r="U1984" s="7" t="s">
        <v>50</v>
      </c>
      <c r="V1984" s="7" t="s">
        <v>50</v>
      </c>
      <c r="W1984" s="7" t="s">
        <v>50</v>
      </c>
      <c r="X1984" s="7" t="s">
        <v>50</v>
      </c>
      <c r="Y1984" s="7" t="s">
        <v>467</v>
      </c>
      <c r="Z1984" s="7">
        <v>1</v>
      </c>
      <c r="AA1984" s="7" t="s">
        <v>50</v>
      </c>
      <c r="AB1984" s="7" t="s">
        <v>50</v>
      </c>
      <c r="AC1984" s="7" t="s">
        <v>50</v>
      </c>
      <c r="AD1984" s="7" t="s">
        <v>467</v>
      </c>
      <c r="AE1984" s="7" t="s">
        <v>50</v>
      </c>
      <c r="AF1984" s="7" t="s">
        <v>50</v>
      </c>
      <c r="AG1984" s="7" t="s">
        <v>50</v>
      </c>
      <c r="AH1984" s="7" t="s">
        <v>50</v>
      </c>
      <c r="AI1984" s="7" t="s">
        <v>50</v>
      </c>
      <c r="AJ1984" s="7" t="s">
        <v>50</v>
      </c>
      <c r="AK1984" s="7" t="s">
        <v>19336</v>
      </c>
      <c r="AL1984" s="7" t="s">
        <v>50</v>
      </c>
      <c r="AM1984" s="7" t="s">
        <v>19337</v>
      </c>
      <c r="AN1984" s="7" t="s">
        <v>66</v>
      </c>
      <c r="AO1984" s="7" t="s">
        <v>19338</v>
      </c>
      <c r="AP1984" s="8" t="s">
        <v>19339</v>
      </c>
      <c r="AQ1984" s="7" t="s">
        <v>50</v>
      </c>
      <c r="AR1984" s="7" t="s">
        <v>50</v>
      </c>
    </row>
    <row r="1985" spans="1:44" ht="15" thickBot="1">
      <c r="A1985" s="10" t="s">
        <v>19340</v>
      </c>
      <c r="B1985" s="13" t="s">
        <v>50</v>
      </c>
      <c r="C1985" s="13" t="s">
        <v>50</v>
      </c>
      <c r="D1985" s="13" t="s">
        <v>45</v>
      </c>
      <c r="E1985" s="13" t="s">
        <v>46</v>
      </c>
      <c r="F1985" s="13" t="s">
        <v>70</v>
      </c>
      <c r="G1985" s="26" t="s">
        <v>54946</v>
      </c>
      <c r="H1985" s="13" t="s">
        <v>50</v>
      </c>
      <c r="I1985" s="13" t="s">
        <v>50</v>
      </c>
      <c r="J1985" s="12">
        <v>45512</v>
      </c>
      <c r="K1985" s="13" t="s">
        <v>50</v>
      </c>
      <c r="L1985" s="13" t="s">
        <v>6576</v>
      </c>
      <c r="M1985" s="13" t="s">
        <v>19341</v>
      </c>
      <c r="N1985" s="13" t="s">
        <v>7435</v>
      </c>
      <c r="O1985" s="13" t="s">
        <v>19342</v>
      </c>
      <c r="P1985" s="11">
        <v>197889</v>
      </c>
      <c r="Q1985" s="13" t="s">
        <v>545</v>
      </c>
      <c r="R1985" s="30" t="s">
        <v>19343</v>
      </c>
      <c r="S1985" s="33" t="s">
        <v>19344</v>
      </c>
      <c r="T1985" s="13" t="s">
        <v>19345</v>
      </c>
      <c r="U1985" s="13" t="s">
        <v>19346</v>
      </c>
      <c r="V1985" s="13" t="s">
        <v>50</v>
      </c>
      <c r="W1985" s="13" t="s">
        <v>50</v>
      </c>
      <c r="X1985" s="13" t="s">
        <v>50</v>
      </c>
      <c r="Y1985" s="13" t="s">
        <v>50</v>
      </c>
      <c r="Z1985" s="13">
        <v>1</v>
      </c>
      <c r="AA1985" s="13" t="s">
        <v>50</v>
      </c>
      <c r="AB1985" s="13" t="s">
        <v>50</v>
      </c>
      <c r="AC1985" s="13" t="s">
        <v>50</v>
      </c>
      <c r="AD1985" s="13" t="s">
        <v>50</v>
      </c>
      <c r="AE1985" s="13" t="s">
        <v>50</v>
      </c>
      <c r="AF1985" s="13" t="s">
        <v>50</v>
      </c>
      <c r="AG1985" s="13" t="s">
        <v>50</v>
      </c>
      <c r="AH1985" s="13" t="s">
        <v>50</v>
      </c>
      <c r="AI1985" s="13" t="s">
        <v>50</v>
      </c>
      <c r="AJ1985" s="13" t="s">
        <v>50</v>
      </c>
      <c r="AK1985" s="13" t="s">
        <v>19347</v>
      </c>
      <c r="AL1985" s="13" t="s">
        <v>50</v>
      </c>
      <c r="AM1985" s="13" t="s">
        <v>19348</v>
      </c>
      <c r="AN1985" s="13" t="s">
        <v>66</v>
      </c>
      <c r="AO1985" s="13" t="s">
        <v>19349</v>
      </c>
      <c r="AP1985" s="14" t="s">
        <v>19350</v>
      </c>
      <c r="AQ1985" s="13" t="s">
        <v>50</v>
      </c>
      <c r="AR1985" s="13" t="s">
        <v>50</v>
      </c>
    </row>
    <row r="1986" spans="1:44" ht="15" thickBot="1">
      <c r="A1986" s="4" t="s">
        <v>19351</v>
      </c>
      <c r="B1986" s="7" t="s">
        <v>50</v>
      </c>
      <c r="C1986" s="7" t="s">
        <v>50</v>
      </c>
      <c r="D1986" s="7" t="s">
        <v>45</v>
      </c>
      <c r="E1986" s="7" t="s">
        <v>1939</v>
      </c>
      <c r="F1986" s="7" t="s">
        <v>70</v>
      </c>
      <c r="G1986" s="7" t="s">
        <v>50</v>
      </c>
      <c r="H1986" s="7" t="s">
        <v>50</v>
      </c>
      <c r="I1986" s="7" t="s">
        <v>50</v>
      </c>
      <c r="J1986" s="6">
        <v>45505</v>
      </c>
      <c r="K1986" s="7" t="s">
        <v>50</v>
      </c>
      <c r="L1986" s="7" t="s">
        <v>52</v>
      </c>
      <c r="M1986" s="7" t="s">
        <v>50</v>
      </c>
      <c r="N1986" s="7" t="s">
        <v>18529</v>
      </c>
      <c r="O1986" s="7" t="s">
        <v>19352</v>
      </c>
      <c r="P1986" s="5">
        <v>201119</v>
      </c>
      <c r="Q1986" s="7" t="s">
        <v>1024</v>
      </c>
      <c r="R1986" s="34" t="s">
        <v>19353</v>
      </c>
      <c r="S1986" s="31" t="s">
        <v>50</v>
      </c>
      <c r="T1986" s="7" t="s">
        <v>19354</v>
      </c>
      <c r="U1986" s="7" t="s">
        <v>19355</v>
      </c>
      <c r="V1986" s="7">
        <v>2500</v>
      </c>
      <c r="W1986" s="7" t="s">
        <v>60</v>
      </c>
      <c r="X1986" s="7">
        <v>2500</v>
      </c>
      <c r="Y1986" s="7" t="s">
        <v>50</v>
      </c>
      <c r="Z1986" s="7">
        <v>1</v>
      </c>
      <c r="AA1986" s="7" t="s">
        <v>50</v>
      </c>
      <c r="AB1986" s="7" t="s">
        <v>50</v>
      </c>
      <c r="AC1986" s="7" t="s">
        <v>50</v>
      </c>
      <c r="AD1986" s="7" t="s">
        <v>50</v>
      </c>
      <c r="AE1986" s="7" t="s">
        <v>50</v>
      </c>
      <c r="AF1986" s="7" t="s">
        <v>50</v>
      </c>
      <c r="AG1986" s="7" t="s">
        <v>50</v>
      </c>
      <c r="AH1986" s="7">
        <v>2500</v>
      </c>
      <c r="AI1986" s="7" t="s">
        <v>60</v>
      </c>
      <c r="AJ1986" s="7">
        <v>2500</v>
      </c>
      <c r="AK1986" s="7" t="s">
        <v>18166</v>
      </c>
      <c r="AL1986" s="7" t="s">
        <v>50</v>
      </c>
      <c r="AM1986" s="7" t="s">
        <v>19356</v>
      </c>
      <c r="AN1986" s="7" t="s">
        <v>5485</v>
      </c>
      <c r="AO1986" s="7" t="s">
        <v>19357</v>
      </c>
      <c r="AP1986" s="22" t="s">
        <v>19358</v>
      </c>
      <c r="AQ1986" s="22" t="s">
        <v>19359</v>
      </c>
      <c r="AR1986" s="7" t="s">
        <v>50</v>
      </c>
    </row>
    <row r="1987" spans="1:44" ht="15" thickBot="1">
      <c r="A1987" s="10" t="s">
        <v>19360</v>
      </c>
      <c r="B1987" s="13" t="s">
        <v>50</v>
      </c>
      <c r="C1987" s="12">
        <v>45412</v>
      </c>
      <c r="D1987" s="13" t="s">
        <v>45</v>
      </c>
      <c r="E1987" s="13" t="s">
        <v>46</v>
      </c>
      <c r="F1987" s="13" t="s">
        <v>70</v>
      </c>
      <c r="G1987" s="27" t="s">
        <v>54945</v>
      </c>
      <c r="H1987" s="13" t="s">
        <v>50</v>
      </c>
      <c r="I1987" s="13" t="s">
        <v>50</v>
      </c>
      <c r="J1987" s="12">
        <v>45510</v>
      </c>
      <c r="K1987" s="13" t="s">
        <v>50</v>
      </c>
      <c r="L1987" s="13" t="s">
        <v>1624</v>
      </c>
      <c r="M1987" s="13" t="s">
        <v>4546</v>
      </c>
      <c r="N1987" s="13" t="s">
        <v>1941</v>
      </c>
      <c r="O1987" s="13" t="s">
        <v>19361</v>
      </c>
      <c r="P1987" s="11">
        <v>202554</v>
      </c>
      <c r="Q1987" s="13" t="s">
        <v>1943</v>
      </c>
      <c r="R1987" s="33" t="s">
        <v>19362</v>
      </c>
      <c r="S1987" s="30" t="s">
        <v>50</v>
      </c>
      <c r="T1987" s="13" t="s">
        <v>19363</v>
      </c>
      <c r="U1987" s="13" t="s">
        <v>19364</v>
      </c>
      <c r="V1987" s="13" t="s">
        <v>50</v>
      </c>
      <c r="W1987" s="13" t="s">
        <v>50</v>
      </c>
      <c r="X1987" s="13" t="s">
        <v>50</v>
      </c>
      <c r="Y1987" s="13" t="s">
        <v>467</v>
      </c>
      <c r="Z1987" s="13">
        <v>1</v>
      </c>
      <c r="AA1987" s="13" t="s">
        <v>50</v>
      </c>
      <c r="AB1987" s="13" t="s">
        <v>50</v>
      </c>
      <c r="AC1987" s="13" t="s">
        <v>50</v>
      </c>
      <c r="AD1987" s="13" t="s">
        <v>1624</v>
      </c>
      <c r="AE1987" s="13" t="s">
        <v>50</v>
      </c>
      <c r="AF1987" s="13" t="s">
        <v>50</v>
      </c>
      <c r="AG1987" s="13" t="s">
        <v>50</v>
      </c>
      <c r="AH1987" s="13" t="s">
        <v>50</v>
      </c>
      <c r="AI1987" s="13" t="s">
        <v>50</v>
      </c>
      <c r="AJ1987" s="13" t="s">
        <v>50</v>
      </c>
      <c r="AK1987" s="13" t="s">
        <v>50</v>
      </c>
      <c r="AL1987" s="13" t="s">
        <v>50</v>
      </c>
      <c r="AM1987" s="13" t="s">
        <v>50</v>
      </c>
      <c r="AN1987" s="13" t="s">
        <v>50</v>
      </c>
      <c r="AO1987" s="13" t="s">
        <v>50</v>
      </c>
      <c r="AP1987" s="13" t="s">
        <v>50</v>
      </c>
      <c r="AQ1987" s="13" t="s">
        <v>50</v>
      </c>
      <c r="AR1987" s="13" t="s">
        <v>1186</v>
      </c>
    </row>
    <row r="1988" spans="1:44" ht="15" thickBot="1">
      <c r="A1988" s="4" t="s">
        <v>19365</v>
      </c>
      <c r="B1988" s="7" t="s">
        <v>50</v>
      </c>
      <c r="C1988" s="7" t="s">
        <v>50</v>
      </c>
      <c r="D1988" s="7" t="s">
        <v>45</v>
      </c>
      <c r="E1988" s="7" t="s">
        <v>46</v>
      </c>
      <c r="F1988" s="7" t="s">
        <v>70</v>
      </c>
      <c r="G1988" s="7" t="s">
        <v>50</v>
      </c>
      <c r="H1988" s="7" t="s">
        <v>50</v>
      </c>
      <c r="I1988" s="7" t="s">
        <v>50</v>
      </c>
      <c r="J1988" s="6">
        <v>45510</v>
      </c>
      <c r="K1988" s="7" t="s">
        <v>50</v>
      </c>
      <c r="L1988" s="7" t="s">
        <v>52</v>
      </c>
      <c r="M1988" s="7" t="s">
        <v>6017</v>
      </c>
      <c r="N1988" s="7" t="s">
        <v>19366</v>
      </c>
      <c r="O1988" s="7" t="s">
        <v>19367</v>
      </c>
      <c r="P1988" s="5">
        <v>203469</v>
      </c>
      <c r="Q1988" s="7" t="s">
        <v>683</v>
      </c>
      <c r="R1988" s="34" t="s">
        <v>19368</v>
      </c>
      <c r="S1988" s="31" t="s">
        <v>50</v>
      </c>
      <c r="T1988" s="7" t="s">
        <v>50</v>
      </c>
      <c r="U1988" s="7" t="s">
        <v>19369</v>
      </c>
      <c r="V1988" s="7">
        <v>10000</v>
      </c>
      <c r="W1988" s="7" t="s">
        <v>60</v>
      </c>
      <c r="X1988" s="7">
        <v>10000</v>
      </c>
      <c r="Y1988" s="7" t="s">
        <v>50</v>
      </c>
      <c r="Z1988" s="7">
        <v>1</v>
      </c>
      <c r="AA1988" s="7" t="s">
        <v>50</v>
      </c>
      <c r="AB1988" s="7" t="s">
        <v>50</v>
      </c>
      <c r="AC1988" s="7" t="s">
        <v>50</v>
      </c>
      <c r="AD1988" s="7" t="s">
        <v>50</v>
      </c>
      <c r="AE1988" s="7" t="s">
        <v>50</v>
      </c>
      <c r="AF1988" s="7" t="s">
        <v>50</v>
      </c>
      <c r="AG1988" s="7" t="s">
        <v>50</v>
      </c>
      <c r="AH1988" s="7">
        <v>10000</v>
      </c>
      <c r="AI1988" s="7" t="s">
        <v>60</v>
      </c>
      <c r="AJ1988" s="7">
        <v>10000</v>
      </c>
      <c r="AK1988" s="7" t="s">
        <v>19257</v>
      </c>
      <c r="AL1988" s="7" t="s">
        <v>50</v>
      </c>
      <c r="AM1988" s="7" t="s">
        <v>19370</v>
      </c>
      <c r="AN1988" s="7" t="s">
        <v>7512</v>
      </c>
      <c r="AO1988" s="7" t="s">
        <v>19371</v>
      </c>
      <c r="AP1988" s="22" t="s">
        <v>19372</v>
      </c>
      <c r="AQ1988" s="7" t="s">
        <v>50</v>
      </c>
      <c r="AR1988" s="7" t="s">
        <v>50</v>
      </c>
    </row>
    <row r="1989" spans="1:44" ht="15" thickBot="1">
      <c r="A1989" s="10" t="s">
        <v>19373</v>
      </c>
      <c r="B1989" s="13" t="s">
        <v>50</v>
      </c>
      <c r="C1989" s="12">
        <v>44197</v>
      </c>
      <c r="D1989" s="13" t="s">
        <v>45</v>
      </c>
      <c r="E1989" s="13" t="s">
        <v>46</v>
      </c>
      <c r="F1989" s="13" t="s">
        <v>70</v>
      </c>
      <c r="G1989" s="13" t="s">
        <v>50</v>
      </c>
      <c r="H1989" s="13" t="s">
        <v>50</v>
      </c>
      <c r="I1989" s="13" t="s">
        <v>50</v>
      </c>
      <c r="J1989" s="12">
        <v>45505</v>
      </c>
      <c r="K1989" s="13" t="s">
        <v>50</v>
      </c>
      <c r="L1989" s="13" t="s">
        <v>467</v>
      </c>
      <c r="M1989" s="13" t="s">
        <v>19374</v>
      </c>
      <c r="N1989" s="13" t="s">
        <v>2941</v>
      </c>
      <c r="O1989" s="13" t="s">
        <v>19375</v>
      </c>
      <c r="P1989" s="11">
        <v>204058</v>
      </c>
      <c r="Q1989" s="13" t="s">
        <v>245</v>
      </c>
      <c r="R1989" s="33" t="s">
        <v>19376</v>
      </c>
      <c r="S1989" s="30" t="s">
        <v>50</v>
      </c>
      <c r="T1989" s="13" t="s">
        <v>19377</v>
      </c>
      <c r="U1989" s="13" t="s">
        <v>19378</v>
      </c>
      <c r="V1989" s="13" t="s">
        <v>50</v>
      </c>
      <c r="W1989" s="13" t="s">
        <v>50</v>
      </c>
      <c r="X1989" s="13" t="s">
        <v>50</v>
      </c>
      <c r="Y1989" s="13" t="s">
        <v>467</v>
      </c>
      <c r="Z1989" s="13">
        <v>2</v>
      </c>
      <c r="AA1989" s="13" t="s">
        <v>50</v>
      </c>
      <c r="AB1989" s="13" t="s">
        <v>50</v>
      </c>
      <c r="AC1989" s="13" t="s">
        <v>50</v>
      </c>
      <c r="AD1989" s="13" t="s">
        <v>467</v>
      </c>
      <c r="AE1989" s="13" t="s">
        <v>50</v>
      </c>
      <c r="AF1989" s="13" t="s">
        <v>50</v>
      </c>
      <c r="AG1989" s="13" t="s">
        <v>50</v>
      </c>
      <c r="AH1989" s="13" t="s">
        <v>50</v>
      </c>
      <c r="AI1989" s="13" t="s">
        <v>50</v>
      </c>
      <c r="AJ1989" s="13" t="s">
        <v>50</v>
      </c>
      <c r="AK1989" s="13" t="s">
        <v>19379</v>
      </c>
      <c r="AL1989" s="13" t="s">
        <v>50</v>
      </c>
      <c r="AM1989" s="13" t="s">
        <v>19380</v>
      </c>
      <c r="AN1989" s="13" t="s">
        <v>66</v>
      </c>
      <c r="AO1989" s="13" t="s">
        <v>50</v>
      </c>
      <c r="AP1989" s="13" t="s">
        <v>50</v>
      </c>
      <c r="AQ1989" s="21" t="s">
        <v>19381</v>
      </c>
      <c r="AR1989" s="13" t="s">
        <v>255</v>
      </c>
    </row>
    <row r="1990" spans="1:44" ht="15" thickBot="1">
      <c r="A1990" s="4" t="s">
        <v>19382</v>
      </c>
      <c r="B1990" s="7" t="s">
        <v>50</v>
      </c>
      <c r="C1990" s="7" t="s">
        <v>50</v>
      </c>
      <c r="D1990" s="7" t="s">
        <v>45</v>
      </c>
      <c r="E1990" s="7" t="s">
        <v>1939</v>
      </c>
      <c r="F1990" s="7" t="s">
        <v>70</v>
      </c>
      <c r="G1990" s="7" t="s">
        <v>50</v>
      </c>
      <c r="H1990" s="7" t="s">
        <v>50</v>
      </c>
      <c r="I1990" s="7" t="s">
        <v>50</v>
      </c>
      <c r="J1990" s="6">
        <v>45505</v>
      </c>
      <c r="K1990" s="7" t="s">
        <v>50</v>
      </c>
      <c r="L1990" s="7" t="s">
        <v>52</v>
      </c>
      <c r="M1990" s="7" t="s">
        <v>50</v>
      </c>
      <c r="N1990" s="7" t="s">
        <v>18529</v>
      </c>
      <c r="O1990" s="7" t="s">
        <v>19383</v>
      </c>
      <c r="P1990" s="5">
        <v>204887</v>
      </c>
      <c r="Q1990" s="7" t="s">
        <v>1024</v>
      </c>
      <c r="R1990" s="34" t="s">
        <v>19384</v>
      </c>
      <c r="S1990" s="31" t="s">
        <v>50</v>
      </c>
      <c r="T1990" s="7" t="s">
        <v>19385</v>
      </c>
      <c r="U1990" s="7" t="s">
        <v>19386</v>
      </c>
      <c r="V1990" s="7">
        <v>4000</v>
      </c>
      <c r="W1990" s="7" t="s">
        <v>60</v>
      </c>
      <c r="X1990" s="7">
        <v>4000</v>
      </c>
      <c r="Y1990" s="7" t="s">
        <v>50</v>
      </c>
      <c r="Z1990" s="7">
        <v>1</v>
      </c>
      <c r="AA1990" s="7" t="s">
        <v>50</v>
      </c>
      <c r="AB1990" s="7" t="s">
        <v>50</v>
      </c>
      <c r="AC1990" s="7" t="s">
        <v>50</v>
      </c>
      <c r="AD1990" s="7" t="s">
        <v>50</v>
      </c>
      <c r="AE1990" s="7" t="s">
        <v>50</v>
      </c>
      <c r="AF1990" s="7" t="s">
        <v>50</v>
      </c>
      <c r="AG1990" s="7" t="s">
        <v>50</v>
      </c>
      <c r="AH1990" s="7">
        <v>4000</v>
      </c>
      <c r="AI1990" s="7" t="s">
        <v>60</v>
      </c>
      <c r="AJ1990" s="7">
        <v>4000</v>
      </c>
      <c r="AK1990" s="7" t="s">
        <v>18166</v>
      </c>
      <c r="AL1990" s="7" t="s">
        <v>50</v>
      </c>
      <c r="AM1990" s="7" t="s">
        <v>19387</v>
      </c>
      <c r="AN1990" s="7" t="s">
        <v>993</v>
      </c>
      <c r="AO1990" s="7" t="s">
        <v>19388</v>
      </c>
      <c r="AP1990" s="7" t="s">
        <v>50</v>
      </c>
      <c r="AQ1990" s="22" t="s">
        <v>19389</v>
      </c>
      <c r="AR1990" s="7" t="s">
        <v>50</v>
      </c>
    </row>
    <row r="1991" spans="1:44" ht="15" thickBot="1">
      <c r="A1991" s="10" t="s">
        <v>19390</v>
      </c>
      <c r="B1991" s="13" t="s">
        <v>50</v>
      </c>
      <c r="C1991" s="12">
        <v>43101</v>
      </c>
      <c r="D1991" s="13" t="s">
        <v>45</v>
      </c>
      <c r="E1991" s="13" t="s">
        <v>46</v>
      </c>
      <c r="F1991" s="13" t="s">
        <v>70</v>
      </c>
      <c r="G1991" s="26" t="s">
        <v>54946</v>
      </c>
      <c r="H1991" s="13" t="s">
        <v>50</v>
      </c>
      <c r="I1991" s="13" t="s">
        <v>50</v>
      </c>
      <c r="J1991" s="12">
        <v>45512</v>
      </c>
      <c r="K1991" s="13" t="s">
        <v>50</v>
      </c>
      <c r="L1991" s="13" t="s">
        <v>467</v>
      </c>
      <c r="M1991" s="13" t="s">
        <v>19391</v>
      </c>
      <c r="N1991" s="13" t="s">
        <v>3649</v>
      </c>
      <c r="O1991" s="13" t="s">
        <v>19392</v>
      </c>
      <c r="P1991" s="11">
        <v>207659</v>
      </c>
      <c r="Q1991" s="13" t="s">
        <v>245</v>
      </c>
      <c r="R1991" s="30" t="s">
        <v>50</v>
      </c>
      <c r="S1991" s="30" t="s">
        <v>50</v>
      </c>
      <c r="T1991" s="13" t="s">
        <v>50</v>
      </c>
      <c r="U1991" s="13" t="s">
        <v>50</v>
      </c>
      <c r="V1991" s="13" t="s">
        <v>50</v>
      </c>
      <c r="W1991" s="13" t="s">
        <v>50</v>
      </c>
      <c r="X1991" s="13" t="s">
        <v>50</v>
      </c>
      <c r="Y1991" s="13" t="s">
        <v>467</v>
      </c>
      <c r="Z1991" s="13">
        <v>2</v>
      </c>
      <c r="AA1991" s="13" t="s">
        <v>50</v>
      </c>
      <c r="AB1991" s="13" t="s">
        <v>50</v>
      </c>
      <c r="AC1991" s="13" t="s">
        <v>50</v>
      </c>
      <c r="AD1991" s="13" t="s">
        <v>467</v>
      </c>
      <c r="AE1991" s="13" t="s">
        <v>50</v>
      </c>
      <c r="AF1991" s="13" t="s">
        <v>50</v>
      </c>
      <c r="AG1991" s="13" t="s">
        <v>50</v>
      </c>
      <c r="AH1991" s="13" t="s">
        <v>50</v>
      </c>
      <c r="AI1991" s="13" t="s">
        <v>50</v>
      </c>
      <c r="AJ1991" s="13" t="s">
        <v>50</v>
      </c>
      <c r="AK1991" s="13" t="s">
        <v>19393</v>
      </c>
      <c r="AL1991" s="13" t="s">
        <v>50</v>
      </c>
      <c r="AM1991" s="13" t="s">
        <v>50</v>
      </c>
      <c r="AN1991" s="13" t="s">
        <v>50</v>
      </c>
      <c r="AO1991" s="13" t="s">
        <v>50</v>
      </c>
      <c r="AP1991" s="13" t="s">
        <v>50</v>
      </c>
      <c r="AQ1991" s="13" t="s">
        <v>50</v>
      </c>
      <c r="AR1991" s="13" t="s">
        <v>1186</v>
      </c>
    </row>
    <row r="1992" spans="1:44" ht="15" thickBot="1">
      <c r="A1992" s="4" t="s">
        <v>19394</v>
      </c>
      <c r="B1992" s="7" t="s">
        <v>50</v>
      </c>
      <c r="C1992" s="6">
        <v>44013</v>
      </c>
      <c r="D1992" s="7" t="s">
        <v>45</v>
      </c>
      <c r="E1992" s="7" t="s">
        <v>46</v>
      </c>
      <c r="F1992" s="7" t="s">
        <v>70</v>
      </c>
      <c r="G1992" s="7" t="s">
        <v>50</v>
      </c>
      <c r="H1992" s="7" t="s">
        <v>50</v>
      </c>
      <c r="I1992" s="7" t="s">
        <v>50</v>
      </c>
      <c r="J1992" s="6">
        <v>45505</v>
      </c>
      <c r="K1992" s="7" t="s">
        <v>50</v>
      </c>
      <c r="L1992" s="7" t="s">
        <v>178</v>
      </c>
      <c r="M1992" s="7" t="s">
        <v>19395</v>
      </c>
      <c r="N1992" s="7" t="s">
        <v>15938</v>
      </c>
      <c r="O1992" s="7" t="s">
        <v>19396</v>
      </c>
      <c r="P1992" s="5">
        <v>209149</v>
      </c>
      <c r="Q1992" s="7" t="s">
        <v>245</v>
      </c>
      <c r="R1992" s="34" t="s">
        <v>19397</v>
      </c>
      <c r="S1992" s="31" t="s">
        <v>50</v>
      </c>
      <c r="T1992" s="7" t="s">
        <v>19398</v>
      </c>
      <c r="U1992" s="7" t="s">
        <v>19399</v>
      </c>
      <c r="V1992" s="7">
        <v>350000000</v>
      </c>
      <c r="W1992" s="7" t="s">
        <v>1960</v>
      </c>
      <c r="X1992" s="7">
        <v>2345668</v>
      </c>
      <c r="Y1992" s="7" t="s">
        <v>50</v>
      </c>
      <c r="Z1992" s="7">
        <v>2</v>
      </c>
      <c r="AA1992" s="7">
        <v>350000000</v>
      </c>
      <c r="AB1992" s="7" t="s">
        <v>1960</v>
      </c>
      <c r="AC1992" s="7">
        <v>2345668</v>
      </c>
      <c r="AD1992" s="7" t="s">
        <v>178</v>
      </c>
      <c r="AE1992" s="7">
        <v>350000000</v>
      </c>
      <c r="AF1992" s="7" t="s">
        <v>1960</v>
      </c>
      <c r="AG1992" s="7">
        <v>2345668</v>
      </c>
      <c r="AH1992" s="7">
        <v>350000000</v>
      </c>
      <c r="AI1992" s="7" t="s">
        <v>1960</v>
      </c>
      <c r="AJ1992" s="7">
        <v>2345668</v>
      </c>
      <c r="AK1992" s="7" t="s">
        <v>50</v>
      </c>
      <c r="AL1992" s="7" t="s">
        <v>50</v>
      </c>
      <c r="AM1992" s="7" t="s">
        <v>19400</v>
      </c>
      <c r="AN1992" s="7" t="s">
        <v>66</v>
      </c>
      <c r="AO1992" s="7" t="s">
        <v>19398</v>
      </c>
      <c r="AP1992" s="22" t="s">
        <v>19401</v>
      </c>
      <c r="AQ1992" s="7" t="s">
        <v>50</v>
      </c>
      <c r="AR1992" s="7" t="s">
        <v>50</v>
      </c>
    </row>
    <row r="1993" spans="1:44" ht="15" thickBot="1">
      <c r="A1993" s="10" t="s">
        <v>19402</v>
      </c>
      <c r="B1993" s="11">
        <v>1125</v>
      </c>
      <c r="C1993" s="13" t="s">
        <v>50</v>
      </c>
      <c r="D1993" s="13" t="s">
        <v>45</v>
      </c>
      <c r="E1993" s="13" t="s">
        <v>46</v>
      </c>
      <c r="F1993" s="13" t="s">
        <v>70</v>
      </c>
      <c r="G1993" s="26" t="s">
        <v>54946</v>
      </c>
      <c r="H1993" s="13" t="s">
        <v>50</v>
      </c>
      <c r="I1993" s="13" t="s">
        <v>50</v>
      </c>
      <c r="J1993" s="12">
        <v>45510</v>
      </c>
      <c r="K1993" s="13" t="s">
        <v>116</v>
      </c>
      <c r="L1993" s="13" t="s">
        <v>131</v>
      </c>
      <c r="M1993" s="13" t="s">
        <v>19403</v>
      </c>
      <c r="N1993" s="13" t="s">
        <v>10728</v>
      </c>
      <c r="O1993" s="13" t="s">
        <v>19404</v>
      </c>
      <c r="P1993" s="11">
        <v>209896</v>
      </c>
      <c r="Q1993" s="13" t="s">
        <v>566</v>
      </c>
      <c r="R1993" s="33" t="s">
        <v>19405</v>
      </c>
      <c r="S1993" s="33" t="s">
        <v>19406</v>
      </c>
      <c r="T1993" s="13" t="s">
        <v>19407</v>
      </c>
      <c r="U1993" s="13" t="s">
        <v>19408</v>
      </c>
      <c r="V1993" s="13">
        <v>160000000</v>
      </c>
      <c r="W1993" s="13" t="s">
        <v>60</v>
      </c>
      <c r="X1993" s="13">
        <v>160000000</v>
      </c>
      <c r="Y1993" s="13" t="s">
        <v>50</v>
      </c>
      <c r="Z1993" s="13">
        <v>1</v>
      </c>
      <c r="AA1993" s="13" t="s">
        <v>50</v>
      </c>
      <c r="AB1993" s="13" t="s">
        <v>50</v>
      </c>
      <c r="AC1993" s="13" t="s">
        <v>50</v>
      </c>
      <c r="AD1993" s="13" t="s">
        <v>50</v>
      </c>
      <c r="AE1993" s="13" t="s">
        <v>50</v>
      </c>
      <c r="AF1993" s="13" t="s">
        <v>50</v>
      </c>
      <c r="AG1993" s="13" t="s">
        <v>50</v>
      </c>
      <c r="AH1993" s="13">
        <v>160000000</v>
      </c>
      <c r="AI1993" s="13" t="s">
        <v>60</v>
      </c>
      <c r="AJ1993" s="13">
        <v>160000000</v>
      </c>
      <c r="AK1993" s="13" t="s">
        <v>19409</v>
      </c>
      <c r="AL1993" s="13" t="s">
        <v>50</v>
      </c>
      <c r="AM1993" s="13" t="s">
        <v>19410</v>
      </c>
      <c r="AN1993" s="13" t="s">
        <v>66</v>
      </c>
      <c r="AO1993" s="13" t="s">
        <v>19411</v>
      </c>
      <c r="AP1993" s="14" t="s">
        <v>19412</v>
      </c>
      <c r="AQ1993" s="13" t="s">
        <v>50</v>
      </c>
      <c r="AR1993" s="13" t="s">
        <v>50</v>
      </c>
    </row>
    <row r="1994" spans="1:44" ht="15" thickBot="1">
      <c r="A1994" s="4" t="s">
        <v>19413</v>
      </c>
      <c r="B1994" s="7" t="s">
        <v>50</v>
      </c>
      <c r="C1994" s="6">
        <v>43831</v>
      </c>
      <c r="D1994" s="7" t="s">
        <v>45</v>
      </c>
      <c r="E1994" s="7" t="s">
        <v>46</v>
      </c>
      <c r="F1994" s="7" t="s">
        <v>70</v>
      </c>
      <c r="G1994" s="7" t="s">
        <v>50</v>
      </c>
      <c r="H1994" s="7" t="s">
        <v>1449</v>
      </c>
      <c r="I1994" s="7" t="s">
        <v>50</v>
      </c>
      <c r="J1994" s="6">
        <v>45513</v>
      </c>
      <c r="K1994" s="7" t="s">
        <v>50</v>
      </c>
      <c r="L1994" s="7" t="s">
        <v>467</v>
      </c>
      <c r="M1994" s="7" t="s">
        <v>19414</v>
      </c>
      <c r="N1994" s="7" t="s">
        <v>19415</v>
      </c>
      <c r="O1994" s="7" t="s">
        <v>19416</v>
      </c>
      <c r="P1994" s="5">
        <v>210832</v>
      </c>
      <c r="Q1994" s="7" t="s">
        <v>1783</v>
      </c>
      <c r="R1994" s="34" t="s">
        <v>19417</v>
      </c>
      <c r="S1994" s="34" t="s">
        <v>19418</v>
      </c>
      <c r="T1994" s="7" t="s">
        <v>19419</v>
      </c>
      <c r="U1994" s="7" t="s">
        <v>19420</v>
      </c>
      <c r="V1994" s="7" t="s">
        <v>50</v>
      </c>
      <c r="W1994" s="7" t="s">
        <v>50</v>
      </c>
      <c r="X1994" s="7" t="s">
        <v>50</v>
      </c>
      <c r="Y1994" s="7" t="s">
        <v>467</v>
      </c>
      <c r="Z1994" s="7">
        <v>1</v>
      </c>
      <c r="AA1994" s="7" t="s">
        <v>50</v>
      </c>
      <c r="AB1994" s="7" t="s">
        <v>50</v>
      </c>
      <c r="AC1994" s="7" t="s">
        <v>50</v>
      </c>
      <c r="AD1994" s="7" t="s">
        <v>467</v>
      </c>
      <c r="AE1994" s="7" t="s">
        <v>50</v>
      </c>
      <c r="AF1994" s="7" t="s">
        <v>50</v>
      </c>
      <c r="AG1994" s="7" t="s">
        <v>50</v>
      </c>
      <c r="AH1994" s="7" t="s">
        <v>50</v>
      </c>
      <c r="AI1994" s="7" t="s">
        <v>50</v>
      </c>
      <c r="AJ1994" s="7" t="s">
        <v>50</v>
      </c>
      <c r="AK1994" s="7" t="s">
        <v>19421</v>
      </c>
      <c r="AL1994" s="7" t="s">
        <v>50</v>
      </c>
      <c r="AM1994" s="7" t="s">
        <v>19422</v>
      </c>
      <c r="AN1994" s="7" t="s">
        <v>993</v>
      </c>
      <c r="AO1994" s="7" t="s">
        <v>19423</v>
      </c>
      <c r="AP1994" s="8" t="s">
        <v>19424</v>
      </c>
      <c r="AQ1994" s="7" t="s">
        <v>50</v>
      </c>
      <c r="AR1994" s="7" t="s">
        <v>50</v>
      </c>
    </row>
    <row r="1995" spans="1:44" ht="15" thickBot="1">
      <c r="A1995" s="10" t="s">
        <v>19425</v>
      </c>
      <c r="B1995" s="13">
        <v>652</v>
      </c>
      <c r="C1995" s="12">
        <v>39814</v>
      </c>
      <c r="D1995" s="13" t="s">
        <v>45</v>
      </c>
      <c r="E1995" s="13" t="s">
        <v>1939</v>
      </c>
      <c r="F1995" s="13" t="s">
        <v>70</v>
      </c>
      <c r="G1995" s="26" t="s">
        <v>54946</v>
      </c>
      <c r="H1995" s="13" t="s">
        <v>19426</v>
      </c>
      <c r="I1995" s="13" t="s">
        <v>50</v>
      </c>
      <c r="J1995" s="12">
        <v>45505</v>
      </c>
      <c r="K1995" s="13" t="s">
        <v>50</v>
      </c>
      <c r="L1995" s="13" t="s">
        <v>52</v>
      </c>
      <c r="M1995" s="13" t="s">
        <v>19427</v>
      </c>
      <c r="N1995" s="13" t="s">
        <v>668</v>
      </c>
      <c r="O1995" s="13" t="s">
        <v>19428</v>
      </c>
      <c r="P1995" s="11">
        <v>214018</v>
      </c>
      <c r="Q1995" s="13" t="s">
        <v>670</v>
      </c>
      <c r="R1995" s="33" t="s">
        <v>19429</v>
      </c>
      <c r="S1995" s="33" t="s">
        <v>19430</v>
      </c>
      <c r="T1995" s="13" t="s">
        <v>19431</v>
      </c>
      <c r="U1995" s="13" t="s">
        <v>19432</v>
      </c>
      <c r="V1995" s="13" t="s">
        <v>50</v>
      </c>
      <c r="W1995" s="13" t="s">
        <v>50</v>
      </c>
      <c r="X1995" s="13" t="s">
        <v>50</v>
      </c>
      <c r="Y1995" s="13" t="s">
        <v>50</v>
      </c>
      <c r="Z1995" s="13">
        <v>1</v>
      </c>
      <c r="AA1995" s="13" t="s">
        <v>50</v>
      </c>
      <c r="AB1995" s="13" t="s">
        <v>50</v>
      </c>
      <c r="AC1995" s="13" t="s">
        <v>50</v>
      </c>
      <c r="AD1995" s="13" t="s">
        <v>50</v>
      </c>
      <c r="AE1995" s="13" t="s">
        <v>50</v>
      </c>
      <c r="AF1995" s="13" t="s">
        <v>50</v>
      </c>
      <c r="AG1995" s="13" t="s">
        <v>50</v>
      </c>
      <c r="AH1995" s="13" t="s">
        <v>50</v>
      </c>
      <c r="AI1995" s="13" t="s">
        <v>50</v>
      </c>
      <c r="AJ1995" s="13" t="s">
        <v>50</v>
      </c>
      <c r="AK1995" s="13" t="s">
        <v>19433</v>
      </c>
      <c r="AL1995" s="13" t="s">
        <v>50</v>
      </c>
      <c r="AM1995" s="13" t="s">
        <v>19434</v>
      </c>
      <c r="AN1995" s="13" t="s">
        <v>66</v>
      </c>
      <c r="AO1995" s="13" t="s">
        <v>19435</v>
      </c>
      <c r="AP1995" s="14" t="s">
        <v>19436</v>
      </c>
      <c r="AQ1995" s="13" t="s">
        <v>50</v>
      </c>
      <c r="AR1995" s="13" t="s">
        <v>50</v>
      </c>
    </row>
    <row r="1996" spans="1:44" ht="15" thickBot="1">
      <c r="A1996" s="4" t="s">
        <v>19437</v>
      </c>
      <c r="B1996" s="7">
        <v>156</v>
      </c>
      <c r="C1996" s="6">
        <v>39448</v>
      </c>
      <c r="D1996" s="7" t="s">
        <v>45</v>
      </c>
      <c r="E1996" s="7" t="s">
        <v>46</v>
      </c>
      <c r="F1996" s="7" t="s">
        <v>70</v>
      </c>
      <c r="G1996" s="26" t="s">
        <v>54946</v>
      </c>
      <c r="H1996" s="7" t="s">
        <v>3334</v>
      </c>
      <c r="I1996" s="7" t="s">
        <v>50</v>
      </c>
      <c r="J1996" s="6">
        <v>45512</v>
      </c>
      <c r="K1996" s="7" t="s">
        <v>116</v>
      </c>
      <c r="L1996" s="7" t="s">
        <v>52</v>
      </c>
      <c r="M1996" s="7" t="s">
        <v>6830</v>
      </c>
      <c r="N1996" s="7" t="s">
        <v>2022</v>
      </c>
      <c r="O1996" s="7" t="s">
        <v>19438</v>
      </c>
      <c r="P1996" s="5">
        <v>214671</v>
      </c>
      <c r="Q1996" s="7" t="s">
        <v>1116</v>
      </c>
      <c r="R1996" s="34" t="s">
        <v>19439</v>
      </c>
      <c r="S1996" s="34" t="s">
        <v>19440</v>
      </c>
      <c r="T1996" s="7" t="s">
        <v>19441</v>
      </c>
      <c r="U1996" s="7" t="s">
        <v>19442</v>
      </c>
      <c r="V1996" s="7" t="s">
        <v>50</v>
      </c>
      <c r="W1996" s="7" t="s">
        <v>50</v>
      </c>
      <c r="X1996" s="7" t="s">
        <v>50</v>
      </c>
      <c r="Y1996" s="7" t="s">
        <v>50</v>
      </c>
      <c r="Z1996" s="7">
        <v>1</v>
      </c>
      <c r="AA1996" s="7" t="s">
        <v>50</v>
      </c>
      <c r="AB1996" s="7" t="s">
        <v>50</v>
      </c>
      <c r="AC1996" s="7" t="s">
        <v>50</v>
      </c>
      <c r="AD1996" s="7" t="s">
        <v>50</v>
      </c>
      <c r="AE1996" s="7" t="s">
        <v>50</v>
      </c>
      <c r="AF1996" s="7" t="s">
        <v>50</v>
      </c>
      <c r="AG1996" s="7" t="s">
        <v>50</v>
      </c>
      <c r="AH1996" s="7" t="s">
        <v>50</v>
      </c>
      <c r="AI1996" s="7" t="s">
        <v>50</v>
      </c>
      <c r="AJ1996" s="7" t="s">
        <v>50</v>
      </c>
      <c r="AK1996" s="7" t="s">
        <v>19443</v>
      </c>
      <c r="AL1996" s="7" t="s">
        <v>50</v>
      </c>
      <c r="AM1996" s="7" t="s">
        <v>19444</v>
      </c>
      <c r="AN1996" s="7" t="s">
        <v>66</v>
      </c>
      <c r="AO1996" s="7" t="s">
        <v>19445</v>
      </c>
      <c r="AP1996" s="8" t="s">
        <v>19446</v>
      </c>
      <c r="AQ1996" s="7" t="s">
        <v>50</v>
      </c>
      <c r="AR1996" s="7" t="s">
        <v>50</v>
      </c>
    </row>
    <row r="1997" spans="1:44" ht="15" thickBot="1">
      <c r="A1997" s="10" t="s">
        <v>19447</v>
      </c>
      <c r="B1997" s="13" t="s">
        <v>50</v>
      </c>
      <c r="C1997" s="12">
        <v>29952</v>
      </c>
      <c r="D1997" s="13" t="s">
        <v>45</v>
      </c>
      <c r="E1997" s="13" t="s">
        <v>50</v>
      </c>
      <c r="F1997" s="13" t="s">
        <v>70</v>
      </c>
      <c r="G1997" s="13" t="s">
        <v>50</v>
      </c>
      <c r="H1997" s="13" t="s">
        <v>50</v>
      </c>
      <c r="I1997" s="13" t="s">
        <v>50</v>
      </c>
      <c r="J1997" s="12">
        <v>45505</v>
      </c>
      <c r="K1997" s="13" t="s">
        <v>50</v>
      </c>
      <c r="L1997" s="13" t="s">
        <v>52</v>
      </c>
      <c r="M1997" s="13" t="s">
        <v>3418</v>
      </c>
      <c r="N1997" s="13" t="s">
        <v>19053</v>
      </c>
      <c r="O1997" s="13" t="s">
        <v>19448</v>
      </c>
      <c r="P1997" s="11">
        <v>214785</v>
      </c>
      <c r="Q1997" s="13" t="s">
        <v>1024</v>
      </c>
      <c r="R1997" s="33" t="s">
        <v>19449</v>
      </c>
      <c r="S1997" s="33" t="s">
        <v>19450</v>
      </c>
      <c r="T1997" s="13" t="s">
        <v>50</v>
      </c>
      <c r="U1997" s="13" t="s">
        <v>19451</v>
      </c>
      <c r="V1997" s="13">
        <v>3000</v>
      </c>
      <c r="W1997" s="13" t="s">
        <v>60</v>
      </c>
      <c r="X1997" s="13">
        <v>3000</v>
      </c>
      <c r="Y1997" s="13" t="s">
        <v>50</v>
      </c>
      <c r="Z1997" s="13">
        <v>1</v>
      </c>
      <c r="AA1997" s="13" t="s">
        <v>50</v>
      </c>
      <c r="AB1997" s="13" t="s">
        <v>50</v>
      </c>
      <c r="AC1997" s="13" t="s">
        <v>50</v>
      </c>
      <c r="AD1997" s="13" t="s">
        <v>50</v>
      </c>
      <c r="AE1997" s="13" t="s">
        <v>50</v>
      </c>
      <c r="AF1997" s="13" t="s">
        <v>50</v>
      </c>
      <c r="AG1997" s="13" t="s">
        <v>50</v>
      </c>
      <c r="AH1997" s="13">
        <v>3000</v>
      </c>
      <c r="AI1997" s="13" t="s">
        <v>60</v>
      </c>
      <c r="AJ1997" s="13">
        <v>3000</v>
      </c>
      <c r="AK1997" s="13" t="s">
        <v>18166</v>
      </c>
      <c r="AL1997" s="13" t="s">
        <v>50</v>
      </c>
      <c r="AM1997" s="13" t="s">
        <v>19452</v>
      </c>
      <c r="AN1997" s="13" t="s">
        <v>5485</v>
      </c>
      <c r="AO1997" s="13" t="s">
        <v>19453</v>
      </c>
      <c r="AP1997" s="21" t="s">
        <v>19454</v>
      </c>
      <c r="AQ1997" s="13" t="s">
        <v>50</v>
      </c>
      <c r="AR1997" s="13" t="s">
        <v>50</v>
      </c>
    </row>
    <row r="1998" spans="1:44" ht="15" thickBot="1">
      <c r="A1998" s="4" t="s">
        <v>19455</v>
      </c>
      <c r="B1998" s="7" t="s">
        <v>50</v>
      </c>
      <c r="C1998" s="6">
        <v>43831</v>
      </c>
      <c r="D1998" s="7" t="s">
        <v>45</v>
      </c>
      <c r="E1998" s="7" t="s">
        <v>46</v>
      </c>
      <c r="F1998" s="7" t="s">
        <v>70</v>
      </c>
      <c r="G1998" s="27" t="s">
        <v>54945</v>
      </c>
      <c r="H1998" s="7" t="s">
        <v>50</v>
      </c>
      <c r="I1998" s="7" t="s">
        <v>50</v>
      </c>
      <c r="J1998" s="6">
        <v>45509</v>
      </c>
      <c r="K1998" s="7" t="s">
        <v>50</v>
      </c>
      <c r="L1998" s="7" t="s">
        <v>467</v>
      </c>
      <c r="M1998" s="7" t="s">
        <v>19456</v>
      </c>
      <c r="N1998" s="7" t="s">
        <v>133</v>
      </c>
      <c r="O1998" s="7" t="s">
        <v>19457</v>
      </c>
      <c r="P1998" s="5">
        <v>215637</v>
      </c>
      <c r="Q1998" s="7" t="s">
        <v>135</v>
      </c>
      <c r="R1998" s="34" t="s">
        <v>19458</v>
      </c>
      <c r="S1998" s="34" t="s">
        <v>19459</v>
      </c>
      <c r="T1998" s="7" t="s">
        <v>19460</v>
      </c>
      <c r="U1998" s="7" t="s">
        <v>50</v>
      </c>
      <c r="V1998" s="7" t="s">
        <v>50</v>
      </c>
      <c r="W1998" s="7" t="s">
        <v>50</v>
      </c>
      <c r="X1998" s="7" t="s">
        <v>50</v>
      </c>
      <c r="Y1998" s="7" t="s">
        <v>467</v>
      </c>
      <c r="Z1998" s="7">
        <v>1</v>
      </c>
      <c r="AA1998" s="7" t="s">
        <v>50</v>
      </c>
      <c r="AB1998" s="7" t="s">
        <v>50</v>
      </c>
      <c r="AC1998" s="7" t="s">
        <v>50</v>
      </c>
      <c r="AD1998" s="7" t="s">
        <v>467</v>
      </c>
      <c r="AE1998" s="7" t="s">
        <v>50</v>
      </c>
      <c r="AF1998" s="7" t="s">
        <v>50</v>
      </c>
      <c r="AG1998" s="7" t="s">
        <v>50</v>
      </c>
      <c r="AH1998" s="7" t="s">
        <v>50</v>
      </c>
      <c r="AI1998" s="7" t="s">
        <v>50</v>
      </c>
      <c r="AJ1998" s="7" t="s">
        <v>50</v>
      </c>
      <c r="AK1998" s="7" t="s">
        <v>50</v>
      </c>
      <c r="AL1998" s="7" t="s">
        <v>50</v>
      </c>
      <c r="AM1998" s="7" t="s">
        <v>19461</v>
      </c>
      <c r="AN1998" s="7" t="s">
        <v>66</v>
      </c>
      <c r="AO1998" s="7" t="s">
        <v>19462</v>
      </c>
      <c r="AP1998" s="8" t="s">
        <v>19463</v>
      </c>
      <c r="AQ1998" s="7" t="s">
        <v>50</v>
      </c>
      <c r="AR1998" s="7" t="s">
        <v>50</v>
      </c>
    </row>
    <row r="1999" spans="1:44" ht="15" thickBot="1">
      <c r="A1999" s="10" t="s">
        <v>19464</v>
      </c>
      <c r="B1999" s="13">
        <v>445</v>
      </c>
      <c r="C1999" s="12">
        <v>35065</v>
      </c>
      <c r="D1999" s="13" t="s">
        <v>45</v>
      </c>
      <c r="E1999" s="13" t="s">
        <v>1939</v>
      </c>
      <c r="F1999" s="13" t="s">
        <v>70</v>
      </c>
      <c r="G1999" s="13" t="s">
        <v>87</v>
      </c>
      <c r="H1999" s="13" t="s">
        <v>19465</v>
      </c>
      <c r="I1999" s="13" t="s">
        <v>50</v>
      </c>
      <c r="J1999" s="12">
        <v>45509</v>
      </c>
      <c r="K1999" s="13" t="s">
        <v>50</v>
      </c>
      <c r="L1999" s="13" t="s">
        <v>52</v>
      </c>
      <c r="M1999" s="13" t="s">
        <v>3418</v>
      </c>
      <c r="N1999" s="13" t="s">
        <v>7533</v>
      </c>
      <c r="O1999" s="13" t="s">
        <v>19466</v>
      </c>
      <c r="P1999" s="11">
        <v>217920</v>
      </c>
      <c r="Q1999" s="13" t="s">
        <v>166</v>
      </c>
      <c r="R1999" s="33" t="s">
        <v>19467</v>
      </c>
      <c r="S1999" s="33" t="s">
        <v>19468</v>
      </c>
      <c r="T1999" s="13" t="s">
        <v>50</v>
      </c>
      <c r="U1999" s="13" t="s">
        <v>50</v>
      </c>
      <c r="V1999" s="13" t="s">
        <v>50</v>
      </c>
      <c r="W1999" s="13" t="s">
        <v>50</v>
      </c>
      <c r="X1999" s="13" t="s">
        <v>50</v>
      </c>
      <c r="Y1999" s="13" t="s">
        <v>50</v>
      </c>
      <c r="Z1999" s="13">
        <v>2</v>
      </c>
      <c r="AA1999" s="13" t="s">
        <v>50</v>
      </c>
      <c r="AB1999" s="13" t="s">
        <v>50</v>
      </c>
      <c r="AC1999" s="13" t="s">
        <v>50</v>
      </c>
      <c r="AD1999" s="13" t="s">
        <v>50</v>
      </c>
      <c r="AE1999" s="13" t="s">
        <v>50</v>
      </c>
      <c r="AF1999" s="13" t="s">
        <v>50</v>
      </c>
      <c r="AG1999" s="13" t="s">
        <v>50</v>
      </c>
      <c r="AH1999" s="13" t="s">
        <v>50</v>
      </c>
      <c r="AI1999" s="13" t="s">
        <v>50</v>
      </c>
      <c r="AJ1999" s="13" t="s">
        <v>50</v>
      </c>
      <c r="AK1999" s="13" t="s">
        <v>19084</v>
      </c>
      <c r="AL1999" s="13" t="s">
        <v>50</v>
      </c>
      <c r="AM1999" s="13" t="s">
        <v>19469</v>
      </c>
      <c r="AN1999" s="13" t="s">
        <v>66</v>
      </c>
      <c r="AO1999" s="13" t="s">
        <v>19470</v>
      </c>
      <c r="AP1999" s="14" t="s">
        <v>19471</v>
      </c>
      <c r="AQ1999" s="13" t="s">
        <v>50</v>
      </c>
      <c r="AR1999" s="13" t="s">
        <v>50</v>
      </c>
    </row>
    <row r="2000" spans="1:44" ht="15" thickBot="1">
      <c r="A2000" s="4" t="s">
        <v>19472</v>
      </c>
      <c r="B2000" s="7" t="s">
        <v>50</v>
      </c>
      <c r="C2000" s="7" t="s">
        <v>50</v>
      </c>
      <c r="D2000" s="7" t="s">
        <v>45</v>
      </c>
      <c r="E2000" s="7" t="s">
        <v>50</v>
      </c>
      <c r="F2000" s="7" t="s">
        <v>70</v>
      </c>
      <c r="G2000" s="7" t="s">
        <v>50</v>
      </c>
      <c r="H2000" s="7" t="s">
        <v>50</v>
      </c>
      <c r="I2000" s="7" t="s">
        <v>50</v>
      </c>
      <c r="J2000" s="6">
        <v>45505</v>
      </c>
      <c r="K2000" s="7" t="s">
        <v>50</v>
      </c>
      <c r="L2000" s="7" t="s">
        <v>6576</v>
      </c>
      <c r="M2000" s="7" t="s">
        <v>2519</v>
      </c>
      <c r="N2000" s="7" t="s">
        <v>133</v>
      </c>
      <c r="O2000" s="7" t="s">
        <v>19473</v>
      </c>
      <c r="P2000" s="5">
        <v>217970</v>
      </c>
      <c r="Q2000" s="7" t="s">
        <v>135</v>
      </c>
      <c r="R2000" s="31" t="s">
        <v>19474</v>
      </c>
      <c r="S2000" s="34" t="s">
        <v>19475</v>
      </c>
      <c r="T2000" s="7" t="s">
        <v>19476</v>
      </c>
      <c r="U2000" s="7" t="s">
        <v>50</v>
      </c>
      <c r="V2000" s="7" t="s">
        <v>50</v>
      </c>
      <c r="W2000" s="7" t="s">
        <v>50</v>
      </c>
      <c r="X2000" s="7" t="s">
        <v>50</v>
      </c>
      <c r="Y2000" s="7" t="s">
        <v>50</v>
      </c>
      <c r="Z2000" s="7">
        <v>1</v>
      </c>
      <c r="AA2000" s="7" t="s">
        <v>50</v>
      </c>
      <c r="AB2000" s="7" t="s">
        <v>50</v>
      </c>
      <c r="AC2000" s="7" t="s">
        <v>50</v>
      </c>
      <c r="AD2000" s="7" t="s">
        <v>50</v>
      </c>
      <c r="AE2000" s="7" t="s">
        <v>50</v>
      </c>
      <c r="AF2000" s="7" t="s">
        <v>50</v>
      </c>
      <c r="AG2000" s="7" t="s">
        <v>50</v>
      </c>
      <c r="AH2000" s="7" t="s">
        <v>50</v>
      </c>
      <c r="AI2000" s="7" t="s">
        <v>50</v>
      </c>
      <c r="AJ2000" s="7" t="s">
        <v>50</v>
      </c>
      <c r="AK2000" s="7" t="s">
        <v>19477</v>
      </c>
      <c r="AL2000" s="7" t="s">
        <v>50</v>
      </c>
      <c r="AM2000" s="7" t="s">
        <v>19478</v>
      </c>
      <c r="AN2000" s="7" t="s">
        <v>66</v>
      </c>
      <c r="AO2000" s="7" t="s">
        <v>19479</v>
      </c>
      <c r="AP2000" s="8" t="s">
        <v>19480</v>
      </c>
      <c r="AQ2000" s="7" t="s">
        <v>50</v>
      </c>
      <c r="AR2000" s="7" t="s">
        <v>50</v>
      </c>
    </row>
    <row r="2001" spans="1:44" ht="15" thickBot="1">
      <c r="A2001" s="10" t="s">
        <v>19481</v>
      </c>
      <c r="B2001" s="13">
        <v>78</v>
      </c>
      <c r="C2001" s="12">
        <v>40179</v>
      </c>
      <c r="D2001" s="13" t="s">
        <v>45</v>
      </c>
      <c r="E2001" s="13" t="s">
        <v>46</v>
      </c>
      <c r="F2001" s="13" t="s">
        <v>70</v>
      </c>
      <c r="G2001" s="26" t="s">
        <v>54946</v>
      </c>
      <c r="H2001" s="13" t="s">
        <v>50</v>
      </c>
      <c r="I2001" s="13" t="s">
        <v>50</v>
      </c>
      <c r="J2001" s="12">
        <v>45509</v>
      </c>
      <c r="K2001" s="13" t="s">
        <v>50</v>
      </c>
      <c r="L2001" s="13" t="s">
        <v>290</v>
      </c>
      <c r="M2001" s="13" t="s">
        <v>19482</v>
      </c>
      <c r="N2001" s="13" t="s">
        <v>19483</v>
      </c>
      <c r="O2001" s="13" t="s">
        <v>19484</v>
      </c>
      <c r="P2001" s="11">
        <v>218549</v>
      </c>
      <c r="Q2001" s="13" t="s">
        <v>1116</v>
      </c>
      <c r="R2001" s="33" t="s">
        <v>19485</v>
      </c>
      <c r="S2001" s="33" t="s">
        <v>19486</v>
      </c>
      <c r="T2001" s="13" t="s">
        <v>19487</v>
      </c>
      <c r="U2001" s="13" t="s">
        <v>19488</v>
      </c>
      <c r="V2001" s="13" t="s">
        <v>50</v>
      </c>
      <c r="W2001" s="13" t="s">
        <v>50</v>
      </c>
      <c r="X2001" s="13" t="s">
        <v>50</v>
      </c>
      <c r="Y2001" s="13" t="s">
        <v>290</v>
      </c>
      <c r="Z2001" s="13">
        <v>1</v>
      </c>
      <c r="AA2001" s="13" t="s">
        <v>50</v>
      </c>
      <c r="AB2001" s="13" t="s">
        <v>50</v>
      </c>
      <c r="AC2001" s="13" t="s">
        <v>50</v>
      </c>
      <c r="AD2001" s="13" t="s">
        <v>290</v>
      </c>
      <c r="AE2001" s="13" t="s">
        <v>50</v>
      </c>
      <c r="AF2001" s="13" t="s">
        <v>50</v>
      </c>
      <c r="AG2001" s="13" t="s">
        <v>50</v>
      </c>
      <c r="AH2001" s="13" t="s">
        <v>50</v>
      </c>
      <c r="AI2001" s="13" t="s">
        <v>50</v>
      </c>
      <c r="AJ2001" s="13" t="s">
        <v>50</v>
      </c>
      <c r="AK2001" s="13" t="s">
        <v>50</v>
      </c>
      <c r="AL2001" s="13" t="s">
        <v>50</v>
      </c>
      <c r="AM2001" s="13" t="s">
        <v>50</v>
      </c>
      <c r="AN2001" s="13" t="s">
        <v>50</v>
      </c>
      <c r="AO2001" s="13" t="s">
        <v>50</v>
      </c>
      <c r="AP2001" s="13" t="s">
        <v>50</v>
      </c>
      <c r="AQ2001" s="13" t="s">
        <v>50</v>
      </c>
      <c r="AR2001" s="13" t="s">
        <v>1186</v>
      </c>
    </row>
    <row r="2002" spans="1:44" ht="15" thickBot="1">
      <c r="A2002" s="4" t="s">
        <v>19489</v>
      </c>
      <c r="B2002" s="7">
        <v>170</v>
      </c>
      <c r="C2002" s="6">
        <v>43774</v>
      </c>
      <c r="D2002" s="7" t="s">
        <v>45</v>
      </c>
      <c r="E2002" s="7" t="s">
        <v>46</v>
      </c>
      <c r="F2002" s="7" t="s">
        <v>70</v>
      </c>
      <c r="G2002" s="7" t="s">
        <v>87</v>
      </c>
      <c r="H2002" s="7" t="s">
        <v>50</v>
      </c>
      <c r="I2002" s="7" t="s">
        <v>50</v>
      </c>
      <c r="J2002" s="6">
        <v>45513</v>
      </c>
      <c r="K2002" s="7" t="s">
        <v>50</v>
      </c>
      <c r="L2002" s="7" t="s">
        <v>241</v>
      </c>
      <c r="M2002" s="7" t="s">
        <v>19490</v>
      </c>
      <c r="N2002" s="7" t="s">
        <v>8446</v>
      </c>
      <c r="O2002" s="7" t="s">
        <v>19491</v>
      </c>
      <c r="P2002" s="5">
        <v>219196</v>
      </c>
      <c r="Q2002" s="7" t="s">
        <v>245</v>
      </c>
      <c r="R2002" s="34" t="s">
        <v>19492</v>
      </c>
      <c r="S2002" s="31" t="s">
        <v>50</v>
      </c>
      <c r="T2002" s="7" t="s">
        <v>19493</v>
      </c>
      <c r="U2002" s="7" t="s">
        <v>19494</v>
      </c>
      <c r="V2002" s="7" t="s">
        <v>50</v>
      </c>
      <c r="W2002" s="7" t="s">
        <v>50</v>
      </c>
      <c r="X2002" s="7" t="s">
        <v>50</v>
      </c>
      <c r="Y2002" s="7" t="s">
        <v>154</v>
      </c>
      <c r="Z2002" s="7">
        <v>2</v>
      </c>
      <c r="AA2002" s="7" t="s">
        <v>50</v>
      </c>
      <c r="AB2002" s="7" t="s">
        <v>50</v>
      </c>
      <c r="AC2002" s="7" t="s">
        <v>50</v>
      </c>
      <c r="AD2002" s="7" t="s">
        <v>241</v>
      </c>
      <c r="AE2002" s="7" t="s">
        <v>50</v>
      </c>
      <c r="AF2002" s="7" t="s">
        <v>50</v>
      </c>
      <c r="AG2002" s="7" t="s">
        <v>50</v>
      </c>
      <c r="AH2002" s="7" t="s">
        <v>50</v>
      </c>
      <c r="AI2002" s="7" t="s">
        <v>50</v>
      </c>
      <c r="AJ2002" s="7" t="s">
        <v>50</v>
      </c>
      <c r="AK2002" s="7" t="s">
        <v>50</v>
      </c>
      <c r="AL2002" s="7" t="s">
        <v>50</v>
      </c>
      <c r="AM2002" s="7" t="s">
        <v>19495</v>
      </c>
      <c r="AN2002" s="7" t="s">
        <v>66</v>
      </c>
      <c r="AO2002" s="7" t="s">
        <v>19496</v>
      </c>
      <c r="AP2002" s="7" t="s">
        <v>50</v>
      </c>
      <c r="AQ2002" s="22" t="s">
        <v>19497</v>
      </c>
      <c r="AR2002" s="7" t="s">
        <v>50</v>
      </c>
    </row>
    <row r="2003" spans="1:44" ht="15" thickBot="1">
      <c r="A2003" s="10" t="s">
        <v>19498</v>
      </c>
      <c r="B2003" s="13" t="s">
        <v>50</v>
      </c>
      <c r="C2003" s="12">
        <v>43564</v>
      </c>
      <c r="D2003" s="13" t="s">
        <v>45</v>
      </c>
      <c r="E2003" s="13" t="s">
        <v>46</v>
      </c>
      <c r="F2003" s="13" t="s">
        <v>70</v>
      </c>
      <c r="G2003" s="26" t="s">
        <v>54946</v>
      </c>
      <c r="H2003" s="13" t="s">
        <v>240</v>
      </c>
      <c r="I2003" s="13" t="s">
        <v>50</v>
      </c>
      <c r="J2003" s="12">
        <v>45511</v>
      </c>
      <c r="K2003" s="13" t="s">
        <v>50</v>
      </c>
      <c r="L2003" s="13" t="s">
        <v>1471</v>
      </c>
      <c r="M2003" s="13" t="s">
        <v>19499</v>
      </c>
      <c r="N2003" s="13" t="s">
        <v>1954</v>
      </c>
      <c r="O2003" s="13" t="s">
        <v>19500</v>
      </c>
      <c r="P2003" s="11">
        <v>223836</v>
      </c>
      <c r="Q2003" s="13" t="s">
        <v>245</v>
      </c>
      <c r="R2003" s="33" t="s">
        <v>19501</v>
      </c>
      <c r="S2003" s="33" t="s">
        <v>19502</v>
      </c>
      <c r="T2003" s="13" t="s">
        <v>19503</v>
      </c>
      <c r="U2003" s="13" t="s">
        <v>50</v>
      </c>
      <c r="V2003" s="13" t="s">
        <v>50</v>
      </c>
      <c r="W2003" s="13" t="s">
        <v>50</v>
      </c>
      <c r="X2003" s="13" t="s">
        <v>50</v>
      </c>
      <c r="Y2003" s="13" t="s">
        <v>50</v>
      </c>
      <c r="Z2003" s="13">
        <v>2</v>
      </c>
      <c r="AA2003" s="13" t="s">
        <v>50</v>
      </c>
      <c r="AB2003" s="13" t="s">
        <v>50</v>
      </c>
      <c r="AC2003" s="13" t="s">
        <v>50</v>
      </c>
      <c r="AD2003" s="13" t="s">
        <v>1471</v>
      </c>
      <c r="AE2003" s="13" t="s">
        <v>50</v>
      </c>
      <c r="AF2003" s="13" t="s">
        <v>50</v>
      </c>
      <c r="AG2003" s="13" t="s">
        <v>50</v>
      </c>
      <c r="AH2003" s="13" t="s">
        <v>50</v>
      </c>
      <c r="AI2003" s="13" t="s">
        <v>50</v>
      </c>
      <c r="AJ2003" s="13" t="s">
        <v>50</v>
      </c>
      <c r="AK2003" s="13" t="s">
        <v>19504</v>
      </c>
      <c r="AL2003" s="13" t="s">
        <v>50</v>
      </c>
      <c r="AM2003" s="13" t="s">
        <v>19505</v>
      </c>
      <c r="AN2003" s="13" t="s">
        <v>66</v>
      </c>
      <c r="AO2003" s="13" t="s">
        <v>19506</v>
      </c>
      <c r="AP2003" s="13" t="s">
        <v>50</v>
      </c>
      <c r="AQ2003" s="21" t="s">
        <v>19507</v>
      </c>
      <c r="AR2003" s="13" t="s">
        <v>50</v>
      </c>
    </row>
    <row r="2004" spans="1:44" ht="15" thickBot="1">
      <c r="A2004" s="4" t="s">
        <v>19508</v>
      </c>
      <c r="B2004" s="7" t="s">
        <v>50</v>
      </c>
      <c r="C2004" s="6">
        <v>45292</v>
      </c>
      <c r="D2004" s="7" t="s">
        <v>45</v>
      </c>
      <c r="E2004" s="7" t="s">
        <v>50</v>
      </c>
      <c r="F2004" s="7" t="s">
        <v>70</v>
      </c>
      <c r="G2004" s="26" t="s">
        <v>54946</v>
      </c>
      <c r="H2004" s="7" t="s">
        <v>50</v>
      </c>
      <c r="I2004" s="7" t="s">
        <v>50</v>
      </c>
      <c r="J2004" s="6">
        <v>45511</v>
      </c>
      <c r="K2004" s="7" t="s">
        <v>50</v>
      </c>
      <c r="L2004" s="7" t="s">
        <v>467</v>
      </c>
      <c r="M2004" s="7" t="s">
        <v>14989</v>
      </c>
      <c r="N2004" s="7" t="s">
        <v>19509</v>
      </c>
      <c r="O2004" s="7" t="s">
        <v>19510</v>
      </c>
      <c r="P2004" s="5">
        <v>223903</v>
      </c>
      <c r="Q2004" s="7" t="s">
        <v>166</v>
      </c>
      <c r="R2004" s="34" t="s">
        <v>19511</v>
      </c>
      <c r="S2004" s="31" t="s">
        <v>50</v>
      </c>
      <c r="T2004" s="7" t="s">
        <v>19512</v>
      </c>
      <c r="U2004" s="7" t="s">
        <v>50</v>
      </c>
      <c r="V2004" s="7" t="s">
        <v>50</v>
      </c>
      <c r="W2004" s="7" t="s">
        <v>50</v>
      </c>
      <c r="X2004" s="7" t="s">
        <v>50</v>
      </c>
      <c r="Y2004" s="7" t="s">
        <v>467</v>
      </c>
      <c r="Z2004" s="7">
        <v>1</v>
      </c>
      <c r="AA2004" s="7" t="s">
        <v>50</v>
      </c>
      <c r="AB2004" s="7" t="s">
        <v>50</v>
      </c>
      <c r="AC2004" s="7" t="s">
        <v>50</v>
      </c>
      <c r="AD2004" s="7" t="s">
        <v>467</v>
      </c>
      <c r="AE2004" s="7" t="s">
        <v>50</v>
      </c>
      <c r="AF2004" s="7" t="s">
        <v>50</v>
      </c>
      <c r="AG2004" s="7" t="s">
        <v>50</v>
      </c>
      <c r="AH2004" s="7" t="s">
        <v>50</v>
      </c>
      <c r="AI2004" s="7" t="s">
        <v>50</v>
      </c>
      <c r="AJ2004" s="7" t="s">
        <v>50</v>
      </c>
      <c r="AK2004" s="7" t="s">
        <v>19513</v>
      </c>
      <c r="AL2004" s="7" t="s">
        <v>50</v>
      </c>
      <c r="AM2004" s="7" t="s">
        <v>19514</v>
      </c>
      <c r="AN2004" s="7" t="s">
        <v>253</v>
      </c>
      <c r="AO2004" s="7" t="s">
        <v>19515</v>
      </c>
      <c r="AP2004" s="7" t="s">
        <v>50</v>
      </c>
      <c r="AQ2004" s="22" t="s">
        <v>19516</v>
      </c>
      <c r="AR2004" s="7" t="s">
        <v>50</v>
      </c>
    </row>
    <row r="2005" spans="1:44" ht="15" thickBot="1">
      <c r="A2005" s="10" t="s">
        <v>19517</v>
      </c>
      <c r="B2005" s="13" t="s">
        <v>50</v>
      </c>
      <c r="C2005" s="13" t="s">
        <v>50</v>
      </c>
      <c r="D2005" s="13" t="s">
        <v>45</v>
      </c>
      <c r="E2005" s="13" t="s">
        <v>50</v>
      </c>
      <c r="F2005" s="13" t="s">
        <v>70</v>
      </c>
      <c r="G2005" s="13" t="s">
        <v>50</v>
      </c>
      <c r="H2005" s="13" t="s">
        <v>50</v>
      </c>
      <c r="I2005" s="13" t="s">
        <v>50</v>
      </c>
      <c r="J2005" s="12">
        <v>45509</v>
      </c>
      <c r="K2005" s="13" t="s">
        <v>50</v>
      </c>
      <c r="L2005" s="13" t="s">
        <v>283</v>
      </c>
      <c r="M2005" s="13" t="s">
        <v>10767</v>
      </c>
      <c r="N2005" s="13" t="s">
        <v>1356</v>
      </c>
      <c r="O2005" s="13" t="s">
        <v>19518</v>
      </c>
      <c r="P2005" s="11">
        <v>224311</v>
      </c>
      <c r="Q2005" s="13" t="s">
        <v>1358</v>
      </c>
      <c r="R2005" s="33" t="s">
        <v>19519</v>
      </c>
      <c r="S2005" s="30" t="s">
        <v>50</v>
      </c>
      <c r="T2005" s="13" t="s">
        <v>50</v>
      </c>
      <c r="U2005" s="13" t="s">
        <v>50</v>
      </c>
      <c r="V2005" s="13" t="s">
        <v>50</v>
      </c>
      <c r="W2005" s="13" t="s">
        <v>50</v>
      </c>
      <c r="X2005" s="13" t="s">
        <v>50</v>
      </c>
      <c r="Y2005" s="13" t="s">
        <v>50</v>
      </c>
      <c r="Z2005" s="13">
        <v>1</v>
      </c>
      <c r="AA2005" s="13" t="s">
        <v>50</v>
      </c>
      <c r="AB2005" s="13" t="s">
        <v>50</v>
      </c>
      <c r="AC2005" s="13" t="s">
        <v>50</v>
      </c>
      <c r="AD2005" s="13" t="s">
        <v>50</v>
      </c>
      <c r="AE2005" s="13" t="s">
        <v>50</v>
      </c>
      <c r="AF2005" s="13" t="s">
        <v>50</v>
      </c>
      <c r="AG2005" s="13" t="s">
        <v>50</v>
      </c>
      <c r="AH2005" s="13" t="s">
        <v>50</v>
      </c>
      <c r="AI2005" s="13" t="s">
        <v>50</v>
      </c>
      <c r="AJ2005" s="13" t="s">
        <v>50</v>
      </c>
      <c r="AK2005" s="13" t="s">
        <v>19520</v>
      </c>
      <c r="AL2005" s="13" t="s">
        <v>50</v>
      </c>
      <c r="AM2005" s="13" t="s">
        <v>19521</v>
      </c>
      <c r="AN2005" s="13" t="s">
        <v>66</v>
      </c>
      <c r="AO2005" s="13" t="s">
        <v>19522</v>
      </c>
      <c r="AP2005" s="21" t="s">
        <v>19523</v>
      </c>
      <c r="AQ2005" s="13" t="s">
        <v>50</v>
      </c>
      <c r="AR2005" s="13" t="s">
        <v>50</v>
      </c>
    </row>
    <row r="2006" spans="1:44" ht="15" thickBot="1">
      <c r="A2006" s="4" t="s">
        <v>19524</v>
      </c>
      <c r="B2006" s="5">
        <v>3503</v>
      </c>
      <c r="C2006" s="7" t="s">
        <v>19525</v>
      </c>
      <c r="D2006" s="7" t="s">
        <v>45</v>
      </c>
      <c r="E2006" s="7" t="s">
        <v>1939</v>
      </c>
      <c r="F2006" s="7" t="s">
        <v>70</v>
      </c>
      <c r="G2006" s="7" t="s">
        <v>145</v>
      </c>
      <c r="H2006" s="7" t="s">
        <v>190</v>
      </c>
      <c r="I2006" s="7" t="s">
        <v>50</v>
      </c>
      <c r="J2006" s="6">
        <v>45509</v>
      </c>
      <c r="K2006" s="7" t="s">
        <v>191</v>
      </c>
      <c r="L2006" s="7" t="s">
        <v>52</v>
      </c>
      <c r="M2006" s="7" t="s">
        <v>8818</v>
      </c>
      <c r="N2006" s="7" t="s">
        <v>2113</v>
      </c>
      <c r="O2006" s="7" t="s">
        <v>19526</v>
      </c>
      <c r="P2006" s="5">
        <v>224456</v>
      </c>
      <c r="Q2006" s="7" t="s">
        <v>1080</v>
      </c>
      <c r="R2006" s="34" t="s">
        <v>19527</v>
      </c>
      <c r="S2006" s="34" t="s">
        <v>19528</v>
      </c>
      <c r="T2006" s="7" t="s">
        <v>19529</v>
      </c>
      <c r="U2006" s="7" t="s">
        <v>19530</v>
      </c>
      <c r="V2006" s="7" t="s">
        <v>50</v>
      </c>
      <c r="W2006" s="7" t="s">
        <v>50</v>
      </c>
      <c r="X2006" s="7" t="s">
        <v>50</v>
      </c>
      <c r="Y2006" s="7" t="s">
        <v>50</v>
      </c>
      <c r="Z2006" s="7">
        <v>1</v>
      </c>
      <c r="AA2006" s="7" t="s">
        <v>50</v>
      </c>
      <c r="AB2006" s="7" t="s">
        <v>50</v>
      </c>
      <c r="AC2006" s="7" t="s">
        <v>50</v>
      </c>
      <c r="AD2006" s="7" t="s">
        <v>50</v>
      </c>
      <c r="AE2006" s="7" t="s">
        <v>50</v>
      </c>
      <c r="AF2006" s="7" t="s">
        <v>50</v>
      </c>
      <c r="AG2006" s="7" t="s">
        <v>50</v>
      </c>
      <c r="AH2006" s="7" t="s">
        <v>50</v>
      </c>
      <c r="AI2006" s="7" t="s">
        <v>50</v>
      </c>
      <c r="AJ2006" s="7" t="s">
        <v>50</v>
      </c>
      <c r="AK2006" s="7" t="s">
        <v>19300</v>
      </c>
      <c r="AL2006" s="7" t="s">
        <v>50</v>
      </c>
      <c r="AM2006" s="7" t="s">
        <v>19531</v>
      </c>
      <c r="AN2006" s="7" t="s">
        <v>66</v>
      </c>
      <c r="AO2006" s="7" t="s">
        <v>19532</v>
      </c>
      <c r="AP2006" s="22" t="s">
        <v>19533</v>
      </c>
      <c r="AQ2006" s="7" t="s">
        <v>50</v>
      </c>
      <c r="AR2006" s="7" t="s">
        <v>50</v>
      </c>
    </row>
    <row r="2007" spans="1:44" ht="15" thickBot="1">
      <c r="A2007" s="10" t="s">
        <v>19534</v>
      </c>
      <c r="B2007" s="11">
        <v>8659</v>
      </c>
      <c r="C2007" s="12">
        <v>35431</v>
      </c>
      <c r="D2007" s="13" t="s">
        <v>45</v>
      </c>
      <c r="E2007" s="13" t="s">
        <v>1939</v>
      </c>
      <c r="F2007" s="13" t="s">
        <v>70</v>
      </c>
      <c r="G2007" s="13" t="s">
        <v>145</v>
      </c>
      <c r="H2007" s="13" t="s">
        <v>19535</v>
      </c>
      <c r="I2007" s="13" t="s">
        <v>50</v>
      </c>
      <c r="J2007" s="12">
        <v>45505</v>
      </c>
      <c r="K2007" s="13" t="s">
        <v>116</v>
      </c>
      <c r="L2007" s="13" t="s">
        <v>52</v>
      </c>
      <c r="M2007" s="13" t="s">
        <v>8744</v>
      </c>
      <c r="N2007" s="13" t="s">
        <v>5274</v>
      </c>
      <c r="O2007" s="13" t="s">
        <v>19536</v>
      </c>
      <c r="P2007" s="11">
        <v>224515</v>
      </c>
      <c r="Q2007" s="13" t="s">
        <v>1116</v>
      </c>
      <c r="R2007" s="33" t="s">
        <v>19537</v>
      </c>
      <c r="S2007" s="33" t="s">
        <v>19538</v>
      </c>
      <c r="T2007" s="13" t="s">
        <v>19539</v>
      </c>
      <c r="U2007" s="13" t="s">
        <v>19540</v>
      </c>
      <c r="V2007" s="13" t="s">
        <v>50</v>
      </c>
      <c r="W2007" s="13" t="s">
        <v>50</v>
      </c>
      <c r="X2007" s="13" t="s">
        <v>50</v>
      </c>
      <c r="Y2007" s="13" t="s">
        <v>50</v>
      </c>
      <c r="Z2007" s="13">
        <v>1</v>
      </c>
      <c r="AA2007" s="13" t="s">
        <v>50</v>
      </c>
      <c r="AB2007" s="13" t="s">
        <v>50</v>
      </c>
      <c r="AC2007" s="13" t="s">
        <v>50</v>
      </c>
      <c r="AD2007" s="13" t="s">
        <v>50</v>
      </c>
      <c r="AE2007" s="13" t="s">
        <v>50</v>
      </c>
      <c r="AF2007" s="13" t="s">
        <v>50</v>
      </c>
      <c r="AG2007" s="13" t="s">
        <v>50</v>
      </c>
      <c r="AH2007" s="13" t="s">
        <v>50</v>
      </c>
      <c r="AI2007" s="13" t="s">
        <v>50</v>
      </c>
      <c r="AJ2007" s="13" t="s">
        <v>50</v>
      </c>
      <c r="AK2007" s="13" t="s">
        <v>19433</v>
      </c>
      <c r="AL2007" s="13" t="s">
        <v>50</v>
      </c>
      <c r="AM2007" s="13" t="s">
        <v>19541</v>
      </c>
      <c r="AN2007" s="13" t="s">
        <v>66</v>
      </c>
      <c r="AO2007" s="13" t="s">
        <v>19542</v>
      </c>
      <c r="AP2007" s="14" t="s">
        <v>19543</v>
      </c>
      <c r="AQ2007" s="13" t="s">
        <v>50</v>
      </c>
      <c r="AR2007" s="13" t="s">
        <v>50</v>
      </c>
    </row>
    <row r="2008" spans="1:44" ht="15" thickBot="1">
      <c r="A2008" s="4" t="s">
        <v>19544</v>
      </c>
      <c r="B2008" s="7" t="s">
        <v>50</v>
      </c>
      <c r="C2008" s="6">
        <v>45223</v>
      </c>
      <c r="D2008" s="7" t="s">
        <v>45</v>
      </c>
      <c r="E2008" s="7" t="s">
        <v>46</v>
      </c>
      <c r="F2008" s="7" t="s">
        <v>70</v>
      </c>
      <c r="G2008" s="27" t="s">
        <v>54945</v>
      </c>
      <c r="H2008" s="7" t="s">
        <v>50</v>
      </c>
      <c r="I2008" s="7" t="s">
        <v>50</v>
      </c>
      <c r="J2008" s="6">
        <v>45512</v>
      </c>
      <c r="K2008" s="7" t="s">
        <v>50</v>
      </c>
      <c r="L2008" s="7" t="s">
        <v>290</v>
      </c>
      <c r="M2008" s="7" t="s">
        <v>19545</v>
      </c>
      <c r="N2008" s="7" t="s">
        <v>133</v>
      </c>
      <c r="O2008" s="7" t="s">
        <v>19546</v>
      </c>
      <c r="P2008" s="5">
        <v>224576</v>
      </c>
      <c r="Q2008" s="7" t="s">
        <v>135</v>
      </c>
      <c r="R2008" s="34" t="s">
        <v>19547</v>
      </c>
      <c r="S2008" s="34" t="s">
        <v>19548</v>
      </c>
      <c r="T2008" s="7" t="s">
        <v>19549</v>
      </c>
      <c r="U2008" s="7" t="s">
        <v>50</v>
      </c>
      <c r="V2008" s="7" t="s">
        <v>50</v>
      </c>
      <c r="W2008" s="7" t="s">
        <v>50</v>
      </c>
      <c r="X2008" s="7" t="s">
        <v>50</v>
      </c>
      <c r="Y2008" s="7" t="s">
        <v>290</v>
      </c>
      <c r="Z2008" s="7">
        <v>1</v>
      </c>
      <c r="AA2008" s="7" t="s">
        <v>50</v>
      </c>
      <c r="AB2008" s="7" t="s">
        <v>50</v>
      </c>
      <c r="AC2008" s="7" t="s">
        <v>50</v>
      </c>
      <c r="AD2008" s="7" t="s">
        <v>290</v>
      </c>
      <c r="AE2008" s="7" t="s">
        <v>50</v>
      </c>
      <c r="AF2008" s="7" t="s">
        <v>50</v>
      </c>
      <c r="AG2008" s="7" t="s">
        <v>50</v>
      </c>
      <c r="AH2008" s="7" t="s">
        <v>50</v>
      </c>
      <c r="AI2008" s="7" t="s">
        <v>50</v>
      </c>
      <c r="AJ2008" s="7" t="s">
        <v>50</v>
      </c>
      <c r="AK2008" s="7" t="s">
        <v>50</v>
      </c>
      <c r="AL2008" s="7" t="s">
        <v>50</v>
      </c>
      <c r="AM2008" s="7" t="s">
        <v>19550</v>
      </c>
      <c r="AN2008" s="7" t="s">
        <v>253</v>
      </c>
      <c r="AO2008" s="7" t="s">
        <v>19551</v>
      </c>
      <c r="AP2008" s="22" t="s">
        <v>19552</v>
      </c>
      <c r="AQ2008" s="7" t="s">
        <v>50</v>
      </c>
      <c r="AR2008" s="7" t="s">
        <v>50</v>
      </c>
    </row>
    <row r="2009" spans="1:44" ht="15" thickBot="1">
      <c r="A2009" s="10" t="s">
        <v>19553</v>
      </c>
      <c r="B2009" s="13" t="s">
        <v>50</v>
      </c>
      <c r="C2009" s="12">
        <v>38353</v>
      </c>
      <c r="D2009" s="13" t="s">
        <v>45</v>
      </c>
      <c r="E2009" s="13" t="s">
        <v>46</v>
      </c>
      <c r="F2009" s="13" t="s">
        <v>70</v>
      </c>
      <c r="G2009" s="13" t="s">
        <v>87</v>
      </c>
      <c r="H2009" s="13" t="s">
        <v>50</v>
      </c>
      <c r="I2009" s="13" t="s">
        <v>50</v>
      </c>
      <c r="J2009" s="12">
        <v>45505</v>
      </c>
      <c r="K2009" s="13" t="s">
        <v>50</v>
      </c>
      <c r="L2009" s="13" t="s">
        <v>241</v>
      </c>
      <c r="M2009" s="13" t="s">
        <v>2610</v>
      </c>
      <c r="N2009" s="13" t="s">
        <v>4607</v>
      </c>
      <c r="O2009" s="13" t="s">
        <v>19554</v>
      </c>
      <c r="P2009" s="11">
        <v>224898</v>
      </c>
      <c r="Q2009" s="13" t="s">
        <v>245</v>
      </c>
      <c r="R2009" s="33" t="s">
        <v>19555</v>
      </c>
      <c r="S2009" s="30" t="s">
        <v>50</v>
      </c>
      <c r="T2009" s="13" t="s">
        <v>19556</v>
      </c>
      <c r="U2009" s="13" t="s">
        <v>19557</v>
      </c>
      <c r="V2009" s="13" t="s">
        <v>50</v>
      </c>
      <c r="W2009" s="13" t="s">
        <v>50</v>
      </c>
      <c r="X2009" s="13" t="s">
        <v>50</v>
      </c>
      <c r="Y2009" s="13" t="s">
        <v>154</v>
      </c>
      <c r="Z2009" s="13">
        <v>2</v>
      </c>
      <c r="AA2009" s="13" t="s">
        <v>50</v>
      </c>
      <c r="AB2009" s="13" t="s">
        <v>50</v>
      </c>
      <c r="AC2009" s="13" t="s">
        <v>50</v>
      </c>
      <c r="AD2009" s="13" t="s">
        <v>241</v>
      </c>
      <c r="AE2009" s="13" t="s">
        <v>50</v>
      </c>
      <c r="AF2009" s="13" t="s">
        <v>50</v>
      </c>
      <c r="AG2009" s="13" t="s">
        <v>50</v>
      </c>
      <c r="AH2009" s="13" t="s">
        <v>50</v>
      </c>
      <c r="AI2009" s="13" t="s">
        <v>50</v>
      </c>
      <c r="AJ2009" s="13" t="s">
        <v>50</v>
      </c>
      <c r="AK2009" s="13" t="s">
        <v>19558</v>
      </c>
      <c r="AL2009" s="13" t="s">
        <v>50</v>
      </c>
      <c r="AM2009" s="13" t="s">
        <v>50</v>
      </c>
      <c r="AN2009" s="13" t="s">
        <v>50</v>
      </c>
      <c r="AO2009" s="13" t="s">
        <v>50</v>
      </c>
      <c r="AP2009" s="13" t="s">
        <v>50</v>
      </c>
      <c r="AQ2009" s="13" t="s">
        <v>50</v>
      </c>
      <c r="AR2009" s="13" t="s">
        <v>1186</v>
      </c>
    </row>
    <row r="2010" spans="1:44" ht="15" thickBot="1">
      <c r="A2010" s="4" t="s">
        <v>19559</v>
      </c>
      <c r="B2010" s="7">
        <v>78</v>
      </c>
      <c r="C2010" s="6">
        <v>14977</v>
      </c>
      <c r="D2010" s="7" t="s">
        <v>45</v>
      </c>
      <c r="E2010" s="7" t="s">
        <v>1939</v>
      </c>
      <c r="F2010" s="7" t="s">
        <v>70</v>
      </c>
      <c r="G2010" s="26" t="s">
        <v>54946</v>
      </c>
      <c r="H2010" s="7" t="s">
        <v>1581</v>
      </c>
      <c r="I2010" s="7" t="s">
        <v>50</v>
      </c>
      <c r="J2010" s="6">
        <v>45509</v>
      </c>
      <c r="K2010" s="7" t="s">
        <v>50</v>
      </c>
      <c r="L2010" s="7" t="s">
        <v>52</v>
      </c>
      <c r="M2010" s="7" t="s">
        <v>19560</v>
      </c>
      <c r="N2010" s="7" t="s">
        <v>19561</v>
      </c>
      <c r="O2010" s="7" t="s">
        <v>19562</v>
      </c>
      <c r="P2010" s="5">
        <v>225405</v>
      </c>
      <c r="Q2010" s="7" t="s">
        <v>434</v>
      </c>
      <c r="R2010" s="34" t="s">
        <v>19563</v>
      </c>
      <c r="S2010" s="34" t="s">
        <v>19564</v>
      </c>
      <c r="T2010" s="7" t="s">
        <v>19565</v>
      </c>
      <c r="U2010" s="7" t="s">
        <v>19566</v>
      </c>
      <c r="V2010" s="7" t="s">
        <v>50</v>
      </c>
      <c r="W2010" s="7" t="s">
        <v>50</v>
      </c>
      <c r="X2010" s="7" t="s">
        <v>50</v>
      </c>
      <c r="Y2010" s="7" t="s">
        <v>50</v>
      </c>
      <c r="Z2010" s="7">
        <v>1</v>
      </c>
      <c r="AA2010" s="7" t="s">
        <v>50</v>
      </c>
      <c r="AB2010" s="7" t="s">
        <v>50</v>
      </c>
      <c r="AC2010" s="7" t="s">
        <v>50</v>
      </c>
      <c r="AD2010" s="7" t="s">
        <v>50</v>
      </c>
      <c r="AE2010" s="7" t="s">
        <v>50</v>
      </c>
      <c r="AF2010" s="7" t="s">
        <v>50</v>
      </c>
      <c r="AG2010" s="7" t="s">
        <v>50</v>
      </c>
      <c r="AH2010" s="7" t="s">
        <v>50</v>
      </c>
      <c r="AI2010" s="7" t="s">
        <v>50</v>
      </c>
      <c r="AJ2010" s="7" t="s">
        <v>50</v>
      </c>
      <c r="AK2010" s="7" t="s">
        <v>19300</v>
      </c>
      <c r="AL2010" s="7" t="s">
        <v>50</v>
      </c>
      <c r="AM2010" s="7" t="s">
        <v>19567</v>
      </c>
      <c r="AN2010" s="7" t="s">
        <v>5485</v>
      </c>
      <c r="AO2010" s="7" t="s">
        <v>19568</v>
      </c>
      <c r="AP2010" s="7" t="s">
        <v>50</v>
      </c>
      <c r="AQ2010" s="22" t="s">
        <v>19569</v>
      </c>
      <c r="AR2010" s="7" t="s">
        <v>50</v>
      </c>
    </row>
    <row r="2011" spans="1:44" ht="15" thickBot="1">
      <c r="A2011" s="10" t="s">
        <v>19570</v>
      </c>
      <c r="B2011" s="13" t="s">
        <v>50</v>
      </c>
      <c r="C2011" s="12">
        <v>45108</v>
      </c>
      <c r="D2011" s="13" t="s">
        <v>45</v>
      </c>
      <c r="E2011" s="13" t="s">
        <v>46</v>
      </c>
      <c r="F2011" s="13" t="s">
        <v>70</v>
      </c>
      <c r="G2011" s="13" t="s">
        <v>50</v>
      </c>
      <c r="H2011" s="13" t="s">
        <v>50</v>
      </c>
      <c r="I2011" s="13" t="s">
        <v>50</v>
      </c>
      <c r="J2011" s="12">
        <v>45510</v>
      </c>
      <c r="K2011" s="13" t="s">
        <v>50</v>
      </c>
      <c r="L2011" s="13" t="s">
        <v>467</v>
      </c>
      <c r="M2011" s="13" t="s">
        <v>19571</v>
      </c>
      <c r="N2011" s="13" t="s">
        <v>8446</v>
      </c>
      <c r="O2011" s="13" t="s">
        <v>19572</v>
      </c>
      <c r="P2011" s="11">
        <v>227576</v>
      </c>
      <c r="Q2011" s="13" t="s">
        <v>245</v>
      </c>
      <c r="R2011" s="30" t="s">
        <v>50</v>
      </c>
      <c r="S2011" s="30" t="s">
        <v>50</v>
      </c>
      <c r="T2011" s="13" t="s">
        <v>50</v>
      </c>
      <c r="U2011" s="13" t="s">
        <v>50</v>
      </c>
      <c r="V2011" s="13" t="s">
        <v>50</v>
      </c>
      <c r="W2011" s="13" t="s">
        <v>50</v>
      </c>
      <c r="X2011" s="13" t="s">
        <v>50</v>
      </c>
      <c r="Y2011" s="13" t="s">
        <v>467</v>
      </c>
      <c r="Z2011" s="13">
        <v>3</v>
      </c>
      <c r="AA2011" s="13" t="s">
        <v>50</v>
      </c>
      <c r="AB2011" s="13" t="s">
        <v>50</v>
      </c>
      <c r="AC2011" s="13" t="s">
        <v>50</v>
      </c>
      <c r="AD2011" s="13" t="s">
        <v>467</v>
      </c>
      <c r="AE2011" s="13" t="s">
        <v>50</v>
      </c>
      <c r="AF2011" s="13" t="s">
        <v>50</v>
      </c>
      <c r="AG2011" s="13" t="s">
        <v>50</v>
      </c>
      <c r="AH2011" s="13" t="s">
        <v>50</v>
      </c>
      <c r="AI2011" s="13" t="s">
        <v>50</v>
      </c>
      <c r="AJ2011" s="13" t="s">
        <v>50</v>
      </c>
      <c r="AK2011" s="13" t="s">
        <v>19573</v>
      </c>
      <c r="AL2011" s="13" t="s">
        <v>50</v>
      </c>
      <c r="AM2011" s="13" t="s">
        <v>50</v>
      </c>
      <c r="AN2011" s="13" t="s">
        <v>50</v>
      </c>
      <c r="AO2011" s="13" t="s">
        <v>50</v>
      </c>
      <c r="AP2011" s="13" t="s">
        <v>50</v>
      </c>
      <c r="AQ2011" s="13" t="s">
        <v>50</v>
      </c>
      <c r="AR2011" s="13" t="s">
        <v>1186</v>
      </c>
    </row>
    <row r="2012" spans="1:44" ht="15" thickBot="1">
      <c r="A2012" s="4" t="s">
        <v>19574</v>
      </c>
      <c r="B2012" s="7" t="s">
        <v>50</v>
      </c>
      <c r="C2012" s="7" t="s">
        <v>50</v>
      </c>
      <c r="D2012" s="7" t="s">
        <v>45</v>
      </c>
      <c r="E2012" s="7" t="s">
        <v>46</v>
      </c>
      <c r="F2012" s="7" t="s">
        <v>70</v>
      </c>
      <c r="G2012" s="7" t="s">
        <v>50</v>
      </c>
      <c r="H2012" s="7" t="s">
        <v>50</v>
      </c>
      <c r="I2012" s="7" t="s">
        <v>50</v>
      </c>
      <c r="J2012" s="6">
        <v>45510</v>
      </c>
      <c r="K2012" s="7" t="s">
        <v>50</v>
      </c>
      <c r="L2012" s="7" t="s">
        <v>178</v>
      </c>
      <c r="M2012" s="7" t="s">
        <v>19575</v>
      </c>
      <c r="N2012" s="7" t="s">
        <v>50</v>
      </c>
      <c r="O2012" s="7" t="s">
        <v>19576</v>
      </c>
      <c r="P2012" s="5">
        <v>227827</v>
      </c>
      <c r="Q2012" s="7" t="s">
        <v>50</v>
      </c>
      <c r="R2012" s="34" t="s">
        <v>19577</v>
      </c>
      <c r="S2012" s="31" t="s">
        <v>50</v>
      </c>
      <c r="T2012" s="7" t="s">
        <v>50</v>
      </c>
      <c r="U2012" s="7" t="s">
        <v>50</v>
      </c>
      <c r="V2012" s="7" t="s">
        <v>50</v>
      </c>
      <c r="W2012" s="7" t="s">
        <v>50</v>
      </c>
      <c r="X2012" s="7" t="s">
        <v>50</v>
      </c>
      <c r="Y2012" s="7" t="s">
        <v>50</v>
      </c>
      <c r="Z2012" s="7">
        <v>1</v>
      </c>
      <c r="AA2012" s="7" t="s">
        <v>50</v>
      </c>
      <c r="AB2012" s="7" t="s">
        <v>50</v>
      </c>
      <c r="AC2012" s="7" t="s">
        <v>50</v>
      </c>
      <c r="AD2012" s="7" t="s">
        <v>178</v>
      </c>
      <c r="AE2012" s="7" t="s">
        <v>50</v>
      </c>
      <c r="AF2012" s="7" t="s">
        <v>50</v>
      </c>
      <c r="AG2012" s="7" t="s">
        <v>50</v>
      </c>
      <c r="AH2012" s="7" t="s">
        <v>50</v>
      </c>
      <c r="AI2012" s="7" t="s">
        <v>50</v>
      </c>
      <c r="AJ2012" s="7" t="s">
        <v>50</v>
      </c>
      <c r="AK2012" s="7" t="s">
        <v>19578</v>
      </c>
      <c r="AL2012" s="7" t="s">
        <v>50</v>
      </c>
      <c r="AM2012" s="7" t="s">
        <v>19579</v>
      </c>
      <c r="AN2012" s="7" t="s">
        <v>66</v>
      </c>
      <c r="AO2012" s="7" t="s">
        <v>19580</v>
      </c>
      <c r="AP2012" s="22" t="s">
        <v>19581</v>
      </c>
      <c r="AQ2012" s="7" t="s">
        <v>50</v>
      </c>
      <c r="AR2012" s="7" t="s">
        <v>50</v>
      </c>
    </row>
    <row r="2013" spans="1:44" ht="15" thickBot="1">
      <c r="A2013" s="10" t="s">
        <v>19582</v>
      </c>
      <c r="B2013" s="13" t="s">
        <v>50</v>
      </c>
      <c r="C2013" s="13" t="s">
        <v>50</v>
      </c>
      <c r="D2013" s="13" t="s">
        <v>45</v>
      </c>
      <c r="E2013" s="13" t="s">
        <v>46</v>
      </c>
      <c r="F2013" s="13" t="s">
        <v>70</v>
      </c>
      <c r="G2013" s="13" t="s">
        <v>50</v>
      </c>
      <c r="H2013" s="13" t="s">
        <v>50</v>
      </c>
      <c r="I2013" s="13" t="s">
        <v>50</v>
      </c>
      <c r="J2013" s="12">
        <v>45513</v>
      </c>
      <c r="K2013" s="13" t="s">
        <v>50</v>
      </c>
      <c r="L2013" s="13" t="s">
        <v>467</v>
      </c>
      <c r="M2013" s="13" t="s">
        <v>19583</v>
      </c>
      <c r="N2013" s="13" t="s">
        <v>10407</v>
      </c>
      <c r="O2013" s="13" t="s">
        <v>19584</v>
      </c>
      <c r="P2013" s="11">
        <v>228849</v>
      </c>
      <c r="Q2013" s="13" t="s">
        <v>245</v>
      </c>
      <c r="R2013" s="33" t="s">
        <v>19585</v>
      </c>
      <c r="S2013" s="30" t="s">
        <v>50</v>
      </c>
      <c r="T2013" s="13" t="s">
        <v>19586</v>
      </c>
      <c r="U2013" s="13" t="s">
        <v>50</v>
      </c>
      <c r="V2013" s="13" t="s">
        <v>50</v>
      </c>
      <c r="W2013" s="13" t="s">
        <v>50</v>
      </c>
      <c r="X2013" s="13" t="s">
        <v>50</v>
      </c>
      <c r="Y2013" s="13" t="s">
        <v>467</v>
      </c>
      <c r="Z2013" s="13">
        <v>1</v>
      </c>
      <c r="AA2013" s="13" t="s">
        <v>50</v>
      </c>
      <c r="AB2013" s="13" t="s">
        <v>50</v>
      </c>
      <c r="AC2013" s="13" t="s">
        <v>50</v>
      </c>
      <c r="AD2013" s="13" t="s">
        <v>467</v>
      </c>
      <c r="AE2013" s="13" t="s">
        <v>50</v>
      </c>
      <c r="AF2013" s="13" t="s">
        <v>50</v>
      </c>
      <c r="AG2013" s="13" t="s">
        <v>50</v>
      </c>
      <c r="AH2013" s="13" t="s">
        <v>50</v>
      </c>
      <c r="AI2013" s="13" t="s">
        <v>50</v>
      </c>
      <c r="AJ2013" s="13" t="s">
        <v>50</v>
      </c>
      <c r="AK2013" s="13" t="s">
        <v>19587</v>
      </c>
      <c r="AL2013" s="13" t="s">
        <v>50</v>
      </c>
      <c r="AM2013" s="13" t="s">
        <v>50</v>
      </c>
      <c r="AN2013" s="13" t="s">
        <v>50</v>
      </c>
      <c r="AO2013" s="13" t="s">
        <v>50</v>
      </c>
      <c r="AP2013" s="13" t="s">
        <v>50</v>
      </c>
      <c r="AQ2013" s="13" t="s">
        <v>50</v>
      </c>
      <c r="AR2013" s="13" t="s">
        <v>1186</v>
      </c>
    </row>
    <row r="2014" spans="1:44" ht="15" thickBot="1">
      <c r="A2014" s="4" t="s">
        <v>19588</v>
      </c>
      <c r="B2014" s="7" t="s">
        <v>50</v>
      </c>
      <c r="C2014" s="6">
        <v>39814</v>
      </c>
      <c r="D2014" s="7" t="s">
        <v>45</v>
      </c>
      <c r="E2014" s="7" t="s">
        <v>46</v>
      </c>
      <c r="F2014" s="7" t="s">
        <v>70</v>
      </c>
      <c r="G2014" s="26" t="s">
        <v>54946</v>
      </c>
      <c r="H2014" s="7" t="s">
        <v>2704</v>
      </c>
      <c r="I2014" s="7" t="s">
        <v>50</v>
      </c>
      <c r="J2014" s="6">
        <v>45505</v>
      </c>
      <c r="K2014" s="7" t="s">
        <v>116</v>
      </c>
      <c r="L2014" s="7" t="s">
        <v>52</v>
      </c>
      <c r="M2014" s="7" t="s">
        <v>19589</v>
      </c>
      <c r="N2014" s="7" t="s">
        <v>1022</v>
      </c>
      <c r="O2014" s="7" t="s">
        <v>19590</v>
      </c>
      <c r="P2014" s="5">
        <v>229011</v>
      </c>
      <c r="Q2014" s="7" t="s">
        <v>1024</v>
      </c>
      <c r="R2014" s="34" t="s">
        <v>19591</v>
      </c>
      <c r="S2014" s="34" t="s">
        <v>19592</v>
      </c>
      <c r="T2014" s="7" t="s">
        <v>19593</v>
      </c>
      <c r="U2014" s="7" t="s">
        <v>19594</v>
      </c>
      <c r="V2014" s="7" t="s">
        <v>50</v>
      </c>
      <c r="W2014" s="7" t="s">
        <v>50</v>
      </c>
      <c r="X2014" s="7" t="s">
        <v>50</v>
      </c>
      <c r="Y2014" s="7" t="s">
        <v>50</v>
      </c>
      <c r="Z2014" s="7">
        <v>1</v>
      </c>
      <c r="AA2014" s="7" t="s">
        <v>50</v>
      </c>
      <c r="AB2014" s="7" t="s">
        <v>50</v>
      </c>
      <c r="AC2014" s="7" t="s">
        <v>50</v>
      </c>
      <c r="AD2014" s="7" t="s">
        <v>50</v>
      </c>
      <c r="AE2014" s="7" t="s">
        <v>50</v>
      </c>
      <c r="AF2014" s="7" t="s">
        <v>50</v>
      </c>
      <c r="AG2014" s="7" t="s">
        <v>50</v>
      </c>
      <c r="AH2014" s="7" t="s">
        <v>50</v>
      </c>
      <c r="AI2014" s="7" t="s">
        <v>50</v>
      </c>
      <c r="AJ2014" s="7" t="s">
        <v>50</v>
      </c>
      <c r="AK2014" s="7" t="s">
        <v>19433</v>
      </c>
      <c r="AL2014" s="7" t="s">
        <v>50</v>
      </c>
      <c r="AM2014" s="7" t="s">
        <v>19595</v>
      </c>
      <c r="AN2014" s="7" t="s">
        <v>66</v>
      </c>
      <c r="AO2014" s="7" t="s">
        <v>19596</v>
      </c>
      <c r="AP2014" s="8" t="s">
        <v>19597</v>
      </c>
      <c r="AQ2014" s="7" t="s">
        <v>50</v>
      </c>
      <c r="AR2014" s="7" t="s">
        <v>50</v>
      </c>
    </row>
    <row r="2015" spans="1:44" ht="15" thickBot="1">
      <c r="A2015" s="10" t="s">
        <v>19598</v>
      </c>
      <c r="B2015" s="13">
        <v>73</v>
      </c>
      <c r="C2015" s="12">
        <v>37622</v>
      </c>
      <c r="D2015" s="13" t="s">
        <v>45</v>
      </c>
      <c r="E2015" s="13" t="s">
        <v>46</v>
      </c>
      <c r="F2015" s="13" t="s">
        <v>70</v>
      </c>
      <c r="G2015" s="27" t="s">
        <v>54945</v>
      </c>
      <c r="H2015" s="13" t="s">
        <v>50</v>
      </c>
      <c r="I2015" s="13" t="s">
        <v>50</v>
      </c>
      <c r="J2015" s="12">
        <v>45509</v>
      </c>
      <c r="K2015" s="13" t="s">
        <v>50</v>
      </c>
      <c r="L2015" s="13" t="s">
        <v>178</v>
      </c>
      <c r="M2015" s="13" t="s">
        <v>19599</v>
      </c>
      <c r="N2015" s="13" t="s">
        <v>1266</v>
      </c>
      <c r="O2015" s="13" t="s">
        <v>19600</v>
      </c>
      <c r="P2015" s="11">
        <v>229446</v>
      </c>
      <c r="Q2015" s="13" t="s">
        <v>245</v>
      </c>
      <c r="R2015" s="33" t="s">
        <v>19601</v>
      </c>
      <c r="S2015" s="30" t="s">
        <v>50</v>
      </c>
      <c r="T2015" s="13" t="s">
        <v>50</v>
      </c>
      <c r="U2015" s="13" t="s">
        <v>19602</v>
      </c>
      <c r="V2015" s="13" t="s">
        <v>50</v>
      </c>
      <c r="W2015" s="13" t="s">
        <v>50</v>
      </c>
      <c r="X2015" s="13" t="s">
        <v>50</v>
      </c>
      <c r="Y2015" s="13" t="s">
        <v>50</v>
      </c>
      <c r="Z2015" s="13">
        <v>1</v>
      </c>
      <c r="AA2015" s="13" t="s">
        <v>50</v>
      </c>
      <c r="AB2015" s="13" t="s">
        <v>50</v>
      </c>
      <c r="AC2015" s="13" t="s">
        <v>50</v>
      </c>
      <c r="AD2015" s="13" t="s">
        <v>178</v>
      </c>
      <c r="AE2015" s="13" t="s">
        <v>50</v>
      </c>
      <c r="AF2015" s="13" t="s">
        <v>50</v>
      </c>
      <c r="AG2015" s="13" t="s">
        <v>50</v>
      </c>
      <c r="AH2015" s="13" t="s">
        <v>50</v>
      </c>
      <c r="AI2015" s="13" t="s">
        <v>50</v>
      </c>
      <c r="AJ2015" s="13" t="s">
        <v>50</v>
      </c>
      <c r="AK2015" s="13" t="s">
        <v>19603</v>
      </c>
      <c r="AL2015" s="13" t="s">
        <v>50</v>
      </c>
      <c r="AM2015" s="13" t="s">
        <v>19604</v>
      </c>
      <c r="AN2015" s="13" t="s">
        <v>4322</v>
      </c>
      <c r="AO2015" s="13" t="s">
        <v>50</v>
      </c>
      <c r="AP2015" s="13" t="s">
        <v>50</v>
      </c>
      <c r="AQ2015" s="21" t="s">
        <v>19605</v>
      </c>
      <c r="AR2015" s="13" t="s">
        <v>255</v>
      </c>
    </row>
    <row r="2016" spans="1:44" ht="15" thickBot="1">
      <c r="A2016" s="4" t="s">
        <v>19606</v>
      </c>
      <c r="B2016" s="5">
        <v>1561</v>
      </c>
      <c r="C2016" s="6">
        <v>41275</v>
      </c>
      <c r="D2016" s="7" t="s">
        <v>45</v>
      </c>
      <c r="E2016" s="7" t="s">
        <v>1939</v>
      </c>
      <c r="F2016" s="7" t="s">
        <v>70</v>
      </c>
      <c r="G2016" s="26" t="s">
        <v>54946</v>
      </c>
      <c r="H2016" s="7" t="s">
        <v>240</v>
      </c>
      <c r="I2016" s="7" t="s">
        <v>50</v>
      </c>
      <c r="J2016" s="6">
        <v>45509</v>
      </c>
      <c r="K2016" s="7" t="s">
        <v>50</v>
      </c>
      <c r="L2016" s="7" t="s">
        <v>52</v>
      </c>
      <c r="M2016" s="7" t="s">
        <v>19607</v>
      </c>
      <c r="N2016" s="7" t="s">
        <v>216</v>
      </c>
      <c r="O2016" s="7" t="s">
        <v>19608</v>
      </c>
      <c r="P2016" s="5">
        <v>231087</v>
      </c>
      <c r="Q2016" s="7" t="s">
        <v>218</v>
      </c>
      <c r="R2016" s="34" t="s">
        <v>19609</v>
      </c>
      <c r="S2016" s="34" t="s">
        <v>19610</v>
      </c>
      <c r="T2016" s="7" t="s">
        <v>19611</v>
      </c>
      <c r="U2016" s="7" t="s">
        <v>19612</v>
      </c>
      <c r="V2016" s="7" t="s">
        <v>50</v>
      </c>
      <c r="W2016" s="7" t="s">
        <v>50</v>
      </c>
      <c r="X2016" s="7" t="s">
        <v>50</v>
      </c>
      <c r="Y2016" s="7" t="s">
        <v>50</v>
      </c>
      <c r="Z2016" s="7">
        <v>1</v>
      </c>
      <c r="AA2016" s="7" t="s">
        <v>50</v>
      </c>
      <c r="AB2016" s="7" t="s">
        <v>50</v>
      </c>
      <c r="AC2016" s="7" t="s">
        <v>50</v>
      </c>
      <c r="AD2016" s="7" t="s">
        <v>50</v>
      </c>
      <c r="AE2016" s="7" t="s">
        <v>50</v>
      </c>
      <c r="AF2016" s="7" t="s">
        <v>50</v>
      </c>
      <c r="AG2016" s="7" t="s">
        <v>50</v>
      </c>
      <c r="AH2016" s="7" t="s">
        <v>50</v>
      </c>
      <c r="AI2016" s="7" t="s">
        <v>50</v>
      </c>
      <c r="AJ2016" s="7" t="s">
        <v>50</v>
      </c>
      <c r="AK2016" s="7" t="s">
        <v>19300</v>
      </c>
      <c r="AL2016" s="7" t="s">
        <v>50</v>
      </c>
      <c r="AM2016" s="7" t="s">
        <v>19613</v>
      </c>
      <c r="AN2016" s="7" t="s">
        <v>253</v>
      </c>
      <c r="AO2016" s="7" t="s">
        <v>19614</v>
      </c>
      <c r="AP2016" s="22" t="s">
        <v>19615</v>
      </c>
      <c r="AQ2016" s="7" t="s">
        <v>50</v>
      </c>
      <c r="AR2016" s="7" t="s">
        <v>50</v>
      </c>
    </row>
    <row r="2017" spans="1:44" ht="15" thickBot="1">
      <c r="A2017" s="10" t="s">
        <v>19616</v>
      </c>
      <c r="B2017" s="13" t="s">
        <v>50</v>
      </c>
      <c r="C2017" s="12">
        <v>25569</v>
      </c>
      <c r="D2017" s="13" t="s">
        <v>45</v>
      </c>
      <c r="E2017" s="13" t="s">
        <v>1939</v>
      </c>
      <c r="F2017" s="13" t="s">
        <v>70</v>
      </c>
      <c r="G2017" s="27" t="s">
        <v>54945</v>
      </c>
      <c r="H2017" s="13" t="s">
        <v>50</v>
      </c>
      <c r="I2017" s="13" t="s">
        <v>50</v>
      </c>
      <c r="J2017" s="12">
        <v>45505</v>
      </c>
      <c r="K2017" s="13" t="s">
        <v>50</v>
      </c>
      <c r="L2017" s="13" t="s">
        <v>52</v>
      </c>
      <c r="M2017" s="13" t="s">
        <v>50</v>
      </c>
      <c r="N2017" s="13" t="s">
        <v>18529</v>
      </c>
      <c r="O2017" s="13" t="s">
        <v>19617</v>
      </c>
      <c r="P2017" s="11">
        <v>232156</v>
      </c>
      <c r="Q2017" s="13" t="s">
        <v>1024</v>
      </c>
      <c r="R2017" s="33" t="s">
        <v>19618</v>
      </c>
      <c r="S2017" s="33" t="s">
        <v>19619</v>
      </c>
      <c r="T2017" s="13" t="s">
        <v>50</v>
      </c>
      <c r="U2017" s="13" t="s">
        <v>19620</v>
      </c>
      <c r="V2017" s="13">
        <v>2500</v>
      </c>
      <c r="W2017" s="13" t="s">
        <v>60</v>
      </c>
      <c r="X2017" s="13">
        <v>2500</v>
      </c>
      <c r="Y2017" s="13" t="s">
        <v>50</v>
      </c>
      <c r="Z2017" s="13">
        <v>1</v>
      </c>
      <c r="AA2017" s="13" t="s">
        <v>50</v>
      </c>
      <c r="AB2017" s="13" t="s">
        <v>50</v>
      </c>
      <c r="AC2017" s="13" t="s">
        <v>50</v>
      </c>
      <c r="AD2017" s="13" t="s">
        <v>50</v>
      </c>
      <c r="AE2017" s="13" t="s">
        <v>50</v>
      </c>
      <c r="AF2017" s="13" t="s">
        <v>50</v>
      </c>
      <c r="AG2017" s="13" t="s">
        <v>50</v>
      </c>
      <c r="AH2017" s="13">
        <v>2500</v>
      </c>
      <c r="AI2017" s="13" t="s">
        <v>60</v>
      </c>
      <c r="AJ2017" s="13">
        <v>2500</v>
      </c>
      <c r="AK2017" s="13" t="s">
        <v>18166</v>
      </c>
      <c r="AL2017" s="13" t="s">
        <v>50</v>
      </c>
      <c r="AM2017" s="13" t="s">
        <v>19621</v>
      </c>
      <c r="AN2017" s="13" t="s">
        <v>5485</v>
      </c>
      <c r="AO2017" s="13" t="s">
        <v>19622</v>
      </c>
      <c r="AP2017" s="21" t="s">
        <v>19623</v>
      </c>
      <c r="AQ2017" s="13" t="s">
        <v>50</v>
      </c>
      <c r="AR2017" s="13" t="s">
        <v>50</v>
      </c>
    </row>
    <row r="2018" spans="1:44" ht="15" thickBot="1">
      <c r="A2018" s="4" t="s">
        <v>19624</v>
      </c>
      <c r="B2018" s="7" t="s">
        <v>50</v>
      </c>
      <c r="C2018" s="6">
        <v>45352</v>
      </c>
      <c r="D2018" s="7" t="s">
        <v>45</v>
      </c>
      <c r="E2018" s="7" t="s">
        <v>46</v>
      </c>
      <c r="F2018" s="7" t="s">
        <v>70</v>
      </c>
      <c r="G2018" s="26" t="s">
        <v>54946</v>
      </c>
      <c r="H2018" s="7" t="s">
        <v>50</v>
      </c>
      <c r="I2018" s="7" t="s">
        <v>50</v>
      </c>
      <c r="J2018" s="6">
        <v>45510</v>
      </c>
      <c r="K2018" s="7" t="s">
        <v>50</v>
      </c>
      <c r="L2018" s="7" t="s">
        <v>467</v>
      </c>
      <c r="M2018" s="7" t="s">
        <v>19625</v>
      </c>
      <c r="N2018" s="7" t="s">
        <v>3909</v>
      </c>
      <c r="O2018" s="7" t="s">
        <v>19626</v>
      </c>
      <c r="P2018" s="5">
        <v>232927</v>
      </c>
      <c r="Q2018" s="7" t="s">
        <v>245</v>
      </c>
      <c r="R2018" s="31" t="s">
        <v>50</v>
      </c>
      <c r="S2018" s="31" t="s">
        <v>50</v>
      </c>
      <c r="T2018" s="7" t="s">
        <v>50</v>
      </c>
      <c r="U2018" s="7" t="s">
        <v>50</v>
      </c>
      <c r="V2018" s="7" t="s">
        <v>50</v>
      </c>
      <c r="W2018" s="7" t="s">
        <v>50</v>
      </c>
      <c r="X2018" s="7" t="s">
        <v>50</v>
      </c>
      <c r="Y2018" s="7" t="s">
        <v>467</v>
      </c>
      <c r="Z2018" s="7">
        <v>1</v>
      </c>
      <c r="AA2018" s="7" t="s">
        <v>50</v>
      </c>
      <c r="AB2018" s="7" t="s">
        <v>50</v>
      </c>
      <c r="AC2018" s="7" t="s">
        <v>50</v>
      </c>
      <c r="AD2018" s="7" t="s">
        <v>467</v>
      </c>
      <c r="AE2018" s="7" t="s">
        <v>50</v>
      </c>
      <c r="AF2018" s="7" t="s">
        <v>50</v>
      </c>
      <c r="AG2018" s="7" t="s">
        <v>50</v>
      </c>
      <c r="AH2018" s="7" t="s">
        <v>50</v>
      </c>
      <c r="AI2018" s="7" t="s">
        <v>50</v>
      </c>
      <c r="AJ2018" s="7" t="s">
        <v>50</v>
      </c>
      <c r="AK2018" s="7" t="s">
        <v>50</v>
      </c>
      <c r="AL2018" s="7" t="s">
        <v>50</v>
      </c>
      <c r="AM2018" s="7" t="s">
        <v>19627</v>
      </c>
      <c r="AN2018" s="7" t="s">
        <v>993</v>
      </c>
      <c r="AO2018" s="7" t="s">
        <v>50</v>
      </c>
      <c r="AP2018" s="7" t="s">
        <v>50</v>
      </c>
      <c r="AQ2018" s="22" t="s">
        <v>19628</v>
      </c>
      <c r="AR2018" s="7" t="s">
        <v>255</v>
      </c>
    </row>
    <row r="2019" spans="1:44" ht="15" thickBot="1">
      <c r="A2019" s="10" t="s">
        <v>19629</v>
      </c>
      <c r="B2019" s="13" t="s">
        <v>50</v>
      </c>
      <c r="C2019" s="12">
        <v>43831</v>
      </c>
      <c r="D2019" s="13" t="s">
        <v>45</v>
      </c>
      <c r="E2019" s="13" t="s">
        <v>46</v>
      </c>
      <c r="F2019" s="13" t="s">
        <v>70</v>
      </c>
      <c r="G2019" s="13" t="s">
        <v>50</v>
      </c>
      <c r="H2019" s="13" t="s">
        <v>50</v>
      </c>
      <c r="I2019" s="13" t="s">
        <v>50</v>
      </c>
      <c r="J2019" s="12">
        <v>45510</v>
      </c>
      <c r="K2019" s="13" t="s">
        <v>50</v>
      </c>
      <c r="L2019" s="13" t="s">
        <v>467</v>
      </c>
      <c r="M2019" s="13" t="s">
        <v>19630</v>
      </c>
      <c r="N2019" s="13" t="s">
        <v>19631</v>
      </c>
      <c r="O2019" s="13" t="s">
        <v>19632</v>
      </c>
      <c r="P2019" s="11">
        <v>233704</v>
      </c>
      <c r="Q2019" s="13" t="s">
        <v>245</v>
      </c>
      <c r="R2019" s="33" t="s">
        <v>19633</v>
      </c>
      <c r="S2019" s="30" t="s">
        <v>50</v>
      </c>
      <c r="T2019" s="13" t="s">
        <v>19634</v>
      </c>
      <c r="U2019" s="13" t="s">
        <v>50</v>
      </c>
      <c r="V2019" s="13" t="s">
        <v>50</v>
      </c>
      <c r="W2019" s="13" t="s">
        <v>50</v>
      </c>
      <c r="X2019" s="13" t="s">
        <v>50</v>
      </c>
      <c r="Y2019" s="13" t="s">
        <v>467</v>
      </c>
      <c r="Z2019" s="13">
        <v>1</v>
      </c>
      <c r="AA2019" s="13" t="s">
        <v>50</v>
      </c>
      <c r="AB2019" s="13" t="s">
        <v>50</v>
      </c>
      <c r="AC2019" s="13" t="s">
        <v>50</v>
      </c>
      <c r="AD2019" s="13" t="s">
        <v>467</v>
      </c>
      <c r="AE2019" s="13" t="s">
        <v>50</v>
      </c>
      <c r="AF2019" s="13" t="s">
        <v>50</v>
      </c>
      <c r="AG2019" s="13" t="s">
        <v>50</v>
      </c>
      <c r="AH2019" s="13" t="s">
        <v>50</v>
      </c>
      <c r="AI2019" s="13" t="s">
        <v>50</v>
      </c>
      <c r="AJ2019" s="13" t="s">
        <v>50</v>
      </c>
      <c r="AK2019" s="13" t="s">
        <v>50</v>
      </c>
      <c r="AL2019" s="13" t="s">
        <v>50</v>
      </c>
      <c r="AM2019" s="13" t="s">
        <v>19635</v>
      </c>
      <c r="AN2019" s="13" t="s">
        <v>66</v>
      </c>
      <c r="AO2019" s="13" t="s">
        <v>19636</v>
      </c>
      <c r="AP2019" s="13" t="s">
        <v>50</v>
      </c>
      <c r="AQ2019" s="21" t="s">
        <v>19637</v>
      </c>
      <c r="AR2019" s="13" t="s">
        <v>50</v>
      </c>
    </row>
    <row r="2020" spans="1:44" ht="15" thickBot="1">
      <c r="A2020" s="4" t="s">
        <v>19638</v>
      </c>
      <c r="B2020" s="5">
        <v>7344</v>
      </c>
      <c r="C2020" s="6">
        <v>37257</v>
      </c>
      <c r="D2020" s="7" t="s">
        <v>45</v>
      </c>
      <c r="E2020" s="7" t="s">
        <v>1939</v>
      </c>
      <c r="F2020" s="7" t="s">
        <v>70</v>
      </c>
      <c r="G2020" s="26" t="s">
        <v>54946</v>
      </c>
      <c r="H2020" s="7" t="s">
        <v>19639</v>
      </c>
      <c r="I2020" s="7" t="s">
        <v>50</v>
      </c>
      <c r="J2020" s="6">
        <v>45509</v>
      </c>
      <c r="K2020" s="7" t="s">
        <v>116</v>
      </c>
      <c r="L2020" s="7" t="s">
        <v>52</v>
      </c>
      <c r="M2020" s="7" t="s">
        <v>7337</v>
      </c>
      <c r="N2020" s="7" t="s">
        <v>5274</v>
      </c>
      <c r="O2020" s="7" t="s">
        <v>19640</v>
      </c>
      <c r="P2020" s="5">
        <v>236030</v>
      </c>
      <c r="Q2020" s="7" t="s">
        <v>1116</v>
      </c>
      <c r="R2020" s="34" t="s">
        <v>19641</v>
      </c>
      <c r="S2020" s="34" t="s">
        <v>19642</v>
      </c>
      <c r="T2020" s="7" t="s">
        <v>19643</v>
      </c>
      <c r="U2020" s="7" t="s">
        <v>19644</v>
      </c>
      <c r="V2020" s="7" t="s">
        <v>50</v>
      </c>
      <c r="W2020" s="7" t="s">
        <v>50</v>
      </c>
      <c r="X2020" s="7" t="s">
        <v>50</v>
      </c>
      <c r="Y2020" s="7" t="s">
        <v>50</v>
      </c>
      <c r="Z2020" s="7">
        <v>1</v>
      </c>
      <c r="AA2020" s="7" t="s">
        <v>50</v>
      </c>
      <c r="AB2020" s="7" t="s">
        <v>50</v>
      </c>
      <c r="AC2020" s="7" t="s">
        <v>50</v>
      </c>
      <c r="AD2020" s="7" t="s">
        <v>50</v>
      </c>
      <c r="AE2020" s="7" t="s">
        <v>50</v>
      </c>
      <c r="AF2020" s="7" t="s">
        <v>50</v>
      </c>
      <c r="AG2020" s="7" t="s">
        <v>50</v>
      </c>
      <c r="AH2020" s="7" t="s">
        <v>50</v>
      </c>
      <c r="AI2020" s="7" t="s">
        <v>50</v>
      </c>
      <c r="AJ2020" s="7" t="s">
        <v>50</v>
      </c>
      <c r="AK2020" s="7" t="s">
        <v>19300</v>
      </c>
      <c r="AL2020" s="7" t="s">
        <v>50</v>
      </c>
      <c r="AM2020" s="7" t="s">
        <v>19645</v>
      </c>
      <c r="AN2020" s="7" t="s">
        <v>19646</v>
      </c>
      <c r="AO2020" s="7" t="s">
        <v>19647</v>
      </c>
      <c r="AP2020" s="22" t="s">
        <v>19648</v>
      </c>
      <c r="AQ2020" s="7" t="s">
        <v>50</v>
      </c>
      <c r="AR2020" s="7" t="s">
        <v>50</v>
      </c>
    </row>
    <row r="2021" spans="1:44" ht="15" thickBot="1">
      <c r="A2021" s="10" t="s">
        <v>19649</v>
      </c>
      <c r="B2021" s="13" t="s">
        <v>50</v>
      </c>
      <c r="C2021" s="12">
        <v>25569</v>
      </c>
      <c r="D2021" s="13" t="s">
        <v>45</v>
      </c>
      <c r="E2021" s="13" t="s">
        <v>46</v>
      </c>
      <c r="F2021" s="13" t="s">
        <v>70</v>
      </c>
      <c r="G2021" s="13" t="s">
        <v>87</v>
      </c>
      <c r="H2021" s="13" t="s">
        <v>19650</v>
      </c>
      <c r="I2021" s="13" t="s">
        <v>50</v>
      </c>
      <c r="J2021" s="12">
        <v>45509</v>
      </c>
      <c r="K2021" s="13" t="s">
        <v>50</v>
      </c>
      <c r="L2021" s="13" t="s">
        <v>52</v>
      </c>
      <c r="M2021" s="13" t="s">
        <v>19651</v>
      </c>
      <c r="N2021" s="13" t="s">
        <v>4691</v>
      </c>
      <c r="O2021" s="13" t="s">
        <v>19652</v>
      </c>
      <c r="P2021" s="11">
        <v>237350</v>
      </c>
      <c r="Q2021" s="13" t="s">
        <v>683</v>
      </c>
      <c r="R2021" s="33" t="s">
        <v>19653</v>
      </c>
      <c r="S2021" s="33" t="s">
        <v>19654</v>
      </c>
      <c r="T2021" s="13" t="s">
        <v>19655</v>
      </c>
      <c r="U2021" s="13" t="s">
        <v>19656</v>
      </c>
      <c r="V2021" s="13" t="s">
        <v>50</v>
      </c>
      <c r="W2021" s="13" t="s">
        <v>50</v>
      </c>
      <c r="X2021" s="13" t="s">
        <v>50</v>
      </c>
      <c r="Y2021" s="13" t="s">
        <v>50</v>
      </c>
      <c r="Z2021" s="13">
        <v>1</v>
      </c>
      <c r="AA2021" s="13" t="s">
        <v>50</v>
      </c>
      <c r="AB2021" s="13" t="s">
        <v>50</v>
      </c>
      <c r="AC2021" s="13" t="s">
        <v>50</v>
      </c>
      <c r="AD2021" s="13" t="s">
        <v>50</v>
      </c>
      <c r="AE2021" s="13" t="s">
        <v>50</v>
      </c>
      <c r="AF2021" s="13" t="s">
        <v>50</v>
      </c>
      <c r="AG2021" s="13" t="s">
        <v>50</v>
      </c>
      <c r="AH2021" s="13" t="s">
        <v>50</v>
      </c>
      <c r="AI2021" s="13" t="s">
        <v>50</v>
      </c>
      <c r="AJ2021" s="13" t="s">
        <v>50</v>
      </c>
      <c r="AK2021" s="13" t="s">
        <v>19300</v>
      </c>
      <c r="AL2021" s="13" t="s">
        <v>50</v>
      </c>
      <c r="AM2021" s="13" t="s">
        <v>19657</v>
      </c>
      <c r="AN2021" s="13" t="s">
        <v>738</v>
      </c>
      <c r="AO2021" s="13" t="s">
        <v>19658</v>
      </c>
      <c r="AP2021" s="13" t="s">
        <v>50</v>
      </c>
      <c r="AQ2021" s="21" t="s">
        <v>19659</v>
      </c>
      <c r="AR2021" s="13" t="s">
        <v>50</v>
      </c>
    </row>
    <row r="2022" spans="1:44" ht="15" thickBot="1">
      <c r="A2022" s="4" t="s">
        <v>19660</v>
      </c>
      <c r="B2022" s="5">
        <v>1049</v>
      </c>
      <c r="C2022" s="7" t="s">
        <v>19661</v>
      </c>
      <c r="D2022" s="7" t="s">
        <v>45</v>
      </c>
      <c r="E2022" s="7" t="s">
        <v>1939</v>
      </c>
      <c r="F2022" s="7" t="s">
        <v>70</v>
      </c>
      <c r="G2022" s="26" t="s">
        <v>54946</v>
      </c>
      <c r="H2022" s="7" t="s">
        <v>2619</v>
      </c>
      <c r="I2022" s="7" t="s">
        <v>50</v>
      </c>
      <c r="J2022" s="6">
        <v>45509</v>
      </c>
      <c r="K2022" s="7" t="s">
        <v>116</v>
      </c>
      <c r="L2022" s="7" t="s">
        <v>52</v>
      </c>
      <c r="M2022" s="7" t="s">
        <v>19662</v>
      </c>
      <c r="N2022" s="7" t="s">
        <v>432</v>
      </c>
      <c r="O2022" s="7" t="s">
        <v>19663</v>
      </c>
      <c r="P2022" s="5">
        <v>239971</v>
      </c>
      <c r="Q2022" s="7" t="s">
        <v>434</v>
      </c>
      <c r="R2022" s="34" t="s">
        <v>19664</v>
      </c>
      <c r="S2022" s="34" t="s">
        <v>19665</v>
      </c>
      <c r="T2022" s="7" t="s">
        <v>19666</v>
      </c>
      <c r="U2022" s="7" t="s">
        <v>19667</v>
      </c>
      <c r="V2022" s="7" t="s">
        <v>50</v>
      </c>
      <c r="W2022" s="7" t="s">
        <v>50</v>
      </c>
      <c r="X2022" s="7" t="s">
        <v>50</v>
      </c>
      <c r="Y2022" s="7" t="s">
        <v>50</v>
      </c>
      <c r="Z2022" s="7">
        <v>1</v>
      </c>
      <c r="AA2022" s="7" t="s">
        <v>50</v>
      </c>
      <c r="AB2022" s="7" t="s">
        <v>50</v>
      </c>
      <c r="AC2022" s="7" t="s">
        <v>50</v>
      </c>
      <c r="AD2022" s="7" t="s">
        <v>50</v>
      </c>
      <c r="AE2022" s="7" t="s">
        <v>50</v>
      </c>
      <c r="AF2022" s="7" t="s">
        <v>50</v>
      </c>
      <c r="AG2022" s="7" t="s">
        <v>50</v>
      </c>
      <c r="AH2022" s="7" t="s">
        <v>50</v>
      </c>
      <c r="AI2022" s="7" t="s">
        <v>50</v>
      </c>
      <c r="AJ2022" s="7" t="s">
        <v>50</v>
      </c>
      <c r="AK2022" s="7" t="s">
        <v>19140</v>
      </c>
      <c r="AL2022" s="7" t="s">
        <v>50</v>
      </c>
      <c r="AM2022" s="7" t="s">
        <v>19668</v>
      </c>
      <c r="AN2022" s="7" t="s">
        <v>738</v>
      </c>
      <c r="AO2022" s="7" t="s">
        <v>19669</v>
      </c>
      <c r="AP2022" s="7" t="s">
        <v>50</v>
      </c>
      <c r="AQ2022" s="22" t="s">
        <v>19670</v>
      </c>
      <c r="AR2022" s="7" t="s">
        <v>50</v>
      </c>
    </row>
    <row r="2023" spans="1:44" ht="15" thickBot="1">
      <c r="A2023" s="10" t="s">
        <v>19671</v>
      </c>
      <c r="B2023" s="13" t="s">
        <v>50</v>
      </c>
      <c r="C2023" s="12">
        <v>45474</v>
      </c>
      <c r="D2023" s="13" t="s">
        <v>45</v>
      </c>
      <c r="E2023" s="13" t="s">
        <v>46</v>
      </c>
      <c r="F2023" s="13" t="s">
        <v>70</v>
      </c>
      <c r="G2023" s="27" t="s">
        <v>54945</v>
      </c>
      <c r="H2023" s="13" t="s">
        <v>50</v>
      </c>
      <c r="I2023" s="13" t="s">
        <v>50</v>
      </c>
      <c r="J2023" s="12">
        <v>45512</v>
      </c>
      <c r="K2023" s="13" t="s">
        <v>50</v>
      </c>
      <c r="L2023" s="13" t="s">
        <v>467</v>
      </c>
      <c r="M2023" s="13" t="s">
        <v>50</v>
      </c>
      <c r="N2023" s="13" t="s">
        <v>50</v>
      </c>
      <c r="O2023" s="13" t="s">
        <v>19672</v>
      </c>
      <c r="P2023" s="11">
        <v>240315</v>
      </c>
      <c r="Q2023" s="13" t="s">
        <v>50</v>
      </c>
      <c r="R2023" s="30" t="s">
        <v>50</v>
      </c>
      <c r="S2023" s="30" t="s">
        <v>50</v>
      </c>
      <c r="T2023" s="13" t="s">
        <v>19673</v>
      </c>
      <c r="U2023" s="13">
        <v>261329516281</v>
      </c>
      <c r="V2023" s="13" t="s">
        <v>50</v>
      </c>
      <c r="W2023" s="13" t="s">
        <v>50</v>
      </c>
      <c r="X2023" s="13" t="s">
        <v>50</v>
      </c>
      <c r="Y2023" s="13" t="s">
        <v>467</v>
      </c>
      <c r="Z2023" s="13">
        <v>1</v>
      </c>
      <c r="AA2023" s="13" t="s">
        <v>50</v>
      </c>
      <c r="AB2023" s="13" t="s">
        <v>50</v>
      </c>
      <c r="AC2023" s="13" t="s">
        <v>50</v>
      </c>
      <c r="AD2023" s="13" t="s">
        <v>467</v>
      </c>
      <c r="AE2023" s="13" t="s">
        <v>50</v>
      </c>
      <c r="AF2023" s="13" t="s">
        <v>50</v>
      </c>
      <c r="AG2023" s="13" t="s">
        <v>50</v>
      </c>
      <c r="AH2023" s="13" t="s">
        <v>50</v>
      </c>
      <c r="AI2023" s="13" t="s">
        <v>50</v>
      </c>
      <c r="AJ2023" s="13" t="s">
        <v>50</v>
      </c>
      <c r="AK2023" s="13" t="s">
        <v>50</v>
      </c>
      <c r="AL2023" s="13" t="s">
        <v>50</v>
      </c>
      <c r="AM2023" s="13" t="s">
        <v>50</v>
      </c>
      <c r="AN2023" s="13" t="s">
        <v>50</v>
      </c>
      <c r="AO2023" s="13" t="s">
        <v>50</v>
      </c>
      <c r="AP2023" s="13" t="s">
        <v>50</v>
      </c>
      <c r="AQ2023" s="13" t="s">
        <v>50</v>
      </c>
      <c r="AR2023" s="13" t="s">
        <v>1186</v>
      </c>
    </row>
    <row r="2024" spans="1:44" ht="15" thickBot="1">
      <c r="A2024" s="4" t="s">
        <v>19674</v>
      </c>
      <c r="B2024" s="7">
        <v>723</v>
      </c>
      <c r="C2024" s="6">
        <v>40909</v>
      </c>
      <c r="D2024" s="7" t="s">
        <v>45</v>
      </c>
      <c r="E2024" s="7" t="s">
        <v>46</v>
      </c>
      <c r="F2024" s="7" t="s">
        <v>70</v>
      </c>
      <c r="G2024" s="26" t="s">
        <v>54946</v>
      </c>
      <c r="H2024" s="7" t="s">
        <v>50</v>
      </c>
      <c r="I2024" s="7" t="s">
        <v>50</v>
      </c>
      <c r="J2024" s="6">
        <v>45511</v>
      </c>
      <c r="K2024" s="7" t="s">
        <v>50</v>
      </c>
      <c r="L2024" s="7" t="s">
        <v>178</v>
      </c>
      <c r="M2024" s="7" t="s">
        <v>19675</v>
      </c>
      <c r="N2024" s="7" t="s">
        <v>16990</v>
      </c>
      <c r="O2024" s="7" t="s">
        <v>19676</v>
      </c>
      <c r="P2024" s="5">
        <v>241227</v>
      </c>
      <c r="Q2024" s="7" t="s">
        <v>360</v>
      </c>
      <c r="R2024" s="34" t="s">
        <v>19677</v>
      </c>
      <c r="S2024" s="34" t="s">
        <v>19678</v>
      </c>
      <c r="T2024" s="7" t="s">
        <v>19679</v>
      </c>
      <c r="U2024" s="7" t="s">
        <v>19680</v>
      </c>
      <c r="V2024" s="7" t="s">
        <v>50</v>
      </c>
      <c r="W2024" s="7" t="s">
        <v>50</v>
      </c>
      <c r="X2024" s="7" t="s">
        <v>50</v>
      </c>
      <c r="Y2024" s="7" t="s">
        <v>50</v>
      </c>
      <c r="Z2024" s="7">
        <v>1</v>
      </c>
      <c r="AA2024" s="7" t="s">
        <v>50</v>
      </c>
      <c r="AB2024" s="7" t="s">
        <v>50</v>
      </c>
      <c r="AC2024" s="7" t="s">
        <v>50</v>
      </c>
      <c r="AD2024" s="7" t="s">
        <v>178</v>
      </c>
      <c r="AE2024" s="7" t="s">
        <v>50</v>
      </c>
      <c r="AF2024" s="7" t="s">
        <v>50</v>
      </c>
      <c r="AG2024" s="7" t="s">
        <v>50</v>
      </c>
      <c r="AH2024" s="7" t="s">
        <v>50</v>
      </c>
      <c r="AI2024" s="7" t="s">
        <v>50</v>
      </c>
      <c r="AJ2024" s="7" t="s">
        <v>50</v>
      </c>
      <c r="AK2024" s="7" t="s">
        <v>19681</v>
      </c>
      <c r="AL2024" s="7" t="s">
        <v>50</v>
      </c>
      <c r="AM2024" s="7" t="s">
        <v>19682</v>
      </c>
      <c r="AN2024" s="7" t="s">
        <v>798</v>
      </c>
      <c r="AO2024" s="7" t="s">
        <v>19683</v>
      </c>
      <c r="AP2024" s="7" t="s">
        <v>50</v>
      </c>
      <c r="AQ2024" s="22" t="s">
        <v>19684</v>
      </c>
      <c r="AR2024" s="7" t="s">
        <v>50</v>
      </c>
    </row>
    <row r="2025" spans="1:44" ht="15" thickBot="1">
      <c r="A2025" s="10" t="s">
        <v>19685</v>
      </c>
      <c r="B2025" s="13" t="s">
        <v>50</v>
      </c>
      <c r="C2025" s="12">
        <v>44562</v>
      </c>
      <c r="D2025" s="13" t="s">
        <v>45</v>
      </c>
      <c r="E2025" s="13" t="s">
        <v>46</v>
      </c>
      <c r="F2025" s="13" t="s">
        <v>70</v>
      </c>
      <c r="G2025" s="27" t="s">
        <v>54945</v>
      </c>
      <c r="H2025" s="13" t="s">
        <v>50</v>
      </c>
      <c r="I2025" s="13" t="s">
        <v>50</v>
      </c>
      <c r="J2025" s="12">
        <v>45512</v>
      </c>
      <c r="K2025" s="13" t="s">
        <v>50</v>
      </c>
      <c r="L2025" s="13" t="s">
        <v>6576</v>
      </c>
      <c r="M2025" s="13" t="s">
        <v>19686</v>
      </c>
      <c r="N2025" s="13" t="s">
        <v>19687</v>
      </c>
      <c r="O2025" s="13" t="s">
        <v>19688</v>
      </c>
      <c r="P2025" s="11">
        <v>243277</v>
      </c>
      <c r="Q2025" s="13" t="s">
        <v>545</v>
      </c>
      <c r="R2025" s="33" t="s">
        <v>19689</v>
      </c>
      <c r="S2025" s="33" t="s">
        <v>19690</v>
      </c>
      <c r="T2025" s="13" t="s">
        <v>19691</v>
      </c>
      <c r="U2025" s="13" t="s">
        <v>19692</v>
      </c>
      <c r="V2025" s="13" t="s">
        <v>50</v>
      </c>
      <c r="W2025" s="13" t="s">
        <v>50</v>
      </c>
      <c r="X2025" s="13" t="s">
        <v>50</v>
      </c>
      <c r="Y2025" s="13" t="s">
        <v>50</v>
      </c>
      <c r="Z2025" s="13">
        <v>1</v>
      </c>
      <c r="AA2025" s="13" t="s">
        <v>50</v>
      </c>
      <c r="AB2025" s="13" t="s">
        <v>50</v>
      </c>
      <c r="AC2025" s="13" t="s">
        <v>50</v>
      </c>
      <c r="AD2025" s="13" t="s">
        <v>50</v>
      </c>
      <c r="AE2025" s="13" t="s">
        <v>50</v>
      </c>
      <c r="AF2025" s="13" t="s">
        <v>50</v>
      </c>
      <c r="AG2025" s="13" t="s">
        <v>50</v>
      </c>
      <c r="AH2025" s="13" t="s">
        <v>50</v>
      </c>
      <c r="AI2025" s="13" t="s">
        <v>50</v>
      </c>
      <c r="AJ2025" s="13" t="s">
        <v>50</v>
      </c>
      <c r="AK2025" s="13" t="s">
        <v>19347</v>
      </c>
      <c r="AL2025" s="13" t="s">
        <v>50</v>
      </c>
      <c r="AM2025" s="13" t="s">
        <v>19693</v>
      </c>
      <c r="AN2025" s="13" t="s">
        <v>253</v>
      </c>
      <c r="AO2025" s="13" t="s">
        <v>19694</v>
      </c>
      <c r="AP2025" s="21" t="s">
        <v>19695</v>
      </c>
      <c r="AQ2025" s="13" t="s">
        <v>50</v>
      </c>
      <c r="AR2025" s="13" t="s">
        <v>50</v>
      </c>
    </row>
    <row r="2026" spans="1:44" ht="15" thickBot="1">
      <c r="A2026" s="4" t="s">
        <v>19696</v>
      </c>
      <c r="B2026" s="7" t="s">
        <v>50</v>
      </c>
      <c r="C2026" s="7" t="s">
        <v>50</v>
      </c>
      <c r="D2026" s="7" t="s">
        <v>45</v>
      </c>
      <c r="E2026" s="7" t="s">
        <v>46</v>
      </c>
      <c r="F2026" s="7" t="s">
        <v>70</v>
      </c>
      <c r="G2026" s="7" t="s">
        <v>50</v>
      </c>
      <c r="H2026" s="7" t="s">
        <v>50</v>
      </c>
      <c r="I2026" s="7" t="s">
        <v>50</v>
      </c>
      <c r="J2026" s="6">
        <v>45510</v>
      </c>
      <c r="K2026" s="7" t="s">
        <v>50</v>
      </c>
      <c r="L2026" s="7" t="s">
        <v>1624</v>
      </c>
      <c r="M2026" s="7" t="s">
        <v>19697</v>
      </c>
      <c r="N2026" s="7" t="s">
        <v>17539</v>
      </c>
      <c r="O2026" s="7" t="s">
        <v>19698</v>
      </c>
      <c r="P2026" s="5">
        <v>244846</v>
      </c>
      <c r="Q2026" s="7" t="s">
        <v>245</v>
      </c>
      <c r="R2026" s="34" t="s">
        <v>19699</v>
      </c>
      <c r="S2026" s="31" t="s">
        <v>50</v>
      </c>
      <c r="T2026" s="7" t="s">
        <v>19700</v>
      </c>
      <c r="U2026" s="7" t="s">
        <v>50</v>
      </c>
      <c r="V2026" s="7" t="s">
        <v>50</v>
      </c>
      <c r="W2026" s="7" t="s">
        <v>50</v>
      </c>
      <c r="X2026" s="7" t="s">
        <v>50</v>
      </c>
      <c r="Y2026" s="7" t="s">
        <v>467</v>
      </c>
      <c r="Z2026" s="7">
        <v>1</v>
      </c>
      <c r="AA2026" s="7" t="s">
        <v>50</v>
      </c>
      <c r="AB2026" s="7" t="s">
        <v>50</v>
      </c>
      <c r="AC2026" s="7" t="s">
        <v>50</v>
      </c>
      <c r="AD2026" s="7" t="s">
        <v>1624</v>
      </c>
      <c r="AE2026" s="7" t="s">
        <v>50</v>
      </c>
      <c r="AF2026" s="7" t="s">
        <v>50</v>
      </c>
      <c r="AG2026" s="7" t="s">
        <v>50</v>
      </c>
      <c r="AH2026" s="7" t="s">
        <v>50</v>
      </c>
      <c r="AI2026" s="7" t="s">
        <v>50</v>
      </c>
      <c r="AJ2026" s="7" t="s">
        <v>50</v>
      </c>
      <c r="AK2026" s="7" t="s">
        <v>50</v>
      </c>
      <c r="AL2026" s="7" t="s">
        <v>50</v>
      </c>
      <c r="AM2026" s="7" t="s">
        <v>19701</v>
      </c>
      <c r="AN2026" s="7" t="s">
        <v>66</v>
      </c>
      <c r="AO2026" s="7" t="s">
        <v>19702</v>
      </c>
      <c r="AP2026" s="22" t="s">
        <v>19703</v>
      </c>
      <c r="AQ2026" s="7" t="s">
        <v>50</v>
      </c>
      <c r="AR2026" s="7" t="s">
        <v>50</v>
      </c>
    </row>
    <row r="2027" spans="1:44" ht="15" thickBot="1">
      <c r="A2027" s="10" t="s">
        <v>7819</v>
      </c>
      <c r="B2027" s="13">
        <v>162</v>
      </c>
      <c r="C2027" s="12">
        <v>36251</v>
      </c>
      <c r="D2027" s="13" t="s">
        <v>45</v>
      </c>
      <c r="E2027" s="13" t="s">
        <v>1939</v>
      </c>
      <c r="F2027" s="13" t="s">
        <v>70</v>
      </c>
      <c r="G2027" s="27" t="s">
        <v>54945</v>
      </c>
      <c r="H2027" s="13" t="s">
        <v>7820</v>
      </c>
      <c r="I2027" s="13" t="s">
        <v>50</v>
      </c>
      <c r="J2027" s="12">
        <v>45509</v>
      </c>
      <c r="K2027" s="13" t="s">
        <v>116</v>
      </c>
      <c r="L2027" s="13" t="s">
        <v>52</v>
      </c>
      <c r="M2027" s="13" t="s">
        <v>7821</v>
      </c>
      <c r="N2027" s="13" t="s">
        <v>564</v>
      </c>
      <c r="O2027" s="13" t="s">
        <v>7822</v>
      </c>
      <c r="P2027" s="11">
        <v>250309</v>
      </c>
      <c r="Q2027" s="13" t="s">
        <v>566</v>
      </c>
      <c r="R2027" s="33" t="s">
        <v>7823</v>
      </c>
      <c r="S2027" s="33" t="s">
        <v>7824</v>
      </c>
      <c r="T2027" s="13" t="s">
        <v>7825</v>
      </c>
      <c r="U2027" s="13" t="s">
        <v>7826</v>
      </c>
      <c r="V2027" s="13" t="s">
        <v>50</v>
      </c>
      <c r="W2027" s="13" t="s">
        <v>50</v>
      </c>
      <c r="X2027" s="13" t="s">
        <v>50</v>
      </c>
      <c r="Y2027" s="13" t="s">
        <v>50</v>
      </c>
      <c r="Z2027" s="13">
        <v>1</v>
      </c>
      <c r="AA2027" s="13" t="s">
        <v>50</v>
      </c>
      <c r="AB2027" s="13" t="s">
        <v>50</v>
      </c>
      <c r="AC2027" s="13" t="s">
        <v>50</v>
      </c>
      <c r="AD2027" s="13" t="s">
        <v>50</v>
      </c>
      <c r="AE2027" s="13" t="s">
        <v>50</v>
      </c>
      <c r="AF2027" s="13" t="s">
        <v>50</v>
      </c>
      <c r="AG2027" s="13" t="s">
        <v>50</v>
      </c>
      <c r="AH2027" s="13" t="s">
        <v>50</v>
      </c>
      <c r="AI2027" s="13" t="s">
        <v>50</v>
      </c>
      <c r="AJ2027" s="13" t="s">
        <v>50</v>
      </c>
      <c r="AK2027" s="13" t="s">
        <v>7827</v>
      </c>
      <c r="AL2027" s="13" t="s">
        <v>50</v>
      </c>
      <c r="AM2027" s="13" t="s">
        <v>19704</v>
      </c>
      <c r="AN2027" s="13" t="s">
        <v>66</v>
      </c>
      <c r="AO2027" s="13" t="s">
        <v>7829</v>
      </c>
      <c r="AP2027" s="14" t="s">
        <v>7830</v>
      </c>
      <c r="AQ2027" s="13" t="s">
        <v>50</v>
      </c>
      <c r="AR2027" s="13" t="s">
        <v>50</v>
      </c>
    </row>
    <row r="2028" spans="1:44" ht="15" thickBot="1">
      <c r="A2028" s="4" t="s">
        <v>19705</v>
      </c>
      <c r="B2028" s="7" t="s">
        <v>50</v>
      </c>
      <c r="C2028" s="6">
        <v>43831</v>
      </c>
      <c r="D2028" s="7" t="s">
        <v>45</v>
      </c>
      <c r="E2028" s="7" t="s">
        <v>50</v>
      </c>
      <c r="F2028" s="7" t="s">
        <v>70</v>
      </c>
      <c r="G2028" s="27" t="s">
        <v>54945</v>
      </c>
      <c r="H2028" s="7" t="s">
        <v>50</v>
      </c>
      <c r="I2028" s="7" t="s">
        <v>50</v>
      </c>
      <c r="J2028" s="6">
        <v>45505</v>
      </c>
      <c r="K2028" s="7" t="s">
        <v>50</v>
      </c>
      <c r="L2028" s="7" t="s">
        <v>467</v>
      </c>
      <c r="M2028" s="7" t="s">
        <v>7522</v>
      </c>
      <c r="N2028" s="7" t="s">
        <v>19706</v>
      </c>
      <c r="O2028" s="7" t="s">
        <v>19707</v>
      </c>
      <c r="P2028" s="5">
        <v>251032</v>
      </c>
      <c r="Q2028" s="7" t="s">
        <v>135</v>
      </c>
      <c r="R2028" s="34" t="s">
        <v>19708</v>
      </c>
      <c r="S2028" s="34" t="s">
        <v>19709</v>
      </c>
      <c r="T2028" s="7" t="s">
        <v>50</v>
      </c>
      <c r="U2028" s="7" t="s">
        <v>50</v>
      </c>
      <c r="V2028" s="7" t="s">
        <v>50</v>
      </c>
      <c r="W2028" s="7" t="s">
        <v>50</v>
      </c>
      <c r="X2028" s="7" t="s">
        <v>50</v>
      </c>
      <c r="Y2028" s="7" t="s">
        <v>467</v>
      </c>
      <c r="Z2028" s="7">
        <v>1</v>
      </c>
      <c r="AA2028" s="7" t="s">
        <v>50</v>
      </c>
      <c r="AB2028" s="7" t="s">
        <v>50</v>
      </c>
      <c r="AC2028" s="7" t="s">
        <v>50</v>
      </c>
      <c r="AD2028" s="7" t="s">
        <v>467</v>
      </c>
      <c r="AE2028" s="7" t="s">
        <v>50</v>
      </c>
      <c r="AF2028" s="7" t="s">
        <v>50</v>
      </c>
      <c r="AG2028" s="7" t="s">
        <v>50</v>
      </c>
      <c r="AH2028" s="7" t="s">
        <v>50</v>
      </c>
      <c r="AI2028" s="7" t="s">
        <v>50</v>
      </c>
      <c r="AJ2028" s="7" t="s">
        <v>50</v>
      </c>
      <c r="AK2028" s="7" t="s">
        <v>50</v>
      </c>
      <c r="AL2028" s="7" t="s">
        <v>50</v>
      </c>
      <c r="AM2028" s="7" t="s">
        <v>19710</v>
      </c>
      <c r="AN2028" s="7" t="s">
        <v>66</v>
      </c>
      <c r="AO2028" s="7" t="s">
        <v>19711</v>
      </c>
      <c r="AP2028" s="22" t="s">
        <v>19712</v>
      </c>
      <c r="AQ2028" s="22" t="s">
        <v>19713</v>
      </c>
      <c r="AR2028" s="7" t="s">
        <v>50</v>
      </c>
    </row>
    <row r="2029" spans="1:44" ht="15" thickBot="1">
      <c r="A2029" s="10" t="s">
        <v>19714</v>
      </c>
      <c r="B2029" s="13" t="s">
        <v>50</v>
      </c>
      <c r="C2029" s="12">
        <v>45292</v>
      </c>
      <c r="D2029" s="13" t="s">
        <v>45</v>
      </c>
      <c r="E2029" s="13" t="s">
        <v>50</v>
      </c>
      <c r="F2029" s="13" t="s">
        <v>70</v>
      </c>
      <c r="G2029" s="26" t="s">
        <v>54946</v>
      </c>
      <c r="H2029" s="13" t="s">
        <v>50</v>
      </c>
      <c r="I2029" s="13" t="s">
        <v>50</v>
      </c>
      <c r="J2029" s="12">
        <v>45505</v>
      </c>
      <c r="K2029" s="13" t="s">
        <v>50</v>
      </c>
      <c r="L2029" s="13" t="s">
        <v>467</v>
      </c>
      <c r="M2029" s="13" t="s">
        <v>19715</v>
      </c>
      <c r="N2029" s="13" t="s">
        <v>19716</v>
      </c>
      <c r="O2029" s="13" t="s">
        <v>19717</v>
      </c>
      <c r="P2029" s="11">
        <v>251947</v>
      </c>
      <c r="Q2029" s="13" t="s">
        <v>245</v>
      </c>
      <c r="R2029" s="30" t="s">
        <v>50</v>
      </c>
      <c r="S2029" s="30" t="s">
        <v>50</v>
      </c>
      <c r="T2029" s="13" t="s">
        <v>50</v>
      </c>
      <c r="U2029" s="13" t="s">
        <v>50</v>
      </c>
      <c r="V2029" s="13" t="s">
        <v>50</v>
      </c>
      <c r="W2029" s="13" t="s">
        <v>50</v>
      </c>
      <c r="X2029" s="13" t="s">
        <v>50</v>
      </c>
      <c r="Y2029" s="13" t="s">
        <v>467</v>
      </c>
      <c r="Z2029" s="13">
        <v>1</v>
      </c>
      <c r="AA2029" s="13" t="s">
        <v>50</v>
      </c>
      <c r="AB2029" s="13" t="s">
        <v>50</v>
      </c>
      <c r="AC2029" s="13" t="s">
        <v>50</v>
      </c>
      <c r="AD2029" s="13" t="s">
        <v>467</v>
      </c>
      <c r="AE2029" s="13" t="s">
        <v>50</v>
      </c>
      <c r="AF2029" s="13" t="s">
        <v>50</v>
      </c>
      <c r="AG2029" s="13" t="s">
        <v>50</v>
      </c>
      <c r="AH2029" s="13" t="s">
        <v>50</v>
      </c>
      <c r="AI2029" s="13" t="s">
        <v>50</v>
      </c>
      <c r="AJ2029" s="13" t="s">
        <v>50</v>
      </c>
      <c r="AK2029" s="13" t="s">
        <v>19718</v>
      </c>
      <c r="AL2029" s="13" t="s">
        <v>50</v>
      </c>
      <c r="AM2029" s="13" t="s">
        <v>19719</v>
      </c>
      <c r="AN2029" s="13" t="s">
        <v>4322</v>
      </c>
      <c r="AO2029" s="13" t="s">
        <v>50</v>
      </c>
      <c r="AP2029" s="13" t="s">
        <v>50</v>
      </c>
      <c r="AQ2029" s="21" t="s">
        <v>19720</v>
      </c>
      <c r="AR2029" s="13" t="s">
        <v>255</v>
      </c>
    </row>
    <row r="2030" spans="1:44" ht="15" thickBot="1">
      <c r="A2030" s="4" t="s">
        <v>19721</v>
      </c>
      <c r="B2030" s="7" t="s">
        <v>50</v>
      </c>
      <c r="C2030" s="7" t="s">
        <v>50</v>
      </c>
      <c r="D2030" s="7" t="s">
        <v>45</v>
      </c>
      <c r="E2030" s="7" t="s">
        <v>46</v>
      </c>
      <c r="F2030" s="7" t="s">
        <v>70</v>
      </c>
      <c r="G2030" s="7" t="s">
        <v>50</v>
      </c>
      <c r="H2030" s="7" t="s">
        <v>50</v>
      </c>
      <c r="I2030" s="7" t="s">
        <v>50</v>
      </c>
      <c r="J2030" s="6">
        <v>45513</v>
      </c>
      <c r="K2030" s="7" t="s">
        <v>50</v>
      </c>
      <c r="L2030" s="7" t="s">
        <v>467</v>
      </c>
      <c r="M2030" s="7" t="s">
        <v>19722</v>
      </c>
      <c r="N2030" s="7" t="s">
        <v>8364</v>
      </c>
      <c r="O2030" s="7" t="s">
        <v>19723</v>
      </c>
      <c r="P2030" s="5">
        <v>254598</v>
      </c>
      <c r="Q2030" s="7" t="s">
        <v>135</v>
      </c>
      <c r="R2030" s="34" t="s">
        <v>19724</v>
      </c>
      <c r="S2030" s="31" t="s">
        <v>50</v>
      </c>
      <c r="T2030" s="7" t="s">
        <v>50</v>
      </c>
      <c r="U2030" s="7" t="s">
        <v>50</v>
      </c>
      <c r="V2030" s="7" t="s">
        <v>50</v>
      </c>
      <c r="W2030" s="7" t="s">
        <v>50</v>
      </c>
      <c r="X2030" s="7" t="s">
        <v>50</v>
      </c>
      <c r="Y2030" s="7" t="s">
        <v>467</v>
      </c>
      <c r="Z2030" s="7">
        <v>1</v>
      </c>
      <c r="AA2030" s="7" t="s">
        <v>50</v>
      </c>
      <c r="AB2030" s="7" t="s">
        <v>50</v>
      </c>
      <c r="AC2030" s="7" t="s">
        <v>50</v>
      </c>
      <c r="AD2030" s="7" t="s">
        <v>467</v>
      </c>
      <c r="AE2030" s="7" t="s">
        <v>50</v>
      </c>
      <c r="AF2030" s="7" t="s">
        <v>50</v>
      </c>
      <c r="AG2030" s="7" t="s">
        <v>50</v>
      </c>
      <c r="AH2030" s="7" t="s">
        <v>50</v>
      </c>
      <c r="AI2030" s="7" t="s">
        <v>50</v>
      </c>
      <c r="AJ2030" s="7" t="s">
        <v>50</v>
      </c>
      <c r="AK2030" s="7" t="s">
        <v>19725</v>
      </c>
      <c r="AL2030" s="7" t="s">
        <v>50</v>
      </c>
      <c r="AM2030" s="7" t="s">
        <v>50</v>
      </c>
      <c r="AN2030" s="7" t="s">
        <v>50</v>
      </c>
      <c r="AO2030" s="7" t="s">
        <v>50</v>
      </c>
      <c r="AP2030" s="7" t="s">
        <v>50</v>
      </c>
      <c r="AQ2030" s="7" t="s">
        <v>50</v>
      </c>
      <c r="AR2030" s="7" t="s">
        <v>1186</v>
      </c>
    </row>
    <row r="2031" spans="1:44" ht="15" thickBot="1">
      <c r="A2031" s="10" t="s">
        <v>19726</v>
      </c>
      <c r="B2031" s="13" t="s">
        <v>50</v>
      </c>
      <c r="C2031" s="12">
        <v>43101</v>
      </c>
      <c r="D2031" s="13" t="s">
        <v>45</v>
      </c>
      <c r="E2031" s="13" t="s">
        <v>46</v>
      </c>
      <c r="F2031" s="13" t="s">
        <v>70</v>
      </c>
      <c r="G2031" s="26" t="s">
        <v>54946</v>
      </c>
      <c r="H2031" s="13" t="s">
        <v>50</v>
      </c>
      <c r="I2031" s="13" t="s">
        <v>50</v>
      </c>
      <c r="J2031" s="12">
        <v>45505</v>
      </c>
      <c r="K2031" s="13" t="s">
        <v>50</v>
      </c>
      <c r="L2031" s="13" t="s">
        <v>178</v>
      </c>
      <c r="M2031" s="13" t="s">
        <v>19727</v>
      </c>
      <c r="N2031" s="13" t="s">
        <v>19728</v>
      </c>
      <c r="O2031" s="13" t="s">
        <v>19729</v>
      </c>
      <c r="P2031" s="11">
        <v>255192</v>
      </c>
      <c r="Q2031" s="13" t="s">
        <v>245</v>
      </c>
      <c r="R2031" s="30" t="s">
        <v>50</v>
      </c>
      <c r="S2031" s="30" t="s">
        <v>50</v>
      </c>
      <c r="T2031" s="13" t="s">
        <v>50</v>
      </c>
      <c r="U2031" s="13" t="s">
        <v>50</v>
      </c>
      <c r="V2031" s="13" t="s">
        <v>50</v>
      </c>
      <c r="W2031" s="13" t="s">
        <v>50</v>
      </c>
      <c r="X2031" s="13" t="s">
        <v>50</v>
      </c>
      <c r="Y2031" s="13" t="s">
        <v>50</v>
      </c>
      <c r="Z2031" s="13">
        <v>1</v>
      </c>
      <c r="AA2031" s="13" t="s">
        <v>50</v>
      </c>
      <c r="AB2031" s="13" t="s">
        <v>50</v>
      </c>
      <c r="AC2031" s="13" t="s">
        <v>50</v>
      </c>
      <c r="AD2031" s="13" t="s">
        <v>178</v>
      </c>
      <c r="AE2031" s="13" t="s">
        <v>50</v>
      </c>
      <c r="AF2031" s="13" t="s">
        <v>50</v>
      </c>
      <c r="AG2031" s="13" t="s">
        <v>50</v>
      </c>
      <c r="AH2031" s="13" t="s">
        <v>50</v>
      </c>
      <c r="AI2031" s="13" t="s">
        <v>50</v>
      </c>
      <c r="AJ2031" s="13" t="s">
        <v>50</v>
      </c>
      <c r="AK2031" s="13" t="s">
        <v>19730</v>
      </c>
      <c r="AL2031" s="13" t="s">
        <v>50</v>
      </c>
      <c r="AM2031" s="13" t="s">
        <v>50</v>
      </c>
      <c r="AN2031" s="13" t="s">
        <v>50</v>
      </c>
      <c r="AO2031" s="13" t="s">
        <v>50</v>
      </c>
      <c r="AP2031" s="13" t="s">
        <v>50</v>
      </c>
      <c r="AQ2031" s="13" t="s">
        <v>50</v>
      </c>
      <c r="AR2031" s="13" t="s">
        <v>1186</v>
      </c>
    </row>
    <row r="2032" spans="1:44" ht="15" thickBot="1">
      <c r="A2032" s="4" t="s">
        <v>19731</v>
      </c>
      <c r="B2032" s="7">
        <v>984</v>
      </c>
      <c r="C2032" s="6">
        <v>45253</v>
      </c>
      <c r="D2032" s="7" t="s">
        <v>45</v>
      </c>
      <c r="E2032" s="7" t="s">
        <v>46</v>
      </c>
      <c r="F2032" s="7" t="s">
        <v>70</v>
      </c>
      <c r="G2032" s="26" t="s">
        <v>54946</v>
      </c>
      <c r="H2032" s="7" t="s">
        <v>50</v>
      </c>
      <c r="I2032" s="7" t="s">
        <v>50</v>
      </c>
      <c r="J2032" s="6">
        <v>45512</v>
      </c>
      <c r="K2032" s="7" t="s">
        <v>50</v>
      </c>
      <c r="L2032" s="7" t="s">
        <v>6576</v>
      </c>
      <c r="M2032" s="7" t="s">
        <v>19732</v>
      </c>
      <c r="N2032" s="7" t="s">
        <v>5710</v>
      </c>
      <c r="O2032" s="7" t="s">
        <v>19733</v>
      </c>
      <c r="P2032" s="5">
        <v>255333</v>
      </c>
      <c r="Q2032" s="7" t="s">
        <v>545</v>
      </c>
      <c r="R2032" s="34" t="s">
        <v>19734</v>
      </c>
      <c r="S2032" s="34" t="s">
        <v>19735</v>
      </c>
      <c r="T2032" s="7" t="s">
        <v>19736</v>
      </c>
      <c r="U2032" s="7" t="s">
        <v>50</v>
      </c>
      <c r="V2032" s="7" t="s">
        <v>50</v>
      </c>
      <c r="W2032" s="7" t="s">
        <v>50</v>
      </c>
      <c r="X2032" s="7" t="s">
        <v>50</v>
      </c>
      <c r="Y2032" s="7" t="s">
        <v>50</v>
      </c>
      <c r="Z2032" s="7">
        <v>1</v>
      </c>
      <c r="AA2032" s="7" t="s">
        <v>50</v>
      </c>
      <c r="AB2032" s="7" t="s">
        <v>50</v>
      </c>
      <c r="AC2032" s="7" t="s">
        <v>50</v>
      </c>
      <c r="AD2032" s="7" t="s">
        <v>50</v>
      </c>
      <c r="AE2032" s="7" t="s">
        <v>50</v>
      </c>
      <c r="AF2032" s="7" t="s">
        <v>50</v>
      </c>
      <c r="AG2032" s="7" t="s">
        <v>50</v>
      </c>
      <c r="AH2032" s="7" t="s">
        <v>50</v>
      </c>
      <c r="AI2032" s="7" t="s">
        <v>50</v>
      </c>
      <c r="AJ2032" s="7" t="s">
        <v>50</v>
      </c>
      <c r="AK2032" s="7" t="s">
        <v>19347</v>
      </c>
      <c r="AL2032" s="7" t="s">
        <v>50</v>
      </c>
      <c r="AM2032" s="7" t="s">
        <v>19737</v>
      </c>
      <c r="AN2032" s="7" t="s">
        <v>253</v>
      </c>
      <c r="AO2032" s="7" t="s">
        <v>19738</v>
      </c>
      <c r="AP2032" s="22" t="s">
        <v>19739</v>
      </c>
      <c r="AQ2032" s="7" t="s">
        <v>50</v>
      </c>
      <c r="AR2032" s="7" t="s">
        <v>50</v>
      </c>
    </row>
    <row r="2033" spans="1:44" ht="15" thickBot="1">
      <c r="A2033" s="10" t="s">
        <v>19740</v>
      </c>
      <c r="B2033" s="11">
        <v>1755</v>
      </c>
      <c r="C2033" s="12">
        <v>36526</v>
      </c>
      <c r="D2033" s="13" t="s">
        <v>45</v>
      </c>
      <c r="E2033" s="13" t="s">
        <v>1939</v>
      </c>
      <c r="F2033" s="13" t="s">
        <v>70</v>
      </c>
      <c r="G2033" s="26" t="s">
        <v>54946</v>
      </c>
      <c r="H2033" s="13" t="s">
        <v>8224</v>
      </c>
      <c r="I2033" s="13" t="s">
        <v>50</v>
      </c>
      <c r="J2033" s="12">
        <v>45509</v>
      </c>
      <c r="K2033" s="13" t="s">
        <v>50</v>
      </c>
      <c r="L2033" s="13" t="s">
        <v>52</v>
      </c>
      <c r="M2033" s="13" t="s">
        <v>5917</v>
      </c>
      <c r="N2033" s="13" t="s">
        <v>1569</v>
      </c>
      <c r="O2033" s="13" t="s">
        <v>19741</v>
      </c>
      <c r="P2033" s="11">
        <v>257980</v>
      </c>
      <c r="Q2033" s="13" t="s">
        <v>1571</v>
      </c>
      <c r="R2033" s="33" t="s">
        <v>19742</v>
      </c>
      <c r="S2033" s="33" t="s">
        <v>19743</v>
      </c>
      <c r="T2033" s="13" t="s">
        <v>19744</v>
      </c>
      <c r="U2033" s="13" t="s">
        <v>50</v>
      </c>
      <c r="V2033" s="13" t="s">
        <v>50</v>
      </c>
      <c r="W2033" s="13" t="s">
        <v>50</v>
      </c>
      <c r="X2033" s="13" t="s">
        <v>50</v>
      </c>
      <c r="Y2033" s="13" t="s">
        <v>50</v>
      </c>
      <c r="Z2033" s="13">
        <v>1</v>
      </c>
      <c r="AA2033" s="13" t="s">
        <v>50</v>
      </c>
      <c r="AB2033" s="13" t="s">
        <v>50</v>
      </c>
      <c r="AC2033" s="13" t="s">
        <v>50</v>
      </c>
      <c r="AD2033" s="13" t="s">
        <v>50</v>
      </c>
      <c r="AE2033" s="13" t="s">
        <v>50</v>
      </c>
      <c r="AF2033" s="13" t="s">
        <v>50</v>
      </c>
      <c r="AG2033" s="13" t="s">
        <v>50</v>
      </c>
      <c r="AH2033" s="13" t="s">
        <v>50</v>
      </c>
      <c r="AI2033" s="13" t="s">
        <v>50</v>
      </c>
      <c r="AJ2033" s="13" t="s">
        <v>50</v>
      </c>
      <c r="AK2033" s="13" t="s">
        <v>19300</v>
      </c>
      <c r="AL2033" s="13" t="s">
        <v>50</v>
      </c>
      <c r="AM2033" s="13" t="s">
        <v>19745</v>
      </c>
      <c r="AN2033" s="13" t="s">
        <v>66</v>
      </c>
      <c r="AO2033" s="13" t="s">
        <v>19746</v>
      </c>
      <c r="AP2033" s="13" t="s">
        <v>50</v>
      </c>
      <c r="AQ2033" s="21" t="s">
        <v>19747</v>
      </c>
      <c r="AR2033" s="13" t="s">
        <v>50</v>
      </c>
    </row>
    <row r="2034" spans="1:44" ht="15" thickBot="1">
      <c r="A2034" s="4" t="s">
        <v>19748</v>
      </c>
      <c r="B2034" s="7" t="s">
        <v>50</v>
      </c>
      <c r="C2034" s="6">
        <v>45505</v>
      </c>
      <c r="D2034" s="7" t="s">
        <v>45</v>
      </c>
      <c r="E2034" s="7" t="s">
        <v>46</v>
      </c>
      <c r="F2034" s="7" t="s">
        <v>70</v>
      </c>
      <c r="G2034" s="27" t="s">
        <v>54945</v>
      </c>
      <c r="H2034" s="7" t="s">
        <v>50</v>
      </c>
      <c r="I2034" s="7" t="s">
        <v>50</v>
      </c>
      <c r="J2034" s="6">
        <v>45505</v>
      </c>
      <c r="K2034" s="7" t="s">
        <v>50</v>
      </c>
      <c r="L2034" s="7" t="s">
        <v>4836</v>
      </c>
      <c r="M2034" s="7" t="s">
        <v>19749</v>
      </c>
      <c r="N2034" s="7" t="s">
        <v>943</v>
      </c>
      <c r="O2034" s="7" t="s">
        <v>19750</v>
      </c>
      <c r="P2034" s="5">
        <v>260480</v>
      </c>
      <c r="Q2034" s="7" t="s">
        <v>135</v>
      </c>
      <c r="R2034" s="34" t="s">
        <v>19751</v>
      </c>
      <c r="S2034" s="31" t="s">
        <v>50</v>
      </c>
      <c r="T2034" s="7" t="s">
        <v>19752</v>
      </c>
      <c r="U2034" s="7">
        <v>2347058789944</v>
      </c>
      <c r="V2034" s="7" t="s">
        <v>50</v>
      </c>
      <c r="W2034" s="7" t="s">
        <v>50</v>
      </c>
      <c r="X2034" s="7" t="s">
        <v>50</v>
      </c>
      <c r="Y2034" s="7" t="s">
        <v>467</v>
      </c>
      <c r="Z2034" s="7">
        <v>1</v>
      </c>
      <c r="AA2034" s="7" t="s">
        <v>50</v>
      </c>
      <c r="AB2034" s="7" t="s">
        <v>50</v>
      </c>
      <c r="AC2034" s="7" t="s">
        <v>50</v>
      </c>
      <c r="AD2034" s="7" t="s">
        <v>4836</v>
      </c>
      <c r="AE2034" s="7" t="s">
        <v>50</v>
      </c>
      <c r="AF2034" s="7" t="s">
        <v>50</v>
      </c>
      <c r="AG2034" s="7" t="s">
        <v>50</v>
      </c>
      <c r="AH2034" s="7" t="s">
        <v>50</v>
      </c>
      <c r="AI2034" s="7" t="s">
        <v>50</v>
      </c>
      <c r="AJ2034" s="7" t="s">
        <v>50</v>
      </c>
      <c r="AK2034" s="7" t="s">
        <v>50</v>
      </c>
      <c r="AL2034" s="7" t="s">
        <v>50</v>
      </c>
      <c r="AM2034" s="7" t="s">
        <v>50</v>
      </c>
      <c r="AN2034" s="7" t="s">
        <v>50</v>
      </c>
      <c r="AO2034" s="7" t="s">
        <v>50</v>
      </c>
      <c r="AP2034" s="7" t="s">
        <v>50</v>
      </c>
      <c r="AQ2034" s="7" t="s">
        <v>50</v>
      </c>
      <c r="AR2034" s="7" t="s">
        <v>1186</v>
      </c>
    </row>
    <row r="2035" spans="1:44" ht="15" thickBot="1">
      <c r="A2035" s="10" t="s">
        <v>19753</v>
      </c>
      <c r="B2035" s="13" t="s">
        <v>50</v>
      </c>
      <c r="C2035" s="13" t="s">
        <v>50</v>
      </c>
      <c r="D2035" s="13" t="s">
        <v>45</v>
      </c>
      <c r="E2035" s="13" t="s">
        <v>1939</v>
      </c>
      <c r="F2035" s="13" t="s">
        <v>70</v>
      </c>
      <c r="G2035" s="26" t="s">
        <v>54946</v>
      </c>
      <c r="H2035" s="13" t="s">
        <v>50</v>
      </c>
      <c r="I2035" s="13" t="s">
        <v>50</v>
      </c>
      <c r="J2035" s="12">
        <v>45509</v>
      </c>
      <c r="K2035" s="13" t="s">
        <v>89</v>
      </c>
      <c r="L2035" s="13" t="s">
        <v>52</v>
      </c>
      <c r="M2035" s="13" t="s">
        <v>19754</v>
      </c>
      <c r="N2035" s="13" t="s">
        <v>19755</v>
      </c>
      <c r="O2035" s="13" t="s">
        <v>19756</v>
      </c>
      <c r="P2035" s="11">
        <v>262239</v>
      </c>
      <c r="Q2035" s="13" t="s">
        <v>1080</v>
      </c>
      <c r="R2035" s="33" t="s">
        <v>19757</v>
      </c>
      <c r="S2035" s="30" t="s">
        <v>50</v>
      </c>
      <c r="T2035" s="13" t="s">
        <v>19758</v>
      </c>
      <c r="U2035" s="13" t="s">
        <v>50</v>
      </c>
      <c r="V2035" s="13" t="s">
        <v>50</v>
      </c>
      <c r="W2035" s="13" t="s">
        <v>50</v>
      </c>
      <c r="X2035" s="13" t="s">
        <v>50</v>
      </c>
      <c r="Y2035" s="13" t="s">
        <v>50</v>
      </c>
      <c r="Z2035" s="13">
        <v>1</v>
      </c>
      <c r="AA2035" s="13" t="s">
        <v>50</v>
      </c>
      <c r="AB2035" s="13" t="s">
        <v>50</v>
      </c>
      <c r="AC2035" s="13" t="s">
        <v>50</v>
      </c>
      <c r="AD2035" s="13" t="s">
        <v>50</v>
      </c>
      <c r="AE2035" s="13" t="s">
        <v>50</v>
      </c>
      <c r="AF2035" s="13" t="s">
        <v>50</v>
      </c>
      <c r="AG2035" s="13" t="s">
        <v>50</v>
      </c>
      <c r="AH2035" s="13" t="s">
        <v>50</v>
      </c>
      <c r="AI2035" s="13" t="s">
        <v>50</v>
      </c>
      <c r="AJ2035" s="13" t="s">
        <v>50</v>
      </c>
      <c r="AK2035" s="13" t="s">
        <v>19300</v>
      </c>
      <c r="AL2035" s="13" t="s">
        <v>50</v>
      </c>
      <c r="AM2035" s="13" t="s">
        <v>19759</v>
      </c>
      <c r="AN2035" s="13" t="s">
        <v>738</v>
      </c>
      <c r="AO2035" s="13" t="s">
        <v>19760</v>
      </c>
      <c r="AP2035" s="21" t="s">
        <v>19761</v>
      </c>
      <c r="AQ2035" s="21" t="s">
        <v>19762</v>
      </c>
      <c r="AR2035" s="13" t="s">
        <v>50</v>
      </c>
    </row>
    <row r="2036" spans="1:44" ht="15" thickBot="1">
      <c r="A2036" s="4" t="s">
        <v>19763</v>
      </c>
      <c r="B2036" s="7" t="s">
        <v>50</v>
      </c>
      <c r="C2036" s="6">
        <v>43831</v>
      </c>
      <c r="D2036" s="7" t="s">
        <v>45</v>
      </c>
      <c r="E2036" s="7" t="s">
        <v>46</v>
      </c>
      <c r="F2036" s="7" t="s">
        <v>70</v>
      </c>
      <c r="G2036" s="26" t="s">
        <v>54946</v>
      </c>
      <c r="H2036" s="7" t="s">
        <v>50</v>
      </c>
      <c r="I2036" s="7" t="s">
        <v>50</v>
      </c>
      <c r="J2036" s="6">
        <v>45510</v>
      </c>
      <c r="K2036" s="7" t="s">
        <v>50</v>
      </c>
      <c r="L2036" s="7" t="s">
        <v>210</v>
      </c>
      <c r="M2036" s="7" t="s">
        <v>19764</v>
      </c>
      <c r="N2036" s="7" t="s">
        <v>5335</v>
      </c>
      <c r="O2036" s="7" t="s">
        <v>19765</v>
      </c>
      <c r="P2036" s="5">
        <v>263859</v>
      </c>
      <c r="Q2036" s="7" t="s">
        <v>1783</v>
      </c>
      <c r="R2036" s="34" t="s">
        <v>19766</v>
      </c>
      <c r="S2036" s="31" t="s">
        <v>50</v>
      </c>
      <c r="T2036" s="7" t="s">
        <v>19767</v>
      </c>
      <c r="U2036" s="7" t="s">
        <v>19768</v>
      </c>
      <c r="V2036" s="7" t="s">
        <v>50</v>
      </c>
      <c r="W2036" s="7" t="s">
        <v>50</v>
      </c>
      <c r="X2036" s="7" t="s">
        <v>50</v>
      </c>
      <c r="Y2036" s="7" t="s">
        <v>50</v>
      </c>
      <c r="Z2036" s="7">
        <v>1</v>
      </c>
      <c r="AA2036" s="7" t="s">
        <v>50</v>
      </c>
      <c r="AB2036" s="7" t="s">
        <v>50</v>
      </c>
      <c r="AC2036" s="7" t="s">
        <v>50</v>
      </c>
      <c r="AD2036" s="7" t="s">
        <v>210</v>
      </c>
      <c r="AE2036" s="7" t="s">
        <v>50</v>
      </c>
      <c r="AF2036" s="7" t="s">
        <v>50</v>
      </c>
      <c r="AG2036" s="7" t="s">
        <v>50</v>
      </c>
      <c r="AH2036" s="7" t="s">
        <v>50</v>
      </c>
      <c r="AI2036" s="7" t="s">
        <v>50</v>
      </c>
      <c r="AJ2036" s="7" t="s">
        <v>50</v>
      </c>
      <c r="AK2036" s="7" t="s">
        <v>19769</v>
      </c>
      <c r="AL2036" s="7" t="s">
        <v>50</v>
      </c>
      <c r="AM2036" s="7" t="s">
        <v>19770</v>
      </c>
      <c r="AN2036" s="7" t="s">
        <v>66</v>
      </c>
      <c r="AO2036" s="7" t="s">
        <v>19771</v>
      </c>
      <c r="AP2036" s="22" t="s">
        <v>19772</v>
      </c>
      <c r="AQ2036" s="7" t="s">
        <v>50</v>
      </c>
      <c r="AR2036" s="7" t="s">
        <v>50</v>
      </c>
    </row>
    <row r="2037" spans="1:44" ht="15" thickBot="1">
      <c r="A2037" s="10" t="s">
        <v>19773</v>
      </c>
      <c r="B2037" s="13" t="s">
        <v>50</v>
      </c>
      <c r="C2037" s="12">
        <v>44562</v>
      </c>
      <c r="D2037" s="13" t="s">
        <v>45</v>
      </c>
      <c r="E2037" s="13" t="s">
        <v>50</v>
      </c>
      <c r="F2037" s="13" t="s">
        <v>70</v>
      </c>
      <c r="G2037" s="26" t="s">
        <v>54946</v>
      </c>
      <c r="H2037" s="13" t="s">
        <v>50</v>
      </c>
      <c r="I2037" s="13" t="s">
        <v>50</v>
      </c>
      <c r="J2037" s="12">
        <v>45510</v>
      </c>
      <c r="K2037" s="13" t="s">
        <v>50</v>
      </c>
      <c r="L2037" s="13" t="s">
        <v>241</v>
      </c>
      <c r="M2037" s="13" t="s">
        <v>17888</v>
      </c>
      <c r="N2037" s="13" t="s">
        <v>6807</v>
      </c>
      <c r="O2037" s="13" t="s">
        <v>19774</v>
      </c>
      <c r="P2037" s="11">
        <v>265544</v>
      </c>
      <c r="Q2037" s="13" t="s">
        <v>245</v>
      </c>
      <c r="R2037" s="30" t="s">
        <v>50</v>
      </c>
      <c r="S2037" s="30" t="s">
        <v>50</v>
      </c>
      <c r="T2037" s="13" t="s">
        <v>50</v>
      </c>
      <c r="U2037" s="13" t="s">
        <v>50</v>
      </c>
      <c r="V2037" s="13" t="s">
        <v>50</v>
      </c>
      <c r="W2037" s="13" t="s">
        <v>50</v>
      </c>
      <c r="X2037" s="13" t="s">
        <v>50</v>
      </c>
      <c r="Y2037" s="13" t="s">
        <v>154</v>
      </c>
      <c r="Z2037" s="13">
        <v>1</v>
      </c>
      <c r="AA2037" s="13" t="s">
        <v>50</v>
      </c>
      <c r="AB2037" s="13" t="s">
        <v>50</v>
      </c>
      <c r="AC2037" s="13" t="s">
        <v>50</v>
      </c>
      <c r="AD2037" s="13" t="s">
        <v>241</v>
      </c>
      <c r="AE2037" s="13" t="s">
        <v>50</v>
      </c>
      <c r="AF2037" s="13" t="s">
        <v>50</v>
      </c>
      <c r="AG2037" s="13" t="s">
        <v>50</v>
      </c>
      <c r="AH2037" s="13" t="s">
        <v>50</v>
      </c>
      <c r="AI2037" s="13" t="s">
        <v>50</v>
      </c>
      <c r="AJ2037" s="13" t="s">
        <v>50</v>
      </c>
      <c r="AK2037" s="13" t="s">
        <v>19775</v>
      </c>
      <c r="AL2037" s="13" t="s">
        <v>50</v>
      </c>
      <c r="AM2037" s="13" t="s">
        <v>50</v>
      </c>
      <c r="AN2037" s="13" t="s">
        <v>50</v>
      </c>
      <c r="AO2037" s="13" t="s">
        <v>50</v>
      </c>
      <c r="AP2037" s="13" t="s">
        <v>50</v>
      </c>
      <c r="AQ2037" s="13" t="s">
        <v>50</v>
      </c>
      <c r="AR2037" s="13" t="s">
        <v>1186</v>
      </c>
    </row>
    <row r="2038" spans="1:44" ht="15" thickBot="1">
      <c r="A2038" s="4" t="s">
        <v>19776</v>
      </c>
      <c r="B2038" s="7" t="s">
        <v>50</v>
      </c>
      <c r="C2038" s="6">
        <v>45261</v>
      </c>
      <c r="D2038" s="7" t="s">
        <v>45</v>
      </c>
      <c r="E2038" s="7" t="s">
        <v>46</v>
      </c>
      <c r="F2038" s="7" t="s">
        <v>70</v>
      </c>
      <c r="G2038" s="7" t="s">
        <v>50</v>
      </c>
      <c r="H2038" s="7" t="s">
        <v>50</v>
      </c>
      <c r="I2038" s="7" t="s">
        <v>50</v>
      </c>
      <c r="J2038" s="6">
        <v>45506</v>
      </c>
      <c r="K2038" s="7" t="s">
        <v>50</v>
      </c>
      <c r="L2038" s="7" t="s">
        <v>467</v>
      </c>
      <c r="M2038" s="7" t="s">
        <v>19777</v>
      </c>
      <c r="N2038" s="7" t="s">
        <v>19778</v>
      </c>
      <c r="O2038" s="7" t="s">
        <v>19779</v>
      </c>
      <c r="P2038" s="5">
        <v>266822</v>
      </c>
      <c r="Q2038" s="7" t="s">
        <v>245</v>
      </c>
      <c r="R2038" s="34" t="s">
        <v>19780</v>
      </c>
      <c r="S2038" s="31" t="s">
        <v>50</v>
      </c>
      <c r="T2038" s="7" t="s">
        <v>19781</v>
      </c>
      <c r="U2038" s="7" t="s">
        <v>50</v>
      </c>
      <c r="V2038" s="7" t="s">
        <v>50</v>
      </c>
      <c r="W2038" s="7" t="s">
        <v>50</v>
      </c>
      <c r="X2038" s="7" t="s">
        <v>50</v>
      </c>
      <c r="Y2038" s="7" t="s">
        <v>467</v>
      </c>
      <c r="Z2038" s="7">
        <v>1</v>
      </c>
      <c r="AA2038" s="7" t="s">
        <v>50</v>
      </c>
      <c r="AB2038" s="7" t="s">
        <v>50</v>
      </c>
      <c r="AC2038" s="7" t="s">
        <v>50</v>
      </c>
      <c r="AD2038" s="7" t="s">
        <v>467</v>
      </c>
      <c r="AE2038" s="7" t="s">
        <v>50</v>
      </c>
      <c r="AF2038" s="7" t="s">
        <v>50</v>
      </c>
      <c r="AG2038" s="7" t="s">
        <v>50</v>
      </c>
      <c r="AH2038" s="7" t="s">
        <v>50</v>
      </c>
      <c r="AI2038" s="7" t="s">
        <v>50</v>
      </c>
      <c r="AJ2038" s="7" t="s">
        <v>50</v>
      </c>
      <c r="AK2038" s="7" t="s">
        <v>19782</v>
      </c>
      <c r="AL2038" s="7" t="s">
        <v>50</v>
      </c>
      <c r="AM2038" s="7" t="s">
        <v>19783</v>
      </c>
      <c r="AN2038" s="7" t="s">
        <v>66</v>
      </c>
      <c r="AO2038" s="7" t="s">
        <v>19784</v>
      </c>
      <c r="AP2038" s="7" t="s">
        <v>50</v>
      </c>
      <c r="AQ2038" s="22" t="s">
        <v>19785</v>
      </c>
      <c r="AR2038" s="7" t="s">
        <v>50</v>
      </c>
    </row>
    <row r="2039" spans="1:44" ht="15" thickBot="1">
      <c r="A2039" s="10" t="s">
        <v>19786</v>
      </c>
      <c r="B2039" s="13" t="s">
        <v>50</v>
      </c>
      <c r="C2039" s="12">
        <v>43101</v>
      </c>
      <c r="D2039" s="13" t="s">
        <v>45</v>
      </c>
      <c r="E2039" s="13" t="s">
        <v>46</v>
      </c>
      <c r="F2039" s="13" t="s">
        <v>70</v>
      </c>
      <c r="G2039" s="26" t="s">
        <v>54946</v>
      </c>
      <c r="H2039" s="13" t="s">
        <v>50</v>
      </c>
      <c r="I2039" s="13" t="s">
        <v>50</v>
      </c>
      <c r="J2039" s="12">
        <v>45513</v>
      </c>
      <c r="K2039" s="13" t="s">
        <v>50</v>
      </c>
      <c r="L2039" s="13" t="s">
        <v>467</v>
      </c>
      <c r="M2039" s="13" t="s">
        <v>19787</v>
      </c>
      <c r="N2039" s="13" t="s">
        <v>19788</v>
      </c>
      <c r="O2039" s="13" t="s">
        <v>19789</v>
      </c>
      <c r="P2039" s="11">
        <v>267217</v>
      </c>
      <c r="Q2039" s="13" t="s">
        <v>245</v>
      </c>
      <c r="R2039" s="33" t="s">
        <v>19790</v>
      </c>
      <c r="S2039" s="30" t="s">
        <v>50</v>
      </c>
      <c r="T2039" s="13" t="s">
        <v>50</v>
      </c>
      <c r="U2039" s="13" t="s">
        <v>19791</v>
      </c>
      <c r="V2039" s="13" t="s">
        <v>50</v>
      </c>
      <c r="W2039" s="13" t="s">
        <v>50</v>
      </c>
      <c r="X2039" s="13" t="s">
        <v>50</v>
      </c>
      <c r="Y2039" s="13" t="s">
        <v>467</v>
      </c>
      <c r="Z2039" s="13">
        <v>1</v>
      </c>
      <c r="AA2039" s="13" t="s">
        <v>50</v>
      </c>
      <c r="AB2039" s="13" t="s">
        <v>50</v>
      </c>
      <c r="AC2039" s="13" t="s">
        <v>50</v>
      </c>
      <c r="AD2039" s="13" t="s">
        <v>467</v>
      </c>
      <c r="AE2039" s="13" t="s">
        <v>50</v>
      </c>
      <c r="AF2039" s="13" t="s">
        <v>50</v>
      </c>
      <c r="AG2039" s="13" t="s">
        <v>50</v>
      </c>
      <c r="AH2039" s="13" t="s">
        <v>50</v>
      </c>
      <c r="AI2039" s="13" t="s">
        <v>50</v>
      </c>
      <c r="AJ2039" s="13" t="s">
        <v>50</v>
      </c>
      <c r="AK2039" s="13" t="s">
        <v>19792</v>
      </c>
      <c r="AL2039" s="13" t="s">
        <v>50</v>
      </c>
      <c r="AM2039" s="13" t="s">
        <v>19793</v>
      </c>
      <c r="AN2039" s="13" t="s">
        <v>5019</v>
      </c>
      <c r="AO2039" s="13" t="s">
        <v>19794</v>
      </c>
      <c r="AP2039" s="13" t="s">
        <v>50</v>
      </c>
      <c r="AQ2039" s="21" t="s">
        <v>19795</v>
      </c>
      <c r="AR2039" s="13" t="s">
        <v>50</v>
      </c>
    </row>
    <row r="2040" spans="1:44" ht="15" thickBot="1">
      <c r="A2040" s="4" t="s">
        <v>19796</v>
      </c>
      <c r="B2040" s="7" t="s">
        <v>50</v>
      </c>
      <c r="C2040" s="6">
        <v>42736</v>
      </c>
      <c r="D2040" s="7" t="s">
        <v>45</v>
      </c>
      <c r="E2040" s="7" t="s">
        <v>46</v>
      </c>
      <c r="F2040" s="7" t="s">
        <v>70</v>
      </c>
      <c r="G2040" s="7" t="s">
        <v>50</v>
      </c>
      <c r="H2040" s="7" t="s">
        <v>50</v>
      </c>
      <c r="I2040" s="7" t="s">
        <v>50</v>
      </c>
      <c r="J2040" s="6">
        <v>45505</v>
      </c>
      <c r="K2040" s="7" t="s">
        <v>50</v>
      </c>
      <c r="L2040" s="7" t="s">
        <v>241</v>
      </c>
      <c r="M2040" s="7" t="s">
        <v>50</v>
      </c>
      <c r="N2040" s="7" t="s">
        <v>3649</v>
      </c>
      <c r="O2040" s="7" t="s">
        <v>19797</v>
      </c>
      <c r="P2040" s="5">
        <v>267961</v>
      </c>
      <c r="Q2040" s="7" t="s">
        <v>245</v>
      </c>
      <c r="R2040" s="34" t="s">
        <v>19798</v>
      </c>
      <c r="S2040" s="31" t="s">
        <v>50</v>
      </c>
      <c r="T2040" s="7" t="s">
        <v>50</v>
      </c>
      <c r="U2040" s="7" t="s">
        <v>19799</v>
      </c>
      <c r="V2040" s="7" t="s">
        <v>50</v>
      </c>
      <c r="W2040" s="7" t="s">
        <v>50</v>
      </c>
      <c r="X2040" s="7" t="s">
        <v>50</v>
      </c>
      <c r="Y2040" s="7" t="s">
        <v>154</v>
      </c>
      <c r="Z2040" s="7">
        <v>1</v>
      </c>
      <c r="AA2040" s="7" t="s">
        <v>50</v>
      </c>
      <c r="AB2040" s="7" t="s">
        <v>50</v>
      </c>
      <c r="AC2040" s="7" t="s">
        <v>50</v>
      </c>
      <c r="AD2040" s="7" t="s">
        <v>241</v>
      </c>
      <c r="AE2040" s="7" t="s">
        <v>50</v>
      </c>
      <c r="AF2040" s="7" t="s">
        <v>50</v>
      </c>
      <c r="AG2040" s="7" t="s">
        <v>50</v>
      </c>
      <c r="AH2040" s="7" t="s">
        <v>50</v>
      </c>
      <c r="AI2040" s="7" t="s">
        <v>50</v>
      </c>
      <c r="AJ2040" s="7" t="s">
        <v>50</v>
      </c>
      <c r="AK2040" s="7" t="s">
        <v>19800</v>
      </c>
      <c r="AL2040" s="7" t="s">
        <v>50</v>
      </c>
      <c r="AM2040" s="7" t="s">
        <v>19801</v>
      </c>
      <c r="AN2040" s="7" t="s">
        <v>66</v>
      </c>
      <c r="AO2040" s="7" t="s">
        <v>19802</v>
      </c>
      <c r="AP2040" s="7" t="s">
        <v>50</v>
      </c>
      <c r="AQ2040" s="22" t="s">
        <v>19803</v>
      </c>
      <c r="AR2040" s="7" t="s">
        <v>50</v>
      </c>
    </row>
    <row r="2041" spans="1:44" ht="15" thickBot="1">
      <c r="A2041" s="10" t="s">
        <v>19804</v>
      </c>
      <c r="B2041" s="13" t="s">
        <v>50</v>
      </c>
      <c r="C2041" s="12">
        <v>41395</v>
      </c>
      <c r="D2041" s="13" t="s">
        <v>45</v>
      </c>
      <c r="E2041" s="13" t="s">
        <v>1939</v>
      </c>
      <c r="F2041" s="13" t="s">
        <v>70</v>
      </c>
      <c r="G2041" s="27" t="s">
        <v>54945</v>
      </c>
      <c r="H2041" s="13" t="s">
        <v>50</v>
      </c>
      <c r="I2041" s="13" t="s">
        <v>50</v>
      </c>
      <c r="J2041" s="12">
        <v>45509</v>
      </c>
      <c r="K2041" s="13" t="s">
        <v>116</v>
      </c>
      <c r="L2041" s="13" t="s">
        <v>52</v>
      </c>
      <c r="M2041" s="13" t="s">
        <v>19805</v>
      </c>
      <c r="N2041" s="13" t="s">
        <v>16218</v>
      </c>
      <c r="O2041" s="13" t="s">
        <v>19806</v>
      </c>
      <c r="P2041" s="11">
        <v>269352</v>
      </c>
      <c r="Q2041" s="13" t="s">
        <v>520</v>
      </c>
      <c r="R2041" s="33" t="s">
        <v>19807</v>
      </c>
      <c r="S2041" s="33" t="s">
        <v>19808</v>
      </c>
      <c r="T2041" s="13" t="s">
        <v>19809</v>
      </c>
      <c r="U2041" s="13" t="s">
        <v>19810</v>
      </c>
      <c r="V2041" s="13" t="s">
        <v>50</v>
      </c>
      <c r="W2041" s="13" t="s">
        <v>50</v>
      </c>
      <c r="X2041" s="13" t="s">
        <v>50</v>
      </c>
      <c r="Y2041" s="13" t="s">
        <v>50</v>
      </c>
      <c r="Z2041" s="13">
        <v>1</v>
      </c>
      <c r="AA2041" s="13" t="s">
        <v>50</v>
      </c>
      <c r="AB2041" s="13" t="s">
        <v>50</v>
      </c>
      <c r="AC2041" s="13" t="s">
        <v>50</v>
      </c>
      <c r="AD2041" s="13" t="s">
        <v>50</v>
      </c>
      <c r="AE2041" s="13" t="s">
        <v>50</v>
      </c>
      <c r="AF2041" s="13" t="s">
        <v>50</v>
      </c>
      <c r="AG2041" s="13" t="s">
        <v>50</v>
      </c>
      <c r="AH2041" s="13" t="s">
        <v>50</v>
      </c>
      <c r="AI2041" s="13" t="s">
        <v>50</v>
      </c>
      <c r="AJ2041" s="13" t="s">
        <v>50</v>
      </c>
      <c r="AK2041" s="13" t="s">
        <v>19140</v>
      </c>
      <c r="AL2041" s="13" t="s">
        <v>50</v>
      </c>
      <c r="AM2041" s="13" t="s">
        <v>19811</v>
      </c>
      <c r="AN2041" s="13" t="s">
        <v>5485</v>
      </c>
      <c r="AO2041" s="13" t="s">
        <v>19809</v>
      </c>
      <c r="AP2041" s="21" t="s">
        <v>19812</v>
      </c>
      <c r="AQ2041" s="13" t="s">
        <v>50</v>
      </c>
      <c r="AR2041" s="13" t="s">
        <v>50</v>
      </c>
    </row>
    <row r="2042" spans="1:44" ht="15" thickBot="1">
      <c r="A2042" s="4" t="s">
        <v>19813</v>
      </c>
      <c r="B2042" s="7" t="s">
        <v>50</v>
      </c>
      <c r="C2042" s="6">
        <v>42212</v>
      </c>
      <c r="D2042" s="7" t="s">
        <v>45</v>
      </c>
      <c r="E2042" s="7" t="s">
        <v>46</v>
      </c>
      <c r="F2042" s="7" t="s">
        <v>70</v>
      </c>
      <c r="G2042" s="7" t="s">
        <v>145</v>
      </c>
      <c r="H2042" s="7" t="s">
        <v>50</v>
      </c>
      <c r="I2042" s="7" t="s">
        <v>50</v>
      </c>
      <c r="J2042" s="6">
        <v>45512</v>
      </c>
      <c r="K2042" s="7" t="s">
        <v>50</v>
      </c>
      <c r="L2042" s="7" t="s">
        <v>1471</v>
      </c>
      <c r="M2042" s="7" t="s">
        <v>19814</v>
      </c>
      <c r="N2042" s="7" t="s">
        <v>11141</v>
      </c>
      <c r="O2042" s="7" t="s">
        <v>19815</v>
      </c>
      <c r="P2042" s="5">
        <v>272024</v>
      </c>
      <c r="Q2042" s="7" t="s">
        <v>245</v>
      </c>
      <c r="R2042" s="34" t="s">
        <v>19816</v>
      </c>
      <c r="S2042" s="31" t="s">
        <v>50</v>
      </c>
      <c r="T2042" s="7" t="s">
        <v>19817</v>
      </c>
      <c r="U2042" s="7" t="s">
        <v>19818</v>
      </c>
      <c r="V2042" s="7" t="s">
        <v>50</v>
      </c>
      <c r="W2042" s="7" t="s">
        <v>50</v>
      </c>
      <c r="X2042" s="7" t="s">
        <v>50</v>
      </c>
      <c r="Y2042" s="7" t="s">
        <v>50</v>
      </c>
      <c r="Z2042" s="7">
        <v>1</v>
      </c>
      <c r="AA2042" s="7" t="s">
        <v>50</v>
      </c>
      <c r="AB2042" s="7" t="s">
        <v>50</v>
      </c>
      <c r="AC2042" s="7" t="s">
        <v>50</v>
      </c>
      <c r="AD2042" s="7" t="s">
        <v>1471</v>
      </c>
      <c r="AE2042" s="7" t="s">
        <v>50</v>
      </c>
      <c r="AF2042" s="7" t="s">
        <v>50</v>
      </c>
      <c r="AG2042" s="7" t="s">
        <v>50</v>
      </c>
      <c r="AH2042" s="7" t="s">
        <v>50</v>
      </c>
      <c r="AI2042" s="7" t="s">
        <v>50</v>
      </c>
      <c r="AJ2042" s="7" t="s">
        <v>50</v>
      </c>
      <c r="AK2042" s="7" t="s">
        <v>19819</v>
      </c>
      <c r="AL2042" s="7" t="s">
        <v>50</v>
      </c>
      <c r="AM2042" s="7" t="s">
        <v>50</v>
      </c>
      <c r="AN2042" s="7" t="s">
        <v>50</v>
      </c>
      <c r="AO2042" s="7" t="s">
        <v>50</v>
      </c>
      <c r="AP2042" s="7" t="s">
        <v>50</v>
      </c>
      <c r="AQ2042" s="7" t="s">
        <v>50</v>
      </c>
      <c r="AR2042" s="7" t="s">
        <v>1186</v>
      </c>
    </row>
    <row r="2043" spans="1:44" ht="15" thickBot="1">
      <c r="A2043" s="10" t="s">
        <v>19820</v>
      </c>
      <c r="B2043" s="13" t="s">
        <v>50</v>
      </c>
      <c r="C2043" s="12">
        <v>45292</v>
      </c>
      <c r="D2043" s="13" t="s">
        <v>45</v>
      </c>
      <c r="E2043" s="13" t="s">
        <v>50</v>
      </c>
      <c r="F2043" s="13" t="s">
        <v>70</v>
      </c>
      <c r="G2043" s="26" t="s">
        <v>54946</v>
      </c>
      <c r="H2043" s="13" t="s">
        <v>50</v>
      </c>
      <c r="I2043" s="13" t="s">
        <v>50</v>
      </c>
      <c r="J2043" s="12">
        <v>45505</v>
      </c>
      <c r="K2043" s="13" t="s">
        <v>50</v>
      </c>
      <c r="L2043" s="13" t="s">
        <v>4836</v>
      </c>
      <c r="M2043" s="13" t="s">
        <v>19821</v>
      </c>
      <c r="N2043" s="13" t="s">
        <v>50</v>
      </c>
      <c r="O2043" s="13" t="s">
        <v>19822</v>
      </c>
      <c r="P2043" s="11">
        <v>278362</v>
      </c>
      <c r="Q2043" s="13" t="s">
        <v>50</v>
      </c>
      <c r="R2043" s="30" t="s">
        <v>50</v>
      </c>
      <c r="S2043" s="30" t="s">
        <v>50</v>
      </c>
      <c r="T2043" s="13" t="s">
        <v>50</v>
      </c>
      <c r="U2043" s="13" t="s">
        <v>50</v>
      </c>
      <c r="V2043" s="13" t="s">
        <v>50</v>
      </c>
      <c r="W2043" s="13" t="s">
        <v>50</v>
      </c>
      <c r="X2043" s="13" t="s">
        <v>50</v>
      </c>
      <c r="Y2043" s="13" t="s">
        <v>467</v>
      </c>
      <c r="Z2043" s="13">
        <v>1</v>
      </c>
      <c r="AA2043" s="13" t="s">
        <v>50</v>
      </c>
      <c r="AB2043" s="13" t="s">
        <v>50</v>
      </c>
      <c r="AC2043" s="13" t="s">
        <v>50</v>
      </c>
      <c r="AD2043" s="13" t="s">
        <v>4836</v>
      </c>
      <c r="AE2043" s="13" t="s">
        <v>50</v>
      </c>
      <c r="AF2043" s="13" t="s">
        <v>50</v>
      </c>
      <c r="AG2043" s="13" t="s">
        <v>50</v>
      </c>
      <c r="AH2043" s="13" t="s">
        <v>50</v>
      </c>
      <c r="AI2043" s="13" t="s">
        <v>50</v>
      </c>
      <c r="AJ2043" s="13" t="s">
        <v>50</v>
      </c>
      <c r="AK2043" s="13" t="s">
        <v>50</v>
      </c>
      <c r="AL2043" s="13" t="s">
        <v>50</v>
      </c>
      <c r="AM2043" s="13" t="s">
        <v>50</v>
      </c>
      <c r="AN2043" s="13" t="s">
        <v>50</v>
      </c>
      <c r="AO2043" s="13" t="s">
        <v>50</v>
      </c>
      <c r="AP2043" s="13" t="s">
        <v>50</v>
      </c>
      <c r="AQ2043" s="13" t="s">
        <v>50</v>
      </c>
      <c r="AR2043" s="13" t="s">
        <v>1186</v>
      </c>
    </row>
    <row r="2044" spans="1:44" ht="15" thickBot="1">
      <c r="A2044" s="4" t="s">
        <v>19823</v>
      </c>
      <c r="B2044" s="7" t="s">
        <v>50</v>
      </c>
      <c r="C2044" s="6">
        <v>43831</v>
      </c>
      <c r="D2044" s="7" t="s">
        <v>45</v>
      </c>
      <c r="E2044" s="7" t="s">
        <v>46</v>
      </c>
      <c r="F2044" s="7" t="s">
        <v>70</v>
      </c>
      <c r="G2044" s="26" t="s">
        <v>54946</v>
      </c>
      <c r="H2044" s="7" t="s">
        <v>50</v>
      </c>
      <c r="I2044" s="7" t="s">
        <v>50</v>
      </c>
      <c r="J2044" s="6">
        <v>45511</v>
      </c>
      <c r="K2044" s="7" t="s">
        <v>50</v>
      </c>
      <c r="L2044" s="7" t="s">
        <v>241</v>
      </c>
      <c r="M2044" s="7" t="s">
        <v>19824</v>
      </c>
      <c r="N2044" s="7" t="s">
        <v>5189</v>
      </c>
      <c r="O2044" s="7" t="s">
        <v>19825</v>
      </c>
      <c r="P2044" s="5">
        <v>278812</v>
      </c>
      <c r="Q2044" s="7" t="s">
        <v>245</v>
      </c>
      <c r="R2044" s="34" t="s">
        <v>19826</v>
      </c>
      <c r="S2044" s="31" t="s">
        <v>50</v>
      </c>
      <c r="T2044" s="7" t="s">
        <v>19827</v>
      </c>
      <c r="U2044" s="7">
        <v>18121591883</v>
      </c>
      <c r="V2044" s="7" t="s">
        <v>50</v>
      </c>
      <c r="W2044" s="7" t="s">
        <v>50</v>
      </c>
      <c r="X2044" s="7" t="s">
        <v>50</v>
      </c>
      <c r="Y2044" s="7" t="s">
        <v>154</v>
      </c>
      <c r="Z2044" s="7">
        <v>1</v>
      </c>
      <c r="AA2044" s="7" t="s">
        <v>50</v>
      </c>
      <c r="AB2044" s="7" t="s">
        <v>50</v>
      </c>
      <c r="AC2044" s="7" t="s">
        <v>50</v>
      </c>
      <c r="AD2044" s="7" t="s">
        <v>241</v>
      </c>
      <c r="AE2044" s="7" t="s">
        <v>50</v>
      </c>
      <c r="AF2044" s="7" t="s">
        <v>50</v>
      </c>
      <c r="AG2044" s="7" t="s">
        <v>50</v>
      </c>
      <c r="AH2044" s="7" t="s">
        <v>50</v>
      </c>
      <c r="AI2044" s="7" t="s">
        <v>50</v>
      </c>
      <c r="AJ2044" s="7" t="s">
        <v>50</v>
      </c>
      <c r="AK2044" s="7" t="s">
        <v>19828</v>
      </c>
      <c r="AL2044" s="7" t="s">
        <v>50</v>
      </c>
      <c r="AM2044" s="7" t="s">
        <v>50</v>
      </c>
      <c r="AN2044" s="7" t="s">
        <v>50</v>
      </c>
      <c r="AO2044" s="7" t="s">
        <v>50</v>
      </c>
      <c r="AP2044" s="7" t="s">
        <v>50</v>
      </c>
      <c r="AQ2044" s="7" t="s">
        <v>50</v>
      </c>
      <c r="AR2044" s="7" t="s">
        <v>1186</v>
      </c>
    </row>
    <row r="2045" spans="1:44" ht="15" thickBot="1">
      <c r="A2045" s="10" t="s">
        <v>19829</v>
      </c>
      <c r="B2045" s="13" t="s">
        <v>50</v>
      </c>
      <c r="C2045" s="12">
        <v>44927</v>
      </c>
      <c r="D2045" s="13" t="s">
        <v>45</v>
      </c>
      <c r="E2045" s="13" t="s">
        <v>46</v>
      </c>
      <c r="F2045" s="13" t="s">
        <v>70</v>
      </c>
      <c r="G2045" s="26" t="s">
        <v>54946</v>
      </c>
      <c r="H2045" s="13" t="s">
        <v>50</v>
      </c>
      <c r="I2045" s="13" t="s">
        <v>50</v>
      </c>
      <c r="J2045" s="12">
        <v>45509</v>
      </c>
      <c r="K2045" s="13" t="s">
        <v>50</v>
      </c>
      <c r="L2045" s="13" t="s">
        <v>467</v>
      </c>
      <c r="M2045" s="13" t="s">
        <v>18718</v>
      </c>
      <c r="N2045" s="13" t="s">
        <v>1266</v>
      </c>
      <c r="O2045" s="13" t="s">
        <v>19830</v>
      </c>
      <c r="P2045" s="11">
        <v>282205</v>
      </c>
      <c r="Q2045" s="13" t="s">
        <v>245</v>
      </c>
      <c r="R2045" s="30" t="s">
        <v>19831</v>
      </c>
      <c r="S2045" s="30" t="s">
        <v>50</v>
      </c>
      <c r="T2045" s="13" t="s">
        <v>50</v>
      </c>
      <c r="U2045" s="13" t="s">
        <v>19832</v>
      </c>
      <c r="V2045" s="13" t="s">
        <v>50</v>
      </c>
      <c r="W2045" s="13" t="s">
        <v>50</v>
      </c>
      <c r="X2045" s="13" t="s">
        <v>50</v>
      </c>
      <c r="Y2045" s="13" t="s">
        <v>467</v>
      </c>
      <c r="Z2045" s="13">
        <v>1</v>
      </c>
      <c r="AA2045" s="13" t="s">
        <v>50</v>
      </c>
      <c r="AB2045" s="13" t="s">
        <v>50</v>
      </c>
      <c r="AC2045" s="13" t="s">
        <v>50</v>
      </c>
      <c r="AD2045" s="13" t="s">
        <v>467</v>
      </c>
      <c r="AE2045" s="13" t="s">
        <v>50</v>
      </c>
      <c r="AF2045" s="13" t="s">
        <v>50</v>
      </c>
      <c r="AG2045" s="13" t="s">
        <v>50</v>
      </c>
      <c r="AH2045" s="13" t="s">
        <v>50</v>
      </c>
      <c r="AI2045" s="13" t="s">
        <v>50</v>
      </c>
      <c r="AJ2045" s="13" t="s">
        <v>50</v>
      </c>
      <c r="AK2045" s="13" t="s">
        <v>50</v>
      </c>
      <c r="AL2045" s="13" t="s">
        <v>50</v>
      </c>
      <c r="AM2045" s="13" t="s">
        <v>19833</v>
      </c>
      <c r="AN2045" s="13" t="s">
        <v>253</v>
      </c>
      <c r="AO2045" s="13" t="s">
        <v>50</v>
      </c>
      <c r="AP2045" s="13" t="s">
        <v>50</v>
      </c>
      <c r="AQ2045" s="21" t="s">
        <v>19834</v>
      </c>
      <c r="AR2045" s="13" t="s">
        <v>255</v>
      </c>
    </row>
    <row r="2046" spans="1:44" ht="15" thickBot="1">
      <c r="A2046" s="4" t="s">
        <v>19835</v>
      </c>
      <c r="B2046" s="7" t="s">
        <v>50</v>
      </c>
      <c r="C2046" s="6">
        <v>44562</v>
      </c>
      <c r="D2046" s="7" t="s">
        <v>45</v>
      </c>
      <c r="E2046" s="7" t="s">
        <v>46</v>
      </c>
      <c r="F2046" s="7" t="s">
        <v>70</v>
      </c>
      <c r="G2046" s="7" t="s">
        <v>50</v>
      </c>
      <c r="H2046" s="7" t="s">
        <v>50</v>
      </c>
      <c r="I2046" s="7" t="s">
        <v>50</v>
      </c>
      <c r="J2046" s="6">
        <v>45512</v>
      </c>
      <c r="K2046" s="7" t="s">
        <v>50</v>
      </c>
      <c r="L2046" s="7" t="s">
        <v>467</v>
      </c>
      <c r="M2046" s="7" t="s">
        <v>19836</v>
      </c>
      <c r="N2046" s="7" t="s">
        <v>1954</v>
      </c>
      <c r="O2046" s="7" t="s">
        <v>19837</v>
      </c>
      <c r="P2046" s="5">
        <v>283238</v>
      </c>
      <c r="Q2046" s="7" t="s">
        <v>245</v>
      </c>
      <c r="R2046" s="34" t="s">
        <v>19838</v>
      </c>
      <c r="S2046" s="31" t="s">
        <v>50</v>
      </c>
      <c r="T2046" s="7" t="s">
        <v>50</v>
      </c>
      <c r="U2046" s="7" t="s">
        <v>50</v>
      </c>
      <c r="V2046" s="7" t="s">
        <v>50</v>
      </c>
      <c r="W2046" s="7" t="s">
        <v>50</v>
      </c>
      <c r="X2046" s="7" t="s">
        <v>50</v>
      </c>
      <c r="Y2046" s="7" t="s">
        <v>467</v>
      </c>
      <c r="Z2046" s="7">
        <v>1</v>
      </c>
      <c r="AA2046" s="7" t="s">
        <v>50</v>
      </c>
      <c r="AB2046" s="7" t="s">
        <v>50</v>
      </c>
      <c r="AC2046" s="7" t="s">
        <v>50</v>
      </c>
      <c r="AD2046" s="7" t="s">
        <v>467</v>
      </c>
      <c r="AE2046" s="7" t="s">
        <v>50</v>
      </c>
      <c r="AF2046" s="7" t="s">
        <v>50</v>
      </c>
      <c r="AG2046" s="7" t="s">
        <v>50</v>
      </c>
      <c r="AH2046" s="7" t="s">
        <v>50</v>
      </c>
      <c r="AI2046" s="7" t="s">
        <v>50</v>
      </c>
      <c r="AJ2046" s="7" t="s">
        <v>50</v>
      </c>
      <c r="AK2046" s="7" t="s">
        <v>50</v>
      </c>
      <c r="AL2046" s="7" t="s">
        <v>50</v>
      </c>
      <c r="AM2046" s="7" t="s">
        <v>19839</v>
      </c>
      <c r="AN2046" s="7" t="s">
        <v>66</v>
      </c>
      <c r="AO2046" s="7" t="s">
        <v>19840</v>
      </c>
      <c r="AP2046" s="7" t="s">
        <v>50</v>
      </c>
      <c r="AQ2046" s="22" t="s">
        <v>19841</v>
      </c>
      <c r="AR2046" s="7" t="s">
        <v>50</v>
      </c>
    </row>
    <row r="2047" spans="1:44" ht="15" thickBot="1">
      <c r="A2047" s="10" t="s">
        <v>19842</v>
      </c>
      <c r="B2047" s="13" t="s">
        <v>50</v>
      </c>
      <c r="C2047" s="13" t="s">
        <v>50</v>
      </c>
      <c r="D2047" s="13" t="s">
        <v>45</v>
      </c>
      <c r="E2047" s="13" t="s">
        <v>50</v>
      </c>
      <c r="F2047" s="13" t="s">
        <v>70</v>
      </c>
      <c r="G2047" s="13" t="s">
        <v>50</v>
      </c>
      <c r="H2047" s="13" t="s">
        <v>50</v>
      </c>
      <c r="I2047" s="13" t="s">
        <v>50</v>
      </c>
      <c r="J2047" s="12">
        <v>45511</v>
      </c>
      <c r="K2047" s="13" t="s">
        <v>50</v>
      </c>
      <c r="L2047" s="13" t="s">
        <v>52</v>
      </c>
      <c r="M2047" s="13" t="s">
        <v>50</v>
      </c>
      <c r="N2047" s="13" t="s">
        <v>19843</v>
      </c>
      <c r="O2047" s="13" t="s">
        <v>19844</v>
      </c>
      <c r="P2047" s="11">
        <v>287574</v>
      </c>
      <c r="Q2047" s="13" t="s">
        <v>105</v>
      </c>
      <c r="R2047" s="33" t="s">
        <v>19845</v>
      </c>
      <c r="S2047" s="30" t="s">
        <v>50</v>
      </c>
      <c r="T2047" s="13" t="s">
        <v>50</v>
      </c>
      <c r="U2047" s="13" t="s">
        <v>19846</v>
      </c>
      <c r="V2047" s="13" t="s">
        <v>50</v>
      </c>
      <c r="W2047" s="13" t="s">
        <v>50</v>
      </c>
      <c r="X2047" s="13" t="s">
        <v>50</v>
      </c>
      <c r="Y2047" s="13" t="s">
        <v>50</v>
      </c>
      <c r="Z2047" s="13">
        <v>1</v>
      </c>
      <c r="AA2047" s="13" t="s">
        <v>50</v>
      </c>
      <c r="AB2047" s="13" t="s">
        <v>50</v>
      </c>
      <c r="AC2047" s="13" t="s">
        <v>50</v>
      </c>
      <c r="AD2047" s="13" t="s">
        <v>50</v>
      </c>
      <c r="AE2047" s="13" t="s">
        <v>50</v>
      </c>
      <c r="AF2047" s="13" t="s">
        <v>50</v>
      </c>
      <c r="AG2047" s="13" t="s">
        <v>50</v>
      </c>
      <c r="AH2047" s="13" t="s">
        <v>50</v>
      </c>
      <c r="AI2047" s="13" t="s">
        <v>50</v>
      </c>
      <c r="AJ2047" s="13" t="s">
        <v>50</v>
      </c>
      <c r="AK2047" s="13" t="s">
        <v>19847</v>
      </c>
      <c r="AL2047" s="13" t="s">
        <v>50</v>
      </c>
      <c r="AM2047" s="13" t="s">
        <v>19848</v>
      </c>
      <c r="AN2047" s="13" t="s">
        <v>66</v>
      </c>
      <c r="AO2047" s="13" t="s">
        <v>50</v>
      </c>
      <c r="AP2047" s="13" t="s">
        <v>50</v>
      </c>
      <c r="AQ2047" s="21" t="s">
        <v>19849</v>
      </c>
      <c r="AR2047" s="13" t="s">
        <v>255</v>
      </c>
    </row>
    <row r="2048" spans="1:44" ht="15" thickBot="1">
      <c r="A2048" s="4" t="s">
        <v>19850</v>
      </c>
      <c r="B2048" s="7" t="s">
        <v>50</v>
      </c>
      <c r="C2048" s="7" t="s">
        <v>50</v>
      </c>
      <c r="D2048" s="7" t="s">
        <v>45</v>
      </c>
      <c r="E2048" s="7" t="s">
        <v>46</v>
      </c>
      <c r="F2048" s="7" t="s">
        <v>70</v>
      </c>
      <c r="G2048" s="7" t="s">
        <v>50</v>
      </c>
      <c r="H2048" s="7" t="s">
        <v>50</v>
      </c>
      <c r="I2048" s="7" t="s">
        <v>50</v>
      </c>
      <c r="J2048" s="6">
        <v>45511</v>
      </c>
      <c r="K2048" s="7" t="s">
        <v>50</v>
      </c>
      <c r="L2048" s="7" t="s">
        <v>467</v>
      </c>
      <c r="M2048" s="7" t="s">
        <v>10333</v>
      </c>
      <c r="N2048" s="7" t="s">
        <v>19851</v>
      </c>
      <c r="O2048" s="7" t="s">
        <v>19852</v>
      </c>
      <c r="P2048" s="5">
        <v>289790</v>
      </c>
      <c r="Q2048" s="7" t="s">
        <v>245</v>
      </c>
      <c r="R2048" s="31" t="s">
        <v>50</v>
      </c>
      <c r="S2048" s="31" t="s">
        <v>50</v>
      </c>
      <c r="T2048" s="7" t="s">
        <v>50</v>
      </c>
      <c r="U2048" s="7" t="s">
        <v>50</v>
      </c>
      <c r="V2048" s="7" t="s">
        <v>50</v>
      </c>
      <c r="W2048" s="7" t="s">
        <v>50</v>
      </c>
      <c r="X2048" s="7" t="s">
        <v>50</v>
      </c>
      <c r="Y2048" s="7" t="s">
        <v>467</v>
      </c>
      <c r="Z2048" s="7">
        <v>1</v>
      </c>
      <c r="AA2048" s="7" t="s">
        <v>50</v>
      </c>
      <c r="AB2048" s="7" t="s">
        <v>50</v>
      </c>
      <c r="AC2048" s="7" t="s">
        <v>50</v>
      </c>
      <c r="AD2048" s="7" t="s">
        <v>467</v>
      </c>
      <c r="AE2048" s="7" t="s">
        <v>50</v>
      </c>
      <c r="AF2048" s="7" t="s">
        <v>50</v>
      </c>
      <c r="AG2048" s="7" t="s">
        <v>50</v>
      </c>
      <c r="AH2048" s="7" t="s">
        <v>50</v>
      </c>
      <c r="AI2048" s="7" t="s">
        <v>50</v>
      </c>
      <c r="AJ2048" s="7" t="s">
        <v>50</v>
      </c>
      <c r="AK2048" s="7" t="s">
        <v>50</v>
      </c>
      <c r="AL2048" s="7" t="s">
        <v>50</v>
      </c>
      <c r="AM2048" s="7" t="s">
        <v>50</v>
      </c>
      <c r="AN2048" s="7" t="s">
        <v>50</v>
      </c>
      <c r="AO2048" s="7" t="s">
        <v>50</v>
      </c>
      <c r="AP2048" s="7" t="s">
        <v>50</v>
      </c>
      <c r="AQ2048" s="7" t="s">
        <v>50</v>
      </c>
      <c r="AR2048" s="7" t="s">
        <v>1186</v>
      </c>
    </row>
    <row r="2049" spans="1:44" ht="15" thickBot="1">
      <c r="A2049" s="10" t="s">
        <v>19853</v>
      </c>
      <c r="B2049" s="13" t="s">
        <v>50</v>
      </c>
      <c r="C2049" s="13" t="s">
        <v>50</v>
      </c>
      <c r="D2049" s="13" t="s">
        <v>45</v>
      </c>
      <c r="E2049" s="13" t="s">
        <v>46</v>
      </c>
      <c r="F2049" s="13" t="s">
        <v>70</v>
      </c>
      <c r="G2049" s="13" t="s">
        <v>50</v>
      </c>
      <c r="H2049" s="13" t="s">
        <v>50</v>
      </c>
      <c r="I2049" s="13" t="s">
        <v>50</v>
      </c>
      <c r="J2049" s="12">
        <v>45505</v>
      </c>
      <c r="K2049" s="13" t="s">
        <v>50</v>
      </c>
      <c r="L2049" s="13" t="s">
        <v>467</v>
      </c>
      <c r="M2049" s="13" t="s">
        <v>19854</v>
      </c>
      <c r="N2049" s="13" t="s">
        <v>5189</v>
      </c>
      <c r="O2049" s="13" t="s">
        <v>19855</v>
      </c>
      <c r="P2049" s="11">
        <v>292159</v>
      </c>
      <c r="Q2049" s="13" t="s">
        <v>245</v>
      </c>
      <c r="R2049" s="33" t="s">
        <v>19856</v>
      </c>
      <c r="S2049" s="30" t="s">
        <v>50</v>
      </c>
      <c r="T2049" s="13" t="s">
        <v>19857</v>
      </c>
      <c r="U2049" s="13" t="s">
        <v>19858</v>
      </c>
      <c r="V2049" s="13" t="s">
        <v>50</v>
      </c>
      <c r="W2049" s="13" t="s">
        <v>50</v>
      </c>
      <c r="X2049" s="13" t="s">
        <v>50</v>
      </c>
      <c r="Y2049" s="13" t="s">
        <v>467</v>
      </c>
      <c r="Z2049" s="13">
        <v>1</v>
      </c>
      <c r="AA2049" s="13" t="s">
        <v>50</v>
      </c>
      <c r="AB2049" s="13" t="s">
        <v>50</v>
      </c>
      <c r="AC2049" s="13" t="s">
        <v>50</v>
      </c>
      <c r="AD2049" s="13" t="s">
        <v>467</v>
      </c>
      <c r="AE2049" s="13" t="s">
        <v>50</v>
      </c>
      <c r="AF2049" s="13" t="s">
        <v>50</v>
      </c>
      <c r="AG2049" s="13" t="s">
        <v>50</v>
      </c>
      <c r="AH2049" s="13" t="s">
        <v>50</v>
      </c>
      <c r="AI2049" s="13" t="s">
        <v>50</v>
      </c>
      <c r="AJ2049" s="13" t="s">
        <v>50</v>
      </c>
      <c r="AK2049" s="13" t="s">
        <v>19859</v>
      </c>
      <c r="AL2049" s="13" t="s">
        <v>50</v>
      </c>
      <c r="AM2049" s="13" t="s">
        <v>50</v>
      </c>
      <c r="AN2049" s="13" t="s">
        <v>50</v>
      </c>
      <c r="AO2049" s="13" t="s">
        <v>50</v>
      </c>
      <c r="AP2049" s="13" t="s">
        <v>50</v>
      </c>
      <c r="AQ2049" s="13" t="s">
        <v>50</v>
      </c>
      <c r="AR2049" s="13" t="s">
        <v>1186</v>
      </c>
    </row>
    <row r="2050" spans="1:44" ht="15" thickBot="1">
      <c r="A2050" s="4" t="s">
        <v>19860</v>
      </c>
      <c r="B2050" s="7" t="s">
        <v>50</v>
      </c>
      <c r="C2050" s="7" t="s">
        <v>50</v>
      </c>
      <c r="D2050" s="7" t="s">
        <v>45</v>
      </c>
      <c r="E2050" s="7" t="s">
        <v>50</v>
      </c>
      <c r="F2050" s="7" t="s">
        <v>70</v>
      </c>
      <c r="G2050" s="26" t="s">
        <v>54946</v>
      </c>
      <c r="H2050" s="7" t="s">
        <v>50</v>
      </c>
      <c r="I2050" s="7" t="s">
        <v>50</v>
      </c>
      <c r="J2050" s="6">
        <v>45509</v>
      </c>
      <c r="K2050" s="7" t="s">
        <v>50</v>
      </c>
      <c r="L2050" s="7" t="s">
        <v>131</v>
      </c>
      <c r="M2050" s="7" t="s">
        <v>19861</v>
      </c>
      <c r="N2050" s="7" t="s">
        <v>12416</v>
      </c>
      <c r="O2050" s="7" t="s">
        <v>19862</v>
      </c>
      <c r="P2050" s="5">
        <v>294233</v>
      </c>
      <c r="Q2050" s="7" t="s">
        <v>135</v>
      </c>
      <c r="R2050" s="34" t="s">
        <v>19863</v>
      </c>
      <c r="S2050" s="34" t="s">
        <v>19864</v>
      </c>
      <c r="T2050" s="7" t="s">
        <v>50</v>
      </c>
      <c r="U2050" s="7" t="s">
        <v>19865</v>
      </c>
      <c r="V2050" s="7" t="s">
        <v>50</v>
      </c>
      <c r="W2050" s="7" t="s">
        <v>50</v>
      </c>
      <c r="X2050" s="7" t="s">
        <v>50</v>
      </c>
      <c r="Y2050" s="7" t="s">
        <v>50</v>
      </c>
      <c r="Z2050" s="7">
        <v>1</v>
      </c>
      <c r="AA2050" s="7" t="s">
        <v>50</v>
      </c>
      <c r="AB2050" s="7" t="s">
        <v>50</v>
      </c>
      <c r="AC2050" s="7" t="s">
        <v>50</v>
      </c>
      <c r="AD2050" s="7" t="s">
        <v>50</v>
      </c>
      <c r="AE2050" s="7" t="s">
        <v>50</v>
      </c>
      <c r="AF2050" s="7" t="s">
        <v>50</v>
      </c>
      <c r="AG2050" s="7" t="s">
        <v>50</v>
      </c>
      <c r="AH2050" s="7" t="s">
        <v>50</v>
      </c>
      <c r="AI2050" s="7" t="s">
        <v>50</v>
      </c>
      <c r="AJ2050" s="7" t="s">
        <v>50</v>
      </c>
      <c r="AK2050" s="7" t="s">
        <v>19866</v>
      </c>
      <c r="AL2050" s="7" t="s">
        <v>50</v>
      </c>
      <c r="AM2050" s="7" t="s">
        <v>19867</v>
      </c>
      <c r="AN2050" s="7" t="s">
        <v>4746</v>
      </c>
      <c r="AO2050" s="7" t="s">
        <v>19868</v>
      </c>
      <c r="AP2050" s="22" t="s">
        <v>19869</v>
      </c>
      <c r="AQ2050" s="7" t="s">
        <v>50</v>
      </c>
      <c r="AR2050" s="7" t="s">
        <v>50</v>
      </c>
    </row>
    <row r="2051" spans="1:44" ht="15" thickBot="1">
      <c r="A2051" s="10" t="s">
        <v>19870</v>
      </c>
      <c r="B2051" s="13" t="s">
        <v>50</v>
      </c>
      <c r="C2051" s="12">
        <v>44713</v>
      </c>
      <c r="D2051" s="13" t="s">
        <v>45</v>
      </c>
      <c r="E2051" s="13" t="s">
        <v>46</v>
      </c>
      <c r="F2051" s="13" t="s">
        <v>70</v>
      </c>
      <c r="G2051" s="26" t="s">
        <v>54946</v>
      </c>
      <c r="H2051" s="13" t="s">
        <v>50</v>
      </c>
      <c r="I2051" s="13" t="s">
        <v>50</v>
      </c>
      <c r="J2051" s="12">
        <v>45511</v>
      </c>
      <c r="K2051" s="13" t="s">
        <v>50</v>
      </c>
      <c r="L2051" s="13" t="s">
        <v>467</v>
      </c>
      <c r="M2051" s="13" t="s">
        <v>10119</v>
      </c>
      <c r="N2051" s="13" t="s">
        <v>3144</v>
      </c>
      <c r="O2051" s="13" t="s">
        <v>19871</v>
      </c>
      <c r="P2051" s="11">
        <v>295376</v>
      </c>
      <c r="Q2051" s="13" t="s">
        <v>245</v>
      </c>
      <c r="R2051" s="33" t="s">
        <v>19872</v>
      </c>
      <c r="S2051" s="30" t="s">
        <v>50</v>
      </c>
      <c r="T2051" s="13" t="s">
        <v>50</v>
      </c>
      <c r="U2051" s="13" t="s">
        <v>19873</v>
      </c>
      <c r="V2051" s="13" t="s">
        <v>50</v>
      </c>
      <c r="W2051" s="13" t="s">
        <v>50</v>
      </c>
      <c r="X2051" s="13" t="s">
        <v>50</v>
      </c>
      <c r="Y2051" s="13" t="s">
        <v>467</v>
      </c>
      <c r="Z2051" s="13">
        <v>1</v>
      </c>
      <c r="AA2051" s="13" t="s">
        <v>50</v>
      </c>
      <c r="AB2051" s="13" t="s">
        <v>50</v>
      </c>
      <c r="AC2051" s="13" t="s">
        <v>50</v>
      </c>
      <c r="AD2051" s="13" t="s">
        <v>467</v>
      </c>
      <c r="AE2051" s="13" t="s">
        <v>50</v>
      </c>
      <c r="AF2051" s="13" t="s">
        <v>50</v>
      </c>
      <c r="AG2051" s="13" t="s">
        <v>50</v>
      </c>
      <c r="AH2051" s="13" t="s">
        <v>50</v>
      </c>
      <c r="AI2051" s="13" t="s">
        <v>50</v>
      </c>
      <c r="AJ2051" s="13" t="s">
        <v>50</v>
      </c>
      <c r="AK2051" s="13" t="s">
        <v>50</v>
      </c>
      <c r="AL2051" s="13" t="s">
        <v>50</v>
      </c>
      <c r="AM2051" s="13" t="s">
        <v>19874</v>
      </c>
      <c r="AN2051" s="13" t="s">
        <v>66</v>
      </c>
      <c r="AO2051" s="13" t="s">
        <v>50</v>
      </c>
      <c r="AP2051" s="13" t="s">
        <v>50</v>
      </c>
      <c r="AQ2051" s="21" t="s">
        <v>19875</v>
      </c>
      <c r="AR2051" s="13" t="s">
        <v>255</v>
      </c>
    </row>
    <row r="2052" spans="1:44" ht="15" thickBot="1">
      <c r="A2052" s="4" t="s">
        <v>19876</v>
      </c>
      <c r="B2052" s="7" t="s">
        <v>50</v>
      </c>
      <c r="C2052" s="6">
        <v>39448</v>
      </c>
      <c r="D2052" s="7" t="s">
        <v>45</v>
      </c>
      <c r="E2052" s="7" t="s">
        <v>50</v>
      </c>
      <c r="F2052" s="7" t="s">
        <v>70</v>
      </c>
      <c r="G2052" s="7" t="s">
        <v>145</v>
      </c>
      <c r="H2052" s="7" t="s">
        <v>50</v>
      </c>
      <c r="I2052" s="7" t="s">
        <v>50</v>
      </c>
      <c r="J2052" s="6">
        <v>45506</v>
      </c>
      <c r="K2052" s="7" t="s">
        <v>50</v>
      </c>
      <c r="L2052" s="7" t="s">
        <v>178</v>
      </c>
      <c r="M2052" s="7" t="s">
        <v>19877</v>
      </c>
      <c r="N2052" s="7" t="s">
        <v>6018</v>
      </c>
      <c r="O2052" s="7" t="s">
        <v>19878</v>
      </c>
      <c r="P2052" s="5">
        <v>302892</v>
      </c>
      <c r="Q2052" s="7" t="s">
        <v>245</v>
      </c>
      <c r="R2052" s="34" t="s">
        <v>19879</v>
      </c>
      <c r="S2052" s="31" t="s">
        <v>50</v>
      </c>
      <c r="T2052" s="7" t="s">
        <v>50</v>
      </c>
      <c r="U2052" s="7" t="s">
        <v>50</v>
      </c>
      <c r="V2052" s="7" t="s">
        <v>50</v>
      </c>
      <c r="W2052" s="7" t="s">
        <v>50</v>
      </c>
      <c r="X2052" s="7" t="s">
        <v>50</v>
      </c>
      <c r="Y2052" s="7" t="s">
        <v>50</v>
      </c>
      <c r="Z2052" s="7">
        <v>1</v>
      </c>
      <c r="AA2052" s="7" t="s">
        <v>50</v>
      </c>
      <c r="AB2052" s="7" t="s">
        <v>50</v>
      </c>
      <c r="AC2052" s="7" t="s">
        <v>50</v>
      </c>
      <c r="AD2052" s="7" t="s">
        <v>178</v>
      </c>
      <c r="AE2052" s="7" t="s">
        <v>50</v>
      </c>
      <c r="AF2052" s="7" t="s">
        <v>50</v>
      </c>
      <c r="AG2052" s="7" t="s">
        <v>50</v>
      </c>
      <c r="AH2052" s="7" t="s">
        <v>50</v>
      </c>
      <c r="AI2052" s="7" t="s">
        <v>50</v>
      </c>
      <c r="AJ2052" s="7" t="s">
        <v>50</v>
      </c>
      <c r="AK2052" s="7" t="s">
        <v>19880</v>
      </c>
      <c r="AL2052" s="7" t="s">
        <v>50</v>
      </c>
      <c r="AM2052" s="7" t="s">
        <v>50</v>
      </c>
      <c r="AN2052" s="7" t="s">
        <v>50</v>
      </c>
      <c r="AO2052" s="7" t="s">
        <v>50</v>
      </c>
      <c r="AP2052" s="7" t="s">
        <v>50</v>
      </c>
      <c r="AQ2052" s="7" t="s">
        <v>50</v>
      </c>
      <c r="AR2052" s="7" t="s">
        <v>1186</v>
      </c>
    </row>
    <row r="2053" spans="1:44" ht="15" thickBot="1">
      <c r="A2053" s="10" t="s">
        <v>19881</v>
      </c>
      <c r="B2053" s="13" t="s">
        <v>50</v>
      </c>
      <c r="C2053" s="12">
        <v>42826</v>
      </c>
      <c r="D2053" s="13" t="s">
        <v>45</v>
      </c>
      <c r="E2053" s="13" t="s">
        <v>46</v>
      </c>
      <c r="F2053" s="13" t="s">
        <v>70</v>
      </c>
      <c r="G2053" s="13" t="s">
        <v>50</v>
      </c>
      <c r="H2053" s="13" t="s">
        <v>50</v>
      </c>
      <c r="I2053" s="13" t="s">
        <v>50</v>
      </c>
      <c r="J2053" s="12">
        <v>45510</v>
      </c>
      <c r="K2053" s="13" t="s">
        <v>50</v>
      </c>
      <c r="L2053" s="13" t="s">
        <v>147</v>
      </c>
      <c r="M2053" s="13" t="s">
        <v>6731</v>
      </c>
      <c r="N2053" s="13" t="s">
        <v>5189</v>
      </c>
      <c r="O2053" s="13" t="s">
        <v>19882</v>
      </c>
      <c r="P2053" s="11">
        <v>304184</v>
      </c>
      <c r="Q2053" s="13" t="s">
        <v>245</v>
      </c>
      <c r="R2053" s="33" t="s">
        <v>19883</v>
      </c>
      <c r="S2053" s="30" t="s">
        <v>50</v>
      </c>
      <c r="T2053" s="13" t="s">
        <v>50</v>
      </c>
      <c r="U2053" s="13" t="s">
        <v>50</v>
      </c>
      <c r="V2053" s="13" t="s">
        <v>50</v>
      </c>
      <c r="W2053" s="13" t="s">
        <v>50</v>
      </c>
      <c r="X2053" s="13" t="s">
        <v>50</v>
      </c>
      <c r="Y2053" s="13" t="s">
        <v>154</v>
      </c>
      <c r="Z2053" s="13">
        <v>2</v>
      </c>
      <c r="AA2053" s="13" t="s">
        <v>50</v>
      </c>
      <c r="AB2053" s="13" t="s">
        <v>50</v>
      </c>
      <c r="AC2053" s="13" t="s">
        <v>50</v>
      </c>
      <c r="AD2053" s="13" t="s">
        <v>147</v>
      </c>
      <c r="AE2053" s="13" t="s">
        <v>50</v>
      </c>
      <c r="AF2053" s="13" t="s">
        <v>50</v>
      </c>
      <c r="AG2053" s="13" t="s">
        <v>50</v>
      </c>
      <c r="AH2053" s="13" t="s">
        <v>50</v>
      </c>
      <c r="AI2053" s="13" t="s">
        <v>50</v>
      </c>
      <c r="AJ2053" s="13" t="s">
        <v>50</v>
      </c>
      <c r="AK2053" s="13" t="s">
        <v>19884</v>
      </c>
      <c r="AL2053" s="13" t="s">
        <v>50</v>
      </c>
      <c r="AM2053" s="13" t="s">
        <v>19885</v>
      </c>
      <c r="AN2053" s="13" t="s">
        <v>253</v>
      </c>
      <c r="AO2053" s="13" t="s">
        <v>19886</v>
      </c>
      <c r="AP2053" s="13" t="s">
        <v>50</v>
      </c>
      <c r="AQ2053" s="21" t="s">
        <v>19887</v>
      </c>
      <c r="AR2053" s="13" t="s">
        <v>50</v>
      </c>
    </row>
    <row r="2054" spans="1:44" ht="15" thickBot="1">
      <c r="A2054" s="4" t="s">
        <v>19888</v>
      </c>
      <c r="B2054" s="7" t="s">
        <v>50</v>
      </c>
      <c r="C2054" s="6">
        <v>26665</v>
      </c>
      <c r="D2054" s="7" t="s">
        <v>45</v>
      </c>
      <c r="E2054" s="7" t="s">
        <v>1939</v>
      </c>
      <c r="F2054" s="7" t="s">
        <v>70</v>
      </c>
      <c r="G2054" s="7" t="s">
        <v>145</v>
      </c>
      <c r="H2054" s="7" t="s">
        <v>2704</v>
      </c>
      <c r="I2054" s="7" t="s">
        <v>50</v>
      </c>
      <c r="J2054" s="6">
        <v>45509</v>
      </c>
      <c r="K2054" s="7" t="s">
        <v>116</v>
      </c>
      <c r="L2054" s="7" t="s">
        <v>52</v>
      </c>
      <c r="M2054" s="7" t="s">
        <v>19889</v>
      </c>
      <c r="N2054" s="7" t="s">
        <v>19890</v>
      </c>
      <c r="O2054" s="7" t="s">
        <v>19891</v>
      </c>
      <c r="P2054" s="5">
        <v>304896</v>
      </c>
      <c r="Q2054" s="7" t="s">
        <v>1024</v>
      </c>
      <c r="R2054" s="34" t="s">
        <v>19892</v>
      </c>
      <c r="S2054" s="34" t="s">
        <v>19893</v>
      </c>
      <c r="T2054" s="7" t="s">
        <v>19894</v>
      </c>
      <c r="U2054" s="7" t="s">
        <v>19895</v>
      </c>
      <c r="V2054" s="7" t="s">
        <v>50</v>
      </c>
      <c r="W2054" s="7" t="s">
        <v>50</v>
      </c>
      <c r="X2054" s="7" t="s">
        <v>50</v>
      </c>
      <c r="Y2054" s="7" t="s">
        <v>50</v>
      </c>
      <c r="Z2054" s="7">
        <v>1</v>
      </c>
      <c r="AA2054" s="7" t="s">
        <v>50</v>
      </c>
      <c r="AB2054" s="7" t="s">
        <v>50</v>
      </c>
      <c r="AC2054" s="7" t="s">
        <v>50</v>
      </c>
      <c r="AD2054" s="7" t="s">
        <v>50</v>
      </c>
      <c r="AE2054" s="7" t="s">
        <v>50</v>
      </c>
      <c r="AF2054" s="7" t="s">
        <v>50</v>
      </c>
      <c r="AG2054" s="7" t="s">
        <v>50</v>
      </c>
      <c r="AH2054" s="7" t="s">
        <v>50</v>
      </c>
      <c r="AI2054" s="7" t="s">
        <v>50</v>
      </c>
      <c r="AJ2054" s="7" t="s">
        <v>50</v>
      </c>
      <c r="AK2054" s="7" t="s">
        <v>19300</v>
      </c>
      <c r="AL2054" s="7" t="s">
        <v>50</v>
      </c>
      <c r="AM2054" s="7" t="s">
        <v>19896</v>
      </c>
      <c r="AN2054" s="7" t="s">
        <v>66</v>
      </c>
      <c r="AO2054" s="7" t="s">
        <v>19897</v>
      </c>
      <c r="AP2054" s="8" t="s">
        <v>19898</v>
      </c>
      <c r="AQ2054" s="7" t="s">
        <v>50</v>
      </c>
      <c r="AR2054" s="7" t="s">
        <v>50</v>
      </c>
    </row>
    <row r="2055" spans="1:44" ht="15" thickBot="1">
      <c r="A2055" s="10" t="s">
        <v>19899</v>
      </c>
      <c r="B2055" s="13" t="s">
        <v>50</v>
      </c>
      <c r="C2055" s="13" t="s">
        <v>50</v>
      </c>
      <c r="D2055" s="13" t="s">
        <v>45</v>
      </c>
      <c r="E2055" s="13" t="s">
        <v>46</v>
      </c>
      <c r="F2055" s="13" t="s">
        <v>70</v>
      </c>
      <c r="G2055" s="13" t="s">
        <v>50</v>
      </c>
      <c r="H2055" s="13" t="s">
        <v>50</v>
      </c>
      <c r="I2055" s="13" t="s">
        <v>50</v>
      </c>
      <c r="J2055" s="12">
        <v>45505</v>
      </c>
      <c r="K2055" s="13" t="s">
        <v>50</v>
      </c>
      <c r="L2055" s="13" t="s">
        <v>467</v>
      </c>
      <c r="M2055" s="13" t="s">
        <v>19900</v>
      </c>
      <c r="N2055" s="13" t="s">
        <v>19901</v>
      </c>
      <c r="O2055" s="13" t="s">
        <v>19902</v>
      </c>
      <c r="P2055" s="11">
        <v>305946</v>
      </c>
      <c r="Q2055" s="13" t="s">
        <v>245</v>
      </c>
      <c r="R2055" s="33" t="s">
        <v>19903</v>
      </c>
      <c r="S2055" s="30" t="s">
        <v>50</v>
      </c>
      <c r="T2055" s="13" t="s">
        <v>19904</v>
      </c>
      <c r="U2055" s="13" t="s">
        <v>19905</v>
      </c>
      <c r="V2055" s="13" t="s">
        <v>50</v>
      </c>
      <c r="W2055" s="13" t="s">
        <v>50</v>
      </c>
      <c r="X2055" s="13" t="s">
        <v>50</v>
      </c>
      <c r="Y2055" s="13" t="s">
        <v>467</v>
      </c>
      <c r="Z2055" s="13">
        <v>1</v>
      </c>
      <c r="AA2055" s="13" t="s">
        <v>50</v>
      </c>
      <c r="AB2055" s="13" t="s">
        <v>50</v>
      </c>
      <c r="AC2055" s="13" t="s">
        <v>50</v>
      </c>
      <c r="AD2055" s="13" t="s">
        <v>467</v>
      </c>
      <c r="AE2055" s="13" t="s">
        <v>50</v>
      </c>
      <c r="AF2055" s="13" t="s">
        <v>50</v>
      </c>
      <c r="AG2055" s="13" t="s">
        <v>50</v>
      </c>
      <c r="AH2055" s="13" t="s">
        <v>50</v>
      </c>
      <c r="AI2055" s="13" t="s">
        <v>50</v>
      </c>
      <c r="AJ2055" s="13" t="s">
        <v>50</v>
      </c>
      <c r="AK2055" s="13" t="s">
        <v>15721</v>
      </c>
      <c r="AL2055" s="13" t="s">
        <v>50</v>
      </c>
      <c r="AM2055" s="13" t="s">
        <v>19906</v>
      </c>
      <c r="AN2055" s="13" t="s">
        <v>66</v>
      </c>
      <c r="AO2055" s="13" t="s">
        <v>50</v>
      </c>
      <c r="AP2055" s="13" t="s">
        <v>50</v>
      </c>
      <c r="AQ2055" s="21" t="s">
        <v>19907</v>
      </c>
      <c r="AR2055" s="13" t="s">
        <v>255</v>
      </c>
    </row>
    <row r="2056" spans="1:44" ht="15" thickBot="1">
      <c r="A2056" s="4" t="s">
        <v>19908</v>
      </c>
      <c r="B2056" s="7" t="s">
        <v>50</v>
      </c>
      <c r="C2056" s="6">
        <v>44562</v>
      </c>
      <c r="D2056" s="7" t="s">
        <v>45</v>
      </c>
      <c r="E2056" s="7" t="s">
        <v>46</v>
      </c>
      <c r="F2056" s="7" t="s">
        <v>70</v>
      </c>
      <c r="G2056" s="26" t="s">
        <v>54946</v>
      </c>
      <c r="H2056" s="7" t="s">
        <v>50</v>
      </c>
      <c r="I2056" s="7" t="s">
        <v>50</v>
      </c>
      <c r="J2056" s="6">
        <v>45505</v>
      </c>
      <c r="K2056" s="7" t="s">
        <v>50</v>
      </c>
      <c r="L2056" s="7" t="s">
        <v>4836</v>
      </c>
      <c r="M2056" s="7" t="s">
        <v>19909</v>
      </c>
      <c r="N2056" s="7" t="s">
        <v>5261</v>
      </c>
      <c r="O2056" s="7" t="s">
        <v>19910</v>
      </c>
      <c r="P2056" s="5">
        <v>307107</v>
      </c>
      <c r="Q2056" s="7" t="s">
        <v>245</v>
      </c>
      <c r="R2056" s="31" t="s">
        <v>50</v>
      </c>
      <c r="S2056" s="31" t="s">
        <v>50</v>
      </c>
      <c r="T2056" s="7" t="s">
        <v>50</v>
      </c>
      <c r="U2056" s="7" t="s">
        <v>50</v>
      </c>
      <c r="V2056" s="7" t="s">
        <v>50</v>
      </c>
      <c r="W2056" s="7" t="s">
        <v>50</v>
      </c>
      <c r="X2056" s="7" t="s">
        <v>50</v>
      </c>
      <c r="Y2056" s="7" t="s">
        <v>467</v>
      </c>
      <c r="Z2056" s="7">
        <v>1</v>
      </c>
      <c r="AA2056" s="7" t="s">
        <v>50</v>
      </c>
      <c r="AB2056" s="7" t="s">
        <v>50</v>
      </c>
      <c r="AC2056" s="7" t="s">
        <v>50</v>
      </c>
      <c r="AD2056" s="7" t="s">
        <v>4836</v>
      </c>
      <c r="AE2056" s="7" t="s">
        <v>50</v>
      </c>
      <c r="AF2056" s="7" t="s">
        <v>50</v>
      </c>
      <c r="AG2056" s="7" t="s">
        <v>50</v>
      </c>
      <c r="AH2056" s="7" t="s">
        <v>50</v>
      </c>
      <c r="AI2056" s="7" t="s">
        <v>50</v>
      </c>
      <c r="AJ2056" s="7" t="s">
        <v>50</v>
      </c>
      <c r="AK2056" s="7" t="s">
        <v>50</v>
      </c>
      <c r="AL2056" s="7" t="s">
        <v>50</v>
      </c>
      <c r="AM2056" s="7" t="s">
        <v>50</v>
      </c>
      <c r="AN2056" s="7" t="s">
        <v>50</v>
      </c>
      <c r="AO2056" s="7" t="s">
        <v>50</v>
      </c>
      <c r="AP2056" s="7" t="s">
        <v>50</v>
      </c>
      <c r="AQ2056" s="7" t="s">
        <v>50</v>
      </c>
      <c r="AR2056" s="7" t="s">
        <v>1186</v>
      </c>
    </row>
    <row r="2057" spans="1:44" ht="15" thickBot="1">
      <c r="A2057" s="10" t="s">
        <v>19911</v>
      </c>
      <c r="B2057" s="11">
        <v>10812</v>
      </c>
      <c r="C2057" s="12">
        <v>27395</v>
      </c>
      <c r="D2057" s="13" t="s">
        <v>45</v>
      </c>
      <c r="E2057" s="13" t="s">
        <v>50</v>
      </c>
      <c r="F2057" s="13" t="s">
        <v>70</v>
      </c>
      <c r="G2057" s="26" t="s">
        <v>54946</v>
      </c>
      <c r="H2057" s="13" t="s">
        <v>19912</v>
      </c>
      <c r="I2057" s="13" t="s">
        <v>50</v>
      </c>
      <c r="J2057" s="12">
        <v>45509</v>
      </c>
      <c r="K2057" s="13" t="s">
        <v>50</v>
      </c>
      <c r="L2057" s="13" t="s">
        <v>52</v>
      </c>
      <c r="M2057" s="13" t="s">
        <v>19913</v>
      </c>
      <c r="N2057" s="13" t="s">
        <v>1569</v>
      </c>
      <c r="O2057" s="13" t="s">
        <v>19914</v>
      </c>
      <c r="P2057" s="11">
        <v>314125</v>
      </c>
      <c r="Q2057" s="13" t="s">
        <v>1571</v>
      </c>
      <c r="R2057" s="33" t="s">
        <v>19915</v>
      </c>
      <c r="S2057" s="33" t="s">
        <v>19916</v>
      </c>
      <c r="T2057" s="13" t="s">
        <v>50</v>
      </c>
      <c r="U2057" s="13" t="s">
        <v>50</v>
      </c>
      <c r="V2057" s="13" t="s">
        <v>50</v>
      </c>
      <c r="W2057" s="13" t="s">
        <v>50</v>
      </c>
      <c r="X2057" s="13" t="s">
        <v>50</v>
      </c>
      <c r="Y2057" s="13" t="s">
        <v>50</v>
      </c>
      <c r="Z2057" s="13">
        <v>1</v>
      </c>
      <c r="AA2057" s="13" t="s">
        <v>50</v>
      </c>
      <c r="AB2057" s="13" t="s">
        <v>50</v>
      </c>
      <c r="AC2057" s="13" t="s">
        <v>50</v>
      </c>
      <c r="AD2057" s="13" t="s">
        <v>50</v>
      </c>
      <c r="AE2057" s="13" t="s">
        <v>50</v>
      </c>
      <c r="AF2057" s="13" t="s">
        <v>50</v>
      </c>
      <c r="AG2057" s="13" t="s">
        <v>50</v>
      </c>
      <c r="AH2057" s="13" t="s">
        <v>50</v>
      </c>
      <c r="AI2057" s="13" t="s">
        <v>50</v>
      </c>
      <c r="AJ2057" s="13" t="s">
        <v>50</v>
      </c>
      <c r="AK2057" s="13" t="s">
        <v>19300</v>
      </c>
      <c r="AL2057" s="13" t="s">
        <v>50</v>
      </c>
      <c r="AM2057" s="13" t="s">
        <v>19917</v>
      </c>
      <c r="AN2057" s="13" t="s">
        <v>5485</v>
      </c>
      <c r="AO2057" s="13" t="s">
        <v>19918</v>
      </c>
      <c r="AP2057" s="21" t="s">
        <v>19919</v>
      </c>
      <c r="AQ2057" s="13" t="s">
        <v>50</v>
      </c>
      <c r="AR2057" s="13" t="s">
        <v>50</v>
      </c>
    </row>
    <row r="2058" spans="1:44" ht="15" thickBot="1">
      <c r="A2058" s="4" t="s">
        <v>19920</v>
      </c>
      <c r="B2058" s="7" t="s">
        <v>50</v>
      </c>
      <c r="C2058" s="6">
        <v>42736</v>
      </c>
      <c r="D2058" s="7" t="s">
        <v>45</v>
      </c>
      <c r="E2058" s="7" t="s">
        <v>50</v>
      </c>
      <c r="F2058" s="7" t="s">
        <v>70</v>
      </c>
      <c r="G2058" s="7" t="s">
        <v>50</v>
      </c>
      <c r="H2058" s="7" t="s">
        <v>50</v>
      </c>
      <c r="I2058" s="7" t="s">
        <v>50</v>
      </c>
      <c r="J2058" s="6">
        <v>45509</v>
      </c>
      <c r="K2058" s="7" t="s">
        <v>50</v>
      </c>
      <c r="L2058" s="7" t="s">
        <v>178</v>
      </c>
      <c r="M2058" s="7" t="s">
        <v>19921</v>
      </c>
      <c r="N2058" s="7" t="s">
        <v>1266</v>
      </c>
      <c r="O2058" s="7" t="s">
        <v>19922</v>
      </c>
      <c r="P2058" s="5">
        <v>317875</v>
      </c>
      <c r="Q2058" s="7" t="s">
        <v>245</v>
      </c>
      <c r="R2058" s="31" t="s">
        <v>50</v>
      </c>
      <c r="S2058" s="31" t="s">
        <v>50</v>
      </c>
      <c r="T2058" s="7" t="s">
        <v>50</v>
      </c>
      <c r="U2058" s="7" t="s">
        <v>50</v>
      </c>
      <c r="V2058" s="7" t="s">
        <v>50</v>
      </c>
      <c r="W2058" s="7" t="s">
        <v>50</v>
      </c>
      <c r="X2058" s="7" t="s">
        <v>50</v>
      </c>
      <c r="Y2058" s="7" t="s">
        <v>50</v>
      </c>
      <c r="Z2058" s="7">
        <v>1</v>
      </c>
      <c r="AA2058" s="7" t="s">
        <v>50</v>
      </c>
      <c r="AB2058" s="7" t="s">
        <v>50</v>
      </c>
      <c r="AC2058" s="7" t="s">
        <v>50</v>
      </c>
      <c r="AD2058" s="7" t="s">
        <v>178</v>
      </c>
      <c r="AE2058" s="7" t="s">
        <v>50</v>
      </c>
      <c r="AF2058" s="7" t="s">
        <v>50</v>
      </c>
      <c r="AG2058" s="7" t="s">
        <v>50</v>
      </c>
      <c r="AH2058" s="7" t="s">
        <v>50</v>
      </c>
      <c r="AI2058" s="7" t="s">
        <v>50</v>
      </c>
      <c r="AJ2058" s="7" t="s">
        <v>50</v>
      </c>
      <c r="AK2058" s="7" t="s">
        <v>11119</v>
      </c>
      <c r="AL2058" s="7" t="s">
        <v>50</v>
      </c>
      <c r="AM2058" s="7" t="s">
        <v>50</v>
      </c>
      <c r="AN2058" s="7" t="s">
        <v>50</v>
      </c>
      <c r="AO2058" s="7" t="s">
        <v>50</v>
      </c>
      <c r="AP2058" s="7" t="s">
        <v>50</v>
      </c>
      <c r="AQ2058" s="7" t="s">
        <v>50</v>
      </c>
      <c r="AR2058" s="7" t="s">
        <v>1186</v>
      </c>
    </row>
    <row r="2059" spans="1:44" ht="15" thickBot="1">
      <c r="A2059" s="10" t="s">
        <v>19923</v>
      </c>
      <c r="B2059" s="13" t="s">
        <v>50</v>
      </c>
      <c r="C2059" s="12">
        <v>45292</v>
      </c>
      <c r="D2059" s="13" t="s">
        <v>45</v>
      </c>
      <c r="E2059" s="13" t="s">
        <v>46</v>
      </c>
      <c r="F2059" s="13" t="s">
        <v>70</v>
      </c>
      <c r="G2059" s="13" t="s">
        <v>50</v>
      </c>
      <c r="H2059" s="13" t="s">
        <v>50</v>
      </c>
      <c r="I2059" s="13" t="s">
        <v>50</v>
      </c>
      <c r="J2059" s="12">
        <v>45511</v>
      </c>
      <c r="K2059" s="13" t="s">
        <v>50</v>
      </c>
      <c r="L2059" s="13" t="s">
        <v>1624</v>
      </c>
      <c r="M2059" s="13" t="s">
        <v>50</v>
      </c>
      <c r="N2059" s="13" t="s">
        <v>8025</v>
      </c>
      <c r="O2059" s="13" t="s">
        <v>19924</v>
      </c>
      <c r="P2059" s="11">
        <v>320014</v>
      </c>
      <c r="Q2059" s="13" t="s">
        <v>245</v>
      </c>
      <c r="R2059" s="33" t="s">
        <v>19925</v>
      </c>
      <c r="S2059" s="30" t="s">
        <v>50</v>
      </c>
      <c r="T2059" s="13" t="s">
        <v>19926</v>
      </c>
      <c r="U2059" s="13" t="s">
        <v>50</v>
      </c>
      <c r="V2059" s="13" t="s">
        <v>50</v>
      </c>
      <c r="W2059" s="13" t="s">
        <v>50</v>
      </c>
      <c r="X2059" s="13" t="s">
        <v>50</v>
      </c>
      <c r="Y2059" s="13" t="s">
        <v>467</v>
      </c>
      <c r="Z2059" s="13">
        <v>1</v>
      </c>
      <c r="AA2059" s="13" t="s">
        <v>50</v>
      </c>
      <c r="AB2059" s="13" t="s">
        <v>50</v>
      </c>
      <c r="AC2059" s="13" t="s">
        <v>50</v>
      </c>
      <c r="AD2059" s="13" t="s">
        <v>1624</v>
      </c>
      <c r="AE2059" s="13" t="s">
        <v>50</v>
      </c>
      <c r="AF2059" s="13" t="s">
        <v>50</v>
      </c>
      <c r="AG2059" s="13" t="s">
        <v>50</v>
      </c>
      <c r="AH2059" s="13" t="s">
        <v>50</v>
      </c>
      <c r="AI2059" s="13" t="s">
        <v>50</v>
      </c>
      <c r="AJ2059" s="13" t="s">
        <v>50</v>
      </c>
      <c r="AK2059" s="13" t="s">
        <v>50</v>
      </c>
      <c r="AL2059" s="13" t="s">
        <v>50</v>
      </c>
      <c r="AM2059" s="13" t="s">
        <v>19927</v>
      </c>
      <c r="AN2059" s="13" t="s">
        <v>66</v>
      </c>
      <c r="AO2059" s="13" t="s">
        <v>50</v>
      </c>
      <c r="AP2059" s="13" t="s">
        <v>50</v>
      </c>
      <c r="AQ2059" s="21" t="s">
        <v>19928</v>
      </c>
      <c r="AR2059" s="13" t="s">
        <v>255</v>
      </c>
    </row>
    <row r="2060" spans="1:44" ht="15" thickBot="1">
      <c r="A2060" s="4" t="s">
        <v>19929</v>
      </c>
      <c r="B2060" s="7" t="s">
        <v>50</v>
      </c>
      <c r="C2060" s="6">
        <v>44197</v>
      </c>
      <c r="D2060" s="7" t="s">
        <v>45</v>
      </c>
      <c r="E2060" s="7" t="s">
        <v>50</v>
      </c>
      <c r="F2060" s="7" t="s">
        <v>70</v>
      </c>
      <c r="G2060" s="26" t="s">
        <v>54946</v>
      </c>
      <c r="H2060" s="7" t="s">
        <v>50</v>
      </c>
      <c r="I2060" s="7" t="s">
        <v>50</v>
      </c>
      <c r="J2060" s="6">
        <v>45506</v>
      </c>
      <c r="K2060" s="7" t="s">
        <v>50</v>
      </c>
      <c r="L2060" s="7" t="s">
        <v>4836</v>
      </c>
      <c r="M2060" s="7" t="s">
        <v>19930</v>
      </c>
      <c r="N2060" s="7" t="s">
        <v>3491</v>
      </c>
      <c r="O2060" s="7" t="s">
        <v>19931</v>
      </c>
      <c r="P2060" s="5">
        <v>320470</v>
      </c>
      <c r="Q2060" s="7" t="s">
        <v>245</v>
      </c>
      <c r="R2060" s="31" t="s">
        <v>50</v>
      </c>
      <c r="S2060" s="31" t="s">
        <v>50</v>
      </c>
      <c r="T2060" s="7" t="s">
        <v>50</v>
      </c>
      <c r="U2060" s="7" t="s">
        <v>50</v>
      </c>
      <c r="V2060" s="7" t="s">
        <v>50</v>
      </c>
      <c r="W2060" s="7" t="s">
        <v>50</v>
      </c>
      <c r="X2060" s="7" t="s">
        <v>50</v>
      </c>
      <c r="Y2060" s="7" t="s">
        <v>467</v>
      </c>
      <c r="Z2060" s="7">
        <v>1</v>
      </c>
      <c r="AA2060" s="7" t="s">
        <v>50</v>
      </c>
      <c r="AB2060" s="7" t="s">
        <v>50</v>
      </c>
      <c r="AC2060" s="7" t="s">
        <v>50</v>
      </c>
      <c r="AD2060" s="7" t="s">
        <v>4836</v>
      </c>
      <c r="AE2060" s="7" t="s">
        <v>50</v>
      </c>
      <c r="AF2060" s="7" t="s">
        <v>50</v>
      </c>
      <c r="AG2060" s="7" t="s">
        <v>50</v>
      </c>
      <c r="AH2060" s="7" t="s">
        <v>50</v>
      </c>
      <c r="AI2060" s="7" t="s">
        <v>50</v>
      </c>
      <c r="AJ2060" s="7" t="s">
        <v>50</v>
      </c>
      <c r="AK2060" s="7" t="s">
        <v>50</v>
      </c>
      <c r="AL2060" s="7" t="s">
        <v>50</v>
      </c>
      <c r="AM2060" s="7" t="s">
        <v>50</v>
      </c>
      <c r="AN2060" s="7" t="s">
        <v>50</v>
      </c>
      <c r="AO2060" s="7" t="s">
        <v>50</v>
      </c>
      <c r="AP2060" s="7" t="s">
        <v>50</v>
      </c>
      <c r="AQ2060" s="7" t="s">
        <v>50</v>
      </c>
      <c r="AR2060" s="7" t="s">
        <v>1186</v>
      </c>
    </row>
    <row r="2061" spans="1:44" ht="15" thickBot="1">
      <c r="A2061" s="10" t="s">
        <v>19932</v>
      </c>
      <c r="B2061" s="13" t="s">
        <v>50</v>
      </c>
      <c r="C2061" s="12">
        <v>44927</v>
      </c>
      <c r="D2061" s="13" t="s">
        <v>45</v>
      </c>
      <c r="E2061" s="13" t="s">
        <v>46</v>
      </c>
      <c r="F2061" s="13" t="s">
        <v>70</v>
      </c>
      <c r="G2061" s="13" t="s">
        <v>50</v>
      </c>
      <c r="H2061" s="13" t="s">
        <v>50</v>
      </c>
      <c r="I2061" s="13" t="s">
        <v>50</v>
      </c>
      <c r="J2061" s="12">
        <v>45513</v>
      </c>
      <c r="K2061" s="13" t="s">
        <v>50</v>
      </c>
      <c r="L2061" s="13" t="s">
        <v>467</v>
      </c>
      <c r="M2061" s="13" t="s">
        <v>19933</v>
      </c>
      <c r="N2061" s="13" t="s">
        <v>1954</v>
      </c>
      <c r="O2061" s="13" t="s">
        <v>19934</v>
      </c>
      <c r="P2061" s="11">
        <v>321744</v>
      </c>
      <c r="Q2061" s="13" t="s">
        <v>245</v>
      </c>
      <c r="R2061" s="33" t="s">
        <v>19935</v>
      </c>
      <c r="S2061" s="30" t="s">
        <v>50</v>
      </c>
      <c r="T2061" s="13" t="s">
        <v>50</v>
      </c>
      <c r="U2061" s="13" t="s">
        <v>50</v>
      </c>
      <c r="V2061" s="13" t="s">
        <v>50</v>
      </c>
      <c r="W2061" s="13" t="s">
        <v>50</v>
      </c>
      <c r="X2061" s="13" t="s">
        <v>50</v>
      </c>
      <c r="Y2061" s="13" t="s">
        <v>467</v>
      </c>
      <c r="Z2061" s="13">
        <v>1</v>
      </c>
      <c r="AA2061" s="13" t="s">
        <v>50</v>
      </c>
      <c r="AB2061" s="13" t="s">
        <v>50</v>
      </c>
      <c r="AC2061" s="13" t="s">
        <v>50</v>
      </c>
      <c r="AD2061" s="13" t="s">
        <v>467</v>
      </c>
      <c r="AE2061" s="13" t="s">
        <v>50</v>
      </c>
      <c r="AF2061" s="13" t="s">
        <v>50</v>
      </c>
      <c r="AG2061" s="13" t="s">
        <v>50</v>
      </c>
      <c r="AH2061" s="13" t="s">
        <v>50</v>
      </c>
      <c r="AI2061" s="13" t="s">
        <v>50</v>
      </c>
      <c r="AJ2061" s="13" t="s">
        <v>50</v>
      </c>
      <c r="AK2061" s="13" t="s">
        <v>19936</v>
      </c>
      <c r="AL2061" s="13" t="s">
        <v>50</v>
      </c>
      <c r="AM2061" s="13" t="s">
        <v>19937</v>
      </c>
      <c r="AN2061" s="13" t="s">
        <v>66</v>
      </c>
      <c r="AO2061" s="13" t="s">
        <v>19938</v>
      </c>
      <c r="AP2061" s="13" t="s">
        <v>50</v>
      </c>
      <c r="AQ2061" s="21" t="s">
        <v>19939</v>
      </c>
      <c r="AR2061" s="13" t="s">
        <v>50</v>
      </c>
    </row>
    <row r="2062" spans="1:44" ht="15" thickBot="1">
      <c r="A2062" s="4" t="s">
        <v>19940</v>
      </c>
      <c r="B2062" s="7" t="s">
        <v>50</v>
      </c>
      <c r="C2062" s="6">
        <v>44562</v>
      </c>
      <c r="D2062" s="7" t="s">
        <v>45</v>
      </c>
      <c r="E2062" s="7" t="s">
        <v>46</v>
      </c>
      <c r="F2062" s="7" t="s">
        <v>70</v>
      </c>
      <c r="G2062" s="7" t="s">
        <v>87</v>
      </c>
      <c r="H2062" s="7" t="s">
        <v>50</v>
      </c>
      <c r="I2062" s="7" t="s">
        <v>50</v>
      </c>
      <c r="J2062" s="6">
        <v>45514</v>
      </c>
      <c r="K2062" s="7" t="s">
        <v>50</v>
      </c>
      <c r="L2062" s="7" t="s">
        <v>467</v>
      </c>
      <c r="M2062" s="7" t="s">
        <v>19941</v>
      </c>
      <c r="N2062" s="7" t="s">
        <v>3649</v>
      </c>
      <c r="O2062" s="7" t="s">
        <v>19942</v>
      </c>
      <c r="P2062" s="5">
        <v>323784</v>
      </c>
      <c r="Q2062" s="7" t="s">
        <v>245</v>
      </c>
      <c r="R2062" s="31" t="s">
        <v>50</v>
      </c>
      <c r="S2062" s="31" t="s">
        <v>50</v>
      </c>
      <c r="T2062" s="7" t="s">
        <v>50</v>
      </c>
      <c r="U2062" s="7" t="s">
        <v>50</v>
      </c>
      <c r="V2062" s="7" t="s">
        <v>50</v>
      </c>
      <c r="W2062" s="7" t="s">
        <v>50</v>
      </c>
      <c r="X2062" s="7" t="s">
        <v>50</v>
      </c>
      <c r="Y2062" s="7" t="s">
        <v>467</v>
      </c>
      <c r="Z2062" s="7">
        <v>1</v>
      </c>
      <c r="AA2062" s="7" t="s">
        <v>50</v>
      </c>
      <c r="AB2062" s="7" t="s">
        <v>50</v>
      </c>
      <c r="AC2062" s="7" t="s">
        <v>50</v>
      </c>
      <c r="AD2062" s="7" t="s">
        <v>467</v>
      </c>
      <c r="AE2062" s="7" t="s">
        <v>50</v>
      </c>
      <c r="AF2062" s="7" t="s">
        <v>50</v>
      </c>
      <c r="AG2062" s="7" t="s">
        <v>50</v>
      </c>
      <c r="AH2062" s="7" t="s">
        <v>50</v>
      </c>
      <c r="AI2062" s="7" t="s">
        <v>50</v>
      </c>
      <c r="AJ2062" s="7" t="s">
        <v>50</v>
      </c>
      <c r="AK2062" s="7" t="s">
        <v>50</v>
      </c>
      <c r="AL2062" s="7" t="s">
        <v>50</v>
      </c>
      <c r="AM2062" s="7" t="s">
        <v>19943</v>
      </c>
      <c r="AN2062" s="7" t="s">
        <v>253</v>
      </c>
      <c r="AO2062" s="7" t="s">
        <v>50</v>
      </c>
      <c r="AP2062" s="7" t="s">
        <v>50</v>
      </c>
      <c r="AQ2062" s="22" t="s">
        <v>19944</v>
      </c>
      <c r="AR2062" s="7" t="s">
        <v>255</v>
      </c>
    </row>
    <row r="2063" spans="1:44" ht="15" thickBot="1">
      <c r="A2063" s="10" t="s">
        <v>19945</v>
      </c>
      <c r="B2063" s="13" t="s">
        <v>50</v>
      </c>
      <c r="C2063" s="12">
        <v>41275</v>
      </c>
      <c r="D2063" s="13" t="s">
        <v>45</v>
      </c>
      <c r="E2063" s="13" t="s">
        <v>1939</v>
      </c>
      <c r="F2063" s="13" t="s">
        <v>70</v>
      </c>
      <c r="G2063" s="26" t="s">
        <v>54946</v>
      </c>
      <c r="H2063" s="13" t="s">
        <v>50</v>
      </c>
      <c r="I2063" s="13" t="s">
        <v>50</v>
      </c>
      <c r="J2063" s="12">
        <v>45505</v>
      </c>
      <c r="K2063" s="13" t="s">
        <v>50</v>
      </c>
      <c r="L2063" s="13" t="s">
        <v>52</v>
      </c>
      <c r="M2063" s="13" t="s">
        <v>8880</v>
      </c>
      <c r="N2063" s="13" t="s">
        <v>1138</v>
      </c>
      <c r="O2063" s="13" t="s">
        <v>19946</v>
      </c>
      <c r="P2063" s="11">
        <v>330181</v>
      </c>
      <c r="Q2063" s="13" t="s">
        <v>481</v>
      </c>
      <c r="R2063" s="33" t="s">
        <v>19947</v>
      </c>
      <c r="S2063" s="33" t="s">
        <v>19948</v>
      </c>
      <c r="T2063" s="13" t="s">
        <v>50</v>
      </c>
      <c r="U2063" s="13" t="s">
        <v>50</v>
      </c>
      <c r="V2063" s="13" t="s">
        <v>50</v>
      </c>
      <c r="W2063" s="13" t="s">
        <v>50</v>
      </c>
      <c r="X2063" s="13" t="s">
        <v>50</v>
      </c>
      <c r="Y2063" s="13" t="s">
        <v>50</v>
      </c>
      <c r="Z2063" s="13">
        <v>1</v>
      </c>
      <c r="AA2063" s="13" t="s">
        <v>50</v>
      </c>
      <c r="AB2063" s="13" t="s">
        <v>50</v>
      </c>
      <c r="AC2063" s="13" t="s">
        <v>50</v>
      </c>
      <c r="AD2063" s="13" t="s">
        <v>50</v>
      </c>
      <c r="AE2063" s="13" t="s">
        <v>50</v>
      </c>
      <c r="AF2063" s="13" t="s">
        <v>50</v>
      </c>
      <c r="AG2063" s="13" t="s">
        <v>50</v>
      </c>
      <c r="AH2063" s="13" t="s">
        <v>50</v>
      </c>
      <c r="AI2063" s="13" t="s">
        <v>50</v>
      </c>
      <c r="AJ2063" s="13" t="s">
        <v>50</v>
      </c>
      <c r="AK2063" s="13" t="s">
        <v>19433</v>
      </c>
      <c r="AL2063" s="13" t="s">
        <v>50</v>
      </c>
      <c r="AM2063" s="13" t="s">
        <v>19949</v>
      </c>
      <c r="AN2063" s="13" t="s">
        <v>66</v>
      </c>
      <c r="AO2063" s="13" t="s">
        <v>19950</v>
      </c>
      <c r="AP2063" s="14" t="s">
        <v>19951</v>
      </c>
      <c r="AQ2063" s="13" t="s">
        <v>50</v>
      </c>
      <c r="AR2063" s="13" t="s">
        <v>50</v>
      </c>
    </row>
    <row r="2064" spans="1:44" ht="15" thickBot="1">
      <c r="A2064" s="4" t="s">
        <v>19952</v>
      </c>
      <c r="B2064" s="7" t="s">
        <v>50</v>
      </c>
      <c r="C2064" s="6">
        <v>42370</v>
      </c>
      <c r="D2064" s="7" t="s">
        <v>45</v>
      </c>
      <c r="E2064" s="7" t="s">
        <v>46</v>
      </c>
      <c r="F2064" s="7" t="s">
        <v>70</v>
      </c>
      <c r="G2064" s="7" t="s">
        <v>87</v>
      </c>
      <c r="H2064" s="7" t="s">
        <v>50</v>
      </c>
      <c r="I2064" s="7" t="s">
        <v>50</v>
      </c>
      <c r="J2064" s="6">
        <v>45509</v>
      </c>
      <c r="K2064" s="7" t="s">
        <v>50</v>
      </c>
      <c r="L2064" s="7" t="s">
        <v>178</v>
      </c>
      <c r="M2064" s="7" t="s">
        <v>19953</v>
      </c>
      <c r="N2064" s="7" t="s">
        <v>5189</v>
      </c>
      <c r="O2064" s="7" t="s">
        <v>19954</v>
      </c>
      <c r="P2064" s="5">
        <v>336616</v>
      </c>
      <c r="Q2064" s="7" t="s">
        <v>245</v>
      </c>
      <c r="R2064" s="34" t="s">
        <v>19955</v>
      </c>
      <c r="S2064" s="31" t="s">
        <v>50</v>
      </c>
      <c r="T2064" s="7" t="s">
        <v>50</v>
      </c>
      <c r="U2064" s="7" t="s">
        <v>50</v>
      </c>
      <c r="V2064" s="7" t="s">
        <v>50</v>
      </c>
      <c r="W2064" s="7" t="s">
        <v>50</v>
      </c>
      <c r="X2064" s="7" t="s">
        <v>50</v>
      </c>
      <c r="Y2064" s="7" t="s">
        <v>50</v>
      </c>
      <c r="Z2064" s="7">
        <v>1</v>
      </c>
      <c r="AA2064" s="7" t="s">
        <v>50</v>
      </c>
      <c r="AB2064" s="7" t="s">
        <v>50</v>
      </c>
      <c r="AC2064" s="7" t="s">
        <v>50</v>
      </c>
      <c r="AD2064" s="7" t="s">
        <v>178</v>
      </c>
      <c r="AE2064" s="7" t="s">
        <v>50</v>
      </c>
      <c r="AF2064" s="7" t="s">
        <v>50</v>
      </c>
      <c r="AG2064" s="7" t="s">
        <v>50</v>
      </c>
      <c r="AH2064" s="7" t="s">
        <v>50</v>
      </c>
      <c r="AI2064" s="7" t="s">
        <v>50</v>
      </c>
      <c r="AJ2064" s="7" t="s">
        <v>50</v>
      </c>
      <c r="AK2064" s="7" t="s">
        <v>4611</v>
      </c>
      <c r="AL2064" s="7" t="s">
        <v>50</v>
      </c>
      <c r="AM2064" s="7" t="s">
        <v>19956</v>
      </c>
      <c r="AN2064" s="7" t="s">
        <v>66</v>
      </c>
      <c r="AO2064" s="7" t="s">
        <v>19957</v>
      </c>
      <c r="AP2064" s="7" t="s">
        <v>50</v>
      </c>
      <c r="AQ2064" s="22" t="s">
        <v>19958</v>
      </c>
      <c r="AR2064" s="7" t="s">
        <v>50</v>
      </c>
    </row>
    <row r="2065" spans="1:44" ht="15" thickBot="1">
      <c r="A2065" s="10" t="s">
        <v>19959</v>
      </c>
      <c r="B2065" s="13" t="s">
        <v>50</v>
      </c>
      <c r="C2065" s="12">
        <v>44562</v>
      </c>
      <c r="D2065" s="13" t="s">
        <v>45</v>
      </c>
      <c r="E2065" s="13" t="s">
        <v>46</v>
      </c>
      <c r="F2065" s="13" t="s">
        <v>70</v>
      </c>
      <c r="G2065" s="13" t="s">
        <v>50</v>
      </c>
      <c r="H2065" s="13" t="s">
        <v>50</v>
      </c>
      <c r="I2065" s="13" t="s">
        <v>50</v>
      </c>
      <c r="J2065" s="12">
        <v>45506</v>
      </c>
      <c r="K2065" s="13" t="s">
        <v>50</v>
      </c>
      <c r="L2065" s="13" t="s">
        <v>467</v>
      </c>
      <c r="M2065" s="13" t="s">
        <v>19777</v>
      </c>
      <c r="N2065" s="13" t="s">
        <v>19960</v>
      </c>
      <c r="O2065" s="13" t="s">
        <v>19961</v>
      </c>
      <c r="P2065" s="11">
        <v>339464</v>
      </c>
      <c r="Q2065" s="13" t="s">
        <v>245</v>
      </c>
      <c r="R2065" s="33" t="s">
        <v>19962</v>
      </c>
      <c r="S2065" s="30" t="s">
        <v>50</v>
      </c>
      <c r="T2065" s="13" t="s">
        <v>19963</v>
      </c>
      <c r="U2065" s="13" t="s">
        <v>50</v>
      </c>
      <c r="V2065" s="13" t="s">
        <v>50</v>
      </c>
      <c r="W2065" s="13" t="s">
        <v>50</v>
      </c>
      <c r="X2065" s="13" t="s">
        <v>50</v>
      </c>
      <c r="Y2065" s="13" t="s">
        <v>467</v>
      </c>
      <c r="Z2065" s="13">
        <v>1</v>
      </c>
      <c r="AA2065" s="13" t="s">
        <v>50</v>
      </c>
      <c r="AB2065" s="13" t="s">
        <v>50</v>
      </c>
      <c r="AC2065" s="13" t="s">
        <v>50</v>
      </c>
      <c r="AD2065" s="13" t="s">
        <v>467</v>
      </c>
      <c r="AE2065" s="13" t="s">
        <v>50</v>
      </c>
      <c r="AF2065" s="13" t="s">
        <v>50</v>
      </c>
      <c r="AG2065" s="13" t="s">
        <v>50</v>
      </c>
      <c r="AH2065" s="13" t="s">
        <v>50</v>
      </c>
      <c r="AI2065" s="13" t="s">
        <v>50</v>
      </c>
      <c r="AJ2065" s="13" t="s">
        <v>50</v>
      </c>
      <c r="AK2065" s="13" t="s">
        <v>19964</v>
      </c>
      <c r="AL2065" s="13" t="s">
        <v>50</v>
      </c>
      <c r="AM2065" s="13" t="s">
        <v>19965</v>
      </c>
      <c r="AN2065" s="13" t="s">
        <v>66</v>
      </c>
      <c r="AO2065" s="13" t="s">
        <v>19966</v>
      </c>
      <c r="AP2065" s="13" t="s">
        <v>50</v>
      </c>
      <c r="AQ2065" s="21" t="s">
        <v>19967</v>
      </c>
      <c r="AR2065" s="13" t="s">
        <v>50</v>
      </c>
    </row>
    <row r="2066" spans="1:44" ht="15" thickBot="1">
      <c r="A2066" s="4" t="s">
        <v>19968</v>
      </c>
      <c r="B2066" s="7" t="s">
        <v>50</v>
      </c>
      <c r="C2066" s="6">
        <v>43466</v>
      </c>
      <c r="D2066" s="7" t="s">
        <v>45</v>
      </c>
      <c r="E2066" s="7" t="s">
        <v>50</v>
      </c>
      <c r="F2066" s="7" t="s">
        <v>70</v>
      </c>
      <c r="G2066" s="26" t="s">
        <v>54946</v>
      </c>
      <c r="H2066" s="7" t="s">
        <v>50</v>
      </c>
      <c r="I2066" s="7" t="s">
        <v>50</v>
      </c>
      <c r="J2066" s="6">
        <v>45513</v>
      </c>
      <c r="K2066" s="7" t="s">
        <v>50</v>
      </c>
      <c r="L2066" s="7" t="s">
        <v>467</v>
      </c>
      <c r="M2066" s="7" t="s">
        <v>19969</v>
      </c>
      <c r="N2066" s="7" t="s">
        <v>8405</v>
      </c>
      <c r="O2066" s="7" t="s">
        <v>19970</v>
      </c>
      <c r="P2066" s="5">
        <v>340579</v>
      </c>
      <c r="Q2066" s="7" t="s">
        <v>245</v>
      </c>
      <c r="R2066" s="31" t="s">
        <v>50</v>
      </c>
      <c r="S2066" s="31" t="s">
        <v>50</v>
      </c>
      <c r="T2066" s="7" t="s">
        <v>50</v>
      </c>
      <c r="U2066" s="7" t="s">
        <v>50</v>
      </c>
      <c r="V2066" s="7" t="s">
        <v>50</v>
      </c>
      <c r="W2066" s="7" t="s">
        <v>50</v>
      </c>
      <c r="X2066" s="7" t="s">
        <v>50</v>
      </c>
      <c r="Y2066" s="7" t="s">
        <v>467</v>
      </c>
      <c r="Z2066" s="7">
        <v>1</v>
      </c>
      <c r="AA2066" s="7" t="s">
        <v>50</v>
      </c>
      <c r="AB2066" s="7" t="s">
        <v>50</v>
      </c>
      <c r="AC2066" s="7" t="s">
        <v>50</v>
      </c>
      <c r="AD2066" s="7" t="s">
        <v>467</v>
      </c>
      <c r="AE2066" s="7" t="s">
        <v>50</v>
      </c>
      <c r="AF2066" s="7" t="s">
        <v>50</v>
      </c>
      <c r="AG2066" s="7" t="s">
        <v>50</v>
      </c>
      <c r="AH2066" s="7" t="s">
        <v>50</v>
      </c>
      <c r="AI2066" s="7" t="s">
        <v>50</v>
      </c>
      <c r="AJ2066" s="7" t="s">
        <v>50</v>
      </c>
      <c r="AK2066" s="7" t="s">
        <v>19971</v>
      </c>
      <c r="AL2066" s="7" t="s">
        <v>50</v>
      </c>
      <c r="AM2066" s="7" t="s">
        <v>19972</v>
      </c>
      <c r="AN2066" s="7" t="s">
        <v>66</v>
      </c>
      <c r="AO2066" s="7" t="s">
        <v>50</v>
      </c>
      <c r="AP2066" s="7" t="s">
        <v>50</v>
      </c>
      <c r="AQ2066" s="22" t="s">
        <v>19973</v>
      </c>
      <c r="AR2066" s="7" t="s">
        <v>255</v>
      </c>
    </row>
    <row r="2067" spans="1:44" ht="15" thickBot="1">
      <c r="A2067" s="10" t="s">
        <v>19974</v>
      </c>
      <c r="B2067" s="13" t="s">
        <v>50</v>
      </c>
      <c r="C2067" s="12">
        <v>40544</v>
      </c>
      <c r="D2067" s="13" t="s">
        <v>45</v>
      </c>
      <c r="E2067" s="13" t="s">
        <v>46</v>
      </c>
      <c r="F2067" s="13" t="s">
        <v>70</v>
      </c>
      <c r="G2067" s="13" t="s">
        <v>71</v>
      </c>
      <c r="H2067" s="13" t="s">
        <v>50</v>
      </c>
      <c r="I2067" s="13" t="s">
        <v>50</v>
      </c>
      <c r="J2067" s="12">
        <v>45509</v>
      </c>
      <c r="K2067" s="13" t="s">
        <v>72</v>
      </c>
      <c r="L2067" s="13" t="s">
        <v>290</v>
      </c>
      <c r="M2067" s="13" t="s">
        <v>19294</v>
      </c>
      <c r="N2067" s="13" t="s">
        <v>10547</v>
      </c>
      <c r="O2067" s="13" t="s">
        <v>19975</v>
      </c>
      <c r="P2067" s="11">
        <v>343556</v>
      </c>
      <c r="Q2067" s="13" t="s">
        <v>920</v>
      </c>
      <c r="R2067" s="33" t="s">
        <v>19976</v>
      </c>
      <c r="S2067" s="33" t="s">
        <v>19977</v>
      </c>
      <c r="T2067" s="13" t="s">
        <v>50</v>
      </c>
      <c r="U2067" s="13" t="s">
        <v>50</v>
      </c>
      <c r="V2067" s="13" t="s">
        <v>50</v>
      </c>
      <c r="W2067" s="13" t="s">
        <v>50</v>
      </c>
      <c r="X2067" s="13" t="s">
        <v>50</v>
      </c>
      <c r="Y2067" s="13" t="s">
        <v>290</v>
      </c>
      <c r="Z2067" s="13">
        <v>1</v>
      </c>
      <c r="AA2067" s="13" t="s">
        <v>50</v>
      </c>
      <c r="AB2067" s="13" t="s">
        <v>50</v>
      </c>
      <c r="AC2067" s="13" t="s">
        <v>50</v>
      </c>
      <c r="AD2067" s="13" t="s">
        <v>290</v>
      </c>
      <c r="AE2067" s="13" t="s">
        <v>50</v>
      </c>
      <c r="AF2067" s="13" t="s">
        <v>50</v>
      </c>
      <c r="AG2067" s="13" t="s">
        <v>50</v>
      </c>
      <c r="AH2067" s="13" t="s">
        <v>50</v>
      </c>
      <c r="AI2067" s="13" t="s">
        <v>50</v>
      </c>
      <c r="AJ2067" s="13" t="s">
        <v>50</v>
      </c>
      <c r="AK2067" s="13" t="s">
        <v>19978</v>
      </c>
      <c r="AL2067" s="13" t="s">
        <v>50</v>
      </c>
      <c r="AM2067" s="13" t="s">
        <v>19979</v>
      </c>
      <c r="AN2067" s="13" t="s">
        <v>3036</v>
      </c>
      <c r="AO2067" s="13" t="s">
        <v>19980</v>
      </c>
      <c r="AP2067" s="21" t="s">
        <v>19981</v>
      </c>
      <c r="AQ2067" s="13" t="s">
        <v>50</v>
      </c>
      <c r="AR2067" s="13" t="s">
        <v>50</v>
      </c>
    </row>
    <row r="2068" spans="1:44" ht="15" thickBot="1">
      <c r="A2068" s="4" t="s">
        <v>19982</v>
      </c>
      <c r="B2068" s="7" t="s">
        <v>50</v>
      </c>
      <c r="C2068" s="6">
        <v>45017</v>
      </c>
      <c r="D2068" s="7" t="s">
        <v>45</v>
      </c>
      <c r="E2068" s="7" t="s">
        <v>46</v>
      </c>
      <c r="F2068" s="7" t="s">
        <v>70</v>
      </c>
      <c r="G2068" s="26" t="s">
        <v>54946</v>
      </c>
      <c r="H2068" s="7" t="s">
        <v>50</v>
      </c>
      <c r="I2068" s="7" t="s">
        <v>50</v>
      </c>
      <c r="J2068" s="6">
        <v>45510</v>
      </c>
      <c r="K2068" s="7" t="s">
        <v>50</v>
      </c>
      <c r="L2068" s="7" t="s">
        <v>467</v>
      </c>
      <c r="M2068" s="7" t="s">
        <v>8583</v>
      </c>
      <c r="N2068" s="7" t="s">
        <v>4607</v>
      </c>
      <c r="O2068" s="7" t="s">
        <v>19983</v>
      </c>
      <c r="P2068" s="5">
        <v>344626</v>
      </c>
      <c r="Q2068" s="7" t="s">
        <v>245</v>
      </c>
      <c r="R2068" s="34" t="s">
        <v>19984</v>
      </c>
      <c r="S2068" s="31" t="s">
        <v>50</v>
      </c>
      <c r="T2068" s="7" t="s">
        <v>19985</v>
      </c>
      <c r="U2068" s="7" t="s">
        <v>19986</v>
      </c>
      <c r="V2068" s="7" t="s">
        <v>50</v>
      </c>
      <c r="W2068" s="7" t="s">
        <v>50</v>
      </c>
      <c r="X2068" s="7" t="s">
        <v>50</v>
      </c>
      <c r="Y2068" s="7" t="s">
        <v>467</v>
      </c>
      <c r="Z2068" s="7">
        <v>1</v>
      </c>
      <c r="AA2068" s="7" t="s">
        <v>50</v>
      </c>
      <c r="AB2068" s="7" t="s">
        <v>50</v>
      </c>
      <c r="AC2068" s="7" t="s">
        <v>50</v>
      </c>
      <c r="AD2068" s="7" t="s">
        <v>467</v>
      </c>
      <c r="AE2068" s="7" t="s">
        <v>50</v>
      </c>
      <c r="AF2068" s="7" t="s">
        <v>50</v>
      </c>
      <c r="AG2068" s="7" t="s">
        <v>50</v>
      </c>
      <c r="AH2068" s="7" t="s">
        <v>50</v>
      </c>
      <c r="AI2068" s="7" t="s">
        <v>50</v>
      </c>
      <c r="AJ2068" s="7" t="s">
        <v>50</v>
      </c>
      <c r="AK2068" s="7" t="s">
        <v>19987</v>
      </c>
      <c r="AL2068" s="7" t="s">
        <v>50</v>
      </c>
      <c r="AM2068" s="7" t="s">
        <v>19988</v>
      </c>
      <c r="AN2068" s="7" t="s">
        <v>66</v>
      </c>
      <c r="AO2068" s="7" t="s">
        <v>19989</v>
      </c>
      <c r="AP2068" s="7" t="s">
        <v>50</v>
      </c>
      <c r="AQ2068" s="22" t="s">
        <v>19990</v>
      </c>
      <c r="AR2068" s="7" t="s">
        <v>50</v>
      </c>
    </row>
    <row r="2069" spans="1:44" ht="15" thickBot="1">
      <c r="A2069" s="10" t="s">
        <v>19991</v>
      </c>
      <c r="B2069" s="13" t="s">
        <v>50</v>
      </c>
      <c r="C2069" s="12">
        <v>40179</v>
      </c>
      <c r="D2069" s="13" t="s">
        <v>45</v>
      </c>
      <c r="E2069" s="13" t="s">
        <v>1939</v>
      </c>
      <c r="F2069" s="13" t="s">
        <v>70</v>
      </c>
      <c r="G2069" s="26" t="s">
        <v>54946</v>
      </c>
      <c r="H2069" s="13" t="s">
        <v>50</v>
      </c>
      <c r="I2069" s="13" t="s">
        <v>50</v>
      </c>
      <c r="J2069" s="12">
        <v>45505</v>
      </c>
      <c r="K2069" s="13" t="s">
        <v>50</v>
      </c>
      <c r="L2069" s="13" t="s">
        <v>52</v>
      </c>
      <c r="M2069" s="13" t="s">
        <v>8880</v>
      </c>
      <c r="N2069" s="13" t="s">
        <v>19992</v>
      </c>
      <c r="O2069" s="13" t="s">
        <v>19993</v>
      </c>
      <c r="P2069" s="11">
        <v>350987</v>
      </c>
      <c r="Q2069" s="13" t="s">
        <v>105</v>
      </c>
      <c r="R2069" s="33" t="s">
        <v>19994</v>
      </c>
      <c r="S2069" s="33" t="s">
        <v>19995</v>
      </c>
      <c r="T2069" s="13" t="s">
        <v>19996</v>
      </c>
      <c r="U2069" s="13" t="s">
        <v>19997</v>
      </c>
      <c r="V2069" s="13" t="s">
        <v>50</v>
      </c>
      <c r="W2069" s="13" t="s">
        <v>50</v>
      </c>
      <c r="X2069" s="13" t="s">
        <v>50</v>
      </c>
      <c r="Y2069" s="13" t="s">
        <v>50</v>
      </c>
      <c r="Z2069" s="13">
        <v>1</v>
      </c>
      <c r="AA2069" s="13" t="s">
        <v>50</v>
      </c>
      <c r="AB2069" s="13" t="s">
        <v>50</v>
      </c>
      <c r="AC2069" s="13" t="s">
        <v>50</v>
      </c>
      <c r="AD2069" s="13" t="s">
        <v>50</v>
      </c>
      <c r="AE2069" s="13" t="s">
        <v>50</v>
      </c>
      <c r="AF2069" s="13" t="s">
        <v>50</v>
      </c>
      <c r="AG2069" s="13" t="s">
        <v>50</v>
      </c>
      <c r="AH2069" s="13" t="s">
        <v>50</v>
      </c>
      <c r="AI2069" s="13" t="s">
        <v>50</v>
      </c>
      <c r="AJ2069" s="13" t="s">
        <v>50</v>
      </c>
      <c r="AK2069" s="13" t="s">
        <v>19433</v>
      </c>
      <c r="AL2069" s="13" t="s">
        <v>50</v>
      </c>
      <c r="AM2069" s="13" t="s">
        <v>19998</v>
      </c>
      <c r="AN2069" s="13" t="s">
        <v>66</v>
      </c>
      <c r="AO2069" s="13" t="s">
        <v>19999</v>
      </c>
      <c r="AP2069" s="21" t="s">
        <v>20000</v>
      </c>
      <c r="AQ2069" s="13" t="s">
        <v>50</v>
      </c>
      <c r="AR2069" s="13" t="s">
        <v>50</v>
      </c>
    </row>
    <row r="2070" spans="1:44" ht="15" thickBot="1">
      <c r="A2070" s="4" t="s">
        <v>20001</v>
      </c>
      <c r="B2070" s="7" t="s">
        <v>50</v>
      </c>
      <c r="C2070" s="6">
        <v>44927</v>
      </c>
      <c r="D2070" s="7" t="s">
        <v>45</v>
      </c>
      <c r="E2070" s="7" t="s">
        <v>46</v>
      </c>
      <c r="F2070" s="7" t="s">
        <v>70</v>
      </c>
      <c r="G2070" s="27" t="s">
        <v>54945</v>
      </c>
      <c r="H2070" s="7" t="s">
        <v>50</v>
      </c>
      <c r="I2070" s="7" t="s">
        <v>50</v>
      </c>
      <c r="J2070" s="6">
        <v>45512</v>
      </c>
      <c r="K2070" s="7" t="s">
        <v>50</v>
      </c>
      <c r="L2070" s="7" t="s">
        <v>6576</v>
      </c>
      <c r="M2070" s="7" t="s">
        <v>4250</v>
      </c>
      <c r="N2070" s="7" t="s">
        <v>20002</v>
      </c>
      <c r="O2070" s="7" t="s">
        <v>20003</v>
      </c>
      <c r="P2070" s="5">
        <v>353532</v>
      </c>
      <c r="Q2070" s="7" t="s">
        <v>545</v>
      </c>
      <c r="R2070" s="34" t="s">
        <v>20004</v>
      </c>
      <c r="S2070" s="34" t="s">
        <v>20005</v>
      </c>
      <c r="T2070" s="7" t="s">
        <v>20006</v>
      </c>
      <c r="U2070" s="7">
        <f>6019-433-622</f>
        <v>4964</v>
      </c>
      <c r="V2070" s="7" t="s">
        <v>50</v>
      </c>
      <c r="W2070" s="7" t="s">
        <v>50</v>
      </c>
      <c r="X2070" s="7" t="s">
        <v>50</v>
      </c>
      <c r="Y2070" s="7" t="s">
        <v>50</v>
      </c>
      <c r="Z2070" s="7">
        <v>1</v>
      </c>
      <c r="AA2070" s="7" t="s">
        <v>50</v>
      </c>
      <c r="AB2070" s="7" t="s">
        <v>50</v>
      </c>
      <c r="AC2070" s="7" t="s">
        <v>50</v>
      </c>
      <c r="AD2070" s="7" t="s">
        <v>50</v>
      </c>
      <c r="AE2070" s="7" t="s">
        <v>50</v>
      </c>
      <c r="AF2070" s="7" t="s">
        <v>50</v>
      </c>
      <c r="AG2070" s="7" t="s">
        <v>50</v>
      </c>
      <c r="AH2070" s="7" t="s">
        <v>50</v>
      </c>
      <c r="AI2070" s="7" t="s">
        <v>50</v>
      </c>
      <c r="AJ2070" s="7" t="s">
        <v>50</v>
      </c>
      <c r="AK2070" s="7" t="s">
        <v>19347</v>
      </c>
      <c r="AL2070" s="7" t="s">
        <v>50</v>
      </c>
      <c r="AM2070" s="7" t="s">
        <v>20007</v>
      </c>
      <c r="AN2070" s="7" t="s">
        <v>66</v>
      </c>
      <c r="AO2070" s="7" t="s">
        <v>50</v>
      </c>
      <c r="AP2070" s="8" t="s">
        <v>20008</v>
      </c>
      <c r="AQ2070" s="7" t="s">
        <v>50</v>
      </c>
      <c r="AR2070" s="7" t="s">
        <v>255</v>
      </c>
    </row>
    <row r="2071" spans="1:44" ht="15" thickBot="1">
      <c r="A2071" s="10" t="s">
        <v>20009</v>
      </c>
      <c r="B2071" s="13" t="s">
        <v>50</v>
      </c>
      <c r="C2071" s="12">
        <v>42370</v>
      </c>
      <c r="D2071" s="13" t="s">
        <v>45</v>
      </c>
      <c r="E2071" s="13" t="s">
        <v>46</v>
      </c>
      <c r="F2071" s="13" t="s">
        <v>70</v>
      </c>
      <c r="G2071" s="26" t="s">
        <v>54946</v>
      </c>
      <c r="H2071" s="13" t="s">
        <v>50</v>
      </c>
      <c r="I2071" s="13" t="s">
        <v>50</v>
      </c>
      <c r="J2071" s="12">
        <v>45511</v>
      </c>
      <c r="K2071" s="13" t="s">
        <v>50</v>
      </c>
      <c r="L2071" s="13" t="s">
        <v>178</v>
      </c>
      <c r="M2071" s="13" t="s">
        <v>20010</v>
      </c>
      <c r="N2071" s="13" t="s">
        <v>20011</v>
      </c>
      <c r="O2071" s="13" t="s">
        <v>20012</v>
      </c>
      <c r="P2071" s="11">
        <v>353590</v>
      </c>
      <c r="Q2071" s="13" t="s">
        <v>245</v>
      </c>
      <c r="R2071" s="30" t="s">
        <v>50</v>
      </c>
      <c r="S2071" s="30" t="s">
        <v>50</v>
      </c>
      <c r="T2071" s="13" t="s">
        <v>50</v>
      </c>
      <c r="U2071" s="13" t="s">
        <v>50</v>
      </c>
      <c r="V2071" s="13" t="s">
        <v>50</v>
      </c>
      <c r="W2071" s="13" t="s">
        <v>50</v>
      </c>
      <c r="X2071" s="13" t="s">
        <v>50</v>
      </c>
      <c r="Y2071" s="13" t="s">
        <v>50</v>
      </c>
      <c r="Z2071" s="13">
        <v>1</v>
      </c>
      <c r="AA2071" s="13" t="s">
        <v>50</v>
      </c>
      <c r="AB2071" s="13" t="s">
        <v>50</v>
      </c>
      <c r="AC2071" s="13" t="s">
        <v>50</v>
      </c>
      <c r="AD2071" s="13" t="s">
        <v>178</v>
      </c>
      <c r="AE2071" s="13" t="s">
        <v>50</v>
      </c>
      <c r="AF2071" s="13" t="s">
        <v>50</v>
      </c>
      <c r="AG2071" s="13" t="s">
        <v>50</v>
      </c>
      <c r="AH2071" s="13" t="s">
        <v>50</v>
      </c>
      <c r="AI2071" s="13" t="s">
        <v>50</v>
      </c>
      <c r="AJ2071" s="13" t="s">
        <v>50</v>
      </c>
      <c r="AK2071" s="13" t="s">
        <v>20013</v>
      </c>
      <c r="AL2071" s="13" t="s">
        <v>50</v>
      </c>
      <c r="AM2071" s="13" t="s">
        <v>50</v>
      </c>
      <c r="AN2071" s="13" t="s">
        <v>50</v>
      </c>
      <c r="AO2071" s="13" t="s">
        <v>50</v>
      </c>
      <c r="AP2071" s="13" t="s">
        <v>50</v>
      </c>
      <c r="AQ2071" s="13" t="s">
        <v>50</v>
      </c>
      <c r="AR2071" s="13" t="s">
        <v>1186</v>
      </c>
    </row>
    <row r="2072" spans="1:44" ht="15" thickBot="1">
      <c r="A2072" s="4" t="s">
        <v>20014</v>
      </c>
      <c r="B2072" s="7" t="s">
        <v>50</v>
      </c>
      <c r="C2072" s="6">
        <v>45434</v>
      </c>
      <c r="D2072" s="7" t="s">
        <v>45</v>
      </c>
      <c r="E2072" s="7" t="s">
        <v>46</v>
      </c>
      <c r="F2072" s="7" t="s">
        <v>70</v>
      </c>
      <c r="G2072" s="27" t="s">
        <v>54945</v>
      </c>
      <c r="H2072" s="7" t="s">
        <v>50</v>
      </c>
      <c r="I2072" s="7" t="s">
        <v>50</v>
      </c>
      <c r="J2072" s="6">
        <v>45509</v>
      </c>
      <c r="K2072" s="7" t="s">
        <v>50</v>
      </c>
      <c r="L2072" s="7" t="s">
        <v>467</v>
      </c>
      <c r="M2072" s="7" t="s">
        <v>50</v>
      </c>
      <c r="N2072" s="7" t="s">
        <v>564</v>
      </c>
      <c r="O2072" s="7" t="s">
        <v>20015</v>
      </c>
      <c r="P2072" s="5">
        <v>393381</v>
      </c>
      <c r="Q2072" s="7" t="s">
        <v>566</v>
      </c>
      <c r="R2072" s="34" t="s">
        <v>20016</v>
      </c>
      <c r="S2072" s="34" t="s">
        <v>20017</v>
      </c>
      <c r="T2072" s="7" t="s">
        <v>20018</v>
      </c>
      <c r="U2072" s="7" t="s">
        <v>20019</v>
      </c>
      <c r="V2072" s="7" t="s">
        <v>50</v>
      </c>
      <c r="W2072" s="7" t="s">
        <v>50</v>
      </c>
      <c r="X2072" s="7" t="s">
        <v>50</v>
      </c>
      <c r="Y2072" s="7" t="s">
        <v>467</v>
      </c>
      <c r="Z2072" s="7">
        <v>1</v>
      </c>
      <c r="AA2072" s="7" t="s">
        <v>50</v>
      </c>
      <c r="AB2072" s="7" t="s">
        <v>50</v>
      </c>
      <c r="AC2072" s="7" t="s">
        <v>50</v>
      </c>
      <c r="AD2072" s="7" t="s">
        <v>467</v>
      </c>
      <c r="AE2072" s="7" t="s">
        <v>50</v>
      </c>
      <c r="AF2072" s="7" t="s">
        <v>50</v>
      </c>
      <c r="AG2072" s="7" t="s">
        <v>50</v>
      </c>
      <c r="AH2072" s="7" t="s">
        <v>50</v>
      </c>
      <c r="AI2072" s="7" t="s">
        <v>50</v>
      </c>
      <c r="AJ2072" s="7" t="s">
        <v>50</v>
      </c>
      <c r="AK2072" s="7" t="s">
        <v>50</v>
      </c>
      <c r="AL2072" s="7" t="s">
        <v>50</v>
      </c>
      <c r="AM2072" s="7" t="s">
        <v>20020</v>
      </c>
      <c r="AN2072" s="7" t="s">
        <v>66</v>
      </c>
      <c r="AO2072" s="7" t="s">
        <v>20021</v>
      </c>
      <c r="AP2072" s="22" t="s">
        <v>20022</v>
      </c>
      <c r="AQ2072" s="7" t="s">
        <v>50</v>
      </c>
      <c r="AR2072" s="7" t="s">
        <v>50</v>
      </c>
    </row>
    <row r="2073" spans="1:44" ht="15" thickBot="1">
      <c r="A2073" s="10" t="s">
        <v>20023</v>
      </c>
      <c r="B2073" s="13" t="s">
        <v>50</v>
      </c>
      <c r="C2073" s="13" t="s">
        <v>50</v>
      </c>
      <c r="D2073" s="13" t="s">
        <v>45</v>
      </c>
      <c r="E2073" s="13" t="s">
        <v>1939</v>
      </c>
      <c r="F2073" s="13" t="s">
        <v>70</v>
      </c>
      <c r="G2073" s="13" t="s">
        <v>50</v>
      </c>
      <c r="H2073" s="13" t="s">
        <v>50</v>
      </c>
      <c r="I2073" s="13" t="s">
        <v>50</v>
      </c>
      <c r="J2073" s="12">
        <v>45505</v>
      </c>
      <c r="K2073" s="13" t="s">
        <v>50</v>
      </c>
      <c r="L2073" s="13" t="s">
        <v>52</v>
      </c>
      <c r="M2073" s="13" t="s">
        <v>20024</v>
      </c>
      <c r="N2073" s="13" t="s">
        <v>3899</v>
      </c>
      <c r="O2073" s="13" t="s">
        <v>20025</v>
      </c>
      <c r="P2073" s="11">
        <v>405754</v>
      </c>
      <c r="Q2073" s="13" t="s">
        <v>383</v>
      </c>
      <c r="R2073" s="33" t="s">
        <v>20026</v>
      </c>
      <c r="S2073" s="30" t="s">
        <v>50</v>
      </c>
      <c r="T2073" s="13" t="s">
        <v>20027</v>
      </c>
      <c r="U2073" s="13" t="s">
        <v>20028</v>
      </c>
      <c r="V2073" s="13" t="s">
        <v>50</v>
      </c>
      <c r="W2073" s="13" t="s">
        <v>50</v>
      </c>
      <c r="X2073" s="13" t="s">
        <v>50</v>
      </c>
      <c r="Y2073" s="13" t="s">
        <v>50</v>
      </c>
      <c r="Z2073" s="13">
        <v>1</v>
      </c>
      <c r="AA2073" s="13" t="s">
        <v>50</v>
      </c>
      <c r="AB2073" s="13" t="s">
        <v>50</v>
      </c>
      <c r="AC2073" s="13" t="s">
        <v>50</v>
      </c>
      <c r="AD2073" s="13" t="s">
        <v>50</v>
      </c>
      <c r="AE2073" s="13" t="s">
        <v>50</v>
      </c>
      <c r="AF2073" s="13" t="s">
        <v>50</v>
      </c>
      <c r="AG2073" s="13" t="s">
        <v>50</v>
      </c>
      <c r="AH2073" s="13" t="s">
        <v>50</v>
      </c>
      <c r="AI2073" s="13" t="s">
        <v>50</v>
      </c>
      <c r="AJ2073" s="13" t="s">
        <v>50</v>
      </c>
      <c r="AK2073" s="13" t="s">
        <v>19433</v>
      </c>
      <c r="AL2073" s="13" t="s">
        <v>50</v>
      </c>
      <c r="AM2073" s="13" t="s">
        <v>20029</v>
      </c>
      <c r="AN2073" s="13" t="s">
        <v>66</v>
      </c>
      <c r="AO2073" s="13" t="s">
        <v>20030</v>
      </c>
      <c r="AP2073" s="13" t="s">
        <v>50</v>
      </c>
      <c r="AQ2073" s="21" t="s">
        <v>20031</v>
      </c>
      <c r="AR2073" s="13" t="s">
        <v>50</v>
      </c>
    </row>
    <row r="2074" spans="1:44" ht="15" thickBot="1">
      <c r="A2074" s="4" t="s">
        <v>20032</v>
      </c>
      <c r="B2074" s="7" t="s">
        <v>50</v>
      </c>
      <c r="C2074" s="6">
        <v>43831</v>
      </c>
      <c r="D2074" s="7" t="s">
        <v>45</v>
      </c>
      <c r="E2074" s="7" t="s">
        <v>46</v>
      </c>
      <c r="F2074" s="7" t="s">
        <v>70</v>
      </c>
      <c r="G2074" s="26" t="s">
        <v>54946</v>
      </c>
      <c r="H2074" s="7" t="s">
        <v>50</v>
      </c>
      <c r="I2074" s="7" t="s">
        <v>50</v>
      </c>
      <c r="J2074" s="6">
        <v>45511</v>
      </c>
      <c r="K2074" s="7" t="s">
        <v>50</v>
      </c>
      <c r="L2074" s="7" t="s">
        <v>467</v>
      </c>
      <c r="M2074" s="7" t="s">
        <v>20033</v>
      </c>
      <c r="N2074" s="7" t="s">
        <v>4513</v>
      </c>
      <c r="O2074" s="7" t="s">
        <v>20034</v>
      </c>
      <c r="P2074" s="5">
        <v>411750</v>
      </c>
      <c r="Q2074" s="7" t="s">
        <v>245</v>
      </c>
      <c r="R2074" s="31" t="s">
        <v>50</v>
      </c>
      <c r="S2074" s="31" t="s">
        <v>50</v>
      </c>
      <c r="T2074" s="7" t="s">
        <v>50</v>
      </c>
      <c r="U2074" s="7" t="s">
        <v>50</v>
      </c>
      <c r="V2074" s="7" t="s">
        <v>50</v>
      </c>
      <c r="W2074" s="7" t="s">
        <v>50</v>
      </c>
      <c r="X2074" s="7" t="s">
        <v>50</v>
      </c>
      <c r="Y2074" s="7" t="s">
        <v>467</v>
      </c>
      <c r="Z2074" s="7">
        <v>1</v>
      </c>
      <c r="AA2074" s="7" t="s">
        <v>50</v>
      </c>
      <c r="AB2074" s="7" t="s">
        <v>50</v>
      </c>
      <c r="AC2074" s="7" t="s">
        <v>50</v>
      </c>
      <c r="AD2074" s="7" t="s">
        <v>467</v>
      </c>
      <c r="AE2074" s="7" t="s">
        <v>50</v>
      </c>
      <c r="AF2074" s="7" t="s">
        <v>50</v>
      </c>
      <c r="AG2074" s="7" t="s">
        <v>50</v>
      </c>
      <c r="AH2074" s="7" t="s">
        <v>50</v>
      </c>
      <c r="AI2074" s="7" t="s">
        <v>50</v>
      </c>
      <c r="AJ2074" s="7" t="s">
        <v>50</v>
      </c>
      <c r="AK2074" s="7" t="s">
        <v>20035</v>
      </c>
      <c r="AL2074" s="7" t="s">
        <v>50</v>
      </c>
      <c r="AM2074" s="7" t="s">
        <v>50</v>
      </c>
      <c r="AN2074" s="7" t="s">
        <v>50</v>
      </c>
      <c r="AO2074" s="7" t="s">
        <v>50</v>
      </c>
      <c r="AP2074" s="7" t="s">
        <v>50</v>
      </c>
      <c r="AQ2074" s="7" t="s">
        <v>50</v>
      </c>
      <c r="AR2074" s="7" t="s">
        <v>1186</v>
      </c>
    </row>
    <row r="2075" spans="1:44" ht="15" thickBot="1">
      <c r="A2075" s="10" t="s">
        <v>20036</v>
      </c>
      <c r="B2075" s="13" t="s">
        <v>50</v>
      </c>
      <c r="C2075" s="12">
        <v>40544</v>
      </c>
      <c r="D2075" s="13" t="s">
        <v>45</v>
      </c>
      <c r="E2075" s="13" t="s">
        <v>1939</v>
      </c>
      <c r="F2075" s="13" t="s">
        <v>70</v>
      </c>
      <c r="G2075" s="13" t="s">
        <v>50</v>
      </c>
      <c r="H2075" s="13" t="s">
        <v>50</v>
      </c>
      <c r="I2075" s="13" t="s">
        <v>50</v>
      </c>
      <c r="J2075" s="12">
        <v>45505</v>
      </c>
      <c r="K2075" s="13" t="s">
        <v>50</v>
      </c>
      <c r="L2075" s="13" t="s">
        <v>52</v>
      </c>
      <c r="M2075" s="13" t="s">
        <v>8744</v>
      </c>
      <c r="N2075" s="13" t="s">
        <v>15158</v>
      </c>
      <c r="O2075" s="13" t="s">
        <v>20037</v>
      </c>
      <c r="P2075" s="11">
        <v>453813</v>
      </c>
      <c r="Q2075" s="13" t="s">
        <v>1116</v>
      </c>
      <c r="R2075" s="33" t="s">
        <v>20038</v>
      </c>
      <c r="S2075" s="30" t="s">
        <v>50</v>
      </c>
      <c r="T2075" s="13" t="s">
        <v>20039</v>
      </c>
      <c r="U2075" s="13" t="s">
        <v>20040</v>
      </c>
      <c r="V2075" s="13" t="s">
        <v>50</v>
      </c>
      <c r="W2075" s="13" t="s">
        <v>50</v>
      </c>
      <c r="X2075" s="13" t="s">
        <v>50</v>
      </c>
      <c r="Y2075" s="13" t="s">
        <v>50</v>
      </c>
      <c r="Z2075" s="13">
        <v>1</v>
      </c>
      <c r="AA2075" s="13" t="s">
        <v>50</v>
      </c>
      <c r="AB2075" s="13" t="s">
        <v>50</v>
      </c>
      <c r="AC2075" s="13" t="s">
        <v>50</v>
      </c>
      <c r="AD2075" s="13" t="s">
        <v>50</v>
      </c>
      <c r="AE2075" s="13" t="s">
        <v>50</v>
      </c>
      <c r="AF2075" s="13" t="s">
        <v>50</v>
      </c>
      <c r="AG2075" s="13" t="s">
        <v>50</v>
      </c>
      <c r="AH2075" s="13" t="s">
        <v>50</v>
      </c>
      <c r="AI2075" s="13" t="s">
        <v>50</v>
      </c>
      <c r="AJ2075" s="13" t="s">
        <v>50</v>
      </c>
      <c r="AK2075" s="13" t="s">
        <v>19433</v>
      </c>
      <c r="AL2075" s="13" t="s">
        <v>50</v>
      </c>
      <c r="AM2075" s="13" t="s">
        <v>20041</v>
      </c>
      <c r="AN2075" s="13" t="s">
        <v>66</v>
      </c>
      <c r="AO2075" s="13" t="s">
        <v>20042</v>
      </c>
      <c r="AP2075" s="21" t="s">
        <v>20043</v>
      </c>
      <c r="AQ2075" s="13" t="s">
        <v>50</v>
      </c>
      <c r="AR2075" s="13" t="s">
        <v>50</v>
      </c>
    </row>
    <row r="2076" spans="1:44" ht="15" thickBot="1">
      <c r="A2076" s="4" t="s">
        <v>20044</v>
      </c>
      <c r="B2076" s="7" t="s">
        <v>50</v>
      </c>
      <c r="C2076" s="7" t="s">
        <v>50</v>
      </c>
      <c r="D2076" s="7" t="s">
        <v>45</v>
      </c>
      <c r="E2076" s="7" t="s">
        <v>1939</v>
      </c>
      <c r="F2076" s="7" t="s">
        <v>70</v>
      </c>
      <c r="G2076" s="7" t="s">
        <v>50</v>
      </c>
      <c r="H2076" s="7" t="s">
        <v>50</v>
      </c>
      <c r="I2076" s="7" t="s">
        <v>50</v>
      </c>
      <c r="J2076" s="6">
        <v>45505</v>
      </c>
      <c r="K2076" s="7" t="s">
        <v>50</v>
      </c>
      <c r="L2076" s="7" t="s">
        <v>52</v>
      </c>
      <c r="M2076" s="7" t="s">
        <v>20045</v>
      </c>
      <c r="N2076" s="7" t="s">
        <v>493</v>
      </c>
      <c r="O2076" s="7" t="s">
        <v>20046</v>
      </c>
      <c r="P2076" s="5">
        <v>455415</v>
      </c>
      <c r="Q2076" s="7" t="s">
        <v>495</v>
      </c>
      <c r="R2076" s="34" t="s">
        <v>20047</v>
      </c>
      <c r="S2076" s="31" t="s">
        <v>50</v>
      </c>
      <c r="T2076" s="7" t="s">
        <v>20048</v>
      </c>
      <c r="U2076" s="7" t="s">
        <v>50</v>
      </c>
      <c r="V2076" s="7" t="s">
        <v>50</v>
      </c>
      <c r="W2076" s="7" t="s">
        <v>50</v>
      </c>
      <c r="X2076" s="7" t="s">
        <v>50</v>
      </c>
      <c r="Y2076" s="7" t="s">
        <v>50</v>
      </c>
      <c r="Z2076" s="7">
        <v>1</v>
      </c>
      <c r="AA2076" s="7" t="s">
        <v>50</v>
      </c>
      <c r="AB2076" s="7" t="s">
        <v>50</v>
      </c>
      <c r="AC2076" s="7" t="s">
        <v>50</v>
      </c>
      <c r="AD2076" s="7" t="s">
        <v>50</v>
      </c>
      <c r="AE2076" s="7" t="s">
        <v>50</v>
      </c>
      <c r="AF2076" s="7" t="s">
        <v>50</v>
      </c>
      <c r="AG2076" s="7" t="s">
        <v>50</v>
      </c>
      <c r="AH2076" s="7" t="s">
        <v>50</v>
      </c>
      <c r="AI2076" s="7" t="s">
        <v>50</v>
      </c>
      <c r="AJ2076" s="7" t="s">
        <v>50</v>
      </c>
      <c r="AK2076" s="7" t="s">
        <v>19433</v>
      </c>
      <c r="AL2076" s="7" t="s">
        <v>50</v>
      </c>
      <c r="AM2076" s="7" t="s">
        <v>20049</v>
      </c>
      <c r="AN2076" s="7" t="s">
        <v>993</v>
      </c>
      <c r="AO2076" s="7" t="s">
        <v>20050</v>
      </c>
      <c r="AP2076" s="22" t="s">
        <v>20051</v>
      </c>
      <c r="AQ2076" s="7" t="s">
        <v>50</v>
      </c>
      <c r="AR2076" s="7" t="s">
        <v>50</v>
      </c>
    </row>
    <row r="2077" spans="1:44" ht="15" thickBot="1">
      <c r="A2077" s="10" t="s">
        <v>20052</v>
      </c>
      <c r="B2077" s="13" t="s">
        <v>50</v>
      </c>
      <c r="C2077" s="13" t="s">
        <v>50</v>
      </c>
      <c r="D2077" s="13" t="s">
        <v>45</v>
      </c>
      <c r="E2077" s="13" t="s">
        <v>1939</v>
      </c>
      <c r="F2077" s="13" t="s">
        <v>70</v>
      </c>
      <c r="G2077" s="13" t="s">
        <v>50</v>
      </c>
      <c r="H2077" s="13" t="s">
        <v>50</v>
      </c>
      <c r="I2077" s="13" t="s">
        <v>50</v>
      </c>
      <c r="J2077" s="12">
        <v>45505</v>
      </c>
      <c r="K2077" s="13" t="s">
        <v>50</v>
      </c>
      <c r="L2077" s="13" t="s">
        <v>52</v>
      </c>
      <c r="M2077" s="13" t="s">
        <v>7415</v>
      </c>
      <c r="N2077" s="13" t="s">
        <v>20053</v>
      </c>
      <c r="O2077" s="13" t="s">
        <v>20054</v>
      </c>
      <c r="P2077" s="11">
        <v>458448</v>
      </c>
      <c r="Q2077" s="13" t="s">
        <v>105</v>
      </c>
      <c r="R2077" s="33" t="s">
        <v>20055</v>
      </c>
      <c r="S2077" s="30" t="s">
        <v>50</v>
      </c>
      <c r="T2077" s="13" t="s">
        <v>20056</v>
      </c>
      <c r="U2077" s="13" t="s">
        <v>20057</v>
      </c>
      <c r="V2077" s="13" t="s">
        <v>50</v>
      </c>
      <c r="W2077" s="13" t="s">
        <v>50</v>
      </c>
      <c r="X2077" s="13" t="s">
        <v>50</v>
      </c>
      <c r="Y2077" s="13" t="s">
        <v>50</v>
      </c>
      <c r="Z2077" s="13">
        <v>1</v>
      </c>
      <c r="AA2077" s="13" t="s">
        <v>50</v>
      </c>
      <c r="AB2077" s="13" t="s">
        <v>50</v>
      </c>
      <c r="AC2077" s="13" t="s">
        <v>50</v>
      </c>
      <c r="AD2077" s="13" t="s">
        <v>50</v>
      </c>
      <c r="AE2077" s="13" t="s">
        <v>50</v>
      </c>
      <c r="AF2077" s="13" t="s">
        <v>50</v>
      </c>
      <c r="AG2077" s="13" t="s">
        <v>50</v>
      </c>
      <c r="AH2077" s="13" t="s">
        <v>50</v>
      </c>
      <c r="AI2077" s="13" t="s">
        <v>50</v>
      </c>
      <c r="AJ2077" s="13" t="s">
        <v>50</v>
      </c>
      <c r="AK2077" s="13" t="s">
        <v>19433</v>
      </c>
      <c r="AL2077" s="13" t="s">
        <v>50</v>
      </c>
      <c r="AM2077" s="13" t="s">
        <v>20058</v>
      </c>
      <c r="AN2077" s="13" t="s">
        <v>66</v>
      </c>
      <c r="AO2077" s="13" t="s">
        <v>20059</v>
      </c>
      <c r="AP2077" s="13" t="s">
        <v>50</v>
      </c>
      <c r="AQ2077" s="21" t="s">
        <v>20060</v>
      </c>
      <c r="AR2077" s="13" t="s">
        <v>50</v>
      </c>
    </row>
    <row r="2078" spans="1:44" ht="15" thickBot="1">
      <c r="A2078" s="4" t="s">
        <v>20061</v>
      </c>
      <c r="B2078" s="7" t="s">
        <v>50</v>
      </c>
      <c r="C2078" s="7" t="s">
        <v>50</v>
      </c>
      <c r="D2078" s="7" t="s">
        <v>45</v>
      </c>
      <c r="E2078" s="7" t="s">
        <v>1939</v>
      </c>
      <c r="F2078" s="7" t="s">
        <v>70</v>
      </c>
      <c r="G2078" s="7" t="s">
        <v>50</v>
      </c>
      <c r="H2078" s="7" t="s">
        <v>50</v>
      </c>
      <c r="I2078" s="7" t="s">
        <v>50</v>
      </c>
      <c r="J2078" s="6">
        <v>45505</v>
      </c>
      <c r="K2078" s="7" t="s">
        <v>50</v>
      </c>
      <c r="L2078" s="7" t="s">
        <v>52</v>
      </c>
      <c r="M2078" s="7" t="s">
        <v>8744</v>
      </c>
      <c r="N2078" s="7" t="s">
        <v>20062</v>
      </c>
      <c r="O2078" s="7" t="s">
        <v>20063</v>
      </c>
      <c r="P2078" s="5">
        <v>459289</v>
      </c>
      <c r="Q2078" s="7" t="s">
        <v>1116</v>
      </c>
      <c r="R2078" s="34" t="s">
        <v>20064</v>
      </c>
      <c r="S2078" s="31" t="s">
        <v>50</v>
      </c>
      <c r="T2078" s="7" t="s">
        <v>20065</v>
      </c>
      <c r="U2078" s="7" t="s">
        <v>20066</v>
      </c>
      <c r="V2078" s="7" t="s">
        <v>50</v>
      </c>
      <c r="W2078" s="7" t="s">
        <v>50</v>
      </c>
      <c r="X2078" s="7" t="s">
        <v>50</v>
      </c>
      <c r="Y2078" s="7" t="s">
        <v>50</v>
      </c>
      <c r="Z2078" s="7">
        <v>1</v>
      </c>
      <c r="AA2078" s="7" t="s">
        <v>50</v>
      </c>
      <c r="AB2078" s="7" t="s">
        <v>50</v>
      </c>
      <c r="AC2078" s="7" t="s">
        <v>50</v>
      </c>
      <c r="AD2078" s="7" t="s">
        <v>50</v>
      </c>
      <c r="AE2078" s="7" t="s">
        <v>50</v>
      </c>
      <c r="AF2078" s="7" t="s">
        <v>50</v>
      </c>
      <c r="AG2078" s="7" t="s">
        <v>50</v>
      </c>
      <c r="AH2078" s="7" t="s">
        <v>50</v>
      </c>
      <c r="AI2078" s="7" t="s">
        <v>50</v>
      </c>
      <c r="AJ2078" s="7" t="s">
        <v>50</v>
      </c>
      <c r="AK2078" s="7" t="s">
        <v>19433</v>
      </c>
      <c r="AL2078" s="7" t="s">
        <v>50</v>
      </c>
      <c r="AM2078" s="7" t="s">
        <v>20067</v>
      </c>
      <c r="AN2078" s="7" t="s">
        <v>66</v>
      </c>
      <c r="AO2078" s="7" t="s">
        <v>20068</v>
      </c>
      <c r="AP2078" s="22" t="s">
        <v>20069</v>
      </c>
      <c r="AQ2078" s="22" t="s">
        <v>20070</v>
      </c>
      <c r="AR2078" s="7" t="s">
        <v>50</v>
      </c>
    </row>
    <row r="2079" spans="1:44" ht="15" thickBot="1">
      <c r="A2079" s="10" t="s">
        <v>20071</v>
      </c>
      <c r="B2079" s="13" t="s">
        <v>50</v>
      </c>
      <c r="C2079" s="13" t="s">
        <v>50</v>
      </c>
      <c r="D2079" s="13" t="s">
        <v>45</v>
      </c>
      <c r="E2079" s="13" t="s">
        <v>46</v>
      </c>
      <c r="F2079" s="13" t="s">
        <v>70</v>
      </c>
      <c r="G2079" s="13" t="s">
        <v>50</v>
      </c>
      <c r="H2079" s="13" t="s">
        <v>50</v>
      </c>
      <c r="I2079" s="13" t="s">
        <v>50</v>
      </c>
      <c r="J2079" s="12">
        <v>45512</v>
      </c>
      <c r="K2079" s="13" t="s">
        <v>50</v>
      </c>
      <c r="L2079" s="13" t="s">
        <v>6576</v>
      </c>
      <c r="M2079" s="13" t="s">
        <v>50</v>
      </c>
      <c r="N2079" s="13" t="s">
        <v>5710</v>
      </c>
      <c r="O2079" s="13" t="s">
        <v>20072</v>
      </c>
      <c r="P2079" s="11">
        <v>475477</v>
      </c>
      <c r="Q2079" s="13" t="s">
        <v>545</v>
      </c>
      <c r="R2079" s="33" t="s">
        <v>20073</v>
      </c>
      <c r="S2079" s="30" t="s">
        <v>50</v>
      </c>
      <c r="T2079" s="13" t="s">
        <v>50</v>
      </c>
      <c r="U2079" s="13" t="s">
        <v>20074</v>
      </c>
      <c r="V2079" s="13" t="s">
        <v>50</v>
      </c>
      <c r="W2079" s="13" t="s">
        <v>50</v>
      </c>
      <c r="X2079" s="13" t="s">
        <v>50</v>
      </c>
      <c r="Y2079" s="13" t="s">
        <v>50</v>
      </c>
      <c r="Z2079" s="13">
        <v>1</v>
      </c>
      <c r="AA2079" s="13" t="s">
        <v>50</v>
      </c>
      <c r="AB2079" s="13" t="s">
        <v>50</v>
      </c>
      <c r="AC2079" s="13" t="s">
        <v>50</v>
      </c>
      <c r="AD2079" s="13" t="s">
        <v>50</v>
      </c>
      <c r="AE2079" s="13" t="s">
        <v>50</v>
      </c>
      <c r="AF2079" s="13" t="s">
        <v>50</v>
      </c>
      <c r="AG2079" s="13" t="s">
        <v>50</v>
      </c>
      <c r="AH2079" s="13" t="s">
        <v>50</v>
      </c>
      <c r="AI2079" s="13" t="s">
        <v>50</v>
      </c>
      <c r="AJ2079" s="13" t="s">
        <v>50</v>
      </c>
      <c r="AK2079" s="13" t="s">
        <v>19347</v>
      </c>
      <c r="AL2079" s="13" t="s">
        <v>50</v>
      </c>
      <c r="AM2079" s="13" t="s">
        <v>50</v>
      </c>
      <c r="AN2079" s="13" t="s">
        <v>50</v>
      </c>
      <c r="AO2079" s="13" t="s">
        <v>50</v>
      </c>
      <c r="AP2079" s="13" t="s">
        <v>50</v>
      </c>
      <c r="AQ2079" s="13" t="s">
        <v>50</v>
      </c>
      <c r="AR2079" s="13" t="s">
        <v>1186</v>
      </c>
    </row>
    <row r="2080" spans="1:44" ht="15" thickBot="1">
      <c r="A2080" s="4" t="s">
        <v>20075</v>
      </c>
      <c r="B2080" s="7" t="s">
        <v>50</v>
      </c>
      <c r="C2080" s="7" t="s">
        <v>50</v>
      </c>
      <c r="D2080" s="7" t="s">
        <v>45</v>
      </c>
      <c r="E2080" s="7" t="s">
        <v>1939</v>
      </c>
      <c r="F2080" s="7" t="s">
        <v>70</v>
      </c>
      <c r="G2080" s="26" t="s">
        <v>54946</v>
      </c>
      <c r="H2080" s="7" t="s">
        <v>50</v>
      </c>
      <c r="I2080" s="7" t="s">
        <v>50</v>
      </c>
      <c r="J2080" s="6">
        <v>45510</v>
      </c>
      <c r="K2080" s="7" t="s">
        <v>50</v>
      </c>
      <c r="L2080" s="7" t="s">
        <v>52</v>
      </c>
      <c r="M2080" s="7" t="s">
        <v>5917</v>
      </c>
      <c r="N2080" s="7" t="s">
        <v>20076</v>
      </c>
      <c r="O2080" s="7" t="s">
        <v>20077</v>
      </c>
      <c r="P2080" s="5">
        <v>477014</v>
      </c>
      <c r="Q2080" s="7" t="s">
        <v>434</v>
      </c>
      <c r="R2080" s="34" t="s">
        <v>20078</v>
      </c>
      <c r="S2080" s="34" t="s">
        <v>20079</v>
      </c>
      <c r="T2080" s="7" t="s">
        <v>50</v>
      </c>
      <c r="U2080" s="7" t="s">
        <v>20080</v>
      </c>
      <c r="V2080" s="7" t="s">
        <v>50</v>
      </c>
      <c r="W2080" s="7" t="s">
        <v>50</v>
      </c>
      <c r="X2080" s="7" t="s">
        <v>50</v>
      </c>
      <c r="Y2080" s="7" t="s">
        <v>50</v>
      </c>
      <c r="Z2080" s="7">
        <v>1</v>
      </c>
      <c r="AA2080" s="7" t="s">
        <v>50</v>
      </c>
      <c r="AB2080" s="7" t="s">
        <v>50</v>
      </c>
      <c r="AC2080" s="7" t="s">
        <v>50</v>
      </c>
      <c r="AD2080" s="7" t="s">
        <v>50</v>
      </c>
      <c r="AE2080" s="7" t="s">
        <v>50</v>
      </c>
      <c r="AF2080" s="7" t="s">
        <v>50</v>
      </c>
      <c r="AG2080" s="7" t="s">
        <v>50</v>
      </c>
      <c r="AH2080" s="7" t="s">
        <v>50</v>
      </c>
      <c r="AI2080" s="7" t="s">
        <v>50</v>
      </c>
      <c r="AJ2080" s="7" t="s">
        <v>50</v>
      </c>
      <c r="AK2080" s="7" t="s">
        <v>19140</v>
      </c>
      <c r="AL2080" s="7" t="s">
        <v>50</v>
      </c>
      <c r="AM2080" s="7" t="s">
        <v>20081</v>
      </c>
      <c r="AN2080" s="7" t="s">
        <v>5485</v>
      </c>
      <c r="AO2080" s="7" t="s">
        <v>20082</v>
      </c>
      <c r="AP2080" s="22" t="s">
        <v>20083</v>
      </c>
      <c r="AQ2080" s="7" t="s">
        <v>50</v>
      </c>
      <c r="AR2080" s="7" t="s">
        <v>50</v>
      </c>
    </row>
    <row r="2081" spans="1:44" ht="15" thickBot="1">
      <c r="A2081" s="10" t="s">
        <v>20084</v>
      </c>
      <c r="B2081" s="13" t="s">
        <v>50</v>
      </c>
      <c r="C2081" s="12">
        <v>32509</v>
      </c>
      <c r="D2081" s="13" t="s">
        <v>45</v>
      </c>
      <c r="E2081" s="13" t="s">
        <v>1939</v>
      </c>
      <c r="F2081" s="13" t="s">
        <v>70</v>
      </c>
      <c r="G2081" s="26" t="s">
        <v>54946</v>
      </c>
      <c r="H2081" s="13" t="s">
        <v>50</v>
      </c>
      <c r="I2081" s="13" t="s">
        <v>50</v>
      </c>
      <c r="J2081" s="12">
        <v>45509</v>
      </c>
      <c r="K2081" s="13" t="s">
        <v>50</v>
      </c>
      <c r="L2081" s="13" t="s">
        <v>52</v>
      </c>
      <c r="M2081" s="13" t="s">
        <v>5917</v>
      </c>
      <c r="N2081" s="13" t="s">
        <v>20085</v>
      </c>
      <c r="O2081" s="13" t="s">
        <v>20086</v>
      </c>
      <c r="P2081" s="11">
        <v>477507</v>
      </c>
      <c r="Q2081" s="13" t="s">
        <v>434</v>
      </c>
      <c r="R2081" s="33" t="s">
        <v>20087</v>
      </c>
      <c r="S2081" s="33" t="s">
        <v>20088</v>
      </c>
      <c r="T2081" s="13" t="s">
        <v>20089</v>
      </c>
      <c r="U2081" s="13" t="s">
        <v>20090</v>
      </c>
      <c r="V2081" s="13" t="s">
        <v>50</v>
      </c>
      <c r="W2081" s="13" t="s">
        <v>50</v>
      </c>
      <c r="X2081" s="13" t="s">
        <v>50</v>
      </c>
      <c r="Y2081" s="13" t="s">
        <v>50</v>
      </c>
      <c r="Z2081" s="13">
        <v>1</v>
      </c>
      <c r="AA2081" s="13" t="s">
        <v>50</v>
      </c>
      <c r="AB2081" s="13" t="s">
        <v>50</v>
      </c>
      <c r="AC2081" s="13" t="s">
        <v>50</v>
      </c>
      <c r="AD2081" s="13" t="s">
        <v>50</v>
      </c>
      <c r="AE2081" s="13" t="s">
        <v>50</v>
      </c>
      <c r="AF2081" s="13" t="s">
        <v>50</v>
      </c>
      <c r="AG2081" s="13" t="s">
        <v>50</v>
      </c>
      <c r="AH2081" s="13" t="s">
        <v>50</v>
      </c>
      <c r="AI2081" s="13" t="s">
        <v>50</v>
      </c>
      <c r="AJ2081" s="13" t="s">
        <v>50</v>
      </c>
      <c r="AK2081" s="13" t="s">
        <v>19140</v>
      </c>
      <c r="AL2081" s="13" t="s">
        <v>50</v>
      </c>
      <c r="AM2081" s="13" t="s">
        <v>20091</v>
      </c>
      <c r="AN2081" s="13" t="s">
        <v>66</v>
      </c>
      <c r="AO2081" s="13" t="s">
        <v>20092</v>
      </c>
      <c r="AP2081" s="21" t="s">
        <v>20093</v>
      </c>
      <c r="AQ2081" s="13" t="s">
        <v>50</v>
      </c>
      <c r="AR2081" s="13" t="s">
        <v>50</v>
      </c>
    </row>
    <row r="2082" spans="1:44" ht="15" thickBot="1">
      <c r="A2082" s="4" t="s">
        <v>20094</v>
      </c>
      <c r="B2082" s="7" t="s">
        <v>50</v>
      </c>
      <c r="C2082" s="6">
        <v>45292</v>
      </c>
      <c r="D2082" s="7" t="s">
        <v>45</v>
      </c>
      <c r="E2082" s="7" t="s">
        <v>46</v>
      </c>
      <c r="F2082" s="7" t="s">
        <v>70</v>
      </c>
      <c r="G2082" s="26" t="s">
        <v>54946</v>
      </c>
      <c r="H2082" s="7" t="s">
        <v>50</v>
      </c>
      <c r="I2082" s="7" t="s">
        <v>50</v>
      </c>
      <c r="J2082" s="6">
        <v>45510</v>
      </c>
      <c r="K2082" s="7" t="s">
        <v>50</v>
      </c>
      <c r="L2082" s="7" t="s">
        <v>467</v>
      </c>
      <c r="M2082" s="7" t="s">
        <v>20095</v>
      </c>
      <c r="N2082" s="7" t="s">
        <v>5189</v>
      </c>
      <c r="O2082" s="7" t="s">
        <v>20096</v>
      </c>
      <c r="P2082" s="5">
        <v>496467</v>
      </c>
      <c r="Q2082" s="7" t="s">
        <v>245</v>
      </c>
      <c r="R2082" s="31" t="s">
        <v>50</v>
      </c>
      <c r="S2082" s="31" t="s">
        <v>50</v>
      </c>
      <c r="T2082" s="7" t="s">
        <v>50</v>
      </c>
      <c r="U2082" s="7" t="s">
        <v>50</v>
      </c>
      <c r="V2082" s="7" t="s">
        <v>50</v>
      </c>
      <c r="W2082" s="7" t="s">
        <v>50</v>
      </c>
      <c r="X2082" s="7" t="s">
        <v>50</v>
      </c>
      <c r="Y2082" s="7" t="s">
        <v>467</v>
      </c>
      <c r="Z2082" s="7">
        <v>1</v>
      </c>
      <c r="AA2082" s="7" t="s">
        <v>50</v>
      </c>
      <c r="AB2082" s="7" t="s">
        <v>50</v>
      </c>
      <c r="AC2082" s="7" t="s">
        <v>50</v>
      </c>
      <c r="AD2082" s="7" t="s">
        <v>467</v>
      </c>
      <c r="AE2082" s="7" t="s">
        <v>50</v>
      </c>
      <c r="AF2082" s="7" t="s">
        <v>50</v>
      </c>
      <c r="AG2082" s="7" t="s">
        <v>50</v>
      </c>
      <c r="AH2082" s="7" t="s">
        <v>50</v>
      </c>
      <c r="AI2082" s="7" t="s">
        <v>50</v>
      </c>
      <c r="AJ2082" s="7" t="s">
        <v>50</v>
      </c>
      <c r="AK2082" s="7" t="s">
        <v>50</v>
      </c>
      <c r="AL2082" s="7" t="s">
        <v>50</v>
      </c>
      <c r="AM2082" s="7" t="s">
        <v>50</v>
      </c>
      <c r="AN2082" s="7" t="s">
        <v>50</v>
      </c>
      <c r="AO2082" s="7" t="s">
        <v>50</v>
      </c>
      <c r="AP2082" s="7" t="s">
        <v>50</v>
      </c>
      <c r="AQ2082" s="7" t="s">
        <v>50</v>
      </c>
      <c r="AR2082" s="7" t="s">
        <v>1186</v>
      </c>
    </row>
    <row r="2083" spans="1:44" ht="15" thickBot="1">
      <c r="A2083" s="10" t="s">
        <v>20097</v>
      </c>
      <c r="B2083" s="13" t="s">
        <v>50</v>
      </c>
      <c r="C2083" s="12">
        <v>22647</v>
      </c>
      <c r="D2083" s="13" t="s">
        <v>45</v>
      </c>
      <c r="E2083" s="13" t="s">
        <v>1939</v>
      </c>
      <c r="F2083" s="13" t="s">
        <v>70</v>
      </c>
      <c r="G2083" s="26" t="s">
        <v>54946</v>
      </c>
      <c r="H2083" s="13" t="s">
        <v>50</v>
      </c>
      <c r="I2083" s="13" t="s">
        <v>50</v>
      </c>
      <c r="J2083" s="12">
        <v>45505</v>
      </c>
      <c r="K2083" s="13" t="s">
        <v>50</v>
      </c>
      <c r="L2083" s="13" t="s">
        <v>52</v>
      </c>
      <c r="M2083" s="13" t="s">
        <v>20098</v>
      </c>
      <c r="N2083" s="13" t="s">
        <v>1941</v>
      </c>
      <c r="O2083" s="13" t="s">
        <v>20099</v>
      </c>
      <c r="P2083" s="11">
        <v>502438</v>
      </c>
      <c r="Q2083" s="13" t="s">
        <v>1943</v>
      </c>
      <c r="R2083" s="33" t="s">
        <v>20100</v>
      </c>
      <c r="S2083" s="33" t="s">
        <v>20101</v>
      </c>
      <c r="T2083" s="13" t="s">
        <v>20102</v>
      </c>
      <c r="U2083" s="13" t="e" cm="1" vm="1">
        <f t="array" ref="U2083">+_FV( 202.393,"7245")</f>
        <v>#VALUE!</v>
      </c>
      <c r="V2083" s="13" t="s">
        <v>50</v>
      </c>
      <c r="W2083" s="13" t="s">
        <v>50</v>
      </c>
      <c r="X2083" s="13" t="s">
        <v>50</v>
      </c>
      <c r="Y2083" s="13" t="s">
        <v>50</v>
      </c>
      <c r="Z2083" s="13">
        <v>1</v>
      </c>
      <c r="AA2083" s="13" t="s">
        <v>50</v>
      </c>
      <c r="AB2083" s="13" t="s">
        <v>50</v>
      </c>
      <c r="AC2083" s="13" t="s">
        <v>50</v>
      </c>
      <c r="AD2083" s="13" t="s">
        <v>50</v>
      </c>
      <c r="AE2083" s="13" t="s">
        <v>50</v>
      </c>
      <c r="AF2083" s="13" t="s">
        <v>50</v>
      </c>
      <c r="AG2083" s="13" t="s">
        <v>50</v>
      </c>
      <c r="AH2083" s="13" t="s">
        <v>50</v>
      </c>
      <c r="AI2083" s="13" t="s">
        <v>50</v>
      </c>
      <c r="AJ2083" s="13" t="s">
        <v>50</v>
      </c>
      <c r="AK2083" s="13" t="s">
        <v>19433</v>
      </c>
      <c r="AL2083" s="13" t="s">
        <v>50</v>
      </c>
      <c r="AM2083" s="13" t="s">
        <v>20103</v>
      </c>
      <c r="AN2083" s="13" t="s">
        <v>66</v>
      </c>
      <c r="AO2083" s="13" t="s">
        <v>20104</v>
      </c>
      <c r="AP2083" s="14" t="s">
        <v>20105</v>
      </c>
      <c r="AQ2083" s="13" t="s">
        <v>50</v>
      </c>
      <c r="AR2083" s="13" t="s">
        <v>50</v>
      </c>
    </row>
    <row r="2084" spans="1:44" ht="15" thickBot="1">
      <c r="A2084" s="4" t="s">
        <v>20106</v>
      </c>
      <c r="B2084" s="7" t="s">
        <v>50</v>
      </c>
      <c r="C2084" s="6">
        <v>42370</v>
      </c>
      <c r="D2084" s="7" t="s">
        <v>45</v>
      </c>
      <c r="E2084" s="7" t="s">
        <v>1939</v>
      </c>
      <c r="F2084" s="7" t="s">
        <v>70</v>
      </c>
      <c r="G2084" s="7" t="s">
        <v>50</v>
      </c>
      <c r="H2084" s="7" t="s">
        <v>50</v>
      </c>
      <c r="I2084" s="7" t="s">
        <v>50</v>
      </c>
      <c r="J2084" s="6">
        <v>45505</v>
      </c>
      <c r="K2084" s="7" t="s">
        <v>50</v>
      </c>
      <c r="L2084" s="7" t="s">
        <v>52</v>
      </c>
      <c r="M2084" s="7" t="s">
        <v>8847</v>
      </c>
      <c r="N2084" s="7" t="s">
        <v>20107</v>
      </c>
      <c r="O2084" s="7" t="s">
        <v>20108</v>
      </c>
      <c r="P2084" s="5">
        <v>513440</v>
      </c>
      <c r="Q2084" s="7" t="s">
        <v>166</v>
      </c>
      <c r="R2084" s="34" t="s">
        <v>20109</v>
      </c>
      <c r="S2084" s="34" t="s">
        <v>20110</v>
      </c>
      <c r="T2084" s="7" t="s">
        <v>50</v>
      </c>
      <c r="U2084" s="7" t="s">
        <v>20111</v>
      </c>
      <c r="V2084" s="7" t="s">
        <v>50</v>
      </c>
      <c r="W2084" s="7" t="s">
        <v>50</v>
      </c>
      <c r="X2084" s="7" t="s">
        <v>50</v>
      </c>
      <c r="Y2084" s="7" t="s">
        <v>50</v>
      </c>
      <c r="Z2084" s="7">
        <v>1</v>
      </c>
      <c r="AA2084" s="7" t="s">
        <v>50</v>
      </c>
      <c r="AB2084" s="7" t="s">
        <v>50</v>
      </c>
      <c r="AC2084" s="7" t="s">
        <v>50</v>
      </c>
      <c r="AD2084" s="7" t="s">
        <v>50</v>
      </c>
      <c r="AE2084" s="7" t="s">
        <v>50</v>
      </c>
      <c r="AF2084" s="7" t="s">
        <v>50</v>
      </c>
      <c r="AG2084" s="7" t="s">
        <v>50</v>
      </c>
      <c r="AH2084" s="7" t="s">
        <v>50</v>
      </c>
      <c r="AI2084" s="7" t="s">
        <v>50</v>
      </c>
      <c r="AJ2084" s="7" t="s">
        <v>50</v>
      </c>
      <c r="AK2084" s="7" t="s">
        <v>19433</v>
      </c>
      <c r="AL2084" s="7" t="s">
        <v>50</v>
      </c>
      <c r="AM2084" s="7" t="s">
        <v>20112</v>
      </c>
      <c r="AN2084" s="7" t="s">
        <v>66</v>
      </c>
      <c r="AO2084" s="7" t="s">
        <v>20113</v>
      </c>
      <c r="AP2084" s="7" t="s">
        <v>50</v>
      </c>
      <c r="AQ2084" s="22" t="s">
        <v>20114</v>
      </c>
      <c r="AR2084" s="7" t="s">
        <v>50</v>
      </c>
    </row>
    <row r="2085" spans="1:44" ht="15" thickBot="1">
      <c r="A2085" s="10" t="s">
        <v>20115</v>
      </c>
      <c r="B2085" s="13" t="s">
        <v>50</v>
      </c>
      <c r="C2085" s="13" t="s">
        <v>50</v>
      </c>
      <c r="D2085" s="13" t="s">
        <v>45</v>
      </c>
      <c r="E2085" s="13" t="s">
        <v>1939</v>
      </c>
      <c r="F2085" s="13" t="s">
        <v>70</v>
      </c>
      <c r="G2085" s="13" t="s">
        <v>50</v>
      </c>
      <c r="H2085" s="13" t="s">
        <v>50</v>
      </c>
      <c r="I2085" s="13" t="s">
        <v>50</v>
      </c>
      <c r="J2085" s="12">
        <v>45505</v>
      </c>
      <c r="K2085" s="13" t="s">
        <v>50</v>
      </c>
      <c r="L2085" s="13" t="s">
        <v>52</v>
      </c>
      <c r="M2085" s="13" t="s">
        <v>8911</v>
      </c>
      <c r="N2085" s="13" t="s">
        <v>4002</v>
      </c>
      <c r="O2085" s="13" t="s">
        <v>20116</v>
      </c>
      <c r="P2085" s="11">
        <v>513441</v>
      </c>
      <c r="Q2085" s="13" t="s">
        <v>1080</v>
      </c>
      <c r="R2085" s="33" t="s">
        <v>20117</v>
      </c>
      <c r="S2085" s="30" t="s">
        <v>50</v>
      </c>
      <c r="T2085" s="13" t="s">
        <v>20118</v>
      </c>
      <c r="U2085" s="13" t="s">
        <v>50</v>
      </c>
      <c r="V2085" s="13" t="s">
        <v>50</v>
      </c>
      <c r="W2085" s="13" t="s">
        <v>50</v>
      </c>
      <c r="X2085" s="13" t="s">
        <v>50</v>
      </c>
      <c r="Y2085" s="13" t="s">
        <v>50</v>
      </c>
      <c r="Z2085" s="13">
        <v>1</v>
      </c>
      <c r="AA2085" s="13" t="s">
        <v>50</v>
      </c>
      <c r="AB2085" s="13" t="s">
        <v>50</v>
      </c>
      <c r="AC2085" s="13" t="s">
        <v>50</v>
      </c>
      <c r="AD2085" s="13" t="s">
        <v>50</v>
      </c>
      <c r="AE2085" s="13" t="s">
        <v>50</v>
      </c>
      <c r="AF2085" s="13" t="s">
        <v>50</v>
      </c>
      <c r="AG2085" s="13" t="s">
        <v>50</v>
      </c>
      <c r="AH2085" s="13" t="s">
        <v>50</v>
      </c>
      <c r="AI2085" s="13" t="s">
        <v>50</v>
      </c>
      <c r="AJ2085" s="13" t="s">
        <v>50</v>
      </c>
      <c r="AK2085" s="13" t="s">
        <v>19433</v>
      </c>
      <c r="AL2085" s="13" t="s">
        <v>50</v>
      </c>
      <c r="AM2085" s="13" t="s">
        <v>20119</v>
      </c>
      <c r="AN2085" s="13" t="s">
        <v>19646</v>
      </c>
      <c r="AO2085" s="13" t="s">
        <v>20120</v>
      </c>
      <c r="AP2085" s="21" t="s">
        <v>20121</v>
      </c>
      <c r="AQ2085" s="13" t="s">
        <v>50</v>
      </c>
      <c r="AR2085" s="13" t="s">
        <v>50</v>
      </c>
    </row>
    <row r="2086" spans="1:44" ht="15" thickBot="1">
      <c r="A2086" s="4" t="s">
        <v>20122</v>
      </c>
      <c r="B2086" s="7" t="s">
        <v>50</v>
      </c>
      <c r="C2086" s="6">
        <v>43466</v>
      </c>
      <c r="D2086" s="7" t="s">
        <v>45</v>
      </c>
      <c r="E2086" s="7" t="s">
        <v>1939</v>
      </c>
      <c r="F2086" s="7" t="s">
        <v>70</v>
      </c>
      <c r="G2086" s="7" t="s">
        <v>50</v>
      </c>
      <c r="H2086" s="7" t="s">
        <v>50</v>
      </c>
      <c r="I2086" s="7" t="s">
        <v>50</v>
      </c>
      <c r="J2086" s="6">
        <v>45509</v>
      </c>
      <c r="K2086" s="7" t="s">
        <v>50</v>
      </c>
      <c r="L2086" s="7" t="s">
        <v>52</v>
      </c>
      <c r="M2086" s="7" t="s">
        <v>20123</v>
      </c>
      <c r="N2086" s="7" t="s">
        <v>20124</v>
      </c>
      <c r="O2086" s="7" t="s">
        <v>20125</v>
      </c>
      <c r="P2086" s="5">
        <v>518192</v>
      </c>
      <c r="Q2086" s="7" t="s">
        <v>6734</v>
      </c>
      <c r="R2086" s="34" t="s">
        <v>20126</v>
      </c>
      <c r="S2086" s="31" t="s">
        <v>50</v>
      </c>
      <c r="T2086" s="7" t="s">
        <v>20127</v>
      </c>
      <c r="U2086" s="7" t="s">
        <v>20128</v>
      </c>
      <c r="V2086" s="7" t="s">
        <v>50</v>
      </c>
      <c r="W2086" s="7" t="s">
        <v>50</v>
      </c>
      <c r="X2086" s="7" t="s">
        <v>50</v>
      </c>
      <c r="Y2086" s="7" t="s">
        <v>50</v>
      </c>
      <c r="Z2086" s="7">
        <v>1</v>
      </c>
      <c r="AA2086" s="7" t="s">
        <v>50</v>
      </c>
      <c r="AB2086" s="7" t="s">
        <v>50</v>
      </c>
      <c r="AC2086" s="7" t="s">
        <v>50</v>
      </c>
      <c r="AD2086" s="7" t="s">
        <v>50</v>
      </c>
      <c r="AE2086" s="7" t="s">
        <v>50</v>
      </c>
      <c r="AF2086" s="7" t="s">
        <v>50</v>
      </c>
      <c r="AG2086" s="7" t="s">
        <v>50</v>
      </c>
      <c r="AH2086" s="7" t="s">
        <v>50</v>
      </c>
      <c r="AI2086" s="7" t="s">
        <v>50</v>
      </c>
      <c r="AJ2086" s="7" t="s">
        <v>50</v>
      </c>
      <c r="AK2086" s="7" t="s">
        <v>19300</v>
      </c>
      <c r="AL2086" s="7" t="s">
        <v>50</v>
      </c>
      <c r="AM2086" s="7" t="s">
        <v>20129</v>
      </c>
      <c r="AN2086" s="7" t="s">
        <v>738</v>
      </c>
      <c r="AO2086" s="7" t="s">
        <v>50</v>
      </c>
      <c r="AP2086" s="7" t="s">
        <v>50</v>
      </c>
      <c r="AQ2086" s="22" t="s">
        <v>20130</v>
      </c>
      <c r="AR2086" s="7" t="s">
        <v>255</v>
      </c>
    </row>
    <row r="2087" spans="1:44" ht="15" thickBot="1">
      <c r="A2087" s="10" t="s">
        <v>20131</v>
      </c>
      <c r="B2087" s="13" t="s">
        <v>50</v>
      </c>
      <c r="C2087" s="12">
        <v>42736</v>
      </c>
      <c r="D2087" s="13" t="s">
        <v>45</v>
      </c>
      <c r="E2087" s="13" t="s">
        <v>1939</v>
      </c>
      <c r="F2087" s="13" t="s">
        <v>70</v>
      </c>
      <c r="G2087" s="13" t="s">
        <v>50</v>
      </c>
      <c r="H2087" s="13" t="s">
        <v>50</v>
      </c>
      <c r="I2087" s="13" t="s">
        <v>50</v>
      </c>
      <c r="J2087" s="12">
        <v>45509</v>
      </c>
      <c r="K2087" s="13" t="s">
        <v>50</v>
      </c>
      <c r="L2087" s="13" t="s">
        <v>52</v>
      </c>
      <c r="M2087" s="13" t="s">
        <v>20132</v>
      </c>
      <c r="N2087" s="13" t="s">
        <v>432</v>
      </c>
      <c r="O2087" s="13" t="s">
        <v>20133</v>
      </c>
      <c r="P2087" s="11">
        <v>518193</v>
      </c>
      <c r="Q2087" s="13" t="s">
        <v>434</v>
      </c>
      <c r="R2087" s="33" t="s">
        <v>20134</v>
      </c>
      <c r="S2087" s="33" t="s">
        <v>20135</v>
      </c>
      <c r="T2087" s="13" t="s">
        <v>20136</v>
      </c>
      <c r="U2087" s="13" t="s">
        <v>50</v>
      </c>
      <c r="V2087" s="13" t="s">
        <v>50</v>
      </c>
      <c r="W2087" s="13" t="s">
        <v>50</v>
      </c>
      <c r="X2087" s="13" t="s">
        <v>50</v>
      </c>
      <c r="Y2087" s="13" t="s">
        <v>50</v>
      </c>
      <c r="Z2087" s="13">
        <v>1</v>
      </c>
      <c r="AA2087" s="13" t="s">
        <v>50</v>
      </c>
      <c r="AB2087" s="13" t="s">
        <v>50</v>
      </c>
      <c r="AC2087" s="13" t="s">
        <v>50</v>
      </c>
      <c r="AD2087" s="13" t="s">
        <v>50</v>
      </c>
      <c r="AE2087" s="13" t="s">
        <v>50</v>
      </c>
      <c r="AF2087" s="13" t="s">
        <v>50</v>
      </c>
      <c r="AG2087" s="13" t="s">
        <v>50</v>
      </c>
      <c r="AH2087" s="13" t="s">
        <v>50</v>
      </c>
      <c r="AI2087" s="13" t="s">
        <v>50</v>
      </c>
      <c r="AJ2087" s="13" t="s">
        <v>50</v>
      </c>
      <c r="AK2087" s="13" t="s">
        <v>19300</v>
      </c>
      <c r="AL2087" s="13" t="s">
        <v>50</v>
      </c>
      <c r="AM2087" s="13" t="s">
        <v>20137</v>
      </c>
      <c r="AN2087" s="13" t="s">
        <v>253</v>
      </c>
      <c r="AO2087" s="13" t="s">
        <v>20138</v>
      </c>
      <c r="AP2087" s="21" t="s">
        <v>20139</v>
      </c>
      <c r="AQ2087" s="13" t="s">
        <v>50</v>
      </c>
      <c r="AR2087" s="13" t="s">
        <v>50</v>
      </c>
    </row>
    <row r="2088" spans="1:44" ht="15" thickBot="1">
      <c r="A2088" s="4" t="s">
        <v>20140</v>
      </c>
      <c r="B2088" s="7" t="s">
        <v>50</v>
      </c>
      <c r="C2088" s="7" t="s">
        <v>50</v>
      </c>
      <c r="D2088" s="7" t="s">
        <v>45</v>
      </c>
      <c r="E2088" s="7" t="s">
        <v>1939</v>
      </c>
      <c r="F2088" s="7" t="s">
        <v>70</v>
      </c>
      <c r="G2088" s="7" t="s">
        <v>50</v>
      </c>
      <c r="H2088" s="7" t="s">
        <v>50</v>
      </c>
      <c r="I2088" s="7" t="s">
        <v>50</v>
      </c>
      <c r="J2088" s="6">
        <v>45505</v>
      </c>
      <c r="K2088" s="7" t="s">
        <v>50</v>
      </c>
      <c r="L2088" s="7" t="s">
        <v>52</v>
      </c>
      <c r="M2088" s="7" t="s">
        <v>8911</v>
      </c>
      <c r="N2088" s="7" t="s">
        <v>1941</v>
      </c>
      <c r="O2088" s="7" t="s">
        <v>20141</v>
      </c>
      <c r="P2088" s="5">
        <v>550429</v>
      </c>
      <c r="Q2088" s="7" t="s">
        <v>1943</v>
      </c>
      <c r="R2088" s="34" t="s">
        <v>20142</v>
      </c>
      <c r="S2088" s="31" t="s">
        <v>50</v>
      </c>
      <c r="T2088" s="7" t="s">
        <v>20143</v>
      </c>
      <c r="U2088" s="7" t="s">
        <v>20144</v>
      </c>
      <c r="V2088" s="7" t="s">
        <v>50</v>
      </c>
      <c r="W2088" s="7" t="s">
        <v>50</v>
      </c>
      <c r="X2088" s="7" t="s">
        <v>50</v>
      </c>
      <c r="Y2088" s="7" t="s">
        <v>50</v>
      </c>
      <c r="Z2088" s="7">
        <v>1</v>
      </c>
      <c r="AA2088" s="7" t="s">
        <v>50</v>
      </c>
      <c r="AB2088" s="7" t="s">
        <v>50</v>
      </c>
      <c r="AC2088" s="7" t="s">
        <v>50</v>
      </c>
      <c r="AD2088" s="7" t="s">
        <v>50</v>
      </c>
      <c r="AE2088" s="7" t="s">
        <v>50</v>
      </c>
      <c r="AF2088" s="7" t="s">
        <v>50</v>
      </c>
      <c r="AG2088" s="7" t="s">
        <v>50</v>
      </c>
      <c r="AH2088" s="7" t="s">
        <v>50</v>
      </c>
      <c r="AI2088" s="7" t="s">
        <v>50</v>
      </c>
      <c r="AJ2088" s="7" t="s">
        <v>50</v>
      </c>
      <c r="AK2088" s="7" t="s">
        <v>19433</v>
      </c>
      <c r="AL2088" s="7" t="s">
        <v>50</v>
      </c>
      <c r="AM2088" s="7" t="s">
        <v>20145</v>
      </c>
      <c r="AN2088" s="7" t="s">
        <v>5485</v>
      </c>
      <c r="AO2088" s="7" t="s">
        <v>20146</v>
      </c>
      <c r="AP2088" s="7" t="s">
        <v>50</v>
      </c>
      <c r="AQ2088" s="22" t="s">
        <v>20147</v>
      </c>
      <c r="AR2088" s="7" t="s">
        <v>50</v>
      </c>
    </row>
    <row r="2089" spans="1:44" ht="15" thickBot="1">
      <c r="A2089" s="10" t="s">
        <v>20148</v>
      </c>
      <c r="B2089" s="13" t="s">
        <v>50</v>
      </c>
      <c r="C2089" s="12">
        <v>42736</v>
      </c>
      <c r="D2089" s="13" t="s">
        <v>45</v>
      </c>
      <c r="E2089" s="13" t="s">
        <v>1939</v>
      </c>
      <c r="F2089" s="13" t="s">
        <v>70</v>
      </c>
      <c r="G2089" s="13" t="s">
        <v>50</v>
      </c>
      <c r="H2089" s="13" t="s">
        <v>50</v>
      </c>
      <c r="I2089" s="13" t="s">
        <v>50</v>
      </c>
      <c r="J2089" s="12">
        <v>45505</v>
      </c>
      <c r="K2089" s="13" t="s">
        <v>50</v>
      </c>
      <c r="L2089" s="13" t="s">
        <v>52</v>
      </c>
      <c r="M2089" s="13" t="s">
        <v>8847</v>
      </c>
      <c r="N2089" s="13" t="s">
        <v>20149</v>
      </c>
      <c r="O2089" s="13" t="s">
        <v>20150</v>
      </c>
      <c r="P2089" s="11">
        <v>556080</v>
      </c>
      <c r="Q2089" s="13" t="s">
        <v>1080</v>
      </c>
      <c r="R2089" s="33" t="s">
        <v>20151</v>
      </c>
      <c r="S2089" s="33" t="s">
        <v>20152</v>
      </c>
      <c r="T2089" s="13" t="s">
        <v>20153</v>
      </c>
      <c r="U2089" s="13" t="s">
        <v>50</v>
      </c>
      <c r="V2089" s="13" t="s">
        <v>50</v>
      </c>
      <c r="W2089" s="13" t="s">
        <v>50</v>
      </c>
      <c r="X2089" s="13" t="s">
        <v>50</v>
      </c>
      <c r="Y2089" s="13" t="s">
        <v>50</v>
      </c>
      <c r="Z2089" s="13">
        <v>1</v>
      </c>
      <c r="AA2089" s="13" t="s">
        <v>50</v>
      </c>
      <c r="AB2089" s="13" t="s">
        <v>50</v>
      </c>
      <c r="AC2089" s="13" t="s">
        <v>50</v>
      </c>
      <c r="AD2089" s="13" t="s">
        <v>50</v>
      </c>
      <c r="AE2089" s="13" t="s">
        <v>50</v>
      </c>
      <c r="AF2089" s="13" t="s">
        <v>50</v>
      </c>
      <c r="AG2089" s="13" t="s">
        <v>50</v>
      </c>
      <c r="AH2089" s="13" t="s">
        <v>50</v>
      </c>
      <c r="AI2089" s="13" t="s">
        <v>50</v>
      </c>
      <c r="AJ2089" s="13" t="s">
        <v>50</v>
      </c>
      <c r="AK2089" s="13" t="s">
        <v>19433</v>
      </c>
      <c r="AL2089" s="13" t="s">
        <v>50</v>
      </c>
      <c r="AM2089" s="13" t="s">
        <v>20154</v>
      </c>
      <c r="AN2089" s="13" t="s">
        <v>253</v>
      </c>
      <c r="AO2089" s="13" t="s">
        <v>20155</v>
      </c>
      <c r="AP2089" s="21" t="s">
        <v>20156</v>
      </c>
      <c r="AQ2089" s="13" t="s">
        <v>50</v>
      </c>
      <c r="AR2089" s="13" t="s">
        <v>50</v>
      </c>
    </row>
    <row r="2090" spans="1:44" ht="15" thickBot="1">
      <c r="A2090" s="4" t="s">
        <v>20157</v>
      </c>
      <c r="B2090" s="7" t="s">
        <v>50</v>
      </c>
      <c r="C2090" s="6">
        <v>40544</v>
      </c>
      <c r="D2090" s="7" t="s">
        <v>45</v>
      </c>
      <c r="E2090" s="7" t="s">
        <v>1939</v>
      </c>
      <c r="F2090" s="7" t="s">
        <v>70</v>
      </c>
      <c r="G2090" s="26" t="s">
        <v>54946</v>
      </c>
      <c r="H2090" s="7" t="s">
        <v>50</v>
      </c>
      <c r="I2090" s="7" t="s">
        <v>50</v>
      </c>
      <c r="J2090" s="6">
        <v>45505</v>
      </c>
      <c r="K2090" s="7" t="s">
        <v>50</v>
      </c>
      <c r="L2090" s="7" t="s">
        <v>52</v>
      </c>
      <c r="M2090" s="7" t="s">
        <v>8847</v>
      </c>
      <c r="N2090" s="7" t="s">
        <v>20158</v>
      </c>
      <c r="O2090" s="7" t="s">
        <v>20159</v>
      </c>
      <c r="P2090" s="5">
        <v>556083</v>
      </c>
      <c r="Q2090" s="7" t="s">
        <v>1024</v>
      </c>
      <c r="R2090" s="34" t="s">
        <v>20160</v>
      </c>
      <c r="S2090" s="34" t="s">
        <v>20161</v>
      </c>
      <c r="T2090" s="7" t="s">
        <v>20162</v>
      </c>
      <c r="U2090" s="7" t="s">
        <v>20163</v>
      </c>
      <c r="V2090" s="7" t="s">
        <v>50</v>
      </c>
      <c r="W2090" s="7" t="s">
        <v>50</v>
      </c>
      <c r="X2090" s="7" t="s">
        <v>50</v>
      </c>
      <c r="Y2090" s="7" t="s">
        <v>50</v>
      </c>
      <c r="Z2090" s="7">
        <v>1</v>
      </c>
      <c r="AA2090" s="7" t="s">
        <v>50</v>
      </c>
      <c r="AB2090" s="7" t="s">
        <v>50</v>
      </c>
      <c r="AC2090" s="7" t="s">
        <v>50</v>
      </c>
      <c r="AD2090" s="7" t="s">
        <v>50</v>
      </c>
      <c r="AE2090" s="7" t="s">
        <v>50</v>
      </c>
      <c r="AF2090" s="7" t="s">
        <v>50</v>
      </c>
      <c r="AG2090" s="7" t="s">
        <v>50</v>
      </c>
      <c r="AH2090" s="7" t="s">
        <v>50</v>
      </c>
      <c r="AI2090" s="7" t="s">
        <v>50</v>
      </c>
      <c r="AJ2090" s="7" t="s">
        <v>50</v>
      </c>
      <c r="AK2090" s="7" t="s">
        <v>19433</v>
      </c>
      <c r="AL2090" s="7" t="s">
        <v>50</v>
      </c>
      <c r="AM2090" s="7" t="s">
        <v>20164</v>
      </c>
      <c r="AN2090" s="7" t="s">
        <v>66</v>
      </c>
      <c r="AO2090" s="7" t="s">
        <v>20165</v>
      </c>
      <c r="AP2090" s="8" t="s">
        <v>20166</v>
      </c>
      <c r="AQ2090" s="7" t="s">
        <v>50</v>
      </c>
      <c r="AR2090" s="7" t="s">
        <v>50</v>
      </c>
    </row>
    <row r="2091" spans="1:44" ht="15" thickBot="1">
      <c r="A2091" s="10" t="s">
        <v>20167</v>
      </c>
      <c r="B2091" s="13" t="s">
        <v>50</v>
      </c>
      <c r="C2091" s="13" t="s">
        <v>50</v>
      </c>
      <c r="D2091" s="13" t="s">
        <v>45</v>
      </c>
      <c r="E2091" s="13" t="s">
        <v>46</v>
      </c>
      <c r="F2091" s="13" t="s">
        <v>70</v>
      </c>
      <c r="G2091" s="26" t="s">
        <v>54946</v>
      </c>
      <c r="H2091" s="13" t="s">
        <v>50</v>
      </c>
      <c r="I2091" s="13" t="s">
        <v>50</v>
      </c>
      <c r="J2091" s="12">
        <v>45509</v>
      </c>
      <c r="K2091" s="13" t="s">
        <v>50</v>
      </c>
      <c r="L2091" s="13" t="s">
        <v>52</v>
      </c>
      <c r="M2091" s="13" t="s">
        <v>20168</v>
      </c>
      <c r="N2091" s="13" t="s">
        <v>20076</v>
      </c>
      <c r="O2091" s="13" t="s">
        <v>20169</v>
      </c>
      <c r="P2091" s="11">
        <v>571711</v>
      </c>
      <c r="Q2091" s="13" t="s">
        <v>434</v>
      </c>
      <c r="R2091" s="33" t="s">
        <v>20170</v>
      </c>
      <c r="S2091" s="33" t="s">
        <v>20171</v>
      </c>
      <c r="T2091" s="13" t="s">
        <v>20172</v>
      </c>
      <c r="U2091" s="13" t="s">
        <v>20173</v>
      </c>
      <c r="V2091" s="13" t="s">
        <v>50</v>
      </c>
      <c r="W2091" s="13" t="s">
        <v>50</v>
      </c>
      <c r="X2091" s="13" t="s">
        <v>50</v>
      </c>
      <c r="Y2091" s="13" t="s">
        <v>50</v>
      </c>
      <c r="Z2091" s="13">
        <v>1</v>
      </c>
      <c r="AA2091" s="13" t="s">
        <v>50</v>
      </c>
      <c r="AB2091" s="13" t="s">
        <v>50</v>
      </c>
      <c r="AC2091" s="13" t="s">
        <v>50</v>
      </c>
      <c r="AD2091" s="13" t="s">
        <v>50</v>
      </c>
      <c r="AE2091" s="13" t="s">
        <v>50</v>
      </c>
      <c r="AF2091" s="13" t="s">
        <v>50</v>
      </c>
      <c r="AG2091" s="13" t="s">
        <v>50</v>
      </c>
      <c r="AH2091" s="13" t="s">
        <v>50</v>
      </c>
      <c r="AI2091" s="13" t="s">
        <v>50</v>
      </c>
      <c r="AJ2091" s="13" t="s">
        <v>50</v>
      </c>
      <c r="AK2091" s="13" t="s">
        <v>19140</v>
      </c>
      <c r="AL2091" s="13" t="s">
        <v>50</v>
      </c>
      <c r="AM2091" s="13" t="s">
        <v>20174</v>
      </c>
      <c r="AN2091" s="13" t="s">
        <v>20175</v>
      </c>
      <c r="AO2091" s="13" t="s">
        <v>20176</v>
      </c>
      <c r="AP2091" s="13" t="s">
        <v>50</v>
      </c>
      <c r="AQ2091" s="21" t="s">
        <v>20177</v>
      </c>
      <c r="AR2091" s="13" t="s">
        <v>20178</v>
      </c>
    </row>
    <row r="2092" spans="1:44" ht="15" thickBot="1">
      <c r="A2092" s="4" t="s">
        <v>20179</v>
      </c>
      <c r="B2092" s="7" t="s">
        <v>50</v>
      </c>
      <c r="C2092" s="6">
        <v>27760</v>
      </c>
      <c r="D2092" s="7" t="s">
        <v>45</v>
      </c>
      <c r="E2092" s="7" t="s">
        <v>46</v>
      </c>
      <c r="F2092" s="7" t="s">
        <v>70</v>
      </c>
      <c r="G2092" s="27" t="s">
        <v>54945</v>
      </c>
      <c r="H2092" s="7" t="s">
        <v>50</v>
      </c>
      <c r="I2092" s="7" t="s">
        <v>50</v>
      </c>
      <c r="J2092" s="6">
        <v>45509</v>
      </c>
      <c r="K2092" s="7" t="s">
        <v>50</v>
      </c>
      <c r="L2092" s="7" t="s">
        <v>52</v>
      </c>
      <c r="M2092" s="7" t="s">
        <v>5917</v>
      </c>
      <c r="N2092" s="7" t="s">
        <v>20180</v>
      </c>
      <c r="O2092" s="7" t="s">
        <v>20181</v>
      </c>
      <c r="P2092" s="5">
        <v>579834</v>
      </c>
      <c r="Q2092" s="7" t="s">
        <v>434</v>
      </c>
      <c r="R2092" s="34" t="s">
        <v>20182</v>
      </c>
      <c r="S2092" s="34" t="s">
        <v>20183</v>
      </c>
      <c r="T2092" s="7" t="s">
        <v>20184</v>
      </c>
      <c r="U2092" s="7" t="s">
        <v>20185</v>
      </c>
      <c r="V2092" s="7" t="s">
        <v>50</v>
      </c>
      <c r="W2092" s="7" t="s">
        <v>50</v>
      </c>
      <c r="X2092" s="7" t="s">
        <v>50</v>
      </c>
      <c r="Y2092" s="7" t="s">
        <v>50</v>
      </c>
      <c r="Z2092" s="7">
        <v>1</v>
      </c>
      <c r="AA2092" s="7" t="s">
        <v>50</v>
      </c>
      <c r="AB2092" s="7" t="s">
        <v>50</v>
      </c>
      <c r="AC2092" s="7" t="s">
        <v>50</v>
      </c>
      <c r="AD2092" s="7" t="s">
        <v>50</v>
      </c>
      <c r="AE2092" s="7" t="s">
        <v>50</v>
      </c>
      <c r="AF2092" s="7" t="s">
        <v>50</v>
      </c>
      <c r="AG2092" s="7" t="s">
        <v>50</v>
      </c>
      <c r="AH2092" s="7" t="s">
        <v>50</v>
      </c>
      <c r="AI2092" s="7" t="s">
        <v>50</v>
      </c>
      <c r="AJ2092" s="7" t="s">
        <v>50</v>
      </c>
      <c r="AK2092" s="7" t="s">
        <v>19140</v>
      </c>
      <c r="AL2092" s="7" t="s">
        <v>50</v>
      </c>
      <c r="AM2092" s="7" t="s">
        <v>20186</v>
      </c>
      <c r="AN2092" s="7" t="s">
        <v>5485</v>
      </c>
      <c r="AO2092" s="7" t="s">
        <v>20187</v>
      </c>
      <c r="AP2092" s="7" t="s">
        <v>50</v>
      </c>
      <c r="AQ2092" s="22" t="s">
        <v>20188</v>
      </c>
      <c r="AR2092" s="7" t="s">
        <v>50</v>
      </c>
    </row>
    <row r="2093" spans="1:44" ht="15" thickBot="1">
      <c r="A2093" s="10" t="s">
        <v>20189</v>
      </c>
      <c r="B2093" s="13" t="s">
        <v>50</v>
      </c>
      <c r="C2093" s="12">
        <v>28126</v>
      </c>
      <c r="D2093" s="13" t="s">
        <v>45</v>
      </c>
      <c r="E2093" s="13" t="s">
        <v>1939</v>
      </c>
      <c r="F2093" s="13" t="s">
        <v>70</v>
      </c>
      <c r="G2093" s="13" t="s">
        <v>50</v>
      </c>
      <c r="H2093" s="13" t="s">
        <v>50</v>
      </c>
      <c r="I2093" s="13" t="s">
        <v>50</v>
      </c>
      <c r="J2093" s="12">
        <v>45509</v>
      </c>
      <c r="K2093" s="13" t="s">
        <v>50</v>
      </c>
      <c r="L2093" s="13" t="s">
        <v>52</v>
      </c>
      <c r="M2093" s="13" t="s">
        <v>7458</v>
      </c>
      <c r="N2093" s="13" t="s">
        <v>590</v>
      </c>
      <c r="O2093" s="13" t="s">
        <v>20190</v>
      </c>
      <c r="P2093" s="11">
        <v>591225</v>
      </c>
      <c r="Q2093" s="13" t="s">
        <v>481</v>
      </c>
      <c r="R2093" s="33" t="s">
        <v>20191</v>
      </c>
      <c r="S2093" s="30" t="s">
        <v>50</v>
      </c>
      <c r="T2093" s="13" t="s">
        <v>50</v>
      </c>
      <c r="U2093" s="13" t="s">
        <v>20192</v>
      </c>
      <c r="V2093" s="13" t="s">
        <v>50</v>
      </c>
      <c r="W2093" s="13" t="s">
        <v>50</v>
      </c>
      <c r="X2093" s="13" t="s">
        <v>50</v>
      </c>
      <c r="Y2093" s="13" t="s">
        <v>50</v>
      </c>
      <c r="Z2093" s="13">
        <v>1</v>
      </c>
      <c r="AA2093" s="13" t="s">
        <v>50</v>
      </c>
      <c r="AB2093" s="13" t="s">
        <v>50</v>
      </c>
      <c r="AC2093" s="13" t="s">
        <v>50</v>
      </c>
      <c r="AD2093" s="13" t="s">
        <v>50</v>
      </c>
      <c r="AE2093" s="13" t="s">
        <v>50</v>
      </c>
      <c r="AF2093" s="13" t="s">
        <v>50</v>
      </c>
      <c r="AG2093" s="13" t="s">
        <v>50</v>
      </c>
      <c r="AH2093" s="13" t="s">
        <v>50</v>
      </c>
      <c r="AI2093" s="13" t="s">
        <v>50</v>
      </c>
      <c r="AJ2093" s="13" t="s">
        <v>50</v>
      </c>
      <c r="AK2093" s="13" t="s">
        <v>19300</v>
      </c>
      <c r="AL2093" s="13" t="s">
        <v>50</v>
      </c>
      <c r="AM2093" s="13" t="s">
        <v>20193</v>
      </c>
      <c r="AN2093" s="13" t="s">
        <v>4746</v>
      </c>
      <c r="AO2093" s="13" t="s">
        <v>20194</v>
      </c>
      <c r="AP2093" s="13" t="s">
        <v>50</v>
      </c>
      <c r="AQ2093" s="21" t="s">
        <v>20195</v>
      </c>
      <c r="AR2093" s="13" t="s">
        <v>20196</v>
      </c>
    </row>
    <row r="2094" spans="1:44" ht="15" thickBot="1">
      <c r="A2094" s="4" t="s">
        <v>20197</v>
      </c>
      <c r="B2094" s="7" t="s">
        <v>50</v>
      </c>
      <c r="C2094" s="6">
        <v>35065</v>
      </c>
      <c r="D2094" s="7" t="s">
        <v>45</v>
      </c>
      <c r="E2094" s="7" t="s">
        <v>1939</v>
      </c>
      <c r="F2094" s="7" t="s">
        <v>70</v>
      </c>
      <c r="G2094" s="26" t="s">
        <v>54946</v>
      </c>
      <c r="H2094" s="7" t="s">
        <v>50</v>
      </c>
      <c r="I2094" s="7" t="s">
        <v>50</v>
      </c>
      <c r="J2094" s="6">
        <v>45509</v>
      </c>
      <c r="K2094" s="7" t="s">
        <v>50</v>
      </c>
      <c r="L2094" s="7" t="s">
        <v>52</v>
      </c>
      <c r="M2094" s="7" t="s">
        <v>7177</v>
      </c>
      <c r="N2094" s="7" t="s">
        <v>4691</v>
      </c>
      <c r="O2094" s="7" t="s">
        <v>20198</v>
      </c>
      <c r="P2094" s="5">
        <v>591227</v>
      </c>
      <c r="Q2094" s="7" t="s">
        <v>683</v>
      </c>
      <c r="R2094" s="34" t="s">
        <v>20199</v>
      </c>
      <c r="S2094" s="34" t="s">
        <v>20200</v>
      </c>
      <c r="T2094" s="7" t="s">
        <v>20201</v>
      </c>
      <c r="U2094" s="7" t="s">
        <v>20202</v>
      </c>
      <c r="V2094" s="7" t="s">
        <v>50</v>
      </c>
      <c r="W2094" s="7" t="s">
        <v>50</v>
      </c>
      <c r="X2094" s="7" t="s">
        <v>50</v>
      </c>
      <c r="Y2094" s="7" t="s">
        <v>50</v>
      </c>
      <c r="Z2094" s="7">
        <v>1</v>
      </c>
      <c r="AA2094" s="7" t="s">
        <v>50</v>
      </c>
      <c r="AB2094" s="7" t="s">
        <v>50</v>
      </c>
      <c r="AC2094" s="7" t="s">
        <v>50</v>
      </c>
      <c r="AD2094" s="7" t="s">
        <v>50</v>
      </c>
      <c r="AE2094" s="7" t="s">
        <v>50</v>
      </c>
      <c r="AF2094" s="7" t="s">
        <v>50</v>
      </c>
      <c r="AG2094" s="7" t="s">
        <v>50</v>
      </c>
      <c r="AH2094" s="7" t="s">
        <v>50</v>
      </c>
      <c r="AI2094" s="7" t="s">
        <v>50</v>
      </c>
      <c r="AJ2094" s="7" t="s">
        <v>50</v>
      </c>
      <c r="AK2094" s="7" t="s">
        <v>19300</v>
      </c>
      <c r="AL2094" s="7" t="s">
        <v>50</v>
      </c>
      <c r="AM2094" s="7" t="s">
        <v>20203</v>
      </c>
      <c r="AN2094" s="7" t="s">
        <v>5485</v>
      </c>
      <c r="AO2094" s="7" t="s">
        <v>20204</v>
      </c>
      <c r="AP2094" s="22" t="s">
        <v>20205</v>
      </c>
      <c r="AQ2094" s="22" t="s">
        <v>20206</v>
      </c>
      <c r="AR2094" s="7" t="s">
        <v>50</v>
      </c>
    </row>
    <row r="2095" spans="1:44" ht="15" thickBot="1">
      <c r="A2095" s="10" t="s">
        <v>20207</v>
      </c>
      <c r="B2095" s="13" t="s">
        <v>50</v>
      </c>
      <c r="C2095" s="13" t="s">
        <v>50</v>
      </c>
      <c r="D2095" s="13" t="s">
        <v>45</v>
      </c>
      <c r="E2095" s="13" t="s">
        <v>46</v>
      </c>
      <c r="F2095" s="13" t="s">
        <v>70</v>
      </c>
      <c r="G2095" s="13" t="s">
        <v>50</v>
      </c>
      <c r="H2095" s="13" t="s">
        <v>50</v>
      </c>
      <c r="I2095" s="13" t="s">
        <v>50</v>
      </c>
      <c r="J2095" s="12">
        <v>45512</v>
      </c>
      <c r="K2095" s="13" t="s">
        <v>50</v>
      </c>
      <c r="L2095" s="13" t="s">
        <v>6576</v>
      </c>
      <c r="M2095" s="13" t="s">
        <v>20208</v>
      </c>
      <c r="N2095" s="13" t="s">
        <v>50</v>
      </c>
      <c r="O2095" s="13" t="s">
        <v>20209</v>
      </c>
      <c r="P2095" s="11">
        <v>675356</v>
      </c>
      <c r="Q2095" s="13" t="s">
        <v>50</v>
      </c>
      <c r="R2095" s="33" t="s">
        <v>20210</v>
      </c>
      <c r="S2095" s="30" t="s">
        <v>50</v>
      </c>
      <c r="T2095" s="13" t="s">
        <v>50</v>
      </c>
      <c r="U2095" s="13" t="s">
        <v>50</v>
      </c>
      <c r="V2095" s="13" t="s">
        <v>50</v>
      </c>
      <c r="W2095" s="13" t="s">
        <v>50</v>
      </c>
      <c r="X2095" s="13" t="s">
        <v>50</v>
      </c>
      <c r="Y2095" s="13" t="s">
        <v>50</v>
      </c>
      <c r="Z2095" s="13">
        <v>1</v>
      </c>
      <c r="AA2095" s="13" t="s">
        <v>50</v>
      </c>
      <c r="AB2095" s="13" t="s">
        <v>50</v>
      </c>
      <c r="AC2095" s="13" t="s">
        <v>50</v>
      </c>
      <c r="AD2095" s="13" t="s">
        <v>50</v>
      </c>
      <c r="AE2095" s="13" t="s">
        <v>50</v>
      </c>
      <c r="AF2095" s="13" t="s">
        <v>50</v>
      </c>
      <c r="AG2095" s="13" t="s">
        <v>50</v>
      </c>
      <c r="AH2095" s="13" t="s">
        <v>50</v>
      </c>
      <c r="AI2095" s="13" t="s">
        <v>50</v>
      </c>
      <c r="AJ2095" s="13" t="s">
        <v>50</v>
      </c>
      <c r="AK2095" s="13" t="s">
        <v>19347</v>
      </c>
      <c r="AL2095" s="13" t="s">
        <v>50</v>
      </c>
      <c r="AM2095" s="13" t="s">
        <v>50</v>
      </c>
      <c r="AN2095" s="13" t="s">
        <v>50</v>
      </c>
      <c r="AO2095" s="13" t="s">
        <v>50</v>
      </c>
      <c r="AP2095" s="13" t="s">
        <v>50</v>
      </c>
      <c r="AQ2095" s="13" t="s">
        <v>50</v>
      </c>
      <c r="AR2095" s="13" t="s">
        <v>1186</v>
      </c>
    </row>
    <row r="2096" spans="1:44" ht="15" thickBot="1">
      <c r="A2096" s="4" t="s">
        <v>20211</v>
      </c>
      <c r="B2096" s="7" t="s">
        <v>50</v>
      </c>
      <c r="C2096" s="6">
        <v>44197</v>
      </c>
      <c r="D2096" s="7" t="s">
        <v>45</v>
      </c>
      <c r="E2096" s="7" t="s">
        <v>46</v>
      </c>
      <c r="F2096" s="7" t="s">
        <v>70</v>
      </c>
      <c r="G2096" s="7" t="s">
        <v>50</v>
      </c>
      <c r="H2096" s="7" t="s">
        <v>50</v>
      </c>
      <c r="I2096" s="7" t="s">
        <v>50</v>
      </c>
      <c r="J2096" s="6">
        <v>45510</v>
      </c>
      <c r="K2096" s="7" t="s">
        <v>50</v>
      </c>
      <c r="L2096" s="7" t="s">
        <v>467</v>
      </c>
      <c r="M2096" s="7" t="s">
        <v>20212</v>
      </c>
      <c r="N2096" s="7" t="s">
        <v>2941</v>
      </c>
      <c r="O2096" s="7" t="s">
        <v>20213</v>
      </c>
      <c r="P2096" s="5">
        <v>677157</v>
      </c>
      <c r="Q2096" s="7" t="s">
        <v>245</v>
      </c>
      <c r="R2096" s="34" t="s">
        <v>20214</v>
      </c>
      <c r="S2096" s="31" t="s">
        <v>50</v>
      </c>
      <c r="T2096" s="7" t="s">
        <v>50</v>
      </c>
      <c r="U2096" s="7" t="s">
        <v>50</v>
      </c>
      <c r="V2096" s="7" t="s">
        <v>50</v>
      </c>
      <c r="W2096" s="7" t="s">
        <v>50</v>
      </c>
      <c r="X2096" s="7" t="s">
        <v>50</v>
      </c>
      <c r="Y2096" s="7" t="s">
        <v>467</v>
      </c>
      <c r="Z2096" s="7">
        <v>1</v>
      </c>
      <c r="AA2096" s="7" t="s">
        <v>50</v>
      </c>
      <c r="AB2096" s="7" t="s">
        <v>50</v>
      </c>
      <c r="AC2096" s="7" t="s">
        <v>50</v>
      </c>
      <c r="AD2096" s="7" t="s">
        <v>467</v>
      </c>
      <c r="AE2096" s="7" t="s">
        <v>50</v>
      </c>
      <c r="AF2096" s="7" t="s">
        <v>50</v>
      </c>
      <c r="AG2096" s="7" t="s">
        <v>50</v>
      </c>
      <c r="AH2096" s="7" t="s">
        <v>50</v>
      </c>
      <c r="AI2096" s="7" t="s">
        <v>50</v>
      </c>
      <c r="AJ2096" s="7" t="s">
        <v>50</v>
      </c>
      <c r="AK2096" s="7" t="s">
        <v>50</v>
      </c>
      <c r="AL2096" s="7" t="s">
        <v>50</v>
      </c>
      <c r="AM2096" s="7" t="s">
        <v>20215</v>
      </c>
      <c r="AN2096" s="7" t="s">
        <v>66</v>
      </c>
      <c r="AO2096" s="7" t="s">
        <v>20216</v>
      </c>
      <c r="AP2096" s="22" t="s">
        <v>20217</v>
      </c>
      <c r="AQ2096" s="7" t="s">
        <v>50</v>
      </c>
      <c r="AR2096" s="7" t="s">
        <v>50</v>
      </c>
    </row>
    <row r="2097" spans="1:44" ht="15" thickBot="1">
      <c r="A2097" s="10" t="s">
        <v>20218</v>
      </c>
      <c r="B2097" s="13" t="s">
        <v>50</v>
      </c>
      <c r="C2097" s="12">
        <v>42370</v>
      </c>
      <c r="D2097" s="13" t="s">
        <v>45</v>
      </c>
      <c r="E2097" s="13" t="s">
        <v>1939</v>
      </c>
      <c r="F2097" s="13" t="s">
        <v>70</v>
      </c>
      <c r="G2097" s="27" t="s">
        <v>54945</v>
      </c>
      <c r="H2097" s="13" t="s">
        <v>50</v>
      </c>
      <c r="I2097" s="13" t="s">
        <v>50</v>
      </c>
      <c r="J2097" s="12">
        <v>45505</v>
      </c>
      <c r="K2097" s="13" t="s">
        <v>50</v>
      </c>
      <c r="L2097" s="13" t="s">
        <v>52</v>
      </c>
      <c r="M2097" s="13" t="s">
        <v>8911</v>
      </c>
      <c r="N2097" s="13" t="s">
        <v>50</v>
      </c>
      <c r="O2097" s="13" t="s">
        <v>20219</v>
      </c>
      <c r="P2097" s="11">
        <v>677865</v>
      </c>
      <c r="Q2097" s="13" t="s">
        <v>50</v>
      </c>
      <c r="R2097" s="33" t="s">
        <v>20220</v>
      </c>
      <c r="S2097" s="33" t="s">
        <v>20221</v>
      </c>
      <c r="T2097" s="13" t="s">
        <v>20222</v>
      </c>
      <c r="U2097" s="13" t="s">
        <v>50</v>
      </c>
      <c r="V2097" s="13" t="s">
        <v>50</v>
      </c>
      <c r="W2097" s="13" t="s">
        <v>50</v>
      </c>
      <c r="X2097" s="13" t="s">
        <v>50</v>
      </c>
      <c r="Y2097" s="13" t="s">
        <v>50</v>
      </c>
      <c r="Z2097" s="13">
        <v>1</v>
      </c>
      <c r="AA2097" s="13" t="s">
        <v>50</v>
      </c>
      <c r="AB2097" s="13" t="s">
        <v>50</v>
      </c>
      <c r="AC2097" s="13" t="s">
        <v>50</v>
      </c>
      <c r="AD2097" s="13" t="s">
        <v>50</v>
      </c>
      <c r="AE2097" s="13" t="s">
        <v>50</v>
      </c>
      <c r="AF2097" s="13" t="s">
        <v>50</v>
      </c>
      <c r="AG2097" s="13" t="s">
        <v>50</v>
      </c>
      <c r="AH2097" s="13" t="s">
        <v>50</v>
      </c>
      <c r="AI2097" s="13" t="s">
        <v>50</v>
      </c>
      <c r="AJ2097" s="13" t="s">
        <v>50</v>
      </c>
      <c r="AK2097" s="13" t="s">
        <v>19433</v>
      </c>
      <c r="AL2097" s="13" t="s">
        <v>50</v>
      </c>
      <c r="AM2097" s="13" t="s">
        <v>20223</v>
      </c>
      <c r="AN2097" s="13" t="s">
        <v>738</v>
      </c>
      <c r="AO2097" s="13" t="s">
        <v>20224</v>
      </c>
      <c r="AP2097" s="21" t="s">
        <v>20225</v>
      </c>
      <c r="AQ2097" s="21" t="s">
        <v>20226</v>
      </c>
      <c r="AR2097" s="13" t="s">
        <v>50</v>
      </c>
    </row>
    <row r="2098" spans="1:44" ht="15" thickBot="1">
      <c r="A2098" s="4" t="s">
        <v>20227</v>
      </c>
      <c r="B2098" s="7" t="s">
        <v>50</v>
      </c>
      <c r="C2098" s="6">
        <v>34335</v>
      </c>
      <c r="D2098" s="7" t="s">
        <v>45</v>
      </c>
      <c r="E2098" s="7" t="s">
        <v>1939</v>
      </c>
      <c r="F2098" s="7" t="s">
        <v>70</v>
      </c>
      <c r="G2098" s="27" t="s">
        <v>54945</v>
      </c>
      <c r="H2098" s="7" t="s">
        <v>50</v>
      </c>
      <c r="I2098" s="7" t="s">
        <v>50</v>
      </c>
      <c r="J2098" s="6">
        <v>45505</v>
      </c>
      <c r="K2098" s="7" t="s">
        <v>50</v>
      </c>
      <c r="L2098" s="7" t="s">
        <v>52</v>
      </c>
      <c r="M2098" s="7" t="s">
        <v>20228</v>
      </c>
      <c r="N2098" s="7" t="s">
        <v>730</v>
      </c>
      <c r="O2098" s="7" t="s">
        <v>20229</v>
      </c>
      <c r="P2098" s="5">
        <v>890994</v>
      </c>
      <c r="Q2098" s="7" t="s">
        <v>616</v>
      </c>
      <c r="R2098" s="34" t="s">
        <v>20230</v>
      </c>
      <c r="S2098" s="34" t="s">
        <v>20231</v>
      </c>
      <c r="T2098" s="7" t="s">
        <v>50</v>
      </c>
      <c r="U2098" s="7">
        <v>6192312311</v>
      </c>
      <c r="V2098" s="7" t="s">
        <v>50</v>
      </c>
      <c r="W2098" s="7" t="s">
        <v>50</v>
      </c>
      <c r="X2098" s="7" t="s">
        <v>50</v>
      </c>
      <c r="Y2098" s="7" t="s">
        <v>50</v>
      </c>
      <c r="Z2098" s="7">
        <v>1</v>
      </c>
      <c r="AA2098" s="7" t="s">
        <v>50</v>
      </c>
      <c r="AB2098" s="7" t="s">
        <v>50</v>
      </c>
      <c r="AC2098" s="7" t="s">
        <v>50</v>
      </c>
      <c r="AD2098" s="7" t="s">
        <v>50</v>
      </c>
      <c r="AE2098" s="7" t="s">
        <v>50</v>
      </c>
      <c r="AF2098" s="7" t="s">
        <v>50</v>
      </c>
      <c r="AG2098" s="7" t="s">
        <v>50</v>
      </c>
      <c r="AH2098" s="7" t="s">
        <v>50</v>
      </c>
      <c r="AI2098" s="7" t="s">
        <v>50</v>
      </c>
      <c r="AJ2098" s="7" t="s">
        <v>50</v>
      </c>
      <c r="AK2098" s="7" t="s">
        <v>10984</v>
      </c>
      <c r="AL2098" s="7" t="s">
        <v>50</v>
      </c>
      <c r="AM2098" s="7" t="s">
        <v>20232</v>
      </c>
      <c r="AN2098" s="7" t="s">
        <v>5485</v>
      </c>
      <c r="AO2098" s="7" t="s">
        <v>20233</v>
      </c>
      <c r="AP2098" s="22" t="s">
        <v>20234</v>
      </c>
      <c r="AQ2098" s="7" t="s">
        <v>50</v>
      </c>
      <c r="AR2098" s="7" t="s">
        <v>50</v>
      </c>
    </row>
    <row r="2099" spans="1:44" ht="15" thickBot="1">
      <c r="A2099" s="10" t="s">
        <v>20235</v>
      </c>
      <c r="B2099" s="13" t="s">
        <v>50</v>
      </c>
      <c r="C2099" s="12">
        <v>44895</v>
      </c>
      <c r="D2099" s="13" t="s">
        <v>45</v>
      </c>
      <c r="E2099" s="13" t="s">
        <v>46</v>
      </c>
      <c r="F2099" s="13" t="s">
        <v>70</v>
      </c>
      <c r="G2099" s="27" t="s">
        <v>54945</v>
      </c>
      <c r="H2099" s="13" t="s">
        <v>50</v>
      </c>
      <c r="I2099" s="13" t="s">
        <v>50</v>
      </c>
      <c r="J2099" s="12">
        <v>45514</v>
      </c>
      <c r="K2099" s="13" t="s">
        <v>50</v>
      </c>
      <c r="L2099" s="13" t="s">
        <v>1624</v>
      </c>
      <c r="M2099" s="13" t="s">
        <v>2838</v>
      </c>
      <c r="N2099" s="13" t="s">
        <v>4079</v>
      </c>
      <c r="O2099" s="13" t="s">
        <v>20236</v>
      </c>
      <c r="P2099" s="11">
        <v>981977</v>
      </c>
      <c r="Q2099" s="13" t="s">
        <v>360</v>
      </c>
      <c r="R2099" s="33" t="s">
        <v>20237</v>
      </c>
      <c r="S2099" s="33" t="s">
        <v>20238</v>
      </c>
      <c r="T2099" s="13" t="s">
        <v>20239</v>
      </c>
      <c r="U2099" s="13" t="s">
        <v>20240</v>
      </c>
      <c r="V2099" s="13" t="s">
        <v>50</v>
      </c>
      <c r="W2099" s="13" t="s">
        <v>50</v>
      </c>
      <c r="X2099" s="13" t="s">
        <v>50</v>
      </c>
      <c r="Y2099" s="13" t="s">
        <v>467</v>
      </c>
      <c r="Z2099" s="13">
        <v>1</v>
      </c>
      <c r="AA2099" s="13" t="s">
        <v>50</v>
      </c>
      <c r="AB2099" s="13" t="s">
        <v>50</v>
      </c>
      <c r="AC2099" s="13" t="s">
        <v>50</v>
      </c>
      <c r="AD2099" s="13" t="s">
        <v>1624</v>
      </c>
      <c r="AE2099" s="13" t="s">
        <v>50</v>
      </c>
      <c r="AF2099" s="13" t="s">
        <v>50</v>
      </c>
      <c r="AG2099" s="13" t="s">
        <v>50</v>
      </c>
      <c r="AH2099" s="13" t="s">
        <v>50</v>
      </c>
      <c r="AI2099" s="13" t="s">
        <v>50</v>
      </c>
      <c r="AJ2099" s="13" t="s">
        <v>50</v>
      </c>
      <c r="AK2099" s="13" t="s">
        <v>50</v>
      </c>
      <c r="AL2099" s="13" t="s">
        <v>50</v>
      </c>
      <c r="AM2099" s="13" t="s">
        <v>20241</v>
      </c>
      <c r="AN2099" s="13" t="s">
        <v>66</v>
      </c>
      <c r="AO2099" s="13" t="s">
        <v>20242</v>
      </c>
      <c r="AP2099" s="14" t="s">
        <v>20243</v>
      </c>
      <c r="AQ2099" s="13" t="s">
        <v>50</v>
      </c>
      <c r="AR2099" s="13" t="s">
        <v>50</v>
      </c>
    </row>
    <row r="2100" spans="1:44" ht="15" thickBot="1">
      <c r="A2100" s="4" t="s">
        <v>20244</v>
      </c>
      <c r="B2100" s="5">
        <v>46856</v>
      </c>
      <c r="C2100" s="6">
        <v>42736</v>
      </c>
      <c r="D2100" s="7" t="s">
        <v>45</v>
      </c>
      <c r="E2100" s="7" t="s">
        <v>46</v>
      </c>
      <c r="F2100" s="7" t="s">
        <v>638</v>
      </c>
      <c r="G2100" s="7" t="s">
        <v>114</v>
      </c>
      <c r="H2100" s="7" t="s">
        <v>13208</v>
      </c>
      <c r="I2100" s="7" t="s">
        <v>50</v>
      </c>
      <c r="J2100" s="6">
        <v>45518</v>
      </c>
      <c r="K2100" s="7" t="s">
        <v>282</v>
      </c>
      <c r="L2100" s="7" t="s">
        <v>162</v>
      </c>
      <c r="M2100" s="7" t="s">
        <v>20245</v>
      </c>
      <c r="N2100" s="7" t="s">
        <v>1114</v>
      </c>
      <c r="O2100" s="7" t="s">
        <v>20246</v>
      </c>
      <c r="P2100" s="7">
        <v>58</v>
      </c>
      <c r="Q2100" s="7" t="s">
        <v>1116</v>
      </c>
      <c r="R2100" s="34" t="s">
        <v>20247</v>
      </c>
      <c r="S2100" s="34" t="s">
        <v>20248</v>
      </c>
      <c r="T2100" s="7" t="s">
        <v>20249</v>
      </c>
      <c r="U2100" s="7" t="s">
        <v>20250</v>
      </c>
      <c r="V2100" s="7">
        <v>400000000</v>
      </c>
      <c r="W2100" s="7" t="s">
        <v>60</v>
      </c>
      <c r="X2100" s="7">
        <v>400000000</v>
      </c>
      <c r="Y2100" s="7" t="s">
        <v>61</v>
      </c>
      <c r="Z2100" s="7">
        <v>10</v>
      </c>
      <c r="AA2100" s="7">
        <v>260000000</v>
      </c>
      <c r="AB2100" s="7" t="s">
        <v>60</v>
      </c>
      <c r="AC2100" s="7">
        <v>260000000</v>
      </c>
      <c r="AD2100" s="7" t="s">
        <v>62</v>
      </c>
      <c r="AE2100" s="7">
        <v>516900000</v>
      </c>
      <c r="AF2100" s="7" t="s">
        <v>60</v>
      </c>
      <c r="AG2100" s="7">
        <v>516900000</v>
      </c>
      <c r="AH2100" s="7">
        <v>1007900000</v>
      </c>
      <c r="AI2100" s="7" t="s">
        <v>60</v>
      </c>
      <c r="AJ2100" s="7">
        <v>1007900000</v>
      </c>
      <c r="AK2100" s="7" t="s">
        <v>20251</v>
      </c>
      <c r="AL2100" s="7" t="s">
        <v>20252</v>
      </c>
      <c r="AM2100" s="7" t="s">
        <v>20253</v>
      </c>
      <c r="AN2100" s="7" t="s">
        <v>66</v>
      </c>
      <c r="AO2100" s="7" t="s">
        <v>20254</v>
      </c>
      <c r="AP2100" s="8" t="s">
        <v>20255</v>
      </c>
      <c r="AQ2100" s="7" t="s">
        <v>50</v>
      </c>
      <c r="AR2100" s="7" t="s">
        <v>50</v>
      </c>
    </row>
    <row r="2101" spans="1:44" ht="15" thickBot="1">
      <c r="A2101" s="10" t="s">
        <v>20256</v>
      </c>
      <c r="B2101" s="11">
        <v>354027</v>
      </c>
      <c r="C2101" s="12">
        <v>41548</v>
      </c>
      <c r="D2101" s="13" t="s">
        <v>45</v>
      </c>
      <c r="E2101" s="13" t="s">
        <v>46</v>
      </c>
      <c r="F2101" s="13" t="s">
        <v>70</v>
      </c>
      <c r="G2101" s="13" t="s">
        <v>176</v>
      </c>
      <c r="H2101" s="13" t="s">
        <v>49</v>
      </c>
      <c r="I2101" s="13" t="s">
        <v>50</v>
      </c>
      <c r="J2101" s="12">
        <v>45517</v>
      </c>
      <c r="K2101" s="13" t="s">
        <v>72</v>
      </c>
      <c r="L2101" s="13" t="s">
        <v>178</v>
      </c>
      <c r="M2101" s="13" t="s">
        <v>20257</v>
      </c>
      <c r="N2101" s="13" t="s">
        <v>493</v>
      </c>
      <c r="O2101" s="13" t="s">
        <v>20258</v>
      </c>
      <c r="P2101" s="13">
        <v>84</v>
      </c>
      <c r="Q2101" s="13" t="s">
        <v>495</v>
      </c>
      <c r="R2101" s="33" t="s">
        <v>20259</v>
      </c>
      <c r="S2101" s="33" t="s">
        <v>20260</v>
      </c>
      <c r="T2101" s="13" t="s">
        <v>20261</v>
      </c>
      <c r="U2101" s="13" t="s">
        <v>20262</v>
      </c>
      <c r="V2101" s="13">
        <v>9912849</v>
      </c>
      <c r="W2101" s="13" t="s">
        <v>60</v>
      </c>
      <c r="X2101" s="13">
        <v>9912849</v>
      </c>
      <c r="Y2101" s="13" t="s">
        <v>50</v>
      </c>
      <c r="Z2101" s="13">
        <v>12</v>
      </c>
      <c r="AA2101" s="13">
        <v>9912849</v>
      </c>
      <c r="AB2101" s="13" t="s">
        <v>60</v>
      </c>
      <c r="AC2101" s="13">
        <v>9912849</v>
      </c>
      <c r="AD2101" s="13" t="s">
        <v>178</v>
      </c>
      <c r="AE2101" s="13">
        <v>366912849</v>
      </c>
      <c r="AF2101" s="13" t="s">
        <v>60</v>
      </c>
      <c r="AG2101" s="13">
        <v>366912849</v>
      </c>
      <c r="AH2101" s="13">
        <v>479412849</v>
      </c>
      <c r="AI2101" s="13" t="s">
        <v>60</v>
      </c>
      <c r="AJ2101" s="13">
        <v>479412849</v>
      </c>
      <c r="AK2101" s="13" t="s">
        <v>20263</v>
      </c>
      <c r="AL2101" s="13" t="s">
        <v>50</v>
      </c>
      <c r="AM2101" s="13" t="s">
        <v>20264</v>
      </c>
      <c r="AN2101" s="13" t="s">
        <v>66</v>
      </c>
      <c r="AO2101" s="13" t="s">
        <v>20265</v>
      </c>
      <c r="AP2101" s="14" t="s">
        <v>20266</v>
      </c>
      <c r="AQ2101" s="13" t="s">
        <v>50</v>
      </c>
      <c r="AR2101" s="13" t="s">
        <v>50</v>
      </c>
    </row>
    <row r="2102" spans="1:44" ht="15" thickBot="1">
      <c r="A2102" s="4" t="s">
        <v>20267</v>
      </c>
      <c r="B2102" s="5">
        <v>1193586</v>
      </c>
      <c r="C2102" s="6">
        <v>21551</v>
      </c>
      <c r="D2102" s="7" t="s">
        <v>45</v>
      </c>
      <c r="E2102" s="7" t="s">
        <v>46</v>
      </c>
      <c r="F2102" s="7" t="s">
        <v>47</v>
      </c>
      <c r="G2102" s="7" t="s">
        <v>48</v>
      </c>
      <c r="H2102" s="7" t="s">
        <v>20268</v>
      </c>
      <c r="I2102" s="7" t="s">
        <v>50</v>
      </c>
      <c r="J2102" s="6">
        <v>45516</v>
      </c>
      <c r="K2102" s="7" t="s">
        <v>51</v>
      </c>
      <c r="L2102" s="7" t="s">
        <v>162</v>
      </c>
      <c r="M2102" s="7" t="s">
        <v>20269</v>
      </c>
      <c r="N2102" s="7" t="s">
        <v>20270</v>
      </c>
      <c r="O2102" s="7" t="s">
        <v>20271</v>
      </c>
      <c r="P2102" s="7">
        <v>99</v>
      </c>
      <c r="Q2102" s="7" t="s">
        <v>707</v>
      </c>
      <c r="R2102" s="34" t="s">
        <v>20272</v>
      </c>
      <c r="S2102" s="34" t="s">
        <v>20273</v>
      </c>
      <c r="T2102" s="7" t="s">
        <v>50</v>
      </c>
      <c r="U2102" s="7" t="s">
        <v>20274</v>
      </c>
      <c r="V2102" s="7">
        <v>1925000000</v>
      </c>
      <c r="W2102" s="7" t="s">
        <v>60</v>
      </c>
      <c r="X2102" s="7">
        <v>1925000000</v>
      </c>
      <c r="Y2102" s="7" t="s">
        <v>171</v>
      </c>
      <c r="Z2102" s="7">
        <v>7</v>
      </c>
      <c r="AA2102" s="7">
        <v>1000000000</v>
      </c>
      <c r="AB2102" s="7" t="s">
        <v>60</v>
      </c>
      <c r="AC2102" s="7">
        <v>1000000000</v>
      </c>
      <c r="AD2102" s="7" t="s">
        <v>62</v>
      </c>
      <c r="AE2102" s="7">
        <v>1612500000</v>
      </c>
      <c r="AF2102" s="7" t="s">
        <v>60</v>
      </c>
      <c r="AG2102" s="7">
        <v>1612500000</v>
      </c>
      <c r="AH2102" s="7">
        <v>3902870745</v>
      </c>
      <c r="AI2102" s="7" t="s">
        <v>60</v>
      </c>
      <c r="AJ2102" s="7">
        <v>3902870745</v>
      </c>
      <c r="AK2102" s="7" t="s">
        <v>20275</v>
      </c>
      <c r="AL2102" s="7" t="s">
        <v>50</v>
      </c>
      <c r="AM2102" s="7" t="s">
        <v>20276</v>
      </c>
      <c r="AN2102" s="7" t="s">
        <v>66</v>
      </c>
      <c r="AO2102" s="7" t="s">
        <v>20277</v>
      </c>
      <c r="AP2102" s="8" t="s">
        <v>20278</v>
      </c>
      <c r="AQ2102" s="7" t="s">
        <v>50</v>
      </c>
      <c r="AR2102" s="7" t="s">
        <v>50</v>
      </c>
    </row>
    <row r="2103" spans="1:44" ht="15" thickBot="1">
      <c r="A2103" s="10" t="s">
        <v>20279</v>
      </c>
      <c r="B2103" s="11">
        <v>217158</v>
      </c>
      <c r="C2103" s="12">
        <v>36161</v>
      </c>
      <c r="D2103" s="13" t="s">
        <v>45</v>
      </c>
      <c r="E2103" s="13" t="s">
        <v>46</v>
      </c>
      <c r="F2103" s="13" t="s">
        <v>70</v>
      </c>
      <c r="G2103" s="13" t="s">
        <v>114</v>
      </c>
      <c r="H2103" s="13" t="s">
        <v>516</v>
      </c>
      <c r="I2103" s="13" t="s">
        <v>50</v>
      </c>
      <c r="J2103" s="12">
        <v>45518</v>
      </c>
      <c r="K2103" s="13" t="s">
        <v>89</v>
      </c>
      <c r="L2103" s="13" t="s">
        <v>178</v>
      </c>
      <c r="M2103" s="13" t="s">
        <v>20280</v>
      </c>
      <c r="N2103" s="13" t="s">
        <v>20281</v>
      </c>
      <c r="O2103" s="13" t="s">
        <v>20282</v>
      </c>
      <c r="P2103" s="13">
        <v>141</v>
      </c>
      <c r="Q2103" s="13" t="s">
        <v>56</v>
      </c>
      <c r="R2103" s="33" t="s">
        <v>20283</v>
      </c>
      <c r="S2103" s="33" t="s">
        <v>20284</v>
      </c>
      <c r="T2103" s="13" t="s">
        <v>20285</v>
      </c>
      <c r="U2103" s="13" t="s">
        <v>20286</v>
      </c>
      <c r="V2103" s="13">
        <v>456000000</v>
      </c>
      <c r="W2103" s="13" t="s">
        <v>60</v>
      </c>
      <c r="X2103" s="13">
        <v>456000000</v>
      </c>
      <c r="Y2103" s="13" t="s">
        <v>50</v>
      </c>
      <c r="Z2103" s="13">
        <v>7</v>
      </c>
      <c r="AA2103" s="13">
        <v>456000000</v>
      </c>
      <c r="AB2103" s="13" t="s">
        <v>60</v>
      </c>
      <c r="AC2103" s="13">
        <v>456000000</v>
      </c>
      <c r="AD2103" s="13" t="s">
        <v>178</v>
      </c>
      <c r="AE2103" s="13">
        <v>591410901</v>
      </c>
      <c r="AF2103" s="13" t="s">
        <v>60</v>
      </c>
      <c r="AG2103" s="13">
        <v>591410901</v>
      </c>
      <c r="AH2103" s="13">
        <v>592010901</v>
      </c>
      <c r="AI2103" s="13" t="s">
        <v>60</v>
      </c>
      <c r="AJ2103" s="13">
        <v>592010901</v>
      </c>
      <c r="AK2103" s="13" t="s">
        <v>20287</v>
      </c>
      <c r="AL2103" s="13" t="s">
        <v>50</v>
      </c>
      <c r="AM2103" s="13" t="s">
        <v>20288</v>
      </c>
      <c r="AN2103" s="13" t="s">
        <v>66</v>
      </c>
      <c r="AO2103" s="13" t="s">
        <v>20289</v>
      </c>
      <c r="AP2103" s="21" t="s">
        <v>20290</v>
      </c>
      <c r="AQ2103" s="13" t="s">
        <v>50</v>
      </c>
      <c r="AR2103" s="13" t="s">
        <v>20291</v>
      </c>
    </row>
    <row r="2104" spans="1:44" ht="15" thickBot="1">
      <c r="A2104" s="4" t="s">
        <v>20292</v>
      </c>
      <c r="B2104" s="5">
        <v>949199</v>
      </c>
      <c r="C2104" s="6">
        <v>43831</v>
      </c>
      <c r="D2104" s="7" t="s">
        <v>45</v>
      </c>
      <c r="E2104" s="7" t="s">
        <v>46</v>
      </c>
      <c r="F2104" s="7" t="s">
        <v>70</v>
      </c>
      <c r="G2104" s="7" t="s">
        <v>145</v>
      </c>
      <c r="H2104" s="7" t="s">
        <v>20293</v>
      </c>
      <c r="I2104" s="7" t="s">
        <v>50</v>
      </c>
      <c r="J2104" s="6">
        <v>45517</v>
      </c>
      <c r="K2104" s="7" t="s">
        <v>50</v>
      </c>
      <c r="L2104" s="7" t="s">
        <v>147</v>
      </c>
      <c r="M2104" s="7" t="s">
        <v>20294</v>
      </c>
      <c r="N2104" s="7" t="s">
        <v>180</v>
      </c>
      <c r="O2104" s="7" t="s">
        <v>20295</v>
      </c>
      <c r="P2104" s="7">
        <v>156</v>
      </c>
      <c r="Q2104" s="7" t="s">
        <v>120</v>
      </c>
      <c r="R2104" s="34" t="s">
        <v>20296</v>
      </c>
      <c r="S2104" s="34" t="s">
        <v>20297</v>
      </c>
      <c r="T2104" s="7" t="s">
        <v>20298</v>
      </c>
      <c r="U2104" s="7" t="s">
        <v>50</v>
      </c>
      <c r="V2104" s="7">
        <v>30000000</v>
      </c>
      <c r="W2104" s="7" t="s">
        <v>60</v>
      </c>
      <c r="X2104" s="7">
        <v>30000000</v>
      </c>
      <c r="Y2104" s="7" t="s">
        <v>154</v>
      </c>
      <c r="Z2104" s="7">
        <v>4</v>
      </c>
      <c r="AA2104" s="7">
        <v>30000000</v>
      </c>
      <c r="AB2104" s="7" t="s">
        <v>60</v>
      </c>
      <c r="AC2104" s="7">
        <v>30000000</v>
      </c>
      <c r="AD2104" s="7" t="s">
        <v>147</v>
      </c>
      <c r="AE2104" s="7">
        <v>50000000</v>
      </c>
      <c r="AF2104" s="7" t="s">
        <v>60</v>
      </c>
      <c r="AG2104" s="7">
        <v>50000000</v>
      </c>
      <c r="AH2104" s="7">
        <v>50000000</v>
      </c>
      <c r="AI2104" s="7" t="s">
        <v>60</v>
      </c>
      <c r="AJ2104" s="7">
        <v>50000000</v>
      </c>
      <c r="AK2104" s="7" t="s">
        <v>20299</v>
      </c>
      <c r="AL2104" s="7" t="s">
        <v>50</v>
      </c>
      <c r="AM2104" s="7" t="s">
        <v>20300</v>
      </c>
      <c r="AN2104" s="7" t="s">
        <v>66</v>
      </c>
      <c r="AO2104" s="7" t="s">
        <v>20301</v>
      </c>
      <c r="AP2104" s="22" t="s">
        <v>20302</v>
      </c>
      <c r="AQ2104" s="22" t="s">
        <v>20303</v>
      </c>
      <c r="AR2104" s="7" t="s">
        <v>50</v>
      </c>
    </row>
    <row r="2105" spans="1:44" ht="15" thickBot="1">
      <c r="A2105" s="10" t="s">
        <v>20304</v>
      </c>
      <c r="B2105" s="11">
        <v>24003</v>
      </c>
      <c r="C2105" s="12">
        <v>41275</v>
      </c>
      <c r="D2105" s="13" t="s">
        <v>45</v>
      </c>
      <c r="E2105" s="13" t="s">
        <v>46</v>
      </c>
      <c r="F2105" s="13" t="s">
        <v>70</v>
      </c>
      <c r="G2105" s="13" t="s">
        <v>145</v>
      </c>
      <c r="H2105" s="13" t="s">
        <v>443</v>
      </c>
      <c r="I2105" s="13" t="s">
        <v>50</v>
      </c>
      <c r="J2105" s="12">
        <v>45519</v>
      </c>
      <c r="K2105" s="13" t="s">
        <v>116</v>
      </c>
      <c r="L2105" s="13" t="s">
        <v>131</v>
      </c>
      <c r="M2105" s="13" t="s">
        <v>20305</v>
      </c>
      <c r="N2105" s="13" t="s">
        <v>769</v>
      </c>
      <c r="O2105" s="13" t="s">
        <v>20306</v>
      </c>
      <c r="P2105" s="13">
        <v>225</v>
      </c>
      <c r="Q2105" s="13" t="s">
        <v>520</v>
      </c>
      <c r="R2105" s="33" t="s">
        <v>20307</v>
      </c>
      <c r="S2105" s="33" t="s">
        <v>20308</v>
      </c>
      <c r="T2105" s="13" t="s">
        <v>20309</v>
      </c>
      <c r="U2105" s="13" t="s">
        <v>50</v>
      </c>
      <c r="V2105" s="13">
        <v>100000000</v>
      </c>
      <c r="W2105" s="13" t="s">
        <v>60</v>
      </c>
      <c r="X2105" s="13">
        <v>100000000</v>
      </c>
      <c r="Y2105" s="13" t="s">
        <v>81</v>
      </c>
      <c r="Z2105" s="13">
        <v>7</v>
      </c>
      <c r="AA2105" s="13">
        <v>80000000</v>
      </c>
      <c r="AB2105" s="13" t="s">
        <v>60</v>
      </c>
      <c r="AC2105" s="13">
        <v>80000000</v>
      </c>
      <c r="AD2105" s="13" t="s">
        <v>124</v>
      </c>
      <c r="AE2105" s="13">
        <v>287500000</v>
      </c>
      <c r="AF2105" s="13" t="s">
        <v>60</v>
      </c>
      <c r="AG2105" s="13">
        <v>287500000</v>
      </c>
      <c r="AH2105" s="13">
        <v>387500000</v>
      </c>
      <c r="AI2105" s="13" t="s">
        <v>60</v>
      </c>
      <c r="AJ2105" s="13">
        <v>387500000</v>
      </c>
      <c r="AK2105" s="13" t="s">
        <v>20310</v>
      </c>
      <c r="AL2105" s="13" t="s">
        <v>50</v>
      </c>
      <c r="AM2105" s="13" t="s">
        <v>20311</v>
      </c>
      <c r="AN2105" s="13" t="s">
        <v>66</v>
      </c>
      <c r="AO2105" s="13" t="s">
        <v>20312</v>
      </c>
      <c r="AP2105" s="14" t="s">
        <v>20313</v>
      </c>
      <c r="AQ2105" s="13" t="s">
        <v>50</v>
      </c>
      <c r="AR2105" s="13" t="s">
        <v>50</v>
      </c>
    </row>
    <row r="2106" spans="1:44" ht="15" thickBot="1">
      <c r="A2106" s="4" t="s">
        <v>20314</v>
      </c>
      <c r="B2106" s="7" t="s">
        <v>50</v>
      </c>
      <c r="C2106" s="6">
        <v>19725</v>
      </c>
      <c r="D2106" s="7" t="s">
        <v>45</v>
      </c>
      <c r="E2106" s="7" t="s">
        <v>46</v>
      </c>
      <c r="F2106" s="7" t="s">
        <v>47</v>
      </c>
      <c r="G2106" s="7" t="s">
        <v>71</v>
      </c>
      <c r="H2106" s="7" t="s">
        <v>5091</v>
      </c>
      <c r="I2106" s="7" t="s">
        <v>50</v>
      </c>
      <c r="J2106" s="6">
        <v>45516</v>
      </c>
      <c r="K2106" s="7" t="s">
        <v>50</v>
      </c>
      <c r="L2106" s="7" t="s">
        <v>162</v>
      </c>
      <c r="M2106" s="7" t="s">
        <v>20315</v>
      </c>
      <c r="N2106" s="7" t="s">
        <v>2719</v>
      </c>
      <c r="O2106" s="7" t="s">
        <v>20316</v>
      </c>
      <c r="P2106" s="7">
        <v>227</v>
      </c>
      <c r="Q2106" s="7" t="s">
        <v>2721</v>
      </c>
      <c r="R2106" s="34" t="s">
        <v>20317</v>
      </c>
      <c r="S2106" s="34" t="s">
        <v>20318</v>
      </c>
      <c r="T2106" s="7" t="s">
        <v>20319</v>
      </c>
      <c r="U2106" s="7" t="s">
        <v>20320</v>
      </c>
      <c r="V2106" s="7">
        <v>700000000</v>
      </c>
      <c r="W2106" s="7" t="s">
        <v>60</v>
      </c>
      <c r="X2106" s="7">
        <v>700000000</v>
      </c>
      <c r="Y2106" s="7" t="s">
        <v>61</v>
      </c>
      <c r="Z2106" s="7">
        <v>2</v>
      </c>
      <c r="AA2106" s="7">
        <v>223000000</v>
      </c>
      <c r="AB2106" s="7" t="s">
        <v>60</v>
      </c>
      <c r="AC2106" s="7">
        <v>223000000</v>
      </c>
      <c r="AD2106" s="7" t="s">
        <v>62</v>
      </c>
      <c r="AE2106" s="7">
        <v>223000000</v>
      </c>
      <c r="AF2106" s="7" t="s">
        <v>60</v>
      </c>
      <c r="AG2106" s="7">
        <v>223000000</v>
      </c>
      <c r="AH2106" s="7">
        <v>923000000</v>
      </c>
      <c r="AI2106" s="7" t="s">
        <v>60</v>
      </c>
      <c r="AJ2106" s="7">
        <v>923000000</v>
      </c>
      <c r="AK2106" s="7" t="s">
        <v>50</v>
      </c>
      <c r="AL2106" s="7" t="s">
        <v>50</v>
      </c>
      <c r="AM2106" s="7" t="s">
        <v>20321</v>
      </c>
      <c r="AN2106" s="7" t="s">
        <v>66</v>
      </c>
      <c r="AO2106" s="7" t="s">
        <v>20322</v>
      </c>
      <c r="AP2106" s="22" t="s">
        <v>20323</v>
      </c>
      <c r="AQ2106" s="7" t="s">
        <v>50</v>
      </c>
      <c r="AR2106" s="7" t="s">
        <v>50</v>
      </c>
    </row>
    <row r="2107" spans="1:44" ht="15" thickBot="1">
      <c r="A2107" s="10" t="s">
        <v>20324</v>
      </c>
      <c r="B2107" s="11">
        <v>146499</v>
      </c>
      <c r="C2107" s="12">
        <v>43647</v>
      </c>
      <c r="D2107" s="13" t="s">
        <v>45</v>
      </c>
      <c r="E2107" s="13" t="s">
        <v>46</v>
      </c>
      <c r="F2107" s="13" t="s">
        <v>70</v>
      </c>
      <c r="G2107" s="13" t="s">
        <v>145</v>
      </c>
      <c r="H2107" s="13" t="s">
        <v>20325</v>
      </c>
      <c r="I2107" s="13" t="s">
        <v>50</v>
      </c>
      <c r="J2107" s="12">
        <v>45517</v>
      </c>
      <c r="K2107" s="13" t="s">
        <v>177</v>
      </c>
      <c r="L2107" s="13" t="s">
        <v>124</v>
      </c>
      <c r="M2107" s="13" t="s">
        <v>20326</v>
      </c>
      <c r="N2107" s="13" t="s">
        <v>543</v>
      </c>
      <c r="O2107" s="13" t="s">
        <v>20327</v>
      </c>
      <c r="P2107" s="13">
        <v>331</v>
      </c>
      <c r="Q2107" s="13" t="s">
        <v>545</v>
      </c>
      <c r="R2107" s="33" t="s">
        <v>20328</v>
      </c>
      <c r="S2107" s="33" t="s">
        <v>20329</v>
      </c>
      <c r="T2107" s="13" t="s">
        <v>20330</v>
      </c>
      <c r="U2107" s="13">
        <f>65-3138-1215</f>
        <v>-4288</v>
      </c>
      <c r="V2107" s="13">
        <v>27000000</v>
      </c>
      <c r="W2107" s="13" t="s">
        <v>60</v>
      </c>
      <c r="X2107" s="13">
        <v>27000000</v>
      </c>
      <c r="Y2107" s="13" t="s">
        <v>81</v>
      </c>
      <c r="Z2107" s="13">
        <v>4</v>
      </c>
      <c r="AA2107" s="13">
        <v>27000000</v>
      </c>
      <c r="AB2107" s="13" t="s">
        <v>60</v>
      </c>
      <c r="AC2107" s="13">
        <v>27000000</v>
      </c>
      <c r="AD2107" s="13" t="s">
        <v>124</v>
      </c>
      <c r="AE2107" s="13">
        <v>78920239</v>
      </c>
      <c r="AF2107" s="13" t="s">
        <v>60</v>
      </c>
      <c r="AG2107" s="13">
        <v>78920239</v>
      </c>
      <c r="AH2107" s="13">
        <v>78920239</v>
      </c>
      <c r="AI2107" s="13" t="s">
        <v>60</v>
      </c>
      <c r="AJ2107" s="13">
        <v>78920239</v>
      </c>
      <c r="AK2107" s="13" t="s">
        <v>20331</v>
      </c>
      <c r="AL2107" s="13" t="s">
        <v>50</v>
      </c>
      <c r="AM2107" s="13" t="s">
        <v>20332</v>
      </c>
      <c r="AN2107" s="13" t="s">
        <v>66</v>
      </c>
      <c r="AO2107" s="13" t="s">
        <v>20333</v>
      </c>
      <c r="AP2107" s="21" t="s">
        <v>20334</v>
      </c>
      <c r="AQ2107" s="13" t="s">
        <v>50</v>
      </c>
      <c r="AR2107" s="13" t="s">
        <v>50</v>
      </c>
    </row>
    <row r="2108" spans="1:44" ht="15" thickBot="1">
      <c r="A2108" s="4" t="s">
        <v>20335</v>
      </c>
      <c r="B2108" s="5">
        <v>16816</v>
      </c>
      <c r="C2108" s="6">
        <v>41275</v>
      </c>
      <c r="D2108" s="7" t="s">
        <v>45</v>
      </c>
      <c r="E2108" s="7" t="s">
        <v>46</v>
      </c>
      <c r="F2108" s="7" t="s">
        <v>47</v>
      </c>
      <c r="G2108" s="7" t="s">
        <v>114</v>
      </c>
      <c r="H2108" s="7" t="s">
        <v>20336</v>
      </c>
      <c r="I2108" s="7" t="s">
        <v>50</v>
      </c>
      <c r="J2108" s="6">
        <v>45518</v>
      </c>
      <c r="K2108" s="7" t="s">
        <v>50</v>
      </c>
      <c r="L2108" s="7" t="s">
        <v>62</v>
      </c>
      <c r="M2108" s="7" t="s">
        <v>20337</v>
      </c>
      <c r="N2108" s="7" t="s">
        <v>730</v>
      </c>
      <c r="O2108" s="7" t="s">
        <v>20338</v>
      </c>
      <c r="P2108" s="7">
        <v>337</v>
      </c>
      <c r="Q2108" s="7" t="s">
        <v>616</v>
      </c>
      <c r="R2108" s="34" t="s">
        <v>20339</v>
      </c>
      <c r="S2108" s="34" t="s">
        <v>20340</v>
      </c>
      <c r="T2108" s="7" t="s">
        <v>20341</v>
      </c>
      <c r="U2108" s="7" t="s">
        <v>20342</v>
      </c>
      <c r="V2108" s="7">
        <v>300100000</v>
      </c>
      <c r="W2108" s="7" t="s">
        <v>60</v>
      </c>
      <c r="X2108" s="7">
        <v>300100000</v>
      </c>
      <c r="Y2108" s="7" t="s">
        <v>61</v>
      </c>
      <c r="Z2108" s="7">
        <v>9</v>
      </c>
      <c r="AA2108" s="7">
        <v>300100000</v>
      </c>
      <c r="AB2108" s="7" t="s">
        <v>60</v>
      </c>
      <c r="AC2108" s="7">
        <v>300100000</v>
      </c>
      <c r="AD2108" s="7" t="s">
        <v>62</v>
      </c>
      <c r="AE2108" s="7">
        <v>1508167850</v>
      </c>
      <c r="AF2108" s="7" t="s">
        <v>60</v>
      </c>
      <c r="AG2108" s="7">
        <v>1508167850</v>
      </c>
      <c r="AH2108" s="7">
        <v>1508167850</v>
      </c>
      <c r="AI2108" s="7" t="s">
        <v>60</v>
      </c>
      <c r="AJ2108" s="7">
        <v>1508167850</v>
      </c>
      <c r="AK2108" s="7" t="s">
        <v>20343</v>
      </c>
      <c r="AL2108" s="7" t="s">
        <v>20344</v>
      </c>
      <c r="AM2108" s="7" t="s">
        <v>20345</v>
      </c>
      <c r="AN2108" s="7" t="s">
        <v>66</v>
      </c>
      <c r="AO2108" s="7" t="s">
        <v>20346</v>
      </c>
      <c r="AP2108" s="22" t="s">
        <v>20347</v>
      </c>
      <c r="AQ2108" s="7" t="s">
        <v>50</v>
      </c>
      <c r="AR2108" s="7" t="s">
        <v>50</v>
      </c>
    </row>
    <row r="2109" spans="1:44" ht="15" thickBot="1">
      <c r="A2109" s="10" t="s">
        <v>20348</v>
      </c>
      <c r="B2109" s="11">
        <v>19016</v>
      </c>
      <c r="C2109" s="12">
        <v>44927</v>
      </c>
      <c r="D2109" s="13" t="s">
        <v>45</v>
      </c>
      <c r="E2109" s="13" t="s">
        <v>46</v>
      </c>
      <c r="F2109" s="13" t="s">
        <v>70</v>
      </c>
      <c r="G2109" s="26" t="s">
        <v>54946</v>
      </c>
      <c r="H2109" s="13" t="s">
        <v>50</v>
      </c>
      <c r="I2109" s="13" t="s">
        <v>50</v>
      </c>
      <c r="J2109" s="12">
        <v>45518</v>
      </c>
      <c r="K2109" s="13" t="s">
        <v>50</v>
      </c>
      <c r="L2109" s="13" t="s">
        <v>241</v>
      </c>
      <c r="M2109" s="13" t="s">
        <v>20349</v>
      </c>
      <c r="N2109" s="13" t="s">
        <v>91</v>
      </c>
      <c r="O2109" s="13" t="s">
        <v>20350</v>
      </c>
      <c r="P2109" s="13">
        <v>362</v>
      </c>
      <c r="Q2109" s="13" t="s">
        <v>93</v>
      </c>
      <c r="R2109" s="33" t="s">
        <v>20351</v>
      </c>
      <c r="S2109" s="33" t="s">
        <v>20352</v>
      </c>
      <c r="T2109" s="13" t="s">
        <v>50</v>
      </c>
      <c r="U2109" s="13" t="s">
        <v>50</v>
      </c>
      <c r="V2109" s="13">
        <v>37000000</v>
      </c>
      <c r="W2109" s="13" t="s">
        <v>60</v>
      </c>
      <c r="X2109" s="13">
        <v>37000000</v>
      </c>
      <c r="Y2109" s="13" t="s">
        <v>154</v>
      </c>
      <c r="Z2109" s="13">
        <v>2</v>
      </c>
      <c r="AA2109" s="13">
        <v>37000000</v>
      </c>
      <c r="AB2109" s="13" t="s">
        <v>60</v>
      </c>
      <c r="AC2109" s="13">
        <v>37000000</v>
      </c>
      <c r="AD2109" s="13" t="s">
        <v>241</v>
      </c>
      <c r="AE2109" s="13">
        <v>43000000</v>
      </c>
      <c r="AF2109" s="13" t="s">
        <v>60</v>
      </c>
      <c r="AG2109" s="13">
        <v>43000000</v>
      </c>
      <c r="AH2109" s="13">
        <v>43000000</v>
      </c>
      <c r="AI2109" s="13" t="s">
        <v>60</v>
      </c>
      <c r="AJ2109" s="13">
        <v>43000000</v>
      </c>
      <c r="AK2109" s="13" t="s">
        <v>20353</v>
      </c>
      <c r="AL2109" s="13" t="s">
        <v>50</v>
      </c>
      <c r="AM2109" s="13" t="s">
        <v>20354</v>
      </c>
      <c r="AN2109" s="13" t="s">
        <v>66</v>
      </c>
      <c r="AO2109" s="13" t="s">
        <v>20355</v>
      </c>
      <c r="AP2109" s="21" t="s">
        <v>20356</v>
      </c>
      <c r="AQ2109" s="21" t="s">
        <v>20357</v>
      </c>
      <c r="AR2109" s="13" t="s">
        <v>50</v>
      </c>
    </row>
    <row r="2110" spans="1:44" ht="15" thickBot="1">
      <c r="A2110" s="4" t="s">
        <v>20358</v>
      </c>
      <c r="B2110" s="5">
        <v>1876</v>
      </c>
      <c r="C2110" s="6">
        <v>37591</v>
      </c>
      <c r="D2110" s="7" t="s">
        <v>45</v>
      </c>
      <c r="E2110" s="7" t="s">
        <v>46</v>
      </c>
      <c r="F2110" s="7" t="s">
        <v>70</v>
      </c>
      <c r="G2110" s="7" t="s">
        <v>176</v>
      </c>
      <c r="H2110" s="7" t="s">
        <v>562</v>
      </c>
      <c r="I2110" s="7" t="s">
        <v>50</v>
      </c>
      <c r="J2110" s="6">
        <v>45516</v>
      </c>
      <c r="K2110" s="7" t="s">
        <v>50</v>
      </c>
      <c r="L2110" s="7" t="s">
        <v>131</v>
      </c>
      <c r="M2110" s="7" t="s">
        <v>20359</v>
      </c>
      <c r="N2110" s="7" t="s">
        <v>259</v>
      </c>
      <c r="O2110" s="7" t="s">
        <v>20360</v>
      </c>
      <c r="P2110" s="7">
        <v>365</v>
      </c>
      <c r="Q2110" s="7" t="s">
        <v>245</v>
      </c>
      <c r="R2110" s="34" t="s">
        <v>20361</v>
      </c>
      <c r="S2110" s="34" t="s">
        <v>20362</v>
      </c>
      <c r="T2110" s="7" t="s">
        <v>20363</v>
      </c>
      <c r="U2110" s="7" t="s">
        <v>20364</v>
      </c>
      <c r="V2110" s="7" t="s">
        <v>50</v>
      </c>
      <c r="W2110" s="7" t="s">
        <v>50</v>
      </c>
      <c r="X2110" s="7" t="s">
        <v>50</v>
      </c>
      <c r="Y2110" s="7" t="s">
        <v>81</v>
      </c>
      <c r="Z2110" s="7">
        <v>13</v>
      </c>
      <c r="AA2110" s="7">
        <v>1150000000</v>
      </c>
      <c r="AB2110" s="7" t="s">
        <v>250</v>
      </c>
      <c r="AC2110" s="7">
        <v>13786827</v>
      </c>
      <c r="AD2110" s="7" t="s">
        <v>802</v>
      </c>
      <c r="AE2110" s="7">
        <v>90011173</v>
      </c>
      <c r="AF2110" s="7" t="s">
        <v>60</v>
      </c>
      <c r="AG2110" s="7">
        <v>90011173</v>
      </c>
      <c r="AH2110" s="7">
        <v>106511173</v>
      </c>
      <c r="AI2110" s="7" t="s">
        <v>60</v>
      </c>
      <c r="AJ2110" s="7">
        <v>106511173</v>
      </c>
      <c r="AK2110" s="7" t="s">
        <v>20365</v>
      </c>
      <c r="AL2110" s="7" t="s">
        <v>50</v>
      </c>
      <c r="AM2110" s="7" t="s">
        <v>20366</v>
      </c>
      <c r="AN2110" s="7" t="s">
        <v>66</v>
      </c>
      <c r="AO2110" s="7" t="s">
        <v>20367</v>
      </c>
      <c r="AP2110" s="8" t="s">
        <v>20368</v>
      </c>
      <c r="AQ2110" s="7" t="s">
        <v>50</v>
      </c>
      <c r="AR2110" s="7" t="s">
        <v>50</v>
      </c>
    </row>
    <row r="2111" spans="1:44" ht="15" thickBot="1">
      <c r="A2111" s="10" t="s">
        <v>20369</v>
      </c>
      <c r="B2111" s="11">
        <v>5124</v>
      </c>
      <c r="C2111" s="12">
        <v>38718</v>
      </c>
      <c r="D2111" s="13" t="s">
        <v>45</v>
      </c>
      <c r="E2111" s="13" t="s">
        <v>46</v>
      </c>
      <c r="F2111" s="13" t="s">
        <v>70</v>
      </c>
      <c r="G2111" s="26" t="s">
        <v>54946</v>
      </c>
      <c r="H2111" s="13" t="s">
        <v>20370</v>
      </c>
      <c r="I2111" s="13" t="s">
        <v>50</v>
      </c>
      <c r="J2111" s="12">
        <v>45517</v>
      </c>
      <c r="K2111" s="13" t="s">
        <v>116</v>
      </c>
      <c r="L2111" s="13" t="s">
        <v>73</v>
      </c>
      <c r="M2111" s="13" t="s">
        <v>9251</v>
      </c>
      <c r="N2111" s="13" t="s">
        <v>3550</v>
      </c>
      <c r="O2111" s="13" t="s">
        <v>20371</v>
      </c>
      <c r="P2111" s="13">
        <v>381</v>
      </c>
      <c r="Q2111" s="13" t="s">
        <v>56</v>
      </c>
      <c r="R2111" s="33" t="s">
        <v>20372</v>
      </c>
      <c r="S2111" s="33" t="s">
        <v>20373</v>
      </c>
      <c r="T2111" s="13" t="s">
        <v>20374</v>
      </c>
      <c r="U2111" s="13" t="s">
        <v>20375</v>
      </c>
      <c r="V2111" s="13">
        <v>61000000</v>
      </c>
      <c r="W2111" s="13" t="s">
        <v>60</v>
      </c>
      <c r="X2111" s="13">
        <v>61000000</v>
      </c>
      <c r="Y2111" s="13" t="s">
        <v>81</v>
      </c>
      <c r="Z2111" s="13">
        <v>9</v>
      </c>
      <c r="AA2111" s="13">
        <v>61000000</v>
      </c>
      <c r="AB2111" s="13" t="s">
        <v>60</v>
      </c>
      <c r="AC2111" s="13">
        <v>61000000</v>
      </c>
      <c r="AD2111" s="13" t="s">
        <v>73</v>
      </c>
      <c r="AE2111" s="13">
        <v>244224838</v>
      </c>
      <c r="AF2111" s="13" t="s">
        <v>60</v>
      </c>
      <c r="AG2111" s="13">
        <v>244224838</v>
      </c>
      <c r="AH2111" s="13">
        <v>244224838</v>
      </c>
      <c r="AI2111" s="13" t="s">
        <v>60</v>
      </c>
      <c r="AJ2111" s="13">
        <v>244224838</v>
      </c>
      <c r="AK2111" s="13" t="s">
        <v>20376</v>
      </c>
      <c r="AL2111" s="13" t="s">
        <v>50</v>
      </c>
      <c r="AM2111" s="13" t="s">
        <v>20377</v>
      </c>
      <c r="AN2111" s="13" t="s">
        <v>66</v>
      </c>
      <c r="AO2111" s="13" t="s">
        <v>20378</v>
      </c>
      <c r="AP2111" s="14" t="s">
        <v>20379</v>
      </c>
      <c r="AQ2111" s="13" t="s">
        <v>50</v>
      </c>
      <c r="AR2111" s="13" t="s">
        <v>50</v>
      </c>
    </row>
    <row r="2112" spans="1:44" ht="15" thickBot="1">
      <c r="A2112" s="4" t="s">
        <v>20380</v>
      </c>
      <c r="B2112" s="5">
        <v>6790</v>
      </c>
      <c r="C2112" s="6">
        <v>43101</v>
      </c>
      <c r="D2112" s="7" t="s">
        <v>45</v>
      </c>
      <c r="E2112" s="7" t="s">
        <v>46</v>
      </c>
      <c r="F2112" s="7" t="s">
        <v>47</v>
      </c>
      <c r="G2112" s="7" t="s">
        <v>160</v>
      </c>
      <c r="H2112" s="7" t="s">
        <v>49</v>
      </c>
      <c r="I2112" s="7" t="s">
        <v>50</v>
      </c>
      <c r="J2112" s="6">
        <v>45516</v>
      </c>
      <c r="K2112" s="7" t="s">
        <v>161</v>
      </c>
      <c r="L2112" s="7" t="s">
        <v>162</v>
      </c>
      <c r="M2112" s="7" t="s">
        <v>20381</v>
      </c>
      <c r="N2112" s="7" t="s">
        <v>628</v>
      </c>
      <c r="O2112" s="7" t="s">
        <v>20382</v>
      </c>
      <c r="P2112" s="7">
        <v>412</v>
      </c>
      <c r="Q2112" s="7" t="s">
        <v>630</v>
      </c>
      <c r="R2112" s="34" t="s">
        <v>20383</v>
      </c>
      <c r="S2112" s="34" t="s">
        <v>20384</v>
      </c>
      <c r="T2112" s="7" t="s">
        <v>50</v>
      </c>
      <c r="U2112" s="7" t="s">
        <v>50</v>
      </c>
      <c r="V2112" s="7">
        <v>600000000</v>
      </c>
      <c r="W2112" s="7" t="s">
        <v>60</v>
      </c>
      <c r="X2112" s="7">
        <v>600000000</v>
      </c>
      <c r="Y2112" s="7" t="s">
        <v>61</v>
      </c>
      <c r="Z2112" s="7">
        <v>1</v>
      </c>
      <c r="AA2112" s="7" t="s">
        <v>50</v>
      </c>
      <c r="AB2112" s="7" t="s">
        <v>50</v>
      </c>
      <c r="AC2112" s="7" t="s">
        <v>50</v>
      </c>
      <c r="AD2112" s="7" t="s">
        <v>50</v>
      </c>
      <c r="AE2112" s="7" t="s">
        <v>50</v>
      </c>
      <c r="AF2112" s="7" t="s">
        <v>50</v>
      </c>
      <c r="AG2112" s="7" t="s">
        <v>50</v>
      </c>
      <c r="AH2112" s="7">
        <v>600000000</v>
      </c>
      <c r="AI2112" s="7" t="s">
        <v>60</v>
      </c>
      <c r="AJ2112" s="7">
        <v>600000000</v>
      </c>
      <c r="AK2112" s="7" t="s">
        <v>50</v>
      </c>
      <c r="AL2112" s="7" t="s">
        <v>50</v>
      </c>
      <c r="AM2112" s="7" t="s">
        <v>20385</v>
      </c>
      <c r="AN2112" s="7" t="s">
        <v>66</v>
      </c>
      <c r="AO2112" s="7" t="s">
        <v>20386</v>
      </c>
      <c r="AP2112" s="7" t="s">
        <v>50</v>
      </c>
      <c r="AQ2112" s="22" t="s">
        <v>20387</v>
      </c>
      <c r="AR2112" s="7" t="s">
        <v>50</v>
      </c>
    </row>
    <row r="2113" spans="1:44" ht="15" thickBot="1">
      <c r="A2113" s="10" t="s">
        <v>20388</v>
      </c>
      <c r="B2113" s="11">
        <v>1049</v>
      </c>
      <c r="C2113" s="12">
        <v>43101</v>
      </c>
      <c r="D2113" s="13" t="s">
        <v>45</v>
      </c>
      <c r="E2113" s="13" t="s">
        <v>46</v>
      </c>
      <c r="F2113" s="13" t="s">
        <v>70</v>
      </c>
      <c r="G2113" s="26" t="s">
        <v>54946</v>
      </c>
      <c r="H2113" s="13" t="s">
        <v>20389</v>
      </c>
      <c r="I2113" s="13" t="s">
        <v>50</v>
      </c>
      <c r="J2113" s="12">
        <v>45517</v>
      </c>
      <c r="K2113" s="13" t="s">
        <v>89</v>
      </c>
      <c r="L2113" s="13" t="s">
        <v>241</v>
      </c>
      <c r="M2113" s="13" t="s">
        <v>20390</v>
      </c>
      <c r="N2113" s="13" t="s">
        <v>75</v>
      </c>
      <c r="O2113" s="13" t="s">
        <v>20391</v>
      </c>
      <c r="P2113" s="13">
        <v>491</v>
      </c>
      <c r="Q2113" s="13" t="s">
        <v>77</v>
      </c>
      <c r="R2113" s="33" t="s">
        <v>20392</v>
      </c>
      <c r="S2113" s="33" t="s">
        <v>20393</v>
      </c>
      <c r="T2113" s="13" t="s">
        <v>20394</v>
      </c>
      <c r="U2113" s="13" t="s">
        <v>20395</v>
      </c>
      <c r="V2113" s="13">
        <v>14000000</v>
      </c>
      <c r="W2113" s="13" t="s">
        <v>60</v>
      </c>
      <c r="X2113" s="13">
        <v>14000000</v>
      </c>
      <c r="Y2113" s="13" t="s">
        <v>154</v>
      </c>
      <c r="Z2113" s="13">
        <v>5</v>
      </c>
      <c r="AA2113" s="13">
        <v>14000000</v>
      </c>
      <c r="AB2113" s="13" t="s">
        <v>60</v>
      </c>
      <c r="AC2113" s="13">
        <v>14000000</v>
      </c>
      <c r="AD2113" s="13" t="s">
        <v>241</v>
      </c>
      <c r="AE2113" s="13">
        <v>24500000</v>
      </c>
      <c r="AF2113" s="13" t="s">
        <v>60</v>
      </c>
      <c r="AG2113" s="13">
        <v>24500000</v>
      </c>
      <c r="AH2113" s="13">
        <v>24500000</v>
      </c>
      <c r="AI2113" s="13" t="s">
        <v>60</v>
      </c>
      <c r="AJ2113" s="13">
        <v>24500000</v>
      </c>
      <c r="AK2113" s="13" t="s">
        <v>20396</v>
      </c>
      <c r="AL2113" s="13" t="s">
        <v>50</v>
      </c>
      <c r="AM2113" s="13" t="s">
        <v>20397</v>
      </c>
      <c r="AN2113" s="13" t="s">
        <v>66</v>
      </c>
      <c r="AO2113" s="13" t="s">
        <v>20398</v>
      </c>
      <c r="AP2113" s="14" t="s">
        <v>20399</v>
      </c>
      <c r="AQ2113" s="13" t="s">
        <v>50</v>
      </c>
      <c r="AR2113" s="13" t="s">
        <v>50</v>
      </c>
    </row>
    <row r="2114" spans="1:44" ht="15" thickBot="1">
      <c r="A2114" s="4" t="s">
        <v>20400</v>
      </c>
      <c r="B2114" s="5">
        <v>459352</v>
      </c>
      <c r="C2114" s="6">
        <v>34335</v>
      </c>
      <c r="D2114" s="7" t="s">
        <v>45</v>
      </c>
      <c r="E2114" s="7" t="s">
        <v>46</v>
      </c>
      <c r="F2114" s="7" t="s">
        <v>47</v>
      </c>
      <c r="G2114" s="7" t="s">
        <v>71</v>
      </c>
      <c r="H2114" s="7" t="s">
        <v>115</v>
      </c>
      <c r="I2114" s="7" t="s">
        <v>50</v>
      </c>
      <c r="J2114" s="6">
        <v>45516</v>
      </c>
      <c r="K2114" s="7" t="s">
        <v>191</v>
      </c>
      <c r="L2114" s="7" t="s">
        <v>162</v>
      </c>
      <c r="M2114" s="7" t="s">
        <v>13161</v>
      </c>
      <c r="N2114" s="7" t="s">
        <v>20401</v>
      </c>
      <c r="O2114" s="7" t="s">
        <v>20402</v>
      </c>
      <c r="P2114" s="7">
        <v>515</v>
      </c>
      <c r="Q2114" s="7" t="s">
        <v>6734</v>
      </c>
      <c r="R2114" s="34" t="s">
        <v>20403</v>
      </c>
      <c r="S2114" s="34" t="s">
        <v>20404</v>
      </c>
      <c r="T2114" s="7" t="s">
        <v>20405</v>
      </c>
      <c r="U2114" s="7" t="s">
        <v>20406</v>
      </c>
      <c r="V2114" s="7">
        <v>1100000000</v>
      </c>
      <c r="W2114" s="7" t="s">
        <v>60</v>
      </c>
      <c r="X2114" s="7">
        <v>1100000000</v>
      </c>
      <c r="Y2114" s="7" t="s">
        <v>61</v>
      </c>
      <c r="Z2114" s="7">
        <v>5</v>
      </c>
      <c r="AA2114" s="7">
        <v>1194490</v>
      </c>
      <c r="AB2114" s="7" t="s">
        <v>60</v>
      </c>
      <c r="AC2114" s="7">
        <v>1194490</v>
      </c>
      <c r="AD2114" s="7" t="s">
        <v>62</v>
      </c>
      <c r="AE2114" s="7">
        <v>13715236</v>
      </c>
      <c r="AF2114" s="7" t="s">
        <v>60</v>
      </c>
      <c r="AG2114" s="7">
        <v>13715236</v>
      </c>
      <c r="AH2114" s="7">
        <v>1113715236</v>
      </c>
      <c r="AI2114" s="7" t="s">
        <v>60</v>
      </c>
      <c r="AJ2114" s="7">
        <v>1113715236</v>
      </c>
      <c r="AK2114" s="7" t="s">
        <v>50</v>
      </c>
      <c r="AL2114" s="7" t="s">
        <v>50</v>
      </c>
      <c r="AM2114" s="7" t="s">
        <v>20407</v>
      </c>
      <c r="AN2114" s="7" t="s">
        <v>66</v>
      </c>
      <c r="AO2114" s="7" t="s">
        <v>20408</v>
      </c>
      <c r="AP2114" s="7" t="s">
        <v>50</v>
      </c>
      <c r="AQ2114" s="22" t="s">
        <v>20409</v>
      </c>
      <c r="AR2114" s="7" t="s">
        <v>50</v>
      </c>
    </row>
    <row r="2115" spans="1:44" ht="15" thickBot="1">
      <c r="A2115" s="10" t="s">
        <v>20410</v>
      </c>
      <c r="B2115" s="11">
        <v>83886</v>
      </c>
      <c r="C2115" s="12">
        <v>41275</v>
      </c>
      <c r="D2115" s="13" t="s">
        <v>45</v>
      </c>
      <c r="E2115" s="13" t="s">
        <v>46</v>
      </c>
      <c r="F2115" s="13" t="s">
        <v>47</v>
      </c>
      <c r="G2115" s="26" t="s">
        <v>54946</v>
      </c>
      <c r="H2115" s="13" t="s">
        <v>20411</v>
      </c>
      <c r="I2115" s="13" t="s">
        <v>50</v>
      </c>
      <c r="J2115" s="12">
        <v>45516</v>
      </c>
      <c r="K2115" s="13" t="s">
        <v>72</v>
      </c>
      <c r="L2115" s="13" t="s">
        <v>162</v>
      </c>
      <c r="M2115" s="13" t="s">
        <v>20412</v>
      </c>
      <c r="N2115" s="13" t="s">
        <v>1760</v>
      </c>
      <c r="O2115" s="13" t="s">
        <v>20413</v>
      </c>
      <c r="P2115" s="13">
        <v>520</v>
      </c>
      <c r="Q2115" s="13" t="s">
        <v>566</v>
      </c>
      <c r="R2115" s="33" t="s">
        <v>20414</v>
      </c>
      <c r="S2115" s="33" t="s">
        <v>20415</v>
      </c>
      <c r="T2115" s="13" t="s">
        <v>20416</v>
      </c>
      <c r="U2115" s="13" t="s">
        <v>20417</v>
      </c>
      <c r="V2115" s="13">
        <v>300000000</v>
      </c>
      <c r="W2115" s="13" t="s">
        <v>60</v>
      </c>
      <c r="X2115" s="13">
        <v>300000000</v>
      </c>
      <c r="Y2115" s="13" t="s">
        <v>61</v>
      </c>
      <c r="Z2115" s="13">
        <v>13</v>
      </c>
      <c r="AA2115" s="13">
        <v>14250000</v>
      </c>
      <c r="AB2115" s="13" t="s">
        <v>60</v>
      </c>
      <c r="AC2115" s="13">
        <v>14250000</v>
      </c>
      <c r="AD2115" s="13" t="s">
        <v>62</v>
      </c>
      <c r="AE2115" s="13">
        <v>1003650000</v>
      </c>
      <c r="AF2115" s="13" t="s">
        <v>60</v>
      </c>
      <c r="AG2115" s="13">
        <v>1003650000</v>
      </c>
      <c r="AH2115" s="13">
        <v>1970650000</v>
      </c>
      <c r="AI2115" s="13" t="s">
        <v>60</v>
      </c>
      <c r="AJ2115" s="13">
        <v>1970650000</v>
      </c>
      <c r="AK2115" s="13" t="s">
        <v>20418</v>
      </c>
      <c r="AL2115" s="13" t="s">
        <v>50</v>
      </c>
      <c r="AM2115" s="13" t="s">
        <v>20419</v>
      </c>
      <c r="AN2115" s="13" t="s">
        <v>66</v>
      </c>
      <c r="AO2115" s="13" t="s">
        <v>20420</v>
      </c>
      <c r="AP2115" s="21" t="s">
        <v>20421</v>
      </c>
      <c r="AQ2115" s="13" t="s">
        <v>50</v>
      </c>
      <c r="AR2115" s="13" t="s">
        <v>50</v>
      </c>
    </row>
    <row r="2116" spans="1:44" ht="15" thickBot="1">
      <c r="A2116" s="4" t="s">
        <v>20422</v>
      </c>
      <c r="B2116" s="5">
        <v>149419</v>
      </c>
      <c r="C2116" s="6">
        <v>40544</v>
      </c>
      <c r="D2116" s="7" t="s">
        <v>45</v>
      </c>
      <c r="E2116" s="7" t="s">
        <v>46</v>
      </c>
      <c r="F2116" s="7" t="s">
        <v>47</v>
      </c>
      <c r="G2116" s="7" t="s">
        <v>176</v>
      </c>
      <c r="H2116" s="7" t="s">
        <v>115</v>
      </c>
      <c r="I2116" s="7" t="s">
        <v>50</v>
      </c>
      <c r="J2116" s="6">
        <v>45517</v>
      </c>
      <c r="K2116" s="7" t="s">
        <v>72</v>
      </c>
      <c r="L2116" s="7" t="s">
        <v>62</v>
      </c>
      <c r="M2116" s="7" t="s">
        <v>20423</v>
      </c>
      <c r="N2116" s="7" t="s">
        <v>1559</v>
      </c>
      <c r="O2116" s="7" t="s">
        <v>20424</v>
      </c>
      <c r="P2116" s="7">
        <v>623</v>
      </c>
      <c r="Q2116" s="7" t="s">
        <v>642</v>
      </c>
      <c r="R2116" s="34" t="s">
        <v>20425</v>
      </c>
      <c r="S2116" s="34" t="s">
        <v>20426</v>
      </c>
      <c r="T2116" s="7" t="s">
        <v>20427</v>
      </c>
      <c r="U2116" s="7" t="s">
        <v>20428</v>
      </c>
      <c r="V2116" s="7">
        <v>10000000</v>
      </c>
      <c r="W2116" s="7" t="s">
        <v>60</v>
      </c>
      <c r="X2116" s="7">
        <v>10000000</v>
      </c>
      <c r="Y2116" s="7" t="s">
        <v>61</v>
      </c>
      <c r="Z2116" s="7">
        <v>8</v>
      </c>
      <c r="AA2116" s="7">
        <v>10000000</v>
      </c>
      <c r="AB2116" s="7" t="s">
        <v>60</v>
      </c>
      <c r="AC2116" s="7">
        <v>10000000</v>
      </c>
      <c r="AD2116" s="7" t="s">
        <v>62</v>
      </c>
      <c r="AE2116" s="7">
        <v>178700000</v>
      </c>
      <c r="AF2116" s="7" t="s">
        <v>60</v>
      </c>
      <c r="AG2116" s="7">
        <v>178700000</v>
      </c>
      <c r="AH2116" s="7">
        <v>214700000</v>
      </c>
      <c r="AI2116" s="7" t="s">
        <v>60</v>
      </c>
      <c r="AJ2116" s="7">
        <v>214700000</v>
      </c>
      <c r="AK2116" s="7" t="s">
        <v>20429</v>
      </c>
      <c r="AL2116" s="7" t="s">
        <v>50</v>
      </c>
      <c r="AM2116" s="7" t="s">
        <v>20430</v>
      </c>
      <c r="AN2116" s="7" t="s">
        <v>66</v>
      </c>
      <c r="AO2116" s="7" t="s">
        <v>20431</v>
      </c>
      <c r="AP2116" s="22" t="s">
        <v>20432</v>
      </c>
      <c r="AQ2116" s="7" t="s">
        <v>50</v>
      </c>
      <c r="AR2116" s="7" t="s">
        <v>50</v>
      </c>
    </row>
    <row r="2117" spans="1:44" ht="15" thickBot="1">
      <c r="A2117" s="10" t="s">
        <v>20433</v>
      </c>
      <c r="B2117" s="11">
        <v>7166</v>
      </c>
      <c r="C2117" s="12">
        <v>42005</v>
      </c>
      <c r="D2117" s="13" t="s">
        <v>45</v>
      </c>
      <c r="E2117" s="13" t="s">
        <v>46</v>
      </c>
      <c r="F2117" s="13" t="s">
        <v>70</v>
      </c>
      <c r="G2117" s="26" t="s">
        <v>54946</v>
      </c>
      <c r="H2117" s="13" t="s">
        <v>6101</v>
      </c>
      <c r="I2117" s="13" t="s">
        <v>50</v>
      </c>
      <c r="J2117" s="12">
        <v>45517</v>
      </c>
      <c r="K2117" s="13" t="s">
        <v>89</v>
      </c>
      <c r="L2117" s="13" t="s">
        <v>1471</v>
      </c>
      <c r="M2117" s="13" t="s">
        <v>20434</v>
      </c>
      <c r="N2117" s="13" t="s">
        <v>91</v>
      </c>
      <c r="O2117" s="13" t="s">
        <v>20435</v>
      </c>
      <c r="P2117" s="13">
        <v>632</v>
      </c>
      <c r="Q2117" s="13" t="s">
        <v>93</v>
      </c>
      <c r="R2117" s="33" t="s">
        <v>20436</v>
      </c>
      <c r="S2117" s="33" t="s">
        <v>20437</v>
      </c>
      <c r="T2117" s="13" t="s">
        <v>20438</v>
      </c>
      <c r="U2117" s="13" t="s">
        <v>50</v>
      </c>
      <c r="V2117" s="13">
        <v>10000000</v>
      </c>
      <c r="W2117" s="13" t="s">
        <v>60</v>
      </c>
      <c r="X2117" s="13">
        <v>10000000</v>
      </c>
      <c r="Y2117" s="13" t="s">
        <v>50</v>
      </c>
      <c r="Z2117" s="13">
        <v>6</v>
      </c>
      <c r="AA2117" s="13">
        <v>10000000</v>
      </c>
      <c r="AB2117" s="13" t="s">
        <v>60</v>
      </c>
      <c r="AC2117" s="13">
        <v>10000000</v>
      </c>
      <c r="AD2117" s="13" t="s">
        <v>1471</v>
      </c>
      <c r="AE2117" s="13">
        <v>36600000</v>
      </c>
      <c r="AF2117" s="13" t="s">
        <v>60</v>
      </c>
      <c r="AG2117" s="13">
        <v>36600000</v>
      </c>
      <c r="AH2117" s="13">
        <v>38075000</v>
      </c>
      <c r="AI2117" s="13" t="s">
        <v>60</v>
      </c>
      <c r="AJ2117" s="13">
        <v>38075000</v>
      </c>
      <c r="AK2117" s="13" t="s">
        <v>20439</v>
      </c>
      <c r="AL2117" s="13" t="s">
        <v>50</v>
      </c>
      <c r="AM2117" s="13" t="s">
        <v>20440</v>
      </c>
      <c r="AN2117" s="13" t="s">
        <v>66</v>
      </c>
      <c r="AO2117" s="13" t="s">
        <v>20441</v>
      </c>
      <c r="AP2117" s="14" t="s">
        <v>20442</v>
      </c>
      <c r="AQ2117" s="13" t="s">
        <v>50</v>
      </c>
      <c r="AR2117" s="13" t="s">
        <v>50</v>
      </c>
    </row>
    <row r="2118" spans="1:44" ht="15" thickBot="1">
      <c r="A2118" s="4" t="s">
        <v>20443</v>
      </c>
      <c r="B2118" s="5">
        <v>9698</v>
      </c>
      <c r="C2118" s="6">
        <v>42767</v>
      </c>
      <c r="D2118" s="7" t="s">
        <v>45</v>
      </c>
      <c r="E2118" s="7" t="s">
        <v>46</v>
      </c>
      <c r="F2118" s="7" t="s">
        <v>70</v>
      </c>
      <c r="G2118" s="7" t="s">
        <v>87</v>
      </c>
      <c r="H2118" s="7" t="s">
        <v>11931</v>
      </c>
      <c r="I2118" s="7" t="s">
        <v>50</v>
      </c>
      <c r="J2118" s="6">
        <v>45519</v>
      </c>
      <c r="K2118" s="7" t="s">
        <v>116</v>
      </c>
      <c r="L2118" s="7" t="s">
        <v>178</v>
      </c>
      <c r="M2118" s="7" t="s">
        <v>20444</v>
      </c>
      <c r="N2118" s="7" t="s">
        <v>1222</v>
      </c>
      <c r="O2118" s="7" t="s">
        <v>20445</v>
      </c>
      <c r="P2118" s="7">
        <v>646</v>
      </c>
      <c r="Q2118" s="7" t="s">
        <v>707</v>
      </c>
      <c r="R2118" s="34" t="s">
        <v>20446</v>
      </c>
      <c r="S2118" s="34" t="s">
        <v>20447</v>
      </c>
      <c r="T2118" s="7" t="s">
        <v>20448</v>
      </c>
      <c r="U2118" s="7" t="s">
        <v>50</v>
      </c>
      <c r="V2118" s="7">
        <v>10000000</v>
      </c>
      <c r="W2118" s="7" t="s">
        <v>60</v>
      </c>
      <c r="X2118" s="7">
        <v>10000000</v>
      </c>
      <c r="Y2118" s="7" t="s">
        <v>50</v>
      </c>
      <c r="Z2118" s="7">
        <v>4</v>
      </c>
      <c r="AA2118" s="7">
        <v>10000000</v>
      </c>
      <c r="AB2118" s="7" t="s">
        <v>60</v>
      </c>
      <c r="AC2118" s="7">
        <v>10000000</v>
      </c>
      <c r="AD2118" s="7" t="s">
        <v>178</v>
      </c>
      <c r="AE2118" s="7">
        <v>54455576</v>
      </c>
      <c r="AF2118" s="7" t="s">
        <v>60</v>
      </c>
      <c r="AG2118" s="7">
        <v>54455576</v>
      </c>
      <c r="AH2118" s="7">
        <v>54455576</v>
      </c>
      <c r="AI2118" s="7" t="s">
        <v>60</v>
      </c>
      <c r="AJ2118" s="7">
        <v>54455576</v>
      </c>
      <c r="AK2118" s="7" t="s">
        <v>20449</v>
      </c>
      <c r="AL2118" s="7" t="s">
        <v>50</v>
      </c>
      <c r="AM2118" s="7" t="s">
        <v>20450</v>
      </c>
      <c r="AN2118" s="7" t="s">
        <v>66</v>
      </c>
      <c r="AO2118" s="7" t="s">
        <v>20451</v>
      </c>
      <c r="AP2118" s="8" t="s">
        <v>20452</v>
      </c>
      <c r="AQ2118" s="7" t="s">
        <v>50</v>
      </c>
      <c r="AR2118" s="7" t="s">
        <v>50</v>
      </c>
    </row>
    <row r="2119" spans="1:44" ht="15" thickBot="1">
      <c r="A2119" s="10" t="s">
        <v>20453</v>
      </c>
      <c r="B2119" s="11">
        <v>89904</v>
      </c>
      <c r="C2119" s="12">
        <v>19725</v>
      </c>
      <c r="D2119" s="13" t="s">
        <v>45</v>
      </c>
      <c r="E2119" s="13" t="s">
        <v>46</v>
      </c>
      <c r="F2119" s="13" t="s">
        <v>47</v>
      </c>
      <c r="G2119" s="13" t="s">
        <v>48</v>
      </c>
      <c r="H2119" s="13" t="s">
        <v>115</v>
      </c>
      <c r="I2119" s="13" t="s">
        <v>50</v>
      </c>
      <c r="J2119" s="12">
        <v>45516</v>
      </c>
      <c r="K2119" s="13" t="s">
        <v>161</v>
      </c>
      <c r="L2119" s="13" t="s">
        <v>268</v>
      </c>
      <c r="M2119" s="13" t="s">
        <v>20454</v>
      </c>
      <c r="N2119" s="13" t="s">
        <v>20455</v>
      </c>
      <c r="O2119" s="13" t="s">
        <v>20456</v>
      </c>
      <c r="P2119" s="13">
        <v>662</v>
      </c>
      <c r="Q2119" s="13" t="s">
        <v>707</v>
      </c>
      <c r="R2119" s="33" t="s">
        <v>20457</v>
      </c>
      <c r="S2119" s="33" t="s">
        <v>20458</v>
      </c>
      <c r="T2119" s="13" t="s">
        <v>50</v>
      </c>
      <c r="U2119" s="13" t="s">
        <v>20459</v>
      </c>
      <c r="V2119" s="13" t="s">
        <v>50</v>
      </c>
      <c r="W2119" s="13" t="s">
        <v>50</v>
      </c>
      <c r="X2119" s="13" t="s">
        <v>50</v>
      </c>
      <c r="Y2119" s="13" t="s">
        <v>61</v>
      </c>
      <c r="Z2119" s="13">
        <v>2</v>
      </c>
      <c r="AA2119" s="13" t="s">
        <v>50</v>
      </c>
      <c r="AB2119" s="13" t="s">
        <v>50</v>
      </c>
      <c r="AC2119" s="13" t="s">
        <v>50</v>
      </c>
      <c r="AD2119" s="13" t="s">
        <v>50</v>
      </c>
      <c r="AE2119" s="13" t="s">
        <v>50</v>
      </c>
      <c r="AF2119" s="13" t="s">
        <v>50</v>
      </c>
      <c r="AG2119" s="13" t="s">
        <v>50</v>
      </c>
      <c r="AH2119" s="13">
        <v>1200000000</v>
      </c>
      <c r="AI2119" s="13" t="s">
        <v>60</v>
      </c>
      <c r="AJ2119" s="13">
        <v>1200000000</v>
      </c>
      <c r="AK2119" s="13" t="s">
        <v>50</v>
      </c>
      <c r="AL2119" s="13" t="s">
        <v>50</v>
      </c>
      <c r="AM2119" s="13" t="s">
        <v>20460</v>
      </c>
      <c r="AN2119" s="13" t="s">
        <v>66</v>
      </c>
      <c r="AO2119" s="13" t="s">
        <v>20461</v>
      </c>
      <c r="AP2119" s="14" t="s">
        <v>20462</v>
      </c>
      <c r="AQ2119" s="13" t="s">
        <v>50</v>
      </c>
      <c r="AR2119" s="13" t="s">
        <v>50</v>
      </c>
    </row>
    <row r="2120" spans="1:44" ht="15" thickBot="1">
      <c r="A2120" s="4" t="s">
        <v>20463</v>
      </c>
      <c r="B2120" s="5">
        <v>160291</v>
      </c>
      <c r="C2120" s="7" t="s">
        <v>20464</v>
      </c>
      <c r="D2120" s="7" t="s">
        <v>45</v>
      </c>
      <c r="E2120" s="7" t="s">
        <v>46</v>
      </c>
      <c r="F2120" s="7" t="s">
        <v>47</v>
      </c>
      <c r="G2120" s="7" t="s">
        <v>48</v>
      </c>
      <c r="H2120" s="7" t="s">
        <v>49</v>
      </c>
      <c r="I2120" s="7" t="s">
        <v>50</v>
      </c>
      <c r="J2120" s="6">
        <v>45517</v>
      </c>
      <c r="K2120" s="7" t="s">
        <v>51</v>
      </c>
      <c r="L2120" s="7" t="s">
        <v>162</v>
      </c>
      <c r="M2120" s="7" t="s">
        <v>20465</v>
      </c>
      <c r="N2120" s="7" t="s">
        <v>2731</v>
      </c>
      <c r="O2120" s="7" t="s">
        <v>20466</v>
      </c>
      <c r="P2120" s="7">
        <v>687</v>
      </c>
      <c r="Q2120" s="7" t="s">
        <v>1024</v>
      </c>
      <c r="R2120" s="34" t="s">
        <v>20467</v>
      </c>
      <c r="S2120" s="34" t="s">
        <v>20468</v>
      </c>
      <c r="T2120" s="7" t="s">
        <v>20469</v>
      </c>
      <c r="U2120" s="7" t="s">
        <v>20470</v>
      </c>
      <c r="V2120" s="7">
        <v>600000000</v>
      </c>
      <c r="W2120" s="7" t="s">
        <v>60</v>
      </c>
      <c r="X2120" s="7">
        <v>600000000</v>
      </c>
      <c r="Y2120" s="7" t="s">
        <v>61</v>
      </c>
      <c r="Z2120" s="7">
        <v>4</v>
      </c>
      <c r="AA2120" s="7" t="s">
        <v>50</v>
      </c>
      <c r="AB2120" s="7" t="s">
        <v>50</v>
      </c>
      <c r="AC2120" s="7" t="s">
        <v>50</v>
      </c>
      <c r="AD2120" s="7" t="s">
        <v>50</v>
      </c>
      <c r="AE2120" s="7" t="s">
        <v>50</v>
      </c>
      <c r="AF2120" s="7" t="s">
        <v>50</v>
      </c>
      <c r="AG2120" s="7" t="s">
        <v>50</v>
      </c>
      <c r="AH2120" s="7">
        <v>2045000000</v>
      </c>
      <c r="AI2120" s="7" t="s">
        <v>60</v>
      </c>
      <c r="AJ2120" s="7">
        <v>2045000000</v>
      </c>
      <c r="AK2120" s="7" t="s">
        <v>2118</v>
      </c>
      <c r="AL2120" s="7" t="s">
        <v>50</v>
      </c>
      <c r="AM2120" s="7" t="s">
        <v>20471</v>
      </c>
      <c r="AN2120" s="7" t="s">
        <v>66</v>
      </c>
      <c r="AO2120" s="7" t="s">
        <v>20472</v>
      </c>
      <c r="AP2120" s="22" t="s">
        <v>20473</v>
      </c>
      <c r="AQ2120" s="22" t="s">
        <v>20474</v>
      </c>
      <c r="AR2120" s="7" t="s">
        <v>50</v>
      </c>
    </row>
    <row r="2121" spans="1:44" ht="15" thickBot="1">
      <c r="A2121" s="10" t="s">
        <v>8369</v>
      </c>
      <c r="B2121" s="11">
        <v>5720297</v>
      </c>
      <c r="C2121" s="13" t="s">
        <v>20475</v>
      </c>
      <c r="D2121" s="13" t="s">
        <v>45</v>
      </c>
      <c r="E2121" s="13" t="s">
        <v>46</v>
      </c>
      <c r="F2121" s="13" t="s">
        <v>47</v>
      </c>
      <c r="G2121" s="13" t="s">
        <v>48</v>
      </c>
      <c r="H2121" s="13" t="s">
        <v>49</v>
      </c>
      <c r="I2121" s="13" t="s">
        <v>50</v>
      </c>
      <c r="J2121" s="12">
        <v>45516</v>
      </c>
      <c r="K2121" s="13" t="s">
        <v>161</v>
      </c>
      <c r="L2121" s="13" t="s">
        <v>62</v>
      </c>
      <c r="M2121" s="13" t="s">
        <v>3854</v>
      </c>
      <c r="N2121" s="13" t="s">
        <v>2731</v>
      </c>
      <c r="O2121" s="13" t="s">
        <v>20476</v>
      </c>
      <c r="P2121" s="13">
        <v>705</v>
      </c>
      <c r="Q2121" s="13" t="s">
        <v>1024</v>
      </c>
      <c r="R2121" s="33" t="s">
        <v>20477</v>
      </c>
      <c r="S2121" s="33" t="s">
        <v>20478</v>
      </c>
      <c r="T2121" s="13" t="s">
        <v>50</v>
      </c>
      <c r="U2121" s="13" t="s">
        <v>50</v>
      </c>
      <c r="V2121" s="13">
        <v>800000000</v>
      </c>
      <c r="W2121" s="13" t="s">
        <v>60</v>
      </c>
      <c r="X2121" s="13">
        <v>800000000</v>
      </c>
      <c r="Y2121" s="13" t="s">
        <v>61</v>
      </c>
      <c r="Z2121" s="13">
        <v>2</v>
      </c>
      <c r="AA2121" s="13">
        <v>800000000</v>
      </c>
      <c r="AB2121" s="13" t="s">
        <v>60</v>
      </c>
      <c r="AC2121" s="13">
        <v>800000000</v>
      </c>
      <c r="AD2121" s="13" t="s">
        <v>62</v>
      </c>
      <c r="AE2121" s="13">
        <v>1300000000</v>
      </c>
      <c r="AF2121" s="13" t="s">
        <v>60</v>
      </c>
      <c r="AG2121" s="13">
        <v>1300000000</v>
      </c>
      <c r="AH2121" s="13">
        <v>1300000000</v>
      </c>
      <c r="AI2121" s="13" t="s">
        <v>60</v>
      </c>
      <c r="AJ2121" s="13">
        <v>1300000000</v>
      </c>
      <c r="AK2121" s="13" t="s">
        <v>20479</v>
      </c>
      <c r="AL2121" s="13" t="s">
        <v>50</v>
      </c>
      <c r="AM2121" s="13" t="s">
        <v>20480</v>
      </c>
      <c r="AN2121" s="13" t="s">
        <v>66</v>
      </c>
      <c r="AO2121" s="13" t="s">
        <v>20481</v>
      </c>
      <c r="AP2121" s="21" t="s">
        <v>20482</v>
      </c>
      <c r="AQ2121" s="13" t="s">
        <v>50</v>
      </c>
      <c r="AR2121" s="13" t="s">
        <v>50</v>
      </c>
    </row>
    <row r="2122" spans="1:44" ht="15" thickBot="1">
      <c r="A2122" s="4" t="s">
        <v>20483</v>
      </c>
      <c r="B2122" s="5">
        <v>2512926</v>
      </c>
      <c r="C2122" s="6">
        <v>45324</v>
      </c>
      <c r="D2122" s="7" t="s">
        <v>45</v>
      </c>
      <c r="E2122" s="7" t="s">
        <v>46</v>
      </c>
      <c r="F2122" s="7" t="s">
        <v>70</v>
      </c>
      <c r="G2122" s="26" t="s">
        <v>54946</v>
      </c>
      <c r="H2122" s="7" t="s">
        <v>50</v>
      </c>
      <c r="I2122" s="7" t="s">
        <v>50</v>
      </c>
      <c r="J2122" s="6">
        <v>45518</v>
      </c>
      <c r="K2122" s="7" t="s">
        <v>50</v>
      </c>
      <c r="L2122" s="7" t="s">
        <v>467</v>
      </c>
      <c r="M2122" s="7" t="s">
        <v>1034</v>
      </c>
      <c r="N2122" s="7" t="s">
        <v>50</v>
      </c>
      <c r="O2122" s="7" t="s">
        <v>20484</v>
      </c>
      <c r="P2122" s="7">
        <v>831</v>
      </c>
      <c r="Q2122" s="7" t="s">
        <v>50</v>
      </c>
      <c r="R2122" s="34" t="s">
        <v>20485</v>
      </c>
      <c r="S2122" s="34" t="s">
        <v>20486</v>
      </c>
      <c r="T2122" s="7" t="s">
        <v>20487</v>
      </c>
      <c r="U2122" s="7" t="s">
        <v>20488</v>
      </c>
      <c r="V2122" s="7">
        <v>9000000</v>
      </c>
      <c r="W2122" s="7" t="s">
        <v>60</v>
      </c>
      <c r="X2122" s="7">
        <v>9000000</v>
      </c>
      <c r="Y2122" s="7" t="s">
        <v>467</v>
      </c>
      <c r="Z2122" s="7">
        <v>3</v>
      </c>
      <c r="AA2122" s="7">
        <v>9000000</v>
      </c>
      <c r="AB2122" s="7" t="s">
        <v>60</v>
      </c>
      <c r="AC2122" s="7">
        <v>9000000</v>
      </c>
      <c r="AD2122" s="7" t="s">
        <v>467</v>
      </c>
      <c r="AE2122" s="7">
        <v>11000000</v>
      </c>
      <c r="AF2122" s="7" t="s">
        <v>60</v>
      </c>
      <c r="AG2122" s="7">
        <v>11000000</v>
      </c>
      <c r="AH2122" s="7">
        <v>11000000</v>
      </c>
      <c r="AI2122" s="7" t="s">
        <v>60</v>
      </c>
      <c r="AJ2122" s="7">
        <v>11000000</v>
      </c>
      <c r="AK2122" s="7" t="s">
        <v>50</v>
      </c>
      <c r="AL2122" s="7" t="s">
        <v>50</v>
      </c>
      <c r="AM2122" s="7" t="s">
        <v>20489</v>
      </c>
      <c r="AN2122" s="7" t="s">
        <v>66</v>
      </c>
      <c r="AO2122" s="7" t="s">
        <v>20490</v>
      </c>
      <c r="AP2122" s="22" t="s">
        <v>20491</v>
      </c>
      <c r="AQ2122" s="7" t="s">
        <v>50</v>
      </c>
      <c r="AR2122" s="7" t="s">
        <v>50</v>
      </c>
    </row>
    <row r="2123" spans="1:44" ht="15" thickBot="1">
      <c r="A2123" s="10" t="s">
        <v>20492</v>
      </c>
      <c r="B2123" s="11">
        <v>5201</v>
      </c>
      <c r="C2123" s="12">
        <v>40909</v>
      </c>
      <c r="D2123" s="13" t="s">
        <v>45</v>
      </c>
      <c r="E2123" s="13" t="s">
        <v>46</v>
      </c>
      <c r="F2123" s="13" t="s">
        <v>638</v>
      </c>
      <c r="G2123" s="13" t="s">
        <v>176</v>
      </c>
      <c r="H2123" s="13" t="s">
        <v>115</v>
      </c>
      <c r="I2123" s="13" t="s">
        <v>50</v>
      </c>
      <c r="J2123" s="12">
        <v>45517</v>
      </c>
      <c r="K2123" s="13" t="s">
        <v>282</v>
      </c>
      <c r="L2123" s="13" t="s">
        <v>290</v>
      </c>
      <c r="M2123" s="13" t="s">
        <v>13109</v>
      </c>
      <c r="N2123" s="13" t="s">
        <v>20493</v>
      </c>
      <c r="O2123" s="13" t="s">
        <v>20494</v>
      </c>
      <c r="P2123" s="13">
        <v>863</v>
      </c>
      <c r="Q2123" s="13" t="s">
        <v>683</v>
      </c>
      <c r="R2123" s="33" t="s">
        <v>20495</v>
      </c>
      <c r="S2123" s="33" t="s">
        <v>20496</v>
      </c>
      <c r="T2123" s="13" t="s">
        <v>50</v>
      </c>
      <c r="U2123" s="13" t="s">
        <v>20497</v>
      </c>
      <c r="V2123" s="13">
        <v>843000000</v>
      </c>
      <c r="W2123" s="13" t="s">
        <v>60</v>
      </c>
      <c r="X2123" s="13">
        <v>843000000</v>
      </c>
      <c r="Y2123" s="13" t="s">
        <v>171</v>
      </c>
      <c r="Z2123" s="13">
        <v>3</v>
      </c>
      <c r="AA2123" s="13">
        <v>843000000</v>
      </c>
      <c r="AB2123" s="13" t="s">
        <v>60</v>
      </c>
      <c r="AC2123" s="13">
        <v>843000000</v>
      </c>
      <c r="AD2123" s="13" t="s">
        <v>290</v>
      </c>
      <c r="AE2123" s="13">
        <v>843000000</v>
      </c>
      <c r="AF2123" s="13" t="s">
        <v>60</v>
      </c>
      <c r="AG2123" s="13">
        <v>843000000</v>
      </c>
      <c r="AH2123" s="13">
        <v>2743000000</v>
      </c>
      <c r="AI2123" s="13" t="s">
        <v>60</v>
      </c>
      <c r="AJ2123" s="13">
        <v>2743000000</v>
      </c>
      <c r="AK2123" s="13" t="s">
        <v>20498</v>
      </c>
      <c r="AL2123" s="13" t="s">
        <v>50</v>
      </c>
      <c r="AM2123" s="13" t="s">
        <v>20499</v>
      </c>
      <c r="AN2123" s="13" t="s">
        <v>66</v>
      </c>
      <c r="AO2123" s="13" t="s">
        <v>20500</v>
      </c>
      <c r="AP2123" s="21" t="s">
        <v>20501</v>
      </c>
      <c r="AQ2123" s="13" t="s">
        <v>50</v>
      </c>
      <c r="AR2123" s="13" t="s">
        <v>50</v>
      </c>
    </row>
    <row r="2124" spans="1:44" ht="15" thickBot="1">
      <c r="A2124" s="4" t="s">
        <v>20502</v>
      </c>
      <c r="B2124" s="5">
        <v>1267</v>
      </c>
      <c r="C2124" s="6">
        <v>41640</v>
      </c>
      <c r="D2124" s="7" t="s">
        <v>45</v>
      </c>
      <c r="E2124" s="7" t="s">
        <v>46</v>
      </c>
      <c r="F2124" s="7" t="s">
        <v>47</v>
      </c>
      <c r="G2124" s="26" t="s">
        <v>54946</v>
      </c>
      <c r="H2124" s="7" t="s">
        <v>2081</v>
      </c>
      <c r="I2124" s="7" t="s">
        <v>50</v>
      </c>
      <c r="J2124" s="6">
        <v>45516</v>
      </c>
      <c r="K2124" s="7" t="s">
        <v>191</v>
      </c>
      <c r="L2124" s="7" t="s">
        <v>162</v>
      </c>
      <c r="M2124" s="7" t="s">
        <v>613</v>
      </c>
      <c r="N2124" s="7" t="s">
        <v>20503</v>
      </c>
      <c r="O2124" s="7" t="s">
        <v>20504</v>
      </c>
      <c r="P2124" s="7">
        <v>871</v>
      </c>
      <c r="Q2124" s="7" t="s">
        <v>520</v>
      </c>
      <c r="R2124" s="34" t="s">
        <v>20505</v>
      </c>
      <c r="S2124" s="34" t="s">
        <v>20506</v>
      </c>
      <c r="T2124" s="7" t="s">
        <v>20507</v>
      </c>
      <c r="U2124" s="7" t="s">
        <v>20508</v>
      </c>
      <c r="V2124" s="7">
        <v>125000000</v>
      </c>
      <c r="W2124" s="7" t="s">
        <v>60</v>
      </c>
      <c r="X2124" s="7">
        <v>125000000</v>
      </c>
      <c r="Y2124" s="7" t="s">
        <v>61</v>
      </c>
      <c r="Z2124" s="7">
        <v>8</v>
      </c>
      <c r="AA2124" s="7">
        <v>50000000</v>
      </c>
      <c r="AB2124" s="7" t="s">
        <v>60</v>
      </c>
      <c r="AC2124" s="7">
        <v>50000000</v>
      </c>
      <c r="AD2124" s="7" t="s">
        <v>62</v>
      </c>
      <c r="AE2124" s="7">
        <v>211600000</v>
      </c>
      <c r="AF2124" s="7" t="s">
        <v>60</v>
      </c>
      <c r="AG2124" s="7">
        <v>211600000</v>
      </c>
      <c r="AH2124" s="7">
        <v>456600000</v>
      </c>
      <c r="AI2124" s="7" t="s">
        <v>60</v>
      </c>
      <c r="AJ2124" s="7">
        <v>456600000</v>
      </c>
      <c r="AK2124" s="7" t="s">
        <v>20509</v>
      </c>
      <c r="AL2124" s="7" t="s">
        <v>20510</v>
      </c>
      <c r="AM2124" s="7" t="s">
        <v>20511</v>
      </c>
      <c r="AN2124" s="7" t="s">
        <v>66</v>
      </c>
      <c r="AO2124" s="7" t="s">
        <v>20512</v>
      </c>
      <c r="AP2124" s="22" t="s">
        <v>20513</v>
      </c>
      <c r="AQ2124" s="7" t="s">
        <v>50</v>
      </c>
      <c r="AR2124" s="7" t="s">
        <v>50</v>
      </c>
    </row>
    <row r="2125" spans="1:44" ht="15" thickBot="1">
      <c r="A2125" s="10" t="s">
        <v>20514</v>
      </c>
      <c r="B2125" s="11">
        <v>39600</v>
      </c>
      <c r="C2125" s="12">
        <v>43647</v>
      </c>
      <c r="D2125" s="13" t="s">
        <v>45</v>
      </c>
      <c r="E2125" s="13" t="s">
        <v>46</v>
      </c>
      <c r="F2125" s="13" t="s">
        <v>70</v>
      </c>
      <c r="G2125" s="26" t="s">
        <v>54946</v>
      </c>
      <c r="H2125" s="13" t="s">
        <v>50</v>
      </c>
      <c r="I2125" s="13" t="s">
        <v>50</v>
      </c>
      <c r="J2125" s="12">
        <v>45517</v>
      </c>
      <c r="K2125" s="13" t="s">
        <v>116</v>
      </c>
      <c r="L2125" s="13" t="s">
        <v>241</v>
      </c>
      <c r="M2125" s="13" t="s">
        <v>20515</v>
      </c>
      <c r="N2125" s="13" t="s">
        <v>1593</v>
      </c>
      <c r="O2125" s="13" t="s">
        <v>20516</v>
      </c>
      <c r="P2125" s="13">
        <v>883</v>
      </c>
      <c r="Q2125" s="13" t="s">
        <v>245</v>
      </c>
      <c r="R2125" s="33" t="s">
        <v>20517</v>
      </c>
      <c r="S2125" s="33" t="s">
        <v>20518</v>
      </c>
      <c r="T2125" s="13" t="s">
        <v>50</v>
      </c>
      <c r="U2125" s="13" t="s">
        <v>50</v>
      </c>
      <c r="V2125" s="13">
        <v>87500000</v>
      </c>
      <c r="W2125" s="13" t="s">
        <v>250</v>
      </c>
      <c r="X2125" s="13">
        <v>1042290</v>
      </c>
      <c r="Y2125" s="13" t="s">
        <v>154</v>
      </c>
      <c r="Z2125" s="13">
        <v>5</v>
      </c>
      <c r="AA2125" s="13">
        <v>87500000</v>
      </c>
      <c r="AB2125" s="13" t="s">
        <v>250</v>
      </c>
      <c r="AC2125" s="13">
        <v>1042290</v>
      </c>
      <c r="AD2125" s="13" t="s">
        <v>241</v>
      </c>
      <c r="AE2125" s="13">
        <v>759500000</v>
      </c>
      <c r="AF2125" s="13" t="s">
        <v>250</v>
      </c>
      <c r="AG2125" s="13">
        <v>9103578</v>
      </c>
      <c r="AH2125" s="13">
        <v>759500000</v>
      </c>
      <c r="AI2125" s="13" t="s">
        <v>250</v>
      </c>
      <c r="AJ2125" s="13">
        <v>9103578</v>
      </c>
      <c r="AK2125" s="13" t="s">
        <v>20519</v>
      </c>
      <c r="AL2125" s="13" t="s">
        <v>50</v>
      </c>
      <c r="AM2125" s="13" t="s">
        <v>20520</v>
      </c>
      <c r="AN2125" s="13" t="s">
        <v>66</v>
      </c>
      <c r="AO2125" s="13" t="s">
        <v>20521</v>
      </c>
      <c r="AP2125" s="21" t="s">
        <v>20522</v>
      </c>
      <c r="AQ2125" s="13" t="s">
        <v>50</v>
      </c>
      <c r="AR2125" s="13" t="s">
        <v>50</v>
      </c>
    </row>
    <row r="2126" spans="1:44" ht="15" thickBot="1">
      <c r="A2126" s="4" t="s">
        <v>20523</v>
      </c>
      <c r="B2126" s="5">
        <v>12964248</v>
      </c>
      <c r="C2126" s="6">
        <v>36008</v>
      </c>
      <c r="D2126" s="7" t="s">
        <v>45</v>
      </c>
      <c r="E2126" s="7" t="s">
        <v>46</v>
      </c>
      <c r="F2126" s="7" t="s">
        <v>47</v>
      </c>
      <c r="G2126" s="7" t="s">
        <v>48</v>
      </c>
      <c r="H2126" s="7" t="s">
        <v>49</v>
      </c>
      <c r="I2126" s="7" t="s">
        <v>50</v>
      </c>
      <c r="J2126" s="6">
        <v>45516</v>
      </c>
      <c r="K2126" s="7" t="s">
        <v>161</v>
      </c>
      <c r="L2126" s="7" t="s">
        <v>162</v>
      </c>
      <c r="M2126" s="7" t="s">
        <v>4967</v>
      </c>
      <c r="N2126" s="7" t="s">
        <v>20524</v>
      </c>
      <c r="O2126" s="7" t="s">
        <v>20525</v>
      </c>
      <c r="P2126" s="7">
        <v>907</v>
      </c>
      <c r="Q2126" s="7" t="s">
        <v>77</v>
      </c>
      <c r="R2126" s="34" t="s">
        <v>20526</v>
      </c>
      <c r="S2126" s="34" t="s">
        <v>20527</v>
      </c>
      <c r="T2126" s="7" t="s">
        <v>20528</v>
      </c>
      <c r="U2126" s="7">
        <f>1-855-515-7111</f>
        <v>-8480</v>
      </c>
      <c r="V2126" s="7">
        <v>400000000</v>
      </c>
      <c r="W2126" s="7" t="s">
        <v>60</v>
      </c>
      <c r="X2126" s="7">
        <v>400000000</v>
      </c>
      <c r="Y2126" s="7" t="s">
        <v>61</v>
      </c>
      <c r="Z2126" s="7">
        <v>1</v>
      </c>
      <c r="AA2126" s="7" t="s">
        <v>50</v>
      </c>
      <c r="AB2126" s="7" t="s">
        <v>50</v>
      </c>
      <c r="AC2126" s="7" t="s">
        <v>50</v>
      </c>
      <c r="AD2126" s="7" t="s">
        <v>50</v>
      </c>
      <c r="AE2126" s="7" t="s">
        <v>50</v>
      </c>
      <c r="AF2126" s="7" t="s">
        <v>50</v>
      </c>
      <c r="AG2126" s="7" t="s">
        <v>50</v>
      </c>
      <c r="AH2126" s="7">
        <v>400000000</v>
      </c>
      <c r="AI2126" s="7" t="s">
        <v>60</v>
      </c>
      <c r="AJ2126" s="7">
        <v>400000000</v>
      </c>
      <c r="AK2126" s="7" t="s">
        <v>50</v>
      </c>
      <c r="AL2126" s="7" t="s">
        <v>50</v>
      </c>
      <c r="AM2126" s="7" t="s">
        <v>20529</v>
      </c>
      <c r="AN2126" s="7" t="s">
        <v>66</v>
      </c>
      <c r="AO2126" s="7" t="s">
        <v>20530</v>
      </c>
      <c r="AP2126" s="8" t="s">
        <v>20531</v>
      </c>
      <c r="AQ2126" s="7" t="s">
        <v>50</v>
      </c>
      <c r="AR2126" s="7" t="s">
        <v>50</v>
      </c>
    </row>
    <row r="2127" spans="1:44" ht="15" thickBot="1">
      <c r="A2127" s="10" t="s">
        <v>20532</v>
      </c>
      <c r="B2127" s="11">
        <v>1643</v>
      </c>
      <c r="C2127" s="12">
        <v>44197</v>
      </c>
      <c r="D2127" s="13" t="s">
        <v>45</v>
      </c>
      <c r="E2127" s="13" t="s">
        <v>46</v>
      </c>
      <c r="F2127" s="13" t="s">
        <v>70</v>
      </c>
      <c r="G2127" s="26" t="s">
        <v>54946</v>
      </c>
      <c r="H2127" s="13" t="s">
        <v>1091</v>
      </c>
      <c r="I2127" s="13" t="s">
        <v>50</v>
      </c>
      <c r="J2127" s="12">
        <v>45516</v>
      </c>
      <c r="K2127" s="13" t="s">
        <v>116</v>
      </c>
      <c r="L2127" s="13" t="s">
        <v>178</v>
      </c>
      <c r="M2127" s="13" t="s">
        <v>20533</v>
      </c>
      <c r="N2127" s="13" t="s">
        <v>791</v>
      </c>
      <c r="O2127" s="13" t="s">
        <v>20534</v>
      </c>
      <c r="P2127" s="13">
        <v>912</v>
      </c>
      <c r="Q2127" s="13" t="s">
        <v>245</v>
      </c>
      <c r="R2127" s="33" t="s">
        <v>20535</v>
      </c>
      <c r="S2127" s="33" t="s">
        <v>20536</v>
      </c>
      <c r="T2127" s="13" t="s">
        <v>20537</v>
      </c>
      <c r="U2127" s="13" t="s">
        <v>50</v>
      </c>
      <c r="V2127" s="13">
        <v>4000000000</v>
      </c>
      <c r="W2127" s="13" t="s">
        <v>250</v>
      </c>
      <c r="X2127" s="13">
        <v>47642582</v>
      </c>
      <c r="Y2127" s="13" t="s">
        <v>50</v>
      </c>
      <c r="Z2127" s="13">
        <v>4</v>
      </c>
      <c r="AA2127" s="13">
        <v>4000000000</v>
      </c>
      <c r="AB2127" s="13" t="s">
        <v>250</v>
      </c>
      <c r="AC2127" s="13">
        <v>47642582</v>
      </c>
      <c r="AD2127" s="13" t="s">
        <v>178</v>
      </c>
      <c r="AE2127" s="13">
        <v>11320000000</v>
      </c>
      <c r="AF2127" s="13" t="s">
        <v>250</v>
      </c>
      <c r="AG2127" s="13">
        <v>139751017</v>
      </c>
      <c r="AH2127" s="13">
        <v>11320000000</v>
      </c>
      <c r="AI2127" s="13" t="s">
        <v>250</v>
      </c>
      <c r="AJ2127" s="13">
        <v>139751017</v>
      </c>
      <c r="AK2127" s="13" t="s">
        <v>20538</v>
      </c>
      <c r="AL2127" s="13" t="s">
        <v>50</v>
      </c>
      <c r="AM2127" s="13" t="s">
        <v>20539</v>
      </c>
      <c r="AN2127" s="13" t="s">
        <v>66</v>
      </c>
      <c r="AO2127" s="13" t="s">
        <v>20540</v>
      </c>
      <c r="AP2127" s="14" t="s">
        <v>20541</v>
      </c>
      <c r="AQ2127" s="13" t="s">
        <v>50</v>
      </c>
      <c r="AR2127" s="13" t="s">
        <v>50</v>
      </c>
    </row>
    <row r="2128" spans="1:44" ht="15" thickBot="1">
      <c r="A2128" s="4" t="s">
        <v>20542</v>
      </c>
      <c r="B2128" s="5">
        <v>7447</v>
      </c>
      <c r="C2128" s="6">
        <v>42461</v>
      </c>
      <c r="D2128" s="7" t="s">
        <v>45</v>
      </c>
      <c r="E2128" s="7" t="s">
        <v>46</v>
      </c>
      <c r="F2128" s="7" t="s">
        <v>70</v>
      </c>
      <c r="G2128" s="7" t="s">
        <v>87</v>
      </c>
      <c r="H2128" s="7" t="s">
        <v>20389</v>
      </c>
      <c r="I2128" s="7" t="s">
        <v>50</v>
      </c>
      <c r="J2128" s="6">
        <v>45517</v>
      </c>
      <c r="K2128" s="7" t="s">
        <v>89</v>
      </c>
      <c r="L2128" s="7" t="s">
        <v>147</v>
      </c>
      <c r="M2128" s="7" t="s">
        <v>20543</v>
      </c>
      <c r="N2128" s="7" t="s">
        <v>20544</v>
      </c>
      <c r="O2128" s="7" t="s">
        <v>20545</v>
      </c>
      <c r="P2128" s="7">
        <v>926</v>
      </c>
      <c r="Q2128" s="7" t="s">
        <v>481</v>
      </c>
      <c r="R2128" s="34" t="s">
        <v>20546</v>
      </c>
      <c r="S2128" s="34" t="s">
        <v>20547</v>
      </c>
      <c r="T2128" s="7" t="s">
        <v>20548</v>
      </c>
      <c r="U2128" s="7" t="s">
        <v>20549</v>
      </c>
      <c r="V2128" s="7" t="s">
        <v>50</v>
      </c>
      <c r="W2128" s="7" t="s">
        <v>50</v>
      </c>
      <c r="X2128" s="7" t="s">
        <v>50</v>
      </c>
      <c r="Y2128" s="7" t="s">
        <v>154</v>
      </c>
      <c r="Z2128" s="7">
        <v>8</v>
      </c>
      <c r="AA2128" s="7" t="s">
        <v>50</v>
      </c>
      <c r="AB2128" s="7" t="s">
        <v>50</v>
      </c>
      <c r="AC2128" s="7" t="s">
        <v>50</v>
      </c>
      <c r="AD2128" s="7" t="s">
        <v>147</v>
      </c>
      <c r="AE2128" s="7">
        <v>36800000</v>
      </c>
      <c r="AF2128" s="7" t="s">
        <v>60</v>
      </c>
      <c r="AG2128" s="7">
        <v>36800000</v>
      </c>
      <c r="AH2128" s="7">
        <v>36800000</v>
      </c>
      <c r="AI2128" s="7" t="s">
        <v>60</v>
      </c>
      <c r="AJ2128" s="7">
        <v>36800000</v>
      </c>
      <c r="AK2128" s="7" t="s">
        <v>20550</v>
      </c>
      <c r="AL2128" s="7" t="s">
        <v>50</v>
      </c>
      <c r="AM2128" s="7" t="s">
        <v>20551</v>
      </c>
      <c r="AN2128" s="7" t="s">
        <v>66</v>
      </c>
      <c r="AO2128" s="7" t="s">
        <v>20552</v>
      </c>
      <c r="AP2128" s="8" t="s">
        <v>20553</v>
      </c>
      <c r="AQ2128" s="7" t="s">
        <v>50</v>
      </c>
      <c r="AR2128" s="7" t="s">
        <v>50</v>
      </c>
    </row>
    <row r="2129" spans="1:44" ht="15" thickBot="1">
      <c r="A2129" s="10" t="s">
        <v>20554</v>
      </c>
      <c r="B2129" s="13" t="s">
        <v>50</v>
      </c>
      <c r="C2129" s="12">
        <v>41864</v>
      </c>
      <c r="D2129" s="13" t="s">
        <v>45</v>
      </c>
      <c r="E2129" s="13" t="s">
        <v>46</v>
      </c>
      <c r="F2129" s="13" t="s">
        <v>70</v>
      </c>
      <c r="G2129" s="13" t="s">
        <v>145</v>
      </c>
      <c r="H2129" s="13" t="s">
        <v>11560</v>
      </c>
      <c r="I2129" s="13" t="s">
        <v>50</v>
      </c>
      <c r="J2129" s="12">
        <v>45517</v>
      </c>
      <c r="K2129" s="13" t="s">
        <v>191</v>
      </c>
      <c r="L2129" s="13" t="s">
        <v>178</v>
      </c>
      <c r="M2129" s="13" t="s">
        <v>20555</v>
      </c>
      <c r="N2129" s="13" t="s">
        <v>133</v>
      </c>
      <c r="O2129" s="13" t="s">
        <v>20556</v>
      </c>
      <c r="P2129" s="13">
        <v>961</v>
      </c>
      <c r="Q2129" s="13" t="s">
        <v>135</v>
      </c>
      <c r="R2129" s="33" t="s">
        <v>20557</v>
      </c>
      <c r="S2129" s="33" t="s">
        <v>20558</v>
      </c>
      <c r="T2129" s="13" t="s">
        <v>20559</v>
      </c>
      <c r="U2129" s="13" t="s">
        <v>50</v>
      </c>
      <c r="V2129" s="13">
        <v>12700000</v>
      </c>
      <c r="W2129" s="13" t="s">
        <v>60</v>
      </c>
      <c r="X2129" s="13">
        <v>12700000</v>
      </c>
      <c r="Y2129" s="13" t="s">
        <v>50</v>
      </c>
      <c r="Z2129" s="13">
        <v>4</v>
      </c>
      <c r="AA2129" s="13">
        <v>12700000</v>
      </c>
      <c r="AB2129" s="13" t="s">
        <v>60</v>
      </c>
      <c r="AC2129" s="13">
        <v>12700000</v>
      </c>
      <c r="AD2129" s="13" t="s">
        <v>178</v>
      </c>
      <c r="AE2129" s="13">
        <v>91700000</v>
      </c>
      <c r="AF2129" s="13" t="s">
        <v>60</v>
      </c>
      <c r="AG2129" s="13">
        <v>91700000</v>
      </c>
      <c r="AH2129" s="13">
        <v>94719375</v>
      </c>
      <c r="AI2129" s="13" t="s">
        <v>60</v>
      </c>
      <c r="AJ2129" s="13">
        <v>94719375</v>
      </c>
      <c r="AK2129" s="13" t="s">
        <v>20560</v>
      </c>
      <c r="AL2129" s="13" t="s">
        <v>50</v>
      </c>
      <c r="AM2129" s="13" t="s">
        <v>20561</v>
      </c>
      <c r="AN2129" s="13" t="s">
        <v>66</v>
      </c>
      <c r="AO2129" s="13" t="s">
        <v>20562</v>
      </c>
      <c r="AP2129" s="21" t="s">
        <v>20563</v>
      </c>
      <c r="AQ2129" s="21" t="s">
        <v>20564</v>
      </c>
      <c r="AR2129" s="13" t="s">
        <v>50</v>
      </c>
    </row>
    <row r="2130" spans="1:44" ht="15" thickBot="1">
      <c r="A2130" s="4" t="s">
        <v>20565</v>
      </c>
      <c r="B2130" s="5">
        <v>215276</v>
      </c>
      <c r="C2130" s="6">
        <v>43586</v>
      </c>
      <c r="D2130" s="7" t="s">
        <v>45</v>
      </c>
      <c r="E2130" s="7" t="s">
        <v>46</v>
      </c>
      <c r="F2130" s="7" t="s">
        <v>70</v>
      </c>
      <c r="G2130" s="26" t="s">
        <v>54946</v>
      </c>
      <c r="H2130" s="7" t="s">
        <v>6795</v>
      </c>
      <c r="I2130" s="7" t="s">
        <v>50</v>
      </c>
      <c r="J2130" s="6">
        <v>45518</v>
      </c>
      <c r="K2130" s="7" t="s">
        <v>116</v>
      </c>
      <c r="L2130" s="7" t="s">
        <v>147</v>
      </c>
      <c r="M2130" s="7" t="s">
        <v>2400</v>
      </c>
      <c r="N2130" s="7" t="s">
        <v>75</v>
      </c>
      <c r="O2130" s="7" t="s">
        <v>20566</v>
      </c>
      <c r="P2130" s="7">
        <v>969</v>
      </c>
      <c r="Q2130" s="7" t="s">
        <v>77</v>
      </c>
      <c r="R2130" s="34" t="s">
        <v>20567</v>
      </c>
      <c r="S2130" s="34" t="s">
        <v>20568</v>
      </c>
      <c r="T2130" s="7" t="s">
        <v>20569</v>
      </c>
      <c r="U2130" s="7" t="s">
        <v>50</v>
      </c>
      <c r="V2130" s="7">
        <v>19000000</v>
      </c>
      <c r="W2130" s="7" t="s">
        <v>60</v>
      </c>
      <c r="X2130" s="7">
        <v>19000000</v>
      </c>
      <c r="Y2130" s="7" t="s">
        <v>154</v>
      </c>
      <c r="Z2130" s="7">
        <v>3</v>
      </c>
      <c r="AA2130" s="7">
        <v>19000000</v>
      </c>
      <c r="AB2130" s="7" t="s">
        <v>60</v>
      </c>
      <c r="AC2130" s="7">
        <v>19000000</v>
      </c>
      <c r="AD2130" s="7" t="s">
        <v>147</v>
      </c>
      <c r="AE2130" s="7">
        <v>33500000</v>
      </c>
      <c r="AF2130" s="7" t="s">
        <v>60</v>
      </c>
      <c r="AG2130" s="7">
        <v>33500000</v>
      </c>
      <c r="AH2130" s="7">
        <v>33500000</v>
      </c>
      <c r="AI2130" s="7" t="s">
        <v>60</v>
      </c>
      <c r="AJ2130" s="7">
        <v>33500000</v>
      </c>
      <c r="AK2130" s="7" t="s">
        <v>20570</v>
      </c>
      <c r="AL2130" s="7" t="s">
        <v>50</v>
      </c>
      <c r="AM2130" s="7" t="s">
        <v>20571</v>
      </c>
      <c r="AN2130" s="7" t="s">
        <v>66</v>
      </c>
      <c r="AO2130" s="7" t="s">
        <v>20572</v>
      </c>
      <c r="AP2130" s="8" t="s">
        <v>20573</v>
      </c>
      <c r="AQ2130" s="7" t="s">
        <v>50</v>
      </c>
      <c r="AR2130" s="7" t="s">
        <v>50</v>
      </c>
    </row>
    <row r="2131" spans="1:44" ht="15" thickBot="1">
      <c r="A2131" s="10" t="s">
        <v>20574</v>
      </c>
      <c r="B2131" s="13">
        <v>616</v>
      </c>
      <c r="C2131" s="12">
        <v>40544</v>
      </c>
      <c r="D2131" s="13" t="s">
        <v>45</v>
      </c>
      <c r="E2131" s="13" t="s">
        <v>46</v>
      </c>
      <c r="F2131" s="13" t="s">
        <v>47</v>
      </c>
      <c r="G2131" s="27" t="s">
        <v>54945</v>
      </c>
      <c r="H2131" s="13" t="s">
        <v>20575</v>
      </c>
      <c r="I2131" s="13" t="s">
        <v>50</v>
      </c>
      <c r="J2131" s="12">
        <v>45516</v>
      </c>
      <c r="K2131" s="13" t="s">
        <v>116</v>
      </c>
      <c r="L2131" s="13" t="s">
        <v>162</v>
      </c>
      <c r="M2131" s="13" t="s">
        <v>10227</v>
      </c>
      <c r="N2131" s="13" t="s">
        <v>518</v>
      </c>
      <c r="O2131" s="13" t="s">
        <v>20576</v>
      </c>
      <c r="P2131" s="13">
        <v>972</v>
      </c>
      <c r="Q2131" s="13" t="s">
        <v>520</v>
      </c>
      <c r="R2131" s="33" t="s">
        <v>20577</v>
      </c>
      <c r="S2131" s="33" t="s">
        <v>20578</v>
      </c>
      <c r="T2131" s="13" t="s">
        <v>20579</v>
      </c>
      <c r="U2131" s="13" t="s">
        <v>20580</v>
      </c>
      <c r="V2131" s="13">
        <v>20000000</v>
      </c>
      <c r="W2131" s="13" t="s">
        <v>60</v>
      </c>
      <c r="X2131" s="13">
        <v>20000000</v>
      </c>
      <c r="Y2131" s="13" t="s">
        <v>61</v>
      </c>
      <c r="Z2131" s="13">
        <v>17</v>
      </c>
      <c r="AA2131" s="13">
        <v>11500000</v>
      </c>
      <c r="AB2131" s="13" t="s">
        <v>60</v>
      </c>
      <c r="AC2131" s="13">
        <v>11500000</v>
      </c>
      <c r="AD2131" s="13" t="s">
        <v>62</v>
      </c>
      <c r="AE2131" s="13">
        <v>203961801</v>
      </c>
      <c r="AF2131" s="13" t="s">
        <v>60</v>
      </c>
      <c r="AG2131" s="13">
        <v>203961801</v>
      </c>
      <c r="AH2131" s="13">
        <v>253831801</v>
      </c>
      <c r="AI2131" s="13" t="s">
        <v>60</v>
      </c>
      <c r="AJ2131" s="13">
        <v>253831801</v>
      </c>
      <c r="AK2131" s="13" t="s">
        <v>20581</v>
      </c>
      <c r="AL2131" s="13" t="s">
        <v>50</v>
      </c>
      <c r="AM2131" s="13" t="s">
        <v>20582</v>
      </c>
      <c r="AN2131" s="13" t="s">
        <v>66</v>
      </c>
      <c r="AO2131" s="13" t="s">
        <v>50</v>
      </c>
      <c r="AP2131" s="21" t="s">
        <v>20583</v>
      </c>
      <c r="AQ2131" s="13" t="s">
        <v>50</v>
      </c>
      <c r="AR2131" s="13" t="s">
        <v>255</v>
      </c>
    </row>
    <row r="2132" spans="1:44" ht="15" thickBot="1">
      <c r="A2132" s="4" t="s">
        <v>20584</v>
      </c>
      <c r="B2132" s="5">
        <v>1509</v>
      </c>
      <c r="C2132" s="6">
        <v>38353</v>
      </c>
      <c r="D2132" s="7" t="s">
        <v>45</v>
      </c>
      <c r="E2132" s="7" t="s">
        <v>46</v>
      </c>
      <c r="F2132" s="7" t="s">
        <v>47</v>
      </c>
      <c r="G2132" s="7" t="s">
        <v>87</v>
      </c>
      <c r="H2132" s="7" t="s">
        <v>2498</v>
      </c>
      <c r="I2132" s="7" t="s">
        <v>50</v>
      </c>
      <c r="J2132" s="6">
        <v>45518</v>
      </c>
      <c r="K2132" s="7" t="s">
        <v>191</v>
      </c>
      <c r="L2132" s="7" t="s">
        <v>62</v>
      </c>
      <c r="M2132" s="7" t="s">
        <v>2693</v>
      </c>
      <c r="N2132" s="7" t="s">
        <v>730</v>
      </c>
      <c r="O2132" s="7" t="s">
        <v>20585</v>
      </c>
      <c r="P2132" s="7">
        <v>996</v>
      </c>
      <c r="Q2132" s="7" t="s">
        <v>616</v>
      </c>
      <c r="R2132" s="34" t="s">
        <v>20586</v>
      </c>
      <c r="S2132" s="34" t="s">
        <v>20587</v>
      </c>
      <c r="T2132" s="7" t="s">
        <v>20588</v>
      </c>
      <c r="U2132" s="7" t="s">
        <v>20589</v>
      </c>
      <c r="V2132" s="7">
        <v>100000000</v>
      </c>
      <c r="W2132" s="7" t="s">
        <v>60</v>
      </c>
      <c r="X2132" s="7">
        <v>100000000</v>
      </c>
      <c r="Y2132" s="7" t="s">
        <v>61</v>
      </c>
      <c r="Z2132" s="7">
        <v>6</v>
      </c>
      <c r="AA2132" s="7">
        <v>100000000</v>
      </c>
      <c r="AB2132" s="7" t="s">
        <v>60</v>
      </c>
      <c r="AC2132" s="7">
        <v>100000000</v>
      </c>
      <c r="AD2132" s="7" t="s">
        <v>62</v>
      </c>
      <c r="AE2132" s="7">
        <v>183924394</v>
      </c>
      <c r="AF2132" s="7" t="s">
        <v>60</v>
      </c>
      <c r="AG2132" s="7">
        <v>183924394</v>
      </c>
      <c r="AH2132" s="7">
        <v>185946511</v>
      </c>
      <c r="AI2132" s="7" t="s">
        <v>60</v>
      </c>
      <c r="AJ2132" s="7">
        <v>185946511</v>
      </c>
      <c r="AK2132" s="7" t="s">
        <v>20590</v>
      </c>
      <c r="AL2132" s="7" t="s">
        <v>20591</v>
      </c>
      <c r="AM2132" s="7" t="s">
        <v>20592</v>
      </c>
      <c r="AN2132" s="7" t="s">
        <v>66</v>
      </c>
      <c r="AO2132" s="7" t="s">
        <v>20593</v>
      </c>
      <c r="AP2132" s="8" t="s">
        <v>20594</v>
      </c>
      <c r="AQ2132" s="7" t="s">
        <v>50</v>
      </c>
      <c r="AR2132" s="7" t="s">
        <v>50</v>
      </c>
    </row>
    <row r="2133" spans="1:44" ht="15" thickBot="1">
      <c r="A2133" s="10" t="s">
        <v>20595</v>
      </c>
      <c r="B2133" s="11">
        <v>828717</v>
      </c>
      <c r="C2133" s="12">
        <v>43831</v>
      </c>
      <c r="D2133" s="13" t="s">
        <v>45</v>
      </c>
      <c r="E2133" s="13" t="s">
        <v>46</v>
      </c>
      <c r="F2133" s="13" t="s">
        <v>70</v>
      </c>
      <c r="G2133" s="26" t="s">
        <v>54946</v>
      </c>
      <c r="H2133" s="13" t="s">
        <v>7317</v>
      </c>
      <c r="I2133" s="13" t="s">
        <v>50</v>
      </c>
      <c r="J2133" s="12">
        <v>45518</v>
      </c>
      <c r="K2133" s="13" t="s">
        <v>116</v>
      </c>
      <c r="L2133" s="13" t="s">
        <v>241</v>
      </c>
      <c r="M2133" s="13" t="s">
        <v>20596</v>
      </c>
      <c r="N2133" s="13" t="s">
        <v>757</v>
      </c>
      <c r="O2133" s="13" t="s">
        <v>20597</v>
      </c>
      <c r="P2133" s="11">
        <v>1112</v>
      </c>
      <c r="Q2133" s="13" t="s">
        <v>759</v>
      </c>
      <c r="R2133" s="30" t="s">
        <v>20598</v>
      </c>
      <c r="S2133" s="33" t="s">
        <v>20599</v>
      </c>
      <c r="T2133" s="13" t="s">
        <v>20600</v>
      </c>
      <c r="U2133" s="13" t="s">
        <v>50</v>
      </c>
      <c r="V2133" s="13">
        <v>10000000</v>
      </c>
      <c r="W2133" s="13" t="s">
        <v>60</v>
      </c>
      <c r="X2133" s="13">
        <v>10000000</v>
      </c>
      <c r="Y2133" s="13" t="s">
        <v>154</v>
      </c>
      <c r="Z2133" s="13">
        <v>3</v>
      </c>
      <c r="AA2133" s="13">
        <v>10000000</v>
      </c>
      <c r="AB2133" s="13" t="s">
        <v>60</v>
      </c>
      <c r="AC2133" s="13">
        <v>10000000</v>
      </c>
      <c r="AD2133" s="13" t="s">
        <v>241</v>
      </c>
      <c r="AE2133" s="13">
        <v>25000000</v>
      </c>
      <c r="AF2133" s="13" t="s">
        <v>60</v>
      </c>
      <c r="AG2133" s="13">
        <v>25000000</v>
      </c>
      <c r="AH2133" s="13">
        <v>25000000</v>
      </c>
      <c r="AI2133" s="13" t="s">
        <v>60</v>
      </c>
      <c r="AJ2133" s="13">
        <v>25000000</v>
      </c>
      <c r="AK2133" s="13" t="s">
        <v>20601</v>
      </c>
      <c r="AL2133" s="13" t="s">
        <v>50</v>
      </c>
      <c r="AM2133" s="13" t="s">
        <v>20602</v>
      </c>
      <c r="AN2133" s="13" t="s">
        <v>66</v>
      </c>
      <c r="AO2133" s="13" t="s">
        <v>20603</v>
      </c>
      <c r="AP2133" s="21" t="s">
        <v>20604</v>
      </c>
      <c r="AQ2133" s="13" t="s">
        <v>50</v>
      </c>
      <c r="AR2133" s="13" t="s">
        <v>50</v>
      </c>
    </row>
    <row r="2134" spans="1:44" ht="15" thickBot="1">
      <c r="A2134" s="4" t="s">
        <v>20605</v>
      </c>
      <c r="B2134" s="7" t="s">
        <v>50</v>
      </c>
      <c r="C2134" s="6">
        <v>43101</v>
      </c>
      <c r="D2134" s="7" t="s">
        <v>45</v>
      </c>
      <c r="E2134" s="7" t="s">
        <v>46</v>
      </c>
      <c r="F2134" s="7" t="s">
        <v>70</v>
      </c>
      <c r="G2134" s="26" t="s">
        <v>54946</v>
      </c>
      <c r="H2134" s="7" t="s">
        <v>2619</v>
      </c>
      <c r="I2134" s="7" t="s">
        <v>50</v>
      </c>
      <c r="J2134" s="6">
        <v>45516</v>
      </c>
      <c r="K2134" s="7" t="s">
        <v>116</v>
      </c>
      <c r="L2134" s="7" t="s">
        <v>147</v>
      </c>
      <c r="M2134" s="7" t="s">
        <v>5296</v>
      </c>
      <c r="N2134" s="7" t="s">
        <v>16498</v>
      </c>
      <c r="O2134" s="7" t="s">
        <v>20606</v>
      </c>
      <c r="P2134" s="5">
        <v>1119</v>
      </c>
      <c r="Q2134" s="7" t="s">
        <v>1080</v>
      </c>
      <c r="R2134" s="34" t="s">
        <v>20607</v>
      </c>
      <c r="S2134" s="34" t="s">
        <v>20608</v>
      </c>
      <c r="T2134" s="7" t="s">
        <v>50</v>
      </c>
      <c r="U2134" s="7" t="s">
        <v>20609</v>
      </c>
      <c r="V2134" s="7">
        <v>126000000</v>
      </c>
      <c r="W2134" s="7" t="s">
        <v>60</v>
      </c>
      <c r="X2134" s="7">
        <v>126000000</v>
      </c>
      <c r="Y2134" s="7" t="s">
        <v>154</v>
      </c>
      <c r="Z2134" s="7">
        <v>4</v>
      </c>
      <c r="AA2134" s="7">
        <v>126000000</v>
      </c>
      <c r="AB2134" s="7" t="s">
        <v>60</v>
      </c>
      <c r="AC2134" s="7">
        <v>126000000</v>
      </c>
      <c r="AD2134" s="7" t="s">
        <v>147</v>
      </c>
      <c r="AE2134" s="7">
        <v>208250743</v>
      </c>
      <c r="AF2134" s="7" t="s">
        <v>60</v>
      </c>
      <c r="AG2134" s="7">
        <v>208250743</v>
      </c>
      <c r="AH2134" s="7">
        <v>208250743</v>
      </c>
      <c r="AI2134" s="7" t="s">
        <v>60</v>
      </c>
      <c r="AJ2134" s="7">
        <v>208250743</v>
      </c>
      <c r="AK2134" s="7" t="s">
        <v>20610</v>
      </c>
      <c r="AL2134" s="7" t="s">
        <v>50</v>
      </c>
      <c r="AM2134" s="7" t="s">
        <v>20611</v>
      </c>
      <c r="AN2134" s="7" t="s">
        <v>66</v>
      </c>
      <c r="AO2134" s="7" t="s">
        <v>20612</v>
      </c>
      <c r="AP2134" s="22" t="s">
        <v>20613</v>
      </c>
      <c r="AQ2134" s="7" t="s">
        <v>50</v>
      </c>
      <c r="AR2134" s="7" t="s">
        <v>50</v>
      </c>
    </row>
    <row r="2135" spans="1:44" ht="15" thickBot="1">
      <c r="A2135" s="10" t="s">
        <v>20614</v>
      </c>
      <c r="B2135" s="13" t="s">
        <v>50</v>
      </c>
      <c r="C2135" s="12">
        <v>31700</v>
      </c>
      <c r="D2135" s="13" t="s">
        <v>45</v>
      </c>
      <c r="E2135" s="13" t="s">
        <v>46</v>
      </c>
      <c r="F2135" s="13" t="s">
        <v>47</v>
      </c>
      <c r="G2135" s="26" t="s">
        <v>54946</v>
      </c>
      <c r="H2135" s="13" t="s">
        <v>20615</v>
      </c>
      <c r="I2135" s="13" t="s">
        <v>50</v>
      </c>
      <c r="J2135" s="12">
        <v>45518</v>
      </c>
      <c r="K2135" s="13" t="s">
        <v>116</v>
      </c>
      <c r="L2135" s="13" t="s">
        <v>62</v>
      </c>
      <c r="M2135" s="13" t="s">
        <v>20616</v>
      </c>
      <c r="N2135" s="13" t="s">
        <v>3262</v>
      </c>
      <c r="O2135" s="13" t="s">
        <v>20617</v>
      </c>
      <c r="P2135" s="11">
        <v>1137</v>
      </c>
      <c r="Q2135" s="13" t="s">
        <v>50</v>
      </c>
      <c r="R2135" s="33" t="s">
        <v>20618</v>
      </c>
      <c r="S2135" s="33" t="s">
        <v>20619</v>
      </c>
      <c r="T2135" s="13" t="s">
        <v>50</v>
      </c>
      <c r="U2135" s="13" t="s">
        <v>20620</v>
      </c>
      <c r="V2135" s="13">
        <v>4000000</v>
      </c>
      <c r="W2135" s="13" t="s">
        <v>1085</v>
      </c>
      <c r="X2135" s="13">
        <v>2915611</v>
      </c>
      <c r="Y2135" s="13" t="s">
        <v>61</v>
      </c>
      <c r="Z2135" s="13">
        <v>16</v>
      </c>
      <c r="AA2135" s="13">
        <v>4000000</v>
      </c>
      <c r="AB2135" s="13" t="s">
        <v>1085</v>
      </c>
      <c r="AC2135" s="13">
        <v>2915611</v>
      </c>
      <c r="AD2135" s="13" t="s">
        <v>62</v>
      </c>
      <c r="AE2135" s="13">
        <v>44354540</v>
      </c>
      <c r="AF2135" s="13" t="s">
        <v>60</v>
      </c>
      <c r="AG2135" s="13">
        <v>44354540</v>
      </c>
      <c r="AH2135" s="13">
        <v>53995165</v>
      </c>
      <c r="AI2135" s="13" t="s">
        <v>60</v>
      </c>
      <c r="AJ2135" s="13">
        <v>53995165</v>
      </c>
      <c r="AK2135" s="13" t="s">
        <v>50</v>
      </c>
      <c r="AL2135" s="13" t="s">
        <v>50</v>
      </c>
      <c r="AM2135" s="13" t="s">
        <v>20621</v>
      </c>
      <c r="AN2135" s="13" t="s">
        <v>66</v>
      </c>
      <c r="AO2135" s="13" t="s">
        <v>20622</v>
      </c>
      <c r="AP2135" s="14" t="s">
        <v>20623</v>
      </c>
      <c r="AQ2135" s="13" t="s">
        <v>50</v>
      </c>
      <c r="AR2135" s="13" t="s">
        <v>50</v>
      </c>
    </row>
    <row r="2136" spans="1:44" ht="15" thickBot="1">
      <c r="A2136" s="4" t="s">
        <v>20624</v>
      </c>
      <c r="B2136" s="5">
        <v>1349839</v>
      </c>
      <c r="C2136" s="6">
        <v>42144</v>
      </c>
      <c r="D2136" s="7" t="s">
        <v>45</v>
      </c>
      <c r="E2136" s="7" t="s">
        <v>46</v>
      </c>
      <c r="F2136" s="7" t="s">
        <v>70</v>
      </c>
      <c r="G2136" s="7" t="s">
        <v>145</v>
      </c>
      <c r="H2136" s="7" t="s">
        <v>11183</v>
      </c>
      <c r="I2136" s="7" t="s">
        <v>50</v>
      </c>
      <c r="J2136" s="6">
        <v>45516</v>
      </c>
      <c r="K2136" s="7" t="s">
        <v>116</v>
      </c>
      <c r="L2136" s="7" t="s">
        <v>178</v>
      </c>
      <c r="M2136" s="7" t="s">
        <v>20625</v>
      </c>
      <c r="N2136" s="7" t="s">
        <v>432</v>
      </c>
      <c r="O2136" s="7" t="s">
        <v>20626</v>
      </c>
      <c r="P2136" s="5">
        <v>1166</v>
      </c>
      <c r="Q2136" s="7" t="s">
        <v>434</v>
      </c>
      <c r="R2136" s="34" t="s">
        <v>20627</v>
      </c>
      <c r="S2136" s="34" t="s">
        <v>20628</v>
      </c>
      <c r="T2136" s="7" t="s">
        <v>20629</v>
      </c>
      <c r="U2136" s="7" t="s">
        <v>50</v>
      </c>
      <c r="V2136" s="7">
        <v>19999987</v>
      </c>
      <c r="W2136" s="7" t="s">
        <v>60</v>
      </c>
      <c r="X2136" s="7">
        <v>19999987</v>
      </c>
      <c r="Y2136" s="7" t="s">
        <v>50</v>
      </c>
      <c r="Z2136" s="7">
        <v>8</v>
      </c>
      <c r="AA2136" s="7">
        <v>19999987</v>
      </c>
      <c r="AB2136" s="7" t="s">
        <v>60</v>
      </c>
      <c r="AC2136" s="7">
        <v>19999987</v>
      </c>
      <c r="AD2136" s="7" t="s">
        <v>178</v>
      </c>
      <c r="AE2136" s="7">
        <v>128269987</v>
      </c>
      <c r="AF2136" s="7" t="s">
        <v>60</v>
      </c>
      <c r="AG2136" s="7">
        <v>128269987</v>
      </c>
      <c r="AH2136" s="7">
        <v>128269987</v>
      </c>
      <c r="AI2136" s="7" t="s">
        <v>60</v>
      </c>
      <c r="AJ2136" s="7">
        <v>128269987</v>
      </c>
      <c r="AK2136" s="7" t="s">
        <v>20630</v>
      </c>
      <c r="AL2136" s="7" t="s">
        <v>50</v>
      </c>
      <c r="AM2136" s="7" t="s">
        <v>20631</v>
      </c>
      <c r="AN2136" s="7" t="s">
        <v>66</v>
      </c>
      <c r="AO2136" s="7" t="s">
        <v>20632</v>
      </c>
      <c r="AP2136" s="22" t="s">
        <v>20633</v>
      </c>
      <c r="AQ2136" s="7" t="s">
        <v>50</v>
      </c>
      <c r="AR2136" s="7" t="s">
        <v>50</v>
      </c>
    </row>
    <row r="2137" spans="1:44" ht="15" thickBot="1">
      <c r="A2137" s="10" t="s">
        <v>20634</v>
      </c>
      <c r="B2137" s="11">
        <v>27923</v>
      </c>
      <c r="C2137" s="12">
        <v>43101</v>
      </c>
      <c r="D2137" s="13" t="s">
        <v>45</v>
      </c>
      <c r="E2137" s="13" t="s">
        <v>46</v>
      </c>
      <c r="F2137" s="13" t="s">
        <v>70</v>
      </c>
      <c r="G2137" s="13" t="s">
        <v>145</v>
      </c>
      <c r="H2137" s="13" t="s">
        <v>50</v>
      </c>
      <c r="I2137" s="13" t="s">
        <v>50</v>
      </c>
      <c r="J2137" s="12">
        <v>45516</v>
      </c>
      <c r="K2137" s="13" t="s">
        <v>50</v>
      </c>
      <c r="L2137" s="13" t="s">
        <v>241</v>
      </c>
      <c r="M2137" s="13" t="s">
        <v>693</v>
      </c>
      <c r="N2137" s="13" t="s">
        <v>307</v>
      </c>
      <c r="O2137" s="13" t="s">
        <v>20635</v>
      </c>
      <c r="P2137" s="11">
        <v>1190</v>
      </c>
      <c r="Q2137" s="13" t="s">
        <v>245</v>
      </c>
      <c r="R2137" s="33" t="s">
        <v>20636</v>
      </c>
      <c r="S2137" s="33" t="s">
        <v>20637</v>
      </c>
      <c r="T2137" s="13" t="s">
        <v>20638</v>
      </c>
      <c r="U2137" s="13" t="s">
        <v>20639</v>
      </c>
      <c r="V2137" s="13">
        <v>500000000</v>
      </c>
      <c r="W2137" s="13" t="s">
        <v>250</v>
      </c>
      <c r="X2137" s="13">
        <v>5955323</v>
      </c>
      <c r="Y2137" s="13" t="s">
        <v>154</v>
      </c>
      <c r="Z2137" s="13">
        <v>2</v>
      </c>
      <c r="AA2137" s="13">
        <v>500000000</v>
      </c>
      <c r="AB2137" s="13" t="s">
        <v>250</v>
      </c>
      <c r="AC2137" s="13">
        <v>5955323</v>
      </c>
      <c r="AD2137" s="13" t="s">
        <v>241</v>
      </c>
      <c r="AE2137" s="13">
        <v>7955323</v>
      </c>
      <c r="AF2137" s="13" t="s">
        <v>60</v>
      </c>
      <c r="AG2137" s="13">
        <v>7955323</v>
      </c>
      <c r="AH2137" s="13">
        <v>7955323</v>
      </c>
      <c r="AI2137" s="13" t="s">
        <v>60</v>
      </c>
      <c r="AJ2137" s="13">
        <v>7955323</v>
      </c>
      <c r="AK2137" s="13" t="s">
        <v>20640</v>
      </c>
      <c r="AL2137" s="13" t="s">
        <v>50</v>
      </c>
      <c r="AM2137" s="13" t="s">
        <v>20641</v>
      </c>
      <c r="AN2137" s="13" t="s">
        <v>66</v>
      </c>
      <c r="AO2137" s="13" t="s">
        <v>20642</v>
      </c>
      <c r="AP2137" s="14" t="s">
        <v>20643</v>
      </c>
      <c r="AQ2137" s="13" t="s">
        <v>50</v>
      </c>
      <c r="AR2137" s="13" t="s">
        <v>50</v>
      </c>
    </row>
    <row r="2138" spans="1:44" ht="15" thickBot="1">
      <c r="A2138" s="4" t="s">
        <v>20644</v>
      </c>
      <c r="B2138" s="5">
        <v>273017</v>
      </c>
      <c r="C2138" s="7" t="s">
        <v>17333</v>
      </c>
      <c r="D2138" s="7" t="s">
        <v>45</v>
      </c>
      <c r="E2138" s="7" t="s">
        <v>46</v>
      </c>
      <c r="F2138" s="7" t="s">
        <v>47</v>
      </c>
      <c r="G2138" s="7" t="s">
        <v>48</v>
      </c>
      <c r="H2138" s="7" t="s">
        <v>2619</v>
      </c>
      <c r="I2138" s="7" t="s">
        <v>50</v>
      </c>
      <c r="J2138" s="6">
        <v>45516</v>
      </c>
      <c r="K2138" s="7" t="s">
        <v>161</v>
      </c>
      <c r="L2138" s="7" t="s">
        <v>62</v>
      </c>
      <c r="M2138" s="7" t="s">
        <v>20645</v>
      </c>
      <c r="N2138" s="7" t="s">
        <v>75</v>
      </c>
      <c r="O2138" s="7" t="s">
        <v>20646</v>
      </c>
      <c r="P2138" s="5">
        <v>1199</v>
      </c>
      <c r="Q2138" s="7" t="s">
        <v>77</v>
      </c>
      <c r="R2138" s="34" t="s">
        <v>20647</v>
      </c>
      <c r="S2138" s="34" t="s">
        <v>20648</v>
      </c>
      <c r="T2138" s="7" t="s">
        <v>50</v>
      </c>
      <c r="U2138" s="7" t="s">
        <v>20649</v>
      </c>
      <c r="V2138" s="7" t="s">
        <v>50</v>
      </c>
      <c r="W2138" s="7" t="s">
        <v>50</v>
      </c>
      <c r="X2138" s="7" t="s">
        <v>50</v>
      </c>
      <c r="Y2138" s="7" t="s">
        <v>61</v>
      </c>
      <c r="Z2138" s="7">
        <v>3</v>
      </c>
      <c r="AA2138" s="7" t="s">
        <v>50</v>
      </c>
      <c r="AB2138" s="7" t="s">
        <v>50</v>
      </c>
      <c r="AC2138" s="7" t="s">
        <v>50</v>
      </c>
      <c r="AD2138" s="7" t="s">
        <v>62</v>
      </c>
      <c r="AE2138" s="7" t="s">
        <v>50</v>
      </c>
      <c r="AF2138" s="7" t="s">
        <v>50</v>
      </c>
      <c r="AG2138" s="7" t="s">
        <v>50</v>
      </c>
      <c r="AH2138" s="7">
        <v>2500000000</v>
      </c>
      <c r="AI2138" s="7" t="s">
        <v>60</v>
      </c>
      <c r="AJ2138" s="7">
        <v>2500000000</v>
      </c>
      <c r="AK2138" s="7" t="s">
        <v>20650</v>
      </c>
      <c r="AL2138" s="7" t="s">
        <v>50</v>
      </c>
      <c r="AM2138" s="7" t="s">
        <v>20651</v>
      </c>
      <c r="AN2138" s="7" t="s">
        <v>66</v>
      </c>
      <c r="AO2138" s="7" t="s">
        <v>20652</v>
      </c>
      <c r="AP2138" s="7" t="s">
        <v>50</v>
      </c>
      <c r="AQ2138" s="22" t="s">
        <v>20653</v>
      </c>
      <c r="AR2138" s="7" t="s">
        <v>50</v>
      </c>
    </row>
    <row r="2139" spans="1:44" ht="15" thickBot="1">
      <c r="A2139" s="10" t="s">
        <v>20654</v>
      </c>
      <c r="B2139" s="11">
        <v>1193</v>
      </c>
      <c r="C2139" s="12">
        <v>44562</v>
      </c>
      <c r="D2139" s="13" t="s">
        <v>45</v>
      </c>
      <c r="E2139" s="13" t="s">
        <v>46</v>
      </c>
      <c r="F2139" s="13" t="s">
        <v>70</v>
      </c>
      <c r="G2139" s="27" t="s">
        <v>54945</v>
      </c>
      <c r="H2139" s="13" t="s">
        <v>50</v>
      </c>
      <c r="I2139" s="13" t="s">
        <v>50</v>
      </c>
      <c r="J2139" s="12">
        <v>45516</v>
      </c>
      <c r="K2139" s="13" t="s">
        <v>50</v>
      </c>
      <c r="L2139" s="13" t="s">
        <v>467</v>
      </c>
      <c r="M2139" s="13" t="s">
        <v>20655</v>
      </c>
      <c r="N2139" s="13" t="s">
        <v>20656</v>
      </c>
      <c r="O2139" s="13" t="s">
        <v>20657</v>
      </c>
      <c r="P2139" s="11">
        <v>1216</v>
      </c>
      <c r="Q2139" s="13" t="s">
        <v>245</v>
      </c>
      <c r="R2139" s="33" t="s">
        <v>20658</v>
      </c>
      <c r="S2139" s="33" t="s">
        <v>20659</v>
      </c>
      <c r="T2139" s="13" t="s">
        <v>20660</v>
      </c>
      <c r="U2139" s="13" t="s">
        <v>50</v>
      </c>
      <c r="V2139" s="13">
        <v>1200000</v>
      </c>
      <c r="W2139" s="13" t="s">
        <v>60</v>
      </c>
      <c r="X2139" s="13">
        <v>1200000</v>
      </c>
      <c r="Y2139" s="13" t="s">
        <v>467</v>
      </c>
      <c r="Z2139" s="13">
        <v>2</v>
      </c>
      <c r="AA2139" s="13">
        <v>1200000</v>
      </c>
      <c r="AB2139" s="13" t="s">
        <v>60</v>
      </c>
      <c r="AC2139" s="13">
        <v>1200000</v>
      </c>
      <c r="AD2139" s="13" t="s">
        <v>467</v>
      </c>
      <c r="AE2139" s="13">
        <v>1440000</v>
      </c>
      <c r="AF2139" s="13" t="s">
        <v>60</v>
      </c>
      <c r="AG2139" s="13">
        <v>1440000</v>
      </c>
      <c r="AH2139" s="13">
        <v>1440000</v>
      </c>
      <c r="AI2139" s="13" t="s">
        <v>60</v>
      </c>
      <c r="AJ2139" s="13">
        <v>1440000</v>
      </c>
      <c r="AK2139" s="13" t="s">
        <v>20661</v>
      </c>
      <c r="AL2139" s="13" t="s">
        <v>50</v>
      </c>
      <c r="AM2139" s="13" t="s">
        <v>20662</v>
      </c>
      <c r="AN2139" s="13" t="s">
        <v>993</v>
      </c>
      <c r="AO2139" s="13" t="s">
        <v>20663</v>
      </c>
      <c r="AP2139" s="21" t="s">
        <v>20664</v>
      </c>
      <c r="AQ2139" s="13" t="s">
        <v>50</v>
      </c>
      <c r="AR2139" s="13" t="s">
        <v>50</v>
      </c>
    </row>
    <row r="2140" spans="1:44" ht="15" thickBot="1">
      <c r="A2140" s="4" t="s">
        <v>20665</v>
      </c>
      <c r="B2140" s="5">
        <v>994355</v>
      </c>
      <c r="C2140" s="6">
        <v>41275</v>
      </c>
      <c r="D2140" s="7" t="s">
        <v>45</v>
      </c>
      <c r="E2140" s="7" t="s">
        <v>46</v>
      </c>
      <c r="F2140" s="7" t="s">
        <v>70</v>
      </c>
      <c r="G2140" s="7" t="s">
        <v>71</v>
      </c>
      <c r="H2140" s="7" t="s">
        <v>328</v>
      </c>
      <c r="I2140" s="7" t="s">
        <v>50</v>
      </c>
      <c r="J2140" s="6">
        <v>45517</v>
      </c>
      <c r="K2140" s="7" t="s">
        <v>72</v>
      </c>
      <c r="L2140" s="7" t="s">
        <v>178</v>
      </c>
      <c r="M2140" s="7" t="s">
        <v>20666</v>
      </c>
      <c r="N2140" s="7" t="s">
        <v>259</v>
      </c>
      <c r="O2140" s="7" t="s">
        <v>20667</v>
      </c>
      <c r="P2140" s="5">
        <v>1227</v>
      </c>
      <c r="Q2140" s="7" t="s">
        <v>245</v>
      </c>
      <c r="R2140" s="34" t="s">
        <v>20668</v>
      </c>
      <c r="S2140" s="34" t="s">
        <v>20669</v>
      </c>
      <c r="T2140" s="7" t="s">
        <v>20670</v>
      </c>
      <c r="U2140" s="7" t="s">
        <v>20671</v>
      </c>
      <c r="V2140" s="7">
        <v>6000000000</v>
      </c>
      <c r="W2140" s="7" t="s">
        <v>250</v>
      </c>
      <c r="X2140" s="7">
        <v>71471282</v>
      </c>
      <c r="Y2140" s="7" t="s">
        <v>50</v>
      </c>
      <c r="Z2140" s="7">
        <v>15</v>
      </c>
      <c r="AA2140" s="7">
        <v>6000000000</v>
      </c>
      <c r="AB2140" s="7" t="s">
        <v>250</v>
      </c>
      <c r="AC2140" s="7">
        <v>71471282</v>
      </c>
      <c r="AD2140" s="7" t="s">
        <v>178</v>
      </c>
      <c r="AE2140" s="7">
        <v>526158562</v>
      </c>
      <c r="AF2140" s="7" t="s">
        <v>60</v>
      </c>
      <c r="AG2140" s="7">
        <v>526158562</v>
      </c>
      <c r="AH2140" s="7">
        <v>578270345</v>
      </c>
      <c r="AI2140" s="7" t="s">
        <v>60</v>
      </c>
      <c r="AJ2140" s="7">
        <v>578270345</v>
      </c>
      <c r="AK2140" s="7" t="s">
        <v>20672</v>
      </c>
      <c r="AL2140" s="7" t="s">
        <v>50</v>
      </c>
      <c r="AM2140" s="7" t="s">
        <v>20673</v>
      </c>
      <c r="AN2140" s="7" t="s">
        <v>66</v>
      </c>
      <c r="AO2140" s="7" t="s">
        <v>20674</v>
      </c>
      <c r="AP2140" s="22" t="s">
        <v>20675</v>
      </c>
      <c r="AQ2140" s="22" t="s">
        <v>20676</v>
      </c>
      <c r="AR2140" s="7" t="s">
        <v>50</v>
      </c>
    </row>
    <row r="2141" spans="1:44" ht="15" thickBot="1">
      <c r="A2141" s="10" t="s">
        <v>20677</v>
      </c>
      <c r="B2141" s="11">
        <v>4481</v>
      </c>
      <c r="C2141" s="12">
        <v>43831</v>
      </c>
      <c r="D2141" s="13" t="s">
        <v>45</v>
      </c>
      <c r="E2141" s="13" t="s">
        <v>46</v>
      </c>
      <c r="F2141" s="13" t="s">
        <v>70</v>
      </c>
      <c r="G2141" s="13" t="s">
        <v>145</v>
      </c>
      <c r="H2141" s="13" t="s">
        <v>3472</v>
      </c>
      <c r="I2141" s="13" t="s">
        <v>50</v>
      </c>
      <c r="J2141" s="12">
        <v>45517</v>
      </c>
      <c r="K2141" s="13" t="s">
        <v>116</v>
      </c>
      <c r="L2141" s="13" t="s">
        <v>241</v>
      </c>
      <c r="M2141" s="13" t="s">
        <v>5955</v>
      </c>
      <c r="N2141" s="13" t="s">
        <v>4380</v>
      </c>
      <c r="O2141" s="13" t="s">
        <v>20678</v>
      </c>
      <c r="P2141" s="11">
        <v>1339</v>
      </c>
      <c r="Q2141" s="13" t="s">
        <v>93</v>
      </c>
      <c r="R2141" s="33" t="s">
        <v>20679</v>
      </c>
      <c r="S2141" s="33" t="s">
        <v>20680</v>
      </c>
      <c r="T2141" s="13" t="s">
        <v>20681</v>
      </c>
      <c r="U2141" s="13" t="s">
        <v>50</v>
      </c>
      <c r="V2141" s="13" t="s">
        <v>50</v>
      </c>
      <c r="W2141" s="13" t="s">
        <v>50</v>
      </c>
      <c r="X2141" s="13" t="s">
        <v>50</v>
      </c>
      <c r="Y2141" s="13" t="s">
        <v>154</v>
      </c>
      <c r="Z2141" s="13">
        <v>3</v>
      </c>
      <c r="AA2141" s="13" t="s">
        <v>50</v>
      </c>
      <c r="AB2141" s="13" t="s">
        <v>50</v>
      </c>
      <c r="AC2141" s="13" t="s">
        <v>50</v>
      </c>
      <c r="AD2141" s="13" t="s">
        <v>241</v>
      </c>
      <c r="AE2141" s="13">
        <v>26425102</v>
      </c>
      <c r="AF2141" s="13" t="s">
        <v>60</v>
      </c>
      <c r="AG2141" s="13">
        <v>26425102</v>
      </c>
      <c r="AH2141" s="13">
        <v>261425102</v>
      </c>
      <c r="AI2141" s="13" t="s">
        <v>60</v>
      </c>
      <c r="AJ2141" s="13">
        <v>261425102</v>
      </c>
      <c r="AK2141" s="13" t="s">
        <v>20682</v>
      </c>
      <c r="AL2141" s="13" t="s">
        <v>50</v>
      </c>
      <c r="AM2141" s="13" t="s">
        <v>20683</v>
      </c>
      <c r="AN2141" s="13" t="s">
        <v>66</v>
      </c>
      <c r="AO2141" s="13" t="s">
        <v>20684</v>
      </c>
      <c r="AP2141" s="21" t="s">
        <v>20685</v>
      </c>
      <c r="AQ2141" s="21" t="s">
        <v>20686</v>
      </c>
      <c r="AR2141" s="13" t="s">
        <v>50</v>
      </c>
    </row>
    <row r="2142" spans="1:44" ht="15" thickBot="1">
      <c r="A2142" s="4" t="s">
        <v>20687</v>
      </c>
      <c r="B2142" s="5">
        <v>31385</v>
      </c>
      <c r="C2142" s="6">
        <v>33604</v>
      </c>
      <c r="D2142" s="7" t="s">
        <v>45</v>
      </c>
      <c r="E2142" s="7" t="s">
        <v>46</v>
      </c>
      <c r="F2142" s="7" t="s">
        <v>47</v>
      </c>
      <c r="G2142" s="7" t="s">
        <v>71</v>
      </c>
      <c r="H2142" s="7" t="s">
        <v>115</v>
      </c>
      <c r="I2142" s="7" t="s">
        <v>50</v>
      </c>
      <c r="J2142" s="6">
        <v>45516</v>
      </c>
      <c r="K2142" s="7" t="s">
        <v>161</v>
      </c>
      <c r="L2142" s="7" t="s">
        <v>162</v>
      </c>
      <c r="M2142" s="7" t="s">
        <v>20688</v>
      </c>
      <c r="N2142" s="7" t="s">
        <v>628</v>
      </c>
      <c r="O2142" s="7" t="s">
        <v>20689</v>
      </c>
      <c r="P2142" s="5">
        <v>1348</v>
      </c>
      <c r="Q2142" s="7" t="s">
        <v>630</v>
      </c>
      <c r="R2142" s="34" t="s">
        <v>20690</v>
      </c>
      <c r="S2142" s="34" t="s">
        <v>20691</v>
      </c>
      <c r="T2142" s="7" t="s">
        <v>20692</v>
      </c>
      <c r="U2142" s="7" t="s">
        <v>20693</v>
      </c>
      <c r="V2142" s="7">
        <v>500000000</v>
      </c>
      <c r="W2142" s="7" t="s">
        <v>60</v>
      </c>
      <c r="X2142" s="7">
        <v>500000000</v>
      </c>
      <c r="Y2142" s="7" t="s">
        <v>171</v>
      </c>
      <c r="Z2142" s="7">
        <v>4</v>
      </c>
      <c r="AA2142" s="7" t="s">
        <v>50</v>
      </c>
      <c r="AB2142" s="7" t="s">
        <v>50</v>
      </c>
      <c r="AC2142" s="7" t="s">
        <v>50</v>
      </c>
      <c r="AD2142" s="7" t="s">
        <v>50</v>
      </c>
      <c r="AE2142" s="7" t="s">
        <v>50</v>
      </c>
      <c r="AF2142" s="7" t="s">
        <v>50</v>
      </c>
      <c r="AG2142" s="7" t="s">
        <v>50</v>
      </c>
      <c r="AH2142" s="7">
        <v>2000000000</v>
      </c>
      <c r="AI2142" s="7" t="s">
        <v>60</v>
      </c>
      <c r="AJ2142" s="7">
        <v>2000000000</v>
      </c>
      <c r="AK2142" s="7" t="s">
        <v>50</v>
      </c>
      <c r="AL2142" s="7" t="s">
        <v>50</v>
      </c>
      <c r="AM2142" s="7" t="s">
        <v>20694</v>
      </c>
      <c r="AN2142" s="7" t="s">
        <v>66</v>
      </c>
      <c r="AO2142" s="7" t="s">
        <v>20695</v>
      </c>
      <c r="AP2142" s="8" t="s">
        <v>20696</v>
      </c>
      <c r="AQ2142" s="7" t="s">
        <v>50</v>
      </c>
      <c r="AR2142" s="7" t="s">
        <v>50</v>
      </c>
    </row>
    <row r="2143" spans="1:44" ht="15" thickBot="1">
      <c r="A2143" s="10" t="s">
        <v>20697</v>
      </c>
      <c r="B2143" s="11">
        <v>88373</v>
      </c>
      <c r="C2143" s="12">
        <v>37987</v>
      </c>
      <c r="D2143" s="13" t="s">
        <v>45</v>
      </c>
      <c r="E2143" s="13" t="s">
        <v>46</v>
      </c>
      <c r="F2143" s="13" t="s">
        <v>47</v>
      </c>
      <c r="G2143" s="13" t="s">
        <v>176</v>
      </c>
      <c r="H2143" s="13" t="s">
        <v>49</v>
      </c>
      <c r="I2143" s="13" t="s">
        <v>50</v>
      </c>
      <c r="J2143" s="12">
        <v>45516</v>
      </c>
      <c r="K2143" s="13" t="s">
        <v>161</v>
      </c>
      <c r="L2143" s="13" t="s">
        <v>162</v>
      </c>
      <c r="M2143" s="13" t="s">
        <v>6786</v>
      </c>
      <c r="N2143" s="13" t="s">
        <v>432</v>
      </c>
      <c r="O2143" s="13" t="s">
        <v>20698</v>
      </c>
      <c r="P2143" s="11">
        <v>1420</v>
      </c>
      <c r="Q2143" s="13" t="s">
        <v>434</v>
      </c>
      <c r="R2143" s="33" t="s">
        <v>20699</v>
      </c>
      <c r="S2143" s="33" t="s">
        <v>20700</v>
      </c>
      <c r="T2143" s="13" t="s">
        <v>20701</v>
      </c>
      <c r="U2143" s="13" t="s">
        <v>20702</v>
      </c>
      <c r="V2143" s="13">
        <v>500000000</v>
      </c>
      <c r="W2143" s="13" t="s">
        <v>60</v>
      </c>
      <c r="X2143" s="13">
        <v>500000000</v>
      </c>
      <c r="Y2143" s="13" t="s">
        <v>61</v>
      </c>
      <c r="Z2143" s="13">
        <v>2</v>
      </c>
      <c r="AA2143" s="13" t="s">
        <v>50</v>
      </c>
      <c r="AB2143" s="13" t="s">
        <v>50</v>
      </c>
      <c r="AC2143" s="13" t="s">
        <v>50</v>
      </c>
      <c r="AD2143" s="13" t="s">
        <v>50</v>
      </c>
      <c r="AE2143" s="13" t="s">
        <v>50</v>
      </c>
      <c r="AF2143" s="13" t="s">
        <v>50</v>
      </c>
      <c r="AG2143" s="13" t="s">
        <v>50</v>
      </c>
      <c r="AH2143" s="13">
        <v>900000000</v>
      </c>
      <c r="AI2143" s="13" t="s">
        <v>60</v>
      </c>
      <c r="AJ2143" s="13">
        <v>900000000</v>
      </c>
      <c r="AK2143" s="13" t="s">
        <v>50</v>
      </c>
      <c r="AL2143" s="13" t="s">
        <v>50</v>
      </c>
      <c r="AM2143" s="13" t="s">
        <v>20703</v>
      </c>
      <c r="AN2143" s="13" t="s">
        <v>66</v>
      </c>
      <c r="AO2143" s="13" t="s">
        <v>20704</v>
      </c>
      <c r="AP2143" s="21" t="s">
        <v>20705</v>
      </c>
      <c r="AQ2143" s="13" t="s">
        <v>50</v>
      </c>
      <c r="AR2143" s="13" t="s">
        <v>50</v>
      </c>
    </row>
    <row r="2144" spans="1:44" ht="15" thickBot="1">
      <c r="A2144" s="4" t="s">
        <v>20706</v>
      </c>
      <c r="B2144" s="5">
        <v>11630</v>
      </c>
      <c r="C2144" s="6">
        <v>42736</v>
      </c>
      <c r="D2144" s="7" t="s">
        <v>45</v>
      </c>
      <c r="E2144" s="7" t="s">
        <v>46</v>
      </c>
      <c r="F2144" s="7" t="s">
        <v>70</v>
      </c>
      <c r="G2144" s="7" t="s">
        <v>87</v>
      </c>
      <c r="H2144" s="7" t="s">
        <v>20707</v>
      </c>
      <c r="I2144" s="7" t="s">
        <v>50</v>
      </c>
      <c r="J2144" s="6">
        <v>45517</v>
      </c>
      <c r="K2144" s="7" t="s">
        <v>116</v>
      </c>
      <c r="L2144" s="7" t="s">
        <v>178</v>
      </c>
      <c r="M2144" s="7" t="s">
        <v>20708</v>
      </c>
      <c r="N2144" s="7" t="s">
        <v>432</v>
      </c>
      <c r="O2144" s="7" t="s">
        <v>20709</v>
      </c>
      <c r="P2144" s="5">
        <v>1521</v>
      </c>
      <c r="Q2144" s="7" t="s">
        <v>434</v>
      </c>
      <c r="R2144" s="34" t="s">
        <v>20710</v>
      </c>
      <c r="S2144" s="34" t="s">
        <v>20711</v>
      </c>
      <c r="T2144" s="7" t="s">
        <v>20712</v>
      </c>
      <c r="U2144" s="7" t="s">
        <v>50</v>
      </c>
      <c r="V2144" s="7">
        <v>10000000</v>
      </c>
      <c r="W2144" s="7" t="s">
        <v>60</v>
      </c>
      <c r="X2144" s="7">
        <v>10000000</v>
      </c>
      <c r="Y2144" s="7" t="s">
        <v>50</v>
      </c>
      <c r="Z2144" s="7">
        <v>3</v>
      </c>
      <c r="AA2144" s="7">
        <v>10000000</v>
      </c>
      <c r="AB2144" s="7" t="s">
        <v>60</v>
      </c>
      <c r="AC2144" s="7">
        <v>10000000</v>
      </c>
      <c r="AD2144" s="7" t="s">
        <v>178</v>
      </c>
      <c r="AE2144" s="7">
        <v>28000000</v>
      </c>
      <c r="AF2144" s="7" t="s">
        <v>60</v>
      </c>
      <c r="AG2144" s="7">
        <v>28000000</v>
      </c>
      <c r="AH2144" s="7">
        <v>28000000</v>
      </c>
      <c r="AI2144" s="7" t="s">
        <v>60</v>
      </c>
      <c r="AJ2144" s="7">
        <v>28000000</v>
      </c>
      <c r="AK2144" s="7" t="s">
        <v>20713</v>
      </c>
      <c r="AL2144" s="7" t="s">
        <v>50</v>
      </c>
      <c r="AM2144" s="7" t="s">
        <v>20714</v>
      </c>
      <c r="AN2144" s="7" t="s">
        <v>1700</v>
      </c>
      <c r="AO2144" s="7" t="s">
        <v>20715</v>
      </c>
      <c r="AP2144" s="22" t="s">
        <v>20716</v>
      </c>
      <c r="AQ2144" s="7" t="s">
        <v>50</v>
      </c>
      <c r="AR2144" s="7" t="s">
        <v>50</v>
      </c>
    </row>
    <row r="2145" spans="1:44" ht="15" thickBot="1">
      <c r="A2145" s="10" t="s">
        <v>20717</v>
      </c>
      <c r="B2145" s="11">
        <v>4549</v>
      </c>
      <c r="C2145" s="12">
        <v>40179</v>
      </c>
      <c r="D2145" s="13" t="s">
        <v>45</v>
      </c>
      <c r="E2145" s="13" t="s">
        <v>46</v>
      </c>
      <c r="F2145" s="13" t="s">
        <v>47</v>
      </c>
      <c r="G2145" s="13" t="s">
        <v>87</v>
      </c>
      <c r="H2145" s="13" t="s">
        <v>20718</v>
      </c>
      <c r="I2145" s="13" t="s">
        <v>50</v>
      </c>
      <c r="J2145" s="12">
        <v>45516</v>
      </c>
      <c r="K2145" s="13" t="s">
        <v>191</v>
      </c>
      <c r="L2145" s="13" t="s">
        <v>162</v>
      </c>
      <c r="M2145" s="13" t="s">
        <v>2466</v>
      </c>
      <c r="N2145" s="13" t="s">
        <v>2389</v>
      </c>
      <c r="O2145" s="13" t="s">
        <v>20719</v>
      </c>
      <c r="P2145" s="11">
        <v>1528</v>
      </c>
      <c r="Q2145" s="13" t="s">
        <v>616</v>
      </c>
      <c r="R2145" s="33" t="s">
        <v>20720</v>
      </c>
      <c r="S2145" s="33" t="s">
        <v>20721</v>
      </c>
      <c r="T2145" s="13" t="s">
        <v>50</v>
      </c>
      <c r="U2145" s="13" t="s">
        <v>50</v>
      </c>
      <c r="V2145" s="13" t="s">
        <v>50</v>
      </c>
      <c r="W2145" s="13" t="s">
        <v>50</v>
      </c>
      <c r="X2145" s="13" t="s">
        <v>50</v>
      </c>
      <c r="Y2145" s="13" t="s">
        <v>61</v>
      </c>
      <c r="Z2145" s="13">
        <v>11</v>
      </c>
      <c r="AA2145" s="13">
        <v>6000000</v>
      </c>
      <c r="AB2145" s="13" t="s">
        <v>60</v>
      </c>
      <c r="AC2145" s="13">
        <v>6000000</v>
      </c>
      <c r="AD2145" s="13" t="s">
        <v>62</v>
      </c>
      <c r="AE2145" s="13">
        <v>314250000</v>
      </c>
      <c r="AF2145" s="13" t="s">
        <v>60</v>
      </c>
      <c r="AG2145" s="13">
        <v>314250000</v>
      </c>
      <c r="AH2145" s="13">
        <v>314250000</v>
      </c>
      <c r="AI2145" s="13" t="s">
        <v>60</v>
      </c>
      <c r="AJ2145" s="13">
        <v>314250000</v>
      </c>
      <c r="AK2145" s="13" t="s">
        <v>20722</v>
      </c>
      <c r="AL2145" s="13" t="s">
        <v>20723</v>
      </c>
      <c r="AM2145" s="13" t="s">
        <v>20724</v>
      </c>
      <c r="AN2145" s="13" t="s">
        <v>66</v>
      </c>
      <c r="AO2145" s="13" t="s">
        <v>20725</v>
      </c>
      <c r="AP2145" s="21" t="s">
        <v>20726</v>
      </c>
      <c r="AQ2145" s="13" t="s">
        <v>50</v>
      </c>
      <c r="AR2145" s="13" t="s">
        <v>50</v>
      </c>
    </row>
    <row r="2146" spans="1:44" ht="15" thickBot="1">
      <c r="A2146" s="4" t="s">
        <v>20727</v>
      </c>
      <c r="B2146" s="7">
        <v>350</v>
      </c>
      <c r="C2146" s="6">
        <v>42736</v>
      </c>
      <c r="D2146" s="7" t="s">
        <v>45</v>
      </c>
      <c r="E2146" s="7" t="s">
        <v>46</v>
      </c>
      <c r="F2146" s="7" t="s">
        <v>70</v>
      </c>
      <c r="G2146" s="27" t="s">
        <v>54945</v>
      </c>
      <c r="H2146" s="7" t="s">
        <v>50</v>
      </c>
      <c r="I2146" s="7" t="s">
        <v>50</v>
      </c>
      <c r="J2146" s="6">
        <v>45516</v>
      </c>
      <c r="K2146" s="7" t="s">
        <v>50</v>
      </c>
      <c r="L2146" s="7" t="s">
        <v>241</v>
      </c>
      <c r="M2146" s="7" t="s">
        <v>20728</v>
      </c>
      <c r="N2146" s="7" t="s">
        <v>133</v>
      </c>
      <c r="O2146" s="7" t="s">
        <v>20729</v>
      </c>
      <c r="P2146" s="5">
        <v>1529</v>
      </c>
      <c r="Q2146" s="7" t="s">
        <v>135</v>
      </c>
      <c r="R2146" s="34" t="s">
        <v>20730</v>
      </c>
      <c r="S2146" s="34" t="s">
        <v>20731</v>
      </c>
      <c r="T2146" s="7" t="s">
        <v>50</v>
      </c>
      <c r="U2146" s="7" t="s">
        <v>50</v>
      </c>
      <c r="V2146" s="7">
        <v>10900000</v>
      </c>
      <c r="W2146" s="7" t="s">
        <v>209</v>
      </c>
      <c r="X2146" s="7">
        <v>11907974</v>
      </c>
      <c r="Y2146" s="7" t="s">
        <v>154</v>
      </c>
      <c r="Z2146" s="7">
        <v>2</v>
      </c>
      <c r="AA2146" s="7">
        <v>10900000</v>
      </c>
      <c r="AB2146" s="7" t="s">
        <v>209</v>
      </c>
      <c r="AC2146" s="7">
        <v>11907974</v>
      </c>
      <c r="AD2146" s="7" t="s">
        <v>241</v>
      </c>
      <c r="AE2146" s="7">
        <v>15453614</v>
      </c>
      <c r="AF2146" s="7" t="s">
        <v>60</v>
      </c>
      <c r="AG2146" s="7">
        <v>15453614</v>
      </c>
      <c r="AH2146" s="7">
        <v>15453614</v>
      </c>
      <c r="AI2146" s="7" t="s">
        <v>60</v>
      </c>
      <c r="AJ2146" s="7">
        <v>15453614</v>
      </c>
      <c r="AK2146" s="7" t="s">
        <v>20732</v>
      </c>
      <c r="AL2146" s="7" t="s">
        <v>50</v>
      </c>
      <c r="AM2146" s="7" t="s">
        <v>20733</v>
      </c>
      <c r="AN2146" s="7" t="s">
        <v>66</v>
      </c>
      <c r="AO2146" s="7" t="s">
        <v>20734</v>
      </c>
      <c r="AP2146" s="8" t="s">
        <v>20735</v>
      </c>
      <c r="AQ2146" s="7" t="s">
        <v>50</v>
      </c>
      <c r="AR2146" s="7" t="s">
        <v>50</v>
      </c>
    </row>
    <row r="2147" spans="1:44" ht="15" thickBot="1">
      <c r="A2147" s="10" t="s">
        <v>20736</v>
      </c>
      <c r="B2147" s="11">
        <v>66243</v>
      </c>
      <c r="C2147" s="12">
        <v>42736</v>
      </c>
      <c r="D2147" s="13" t="s">
        <v>45</v>
      </c>
      <c r="E2147" s="13" t="s">
        <v>46</v>
      </c>
      <c r="F2147" s="13" t="s">
        <v>70</v>
      </c>
      <c r="G2147" s="13" t="s">
        <v>145</v>
      </c>
      <c r="H2147" s="13" t="s">
        <v>7176</v>
      </c>
      <c r="I2147" s="13" t="s">
        <v>50</v>
      </c>
      <c r="J2147" s="12">
        <v>45518</v>
      </c>
      <c r="K2147" s="13" t="s">
        <v>116</v>
      </c>
      <c r="L2147" s="13" t="s">
        <v>73</v>
      </c>
      <c r="M2147" s="13" t="s">
        <v>20737</v>
      </c>
      <c r="N2147" s="13" t="s">
        <v>75</v>
      </c>
      <c r="O2147" s="13" t="s">
        <v>20738</v>
      </c>
      <c r="P2147" s="11">
        <v>1529</v>
      </c>
      <c r="Q2147" s="13" t="s">
        <v>77</v>
      </c>
      <c r="R2147" s="33" t="s">
        <v>20739</v>
      </c>
      <c r="S2147" s="33" t="s">
        <v>20740</v>
      </c>
      <c r="T2147" s="13" t="s">
        <v>20741</v>
      </c>
      <c r="U2147" s="13" t="s">
        <v>20742</v>
      </c>
      <c r="V2147" s="13">
        <v>75000000</v>
      </c>
      <c r="W2147" s="13" t="s">
        <v>60</v>
      </c>
      <c r="X2147" s="13">
        <v>75000000</v>
      </c>
      <c r="Y2147" s="13" t="s">
        <v>81</v>
      </c>
      <c r="Z2147" s="13">
        <v>5</v>
      </c>
      <c r="AA2147" s="13">
        <v>75000000</v>
      </c>
      <c r="AB2147" s="13" t="s">
        <v>60</v>
      </c>
      <c r="AC2147" s="13">
        <v>75000000</v>
      </c>
      <c r="AD2147" s="13" t="s">
        <v>73</v>
      </c>
      <c r="AE2147" s="13">
        <v>141928985</v>
      </c>
      <c r="AF2147" s="13" t="s">
        <v>60</v>
      </c>
      <c r="AG2147" s="13">
        <v>141928985</v>
      </c>
      <c r="AH2147" s="13">
        <v>141928985</v>
      </c>
      <c r="AI2147" s="13" t="s">
        <v>60</v>
      </c>
      <c r="AJ2147" s="13">
        <v>141928985</v>
      </c>
      <c r="AK2147" s="13" t="s">
        <v>20743</v>
      </c>
      <c r="AL2147" s="13" t="s">
        <v>50</v>
      </c>
      <c r="AM2147" s="13" t="s">
        <v>20744</v>
      </c>
      <c r="AN2147" s="13" t="s">
        <v>66</v>
      </c>
      <c r="AO2147" s="13" t="s">
        <v>20745</v>
      </c>
      <c r="AP2147" s="14" t="s">
        <v>20746</v>
      </c>
      <c r="AQ2147" s="13" t="s">
        <v>50</v>
      </c>
      <c r="AR2147" s="13" t="s">
        <v>50</v>
      </c>
    </row>
    <row r="2148" spans="1:44" ht="15" thickBot="1">
      <c r="A2148" s="4" t="s">
        <v>20747</v>
      </c>
      <c r="B2148" s="5">
        <v>2656</v>
      </c>
      <c r="C2148" s="6">
        <v>43101</v>
      </c>
      <c r="D2148" s="7" t="s">
        <v>45</v>
      </c>
      <c r="E2148" s="7" t="s">
        <v>46</v>
      </c>
      <c r="F2148" s="7" t="s">
        <v>70</v>
      </c>
      <c r="G2148" s="7" t="s">
        <v>87</v>
      </c>
      <c r="H2148" s="7" t="s">
        <v>755</v>
      </c>
      <c r="I2148" s="7" t="s">
        <v>50</v>
      </c>
      <c r="J2148" s="6">
        <v>45516</v>
      </c>
      <c r="K2148" s="7" t="s">
        <v>116</v>
      </c>
      <c r="L2148" s="7" t="s">
        <v>131</v>
      </c>
      <c r="M2148" s="7" t="s">
        <v>20748</v>
      </c>
      <c r="N2148" s="7" t="s">
        <v>2941</v>
      </c>
      <c r="O2148" s="7" t="s">
        <v>20749</v>
      </c>
      <c r="P2148" s="5">
        <v>1559</v>
      </c>
      <c r="Q2148" s="7" t="s">
        <v>245</v>
      </c>
      <c r="R2148" s="34" t="s">
        <v>20750</v>
      </c>
      <c r="S2148" s="34" t="s">
        <v>20751</v>
      </c>
      <c r="T2148" s="7" t="s">
        <v>20752</v>
      </c>
      <c r="U2148" s="7">
        <f>82-70-7114-1010</f>
        <v>-8112</v>
      </c>
      <c r="V2148" s="7">
        <v>5000000000</v>
      </c>
      <c r="W2148" s="7" t="s">
        <v>2946</v>
      </c>
      <c r="X2148" s="7">
        <v>3646897</v>
      </c>
      <c r="Y2148" s="7" t="s">
        <v>154</v>
      </c>
      <c r="Z2148" s="7">
        <v>8</v>
      </c>
      <c r="AA2148" s="7">
        <v>35000000000</v>
      </c>
      <c r="AB2148" s="7" t="s">
        <v>2946</v>
      </c>
      <c r="AC2148" s="7">
        <v>25358864</v>
      </c>
      <c r="AD2148" s="7" t="s">
        <v>147</v>
      </c>
      <c r="AE2148" s="7">
        <v>46658864</v>
      </c>
      <c r="AF2148" s="7" t="s">
        <v>60</v>
      </c>
      <c r="AG2148" s="7">
        <v>46658864</v>
      </c>
      <c r="AH2148" s="7">
        <v>50305761</v>
      </c>
      <c r="AI2148" s="7" t="s">
        <v>60</v>
      </c>
      <c r="AJ2148" s="7">
        <v>50305761</v>
      </c>
      <c r="AK2148" s="7" t="s">
        <v>20753</v>
      </c>
      <c r="AL2148" s="7" t="s">
        <v>50</v>
      </c>
      <c r="AM2148" s="7" t="s">
        <v>20754</v>
      </c>
      <c r="AN2148" s="7" t="s">
        <v>66</v>
      </c>
      <c r="AO2148" s="7" t="s">
        <v>20755</v>
      </c>
      <c r="AP2148" s="8" t="s">
        <v>20756</v>
      </c>
      <c r="AQ2148" s="7" t="s">
        <v>50</v>
      </c>
      <c r="AR2148" s="7" t="s">
        <v>50</v>
      </c>
    </row>
    <row r="2149" spans="1:44" ht="15" thickBot="1">
      <c r="A2149" s="10" t="s">
        <v>20757</v>
      </c>
      <c r="B2149" s="11">
        <v>1058</v>
      </c>
      <c r="C2149" s="12">
        <v>41275</v>
      </c>
      <c r="D2149" s="13" t="s">
        <v>45</v>
      </c>
      <c r="E2149" s="13" t="s">
        <v>46</v>
      </c>
      <c r="F2149" s="13" t="s">
        <v>47</v>
      </c>
      <c r="G2149" s="13" t="s">
        <v>87</v>
      </c>
      <c r="H2149" s="13" t="s">
        <v>20758</v>
      </c>
      <c r="I2149" s="13" t="s">
        <v>50</v>
      </c>
      <c r="J2149" s="12">
        <v>45517</v>
      </c>
      <c r="K2149" s="13" t="s">
        <v>116</v>
      </c>
      <c r="L2149" s="13" t="s">
        <v>62</v>
      </c>
      <c r="M2149" s="13" t="s">
        <v>2693</v>
      </c>
      <c r="N2149" s="13" t="s">
        <v>20759</v>
      </c>
      <c r="O2149" s="13" t="s">
        <v>20760</v>
      </c>
      <c r="P2149" s="11">
        <v>1565</v>
      </c>
      <c r="Q2149" s="13" t="s">
        <v>135</v>
      </c>
      <c r="R2149" s="33" t="s">
        <v>20761</v>
      </c>
      <c r="S2149" s="33" t="s">
        <v>20762</v>
      </c>
      <c r="T2149" s="13" t="s">
        <v>20763</v>
      </c>
      <c r="U2149" s="13">
        <v>4401414337557</v>
      </c>
      <c r="V2149" s="13">
        <v>2000000</v>
      </c>
      <c r="W2149" s="13" t="s">
        <v>60</v>
      </c>
      <c r="X2149" s="13">
        <v>2000000</v>
      </c>
      <c r="Y2149" s="13" t="s">
        <v>61</v>
      </c>
      <c r="Z2149" s="13">
        <v>15</v>
      </c>
      <c r="AA2149" s="13">
        <v>2000000</v>
      </c>
      <c r="AB2149" s="13" t="s">
        <v>60</v>
      </c>
      <c r="AC2149" s="13">
        <v>2000000</v>
      </c>
      <c r="AD2149" s="13" t="s">
        <v>62</v>
      </c>
      <c r="AE2149" s="13">
        <v>58782092</v>
      </c>
      <c r="AF2149" s="13" t="s">
        <v>60</v>
      </c>
      <c r="AG2149" s="13">
        <v>58782092</v>
      </c>
      <c r="AH2149" s="13">
        <v>63535170</v>
      </c>
      <c r="AI2149" s="13" t="s">
        <v>60</v>
      </c>
      <c r="AJ2149" s="13">
        <v>63535170</v>
      </c>
      <c r="AK2149" s="13" t="s">
        <v>20764</v>
      </c>
      <c r="AL2149" s="13" t="s">
        <v>20765</v>
      </c>
      <c r="AM2149" s="13" t="s">
        <v>20766</v>
      </c>
      <c r="AN2149" s="13" t="s">
        <v>66</v>
      </c>
      <c r="AO2149" s="13" t="s">
        <v>20767</v>
      </c>
      <c r="AP2149" s="21" t="s">
        <v>20768</v>
      </c>
      <c r="AQ2149" s="13" t="s">
        <v>50</v>
      </c>
      <c r="AR2149" s="13" t="s">
        <v>50</v>
      </c>
    </row>
    <row r="2150" spans="1:44" ht="15" thickBot="1">
      <c r="A2150" s="4" t="s">
        <v>20769</v>
      </c>
      <c r="B2150" s="5">
        <v>590253</v>
      </c>
      <c r="C2150" s="6">
        <v>40179</v>
      </c>
      <c r="D2150" s="7" t="s">
        <v>45</v>
      </c>
      <c r="E2150" s="7" t="s">
        <v>46</v>
      </c>
      <c r="F2150" s="7" t="s">
        <v>70</v>
      </c>
      <c r="G2150" s="7" t="s">
        <v>71</v>
      </c>
      <c r="H2150" s="7" t="s">
        <v>17750</v>
      </c>
      <c r="I2150" s="7" t="s">
        <v>50</v>
      </c>
      <c r="J2150" s="6">
        <v>45516</v>
      </c>
      <c r="K2150" s="7" t="s">
        <v>72</v>
      </c>
      <c r="L2150" s="7" t="s">
        <v>131</v>
      </c>
      <c r="M2150" s="7" t="s">
        <v>17602</v>
      </c>
      <c r="N2150" s="7" t="s">
        <v>75</v>
      </c>
      <c r="O2150" s="7" t="s">
        <v>20770</v>
      </c>
      <c r="P2150" s="5">
        <v>1572</v>
      </c>
      <c r="Q2150" s="7" t="s">
        <v>77</v>
      </c>
      <c r="R2150" s="34" t="s">
        <v>20771</v>
      </c>
      <c r="S2150" s="34" t="s">
        <v>20772</v>
      </c>
      <c r="T2150" s="7" t="s">
        <v>50</v>
      </c>
      <c r="U2150" s="7" t="s">
        <v>20773</v>
      </c>
      <c r="V2150" s="7">
        <v>21000000</v>
      </c>
      <c r="W2150" s="7" t="s">
        <v>60</v>
      </c>
      <c r="X2150" s="7">
        <v>21000000</v>
      </c>
      <c r="Y2150" s="7" t="s">
        <v>50</v>
      </c>
      <c r="Z2150" s="7">
        <v>1</v>
      </c>
      <c r="AA2150" s="7" t="s">
        <v>50</v>
      </c>
      <c r="AB2150" s="7" t="s">
        <v>50</v>
      </c>
      <c r="AC2150" s="7" t="s">
        <v>50</v>
      </c>
      <c r="AD2150" s="7" t="s">
        <v>50</v>
      </c>
      <c r="AE2150" s="7" t="s">
        <v>50</v>
      </c>
      <c r="AF2150" s="7" t="s">
        <v>50</v>
      </c>
      <c r="AG2150" s="7" t="s">
        <v>50</v>
      </c>
      <c r="AH2150" s="7">
        <v>21000000</v>
      </c>
      <c r="AI2150" s="7" t="s">
        <v>60</v>
      </c>
      <c r="AJ2150" s="7">
        <v>21000000</v>
      </c>
      <c r="AK2150" s="7" t="s">
        <v>50</v>
      </c>
      <c r="AL2150" s="7" t="s">
        <v>50</v>
      </c>
      <c r="AM2150" s="7" t="s">
        <v>20774</v>
      </c>
      <c r="AN2150" s="7" t="s">
        <v>66</v>
      </c>
      <c r="AO2150" s="7" t="s">
        <v>20775</v>
      </c>
      <c r="AP2150" s="8" t="s">
        <v>20776</v>
      </c>
      <c r="AQ2150" s="7" t="s">
        <v>50</v>
      </c>
      <c r="AR2150" s="7" t="s">
        <v>50</v>
      </c>
    </row>
    <row r="2151" spans="1:44" ht="15" thickBot="1">
      <c r="A2151" s="10" t="s">
        <v>20777</v>
      </c>
      <c r="B2151" s="11">
        <v>1784729</v>
      </c>
      <c r="C2151" s="12">
        <v>33604</v>
      </c>
      <c r="D2151" s="13" t="s">
        <v>45</v>
      </c>
      <c r="E2151" s="13" t="s">
        <v>46</v>
      </c>
      <c r="F2151" s="13" t="s">
        <v>47</v>
      </c>
      <c r="G2151" s="13" t="s">
        <v>48</v>
      </c>
      <c r="H2151" s="13" t="s">
        <v>328</v>
      </c>
      <c r="I2151" s="13" t="s">
        <v>50</v>
      </c>
      <c r="J2151" s="12">
        <v>45516</v>
      </c>
      <c r="K2151" s="13" t="s">
        <v>161</v>
      </c>
      <c r="L2151" s="13" t="s">
        <v>268</v>
      </c>
      <c r="M2151" s="13" t="s">
        <v>20778</v>
      </c>
      <c r="N2151" s="13" t="s">
        <v>20779</v>
      </c>
      <c r="O2151" s="13" t="s">
        <v>20780</v>
      </c>
      <c r="P2151" s="11">
        <v>1575</v>
      </c>
      <c r="Q2151" s="13" t="s">
        <v>2554</v>
      </c>
      <c r="R2151" s="30" t="s">
        <v>20781</v>
      </c>
      <c r="S2151" s="33" t="s">
        <v>20782</v>
      </c>
      <c r="T2151" s="13" t="s">
        <v>20783</v>
      </c>
      <c r="U2151" s="13" t="s">
        <v>20784</v>
      </c>
      <c r="V2151" s="13">
        <v>261000000</v>
      </c>
      <c r="W2151" s="13" t="s">
        <v>60</v>
      </c>
      <c r="X2151" s="13">
        <v>261000000</v>
      </c>
      <c r="Y2151" s="13" t="s">
        <v>171</v>
      </c>
      <c r="Z2151" s="13">
        <v>3</v>
      </c>
      <c r="AA2151" s="13">
        <v>45000000</v>
      </c>
      <c r="AB2151" s="13" t="s">
        <v>60</v>
      </c>
      <c r="AC2151" s="13">
        <v>45000000</v>
      </c>
      <c r="AD2151" s="13" t="s">
        <v>290</v>
      </c>
      <c r="AE2151" s="13">
        <v>45000000</v>
      </c>
      <c r="AF2151" s="13" t="s">
        <v>60</v>
      </c>
      <c r="AG2151" s="13">
        <v>45000000</v>
      </c>
      <c r="AH2151" s="13">
        <v>306000000</v>
      </c>
      <c r="AI2151" s="13" t="s">
        <v>60</v>
      </c>
      <c r="AJ2151" s="13">
        <v>306000000</v>
      </c>
      <c r="AK2151" s="13" t="s">
        <v>20785</v>
      </c>
      <c r="AL2151" s="13" t="s">
        <v>20786</v>
      </c>
      <c r="AM2151" s="13" t="s">
        <v>20787</v>
      </c>
      <c r="AN2151" s="13" t="s">
        <v>66</v>
      </c>
      <c r="AO2151" s="13" t="s">
        <v>20788</v>
      </c>
      <c r="AP2151" s="14" t="s">
        <v>20789</v>
      </c>
      <c r="AQ2151" s="13" t="s">
        <v>50</v>
      </c>
      <c r="AR2151" s="13" t="s">
        <v>50</v>
      </c>
    </row>
    <row r="2152" spans="1:44" ht="15" thickBot="1">
      <c r="A2152" s="4" t="s">
        <v>20790</v>
      </c>
      <c r="B2152" s="7">
        <v>288</v>
      </c>
      <c r="C2152" s="6">
        <v>45098</v>
      </c>
      <c r="D2152" s="7" t="s">
        <v>45</v>
      </c>
      <c r="E2152" s="7" t="s">
        <v>46</v>
      </c>
      <c r="F2152" s="7" t="s">
        <v>70</v>
      </c>
      <c r="G2152" s="27" t="s">
        <v>54945</v>
      </c>
      <c r="H2152" s="7" t="s">
        <v>50</v>
      </c>
      <c r="I2152" s="7" t="s">
        <v>50</v>
      </c>
      <c r="J2152" s="6">
        <v>45519</v>
      </c>
      <c r="K2152" s="7" t="s">
        <v>50</v>
      </c>
      <c r="L2152" s="7" t="s">
        <v>467</v>
      </c>
      <c r="M2152" s="7" t="s">
        <v>50</v>
      </c>
      <c r="N2152" s="7" t="s">
        <v>180</v>
      </c>
      <c r="O2152" s="7" t="s">
        <v>20791</v>
      </c>
      <c r="P2152" s="5">
        <v>1593</v>
      </c>
      <c r="Q2152" s="7" t="s">
        <v>120</v>
      </c>
      <c r="R2152" s="34" t="s">
        <v>20792</v>
      </c>
      <c r="S2152" s="34" t="s">
        <v>20793</v>
      </c>
      <c r="T2152" s="7" t="s">
        <v>20794</v>
      </c>
      <c r="U2152" s="7" t="s">
        <v>50</v>
      </c>
      <c r="V2152" s="7">
        <v>3300000</v>
      </c>
      <c r="W2152" s="7" t="s">
        <v>60</v>
      </c>
      <c r="X2152" s="7">
        <v>3300000</v>
      </c>
      <c r="Y2152" s="7" t="s">
        <v>467</v>
      </c>
      <c r="Z2152" s="7">
        <v>2</v>
      </c>
      <c r="AA2152" s="7">
        <v>3300000</v>
      </c>
      <c r="AB2152" s="7" t="s">
        <v>60</v>
      </c>
      <c r="AC2152" s="7">
        <v>3300000</v>
      </c>
      <c r="AD2152" s="7" t="s">
        <v>467</v>
      </c>
      <c r="AE2152" s="7">
        <v>3950000</v>
      </c>
      <c r="AF2152" s="7" t="s">
        <v>60</v>
      </c>
      <c r="AG2152" s="7">
        <v>3950000</v>
      </c>
      <c r="AH2152" s="7">
        <v>3950000</v>
      </c>
      <c r="AI2152" s="7" t="s">
        <v>60</v>
      </c>
      <c r="AJ2152" s="7">
        <v>3950000</v>
      </c>
      <c r="AK2152" s="7" t="s">
        <v>20795</v>
      </c>
      <c r="AL2152" s="7" t="s">
        <v>50</v>
      </c>
      <c r="AM2152" s="7" t="s">
        <v>20796</v>
      </c>
      <c r="AN2152" s="7" t="s">
        <v>66</v>
      </c>
      <c r="AO2152" s="7" t="s">
        <v>20797</v>
      </c>
      <c r="AP2152" s="8" t="s">
        <v>20798</v>
      </c>
      <c r="AQ2152" s="7" t="s">
        <v>50</v>
      </c>
      <c r="AR2152" s="7" t="s">
        <v>50</v>
      </c>
    </row>
    <row r="2153" spans="1:44" ht="15" thickBot="1">
      <c r="A2153" s="10" t="s">
        <v>20799</v>
      </c>
      <c r="B2153" s="13">
        <v>158</v>
      </c>
      <c r="C2153" s="12">
        <v>43181</v>
      </c>
      <c r="D2153" s="13" t="s">
        <v>45</v>
      </c>
      <c r="E2153" s="13" t="s">
        <v>46</v>
      </c>
      <c r="F2153" s="13" t="s">
        <v>70</v>
      </c>
      <c r="G2153" s="26" t="s">
        <v>54946</v>
      </c>
      <c r="H2153" s="13" t="s">
        <v>50</v>
      </c>
      <c r="I2153" s="13" t="s">
        <v>50</v>
      </c>
      <c r="J2153" s="12">
        <v>45516</v>
      </c>
      <c r="K2153" s="13" t="s">
        <v>50</v>
      </c>
      <c r="L2153" s="13" t="s">
        <v>467</v>
      </c>
      <c r="M2153" s="13" t="s">
        <v>20800</v>
      </c>
      <c r="N2153" s="13" t="s">
        <v>270</v>
      </c>
      <c r="O2153" s="13" t="s">
        <v>20801</v>
      </c>
      <c r="P2153" s="11">
        <v>1617</v>
      </c>
      <c r="Q2153" s="13" t="s">
        <v>245</v>
      </c>
      <c r="R2153" s="33" t="s">
        <v>20802</v>
      </c>
      <c r="S2153" s="33" t="s">
        <v>20803</v>
      </c>
      <c r="T2153" s="13" t="s">
        <v>20804</v>
      </c>
      <c r="U2153" s="13" t="s">
        <v>20805</v>
      </c>
      <c r="V2153" s="13">
        <v>39000000</v>
      </c>
      <c r="W2153" s="13" t="s">
        <v>250</v>
      </c>
      <c r="X2153" s="13">
        <v>464515</v>
      </c>
      <c r="Y2153" s="13" t="s">
        <v>467</v>
      </c>
      <c r="Z2153" s="13">
        <v>3</v>
      </c>
      <c r="AA2153" s="13">
        <v>39000000</v>
      </c>
      <c r="AB2153" s="13" t="s">
        <v>250</v>
      </c>
      <c r="AC2153" s="13">
        <v>464515</v>
      </c>
      <c r="AD2153" s="13" t="s">
        <v>467</v>
      </c>
      <c r="AE2153" s="13">
        <v>689365</v>
      </c>
      <c r="AF2153" s="13" t="s">
        <v>60</v>
      </c>
      <c r="AG2153" s="13">
        <v>689365</v>
      </c>
      <c r="AH2153" s="13">
        <v>689365</v>
      </c>
      <c r="AI2153" s="13" t="s">
        <v>60</v>
      </c>
      <c r="AJ2153" s="13">
        <v>689365</v>
      </c>
      <c r="AK2153" s="13" t="s">
        <v>20806</v>
      </c>
      <c r="AL2153" s="13" t="s">
        <v>50</v>
      </c>
      <c r="AM2153" s="13" t="s">
        <v>20807</v>
      </c>
      <c r="AN2153" s="13" t="s">
        <v>66</v>
      </c>
      <c r="AO2153" s="13" t="s">
        <v>20808</v>
      </c>
      <c r="AP2153" s="21" t="s">
        <v>20809</v>
      </c>
      <c r="AQ2153" s="13" t="s">
        <v>50</v>
      </c>
      <c r="AR2153" s="13" t="s">
        <v>50</v>
      </c>
    </row>
    <row r="2154" spans="1:44" ht="15" thickBot="1">
      <c r="A2154" s="4" t="s">
        <v>20810</v>
      </c>
      <c r="B2154" s="5">
        <v>84868</v>
      </c>
      <c r="C2154" s="6">
        <v>23012</v>
      </c>
      <c r="D2154" s="7" t="s">
        <v>45</v>
      </c>
      <c r="E2154" s="7" t="s">
        <v>46</v>
      </c>
      <c r="F2154" s="7" t="s">
        <v>47</v>
      </c>
      <c r="G2154" s="7" t="s">
        <v>114</v>
      </c>
      <c r="H2154" s="7" t="s">
        <v>115</v>
      </c>
      <c r="I2154" s="7" t="s">
        <v>50</v>
      </c>
      <c r="J2154" s="6">
        <v>45516</v>
      </c>
      <c r="K2154" s="7" t="s">
        <v>161</v>
      </c>
      <c r="L2154" s="7" t="s">
        <v>162</v>
      </c>
      <c r="M2154" s="7" t="s">
        <v>20811</v>
      </c>
      <c r="N2154" s="7" t="s">
        <v>8331</v>
      </c>
      <c r="O2154" s="7" t="s">
        <v>20812</v>
      </c>
      <c r="P2154" s="5">
        <v>1626</v>
      </c>
      <c r="Q2154" s="7" t="s">
        <v>166</v>
      </c>
      <c r="R2154" s="34" t="s">
        <v>20813</v>
      </c>
      <c r="S2154" s="34" t="s">
        <v>20814</v>
      </c>
      <c r="T2154" s="7" t="s">
        <v>20815</v>
      </c>
      <c r="U2154" s="7" t="s">
        <v>20816</v>
      </c>
      <c r="V2154" s="7">
        <v>325000000</v>
      </c>
      <c r="W2154" s="7" t="s">
        <v>60</v>
      </c>
      <c r="X2154" s="7">
        <v>325000000</v>
      </c>
      <c r="Y2154" s="7" t="s">
        <v>61</v>
      </c>
      <c r="Z2154" s="7">
        <v>2</v>
      </c>
      <c r="AA2154" s="7" t="s">
        <v>50</v>
      </c>
      <c r="AB2154" s="7" t="s">
        <v>50</v>
      </c>
      <c r="AC2154" s="7" t="s">
        <v>50</v>
      </c>
      <c r="AD2154" s="7" t="s">
        <v>50</v>
      </c>
      <c r="AE2154" s="7" t="s">
        <v>50</v>
      </c>
      <c r="AF2154" s="7" t="s">
        <v>50</v>
      </c>
      <c r="AG2154" s="7" t="s">
        <v>50</v>
      </c>
      <c r="AH2154" s="7">
        <v>725000000</v>
      </c>
      <c r="AI2154" s="7" t="s">
        <v>60</v>
      </c>
      <c r="AJ2154" s="7">
        <v>725000000</v>
      </c>
      <c r="AK2154" s="7" t="s">
        <v>50</v>
      </c>
      <c r="AL2154" s="7" t="s">
        <v>50</v>
      </c>
      <c r="AM2154" s="7" t="s">
        <v>20817</v>
      </c>
      <c r="AN2154" s="7" t="s">
        <v>66</v>
      </c>
      <c r="AO2154" s="7" t="s">
        <v>20818</v>
      </c>
      <c r="AP2154" s="8" t="s">
        <v>20819</v>
      </c>
      <c r="AQ2154" s="7" t="s">
        <v>50</v>
      </c>
      <c r="AR2154" s="7" t="s">
        <v>50</v>
      </c>
    </row>
    <row r="2155" spans="1:44" ht="15" thickBot="1">
      <c r="A2155" s="10" t="s">
        <v>20820</v>
      </c>
      <c r="B2155" s="11">
        <v>6860</v>
      </c>
      <c r="C2155" s="12">
        <v>42083</v>
      </c>
      <c r="D2155" s="13" t="s">
        <v>45</v>
      </c>
      <c r="E2155" s="13" t="s">
        <v>46</v>
      </c>
      <c r="F2155" s="13" t="s">
        <v>47</v>
      </c>
      <c r="G2155" s="13" t="s">
        <v>145</v>
      </c>
      <c r="H2155" s="13" t="s">
        <v>6396</v>
      </c>
      <c r="I2155" s="13" t="s">
        <v>50</v>
      </c>
      <c r="J2155" s="12">
        <v>45516</v>
      </c>
      <c r="K2155" s="13" t="s">
        <v>191</v>
      </c>
      <c r="L2155" s="13" t="s">
        <v>62</v>
      </c>
      <c r="M2155" s="13" t="s">
        <v>2693</v>
      </c>
      <c r="N2155" s="13" t="s">
        <v>75</v>
      </c>
      <c r="O2155" s="13" t="s">
        <v>20821</v>
      </c>
      <c r="P2155" s="11">
        <v>1756</v>
      </c>
      <c r="Q2155" s="13" t="s">
        <v>77</v>
      </c>
      <c r="R2155" s="33" t="s">
        <v>20822</v>
      </c>
      <c r="S2155" s="33" t="s">
        <v>20823</v>
      </c>
      <c r="T2155" s="13" t="s">
        <v>20824</v>
      </c>
      <c r="U2155" s="13" t="s">
        <v>50</v>
      </c>
      <c r="V2155" s="13">
        <v>50000000</v>
      </c>
      <c r="W2155" s="13" t="s">
        <v>60</v>
      </c>
      <c r="X2155" s="13">
        <v>50000000</v>
      </c>
      <c r="Y2155" s="13" t="s">
        <v>61</v>
      </c>
      <c r="Z2155" s="13">
        <v>5</v>
      </c>
      <c r="AA2155" s="13">
        <v>50000000</v>
      </c>
      <c r="AB2155" s="13" t="s">
        <v>60</v>
      </c>
      <c r="AC2155" s="13">
        <v>50000000</v>
      </c>
      <c r="AD2155" s="13" t="s">
        <v>62</v>
      </c>
      <c r="AE2155" s="13">
        <v>87661450</v>
      </c>
      <c r="AF2155" s="13" t="s">
        <v>60</v>
      </c>
      <c r="AG2155" s="13">
        <v>87661450</v>
      </c>
      <c r="AH2155" s="13">
        <v>162661450</v>
      </c>
      <c r="AI2155" s="13" t="s">
        <v>60</v>
      </c>
      <c r="AJ2155" s="13">
        <v>162661450</v>
      </c>
      <c r="AK2155" s="13" t="s">
        <v>20825</v>
      </c>
      <c r="AL2155" s="13" t="s">
        <v>20826</v>
      </c>
      <c r="AM2155" s="13" t="s">
        <v>20827</v>
      </c>
      <c r="AN2155" s="13" t="s">
        <v>66</v>
      </c>
      <c r="AO2155" s="13" t="s">
        <v>20828</v>
      </c>
      <c r="AP2155" s="14" t="s">
        <v>20829</v>
      </c>
      <c r="AQ2155" s="13" t="s">
        <v>50</v>
      </c>
      <c r="AR2155" s="13" t="s">
        <v>50</v>
      </c>
    </row>
    <row r="2156" spans="1:44" ht="15" thickBot="1">
      <c r="A2156" s="4" t="s">
        <v>20830</v>
      </c>
      <c r="B2156" s="5">
        <v>1051980</v>
      </c>
      <c r="C2156" s="6">
        <v>26299</v>
      </c>
      <c r="D2156" s="7" t="s">
        <v>45</v>
      </c>
      <c r="E2156" s="7" t="s">
        <v>46</v>
      </c>
      <c r="F2156" s="7" t="s">
        <v>47</v>
      </c>
      <c r="G2156" s="7" t="s">
        <v>71</v>
      </c>
      <c r="H2156" s="7" t="s">
        <v>49</v>
      </c>
      <c r="I2156" s="7" t="s">
        <v>50</v>
      </c>
      <c r="J2156" s="6">
        <v>45516</v>
      </c>
      <c r="K2156" s="7" t="s">
        <v>161</v>
      </c>
      <c r="L2156" s="7" t="s">
        <v>162</v>
      </c>
      <c r="M2156" s="7" t="s">
        <v>20831</v>
      </c>
      <c r="N2156" s="7" t="s">
        <v>20832</v>
      </c>
      <c r="O2156" s="7" t="s">
        <v>20833</v>
      </c>
      <c r="P2156" s="5">
        <v>1853</v>
      </c>
      <c r="Q2156" s="7" t="s">
        <v>642</v>
      </c>
      <c r="R2156" s="34" t="s">
        <v>20834</v>
      </c>
      <c r="S2156" s="34" t="s">
        <v>20835</v>
      </c>
      <c r="T2156" s="7" t="s">
        <v>20836</v>
      </c>
      <c r="U2156" s="7" t="s">
        <v>20837</v>
      </c>
      <c r="V2156" s="7">
        <v>300000000</v>
      </c>
      <c r="W2156" s="7" t="s">
        <v>60</v>
      </c>
      <c r="X2156" s="7">
        <v>300000000</v>
      </c>
      <c r="Y2156" s="7" t="s">
        <v>61</v>
      </c>
      <c r="Z2156" s="7">
        <v>2</v>
      </c>
      <c r="AA2156" s="7" t="s">
        <v>50</v>
      </c>
      <c r="AB2156" s="7" t="s">
        <v>50</v>
      </c>
      <c r="AC2156" s="7" t="s">
        <v>50</v>
      </c>
      <c r="AD2156" s="7" t="s">
        <v>50</v>
      </c>
      <c r="AE2156" s="7" t="s">
        <v>50</v>
      </c>
      <c r="AF2156" s="7" t="s">
        <v>50</v>
      </c>
      <c r="AG2156" s="7" t="s">
        <v>50</v>
      </c>
      <c r="AH2156" s="7">
        <v>401900000</v>
      </c>
      <c r="AI2156" s="7" t="s">
        <v>60</v>
      </c>
      <c r="AJ2156" s="7">
        <v>401900000</v>
      </c>
      <c r="AK2156" s="7" t="s">
        <v>50</v>
      </c>
      <c r="AL2156" s="7" t="s">
        <v>50</v>
      </c>
      <c r="AM2156" s="7" t="s">
        <v>20838</v>
      </c>
      <c r="AN2156" s="7" t="s">
        <v>66</v>
      </c>
      <c r="AO2156" s="7" t="s">
        <v>20839</v>
      </c>
      <c r="AP2156" s="22" t="s">
        <v>20840</v>
      </c>
      <c r="AQ2156" s="22" t="s">
        <v>20841</v>
      </c>
      <c r="AR2156" s="7" t="s">
        <v>50</v>
      </c>
    </row>
    <row r="2157" spans="1:44" ht="15" thickBot="1">
      <c r="A2157" s="10" t="s">
        <v>20842</v>
      </c>
      <c r="B2157" s="11">
        <v>1049</v>
      </c>
      <c r="C2157" s="12">
        <v>43221</v>
      </c>
      <c r="D2157" s="13" t="s">
        <v>45</v>
      </c>
      <c r="E2157" s="13" t="s">
        <v>46</v>
      </c>
      <c r="F2157" s="13" t="s">
        <v>70</v>
      </c>
      <c r="G2157" s="26" t="s">
        <v>54946</v>
      </c>
      <c r="H2157" s="13" t="s">
        <v>11822</v>
      </c>
      <c r="I2157" s="13" t="s">
        <v>50</v>
      </c>
      <c r="J2157" s="12">
        <v>45518</v>
      </c>
      <c r="K2157" s="13" t="s">
        <v>191</v>
      </c>
      <c r="L2157" s="13" t="s">
        <v>147</v>
      </c>
      <c r="M2157" s="13" t="s">
        <v>20843</v>
      </c>
      <c r="N2157" s="13" t="s">
        <v>75</v>
      </c>
      <c r="O2157" s="13" t="s">
        <v>20844</v>
      </c>
      <c r="P2157" s="11">
        <v>1882</v>
      </c>
      <c r="Q2157" s="13" t="s">
        <v>77</v>
      </c>
      <c r="R2157" s="33" t="s">
        <v>20845</v>
      </c>
      <c r="S2157" s="33" t="s">
        <v>20846</v>
      </c>
      <c r="T2157" s="13" t="s">
        <v>20847</v>
      </c>
      <c r="U2157" s="13" t="s">
        <v>20848</v>
      </c>
      <c r="V2157" s="13">
        <v>11500000</v>
      </c>
      <c r="W2157" s="13" t="s">
        <v>60</v>
      </c>
      <c r="X2157" s="13">
        <v>11500000</v>
      </c>
      <c r="Y2157" s="13" t="s">
        <v>154</v>
      </c>
      <c r="Z2157" s="13">
        <v>8</v>
      </c>
      <c r="AA2157" s="13">
        <v>11500000</v>
      </c>
      <c r="AB2157" s="13" t="s">
        <v>60</v>
      </c>
      <c r="AC2157" s="13">
        <v>11500000</v>
      </c>
      <c r="AD2157" s="13" t="s">
        <v>147</v>
      </c>
      <c r="AE2157" s="13">
        <v>21765000</v>
      </c>
      <c r="AF2157" s="13" t="s">
        <v>60</v>
      </c>
      <c r="AG2157" s="13">
        <v>21765000</v>
      </c>
      <c r="AH2157" s="13">
        <v>24765000</v>
      </c>
      <c r="AI2157" s="13" t="s">
        <v>60</v>
      </c>
      <c r="AJ2157" s="13">
        <v>24765000</v>
      </c>
      <c r="AK2157" s="13" t="s">
        <v>20849</v>
      </c>
      <c r="AL2157" s="13" t="s">
        <v>50</v>
      </c>
      <c r="AM2157" s="13" t="s">
        <v>20850</v>
      </c>
      <c r="AN2157" s="13" t="s">
        <v>66</v>
      </c>
      <c r="AO2157" s="13" t="s">
        <v>20851</v>
      </c>
      <c r="AP2157" s="14" t="s">
        <v>20852</v>
      </c>
      <c r="AQ2157" s="13" t="s">
        <v>50</v>
      </c>
      <c r="AR2157" s="13" t="s">
        <v>50</v>
      </c>
    </row>
    <row r="2158" spans="1:44" ht="15" thickBot="1">
      <c r="A2158" s="4" t="s">
        <v>20853</v>
      </c>
      <c r="B2158" s="5">
        <v>1590</v>
      </c>
      <c r="C2158" s="6">
        <v>42005</v>
      </c>
      <c r="D2158" s="7" t="s">
        <v>45</v>
      </c>
      <c r="E2158" s="7" t="s">
        <v>46</v>
      </c>
      <c r="F2158" s="7" t="s">
        <v>47</v>
      </c>
      <c r="G2158" s="26" t="s">
        <v>54946</v>
      </c>
      <c r="H2158" s="7" t="s">
        <v>1998</v>
      </c>
      <c r="I2158" s="7" t="s">
        <v>50</v>
      </c>
      <c r="J2158" s="6">
        <v>45517</v>
      </c>
      <c r="K2158" s="7" t="s">
        <v>177</v>
      </c>
      <c r="L2158" s="7" t="s">
        <v>162</v>
      </c>
      <c r="M2158" s="7" t="s">
        <v>20854</v>
      </c>
      <c r="N2158" s="7" t="s">
        <v>5823</v>
      </c>
      <c r="O2158" s="7" t="s">
        <v>20855</v>
      </c>
      <c r="P2158" s="5">
        <v>1921</v>
      </c>
      <c r="Q2158" s="7" t="s">
        <v>759</v>
      </c>
      <c r="R2158" s="34" t="s">
        <v>20856</v>
      </c>
      <c r="S2158" s="34" t="s">
        <v>20857</v>
      </c>
      <c r="T2158" s="7" t="s">
        <v>20858</v>
      </c>
      <c r="U2158" s="7" t="s">
        <v>20859</v>
      </c>
      <c r="V2158" s="7">
        <v>16000000</v>
      </c>
      <c r="W2158" s="7" t="s">
        <v>60</v>
      </c>
      <c r="X2158" s="7">
        <v>16000000</v>
      </c>
      <c r="Y2158" s="7" t="s">
        <v>61</v>
      </c>
      <c r="Z2158" s="7">
        <v>10</v>
      </c>
      <c r="AA2158" s="7">
        <v>2000000</v>
      </c>
      <c r="AB2158" s="7" t="s">
        <v>60</v>
      </c>
      <c r="AC2158" s="7">
        <v>2000000</v>
      </c>
      <c r="AD2158" s="7" t="s">
        <v>62</v>
      </c>
      <c r="AE2158" s="7">
        <v>91981678</v>
      </c>
      <c r="AF2158" s="7" t="s">
        <v>60</v>
      </c>
      <c r="AG2158" s="7">
        <v>91981678</v>
      </c>
      <c r="AH2158" s="7">
        <v>118981678</v>
      </c>
      <c r="AI2158" s="7" t="s">
        <v>60</v>
      </c>
      <c r="AJ2158" s="7">
        <v>118981678</v>
      </c>
      <c r="AK2158" s="7" t="s">
        <v>20860</v>
      </c>
      <c r="AL2158" s="7" t="s">
        <v>50</v>
      </c>
      <c r="AM2158" s="7" t="s">
        <v>20861</v>
      </c>
      <c r="AN2158" s="7" t="s">
        <v>66</v>
      </c>
      <c r="AO2158" s="7" t="s">
        <v>20862</v>
      </c>
      <c r="AP2158" s="22" t="s">
        <v>20863</v>
      </c>
      <c r="AQ2158" s="7" t="s">
        <v>50</v>
      </c>
      <c r="AR2158" s="7" t="s">
        <v>50</v>
      </c>
    </row>
    <row r="2159" spans="1:44" ht="15" thickBot="1">
      <c r="A2159" s="10" t="s">
        <v>20864</v>
      </c>
      <c r="B2159" s="13">
        <v>798</v>
      </c>
      <c r="C2159" s="12">
        <v>44562</v>
      </c>
      <c r="D2159" s="13" t="s">
        <v>45</v>
      </c>
      <c r="E2159" s="13" t="s">
        <v>46</v>
      </c>
      <c r="F2159" s="13" t="s">
        <v>70</v>
      </c>
      <c r="G2159" s="27" t="s">
        <v>54945</v>
      </c>
      <c r="H2159" s="13" t="s">
        <v>50</v>
      </c>
      <c r="I2159" s="13" t="s">
        <v>50</v>
      </c>
      <c r="J2159" s="12">
        <v>45516</v>
      </c>
      <c r="K2159" s="13" t="s">
        <v>116</v>
      </c>
      <c r="L2159" s="13" t="s">
        <v>52</v>
      </c>
      <c r="M2159" s="13" t="s">
        <v>20865</v>
      </c>
      <c r="N2159" s="13" t="s">
        <v>91</v>
      </c>
      <c r="O2159" s="13" t="s">
        <v>20866</v>
      </c>
      <c r="P2159" s="11">
        <v>1937</v>
      </c>
      <c r="Q2159" s="13" t="s">
        <v>93</v>
      </c>
      <c r="R2159" s="33" t="s">
        <v>20867</v>
      </c>
      <c r="S2159" s="33" t="s">
        <v>20868</v>
      </c>
      <c r="T2159" s="13" t="s">
        <v>20869</v>
      </c>
      <c r="U2159" s="13" t="s">
        <v>20870</v>
      </c>
      <c r="V2159" s="13" t="s">
        <v>50</v>
      </c>
      <c r="W2159" s="13" t="s">
        <v>50</v>
      </c>
      <c r="X2159" s="13" t="s">
        <v>50</v>
      </c>
      <c r="Y2159" s="13" t="s">
        <v>50</v>
      </c>
      <c r="Z2159" s="13">
        <v>3</v>
      </c>
      <c r="AA2159" s="13">
        <v>7083332</v>
      </c>
      <c r="AB2159" s="13" t="s">
        <v>60</v>
      </c>
      <c r="AC2159" s="13">
        <v>7083332</v>
      </c>
      <c r="AD2159" s="13" t="s">
        <v>178</v>
      </c>
      <c r="AE2159" s="13">
        <v>7083332</v>
      </c>
      <c r="AF2159" s="13" t="s">
        <v>60</v>
      </c>
      <c r="AG2159" s="13">
        <v>7083332</v>
      </c>
      <c r="AH2159" s="13">
        <v>7083332</v>
      </c>
      <c r="AI2159" s="13" t="s">
        <v>60</v>
      </c>
      <c r="AJ2159" s="13">
        <v>7083332</v>
      </c>
      <c r="AK2159" s="13" t="s">
        <v>20871</v>
      </c>
      <c r="AL2159" s="13" t="s">
        <v>50</v>
      </c>
      <c r="AM2159" s="13" t="s">
        <v>20872</v>
      </c>
      <c r="AN2159" s="13" t="s">
        <v>66</v>
      </c>
      <c r="AO2159" s="13" t="s">
        <v>20873</v>
      </c>
      <c r="AP2159" s="14" t="s">
        <v>20874</v>
      </c>
      <c r="AQ2159" s="13" t="s">
        <v>50</v>
      </c>
      <c r="AR2159" s="13" t="s">
        <v>50</v>
      </c>
    </row>
    <row r="2160" spans="1:44" ht="15" thickBot="1">
      <c r="A2160" s="4" t="s">
        <v>20875</v>
      </c>
      <c r="B2160" s="5">
        <v>1185695</v>
      </c>
      <c r="C2160" s="6">
        <v>43916</v>
      </c>
      <c r="D2160" s="7" t="s">
        <v>45</v>
      </c>
      <c r="E2160" s="7" t="s">
        <v>46</v>
      </c>
      <c r="F2160" s="7" t="s">
        <v>70</v>
      </c>
      <c r="G2160" s="26" t="s">
        <v>54946</v>
      </c>
      <c r="H2160" s="7" t="s">
        <v>240</v>
      </c>
      <c r="I2160" s="7" t="s">
        <v>50</v>
      </c>
      <c r="J2160" s="6">
        <v>45518</v>
      </c>
      <c r="K2160" s="7" t="s">
        <v>116</v>
      </c>
      <c r="L2160" s="7" t="s">
        <v>467</v>
      </c>
      <c r="M2160" s="7" t="s">
        <v>20876</v>
      </c>
      <c r="N2160" s="7" t="s">
        <v>75</v>
      </c>
      <c r="O2160" s="7" t="s">
        <v>20877</v>
      </c>
      <c r="P2160" s="5">
        <v>1960</v>
      </c>
      <c r="Q2160" s="7" t="s">
        <v>77</v>
      </c>
      <c r="R2160" s="34" t="s">
        <v>20878</v>
      </c>
      <c r="S2160" s="34" t="s">
        <v>20879</v>
      </c>
      <c r="T2160" s="7" t="s">
        <v>20880</v>
      </c>
      <c r="U2160" s="7" t="s">
        <v>50</v>
      </c>
      <c r="V2160" s="7" t="s">
        <v>50</v>
      </c>
      <c r="W2160" s="7" t="s">
        <v>50</v>
      </c>
      <c r="X2160" s="7" t="s">
        <v>50</v>
      </c>
      <c r="Y2160" s="7" t="s">
        <v>467</v>
      </c>
      <c r="Z2160" s="7">
        <v>5</v>
      </c>
      <c r="AA2160" s="7" t="s">
        <v>50</v>
      </c>
      <c r="AB2160" s="7" t="s">
        <v>50</v>
      </c>
      <c r="AC2160" s="7" t="s">
        <v>50</v>
      </c>
      <c r="AD2160" s="7" t="s">
        <v>467</v>
      </c>
      <c r="AE2160" s="7">
        <v>2520000</v>
      </c>
      <c r="AF2160" s="7" t="s">
        <v>60</v>
      </c>
      <c r="AG2160" s="7">
        <v>2520000</v>
      </c>
      <c r="AH2160" s="7">
        <v>2520000</v>
      </c>
      <c r="AI2160" s="7" t="s">
        <v>60</v>
      </c>
      <c r="AJ2160" s="7">
        <v>2520000</v>
      </c>
      <c r="AK2160" s="7" t="s">
        <v>20881</v>
      </c>
      <c r="AL2160" s="7" t="s">
        <v>50</v>
      </c>
      <c r="AM2160" s="7" t="s">
        <v>20882</v>
      </c>
      <c r="AN2160" s="7" t="s">
        <v>66</v>
      </c>
      <c r="AO2160" s="7" t="s">
        <v>20883</v>
      </c>
      <c r="AP2160" s="8" t="s">
        <v>20884</v>
      </c>
      <c r="AQ2160" s="7" t="s">
        <v>50</v>
      </c>
      <c r="AR2160" s="7" t="s">
        <v>50</v>
      </c>
    </row>
    <row r="2161" spans="1:44" ht="15" thickBot="1">
      <c r="A2161" s="10" t="s">
        <v>20885</v>
      </c>
      <c r="B2161" s="11">
        <v>1049</v>
      </c>
      <c r="C2161" s="12">
        <v>44197</v>
      </c>
      <c r="D2161" s="13" t="s">
        <v>45</v>
      </c>
      <c r="E2161" s="13" t="s">
        <v>46</v>
      </c>
      <c r="F2161" s="13" t="s">
        <v>70</v>
      </c>
      <c r="G2161" s="13" t="s">
        <v>87</v>
      </c>
      <c r="H2161" s="13" t="s">
        <v>20886</v>
      </c>
      <c r="I2161" s="13" t="s">
        <v>50</v>
      </c>
      <c r="J2161" s="12">
        <v>45519</v>
      </c>
      <c r="K2161" s="13" t="s">
        <v>116</v>
      </c>
      <c r="L2161" s="13" t="s">
        <v>1471</v>
      </c>
      <c r="M2161" s="13" t="s">
        <v>5296</v>
      </c>
      <c r="N2161" s="13" t="s">
        <v>518</v>
      </c>
      <c r="O2161" s="13" t="s">
        <v>20887</v>
      </c>
      <c r="P2161" s="11">
        <v>1965</v>
      </c>
      <c r="Q2161" s="13" t="s">
        <v>520</v>
      </c>
      <c r="R2161" s="33" t="s">
        <v>20888</v>
      </c>
      <c r="S2161" s="33" t="s">
        <v>20889</v>
      </c>
      <c r="T2161" s="13" t="s">
        <v>50</v>
      </c>
      <c r="U2161" s="13" t="s">
        <v>50</v>
      </c>
      <c r="V2161" s="13" t="s">
        <v>50</v>
      </c>
      <c r="W2161" s="13" t="s">
        <v>50</v>
      </c>
      <c r="X2161" s="13" t="s">
        <v>50</v>
      </c>
      <c r="Y2161" s="13" t="s">
        <v>50</v>
      </c>
      <c r="Z2161" s="13">
        <v>2</v>
      </c>
      <c r="AA2161" s="13" t="s">
        <v>50</v>
      </c>
      <c r="AB2161" s="13" t="s">
        <v>50</v>
      </c>
      <c r="AC2161" s="13" t="s">
        <v>50</v>
      </c>
      <c r="AD2161" s="13" t="s">
        <v>1471</v>
      </c>
      <c r="AE2161" s="13">
        <v>95000000</v>
      </c>
      <c r="AF2161" s="13" t="s">
        <v>60</v>
      </c>
      <c r="AG2161" s="13">
        <v>95000000</v>
      </c>
      <c r="AH2161" s="13">
        <v>95000000</v>
      </c>
      <c r="AI2161" s="13" t="s">
        <v>60</v>
      </c>
      <c r="AJ2161" s="13">
        <v>95000000</v>
      </c>
      <c r="AK2161" s="13" t="s">
        <v>20890</v>
      </c>
      <c r="AL2161" s="13" t="s">
        <v>50</v>
      </c>
      <c r="AM2161" s="13" t="s">
        <v>20891</v>
      </c>
      <c r="AN2161" s="13" t="s">
        <v>66</v>
      </c>
      <c r="AO2161" s="13" t="s">
        <v>20892</v>
      </c>
      <c r="AP2161" s="21" t="s">
        <v>20893</v>
      </c>
      <c r="AQ2161" s="13" t="s">
        <v>50</v>
      </c>
      <c r="AR2161" s="13" t="s">
        <v>50</v>
      </c>
    </row>
    <row r="2162" spans="1:44" ht="15" thickBot="1">
      <c r="A2162" s="4" t="s">
        <v>20894</v>
      </c>
      <c r="B2162" s="5">
        <v>169571</v>
      </c>
      <c r="C2162" s="6">
        <v>42736</v>
      </c>
      <c r="D2162" s="7" t="s">
        <v>45</v>
      </c>
      <c r="E2162" s="7" t="s">
        <v>46</v>
      </c>
      <c r="F2162" s="7" t="s">
        <v>70</v>
      </c>
      <c r="G2162" s="7" t="s">
        <v>145</v>
      </c>
      <c r="H2162" s="7" t="s">
        <v>240</v>
      </c>
      <c r="I2162" s="7" t="s">
        <v>50</v>
      </c>
      <c r="J2162" s="6">
        <v>45517</v>
      </c>
      <c r="K2162" s="7" t="s">
        <v>89</v>
      </c>
      <c r="L2162" s="7" t="s">
        <v>241</v>
      </c>
      <c r="M2162" s="7" t="s">
        <v>17065</v>
      </c>
      <c r="N2162" s="7" t="s">
        <v>791</v>
      </c>
      <c r="O2162" s="7" t="s">
        <v>20895</v>
      </c>
      <c r="P2162" s="5">
        <v>1993</v>
      </c>
      <c r="Q2162" s="7" t="s">
        <v>245</v>
      </c>
      <c r="R2162" s="34" t="s">
        <v>20896</v>
      </c>
      <c r="S2162" s="34" t="s">
        <v>20897</v>
      </c>
      <c r="T2162" s="7" t="s">
        <v>20898</v>
      </c>
      <c r="U2162" s="7" t="s">
        <v>20899</v>
      </c>
      <c r="V2162" s="7">
        <v>5000000</v>
      </c>
      <c r="W2162" s="7" t="s">
        <v>60</v>
      </c>
      <c r="X2162" s="7">
        <v>5000000</v>
      </c>
      <c r="Y2162" s="7" t="s">
        <v>154</v>
      </c>
      <c r="Z2162" s="7">
        <v>4</v>
      </c>
      <c r="AA2162" s="7">
        <v>5000000</v>
      </c>
      <c r="AB2162" s="7" t="s">
        <v>60</v>
      </c>
      <c r="AC2162" s="7">
        <v>5000000</v>
      </c>
      <c r="AD2162" s="7" t="s">
        <v>241</v>
      </c>
      <c r="AE2162" s="7">
        <v>6750000</v>
      </c>
      <c r="AF2162" s="7" t="s">
        <v>60</v>
      </c>
      <c r="AG2162" s="7">
        <v>6750000</v>
      </c>
      <c r="AH2162" s="7">
        <v>6750000</v>
      </c>
      <c r="AI2162" s="7" t="s">
        <v>60</v>
      </c>
      <c r="AJ2162" s="7">
        <v>6750000</v>
      </c>
      <c r="AK2162" s="7" t="s">
        <v>20900</v>
      </c>
      <c r="AL2162" s="7" t="s">
        <v>50</v>
      </c>
      <c r="AM2162" s="7" t="s">
        <v>20901</v>
      </c>
      <c r="AN2162" s="7" t="s">
        <v>66</v>
      </c>
      <c r="AO2162" s="7" t="s">
        <v>20902</v>
      </c>
      <c r="AP2162" s="22" t="s">
        <v>20903</v>
      </c>
      <c r="AQ2162" s="7" t="s">
        <v>50</v>
      </c>
      <c r="AR2162" s="7" t="s">
        <v>50</v>
      </c>
    </row>
    <row r="2163" spans="1:44" ht="15" thickBot="1">
      <c r="A2163" s="10" t="s">
        <v>20904</v>
      </c>
      <c r="B2163" s="11">
        <v>43943</v>
      </c>
      <c r="C2163" s="12">
        <v>28491</v>
      </c>
      <c r="D2163" s="13" t="s">
        <v>45</v>
      </c>
      <c r="E2163" s="13" t="s">
        <v>46</v>
      </c>
      <c r="F2163" s="13" t="s">
        <v>47</v>
      </c>
      <c r="G2163" s="13" t="s">
        <v>160</v>
      </c>
      <c r="H2163" s="13" t="s">
        <v>2081</v>
      </c>
      <c r="I2163" s="13" t="s">
        <v>406</v>
      </c>
      <c r="J2163" s="12">
        <v>45519</v>
      </c>
      <c r="K2163" s="13" t="s">
        <v>161</v>
      </c>
      <c r="L2163" s="13" t="s">
        <v>162</v>
      </c>
      <c r="M2163" s="13" t="s">
        <v>20905</v>
      </c>
      <c r="N2163" s="13" t="s">
        <v>20906</v>
      </c>
      <c r="O2163" s="13" t="s">
        <v>20907</v>
      </c>
      <c r="P2163" s="11">
        <v>2017</v>
      </c>
      <c r="Q2163" s="13" t="s">
        <v>707</v>
      </c>
      <c r="R2163" s="33" t="s">
        <v>20908</v>
      </c>
      <c r="S2163" s="33" t="s">
        <v>20909</v>
      </c>
      <c r="T2163" s="13" t="s">
        <v>20910</v>
      </c>
      <c r="U2163" s="13" t="s">
        <v>20911</v>
      </c>
      <c r="V2163" s="13">
        <v>400000000</v>
      </c>
      <c r="W2163" s="13" t="s">
        <v>1085</v>
      </c>
      <c r="X2163" s="13">
        <v>291868542</v>
      </c>
      <c r="Y2163" s="13" t="s">
        <v>61</v>
      </c>
      <c r="Z2163" s="13">
        <v>3</v>
      </c>
      <c r="AA2163" s="13">
        <v>282900000</v>
      </c>
      <c r="AB2163" s="13" t="s">
        <v>60</v>
      </c>
      <c r="AC2163" s="13">
        <v>282900000</v>
      </c>
      <c r="AD2163" s="13" t="s">
        <v>62</v>
      </c>
      <c r="AE2163" s="13">
        <v>282900000</v>
      </c>
      <c r="AF2163" s="13" t="s">
        <v>60</v>
      </c>
      <c r="AG2163" s="13">
        <v>282900000</v>
      </c>
      <c r="AH2163" s="13">
        <v>694747373</v>
      </c>
      <c r="AI2163" s="13" t="s">
        <v>60</v>
      </c>
      <c r="AJ2163" s="13">
        <v>694747373</v>
      </c>
      <c r="AK2163" s="13" t="s">
        <v>50</v>
      </c>
      <c r="AL2163" s="13" t="s">
        <v>50</v>
      </c>
      <c r="AM2163" s="13" t="s">
        <v>20912</v>
      </c>
      <c r="AN2163" s="13" t="s">
        <v>66</v>
      </c>
      <c r="AO2163" s="13" t="s">
        <v>20913</v>
      </c>
      <c r="AP2163" s="21" t="s">
        <v>20914</v>
      </c>
      <c r="AQ2163" s="21" t="s">
        <v>20915</v>
      </c>
      <c r="AR2163" s="13" t="s">
        <v>50</v>
      </c>
    </row>
    <row r="2164" spans="1:44" ht="15" thickBot="1">
      <c r="A2164" s="4" t="s">
        <v>20916</v>
      </c>
      <c r="B2164" s="5">
        <v>1664</v>
      </c>
      <c r="C2164" s="6">
        <v>44228</v>
      </c>
      <c r="D2164" s="7" t="s">
        <v>45</v>
      </c>
      <c r="E2164" s="7" t="s">
        <v>46</v>
      </c>
      <c r="F2164" s="7" t="s">
        <v>47</v>
      </c>
      <c r="G2164" s="7" t="s">
        <v>87</v>
      </c>
      <c r="H2164" s="7" t="s">
        <v>20917</v>
      </c>
      <c r="I2164" s="7" t="s">
        <v>50</v>
      </c>
      <c r="J2164" s="6">
        <v>45518</v>
      </c>
      <c r="K2164" s="7" t="s">
        <v>116</v>
      </c>
      <c r="L2164" s="7" t="s">
        <v>162</v>
      </c>
      <c r="M2164" s="7" t="s">
        <v>20918</v>
      </c>
      <c r="N2164" s="7" t="s">
        <v>2389</v>
      </c>
      <c r="O2164" s="7" t="s">
        <v>20919</v>
      </c>
      <c r="P2164" s="5">
        <v>2086</v>
      </c>
      <c r="Q2164" s="7" t="s">
        <v>616</v>
      </c>
      <c r="R2164" s="34" t="s">
        <v>20920</v>
      </c>
      <c r="S2164" s="34" t="s">
        <v>20921</v>
      </c>
      <c r="T2164" s="7" t="s">
        <v>20922</v>
      </c>
      <c r="U2164" s="7" t="s">
        <v>50</v>
      </c>
      <c r="V2164" s="7">
        <v>10000000</v>
      </c>
      <c r="W2164" s="7" t="s">
        <v>60</v>
      </c>
      <c r="X2164" s="7">
        <v>10000000</v>
      </c>
      <c r="Y2164" s="7" t="s">
        <v>61</v>
      </c>
      <c r="Z2164" s="7">
        <v>4</v>
      </c>
      <c r="AA2164" s="7">
        <v>35000</v>
      </c>
      <c r="AB2164" s="7" t="s">
        <v>60</v>
      </c>
      <c r="AC2164" s="7">
        <v>35000</v>
      </c>
      <c r="AD2164" s="7" t="s">
        <v>467</v>
      </c>
      <c r="AE2164" s="7">
        <v>825000</v>
      </c>
      <c r="AF2164" s="7" t="s">
        <v>60</v>
      </c>
      <c r="AG2164" s="7">
        <v>825000</v>
      </c>
      <c r="AH2164" s="7">
        <v>33325000</v>
      </c>
      <c r="AI2164" s="7" t="s">
        <v>60</v>
      </c>
      <c r="AJ2164" s="7">
        <v>33325000</v>
      </c>
      <c r="AK2164" s="7" t="s">
        <v>50</v>
      </c>
      <c r="AL2164" s="7" t="s">
        <v>50</v>
      </c>
      <c r="AM2164" s="7" t="s">
        <v>20923</v>
      </c>
      <c r="AN2164" s="7" t="s">
        <v>66</v>
      </c>
      <c r="AO2164" s="7" t="s">
        <v>20924</v>
      </c>
      <c r="AP2164" s="22" t="s">
        <v>20925</v>
      </c>
      <c r="AQ2164" s="7" t="s">
        <v>50</v>
      </c>
      <c r="AR2164" s="7" t="s">
        <v>50</v>
      </c>
    </row>
    <row r="2165" spans="1:44" ht="15" thickBot="1">
      <c r="A2165" s="10" t="s">
        <v>20926</v>
      </c>
      <c r="B2165" s="11">
        <v>64275</v>
      </c>
      <c r="C2165" s="12">
        <v>37987</v>
      </c>
      <c r="D2165" s="13" t="s">
        <v>45</v>
      </c>
      <c r="E2165" s="13" t="s">
        <v>46</v>
      </c>
      <c r="F2165" s="13" t="s">
        <v>47</v>
      </c>
      <c r="G2165" s="13" t="s">
        <v>145</v>
      </c>
      <c r="H2165" s="13" t="s">
        <v>115</v>
      </c>
      <c r="I2165" s="13" t="s">
        <v>50</v>
      </c>
      <c r="J2165" s="12">
        <v>45517</v>
      </c>
      <c r="K2165" s="13" t="s">
        <v>282</v>
      </c>
      <c r="L2165" s="13" t="s">
        <v>162</v>
      </c>
      <c r="M2165" s="13" t="s">
        <v>5355</v>
      </c>
      <c r="N2165" s="13" t="s">
        <v>6711</v>
      </c>
      <c r="O2165" s="13" t="s">
        <v>20927</v>
      </c>
      <c r="P2165" s="11">
        <v>2123</v>
      </c>
      <c r="Q2165" s="13" t="s">
        <v>1024</v>
      </c>
      <c r="R2165" s="33" t="s">
        <v>20928</v>
      </c>
      <c r="S2165" s="33" t="s">
        <v>20929</v>
      </c>
      <c r="T2165" s="13" t="s">
        <v>50</v>
      </c>
      <c r="U2165" s="13" t="s">
        <v>20930</v>
      </c>
      <c r="V2165" s="13">
        <v>350000000</v>
      </c>
      <c r="W2165" s="13" t="s">
        <v>60</v>
      </c>
      <c r="X2165" s="13">
        <v>350000000</v>
      </c>
      <c r="Y2165" s="13" t="s">
        <v>61</v>
      </c>
      <c r="Z2165" s="13">
        <v>3</v>
      </c>
      <c r="AA2165" s="13">
        <v>212000</v>
      </c>
      <c r="AB2165" s="13" t="s">
        <v>60</v>
      </c>
      <c r="AC2165" s="13">
        <v>212000</v>
      </c>
      <c r="AD2165" s="13" t="s">
        <v>62</v>
      </c>
      <c r="AE2165" s="13">
        <v>212000</v>
      </c>
      <c r="AF2165" s="13" t="s">
        <v>60</v>
      </c>
      <c r="AG2165" s="13">
        <v>212000</v>
      </c>
      <c r="AH2165" s="13">
        <v>700212000</v>
      </c>
      <c r="AI2165" s="13" t="s">
        <v>60</v>
      </c>
      <c r="AJ2165" s="13">
        <v>700212000</v>
      </c>
      <c r="AK2165" s="13" t="s">
        <v>20931</v>
      </c>
      <c r="AL2165" s="13" t="s">
        <v>50</v>
      </c>
      <c r="AM2165" s="13" t="s">
        <v>20932</v>
      </c>
      <c r="AN2165" s="13" t="s">
        <v>66</v>
      </c>
      <c r="AO2165" s="13" t="s">
        <v>50</v>
      </c>
      <c r="AP2165" s="21" t="s">
        <v>20933</v>
      </c>
      <c r="AQ2165" s="13" t="s">
        <v>50</v>
      </c>
      <c r="AR2165" s="13" t="s">
        <v>255</v>
      </c>
    </row>
    <row r="2166" spans="1:44" ht="15" thickBot="1">
      <c r="A2166" s="4" t="s">
        <v>20934</v>
      </c>
      <c r="B2166" s="5">
        <v>66281</v>
      </c>
      <c r="C2166" s="6">
        <v>42370</v>
      </c>
      <c r="D2166" s="7" t="s">
        <v>45</v>
      </c>
      <c r="E2166" s="7" t="s">
        <v>46</v>
      </c>
      <c r="F2166" s="7" t="s">
        <v>70</v>
      </c>
      <c r="G2166" s="7" t="s">
        <v>87</v>
      </c>
      <c r="H2166" s="7" t="s">
        <v>20935</v>
      </c>
      <c r="I2166" s="7" t="s">
        <v>50</v>
      </c>
      <c r="J2166" s="6">
        <v>45517</v>
      </c>
      <c r="K2166" s="7" t="s">
        <v>116</v>
      </c>
      <c r="L2166" s="7" t="s">
        <v>241</v>
      </c>
      <c r="M2166" s="7" t="s">
        <v>20936</v>
      </c>
      <c r="N2166" s="7" t="s">
        <v>20937</v>
      </c>
      <c r="O2166" s="7" t="s">
        <v>20938</v>
      </c>
      <c r="P2166" s="5">
        <v>2195</v>
      </c>
      <c r="Q2166" s="7" t="s">
        <v>1116</v>
      </c>
      <c r="R2166" s="34" t="s">
        <v>20939</v>
      </c>
      <c r="S2166" s="34" t="s">
        <v>20940</v>
      </c>
      <c r="T2166" s="7" t="s">
        <v>20941</v>
      </c>
      <c r="U2166" s="7" t="s">
        <v>50</v>
      </c>
      <c r="V2166" s="7">
        <v>12000000</v>
      </c>
      <c r="W2166" s="7" t="s">
        <v>60</v>
      </c>
      <c r="X2166" s="7">
        <v>12000000</v>
      </c>
      <c r="Y2166" s="7" t="s">
        <v>154</v>
      </c>
      <c r="Z2166" s="7">
        <v>2</v>
      </c>
      <c r="AA2166" s="7">
        <v>12000000</v>
      </c>
      <c r="AB2166" s="7" t="s">
        <v>60</v>
      </c>
      <c r="AC2166" s="7">
        <v>12000000</v>
      </c>
      <c r="AD2166" s="7" t="s">
        <v>241</v>
      </c>
      <c r="AE2166" s="7">
        <v>12000000</v>
      </c>
      <c r="AF2166" s="7" t="s">
        <v>60</v>
      </c>
      <c r="AG2166" s="7">
        <v>12000000</v>
      </c>
      <c r="AH2166" s="7">
        <v>12000000</v>
      </c>
      <c r="AI2166" s="7" t="s">
        <v>60</v>
      </c>
      <c r="AJ2166" s="7">
        <v>12000000</v>
      </c>
      <c r="AK2166" s="7" t="s">
        <v>20942</v>
      </c>
      <c r="AL2166" s="7" t="s">
        <v>50</v>
      </c>
      <c r="AM2166" s="7" t="s">
        <v>20943</v>
      </c>
      <c r="AN2166" s="7" t="s">
        <v>66</v>
      </c>
      <c r="AO2166" s="7" t="s">
        <v>20944</v>
      </c>
      <c r="AP2166" s="22" t="s">
        <v>20945</v>
      </c>
      <c r="AQ2166" s="7" t="s">
        <v>50</v>
      </c>
      <c r="AR2166" s="7" t="s">
        <v>50</v>
      </c>
    </row>
    <row r="2167" spans="1:44" ht="15" thickBot="1">
      <c r="A2167" s="10" t="s">
        <v>20946</v>
      </c>
      <c r="B2167" s="11">
        <v>85828</v>
      </c>
      <c r="C2167" s="12">
        <v>41243</v>
      </c>
      <c r="D2167" s="13" t="s">
        <v>45</v>
      </c>
      <c r="E2167" s="13" t="s">
        <v>46</v>
      </c>
      <c r="F2167" s="13" t="s">
        <v>70</v>
      </c>
      <c r="G2167" s="13" t="s">
        <v>87</v>
      </c>
      <c r="H2167" s="13" t="s">
        <v>20947</v>
      </c>
      <c r="I2167" s="13" t="s">
        <v>50</v>
      </c>
      <c r="J2167" s="12">
        <v>45516</v>
      </c>
      <c r="K2167" s="13" t="s">
        <v>116</v>
      </c>
      <c r="L2167" s="13" t="s">
        <v>241</v>
      </c>
      <c r="M2167" s="13" t="s">
        <v>20948</v>
      </c>
      <c r="N2167" s="13" t="s">
        <v>1332</v>
      </c>
      <c r="O2167" s="13" t="s">
        <v>20949</v>
      </c>
      <c r="P2167" s="11">
        <v>2261</v>
      </c>
      <c r="Q2167" s="13" t="s">
        <v>1334</v>
      </c>
      <c r="R2167" s="33" t="s">
        <v>20950</v>
      </c>
      <c r="S2167" s="33" t="s">
        <v>20951</v>
      </c>
      <c r="T2167" s="13" t="s">
        <v>20952</v>
      </c>
      <c r="U2167" s="13" t="s">
        <v>20953</v>
      </c>
      <c r="V2167" s="13">
        <v>17300000</v>
      </c>
      <c r="W2167" s="13" t="s">
        <v>60</v>
      </c>
      <c r="X2167" s="13">
        <v>17300000</v>
      </c>
      <c r="Y2167" s="13" t="s">
        <v>154</v>
      </c>
      <c r="Z2167" s="13">
        <v>4</v>
      </c>
      <c r="AA2167" s="13">
        <v>17300000</v>
      </c>
      <c r="AB2167" s="13" t="s">
        <v>60</v>
      </c>
      <c r="AC2167" s="13">
        <v>17300000</v>
      </c>
      <c r="AD2167" s="13" t="s">
        <v>241</v>
      </c>
      <c r="AE2167" s="13">
        <v>17300000</v>
      </c>
      <c r="AF2167" s="13" t="s">
        <v>60</v>
      </c>
      <c r="AG2167" s="13">
        <v>17300000</v>
      </c>
      <c r="AH2167" s="13">
        <v>17300000</v>
      </c>
      <c r="AI2167" s="13" t="s">
        <v>60</v>
      </c>
      <c r="AJ2167" s="13">
        <v>17300000</v>
      </c>
      <c r="AK2167" s="13" t="s">
        <v>5501</v>
      </c>
      <c r="AL2167" s="13" t="s">
        <v>50</v>
      </c>
      <c r="AM2167" s="13" t="s">
        <v>20954</v>
      </c>
      <c r="AN2167" s="13" t="s">
        <v>66</v>
      </c>
      <c r="AO2167" s="13" t="s">
        <v>20955</v>
      </c>
      <c r="AP2167" s="14" t="s">
        <v>20956</v>
      </c>
      <c r="AQ2167" s="13" t="s">
        <v>50</v>
      </c>
      <c r="AR2167" s="13" t="s">
        <v>50</v>
      </c>
    </row>
    <row r="2168" spans="1:44" ht="15" thickBot="1">
      <c r="A2168" s="4" t="s">
        <v>20957</v>
      </c>
      <c r="B2168" s="5">
        <v>5058</v>
      </c>
      <c r="C2168" s="6">
        <v>21186</v>
      </c>
      <c r="D2168" s="7" t="s">
        <v>45</v>
      </c>
      <c r="E2168" s="7" t="s">
        <v>46</v>
      </c>
      <c r="F2168" s="7" t="s">
        <v>47</v>
      </c>
      <c r="G2168" s="7" t="s">
        <v>114</v>
      </c>
      <c r="H2168" s="7" t="s">
        <v>190</v>
      </c>
      <c r="I2168" s="7" t="s">
        <v>50</v>
      </c>
      <c r="J2168" s="6">
        <v>45517</v>
      </c>
      <c r="K2168" s="7" t="s">
        <v>72</v>
      </c>
      <c r="L2168" s="7" t="s">
        <v>162</v>
      </c>
      <c r="M2168" s="7" t="s">
        <v>20958</v>
      </c>
      <c r="N2168" s="7" t="s">
        <v>1614</v>
      </c>
      <c r="O2168" s="7" t="s">
        <v>20959</v>
      </c>
      <c r="P2168" s="5">
        <v>2483</v>
      </c>
      <c r="Q2168" s="7" t="s">
        <v>1201</v>
      </c>
      <c r="R2168" s="34" t="s">
        <v>20960</v>
      </c>
      <c r="S2168" s="34" t="s">
        <v>20961</v>
      </c>
      <c r="T2168" s="7" t="s">
        <v>50</v>
      </c>
      <c r="U2168" s="7" t="s">
        <v>20962</v>
      </c>
      <c r="V2168" s="7">
        <v>500000000</v>
      </c>
      <c r="W2168" s="7" t="s">
        <v>60</v>
      </c>
      <c r="X2168" s="7">
        <v>500000000</v>
      </c>
      <c r="Y2168" s="7" t="s">
        <v>61</v>
      </c>
      <c r="Z2168" s="7">
        <v>2</v>
      </c>
      <c r="AA2168" s="7" t="s">
        <v>50</v>
      </c>
      <c r="AB2168" s="7" t="s">
        <v>50</v>
      </c>
      <c r="AC2168" s="7" t="s">
        <v>50</v>
      </c>
      <c r="AD2168" s="7" t="s">
        <v>50</v>
      </c>
      <c r="AE2168" s="7" t="s">
        <v>50</v>
      </c>
      <c r="AF2168" s="7" t="s">
        <v>50</v>
      </c>
      <c r="AG2168" s="7" t="s">
        <v>50</v>
      </c>
      <c r="AH2168" s="7">
        <v>1500000000</v>
      </c>
      <c r="AI2168" s="7" t="s">
        <v>60</v>
      </c>
      <c r="AJ2168" s="7">
        <v>1500000000</v>
      </c>
      <c r="AK2168" s="7" t="s">
        <v>20963</v>
      </c>
      <c r="AL2168" s="7" t="s">
        <v>50</v>
      </c>
      <c r="AM2168" s="7" t="s">
        <v>20964</v>
      </c>
      <c r="AN2168" s="7" t="s">
        <v>66</v>
      </c>
      <c r="AO2168" s="7" t="s">
        <v>20965</v>
      </c>
      <c r="AP2168" s="22" t="s">
        <v>20966</v>
      </c>
      <c r="AQ2168" s="7" t="s">
        <v>50</v>
      </c>
      <c r="AR2168" s="7" t="s">
        <v>50</v>
      </c>
    </row>
    <row r="2169" spans="1:44" ht="15" thickBot="1">
      <c r="A2169" s="10" t="s">
        <v>20967</v>
      </c>
      <c r="B2169" s="13" t="s">
        <v>50</v>
      </c>
      <c r="C2169" s="12">
        <v>44197</v>
      </c>
      <c r="D2169" s="13" t="s">
        <v>45</v>
      </c>
      <c r="E2169" s="13" t="s">
        <v>46</v>
      </c>
      <c r="F2169" s="13" t="s">
        <v>70</v>
      </c>
      <c r="G2169" s="26" t="s">
        <v>54946</v>
      </c>
      <c r="H2169" s="13" t="s">
        <v>5506</v>
      </c>
      <c r="I2169" s="13" t="s">
        <v>50</v>
      </c>
      <c r="J2169" s="12">
        <v>45516</v>
      </c>
      <c r="K2169" s="13" t="s">
        <v>116</v>
      </c>
      <c r="L2169" s="13" t="s">
        <v>467</v>
      </c>
      <c r="M2169" s="13" t="s">
        <v>20968</v>
      </c>
      <c r="N2169" s="13" t="s">
        <v>769</v>
      </c>
      <c r="O2169" s="13" t="s">
        <v>20969</v>
      </c>
      <c r="P2169" s="11">
        <v>2490</v>
      </c>
      <c r="Q2169" s="13" t="s">
        <v>520</v>
      </c>
      <c r="R2169" s="30" t="s">
        <v>20970</v>
      </c>
      <c r="S2169" s="33" t="s">
        <v>20971</v>
      </c>
      <c r="T2169" s="13" t="s">
        <v>20972</v>
      </c>
      <c r="U2169" s="13" t="s">
        <v>50</v>
      </c>
      <c r="V2169" s="13">
        <v>6000000</v>
      </c>
      <c r="W2169" s="13" t="s">
        <v>60</v>
      </c>
      <c r="X2169" s="13">
        <v>6000000</v>
      </c>
      <c r="Y2169" s="13" t="s">
        <v>467</v>
      </c>
      <c r="Z2169" s="13">
        <v>2</v>
      </c>
      <c r="AA2169" s="13">
        <v>6000000</v>
      </c>
      <c r="AB2169" s="13" t="s">
        <v>60</v>
      </c>
      <c r="AC2169" s="13">
        <v>6000000</v>
      </c>
      <c r="AD2169" s="13" t="s">
        <v>467</v>
      </c>
      <c r="AE2169" s="13">
        <v>23000000</v>
      </c>
      <c r="AF2169" s="13" t="s">
        <v>60</v>
      </c>
      <c r="AG2169" s="13">
        <v>23000000</v>
      </c>
      <c r="AH2169" s="13">
        <v>23000000</v>
      </c>
      <c r="AI2169" s="13" t="s">
        <v>60</v>
      </c>
      <c r="AJ2169" s="13">
        <v>23000000</v>
      </c>
      <c r="AK2169" s="13" t="s">
        <v>20973</v>
      </c>
      <c r="AL2169" s="13" t="s">
        <v>50</v>
      </c>
      <c r="AM2169" s="13" t="s">
        <v>20974</v>
      </c>
      <c r="AN2169" s="13" t="s">
        <v>66</v>
      </c>
      <c r="AO2169" s="13" t="s">
        <v>20975</v>
      </c>
      <c r="AP2169" s="21" t="s">
        <v>20976</v>
      </c>
      <c r="AQ2169" s="13" t="s">
        <v>50</v>
      </c>
      <c r="AR2169" s="13" t="s">
        <v>50</v>
      </c>
    </row>
    <row r="2170" spans="1:44" ht="15" thickBot="1">
      <c r="A2170" s="4" t="s">
        <v>20977</v>
      </c>
      <c r="B2170" s="5">
        <v>4443</v>
      </c>
      <c r="C2170" s="6">
        <v>44197</v>
      </c>
      <c r="D2170" s="7" t="s">
        <v>45</v>
      </c>
      <c r="E2170" s="7" t="s">
        <v>46</v>
      </c>
      <c r="F2170" s="7" t="s">
        <v>70</v>
      </c>
      <c r="G2170" s="27" t="s">
        <v>54945</v>
      </c>
      <c r="H2170" s="7" t="s">
        <v>50</v>
      </c>
      <c r="I2170" s="7" t="s">
        <v>50</v>
      </c>
      <c r="J2170" s="6">
        <v>45516</v>
      </c>
      <c r="K2170" s="7" t="s">
        <v>50</v>
      </c>
      <c r="L2170" s="7" t="s">
        <v>467</v>
      </c>
      <c r="M2170" s="7" t="s">
        <v>2466</v>
      </c>
      <c r="N2170" s="7" t="s">
        <v>518</v>
      </c>
      <c r="O2170" s="7" t="s">
        <v>20978</v>
      </c>
      <c r="P2170" s="5">
        <v>2500</v>
      </c>
      <c r="Q2170" s="7" t="s">
        <v>520</v>
      </c>
      <c r="R2170" s="34" t="s">
        <v>20979</v>
      </c>
      <c r="S2170" s="34" t="s">
        <v>20980</v>
      </c>
      <c r="T2170" s="7" t="s">
        <v>20981</v>
      </c>
      <c r="U2170" s="7" t="s">
        <v>20982</v>
      </c>
      <c r="V2170" s="7">
        <v>5000000</v>
      </c>
      <c r="W2170" s="7" t="s">
        <v>60</v>
      </c>
      <c r="X2170" s="7">
        <v>5000000</v>
      </c>
      <c r="Y2170" s="7" t="s">
        <v>467</v>
      </c>
      <c r="Z2170" s="7">
        <v>2</v>
      </c>
      <c r="AA2170" s="7">
        <v>5000000</v>
      </c>
      <c r="AB2170" s="7" t="s">
        <v>60</v>
      </c>
      <c r="AC2170" s="7">
        <v>5000000</v>
      </c>
      <c r="AD2170" s="7" t="s">
        <v>467</v>
      </c>
      <c r="AE2170" s="7">
        <v>7100000</v>
      </c>
      <c r="AF2170" s="7" t="s">
        <v>60</v>
      </c>
      <c r="AG2170" s="7">
        <v>7100000</v>
      </c>
      <c r="AH2170" s="7">
        <v>7100000</v>
      </c>
      <c r="AI2170" s="7" t="s">
        <v>60</v>
      </c>
      <c r="AJ2170" s="7">
        <v>7100000</v>
      </c>
      <c r="AK2170" s="7" t="s">
        <v>20983</v>
      </c>
      <c r="AL2170" s="7" t="s">
        <v>50</v>
      </c>
      <c r="AM2170" s="7" t="s">
        <v>20984</v>
      </c>
      <c r="AN2170" s="7" t="s">
        <v>66</v>
      </c>
      <c r="AO2170" s="7" t="s">
        <v>20985</v>
      </c>
      <c r="AP2170" s="22" t="s">
        <v>20986</v>
      </c>
      <c r="AQ2170" s="7" t="s">
        <v>50</v>
      </c>
      <c r="AR2170" s="7" t="s">
        <v>50</v>
      </c>
    </row>
    <row r="2171" spans="1:44" ht="15" thickBot="1">
      <c r="A2171" s="10" t="s">
        <v>20987</v>
      </c>
      <c r="B2171" s="11">
        <v>2215</v>
      </c>
      <c r="C2171" s="12">
        <v>40909</v>
      </c>
      <c r="D2171" s="13" t="s">
        <v>45</v>
      </c>
      <c r="E2171" s="13" t="s">
        <v>46</v>
      </c>
      <c r="F2171" s="13" t="s">
        <v>47</v>
      </c>
      <c r="G2171" s="13" t="s">
        <v>71</v>
      </c>
      <c r="H2171" s="13" t="s">
        <v>430</v>
      </c>
      <c r="I2171" s="13" t="s">
        <v>50</v>
      </c>
      <c r="J2171" s="12">
        <v>45517</v>
      </c>
      <c r="K2171" s="13" t="s">
        <v>72</v>
      </c>
      <c r="L2171" s="13" t="s">
        <v>162</v>
      </c>
      <c r="M2171" s="13" t="s">
        <v>13109</v>
      </c>
      <c r="N2171" s="13" t="s">
        <v>18599</v>
      </c>
      <c r="O2171" s="13" t="s">
        <v>20988</v>
      </c>
      <c r="P2171" s="11">
        <v>2513</v>
      </c>
      <c r="Q2171" s="13" t="s">
        <v>1116</v>
      </c>
      <c r="R2171" s="33" t="s">
        <v>20989</v>
      </c>
      <c r="S2171" s="33" t="s">
        <v>20990</v>
      </c>
      <c r="T2171" s="13" t="s">
        <v>20991</v>
      </c>
      <c r="U2171" s="13" t="s">
        <v>20992</v>
      </c>
      <c r="V2171" s="13">
        <v>200000000</v>
      </c>
      <c r="W2171" s="13" t="s">
        <v>60</v>
      </c>
      <c r="X2171" s="13">
        <v>200000000</v>
      </c>
      <c r="Y2171" s="13" t="s">
        <v>61</v>
      </c>
      <c r="Z2171" s="13">
        <v>3</v>
      </c>
      <c r="AA2171" s="13">
        <v>132500000</v>
      </c>
      <c r="AB2171" s="13" t="s">
        <v>60</v>
      </c>
      <c r="AC2171" s="13">
        <v>132500000</v>
      </c>
      <c r="AD2171" s="13" t="s">
        <v>62</v>
      </c>
      <c r="AE2171" s="13">
        <v>132500000</v>
      </c>
      <c r="AF2171" s="13" t="s">
        <v>60</v>
      </c>
      <c r="AG2171" s="13">
        <v>132500000</v>
      </c>
      <c r="AH2171" s="13">
        <v>982500000</v>
      </c>
      <c r="AI2171" s="13" t="s">
        <v>60</v>
      </c>
      <c r="AJ2171" s="13">
        <v>982500000</v>
      </c>
      <c r="AK2171" s="13" t="s">
        <v>50</v>
      </c>
      <c r="AL2171" s="13" t="s">
        <v>50</v>
      </c>
      <c r="AM2171" s="13" t="s">
        <v>20993</v>
      </c>
      <c r="AN2171" s="13" t="s">
        <v>66</v>
      </c>
      <c r="AO2171" s="13" t="s">
        <v>20994</v>
      </c>
      <c r="AP2171" s="14" t="s">
        <v>20995</v>
      </c>
      <c r="AQ2171" s="13" t="s">
        <v>50</v>
      </c>
      <c r="AR2171" s="13" t="s">
        <v>50</v>
      </c>
    </row>
    <row r="2172" spans="1:44" ht="15" thickBot="1">
      <c r="A2172" s="4" t="s">
        <v>20996</v>
      </c>
      <c r="B2172" s="5">
        <v>1761</v>
      </c>
      <c r="C2172" s="6">
        <v>42736</v>
      </c>
      <c r="D2172" s="7" t="s">
        <v>45</v>
      </c>
      <c r="E2172" s="7" t="s">
        <v>46</v>
      </c>
      <c r="F2172" s="7" t="s">
        <v>70</v>
      </c>
      <c r="G2172" s="7" t="s">
        <v>145</v>
      </c>
      <c r="H2172" s="7" t="s">
        <v>50</v>
      </c>
      <c r="I2172" s="7" t="s">
        <v>50</v>
      </c>
      <c r="J2172" s="6">
        <v>45517</v>
      </c>
      <c r="K2172" s="7" t="s">
        <v>191</v>
      </c>
      <c r="L2172" s="7" t="s">
        <v>147</v>
      </c>
      <c r="M2172" s="7" t="s">
        <v>20997</v>
      </c>
      <c r="N2172" s="7" t="s">
        <v>20998</v>
      </c>
      <c r="O2172" s="7" t="s">
        <v>20999</v>
      </c>
      <c r="P2172" s="5">
        <v>2530</v>
      </c>
      <c r="Q2172" s="7" t="s">
        <v>245</v>
      </c>
      <c r="R2172" s="34" t="s">
        <v>21000</v>
      </c>
      <c r="S2172" s="31" t="s">
        <v>50</v>
      </c>
      <c r="T2172" s="7" t="s">
        <v>21001</v>
      </c>
      <c r="U2172" s="7" t="s">
        <v>50</v>
      </c>
      <c r="V2172" s="7" t="s">
        <v>50</v>
      </c>
      <c r="W2172" s="7" t="s">
        <v>50</v>
      </c>
      <c r="X2172" s="7" t="s">
        <v>50</v>
      </c>
      <c r="Y2172" s="7" t="s">
        <v>154</v>
      </c>
      <c r="Z2172" s="7">
        <v>7</v>
      </c>
      <c r="AA2172" s="7" t="s">
        <v>50</v>
      </c>
      <c r="AB2172" s="7" t="s">
        <v>50</v>
      </c>
      <c r="AC2172" s="7" t="s">
        <v>50</v>
      </c>
      <c r="AD2172" s="7" t="s">
        <v>147</v>
      </c>
      <c r="AE2172" s="7">
        <v>1200000000</v>
      </c>
      <c r="AF2172" s="7" t="s">
        <v>2056</v>
      </c>
      <c r="AG2172" s="7">
        <v>170020316</v>
      </c>
      <c r="AH2172" s="7">
        <v>1200000000</v>
      </c>
      <c r="AI2172" s="7" t="s">
        <v>2056</v>
      </c>
      <c r="AJ2172" s="7">
        <v>170020316</v>
      </c>
      <c r="AK2172" s="7" t="s">
        <v>21002</v>
      </c>
      <c r="AL2172" s="7" t="s">
        <v>50</v>
      </c>
      <c r="AM2172" s="7" t="s">
        <v>21003</v>
      </c>
      <c r="AN2172" s="7" t="s">
        <v>66</v>
      </c>
      <c r="AO2172" s="7" t="s">
        <v>50</v>
      </c>
      <c r="AP2172" s="7" t="s">
        <v>50</v>
      </c>
      <c r="AQ2172" s="22" t="s">
        <v>21004</v>
      </c>
      <c r="AR2172" s="7" t="s">
        <v>255</v>
      </c>
    </row>
    <row r="2173" spans="1:44" ht="15" thickBot="1">
      <c r="A2173" s="10" t="s">
        <v>21005</v>
      </c>
      <c r="B2173" s="13">
        <v>491</v>
      </c>
      <c r="C2173" s="12">
        <v>42736</v>
      </c>
      <c r="D2173" s="13" t="s">
        <v>45</v>
      </c>
      <c r="E2173" s="13" t="s">
        <v>46</v>
      </c>
      <c r="F2173" s="13" t="s">
        <v>70</v>
      </c>
      <c r="G2173" s="27" t="s">
        <v>54945</v>
      </c>
      <c r="H2173" s="13" t="s">
        <v>1112</v>
      </c>
      <c r="I2173" s="13" t="s">
        <v>50</v>
      </c>
      <c r="J2173" s="12">
        <v>45518</v>
      </c>
      <c r="K2173" s="13" t="s">
        <v>116</v>
      </c>
      <c r="L2173" s="13" t="s">
        <v>241</v>
      </c>
      <c r="M2173" s="13" t="s">
        <v>21006</v>
      </c>
      <c r="N2173" s="13" t="s">
        <v>3223</v>
      </c>
      <c r="O2173" s="13" t="s">
        <v>21007</v>
      </c>
      <c r="P2173" s="11">
        <v>2593</v>
      </c>
      <c r="Q2173" s="13" t="s">
        <v>50</v>
      </c>
      <c r="R2173" s="33" t="s">
        <v>21008</v>
      </c>
      <c r="S2173" s="33" t="s">
        <v>21009</v>
      </c>
      <c r="T2173" s="13" t="s">
        <v>21010</v>
      </c>
      <c r="U2173" s="13">
        <v>14039232322</v>
      </c>
      <c r="V2173" s="13">
        <v>17000000</v>
      </c>
      <c r="W2173" s="13" t="s">
        <v>60</v>
      </c>
      <c r="X2173" s="13">
        <v>17000000</v>
      </c>
      <c r="Y2173" s="13" t="s">
        <v>154</v>
      </c>
      <c r="Z2173" s="13">
        <v>4</v>
      </c>
      <c r="AA2173" s="13">
        <v>17000000</v>
      </c>
      <c r="AB2173" s="13" t="s">
        <v>60</v>
      </c>
      <c r="AC2173" s="13">
        <v>17000000</v>
      </c>
      <c r="AD2173" s="13" t="s">
        <v>241</v>
      </c>
      <c r="AE2173" s="13">
        <v>25938000</v>
      </c>
      <c r="AF2173" s="13" t="s">
        <v>60</v>
      </c>
      <c r="AG2173" s="13">
        <v>25938000</v>
      </c>
      <c r="AH2173" s="13">
        <v>25938000</v>
      </c>
      <c r="AI2173" s="13" t="s">
        <v>60</v>
      </c>
      <c r="AJ2173" s="13">
        <v>25938000</v>
      </c>
      <c r="AK2173" s="13" t="s">
        <v>21011</v>
      </c>
      <c r="AL2173" s="13" t="s">
        <v>50</v>
      </c>
      <c r="AM2173" s="13" t="s">
        <v>21012</v>
      </c>
      <c r="AN2173" s="13" t="s">
        <v>66</v>
      </c>
      <c r="AO2173" s="13" t="s">
        <v>21013</v>
      </c>
      <c r="AP2173" s="14" t="s">
        <v>21014</v>
      </c>
      <c r="AQ2173" s="13" t="s">
        <v>50</v>
      </c>
      <c r="AR2173" s="13" t="s">
        <v>50</v>
      </c>
    </row>
    <row r="2174" spans="1:44" ht="15" thickBot="1">
      <c r="A2174" s="4" t="s">
        <v>21015</v>
      </c>
      <c r="B2174" s="5">
        <v>1918</v>
      </c>
      <c r="C2174" s="6">
        <v>43831</v>
      </c>
      <c r="D2174" s="7" t="s">
        <v>45</v>
      </c>
      <c r="E2174" s="7" t="s">
        <v>46</v>
      </c>
      <c r="F2174" s="7" t="s">
        <v>70</v>
      </c>
      <c r="G2174" s="27" t="s">
        <v>54945</v>
      </c>
      <c r="H2174" s="7" t="s">
        <v>50</v>
      </c>
      <c r="I2174" s="7" t="s">
        <v>50</v>
      </c>
      <c r="J2174" s="6">
        <v>45518</v>
      </c>
      <c r="K2174" s="7" t="s">
        <v>116</v>
      </c>
      <c r="L2174" s="7" t="s">
        <v>467</v>
      </c>
      <c r="M2174" s="7" t="s">
        <v>21016</v>
      </c>
      <c r="N2174" s="7" t="s">
        <v>2563</v>
      </c>
      <c r="O2174" s="7" t="s">
        <v>21017</v>
      </c>
      <c r="P2174" s="5">
        <v>2775</v>
      </c>
      <c r="Q2174" s="7" t="s">
        <v>360</v>
      </c>
      <c r="R2174" s="34" t="s">
        <v>21018</v>
      </c>
      <c r="S2174" s="34" t="s">
        <v>21019</v>
      </c>
      <c r="T2174" s="7" t="s">
        <v>21020</v>
      </c>
      <c r="U2174" s="7" t="s">
        <v>50</v>
      </c>
      <c r="V2174" s="7">
        <v>2400000</v>
      </c>
      <c r="W2174" s="7" t="s">
        <v>209</v>
      </c>
      <c r="X2174" s="7">
        <v>2637308</v>
      </c>
      <c r="Y2174" s="7" t="s">
        <v>467</v>
      </c>
      <c r="Z2174" s="7">
        <v>2</v>
      </c>
      <c r="AA2174" s="7">
        <v>2400000</v>
      </c>
      <c r="AB2174" s="7" t="s">
        <v>209</v>
      </c>
      <c r="AC2174" s="7">
        <v>2637308</v>
      </c>
      <c r="AD2174" s="7" t="s">
        <v>467</v>
      </c>
      <c r="AE2174" s="7">
        <v>2400000</v>
      </c>
      <c r="AF2174" s="7" t="s">
        <v>209</v>
      </c>
      <c r="AG2174" s="7">
        <v>2637308</v>
      </c>
      <c r="AH2174" s="7">
        <v>2400000</v>
      </c>
      <c r="AI2174" s="7" t="s">
        <v>209</v>
      </c>
      <c r="AJ2174" s="7">
        <v>2637308</v>
      </c>
      <c r="AK2174" s="7" t="s">
        <v>21021</v>
      </c>
      <c r="AL2174" s="7" t="s">
        <v>50</v>
      </c>
      <c r="AM2174" s="7" t="s">
        <v>21022</v>
      </c>
      <c r="AN2174" s="7" t="s">
        <v>66</v>
      </c>
      <c r="AO2174" s="7" t="s">
        <v>21023</v>
      </c>
      <c r="AP2174" s="22" t="s">
        <v>21024</v>
      </c>
      <c r="AQ2174" s="7" t="s">
        <v>50</v>
      </c>
      <c r="AR2174" s="7" t="s">
        <v>50</v>
      </c>
    </row>
    <row r="2175" spans="1:44" ht="15" thickBot="1">
      <c r="A2175" s="10" t="s">
        <v>21025</v>
      </c>
      <c r="B2175" s="11">
        <v>4121</v>
      </c>
      <c r="C2175" s="12">
        <v>39234</v>
      </c>
      <c r="D2175" s="13" t="s">
        <v>45</v>
      </c>
      <c r="E2175" s="13" t="s">
        <v>46</v>
      </c>
      <c r="F2175" s="13" t="s">
        <v>47</v>
      </c>
      <c r="G2175" s="26" t="s">
        <v>54946</v>
      </c>
      <c r="H2175" s="13" t="s">
        <v>21026</v>
      </c>
      <c r="I2175" s="13" t="s">
        <v>50</v>
      </c>
      <c r="J2175" s="12">
        <v>45516</v>
      </c>
      <c r="K2175" s="13" t="s">
        <v>50</v>
      </c>
      <c r="L2175" s="13" t="s">
        <v>162</v>
      </c>
      <c r="M2175" s="13" t="s">
        <v>21027</v>
      </c>
      <c r="N2175" s="13" t="s">
        <v>75</v>
      </c>
      <c r="O2175" s="13" t="s">
        <v>21028</v>
      </c>
      <c r="P2175" s="11">
        <v>2828</v>
      </c>
      <c r="Q2175" s="13" t="s">
        <v>77</v>
      </c>
      <c r="R2175" s="33" t="s">
        <v>21029</v>
      </c>
      <c r="S2175" s="30" t="s">
        <v>50</v>
      </c>
      <c r="T2175" s="13" t="s">
        <v>21030</v>
      </c>
      <c r="U2175" s="13" t="s">
        <v>21031</v>
      </c>
      <c r="V2175" s="13">
        <v>65000000</v>
      </c>
      <c r="W2175" s="13" t="s">
        <v>60</v>
      </c>
      <c r="X2175" s="13">
        <v>65000000</v>
      </c>
      <c r="Y2175" s="13" t="s">
        <v>61</v>
      </c>
      <c r="Z2175" s="13">
        <v>2</v>
      </c>
      <c r="AA2175" s="13" t="s">
        <v>50</v>
      </c>
      <c r="AB2175" s="13" t="s">
        <v>50</v>
      </c>
      <c r="AC2175" s="13" t="s">
        <v>50</v>
      </c>
      <c r="AD2175" s="13" t="s">
        <v>50</v>
      </c>
      <c r="AE2175" s="13" t="s">
        <v>50</v>
      </c>
      <c r="AF2175" s="13" t="s">
        <v>50</v>
      </c>
      <c r="AG2175" s="13" t="s">
        <v>50</v>
      </c>
      <c r="AH2175" s="13">
        <v>130000000</v>
      </c>
      <c r="AI2175" s="13" t="s">
        <v>60</v>
      </c>
      <c r="AJ2175" s="13">
        <v>130000000</v>
      </c>
      <c r="AK2175" s="13" t="s">
        <v>50</v>
      </c>
      <c r="AL2175" s="13" t="s">
        <v>50</v>
      </c>
      <c r="AM2175" s="13" t="s">
        <v>21032</v>
      </c>
      <c r="AN2175" s="13" t="s">
        <v>66</v>
      </c>
      <c r="AO2175" s="13" t="s">
        <v>21033</v>
      </c>
      <c r="AP2175" s="13" t="s">
        <v>50</v>
      </c>
      <c r="AQ2175" s="21" t="s">
        <v>21034</v>
      </c>
      <c r="AR2175" s="13" t="s">
        <v>50</v>
      </c>
    </row>
    <row r="2176" spans="1:44" ht="15" thickBot="1">
      <c r="A2176" s="4" t="s">
        <v>21035</v>
      </c>
      <c r="B2176" s="5">
        <v>31704</v>
      </c>
      <c r="C2176" s="6">
        <v>38991</v>
      </c>
      <c r="D2176" s="7" t="s">
        <v>45</v>
      </c>
      <c r="E2176" s="7" t="s">
        <v>46</v>
      </c>
      <c r="F2176" s="7" t="s">
        <v>47</v>
      </c>
      <c r="G2176" s="26" t="s">
        <v>54946</v>
      </c>
      <c r="H2176" s="7" t="s">
        <v>1112</v>
      </c>
      <c r="I2176" s="7" t="s">
        <v>50</v>
      </c>
      <c r="J2176" s="6">
        <v>45517</v>
      </c>
      <c r="K2176" s="7" t="s">
        <v>89</v>
      </c>
      <c r="L2176" s="7" t="s">
        <v>52</v>
      </c>
      <c r="M2176" s="7" t="s">
        <v>7585</v>
      </c>
      <c r="N2176" s="7" t="s">
        <v>10203</v>
      </c>
      <c r="O2176" s="7" t="s">
        <v>21036</v>
      </c>
      <c r="P2176" s="5">
        <v>2927</v>
      </c>
      <c r="Q2176" s="7" t="s">
        <v>920</v>
      </c>
      <c r="R2176" s="34" t="s">
        <v>21037</v>
      </c>
      <c r="S2176" s="34" t="s">
        <v>21038</v>
      </c>
      <c r="T2176" s="7" t="s">
        <v>21039</v>
      </c>
      <c r="U2176" s="7">
        <v>35802469515</v>
      </c>
      <c r="V2176" s="7">
        <v>1500000</v>
      </c>
      <c r="W2176" s="7" t="s">
        <v>60</v>
      </c>
      <c r="X2176" s="7">
        <v>1500000</v>
      </c>
      <c r="Y2176" s="7" t="s">
        <v>61</v>
      </c>
      <c r="Z2176" s="7">
        <v>10</v>
      </c>
      <c r="AA2176" s="7">
        <v>12000000</v>
      </c>
      <c r="AB2176" s="7" t="s">
        <v>209</v>
      </c>
      <c r="AC2176" s="7">
        <v>13045804</v>
      </c>
      <c r="AD2176" s="7" t="s">
        <v>62</v>
      </c>
      <c r="AE2176" s="7">
        <v>24456564</v>
      </c>
      <c r="AF2176" s="7" t="s">
        <v>60</v>
      </c>
      <c r="AG2176" s="7">
        <v>24456564</v>
      </c>
      <c r="AH2176" s="7">
        <v>66308481</v>
      </c>
      <c r="AI2176" s="7" t="s">
        <v>60</v>
      </c>
      <c r="AJ2176" s="7">
        <v>66308481</v>
      </c>
      <c r="AK2176" s="7" t="s">
        <v>21040</v>
      </c>
      <c r="AL2176" s="7" t="s">
        <v>50</v>
      </c>
      <c r="AM2176" s="7" t="s">
        <v>21041</v>
      </c>
      <c r="AN2176" s="7" t="s">
        <v>66</v>
      </c>
      <c r="AO2176" s="7" t="s">
        <v>21042</v>
      </c>
      <c r="AP2176" s="22" t="s">
        <v>21043</v>
      </c>
      <c r="AQ2176" s="7" t="s">
        <v>50</v>
      </c>
      <c r="AR2176" s="7" t="s">
        <v>50</v>
      </c>
    </row>
    <row r="2177" spans="1:44" ht="15" thickBot="1">
      <c r="A2177" s="10" t="s">
        <v>21044</v>
      </c>
      <c r="B2177" s="11">
        <v>1044</v>
      </c>
      <c r="C2177" s="12">
        <v>42736</v>
      </c>
      <c r="D2177" s="13" t="s">
        <v>45</v>
      </c>
      <c r="E2177" s="13" t="s">
        <v>46</v>
      </c>
      <c r="F2177" s="13" t="s">
        <v>70</v>
      </c>
      <c r="G2177" s="26" t="s">
        <v>54946</v>
      </c>
      <c r="H2177" s="13" t="s">
        <v>21045</v>
      </c>
      <c r="I2177" s="13" t="s">
        <v>50</v>
      </c>
      <c r="J2177" s="12">
        <v>45517</v>
      </c>
      <c r="K2177" s="13" t="s">
        <v>116</v>
      </c>
      <c r="L2177" s="13" t="s">
        <v>52</v>
      </c>
      <c r="M2177" s="13" t="s">
        <v>21046</v>
      </c>
      <c r="N2177" s="13" t="s">
        <v>518</v>
      </c>
      <c r="O2177" s="13" t="s">
        <v>21047</v>
      </c>
      <c r="P2177" s="11">
        <v>3170</v>
      </c>
      <c r="Q2177" s="13" t="s">
        <v>520</v>
      </c>
      <c r="R2177" s="33" t="s">
        <v>21048</v>
      </c>
      <c r="S2177" s="33" t="s">
        <v>21049</v>
      </c>
      <c r="T2177" s="13" t="s">
        <v>21050</v>
      </c>
      <c r="U2177" s="13" t="s">
        <v>50</v>
      </c>
      <c r="V2177" s="13">
        <v>1600000</v>
      </c>
      <c r="W2177" s="13" t="s">
        <v>60</v>
      </c>
      <c r="X2177" s="13">
        <v>1600000</v>
      </c>
      <c r="Y2177" s="13" t="s">
        <v>154</v>
      </c>
      <c r="Z2177" s="13">
        <v>13</v>
      </c>
      <c r="AA2177" s="13">
        <v>30000000</v>
      </c>
      <c r="AB2177" s="13" t="s">
        <v>60</v>
      </c>
      <c r="AC2177" s="13">
        <v>30000000</v>
      </c>
      <c r="AD2177" s="13" t="s">
        <v>241</v>
      </c>
      <c r="AE2177" s="13">
        <v>34095000</v>
      </c>
      <c r="AF2177" s="13" t="s">
        <v>60</v>
      </c>
      <c r="AG2177" s="13">
        <v>34095000</v>
      </c>
      <c r="AH2177" s="13">
        <v>39098461</v>
      </c>
      <c r="AI2177" s="13" t="s">
        <v>60</v>
      </c>
      <c r="AJ2177" s="13">
        <v>39098461</v>
      </c>
      <c r="AK2177" s="13" t="s">
        <v>21051</v>
      </c>
      <c r="AL2177" s="13" t="s">
        <v>50</v>
      </c>
      <c r="AM2177" s="13" t="s">
        <v>21052</v>
      </c>
      <c r="AN2177" s="13" t="s">
        <v>66</v>
      </c>
      <c r="AO2177" s="13" t="s">
        <v>21053</v>
      </c>
      <c r="AP2177" s="21" t="s">
        <v>21054</v>
      </c>
      <c r="AQ2177" s="13" t="s">
        <v>50</v>
      </c>
      <c r="AR2177" s="13" t="s">
        <v>50</v>
      </c>
    </row>
    <row r="2178" spans="1:44" ht="15" thickBot="1">
      <c r="A2178" s="4" t="s">
        <v>21055</v>
      </c>
      <c r="B2178" s="7">
        <v>333</v>
      </c>
      <c r="C2178" s="6">
        <v>42005</v>
      </c>
      <c r="D2178" s="7" t="s">
        <v>45</v>
      </c>
      <c r="E2178" s="7" t="s">
        <v>46</v>
      </c>
      <c r="F2178" s="7" t="s">
        <v>70</v>
      </c>
      <c r="G2178" s="7" t="s">
        <v>87</v>
      </c>
      <c r="H2178" s="7" t="s">
        <v>516</v>
      </c>
      <c r="I2178" s="7" t="s">
        <v>50</v>
      </c>
      <c r="J2178" s="6">
        <v>45517</v>
      </c>
      <c r="K2178" s="7" t="s">
        <v>191</v>
      </c>
      <c r="L2178" s="7" t="s">
        <v>241</v>
      </c>
      <c r="M2178" s="7" t="s">
        <v>21056</v>
      </c>
      <c r="N2178" s="7" t="s">
        <v>21057</v>
      </c>
      <c r="O2178" s="7" t="s">
        <v>21058</v>
      </c>
      <c r="P2178" s="5">
        <v>3320</v>
      </c>
      <c r="Q2178" s="7" t="s">
        <v>683</v>
      </c>
      <c r="R2178" s="34" t="s">
        <v>21059</v>
      </c>
      <c r="S2178" s="34" t="s">
        <v>21060</v>
      </c>
      <c r="T2178" s="7" t="s">
        <v>50</v>
      </c>
      <c r="U2178" s="7" t="s">
        <v>50</v>
      </c>
      <c r="V2178" s="7">
        <v>20250000</v>
      </c>
      <c r="W2178" s="7" t="s">
        <v>60</v>
      </c>
      <c r="X2178" s="7">
        <v>20250000</v>
      </c>
      <c r="Y2178" s="7" t="s">
        <v>154</v>
      </c>
      <c r="Z2178" s="7">
        <v>2</v>
      </c>
      <c r="AA2178" s="7">
        <v>20250000</v>
      </c>
      <c r="AB2178" s="7" t="s">
        <v>60</v>
      </c>
      <c r="AC2178" s="7">
        <v>20250000</v>
      </c>
      <c r="AD2178" s="7" t="s">
        <v>241</v>
      </c>
      <c r="AE2178" s="7">
        <v>47250000</v>
      </c>
      <c r="AF2178" s="7" t="s">
        <v>60</v>
      </c>
      <c r="AG2178" s="7">
        <v>47250000</v>
      </c>
      <c r="AH2178" s="7">
        <v>47250000</v>
      </c>
      <c r="AI2178" s="7" t="s">
        <v>60</v>
      </c>
      <c r="AJ2178" s="7">
        <v>47250000</v>
      </c>
      <c r="AK2178" s="7" t="s">
        <v>21061</v>
      </c>
      <c r="AL2178" s="7" t="s">
        <v>50</v>
      </c>
      <c r="AM2178" s="7" t="s">
        <v>21062</v>
      </c>
      <c r="AN2178" s="7" t="s">
        <v>66</v>
      </c>
      <c r="AO2178" s="7" t="s">
        <v>21063</v>
      </c>
      <c r="AP2178" s="22" t="s">
        <v>21064</v>
      </c>
      <c r="AQ2178" s="7" t="s">
        <v>50</v>
      </c>
      <c r="AR2178" s="7" t="s">
        <v>50</v>
      </c>
    </row>
    <row r="2179" spans="1:44" ht="15" thickBot="1">
      <c r="A2179" s="10" t="s">
        <v>9147</v>
      </c>
      <c r="B2179" s="13">
        <v>722</v>
      </c>
      <c r="C2179" s="12">
        <v>44562</v>
      </c>
      <c r="D2179" s="13" t="s">
        <v>45</v>
      </c>
      <c r="E2179" s="13" t="s">
        <v>50</v>
      </c>
      <c r="F2179" s="13" t="s">
        <v>70</v>
      </c>
      <c r="G2179" s="26" t="s">
        <v>54946</v>
      </c>
      <c r="H2179" s="13" t="s">
        <v>50</v>
      </c>
      <c r="I2179" s="13" t="s">
        <v>50</v>
      </c>
      <c r="J2179" s="12">
        <v>45517</v>
      </c>
      <c r="K2179" s="13" t="s">
        <v>116</v>
      </c>
      <c r="L2179" s="13" t="s">
        <v>178</v>
      </c>
      <c r="M2179" s="13" t="s">
        <v>1181</v>
      </c>
      <c r="N2179" s="13" t="s">
        <v>694</v>
      </c>
      <c r="O2179" s="13" t="s">
        <v>9148</v>
      </c>
      <c r="P2179" s="11">
        <v>3340</v>
      </c>
      <c r="Q2179" s="13" t="s">
        <v>120</v>
      </c>
      <c r="R2179" s="33" t="s">
        <v>9149</v>
      </c>
      <c r="S2179" s="33" t="s">
        <v>9150</v>
      </c>
      <c r="T2179" s="13" t="s">
        <v>50</v>
      </c>
      <c r="U2179" s="13" t="s">
        <v>50</v>
      </c>
      <c r="V2179" s="13">
        <v>39999981</v>
      </c>
      <c r="W2179" s="13" t="s">
        <v>60</v>
      </c>
      <c r="X2179" s="13">
        <v>39999981</v>
      </c>
      <c r="Y2179" s="13" t="s">
        <v>50</v>
      </c>
      <c r="Z2179" s="13">
        <v>2</v>
      </c>
      <c r="AA2179" s="13">
        <v>39999981</v>
      </c>
      <c r="AB2179" s="13" t="s">
        <v>60</v>
      </c>
      <c r="AC2179" s="13">
        <v>39999981</v>
      </c>
      <c r="AD2179" s="13" t="s">
        <v>178</v>
      </c>
      <c r="AE2179" s="13">
        <v>53999981</v>
      </c>
      <c r="AF2179" s="13" t="s">
        <v>60</v>
      </c>
      <c r="AG2179" s="13">
        <v>53999981</v>
      </c>
      <c r="AH2179" s="13">
        <v>53999981</v>
      </c>
      <c r="AI2179" s="13" t="s">
        <v>60</v>
      </c>
      <c r="AJ2179" s="13">
        <v>53999981</v>
      </c>
      <c r="AK2179" s="13" t="s">
        <v>9151</v>
      </c>
      <c r="AL2179" s="13" t="s">
        <v>50</v>
      </c>
      <c r="AM2179" s="13" t="s">
        <v>9152</v>
      </c>
      <c r="AN2179" s="13" t="s">
        <v>66</v>
      </c>
      <c r="AO2179" s="13" t="s">
        <v>21065</v>
      </c>
      <c r="AP2179" s="14" t="s">
        <v>21066</v>
      </c>
      <c r="AQ2179" s="13" t="s">
        <v>50</v>
      </c>
      <c r="AR2179" s="13" t="s">
        <v>50</v>
      </c>
    </row>
    <row r="2180" spans="1:44" ht="15" thickBot="1">
      <c r="A2180" s="4" t="s">
        <v>21067</v>
      </c>
      <c r="B2180" s="7">
        <v>78</v>
      </c>
      <c r="C2180" s="6">
        <v>39814</v>
      </c>
      <c r="D2180" s="7" t="s">
        <v>45</v>
      </c>
      <c r="E2180" s="7" t="s">
        <v>46</v>
      </c>
      <c r="F2180" s="7" t="s">
        <v>70</v>
      </c>
      <c r="G2180" s="26" t="s">
        <v>54946</v>
      </c>
      <c r="H2180" s="7" t="s">
        <v>21068</v>
      </c>
      <c r="I2180" s="7" t="s">
        <v>50</v>
      </c>
      <c r="J2180" s="6">
        <v>45517</v>
      </c>
      <c r="K2180" s="7" t="s">
        <v>116</v>
      </c>
      <c r="L2180" s="7" t="s">
        <v>178</v>
      </c>
      <c r="M2180" s="7" t="s">
        <v>21069</v>
      </c>
      <c r="N2180" s="7" t="s">
        <v>8383</v>
      </c>
      <c r="O2180" s="7" t="s">
        <v>21070</v>
      </c>
      <c r="P2180" s="5">
        <v>3464</v>
      </c>
      <c r="Q2180" s="7" t="s">
        <v>383</v>
      </c>
      <c r="R2180" s="34" t="s">
        <v>21071</v>
      </c>
      <c r="S2180" s="34" t="s">
        <v>21072</v>
      </c>
      <c r="T2180" s="7" t="s">
        <v>50</v>
      </c>
      <c r="U2180" s="7">
        <f>1-505-341-109</f>
        <v>-954</v>
      </c>
      <c r="V2180" s="7">
        <v>20000000</v>
      </c>
      <c r="W2180" s="7" t="s">
        <v>60</v>
      </c>
      <c r="X2180" s="7">
        <v>20000000</v>
      </c>
      <c r="Y2180" s="7" t="s">
        <v>50</v>
      </c>
      <c r="Z2180" s="7">
        <v>1</v>
      </c>
      <c r="AA2180" s="7">
        <v>20000000</v>
      </c>
      <c r="AB2180" s="7" t="s">
        <v>60</v>
      </c>
      <c r="AC2180" s="7">
        <v>20000000</v>
      </c>
      <c r="AD2180" s="7" t="s">
        <v>178</v>
      </c>
      <c r="AE2180" s="7">
        <v>20000000</v>
      </c>
      <c r="AF2180" s="7" t="s">
        <v>60</v>
      </c>
      <c r="AG2180" s="7">
        <v>20000000</v>
      </c>
      <c r="AH2180" s="7">
        <v>20000000</v>
      </c>
      <c r="AI2180" s="7" t="s">
        <v>60</v>
      </c>
      <c r="AJ2180" s="7">
        <v>20000000</v>
      </c>
      <c r="AK2180" s="7" t="s">
        <v>21073</v>
      </c>
      <c r="AL2180" s="7" t="s">
        <v>50</v>
      </c>
      <c r="AM2180" s="7" t="s">
        <v>21074</v>
      </c>
      <c r="AN2180" s="7" t="s">
        <v>66</v>
      </c>
      <c r="AO2180" s="7" t="s">
        <v>21075</v>
      </c>
      <c r="AP2180" s="8" t="s">
        <v>21076</v>
      </c>
      <c r="AQ2180" s="7" t="s">
        <v>50</v>
      </c>
      <c r="AR2180" s="7" t="s">
        <v>50</v>
      </c>
    </row>
    <row r="2181" spans="1:44" ht="15" thickBot="1">
      <c r="A2181" s="10" t="s">
        <v>21077</v>
      </c>
      <c r="B2181" s="13">
        <v>857</v>
      </c>
      <c r="C2181" s="12">
        <v>42644</v>
      </c>
      <c r="D2181" s="13" t="s">
        <v>45</v>
      </c>
      <c r="E2181" s="13" t="s">
        <v>46</v>
      </c>
      <c r="F2181" s="13" t="s">
        <v>70</v>
      </c>
      <c r="G2181" s="26" t="s">
        <v>54946</v>
      </c>
      <c r="H2181" s="13" t="s">
        <v>50</v>
      </c>
      <c r="I2181" s="13" t="s">
        <v>50</v>
      </c>
      <c r="J2181" s="12">
        <v>45517</v>
      </c>
      <c r="K2181" s="13" t="s">
        <v>50</v>
      </c>
      <c r="L2181" s="13" t="s">
        <v>467</v>
      </c>
      <c r="M2181" s="13" t="s">
        <v>21078</v>
      </c>
      <c r="N2181" s="13" t="s">
        <v>6662</v>
      </c>
      <c r="O2181" s="13" t="s">
        <v>21079</v>
      </c>
      <c r="P2181" s="11">
        <v>3475</v>
      </c>
      <c r="Q2181" s="13" t="s">
        <v>245</v>
      </c>
      <c r="R2181" s="33" t="s">
        <v>21080</v>
      </c>
      <c r="S2181" s="33" t="s">
        <v>21081</v>
      </c>
      <c r="T2181" s="13" t="s">
        <v>21082</v>
      </c>
      <c r="U2181" s="13">
        <v>919496366763</v>
      </c>
      <c r="V2181" s="13">
        <v>100000000</v>
      </c>
      <c r="W2181" s="13" t="s">
        <v>250</v>
      </c>
      <c r="X2181" s="13">
        <v>1191188</v>
      </c>
      <c r="Y2181" s="13" t="s">
        <v>467</v>
      </c>
      <c r="Z2181" s="13">
        <v>8</v>
      </c>
      <c r="AA2181" s="13">
        <v>100000000</v>
      </c>
      <c r="AB2181" s="13" t="s">
        <v>250</v>
      </c>
      <c r="AC2181" s="13">
        <v>1191188</v>
      </c>
      <c r="AD2181" s="13" t="s">
        <v>467</v>
      </c>
      <c r="AE2181" s="13">
        <v>1874331</v>
      </c>
      <c r="AF2181" s="13" t="s">
        <v>60</v>
      </c>
      <c r="AG2181" s="13">
        <v>1874331</v>
      </c>
      <c r="AH2181" s="13">
        <v>1916644</v>
      </c>
      <c r="AI2181" s="13" t="s">
        <v>60</v>
      </c>
      <c r="AJ2181" s="13">
        <v>1916644</v>
      </c>
      <c r="AK2181" s="13" t="s">
        <v>21083</v>
      </c>
      <c r="AL2181" s="13" t="s">
        <v>50</v>
      </c>
      <c r="AM2181" s="13" t="s">
        <v>21084</v>
      </c>
      <c r="AN2181" s="13" t="s">
        <v>66</v>
      </c>
      <c r="AO2181" s="13" t="s">
        <v>21085</v>
      </c>
      <c r="AP2181" s="14" t="s">
        <v>21086</v>
      </c>
      <c r="AQ2181" s="13" t="s">
        <v>50</v>
      </c>
      <c r="AR2181" s="13" t="s">
        <v>50</v>
      </c>
    </row>
    <row r="2182" spans="1:44" ht="15" thickBot="1">
      <c r="A2182" s="4" t="s">
        <v>21087</v>
      </c>
      <c r="B2182" s="5">
        <v>2157</v>
      </c>
      <c r="C2182" s="6">
        <v>44927</v>
      </c>
      <c r="D2182" s="7" t="s">
        <v>45</v>
      </c>
      <c r="E2182" s="7" t="s">
        <v>46</v>
      </c>
      <c r="F2182" s="7" t="s">
        <v>70</v>
      </c>
      <c r="G2182" s="26" t="s">
        <v>54946</v>
      </c>
      <c r="H2182" s="7" t="s">
        <v>50</v>
      </c>
      <c r="I2182" s="7" t="s">
        <v>50</v>
      </c>
      <c r="J2182" s="6">
        <v>45518</v>
      </c>
      <c r="K2182" s="7" t="s">
        <v>50</v>
      </c>
      <c r="L2182" s="7" t="s">
        <v>241</v>
      </c>
      <c r="M2182" s="7" t="s">
        <v>21088</v>
      </c>
      <c r="N2182" s="7" t="s">
        <v>1114</v>
      </c>
      <c r="O2182" s="7" t="s">
        <v>21089</v>
      </c>
      <c r="P2182" s="5">
        <v>3495</v>
      </c>
      <c r="Q2182" s="7" t="s">
        <v>1116</v>
      </c>
      <c r="R2182" s="34" t="s">
        <v>21090</v>
      </c>
      <c r="S2182" s="34" t="s">
        <v>21091</v>
      </c>
      <c r="T2182" s="7" t="s">
        <v>21092</v>
      </c>
      <c r="U2182" s="7" t="s">
        <v>50</v>
      </c>
      <c r="V2182" s="7">
        <v>27000000</v>
      </c>
      <c r="W2182" s="7" t="s">
        <v>60</v>
      </c>
      <c r="X2182" s="7">
        <v>27000000</v>
      </c>
      <c r="Y2182" s="7" t="s">
        <v>154</v>
      </c>
      <c r="Z2182" s="7">
        <v>3</v>
      </c>
      <c r="AA2182" s="7">
        <v>27000000</v>
      </c>
      <c r="AB2182" s="7" t="s">
        <v>60</v>
      </c>
      <c r="AC2182" s="7">
        <v>27000000</v>
      </c>
      <c r="AD2182" s="7" t="s">
        <v>241</v>
      </c>
      <c r="AE2182" s="7">
        <v>33260000</v>
      </c>
      <c r="AF2182" s="7" t="s">
        <v>60</v>
      </c>
      <c r="AG2182" s="7">
        <v>33260000</v>
      </c>
      <c r="AH2182" s="7">
        <v>33260000</v>
      </c>
      <c r="AI2182" s="7" t="s">
        <v>60</v>
      </c>
      <c r="AJ2182" s="7">
        <v>33260000</v>
      </c>
      <c r="AK2182" s="7" t="s">
        <v>21093</v>
      </c>
      <c r="AL2182" s="7" t="s">
        <v>50</v>
      </c>
      <c r="AM2182" s="7" t="s">
        <v>21094</v>
      </c>
      <c r="AN2182" s="7" t="s">
        <v>66</v>
      </c>
      <c r="AO2182" s="7" t="s">
        <v>21095</v>
      </c>
      <c r="AP2182" s="8" t="s">
        <v>21096</v>
      </c>
      <c r="AQ2182" s="7" t="s">
        <v>50</v>
      </c>
      <c r="AR2182" s="7" t="s">
        <v>50</v>
      </c>
    </row>
    <row r="2183" spans="1:44" ht="15" thickBot="1">
      <c r="A2183" s="10" t="s">
        <v>21097</v>
      </c>
      <c r="B2183" s="11">
        <v>2115</v>
      </c>
      <c r="C2183" s="12">
        <v>41275</v>
      </c>
      <c r="D2183" s="13" t="s">
        <v>45</v>
      </c>
      <c r="E2183" s="13" t="s">
        <v>46</v>
      </c>
      <c r="F2183" s="13" t="s">
        <v>70</v>
      </c>
      <c r="G2183" s="27" t="s">
        <v>54945</v>
      </c>
      <c r="H2183" s="13" t="s">
        <v>2952</v>
      </c>
      <c r="I2183" s="13" t="s">
        <v>50</v>
      </c>
      <c r="J2183" s="12">
        <v>45519</v>
      </c>
      <c r="K2183" s="13" t="s">
        <v>116</v>
      </c>
      <c r="L2183" s="13" t="s">
        <v>124</v>
      </c>
      <c r="M2183" s="13" t="s">
        <v>2610</v>
      </c>
      <c r="N2183" s="13" t="s">
        <v>1222</v>
      </c>
      <c r="O2183" s="13" t="s">
        <v>21098</v>
      </c>
      <c r="P2183" s="11">
        <v>3512</v>
      </c>
      <c r="Q2183" s="13" t="s">
        <v>707</v>
      </c>
      <c r="R2183" s="33" t="s">
        <v>21099</v>
      </c>
      <c r="S2183" s="33" t="s">
        <v>21100</v>
      </c>
      <c r="T2183" s="13" t="s">
        <v>21101</v>
      </c>
      <c r="U2183" s="13" t="s">
        <v>21102</v>
      </c>
      <c r="V2183" s="13">
        <v>11700000</v>
      </c>
      <c r="W2183" s="13" t="s">
        <v>1085</v>
      </c>
      <c r="X2183" s="13">
        <v>8537155</v>
      </c>
      <c r="Y2183" s="13" t="s">
        <v>171</v>
      </c>
      <c r="Z2183" s="13">
        <v>7</v>
      </c>
      <c r="AA2183" s="13">
        <v>11700000</v>
      </c>
      <c r="AB2183" s="13" t="s">
        <v>1085</v>
      </c>
      <c r="AC2183" s="13">
        <v>8537155</v>
      </c>
      <c r="AD2183" s="13" t="s">
        <v>124</v>
      </c>
      <c r="AE2183" s="13">
        <v>16304005</v>
      </c>
      <c r="AF2183" s="13" t="s">
        <v>60</v>
      </c>
      <c r="AG2183" s="13">
        <v>16304005</v>
      </c>
      <c r="AH2183" s="13">
        <v>37744364</v>
      </c>
      <c r="AI2183" s="13" t="s">
        <v>60</v>
      </c>
      <c r="AJ2183" s="13">
        <v>37744364</v>
      </c>
      <c r="AK2183" s="13" t="s">
        <v>21103</v>
      </c>
      <c r="AL2183" s="13" t="s">
        <v>50</v>
      </c>
      <c r="AM2183" s="13" t="s">
        <v>21104</v>
      </c>
      <c r="AN2183" s="13" t="s">
        <v>66</v>
      </c>
      <c r="AO2183" s="13" t="s">
        <v>21105</v>
      </c>
      <c r="AP2183" s="21" t="s">
        <v>21106</v>
      </c>
      <c r="AQ2183" s="13" t="s">
        <v>50</v>
      </c>
      <c r="AR2183" s="13" t="s">
        <v>50</v>
      </c>
    </row>
    <row r="2184" spans="1:44" ht="15" thickBot="1">
      <c r="A2184" s="4" t="s">
        <v>21107</v>
      </c>
      <c r="B2184" s="5">
        <v>1342030</v>
      </c>
      <c r="C2184" s="6">
        <v>28245</v>
      </c>
      <c r="D2184" s="7" t="s">
        <v>45</v>
      </c>
      <c r="E2184" s="7" t="s">
        <v>46</v>
      </c>
      <c r="F2184" s="7" t="s">
        <v>70</v>
      </c>
      <c r="G2184" s="7" t="s">
        <v>48</v>
      </c>
      <c r="H2184" s="7" t="s">
        <v>15924</v>
      </c>
      <c r="I2184" s="7" t="s">
        <v>50</v>
      </c>
      <c r="J2184" s="6">
        <v>45517</v>
      </c>
      <c r="K2184" s="7" t="s">
        <v>282</v>
      </c>
      <c r="L2184" s="7" t="s">
        <v>131</v>
      </c>
      <c r="M2184" s="7" t="s">
        <v>21108</v>
      </c>
      <c r="N2184" s="7" t="s">
        <v>21109</v>
      </c>
      <c r="O2184" s="7" t="s">
        <v>21110</v>
      </c>
      <c r="P2184" s="5">
        <v>3522</v>
      </c>
      <c r="Q2184" s="7" t="s">
        <v>630</v>
      </c>
      <c r="R2184" s="34" t="s">
        <v>21111</v>
      </c>
      <c r="S2184" s="31" t="s">
        <v>50</v>
      </c>
      <c r="T2184" s="7" t="s">
        <v>21112</v>
      </c>
      <c r="U2184" s="7" t="s">
        <v>21113</v>
      </c>
      <c r="V2184" s="7">
        <v>100000000</v>
      </c>
      <c r="W2184" s="7" t="s">
        <v>60</v>
      </c>
      <c r="X2184" s="7">
        <v>100000000</v>
      </c>
      <c r="Y2184" s="7" t="s">
        <v>171</v>
      </c>
      <c r="Z2184" s="7">
        <v>1</v>
      </c>
      <c r="AA2184" s="7" t="s">
        <v>50</v>
      </c>
      <c r="AB2184" s="7" t="s">
        <v>50</v>
      </c>
      <c r="AC2184" s="7" t="s">
        <v>50</v>
      </c>
      <c r="AD2184" s="7" t="s">
        <v>50</v>
      </c>
      <c r="AE2184" s="7" t="s">
        <v>50</v>
      </c>
      <c r="AF2184" s="7" t="s">
        <v>50</v>
      </c>
      <c r="AG2184" s="7" t="s">
        <v>50</v>
      </c>
      <c r="AH2184" s="7">
        <v>100000000</v>
      </c>
      <c r="AI2184" s="7" t="s">
        <v>60</v>
      </c>
      <c r="AJ2184" s="7">
        <v>100000000</v>
      </c>
      <c r="AK2184" s="7" t="s">
        <v>21114</v>
      </c>
      <c r="AL2184" s="7" t="s">
        <v>50</v>
      </c>
      <c r="AM2184" s="7" t="s">
        <v>21115</v>
      </c>
      <c r="AN2184" s="7" t="s">
        <v>66</v>
      </c>
      <c r="AO2184" s="7" t="s">
        <v>21116</v>
      </c>
      <c r="AP2184" s="7" t="s">
        <v>50</v>
      </c>
      <c r="AQ2184" s="22" t="s">
        <v>21117</v>
      </c>
      <c r="AR2184" s="7" t="s">
        <v>50</v>
      </c>
    </row>
    <row r="2185" spans="1:44" ht="15" thickBot="1">
      <c r="A2185" s="10" t="s">
        <v>21118</v>
      </c>
      <c r="B2185" s="11">
        <v>8208266</v>
      </c>
      <c r="C2185" s="13" t="s">
        <v>21119</v>
      </c>
      <c r="D2185" s="13" t="s">
        <v>45</v>
      </c>
      <c r="E2185" s="13" t="s">
        <v>50</v>
      </c>
      <c r="F2185" s="13" t="s">
        <v>70</v>
      </c>
      <c r="G2185" s="13" t="s">
        <v>48</v>
      </c>
      <c r="H2185" s="13" t="s">
        <v>15924</v>
      </c>
      <c r="I2185" s="13" t="s">
        <v>50</v>
      </c>
      <c r="J2185" s="12">
        <v>45517</v>
      </c>
      <c r="K2185" s="13" t="s">
        <v>161</v>
      </c>
      <c r="L2185" s="13" t="s">
        <v>52</v>
      </c>
      <c r="M2185" s="13" t="s">
        <v>10425</v>
      </c>
      <c r="N2185" s="13" t="s">
        <v>668</v>
      </c>
      <c r="O2185" s="13" t="s">
        <v>21120</v>
      </c>
      <c r="P2185" s="11">
        <v>3579</v>
      </c>
      <c r="Q2185" s="13" t="s">
        <v>670</v>
      </c>
      <c r="R2185" s="33" t="s">
        <v>21121</v>
      </c>
      <c r="S2185" s="33" t="s">
        <v>21122</v>
      </c>
      <c r="T2185" s="13" t="s">
        <v>21123</v>
      </c>
      <c r="U2185" s="13" t="s">
        <v>21124</v>
      </c>
      <c r="V2185" s="13">
        <v>21100000</v>
      </c>
      <c r="W2185" s="13" t="s">
        <v>60</v>
      </c>
      <c r="X2185" s="13">
        <v>21100000</v>
      </c>
      <c r="Y2185" s="13" t="s">
        <v>50</v>
      </c>
      <c r="Z2185" s="13">
        <v>17</v>
      </c>
      <c r="AA2185" s="13">
        <v>17530000</v>
      </c>
      <c r="AB2185" s="13" t="s">
        <v>60</v>
      </c>
      <c r="AC2185" s="13">
        <v>17530000</v>
      </c>
      <c r="AD2185" s="13" t="s">
        <v>178</v>
      </c>
      <c r="AE2185" s="13">
        <v>17530000</v>
      </c>
      <c r="AF2185" s="13" t="s">
        <v>60</v>
      </c>
      <c r="AG2185" s="13">
        <v>17530000</v>
      </c>
      <c r="AH2185" s="13">
        <v>194995289</v>
      </c>
      <c r="AI2185" s="13" t="s">
        <v>60</v>
      </c>
      <c r="AJ2185" s="13">
        <v>194995289</v>
      </c>
      <c r="AK2185" s="13" t="s">
        <v>21125</v>
      </c>
      <c r="AL2185" s="13" t="s">
        <v>50</v>
      </c>
      <c r="AM2185" s="13" t="s">
        <v>21126</v>
      </c>
      <c r="AN2185" s="13" t="s">
        <v>66</v>
      </c>
      <c r="AO2185" s="13" t="s">
        <v>21127</v>
      </c>
      <c r="AP2185" s="21" t="s">
        <v>21128</v>
      </c>
      <c r="AQ2185" s="13" t="s">
        <v>50</v>
      </c>
      <c r="AR2185" s="13" t="s">
        <v>50</v>
      </c>
    </row>
    <row r="2186" spans="1:44" ht="15" thickBot="1">
      <c r="A2186" s="4" t="s">
        <v>21129</v>
      </c>
      <c r="B2186" s="7">
        <v>324</v>
      </c>
      <c r="C2186" s="6">
        <v>44197</v>
      </c>
      <c r="D2186" s="7" t="s">
        <v>45</v>
      </c>
      <c r="E2186" s="7" t="s">
        <v>46</v>
      </c>
      <c r="F2186" s="7" t="s">
        <v>70</v>
      </c>
      <c r="G2186" s="7" t="s">
        <v>87</v>
      </c>
      <c r="H2186" s="7" t="s">
        <v>21130</v>
      </c>
      <c r="I2186" s="7" t="s">
        <v>50</v>
      </c>
      <c r="J2186" s="6">
        <v>45516</v>
      </c>
      <c r="K2186" s="7" t="s">
        <v>116</v>
      </c>
      <c r="L2186" s="7" t="s">
        <v>131</v>
      </c>
      <c r="M2186" s="7" t="s">
        <v>6786</v>
      </c>
      <c r="N2186" s="7" t="s">
        <v>75</v>
      </c>
      <c r="O2186" s="7" t="s">
        <v>21131</v>
      </c>
      <c r="P2186" s="5">
        <v>3611</v>
      </c>
      <c r="Q2186" s="7" t="s">
        <v>77</v>
      </c>
      <c r="R2186" s="34" t="s">
        <v>21132</v>
      </c>
      <c r="S2186" s="34" t="s">
        <v>21133</v>
      </c>
      <c r="T2186" s="7" t="s">
        <v>50</v>
      </c>
      <c r="U2186" s="7" t="s">
        <v>21134</v>
      </c>
      <c r="V2186" s="7" t="s">
        <v>50</v>
      </c>
      <c r="W2186" s="7" t="s">
        <v>50</v>
      </c>
      <c r="X2186" s="7" t="s">
        <v>50</v>
      </c>
      <c r="Y2186" s="7" t="s">
        <v>50</v>
      </c>
      <c r="Z2186" s="7">
        <v>3</v>
      </c>
      <c r="AA2186" s="7" t="s">
        <v>50</v>
      </c>
      <c r="AB2186" s="7" t="s">
        <v>50</v>
      </c>
      <c r="AC2186" s="7" t="s">
        <v>50</v>
      </c>
      <c r="AD2186" s="7" t="s">
        <v>50</v>
      </c>
      <c r="AE2186" s="7" t="s">
        <v>50</v>
      </c>
      <c r="AF2186" s="7" t="s">
        <v>50</v>
      </c>
      <c r="AG2186" s="7" t="s">
        <v>50</v>
      </c>
      <c r="AH2186" s="7">
        <v>30000000</v>
      </c>
      <c r="AI2186" s="7" t="s">
        <v>60</v>
      </c>
      <c r="AJ2186" s="7">
        <v>30000000</v>
      </c>
      <c r="AK2186" s="7" t="s">
        <v>50</v>
      </c>
      <c r="AL2186" s="7" t="s">
        <v>50</v>
      </c>
      <c r="AM2186" s="7" t="s">
        <v>21135</v>
      </c>
      <c r="AN2186" s="7" t="s">
        <v>66</v>
      </c>
      <c r="AO2186" s="7" t="s">
        <v>21136</v>
      </c>
      <c r="AP2186" s="8" t="s">
        <v>21137</v>
      </c>
      <c r="AQ2186" s="7" t="s">
        <v>50</v>
      </c>
      <c r="AR2186" s="7" t="s">
        <v>50</v>
      </c>
    </row>
    <row r="2187" spans="1:44" ht="15" thickBot="1">
      <c r="A2187" s="10" t="s">
        <v>21138</v>
      </c>
      <c r="B2187" s="11">
        <v>5034</v>
      </c>
      <c r="C2187" s="12">
        <v>39083</v>
      </c>
      <c r="D2187" s="13" t="s">
        <v>45</v>
      </c>
      <c r="E2187" s="13" t="s">
        <v>46</v>
      </c>
      <c r="F2187" s="13" t="s">
        <v>47</v>
      </c>
      <c r="G2187" s="13" t="s">
        <v>71</v>
      </c>
      <c r="H2187" s="13" t="s">
        <v>115</v>
      </c>
      <c r="I2187" s="13" t="s">
        <v>50</v>
      </c>
      <c r="J2187" s="12">
        <v>45516</v>
      </c>
      <c r="K2187" s="13" t="s">
        <v>161</v>
      </c>
      <c r="L2187" s="13" t="s">
        <v>268</v>
      </c>
      <c r="M2187" s="13" t="s">
        <v>21139</v>
      </c>
      <c r="N2187" s="13" t="s">
        <v>21140</v>
      </c>
      <c r="O2187" s="13" t="s">
        <v>21141</v>
      </c>
      <c r="P2187" s="11">
        <v>3647</v>
      </c>
      <c r="Q2187" s="13" t="s">
        <v>2721</v>
      </c>
      <c r="R2187" s="33" t="s">
        <v>21142</v>
      </c>
      <c r="S2187" s="33" t="s">
        <v>21143</v>
      </c>
      <c r="T2187" s="13" t="s">
        <v>21144</v>
      </c>
      <c r="U2187" s="13" t="s">
        <v>21145</v>
      </c>
      <c r="V2187" s="13">
        <v>685900000</v>
      </c>
      <c r="W2187" s="13" t="s">
        <v>60</v>
      </c>
      <c r="X2187" s="13">
        <v>685900000</v>
      </c>
      <c r="Y2187" s="13" t="s">
        <v>61</v>
      </c>
      <c r="Z2187" s="13">
        <v>8</v>
      </c>
      <c r="AA2187" s="13">
        <v>531375000</v>
      </c>
      <c r="AB2187" s="13" t="s">
        <v>60</v>
      </c>
      <c r="AC2187" s="13">
        <v>531375000</v>
      </c>
      <c r="AD2187" s="13" t="s">
        <v>62</v>
      </c>
      <c r="AE2187" s="13">
        <v>751275000</v>
      </c>
      <c r="AF2187" s="13" t="s">
        <v>60</v>
      </c>
      <c r="AG2187" s="13">
        <v>751275000</v>
      </c>
      <c r="AH2187" s="13">
        <v>6768175000</v>
      </c>
      <c r="AI2187" s="13" t="s">
        <v>60</v>
      </c>
      <c r="AJ2187" s="13">
        <v>6768175000</v>
      </c>
      <c r="AK2187" s="13" t="s">
        <v>50</v>
      </c>
      <c r="AL2187" s="13" t="s">
        <v>50</v>
      </c>
      <c r="AM2187" s="13" t="s">
        <v>21146</v>
      </c>
      <c r="AN2187" s="13" t="s">
        <v>66</v>
      </c>
      <c r="AO2187" s="13" t="s">
        <v>21147</v>
      </c>
      <c r="AP2187" s="14" t="s">
        <v>21148</v>
      </c>
      <c r="AQ2187" s="13" t="s">
        <v>50</v>
      </c>
      <c r="AR2187" s="13" t="s">
        <v>50</v>
      </c>
    </row>
    <row r="2188" spans="1:44" ht="15" thickBot="1">
      <c r="A2188" s="4" t="s">
        <v>21149</v>
      </c>
      <c r="B2188" s="5">
        <v>103248</v>
      </c>
      <c r="C2188" s="6">
        <v>43101</v>
      </c>
      <c r="D2188" s="7" t="s">
        <v>45</v>
      </c>
      <c r="E2188" s="7" t="s">
        <v>46</v>
      </c>
      <c r="F2188" s="7" t="s">
        <v>70</v>
      </c>
      <c r="G2188" s="26" t="s">
        <v>54946</v>
      </c>
      <c r="H2188" s="7" t="s">
        <v>1470</v>
      </c>
      <c r="I2188" s="7" t="s">
        <v>50</v>
      </c>
      <c r="J2188" s="6">
        <v>45517</v>
      </c>
      <c r="K2188" s="7" t="s">
        <v>116</v>
      </c>
      <c r="L2188" s="7" t="s">
        <v>147</v>
      </c>
      <c r="M2188" s="7" t="s">
        <v>21150</v>
      </c>
      <c r="N2188" s="7" t="s">
        <v>19066</v>
      </c>
      <c r="O2188" s="7" t="s">
        <v>21151</v>
      </c>
      <c r="P2188" s="5">
        <v>3702</v>
      </c>
      <c r="Q2188" s="7" t="s">
        <v>245</v>
      </c>
      <c r="R2188" s="34" t="s">
        <v>21152</v>
      </c>
      <c r="S2188" s="34" t="s">
        <v>21153</v>
      </c>
      <c r="T2188" s="7" t="s">
        <v>21154</v>
      </c>
      <c r="U2188" s="7" t="s">
        <v>21155</v>
      </c>
      <c r="V2188" s="7">
        <v>830000000</v>
      </c>
      <c r="W2188" s="7" t="s">
        <v>250</v>
      </c>
      <c r="X2188" s="7">
        <v>9886861</v>
      </c>
      <c r="Y2188" s="7" t="s">
        <v>154</v>
      </c>
      <c r="Z2188" s="7">
        <v>3</v>
      </c>
      <c r="AA2188" s="7">
        <v>830000000</v>
      </c>
      <c r="AB2188" s="7" t="s">
        <v>250</v>
      </c>
      <c r="AC2188" s="7">
        <v>9886861</v>
      </c>
      <c r="AD2188" s="7" t="s">
        <v>147</v>
      </c>
      <c r="AE2188" s="7">
        <v>13424203</v>
      </c>
      <c r="AF2188" s="7" t="s">
        <v>60</v>
      </c>
      <c r="AG2188" s="7">
        <v>13424203</v>
      </c>
      <c r="AH2188" s="7">
        <v>13424203</v>
      </c>
      <c r="AI2188" s="7" t="s">
        <v>60</v>
      </c>
      <c r="AJ2188" s="7">
        <v>13424203</v>
      </c>
      <c r="AK2188" s="7" t="s">
        <v>21156</v>
      </c>
      <c r="AL2188" s="7" t="s">
        <v>50</v>
      </c>
      <c r="AM2188" s="7" t="s">
        <v>21157</v>
      </c>
      <c r="AN2188" s="7" t="s">
        <v>66</v>
      </c>
      <c r="AO2188" s="7" t="s">
        <v>21158</v>
      </c>
      <c r="AP2188" s="22" t="s">
        <v>21159</v>
      </c>
      <c r="AQ2188" s="7" t="s">
        <v>50</v>
      </c>
      <c r="AR2188" s="7" t="s">
        <v>50</v>
      </c>
    </row>
    <row r="2189" spans="1:44" ht="15" thickBot="1">
      <c r="A2189" s="10" t="s">
        <v>21160</v>
      </c>
      <c r="B2189" s="13">
        <v>130</v>
      </c>
      <c r="C2189" s="13" t="s">
        <v>50</v>
      </c>
      <c r="D2189" s="13" t="s">
        <v>45</v>
      </c>
      <c r="E2189" s="13" t="s">
        <v>46</v>
      </c>
      <c r="F2189" s="13" t="s">
        <v>70</v>
      </c>
      <c r="G2189" s="27" t="s">
        <v>54945</v>
      </c>
      <c r="H2189" s="13" t="s">
        <v>50</v>
      </c>
      <c r="I2189" s="13" t="s">
        <v>50</v>
      </c>
      <c r="J2189" s="12">
        <v>45517</v>
      </c>
      <c r="K2189" s="13" t="s">
        <v>50</v>
      </c>
      <c r="L2189" s="13" t="s">
        <v>241</v>
      </c>
      <c r="M2189" s="13" t="s">
        <v>2562</v>
      </c>
      <c r="N2189" s="13" t="s">
        <v>91</v>
      </c>
      <c r="O2189" s="13" t="s">
        <v>21161</v>
      </c>
      <c r="P2189" s="11">
        <v>3776</v>
      </c>
      <c r="Q2189" s="13" t="s">
        <v>93</v>
      </c>
      <c r="R2189" s="33" t="s">
        <v>21162</v>
      </c>
      <c r="S2189" s="30" t="s">
        <v>50</v>
      </c>
      <c r="T2189" s="13" t="s">
        <v>50</v>
      </c>
      <c r="U2189" s="13" t="s">
        <v>50</v>
      </c>
      <c r="V2189" s="13">
        <v>14000000</v>
      </c>
      <c r="W2189" s="13" t="s">
        <v>60</v>
      </c>
      <c r="X2189" s="13">
        <v>14000000</v>
      </c>
      <c r="Y2189" s="13" t="s">
        <v>154</v>
      </c>
      <c r="Z2189" s="13">
        <v>2</v>
      </c>
      <c r="AA2189" s="13">
        <v>14000000</v>
      </c>
      <c r="AB2189" s="13" t="s">
        <v>60</v>
      </c>
      <c r="AC2189" s="13">
        <v>14000000</v>
      </c>
      <c r="AD2189" s="13" t="s">
        <v>241</v>
      </c>
      <c r="AE2189" s="13">
        <v>30750000</v>
      </c>
      <c r="AF2189" s="13" t="s">
        <v>60</v>
      </c>
      <c r="AG2189" s="13">
        <v>30750000</v>
      </c>
      <c r="AH2189" s="13">
        <v>30750000</v>
      </c>
      <c r="AI2189" s="13" t="s">
        <v>60</v>
      </c>
      <c r="AJ2189" s="13">
        <v>30750000</v>
      </c>
      <c r="AK2189" s="13" t="s">
        <v>21163</v>
      </c>
      <c r="AL2189" s="13" t="s">
        <v>50</v>
      </c>
      <c r="AM2189" s="13" t="s">
        <v>21164</v>
      </c>
      <c r="AN2189" s="13" t="s">
        <v>66</v>
      </c>
      <c r="AO2189" s="13" t="s">
        <v>50</v>
      </c>
      <c r="AP2189" s="21" t="s">
        <v>21165</v>
      </c>
      <c r="AQ2189" s="13" t="s">
        <v>50</v>
      </c>
      <c r="AR2189" s="13" t="s">
        <v>255</v>
      </c>
    </row>
    <row r="2190" spans="1:44" ht="15" thickBot="1">
      <c r="A2190" s="4" t="s">
        <v>21166</v>
      </c>
      <c r="B2190" s="5">
        <v>27438</v>
      </c>
      <c r="C2190" s="6">
        <v>28126</v>
      </c>
      <c r="D2190" s="7" t="s">
        <v>45</v>
      </c>
      <c r="E2190" s="7" t="s">
        <v>46</v>
      </c>
      <c r="F2190" s="7" t="s">
        <v>47</v>
      </c>
      <c r="G2190" s="7" t="s">
        <v>71</v>
      </c>
      <c r="H2190" s="7" t="s">
        <v>443</v>
      </c>
      <c r="I2190" s="7" t="s">
        <v>50</v>
      </c>
      <c r="J2190" s="6">
        <v>45517</v>
      </c>
      <c r="K2190" s="7" t="s">
        <v>282</v>
      </c>
      <c r="L2190" s="7" t="s">
        <v>162</v>
      </c>
      <c r="M2190" s="7" t="s">
        <v>21167</v>
      </c>
      <c r="N2190" s="7" t="s">
        <v>2719</v>
      </c>
      <c r="O2190" s="7" t="s">
        <v>21168</v>
      </c>
      <c r="P2190" s="5">
        <v>3818</v>
      </c>
      <c r="Q2190" s="7" t="s">
        <v>2721</v>
      </c>
      <c r="R2190" s="34" t="s">
        <v>21169</v>
      </c>
      <c r="S2190" s="34" t="s">
        <v>21170</v>
      </c>
      <c r="T2190" s="7" t="s">
        <v>21171</v>
      </c>
      <c r="U2190" s="7" t="s">
        <v>21172</v>
      </c>
      <c r="V2190" s="7">
        <v>245000000</v>
      </c>
      <c r="W2190" s="7" t="s">
        <v>60</v>
      </c>
      <c r="X2190" s="7">
        <v>245000000</v>
      </c>
      <c r="Y2190" s="7" t="s">
        <v>61</v>
      </c>
      <c r="Z2190" s="7">
        <v>1</v>
      </c>
      <c r="AA2190" s="7" t="s">
        <v>50</v>
      </c>
      <c r="AB2190" s="7" t="s">
        <v>50</v>
      </c>
      <c r="AC2190" s="7" t="s">
        <v>50</v>
      </c>
      <c r="AD2190" s="7" t="s">
        <v>50</v>
      </c>
      <c r="AE2190" s="7" t="s">
        <v>50</v>
      </c>
      <c r="AF2190" s="7" t="s">
        <v>50</v>
      </c>
      <c r="AG2190" s="7" t="s">
        <v>50</v>
      </c>
      <c r="AH2190" s="7">
        <v>245000000</v>
      </c>
      <c r="AI2190" s="7" t="s">
        <v>60</v>
      </c>
      <c r="AJ2190" s="7">
        <v>245000000</v>
      </c>
      <c r="AK2190" s="7" t="s">
        <v>50</v>
      </c>
      <c r="AL2190" s="7" t="s">
        <v>50</v>
      </c>
      <c r="AM2190" s="7" t="s">
        <v>21173</v>
      </c>
      <c r="AN2190" s="7" t="s">
        <v>66</v>
      </c>
      <c r="AO2190" s="7" t="s">
        <v>21174</v>
      </c>
      <c r="AP2190" s="22" t="s">
        <v>21175</v>
      </c>
      <c r="AQ2190" s="7" t="s">
        <v>50</v>
      </c>
      <c r="AR2190" s="7" t="s">
        <v>50</v>
      </c>
    </row>
    <row r="2191" spans="1:44" ht="15" thickBot="1">
      <c r="A2191" s="10" t="s">
        <v>21176</v>
      </c>
      <c r="B2191" s="13">
        <v>394</v>
      </c>
      <c r="C2191" s="12">
        <v>43101</v>
      </c>
      <c r="D2191" s="13" t="s">
        <v>45</v>
      </c>
      <c r="E2191" s="13" t="s">
        <v>46</v>
      </c>
      <c r="F2191" s="13" t="s">
        <v>70</v>
      </c>
      <c r="G2191" s="26" t="s">
        <v>54946</v>
      </c>
      <c r="H2191" s="13" t="s">
        <v>21177</v>
      </c>
      <c r="I2191" s="13" t="s">
        <v>50</v>
      </c>
      <c r="J2191" s="12">
        <v>45517</v>
      </c>
      <c r="K2191" s="13" t="s">
        <v>116</v>
      </c>
      <c r="L2191" s="13" t="s">
        <v>147</v>
      </c>
      <c r="M2191" s="13" t="s">
        <v>21178</v>
      </c>
      <c r="N2191" s="13" t="s">
        <v>180</v>
      </c>
      <c r="O2191" s="13" t="s">
        <v>21179</v>
      </c>
      <c r="P2191" s="11">
        <v>3905</v>
      </c>
      <c r="Q2191" s="13" t="s">
        <v>120</v>
      </c>
      <c r="R2191" s="33" t="s">
        <v>21180</v>
      </c>
      <c r="S2191" s="33" t="s">
        <v>21181</v>
      </c>
      <c r="T2191" s="13" t="s">
        <v>21182</v>
      </c>
      <c r="U2191" s="13" t="s">
        <v>50</v>
      </c>
      <c r="V2191" s="13">
        <v>31000000</v>
      </c>
      <c r="W2191" s="13" t="s">
        <v>60</v>
      </c>
      <c r="X2191" s="13">
        <v>31000000</v>
      </c>
      <c r="Y2191" s="13" t="s">
        <v>154</v>
      </c>
      <c r="Z2191" s="13">
        <v>5</v>
      </c>
      <c r="AA2191" s="13">
        <v>31000000</v>
      </c>
      <c r="AB2191" s="13" t="s">
        <v>60</v>
      </c>
      <c r="AC2191" s="13">
        <v>31000000</v>
      </c>
      <c r="AD2191" s="13" t="s">
        <v>147</v>
      </c>
      <c r="AE2191" s="13">
        <v>51980000</v>
      </c>
      <c r="AF2191" s="13" t="s">
        <v>60</v>
      </c>
      <c r="AG2191" s="13">
        <v>51980000</v>
      </c>
      <c r="AH2191" s="13">
        <v>51980000</v>
      </c>
      <c r="AI2191" s="13" t="s">
        <v>60</v>
      </c>
      <c r="AJ2191" s="13">
        <v>51980000</v>
      </c>
      <c r="AK2191" s="13" t="s">
        <v>21183</v>
      </c>
      <c r="AL2191" s="13" t="s">
        <v>50</v>
      </c>
      <c r="AM2191" s="13" t="s">
        <v>21184</v>
      </c>
      <c r="AN2191" s="13" t="s">
        <v>66</v>
      </c>
      <c r="AO2191" s="13" t="s">
        <v>21185</v>
      </c>
      <c r="AP2191" s="14" t="s">
        <v>21186</v>
      </c>
      <c r="AQ2191" s="13" t="s">
        <v>50</v>
      </c>
      <c r="AR2191" s="13" t="s">
        <v>50</v>
      </c>
    </row>
    <row r="2192" spans="1:44" ht="15" thickBot="1">
      <c r="A2192" s="4" t="s">
        <v>21187</v>
      </c>
      <c r="B2192" s="7">
        <v>155</v>
      </c>
      <c r="C2192" s="6">
        <v>39083</v>
      </c>
      <c r="D2192" s="7" t="s">
        <v>45</v>
      </c>
      <c r="E2192" s="7" t="s">
        <v>46</v>
      </c>
      <c r="F2192" s="7" t="s">
        <v>70</v>
      </c>
      <c r="G2192" s="26" t="s">
        <v>54946</v>
      </c>
      <c r="H2192" s="7" t="s">
        <v>240</v>
      </c>
      <c r="I2192" s="7" t="s">
        <v>50</v>
      </c>
      <c r="J2192" s="6">
        <v>45518</v>
      </c>
      <c r="K2192" s="7" t="s">
        <v>116</v>
      </c>
      <c r="L2192" s="7" t="s">
        <v>241</v>
      </c>
      <c r="M2192" s="7" t="s">
        <v>21188</v>
      </c>
      <c r="N2192" s="7" t="s">
        <v>21189</v>
      </c>
      <c r="O2192" s="7" t="s">
        <v>21190</v>
      </c>
      <c r="P2192" s="5">
        <v>4369</v>
      </c>
      <c r="Q2192" s="7" t="s">
        <v>135</v>
      </c>
      <c r="R2192" s="34" t="s">
        <v>21191</v>
      </c>
      <c r="S2192" s="34" t="s">
        <v>21192</v>
      </c>
      <c r="T2192" s="7" t="s">
        <v>21193</v>
      </c>
      <c r="U2192" s="7" t="s">
        <v>21194</v>
      </c>
      <c r="V2192" s="7">
        <v>8000000</v>
      </c>
      <c r="W2192" s="7" t="s">
        <v>139</v>
      </c>
      <c r="X2192" s="7">
        <v>10272966</v>
      </c>
      <c r="Y2192" s="7" t="s">
        <v>154</v>
      </c>
      <c r="Z2192" s="7">
        <v>3</v>
      </c>
      <c r="AA2192" s="7">
        <v>8000000</v>
      </c>
      <c r="AB2192" s="7" t="s">
        <v>139</v>
      </c>
      <c r="AC2192" s="7">
        <v>10272966</v>
      </c>
      <c r="AD2192" s="7" t="s">
        <v>241</v>
      </c>
      <c r="AE2192" s="7">
        <v>8749000</v>
      </c>
      <c r="AF2192" s="7" t="s">
        <v>139</v>
      </c>
      <c r="AG2192" s="7">
        <v>11237835</v>
      </c>
      <c r="AH2192" s="7">
        <v>8749000</v>
      </c>
      <c r="AI2192" s="7" t="s">
        <v>139</v>
      </c>
      <c r="AJ2192" s="7">
        <v>11237835</v>
      </c>
      <c r="AK2192" s="7" t="s">
        <v>21195</v>
      </c>
      <c r="AL2192" s="7" t="s">
        <v>50</v>
      </c>
      <c r="AM2192" s="7" t="s">
        <v>21196</v>
      </c>
      <c r="AN2192" s="7" t="s">
        <v>66</v>
      </c>
      <c r="AO2192" s="7" t="s">
        <v>21197</v>
      </c>
      <c r="AP2192" s="8" t="s">
        <v>21198</v>
      </c>
      <c r="AQ2192" s="7" t="s">
        <v>50</v>
      </c>
      <c r="AR2192" s="7" t="s">
        <v>50</v>
      </c>
    </row>
    <row r="2193" spans="1:44" ht="15" thickBot="1">
      <c r="A2193" s="10" t="s">
        <v>21199</v>
      </c>
      <c r="B2193" s="11">
        <v>1434</v>
      </c>
      <c r="C2193" s="12">
        <v>44562</v>
      </c>
      <c r="D2193" s="13" t="s">
        <v>45</v>
      </c>
      <c r="E2193" s="13" t="s">
        <v>46</v>
      </c>
      <c r="F2193" s="13" t="s">
        <v>70</v>
      </c>
      <c r="G2193" s="26" t="s">
        <v>54946</v>
      </c>
      <c r="H2193" s="13" t="s">
        <v>562</v>
      </c>
      <c r="I2193" s="13" t="s">
        <v>50</v>
      </c>
      <c r="J2193" s="12">
        <v>45516</v>
      </c>
      <c r="K2193" s="13" t="s">
        <v>50</v>
      </c>
      <c r="L2193" s="13" t="s">
        <v>467</v>
      </c>
      <c r="M2193" s="13" t="s">
        <v>21200</v>
      </c>
      <c r="N2193" s="13" t="s">
        <v>180</v>
      </c>
      <c r="O2193" s="13" t="s">
        <v>21201</v>
      </c>
      <c r="P2193" s="11">
        <v>4460</v>
      </c>
      <c r="Q2193" s="13" t="s">
        <v>120</v>
      </c>
      <c r="R2193" s="33" t="s">
        <v>21202</v>
      </c>
      <c r="S2193" s="33" t="s">
        <v>21203</v>
      </c>
      <c r="T2193" s="13" t="s">
        <v>21204</v>
      </c>
      <c r="U2193" s="13" t="s">
        <v>21205</v>
      </c>
      <c r="V2193" s="13">
        <v>2500000</v>
      </c>
      <c r="W2193" s="13" t="s">
        <v>60</v>
      </c>
      <c r="X2193" s="13">
        <v>2500000</v>
      </c>
      <c r="Y2193" s="13" t="s">
        <v>467</v>
      </c>
      <c r="Z2193" s="13">
        <v>2</v>
      </c>
      <c r="AA2193" s="13">
        <v>2500000</v>
      </c>
      <c r="AB2193" s="13" t="s">
        <v>60</v>
      </c>
      <c r="AC2193" s="13">
        <v>2500000</v>
      </c>
      <c r="AD2193" s="13" t="s">
        <v>467</v>
      </c>
      <c r="AE2193" s="13">
        <v>3000000</v>
      </c>
      <c r="AF2193" s="13" t="s">
        <v>60</v>
      </c>
      <c r="AG2193" s="13">
        <v>3000000</v>
      </c>
      <c r="AH2193" s="13">
        <v>3000000</v>
      </c>
      <c r="AI2193" s="13" t="s">
        <v>60</v>
      </c>
      <c r="AJ2193" s="13">
        <v>3000000</v>
      </c>
      <c r="AK2193" s="13" t="s">
        <v>21206</v>
      </c>
      <c r="AL2193" s="13" t="s">
        <v>50</v>
      </c>
      <c r="AM2193" s="13" t="s">
        <v>21207</v>
      </c>
      <c r="AN2193" s="13" t="s">
        <v>66</v>
      </c>
      <c r="AO2193" s="13" t="s">
        <v>21208</v>
      </c>
      <c r="AP2193" s="21" t="s">
        <v>21209</v>
      </c>
      <c r="AQ2193" s="13" t="s">
        <v>50</v>
      </c>
      <c r="AR2193" s="13" t="s">
        <v>50</v>
      </c>
    </row>
    <row r="2194" spans="1:44" ht="15" thickBot="1">
      <c r="A2194" s="4" t="s">
        <v>21210</v>
      </c>
      <c r="B2194" s="5">
        <v>323973</v>
      </c>
      <c r="C2194" s="6">
        <v>33239</v>
      </c>
      <c r="D2194" s="7" t="s">
        <v>45</v>
      </c>
      <c r="E2194" s="7" t="s">
        <v>46</v>
      </c>
      <c r="F2194" s="7" t="s">
        <v>70</v>
      </c>
      <c r="G2194" s="7" t="s">
        <v>160</v>
      </c>
      <c r="H2194" s="7" t="s">
        <v>50</v>
      </c>
      <c r="I2194" s="7" t="s">
        <v>50</v>
      </c>
      <c r="J2194" s="6">
        <v>45517</v>
      </c>
      <c r="K2194" s="7" t="s">
        <v>50</v>
      </c>
      <c r="L2194" s="7" t="s">
        <v>131</v>
      </c>
      <c r="M2194" s="7" t="s">
        <v>21211</v>
      </c>
      <c r="N2194" s="7" t="s">
        <v>21212</v>
      </c>
      <c r="O2194" s="7" t="s">
        <v>21213</v>
      </c>
      <c r="P2194" s="5">
        <v>4483</v>
      </c>
      <c r="Q2194" s="7" t="s">
        <v>360</v>
      </c>
      <c r="R2194" s="34" t="s">
        <v>21214</v>
      </c>
      <c r="S2194" s="34" t="s">
        <v>21215</v>
      </c>
      <c r="T2194" s="7" t="s">
        <v>50</v>
      </c>
      <c r="U2194" s="7" t="s">
        <v>21216</v>
      </c>
      <c r="V2194" s="7">
        <v>40000000</v>
      </c>
      <c r="W2194" s="7" t="s">
        <v>209</v>
      </c>
      <c r="X2194" s="7">
        <v>43750608</v>
      </c>
      <c r="Y2194" s="7" t="s">
        <v>171</v>
      </c>
      <c r="Z2194" s="7">
        <v>1</v>
      </c>
      <c r="AA2194" s="7" t="s">
        <v>50</v>
      </c>
      <c r="AB2194" s="7" t="s">
        <v>50</v>
      </c>
      <c r="AC2194" s="7" t="s">
        <v>50</v>
      </c>
      <c r="AD2194" s="7" t="s">
        <v>50</v>
      </c>
      <c r="AE2194" s="7" t="s">
        <v>50</v>
      </c>
      <c r="AF2194" s="7" t="s">
        <v>50</v>
      </c>
      <c r="AG2194" s="7" t="s">
        <v>50</v>
      </c>
      <c r="AH2194" s="7">
        <v>40000000</v>
      </c>
      <c r="AI2194" s="7" t="s">
        <v>209</v>
      </c>
      <c r="AJ2194" s="7">
        <v>43750608</v>
      </c>
      <c r="AK2194" s="7" t="s">
        <v>13950</v>
      </c>
      <c r="AL2194" s="7" t="s">
        <v>50</v>
      </c>
      <c r="AM2194" s="7" t="s">
        <v>21217</v>
      </c>
      <c r="AN2194" s="7" t="s">
        <v>66</v>
      </c>
      <c r="AO2194" s="7" t="s">
        <v>21218</v>
      </c>
      <c r="AP2194" s="7" t="s">
        <v>50</v>
      </c>
      <c r="AQ2194" s="22" t="s">
        <v>21219</v>
      </c>
      <c r="AR2194" s="7" t="s">
        <v>50</v>
      </c>
    </row>
    <row r="2195" spans="1:44" ht="15" thickBot="1">
      <c r="A2195" s="10" t="s">
        <v>665</v>
      </c>
      <c r="B2195" s="11">
        <v>2858</v>
      </c>
      <c r="C2195" s="12">
        <v>44025</v>
      </c>
      <c r="D2195" s="13" t="s">
        <v>45</v>
      </c>
      <c r="E2195" s="13" t="s">
        <v>46</v>
      </c>
      <c r="F2195" s="13" t="s">
        <v>70</v>
      </c>
      <c r="G2195" s="26" t="s">
        <v>54946</v>
      </c>
      <c r="H2195" s="13" t="s">
        <v>666</v>
      </c>
      <c r="I2195" s="13" t="s">
        <v>50</v>
      </c>
      <c r="J2195" s="12">
        <v>45516</v>
      </c>
      <c r="K2195" s="13" t="s">
        <v>116</v>
      </c>
      <c r="L2195" s="13" t="s">
        <v>178</v>
      </c>
      <c r="M2195" s="13" t="s">
        <v>2693</v>
      </c>
      <c r="N2195" s="13" t="s">
        <v>668</v>
      </c>
      <c r="O2195" s="13" t="s">
        <v>21220</v>
      </c>
      <c r="P2195" s="11">
        <v>4758</v>
      </c>
      <c r="Q2195" s="13" t="s">
        <v>670</v>
      </c>
      <c r="R2195" s="30" t="s">
        <v>671</v>
      </c>
      <c r="S2195" s="33" t="s">
        <v>672</v>
      </c>
      <c r="T2195" s="13" t="s">
        <v>673</v>
      </c>
      <c r="U2195" s="13" t="s">
        <v>674</v>
      </c>
      <c r="V2195" s="13">
        <v>9423516</v>
      </c>
      <c r="W2195" s="13" t="s">
        <v>60</v>
      </c>
      <c r="X2195" s="13">
        <v>9423516</v>
      </c>
      <c r="Y2195" s="13" t="s">
        <v>50</v>
      </c>
      <c r="Z2195" s="13">
        <v>7</v>
      </c>
      <c r="AA2195" s="13">
        <v>9423516</v>
      </c>
      <c r="AB2195" s="13" t="s">
        <v>60</v>
      </c>
      <c r="AC2195" s="13">
        <v>9423516</v>
      </c>
      <c r="AD2195" s="13" t="s">
        <v>178</v>
      </c>
      <c r="AE2195" s="13">
        <v>16423516</v>
      </c>
      <c r="AF2195" s="13" t="s">
        <v>60</v>
      </c>
      <c r="AG2195" s="13">
        <v>16423516</v>
      </c>
      <c r="AH2195" s="13">
        <v>23729347</v>
      </c>
      <c r="AI2195" s="13" t="s">
        <v>60</v>
      </c>
      <c r="AJ2195" s="13">
        <v>23729347</v>
      </c>
      <c r="AK2195" s="13" t="s">
        <v>21221</v>
      </c>
      <c r="AL2195" s="13" t="s">
        <v>50</v>
      </c>
      <c r="AM2195" s="13" t="s">
        <v>676</v>
      </c>
      <c r="AN2195" s="13" t="s">
        <v>66</v>
      </c>
      <c r="AO2195" s="13" t="s">
        <v>677</v>
      </c>
      <c r="AP2195" s="14" t="s">
        <v>21222</v>
      </c>
      <c r="AQ2195" s="13" t="s">
        <v>50</v>
      </c>
      <c r="AR2195" s="13" t="s">
        <v>50</v>
      </c>
    </row>
    <row r="2196" spans="1:44" ht="15" thickBot="1">
      <c r="A2196" s="4" t="s">
        <v>21223</v>
      </c>
      <c r="B2196" s="7" t="s">
        <v>50</v>
      </c>
      <c r="C2196" s="6">
        <v>44440</v>
      </c>
      <c r="D2196" s="7" t="s">
        <v>45</v>
      </c>
      <c r="E2196" s="7" t="s">
        <v>46</v>
      </c>
      <c r="F2196" s="7" t="s">
        <v>70</v>
      </c>
      <c r="G2196" s="27" t="s">
        <v>54945</v>
      </c>
      <c r="H2196" s="7" t="s">
        <v>1449</v>
      </c>
      <c r="I2196" s="7" t="s">
        <v>50</v>
      </c>
      <c r="J2196" s="6">
        <v>45516</v>
      </c>
      <c r="K2196" s="7" t="s">
        <v>50</v>
      </c>
      <c r="L2196" s="7" t="s">
        <v>467</v>
      </c>
      <c r="M2196" s="7" t="s">
        <v>21224</v>
      </c>
      <c r="N2196" s="7" t="s">
        <v>133</v>
      </c>
      <c r="O2196" s="7" t="s">
        <v>21225</v>
      </c>
      <c r="P2196" s="5">
        <v>4855</v>
      </c>
      <c r="Q2196" s="7" t="s">
        <v>135</v>
      </c>
      <c r="R2196" s="34" t="s">
        <v>21226</v>
      </c>
      <c r="S2196" s="34" t="s">
        <v>21227</v>
      </c>
      <c r="T2196" s="7" t="s">
        <v>21228</v>
      </c>
      <c r="U2196" s="7" t="s">
        <v>50</v>
      </c>
      <c r="V2196" s="7">
        <v>2500000</v>
      </c>
      <c r="W2196" s="7" t="s">
        <v>60</v>
      </c>
      <c r="X2196" s="7">
        <v>2500000</v>
      </c>
      <c r="Y2196" s="7" t="s">
        <v>467</v>
      </c>
      <c r="Z2196" s="7">
        <v>5</v>
      </c>
      <c r="AA2196" s="7">
        <v>2500000</v>
      </c>
      <c r="AB2196" s="7" t="s">
        <v>60</v>
      </c>
      <c r="AC2196" s="7">
        <v>2500000</v>
      </c>
      <c r="AD2196" s="7" t="s">
        <v>467</v>
      </c>
      <c r="AE2196" s="7">
        <v>4414865</v>
      </c>
      <c r="AF2196" s="7" t="s">
        <v>60</v>
      </c>
      <c r="AG2196" s="7">
        <v>4414865</v>
      </c>
      <c r="AH2196" s="7">
        <v>5034865</v>
      </c>
      <c r="AI2196" s="7" t="s">
        <v>60</v>
      </c>
      <c r="AJ2196" s="7">
        <v>5034865</v>
      </c>
      <c r="AK2196" s="7" t="s">
        <v>21229</v>
      </c>
      <c r="AL2196" s="7" t="s">
        <v>50</v>
      </c>
      <c r="AM2196" s="7" t="s">
        <v>21230</v>
      </c>
      <c r="AN2196" s="7" t="s">
        <v>66</v>
      </c>
      <c r="AO2196" s="7" t="s">
        <v>21231</v>
      </c>
      <c r="AP2196" s="8" t="s">
        <v>21232</v>
      </c>
      <c r="AQ2196" s="7" t="s">
        <v>50</v>
      </c>
      <c r="AR2196" s="7" t="s">
        <v>50</v>
      </c>
    </row>
    <row r="2197" spans="1:44" ht="15" thickBot="1">
      <c r="A2197" s="10" t="s">
        <v>21233</v>
      </c>
      <c r="B2197" s="11">
        <v>1897</v>
      </c>
      <c r="C2197" s="12">
        <v>44562</v>
      </c>
      <c r="D2197" s="13" t="s">
        <v>45</v>
      </c>
      <c r="E2197" s="13" t="s">
        <v>50</v>
      </c>
      <c r="F2197" s="13" t="s">
        <v>70</v>
      </c>
      <c r="G2197" s="26" t="s">
        <v>54946</v>
      </c>
      <c r="H2197" s="13" t="s">
        <v>7108</v>
      </c>
      <c r="I2197" s="13" t="s">
        <v>50</v>
      </c>
      <c r="J2197" s="12">
        <v>45517</v>
      </c>
      <c r="K2197" s="13" t="s">
        <v>50</v>
      </c>
      <c r="L2197" s="13" t="s">
        <v>131</v>
      </c>
      <c r="M2197" s="13" t="s">
        <v>50</v>
      </c>
      <c r="N2197" s="13" t="s">
        <v>54</v>
      </c>
      <c r="O2197" s="13" t="s">
        <v>21234</v>
      </c>
      <c r="P2197" s="11">
        <v>4870</v>
      </c>
      <c r="Q2197" s="13" t="s">
        <v>56</v>
      </c>
      <c r="R2197" s="33" t="s">
        <v>21235</v>
      </c>
      <c r="S2197" s="33" t="s">
        <v>21236</v>
      </c>
      <c r="T2197" s="13" t="s">
        <v>50</v>
      </c>
      <c r="U2197" s="13" t="s">
        <v>50</v>
      </c>
      <c r="V2197" s="13">
        <v>100000000</v>
      </c>
      <c r="W2197" s="13" t="s">
        <v>60</v>
      </c>
      <c r="X2197" s="13">
        <v>100000000</v>
      </c>
      <c r="Y2197" s="13" t="s">
        <v>50</v>
      </c>
      <c r="Z2197" s="13">
        <v>2</v>
      </c>
      <c r="AA2197" s="13" t="s">
        <v>50</v>
      </c>
      <c r="AB2197" s="13" t="s">
        <v>50</v>
      </c>
      <c r="AC2197" s="13" t="s">
        <v>50</v>
      </c>
      <c r="AD2197" s="13" t="s">
        <v>50</v>
      </c>
      <c r="AE2197" s="13" t="s">
        <v>50</v>
      </c>
      <c r="AF2197" s="13" t="s">
        <v>50</v>
      </c>
      <c r="AG2197" s="13" t="s">
        <v>50</v>
      </c>
      <c r="AH2197" s="13">
        <v>109600000</v>
      </c>
      <c r="AI2197" s="13" t="s">
        <v>60</v>
      </c>
      <c r="AJ2197" s="13">
        <v>109600000</v>
      </c>
      <c r="AK2197" s="13" t="s">
        <v>21237</v>
      </c>
      <c r="AL2197" s="13" t="s">
        <v>50</v>
      </c>
      <c r="AM2197" s="13" t="s">
        <v>21238</v>
      </c>
      <c r="AN2197" s="13" t="s">
        <v>66</v>
      </c>
      <c r="AO2197" s="13" t="s">
        <v>21239</v>
      </c>
      <c r="AP2197" s="21" t="s">
        <v>21240</v>
      </c>
      <c r="AQ2197" s="13" t="s">
        <v>50</v>
      </c>
      <c r="AR2197" s="13" t="s">
        <v>50</v>
      </c>
    </row>
    <row r="2198" spans="1:44" ht="15" thickBot="1">
      <c r="A2198" s="4" t="s">
        <v>21241</v>
      </c>
      <c r="B2198" s="7" t="s">
        <v>50</v>
      </c>
      <c r="C2198" s="6">
        <v>37622</v>
      </c>
      <c r="D2198" s="7" t="s">
        <v>45</v>
      </c>
      <c r="E2198" s="7" t="s">
        <v>46</v>
      </c>
      <c r="F2198" s="7" t="s">
        <v>47</v>
      </c>
      <c r="G2198" s="26" t="s">
        <v>54946</v>
      </c>
      <c r="H2198" s="7" t="s">
        <v>2619</v>
      </c>
      <c r="I2198" s="7" t="s">
        <v>50</v>
      </c>
      <c r="J2198" s="6">
        <v>45517</v>
      </c>
      <c r="K2198" s="7" t="s">
        <v>116</v>
      </c>
      <c r="L2198" s="7" t="s">
        <v>162</v>
      </c>
      <c r="M2198" s="7" t="s">
        <v>21242</v>
      </c>
      <c r="N2198" s="7" t="s">
        <v>21243</v>
      </c>
      <c r="O2198" s="7" t="s">
        <v>21244</v>
      </c>
      <c r="P2198" s="5">
        <v>4953</v>
      </c>
      <c r="Q2198" s="7" t="s">
        <v>1783</v>
      </c>
      <c r="R2198" s="34" t="s">
        <v>21245</v>
      </c>
      <c r="S2198" s="34" t="s">
        <v>21246</v>
      </c>
      <c r="T2198" s="7" t="s">
        <v>21247</v>
      </c>
      <c r="U2198" s="7">
        <f>972-8-930-2529</f>
        <v>-2495</v>
      </c>
      <c r="V2198" s="7">
        <v>29000000</v>
      </c>
      <c r="W2198" s="7" t="s">
        <v>60</v>
      </c>
      <c r="X2198" s="7">
        <v>29000000</v>
      </c>
      <c r="Y2198" s="7" t="s">
        <v>61</v>
      </c>
      <c r="Z2198" s="7">
        <v>8</v>
      </c>
      <c r="AA2198" s="7">
        <v>1690000</v>
      </c>
      <c r="AB2198" s="7" t="s">
        <v>60</v>
      </c>
      <c r="AC2198" s="7">
        <v>1690000</v>
      </c>
      <c r="AD2198" s="7" t="s">
        <v>62</v>
      </c>
      <c r="AE2198" s="7">
        <v>32920000</v>
      </c>
      <c r="AF2198" s="7" t="s">
        <v>60</v>
      </c>
      <c r="AG2198" s="7">
        <v>32920000</v>
      </c>
      <c r="AH2198" s="7">
        <v>85509089</v>
      </c>
      <c r="AI2198" s="7" t="s">
        <v>60</v>
      </c>
      <c r="AJ2198" s="7">
        <v>85509089</v>
      </c>
      <c r="AK2198" s="7" t="s">
        <v>16145</v>
      </c>
      <c r="AL2198" s="7" t="s">
        <v>50</v>
      </c>
      <c r="AM2198" s="7" t="s">
        <v>21248</v>
      </c>
      <c r="AN2198" s="7" t="s">
        <v>66</v>
      </c>
      <c r="AO2198" s="7" t="s">
        <v>21249</v>
      </c>
      <c r="AP2198" s="22" t="s">
        <v>21250</v>
      </c>
      <c r="AQ2198" s="7" t="s">
        <v>50</v>
      </c>
      <c r="AR2198" s="7" t="s">
        <v>50</v>
      </c>
    </row>
    <row r="2199" spans="1:44" ht="15" thickBot="1">
      <c r="A2199" s="10" t="s">
        <v>21251</v>
      </c>
      <c r="B2199" s="11">
        <v>14689</v>
      </c>
      <c r="C2199" s="12">
        <v>43647</v>
      </c>
      <c r="D2199" s="13" t="s">
        <v>45</v>
      </c>
      <c r="E2199" s="13" t="s">
        <v>46</v>
      </c>
      <c r="F2199" s="13" t="s">
        <v>70</v>
      </c>
      <c r="G2199" s="13" t="s">
        <v>114</v>
      </c>
      <c r="H2199" s="13" t="s">
        <v>562</v>
      </c>
      <c r="I2199" s="13" t="s">
        <v>50</v>
      </c>
      <c r="J2199" s="12">
        <v>45518</v>
      </c>
      <c r="K2199" s="13" t="s">
        <v>50</v>
      </c>
      <c r="L2199" s="13" t="s">
        <v>131</v>
      </c>
      <c r="M2199" s="13" t="s">
        <v>21252</v>
      </c>
      <c r="N2199" s="13" t="s">
        <v>2563</v>
      </c>
      <c r="O2199" s="13" t="s">
        <v>21253</v>
      </c>
      <c r="P2199" s="11">
        <v>5022</v>
      </c>
      <c r="Q2199" s="13" t="s">
        <v>360</v>
      </c>
      <c r="R2199" s="33" t="s">
        <v>21254</v>
      </c>
      <c r="S2199" s="33" t="s">
        <v>21255</v>
      </c>
      <c r="T2199" s="13" t="s">
        <v>21256</v>
      </c>
      <c r="U2199" s="13" t="s">
        <v>21257</v>
      </c>
      <c r="V2199" s="13" t="s">
        <v>50</v>
      </c>
      <c r="W2199" s="13" t="s">
        <v>50</v>
      </c>
      <c r="X2199" s="13" t="s">
        <v>50</v>
      </c>
      <c r="Y2199" s="13" t="s">
        <v>154</v>
      </c>
      <c r="Z2199" s="13">
        <v>4</v>
      </c>
      <c r="AA2199" s="13">
        <v>15000000</v>
      </c>
      <c r="AB2199" s="13" t="s">
        <v>209</v>
      </c>
      <c r="AC2199" s="13">
        <v>15820165</v>
      </c>
      <c r="AD2199" s="13" t="s">
        <v>241</v>
      </c>
      <c r="AE2199" s="13">
        <v>19200000</v>
      </c>
      <c r="AF2199" s="13" t="s">
        <v>209</v>
      </c>
      <c r="AG2199" s="13">
        <v>20745655</v>
      </c>
      <c r="AH2199" s="13">
        <v>19200000</v>
      </c>
      <c r="AI2199" s="13" t="s">
        <v>209</v>
      </c>
      <c r="AJ2199" s="13">
        <v>20745655</v>
      </c>
      <c r="AK2199" s="13" t="s">
        <v>21258</v>
      </c>
      <c r="AL2199" s="13" t="s">
        <v>50</v>
      </c>
      <c r="AM2199" s="13" t="s">
        <v>21259</v>
      </c>
      <c r="AN2199" s="13" t="s">
        <v>66</v>
      </c>
      <c r="AO2199" s="13" t="s">
        <v>21260</v>
      </c>
      <c r="AP2199" s="21" t="s">
        <v>21261</v>
      </c>
      <c r="AQ2199" s="13" t="s">
        <v>50</v>
      </c>
      <c r="AR2199" s="13" t="s">
        <v>50</v>
      </c>
    </row>
    <row r="2200" spans="1:44" ht="15" thickBot="1">
      <c r="A2200" s="4" t="s">
        <v>21262</v>
      </c>
      <c r="B2200" s="7">
        <v>101</v>
      </c>
      <c r="C2200" s="6">
        <v>44562</v>
      </c>
      <c r="D2200" s="7" t="s">
        <v>45</v>
      </c>
      <c r="E2200" s="7" t="s">
        <v>46</v>
      </c>
      <c r="F2200" s="7" t="s">
        <v>70</v>
      </c>
      <c r="G2200" s="26" t="s">
        <v>54946</v>
      </c>
      <c r="H2200" s="7" t="s">
        <v>50</v>
      </c>
      <c r="I2200" s="7" t="s">
        <v>50</v>
      </c>
      <c r="J2200" s="6">
        <v>45518</v>
      </c>
      <c r="K2200" s="7" t="s">
        <v>50</v>
      </c>
      <c r="L2200" s="7" t="s">
        <v>241</v>
      </c>
      <c r="M2200" s="7" t="s">
        <v>21263</v>
      </c>
      <c r="N2200" s="7" t="s">
        <v>133</v>
      </c>
      <c r="O2200" s="7" t="s">
        <v>21264</v>
      </c>
      <c r="P2200" s="5">
        <v>5155</v>
      </c>
      <c r="Q2200" s="7" t="s">
        <v>135</v>
      </c>
      <c r="R2200" s="34" t="s">
        <v>21265</v>
      </c>
      <c r="S2200" s="34" t="s">
        <v>21266</v>
      </c>
      <c r="T2200" s="7" t="s">
        <v>50</v>
      </c>
      <c r="U2200" s="7" t="s">
        <v>50</v>
      </c>
      <c r="V2200" s="7">
        <v>15000000</v>
      </c>
      <c r="W2200" s="7" t="s">
        <v>60</v>
      </c>
      <c r="X2200" s="7">
        <v>15000000</v>
      </c>
      <c r="Y2200" s="7" t="s">
        <v>154</v>
      </c>
      <c r="Z2200" s="7">
        <v>2</v>
      </c>
      <c r="AA2200" s="7">
        <v>15000000</v>
      </c>
      <c r="AB2200" s="7" t="s">
        <v>60</v>
      </c>
      <c r="AC2200" s="7">
        <v>15000000</v>
      </c>
      <c r="AD2200" s="7" t="s">
        <v>241</v>
      </c>
      <c r="AE2200" s="7">
        <v>20000000</v>
      </c>
      <c r="AF2200" s="7" t="s">
        <v>60</v>
      </c>
      <c r="AG2200" s="7">
        <v>20000000</v>
      </c>
      <c r="AH2200" s="7">
        <v>20000000</v>
      </c>
      <c r="AI2200" s="7" t="s">
        <v>60</v>
      </c>
      <c r="AJ2200" s="7">
        <v>20000000</v>
      </c>
      <c r="AK2200" s="7" t="s">
        <v>21267</v>
      </c>
      <c r="AL2200" s="7" t="s">
        <v>50</v>
      </c>
      <c r="AM2200" s="7" t="s">
        <v>21268</v>
      </c>
      <c r="AN2200" s="7" t="s">
        <v>66</v>
      </c>
      <c r="AO2200" s="7" t="s">
        <v>21269</v>
      </c>
      <c r="AP2200" s="22" t="s">
        <v>21270</v>
      </c>
      <c r="AQ2200" s="7" t="s">
        <v>50</v>
      </c>
      <c r="AR2200" s="7" t="s">
        <v>50</v>
      </c>
    </row>
    <row r="2201" spans="1:44" ht="15" thickBot="1">
      <c r="A2201" s="10" t="s">
        <v>21271</v>
      </c>
      <c r="B2201" s="13">
        <v>285</v>
      </c>
      <c r="C2201" s="12">
        <v>44317</v>
      </c>
      <c r="D2201" s="13" t="s">
        <v>45</v>
      </c>
      <c r="E2201" s="13" t="s">
        <v>46</v>
      </c>
      <c r="F2201" s="13" t="s">
        <v>70</v>
      </c>
      <c r="G2201" s="26" t="s">
        <v>54946</v>
      </c>
      <c r="H2201" s="13" t="s">
        <v>50</v>
      </c>
      <c r="I2201" s="13" t="s">
        <v>50</v>
      </c>
      <c r="J2201" s="12">
        <v>45518</v>
      </c>
      <c r="K2201" s="13" t="s">
        <v>50</v>
      </c>
      <c r="L2201" s="13" t="s">
        <v>467</v>
      </c>
      <c r="M2201" s="13" t="s">
        <v>21272</v>
      </c>
      <c r="N2201" s="13" t="s">
        <v>21273</v>
      </c>
      <c r="O2201" s="13" t="s">
        <v>21274</v>
      </c>
      <c r="P2201" s="11">
        <v>5216</v>
      </c>
      <c r="Q2201" s="13" t="s">
        <v>2203</v>
      </c>
      <c r="R2201" s="33" t="s">
        <v>21275</v>
      </c>
      <c r="S2201" s="33" t="s">
        <v>21276</v>
      </c>
      <c r="T2201" s="13" t="s">
        <v>21277</v>
      </c>
      <c r="U2201" s="13" t="s">
        <v>50</v>
      </c>
      <c r="V2201" s="13">
        <v>4300000</v>
      </c>
      <c r="W2201" s="13" t="s">
        <v>209</v>
      </c>
      <c r="X2201" s="13">
        <v>4740481</v>
      </c>
      <c r="Y2201" s="13" t="s">
        <v>467</v>
      </c>
      <c r="Z2201" s="13">
        <v>2</v>
      </c>
      <c r="AA2201" s="13">
        <v>4300000</v>
      </c>
      <c r="AB2201" s="13" t="s">
        <v>209</v>
      </c>
      <c r="AC2201" s="13">
        <v>4740481</v>
      </c>
      <c r="AD2201" s="13" t="s">
        <v>467</v>
      </c>
      <c r="AE2201" s="13">
        <v>6300000</v>
      </c>
      <c r="AF2201" s="13" t="s">
        <v>209</v>
      </c>
      <c r="AG2201" s="13">
        <v>6998513</v>
      </c>
      <c r="AH2201" s="13">
        <v>6300000</v>
      </c>
      <c r="AI2201" s="13" t="s">
        <v>209</v>
      </c>
      <c r="AJ2201" s="13">
        <v>6998513</v>
      </c>
      <c r="AK2201" s="13" t="s">
        <v>21278</v>
      </c>
      <c r="AL2201" s="13" t="s">
        <v>50</v>
      </c>
      <c r="AM2201" s="13" t="s">
        <v>21279</v>
      </c>
      <c r="AN2201" s="13" t="s">
        <v>66</v>
      </c>
      <c r="AO2201" s="13" t="s">
        <v>21280</v>
      </c>
      <c r="AP2201" s="21" t="s">
        <v>21281</v>
      </c>
      <c r="AQ2201" s="13" t="s">
        <v>50</v>
      </c>
      <c r="AR2201" s="13" t="s">
        <v>50</v>
      </c>
    </row>
    <row r="2202" spans="1:44" ht="15" thickBot="1">
      <c r="A2202" s="4" t="s">
        <v>21282</v>
      </c>
      <c r="B2202" s="5">
        <v>997505</v>
      </c>
      <c r="C2202" s="6">
        <v>40878</v>
      </c>
      <c r="D2202" s="7" t="s">
        <v>45</v>
      </c>
      <c r="E2202" s="7" t="s">
        <v>46</v>
      </c>
      <c r="F2202" s="7" t="s">
        <v>70</v>
      </c>
      <c r="G2202" s="7" t="s">
        <v>71</v>
      </c>
      <c r="H2202" s="7" t="s">
        <v>1449</v>
      </c>
      <c r="I2202" s="7" t="s">
        <v>50</v>
      </c>
      <c r="J2202" s="6">
        <v>45516</v>
      </c>
      <c r="K2202" s="7" t="s">
        <v>191</v>
      </c>
      <c r="L2202" s="7" t="s">
        <v>178</v>
      </c>
      <c r="M2202" s="7" t="s">
        <v>21283</v>
      </c>
      <c r="N2202" s="7" t="s">
        <v>1266</v>
      </c>
      <c r="O2202" s="7" t="s">
        <v>21284</v>
      </c>
      <c r="P2202" s="5">
        <v>5315</v>
      </c>
      <c r="Q2202" s="7" t="s">
        <v>245</v>
      </c>
      <c r="R2202" s="34" t="s">
        <v>21285</v>
      </c>
      <c r="S2202" s="34" t="s">
        <v>21286</v>
      </c>
      <c r="T2202" s="7" t="s">
        <v>21287</v>
      </c>
      <c r="U2202" s="7" t="s">
        <v>21288</v>
      </c>
      <c r="V2202" s="7">
        <v>75000000</v>
      </c>
      <c r="W2202" s="7" t="s">
        <v>60</v>
      </c>
      <c r="X2202" s="7">
        <v>75000000</v>
      </c>
      <c r="Y2202" s="7" t="s">
        <v>50</v>
      </c>
      <c r="Z2202" s="7">
        <v>12</v>
      </c>
      <c r="AA2202" s="7">
        <v>75000000</v>
      </c>
      <c r="AB2202" s="7" t="s">
        <v>60</v>
      </c>
      <c r="AC2202" s="7">
        <v>75000000</v>
      </c>
      <c r="AD2202" s="7" t="s">
        <v>178</v>
      </c>
      <c r="AE2202" s="7">
        <v>388000000</v>
      </c>
      <c r="AF2202" s="7" t="s">
        <v>60</v>
      </c>
      <c r="AG2202" s="7">
        <v>388000000</v>
      </c>
      <c r="AH2202" s="7">
        <v>388000000</v>
      </c>
      <c r="AI2202" s="7" t="s">
        <v>60</v>
      </c>
      <c r="AJ2202" s="7">
        <v>388000000</v>
      </c>
      <c r="AK2202" s="7" t="s">
        <v>21289</v>
      </c>
      <c r="AL2202" s="7" t="s">
        <v>50</v>
      </c>
      <c r="AM2202" s="7" t="s">
        <v>21290</v>
      </c>
      <c r="AN2202" s="7" t="s">
        <v>66</v>
      </c>
      <c r="AO2202" s="7" t="s">
        <v>21291</v>
      </c>
      <c r="AP2202" s="7" t="s">
        <v>50</v>
      </c>
      <c r="AQ2202" s="22" t="s">
        <v>21292</v>
      </c>
      <c r="AR2202" s="7" t="s">
        <v>50</v>
      </c>
    </row>
    <row r="2203" spans="1:44" ht="15" thickBot="1">
      <c r="A2203" s="10" t="s">
        <v>21293</v>
      </c>
      <c r="B2203" s="11">
        <v>103377</v>
      </c>
      <c r="C2203" s="12">
        <v>22647</v>
      </c>
      <c r="D2203" s="13" t="s">
        <v>45</v>
      </c>
      <c r="E2203" s="13" t="s">
        <v>46</v>
      </c>
      <c r="F2203" s="13" t="s">
        <v>70</v>
      </c>
      <c r="G2203" s="13" t="s">
        <v>160</v>
      </c>
      <c r="H2203" s="13" t="s">
        <v>443</v>
      </c>
      <c r="I2203" s="13" t="s">
        <v>50</v>
      </c>
      <c r="J2203" s="12">
        <v>45516</v>
      </c>
      <c r="K2203" s="13" t="s">
        <v>282</v>
      </c>
      <c r="L2203" s="13" t="s">
        <v>131</v>
      </c>
      <c r="M2203" s="13" t="s">
        <v>21294</v>
      </c>
      <c r="N2203" s="13" t="s">
        <v>21295</v>
      </c>
      <c r="O2203" s="13" t="s">
        <v>21296</v>
      </c>
      <c r="P2203" s="11">
        <v>5432</v>
      </c>
      <c r="Q2203" s="13" t="s">
        <v>434</v>
      </c>
      <c r="R2203" s="33" t="s">
        <v>21297</v>
      </c>
      <c r="S2203" s="33" t="s">
        <v>21298</v>
      </c>
      <c r="T2203" s="13" t="s">
        <v>21299</v>
      </c>
      <c r="U2203" s="13" t="s">
        <v>21300</v>
      </c>
      <c r="V2203" s="13">
        <v>500000000</v>
      </c>
      <c r="W2203" s="13" t="s">
        <v>60</v>
      </c>
      <c r="X2203" s="13">
        <v>500000000</v>
      </c>
      <c r="Y2203" s="13" t="s">
        <v>171</v>
      </c>
      <c r="Z2203" s="13">
        <v>1</v>
      </c>
      <c r="AA2203" s="13" t="s">
        <v>50</v>
      </c>
      <c r="AB2203" s="13" t="s">
        <v>50</v>
      </c>
      <c r="AC2203" s="13" t="s">
        <v>50</v>
      </c>
      <c r="AD2203" s="13" t="s">
        <v>50</v>
      </c>
      <c r="AE2203" s="13" t="s">
        <v>50</v>
      </c>
      <c r="AF2203" s="13" t="s">
        <v>50</v>
      </c>
      <c r="AG2203" s="13" t="s">
        <v>50</v>
      </c>
      <c r="AH2203" s="13">
        <v>500000000</v>
      </c>
      <c r="AI2203" s="13" t="s">
        <v>60</v>
      </c>
      <c r="AJ2203" s="13">
        <v>500000000</v>
      </c>
      <c r="AK2203" s="13" t="s">
        <v>21301</v>
      </c>
      <c r="AL2203" s="13" t="s">
        <v>50</v>
      </c>
      <c r="AM2203" s="13" t="s">
        <v>21302</v>
      </c>
      <c r="AN2203" s="13" t="s">
        <v>993</v>
      </c>
      <c r="AO2203" s="13" t="s">
        <v>21303</v>
      </c>
      <c r="AP2203" s="21" t="s">
        <v>21304</v>
      </c>
      <c r="AQ2203" s="13" t="s">
        <v>50</v>
      </c>
      <c r="AR2203" s="13" t="s">
        <v>50</v>
      </c>
    </row>
    <row r="2204" spans="1:44" ht="15" thickBot="1">
      <c r="A2204" s="4" t="s">
        <v>21305</v>
      </c>
      <c r="B2204" s="7">
        <v>594</v>
      </c>
      <c r="C2204" s="6">
        <v>44197</v>
      </c>
      <c r="D2204" s="7" t="s">
        <v>45</v>
      </c>
      <c r="E2204" s="7" t="s">
        <v>46</v>
      </c>
      <c r="F2204" s="7" t="s">
        <v>70</v>
      </c>
      <c r="G2204" s="27" t="s">
        <v>54945</v>
      </c>
      <c r="H2204" s="7" t="s">
        <v>50</v>
      </c>
      <c r="I2204" s="7" t="s">
        <v>50</v>
      </c>
      <c r="J2204" s="6">
        <v>45516</v>
      </c>
      <c r="K2204" s="7" t="s">
        <v>50</v>
      </c>
      <c r="L2204" s="7" t="s">
        <v>147</v>
      </c>
      <c r="M2204" s="7" t="s">
        <v>21306</v>
      </c>
      <c r="N2204" s="7" t="s">
        <v>1332</v>
      </c>
      <c r="O2204" s="7" t="s">
        <v>21307</v>
      </c>
      <c r="P2204" s="5">
        <v>5486</v>
      </c>
      <c r="Q2204" s="7" t="s">
        <v>1334</v>
      </c>
      <c r="R2204" s="34" t="s">
        <v>21308</v>
      </c>
      <c r="S2204" s="34" t="s">
        <v>21309</v>
      </c>
      <c r="T2204" s="7" t="s">
        <v>21310</v>
      </c>
      <c r="U2204" s="7" t="s">
        <v>50</v>
      </c>
      <c r="V2204" s="7">
        <v>20000000</v>
      </c>
      <c r="W2204" s="7" t="s">
        <v>60</v>
      </c>
      <c r="X2204" s="7">
        <v>20000000</v>
      </c>
      <c r="Y2204" s="7" t="s">
        <v>154</v>
      </c>
      <c r="Z2204" s="7">
        <v>2</v>
      </c>
      <c r="AA2204" s="7">
        <v>20000000</v>
      </c>
      <c r="AB2204" s="7" t="s">
        <v>60</v>
      </c>
      <c r="AC2204" s="7">
        <v>20000000</v>
      </c>
      <c r="AD2204" s="7" t="s">
        <v>147</v>
      </c>
      <c r="AE2204" s="7">
        <v>29652634</v>
      </c>
      <c r="AF2204" s="7" t="s">
        <v>60</v>
      </c>
      <c r="AG2204" s="7">
        <v>29652634</v>
      </c>
      <c r="AH2204" s="7">
        <v>29652634</v>
      </c>
      <c r="AI2204" s="7" t="s">
        <v>60</v>
      </c>
      <c r="AJ2204" s="7">
        <v>29652634</v>
      </c>
      <c r="AK2204" s="7" t="s">
        <v>21311</v>
      </c>
      <c r="AL2204" s="7" t="s">
        <v>50</v>
      </c>
      <c r="AM2204" s="7" t="s">
        <v>21312</v>
      </c>
      <c r="AN2204" s="7" t="s">
        <v>66</v>
      </c>
      <c r="AO2204" s="7" t="s">
        <v>21313</v>
      </c>
      <c r="AP2204" s="8" t="s">
        <v>21314</v>
      </c>
      <c r="AQ2204" s="7" t="s">
        <v>50</v>
      </c>
      <c r="AR2204" s="7" t="s">
        <v>50</v>
      </c>
    </row>
    <row r="2205" spans="1:44" ht="15" thickBot="1">
      <c r="A2205" s="10" t="s">
        <v>21315</v>
      </c>
      <c r="B2205" s="11">
        <v>15911</v>
      </c>
      <c r="C2205" s="12">
        <v>31778</v>
      </c>
      <c r="D2205" s="13" t="s">
        <v>45</v>
      </c>
      <c r="E2205" s="13" t="s">
        <v>46</v>
      </c>
      <c r="F2205" s="13" t="s">
        <v>47</v>
      </c>
      <c r="G2205" s="13" t="s">
        <v>87</v>
      </c>
      <c r="H2205" s="13" t="s">
        <v>12202</v>
      </c>
      <c r="I2205" s="13" t="s">
        <v>50</v>
      </c>
      <c r="J2205" s="12">
        <v>45517</v>
      </c>
      <c r="K2205" s="13" t="s">
        <v>89</v>
      </c>
      <c r="L2205" s="13" t="s">
        <v>52</v>
      </c>
      <c r="M2205" s="13" t="s">
        <v>21316</v>
      </c>
      <c r="N2205" s="13" t="s">
        <v>987</v>
      </c>
      <c r="O2205" s="13" t="s">
        <v>21317</v>
      </c>
      <c r="P2205" s="11">
        <v>5501</v>
      </c>
      <c r="Q2205" s="13" t="s">
        <v>50</v>
      </c>
      <c r="R2205" s="33" t="s">
        <v>21318</v>
      </c>
      <c r="S2205" s="33" t="s">
        <v>21319</v>
      </c>
      <c r="T2205" s="13" t="s">
        <v>21320</v>
      </c>
      <c r="U2205" s="13" t="s">
        <v>21321</v>
      </c>
      <c r="V2205" s="13" t="s">
        <v>50</v>
      </c>
      <c r="W2205" s="13" t="s">
        <v>50</v>
      </c>
      <c r="X2205" s="13" t="s">
        <v>50</v>
      </c>
      <c r="Y2205" s="13" t="s">
        <v>61</v>
      </c>
      <c r="Z2205" s="13">
        <v>9</v>
      </c>
      <c r="AA2205" s="13">
        <v>16900000</v>
      </c>
      <c r="AB2205" s="13" t="s">
        <v>1085</v>
      </c>
      <c r="AC2205" s="13">
        <v>12538227</v>
      </c>
      <c r="AD2205" s="13" t="s">
        <v>62</v>
      </c>
      <c r="AE2205" s="13">
        <v>58459120</v>
      </c>
      <c r="AF2205" s="13" t="s">
        <v>60</v>
      </c>
      <c r="AG2205" s="13">
        <v>58459120</v>
      </c>
      <c r="AH2205" s="13">
        <v>70896549</v>
      </c>
      <c r="AI2205" s="13" t="s">
        <v>60</v>
      </c>
      <c r="AJ2205" s="13">
        <v>70896549</v>
      </c>
      <c r="AK2205" s="13" t="s">
        <v>21322</v>
      </c>
      <c r="AL2205" s="13" t="s">
        <v>50</v>
      </c>
      <c r="AM2205" s="13" t="s">
        <v>21323</v>
      </c>
      <c r="AN2205" s="13" t="s">
        <v>66</v>
      </c>
      <c r="AO2205" s="13" t="s">
        <v>21324</v>
      </c>
      <c r="AP2205" s="21" t="s">
        <v>21325</v>
      </c>
      <c r="AQ2205" s="13" t="s">
        <v>50</v>
      </c>
      <c r="AR2205" s="13" t="s">
        <v>50</v>
      </c>
    </row>
    <row r="2206" spans="1:44" ht="15" thickBot="1">
      <c r="A2206" s="4" t="s">
        <v>21326</v>
      </c>
      <c r="B2206" s="7">
        <v>260</v>
      </c>
      <c r="C2206" s="6">
        <v>44927</v>
      </c>
      <c r="D2206" s="7" t="s">
        <v>45</v>
      </c>
      <c r="E2206" s="7" t="s">
        <v>46</v>
      </c>
      <c r="F2206" s="7" t="s">
        <v>70</v>
      </c>
      <c r="G2206" s="27" t="s">
        <v>54945</v>
      </c>
      <c r="H2206" s="7" t="s">
        <v>562</v>
      </c>
      <c r="I2206" s="7" t="s">
        <v>50</v>
      </c>
      <c r="J2206" s="6">
        <v>45517</v>
      </c>
      <c r="K2206" s="7" t="s">
        <v>50</v>
      </c>
      <c r="L2206" s="7" t="s">
        <v>241</v>
      </c>
      <c r="M2206" s="7" t="s">
        <v>21327</v>
      </c>
      <c r="N2206" s="7" t="s">
        <v>3262</v>
      </c>
      <c r="O2206" s="7" t="s">
        <v>21328</v>
      </c>
      <c r="P2206" s="5">
        <v>5746</v>
      </c>
      <c r="Q2206" s="7" t="s">
        <v>50</v>
      </c>
      <c r="R2206" s="31" t="s">
        <v>21329</v>
      </c>
      <c r="S2206" s="34" t="s">
        <v>21330</v>
      </c>
      <c r="T2206" s="7" t="s">
        <v>50</v>
      </c>
      <c r="U2206" s="7" t="s">
        <v>50</v>
      </c>
      <c r="V2206" s="7">
        <v>11000000</v>
      </c>
      <c r="W2206" s="7" t="s">
        <v>1085</v>
      </c>
      <c r="X2206" s="7">
        <v>8006230</v>
      </c>
      <c r="Y2206" s="7" t="s">
        <v>154</v>
      </c>
      <c r="Z2206" s="7">
        <v>2</v>
      </c>
      <c r="AA2206" s="7">
        <v>11000000</v>
      </c>
      <c r="AB2206" s="7" t="s">
        <v>1085</v>
      </c>
      <c r="AC2206" s="7">
        <v>8006230</v>
      </c>
      <c r="AD2206" s="7" t="s">
        <v>241</v>
      </c>
      <c r="AE2206" s="7">
        <v>13156230</v>
      </c>
      <c r="AF2206" s="7" t="s">
        <v>60</v>
      </c>
      <c r="AG2206" s="7">
        <v>13156230</v>
      </c>
      <c r="AH2206" s="7">
        <v>13156230</v>
      </c>
      <c r="AI2206" s="7" t="s">
        <v>60</v>
      </c>
      <c r="AJ2206" s="7">
        <v>13156230</v>
      </c>
      <c r="AK2206" s="7" t="s">
        <v>21331</v>
      </c>
      <c r="AL2206" s="7" t="s">
        <v>50</v>
      </c>
      <c r="AM2206" s="7" t="s">
        <v>21332</v>
      </c>
      <c r="AN2206" s="7" t="s">
        <v>66</v>
      </c>
      <c r="AO2206" s="7" t="s">
        <v>50</v>
      </c>
      <c r="AP2206" s="8" t="s">
        <v>21333</v>
      </c>
      <c r="AQ2206" s="7" t="s">
        <v>50</v>
      </c>
      <c r="AR2206" s="7" t="s">
        <v>255</v>
      </c>
    </row>
    <row r="2207" spans="1:44" ht="15" thickBot="1">
      <c r="A2207" s="10" t="s">
        <v>21334</v>
      </c>
      <c r="B2207" s="11">
        <v>3550</v>
      </c>
      <c r="C2207" s="12">
        <v>43466</v>
      </c>
      <c r="D2207" s="13" t="s">
        <v>45</v>
      </c>
      <c r="E2207" s="13" t="s">
        <v>46</v>
      </c>
      <c r="F2207" s="13" t="s">
        <v>70</v>
      </c>
      <c r="G2207" s="13" t="s">
        <v>145</v>
      </c>
      <c r="H2207" s="13" t="s">
        <v>21335</v>
      </c>
      <c r="I2207" s="13" t="s">
        <v>50</v>
      </c>
      <c r="J2207" s="12">
        <v>45518</v>
      </c>
      <c r="K2207" s="13" t="s">
        <v>116</v>
      </c>
      <c r="L2207" s="13" t="s">
        <v>241</v>
      </c>
      <c r="M2207" s="13" t="s">
        <v>21336</v>
      </c>
      <c r="N2207" s="13" t="s">
        <v>133</v>
      </c>
      <c r="O2207" s="13" t="s">
        <v>21337</v>
      </c>
      <c r="P2207" s="11">
        <v>5798</v>
      </c>
      <c r="Q2207" s="13" t="s">
        <v>135</v>
      </c>
      <c r="R2207" s="33" t="s">
        <v>21338</v>
      </c>
      <c r="S2207" s="33" t="s">
        <v>21339</v>
      </c>
      <c r="T2207" s="13" t="s">
        <v>50</v>
      </c>
      <c r="U2207" s="13" t="s">
        <v>50</v>
      </c>
      <c r="V2207" s="13">
        <v>10000000</v>
      </c>
      <c r="W2207" s="13" t="s">
        <v>60</v>
      </c>
      <c r="X2207" s="13">
        <v>10000000</v>
      </c>
      <c r="Y2207" s="13" t="s">
        <v>154</v>
      </c>
      <c r="Z2207" s="13">
        <v>6</v>
      </c>
      <c r="AA2207" s="13">
        <v>10000000</v>
      </c>
      <c r="AB2207" s="13" t="s">
        <v>60</v>
      </c>
      <c r="AC2207" s="13">
        <v>10000000</v>
      </c>
      <c r="AD2207" s="13" t="s">
        <v>241</v>
      </c>
      <c r="AE2207" s="13">
        <v>32400624</v>
      </c>
      <c r="AF2207" s="13" t="s">
        <v>60</v>
      </c>
      <c r="AG2207" s="13">
        <v>32400624</v>
      </c>
      <c r="AH2207" s="13">
        <v>32400624</v>
      </c>
      <c r="AI2207" s="13" t="s">
        <v>60</v>
      </c>
      <c r="AJ2207" s="13">
        <v>32400624</v>
      </c>
      <c r="AK2207" s="13" t="s">
        <v>21340</v>
      </c>
      <c r="AL2207" s="13" t="s">
        <v>50</v>
      </c>
      <c r="AM2207" s="13" t="s">
        <v>21341</v>
      </c>
      <c r="AN2207" s="13" t="s">
        <v>66</v>
      </c>
      <c r="AO2207" s="13" t="s">
        <v>21342</v>
      </c>
      <c r="AP2207" s="14" t="s">
        <v>21343</v>
      </c>
      <c r="AQ2207" s="13" t="s">
        <v>50</v>
      </c>
      <c r="AR2207" s="13" t="s">
        <v>50</v>
      </c>
    </row>
    <row r="2208" spans="1:44" ht="15" thickBot="1">
      <c r="A2208" s="4" t="s">
        <v>21344</v>
      </c>
      <c r="B2208" s="5">
        <v>2649</v>
      </c>
      <c r="C2208" s="6">
        <v>39083</v>
      </c>
      <c r="D2208" s="7" t="s">
        <v>45</v>
      </c>
      <c r="E2208" s="7" t="s">
        <v>46</v>
      </c>
      <c r="F2208" s="7" t="s">
        <v>47</v>
      </c>
      <c r="G2208" s="27" t="s">
        <v>54945</v>
      </c>
      <c r="H2208" s="7" t="s">
        <v>50</v>
      </c>
      <c r="I2208" s="7" t="s">
        <v>50</v>
      </c>
      <c r="J2208" s="6">
        <v>45516</v>
      </c>
      <c r="K2208" s="7" t="s">
        <v>282</v>
      </c>
      <c r="L2208" s="7" t="s">
        <v>162</v>
      </c>
      <c r="M2208" s="7" t="s">
        <v>21345</v>
      </c>
      <c r="N2208" s="7" t="s">
        <v>75</v>
      </c>
      <c r="O2208" s="7" t="s">
        <v>21346</v>
      </c>
      <c r="P2208" s="5">
        <v>5921</v>
      </c>
      <c r="Q2208" s="7" t="s">
        <v>77</v>
      </c>
      <c r="R2208" s="34" t="s">
        <v>21347</v>
      </c>
      <c r="S2208" s="31" t="s">
        <v>50</v>
      </c>
      <c r="T2208" s="7" t="s">
        <v>21348</v>
      </c>
      <c r="U2208" s="7" t="s">
        <v>21349</v>
      </c>
      <c r="V2208" s="7">
        <v>300000000</v>
      </c>
      <c r="W2208" s="7" t="s">
        <v>60</v>
      </c>
      <c r="X2208" s="7">
        <v>300000000</v>
      </c>
      <c r="Y2208" s="7" t="s">
        <v>61</v>
      </c>
      <c r="Z2208" s="7">
        <v>2</v>
      </c>
      <c r="AA2208" s="7" t="s">
        <v>50</v>
      </c>
      <c r="AB2208" s="7" t="s">
        <v>50</v>
      </c>
      <c r="AC2208" s="7" t="s">
        <v>50</v>
      </c>
      <c r="AD2208" s="7" t="s">
        <v>50</v>
      </c>
      <c r="AE2208" s="7" t="s">
        <v>50</v>
      </c>
      <c r="AF2208" s="7" t="s">
        <v>50</v>
      </c>
      <c r="AG2208" s="7" t="s">
        <v>50</v>
      </c>
      <c r="AH2208" s="7">
        <v>650000000</v>
      </c>
      <c r="AI2208" s="7" t="s">
        <v>60</v>
      </c>
      <c r="AJ2208" s="7">
        <v>650000000</v>
      </c>
      <c r="AK2208" s="7" t="s">
        <v>50</v>
      </c>
      <c r="AL2208" s="7" t="s">
        <v>50</v>
      </c>
      <c r="AM2208" s="7" t="s">
        <v>21350</v>
      </c>
      <c r="AN2208" s="7" t="s">
        <v>66</v>
      </c>
      <c r="AO2208" s="7" t="s">
        <v>21351</v>
      </c>
      <c r="AP2208" s="7" t="s">
        <v>50</v>
      </c>
      <c r="AQ2208" s="22" t="s">
        <v>21117</v>
      </c>
      <c r="AR2208" s="7" t="s">
        <v>50</v>
      </c>
    </row>
    <row r="2209" spans="1:44" ht="15" thickBot="1">
      <c r="A2209" s="10" t="s">
        <v>21352</v>
      </c>
      <c r="B2209" s="11">
        <v>94330</v>
      </c>
      <c r="C2209" s="12">
        <v>42310</v>
      </c>
      <c r="D2209" s="13" t="s">
        <v>45</v>
      </c>
      <c r="E2209" s="13" t="s">
        <v>46</v>
      </c>
      <c r="F2209" s="13" t="s">
        <v>70</v>
      </c>
      <c r="G2209" s="26" t="s">
        <v>54946</v>
      </c>
      <c r="H2209" s="13" t="s">
        <v>50</v>
      </c>
      <c r="I2209" s="13" t="s">
        <v>50</v>
      </c>
      <c r="J2209" s="12">
        <v>45517</v>
      </c>
      <c r="K2209" s="13" t="s">
        <v>50</v>
      </c>
      <c r="L2209" s="13" t="s">
        <v>52</v>
      </c>
      <c r="M2209" s="13" t="s">
        <v>21353</v>
      </c>
      <c r="N2209" s="13" t="s">
        <v>8215</v>
      </c>
      <c r="O2209" s="13" t="s">
        <v>21354</v>
      </c>
      <c r="P2209" s="11">
        <v>5973</v>
      </c>
      <c r="Q2209" s="13" t="s">
        <v>360</v>
      </c>
      <c r="R2209" s="33" t="s">
        <v>21355</v>
      </c>
      <c r="S2209" s="33" t="s">
        <v>21356</v>
      </c>
      <c r="T2209" s="13" t="s">
        <v>21357</v>
      </c>
      <c r="U2209" s="13" t="s">
        <v>50</v>
      </c>
      <c r="V2209" s="13">
        <v>1200000</v>
      </c>
      <c r="W2209" s="13" t="s">
        <v>209</v>
      </c>
      <c r="X2209" s="13">
        <v>1312518</v>
      </c>
      <c r="Y2209" s="13" t="s">
        <v>467</v>
      </c>
      <c r="Z2209" s="13">
        <v>4</v>
      </c>
      <c r="AA2209" s="13">
        <v>650000</v>
      </c>
      <c r="AB2209" s="13" t="s">
        <v>209</v>
      </c>
      <c r="AC2209" s="13">
        <v>645983</v>
      </c>
      <c r="AD2209" s="13" t="s">
        <v>467</v>
      </c>
      <c r="AE2209" s="13">
        <v>1650000</v>
      </c>
      <c r="AF2209" s="13" t="s">
        <v>209</v>
      </c>
      <c r="AG2209" s="13">
        <v>1782768</v>
      </c>
      <c r="AH2209" s="13">
        <v>2850000</v>
      </c>
      <c r="AI2209" s="13" t="s">
        <v>209</v>
      </c>
      <c r="AJ2209" s="13">
        <v>3095286</v>
      </c>
      <c r="AK2209" s="13" t="s">
        <v>21358</v>
      </c>
      <c r="AL2209" s="13" t="s">
        <v>50</v>
      </c>
      <c r="AM2209" s="13" t="s">
        <v>21359</v>
      </c>
      <c r="AN2209" s="13" t="s">
        <v>66</v>
      </c>
      <c r="AO2209" s="13" t="s">
        <v>21360</v>
      </c>
      <c r="AP2209" s="14" t="s">
        <v>21361</v>
      </c>
      <c r="AQ2209" s="13" t="s">
        <v>50</v>
      </c>
      <c r="AR2209" s="13" t="s">
        <v>50</v>
      </c>
    </row>
    <row r="2210" spans="1:44" ht="15" thickBot="1">
      <c r="A2210" s="4" t="s">
        <v>21362</v>
      </c>
      <c r="B2210" s="5">
        <v>1611759</v>
      </c>
      <c r="C2210" s="6">
        <v>4650</v>
      </c>
      <c r="D2210" s="7" t="s">
        <v>45</v>
      </c>
      <c r="E2210" s="7" t="s">
        <v>50</v>
      </c>
      <c r="F2210" s="7" t="s">
        <v>70</v>
      </c>
      <c r="G2210" s="7" t="s">
        <v>71</v>
      </c>
      <c r="H2210" s="7" t="s">
        <v>15924</v>
      </c>
      <c r="I2210" s="7" t="s">
        <v>50</v>
      </c>
      <c r="J2210" s="6">
        <v>45517</v>
      </c>
      <c r="K2210" s="7" t="s">
        <v>72</v>
      </c>
      <c r="L2210" s="7" t="s">
        <v>52</v>
      </c>
      <c r="M2210" s="7" t="s">
        <v>21363</v>
      </c>
      <c r="N2210" s="7" t="s">
        <v>2719</v>
      </c>
      <c r="O2210" s="7" t="s">
        <v>21364</v>
      </c>
      <c r="P2210" s="5">
        <v>6015</v>
      </c>
      <c r="Q2210" s="7" t="s">
        <v>2721</v>
      </c>
      <c r="R2210" s="34" t="s">
        <v>21365</v>
      </c>
      <c r="S2210" s="34" t="s">
        <v>21366</v>
      </c>
      <c r="T2210" s="7" t="s">
        <v>50</v>
      </c>
      <c r="U2210" s="7" t="s">
        <v>21367</v>
      </c>
      <c r="V2210" s="7">
        <v>18000000</v>
      </c>
      <c r="W2210" s="7" t="s">
        <v>60</v>
      </c>
      <c r="X2210" s="7">
        <v>18000000</v>
      </c>
      <c r="Y2210" s="7" t="s">
        <v>50</v>
      </c>
      <c r="Z2210" s="7">
        <v>8</v>
      </c>
      <c r="AA2210" s="7" t="s">
        <v>50</v>
      </c>
      <c r="AB2210" s="7" t="s">
        <v>50</v>
      </c>
      <c r="AC2210" s="7" t="s">
        <v>50</v>
      </c>
      <c r="AD2210" s="7" t="s">
        <v>50</v>
      </c>
      <c r="AE2210" s="7" t="s">
        <v>50</v>
      </c>
      <c r="AF2210" s="7" t="s">
        <v>50</v>
      </c>
      <c r="AG2210" s="7" t="s">
        <v>50</v>
      </c>
      <c r="AH2210" s="7">
        <v>80500000</v>
      </c>
      <c r="AI2210" s="7" t="s">
        <v>60</v>
      </c>
      <c r="AJ2210" s="7">
        <v>80500000</v>
      </c>
      <c r="AK2210" s="7" t="s">
        <v>21368</v>
      </c>
      <c r="AL2210" s="7" t="s">
        <v>50</v>
      </c>
      <c r="AM2210" s="7" t="s">
        <v>21369</v>
      </c>
      <c r="AN2210" s="7" t="s">
        <v>66</v>
      </c>
      <c r="AO2210" s="7" t="s">
        <v>21370</v>
      </c>
      <c r="AP2210" s="22" t="s">
        <v>21371</v>
      </c>
      <c r="AQ2210" s="7" t="s">
        <v>50</v>
      </c>
      <c r="AR2210" s="7" t="s">
        <v>50</v>
      </c>
    </row>
    <row r="2211" spans="1:44" ht="15" thickBot="1">
      <c r="A2211" s="10" t="s">
        <v>21372</v>
      </c>
      <c r="B2211" s="11">
        <v>77558</v>
      </c>
      <c r="C2211" s="12">
        <v>22282</v>
      </c>
      <c r="D2211" s="13" t="s">
        <v>45</v>
      </c>
      <c r="E2211" s="13" t="s">
        <v>46</v>
      </c>
      <c r="F2211" s="13" t="s">
        <v>47</v>
      </c>
      <c r="G2211" s="13" t="s">
        <v>160</v>
      </c>
      <c r="H2211" s="13" t="s">
        <v>7810</v>
      </c>
      <c r="I2211" s="13" t="s">
        <v>50</v>
      </c>
      <c r="J2211" s="12">
        <v>45516</v>
      </c>
      <c r="K2211" s="13" t="s">
        <v>161</v>
      </c>
      <c r="L2211" s="13" t="s">
        <v>268</v>
      </c>
      <c r="M2211" s="13" t="s">
        <v>21373</v>
      </c>
      <c r="N2211" s="13" t="s">
        <v>21374</v>
      </c>
      <c r="O2211" s="13" t="s">
        <v>21375</v>
      </c>
      <c r="P2211" s="11">
        <v>6101</v>
      </c>
      <c r="Q2211" s="13" t="s">
        <v>360</v>
      </c>
      <c r="R2211" s="33" t="s">
        <v>21376</v>
      </c>
      <c r="S2211" s="33" t="s">
        <v>21377</v>
      </c>
      <c r="T2211" s="13" t="s">
        <v>21378</v>
      </c>
      <c r="U2211" s="13" t="s">
        <v>21379</v>
      </c>
      <c r="V2211" s="13" t="s">
        <v>50</v>
      </c>
      <c r="W2211" s="13" t="s">
        <v>50</v>
      </c>
      <c r="X2211" s="13" t="s">
        <v>50</v>
      </c>
      <c r="Y2211" s="13" t="s">
        <v>171</v>
      </c>
      <c r="Z2211" s="13">
        <v>4</v>
      </c>
      <c r="AA2211" s="13" t="s">
        <v>50</v>
      </c>
      <c r="AB2211" s="13" t="s">
        <v>50</v>
      </c>
      <c r="AC2211" s="13" t="s">
        <v>50</v>
      </c>
      <c r="AD2211" s="13" t="s">
        <v>62</v>
      </c>
      <c r="AE2211" s="13" t="s">
        <v>50</v>
      </c>
      <c r="AF2211" s="13" t="s">
        <v>50</v>
      </c>
      <c r="AG2211" s="13" t="s">
        <v>50</v>
      </c>
      <c r="AH2211" s="13">
        <v>586000000</v>
      </c>
      <c r="AI2211" s="13" t="s">
        <v>209</v>
      </c>
      <c r="AJ2211" s="13">
        <v>686720628</v>
      </c>
      <c r="AK2211" s="13" t="s">
        <v>21380</v>
      </c>
      <c r="AL2211" s="13" t="s">
        <v>50</v>
      </c>
      <c r="AM2211" s="13" t="s">
        <v>21381</v>
      </c>
      <c r="AN2211" s="13" t="s">
        <v>66</v>
      </c>
      <c r="AO2211" s="13" t="s">
        <v>21382</v>
      </c>
      <c r="AP2211" s="14" t="s">
        <v>21383</v>
      </c>
      <c r="AQ2211" s="13" t="s">
        <v>50</v>
      </c>
      <c r="AR2211" s="13" t="s">
        <v>50</v>
      </c>
    </row>
    <row r="2212" spans="1:44" ht="15" thickBot="1">
      <c r="A2212" s="4" t="s">
        <v>21384</v>
      </c>
      <c r="B2212" s="7">
        <v>240</v>
      </c>
      <c r="C2212" s="6">
        <v>35431</v>
      </c>
      <c r="D2212" s="7" t="s">
        <v>45</v>
      </c>
      <c r="E2212" s="7" t="s">
        <v>46</v>
      </c>
      <c r="F2212" s="7" t="s">
        <v>47</v>
      </c>
      <c r="G2212" s="27" t="s">
        <v>54945</v>
      </c>
      <c r="H2212" s="7" t="s">
        <v>18876</v>
      </c>
      <c r="I2212" s="7" t="s">
        <v>50</v>
      </c>
      <c r="J2212" s="6">
        <v>45516</v>
      </c>
      <c r="K2212" s="7" t="s">
        <v>116</v>
      </c>
      <c r="L2212" s="7" t="s">
        <v>62</v>
      </c>
      <c r="M2212" s="7" t="s">
        <v>21385</v>
      </c>
      <c r="N2212" s="7" t="s">
        <v>21386</v>
      </c>
      <c r="O2212" s="7" t="s">
        <v>21387</v>
      </c>
      <c r="P2212" s="5">
        <v>6193</v>
      </c>
      <c r="Q2212" s="7" t="s">
        <v>1571</v>
      </c>
      <c r="R2212" s="34" t="s">
        <v>21388</v>
      </c>
      <c r="S2212" s="34" t="s">
        <v>21389</v>
      </c>
      <c r="T2212" s="7" t="s">
        <v>21390</v>
      </c>
      <c r="U2212" s="7" t="s">
        <v>21391</v>
      </c>
      <c r="V2212" s="7">
        <v>1110000</v>
      </c>
      <c r="W2212" s="7" t="s">
        <v>60</v>
      </c>
      <c r="X2212" s="7">
        <v>1110000</v>
      </c>
      <c r="Y2212" s="7" t="s">
        <v>61</v>
      </c>
      <c r="Z2212" s="7">
        <v>4</v>
      </c>
      <c r="AA2212" s="7">
        <v>1110000</v>
      </c>
      <c r="AB2212" s="7" t="s">
        <v>60</v>
      </c>
      <c r="AC2212" s="7">
        <v>1110000</v>
      </c>
      <c r="AD2212" s="7" t="s">
        <v>62</v>
      </c>
      <c r="AE2212" s="7">
        <v>2895690</v>
      </c>
      <c r="AF2212" s="7" t="s">
        <v>60</v>
      </c>
      <c r="AG2212" s="7">
        <v>2895690</v>
      </c>
      <c r="AH2212" s="7">
        <v>2895690</v>
      </c>
      <c r="AI2212" s="7" t="s">
        <v>60</v>
      </c>
      <c r="AJ2212" s="7">
        <v>2895690</v>
      </c>
      <c r="AK2212" s="7" t="s">
        <v>50</v>
      </c>
      <c r="AL2212" s="7" t="s">
        <v>50</v>
      </c>
      <c r="AM2212" s="7" t="s">
        <v>21392</v>
      </c>
      <c r="AN2212" s="7" t="s">
        <v>66</v>
      </c>
      <c r="AO2212" s="7" t="s">
        <v>21393</v>
      </c>
      <c r="AP2212" s="8" t="s">
        <v>21394</v>
      </c>
      <c r="AQ2212" s="7" t="s">
        <v>50</v>
      </c>
      <c r="AR2212" s="7" t="s">
        <v>50</v>
      </c>
    </row>
    <row r="2213" spans="1:44" ht="15" thickBot="1">
      <c r="A2213" s="10" t="s">
        <v>21395</v>
      </c>
      <c r="B2213" s="13">
        <v>129</v>
      </c>
      <c r="C2213" s="12">
        <v>44927</v>
      </c>
      <c r="D2213" s="13" t="s">
        <v>45</v>
      </c>
      <c r="E2213" s="13" t="s">
        <v>46</v>
      </c>
      <c r="F2213" s="13" t="s">
        <v>70</v>
      </c>
      <c r="G2213" s="26" t="s">
        <v>54946</v>
      </c>
      <c r="H2213" s="13" t="s">
        <v>50</v>
      </c>
      <c r="I2213" s="13" t="s">
        <v>50</v>
      </c>
      <c r="J2213" s="12">
        <v>45518</v>
      </c>
      <c r="K2213" s="13" t="s">
        <v>50</v>
      </c>
      <c r="L2213" s="13" t="s">
        <v>467</v>
      </c>
      <c r="M2213" s="13" t="s">
        <v>21396</v>
      </c>
      <c r="N2213" s="13" t="s">
        <v>432</v>
      </c>
      <c r="O2213" s="13" t="s">
        <v>21397</v>
      </c>
      <c r="P2213" s="11">
        <v>7054</v>
      </c>
      <c r="Q2213" s="13" t="s">
        <v>434</v>
      </c>
      <c r="R2213" s="33" t="s">
        <v>21398</v>
      </c>
      <c r="S2213" s="33" t="s">
        <v>21399</v>
      </c>
      <c r="T2213" s="13" t="s">
        <v>21400</v>
      </c>
      <c r="U2213" s="13" t="s">
        <v>50</v>
      </c>
      <c r="V2213" s="13">
        <v>4500000</v>
      </c>
      <c r="W2213" s="13" t="s">
        <v>60</v>
      </c>
      <c r="X2213" s="13">
        <v>4500000</v>
      </c>
      <c r="Y2213" s="13" t="s">
        <v>467</v>
      </c>
      <c r="Z2213" s="13">
        <v>1</v>
      </c>
      <c r="AA2213" s="13">
        <v>4500000</v>
      </c>
      <c r="AB2213" s="13" t="s">
        <v>60</v>
      </c>
      <c r="AC2213" s="13">
        <v>4500000</v>
      </c>
      <c r="AD2213" s="13" t="s">
        <v>467</v>
      </c>
      <c r="AE2213" s="13">
        <v>4500000</v>
      </c>
      <c r="AF2213" s="13" t="s">
        <v>60</v>
      </c>
      <c r="AG2213" s="13">
        <v>4500000</v>
      </c>
      <c r="AH2213" s="13">
        <v>4500000</v>
      </c>
      <c r="AI2213" s="13" t="s">
        <v>60</v>
      </c>
      <c r="AJ2213" s="13">
        <v>4500000</v>
      </c>
      <c r="AK2213" s="13" t="s">
        <v>21401</v>
      </c>
      <c r="AL2213" s="13" t="s">
        <v>50</v>
      </c>
      <c r="AM2213" s="13" t="s">
        <v>21402</v>
      </c>
      <c r="AN2213" s="13" t="s">
        <v>66</v>
      </c>
      <c r="AO2213" s="13" t="s">
        <v>21403</v>
      </c>
      <c r="AP2213" s="14" t="s">
        <v>21404</v>
      </c>
      <c r="AQ2213" s="13" t="s">
        <v>50</v>
      </c>
      <c r="AR2213" s="13" t="s">
        <v>50</v>
      </c>
    </row>
    <row r="2214" spans="1:44" ht="15" thickBot="1">
      <c r="A2214" s="4" t="s">
        <v>21405</v>
      </c>
      <c r="B2214" s="5">
        <v>3550</v>
      </c>
      <c r="C2214" s="6">
        <v>43831</v>
      </c>
      <c r="D2214" s="7" t="s">
        <v>45</v>
      </c>
      <c r="E2214" s="7" t="s">
        <v>46</v>
      </c>
      <c r="F2214" s="7" t="s">
        <v>70</v>
      </c>
      <c r="G2214" s="26" t="s">
        <v>54946</v>
      </c>
      <c r="H2214" s="7" t="s">
        <v>50</v>
      </c>
      <c r="I2214" s="7" t="s">
        <v>50</v>
      </c>
      <c r="J2214" s="6">
        <v>45516</v>
      </c>
      <c r="K2214" s="7" t="s">
        <v>116</v>
      </c>
      <c r="L2214" s="7" t="s">
        <v>178</v>
      </c>
      <c r="M2214" s="7" t="s">
        <v>10119</v>
      </c>
      <c r="N2214" s="7" t="s">
        <v>21406</v>
      </c>
      <c r="O2214" s="7" t="s">
        <v>21407</v>
      </c>
      <c r="P2214" s="5">
        <v>7400</v>
      </c>
      <c r="Q2214" s="7" t="s">
        <v>77</v>
      </c>
      <c r="R2214" s="34" t="s">
        <v>21408</v>
      </c>
      <c r="S2214" s="34" t="s">
        <v>21409</v>
      </c>
      <c r="T2214" s="7" t="s">
        <v>50</v>
      </c>
      <c r="U2214" s="7" t="s">
        <v>50</v>
      </c>
      <c r="V2214" s="7">
        <v>6149995</v>
      </c>
      <c r="W2214" s="7" t="s">
        <v>60</v>
      </c>
      <c r="X2214" s="7">
        <v>6149995</v>
      </c>
      <c r="Y2214" s="7" t="s">
        <v>50</v>
      </c>
      <c r="Z2214" s="7">
        <v>4</v>
      </c>
      <c r="AA2214" s="7">
        <v>6149995</v>
      </c>
      <c r="AB2214" s="7" t="s">
        <v>60</v>
      </c>
      <c r="AC2214" s="7">
        <v>6149995</v>
      </c>
      <c r="AD2214" s="7" t="s">
        <v>178</v>
      </c>
      <c r="AE2214" s="7">
        <v>31646629</v>
      </c>
      <c r="AF2214" s="7" t="s">
        <v>60</v>
      </c>
      <c r="AG2214" s="7">
        <v>31646629</v>
      </c>
      <c r="AH2214" s="7">
        <v>31646629</v>
      </c>
      <c r="AI2214" s="7" t="s">
        <v>60</v>
      </c>
      <c r="AJ2214" s="7">
        <v>31646629</v>
      </c>
      <c r="AK2214" s="7" t="s">
        <v>21410</v>
      </c>
      <c r="AL2214" s="7" t="s">
        <v>50</v>
      </c>
      <c r="AM2214" s="7" t="s">
        <v>21411</v>
      </c>
      <c r="AN2214" s="7" t="s">
        <v>66</v>
      </c>
      <c r="AO2214" s="7" t="s">
        <v>21412</v>
      </c>
      <c r="AP2214" s="22" t="s">
        <v>21413</v>
      </c>
      <c r="AQ2214" s="7" t="s">
        <v>50</v>
      </c>
      <c r="AR2214" s="7" t="s">
        <v>50</v>
      </c>
    </row>
    <row r="2215" spans="1:44" ht="15" thickBot="1">
      <c r="A2215" s="10" t="s">
        <v>21414</v>
      </c>
      <c r="B2215" s="11">
        <v>2580</v>
      </c>
      <c r="C2215" s="12">
        <v>38718</v>
      </c>
      <c r="D2215" s="13" t="s">
        <v>45</v>
      </c>
      <c r="E2215" s="13" t="s">
        <v>46</v>
      </c>
      <c r="F2215" s="13" t="s">
        <v>47</v>
      </c>
      <c r="G2215" s="13" t="s">
        <v>145</v>
      </c>
      <c r="H2215" s="13" t="s">
        <v>50</v>
      </c>
      <c r="I2215" s="13" t="s">
        <v>50</v>
      </c>
      <c r="J2215" s="12">
        <v>45517</v>
      </c>
      <c r="K2215" s="13" t="s">
        <v>191</v>
      </c>
      <c r="L2215" s="13" t="s">
        <v>162</v>
      </c>
      <c r="M2215" s="13" t="s">
        <v>3854</v>
      </c>
      <c r="N2215" s="13" t="s">
        <v>2719</v>
      </c>
      <c r="O2215" s="13" t="s">
        <v>21415</v>
      </c>
      <c r="P2215" s="11">
        <v>7421</v>
      </c>
      <c r="Q2215" s="13" t="s">
        <v>2721</v>
      </c>
      <c r="R2215" s="33" t="s">
        <v>21416</v>
      </c>
      <c r="S2215" s="33" t="s">
        <v>21417</v>
      </c>
      <c r="T2215" s="13" t="s">
        <v>50</v>
      </c>
      <c r="U2215" s="13" t="s">
        <v>21418</v>
      </c>
      <c r="V2215" s="13">
        <v>70000000</v>
      </c>
      <c r="W2215" s="13" t="s">
        <v>60</v>
      </c>
      <c r="X2215" s="13">
        <v>70000000</v>
      </c>
      <c r="Y2215" s="13" t="s">
        <v>61</v>
      </c>
      <c r="Z2215" s="13">
        <v>8</v>
      </c>
      <c r="AA2215" s="13">
        <v>30000000</v>
      </c>
      <c r="AB2215" s="13" t="s">
        <v>60</v>
      </c>
      <c r="AC2215" s="13">
        <v>30000000</v>
      </c>
      <c r="AD2215" s="13" t="s">
        <v>62</v>
      </c>
      <c r="AE2215" s="13">
        <v>30000000</v>
      </c>
      <c r="AF2215" s="13" t="s">
        <v>60</v>
      </c>
      <c r="AG2215" s="13">
        <v>30000000</v>
      </c>
      <c r="AH2215" s="13">
        <v>525000000</v>
      </c>
      <c r="AI2215" s="13" t="s">
        <v>60</v>
      </c>
      <c r="AJ2215" s="13">
        <v>525000000</v>
      </c>
      <c r="AK2215" s="13" t="s">
        <v>50</v>
      </c>
      <c r="AL2215" s="13" t="s">
        <v>50</v>
      </c>
      <c r="AM2215" s="13" t="s">
        <v>21419</v>
      </c>
      <c r="AN2215" s="13" t="s">
        <v>66</v>
      </c>
      <c r="AO2215" s="13" t="s">
        <v>21420</v>
      </c>
      <c r="AP2215" s="13" t="s">
        <v>50</v>
      </c>
      <c r="AQ2215" s="21" t="s">
        <v>21421</v>
      </c>
      <c r="AR2215" s="13" t="s">
        <v>50</v>
      </c>
    </row>
    <row r="2216" spans="1:44" ht="15" thickBot="1">
      <c r="A2216" s="4" t="s">
        <v>21422</v>
      </c>
      <c r="B2216" s="5">
        <v>1537</v>
      </c>
      <c r="C2216" s="6">
        <v>33239</v>
      </c>
      <c r="D2216" s="7" t="s">
        <v>45</v>
      </c>
      <c r="E2216" s="7" t="s">
        <v>46</v>
      </c>
      <c r="F2216" s="7" t="s">
        <v>47</v>
      </c>
      <c r="G2216" s="7" t="s">
        <v>48</v>
      </c>
      <c r="H2216" s="7" t="s">
        <v>1581</v>
      </c>
      <c r="I2216" s="7" t="s">
        <v>50</v>
      </c>
      <c r="J2216" s="6">
        <v>45518</v>
      </c>
      <c r="K2216" s="7" t="s">
        <v>50</v>
      </c>
      <c r="L2216" s="7" t="s">
        <v>62</v>
      </c>
      <c r="M2216" s="7" t="s">
        <v>1042</v>
      </c>
      <c r="N2216" s="7" t="s">
        <v>21423</v>
      </c>
      <c r="O2216" s="7" t="s">
        <v>21424</v>
      </c>
      <c r="P2216" s="5">
        <v>7672</v>
      </c>
      <c r="Q2216" s="7" t="s">
        <v>1116</v>
      </c>
      <c r="R2216" s="34" t="s">
        <v>21425</v>
      </c>
      <c r="S2216" s="34" t="s">
        <v>21426</v>
      </c>
      <c r="T2216" s="7" t="s">
        <v>50</v>
      </c>
      <c r="U2216" s="7">
        <v>6158909100</v>
      </c>
      <c r="V2216" s="7">
        <v>171000000</v>
      </c>
      <c r="W2216" s="7" t="s">
        <v>60</v>
      </c>
      <c r="X2216" s="7">
        <v>171000000</v>
      </c>
      <c r="Y2216" s="7" t="s">
        <v>61</v>
      </c>
      <c r="Z2216" s="7">
        <v>2</v>
      </c>
      <c r="AA2216" s="7">
        <v>171000000</v>
      </c>
      <c r="AB2216" s="7" t="s">
        <v>60</v>
      </c>
      <c r="AC2216" s="7">
        <v>171000000</v>
      </c>
      <c r="AD2216" s="7" t="s">
        <v>62</v>
      </c>
      <c r="AE2216" s="7">
        <v>171000000</v>
      </c>
      <c r="AF2216" s="7" t="s">
        <v>60</v>
      </c>
      <c r="AG2216" s="7">
        <v>171000000</v>
      </c>
      <c r="AH2216" s="7">
        <v>371000000</v>
      </c>
      <c r="AI2216" s="7" t="s">
        <v>60</v>
      </c>
      <c r="AJ2216" s="7">
        <v>371000000</v>
      </c>
      <c r="AK2216" s="7" t="s">
        <v>50</v>
      </c>
      <c r="AL2216" s="7" t="s">
        <v>50</v>
      </c>
      <c r="AM2216" s="7" t="s">
        <v>21427</v>
      </c>
      <c r="AN2216" s="7" t="s">
        <v>66</v>
      </c>
      <c r="AO2216" s="7" t="s">
        <v>21428</v>
      </c>
      <c r="AP2216" s="8" t="s">
        <v>21429</v>
      </c>
      <c r="AQ2216" s="7" t="s">
        <v>50</v>
      </c>
      <c r="AR2216" s="7" t="s">
        <v>50</v>
      </c>
    </row>
    <row r="2217" spans="1:44" ht="15" thickBot="1">
      <c r="A2217" s="10" t="s">
        <v>21430</v>
      </c>
      <c r="B2217" s="11">
        <v>2494</v>
      </c>
      <c r="C2217" s="12">
        <v>42370</v>
      </c>
      <c r="D2217" s="13" t="s">
        <v>45</v>
      </c>
      <c r="E2217" s="13" t="s">
        <v>46</v>
      </c>
      <c r="F2217" s="13" t="s">
        <v>70</v>
      </c>
      <c r="G2217" s="27" t="s">
        <v>54945</v>
      </c>
      <c r="H2217" s="13" t="s">
        <v>562</v>
      </c>
      <c r="I2217" s="13" t="s">
        <v>50</v>
      </c>
      <c r="J2217" s="12">
        <v>45516</v>
      </c>
      <c r="K2217" s="13" t="s">
        <v>116</v>
      </c>
      <c r="L2217" s="13" t="s">
        <v>241</v>
      </c>
      <c r="M2217" s="13" t="s">
        <v>21431</v>
      </c>
      <c r="N2217" s="13" t="s">
        <v>21432</v>
      </c>
      <c r="O2217" s="13" t="s">
        <v>21433</v>
      </c>
      <c r="P2217" s="11">
        <v>7682</v>
      </c>
      <c r="Q2217" s="13" t="s">
        <v>1024</v>
      </c>
      <c r="R2217" s="33" t="s">
        <v>21434</v>
      </c>
      <c r="S2217" s="33" t="s">
        <v>21435</v>
      </c>
      <c r="T2217" s="13" t="s">
        <v>21436</v>
      </c>
      <c r="U2217" s="13" t="s">
        <v>50</v>
      </c>
      <c r="V2217" s="13">
        <v>5800000</v>
      </c>
      <c r="W2217" s="13" t="s">
        <v>60</v>
      </c>
      <c r="X2217" s="13">
        <v>5800000</v>
      </c>
      <c r="Y2217" s="13" t="s">
        <v>154</v>
      </c>
      <c r="Z2217" s="13">
        <v>5</v>
      </c>
      <c r="AA2217" s="13">
        <v>5800000</v>
      </c>
      <c r="AB2217" s="13" t="s">
        <v>60</v>
      </c>
      <c r="AC2217" s="13">
        <v>5800000</v>
      </c>
      <c r="AD2217" s="13" t="s">
        <v>241</v>
      </c>
      <c r="AE2217" s="13">
        <v>10700000</v>
      </c>
      <c r="AF2217" s="13" t="s">
        <v>60</v>
      </c>
      <c r="AG2217" s="13">
        <v>10700000</v>
      </c>
      <c r="AH2217" s="13">
        <v>10700000</v>
      </c>
      <c r="AI2217" s="13" t="s">
        <v>60</v>
      </c>
      <c r="AJ2217" s="13">
        <v>10700000</v>
      </c>
      <c r="AK2217" s="13" t="s">
        <v>21437</v>
      </c>
      <c r="AL2217" s="13" t="s">
        <v>50</v>
      </c>
      <c r="AM2217" s="13" t="s">
        <v>21438</v>
      </c>
      <c r="AN2217" s="13" t="s">
        <v>66</v>
      </c>
      <c r="AO2217" s="13" t="s">
        <v>21439</v>
      </c>
      <c r="AP2217" s="14" t="s">
        <v>21440</v>
      </c>
      <c r="AQ2217" s="13" t="s">
        <v>50</v>
      </c>
      <c r="AR2217" s="13" t="s">
        <v>50</v>
      </c>
    </row>
    <row r="2218" spans="1:44" ht="15" thickBot="1">
      <c r="A2218" s="4" t="s">
        <v>21441</v>
      </c>
      <c r="B2218" s="5">
        <v>1036</v>
      </c>
      <c r="C2218" s="6">
        <v>44927</v>
      </c>
      <c r="D2218" s="7" t="s">
        <v>45</v>
      </c>
      <c r="E2218" s="7" t="s">
        <v>50</v>
      </c>
      <c r="F2218" s="7" t="s">
        <v>70</v>
      </c>
      <c r="G2218" s="27" t="s">
        <v>54945</v>
      </c>
      <c r="H2218" s="7" t="s">
        <v>50</v>
      </c>
      <c r="I2218" s="7" t="s">
        <v>50</v>
      </c>
      <c r="J2218" s="6">
        <v>45518</v>
      </c>
      <c r="K2218" s="7" t="s">
        <v>50</v>
      </c>
      <c r="L2218" s="7" t="s">
        <v>467</v>
      </c>
      <c r="M2218" s="7" t="s">
        <v>21442</v>
      </c>
      <c r="N2218" s="7" t="s">
        <v>50</v>
      </c>
      <c r="O2218" s="7" t="s">
        <v>21443</v>
      </c>
      <c r="P2218" s="5">
        <v>7958</v>
      </c>
      <c r="Q2218" s="7" t="s">
        <v>50</v>
      </c>
      <c r="R2218" s="31" t="s">
        <v>21444</v>
      </c>
      <c r="S2218" s="31" t="s">
        <v>50</v>
      </c>
      <c r="T2218" s="7" t="s">
        <v>50</v>
      </c>
      <c r="U2218" s="7" t="s">
        <v>50</v>
      </c>
      <c r="V2218" s="7">
        <v>5000000</v>
      </c>
      <c r="W2218" s="7" t="s">
        <v>60</v>
      </c>
      <c r="X2218" s="7">
        <v>5000000</v>
      </c>
      <c r="Y2218" s="7" t="s">
        <v>467</v>
      </c>
      <c r="Z2218" s="7">
        <v>2</v>
      </c>
      <c r="AA2218" s="7">
        <v>5000000</v>
      </c>
      <c r="AB2218" s="7" t="s">
        <v>60</v>
      </c>
      <c r="AC2218" s="7">
        <v>5000000</v>
      </c>
      <c r="AD2218" s="7" t="s">
        <v>467</v>
      </c>
      <c r="AE2218" s="7">
        <v>6500000</v>
      </c>
      <c r="AF2218" s="7" t="s">
        <v>60</v>
      </c>
      <c r="AG2218" s="7">
        <v>6500000</v>
      </c>
      <c r="AH2218" s="7">
        <v>6500000</v>
      </c>
      <c r="AI2218" s="7" t="s">
        <v>60</v>
      </c>
      <c r="AJ2218" s="7">
        <v>6500000</v>
      </c>
      <c r="AK2218" s="7" t="s">
        <v>16842</v>
      </c>
      <c r="AL2218" s="7" t="s">
        <v>50</v>
      </c>
      <c r="AM2218" s="7" t="s">
        <v>21445</v>
      </c>
      <c r="AN2218" s="7" t="s">
        <v>253</v>
      </c>
      <c r="AO2218" s="7" t="s">
        <v>21446</v>
      </c>
      <c r="AP2218" s="22" t="s">
        <v>21447</v>
      </c>
      <c r="AQ2218" s="7" t="s">
        <v>50</v>
      </c>
      <c r="AR2218" s="7" t="s">
        <v>50</v>
      </c>
    </row>
    <row r="2219" spans="1:44" ht="15" thickBot="1">
      <c r="A2219" s="10" t="s">
        <v>21448</v>
      </c>
      <c r="B2219" s="13" t="s">
        <v>50</v>
      </c>
      <c r="C2219" s="12">
        <v>44927</v>
      </c>
      <c r="D2219" s="13" t="s">
        <v>45</v>
      </c>
      <c r="E2219" s="13" t="s">
        <v>46</v>
      </c>
      <c r="F2219" s="13" t="s">
        <v>70</v>
      </c>
      <c r="G2219" s="27" t="s">
        <v>54945</v>
      </c>
      <c r="H2219" s="13" t="s">
        <v>50</v>
      </c>
      <c r="I2219" s="13" t="s">
        <v>50</v>
      </c>
      <c r="J2219" s="12">
        <v>45516</v>
      </c>
      <c r="K2219" s="13" t="s">
        <v>50</v>
      </c>
      <c r="L2219" s="13" t="s">
        <v>467</v>
      </c>
      <c r="M2219" s="13" t="s">
        <v>21449</v>
      </c>
      <c r="N2219" s="13" t="s">
        <v>432</v>
      </c>
      <c r="O2219" s="13" t="s">
        <v>21450</v>
      </c>
      <c r="P2219" s="11">
        <v>7984</v>
      </c>
      <c r="Q2219" s="13" t="s">
        <v>434</v>
      </c>
      <c r="R2219" s="33" t="s">
        <v>21451</v>
      </c>
      <c r="S2219" s="30" t="s">
        <v>50</v>
      </c>
      <c r="T2219" s="13" t="s">
        <v>50</v>
      </c>
      <c r="U2219" s="13" t="s">
        <v>50</v>
      </c>
      <c r="V2219" s="13">
        <v>4800000</v>
      </c>
      <c r="W2219" s="13" t="s">
        <v>60</v>
      </c>
      <c r="X2219" s="13">
        <v>4800000</v>
      </c>
      <c r="Y2219" s="13" t="s">
        <v>467</v>
      </c>
      <c r="Z2219" s="13">
        <v>2</v>
      </c>
      <c r="AA2219" s="13">
        <v>4800000</v>
      </c>
      <c r="AB2219" s="13" t="s">
        <v>60</v>
      </c>
      <c r="AC2219" s="13">
        <v>4800000</v>
      </c>
      <c r="AD2219" s="13" t="s">
        <v>467</v>
      </c>
      <c r="AE2219" s="13">
        <v>6800000</v>
      </c>
      <c r="AF2219" s="13" t="s">
        <v>60</v>
      </c>
      <c r="AG2219" s="13">
        <v>6800000</v>
      </c>
      <c r="AH2219" s="13">
        <v>6800000</v>
      </c>
      <c r="AI2219" s="13" t="s">
        <v>60</v>
      </c>
      <c r="AJ2219" s="13">
        <v>6800000</v>
      </c>
      <c r="AK2219" s="13" t="s">
        <v>21452</v>
      </c>
      <c r="AL2219" s="13" t="s">
        <v>50</v>
      </c>
      <c r="AM2219" s="13" t="s">
        <v>21453</v>
      </c>
      <c r="AN2219" s="13" t="s">
        <v>993</v>
      </c>
      <c r="AO2219" s="13" t="s">
        <v>50</v>
      </c>
      <c r="AP2219" s="13" t="s">
        <v>50</v>
      </c>
      <c r="AQ2219" s="21" t="s">
        <v>21454</v>
      </c>
      <c r="AR2219" s="13" t="s">
        <v>255</v>
      </c>
    </row>
    <row r="2220" spans="1:44" ht="15" thickBot="1">
      <c r="A2220" s="4" t="s">
        <v>21455</v>
      </c>
      <c r="B2220" s="7" t="s">
        <v>50</v>
      </c>
      <c r="C2220" s="6">
        <v>42736</v>
      </c>
      <c r="D2220" s="7" t="s">
        <v>45</v>
      </c>
      <c r="E2220" s="7" t="s">
        <v>46</v>
      </c>
      <c r="F2220" s="7" t="s">
        <v>70</v>
      </c>
      <c r="G2220" s="27" t="s">
        <v>54945</v>
      </c>
      <c r="H2220" s="7" t="s">
        <v>742</v>
      </c>
      <c r="I2220" s="7" t="s">
        <v>50</v>
      </c>
      <c r="J2220" s="6">
        <v>45517</v>
      </c>
      <c r="K2220" s="7" t="s">
        <v>50</v>
      </c>
      <c r="L2220" s="7" t="s">
        <v>178</v>
      </c>
      <c r="M2220" s="7" t="s">
        <v>21456</v>
      </c>
      <c r="N2220" s="7" t="s">
        <v>21457</v>
      </c>
      <c r="O2220" s="7" t="s">
        <v>21458</v>
      </c>
      <c r="P2220" s="5">
        <v>8079</v>
      </c>
      <c r="Q2220" s="7" t="s">
        <v>920</v>
      </c>
      <c r="R2220" s="34" t="s">
        <v>21459</v>
      </c>
      <c r="S2220" s="34" t="s">
        <v>21460</v>
      </c>
      <c r="T2220" s="7" t="s">
        <v>21461</v>
      </c>
      <c r="U2220" s="7">
        <f>358-10-200-1770</f>
        <v>-1622</v>
      </c>
      <c r="V2220" s="7">
        <v>5000000</v>
      </c>
      <c r="W2220" s="7" t="s">
        <v>209</v>
      </c>
      <c r="X2220" s="7">
        <v>5468826</v>
      </c>
      <c r="Y2220" s="7" t="s">
        <v>50</v>
      </c>
      <c r="Z2220" s="7">
        <v>1</v>
      </c>
      <c r="AA2220" s="7">
        <v>5000000</v>
      </c>
      <c r="AB2220" s="7" t="s">
        <v>209</v>
      </c>
      <c r="AC2220" s="7">
        <v>5468826</v>
      </c>
      <c r="AD2220" s="7" t="s">
        <v>178</v>
      </c>
      <c r="AE2220" s="7">
        <v>5000000</v>
      </c>
      <c r="AF2220" s="7" t="s">
        <v>209</v>
      </c>
      <c r="AG2220" s="7">
        <v>5468826</v>
      </c>
      <c r="AH2220" s="7">
        <v>5000000</v>
      </c>
      <c r="AI2220" s="7" t="s">
        <v>209</v>
      </c>
      <c r="AJ2220" s="7">
        <v>5468826</v>
      </c>
      <c r="AK2220" s="7" t="s">
        <v>21462</v>
      </c>
      <c r="AL2220" s="7" t="s">
        <v>50</v>
      </c>
      <c r="AM2220" s="7" t="s">
        <v>21463</v>
      </c>
      <c r="AN2220" s="7" t="s">
        <v>66</v>
      </c>
      <c r="AO2220" s="7" t="s">
        <v>21464</v>
      </c>
      <c r="AP2220" s="8" t="s">
        <v>21465</v>
      </c>
      <c r="AQ2220" s="7" t="s">
        <v>50</v>
      </c>
      <c r="AR2220" s="7" t="s">
        <v>50</v>
      </c>
    </row>
    <row r="2221" spans="1:44" ht="15" thickBot="1">
      <c r="A2221" s="10" t="s">
        <v>21466</v>
      </c>
      <c r="B2221" s="11">
        <v>1211</v>
      </c>
      <c r="C2221" s="12">
        <v>33604</v>
      </c>
      <c r="D2221" s="13" t="s">
        <v>45</v>
      </c>
      <c r="E2221" s="13" t="s">
        <v>46</v>
      </c>
      <c r="F2221" s="13" t="s">
        <v>47</v>
      </c>
      <c r="G2221" s="13" t="s">
        <v>87</v>
      </c>
      <c r="H2221" s="13" t="s">
        <v>7584</v>
      </c>
      <c r="I2221" s="13" t="s">
        <v>50</v>
      </c>
      <c r="J2221" s="12">
        <v>45516</v>
      </c>
      <c r="K2221" s="13" t="s">
        <v>116</v>
      </c>
      <c r="L2221" s="13" t="s">
        <v>52</v>
      </c>
      <c r="M2221" s="13" t="s">
        <v>4869</v>
      </c>
      <c r="N2221" s="13" t="s">
        <v>3429</v>
      </c>
      <c r="O2221" s="13" t="s">
        <v>21467</v>
      </c>
      <c r="P2221" s="11">
        <v>8182</v>
      </c>
      <c r="Q2221" s="13" t="s">
        <v>2554</v>
      </c>
      <c r="R2221" s="33" t="s">
        <v>21468</v>
      </c>
      <c r="S2221" s="33" t="s">
        <v>21469</v>
      </c>
      <c r="T2221" s="13" t="s">
        <v>21470</v>
      </c>
      <c r="U2221" s="13" t="s">
        <v>21471</v>
      </c>
      <c r="V2221" s="13">
        <v>2000000</v>
      </c>
      <c r="W2221" s="13" t="s">
        <v>60</v>
      </c>
      <c r="X2221" s="13">
        <v>2000000</v>
      </c>
      <c r="Y2221" s="13" t="s">
        <v>61</v>
      </c>
      <c r="Z2221" s="13">
        <v>6</v>
      </c>
      <c r="AA2221" s="13">
        <v>25000000</v>
      </c>
      <c r="AB2221" s="13" t="s">
        <v>60</v>
      </c>
      <c r="AC2221" s="13">
        <v>25000000</v>
      </c>
      <c r="AD2221" s="13" t="s">
        <v>62</v>
      </c>
      <c r="AE2221" s="13">
        <v>81500000</v>
      </c>
      <c r="AF2221" s="13" t="s">
        <v>60</v>
      </c>
      <c r="AG2221" s="13">
        <v>81500000</v>
      </c>
      <c r="AH2221" s="13">
        <v>100600000</v>
      </c>
      <c r="AI2221" s="13" t="s">
        <v>60</v>
      </c>
      <c r="AJ2221" s="13">
        <v>100600000</v>
      </c>
      <c r="AK2221" s="13" t="s">
        <v>21472</v>
      </c>
      <c r="AL2221" s="13" t="s">
        <v>50</v>
      </c>
      <c r="AM2221" s="13" t="s">
        <v>21473</v>
      </c>
      <c r="AN2221" s="13" t="s">
        <v>66</v>
      </c>
      <c r="AO2221" s="13" t="s">
        <v>50</v>
      </c>
      <c r="AP2221" s="14" t="s">
        <v>21474</v>
      </c>
      <c r="AQ2221" s="13" t="s">
        <v>50</v>
      </c>
      <c r="AR2221" s="13" t="s">
        <v>255</v>
      </c>
    </row>
    <row r="2222" spans="1:44" ht="15" thickBot="1">
      <c r="A2222" s="4" t="s">
        <v>21475</v>
      </c>
      <c r="B2222" s="5">
        <v>2111</v>
      </c>
      <c r="C2222" s="6">
        <v>45108</v>
      </c>
      <c r="D2222" s="7" t="s">
        <v>45</v>
      </c>
      <c r="E2222" s="7" t="s">
        <v>46</v>
      </c>
      <c r="F2222" s="7" t="s">
        <v>70</v>
      </c>
      <c r="G2222" s="26" t="s">
        <v>54946</v>
      </c>
      <c r="H2222" s="7" t="s">
        <v>50</v>
      </c>
      <c r="I2222" s="7" t="s">
        <v>50</v>
      </c>
      <c r="J2222" s="6">
        <v>45519</v>
      </c>
      <c r="K2222" s="7" t="s">
        <v>50</v>
      </c>
      <c r="L2222" s="7" t="s">
        <v>467</v>
      </c>
      <c r="M2222" s="7" t="s">
        <v>2850</v>
      </c>
      <c r="N2222" s="7" t="s">
        <v>21476</v>
      </c>
      <c r="O2222" s="7" t="s">
        <v>21477</v>
      </c>
      <c r="P2222" s="5">
        <v>8563</v>
      </c>
      <c r="Q2222" s="7" t="s">
        <v>21478</v>
      </c>
      <c r="R2222" s="34" t="s">
        <v>21479</v>
      </c>
      <c r="S2222" s="34" t="s">
        <v>21480</v>
      </c>
      <c r="T2222" s="7" t="s">
        <v>21481</v>
      </c>
      <c r="U2222" s="7" t="s">
        <v>50</v>
      </c>
      <c r="V2222" s="7" t="s">
        <v>50</v>
      </c>
      <c r="W2222" s="7" t="s">
        <v>50</v>
      </c>
      <c r="X2222" s="7" t="s">
        <v>50</v>
      </c>
      <c r="Y2222" s="7" t="s">
        <v>467</v>
      </c>
      <c r="Z2222" s="7">
        <v>2</v>
      </c>
      <c r="AA2222" s="7" t="s">
        <v>50</v>
      </c>
      <c r="AB2222" s="7" t="s">
        <v>50</v>
      </c>
      <c r="AC2222" s="7" t="s">
        <v>50</v>
      </c>
      <c r="AD2222" s="7" t="s">
        <v>467</v>
      </c>
      <c r="AE2222" s="7">
        <v>2500000</v>
      </c>
      <c r="AF2222" s="7" t="s">
        <v>209</v>
      </c>
      <c r="AG2222" s="7">
        <v>2729109</v>
      </c>
      <c r="AH2222" s="7">
        <v>2500000</v>
      </c>
      <c r="AI2222" s="7" t="s">
        <v>209</v>
      </c>
      <c r="AJ2222" s="7">
        <v>2729109</v>
      </c>
      <c r="AK2222" s="7" t="s">
        <v>21482</v>
      </c>
      <c r="AL2222" s="7" t="s">
        <v>50</v>
      </c>
      <c r="AM2222" s="7" t="s">
        <v>21483</v>
      </c>
      <c r="AN2222" s="7" t="s">
        <v>66</v>
      </c>
      <c r="AO2222" s="7" t="s">
        <v>50</v>
      </c>
      <c r="AP2222" s="8" t="s">
        <v>21484</v>
      </c>
      <c r="AQ2222" s="7" t="s">
        <v>50</v>
      </c>
      <c r="AR2222" s="7" t="s">
        <v>255</v>
      </c>
    </row>
    <row r="2223" spans="1:44" ht="15" thickBot="1">
      <c r="A2223" s="10" t="s">
        <v>21485</v>
      </c>
      <c r="B2223" s="13" t="s">
        <v>50</v>
      </c>
      <c r="C2223" s="12">
        <v>44256</v>
      </c>
      <c r="D2223" s="13" t="s">
        <v>45</v>
      </c>
      <c r="E2223" s="13" t="s">
        <v>46</v>
      </c>
      <c r="F2223" s="13" t="s">
        <v>70</v>
      </c>
      <c r="G2223" s="26" t="s">
        <v>54946</v>
      </c>
      <c r="H2223" s="13" t="s">
        <v>50</v>
      </c>
      <c r="I2223" s="13" t="s">
        <v>50</v>
      </c>
      <c r="J2223" s="12">
        <v>45517</v>
      </c>
      <c r="K2223" s="13" t="s">
        <v>50</v>
      </c>
      <c r="L2223" s="13" t="s">
        <v>467</v>
      </c>
      <c r="M2223" s="13" t="s">
        <v>21486</v>
      </c>
      <c r="N2223" s="13" t="s">
        <v>133</v>
      </c>
      <c r="O2223" s="13" t="s">
        <v>21487</v>
      </c>
      <c r="P2223" s="11">
        <v>8622</v>
      </c>
      <c r="Q2223" s="13" t="s">
        <v>135</v>
      </c>
      <c r="R2223" s="30" t="s">
        <v>21488</v>
      </c>
      <c r="S2223" s="30" t="s">
        <v>50</v>
      </c>
      <c r="T2223" s="13" t="s">
        <v>21489</v>
      </c>
      <c r="U2223" s="13" t="s">
        <v>50</v>
      </c>
      <c r="V2223" s="13">
        <v>3400000</v>
      </c>
      <c r="W2223" s="13" t="s">
        <v>139</v>
      </c>
      <c r="X2223" s="13">
        <v>4343788</v>
      </c>
      <c r="Y2223" s="13" t="s">
        <v>467</v>
      </c>
      <c r="Z2223" s="13">
        <v>1</v>
      </c>
      <c r="AA2223" s="13">
        <v>3400000</v>
      </c>
      <c r="AB2223" s="13" t="s">
        <v>139</v>
      </c>
      <c r="AC2223" s="13">
        <v>4343788</v>
      </c>
      <c r="AD2223" s="13" t="s">
        <v>467</v>
      </c>
      <c r="AE2223" s="13">
        <v>3400000</v>
      </c>
      <c r="AF2223" s="13" t="s">
        <v>139</v>
      </c>
      <c r="AG2223" s="13">
        <v>4343788</v>
      </c>
      <c r="AH2223" s="13">
        <v>3400000</v>
      </c>
      <c r="AI2223" s="13" t="s">
        <v>139</v>
      </c>
      <c r="AJ2223" s="13">
        <v>4343788</v>
      </c>
      <c r="AK2223" s="13" t="s">
        <v>21490</v>
      </c>
      <c r="AL2223" s="13" t="s">
        <v>50</v>
      </c>
      <c r="AM2223" s="13" t="s">
        <v>21491</v>
      </c>
      <c r="AN2223" s="13" t="s">
        <v>66</v>
      </c>
      <c r="AO2223" s="13" t="s">
        <v>21492</v>
      </c>
      <c r="AP2223" s="21" t="s">
        <v>21493</v>
      </c>
      <c r="AQ2223" s="13" t="s">
        <v>50</v>
      </c>
      <c r="AR2223" s="13" t="s">
        <v>50</v>
      </c>
    </row>
    <row r="2224" spans="1:44" ht="15" thickBot="1">
      <c r="A2224" s="4" t="s">
        <v>21494</v>
      </c>
      <c r="B2224" s="5">
        <v>831932</v>
      </c>
      <c r="C2224" s="6">
        <v>41883</v>
      </c>
      <c r="D2224" s="7" t="s">
        <v>45</v>
      </c>
      <c r="E2224" s="7" t="s">
        <v>46</v>
      </c>
      <c r="F2224" s="7" t="s">
        <v>70</v>
      </c>
      <c r="G2224" s="26" t="s">
        <v>54946</v>
      </c>
      <c r="H2224" s="7" t="s">
        <v>50</v>
      </c>
      <c r="I2224" s="7" t="s">
        <v>50</v>
      </c>
      <c r="J2224" s="6">
        <v>45518</v>
      </c>
      <c r="K2224" s="7" t="s">
        <v>116</v>
      </c>
      <c r="L2224" s="7" t="s">
        <v>467</v>
      </c>
      <c r="M2224" s="7" t="s">
        <v>21495</v>
      </c>
      <c r="N2224" s="7" t="s">
        <v>2731</v>
      </c>
      <c r="O2224" s="7" t="s">
        <v>21496</v>
      </c>
      <c r="P2224" s="5">
        <v>8695</v>
      </c>
      <c r="Q2224" s="7" t="s">
        <v>1024</v>
      </c>
      <c r="R2224" s="34" t="s">
        <v>21497</v>
      </c>
      <c r="S2224" s="34" t="s">
        <v>21498</v>
      </c>
      <c r="T2224" s="7" t="s">
        <v>21499</v>
      </c>
      <c r="U2224" s="7" t="s">
        <v>50</v>
      </c>
      <c r="V2224" s="7">
        <v>700000</v>
      </c>
      <c r="W2224" s="7" t="s">
        <v>60</v>
      </c>
      <c r="X2224" s="7">
        <v>700000</v>
      </c>
      <c r="Y2224" s="7" t="s">
        <v>467</v>
      </c>
      <c r="Z2224" s="7">
        <v>2</v>
      </c>
      <c r="AA2224" s="7">
        <v>700000</v>
      </c>
      <c r="AB2224" s="7" t="s">
        <v>60</v>
      </c>
      <c r="AC2224" s="7">
        <v>700000</v>
      </c>
      <c r="AD2224" s="7" t="s">
        <v>467</v>
      </c>
      <c r="AE2224" s="7">
        <v>1700000</v>
      </c>
      <c r="AF2224" s="7" t="s">
        <v>60</v>
      </c>
      <c r="AG2224" s="7">
        <v>1700000</v>
      </c>
      <c r="AH2224" s="7">
        <v>1700000</v>
      </c>
      <c r="AI2224" s="7" t="s">
        <v>60</v>
      </c>
      <c r="AJ2224" s="7">
        <v>1700000</v>
      </c>
      <c r="AK2224" s="7" t="s">
        <v>21500</v>
      </c>
      <c r="AL2224" s="7" t="s">
        <v>50</v>
      </c>
      <c r="AM2224" s="7" t="s">
        <v>21501</v>
      </c>
      <c r="AN2224" s="7" t="s">
        <v>66</v>
      </c>
      <c r="AO2224" s="7" t="s">
        <v>21502</v>
      </c>
      <c r="AP2224" s="22" t="s">
        <v>21503</v>
      </c>
      <c r="AQ2224" s="7" t="s">
        <v>50</v>
      </c>
      <c r="AR2224" s="7" t="s">
        <v>50</v>
      </c>
    </row>
    <row r="2225" spans="1:44" ht="15" thickBot="1">
      <c r="A2225" s="10" t="s">
        <v>21504</v>
      </c>
      <c r="B2225" s="13" t="s">
        <v>50</v>
      </c>
      <c r="C2225" s="12">
        <v>44371</v>
      </c>
      <c r="D2225" s="13" t="s">
        <v>45</v>
      </c>
      <c r="E2225" s="13" t="s">
        <v>46</v>
      </c>
      <c r="F2225" s="13" t="s">
        <v>70</v>
      </c>
      <c r="G2225" s="27" t="s">
        <v>54945</v>
      </c>
      <c r="H2225" s="13" t="s">
        <v>50</v>
      </c>
      <c r="I2225" s="13" t="s">
        <v>50</v>
      </c>
      <c r="J2225" s="12">
        <v>45517</v>
      </c>
      <c r="K2225" s="13" t="s">
        <v>50</v>
      </c>
      <c r="L2225" s="13" t="s">
        <v>241</v>
      </c>
      <c r="M2225" s="13" t="s">
        <v>21505</v>
      </c>
      <c r="N2225" s="13" t="s">
        <v>133</v>
      </c>
      <c r="O2225" s="13" t="s">
        <v>21506</v>
      </c>
      <c r="P2225" s="11">
        <v>8739</v>
      </c>
      <c r="Q2225" s="13" t="s">
        <v>135</v>
      </c>
      <c r="R2225" s="30" t="s">
        <v>21507</v>
      </c>
      <c r="S2225" s="33" t="s">
        <v>21508</v>
      </c>
      <c r="T2225" s="13" t="s">
        <v>21509</v>
      </c>
      <c r="U2225" s="13" t="s">
        <v>50</v>
      </c>
      <c r="V2225" s="13">
        <v>5000000</v>
      </c>
      <c r="W2225" s="13" t="s">
        <v>139</v>
      </c>
      <c r="X2225" s="13">
        <v>6387923</v>
      </c>
      <c r="Y2225" s="13" t="s">
        <v>154</v>
      </c>
      <c r="Z2225" s="13">
        <v>2</v>
      </c>
      <c r="AA2225" s="13">
        <v>5000000</v>
      </c>
      <c r="AB2225" s="13" t="s">
        <v>139</v>
      </c>
      <c r="AC2225" s="13">
        <v>6387923</v>
      </c>
      <c r="AD2225" s="13" t="s">
        <v>241</v>
      </c>
      <c r="AE2225" s="13">
        <v>5000000</v>
      </c>
      <c r="AF2225" s="13" t="s">
        <v>139</v>
      </c>
      <c r="AG2225" s="13">
        <v>6387923</v>
      </c>
      <c r="AH2225" s="13">
        <v>5000000</v>
      </c>
      <c r="AI2225" s="13" t="s">
        <v>139</v>
      </c>
      <c r="AJ2225" s="13">
        <v>6387923</v>
      </c>
      <c r="AK2225" s="13" t="s">
        <v>21510</v>
      </c>
      <c r="AL2225" s="13" t="s">
        <v>50</v>
      </c>
      <c r="AM2225" s="13" t="s">
        <v>21511</v>
      </c>
      <c r="AN2225" s="13" t="s">
        <v>66</v>
      </c>
      <c r="AO2225" s="13" t="s">
        <v>21512</v>
      </c>
      <c r="AP2225" s="14" t="s">
        <v>21513</v>
      </c>
      <c r="AQ2225" s="13" t="s">
        <v>50</v>
      </c>
      <c r="AR2225" s="13" t="s">
        <v>50</v>
      </c>
    </row>
    <row r="2226" spans="1:44" ht="15" thickBot="1">
      <c r="A2226" s="4" t="s">
        <v>21514</v>
      </c>
      <c r="B2226" s="7">
        <v>233</v>
      </c>
      <c r="C2226" s="6">
        <v>43466</v>
      </c>
      <c r="D2226" s="7" t="s">
        <v>45</v>
      </c>
      <c r="E2226" s="7" t="s">
        <v>46</v>
      </c>
      <c r="F2226" s="7" t="s">
        <v>70</v>
      </c>
      <c r="G2226" s="7" t="s">
        <v>145</v>
      </c>
      <c r="H2226" s="7" t="s">
        <v>50</v>
      </c>
      <c r="I2226" s="7" t="s">
        <v>50</v>
      </c>
      <c r="J2226" s="6">
        <v>45516</v>
      </c>
      <c r="K2226" s="7" t="s">
        <v>50</v>
      </c>
      <c r="L2226" s="7" t="s">
        <v>178</v>
      </c>
      <c r="M2226" s="7" t="s">
        <v>2562</v>
      </c>
      <c r="N2226" s="7" t="s">
        <v>3649</v>
      </c>
      <c r="O2226" s="7" t="s">
        <v>21515</v>
      </c>
      <c r="P2226" s="5">
        <v>8778</v>
      </c>
      <c r="Q2226" s="7" t="s">
        <v>245</v>
      </c>
      <c r="R2226" s="34" t="s">
        <v>21516</v>
      </c>
      <c r="S2226" s="31" t="s">
        <v>50</v>
      </c>
      <c r="T2226" s="7" t="s">
        <v>21517</v>
      </c>
      <c r="U2226" s="7" t="s">
        <v>21518</v>
      </c>
      <c r="V2226" s="7">
        <v>1197530</v>
      </c>
      <c r="W2226" s="7" t="s">
        <v>2056</v>
      </c>
      <c r="X2226" s="7">
        <v>166768</v>
      </c>
      <c r="Y2226" s="7" t="s">
        <v>50</v>
      </c>
      <c r="Z2226" s="7">
        <v>8</v>
      </c>
      <c r="AA2226" s="7">
        <v>1197530</v>
      </c>
      <c r="AB2226" s="7" t="s">
        <v>2056</v>
      </c>
      <c r="AC2226" s="7">
        <v>166768</v>
      </c>
      <c r="AD2226" s="7" t="s">
        <v>178</v>
      </c>
      <c r="AE2226" s="7">
        <v>884197530</v>
      </c>
      <c r="AF2226" s="7" t="s">
        <v>2056</v>
      </c>
      <c r="AG2226" s="7">
        <v>130404814</v>
      </c>
      <c r="AH2226" s="7">
        <v>884197530</v>
      </c>
      <c r="AI2226" s="7" t="s">
        <v>2056</v>
      </c>
      <c r="AJ2226" s="7">
        <v>130404814</v>
      </c>
      <c r="AK2226" s="7" t="s">
        <v>21519</v>
      </c>
      <c r="AL2226" s="7" t="s">
        <v>50</v>
      </c>
      <c r="AM2226" s="7" t="s">
        <v>21520</v>
      </c>
      <c r="AN2226" s="7" t="s">
        <v>66</v>
      </c>
      <c r="AO2226" s="7" t="s">
        <v>50</v>
      </c>
      <c r="AP2226" s="7" t="s">
        <v>50</v>
      </c>
      <c r="AQ2226" s="22" t="s">
        <v>21521</v>
      </c>
      <c r="AR2226" s="7" t="s">
        <v>255</v>
      </c>
    </row>
    <row r="2227" spans="1:44" ht="15" thickBot="1">
      <c r="A2227" s="10" t="s">
        <v>21522</v>
      </c>
      <c r="B2227" s="11">
        <v>26204</v>
      </c>
      <c r="C2227" s="12">
        <v>27395</v>
      </c>
      <c r="D2227" s="13" t="s">
        <v>45</v>
      </c>
      <c r="E2227" s="13" t="s">
        <v>46</v>
      </c>
      <c r="F2227" s="13" t="s">
        <v>47</v>
      </c>
      <c r="G2227" s="13" t="s">
        <v>71</v>
      </c>
      <c r="H2227" s="13" t="s">
        <v>115</v>
      </c>
      <c r="I2227" s="13" t="s">
        <v>50</v>
      </c>
      <c r="J2227" s="12">
        <v>45516</v>
      </c>
      <c r="K2227" s="13" t="s">
        <v>191</v>
      </c>
      <c r="L2227" s="13" t="s">
        <v>162</v>
      </c>
      <c r="M2227" s="13" t="s">
        <v>10767</v>
      </c>
      <c r="N2227" s="13" t="s">
        <v>3223</v>
      </c>
      <c r="O2227" s="13" t="s">
        <v>21523</v>
      </c>
      <c r="P2227" s="11">
        <v>9037</v>
      </c>
      <c r="Q2227" s="13" t="s">
        <v>50</v>
      </c>
      <c r="R2227" s="33" t="s">
        <v>21524</v>
      </c>
      <c r="S2227" s="33" t="s">
        <v>21525</v>
      </c>
      <c r="T2227" s="13" t="s">
        <v>21526</v>
      </c>
      <c r="U2227" s="13" t="s">
        <v>21527</v>
      </c>
      <c r="V2227" s="13">
        <v>500000000</v>
      </c>
      <c r="W2227" s="13" t="s">
        <v>60</v>
      </c>
      <c r="X2227" s="13">
        <v>500000000</v>
      </c>
      <c r="Y2227" s="13" t="s">
        <v>61</v>
      </c>
      <c r="Z2227" s="13">
        <v>3</v>
      </c>
      <c r="AA2227" s="13" t="s">
        <v>50</v>
      </c>
      <c r="AB2227" s="13" t="s">
        <v>50</v>
      </c>
      <c r="AC2227" s="13" t="s">
        <v>50</v>
      </c>
      <c r="AD2227" s="13" t="s">
        <v>50</v>
      </c>
      <c r="AE2227" s="13" t="s">
        <v>50</v>
      </c>
      <c r="AF2227" s="13" t="s">
        <v>50</v>
      </c>
      <c r="AG2227" s="13" t="s">
        <v>50</v>
      </c>
      <c r="AH2227" s="13">
        <v>1510000000</v>
      </c>
      <c r="AI2227" s="13" t="s">
        <v>60</v>
      </c>
      <c r="AJ2227" s="13">
        <v>1510000000</v>
      </c>
      <c r="AK2227" s="13" t="s">
        <v>21528</v>
      </c>
      <c r="AL2227" s="13" t="s">
        <v>50</v>
      </c>
      <c r="AM2227" s="13" t="s">
        <v>21529</v>
      </c>
      <c r="AN2227" s="13" t="s">
        <v>66</v>
      </c>
      <c r="AO2227" s="13" t="s">
        <v>21530</v>
      </c>
      <c r="AP2227" s="21" t="s">
        <v>21531</v>
      </c>
      <c r="AQ2227" s="13" t="s">
        <v>50</v>
      </c>
      <c r="AR2227" s="13" t="s">
        <v>50</v>
      </c>
    </row>
    <row r="2228" spans="1:44" ht="15" thickBot="1">
      <c r="A2228" s="4" t="s">
        <v>21532</v>
      </c>
      <c r="B2228" s="7" t="s">
        <v>50</v>
      </c>
      <c r="C2228" s="6">
        <v>44562</v>
      </c>
      <c r="D2228" s="7" t="s">
        <v>45</v>
      </c>
      <c r="E2228" s="7" t="s">
        <v>46</v>
      </c>
      <c r="F2228" s="7" t="s">
        <v>70</v>
      </c>
      <c r="G2228" s="26" t="s">
        <v>54946</v>
      </c>
      <c r="H2228" s="7" t="s">
        <v>50</v>
      </c>
      <c r="I2228" s="7" t="s">
        <v>50</v>
      </c>
      <c r="J2228" s="6">
        <v>45518</v>
      </c>
      <c r="K2228" s="7" t="s">
        <v>116</v>
      </c>
      <c r="L2228" s="7" t="s">
        <v>467</v>
      </c>
      <c r="M2228" s="7" t="s">
        <v>1813</v>
      </c>
      <c r="N2228" s="7" t="s">
        <v>21476</v>
      </c>
      <c r="O2228" s="7" t="s">
        <v>21533</v>
      </c>
      <c r="P2228" s="5">
        <v>9432</v>
      </c>
      <c r="Q2228" s="7" t="s">
        <v>21478</v>
      </c>
      <c r="R2228" s="34" t="s">
        <v>21534</v>
      </c>
      <c r="S2228" s="34" t="s">
        <v>21535</v>
      </c>
      <c r="T2228" s="7" t="s">
        <v>21536</v>
      </c>
      <c r="U2228" s="7" t="s">
        <v>50</v>
      </c>
      <c r="V2228" s="7">
        <v>11300000</v>
      </c>
      <c r="W2228" s="7" t="s">
        <v>60</v>
      </c>
      <c r="X2228" s="7">
        <v>11300000</v>
      </c>
      <c r="Y2228" s="7" t="s">
        <v>467</v>
      </c>
      <c r="Z2228" s="7">
        <v>2</v>
      </c>
      <c r="AA2228" s="7">
        <v>11300000</v>
      </c>
      <c r="AB2228" s="7" t="s">
        <v>60</v>
      </c>
      <c r="AC2228" s="7">
        <v>11300000</v>
      </c>
      <c r="AD2228" s="7" t="s">
        <v>467</v>
      </c>
      <c r="AE2228" s="7">
        <v>15300000</v>
      </c>
      <c r="AF2228" s="7" t="s">
        <v>60</v>
      </c>
      <c r="AG2228" s="7">
        <v>15300000</v>
      </c>
      <c r="AH2228" s="7">
        <v>15300000</v>
      </c>
      <c r="AI2228" s="7" t="s">
        <v>60</v>
      </c>
      <c r="AJ2228" s="7">
        <v>15300000</v>
      </c>
      <c r="AK2228" s="7" t="s">
        <v>21537</v>
      </c>
      <c r="AL2228" s="7" t="s">
        <v>50</v>
      </c>
      <c r="AM2228" s="7" t="s">
        <v>21538</v>
      </c>
      <c r="AN2228" s="7" t="s">
        <v>66</v>
      </c>
      <c r="AO2228" s="7" t="s">
        <v>21539</v>
      </c>
      <c r="AP2228" s="22" t="s">
        <v>21540</v>
      </c>
      <c r="AQ2228" s="7" t="s">
        <v>50</v>
      </c>
      <c r="AR2228" s="7" t="s">
        <v>50</v>
      </c>
    </row>
    <row r="2229" spans="1:44" ht="15" thickBot="1">
      <c r="A2229" s="10" t="s">
        <v>21541</v>
      </c>
      <c r="B2229" s="11">
        <v>129059</v>
      </c>
      <c r="C2229" s="12">
        <v>43647</v>
      </c>
      <c r="D2229" s="13" t="s">
        <v>45</v>
      </c>
      <c r="E2229" s="13" t="s">
        <v>46</v>
      </c>
      <c r="F2229" s="13" t="s">
        <v>70</v>
      </c>
      <c r="G2229" s="26" t="s">
        <v>54946</v>
      </c>
      <c r="H2229" s="13" t="s">
        <v>21542</v>
      </c>
      <c r="I2229" s="13" t="s">
        <v>50</v>
      </c>
      <c r="J2229" s="12">
        <v>45517</v>
      </c>
      <c r="K2229" s="13" t="s">
        <v>116</v>
      </c>
      <c r="L2229" s="13" t="s">
        <v>131</v>
      </c>
      <c r="M2229" s="13" t="s">
        <v>21543</v>
      </c>
      <c r="N2229" s="13" t="s">
        <v>180</v>
      </c>
      <c r="O2229" s="13" t="s">
        <v>21544</v>
      </c>
      <c r="P2229" s="11">
        <v>9466</v>
      </c>
      <c r="Q2229" s="13" t="s">
        <v>120</v>
      </c>
      <c r="R2229" s="33" t="s">
        <v>21545</v>
      </c>
      <c r="S2229" s="33" t="s">
        <v>21546</v>
      </c>
      <c r="T2229" s="13" t="s">
        <v>21547</v>
      </c>
      <c r="U2229" s="13" t="s">
        <v>50</v>
      </c>
      <c r="V2229" s="13">
        <v>200000000</v>
      </c>
      <c r="W2229" s="13" t="s">
        <v>60</v>
      </c>
      <c r="X2229" s="13">
        <v>200000000</v>
      </c>
      <c r="Y2229" s="13" t="s">
        <v>154</v>
      </c>
      <c r="Z2229" s="13">
        <v>7</v>
      </c>
      <c r="AA2229" s="13">
        <v>32000000</v>
      </c>
      <c r="AB2229" s="13" t="s">
        <v>60</v>
      </c>
      <c r="AC2229" s="13">
        <v>32000000</v>
      </c>
      <c r="AD2229" s="13" t="s">
        <v>147</v>
      </c>
      <c r="AE2229" s="13">
        <v>72000000</v>
      </c>
      <c r="AF2229" s="13" t="s">
        <v>60</v>
      </c>
      <c r="AG2229" s="13">
        <v>72000000</v>
      </c>
      <c r="AH2229" s="13">
        <v>472000000</v>
      </c>
      <c r="AI2229" s="13" t="s">
        <v>60</v>
      </c>
      <c r="AJ2229" s="13">
        <v>472000000</v>
      </c>
      <c r="AK2229" s="13" t="s">
        <v>21548</v>
      </c>
      <c r="AL2229" s="13" t="s">
        <v>50</v>
      </c>
      <c r="AM2229" s="13" t="s">
        <v>21549</v>
      </c>
      <c r="AN2229" s="13" t="s">
        <v>66</v>
      </c>
      <c r="AO2229" s="13" t="s">
        <v>21550</v>
      </c>
      <c r="AP2229" s="21" t="s">
        <v>21551</v>
      </c>
      <c r="AQ2229" s="13" t="s">
        <v>50</v>
      </c>
      <c r="AR2229" s="13" t="s">
        <v>50</v>
      </c>
    </row>
    <row r="2230" spans="1:44" ht="15" thickBot="1">
      <c r="A2230" s="4" t="s">
        <v>21552</v>
      </c>
      <c r="B2230" s="5">
        <v>1055</v>
      </c>
      <c r="C2230" s="6">
        <v>43525</v>
      </c>
      <c r="D2230" s="7" t="s">
        <v>45</v>
      </c>
      <c r="E2230" s="7" t="s">
        <v>46</v>
      </c>
      <c r="F2230" s="7" t="s">
        <v>70</v>
      </c>
      <c r="G2230" s="27" t="s">
        <v>54945</v>
      </c>
      <c r="H2230" s="7" t="s">
        <v>4772</v>
      </c>
      <c r="I2230" s="7" t="s">
        <v>50</v>
      </c>
      <c r="J2230" s="6">
        <v>45518</v>
      </c>
      <c r="K2230" s="7" t="s">
        <v>116</v>
      </c>
      <c r="L2230" s="7" t="s">
        <v>178</v>
      </c>
      <c r="M2230" s="7" t="s">
        <v>21553</v>
      </c>
      <c r="N2230" s="7" t="s">
        <v>1114</v>
      </c>
      <c r="O2230" s="7" t="s">
        <v>21554</v>
      </c>
      <c r="P2230" s="5">
        <v>9591</v>
      </c>
      <c r="Q2230" s="7" t="s">
        <v>1116</v>
      </c>
      <c r="R2230" s="34" t="s">
        <v>21555</v>
      </c>
      <c r="S2230" s="34" t="s">
        <v>21556</v>
      </c>
      <c r="T2230" s="7" t="s">
        <v>21557</v>
      </c>
      <c r="U2230" s="7" t="s">
        <v>50</v>
      </c>
      <c r="V2230" s="7">
        <v>4000000</v>
      </c>
      <c r="W2230" s="7" t="s">
        <v>60</v>
      </c>
      <c r="X2230" s="7">
        <v>4000000</v>
      </c>
      <c r="Y2230" s="7" t="s">
        <v>50</v>
      </c>
      <c r="Z2230" s="7">
        <v>2</v>
      </c>
      <c r="AA2230" s="7">
        <v>4000000</v>
      </c>
      <c r="AB2230" s="7" t="s">
        <v>60</v>
      </c>
      <c r="AC2230" s="7">
        <v>4000000</v>
      </c>
      <c r="AD2230" s="7" t="s">
        <v>178</v>
      </c>
      <c r="AE2230" s="7">
        <v>5000000</v>
      </c>
      <c r="AF2230" s="7" t="s">
        <v>60</v>
      </c>
      <c r="AG2230" s="7">
        <v>5000000</v>
      </c>
      <c r="AH2230" s="7">
        <v>5000000</v>
      </c>
      <c r="AI2230" s="7" t="s">
        <v>60</v>
      </c>
      <c r="AJ2230" s="7">
        <v>5000000</v>
      </c>
      <c r="AK2230" s="7" t="s">
        <v>21558</v>
      </c>
      <c r="AL2230" s="7" t="s">
        <v>50</v>
      </c>
      <c r="AM2230" s="7" t="s">
        <v>21559</v>
      </c>
      <c r="AN2230" s="7" t="s">
        <v>66</v>
      </c>
      <c r="AO2230" s="7" t="s">
        <v>21560</v>
      </c>
      <c r="AP2230" s="22" t="s">
        <v>21561</v>
      </c>
      <c r="AQ2230" s="22" t="s">
        <v>21562</v>
      </c>
      <c r="AR2230" s="7" t="s">
        <v>50</v>
      </c>
    </row>
    <row r="2231" spans="1:44" ht="15" thickBot="1">
      <c r="A2231" s="10" t="s">
        <v>21563</v>
      </c>
      <c r="B2231" s="11">
        <v>7044</v>
      </c>
      <c r="C2231" s="12">
        <v>41351</v>
      </c>
      <c r="D2231" s="13" t="s">
        <v>45</v>
      </c>
      <c r="E2231" s="13" t="s">
        <v>46</v>
      </c>
      <c r="F2231" s="13" t="s">
        <v>70</v>
      </c>
      <c r="G2231" s="26" t="s">
        <v>54946</v>
      </c>
      <c r="H2231" s="13" t="s">
        <v>50</v>
      </c>
      <c r="I2231" s="13" t="s">
        <v>50</v>
      </c>
      <c r="J2231" s="12">
        <v>45517</v>
      </c>
      <c r="K2231" s="13" t="s">
        <v>89</v>
      </c>
      <c r="L2231" s="13" t="s">
        <v>467</v>
      </c>
      <c r="M2231" s="13" t="s">
        <v>21564</v>
      </c>
      <c r="N2231" s="13" t="s">
        <v>180</v>
      </c>
      <c r="O2231" s="13" t="s">
        <v>21565</v>
      </c>
      <c r="P2231" s="11">
        <v>10288</v>
      </c>
      <c r="Q2231" s="13" t="s">
        <v>120</v>
      </c>
      <c r="R2231" s="33" t="s">
        <v>21566</v>
      </c>
      <c r="S2231" s="33" t="s">
        <v>21567</v>
      </c>
      <c r="T2231" s="13" t="s">
        <v>50</v>
      </c>
      <c r="U2231" s="13" t="s">
        <v>50</v>
      </c>
      <c r="V2231" s="13">
        <v>4000000</v>
      </c>
      <c r="W2231" s="13" t="s">
        <v>60</v>
      </c>
      <c r="X2231" s="13">
        <v>4000000</v>
      </c>
      <c r="Y2231" s="13" t="s">
        <v>467</v>
      </c>
      <c r="Z2231" s="13">
        <v>1</v>
      </c>
      <c r="AA2231" s="13">
        <v>4000000</v>
      </c>
      <c r="AB2231" s="13" t="s">
        <v>60</v>
      </c>
      <c r="AC2231" s="13">
        <v>4000000</v>
      </c>
      <c r="AD2231" s="13" t="s">
        <v>467</v>
      </c>
      <c r="AE2231" s="13">
        <v>4000000</v>
      </c>
      <c r="AF2231" s="13" t="s">
        <v>60</v>
      </c>
      <c r="AG2231" s="13">
        <v>4000000</v>
      </c>
      <c r="AH2231" s="13">
        <v>4000000</v>
      </c>
      <c r="AI2231" s="13" t="s">
        <v>60</v>
      </c>
      <c r="AJ2231" s="13">
        <v>4000000</v>
      </c>
      <c r="AK2231" s="13" t="s">
        <v>21568</v>
      </c>
      <c r="AL2231" s="13" t="s">
        <v>50</v>
      </c>
      <c r="AM2231" s="13" t="s">
        <v>21569</v>
      </c>
      <c r="AN2231" s="13" t="s">
        <v>66</v>
      </c>
      <c r="AO2231" s="13" t="s">
        <v>21570</v>
      </c>
      <c r="AP2231" s="21" t="s">
        <v>21571</v>
      </c>
      <c r="AQ2231" s="13" t="s">
        <v>50</v>
      </c>
      <c r="AR2231" s="13" t="s">
        <v>50</v>
      </c>
    </row>
    <row r="2232" spans="1:44" ht="15" thickBot="1">
      <c r="A2232" s="4" t="s">
        <v>21572</v>
      </c>
      <c r="B2232" s="5">
        <v>171808</v>
      </c>
      <c r="C2232" s="6">
        <v>43466</v>
      </c>
      <c r="D2232" s="7" t="s">
        <v>45</v>
      </c>
      <c r="E2232" s="7" t="s">
        <v>46</v>
      </c>
      <c r="F2232" s="7" t="s">
        <v>70</v>
      </c>
      <c r="G2232" s="7" t="s">
        <v>114</v>
      </c>
      <c r="H2232" s="7" t="s">
        <v>21573</v>
      </c>
      <c r="I2232" s="7" t="s">
        <v>50</v>
      </c>
      <c r="J2232" s="6">
        <v>45517</v>
      </c>
      <c r="K2232" s="7" t="s">
        <v>89</v>
      </c>
      <c r="L2232" s="7" t="s">
        <v>124</v>
      </c>
      <c r="M2232" s="7" t="s">
        <v>21574</v>
      </c>
      <c r="N2232" s="7" t="s">
        <v>180</v>
      </c>
      <c r="O2232" s="7" t="s">
        <v>21575</v>
      </c>
      <c r="P2232" s="5">
        <v>10409</v>
      </c>
      <c r="Q2232" s="7" t="s">
        <v>120</v>
      </c>
      <c r="R2232" s="34" t="s">
        <v>21576</v>
      </c>
      <c r="S2232" s="34" t="s">
        <v>21577</v>
      </c>
      <c r="T2232" s="7" t="s">
        <v>50</v>
      </c>
      <c r="U2232" s="7" t="s">
        <v>50</v>
      </c>
      <c r="V2232" s="7">
        <v>35000000</v>
      </c>
      <c r="W2232" s="7" t="s">
        <v>60</v>
      </c>
      <c r="X2232" s="7">
        <v>35000000</v>
      </c>
      <c r="Y2232" s="7" t="s">
        <v>81</v>
      </c>
      <c r="Z2232" s="7">
        <v>4</v>
      </c>
      <c r="AA2232" s="7">
        <v>35000000</v>
      </c>
      <c r="AB2232" s="7" t="s">
        <v>60</v>
      </c>
      <c r="AC2232" s="7">
        <v>35000000</v>
      </c>
      <c r="AD2232" s="7" t="s">
        <v>124</v>
      </c>
      <c r="AE2232" s="7">
        <v>85500000</v>
      </c>
      <c r="AF2232" s="7" t="s">
        <v>60</v>
      </c>
      <c r="AG2232" s="7">
        <v>85500000</v>
      </c>
      <c r="AH2232" s="7">
        <v>85500000</v>
      </c>
      <c r="AI2232" s="7" t="s">
        <v>60</v>
      </c>
      <c r="AJ2232" s="7">
        <v>85500000</v>
      </c>
      <c r="AK2232" s="7" t="s">
        <v>21578</v>
      </c>
      <c r="AL2232" s="7" t="s">
        <v>50</v>
      </c>
      <c r="AM2232" s="7" t="s">
        <v>21579</v>
      </c>
      <c r="AN2232" s="7" t="s">
        <v>66</v>
      </c>
      <c r="AO2232" s="7" t="s">
        <v>21580</v>
      </c>
      <c r="AP2232" s="22" t="s">
        <v>21581</v>
      </c>
      <c r="AQ2232" s="7" t="s">
        <v>50</v>
      </c>
      <c r="AR2232" s="7" t="s">
        <v>50</v>
      </c>
    </row>
    <row r="2233" spans="1:44" ht="15" thickBot="1">
      <c r="A2233" s="10" t="s">
        <v>21582</v>
      </c>
      <c r="B2233" s="13">
        <v>147</v>
      </c>
      <c r="C2233" s="12">
        <v>44197</v>
      </c>
      <c r="D2233" s="13" t="s">
        <v>45</v>
      </c>
      <c r="E2233" s="13" t="s">
        <v>46</v>
      </c>
      <c r="F2233" s="13" t="s">
        <v>70</v>
      </c>
      <c r="G2233" s="26" t="s">
        <v>54946</v>
      </c>
      <c r="H2233" s="13" t="s">
        <v>50</v>
      </c>
      <c r="I2233" s="13" t="s">
        <v>50</v>
      </c>
      <c r="J2233" s="12">
        <v>45517</v>
      </c>
      <c r="K2233" s="13" t="s">
        <v>191</v>
      </c>
      <c r="L2233" s="13" t="s">
        <v>178</v>
      </c>
      <c r="M2233" s="13" t="s">
        <v>8357</v>
      </c>
      <c r="N2233" s="13" t="s">
        <v>12405</v>
      </c>
      <c r="O2233" s="13" t="s">
        <v>21583</v>
      </c>
      <c r="P2233" s="11">
        <v>10456</v>
      </c>
      <c r="Q2233" s="13" t="s">
        <v>56</v>
      </c>
      <c r="R2233" s="33" t="s">
        <v>21584</v>
      </c>
      <c r="S2233" s="33" t="s">
        <v>21585</v>
      </c>
      <c r="T2233" s="13" t="s">
        <v>21586</v>
      </c>
      <c r="U2233" s="13" t="s">
        <v>50</v>
      </c>
      <c r="V2233" s="13" t="s">
        <v>50</v>
      </c>
      <c r="W2233" s="13" t="s">
        <v>50</v>
      </c>
      <c r="X2233" s="13" t="s">
        <v>50</v>
      </c>
      <c r="Y2233" s="13" t="s">
        <v>50</v>
      </c>
      <c r="Z2233" s="13">
        <v>3</v>
      </c>
      <c r="AA2233" s="13" t="s">
        <v>50</v>
      </c>
      <c r="AB2233" s="13" t="s">
        <v>50</v>
      </c>
      <c r="AC2233" s="13" t="s">
        <v>50</v>
      </c>
      <c r="AD2233" s="13" t="s">
        <v>178</v>
      </c>
      <c r="AE2233" s="13">
        <v>100000000</v>
      </c>
      <c r="AF2233" s="13" t="s">
        <v>60</v>
      </c>
      <c r="AG2233" s="13">
        <v>100000000</v>
      </c>
      <c r="AH2233" s="13">
        <v>100000000</v>
      </c>
      <c r="AI2233" s="13" t="s">
        <v>60</v>
      </c>
      <c r="AJ2233" s="13">
        <v>100000000</v>
      </c>
      <c r="AK2233" s="13" t="s">
        <v>21587</v>
      </c>
      <c r="AL2233" s="13" t="s">
        <v>50</v>
      </c>
      <c r="AM2233" s="13" t="s">
        <v>21588</v>
      </c>
      <c r="AN2233" s="13" t="s">
        <v>66</v>
      </c>
      <c r="AO2233" s="13" t="s">
        <v>21589</v>
      </c>
      <c r="AP2233" s="21" t="s">
        <v>21590</v>
      </c>
      <c r="AQ2233" s="13" t="s">
        <v>50</v>
      </c>
      <c r="AR2233" s="13" t="s">
        <v>50</v>
      </c>
    </row>
    <row r="2234" spans="1:44" ht="15" thickBot="1">
      <c r="A2234" s="4" t="s">
        <v>21591</v>
      </c>
      <c r="B2234" s="5">
        <v>8090</v>
      </c>
      <c r="C2234" s="6">
        <v>42005</v>
      </c>
      <c r="D2234" s="7" t="s">
        <v>45</v>
      </c>
      <c r="E2234" s="7" t="s">
        <v>46</v>
      </c>
      <c r="F2234" s="7" t="s">
        <v>70</v>
      </c>
      <c r="G2234" s="7" t="s">
        <v>145</v>
      </c>
      <c r="H2234" s="7" t="s">
        <v>49</v>
      </c>
      <c r="I2234" s="7" t="s">
        <v>50</v>
      </c>
      <c r="J2234" s="6">
        <v>45518</v>
      </c>
      <c r="K2234" s="7" t="s">
        <v>177</v>
      </c>
      <c r="L2234" s="7" t="s">
        <v>210</v>
      </c>
      <c r="M2234" s="7" t="s">
        <v>14560</v>
      </c>
      <c r="N2234" s="7" t="s">
        <v>8331</v>
      </c>
      <c r="O2234" s="7" t="s">
        <v>21592</v>
      </c>
      <c r="P2234" s="5">
        <v>11576</v>
      </c>
      <c r="Q2234" s="7" t="s">
        <v>166</v>
      </c>
      <c r="R2234" s="34" t="s">
        <v>21593</v>
      </c>
      <c r="S2234" s="34" t="s">
        <v>21594</v>
      </c>
      <c r="T2234" s="7" t="s">
        <v>50</v>
      </c>
      <c r="U2234" s="7" t="s">
        <v>21595</v>
      </c>
      <c r="V2234" s="7" t="s">
        <v>50</v>
      </c>
      <c r="W2234" s="7" t="s">
        <v>50</v>
      </c>
      <c r="X2234" s="7" t="s">
        <v>50</v>
      </c>
      <c r="Y2234" s="7" t="s">
        <v>50</v>
      </c>
      <c r="Z2234" s="7">
        <v>11</v>
      </c>
      <c r="AA2234" s="7" t="s">
        <v>50</v>
      </c>
      <c r="AB2234" s="7" t="s">
        <v>50</v>
      </c>
      <c r="AC2234" s="7" t="s">
        <v>50</v>
      </c>
      <c r="AD2234" s="7" t="s">
        <v>210</v>
      </c>
      <c r="AE2234" s="7">
        <v>194421264</v>
      </c>
      <c r="AF2234" s="7" t="s">
        <v>60</v>
      </c>
      <c r="AG2234" s="7">
        <v>194421264</v>
      </c>
      <c r="AH2234" s="7">
        <v>199421264</v>
      </c>
      <c r="AI2234" s="7" t="s">
        <v>60</v>
      </c>
      <c r="AJ2234" s="7">
        <v>199421264</v>
      </c>
      <c r="AK2234" s="7" t="s">
        <v>21596</v>
      </c>
      <c r="AL2234" s="7" t="s">
        <v>50</v>
      </c>
      <c r="AM2234" s="7" t="s">
        <v>21597</v>
      </c>
      <c r="AN2234" s="7" t="s">
        <v>66</v>
      </c>
      <c r="AO2234" s="7" t="s">
        <v>21598</v>
      </c>
      <c r="AP2234" s="8" t="s">
        <v>21599</v>
      </c>
      <c r="AQ2234" s="7" t="s">
        <v>50</v>
      </c>
      <c r="AR2234" s="7" t="s">
        <v>50</v>
      </c>
    </row>
    <row r="2235" spans="1:44" ht="15" thickBot="1">
      <c r="A2235" s="10" t="s">
        <v>21600</v>
      </c>
      <c r="B2235" s="13">
        <v>312</v>
      </c>
      <c r="C2235" s="13" t="s">
        <v>50</v>
      </c>
      <c r="D2235" s="13" t="s">
        <v>45</v>
      </c>
      <c r="E2235" s="13" t="s">
        <v>46</v>
      </c>
      <c r="F2235" s="13" t="s">
        <v>70</v>
      </c>
      <c r="G2235" s="27" t="s">
        <v>54945</v>
      </c>
      <c r="H2235" s="13" t="s">
        <v>50</v>
      </c>
      <c r="I2235" s="13" t="s">
        <v>50</v>
      </c>
      <c r="J2235" s="12">
        <v>45516</v>
      </c>
      <c r="K2235" s="13" t="s">
        <v>50</v>
      </c>
      <c r="L2235" s="13" t="s">
        <v>467</v>
      </c>
      <c r="M2235" s="13" t="s">
        <v>10727</v>
      </c>
      <c r="N2235" s="13" t="s">
        <v>307</v>
      </c>
      <c r="O2235" s="13" t="s">
        <v>21601</v>
      </c>
      <c r="P2235" s="11">
        <v>11640</v>
      </c>
      <c r="Q2235" s="13" t="s">
        <v>245</v>
      </c>
      <c r="R2235" s="30" t="s">
        <v>21600</v>
      </c>
      <c r="S2235" s="33" t="s">
        <v>21602</v>
      </c>
      <c r="T2235" s="13" t="s">
        <v>21603</v>
      </c>
      <c r="U2235" s="13" t="s">
        <v>21604</v>
      </c>
      <c r="V2235" s="13">
        <v>302000000</v>
      </c>
      <c r="W2235" s="13" t="s">
        <v>250</v>
      </c>
      <c r="X2235" s="13">
        <v>3597015</v>
      </c>
      <c r="Y2235" s="13" t="s">
        <v>467</v>
      </c>
      <c r="Z2235" s="13">
        <v>2</v>
      </c>
      <c r="AA2235" s="13">
        <v>302000000</v>
      </c>
      <c r="AB2235" s="13" t="s">
        <v>250</v>
      </c>
      <c r="AC2235" s="13">
        <v>3597015</v>
      </c>
      <c r="AD2235" s="13" t="s">
        <v>467</v>
      </c>
      <c r="AE2235" s="13">
        <v>7117015</v>
      </c>
      <c r="AF2235" s="13" t="s">
        <v>60</v>
      </c>
      <c r="AG2235" s="13">
        <v>7117015</v>
      </c>
      <c r="AH2235" s="13">
        <v>7117015</v>
      </c>
      <c r="AI2235" s="13" t="s">
        <v>60</v>
      </c>
      <c r="AJ2235" s="13">
        <v>7117015</v>
      </c>
      <c r="AK2235" s="13" t="s">
        <v>21605</v>
      </c>
      <c r="AL2235" s="13" t="s">
        <v>50</v>
      </c>
      <c r="AM2235" s="13" t="s">
        <v>21606</v>
      </c>
      <c r="AN2235" s="13" t="s">
        <v>66</v>
      </c>
      <c r="AO2235" s="13" t="s">
        <v>21607</v>
      </c>
      <c r="AP2235" s="21" t="s">
        <v>21608</v>
      </c>
      <c r="AQ2235" s="13" t="s">
        <v>50</v>
      </c>
      <c r="AR2235" s="13" t="s">
        <v>50</v>
      </c>
    </row>
    <row r="2236" spans="1:44" ht="15" thickBot="1">
      <c r="A2236" s="4" t="s">
        <v>21609</v>
      </c>
      <c r="B2236" s="7">
        <v>210</v>
      </c>
      <c r="C2236" s="6">
        <v>43466</v>
      </c>
      <c r="D2236" s="7" t="s">
        <v>45</v>
      </c>
      <c r="E2236" s="7" t="s">
        <v>46</v>
      </c>
      <c r="F2236" s="7" t="s">
        <v>70</v>
      </c>
      <c r="G2236" s="26" t="s">
        <v>54946</v>
      </c>
      <c r="H2236" s="7" t="s">
        <v>50</v>
      </c>
      <c r="I2236" s="7" t="s">
        <v>50</v>
      </c>
      <c r="J2236" s="6">
        <v>45516</v>
      </c>
      <c r="K2236" s="7" t="s">
        <v>116</v>
      </c>
      <c r="L2236" s="7" t="s">
        <v>467</v>
      </c>
      <c r="M2236" s="7" t="s">
        <v>21610</v>
      </c>
      <c r="N2236" s="7" t="s">
        <v>21611</v>
      </c>
      <c r="O2236" s="7" t="s">
        <v>21612</v>
      </c>
      <c r="P2236" s="5">
        <v>11965</v>
      </c>
      <c r="Q2236" s="7" t="s">
        <v>759</v>
      </c>
      <c r="R2236" s="34" t="s">
        <v>21613</v>
      </c>
      <c r="S2236" s="34" t="s">
        <v>21614</v>
      </c>
      <c r="T2236" s="7" t="s">
        <v>21615</v>
      </c>
      <c r="U2236" s="7" t="s">
        <v>50</v>
      </c>
      <c r="V2236" s="7">
        <v>1300000</v>
      </c>
      <c r="W2236" s="7" t="s">
        <v>60</v>
      </c>
      <c r="X2236" s="7">
        <v>1300000</v>
      </c>
      <c r="Y2236" s="7" t="s">
        <v>467</v>
      </c>
      <c r="Z2236" s="7">
        <v>2</v>
      </c>
      <c r="AA2236" s="7">
        <v>1300000</v>
      </c>
      <c r="AB2236" s="7" t="s">
        <v>60</v>
      </c>
      <c r="AC2236" s="7">
        <v>1300000</v>
      </c>
      <c r="AD2236" s="7" t="s">
        <v>467</v>
      </c>
      <c r="AE2236" s="7">
        <v>2300000</v>
      </c>
      <c r="AF2236" s="7" t="s">
        <v>60</v>
      </c>
      <c r="AG2236" s="7">
        <v>2300000</v>
      </c>
      <c r="AH2236" s="7">
        <v>2300000</v>
      </c>
      <c r="AI2236" s="7" t="s">
        <v>60</v>
      </c>
      <c r="AJ2236" s="7">
        <v>2300000</v>
      </c>
      <c r="AK2236" s="7" t="s">
        <v>21616</v>
      </c>
      <c r="AL2236" s="7" t="s">
        <v>50</v>
      </c>
      <c r="AM2236" s="7" t="s">
        <v>21617</v>
      </c>
      <c r="AN2236" s="7" t="s">
        <v>66</v>
      </c>
      <c r="AO2236" s="7" t="s">
        <v>21618</v>
      </c>
      <c r="AP2236" s="8" t="s">
        <v>21619</v>
      </c>
      <c r="AQ2236" s="7" t="s">
        <v>50</v>
      </c>
      <c r="AR2236" s="7" t="s">
        <v>50</v>
      </c>
    </row>
    <row r="2237" spans="1:44" ht="15" thickBot="1">
      <c r="A2237" s="10" t="s">
        <v>21620</v>
      </c>
      <c r="B2237" s="11">
        <v>9957869</v>
      </c>
      <c r="C2237" s="12">
        <v>2923</v>
      </c>
      <c r="D2237" s="13" t="s">
        <v>45</v>
      </c>
      <c r="E2237" s="13" t="s">
        <v>50</v>
      </c>
      <c r="F2237" s="13" t="s">
        <v>70</v>
      </c>
      <c r="G2237" s="13" t="s">
        <v>48</v>
      </c>
      <c r="H2237" s="13" t="s">
        <v>115</v>
      </c>
      <c r="I2237" s="13" t="s">
        <v>50</v>
      </c>
      <c r="J2237" s="12">
        <v>45518</v>
      </c>
      <c r="K2237" s="13" t="s">
        <v>161</v>
      </c>
      <c r="L2237" s="13" t="s">
        <v>52</v>
      </c>
      <c r="M2237" s="13" t="s">
        <v>21621</v>
      </c>
      <c r="N2237" s="13" t="s">
        <v>987</v>
      </c>
      <c r="O2237" s="13" t="s">
        <v>21622</v>
      </c>
      <c r="P2237" s="11">
        <v>12023</v>
      </c>
      <c r="Q2237" s="13" t="s">
        <v>50</v>
      </c>
      <c r="R2237" s="33" t="s">
        <v>21623</v>
      </c>
      <c r="S2237" s="33" t="s">
        <v>21624</v>
      </c>
      <c r="T2237" s="13" t="s">
        <v>50</v>
      </c>
      <c r="U2237" s="13" t="s">
        <v>21625</v>
      </c>
      <c r="V2237" s="13">
        <v>5000000</v>
      </c>
      <c r="W2237" s="13" t="s">
        <v>1085</v>
      </c>
      <c r="X2237" s="13">
        <v>3644514</v>
      </c>
      <c r="Y2237" s="13" t="s">
        <v>50</v>
      </c>
      <c r="Z2237" s="13">
        <v>9</v>
      </c>
      <c r="AA2237" s="13" t="s">
        <v>50</v>
      </c>
      <c r="AB2237" s="13" t="s">
        <v>50</v>
      </c>
      <c r="AC2237" s="13" t="s">
        <v>50</v>
      </c>
      <c r="AD2237" s="13" t="s">
        <v>50</v>
      </c>
      <c r="AE2237" s="13" t="s">
        <v>50</v>
      </c>
      <c r="AF2237" s="13" t="s">
        <v>50</v>
      </c>
      <c r="AG2237" s="13" t="s">
        <v>50</v>
      </c>
      <c r="AH2237" s="13">
        <v>15766533</v>
      </c>
      <c r="AI2237" s="13" t="s">
        <v>60</v>
      </c>
      <c r="AJ2237" s="13">
        <v>15766533</v>
      </c>
      <c r="AK2237" s="13" t="s">
        <v>21626</v>
      </c>
      <c r="AL2237" s="13" t="s">
        <v>50</v>
      </c>
      <c r="AM2237" s="13" t="s">
        <v>21627</v>
      </c>
      <c r="AN2237" s="13" t="s">
        <v>66</v>
      </c>
      <c r="AO2237" s="13" t="s">
        <v>50</v>
      </c>
      <c r="AP2237" s="14" t="s">
        <v>21628</v>
      </c>
      <c r="AQ2237" s="13" t="s">
        <v>50</v>
      </c>
      <c r="AR2237" s="13" t="s">
        <v>255</v>
      </c>
    </row>
    <row r="2238" spans="1:44" ht="15" thickBot="1">
      <c r="A2238" s="4" t="s">
        <v>21629</v>
      </c>
      <c r="B2238" s="5">
        <v>14354</v>
      </c>
      <c r="C2238" s="6">
        <v>17168</v>
      </c>
      <c r="D2238" s="7" t="s">
        <v>45</v>
      </c>
      <c r="E2238" s="7" t="s">
        <v>46</v>
      </c>
      <c r="F2238" s="7" t="s">
        <v>70</v>
      </c>
      <c r="G2238" s="7" t="s">
        <v>176</v>
      </c>
      <c r="H2238" s="7" t="s">
        <v>2277</v>
      </c>
      <c r="I2238" s="7" t="s">
        <v>50</v>
      </c>
      <c r="J2238" s="6">
        <v>45518</v>
      </c>
      <c r="K2238" s="7" t="s">
        <v>50</v>
      </c>
      <c r="L2238" s="7" t="s">
        <v>52</v>
      </c>
      <c r="M2238" s="7" t="s">
        <v>21630</v>
      </c>
      <c r="N2238" s="7" t="s">
        <v>2966</v>
      </c>
      <c r="O2238" s="7" t="s">
        <v>21631</v>
      </c>
      <c r="P2238" s="5">
        <v>12131</v>
      </c>
      <c r="Q2238" s="7" t="s">
        <v>50</v>
      </c>
      <c r="R2238" s="34" t="s">
        <v>21632</v>
      </c>
      <c r="S2238" s="34" t="s">
        <v>21633</v>
      </c>
      <c r="T2238" s="7" t="s">
        <v>21634</v>
      </c>
      <c r="U2238" s="7" t="s">
        <v>21635</v>
      </c>
      <c r="V2238" s="7">
        <v>16000000</v>
      </c>
      <c r="W2238" s="7" t="s">
        <v>60</v>
      </c>
      <c r="X2238" s="7">
        <v>16000000</v>
      </c>
      <c r="Y2238" s="7" t="s">
        <v>50</v>
      </c>
      <c r="Z2238" s="7">
        <v>2</v>
      </c>
      <c r="AA2238" s="7" t="s">
        <v>50</v>
      </c>
      <c r="AB2238" s="7" t="s">
        <v>50</v>
      </c>
      <c r="AC2238" s="7" t="s">
        <v>50</v>
      </c>
      <c r="AD2238" s="7" t="s">
        <v>50</v>
      </c>
      <c r="AE2238" s="7" t="s">
        <v>50</v>
      </c>
      <c r="AF2238" s="7" t="s">
        <v>50</v>
      </c>
      <c r="AG2238" s="7" t="s">
        <v>50</v>
      </c>
      <c r="AH2238" s="7">
        <v>22000000</v>
      </c>
      <c r="AI2238" s="7" t="s">
        <v>60</v>
      </c>
      <c r="AJ2238" s="7">
        <v>22000000</v>
      </c>
      <c r="AK2238" s="7" t="s">
        <v>21636</v>
      </c>
      <c r="AL2238" s="7" t="s">
        <v>50</v>
      </c>
      <c r="AM2238" s="7" t="s">
        <v>21637</v>
      </c>
      <c r="AN2238" s="7" t="s">
        <v>66</v>
      </c>
      <c r="AO2238" s="7" t="s">
        <v>21638</v>
      </c>
      <c r="AP2238" s="22" t="s">
        <v>21639</v>
      </c>
      <c r="AQ2238" s="7" t="s">
        <v>50</v>
      </c>
      <c r="AR2238" s="7" t="s">
        <v>50</v>
      </c>
    </row>
    <row r="2239" spans="1:44" ht="15" thickBot="1">
      <c r="A2239" s="10" t="s">
        <v>21640</v>
      </c>
      <c r="B2239" s="13" t="s">
        <v>50</v>
      </c>
      <c r="C2239" s="12">
        <v>44927</v>
      </c>
      <c r="D2239" s="13" t="s">
        <v>45</v>
      </c>
      <c r="E2239" s="13" t="s">
        <v>50</v>
      </c>
      <c r="F2239" s="13" t="s">
        <v>70</v>
      </c>
      <c r="G2239" s="26" t="s">
        <v>54946</v>
      </c>
      <c r="H2239" s="13" t="s">
        <v>50</v>
      </c>
      <c r="I2239" s="13" t="s">
        <v>50</v>
      </c>
      <c r="J2239" s="12">
        <v>45516</v>
      </c>
      <c r="K2239" s="13" t="s">
        <v>50</v>
      </c>
      <c r="L2239" s="13" t="s">
        <v>467</v>
      </c>
      <c r="M2239" s="13" t="s">
        <v>21641</v>
      </c>
      <c r="N2239" s="13" t="s">
        <v>791</v>
      </c>
      <c r="O2239" s="13" t="s">
        <v>21642</v>
      </c>
      <c r="P2239" s="11">
        <v>12242</v>
      </c>
      <c r="Q2239" s="13" t="s">
        <v>245</v>
      </c>
      <c r="R2239" s="33" t="s">
        <v>21643</v>
      </c>
      <c r="S2239" s="33" t="s">
        <v>21644</v>
      </c>
      <c r="T2239" s="13" t="s">
        <v>50</v>
      </c>
      <c r="U2239" s="13" t="s">
        <v>50</v>
      </c>
      <c r="V2239" s="13">
        <v>251800000</v>
      </c>
      <c r="W2239" s="13" t="s">
        <v>250</v>
      </c>
      <c r="X2239" s="13">
        <v>2999101</v>
      </c>
      <c r="Y2239" s="13" t="s">
        <v>467</v>
      </c>
      <c r="Z2239" s="13">
        <v>1</v>
      </c>
      <c r="AA2239" s="13">
        <v>251800000</v>
      </c>
      <c r="AB2239" s="13" t="s">
        <v>250</v>
      </c>
      <c r="AC2239" s="13">
        <v>2999101</v>
      </c>
      <c r="AD2239" s="13" t="s">
        <v>467</v>
      </c>
      <c r="AE2239" s="13">
        <v>251800000</v>
      </c>
      <c r="AF2239" s="13" t="s">
        <v>250</v>
      </c>
      <c r="AG2239" s="13">
        <v>2999101</v>
      </c>
      <c r="AH2239" s="13">
        <v>251800000</v>
      </c>
      <c r="AI2239" s="13" t="s">
        <v>250</v>
      </c>
      <c r="AJ2239" s="13">
        <v>2999101</v>
      </c>
      <c r="AK2239" s="13" t="s">
        <v>21645</v>
      </c>
      <c r="AL2239" s="13" t="s">
        <v>50</v>
      </c>
      <c r="AM2239" s="13" t="s">
        <v>21646</v>
      </c>
      <c r="AN2239" s="13" t="s">
        <v>253</v>
      </c>
      <c r="AO2239" s="13" t="s">
        <v>21647</v>
      </c>
      <c r="AP2239" s="21" t="s">
        <v>21648</v>
      </c>
      <c r="AQ2239" s="13" t="s">
        <v>50</v>
      </c>
      <c r="AR2239" s="13" t="s">
        <v>50</v>
      </c>
    </row>
    <row r="2240" spans="1:44" ht="15" thickBot="1">
      <c r="A2240" s="4" t="s">
        <v>21649</v>
      </c>
      <c r="B2240" s="7">
        <v>483</v>
      </c>
      <c r="C2240" s="6">
        <v>39814</v>
      </c>
      <c r="D2240" s="7" t="s">
        <v>45</v>
      </c>
      <c r="E2240" s="7" t="s">
        <v>46</v>
      </c>
      <c r="F2240" s="7" t="s">
        <v>70</v>
      </c>
      <c r="G2240" s="26" t="s">
        <v>54946</v>
      </c>
      <c r="H2240" s="7" t="s">
        <v>21650</v>
      </c>
      <c r="I2240" s="7" t="s">
        <v>50</v>
      </c>
      <c r="J2240" s="6">
        <v>45516</v>
      </c>
      <c r="K2240" s="7" t="s">
        <v>89</v>
      </c>
      <c r="L2240" s="7" t="s">
        <v>178</v>
      </c>
      <c r="M2240" s="7" t="s">
        <v>21651</v>
      </c>
      <c r="N2240" s="7" t="s">
        <v>10031</v>
      </c>
      <c r="O2240" s="7" t="s">
        <v>21652</v>
      </c>
      <c r="P2240" s="5">
        <v>12315</v>
      </c>
      <c r="Q2240" s="7" t="s">
        <v>93</v>
      </c>
      <c r="R2240" s="34" t="s">
        <v>21653</v>
      </c>
      <c r="S2240" s="34" t="s">
        <v>21654</v>
      </c>
      <c r="T2240" s="7" t="s">
        <v>21655</v>
      </c>
      <c r="U2240" s="7" t="s">
        <v>21656</v>
      </c>
      <c r="V2240" s="7">
        <v>500000</v>
      </c>
      <c r="W2240" s="7" t="s">
        <v>60</v>
      </c>
      <c r="X2240" s="7">
        <v>500000</v>
      </c>
      <c r="Y2240" s="7" t="s">
        <v>50</v>
      </c>
      <c r="Z2240" s="7">
        <v>8</v>
      </c>
      <c r="AA2240" s="7">
        <v>500000</v>
      </c>
      <c r="AB2240" s="7" t="s">
        <v>60</v>
      </c>
      <c r="AC2240" s="7">
        <v>500000</v>
      </c>
      <c r="AD2240" s="7" t="s">
        <v>178</v>
      </c>
      <c r="AE2240" s="7">
        <v>4074856</v>
      </c>
      <c r="AF2240" s="7" t="s">
        <v>60</v>
      </c>
      <c r="AG2240" s="7">
        <v>4074856</v>
      </c>
      <c r="AH2240" s="7">
        <v>4814856</v>
      </c>
      <c r="AI2240" s="7" t="s">
        <v>60</v>
      </c>
      <c r="AJ2240" s="7">
        <v>4814856</v>
      </c>
      <c r="AK2240" s="7" t="s">
        <v>50</v>
      </c>
      <c r="AL2240" s="7" t="s">
        <v>50</v>
      </c>
      <c r="AM2240" s="7" t="s">
        <v>21657</v>
      </c>
      <c r="AN2240" s="7" t="s">
        <v>66</v>
      </c>
      <c r="AO2240" s="7" t="s">
        <v>21658</v>
      </c>
      <c r="AP2240" s="22" t="s">
        <v>21659</v>
      </c>
      <c r="AQ2240" s="7" t="s">
        <v>50</v>
      </c>
      <c r="AR2240" s="7" t="s">
        <v>50</v>
      </c>
    </row>
    <row r="2241" spans="1:44" ht="15" thickBot="1">
      <c r="A2241" s="10" t="s">
        <v>21660</v>
      </c>
      <c r="B2241" s="13">
        <v>354</v>
      </c>
      <c r="C2241" s="12">
        <v>42736</v>
      </c>
      <c r="D2241" s="13" t="s">
        <v>45</v>
      </c>
      <c r="E2241" s="13" t="s">
        <v>46</v>
      </c>
      <c r="F2241" s="13" t="s">
        <v>70</v>
      </c>
      <c r="G2241" s="27" t="s">
        <v>54945</v>
      </c>
      <c r="H2241" s="13" t="s">
        <v>240</v>
      </c>
      <c r="I2241" s="13" t="s">
        <v>50</v>
      </c>
      <c r="J2241" s="12">
        <v>45516</v>
      </c>
      <c r="K2241" s="13" t="s">
        <v>116</v>
      </c>
      <c r="L2241" s="13" t="s">
        <v>147</v>
      </c>
      <c r="M2241" s="13" t="s">
        <v>4869</v>
      </c>
      <c r="N2241" s="13" t="s">
        <v>3085</v>
      </c>
      <c r="O2241" s="13" t="s">
        <v>21661</v>
      </c>
      <c r="P2241" s="11">
        <v>12415</v>
      </c>
      <c r="Q2241" s="13" t="s">
        <v>1334</v>
      </c>
      <c r="R2241" s="33" t="s">
        <v>21662</v>
      </c>
      <c r="S2241" s="33" t="s">
        <v>21663</v>
      </c>
      <c r="T2241" s="13" t="s">
        <v>50</v>
      </c>
      <c r="U2241" s="13" t="s">
        <v>50</v>
      </c>
      <c r="V2241" s="13">
        <v>14500000</v>
      </c>
      <c r="W2241" s="13" t="s">
        <v>1338</v>
      </c>
      <c r="X2241" s="13">
        <v>9561881</v>
      </c>
      <c r="Y2241" s="13" t="s">
        <v>154</v>
      </c>
      <c r="Z2241" s="13">
        <v>5</v>
      </c>
      <c r="AA2241" s="13">
        <v>14500000</v>
      </c>
      <c r="AB2241" s="13" t="s">
        <v>1338</v>
      </c>
      <c r="AC2241" s="13">
        <v>9561881</v>
      </c>
      <c r="AD2241" s="13" t="s">
        <v>147</v>
      </c>
      <c r="AE2241" s="13">
        <v>17659646</v>
      </c>
      <c r="AF2241" s="13" t="s">
        <v>60</v>
      </c>
      <c r="AG2241" s="13">
        <v>17659646</v>
      </c>
      <c r="AH2241" s="13">
        <v>22259646</v>
      </c>
      <c r="AI2241" s="13" t="s">
        <v>60</v>
      </c>
      <c r="AJ2241" s="13">
        <v>22259646</v>
      </c>
      <c r="AK2241" s="13" t="s">
        <v>21664</v>
      </c>
      <c r="AL2241" s="13" t="s">
        <v>50</v>
      </c>
      <c r="AM2241" s="13" t="s">
        <v>21665</v>
      </c>
      <c r="AN2241" s="13" t="s">
        <v>66</v>
      </c>
      <c r="AO2241" s="13" t="s">
        <v>21666</v>
      </c>
      <c r="AP2241" s="21" t="s">
        <v>21667</v>
      </c>
      <c r="AQ2241" s="13" t="s">
        <v>50</v>
      </c>
      <c r="AR2241" s="13" t="s">
        <v>50</v>
      </c>
    </row>
    <row r="2242" spans="1:44" ht="15" thickBot="1">
      <c r="A2242" s="4" t="s">
        <v>21668</v>
      </c>
      <c r="B2242" s="7">
        <v>155</v>
      </c>
      <c r="C2242" s="6">
        <v>42326</v>
      </c>
      <c r="D2242" s="7" t="s">
        <v>45</v>
      </c>
      <c r="E2242" s="7" t="s">
        <v>46</v>
      </c>
      <c r="F2242" s="7" t="s">
        <v>70</v>
      </c>
      <c r="G2242" s="26" t="s">
        <v>54946</v>
      </c>
      <c r="H2242" s="7" t="s">
        <v>50</v>
      </c>
      <c r="I2242" s="7" t="s">
        <v>50</v>
      </c>
      <c r="J2242" s="6">
        <v>45516</v>
      </c>
      <c r="K2242" s="7" t="s">
        <v>116</v>
      </c>
      <c r="L2242" s="7" t="s">
        <v>467</v>
      </c>
      <c r="M2242" s="7" t="s">
        <v>21669</v>
      </c>
      <c r="N2242" s="7" t="s">
        <v>4079</v>
      </c>
      <c r="O2242" s="7" t="s">
        <v>21670</v>
      </c>
      <c r="P2242" s="5">
        <v>12704</v>
      </c>
      <c r="Q2242" s="7" t="s">
        <v>360</v>
      </c>
      <c r="R2242" s="34" t="s">
        <v>21671</v>
      </c>
      <c r="S2242" s="34" t="s">
        <v>21672</v>
      </c>
      <c r="T2242" s="7" t="s">
        <v>21673</v>
      </c>
      <c r="U2242" s="7" t="s">
        <v>50</v>
      </c>
      <c r="V2242" s="7">
        <v>1345000</v>
      </c>
      <c r="W2242" s="7" t="s">
        <v>209</v>
      </c>
      <c r="X2242" s="7">
        <v>1469378</v>
      </c>
      <c r="Y2242" s="7" t="s">
        <v>467</v>
      </c>
      <c r="Z2242" s="7">
        <v>4</v>
      </c>
      <c r="AA2242" s="7">
        <v>1345000</v>
      </c>
      <c r="AB2242" s="7" t="s">
        <v>209</v>
      </c>
      <c r="AC2242" s="7">
        <v>1469378</v>
      </c>
      <c r="AD2242" s="7" t="s">
        <v>467</v>
      </c>
      <c r="AE2242" s="7">
        <v>6178100</v>
      </c>
      <c r="AF2242" s="7" t="s">
        <v>60</v>
      </c>
      <c r="AG2242" s="7">
        <v>6178100</v>
      </c>
      <c r="AH2242" s="7">
        <v>6178100</v>
      </c>
      <c r="AI2242" s="7" t="s">
        <v>60</v>
      </c>
      <c r="AJ2242" s="7">
        <v>6178100</v>
      </c>
      <c r="AK2242" s="7" t="s">
        <v>21674</v>
      </c>
      <c r="AL2242" s="7" t="s">
        <v>50</v>
      </c>
      <c r="AM2242" s="7" t="s">
        <v>21675</v>
      </c>
      <c r="AN2242" s="7" t="s">
        <v>66</v>
      </c>
      <c r="AO2242" s="7" t="s">
        <v>21676</v>
      </c>
      <c r="AP2242" s="22" t="s">
        <v>21677</v>
      </c>
      <c r="AQ2242" s="7" t="s">
        <v>50</v>
      </c>
      <c r="AR2242" s="7" t="s">
        <v>50</v>
      </c>
    </row>
    <row r="2243" spans="1:44" ht="15" thickBot="1">
      <c r="A2243" s="10" t="s">
        <v>21678</v>
      </c>
      <c r="B2243" s="11">
        <v>5387</v>
      </c>
      <c r="C2243" s="12">
        <v>38353</v>
      </c>
      <c r="D2243" s="13" t="s">
        <v>45</v>
      </c>
      <c r="E2243" s="13" t="s">
        <v>46</v>
      </c>
      <c r="F2243" s="13" t="s">
        <v>47</v>
      </c>
      <c r="G2243" s="13" t="s">
        <v>145</v>
      </c>
      <c r="H2243" s="13" t="s">
        <v>3614</v>
      </c>
      <c r="I2243" s="13" t="s">
        <v>50</v>
      </c>
      <c r="J2243" s="12">
        <v>45516</v>
      </c>
      <c r="K2243" s="13" t="s">
        <v>191</v>
      </c>
      <c r="L2243" s="13" t="s">
        <v>62</v>
      </c>
      <c r="M2243" s="13" t="s">
        <v>21679</v>
      </c>
      <c r="N2243" s="13" t="s">
        <v>4842</v>
      </c>
      <c r="O2243" s="13" t="s">
        <v>21680</v>
      </c>
      <c r="P2243" s="11">
        <v>12856</v>
      </c>
      <c r="Q2243" s="13" t="s">
        <v>566</v>
      </c>
      <c r="R2243" s="33" t="s">
        <v>21681</v>
      </c>
      <c r="S2243" s="33" t="s">
        <v>21682</v>
      </c>
      <c r="T2243" s="13" t="s">
        <v>21683</v>
      </c>
      <c r="U2243" s="13" t="s">
        <v>21684</v>
      </c>
      <c r="V2243" s="13">
        <v>6500000</v>
      </c>
      <c r="W2243" s="13" t="s">
        <v>60</v>
      </c>
      <c r="X2243" s="13">
        <v>6500000</v>
      </c>
      <c r="Y2243" s="13" t="s">
        <v>61</v>
      </c>
      <c r="Z2243" s="13">
        <v>5</v>
      </c>
      <c r="AA2243" s="13">
        <v>6500000</v>
      </c>
      <c r="AB2243" s="13" t="s">
        <v>60</v>
      </c>
      <c r="AC2243" s="13">
        <v>6500000</v>
      </c>
      <c r="AD2243" s="13" t="s">
        <v>62</v>
      </c>
      <c r="AE2243" s="13">
        <v>23400000</v>
      </c>
      <c r="AF2243" s="13" t="s">
        <v>60</v>
      </c>
      <c r="AG2243" s="13">
        <v>23400000</v>
      </c>
      <c r="AH2243" s="13">
        <v>38400000</v>
      </c>
      <c r="AI2243" s="13" t="s">
        <v>60</v>
      </c>
      <c r="AJ2243" s="13">
        <v>38400000</v>
      </c>
      <c r="AK2243" s="13" t="s">
        <v>50</v>
      </c>
      <c r="AL2243" s="13" t="s">
        <v>2337</v>
      </c>
      <c r="AM2243" s="13" t="s">
        <v>21685</v>
      </c>
      <c r="AN2243" s="13" t="s">
        <v>66</v>
      </c>
      <c r="AO2243" s="13" t="s">
        <v>50</v>
      </c>
      <c r="AP2243" s="21" t="s">
        <v>21686</v>
      </c>
      <c r="AQ2243" s="13" t="s">
        <v>50</v>
      </c>
      <c r="AR2243" s="13" t="s">
        <v>255</v>
      </c>
    </row>
    <row r="2244" spans="1:44" ht="15" thickBot="1">
      <c r="A2244" s="4" t="s">
        <v>21687</v>
      </c>
      <c r="B2244" s="7">
        <v>38</v>
      </c>
      <c r="C2244" s="7" t="s">
        <v>50</v>
      </c>
      <c r="D2244" s="7" t="s">
        <v>45</v>
      </c>
      <c r="E2244" s="7" t="s">
        <v>46</v>
      </c>
      <c r="F2244" s="7" t="s">
        <v>70</v>
      </c>
      <c r="G2244" s="7" t="s">
        <v>50</v>
      </c>
      <c r="H2244" s="7" t="s">
        <v>50</v>
      </c>
      <c r="I2244" s="7" t="s">
        <v>50</v>
      </c>
      <c r="J2244" s="6">
        <v>45517</v>
      </c>
      <c r="K2244" s="7" t="s">
        <v>50</v>
      </c>
      <c r="L2244" s="7" t="s">
        <v>4303</v>
      </c>
      <c r="M2244" s="7" t="s">
        <v>50</v>
      </c>
      <c r="N2244" s="7" t="s">
        <v>50</v>
      </c>
      <c r="O2244" s="7" t="s">
        <v>21688</v>
      </c>
      <c r="P2244" s="5">
        <v>13321</v>
      </c>
      <c r="Q2244" s="7" t="s">
        <v>50</v>
      </c>
      <c r="R2244" s="34" t="s">
        <v>21689</v>
      </c>
      <c r="S2244" s="31" t="s">
        <v>50</v>
      </c>
      <c r="T2244" s="7" t="s">
        <v>50</v>
      </c>
      <c r="U2244" s="7" t="s">
        <v>50</v>
      </c>
      <c r="V2244" s="7">
        <v>50000000</v>
      </c>
      <c r="W2244" s="7" t="s">
        <v>60</v>
      </c>
      <c r="X2244" s="7">
        <v>50000000</v>
      </c>
      <c r="Y2244" s="7" t="s">
        <v>50</v>
      </c>
      <c r="Z2244" s="7">
        <v>2</v>
      </c>
      <c r="AA2244" s="7">
        <v>50000000</v>
      </c>
      <c r="AB2244" s="7" t="s">
        <v>60</v>
      </c>
      <c r="AC2244" s="7">
        <v>50000000</v>
      </c>
      <c r="AD2244" s="7" t="s">
        <v>4303</v>
      </c>
      <c r="AE2244" s="7">
        <v>50000000</v>
      </c>
      <c r="AF2244" s="7" t="s">
        <v>60</v>
      </c>
      <c r="AG2244" s="7">
        <v>50000000</v>
      </c>
      <c r="AH2244" s="7">
        <v>50000000</v>
      </c>
      <c r="AI2244" s="7" t="s">
        <v>60</v>
      </c>
      <c r="AJ2244" s="7">
        <v>50000000</v>
      </c>
      <c r="AK2244" s="7" t="s">
        <v>21690</v>
      </c>
      <c r="AL2244" s="7" t="s">
        <v>50</v>
      </c>
      <c r="AM2244" s="7" t="s">
        <v>21691</v>
      </c>
      <c r="AN2244" s="7" t="s">
        <v>66</v>
      </c>
      <c r="AO2244" s="7" t="s">
        <v>50</v>
      </c>
      <c r="AP2244" s="22" t="s">
        <v>21692</v>
      </c>
      <c r="AQ2244" s="7" t="s">
        <v>50</v>
      </c>
      <c r="AR2244" s="7" t="s">
        <v>255</v>
      </c>
    </row>
    <row r="2245" spans="1:44" ht="15" thickBot="1">
      <c r="A2245" s="10" t="s">
        <v>21693</v>
      </c>
      <c r="B2245" s="11">
        <v>4037</v>
      </c>
      <c r="C2245" s="12">
        <v>27030</v>
      </c>
      <c r="D2245" s="13" t="s">
        <v>45</v>
      </c>
      <c r="E2245" s="13" t="s">
        <v>46</v>
      </c>
      <c r="F2245" s="13" t="s">
        <v>70</v>
      </c>
      <c r="G2245" s="13" t="s">
        <v>145</v>
      </c>
      <c r="H2245" s="13" t="s">
        <v>21694</v>
      </c>
      <c r="I2245" s="13" t="s">
        <v>50</v>
      </c>
      <c r="J2245" s="12">
        <v>45517</v>
      </c>
      <c r="K2245" s="13" t="s">
        <v>191</v>
      </c>
      <c r="L2245" s="13" t="s">
        <v>1471</v>
      </c>
      <c r="M2245" s="13" t="s">
        <v>21695</v>
      </c>
      <c r="N2245" s="13" t="s">
        <v>21696</v>
      </c>
      <c r="O2245" s="13" t="s">
        <v>21697</v>
      </c>
      <c r="P2245" s="11">
        <v>14013</v>
      </c>
      <c r="Q2245" s="13" t="s">
        <v>1024</v>
      </c>
      <c r="R2245" s="33" t="s">
        <v>21698</v>
      </c>
      <c r="S2245" s="33" t="s">
        <v>21699</v>
      </c>
      <c r="T2245" s="13" t="s">
        <v>21700</v>
      </c>
      <c r="U2245" s="13" t="s">
        <v>21701</v>
      </c>
      <c r="V2245" s="13" t="s">
        <v>50</v>
      </c>
      <c r="W2245" s="13" t="s">
        <v>50</v>
      </c>
      <c r="X2245" s="13" t="s">
        <v>50</v>
      </c>
      <c r="Y2245" s="13" t="s">
        <v>50</v>
      </c>
      <c r="Z2245" s="13">
        <v>1</v>
      </c>
      <c r="AA2245" s="13" t="s">
        <v>50</v>
      </c>
      <c r="AB2245" s="13" t="s">
        <v>50</v>
      </c>
      <c r="AC2245" s="13" t="s">
        <v>50</v>
      </c>
      <c r="AD2245" s="13" t="s">
        <v>1471</v>
      </c>
      <c r="AE2245" s="13" t="s">
        <v>50</v>
      </c>
      <c r="AF2245" s="13" t="s">
        <v>50</v>
      </c>
      <c r="AG2245" s="13" t="s">
        <v>50</v>
      </c>
      <c r="AH2245" s="13" t="s">
        <v>50</v>
      </c>
      <c r="AI2245" s="13" t="s">
        <v>50</v>
      </c>
      <c r="AJ2245" s="13" t="s">
        <v>50</v>
      </c>
      <c r="AK2245" s="13" t="s">
        <v>50</v>
      </c>
      <c r="AL2245" s="13" t="s">
        <v>50</v>
      </c>
      <c r="AM2245" s="13" t="s">
        <v>21702</v>
      </c>
      <c r="AN2245" s="13" t="s">
        <v>66</v>
      </c>
      <c r="AO2245" s="13" t="s">
        <v>21703</v>
      </c>
      <c r="AP2245" s="14" t="s">
        <v>21704</v>
      </c>
      <c r="AQ2245" s="13" t="s">
        <v>50</v>
      </c>
      <c r="AR2245" s="13" t="s">
        <v>50</v>
      </c>
    </row>
    <row r="2246" spans="1:44" ht="15" thickBot="1">
      <c r="A2246" s="4" t="s">
        <v>21705</v>
      </c>
      <c r="B2246" s="7" t="s">
        <v>50</v>
      </c>
      <c r="C2246" s="6">
        <v>29587</v>
      </c>
      <c r="D2246" s="7" t="s">
        <v>45</v>
      </c>
      <c r="E2246" s="7" t="s">
        <v>46</v>
      </c>
      <c r="F2246" s="7" t="s">
        <v>47</v>
      </c>
      <c r="G2246" s="7" t="s">
        <v>114</v>
      </c>
      <c r="H2246" s="7" t="s">
        <v>13387</v>
      </c>
      <c r="I2246" s="7" t="s">
        <v>50</v>
      </c>
      <c r="J2246" s="6">
        <v>45516</v>
      </c>
      <c r="K2246" s="7" t="s">
        <v>116</v>
      </c>
      <c r="L2246" s="7" t="s">
        <v>62</v>
      </c>
      <c r="M2246" s="7" t="s">
        <v>21706</v>
      </c>
      <c r="N2246" s="7" t="s">
        <v>21707</v>
      </c>
      <c r="O2246" s="7" t="s">
        <v>21708</v>
      </c>
      <c r="P2246" s="5">
        <v>14259</v>
      </c>
      <c r="Q2246" s="7" t="s">
        <v>245</v>
      </c>
      <c r="R2246" s="34" t="s">
        <v>21709</v>
      </c>
      <c r="S2246" s="34" t="s">
        <v>21710</v>
      </c>
      <c r="T2246" s="7" t="s">
        <v>21711</v>
      </c>
      <c r="U2246" s="7" t="s">
        <v>21712</v>
      </c>
      <c r="V2246" s="7">
        <v>2447000000</v>
      </c>
      <c r="W2246" s="7" t="s">
        <v>250</v>
      </c>
      <c r="X2246" s="7">
        <v>29145350</v>
      </c>
      <c r="Y2246" s="7" t="s">
        <v>61</v>
      </c>
      <c r="Z2246" s="7">
        <v>1</v>
      </c>
      <c r="AA2246" s="7">
        <v>2447000000</v>
      </c>
      <c r="AB2246" s="7" t="s">
        <v>250</v>
      </c>
      <c r="AC2246" s="7">
        <v>29145350</v>
      </c>
      <c r="AD2246" s="7" t="s">
        <v>62</v>
      </c>
      <c r="AE2246" s="7">
        <v>2447000000</v>
      </c>
      <c r="AF2246" s="7" t="s">
        <v>250</v>
      </c>
      <c r="AG2246" s="7">
        <v>29145350</v>
      </c>
      <c r="AH2246" s="7">
        <v>2447000000</v>
      </c>
      <c r="AI2246" s="7" t="s">
        <v>250</v>
      </c>
      <c r="AJ2246" s="7">
        <v>29145350</v>
      </c>
      <c r="AK2246" s="7" t="s">
        <v>50</v>
      </c>
      <c r="AL2246" s="7" t="s">
        <v>50</v>
      </c>
      <c r="AM2246" s="7" t="s">
        <v>21713</v>
      </c>
      <c r="AN2246" s="7" t="s">
        <v>66</v>
      </c>
      <c r="AO2246" s="7" t="s">
        <v>21714</v>
      </c>
      <c r="AP2246" s="22" t="s">
        <v>21715</v>
      </c>
      <c r="AQ2246" s="7" t="s">
        <v>50</v>
      </c>
      <c r="AR2246" s="7" t="s">
        <v>50</v>
      </c>
    </row>
    <row r="2247" spans="1:44" ht="15" thickBot="1">
      <c r="A2247" s="10" t="s">
        <v>21716</v>
      </c>
      <c r="B2247" s="11">
        <v>3185</v>
      </c>
      <c r="C2247" s="12">
        <v>43466</v>
      </c>
      <c r="D2247" s="13" t="s">
        <v>45</v>
      </c>
      <c r="E2247" s="13" t="s">
        <v>46</v>
      </c>
      <c r="F2247" s="13" t="s">
        <v>70</v>
      </c>
      <c r="G2247" s="26" t="s">
        <v>54946</v>
      </c>
      <c r="H2247" s="13" t="s">
        <v>50</v>
      </c>
      <c r="I2247" s="13" t="s">
        <v>50</v>
      </c>
      <c r="J2247" s="12">
        <v>45516</v>
      </c>
      <c r="K2247" s="13" t="s">
        <v>116</v>
      </c>
      <c r="L2247" s="13" t="s">
        <v>1624</v>
      </c>
      <c r="M2247" s="13" t="s">
        <v>21717</v>
      </c>
      <c r="N2247" s="13" t="s">
        <v>791</v>
      </c>
      <c r="O2247" s="13" t="s">
        <v>21718</v>
      </c>
      <c r="P2247" s="11">
        <v>14629</v>
      </c>
      <c r="Q2247" s="13" t="s">
        <v>245</v>
      </c>
      <c r="R2247" s="33" t="s">
        <v>21719</v>
      </c>
      <c r="S2247" s="33" t="s">
        <v>21720</v>
      </c>
      <c r="T2247" s="13" t="s">
        <v>21721</v>
      </c>
      <c r="U2247" s="13" t="s">
        <v>21722</v>
      </c>
      <c r="V2247" s="13">
        <v>20000000</v>
      </c>
      <c r="W2247" s="13" t="s">
        <v>250</v>
      </c>
      <c r="X2247" s="13">
        <v>238213</v>
      </c>
      <c r="Y2247" s="13" t="s">
        <v>467</v>
      </c>
      <c r="Z2247" s="13">
        <v>1</v>
      </c>
      <c r="AA2247" s="13">
        <v>20000000</v>
      </c>
      <c r="AB2247" s="13" t="s">
        <v>250</v>
      </c>
      <c r="AC2247" s="13">
        <v>238213</v>
      </c>
      <c r="AD2247" s="13" t="s">
        <v>1624</v>
      </c>
      <c r="AE2247" s="13">
        <v>20000000</v>
      </c>
      <c r="AF2247" s="13" t="s">
        <v>250</v>
      </c>
      <c r="AG2247" s="13">
        <v>238213</v>
      </c>
      <c r="AH2247" s="13">
        <v>20000000</v>
      </c>
      <c r="AI2247" s="13" t="s">
        <v>250</v>
      </c>
      <c r="AJ2247" s="13">
        <v>238213</v>
      </c>
      <c r="AK2247" s="13" t="s">
        <v>21723</v>
      </c>
      <c r="AL2247" s="13" t="s">
        <v>50</v>
      </c>
      <c r="AM2247" s="13" t="s">
        <v>21724</v>
      </c>
      <c r="AN2247" s="13" t="s">
        <v>66</v>
      </c>
      <c r="AO2247" s="13" t="s">
        <v>21725</v>
      </c>
      <c r="AP2247" s="14" t="s">
        <v>21726</v>
      </c>
      <c r="AQ2247" s="13" t="s">
        <v>50</v>
      </c>
      <c r="AR2247" s="13" t="s">
        <v>50</v>
      </c>
    </row>
    <row r="2248" spans="1:44" ht="15" thickBot="1">
      <c r="A2248" s="4" t="s">
        <v>21727</v>
      </c>
      <c r="B2248" s="7">
        <v>1</v>
      </c>
      <c r="C2248" s="6">
        <v>42370</v>
      </c>
      <c r="D2248" s="7" t="s">
        <v>45</v>
      </c>
      <c r="E2248" s="7" t="s">
        <v>46</v>
      </c>
      <c r="F2248" s="7" t="s">
        <v>70</v>
      </c>
      <c r="G2248" s="27" t="s">
        <v>54945</v>
      </c>
      <c r="H2248" s="7" t="s">
        <v>50</v>
      </c>
      <c r="I2248" s="7" t="s">
        <v>50</v>
      </c>
      <c r="J2248" s="6">
        <v>45516</v>
      </c>
      <c r="K2248" s="7" t="s">
        <v>50</v>
      </c>
      <c r="L2248" s="7" t="s">
        <v>178</v>
      </c>
      <c r="M2248" s="7" t="s">
        <v>517</v>
      </c>
      <c r="N2248" s="7" t="s">
        <v>21728</v>
      </c>
      <c r="O2248" s="7" t="s">
        <v>21729</v>
      </c>
      <c r="P2248" s="5">
        <v>14857</v>
      </c>
      <c r="Q2248" s="7" t="s">
        <v>21730</v>
      </c>
      <c r="R2248" s="34" t="s">
        <v>21731</v>
      </c>
      <c r="S2248" s="34" t="s">
        <v>21732</v>
      </c>
      <c r="T2248" s="7" t="s">
        <v>21733</v>
      </c>
      <c r="U2248" s="7" t="s">
        <v>21734</v>
      </c>
      <c r="V2248" s="7">
        <v>1628398</v>
      </c>
      <c r="W2248" s="7" t="s">
        <v>60</v>
      </c>
      <c r="X2248" s="7">
        <v>1628398</v>
      </c>
      <c r="Y2248" s="7" t="s">
        <v>50</v>
      </c>
      <c r="Z2248" s="7">
        <v>5</v>
      </c>
      <c r="AA2248" s="7">
        <v>1628398</v>
      </c>
      <c r="AB2248" s="7" t="s">
        <v>60</v>
      </c>
      <c r="AC2248" s="7">
        <v>1628398</v>
      </c>
      <c r="AD2248" s="7" t="s">
        <v>178</v>
      </c>
      <c r="AE2248" s="7">
        <v>25461307</v>
      </c>
      <c r="AF2248" s="7" t="s">
        <v>60</v>
      </c>
      <c r="AG2248" s="7">
        <v>25461307</v>
      </c>
      <c r="AH2248" s="7">
        <v>25461307</v>
      </c>
      <c r="AI2248" s="7" t="s">
        <v>60</v>
      </c>
      <c r="AJ2248" s="7">
        <v>25461307</v>
      </c>
      <c r="AK2248" s="7" t="s">
        <v>21735</v>
      </c>
      <c r="AL2248" s="7" t="s">
        <v>50</v>
      </c>
      <c r="AM2248" s="7" t="s">
        <v>21736</v>
      </c>
      <c r="AN2248" s="7" t="s">
        <v>66</v>
      </c>
      <c r="AO2248" s="7" t="s">
        <v>21737</v>
      </c>
      <c r="AP2248" s="22" t="s">
        <v>21738</v>
      </c>
      <c r="AQ2248" s="7" t="s">
        <v>50</v>
      </c>
      <c r="AR2248" s="7" t="s">
        <v>50</v>
      </c>
    </row>
    <row r="2249" spans="1:44" ht="15" thickBot="1">
      <c r="A2249" s="10" t="s">
        <v>21739</v>
      </c>
      <c r="B2249" s="13">
        <v>60</v>
      </c>
      <c r="C2249" s="12">
        <v>45292</v>
      </c>
      <c r="D2249" s="13" t="s">
        <v>45</v>
      </c>
      <c r="E2249" s="13" t="s">
        <v>46</v>
      </c>
      <c r="F2249" s="13" t="s">
        <v>70</v>
      </c>
      <c r="G2249" s="26" t="s">
        <v>54946</v>
      </c>
      <c r="H2249" s="13" t="s">
        <v>50</v>
      </c>
      <c r="I2249" s="13" t="s">
        <v>50</v>
      </c>
      <c r="J2249" s="12">
        <v>45518</v>
      </c>
      <c r="K2249" s="13" t="s">
        <v>116</v>
      </c>
      <c r="L2249" s="13" t="s">
        <v>467</v>
      </c>
      <c r="M2249" s="13" t="s">
        <v>21740</v>
      </c>
      <c r="N2249" s="13" t="s">
        <v>1473</v>
      </c>
      <c r="O2249" s="13" t="s">
        <v>21741</v>
      </c>
      <c r="P2249" s="11">
        <v>15287</v>
      </c>
      <c r="Q2249" s="13" t="s">
        <v>1001</v>
      </c>
      <c r="R2249" s="33" t="s">
        <v>21742</v>
      </c>
      <c r="S2249" s="33" t="s">
        <v>21743</v>
      </c>
      <c r="T2249" s="13" t="s">
        <v>21744</v>
      </c>
      <c r="U2249" s="13" t="s">
        <v>21745</v>
      </c>
      <c r="V2249" s="13">
        <v>6000000</v>
      </c>
      <c r="W2249" s="13" t="s">
        <v>60</v>
      </c>
      <c r="X2249" s="13">
        <v>6000000</v>
      </c>
      <c r="Y2249" s="13" t="s">
        <v>467</v>
      </c>
      <c r="Z2249" s="13">
        <v>1</v>
      </c>
      <c r="AA2249" s="13">
        <v>6000000</v>
      </c>
      <c r="AB2249" s="13" t="s">
        <v>60</v>
      </c>
      <c r="AC2249" s="13">
        <v>6000000</v>
      </c>
      <c r="AD2249" s="13" t="s">
        <v>467</v>
      </c>
      <c r="AE2249" s="13">
        <v>6000000</v>
      </c>
      <c r="AF2249" s="13" t="s">
        <v>60</v>
      </c>
      <c r="AG2249" s="13">
        <v>6000000</v>
      </c>
      <c r="AH2249" s="13">
        <v>6000000</v>
      </c>
      <c r="AI2249" s="13" t="s">
        <v>60</v>
      </c>
      <c r="AJ2249" s="13">
        <v>6000000</v>
      </c>
      <c r="AK2249" s="13" t="s">
        <v>50</v>
      </c>
      <c r="AL2249" s="13" t="s">
        <v>50</v>
      </c>
      <c r="AM2249" s="13" t="s">
        <v>21746</v>
      </c>
      <c r="AN2249" s="13" t="s">
        <v>66</v>
      </c>
      <c r="AO2249" s="13" t="s">
        <v>21747</v>
      </c>
      <c r="AP2249" s="21" t="s">
        <v>21748</v>
      </c>
      <c r="AQ2249" s="13" t="s">
        <v>50</v>
      </c>
      <c r="AR2249" s="13" t="s">
        <v>50</v>
      </c>
    </row>
    <row r="2250" spans="1:44" ht="15" thickBot="1">
      <c r="A2250" s="4" t="s">
        <v>21749</v>
      </c>
      <c r="B2250" s="5">
        <v>6589</v>
      </c>
      <c r="C2250" s="6">
        <v>43326</v>
      </c>
      <c r="D2250" s="7" t="s">
        <v>45</v>
      </c>
      <c r="E2250" s="7" t="s">
        <v>46</v>
      </c>
      <c r="F2250" s="7" t="s">
        <v>70</v>
      </c>
      <c r="G2250" s="27" t="s">
        <v>54945</v>
      </c>
      <c r="H2250" s="7" t="s">
        <v>50</v>
      </c>
      <c r="I2250" s="7" t="s">
        <v>50</v>
      </c>
      <c r="J2250" s="6">
        <v>45518</v>
      </c>
      <c r="K2250" s="7" t="s">
        <v>89</v>
      </c>
      <c r="L2250" s="7" t="s">
        <v>5159</v>
      </c>
      <c r="M2250" s="7" t="s">
        <v>21750</v>
      </c>
      <c r="N2250" s="7" t="s">
        <v>21751</v>
      </c>
      <c r="O2250" s="7" t="s">
        <v>21752</v>
      </c>
      <c r="P2250" s="5">
        <v>15604</v>
      </c>
      <c r="Q2250" s="7" t="s">
        <v>360</v>
      </c>
      <c r="R2250" s="34" t="s">
        <v>21753</v>
      </c>
      <c r="S2250" s="34" t="s">
        <v>21754</v>
      </c>
      <c r="T2250" s="7" t="s">
        <v>21755</v>
      </c>
      <c r="U2250" s="7" t="s">
        <v>50</v>
      </c>
      <c r="V2250" s="7">
        <v>80000</v>
      </c>
      <c r="W2250" s="7" t="s">
        <v>209</v>
      </c>
      <c r="X2250" s="7">
        <v>87910</v>
      </c>
      <c r="Y2250" s="7" t="s">
        <v>50</v>
      </c>
      <c r="Z2250" s="7">
        <v>3</v>
      </c>
      <c r="AA2250" s="7">
        <v>80000</v>
      </c>
      <c r="AB2250" s="7" t="s">
        <v>209</v>
      </c>
      <c r="AC2250" s="7">
        <v>87910</v>
      </c>
      <c r="AD2250" s="7" t="s">
        <v>5159</v>
      </c>
      <c r="AE2250" s="7">
        <v>360000</v>
      </c>
      <c r="AF2250" s="7" t="s">
        <v>209</v>
      </c>
      <c r="AG2250" s="7">
        <v>403898</v>
      </c>
      <c r="AH2250" s="7">
        <v>360000</v>
      </c>
      <c r="AI2250" s="7" t="s">
        <v>209</v>
      </c>
      <c r="AJ2250" s="7">
        <v>403898</v>
      </c>
      <c r="AK2250" s="7" t="s">
        <v>50</v>
      </c>
      <c r="AL2250" s="7" t="s">
        <v>50</v>
      </c>
      <c r="AM2250" s="7" t="s">
        <v>21756</v>
      </c>
      <c r="AN2250" s="7" t="s">
        <v>66</v>
      </c>
      <c r="AO2250" s="7" t="s">
        <v>21757</v>
      </c>
      <c r="AP2250" s="8" t="s">
        <v>21758</v>
      </c>
      <c r="AQ2250" s="7" t="s">
        <v>50</v>
      </c>
      <c r="AR2250" s="7" t="s">
        <v>50</v>
      </c>
    </row>
    <row r="2251" spans="1:44" ht="15" thickBot="1">
      <c r="A2251" s="10" t="s">
        <v>21759</v>
      </c>
      <c r="B2251" s="11">
        <v>616940</v>
      </c>
      <c r="C2251" s="12">
        <v>44927</v>
      </c>
      <c r="D2251" s="13" t="s">
        <v>45</v>
      </c>
      <c r="E2251" s="13" t="s">
        <v>46</v>
      </c>
      <c r="F2251" s="13" t="s">
        <v>70</v>
      </c>
      <c r="G2251" s="26" t="s">
        <v>54946</v>
      </c>
      <c r="H2251" s="13" t="s">
        <v>50</v>
      </c>
      <c r="I2251" s="13" t="s">
        <v>50</v>
      </c>
      <c r="J2251" s="12">
        <v>45518</v>
      </c>
      <c r="K2251" s="13" t="s">
        <v>50</v>
      </c>
      <c r="L2251" s="13" t="s">
        <v>467</v>
      </c>
      <c r="M2251" s="13" t="s">
        <v>21760</v>
      </c>
      <c r="N2251" s="13" t="s">
        <v>21761</v>
      </c>
      <c r="O2251" s="13" t="s">
        <v>21762</v>
      </c>
      <c r="P2251" s="11">
        <v>15619</v>
      </c>
      <c r="Q2251" s="13" t="s">
        <v>397</v>
      </c>
      <c r="R2251" s="33" t="s">
        <v>21763</v>
      </c>
      <c r="S2251" s="33" t="s">
        <v>21764</v>
      </c>
      <c r="T2251" s="13" t="s">
        <v>21765</v>
      </c>
      <c r="U2251" s="13" t="s">
        <v>50</v>
      </c>
      <c r="V2251" s="13">
        <v>1000000</v>
      </c>
      <c r="W2251" s="13" t="s">
        <v>60</v>
      </c>
      <c r="X2251" s="13">
        <v>1000000</v>
      </c>
      <c r="Y2251" s="13" t="s">
        <v>467</v>
      </c>
      <c r="Z2251" s="13">
        <v>2</v>
      </c>
      <c r="AA2251" s="13">
        <v>1000000</v>
      </c>
      <c r="AB2251" s="13" t="s">
        <v>60</v>
      </c>
      <c r="AC2251" s="13">
        <v>1000000</v>
      </c>
      <c r="AD2251" s="13" t="s">
        <v>467</v>
      </c>
      <c r="AE2251" s="13">
        <v>1100000</v>
      </c>
      <c r="AF2251" s="13" t="s">
        <v>60</v>
      </c>
      <c r="AG2251" s="13">
        <v>1100000</v>
      </c>
      <c r="AH2251" s="13">
        <v>1100000</v>
      </c>
      <c r="AI2251" s="13" t="s">
        <v>60</v>
      </c>
      <c r="AJ2251" s="13">
        <v>1100000</v>
      </c>
      <c r="AK2251" s="13" t="s">
        <v>21766</v>
      </c>
      <c r="AL2251" s="13" t="s">
        <v>50</v>
      </c>
      <c r="AM2251" s="13" t="s">
        <v>21767</v>
      </c>
      <c r="AN2251" s="13" t="s">
        <v>66</v>
      </c>
      <c r="AO2251" s="13" t="s">
        <v>21768</v>
      </c>
      <c r="AP2251" s="21" t="s">
        <v>21769</v>
      </c>
      <c r="AQ2251" s="13" t="s">
        <v>50</v>
      </c>
      <c r="AR2251" s="13" t="s">
        <v>50</v>
      </c>
    </row>
    <row r="2252" spans="1:44" ht="15" thickBot="1">
      <c r="A2252" s="4" t="s">
        <v>21770</v>
      </c>
      <c r="B2252" s="7" t="s">
        <v>50</v>
      </c>
      <c r="C2252" s="7" t="s">
        <v>50</v>
      </c>
      <c r="D2252" s="7" t="s">
        <v>45</v>
      </c>
      <c r="E2252" s="7" t="s">
        <v>50</v>
      </c>
      <c r="F2252" s="7" t="s">
        <v>70</v>
      </c>
      <c r="G2252" s="7" t="s">
        <v>50</v>
      </c>
      <c r="H2252" s="7" t="s">
        <v>50</v>
      </c>
      <c r="I2252" s="7" t="s">
        <v>50</v>
      </c>
      <c r="J2252" s="6">
        <v>45518</v>
      </c>
      <c r="K2252" s="7" t="s">
        <v>50</v>
      </c>
      <c r="L2252" s="7" t="s">
        <v>467</v>
      </c>
      <c r="M2252" s="7" t="s">
        <v>21771</v>
      </c>
      <c r="N2252" s="7" t="s">
        <v>421</v>
      </c>
      <c r="O2252" s="7" t="s">
        <v>21772</v>
      </c>
      <c r="P2252" s="5">
        <v>15758</v>
      </c>
      <c r="Q2252" s="7" t="s">
        <v>245</v>
      </c>
      <c r="R2252" s="34" t="s">
        <v>21773</v>
      </c>
      <c r="S2252" s="34" t="s">
        <v>21774</v>
      </c>
      <c r="T2252" s="7" t="s">
        <v>50</v>
      </c>
      <c r="U2252" s="7" t="s">
        <v>50</v>
      </c>
      <c r="V2252" s="7">
        <v>60000000</v>
      </c>
      <c r="W2252" s="7" t="s">
        <v>250</v>
      </c>
      <c r="X2252" s="7">
        <v>714789</v>
      </c>
      <c r="Y2252" s="7" t="s">
        <v>467</v>
      </c>
      <c r="Z2252" s="7">
        <v>1</v>
      </c>
      <c r="AA2252" s="7">
        <v>60000000</v>
      </c>
      <c r="AB2252" s="7" t="s">
        <v>250</v>
      </c>
      <c r="AC2252" s="7">
        <v>714789</v>
      </c>
      <c r="AD2252" s="7" t="s">
        <v>467</v>
      </c>
      <c r="AE2252" s="7">
        <v>60000000</v>
      </c>
      <c r="AF2252" s="7" t="s">
        <v>250</v>
      </c>
      <c r="AG2252" s="7">
        <v>714789</v>
      </c>
      <c r="AH2252" s="7">
        <v>60000000</v>
      </c>
      <c r="AI2252" s="7" t="s">
        <v>250</v>
      </c>
      <c r="AJ2252" s="7">
        <v>714789</v>
      </c>
      <c r="AK2252" s="7" t="s">
        <v>21775</v>
      </c>
      <c r="AL2252" s="7" t="s">
        <v>50</v>
      </c>
      <c r="AM2252" s="7" t="s">
        <v>1049</v>
      </c>
      <c r="AN2252" s="7" t="s">
        <v>993</v>
      </c>
      <c r="AO2252" s="7" t="s">
        <v>21776</v>
      </c>
      <c r="AP2252" s="22" t="s">
        <v>21777</v>
      </c>
      <c r="AQ2252" s="7" t="s">
        <v>50</v>
      </c>
      <c r="AR2252" s="7" t="s">
        <v>50</v>
      </c>
    </row>
    <row r="2253" spans="1:44" ht="15" thickBot="1">
      <c r="A2253" s="10" t="s">
        <v>21778</v>
      </c>
      <c r="B2253" s="13" t="s">
        <v>50</v>
      </c>
      <c r="C2253" s="12">
        <v>43831</v>
      </c>
      <c r="D2253" s="13" t="s">
        <v>45</v>
      </c>
      <c r="E2253" s="13" t="s">
        <v>46</v>
      </c>
      <c r="F2253" s="13" t="s">
        <v>70</v>
      </c>
      <c r="G2253" s="13" t="s">
        <v>50</v>
      </c>
      <c r="H2253" s="13" t="s">
        <v>50</v>
      </c>
      <c r="I2253" s="13" t="s">
        <v>50</v>
      </c>
      <c r="J2253" s="12">
        <v>45517</v>
      </c>
      <c r="K2253" s="13" t="s">
        <v>50</v>
      </c>
      <c r="L2253" s="13" t="s">
        <v>178</v>
      </c>
      <c r="M2253" s="13" t="s">
        <v>21779</v>
      </c>
      <c r="N2253" s="13" t="s">
        <v>180</v>
      </c>
      <c r="O2253" s="13" t="s">
        <v>21780</v>
      </c>
      <c r="P2253" s="11">
        <v>16074</v>
      </c>
      <c r="Q2253" s="13" t="s">
        <v>120</v>
      </c>
      <c r="R2253" s="33" t="s">
        <v>21781</v>
      </c>
      <c r="S2253" s="30" t="s">
        <v>50</v>
      </c>
      <c r="T2253" s="13" t="s">
        <v>50</v>
      </c>
      <c r="U2253" s="13" t="s">
        <v>21782</v>
      </c>
      <c r="V2253" s="13">
        <v>24950000</v>
      </c>
      <c r="W2253" s="13" t="s">
        <v>60</v>
      </c>
      <c r="X2253" s="13">
        <v>24950000</v>
      </c>
      <c r="Y2253" s="13" t="s">
        <v>50</v>
      </c>
      <c r="Z2253" s="13">
        <v>1</v>
      </c>
      <c r="AA2253" s="13">
        <v>24950000</v>
      </c>
      <c r="AB2253" s="13" t="s">
        <v>60</v>
      </c>
      <c r="AC2253" s="13">
        <v>24950000</v>
      </c>
      <c r="AD2253" s="13" t="s">
        <v>178</v>
      </c>
      <c r="AE2253" s="13">
        <v>24950000</v>
      </c>
      <c r="AF2253" s="13" t="s">
        <v>60</v>
      </c>
      <c r="AG2253" s="13">
        <v>24950000</v>
      </c>
      <c r="AH2253" s="13">
        <v>24950000</v>
      </c>
      <c r="AI2253" s="13" t="s">
        <v>60</v>
      </c>
      <c r="AJ2253" s="13">
        <v>24950000</v>
      </c>
      <c r="AK2253" s="13" t="s">
        <v>50</v>
      </c>
      <c r="AL2253" s="13" t="s">
        <v>50</v>
      </c>
      <c r="AM2253" s="13" t="s">
        <v>21783</v>
      </c>
      <c r="AN2253" s="13" t="s">
        <v>253</v>
      </c>
      <c r="AO2253" s="13" t="s">
        <v>50</v>
      </c>
      <c r="AP2253" s="21" t="s">
        <v>21784</v>
      </c>
      <c r="AQ2253" s="13" t="s">
        <v>50</v>
      </c>
      <c r="AR2253" s="13" t="s">
        <v>255</v>
      </c>
    </row>
    <row r="2254" spans="1:44" ht="15" thickBot="1">
      <c r="A2254" s="4" t="s">
        <v>21785</v>
      </c>
      <c r="B2254" s="5">
        <v>5529</v>
      </c>
      <c r="C2254" s="6">
        <v>44197</v>
      </c>
      <c r="D2254" s="7" t="s">
        <v>45</v>
      </c>
      <c r="E2254" s="7" t="s">
        <v>46</v>
      </c>
      <c r="F2254" s="7" t="s">
        <v>70</v>
      </c>
      <c r="G2254" s="7" t="s">
        <v>87</v>
      </c>
      <c r="H2254" s="7" t="s">
        <v>21786</v>
      </c>
      <c r="I2254" s="7" t="s">
        <v>50</v>
      </c>
      <c r="J2254" s="6">
        <v>45517</v>
      </c>
      <c r="K2254" s="7" t="s">
        <v>116</v>
      </c>
      <c r="L2254" s="7" t="s">
        <v>147</v>
      </c>
      <c r="M2254" s="7" t="s">
        <v>21787</v>
      </c>
      <c r="N2254" s="7" t="s">
        <v>1114</v>
      </c>
      <c r="O2254" s="7" t="s">
        <v>21788</v>
      </c>
      <c r="P2254" s="5">
        <v>17117</v>
      </c>
      <c r="Q2254" s="7" t="s">
        <v>1116</v>
      </c>
      <c r="R2254" s="34" t="s">
        <v>21789</v>
      </c>
      <c r="S2254" s="34" t="s">
        <v>21790</v>
      </c>
      <c r="T2254" s="7" t="s">
        <v>50</v>
      </c>
      <c r="U2254" s="7" t="s">
        <v>50</v>
      </c>
      <c r="V2254" s="7">
        <v>31000000</v>
      </c>
      <c r="W2254" s="7" t="s">
        <v>60</v>
      </c>
      <c r="X2254" s="7">
        <v>31000000</v>
      </c>
      <c r="Y2254" s="7" t="s">
        <v>154</v>
      </c>
      <c r="Z2254" s="7">
        <v>3</v>
      </c>
      <c r="AA2254" s="7">
        <v>31000000</v>
      </c>
      <c r="AB2254" s="7" t="s">
        <v>60</v>
      </c>
      <c r="AC2254" s="7">
        <v>31000000</v>
      </c>
      <c r="AD2254" s="7" t="s">
        <v>147</v>
      </c>
      <c r="AE2254" s="7">
        <v>79500000</v>
      </c>
      <c r="AF2254" s="7" t="s">
        <v>60</v>
      </c>
      <c r="AG2254" s="7">
        <v>79500000</v>
      </c>
      <c r="AH2254" s="7">
        <v>79500000</v>
      </c>
      <c r="AI2254" s="7" t="s">
        <v>60</v>
      </c>
      <c r="AJ2254" s="7">
        <v>79500000</v>
      </c>
      <c r="AK2254" s="7" t="s">
        <v>21791</v>
      </c>
      <c r="AL2254" s="7" t="s">
        <v>50</v>
      </c>
      <c r="AM2254" s="7" t="s">
        <v>21792</v>
      </c>
      <c r="AN2254" s="7" t="s">
        <v>66</v>
      </c>
      <c r="AO2254" s="7" t="s">
        <v>21793</v>
      </c>
      <c r="AP2254" s="22" t="s">
        <v>21794</v>
      </c>
      <c r="AQ2254" s="7" t="s">
        <v>50</v>
      </c>
      <c r="AR2254" s="7" t="s">
        <v>50</v>
      </c>
    </row>
    <row r="2255" spans="1:44" ht="15" thickBot="1">
      <c r="A2255" s="10" t="s">
        <v>21795</v>
      </c>
      <c r="B2255" s="13">
        <v>445</v>
      </c>
      <c r="C2255" s="12">
        <v>43831</v>
      </c>
      <c r="D2255" s="13" t="s">
        <v>45</v>
      </c>
      <c r="E2255" s="13" t="s">
        <v>46</v>
      </c>
      <c r="F2255" s="13" t="s">
        <v>70</v>
      </c>
      <c r="G2255" s="27" t="s">
        <v>54945</v>
      </c>
      <c r="H2255" s="13" t="s">
        <v>50</v>
      </c>
      <c r="I2255" s="13" t="s">
        <v>50</v>
      </c>
      <c r="J2255" s="12">
        <v>45516</v>
      </c>
      <c r="K2255" s="13" t="s">
        <v>50</v>
      </c>
      <c r="L2255" s="13" t="s">
        <v>467</v>
      </c>
      <c r="M2255" s="13" t="s">
        <v>21796</v>
      </c>
      <c r="N2255" s="13" t="s">
        <v>21797</v>
      </c>
      <c r="O2255" s="13" t="s">
        <v>21798</v>
      </c>
      <c r="P2255" s="11">
        <v>17157</v>
      </c>
      <c r="Q2255" s="13" t="s">
        <v>77</v>
      </c>
      <c r="R2255" s="33" t="s">
        <v>21799</v>
      </c>
      <c r="S2255" s="33" t="s">
        <v>21800</v>
      </c>
      <c r="T2255" s="13" t="s">
        <v>21801</v>
      </c>
      <c r="U2255" s="13" t="s">
        <v>50</v>
      </c>
      <c r="V2255" s="13">
        <v>1500000000</v>
      </c>
      <c r="W2255" s="13" t="s">
        <v>2946</v>
      </c>
      <c r="X2255" s="13">
        <v>1094069</v>
      </c>
      <c r="Y2255" s="13" t="s">
        <v>467</v>
      </c>
      <c r="Z2255" s="13">
        <v>2</v>
      </c>
      <c r="AA2255" s="13">
        <v>1500000000</v>
      </c>
      <c r="AB2255" s="13" t="s">
        <v>2946</v>
      </c>
      <c r="AC2255" s="13">
        <v>1094069</v>
      </c>
      <c r="AD2255" s="13" t="s">
        <v>467</v>
      </c>
      <c r="AE2255" s="13">
        <v>2500000000</v>
      </c>
      <c r="AF2255" s="13" t="s">
        <v>2946</v>
      </c>
      <c r="AG2255" s="13">
        <v>1928779</v>
      </c>
      <c r="AH2255" s="13">
        <v>2500000000</v>
      </c>
      <c r="AI2255" s="13" t="s">
        <v>2946</v>
      </c>
      <c r="AJ2255" s="13">
        <v>1928779</v>
      </c>
      <c r="AK2255" s="13" t="s">
        <v>50</v>
      </c>
      <c r="AL2255" s="13" t="s">
        <v>50</v>
      </c>
      <c r="AM2255" s="13" t="s">
        <v>21802</v>
      </c>
      <c r="AN2255" s="13" t="s">
        <v>66</v>
      </c>
      <c r="AO2255" s="13" t="s">
        <v>21803</v>
      </c>
      <c r="AP2255" s="14" t="s">
        <v>21804</v>
      </c>
      <c r="AQ2255" s="13" t="s">
        <v>50</v>
      </c>
      <c r="AR2255" s="13" t="s">
        <v>50</v>
      </c>
    </row>
    <row r="2256" spans="1:44" ht="15" thickBot="1">
      <c r="A2256" s="4" t="s">
        <v>21805</v>
      </c>
      <c r="B2256" s="7" t="s">
        <v>50</v>
      </c>
      <c r="C2256" s="6">
        <v>42736</v>
      </c>
      <c r="D2256" s="7" t="s">
        <v>45</v>
      </c>
      <c r="E2256" s="7" t="s">
        <v>46</v>
      </c>
      <c r="F2256" s="7" t="s">
        <v>70</v>
      </c>
      <c r="G2256" s="26" t="s">
        <v>54946</v>
      </c>
      <c r="H2256" s="7" t="s">
        <v>50</v>
      </c>
      <c r="I2256" s="7" t="s">
        <v>50</v>
      </c>
      <c r="J2256" s="6">
        <v>45519</v>
      </c>
      <c r="K2256" s="7" t="s">
        <v>116</v>
      </c>
      <c r="L2256" s="7" t="s">
        <v>178</v>
      </c>
      <c r="M2256" s="7" t="s">
        <v>21806</v>
      </c>
      <c r="N2256" s="7" t="s">
        <v>21807</v>
      </c>
      <c r="O2256" s="7" t="s">
        <v>21808</v>
      </c>
      <c r="P2256" s="5">
        <v>17703</v>
      </c>
      <c r="Q2256" s="7" t="s">
        <v>18397</v>
      </c>
      <c r="R2256" s="34" t="s">
        <v>21809</v>
      </c>
      <c r="S2256" s="34" t="s">
        <v>21810</v>
      </c>
      <c r="T2256" s="7" t="s">
        <v>21811</v>
      </c>
      <c r="U2256" s="7" t="s">
        <v>21812</v>
      </c>
      <c r="V2256" s="7" t="s">
        <v>50</v>
      </c>
      <c r="W2256" s="7" t="s">
        <v>50</v>
      </c>
      <c r="X2256" s="7" t="s">
        <v>50</v>
      </c>
      <c r="Y2256" s="7" t="s">
        <v>50</v>
      </c>
      <c r="Z2256" s="7">
        <v>4</v>
      </c>
      <c r="AA2256" s="7" t="s">
        <v>50</v>
      </c>
      <c r="AB2256" s="7" t="s">
        <v>50</v>
      </c>
      <c r="AC2256" s="7" t="s">
        <v>50</v>
      </c>
      <c r="AD2256" s="7" t="s">
        <v>178</v>
      </c>
      <c r="AE2256" s="7">
        <v>1801045</v>
      </c>
      <c r="AF2256" s="7" t="s">
        <v>60</v>
      </c>
      <c r="AG2256" s="7">
        <v>1801045</v>
      </c>
      <c r="AH2256" s="7">
        <v>1801045</v>
      </c>
      <c r="AI2256" s="7" t="s">
        <v>60</v>
      </c>
      <c r="AJ2256" s="7">
        <v>1801045</v>
      </c>
      <c r="AK2256" s="7" t="s">
        <v>21813</v>
      </c>
      <c r="AL2256" s="7" t="s">
        <v>50</v>
      </c>
      <c r="AM2256" s="7" t="s">
        <v>21814</v>
      </c>
      <c r="AN2256" s="7" t="s">
        <v>66</v>
      </c>
      <c r="AO2256" s="7" t="s">
        <v>21811</v>
      </c>
      <c r="AP2256" s="22" t="s">
        <v>21815</v>
      </c>
      <c r="AQ2256" s="22" t="s">
        <v>21816</v>
      </c>
      <c r="AR2256" s="7" t="s">
        <v>50</v>
      </c>
    </row>
    <row r="2257" spans="1:44" ht="15" thickBot="1">
      <c r="A2257" s="10" t="s">
        <v>21817</v>
      </c>
      <c r="B2257" s="13">
        <v>78</v>
      </c>
      <c r="C2257" s="12">
        <v>44270</v>
      </c>
      <c r="D2257" s="13" t="s">
        <v>45</v>
      </c>
      <c r="E2257" s="13" t="s">
        <v>46</v>
      </c>
      <c r="F2257" s="13" t="s">
        <v>70</v>
      </c>
      <c r="G2257" s="26" t="s">
        <v>54946</v>
      </c>
      <c r="H2257" s="13" t="s">
        <v>50</v>
      </c>
      <c r="I2257" s="13" t="s">
        <v>50</v>
      </c>
      <c r="J2257" s="12">
        <v>45517</v>
      </c>
      <c r="K2257" s="13" t="s">
        <v>116</v>
      </c>
      <c r="L2257" s="13" t="s">
        <v>467</v>
      </c>
      <c r="M2257" s="13" t="s">
        <v>21818</v>
      </c>
      <c r="N2257" s="13" t="s">
        <v>21819</v>
      </c>
      <c r="O2257" s="13" t="s">
        <v>21820</v>
      </c>
      <c r="P2257" s="11">
        <v>18121</v>
      </c>
      <c r="Q2257" s="13" t="s">
        <v>1001</v>
      </c>
      <c r="R2257" s="33" t="s">
        <v>21821</v>
      </c>
      <c r="S2257" s="33" t="s">
        <v>21822</v>
      </c>
      <c r="T2257" s="13" t="s">
        <v>21823</v>
      </c>
      <c r="U2257" s="13" t="s">
        <v>21824</v>
      </c>
      <c r="V2257" s="13">
        <v>3000000</v>
      </c>
      <c r="W2257" s="13" t="s">
        <v>60</v>
      </c>
      <c r="X2257" s="13">
        <v>3000000</v>
      </c>
      <c r="Y2257" s="13" t="s">
        <v>467</v>
      </c>
      <c r="Z2257" s="13">
        <v>3</v>
      </c>
      <c r="AA2257" s="13">
        <v>3000000</v>
      </c>
      <c r="AB2257" s="13" t="s">
        <v>60</v>
      </c>
      <c r="AC2257" s="13">
        <v>3000000</v>
      </c>
      <c r="AD2257" s="13" t="s">
        <v>467</v>
      </c>
      <c r="AE2257" s="13">
        <v>4700000</v>
      </c>
      <c r="AF2257" s="13" t="s">
        <v>60</v>
      </c>
      <c r="AG2257" s="13">
        <v>4700000</v>
      </c>
      <c r="AH2257" s="13">
        <v>4700000</v>
      </c>
      <c r="AI2257" s="13" t="s">
        <v>60</v>
      </c>
      <c r="AJ2257" s="13">
        <v>4700000</v>
      </c>
      <c r="AK2257" s="13" t="s">
        <v>21825</v>
      </c>
      <c r="AL2257" s="13" t="s">
        <v>50</v>
      </c>
      <c r="AM2257" s="13" t="s">
        <v>21826</v>
      </c>
      <c r="AN2257" s="13" t="s">
        <v>253</v>
      </c>
      <c r="AO2257" s="13" t="s">
        <v>21827</v>
      </c>
      <c r="AP2257" s="21" t="s">
        <v>21828</v>
      </c>
      <c r="AQ2257" s="13" t="s">
        <v>50</v>
      </c>
      <c r="AR2257" s="13" t="s">
        <v>50</v>
      </c>
    </row>
    <row r="2258" spans="1:44" ht="15" thickBot="1">
      <c r="A2258" s="4" t="s">
        <v>21829</v>
      </c>
      <c r="B2258" s="5">
        <v>543140</v>
      </c>
      <c r="C2258" s="7" t="s">
        <v>21830</v>
      </c>
      <c r="D2258" s="7" t="s">
        <v>45</v>
      </c>
      <c r="E2258" s="7" t="s">
        <v>46</v>
      </c>
      <c r="F2258" s="7" t="s">
        <v>70</v>
      </c>
      <c r="G2258" s="7" t="s">
        <v>71</v>
      </c>
      <c r="H2258" s="7" t="s">
        <v>15924</v>
      </c>
      <c r="I2258" s="7" t="s">
        <v>50</v>
      </c>
      <c r="J2258" s="6">
        <v>45516</v>
      </c>
      <c r="K2258" s="7" t="s">
        <v>161</v>
      </c>
      <c r="L2258" s="7" t="s">
        <v>52</v>
      </c>
      <c r="M2258" s="7" t="s">
        <v>21831</v>
      </c>
      <c r="N2258" s="7" t="s">
        <v>21832</v>
      </c>
      <c r="O2258" s="7" t="s">
        <v>21833</v>
      </c>
      <c r="P2258" s="5">
        <v>18131</v>
      </c>
      <c r="Q2258" s="7" t="s">
        <v>4195</v>
      </c>
      <c r="R2258" s="34" t="s">
        <v>21834</v>
      </c>
      <c r="S2258" s="34" t="s">
        <v>21835</v>
      </c>
      <c r="T2258" s="7" t="s">
        <v>21836</v>
      </c>
      <c r="U2258" s="7">
        <v>118772757724</v>
      </c>
      <c r="V2258" s="7">
        <v>689000</v>
      </c>
      <c r="W2258" s="7" t="s">
        <v>60</v>
      </c>
      <c r="X2258" s="7">
        <v>689000</v>
      </c>
      <c r="Y2258" s="7" t="s">
        <v>50</v>
      </c>
      <c r="Z2258" s="7">
        <v>11</v>
      </c>
      <c r="AA2258" s="7" t="s">
        <v>50</v>
      </c>
      <c r="AB2258" s="7" t="s">
        <v>50</v>
      </c>
      <c r="AC2258" s="7" t="s">
        <v>50</v>
      </c>
      <c r="AD2258" s="7" t="s">
        <v>50</v>
      </c>
      <c r="AE2258" s="7" t="s">
        <v>50</v>
      </c>
      <c r="AF2258" s="7" t="s">
        <v>50</v>
      </c>
      <c r="AG2258" s="7" t="s">
        <v>50</v>
      </c>
      <c r="AH2258" s="7">
        <v>89509000</v>
      </c>
      <c r="AI2258" s="7" t="s">
        <v>60</v>
      </c>
      <c r="AJ2258" s="7">
        <v>89509000</v>
      </c>
      <c r="AK2258" s="7" t="s">
        <v>21837</v>
      </c>
      <c r="AL2258" s="7" t="s">
        <v>50</v>
      </c>
      <c r="AM2258" s="7" t="s">
        <v>21838</v>
      </c>
      <c r="AN2258" s="7" t="s">
        <v>66</v>
      </c>
      <c r="AO2258" s="7" t="s">
        <v>21839</v>
      </c>
      <c r="AP2258" s="22" t="s">
        <v>21840</v>
      </c>
      <c r="AQ2258" s="7" t="s">
        <v>50</v>
      </c>
      <c r="AR2258" s="7" t="s">
        <v>50</v>
      </c>
    </row>
    <row r="2259" spans="1:44" ht="15" thickBot="1">
      <c r="A2259" s="10" t="s">
        <v>21841</v>
      </c>
      <c r="B2259" s="13">
        <v>60</v>
      </c>
      <c r="C2259" s="12">
        <v>40909</v>
      </c>
      <c r="D2259" s="13" t="s">
        <v>45</v>
      </c>
      <c r="E2259" s="13" t="s">
        <v>46</v>
      </c>
      <c r="F2259" s="13" t="s">
        <v>47</v>
      </c>
      <c r="G2259" s="26" t="s">
        <v>54946</v>
      </c>
      <c r="H2259" s="13" t="s">
        <v>13869</v>
      </c>
      <c r="I2259" s="13" t="s">
        <v>50</v>
      </c>
      <c r="J2259" s="12">
        <v>45518</v>
      </c>
      <c r="K2259" s="13" t="s">
        <v>50</v>
      </c>
      <c r="L2259" s="13" t="s">
        <v>162</v>
      </c>
      <c r="M2259" s="13" t="s">
        <v>2102</v>
      </c>
      <c r="N2259" s="13" t="s">
        <v>1222</v>
      </c>
      <c r="O2259" s="13" t="s">
        <v>21842</v>
      </c>
      <c r="P2259" s="11">
        <v>18533</v>
      </c>
      <c r="Q2259" s="13" t="s">
        <v>707</v>
      </c>
      <c r="R2259" s="33" t="s">
        <v>21843</v>
      </c>
      <c r="S2259" s="33" t="s">
        <v>21844</v>
      </c>
      <c r="T2259" s="13" t="s">
        <v>50</v>
      </c>
      <c r="U2259" s="13" t="s">
        <v>21845</v>
      </c>
      <c r="V2259" s="13">
        <v>15000000</v>
      </c>
      <c r="W2259" s="13" t="s">
        <v>60</v>
      </c>
      <c r="X2259" s="13">
        <v>15000000</v>
      </c>
      <c r="Y2259" s="13" t="s">
        <v>61</v>
      </c>
      <c r="Z2259" s="13">
        <v>6</v>
      </c>
      <c r="AA2259" s="13">
        <v>3000000</v>
      </c>
      <c r="AB2259" s="13" t="s">
        <v>60</v>
      </c>
      <c r="AC2259" s="13">
        <v>3000000</v>
      </c>
      <c r="AD2259" s="13" t="s">
        <v>62</v>
      </c>
      <c r="AE2259" s="13">
        <v>40418350</v>
      </c>
      <c r="AF2259" s="13" t="s">
        <v>60</v>
      </c>
      <c r="AG2259" s="13">
        <v>40418350</v>
      </c>
      <c r="AH2259" s="13">
        <v>55418350</v>
      </c>
      <c r="AI2259" s="13" t="s">
        <v>60</v>
      </c>
      <c r="AJ2259" s="13">
        <v>55418350</v>
      </c>
      <c r="AK2259" s="13" t="s">
        <v>21846</v>
      </c>
      <c r="AL2259" s="13" t="s">
        <v>50</v>
      </c>
      <c r="AM2259" s="13" t="s">
        <v>21847</v>
      </c>
      <c r="AN2259" s="13" t="s">
        <v>66</v>
      </c>
      <c r="AO2259" s="13" t="s">
        <v>21848</v>
      </c>
      <c r="AP2259" s="13" t="s">
        <v>50</v>
      </c>
      <c r="AQ2259" s="21" t="s">
        <v>21849</v>
      </c>
      <c r="AR2259" s="13" t="s">
        <v>50</v>
      </c>
    </row>
    <row r="2260" spans="1:44" ht="15" thickBot="1">
      <c r="A2260" s="4" t="s">
        <v>21850</v>
      </c>
      <c r="B2260" s="7">
        <v>524</v>
      </c>
      <c r="C2260" s="6">
        <v>42005</v>
      </c>
      <c r="D2260" s="7" t="s">
        <v>45</v>
      </c>
      <c r="E2260" s="7" t="s">
        <v>46</v>
      </c>
      <c r="F2260" s="7" t="s">
        <v>70</v>
      </c>
      <c r="G2260" s="26" t="s">
        <v>54946</v>
      </c>
      <c r="H2260" s="7" t="s">
        <v>21851</v>
      </c>
      <c r="I2260" s="7" t="s">
        <v>50</v>
      </c>
      <c r="J2260" s="6">
        <v>45516</v>
      </c>
      <c r="K2260" s="7" t="s">
        <v>50</v>
      </c>
      <c r="L2260" s="7" t="s">
        <v>2837</v>
      </c>
      <c r="M2260" s="7" t="s">
        <v>21852</v>
      </c>
      <c r="N2260" s="7" t="s">
        <v>1614</v>
      </c>
      <c r="O2260" s="7" t="s">
        <v>21853</v>
      </c>
      <c r="P2260" s="5">
        <v>19100</v>
      </c>
      <c r="Q2260" s="7" t="s">
        <v>1201</v>
      </c>
      <c r="R2260" s="34" t="s">
        <v>21854</v>
      </c>
      <c r="S2260" s="34" t="s">
        <v>21855</v>
      </c>
      <c r="T2260" s="7" t="s">
        <v>21856</v>
      </c>
      <c r="U2260" s="7">
        <v>4705817111</v>
      </c>
      <c r="V2260" s="7">
        <v>15000000</v>
      </c>
      <c r="W2260" s="7" t="s">
        <v>60</v>
      </c>
      <c r="X2260" s="7">
        <v>15000000</v>
      </c>
      <c r="Y2260" s="7" t="s">
        <v>50</v>
      </c>
      <c r="Z2260" s="7">
        <v>1</v>
      </c>
      <c r="AA2260" s="7" t="s">
        <v>50</v>
      </c>
      <c r="AB2260" s="7" t="s">
        <v>50</v>
      </c>
      <c r="AC2260" s="7" t="s">
        <v>50</v>
      </c>
      <c r="AD2260" s="7" t="s">
        <v>50</v>
      </c>
      <c r="AE2260" s="7" t="s">
        <v>50</v>
      </c>
      <c r="AF2260" s="7" t="s">
        <v>50</v>
      </c>
      <c r="AG2260" s="7" t="s">
        <v>50</v>
      </c>
      <c r="AH2260" s="7">
        <v>15000000</v>
      </c>
      <c r="AI2260" s="7" t="s">
        <v>60</v>
      </c>
      <c r="AJ2260" s="7">
        <v>15000000</v>
      </c>
      <c r="AK2260" s="7" t="s">
        <v>50</v>
      </c>
      <c r="AL2260" s="7" t="s">
        <v>50</v>
      </c>
      <c r="AM2260" s="7" t="s">
        <v>21857</v>
      </c>
      <c r="AN2260" s="7" t="s">
        <v>66</v>
      </c>
      <c r="AO2260" s="7" t="s">
        <v>21858</v>
      </c>
      <c r="AP2260" s="22" t="s">
        <v>21859</v>
      </c>
      <c r="AQ2260" s="22" t="s">
        <v>21860</v>
      </c>
      <c r="AR2260" s="7" t="s">
        <v>50</v>
      </c>
    </row>
    <row r="2261" spans="1:44" ht="15" thickBot="1">
      <c r="A2261" s="10" t="s">
        <v>21861</v>
      </c>
      <c r="B2261" s="11">
        <v>55920</v>
      </c>
      <c r="C2261" s="12">
        <v>41275</v>
      </c>
      <c r="D2261" s="13" t="s">
        <v>45</v>
      </c>
      <c r="E2261" s="13" t="s">
        <v>46</v>
      </c>
      <c r="F2261" s="13" t="s">
        <v>47</v>
      </c>
      <c r="G2261" s="26" t="s">
        <v>54946</v>
      </c>
      <c r="H2261" s="13" t="s">
        <v>2519</v>
      </c>
      <c r="I2261" s="13" t="s">
        <v>50</v>
      </c>
      <c r="J2261" s="12">
        <v>45516</v>
      </c>
      <c r="K2261" s="13" t="s">
        <v>50</v>
      </c>
      <c r="L2261" s="13" t="s">
        <v>62</v>
      </c>
      <c r="M2261" s="13" t="s">
        <v>21862</v>
      </c>
      <c r="N2261" s="13" t="s">
        <v>21863</v>
      </c>
      <c r="O2261" s="13" t="s">
        <v>21864</v>
      </c>
      <c r="P2261" s="11">
        <v>19440</v>
      </c>
      <c r="Q2261" s="13" t="s">
        <v>77</v>
      </c>
      <c r="R2261" s="33" t="s">
        <v>21865</v>
      </c>
      <c r="S2261" s="33" t="s">
        <v>21866</v>
      </c>
      <c r="T2261" s="13" t="s">
        <v>21867</v>
      </c>
      <c r="U2261" s="13" t="s">
        <v>21868</v>
      </c>
      <c r="V2261" s="13">
        <v>2000000</v>
      </c>
      <c r="W2261" s="13" t="s">
        <v>60</v>
      </c>
      <c r="X2261" s="13">
        <v>2000000</v>
      </c>
      <c r="Y2261" s="13" t="s">
        <v>61</v>
      </c>
      <c r="Z2261" s="13">
        <v>1</v>
      </c>
      <c r="AA2261" s="13">
        <v>2000000</v>
      </c>
      <c r="AB2261" s="13" t="s">
        <v>60</v>
      </c>
      <c r="AC2261" s="13">
        <v>2000000</v>
      </c>
      <c r="AD2261" s="13" t="s">
        <v>62</v>
      </c>
      <c r="AE2261" s="13">
        <v>2000000</v>
      </c>
      <c r="AF2261" s="13" t="s">
        <v>60</v>
      </c>
      <c r="AG2261" s="13">
        <v>2000000</v>
      </c>
      <c r="AH2261" s="13">
        <v>2000000</v>
      </c>
      <c r="AI2261" s="13" t="s">
        <v>60</v>
      </c>
      <c r="AJ2261" s="13">
        <v>2000000</v>
      </c>
      <c r="AK2261" s="13" t="s">
        <v>50</v>
      </c>
      <c r="AL2261" s="13" t="s">
        <v>21869</v>
      </c>
      <c r="AM2261" s="13" t="s">
        <v>21870</v>
      </c>
      <c r="AN2261" s="13" t="s">
        <v>66</v>
      </c>
      <c r="AO2261" s="13" t="s">
        <v>21871</v>
      </c>
      <c r="AP2261" s="13" t="s">
        <v>50</v>
      </c>
      <c r="AQ2261" s="21" t="s">
        <v>21872</v>
      </c>
      <c r="AR2261" s="13" t="s">
        <v>50</v>
      </c>
    </row>
    <row r="2262" spans="1:44" ht="15" thickBot="1">
      <c r="A2262" s="4" t="s">
        <v>21873</v>
      </c>
      <c r="B2262" s="5">
        <v>4939781</v>
      </c>
      <c r="C2262" s="7" t="s">
        <v>50</v>
      </c>
      <c r="D2262" s="7" t="s">
        <v>45</v>
      </c>
      <c r="E2262" s="7" t="s">
        <v>46</v>
      </c>
      <c r="F2262" s="7" t="s">
        <v>70</v>
      </c>
      <c r="G2262" s="7" t="s">
        <v>87</v>
      </c>
      <c r="H2262" s="7" t="s">
        <v>50</v>
      </c>
      <c r="I2262" s="7" t="s">
        <v>50</v>
      </c>
      <c r="J2262" s="6">
        <v>45517</v>
      </c>
      <c r="K2262" s="7" t="s">
        <v>191</v>
      </c>
      <c r="L2262" s="7" t="s">
        <v>178</v>
      </c>
      <c r="M2262" s="7" t="s">
        <v>1472</v>
      </c>
      <c r="N2262" s="7" t="s">
        <v>75</v>
      </c>
      <c r="O2262" s="7" t="s">
        <v>21874</v>
      </c>
      <c r="P2262" s="5">
        <v>19596</v>
      </c>
      <c r="Q2262" s="7" t="s">
        <v>77</v>
      </c>
      <c r="R2262" s="34" t="s">
        <v>21875</v>
      </c>
      <c r="S2262" s="34" t="s">
        <v>21876</v>
      </c>
      <c r="T2262" s="7" t="s">
        <v>21877</v>
      </c>
      <c r="U2262" s="7" t="s">
        <v>21878</v>
      </c>
      <c r="V2262" s="7">
        <v>4200000</v>
      </c>
      <c r="W2262" s="7" t="s">
        <v>60</v>
      </c>
      <c r="X2262" s="7">
        <v>4200000</v>
      </c>
      <c r="Y2262" s="7" t="s">
        <v>50</v>
      </c>
      <c r="Z2262" s="7">
        <v>1</v>
      </c>
      <c r="AA2262" s="7">
        <v>4200000</v>
      </c>
      <c r="AB2262" s="7" t="s">
        <v>60</v>
      </c>
      <c r="AC2262" s="7">
        <v>4200000</v>
      </c>
      <c r="AD2262" s="7" t="s">
        <v>178</v>
      </c>
      <c r="AE2262" s="7">
        <v>4200000</v>
      </c>
      <c r="AF2262" s="7" t="s">
        <v>60</v>
      </c>
      <c r="AG2262" s="7">
        <v>4200000</v>
      </c>
      <c r="AH2262" s="7">
        <v>4200000</v>
      </c>
      <c r="AI2262" s="7" t="s">
        <v>60</v>
      </c>
      <c r="AJ2262" s="7">
        <v>4200000</v>
      </c>
      <c r="AK2262" s="7" t="s">
        <v>50</v>
      </c>
      <c r="AL2262" s="7" t="s">
        <v>50</v>
      </c>
      <c r="AM2262" s="7" t="s">
        <v>21879</v>
      </c>
      <c r="AN2262" s="7" t="s">
        <v>21880</v>
      </c>
      <c r="AO2262" s="7" t="s">
        <v>50</v>
      </c>
      <c r="AP2262" s="22" t="s">
        <v>21881</v>
      </c>
      <c r="AQ2262" s="7" t="s">
        <v>50</v>
      </c>
      <c r="AR2262" s="7" t="s">
        <v>255</v>
      </c>
    </row>
    <row r="2263" spans="1:44" ht="15" thickBot="1">
      <c r="A2263" s="10" t="s">
        <v>21882</v>
      </c>
      <c r="B2263" s="11">
        <v>1228</v>
      </c>
      <c r="C2263" s="12">
        <v>42545</v>
      </c>
      <c r="D2263" s="13" t="s">
        <v>45</v>
      </c>
      <c r="E2263" s="13" t="s">
        <v>46</v>
      </c>
      <c r="F2263" s="13" t="s">
        <v>70</v>
      </c>
      <c r="G2263" s="26" t="s">
        <v>54946</v>
      </c>
      <c r="H2263" s="13" t="s">
        <v>50</v>
      </c>
      <c r="I2263" s="13" t="s">
        <v>50</v>
      </c>
      <c r="J2263" s="12">
        <v>45519</v>
      </c>
      <c r="K2263" s="13" t="s">
        <v>116</v>
      </c>
      <c r="L2263" s="13" t="s">
        <v>147</v>
      </c>
      <c r="M2263" s="13" t="s">
        <v>21883</v>
      </c>
      <c r="N2263" s="13" t="s">
        <v>133</v>
      </c>
      <c r="O2263" s="13" t="s">
        <v>21884</v>
      </c>
      <c r="P2263" s="11">
        <v>19643</v>
      </c>
      <c r="Q2263" s="13" t="s">
        <v>135</v>
      </c>
      <c r="R2263" s="33" t="s">
        <v>21885</v>
      </c>
      <c r="S2263" s="33" t="s">
        <v>21886</v>
      </c>
      <c r="T2263" s="13" t="s">
        <v>21887</v>
      </c>
      <c r="U2263" s="13" t="s">
        <v>21888</v>
      </c>
      <c r="V2263" s="13">
        <v>11200000</v>
      </c>
      <c r="W2263" s="13" t="s">
        <v>139</v>
      </c>
      <c r="X2263" s="13">
        <v>14387343</v>
      </c>
      <c r="Y2263" s="13" t="s">
        <v>154</v>
      </c>
      <c r="Z2263" s="13">
        <v>3</v>
      </c>
      <c r="AA2263" s="13">
        <v>11200000</v>
      </c>
      <c r="AB2263" s="13" t="s">
        <v>139</v>
      </c>
      <c r="AC2263" s="13">
        <v>14387343</v>
      </c>
      <c r="AD2263" s="13" t="s">
        <v>147</v>
      </c>
      <c r="AE2263" s="13">
        <v>15700000</v>
      </c>
      <c r="AF2263" s="13" t="s">
        <v>139</v>
      </c>
      <c r="AG2263" s="13">
        <v>20088922</v>
      </c>
      <c r="AH2263" s="13">
        <v>15700000</v>
      </c>
      <c r="AI2263" s="13" t="s">
        <v>139</v>
      </c>
      <c r="AJ2263" s="13">
        <v>20088922</v>
      </c>
      <c r="AK2263" s="13" t="s">
        <v>21889</v>
      </c>
      <c r="AL2263" s="13" t="s">
        <v>50</v>
      </c>
      <c r="AM2263" s="13" t="s">
        <v>21890</v>
      </c>
      <c r="AN2263" s="13" t="s">
        <v>66</v>
      </c>
      <c r="AO2263" s="13" t="s">
        <v>21891</v>
      </c>
      <c r="AP2263" s="14" t="s">
        <v>21892</v>
      </c>
      <c r="AQ2263" s="13" t="s">
        <v>50</v>
      </c>
      <c r="AR2263" s="13" t="s">
        <v>50</v>
      </c>
    </row>
    <row r="2264" spans="1:44" ht="15" thickBot="1">
      <c r="A2264" s="4" t="s">
        <v>21893</v>
      </c>
      <c r="B2264" s="7">
        <v>699</v>
      </c>
      <c r="C2264" s="6">
        <v>27030</v>
      </c>
      <c r="D2264" s="7" t="s">
        <v>45</v>
      </c>
      <c r="E2264" s="7" t="s">
        <v>46</v>
      </c>
      <c r="F2264" s="7" t="s">
        <v>47</v>
      </c>
      <c r="G2264" s="7" t="s">
        <v>145</v>
      </c>
      <c r="H2264" s="7" t="s">
        <v>50</v>
      </c>
      <c r="I2264" s="7" t="s">
        <v>50</v>
      </c>
      <c r="J2264" s="6">
        <v>45517</v>
      </c>
      <c r="K2264" s="7" t="s">
        <v>50</v>
      </c>
      <c r="L2264" s="7" t="s">
        <v>162</v>
      </c>
      <c r="M2264" s="7" t="s">
        <v>21894</v>
      </c>
      <c r="N2264" s="7" t="s">
        <v>21895</v>
      </c>
      <c r="O2264" s="7" t="s">
        <v>21896</v>
      </c>
      <c r="P2264" s="5">
        <v>19880</v>
      </c>
      <c r="Q2264" s="7" t="s">
        <v>4970</v>
      </c>
      <c r="R2264" s="34" t="s">
        <v>21897</v>
      </c>
      <c r="S2264" s="34" t="s">
        <v>21898</v>
      </c>
      <c r="T2264" s="7" t="s">
        <v>50</v>
      </c>
      <c r="U2264" s="7" t="s">
        <v>50</v>
      </c>
      <c r="V2264" s="7">
        <v>21000000</v>
      </c>
      <c r="W2264" s="7" t="s">
        <v>60</v>
      </c>
      <c r="X2264" s="7">
        <v>21000000</v>
      </c>
      <c r="Y2264" s="7" t="s">
        <v>61</v>
      </c>
      <c r="Z2264" s="7">
        <v>1</v>
      </c>
      <c r="AA2264" s="7" t="s">
        <v>50</v>
      </c>
      <c r="AB2264" s="7" t="s">
        <v>50</v>
      </c>
      <c r="AC2264" s="7" t="s">
        <v>50</v>
      </c>
      <c r="AD2264" s="7" t="s">
        <v>50</v>
      </c>
      <c r="AE2264" s="7" t="s">
        <v>50</v>
      </c>
      <c r="AF2264" s="7" t="s">
        <v>50</v>
      </c>
      <c r="AG2264" s="7" t="s">
        <v>50</v>
      </c>
      <c r="AH2264" s="7">
        <v>21000000</v>
      </c>
      <c r="AI2264" s="7" t="s">
        <v>60</v>
      </c>
      <c r="AJ2264" s="7">
        <v>21000000</v>
      </c>
      <c r="AK2264" s="7" t="s">
        <v>21899</v>
      </c>
      <c r="AL2264" s="7" t="s">
        <v>50</v>
      </c>
      <c r="AM2264" s="7" t="s">
        <v>21900</v>
      </c>
      <c r="AN2264" s="7" t="s">
        <v>5666</v>
      </c>
      <c r="AO2264" s="7" t="s">
        <v>21901</v>
      </c>
      <c r="AP2264" s="22" t="s">
        <v>21902</v>
      </c>
      <c r="AQ2264" s="22" t="s">
        <v>21903</v>
      </c>
      <c r="AR2264" s="7" t="s">
        <v>50</v>
      </c>
    </row>
    <row r="2265" spans="1:44" ht="15" thickBot="1">
      <c r="A2265" s="10" t="s">
        <v>5391</v>
      </c>
      <c r="B2265" s="13" t="s">
        <v>50</v>
      </c>
      <c r="C2265" s="12">
        <v>44846</v>
      </c>
      <c r="D2265" s="13" t="s">
        <v>45</v>
      </c>
      <c r="E2265" s="13" t="s">
        <v>46</v>
      </c>
      <c r="F2265" s="13" t="s">
        <v>70</v>
      </c>
      <c r="G2265" s="27" t="s">
        <v>54945</v>
      </c>
      <c r="H2265" s="13" t="s">
        <v>50</v>
      </c>
      <c r="I2265" s="13" t="s">
        <v>50</v>
      </c>
      <c r="J2265" s="12">
        <v>45518</v>
      </c>
      <c r="K2265" s="13" t="s">
        <v>50</v>
      </c>
      <c r="L2265" s="13" t="s">
        <v>1624</v>
      </c>
      <c r="M2265" s="13" t="s">
        <v>5392</v>
      </c>
      <c r="N2265" s="13" t="s">
        <v>4060</v>
      </c>
      <c r="O2265" s="13" t="s">
        <v>21904</v>
      </c>
      <c r="P2265" s="11">
        <v>20296</v>
      </c>
      <c r="Q2265" s="13" t="s">
        <v>166</v>
      </c>
      <c r="R2265" s="33" t="s">
        <v>5394</v>
      </c>
      <c r="S2265" s="33" t="s">
        <v>5395</v>
      </c>
      <c r="T2265" s="13" t="s">
        <v>5396</v>
      </c>
      <c r="U2265" s="13" t="s">
        <v>5397</v>
      </c>
      <c r="V2265" s="13">
        <v>1000000</v>
      </c>
      <c r="W2265" s="13" t="s">
        <v>60</v>
      </c>
      <c r="X2265" s="13">
        <v>1000000</v>
      </c>
      <c r="Y2265" s="13" t="s">
        <v>467</v>
      </c>
      <c r="Z2265" s="13">
        <v>2</v>
      </c>
      <c r="AA2265" s="13">
        <v>1000000</v>
      </c>
      <c r="AB2265" s="13" t="s">
        <v>60</v>
      </c>
      <c r="AC2265" s="13">
        <v>1000000</v>
      </c>
      <c r="AD2265" s="13" t="s">
        <v>1624</v>
      </c>
      <c r="AE2265" s="13">
        <v>4000000</v>
      </c>
      <c r="AF2265" s="13" t="s">
        <v>60</v>
      </c>
      <c r="AG2265" s="13">
        <v>4000000</v>
      </c>
      <c r="AH2265" s="13">
        <v>4000000</v>
      </c>
      <c r="AI2265" s="13" t="s">
        <v>60</v>
      </c>
      <c r="AJ2265" s="13">
        <v>4000000</v>
      </c>
      <c r="AK2265" s="13" t="s">
        <v>5398</v>
      </c>
      <c r="AL2265" s="13" t="s">
        <v>50</v>
      </c>
      <c r="AM2265" s="13" t="s">
        <v>5399</v>
      </c>
      <c r="AN2265" s="13" t="s">
        <v>993</v>
      </c>
      <c r="AO2265" s="13" t="s">
        <v>5400</v>
      </c>
      <c r="AP2265" s="21" t="s">
        <v>5401</v>
      </c>
      <c r="AQ2265" s="13" t="s">
        <v>50</v>
      </c>
      <c r="AR2265" s="13" t="s">
        <v>50</v>
      </c>
    </row>
    <row r="2266" spans="1:44" ht="15" thickBot="1">
      <c r="A2266" s="4" t="s">
        <v>21905</v>
      </c>
      <c r="B2266" s="7" t="s">
        <v>50</v>
      </c>
      <c r="C2266" s="6">
        <v>43831</v>
      </c>
      <c r="D2266" s="7" t="s">
        <v>45</v>
      </c>
      <c r="E2266" s="7" t="s">
        <v>46</v>
      </c>
      <c r="F2266" s="7" t="s">
        <v>47</v>
      </c>
      <c r="G2266" s="27" t="s">
        <v>54945</v>
      </c>
      <c r="H2266" s="7" t="s">
        <v>50</v>
      </c>
      <c r="I2266" s="7" t="s">
        <v>50</v>
      </c>
      <c r="J2266" s="6">
        <v>45516</v>
      </c>
      <c r="K2266" s="7" t="s">
        <v>116</v>
      </c>
      <c r="L2266" s="7" t="s">
        <v>162</v>
      </c>
      <c r="M2266" s="7" t="s">
        <v>17207</v>
      </c>
      <c r="N2266" s="7" t="s">
        <v>1856</v>
      </c>
      <c r="O2266" s="7" t="s">
        <v>21906</v>
      </c>
      <c r="P2266" s="5">
        <v>20918</v>
      </c>
      <c r="Q2266" s="7" t="s">
        <v>920</v>
      </c>
      <c r="R2266" s="34" t="s">
        <v>21907</v>
      </c>
      <c r="S2266" s="34" t="s">
        <v>21908</v>
      </c>
      <c r="T2266" s="7" t="s">
        <v>21909</v>
      </c>
      <c r="U2266" s="7" t="s">
        <v>21910</v>
      </c>
      <c r="V2266" s="7">
        <v>5000000</v>
      </c>
      <c r="W2266" s="7" t="s">
        <v>6597</v>
      </c>
      <c r="X2266" s="7">
        <v>731957</v>
      </c>
      <c r="Y2266" s="7" t="s">
        <v>61</v>
      </c>
      <c r="Z2266" s="7">
        <v>2</v>
      </c>
      <c r="AA2266" s="7" t="s">
        <v>50</v>
      </c>
      <c r="AB2266" s="7" t="s">
        <v>50</v>
      </c>
      <c r="AC2266" s="7" t="s">
        <v>50</v>
      </c>
      <c r="AD2266" s="7" t="s">
        <v>50</v>
      </c>
      <c r="AE2266" s="7" t="s">
        <v>50</v>
      </c>
      <c r="AF2266" s="7" t="s">
        <v>50</v>
      </c>
      <c r="AG2266" s="7" t="s">
        <v>50</v>
      </c>
      <c r="AH2266" s="7">
        <v>10000000</v>
      </c>
      <c r="AI2266" s="7" t="s">
        <v>6597</v>
      </c>
      <c r="AJ2266" s="7">
        <v>1461560</v>
      </c>
      <c r="AK2266" s="7" t="s">
        <v>21911</v>
      </c>
      <c r="AL2266" s="7" t="s">
        <v>50</v>
      </c>
      <c r="AM2266" s="7" t="s">
        <v>21912</v>
      </c>
      <c r="AN2266" s="7" t="s">
        <v>66</v>
      </c>
      <c r="AO2266" s="7" t="s">
        <v>21913</v>
      </c>
      <c r="AP2266" s="8" t="s">
        <v>21914</v>
      </c>
      <c r="AQ2266" s="7" t="s">
        <v>50</v>
      </c>
      <c r="AR2266" s="7" t="s">
        <v>50</v>
      </c>
    </row>
    <row r="2267" spans="1:44" ht="15" thickBot="1">
      <c r="A2267" s="10" t="s">
        <v>21915</v>
      </c>
      <c r="B2267" s="13" t="s">
        <v>50</v>
      </c>
      <c r="C2267" s="12">
        <v>44562</v>
      </c>
      <c r="D2267" s="13" t="s">
        <v>45</v>
      </c>
      <c r="E2267" s="13" t="s">
        <v>46</v>
      </c>
      <c r="F2267" s="13" t="s">
        <v>70</v>
      </c>
      <c r="G2267" s="26" t="s">
        <v>54946</v>
      </c>
      <c r="H2267" s="13" t="s">
        <v>50</v>
      </c>
      <c r="I2267" s="13" t="s">
        <v>50</v>
      </c>
      <c r="J2267" s="12">
        <v>45517</v>
      </c>
      <c r="K2267" s="13" t="s">
        <v>50</v>
      </c>
      <c r="L2267" s="13" t="s">
        <v>467</v>
      </c>
      <c r="M2267" s="13" t="s">
        <v>21916</v>
      </c>
      <c r="N2267" s="13" t="s">
        <v>21917</v>
      </c>
      <c r="O2267" s="13" t="s">
        <v>21918</v>
      </c>
      <c r="P2267" s="11">
        <v>21154</v>
      </c>
      <c r="Q2267" s="13" t="s">
        <v>135</v>
      </c>
      <c r="R2267" s="33" t="s">
        <v>21919</v>
      </c>
      <c r="S2267" s="33" t="s">
        <v>21920</v>
      </c>
      <c r="T2267" s="13" t="s">
        <v>50</v>
      </c>
      <c r="U2267" s="13" t="s">
        <v>50</v>
      </c>
      <c r="V2267" s="13">
        <v>1000000</v>
      </c>
      <c r="W2267" s="13" t="s">
        <v>139</v>
      </c>
      <c r="X2267" s="13">
        <v>1277585</v>
      </c>
      <c r="Y2267" s="13" t="s">
        <v>467</v>
      </c>
      <c r="Z2267" s="13">
        <v>1</v>
      </c>
      <c r="AA2267" s="13">
        <v>1000000</v>
      </c>
      <c r="AB2267" s="13" t="s">
        <v>139</v>
      </c>
      <c r="AC2267" s="13">
        <v>1277585</v>
      </c>
      <c r="AD2267" s="13" t="s">
        <v>467</v>
      </c>
      <c r="AE2267" s="13">
        <v>1000000</v>
      </c>
      <c r="AF2267" s="13" t="s">
        <v>139</v>
      </c>
      <c r="AG2267" s="13">
        <v>1277585</v>
      </c>
      <c r="AH2267" s="13">
        <v>1000000</v>
      </c>
      <c r="AI2267" s="13" t="s">
        <v>139</v>
      </c>
      <c r="AJ2267" s="13">
        <v>1277585</v>
      </c>
      <c r="AK2267" s="13" t="s">
        <v>50</v>
      </c>
      <c r="AL2267" s="13" t="s">
        <v>50</v>
      </c>
      <c r="AM2267" s="13" t="s">
        <v>21921</v>
      </c>
      <c r="AN2267" s="13" t="s">
        <v>66</v>
      </c>
      <c r="AO2267" s="13" t="s">
        <v>21922</v>
      </c>
      <c r="AP2267" s="21" t="s">
        <v>21923</v>
      </c>
      <c r="AQ2267" s="13" t="s">
        <v>50</v>
      </c>
      <c r="AR2267" s="13" t="s">
        <v>50</v>
      </c>
    </row>
    <row r="2268" spans="1:44" ht="15" thickBot="1">
      <c r="A2268" s="4" t="s">
        <v>21924</v>
      </c>
      <c r="B2268" s="7">
        <v>542</v>
      </c>
      <c r="C2268" s="6">
        <v>44785</v>
      </c>
      <c r="D2268" s="7" t="s">
        <v>45</v>
      </c>
      <c r="E2268" s="7" t="s">
        <v>46</v>
      </c>
      <c r="F2268" s="7" t="s">
        <v>70</v>
      </c>
      <c r="G2268" s="27" t="s">
        <v>54945</v>
      </c>
      <c r="H2268" s="7" t="s">
        <v>50</v>
      </c>
      <c r="I2268" s="7" t="s">
        <v>50</v>
      </c>
      <c r="J2268" s="6">
        <v>45517</v>
      </c>
      <c r="K2268" s="7" t="s">
        <v>50</v>
      </c>
      <c r="L2268" s="7" t="s">
        <v>1624</v>
      </c>
      <c r="M2268" s="7" t="s">
        <v>21925</v>
      </c>
      <c r="N2268" s="7" t="s">
        <v>1856</v>
      </c>
      <c r="O2268" s="7" t="s">
        <v>21926</v>
      </c>
      <c r="P2268" s="5">
        <v>22400</v>
      </c>
      <c r="Q2268" s="7" t="s">
        <v>920</v>
      </c>
      <c r="R2268" s="34" t="s">
        <v>21927</v>
      </c>
      <c r="S2268" s="34" t="s">
        <v>21928</v>
      </c>
      <c r="T2268" s="7" t="s">
        <v>21929</v>
      </c>
      <c r="U2268" s="7">
        <v>4560158174</v>
      </c>
      <c r="V2268" s="7">
        <v>7500000</v>
      </c>
      <c r="W2268" s="7" t="s">
        <v>6597</v>
      </c>
      <c r="X2268" s="7">
        <v>1099213</v>
      </c>
      <c r="Y2268" s="7" t="s">
        <v>467</v>
      </c>
      <c r="Z2268" s="7">
        <v>2</v>
      </c>
      <c r="AA2268" s="7">
        <v>7500000</v>
      </c>
      <c r="AB2268" s="7" t="s">
        <v>6597</v>
      </c>
      <c r="AC2268" s="7">
        <v>1099213</v>
      </c>
      <c r="AD2268" s="7" t="s">
        <v>1624</v>
      </c>
      <c r="AE2268" s="7">
        <v>7500000</v>
      </c>
      <c r="AF2268" s="7" t="s">
        <v>6597</v>
      </c>
      <c r="AG2268" s="7">
        <v>1099213</v>
      </c>
      <c r="AH2268" s="7">
        <v>7500000</v>
      </c>
      <c r="AI2268" s="7" t="s">
        <v>6597</v>
      </c>
      <c r="AJ2268" s="7">
        <v>1099213</v>
      </c>
      <c r="AK2268" s="7" t="s">
        <v>21930</v>
      </c>
      <c r="AL2268" s="7" t="s">
        <v>50</v>
      </c>
      <c r="AM2268" s="7" t="s">
        <v>21931</v>
      </c>
      <c r="AN2268" s="7" t="s">
        <v>66</v>
      </c>
      <c r="AO2268" s="7" t="s">
        <v>21932</v>
      </c>
      <c r="AP2268" s="22" t="s">
        <v>21933</v>
      </c>
      <c r="AQ2268" s="7" t="s">
        <v>50</v>
      </c>
      <c r="AR2268" s="7" t="s">
        <v>50</v>
      </c>
    </row>
    <row r="2269" spans="1:44" ht="15" thickBot="1">
      <c r="A2269" s="10" t="s">
        <v>21934</v>
      </c>
      <c r="B2269" s="11">
        <v>30589</v>
      </c>
      <c r="C2269" s="12">
        <v>44897</v>
      </c>
      <c r="D2269" s="13" t="s">
        <v>45</v>
      </c>
      <c r="E2269" s="13" t="s">
        <v>46</v>
      </c>
      <c r="F2269" s="13" t="s">
        <v>70</v>
      </c>
      <c r="G2269" s="27" t="s">
        <v>54945</v>
      </c>
      <c r="H2269" s="13" t="s">
        <v>50</v>
      </c>
      <c r="I2269" s="13" t="s">
        <v>50</v>
      </c>
      <c r="J2269" s="12">
        <v>45518</v>
      </c>
      <c r="K2269" s="13" t="s">
        <v>50</v>
      </c>
      <c r="L2269" s="13" t="s">
        <v>1624</v>
      </c>
      <c r="M2269" s="13" t="s">
        <v>21935</v>
      </c>
      <c r="N2269" s="13" t="s">
        <v>21936</v>
      </c>
      <c r="O2269" s="13" t="s">
        <v>21937</v>
      </c>
      <c r="P2269" s="11">
        <v>22913</v>
      </c>
      <c r="Q2269" s="13" t="s">
        <v>135</v>
      </c>
      <c r="R2269" s="33" t="s">
        <v>21938</v>
      </c>
      <c r="S2269" s="33" t="s">
        <v>21939</v>
      </c>
      <c r="T2269" s="13" t="s">
        <v>21940</v>
      </c>
      <c r="U2269" s="13">
        <v>41415114240</v>
      </c>
      <c r="V2269" s="13">
        <v>500000</v>
      </c>
      <c r="W2269" s="13" t="s">
        <v>1456</v>
      </c>
      <c r="X2269" s="13">
        <v>577774</v>
      </c>
      <c r="Y2269" s="13" t="s">
        <v>467</v>
      </c>
      <c r="Z2269" s="13">
        <v>1</v>
      </c>
      <c r="AA2269" s="13">
        <v>500000</v>
      </c>
      <c r="AB2269" s="13" t="s">
        <v>1456</v>
      </c>
      <c r="AC2269" s="13">
        <v>577774</v>
      </c>
      <c r="AD2269" s="13" t="s">
        <v>1624</v>
      </c>
      <c r="AE2269" s="13">
        <v>500000</v>
      </c>
      <c r="AF2269" s="13" t="s">
        <v>1456</v>
      </c>
      <c r="AG2269" s="13">
        <v>577774</v>
      </c>
      <c r="AH2269" s="13">
        <v>500000</v>
      </c>
      <c r="AI2269" s="13" t="s">
        <v>1456</v>
      </c>
      <c r="AJ2269" s="13">
        <v>577774</v>
      </c>
      <c r="AK2269" s="13" t="s">
        <v>21941</v>
      </c>
      <c r="AL2269" s="13" t="s">
        <v>50</v>
      </c>
      <c r="AM2269" s="13" t="s">
        <v>21942</v>
      </c>
      <c r="AN2269" s="13" t="s">
        <v>66</v>
      </c>
      <c r="AO2269" s="13" t="s">
        <v>21943</v>
      </c>
      <c r="AP2269" s="14" t="s">
        <v>21944</v>
      </c>
      <c r="AQ2269" s="13" t="s">
        <v>50</v>
      </c>
      <c r="AR2269" s="13" t="s">
        <v>50</v>
      </c>
    </row>
    <row r="2270" spans="1:44" ht="15" thickBot="1">
      <c r="A2270" s="4" t="s">
        <v>21945</v>
      </c>
      <c r="B2270" s="5">
        <v>2758</v>
      </c>
      <c r="C2270" s="6">
        <v>42005</v>
      </c>
      <c r="D2270" s="7" t="s">
        <v>45</v>
      </c>
      <c r="E2270" s="7" t="s">
        <v>46</v>
      </c>
      <c r="F2270" s="7" t="s">
        <v>70</v>
      </c>
      <c r="G2270" s="7" t="s">
        <v>87</v>
      </c>
      <c r="H2270" s="7" t="s">
        <v>356</v>
      </c>
      <c r="I2270" s="7" t="s">
        <v>50</v>
      </c>
      <c r="J2270" s="6">
        <v>45516</v>
      </c>
      <c r="K2270" s="7" t="s">
        <v>89</v>
      </c>
      <c r="L2270" s="7" t="s">
        <v>178</v>
      </c>
      <c r="M2270" s="7" t="s">
        <v>21946</v>
      </c>
      <c r="N2270" s="7" t="s">
        <v>21947</v>
      </c>
      <c r="O2270" s="7" t="s">
        <v>21948</v>
      </c>
      <c r="P2270" s="5">
        <v>23326</v>
      </c>
      <c r="Q2270" s="7" t="s">
        <v>50</v>
      </c>
      <c r="R2270" s="34" t="s">
        <v>21949</v>
      </c>
      <c r="S2270" s="34" t="s">
        <v>21950</v>
      </c>
      <c r="T2270" s="7" t="s">
        <v>50</v>
      </c>
      <c r="U2270" s="7" t="s">
        <v>21951</v>
      </c>
      <c r="V2270" s="7" t="s">
        <v>50</v>
      </c>
      <c r="W2270" s="7" t="s">
        <v>50</v>
      </c>
      <c r="X2270" s="7" t="s">
        <v>50</v>
      </c>
      <c r="Y2270" s="7" t="s">
        <v>50</v>
      </c>
      <c r="Z2270" s="7">
        <v>7</v>
      </c>
      <c r="AA2270" s="7" t="s">
        <v>50</v>
      </c>
      <c r="AB2270" s="7" t="s">
        <v>50</v>
      </c>
      <c r="AC2270" s="7" t="s">
        <v>50</v>
      </c>
      <c r="AD2270" s="7" t="s">
        <v>178</v>
      </c>
      <c r="AE2270" s="7">
        <v>160000</v>
      </c>
      <c r="AF2270" s="7" t="s">
        <v>60</v>
      </c>
      <c r="AG2270" s="7">
        <v>160000</v>
      </c>
      <c r="AH2270" s="7">
        <v>170000</v>
      </c>
      <c r="AI2270" s="7" t="s">
        <v>60</v>
      </c>
      <c r="AJ2270" s="7">
        <v>170000</v>
      </c>
      <c r="AK2270" s="7" t="s">
        <v>21952</v>
      </c>
      <c r="AL2270" s="7" t="s">
        <v>50</v>
      </c>
      <c r="AM2270" s="7" t="s">
        <v>21953</v>
      </c>
      <c r="AN2270" s="7" t="s">
        <v>66</v>
      </c>
      <c r="AO2270" s="7" t="s">
        <v>21954</v>
      </c>
      <c r="AP2270" s="8" t="s">
        <v>21955</v>
      </c>
      <c r="AQ2270" s="7" t="s">
        <v>50</v>
      </c>
      <c r="AR2270" s="7" t="s">
        <v>50</v>
      </c>
    </row>
    <row r="2271" spans="1:44" ht="15" thickBot="1">
      <c r="A2271" s="10" t="s">
        <v>21956</v>
      </c>
      <c r="B2271" s="13" t="s">
        <v>50</v>
      </c>
      <c r="C2271" s="12">
        <v>44197</v>
      </c>
      <c r="D2271" s="13" t="s">
        <v>45</v>
      </c>
      <c r="E2271" s="13" t="s">
        <v>46</v>
      </c>
      <c r="F2271" s="13" t="s">
        <v>70</v>
      </c>
      <c r="G2271" s="26" t="s">
        <v>54946</v>
      </c>
      <c r="H2271" s="13" t="s">
        <v>50</v>
      </c>
      <c r="I2271" s="13" t="s">
        <v>50</v>
      </c>
      <c r="J2271" s="12">
        <v>45517</v>
      </c>
      <c r="K2271" s="13" t="s">
        <v>50</v>
      </c>
      <c r="L2271" s="13" t="s">
        <v>467</v>
      </c>
      <c r="M2271" s="13" t="s">
        <v>21957</v>
      </c>
      <c r="N2271" s="13" t="s">
        <v>21958</v>
      </c>
      <c r="O2271" s="13" t="s">
        <v>21959</v>
      </c>
      <c r="P2271" s="11">
        <v>23394</v>
      </c>
      <c r="Q2271" s="13" t="s">
        <v>135</v>
      </c>
      <c r="R2271" s="33" t="s">
        <v>21960</v>
      </c>
      <c r="S2271" s="33" t="s">
        <v>21961</v>
      </c>
      <c r="T2271" s="13" t="s">
        <v>50</v>
      </c>
      <c r="U2271" s="13" t="s">
        <v>50</v>
      </c>
      <c r="V2271" s="13">
        <v>7000000</v>
      </c>
      <c r="W2271" s="13" t="s">
        <v>209</v>
      </c>
      <c r="X2271" s="13">
        <v>7656356</v>
      </c>
      <c r="Y2271" s="13" t="s">
        <v>467</v>
      </c>
      <c r="Z2271" s="13">
        <v>2</v>
      </c>
      <c r="AA2271" s="13">
        <v>7000000</v>
      </c>
      <c r="AB2271" s="13" t="s">
        <v>209</v>
      </c>
      <c r="AC2271" s="13">
        <v>7656356</v>
      </c>
      <c r="AD2271" s="13" t="s">
        <v>467</v>
      </c>
      <c r="AE2271" s="13">
        <v>14000000</v>
      </c>
      <c r="AF2271" s="13" t="s">
        <v>209</v>
      </c>
      <c r="AG2271" s="13">
        <v>15335710</v>
      </c>
      <c r="AH2271" s="13">
        <v>14000000</v>
      </c>
      <c r="AI2271" s="13" t="s">
        <v>209</v>
      </c>
      <c r="AJ2271" s="13">
        <v>15335710</v>
      </c>
      <c r="AK2271" s="13" t="s">
        <v>21962</v>
      </c>
      <c r="AL2271" s="13" t="s">
        <v>50</v>
      </c>
      <c r="AM2271" s="13" t="s">
        <v>21963</v>
      </c>
      <c r="AN2271" s="13" t="s">
        <v>66</v>
      </c>
      <c r="AO2271" s="13" t="s">
        <v>21964</v>
      </c>
      <c r="AP2271" s="21" t="s">
        <v>21965</v>
      </c>
      <c r="AQ2271" s="13" t="s">
        <v>50</v>
      </c>
      <c r="AR2271" s="13" t="s">
        <v>50</v>
      </c>
    </row>
    <row r="2272" spans="1:44" ht="15" thickBot="1">
      <c r="A2272" s="4" t="s">
        <v>21966</v>
      </c>
      <c r="B2272" s="7">
        <v>46</v>
      </c>
      <c r="C2272" s="6">
        <v>34700</v>
      </c>
      <c r="D2272" s="7" t="s">
        <v>45</v>
      </c>
      <c r="E2272" s="7" t="s">
        <v>46</v>
      </c>
      <c r="F2272" s="7" t="s">
        <v>47</v>
      </c>
      <c r="G2272" s="7" t="s">
        <v>114</v>
      </c>
      <c r="H2272" s="7" t="s">
        <v>50</v>
      </c>
      <c r="I2272" s="7" t="s">
        <v>50</v>
      </c>
      <c r="J2272" s="6">
        <v>45518</v>
      </c>
      <c r="K2272" s="7" t="s">
        <v>191</v>
      </c>
      <c r="L2272" s="7" t="s">
        <v>162</v>
      </c>
      <c r="M2272" s="7" t="s">
        <v>21967</v>
      </c>
      <c r="N2272" s="7" t="s">
        <v>2300</v>
      </c>
      <c r="O2272" s="7" t="s">
        <v>21968</v>
      </c>
      <c r="P2272" s="5">
        <v>24005</v>
      </c>
      <c r="Q2272" s="7" t="s">
        <v>1001</v>
      </c>
      <c r="R2272" s="34" t="s">
        <v>21969</v>
      </c>
      <c r="S2272" s="34" t="s">
        <v>21970</v>
      </c>
      <c r="T2272" s="7" t="s">
        <v>21971</v>
      </c>
      <c r="U2272" s="7">
        <f>966-920002429</f>
        <v>-920001463</v>
      </c>
      <c r="V2272" s="7">
        <v>74600000</v>
      </c>
      <c r="W2272" s="7" t="s">
        <v>2578</v>
      </c>
      <c r="X2272" s="7">
        <v>19875980</v>
      </c>
      <c r="Y2272" s="7" t="s">
        <v>61</v>
      </c>
      <c r="Z2272" s="7">
        <v>1</v>
      </c>
      <c r="AA2272" s="7" t="s">
        <v>50</v>
      </c>
      <c r="AB2272" s="7" t="s">
        <v>50</v>
      </c>
      <c r="AC2272" s="7" t="s">
        <v>50</v>
      </c>
      <c r="AD2272" s="7" t="s">
        <v>50</v>
      </c>
      <c r="AE2272" s="7" t="s">
        <v>50</v>
      </c>
      <c r="AF2272" s="7" t="s">
        <v>50</v>
      </c>
      <c r="AG2272" s="7" t="s">
        <v>50</v>
      </c>
      <c r="AH2272" s="7">
        <v>74600000</v>
      </c>
      <c r="AI2272" s="7" t="s">
        <v>2578</v>
      </c>
      <c r="AJ2272" s="7">
        <v>19875980</v>
      </c>
      <c r="AK2272" s="7" t="s">
        <v>21972</v>
      </c>
      <c r="AL2272" s="7" t="s">
        <v>50</v>
      </c>
      <c r="AM2272" s="7" t="s">
        <v>21973</v>
      </c>
      <c r="AN2272" s="7" t="s">
        <v>66</v>
      </c>
      <c r="AO2272" s="7" t="s">
        <v>21974</v>
      </c>
      <c r="AP2272" s="7" t="s">
        <v>50</v>
      </c>
      <c r="AQ2272" s="22" t="s">
        <v>21975</v>
      </c>
      <c r="AR2272" s="7" t="s">
        <v>50</v>
      </c>
    </row>
    <row r="2273" spans="1:44" ht="15" thickBot="1">
      <c r="A2273" s="10" t="s">
        <v>21976</v>
      </c>
      <c r="B2273" s="13" t="s">
        <v>50</v>
      </c>
      <c r="C2273" s="13" t="s">
        <v>50</v>
      </c>
      <c r="D2273" s="13" t="s">
        <v>45</v>
      </c>
      <c r="E2273" s="13" t="s">
        <v>50</v>
      </c>
      <c r="F2273" s="13" t="s">
        <v>70</v>
      </c>
      <c r="G2273" s="13" t="s">
        <v>50</v>
      </c>
      <c r="H2273" s="13" t="s">
        <v>50</v>
      </c>
      <c r="I2273" s="13" t="s">
        <v>50</v>
      </c>
      <c r="J2273" s="12">
        <v>45516</v>
      </c>
      <c r="K2273" s="13" t="s">
        <v>50</v>
      </c>
      <c r="L2273" s="13" t="s">
        <v>131</v>
      </c>
      <c r="M2273" s="13" t="s">
        <v>10767</v>
      </c>
      <c r="N2273" s="13" t="s">
        <v>2719</v>
      </c>
      <c r="O2273" s="13" t="s">
        <v>21977</v>
      </c>
      <c r="P2273" s="11">
        <v>24680</v>
      </c>
      <c r="Q2273" s="13" t="s">
        <v>2721</v>
      </c>
      <c r="R2273" s="30" t="s">
        <v>50</v>
      </c>
      <c r="S2273" s="30" t="s">
        <v>50</v>
      </c>
      <c r="T2273" s="13" t="s">
        <v>50</v>
      </c>
      <c r="U2273" s="13" t="s">
        <v>21978</v>
      </c>
      <c r="V2273" s="13">
        <v>750000000</v>
      </c>
      <c r="W2273" s="13" t="s">
        <v>60</v>
      </c>
      <c r="X2273" s="13">
        <v>750000000</v>
      </c>
      <c r="Y2273" s="13" t="s">
        <v>50</v>
      </c>
      <c r="Z2273" s="13">
        <v>1</v>
      </c>
      <c r="AA2273" s="13" t="s">
        <v>50</v>
      </c>
      <c r="AB2273" s="13" t="s">
        <v>50</v>
      </c>
      <c r="AC2273" s="13" t="s">
        <v>50</v>
      </c>
      <c r="AD2273" s="13" t="s">
        <v>50</v>
      </c>
      <c r="AE2273" s="13" t="s">
        <v>50</v>
      </c>
      <c r="AF2273" s="13" t="s">
        <v>50</v>
      </c>
      <c r="AG2273" s="13" t="s">
        <v>50</v>
      </c>
      <c r="AH2273" s="13">
        <v>750000000</v>
      </c>
      <c r="AI2273" s="13" t="s">
        <v>60</v>
      </c>
      <c r="AJ2273" s="13">
        <v>750000000</v>
      </c>
      <c r="AK2273" s="13" t="s">
        <v>50</v>
      </c>
      <c r="AL2273" s="13" t="s">
        <v>50</v>
      </c>
      <c r="AM2273" s="13" t="s">
        <v>50</v>
      </c>
      <c r="AN2273" s="13" t="s">
        <v>50</v>
      </c>
      <c r="AO2273" s="13" t="s">
        <v>50</v>
      </c>
      <c r="AP2273" s="13" t="s">
        <v>50</v>
      </c>
      <c r="AQ2273" s="13" t="s">
        <v>50</v>
      </c>
      <c r="AR2273" s="13" t="s">
        <v>1186</v>
      </c>
    </row>
    <row r="2274" spans="1:44" ht="15" thickBot="1">
      <c r="A2274" s="4" t="s">
        <v>21979</v>
      </c>
      <c r="B2274" s="5">
        <v>348167</v>
      </c>
      <c r="C2274" s="7" t="s">
        <v>7860</v>
      </c>
      <c r="D2274" s="7" t="s">
        <v>45</v>
      </c>
      <c r="E2274" s="7" t="s">
        <v>50</v>
      </c>
      <c r="F2274" s="7" t="s">
        <v>70</v>
      </c>
      <c r="G2274" s="7" t="s">
        <v>71</v>
      </c>
      <c r="H2274" s="7" t="s">
        <v>2081</v>
      </c>
      <c r="I2274" s="7" t="s">
        <v>50</v>
      </c>
      <c r="J2274" s="6">
        <v>45517</v>
      </c>
      <c r="K2274" s="7" t="s">
        <v>72</v>
      </c>
      <c r="L2274" s="7" t="s">
        <v>52</v>
      </c>
      <c r="M2274" s="7" t="s">
        <v>10425</v>
      </c>
      <c r="N2274" s="7" t="s">
        <v>12690</v>
      </c>
      <c r="O2274" s="7" t="s">
        <v>21980</v>
      </c>
      <c r="P2274" s="5">
        <v>24972</v>
      </c>
      <c r="Q2274" s="7" t="s">
        <v>6734</v>
      </c>
      <c r="R2274" s="34" t="s">
        <v>21981</v>
      </c>
      <c r="S2274" s="34" t="s">
        <v>21982</v>
      </c>
      <c r="T2274" s="7" t="s">
        <v>21983</v>
      </c>
      <c r="U2274" s="7" t="s">
        <v>21984</v>
      </c>
      <c r="V2274" s="7">
        <v>1500000</v>
      </c>
      <c r="W2274" s="7" t="s">
        <v>60</v>
      </c>
      <c r="X2274" s="7">
        <v>1500000</v>
      </c>
      <c r="Y2274" s="7" t="s">
        <v>50</v>
      </c>
      <c r="Z2274" s="7">
        <v>4</v>
      </c>
      <c r="AA2274" s="7" t="s">
        <v>50</v>
      </c>
      <c r="AB2274" s="7" t="s">
        <v>50</v>
      </c>
      <c r="AC2274" s="7" t="s">
        <v>50</v>
      </c>
      <c r="AD2274" s="7" t="s">
        <v>50</v>
      </c>
      <c r="AE2274" s="7" t="s">
        <v>50</v>
      </c>
      <c r="AF2274" s="7" t="s">
        <v>50</v>
      </c>
      <c r="AG2274" s="7" t="s">
        <v>50</v>
      </c>
      <c r="AH2274" s="7">
        <v>10470000</v>
      </c>
      <c r="AI2274" s="7" t="s">
        <v>60</v>
      </c>
      <c r="AJ2274" s="7">
        <v>10470000</v>
      </c>
      <c r="AK2274" s="7" t="s">
        <v>21985</v>
      </c>
      <c r="AL2274" s="7" t="s">
        <v>50</v>
      </c>
      <c r="AM2274" s="7" t="s">
        <v>21986</v>
      </c>
      <c r="AN2274" s="7" t="s">
        <v>738</v>
      </c>
      <c r="AO2274" s="7" t="s">
        <v>21987</v>
      </c>
      <c r="AP2274" s="7" t="s">
        <v>50</v>
      </c>
      <c r="AQ2274" s="22" t="s">
        <v>21988</v>
      </c>
      <c r="AR2274" s="7" t="s">
        <v>50</v>
      </c>
    </row>
    <row r="2275" spans="1:44" ht="15" thickBot="1">
      <c r="A2275" s="10" t="s">
        <v>21989</v>
      </c>
      <c r="B2275" s="13">
        <v>322</v>
      </c>
      <c r="C2275" s="12">
        <v>43831</v>
      </c>
      <c r="D2275" s="13" t="s">
        <v>45</v>
      </c>
      <c r="E2275" s="13" t="s">
        <v>46</v>
      </c>
      <c r="F2275" s="13" t="s">
        <v>70</v>
      </c>
      <c r="G2275" s="13" t="s">
        <v>114</v>
      </c>
      <c r="H2275" s="13" t="s">
        <v>50</v>
      </c>
      <c r="I2275" s="13" t="s">
        <v>50</v>
      </c>
      <c r="J2275" s="12">
        <v>45517</v>
      </c>
      <c r="K2275" s="13" t="s">
        <v>116</v>
      </c>
      <c r="L2275" s="13" t="s">
        <v>131</v>
      </c>
      <c r="M2275" s="13" t="s">
        <v>21990</v>
      </c>
      <c r="N2275" s="13" t="s">
        <v>2300</v>
      </c>
      <c r="O2275" s="13" t="s">
        <v>21991</v>
      </c>
      <c r="P2275" s="11">
        <v>25411</v>
      </c>
      <c r="Q2275" s="13" t="s">
        <v>1001</v>
      </c>
      <c r="R2275" s="33" t="s">
        <v>21992</v>
      </c>
      <c r="S2275" s="33" t="s">
        <v>21993</v>
      </c>
      <c r="T2275" s="13" t="s">
        <v>21994</v>
      </c>
      <c r="U2275" s="13" t="s">
        <v>50</v>
      </c>
      <c r="V2275" s="13">
        <v>10000000</v>
      </c>
      <c r="W2275" s="13" t="s">
        <v>60</v>
      </c>
      <c r="X2275" s="13">
        <v>10000000</v>
      </c>
      <c r="Y2275" s="13" t="s">
        <v>50</v>
      </c>
      <c r="Z2275" s="13">
        <v>1</v>
      </c>
      <c r="AA2275" s="13" t="s">
        <v>50</v>
      </c>
      <c r="AB2275" s="13" t="s">
        <v>50</v>
      </c>
      <c r="AC2275" s="13" t="s">
        <v>50</v>
      </c>
      <c r="AD2275" s="13" t="s">
        <v>50</v>
      </c>
      <c r="AE2275" s="13" t="s">
        <v>50</v>
      </c>
      <c r="AF2275" s="13" t="s">
        <v>50</v>
      </c>
      <c r="AG2275" s="13" t="s">
        <v>50</v>
      </c>
      <c r="AH2275" s="13">
        <v>10000000</v>
      </c>
      <c r="AI2275" s="13" t="s">
        <v>60</v>
      </c>
      <c r="AJ2275" s="13">
        <v>10000000</v>
      </c>
      <c r="AK2275" s="13" t="s">
        <v>50</v>
      </c>
      <c r="AL2275" s="13" t="s">
        <v>50</v>
      </c>
      <c r="AM2275" s="13" t="s">
        <v>21995</v>
      </c>
      <c r="AN2275" s="13" t="s">
        <v>66</v>
      </c>
      <c r="AO2275" s="13" t="s">
        <v>21996</v>
      </c>
      <c r="AP2275" s="14" t="s">
        <v>21997</v>
      </c>
      <c r="AQ2275" s="13" t="s">
        <v>50</v>
      </c>
      <c r="AR2275" s="13" t="s">
        <v>50</v>
      </c>
    </row>
    <row r="2276" spans="1:44" ht="15" thickBot="1">
      <c r="A2276" s="4" t="s">
        <v>21998</v>
      </c>
      <c r="B2276" s="5">
        <v>106899</v>
      </c>
      <c r="C2276" s="6">
        <v>12420</v>
      </c>
      <c r="D2276" s="7" t="s">
        <v>45</v>
      </c>
      <c r="E2276" s="7" t="s">
        <v>46</v>
      </c>
      <c r="F2276" s="7" t="s">
        <v>70</v>
      </c>
      <c r="G2276" s="7" t="s">
        <v>71</v>
      </c>
      <c r="H2276" s="7" t="s">
        <v>3821</v>
      </c>
      <c r="I2276" s="7" t="s">
        <v>50</v>
      </c>
      <c r="J2276" s="6">
        <v>45517</v>
      </c>
      <c r="K2276" s="7" t="s">
        <v>50</v>
      </c>
      <c r="L2276" s="7" t="s">
        <v>52</v>
      </c>
      <c r="M2276" s="7" t="s">
        <v>21999</v>
      </c>
      <c r="N2276" s="7" t="s">
        <v>22000</v>
      </c>
      <c r="O2276" s="7" t="s">
        <v>22001</v>
      </c>
      <c r="P2276" s="5">
        <v>25758</v>
      </c>
      <c r="Q2276" s="7" t="s">
        <v>166</v>
      </c>
      <c r="R2276" s="34" t="s">
        <v>22002</v>
      </c>
      <c r="S2276" s="34" t="s">
        <v>22003</v>
      </c>
      <c r="T2276" s="7" t="s">
        <v>22004</v>
      </c>
      <c r="U2276" s="7" t="s">
        <v>22005</v>
      </c>
      <c r="V2276" s="7">
        <v>5000000</v>
      </c>
      <c r="W2276" s="7" t="s">
        <v>60</v>
      </c>
      <c r="X2276" s="7">
        <v>5000000</v>
      </c>
      <c r="Y2276" s="7" t="s">
        <v>50</v>
      </c>
      <c r="Z2276" s="7">
        <v>1</v>
      </c>
      <c r="AA2276" s="7" t="s">
        <v>50</v>
      </c>
      <c r="AB2276" s="7" t="s">
        <v>50</v>
      </c>
      <c r="AC2276" s="7" t="s">
        <v>50</v>
      </c>
      <c r="AD2276" s="7" t="s">
        <v>50</v>
      </c>
      <c r="AE2276" s="7" t="s">
        <v>50</v>
      </c>
      <c r="AF2276" s="7" t="s">
        <v>50</v>
      </c>
      <c r="AG2276" s="7" t="s">
        <v>50</v>
      </c>
      <c r="AH2276" s="7">
        <v>5000000</v>
      </c>
      <c r="AI2276" s="7" t="s">
        <v>60</v>
      </c>
      <c r="AJ2276" s="7">
        <v>5000000</v>
      </c>
      <c r="AK2276" s="7" t="s">
        <v>2118</v>
      </c>
      <c r="AL2276" s="7" t="s">
        <v>50</v>
      </c>
      <c r="AM2276" s="7" t="s">
        <v>22006</v>
      </c>
      <c r="AN2276" s="7" t="s">
        <v>66</v>
      </c>
      <c r="AO2276" s="7" t="s">
        <v>22007</v>
      </c>
      <c r="AP2276" s="7" t="s">
        <v>50</v>
      </c>
      <c r="AQ2276" s="22" t="s">
        <v>22008</v>
      </c>
      <c r="AR2276" s="7" t="s">
        <v>50</v>
      </c>
    </row>
    <row r="2277" spans="1:44" ht="15" thickBot="1">
      <c r="A2277" s="10" t="s">
        <v>22009</v>
      </c>
      <c r="B2277" s="13" t="s">
        <v>50</v>
      </c>
      <c r="C2277" s="12">
        <v>44927</v>
      </c>
      <c r="D2277" s="13" t="s">
        <v>45</v>
      </c>
      <c r="E2277" s="13" t="s">
        <v>46</v>
      </c>
      <c r="F2277" s="13" t="s">
        <v>70</v>
      </c>
      <c r="G2277" s="27" t="s">
        <v>54945</v>
      </c>
      <c r="H2277" s="13" t="s">
        <v>50</v>
      </c>
      <c r="I2277" s="13" t="s">
        <v>50</v>
      </c>
      <c r="J2277" s="12">
        <v>45516</v>
      </c>
      <c r="K2277" s="13" t="s">
        <v>50</v>
      </c>
      <c r="L2277" s="13" t="s">
        <v>467</v>
      </c>
      <c r="M2277" s="13" t="s">
        <v>50</v>
      </c>
      <c r="N2277" s="13" t="s">
        <v>50</v>
      </c>
      <c r="O2277" s="13" t="s">
        <v>22010</v>
      </c>
      <c r="P2277" s="11">
        <v>26143</v>
      </c>
      <c r="Q2277" s="13" t="s">
        <v>50</v>
      </c>
      <c r="R2277" s="33" t="s">
        <v>22011</v>
      </c>
      <c r="S2277" s="33" t="s">
        <v>22012</v>
      </c>
      <c r="T2277" s="13" t="s">
        <v>22013</v>
      </c>
      <c r="U2277" s="13" t="s">
        <v>50</v>
      </c>
      <c r="V2277" s="13">
        <v>3000000</v>
      </c>
      <c r="W2277" s="13" t="s">
        <v>60</v>
      </c>
      <c r="X2277" s="13">
        <v>3000000</v>
      </c>
      <c r="Y2277" s="13" t="s">
        <v>467</v>
      </c>
      <c r="Z2277" s="13">
        <v>2</v>
      </c>
      <c r="AA2277" s="13">
        <v>3000000</v>
      </c>
      <c r="AB2277" s="13" t="s">
        <v>60</v>
      </c>
      <c r="AC2277" s="13">
        <v>3000000</v>
      </c>
      <c r="AD2277" s="13" t="s">
        <v>467</v>
      </c>
      <c r="AE2277" s="13">
        <v>3000000</v>
      </c>
      <c r="AF2277" s="13" t="s">
        <v>60</v>
      </c>
      <c r="AG2277" s="13">
        <v>3000000</v>
      </c>
      <c r="AH2277" s="13">
        <v>3700000</v>
      </c>
      <c r="AI2277" s="13" t="s">
        <v>60</v>
      </c>
      <c r="AJ2277" s="13">
        <v>3700000</v>
      </c>
      <c r="AK2277" s="13" t="s">
        <v>22014</v>
      </c>
      <c r="AL2277" s="13" t="s">
        <v>50</v>
      </c>
      <c r="AM2277" s="13" t="s">
        <v>22015</v>
      </c>
      <c r="AN2277" s="13" t="s">
        <v>66</v>
      </c>
      <c r="AO2277" s="13" t="s">
        <v>22016</v>
      </c>
      <c r="AP2277" s="14" t="s">
        <v>22017</v>
      </c>
      <c r="AQ2277" s="13" t="s">
        <v>50</v>
      </c>
      <c r="AR2277" s="13" t="s">
        <v>50</v>
      </c>
    </row>
    <row r="2278" spans="1:44" ht="15" thickBot="1">
      <c r="A2278" s="4" t="s">
        <v>22018</v>
      </c>
      <c r="B2278" s="7" t="s">
        <v>50</v>
      </c>
      <c r="C2278" s="6">
        <v>41640</v>
      </c>
      <c r="D2278" s="7" t="s">
        <v>45</v>
      </c>
      <c r="E2278" s="7" t="s">
        <v>46</v>
      </c>
      <c r="F2278" s="7" t="s">
        <v>70</v>
      </c>
      <c r="G2278" s="27" t="s">
        <v>54945</v>
      </c>
      <c r="H2278" s="7" t="s">
        <v>50</v>
      </c>
      <c r="I2278" s="7" t="s">
        <v>50</v>
      </c>
      <c r="J2278" s="6">
        <v>45517</v>
      </c>
      <c r="K2278" s="7" t="s">
        <v>50</v>
      </c>
      <c r="L2278" s="7" t="s">
        <v>178</v>
      </c>
      <c r="M2278" s="7" t="s">
        <v>10401</v>
      </c>
      <c r="N2278" s="7" t="s">
        <v>1266</v>
      </c>
      <c r="O2278" s="7" t="s">
        <v>22019</v>
      </c>
      <c r="P2278" s="5">
        <v>27133</v>
      </c>
      <c r="Q2278" s="7" t="s">
        <v>245</v>
      </c>
      <c r="R2278" s="34" t="s">
        <v>22020</v>
      </c>
      <c r="S2278" s="31" t="s">
        <v>22021</v>
      </c>
      <c r="T2278" s="7" t="s">
        <v>50</v>
      </c>
      <c r="U2278" s="7" t="s">
        <v>50</v>
      </c>
      <c r="V2278" s="7" t="s">
        <v>50</v>
      </c>
      <c r="W2278" s="7" t="s">
        <v>50</v>
      </c>
      <c r="X2278" s="7" t="s">
        <v>50</v>
      </c>
      <c r="Y2278" s="7" t="s">
        <v>50</v>
      </c>
      <c r="Z2278" s="7">
        <v>3</v>
      </c>
      <c r="AA2278" s="7" t="s">
        <v>50</v>
      </c>
      <c r="AB2278" s="7" t="s">
        <v>50</v>
      </c>
      <c r="AC2278" s="7" t="s">
        <v>50</v>
      </c>
      <c r="AD2278" s="7" t="s">
        <v>178</v>
      </c>
      <c r="AE2278" s="7">
        <v>110000000</v>
      </c>
      <c r="AF2278" s="7" t="s">
        <v>2056</v>
      </c>
      <c r="AG2278" s="7">
        <v>17282900</v>
      </c>
      <c r="AH2278" s="7">
        <v>110000000</v>
      </c>
      <c r="AI2278" s="7" t="s">
        <v>2056</v>
      </c>
      <c r="AJ2278" s="7">
        <v>17282900</v>
      </c>
      <c r="AK2278" s="7" t="s">
        <v>22022</v>
      </c>
      <c r="AL2278" s="7" t="s">
        <v>50</v>
      </c>
      <c r="AM2278" s="7" t="s">
        <v>22023</v>
      </c>
      <c r="AN2278" s="7" t="s">
        <v>66</v>
      </c>
      <c r="AO2278" s="7" t="s">
        <v>22024</v>
      </c>
      <c r="AP2278" s="7" t="s">
        <v>50</v>
      </c>
      <c r="AQ2278" s="22" t="s">
        <v>22025</v>
      </c>
      <c r="AR2278" s="7" t="s">
        <v>50</v>
      </c>
    </row>
    <row r="2279" spans="1:44" ht="15" thickBot="1">
      <c r="A2279" s="10" t="s">
        <v>22026</v>
      </c>
      <c r="B2279" s="11">
        <v>1049</v>
      </c>
      <c r="C2279" s="12">
        <v>44197</v>
      </c>
      <c r="D2279" s="13" t="s">
        <v>45</v>
      </c>
      <c r="E2279" s="13" t="s">
        <v>46</v>
      </c>
      <c r="F2279" s="13" t="s">
        <v>70</v>
      </c>
      <c r="G2279" s="27" t="s">
        <v>54945</v>
      </c>
      <c r="H2279" s="13" t="s">
        <v>50</v>
      </c>
      <c r="I2279" s="13" t="s">
        <v>50</v>
      </c>
      <c r="J2279" s="12">
        <v>45517</v>
      </c>
      <c r="K2279" s="13" t="s">
        <v>116</v>
      </c>
      <c r="L2279" s="13" t="s">
        <v>178</v>
      </c>
      <c r="M2279" s="13" t="s">
        <v>2562</v>
      </c>
      <c r="N2279" s="13" t="s">
        <v>518</v>
      </c>
      <c r="O2279" s="13" t="s">
        <v>22027</v>
      </c>
      <c r="P2279" s="11">
        <v>27167</v>
      </c>
      <c r="Q2279" s="13" t="s">
        <v>520</v>
      </c>
      <c r="R2279" s="33" t="s">
        <v>22028</v>
      </c>
      <c r="S2279" s="33" t="s">
        <v>22029</v>
      </c>
      <c r="T2279" s="13" t="s">
        <v>50</v>
      </c>
      <c r="U2279" s="13" t="s">
        <v>50</v>
      </c>
      <c r="V2279" s="13">
        <v>22222220</v>
      </c>
      <c r="W2279" s="13" t="s">
        <v>60</v>
      </c>
      <c r="X2279" s="13">
        <v>22222220</v>
      </c>
      <c r="Y2279" s="13" t="s">
        <v>50</v>
      </c>
      <c r="Z2279" s="13">
        <v>2</v>
      </c>
      <c r="AA2279" s="13">
        <v>22222220</v>
      </c>
      <c r="AB2279" s="13" t="s">
        <v>60</v>
      </c>
      <c r="AC2279" s="13">
        <v>22222220</v>
      </c>
      <c r="AD2279" s="13" t="s">
        <v>178</v>
      </c>
      <c r="AE2279" s="13">
        <v>112222220</v>
      </c>
      <c r="AF2279" s="13" t="s">
        <v>60</v>
      </c>
      <c r="AG2279" s="13">
        <v>112222220</v>
      </c>
      <c r="AH2279" s="13">
        <v>112222220</v>
      </c>
      <c r="AI2279" s="13" t="s">
        <v>60</v>
      </c>
      <c r="AJ2279" s="13">
        <v>112222220</v>
      </c>
      <c r="AK2279" s="13" t="s">
        <v>22030</v>
      </c>
      <c r="AL2279" s="13" t="s">
        <v>50</v>
      </c>
      <c r="AM2279" s="13" t="s">
        <v>22031</v>
      </c>
      <c r="AN2279" s="13" t="s">
        <v>66</v>
      </c>
      <c r="AO2279" s="13" t="s">
        <v>22032</v>
      </c>
      <c r="AP2279" s="21" t="s">
        <v>22033</v>
      </c>
      <c r="AQ2279" s="13" t="s">
        <v>50</v>
      </c>
      <c r="AR2279" s="13" t="s">
        <v>50</v>
      </c>
    </row>
    <row r="2280" spans="1:44" ht="15" thickBot="1">
      <c r="A2280" s="4" t="s">
        <v>22034</v>
      </c>
      <c r="B2280" s="7" t="s">
        <v>50</v>
      </c>
      <c r="C2280" s="6">
        <v>43466</v>
      </c>
      <c r="D2280" s="7" t="s">
        <v>45</v>
      </c>
      <c r="E2280" s="7" t="s">
        <v>46</v>
      </c>
      <c r="F2280" s="7" t="s">
        <v>70</v>
      </c>
      <c r="G2280" s="27" t="s">
        <v>54945</v>
      </c>
      <c r="H2280" s="7" t="s">
        <v>562</v>
      </c>
      <c r="I2280" s="7" t="s">
        <v>50</v>
      </c>
      <c r="J2280" s="6">
        <v>45519</v>
      </c>
      <c r="K2280" s="7" t="s">
        <v>50</v>
      </c>
      <c r="L2280" s="7" t="s">
        <v>52</v>
      </c>
      <c r="M2280" s="7" t="s">
        <v>22035</v>
      </c>
      <c r="N2280" s="7" t="s">
        <v>838</v>
      </c>
      <c r="O2280" s="7" t="s">
        <v>22036</v>
      </c>
      <c r="P2280" s="5">
        <v>27739</v>
      </c>
      <c r="Q2280" s="7" t="s">
        <v>218</v>
      </c>
      <c r="R2280" s="34" t="s">
        <v>22037</v>
      </c>
      <c r="S2280" s="34" t="s">
        <v>22038</v>
      </c>
      <c r="T2280" s="7" t="s">
        <v>50</v>
      </c>
      <c r="U2280" s="7" t="s">
        <v>50</v>
      </c>
      <c r="V2280" s="7">
        <v>997693</v>
      </c>
      <c r="W2280" s="7" t="s">
        <v>60</v>
      </c>
      <c r="X2280" s="7">
        <v>997693</v>
      </c>
      <c r="Y2280" s="7" t="s">
        <v>467</v>
      </c>
      <c r="Z2280" s="7">
        <v>3</v>
      </c>
      <c r="AA2280" s="7">
        <v>110000</v>
      </c>
      <c r="AB2280" s="7" t="s">
        <v>60</v>
      </c>
      <c r="AC2280" s="7">
        <v>110000</v>
      </c>
      <c r="AD2280" s="7" t="s">
        <v>1624</v>
      </c>
      <c r="AE2280" s="7">
        <v>110000</v>
      </c>
      <c r="AF2280" s="7" t="s">
        <v>60</v>
      </c>
      <c r="AG2280" s="7">
        <v>110000</v>
      </c>
      <c r="AH2280" s="7">
        <v>1363693</v>
      </c>
      <c r="AI2280" s="7" t="s">
        <v>60</v>
      </c>
      <c r="AJ2280" s="7">
        <v>1363693</v>
      </c>
      <c r="AK2280" s="7" t="s">
        <v>50</v>
      </c>
      <c r="AL2280" s="7" t="s">
        <v>50</v>
      </c>
      <c r="AM2280" s="7" t="s">
        <v>22039</v>
      </c>
      <c r="AN2280" s="7" t="s">
        <v>66</v>
      </c>
      <c r="AO2280" s="7" t="s">
        <v>22040</v>
      </c>
      <c r="AP2280" s="22" t="s">
        <v>22041</v>
      </c>
      <c r="AQ2280" s="22" t="s">
        <v>22042</v>
      </c>
      <c r="AR2280" s="7" t="s">
        <v>50</v>
      </c>
    </row>
    <row r="2281" spans="1:44" ht="15" thickBot="1">
      <c r="A2281" s="10" t="s">
        <v>22043</v>
      </c>
      <c r="B2281" s="13" t="s">
        <v>50</v>
      </c>
      <c r="C2281" s="12">
        <v>45292</v>
      </c>
      <c r="D2281" s="13" t="s">
        <v>45</v>
      </c>
      <c r="E2281" s="13" t="s">
        <v>50</v>
      </c>
      <c r="F2281" s="13" t="s">
        <v>70</v>
      </c>
      <c r="G2281" s="27" t="s">
        <v>54945</v>
      </c>
      <c r="H2281" s="13" t="s">
        <v>50</v>
      </c>
      <c r="I2281" s="13" t="s">
        <v>50</v>
      </c>
      <c r="J2281" s="12">
        <v>45518</v>
      </c>
      <c r="K2281" s="13" t="s">
        <v>50</v>
      </c>
      <c r="L2281" s="13" t="s">
        <v>467</v>
      </c>
      <c r="M2281" s="13" t="s">
        <v>19933</v>
      </c>
      <c r="N2281" s="13" t="s">
        <v>307</v>
      </c>
      <c r="O2281" s="13" t="s">
        <v>22044</v>
      </c>
      <c r="P2281" s="11">
        <v>28210</v>
      </c>
      <c r="Q2281" s="13" t="s">
        <v>245</v>
      </c>
      <c r="R2281" s="33" t="s">
        <v>22045</v>
      </c>
      <c r="S2281" s="33" t="s">
        <v>22046</v>
      </c>
      <c r="T2281" s="13" t="s">
        <v>50</v>
      </c>
      <c r="U2281" s="13" t="s">
        <v>50</v>
      </c>
      <c r="V2281" s="13">
        <v>78000000</v>
      </c>
      <c r="W2281" s="13" t="s">
        <v>250</v>
      </c>
      <c r="X2281" s="13">
        <v>929247</v>
      </c>
      <c r="Y2281" s="13" t="s">
        <v>467</v>
      </c>
      <c r="Z2281" s="13">
        <v>1</v>
      </c>
      <c r="AA2281" s="13">
        <v>78000000</v>
      </c>
      <c r="AB2281" s="13" t="s">
        <v>250</v>
      </c>
      <c r="AC2281" s="13">
        <v>929247</v>
      </c>
      <c r="AD2281" s="13" t="s">
        <v>467</v>
      </c>
      <c r="AE2281" s="13">
        <v>78000000</v>
      </c>
      <c r="AF2281" s="13" t="s">
        <v>250</v>
      </c>
      <c r="AG2281" s="13">
        <v>929247</v>
      </c>
      <c r="AH2281" s="13">
        <v>78000000</v>
      </c>
      <c r="AI2281" s="13" t="s">
        <v>250</v>
      </c>
      <c r="AJ2281" s="13">
        <v>929247</v>
      </c>
      <c r="AK2281" s="21" t="s">
        <v>22047</v>
      </c>
      <c r="AL2281" s="13" t="s">
        <v>50</v>
      </c>
      <c r="AM2281" s="13" t="s">
        <v>22048</v>
      </c>
      <c r="AN2281" s="13" t="s">
        <v>253</v>
      </c>
      <c r="AO2281" s="13" t="s">
        <v>22049</v>
      </c>
      <c r="AP2281" s="21" t="s">
        <v>22050</v>
      </c>
      <c r="AQ2281" s="13" t="s">
        <v>50</v>
      </c>
      <c r="AR2281" s="13" t="s">
        <v>50</v>
      </c>
    </row>
    <row r="2282" spans="1:44" ht="15" thickBot="1">
      <c r="A2282" s="4" t="s">
        <v>22051</v>
      </c>
      <c r="B2282" s="7" t="s">
        <v>50</v>
      </c>
      <c r="C2282" s="6">
        <v>43441</v>
      </c>
      <c r="D2282" s="7" t="s">
        <v>45</v>
      </c>
      <c r="E2282" s="7" t="s">
        <v>46</v>
      </c>
      <c r="F2282" s="7" t="s">
        <v>70</v>
      </c>
      <c r="G2282" s="7" t="s">
        <v>114</v>
      </c>
      <c r="H2282" s="7" t="s">
        <v>50</v>
      </c>
      <c r="I2282" s="7" t="s">
        <v>50</v>
      </c>
      <c r="J2282" s="6">
        <v>45516</v>
      </c>
      <c r="K2282" s="7" t="s">
        <v>50</v>
      </c>
      <c r="L2282" s="7" t="s">
        <v>147</v>
      </c>
      <c r="M2282" s="7" t="s">
        <v>22052</v>
      </c>
      <c r="N2282" s="7" t="s">
        <v>5956</v>
      </c>
      <c r="O2282" s="7" t="s">
        <v>22053</v>
      </c>
      <c r="P2282" s="5">
        <v>29319</v>
      </c>
      <c r="Q2282" s="7" t="s">
        <v>245</v>
      </c>
      <c r="R2282" s="34" t="s">
        <v>22054</v>
      </c>
      <c r="S2282" s="31" t="s">
        <v>50</v>
      </c>
      <c r="T2282" s="7" t="s">
        <v>22055</v>
      </c>
      <c r="U2282" s="7" t="s">
        <v>22056</v>
      </c>
      <c r="V2282" s="7">
        <v>100000000</v>
      </c>
      <c r="W2282" s="7" t="s">
        <v>2056</v>
      </c>
      <c r="X2282" s="7">
        <v>13926025</v>
      </c>
      <c r="Y2282" s="7" t="s">
        <v>154</v>
      </c>
      <c r="Z2282" s="7">
        <v>3</v>
      </c>
      <c r="AA2282" s="7">
        <v>100000000</v>
      </c>
      <c r="AB2282" s="7" t="s">
        <v>2056</v>
      </c>
      <c r="AC2282" s="7">
        <v>13926025</v>
      </c>
      <c r="AD2282" s="7" t="s">
        <v>147</v>
      </c>
      <c r="AE2282" s="7">
        <v>140000000</v>
      </c>
      <c r="AF2282" s="7" t="s">
        <v>2056</v>
      </c>
      <c r="AG2282" s="7">
        <v>19662272</v>
      </c>
      <c r="AH2282" s="7">
        <v>140000000</v>
      </c>
      <c r="AI2282" s="7" t="s">
        <v>2056</v>
      </c>
      <c r="AJ2282" s="7">
        <v>19662272</v>
      </c>
      <c r="AK2282" s="7" t="s">
        <v>22057</v>
      </c>
      <c r="AL2282" s="7" t="s">
        <v>50</v>
      </c>
      <c r="AM2282" s="7" t="s">
        <v>50</v>
      </c>
      <c r="AN2282" s="7" t="s">
        <v>50</v>
      </c>
      <c r="AO2282" s="7" t="s">
        <v>50</v>
      </c>
      <c r="AP2282" s="7" t="s">
        <v>50</v>
      </c>
      <c r="AQ2282" s="7" t="s">
        <v>50</v>
      </c>
      <c r="AR2282" s="7" t="s">
        <v>1186</v>
      </c>
    </row>
    <row r="2283" spans="1:44" ht="15" thickBot="1">
      <c r="A2283" s="10" t="s">
        <v>22058</v>
      </c>
      <c r="B2283" s="13" t="s">
        <v>50</v>
      </c>
      <c r="C2283" s="12">
        <v>44562</v>
      </c>
      <c r="D2283" s="13" t="s">
        <v>45</v>
      </c>
      <c r="E2283" s="13" t="s">
        <v>46</v>
      </c>
      <c r="F2283" s="13" t="s">
        <v>70</v>
      </c>
      <c r="G2283" s="27" t="s">
        <v>54945</v>
      </c>
      <c r="H2283" s="13" t="s">
        <v>50</v>
      </c>
      <c r="I2283" s="13" t="s">
        <v>50</v>
      </c>
      <c r="J2283" s="12">
        <v>45518</v>
      </c>
      <c r="K2283" s="13" t="s">
        <v>50</v>
      </c>
      <c r="L2283" s="13" t="s">
        <v>1624</v>
      </c>
      <c r="M2283" s="13" t="s">
        <v>22059</v>
      </c>
      <c r="N2283" s="13" t="s">
        <v>180</v>
      </c>
      <c r="O2283" s="13" t="s">
        <v>22060</v>
      </c>
      <c r="P2283" s="11">
        <v>30747</v>
      </c>
      <c r="Q2283" s="13" t="s">
        <v>120</v>
      </c>
      <c r="R2283" s="33" t="s">
        <v>22058</v>
      </c>
      <c r="S2283" s="33" t="s">
        <v>22061</v>
      </c>
      <c r="T2283" s="13" t="s">
        <v>50</v>
      </c>
      <c r="U2283" s="13" t="s">
        <v>50</v>
      </c>
      <c r="V2283" s="13">
        <v>2000000</v>
      </c>
      <c r="W2283" s="13" t="s">
        <v>60</v>
      </c>
      <c r="X2283" s="13">
        <v>2000000</v>
      </c>
      <c r="Y2283" s="13" t="s">
        <v>467</v>
      </c>
      <c r="Z2283" s="13">
        <v>1</v>
      </c>
      <c r="AA2283" s="13">
        <v>2000000</v>
      </c>
      <c r="AB2283" s="13" t="s">
        <v>60</v>
      </c>
      <c r="AC2283" s="13">
        <v>2000000</v>
      </c>
      <c r="AD2283" s="13" t="s">
        <v>1624</v>
      </c>
      <c r="AE2283" s="13">
        <v>2000000</v>
      </c>
      <c r="AF2283" s="13" t="s">
        <v>60</v>
      </c>
      <c r="AG2283" s="13">
        <v>2000000</v>
      </c>
      <c r="AH2283" s="13">
        <v>2000000</v>
      </c>
      <c r="AI2283" s="13" t="s">
        <v>60</v>
      </c>
      <c r="AJ2283" s="13">
        <v>2000000</v>
      </c>
      <c r="AK2283" s="13" t="s">
        <v>50</v>
      </c>
      <c r="AL2283" s="13" t="s">
        <v>50</v>
      </c>
      <c r="AM2283" s="13" t="s">
        <v>22062</v>
      </c>
      <c r="AN2283" s="13" t="s">
        <v>66</v>
      </c>
      <c r="AO2283" s="13" t="s">
        <v>22063</v>
      </c>
      <c r="AP2283" s="21" t="s">
        <v>22064</v>
      </c>
      <c r="AQ2283" s="21" t="s">
        <v>22065</v>
      </c>
      <c r="AR2283" s="13" t="s">
        <v>50</v>
      </c>
    </row>
    <row r="2284" spans="1:44" ht="15" thickBot="1">
      <c r="A2284" s="4" t="s">
        <v>22066</v>
      </c>
      <c r="B2284" s="7">
        <v>76</v>
      </c>
      <c r="C2284" s="6">
        <v>43466</v>
      </c>
      <c r="D2284" s="7" t="s">
        <v>45</v>
      </c>
      <c r="E2284" s="7" t="s">
        <v>46</v>
      </c>
      <c r="F2284" s="7" t="s">
        <v>70</v>
      </c>
      <c r="G2284" s="27" t="s">
        <v>54945</v>
      </c>
      <c r="H2284" s="7" t="s">
        <v>1449</v>
      </c>
      <c r="I2284" s="7" t="s">
        <v>50</v>
      </c>
      <c r="J2284" s="6">
        <v>45516</v>
      </c>
      <c r="K2284" s="7" t="s">
        <v>50</v>
      </c>
      <c r="L2284" s="7" t="s">
        <v>178</v>
      </c>
      <c r="M2284" s="7" t="s">
        <v>22067</v>
      </c>
      <c r="N2284" s="7" t="s">
        <v>668</v>
      </c>
      <c r="O2284" s="7" t="s">
        <v>22068</v>
      </c>
      <c r="P2284" s="5">
        <v>30859</v>
      </c>
      <c r="Q2284" s="7" t="s">
        <v>670</v>
      </c>
      <c r="R2284" s="31" t="s">
        <v>22069</v>
      </c>
      <c r="S2284" s="34" t="s">
        <v>22070</v>
      </c>
      <c r="T2284" s="7" t="s">
        <v>22071</v>
      </c>
      <c r="U2284" s="7" t="s">
        <v>50</v>
      </c>
      <c r="V2284" s="7">
        <v>1004671</v>
      </c>
      <c r="W2284" s="7" t="s">
        <v>60</v>
      </c>
      <c r="X2284" s="7">
        <v>1004671</v>
      </c>
      <c r="Y2284" s="7" t="s">
        <v>50</v>
      </c>
      <c r="Z2284" s="7">
        <v>4</v>
      </c>
      <c r="AA2284" s="7">
        <v>1004671</v>
      </c>
      <c r="AB2284" s="7" t="s">
        <v>60</v>
      </c>
      <c r="AC2284" s="7">
        <v>1004671</v>
      </c>
      <c r="AD2284" s="7" t="s">
        <v>178</v>
      </c>
      <c r="AE2284" s="7">
        <v>5050955</v>
      </c>
      <c r="AF2284" s="7" t="s">
        <v>60</v>
      </c>
      <c r="AG2284" s="7">
        <v>5050955</v>
      </c>
      <c r="AH2284" s="7">
        <v>5450955</v>
      </c>
      <c r="AI2284" s="7" t="s">
        <v>60</v>
      </c>
      <c r="AJ2284" s="7">
        <v>5450955</v>
      </c>
      <c r="AK2284" s="7" t="s">
        <v>50</v>
      </c>
      <c r="AL2284" s="7" t="s">
        <v>50</v>
      </c>
      <c r="AM2284" s="7" t="s">
        <v>22072</v>
      </c>
      <c r="AN2284" s="7" t="s">
        <v>66</v>
      </c>
      <c r="AO2284" s="7" t="s">
        <v>22073</v>
      </c>
      <c r="AP2284" s="22" t="s">
        <v>22074</v>
      </c>
      <c r="AQ2284" s="7" t="s">
        <v>50</v>
      </c>
      <c r="AR2284" s="7" t="s">
        <v>50</v>
      </c>
    </row>
    <row r="2285" spans="1:44" ht="15" thickBot="1">
      <c r="A2285" s="10" t="s">
        <v>22075</v>
      </c>
      <c r="B2285" s="13" t="s">
        <v>50</v>
      </c>
      <c r="C2285" s="12">
        <v>45292</v>
      </c>
      <c r="D2285" s="13" t="s">
        <v>45</v>
      </c>
      <c r="E2285" s="13" t="s">
        <v>50</v>
      </c>
      <c r="F2285" s="13" t="s">
        <v>70</v>
      </c>
      <c r="G2285" s="26" t="s">
        <v>54946</v>
      </c>
      <c r="H2285" s="13" t="s">
        <v>50</v>
      </c>
      <c r="I2285" s="13" t="s">
        <v>50</v>
      </c>
      <c r="J2285" s="12">
        <v>45516</v>
      </c>
      <c r="K2285" s="13" t="s">
        <v>50</v>
      </c>
      <c r="L2285" s="13" t="s">
        <v>467</v>
      </c>
      <c r="M2285" s="13" t="s">
        <v>22076</v>
      </c>
      <c r="N2285" s="13" t="s">
        <v>3491</v>
      </c>
      <c r="O2285" s="13" t="s">
        <v>22077</v>
      </c>
      <c r="P2285" s="11">
        <v>30861</v>
      </c>
      <c r="Q2285" s="13" t="s">
        <v>245</v>
      </c>
      <c r="R2285" s="30" t="s">
        <v>50</v>
      </c>
      <c r="S2285" s="30" t="s">
        <v>50</v>
      </c>
      <c r="T2285" s="13" t="s">
        <v>50</v>
      </c>
      <c r="U2285" s="13" t="s">
        <v>50</v>
      </c>
      <c r="V2285" s="13">
        <v>200000000</v>
      </c>
      <c r="W2285" s="13" t="s">
        <v>2056</v>
      </c>
      <c r="X2285" s="13">
        <v>27852050</v>
      </c>
      <c r="Y2285" s="13" t="s">
        <v>467</v>
      </c>
      <c r="Z2285" s="13">
        <v>2</v>
      </c>
      <c r="AA2285" s="13">
        <v>200000000</v>
      </c>
      <c r="AB2285" s="13" t="s">
        <v>2056</v>
      </c>
      <c r="AC2285" s="13">
        <v>27852050</v>
      </c>
      <c r="AD2285" s="13" t="s">
        <v>467</v>
      </c>
      <c r="AE2285" s="13">
        <v>200000000</v>
      </c>
      <c r="AF2285" s="13" t="s">
        <v>2056</v>
      </c>
      <c r="AG2285" s="13">
        <v>27852050</v>
      </c>
      <c r="AH2285" s="13">
        <v>200000000</v>
      </c>
      <c r="AI2285" s="13" t="s">
        <v>2056</v>
      </c>
      <c r="AJ2285" s="13">
        <v>27852050</v>
      </c>
      <c r="AK2285" s="13" t="s">
        <v>22078</v>
      </c>
      <c r="AL2285" s="13" t="s">
        <v>50</v>
      </c>
      <c r="AM2285" s="13" t="s">
        <v>50</v>
      </c>
      <c r="AN2285" s="13" t="s">
        <v>50</v>
      </c>
      <c r="AO2285" s="13" t="s">
        <v>50</v>
      </c>
      <c r="AP2285" s="13" t="s">
        <v>50</v>
      </c>
      <c r="AQ2285" s="13" t="s">
        <v>50</v>
      </c>
      <c r="AR2285" s="13" t="s">
        <v>1186</v>
      </c>
    </row>
    <row r="2286" spans="1:44" ht="15" thickBot="1">
      <c r="A2286" s="4" t="s">
        <v>22079</v>
      </c>
      <c r="B2286" s="5">
        <v>31413</v>
      </c>
      <c r="C2286" s="6">
        <v>41852</v>
      </c>
      <c r="D2286" s="7" t="s">
        <v>45</v>
      </c>
      <c r="E2286" s="7" t="s">
        <v>46</v>
      </c>
      <c r="F2286" s="7" t="s">
        <v>70</v>
      </c>
      <c r="G2286" s="26" t="s">
        <v>54946</v>
      </c>
      <c r="H2286" s="7" t="s">
        <v>50</v>
      </c>
      <c r="I2286" s="7" t="s">
        <v>50</v>
      </c>
      <c r="J2286" s="6">
        <v>45519</v>
      </c>
      <c r="K2286" s="7" t="s">
        <v>116</v>
      </c>
      <c r="L2286" s="7" t="s">
        <v>5159</v>
      </c>
      <c r="M2286" s="7" t="s">
        <v>22080</v>
      </c>
      <c r="N2286" s="7" t="s">
        <v>9915</v>
      </c>
      <c r="O2286" s="7" t="s">
        <v>22081</v>
      </c>
      <c r="P2286" s="5">
        <v>30929</v>
      </c>
      <c r="Q2286" s="7" t="s">
        <v>383</v>
      </c>
      <c r="R2286" s="34" t="s">
        <v>22082</v>
      </c>
      <c r="S2286" s="34" t="s">
        <v>22083</v>
      </c>
      <c r="T2286" s="7" t="s">
        <v>50</v>
      </c>
      <c r="U2286" s="7" t="s">
        <v>50</v>
      </c>
      <c r="V2286" s="7" t="s">
        <v>50</v>
      </c>
      <c r="W2286" s="7" t="s">
        <v>50</v>
      </c>
      <c r="X2286" s="7" t="s">
        <v>50</v>
      </c>
      <c r="Y2286" s="7" t="s">
        <v>50</v>
      </c>
      <c r="Z2286" s="7">
        <v>4</v>
      </c>
      <c r="AA2286" s="7" t="s">
        <v>50</v>
      </c>
      <c r="AB2286" s="7" t="s">
        <v>50</v>
      </c>
      <c r="AC2286" s="7" t="s">
        <v>50</v>
      </c>
      <c r="AD2286" s="7" t="s">
        <v>5159</v>
      </c>
      <c r="AE2286" s="7">
        <v>100000</v>
      </c>
      <c r="AF2286" s="7" t="s">
        <v>60</v>
      </c>
      <c r="AG2286" s="7">
        <v>100000</v>
      </c>
      <c r="AH2286" s="7">
        <v>100000</v>
      </c>
      <c r="AI2286" s="7" t="s">
        <v>60</v>
      </c>
      <c r="AJ2286" s="7">
        <v>100000</v>
      </c>
      <c r="AK2286" s="7" t="s">
        <v>22084</v>
      </c>
      <c r="AL2286" s="7" t="s">
        <v>50</v>
      </c>
      <c r="AM2286" s="7" t="s">
        <v>22085</v>
      </c>
      <c r="AN2286" s="7" t="s">
        <v>66</v>
      </c>
      <c r="AO2286" s="7" t="s">
        <v>22086</v>
      </c>
      <c r="AP2286" s="22" t="s">
        <v>22087</v>
      </c>
      <c r="AQ2286" s="22" t="s">
        <v>22088</v>
      </c>
      <c r="AR2286" s="7" t="s">
        <v>50</v>
      </c>
    </row>
    <row r="2287" spans="1:44" ht="15" thickBot="1">
      <c r="A2287" s="10" t="s">
        <v>22089</v>
      </c>
      <c r="B2287" s="13" t="s">
        <v>50</v>
      </c>
      <c r="C2287" s="12">
        <v>43466</v>
      </c>
      <c r="D2287" s="13" t="s">
        <v>45</v>
      </c>
      <c r="E2287" s="13" t="s">
        <v>46</v>
      </c>
      <c r="F2287" s="13" t="s">
        <v>70</v>
      </c>
      <c r="G2287" s="13" t="s">
        <v>50</v>
      </c>
      <c r="H2287" s="13" t="s">
        <v>50</v>
      </c>
      <c r="I2287" s="13" t="s">
        <v>50</v>
      </c>
      <c r="J2287" s="12">
        <v>45516</v>
      </c>
      <c r="K2287" s="13" t="s">
        <v>50</v>
      </c>
      <c r="L2287" s="13" t="s">
        <v>467</v>
      </c>
      <c r="M2287" s="13" t="s">
        <v>22090</v>
      </c>
      <c r="N2287" s="13" t="s">
        <v>791</v>
      </c>
      <c r="O2287" s="13" t="s">
        <v>22091</v>
      </c>
      <c r="P2287" s="11">
        <v>32038</v>
      </c>
      <c r="Q2287" s="13" t="s">
        <v>245</v>
      </c>
      <c r="R2287" s="33" t="s">
        <v>22092</v>
      </c>
      <c r="S2287" s="30" t="s">
        <v>50</v>
      </c>
      <c r="T2287" s="13" t="s">
        <v>50</v>
      </c>
      <c r="U2287" s="13" t="s">
        <v>50</v>
      </c>
      <c r="V2287" s="13">
        <v>50000000</v>
      </c>
      <c r="W2287" s="13" t="s">
        <v>250</v>
      </c>
      <c r="X2287" s="13">
        <v>595532</v>
      </c>
      <c r="Y2287" s="13" t="s">
        <v>467</v>
      </c>
      <c r="Z2287" s="13">
        <v>1</v>
      </c>
      <c r="AA2287" s="13">
        <v>50000000</v>
      </c>
      <c r="AB2287" s="13" t="s">
        <v>250</v>
      </c>
      <c r="AC2287" s="13">
        <v>595532</v>
      </c>
      <c r="AD2287" s="13" t="s">
        <v>467</v>
      </c>
      <c r="AE2287" s="13">
        <v>50000000</v>
      </c>
      <c r="AF2287" s="13" t="s">
        <v>250</v>
      </c>
      <c r="AG2287" s="13">
        <v>595532</v>
      </c>
      <c r="AH2287" s="13">
        <v>50000000</v>
      </c>
      <c r="AI2287" s="13" t="s">
        <v>250</v>
      </c>
      <c r="AJ2287" s="13">
        <v>595532</v>
      </c>
      <c r="AK2287" s="13" t="s">
        <v>22093</v>
      </c>
      <c r="AL2287" s="13" t="s">
        <v>50</v>
      </c>
      <c r="AM2287" s="13" t="s">
        <v>22094</v>
      </c>
      <c r="AN2287" s="13" t="s">
        <v>253</v>
      </c>
      <c r="AO2287" s="13" t="s">
        <v>22095</v>
      </c>
      <c r="AP2287" s="21" t="s">
        <v>22096</v>
      </c>
      <c r="AQ2287" s="13" t="s">
        <v>50</v>
      </c>
      <c r="AR2287" s="13" t="s">
        <v>50</v>
      </c>
    </row>
    <row r="2288" spans="1:44" ht="15" thickBot="1">
      <c r="A2288" s="4" t="s">
        <v>22097</v>
      </c>
      <c r="B2288" s="5">
        <v>213432</v>
      </c>
      <c r="C2288" s="6">
        <v>44562</v>
      </c>
      <c r="D2288" s="7" t="s">
        <v>45</v>
      </c>
      <c r="E2288" s="7" t="s">
        <v>46</v>
      </c>
      <c r="F2288" s="7" t="s">
        <v>70</v>
      </c>
      <c r="G2288" s="27" t="s">
        <v>54945</v>
      </c>
      <c r="H2288" s="7" t="s">
        <v>562</v>
      </c>
      <c r="I2288" s="7" t="s">
        <v>50</v>
      </c>
      <c r="J2288" s="6">
        <v>45517</v>
      </c>
      <c r="K2288" s="7" t="s">
        <v>51</v>
      </c>
      <c r="L2288" s="7" t="s">
        <v>467</v>
      </c>
      <c r="M2288" s="7" t="s">
        <v>1355</v>
      </c>
      <c r="N2288" s="7" t="s">
        <v>307</v>
      </c>
      <c r="O2288" s="7" t="s">
        <v>22098</v>
      </c>
      <c r="P2288" s="5">
        <v>32890</v>
      </c>
      <c r="Q2288" s="7" t="s">
        <v>245</v>
      </c>
      <c r="R2288" s="34" t="s">
        <v>22099</v>
      </c>
      <c r="S2288" s="34" t="s">
        <v>22100</v>
      </c>
      <c r="T2288" s="7" t="s">
        <v>50</v>
      </c>
      <c r="U2288" s="7" t="s">
        <v>50</v>
      </c>
      <c r="V2288" s="7">
        <v>5000000</v>
      </c>
      <c r="W2288" s="7" t="s">
        <v>60</v>
      </c>
      <c r="X2288" s="7">
        <v>5000000</v>
      </c>
      <c r="Y2288" s="7" t="s">
        <v>467</v>
      </c>
      <c r="Z2288" s="7">
        <v>2</v>
      </c>
      <c r="AA2288" s="7">
        <v>5000000</v>
      </c>
      <c r="AB2288" s="7" t="s">
        <v>60</v>
      </c>
      <c r="AC2288" s="7">
        <v>5000000</v>
      </c>
      <c r="AD2288" s="7" t="s">
        <v>467</v>
      </c>
      <c r="AE2288" s="7">
        <v>10200000</v>
      </c>
      <c r="AF2288" s="7" t="s">
        <v>60</v>
      </c>
      <c r="AG2288" s="7">
        <v>10200000</v>
      </c>
      <c r="AH2288" s="7">
        <v>10200000</v>
      </c>
      <c r="AI2288" s="7" t="s">
        <v>60</v>
      </c>
      <c r="AJ2288" s="7">
        <v>10200000</v>
      </c>
      <c r="AK2288" s="7" t="s">
        <v>21605</v>
      </c>
      <c r="AL2288" s="7" t="s">
        <v>50</v>
      </c>
      <c r="AM2288" s="7" t="s">
        <v>22101</v>
      </c>
      <c r="AN2288" s="7" t="s">
        <v>66</v>
      </c>
      <c r="AO2288" s="7" t="s">
        <v>22102</v>
      </c>
      <c r="AP2288" s="8" t="s">
        <v>22103</v>
      </c>
      <c r="AQ2288" s="7" t="s">
        <v>50</v>
      </c>
      <c r="AR2288" s="7" t="s">
        <v>50</v>
      </c>
    </row>
    <row r="2289" spans="1:44" ht="15" thickBot="1">
      <c r="A2289" s="10" t="s">
        <v>22104</v>
      </c>
      <c r="B2289" s="13" t="s">
        <v>50</v>
      </c>
      <c r="C2289" s="12">
        <v>43831</v>
      </c>
      <c r="D2289" s="13" t="s">
        <v>45</v>
      </c>
      <c r="E2289" s="13" t="s">
        <v>46</v>
      </c>
      <c r="F2289" s="13" t="s">
        <v>70</v>
      </c>
      <c r="G2289" s="13" t="s">
        <v>50</v>
      </c>
      <c r="H2289" s="13" t="s">
        <v>50</v>
      </c>
      <c r="I2289" s="13" t="s">
        <v>50</v>
      </c>
      <c r="J2289" s="12">
        <v>45516</v>
      </c>
      <c r="K2289" s="13" t="s">
        <v>50</v>
      </c>
      <c r="L2289" s="13" t="s">
        <v>178</v>
      </c>
      <c r="M2289" s="13" t="s">
        <v>22105</v>
      </c>
      <c r="N2289" s="13" t="s">
        <v>8046</v>
      </c>
      <c r="O2289" s="13" t="s">
        <v>22106</v>
      </c>
      <c r="P2289" s="11">
        <v>33559</v>
      </c>
      <c r="Q2289" s="13" t="s">
        <v>245</v>
      </c>
      <c r="R2289" s="33" t="s">
        <v>22107</v>
      </c>
      <c r="S2289" s="30" t="s">
        <v>50</v>
      </c>
      <c r="T2289" s="13" t="s">
        <v>22108</v>
      </c>
      <c r="U2289" s="13" t="s">
        <v>22109</v>
      </c>
      <c r="V2289" s="13">
        <v>8000000000</v>
      </c>
      <c r="W2289" s="13" t="s">
        <v>2946</v>
      </c>
      <c r="X2289" s="13">
        <v>5835034</v>
      </c>
      <c r="Y2289" s="13" t="s">
        <v>50</v>
      </c>
      <c r="Z2289" s="13">
        <v>2</v>
      </c>
      <c r="AA2289" s="13">
        <v>8000000000</v>
      </c>
      <c r="AB2289" s="13" t="s">
        <v>2946</v>
      </c>
      <c r="AC2289" s="13">
        <v>5835034</v>
      </c>
      <c r="AD2289" s="13" t="s">
        <v>178</v>
      </c>
      <c r="AE2289" s="13">
        <v>8000000000</v>
      </c>
      <c r="AF2289" s="13" t="s">
        <v>2946</v>
      </c>
      <c r="AG2289" s="13">
        <v>5835034</v>
      </c>
      <c r="AH2289" s="13">
        <v>8000000000</v>
      </c>
      <c r="AI2289" s="13" t="s">
        <v>2946</v>
      </c>
      <c r="AJ2289" s="13">
        <v>5835034</v>
      </c>
      <c r="AK2289" s="13" t="s">
        <v>50</v>
      </c>
      <c r="AL2289" s="13" t="s">
        <v>50</v>
      </c>
      <c r="AM2289" s="13" t="s">
        <v>22110</v>
      </c>
      <c r="AN2289" s="13" t="s">
        <v>66</v>
      </c>
      <c r="AO2289" s="13" t="s">
        <v>22111</v>
      </c>
      <c r="AP2289" s="13" t="s">
        <v>50</v>
      </c>
      <c r="AQ2289" s="21" t="s">
        <v>22112</v>
      </c>
      <c r="AR2289" s="13" t="s">
        <v>50</v>
      </c>
    </row>
    <row r="2290" spans="1:44" ht="15" thickBot="1">
      <c r="A2290" s="4" t="s">
        <v>22113</v>
      </c>
      <c r="B2290" s="5">
        <v>10380</v>
      </c>
      <c r="C2290" s="6">
        <v>42373</v>
      </c>
      <c r="D2290" s="7" t="s">
        <v>45</v>
      </c>
      <c r="E2290" s="7" t="s">
        <v>46</v>
      </c>
      <c r="F2290" s="7" t="s">
        <v>70</v>
      </c>
      <c r="G2290" s="27" t="s">
        <v>54945</v>
      </c>
      <c r="H2290" s="7" t="s">
        <v>50</v>
      </c>
      <c r="I2290" s="7" t="s">
        <v>50</v>
      </c>
      <c r="J2290" s="6">
        <v>45518</v>
      </c>
      <c r="K2290" s="7" t="s">
        <v>116</v>
      </c>
      <c r="L2290" s="7" t="s">
        <v>1471</v>
      </c>
      <c r="M2290" s="7" t="s">
        <v>22114</v>
      </c>
      <c r="N2290" s="7" t="s">
        <v>2941</v>
      </c>
      <c r="O2290" s="7" t="s">
        <v>22115</v>
      </c>
      <c r="P2290" s="5">
        <v>34003</v>
      </c>
      <c r="Q2290" s="7" t="s">
        <v>245</v>
      </c>
      <c r="R2290" s="34" t="s">
        <v>22116</v>
      </c>
      <c r="S2290" s="34" t="s">
        <v>22117</v>
      </c>
      <c r="T2290" s="7" t="s">
        <v>22118</v>
      </c>
      <c r="U2290" s="7">
        <v>827043271955</v>
      </c>
      <c r="V2290" s="7">
        <v>3000000000</v>
      </c>
      <c r="W2290" s="7" t="s">
        <v>2946</v>
      </c>
      <c r="X2290" s="7">
        <v>2211994</v>
      </c>
      <c r="Y2290" s="7" t="s">
        <v>50</v>
      </c>
      <c r="Z2290" s="7">
        <v>5</v>
      </c>
      <c r="AA2290" s="7">
        <v>3000000000</v>
      </c>
      <c r="AB2290" s="7" t="s">
        <v>2946</v>
      </c>
      <c r="AC2290" s="7">
        <v>2211994</v>
      </c>
      <c r="AD2290" s="7" t="s">
        <v>1471</v>
      </c>
      <c r="AE2290" s="7">
        <v>17600000000</v>
      </c>
      <c r="AF2290" s="7" t="s">
        <v>2946</v>
      </c>
      <c r="AG2290" s="7">
        <v>14640805</v>
      </c>
      <c r="AH2290" s="7">
        <v>17600000000</v>
      </c>
      <c r="AI2290" s="7" t="s">
        <v>2946</v>
      </c>
      <c r="AJ2290" s="7">
        <v>14640805</v>
      </c>
      <c r="AK2290" s="7" t="s">
        <v>22119</v>
      </c>
      <c r="AL2290" s="7" t="s">
        <v>50</v>
      </c>
      <c r="AM2290" s="7" t="s">
        <v>22120</v>
      </c>
      <c r="AN2290" s="7" t="s">
        <v>66</v>
      </c>
      <c r="AO2290" s="7" t="s">
        <v>22121</v>
      </c>
      <c r="AP2290" s="22" t="s">
        <v>22122</v>
      </c>
      <c r="AQ2290" s="7" t="s">
        <v>50</v>
      </c>
      <c r="AR2290" s="7" t="s">
        <v>50</v>
      </c>
    </row>
    <row r="2291" spans="1:44" ht="15" thickBot="1">
      <c r="A2291" s="10" t="s">
        <v>22123</v>
      </c>
      <c r="B2291" s="13">
        <v>286</v>
      </c>
      <c r="C2291" s="12">
        <v>44317</v>
      </c>
      <c r="D2291" s="13" t="s">
        <v>45</v>
      </c>
      <c r="E2291" s="13" t="s">
        <v>46</v>
      </c>
      <c r="F2291" s="13" t="s">
        <v>70</v>
      </c>
      <c r="G2291" s="26" t="s">
        <v>54946</v>
      </c>
      <c r="H2291" s="13" t="s">
        <v>1091</v>
      </c>
      <c r="I2291" s="13" t="s">
        <v>50</v>
      </c>
      <c r="J2291" s="12">
        <v>45519</v>
      </c>
      <c r="K2291" s="13" t="s">
        <v>116</v>
      </c>
      <c r="L2291" s="13" t="s">
        <v>467</v>
      </c>
      <c r="M2291" s="13" t="s">
        <v>22124</v>
      </c>
      <c r="N2291" s="13" t="s">
        <v>180</v>
      </c>
      <c r="O2291" s="13" t="s">
        <v>22125</v>
      </c>
      <c r="P2291" s="11">
        <v>34786</v>
      </c>
      <c r="Q2291" s="13" t="s">
        <v>120</v>
      </c>
      <c r="R2291" s="33" t="s">
        <v>22126</v>
      </c>
      <c r="S2291" s="33" t="s">
        <v>22127</v>
      </c>
      <c r="T2291" s="13" t="s">
        <v>22128</v>
      </c>
      <c r="U2291" s="13" t="s">
        <v>22129</v>
      </c>
      <c r="V2291" s="13">
        <v>4999998</v>
      </c>
      <c r="W2291" s="13" t="s">
        <v>60</v>
      </c>
      <c r="X2291" s="13">
        <v>4999998</v>
      </c>
      <c r="Y2291" s="13" t="s">
        <v>467</v>
      </c>
      <c r="Z2291" s="13">
        <v>3</v>
      </c>
      <c r="AA2291" s="13">
        <v>4999998</v>
      </c>
      <c r="AB2291" s="13" t="s">
        <v>60</v>
      </c>
      <c r="AC2291" s="13">
        <v>4999998</v>
      </c>
      <c r="AD2291" s="13" t="s">
        <v>467</v>
      </c>
      <c r="AE2291" s="13">
        <v>7099998</v>
      </c>
      <c r="AF2291" s="13" t="s">
        <v>60</v>
      </c>
      <c r="AG2291" s="13">
        <v>7099998</v>
      </c>
      <c r="AH2291" s="13">
        <v>7099998</v>
      </c>
      <c r="AI2291" s="13" t="s">
        <v>60</v>
      </c>
      <c r="AJ2291" s="13">
        <v>7099998</v>
      </c>
      <c r="AK2291" s="13" t="s">
        <v>22130</v>
      </c>
      <c r="AL2291" s="13" t="s">
        <v>50</v>
      </c>
      <c r="AM2291" s="13" t="s">
        <v>22131</v>
      </c>
      <c r="AN2291" s="13" t="s">
        <v>66</v>
      </c>
      <c r="AO2291" s="13" t="s">
        <v>22132</v>
      </c>
      <c r="AP2291" s="21" t="s">
        <v>22133</v>
      </c>
      <c r="AQ2291" s="21" t="s">
        <v>22134</v>
      </c>
      <c r="AR2291" s="13" t="s">
        <v>50</v>
      </c>
    </row>
    <row r="2292" spans="1:44" ht="15" thickBot="1">
      <c r="A2292" s="4" t="s">
        <v>22135</v>
      </c>
      <c r="B2292" s="7" t="s">
        <v>50</v>
      </c>
      <c r="C2292" s="6">
        <v>43466</v>
      </c>
      <c r="D2292" s="7" t="s">
        <v>45</v>
      </c>
      <c r="E2292" s="7" t="s">
        <v>46</v>
      </c>
      <c r="F2292" s="7" t="s">
        <v>70</v>
      </c>
      <c r="G2292" s="27" t="s">
        <v>54945</v>
      </c>
      <c r="H2292" s="7" t="s">
        <v>50</v>
      </c>
      <c r="I2292" s="7" t="s">
        <v>50</v>
      </c>
      <c r="J2292" s="6">
        <v>45517</v>
      </c>
      <c r="K2292" s="7" t="s">
        <v>50</v>
      </c>
      <c r="L2292" s="7" t="s">
        <v>178</v>
      </c>
      <c r="M2292" s="7" t="s">
        <v>22136</v>
      </c>
      <c r="N2292" s="7" t="s">
        <v>9416</v>
      </c>
      <c r="O2292" s="7" t="s">
        <v>22137</v>
      </c>
      <c r="P2292" s="5">
        <v>36530</v>
      </c>
      <c r="Q2292" s="7" t="s">
        <v>120</v>
      </c>
      <c r="R2292" s="34" t="s">
        <v>22138</v>
      </c>
      <c r="S2292" s="34" t="s">
        <v>22139</v>
      </c>
      <c r="T2292" s="7" t="s">
        <v>22140</v>
      </c>
      <c r="U2292" s="7" t="s">
        <v>22141</v>
      </c>
      <c r="V2292" s="7">
        <v>6159999</v>
      </c>
      <c r="W2292" s="7" t="s">
        <v>60</v>
      </c>
      <c r="X2292" s="7">
        <v>6159999</v>
      </c>
      <c r="Y2292" s="7" t="s">
        <v>50</v>
      </c>
      <c r="Z2292" s="7">
        <v>1</v>
      </c>
      <c r="AA2292" s="7">
        <v>6159999</v>
      </c>
      <c r="AB2292" s="7" t="s">
        <v>60</v>
      </c>
      <c r="AC2292" s="7">
        <v>6159999</v>
      </c>
      <c r="AD2292" s="7" t="s">
        <v>178</v>
      </c>
      <c r="AE2292" s="7">
        <v>6159999</v>
      </c>
      <c r="AF2292" s="7" t="s">
        <v>60</v>
      </c>
      <c r="AG2292" s="7">
        <v>6159999</v>
      </c>
      <c r="AH2292" s="7">
        <v>6159999</v>
      </c>
      <c r="AI2292" s="7" t="s">
        <v>60</v>
      </c>
      <c r="AJ2292" s="7">
        <v>6159999</v>
      </c>
      <c r="AK2292" s="7" t="s">
        <v>50</v>
      </c>
      <c r="AL2292" s="7" t="s">
        <v>50</v>
      </c>
      <c r="AM2292" s="7" t="s">
        <v>22142</v>
      </c>
      <c r="AN2292" s="7" t="s">
        <v>66</v>
      </c>
      <c r="AO2292" s="7" t="s">
        <v>22143</v>
      </c>
      <c r="AP2292" s="8" t="s">
        <v>22144</v>
      </c>
      <c r="AQ2292" s="7" t="s">
        <v>50</v>
      </c>
      <c r="AR2292" s="7" t="s">
        <v>50</v>
      </c>
    </row>
    <row r="2293" spans="1:44" ht="15" thickBot="1">
      <c r="A2293" s="10" t="s">
        <v>22145</v>
      </c>
      <c r="B2293" s="11">
        <v>7566</v>
      </c>
      <c r="C2293" s="12">
        <v>43101</v>
      </c>
      <c r="D2293" s="13" t="s">
        <v>45</v>
      </c>
      <c r="E2293" s="13" t="s">
        <v>46</v>
      </c>
      <c r="F2293" s="13" t="s">
        <v>70</v>
      </c>
      <c r="G2293" s="26" t="s">
        <v>54946</v>
      </c>
      <c r="H2293" s="13" t="s">
        <v>2765</v>
      </c>
      <c r="I2293" s="13" t="s">
        <v>50</v>
      </c>
      <c r="J2293" s="12">
        <v>45516</v>
      </c>
      <c r="K2293" s="13" t="s">
        <v>116</v>
      </c>
      <c r="L2293" s="13" t="s">
        <v>178</v>
      </c>
      <c r="M2293" s="13" t="s">
        <v>8419</v>
      </c>
      <c r="N2293" s="13" t="s">
        <v>4193</v>
      </c>
      <c r="O2293" s="13" t="s">
        <v>22146</v>
      </c>
      <c r="P2293" s="11">
        <v>37084</v>
      </c>
      <c r="Q2293" s="13" t="s">
        <v>4195</v>
      </c>
      <c r="R2293" s="33" t="s">
        <v>22147</v>
      </c>
      <c r="S2293" s="33" t="s">
        <v>22148</v>
      </c>
      <c r="T2293" s="13" t="s">
        <v>22149</v>
      </c>
      <c r="U2293" s="13" t="s">
        <v>22150</v>
      </c>
      <c r="V2293" s="13">
        <v>3499999</v>
      </c>
      <c r="W2293" s="13" t="s">
        <v>60</v>
      </c>
      <c r="X2293" s="13">
        <v>3499999</v>
      </c>
      <c r="Y2293" s="13" t="s">
        <v>50</v>
      </c>
      <c r="Z2293" s="13">
        <v>1</v>
      </c>
      <c r="AA2293" s="13">
        <v>3499999</v>
      </c>
      <c r="AB2293" s="13" t="s">
        <v>60</v>
      </c>
      <c r="AC2293" s="13">
        <v>3499999</v>
      </c>
      <c r="AD2293" s="13" t="s">
        <v>178</v>
      </c>
      <c r="AE2293" s="13">
        <v>3499999</v>
      </c>
      <c r="AF2293" s="13" t="s">
        <v>60</v>
      </c>
      <c r="AG2293" s="13">
        <v>3499999</v>
      </c>
      <c r="AH2293" s="13">
        <v>3499999</v>
      </c>
      <c r="AI2293" s="13" t="s">
        <v>60</v>
      </c>
      <c r="AJ2293" s="13">
        <v>3499999</v>
      </c>
      <c r="AK2293" s="13" t="s">
        <v>50</v>
      </c>
      <c r="AL2293" s="13" t="s">
        <v>50</v>
      </c>
      <c r="AM2293" s="13" t="s">
        <v>22151</v>
      </c>
      <c r="AN2293" s="13" t="s">
        <v>66</v>
      </c>
      <c r="AO2293" s="13" t="s">
        <v>22152</v>
      </c>
      <c r="AP2293" s="14" t="s">
        <v>22153</v>
      </c>
      <c r="AQ2293" s="13" t="s">
        <v>50</v>
      </c>
      <c r="AR2293" s="13" t="s">
        <v>50</v>
      </c>
    </row>
    <row r="2294" spans="1:44" ht="15" thickBot="1">
      <c r="A2294" s="4" t="s">
        <v>22154</v>
      </c>
      <c r="B2294" s="5">
        <v>28469</v>
      </c>
      <c r="C2294" s="6">
        <v>44927</v>
      </c>
      <c r="D2294" s="7" t="s">
        <v>45</v>
      </c>
      <c r="E2294" s="7" t="s">
        <v>46</v>
      </c>
      <c r="F2294" s="7" t="s">
        <v>70</v>
      </c>
      <c r="G2294" s="26" t="s">
        <v>54946</v>
      </c>
      <c r="H2294" s="7" t="s">
        <v>50</v>
      </c>
      <c r="I2294" s="7" t="s">
        <v>50</v>
      </c>
      <c r="J2294" s="6">
        <v>45519</v>
      </c>
      <c r="K2294" s="7" t="s">
        <v>50</v>
      </c>
      <c r="L2294" s="7" t="s">
        <v>178</v>
      </c>
      <c r="M2294" s="7" t="s">
        <v>22155</v>
      </c>
      <c r="N2294" s="7" t="s">
        <v>180</v>
      </c>
      <c r="O2294" s="7" t="s">
        <v>22156</v>
      </c>
      <c r="P2294" s="5">
        <v>37212</v>
      </c>
      <c r="Q2294" s="7" t="s">
        <v>120</v>
      </c>
      <c r="R2294" s="31" t="s">
        <v>22157</v>
      </c>
      <c r="S2294" s="34" t="s">
        <v>22158</v>
      </c>
      <c r="T2294" s="7" t="s">
        <v>50</v>
      </c>
      <c r="U2294" s="7" t="s">
        <v>50</v>
      </c>
      <c r="V2294" s="7">
        <v>9362409</v>
      </c>
      <c r="W2294" s="7" t="s">
        <v>60</v>
      </c>
      <c r="X2294" s="7">
        <v>9362409</v>
      </c>
      <c r="Y2294" s="7" t="s">
        <v>50</v>
      </c>
      <c r="Z2294" s="7">
        <v>2</v>
      </c>
      <c r="AA2294" s="7">
        <v>9362409</v>
      </c>
      <c r="AB2294" s="7" t="s">
        <v>60</v>
      </c>
      <c r="AC2294" s="7">
        <v>9362409</v>
      </c>
      <c r="AD2294" s="7" t="s">
        <v>178</v>
      </c>
      <c r="AE2294" s="7">
        <v>12462409</v>
      </c>
      <c r="AF2294" s="7" t="s">
        <v>60</v>
      </c>
      <c r="AG2294" s="7">
        <v>12462409</v>
      </c>
      <c r="AH2294" s="7">
        <v>12462409</v>
      </c>
      <c r="AI2294" s="7" t="s">
        <v>60</v>
      </c>
      <c r="AJ2294" s="7">
        <v>12462409</v>
      </c>
      <c r="AK2294" s="7" t="s">
        <v>22159</v>
      </c>
      <c r="AL2294" s="7" t="s">
        <v>50</v>
      </c>
      <c r="AM2294" s="7" t="s">
        <v>22160</v>
      </c>
      <c r="AN2294" s="7" t="s">
        <v>66</v>
      </c>
      <c r="AO2294" s="7" t="s">
        <v>22161</v>
      </c>
      <c r="AP2294" s="8" t="s">
        <v>22162</v>
      </c>
      <c r="AQ2294" s="7" t="s">
        <v>50</v>
      </c>
      <c r="AR2294" s="7" t="s">
        <v>50</v>
      </c>
    </row>
    <row r="2295" spans="1:44" ht="15" thickBot="1">
      <c r="A2295" s="10" t="s">
        <v>22163</v>
      </c>
      <c r="B2295" s="13" t="s">
        <v>50</v>
      </c>
      <c r="C2295" s="12">
        <v>44197</v>
      </c>
      <c r="D2295" s="13" t="s">
        <v>45</v>
      </c>
      <c r="E2295" s="13" t="s">
        <v>50</v>
      </c>
      <c r="F2295" s="13" t="s">
        <v>70</v>
      </c>
      <c r="G2295" s="27" t="s">
        <v>54945</v>
      </c>
      <c r="H2295" s="13" t="s">
        <v>50</v>
      </c>
      <c r="I2295" s="13" t="s">
        <v>50</v>
      </c>
      <c r="J2295" s="12">
        <v>45516</v>
      </c>
      <c r="K2295" s="13" t="s">
        <v>50</v>
      </c>
      <c r="L2295" s="13" t="s">
        <v>467</v>
      </c>
      <c r="M2295" s="13" t="s">
        <v>22164</v>
      </c>
      <c r="N2295" s="13" t="s">
        <v>3357</v>
      </c>
      <c r="O2295" s="13" t="s">
        <v>22165</v>
      </c>
      <c r="P2295" s="11">
        <v>38627</v>
      </c>
      <c r="Q2295" s="13" t="s">
        <v>135</v>
      </c>
      <c r="R2295" s="30" t="s">
        <v>22166</v>
      </c>
      <c r="S2295" s="33" t="s">
        <v>22167</v>
      </c>
      <c r="T2295" s="13" t="s">
        <v>50</v>
      </c>
      <c r="U2295" s="13" t="s">
        <v>50</v>
      </c>
      <c r="V2295" s="13">
        <v>1500000</v>
      </c>
      <c r="W2295" s="13" t="s">
        <v>60</v>
      </c>
      <c r="X2295" s="13">
        <v>1500000</v>
      </c>
      <c r="Y2295" s="13" t="s">
        <v>467</v>
      </c>
      <c r="Z2295" s="13">
        <v>1</v>
      </c>
      <c r="AA2295" s="13">
        <v>1500000</v>
      </c>
      <c r="AB2295" s="13" t="s">
        <v>60</v>
      </c>
      <c r="AC2295" s="13">
        <v>1500000</v>
      </c>
      <c r="AD2295" s="13" t="s">
        <v>467</v>
      </c>
      <c r="AE2295" s="13">
        <v>1500000</v>
      </c>
      <c r="AF2295" s="13" t="s">
        <v>60</v>
      </c>
      <c r="AG2295" s="13">
        <v>1500000</v>
      </c>
      <c r="AH2295" s="13">
        <v>1500000</v>
      </c>
      <c r="AI2295" s="13" t="s">
        <v>60</v>
      </c>
      <c r="AJ2295" s="13">
        <v>1500000</v>
      </c>
      <c r="AK2295" s="13" t="s">
        <v>22168</v>
      </c>
      <c r="AL2295" s="13" t="s">
        <v>50</v>
      </c>
      <c r="AM2295" s="13" t="s">
        <v>22169</v>
      </c>
      <c r="AN2295" s="13" t="s">
        <v>66</v>
      </c>
      <c r="AO2295" s="13" t="s">
        <v>22170</v>
      </c>
      <c r="AP2295" s="14" t="s">
        <v>22171</v>
      </c>
      <c r="AQ2295" s="13" t="s">
        <v>50</v>
      </c>
      <c r="AR2295" s="13" t="s">
        <v>50</v>
      </c>
    </row>
    <row r="2296" spans="1:44" ht="15" thickBot="1">
      <c r="A2296" s="4" t="s">
        <v>22172</v>
      </c>
      <c r="B2296" s="7">
        <v>78</v>
      </c>
      <c r="C2296" s="6">
        <v>39083</v>
      </c>
      <c r="D2296" s="7" t="s">
        <v>45</v>
      </c>
      <c r="E2296" s="7" t="s">
        <v>46</v>
      </c>
      <c r="F2296" s="7" t="s">
        <v>47</v>
      </c>
      <c r="G2296" s="26" t="s">
        <v>54946</v>
      </c>
      <c r="H2296" s="7" t="s">
        <v>1091</v>
      </c>
      <c r="I2296" s="7" t="s">
        <v>50</v>
      </c>
      <c r="J2296" s="6">
        <v>45518</v>
      </c>
      <c r="K2296" s="7" t="s">
        <v>50</v>
      </c>
      <c r="L2296" s="7" t="s">
        <v>1471</v>
      </c>
      <c r="M2296" s="7" t="s">
        <v>2921</v>
      </c>
      <c r="N2296" s="7" t="s">
        <v>4216</v>
      </c>
      <c r="O2296" s="7" t="s">
        <v>22173</v>
      </c>
      <c r="P2296" s="5">
        <v>39251</v>
      </c>
      <c r="Q2296" s="7" t="s">
        <v>1334</v>
      </c>
      <c r="R2296" s="34" t="s">
        <v>22174</v>
      </c>
      <c r="S2296" s="34" t="s">
        <v>22175</v>
      </c>
      <c r="T2296" s="7" t="s">
        <v>50</v>
      </c>
      <c r="U2296" s="7" t="s">
        <v>22176</v>
      </c>
      <c r="V2296" s="7" t="s">
        <v>50</v>
      </c>
      <c r="W2296" s="7" t="s">
        <v>50</v>
      </c>
      <c r="X2296" s="7" t="s">
        <v>50</v>
      </c>
      <c r="Y2296" s="7" t="s">
        <v>61</v>
      </c>
      <c r="Z2296" s="7">
        <v>3</v>
      </c>
      <c r="AA2296" s="7" t="s">
        <v>50</v>
      </c>
      <c r="AB2296" s="7" t="s">
        <v>50</v>
      </c>
      <c r="AC2296" s="7" t="s">
        <v>50</v>
      </c>
      <c r="AD2296" s="7" t="s">
        <v>1471</v>
      </c>
      <c r="AE2296" s="7">
        <v>26500000</v>
      </c>
      <c r="AF2296" s="7" t="s">
        <v>1338</v>
      </c>
      <c r="AG2296" s="7">
        <v>20601069</v>
      </c>
      <c r="AH2296" s="7">
        <v>26500000</v>
      </c>
      <c r="AI2296" s="7" t="s">
        <v>1338</v>
      </c>
      <c r="AJ2296" s="7">
        <v>20601069</v>
      </c>
      <c r="AK2296" s="7" t="s">
        <v>22177</v>
      </c>
      <c r="AL2296" s="7" t="s">
        <v>50</v>
      </c>
      <c r="AM2296" s="7" t="s">
        <v>22178</v>
      </c>
      <c r="AN2296" s="7" t="s">
        <v>798</v>
      </c>
      <c r="AO2296" s="7" t="s">
        <v>22179</v>
      </c>
      <c r="AP2296" s="7" t="s">
        <v>50</v>
      </c>
      <c r="AQ2296" s="22" t="s">
        <v>22180</v>
      </c>
      <c r="AR2296" s="7" t="s">
        <v>50</v>
      </c>
    </row>
    <row r="2297" spans="1:44" ht="15" thickBot="1">
      <c r="A2297" s="10" t="s">
        <v>22181</v>
      </c>
      <c r="B2297" s="13" t="s">
        <v>50</v>
      </c>
      <c r="C2297" s="13" t="s">
        <v>50</v>
      </c>
      <c r="D2297" s="13" t="s">
        <v>45</v>
      </c>
      <c r="E2297" s="13" t="s">
        <v>46</v>
      </c>
      <c r="F2297" s="13" t="s">
        <v>70</v>
      </c>
      <c r="G2297" s="27" t="s">
        <v>54945</v>
      </c>
      <c r="H2297" s="13" t="s">
        <v>50</v>
      </c>
      <c r="I2297" s="13" t="s">
        <v>50</v>
      </c>
      <c r="J2297" s="12">
        <v>45518</v>
      </c>
      <c r="K2297" s="13" t="s">
        <v>50</v>
      </c>
      <c r="L2297" s="13" t="s">
        <v>178</v>
      </c>
      <c r="M2297" s="13" t="s">
        <v>7522</v>
      </c>
      <c r="N2297" s="13" t="s">
        <v>22182</v>
      </c>
      <c r="O2297" s="13" t="s">
        <v>22183</v>
      </c>
      <c r="P2297" s="11">
        <v>39800</v>
      </c>
      <c r="Q2297" s="13" t="s">
        <v>360</v>
      </c>
      <c r="R2297" s="33" t="s">
        <v>22184</v>
      </c>
      <c r="S2297" s="33" t="s">
        <v>22185</v>
      </c>
      <c r="T2297" s="13" t="s">
        <v>50</v>
      </c>
      <c r="U2297" s="13" t="s">
        <v>50</v>
      </c>
      <c r="V2297" s="13">
        <v>2000000</v>
      </c>
      <c r="W2297" s="13" t="s">
        <v>209</v>
      </c>
      <c r="X2297" s="13">
        <v>2204875</v>
      </c>
      <c r="Y2297" s="13" t="s">
        <v>50</v>
      </c>
      <c r="Z2297" s="13">
        <v>1</v>
      </c>
      <c r="AA2297" s="13">
        <v>2000000</v>
      </c>
      <c r="AB2297" s="13" t="s">
        <v>209</v>
      </c>
      <c r="AC2297" s="13">
        <v>2204875</v>
      </c>
      <c r="AD2297" s="13" t="s">
        <v>178</v>
      </c>
      <c r="AE2297" s="13">
        <v>2000000</v>
      </c>
      <c r="AF2297" s="13" t="s">
        <v>209</v>
      </c>
      <c r="AG2297" s="13">
        <v>2204875</v>
      </c>
      <c r="AH2297" s="13">
        <v>2000000</v>
      </c>
      <c r="AI2297" s="13" t="s">
        <v>209</v>
      </c>
      <c r="AJ2297" s="13">
        <v>2204875</v>
      </c>
      <c r="AK2297" s="13" t="s">
        <v>50</v>
      </c>
      <c r="AL2297" s="13" t="s">
        <v>50</v>
      </c>
      <c r="AM2297" s="13" t="s">
        <v>22186</v>
      </c>
      <c r="AN2297" s="13" t="s">
        <v>993</v>
      </c>
      <c r="AO2297" s="13" t="s">
        <v>22187</v>
      </c>
      <c r="AP2297" s="13" t="s">
        <v>50</v>
      </c>
      <c r="AQ2297" s="21" t="s">
        <v>22188</v>
      </c>
      <c r="AR2297" s="13" t="s">
        <v>50</v>
      </c>
    </row>
    <row r="2298" spans="1:44" ht="15" thickBot="1">
      <c r="A2298" s="4" t="s">
        <v>22189</v>
      </c>
      <c r="B2298" s="5">
        <v>12213</v>
      </c>
      <c r="C2298" s="6">
        <v>21916</v>
      </c>
      <c r="D2298" s="7" t="s">
        <v>45</v>
      </c>
      <c r="E2298" s="7" t="s">
        <v>1939</v>
      </c>
      <c r="F2298" s="7" t="s">
        <v>70</v>
      </c>
      <c r="G2298" s="26" t="s">
        <v>54946</v>
      </c>
      <c r="H2298" s="7" t="s">
        <v>3334</v>
      </c>
      <c r="I2298" s="7" t="s">
        <v>50</v>
      </c>
      <c r="J2298" s="6">
        <v>45516</v>
      </c>
      <c r="K2298" s="7" t="s">
        <v>50</v>
      </c>
      <c r="L2298" s="7" t="s">
        <v>52</v>
      </c>
      <c r="M2298" s="7" t="s">
        <v>22190</v>
      </c>
      <c r="N2298" s="7" t="s">
        <v>5314</v>
      </c>
      <c r="O2298" s="7" t="s">
        <v>22191</v>
      </c>
      <c r="P2298" s="5">
        <v>40727</v>
      </c>
      <c r="Q2298" s="7" t="s">
        <v>1116</v>
      </c>
      <c r="R2298" s="34" t="s">
        <v>22192</v>
      </c>
      <c r="S2298" s="34" t="s">
        <v>22193</v>
      </c>
      <c r="T2298" s="7" t="s">
        <v>22194</v>
      </c>
      <c r="U2298" s="7" t="s">
        <v>22195</v>
      </c>
      <c r="V2298" s="7">
        <v>450000</v>
      </c>
      <c r="W2298" s="7" t="s">
        <v>60</v>
      </c>
      <c r="X2298" s="7">
        <v>450000</v>
      </c>
      <c r="Y2298" s="7" t="s">
        <v>50</v>
      </c>
      <c r="Z2298" s="7">
        <v>3</v>
      </c>
      <c r="AA2298" s="7" t="s">
        <v>50</v>
      </c>
      <c r="AB2298" s="7" t="s">
        <v>50</v>
      </c>
      <c r="AC2298" s="7" t="s">
        <v>50</v>
      </c>
      <c r="AD2298" s="7" t="s">
        <v>50</v>
      </c>
      <c r="AE2298" s="7" t="s">
        <v>50</v>
      </c>
      <c r="AF2298" s="7" t="s">
        <v>50</v>
      </c>
      <c r="AG2298" s="7" t="s">
        <v>50</v>
      </c>
      <c r="AH2298" s="7">
        <v>700000</v>
      </c>
      <c r="AI2298" s="7" t="s">
        <v>60</v>
      </c>
      <c r="AJ2298" s="7">
        <v>700000</v>
      </c>
      <c r="AK2298" s="7" t="s">
        <v>22196</v>
      </c>
      <c r="AL2298" s="7" t="s">
        <v>50</v>
      </c>
      <c r="AM2298" s="7" t="s">
        <v>22197</v>
      </c>
      <c r="AN2298" s="7" t="s">
        <v>5485</v>
      </c>
      <c r="AO2298" s="7" t="s">
        <v>22198</v>
      </c>
      <c r="AP2298" s="22" t="s">
        <v>22199</v>
      </c>
      <c r="AQ2298" s="7" t="s">
        <v>50</v>
      </c>
      <c r="AR2298" s="7" t="s">
        <v>50</v>
      </c>
    </row>
    <row r="2299" spans="1:44" ht="15" thickBot="1">
      <c r="A2299" s="10" t="s">
        <v>22200</v>
      </c>
      <c r="B2299" s="13" t="s">
        <v>50</v>
      </c>
      <c r="C2299" s="12">
        <v>44197</v>
      </c>
      <c r="D2299" s="13" t="s">
        <v>45</v>
      </c>
      <c r="E2299" s="13" t="s">
        <v>46</v>
      </c>
      <c r="F2299" s="13" t="s">
        <v>70</v>
      </c>
      <c r="G2299" s="27" t="s">
        <v>54945</v>
      </c>
      <c r="H2299" s="13" t="s">
        <v>50</v>
      </c>
      <c r="I2299" s="13" t="s">
        <v>50</v>
      </c>
      <c r="J2299" s="12">
        <v>45518</v>
      </c>
      <c r="K2299" s="13" t="s">
        <v>50</v>
      </c>
      <c r="L2299" s="13" t="s">
        <v>131</v>
      </c>
      <c r="M2299" s="13" t="s">
        <v>22201</v>
      </c>
      <c r="N2299" s="13" t="s">
        <v>133</v>
      </c>
      <c r="O2299" s="13" t="s">
        <v>22202</v>
      </c>
      <c r="P2299" s="11">
        <v>40928</v>
      </c>
      <c r="Q2299" s="13" t="s">
        <v>135</v>
      </c>
      <c r="R2299" s="30" t="s">
        <v>22203</v>
      </c>
      <c r="S2299" s="33" t="s">
        <v>22204</v>
      </c>
      <c r="T2299" s="13" t="s">
        <v>50</v>
      </c>
      <c r="U2299" s="13" t="s">
        <v>22205</v>
      </c>
      <c r="V2299" s="13">
        <v>9000000</v>
      </c>
      <c r="W2299" s="13" t="s">
        <v>60</v>
      </c>
      <c r="X2299" s="13">
        <v>9000000</v>
      </c>
      <c r="Y2299" s="13" t="s">
        <v>50</v>
      </c>
      <c r="Z2299" s="13">
        <v>1</v>
      </c>
      <c r="AA2299" s="13" t="s">
        <v>50</v>
      </c>
      <c r="AB2299" s="13" t="s">
        <v>50</v>
      </c>
      <c r="AC2299" s="13" t="s">
        <v>50</v>
      </c>
      <c r="AD2299" s="13" t="s">
        <v>50</v>
      </c>
      <c r="AE2299" s="13" t="s">
        <v>50</v>
      </c>
      <c r="AF2299" s="13" t="s">
        <v>50</v>
      </c>
      <c r="AG2299" s="13" t="s">
        <v>50</v>
      </c>
      <c r="AH2299" s="13">
        <v>9000000</v>
      </c>
      <c r="AI2299" s="13" t="s">
        <v>60</v>
      </c>
      <c r="AJ2299" s="13">
        <v>9000000</v>
      </c>
      <c r="AK2299" s="13" t="s">
        <v>22206</v>
      </c>
      <c r="AL2299" s="13" t="s">
        <v>50</v>
      </c>
      <c r="AM2299" s="13" t="s">
        <v>22207</v>
      </c>
      <c r="AN2299" s="13" t="s">
        <v>66</v>
      </c>
      <c r="AO2299" s="13" t="s">
        <v>22208</v>
      </c>
      <c r="AP2299" s="21" t="s">
        <v>22209</v>
      </c>
      <c r="AQ2299" s="13" t="s">
        <v>50</v>
      </c>
      <c r="AR2299" s="13" t="s">
        <v>22210</v>
      </c>
    </row>
    <row r="2300" spans="1:44" ht="15" thickBot="1">
      <c r="A2300" s="4" t="s">
        <v>22211</v>
      </c>
      <c r="B2300" s="7">
        <v>898</v>
      </c>
      <c r="C2300" s="6">
        <v>39384</v>
      </c>
      <c r="D2300" s="7" t="s">
        <v>45</v>
      </c>
      <c r="E2300" s="7" t="s">
        <v>46</v>
      </c>
      <c r="F2300" s="7" t="s">
        <v>70</v>
      </c>
      <c r="G2300" s="26" t="s">
        <v>54946</v>
      </c>
      <c r="H2300" s="7" t="s">
        <v>50</v>
      </c>
      <c r="I2300" s="7" t="s">
        <v>50</v>
      </c>
      <c r="J2300" s="6">
        <v>45516</v>
      </c>
      <c r="K2300" s="7" t="s">
        <v>50</v>
      </c>
      <c r="L2300" s="7" t="s">
        <v>1471</v>
      </c>
      <c r="M2300" s="7" t="s">
        <v>22212</v>
      </c>
      <c r="N2300" s="7" t="s">
        <v>1266</v>
      </c>
      <c r="O2300" s="7" t="s">
        <v>22213</v>
      </c>
      <c r="P2300" s="5">
        <v>43136</v>
      </c>
      <c r="Q2300" s="7" t="s">
        <v>245</v>
      </c>
      <c r="R2300" s="34" t="s">
        <v>22214</v>
      </c>
      <c r="S2300" s="34" t="s">
        <v>22215</v>
      </c>
      <c r="T2300" s="7" t="s">
        <v>22216</v>
      </c>
      <c r="U2300" s="7" t="s">
        <v>22217</v>
      </c>
      <c r="V2300" s="7" t="s">
        <v>50</v>
      </c>
      <c r="W2300" s="7" t="s">
        <v>50</v>
      </c>
      <c r="X2300" s="7" t="s">
        <v>50</v>
      </c>
      <c r="Y2300" s="7" t="s">
        <v>50</v>
      </c>
      <c r="Z2300" s="7">
        <v>2</v>
      </c>
      <c r="AA2300" s="7" t="s">
        <v>50</v>
      </c>
      <c r="AB2300" s="7" t="s">
        <v>50</v>
      </c>
      <c r="AC2300" s="7" t="s">
        <v>50</v>
      </c>
      <c r="AD2300" s="7" t="s">
        <v>1471</v>
      </c>
      <c r="AE2300" s="7">
        <v>10000000</v>
      </c>
      <c r="AF2300" s="7" t="s">
        <v>2056</v>
      </c>
      <c r="AG2300" s="7">
        <v>1539338</v>
      </c>
      <c r="AH2300" s="7">
        <v>10000000</v>
      </c>
      <c r="AI2300" s="7" t="s">
        <v>2056</v>
      </c>
      <c r="AJ2300" s="7">
        <v>1539338</v>
      </c>
      <c r="AK2300" s="7" t="s">
        <v>22218</v>
      </c>
      <c r="AL2300" s="7" t="s">
        <v>50</v>
      </c>
      <c r="AM2300" s="7" t="s">
        <v>22219</v>
      </c>
      <c r="AN2300" s="7" t="s">
        <v>66</v>
      </c>
      <c r="AO2300" s="7" t="s">
        <v>50</v>
      </c>
      <c r="AP2300" s="7" t="s">
        <v>50</v>
      </c>
      <c r="AQ2300" s="22" t="s">
        <v>22220</v>
      </c>
      <c r="AR2300" s="7" t="s">
        <v>255</v>
      </c>
    </row>
    <row r="2301" spans="1:44" ht="15" thickBot="1">
      <c r="A2301" s="10" t="s">
        <v>22221</v>
      </c>
      <c r="B2301" s="13" t="s">
        <v>50</v>
      </c>
      <c r="C2301" s="13" t="s">
        <v>50</v>
      </c>
      <c r="D2301" s="13" t="s">
        <v>45</v>
      </c>
      <c r="E2301" s="13" t="s">
        <v>46</v>
      </c>
      <c r="F2301" s="13" t="s">
        <v>70</v>
      </c>
      <c r="G2301" s="13" t="s">
        <v>50</v>
      </c>
      <c r="H2301" s="13" t="s">
        <v>50</v>
      </c>
      <c r="I2301" s="13" t="s">
        <v>50</v>
      </c>
      <c r="J2301" s="12">
        <v>45517</v>
      </c>
      <c r="K2301" s="13" t="s">
        <v>50</v>
      </c>
      <c r="L2301" s="13" t="s">
        <v>178</v>
      </c>
      <c r="M2301" s="13" t="s">
        <v>22222</v>
      </c>
      <c r="N2301" s="13" t="s">
        <v>50</v>
      </c>
      <c r="O2301" s="13" t="s">
        <v>22223</v>
      </c>
      <c r="P2301" s="11">
        <v>44021</v>
      </c>
      <c r="Q2301" s="13" t="s">
        <v>50</v>
      </c>
      <c r="R2301" s="33" t="s">
        <v>22224</v>
      </c>
      <c r="S2301" s="30" t="s">
        <v>50</v>
      </c>
      <c r="T2301" s="13" t="s">
        <v>50</v>
      </c>
      <c r="U2301" s="13" t="s">
        <v>50</v>
      </c>
      <c r="V2301" s="13">
        <v>10000000</v>
      </c>
      <c r="W2301" s="13" t="s">
        <v>60</v>
      </c>
      <c r="X2301" s="13">
        <v>10000000</v>
      </c>
      <c r="Y2301" s="13" t="s">
        <v>50</v>
      </c>
      <c r="Z2301" s="13">
        <v>1</v>
      </c>
      <c r="AA2301" s="13">
        <v>10000000</v>
      </c>
      <c r="AB2301" s="13" t="s">
        <v>60</v>
      </c>
      <c r="AC2301" s="13">
        <v>10000000</v>
      </c>
      <c r="AD2301" s="13" t="s">
        <v>178</v>
      </c>
      <c r="AE2301" s="13">
        <v>10000000</v>
      </c>
      <c r="AF2301" s="13" t="s">
        <v>60</v>
      </c>
      <c r="AG2301" s="13">
        <v>10000000</v>
      </c>
      <c r="AH2301" s="13">
        <v>10000000</v>
      </c>
      <c r="AI2301" s="13" t="s">
        <v>60</v>
      </c>
      <c r="AJ2301" s="13">
        <v>10000000</v>
      </c>
      <c r="AK2301" s="13" t="s">
        <v>22225</v>
      </c>
      <c r="AL2301" s="13" t="s">
        <v>50</v>
      </c>
      <c r="AM2301" s="13" t="s">
        <v>22226</v>
      </c>
      <c r="AN2301" s="13" t="s">
        <v>253</v>
      </c>
      <c r="AO2301" s="13" t="s">
        <v>22227</v>
      </c>
      <c r="AP2301" s="13" t="s">
        <v>50</v>
      </c>
      <c r="AQ2301" s="21" t="s">
        <v>22228</v>
      </c>
      <c r="AR2301" s="13" t="s">
        <v>50</v>
      </c>
    </row>
    <row r="2302" spans="1:44" ht="15" thickBot="1">
      <c r="A2302" s="4" t="s">
        <v>22229</v>
      </c>
      <c r="B2302" s="7" t="s">
        <v>50</v>
      </c>
      <c r="C2302" s="6">
        <v>33604</v>
      </c>
      <c r="D2302" s="7" t="s">
        <v>45</v>
      </c>
      <c r="E2302" s="7" t="s">
        <v>46</v>
      </c>
      <c r="F2302" s="7" t="s">
        <v>70</v>
      </c>
      <c r="G2302" s="7" t="s">
        <v>87</v>
      </c>
      <c r="H2302" s="7" t="s">
        <v>11520</v>
      </c>
      <c r="I2302" s="7" t="s">
        <v>50</v>
      </c>
      <c r="J2302" s="6">
        <v>45517</v>
      </c>
      <c r="K2302" s="7" t="s">
        <v>191</v>
      </c>
      <c r="L2302" s="7" t="s">
        <v>52</v>
      </c>
      <c r="M2302" s="7" t="s">
        <v>21294</v>
      </c>
      <c r="N2302" s="7" t="s">
        <v>22230</v>
      </c>
      <c r="O2302" s="7" t="s">
        <v>22231</v>
      </c>
      <c r="P2302" s="5">
        <v>46701</v>
      </c>
      <c r="Q2302" s="7" t="s">
        <v>1080</v>
      </c>
      <c r="R2302" s="34" t="s">
        <v>22232</v>
      </c>
      <c r="S2302" s="31" t="s">
        <v>50</v>
      </c>
      <c r="T2302" s="7" t="s">
        <v>22233</v>
      </c>
      <c r="U2302" s="7">
        <v>4016912562</v>
      </c>
      <c r="V2302" s="7">
        <v>9212959</v>
      </c>
      <c r="W2302" s="7" t="s">
        <v>60</v>
      </c>
      <c r="X2302" s="7">
        <v>9212959</v>
      </c>
      <c r="Y2302" s="7" t="s">
        <v>50</v>
      </c>
      <c r="Z2302" s="7">
        <v>3</v>
      </c>
      <c r="AA2302" s="7" t="s">
        <v>50</v>
      </c>
      <c r="AB2302" s="7" t="s">
        <v>50</v>
      </c>
      <c r="AC2302" s="7" t="s">
        <v>50</v>
      </c>
      <c r="AD2302" s="7" t="s">
        <v>50</v>
      </c>
      <c r="AE2302" s="7" t="s">
        <v>50</v>
      </c>
      <c r="AF2302" s="7" t="s">
        <v>50</v>
      </c>
      <c r="AG2302" s="7" t="s">
        <v>50</v>
      </c>
      <c r="AH2302" s="7">
        <v>33028209</v>
      </c>
      <c r="AI2302" s="7" t="s">
        <v>60</v>
      </c>
      <c r="AJ2302" s="7">
        <v>33028209</v>
      </c>
      <c r="AK2302" s="7" t="s">
        <v>22234</v>
      </c>
      <c r="AL2302" s="7" t="s">
        <v>50</v>
      </c>
      <c r="AM2302" s="7" t="s">
        <v>22235</v>
      </c>
      <c r="AN2302" s="7" t="s">
        <v>66</v>
      </c>
      <c r="AO2302" s="7" t="s">
        <v>50</v>
      </c>
      <c r="AP2302" s="7" t="s">
        <v>50</v>
      </c>
      <c r="AQ2302" s="22" t="s">
        <v>22236</v>
      </c>
      <c r="AR2302" s="7" t="s">
        <v>255</v>
      </c>
    </row>
    <row r="2303" spans="1:44" ht="15" thickBot="1">
      <c r="A2303" s="10" t="s">
        <v>22237</v>
      </c>
      <c r="B2303" s="11">
        <v>761274</v>
      </c>
      <c r="C2303" s="12">
        <v>23743</v>
      </c>
      <c r="D2303" s="13" t="s">
        <v>45</v>
      </c>
      <c r="E2303" s="13" t="s">
        <v>50</v>
      </c>
      <c r="F2303" s="13" t="s">
        <v>70</v>
      </c>
      <c r="G2303" s="13" t="s">
        <v>176</v>
      </c>
      <c r="H2303" s="13" t="s">
        <v>5740</v>
      </c>
      <c r="I2303" s="13" t="s">
        <v>50</v>
      </c>
      <c r="J2303" s="12">
        <v>45517</v>
      </c>
      <c r="K2303" s="13" t="s">
        <v>50</v>
      </c>
      <c r="L2303" s="13" t="s">
        <v>52</v>
      </c>
      <c r="M2303" s="13" t="s">
        <v>50</v>
      </c>
      <c r="N2303" s="13" t="s">
        <v>22238</v>
      </c>
      <c r="O2303" s="13" t="s">
        <v>22239</v>
      </c>
      <c r="P2303" s="11">
        <v>47109</v>
      </c>
      <c r="Q2303" s="13" t="s">
        <v>1750</v>
      </c>
      <c r="R2303" s="33" t="s">
        <v>22240</v>
      </c>
      <c r="S2303" s="33" t="s">
        <v>22241</v>
      </c>
      <c r="T2303" s="13" t="s">
        <v>22242</v>
      </c>
      <c r="U2303" s="13" t="s">
        <v>22243</v>
      </c>
      <c r="V2303" s="13">
        <v>100000</v>
      </c>
      <c r="W2303" s="13" t="s">
        <v>60</v>
      </c>
      <c r="X2303" s="13">
        <v>100000</v>
      </c>
      <c r="Y2303" s="13" t="s">
        <v>50</v>
      </c>
      <c r="Z2303" s="13">
        <v>2</v>
      </c>
      <c r="AA2303" s="13" t="s">
        <v>50</v>
      </c>
      <c r="AB2303" s="13" t="s">
        <v>50</v>
      </c>
      <c r="AC2303" s="13" t="s">
        <v>50</v>
      </c>
      <c r="AD2303" s="13" t="s">
        <v>50</v>
      </c>
      <c r="AE2303" s="13" t="s">
        <v>50</v>
      </c>
      <c r="AF2303" s="13" t="s">
        <v>50</v>
      </c>
      <c r="AG2303" s="13" t="s">
        <v>50</v>
      </c>
      <c r="AH2303" s="13">
        <v>1600000</v>
      </c>
      <c r="AI2303" s="13" t="s">
        <v>60</v>
      </c>
      <c r="AJ2303" s="13">
        <v>1600000</v>
      </c>
      <c r="AK2303" s="13" t="s">
        <v>22244</v>
      </c>
      <c r="AL2303" s="13" t="s">
        <v>50</v>
      </c>
      <c r="AM2303" s="13" t="s">
        <v>22245</v>
      </c>
      <c r="AN2303" s="13" t="s">
        <v>738</v>
      </c>
      <c r="AO2303" s="13" t="s">
        <v>22246</v>
      </c>
      <c r="AP2303" s="21" t="s">
        <v>22247</v>
      </c>
      <c r="AQ2303" s="13" t="s">
        <v>50</v>
      </c>
      <c r="AR2303" s="13" t="s">
        <v>50</v>
      </c>
    </row>
    <row r="2304" spans="1:44" ht="15" thickBot="1">
      <c r="A2304" s="4" t="s">
        <v>22248</v>
      </c>
      <c r="B2304" s="5">
        <v>2198</v>
      </c>
      <c r="C2304" s="6">
        <v>20090</v>
      </c>
      <c r="D2304" s="7" t="s">
        <v>45</v>
      </c>
      <c r="E2304" s="7" t="s">
        <v>1939</v>
      </c>
      <c r="F2304" s="7" t="s">
        <v>70</v>
      </c>
      <c r="G2304" s="7" t="s">
        <v>87</v>
      </c>
      <c r="H2304" s="7" t="s">
        <v>8224</v>
      </c>
      <c r="I2304" s="7" t="s">
        <v>50</v>
      </c>
      <c r="J2304" s="6">
        <v>45518</v>
      </c>
      <c r="K2304" s="7" t="s">
        <v>116</v>
      </c>
      <c r="L2304" s="7" t="s">
        <v>52</v>
      </c>
      <c r="M2304" s="7" t="s">
        <v>22249</v>
      </c>
      <c r="N2304" s="7" t="s">
        <v>4752</v>
      </c>
      <c r="O2304" s="7" t="s">
        <v>22250</v>
      </c>
      <c r="P2304" s="5">
        <v>49558</v>
      </c>
      <c r="Q2304" s="7" t="s">
        <v>166</v>
      </c>
      <c r="R2304" s="34" t="s">
        <v>22251</v>
      </c>
      <c r="S2304" s="34" t="s">
        <v>22252</v>
      </c>
      <c r="T2304" s="7" t="s">
        <v>50</v>
      </c>
      <c r="U2304" s="7" t="s">
        <v>22253</v>
      </c>
      <c r="V2304" s="7">
        <v>350000</v>
      </c>
      <c r="W2304" s="7" t="s">
        <v>60</v>
      </c>
      <c r="X2304" s="7">
        <v>350000</v>
      </c>
      <c r="Y2304" s="7" t="s">
        <v>50</v>
      </c>
      <c r="Z2304" s="7">
        <v>1</v>
      </c>
      <c r="AA2304" s="7" t="s">
        <v>50</v>
      </c>
      <c r="AB2304" s="7" t="s">
        <v>50</v>
      </c>
      <c r="AC2304" s="7" t="s">
        <v>50</v>
      </c>
      <c r="AD2304" s="7" t="s">
        <v>50</v>
      </c>
      <c r="AE2304" s="7" t="s">
        <v>50</v>
      </c>
      <c r="AF2304" s="7" t="s">
        <v>50</v>
      </c>
      <c r="AG2304" s="7" t="s">
        <v>50</v>
      </c>
      <c r="AH2304" s="7">
        <v>350000</v>
      </c>
      <c r="AI2304" s="7" t="s">
        <v>60</v>
      </c>
      <c r="AJ2304" s="7">
        <v>350000</v>
      </c>
      <c r="AK2304" s="7" t="s">
        <v>22254</v>
      </c>
      <c r="AL2304" s="7" t="s">
        <v>50</v>
      </c>
      <c r="AM2304" s="7" t="s">
        <v>22255</v>
      </c>
      <c r="AN2304" s="7" t="s">
        <v>66</v>
      </c>
      <c r="AO2304" s="7" t="s">
        <v>22256</v>
      </c>
      <c r="AP2304" s="8" t="s">
        <v>22257</v>
      </c>
      <c r="AQ2304" s="7" t="s">
        <v>50</v>
      </c>
      <c r="AR2304" s="7" t="s">
        <v>50</v>
      </c>
    </row>
    <row r="2305" spans="1:44" ht="15" thickBot="1">
      <c r="A2305" s="10" t="s">
        <v>22258</v>
      </c>
      <c r="B2305" s="13">
        <v>1</v>
      </c>
      <c r="C2305" s="12">
        <v>44768</v>
      </c>
      <c r="D2305" s="13" t="s">
        <v>45</v>
      </c>
      <c r="E2305" s="13" t="s">
        <v>46</v>
      </c>
      <c r="F2305" s="13" t="s">
        <v>70</v>
      </c>
      <c r="G2305" s="13" t="s">
        <v>87</v>
      </c>
      <c r="H2305" s="13" t="s">
        <v>50</v>
      </c>
      <c r="I2305" s="13" t="s">
        <v>50</v>
      </c>
      <c r="J2305" s="12">
        <v>45516</v>
      </c>
      <c r="K2305" s="13" t="s">
        <v>50</v>
      </c>
      <c r="L2305" s="13" t="s">
        <v>467</v>
      </c>
      <c r="M2305" s="13" t="s">
        <v>17462</v>
      </c>
      <c r="N2305" s="13" t="s">
        <v>17369</v>
      </c>
      <c r="O2305" s="13" t="s">
        <v>22259</v>
      </c>
      <c r="P2305" s="11">
        <v>49705</v>
      </c>
      <c r="Q2305" s="13" t="s">
        <v>245</v>
      </c>
      <c r="R2305" s="33" t="s">
        <v>22260</v>
      </c>
      <c r="S2305" s="30" t="s">
        <v>50</v>
      </c>
      <c r="T2305" s="13" t="s">
        <v>22261</v>
      </c>
      <c r="U2305" s="13" t="s">
        <v>50</v>
      </c>
      <c r="V2305" s="13">
        <v>10000000</v>
      </c>
      <c r="W2305" s="13" t="s">
        <v>2056</v>
      </c>
      <c r="X2305" s="13">
        <v>1392602</v>
      </c>
      <c r="Y2305" s="13" t="s">
        <v>467</v>
      </c>
      <c r="Z2305" s="13">
        <v>2</v>
      </c>
      <c r="AA2305" s="13">
        <v>10000000</v>
      </c>
      <c r="AB2305" s="13" t="s">
        <v>2056</v>
      </c>
      <c r="AC2305" s="13">
        <v>1392602</v>
      </c>
      <c r="AD2305" s="13" t="s">
        <v>467</v>
      </c>
      <c r="AE2305" s="13">
        <v>10000000</v>
      </c>
      <c r="AF2305" s="13" t="s">
        <v>2056</v>
      </c>
      <c r="AG2305" s="13">
        <v>1392602</v>
      </c>
      <c r="AH2305" s="13">
        <v>10000000</v>
      </c>
      <c r="AI2305" s="13" t="s">
        <v>2056</v>
      </c>
      <c r="AJ2305" s="13">
        <v>1392602</v>
      </c>
      <c r="AK2305" s="13" t="s">
        <v>22262</v>
      </c>
      <c r="AL2305" s="13" t="s">
        <v>50</v>
      </c>
      <c r="AM2305" s="13" t="s">
        <v>22263</v>
      </c>
      <c r="AN2305" s="13" t="s">
        <v>66</v>
      </c>
      <c r="AO2305" s="13" t="s">
        <v>22264</v>
      </c>
      <c r="AP2305" s="13" t="s">
        <v>50</v>
      </c>
      <c r="AQ2305" s="21" t="s">
        <v>22265</v>
      </c>
      <c r="AR2305" s="13" t="s">
        <v>50</v>
      </c>
    </row>
    <row r="2306" spans="1:44" ht="15" thickBot="1">
      <c r="A2306" s="4" t="s">
        <v>22266</v>
      </c>
      <c r="B2306" s="7" t="s">
        <v>50</v>
      </c>
      <c r="C2306" s="6">
        <v>43831</v>
      </c>
      <c r="D2306" s="7" t="s">
        <v>45</v>
      </c>
      <c r="E2306" s="7" t="s">
        <v>46</v>
      </c>
      <c r="F2306" s="7" t="s">
        <v>70</v>
      </c>
      <c r="G2306" s="26" t="s">
        <v>54946</v>
      </c>
      <c r="H2306" s="7" t="s">
        <v>50</v>
      </c>
      <c r="I2306" s="7" t="s">
        <v>50</v>
      </c>
      <c r="J2306" s="6">
        <v>45516</v>
      </c>
      <c r="K2306" s="7" t="s">
        <v>50</v>
      </c>
      <c r="L2306" s="7" t="s">
        <v>241</v>
      </c>
      <c r="M2306" s="7" t="s">
        <v>2610</v>
      </c>
      <c r="N2306" s="7" t="s">
        <v>3649</v>
      </c>
      <c r="O2306" s="7" t="s">
        <v>22267</v>
      </c>
      <c r="P2306" s="5">
        <v>50120</v>
      </c>
      <c r="Q2306" s="7" t="s">
        <v>245</v>
      </c>
      <c r="R2306" s="34" t="s">
        <v>22268</v>
      </c>
      <c r="S2306" s="31" t="s">
        <v>50</v>
      </c>
      <c r="T2306" s="7" t="s">
        <v>22269</v>
      </c>
      <c r="U2306" s="7" t="s">
        <v>22270</v>
      </c>
      <c r="V2306" s="7">
        <v>100000000</v>
      </c>
      <c r="W2306" s="7" t="s">
        <v>2056</v>
      </c>
      <c r="X2306" s="7">
        <v>13926025</v>
      </c>
      <c r="Y2306" s="7" t="s">
        <v>154</v>
      </c>
      <c r="Z2306" s="7">
        <v>1</v>
      </c>
      <c r="AA2306" s="7">
        <v>100000000</v>
      </c>
      <c r="AB2306" s="7" t="s">
        <v>2056</v>
      </c>
      <c r="AC2306" s="7">
        <v>13926025</v>
      </c>
      <c r="AD2306" s="7" t="s">
        <v>241</v>
      </c>
      <c r="AE2306" s="7">
        <v>100000000</v>
      </c>
      <c r="AF2306" s="7" t="s">
        <v>2056</v>
      </c>
      <c r="AG2306" s="7">
        <v>13926025</v>
      </c>
      <c r="AH2306" s="7">
        <v>100000000</v>
      </c>
      <c r="AI2306" s="7" t="s">
        <v>2056</v>
      </c>
      <c r="AJ2306" s="7">
        <v>13926025</v>
      </c>
      <c r="AK2306" s="7" t="s">
        <v>22271</v>
      </c>
      <c r="AL2306" s="7" t="s">
        <v>50</v>
      </c>
      <c r="AM2306" s="7" t="s">
        <v>22272</v>
      </c>
      <c r="AN2306" s="7" t="s">
        <v>66</v>
      </c>
      <c r="AO2306" s="7" t="s">
        <v>22273</v>
      </c>
      <c r="AP2306" s="7" t="s">
        <v>50</v>
      </c>
      <c r="AQ2306" s="22" t="s">
        <v>22274</v>
      </c>
      <c r="AR2306" s="7" t="s">
        <v>50</v>
      </c>
    </row>
    <row r="2307" spans="1:44" ht="15" thickBot="1">
      <c r="A2307" s="10" t="s">
        <v>22275</v>
      </c>
      <c r="B2307" s="13" t="s">
        <v>50</v>
      </c>
      <c r="C2307" s="12">
        <v>44197</v>
      </c>
      <c r="D2307" s="13" t="s">
        <v>45</v>
      </c>
      <c r="E2307" s="13" t="s">
        <v>46</v>
      </c>
      <c r="F2307" s="13" t="s">
        <v>70</v>
      </c>
      <c r="G2307" s="27" t="s">
        <v>54945</v>
      </c>
      <c r="H2307" s="13" t="s">
        <v>50</v>
      </c>
      <c r="I2307" s="13" t="s">
        <v>50</v>
      </c>
      <c r="J2307" s="12">
        <v>45517</v>
      </c>
      <c r="K2307" s="13" t="s">
        <v>50</v>
      </c>
      <c r="L2307" s="13" t="s">
        <v>4836</v>
      </c>
      <c r="M2307" s="13" t="s">
        <v>22276</v>
      </c>
      <c r="N2307" s="13" t="s">
        <v>133</v>
      </c>
      <c r="O2307" s="13" t="s">
        <v>22277</v>
      </c>
      <c r="P2307" s="11">
        <v>51094</v>
      </c>
      <c r="Q2307" s="13" t="s">
        <v>135</v>
      </c>
      <c r="R2307" s="33" t="s">
        <v>22278</v>
      </c>
      <c r="S2307" s="33" t="s">
        <v>22279</v>
      </c>
      <c r="T2307" s="13" t="s">
        <v>50</v>
      </c>
      <c r="U2307" s="13" t="s">
        <v>50</v>
      </c>
      <c r="V2307" s="13">
        <v>750000</v>
      </c>
      <c r="W2307" s="13" t="s">
        <v>139</v>
      </c>
      <c r="X2307" s="13">
        <v>958188</v>
      </c>
      <c r="Y2307" s="13" t="s">
        <v>467</v>
      </c>
      <c r="Z2307" s="13">
        <v>1</v>
      </c>
      <c r="AA2307" s="13">
        <v>750000</v>
      </c>
      <c r="AB2307" s="13" t="s">
        <v>139</v>
      </c>
      <c r="AC2307" s="13">
        <v>958188</v>
      </c>
      <c r="AD2307" s="13" t="s">
        <v>4836</v>
      </c>
      <c r="AE2307" s="13">
        <v>750000</v>
      </c>
      <c r="AF2307" s="13" t="s">
        <v>139</v>
      </c>
      <c r="AG2307" s="13">
        <v>958188</v>
      </c>
      <c r="AH2307" s="13">
        <v>750000</v>
      </c>
      <c r="AI2307" s="13" t="s">
        <v>139</v>
      </c>
      <c r="AJ2307" s="13">
        <v>958188</v>
      </c>
      <c r="AK2307" s="13" t="s">
        <v>50</v>
      </c>
      <c r="AL2307" s="13" t="s">
        <v>50</v>
      </c>
      <c r="AM2307" s="13" t="s">
        <v>22280</v>
      </c>
      <c r="AN2307" s="13" t="s">
        <v>253</v>
      </c>
      <c r="AO2307" s="13" t="s">
        <v>22281</v>
      </c>
      <c r="AP2307" s="21" t="s">
        <v>22282</v>
      </c>
      <c r="AQ2307" s="13" t="s">
        <v>50</v>
      </c>
      <c r="AR2307" s="13" t="s">
        <v>50</v>
      </c>
    </row>
    <row r="2308" spans="1:44" ht="15" thickBot="1">
      <c r="A2308" s="4" t="s">
        <v>22283</v>
      </c>
      <c r="B2308" s="5">
        <v>50338</v>
      </c>
      <c r="C2308" s="6">
        <v>39448</v>
      </c>
      <c r="D2308" s="7" t="s">
        <v>45</v>
      </c>
      <c r="E2308" s="7" t="s">
        <v>46</v>
      </c>
      <c r="F2308" s="7" t="s">
        <v>70</v>
      </c>
      <c r="G2308" s="26" t="s">
        <v>54946</v>
      </c>
      <c r="H2308" s="7" t="s">
        <v>22284</v>
      </c>
      <c r="I2308" s="7" t="s">
        <v>50</v>
      </c>
      <c r="J2308" s="6">
        <v>45518</v>
      </c>
      <c r="K2308" s="7" t="s">
        <v>116</v>
      </c>
      <c r="L2308" s="7" t="s">
        <v>52</v>
      </c>
      <c r="M2308" s="7" t="s">
        <v>22285</v>
      </c>
      <c r="N2308" s="7" t="s">
        <v>1941</v>
      </c>
      <c r="O2308" s="7" t="s">
        <v>22286</v>
      </c>
      <c r="P2308" s="5">
        <v>52159</v>
      </c>
      <c r="Q2308" s="7" t="s">
        <v>1943</v>
      </c>
      <c r="R2308" s="34" t="s">
        <v>22287</v>
      </c>
      <c r="S2308" s="34" t="s">
        <v>22288</v>
      </c>
      <c r="T2308" s="7" t="s">
        <v>22289</v>
      </c>
      <c r="U2308" s="7" t="s">
        <v>50</v>
      </c>
      <c r="V2308" s="7">
        <v>1500000</v>
      </c>
      <c r="W2308" s="7" t="s">
        <v>60</v>
      </c>
      <c r="X2308" s="7">
        <v>1500000</v>
      </c>
      <c r="Y2308" s="7" t="s">
        <v>50</v>
      </c>
      <c r="Z2308" s="7">
        <v>1</v>
      </c>
      <c r="AA2308" s="7" t="s">
        <v>50</v>
      </c>
      <c r="AB2308" s="7" t="s">
        <v>50</v>
      </c>
      <c r="AC2308" s="7" t="s">
        <v>50</v>
      </c>
      <c r="AD2308" s="7" t="s">
        <v>50</v>
      </c>
      <c r="AE2308" s="7" t="s">
        <v>50</v>
      </c>
      <c r="AF2308" s="7" t="s">
        <v>50</v>
      </c>
      <c r="AG2308" s="7" t="s">
        <v>50</v>
      </c>
      <c r="AH2308" s="7">
        <v>1500000</v>
      </c>
      <c r="AI2308" s="7" t="s">
        <v>60</v>
      </c>
      <c r="AJ2308" s="7">
        <v>1500000</v>
      </c>
      <c r="AK2308" s="7" t="s">
        <v>22290</v>
      </c>
      <c r="AL2308" s="7" t="s">
        <v>50</v>
      </c>
      <c r="AM2308" s="7" t="s">
        <v>22291</v>
      </c>
      <c r="AN2308" s="7" t="s">
        <v>66</v>
      </c>
      <c r="AO2308" s="7" t="s">
        <v>22292</v>
      </c>
      <c r="AP2308" s="7" t="s">
        <v>50</v>
      </c>
      <c r="AQ2308" s="22" t="s">
        <v>22293</v>
      </c>
      <c r="AR2308" s="7" t="s">
        <v>50</v>
      </c>
    </row>
    <row r="2309" spans="1:44" ht="15" thickBot="1">
      <c r="A2309" s="10" t="s">
        <v>22294</v>
      </c>
      <c r="B2309" s="13" t="s">
        <v>50</v>
      </c>
      <c r="C2309" s="12">
        <v>45292</v>
      </c>
      <c r="D2309" s="13" t="s">
        <v>45</v>
      </c>
      <c r="E2309" s="13" t="s">
        <v>46</v>
      </c>
      <c r="F2309" s="13" t="s">
        <v>70</v>
      </c>
      <c r="G2309" s="27" t="s">
        <v>54945</v>
      </c>
      <c r="H2309" s="13" t="s">
        <v>50</v>
      </c>
      <c r="I2309" s="13" t="s">
        <v>50</v>
      </c>
      <c r="J2309" s="12">
        <v>45518</v>
      </c>
      <c r="K2309" s="13" t="s">
        <v>50</v>
      </c>
      <c r="L2309" s="13" t="s">
        <v>1624</v>
      </c>
      <c r="M2309" s="13" t="s">
        <v>22295</v>
      </c>
      <c r="N2309" s="13" t="s">
        <v>3085</v>
      </c>
      <c r="O2309" s="13" t="s">
        <v>22296</v>
      </c>
      <c r="P2309" s="11">
        <v>52355</v>
      </c>
      <c r="Q2309" s="13" t="s">
        <v>1334</v>
      </c>
      <c r="R2309" s="30" t="s">
        <v>22297</v>
      </c>
      <c r="S2309" s="33" t="s">
        <v>22298</v>
      </c>
      <c r="T2309" s="13" t="s">
        <v>22299</v>
      </c>
      <c r="U2309" s="13" t="s">
        <v>50</v>
      </c>
      <c r="V2309" s="13">
        <v>225000</v>
      </c>
      <c r="W2309" s="13" t="s">
        <v>1338</v>
      </c>
      <c r="X2309" s="13">
        <v>149226</v>
      </c>
      <c r="Y2309" s="13" t="s">
        <v>467</v>
      </c>
      <c r="Z2309" s="13">
        <v>1</v>
      </c>
      <c r="AA2309" s="13">
        <v>225000</v>
      </c>
      <c r="AB2309" s="13" t="s">
        <v>1338</v>
      </c>
      <c r="AC2309" s="13">
        <v>149226</v>
      </c>
      <c r="AD2309" s="13" t="s">
        <v>1624</v>
      </c>
      <c r="AE2309" s="13">
        <v>225000</v>
      </c>
      <c r="AF2309" s="13" t="s">
        <v>1338</v>
      </c>
      <c r="AG2309" s="13">
        <v>149226</v>
      </c>
      <c r="AH2309" s="13">
        <v>225000</v>
      </c>
      <c r="AI2309" s="13" t="s">
        <v>1338</v>
      </c>
      <c r="AJ2309" s="13">
        <v>149226</v>
      </c>
      <c r="AK2309" s="13" t="s">
        <v>4115</v>
      </c>
      <c r="AL2309" s="13" t="s">
        <v>50</v>
      </c>
      <c r="AM2309" s="13" t="s">
        <v>22300</v>
      </c>
      <c r="AN2309" s="13" t="s">
        <v>66</v>
      </c>
      <c r="AO2309" s="13" t="s">
        <v>22301</v>
      </c>
      <c r="AP2309" s="14" t="s">
        <v>22302</v>
      </c>
      <c r="AQ2309" s="13" t="s">
        <v>50</v>
      </c>
      <c r="AR2309" s="13" t="s">
        <v>50</v>
      </c>
    </row>
    <row r="2310" spans="1:44" ht="15" thickBot="1">
      <c r="A2310" s="4" t="s">
        <v>22303</v>
      </c>
      <c r="B2310" s="7" t="s">
        <v>50</v>
      </c>
      <c r="C2310" s="6">
        <v>45292</v>
      </c>
      <c r="D2310" s="7" t="s">
        <v>45</v>
      </c>
      <c r="E2310" s="7" t="s">
        <v>46</v>
      </c>
      <c r="F2310" s="7" t="s">
        <v>70</v>
      </c>
      <c r="G2310" s="7" t="s">
        <v>50</v>
      </c>
      <c r="H2310" s="7" t="s">
        <v>50</v>
      </c>
      <c r="I2310" s="7" t="s">
        <v>50</v>
      </c>
      <c r="J2310" s="6">
        <v>45516</v>
      </c>
      <c r="K2310" s="7" t="s">
        <v>50</v>
      </c>
      <c r="L2310" s="7" t="s">
        <v>467</v>
      </c>
      <c r="M2310" s="7" t="s">
        <v>22304</v>
      </c>
      <c r="N2310" s="7" t="s">
        <v>18245</v>
      </c>
      <c r="O2310" s="7" t="s">
        <v>22305</v>
      </c>
      <c r="P2310" s="5">
        <v>52685</v>
      </c>
      <c r="Q2310" s="7" t="s">
        <v>166</v>
      </c>
      <c r="R2310" s="34" t="s">
        <v>22306</v>
      </c>
      <c r="S2310" s="31" t="s">
        <v>50</v>
      </c>
      <c r="T2310" s="7" t="s">
        <v>22307</v>
      </c>
      <c r="U2310" s="7" t="s">
        <v>18250</v>
      </c>
      <c r="V2310" s="7">
        <v>250642</v>
      </c>
      <c r="W2310" s="7" t="s">
        <v>60</v>
      </c>
      <c r="X2310" s="7">
        <v>250642</v>
      </c>
      <c r="Y2310" s="7" t="s">
        <v>467</v>
      </c>
      <c r="Z2310" s="7">
        <v>1</v>
      </c>
      <c r="AA2310" s="7">
        <v>250642</v>
      </c>
      <c r="AB2310" s="7" t="s">
        <v>60</v>
      </c>
      <c r="AC2310" s="7">
        <v>250642</v>
      </c>
      <c r="AD2310" s="7" t="s">
        <v>467</v>
      </c>
      <c r="AE2310" s="7">
        <v>250642</v>
      </c>
      <c r="AF2310" s="7" t="s">
        <v>60</v>
      </c>
      <c r="AG2310" s="7">
        <v>250642</v>
      </c>
      <c r="AH2310" s="7">
        <v>250642</v>
      </c>
      <c r="AI2310" s="7" t="s">
        <v>60</v>
      </c>
      <c r="AJ2310" s="7">
        <v>250642</v>
      </c>
      <c r="AK2310" s="7" t="s">
        <v>50</v>
      </c>
      <c r="AL2310" s="7" t="s">
        <v>50</v>
      </c>
      <c r="AM2310" s="7" t="s">
        <v>18251</v>
      </c>
      <c r="AN2310" s="7" t="s">
        <v>66</v>
      </c>
      <c r="AO2310" s="7" t="s">
        <v>22308</v>
      </c>
      <c r="AP2310" s="7" t="s">
        <v>50</v>
      </c>
      <c r="AQ2310" s="22" t="s">
        <v>22309</v>
      </c>
      <c r="AR2310" s="7" t="s">
        <v>50</v>
      </c>
    </row>
    <row r="2311" spans="1:44" ht="15" thickBot="1">
      <c r="A2311" s="10" t="s">
        <v>22310</v>
      </c>
      <c r="B2311" s="13" t="s">
        <v>50</v>
      </c>
      <c r="C2311" s="13" t="s">
        <v>50</v>
      </c>
      <c r="D2311" s="13" t="s">
        <v>45</v>
      </c>
      <c r="E2311" s="13" t="s">
        <v>50</v>
      </c>
      <c r="F2311" s="13" t="s">
        <v>70</v>
      </c>
      <c r="G2311" s="13" t="s">
        <v>50</v>
      </c>
      <c r="H2311" s="13" t="s">
        <v>50</v>
      </c>
      <c r="I2311" s="13" t="s">
        <v>50</v>
      </c>
      <c r="J2311" s="12">
        <v>45516</v>
      </c>
      <c r="K2311" s="13" t="s">
        <v>50</v>
      </c>
      <c r="L2311" s="13" t="s">
        <v>467</v>
      </c>
      <c r="M2311" s="13" t="s">
        <v>22311</v>
      </c>
      <c r="N2311" s="13" t="s">
        <v>22312</v>
      </c>
      <c r="O2311" s="13" t="s">
        <v>22313</v>
      </c>
      <c r="P2311" s="11">
        <v>53904</v>
      </c>
      <c r="Q2311" s="13" t="s">
        <v>360</v>
      </c>
      <c r="R2311" s="33" t="s">
        <v>22314</v>
      </c>
      <c r="S2311" s="30" t="s">
        <v>50</v>
      </c>
      <c r="T2311" s="13" t="s">
        <v>50</v>
      </c>
      <c r="U2311" s="13" t="s">
        <v>50</v>
      </c>
      <c r="V2311" s="13">
        <v>3200000</v>
      </c>
      <c r="W2311" s="13" t="s">
        <v>209</v>
      </c>
      <c r="X2311" s="13">
        <v>3495919</v>
      </c>
      <c r="Y2311" s="13" t="s">
        <v>467</v>
      </c>
      <c r="Z2311" s="13">
        <v>1</v>
      </c>
      <c r="AA2311" s="13">
        <v>3200000</v>
      </c>
      <c r="AB2311" s="13" t="s">
        <v>209</v>
      </c>
      <c r="AC2311" s="13">
        <v>3495919</v>
      </c>
      <c r="AD2311" s="13" t="s">
        <v>467</v>
      </c>
      <c r="AE2311" s="13">
        <v>3200000</v>
      </c>
      <c r="AF2311" s="13" t="s">
        <v>209</v>
      </c>
      <c r="AG2311" s="13">
        <v>3495919</v>
      </c>
      <c r="AH2311" s="13">
        <v>3200000</v>
      </c>
      <c r="AI2311" s="13" t="s">
        <v>209</v>
      </c>
      <c r="AJ2311" s="13">
        <v>3495919</v>
      </c>
      <c r="AK2311" s="13" t="s">
        <v>50</v>
      </c>
      <c r="AL2311" s="13" t="s">
        <v>50</v>
      </c>
      <c r="AM2311" s="13" t="s">
        <v>22315</v>
      </c>
      <c r="AN2311" s="13" t="s">
        <v>66</v>
      </c>
      <c r="AO2311" s="13" t="s">
        <v>22316</v>
      </c>
      <c r="AP2311" s="13" t="s">
        <v>50</v>
      </c>
      <c r="AQ2311" s="21" t="s">
        <v>22317</v>
      </c>
      <c r="AR2311" s="13" t="s">
        <v>50</v>
      </c>
    </row>
    <row r="2312" spans="1:44" ht="15" thickBot="1">
      <c r="A2312" s="4" t="s">
        <v>22318</v>
      </c>
      <c r="B2312" s="7" t="s">
        <v>50</v>
      </c>
      <c r="C2312" s="6">
        <v>44562</v>
      </c>
      <c r="D2312" s="7" t="s">
        <v>45</v>
      </c>
      <c r="E2312" s="7" t="s">
        <v>46</v>
      </c>
      <c r="F2312" s="7" t="s">
        <v>70</v>
      </c>
      <c r="G2312" s="27" t="s">
        <v>54945</v>
      </c>
      <c r="H2312" s="7" t="s">
        <v>50</v>
      </c>
      <c r="I2312" s="7" t="s">
        <v>50</v>
      </c>
      <c r="J2312" s="6">
        <v>45516</v>
      </c>
      <c r="K2312" s="7" t="s">
        <v>50</v>
      </c>
      <c r="L2312" s="7" t="s">
        <v>467</v>
      </c>
      <c r="M2312" s="7" t="s">
        <v>22319</v>
      </c>
      <c r="N2312" s="7" t="s">
        <v>75</v>
      </c>
      <c r="O2312" s="7" t="s">
        <v>22320</v>
      </c>
      <c r="P2312" s="5">
        <v>54161</v>
      </c>
      <c r="Q2312" s="7" t="s">
        <v>77</v>
      </c>
      <c r="R2312" s="34" t="s">
        <v>22321</v>
      </c>
      <c r="S2312" s="34" t="s">
        <v>22322</v>
      </c>
      <c r="T2312" s="7" t="s">
        <v>50</v>
      </c>
      <c r="U2312" s="7" t="s">
        <v>22323</v>
      </c>
      <c r="V2312" s="7">
        <v>3000000</v>
      </c>
      <c r="W2312" s="7" t="s">
        <v>60</v>
      </c>
      <c r="X2312" s="7">
        <v>3000000</v>
      </c>
      <c r="Y2312" s="7" t="s">
        <v>467</v>
      </c>
      <c r="Z2312" s="7">
        <v>1</v>
      </c>
      <c r="AA2312" s="7">
        <v>3000000</v>
      </c>
      <c r="AB2312" s="7" t="s">
        <v>60</v>
      </c>
      <c r="AC2312" s="7">
        <v>3000000</v>
      </c>
      <c r="AD2312" s="7" t="s">
        <v>467</v>
      </c>
      <c r="AE2312" s="7">
        <v>3000000</v>
      </c>
      <c r="AF2312" s="7" t="s">
        <v>60</v>
      </c>
      <c r="AG2312" s="7">
        <v>3000000</v>
      </c>
      <c r="AH2312" s="7">
        <v>3000000</v>
      </c>
      <c r="AI2312" s="7" t="s">
        <v>60</v>
      </c>
      <c r="AJ2312" s="7">
        <v>3000000</v>
      </c>
      <c r="AK2312" s="7" t="s">
        <v>50</v>
      </c>
      <c r="AL2312" s="7" t="s">
        <v>50</v>
      </c>
      <c r="AM2312" s="7" t="s">
        <v>22324</v>
      </c>
      <c r="AN2312" s="7" t="s">
        <v>66</v>
      </c>
      <c r="AO2312" s="7" t="s">
        <v>22325</v>
      </c>
      <c r="AP2312" s="22" t="s">
        <v>22326</v>
      </c>
      <c r="AQ2312" s="7" t="s">
        <v>50</v>
      </c>
      <c r="AR2312" s="7" t="s">
        <v>50</v>
      </c>
    </row>
    <row r="2313" spans="1:44" ht="15" thickBot="1">
      <c r="A2313" s="10" t="s">
        <v>22327</v>
      </c>
      <c r="B2313" s="13" t="s">
        <v>50</v>
      </c>
      <c r="C2313" s="12">
        <v>42948</v>
      </c>
      <c r="D2313" s="13" t="s">
        <v>45</v>
      </c>
      <c r="E2313" s="13" t="s">
        <v>46</v>
      </c>
      <c r="F2313" s="13" t="s">
        <v>70</v>
      </c>
      <c r="G2313" s="26" t="s">
        <v>54946</v>
      </c>
      <c r="H2313" s="13" t="s">
        <v>50</v>
      </c>
      <c r="I2313" s="13" t="s">
        <v>50</v>
      </c>
      <c r="J2313" s="12">
        <v>45516</v>
      </c>
      <c r="K2313" s="13" t="s">
        <v>50</v>
      </c>
      <c r="L2313" s="13" t="s">
        <v>178</v>
      </c>
      <c r="M2313" s="13" t="s">
        <v>22328</v>
      </c>
      <c r="N2313" s="13" t="s">
        <v>3742</v>
      </c>
      <c r="O2313" s="13" t="s">
        <v>22329</v>
      </c>
      <c r="P2313" s="11">
        <v>56475</v>
      </c>
      <c r="Q2313" s="13" t="s">
        <v>1116</v>
      </c>
      <c r="R2313" s="33" t="s">
        <v>22330</v>
      </c>
      <c r="S2313" s="33" t="s">
        <v>22331</v>
      </c>
      <c r="T2313" s="13" t="s">
        <v>22332</v>
      </c>
      <c r="U2313" s="13" t="s">
        <v>22333</v>
      </c>
      <c r="V2313" s="13">
        <v>1845100</v>
      </c>
      <c r="W2313" s="13" t="s">
        <v>60</v>
      </c>
      <c r="X2313" s="13">
        <v>1845100</v>
      </c>
      <c r="Y2313" s="13" t="s">
        <v>50</v>
      </c>
      <c r="Z2313" s="13">
        <v>1</v>
      </c>
      <c r="AA2313" s="13">
        <v>1845100</v>
      </c>
      <c r="AB2313" s="13" t="s">
        <v>60</v>
      </c>
      <c r="AC2313" s="13">
        <v>1845100</v>
      </c>
      <c r="AD2313" s="13" t="s">
        <v>178</v>
      </c>
      <c r="AE2313" s="13">
        <v>1845100</v>
      </c>
      <c r="AF2313" s="13" t="s">
        <v>60</v>
      </c>
      <c r="AG2313" s="13">
        <v>1845100</v>
      </c>
      <c r="AH2313" s="13">
        <v>1845100</v>
      </c>
      <c r="AI2313" s="13" t="s">
        <v>60</v>
      </c>
      <c r="AJ2313" s="13">
        <v>1845100</v>
      </c>
      <c r="AK2313" s="13" t="s">
        <v>50</v>
      </c>
      <c r="AL2313" s="13" t="s">
        <v>50</v>
      </c>
      <c r="AM2313" s="13" t="s">
        <v>22334</v>
      </c>
      <c r="AN2313" s="13" t="s">
        <v>66</v>
      </c>
      <c r="AO2313" s="13" t="s">
        <v>50</v>
      </c>
      <c r="AP2313" s="13" t="s">
        <v>50</v>
      </c>
      <c r="AQ2313" s="21" t="s">
        <v>22335</v>
      </c>
      <c r="AR2313" s="13" t="s">
        <v>255</v>
      </c>
    </row>
    <row r="2314" spans="1:44" ht="15" thickBot="1">
      <c r="A2314" s="4" t="s">
        <v>22336</v>
      </c>
      <c r="B2314" s="7" t="s">
        <v>50</v>
      </c>
      <c r="C2314" s="7" t="s">
        <v>50</v>
      </c>
      <c r="D2314" s="7" t="s">
        <v>45</v>
      </c>
      <c r="E2314" s="7" t="s">
        <v>46</v>
      </c>
      <c r="F2314" s="7" t="s">
        <v>70</v>
      </c>
      <c r="G2314" s="7" t="s">
        <v>50</v>
      </c>
      <c r="H2314" s="7" t="s">
        <v>50</v>
      </c>
      <c r="I2314" s="7" t="s">
        <v>50</v>
      </c>
      <c r="J2314" s="6">
        <v>45516</v>
      </c>
      <c r="K2314" s="7" t="s">
        <v>50</v>
      </c>
      <c r="L2314" s="7" t="s">
        <v>467</v>
      </c>
      <c r="M2314" s="7" t="s">
        <v>22337</v>
      </c>
      <c r="N2314" s="7" t="s">
        <v>2941</v>
      </c>
      <c r="O2314" s="7" t="s">
        <v>22338</v>
      </c>
      <c r="P2314" s="5">
        <v>56919</v>
      </c>
      <c r="Q2314" s="7" t="s">
        <v>245</v>
      </c>
      <c r="R2314" s="34" t="s">
        <v>22339</v>
      </c>
      <c r="S2314" s="31" t="s">
        <v>50</v>
      </c>
      <c r="T2314" s="7" t="s">
        <v>22340</v>
      </c>
      <c r="U2314" s="7" t="s">
        <v>22341</v>
      </c>
      <c r="V2314" s="7">
        <v>600000000</v>
      </c>
      <c r="W2314" s="7" t="s">
        <v>2946</v>
      </c>
      <c r="X2314" s="7">
        <v>437628</v>
      </c>
      <c r="Y2314" s="7" t="s">
        <v>467</v>
      </c>
      <c r="Z2314" s="7">
        <v>1</v>
      </c>
      <c r="AA2314" s="7">
        <v>600000000</v>
      </c>
      <c r="AB2314" s="7" t="s">
        <v>2946</v>
      </c>
      <c r="AC2314" s="7">
        <v>437628</v>
      </c>
      <c r="AD2314" s="7" t="s">
        <v>467</v>
      </c>
      <c r="AE2314" s="7">
        <v>600000000</v>
      </c>
      <c r="AF2314" s="7" t="s">
        <v>2946</v>
      </c>
      <c r="AG2314" s="7">
        <v>437628</v>
      </c>
      <c r="AH2314" s="7">
        <v>600000000</v>
      </c>
      <c r="AI2314" s="7" t="s">
        <v>2946</v>
      </c>
      <c r="AJ2314" s="7">
        <v>437628</v>
      </c>
      <c r="AK2314" s="7" t="s">
        <v>4490</v>
      </c>
      <c r="AL2314" s="7" t="s">
        <v>50</v>
      </c>
      <c r="AM2314" s="7" t="s">
        <v>22342</v>
      </c>
      <c r="AN2314" s="7" t="s">
        <v>66</v>
      </c>
      <c r="AO2314" s="7" t="s">
        <v>50</v>
      </c>
      <c r="AP2314" s="7" t="s">
        <v>50</v>
      </c>
      <c r="AQ2314" s="22" t="s">
        <v>22343</v>
      </c>
      <c r="AR2314" s="7" t="s">
        <v>255</v>
      </c>
    </row>
    <row r="2315" spans="1:44" ht="15" thickBot="1">
      <c r="A2315" s="10" t="s">
        <v>22344</v>
      </c>
      <c r="B2315" s="13" t="s">
        <v>50</v>
      </c>
      <c r="C2315" s="13" t="s">
        <v>50</v>
      </c>
      <c r="D2315" s="13" t="s">
        <v>45</v>
      </c>
      <c r="E2315" s="13" t="s">
        <v>46</v>
      </c>
      <c r="F2315" s="13" t="s">
        <v>70</v>
      </c>
      <c r="G2315" s="13" t="s">
        <v>50</v>
      </c>
      <c r="H2315" s="13" t="s">
        <v>50</v>
      </c>
      <c r="I2315" s="13" t="s">
        <v>50</v>
      </c>
      <c r="J2315" s="12">
        <v>45516</v>
      </c>
      <c r="K2315" s="13" t="s">
        <v>50</v>
      </c>
      <c r="L2315" s="13" t="s">
        <v>467</v>
      </c>
      <c r="M2315" s="13" t="s">
        <v>22345</v>
      </c>
      <c r="N2315" s="13" t="s">
        <v>22346</v>
      </c>
      <c r="O2315" s="13" t="s">
        <v>22347</v>
      </c>
      <c r="P2315" s="11">
        <v>60569</v>
      </c>
      <c r="Q2315" s="13" t="s">
        <v>245</v>
      </c>
      <c r="R2315" s="33" t="s">
        <v>22348</v>
      </c>
      <c r="S2315" s="30" t="s">
        <v>50</v>
      </c>
      <c r="T2315" s="13" t="s">
        <v>22349</v>
      </c>
      <c r="U2315" s="13" t="s">
        <v>22350</v>
      </c>
      <c r="V2315" s="13">
        <v>600000000</v>
      </c>
      <c r="W2315" s="13" t="s">
        <v>2946</v>
      </c>
      <c r="X2315" s="13">
        <v>437628</v>
      </c>
      <c r="Y2315" s="13" t="s">
        <v>467</v>
      </c>
      <c r="Z2315" s="13">
        <v>1</v>
      </c>
      <c r="AA2315" s="13">
        <v>600000000</v>
      </c>
      <c r="AB2315" s="13" t="s">
        <v>2946</v>
      </c>
      <c r="AC2315" s="13">
        <v>437628</v>
      </c>
      <c r="AD2315" s="13" t="s">
        <v>467</v>
      </c>
      <c r="AE2315" s="13">
        <v>600000000</v>
      </c>
      <c r="AF2315" s="13" t="s">
        <v>2946</v>
      </c>
      <c r="AG2315" s="13">
        <v>437628</v>
      </c>
      <c r="AH2315" s="13">
        <v>600000000</v>
      </c>
      <c r="AI2315" s="13" t="s">
        <v>2946</v>
      </c>
      <c r="AJ2315" s="13">
        <v>437628</v>
      </c>
      <c r="AK2315" s="13" t="s">
        <v>4490</v>
      </c>
      <c r="AL2315" s="13" t="s">
        <v>50</v>
      </c>
      <c r="AM2315" s="13" t="s">
        <v>22351</v>
      </c>
      <c r="AN2315" s="13" t="s">
        <v>66</v>
      </c>
      <c r="AO2315" s="13" t="s">
        <v>50</v>
      </c>
      <c r="AP2315" s="13" t="s">
        <v>50</v>
      </c>
      <c r="AQ2315" s="21" t="s">
        <v>22352</v>
      </c>
      <c r="AR2315" s="13" t="s">
        <v>255</v>
      </c>
    </row>
    <row r="2316" spans="1:44" ht="15" thickBot="1">
      <c r="A2316" s="4" t="s">
        <v>22353</v>
      </c>
      <c r="B2316" s="7">
        <v>432</v>
      </c>
      <c r="C2316" s="6">
        <v>35431</v>
      </c>
      <c r="D2316" s="7" t="s">
        <v>45</v>
      </c>
      <c r="E2316" s="7" t="s">
        <v>46</v>
      </c>
      <c r="F2316" s="7" t="s">
        <v>47</v>
      </c>
      <c r="G2316" s="7" t="s">
        <v>87</v>
      </c>
      <c r="H2316" s="7" t="s">
        <v>50</v>
      </c>
      <c r="I2316" s="7" t="s">
        <v>50</v>
      </c>
      <c r="J2316" s="6">
        <v>45517</v>
      </c>
      <c r="K2316" s="7" t="s">
        <v>50</v>
      </c>
      <c r="L2316" s="7" t="s">
        <v>62</v>
      </c>
      <c r="M2316" s="7" t="s">
        <v>22354</v>
      </c>
      <c r="N2316" s="7" t="s">
        <v>3223</v>
      </c>
      <c r="O2316" s="7" t="s">
        <v>22355</v>
      </c>
      <c r="P2316" s="5">
        <v>61520</v>
      </c>
      <c r="Q2316" s="7" t="s">
        <v>50</v>
      </c>
      <c r="R2316" s="34" t="s">
        <v>22356</v>
      </c>
      <c r="S2316" s="34" t="s">
        <v>22357</v>
      </c>
      <c r="T2316" s="7" t="s">
        <v>22358</v>
      </c>
      <c r="U2316" s="7" t="s">
        <v>22359</v>
      </c>
      <c r="V2316" s="7">
        <v>200025</v>
      </c>
      <c r="W2316" s="7" t="s">
        <v>1085</v>
      </c>
      <c r="X2316" s="7">
        <v>145586</v>
      </c>
      <c r="Y2316" s="7" t="s">
        <v>61</v>
      </c>
      <c r="Z2316" s="7">
        <v>2</v>
      </c>
      <c r="AA2316" s="7">
        <v>200025</v>
      </c>
      <c r="AB2316" s="7" t="s">
        <v>1085</v>
      </c>
      <c r="AC2316" s="7">
        <v>145586</v>
      </c>
      <c r="AD2316" s="7" t="s">
        <v>62</v>
      </c>
      <c r="AE2316" s="7">
        <v>845586</v>
      </c>
      <c r="AF2316" s="7" t="s">
        <v>60</v>
      </c>
      <c r="AG2316" s="7">
        <v>845586</v>
      </c>
      <c r="AH2316" s="7">
        <v>845586</v>
      </c>
      <c r="AI2316" s="7" t="s">
        <v>60</v>
      </c>
      <c r="AJ2316" s="7">
        <v>845586</v>
      </c>
      <c r="AK2316" s="7" t="s">
        <v>50</v>
      </c>
      <c r="AL2316" s="7" t="s">
        <v>50</v>
      </c>
      <c r="AM2316" s="7" t="s">
        <v>22360</v>
      </c>
      <c r="AN2316" s="7" t="s">
        <v>66</v>
      </c>
      <c r="AO2316" s="7" t="s">
        <v>22361</v>
      </c>
      <c r="AP2316" s="8" t="s">
        <v>22362</v>
      </c>
      <c r="AQ2316" s="7" t="s">
        <v>50</v>
      </c>
      <c r="AR2316" s="7" t="s">
        <v>50</v>
      </c>
    </row>
    <row r="2317" spans="1:44" ht="15" thickBot="1">
      <c r="A2317" s="10" t="s">
        <v>22363</v>
      </c>
      <c r="B2317" s="11">
        <v>11740</v>
      </c>
      <c r="C2317" s="12">
        <v>36892</v>
      </c>
      <c r="D2317" s="13" t="s">
        <v>45</v>
      </c>
      <c r="E2317" s="13" t="s">
        <v>46</v>
      </c>
      <c r="F2317" s="13" t="s">
        <v>70</v>
      </c>
      <c r="G2317" s="13" t="s">
        <v>114</v>
      </c>
      <c r="H2317" s="13" t="s">
        <v>379</v>
      </c>
      <c r="I2317" s="13" t="s">
        <v>50</v>
      </c>
      <c r="J2317" s="12">
        <v>45518</v>
      </c>
      <c r="K2317" s="13" t="s">
        <v>191</v>
      </c>
      <c r="L2317" s="13" t="s">
        <v>290</v>
      </c>
      <c r="M2317" s="13" t="s">
        <v>22364</v>
      </c>
      <c r="N2317" s="13" t="s">
        <v>769</v>
      </c>
      <c r="O2317" s="13" t="s">
        <v>22365</v>
      </c>
      <c r="P2317" s="11">
        <v>61659</v>
      </c>
      <c r="Q2317" s="13" t="s">
        <v>520</v>
      </c>
      <c r="R2317" s="33" t="s">
        <v>22366</v>
      </c>
      <c r="S2317" s="33" t="s">
        <v>22367</v>
      </c>
      <c r="T2317" s="13" t="s">
        <v>22368</v>
      </c>
      <c r="U2317" s="13" t="s">
        <v>22369</v>
      </c>
      <c r="V2317" s="13" t="s">
        <v>50</v>
      </c>
      <c r="W2317" s="13" t="s">
        <v>50</v>
      </c>
      <c r="X2317" s="13" t="s">
        <v>50</v>
      </c>
      <c r="Y2317" s="13" t="s">
        <v>171</v>
      </c>
      <c r="Z2317" s="13">
        <v>2</v>
      </c>
      <c r="AA2317" s="13" t="s">
        <v>50</v>
      </c>
      <c r="AB2317" s="13" t="s">
        <v>50</v>
      </c>
      <c r="AC2317" s="13" t="s">
        <v>50</v>
      </c>
      <c r="AD2317" s="13" t="s">
        <v>290</v>
      </c>
      <c r="AE2317" s="13" t="s">
        <v>50</v>
      </c>
      <c r="AF2317" s="13" t="s">
        <v>50</v>
      </c>
      <c r="AG2317" s="13" t="s">
        <v>50</v>
      </c>
      <c r="AH2317" s="13" t="s">
        <v>50</v>
      </c>
      <c r="AI2317" s="13" t="s">
        <v>50</v>
      </c>
      <c r="AJ2317" s="13" t="s">
        <v>50</v>
      </c>
      <c r="AK2317" s="13" t="s">
        <v>22370</v>
      </c>
      <c r="AL2317" s="13" t="s">
        <v>50</v>
      </c>
      <c r="AM2317" s="13" t="s">
        <v>22371</v>
      </c>
      <c r="AN2317" s="13" t="s">
        <v>66</v>
      </c>
      <c r="AO2317" s="13" t="s">
        <v>22372</v>
      </c>
      <c r="AP2317" s="14" t="s">
        <v>22373</v>
      </c>
      <c r="AQ2317" s="13" t="s">
        <v>50</v>
      </c>
      <c r="AR2317" s="13" t="s">
        <v>50</v>
      </c>
    </row>
    <row r="2318" spans="1:44" ht="15" thickBot="1">
      <c r="A2318" s="4" t="s">
        <v>22374</v>
      </c>
      <c r="B2318" s="5">
        <v>5205</v>
      </c>
      <c r="C2318" s="6">
        <v>39448</v>
      </c>
      <c r="D2318" s="7" t="s">
        <v>45</v>
      </c>
      <c r="E2318" s="7" t="s">
        <v>46</v>
      </c>
      <c r="F2318" s="7" t="s">
        <v>70</v>
      </c>
      <c r="G2318" s="7" t="s">
        <v>114</v>
      </c>
      <c r="H2318" s="7" t="s">
        <v>15924</v>
      </c>
      <c r="I2318" s="7" t="s">
        <v>50</v>
      </c>
      <c r="J2318" s="6">
        <v>45516</v>
      </c>
      <c r="K2318" s="7" t="s">
        <v>191</v>
      </c>
      <c r="L2318" s="7" t="s">
        <v>290</v>
      </c>
      <c r="M2318" s="7" t="s">
        <v>22375</v>
      </c>
      <c r="N2318" s="7" t="s">
        <v>432</v>
      </c>
      <c r="O2318" s="7" t="s">
        <v>22376</v>
      </c>
      <c r="P2318" s="5">
        <v>64867</v>
      </c>
      <c r="Q2318" s="7" t="s">
        <v>434</v>
      </c>
      <c r="R2318" s="34" t="s">
        <v>22377</v>
      </c>
      <c r="S2318" s="34" t="s">
        <v>22378</v>
      </c>
      <c r="T2318" s="7" t="s">
        <v>22379</v>
      </c>
      <c r="U2318" s="7" t="s">
        <v>22380</v>
      </c>
      <c r="V2318" s="7" t="s">
        <v>50</v>
      </c>
      <c r="W2318" s="7" t="s">
        <v>50</v>
      </c>
      <c r="X2318" s="7" t="s">
        <v>50</v>
      </c>
      <c r="Y2318" s="7" t="s">
        <v>290</v>
      </c>
      <c r="Z2318" s="7">
        <v>1</v>
      </c>
      <c r="AA2318" s="7" t="s">
        <v>50</v>
      </c>
      <c r="AB2318" s="7" t="s">
        <v>50</v>
      </c>
      <c r="AC2318" s="7" t="s">
        <v>50</v>
      </c>
      <c r="AD2318" s="7" t="s">
        <v>290</v>
      </c>
      <c r="AE2318" s="7" t="s">
        <v>50</v>
      </c>
      <c r="AF2318" s="7" t="s">
        <v>50</v>
      </c>
      <c r="AG2318" s="7" t="s">
        <v>50</v>
      </c>
      <c r="AH2318" s="7" t="s">
        <v>50</v>
      </c>
      <c r="AI2318" s="7" t="s">
        <v>50</v>
      </c>
      <c r="AJ2318" s="7" t="s">
        <v>50</v>
      </c>
      <c r="AK2318" s="7" t="s">
        <v>22381</v>
      </c>
      <c r="AL2318" s="7" t="s">
        <v>50</v>
      </c>
      <c r="AM2318" s="7" t="s">
        <v>22382</v>
      </c>
      <c r="AN2318" s="7" t="s">
        <v>22383</v>
      </c>
      <c r="AO2318" s="7" t="s">
        <v>22384</v>
      </c>
      <c r="AP2318" s="22" t="s">
        <v>22385</v>
      </c>
      <c r="AQ2318" s="7" t="s">
        <v>50</v>
      </c>
      <c r="AR2318" s="7" t="s">
        <v>50</v>
      </c>
    </row>
    <row r="2319" spans="1:44" ht="15" thickBot="1">
      <c r="A2319" s="10" t="s">
        <v>22386</v>
      </c>
      <c r="B2319" s="13" t="s">
        <v>50</v>
      </c>
      <c r="C2319" s="13" t="s">
        <v>50</v>
      </c>
      <c r="D2319" s="13" t="s">
        <v>45</v>
      </c>
      <c r="E2319" s="13" t="s">
        <v>46</v>
      </c>
      <c r="F2319" s="13" t="s">
        <v>70</v>
      </c>
      <c r="G2319" s="13" t="s">
        <v>50</v>
      </c>
      <c r="H2319" s="13" t="s">
        <v>50</v>
      </c>
      <c r="I2319" s="13" t="s">
        <v>50</v>
      </c>
      <c r="J2319" s="12">
        <v>45516</v>
      </c>
      <c r="K2319" s="13" t="s">
        <v>50</v>
      </c>
      <c r="L2319" s="13" t="s">
        <v>467</v>
      </c>
      <c r="M2319" s="13" t="s">
        <v>22387</v>
      </c>
      <c r="N2319" s="13" t="s">
        <v>50</v>
      </c>
      <c r="O2319" s="13" t="s">
        <v>22388</v>
      </c>
      <c r="P2319" s="11">
        <v>66168</v>
      </c>
      <c r="Q2319" s="13" t="s">
        <v>50</v>
      </c>
      <c r="R2319" s="30" t="s">
        <v>50</v>
      </c>
      <c r="S2319" s="30" t="s">
        <v>50</v>
      </c>
      <c r="T2319" s="13" t="s">
        <v>50</v>
      </c>
      <c r="U2319" s="13" t="s">
        <v>50</v>
      </c>
      <c r="V2319" s="13">
        <v>9000000</v>
      </c>
      <c r="W2319" s="13" t="s">
        <v>60</v>
      </c>
      <c r="X2319" s="13">
        <v>9000000</v>
      </c>
      <c r="Y2319" s="13" t="s">
        <v>467</v>
      </c>
      <c r="Z2319" s="13">
        <v>1</v>
      </c>
      <c r="AA2319" s="13">
        <v>9000000</v>
      </c>
      <c r="AB2319" s="13" t="s">
        <v>60</v>
      </c>
      <c r="AC2319" s="13">
        <v>9000000</v>
      </c>
      <c r="AD2319" s="13" t="s">
        <v>467</v>
      </c>
      <c r="AE2319" s="13">
        <v>9000000</v>
      </c>
      <c r="AF2319" s="13" t="s">
        <v>60</v>
      </c>
      <c r="AG2319" s="13">
        <v>9000000</v>
      </c>
      <c r="AH2319" s="13">
        <v>9000000</v>
      </c>
      <c r="AI2319" s="13" t="s">
        <v>60</v>
      </c>
      <c r="AJ2319" s="13">
        <v>9000000</v>
      </c>
      <c r="AK2319" s="13" t="s">
        <v>15323</v>
      </c>
      <c r="AL2319" s="13" t="s">
        <v>50</v>
      </c>
      <c r="AM2319" s="13" t="s">
        <v>50</v>
      </c>
      <c r="AN2319" s="13" t="s">
        <v>50</v>
      </c>
      <c r="AO2319" s="13" t="s">
        <v>50</v>
      </c>
      <c r="AP2319" s="13" t="s">
        <v>50</v>
      </c>
      <c r="AQ2319" s="13" t="s">
        <v>50</v>
      </c>
      <c r="AR2319" s="13" t="s">
        <v>1186</v>
      </c>
    </row>
    <row r="2320" spans="1:44" ht="15" thickBot="1">
      <c r="A2320" s="4" t="s">
        <v>22389</v>
      </c>
      <c r="B2320" s="7" t="s">
        <v>50</v>
      </c>
      <c r="C2320" s="6">
        <v>27395</v>
      </c>
      <c r="D2320" s="7" t="s">
        <v>45</v>
      </c>
      <c r="E2320" s="7" t="s">
        <v>1939</v>
      </c>
      <c r="F2320" s="7" t="s">
        <v>70</v>
      </c>
      <c r="G2320" s="7" t="s">
        <v>87</v>
      </c>
      <c r="H2320" s="7" t="s">
        <v>22390</v>
      </c>
      <c r="I2320" s="7" t="s">
        <v>50</v>
      </c>
      <c r="J2320" s="6">
        <v>45517</v>
      </c>
      <c r="K2320" s="7" t="s">
        <v>50</v>
      </c>
      <c r="L2320" s="7" t="s">
        <v>52</v>
      </c>
      <c r="M2320" s="7" t="s">
        <v>22391</v>
      </c>
      <c r="N2320" s="7" t="s">
        <v>22392</v>
      </c>
      <c r="O2320" s="7" t="s">
        <v>22393</v>
      </c>
      <c r="P2320" s="5">
        <v>68150</v>
      </c>
      <c r="Q2320" s="7" t="s">
        <v>105</v>
      </c>
      <c r="R2320" s="34" t="s">
        <v>22394</v>
      </c>
      <c r="S2320" s="34" t="s">
        <v>22395</v>
      </c>
      <c r="T2320" s="7" t="s">
        <v>22396</v>
      </c>
      <c r="U2320" s="7" t="s">
        <v>22397</v>
      </c>
      <c r="V2320" s="7">
        <v>2200000</v>
      </c>
      <c r="W2320" s="7" t="s">
        <v>60</v>
      </c>
      <c r="X2320" s="7">
        <v>2200000</v>
      </c>
      <c r="Y2320" s="7" t="s">
        <v>50</v>
      </c>
      <c r="Z2320" s="7">
        <v>1</v>
      </c>
      <c r="AA2320" s="7" t="s">
        <v>50</v>
      </c>
      <c r="AB2320" s="7" t="s">
        <v>50</v>
      </c>
      <c r="AC2320" s="7" t="s">
        <v>50</v>
      </c>
      <c r="AD2320" s="7" t="s">
        <v>50</v>
      </c>
      <c r="AE2320" s="7" t="s">
        <v>50</v>
      </c>
      <c r="AF2320" s="7" t="s">
        <v>50</v>
      </c>
      <c r="AG2320" s="7" t="s">
        <v>50</v>
      </c>
      <c r="AH2320" s="7">
        <v>2200000</v>
      </c>
      <c r="AI2320" s="7" t="s">
        <v>60</v>
      </c>
      <c r="AJ2320" s="7">
        <v>2200000</v>
      </c>
      <c r="AK2320" s="7" t="s">
        <v>22398</v>
      </c>
      <c r="AL2320" s="7" t="s">
        <v>50</v>
      </c>
      <c r="AM2320" s="7" t="s">
        <v>22399</v>
      </c>
      <c r="AN2320" s="7" t="s">
        <v>66</v>
      </c>
      <c r="AO2320" s="7" t="s">
        <v>22400</v>
      </c>
      <c r="AP2320" s="8" t="s">
        <v>22401</v>
      </c>
      <c r="AQ2320" s="7" t="s">
        <v>50</v>
      </c>
      <c r="AR2320" s="7" t="s">
        <v>50</v>
      </c>
    </row>
    <row r="2321" spans="1:44" ht="15" thickBot="1">
      <c r="A2321" s="10" t="s">
        <v>22402</v>
      </c>
      <c r="B2321" s="11">
        <v>27184</v>
      </c>
      <c r="C2321" s="12">
        <v>41275</v>
      </c>
      <c r="D2321" s="13" t="s">
        <v>45</v>
      </c>
      <c r="E2321" s="13" t="s">
        <v>1939</v>
      </c>
      <c r="F2321" s="13" t="s">
        <v>70</v>
      </c>
      <c r="G2321" s="27" t="s">
        <v>54945</v>
      </c>
      <c r="H2321" s="13" t="s">
        <v>2796</v>
      </c>
      <c r="I2321" s="13" t="s">
        <v>50</v>
      </c>
      <c r="J2321" s="12">
        <v>45517</v>
      </c>
      <c r="K2321" s="13" t="s">
        <v>50</v>
      </c>
      <c r="L2321" s="13" t="s">
        <v>52</v>
      </c>
      <c r="M2321" s="13" t="s">
        <v>22403</v>
      </c>
      <c r="N2321" s="13" t="s">
        <v>22404</v>
      </c>
      <c r="O2321" s="13" t="s">
        <v>22405</v>
      </c>
      <c r="P2321" s="11">
        <v>69044</v>
      </c>
      <c r="Q2321" s="13" t="s">
        <v>166</v>
      </c>
      <c r="R2321" s="33" t="s">
        <v>22406</v>
      </c>
      <c r="S2321" s="33" t="s">
        <v>22407</v>
      </c>
      <c r="T2321" s="13" t="s">
        <v>50</v>
      </c>
      <c r="U2321" s="13" t="s">
        <v>50</v>
      </c>
      <c r="V2321" s="13">
        <v>10000</v>
      </c>
      <c r="W2321" s="13" t="s">
        <v>60</v>
      </c>
      <c r="X2321" s="13">
        <v>10000</v>
      </c>
      <c r="Y2321" s="13" t="s">
        <v>50</v>
      </c>
      <c r="Z2321" s="13">
        <v>2</v>
      </c>
      <c r="AA2321" s="13" t="s">
        <v>50</v>
      </c>
      <c r="AB2321" s="13" t="s">
        <v>50</v>
      </c>
      <c r="AC2321" s="13" t="s">
        <v>50</v>
      </c>
      <c r="AD2321" s="13" t="s">
        <v>50</v>
      </c>
      <c r="AE2321" s="13" t="s">
        <v>50</v>
      </c>
      <c r="AF2321" s="13" t="s">
        <v>50</v>
      </c>
      <c r="AG2321" s="13" t="s">
        <v>50</v>
      </c>
      <c r="AH2321" s="13">
        <v>409000</v>
      </c>
      <c r="AI2321" s="13" t="s">
        <v>60</v>
      </c>
      <c r="AJ2321" s="13">
        <v>409000</v>
      </c>
      <c r="AK2321" s="13" t="s">
        <v>22408</v>
      </c>
      <c r="AL2321" s="13" t="s">
        <v>50</v>
      </c>
      <c r="AM2321" s="13" t="s">
        <v>22409</v>
      </c>
      <c r="AN2321" s="13" t="s">
        <v>66</v>
      </c>
      <c r="AO2321" s="13" t="s">
        <v>22410</v>
      </c>
      <c r="AP2321" s="21" t="s">
        <v>22411</v>
      </c>
      <c r="AQ2321" s="21" t="s">
        <v>22412</v>
      </c>
      <c r="AR2321" s="13" t="s">
        <v>50</v>
      </c>
    </row>
    <row r="2322" spans="1:44" ht="15" thickBot="1">
      <c r="A2322" s="4" t="s">
        <v>22413</v>
      </c>
      <c r="B2322" s="7" t="s">
        <v>50</v>
      </c>
      <c r="C2322" s="6">
        <v>44562</v>
      </c>
      <c r="D2322" s="7" t="s">
        <v>45</v>
      </c>
      <c r="E2322" s="7" t="s">
        <v>46</v>
      </c>
      <c r="F2322" s="7" t="s">
        <v>70</v>
      </c>
      <c r="G2322" s="7" t="s">
        <v>50</v>
      </c>
      <c r="H2322" s="7" t="s">
        <v>50</v>
      </c>
      <c r="I2322" s="7" t="s">
        <v>50</v>
      </c>
      <c r="J2322" s="6">
        <v>45516</v>
      </c>
      <c r="K2322" s="7" t="s">
        <v>50</v>
      </c>
      <c r="L2322" s="7" t="s">
        <v>1471</v>
      </c>
      <c r="M2322" s="7" t="s">
        <v>22414</v>
      </c>
      <c r="N2322" s="7" t="s">
        <v>22415</v>
      </c>
      <c r="O2322" s="7" t="s">
        <v>22416</v>
      </c>
      <c r="P2322" s="5">
        <v>69309</v>
      </c>
      <c r="Q2322" s="7" t="s">
        <v>360</v>
      </c>
      <c r="R2322" s="34" t="s">
        <v>22417</v>
      </c>
      <c r="S2322" s="34" t="s">
        <v>22418</v>
      </c>
      <c r="T2322" s="7" t="s">
        <v>50</v>
      </c>
      <c r="U2322" s="7" t="s">
        <v>22419</v>
      </c>
      <c r="V2322" s="7">
        <v>4267000</v>
      </c>
      <c r="W2322" s="7" t="s">
        <v>209</v>
      </c>
      <c r="X2322" s="7">
        <v>4661590</v>
      </c>
      <c r="Y2322" s="7" t="s">
        <v>50</v>
      </c>
      <c r="Z2322" s="7">
        <v>1</v>
      </c>
      <c r="AA2322" s="7">
        <v>4267000</v>
      </c>
      <c r="AB2322" s="7" t="s">
        <v>209</v>
      </c>
      <c r="AC2322" s="7">
        <v>4661590</v>
      </c>
      <c r="AD2322" s="7" t="s">
        <v>1471</v>
      </c>
      <c r="AE2322" s="7">
        <v>4267000</v>
      </c>
      <c r="AF2322" s="7" t="s">
        <v>209</v>
      </c>
      <c r="AG2322" s="7">
        <v>4661590</v>
      </c>
      <c r="AH2322" s="7">
        <v>4267000</v>
      </c>
      <c r="AI2322" s="7" t="s">
        <v>209</v>
      </c>
      <c r="AJ2322" s="7">
        <v>4661590</v>
      </c>
      <c r="AK2322" s="7" t="s">
        <v>22420</v>
      </c>
      <c r="AL2322" s="7" t="s">
        <v>50</v>
      </c>
      <c r="AM2322" s="7" t="s">
        <v>22421</v>
      </c>
      <c r="AN2322" s="7" t="s">
        <v>253</v>
      </c>
      <c r="AO2322" s="7" t="s">
        <v>22422</v>
      </c>
      <c r="AP2322" s="22" t="s">
        <v>22423</v>
      </c>
      <c r="AQ2322" s="7" t="s">
        <v>50</v>
      </c>
      <c r="AR2322" s="7" t="s">
        <v>50</v>
      </c>
    </row>
    <row r="2323" spans="1:44" ht="15" thickBot="1">
      <c r="A2323" s="10" t="s">
        <v>22424</v>
      </c>
      <c r="B2323" s="13" t="s">
        <v>50</v>
      </c>
      <c r="C2323" s="12">
        <v>44562</v>
      </c>
      <c r="D2323" s="13" t="s">
        <v>45</v>
      </c>
      <c r="E2323" s="13" t="s">
        <v>46</v>
      </c>
      <c r="F2323" s="13" t="s">
        <v>70</v>
      </c>
      <c r="G2323" s="26" t="s">
        <v>54946</v>
      </c>
      <c r="H2323" s="13" t="s">
        <v>50</v>
      </c>
      <c r="I2323" s="13" t="s">
        <v>50</v>
      </c>
      <c r="J2323" s="12">
        <v>45518</v>
      </c>
      <c r="K2323" s="13" t="s">
        <v>50</v>
      </c>
      <c r="L2323" s="13" t="s">
        <v>467</v>
      </c>
      <c r="M2323" s="13" t="s">
        <v>4250</v>
      </c>
      <c r="N2323" s="13" t="s">
        <v>22425</v>
      </c>
      <c r="O2323" s="13" t="s">
        <v>22426</v>
      </c>
      <c r="P2323" s="11">
        <v>69635</v>
      </c>
      <c r="Q2323" s="13" t="s">
        <v>4970</v>
      </c>
      <c r="R2323" s="33" t="s">
        <v>22427</v>
      </c>
      <c r="S2323" s="33" t="s">
        <v>22428</v>
      </c>
      <c r="T2323" s="13" t="s">
        <v>50</v>
      </c>
      <c r="U2323" s="13" t="s">
        <v>50</v>
      </c>
      <c r="V2323" s="13">
        <v>3000000</v>
      </c>
      <c r="W2323" s="13" t="s">
        <v>60</v>
      </c>
      <c r="X2323" s="13">
        <v>3000000</v>
      </c>
      <c r="Y2323" s="13" t="s">
        <v>467</v>
      </c>
      <c r="Z2323" s="13">
        <v>1</v>
      </c>
      <c r="AA2323" s="13">
        <v>3000000</v>
      </c>
      <c r="AB2323" s="13" t="s">
        <v>60</v>
      </c>
      <c r="AC2323" s="13">
        <v>3000000</v>
      </c>
      <c r="AD2323" s="13" t="s">
        <v>467</v>
      </c>
      <c r="AE2323" s="13">
        <v>3000000</v>
      </c>
      <c r="AF2323" s="13" t="s">
        <v>60</v>
      </c>
      <c r="AG2323" s="13">
        <v>3000000</v>
      </c>
      <c r="AH2323" s="13">
        <v>3000000</v>
      </c>
      <c r="AI2323" s="13" t="s">
        <v>60</v>
      </c>
      <c r="AJ2323" s="13">
        <v>3000000</v>
      </c>
      <c r="AK2323" s="13" t="s">
        <v>50</v>
      </c>
      <c r="AL2323" s="13" t="s">
        <v>50</v>
      </c>
      <c r="AM2323" s="13" t="s">
        <v>22429</v>
      </c>
      <c r="AN2323" s="13" t="s">
        <v>66</v>
      </c>
      <c r="AO2323" s="13" t="s">
        <v>22430</v>
      </c>
      <c r="AP2323" s="21" t="s">
        <v>22431</v>
      </c>
      <c r="AQ2323" s="13" t="s">
        <v>50</v>
      </c>
      <c r="AR2323" s="13" t="s">
        <v>50</v>
      </c>
    </row>
    <row r="2324" spans="1:44" ht="15" thickBot="1">
      <c r="A2324" s="4" t="s">
        <v>22432</v>
      </c>
      <c r="B2324" s="7" t="s">
        <v>50</v>
      </c>
      <c r="C2324" s="6">
        <v>45292</v>
      </c>
      <c r="D2324" s="7" t="s">
        <v>45</v>
      </c>
      <c r="E2324" s="7" t="s">
        <v>50</v>
      </c>
      <c r="F2324" s="7" t="s">
        <v>70</v>
      </c>
      <c r="G2324" s="26" t="s">
        <v>54946</v>
      </c>
      <c r="H2324" s="7" t="s">
        <v>50</v>
      </c>
      <c r="I2324" s="7" t="s">
        <v>50</v>
      </c>
      <c r="J2324" s="6">
        <v>45516</v>
      </c>
      <c r="K2324" s="7" t="s">
        <v>50</v>
      </c>
      <c r="L2324" s="7" t="s">
        <v>4836</v>
      </c>
      <c r="M2324" s="7" t="s">
        <v>22433</v>
      </c>
      <c r="N2324" s="7" t="s">
        <v>1266</v>
      </c>
      <c r="O2324" s="7" t="s">
        <v>22434</v>
      </c>
      <c r="P2324" s="5">
        <v>75163</v>
      </c>
      <c r="Q2324" s="7" t="s">
        <v>245</v>
      </c>
      <c r="R2324" s="31" t="s">
        <v>50</v>
      </c>
      <c r="S2324" s="31" t="s">
        <v>50</v>
      </c>
      <c r="T2324" s="7" t="s">
        <v>50</v>
      </c>
      <c r="U2324" s="7" t="s">
        <v>50</v>
      </c>
      <c r="V2324" s="7">
        <v>10000000</v>
      </c>
      <c r="W2324" s="7" t="s">
        <v>2056</v>
      </c>
      <c r="X2324" s="7">
        <v>1392602</v>
      </c>
      <c r="Y2324" s="7" t="s">
        <v>467</v>
      </c>
      <c r="Z2324" s="7">
        <v>1</v>
      </c>
      <c r="AA2324" s="7">
        <v>10000000</v>
      </c>
      <c r="AB2324" s="7" t="s">
        <v>2056</v>
      </c>
      <c r="AC2324" s="7">
        <v>1392602</v>
      </c>
      <c r="AD2324" s="7" t="s">
        <v>4836</v>
      </c>
      <c r="AE2324" s="7">
        <v>10000000</v>
      </c>
      <c r="AF2324" s="7" t="s">
        <v>2056</v>
      </c>
      <c r="AG2324" s="7">
        <v>1392602</v>
      </c>
      <c r="AH2324" s="7">
        <v>10000000</v>
      </c>
      <c r="AI2324" s="7" t="s">
        <v>2056</v>
      </c>
      <c r="AJ2324" s="7">
        <v>1392602</v>
      </c>
      <c r="AK2324" s="7" t="s">
        <v>22435</v>
      </c>
      <c r="AL2324" s="7" t="s">
        <v>50</v>
      </c>
      <c r="AM2324" s="7" t="s">
        <v>50</v>
      </c>
      <c r="AN2324" s="7" t="s">
        <v>50</v>
      </c>
      <c r="AO2324" s="7" t="s">
        <v>50</v>
      </c>
      <c r="AP2324" s="7" t="s">
        <v>50</v>
      </c>
      <c r="AQ2324" s="7" t="s">
        <v>50</v>
      </c>
      <c r="AR2324" s="7" t="s">
        <v>1186</v>
      </c>
    </row>
    <row r="2325" spans="1:44" ht="15" thickBot="1">
      <c r="A2325" s="10" t="s">
        <v>22436</v>
      </c>
      <c r="B2325" s="13" t="s">
        <v>50</v>
      </c>
      <c r="C2325" s="12">
        <v>45292</v>
      </c>
      <c r="D2325" s="13" t="s">
        <v>45</v>
      </c>
      <c r="E2325" s="13" t="s">
        <v>46</v>
      </c>
      <c r="F2325" s="13" t="s">
        <v>70</v>
      </c>
      <c r="G2325" s="27" t="s">
        <v>54945</v>
      </c>
      <c r="H2325" s="13" t="s">
        <v>50</v>
      </c>
      <c r="I2325" s="13" t="s">
        <v>50</v>
      </c>
      <c r="J2325" s="12">
        <v>45516</v>
      </c>
      <c r="K2325" s="13" t="s">
        <v>50</v>
      </c>
      <c r="L2325" s="13" t="s">
        <v>467</v>
      </c>
      <c r="M2325" s="13" t="s">
        <v>50</v>
      </c>
      <c r="N2325" s="13" t="s">
        <v>564</v>
      </c>
      <c r="O2325" s="13" t="s">
        <v>22437</v>
      </c>
      <c r="P2325" s="11">
        <v>79789</v>
      </c>
      <c r="Q2325" s="13" t="s">
        <v>566</v>
      </c>
      <c r="R2325" s="33" t="s">
        <v>22438</v>
      </c>
      <c r="S2325" s="33" t="s">
        <v>22439</v>
      </c>
      <c r="T2325" s="13" t="s">
        <v>22440</v>
      </c>
      <c r="U2325" s="13" t="s">
        <v>50</v>
      </c>
      <c r="V2325" s="13">
        <v>800000</v>
      </c>
      <c r="W2325" s="13" t="s">
        <v>60</v>
      </c>
      <c r="X2325" s="13">
        <v>800000</v>
      </c>
      <c r="Y2325" s="13" t="s">
        <v>467</v>
      </c>
      <c r="Z2325" s="13">
        <v>1</v>
      </c>
      <c r="AA2325" s="13">
        <v>800000</v>
      </c>
      <c r="AB2325" s="13" t="s">
        <v>60</v>
      </c>
      <c r="AC2325" s="13">
        <v>800000</v>
      </c>
      <c r="AD2325" s="13" t="s">
        <v>467</v>
      </c>
      <c r="AE2325" s="13">
        <v>800000</v>
      </c>
      <c r="AF2325" s="13" t="s">
        <v>60</v>
      </c>
      <c r="AG2325" s="13">
        <v>800000</v>
      </c>
      <c r="AH2325" s="13">
        <v>800000</v>
      </c>
      <c r="AI2325" s="13" t="s">
        <v>60</v>
      </c>
      <c r="AJ2325" s="13">
        <v>800000</v>
      </c>
      <c r="AK2325" s="13" t="s">
        <v>50</v>
      </c>
      <c r="AL2325" s="13" t="s">
        <v>50</v>
      </c>
      <c r="AM2325" s="13" t="s">
        <v>22441</v>
      </c>
      <c r="AN2325" s="13" t="s">
        <v>66</v>
      </c>
      <c r="AO2325" s="13" t="s">
        <v>22442</v>
      </c>
      <c r="AP2325" s="21" t="s">
        <v>22443</v>
      </c>
      <c r="AQ2325" s="13" t="s">
        <v>50</v>
      </c>
      <c r="AR2325" s="13" t="s">
        <v>50</v>
      </c>
    </row>
    <row r="2326" spans="1:44" ht="15" thickBot="1">
      <c r="A2326" s="4" t="s">
        <v>22444</v>
      </c>
      <c r="B2326" s="7" t="s">
        <v>50</v>
      </c>
      <c r="C2326" s="6">
        <v>43221</v>
      </c>
      <c r="D2326" s="7" t="s">
        <v>45</v>
      </c>
      <c r="E2326" s="7" t="s">
        <v>46</v>
      </c>
      <c r="F2326" s="7" t="s">
        <v>70</v>
      </c>
      <c r="G2326" s="7" t="s">
        <v>50</v>
      </c>
      <c r="H2326" s="7" t="s">
        <v>50</v>
      </c>
      <c r="I2326" s="7" t="s">
        <v>50</v>
      </c>
      <c r="J2326" s="6">
        <v>45517</v>
      </c>
      <c r="K2326" s="7" t="s">
        <v>50</v>
      </c>
      <c r="L2326" s="7" t="s">
        <v>241</v>
      </c>
      <c r="M2326" s="7" t="s">
        <v>22445</v>
      </c>
      <c r="N2326" s="7" t="s">
        <v>1266</v>
      </c>
      <c r="O2326" s="7" t="s">
        <v>22446</v>
      </c>
      <c r="P2326" s="5">
        <v>80531</v>
      </c>
      <c r="Q2326" s="7" t="s">
        <v>245</v>
      </c>
      <c r="R2326" s="34" t="s">
        <v>22447</v>
      </c>
      <c r="S2326" s="31" t="s">
        <v>50</v>
      </c>
      <c r="T2326" s="7" t="s">
        <v>22448</v>
      </c>
      <c r="U2326" s="7" t="s">
        <v>22449</v>
      </c>
      <c r="V2326" s="7">
        <v>10000000</v>
      </c>
      <c r="W2326" s="7" t="s">
        <v>2056</v>
      </c>
      <c r="X2326" s="7">
        <v>1392680</v>
      </c>
      <c r="Y2326" s="7" t="s">
        <v>154</v>
      </c>
      <c r="Z2326" s="7">
        <v>2</v>
      </c>
      <c r="AA2326" s="7">
        <v>10000000</v>
      </c>
      <c r="AB2326" s="7" t="s">
        <v>2056</v>
      </c>
      <c r="AC2326" s="7">
        <v>1392680</v>
      </c>
      <c r="AD2326" s="7" t="s">
        <v>241</v>
      </c>
      <c r="AE2326" s="7">
        <v>10000000</v>
      </c>
      <c r="AF2326" s="7" t="s">
        <v>2056</v>
      </c>
      <c r="AG2326" s="7">
        <v>1392680</v>
      </c>
      <c r="AH2326" s="7">
        <v>10000000</v>
      </c>
      <c r="AI2326" s="7" t="s">
        <v>2056</v>
      </c>
      <c r="AJ2326" s="7">
        <v>1392680</v>
      </c>
      <c r="AK2326" s="7" t="s">
        <v>50</v>
      </c>
      <c r="AL2326" s="7" t="s">
        <v>50</v>
      </c>
      <c r="AM2326" s="7" t="s">
        <v>50</v>
      </c>
      <c r="AN2326" s="7" t="s">
        <v>50</v>
      </c>
      <c r="AO2326" s="7" t="s">
        <v>50</v>
      </c>
      <c r="AP2326" s="7" t="s">
        <v>50</v>
      </c>
      <c r="AQ2326" s="7" t="s">
        <v>50</v>
      </c>
      <c r="AR2326" s="7" t="s">
        <v>1186</v>
      </c>
    </row>
    <row r="2327" spans="1:44" ht="15" thickBot="1">
      <c r="A2327" s="10" t="s">
        <v>22450</v>
      </c>
      <c r="B2327" s="13" t="s">
        <v>50</v>
      </c>
      <c r="C2327" s="12">
        <v>43101</v>
      </c>
      <c r="D2327" s="13" t="s">
        <v>45</v>
      </c>
      <c r="E2327" s="13" t="s">
        <v>46</v>
      </c>
      <c r="F2327" s="13" t="s">
        <v>70</v>
      </c>
      <c r="G2327" s="26" t="s">
        <v>54946</v>
      </c>
      <c r="H2327" s="13" t="s">
        <v>50</v>
      </c>
      <c r="I2327" s="13" t="s">
        <v>50</v>
      </c>
      <c r="J2327" s="12">
        <v>45517</v>
      </c>
      <c r="K2327" s="13" t="s">
        <v>50</v>
      </c>
      <c r="L2327" s="13" t="s">
        <v>178</v>
      </c>
      <c r="M2327" s="13" t="s">
        <v>22451</v>
      </c>
      <c r="N2327" s="13" t="s">
        <v>3491</v>
      </c>
      <c r="O2327" s="13" t="s">
        <v>22452</v>
      </c>
      <c r="P2327" s="11">
        <v>80547</v>
      </c>
      <c r="Q2327" s="13" t="s">
        <v>245</v>
      </c>
      <c r="R2327" s="33" t="s">
        <v>22453</v>
      </c>
      <c r="S2327" s="30" t="s">
        <v>50</v>
      </c>
      <c r="T2327" s="13" t="s">
        <v>50</v>
      </c>
      <c r="U2327" s="13" t="s">
        <v>50</v>
      </c>
      <c r="V2327" s="13">
        <v>10000000</v>
      </c>
      <c r="W2327" s="13" t="s">
        <v>2056</v>
      </c>
      <c r="X2327" s="13">
        <v>1392680</v>
      </c>
      <c r="Y2327" s="13" t="s">
        <v>50</v>
      </c>
      <c r="Z2327" s="13">
        <v>1</v>
      </c>
      <c r="AA2327" s="13">
        <v>10000000</v>
      </c>
      <c r="AB2327" s="13" t="s">
        <v>2056</v>
      </c>
      <c r="AC2327" s="13">
        <v>1392680</v>
      </c>
      <c r="AD2327" s="13" t="s">
        <v>178</v>
      </c>
      <c r="AE2327" s="13">
        <v>10000000</v>
      </c>
      <c r="AF2327" s="13" t="s">
        <v>2056</v>
      </c>
      <c r="AG2327" s="13">
        <v>1392680</v>
      </c>
      <c r="AH2327" s="13">
        <v>10000000</v>
      </c>
      <c r="AI2327" s="13" t="s">
        <v>2056</v>
      </c>
      <c r="AJ2327" s="13">
        <v>1392680</v>
      </c>
      <c r="AK2327" s="13" t="s">
        <v>22454</v>
      </c>
      <c r="AL2327" s="13" t="s">
        <v>50</v>
      </c>
      <c r="AM2327" s="13" t="s">
        <v>50</v>
      </c>
      <c r="AN2327" s="13" t="s">
        <v>50</v>
      </c>
      <c r="AO2327" s="13" t="s">
        <v>50</v>
      </c>
      <c r="AP2327" s="13" t="s">
        <v>50</v>
      </c>
      <c r="AQ2327" s="13" t="s">
        <v>50</v>
      </c>
      <c r="AR2327" s="13" t="s">
        <v>1186</v>
      </c>
    </row>
    <row r="2328" spans="1:44" ht="15" thickBot="1">
      <c r="A2328" s="4" t="s">
        <v>22455</v>
      </c>
      <c r="B2328" s="7" t="s">
        <v>50</v>
      </c>
      <c r="C2328" s="7" t="s">
        <v>50</v>
      </c>
      <c r="D2328" s="7" t="s">
        <v>45</v>
      </c>
      <c r="E2328" s="7" t="s">
        <v>46</v>
      </c>
      <c r="F2328" s="7" t="s">
        <v>70</v>
      </c>
      <c r="G2328" s="7" t="s">
        <v>50</v>
      </c>
      <c r="H2328" s="7" t="s">
        <v>50</v>
      </c>
      <c r="I2328" s="7" t="s">
        <v>50</v>
      </c>
      <c r="J2328" s="6">
        <v>45517</v>
      </c>
      <c r="K2328" s="7" t="s">
        <v>50</v>
      </c>
      <c r="L2328" s="7" t="s">
        <v>52</v>
      </c>
      <c r="M2328" s="7" t="s">
        <v>22456</v>
      </c>
      <c r="N2328" s="7" t="s">
        <v>22457</v>
      </c>
      <c r="O2328" s="7" t="s">
        <v>22458</v>
      </c>
      <c r="P2328" s="5">
        <v>81973</v>
      </c>
      <c r="Q2328" s="7" t="s">
        <v>245</v>
      </c>
      <c r="R2328" s="34" t="s">
        <v>22459</v>
      </c>
      <c r="S2328" s="31" t="s">
        <v>50</v>
      </c>
      <c r="T2328" s="7" t="s">
        <v>50</v>
      </c>
      <c r="U2328" s="7" t="s">
        <v>50</v>
      </c>
      <c r="V2328" s="7">
        <v>700000000</v>
      </c>
      <c r="W2328" s="7" t="s">
        <v>2946</v>
      </c>
      <c r="X2328" s="7">
        <v>510899</v>
      </c>
      <c r="Y2328" s="7" t="s">
        <v>50</v>
      </c>
      <c r="Z2328" s="7">
        <v>1</v>
      </c>
      <c r="AA2328" s="7" t="s">
        <v>50</v>
      </c>
      <c r="AB2328" s="7" t="s">
        <v>50</v>
      </c>
      <c r="AC2328" s="7" t="s">
        <v>50</v>
      </c>
      <c r="AD2328" s="7" t="s">
        <v>50</v>
      </c>
      <c r="AE2328" s="7" t="s">
        <v>50</v>
      </c>
      <c r="AF2328" s="7" t="s">
        <v>50</v>
      </c>
      <c r="AG2328" s="7" t="s">
        <v>50</v>
      </c>
      <c r="AH2328" s="7">
        <v>700000000</v>
      </c>
      <c r="AI2328" s="7" t="s">
        <v>2946</v>
      </c>
      <c r="AJ2328" s="7">
        <v>510899</v>
      </c>
      <c r="AK2328" s="7" t="s">
        <v>4490</v>
      </c>
      <c r="AL2328" s="7" t="s">
        <v>50</v>
      </c>
      <c r="AM2328" s="7" t="s">
        <v>22460</v>
      </c>
      <c r="AN2328" s="7" t="s">
        <v>66</v>
      </c>
      <c r="AO2328" s="7" t="s">
        <v>50</v>
      </c>
      <c r="AP2328" s="7" t="s">
        <v>50</v>
      </c>
      <c r="AQ2328" s="22" t="s">
        <v>22461</v>
      </c>
      <c r="AR2328" s="7" t="s">
        <v>255</v>
      </c>
    </row>
    <row r="2329" spans="1:44" ht="15" thickBot="1">
      <c r="A2329" s="10" t="s">
        <v>22462</v>
      </c>
      <c r="B2329" s="13">
        <v>156</v>
      </c>
      <c r="C2329" s="12">
        <v>43831</v>
      </c>
      <c r="D2329" s="13" t="s">
        <v>45</v>
      </c>
      <c r="E2329" s="13" t="s">
        <v>46</v>
      </c>
      <c r="F2329" s="13" t="s">
        <v>70</v>
      </c>
      <c r="G2329" s="27" t="s">
        <v>54945</v>
      </c>
      <c r="H2329" s="13" t="s">
        <v>240</v>
      </c>
      <c r="I2329" s="13" t="s">
        <v>50</v>
      </c>
      <c r="J2329" s="12">
        <v>45518</v>
      </c>
      <c r="K2329" s="13" t="s">
        <v>116</v>
      </c>
      <c r="L2329" s="13" t="s">
        <v>2837</v>
      </c>
      <c r="M2329" s="13" t="s">
        <v>22463</v>
      </c>
      <c r="N2329" s="13" t="s">
        <v>133</v>
      </c>
      <c r="O2329" s="13" t="s">
        <v>22464</v>
      </c>
      <c r="P2329" s="11">
        <v>82790</v>
      </c>
      <c r="Q2329" s="13" t="s">
        <v>135</v>
      </c>
      <c r="R2329" s="33" t="s">
        <v>22465</v>
      </c>
      <c r="S2329" s="33" t="s">
        <v>22466</v>
      </c>
      <c r="T2329" s="13" t="s">
        <v>50</v>
      </c>
      <c r="U2329" s="13" t="s">
        <v>50</v>
      </c>
      <c r="V2329" s="13" t="s">
        <v>50</v>
      </c>
      <c r="W2329" s="13" t="s">
        <v>50</v>
      </c>
      <c r="X2329" s="13" t="s">
        <v>50</v>
      </c>
      <c r="Y2329" s="13" t="s">
        <v>50</v>
      </c>
      <c r="Z2329" s="13">
        <v>1</v>
      </c>
      <c r="AA2329" s="13" t="s">
        <v>50</v>
      </c>
      <c r="AB2329" s="13" t="s">
        <v>50</v>
      </c>
      <c r="AC2329" s="13" t="s">
        <v>50</v>
      </c>
      <c r="AD2329" s="13" t="s">
        <v>50</v>
      </c>
      <c r="AE2329" s="13" t="s">
        <v>50</v>
      </c>
      <c r="AF2329" s="13" t="s">
        <v>50</v>
      </c>
      <c r="AG2329" s="13" t="s">
        <v>50</v>
      </c>
      <c r="AH2329" s="13" t="s">
        <v>50</v>
      </c>
      <c r="AI2329" s="13" t="s">
        <v>50</v>
      </c>
      <c r="AJ2329" s="13" t="s">
        <v>50</v>
      </c>
      <c r="AK2329" s="13" t="s">
        <v>22467</v>
      </c>
      <c r="AL2329" s="13" t="s">
        <v>50</v>
      </c>
      <c r="AM2329" s="13" t="s">
        <v>22468</v>
      </c>
      <c r="AN2329" s="13" t="s">
        <v>66</v>
      </c>
      <c r="AO2329" s="13" t="s">
        <v>22469</v>
      </c>
      <c r="AP2329" s="21" t="s">
        <v>22470</v>
      </c>
      <c r="AQ2329" s="13" t="s">
        <v>50</v>
      </c>
      <c r="AR2329" s="13" t="s">
        <v>50</v>
      </c>
    </row>
    <row r="2330" spans="1:44" ht="15" thickBot="1">
      <c r="A2330" s="4" t="s">
        <v>22471</v>
      </c>
      <c r="B2330" s="7" t="s">
        <v>50</v>
      </c>
      <c r="C2330" s="7" t="s">
        <v>50</v>
      </c>
      <c r="D2330" s="7" t="s">
        <v>45</v>
      </c>
      <c r="E2330" s="7" t="s">
        <v>46</v>
      </c>
      <c r="F2330" s="7" t="s">
        <v>70</v>
      </c>
      <c r="G2330" s="27" t="s">
        <v>54945</v>
      </c>
      <c r="H2330" s="7" t="s">
        <v>50</v>
      </c>
      <c r="I2330" s="7" t="s">
        <v>50</v>
      </c>
      <c r="J2330" s="6">
        <v>45516</v>
      </c>
      <c r="K2330" s="7" t="s">
        <v>50</v>
      </c>
      <c r="L2330" s="7" t="s">
        <v>467</v>
      </c>
      <c r="M2330" s="7" t="s">
        <v>1913</v>
      </c>
      <c r="N2330" s="7" t="s">
        <v>22472</v>
      </c>
      <c r="O2330" s="7" t="s">
        <v>22473</v>
      </c>
      <c r="P2330" s="5">
        <v>83288</v>
      </c>
      <c r="Q2330" s="7" t="s">
        <v>1334</v>
      </c>
      <c r="R2330" s="34" t="s">
        <v>22474</v>
      </c>
      <c r="S2330" s="34" t="s">
        <v>22475</v>
      </c>
      <c r="T2330" s="7" t="s">
        <v>22476</v>
      </c>
      <c r="U2330" s="7" t="s">
        <v>22477</v>
      </c>
      <c r="V2330" s="7">
        <v>1250000</v>
      </c>
      <c r="W2330" s="7" t="s">
        <v>1338</v>
      </c>
      <c r="X2330" s="7">
        <v>824300</v>
      </c>
      <c r="Y2330" s="7" t="s">
        <v>467</v>
      </c>
      <c r="Z2330" s="7">
        <v>1</v>
      </c>
      <c r="AA2330" s="7">
        <v>1250000</v>
      </c>
      <c r="AB2330" s="7" t="s">
        <v>1338</v>
      </c>
      <c r="AC2330" s="7">
        <v>824300</v>
      </c>
      <c r="AD2330" s="7" t="s">
        <v>467</v>
      </c>
      <c r="AE2330" s="7">
        <v>1250000</v>
      </c>
      <c r="AF2330" s="7" t="s">
        <v>1338</v>
      </c>
      <c r="AG2330" s="7">
        <v>824300</v>
      </c>
      <c r="AH2330" s="7">
        <v>1250000</v>
      </c>
      <c r="AI2330" s="7" t="s">
        <v>1338</v>
      </c>
      <c r="AJ2330" s="7">
        <v>824300</v>
      </c>
      <c r="AK2330" s="7" t="s">
        <v>22478</v>
      </c>
      <c r="AL2330" s="7" t="s">
        <v>50</v>
      </c>
      <c r="AM2330" s="7" t="s">
        <v>22479</v>
      </c>
      <c r="AN2330" s="7" t="s">
        <v>66</v>
      </c>
      <c r="AO2330" s="7" t="s">
        <v>22480</v>
      </c>
      <c r="AP2330" s="22" t="s">
        <v>22481</v>
      </c>
      <c r="AQ2330" s="7" t="s">
        <v>50</v>
      </c>
      <c r="AR2330" s="7" t="s">
        <v>50</v>
      </c>
    </row>
    <row r="2331" spans="1:44" ht="15" thickBot="1">
      <c r="A2331" s="10" t="s">
        <v>22482</v>
      </c>
      <c r="B2331" s="13" t="s">
        <v>50</v>
      </c>
      <c r="C2331" s="12">
        <v>45292</v>
      </c>
      <c r="D2331" s="13" t="s">
        <v>45</v>
      </c>
      <c r="E2331" s="13" t="s">
        <v>46</v>
      </c>
      <c r="F2331" s="13" t="s">
        <v>70</v>
      </c>
      <c r="G2331" s="26" t="s">
        <v>54946</v>
      </c>
      <c r="H2331" s="13" t="s">
        <v>50</v>
      </c>
      <c r="I2331" s="13" t="s">
        <v>50</v>
      </c>
      <c r="J2331" s="12">
        <v>45517</v>
      </c>
      <c r="K2331" s="13" t="s">
        <v>50</v>
      </c>
      <c r="L2331" s="13" t="s">
        <v>467</v>
      </c>
      <c r="M2331" s="13" t="s">
        <v>22483</v>
      </c>
      <c r="N2331" s="13" t="s">
        <v>10521</v>
      </c>
      <c r="O2331" s="13" t="s">
        <v>22484</v>
      </c>
      <c r="P2331" s="11">
        <v>88719</v>
      </c>
      <c r="Q2331" s="13" t="s">
        <v>245</v>
      </c>
      <c r="R2331" s="30" t="s">
        <v>50</v>
      </c>
      <c r="S2331" s="30" t="s">
        <v>50</v>
      </c>
      <c r="T2331" s="13" t="s">
        <v>50</v>
      </c>
      <c r="U2331" s="13" t="s">
        <v>50</v>
      </c>
      <c r="V2331" s="13">
        <v>10000000</v>
      </c>
      <c r="W2331" s="13" t="s">
        <v>2056</v>
      </c>
      <c r="X2331" s="13">
        <v>1392680</v>
      </c>
      <c r="Y2331" s="13" t="s">
        <v>467</v>
      </c>
      <c r="Z2331" s="13">
        <v>1</v>
      </c>
      <c r="AA2331" s="13">
        <v>10000000</v>
      </c>
      <c r="AB2331" s="13" t="s">
        <v>2056</v>
      </c>
      <c r="AC2331" s="13">
        <v>1392680</v>
      </c>
      <c r="AD2331" s="13" t="s">
        <v>467</v>
      </c>
      <c r="AE2331" s="13">
        <v>10000000</v>
      </c>
      <c r="AF2331" s="13" t="s">
        <v>2056</v>
      </c>
      <c r="AG2331" s="13">
        <v>1392680</v>
      </c>
      <c r="AH2331" s="13">
        <v>10000000</v>
      </c>
      <c r="AI2331" s="13" t="s">
        <v>2056</v>
      </c>
      <c r="AJ2331" s="13">
        <v>1392680</v>
      </c>
      <c r="AK2331" s="13" t="s">
        <v>50</v>
      </c>
      <c r="AL2331" s="13" t="s">
        <v>50</v>
      </c>
      <c r="AM2331" s="13" t="s">
        <v>50</v>
      </c>
      <c r="AN2331" s="13" t="s">
        <v>50</v>
      </c>
      <c r="AO2331" s="13" t="s">
        <v>50</v>
      </c>
      <c r="AP2331" s="13" t="s">
        <v>50</v>
      </c>
      <c r="AQ2331" s="13" t="s">
        <v>50</v>
      </c>
      <c r="AR2331" s="13" t="s">
        <v>1186</v>
      </c>
    </row>
    <row r="2332" spans="1:44" ht="15" thickBot="1">
      <c r="A2332" s="4" t="s">
        <v>22485</v>
      </c>
      <c r="B2332" s="7" t="s">
        <v>50</v>
      </c>
      <c r="C2332" s="6">
        <v>45352</v>
      </c>
      <c r="D2332" s="7" t="s">
        <v>45</v>
      </c>
      <c r="E2332" s="7" t="s">
        <v>46</v>
      </c>
      <c r="F2332" s="7" t="s">
        <v>70</v>
      </c>
      <c r="G2332" s="27" t="s">
        <v>54945</v>
      </c>
      <c r="H2332" s="7" t="s">
        <v>50</v>
      </c>
      <c r="I2332" s="7" t="s">
        <v>50</v>
      </c>
      <c r="J2332" s="6">
        <v>45516</v>
      </c>
      <c r="K2332" s="7" t="s">
        <v>50</v>
      </c>
      <c r="L2332" s="7" t="s">
        <v>4836</v>
      </c>
      <c r="M2332" s="7" t="s">
        <v>22486</v>
      </c>
      <c r="N2332" s="7" t="s">
        <v>1670</v>
      </c>
      <c r="O2332" s="7" t="s">
        <v>22487</v>
      </c>
      <c r="P2332" s="5">
        <v>89268</v>
      </c>
      <c r="Q2332" s="7" t="s">
        <v>397</v>
      </c>
      <c r="R2332" s="34" t="s">
        <v>22488</v>
      </c>
      <c r="S2332" s="34" t="s">
        <v>22489</v>
      </c>
      <c r="T2332" s="7" t="s">
        <v>22490</v>
      </c>
      <c r="U2332" s="7">
        <v>5541988086565</v>
      </c>
      <c r="V2332" s="7">
        <v>500000</v>
      </c>
      <c r="W2332" s="7" t="s">
        <v>60</v>
      </c>
      <c r="X2332" s="7">
        <v>500000</v>
      </c>
      <c r="Y2332" s="7" t="s">
        <v>467</v>
      </c>
      <c r="Z2332" s="7">
        <v>1</v>
      </c>
      <c r="AA2332" s="7">
        <v>500000</v>
      </c>
      <c r="AB2332" s="7" t="s">
        <v>60</v>
      </c>
      <c r="AC2332" s="7">
        <v>500000</v>
      </c>
      <c r="AD2332" s="7" t="s">
        <v>4836</v>
      </c>
      <c r="AE2332" s="7">
        <v>500000</v>
      </c>
      <c r="AF2332" s="7" t="s">
        <v>60</v>
      </c>
      <c r="AG2332" s="7">
        <v>500000</v>
      </c>
      <c r="AH2332" s="7">
        <v>500000</v>
      </c>
      <c r="AI2332" s="7" t="s">
        <v>60</v>
      </c>
      <c r="AJ2332" s="7">
        <v>500000</v>
      </c>
      <c r="AK2332" s="7" t="s">
        <v>50</v>
      </c>
      <c r="AL2332" s="7" t="s">
        <v>50</v>
      </c>
      <c r="AM2332" s="7" t="s">
        <v>22491</v>
      </c>
      <c r="AN2332" s="7" t="s">
        <v>66</v>
      </c>
      <c r="AO2332" s="7" t="s">
        <v>22490</v>
      </c>
      <c r="AP2332" s="7" t="s">
        <v>50</v>
      </c>
      <c r="AQ2332" s="22" t="s">
        <v>22492</v>
      </c>
      <c r="AR2332" s="7" t="s">
        <v>50</v>
      </c>
    </row>
    <row r="2333" spans="1:44" ht="15" thickBot="1">
      <c r="A2333" s="10" t="s">
        <v>22493</v>
      </c>
      <c r="B2333" s="13" t="s">
        <v>50</v>
      </c>
      <c r="C2333" s="12">
        <v>45292</v>
      </c>
      <c r="D2333" s="13" t="s">
        <v>45</v>
      </c>
      <c r="E2333" s="13" t="s">
        <v>46</v>
      </c>
      <c r="F2333" s="13" t="s">
        <v>70</v>
      </c>
      <c r="G2333" s="13" t="s">
        <v>50</v>
      </c>
      <c r="H2333" s="13" t="s">
        <v>50</v>
      </c>
      <c r="I2333" s="13" t="s">
        <v>50</v>
      </c>
      <c r="J2333" s="12">
        <v>45517</v>
      </c>
      <c r="K2333" s="13" t="s">
        <v>50</v>
      </c>
      <c r="L2333" s="13" t="s">
        <v>467</v>
      </c>
      <c r="M2333" s="13" t="s">
        <v>6731</v>
      </c>
      <c r="N2333" s="13" t="s">
        <v>21432</v>
      </c>
      <c r="O2333" s="13" t="s">
        <v>22494</v>
      </c>
      <c r="P2333" s="11">
        <v>94487</v>
      </c>
      <c r="Q2333" s="13" t="s">
        <v>1024</v>
      </c>
      <c r="R2333" s="30" t="s">
        <v>50</v>
      </c>
      <c r="S2333" s="30" t="s">
        <v>50</v>
      </c>
      <c r="T2333" s="13" t="s">
        <v>50</v>
      </c>
      <c r="U2333" s="13" t="s">
        <v>22495</v>
      </c>
      <c r="V2333" s="13">
        <v>1705000</v>
      </c>
      <c r="W2333" s="13" t="s">
        <v>60</v>
      </c>
      <c r="X2333" s="13">
        <v>1705000</v>
      </c>
      <c r="Y2333" s="13" t="s">
        <v>467</v>
      </c>
      <c r="Z2333" s="13">
        <v>1</v>
      </c>
      <c r="AA2333" s="13">
        <v>1705000</v>
      </c>
      <c r="AB2333" s="13" t="s">
        <v>60</v>
      </c>
      <c r="AC2333" s="13">
        <v>1705000</v>
      </c>
      <c r="AD2333" s="13" t="s">
        <v>467</v>
      </c>
      <c r="AE2333" s="13">
        <v>1705000</v>
      </c>
      <c r="AF2333" s="13" t="s">
        <v>60</v>
      </c>
      <c r="AG2333" s="13">
        <v>1705000</v>
      </c>
      <c r="AH2333" s="13">
        <v>1705000</v>
      </c>
      <c r="AI2333" s="13" t="s">
        <v>60</v>
      </c>
      <c r="AJ2333" s="13">
        <v>1705000</v>
      </c>
      <c r="AK2333" s="13" t="s">
        <v>50</v>
      </c>
      <c r="AL2333" s="13" t="s">
        <v>50</v>
      </c>
      <c r="AM2333" s="13" t="s">
        <v>50</v>
      </c>
      <c r="AN2333" s="13" t="s">
        <v>50</v>
      </c>
      <c r="AO2333" s="13" t="s">
        <v>50</v>
      </c>
      <c r="AP2333" s="13" t="s">
        <v>50</v>
      </c>
      <c r="AQ2333" s="13" t="s">
        <v>50</v>
      </c>
      <c r="AR2333" s="13" t="s">
        <v>1186</v>
      </c>
    </row>
    <row r="2334" spans="1:44" ht="15" thickBot="1">
      <c r="A2334" s="4" t="s">
        <v>22496</v>
      </c>
      <c r="B2334" s="7" t="s">
        <v>50</v>
      </c>
      <c r="C2334" s="7" t="s">
        <v>50</v>
      </c>
      <c r="D2334" s="7" t="s">
        <v>45</v>
      </c>
      <c r="E2334" s="7" t="s">
        <v>46</v>
      </c>
      <c r="F2334" s="7" t="s">
        <v>70</v>
      </c>
      <c r="G2334" s="7" t="s">
        <v>50</v>
      </c>
      <c r="H2334" s="7" t="s">
        <v>50</v>
      </c>
      <c r="I2334" s="7" t="s">
        <v>50</v>
      </c>
      <c r="J2334" s="6">
        <v>45518</v>
      </c>
      <c r="K2334" s="7" t="s">
        <v>50</v>
      </c>
      <c r="L2334" s="7" t="s">
        <v>1624</v>
      </c>
      <c r="M2334" s="7" t="s">
        <v>17207</v>
      </c>
      <c r="N2334" s="7" t="s">
        <v>50</v>
      </c>
      <c r="O2334" s="7" t="s">
        <v>22497</v>
      </c>
      <c r="P2334" s="5">
        <v>95447</v>
      </c>
      <c r="Q2334" s="7" t="s">
        <v>50</v>
      </c>
      <c r="R2334" s="34" t="s">
        <v>22498</v>
      </c>
      <c r="S2334" s="31" t="s">
        <v>50</v>
      </c>
      <c r="T2334" s="7" t="s">
        <v>22499</v>
      </c>
      <c r="U2334" s="7" t="s">
        <v>50</v>
      </c>
      <c r="V2334" s="7">
        <v>1700000</v>
      </c>
      <c r="W2334" s="7" t="s">
        <v>60</v>
      </c>
      <c r="X2334" s="7">
        <v>1700000</v>
      </c>
      <c r="Y2334" s="7" t="s">
        <v>467</v>
      </c>
      <c r="Z2334" s="7">
        <v>1</v>
      </c>
      <c r="AA2334" s="7">
        <v>1700000</v>
      </c>
      <c r="AB2334" s="7" t="s">
        <v>60</v>
      </c>
      <c r="AC2334" s="7">
        <v>1700000</v>
      </c>
      <c r="AD2334" s="7" t="s">
        <v>1624</v>
      </c>
      <c r="AE2334" s="7">
        <v>1700000</v>
      </c>
      <c r="AF2334" s="7" t="s">
        <v>60</v>
      </c>
      <c r="AG2334" s="7">
        <v>1700000</v>
      </c>
      <c r="AH2334" s="7">
        <v>1700000</v>
      </c>
      <c r="AI2334" s="7" t="s">
        <v>60</v>
      </c>
      <c r="AJ2334" s="7">
        <v>1700000</v>
      </c>
      <c r="AK2334" s="7" t="s">
        <v>22500</v>
      </c>
      <c r="AL2334" s="7" t="s">
        <v>50</v>
      </c>
      <c r="AM2334" s="7" t="s">
        <v>22501</v>
      </c>
      <c r="AN2334" s="7" t="s">
        <v>66</v>
      </c>
      <c r="AO2334" s="7" t="s">
        <v>50</v>
      </c>
      <c r="AP2334" s="7" t="s">
        <v>50</v>
      </c>
      <c r="AQ2334" s="22" t="s">
        <v>22502</v>
      </c>
      <c r="AR2334" s="7" t="s">
        <v>255</v>
      </c>
    </row>
    <row r="2335" spans="1:44" ht="15" thickBot="1">
      <c r="A2335" s="10" t="s">
        <v>22503</v>
      </c>
      <c r="B2335" s="13" t="s">
        <v>50</v>
      </c>
      <c r="C2335" s="12">
        <v>45292</v>
      </c>
      <c r="D2335" s="13" t="s">
        <v>45</v>
      </c>
      <c r="E2335" s="13" t="s">
        <v>46</v>
      </c>
      <c r="F2335" s="13" t="s">
        <v>70</v>
      </c>
      <c r="G2335" s="26" t="s">
        <v>54946</v>
      </c>
      <c r="H2335" s="13" t="s">
        <v>50</v>
      </c>
      <c r="I2335" s="13" t="s">
        <v>50</v>
      </c>
      <c r="J2335" s="12">
        <v>45517</v>
      </c>
      <c r="K2335" s="13" t="s">
        <v>50</v>
      </c>
      <c r="L2335" s="13" t="s">
        <v>467</v>
      </c>
      <c r="M2335" s="13" t="s">
        <v>22504</v>
      </c>
      <c r="N2335" s="13" t="s">
        <v>3649</v>
      </c>
      <c r="O2335" s="13" t="s">
        <v>22505</v>
      </c>
      <c r="P2335" s="11">
        <v>95603</v>
      </c>
      <c r="Q2335" s="13" t="s">
        <v>245</v>
      </c>
      <c r="R2335" s="30" t="s">
        <v>50</v>
      </c>
      <c r="S2335" s="30" t="s">
        <v>50</v>
      </c>
      <c r="T2335" s="13" t="s">
        <v>50</v>
      </c>
      <c r="U2335" s="13" t="s">
        <v>50</v>
      </c>
      <c r="V2335" s="13">
        <v>10000000</v>
      </c>
      <c r="W2335" s="13" t="s">
        <v>2056</v>
      </c>
      <c r="X2335" s="13">
        <v>1392680</v>
      </c>
      <c r="Y2335" s="13" t="s">
        <v>467</v>
      </c>
      <c r="Z2335" s="13">
        <v>1</v>
      </c>
      <c r="AA2335" s="13">
        <v>10000000</v>
      </c>
      <c r="AB2335" s="13" t="s">
        <v>2056</v>
      </c>
      <c r="AC2335" s="13">
        <v>1392680</v>
      </c>
      <c r="AD2335" s="13" t="s">
        <v>467</v>
      </c>
      <c r="AE2335" s="13">
        <v>10000000</v>
      </c>
      <c r="AF2335" s="13" t="s">
        <v>2056</v>
      </c>
      <c r="AG2335" s="13">
        <v>1392680</v>
      </c>
      <c r="AH2335" s="13">
        <v>10000000</v>
      </c>
      <c r="AI2335" s="13" t="s">
        <v>2056</v>
      </c>
      <c r="AJ2335" s="13">
        <v>1392680</v>
      </c>
      <c r="AK2335" s="13" t="s">
        <v>22506</v>
      </c>
      <c r="AL2335" s="13" t="s">
        <v>50</v>
      </c>
      <c r="AM2335" s="13" t="s">
        <v>22507</v>
      </c>
      <c r="AN2335" s="13" t="s">
        <v>4746</v>
      </c>
      <c r="AO2335" s="13" t="s">
        <v>50</v>
      </c>
      <c r="AP2335" s="13" t="s">
        <v>50</v>
      </c>
      <c r="AQ2335" s="21" t="s">
        <v>22508</v>
      </c>
      <c r="AR2335" s="13" t="s">
        <v>255</v>
      </c>
    </row>
    <row r="2336" spans="1:44" ht="15" thickBot="1">
      <c r="A2336" s="4" t="s">
        <v>22509</v>
      </c>
      <c r="B2336" s="7" t="s">
        <v>50</v>
      </c>
      <c r="C2336" s="6">
        <v>43466</v>
      </c>
      <c r="D2336" s="7" t="s">
        <v>45</v>
      </c>
      <c r="E2336" s="7" t="s">
        <v>46</v>
      </c>
      <c r="F2336" s="7" t="s">
        <v>70</v>
      </c>
      <c r="G2336" s="27" t="s">
        <v>54945</v>
      </c>
      <c r="H2336" s="7" t="s">
        <v>50</v>
      </c>
      <c r="I2336" s="7" t="s">
        <v>50</v>
      </c>
      <c r="J2336" s="6">
        <v>45517</v>
      </c>
      <c r="K2336" s="7" t="s">
        <v>50</v>
      </c>
      <c r="L2336" s="7" t="s">
        <v>52</v>
      </c>
      <c r="M2336" s="7" t="s">
        <v>22510</v>
      </c>
      <c r="N2336" s="7" t="s">
        <v>1222</v>
      </c>
      <c r="O2336" s="7" t="s">
        <v>22511</v>
      </c>
      <c r="P2336" s="5">
        <v>99049</v>
      </c>
      <c r="Q2336" s="7" t="s">
        <v>707</v>
      </c>
      <c r="R2336" s="34" t="s">
        <v>22512</v>
      </c>
      <c r="S2336" s="34" t="s">
        <v>22513</v>
      </c>
      <c r="T2336" s="7" t="s">
        <v>22514</v>
      </c>
      <c r="U2336" s="7" t="s">
        <v>22515</v>
      </c>
      <c r="V2336" s="7">
        <v>530000</v>
      </c>
      <c r="W2336" s="7" t="s">
        <v>1085</v>
      </c>
      <c r="X2336" s="7">
        <v>385755</v>
      </c>
      <c r="Y2336" s="7" t="s">
        <v>50</v>
      </c>
      <c r="Z2336" s="7">
        <v>1</v>
      </c>
      <c r="AA2336" s="7" t="s">
        <v>50</v>
      </c>
      <c r="AB2336" s="7" t="s">
        <v>50</v>
      </c>
      <c r="AC2336" s="7" t="s">
        <v>50</v>
      </c>
      <c r="AD2336" s="7" t="s">
        <v>50</v>
      </c>
      <c r="AE2336" s="7" t="s">
        <v>50</v>
      </c>
      <c r="AF2336" s="7" t="s">
        <v>50</v>
      </c>
      <c r="AG2336" s="7" t="s">
        <v>50</v>
      </c>
      <c r="AH2336" s="7">
        <v>530000</v>
      </c>
      <c r="AI2336" s="7" t="s">
        <v>1085</v>
      </c>
      <c r="AJ2336" s="7">
        <v>385755</v>
      </c>
      <c r="AK2336" s="7" t="s">
        <v>11154</v>
      </c>
      <c r="AL2336" s="7" t="s">
        <v>50</v>
      </c>
      <c r="AM2336" s="7" t="s">
        <v>22516</v>
      </c>
      <c r="AN2336" s="7" t="s">
        <v>253</v>
      </c>
      <c r="AO2336" s="7" t="s">
        <v>22517</v>
      </c>
      <c r="AP2336" s="22" t="s">
        <v>22518</v>
      </c>
      <c r="AQ2336" s="7" t="s">
        <v>50</v>
      </c>
      <c r="AR2336" s="7" t="s">
        <v>50</v>
      </c>
    </row>
    <row r="2337" spans="1:44" ht="15" thickBot="1">
      <c r="A2337" s="10" t="s">
        <v>22519</v>
      </c>
      <c r="B2337" s="13">
        <v>13</v>
      </c>
      <c r="C2337" s="12">
        <v>45362</v>
      </c>
      <c r="D2337" s="13" t="s">
        <v>45</v>
      </c>
      <c r="E2337" s="13" t="s">
        <v>46</v>
      </c>
      <c r="F2337" s="13" t="s">
        <v>70</v>
      </c>
      <c r="G2337" s="27" t="s">
        <v>54945</v>
      </c>
      <c r="H2337" s="13" t="s">
        <v>50</v>
      </c>
      <c r="I2337" s="13" t="s">
        <v>50</v>
      </c>
      <c r="J2337" s="12">
        <v>45516</v>
      </c>
      <c r="K2337" s="13" t="s">
        <v>50</v>
      </c>
      <c r="L2337" s="13" t="s">
        <v>467</v>
      </c>
      <c r="M2337" s="13" t="s">
        <v>22520</v>
      </c>
      <c r="N2337" s="13" t="s">
        <v>882</v>
      </c>
      <c r="O2337" s="13" t="s">
        <v>22521</v>
      </c>
      <c r="P2337" s="11">
        <v>106051</v>
      </c>
      <c r="Q2337" s="13" t="s">
        <v>360</v>
      </c>
      <c r="R2337" s="33" t="s">
        <v>22522</v>
      </c>
      <c r="S2337" s="33" t="s">
        <v>22523</v>
      </c>
      <c r="T2337" s="13" t="s">
        <v>22524</v>
      </c>
      <c r="U2337" s="13" t="s">
        <v>50</v>
      </c>
      <c r="V2337" s="13" t="s">
        <v>50</v>
      </c>
      <c r="W2337" s="13" t="s">
        <v>50</v>
      </c>
      <c r="X2337" s="13" t="s">
        <v>50</v>
      </c>
      <c r="Y2337" s="13" t="s">
        <v>467</v>
      </c>
      <c r="Z2337" s="13">
        <v>1</v>
      </c>
      <c r="AA2337" s="13" t="s">
        <v>50</v>
      </c>
      <c r="AB2337" s="13" t="s">
        <v>50</v>
      </c>
      <c r="AC2337" s="13" t="s">
        <v>50</v>
      </c>
      <c r="AD2337" s="13" t="s">
        <v>467</v>
      </c>
      <c r="AE2337" s="13" t="s">
        <v>50</v>
      </c>
      <c r="AF2337" s="13" t="s">
        <v>50</v>
      </c>
      <c r="AG2337" s="13" t="s">
        <v>50</v>
      </c>
      <c r="AH2337" s="13" t="s">
        <v>50</v>
      </c>
      <c r="AI2337" s="13" t="s">
        <v>50</v>
      </c>
      <c r="AJ2337" s="13" t="s">
        <v>50</v>
      </c>
      <c r="AK2337" s="13" t="s">
        <v>50</v>
      </c>
      <c r="AL2337" s="13" t="s">
        <v>50</v>
      </c>
      <c r="AM2337" s="13" t="s">
        <v>22525</v>
      </c>
      <c r="AN2337" s="13" t="s">
        <v>66</v>
      </c>
      <c r="AO2337" s="13" t="s">
        <v>22526</v>
      </c>
      <c r="AP2337" s="21" t="s">
        <v>22527</v>
      </c>
      <c r="AQ2337" s="13" t="s">
        <v>50</v>
      </c>
      <c r="AR2337" s="13" t="s">
        <v>50</v>
      </c>
    </row>
    <row r="2338" spans="1:44" ht="15" thickBot="1">
      <c r="A2338" s="4" t="s">
        <v>22528</v>
      </c>
      <c r="B2338" s="7" t="s">
        <v>50</v>
      </c>
      <c r="C2338" s="7" t="s">
        <v>50</v>
      </c>
      <c r="D2338" s="7" t="s">
        <v>45</v>
      </c>
      <c r="E2338" s="7" t="s">
        <v>50</v>
      </c>
      <c r="F2338" s="7" t="s">
        <v>70</v>
      </c>
      <c r="G2338" s="7" t="s">
        <v>50</v>
      </c>
      <c r="H2338" s="7" t="s">
        <v>50</v>
      </c>
      <c r="I2338" s="7" t="s">
        <v>50</v>
      </c>
      <c r="J2338" s="6">
        <v>45516</v>
      </c>
      <c r="K2338" s="7" t="s">
        <v>50</v>
      </c>
      <c r="L2338" s="7" t="s">
        <v>52</v>
      </c>
      <c r="M2338" s="7" t="s">
        <v>50</v>
      </c>
      <c r="N2338" s="7" t="s">
        <v>50</v>
      </c>
      <c r="O2338" s="7" t="s">
        <v>22529</v>
      </c>
      <c r="P2338" s="5">
        <v>113359</v>
      </c>
      <c r="Q2338" s="7" t="s">
        <v>50</v>
      </c>
      <c r="R2338" s="34" t="s">
        <v>22530</v>
      </c>
      <c r="S2338" s="31" t="s">
        <v>50</v>
      </c>
      <c r="T2338" s="7" t="s">
        <v>22531</v>
      </c>
      <c r="U2338" s="7" t="s">
        <v>50</v>
      </c>
      <c r="V2338" s="7">
        <v>1000000</v>
      </c>
      <c r="W2338" s="7" t="s">
        <v>60</v>
      </c>
      <c r="X2338" s="7">
        <v>1000000</v>
      </c>
      <c r="Y2338" s="7" t="s">
        <v>50</v>
      </c>
      <c r="Z2338" s="7">
        <v>1</v>
      </c>
      <c r="AA2338" s="7" t="s">
        <v>50</v>
      </c>
      <c r="AB2338" s="7" t="s">
        <v>50</v>
      </c>
      <c r="AC2338" s="7" t="s">
        <v>50</v>
      </c>
      <c r="AD2338" s="7" t="s">
        <v>50</v>
      </c>
      <c r="AE2338" s="7" t="s">
        <v>50</v>
      </c>
      <c r="AF2338" s="7" t="s">
        <v>50</v>
      </c>
      <c r="AG2338" s="7" t="s">
        <v>50</v>
      </c>
      <c r="AH2338" s="7">
        <v>1000000</v>
      </c>
      <c r="AI2338" s="7" t="s">
        <v>60</v>
      </c>
      <c r="AJ2338" s="7">
        <v>1000000</v>
      </c>
      <c r="AK2338" s="7" t="s">
        <v>9084</v>
      </c>
      <c r="AL2338" s="7" t="s">
        <v>50</v>
      </c>
      <c r="AM2338" s="7" t="s">
        <v>22532</v>
      </c>
      <c r="AN2338" s="7" t="s">
        <v>66</v>
      </c>
      <c r="AO2338" s="7" t="s">
        <v>22531</v>
      </c>
      <c r="AP2338" s="22" t="s">
        <v>22533</v>
      </c>
      <c r="AQ2338" s="7" t="s">
        <v>50</v>
      </c>
      <c r="AR2338" s="7" t="s">
        <v>50</v>
      </c>
    </row>
    <row r="2339" spans="1:44" ht="15" thickBot="1">
      <c r="A2339" s="10" t="s">
        <v>22534</v>
      </c>
      <c r="B2339" s="13" t="s">
        <v>50</v>
      </c>
      <c r="C2339" s="13" t="s">
        <v>50</v>
      </c>
      <c r="D2339" s="13" t="s">
        <v>45</v>
      </c>
      <c r="E2339" s="13" t="s">
        <v>46</v>
      </c>
      <c r="F2339" s="13" t="s">
        <v>70</v>
      </c>
      <c r="G2339" s="13" t="s">
        <v>50</v>
      </c>
      <c r="H2339" s="13" t="s">
        <v>50</v>
      </c>
      <c r="I2339" s="13" t="s">
        <v>50</v>
      </c>
      <c r="J2339" s="12">
        <v>45518</v>
      </c>
      <c r="K2339" s="13" t="s">
        <v>50</v>
      </c>
      <c r="L2339" s="13" t="s">
        <v>4303</v>
      </c>
      <c r="M2339" s="13" t="s">
        <v>22535</v>
      </c>
      <c r="N2339" s="13" t="s">
        <v>50</v>
      </c>
      <c r="O2339" s="13" t="s">
        <v>22536</v>
      </c>
      <c r="P2339" s="11">
        <v>116637</v>
      </c>
      <c r="Q2339" s="13" t="s">
        <v>50</v>
      </c>
      <c r="R2339" s="33" t="s">
        <v>22537</v>
      </c>
      <c r="S2339" s="30" t="s">
        <v>50</v>
      </c>
      <c r="T2339" s="13" t="s">
        <v>50</v>
      </c>
      <c r="U2339" s="13" t="s">
        <v>50</v>
      </c>
      <c r="V2339" s="13">
        <v>300000</v>
      </c>
      <c r="W2339" s="13" t="s">
        <v>60</v>
      </c>
      <c r="X2339" s="13">
        <v>300000</v>
      </c>
      <c r="Y2339" s="13" t="s">
        <v>50</v>
      </c>
      <c r="Z2339" s="13">
        <v>1</v>
      </c>
      <c r="AA2339" s="13">
        <v>300000</v>
      </c>
      <c r="AB2339" s="13" t="s">
        <v>60</v>
      </c>
      <c r="AC2339" s="13">
        <v>300000</v>
      </c>
      <c r="AD2339" s="13" t="s">
        <v>4303</v>
      </c>
      <c r="AE2339" s="13">
        <v>300000</v>
      </c>
      <c r="AF2339" s="13" t="s">
        <v>60</v>
      </c>
      <c r="AG2339" s="13">
        <v>300000</v>
      </c>
      <c r="AH2339" s="13">
        <v>300000</v>
      </c>
      <c r="AI2339" s="13" t="s">
        <v>60</v>
      </c>
      <c r="AJ2339" s="13">
        <v>300000</v>
      </c>
      <c r="AK2339" s="13" t="s">
        <v>50</v>
      </c>
      <c r="AL2339" s="13" t="s">
        <v>50</v>
      </c>
      <c r="AM2339" s="13" t="s">
        <v>50</v>
      </c>
      <c r="AN2339" s="13" t="s">
        <v>50</v>
      </c>
      <c r="AO2339" s="13" t="s">
        <v>50</v>
      </c>
      <c r="AP2339" s="13" t="s">
        <v>50</v>
      </c>
      <c r="AQ2339" s="13" t="s">
        <v>50</v>
      </c>
      <c r="AR2339" s="13" t="s">
        <v>1186</v>
      </c>
    </row>
    <row r="2340" spans="1:44" ht="15" thickBot="1">
      <c r="A2340" s="4" t="s">
        <v>22538</v>
      </c>
      <c r="B2340" s="7" t="s">
        <v>50</v>
      </c>
      <c r="C2340" s="7" t="s">
        <v>50</v>
      </c>
      <c r="D2340" s="7" t="s">
        <v>45</v>
      </c>
      <c r="E2340" s="7" t="s">
        <v>46</v>
      </c>
      <c r="F2340" s="7" t="s">
        <v>70</v>
      </c>
      <c r="G2340" s="27" t="s">
        <v>54945</v>
      </c>
      <c r="H2340" s="7" t="s">
        <v>50</v>
      </c>
      <c r="I2340" s="7" t="s">
        <v>50</v>
      </c>
      <c r="J2340" s="6">
        <v>45519</v>
      </c>
      <c r="K2340" s="7" t="s">
        <v>50</v>
      </c>
      <c r="L2340" s="7" t="s">
        <v>52</v>
      </c>
      <c r="M2340" s="7" t="s">
        <v>22539</v>
      </c>
      <c r="N2340" s="7" t="s">
        <v>6379</v>
      </c>
      <c r="O2340" s="7" t="s">
        <v>22540</v>
      </c>
      <c r="P2340" s="5">
        <v>118637</v>
      </c>
      <c r="Q2340" s="7" t="s">
        <v>1116</v>
      </c>
      <c r="R2340" s="34" t="s">
        <v>22541</v>
      </c>
      <c r="S2340" s="34" t="s">
        <v>22542</v>
      </c>
      <c r="T2340" s="7" t="s">
        <v>22543</v>
      </c>
      <c r="U2340" s="7" t="s">
        <v>22544</v>
      </c>
      <c r="V2340" s="7">
        <v>27499</v>
      </c>
      <c r="W2340" s="7" t="s">
        <v>60</v>
      </c>
      <c r="X2340" s="7">
        <v>27499</v>
      </c>
      <c r="Y2340" s="7" t="s">
        <v>50</v>
      </c>
      <c r="Z2340" s="7">
        <v>1</v>
      </c>
      <c r="AA2340" s="7" t="s">
        <v>50</v>
      </c>
      <c r="AB2340" s="7" t="s">
        <v>50</v>
      </c>
      <c r="AC2340" s="7" t="s">
        <v>50</v>
      </c>
      <c r="AD2340" s="7" t="s">
        <v>50</v>
      </c>
      <c r="AE2340" s="7" t="s">
        <v>50</v>
      </c>
      <c r="AF2340" s="7" t="s">
        <v>50</v>
      </c>
      <c r="AG2340" s="7" t="s">
        <v>50</v>
      </c>
      <c r="AH2340" s="7">
        <v>27499</v>
      </c>
      <c r="AI2340" s="7" t="s">
        <v>60</v>
      </c>
      <c r="AJ2340" s="7">
        <v>27499</v>
      </c>
      <c r="AK2340" s="7" t="s">
        <v>9084</v>
      </c>
      <c r="AL2340" s="7" t="s">
        <v>50</v>
      </c>
      <c r="AM2340" s="7" t="s">
        <v>22545</v>
      </c>
      <c r="AN2340" s="7" t="s">
        <v>66</v>
      </c>
      <c r="AO2340" s="7" t="s">
        <v>22546</v>
      </c>
      <c r="AP2340" s="22" t="s">
        <v>22547</v>
      </c>
      <c r="AQ2340" s="22" t="s">
        <v>22548</v>
      </c>
      <c r="AR2340" s="7" t="s">
        <v>50</v>
      </c>
    </row>
    <row r="2341" spans="1:44" ht="15" thickBot="1">
      <c r="A2341" s="10" t="s">
        <v>22549</v>
      </c>
      <c r="B2341" s="13">
        <v>466</v>
      </c>
      <c r="C2341" s="12">
        <v>43544</v>
      </c>
      <c r="D2341" s="13" t="s">
        <v>45</v>
      </c>
      <c r="E2341" s="13" t="s">
        <v>46</v>
      </c>
      <c r="F2341" s="13" t="s">
        <v>70</v>
      </c>
      <c r="G2341" s="27" t="s">
        <v>54945</v>
      </c>
      <c r="H2341" s="13" t="s">
        <v>50</v>
      </c>
      <c r="I2341" s="13" t="s">
        <v>50</v>
      </c>
      <c r="J2341" s="12">
        <v>45516</v>
      </c>
      <c r="K2341" s="13" t="s">
        <v>89</v>
      </c>
      <c r="L2341" s="13" t="s">
        <v>1471</v>
      </c>
      <c r="M2341" s="13" t="s">
        <v>22550</v>
      </c>
      <c r="N2341" s="13" t="s">
        <v>12555</v>
      </c>
      <c r="O2341" s="13" t="s">
        <v>22551</v>
      </c>
      <c r="P2341" s="11">
        <v>122576</v>
      </c>
      <c r="Q2341" s="13" t="s">
        <v>1783</v>
      </c>
      <c r="R2341" s="33" t="s">
        <v>22552</v>
      </c>
      <c r="S2341" s="33" t="s">
        <v>22553</v>
      </c>
      <c r="T2341" s="13" t="s">
        <v>22554</v>
      </c>
      <c r="U2341" s="13" t="s">
        <v>50</v>
      </c>
      <c r="V2341" s="13" t="s">
        <v>50</v>
      </c>
      <c r="W2341" s="13" t="s">
        <v>50</v>
      </c>
      <c r="X2341" s="13" t="s">
        <v>50</v>
      </c>
      <c r="Y2341" s="13" t="s">
        <v>50</v>
      </c>
      <c r="Z2341" s="13">
        <v>1</v>
      </c>
      <c r="AA2341" s="13" t="s">
        <v>50</v>
      </c>
      <c r="AB2341" s="13" t="s">
        <v>50</v>
      </c>
      <c r="AC2341" s="13" t="s">
        <v>50</v>
      </c>
      <c r="AD2341" s="13" t="s">
        <v>1471</v>
      </c>
      <c r="AE2341" s="13" t="s">
        <v>50</v>
      </c>
      <c r="AF2341" s="13" t="s">
        <v>50</v>
      </c>
      <c r="AG2341" s="13" t="s">
        <v>50</v>
      </c>
      <c r="AH2341" s="13" t="s">
        <v>50</v>
      </c>
      <c r="AI2341" s="13" t="s">
        <v>50</v>
      </c>
      <c r="AJ2341" s="13" t="s">
        <v>50</v>
      </c>
      <c r="AK2341" s="13" t="s">
        <v>22555</v>
      </c>
      <c r="AL2341" s="13" t="s">
        <v>50</v>
      </c>
      <c r="AM2341" s="13" t="s">
        <v>22556</v>
      </c>
      <c r="AN2341" s="13" t="s">
        <v>66</v>
      </c>
      <c r="AO2341" s="13" t="s">
        <v>22554</v>
      </c>
      <c r="AP2341" s="14" t="s">
        <v>22557</v>
      </c>
      <c r="AQ2341" s="13" t="s">
        <v>50</v>
      </c>
      <c r="AR2341" s="13" t="s">
        <v>50</v>
      </c>
    </row>
    <row r="2342" spans="1:44" ht="15" thickBot="1">
      <c r="A2342" s="4" t="s">
        <v>22558</v>
      </c>
      <c r="B2342" s="7" t="s">
        <v>50</v>
      </c>
      <c r="C2342" s="6">
        <v>31778</v>
      </c>
      <c r="D2342" s="7" t="s">
        <v>45</v>
      </c>
      <c r="E2342" s="7" t="s">
        <v>46</v>
      </c>
      <c r="F2342" s="7" t="s">
        <v>47</v>
      </c>
      <c r="G2342" s="27" t="s">
        <v>54945</v>
      </c>
      <c r="H2342" s="7" t="s">
        <v>240</v>
      </c>
      <c r="I2342" s="7" t="s">
        <v>50</v>
      </c>
      <c r="J2342" s="6">
        <v>45516</v>
      </c>
      <c r="K2342" s="7" t="s">
        <v>89</v>
      </c>
      <c r="L2342" s="7" t="s">
        <v>62</v>
      </c>
      <c r="M2342" s="7" t="s">
        <v>22559</v>
      </c>
      <c r="N2342" s="7" t="s">
        <v>22560</v>
      </c>
      <c r="O2342" s="7" t="s">
        <v>22561</v>
      </c>
      <c r="P2342" s="5">
        <v>126013</v>
      </c>
      <c r="Q2342" s="7" t="s">
        <v>93</v>
      </c>
      <c r="R2342" s="34" t="s">
        <v>22562</v>
      </c>
      <c r="S2342" s="34" t="s">
        <v>22563</v>
      </c>
      <c r="T2342" s="7" t="s">
        <v>22564</v>
      </c>
      <c r="U2342" s="7" t="s">
        <v>22565</v>
      </c>
      <c r="V2342" s="7">
        <v>250000</v>
      </c>
      <c r="W2342" s="7" t="s">
        <v>60</v>
      </c>
      <c r="X2342" s="7">
        <v>250000</v>
      </c>
      <c r="Y2342" s="7" t="s">
        <v>61</v>
      </c>
      <c r="Z2342" s="7">
        <v>1</v>
      </c>
      <c r="AA2342" s="7">
        <v>250000</v>
      </c>
      <c r="AB2342" s="7" t="s">
        <v>60</v>
      </c>
      <c r="AC2342" s="7">
        <v>250000</v>
      </c>
      <c r="AD2342" s="7" t="s">
        <v>62</v>
      </c>
      <c r="AE2342" s="7">
        <v>250000</v>
      </c>
      <c r="AF2342" s="7" t="s">
        <v>60</v>
      </c>
      <c r="AG2342" s="7">
        <v>250000</v>
      </c>
      <c r="AH2342" s="7">
        <v>250000</v>
      </c>
      <c r="AI2342" s="7" t="s">
        <v>60</v>
      </c>
      <c r="AJ2342" s="7">
        <v>250000</v>
      </c>
      <c r="AK2342" s="7" t="s">
        <v>50</v>
      </c>
      <c r="AL2342" s="7" t="s">
        <v>50</v>
      </c>
      <c r="AM2342" s="7" t="s">
        <v>22566</v>
      </c>
      <c r="AN2342" s="7" t="s">
        <v>66</v>
      </c>
      <c r="AO2342" s="7" t="s">
        <v>50</v>
      </c>
      <c r="AP2342" s="8" t="s">
        <v>22567</v>
      </c>
      <c r="AQ2342" s="7" t="s">
        <v>50</v>
      </c>
      <c r="AR2342" s="7" t="s">
        <v>255</v>
      </c>
    </row>
    <row r="2343" spans="1:44" ht="15" thickBot="1">
      <c r="A2343" s="10" t="s">
        <v>22568</v>
      </c>
      <c r="B2343" s="13">
        <v>37</v>
      </c>
      <c r="C2343" s="12">
        <v>45091</v>
      </c>
      <c r="D2343" s="13" t="s">
        <v>45</v>
      </c>
      <c r="E2343" s="13" t="s">
        <v>46</v>
      </c>
      <c r="F2343" s="13" t="s">
        <v>70</v>
      </c>
      <c r="G2343" s="27" t="s">
        <v>54945</v>
      </c>
      <c r="H2343" s="13" t="s">
        <v>50</v>
      </c>
      <c r="I2343" s="13" t="s">
        <v>50</v>
      </c>
      <c r="J2343" s="12">
        <v>45518</v>
      </c>
      <c r="K2343" s="13" t="s">
        <v>50</v>
      </c>
      <c r="L2343" s="13" t="s">
        <v>1624</v>
      </c>
      <c r="M2343" s="13" t="s">
        <v>15737</v>
      </c>
      <c r="N2343" s="13" t="s">
        <v>133</v>
      </c>
      <c r="O2343" s="13" t="s">
        <v>22569</v>
      </c>
      <c r="P2343" s="11">
        <v>127886</v>
      </c>
      <c r="Q2343" s="13" t="s">
        <v>135</v>
      </c>
      <c r="R2343" s="33" t="s">
        <v>22570</v>
      </c>
      <c r="S2343" s="33" t="s">
        <v>22571</v>
      </c>
      <c r="T2343" s="13" t="s">
        <v>22572</v>
      </c>
      <c r="U2343" s="13" t="s">
        <v>50</v>
      </c>
      <c r="V2343" s="13" t="s">
        <v>50</v>
      </c>
      <c r="W2343" s="13" t="s">
        <v>50</v>
      </c>
      <c r="X2343" s="13" t="s">
        <v>50</v>
      </c>
      <c r="Y2343" s="13" t="s">
        <v>467</v>
      </c>
      <c r="Z2343" s="13">
        <v>1</v>
      </c>
      <c r="AA2343" s="13" t="s">
        <v>50</v>
      </c>
      <c r="AB2343" s="13" t="s">
        <v>50</v>
      </c>
      <c r="AC2343" s="13" t="s">
        <v>50</v>
      </c>
      <c r="AD2343" s="13" t="s">
        <v>1624</v>
      </c>
      <c r="AE2343" s="13" t="s">
        <v>50</v>
      </c>
      <c r="AF2343" s="13" t="s">
        <v>50</v>
      </c>
      <c r="AG2343" s="13" t="s">
        <v>50</v>
      </c>
      <c r="AH2343" s="13" t="s">
        <v>50</v>
      </c>
      <c r="AI2343" s="13" t="s">
        <v>50</v>
      </c>
      <c r="AJ2343" s="13" t="s">
        <v>50</v>
      </c>
      <c r="AK2343" s="13" t="s">
        <v>50</v>
      </c>
      <c r="AL2343" s="13" t="s">
        <v>50</v>
      </c>
      <c r="AM2343" s="13" t="s">
        <v>22573</v>
      </c>
      <c r="AN2343" s="13" t="s">
        <v>66</v>
      </c>
      <c r="AO2343" s="13" t="s">
        <v>50</v>
      </c>
      <c r="AP2343" s="14" t="s">
        <v>22574</v>
      </c>
      <c r="AQ2343" s="13" t="s">
        <v>50</v>
      </c>
      <c r="AR2343" s="13" t="s">
        <v>255</v>
      </c>
    </row>
    <row r="2344" spans="1:44" ht="15" thickBot="1">
      <c r="A2344" s="4" t="s">
        <v>22575</v>
      </c>
      <c r="B2344" s="7" t="s">
        <v>50</v>
      </c>
      <c r="C2344" s="6">
        <v>44562</v>
      </c>
      <c r="D2344" s="7" t="s">
        <v>45</v>
      </c>
      <c r="E2344" s="7" t="s">
        <v>50</v>
      </c>
      <c r="F2344" s="7" t="s">
        <v>70</v>
      </c>
      <c r="G2344" s="26" t="s">
        <v>54946</v>
      </c>
      <c r="H2344" s="7" t="s">
        <v>50</v>
      </c>
      <c r="I2344" s="7" t="s">
        <v>50</v>
      </c>
      <c r="J2344" s="6">
        <v>45516</v>
      </c>
      <c r="K2344" s="7" t="s">
        <v>50</v>
      </c>
      <c r="L2344" s="7" t="s">
        <v>52</v>
      </c>
      <c r="M2344" s="7" t="s">
        <v>22576</v>
      </c>
      <c r="N2344" s="7" t="s">
        <v>21243</v>
      </c>
      <c r="O2344" s="7" t="s">
        <v>22577</v>
      </c>
      <c r="P2344" s="5">
        <v>128382</v>
      </c>
      <c r="Q2344" s="7" t="s">
        <v>1783</v>
      </c>
      <c r="R2344" s="31" t="s">
        <v>22578</v>
      </c>
      <c r="S2344" s="34" t="s">
        <v>22579</v>
      </c>
      <c r="T2344" s="7" t="s">
        <v>22580</v>
      </c>
      <c r="U2344" s="7">
        <f>972-72-2216638</f>
        <v>-2215738</v>
      </c>
      <c r="V2344" s="7" t="s">
        <v>50</v>
      </c>
      <c r="W2344" s="7" t="s">
        <v>50</v>
      </c>
      <c r="X2344" s="7" t="s">
        <v>50</v>
      </c>
      <c r="Y2344" s="7" t="s">
        <v>50</v>
      </c>
      <c r="Z2344" s="7">
        <v>1</v>
      </c>
      <c r="AA2344" s="7" t="s">
        <v>50</v>
      </c>
      <c r="AB2344" s="7" t="s">
        <v>50</v>
      </c>
      <c r="AC2344" s="7" t="s">
        <v>50</v>
      </c>
      <c r="AD2344" s="7" t="s">
        <v>50</v>
      </c>
      <c r="AE2344" s="7" t="s">
        <v>50</v>
      </c>
      <c r="AF2344" s="7" t="s">
        <v>50</v>
      </c>
      <c r="AG2344" s="7" t="s">
        <v>50</v>
      </c>
      <c r="AH2344" s="7" t="s">
        <v>50</v>
      </c>
      <c r="AI2344" s="7" t="s">
        <v>50</v>
      </c>
      <c r="AJ2344" s="7" t="s">
        <v>50</v>
      </c>
      <c r="AK2344" s="7" t="s">
        <v>20871</v>
      </c>
      <c r="AL2344" s="7" t="s">
        <v>50</v>
      </c>
      <c r="AM2344" s="7" t="s">
        <v>22581</v>
      </c>
      <c r="AN2344" s="7" t="s">
        <v>66</v>
      </c>
      <c r="AO2344" s="7" t="s">
        <v>22582</v>
      </c>
      <c r="AP2344" s="8" t="s">
        <v>22583</v>
      </c>
      <c r="AQ2344" s="7" t="s">
        <v>50</v>
      </c>
      <c r="AR2344" s="7" t="s">
        <v>50</v>
      </c>
    </row>
    <row r="2345" spans="1:44" ht="15" thickBot="1">
      <c r="A2345" s="10" t="s">
        <v>22584</v>
      </c>
      <c r="B2345" s="11">
        <v>2661</v>
      </c>
      <c r="C2345" s="12">
        <v>33604</v>
      </c>
      <c r="D2345" s="13" t="s">
        <v>45</v>
      </c>
      <c r="E2345" s="13" t="s">
        <v>46</v>
      </c>
      <c r="F2345" s="13" t="s">
        <v>70</v>
      </c>
      <c r="G2345" s="13" t="s">
        <v>87</v>
      </c>
      <c r="H2345" s="13" t="s">
        <v>22585</v>
      </c>
      <c r="I2345" s="13" t="s">
        <v>50</v>
      </c>
      <c r="J2345" s="12">
        <v>45517</v>
      </c>
      <c r="K2345" s="13" t="s">
        <v>191</v>
      </c>
      <c r="L2345" s="13" t="s">
        <v>290</v>
      </c>
      <c r="M2345" s="13" t="s">
        <v>22586</v>
      </c>
      <c r="N2345" s="13" t="s">
        <v>22587</v>
      </c>
      <c r="O2345" s="13" t="s">
        <v>22588</v>
      </c>
      <c r="P2345" s="11">
        <v>129826</v>
      </c>
      <c r="Q2345" s="13" t="s">
        <v>1116</v>
      </c>
      <c r="R2345" s="33" t="s">
        <v>22589</v>
      </c>
      <c r="S2345" s="33" t="s">
        <v>22590</v>
      </c>
      <c r="T2345" s="13" t="s">
        <v>50</v>
      </c>
      <c r="U2345" s="13" t="s">
        <v>22591</v>
      </c>
      <c r="V2345" s="13" t="s">
        <v>50</v>
      </c>
      <c r="W2345" s="13" t="s">
        <v>50</v>
      </c>
      <c r="X2345" s="13" t="s">
        <v>50</v>
      </c>
      <c r="Y2345" s="13" t="s">
        <v>290</v>
      </c>
      <c r="Z2345" s="13">
        <v>1</v>
      </c>
      <c r="AA2345" s="13" t="s">
        <v>50</v>
      </c>
      <c r="AB2345" s="13" t="s">
        <v>50</v>
      </c>
      <c r="AC2345" s="13" t="s">
        <v>50</v>
      </c>
      <c r="AD2345" s="13" t="s">
        <v>290</v>
      </c>
      <c r="AE2345" s="13" t="s">
        <v>50</v>
      </c>
      <c r="AF2345" s="13" t="s">
        <v>50</v>
      </c>
      <c r="AG2345" s="13" t="s">
        <v>50</v>
      </c>
      <c r="AH2345" s="13" t="s">
        <v>50</v>
      </c>
      <c r="AI2345" s="13" t="s">
        <v>50</v>
      </c>
      <c r="AJ2345" s="13" t="s">
        <v>50</v>
      </c>
      <c r="AK2345" s="13" t="s">
        <v>22592</v>
      </c>
      <c r="AL2345" s="13" t="s">
        <v>50</v>
      </c>
      <c r="AM2345" s="13" t="s">
        <v>22593</v>
      </c>
      <c r="AN2345" s="13" t="s">
        <v>66</v>
      </c>
      <c r="AO2345" s="13" t="s">
        <v>22594</v>
      </c>
      <c r="AP2345" s="21" t="s">
        <v>22595</v>
      </c>
      <c r="AQ2345" s="21" t="s">
        <v>22596</v>
      </c>
      <c r="AR2345" s="13" t="s">
        <v>50</v>
      </c>
    </row>
    <row r="2346" spans="1:44" ht="15" thickBot="1">
      <c r="A2346" s="4" t="s">
        <v>22597</v>
      </c>
      <c r="B2346" s="5">
        <v>1452</v>
      </c>
      <c r="C2346" s="6">
        <v>45139</v>
      </c>
      <c r="D2346" s="7" t="s">
        <v>45</v>
      </c>
      <c r="E2346" s="7" t="s">
        <v>46</v>
      </c>
      <c r="F2346" s="7" t="s">
        <v>70</v>
      </c>
      <c r="G2346" s="27" t="s">
        <v>54945</v>
      </c>
      <c r="H2346" s="7" t="s">
        <v>50</v>
      </c>
      <c r="I2346" s="7" t="s">
        <v>50</v>
      </c>
      <c r="J2346" s="6">
        <v>45519</v>
      </c>
      <c r="K2346" s="7" t="s">
        <v>50</v>
      </c>
      <c r="L2346" s="7" t="s">
        <v>1624</v>
      </c>
      <c r="M2346" s="7" t="s">
        <v>50</v>
      </c>
      <c r="N2346" s="7" t="s">
        <v>22598</v>
      </c>
      <c r="O2346" s="7" t="s">
        <v>22599</v>
      </c>
      <c r="P2346" s="5">
        <v>137316</v>
      </c>
      <c r="Q2346" s="7" t="s">
        <v>920</v>
      </c>
      <c r="R2346" s="34" t="s">
        <v>22600</v>
      </c>
      <c r="S2346" s="31" t="s">
        <v>50</v>
      </c>
      <c r="T2346" s="7" t="s">
        <v>50</v>
      </c>
      <c r="U2346" s="7" t="s">
        <v>50</v>
      </c>
      <c r="V2346" s="7" t="s">
        <v>50</v>
      </c>
      <c r="W2346" s="7" t="s">
        <v>50</v>
      </c>
      <c r="X2346" s="7" t="s">
        <v>50</v>
      </c>
      <c r="Y2346" s="7" t="s">
        <v>467</v>
      </c>
      <c r="Z2346" s="7">
        <v>1</v>
      </c>
      <c r="AA2346" s="7" t="s">
        <v>50</v>
      </c>
      <c r="AB2346" s="7" t="s">
        <v>50</v>
      </c>
      <c r="AC2346" s="7" t="s">
        <v>50</v>
      </c>
      <c r="AD2346" s="7" t="s">
        <v>1624</v>
      </c>
      <c r="AE2346" s="7" t="s">
        <v>50</v>
      </c>
      <c r="AF2346" s="7" t="s">
        <v>50</v>
      </c>
      <c r="AG2346" s="7" t="s">
        <v>50</v>
      </c>
      <c r="AH2346" s="7" t="s">
        <v>50</v>
      </c>
      <c r="AI2346" s="7" t="s">
        <v>50</v>
      </c>
      <c r="AJ2346" s="7" t="s">
        <v>50</v>
      </c>
      <c r="AK2346" s="7" t="s">
        <v>22601</v>
      </c>
      <c r="AL2346" s="7" t="s">
        <v>50</v>
      </c>
      <c r="AM2346" s="7" t="s">
        <v>22602</v>
      </c>
      <c r="AN2346" s="7" t="s">
        <v>253</v>
      </c>
      <c r="AO2346" s="7" t="s">
        <v>22603</v>
      </c>
      <c r="AP2346" s="7" t="s">
        <v>50</v>
      </c>
      <c r="AQ2346" s="22" t="s">
        <v>22604</v>
      </c>
      <c r="AR2346" s="7" t="s">
        <v>50</v>
      </c>
    </row>
    <row r="2347" spans="1:44" ht="15" thickBot="1">
      <c r="A2347" s="10" t="s">
        <v>22605</v>
      </c>
      <c r="B2347" s="13" t="s">
        <v>50</v>
      </c>
      <c r="C2347" s="12">
        <v>42736</v>
      </c>
      <c r="D2347" s="13" t="s">
        <v>45</v>
      </c>
      <c r="E2347" s="13" t="s">
        <v>46</v>
      </c>
      <c r="F2347" s="13" t="s">
        <v>70</v>
      </c>
      <c r="G2347" s="26" t="s">
        <v>54946</v>
      </c>
      <c r="H2347" s="13" t="s">
        <v>50</v>
      </c>
      <c r="I2347" s="13" t="s">
        <v>50</v>
      </c>
      <c r="J2347" s="12">
        <v>45516</v>
      </c>
      <c r="K2347" s="13" t="s">
        <v>50</v>
      </c>
      <c r="L2347" s="13" t="s">
        <v>178</v>
      </c>
      <c r="M2347" s="13" t="s">
        <v>22606</v>
      </c>
      <c r="N2347" s="13" t="s">
        <v>999</v>
      </c>
      <c r="O2347" s="13" t="s">
        <v>22607</v>
      </c>
      <c r="P2347" s="11">
        <v>146356</v>
      </c>
      <c r="Q2347" s="13" t="s">
        <v>1001</v>
      </c>
      <c r="R2347" s="33" t="s">
        <v>22608</v>
      </c>
      <c r="S2347" s="33" t="s">
        <v>22609</v>
      </c>
      <c r="T2347" s="13" t="s">
        <v>22610</v>
      </c>
      <c r="U2347" s="13" t="s">
        <v>22611</v>
      </c>
      <c r="V2347" s="13" t="s">
        <v>50</v>
      </c>
      <c r="W2347" s="13" t="s">
        <v>50</v>
      </c>
      <c r="X2347" s="13" t="s">
        <v>50</v>
      </c>
      <c r="Y2347" s="13" t="s">
        <v>50</v>
      </c>
      <c r="Z2347" s="13">
        <v>1</v>
      </c>
      <c r="AA2347" s="13" t="s">
        <v>50</v>
      </c>
      <c r="AB2347" s="13" t="s">
        <v>50</v>
      </c>
      <c r="AC2347" s="13" t="s">
        <v>50</v>
      </c>
      <c r="AD2347" s="13" t="s">
        <v>178</v>
      </c>
      <c r="AE2347" s="13" t="s">
        <v>50</v>
      </c>
      <c r="AF2347" s="13" t="s">
        <v>50</v>
      </c>
      <c r="AG2347" s="13" t="s">
        <v>50</v>
      </c>
      <c r="AH2347" s="13" t="s">
        <v>50</v>
      </c>
      <c r="AI2347" s="13" t="s">
        <v>50</v>
      </c>
      <c r="AJ2347" s="13" t="s">
        <v>50</v>
      </c>
      <c r="AK2347" s="13" t="s">
        <v>50</v>
      </c>
      <c r="AL2347" s="13" t="s">
        <v>50</v>
      </c>
      <c r="AM2347" s="13" t="s">
        <v>22612</v>
      </c>
      <c r="AN2347" s="13" t="s">
        <v>66</v>
      </c>
      <c r="AO2347" s="13" t="s">
        <v>22613</v>
      </c>
      <c r="AP2347" s="14" t="s">
        <v>22614</v>
      </c>
      <c r="AQ2347" s="13" t="s">
        <v>50</v>
      </c>
      <c r="AR2347" s="13" t="s">
        <v>50</v>
      </c>
    </row>
    <row r="2348" spans="1:44" ht="15" thickBot="1">
      <c r="A2348" s="4" t="s">
        <v>22615</v>
      </c>
      <c r="B2348" s="7" t="s">
        <v>50</v>
      </c>
      <c r="C2348" s="7" t="s">
        <v>50</v>
      </c>
      <c r="D2348" s="7" t="s">
        <v>45</v>
      </c>
      <c r="E2348" s="7" t="s">
        <v>46</v>
      </c>
      <c r="F2348" s="7" t="s">
        <v>70</v>
      </c>
      <c r="G2348" s="7" t="s">
        <v>50</v>
      </c>
      <c r="H2348" s="7" t="s">
        <v>50</v>
      </c>
      <c r="I2348" s="7" t="s">
        <v>50</v>
      </c>
      <c r="J2348" s="6">
        <v>45516</v>
      </c>
      <c r="K2348" s="7" t="s">
        <v>50</v>
      </c>
      <c r="L2348" s="7" t="s">
        <v>467</v>
      </c>
      <c r="M2348" s="7" t="s">
        <v>22616</v>
      </c>
      <c r="N2348" s="7" t="s">
        <v>91</v>
      </c>
      <c r="O2348" s="7" t="s">
        <v>22617</v>
      </c>
      <c r="P2348" s="5">
        <v>149629</v>
      </c>
      <c r="Q2348" s="7" t="s">
        <v>93</v>
      </c>
      <c r="R2348" s="34" t="s">
        <v>22618</v>
      </c>
      <c r="S2348" s="34" t="s">
        <v>22619</v>
      </c>
      <c r="T2348" s="7" t="s">
        <v>22620</v>
      </c>
      <c r="U2348" s="7" t="s">
        <v>50</v>
      </c>
      <c r="V2348" s="7" t="s">
        <v>50</v>
      </c>
      <c r="W2348" s="7" t="s">
        <v>50</v>
      </c>
      <c r="X2348" s="7" t="s">
        <v>50</v>
      </c>
      <c r="Y2348" s="7" t="s">
        <v>467</v>
      </c>
      <c r="Z2348" s="7">
        <v>1</v>
      </c>
      <c r="AA2348" s="7" t="s">
        <v>50</v>
      </c>
      <c r="AB2348" s="7" t="s">
        <v>50</v>
      </c>
      <c r="AC2348" s="7" t="s">
        <v>50</v>
      </c>
      <c r="AD2348" s="7" t="s">
        <v>467</v>
      </c>
      <c r="AE2348" s="7" t="s">
        <v>50</v>
      </c>
      <c r="AF2348" s="7" t="s">
        <v>50</v>
      </c>
      <c r="AG2348" s="7" t="s">
        <v>50</v>
      </c>
      <c r="AH2348" s="7" t="s">
        <v>50</v>
      </c>
      <c r="AI2348" s="7" t="s">
        <v>50</v>
      </c>
      <c r="AJ2348" s="7" t="s">
        <v>50</v>
      </c>
      <c r="AK2348" s="7" t="s">
        <v>22621</v>
      </c>
      <c r="AL2348" s="7" t="s">
        <v>50</v>
      </c>
      <c r="AM2348" s="7" t="s">
        <v>22622</v>
      </c>
      <c r="AN2348" s="7" t="s">
        <v>66</v>
      </c>
      <c r="AO2348" s="7" t="s">
        <v>22623</v>
      </c>
      <c r="AP2348" s="8" t="s">
        <v>22624</v>
      </c>
      <c r="AQ2348" s="7" t="s">
        <v>50</v>
      </c>
      <c r="AR2348" s="7" t="s">
        <v>50</v>
      </c>
    </row>
    <row r="2349" spans="1:44" ht="15" thickBot="1">
      <c r="A2349" s="10" t="s">
        <v>22625</v>
      </c>
      <c r="B2349" s="13" t="s">
        <v>50</v>
      </c>
      <c r="C2349" s="13" t="s">
        <v>50</v>
      </c>
      <c r="D2349" s="13" t="s">
        <v>45</v>
      </c>
      <c r="E2349" s="13" t="s">
        <v>50</v>
      </c>
      <c r="F2349" s="13" t="s">
        <v>70</v>
      </c>
      <c r="G2349" s="13" t="s">
        <v>50</v>
      </c>
      <c r="H2349" s="13" t="s">
        <v>50</v>
      </c>
      <c r="I2349" s="13" t="s">
        <v>50</v>
      </c>
      <c r="J2349" s="12">
        <v>45516</v>
      </c>
      <c r="K2349" s="13" t="s">
        <v>50</v>
      </c>
      <c r="L2349" s="13" t="s">
        <v>52</v>
      </c>
      <c r="M2349" s="13" t="s">
        <v>18726</v>
      </c>
      <c r="N2349" s="13" t="s">
        <v>22626</v>
      </c>
      <c r="O2349" s="13" t="s">
        <v>22627</v>
      </c>
      <c r="P2349" s="11">
        <v>151518</v>
      </c>
      <c r="Q2349" s="13" t="s">
        <v>4181</v>
      </c>
      <c r="R2349" s="33" t="s">
        <v>22628</v>
      </c>
      <c r="S2349" s="30" t="s">
        <v>50</v>
      </c>
      <c r="T2349" s="13" t="s">
        <v>22629</v>
      </c>
      <c r="U2349" s="13" t="s">
        <v>22630</v>
      </c>
      <c r="V2349" s="13">
        <v>15000</v>
      </c>
      <c r="W2349" s="13" t="s">
        <v>60</v>
      </c>
      <c r="X2349" s="13">
        <v>15000</v>
      </c>
      <c r="Y2349" s="13" t="s">
        <v>50</v>
      </c>
      <c r="Z2349" s="13">
        <v>1</v>
      </c>
      <c r="AA2349" s="13" t="s">
        <v>50</v>
      </c>
      <c r="AB2349" s="13" t="s">
        <v>50</v>
      </c>
      <c r="AC2349" s="13" t="s">
        <v>50</v>
      </c>
      <c r="AD2349" s="13" t="s">
        <v>50</v>
      </c>
      <c r="AE2349" s="13" t="s">
        <v>50</v>
      </c>
      <c r="AF2349" s="13" t="s">
        <v>50</v>
      </c>
      <c r="AG2349" s="13" t="s">
        <v>50</v>
      </c>
      <c r="AH2349" s="13">
        <v>15000</v>
      </c>
      <c r="AI2349" s="13" t="s">
        <v>60</v>
      </c>
      <c r="AJ2349" s="13">
        <v>15000</v>
      </c>
      <c r="AK2349" s="13" t="s">
        <v>22631</v>
      </c>
      <c r="AL2349" s="13" t="s">
        <v>50</v>
      </c>
      <c r="AM2349" s="13" t="s">
        <v>22632</v>
      </c>
      <c r="AN2349" s="13" t="s">
        <v>5485</v>
      </c>
      <c r="AO2349" s="13" t="s">
        <v>22633</v>
      </c>
      <c r="AP2349" s="13" t="s">
        <v>50</v>
      </c>
      <c r="AQ2349" s="21" t="s">
        <v>22634</v>
      </c>
      <c r="AR2349" s="13" t="s">
        <v>50</v>
      </c>
    </row>
    <row r="2350" spans="1:44" ht="15" thickBot="1">
      <c r="A2350" s="4" t="s">
        <v>22635</v>
      </c>
      <c r="B2350" s="7" t="s">
        <v>50</v>
      </c>
      <c r="C2350" s="6">
        <v>45448</v>
      </c>
      <c r="D2350" s="7" t="s">
        <v>45</v>
      </c>
      <c r="E2350" s="7" t="s">
        <v>46</v>
      </c>
      <c r="F2350" s="7" t="s">
        <v>70</v>
      </c>
      <c r="G2350" s="27" t="s">
        <v>54945</v>
      </c>
      <c r="H2350" s="7" t="s">
        <v>50</v>
      </c>
      <c r="I2350" s="7" t="s">
        <v>50</v>
      </c>
      <c r="J2350" s="6">
        <v>45519</v>
      </c>
      <c r="K2350" s="7" t="s">
        <v>50</v>
      </c>
      <c r="L2350" s="7" t="s">
        <v>1624</v>
      </c>
      <c r="M2350" s="7" t="s">
        <v>22636</v>
      </c>
      <c r="N2350" s="7" t="s">
        <v>543</v>
      </c>
      <c r="O2350" s="7" t="s">
        <v>22637</v>
      </c>
      <c r="P2350" s="5">
        <v>153699</v>
      </c>
      <c r="Q2350" s="7" t="s">
        <v>545</v>
      </c>
      <c r="R2350" s="34" t="s">
        <v>22638</v>
      </c>
      <c r="S2350" s="34" t="s">
        <v>22639</v>
      </c>
      <c r="T2350" s="7" t="s">
        <v>22640</v>
      </c>
      <c r="U2350" s="7">
        <v>6593528302</v>
      </c>
      <c r="V2350" s="7">
        <v>10000</v>
      </c>
      <c r="W2350" s="7" t="s">
        <v>60</v>
      </c>
      <c r="X2350" s="7">
        <v>10000</v>
      </c>
      <c r="Y2350" s="7" t="s">
        <v>467</v>
      </c>
      <c r="Z2350" s="7">
        <v>1</v>
      </c>
      <c r="AA2350" s="7">
        <v>10000</v>
      </c>
      <c r="AB2350" s="7" t="s">
        <v>60</v>
      </c>
      <c r="AC2350" s="7">
        <v>10000</v>
      </c>
      <c r="AD2350" s="7" t="s">
        <v>1624</v>
      </c>
      <c r="AE2350" s="7">
        <v>10000</v>
      </c>
      <c r="AF2350" s="7" t="s">
        <v>60</v>
      </c>
      <c r="AG2350" s="7">
        <v>10000</v>
      </c>
      <c r="AH2350" s="7">
        <v>10000</v>
      </c>
      <c r="AI2350" s="7" t="s">
        <v>60</v>
      </c>
      <c r="AJ2350" s="7">
        <v>10000</v>
      </c>
      <c r="AK2350" s="7" t="s">
        <v>50</v>
      </c>
      <c r="AL2350" s="7" t="s">
        <v>50</v>
      </c>
      <c r="AM2350" s="7" t="s">
        <v>22641</v>
      </c>
      <c r="AN2350" s="7" t="s">
        <v>66</v>
      </c>
      <c r="AO2350" s="7" t="s">
        <v>22642</v>
      </c>
      <c r="AP2350" s="22" t="s">
        <v>22643</v>
      </c>
      <c r="AQ2350" s="7" t="s">
        <v>50</v>
      </c>
      <c r="AR2350" s="7" t="s">
        <v>50</v>
      </c>
    </row>
    <row r="2351" spans="1:44" ht="15" thickBot="1">
      <c r="A2351" s="10" t="s">
        <v>22644</v>
      </c>
      <c r="B2351" s="13" t="s">
        <v>50</v>
      </c>
      <c r="C2351" s="12">
        <v>45363</v>
      </c>
      <c r="D2351" s="13" t="s">
        <v>45</v>
      </c>
      <c r="E2351" s="13" t="s">
        <v>46</v>
      </c>
      <c r="F2351" s="13" t="s">
        <v>70</v>
      </c>
      <c r="G2351" s="27" t="s">
        <v>54945</v>
      </c>
      <c r="H2351" s="13" t="s">
        <v>50</v>
      </c>
      <c r="I2351" s="13" t="s">
        <v>50</v>
      </c>
      <c r="J2351" s="12">
        <v>45516</v>
      </c>
      <c r="K2351" s="13" t="s">
        <v>50</v>
      </c>
      <c r="L2351" s="13" t="s">
        <v>4836</v>
      </c>
      <c r="M2351" s="13" t="s">
        <v>22645</v>
      </c>
      <c r="N2351" s="13" t="s">
        <v>518</v>
      </c>
      <c r="O2351" s="13" t="s">
        <v>22646</v>
      </c>
      <c r="P2351" s="11">
        <v>156569</v>
      </c>
      <c r="Q2351" s="13" t="s">
        <v>520</v>
      </c>
      <c r="R2351" s="33" t="s">
        <v>22647</v>
      </c>
      <c r="S2351" s="33" t="s">
        <v>22648</v>
      </c>
      <c r="T2351" s="13" t="s">
        <v>22649</v>
      </c>
      <c r="U2351" s="13">
        <v>412443770</v>
      </c>
      <c r="V2351" s="13" t="s">
        <v>50</v>
      </c>
      <c r="W2351" s="13" t="s">
        <v>50</v>
      </c>
      <c r="X2351" s="13" t="s">
        <v>50</v>
      </c>
      <c r="Y2351" s="13" t="s">
        <v>467</v>
      </c>
      <c r="Z2351" s="13">
        <v>3</v>
      </c>
      <c r="AA2351" s="13" t="s">
        <v>50</v>
      </c>
      <c r="AB2351" s="13" t="s">
        <v>50</v>
      </c>
      <c r="AC2351" s="13" t="s">
        <v>50</v>
      </c>
      <c r="AD2351" s="13" t="s">
        <v>4836</v>
      </c>
      <c r="AE2351" s="13" t="s">
        <v>50</v>
      </c>
      <c r="AF2351" s="13" t="s">
        <v>50</v>
      </c>
      <c r="AG2351" s="13" t="s">
        <v>50</v>
      </c>
      <c r="AH2351" s="13" t="s">
        <v>50</v>
      </c>
      <c r="AI2351" s="13" t="s">
        <v>50</v>
      </c>
      <c r="AJ2351" s="13" t="s">
        <v>50</v>
      </c>
      <c r="AK2351" s="13" t="s">
        <v>50</v>
      </c>
      <c r="AL2351" s="13" t="s">
        <v>50</v>
      </c>
      <c r="AM2351" s="13" t="s">
        <v>22650</v>
      </c>
      <c r="AN2351" s="13" t="s">
        <v>66</v>
      </c>
      <c r="AO2351" s="13" t="s">
        <v>22651</v>
      </c>
      <c r="AP2351" s="13" t="s">
        <v>50</v>
      </c>
      <c r="AQ2351" s="21" t="s">
        <v>22652</v>
      </c>
      <c r="AR2351" s="13" t="s">
        <v>50</v>
      </c>
    </row>
    <row r="2352" spans="1:44" ht="15" thickBot="1">
      <c r="A2352" s="4" t="s">
        <v>22653</v>
      </c>
      <c r="B2352" s="5">
        <v>5010</v>
      </c>
      <c r="C2352" s="6">
        <v>40544</v>
      </c>
      <c r="D2352" s="7" t="s">
        <v>45</v>
      </c>
      <c r="E2352" s="7" t="s">
        <v>46</v>
      </c>
      <c r="F2352" s="7" t="s">
        <v>70</v>
      </c>
      <c r="G2352" s="7" t="s">
        <v>145</v>
      </c>
      <c r="H2352" s="7" t="s">
        <v>4364</v>
      </c>
      <c r="I2352" s="7" t="s">
        <v>50</v>
      </c>
      <c r="J2352" s="6">
        <v>45516</v>
      </c>
      <c r="K2352" s="7" t="s">
        <v>191</v>
      </c>
      <c r="L2352" s="7" t="s">
        <v>52</v>
      </c>
      <c r="M2352" s="7" t="s">
        <v>22654</v>
      </c>
      <c r="N2352" s="7" t="s">
        <v>22655</v>
      </c>
      <c r="O2352" s="7" t="s">
        <v>22656</v>
      </c>
      <c r="P2352" s="5">
        <v>158823</v>
      </c>
      <c r="Q2352" s="7" t="s">
        <v>135</v>
      </c>
      <c r="R2352" s="34" t="s">
        <v>22657</v>
      </c>
      <c r="S2352" s="34" t="s">
        <v>22658</v>
      </c>
      <c r="T2352" s="7" t="s">
        <v>22659</v>
      </c>
      <c r="U2352" s="7" t="s">
        <v>22660</v>
      </c>
      <c r="V2352" s="7" t="s">
        <v>50</v>
      </c>
      <c r="W2352" s="7" t="s">
        <v>50</v>
      </c>
      <c r="X2352" s="7" t="s">
        <v>50</v>
      </c>
      <c r="Y2352" s="7" t="s">
        <v>50</v>
      </c>
      <c r="Z2352" s="7">
        <v>1</v>
      </c>
      <c r="AA2352" s="7" t="s">
        <v>50</v>
      </c>
      <c r="AB2352" s="7" t="s">
        <v>50</v>
      </c>
      <c r="AC2352" s="7" t="s">
        <v>50</v>
      </c>
      <c r="AD2352" s="7" t="s">
        <v>50</v>
      </c>
      <c r="AE2352" s="7" t="s">
        <v>50</v>
      </c>
      <c r="AF2352" s="7" t="s">
        <v>50</v>
      </c>
      <c r="AG2352" s="7" t="s">
        <v>50</v>
      </c>
      <c r="AH2352" s="7" t="s">
        <v>50</v>
      </c>
      <c r="AI2352" s="7" t="s">
        <v>50</v>
      </c>
      <c r="AJ2352" s="7" t="s">
        <v>50</v>
      </c>
      <c r="AK2352" s="7" t="s">
        <v>22661</v>
      </c>
      <c r="AL2352" s="7" t="s">
        <v>50</v>
      </c>
      <c r="AM2352" s="7" t="s">
        <v>22662</v>
      </c>
      <c r="AN2352" s="7" t="s">
        <v>66</v>
      </c>
      <c r="AO2352" s="7" t="s">
        <v>22663</v>
      </c>
      <c r="AP2352" s="8" t="s">
        <v>22664</v>
      </c>
      <c r="AQ2352" s="7" t="s">
        <v>50</v>
      </c>
      <c r="AR2352" s="7" t="s">
        <v>50</v>
      </c>
    </row>
    <row r="2353" spans="1:44" ht="15" thickBot="1">
      <c r="A2353" s="10" t="s">
        <v>22665</v>
      </c>
      <c r="B2353" s="13" t="s">
        <v>50</v>
      </c>
      <c r="C2353" s="13" t="s">
        <v>50</v>
      </c>
      <c r="D2353" s="13" t="s">
        <v>45</v>
      </c>
      <c r="E2353" s="13" t="s">
        <v>1939</v>
      </c>
      <c r="F2353" s="13" t="s">
        <v>70</v>
      </c>
      <c r="G2353" s="13" t="s">
        <v>50</v>
      </c>
      <c r="H2353" s="13" t="s">
        <v>50</v>
      </c>
      <c r="I2353" s="13" t="s">
        <v>50</v>
      </c>
      <c r="J2353" s="12">
        <v>45517</v>
      </c>
      <c r="K2353" s="13" t="s">
        <v>50</v>
      </c>
      <c r="L2353" s="13" t="s">
        <v>52</v>
      </c>
      <c r="M2353" s="13" t="s">
        <v>22666</v>
      </c>
      <c r="N2353" s="13" t="s">
        <v>22667</v>
      </c>
      <c r="O2353" s="13" t="s">
        <v>22668</v>
      </c>
      <c r="P2353" s="11">
        <v>161756</v>
      </c>
      <c r="Q2353" s="13" t="s">
        <v>77</v>
      </c>
      <c r="R2353" s="33" t="s">
        <v>22669</v>
      </c>
      <c r="S2353" s="30" t="s">
        <v>50</v>
      </c>
      <c r="T2353" s="13" t="s">
        <v>22670</v>
      </c>
      <c r="U2353" s="13" t="s">
        <v>22671</v>
      </c>
      <c r="V2353" s="13">
        <v>20000</v>
      </c>
      <c r="W2353" s="13" t="s">
        <v>60</v>
      </c>
      <c r="X2353" s="13">
        <v>20000</v>
      </c>
      <c r="Y2353" s="13" t="s">
        <v>50</v>
      </c>
      <c r="Z2353" s="13">
        <v>1</v>
      </c>
      <c r="AA2353" s="13" t="s">
        <v>50</v>
      </c>
      <c r="AB2353" s="13" t="s">
        <v>50</v>
      </c>
      <c r="AC2353" s="13" t="s">
        <v>50</v>
      </c>
      <c r="AD2353" s="13" t="s">
        <v>50</v>
      </c>
      <c r="AE2353" s="13" t="s">
        <v>50</v>
      </c>
      <c r="AF2353" s="13" t="s">
        <v>50</v>
      </c>
      <c r="AG2353" s="13" t="s">
        <v>50</v>
      </c>
      <c r="AH2353" s="13">
        <v>20000</v>
      </c>
      <c r="AI2353" s="13" t="s">
        <v>60</v>
      </c>
      <c r="AJ2353" s="13">
        <v>20000</v>
      </c>
      <c r="AK2353" s="13" t="s">
        <v>22672</v>
      </c>
      <c r="AL2353" s="13" t="s">
        <v>50</v>
      </c>
      <c r="AM2353" s="13" t="s">
        <v>22673</v>
      </c>
      <c r="AN2353" s="13" t="s">
        <v>5485</v>
      </c>
      <c r="AO2353" s="13" t="s">
        <v>22674</v>
      </c>
      <c r="AP2353" s="13" t="s">
        <v>50</v>
      </c>
      <c r="AQ2353" s="21" t="s">
        <v>22675</v>
      </c>
      <c r="AR2353" s="13" t="s">
        <v>50</v>
      </c>
    </row>
    <row r="2354" spans="1:44" ht="15" thickBot="1">
      <c r="A2354" s="4" t="s">
        <v>22676</v>
      </c>
      <c r="B2354" s="7" t="s">
        <v>50</v>
      </c>
      <c r="C2354" s="6">
        <v>41640</v>
      </c>
      <c r="D2354" s="7" t="s">
        <v>45</v>
      </c>
      <c r="E2354" s="7" t="s">
        <v>46</v>
      </c>
      <c r="F2354" s="7" t="s">
        <v>70</v>
      </c>
      <c r="G2354" s="26" t="s">
        <v>54946</v>
      </c>
      <c r="H2354" s="7" t="s">
        <v>50</v>
      </c>
      <c r="I2354" s="7" t="s">
        <v>50</v>
      </c>
      <c r="J2354" s="6">
        <v>45517</v>
      </c>
      <c r="K2354" s="7" t="s">
        <v>116</v>
      </c>
      <c r="L2354" s="7" t="s">
        <v>241</v>
      </c>
      <c r="M2354" s="7" t="s">
        <v>22677</v>
      </c>
      <c r="N2354" s="7" t="s">
        <v>14700</v>
      </c>
      <c r="O2354" s="7" t="s">
        <v>22678</v>
      </c>
      <c r="P2354" s="5">
        <v>167288</v>
      </c>
      <c r="Q2354" s="7" t="s">
        <v>360</v>
      </c>
      <c r="R2354" s="34" t="s">
        <v>22679</v>
      </c>
      <c r="S2354" s="34" t="s">
        <v>22680</v>
      </c>
      <c r="T2354" s="7" t="s">
        <v>22681</v>
      </c>
      <c r="U2354" s="7" t="s">
        <v>22682</v>
      </c>
      <c r="V2354" s="7" t="s">
        <v>50</v>
      </c>
      <c r="W2354" s="7" t="s">
        <v>50</v>
      </c>
      <c r="X2354" s="7" t="s">
        <v>50</v>
      </c>
      <c r="Y2354" s="7" t="s">
        <v>154</v>
      </c>
      <c r="Z2354" s="7">
        <v>1</v>
      </c>
      <c r="AA2354" s="7" t="s">
        <v>50</v>
      </c>
      <c r="AB2354" s="7" t="s">
        <v>50</v>
      </c>
      <c r="AC2354" s="7" t="s">
        <v>50</v>
      </c>
      <c r="AD2354" s="7" t="s">
        <v>241</v>
      </c>
      <c r="AE2354" s="7" t="s">
        <v>50</v>
      </c>
      <c r="AF2354" s="7" t="s">
        <v>50</v>
      </c>
      <c r="AG2354" s="7" t="s">
        <v>50</v>
      </c>
      <c r="AH2354" s="7" t="s">
        <v>50</v>
      </c>
      <c r="AI2354" s="7" t="s">
        <v>50</v>
      </c>
      <c r="AJ2354" s="7" t="s">
        <v>50</v>
      </c>
      <c r="AK2354" s="7" t="s">
        <v>22683</v>
      </c>
      <c r="AL2354" s="7" t="s">
        <v>50</v>
      </c>
      <c r="AM2354" s="7" t="s">
        <v>22684</v>
      </c>
      <c r="AN2354" s="7" t="s">
        <v>66</v>
      </c>
      <c r="AO2354" s="7" t="s">
        <v>22685</v>
      </c>
      <c r="AP2354" s="22" t="s">
        <v>22686</v>
      </c>
      <c r="AQ2354" s="7" t="s">
        <v>50</v>
      </c>
      <c r="AR2354" s="7" t="s">
        <v>50</v>
      </c>
    </row>
    <row r="2355" spans="1:44" ht="15" thickBot="1">
      <c r="A2355" s="10" t="s">
        <v>22687</v>
      </c>
      <c r="B2355" s="11">
        <v>1244</v>
      </c>
      <c r="C2355" s="12">
        <v>44197</v>
      </c>
      <c r="D2355" s="13" t="s">
        <v>45</v>
      </c>
      <c r="E2355" s="13" t="s">
        <v>46</v>
      </c>
      <c r="F2355" s="13" t="s">
        <v>70</v>
      </c>
      <c r="G2355" s="13" t="s">
        <v>50</v>
      </c>
      <c r="H2355" s="13" t="s">
        <v>50</v>
      </c>
      <c r="I2355" s="13" t="s">
        <v>50</v>
      </c>
      <c r="J2355" s="12">
        <v>45516</v>
      </c>
      <c r="K2355" s="13" t="s">
        <v>50</v>
      </c>
      <c r="L2355" s="13" t="s">
        <v>241</v>
      </c>
      <c r="M2355" s="13" t="s">
        <v>22688</v>
      </c>
      <c r="N2355" s="13" t="s">
        <v>3491</v>
      </c>
      <c r="O2355" s="13" t="s">
        <v>22689</v>
      </c>
      <c r="P2355" s="11">
        <v>173133</v>
      </c>
      <c r="Q2355" s="13" t="s">
        <v>245</v>
      </c>
      <c r="R2355" s="33" t="s">
        <v>22690</v>
      </c>
      <c r="S2355" s="30" t="s">
        <v>22691</v>
      </c>
      <c r="T2355" s="13" t="s">
        <v>50</v>
      </c>
      <c r="U2355" s="13" t="s">
        <v>50</v>
      </c>
      <c r="V2355" s="13" t="s">
        <v>50</v>
      </c>
      <c r="W2355" s="13" t="s">
        <v>50</v>
      </c>
      <c r="X2355" s="13" t="s">
        <v>50</v>
      </c>
      <c r="Y2355" s="13" t="s">
        <v>154</v>
      </c>
      <c r="Z2355" s="13">
        <v>2</v>
      </c>
      <c r="AA2355" s="13" t="s">
        <v>50</v>
      </c>
      <c r="AB2355" s="13" t="s">
        <v>50</v>
      </c>
      <c r="AC2355" s="13" t="s">
        <v>50</v>
      </c>
      <c r="AD2355" s="13" t="s">
        <v>241</v>
      </c>
      <c r="AE2355" s="13" t="s">
        <v>50</v>
      </c>
      <c r="AF2355" s="13" t="s">
        <v>50</v>
      </c>
      <c r="AG2355" s="13" t="s">
        <v>50</v>
      </c>
      <c r="AH2355" s="13" t="s">
        <v>50</v>
      </c>
      <c r="AI2355" s="13" t="s">
        <v>50</v>
      </c>
      <c r="AJ2355" s="13" t="s">
        <v>50</v>
      </c>
      <c r="AK2355" s="13" t="s">
        <v>22692</v>
      </c>
      <c r="AL2355" s="13" t="s">
        <v>50</v>
      </c>
      <c r="AM2355" s="13" t="s">
        <v>22693</v>
      </c>
      <c r="AN2355" s="13" t="s">
        <v>66</v>
      </c>
      <c r="AO2355" s="13" t="s">
        <v>22694</v>
      </c>
      <c r="AP2355" s="13" t="s">
        <v>50</v>
      </c>
      <c r="AQ2355" s="21" t="s">
        <v>22695</v>
      </c>
      <c r="AR2355" s="13" t="s">
        <v>50</v>
      </c>
    </row>
    <row r="2356" spans="1:44" ht="15" thickBot="1">
      <c r="A2356" s="4" t="s">
        <v>22696</v>
      </c>
      <c r="B2356" s="7" t="s">
        <v>50</v>
      </c>
      <c r="C2356" s="6">
        <v>44927</v>
      </c>
      <c r="D2356" s="7" t="s">
        <v>45</v>
      </c>
      <c r="E2356" s="7" t="s">
        <v>46</v>
      </c>
      <c r="F2356" s="7" t="s">
        <v>70</v>
      </c>
      <c r="G2356" s="27" t="s">
        <v>54945</v>
      </c>
      <c r="H2356" s="7" t="s">
        <v>50</v>
      </c>
      <c r="I2356" s="7" t="s">
        <v>50</v>
      </c>
      <c r="J2356" s="6">
        <v>45519</v>
      </c>
      <c r="K2356" s="7" t="s">
        <v>50</v>
      </c>
      <c r="L2356" s="7" t="s">
        <v>1624</v>
      </c>
      <c r="M2356" s="7" t="s">
        <v>22697</v>
      </c>
      <c r="N2356" s="7" t="s">
        <v>1332</v>
      </c>
      <c r="O2356" s="7" t="s">
        <v>22698</v>
      </c>
      <c r="P2356" s="5">
        <v>177039</v>
      </c>
      <c r="Q2356" s="7" t="s">
        <v>1334</v>
      </c>
      <c r="R2356" s="34" t="s">
        <v>22699</v>
      </c>
      <c r="S2356" s="34" t="s">
        <v>22700</v>
      </c>
      <c r="T2356" s="7" t="s">
        <v>50</v>
      </c>
      <c r="U2356" s="7" t="s">
        <v>50</v>
      </c>
      <c r="V2356" s="7" t="s">
        <v>50</v>
      </c>
      <c r="W2356" s="7" t="s">
        <v>50</v>
      </c>
      <c r="X2356" s="7" t="s">
        <v>50</v>
      </c>
      <c r="Y2356" s="7" t="s">
        <v>467</v>
      </c>
      <c r="Z2356" s="7">
        <v>2</v>
      </c>
      <c r="AA2356" s="7" t="s">
        <v>50</v>
      </c>
      <c r="AB2356" s="7" t="s">
        <v>50</v>
      </c>
      <c r="AC2356" s="7" t="s">
        <v>50</v>
      </c>
      <c r="AD2356" s="7" t="s">
        <v>1624</v>
      </c>
      <c r="AE2356" s="7" t="s">
        <v>50</v>
      </c>
      <c r="AF2356" s="7" t="s">
        <v>50</v>
      </c>
      <c r="AG2356" s="7" t="s">
        <v>50</v>
      </c>
      <c r="AH2356" s="7" t="s">
        <v>50</v>
      </c>
      <c r="AI2356" s="7" t="s">
        <v>50</v>
      </c>
      <c r="AJ2356" s="7" t="s">
        <v>50</v>
      </c>
      <c r="AK2356" s="7" t="s">
        <v>22701</v>
      </c>
      <c r="AL2356" s="7" t="s">
        <v>50</v>
      </c>
      <c r="AM2356" s="7" t="s">
        <v>22702</v>
      </c>
      <c r="AN2356" s="7" t="s">
        <v>66</v>
      </c>
      <c r="AO2356" s="7" t="s">
        <v>22703</v>
      </c>
      <c r="AP2356" s="8" t="s">
        <v>22704</v>
      </c>
      <c r="AQ2356" s="7" t="s">
        <v>50</v>
      </c>
      <c r="AR2356" s="7" t="s">
        <v>50</v>
      </c>
    </row>
    <row r="2357" spans="1:44" ht="15" thickBot="1">
      <c r="A2357" s="10" t="s">
        <v>22705</v>
      </c>
      <c r="B2357" s="13" t="s">
        <v>50</v>
      </c>
      <c r="C2357" s="13" t="s">
        <v>50</v>
      </c>
      <c r="D2357" s="13" t="s">
        <v>45</v>
      </c>
      <c r="E2357" s="13" t="s">
        <v>50</v>
      </c>
      <c r="F2357" s="13" t="s">
        <v>70</v>
      </c>
      <c r="G2357" s="26" t="s">
        <v>54946</v>
      </c>
      <c r="H2357" s="13" t="s">
        <v>50</v>
      </c>
      <c r="I2357" s="13" t="s">
        <v>50</v>
      </c>
      <c r="J2357" s="12">
        <v>45518</v>
      </c>
      <c r="K2357" s="13" t="s">
        <v>50</v>
      </c>
      <c r="L2357" s="13" t="s">
        <v>131</v>
      </c>
      <c r="M2357" s="13" t="s">
        <v>5355</v>
      </c>
      <c r="N2357" s="13" t="s">
        <v>564</v>
      </c>
      <c r="O2357" s="13" t="s">
        <v>22706</v>
      </c>
      <c r="P2357" s="11">
        <v>180688</v>
      </c>
      <c r="Q2357" s="13" t="s">
        <v>566</v>
      </c>
      <c r="R2357" s="33" t="s">
        <v>22707</v>
      </c>
      <c r="S2357" s="33" t="s">
        <v>22708</v>
      </c>
      <c r="T2357" s="13" t="s">
        <v>50</v>
      </c>
      <c r="U2357" s="13" t="s">
        <v>22709</v>
      </c>
      <c r="V2357" s="13">
        <v>1380000</v>
      </c>
      <c r="W2357" s="13" t="s">
        <v>60</v>
      </c>
      <c r="X2357" s="13">
        <v>1380000</v>
      </c>
      <c r="Y2357" s="13" t="s">
        <v>50</v>
      </c>
      <c r="Z2357" s="13">
        <v>1</v>
      </c>
      <c r="AA2357" s="13" t="s">
        <v>50</v>
      </c>
      <c r="AB2357" s="13" t="s">
        <v>50</v>
      </c>
      <c r="AC2357" s="13" t="s">
        <v>50</v>
      </c>
      <c r="AD2357" s="13" t="s">
        <v>50</v>
      </c>
      <c r="AE2357" s="13" t="s">
        <v>50</v>
      </c>
      <c r="AF2357" s="13" t="s">
        <v>50</v>
      </c>
      <c r="AG2357" s="13" t="s">
        <v>50</v>
      </c>
      <c r="AH2357" s="13">
        <v>1380000</v>
      </c>
      <c r="AI2357" s="13" t="s">
        <v>60</v>
      </c>
      <c r="AJ2357" s="13">
        <v>1380000</v>
      </c>
      <c r="AK2357" s="13" t="s">
        <v>22710</v>
      </c>
      <c r="AL2357" s="13" t="s">
        <v>50</v>
      </c>
      <c r="AM2357" s="13" t="s">
        <v>22711</v>
      </c>
      <c r="AN2357" s="13" t="s">
        <v>66</v>
      </c>
      <c r="AO2357" s="13" t="s">
        <v>22712</v>
      </c>
      <c r="AP2357" s="13" t="s">
        <v>50</v>
      </c>
      <c r="AQ2357" s="21" t="s">
        <v>22713</v>
      </c>
      <c r="AR2357" s="13" t="s">
        <v>50</v>
      </c>
    </row>
    <row r="2358" spans="1:44" ht="15" thickBot="1">
      <c r="A2358" s="4" t="s">
        <v>22714</v>
      </c>
      <c r="B2358" s="5">
        <v>1882</v>
      </c>
      <c r="C2358" s="7" t="s">
        <v>50</v>
      </c>
      <c r="D2358" s="7" t="s">
        <v>45</v>
      </c>
      <c r="E2358" s="7" t="s">
        <v>50</v>
      </c>
      <c r="F2358" s="7" t="s">
        <v>70</v>
      </c>
      <c r="G2358" s="7" t="s">
        <v>50</v>
      </c>
      <c r="H2358" s="7" t="s">
        <v>50</v>
      </c>
      <c r="I2358" s="7" t="s">
        <v>50</v>
      </c>
      <c r="J2358" s="6">
        <v>45516</v>
      </c>
      <c r="K2358" s="7" t="s">
        <v>50</v>
      </c>
      <c r="L2358" s="7" t="s">
        <v>178</v>
      </c>
      <c r="M2358" s="7" t="s">
        <v>50</v>
      </c>
      <c r="N2358" s="7" t="s">
        <v>50</v>
      </c>
      <c r="O2358" s="7" t="s">
        <v>22715</v>
      </c>
      <c r="P2358" s="5">
        <v>185845</v>
      </c>
      <c r="Q2358" s="7" t="s">
        <v>50</v>
      </c>
      <c r="R2358" s="34" t="s">
        <v>22716</v>
      </c>
      <c r="S2358" s="34" t="s">
        <v>22717</v>
      </c>
      <c r="T2358" s="7" t="s">
        <v>50</v>
      </c>
      <c r="U2358" s="7" t="s">
        <v>50</v>
      </c>
      <c r="V2358" s="7" t="s">
        <v>50</v>
      </c>
      <c r="W2358" s="7" t="s">
        <v>50</v>
      </c>
      <c r="X2358" s="7" t="s">
        <v>50</v>
      </c>
      <c r="Y2358" s="7" t="s">
        <v>50</v>
      </c>
      <c r="Z2358" s="7">
        <v>1</v>
      </c>
      <c r="AA2358" s="7" t="s">
        <v>50</v>
      </c>
      <c r="AB2358" s="7" t="s">
        <v>50</v>
      </c>
      <c r="AC2358" s="7" t="s">
        <v>50</v>
      </c>
      <c r="AD2358" s="7" t="s">
        <v>178</v>
      </c>
      <c r="AE2358" s="7" t="s">
        <v>50</v>
      </c>
      <c r="AF2358" s="7" t="s">
        <v>50</v>
      </c>
      <c r="AG2358" s="7" t="s">
        <v>50</v>
      </c>
      <c r="AH2358" s="7" t="s">
        <v>50</v>
      </c>
      <c r="AI2358" s="7" t="s">
        <v>50</v>
      </c>
      <c r="AJ2358" s="7" t="s">
        <v>50</v>
      </c>
      <c r="AK2358" s="7" t="s">
        <v>22718</v>
      </c>
      <c r="AL2358" s="7" t="s">
        <v>50</v>
      </c>
      <c r="AM2358" s="7" t="s">
        <v>22719</v>
      </c>
      <c r="AN2358" s="7" t="s">
        <v>993</v>
      </c>
      <c r="AO2358" s="7" t="s">
        <v>22720</v>
      </c>
      <c r="AP2358" s="22" t="s">
        <v>22721</v>
      </c>
      <c r="AQ2358" s="7" t="s">
        <v>50</v>
      </c>
      <c r="AR2358" s="7" t="s">
        <v>50</v>
      </c>
    </row>
    <row r="2359" spans="1:44" ht="15" thickBot="1">
      <c r="A2359" s="10" t="s">
        <v>22722</v>
      </c>
      <c r="B2359" s="13" t="s">
        <v>50</v>
      </c>
      <c r="C2359" s="12">
        <v>40909</v>
      </c>
      <c r="D2359" s="13" t="s">
        <v>45</v>
      </c>
      <c r="E2359" s="13" t="s">
        <v>46</v>
      </c>
      <c r="F2359" s="13" t="s">
        <v>70</v>
      </c>
      <c r="G2359" s="13" t="s">
        <v>50</v>
      </c>
      <c r="H2359" s="13" t="s">
        <v>50</v>
      </c>
      <c r="I2359" s="13" t="s">
        <v>50</v>
      </c>
      <c r="J2359" s="12">
        <v>45516</v>
      </c>
      <c r="K2359" s="13" t="s">
        <v>50</v>
      </c>
      <c r="L2359" s="13" t="s">
        <v>290</v>
      </c>
      <c r="M2359" s="13" t="s">
        <v>22723</v>
      </c>
      <c r="N2359" s="13" t="s">
        <v>6807</v>
      </c>
      <c r="O2359" s="13" t="s">
        <v>22724</v>
      </c>
      <c r="P2359" s="11">
        <v>193033</v>
      </c>
      <c r="Q2359" s="13" t="s">
        <v>245</v>
      </c>
      <c r="R2359" s="33" t="s">
        <v>22725</v>
      </c>
      <c r="S2359" s="30" t="s">
        <v>50</v>
      </c>
      <c r="T2359" s="13" t="s">
        <v>50</v>
      </c>
      <c r="U2359" s="13">
        <f>+ 400-0-7287</f>
        <v>-6887</v>
      </c>
      <c r="V2359" s="13" t="s">
        <v>50</v>
      </c>
      <c r="W2359" s="13" t="s">
        <v>50</v>
      </c>
      <c r="X2359" s="13" t="s">
        <v>50</v>
      </c>
      <c r="Y2359" s="13" t="s">
        <v>290</v>
      </c>
      <c r="Z2359" s="13">
        <v>3</v>
      </c>
      <c r="AA2359" s="13" t="s">
        <v>50</v>
      </c>
      <c r="AB2359" s="13" t="s">
        <v>50</v>
      </c>
      <c r="AC2359" s="13" t="s">
        <v>50</v>
      </c>
      <c r="AD2359" s="13" t="s">
        <v>290</v>
      </c>
      <c r="AE2359" s="13" t="s">
        <v>50</v>
      </c>
      <c r="AF2359" s="13" t="s">
        <v>50</v>
      </c>
      <c r="AG2359" s="13" t="s">
        <v>50</v>
      </c>
      <c r="AH2359" s="13" t="s">
        <v>50</v>
      </c>
      <c r="AI2359" s="13" t="s">
        <v>50</v>
      </c>
      <c r="AJ2359" s="13" t="s">
        <v>50</v>
      </c>
      <c r="AK2359" s="13" t="s">
        <v>22726</v>
      </c>
      <c r="AL2359" s="13" t="s">
        <v>50</v>
      </c>
      <c r="AM2359" s="13" t="s">
        <v>22727</v>
      </c>
      <c r="AN2359" s="13" t="s">
        <v>993</v>
      </c>
      <c r="AO2359" s="13" t="s">
        <v>50</v>
      </c>
      <c r="AP2359" s="13" t="s">
        <v>50</v>
      </c>
      <c r="AQ2359" s="21" t="s">
        <v>22728</v>
      </c>
      <c r="AR2359" s="13" t="s">
        <v>255</v>
      </c>
    </row>
    <row r="2360" spans="1:44" ht="15" thickBot="1">
      <c r="A2360" s="4" t="s">
        <v>22729</v>
      </c>
      <c r="B2360" s="7" t="s">
        <v>50</v>
      </c>
      <c r="C2360" s="7" t="s">
        <v>50</v>
      </c>
      <c r="D2360" s="7" t="s">
        <v>45</v>
      </c>
      <c r="E2360" s="7" t="s">
        <v>46</v>
      </c>
      <c r="F2360" s="7" t="s">
        <v>70</v>
      </c>
      <c r="G2360" s="7" t="s">
        <v>50</v>
      </c>
      <c r="H2360" s="7" t="s">
        <v>50</v>
      </c>
      <c r="I2360" s="7" t="s">
        <v>50</v>
      </c>
      <c r="J2360" s="6">
        <v>45516</v>
      </c>
      <c r="K2360" s="7" t="s">
        <v>50</v>
      </c>
      <c r="L2360" s="7" t="s">
        <v>1471</v>
      </c>
      <c r="M2360" s="7" t="s">
        <v>5240</v>
      </c>
      <c r="N2360" s="7" t="s">
        <v>3649</v>
      </c>
      <c r="O2360" s="7" t="s">
        <v>22730</v>
      </c>
      <c r="P2360" s="5">
        <v>194818</v>
      </c>
      <c r="Q2360" s="7" t="s">
        <v>245</v>
      </c>
      <c r="R2360" s="34" t="s">
        <v>22731</v>
      </c>
      <c r="S2360" s="34" t="s">
        <v>22732</v>
      </c>
      <c r="T2360" s="7" t="s">
        <v>50</v>
      </c>
      <c r="U2360" s="7" t="s">
        <v>50</v>
      </c>
      <c r="V2360" s="7" t="s">
        <v>50</v>
      </c>
      <c r="W2360" s="7" t="s">
        <v>50</v>
      </c>
      <c r="X2360" s="7" t="s">
        <v>50</v>
      </c>
      <c r="Y2360" s="7" t="s">
        <v>50</v>
      </c>
      <c r="Z2360" s="7">
        <v>1</v>
      </c>
      <c r="AA2360" s="7" t="s">
        <v>50</v>
      </c>
      <c r="AB2360" s="7" t="s">
        <v>50</v>
      </c>
      <c r="AC2360" s="7" t="s">
        <v>50</v>
      </c>
      <c r="AD2360" s="7" t="s">
        <v>1471</v>
      </c>
      <c r="AE2360" s="7" t="s">
        <v>50</v>
      </c>
      <c r="AF2360" s="7" t="s">
        <v>50</v>
      </c>
      <c r="AG2360" s="7" t="s">
        <v>50</v>
      </c>
      <c r="AH2360" s="7" t="s">
        <v>50</v>
      </c>
      <c r="AI2360" s="7" t="s">
        <v>50</v>
      </c>
      <c r="AJ2360" s="7" t="s">
        <v>50</v>
      </c>
      <c r="AK2360" s="7" t="s">
        <v>22733</v>
      </c>
      <c r="AL2360" s="7" t="s">
        <v>50</v>
      </c>
      <c r="AM2360" s="7" t="s">
        <v>22734</v>
      </c>
      <c r="AN2360" s="7" t="s">
        <v>3036</v>
      </c>
      <c r="AO2360" s="7" t="s">
        <v>22735</v>
      </c>
      <c r="AP2360" s="22" t="s">
        <v>22736</v>
      </c>
      <c r="AQ2360" s="7" t="s">
        <v>50</v>
      </c>
      <c r="AR2360" s="7" t="s">
        <v>50</v>
      </c>
    </row>
    <row r="2361" spans="1:44" ht="15" thickBot="1">
      <c r="A2361" s="10" t="s">
        <v>22737</v>
      </c>
      <c r="B2361" s="13">
        <v>67</v>
      </c>
      <c r="C2361" s="12">
        <v>43333</v>
      </c>
      <c r="D2361" s="13" t="s">
        <v>45</v>
      </c>
      <c r="E2361" s="13" t="s">
        <v>46</v>
      </c>
      <c r="F2361" s="13" t="s">
        <v>70</v>
      </c>
      <c r="G2361" s="27" t="s">
        <v>54945</v>
      </c>
      <c r="H2361" s="13" t="s">
        <v>50</v>
      </c>
      <c r="I2361" s="13" t="s">
        <v>50</v>
      </c>
      <c r="J2361" s="12">
        <v>45517</v>
      </c>
      <c r="K2361" s="13" t="s">
        <v>50</v>
      </c>
      <c r="L2361" s="13" t="s">
        <v>178</v>
      </c>
      <c r="M2361" s="13" t="s">
        <v>22738</v>
      </c>
      <c r="N2361" s="13" t="s">
        <v>22739</v>
      </c>
      <c r="O2361" s="13" t="s">
        <v>22740</v>
      </c>
      <c r="P2361" s="11">
        <v>198235</v>
      </c>
      <c r="Q2361" s="13" t="s">
        <v>360</v>
      </c>
      <c r="R2361" s="33" t="s">
        <v>22741</v>
      </c>
      <c r="S2361" s="33" t="s">
        <v>22742</v>
      </c>
      <c r="T2361" s="13" t="s">
        <v>22743</v>
      </c>
      <c r="U2361" s="13" t="s">
        <v>50</v>
      </c>
      <c r="V2361" s="13" t="s">
        <v>50</v>
      </c>
      <c r="W2361" s="13" t="s">
        <v>50</v>
      </c>
      <c r="X2361" s="13" t="s">
        <v>50</v>
      </c>
      <c r="Y2361" s="13" t="s">
        <v>50</v>
      </c>
      <c r="Z2361" s="13">
        <v>1</v>
      </c>
      <c r="AA2361" s="13" t="s">
        <v>50</v>
      </c>
      <c r="AB2361" s="13" t="s">
        <v>50</v>
      </c>
      <c r="AC2361" s="13" t="s">
        <v>50</v>
      </c>
      <c r="AD2361" s="13" t="s">
        <v>178</v>
      </c>
      <c r="AE2361" s="13" t="s">
        <v>50</v>
      </c>
      <c r="AF2361" s="13" t="s">
        <v>50</v>
      </c>
      <c r="AG2361" s="13" t="s">
        <v>50</v>
      </c>
      <c r="AH2361" s="13" t="s">
        <v>50</v>
      </c>
      <c r="AI2361" s="13" t="s">
        <v>50</v>
      </c>
      <c r="AJ2361" s="13" t="s">
        <v>50</v>
      </c>
      <c r="AK2361" s="13" t="s">
        <v>22744</v>
      </c>
      <c r="AL2361" s="13" t="s">
        <v>50</v>
      </c>
      <c r="AM2361" s="13" t="s">
        <v>22745</v>
      </c>
      <c r="AN2361" s="13" t="s">
        <v>66</v>
      </c>
      <c r="AO2361" s="13" t="s">
        <v>22746</v>
      </c>
      <c r="AP2361" s="21" t="s">
        <v>22747</v>
      </c>
      <c r="AQ2361" s="13" t="s">
        <v>50</v>
      </c>
      <c r="AR2361" s="13" t="s">
        <v>50</v>
      </c>
    </row>
    <row r="2362" spans="1:44" ht="15" thickBot="1">
      <c r="A2362" s="4" t="s">
        <v>22748</v>
      </c>
      <c r="B2362" s="7" t="s">
        <v>50</v>
      </c>
      <c r="C2362" s="6">
        <v>45474</v>
      </c>
      <c r="D2362" s="7" t="s">
        <v>45</v>
      </c>
      <c r="E2362" s="7" t="s">
        <v>50</v>
      </c>
      <c r="F2362" s="7" t="s">
        <v>70</v>
      </c>
      <c r="G2362" s="7" t="s">
        <v>50</v>
      </c>
      <c r="H2362" s="7" t="s">
        <v>50</v>
      </c>
      <c r="I2362" s="7" t="s">
        <v>50</v>
      </c>
      <c r="J2362" s="6">
        <v>45519</v>
      </c>
      <c r="K2362" s="7" t="s">
        <v>50</v>
      </c>
      <c r="L2362" s="7" t="s">
        <v>1624</v>
      </c>
      <c r="M2362" s="7" t="s">
        <v>7400</v>
      </c>
      <c r="N2362" s="7" t="s">
        <v>50</v>
      </c>
      <c r="O2362" s="7" t="s">
        <v>7401</v>
      </c>
      <c r="P2362" s="5">
        <v>211620</v>
      </c>
      <c r="Q2362" s="7" t="s">
        <v>50</v>
      </c>
      <c r="R2362" s="34" t="s">
        <v>7402</v>
      </c>
      <c r="S2362" s="31" t="s">
        <v>50</v>
      </c>
      <c r="T2362" s="7" t="s">
        <v>50</v>
      </c>
      <c r="U2362" s="7" t="s">
        <v>50</v>
      </c>
      <c r="V2362" s="7" t="s">
        <v>50</v>
      </c>
      <c r="W2362" s="7" t="s">
        <v>50</v>
      </c>
      <c r="X2362" s="7" t="s">
        <v>50</v>
      </c>
      <c r="Y2362" s="7" t="s">
        <v>467</v>
      </c>
      <c r="Z2362" s="7">
        <v>1</v>
      </c>
      <c r="AA2362" s="7" t="s">
        <v>50</v>
      </c>
      <c r="AB2362" s="7" t="s">
        <v>50</v>
      </c>
      <c r="AC2362" s="7" t="s">
        <v>50</v>
      </c>
      <c r="AD2362" s="7" t="s">
        <v>1624</v>
      </c>
      <c r="AE2362" s="7" t="s">
        <v>50</v>
      </c>
      <c r="AF2362" s="7" t="s">
        <v>50</v>
      </c>
      <c r="AG2362" s="7" t="s">
        <v>50</v>
      </c>
      <c r="AH2362" s="7" t="s">
        <v>50</v>
      </c>
      <c r="AI2362" s="7" t="s">
        <v>50</v>
      </c>
      <c r="AJ2362" s="7" t="s">
        <v>50</v>
      </c>
      <c r="AK2362" s="7" t="s">
        <v>7403</v>
      </c>
      <c r="AL2362" s="7" t="s">
        <v>50</v>
      </c>
      <c r="AM2362" s="7" t="s">
        <v>50</v>
      </c>
      <c r="AN2362" s="7" t="s">
        <v>50</v>
      </c>
      <c r="AO2362" s="7" t="s">
        <v>50</v>
      </c>
      <c r="AP2362" s="7" t="s">
        <v>50</v>
      </c>
      <c r="AQ2362" s="7" t="s">
        <v>50</v>
      </c>
      <c r="AR2362" s="7" t="s">
        <v>1186</v>
      </c>
    </row>
    <row r="2363" spans="1:44" ht="15" thickBot="1">
      <c r="A2363" s="10" t="s">
        <v>22749</v>
      </c>
      <c r="B2363" s="13" t="s">
        <v>50</v>
      </c>
      <c r="C2363" s="12">
        <v>43466</v>
      </c>
      <c r="D2363" s="13" t="s">
        <v>45</v>
      </c>
      <c r="E2363" s="13" t="s">
        <v>50</v>
      </c>
      <c r="F2363" s="13" t="s">
        <v>70</v>
      </c>
      <c r="G2363" s="13" t="s">
        <v>87</v>
      </c>
      <c r="H2363" s="13" t="s">
        <v>50</v>
      </c>
      <c r="I2363" s="13" t="s">
        <v>50</v>
      </c>
      <c r="J2363" s="12">
        <v>45517</v>
      </c>
      <c r="K2363" s="13" t="s">
        <v>50</v>
      </c>
      <c r="L2363" s="13" t="s">
        <v>290</v>
      </c>
      <c r="M2363" s="13" t="s">
        <v>22750</v>
      </c>
      <c r="N2363" s="13" t="s">
        <v>21917</v>
      </c>
      <c r="O2363" s="13" t="s">
        <v>22751</v>
      </c>
      <c r="P2363" s="11">
        <v>214679</v>
      </c>
      <c r="Q2363" s="13" t="s">
        <v>135</v>
      </c>
      <c r="R2363" s="33" t="s">
        <v>22752</v>
      </c>
      <c r="S2363" s="33" t="s">
        <v>22753</v>
      </c>
      <c r="T2363" s="13" t="s">
        <v>50</v>
      </c>
      <c r="U2363" s="13" t="s">
        <v>50</v>
      </c>
      <c r="V2363" s="13" t="s">
        <v>50</v>
      </c>
      <c r="W2363" s="13" t="s">
        <v>50</v>
      </c>
      <c r="X2363" s="13" t="s">
        <v>50</v>
      </c>
      <c r="Y2363" s="13" t="s">
        <v>290</v>
      </c>
      <c r="Z2363" s="13">
        <v>1</v>
      </c>
      <c r="AA2363" s="13" t="s">
        <v>50</v>
      </c>
      <c r="AB2363" s="13" t="s">
        <v>50</v>
      </c>
      <c r="AC2363" s="13" t="s">
        <v>50</v>
      </c>
      <c r="AD2363" s="13" t="s">
        <v>290</v>
      </c>
      <c r="AE2363" s="13" t="s">
        <v>50</v>
      </c>
      <c r="AF2363" s="13" t="s">
        <v>50</v>
      </c>
      <c r="AG2363" s="13" t="s">
        <v>50</v>
      </c>
      <c r="AH2363" s="13" t="s">
        <v>50</v>
      </c>
      <c r="AI2363" s="13" t="s">
        <v>50</v>
      </c>
      <c r="AJ2363" s="13" t="s">
        <v>50</v>
      </c>
      <c r="AK2363" s="13" t="s">
        <v>22754</v>
      </c>
      <c r="AL2363" s="13" t="s">
        <v>50</v>
      </c>
      <c r="AM2363" s="13" t="s">
        <v>22755</v>
      </c>
      <c r="AN2363" s="13" t="s">
        <v>66</v>
      </c>
      <c r="AO2363" s="13" t="s">
        <v>22756</v>
      </c>
      <c r="AP2363" s="14" t="s">
        <v>22757</v>
      </c>
      <c r="AQ2363" s="13" t="s">
        <v>50</v>
      </c>
      <c r="AR2363" s="13" t="s">
        <v>50</v>
      </c>
    </row>
    <row r="2364" spans="1:44" ht="15" thickBot="1">
      <c r="A2364" s="4" t="s">
        <v>22758</v>
      </c>
      <c r="B2364" s="7" t="s">
        <v>50</v>
      </c>
      <c r="C2364" s="7" t="s">
        <v>50</v>
      </c>
      <c r="D2364" s="7" t="s">
        <v>45</v>
      </c>
      <c r="E2364" s="7" t="s">
        <v>46</v>
      </c>
      <c r="F2364" s="7" t="s">
        <v>70</v>
      </c>
      <c r="G2364" s="27" t="s">
        <v>54945</v>
      </c>
      <c r="H2364" s="7" t="s">
        <v>50</v>
      </c>
      <c r="I2364" s="7" t="s">
        <v>50</v>
      </c>
      <c r="J2364" s="6">
        <v>45517</v>
      </c>
      <c r="K2364" s="7" t="s">
        <v>50</v>
      </c>
      <c r="L2364" s="7" t="s">
        <v>4836</v>
      </c>
      <c r="M2364" s="7" t="s">
        <v>22759</v>
      </c>
      <c r="N2364" s="7" t="s">
        <v>133</v>
      </c>
      <c r="O2364" s="7" t="s">
        <v>22760</v>
      </c>
      <c r="P2364" s="5">
        <v>223833</v>
      </c>
      <c r="Q2364" s="7" t="s">
        <v>135</v>
      </c>
      <c r="R2364" s="31" t="s">
        <v>22761</v>
      </c>
      <c r="S2364" s="34" t="s">
        <v>22762</v>
      </c>
      <c r="T2364" s="7" t="s">
        <v>22763</v>
      </c>
      <c r="U2364" s="7" t="s">
        <v>50</v>
      </c>
      <c r="V2364" s="7" t="s">
        <v>50</v>
      </c>
      <c r="W2364" s="7" t="s">
        <v>50</v>
      </c>
      <c r="X2364" s="7" t="s">
        <v>50</v>
      </c>
      <c r="Y2364" s="7" t="s">
        <v>467</v>
      </c>
      <c r="Z2364" s="7">
        <v>1</v>
      </c>
      <c r="AA2364" s="7" t="s">
        <v>50</v>
      </c>
      <c r="AB2364" s="7" t="s">
        <v>50</v>
      </c>
      <c r="AC2364" s="7" t="s">
        <v>50</v>
      </c>
      <c r="AD2364" s="7" t="s">
        <v>4836</v>
      </c>
      <c r="AE2364" s="7" t="s">
        <v>50</v>
      </c>
      <c r="AF2364" s="7" t="s">
        <v>50</v>
      </c>
      <c r="AG2364" s="7" t="s">
        <v>50</v>
      </c>
      <c r="AH2364" s="7" t="s">
        <v>50</v>
      </c>
      <c r="AI2364" s="7" t="s">
        <v>50</v>
      </c>
      <c r="AJ2364" s="7" t="s">
        <v>50</v>
      </c>
      <c r="AK2364" s="7" t="s">
        <v>50</v>
      </c>
      <c r="AL2364" s="7" t="s">
        <v>50</v>
      </c>
      <c r="AM2364" s="7" t="s">
        <v>50</v>
      </c>
      <c r="AN2364" s="7" t="s">
        <v>50</v>
      </c>
      <c r="AO2364" s="7" t="s">
        <v>50</v>
      </c>
      <c r="AP2364" s="7" t="s">
        <v>50</v>
      </c>
      <c r="AQ2364" s="7" t="s">
        <v>50</v>
      </c>
      <c r="AR2364" s="7" t="s">
        <v>1186</v>
      </c>
    </row>
    <row r="2365" spans="1:44" ht="15" thickBot="1">
      <c r="A2365" s="10" t="s">
        <v>22764</v>
      </c>
      <c r="B2365" s="13" t="s">
        <v>50</v>
      </c>
      <c r="C2365" s="12">
        <v>43474</v>
      </c>
      <c r="D2365" s="13" t="s">
        <v>45</v>
      </c>
      <c r="E2365" s="13" t="s">
        <v>46</v>
      </c>
      <c r="F2365" s="13" t="s">
        <v>70</v>
      </c>
      <c r="G2365" s="27" t="s">
        <v>54945</v>
      </c>
      <c r="H2365" s="13" t="s">
        <v>562</v>
      </c>
      <c r="I2365" s="13" t="s">
        <v>50</v>
      </c>
      <c r="J2365" s="12">
        <v>45518</v>
      </c>
      <c r="K2365" s="13" t="s">
        <v>50</v>
      </c>
      <c r="L2365" s="13" t="s">
        <v>1624</v>
      </c>
      <c r="M2365" s="13" t="s">
        <v>22765</v>
      </c>
      <c r="N2365" s="13" t="s">
        <v>22766</v>
      </c>
      <c r="O2365" s="13" t="s">
        <v>22767</v>
      </c>
      <c r="P2365" s="11">
        <v>230922</v>
      </c>
      <c r="Q2365" s="13" t="s">
        <v>360</v>
      </c>
      <c r="R2365" s="33" t="s">
        <v>22768</v>
      </c>
      <c r="S2365" s="33" t="s">
        <v>22769</v>
      </c>
      <c r="T2365" s="13" t="s">
        <v>22770</v>
      </c>
      <c r="U2365" s="13" t="s">
        <v>50</v>
      </c>
      <c r="V2365" s="13">
        <v>820000</v>
      </c>
      <c r="W2365" s="13" t="s">
        <v>209</v>
      </c>
      <c r="X2365" s="13">
        <v>901080</v>
      </c>
      <c r="Y2365" s="13" t="s">
        <v>467</v>
      </c>
      <c r="Z2365" s="13">
        <v>1</v>
      </c>
      <c r="AA2365" s="13">
        <v>820000</v>
      </c>
      <c r="AB2365" s="13" t="s">
        <v>209</v>
      </c>
      <c r="AC2365" s="13">
        <v>901080</v>
      </c>
      <c r="AD2365" s="13" t="s">
        <v>1624</v>
      </c>
      <c r="AE2365" s="13">
        <v>820000</v>
      </c>
      <c r="AF2365" s="13" t="s">
        <v>209</v>
      </c>
      <c r="AG2365" s="13">
        <v>901080</v>
      </c>
      <c r="AH2365" s="13">
        <v>820000</v>
      </c>
      <c r="AI2365" s="13" t="s">
        <v>209</v>
      </c>
      <c r="AJ2365" s="13">
        <v>901080</v>
      </c>
      <c r="AK2365" s="13" t="s">
        <v>50</v>
      </c>
      <c r="AL2365" s="13" t="s">
        <v>50</v>
      </c>
      <c r="AM2365" s="13" t="s">
        <v>22771</v>
      </c>
      <c r="AN2365" s="13" t="s">
        <v>1700</v>
      </c>
      <c r="AO2365" s="13" t="s">
        <v>22772</v>
      </c>
      <c r="AP2365" s="21" t="s">
        <v>22773</v>
      </c>
      <c r="AQ2365" s="13" t="s">
        <v>50</v>
      </c>
      <c r="AR2365" s="13" t="s">
        <v>50</v>
      </c>
    </row>
    <row r="2366" spans="1:44" ht="15" thickBot="1">
      <c r="A2366" s="4" t="s">
        <v>22774</v>
      </c>
      <c r="B2366" s="7" t="s">
        <v>50</v>
      </c>
      <c r="C2366" s="6">
        <v>29952</v>
      </c>
      <c r="D2366" s="7" t="s">
        <v>45</v>
      </c>
      <c r="E2366" s="7" t="s">
        <v>46</v>
      </c>
      <c r="F2366" s="7" t="s">
        <v>70</v>
      </c>
      <c r="G2366" s="26" t="s">
        <v>54946</v>
      </c>
      <c r="H2366" s="7" t="s">
        <v>50</v>
      </c>
      <c r="I2366" s="7" t="s">
        <v>50</v>
      </c>
      <c r="J2366" s="6">
        <v>45517</v>
      </c>
      <c r="K2366" s="7" t="s">
        <v>116</v>
      </c>
      <c r="L2366" s="7" t="s">
        <v>52</v>
      </c>
      <c r="M2366" s="7" t="s">
        <v>22775</v>
      </c>
      <c r="N2366" s="7" t="s">
        <v>22776</v>
      </c>
      <c r="O2366" s="7" t="s">
        <v>22777</v>
      </c>
      <c r="P2366" s="5">
        <v>233677</v>
      </c>
      <c r="Q2366" s="7" t="s">
        <v>1116</v>
      </c>
      <c r="R2366" s="34" t="s">
        <v>22778</v>
      </c>
      <c r="S2366" s="34" t="s">
        <v>22779</v>
      </c>
      <c r="T2366" s="7" t="s">
        <v>22780</v>
      </c>
      <c r="U2366" s="7" t="s">
        <v>22781</v>
      </c>
      <c r="V2366" s="7" t="s">
        <v>50</v>
      </c>
      <c r="W2366" s="7" t="s">
        <v>50</v>
      </c>
      <c r="X2366" s="7" t="s">
        <v>50</v>
      </c>
      <c r="Y2366" s="7" t="s">
        <v>50</v>
      </c>
      <c r="Z2366" s="7">
        <v>2</v>
      </c>
      <c r="AA2366" s="7" t="s">
        <v>50</v>
      </c>
      <c r="AB2366" s="7" t="s">
        <v>50</v>
      </c>
      <c r="AC2366" s="7" t="s">
        <v>50</v>
      </c>
      <c r="AD2366" s="7" t="s">
        <v>50</v>
      </c>
      <c r="AE2366" s="7" t="s">
        <v>50</v>
      </c>
      <c r="AF2366" s="7" t="s">
        <v>50</v>
      </c>
      <c r="AG2366" s="7" t="s">
        <v>50</v>
      </c>
      <c r="AH2366" s="7" t="s">
        <v>50</v>
      </c>
      <c r="AI2366" s="7" t="s">
        <v>50</v>
      </c>
      <c r="AJ2366" s="7" t="s">
        <v>50</v>
      </c>
      <c r="AK2366" s="7" t="s">
        <v>22782</v>
      </c>
      <c r="AL2366" s="7" t="s">
        <v>50</v>
      </c>
      <c r="AM2366" s="7" t="s">
        <v>22783</v>
      </c>
      <c r="AN2366" s="7" t="s">
        <v>5485</v>
      </c>
      <c r="AO2366" s="7" t="s">
        <v>22784</v>
      </c>
      <c r="AP2366" s="22" t="s">
        <v>22785</v>
      </c>
      <c r="AQ2366" s="7" t="s">
        <v>50</v>
      </c>
      <c r="AR2366" s="7" t="s">
        <v>50</v>
      </c>
    </row>
    <row r="2367" spans="1:44" ht="15" thickBot="1">
      <c r="A2367" s="10" t="s">
        <v>22786</v>
      </c>
      <c r="B2367" s="13" t="s">
        <v>50</v>
      </c>
      <c r="C2367" s="12">
        <v>43831</v>
      </c>
      <c r="D2367" s="13" t="s">
        <v>45</v>
      </c>
      <c r="E2367" s="13" t="s">
        <v>46</v>
      </c>
      <c r="F2367" s="13" t="s">
        <v>70</v>
      </c>
      <c r="G2367" s="13" t="s">
        <v>50</v>
      </c>
      <c r="H2367" s="13" t="s">
        <v>50</v>
      </c>
      <c r="I2367" s="13" t="s">
        <v>50</v>
      </c>
      <c r="J2367" s="12">
        <v>45517</v>
      </c>
      <c r="K2367" s="13" t="s">
        <v>50</v>
      </c>
      <c r="L2367" s="13" t="s">
        <v>467</v>
      </c>
      <c r="M2367" s="13" t="s">
        <v>22787</v>
      </c>
      <c r="N2367" s="13" t="s">
        <v>2941</v>
      </c>
      <c r="O2367" s="13" t="s">
        <v>22788</v>
      </c>
      <c r="P2367" s="11">
        <v>236984</v>
      </c>
      <c r="Q2367" s="13" t="s">
        <v>245</v>
      </c>
      <c r="R2367" s="30" t="s">
        <v>50</v>
      </c>
      <c r="S2367" s="30" t="s">
        <v>50</v>
      </c>
      <c r="T2367" s="13" t="s">
        <v>50</v>
      </c>
      <c r="U2367" s="13" t="s">
        <v>50</v>
      </c>
      <c r="V2367" s="13" t="s">
        <v>50</v>
      </c>
      <c r="W2367" s="13" t="s">
        <v>50</v>
      </c>
      <c r="X2367" s="13" t="s">
        <v>50</v>
      </c>
      <c r="Y2367" s="13" t="s">
        <v>467</v>
      </c>
      <c r="Z2367" s="13">
        <v>2</v>
      </c>
      <c r="AA2367" s="13" t="s">
        <v>50</v>
      </c>
      <c r="AB2367" s="13" t="s">
        <v>50</v>
      </c>
      <c r="AC2367" s="13" t="s">
        <v>50</v>
      </c>
      <c r="AD2367" s="13" t="s">
        <v>467</v>
      </c>
      <c r="AE2367" s="13" t="s">
        <v>50</v>
      </c>
      <c r="AF2367" s="13" t="s">
        <v>50</v>
      </c>
      <c r="AG2367" s="13" t="s">
        <v>50</v>
      </c>
      <c r="AH2367" s="13" t="s">
        <v>50</v>
      </c>
      <c r="AI2367" s="13" t="s">
        <v>50</v>
      </c>
      <c r="AJ2367" s="13" t="s">
        <v>50</v>
      </c>
      <c r="AK2367" s="13" t="s">
        <v>22789</v>
      </c>
      <c r="AL2367" s="13" t="s">
        <v>50</v>
      </c>
      <c r="AM2367" s="13" t="s">
        <v>22790</v>
      </c>
      <c r="AN2367" s="13" t="s">
        <v>66</v>
      </c>
      <c r="AO2367" s="13" t="s">
        <v>50</v>
      </c>
      <c r="AP2367" s="13" t="s">
        <v>50</v>
      </c>
      <c r="AQ2367" s="21" t="s">
        <v>22791</v>
      </c>
      <c r="AR2367" s="13" t="s">
        <v>255</v>
      </c>
    </row>
    <row r="2368" spans="1:44" ht="15" thickBot="1">
      <c r="A2368" s="4" t="s">
        <v>22792</v>
      </c>
      <c r="B2368" s="7" t="s">
        <v>50</v>
      </c>
      <c r="C2368" s="6">
        <v>38353</v>
      </c>
      <c r="D2368" s="7" t="s">
        <v>45</v>
      </c>
      <c r="E2368" s="7" t="s">
        <v>46</v>
      </c>
      <c r="F2368" s="7" t="s">
        <v>70</v>
      </c>
      <c r="G2368" s="7" t="s">
        <v>176</v>
      </c>
      <c r="H2368" s="7" t="s">
        <v>50</v>
      </c>
      <c r="I2368" s="7" t="s">
        <v>50</v>
      </c>
      <c r="J2368" s="6">
        <v>45518</v>
      </c>
      <c r="K2368" s="7" t="s">
        <v>50</v>
      </c>
      <c r="L2368" s="7" t="s">
        <v>178</v>
      </c>
      <c r="M2368" s="7" t="s">
        <v>22793</v>
      </c>
      <c r="N2368" s="7" t="s">
        <v>22794</v>
      </c>
      <c r="O2368" s="7" t="s">
        <v>22795</v>
      </c>
      <c r="P2368" s="5">
        <v>243815</v>
      </c>
      <c r="Q2368" s="7" t="s">
        <v>135</v>
      </c>
      <c r="R2368" s="34" t="s">
        <v>22796</v>
      </c>
      <c r="S2368" s="34" t="s">
        <v>22797</v>
      </c>
      <c r="T2368" s="7" t="s">
        <v>22798</v>
      </c>
      <c r="U2368" s="7" t="s">
        <v>22799</v>
      </c>
      <c r="V2368" s="7" t="s">
        <v>50</v>
      </c>
      <c r="W2368" s="7" t="s">
        <v>50</v>
      </c>
      <c r="X2368" s="7" t="s">
        <v>50</v>
      </c>
      <c r="Y2368" s="7" t="s">
        <v>50</v>
      </c>
      <c r="Z2368" s="7">
        <v>1</v>
      </c>
      <c r="AA2368" s="7" t="s">
        <v>50</v>
      </c>
      <c r="AB2368" s="7" t="s">
        <v>50</v>
      </c>
      <c r="AC2368" s="7" t="s">
        <v>50</v>
      </c>
      <c r="AD2368" s="7" t="s">
        <v>178</v>
      </c>
      <c r="AE2368" s="7" t="s">
        <v>50</v>
      </c>
      <c r="AF2368" s="7" t="s">
        <v>50</v>
      </c>
      <c r="AG2368" s="7" t="s">
        <v>50</v>
      </c>
      <c r="AH2368" s="7" t="s">
        <v>50</v>
      </c>
      <c r="AI2368" s="7" t="s">
        <v>50</v>
      </c>
      <c r="AJ2368" s="7" t="s">
        <v>50</v>
      </c>
      <c r="AK2368" s="7" t="s">
        <v>22800</v>
      </c>
      <c r="AL2368" s="7" t="s">
        <v>50</v>
      </c>
      <c r="AM2368" s="7" t="s">
        <v>50</v>
      </c>
      <c r="AN2368" s="7" t="s">
        <v>50</v>
      </c>
      <c r="AO2368" s="7" t="s">
        <v>50</v>
      </c>
      <c r="AP2368" s="7" t="s">
        <v>50</v>
      </c>
      <c r="AQ2368" s="7" t="s">
        <v>50</v>
      </c>
      <c r="AR2368" s="7" t="s">
        <v>1186</v>
      </c>
    </row>
    <row r="2369" spans="1:44" ht="15" thickBot="1">
      <c r="A2369" s="10" t="s">
        <v>22801</v>
      </c>
      <c r="B2369" s="13" t="s">
        <v>50</v>
      </c>
      <c r="C2369" s="12">
        <v>42430</v>
      </c>
      <c r="D2369" s="13" t="s">
        <v>45</v>
      </c>
      <c r="E2369" s="13" t="s">
        <v>46</v>
      </c>
      <c r="F2369" s="13" t="s">
        <v>70</v>
      </c>
      <c r="G2369" s="13" t="s">
        <v>50</v>
      </c>
      <c r="H2369" s="13" t="s">
        <v>50</v>
      </c>
      <c r="I2369" s="13" t="s">
        <v>50</v>
      </c>
      <c r="J2369" s="12">
        <v>45517</v>
      </c>
      <c r="K2369" s="13" t="s">
        <v>50</v>
      </c>
      <c r="L2369" s="13" t="s">
        <v>178</v>
      </c>
      <c r="M2369" s="13" t="s">
        <v>8357</v>
      </c>
      <c r="N2369" s="13" t="s">
        <v>22802</v>
      </c>
      <c r="O2369" s="13" t="s">
        <v>22803</v>
      </c>
      <c r="P2369" s="11">
        <v>256885</v>
      </c>
      <c r="Q2369" s="13" t="s">
        <v>245</v>
      </c>
      <c r="R2369" s="33" t="s">
        <v>22804</v>
      </c>
      <c r="S2369" s="30" t="s">
        <v>50</v>
      </c>
      <c r="T2369" s="13" t="s">
        <v>50</v>
      </c>
      <c r="U2369" s="13" t="s">
        <v>22805</v>
      </c>
      <c r="V2369" s="13" t="s">
        <v>50</v>
      </c>
      <c r="W2369" s="13" t="s">
        <v>50</v>
      </c>
      <c r="X2369" s="13" t="s">
        <v>50</v>
      </c>
      <c r="Y2369" s="13" t="s">
        <v>50</v>
      </c>
      <c r="Z2369" s="13">
        <v>2</v>
      </c>
      <c r="AA2369" s="13" t="s">
        <v>50</v>
      </c>
      <c r="AB2369" s="13" t="s">
        <v>50</v>
      </c>
      <c r="AC2369" s="13" t="s">
        <v>50</v>
      </c>
      <c r="AD2369" s="13" t="s">
        <v>178</v>
      </c>
      <c r="AE2369" s="13" t="s">
        <v>50</v>
      </c>
      <c r="AF2369" s="13" t="s">
        <v>50</v>
      </c>
      <c r="AG2369" s="13" t="s">
        <v>50</v>
      </c>
      <c r="AH2369" s="13" t="s">
        <v>50</v>
      </c>
      <c r="AI2369" s="13" t="s">
        <v>50</v>
      </c>
      <c r="AJ2369" s="13" t="s">
        <v>50</v>
      </c>
      <c r="AK2369" s="13" t="s">
        <v>50</v>
      </c>
      <c r="AL2369" s="13" t="s">
        <v>50</v>
      </c>
      <c r="AM2369" s="13" t="s">
        <v>22806</v>
      </c>
      <c r="AN2369" s="13" t="s">
        <v>5019</v>
      </c>
      <c r="AO2369" s="13" t="s">
        <v>50</v>
      </c>
      <c r="AP2369" s="13" t="s">
        <v>50</v>
      </c>
      <c r="AQ2369" s="21" t="s">
        <v>22807</v>
      </c>
      <c r="AR2369" s="13" t="s">
        <v>255</v>
      </c>
    </row>
    <row r="2370" spans="1:44" ht="15" thickBot="1">
      <c r="A2370" s="4" t="s">
        <v>22808</v>
      </c>
      <c r="B2370" s="7" t="s">
        <v>50</v>
      </c>
      <c r="C2370" s="6">
        <v>44197</v>
      </c>
      <c r="D2370" s="7" t="s">
        <v>45</v>
      </c>
      <c r="E2370" s="7" t="s">
        <v>46</v>
      </c>
      <c r="F2370" s="7" t="s">
        <v>70</v>
      </c>
      <c r="G2370" s="26" t="s">
        <v>54946</v>
      </c>
      <c r="H2370" s="7" t="s">
        <v>50</v>
      </c>
      <c r="I2370" s="7" t="s">
        <v>50</v>
      </c>
      <c r="J2370" s="6">
        <v>45517</v>
      </c>
      <c r="K2370" s="7" t="s">
        <v>50</v>
      </c>
      <c r="L2370" s="7" t="s">
        <v>467</v>
      </c>
      <c r="M2370" s="7" t="s">
        <v>22809</v>
      </c>
      <c r="N2370" s="7" t="s">
        <v>22810</v>
      </c>
      <c r="O2370" s="7" t="s">
        <v>22811</v>
      </c>
      <c r="P2370" s="5">
        <v>266636</v>
      </c>
      <c r="Q2370" s="7" t="s">
        <v>245</v>
      </c>
      <c r="R2370" s="34" t="s">
        <v>22812</v>
      </c>
      <c r="S2370" s="31" t="s">
        <v>50</v>
      </c>
      <c r="T2370" s="7" t="s">
        <v>50</v>
      </c>
      <c r="U2370" s="7" t="s">
        <v>22813</v>
      </c>
      <c r="V2370" s="7">
        <v>85000000</v>
      </c>
      <c r="W2370" s="7" t="s">
        <v>1960</v>
      </c>
      <c r="X2370" s="7">
        <v>576357</v>
      </c>
      <c r="Y2370" s="7" t="s">
        <v>467</v>
      </c>
      <c r="Z2370" s="7">
        <v>1</v>
      </c>
      <c r="AA2370" s="7">
        <v>85000000</v>
      </c>
      <c r="AB2370" s="7" t="s">
        <v>1960</v>
      </c>
      <c r="AC2370" s="7">
        <v>576357</v>
      </c>
      <c r="AD2370" s="7" t="s">
        <v>467</v>
      </c>
      <c r="AE2370" s="7">
        <v>85000000</v>
      </c>
      <c r="AF2370" s="7" t="s">
        <v>1960</v>
      </c>
      <c r="AG2370" s="7">
        <v>576357</v>
      </c>
      <c r="AH2370" s="7">
        <v>85000000</v>
      </c>
      <c r="AI2370" s="7" t="s">
        <v>1960</v>
      </c>
      <c r="AJ2370" s="7">
        <v>576357</v>
      </c>
      <c r="AK2370" s="7" t="s">
        <v>50</v>
      </c>
      <c r="AL2370" s="7" t="s">
        <v>50</v>
      </c>
      <c r="AM2370" s="7" t="s">
        <v>22814</v>
      </c>
      <c r="AN2370" s="7" t="s">
        <v>66</v>
      </c>
      <c r="AO2370" s="7" t="s">
        <v>22815</v>
      </c>
      <c r="AP2370" s="7" t="s">
        <v>50</v>
      </c>
      <c r="AQ2370" s="22" t="s">
        <v>22816</v>
      </c>
      <c r="AR2370" s="7" t="s">
        <v>50</v>
      </c>
    </row>
    <row r="2371" spans="1:44" ht="15" thickBot="1">
      <c r="A2371" s="10" t="s">
        <v>22817</v>
      </c>
      <c r="B2371" s="13" t="s">
        <v>50</v>
      </c>
      <c r="C2371" s="13" t="s">
        <v>50</v>
      </c>
      <c r="D2371" s="13" t="s">
        <v>45</v>
      </c>
      <c r="E2371" s="13" t="s">
        <v>46</v>
      </c>
      <c r="F2371" s="13" t="s">
        <v>70</v>
      </c>
      <c r="G2371" s="13" t="s">
        <v>50</v>
      </c>
      <c r="H2371" s="13" t="s">
        <v>50</v>
      </c>
      <c r="I2371" s="13" t="s">
        <v>50</v>
      </c>
      <c r="J2371" s="12">
        <v>45518</v>
      </c>
      <c r="K2371" s="13" t="s">
        <v>50</v>
      </c>
      <c r="L2371" s="13" t="s">
        <v>1471</v>
      </c>
      <c r="M2371" s="13" t="s">
        <v>22818</v>
      </c>
      <c r="N2371" s="13" t="s">
        <v>3223</v>
      </c>
      <c r="O2371" s="13" t="s">
        <v>22819</v>
      </c>
      <c r="P2371" s="11">
        <v>267174</v>
      </c>
      <c r="Q2371" s="13" t="s">
        <v>50</v>
      </c>
      <c r="R2371" s="33" t="s">
        <v>22820</v>
      </c>
      <c r="S2371" s="30" t="s">
        <v>50</v>
      </c>
      <c r="T2371" s="13" t="s">
        <v>50</v>
      </c>
      <c r="U2371" s="13" t="s">
        <v>50</v>
      </c>
      <c r="V2371" s="13" t="s">
        <v>50</v>
      </c>
      <c r="W2371" s="13" t="s">
        <v>50</v>
      </c>
      <c r="X2371" s="13" t="s">
        <v>50</v>
      </c>
      <c r="Y2371" s="13" t="s">
        <v>50</v>
      </c>
      <c r="Z2371" s="13">
        <v>1</v>
      </c>
      <c r="AA2371" s="13" t="s">
        <v>50</v>
      </c>
      <c r="AB2371" s="13" t="s">
        <v>50</v>
      </c>
      <c r="AC2371" s="13" t="s">
        <v>50</v>
      </c>
      <c r="AD2371" s="13" t="s">
        <v>1471</v>
      </c>
      <c r="AE2371" s="13" t="s">
        <v>50</v>
      </c>
      <c r="AF2371" s="13" t="s">
        <v>50</v>
      </c>
      <c r="AG2371" s="13" t="s">
        <v>50</v>
      </c>
      <c r="AH2371" s="13" t="s">
        <v>50</v>
      </c>
      <c r="AI2371" s="13" t="s">
        <v>50</v>
      </c>
      <c r="AJ2371" s="13" t="s">
        <v>50</v>
      </c>
      <c r="AK2371" s="13" t="s">
        <v>22821</v>
      </c>
      <c r="AL2371" s="13" t="s">
        <v>50</v>
      </c>
      <c r="AM2371" s="13" t="s">
        <v>22822</v>
      </c>
      <c r="AN2371" s="13" t="s">
        <v>66</v>
      </c>
      <c r="AO2371" s="13" t="s">
        <v>22823</v>
      </c>
      <c r="AP2371" s="13" t="s">
        <v>50</v>
      </c>
      <c r="AQ2371" s="21" t="s">
        <v>22824</v>
      </c>
      <c r="AR2371" s="13" t="s">
        <v>50</v>
      </c>
    </row>
    <row r="2372" spans="1:44" ht="15" thickBot="1">
      <c r="A2372" s="4" t="s">
        <v>22825</v>
      </c>
      <c r="B2372" s="7" t="s">
        <v>50</v>
      </c>
      <c r="C2372" s="7" t="s">
        <v>50</v>
      </c>
      <c r="D2372" s="7" t="s">
        <v>45</v>
      </c>
      <c r="E2372" s="7" t="s">
        <v>46</v>
      </c>
      <c r="F2372" s="7" t="s">
        <v>70</v>
      </c>
      <c r="G2372" s="7" t="s">
        <v>50</v>
      </c>
      <c r="H2372" s="7" t="s">
        <v>50</v>
      </c>
      <c r="I2372" s="7" t="s">
        <v>50</v>
      </c>
      <c r="J2372" s="6">
        <v>45516</v>
      </c>
      <c r="K2372" s="7" t="s">
        <v>50</v>
      </c>
      <c r="L2372" s="7" t="s">
        <v>467</v>
      </c>
      <c r="M2372" s="7" t="s">
        <v>7000</v>
      </c>
      <c r="N2372" s="7" t="s">
        <v>543</v>
      </c>
      <c r="O2372" s="7" t="s">
        <v>22826</v>
      </c>
      <c r="P2372" s="5">
        <v>270336</v>
      </c>
      <c r="Q2372" s="7" t="s">
        <v>545</v>
      </c>
      <c r="R2372" s="34" t="s">
        <v>22827</v>
      </c>
      <c r="S2372" s="31" t="s">
        <v>50</v>
      </c>
      <c r="T2372" s="7" t="s">
        <v>50</v>
      </c>
      <c r="U2372" s="7" t="s">
        <v>50</v>
      </c>
      <c r="V2372" s="7" t="s">
        <v>50</v>
      </c>
      <c r="W2372" s="7" t="s">
        <v>50</v>
      </c>
      <c r="X2372" s="7" t="s">
        <v>50</v>
      </c>
      <c r="Y2372" s="7" t="s">
        <v>467</v>
      </c>
      <c r="Z2372" s="7">
        <v>1</v>
      </c>
      <c r="AA2372" s="7" t="s">
        <v>50</v>
      </c>
      <c r="AB2372" s="7" t="s">
        <v>50</v>
      </c>
      <c r="AC2372" s="7" t="s">
        <v>50</v>
      </c>
      <c r="AD2372" s="7" t="s">
        <v>467</v>
      </c>
      <c r="AE2372" s="7" t="s">
        <v>50</v>
      </c>
      <c r="AF2372" s="7" t="s">
        <v>50</v>
      </c>
      <c r="AG2372" s="7" t="s">
        <v>50</v>
      </c>
      <c r="AH2372" s="7" t="s">
        <v>50</v>
      </c>
      <c r="AI2372" s="7" t="s">
        <v>50</v>
      </c>
      <c r="AJ2372" s="7" t="s">
        <v>50</v>
      </c>
      <c r="AK2372" s="7" t="s">
        <v>50</v>
      </c>
      <c r="AL2372" s="7" t="s">
        <v>50</v>
      </c>
      <c r="AM2372" s="7" t="s">
        <v>50</v>
      </c>
      <c r="AN2372" s="7" t="s">
        <v>50</v>
      </c>
      <c r="AO2372" s="7" t="s">
        <v>50</v>
      </c>
      <c r="AP2372" s="7" t="s">
        <v>50</v>
      </c>
      <c r="AQ2372" s="7" t="s">
        <v>50</v>
      </c>
      <c r="AR2372" s="7" t="s">
        <v>1186</v>
      </c>
    </row>
    <row r="2373" spans="1:44" ht="15" thickBot="1">
      <c r="A2373" s="10" t="s">
        <v>22828</v>
      </c>
      <c r="B2373" s="13" t="s">
        <v>50</v>
      </c>
      <c r="C2373" s="13" t="s">
        <v>50</v>
      </c>
      <c r="D2373" s="13" t="s">
        <v>45</v>
      </c>
      <c r="E2373" s="13" t="s">
        <v>46</v>
      </c>
      <c r="F2373" s="13" t="s">
        <v>70</v>
      </c>
      <c r="G2373" s="13" t="s">
        <v>50</v>
      </c>
      <c r="H2373" s="13" t="s">
        <v>50</v>
      </c>
      <c r="I2373" s="13" t="s">
        <v>50</v>
      </c>
      <c r="J2373" s="12">
        <v>45517</v>
      </c>
      <c r="K2373" s="13" t="s">
        <v>50</v>
      </c>
      <c r="L2373" s="13" t="s">
        <v>52</v>
      </c>
      <c r="M2373" s="13" t="s">
        <v>22829</v>
      </c>
      <c r="N2373" s="13" t="s">
        <v>50</v>
      </c>
      <c r="O2373" s="13" t="s">
        <v>22830</v>
      </c>
      <c r="P2373" s="11">
        <v>274773</v>
      </c>
      <c r="Q2373" s="13" t="s">
        <v>50</v>
      </c>
      <c r="R2373" s="33" t="s">
        <v>22831</v>
      </c>
      <c r="S2373" s="30" t="s">
        <v>50</v>
      </c>
      <c r="T2373" s="13" t="s">
        <v>22832</v>
      </c>
      <c r="U2373" s="13" t="s">
        <v>50</v>
      </c>
      <c r="V2373" s="13" t="s">
        <v>50</v>
      </c>
      <c r="W2373" s="13" t="s">
        <v>50</v>
      </c>
      <c r="X2373" s="13" t="s">
        <v>50</v>
      </c>
      <c r="Y2373" s="13" t="s">
        <v>50</v>
      </c>
      <c r="Z2373" s="13">
        <v>1</v>
      </c>
      <c r="AA2373" s="13" t="s">
        <v>50</v>
      </c>
      <c r="AB2373" s="13" t="s">
        <v>50</v>
      </c>
      <c r="AC2373" s="13" t="s">
        <v>50</v>
      </c>
      <c r="AD2373" s="13" t="s">
        <v>50</v>
      </c>
      <c r="AE2373" s="13" t="s">
        <v>50</v>
      </c>
      <c r="AF2373" s="13" t="s">
        <v>50</v>
      </c>
      <c r="AG2373" s="13" t="s">
        <v>50</v>
      </c>
      <c r="AH2373" s="13" t="s">
        <v>50</v>
      </c>
      <c r="AI2373" s="13" t="s">
        <v>50</v>
      </c>
      <c r="AJ2373" s="13" t="s">
        <v>50</v>
      </c>
      <c r="AK2373" s="13" t="s">
        <v>22833</v>
      </c>
      <c r="AL2373" s="13" t="s">
        <v>50</v>
      </c>
      <c r="AM2373" s="13" t="s">
        <v>22834</v>
      </c>
      <c r="AN2373" s="13" t="s">
        <v>993</v>
      </c>
      <c r="AO2373" s="13" t="s">
        <v>22835</v>
      </c>
      <c r="AP2373" s="13" t="s">
        <v>50</v>
      </c>
      <c r="AQ2373" s="21" t="s">
        <v>22836</v>
      </c>
      <c r="AR2373" s="13" t="s">
        <v>50</v>
      </c>
    </row>
    <row r="2374" spans="1:44" ht="15" thickBot="1">
      <c r="A2374" s="4" t="s">
        <v>22837</v>
      </c>
      <c r="B2374" s="7" t="s">
        <v>50</v>
      </c>
      <c r="C2374" s="6">
        <v>44562</v>
      </c>
      <c r="D2374" s="7" t="s">
        <v>45</v>
      </c>
      <c r="E2374" s="7" t="s">
        <v>46</v>
      </c>
      <c r="F2374" s="7" t="s">
        <v>70</v>
      </c>
      <c r="G2374" s="7" t="s">
        <v>87</v>
      </c>
      <c r="H2374" s="7" t="s">
        <v>50</v>
      </c>
      <c r="I2374" s="7" t="s">
        <v>50</v>
      </c>
      <c r="J2374" s="6">
        <v>45516</v>
      </c>
      <c r="K2374" s="7" t="s">
        <v>50</v>
      </c>
      <c r="L2374" s="7" t="s">
        <v>467</v>
      </c>
      <c r="M2374" s="7" t="s">
        <v>19821</v>
      </c>
      <c r="N2374" s="7" t="s">
        <v>1266</v>
      </c>
      <c r="O2374" s="7" t="s">
        <v>22838</v>
      </c>
      <c r="P2374" s="5">
        <v>285445</v>
      </c>
      <c r="Q2374" s="7" t="s">
        <v>245</v>
      </c>
      <c r="R2374" s="34" t="s">
        <v>22839</v>
      </c>
      <c r="S2374" s="31" t="s">
        <v>50</v>
      </c>
      <c r="T2374" s="7" t="s">
        <v>50</v>
      </c>
      <c r="U2374" s="7" t="s">
        <v>50</v>
      </c>
      <c r="V2374" s="7" t="s">
        <v>50</v>
      </c>
      <c r="W2374" s="7" t="s">
        <v>50</v>
      </c>
      <c r="X2374" s="7" t="s">
        <v>50</v>
      </c>
      <c r="Y2374" s="7" t="s">
        <v>467</v>
      </c>
      <c r="Z2374" s="7">
        <v>1</v>
      </c>
      <c r="AA2374" s="7" t="s">
        <v>50</v>
      </c>
      <c r="AB2374" s="7" t="s">
        <v>50</v>
      </c>
      <c r="AC2374" s="7" t="s">
        <v>50</v>
      </c>
      <c r="AD2374" s="7" t="s">
        <v>467</v>
      </c>
      <c r="AE2374" s="7" t="s">
        <v>50</v>
      </c>
      <c r="AF2374" s="7" t="s">
        <v>50</v>
      </c>
      <c r="AG2374" s="7" t="s">
        <v>50</v>
      </c>
      <c r="AH2374" s="7" t="s">
        <v>50</v>
      </c>
      <c r="AI2374" s="7" t="s">
        <v>50</v>
      </c>
      <c r="AJ2374" s="7" t="s">
        <v>50</v>
      </c>
      <c r="AK2374" s="7" t="s">
        <v>22840</v>
      </c>
      <c r="AL2374" s="7" t="s">
        <v>50</v>
      </c>
      <c r="AM2374" s="7" t="s">
        <v>22841</v>
      </c>
      <c r="AN2374" s="7" t="s">
        <v>66</v>
      </c>
      <c r="AO2374" s="7" t="s">
        <v>50</v>
      </c>
      <c r="AP2374" s="7" t="s">
        <v>50</v>
      </c>
      <c r="AQ2374" s="22" t="s">
        <v>22842</v>
      </c>
      <c r="AR2374" s="7" t="s">
        <v>255</v>
      </c>
    </row>
    <row r="2375" spans="1:44" ht="15" thickBot="1">
      <c r="A2375" s="10" t="s">
        <v>22843</v>
      </c>
      <c r="B2375" s="13" t="s">
        <v>50</v>
      </c>
      <c r="C2375" s="13" t="s">
        <v>50</v>
      </c>
      <c r="D2375" s="13" t="s">
        <v>45</v>
      </c>
      <c r="E2375" s="13" t="s">
        <v>50</v>
      </c>
      <c r="F2375" s="13" t="s">
        <v>70</v>
      </c>
      <c r="G2375" s="13" t="s">
        <v>87</v>
      </c>
      <c r="H2375" s="13" t="s">
        <v>50</v>
      </c>
      <c r="I2375" s="13" t="s">
        <v>50</v>
      </c>
      <c r="J2375" s="12">
        <v>45518</v>
      </c>
      <c r="K2375" s="13" t="s">
        <v>50</v>
      </c>
      <c r="L2375" s="13" t="s">
        <v>131</v>
      </c>
      <c r="M2375" s="13" t="s">
        <v>22844</v>
      </c>
      <c r="N2375" s="13" t="s">
        <v>12690</v>
      </c>
      <c r="O2375" s="13" t="s">
        <v>22845</v>
      </c>
      <c r="P2375" s="11">
        <v>287788</v>
      </c>
      <c r="Q2375" s="13" t="s">
        <v>6734</v>
      </c>
      <c r="R2375" s="33" t="s">
        <v>22846</v>
      </c>
      <c r="S2375" s="33" t="s">
        <v>22847</v>
      </c>
      <c r="T2375" s="13" t="s">
        <v>50</v>
      </c>
      <c r="U2375" s="13" t="s">
        <v>50</v>
      </c>
      <c r="V2375" s="13" t="s">
        <v>50</v>
      </c>
      <c r="W2375" s="13" t="s">
        <v>50</v>
      </c>
      <c r="X2375" s="13" t="s">
        <v>50</v>
      </c>
      <c r="Y2375" s="13" t="s">
        <v>50</v>
      </c>
      <c r="Z2375" s="13">
        <v>1</v>
      </c>
      <c r="AA2375" s="13" t="s">
        <v>50</v>
      </c>
      <c r="AB2375" s="13" t="s">
        <v>50</v>
      </c>
      <c r="AC2375" s="13" t="s">
        <v>50</v>
      </c>
      <c r="AD2375" s="13" t="s">
        <v>50</v>
      </c>
      <c r="AE2375" s="13" t="s">
        <v>50</v>
      </c>
      <c r="AF2375" s="13" t="s">
        <v>50</v>
      </c>
      <c r="AG2375" s="13" t="s">
        <v>50</v>
      </c>
      <c r="AH2375" s="13" t="s">
        <v>50</v>
      </c>
      <c r="AI2375" s="13" t="s">
        <v>50</v>
      </c>
      <c r="AJ2375" s="13" t="s">
        <v>50</v>
      </c>
      <c r="AK2375" s="13" t="s">
        <v>22848</v>
      </c>
      <c r="AL2375" s="13" t="s">
        <v>50</v>
      </c>
      <c r="AM2375" s="13" t="s">
        <v>22849</v>
      </c>
      <c r="AN2375" s="13" t="s">
        <v>66</v>
      </c>
      <c r="AO2375" s="13" t="s">
        <v>22850</v>
      </c>
      <c r="AP2375" s="13" t="s">
        <v>50</v>
      </c>
      <c r="AQ2375" s="21" t="s">
        <v>22851</v>
      </c>
      <c r="AR2375" s="13" t="s">
        <v>50</v>
      </c>
    </row>
    <row r="2376" spans="1:44" ht="15" thickBot="1">
      <c r="A2376" s="4" t="s">
        <v>22852</v>
      </c>
      <c r="B2376" s="7" t="s">
        <v>50</v>
      </c>
      <c r="C2376" s="7" t="s">
        <v>50</v>
      </c>
      <c r="D2376" s="7" t="s">
        <v>45</v>
      </c>
      <c r="E2376" s="7" t="s">
        <v>46</v>
      </c>
      <c r="F2376" s="7" t="s">
        <v>70</v>
      </c>
      <c r="G2376" s="7" t="s">
        <v>50</v>
      </c>
      <c r="H2376" s="7" t="s">
        <v>50</v>
      </c>
      <c r="I2376" s="7" t="s">
        <v>50</v>
      </c>
      <c r="J2376" s="6">
        <v>45516</v>
      </c>
      <c r="K2376" s="7" t="s">
        <v>50</v>
      </c>
      <c r="L2376" s="7" t="s">
        <v>241</v>
      </c>
      <c r="M2376" s="7" t="s">
        <v>22853</v>
      </c>
      <c r="N2376" s="7" t="s">
        <v>50</v>
      </c>
      <c r="O2376" s="7" t="s">
        <v>22854</v>
      </c>
      <c r="P2376" s="5">
        <v>314467</v>
      </c>
      <c r="Q2376" s="7" t="s">
        <v>50</v>
      </c>
      <c r="R2376" s="31" t="s">
        <v>50</v>
      </c>
      <c r="S2376" s="31" t="s">
        <v>50</v>
      </c>
      <c r="T2376" s="7" t="s">
        <v>50</v>
      </c>
      <c r="U2376" s="7" t="s">
        <v>50</v>
      </c>
      <c r="V2376" s="7" t="s">
        <v>50</v>
      </c>
      <c r="W2376" s="7" t="s">
        <v>50</v>
      </c>
      <c r="X2376" s="7" t="s">
        <v>50</v>
      </c>
      <c r="Y2376" s="7" t="s">
        <v>154</v>
      </c>
      <c r="Z2376" s="7">
        <v>1</v>
      </c>
      <c r="AA2376" s="7" t="s">
        <v>50</v>
      </c>
      <c r="AB2376" s="7" t="s">
        <v>50</v>
      </c>
      <c r="AC2376" s="7" t="s">
        <v>50</v>
      </c>
      <c r="AD2376" s="7" t="s">
        <v>241</v>
      </c>
      <c r="AE2376" s="7" t="s">
        <v>50</v>
      </c>
      <c r="AF2376" s="7" t="s">
        <v>50</v>
      </c>
      <c r="AG2376" s="7" t="s">
        <v>50</v>
      </c>
      <c r="AH2376" s="7" t="s">
        <v>50</v>
      </c>
      <c r="AI2376" s="7" t="s">
        <v>50</v>
      </c>
      <c r="AJ2376" s="7" t="s">
        <v>50</v>
      </c>
      <c r="AK2376" s="7" t="s">
        <v>50</v>
      </c>
      <c r="AL2376" s="7" t="s">
        <v>50</v>
      </c>
      <c r="AM2376" s="7" t="s">
        <v>50</v>
      </c>
      <c r="AN2376" s="7" t="s">
        <v>50</v>
      </c>
      <c r="AO2376" s="7" t="s">
        <v>50</v>
      </c>
      <c r="AP2376" s="7" t="s">
        <v>50</v>
      </c>
      <c r="AQ2376" s="7" t="s">
        <v>50</v>
      </c>
      <c r="AR2376" s="7" t="s">
        <v>1186</v>
      </c>
    </row>
    <row r="2377" spans="1:44" ht="15" thickBot="1">
      <c r="A2377" s="10" t="s">
        <v>22855</v>
      </c>
      <c r="B2377" s="13" t="s">
        <v>50</v>
      </c>
      <c r="C2377" s="13" t="s">
        <v>50</v>
      </c>
      <c r="D2377" s="13" t="s">
        <v>45</v>
      </c>
      <c r="E2377" s="13" t="s">
        <v>46</v>
      </c>
      <c r="F2377" s="13" t="s">
        <v>70</v>
      </c>
      <c r="G2377" s="13" t="s">
        <v>87</v>
      </c>
      <c r="H2377" s="13" t="s">
        <v>50</v>
      </c>
      <c r="I2377" s="13" t="s">
        <v>50</v>
      </c>
      <c r="J2377" s="12">
        <v>45516</v>
      </c>
      <c r="K2377" s="13" t="s">
        <v>50</v>
      </c>
      <c r="L2377" s="13" t="s">
        <v>124</v>
      </c>
      <c r="M2377" s="13" t="s">
        <v>8758</v>
      </c>
      <c r="N2377" s="13" t="s">
        <v>5261</v>
      </c>
      <c r="O2377" s="13" t="s">
        <v>22856</v>
      </c>
      <c r="P2377" s="11">
        <v>333298</v>
      </c>
      <c r="Q2377" s="13" t="s">
        <v>245</v>
      </c>
      <c r="R2377" s="33" t="s">
        <v>22857</v>
      </c>
      <c r="S2377" s="30" t="s">
        <v>50</v>
      </c>
      <c r="T2377" s="13" t="s">
        <v>22858</v>
      </c>
      <c r="U2377" s="13">
        <v>75526913229</v>
      </c>
      <c r="V2377" s="13" t="s">
        <v>50</v>
      </c>
      <c r="W2377" s="13" t="s">
        <v>50</v>
      </c>
      <c r="X2377" s="13" t="s">
        <v>50</v>
      </c>
      <c r="Y2377" s="13" t="s">
        <v>81</v>
      </c>
      <c r="Z2377" s="13">
        <v>1</v>
      </c>
      <c r="AA2377" s="13" t="s">
        <v>50</v>
      </c>
      <c r="AB2377" s="13" t="s">
        <v>50</v>
      </c>
      <c r="AC2377" s="13" t="s">
        <v>50</v>
      </c>
      <c r="AD2377" s="13" t="s">
        <v>124</v>
      </c>
      <c r="AE2377" s="13" t="s">
        <v>50</v>
      </c>
      <c r="AF2377" s="13" t="s">
        <v>50</v>
      </c>
      <c r="AG2377" s="13" t="s">
        <v>50</v>
      </c>
      <c r="AH2377" s="13" t="s">
        <v>50</v>
      </c>
      <c r="AI2377" s="13" t="s">
        <v>50</v>
      </c>
      <c r="AJ2377" s="13" t="s">
        <v>50</v>
      </c>
      <c r="AK2377" s="13" t="s">
        <v>50</v>
      </c>
      <c r="AL2377" s="13" t="s">
        <v>50</v>
      </c>
      <c r="AM2377" s="13" t="s">
        <v>50</v>
      </c>
      <c r="AN2377" s="13" t="s">
        <v>50</v>
      </c>
      <c r="AO2377" s="13" t="s">
        <v>50</v>
      </c>
      <c r="AP2377" s="13" t="s">
        <v>50</v>
      </c>
      <c r="AQ2377" s="13" t="s">
        <v>50</v>
      </c>
      <c r="AR2377" s="13" t="s">
        <v>1186</v>
      </c>
    </row>
    <row r="2378" spans="1:44" ht="15" thickBot="1">
      <c r="A2378" s="4" t="s">
        <v>22859</v>
      </c>
      <c r="B2378" s="7" t="s">
        <v>50</v>
      </c>
      <c r="C2378" s="6">
        <v>44197</v>
      </c>
      <c r="D2378" s="7" t="s">
        <v>45</v>
      </c>
      <c r="E2378" s="7" t="s">
        <v>50</v>
      </c>
      <c r="F2378" s="7" t="s">
        <v>70</v>
      </c>
      <c r="G2378" s="7" t="s">
        <v>50</v>
      </c>
      <c r="H2378" s="7" t="s">
        <v>50</v>
      </c>
      <c r="I2378" s="7" t="s">
        <v>50</v>
      </c>
      <c r="J2378" s="6">
        <v>45517</v>
      </c>
      <c r="K2378" s="7" t="s">
        <v>50</v>
      </c>
      <c r="L2378" s="7" t="s">
        <v>52</v>
      </c>
      <c r="M2378" s="7" t="s">
        <v>16178</v>
      </c>
      <c r="N2378" s="7" t="s">
        <v>4205</v>
      </c>
      <c r="O2378" s="7" t="s">
        <v>22860</v>
      </c>
      <c r="P2378" s="5">
        <v>356174</v>
      </c>
      <c r="Q2378" s="7" t="s">
        <v>135</v>
      </c>
      <c r="R2378" s="34" t="s">
        <v>22861</v>
      </c>
      <c r="S2378" s="34" t="s">
        <v>22862</v>
      </c>
      <c r="T2378" s="7" t="s">
        <v>50</v>
      </c>
      <c r="U2378" s="7" t="s">
        <v>50</v>
      </c>
      <c r="V2378" s="7" t="s">
        <v>50</v>
      </c>
      <c r="W2378" s="7" t="s">
        <v>50</v>
      </c>
      <c r="X2378" s="7" t="s">
        <v>50</v>
      </c>
      <c r="Y2378" s="7" t="s">
        <v>50</v>
      </c>
      <c r="Z2378" s="7">
        <v>1</v>
      </c>
      <c r="AA2378" s="7" t="s">
        <v>50</v>
      </c>
      <c r="AB2378" s="7" t="s">
        <v>50</v>
      </c>
      <c r="AC2378" s="7" t="s">
        <v>50</v>
      </c>
      <c r="AD2378" s="7" t="s">
        <v>50</v>
      </c>
      <c r="AE2378" s="7" t="s">
        <v>50</v>
      </c>
      <c r="AF2378" s="7" t="s">
        <v>50</v>
      </c>
      <c r="AG2378" s="7" t="s">
        <v>50</v>
      </c>
      <c r="AH2378" s="7" t="s">
        <v>50</v>
      </c>
      <c r="AI2378" s="7" t="s">
        <v>50</v>
      </c>
      <c r="AJ2378" s="7" t="s">
        <v>50</v>
      </c>
      <c r="AK2378" s="7" t="s">
        <v>4209</v>
      </c>
      <c r="AL2378" s="7" t="s">
        <v>50</v>
      </c>
      <c r="AM2378" s="7" t="s">
        <v>22863</v>
      </c>
      <c r="AN2378" s="7" t="s">
        <v>66</v>
      </c>
      <c r="AO2378" s="7" t="s">
        <v>22864</v>
      </c>
      <c r="AP2378" s="8" t="s">
        <v>22865</v>
      </c>
      <c r="AQ2378" s="7" t="s">
        <v>50</v>
      </c>
      <c r="AR2378" s="7" t="s">
        <v>50</v>
      </c>
    </row>
    <row r="2379" spans="1:44" ht="15" thickBot="1">
      <c r="A2379" s="10" t="s">
        <v>22866</v>
      </c>
      <c r="B2379" s="13" t="s">
        <v>50</v>
      </c>
      <c r="C2379" s="13" t="s">
        <v>50</v>
      </c>
      <c r="D2379" s="13" t="s">
        <v>45</v>
      </c>
      <c r="E2379" s="13" t="s">
        <v>46</v>
      </c>
      <c r="F2379" s="13" t="s">
        <v>70</v>
      </c>
      <c r="G2379" s="26" t="s">
        <v>54946</v>
      </c>
      <c r="H2379" s="13" t="s">
        <v>50</v>
      </c>
      <c r="I2379" s="13" t="s">
        <v>50</v>
      </c>
      <c r="J2379" s="12">
        <v>45517</v>
      </c>
      <c r="K2379" s="13" t="s">
        <v>50</v>
      </c>
      <c r="L2379" s="13" t="s">
        <v>467</v>
      </c>
      <c r="M2379" s="13" t="s">
        <v>3252</v>
      </c>
      <c r="N2379" s="13" t="s">
        <v>22867</v>
      </c>
      <c r="O2379" s="13" t="s">
        <v>22868</v>
      </c>
      <c r="P2379" s="11">
        <v>358147</v>
      </c>
      <c r="Q2379" s="13" t="s">
        <v>245</v>
      </c>
      <c r="R2379" s="33" t="s">
        <v>22869</v>
      </c>
      <c r="S2379" s="33" t="s">
        <v>22870</v>
      </c>
      <c r="T2379" s="13" t="s">
        <v>22871</v>
      </c>
      <c r="U2379" s="13" t="s">
        <v>50</v>
      </c>
      <c r="V2379" s="13" t="s">
        <v>50</v>
      </c>
      <c r="W2379" s="13" t="s">
        <v>50</v>
      </c>
      <c r="X2379" s="13" t="s">
        <v>50</v>
      </c>
      <c r="Y2379" s="13" t="s">
        <v>467</v>
      </c>
      <c r="Z2379" s="13">
        <v>1</v>
      </c>
      <c r="AA2379" s="13" t="s">
        <v>50</v>
      </c>
      <c r="AB2379" s="13" t="s">
        <v>50</v>
      </c>
      <c r="AC2379" s="13" t="s">
        <v>50</v>
      </c>
      <c r="AD2379" s="13" t="s">
        <v>467</v>
      </c>
      <c r="AE2379" s="13" t="s">
        <v>50</v>
      </c>
      <c r="AF2379" s="13" t="s">
        <v>50</v>
      </c>
      <c r="AG2379" s="13" t="s">
        <v>50</v>
      </c>
      <c r="AH2379" s="13" t="s">
        <v>50</v>
      </c>
      <c r="AI2379" s="13" t="s">
        <v>50</v>
      </c>
      <c r="AJ2379" s="13" t="s">
        <v>50</v>
      </c>
      <c r="AK2379" s="13" t="s">
        <v>50</v>
      </c>
      <c r="AL2379" s="13" t="s">
        <v>50</v>
      </c>
      <c r="AM2379" s="13" t="s">
        <v>50</v>
      </c>
      <c r="AN2379" s="13" t="s">
        <v>50</v>
      </c>
      <c r="AO2379" s="13" t="s">
        <v>50</v>
      </c>
      <c r="AP2379" s="13" t="s">
        <v>50</v>
      </c>
      <c r="AQ2379" s="13" t="s">
        <v>50</v>
      </c>
      <c r="AR2379" s="13" t="s">
        <v>1186</v>
      </c>
    </row>
    <row r="2380" spans="1:44" ht="15" thickBot="1">
      <c r="A2380" s="4" t="s">
        <v>22872</v>
      </c>
      <c r="B2380" s="7" t="s">
        <v>50</v>
      </c>
      <c r="C2380" s="6">
        <v>44197</v>
      </c>
      <c r="D2380" s="7" t="s">
        <v>45</v>
      </c>
      <c r="E2380" s="7" t="s">
        <v>46</v>
      </c>
      <c r="F2380" s="7" t="s">
        <v>70</v>
      </c>
      <c r="G2380" s="26" t="s">
        <v>54946</v>
      </c>
      <c r="H2380" s="7" t="s">
        <v>50</v>
      </c>
      <c r="I2380" s="7" t="s">
        <v>50</v>
      </c>
      <c r="J2380" s="6">
        <v>45516</v>
      </c>
      <c r="K2380" s="7" t="s">
        <v>50</v>
      </c>
      <c r="L2380" s="7" t="s">
        <v>241</v>
      </c>
      <c r="M2380" s="7" t="s">
        <v>22873</v>
      </c>
      <c r="N2380" s="7" t="s">
        <v>6658</v>
      </c>
      <c r="O2380" s="7" t="s">
        <v>22874</v>
      </c>
      <c r="P2380" s="5">
        <v>365759</v>
      </c>
      <c r="Q2380" s="7" t="s">
        <v>245</v>
      </c>
      <c r="R2380" s="34" t="s">
        <v>22875</v>
      </c>
      <c r="S2380" s="31" t="s">
        <v>50</v>
      </c>
      <c r="T2380" s="7" t="s">
        <v>22876</v>
      </c>
      <c r="U2380" s="7" t="s">
        <v>22877</v>
      </c>
      <c r="V2380" s="7" t="s">
        <v>50</v>
      </c>
      <c r="W2380" s="7" t="s">
        <v>50</v>
      </c>
      <c r="X2380" s="7" t="s">
        <v>50</v>
      </c>
      <c r="Y2380" s="7" t="s">
        <v>154</v>
      </c>
      <c r="Z2380" s="7">
        <v>1</v>
      </c>
      <c r="AA2380" s="7" t="s">
        <v>50</v>
      </c>
      <c r="AB2380" s="7" t="s">
        <v>50</v>
      </c>
      <c r="AC2380" s="7" t="s">
        <v>50</v>
      </c>
      <c r="AD2380" s="7" t="s">
        <v>241</v>
      </c>
      <c r="AE2380" s="7" t="s">
        <v>50</v>
      </c>
      <c r="AF2380" s="7" t="s">
        <v>50</v>
      </c>
      <c r="AG2380" s="7" t="s">
        <v>50</v>
      </c>
      <c r="AH2380" s="7" t="s">
        <v>50</v>
      </c>
      <c r="AI2380" s="7" t="s">
        <v>50</v>
      </c>
      <c r="AJ2380" s="7" t="s">
        <v>50</v>
      </c>
      <c r="AK2380" s="7" t="s">
        <v>22878</v>
      </c>
      <c r="AL2380" s="7" t="s">
        <v>50</v>
      </c>
      <c r="AM2380" s="7" t="s">
        <v>22879</v>
      </c>
      <c r="AN2380" s="7" t="s">
        <v>5019</v>
      </c>
      <c r="AO2380" s="7" t="s">
        <v>22880</v>
      </c>
      <c r="AP2380" s="7" t="s">
        <v>50</v>
      </c>
      <c r="AQ2380" s="22" t="s">
        <v>22881</v>
      </c>
      <c r="AR2380" s="7" t="s">
        <v>50</v>
      </c>
    </row>
    <row r="2381" spans="1:44" ht="15" thickBot="1">
      <c r="A2381" s="10" t="s">
        <v>22882</v>
      </c>
      <c r="B2381" s="13" t="s">
        <v>50</v>
      </c>
      <c r="C2381" s="13" t="s">
        <v>50</v>
      </c>
      <c r="D2381" s="13" t="s">
        <v>45</v>
      </c>
      <c r="E2381" s="13" t="s">
        <v>46</v>
      </c>
      <c r="F2381" s="13" t="s">
        <v>70</v>
      </c>
      <c r="G2381" s="13" t="s">
        <v>50</v>
      </c>
      <c r="H2381" s="13" t="s">
        <v>50</v>
      </c>
      <c r="I2381" s="13" t="s">
        <v>50</v>
      </c>
      <c r="J2381" s="12">
        <v>45517</v>
      </c>
      <c r="K2381" s="13" t="s">
        <v>50</v>
      </c>
      <c r="L2381" s="13" t="s">
        <v>1624</v>
      </c>
      <c r="M2381" s="13" t="s">
        <v>8235</v>
      </c>
      <c r="N2381" s="13" t="s">
        <v>50</v>
      </c>
      <c r="O2381" s="13" t="s">
        <v>22883</v>
      </c>
      <c r="P2381" s="11">
        <v>374584</v>
      </c>
      <c r="Q2381" s="13" t="s">
        <v>50</v>
      </c>
      <c r="R2381" s="33" t="s">
        <v>22884</v>
      </c>
      <c r="S2381" s="30" t="s">
        <v>50</v>
      </c>
      <c r="T2381" s="13" t="s">
        <v>50</v>
      </c>
      <c r="U2381" s="13" t="s">
        <v>50</v>
      </c>
      <c r="V2381" s="13" t="s">
        <v>50</v>
      </c>
      <c r="W2381" s="13" t="s">
        <v>50</v>
      </c>
      <c r="X2381" s="13" t="s">
        <v>50</v>
      </c>
      <c r="Y2381" s="13" t="s">
        <v>467</v>
      </c>
      <c r="Z2381" s="13">
        <v>1</v>
      </c>
      <c r="AA2381" s="13" t="s">
        <v>50</v>
      </c>
      <c r="AB2381" s="13" t="s">
        <v>50</v>
      </c>
      <c r="AC2381" s="13" t="s">
        <v>50</v>
      </c>
      <c r="AD2381" s="13" t="s">
        <v>1624</v>
      </c>
      <c r="AE2381" s="13" t="s">
        <v>50</v>
      </c>
      <c r="AF2381" s="13" t="s">
        <v>50</v>
      </c>
      <c r="AG2381" s="13" t="s">
        <v>50</v>
      </c>
      <c r="AH2381" s="13" t="s">
        <v>50</v>
      </c>
      <c r="AI2381" s="13" t="s">
        <v>50</v>
      </c>
      <c r="AJ2381" s="13" t="s">
        <v>50</v>
      </c>
      <c r="AK2381" s="13" t="s">
        <v>22885</v>
      </c>
      <c r="AL2381" s="13" t="s">
        <v>50</v>
      </c>
      <c r="AM2381" s="13" t="s">
        <v>22886</v>
      </c>
      <c r="AN2381" s="13" t="s">
        <v>66</v>
      </c>
      <c r="AO2381" s="13" t="s">
        <v>22887</v>
      </c>
      <c r="AP2381" s="21" t="s">
        <v>22888</v>
      </c>
      <c r="AQ2381" s="13" t="s">
        <v>50</v>
      </c>
      <c r="AR2381" s="13" t="s">
        <v>50</v>
      </c>
    </row>
    <row r="2382" spans="1:44" ht="15" thickBot="1">
      <c r="A2382" s="4" t="s">
        <v>22889</v>
      </c>
      <c r="B2382" s="7" t="s">
        <v>50</v>
      </c>
      <c r="C2382" s="7" t="s">
        <v>50</v>
      </c>
      <c r="D2382" s="7" t="s">
        <v>45</v>
      </c>
      <c r="E2382" s="7" t="s">
        <v>46</v>
      </c>
      <c r="F2382" s="7" t="s">
        <v>70</v>
      </c>
      <c r="G2382" s="7" t="s">
        <v>50</v>
      </c>
      <c r="H2382" s="7" t="s">
        <v>50</v>
      </c>
      <c r="I2382" s="7" t="s">
        <v>50</v>
      </c>
      <c r="J2382" s="6">
        <v>45516</v>
      </c>
      <c r="K2382" s="7" t="s">
        <v>50</v>
      </c>
      <c r="L2382" s="7" t="s">
        <v>467</v>
      </c>
      <c r="M2382" s="7" t="s">
        <v>22890</v>
      </c>
      <c r="N2382" s="7" t="s">
        <v>2941</v>
      </c>
      <c r="O2382" s="7" t="s">
        <v>22891</v>
      </c>
      <c r="P2382" s="5">
        <v>397609</v>
      </c>
      <c r="Q2382" s="7" t="s">
        <v>245</v>
      </c>
      <c r="R2382" s="34" t="s">
        <v>22892</v>
      </c>
      <c r="S2382" s="31" t="s">
        <v>50</v>
      </c>
      <c r="T2382" s="7" t="s">
        <v>22893</v>
      </c>
      <c r="U2382" s="7" t="s">
        <v>50</v>
      </c>
      <c r="V2382" s="7" t="s">
        <v>50</v>
      </c>
      <c r="W2382" s="7" t="s">
        <v>50</v>
      </c>
      <c r="X2382" s="7" t="s">
        <v>50</v>
      </c>
      <c r="Y2382" s="7" t="s">
        <v>467</v>
      </c>
      <c r="Z2382" s="7">
        <v>1</v>
      </c>
      <c r="AA2382" s="7" t="s">
        <v>50</v>
      </c>
      <c r="AB2382" s="7" t="s">
        <v>50</v>
      </c>
      <c r="AC2382" s="7" t="s">
        <v>50</v>
      </c>
      <c r="AD2382" s="7" t="s">
        <v>467</v>
      </c>
      <c r="AE2382" s="7" t="s">
        <v>50</v>
      </c>
      <c r="AF2382" s="7" t="s">
        <v>50</v>
      </c>
      <c r="AG2382" s="7" t="s">
        <v>50</v>
      </c>
      <c r="AH2382" s="7" t="s">
        <v>50</v>
      </c>
      <c r="AI2382" s="7" t="s">
        <v>50</v>
      </c>
      <c r="AJ2382" s="7" t="s">
        <v>50</v>
      </c>
      <c r="AK2382" s="7" t="s">
        <v>50</v>
      </c>
      <c r="AL2382" s="7" t="s">
        <v>50</v>
      </c>
      <c r="AM2382" s="7" t="s">
        <v>22894</v>
      </c>
      <c r="AN2382" s="7" t="s">
        <v>66</v>
      </c>
      <c r="AO2382" s="7" t="s">
        <v>50</v>
      </c>
      <c r="AP2382" s="7" t="s">
        <v>50</v>
      </c>
      <c r="AQ2382" s="22" t="s">
        <v>22895</v>
      </c>
      <c r="AR2382" s="7" t="s">
        <v>255</v>
      </c>
    </row>
    <row r="2383" spans="1:44" ht="15" thickBot="1">
      <c r="A2383" s="10" t="s">
        <v>22896</v>
      </c>
      <c r="B2383" s="13" t="s">
        <v>50</v>
      </c>
      <c r="C2383" s="12">
        <v>44927</v>
      </c>
      <c r="D2383" s="13" t="s">
        <v>45</v>
      </c>
      <c r="E2383" s="13" t="s">
        <v>50</v>
      </c>
      <c r="F2383" s="13" t="s">
        <v>70</v>
      </c>
      <c r="G2383" s="26" t="s">
        <v>54946</v>
      </c>
      <c r="H2383" s="13" t="s">
        <v>50</v>
      </c>
      <c r="I2383" s="13" t="s">
        <v>50</v>
      </c>
      <c r="J2383" s="12">
        <v>45517</v>
      </c>
      <c r="K2383" s="13" t="s">
        <v>50</v>
      </c>
      <c r="L2383" s="13" t="s">
        <v>467</v>
      </c>
      <c r="M2383" s="13" t="s">
        <v>22897</v>
      </c>
      <c r="N2383" s="13" t="s">
        <v>3649</v>
      </c>
      <c r="O2383" s="13" t="s">
        <v>22898</v>
      </c>
      <c r="P2383" s="11">
        <v>398690</v>
      </c>
      <c r="Q2383" s="13" t="s">
        <v>245</v>
      </c>
      <c r="R2383" s="30" t="s">
        <v>50</v>
      </c>
      <c r="S2383" s="30" t="s">
        <v>50</v>
      </c>
      <c r="T2383" s="13" t="s">
        <v>50</v>
      </c>
      <c r="U2383" s="13" t="s">
        <v>50</v>
      </c>
      <c r="V2383" s="13" t="s">
        <v>50</v>
      </c>
      <c r="W2383" s="13" t="s">
        <v>50</v>
      </c>
      <c r="X2383" s="13" t="s">
        <v>50</v>
      </c>
      <c r="Y2383" s="13" t="s">
        <v>467</v>
      </c>
      <c r="Z2383" s="13">
        <v>1</v>
      </c>
      <c r="AA2383" s="13" t="s">
        <v>50</v>
      </c>
      <c r="AB2383" s="13" t="s">
        <v>50</v>
      </c>
      <c r="AC2383" s="13" t="s">
        <v>50</v>
      </c>
      <c r="AD2383" s="13" t="s">
        <v>467</v>
      </c>
      <c r="AE2383" s="13" t="s">
        <v>50</v>
      </c>
      <c r="AF2383" s="13" t="s">
        <v>50</v>
      </c>
      <c r="AG2383" s="13" t="s">
        <v>50</v>
      </c>
      <c r="AH2383" s="13" t="s">
        <v>50</v>
      </c>
      <c r="AI2383" s="13" t="s">
        <v>50</v>
      </c>
      <c r="AJ2383" s="13" t="s">
        <v>50</v>
      </c>
      <c r="AK2383" s="13" t="s">
        <v>22899</v>
      </c>
      <c r="AL2383" s="13" t="s">
        <v>50</v>
      </c>
      <c r="AM2383" s="13" t="s">
        <v>22900</v>
      </c>
      <c r="AN2383" s="13" t="s">
        <v>253</v>
      </c>
      <c r="AO2383" s="13" t="s">
        <v>50</v>
      </c>
      <c r="AP2383" s="13" t="s">
        <v>50</v>
      </c>
      <c r="AQ2383" s="21" t="s">
        <v>22901</v>
      </c>
      <c r="AR2383" s="13" t="s">
        <v>255</v>
      </c>
    </row>
    <row r="2384" spans="1:44" ht="15" thickBot="1">
      <c r="A2384" s="4" t="s">
        <v>22902</v>
      </c>
      <c r="B2384" s="7" t="s">
        <v>50</v>
      </c>
      <c r="C2384" s="6">
        <v>43831</v>
      </c>
      <c r="D2384" s="7" t="s">
        <v>45</v>
      </c>
      <c r="E2384" s="7" t="s">
        <v>50</v>
      </c>
      <c r="F2384" s="7" t="s">
        <v>70</v>
      </c>
      <c r="G2384" s="7" t="s">
        <v>87</v>
      </c>
      <c r="H2384" s="7" t="s">
        <v>50</v>
      </c>
      <c r="I2384" s="7" t="s">
        <v>50</v>
      </c>
      <c r="J2384" s="6">
        <v>45517</v>
      </c>
      <c r="K2384" s="7" t="s">
        <v>50</v>
      </c>
      <c r="L2384" s="7" t="s">
        <v>241</v>
      </c>
      <c r="M2384" s="7" t="s">
        <v>15303</v>
      </c>
      <c r="N2384" s="7" t="s">
        <v>5261</v>
      </c>
      <c r="O2384" s="7" t="s">
        <v>22903</v>
      </c>
      <c r="P2384" s="5">
        <v>407244</v>
      </c>
      <c r="Q2384" s="7" t="s">
        <v>245</v>
      </c>
      <c r="R2384" s="31" t="s">
        <v>50</v>
      </c>
      <c r="S2384" s="31" t="s">
        <v>50</v>
      </c>
      <c r="T2384" s="7" t="s">
        <v>50</v>
      </c>
      <c r="U2384" s="7" t="s">
        <v>50</v>
      </c>
      <c r="V2384" s="7" t="s">
        <v>50</v>
      </c>
      <c r="W2384" s="7" t="s">
        <v>50</v>
      </c>
      <c r="X2384" s="7" t="s">
        <v>50</v>
      </c>
      <c r="Y2384" s="7" t="s">
        <v>154</v>
      </c>
      <c r="Z2384" s="7">
        <v>1</v>
      </c>
      <c r="AA2384" s="7" t="s">
        <v>50</v>
      </c>
      <c r="AB2384" s="7" t="s">
        <v>50</v>
      </c>
      <c r="AC2384" s="7" t="s">
        <v>50</v>
      </c>
      <c r="AD2384" s="7" t="s">
        <v>241</v>
      </c>
      <c r="AE2384" s="7" t="s">
        <v>50</v>
      </c>
      <c r="AF2384" s="7" t="s">
        <v>50</v>
      </c>
      <c r="AG2384" s="7" t="s">
        <v>50</v>
      </c>
      <c r="AH2384" s="7" t="s">
        <v>50</v>
      </c>
      <c r="AI2384" s="7" t="s">
        <v>50</v>
      </c>
      <c r="AJ2384" s="7" t="s">
        <v>50</v>
      </c>
      <c r="AK2384" s="7" t="s">
        <v>50</v>
      </c>
      <c r="AL2384" s="7" t="s">
        <v>50</v>
      </c>
      <c r="AM2384" s="7" t="s">
        <v>22904</v>
      </c>
      <c r="AN2384" s="7" t="s">
        <v>66</v>
      </c>
      <c r="AO2384" s="7" t="s">
        <v>50</v>
      </c>
      <c r="AP2384" s="7" t="s">
        <v>50</v>
      </c>
      <c r="AQ2384" s="22" t="s">
        <v>22905</v>
      </c>
      <c r="AR2384" s="7" t="s">
        <v>255</v>
      </c>
    </row>
    <row r="2385" spans="1:44" ht="15" thickBot="1">
      <c r="A2385" s="10" t="s">
        <v>22906</v>
      </c>
      <c r="B2385" s="13" t="s">
        <v>50</v>
      </c>
      <c r="C2385" s="12">
        <v>39083</v>
      </c>
      <c r="D2385" s="13" t="s">
        <v>45</v>
      </c>
      <c r="E2385" s="13" t="s">
        <v>46</v>
      </c>
      <c r="F2385" s="13" t="s">
        <v>70</v>
      </c>
      <c r="G2385" s="13" t="s">
        <v>114</v>
      </c>
      <c r="H2385" s="13" t="s">
        <v>50</v>
      </c>
      <c r="I2385" s="13" t="s">
        <v>50</v>
      </c>
      <c r="J2385" s="12">
        <v>45516</v>
      </c>
      <c r="K2385" s="13" t="s">
        <v>50</v>
      </c>
      <c r="L2385" s="13" t="s">
        <v>178</v>
      </c>
      <c r="M2385" s="13" t="s">
        <v>22907</v>
      </c>
      <c r="N2385" s="13" t="s">
        <v>5189</v>
      </c>
      <c r="O2385" s="13" t="s">
        <v>22908</v>
      </c>
      <c r="P2385" s="11">
        <v>413811</v>
      </c>
      <c r="Q2385" s="13" t="s">
        <v>245</v>
      </c>
      <c r="R2385" s="33" t="s">
        <v>22909</v>
      </c>
      <c r="S2385" s="30" t="s">
        <v>50</v>
      </c>
      <c r="T2385" s="13" t="s">
        <v>22910</v>
      </c>
      <c r="U2385" s="13" t="s">
        <v>22911</v>
      </c>
      <c r="V2385" s="13" t="s">
        <v>50</v>
      </c>
      <c r="W2385" s="13" t="s">
        <v>50</v>
      </c>
      <c r="X2385" s="13" t="s">
        <v>50</v>
      </c>
      <c r="Y2385" s="13" t="s">
        <v>50</v>
      </c>
      <c r="Z2385" s="13">
        <v>1</v>
      </c>
      <c r="AA2385" s="13" t="s">
        <v>50</v>
      </c>
      <c r="AB2385" s="13" t="s">
        <v>50</v>
      </c>
      <c r="AC2385" s="13" t="s">
        <v>50</v>
      </c>
      <c r="AD2385" s="13" t="s">
        <v>178</v>
      </c>
      <c r="AE2385" s="13" t="s">
        <v>50</v>
      </c>
      <c r="AF2385" s="13" t="s">
        <v>50</v>
      </c>
      <c r="AG2385" s="13" t="s">
        <v>50</v>
      </c>
      <c r="AH2385" s="13" t="s">
        <v>50</v>
      </c>
      <c r="AI2385" s="13" t="s">
        <v>50</v>
      </c>
      <c r="AJ2385" s="13" t="s">
        <v>50</v>
      </c>
      <c r="AK2385" s="13" t="s">
        <v>22912</v>
      </c>
      <c r="AL2385" s="13" t="s">
        <v>50</v>
      </c>
      <c r="AM2385" s="13" t="s">
        <v>22913</v>
      </c>
      <c r="AN2385" s="13" t="s">
        <v>66</v>
      </c>
      <c r="AO2385" s="13" t="s">
        <v>22914</v>
      </c>
      <c r="AP2385" s="13" t="s">
        <v>50</v>
      </c>
      <c r="AQ2385" s="21" t="s">
        <v>22915</v>
      </c>
      <c r="AR2385" s="13" t="s">
        <v>50</v>
      </c>
    </row>
    <row r="2386" spans="1:44" ht="15" thickBot="1">
      <c r="A2386" s="4" t="s">
        <v>22916</v>
      </c>
      <c r="B2386" s="7" t="s">
        <v>50</v>
      </c>
      <c r="C2386" s="7" t="s">
        <v>50</v>
      </c>
      <c r="D2386" s="7" t="s">
        <v>45</v>
      </c>
      <c r="E2386" s="7" t="s">
        <v>46</v>
      </c>
      <c r="F2386" s="7" t="s">
        <v>70</v>
      </c>
      <c r="G2386" s="7" t="s">
        <v>50</v>
      </c>
      <c r="H2386" s="7" t="s">
        <v>50</v>
      </c>
      <c r="I2386" s="7" t="s">
        <v>50</v>
      </c>
      <c r="J2386" s="6">
        <v>45517</v>
      </c>
      <c r="K2386" s="7" t="s">
        <v>50</v>
      </c>
      <c r="L2386" s="7" t="s">
        <v>467</v>
      </c>
      <c r="M2386" s="7" t="s">
        <v>22917</v>
      </c>
      <c r="N2386" s="7" t="s">
        <v>50</v>
      </c>
      <c r="O2386" s="7" t="s">
        <v>22918</v>
      </c>
      <c r="P2386" s="5">
        <v>746474</v>
      </c>
      <c r="Q2386" s="7" t="s">
        <v>50</v>
      </c>
      <c r="R2386" s="31" t="s">
        <v>50</v>
      </c>
      <c r="S2386" s="31" t="s">
        <v>50</v>
      </c>
      <c r="T2386" s="7" t="s">
        <v>50</v>
      </c>
      <c r="U2386" s="7" t="s">
        <v>50</v>
      </c>
      <c r="V2386" s="7" t="s">
        <v>50</v>
      </c>
      <c r="W2386" s="7" t="s">
        <v>50</v>
      </c>
      <c r="X2386" s="7" t="s">
        <v>50</v>
      </c>
      <c r="Y2386" s="7" t="s">
        <v>467</v>
      </c>
      <c r="Z2386" s="7">
        <v>1</v>
      </c>
      <c r="AA2386" s="7" t="s">
        <v>50</v>
      </c>
      <c r="AB2386" s="7" t="s">
        <v>50</v>
      </c>
      <c r="AC2386" s="7" t="s">
        <v>50</v>
      </c>
      <c r="AD2386" s="7" t="s">
        <v>467</v>
      </c>
      <c r="AE2386" s="7" t="s">
        <v>50</v>
      </c>
      <c r="AF2386" s="7" t="s">
        <v>50</v>
      </c>
      <c r="AG2386" s="7" t="s">
        <v>50</v>
      </c>
      <c r="AH2386" s="7" t="s">
        <v>50</v>
      </c>
      <c r="AI2386" s="7" t="s">
        <v>50</v>
      </c>
      <c r="AJ2386" s="7" t="s">
        <v>50</v>
      </c>
      <c r="AK2386" s="7" t="s">
        <v>22919</v>
      </c>
      <c r="AL2386" s="7" t="s">
        <v>50</v>
      </c>
      <c r="AM2386" s="7" t="s">
        <v>50</v>
      </c>
      <c r="AN2386" s="7" t="s">
        <v>50</v>
      </c>
      <c r="AO2386" s="7" t="s">
        <v>50</v>
      </c>
      <c r="AP2386" s="7" t="s">
        <v>50</v>
      </c>
      <c r="AQ2386" s="7" t="s">
        <v>50</v>
      </c>
      <c r="AR2386" s="7" t="s">
        <v>1186</v>
      </c>
    </row>
    <row r="2387" spans="1:44" ht="15" thickBot="1">
      <c r="A2387" s="10" t="s">
        <v>22920</v>
      </c>
      <c r="B2387" s="13" t="s">
        <v>50</v>
      </c>
      <c r="C2387" s="13" t="s">
        <v>50</v>
      </c>
      <c r="D2387" s="13" t="s">
        <v>45</v>
      </c>
      <c r="E2387" s="13" t="s">
        <v>46</v>
      </c>
      <c r="F2387" s="13" t="s">
        <v>70</v>
      </c>
      <c r="G2387" s="26" t="s">
        <v>54946</v>
      </c>
      <c r="H2387" s="13" t="s">
        <v>50</v>
      </c>
      <c r="I2387" s="13" t="s">
        <v>50</v>
      </c>
      <c r="J2387" s="12">
        <v>45518</v>
      </c>
      <c r="K2387" s="13" t="s">
        <v>50</v>
      </c>
      <c r="L2387" s="13" t="s">
        <v>1471</v>
      </c>
      <c r="M2387" s="13" t="s">
        <v>1010</v>
      </c>
      <c r="N2387" s="13" t="s">
        <v>2941</v>
      </c>
      <c r="O2387" s="13" t="s">
        <v>22921</v>
      </c>
      <c r="P2387" s="13" t="s">
        <v>50</v>
      </c>
      <c r="Q2387" s="13" t="s">
        <v>245</v>
      </c>
      <c r="R2387" s="33" t="s">
        <v>22922</v>
      </c>
      <c r="S2387" s="30" t="s">
        <v>50</v>
      </c>
      <c r="T2387" s="13" t="s">
        <v>50</v>
      </c>
      <c r="U2387" s="13" t="s">
        <v>50</v>
      </c>
      <c r="V2387" s="13" t="s">
        <v>50</v>
      </c>
      <c r="W2387" s="13" t="s">
        <v>50</v>
      </c>
      <c r="X2387" s="13" t="s">
        <v>50</v>
      </c>
      <c r="Y2387" s="13" t="s">
        <v>50</v>
      </c>
      <c r="Z2387" s="13">
        <v>1</v>
      </c>
      <c r="AA2387" s="13" t="s">
        <v>50</v>
      </c>
      <c r="AB2387" s="13" t="s">
        <v>50</v>
      </c>
      <c r="AC2387" s="13" t="s">
        <v>50</v>
      </c>
      <c r="AD2387" s="13" t="s">
        <v>1471</v>
      </c>
      <c r="AE2387" s="13" t="s">
        <v>50</v>
      </c>
      <c r="AF2387" s="13" t="s">
        <v>50</v>
      </c>
      <c r="AG2387" s="13" t="s">
        <v>50</v>
      </c>
      <c r="AH2387" s="13" t="s">
        <v>50</v>
      </c>
      <c r="AI2387" s="13" t="s">
        <v>50</v>
      </c>
      <c r="AJ2387" s="13" t="s">
        <v>50</v>
      </c>
      <c r="AK2387" s="13" t="s">
        <v>50</v>
      </c>
      <c r="AL2387" s="13" t="s">
        <v>50</v>
      </c>
      <c r="AM2387" s="13" t="s">
        <v>22923</v>
      </c>
      <c r="AN2387" s="13" t="s">
        <v>66</v>
      </c>
      <c r="AO2387" s="13" t="s">
        <v>50</v>
      </c>
      <c r="AP2387" s="13" t="s">
        <v>50</v>
      </c>
      <c r="AQ2387" s="21" t="s">
        <v>22924</v>
      </c>
      <c r="AR2387" s="13" t="s">
        <v>255</v>
      </c>
    </row>
    <row r="2388" spans="1:44" ht="15" thickBot="1">
      <c r="A2388" s="16" t="s">
        <v>22925</v>
      </c>
      <c r="B2388" s="17">
        <v>3392960</v>
      </c>
      <c r="C2388" s="18">
        <v>32143</v>
      </c>
      <c r="D2388" s="19" t="s">
        <v>45</v>
      </c>
      <c r="E2388" s="19" t="s">
        <v>46</v>
      </c>
      <c r="F2388" s="19" t="s">
        <v>47</v>
      </c>
      <c r="G2388" s="19" t="s">
        <v>48</v>
      </c>
      <c r="H2388" s="19" t="s">
        <v>49</v>
      </c>
      <c r="I2388" s="19" t="s">
        <v>50</v>
      </c>
      <c r="J2388" s="18">
        <v>45490</v>
      </c>
      <c r="K2388" s="19" t="s">
        <v>51</v>
      </c>
      <c r="L2388" s="19" t="s">
        <v>162</v>
      </c>
      <c r="M2388" s="19" t="s">
        <v>22926</v>
      </c>
      <c r="N2388" s="19" t="s">
        <v>75</v>
      </c>
      <c r="O2388" s="19" t="s">
        <v>22927</v>
      </c>
      <c r="P2388" s="19">
        <v>13</v>
      </c>
      <c r="Q2388" s="19" t="s">
        <v>77</v>
      </c>
      <c r="R2388" s="32" t="s">
        <v>22928</v>
      </c>
      <c r="S2388" s="32" t="s">
        <v>22929</v>
      </c>
      <c r="T2388" s="19" t="s">
        <v>22930</v>
      </c>
      <c r="U2388" s="19" t="s">
        <v>22931</v>
      </c>
      <c r="V2388" s="19">
        <v>2500000000</v>
      </c>
      <c r="W2388" s="19" t="s">
        <v>60</v>
      </c>
      <c r="X2388" s="19">
        <v>2500000000</v>
      </c>
      <c r="Y2388" s="19" t="s">
        <v>61</v>
      </c>
      <c r="Z2388" s="19">
        <v>2</v>
      </c>
      <c r="AA2388" s="19" t="s">
        <v>50</v>
      </c>
      <c r="AB2388" s="19" t="s">
        <v>50</v>
      </c>
      <c r="AC2388" s="19" t="s">
        <v>50</v>
      </c>
      <c r="AD2388" s="19" t="s">
        <v>50</v>
      </c>
      <c r="AE2388" s="19" t="s">
        <v>50</v>
      </c>
      <c r="AF2388" s="19" t="s">
        <v>50</v>
      </c>
      <c r="AG2388" s="19" t="s">
        <v>50</v>
      </c>
      <c r="AH2388" s="19">
        <v>5500000000</v>
      </c>
      <c r="AI2388" s="19" t="s">
        <v>60</v>
      </c>
      <c r="AJ2388" s="19">
        <v>5500000000</v>
      </c>
      <c r="AK2388" s="19" t="s">
        <v>50</v>
      </c>
      <c r="AL2388" s="19" t="s">
        <v>22932</v>
      </c>
      <c r="AM2388" s="19" t="s">
        <v>22933</v>
      </c>
      <c r="AN2388" s="19" t="s">
        <v>66</v>
      </c>
      <c r="AO2388" s="19" t="s">
        <v>22934</v>
      </c>
      <c r="AP2388" s="20" t="s">
        <v>22935</v>
      </c>
      <c r="AQ2388" s="23" t="s">
        <v>50</v>
      </c>
      <c r="AR2388" s="19" t="s">
        <v>50</v>
      </c>
    </row>
    <row r="2389" spans="1:44" ht="15" thickBot="1">
      <c r="A2389" s="10" t="s">
        <v>22936</v>
      </c>
      <c r="B2389" s="11">
        <v>6517693</v>
      </c>
      <c r="C2389" s="12">
        <v>39722</v>
      </c>
      <c r="D2389" s="13" t="s">
        <v>45</v>
      </c>
      <c r="E2389" s="13" t="s">
        <v>46</v>
      </c>
      <c r="F2389" s="13" t="s">
        <v>70</v>
      </c>
      <c r="G2389" s="13" t="s">
        <v>176</v>
      </c>
      <c r="H2389" s="13" t="s">
        <v>49</v>
      </c>
      <c r="I2389" s="13" t="s">
        <v>50</v>
      </c>
      <c r="J2389" s="12">
        <v>45496</v>
      </c>
      <c r="K2389" s="13" t="s">
        <v>72</v>
      </c>
      <c r="L2389" s="13" t="s">
        <v>510</v>
      </c>
      <c r="M2389" s="13" t="s">
        <v>22937</v>
      </c>
      <c r="N2389" s="13" t="s">
        <v>987</v>
      </c>
      <c r="O2389" s="13" t="s">
        <v>22938</v>
      </c>
      <c r="P2389" s="13">
        <v>31</v>
      </c>
      <c r="Q2389" s="13" t="s">
        <v>50</v>
      </c>
      <c r="R2389" s="33" t="s">
        <v>22939</v>
      </c>
      <c r="S2389" s="33" t="s">
        <v>22940</v>
      </c>
      <c r="T2389" s="13" t="s">
        <v>22941</v>
      </c>
      <c r="U2389" s="13" t="s">
        <v>22942</v>
      </c>
      <c r="V2389" s="13">
        <v>900000000</v>
      </c>
      <c r="W2389" s="13" t="s">
        <v>60</v>
      </c>
      <c r="X2389" s="13">
        <v>900000000</v>
      </c>
      <c r="Y2389" s="13" t="s">
        <v>81</v>
      </c>
      <c r="Z2389" s="13">
        <v>6</v>
      </c>
      <c r="AA2389" s="13">
        <v>900000000</v>
      </c>
      <c r="AB2389" s="13" t="s">
        <v>60</v>
      </c>
      <c r="AC2389" s="13">
        <v>900000000</v>
      </c>
      <c r="AD2389" s="13" t="s">
        <v>510</v>
      </c>
      <c r="AE2389" s="13">
        <v>1286000000</v>
      </c>
      <c r="AF2389" s="13" t="s">
        <v>60</v>
      </c>
      <c r="AG2389" s="13">
        <v>1286000000</v>
      </c>
      <c r="AH2389" s="13">
        <v>1286000000</v>
      </c>
      <c r="AI2389" s="13" t="s">
        <v>60</v>
      </c>
      <c r="AJ2389" s="13">
        <v>1286000000</v>
      </c>
      <c r="AK2389" s="13" t="s">
        <v>22943</v>
      </c>
      <c r="AL2389" s="13" t="s">
        <v>50</v>
      </c>
      <c r="AM2389" s="13" t="s">
        <v>22944</v>
      </c>
      <c r="AN2389" s="13" t="s">
        <v>66</v>
      </c>
      <c r="AO2389" s="13" t="s">
        <v>22945</v>
      </c>
      <c r="AP2389" s="21" t="s">
        <v>22946</v>
      </c>
      <c r="AQ2389" s="15" t="s">
        <v>50</v>
      </c>
      <c r="AR2389" s="13" t="s">
        <v>50</v>
      </c>
    </row>
    <row r="2390" spans="1:44" ht="15" thickBot="1">
      <c r="A2390" s="4" t="s">
        <v>22947</v>
      </c>
      <c r="B2390" s="5">
        <v>28117580</v>
      </c>
      <c r="C2390" s="6">
        <v>26023</v>
      </c>
      <c r="D2390" s="7" t="s">
        <v>45</v>
      </c>
      <c r="E2390" s="7" t="s">
        <v>46</v>
      </c>
      <c r="F2390" s="7" t="s">
        <v>47</v>
      </c>
      <c r="G2390" s="7" t="s">
        <v>48</v>
      </c>
      <c r="H2390" s="7" t="s">
        <v>49</v>
      </c>
      <c r="I2390" s="7" t="s">
        <v>50</v>
      </c>
      <c r="J2390" s="6">
        <v>45492</v>
      </c>
      <c r="K2390" s="7" t="s">
        <v>51</v>
      </c>
      <c r="L2390" s="7" t="s">
        <v>62</v>
      </c>
      <c r="M2390" s="7" t="s">
        <v>22948</v>
      </c>
      <c r="N2390" s="7" t="s">
        <v>668</v>
      </c>
      <c r="O2390" s="7" t="s">
        <v>22949</v>
      </c>
      <c r="P2390" s="7">
        <v>36</v>
      </c>
      <c r="Q2390" s="7" t="s">
        <v>670</v>
      </c>
      <c r="R2390" s="34" t="s">
        <v>22950</v>
      </c>
      <c r="S2390" s="34" t="s">
        <v>22951</v>
      </c>
      <c r="T2390" s="7" t="s">
        <v>22952</v>
      </c>
      <c r="U2390" s="7" t="s">
        <v>22953</v>
      </c>
      <c r="V2390" s="7" t="s">
        <v>50</v>
      </c>
      <c r="W2390" s="7" t="s">
        <v>50</v>
      </c>
      <c r="X2390" s="7" t="s">
        <v>50</v>
      </c>
      <c r="Y2390" s="7" t="s">
        <v>61</v>
      </c>
      <c r="Z2390" s="7">
        <v>3</v>
      </c>
      <c r="AA2390" s="7" t="s">
        <v>50</v>
      </c>
      <c r="AB2390" s="7" t="s">
        <v>50</v>
      </c>
      <c r="AC2390" s="7" t="s">
        <v>50</v>
      </c>
      <c r="AD2390" s="7" t="s">
        <v>62</v>
      </c>
      <c r="AE2390" s="7">
        <v>900000000</v>
      </c>
      <c r="AF2390" s="7" t="s">
        <v>60</v>
      </c>
      <c r="AG2390" s="7">
        <v>900000000</v>
      </c>
      <c r="AH2390" s="7">
        <v>900000000</v>
      </c>
      <c r="AI2390" s="7" t="s">
        <v>60</v>
      </c>
      <c r="AJ2390" s="7">
        <v>900000000</v>
      </c>
      <c r="AK2390" s="7" t="s">
        <v>22954</v>
      </c>
      <c r="AL2390" s="7" t="s">
        <v>50</v>
      </c>
      <c r="AM2390" s="7" t="s">
        <v>22955</v>
      </c>
      <c r="AN2390" s="7" t="s">
        <v>66</v>
      </c>
      <c r="AO2390" s="7" t="s">
        <v>22956</v>
      </c>
      <c r="AP2390" s="22" t="s">
        <v>22957</v>
      </c>
      <c r="AQ2390" s="9" t="s">
        <v>50</v>
      </c>
      <c r="AR2390" s="7" t="s">
        <v>50</v>
      </c>
    </row>
    <row r="2391" spans="1:44" ht="15" thickBot="1">
      <c r="A2391" s="10" t="s">
        <v>22958</v>
      </c>
      <c r="B2391" s="11">
        <v>8994</v>
      </c>
      <c r="C2391" s="12">
        <v>44805</v>
      </c>
      <c r="D2391" s="13" t="s">
        <v>45</v>
      </c>
      <c r="E2391" s="13" t="s">
        <v>46</v>
      </c>
      <c r="F2391" s="13" t="s">
        <v>70</v>
      </c>
      <c r="G2391" s="13" t="s">
        <v>145</v>
      </c>
      <c r="H2391" s="13" t="s">
        <v>562</v>
      </c>
      <c r="I2391" s="13" t="s">
        <v>50</v>
      </c>
      <c r="J2391" s="12">
        <v>45492</v>
      </c>
      <c r="K2391" s="13" t="s">
        <v>116</v>
      </c>
      <c r="L2391" s="13" t="s">
        <v>147</v>
      </c>
      <c r="M2391" s="13" t="s">
        <v>22959</v>
      </c>
      <c r="N2391" s="13" t="s">
        <v>1114</v>
      </c>
      <c r="O2391" s="13" t="s">
        <v>22960</v>
      </c>
      <c r="P2391" s="13">
        <v>41</v>
      </c>
      <c r="Q2391" s="13" t="s">
        <v>1116</v>
      </c>
      <c r="R2391" s="33" t="s">
        <v>22961</v>
      </c>
      <c r="S2391" s="33" t="s">
        <v>22962</v>
      </c>
      <c r="T2391" s="13" t="s">
        <v>50</v>
      </c>
      <c r="U2391" s="13" t="s">
        <v>50</v>
      </c>
      <c r="V2391" s="13">
        <v>175000000</v>
      </c>
      <c r="W2391" s="13" t="s">
        <v>60</v>
      </c>
      <c r="X2391" s="13">
        <v>175000000</v>
      </c>
      <c r="Y2391" s="13" t="s">
        <v>154</v>
      </c>
      <c r="Z2391" s="13">
        <v>3</v>
      </c>
      <c r="AA2391" s="13">
        <v>175000000</v>
      </c>
      <c r="AB2391" s="13" t="s">
        <v>60</v>
      </c>
      <c r="AC2391" s="13">
        <v>175000000</v>
      </c>
      <c r="AD2391" s="13" t="s">
        <v>147</v>
      </c>
      <c r="AE2391" s="13">
        <v>245000000</v>
      </c>
      <c r="AF2391" s="13" t="s">
        <v>60</v>
      </c>
      <c r="AG2391" s="13">
        <v>245000000</v>
      </c>
      <c r="AH2391" s="13">
        <v>245000000</v>
      </c>
      <c r="AI2391" s="13" t="s">
        <v>60</v>
      </c>
      <c r="AJ2391" s="13">
        <v>245000000</v>
      </c>
      <c r="AK2391" s="13" t="s">
        <v>22963</v>
      </c>
      <c r="AL2391" s="13" t="s">
        <v>50</v>
      </c>
      <c r="AM2391" s="13" t="s">
        <v>22964</v>
      </c>
      <c r="AN2391" s="13" t="s">
        <v>66</v>
      </c>
      <c r="AO2391" s="13" t="s">
        <v>22965</v>
      </c>
      <c r="AP2391" s="21" t="s">
        <v>22966</v>
      </c>
      <c r="AQ2391" s="15" t="s">
        <v>50</v>
      </c>
      <c r="AR2391" s="13" t="s">
        <v>50</v>
      </c>
    </row>
    <row r="2392" spans="1:44" ht="15" thickBot="1">
      <c r="A2392" s="4" t="s">
        <v>22967</v>
      </c>
      <c r="B2392" s="5">
        <v>161490</v>
      </c>
      <c r="C2392" s="6">
        <v>44197</v>
      </c>
      <c r="D2392" s="7" t="s">
        <v>45</v>
      </c>
      <c r="E2392" s="7" t="s">
        <v>46</v>
      </c>
      <c r="F2392" s="7" t="s">
        <v>70</v>
      </c>
      <c r="G2392" s="26" t="s">
        <v>54946</v>
      </c>
      <c r="H2392" s="7" t="s">
        <v>50</v>
      </c>
      <c r="I2392" s="7" t="s">
        <v>50</v>
      </c>
      <c r="J2392" s="6">
        <v>45497</v>
      </c>
      <c r="K2392" s="7" t="s">
        <v>50</v>
      </c>
      <c r="L2392" s="7" t="s">
        <v>241</v>
      </c>
      <c r="M2392" s="7" t="s">
        <v>22968</v>
      </c>
      <c r="N2392" s="7" t="s">
        <v>180</v>
      </c>
      <c r="O2392" s="7" t="s">
        <v>22969</v>
      </c>
      <c r="P2392" s="7">
        <v>47</v>
      </c>
      <c r="Q2392" s="7" t="s">
        <v>120</v>
      </c>
      <c r="R2392" s="34" t="s">
        <v>22970</v>
      </c>
      <c r="S2392" s="34" t="s">
        <v>22971</v>
      </c>
      <c r="T2392" s="7" t="s">
        <v>22972</v>
      </c>
      <c r="U2392" s="7" t="s">
        <v>50</v>
      </c>
      <c r="V2392" s="7">
        <v>20000000</v>
      </c>
      <c r="W2392" s="7" t="s">
        <v>60</v>
      </c>
      <c r="X2392" s="7">
        <v>20000000</v>
      </c>
      <c r="Y2392" s="7" t="s">
        <v>154</v>
      </c>
      <c r="Z2392" s="7">
        <v>2</v>
      </c>
      <c r="AA2392" s="7">
        <v>20000000</v>
      </c>
      <c r="AB2392" s="7" t="s">
        <v>60</v>
      </c>
      <c r="AC2392" s="7">
        <v>20000000</v>
      </c>
      <c r="AD2392" s="7" t="s">
        <v>241</v>
      </c>
      <c r="AE2392" s="7">
        <v>30000000</v>
      </c>
      <c r="AF2392" s="7" t="s">
        <v>60</v>
      </c>
      <c r="AG2392" s="7">
        <v>30000000</v>
      </c>
      <c r="AH2392" s="7">
        <v>30000000</v>
      </c>
      <c r="AI2392" s="7" t="s">
        <v>60</v>
      </c>
      <c r="AJ2392" s="7">
        <v>30000000</v>
      </c>
      <c r="AK2392" s="7" t="s">
        <v>22973</v>
      </c>
      <c r="AL2392" s="7" t="s">
        <v>50</v>
      </c>
      <c r="AM2392" s="7" t="s">
        <v>22974</v>
      </c>
      <c r="AN2392" s="7" t="s">
        <v>66</v>
      </c>
      <c r="AO2392" s="7" t="s">
        <v>22975</v>
      </c>
      <c r="AP2392" s="22" t="s">
        <v>22976</v>
      </c>
      <c r="AQ2392" s="9" t="s">
        <v>50</v>
      </c>
      <c r="AR2392" s="7" t="s">
        <v>50</v>
      </c>
    </row>
    <row r="2393" spans="1:44" ht="15" thickBot="1">
      <c r="A2393" s="10" t="s">
        <v>22977</v>
      </c>
      <c r="B2393" s="11">
        <v>7377</v>
      </c>
      <c r="C2393" s="12">
        <v>43831</v>
      </c>
      <c r="D2393" s="13" t="s">
        <v>45</v>
      </c>
      <c r="E2393" s="13" t="s">
        <v>46</v>
      </c>
      <c r="F2393" s="13" t="s">
        <v>70</v>
      </c>
      <c r="G2393" s="13" t="s">
        <v>145</v>
      </c>
      <c r="H2393" s="13" t="s">
        <v>11728</v>
      </c>
      <c r="I2393" s="13" t="s">
        <v>50</v>
      </c>
      <c r="J2393" s="12">
        <v>45489</v>
      </c>
      <c r="K2393" s="13" t="s">
        <v>116</v>
      </c>
      <c r="L2393" s="13" t="s">
        <v>124</v>
      </c>
      <c r="M2393" s="13" t="s">
        <v>22978</v>
      </c>
      <c r="N2393" s="13" t="s">
        <v>5274</v>
      </c>
      <c r="O2393" s="13" t="s">
        <v>22979</v>
      </c>
      <c r="P2393" s="13">
        <v>51</v>
      </c>
      <c r="Q2393" s="13" t="s">
        <v>1116</v>
      </c>
      <c r="R2393" s="33" t="s">
        <v>22980</v>
      </c>
      <c r="S2393" s="33" t="s">
        <v>22981</v>
      </c>
      <c r="T2393" s="13" t="s">
        <v>22982</v>
      </c>
      <c r="U2393" s="13" t="s">
        <v>22983</v>
      </c>
      <c r="V2393" s="13">
        <v>55000000</v>
      </c>
      <c r="W2393" s="13" t="s">
        <v>60</v>
      </c>
      <c r="X2393" s="13">
        <v>55000000</v>
      </c>
      <c r="Y2393" s="13" t="s">
        <v>81</v>
      </c>
      <c r="Z2393" s="13">
        <v>5</v>
      </c>
      <c r="AA2393" s="13">
        <v>55000000</v>
      </c>
      <c r="AB2393" s="13" t="s">
        <v>60</v>
      </c>
      <c r="AC2393" s="13">
        <v>55000000</v>
      </c>
      <c r="AD2393" s="13" t="s">
        <v>124</v>
      </c>
      <c r="AE2393" s="13">
        <v>137000000</v>
      </c>
      <c r="AF2393" s="13" t="s">
        <v>60</v>
      </c>
      <c r="AG2393" s="13">
        <v>137000000</v>
      </c>
      <c r="AH2393" s="13">
        <v>177000000</v>
      </c>
      <c r="AI2393" s="13" t="s">
        <v>60</v>
      </c>
      <c r="AJ2393" s="13">
        <v>177000000</v>
      </c>
      <c r="AK2393" s="13" t="s">
        <v>22984</v>
      </c>
      <c r="AL2393" s="13" t="s">
        <v>50</v>
      </c>
      <c r="AM2393" s="13" t="s">
        <v>22985</v>
      </c>
      <c r="AN2393" s="13" t="s">
        <v>66</v>
      </c>
      <c r="AO2393" s="13" t="s">
        <v>22986</v>
      </c>
      <c r="AP2393" s="21" t="s">
        <v>22987</v>
      </c>
      <c r="AQ2393" s="15" t="s">
        <v>50</v>
      </c>
      <c r="AR2393" s="13" t="s">
        <v>50</v>
      </c>
    </row>
    <row r="2394" spans="1:44" ht="15" thickBot="1">
      <c r="A2394" s="4" t="s">
        <v>22988</v>
      </c>
      <c r="B2394" s="5">
        <v>99192</v>
      </c>
      <c r="C2394" s="6">
        <v>44075</v>
      </c>
      <c r="D2394" s="7" t="s">
        <v>45</v>
      </c>
      <c r="E2394" s="7" t="s">
        <v>46</v>
      </c>
      <c r="F2394" s="7" t="s">
        <v>70</v>
      </c>
      <c r="G2394" s="7" t="s">
        <v>71</v>
      </c>
      <c r="H2394" s="7" t="s">
        <v>49</v>
      </c>
      <c r="I2394" s="7" t="s">
        <v>50</v>
      </c>
      <c r="J2394" s="6">
        <v>45490</v>
      </c>
      <c r="K2394" s="7" t="s">
        <v>72</v>
      </c>
      <c r="L2394" s="7" t="s">
        <v>131</v>
      </c>
      <c r="M2394" s="7" t="s">
        <v>22989</v>
      </c>
      <c r="N2394" s="7" t="s">
        <v>2719</v>
      </c>
      <c r="O2394" s="7" t="s">
        <v>22990</v>
      </c>
      <c r="P2394" s="7">
        <v>62</v>
      </c>
      <c r="Q2394" s="7" t="s">
        <v>2721</v>
      </c>
      <c r="R2394" s="34" t="s">
        <v>22991</v>
      </c>
      <c r="S2394" s="34" t="s">
        <v>22992</v>
      </c>
      <c r="T2394" s="7" t="s">
        <v>22993</v>
      </c>
      <c r="U2394" s="7" t="s">
        <v>22994</v>
      </c>
      <c r="V2394" s="7">
        <v>105000000</v>
      </c>
      <c r="W2394" s="7" t="s">
        <v>60</v>
      </c>
      <c r="X2394" s="7">
        <v>105000000</v>
      </c>
      <c r="Y2394" s="7" t="s">
        <v>81</v>
      </c>
      <c r="Z2394" s="7">
        <v>13</v>
      </c>
      <c r="AA2394" s="7">
        <v>25000000</v>
      </c>
      <c r="AB2394" s="7" t="s">
        <v>60</v>
      </c>
      <c r="AC2394" s="7">
        <v>25000000</v>
      </c>
      <c r="AD2394" s="7" t="s">
        <v>124</v>
      </c>
      <c r="AE2394" s="7">
        <v>554213278</v>
      </c>
      <c r="AF2394" s="7" t="s">
        <v>60</v>
      </c>
      <c r="AG2394" s="7">
        <v>554213278</v>
      </c>
      <c r="AH2394" s="7">
        <v>759213278</v>
      </c>
      <c r="AI2394" s="7" t="s">
        <v>60</v>
      </c>
      <c r="AJ2394" s="7">
        <v>759213278</v>
      </c>
      <c r="AK2394" s="7" t="s">
        <v>22995</v>
      </c>
      <c r="AL2394" s="7" t="s">
        <v>50</v>
      </c>
      <c r="AM2394" s="7" t="s">
        <v>22996</v>
      </c>
      <c r="AN2394" s="7" t="s">
        <v>66</v>
      </c>
      <c r="AO2394" s="7" t="s">
        <v>22997</v>
      </c>
      <c r="AP2394" s="22" t="s">
        <v>22998</v>
      </c>
      <c r="AQ2394" s="9" t="s">
        <v>50</v>
      </c>
      <c r="AR2394" s="7" t="s">
        <v>50</v>
      </c>
    </row>
    <row r="2395" spans="1:44" ht="15" thickBot="1">
      <c r="A2395" s="10" t="s">
        <v>113</v>
      </c>
      <c r="B2395" s="11">
        <v>5033</v>
      </c>
      <c r="C2395" s="12">
        <v>42736</v>
      </c>
      <c r="D2395" s="13" t="s">
        <v>45</v>
      </c>
      <c r="E2395" s="13" t="s">
        <v>46</v>
      </c>
      <c r="F2395" s="13" t="s">
        <v>70</v>
      </c>
      <c r="G2395" s="13" t="s">
        <v>114</v>
      </c>
      <c r="H2395" s="13" t="s">
        <v>115</v>
      </c>
      <c r="I2395" s="13" t="s">
        <v>50</v>
      </c>
      <c r="J2395" s="12">
        <v>45495</v>
      </c>
      <c r="K2395" s="13" t="s">
        <v>116</v>
      </c>
      <c r="L2395" s="13" t="s">
        <v>124</v>
      </c>
      <c r="M2395" s="13" t="s">
        <v>117</v>
      </c>
      <c r="N2395" s="13" t="s">
        <v>118</v>
      </c>
      <c r="O2395" s="13" t="s">
        <v>119</v>
      </c>
      <c r="P2395" s="13">
        <v>63</v>
      </c>
      <c r="Q2395" s="13" t="s">
        <v>120</v>
      </c>
      <c r="R2395" s="33" t="s">
        <v>121</v>
      </c>
      <c r="S2395" s="33" t="s">
        <v>122</v>
      </c>
      <c r="T2395" s="13" t="s">
        <v>123</v>
      </c>
      <c r="U2395" s="13" t="s">
        <v>50</v>
      </c>
      <c r="V2395" s="13">
        <v>133000000</v>
      </c>
      <c r="W2395" s="13" t="s">
        <v>60</v>
      </c>
      <c r="X2395" s="13">
        <v>133000000</v>
      </c>
      <c r="Y2395" s="13" t="s">
        <v>81</v>
      </c>
      <c r="Z2395" s="13">
        <v>4</v>
      </c>
      <c r="AA2395" s="13">
        <v>133000000</v>
      </c>
      <c r="AB2395" s="13" t="s">
        <v>60</v>
      </c>
      <c r="AC2395" s="13">
        <v>133000000</v>
      </c>
      <c r="AD2395" s="13" t="s">
        <v>124</v>
      </c>
      <c r="AE2395" s="13">
        <v>214000000</v>
      </c>
      <c r="AF2395" s="13" t="s">
        <v>60</v>
      </c>
      <c r="AG2395" s="13">
        <v>214000000</v>
      </c>
      <c r="AH2395" s="13">
        <v>214000000</v>
      </c>
      <c r="AI2395" s="13" t="s">
        <v>60</v>
      </c>
      <c r="AJ2395" s="13">
        <v>214000000</v>
      </c>
      <c r="AK2395" s="13" t="s">
        <v>22999</v>
      </c>
      <c r="AL2395" s="13" t="s">
        <v>50</v>
      </c>
      <c r="AM2395" s="13" t="s">
        <v>126</v>
      </c>
      <c r="AN2395" s="13" t="s">
        <v>66</v>
      </c>
      <c r="AO2395" s="13" t="s">
        <v>127</v>
      </c>
      <c r="AP2395" s="21" t="s">
        <v>128</v>
      </c>
      <c r="AQ2395" s="15" t="s">
        <v>50</v>
      </c>
      <c r="AR2395" s="13" t="s">
        <v>50</v>
      </c>
    </row>
    <row r="2396" spans="1:44" ht="15" thickBot="1">
      <c r="A2396" s="4" t="s">
        <v>23000</v>
      </c>
      <c r="B2396" s="5">
        <v>48499</v>
      </c>
      <c r="C2396" s="6">
        <v>40179</v>
      </c>
      <c r="D2396" s="7" t="s">
        <v>45</v>
      </c>
      <c r="E2396" s="7" t="s">
        <v>46</v>
      </c>
      <c r="F2396" s="7" t="s">
        <v>70</v>
      </c>
      <c r="G2396" s="7" t="s">
        <v>114</v>
      </c>
      <c r="H2396" s="7" t="s">
        <v>3028</v>
      </c>
      <c r="I2396" s="7" t="s">
        <v>50</v>
      </c>
      <c r="J2396" s="6">
        <v>45490</v>
      </c>
      <c r="K2396" s="7" t="s">
        <v>191</v>
      </c>
      <c r="L2396" s="7" t="s">
        <v>290</v>
      </c>
      <c r="M2396" s="7" t="s">
        <v>23001</v>
      </c>
      <c r="N2396" s="7" t="s">
        <v>11032</v>
      </c>
      <c r="O2396" s="7" t="s">
        <v>23002</v>
      </c>
      <c r="P2396" s="7">
        <v>74</v>
      </c>
      <c r="Q2396" s="7" t="s">
        <v>360</v>
      </c>
      <c r="R2396" s="34" t="s">
        <v>23003</v>
      </c>
      <c r="S2396" s="34" t="s">
        <v>23004</v>
      </c>
      <c r="T2396" s="7" t="s">
        <v>23005</v>
      </c>
      <c r="U2396" s="7" t="s">
        <v>23006</v>
      </c>
      <c r="V2396" s="7" t="s">
        <v>50</v>
      </c>
      <c r="W2396" s="7" t="s">
        <v>50</v>
      </c>
      <c r="X2396" s="7" t="s">
        <v>50</v>
      </c>
      <c r="Y2396" s="7" t="s">
        <v>290</v>
      </c>
      <c r="Z2396" s="7">
        <v>3</v>
      </c>
      <c r="AA2396" s="7" t="s">
        <v>50</v>
      </c>
      <c r="AB2396" s="7" t="s">
        <v>50</v>
      </c>
      <c r="AC2396" s="7" t="s">
        <v>50</v>
      </c>
      <c r="AD2396" s="7" t="s">
        <v>290</v>
      </c>
      <c r="AE2396" s="7">
        <v>140000000</v>
      </c>
      <c r="AF2396" s="7" t="s">
        <v>209</v>
      </c>
      <c r="AG2396" s="7">
        <v>150145158</v>
      </c>
      <c r="AH2396" s="7">
        <v>140000000</v>
      </c>
      <c r="AI2396" s="7" t="s">
        <v>209</v>
      </c>
      <c r="AJ2396" s="7">
        <v>150145158</v>
      </c>
      <c r="AK2396" s="7" t="s">
        <v>23007</v>
      </c>
      <c r="AL2396" s="7" t="s">
        <v>50</v>
      </c>
      <c r="AM2396" s="7" t="s">
        <v>23008</v>
      </c>
      <c r="AN2396" s="7" t="s">
        <v>66</v>
      </c>
      <c r="AO2396" s="7" t="s">
        <v>23009</v>
      </c>
      <c r="AP2396" s="22" t="s">
        <v>23010</v>
      </c>
      <c r="AQ2396" s="9" t="s">
        <v>50</v>
      </c>
      <c r="AR2396" s="7" t="s">
        <v>50</v>
      </c>
    </row>
    <row r="2397" spans="1:44" ht="15" thickBot="1">
      <c r="A2397" s="10" t="s">
        <v>23011</v>
      </c>
      <c r="B2397" s="11">
        <v>240889</v>
      </c>
      <c r="C2397" s="12">
        <v>43466</v>
      </c>
      <c r="D2397" s="13" t="s">
        <v>45</v>
      </c>
      <c r="E2397" s="13" t="s">
        <v>46</v>
      </c>
      <c r="F2397" s="13" t="s">
        <v>70</v>
      </c>
      <c r="G2397" s="26" t="s">
        <v>54946</v>
      </c>
      <c r="H2397" s="13" t="s">
        <v>23012</v>
      </c>
      <c r="I2397" s="13" t="s">
        <v>50</v>
      </c>
      <c r="J2397" s="12">
        <v>45490</v>
      </c>
      <c r="K2397" s="13" t="s">
        <v>116</v>
      </c>
      <c r="L2397" s="13" t="s">
        <v>73</v>
      </c>
      <c r="M2397" s="13" t="s">
        <v>23013</v>
      </c>
      <c r="N2397" s="13" t="s">
        <v>149</v>
      </c>
      <c r="O2397" s="13" t="s">
        <v>23014</v>
      </c>
      <c r="P2397" s="13">
        <v>87</v>
      </c>
      <c r="Q2397" s="13" t="s">
        <v>120</v>
      </c>
      <c r="R2397" s="33" t="s">
        <v>23015</v>
      </c>
      <c r="S2397" s="33" t="s">
        <v>23016</v>
      </c>
      <c r="T2397" s="13" t="s">
        <v>50</v>
      </c>
      <c r="U2397" s="13" t="s">
        <v>50</v>
      </c>
      <c r="V2397" s="13">
        <v>142000000</v>
      </c>
      <c r="W2397" s="13" t="s">
        <v>60</v>
      </c>
      <c r="X2397" s="13">
        <v>142000000</v>
      </c>
      <c r="Y2397" s="13" t="s">
        <v>81</v>
      </c>
      <c r="Z2397" s="13">
        <v>5</v>
      </c>
      <c r="AA2397" s="13">
        <v>142000000</v>
      </c>
      <c r="AB2397" s="13" t="s">
        <v>60</v>
      </c>
      <c r="AC2397" s="13">
        <v>142000000</v>
      </c>
      <c r="AD2397" s="13" t="s">
        <v>73</v>
      </c>
      <c r="AE2397" s="13">
        <v>142000000</v>
      </c>
      <c r="AF2397" s="13" t="s">
        <v>60</v>
      </c>
      <c r="AG2397" s="13">
        <v>142000000</v>
      </c>
      <c r="AH2397" s="13">
        <v>142000000</v>
      </c>
      <c r="AI2397" s="13" t="s">
        <v>60</v>
      </c>
      <c r="AJ2397" s="13">
        <v>142000000</v>
      </c>
      <c r="AK2397" s="13" t="s">
        <v>23017</v>
      </c>
      <c r="AL2397" s="13" t="s">
        <v>50</v>
      </c>
      <c r="AM2397" s="13" t="s">
        <v>23018</v>
      </c>
      <c r="AN2397" s="13" t="s">
        <v>66</v>
      </c>
      <c r="AO2397" s="13" t="s">
        <v>23019</v>
      </c>
      <c r="AP2397" s="21" t="s">
        <v>23020</v>
      </c>
      <c r="AQ2397" s="15" t="s">
        <v>50</v>
      </c>
      <c r="AR2397" s="13" t="s">
        <v>50</v>
      </c>
    </row>
    <row r="2398" spans="1:44" ht="15" thickBot="1">
      <c r="A2398" s="4" t="s">
        <v>23021</v>
      </c>
      <c r="B2398" s="5">
        <v>4139</v>
      </c>
      <c r="C2398" s="6">
        <v>40757</v>
      </c>
      <c r="D2398" s="7" t="s">
        <v>45</v>
      </c>
      <c r="E2398" s="7" t="s">
        <v>46</v>
      </c>
      <c r="F2398" s="7" t="s">
        <v>70</v>
      </c>
      <c r="G2398" s="7" t="s">
        <v>176</v>
      </c>
      <c r="H2398" s="7" t="s">
        <v>23022</v>
      </c>
      <c r="I2398" s="7" t="s">
        <v>50</v>
      </c>
      <c r="J2398" s="6">
        <v>45489</v>
      </c>
      <c r="K2398" s="7" t="s">
        <v>191</v>
      </c>
      <c r="L2398" s="7" t="s">
        <v>73</v>
      </c>
      <c r="M2398" s="7" t="s">
        <v>23023</v>
      </c>
      <c r="N2398" s="7" t="s">
        <v>133</v>
      </c>
      <c r="O2398" s="7" t="s">
        <v>23024</v>
      </c>
      <c r="P2398" s="7">
        <v>92</v>
      </c>
      <c r="Q2398" s="7" t="s">
        <v>135</v>
      </c>
      <c r="R2398" s="34" t="s">
        <v>23025</v>
      </c>
      <c r="S2398" s="34" t="s">
        <v>23026</v>
      </c>
      <c r="T2398" s="7" t="s">
        <v>23027</v>
      </c>
      <c r="U2398" s="7" t="s">
        <v>23028</v>
      </c>
      <c r="V2398" s="7">
        <v>80000000</v>
      </c>
      <c r="W2398" s="7" t="s">
        <v>60</v>
      </c>
      <c r="X2398" s="7">
        <v>80000000</v>
      </c>
      <c r="Y2398" s="7" t="s">
        <v>81</v>
      </c>
      <c r="Z2398" s="7">
        <v>13</v>
      </c>
      <c r="AA2398" s="7">
        <v>80000000</v>
      </c>
      <c r="AB2398" s="7" t="s">
        <v>60</v>
      </c>
      <c r="AC2398" s="7">
        <v>80000000</v>
      </c>
      <c r="AD2398" s="7" t="s">
        <v>73</v>
      </c>
      <c r="AE2398" s="7">
        <v>292012801</v>
      </c>
      <c r="AF2398" s="7" t="s">
        <v>60</v>
      </c>
      <c r="AG2398" s="7">
        <v>292012801</v>
      </c>
      <c r="AH2398" s="7">
        <v>322619465</v>
      </c>
      <c r="AI2398" s="7" t="s">
        <v>60</v>
      </c>
      <c r="AJ2398" s="7">
        <v>322619465</v>
      </c>
      <c r="AK2398" s="7" t="s">
        <v>23029</v>
      </c>
      <c r="AL2398" s="7" t="s">
        <v>50</v>
      </c>
      <c r="AM2398" s="7" t="s">
        <v>23030</v>
      </c>
      <c r="AN2398" s="7" t="s">
        <v>66</v>
      </c>
      <c r="AO2398" s="7" t="s">
        <v>23031</v>
      </c>
      <c r="AP2398" s="9" t="s">
        <v>50</v>
      </c>
      <c r="AQ2398" s="22" t="s">
        <v>23032</v>
      </c>
      <c r="AR2398" s="7" t="s">
        <v>50</v>
      </c>
    </row>
    <row r="2399" spans="1:44" ht="15" thickBot="1">
      <c r="A2399" s="10" t="s">
        <v>23033</v>
      </c>
      <c r="B2399" s="11">
        <v>86878</v>
      </c>
      <c r="C2399" s="12">
        <v>43101</v>
      </c>
      <c r="D2399" s="13" t="s">
        <v>45</v>
      </c>
      <c r="E2399" s="13" t="s">
        <v>46</v>
      </c>
      <c r="F2399" s="13" t="s">
        <v>70</v>
      </c>
      <c r="G2399" s="13" t="s">
        <v>114</v>
      </c>
      <c r="H2399" s="13" t="s">
        <v>7348</v>
      </c>
      <c r="I2399" s="13" t="s">
        <v>50</v>
      </c>
      <c r="J2399" s="12">
        <v>45490</v>
      </c>
      <c r="K2399" s="13" t="s">
        <v>177</v>
      </c>
      <c r="L2399" s="13" t="s">
        <v>73</v>
      </c>
      <c r="M2399" s="13" t="s">
        <v>23034</v>
      </c>
      <c r="N2399" s="13" t="s">
        <v>730</v>
      </c>
      <c r="O2399" s="13" t="s">
        <v>23035</v>
      </c>
      <c r="P2399" s="13">
        <v>97</v>
      </c>
      <c r="Q2399" s="13" t="s">
        <v>616</v>
      </c>
      <c r="R2399" s="33" t="s">
        <v>23036</v>
      </c>
      <c r="S2399" s="33" t="s">
        <v>23037</v>
      </c>
      <c r="T2399" s="13" t="s">
        <v>23038</v>
      </c>
      <c r="U2399" s="13" t="s">
        <v>50</v>
      </c>
      <c r="V2399" s="13">
        <v>100000000</v>
      </c>
      <c r="W2399" s="13" t="s">
        <v>60</v>
      </c>
      <c r="X2399" s="13">
        <v>100000000</v>
      </c>
      <c r="Y2399" s="13" t="s">
        <v>81</v>
      </c>
      <c r="Z2399" s="13">
        <v>7</v>
      </c>
      <c r="AA2399" s="13">
        <v>100000000</v>
      </c>
      <c r="AB2399" s="13" t="s">
        <v>60</v>
      </c>
      <c r="AC2399" s="13">
        <v>100000000</v>
      </c>
      <c r="AD2399" s="13" t="s">
        <v>73</v>
      </c>
      <c r="AE2399" s="13">
        <v>288375000</v>
      </c>
      <c r="AF2399" s="13" t="s">
        <v>60</v>
      </c>
      <c r="AG2399" s="13">
        <v>288375000</v>
      </c>
      <c r="AH2399" s="13">
        <v>288375000</v>
      </c>
      <c r="AI2399" s="13" t="s">
        <v>60</v>
      </c>
      <c r="AJ2399" s="13">
        <v>288375000</v>
      </c>
      <c r="AK2399" s="13" t="s">
        <v>23039</v>
      </c>
      <c r="AL2399" s="13" t="s">
        <v>50</v>
      </c>
      <c r="AM2399" s="13" t="s">
        <v>23040</v>
      </c>
      <c r="AN2399" s="13" t="s">
        <v>66</v>
      </c>
      <c r="AO2399" s="13" t="s">
        <v>23041</v>
      </c>
      <c r="AP2399" s="21" t="s">
        <v>23042</v>
      </c>
      <c r="AQ2399" s="15" t="s">
        <v>50</v>
      </c>
      <c r="AR2399" s="13" t="s">
        <v>50</v>
      </c>
    </row>
    <row r="2400" spans="1:44" ht="15" thickBot="1">
      <c r="A2400" s="4" t="s">
        <v>86</v>
      </c>
      <c r="B2400" s="5">
        <v>21604</v>
      </c>
      <c r="C2400" s="6">
        <v>44197</v>
      </c>
      <c r="D2400" s="7" t="s">
        <v>45</v>
      </c>
      <c r="E2400" s="7" t="s">
        <v>46</v>
      </c>
      <c r="F2400" s="7" t="s">
        <v>47</v>
      </c>
      <c r="G2400" s="7" t="s">
        <v>87</v>
      </c>
      <c r="H2400" s="7" t="s">
        <v>23043</v>
      </c>
      <c r="I2400" s="7" t="s">
        <v>50</v>
      </c>
      <c r="J2400" s="6">
        <v>45496</v>
      </c>
      <c r="K2400" s="7" t="s">
        <v>89</v>
      </c>
      <c r="L2400" s="7" t="s">
        <v>62</v>
      </c>
      <c r="M2400" s="7" t="s">
        <v>90</v>
      </c>
      <c r="N2400" s="7" t="s">
        <v>91</v>
      </c>
      <c r="O2400" s="7" t="s">
        <v>92</v>
      </c>
      <c r="P2400" s="7">
        <v>102</v>
      </c>
      <c r="Q2400" s="7" t="s">
        <v>93</v>
      </c>
      <c r="R2400" s="34" t="s">
        <v>94</v>
      </c>
      <c r="S2400" s="34" t="s">
        <v>95</v>
      </c>
      <c r="T2400" s="7" t="s">
        <v>96</v>
      </c>
      <c r="U2400" s="7" t="s">
        <v>50</v>
      </c>
      <c r="V2400" s="7">
        <v>15000000</v>
      </c>
      <c r="W2400" s="7" t="s">
        <v>60</v>
      </c>
      <c r="X2400" s="7">
        <v>15000000</v>
      </c>
      <c r="Y2400" s="7" t="s">
        <v>61</v>
      </c>
      <c r="Z2400" s="7">
        <v>7</v>
      </c>
      <c r="AA2400" s="7">
        <v>15000000</v>
      </c>
      <c r="AB2400" s="7" t="s">
        <v>60</v>
      </c>
      <c r="AC2400" s="7">
        <v>15000000</v>
      </c>
      <c r="AD2400" s="7" t="s">
        <v>62</v>
      </c>
      <c r="AE2400" s="7">
        <v>108000000</v>
      </c>
      <c r="AF2400" s="7" t="s">
        <v>60</v>
      </c>
      <c r="AG2400" s="7">
        <v>108000000</v>
      </c>
      <c r="AH2400" s="7">
        <v>108000000</v>
      </c>
      <c r="AI2400" s="7" t="s">
        <v>60</v>
      </c>
      <c r="AJ2400" s="7">
        <v>108000000</v>
      </c>
      <c r="AK2400" s="7" t="s">
        <v>97</v>
      </c>
      <c r="AL2400" s="7" t="s">
        <v>50</v>
      </c>
      <c r="AM2400" s="7" t="s">
        <v>98</v>
      </c>
      <c r="AN2400" s="7" t="s">
        <v>66</v>
      </c>
      <c r="AO2400" s="7" t="s">
        <v>99</v>
      </c>
      <c r="AP2400" s="22" t="s">
        <v>100</v>
      </c>
      <c r="AQ2400" s="9" t="s">
        <v>50</v>
      </c>
      <c r="AR2400" s="7" t="s">
        <v>50</v>
      </c>
    </row>
    <row r="2401" spans="1:44" ht="15" thickBot="1">
      <c r="A2401" s="10" t="s">
        <v>23044</v>
      </c>
      <c r="B2401" s="11">
        <v>48471</v>
      </c>
      <c r="C2401" s="12">
        <v>43466</v>
      </c>
      <c r="D2401" s="13" t="s">
        <v>45</v>
      </c>
      <c r="E2401" s="13" t="s">
        <v>46</v>
      </c>
      <c r="F2401" s="13" t="s">
        <v>70</v>
      </c>
      <c r="G2401" s="26" t="s">
        <v>54946</v>
      </c>
      <c r="H2401" s="13" t="s">
        <v>23045</v>
      </c>
      <c r="I2401" s="13" t="s">
        <v>50</v>
      </c>
      <c r="J2401" s="12">
        <v>45496</v>
      </c>
      <c r="K2401" s="13" t="s">
        <v>191</v>
      </c>
      <c r="L2401" s="13" t="s">
        <v>147</v>
      </c>
      <c r="M2401" s="13" t="s">
        <v>23046</v>
      </c>
      <c r="N2401" s="13" t="s">
        <v>668</v>
      </c>
      <c r="O2401" s="13" t="s">
        <v>23047</v>
      </c>
      <c r="P2401" s="13">
        <v>108</v>
      </c>
      <c r="Q2401" s="13" t="s">
        <v>670</v>
      </c>
      <c r="R2401" s="33" t="s">
        <v>23048</v>
      </c>
      <c r="S2401" s="33" t="s">
        <v>23049</v>
      </c>
      <c r="T2401" s="13" t="s">
        <v>23050</v>
      </c>
      <c r="U2401" s="13" t="s">
        <v>50</v>
      </c>
      <c r="V2401" s="13">
        <v>36000000</v>
      </c>
      <c r="W2401" s="13" t="s">
        <v>60</v>
      </c>
      <c r="X2401" s="13">
        <v>36000000</v>
      </c>
      <c r="Y2401" s="13" t="s">
        <v>154</v>
      </c>
      <c r="Z2401" s="13">
        <v>2</v>
      </c>
      <c r="AA2401" s="13">
        <v>36000000</v>
      </c>
      <c r="AB2401" s="13" t="s">
        <v>60</v>
      </c>
      <c r="AC2401" s="13">
        <v>36000000</v>
      </c>
      <c r="AD2401" s="13" t="s">
        <v>147</v>
      </c>
      <c r="AE2401" s="13">
        <v>56100000</v>
      </c>
      <c r="AF2401" s="13" t="s">
        <v>60</v>
      </c>
      <c r="AG2401" s="13">
        <v>56100000</v>
      </c>
      <c r="AH2401" s="13">
        <v>56100000</v>
      </c>
      <c r="AI2401" s="13" t="s">
        <v>60</v>
      </c>
      <c r="AJ2401" s="13">
        <v>56100000</v>
      </c>
      <c r="AK2401" s="13" t="s">
        <v>23051</v>
      </c>
      <c r="AL2401" s="13" t="s">
        <v>50</v>
      </c>
      <c r="AM2401" s="13" t="s">
        <v>23052</v>
      </c>
      <c r="AN2401" s="13" t="s">
        <v>66</v>
      </c>
      <c r="AO2401" s="13" t="s">
        <v>23053</v>
      </c>
      <c r="AP2401" s="21" t="s">
        <v>23054</v>
      </c>
      <c r="AQ2401" s="15" t="s">
        <v>50</v>
      </c>
      <c r="AR2401" s="13" t="s">
        <v>50</v>
      </c>
    </row>
    <row r="2402" spans="1:44" ht="15" thickBot="1">
      <c r="A2402" s="4" t="s">
        <v>23055</v>
      </c>
      <c r="B2402" s="5">
        <v>2119602</v>
      </c>
      <c r="C2402" s="6">
        <v>41953</v>
      </c>
      <c r="D2402" s="7" t="s">
        <v>45</v>
      </c>
      <c r="E2402" s="7" t="s">
        <v>46</v>
      </c>
      <c r="F2402" s="7" t="s">
        <v>70</v>
      </c>
      <c r="G2402" s="7" t="s">
        <v>71</v>
      </c>
      <c r="H2402" s="7" t="s">
        <v>328</v>
      </c>
      <c r="I2402" s="7" t="s">
        <v>50</v>
      </c>
      <c r="J2402" s="6">
        <v>45490</v>
      </c>
      <c r="K2402" s="7" t="s">
        <v>161</v>
      </c>
      <c r="L2402" s="7" t="s">
        <v>283</v>
      </c>
      <c r="M2402" s="7" t="s">
        <v>23056</v>
      </c>
      <c r="N2402" s="7" t="s">
        <v>270</v>
      </c>
      <c r="O2402" s="7" t="s">
        <v>23057</v>
      </c>
      <c r="P2402" s="7">
        <v>109</v>
      </c>
      <c r="Q2402" s="7" t="s">
        <v>245</v>
      </c>
      <c r="R2402" s="34" t="s">
        <v>23058</v>
      </c>
      <c r="S2402" s="34" t="s">
        <v>23059</v>
      </c>
      <c r="T2402" s="7" t="s">
        <v>23060</v>
      </c>
      <c r="U2402" s="7" t="s">
        <v>23061</v>
      </c>
      <c r="V2402" s="7">
        <v>4000000000</v>
      </c>
      <c r="W2402" s="7" t="s">
        <v>250</v>
      </c>
      <c r="X2402" s="7">
        <v>47877217</v>
      </c>
      <c r="Y2402" s="7" t="s">
        <v>81</v>
      </c>
      <c r="Z2402" s="7">
        <v>13</v>
      </c>
      <c r="AA2402" s="7">
        <v>188000000</v>
      </c>
      <c r="AB2402" s="7" t="s">
        <v>60</v>
      </c>
      <c r="AC2402" s="7">
        <v>188000000</v>
      </c>
      <c r="AD2402" s="7" t="s">
        <v>510</v>
      </c>
      <c r="AE2402" s="7">
        <v>370816381</v>
      </c>
      <c r="AF2402" s="7" t="s">
        <v>60</v>
      </c>
      <c r="AG2402" s="7">
        <v>370816381</v>
      </c>
      <c r="AH2402" s="7">
        <v>493797573</v>
      </c>
      <c r="AI2402" s="7" t="s">
        <v>60</v>
      </c>
      <c r="AJ2402" s="7">
        <v>493797573</v>
      </c>
      <c r="AK2402" s="7" t="s">
        <v>23062</v>
      </c>
      <c r="AL2402" s="7" t="s">
        <v>50</v>
      </c>
      <c r="AM2402" s="7" t="s">
        <v>23063</v>
      </c>
      <c r="AN2402" s="7" t="s">
        <v>66</v>
      </c>
      <c r="AO2402" s="7" t="s">
        <v>23064</v>
      </c>
      <c r="AP2402" s="22" t="s">
        <v>23065</v>
      </c>
      <c r="AQ2402" s="9" t="s">
        <v>50</v>
      </c>
      <c r="AR2402" s="7" t="s">
        <v>50</v>
      </c>
    </row>
    <row r="2403" spans="1:44" ht="15" thickBot="1">
      <c r="A2403" s="10" t="s">
        <v>23066</v>
      </c>
      <c r="B2403" s="11">
        <v>9678</v>
      </c>
      <c r="C2403" s="12">
        <v>44562</v>
      </c>
      <c r="D2403" s="13" t="s">
        <v>45</v>
      </c>
      <c r="E2403" s="13" t="s">
        <v>46</v>
      </c>
      <c r="F2403" s="13" t="s">
        <v>70</v>
      </c>
      <c r="G2403" s="26" t="s">
        <v>54946</v>
      </c>
      <c r="H2403" s="13" t="s">
        <v>23067</v>
      </c>
      <c r="I2403" s="13" t="s">
        <v>50</v>
      </c>
      <c r="J2403" s="12">
        <v>45489</v>
      </c>
      <c r="K2403" s="13" t="s">
        <v>116</v>
      </c>
      <c r="L2403" s="13" t="s">
        <v>241</v>
      </c>
      <c r="M2403" s="13" t="s">
        <v>23068</v>
      </c>
      <c r="N2403" s="13" t="s">
        <v>54</v>
      </c>
      <c r="O2403" s="13" t="s">
        <v>23069</v>
      </c>
      <c r="P2403" s="13">
        <v>115</v>
      </c>
      <c r="Q2403" s="13" t="s">
        <v>56</v>
      </c>
      <c r="R2403" s="33" t="s">
        <v>23070</v>
      </c>
      <c r="S2403" s="33" t="s">
        <v>23071</v>
      </c>
      <c r="T2403" s="13" t="s">
        <v>23072</v>
      </c>
      <c r="U2403" s="13" t="s">
        <v>23073</v>
      </c>
      <c r="V2403" s="13">
        <v>25000000</v>
      </c>
      <c r="W2403" s="13" t="s">
        <v>60</v>
      </c>
      <c r="X2403" s="13">
        <v>25000000</v>
      </c>
      <c r="Y2403" s="13" t="s">
        <v>154</v>
      </c>
      <c r="Z2403" s="13">
        <v>2</v>
      </c>
      <c r="AA2403" s="13">
        <v>25000000</v>
      </c>
      <c r="AB2403" s="13" t="s">
        <v>60</v>
      </c>
      <c r="AC2403" s="13">
        <v>25000000</v>
      </c>
      <c r="AD2403" s="13" t="s">
        <v>241</v>
      </c>
      <c r="AE2403" s="13">
        <v>53500000</v>
      </c>
      <c r="AF2403" s="13" t="s">
        <v>60</v>
      </c>
      <c r="AG2403" s="13">
        <v>53500000</v>
      </c>
      <c r="AH2403" s="13">
        <v>53500000</v>
      </c>
      <c r="AI2403" s="13" t="s">
        <v>60</v>
      </c>
      <c r="AJ2403" s="13">
        <v>53500000</v>
      </c>
      <c r="AK2403" s="13" t="s">
        <v>23074</v>
      </c>
      <c r="AL2403" s="13" t="s">
        <v>50</v>
      </c>
      <c r="AM2403" s="13" t="s">
        <v>23075</v>
      </c>
      <c r="AN2403" s="13" t="s">
        <v>66</v>
      </c>
      <c r="AO2403" s="13" t="s">
        <v>23076</v>
      </c>
      <c r="AP2403" s="21" t="s">
        <v>23077</v>
      </c>
      <c r="AQ2403" s="15" t="s">
        <v>50</v>
      </c>
      <c r="AR2403" s="13" t="s">
        <v>50</v>
      </c>
    </row>
    <row r="2404" spans="1:44" ht="15" thickBot="1">
      <c r="A2404" s="4" t="s">
        <v>23078</v>
      </c>
      <c r="B2404" s="5">
        <v>5373</v>
      </c>
      <c r="C2404" s="6">
        <v>39448</v>
      </c>
      <c r="D2404" s="7" t="s">
        <v>45</v>
      </c>
      <c r="E2404" s="7" t="s">
        <v>46</v>
      </c>
      <c r="F2404" s="7" t="s">
        <v>47</v>
      </c>
      <c r="G2404" s="7" t="s">
        <v>87</v>
      </c>
      <c r="H2404" s="7" t="s">
        <v>23079</v>
      </c>
      <c r="I2404" s="7" t="s">
        <v>50</v>
      </c>
      <c r="J2404" s="6">
        <v>45489</v>
      </c>
      <c r="K2404" s="7" t="s">
        <v>50</v>
      </c>
      <c r="L2404" s="7" t="s">
        <v>162</v>
      </c>
      <c r="M2404" s="7" t="s">
        <v>23080</v>
      </c>
      <c r="N2404" s="7" t="s">
        <v>838</v>
      </c>
      <c r="O2404" s="7" t="s">
        <v>23081</v>
      </c>
      <c r="P2404" s="7">
        <v>126</v>
      </c>
      <c r="Q2404" s="7" t="s">
        <v>218</v>
      </c>
      <c r="R2404" s="34" t="s">
        <v>23082</v>
      </c>
      <c r="S2404" s="34" t="s">
        <v>23083</v>
      </c>
      <c r="T2404" s="7" t="s">
        <v>50</v>
      </c>
      <c r="U2404" s="7" t="s">
        <v>23084</v>
      </c>
      <c r="V2404" s="7">
        <v>100000000</v>
      </c>
      <c r="W2404" s="7" t="s">
        <v>60</v>
      </c>
      <c r="X2404" s="7">
        <v>100000000</v>
      </c>
      <c r="Y2404" s="7" t="s">
        <v>61</v>
      </c>
      <c r="Z2404" s="7">
        <v>5</v>
      </c>
      <c r="AA2404" s="7">
        <v>75000000</v>
      </c>
      <c r="AB2404" s="7" t="s">
        <v>60</v>
      </c>
      <c r="AC2404" s="7">
        <v>75000000</v>
      </c>
      <c r="AD2404" s="7" t="s">
        <v>62</v>
      </c>
      <c r="AE2404" s="7">
        <v>180000000</v>
      </c>
      <c r="AF2404" s="7" t="s">
        <v>60</v>
      </c>
      <c r="AG2404" s="7">
        <v>180000000</v>
      </c>
      <c r="AH2404" s="7">
        <v>380000000</v>
      </c>
      <c r="AI2404" s="7" t="s">
        <v>60</v>
      </c>
      <c r="AJ2404" s="7">
        <v>380000000</v>
      </c>
      <c r="AK2404" s="7" t="s">
        <v>50</v>
      </c>
      <c r="AL2404" s="7" t="s">
        <v>50</v>
      </c>
      <c r="AM2404" s="7" t="s">
        <v>23085</v>
      </c>
      <c r="AN2404" s="7" t="s">
        <v>66</v>
      </c>
      <c r="AO2404" s="7" t="s">
        <v>23086</v>
      </c>
      <c r="AP2404" s="22" t="s">
        <v>23087</v>
      </c>
      <c r="AQ2404" s="9" t="s">
        <v>50</v>
      </c>
      <c r="AR2404" s="7" t="s">
        <v>50</v>
      </c>
    </row>
    <row r="2405" spans="1:44" ht="15" thickBot="1">
      <c r="A2405" s="10" t="s">
        <v>23088</v>
      </c>
      <c r="B2405" s="11">
        <v>1460801</v>
      </c>
      <c r="C2405" s="12">
        <v>44682</v>
      </c>
      <c r="D2405" s="13" t="s">
        <v>45</v>
      </c>
      <c r="E2405" s="13" t="s">
        <v>46</v>
      </c>
      <c r="F2405" s="13" t="s">
        <v>70</v>
      </c>
      <c r="G2405" s="13" t="s">
        <v>145</v>
      </c>
      <c r="H2405" s="13" t="s">
        <v>50</v>
      </c>
      <c r="I2405" s="13" t="s">
        <v>50</v>
      </c>
      <c r="J2405" s="12">
        <v>45491</v>
      </c>
      <c r="K2405" s="13" t="s">
        <v>50</v>
      </c>
      <c r="L2405" s="13" t="s">
        <v>241</v>
      </c>
      <c r="M2405" s="13" t="s">
        <v>23089</v>
      </c>
      <c r="N2405" s="13" t="s">
        <v>307</v>
      </c>
      <c r="O2405" s="13" t="s">
        <v>23090</v>
      </c>
      <c r="P2405" s="13">
        <v>150</v>
      </c>
      <c r="Q2405" s="13" t="s">
        <v>245</v>
      </c>
      <c r="R2405" s="33" t="s">
        <v>23091</v>
      </c>
      <c r="S2405" s="33" t="s">
        <v>23092</v>
      </c>
      <c r="T2405" s="13" t="s">
        <v>23093</v>
      </c>
      <c r="U2405" s="13">
        <v>918904469606</v>
      </c>
      <c r="V2405" s="13">
        <v>18000000</v>
      </c>
      <c r="W2405" s="13" t="s">
        <v>60</v>
      </c>
      <c r="X2405" s="13">
        <v>18000000</v>
      </c>
      <c r="Y2405" s="13" t="s">
        <v>154</v>
      </c>
      <c r="Z2405" s="13">
        <v>4</v>
      </c>
      <c r="AA2405" s="13">
        <v>18000000</v>
      </c>
      <c r="AB2405" s="13" t="s">
        <v>60</v>
      </c>
      <c r="AC2405" s="13">
        <v>18000000</v>
      </c>
      <c r="AD2405" s="13" t="s">
        <v>241</v>
      </c>
      <c r="AE2405" s="13">
        <v>23411975</v>
      </c>
      <c r="AF2405" s="13" t="s">
        <v>60</v>
      </c>
      <c r="AG2405" s="13">
        <v>23411975</v>
      </c>
      <c r="AH2405" s="13">
        <v>23411975</v>
      </c>
      <c r="AI2405" s="13" t="s">
        <v>60</v>
      </c>
      <c r="AJ2405" s="13">
        <v>23411975</v>
      </c>
      <c r="AK2405" s="13" t="s">
        <v>23094</v>
      </c>
      <c r="AL2405" s="13" t="s">
        <v>50</v>
      </c>
      <c r="AM2405" s="13" t="s">
        <v>23095</v>
      </c>
      <c r="AN2405" s="13" t="s">
        <v>66</v>
      </c>
      <c r="AO2405" s="13" t="s">
        <v>23096</v>
      </c>
      <c r="AP2405" s="21" t="s">
        <v>23097</v>
      </c>
      <c r="AQ2405" s="15" t="s">
        <v>50</v>
      </c>
      <c r="AR2405" s="13" t="s">
        <v>50</v>
      </c>
    </row>
    <row r="2406" spans="1:44" ht="15" thickBot="1">
      <c r="A2406" s="4" t="s">
        <v>23098</v>
      </c>
      <c r="B2406" s="5">
        <v>540886</v>
      </c>
      <c r="C2406" s="6">
        <v>41640</v>
      </c>
      <c r="D2406" s="7" t="s">
        <v>45</v>
      </c>
      <c r="E2406" s="7" t="s">
        <v>46</v>
      </c>
      <c r="F2406" s="7" t="s">
        <v>70</v>
      </c>
      <c r="G2406" s="7" t="s">
        <v>87</v>
      </c>
      <c r="H2406" s="7" t="s">
        <v>20718</v>
      </c>
      <c r="I2406" s="7" t="s">
        <v>50</v>
      </c>
      <c r="J2406" s="6">
        <v>45496</v>
      </c>
      <c r="K2406" s="7" t="s">
        <v>191</v>
      </c>
      <c r="L2406" s="7" t="s">
        <v>210</v>
      </c>
      <c r="M2406" s="7" t="s">
        <v>23099</v>
      </c>
      <c r="N2406" s="7" t="s">
        <v>91</v>
      </c>
      <c r="O2406" s="7" t="s">
        <v>23100</v>
      </c>
      <c r="P2406" s="7">
        <v>169</v>
      </c>
      <c r="Q2406" s="7" t="s">
        <v>93</v>
      </c>
      <c r="R2406" s="34" t="s">
        <v>23101</v>
      </c>
      <c r="S2406" s="34" t="s">
        <v>23102</v>
      </c>
      <c r="T2406" s="7" t="s">
        <v>23103</v>
      </c>
      <c r="U2406" s="7" t="s">
        <v>23104</v>
      </c>
      <c r="V2406" s="7">
        <v>93750</v>
      </c>
      <c r="W2406" s="7" t="s">
        <v>60</v>
      </c>
      <c r="X2406" s="7">
        <v>93750</v>
      </c>
      <c r="Y2406" s="7" t="s">
        <v>50</v>
      </c>
      <c r="Z2406" s="7">
        <v>13</v>
      </c>
      <c r="AA2406" s="7">
        <v>93750</v>
      </c>
      <c r="AB2406" s="7" t="s">
        <v>60</v>
      </c>
      <c r="AC2406" s="7">
        <v>93750</v>
      </c>
      <c r="AD2406" s="7" t="s">
        <v>210</v>
      </c>
      <c r="AE2406" s="7">
        <v>90943299</v>
      </c>
      <c r="AF2406" s="7" t="s">
        <v>60</v>
      </c>
      <c r="AG2406" s="7">
        <v>90943299</v>
      </c>
      <c r="AH2406" s="7">
        <v>90943299</v>
      </c>
      <c r="AI2406" s="7" t="s">
        <v>60</v>
      </c>
      <c r="AJ2406" s="7">
        <v>90943299</v>
      </c>
      <c r="AK2406" s="7" t="s">
        <v>23105</v>
      </c>
      <c r="AL2406" s="7" t="s">
        <v>50</v>
      </c>
      <c r="AM2406" s="7" t="s">
        <v>23106</v>
      </c>
      <c r="AN2406" s="7" t="s">
        <v>66</v>
      </c>
      <c r="AO2406" s="7" t="s">
        <v>23107</v>
      </c>
      <c r="AP2406" s="22" t="s">
        <v>23108</v>
      </c>
      <c r="AQ2406" s="9" t="s">
        <v>50</v>
      </c>
      <c r="AR2406" s="7" t="s">
        <v>50</v>
      </c>
    </row>
    <row r="2407" spans="1:44" ht="15" thickBot="1">
      <c r="A2407" s="10" t="s">
        <v>23109</v>
      </c>
      <c r="B2407" s="11">
        <v>3161</v>
      </c>
      <c r="C2407" s="12">
        <v>44075</v>
      </c>
      <c r="D2407" s="13" t="s">
        <v>45</v>
      </c>
      <c r="E2407" s="13" t="s">
        <v>46</v>
      </c>
      <c r="F2407" s="13" t="s">
        <v>70</v>
      </c>
      <c r="G2407" s="13" t="s">
        <v>145</v>
      </c>
      <c r="H2407" s="13" t="s">
        <v>50</v>
      </c>
      <c r="I2407" s="13" t="s">
        <v>50</v>
      </c>
      <c r="J2407" s="12">
        <v>45496</v>
      </c>
      <c r="K2407" s="13" t="s">
        <v>191</v>
      </c>
      <c r="L2407" s="13" t="s">
        <v>147</v>
      </c>
      <c r="M2407" s="13" t="s">
        <v>23110</v>
      </c>
      <c r="N2407" s="13" t="s">
        <v>17539</v>
      </c>
      <c r="O2407" s="13" t="s">
        <v>23111</v>
      </c>
      <c r="P2407" s="13">
        <v>173</v>
      </c>
      <c r="Q2407" s="13" t="s">
        <v>245</v>
      </c>
      <c r="R2407" s="33" t="s">
        <v>23112</v>
      </c>
      <c r="S2407" s="33" t="s">
        <v>23113</v>
      </c>
      <c r="T2407" s="13" t="s">
        <v>23114</v>
      </c>
      <c r="U2407" s="13" t="s">
        <v>50</v>
      </c>
      <c r="V2407" s="13">
        <v>15000000</v>
      </c>
      <c r="W2407" s="13" t="s">
        <v>60</v>
      </c>
      <c r="X2407" s="13">
        <v>15000000</v>
      </c>
      <c r="Y2407" s="13" t="s">
        <v>154</v>
      </c>
      <c r="Z2407" s="13">
        <v>5</v>
      </c>
      <c r="AA2407" s="13">
        <v>15000000</v>
      </c>
      <c r="AB2407" s="13" t="s">
        <v>60</v>
      </c>
      <c r="AC2407" s="13">
        <v>15000000</v>
      </c>
      <c r="AD2407" s="13" t="s">
        <v>147</v>
      </c>
      <c r="AE2407" s="13">
        <v>226744017</v>
      </c>
      <c r="AF2407" s="13" t="s">
        <v>60</v>
      </c>
      <c r="AG2407" s="13">
        <v>226744017</v>
      </c>
      <c r="AH2407" s="13">
        <v>226744017</v>
      </c>
      <c r="AI2407" s="13" t="s">
        <v>60</v>
      </c>
      <c r="AJ2407" s="13">
        <v>226744017</v>
      </c>
      <c r="AK2407" s="13" t="s">
        <v>23115</v>
      </c>
      <c r="AL2407" s="13" t="s">
        <v>50</v>
      </c>
      <c r="AM2407" s="13" t="s">
        <v>23116</v>
      </c>
      <c r="AN2407" s="13" t="s">
        <v>66</v>
      </c>
      <c r="AO2407" s="13" t="s">
        <v>23117</v>
      </c>
      <c r="AP2407" s="15" t="s">
        <v>50</v>
      </c>
      <c r="AQ2407" s="21" t="s">
        <v>23118</v>
      </c>
      <c r="AR2407" s="13" t="s">
        <v>50</v>
      </c>
    </row>
    <row r="2408" spans="1:44" ht="15" thickBot="1">
      <c r="A2408" s="4" t="s">
        <v>23119</v>
      </c>
      <c r="B2408" s="5">
        <v>66456749</v>
      </c>
      <c r="C2408" s="6">
        <v>367</v>
      </c>
      <c r="D2408" s="7" t="s">
        <v>45</v>
      </c>
      <c r="E2408" s="7" t="s">
        <v>46</v>
      </c>
      <c r="F2408" s="7" t="s">
        <v>70</v>
      </c>
      <c r="G2408" s="7" t="s">
        <v>48</v>
      </c>
      <c r="H2408" s="7" t="s">
        <v>49</v>
      </c>
      <c r="I2408" s="7" t="s">
        <v>50</v>
      </c>
      <c r="J2408" s="6">
        <v>45496</v>
      </c>
      <c r="K2408" s="7" t="s">
        <v>177</v>
      </c>
      <c r="L2408" s="7" t="s">
        <v>52</v>
      </c>
      <c r="M2408" s="7" t="s">
        <v>23120</v>
      </c>
      <c r="N2408" s="7" t="s">
        <v>12163</v>
      </c>
      <c r="O2408" s="7" t="s">
        <v>23121</v>
      </c>
      <c r="P2408" s="7">
        <v>175</v>
      </c>
      <c r="Q2408" s="7" t="s">
        <v>434</v>
      </c>
      <c r="R2408" s="34" t="s">
        <v>23122</v>
      </c>
      <c r="S2408" s="34" t="s">
        <v>23123</v>
      </c>
      <c r="T2408" s="7" t="s">
        <v>50</v>
      </c>
      <c r="U2408" s="7" t="s">
        <v>23124</v>
      </c>
      <c r="V2408" s="7">
        <v>25000000</v>
      </c>
      <c r="W2408" s="7" t="s">
        <v>60</v>
      </c>
      <c r="X2408" s="7">
        <v>25000000</v>
      </c>
      <c r="Y2408" s="7" t="s">
        <v>50</v>
      </c>
      <c r="Z2408" s="7">
        <v>1</v>
      </c>
      <c r="AA2408" s="7" t="s">
        <v>50</v>
      </c>
      <c r="AB2408" s="7" t="s">
        <v>50</v>
      </c>
      <c r="AC2408" s="7" t="s">
        <v>50</v>
      </c>
      <c r="AD2408" s="7" t="s">
        <v>50</v>
      </c>
      <c r="AE2408" s="7" t="s">
        <v>50</v>
      </c>
      <c r="AF2408" s="7" t="s">
        <v>50</v>
      </c>
      <c r="AG2408" s="7" t="s">
        <v>50</v>
      </c>
      <c r="AH2408" s="7">
        <v>25000000</v>
      </c>
      <c r="AI2408" s="7" t="s">
        <v>60</v>
      </c>
      <c r="AJ2408" s="7">
        <v>25000000</v>
      </c>
      <c r="AK2408" s="7" t="s">
        <v>7133</v>
      </c>
      <c r="AL2408" s="7" t="s">
        <v>50</v>
      </c>
      <c r="AM2408" s="7" t="s">
        <v>23125</v>
      </c>
      <c r="AN2408" s="7" t="s">
        <v>23126</v>
      </c>
      <c r="AO2408" s="7" t="s">
        <v>23127</v>
      </c>
      <c r="AP2408" s="22" t="s">
        <v>23128</v>
      </c>
      <c r="AQ2408" s="9" t="s">
        <v>50</v>
      </c>
      <c r="AR2408" s="7" t="s">
        <v>50</v>
      </c>
    </row>
    <row r="2409" spans="1:44" ht="15" thickBot="1">
      <c r="A2409" s="10" t="s">
        <v>23129</v>
      </c>
      <c r="B2409" s="11">
        <v>15488</v>
      </c>
      <c r="C2409" s="12">
        <v>38718</v>
      </c>
      <c r="D2409" s="13" t="s">
        <v>45</v>
      </c>
      <c r="E2409" s="13" t="s">
        <v>46</v>
      </c>
      <c r="F2409" s="13" t="s">
        <v>70</v>
      </c>
      <c r="G2409" s="13" t="s">
        <v>176</v>
      </c>
      <c r="H2409" s="13" t="s">
        <v>23130</v>
      </c>
      <c r="I2409" s="13" t="s">
        <v>50</v>
      </c>
      <c r="J2409" s="12">
        <v>45497</v>
      </c>
      <c r="K2409" s="13" t="s">
        <v>50</v>
      </c>
      <c r="L2409" s="13" t="s">
        <v>131</v>
      </c>
      <c r="M2409" s="13" t="s">
        <v>23131</v>
      </c>
      <c r="N2409" s="13" t="s">
        <v>180</v>
      </c>
      <c r="O2409" s="13" t="s">
        <v>23132</v>
      </c>
      <c r="P2409" s="13">
        <v>177</v>
      </c>
      <c r="Q2409" s="13" t="s">
        <v>120</v>
      </c>
      <c r="R2409" s="33" t="s">
        <v>23133</v>
      </c>
      <c r="S2409" s="33" t="s">
        <v>23134</v>
      </c>
      <c r="T2409" s="13" t="s">
        <v>23135</v>
      </c>
      <c r="U2409" s="13">
        <v>14156751501</v>
      </c>
      <c r="V2409" s="13">
        <v>50000000</v>
      </c>
      <c r="W2409" s="13" t="s">
        <v>209</v>
      </c>
      <c r="X2409" s="13">
        <v>54225877</v>
      </c>
      <c r="Y2409" s="13" t="s">
        <v>171</v>
      </c>
      <c r="Z2409" s="13">
        <v>12</v>
      </c>
      <c r="AA2409" s="13">
        <v>500000000</v>
      </c>
      <c r="AB2409" s="13" t="s">
        <v>60</v>
      </c>
      <c r="AC2409" s="13">
        <v>500000000</v>
      </c>
      <c r="AD2409" s="13" t="s">
        <v>290</v>
      </c>
      <c r="AE2409" s="13">
        <v>585000000</v>
      </c>
      <c r="AF2409" s="13" t="s">
        <v>60</v>
      </c>
      <c r="AG2409" s="13">
        <v>585000000</v>
      </c>
      <c r="AH2409" s="13">
        <v>3159432934</v>
      </c>
      <c r="AI2409" s="13" t="s">
        <v>60</v>
      </c>
      <c r="AJ2409" s="13">
        <v>3159432934</v>
      </c>
      <c r="AK2409" s="13" t="s">
        <v>23136</v>
      </c>
      <c r="AL2409" s="13" t="s">
        <v>50</v>
      </c>
      <c r="AM2409" s="13" t="s">
        <v>23137</v>
      </c>
      <c r="AN2409" s="13" t="s">
        <v>66</v>
      </c>
      <c r="AO2409" s="13" t="s">
        <v>23138</v>
      </c>
      <c r="AP2409" s="21" t="s">
        <v>23139</v>
      </c>
      <c r="AQ2409" s="15" t="s">
        <v>50</v>
      </c>
      <c r="AR2409" s="13" t="s">
        <v>50</v>
      </c>
    </row>
    <row r="2410" spans="1:44" ht="15" thickBot="1">
      <c r="A2410" s="4" t="s">
        <v>23140</v>
      </c>
      <c r="B2410" s="5">
        <v>1480181</v>
      </c>
      <c r="C2410" s="6">
        <v>42095</v>
      </c>
      <c r="D2410" s="7" t="s">
        <v>45</v>
      </c>
      <c r="E2410" s="7" t="s">
        <v>46</v>
      </c>
      <c r="F2410" s="7" t="s">
        <v>70</v>
      </c>
      <c r="G2410" s="7" t="s">
        <v>114</v>
      </c>
      <c r="H2410" s="7" t="s">
        <v>23141</v>
      </c>
      <c r="I2410" s="7" t="s">
        <v>50</v>
      </c>
      <c r="J2410" s="6">
        <v>45491</v>
      </c>
      <c r="K2410" s="7" t="s">
        <v>282</v>
      </c>
      <c r="L2410" s="7" t="s">
        <v>178</v>
      </c>
      <c r="M2410" s="7" t="s">
        <v>23142</v>
      </c>
      <c r="N2410" s="7" t="s">
        <v>1604</v>
      </c>
      <c r="O2410" s="7" t="s">
        <v>23143</v>
      </c>
      <c r="P2410" s="7">
        <v>184</v>
      </c>
      <c r="Q2410" s="7" t="s">
        <v>360</v>
      </c>
      <c r="R2410" s="34" t="s">
        <v>23144</v>
      </c>
      <c r="S2410" s="34" t="s">
        <v>23145</v>
      </c>
      <c r="T2410" s="7" t="s">
        <v>23146</v>
      </c>
      <c r="U2410" s="7" t="s">
        <v>50</v>
      </c>
      <c r="V2410" s="7">
        <v>50000000</v>
      </c>
      <c r="W2410" s="7" t="s">
        <v>209</v>
      </c>
      <c r="X2410" s="7">
        <v>54574369</v>
      </c>
      <c r="Y2410" s="7" t="s">
        <v>50</v>
      </c>
      <c r="Z2410" s="7">
        <v>19</v>
      </c>
      <c r="AA2410" s="7">
        <v>50000000</v>
      </c>
      <c r="AB2410" s="7" t="s">
        <v>209</v>
      </c>
      <c r="AC2410" s="7">
        <v>54574369</v>
      </c>
      <c r="AD2410" s="7" t="s">
        <v>178</v>
      </c>
      <c r="AE2410" s="7">
        <v>283244289</v>
      </c>
      <c r="AF2410" s="7" t="s">
        <v>60</v>
      </c>
      <c r="AG2410" s="7">
        <v>283244289</v>
      </c>
      <c r="AH2410" s="7">
        <v>2341459267</v>
      </c>
      <c r="AI2410" s="7" t="s">
        <v>60</v>
      </c>
      <c r="AJ2410" s="7">
        <v>2341459267</v>
      </c>
      <c r="AK2410" s="7" t="s">
        <v>23147</v>
      </c>
      <c r="AL2410" s="7" t="s">
        <v>50</v>
      </c>
      <c r="AM2410" s="7" t="s">
        <v>23148</v>
      </c>
      <c r="AN2410" s="7" t="s">
        <v>66</v>
      </c>
      <c r="AO2410" s="7" t="s">
        <v>23149</v>
      </c>
      <c r="AP2410" s="22" t="s">
        <v>23150</v>
      </c>
      <c r="AQ2410" s="9" t="s">
        <v>50</v>
      </c>
      <c r="AR2410" s="7" t="s">
        <v>50</v>
      </c>
    </row>
    <row r="2411" spans="1:44" ht="15" thickBot="1">
      <c r="A2411" s="10" t="s">
        <v>23151</v>
      </c>
      <c r="B2411" s="11">
        <v>85140</v>
      </c>
      <c r="C2411" s="12">
        <v>38718</v>
      </c>
      <c r="D2411" s="13" t="s">
        <v>45</v>
      </c>
      <c r="E2411" s="13" t="s">
        <v>46</v>
      </c>
      <c r="F2411" s="13" t="s">
        <v>70</v>
      </c>
      <c r="G2411" s="13" t="s">
        <v>176</v>
      </c>
      <c r="H2411" s="13" t="s">
        <v>23152</v>
      </c>
      <c r="I2411" s="13" t="s">
        <v>50</v>
      </c>
      <c r="J2411" s="12">
        <v>45492</v>
      </c>
      <c r="K2411" s="13" t="s">
        <v>72</v>
      </c>
      <c r="L2411" s="13" t="s">
        <v>131</v>
      </c>
      <c r="M2411" s="13" t="s">
        <v>23153</v>
      </c>
      <c r="N2411" s="13" t="s">
        <v>2839</v>
      </c>
      <c r="O2411" s="13" t="s">
        <v>23154</v>
      </c>
      <c r="P2411" s="13">
        <v>187</v>
      </c>
      <c r="Q2411" s="13" t="s">
        <v>1001</v>
      </c>
      <c r="R2411" s="33" t="s">
        <v>23155</v>
      </c>
      <c r="S2411" s="33" t="s">
        <v>23156</v>
      </c>
      <c r="T2411" s="13" t="s">
        <v>23157</v>
      </c>
      <c r="U2411" s="13">
        <v>97128109333</v>
      </c>
      <c r="V2411" s="13">
        <v>1000000000</v>
      </c>
      <c r="W2411" s="13" t="s">
        <v>60</v>
      </c>
      <c r="X2411" s="13">
        <v>1000000000</v>
      </c>
      <c r="Y2411" s="13" t="s">
        <v>50</v>
      </c>
      <c r="Z2411" s="13">
        <v>5</v>
      </c>
      <c r="AA2411" s="13" t="s">
        <v>50</v>
      </c>
      <c r="AB2411" s="13" t="s">
        <v>50</v>
      </c>
      <c r="AC2411" s="13" t="s">
        <v>50</v>
      </c>
      <c r="AD2411" s="13" t="s">
        <v>50</v>
      </c>
      <c r="AE2411" s="13" t="s">
        <v>50</v>
      </c>
      <c r="AF2411" s="13" t="s">
        <v>50</v>
      </c>
      <c r="AG2411" s="13" t="s">
        <v>50</v>
      </c>
      <c r="AH2411" s="13">
        <v>2305400000</v>
      </c>
      <c r="AI2411" s="13" t="s">
        <v>60</v>
      </c>
      <c r="AJ2411" s="13">
        <v>2305400000</v>
      </c>
      <c r="AK2411" s="13" t="s">
        <v>23158</v>
      </c>
      <c r="AL2411" s="13" t="s">
        <v>50</v>
      </c>
      <c r="AM2411" s="13" t="s">
        <v>23159</v>
      </c>
      <c r="AN2411" s="13" t="s">
        <v>66</v>
      </c>
      <c r="AO2411" s="13" t="s">
        <v>23160</v>
      </c>
      <c r="AP2411" s="21" t="s">
        <v>23161</v>
      </c>
      <c r="AQ2411" s="15" t="s">
        <v>50</v>
      </c>
      <c r="AR2411" s="13" t="s">
        <v>50</v>
      </c>
    </row>
    <row r="2412" spans="1:44" ht="15" thickBot="1">
      <c r="A2412" s="4" t="s">
        <v>23162</v>
      </c>
      <c r="B2412" s="5">
        <v>4480</v>
      </c>
      <c r="C2412" s="6">
        <v>43831</v>
      </c>
      <c r="D2412" s="7" t="s">
        <v>45</v>
      </c>
      <c r="E2412" s="7" t="s">
        <v>46</v>
      </c>
      <c r="F2412" s="7" t="s">
        <v>70</v>
      </c>
      <c r="G2412" s="26" t="s">
        <v>54946</v>
      </c>
      <c r="H2412" s="7" t="s">
        <v>23045</v>
      </c>
      <c r="I2412" s="7" t="s">
        <v>50</v>
      </c>
      <c r="J2412" s="6">
        <v>45492</v>
      </c>
      <c r="K2412" s="7" t="s">
        <v>116</v>
      </c>
      <c r="L2412" s="7" t="s">
        <v>241</v>
      </c>
      <c r="M2412" s="7" t="s">
        <v>23163</v>
      </c>
      <c r="N2412" s="7" t="s">
        <v>1569</v>
      </c>
      <c r="O2412" s="7" t="s">
        <v>23164</v>
      </c>
      <c r="P2412" s="7">
        <v>190</v>
      </c>
      <c r="Q2412" s="7" t="s">
        <v>1571</v>
      </c>
      <c r="R2412" s="34" t="s">
        <v>23165</v>
      </c>
      <c r="S2412" s="34" t="s">
        <v>23166</v>
      </c>
      <c r="T2412" s="7" t="s">
        <v>23167</v>
      </c>
      <c r="U2412" s="7" t="s">
        <v>23168</v>
      </c>
      <c r="V2412" s="7">
        <v>16000000</v>
      </c>
      <c r="W2412" s="7" t="s">
        <v>60</v>
      </c>
      <c r="X2412" s="7">
        <v>16000000</v>
      </c>
      <c r="Y2412" s="7" t="s">
        <v>154</v>
      </c>
      <c r="Z2412" s="7">
        <v>3</v>
      </c>
      <c r="AA2412" s="7">
        <v>16000000</v>
      </c>
      <c r="AB2412" s="7" t="s">
        <v>60</v>
      </c>
      <c r="AC2412" s="7">
        <v>16000000</v>
      </c>
      <c r="AD2412" s="7" t="s">
        <v>241</v>
      </c>
      <c r="AE2412" s="7">
        <v>24800000</v>
      </c>
      <c r="AF2412" s="7" t="s">
        <v>60</v>
      </c>
      <c r="AG2412" s="7">
        <v>24800000</v>
      </c>
      <c r="AH2412" s="7">
        <v>24800000</v>
      </c>
      <c r="AI2412" s="7" t="s">
        <v>60</v>
      </c>
      <c r="AJ2412" s="7">
        <v>24800000</v>
      </c>
      <c r="AK2412" s="7" t="s">
        <v>23169</v>
      </c>
      <c r="AL2412" s="7" t="s">
        <v>50</v>
      </c>
      <c r="AM2412" s="7" t="s">
        <v>23170</v>
      </c>
      <c r="AN2412" s="7" t="s">
        <v>993</v>
      </c>
      <c r="AO2412" s="7" t="s">
        <v>23171</v>
      </c>
      <c r="AP2412" s="22" t="s">
        <v>23172</v>
      </c>
      <c r="AQ2412" s="9" t="s">
        <v>50</v>
      </c>
      <c r="AR2412" s="7" t="s">
        <v>50</v>
      </c>
    </row>
    <row r="2413" spans="1:44" ht="15" thickBot="1">
      <c r="A2413" s="10" t="s">
        <v>23173</v>
      </c>
      <c r="B2413" s="11">
        <v>405484</v>
      </c>
      <c r="C2413" s="12">
        <v>2266</v>
      </c>
      <c r="D2413" s="13" t="s">
        <v>45</v>
      </c>
      <c r="E2413" s="13" t="s">
        <v>46</v>
      </c>
      <c r="F2413" s="13" t="s">
        <v>47</v>
      </c>
      <c r="G2413" s="13" t="s">
        <v>48</v>
      </c>
      <c r="H2413" s="13" t="s">
        <v>49</v>
      </c>
      <c r="I2413" s="13" t="s">
        <v>50</v>
      </c>
      <c r="J2413" s="12">
        <v>45495</v>
      </c>
      <c r="K2413" s="13" t="s">
        <v>51</v>
      </c>
      <c r="L2413" s="13" t="s">
        <v>52</v>
      </c>
      <c r="M2413" s="13" t="s">
        <v>23174</v>
      </c>
      <c r="N2413" s="13" t="s">
        <v>133</v>
      </c>
      <c r="O2413" s="13" t="s">
        <v>23175</v>
      </c>
      <c r="P2413" s="13">
        <v>194</v>
      </c>
      <c r="Q2413" s="13" t="s">
        <v>135</v>
      </c>
      <c r="R2413" s="33" t="s">
        <v>23176</v>
      </c>
      <c r="S2413" s="33" t="s">
        <v>23177</v>
      </c>
      <c r="T2413" s="13" t="s">
        <v>23178</v>
      </c>
      <c r="U2413" s="13" t="s">
        <v>23179</v>
      </c>
      <c r="V2413" s="13">
        <v>4800000</v>
      </c>
      <c r="W2413" s="13" t="s">
        <v>139</v>
      </c>
      <c r="X2413" s="13">
        <v>6202512</v>
      </c>
      <c r="Y2413" s="13" t="s">
        <v>61</v>
      </c>
      <c r="Z2413" s="13">
        <v>5</v>
      </c>
      <c r="AA2413" s="13">
        <v>195000000</v>
      </c>
      <c r="AB2413" s="13" t="s">
        <v>139</v>
      </c>
      <c r="AC2413" s="13">
        <v>264420045</v>
      </c>
      <c r="AD2413" s="13" t="s">
        <v>62</v>
      </c>
      <c r="AE2413" s="13">
        <v>195000000</v>
      </c>
      <c r="AF2413" s="13" t="s">
        <v>139</v>
      </c>
      <c r="AG2413" s="13">
        <v>264420045</v>
      </c>
      <c r="AH2413" s="13">
        <v>276648851</v>
      </c>
      <c r="AI2413" s="13" t="s">
        <v>60</v>
      </c>
      <c r="AJ2413" s="13">
        <v>276648851</v>
      </c>
      <c r="AK2413" s="13" t="s">
        <v>23180</v>
      </c>
      <c r="AL2413" s="13" t="s">
        <v>50</v>
      </c>
      <c r="AM2413" s="13" t="s">
        <v>23181</v>
      </c>
      <c r="AN2413" s="13" t="s">
        <v>66</v>
      </c>
      <c r="AO2413" s="13" t="s">
        <v>23182</v>
      </c>
      <c r="AP2413" s="21" t="s">
        <v>23183</v>
      </c>
      <c r="AQ2413" s="15" t="s">
        <v>50</v>
      </c>
      <c r="AR2413" s="13" t="s">
        <v>50</v>
      </c>
    </row>
    <row r="2414" spans="1:44" ht="15" thickBot="1">
      <c r="A2414" s="4" t="s">
        <v>23184</v>
      </c>
      <c r="B2414" s="5">
        <v>7593</v>
      </c>
      <c r="C2414" s="6">
        <v>44958</v>
      </c>
      <c r="D2414" s="7" t="s">
        <v>45</v>
      </c>
      <c r="E2414" s="7" t="s">
        <v>46</v>
      </c>
      <c r="F2414" s="7" t="s">
        <v>70</v>
      </c>
      <c r="G2414" s="27" t="s">
        <v>54945</v>
      </c>
      <c r="H2414" s="7" t="s">
        <v>562</v>
      </c>
      <c r="I2414" s="7" t="s">
        <v>50</v>
      </c>
      <c r="J2414" s="6">
        <v>45491</v>
      </c>
      <c r="K2414" s="7" t="s">
        <v>50</v>
      </c>
      <c r="L2414" s="7" t="s">
        <v>241</v>
      </c>
      <c r="M2414" s="7" t="s">
        <v>23185</v>
      </c>
      <c r="N2414" s="7" t="s">
        <v>564</v>
      </c>
      <c r="O2414" s="7" t="s">
        <v>23186</v>
      </c>
      <c r="P2414" s="7">
        <v>203</v>
      </c>
      <c r="Q2414" s="7" t="s">
        <v>566</v>
      </c>
      <c r="R2414" s="34" t="s">
        <v>23187</v>
      </c>
      <c r="S2414" s="34" t="s">
        <v>23188</v>
      </c>
      <c r="T2414" s="7" t="s">
        <v>23189</v>
      </c>
      <c r="U2414" s="7" t="s">
        <v>50</v>
      </c>
      <c r="V2414" s="7">
        <v>24000000</v>
      </c>
      <c r="W2414" s="7" t="s">
        <v>60</v>
      </c>
      <c r="X2414" s="7">
        <v>24000000</v>
      </c>
      <c r="Y2414" s="7" t="s">
        <v>154</v>
      </c>
      <c r="Z2414" s="7">
        <v>2</v>
      </c>
      <c r="AA2414" s="7">
        <v>24000000</v>
      </c>
      <c r="AB2414" s="7" t="s">
        <v>60</v>
      </c>
      <c r="AC2414" s="7">
        <v>24000000</v>
      </c>
      <c r="AD2414" s="7" t="s">
        <v>241</v>
      </c>
      <c r="AE2414" s="7">
        <v>29500000</v>
      </c>
      <c r="AF2414" s="7" t="s">
        <v>60</v>
      </c>
      <c r="AG2414" s="7">
        <v>29500000</v>
      </c>
      <c r="AH2414" s="7">
        <v>29500000</v>
      </c>
      <c r="AI2414" s="7" t="s">
        <v>60</v>
      </c>
      <c r="AJ2414" s="7">
        <v>29500000</v>
      </c>
      <c r="AK2414" s="7" t="s">
        <v>23190</v>
      </c>
      <c r="AL2414" s="7" t="s">
        <v>50</v>
      </c>
      <c r="AM2414" s="7" t="s">
        <v>23191</v>
      </c>
      <c r="AN2414" s="7" t="s">
        <v>66</v>
      </c>
      <c r="AO2414" s="7" t="s">
        <v>23189</v>
      </c>
      <c r="AP2414" s="22" t="s">
        <v>23192</v>
      </c>
      <c r="AQ2414" s="9" t="s">
        <v>50</v>
      </c>
      <c r="AR2414" s="7" t="s">
        <v>50</v>
      </c>
    </row>
    <row r="2415" spans="1:44" ht="15" thickBot="1">
      <c r="A2415" s="10" t="s">
        <v>23193</v>
      </c>
      <c r="B2415" s="11">
        <v>32178</v>
      </c>
      <c r="C2415" s="12">
        <v>43739</v>
      </c>
      <c r="D2415" s="13" t="s">
        <v>45</v>
      </c>
      <c r="E2415" s="13" t="s">
        <v>46</v>
      </c>
      <c r="F2415" s="13" t="s">
        <v>70</v>
      </c>
      <c r="G2415" s="13" t="s">
        <v>145</v>
      </c>
      <c r="H2415" s="13" t="s">
        <v>10686</v>
      </c>
      <c r="I2415" s="13" t="s">
        <v>50</v>
      </c>
      <c r="J2415" s="12">
        <v>45489</v>
      </c>
      <c r="K2415" s="13" t="s">
        <v>116</v>
      </c>
      <c r="L2415" s="13" t="s">
        <v>147</v>
      </c>
      <c r="M2415" s="13" t="s">
        <v>23194</v>
      </c>
      <c r="N2415" s="13" t="s">
        <v>193</v>
      </c>
      <c r="O2415" s="13" t="s">
        <v>23195</v>
      </c>
      <c r="P2415" s="13">
        <v>203</v>
      </c>
      <c r="Q2415" s="13" t="s">
        <v>56</v>
      </c>
      <c r="R2415" s="33" t="s">
        <v>23196</v>
      </c>
      <c r="S2415" s="33" t="s">
        <v>23197</v>
      </c>
      <c r="T2415" s="13" t="s">
        <v>23198</v>
      </c>
      <c r="U2415" s="13" t="s">
        <v>50</v>
      </c>
      <c r="V2415" s="13">
        <v>75000000</v>
      </c>
      <c r="W2415" s="13" t="s">
        <v>60</v>
      </c>
      <c r="X2415" s="13">
        <v>75000000</v>
      </c>
      <c r="Y2415" s="13" t="s">
        <v>154</v>
      </c>
      <c r="Z2415" s="13">
        <v>3</v>
      </c>
      <c r="AA2415" s="13">
        <v>75000000</v>
      </c>
      <c r="AB2415" s="13" t="s">
        <v>60</v>
      </c>
      <c r="AC2415" s="13">
        <v>75000000</v>
      </c>
      <c r="AD2415" s="13" t="s">
        <v>147</v>
      </c>
      <c r="AE2415" s="13">
        <v>92500000</v>
      </c>
      <c r="AF2415" s="13" t="s">
        <v>60</v>
      </c>
      <c r="AG2415" s="13">
        <v>92500000</v>
      </c>
      <c r="AH2415" s="13">
        <v>92500000</v>
      </c>
      <c r="AI2415" s="13" t="s">
        <v>60</v>
      </c>
      <c r="AJ2415" s="13">
        <v>92500000</v>
      </c>
      <c r="AK2415" s="13" t="s">
        <v>23199</v>
      </c>
      <c r="AL2415" s="13" t="s">
        <v>50</v>
      </c>
      <c r="AM2415" s="13" t="s">
        <v>23200</v>
      </c>
      <c r="AN2415" s="13" t="s">
        <v>66</v>
      </c>
      <c r="AO2415" s="13" t="s">
        <v>23201</v>
      </c>
      <c r="AP2415" s="21" t="s">
        <v>23202</v>
      </c>
      <c r="AQ2415" s="15" t="s">
        <v>50</v>
      </c>
      <c r="AR2415" s="13" t="s">
        <v>50</v>
      </c>
    </row>
    <row r="2416" spans="1:44" ht="15" thickBot="1">
      <c r="A2416" s="4" t="s">
        <v>23203</v>
      </c>
      <c r="B2416" s="5">
        <v>1594</v>
      </c>
      <c r="C2416" s="6">
        <v>44197</v>
      </c>
      <c r="D2416" s="7" t="s">
        <v>45</v>
      </c>
      <c r="E2416" s="7" t="s">
        <v>46</v>
      </c>
      <c r="F2416" s="7" t="s">
        <v>70</v>
      </c>
      <c r="G2416" s="7" t="s">
        <v>145</v>
      </c>
      <c r="H2416" s="7" t="s">
        <v>2631</v>
      </c>
      <c r="I2416" s="7" t="s">
        <v>50</v>
      </c>
      <c r="J2416" s="6">
        <v>45497</v>
      </c>
      <c r="K2416" s="7" t="s">
        <v>191</v>
      </c>
      <c r="L2416" s="7" t="s">
        <v>178</v>
      </c>
      <c r="M2416" s="7" t="s">
        <v>23204</v>
      </c>
      <c r="N2416" s="7" t="s">
        <v>54</v>
      </c>
      <c r="O2416" s="7" t="s">
        <v>23205</v>
      </c>
      <c r="P2416" s="7">
        <v>207</v>
      </c>
      <c r="Q2416" s="7" t="s">
        <v>56</v>
      </c>
      <c r="R2416" s="34" t="s">
        <v>23206</v>
      </c>
      <c r="S2416" s="34" t="s">
        <v>23207</v>
      </c>
      <c r="T2416" s="7" t="s">
        <v>23208</v>
      </c>
      <c r="U2416" s="7" t="s">
        <v>23209</v>
      </c>
      <c r="V2416" s="7">
        <v>50000000</v>
      </c>
      <c r="W2416" s="7" t="s">
        <v>60</v>
      </c>
      <c r="X2416" s="7">
        <v>50000000</v>
      </c>
      <c r="Y2416" s="7" t="s">
        <v>50</v>
      </c>
      <c r="Z2416" s="7">
        <v>3</v>
      </c>
      <c r="AA2416" s="7">
        <v>50000000</v>
      </c>
      <c r="AB2416" s="7" t="s">
        <v>60</v>
      </c>
      <c r="AC2416" s="7">
        <v>50000000</v>
      </c>
      <c r="AD2416" s="7" t="s">
        <v>178</v>
      </c>
      <c r="AE2416" s="7">
        <v>110000000</v>
      </c>
      <c r="AF2416" s="7" t="s">
        <v>60</v>
      </c>
      <c r="AG2416" s="7">
        <v>110000000</v>
      </c>
      <c r="AH2416" s="7">
        <v>110000000</v>
      </c>
      <c r="AI2416" s="7" t="s">
        <v>60</v>
      </c>
      <c r="AJ2416" s="7">
        <v>110000000</v>
      </c>
      <c r="AK2416" s="7" t="s">
        <v>23210</v>
      </c>
      <c r="AL2416" s="7" t="s">
        <v>50</v>
      </c>
      <c r="AM2416" s="7" t="s">
        <v>23211</v>
      </c>
      <c r="AN2416" s="7" t="s">
        <v>66</v>
      </c>
      <c r="AO2416" s="7" t="s">
        <v>23212</v>
      </c>
      <c r="AP2416" s="22" t="s">
        <v>23213</v>
      </c>
      <c r="AQ2416" s="9" t="s">
        <v>50</v>
      </c>
      <c r="AR2416" s="7" t="s">
        <v>50</v>
      </c>
    </row>
    <row r="2417" spans="1:44" ht="15" thickBot="1">
      <c r="A2417" s="10" t="s">
        <v>23214</v>
      </c>
      <c r="B2417" s="11">
        <v>686408</v>
      </c>
      <c r="C2417" s="12">
        <v>41671</v>
      </c>
      <c r="D2417" s="13" t="s">
        <v>45</v>
      </c>
      <c r="E2417" s="13" t="s">
        <v>46</v>
      </c>
      <c r="F2417" s="13" t="s">
        <v>70</v>
      </c>
      <c r="G2417" s="13" t="s">
        <v>176</v>
      </c>
      <c r="H2417" s="13" t="s">
        <v>13160</v>
      </c>
      <c r="I2417" s="13" t="s">
        <v>50</v>
      </c>
      <c r="J2417" s="12">
        <v>45495</v>
      </c>
      <c r="K2417" s="13" t="s">
        <v>116</v>
      </c>
      <c r="L2417" s="13" t="s">
        <v>241</v>
      </c>
      <c r="M2417" s="13" t="s">
        <v>23215</v>
      </c>
      <c r="N2417" s="13" t="s">
        <v>23216</v>
      </c>
      <c r="O2417" s="13" t="s">
        <v>23217</v>
      </c>
      <c r="P2417" s="13">
        <v>210</v>
      </c>
      <c r="Q2417" s="13" t="s">
        <v>360</v>
      </c>
      <c r="R2417" s="33" t="s">
        <v>23218</v>
      </c>
      <c r="S2417" s="33" t="s">
        <v>23219</v>
      </c>
      <c r="T2417" s="13" t="s">
        <v>23220</v>
      </c>
      <c r="U2417" s="13">
        <v>35220880507</v>
      </c>
      <c r="V2417" s="13">
        <v>60000000</v>
      </c>
      <c r="W2417" s="13" t="s">
        <v>60</v>
      </c>
      <c r="X2417" s="13">
        <v>60000000</v>
      </c>
      <c r="Y2417" s="13" t="s">
        <v>154</v>
      </c>
      <c r="Z2417" s="13">
        <v>1</v>
      </c>
      <c r="AA2417" s="13">
        <v>60000000</v>
      </c>
      <c r="AB2417" s="13" t="s">
        <v>60</v>
      </c>
      <c r="AC2417" s="13">
        <v>60000000</v>
      </c>
      <c r="AD2417" s="13" t="s">
        <v>241</v>
      </c>
      <c r="AE2417" s="13">
        <v>60000000</v>
      </c>
      <c r="AF2417" s="13" t="s">
        <v>60</v>
      </c>
      <c r="AG2417" s="13">
        <v>60000000</v>
      </c>
      <c r="AH2417" s="13">
        <v>60000000</v>
      </c>
      <c r="AI2417" s="13" t="s">
        <v>60</v>
      </c>
      <c r="AJ2417" s="13">
        <v>60000000</v>
      </c>
      <c r="AK2417" s="13" t="s">
        <v>23221</v>
      </c>
      <c r="AL2417" s="13" t="s">
        <v>50</v>
      </c>
      <c r="AM2417" s="13" t="s">
        <v>23222</v>
      </c>
      <c r="AN2417" s="13" t="s">
        <v>66</v>
      </c>
      <c r="AO2417" s="13" t="s">
        <v>23223</v>
      </c>
      <c r="AP2417" s="21" t="s">
        <v>23224</v>
      </c>
      <c r="AQ2417" s="15" t="s">
        <v>50</v>
      </c>
      <c r="AR2417" s="13" t="s">
        <v>50</v>
      </c>
    </row>
    <row r="2418" spans="1:44" ht="15" thickBot="1">
      <c r="A2418" s="4" t="s">
        <v>23225</v>
      </c>
      <c r="B2418" s="5">
        <v>725601</v>
      </c>
      <c r="C2418" s="6">
        <v>40544</v>
      </c>
      <c r="D2418" s="7" t="s">
        <v>45</v>
      </c>
      <c r="E2418" s="7" t="s">
        <v>46</v>
      </c>
      <c r="F2418" s="7" t="s">
        <v>70</v>
      </c>
      <c r="G2418" s="7" t="s">
        <v>176</v>
      </c>
      <c r="H2418" s="7" t="s">
        <v>49</v>
      </c>
      <c r="I2418" s="7" t="s">
        <v>50</v>
      </c>
      <c r="J2418" s="6">
        <v>45496</v>
      </c>
      <c r="K2418" s="7" t="s">
        <v>72</v>
      </c>
      <c r="L2418" s="7" t="s">
        <v>178</v>
      </c>
      <c r="M2418" s="7" t="s">
        <v>23226</v>
      </c>
      <c r="N2418" s="7" t="s">
        <v>12924</v>
      </c>
      <c r="O2418" s="7" t="s">
        <v>23227</v>
      </c>
      <c r="P2418" s="7">
        <v>242</v>
      </c>
      <c r="Q2418" s="7" t="s">
        <v>520</v>
      </c>
      <c r="R2418" s="34" t="s">
        <v>23228</v>
      </c>
      <c r="S2418" s="34" t="s">
        <v>23229</v>
      </c>
      <c r="T2418" s="7" t="s">
        <v>23230</v>
      </c>
      <c r="U2418" s="7" t="s">
        <v>23231</v>
      </c>
      <c r="V2418" s="7">
        <v>392947</v>
      </c>
      <c r="W2418" s="7" t="s">
        <v>60</v>
      </c>
      <c r="X2418" s="7">
        <v>392947</v>
      </c>
      <c r="Y2418" s="7" t="s">
        <v>50</v>
      </c>
      <c r="Z2418" s="7">
        <v>10</v>
      </c>
      <c r="AA2418" s="7">
        <v>392947</v>
      </c>
      <c r="AB2418" s="7" t="s">
        <v>60</v>
      </c>
      <c r="AC2418" s="7">
        <v>392947</v>
      </c>
      <c r="AD2418" s="7" t="s">
        <v>178</v>
      </c>
      <c r="AE2418" s="7">
        <v>251192915</v>
      </c>
      <c r="AF2418" s="7" t="s">
        <v>60</v>
      </c>
      <c r="AG2418" s="7">
        <v>251192915</v>
      </c>
      <c r="AH2418" s="7">
        <v>254092915</v>
      </c>
      <c r="AI2418" s="7" t="s">
        <v>60</v>
      </c>
      <c r="AJ2418" s="7">
        <v>254092915</v>
      </c>
      <c r="AK2418" s="7" t="s">
        <v>23232</v>
      </c>
      <c r="AL2418" s="7" t="s">
        <v>50</v>
      </c>
      <c r="AM2418" s="7" t="s">
        <v>23233</v>
      </c>
      <c r="AN2418" s="7" t="s">
        <v>66</v>
      </c>
      <c r="AO2418" s="7" t="s">
        <v>23234</v>
      </c>
      <c r="AP2418" s="22" t="s">
        <v>23235</v>
      </c>
      <c r="AQ2418" s="9" t="s">
        <v>50</v>
      </c>
      <c r="AR2418" s="7" t="s">
        <v>50</v>
      </c>
    </row>
    <row r="2419" spans="1:44" ht="15" thickBot="1">
      <c r="A2419" s="10" t="s">
        <v>23236</v>
      </c>
      <c r="B2419" s="11">
        <v>998115</v>
      </c>
      <c r="C2419" s="12">
        <v>42036</v>
      </c>
      <c r="D2419" s="13" t="s">
        <v>45</v>
      </c>
      <c r="E2419" s="13" t="s">
        <v>46</v>
      </c>
      <c r="F2419" s="13" t="s">
        <v>70</v>
      </c>
      <c r="G2419" s="13" t="s">
        <v>71</v>
      </c>
      <c r="H2419" s="13" t="s">
        <v>50</v>
      </c>
      <c r="I2419" s="13" t="s">
        <v>50</v>
      </c>
      <c r="J2419" s="12">
        <v>45489</v>
      </c>
      <c r="K2419" s="13" t="s">
        <v>161</v>
      </c>
      <c r="L2419" s="13" t="s">
        <v>131</v>
      </c>
      <c r="M2419" s="13" t="s">
        <v>23237</v>
      </c>
      <c r="N2419" s="13" t="s">
        <v>23238</v>
      </c>
      <c r="O2419" s="13" t="s">
        <v>23239</v>
      </c>
      <c r="P2419" s="13">
        <v>251</v>
      </c>
      <c r="Q2419" s="13" t="s">
        <v>545</v>
      </c>
      <c r="R2419" s="33" t="s">
        <v>23240</v>
      </c>
      <c r="S2419" s="33" t="s">
        <v>23241</v>
      </c>
      <c r="T2419" s="13" t="s">
        <v>23242</v>
      </c>
      <c r="U2419" s="13">
        <f>603-2330-1515</f>
        <v>-3242</v>
      </c>
      <c r="V2419" s="13">
        <v>100000000</v>
      </c>
      <c r="W2419" s="13" t="s">
        <v>5715</v>
      </c>
      <c r="X2419" s="13">
        <v>21367521</v>
      </c>
      <c r="Y2419" s="13" t="s">
        <v>50</v>
      </c>
      <c r="Z2419" s="13">
        <v>16</v>
      </c>
      <c r="AA2419" s="13" t="s">
        <v>50</v>
      </c>
      <c r="AB2419" s="13" t="s">
        <v>50</v>
      </c>
      <c r="AC2419" s="13" t="s">
        <v>50</v>
      </c>
      <c r="AD2419" s="13" t="s">
        <v>178</v>
      </c>
      <c r="AE2419" s="13">
        <v>577350000</v>
      </c>
      <c r="AF2419" s="13" t="s">
        <v>60</v>
      </c>
      <c r="AG2419" s="13">
        <v>577350000</v>
      </c>
      <c r="AH2419" s="13">
        <v>628717521</v>
      </c>
      <c r="AI2419" s="13" t="s">
        <v>60</v>
      </c>
      <c r="AJ2419" s="13">
        <v>628717521</v>
      </c>
      <c r="AK2419" s="13" t="s">
        <v>23243</v>
      </c>
      <c r="AL2419" s="13" t="s">
        <v>50</v>
      </c>
      <c r="AM2419" s="13" t="s">
        <v>23244</v>
      </c>
      <c r="AN2419" s="13" t="s">
        <v>66</v>
      </c>
      <c r="AO2419" s="13" t="s">
        <v>23245</v>
      </c>
      <c r="AP2419" s="21" t="s">
        <v>23246</v>
      </c>
      <c r="AQ2419" s="15" t="s">
        <v>50</v>
      </c>
      <c r="AR2419" s="13" t="s">
        <v>50</v>
      </c>
    </row>
    <row r="2420" spans="1:44" ht="15" thickBot="1">
      <c r="A2420" s="4" t="s">
        <v>23247</v>
      </c>
      <c r="B2420" s="5">
        <v>11681</v>
      </c>
      <c r="C2420" s="6">
        <v>42736</v>
      </c>
      <c r="D2420" s="7" t="s">
        <v>45</v>
      </c>
      <c r="E2420" s="7" t="s">
        <v>46</v>
      </c>
      <c r="F2420" s="7" t="s">
        <v>70</v>
      </c>
      <c r="G2420" s="7" t="s">
        <v>114</v>
      </c>
      <c r="H2420" s="7" t="s">
        <v>23248</v>
      </c>
      <c r="I2420" s="7" t="s">
        <v>50</v>
      </c>
      <c r="J2420" s="6">
        <v>45496</v>
      </c>
      <c r="K2420" s="7" t="s">
        <v>116</v>
      </c>
      <c r="L2420" s="7" t="s">
        <v>131</v>
      </c>
      <c r="M2420" s="7" t="s">
        <v>23249</v>
      </c>
      <c r="N2420" s="7" t="s">
        <v>791</v>
      </c>
      <c r="O2420" s="7" t="s">
        <v>23250</v>
      </c>
      <c r="P2420" s="7">
        <v>261</v>
      </c>
      <c r="Q2420" s="7" t="s">
        <v>245</v>
      </c>
      <c r="R2420" s="34" t="s">
        <v>23251</v>
      </c>
      <c r="S2420" s="34" t="s">
        <v>23252</v>
      </c>
      <c r="T2420" s="7" t="s">
        <v>50</v>
      </c>
      <c r="U2420" s="7" t="s">
        <v>23253</v>
      </c>
      <c r="V2420" s="7">
        <v>1000000000</v>
      </c>
      <c r="W2420" s="7" t="s">
        <v>250</v>
      </c>
      <c r="X2420" s="7">
        <v>11955580</v>
      </c>
      <c r="Y2420" s="7" t="s">
        <v>290</v>
      </c>
      <c r="Z2420" s="7">
        <v>5</v>
      </c>
      <c r="AA2420" s="7">
        <v>2790000000</v>
      </c>
      <c r="AB2420" s="7" t="s">
        <v>250</v>
      </c>
      <c r="AC2420" s="7">
        <v>33396996</v>
      </c>
      <c r="AD2420" s="7" t="s">
        <v>290</v>
      </c>
      <c r="AE2420" s="7">
        <v>96497881</v>
      </c>
      <c r="AF2420" s="7" t="s">
        <v>60</v>
      </c>
      <c r="AG2420" s="7">
        <v>96497881</v>
      </c>
      <c r="AH2420" s="7">
        <v>114460800</v>
      </c>
      <c r="AI2420" s="7" t="s">
        <v>60</v>
      </c>
      <c r="AJ2420" s="7">
        <v>114460800</v>
      </c>
      <c r="AK2420" s="7" t="s">
        <v>23254</v>
      </c>
      <c r="AL2420" s="7" t="s">
        <v>50</v>
      </c>
      <c r="AM2420" s="7" t="s">
        <v>23255</v>
      </c>
      <c r="AN2420" s="7" t="s">
        <v>66</v>
      </c>
      <c r="AO2420" s="7" t="s">
        <v>23256</v>
      </c>
      <c r="AP2420" s="22" t="s">
        <v>23257</v>
      </c>
      <c r="AQ2420" s="9" t="s">
        <v>50</v>
      </c>
      <c r="AR2420" s="7" t="s">
        <v>50</v>
      </c>
    </row>
    <row r="2421" spans="1:44" ht="15" thickBot="1">
      <c r="A2421" s="10" t="s">
        <v>23258</v>
      </c>
      <c r="B2421" s="13">
        <v>361</v>
      </c>
      <c r="C2421" s="12">
        <v>42370</v>
      </c>
      <c r="D2421" s="13" t="s">
        <v>45</v>
      </c>
      <c r="E2421" s="13" t="s">
        <v>46</v>
      </c>
      <c r="F2421" s="13" t="s">
        <v>70</v>
      </c>
      <c r="G2421" s="26" t="s">
        <v>54946</v>
      </c>
      <c r="H2421" s="13" t="s">
        <v>3334</v>
      </c>
      <c r="I2421" s="13" t="s">
        <v>50</v>
      </c>
      <c r="J2421" s="12">
        <v>45492</v>
      </c>
      <c r="K2421" s="13" t="s">
        <v>89</v>
      </c>
      <c r="L2421" s="13" t="s">
        <v>147</v>
      </c>
      <c r="M2421" s="13" t="s">
        <v>23259</v>
      </c>
      <c r="N2421" s="13" t="s">
        <v>769</v>
      </c>
      <c r="O2421" s="13" t="s">
        <v>23260</v>
      </c>
      <c r="P2421" s="13">
        <v>272</v>
      </c>
      <c r="Q2421" s="13" t="s">
        <v>520</v>
      </c>
      <c r="R2421" s="33" t="s">
        <v>23261</v>
      </c>
      <c r="S2421" s="33" t="s">
        <v>23262</v>
      </c>
      <c r="T2421" s="13" t="s">
        <v>50</v>
      </c>
      <c r="U2421" s="13" t="s">
        <v>23263</v>
      </c>
      <c r="V2421" s="13">
        <v>60300000</v>
      </c>
      <c r="W2421" s="13" t="s">
        <v>60</v>
      </c>
      <c r="X2421" s="13">
        <v>60300000</v>
      </c>
      <c r="Y2421" s="13" t="s">
        <v>154</v>
      </c>
      <c r="Z2421" s="13">
        <v>7</v>
      </c>
      <c r="AA2421" s="13">
        <v>60300000</v>
      </c>
      <c r="AB2421" s="13" t="s">
        <v>60</v>
      </c>
      <c r="AC2421" s="13">
        <v>60300000</v>
      </c>
      <c r="AD2421" s="13" t="s">
        <v>147</v>
      </c>
      <c r="AE2421" s="13">
        <v>91200000</v>
      </c>
      <c r="AF2421" s="13" t="s">
        <v>60</v>
      </c>
      <c r="AG2421" s="13">
        <v>91200000</v>
      </c>
      <c r="AH2421" s="13">
        <v>92624999</v>
      </c>
      <c r="AI2421" s="13" t="s">
        <v>60</v>
      </c>
      <c r="AJ2421" s="13">
        <v>92624999</v>
      </c>
      <c r="AK2421" s="13" t="s">
        <v>23264</v>
      </c>
      <c r="AL2421" s="13" t="s">
        <v>50</v>
      </c>
      <c r="AM2421" s="13" t="s">
        <v>23265</v>
      </c>
      <c r="AN2421" s="13" t="s">
        <v>66</v>
      </c>
      <c r="AO2421" s="13" t="s">
        <v>23266</v>
      </c>
      <c r="AP2421" s="21" t="s">
        <v>23267</v>
      </c>
      <c r="AQ2421" s="15" t="s">
        <v>50</v>
      </c>
      <c r="AR2421" s="13" t="s">
        <v>50</v>
      </c>
    </row>
    <row r="2422" spans="1:44" ht="15" thickBot="1">
      <c r="A2422" s="4" t="s">
        <v>23268</v>
      </c>
      <c r="B2422" s="5">
        <v>7424</v>
      </c>
      <c r="C2422" s="6">
        <v>42370</v>
      </c>
      <c r="D2422" s="7" t="s">
        <v>45</v>
      </c>
      <c r="E2422" s="7" t="s">
        <v>46</v>
      </c>
      <c r="F2422" s="7" t="s">
        <v>70</v>
      </c>
      <c r="G2422" s="7" t="s">
        <v>145</v>
      </c>
      <c r="H2422" s="7" t="s">
        <v>7995</v>
      </c>
      <c r="I2422" s="7" t="s">
        <v>50</v>
      </c>
      <c r="J2422" s="6">
        <v>45489</v>
      </c>
      <c r="K2422" s="7" t="s">
        <v>89</v>
      </c>
      <c r="L2422" s="7" t="s">
        <v>73</v>
      </c>
      <c r="M2422" s="7" t="s">
        <v>23269</v>
      </c>
      <c r="N2422" s="7" t="s">
        <v>668</v>
      </c>
      <c r="O2422" s="7" t="s">
        <v>23270</v>
      </c>
      <c r="P2422" s="7">
        <v>278</v>
      </c>
      <c r="Q2422" s="7" t="s">
        <v>670</v>
      </c>
      <c r="R2422" s="34" t="s">
        <v>23271</v>
      </c>
      <c r="S2422" s="34" t="s">
        <v>23272</v>
      </c>
      <c r="T2422" s="7" t="s">
        <v>23273</v>
      </c>
      <c r="U2422" s="7" t="s">
        <v>23274</v>
      </c>
      <c r="V2422" s="7">
        <v>61138804</v>
      </c>
      <c r="W2422" s="7" t="s">
        <v>60</v>
      </c>
      <c r="X2422" s="7">
        <v>61138804</v>
      </c>
      <c r="Y2422" s="7" t="s">
        <v>81</v>
      </c>
      <c r="Z2422" s="7">
        <v>8</v>
      </c>
      <c r="AA2422" s="7">
        <v>61138804</v>
      </c>
      <c r="AB2422" s="7" t="s">
        <v>60</v>
      </c>
      <c r="AC2422" s="7">
        <v>61138804</v>
      </c>
      <c r="AD2422" s="7" t="s">
        <v>73</v>
      </c>
      <c r="AE2422" s="7">
        <v>124558804</v>
      </c>
      <c r="AF2422" s="7" t="s">
        <v>60</v>
      </c>
      <c r="AG2422" s="7">
        <v>124558804</v>
      </c>
      <c r="AH2422" s="7">
        <v>139558804</v>
      </c>
      <c r="AI2422" s="7" t="s">
        <v>60</v>
      </c>
      <c r="AJ2422" s="7">
        <v>139558804</v>
      </c>
      <c r="AK2422" s="7" t="s">
        <v>23275</v>
      </c>
      <c r="AL2422" s="7" t="s">
        <v>50</v>
      </c>
      <c r="AM2422" s="7" t="s">
        <v>23276</v>
      </c>
      <c r="AN2422" s="7" t="s">
        <v>66</v>
      </c>
      <c r="AO2422" s="7" t="s">
        <v>23277</v>
      </c>
      <c r="AP2422" s="22" t="s">
        <v>23278</v>
      </c>
      <c r="AQ2422" s="9" t="s">
        <v>50</v>
      </c>
      <c r="AR2422" s="7" t="s">
        <v>50</v>
      </c>
    </row>
    <row r="2423" spans="1:44" ht="15" thickBot="1">
      <c r="A2423" s="10" t="s">
        <v>23279</v>
      </c>
      <c r="B2423" s="11">
        <v>9406</v>
      </c>
      <c r="C2423" s="12">
        <v>42381</v>
      </c>
      <c r="D2423" s="13" t="s">
        <v>45</v>
      </c>
      <c r="E2423" s="13" t="s">
        <v>46</v>
      </c>
      <c r="F2423" s="13" t="s">
        <v>70</v>
      </c>
      <c r="G2423" s="13" t="s">
        <v>145</v>
      </c>
      <c r="H2423" s="13" t="s">
        <v>5740</v>
      </c>
      <c r="I2423" s="13" t="s">
        <v>50</v>
      </c>
      <c r="J2423" s="12">
        <v>45491</v>
      </c>
      <c r="K2423" s="13" t="s">
        <v>191</v>
      </c>
      <c r="L2423" s="13" t="s">
        <v>124</v>
      </c>
      <c r="M2423" s="13" t="s">
        <v>23280</v>
      </c>
      <c r="N2423" s="13" t="s">
        <v>9571</v>
      </c>
      <c r="O2423" s="13" t="s">
        <v>23281</v>
      </c>
      <c r="P2423" s="13">
        <v>280</v>
      </c>
      <c r="Q2423" s="13" t="s">
        <v>360</v>
      </c>
      <c r="R2423" s="33" t="s">
        <v>23282</v>
      </c>
      <c r="S2423" s="33" t="s">
        <v>23283</v>
      </c>
      <c r="T2423" s="13" t="s">
        <v>23284</v>
      </c>
      <c r="U2423" s="13" t="s">
        <v>23285</v>
      </c>
      <c r="V2423" s="13">
        <v>135000000</v>
      </c>
      <c r="W2423" s="13" t="s">
        <v>209</v>
      </c>
      <c r="X2423" s="13">
        <v>147621813</v>
      </c>
      <c r="Y2423" s="13" t="s">
        <v>81</v>
      </c>
      <c r="Z2423" s="13">
        <v>6</v>
      </c>
      <c r="AA2423" s="13">
        <v>135000000</v>
      </c>
      <c r="AB2423" s="13" t="s">
        <v>209</v>
      </c>
      <c r="AC2423" s="13">
        <v>147621813</v>
      </c>
      <c r="AD2423" s="13" t="s">
        <v>124</v>
      </c>
      <c r="AE2423" s="13">
        <v>218232256</v>
      </c>
      <c r="AF2423" s="13" t="s">
        <v>60</v>
      </c>
      <c r="AG2423" s="13">
        <v>218232256</v>
      </c>
      <c r="AH2423" s="13">
        <v>218232256</v>
      </c>
      <c r="AI2423" s="13" t="s">
        <v>60</v>
      </c>
      <c r="AJ2423" s="13">
        <v>218232256</v>
      </c>
      <c r="AK2423" s="13" t="s">
        <v>23286</v>
      </c>
      <c r="AL2423" s="13" t="s">
        <v>50</v>
      </c>
      <c r="AM2423" s="13" t="s">
        <v>23287</v>
      </c>
      <c r="AN2423" s="13" t="s">
        <v>66</v>
      </c>
      <c r="AO2423" s="13" t="s">
        <v>23288</v>
      </c>
      <c r="AP2423" s="21" t="s">
        <v>23289</v>
      </c>
      <c r="AQ2423" s="15" t="s">
        <v>50</v>
      </c>
      <c r="AR2423" s="13" t="s">
        <v>50</v>
      </c>
    </row>
    <row r="2424" spans="1:44" ht="15" thickBot="1">
      <c r="A2424" s="4" t="s">
        <v>23290</v>
      </c>
      <c r="B2424" s="5">
        <v>306321</v>
      </c>
      <c r="C2424" s="6">
        <v>21551</v>
      </c>
      <c r="D2424" s="7" t="s">
        <v>45</v>
      </c>
      <c r="E2424" s="7" t="s">
        <v>50</v>
      </c>
      <c r="F2424" s="7" t="s">
        <v>70</v>
      </c>
      <c r="G2424" s="7" t="s">
        <v>48</v>
      </c>
      <c r="H2424" s="7" t="s">
        <v>23291</v>
      </c>
      <c r="I2424" s="7" t="s">
        <v>50</v>
      </c>
      <c r="J2424" s="6">
        <v>45495</v>
      </c>
      <c r="K2424" s="7" t="s">
        <v>50</v>
      </c>
      <c r="L2424" s="7" t="s">
        <v>131</v>
      </c>
      <c r="M2424" s="7" t="s">
        <v>15992</v>
      </c>
      <c r="N2424" s="7" t="s">
        <v>133</v>
      </c>
      <c r="O2424" s="7" t="s">
        <v>23292</v>
      </c>
      <c r="P2424" s="7">
        <v>280</v>
      </c>
      <c r="Q2424" s="7" t="s">
        <v>135</v>
      </c>
      <c r="R2424" s="34" t="s">
        <v>23293</v>
      </c>
      <c r="S2424" s="34" t="s">
        <v>23294</v>
      </c>
      <c r="T2424" s="7" t="s">
        <v>23295</v>
      </c>
      <c r="U2424" s="7" t="s">
        <v>50</v>
      </c>
      <c r="V2424" s="7">
        <v>3250000000</v>
      </c>
      <c r="W2424" s="7" t="s">
        <v>60</v>
      </c>
      <c r="X2424" s="7">
        <v>3250000000</v>
      </c>
      <c r="Y2424" s="7" t="s">
        <v>50</v>
      </c>
      <c r="Z2424" s="7">
        <v>5</v>
      </c>
      <c r="AA2424" s="7" t="s">
        <v>50</v>
      </c>
      <c r="AB2424" s="7" t="s">
        <v>50</v>
      </c>
      <c r="AC2424" s="7" t="s">
        <v>50</v>
      </c>
      <c r="AD2424" s="7" t="s">
        <v>178</v>
      </c>
      <c r="AE2424" s="7">
        <v>45000000</v>
      </c>
      <c r="AF2424" s="7" t="s">
        <v>60</v>
      </c>
      <c r="AG2424" s="7">
        <v>45000000</v>
      </c>
      <c r="AH2424" s="7">
        <v>3445000000</v>
      </c>
      <c r="AI2424" s="7" t="s">
        <v>60</v>
      </c>
      <c r="AJ2424" s="7">
        <v>3445000000</v>
      </c>
      <c r="AK2424" s="7" t="s">
        <v>23296</v>
      </c>
      <c r="AL2424" s="7" t="s">
        <v>50</v>
      </c>
      <c r="AM2424" s="7" t="s">
        <v>23297</v>
      </c>
      <c r="AN2424" s="7" t="s">
        <v>66</v>
      </c>
      <c r="AO2424" s="7" t="s">
        <v>23298</v>
      </c>
      <c r="AP2424" s="22" t="s">
        <v>23299</v>
      </c>
      <c r="AQ2424" s="9" t="s">
        <v>50</v>
      </c>
      <c r="AR2424" s="7" t="s">
        <v>50</v>
      </c>
    </row>
    <row r="2425" spans="1:44" ht="15" thickBot="1">
      <c r="A2425" s="10" t="s">
        <v>23300</v>
      </c>
      <c r="B2425" s="11">
        <v>1358</v>
      </c>
      <c r="C2425" s="12">
        <v>42736</v>
      </c>
      <c r="D2425" s="13" t="s">
        <v>45</v>
      </c>
      <c r="E2425" s="13" t="s">
        <v>46</v>
      </c>
      <c r="F2425" s="13" t="s">
        <v>70</v>
      </c>
      <c r="G2425" s="26" t="s">
        <v>54946</v>
      </c>
      <c r="H2425" s="13" t="s">
        <v>4088</v>
      </c>
      <c r="I2425" s="13" t="s">
        <v>50</v>
      </c>
      <c r="J2425" s="12">
        <v>45489</v>
      </c>
      <c r="K2425" s="13" t="s">
        <v>116</v>
      </c>
      <c r="L2425" s="13" t="s">
        <v>147</v>
      </c>
      <c r="M2425" s="13" t="s">
        <v>613</v>
      </c>
      <c r="N2425" s="13" t="s">
        <v>769</v>
      </c>
      <c r="O2425" s="13" t="s">
        <v>23301</v>
      </c>
      <c r="P2425" s="13">
        <v>282</v>
      </c>
      <c r="Q2425" s="13" t="s">
        <v>520</v>
      </c>
      <c r="R2425" s="33" t="s">
        <v>23302</v>
      </c>
      <c r="S2425" s="33" t="s">
        <v>23303</v>
      </c>
      <c r="T2425" s="13" t="s">
        <v>23304</v>
      </c>
      <c r="U2425" s="13" t="s">
        <v>23305</v>
      </c>
      <c r="V2425" s="13">
        <v>260000000</v>
      </c>
      <c r="W2425" s="13" t="s">
        <v>60</v>
      </c>
      <c r="X2425" s="13">
        <v>260000000</v>
      </c>
      <c r="Y2425" s="13" t="s">
        <v>154</v>
      </c>
      <c r="Z2425" s="13">
        <v>6</v>
      </c>
      <c r="AA2425" s="13">
        <v>260000000</v>
      </c>
      <c r="AB2425" s="13" t="s">
        <v>60</v>
      </c>
      <c r="AC2425" s="13">
        <v>260000000</v>
      </c>
      <c r="AD2425" s="13" t="s">
        <v>147</v>
      </c>
      <c r="AE2425" s="13">
        <v>560000000</v>
      </c>
      <c r="AF2425" s="13" t="s">
        <v>60</v>
      </c>
      <c r="AG2425" s="13">
        <v>560000000</v>
      </c>
      <c r="AH2425" s="13">
        <v>603150000</v>
      </c>
      <c r="AI2425" s="13" t="s">
        <v>60</v>
      </c>
      <c r="AJ2425" s="13">
        <v>603150000</v>
      </c>
      <c r="AK2425" s="13" t="s">
        <v>23306</v>
      </c>
      <c r="AL2425" s="13" t="s">
        <v>50</v>
      </c>
      <c r="AM2425" s="13" t="s">
        <v>23307</v>
      </c>
      <c r="AN2425" s="13" t="s">
        <v>23126</v>
      </c>
      <c r="AO2425" s="13" t="s">
        <v>23308</v>
      </c>
      <c r="AP2425" s="21" t="s">
        <v>23309</v>
      </c>
      <c r="AQ2425" s="15" t="s">
        <v>50</v>
      </c>
      <c r="AR2425" s="13" t="s">
        <v>50</v>
      </c>
    </row>
    <row r="2426" spans="1:44" ht="15" thickBot="1">
      <c r="A2426" s="4" t="s">
        <v>23310</v>
      </c>
      <c r="B2426" s="5">
        <v>31709</v>
      </c>
      <c r="C2426" s="6">
        <v>43831</v>
      </c>
      <c r="D2426" s="7" t="s">
        <v>45</v>
      </c>
      <c r="E2426" s="7" t="s">
        <v>46</v>
      </c>
      <c r="F2426" s="7" t="s">
        <v>70</v>
      </c>
      <c r="G2426" s="7" t="s">
        <v>145</v>
      </c>
      <c r="H2426" s="7" t="s">
        <v>23311</v>
      </c>
      <c r="I2426" s="7" t="s">
        <v>50</v>
      </c>
      <c r="J2426" s="6">
        <v>45497</v>
      </c>
      <c r="K2426" s="7" t="s">
        <v>116</v>
      </c>
      <c r="L2426" s="7" t="s">
        <v>1471</v>
      </c>
      <c r="M2426" s="7" t="s">
        <v>23312</v>
      </c>
      <c r="N2426" s="7" t="s">
        <v>23313</v>
      </c>
      <c r="O2426" s="7" t="s">
        <v>23314</v>
      </c>
      <c r="P2426" s="7">
        <v>286</v>
      </c>
      <c r="Q2426" s="7" t="s">
        <v>1024</v>
      </c>
      <c r="R2426" s="34" t="s">
        <v>23315</v>
      </c>
      <c r="S2426" s="34" t="s">
        <v>23316</v>
      </c>
      <c r="T2426" s="7" t="s">
        <v>50</v>
      </c>
      <c r="U2426" s="7" t="s">
        <v>50</v>
      </c>
      <c r="V2426" s="7" t="s">
        <v>50</v>
      </c>
      <c r="W2426" s="7" t="s">
        <v>50</v>
      </c>
      <c r="X2426" s="7" t="s">
        <v>50</v>
      </c>
      <c r="Y2426" s="7" t="s">
        <v>50</v>
      </c>
      <c r="Z2426" s="7">
        <v>7</v>
      </c>
      <c r="AA2426" s="7" t="s">
        <v>50</v>
      </c>
      <c r="AB2426" s="7" t="s">
        <v>50</v>
      </c>
      <c r="AC2426" s="7" t="s">
        <v>50</v>
      </c>
      <c r="AD2426" s="7" t="s">
        <v>1471</v>
      </c>
      <c r="AE2426" s="7">
        <v>150000000</v>
      </c>
      <c r="AF2426" s="7" t="s">
        <v>60</v>
      </c>
      <c r="AG2426" s="7">
        <v>150000000</v>
      </c>
      <c r="AH2426" s="7">
        <v>264000000</v>
      </c>
      <c r="AI2426" s="7" t="s">
        <v>60</v>
      </c>
      <c r="AJ2426" s="7">
        <v>264000000</v>
      </c>
      <c r="AK2426" s="7" t="s">
        <v>23317</v>
      </c>
      <c r="AL2426" s="7" t="s">
        <v>50</v>
      </c>
      <c r="AM2426" s="7" t="s">
        <v>23318</v>
      </c>
      <c r="AN2426" s="7" t="s">
        <v>66</v>
      </c>
      <c r="AO2426" s="7" t="s">
        <v>23319</v>
      </c>
      <c r="AP2426" s="22" t="s">
        <v>23320</v>
      </c>
      <c r="AQ2426" s="9" t="s">
        <v>50</v>
      </c>
      <c r="AR2426" s="7" t="s">
        <v>50</v>
      </c>
    </row>
    <row r="2427" spans="1:44" ht="15" thickBot="1">
      <c r="A2427" s="10" t="s">
        <v>23321</v>
      </c>
      <c r="B2427" s="11">
        <v>7518</v>
      </c>
      <c r="C2427" s="12">
        <v>43831</v>
      </c>
      <c r="D2427" s="13" t="s">
        <v>45</v>
      </c>
      <c r="E2427" s="13" t="s">
        <v>46</v>
      </c>
      <c r="F2427" s="13" t="s">
        <v>70</v>
      </c>
      <c r="G2427" s="26" t="s">
        <v>54946</v>
      </c>
      <c r="H2427" s="13" t="s">
        <v>11964</v>
      </c>
      <c r="I2427" s="13" t="s">
        <v>50</v>
      </c>
      <c r="J2427" s="12">
        <v>45489</v>
      </c>
      <c r="K2427" s="13" t="s">
        <v>116</v>
      </c>
      <c r="L2427" s="13" t="s">
        <v>124</v>
      </c>
      <c r="M2427" s="13" t="s">
        <v>23322</v>
      </c>
      <c r="N2427" s="13" t="s">
        <v>769</v>
      </c>
      <c r="O2427" s="13" t="s">
        <v>23323</v>
      </c>
      <c r="P2427" s="13">
        <v>309</v>
      </c>
      <c r="Q2427" s="13" t="s">
        <v>520</v>
      </c>
      <c r="R2427" s="33" t="s">
        <v>23324</v>
      </c>
      <c r="S2427" s="33" t="s">
        <v>23325</v>
      </c>
      <c r="T2427" s="13" t="s">
        <v>23326</v>
      </c>
      <c r="U2427" s="13" t="s">
        <v>23327</v>
      </c>
      <c r="V2427" s="13">
        <v>150000000</v>
      </c>
      <c r="W2427" s="13" t="s">
        <v>60</v>
      </c>
      <c r="X2427" s="13">
        <v>150000000</v>
      </c>
      <c r="Y2427" s="13" t="s">
        <v>81</v>
      </c>
      <c r="Z2427" s="13">
        <v>3</v>
      </c>
      <c r="AA2427" s="13">
        <v>150000000</v>
      </c>
      <c r="AB2427" s="13" t="s">
        <v>60</v>
      </c>
      <c r="AC2427" s="13">
        <v>150000000</v>
      </c>
      <c r="AD2427" s="13" t="s">
        <v>124</v>
      </c>
      <c r="AE2427" s="13">
        <v>420000000</v>
      </c>
      <c r="AF2427" s="13" t="s">
        <v>60</v>
      </c>
      <c r="AG2427" s="13">
        <v>420000000</v>
      </c>
      <c r="AH2427" s="13">
        <v>420000000</v>
      </c>
      <c r="AI2427" s="13" t="s">
        <v>60</v>
      </c>
      <c r="AJ2427" s="13">
        <v>420000000</v>
      </c>
      <c r="AK2427" s="13" t="s">
        <v>23328</v>
      </c>
      <c r="AL2427" s="13" t="s">
        <v>50</v>
      </c>
      <c r="AM2427" s="13" t="s">
        <v>23329</v>
      </c>
      <c r="AN2427" s="13" t="s">
        <v>66</v>
      </c>
      <c r="AO2427" s="13" t="s">
        <v>23330</v>
      </c>
      <c r="AP2427" s="21" t="s">
        <v>23331</v>
      </c>
      <c r="AQ2427" s="15" t="s">
        <v>50</v>
      </c>
      <c r="AR2427" s="13" t="s">
        <v>50</v>
      </c>
    </row>
    <row r="2428" spans="1:44" ht="15" thickBot="1">
      <c r="A2428" s="4" t="s">
        <v>23332</v>
      </c>
      <c r="B2428" s="5">
        <v>1451</v>
      </c>
      <c r="C2428" s="6">
        <v>42380</v>
      </c>
      <c r="D2428" s="7" t="s">
        <v>45</v>
      </c>
      <c r="E2428" s="7" t="s">
        <v>46</v>
      </c>
      <c r="F2428" s="7" t="s">
        <v>70</v>
      </c>
      <c r="G2428" s="26" t="s">
        <v>54946</v>
      </c>
      <c r="H2428" s="7" t="s">
        <v>50</v>
      </c>
      <c r="I2428" s="7" t="s">
        <v>50</v>
      </c>
      <c r="J2428" s="6">
        <v>45489</v>
      </c>
      <c r="K2428" s="7" t="s">
        <v>116</v>
      </c>
      <c r="L2428" s="7" t="s">
        <v>147</v>
      </c>
      <c r="M2428" s="7" t="s">
        <v>23333</v>
      </c>
      <c r="N2428" s="7" t="s">
        <v>3166</v>
      </c>
      <c r="O2428" s="7" t="s">
        <v>23334</v>
      </c>
      <c r="P2428" s="7">
        <v>342</v>
      </c>
      <c r="Q2428" s="7" t="s">
        <v>2203</v>
      </c>
      <c r="R2428" s="34" t="s">
        <v>23335</v>
      </c>
      <c r="S2428" s="34" t="s">
        <v>23336</v>
      </c>
      <c r="T2428" s="7" t="s">
        <v>23337</v>
      </c>
      <c r="U2428" s="7" t="s">
        <v>23338</v>
      </c>
      <c r="V2428" s="7">
        <v>22900000</v>
      </c>
      <c r="W2428" s="7" t="s">
        <v>209</v>
      </c>
      <c r="X2428" s="7">
        <v>24943034</v>
      </c>
      <c r="Y2428" s="7" t="s">
        <v>154</v>
      </c>
      <c r="Z2428" s="7">
        <v>4</v>
      </c>
      <c r="AA2428" s="7">
        <v>22900000</v>
      </c>
      <c r="AB2428" s="7" t="s">
        <v>209</v>
      </c>
      <c r="AC2428" s="7">
        <v>24943034</v>
      </c>
      <c r="AD2428" s="7" t="s">
        <v>147</v>
      </c>
      <c r="AE2428" s="7">
        <v>37704683</v>
      </c>
      <c r="AF2428" s="7" t="s">
        <v>60</v>
      </c>
      <c r="AG2428" s="7">
        <v>37704683</v>
      </c>
      <c r="AH2428" s="7">
        <v>37704683</v>
      </c>
      <c r="AI2428" s="7" t="s">
        <v>60</v>
      </c>
      <c r="AJ2428" s="7">
        <v>37704683</v>
      </c>
      <c r="AK2428" s="7" t="s">
        <v>23339</v>
      </c>
      <c r="AL2428" s="7" t="s">
        <v>50</v>
      </c>
      <c r="AM2428" s="24" t="s">
        <v>23340</v>
      </c>
      <c r="AN2428" s="7" t="s">
        <v>66</v>
      </c>
      <c r="AO2428" s="7" t="s">
        <v>23341</v>
      </c>
      <c r="AP2428" s="22" t="s">
        <v>23342</v>
      </c>
      <c r="AQ2428" s="9" t="s">
        <v>50</v>
      </c>
      <c r="AR2428" s="7" t="s">
        <v>50</v>
      </c>
    </row>
    <row r="2429" spans="1:44" ht="15" thickBot="1">
      <c r="A2429" s="10" t="s">
        <v>23343</v>
      </c>
      <c r="B2429" s="13">
        <v>445</v>
      </c>
      <c r="C2429" s="12">
        <v>44593</v>
      </c>
      <c r="D2429" s="13" t="s">
        <v>45</v>
      </c>
      <c r="E2429" s="13" t="s">
        <v>46</v>
      </c>
      <c r="F2429" s="13" t="s">
        <v>70</v>
      </c>
      <c r="G2429" s="26" t="s">
        <v>54946</v>
      </c>
      <c r="H2429" s="13" t="s">
        <v>50</v>
      </c>
      <c r="I2429" s="13" t="s">
        <v>50</v>
      </c>
      <c r="J2429" s="12">
        <v>45491</v>
      </c>
      <c r="K2429" s="13" t="s">
        <v>116</v>
      </c>
      <c r="L2429" s="13" t="s">
        <v>178</v>
      </c>
      <c r="M2429" s="13" t="s">
        <v>10754</v>
      </c>
      <c r="N2429" s="13" t="s">
        <v>918</v>
      </c>
      <c r="O2429" s="13" t="s">
        <v>23344</v>
      </c>
      <c r="P2429" s="13">
        <v>354</v>
      </c>
      <c r="Q2429" s="13" t="s">
        <v>920</v>
      </c>
      <c r="R2429" s="29" t="s">
        <v>23345</v>
      </c>
      <c r="S2429" s="33" t="s">
        <v>23346</v>
      </c>
      <c r="T2429" s="13" t="s">
        <v>23347</v>
      </c>
      <c r="U2429" s="13" t="s">
        <v>50</v>
      </c>
      <c r="V2429" s="13">
        <v>14000000</v>
      </c>
      <c r="W2429" s="13" t="s">
        <v>209</v>
      </c>
      <c r="X2429" s="13">
        <v>15280823</v>
      </c>
      <c r="Y2429" s="13" t="s">
        <v>50</v>
      </c>
      <c r="Z2429" s="13">
        <v>5</v>
      </c>
      <c r="AA2429" s="13">
        <v>14000000</v>
      </c>
      <c r="AB2429" s="13" t="s">
        <v>209</v>
      </c>
      <c r="AC2429" s="13">
        <v>15280823</v>
      </c>
      <c r="AD2429" s="13" t="s">
        <v>178</v>
      </c>
      <c r="AE2429" s="13">
        <v>56609829</v>
      </c>
      <c r="AF2429" s="13" t="s">
        <v>60</v>
      </c>
      <c r="AG2429" s="13">
        <v>56609829</v>
      </c>
      <c r="AH2429" s="13">
        <v>71108920</v>
      </c>
      <c r="AI2429" s="13" t="s">
        <v>60</v>
      </c>
      <c r="AJ2429" s="13">
        <v>71108920</v>
      </c>
      <c r="AK2429" s="13" t="s">
        <v>23348</v>
      </c>
      <c r="AL2429" s="13" t="s">
        <v>50</v>
      </c>
      <c r="AM2429" s="25" t="s">
        <v>23349</v>
      </c>
      <c r="AN2429" s="13" t="s">
        <v>66</v>
      </c>
      <c r="AO2429" s="13" t="s">
        <v>23350</v>
      </c>
      <c r="AP2429" s="21" t="s">
        <v>23351</v>
      </c>
      <c r="AQ2429" s="15" t="s">
        <v>50</v>
      </c>
      <c r="AR2429" s="13" t="s">
        <v>50</v>
      </c>
    </row>
    <row r="2430" spans="1:44" ht="15" thickBot="1">
      <c r="A2430" s="4" t="s">
        <v>23352</v>
      </c>
      <c r="B2430" s="5">
        <v>1523</v>
      </c>
      <c r="C2430" s="6">
        <v>42370</v>
      </c>
      <c r="D2430" s="7" t="s">
        <v>45</v>
      </c>
      <c r="E2430" s="7" t="s">
        <v>46</v>
      </c>
      <c r="F2430" s="7" t="s">
        <v>70</v>
      </c>
      <c r="G2430" s="7" t="s">
        <v>145</v>
      </c>
      <c r="H2430" s="7" t="s">
        <v>115</v>
      </c>
      <c r="I2430" s="7" t="s">
        <v>50</v>
      </c>
      <c r="J2430" s="6">
        <v>45490</v>
      </c>
      <c r="K2430" s="7" t="s">
        <v>116</v>
      </c>
      <c r="L2430" s="7" t="s">
        <v>131</v>
      </c>
      <c r="M2430" s="7" t="s">
        <v>23131</v>
      </c>
      <c r="N2430" s="7" t="s">
        <v>103</v>
      </c>
      <c r="O2430" s="7" t="s">
        <v>23353</v>
      </c>
      <c r="P2430" s="7">
        <v>362</v>
      </c>
      <c r="Q2430" s="7" t="s">
        <v>105</v>
      </c>
      <c r="R2430" s="34" t="s">
        <v>23354</v>
      </c>
      <c r="S2430" s="34" t="s">
        <v>23355</v>
      </c>
      <c r="T2430" s="7" t="s">
        <v>23356</v>
      </c>
      <c r="U2430" s="7" t="s">
        <v>23357</v>
      </c>
      <c r="V2430" s="7">
        <v>837000000</v>
      </c>
      <c r="W2430" s="7" t="s">
        <v>60</v>
      </c>
      <c r="X2430" s="7">
        <v>837000000</v>
      </c>
      <c r="Y2430" s="7" t="s">
        <v>290</v>
      </c>
      <c r="Z2430" s="7">
        <v>8</v>
      </c>
      <c r="AA2430" s="7">
        <v>750000000</v>
      </c>
      <c r="AB2430" s="7" t="s">
        <v>60</v>
      </c>
      <c r="AC2430" s="7">
        <v>750000000</v>
      </c>
      <c r="AD2430" s="7" t="s">
        <v>290</v>
      </c>
      <c r="AE2430" s="7">
        <v>1027000000</v>
      </c>
      <c r="AF2430" s="7" t="s">
        <v>60</v>
      </c>
      <c r="AG2430" s="7">
        <v>1027000000</v>
      </c>
      <c r="AH2430" s="7">
        <v>8146000000</v>
      </c>
      <c r="AI2430" s="7" t="s">
        <v>60</v>
      </c>
      <c r="AJ2430" s="7">
        <v>8146000000</v>
      </c>
      <c r="AK2430" s="7" t="s">
        <v>23358</v>
      </c>
      <c r="AL2430" s="7" t="s">
        <v>50</v>
      </c>
      <c r="AM2430" s="24" t="s">
        <v>23359</v>
      </c>
      <c r="AN2430" s="7" t="s">
        <v>66</v>
      </c>
      <c r="AO2430" s="7" t="s">
        <v>23360</v>
      </c>
      <c r="AP2430" s="22" t="s">
        <v>23361</v>
      </c>
      <c r="AQ2430" s="9" t="s">
        <v>50</v>
      </c>
      <c r="AR2430" s="7" t="s">
        <v>50</v>
      </c>
    </row>
    <row r="2431" spans="1:44" ht="15" thickBot="1">
      <c r="A2431" s="10" t="s">
        <v>23362</v>
      </c>
      <c r="B2431" s="11">
        <v>34804</v>
      </c>
      <c r="C2431" s="12">
        <v>43831</v>
      </c>
      <c r="D2431" s="13" t="s">
        <v>45</v>
      </c>
      <c r="E2431" s="13" t="s">
        <v>46</v>
      </c>
      <c r="F2431" s="13" t="s">
        <v>70</v>
      </c>
      <c r="G2431" s="13" t="s">
        <v>145</v>
      </c>
      <c r="H2431" s="13" t="s">
        <v>23363</v>
      </c>
      <c r="I2431" s="13" t="s">
        <v>50</v>
      </c>
      <c r="J2431" s="12">
        <v>45491</v>
      </c>
      <c r="K2431" s="13" t="s">
        <v>116</v>
      </c>
      <c r="L2431" s="13" t="s">
        <v>147</v>
      </c>
      <c r="M2431" s="13" t="s">
        <v>23364</v>
      </c>
      <c r="N2431" s="13" t="s">
        <v>75</v>
      </c>
      <c r="O2431" s="13" t="s">
        <v>23365</v>
      </c>
      <c r="P2431" s="13">
        <v>369</v>
      </c>
      <c r="Q2431" s="13" t="s">
        <v>77</v>
      </c>
      <c r="R2431" s="33" t="s">
        <v>23366</v>
      </c>
      <c r="S2431" s="33" t="s">
        <v>23367</v>
      </c>
      <c r="T2431" s="13" t="s">
        <v>23368</v>
      </c>
      <c r="U2431" s="13" t="s">
        <v>23369</v>
      </c>
      <c r="V2431" s="13">
        <v>40000000</v>
      </c>
      <c r="W2431" s="13" t="s">
        <v>60</v>
      </c>
      <c r="X2431" s="13">
        <v>40000000</v>
      </c>
      <c r="Y2431" s="13" t="s">
        <v>154</v>
      </c>
      <c r="Z2431" s="13">
        <v>5</v>
      </c>
      <c r="AA2431" s="13">
        <v>40000000</v>
      </c>
      <c r="AB2431" s="13" t="s">
        <v>60</v>
      </c>
      <c r="AC2431" s="13">
        <v>40000000</v>
      </c>
      <c r="AD2431" s="13" t="s">
        <v>147</v>
      </c>
      <c r="AE2431" s="13">
        <v>98500000</v>
      </c>
      <c r="AF2431" s="13" t="s">
        <v>60</v>
      </c>
      <c r="AG2431" s="13">
        <v>98500000</v>
      </c>
      <c r="AH2431" s="13">
        <v>165500000</v>
      </c>
      <c r="AI2431" s="13" t="s">
        <v>60</v>
      </c>
      <c r="AJ2431" s="13">
        <v>165500000</v>
      </c>
      <c r="AK2431" s="13" t="s">
        <v>23370</v>
      </c>
      <c r="AL2431" s="13" t="s">
        <v>50</v>
      </c>
      <c r="AM2431" s="25" t="s">
        <v>23371</v>
      </c>
      <c r="AN2431" s="13" t="s">
        <v>66</v>
      </c>
      <c r="AO2431" s="13" t="s">
        <v>23372</v>
      </c>
      <c r="AP2431" s="21" t="s">
        <v>23373</v>
      </c>
      <c r="AQ2431" s="15" t="s">
        <v>50</v>
      </c>
      <c r="AR2431" s="13" t="s">
        <v>50</v>
      </c>
    </row>
    <row r="2432" spans="1:44" ht="15" thickBot="1">
      <c r="A2432" s="4" t="s">
        <v>23374</v>
      </c>
      <c r="B2432" s="7">
        <v>145</v>
      </c>
      <c r="C2432" s="6">
        <v>42370</v>
      </c>
      <c r="D2432" s="7" t="s">
        <v>45</v>
      </c>
      <c r="E2432" s="7" t="s">
        <v>46</v>
      </c>
      <c r="F2432" s="7" t="s">
        <v>70</v>
      </c>
      <c r="G2432" s="7" t="s">
        <v>145</v>
      </c>
      <c r="H2432" s="7" t="s">
        <v>10567</v>
      </c>
      <c r="I2432" s="7" t="s">
        <v>50</v>
      </c>
      <c r="J2432" s="6">
        <v>45489</v>
      </c>
      <c r="K2432" s="7" t="s">
        <v>191</v>
      </c>
      <c r="L2432" s="7" t="s">
        <v>802</v>
      </c>
      <c r="M2432" s="7" t="s">
        <v>23375</v>
      </c>
      <c r="N2432" s="7" t="s">
        <v>23376</v>
      </c>
      <c r="O2432" s="7" t="s">
        <v>23377</v>
      </c>
      <c r="P2432" s="7">
        <v>378</v>
      </c>
      <c r="Q2432" s="7" t="s">
        <v>1116</v>
      </c>
      <c r="R2432" s="34" t="s">
        <v>23378</v>
      </c>
      <c r="S2432" s="34" t="s">
        <v>23379</v>
      </c>
      <c r="T2432" s="7" t="s">
        <v>23380</v>
      </c>
      <c r="U2432" s="7" t="s">
        <v>50</v>
      </c>
      <c r="V2432" s="7">
        <v>35000000</v>
      </c>
      <c r="W2432" s="7" t="s">
        <v>60</v>
      </c>
      <c r="X2432" s="7">
        <v>35000000</v>
      </c>
      <c r="Y2432" s="7" t="s">
        <v>81</v>
      </c>
      <c r="Z2432" s="7">
        <v>9</v>
      </c>
      <c r="AA2432" s="7">
        <v>35000000</v>
      </c>
      <c r="AB2432" s="7" t="s">
        <v>60</v>
      </c>
      <c r="AC2432" s="7">
        <v>35000000</v>
      </c>
      <c r="AD2432" s="7" t="s">
        <v>802</v>
      </c>
      <c r="AE2432" s="7">
        <v>423700018</v>
      </c>
      <c r="AF2432" s="7" t="s">
        <v>60</v>
      </c>
      <c r="AG2432" s="7">
        <v>423700018</v>
      </c>
      <c r="AH2432" s="7">
        <v>423700018</v>
      </c>
      <c r="AI2432" s="7" t="s">
        <v>60</v>
      </c>
      <c r="AJ2432" s="7">
        <v>423700018</v>
      </c>
      <c r="AK2432" s="7" t="s">
        <v>23381</v>
      </c>
      <c r="AL2432" s="7" t="s">
        <v>50</v>
      </c>
      <c r="AM2432" s="24" t="s">
        <v>23382</v>
      </c>
      <c r="AN2432" s="7" t="s">
        <v>66</v>
      </c>
      <c r="AO2432" s="7" t="s">
        <v>23383</v>
      </c>
      <c r="AP2432" s="22" t="s">
        <v>23384</v>
      </c>
      <c r="AQ2432" s="9" t="s">
        <v>50</v>
      </c>
      <c r="AR2432" s="7" t="s">
        <v>50</v>
      </c>
    </row>
    <row r="2433" spans="1:44" ht="15" thickBot="1">
      <c r="A2433" s="10" t="s">
        <v>23385</v>
      </c>
      <c r="B2433" s="13">
        <v>810</v>
      </c>
      <c r="C2433" s="12">
        <v>42370</v>
      </c>
      <c r="D2433" s="13" t="s">
        <v>45</v>
      </c>
      <c r="E2433" s="13" t="s">
        <v>46</v>
      </c>
      <c r="F2433" s="13" t="s">
        <v>70</v>
      </c>
      <c r="G2433" s="26" t="s">
        <v>54946</v>
      </c>
      <c r="H2433" s="13" t="s">
        <v>4326</v>
      </c>
      <c r="I2433" s="13" t="s">
        <v>50</v>
      </c>
      <c r="J2433" s="12">
        <v>45489</v>
      </c>
      <c r="K2433" s="13" t="s">
        <v>116</v>
      </c>
      <c r="L2433" s="13" t="s">
        <v>73</v>
      </c>
      <c r="M2433" s="13" t="s">
        <v>517</v>
      </c>
      <c r="N2433" s="13" t="s">
        <v>23386</v>
      </c>
      <c r="O2433" s="13" t="s">
        <v>23387</v>
      </c>
      <c r="P2433" s="13">
        <v>391</v>
      </c>
      <c r="Q2433" s="13" t="s">
        <v>360</v>
      </c>
      <c r="R2433" s="33" t="s">
        <v>23388</v>
      </c>
      <c r="S2433" s="33" t="s">
        <v>23389</v>
      </c>
      <c r="T2433" s="13" t="s">
        <v>23390</v>
      </c>
      <c r="U2433" s="13" t="s">
        <v>23391</v>
      </c>
      <c r="V2433" s="13">
        <v>150000000</v>
      </c>
      <c r="W2433" s="13" t="s">
        <v>60</v>
      </c>
      <c r="X2433" s="13">
        <v>150000000</v>
      </c>
      <c r="Y2433" s="13" t="s">
        <v>81</v>
      </c>
      <c r="Z2433" s="13">
        <v>4</v>
      </c>
      <c r="AA2433" s="13">
        <v>150000000</v>
      </c>
      <c r="AB2433" s="13" t="s">
        <v>60</v>
      </c>
      <c r="AC2433" s="13">
        <v>150000000</v>
      </c>
      <c r="AD2433" s="13" t="s">
        <v>73</v>
      </c>
      <c r="AE2433" s="13">
        <v>260886232</v>
      </c>
      <c r="AF2433" s="13" t="s">
        <v>60</v>
      </c>
      <c r="AG2433" s="13">
        <v>260886232</v>
      </c>
      <c r="AH2433" s="13">
        <v>260886232</v>
      </c>
      <c r="AI2433" s="13" t="s">
        <v>60</v>
      </c>
      <c r="AJ2433" s="13">
        <v>260886232</v>
      </c>
      <c r="AK2433" s="13" t="s">
        <v>23392</v>
      </c>
      <c r="AL2433" s="13" t="s">
        <v>50</v>
      </c>
      <c r="AM2433" s="25" t="s">
        <v>23393</v>
      </c>
      <c r="AN2433" s="13" t="s">
        <v>66</v>
      </c>
      <c r="AO2433" s="13" t="s">
        <v>23394</v>
      </c>
      <c r="AP2433" s="21" t="s">
        <v>23395</v>
      </c>
      <c r="AQ2433" s="15" t="s">
        <v>50</v>
      </c>
      <c r="AR2433" s="13" t="s">
        <v>50</v>
      </c>
    </row>
    <row r="2434" spans="1:44" ht="15" thickBot="1">
      <c r="A2434" s="4" t="s">
        <v>23396</v>
      </c>
      <c r="B2434" s="7" t="s">
        <v>50</v>
      </c>
      <c r="C2434" s="6">
        <v>44337</v>
      </c>
      <c r="D2434" s="7" t="s">
        <v>45</v>
      </c>
      <c r="E2434" s="7" t="s">
        <v>46</v>
      </c>
      <c r="F2434" s="7" t="s">
        <v>70</v>
      </c>
      <c r="G2434" s="26" t="s">
        <v>54946</v>
      </c>
      <c r="H2434" s="7" t="s">
        <v>50</v>
      </c>
      <c r="I2434" s="7" t="s">
        <v>50</v>
      </c>
      <c r="J2434" s="6">
        <v>45491</v>
      </c>
      <c r="K2434" s="7" t="s">
        <v>116</v>
      </c>
      <c r="L2434" s="7" t="s">
        <v>467</v>
      </c>
      <c r="M2434" s="7" t="s">
        <v>23397</v>
      </c>
      <c r="N2434" s="7" t="s">
        <v>543</v>
      </c>
      <c r="O2434" s="7" t="s">
        <v>23398</v>
      </c>
      <c r="P2434" s="7">
        <v>400</v>
      </c>
      <c r="Q2434" s="7" t="s">
        <v>545</v>
      </c>
      <c r="R2434" s="28" t="s">
        <v>23399</v>
      </c>
      <c r="S2434" s="34" t="s">
        <v>23400</v>
      </c>
      <c r="T2434" s="7" t="s">
        <v>23401</v>
      </c>
      <c r="U2434" s="7" t="s">
        <v>50</v>
      </c>
      <c r="V2434" s="7" t="s">
        <v>50</v>
      </c>
      <c r="W2434" s="7" t="s">
        <v>50</v>
      </c>
      <c r="X2434" s="7" t="s">
        <v>50</v>
      </c>
      <c r="Y2434" s="7" t="s">
        <v>467</v>
      </c>
      <c r="Z2434" s="7">
        <v>3</v>
      </c>
      <c r="AA2434" s="7" t="s">
        <v>50</v>
      </c>
      <c r="AB2434" s="7" t="s">
        <v>50</v>
      </c>
      <c r="AC2434" s="7" t="s">
        <v>50</v>
      </c>
      <c r="AD2434" s="7" t="s">
        <v>467</v>
      </c>
      <c r="AE2434" s="7">
        <v>18500000</v>
      </c>
      <c r="AF2434" s="7" t="s">
        <v>60</v>
      </c>
      <c r="AG2434" s="7">
        <v>18500000</v>
      </c>
      <c r="AH2434" s="7">
        <v>18500000</v>
      </c>
      <c r="AI2434" s="7" t="s">
        <v>60</v>
      </c>
      <c r="AJ2434" s="7">
        <v>18500000</v>
      </c>
      <c r="AK2434" s="7" t="s">
        <v>23402</v>
      </c>
      <c r="AL2434" s="7" t="s">
        <v>50</v>
      </c>
      <c r="AM2434" s="24" t="s">
        <v>23403</v>
      </c>
      <c r="AN2434" s="7" t="s">
        <v>66</v>
      </c>
      <c r="AO2434" s="7" t="s">
        <v>23404</v>
      </c>
      <c r="AP2434" s="9" t="s">
        <v>50</v>
      </c>
      <c r="AQ2434" s="22" t="s">
        <v>23405</v>
      </c>
      <c r="AR2434" s="7" t="s">
        <v>50</v>
      </c>
    </row>
    <row r="2435" spans="1:44" ht="15" thickBot="1">
      <c r="A2435" s="10" t="s">
        <v>23406</v>
      </c>
      <c r="B2435" s="11">
        <v>20057</v>
      </c>
      <c r="C2435" s="12">
        <v>44409</v>
      </c>
      <c r="D2435" s="13" t="s">
        <v>45</v>
      </c>
      <c r="E2435" s="13" t="s">
        <v>46</v>
      </c>
      <c r="F2435" s="13" t="s">
        <v>70</v>
      </c>
      <c r="G2435" s="26" t="s">
        <v>54946</v>
      </c>
      <c r="H2435" s="13" t="s">
        <v>23407</v>
      </c>
      <c r="I2435" s="13" t="s">
        <v>50</v>
      </c>
      <c r="J2435" s="12">
        <v>45496</v>
      </c>
      <c r="K2435" s="13" t="s">
        <v>116</v>
      </c>
      <c r="L2435" s="13" t="s">
        <v>241</v>
      </c>
      <c r="M2435" s="13" t="s">
        <v>23408</v>
      </c>
      <c r="N2435" s="13" t="s">
        <v>180</v>
      </c>
      <c r="O2435" s="13" t="s">
        <v>23409</v>
      </c>
      <c r="P2435" s="13">
        <v>409</v>
      </c>
      <c r="Q2435" s="13" t="s">
        <v>120</v>
      </c>
      <c r="R2435" s="33" t="s">
        <v>23410</v>
      </c>
      <c r="S2435" s="33" t="s">
        <v>23411</v>
      </c>
      <c r="T2435" s="13" t="s">
        <v>23412</v>
      </c>
      <c r="U2435" s="13" t="s">
        <v>50</v>
      </c>
      <c r="V2435" s="13">
        <v>11000000</v>
      </c>
      <c r="W2435" s="13" t="s">
        <v>60</v>
      </c>
      <c r="X2435" s="13">
        <v>11000000</v>
      </c>
      <c r="Y2435" s="13" t="s">
        <v>154</v>
      </c>
      <c r="Z2435" s="13">
        <v>2</v>
      </c>
      <c r="AA2435" s="13">
        <v>11000000</v>
      </c>
      <c r="AB2435" s="13" t="s">
        <v>60</v>
      </c>
      <c r="AC2435" s="13">
        <v>11000000</v>
      </c>
      <c r="AD2435" s="13" t="s">
        <v>241</v>
      </c>
      <c r="AE2435" s="13">
        <v>19500000</v>
      </c>
      <c r="AF2435" s="13" t="s">
        <v>60</v>
      </c>
      <c r="AG2435" s="13">
        <v>19500000</v>
      </c>
      <c r="AH2435" s="13">
        <v>19500000</v>
      </c>
      <c r="AI2435" s="13" t="s">
        <v>60</v>
      </c>
      <c r="AJ2435" s="13">
        <v>19500000</v>
      </c>
      <c r="AK2435" s="13" t="s">
        <v>20795</v>
      </c>
      <c r="AL2435" s="13" t="s">
        <v>50</v>
      </c>
      <c r="AM2435" s="25" t="s">
        <v>23413</v>
      </c>
      <c r="AN2435" s="13" t="s">
        <v>66</v>
      </c>
      <c r="AO2435" s="13" t="s">
        <v>23414</v>
      </c>
      <c r="AP2435" s="21" t="s">
        <v>23415</v>
      </c>
      <c r="AQ2435" s="15" t="s">
        <v>50</v>
      </c>
      <c r="AR2435" s="13" t="s">
        <v>50</v>
      </c>
    </row>
    <row r="2436" spans="1:44" ht="15" thickBot="1">
      <c r="A2436" s="4" t="s">
        <v>23416</v>
      </c>
      <c r="B2436" s="5">
        <v>72251</v>
      </c>
      <c r="C2436" s="6">
        <v>39448</v>
      </c>
      <c r="D2436" s="7" t="s">
        <v>45</v>
      </c>
      <c r="E2436" s="7" t="s">
        <v>46</v>
      </c>
      <c r="F2436" s="7" t="s">
        <v>47</v>
      </c>
      <c r="G2436" s="7" t="s">
        <v>71</v>
      </c>
      <c r="H2436" s="7" t="s">
        <v>49</v>
      </c>
      <c r="I2436" s="7" t="s">
        <v>50</v>
      </c>
      <c r="J2436" s="6">
        <v>45491</v>
      </c>
      <c r="K2436" s="7" t="s">
        <v>177</v>
      </c>
      <c r="L2436" s="7" t="s">
        <v>162</v>
      </c>
      <c r="M2436" s="7" t="s">
        <v>23417</v>
      </c>
      <c r="N2436" s="7" t="s">
        <v>4739</v>
      </c>
      <c r="O2436" s="7" t="s">
        <v>23418</v>
      </c>
      <c r="P2436" s="7">
        <v>410</v>
      </c>
      <c r="Q2436" s="7" t="s">
        <v>383</v>
      </c>
      <c r="R2436" s="34" t="s">
        <v>23419</v>
      </c>
      <c r="S2436" s="34" t="s">
        <v>23420</v>
      </c>
      <c r="T2436" s="7" t="s">
        <v>23421</v>
      </c>
      <c r="U2436" s="7" t="s">
        <v>23422</v>
      </c>
      <c r="V2436" s="7">
        <v>125000000</v>
      </c>
      <c r="W2436" s="7" t="s">
        <v>60</v>
      </c>
      <c r="X2436" s="7">
        <v>125000000</v>
      </c>
      <c r="Y2436" s="7" t="s">
        <v>61</v>
      </c>
      <c r="Z2436" s="7">
        <v>15</v>
      </c>
      <c r="AA2436" s="7">
        <v>2500000</v>
      </c>
      <c r="AB2436" s="7" t="s">
        <v>60</v>
      </c>
      <c r="AC2436" s="7">
        <v>2500000</v>
      </c>
      <c r="AD2436" s="7" t="s">
        <v>62</v>
      </c>
      <c r="AE2436" s="7">
        <v>357994000</v>
      </c>
      <c r="AF2436" s="7" t="s">
        <v>60</v>
      </c>
      <c r="AG2436" s="7">
        <v>357994000</v>
      </c>
      <c r="AH2436" s="7">
        <v>767994000</v>
      </c>
      <c r="AI2436" s="7" t="s">
        <v>60</v>
      </c>
      <c r="AJ2436" s="7">
        <v>767994000</v>
      </c>
      <c r="AK2436" s="7" t="s">
        <v>23423</v>
      </c>
      <c r="AL2436" s="7" t="s">
        <v>23424</v>
      </c>
      <c r="AM2436" s="24" t="s">
        <v>23425</v>
      </c>
      <c r="AN2436" s="7" t="s">
        <v>66</v>
      </c>
      <c r="AO2436" s="7" t="s">
        <v>23426</v>
      </c>
      <c r="AP2436" s="22" t="s">
        <v>23427</v>
      </c>
      <c r="AQ2436" s="9" t="s">
        <v>50</v>
      </c>
      <c r="AR2436" s="7" t="s">
        <v>50</v>
      </c>
    </row>
    <row r="2437" spans="1:44" ht="15" thickBot="1">
      <c r="A2437" s="10" t="s">
        <v>23428</v>
      </c>
      <c r="B2437" s="11">
        <v>8247</v>
      </c>
      <c r="C2437" s="12">
        <v>42278</v>
      </c>
      <c r="D2437" s="13" t="s">
        <v>45</v>
      </c>
      <c r="E2437" s="13" t="s">
        <v>46</v>
      </c>
      <c r="F2437" s="13" t="s">
        <v>70</v>
      </c>
      <c r="G2437" s="13" t="s">
        <v>145</v>
      </c>
      <c r="H2437" s="13" t="s">
        <v>23429</v>
      </c>
      <c r="I2437" s="13" t="s">
        <v>50</v>
      </c>
      <c r="J2437" s="12">
        <v>45495</v>
      </c>
      <c r="K2437" s="13" t="s">
        <v>116</v>
      </c>
      <c r="L2437" s="13" t="s">
        <v>147</v>
      </c>
      <c r="M2437" s="13" t="s">
        <v>23430</v>
      </c>
      <c r="N2437" s="13" t="s">
        <v>1614</v>
      </c>
      <c r="O2437" s="13" t="s">
        <v>23431</v>
      </c>
      <c r="P2437" s="13">
        <v>413</v>
      </c>
      <c r="Q2437" s="13" t="s">
        <v>1201</v>
      </c>
      <c r="R2437" s="33" t="s">
        <v>23432</v>
      </c>
      <c r="S2437" s="33" t="s">
        <v>23433</v>
      </c>
      <c r="T2437" s="13" t="s">
        <v>50</v>
      </c>
      <c r="U2437" s="13" t="s">
        <v>50</v>
      </c>
      <c r="V2437" s="13">
        <v>33500000</v>
      </c>
      <c r="W2437" s="13" t="s">
        <v>60</v>
      </c>
      <c r="X2437" s="13">
        <v>33500000</v>
      </c>
      <c r="Y2437" s="13" t="s">
        <v>154</v>
      </c>
      <c r="Z2437" s="13">
        <v>2</v>
      </c>
      <c r="AA2437" s="13">
        <v>33500000</v>
      </c>
      <c r="AB2437" s="13" t="s">
        <v>60</v>
      </c>
      <c r="AC2437" s="13">
        <v>33500000</v>
      </c>
      <c r="AD2437" s="13" t="s">
        <v>147</v>
      </c>
      <c r="AE2437" s="13">
        <v>46000000</v>
      </c>
      <c r="AF2437" s="13" t="s">
        <v>60</v>
      </c>
      <c r="AG2437" s="13">
        <v>46000000</v>
      </c>
      <c r="AH2437" s="13">
        <v>46000000</v>
      </c>
      <c r="AI2437" s="13" t="s">
        <v>60</v>
      </c>
      <c r="AJ2437" s="13">
        <v>46000000</v>
      </c>
      <c r="AK2437" s="13" t="s">
        <v>23434</v>
      </c>
      <c r="AL2437" s="13" t="s">
        <v>50</v>
      </c>
      <c r="AM2437" s="25" t="s">
        <v>23435</v>
      </c>
      <c r="AN2437" s="13" t="s">
        <v>66</v>
      </c>
      <c r="AO2437" s="13" t="s">
        <v>23436</v>
      </c>
      <c r="AP2437" s="21" t="s">
        <v>23437</v>
      </c>
      <c r="AQ2437" s="15" t="s">
        <v>50</v>
      </c>
      <c r="AR2437" s="13" t="s">
        <v>50</v>
      </c>
    </row>
    <row r="2438" spans="1:44" ht="15" thickBot="1">
      <c r="A2438" s="4" t="s">
        <v>23438</v>
      </c>
      <c r="B2438" s="5">
        <v>1564048</v>
      </c>
      <c r="C2438" s="6">
        <v>41640</v>
      </c>
      <c r="D2438" s="7" t="s">
        <v>45</v>
      </c>
      <c r="E2438" s="7" t="s">
        <v>46</v>
      </c>
      <c r="F2438" s="7" t="s">
        <v>70</v>
      </c>
      <c r="G2438" s="7" t="s">
        <v>114</v>
      </c>
      <c r="H2438" s="7" t="s">
        <v>3070</v>
      </c>
      <c r="I2438" s="7" t="s">
        <v>50</v>
      </c>
      <c r="J2438" s="6">
        <v>45497</v>
      </c>
      <c r="K2438" s="7" t="s">
        <v>89</v>
      </c>
      <c r="L2438" s="7" t="s">
        <v>73</v>
      </c>
      <c r="M2438" s="7" t="s">
        <v>23439</v>
      </c>
      <c r="N2438" s="7" t="s">
        <v>7997</v>
      </c>
      <c r="O2438" s="7" t="s">
        <v>23440</v>
      </c>
      <c r="P2438" s="7">
        <v>426</v>
      </c>
      <c r="Q2438" s="7" t="s">
        <v>360</v>
      </c>
      <c r="R2438" s="34" t="s">
        <v>23441</v>
      </c>
      <c r="S2438" s="34" t="s">
        <v>23442</v>
      </c>
      <c r="T2438" s="7" t="s">
        <v>23443</v>
      </c>
      <c r="U2438" s="7">
        <v>18336640869</v>
      </c>
      <c r="V2438" s="7">
        <v>60000000</v>
      </c>
      <c r="W2438" s="7" t="s">
        <v>209</v>
      </c>
      <c r="X2438" s="7">
        <v>65071052</v>
      </c>
      <c r="Y2438" s="7" t="s">
        <v>81</v>
      </c>
      <c r="Z2438" s="7">
        <v>10</v>
      </c>
      <c r="AA2438" s="7">
        <v>60000000</v>
      </c>
      <c r="AB2438" s="7" t="s">
        <v>209</v>
      </c>
      <c r="AC2438" s="7">
        <v>65071052</v>
      </c>
      <c r="AD2438" s="7" t="s">
        <v>73</v>
      </c>
      <c r="AE2438" s="7">
        <v>123700000</v>
      </c>
      <c r="AF2438" s="7" t="s">
        <v>209</v>
      </c>
      <c r="AG2438" s="7">
        <v>139956265</v>
      </c>
      <c r="AH2438" s="7">
        <v>149700000</v>
      </c>
      <c r="AI2438" s="7" t="s">
        <v>209</v>
      </c>
      <c r="AJ2438" s="7">
        <v>166804010</v>
      </c>
      <c r="AK2438" s="7" t="s">
        <v>23444</v>
      </c>
      <c r="AL2438" s="7" t="s">
        <v>50</v>
      </c>
      <c r="AM2438" s="24" t="s">
        <v>23445</v>
      </c>
      <c r="AN2438" s="7" t="s">
        <v>66</v>
      </c>
      <c r="AO2438" s="7" t="s">
        <v>23446</v>
      </c>
      <c r="AP2438" s="22" t="s">
        <v>23447</v>
      </c>
      <c r="AQ2438" s="9" t="s">
        <v>50</v>
      </c>
      <c r="AR2438" s="7" t="s">
        <v>50</v>
      </c>
    </row>
    <row r="2439" spans="1:44" ht="15" thickBot="1">
      <c r="A2439" s="10" t="s">
        <v>23448</v>
      </c>
      <c r="B2439" s="11">
        <v>1001802</v>
      </c>
      <c r="C2439" s="12">
        <v>30682</v>
      </c>
      <c r="D2439" s="13" t="s">
        <v>45</v>
      </c>
      <c r="E2439" s="13" t="s">
        <v>46</v>
      </c>
      <c r="F2439" s="13" t="s">
        <v>70</v>
      </c>
      <c r="G2439" s="13" t="s">
        <v>48</v>
      </c>
      <c r="H2439" s="13" t="s">
        <v>115</v>
      </c>
      <c r="I2439" s="13" t="s">
        <v>50</v>
      </c>
      <c r="J2439" s="12">
        <v>45495</v>
      </c>
      <c r="K2439" s="13" t="s">
        <v>161</v>
      </c>
      <c r="L2439" s="13" t="s">
        <v>131</v>
      </c>
      <c r="M2439" s="13" t="s">
        <v>23449</v>
      </c>
      <c r="N2439" s="13" t="s">
        <v>3262</v>
      </c>
      <c r="O2439" s="13" t="s">
        <v>23450</v>
      </c>
      <c r="P2439" s="13">
        <v>428</v>
      </c>
      <c r="Q2439" s="13" t="s">
        <v>50</v>
      </c>
      <c r="R2439" s="33" t="s">
        <v>23451</v>
      </c>
      <c r="S2439" s="33" t="s">
        <v>23452</v>
      </c>
      <c r="T2439" s="13" t="s">
        <v>23453</v>
      </c>
      <c r="U2439" s="13" t="s">
        <v>23454</v>
      </c>
      <c r="V2439" s="13">
        <v>550000000</v>
      </c>
      <c r="W2439" s="13" t="s">
        <v>1085</v>
      </c>
      <c r="X2439" s="13">
        <v>400540949</v>
      </c>
      <c r="Y2439" s="13" t="s">
        <v>171</v>
      </c>
      <c r="Z2439" s="13">
        <v>2</v>
      </c>
      <c r="AA2439" s="13" t="s">
        <v>50</v>
      </c>
      <c r="AB2439" s="13" t="s">
        <v>50</v>
      </c>
      <c r="AC2439" s="13" t="s">
        <v>50</v>
      </c>
      <c r="AD2439" s="13" t="s">
        <v>50</v>
      </c>
      <c r="AE2439" s="13" t="s">
        <v>50</v>
      </c>
      <c r="AF2439" s="13" t="s">
        <v>50</v>
      </c>
      <c r="AG2439" s="13" t="s">
        <v>50</v>
      </c>
      <c r="AH2439" s="13">
        <v>800540949</v>
      </c>
      <c r="AI2439" s="13" t="s">
        <v>60</v>
      </c>
      <c r="AJ2439" s="13">
        <v>800540949</v>
      </c>
      <c r="AK2439" s="13" t="s">
        <v>50</v>
      </c>
      <c r="AL2439" s="13" t="s">
        <v>50</v>
      </c>
      <c r="AM2439" s="25" t="s">
        <v>23455</v>
      </c>
      <c r="AN2439" s="13" t="s">
        <v>66</v>
      </c>
      <c r="AO2439" s="13" t="s">
        <v>23456</v>
      </c>
      <c r="AP2439" s="21" t="s">
        <v>23457</v>
      </c>
      <c r="AQ2439" s="15" t="s">
        <v>50</v>
      </c>
      <c r="AR2439" s="13" t="s">
        <v>50</v>
      </c>
    </row>
    <row r="2440" spans="1:44" ht="15" thickBot="1">
      <c r="A2440" s="4" t="s">
        <v>23458</v>
      </c>
      <c r="B2440" s="5">
        <v>19296</v>
      </c>
      <c r="C2440" s="6">
        <v>6407</v>
      </c>
      <c r="D2440" s="7" t="s">
        <v>45</v>
      </c>
      <c r="E2440" s="7" t="s">
        <v>46</v>
      </c>
      <c r="F2440" s="7" t="s">
        <v>70</v>
      </c>
      <c r="G2440" s="27" t="s">
        <v>54945</v>
      </c>
      <c r="H2440" s="7" t="s">
        <v>2619</v>
      </c>
      <c r="I2440" s="7" t="s">
        <v>50</v>
      </c>
      <c r="J2440" s="6">
        <v>45490</v>
      </c>
      <c r="K2440" s="7" t="s">
        <v>50</v>
      </c>
      <c r="L2440" s="7" t="s">
        <v>178</v>
      </c>
      <c r="M2440" s="7" t="s">
        <v>23459</v>
      </c>
      <c r="N2440" s="7" t="s">
        <v>133</v>
      </c>
      <c r="O2440" s="7" t="s">
        <v>23460</v>
      </c>
      <c r="P2440" s="7">
        <v>431</v>
      </c>
      <c r="Q2440" s="7" t="s">
        <v>135</v>
      </c>
      <c r="R2440" s="34" t="s">
        <v>23461</v>
      </c>
      <c r="S2440" s="34" t="s">
        <v>23462</v>
      </c>
      <c r="T2440" s="7" t="s">
        <v>23463</v>
      </c>
      <c r="U2440" s="7" t="s">
        <v>23464</v>
      </c>
      <c r="V2440" s="7">
        <v>100000000</v>
      </c>
      <c r="W2440" s="7" t="s">
        <v>60</v>
      </c>
      <c r="X2440" s="7">
        <v>100000000</v>
      </c>
      <c r="Y2440" s="7" t="s">
        <v>50</v>
      </c>
      <c r="Z2440" s="7">
        <v>2</v>
      </c>
      <c r="AA2440" s="7">
        <v>100000000</v>
      </c>
      <c r="AB2440" s="7" t="s">
        <v>60</v>
      </c>
      <c r="AC2440" s="7">
        <v>100000000</v>
      </c>
      <c r="AD2440" s="7" t="s">
        <v>178</v>
      </c>
      <c r="AE2440" s="7">
        <v>100700364</v>
      </c>
      <c r="AF2440" s="7" t="s">
        <v>60</v>
      </c>
      <c r="AG2440" s="7">
        <v>100700364</v>
      </c>
      <c r="AH2440" s="7">
        <v>100700364</v>
      </c>
      <c r="AI2440" s="7" t="s">
        <v>60</v>
      </c>
      <c r="AJ2440" s="7">
        <v>100700364</v>
      </c>
      <c r="AK2440" s="7" t="s">
        <v>23465</v>
      </c>
      <c r="AL2440" s="7" t="s">
        <v>50</v>
      </c>
      <c r="AM2440" s="24" t="s">
        <v>23466</v>
      </c>
      <c r="AN2440" s="7" t="s">
        <v>66</v>
      </c>
      <c r="AO2440" s="7" t="s">
        <v>23467</v>
      </c>
      <c r="AP2440" s="22" t="s">
        <v>23468</v>
      </c>
      <c r="AQ2440" s="9" t="s">
        <v>50</v>
      </c>
      <c r="AR2440" s="7" t="s">
        <v>50</v>
      </c>
    </row>
    <row r="2441" spans="1:44" ht="15" thickBot="1">
      <c r="A2441" s="10" t="s">
        <v>23469</v>
      </c>
      <c r="B2441" s="11">
        <v>2806</v>
      </c>
      <c r="C2441" s="12">
        <v>41643</v>
      </c>
      <c r="D2441" s="13" t="s">
        <v>45</v>
      </c>
      <c r="E2441" s="13" t="s">
        <v>46</v>
      </c>
      <c r="F2441" s="13" t="s">
        <v>70</v>
      </c>
      <c r="G2441" s="13" t="s">
        <v>145</v>
      </c>
      <c r="H2441" s="13" t="s">
        <v>997</v>
      </c>
      <c r="I2441" s="13" t="s">
        <v>50</v>
      </c>
      <c r="J2441" s="12">
        <v>45489</v>
      </c>
      <c r="K2441" s="13" t="s">
        <v>191</v>
      </c>
      <c r="L2441" s="13" t="s">
        <v>241</v>
      </c>
      <c r="M2441" s="13" t="s">
        <v>23470</v>
      </c>
      <c r="N2441" s="13" t="s">
        <v>133</v>
      </c>
      <c r="O2441" s="13" t="s">
        <v>23471</v>
      </c>
      <c r="P2441" s="13">
        <v>445</v>
      </c>
      <c r="Q2441" s="13" t="s">
        <v>135</v>
      </c>
      <c r="R2441" s="33" t="s">
        <v>23472</v>
      </c>
      <c r="S2441" s="33" t="s">
        <v>23473</v>
      </c>
      <c r="T2441" s="13" t="s">
        <v>23474</v>
      </c>
      <c r="U2441" s="13" t="s">
        <v>23475</v>
      </c>
      <c r="V2441" s="13">
        <v>13500000</v>
      </c>
      <c r="W2441" s="13" t="s">
        <v>60</v>
      </c>
      <c r="X2441" s="13">
        <v>13500000</v>
      </c>
      <c r="Y2441" s="13" t="s">
        <v>154</v>
      </c>
      <c r="Z2441" s="13">
        <v>8</v>
      </c>
      <c r="AA2441" s="13">
        <v>13500000</v>
      </c>
      <c r="AB2441" s="13" t="s">
        <v>60</v>
      </c>
      <c r="AC2441" s="13">
        <v>13500000</v>
      </c>
      <c r="AD2441" s="13" t="s">
        <v>241</v>
      </c>
      <c r="AE2441" s="13">
        <v>36020000</v>
      </c>
      <c r="AF2441" s="13" t="s">
        <v>60</v>
      </c>
      <c r="AG2441" s="13">
        <v>36020000</v>
      </c>
      <c r="AH2441" s="13">
        <v>37145890</v>
      </c>
      <c r="AI2441" s="13" t="s">
        <v>60</v>
      </c>
      <c r="AJ2441" s="13">
        <v>37145890</v>
      </c>
      <c r="AK2441" s="13" t="s">
        <v>23476</v>
      </c>
      <c r="AL2441" s="13" t="s">
        <v>50</v>
      </c>
      <c r="AM2441" s="25" t="s">
        <v>23477</v>
      </c>
      <c r="AN2441" s="13" t="s">
        <v>66</v>
      </c>
      <c r="AO2441" s="13" t="s">
        <v>23478</v>
      </c>
      <c r="AP2441" s="21" t="s">
        <v>23479</v>
      </c>
      <c r="AQ2441" s="15" t="s">
        <v>50</v>
      </c>
      <c r="AR2441" s="13" t="s">
        <v>50</v>
      </c>
    </row>
    <row r="2442" spans="1:44" ht="15" thickBot="1">
      <c r="A2442" s="4" t="s">
        <v>23480</v>
      </c>
      <c r="B2442" s="5">
        <v>17135</v>
      </c>
      <c r="C2442" s="6">
        <v>42005</v>
      </c>
      <c r="D2442" s="7" t="s">
        <v>45</v>
      </c>
      <c r="E2442" s="7" t="s">
        <v>46</v>
      </c>
      <c r="F2442" s="7" t="s">
        <v>70</v>
      </c>
      <c r="G2442" s="26" t="s">
        <v>54946</v>
      </c>
      <c r="H2442" s="7" t="s">
        <v>10009</v>
      </c>
      <c r="I2442" s="7" t="s">
        <v>50</v>
      </c>
      <c r="J2442" s="6">
        <v>45490</v>
      </c>
      <c r="K2442" s="7" t="s">
        <v>116</v>
      </c>
      <c r="L2442" s="7" t="s">
        <v>241</v>
      </c>
      <c r="M2442" s="7" t="s">
        <v>23481</v>
      </c>
      <c r="N2442" s="7" t="s">
        <v>21917</v>
      </c>
      <c r="O2442" s="7" t="s">
        <v>23482</v>
      </c>
      <c r="P2442" s="7">
        <v>453</v>
      </c>
      <c r="Q2442" s="7" t="s">
        <v>135</v>
      </c>
      <c r="R2442" s="34" t="s">
        <v>23483</v>
      </c>
      <c r="S2442" s="34" t="s">
        <v>23484</v>
      </c>
      <c r="T2442" s="7" t="s">
        <v>23485</v>
      </c>
      <c r="U2442" s="7">
        <v>1615286250</v>
      </c>
      <c r="V2442" s="7">
        <v>10000000</v>
      </c>
      <c r="W2442" s="7" t="s">
        <v>60</v>
      </c>
      <c r="X2442" s="7">
        <v>10000000</v>
      </c>
      <c r="Y2442" s="7" t="s">
        <v>154</v>
      </c>
      <c r="Z2442" s="7">
        <v>5</v>
      </c>
      <c r="AA2442" s="7">
        <v>10000000</v>
      </c>
      <c r="AB2442" s="7" t="s">
        <v>60</v>
      </c>
      <c r="AC2442" s="7">
        <v>10000000</v>
      </c>
      <c r="AD2442" s="7" t="s">
        <v>241</v>
      </c>
      <c r="AE2442" s="7">
        <v>23517701</v>
      </c>
      <c r="AF2442" s="7" t="s">
        <v>60</v>
      </c>
      <c r="AG2442" s="7">
        <v>23517701</v>
      </c>
      <c r="AH2442" s="7">
        <v>23517701</v>
      </c>
      <c r="AI2442" s="7" t="s">
        <v>60</v>
      </c>
      <c r="AJ2442" s="7">
        <v>23517701</v>
      </c>
      <c r="AK2442" s="7" t="s">
        <v>23486</v>
      </c>
      <c r="AL2442" s="7" t="s">
        <v>50</v>
      </c>
      <c r="AM2442" s="24" t="s">
        <v>23487</v>
      </c>
      <c r="AN2442" s="7" t="s">
        <v>66</v>
      </c>
      <c r="AO2442" s="7" t="s">
        <v>23488</v>
      </c>
      <c r="AP2442" s="22" t="s">
        <v>23489</v>
      </c>
      <c r="AQ2442" s="9" t="s">
        <v>50</v>
      </c>
      <c r="AR2442" s="7" t="s">
        <v>50</v>
      </c>
    </row>
    <row r="2443" spans="1:44" ht="15" thickBot="1">
      <c r="A2443" s="10" t="s">
        <v>23490</v>
      </c>
      <c r="B2443" s="11">
        <v>8477</v>
      </c>
      <c r="C2443" s="12">
        <v>36892</v>
      </c>
      <c r="D2443" s="13" t="s">
        <v>45</v>
      </c>
      <c r="E2443" s="13" t="s">
        <v>46</v>
      </c>
      <c r="F2443" s="13" t="s">
        <v>47</v>
      </c>
      <c r="G2443" s="13" t="s">
        <v>87</v>
      </c>
      <c r="H2443" s="13" t="s">
        <v>17081</v>
      </c>
      <c r="I2443" s="13" t="s">
        <v>50</v>
      </c>
      <c r="J2443" s="12">
        <v>45489</v>
      </c>
      <c r="K2443" s="13" t="s">
        <v>191</v>
      </c>
      <c r="L2443" s="13" t="s">
        <v>62</v>
      </c>
      <c r="M2443" s="13" t="s">
        <v>23491</v>
      </c>
      <c r="N2443" s="13" t="s">
        <v>23492</v>
      </c>
      <c r="O2443" s="13" t="s">
        <v>23493</v>
      </c>
      <c r="P2443" s="13">
        <v>461</v>
      </c>
      <c r="Q2443" s="13" t="s">
        <v>1783</v>
      </c>
      <c r="R2443" s="33" t="s">
        <v>23494</v>
      </c>
      <c r="S2443" s="33" t="s">
        <v>23495</v>
      </c>
      <c r="T2443" s="13" t="s">
        <v>23496</v>
      </c>
      <c r="U2443" s="13" t="s">
        <v>23497</v>
      </c>
      <c r="V2443" s="13">
        <v>13750000</v>
      </c>
      <c r="W2443" s="13" t="s">
        <v>60</v>
      </c>
      <c r="X2443" s="13">
        <v>13750000</v>
      </c>
      <c r="Y2443" s="13" t="s">
        <v>61</v>
      </c>
      <c r="Z2443" s="13">
        <v>10</v>
      </c>
      <c r="AA2443" s="13">
        <v>13750000</v>
      </c>
      <c r="AB2443" s="13" t="s">
        <v>60</v>
      </c>
      <c r="AC2443" s="13">
        <v>13750000</v>
      </c>
      <c r="AD2443" s="13" t="s">
        <v>62</v>
      </c>
      <c r="AE2443" s="13">
        <v>136250000</v>
      </c>
      <c r="AF2443" s="13" t="s">
        <v>60</v>
      </c>
      <c r="AG2443" s="13">
        <v>136250000</v>
      </c>
      <c r="AH2443" s="13">
        <v>152650000</v>
      </c>
      <c r="AI2443" s="13" t="s">
        <v>60</v>
      </c>
      <c r="AJ2443" s="13">
        <v>152650000</v>
      </c>
      <c r="AK2443" s="13" t="s">
        <v>23498</v>
      </c>
      <c r="AL2443" s="13" t="s">
        <v>50</v>
      </c>
      <c r="AM2443" s="25" t="s">
        <v>23499</v>
      </c>
      <c r="AN2443" s="13" t="s">
        <v>66</v>
      </c>
      <c r="AO2443" s="13" t="s">
        <v>23500</v>
      </c>
      <c r="AP2443" s="21" t="s">
        <v>23501</v>
      </c>
      <c r="AQ2443" s="15" t="s">
        <v>50</v>
      </c>
      <c r="AR2443" s="13" t="s">
        <v>50</v>
      </c>
    </row>
    <row r="2444" spans="1:44" ht="15" thickBot="1">
      <c r="A2444" s="4" t="s">
        <v>23502</v>
      </c>
      <c r="B2444" s="5">
        <v>1204663</v>
      </c>
      <c r="C2444" s="6">
        <v>43466</v>
      </c>
      <c r="D2444" s="7" t="s">
        <v>45</v>
      </c>
      <c r="E2444" s="7" t="s">
        <v>46</v>
      </c>
      <c r="F2444" s="7" t="s">
        <v>70</v>
      </c>
      <c r="G2444" s="7" t="s">
        <v>114</v>
      </c>
      <c r="H2444" s="7" t="s">
        <v>2081</v>
      </c>
      <c r="I2444" s="7" t="s">
        <v>50</v>
      </c>
      <c r="J2444" s="6">
        <v>45495</v>
      </c>
      <c r="K2444" s="7" t="s">
        <v>50</v>
      </c>
      <c r="L2444" s="7" t="s">
        <v>73</v>
      </c>
      <c r="M2444" s="7" t="s">
        <v>23503</v>
      </c>
      <c r="N2444" s="7" t="s">
        <v>1222</v>
      </c>
      <c r="O2444" s="7" t="s">
        <v>23504</v>
      </c>
      <c r="P2444" s="7">
        <v>467</v>
      </c>
      <c r="Q2444" s="7" t="s">
        <v>707</v>
      </c>
      <c r="R2444" s="34" t="s">
        <v>23505</v>
      </c>
      <c r="S2444" s="34" t="s">
        <v>23506</v>
      </c>
      <c r="T2444" s="7" t="s">
        <v>23507</v>
      </c>
      <c r="U2444" s="7" t="s">
        <v>50</v>
      </c>
      <c r="V2444" s="7">
        <v>500000000</v>
      </c>
      <c r="W2444" s="7" t="s">
        <v>60</v>
      </c>
      <c r="X2444" s="7">
        <v>500000000</v>
      </c>
      <c r="Y2444" s="7" t="s">
        <v>81</v>
      </c>
      <c r="Z2444" s="7">
        <v>5</v>
      </c>
      <c r="AA2444" s="7">
        <v>500000000</v>
      </c>
      <c r="AB2444" s="7" t="s">
        <v>60</v>
      </c>
      <c r="AC2444" s="7">
        <v>500000000</v>
      </c>
      <c r="AD2444" s="7" t="s">
        <v>73</v>
      </c>
      <c r="AE2444" s="7">
        <v>934946073</v>
      </c>
      <c r="AF2444" s="7" t="s">
        <v>60</v>
      </c>
      <c r="AG2444" s="7">
        <v>934946073</v>
      </c>
      <c r="AH2444" s="7">
        <v>934946073</v>
      </c>
      <c r="AI2444" s="7" t="s">
        <v>60</v>
      </c>
      <c r="AJ2444" s="7">
        <v>934946073</v>
      </c>
      <c r="AK2444" s="7" t="s">
        <v>23508</v>
      </c>
      <c r="AL2444" s="7" t="s">
        <v>50</v>
      </c>
      <c r="AM2444" s="24" t="s">
        <v>23509</v>
      </c>
      <c r="AN2444" s="7" t="s">
        <v>66</v>
      </c>
      <c r="AO2444" s="7" t="s">
        <v>23510</v>
      </c>
      <c r="AP2444" s="22" t="s">
        <v>23511</v>
      </c>
      <c r="AQ2444" s="9" t="s">
        <v>50</v>
      </c>
      <c r="AR2444" s="7" t="s">
        <v>50</v>
      </c>
    </row>
    <row r="2445" spans="1:44" ht="15" thickBot="1">
      <c r="A2445" s="10" t="s">
        <v>23512</v>
      </c>
      <c r="B2445" s="11">
        <v>397777</v>
      </c>
      <c r="C2445" s="12">
        <v>31048</v>
      </c>
      <c r="D2445" s="13" t="s">
        <v>45</v>
      </c>
      <c r="E2445" s="13" t="s">
        <v>46</v>
      </c>
      <c r="F2445" s="13" t="s">
        <v>47</v>
      </c>
      <c r="G2445" s="13" t="s">
        <v>71</v>
      </c>
      <c r="H2445" s="13" t="s">
        <v>49</v>
      </c>
      <c r="I2445" s="13" t="s">
        <v>50</v>
      </c>
      <c r="J2445" s="12">
        <v>45489</v>
      </c>
      <c r="K2445" s="13" t="s">
        <v>282</v>
      </c>
      <c r="L2445" s="13" t="s">
        <v>178</v>
      </c>
      <c r="M2445" s="13" t="s">
        <v>23513</v>
      </c>
      <c r="N2445" s="13" t="s">
        <v>11920</v>
      </c>
      <c r="O2445" s="13" t="s">
        <v>23514</v>
      </c>
      <c r="P2445" s="13">
        <v>476</v>
      </c>
      <c r="Q2445" s="13" t="s">
        <v>6089</v>
      </c>
      <c r="R2445" s="33" t="s">
        <v>23515</v>
      </c>
      <c r="S2445" s="33" t="s">
        <v>23516</v>
      </c>
      <c r="T2445" s="13" t="s">
        <v>23517</v>
      </c>
      <c r="U2445" s="13" t="s">
        <v>23518</v>
      </c>
      <c r="V2445" s="13">
        <v>3428913</v>
      </c>
      <c r="W2445" s="13" t="s">
        <v>60</v>
      </c>
      <c r="X2445" s="13">
        <v>3428913</v>
      </c>
      <c r="Y2445" s="13" t="s">
        <v>61</v>
      </c>
      <c r="Z2445" s="13">
        <v>3</v>
      </c>
      <c r="AA2445" s="13">
        <v>3428913</v>
      </c>
      <c r="AB2445" s="13" t="s">
        <v>60</v>
      </c>
      <c r="AC2445" s="13">
        <v>3428913</v>
      </c>
      <c r="AD2445" s="13" t="s">
        <v>178</v>
      </c>
      <c r="AE2445" s="13">
        <v>33428913</v>
      </c>
      <c r="AF2445" s="13" t="s">
        <v>60</v>
      </c>
      <c r="AG2445" s="13">
        <v>33428913</v>
      </c>
      <c r="AH2445" s="13">
        <v>33428913</v>
      </c>
      <c r="AI2445" s="13" t="s">
        <v>60</v>
      </c>
      <c r="AJ2445" s="13">
        <v>33428913</v>
      </c>
      <c r="AK2445" s="13" t="s">
        <v>23519</v>
      </c>
      <c r="AL2445" s="13" t="s">
        <v>23520</v>
      </c>
      <c r="AM2445" s="25" t="s">
        <v>23521</v>
      </c>
      <c r="AN2445" s="13" t="s">
        <v>66</v>
      </c>
      <c r="AO2445" s="13" t="s">
        <v>23522</v>
      </c>
      <c r="AP2445" s="21" t="s">
        <v>23523</v>
      </c>
      <c r="AQ2445" s="15" t="s">
        <v>50</v>
      </c>
      <c r="AR2445" s="13" t="s">
        <v>50</v>
      </c>
    </row>
    <row r="2446" spans="1:44" ht="15" thickBot="1">
      <c r="A2446" s="4" t="s">
        <v>23524</v>
      </c>
      <c r="B2446" s="5">
        <v>16542</v>
      </c>
      <c r="C2446" s="6">
        <v>39569</v>
      </c>
      <c r="D2446" s="7" t="s">
        <v>45</v>
      </c>
      <c r="E2446" s="7" t="s">
        <v>46</v>
      </c>
      <c r="F2446" s="7" t="s">
        <v>70</v>
      </c>
      <c r="G2446" s="7" t="s">
        <v>145</v>
      </c>
      <c r="H2446" s="7" t="s">
        <v>23525</v>
      </c>
      <c r="I2446" s="7" t="s">
        <v>50</v>
      </c>
      <c r="J2446" s="6">
        <v>45490</v>
      </c>
      <c r="K2446" s="7" t="s">
        <v>116</v>
      </c>
      <c r="L2446" s="7" t="s">
        <v>290</v>
      </c>
      <c r="M2446" s="7" t="s">
        <v>23526</v>
      </c>
      <c r="N2446" s="7" t="s">
        <v>3823</v>
      </c>
      <c r="O2446" s="7" t="s">
        <v>23527</v>
      </c>
      <c r="P2446" s="7">
        <v>480</v>
      </c>
      <c r="Q2446" s="7" t="s">
        <v>1783</v>
      </c>
      <c r="R2446" s="34" t="s">
        <v>23528</v>
      </c>
      <c r="S2446" s="34" t="s">
        <v>23529</v>
      </c>
      <c r="T2446" s="7" t="s">
        <v>23530</v>
      </c>
      <c r="U2446" s="7" t="s">
        <v>23531</v>
      </c>
      <c r="V2446" s="7">
        <v>80000000</v>
      </c>
      <c r="W2446" s="7" t="s">
        <v>60</v>
      </c>
      <c r="X2446" s="7">
        <v>80000000</v>
      </c>
      <c r="Y2446" s="7" t="s">
        <v>290</v>
      </c>
      <c r="Z2446" s="7">
        <v>8</v>
      </c>
      <c r="AA2446" s="7">
        <v>80000000</v>
      </c>
      <c r="AB2446" s="7" t="s">
        <v>60</v>
      </c>
      <c r="AC2446" s="7">
        <v>80000000</v>
      </c>
      <c r="AD2446" s="7" t="s">
        <v>290</v>
      </c>
      <c r="AE2446" s="7">
        <v>180000000</v>
      </c>
      <c r="AF2446" s="7" t="s">
        <v>60</v>
      </c>
      <c r="AG2446" s="7">
        <v>180000000</v>
      </c>
      <c r="AH2446" s="7">
        <v>180000000</v>
      </c>
      <c r="AI2446" s="7" t="s">
        <v>60</v>
      </c>
      <c r="AJ2446" s="7">
        <v>180000000</v>
      </c>
      <c r="AK2446" s="7" t="s">
        <v>23532</v>
      </c>
      <c r="AL2446" s="7" t="s">
        <v>50</v>
      </c>
      <c r="AM2446" s="24" t="s">
        <v>23533</v>
      </c>
      <c r="AN2446" s="7" t="s">
        <v>66</v>
      </c>
      <c r="AO2446" s="7" t="s">
        <v>23534</v>
      </c>
      <c r="AP2446" s="22" t="s">
        <v>23535</v>
      </c>
      <c r="AQ2446" s="9" t="s">
        <v>50</v>
      </c>
      <c r="AR2446" s="7" t="s">
        <v>50</v>
      </c>
    </row>
    <row r="2447" spans="1:44" ht="15" thickBot="1">
      <c r="A2447" s="10" t="s">
        <v>23536</v>
      </c>
      <c r="B2447" s="11">
        <v>21067</v>
      </c>
      <c r="C2447" s="12">
        <v>31778</v>
      </c>
      <c r="D2447" s="13" t="s">
        <v>45</v>
      </c>
      <c r="E2447" s="13" t="s">
        <v>46</v>
      </c>
      <c r="F2447" s="13" t="s">
        <v>70</v>
      </c>
      <c r="G2447" s="13" t="s">
        <v>71</v>
      </c>
      <c r="H2447" s="13" t="s">
        <v>23537</v>
      </c>
      <c r="I2447" s="13" t="s">
        <v>50</v>
      </c>
      <c r="J2447" s="12">
        <v>45490</v>
      </c>
      <c r="K2447" s="13" t="s">
        <v>177</v>
      </c>
      <c r="L2447" s="13" t="s">
        <v>290</v>
      </c>
      <c r="M2447" s="13" t="s">
        <v>23538</v>
      </c>
      <c r="N2447" s="13" t="s">
        <v>180</v>
      </c>
      <c r="O2447" s="13" t="s">
        <v>23539</v>
      </c>
      <c r="P2447" s="13">
        <v>502</v>
      </c>
      <c r="Q2447" s="13" t="s">
        <v>120</v>
      </c>
      <c r="R2447" s="33" t="s">
        <v>23540</v>
      </c>
      <c r="S2447" s="33" t="s">
        <v>23541</v>
      </c>
      <c r="T2447" s="13" t="s">
        <v>23542</v>
      </c>
      <c r="U2447" s="13" t="s">
        <v>23543</v>
      </c>
      <c r="V2447" s="13">
        <v>100000000</v>
      </c>
      <c r="W2447" s="13" t="s">
        <v>60</v>
      </c>
      <c r="X2447" s="13">
        <v>100000000</v>
      </c>
      <c r="Y2447" s="13" t="s">
        <v>290</v>
      </c>
      <c r="Z2447" s="13">
        <v>2</v>
      </c>
      <c r="AA2447" s="13">
        <v>100000000</v>
      </c>
      <c r="AB2447" s="13" t="s">
        <v>60</v>
      </c>
      <c r="AC2447" s="13">
        <v>100000000</v>
      </c>
      <c r="AD2447" s="13" t="s">
        <v>290</v>
      </c>
      <c r="AE2447" s="13">
        <v>120000000</v>
      </c>
      <c r="AF2447" s="13" t="s">
        <v>60</v>
      </c>
      <c r="AG2447" s="13">
        <v>120000000</v>
      </c>
      <c r="AH2447" s="13">
        <v>120000000</v>
      </c>
      <c r="AI2447" s="13" t="s">
        <v>60</v>
      </c>
      <c r="AJ2447" s="13">
        <v>120000000</v>
      </c>
      <c r="AK2447" s="13" t="s">
        <v>23544</v>
      </c>
      <c r="AL2447" s="13" t="s">
        <v>50</v>
      </c>
      <c r="AM2447" s="25" t="s">
        <v>23545</v>
      </c>
      <c r="AN2447" s="13" t="s">
        <v>66</v>
      </c>
      <c r="AO2447" s="13" t="s">
        <v>23546</v>
      </c>
      <c r="AP2447" s="21" t="s">
        <v>23547</v>
      </c>
      <c r="AQ2447" s="15" t="s">
        <v>50</v>
      </c>
      <c r="AR2447" s="13" t="s">
        <v>50</v>
      </c>
    </row>
    <row r="2448" spans="1:44" ht="15" thickBot="1">
      <c r="A2448" s="4" t="s">
        <v>23548</v>
      </c>
      <c r="B2448" s="5">
        <v>2392</v>
      </c>
      <c r="C2448" s="6">
        <v>42005</v>
      </c>
      <c r="D2448" s="7" t="s">
        <v>45</v>
      </c>
      <c r="E2448" s="7" t="s">
        <v>46</v>
      </c>
      <c r="F2448" s="7" t="s">
        <v>70</v>
      </c>
      <c r="G2448" s="26" t="s">
        <v>54946</v>
      </c>
      <c r="H2448" s="7" t="s">
        <v>23549</v>
      </c>
      <c r="I2448" s="7" t="s">
        <v>50</v>
      </c>
      <c r="J2448" s="6">
        <v>45492</v>
      </c>
      <c r="K2448" s="7" t="s">
        <v>116</v>
      </c>
      <c r="L2448" s="7" t="s">
        <v>52</v>
      </c>
      <c r="M2448" s="7" t="s">
        <v>23550</v>
      </c>
      <c r="N2448" s="7" t="s">
        <v>600</v>
      </c>
      <c r="O2448" s="7" t="s">
        <v>23551</v>
      </c>
      <c r="P2448" s="7">
        <v>514</v>
      </c>
      <c r="Q2448" s="7" t="s">
        <v>56</v>
      </c>
      <c r="R2448" s="28" t="s">
        <v>23552</v>
      </c>
      <c r="S2448" s="34" t="s">
        <v>23553</v>
      </c>
      <c r="T2448" s="7" t="s">
        <v>23554</v>
      </c>
      <c r="U2448" s="7" t="s">
        <v>23555</v>
      </c>
      <c r="V2448" s="7">
        <v>11000000</v>
      </c>
      <c r="W2448" s="7" t="s">
        <v>60</v>
      </c>
      <c r="X2448" s="7">
        <v>11000000</v>
      </c>
      <c r="Y2448" s="7" t="s">
        <v>50</v>
      </c>
      <c r="Z2448" s="7">
        <v>9</v>
      </c>
      <c r="AA2448" s="7">
        <v>6000000</v>
      </c>
      <c r="AB2448" s="7" t="s">
        <v>60</v>
      </c>
      <c r="AC2448" s="7">
        <v>6000000</v>
      </c>
      <c r="AD2448" s="7" t="s">
        <v>178</v>
      </c>
      <c r="AE2448" s="7">
        <v>99642747</v>
      </c>
      <c r="AF2448" s="7" t="s">
        <v>60</v>
      </c>
      <c r="AG2448" s="7">
        <v>99642747</v>
      </c>
      <c r="AH2448" s="7">
        <v>152101699</v>
      </c>
      <c r="AI2448" s="7" t="s">
        <v>60</v>
      </c>
      <c r="AJ2448" s="7">
        <v>152101699</v>
      </c>
      <c r="AK2448" s="7" t="s">
        <v>23556</v>
      </c>
      <c r="AL2448" s="7" t="s">
        <v>50</v>
      </c>
      <c r="AM2448" s="24" t="s">
        <v>23557</v>
      </c>
      <c r="AN2448" s="7" t="s">
        <v>66</v>
      </c>
      <c r="AO2448" s="7" t="s">
        <v>23558</v>
      </c>
      <c r="AP2448" s="22" t="s">
        <v>23559</v>
      </c>
      <c r="AQ2448" s="9" t="s">
        <v>50</v>
      </c>
      <c r="AR2448" s="7" t="s">
        <v>50</v>
      </c>
    </row>
    <row r="2449" spans="1:44" ht="15" thickBot="1">
      <c r="A2449" s="10" t="s">
        <v>23560</v>
      </c>
      <c r="B2449" s="11">
        <v>70063</v>
      </c>
      <c r="C2449" s="12">
        <v>39083</v>
      </c>
      <c r="D2449" s="13" t="s">
        <v>45</v>
      </c>
      <c r="E2449" s="13" t="s">
        <v>46</v>
      </c>
      <c r="F2449" s="13" t="s">
        <v>70</v>
      </c>
      <c r="G2449" s="13" t="s">
        <v>114</v>
      </c>
      <c r="H2449" s="13" t="s">
        <v>23561</v>
      </c>
      <c r="I2449" s="13" t="s">
        <v>50</v>
      </c>
      <c r="J2449" s="12">
        <v>45490</v>
      </c>
      <c r="K2449" s="13" t="s">
        <v>89</v>
      </c>
      <c r="L2449" s="13" t="s">
        <v>131</v>
      </c>
      <c r="M2449" s="13" t="s">
        <v>704</v>
      </c>
      <c r="N2449" s="13" t="s">
        <v>54</v>
      </c>
      <c r="O2449" s="13" t="s">
        <v>23562</v>
      </c>
      <c r="P2449" s="13">
        <v>517</v>
      </c>
      <c r="Q2449" s="13" t="s">
        <v>56</v>
      </c>
      <c r="R2449" s="33" t="s">
        <v>23563</v>
      </c>
      <c r="S2449" s="33" t="s">
        <v>23564</v>
      </c>
      <c r="T2449" s="13" t="s">
        <v>50</v>
      </c>
      <c r="U2449" s="13" t="s">
        <v>23565</v>
      </c>
      <c r="V2449" s="13">
        <v>176000000</v>
      </c>
      <c r="W2449" s="13" t="s">
        <v>60</v>
      </c>
      <c r="X2449" s="13">
        <v>176000000</v>
      </c>
      <c r="Y2449" s="13" t="s">
        <v>50</v>
      </c>
      <c r="Z2449" s="13">
        <v>28</v>
      </c>
      <c r="AA2449" s="13">
        <v>1900000</v>
      </c>
      <c r="AB2449" s="13" t="s">
        <v>60</v>
      </c>
      <c r="AC2449" s="13">
        <v>1900000</v>
      </c>
      <c r="AD2449" s="13" t="s">
        <v>178</v>
      </c>
      <c r="AE2449" s="13">
        <v>133900000</v>
      </c>
      <c r="AF2449" s="13" t="s">
        <v>60</v>
      </c>
      <c r="AG2449" s="13">
        <v>133900000</v>
      </c>
      <c r="AH2449" s="13">
        <v>529200000</v>
      </c>
      <c r="AI2449" s="13" t="s">
        <v>60</v>
      </c>
      <c r="AJ2449" s="13">
        <v>529200000</v>
      </c>
      <c r="AK2449" s="13" t="s">
        <v>23566</v>
      </c>
      <c r="AL2449" s="13" t="s">
        <v>50</v>
      </c>
      <c r="AM2449" s="25" t="s">
        <v>23567</v>
      </c>
      <c r="AN2449" s="13" t="s">
        <v>66</v>
      </c>
      <c r="AO2449" s="13" t="s">
        <v>23568</v>
      </c>
      <c r="AP2449" s="21" t="s">
        <v>23569</v>
      </c>
      <c r="AQ2449" s="15" t="s">
        <v>50</v>
      </c>
      <c r="AR2449" s="13" t="s">
        <v>50</v>
      </c>
    </row>
    <row r="2450" spans="1:44" ht="15" thickBot="1">
      <c r="A2450" s="4" t="s">
        <v>23570</v>
      </c>
      <c r="B2450" s="5">
        <v>8552</v>
      </c>
      <c r="C2450" s="6">
        <v>42005</v>
      </c>
      <c r="D2450" s="7" t="s">
        <v>45</v>
      </c>
      <c r="E2450" s="7" t="s">
        <v>46</v>
      </c>
      <c r="F2450" s="7" t="s">
        <v>70</v>
      </c>
      <c r="G2450" s="7" t="s">
        <v>114</v>
      </c>
      <c r="H2450" s="7" t="s">
        <v>23571</v>
      </c>
      <c r="I2450" s="7" t="s">
        <v>50</v>
      </c>
      <c r="J2450" s="6">
        <v>45491</v>
      </c>
      <c r="K2450" s="7" t="s">
        <v>177</v>
      </c>
      <c r="L2450" s="7" t="s">
        <v>178</v>
      </c>
      <c r="M2450" s="7" t="s">
        <v>23572</v>
      </c>
      <c r="N2450" s="7" t="s">
        <v>193</v>
      </c>
      <c r="O2450" s="7" t="s">
        <v>23573</v>
      </c>
      <c r="P2450" s="7">
        <v>518</v>
      </c>
      <c r="Q2450" s="7" t="s">
        <v>56</v>
      </c>
      <c r="R2450" s="34" t="s">
        <v>23574</v>
      </c>
      <c r="S2450" s="34" t="s">
        <v>23575</v>
      </c>
      <c r="T2450" s="7" t="s">
        <v>50</v>
      </c>
      <c r="U2450" s="7" t="s">
        <v>50</v>
      </c>
      <c r="V2450" s="7" t="s">
        <v>50</v>
      </c>
      <c r="W2450" s="7" t="s">
        <v>50</v>
      </c>
      <c r="X2450" s="7" t="s">
        <v>50</v>
      </c>
      <c r="Y2450" s="7" t="s">
        <v>50</v>
      </c>
      <c r="Z2450" s="7">
        <v>7</v>
      </c>
      <c r="AA2450" s="7" t="s">
        <v>50</v>
      </c>
      <c r="AB2450" s="7" t="s">
        <v>50</v>
      </c>
      <c r="AC2450" s="7" t="s">
        <v>50</v>
      </c>
      <c r="AD2450" s="7" t="s">
        <v>178</v>
      </c>
      <c r="AE2450" s="7">
        <v>360000000</v>
      </c>
      <c r="AF2450" s="7" t="s">
        <v>60</v>
      </c>
      <c r="AG2450" s="7">
        <v>360000000</v>
      </c>
      <c r="AH2450" s="7">
        <v>367000000</v>
      </c>
      <c r="AI2450" s="7" t="s">
        <v>60</v>
      </c>
      <c r="AJ2450" s="7">
        <v>367000000</v>
      </c>
      <c r="AK2450" s="7" t="s">
        <v>23576</v>
      </c>
      <c r="AL2450" s="7" t="s">
        <v>50</v>
      </c>
      <c r="AM2450" s="24" t="s">
        <v>23577</v>
      </c>
      <c r="AN2450" s="7" t="s">
        <v>66</v>
      </c>
      <c r="AO2450" s="7" t="s">
        <v>23578</v>
      </c>
      <c r="AP2450" s="22" t="s">
        <v>23579</v>
      </c>
      <c r="AQ2450" s="9" t="s">
        <v>50</v>
      </c>
      <c r="AR2450" s="7" t="s">
        <v>50</v>
      </c>
    </row>
    <row r="2451" spans="1:44" ht="15" thickBot="1">
      <c r="A2451" s="10" t="s">
        <v>23580</v>
      </c>
      <c r="B2451" s="11">
        <v>12805</v>
      </c>
      <c r="C2451" s="12">
        <v>37257</v>
      </c>
      <c r="D2451" s="13" t="s">
        <v>45</v>
      </c>
      <c r="E2451" s="13" t="s">
        <v>46</v>
      </c>
      <c r="F2451" s="13" t="s">
        <v>47</v>
      </c>
      <c r="G2451" s="26" t="s">
        <v>54946</v>
      </c>
      <c r="H2451" s="13" t="s">
        <v>50</v>
      </c>
      <c r="I2451" s="13" t="s">
        <v>50</v>
      </c>
      <c r="J2451" s="12">
        <v>45495</v>
      </c>
      <c r="K2451" s="13" t="s">
        <v>50</v>
      </c>
      <c r="L2451" s="13" t="s">
        <v>62</v>
      </c>
      <c r="M2451" s="13" t="s">
        <v>23581</v>
      </c>
      <c r="N2451" s="13" t="s">
        <v>23582</v>
      </c>
      <c r="O2451" s="13" t="s">
        <v>23583</v>
      </c>
      <c r="P2451" s="13">
        <v>519</v>
      </c>
      <c r="Q2451" s="13" t="s">
        <v>1080</v>
      </c>
      <c r="R2451" s="33" t="s">
        <v>23584</v>
      </c>
      <c r="S2451" s="33" t="s">
        <v>23585</v>
      </c>
      <c r="T2451" s="13" t="s">
        <v>23586</v>
      </c>
      <c r="U2451" s="13">
        <f>1-732-674-4871</f>
        <v>-6276</v>
      </c>
      <c r="V2451" s="13">
        <v>620000000</v>
      </c>
      <c r="W2451" s="13" t="s">
        <v>60</v>
      </c>
      <c r="X2451" s="13">
        <v>620000000</v>
      </c>
      <c r="Y2451" s="13" t="s">
        <v>61</v>
      </c>
      <c r="Z2451" s="13">
        <v>3</v>
      </c>
      <c r="AA2451" s="13">
        <v>620000000</v>
      </c>
      <c r="AB2451" s="13" t="s">
        <v>60</v>
      </c>
      <c r="AC2451" s="13">
        <v>620000000</v>
      </c>
      <c r="AD2451" s="13" t="s">
        <v>62</v>
      </c>
      <c r="AE2451" s="13">
        <v>5120000000</v>
      </c>
      <c r="AF2451" s="13" t="s">
        <v>60</v>
      </c>
      <c r="AG2451" s="13">
        <v>5120000000</v>
      </c>
      <c r="AH2451" s="13">
        <v>5120000000</v>
      </c>
      <c r="AI2451" s="13" t="s">
        <v>60</v>
      </c>
      <c r="AJ2451" s="13">
        <v>5120000000</v>
      </c>
      <c r="AK2451" s="13" t="s">
        <v>23587</v>
      </c>
      <c r="AL2451" s="13" t="s">
        <v>50</v>
      </c>
      <c r="AM2451" s="25" t="s">
        <v>23588</v>
      </c>
      <c r="AN2451" s="13" t="s">
        <v>66</v>
      </c>
      <c r="AO2451" s="13" t="s">
        <v>23589</v>
      </c>
      <c r="AP2451" s="21" t="s">
        <v>23590</v>
      </c>
      <c r="AQ2451" s="15" t="s">
        <v>50</v>
      </c>
      <c r="AR2451" s="13" t="s">
        <v>50</v>
      </c>
    </row>
    <row r="2452" spans="1:44" ht="15" thickBot="1">
      <c r="A2452" s="4" t="s">
        <v>23591</v>
      </c>
      <c r="B2452" s="5">
        <v>10879</v>
      </c>
      <c r="C2452" s="6">
        <v>42736</v>
      </c>
      <c r="D2452" s="7" t="s">
        <v>45</v>
      </c>
      <c r="E2452" s="7" t="s">
        <v>46</v>
      </c>
      <c r="F2452" s="7" t="s">
        <v>70</v>
      </c>
      <c r="G2452" s="7" t="s">
        <v>87</v>
      </c>
      <c r="H2452" s="7" t="s">
        <v>50</v>
      </c>
      <c r="I2452" s="7" t="s">
        <v>50</v>
      </c>
      <c r="J2452" s="6">
        <v>45489</v>
      </c>
      <c r="K2452" s="7" t="s">
        <v>50</v>
      </c>
      <c r="L2452" s="7" t="s">
        <v>131</v>
      </c>
      <c r="M2452" s="7" t="s">
        <v>23592</v>
      </c>
      <c r="N2452" s="7" t="s">
        <v>12334</v>
      </c>
      <c r="O2452" s="7" t="s">
        <v>23593</v>
      </c>
      <c r="P2452" s="7">
        <v>530</v>
      </c>
      <c r="Q2452" s="7" t="s">
        <v>545</v>
      </c>
      <c r="R2452" s="34" t="s">
        <v>23594</v>
      </c>
      <c r="S2452" s="34" t="s">
        <v>23595</v>
      </c>
      <c r="T2452" s="7" t="s">
        <v>23596</v>
      </c>
      <c r="U2452" s="7" t="s">
        <v>23597</v>
      </c>
      <c r="V2452" s="7">
        <v>60000000</v>
      </c>
      <c r="W2452" s="7" t="s">
        <v>60</v>
      </c>
      <c r="X2452" s="7">
        <v>60000000</v>
      </c>
      <c r="Y2452" s="7" t="s">
        <v>154</v>
      </c>
      <c r="Z2452" s="7">
        <v>6</v>
      </c>
      <c r="AA2452" s="7">
        <v>20000000</v>
      </c>
      <c r="AB2452" s="7" t="s">
        <v>60</v>
      </c>
      <c r="AC2452" s="7">
        <v>20000000</v>
      </c>
      <c r="AD2452" s="7" t="s">
        <v>147</v>
      </c>
      <c r="AE2452" s="7">
        <v>32500000</v>
      </c>
      <c r="AF2452" s="7" t="s">
        <v>60</v>
      </c>
      <c r="AG2452" s="7">
        <v>32500000</v>
      </c>
      <c r="AH2452" s="7">
        <v>132500000</v>
      </c>
      <c r="AI2452" s="7" t="s">
        <v>60</v>
      </c>
      <c r="AJ2452" s="7">
        <v>132500000</v>
      </c>
      <c r="AK2452" s="7" t="s">
        <v>23598</v>
      </c>
      <c r="AL2452" s="7" t="s">
        <v>50</v>
      </c>
      <c r="AM2452" s="24" t="s">
        <v>23599</v>
      </c>
      <c r="AN2452" s="7" t="s">
        <v>66</v>
      </c>
      <c r="AO2452" s="7" t="s">
        <v>23600</v>
      </c>
      <c r="AP2452" s="22" t="s">
        <v>23601</v>
      </c>
      <c r="AQ2452" s="9" t="s">
        <v>50</v>
      </c>
      <c r="AR2452" s="7" t="s">
        <v>50</v>
      </c>
    </row>
    <row r="2453" spans="1:44" ht="15" thickBot="1">
      <c r="A2453" s="10" t="s">
        <v>23602</v>
      </c>
      <c r="B2453" s="11">
        <v>23840</v>
      </c>
      <c r="C2453" s="12">
        <v>41275</v>
      </c>
      <c r="D2453" s="13" t="s">
        <v>45</v>
      </c>
      <c r="E2453" s="13" t="s">
        <v>46</v>
      </c>
      <c r="F2453" s="13" t="s">
        <v>47</v>
      </c>
      <c r="G2453" s="13" t="s">
        <v>176</v>
      </c>
      <c r="H2453" s="13" t="s">
        <v>20718</v>
      </c>
      <c r="I2453" s="13" t="s">
        <v>50</v>
      </c>
      <c r="J2453" s="12">
        <v>45495</v>
      </c>
      <c r="K2453" s="13" t="s">
        <v>72</v>
      </c>
      <c r="L2453" s="13" t="s">
        <v>52</v>
      </c>
      <c r="M2453" s="13" t="s">
        <v>517</v>
      </c>
      <c r="N2453" s="13" t="s">
        <v>23603</v>
      </c>
      <c r="O2453" s="13" t="s">
        <v>23604</v>
      </c>
      <c r="P2453" s="13">
        <v>533</v>
      </c>
      <c r="Q2453" s="13" t="s">
        <v>360</v>
      </c>
      <c r="R2453" s="33" t="s">
        <v>23605</v>
      </c>
      <c r="S2453" s="33" t="s">
        <v>23606</v>
      </c>
      <c r="T2453" s="13" t="s">
        <v>23607</v>
      </c>
      <c r="U2453" s="13" t="s">
        <v>23608</v>
      </c>
      <c r="V2453" s="13">
        <v>41300000</v>
      </c>
      <c r="W2453" s="13" t="s">
        <v>60</v>
      </c>
      <c r="X2453" s="13">
        <v>41300000</v>
      </c>
      <c r="Y2453" s="13" t="s">
        <v>61</v>
      </c>
      <c r="Z2453" s="13">
        <v>15</v>
      </c>
      <c r="AA2453" s="13">
        <v>102900000</v>
      </c>
      <c r="AB2453" s="13" t="s">
        <v>209</v>
      </c>
      <c r="AC2453" s="13">
        <v>100862576</v>
      </c>
      <c r="AD2453" s="13" t="s">
        <v>62</v>
      </c>
      <c r="AE2453" s="13">
        <v>493878709</v>
      </c>
      <c r="AF2453" s="13" t="s">
        <v>60</v>
      </c>
      <c r="AG2453" s="13">
        <v>493878709</v>
      </c>
      <c r="AH2453" s="13">
        <v>786240236</v>
      </c>
      <c r="AI2453" s="13" t="s">
        <v>60</v>
      </c>
      <c r="AJ2453" s="13">
        <v>786240236</v>
      </c>
      <c r="AK2453" s="13" t="s">
        <v>23609</v>
      </c>
      <c r="AL2453" s="13" t="s">
        <v>23610</v>
      </c>
      <c r="AM2453" s="25" t="s">
        <v>23611</v>
      </c>
      <c r="AN2453" s="13" t="s">
        <v>66</v>
      </c>
      <c r="AO2453" s="13" t="s">
        <v>23612</v>
      </c>
      <c r="AP2453" s="21" t="s">
        <v>23613</v>
      </c>
      <c r="AQ2453" s="15" t="s">
        <v>50</v>
      </c>
      <c r="AR2453" s="13" t="s">
        <v>50</v>
      </c>
    </row>
    <row r="2454" spans="1:44" ht="15" thickBot="1">
      <c r="A2454" s="4" t="s">
        <v>23614</v>
      </c>
      <c r="B2454" s="5">
        <v>1623</v>
      </c>
      <c r="C2454" s="6">
        <v>43831</v>
      </c>
      <c r="D2454" s="7" t="s">
        <v>45</v>
      </c>
      <c r="E2454" s="7" t="s">
        <v>46</v>
      </c>
      <c r="F2454" s="7" t="s">
        <v>70</v>
      </c>
      <c r="G2454" s="26" t="s">
        <v>54946</v>
      </c>
      <c r="H2454" s="7" t="s">
        <v>50</v>
      </c>
      <c r="I2454" s="7" t="s">
        <v>50</v>
      </c>
      <c r="J2454" s="6">
        <v>45490</v>
      </c>
      <c r="K2454" s="7" t="s">
        <v>50</v>
      </c>
      <c r="L2454" s="7" t="s">
        <v>241</v>
      </c>
      <c r="M2454" s="7" t="s">
        <v>23615</v>
      </c>
      <c r="N2454" s="7" t="s">
        <v>1856</v>
      </c>
      <c r="O2454" s="7" t="s">
        <v>23616</v>
      </c>
      <c r="P2454" s="7">
        <v>550</v>
      </c>
      <c r="Q2454" s="7" t="s">
        <v>920</v>
      </c>
      <c r="R2454" s="28" t="s">
        <v>23617</v>
      </c>
      <c r="S2454" s="34" t="s">
        <v>23618</v>
      </c>
      <c r="T2454" s="7" t="s">
        <v>23619</v>
      </c>
      <c r="U2454" s="7" t="s">
        <v>50</v>
      </c>
      <c r="V2454" s="7">
        <v>39400000</v>
      </c>
      <c r="W2454" s="7" t="s">
        <v>209</v>
      </c>
      <c r="X2454" s="7">
        <v>42969334</v>
      </c>
      <c r="Y2454" s="7" t="s">
        <v>154</v>
      </c>
      <c r="Z2454" s="7">
        <v>4</v>
      </c>
      <c r="AA2454" s="7">
        <v>39400000</v>
      </c>
      <c r="AB2454" s="7" t="s">
        <v>209</v>
      </c>
      <c r="AC2454" s="7">
        <v>42969334</v>
      </c>
      <c r="AD2454" s="7" t="s">
        <v>241</v>
      </c>
      <c r="AE2454" s="7">
        <v>54361282</v>
      </c>
      <c r="AF2454" s="7" t="s">
        <v>60</v>
      </c>
      <c r="AG2454" s="7">
        <v>54361282</v>
      </c>
      <c r="AH2454" s="7">
        <v>98652367</v>
      </c>
      <c r="AI2454" s="7" t="s">
        <v>60</v>
      </c>
      <c r="AJ2454" s="7">
        <v>98652367</v>
      </c>
      <c r="AK2454" s="7" t="s">
        <v>23620</v>
      </c>
      <c r="AL2454" s="7" t="s">
        <v>50</v>
      </c>
      <c r="AM2454" s="24" t="s">
        <v>23621</v>
      </c>
      <c r="AN2454" s="7" t="s">
        <v>66</v>
      </c>
      <c r="AO2454" s="24" t="s">
        <v>23622</v>
      </c>
      <c r="AP2454" s="22" t="s">
        <v>23623</v>
      </c>
      <c r="AQ2454" s="9" t="s">
        <v>50</v>
      </c>
      <c r="AR2454" s="7" t="s">
        <v>50</v>
      </c>
    </row>
    <row r="2455" spans="1:44" ht="15" thickBot="1">
      <c r="A2455" s="10" t="s">
        <v>23624</v>
      </c>
      <c r="B2455" s="11">
        <v>1257</v>
      </c>
      <c r="C2455" s="12">
        <v>44923</v>
      </c>
      <c r="D2455" s="13" t="s">
        <v>45</v>
      </c>
      <c r="E2455" s="13" t="s">
        <v>46</v>
      </c>
      <c r="F2455" s="13" t="s">
        <v>70</v>
      </c>
      <c r="G2455" s="26" t="s">
        <v>54946</v>
      </c>
      <c r="H2455" s="13" t="s">
        <v>50</v>
      </c>
      <c r="I2455" s="13" t="s">
        <v>50</v>
      </c>
      <c r="J2455" s="12">
        <v>45492</v>
      </c>
      <c r="K2455" s="13" t="s">
        <v>50</v>
      </c>
      <c r="L2455" s="13" t="s">
        <v>467</v>
      </c>
      <c r="M2455" s="13" t="s">
        <v>23625</v>
      </c>
      <c r="N2455" s="13" t="s">
        <v>2653</v>
      </c>
      <c r="O2455" s="13" t="s">
        <v>23626</v>
      </c>
      <c r="P2455" s="13">
        <v>554</v>
      </c>
      <c r="Q2455" s="13" t="s">
        <v>166</v>
      </c>
      <c r="R2455" s="33" t="s">
        <v>23627</v>
      </c>
      <c r="S2455" s="33" t="s">
        <v>23628</v>
      </c>
      <c r="T2455" s="13" t="s">
        <v>23629</v>
      </c>
      <c r="U2455" s="13" t="s">
        <v>50</v>
      </c>
      <c r="V2455" s="13">
        <v>1800000</v>
      </c>
      <c r="W2455" s="13" t="s">
        <v>60</v>
      </c>
      <c r="X2455" s="13">
        <v>1800000</v>
      </c>
      <c r="Y2455" s="13" t="s">
        <v>467</v>
      </c>
      <c r="Z2455" s="13">
        <v>2</v>
      </c>
      <c r="AA2455" s="13">
        <v>1800000</v>
      </c>
      <c r="AB2455" s="13" t="s">
        <v>60</v>
      </c>
      <c r="AC2455" s="13">
        <v>1800000</v>
      </c>
      <c r="AD2455" s="13" t="s">
        <v>467</v>
      </c>
      <c r="AE2455" s="13">
        <v>3800000</v>
      </c>
      <c r="AF2455" s="13" t="s">
        <v>60</v>
      </c>
      <c r="AG2455" s="13">
        <v>3800000</v>
      </c>
      <c r="AH2455" s="13">
        <v>3800000</v>
      </c>
      <c r="AI2455" s="13" t="s">
        <v>60</v>
      </c>
      <c r="AJ2455" s="13">
        <v>3800000</v>
      </c>
      <c r="AK2455" s="13" t="s">
        <v>23630</v>
      </c>
      <c r="AL2455" s="13" t="s">
        <v>50</v>
      </c>
      <c r="AM2455" s="25" t="s">
        <v>23631</v>
      </c>
      <c r="AN2455" s="13" t="s">
        <v>66</v>
      </c>
      <c r="AO2455" s="13" t="s">
        <v>23632</v>
      </c>
      <c r="AP2455" s="21" t="s">
        <v>23633</v>
      </c>
      <c r="AQ2455" s="15" t="s">
        <v>50</v>
      </c>
      <c r="AR2455" s="13" t="s">
        <v>50</v>
      </c>
    </row>
    <row r="2456" spans="1:44" ht="15" thickBot="1">
      <c r="A2456" s="4" t="s">
        <v>23634</v>
      </c>
      <c r="B2456" s="5">
        <v>12719</v>
      </c>
      <c r="C2456" s="6">
        <v>41640</v>
      </c>
      <c r="D2456" s="7" t="s">
        <v>45</v>
      </c>
      <c r="E2456" s="7" t="s">
        <v>46</v>
      </c>
      <c r="F2456" s="7" t="s">
        <v>47</v>
      </c>
      <c r="G2456" s="26" t="s">
        <v>54946</v>
      </c>
      <c r="H2456" s="7" t="s">
        <v>23635</v>
      </c>
      <c r="I2456" s="7" t="s">
        <v>50</v>
      </c>
      <c r="J2456" s="6">
        <v>45491</v>
      </c>
      <c r="K2456" s="7" t="s">
        <v>116</v>
      </c>
      <c r="L2456" s="7" t="s">
        <v>62</v>
      </c>
      <c r="M2456" s="7" t="s">
        <v>2603</v>
      </c>
      <c r="N2456" s="7" t="s">
        <v>564</v>
      </c>
      <c r="O2456" s="7" t="s">
        <v>23636</v>
      </c>
      <c r="P2456" s="7">
        <v>573</v>
      </c>
      <c r="Q2456" s="7" t="s">
        <v>566</v>
      </c>
      <c r="R2456" s="34" t="s">
        <v>23637</v>
      </c>
      <c r="S2456" s="34" t="s">
        <v>23638</v>
      </c>
      <c r="T2456" s="7" t="s">
        <v>50</v>
      </c>
      <c r="U2456" s="7" t="s">
        <v>23639</v>
      </c>
      <c r="V2456" s="7">
        <v>9000000</v>
      </c>
      <c r="W2456" s="7" t="s">
        <v>60</v>
      </c>
      <c r="X2456" s="7">
        <v>9000000</v>
      </c>
      <c r="Y2456" s="7" t="s">
        <v>61</v>
      </c>
      <c r="Z2456" s="7">
        <v>10</v>
      </c>
      <c r="AA2456" s="7">
        <v>9000000</v>
      </c>
      <c r="AB2456" s="7" t="s">
        <v>60</v>
      </c>
      <c r="AC2456" s="7">
        <v>9000000</v>
      </c>
      <c r="AD2456" s="7" t="s">
        <v>62</v>
      </c>
      <c r="AE2456" s="7">
        <v>25309970</v>
      </c>
      <c r="AF2456" s="7" t="s">
        <v>60</v>
      </c>
      <c r="AG2456" s="7">
        <v>25309970</v>
      </c>
      <c r="AH2456" s="7">
        <v>34009970</v>
      </c>
      <c r="AI2456" s="7" t="s">
        <v>60</v>
      </c>
      <c r="AJ2456" s="7">
        <v>34009970</v>
      </c>
      <c r="AK2456" s="7" t="s">
        <v>23640</v>
      </c>
      <c r="AL2456" s="7" t="s">
        <v>23641</v>
      </c>
      <c r="AM2456" s="24" t="s">
        <v>23642</v>
      </c>
      <c r="AN2456" s="7" t="s">
        <v>66</v>
      </c>
      <c r="AO2456" s="7" t="s">
        <v>50</v>
      </c>
      <c r="AP2456" s="22" t="s">
        <v>23643</v>
      </c>
      <c r="AQ2456" s="9" t="s">
        <v>50</v>
      </c>
      <c r="AR2456" s="7" t="s">
        <v>255</v>
      </c>
    </row>
    <row r="2457" spans="1:44" ht="15" thickBot="1">
      <c r="A2457" s="10" t="s">
        <v>23644</v>
      </c>
      <c r="B2457" s="11">
        <v>7947</v>
      </c>
      <c r="C2457" s="12">
        <v>38353</v>
      </c>
      <c r="D2457" s="13" t="s">
        <v>45</v>
      </c>
      <c r="E2457" s="13" t="s">
        <v>46</v>
      </c>
      <c r="F2457" s="13" t="s">
        <v>70</v>
      </c>
      <c r="G2457" s="13" t="s">
        <v>114</v>
      </c>
      <c r="H2457" s="13" t="s">
        <v>2081</v>
      </c>
      <c r="I2457" s="13" t="s">
        <v>50</v>
      </c>
      <c r="J2457" s="12">
        <v>45490</v>
      </c>
      <c r="K2457" s="13" t="s">
        <v>191</v>
      </c>
      <c r="L2457" s="13" t="s">
        <v>52</v>
      </c>
      <c r="M2457" s="13" t="s">
        <v>23645</v>
      </c>
      <c r="N2457" s="13" t="s">
        <v>23646</v>
      </c>
      <c r="O2457" s="13" t="s">
        <v>23647</v>
      </c>
      <c r="P2457" s="13">
        <v>579</v>
      </c>
      <c r="Q2457" s="13" t="s">
        <v>1024</v>
      </c>
      <c r="R2457" s="33" t="s">
        <v>23648</v>
      </c>
      <c r="S2457" s="33" t="s">
        <v>23649</v>
      </c>
      <c r="T2457" s="13" t="s">
        <v>23650</v>
      </c>
      <c r="U2457" s="13" t="s">
        <v>23651</v>
      </c>
      <c r="V2457" s="13">
        <v>32000000</v>
      </c>
      <c r="W2457" s="13" t="s">
        <v>60</v>
      </c>
      <c r="X2457" s="13">
        <v>32000000</v>
      </c>
      <c r="Y2457" s="13" t="s">
        <v>81</v>
      </c>
      <c r="Z2457" s="13">
        <v>18</v>
      </c>
      <c r="AA2457" s="13">
        <v>150000000</v>
      </c>
      <c r="AB2457" s="13" t="s">
        <v>60</v>
      </c>
      <c r="AC2457" s="13">
        <v>150000000</v>
      </c>
      <c r="AD2457" s="13" t="s">
        <v>124</v>
      </c>
      <c r="AE2457" s="13">
        <v>432715962</v>
      </c>
      <c r="AF2457" s="13" t="s">
        <v>60</v>
      </c>
      <c r="AG2457" s="13">
        <v>432715962</v>
      </c>
      <c r="AH2457" s="13">
        <v>774211946</v>
      </c>
      <c r="AI2457" s="13" t="s">
        <v>60</v>
      </c>
      <c r="AJ2457" s="13">
        <v>774211946</v>
      </c>
      <c r="AK2457" s="13" t="s">
        <v>23652</v>
      </c>
      <c r="AL2457" s="13" t="s">
        <v>50</v>
      </c>
      <c r="AM2457" s="25" t="s">
        <v>23653</v>
      </c>
      <c r="AN2457" s="13" t="s">
        <v>66</v>
      </c>
      <c r="AO2457" s="13" t="s">
        <v>23654</v>
      </c>
      <c r="AP2457" s="21" t="s">
        <v>23655</v>
      </c>
      <c r="AQ2457" s="15" t="s">
        <v>50</v>
      </c>
      <c r="AR2457" s="13" t="s">
        <v>50</v>
      </c>
    </row>
    <row r="2458" spans="1:44" ht="15" thickBot="1">
      <c r="A2458" s="4" t="s">
        <v>23656</v>
      </c>
      <c r="B2458" s="7">
        <v>112</v>
      </c>
      <c r="C2458" s="6">
        <v>44621</v>
      </c>
      <c r="D2458" s="7" t="s">
        <v>45</v>
      </c>
      <c r="E2458" s="7" t="s">
        <v>46</v>
      </c>
      <c r="F2458" s="7" t="s">
        <v>70</v>
      </c>
      <c r="G2458" s="26" t="s">
        <v>54946</v>
      </c>
      <c r="H2458" s="7" t="s">
        <v>11560</v>
      </c>
      <c r="I2458" s="7" t="s">
        <v>50</v>
      </c>
      <c r="J2458" s="6">
        <v>45496</v>
      </c>
      <c r="K2458" s="7" t="s">
        <v>116</v>
      </c>
      <c r="L2458" s="7" t="s">
        <v>147</v>
      </c>
      <c r="M2458" s="7" t="s">
        <v>23657</v>
      </c>
      <c r="N2458" s="7" t="s">
        <v>694</v>
      </c>
      <c r="O2458" s="7" t="s">
        <v>23658</v>
      </c>
      <c r="P2458" s="7">
        <v>581</v>
      </c>
      <c r="Q2458" s="7" t="s">
        <v>120</v>
      </c>
      <c r="R2458" s="34" t="s">
        <v>23659</v>
      </c>
      <c r="S2458" s="34" t="s">
        <v>23660</v>
      </c>
      <c r="T2458" s="7" t="s">
        <v>23661</v>
      </c>
      <c r="U2458" s="7" t="s">
        <v>50</v>
      </c>
      <c r="V2458" s="7">
        <v>50000000</v>
      </c>
      <c r="W2458" s="7" t="s">
        <v>60</v>
      </c>
      <c r="X2458" s="7">
        <v>50000000</v>
      </c>
      <c r="Y2458" s="7" t="s">
        <v>154</v>
      </c>
      <c r="Z2458" s="7">
        <v>3</v>
      </c>
      <c r="AA2458" s="7">
        <v>50000000</v>
      </c>
      <c r="AB2458" s="7" t="s">
        <v>60</v>
      </c>
      <c r="AC2458" s="7">
        <v>50000000</v>
      </c>
      <c r="AD2458" s="7" t="s">
        <v>147</v>
      </c>
      <c r="AE2458" s="7">
        <v>78000000</v>
      </c>
      <c r="AF2458" s="7" t="s">
        <v>60</v>
      </c>
      <c r="AG2458" s="7">
        <v>78000000</v>
      </c>
      <c r="AH2458" s="7">
        <v>78000000</v>
      </c>
      <c r="AI2458" s="7" t="s">
        <v>60</v>
      </c>
      <c r="AJ2458" s="7">
        <v>78000000</v>
      </c>
      <c r="AK2458" s="7" t="s">
        <v>23662</v>
      </c>
      <c r="AL2458" s="7" t="s">
        <v>50</v>
      </c>
      <c r="AM2458" s="24" t="s">
        <v>23663</v>
      </c>
      <c r="AN2458" s="7" t="s">
        <v>66</v>
      </c>
      <c r="AO2458" s="7" t="s">
        <v>23664</v>
      </c>
      <c r="AP2458" s="22" t="s">
        <v>23665</v>
      </c>
      <c r="AQ2458" s="9" t="s">
        <v>50</v>
      </c>
      <c r="AR2458" s="7" t="s">
        <v>50</v>
      </c>
    </row>
    <row r="2459" spans="1:44" ht="15" thickBot="1">
      <c r="A2459" s="10" t="s">
        <v>23666</v>
      </c>
      <c r="B2459" s="11">
        <v>2774</v>
      </c>
      <c r="C2459" s="12">
        <v>42005</v>
      </c>
      <c r="D2459" s="13" t="s">
        <v>45</v>
      </c>
      <c r="E2459" s="13" t="s">
        <v>46</v>
      </c>
      <c r="F2459" s="13" t="s">
        <v>47</v>
      </c>
      <c r="G2459" s="13" t="s">
        <v>145</v>
      </c>
      <c r="H2459" s="13" t="s">
        <v>997</v>
      </c>
      <c r="I2459" s="13" t="s">
        <v>50</v>
      </c>
      <c r="J2459" s="12">
        <v>45491</v>
      </c>
      <c r="K2459" s="13" t="s">
        <v>191</v>
      </c>
      <c r="L2459" s="13" t="s">
        <v>62</v>
      </c>
      <c r="M2459" s="13" t="s">
        <v>23667</v>
      </c>
      <c r="N2459" s="13" t="s">
        <v>1614</v>
      </c>
      <c r="O2459" s="13" t="s">
        <v>23668</v>
      </c>
      <c r="P2459" s="13">
        <v>630</v>
      </c>
      <c r="Q2459" s="13" t="s">
        <v>1201</v>
      </c>
      <c r="R2459" s="33" t="s">
        <v>23669</v>
      </c>
      <c r="S2459" s="33" t="s">
        <v>23670</v>
      </c>
      <c r="T2459" s="13" t="s">
        <v>23671</v>
      </c>
      <c r="U2459" s="13" t="s">
        <v>23672</v>
      </c>
      <c r="V2459" s="13">
        <v>2000000</v>
      </c>
      <c r="W2459" s="13" t="s">
        <v>60</v>
      </c>
      <c r="X2459" s="13">
        <v>2000000</v>
      </c>
      <c r="Y2459" s="13" t="s">
        <v>61</v>
      </c>
      <c r="Z2459" s="13">
        <v>21</v>
      </c>
      <c r="AA2459" s="13">
        <v>2000000</v>
      </c>
      <c r="AB2459" s="13" t="s">
        <v>60</v>
      </c>
      <c r="AC2459" s="13">
        <v>2000000</v>
      </c>
      <c r="AD2459" s="13" t="s">
        <v>62</v>
      </c>
      <c r="AE2459" s="13">
        <v>32413000</v>
      </c>
      <c r="AF2459" s="13" t="s">
        <v>60</v>
      </c>
      <c r="AG2459" s="13">
        <v>32413000</v>
      </c>
      <c r="AH2459" s="13">
        <v>33013000</v>
      </c>
      <c r="AI2459" s="13" t="s">
        <v>60</v>
      </c>
      <c r="AJ2459" s="13">
        <v>33013000</v>
      </c>
      <c r="AK2459" s="13" t="s">
        <v>23673</v>
      </c>
      <c r="AL2459" s="13" t="s">
        <v>50</v>
      </c>
      <c r="AM2459" s="25" t="s">
        <v>23674</v>
      </c>
      <c r="AN2459" s="13" t="s">
        <v>66</v>
      </c>
      <c r="AO2459" s="13" t="s">
        <v>23675</v>
      </c>
      <c r="AP2459" s="21" t="s">
        <v>23676</v>
      </c>
      <c r="AQ2459" s="15" t="s">
        <v>50</v>
      </c>
      <c r="AR2459" s="13" t="s">
        <v>50</v>
      </c>
    </row>
    <row r="2460" spans="1:44" ht="15" thickBot="1">
      <c r="A2460" s="4" t="s">
        <v>23677</v>
      </c>
      <c r="B2460" s="5">
        <v>134891888</v>
      </c>
      <c r="C2460" s="6">
        <v>41183</v>
      </c>
      <c r="D2460" s="7" t="s">
        <v>45</v>
      </c>
      <c r="E2460" s="7" t="s">
        <v>46</v>
      </c>
      <c r="F2460" s="7" t="s">
        <v>70</v>
      </c>
      <c r="G2460" s="7" t="s">
        <v>71</v>
      </c>
      <c r="H2460" s="7" t="s">
        <v>115</v>
      </c>
      <c r="I2460" s="7" t="s">
        <v>50</v>
      </c>
      <c r="J2460" s="6">
        <v>45490</v>
      </c>
      <c r="K2460" s="7" t="s">
        <v>72</v>
      </c>
      <c r="L2460" s="7" t="s">
        <v>283</v>
      </c>
      <c r="M2460" s="7" t="s">
        <v>23678</v>
      </c>
      <c r="N2460" s="7" t="s">
        <v>180</v>
      </c>
      <c r="O2460" s="7" t="s">
        <v>23679</v>
      </c>
      <c r="P2460" s="7">
        <v>645</v>
      </c>
      <c r="Q2460" s="7" t="s">
        <v>120</v>
      </c>
      <c r="R2460" s="34" t="s">
        <v>23680</v>
      </c>
      <c r="S2460" s="34" t="s">
        <v>23681</v>
      </c>
      <c r="T2460" s="7" t="s">
        <v>23682</v>
      </c>
      <c r="U2460" s="7" t="s">
        <v>23683</v>
      </c>
      <c r="V2460" s="7">
        <v>700000000</v>
      </c>
      <c r="W2460" s="7" t="s">
        <v>60</v>
      </c>
      <c r="X2460" s="7">
        <v>700000000</v>
      </c>
      <c r="Y2460" s="7" t="s">
        <v>81</v>
      </c>
      <c r="Z2460" s="7">
        <v>8</v>
      </c>
      <c r="AA2460" s="7">
        <v>415749740</v>
      </c>
      <c r="AB2460" s="7" t="s">
        <v>60</v>
      </c>
      <c r="AC2460" s="7">
        <v>415749740</v>
      </c>
      <c r="AD2460" s="7" t="s">
        <v>510</v>
      </c>
      <c r="AE2460" s="7">
        <v>748624736</v>
      </c>
      <c r="AF2460" s="7" t="s">
        <v>60</v>
      </c>
      <c r="AG2460" s="7">
        <v>748624736</v>
      </c>
      <c r="AH2460" s="7">
        <v>1448624736</v>
      </c>
      <c r="AI2460" s="7" t="s">
        <v>60</v>
      </c>
      <c r="AJ2460" s="7">
        <v>1448624736</v>
      </c>
      <c r="AK2460" s="7" t="s">
        <v>23684</v>
      </c>
      <c r="AL2460" s="7" t="s">
        <v>50</v>
      </c>
      <c r="AM2460" s="24" t="s">
        <v>23685</v>
      </c>
      <c r="AN2460" s="7" t="s">
        <v>66</v>
      </c>
      <c r="AO2460" s="7" t="s">
        <v>23686</v>
      </c>
      <c r="AP2460" s="22" t="s">
        <v>23687</v>
      </c>
      <c r="AQ2460" s="9" t="s">
        <v>50</v>
      </c>
      <c r="AR2460" s="7" t="s">
        <v>50</v>
      </c>
    </row>
    <row r="2461" spans="1:44" ht="15" thickBot="1">
      <c r="A2461" s="10" t="s">
        <v>23688</v>
      </c>
      <c r="B2461" s="11">
        <v>260819</v>
      </c>
      <c r="C2461" s="12">
        <v>44621</v>
      </c>
      <c r="D2461" s="13" t="s">
        <v>45</v>
      </c>
      <c r="E2461" s="13" t="s">
        <v>46</v>
      </c>
      <c r="F2461" s="13" t="s">
        <v>70</v>
      </c>
      <c r="G2461" s="26" t="s">
        <v>54946</v>
      </c>
      <c r="H2461" s="13" t="s">
        <v>562</v>
      </c>
      <c r="I2461" s="13" t="s">
        <v>50</v>
      </c>
      <c r="J2461" s="12">
        <v>45497</v>
      </c>
      <c r="K2461" s="13" t="s">
        <v>50</v>
      </c>
      <c r="L2461" s="13" t="s">
        <v>241</v>
      </c>
      <c r="M2461" s="13" t="s">
        <v>23689</v>
      </c>
      <c r="N2461" s="13" t="s">
        <v>180</v>
      </c>
      <c r="O2461" s="13" t="s">
        <v>23690</v>
      </c>
      <c r="P2461" s="13">
        <v>648</v>
      </c>
      <c r="Q2461" s="13" t="s">
        <v>120</v>
      </c>
      <c r="R2461" s="33" t="s">
        <v>23691</v>
      </c>
      <c r="S2461" s="33" t="s">
        <v>23692</v>
      </c>
      <c r="T2461" s="13" t="s">
        <v>50</v>
      </c>
      <c r="U2461" s="13" t="s">
        <v>50</v>
      </c>
      <c r="V2461" s="13">
        <v>15000000</v>
      </c>
      <c r="W2461" s="13" t="s">
        <v>60</v>
      </c>
      <c r="X2461" s="13">
        <v>15000000</v>
      </c>
      <c r="Y2461" s="13" t="s">
        <v>154</v>
      </c>
      <c r="Z2461" s="13">
        <v>2</v>
      </c>
      <c r="AA2461" s="13">
        <v>15000000</v>
      </c>
      <c r="AB2461" s="13" t="s">
        <v>60</v>
      </c>
      <c r="AC2461" s="13">
        <v>15000000</v>
      </c>
      <c r="AD2461" s="13" t="s">
        <v>241</v>
      </c>
      <c r="AE2461" s="13">
        <v>24000000</v>
      </c>
      <c r="AF2461" s="13" t="s">
        <v>60</v>
      </c>
      <c r="AG2461" s="13">
        <v>24000000</v>
      </c>
      <c r="AH2461" s="13">
        <v>24000000</v>
      </c>
      <c r="AI2461" s="13" t="s">
        <v>60</v>
      </c>
      <c r="AJ2461" s="13">
        <v>24000000</v>
      </c>
      <c r="AK2461" s="13" t="s">
        <v>23693</v>
      </c>
      <c r="AL2461" s="13" t="s">
        <v>50</v>
      </c>
      <c r="AM2461" s="25" t="s">
        <v>23694</v>
      </c>
      <c r="AN2461" s="13" t="s">
        <v>66</v>
      </c>
      <c r="AO2461" s="13" t="s">
        <v>23695</v>
      </c>
      <c r="AP2461" s="21" t="s">
        <v>23696</v>
      </c>
      <c r="AQ2461" s="15" t="s">
        <v>50</v>
      </c>
      <c r="AR2461" s="13" t="s">
        <v>50</v>
      </c>
    </row>
    <row r="2462" spans="1:44" ht="15" thickBot="1">
      <c r="A2462" s="4" t="s">
        <v>23697</v>
      </c>
      <c r="B2462" s="5">
        <v>21871</v>
      </c>
      <c r="C2462" s="6">
        <v>43585</v>
      </c>
      <c r="D2462" s="7" t="s">
        <v>45</v>
      </c>
      <c r="E2462" s="7" t="s">
        <v>46</v>
      </c>
      <c r="F2462" s="7" t="s">
        <v>70</v>
      </c>
      <c r="G2462" s="7" t="s">
        <v>145</v>
      </c>
      <c r="H2462" s="7" t="s">
        <v>23698</v>
      </c>
      <c r="I2462" s="7" t="s">
        <v>50</v>
      </c>
      <c r="J2462" s="6">
        <v>45497</v>
      </c>
      <c r="K2462" s="7" t="s">
        <v>116</v>
      </c>
      <c r="L2462" s="7" t="s">
        <v>147</v>
      </c>
      <c r="M2462" s="7" t="s">
        <v>23699</v>
      </c>
      <c r="N2462" s="7" t="s">
        <v>23700</v>
      </c>
      <c r="O2462" s="7" t="s">
        <v>23701</v>
      </c>
      <c r="P2462" s="7">
        <v>660</v>
      </c>
      <c r="Q2462" s="7" t="s">
        <v>93</v>
      </c>
      <c r="R2462" s="34" t="s">
        <v>23702</v>
      </c>
      <c r="S2462" s="34" t="s">
        <v>23703</v>
      </c>
      <c r="T2462" s="7" t="s">
        <v>23704</v>
      </c>
      <c r="U2462" s="7" t="s">
        <v>23705</v>
      </c>
      <c r="V2462" s="7">
        <v>58000000</v>
      </c>
      <c r="W2462" s="7" t="s">
        <v>60</v>
      </c>
      <c r="X2462" s="7">
        <v>58000000</v>
      </c>
      <c r="Y2462" s="7" t="s">
        <v>154</v>
      </c>
      <c r="Z2462" s="7">
        <v>3</v>
      </c>
      <c r="AA2462" s="7">
        <v>58000000</v>
      </c>
      <c r="AB2462" s="7" t="s">
        <v>60</v>
      </c>
      <c r="AC2462" s="7">
        <v>58000000</v>
      </c>
      <c r="AD2462" s="7" t="s">
        <v>147</v>
      </c>
      <c r="AE2462" s="7">
        <v>69000000</v>
      </c>
      <c r="AF2462" s="7" t="s">
        <v>60</v>
      </c>
      <c r="AG2462" s="7">
        <v>69000000</v>
      </c>
      <c r="AH2462" s="7">
        <v>69000000</v>
      </c>
      <c r="AI2462" s="7" t="s">
        <v>60</v>
      </c>
      <c r="AJ2462" s="7">
        <v>69000000</v>
      </c>
      <c r="AK2462" s="7" t="s">
        <v>23706</v>
      </c>
      <c r="AL2462" s="7" t="s">
        <v>50</v>
      </c>
      <c r="AM2462" s="24" t="s">
        <v>23707</v>
      </c>
      <c r="AN2462" s="7" t="s">
        <v>66</v>
      </c>
      <c r="AO2462" s="7" t="s">
        <v>23708</v>
      </c>
      <c r="AP2462" s="22" t="s">
        <v>23709</v>
      </c>
      <c r="AQ2462" s="9" t="s">
        <v>50</v>
      </c>
      <c r="AR2462" s="7" t="s">
        <v>50</v>
      </c>
    </row>
    <row r="2463" spans="1:44" ht="15" thickBot="1">
      <c r="A2463" s="10" t="s">
        <v>23710</v>
      </c>
      <c r="B2463" s="13">
        <v>394</v>
      </c>
      <c r="C2463" s="12">
        <v>44075</v>
      </c>
      <c r="D2463" s="13" t="s">
        <v>45</v>
      </c>
      <c r="E2463" s="13" t="s">
        <v>46</v>
      </c>
      <c r="F2463" s="13" t="s">
        <v>70</v>
      </c>
      <c r="G2463" s="26" t="s">
        <v>54946</v>
      </c>
      <c r="H2463" s="13" t="s">
        <v>12254</v>
      </c>
      <c r="I2463" s="13" t="s">
        <v>50</v>
      </c>
      <c r="J2463" s="12">
        <v>45496</v>
      </c>
      <c r="K2463" s="13" t="s">
        <v>116</v>
      </c>
      <c r="L2463" s="13" t="s">
        <v>241</v>
      </c>
      <c r="M2463" s="13" t="s">
        <v>23711</v>
      </c>
      <c r="N2463" s="13" t="s">
        <v>180</v>
      </c>
      <c r="O2463" s="13" t="s">
        <v>23712</v>
      </c>
      <c r="P2463" s="13">
        <v>666</v>
      </c>
      <c r="Q2463" s="13" t="s">
        <v>120</v>
      </c>
      <c r="R2463" s="33" t="s">
        <v>23713</v>
      </c>
      <c r="S2463" s="33" t="s">
        <v>23714</v>
      </c>
      <c r="T2463" s="13" t="s">
        <v>23715</v>
      </c>
      <c r="U2463" s="13" t="s">
        <v>50</v>
      </c>
      <c r="V2463" s="13">
        <v>13000000</v>
      </c>
      <c r="W2463" s="13" t="s">
        <v>60</v>
      </c>
      <c r="X2463" s="13">
        <v>13000000</v>
      </c>
      <c r="Y2463" s="13" t="s">
        <v>154</v>
      </c>
      <c r="Z2463" s="13">
        <v>2</v>
      </c>
      <c r="AA2463" s="13">
        <v>13000000</v>
      </c>
      <c r="AB2463" s="13" t="s">
        <v>60</v>
      </c>
      <c r="AC2463" s="13">
        <v>13000000</v>
      </c>
      <c r="AD2463" s="13" t="s">
        <v>241</v>
      </c>
      <c r="AE2463" s="13">
        <v>18000000</v>
      </c>
      <c r="AF2463" s="13" t="s">
        <v>60</v>
      </c>
      <c r="AG2463" s="13">
        <v>18000000</v>
      </c>
      <c r="AH2463" s="13">
        <v>18000000</v>
      </c>
      <c r="AI2463" s="13" t="s">
        <v>60</v>
      </c>
      <c r="AJ2463" s="13">
        <v>18000000</v>
      </c>
      <c r="AK2463" s="13" t="s">
        <v>23716</v>
      </c>
      <c r="AL2463" s="13" t="s">
        <v>50</v>
      </c>
      <c r="AM2463" s="25" t="s">
        <v>23717</v>
      </c>
      <c r="AN2463" s="13" t="s">
        <v>66</v>
      </c>
      <c r="AO2463" s="13" t="s">
        <v>23718</v>
      </c>
      <c r="AP2463" s="21" t="s">
        <v>23719</v>
      </c>
      <c r="AQ2463" s="15" t="s">
        <v>50</v>
      </c>
      <c r="AR2463" s="13" t="s">
        <v>50</v>
      </c>
    </row>
    <row r="2464" spans="1:44" ht="15" thickBot="1">
      <c r="A2464" s="4" t="s">
        <v>23720</v>
      </c>
      <c r="B2464" s="5">
        <v>1218</v>
      </c>
      <c r="C2464" s="6">
        <v>41640</v>
      </c>
      <c r="D2464" s="7" t="s">
        <v>45</v>
      </c>
      <c r="E2464" s="7" t="s">
        <v>46</v>
      </c>
      <c r="F2464" s="7" t="s">
        <v>70</v>
      </c>
      <c r="G2464" s="7" t="s">
        <v>87</v>
      </c>
      <c r="H2464" s="7" t="s">
        <v>516</v>
      </c>
      <c r="I2464" s="7" t="s">
        <v>50</v>
      </c>
      <c r="J2464" s="6">
        <v>45497</v>
      </c>
      <c r="K2464" s="7" t="s">
        <v>50</v>
      </c>
      <c r="L2464" s="7" t="s">
        <v>290</v>
      </c>
      <c r="M2464" s="7" t="s">
        <v>18233</v>
      </c>
      <c r="N2464" s="7" t="s">
        <v>23721</v>
      </c>
      <c r="O2464" s="7" t="s">
        <v>23722</v>
      </c>
      <c r="P2464" s="7">
        <v>681</v>
      </c>
      <c r="Q2464" s="7" t="s">
        <v>670</v>
      </c>
      <c r="R2464" s="34" t="s">
        <v>23723</v>
      </c>
      <c r="S2464" s="34" t="s">
        <v>23724</v>
      </c>
      <c r="T2464" s="7" t="s">
        <v>23725</v>
      </c>
      <c r="U2464" s="7" t="s">
        <v>23726</v>
      </c>
      <c r="V2464" s="7">
        <v>196000000</v>
      </c>
      <c r="W2464" s="7" t="s">
        <v>60</v>
      </c>
      <c r="X2464" s="7">
        <v>196000000</v>
      </c>
      <c r="Y2464" s="7" t="s">
        <v>290</v>
      </c>
      <c r="Z2464" s="7">
        <v>2</v>
      </c>
      <c r="AA2464" s="7">
        <v>196000000</v>
      </c>
      <c r="AB2464" s="7" t="s">
        <v>60</v>
      </c>
      <c r="AC2464" s="7">
        <v>196000000</v>
      </c>
      <c r="AD2464" s="7" t="s">
        <v>290</v>
      </c>
      <c r="AE2464" s="7">
        <v>196000000</v>
      </c>
      <c r="AF2464" s="7" t="s">
        <v>60</v>
      </c>
      <c r="AG2464" s="7">
        <v>196000000</v>
      </c>
      <c r="AH2464" s="7">
        <v>196000000</v>
      </c>
      <c r="AI2464" s="7" t="s">
        <v>60</v>
      </c>
      <c r="AJ2464" s="7">
        <v>196000000</v>
      </c>
      <c r="AK2464" s="7" t="s">
        <v>23727</v>
      </c>
      <c r="AL2464" s="7" t="s">
        <v>50</v>
      </c>
      <c r="AM2464" s="24" t="s">
        <v>23728</v>
      </c>
      <c r="AN2464" s="7" t="s">
        <v>66</v>
      </c>
      <c r="AO2464" s="7" t="s">
        <v>23729</v>
      </c>
      <c r="AP2464" s="22" t="s">
        <v>23730</v>
      </c>
      <c r="AQ2464" s="9" t="s">
        <v>50</v>
      </c>
      <c r="AR2464" s="7" t="s">
        <v>50</v>
      </c>
    </row>
    <row r="2465" spans="1:44" ht="15" thickBot="1">
      <c r="A2465" s="10" t="s">
        <v>23731</v>
      </c>
      <c r="B2465" s="11">
        <v>7341</v>
      </c>
      <c r="C2465" s="12">
        <v>43541</v>
      </c>
      <c r="D2465" s="13" t="s">
        <v>45</v>
      </c>
      <c r="E2465" s="13" t="s">
        <v>46</v>
      </c>
      <c r="F2465" s="13" t="s">
        <v>70</v>
      </c>
      <c r="G2465" s="26" t="s">
        <v>54946</v>
      </c>
      <c r="H2465" s="13" t="s">
        <v>2619</v>
      </c>
      <c r="I2465" s="13" t="s">
        <v>50</v>
      </c>
      <c r="J2465" s="12">
        <v>45497</v>
      </c>
      <c r="K2465" s="13" t="s">
        <v>116</v>
      </c>
      <c r="L2465" s="13" t="s">
        <v>178</v>
      </c>
      <c r="M2465" s="13" t="s">
        <v>2850</v>
      </c>
      <c r="N2465" s="13" t="s">
        <v>133</v>
      </c>
      <c r="O2465" s="13" t="s">
        <v>23732</v>
      </c>
      <c r="P2465" s="13">
        <v>684</v>
      </c>
      <c r="Q2465" s="13" t="s">
        <v>135</v>
      </c>
      <c r="R2465" s="33" t="s">
        <v>23733</v>
      </c>
      <c r="S2465" s="33" t="s">
        <v>23734</v>
      </c>
      <c r="T2465" s="13" t="s">
        <v>23735</v>
      </c>
      <c r="U2465" s="13" t="s">
        <v>50</v>
      </c>
      <c r="V2465" s="13">
        <v>24000000</v>
      </c>
      <c r="W2465" s="13" t="s">
        <v>139</v>
      </c>
      <c r="X2465" s="13">
        <v>30926879</v>
      </c>
      <c r="Y2465" s="13" t="s">
        <v>50</v>
      </c>
      <c r="Z2465" s="13">
        <v>2</v>
      </c>
      <c r="AA2465" s="13">
        <v>24000000</v>
      </c>
      <c r="AB2465" s="13" t="s">
        <v>139</v>
      </c>
      <c r="AC2465" s="13">
        <v>30926879</v>
      </c>
      <c r="AD2465" s="13" t="s">
        <v>178</v>
      </c>
      <c r="AE2465" s="13">
        <v>24000000</v>
      </c>
      <c r="AF2465" s="13" t="s">
        <v>139</v>
      </c>
      <c r="AG2465" s="13">
        <v>30926879</v>
      </c>
      <c r="AH2465" s="13">
        <v>24000000</v>
      </c>
      <c r="AI2465" s="13" t="s">
        <v>139</v>
      </c>
      <c r="AJ2465" s="13">
        <v>30926879</v>
      </c>
      <c r="AK2465" s="13" t="s">
        <v>23736</v>
      </c>
      <c r="AL2465" s="13" t="s">
        <v>50</v>
      </c>
      <c r="AM2465" s="25" t="s">
        <v>23737</v>
      </c>
      <c r="AN2465" s="13" t="s">
        <v>66</v>
      </c>
      <c r="AO2465" s="13" t="s">
        <v>23738</v>
      </c>
      <c r="AP2465" s="21" t="s">
        <v>23739</v>
      </c>
      <c r="AQ2465" s="15" t="s">
        <v>50</v>
      </c>
      <c r="AR2465" s="13" t="s">
        <v>50</v>
      </c>
    </row>
    <row r="2466" spans="1:44" ht="15" thickBot="1">
      <c r="A2466" s="4" t="s">
        <v>23740</v>
      </c>
      <c r="B2466" s="5">
        <v>3805</v>
      </c>
      <c r="C2466" s="6">
        <v>44197</v>
      </c>
      <c r="D2466" s="7" t="s">
        <v>45</v>
      </c>
      <c r="E2466" s="7" t="s">
        <v>46</v>
      </c>
      <c r="F2466" s="7" t="s">
        <v>70</v>
      </c>
      <c r="G2466" s="27" t="s">
        <v>54945</v>
      </c>
      <c r="H2466" s="7" t="s">
        <v>562</v>
      </c>
      <c r="I2466" s="7" t="s">
        <v>50</v>
      </c>
      <c r="J2466" s="6">
        <v>45490</v>
      </c>
      <c r="K2466" s="7" t="s">
        <v>50</v>
      </c>
      <c r="L2466" s="7" t="s">
        <v>241</v>
      </c>
      <c r="M2466" s="7" t="s">
        <v>23741</v>
      </c>
      <c r="N2466" s="7" t="s">
        <v>75</v>
      </c>
      <c r="O2466" s="7" t="s">
        <v>23742</v>
      </c>
      <c r="P2466" s="7">
        <v>691</v>
      </c>
      <c r="Q2466" s="7" t="s">
        <v>77</v>
      </c>
      <c r="R2466" s="34" t="s">
        <v>23743</v>
      </c>
      <c r="S2466" s="34" t="s">
        <v>23744</v>
      </c>
      <c r="T2466" s="7" t="s">
        <v>23745</v>
      </c>
      <c r="U2466" s="7" t="s">
        <v>50</v>
      </c>
      <c r="V2466" s="7">
        <v>8000000</v>
      </c>
      <c r="W2466" s="7" t="s">
        <v>60</v>
      </c>
      <c r="X2466" s="7">
        <v>8000000</v>
      </c>
      <c r="Y2466" s="7" t="s">
        <v>154</v>
      </c>
      <c r="Z2466" s="7">
        <v>2</v>
      </c>
      <c r="AA2466" s="7">
        <v>8000000</v>
      </c>
      <c r="AB2466" s="7" t="s">
        <v>60</v>
      </c>
      <c r="AC2466" s="7">
        <v>8000000</v>
      </c>
      <c r="AD2466" s="7" t="s">
        <v>241</v>
      </c>
      <c r="AE2466" s="7">
        <v>10000000</v>
      </c>
      <c r="AF2466" s="7" t="s">
        <v>60</v>
      </c>
      <c r="AG2466" s="7">
        <v>10000000</v>
      </c>
      <c r="AH2466" s="7">
        <v>10000000</v>
      </c>
      <c r="AI2466" s="7" t="s">
        <v>60</v>
      </c>
      <c r="AJ2466" s="7">
        <v>10000000</v>
      </c>
      <c r="AK2466" s="7" t="s">
        <v>2991</v>
      </c>
      <c r="AL2466" s="7" t="s">
        <v>50</v>
      </c>
      <c r="AM2466" s="24" t="s">
        <v>23746</v>
      </c>
      <c r="AN2466" s="7" t="s">
        <v>66</v>
      </c>
      <c r="AO2466" s="7" t="s">
        <v>23747</v>
      </c>
      <c r="AP2466" s="22" t="s">
        <v>23748</v>
      </c>
      <c r="AQ2466" s="9" t="s">
        <v>50</v>
      </c>
      <c r="AR2466" s="7" t="s">
        <v>50</v>
      </c>
    </row>
    <row r="2467" spans="1:44" ht="15" thickBot="1">
      <c r="A2467" s="10" t="s">
        <v>23749</v>
      </c>
      <c r="B2467" s="11">
        <v>13159</v>
      </c>
      <c r="C2467" s="12">
        <v>41275</v>
      </c>
      <c r="D2467" s="13" t="s">
        <v>45</v>
      </c>
      <c r="E2467" s="13" t="s">
        <v>46</v>
      </c>
      <c r="F2467" s="13" t="s">
        <v>70</v>
      </c>
      <c r="G2467" s="13" t="s">
        <v>176</v>
      </c>
      <c r="H2467" s="13" t="s">
        <v>2081</v>
      </c>
      <c r="I2467" s="13" t="s">
        <v>50</v>
      </c>
      <c r="J2467" s="12">
        <v>45497</v>
      </c>
      <c r="K2467" s="13" t="s">
        <v>72</v>
      </c>
      <c r="L2467" s="13" t="s">
        <v>131</v>
      </c>
      <c r="M2467" s="13" t="s">
        <v>23750</v>
      </c>
      <c r="N2467" s="13" t="s">
        <v>1941</v>
      </c>
      <c r="O2467" s="13" t="s">
        <v>23751</v>
      </c>
      <c r="P2467" s="13">
        <v>693</v>
      </c>
      <c r="Q2467" s="13" t="s">
        <v>1943</v>
      </c>
      <c r="R2467" s="33" t="s">
        <v>23752</v>
      </c>
      <c r="S2467" s="33" t="s">
        <v>23753</v>
      </c>
      <c r="T2467" s="13" t="s">
        <v>23754</v>
      </c>
      <c r="U2467" s="13" t="s">
        <v>23755</v>
      </c>
      <c r="V2467" s="13">
        <v>1500000000</v>
      </c>
      <c r="W2467" s="13" t="s">
        <v>60</v>
      </c>
      <c r="X2467" s="13">
        <v>1500000000</v>
      </c>
      <c r="Y2467" s="13" t="s">
        <v>290</v>
      </c>
      <c r="Z2467" s="13">
        <v>9</v>
      </c>
      <c r="AA2467" s="13" t="s">
        <v>50</v>
      </c>
      <c r="AB2467" s="13" t="s">
        <v>50</v>
      </c>
      <c r="AC2467" s="13" t="s">
        <v>50</v>
      </c>
      <c r="AD2467" s="13" t="s">
        <v>290</v>
      </c>
      <c r="AE2467" s="13">
        <v>125000000</v>
      </c>
      <c r="AF2467" s="13" t="s">
        <v>60</v>
      </c>
      <c r="AG2467" s="13">
        <v>125000000</v>
      </c>
      <c r="AH2467" s="13">
        <v>15875000000</v>
      </c>
      <c r="AI2467" s="13" t="s">
        <v>60</v>
      </c>
      <c r="AJ2467" s="13">
        <v>15875000000</v>
      </c>
      <c r="AK2467" s="13" t="s">
        <v>23756</v>
      </c>
      <c r="AL2467" s="13" t="s">
        <v>50</v>
      </c>
      <c r="AM2467" s="25" t="s">
        <v>23757</v>
      </c>
      <c r="AN2467" s="13" t="s">
        <v>66</v>
      </c>
      <c r="AO2467" s="13" t="s">
        <v>23758</v>
      </c>
      <c r="AP2467" s="15" t="s">
        <v>50</v>
      </c>
      <c r="AQ2467" s="21" t="s">
        <v>23759</v>
      </c>
      <c r="AR2467" s="13" t="s">
        <v>50</v>
      </c>
    </row>
    <row r="2468" spans="1:44" ht="15" thickBot="1">
      <c r="A2468" s="4" t="s">
        <v>23760</v>
      </c>
      <c r="B2468" s="5">
        <v>18576</v>
      </c>
      <c r="C2468" s="6">
        <v>44197</v>
      </c>
      <c r="D2468" s="7" t="s">
        <v>45</v>
      </c>
      <c r="E2468" s="7" t="s">
        <v>46</v>
      </c>
      <c r="F2468" s="7" t="s">
        <v>70</v>
      </c>
      <c r="G2468" s="26" t="s">
        <v>54946</v>
      </c>
      <c r="H2468" s="7" t="s">
        <v>50</v>
      </c>
      <c r="I2468" s="7" t="s">
        <v>50</v>
      </c>
      <c r="J2468" s="6">
        <v>45495</v>
      </c>
      <c r="K2468" s="7" t="s">
        <v>50</v>
      </c>
      <c r="L2468" s="7" t="s">
        <v>467</v>
      </c>
      <c r="M2468" s="7" t="s">
        <v>23761</v>
      </c>
      <c r="N2468" s="7" t="s">
        <v>1892</v>
      </c>
      <c r="O2468" s="7" t="s">
        <v>23762</v>
      </c>
      <c r="P2468" s="7">
        <v>694</v>
      </c>
      <c r="Q2468" s="7" t="s">
        <v>166</v>
      </c>
      <c r="R2468" s="34" t="s">
        <v>23763</v>
      </c>
      <c r="S2468" s="34" t="s">
        <v>23764</v>
      </c>
      <c r="T2468" s="7" t="s">
        <v>23765</v>
      </c>
      <c r="U2468" s="7" t="s">
        <v>23766</v>
      </c>
      <c r="V2468" s="7">
        <v>3490000</v>
      </c>
      <c r="W2468" s="7" t="s">
        <v>209</v>
      </c>
      <c r="X2468" s="7">
        <v>3800861</v>
      </c>
      <c r="Y2468" s="7" t="s">
        <v>467</v>
      </c>
      <c r="Z2468" s="7">
        <v>5</v>
      </c>
      <c r="AA2468" s="7">
        <v>3490000</v>
      </c>
      <c r="AB2468" s="7" t="s">
        <v>209</v>
      </c>
      <c r="AC2468" s="7">
        <v>3800861</v>
      </c>
      <c r="AD2468" s="7" t="s">
        <v>467</v>
      </c>
      <c r="AE2468" s="7">
        <v>4865861</v>
      </c>
      <c r="AF2468" s="7" t="s">
        <v>60</v>
      </c>
      <c r="AG2468" s="7">
        <v>4865861</v>
      </c>
      <c r="AH2468" s="7">
        <v>4865861</v>
      </c>
      <c r="AI2468" s="7" t="s">
        <v>60</v>
      </c>
      <c r="AJ2468" s="7">
        <v>4865861</v>
      </c>
      <c r="AK2468" s="7" t="s">
        <v>23767</v>
      </c>
      <c r="AL2468" s="7" t="s">
        <v>50</v>
      </c>
      <c r="AM2468" s="24" t="s">
        <v>23768</v>
      </c>
      <c r="AN2468" s="7" t="s">
        <v>66</v>
      </c>
      <c r="AO2468" s="7" t="s">
        <v>23769</v>
      </c>
      <c r="AP2468" s="22" t="s">
        <v>23770</v>
      </c>
      <c r="AQ2468" s="9" t="s">
        <v>50</v>
      </c>
      <c r="AR2468" s="7" t="s">
        <v>50</v>
      </c>
    </row>
    <row r="2469" spans="1:44" ht="15" thickBot="1">
      <c r="A2469" s="10" t="s">
        <v>3789</v>
      </c>
      <c r="B2469" s="11">
        <v>3587809</v>
      </c>
      <c r="C2469" s="12">
        <v>3316</v>
      </c>
      <c r="D2469" s="13" t="s">
        <v>45</v>
      </c>
      <c r="E2469" s="13" t="s">
        <v>46</v>
      </c>
      <c r="F2469" s="13" t="s">
        <v>47</v>
      </c>
      <c r="G2469" s="13" t="s">
        <v>48</v>
      </c>
      <c r="H2469" s="13" t="s">
        <v>477</v>
      </c>
      <c r="I2469" s="13" t="s">
        <v>50</v>
      </c>
      <c r="J2469" s="12">
        <v>45489</v>
      </c>
      <c r="K2469" s="13" t="s">
        <v>51</v>
      </c>
      <c r="L2469" s="13" t="s">
        <v>52</v>
      </c>
      <c r="M2469" s="13" t="s">
        <v>23771</v>
      </c>
      <c r="N2469" s="13" t="s">
        <v>133</v>
      </c>
      <c r="O2469" s="13" t="s">
        <v>23772</v>
      </c>
      <c r="P2469" s="13">
        <v>700</v>
      </c>
      <c r="Q2469" s="13" t="s">
        <v>135</v>
      </c>
      <c r="R2469" s="33" t="s">
        <v>23773</v>
      </c>
      <c r="S2469" s="33" t="s">
        <v>23774</v>
      </c>
      <c r="T2469" s="13" t="s">
        <v>23775</v>
      </c>
      <c r="U2469" s="13" t="s">
        <v>23776</v>
      </c>
      <c r="V2469" s="13" t="s">
        <v>50</v>
      </c>
      <c r="W2469" s="13" t="s">
        <v>50</v>
      </c>
      <c r="X2469" s="13" t="s">
        <v>50</v>
      </c>
      <c r="Y2469" s="13" t="s">
        <v>61</v>
      </c>
      <c r="Z2469" s="13">
        <v>2</v>
      </c>
      <c r="AA2469" s="13" t="s">
        <v>50</v>
      </c>
      <c r="AB2469" s="13" t="s">
        <v>50</v>
      </c>
      <c r="AC2469" s="13" t="s">
        <v>50</v>
      </c>
      <c r="AD2469" s="13" t="s">
        <v>50</v>
      </c>
      <c r="AE2469" s="13" t="s">
        <v>50</v>
      </c>
      <c r="AF2469" s="13" t="s">
        <v>50</v>
      </c>
      <c r="AG2469" s="13" t="s">
        <v>50</v>
      </c>
      <c r="AH2469" s="13">
        <v>12000000000</v>
      </c>
      <c r="AI2469" s="13" t="s">
        <v>60</v>
      </c>
      <c r="AJ2469" s="13">
        <v>12000000000</v>
      </c>
      <c r="AK2469" s="13" t="s">
        <v>23777</v>
      </c>
      <c r="AL2469" s="13" t="s">
        <v>50</v>
      </c>
      <c r="AM2469" s="13" t="s">
        <v>23778</v>
      </c>
      <c r="AN2469" s="13" t="s">
        <v>66</v>
      </c>
      <c r="AO2469" s="13" t="s">
        <v>23779</v>
      </c>
      <c r="AP2469" s="21" t="s">
        <v>23780</v>
      </c>
      <c r="AQ2469" s="15" t="s">
        <v>50</v>
      </c>
      <c r="AR2469" s="13" t="s">
        <v>50</v>
      </c>
    </row>
    <row r="2470" spans="1:44" ht="15" thickBot="1">
      <c r="A2470" s="4" t="s">
        <v>23781</v>
      </c>
      <c r="B2470" s="5">
        <v>7713</v>
      </c>
      <c r="C2470" s="6">
        <v>44927</v>
      </c>
      <c r="D2470" s="7" t="s">
        <v>45</v>
      </c>
      <c r="E2470" s="7" t="s">
        <v>46</v>
      </c>
      <c r="F2470" s="7" t="s">
        <v>70</v>
      </c>
      <c r="G2470" s="26" t="s">
        <v>54946</v>
      </c>
      <c r="H2470" s="7" t="s">
        <v>50</v>
      </c>
      <c r="I2470" s="7" t="s">
        <v>50</v>
      </c>
      <c r="J2470" s="6">
        <v>45490</v>
      </c>
      <c r="K2470" s="7" t="s">
        <v>50</v>
      </c>
      <c r="L2470" s="7" t="s">
        <v>241</v>
      </c>
      <c r="M2470" s="7" t="s">
        <v>23782</v>
      </c>
      <c r="N2470" s="7" t="s">
        <v>1914</v>
      </c>
      <c r="O2470" s="7" t="s">
        <v>23783</v>
      </c>
      <c r="P2470" s="7">
        <v>700</v>
      </c>
      <c r="Q2470" s="7" t="s">
        <v>920</v>
      </c>
      <c r="R2470" s="28" t="s">
        <v>23784</v>
      </c>
      <c r="S2470" s="34" t="s">
        <v>23785</v>
      </c>
      <c r="T2470" s="7" t="s">
        <v>23786</v>
      </c>
      <c r="U2470" s="7" t="s">
        <v>23787</v>
      </c>
      <c r="V2470" s="7">
        <v>25000000</v>
      </c>
      <c r="W2470" s="7" t="s">
        <v>60</v>
      </c>
      <c r="X2470" s="7">
        <v>25000000</v>
      </c>
      <c r="Y2470" s="7" t="s">
        <v>154</v>
      </c>
      <c r="Z2470" s="7">
        <v>3</v>
      </c>
      <c r="AA2470" s="7">
        <v>25000000</v>
      </c>
      <c r="AB2470" s="7" t="s">
        <v>60</v>
      </c>
      <c r="AC2470" s="7">
        <v>25000000</v>
      </c>
      <c r="AD2470" s="7" t="s">
        <v>241</v>
      </c>
      <c r="AE2470" s="7">
        <v>36000000</v>
      </c>
      <c r="AF2470" s="7" t="s">
        <v>60</v>
      </c>
      <c r="AG2470" s="7">
        <v>36000000</v>
      </c>
      <c r="AH2470" s="7">
        <v>36000000</v>
      </c>
      <c r="AI2470" s="7" t="s">
        <v>60</v>
      </c>
      <c r="AJ2470" s="7">
        <v>36000000</v>
      </c>
      <c r="AK2470" s="7" t="s">
        <v>23788</v>
      </c>
      <c r="AL2470" s="7" t="s">
        <v>50</v>
      </c>
      <c r="AM2470" s="7" t="s">
        <v>23789</v>
      </c>
      <c r="AN2470" s="7" t="s">
        <v>66</v>
      </c>
      <c r="AO2470" s="7" t="s">
        <v>23786</v>
      </c>
      <c r="AP2470" s="22" t="s">
        <v>23790</v>
      </c>
      <c r="AQ2470" s="9" t="s">
        <v>50</v>
      </c>
      <c r="AR2470" s="7" t="s">
        <v>50</v>
      </c>
    </row>
    <row r="2471" spans="1:44" ht="15" thickBot="1">
      <c r="A2471" s="10" t="s">
        <v>23791</v>
      </c>
      <c r="B2471" s="11">
        <v>2564</v>
      </c>
      <c r="C2471" s="12">
        <v>41418</v>
      </c>
      <c r="D2471" s="13" t="s">
        <v>45</v>
      </c>
      <c r="E2471" s="13" t="s">
        <v>46</v>
      </c>
      <c r="F2471" s="13" t="s">
        <v>70</v>
      </c>
      <c r="G2471" s="13" t="s">
        <v>145</v>
      </c>
      <c r="H2471" s="13" t="s">
        <v>23792</v>
      </c>
      <c r="I2471" s="13" t="s">
        <v>50</v>
      </c>
      <c r="J2471" s="12">
        <v>45490</v>
      </c>
      <c r="K2471" s="13" t="s">
        <v>116</v>
      </c>
      <c r="L2471" s="13" t="s">
        <v>290</v>
      </c>
      <c r="M2471" s="13" t="s">
        <v>23793</v>
      </c>
      <c r="N2471" s="13" t="s">
        <v>18980</v>
      </c>
      <c r="O2471" s="13" t="s">
        <v>23794</v>
      </c>
      <c r="P2471" s="13">
        <v>716</v>
      </c>
      <c r="Q2471" s="13" t="s">
        <v>135</v>
      </c>
      <c r="R2471" s="33" t="s">
        <v>23795</v>
      </c>
      <c r="S2471" s="33" t="s">
        <v>23796</v>
      </c>
      <c r="T2471" s="13" t="s">
        <v>23797</v>
      </c>
      <c r="U2471" s="13" t="s">
        <v>50</v>
      </c>
      <c r="V2471" s="13">
        <v>38000000</v>
      </c>
      <c r="W2471" s="13" t="s">
        <v>139</v>
      </c>
      <c r="X2471" s="13">
        <v>49293290</v>
      </c>
      <c r="Y2471" s="13" t="s">
        <v>290</v>
      </c>
      <c r="Z2471" s="13">
        <v>6</v>
      </c>
      <c r="AA2471" s="13">
        <v>38000000</v>
      </c>
      <c r="AB2471" s="13" t="s">
        <v>139</v>
      </c>
      <c r="AC2471" s="13">
        <v>49293290</v>
      </c>
      <c r="AD2471" s="13" t="s">
        <v>290</v>
      </c>
      <c r="AE2471" s="13">
        <v>139100000</v>
      </c>
      <c r="AF2471" s="13" t="s">
        <v>139</v>
      </c>
      <c r="AG2471" s="13">
        <v>187276767</v>
      </c>
      <c r="AH2471" s="13">
        <v>139100000</v>
      </c>
      <c r="AI2471" s="13" t="s">
        <v>139</v>
      </c>
      <c r="AJ2471" s="13">
        <v>187276767</v>
      </c>
      <c r="AK2471" s="13" t="s">
        <v>23798</v>
      </c>
      <c r="AL2471" s="13" t="s">
        <v>50</v>
      </c>
      <c r="AM2471" s="13" t="s">
        <v>23799</v>
      </c>
      <c r="AN2471" s="13" t="s">
        <v>66</v>
      </c>
      <c r="AO2471" s="13" t="s">
        <v>23800</v>
      </c>
      <c r="AP2471" s="21" t="s">
        <v>23801</v>
      </c>
      <c r="AQ2471" s="15" t="s">
        <v>50</v>
      </c>
      <c r="AR2471" s="13" t="s">
        <v>50</v>
      </c>
    </row>
    <row r="2472" spans="1:44" ht="15" thickBot="1">
      <c r="A2472" s="4" t="s">
        <v>23802</v>
      </c>
      <c r="B2472" s="5">
        <v>1790</v>
      </c>
      <c r="C2472" s="6">
        <v>41640</v>
      </c>
      <c r="D2472" s="7" t="s">
        <v>45</v>
      </c>
      <c r="E2472" s="7" t="s">
        <v>46</v>
      </c>
      <c r="F2472" s="7" t="s">
        <v>70</v>
      </c>
      <c r="G2472" s="26" t="s">
        <v>54946</v>
      </c>
      <c r="H2472" s="7" t="s">
        <v>23803</v>
      </c>
      <c r="I2472" s="7" t="s">
        <v>50</v>
      </c>
      <c r="J2472" s="6">
        <v>45497</v>
      </c>
      <c r="K2472" s="7" t="s">
        <v>116</v>
      </c>
      <c r="L2472" s="7" t="s">
        <v>147</v>
      </c>
      <c r="M2472" s="7" t="s">
        <v>2466</v>
      </c>
      <c r="N2472" s="7" t="s">
        <v>75</v>
      </c>
      <c r="O2472" s="7" t="s">
        <v>23804</v>
      </c>
      <c r="P2472" s="7">
        <v>748</v>
      </c>
      <c r="Q2472" s="7" t="s">
        <v>77</v>
      </c>
      <c r="R2472" s="34" t="s">
        <v>23805</v>
      </c>
      <c r="S2472" s="34" t="s">
        <v>23806</v>
      </c>
      <c r="T2472" s="7" t="s">
        <v>23807</v>
      </c>
      <c r="U2472" s="7" t="s">
        <v>23808</v>
      </c>
      <c r="V2472" s="7">
        <v>36000000</v>
      </c>
      <c r="W2472" s="7" t="s">
        <v>60</v>
      </c>
      <c r="X2472" s="7">
        <v>36000000</v>
      </c>
      <c r="Y2472" s="7" t="s">
        <v>154</v>
      </c>
      <c r="Z2472" s="7">
        <v>5</v>
      </c>
      <c r="AA2472" s="7">
        <v>36000000</v>
      </c>
      <c r="AB2472" s="7" t="s">
        <v>60</v>
      </c>
      <c r="AC2472" s="7">
        <v>36000000</v>
      </c>
      <c r="AD2472" s="7" t="s">
        <v>147</v>
      </c>
      <c r="AE2472" s="7">
        <v>75159000</v>
      </c>
      <c r="AF2472" s="7" t="s">
        <v>60</v>
      </c>
      <c r="AG2472" s="7">
        <v>75159000</v>
      </c>
      <c r="AH2472" s="7">
        <v>75159000</v>
      </c>
      <c r="AI2472" s="7" t="s">
        <v>60</v>
      </c>
      <c r="AJ2472" s="7">
        <v>75159000</v>
      </c>
      <c r="AK2472" s="7" t="s">
        <v>23809</v>
      </c>
      <c r="AL2472" s="7" t="s">
        <v>50</v>
      </c>
      <c r="AM2472" s="7" t="s">
        <v>23810</v>
      </c>
      <c r="AN2472" s="7" t="s">
        <v>66</v>
      </c>
      <c r="AO2472" s="7" t="s">
        <v>23811</v>
      </c>
      <c r="AP2472" s="22" t="s">
        <v>23812</v>
      </c>
      <c r="AQ2472" s="9" t="s">
        <v>50</v>
      </c>
      <c r="AR2472" s="7" t="s">
        <v>50</v>
      </c>
    </row>
    <row r="2473" spans="1:44" ht="15" thickBot="1">
      <c r="A2473" s="10" t="s">
        <v>23813</v>
      </c>
      <c r="B2473" s="13">
        <v>156</v>
      </c>
      <c r="C2473" s="12">
        <v>42736</v>
      </c>
      <c r="D2473" s="13" t="s">
        <v>45</v>
      </c>
      <c r="E2473" s="13" t="s">
        <v>46</v>
      </c>
      <c r="F2473" s="13" t="s">
        <v>70</v>
      </c>
      <c r="G2473" s="26" t="s">
        <v>54946</v>
      </c>
      <c r="H2473" s="13" t="s">
        <v>23814</v>
      </c>
      <c r="I2473" s="13" t="s">
        <v>50</v>
      </c>
      <c r="J2473" s="12">
        <v>45497</v>
      </c>
      <c r="K2473" s="13" t="s">
        <v>116</v>
      </c>
      <c r="L2473" s="13" t="s">
        <v>124</v>
      </c>
      <c r="M2473" s="13" t="s">
        <v>16217</v>
      </c>
      <c r="N2473" s="13" t="s">
        <v>730</v>
      </c>
      <c r="O2473" s="13" t="s">
        <v>23815</v>
      </c>
      <c r="P2473" s="13">
        <v>751</v>
      </c>
      <c r="Q2473" s="13" t="s">
        <v>616</v>
      </c>
      <c r="R2473" s="33" t="s">
        <v>23816</v>
      </c>
      <c r="S2473" s="33" t="s">
        <v>23817</v>
      </c>
      <c r="T2473" s="13" t="s">
        <v>23818</v>
      </c>
      <c r="U2473" s="13" t="s">
        <v>23819</v>
      </c>
      <c r="V2473" s="13">
        <v>100000000</v>
      </c>
      <c r="W2473" s="13" t="s">
        <v>60</v>
      </c>
      <c r="X2473" s="13">
        <v>100000000</v>
      </c>
      <c r="Y2473" s="13" t="s">
        <v>81</v>
      </c>
      <c r="Z2473" s="13">
        <v>3</v>
      </c>
      <c r="AA2473" s="13">
        <v>100000000</v>
      </c>
      <c r="AB2473" s="13" t="s">
        <v>60</v>
      </c>
      <c r="AC2473" s="13">
        <v>100000000</v>
      </c>
      <c r="AD2473" s="13" t="s">
        <v>124</v>
      </c>
      <c r="AE2473" s="13">
        <v>208700000</v>
      </c>
      <c r="AF2473" s="13" t="s">
        <v>60</v>
      </c>
      <c r="AG2473" s="13">
        <v>208700000</v>
      </c>
      <c r="AH2473" s="13">
        <v>208700000</v>
      </c>
      <c r="AI2473" s="13" t="s">
        <v>60</v>
      </c>
      <c r="AJ2473" s="13">
        <v>208700000</v>
      </c>
      <c r="AK2473" s="13" t="s">
        <v>23820</v>
      </c>
      <c r="AL2473" s="13" t="s">
        <v>50</v>
      </c>
      <c r="AM2473" s="13" t="s">
        <v>23821</v>
      </c>
      <c r="AN2473" s="13" t="s">
        <v>66</v>
      </c>
      <c r="AO2473" s="13" t="s">
        <v>23822</v>
      </c>
      <c r="AP2473" s="21" t="s">
        <v>23823</v>
      </c>
      <c r="AQ2473" s="15" t="s">
        <v>50</v>
      </c>
      <c r="AR2473" s="13" t="s">
        <v>50</v>
      </c>
    </row>
    <row r="2474" spans="1:44" ht="15" thickBot="1">
      <c r="A2474" s="4" t="s">
        <v>23824</v>
      </c>
      <c r="B2474" s="7">
        <v>432</v>
      </c>
      <c r="C2474" s="6">
        <v>40909</v>
      </c>
      <c r="D2474" s="7" t="s">
        <v>45</v>
      </c>
      <c r="E2474" s="7" t="s">
        <v>46</v>
      </c>
      <c r="F2474" s="7" t="s">
        <v>70</v>
      </c>
      <c r="G2474" s="26" t="s">
        <v>54946</v>
      </c>
      <c r="H2474" s="7" t="s">
        <v>1112</v>
      </c>
      <c r="I2474" s="7" t="s">
        <v>50</v>
      </c>
      <c r="J2474" s="6">
        <v>45489</v>
      </c>
      <c r="K2474" s="7" t="s">
        <v>50</v>
      </c>
      <c r="L2474" s="7" t="s">
        <v>124</v>
      </c>
      <c r="M2474" s="7" t="s">
        <v>2693</v>
      </c>
      <c r="N2474" s="7" t="s">
        <v>1451</v>
      </c>
      <c r="O2474" s="7" t="s">
        <v>23825</v>
      </c>
      <c r="P2474" s="7">
        <v>761</v>
      </c>
      <c r="Q2474" s="7" t="s">
        <v>135</v>
      </c>
      <c r="R2474" s="34" t="s">
        <v>23826</v>
      </c>
      <c r="S2474" s="34" t="s">
        <v>23827</v>
      </c>
      <c r="T2474" s="7" t="s">
        <v>23828</v>
      </c>
      <c r="U2474" s="7" t="s">
        <v>50</v>
      </c>
      <c r="V2474" s="7">
        <v>100000000</v>
      </c>
      <c r="W2474" s="7" t="s">
        <v>60</v>
      </c>
      <c r="X2474" s="7">
        <v>100000000</v>
      </c>
      <c r="Y2474" s="7" t="s">
        <v>81</v>
      </c>
      <c r="Z2474" s="7">
        <v>4</v>
      </c>
      <c r="AA2474" s="7">
        <v>100000000</v>
      </c>
      <c r="AB2474" s="7" t="s">
        <v>60</v>
      </c>
      <c r="AC2474" s="7">
        <v>100000000</v>
      </c>
      <c r="AD2474" s="7" t="s">
        <v>124</v>
      </c>
      <c r="AE2474" s="7">
        <v>130846236</v>
      </c>
      <c r="AF2474" s="7" t="s">
        <v>60</v>
      </c>
      <c r="AG2474" s="7">
        <v>130846236</v>
      </c>
      <c r="AH2474" s="7">
        <v>130846236</v>
      </c>
      <c r="AI2474" s="7" t="s">
        <v>60</v>
      </c>
      <c r="AJ2474" s="7">
        <v>130846236</v>
      </c>
      <c r="AK2474" s="7" t="s">
        <v>23829</v>
      </c>
      <c r="AL2474" s="7" t="s">
        <v>50</v>
      </c>
      <c r="AM2474" s="7" t="s">
        <v>23830</v>
      </c>
      <c r="AN2474" s="7" t="s">
        <v>66</v>
      </c>
      <c r="AO2474" s="7" t="s">
        <v>23831</v>
      </c>
      <c r="AP2474" s="22" t="s">
        <v>23832</v>
      </c>
      <c r="AQ2474" s="9" t="s">
        <v>50</v>
      </c>
      <c r="AR2474" s="7" t="s">
        <v>50</v>
      </c>
    </row>
    <row r="2475" spans="1:44" ht="15" thickBot="1">
      <c r="A2475" s="10" t="s">
        <v>23833</v>
      </c>
      <c r="B2475" s="11">
        <v>1159</v>
      </c>
      <c r="C2475" s="12">
        <v>43466</v>
      </c>
      <c r="D2475" s="13" t="s">
        <v>45</v>
      </c>
      <c r="E2475" s="13" t="s">
        <v>46</v>
      </c>
      <c r="F2475" s="13" t="s">
        <v>70</v>
      </c>
      <c r="G2475" s="26" t="s">
        <v>54946</v>
      </c>
      <c r="H2475" s="13" t="s">
        <v>11560</v>
      </c>
      <c r="I2475" s="13" t="s">
        <v>50</v>
      </c>
      <c r="J2475" s="12">
        <v>45491</v>
      </c>
      <c r="K2475" s="13" t="s">
        <v>116</v>
      </c>
      <c r="L2475" s="13" t="s">
        <v>241</v>
      </c>
      <c r="M2475" s="13" t="s">
        <v>23834</v>
      </c>
      <c r="N2475" s="13" t="s">
        <v>769</v>
      </c>
      <c r="O2475" s="13" t="s">
        <v>23835</v>
      </c>
      <c r="P2475" s="13">
        <v>782</v>
      </c>
      <c r="Q2475" s="13" t="s">
        <v>520</v>
      </c>
      <c r="R2475" s="33" t="s">
        <v>23836</v>
      </c>
      <c r="S2475" s="33" t="s">
        <v>23837</v>
      </c>
      <c r="T2475" s="13" t="s">
        <v>23838</v>
      </c>
      <c r="U2475" s="13" t="s">
        <v>50</v>
      </c>
      <c r="V2475" s="13">
        <v>14200000</v>
      </c>
      <c r="W2475" s="13" t="s">
        <v>60</v>
      </c>
      <c r="X2475" s="13">
        <v>14200000</v>
      </c>
      <c r="Y2475" s="13" t="s">
        <v>154</v>
      </c>
      <c r="Z2475" s="13">
        <v>2</v>
      </c>
      <c r="AA2475" s="13">
        <v>14200000</v>
      </c>
      <c r="AB2475" s="13" t="s">
        <v>60</v>
      </c>
      <c r="AC2475" s="13">
        <v>14200000</v>
      </c>
      <c r="AD2475" s="13" t="s">
        <v>241</v>
      </c>
      <c r="AE2475" s="13">
        <v>14200000</v>
      </c>
      <c r="AF2475" s="13" t="s">
        <v>60</v>
      </c>
      <c r="AG2475" s="13">
        <v>14200000</v>
      </c>
      <c r="AH2475" s="13">
        <v>14200000</v>
      </c>
      <c r="AI2475" s="13" t="s">
        <v>60</v>
      </c>
      <c r="AJ2475" s="13">
        <v>14200000</v>
      </c>
      <c r="AK2475" s="13" t="s">
        <v>23839</v>
      </c>
      <c r="AL2475" s="13" t="s">
        <v>50</v>
      </c>
      <c r="AM2475" s="13" t="s">
        <v>23840</v>
      </c>
      <c r="AN2475" s="13" t="s">
        <v>66</v>
      </c>
      <c r="AO2475" s="13" t="s">
        <v>23841</v>
      </c>
      <c r="AP2475" s="21" t="s">
        <v>23842</v>
      </c>
      <c r="AQ2475" s="15" t="s">
        <v>50</v>
      </c>
      <c r="AR2475" s="13" t="s">
        <v>50</v>
      </c>
    </row>
    <row r="2476" spans="1:44" ht="15" thickBot="1">
      <c r="A2476" s="4" t="s">
        <v>23843</v>
      </c>
      <c r="B2476" s="5">
        <v>71408</v>
      </c>
      <c r="C2476" s="6">
        <v>43489</v>
      </c>
      <c r="D2476" s="7" t="s">
        <v>45</v>
      </c>
      <c r="E2476" s="7" t="s">
        <v>46</v>
      </c>
      <c r="F2476" s="7" t="s">
        <v>70</v>
      </c>
      <c r="G2476" s="7" t="s">
        <v>87</v>
      </c>
      <c r="H2476" s="7" t="s">
        <v>1318</v>
      </c>
      <c r="I2476" s="7" t="s">
        <v>50</v>
      </c>
      <c r="J2476" s="6">
        <v>45489</v>
      </c>
      <c r="K2476" s="7" t="s">
        <v>116</v>
      </c>
      <c r="L2476" s="7" t="s">
        <v>147</v>
      </c>
      <c r="M2476" s="7" t="s">
        <v>23844</v>
      </c>
      <c r="N2476" s="7" t="s">
        <v>133</v>
      </c>
      <c r="O2476" s="7" t="s">
        <v>23845</v>
      </c>
      <c r="P2476" s="7">
        <v>795</v>
      </c>
      <c r="Q2476" s="7" t="s">
        <v>135</v>
      </c>
      <c r="R2476" s="34" t="s">
        <v>23846</v>
      </c>
      <c r="S2476" s="34" t="s">
        <v>23847</v>
      </c>
      <c r="T2476" s="7" t="s">
        <v>23848</v>
      </c>
      <c r="U2476" s="7" t="s">
        <v>23849</v>
      </c>
      <c r="V2476" s="7">
        <v>15000000</v>
      </c>
      <c r="W2476" s="7" t="s">
        <v>60</v>
      </c>
      <c r="X2476" s="7">
        <v>15000000</v>
      </c>
      <c r="Y2476" s="7" t="s">
        <v>154</v>
      </c>
      <c r="Z2476" s="7">
        <v>3</v>
      </c>
      <c r="AA2476" s="7">
        <v>15000000</v>
      </c>
      <c r="AB2476" s="7" t="s">
        <v>60</v>
      </c>
      <c r="AC2476" s="7">
        <v>15000000</v>
      </c>
      <c r="AD2476" s="7" t="s">
        <v>147</v>
      </c>
      <c r="AE2476" s="7">
        <v>30300000</v>
      </c>
      <c r="AF2476" s="7" t="s">
        <v>60</v>
      </c>
      <c r="AG2476" s="7">
        <v>30300000</v>
      </c>
      <c r="AH2476" s="7">
        <v>30300000</v>
      </c>
      <c r="AI2476" s="7" t="s">
        <v>60</v>
      </c>
      <c r="AJ2476" s="7">
        <v>30300000</v>
      </c>
      <c r="AK2476" s="7" t="s">
        <v>23850</v>
      </c>
      <c r="AL2476" s="7" t="s">
        <v>50</v>
      </c>
      <c r="AM2476" s="7" t="s">
        <v>23851</v>
      </c>
      <c r="AN2476" s="7" t="s">
        <v>66</v>
      </c>
      <c r="AO2476" s="7" t="s">
        <v>23852</v>
      </c>
      <c r="AP2476" s="22" t="s">
        <v>23853</v>
      </c>
      <c r="AQ2476" s="9" t="s">
        <v>50</v>
      </c>
      <c r="AR2476" s="7" t="s">
        <v>50</v>
      </c>
    </row>
    <row r="2477" spans="1:44" ht="15" thickBot="1">
      <c r="A2477" s="10" t="s">
        <v>23854</v>
      </c>
      <c r="B2477" s="11">
        <v>1511781</v>
      </c>
      <c r="C2477" s="12">
        <v>32509</v>
      </c>
      <c r="D2477" s="13" t="s">
        <v>45</v>
      </c>
      <c r="E2477" s="13" t="s">
        <v>46</v>
      </c>
      <c r="F2477" s="13" t="s">
        <v>638</v>
      </c>
      <c r="G2477" s="13" t="s">
        <v>48</v>
      </c>
      <c r="H2477" s="13" t="s">
        <v>130</v>
      </c>
      <c r="I2477" s="13" t="s">
        <v>50</v>
      </c>
      <c r="J2477" s="12">
        <v>45489</v>
      </c>
      <c r="K2477" s="13" t="s">
        <v>282</v>
      </c>
      <c r="L2477" s="13" t="s">
        <v>131</v>
      </c>
      <c r="M2477" s="13" t="s">
        <v>2508</v>
      </c>
      <c r="N2477" s="13" t="s">
        <v>943</v>
      </c>
      <c r="O2477" s="13" t="s">
        <v>23855</v>
      </c>
      <c r="P2477" s="13">
        <v>826</v>
      </c>
      <c r="Q2477" s="13" t="s">
        <v>135</v>
      </c>
      <c r="R2477" s="33" t="s">
        <v>23856</v>
      </c>
      <c r="S2477" s="33" t="s">
        <v>23857</v>
      </c>
      <c r="T2477" s="13" t="s">
        <v>23858</v>
      </c>
      <c r="U2477" s="13" t="s">
        <v>23859</v>
      </c>
      <c r="V2477" s="13">
        <v>442500000000</v>
      </c>
      <c r="W2477" s="13" t="s">
        <v>16265</v>
      </c>
      <c r="X2477" s="13">
        <v>314722617</v>
      </c>
      <c r="Y2477" s="13" t="s">
        <v>61</v>
      </c>
      <c r="Z2477" s="13">
        <v>10</v>
      </c>
      <c r="AA2477" s="13" t="s">
        <v>50</v>
      </c>
      <c r="AB2477" s="13" t="s">
        <v>50</v>
      </c>
      <c r="AC2477" s="13" t="s">
        <v>50</v>
      </c>
      <c r="AD2477" s="13" t="s">
        <v>62</v>
      </c>
      <c r="AE2477" s="13" t="s">
        <v>50</v>
      </c>
      <c r="AF2477" s="13" t="s">
        <v>50</v>
      </c>
      <c r="AG2477" s="13" t="s">
        <v>50</v>
      </c>
      <c r="AH2477" s="13">
        <v>1194478762</v>
      </c>
      <c r="AI2477" s="13" t="s">
        <v>60</v>
      </c>
      <c r="AJ2477" s="13">
        <v>1194478762</v>
      </c>
      <c r="AK2477" s="13" t="s">
        <v>23860</v>
      </c>
      <c r="AL2477" s="13" t="s">
        <v>50</v>
      </c>
      <c r="AM2477" s="13" t="s">
        <v>23861</v>
      </c>
      <c r="AN2477" s="13" t="s">
        <v>66</v>
      </c>
      <c r="AO2477" s="13" t="s">
        <v>50</v>
      </c>
      <c r="AP2477" s="21" t="s">
        <v>23862</v>
      </c>
      <c r="AQ2477" s="15" t="s">
        <v>50</v>
      </c>
      <c r="AR2477" s="13" t="s">
        <v>255</v>
      </c>
    </row>
    <row r="2478" spans="1:44" ht="15" thickBot="1">
      <c r="A2478" s="4" t="s">
        <v>23863</v>
      </c>
      <c r="B2478" s="5">
        <v>2098</v>
      </c>
      <c r="C2478" s="6">
        <v>44382</v>
      </c>
      <c r="D2478" s="7" t="s">
        <v>45</v>
      </c>
      <c r="E2478" s="7" t="s">
        <v>46</v>
      </c>
      <c r="F2478" s="7" t="s">
        <v>70</v>
      </c>
      <c r="G2478" s="27" t="s">
        <v>54945</v>
      </c>
      <c r="H2478" s="7" t="s">
        <v>1998</v>
      </c>
      <c r="I2478" s="7" t="s">
        <v>50</v>
      </c>
      <c r="J2478" s="6">
        <v>45489</v>
      </c>
      <c r="K2478" s="7" t="s">
        <v>191</v>
      </c>
      <c r="L2478" s="7" t="s">
        <v>467</v>
      </c>
      <c r="M2478" s="7" t="s">
        <v>23864</v>
      </c>
      <c r="N2478" s="7" t="s">
        <v>2137</v>
      </c>
      <c r="O2478" s="7" t="s">
        <v>23865</v>
      </c>
      <c r="P2478" s="7">
        <v>828</v>
      </c>
      <c r="Q2478" s="7" t="s">
        <v>77</v>
      </c>
      <c r="R2478" s="34" t="s">
        <v>23866</v>
      </c>
      <c r="S2478" s="34" t="s">
        <v>23867</v>
      </c>
      <c r="T2478" s="7" t="s">
        <v>23868</v>
      </c>
      <c r="U2478" s="7" t="s">
        <v>50</v>
      </c>
      <c r="V2478" s="7">
        <v>6500000</v>
      </c>
      <c r="W2478" s="7" t="s">
        <v>60</v>
      </c>
      <c r="X2478" s="7">
        <v>6500000</v>
      </c>
      <c r="Y2478" s="7" t="s">
        <v>467</v>
      </c>
      <c r="Z2478" s="7">
        <v>6</v>
      </c>
      <c r="AA2478" s="7">
        <v>6500000</v>
      </c>
      <c r="AB2478" s="7" t="s">
        <v>60</v>
      </c>
      <c r="AC2478" s="7">
        <v>6500000</v>
      </c>
      <c r="AD2478" s="7" t="s">
        <v>467</v>
      </c>
      <c r="AE2478" s="7">
        <v>8800000</v>
      </c>
      <c r="AF2478" s="7" t="s">
        <v>60</v>
      </c>
      <c r="AG2478" s="7">
        <v>8800000</v>
      </c>
      <c r="AH2478" s="7">
        <v>8925000</v>
      </c>
      <c r="AI2478" s="7" t="s">
        <v>60</v>
      </c>
      <c r="AJ2478" s="7">
        <v>8925000</v>
      </c>
      <c r="AK2478" s="7" t="s">
        <v>23869</v>
      </c>
      <c r="AL2478" s="7" t="s">
        <v>50</v>
      </c>
      <c r="AM2478" s="7" t="s">
        <v>23870</v>
      </c>
      <c r="AN2478" s="7" t="s">
        <v>66</v>
      </c>
      <c r="AO2478" s="7" t="s">
        <v>23868</v>
      </c>
      <c r="AP2478" s="22" t="s">
        <v>23871</v>
      </c>
      <c r="AQ2478" s="9" t="s">
        <v>50</v>
      </c>
      <c r="AR2478" s="7" t="s">
        <v>50</v>
      </c>
    </row>
    <row r="2479" spans="1:44" ht="15" thickBot="1">
      <c r="A2479" s="10" t="s">
        <v>23872</v>
      </c>
      <c r="B2479" s="11">
        <v>2098</v>
      </c>
      <c r="C2479" s="12">
        <v>44927</v>
      </c>
      <c r="D2479" s="13" t="s">
        <v>45</v>
      </c>
      <c r="E2479" s="13" t="s">
        <v>46</v>
      </c>
      <c r="F2479" s="13" t="s">
        <v>70</v>
      </c>
      <c r="G2479" s="26" t="s">
        <v>54946</v>
      </c>
      <c r="H2479" s="13" t="s">
        <v>50</v>
      </c>
      <c r="I2479" s="13" t="s">
        <v>50</v>
      </c>
      <c r="J2479" s="12">
        <v>45496</v>
      </c>
      <c r="K2479" s="13" t="s">
        <v>50</v>
      </c>
      <c r="L2479" s="13" t="s">
        <v>467</v>
      </c>
      <c r="M2479" s="13" t="s">
        <v>21353</v>
      </c>
      <c r="N2479" s="13" t="s">
        <v>769</v>
      </c>
      <c r="O2479" s="13" t="s">
        <v>23873</v>
      </c>
      <c r="P2479" s="13">
        <v>830</v>
      </c>
      <c r="Q2479" s="13" t="s">
        <v>520</v>
      </c>
      <c r="R2479" s="33" t="s">
        <v>23874</v>
      </c>
      <c r="S2479" s="33" t="s">
        <v>23875</v>
      </c>
      <c r="T2479" s="13" t="s">
        <v>23876</v>
      </c>
      <c r="U2479" s="13" t="s">
        <v>23877</v>
      </c>
      <c r="V2479" s="13">
        <v>13000000</v>
      </c>
      <c r="W2479" s="13" t="s">
        <v>60</v>
      </c>
      <c r="X2479" s="13">
        <v>13000000</v>
      </c>
      <c r="Y2479" s="13" t="s">
        <v>467</v>
      </c>
      <c r="Z2479" s="13">
        <v>2</v>
      </c>
      <c r="AA2479" s="13">
        <v>13000000</v>
      </c>
      <c r="AB2479" s="13" t="s">
        <v>60</v>
      </c>
      <c r="AC2479" s="13">
        <v>13000000</v>
      </c>
      <c r="AD2479" s="13" t="s">
        <v>467</v>
      </c>
      <c r="AE2479" s="13">
        <v>16450000</v>
      </c>
      <c r="AF2479" s="13" t="s">
        <v>60</v>
      </c>
      <c r="AG2479" s="13">
        <v>16450000</v>
      </c>
      <c r="AH2479" s="13">
        <v>16450000</v>
      </c>
      <c r="AI2479" s="13" t="s">
        <v>60</v>
      </c>
      <c r="AJ2479" s="13">
        <v>16450000</v>
      </c>
      <c r="AK2479" s="13" t="s">
        <v>23878</v>
      </c>
      <c r="AL2479" s="13" t="s">
        <v>50</v>
      </c>
      <c r="AM2479" s="13" t="s">
        <v>23879</v>
      </c>
      <c r="AN2479" s="13" t="s">
        <v>66</v>
      </c>
      <c r="AO2479" s="13" t="s">
        <v>23880</v>
      </c>
      <c r="AP2479" s="21" t="s">
        <v>23881</v>
      </c>
      <c r="AQ2479" s="15" t="s">
        <v>50</v>
      </c>
      <c r="AR2479" s="13" t="s">
        <v>50</v>
      </c>
    </row>
    <row r="2480" spans="1:44" ht="15" thickBot="1">
      <c r="A2480" s="4" t="s">
        <v>23882</v>
      </c>
      <c r="B2480" s="5">
        <v>3275</v>
      </c>
      <c r="C2480" s="6">
        <v>44197</v>
      </c>
      <c r="D2480" s="7" t="s">
        <v>45</v>
      </c>
      <c r="E2480" s="7" t="s">
        <v>46</v>
      </c>
      <c r="F2480" s="7" t="s">
        <v>70</v>
      </c>
      <c r="G2480" s="26" t="s">
        <v>54946</v>
      </c>
      <c r="H2480" s="7" t="s">
        <v>50</v>
      </c>
      <c r="I2480" s="7" t="s">
        <v>50</v>
      </c>
      <c r="J2480" s="6">
        <v>45496</v>
      </c>
      <c r="K2480" s="7" t="s">
        <v>116</v>
      </c>
      <c r="L2480" s="7" t="s">
        <v>241</v>
      </c>
      <c r="M2480" s="7" t="s">
        <v>23883</v>
      </c>
      <c r="N2480" s="7" t="s">
        <v>1222</v>
      </c>
      <c r="O2480" s="7" t="s">
        <v>23884</v>
      </c>
      <c r="P2480" s="7">
        <v>838</v>
      </c>
      <c r="Q2480" s="7" t="s">
        <v>707</v>
      </c>
      <c r="R2480" s="34" t="s">
        <v>23885</v>
      </c>
      <c r="S2480" s="34" t="s">
        <v>23886</v>
      </c>
      <c r="T2480" s="7" t="s">
        <v>50</v>
      </c>
      <c r="U2480" s="7" t="s">
        <v>50</v>
      </c>
      <c r="V2480" s="7">
        <v>10000000</v>
      </c>
      <c r="W2480" s="7" t="s">
        <v>60</v>
      </c>
      <c r="X2480" s="7">
        <v>10000000</v>
      </c>
      <c r="Y2480" s="7" t="s">
        <v>154</v>
      </c>
      <c r="Z2480" s="7">
        <v>2</v>
      </c>
      <c r="AA2480" s="7">
        <v>10000000</v>
      </c>
      <c r="AB2480" s="7" t="s">
        <v>60</v>
      </c>
      <c r="AC2480" s="7">
        <v>10000000</v>
      </c>
      <c r="AD2480" s="7" t="s">
        <v>241</v>
      </c>
      <c r="AE2480" s="7">
        <v>12949059</v>
      </c>
      <c r="AF2480" s="7" t="s">
        <v>60</v>
      </c>
      <c r="AG2480" s="7">
        <v>12949059</v>
      </c>
      <c r="AH2480" s="7">
        <v>12949059</v>
      </c>
      <c r="AI2480" s="7" t="s">
        <v>60</v>
      </c>
      <c r="AJ2480" s="7">
        <v>12949059</v>
      </c>
      <c r="AK2480" s="7" t="s">
        <v>23887</v>
      </c>
      <c r="AL2480" s="7" t="s">
        <v>50</v>
      </c>
      <c r="AM2480" s="7" t="s">
        <v>23888</v>
      </c>
      <c r="AN2480" s="7" t="s">
        <v>66</v>
      </c>
      <c r="AO2480" s="7" t="s">
        <v>23889</v>
      </c>
      <c r="AP2480" s="22" t="s">
        <v>23890</v>
      </c>
      <c r="AQ2480" s="9" t="s">
        <v>50</v>
      </c>
      <c r="AR2480" s="7" t="s">
        <v>50</v>
      </c>
    </row>
    <row r="2481" spans="1:44" ht="15" thickBot="1">
      <c r="A2481" s="10" t="s">
        <v>23891</v>
      </c>
      <c r="B2481" s="11">
        <v>4413</v>
      </c>
      <c r="C2481" s="12">
        <v>42952</v>
      </c>
      <c r="D2481" s="13" t="s">
        <v>45</v>
      </c>
      <c r="E2481" s="13" t="s">
        <v>46</v>
      </c>
      <c r="F2481" s="13" t="s">
        <v>70</v>
      </c>
      <c r="G2481" s="13" t="s">
        <v>87</v>
      </c>
      <c r="H2481" s="13" t="s">
        <v>12986</v>
      </c>
      <c r="I2481" s="13" t="s">
        <v>50</v>
      </c>
      <c r="J2481" s="12">
        <v>45496</v>
      </c>
      <c r="K2481" s="13" t="s">
        <v>191</v>
      </c>
      <c r="L2481" s="13" t="s">
        <v>178</v>
      </c>
      <c r="M2481" s="13" t="s">
        <v>23892</v>
      </c>
      <c r="N2481" s="13" t="s">
        <v>4193</v>
      </c>
      <c r="O2481" s="13" t="s">
        <v>23893</v>
      </c>
      <c r="P2481" s="13">
        <v>863</v>
      </c>
      <c r="Q2481" s="13" t="s">
        <v>4195</v>
      </c>
      <c r="R2481" s="33" t="s">
        <v>23894</v>
      </c>
      <c r="S2481" s="33" t="s">
        <v>23895</v>
      </c>
      <c r="T2481" s="13" t="s">
        <v>23896</v>
      </c>
      <c r="U2481" s="13" t="s">
        <v>23897</v>
      </c>
      <c r="V2481" s="13" t="s">
        <v>50</v>
      </c>
      <c r="W2481" s="13" t="s">
        <v>50</v>
      </c>
      <c r="X2481" s="13" t="s">
        <v>50</v>
      </c>
      <c r="Y2481" s="13" t="s">
        <v>50</v>
      </c>
      <c r="Z2481" s="13">
        <v>6</v>
      </c>
      <c r="AA2481" s="13" t="s">
        <v>50</v>
      </c>
      <c r="AB2481" s="13" t="s">
        <v>50</v>
      </c>
      <c r="AC2481" s="13" t="s">
        <v>50</v>
      </c>
      <c r="AD2481" s="13" t="s">
        <v>178</v>
      </c>
      <c r="AE2481" s="13">
        <v>30625000</v>
      </c>
      <c r="AF2481" s="13" t="s">
        <v>60</v>
      </c>
      <c r="AG2481" s="13">
        <v>30625000</v>
      </c>
      <c r="AH2481" s="13">
        <v>30625000</v>
      </c>
      <c r="AI2481" s="13" t="s">
        <v>60</v>
      </c>
      <c r="AJ2481" s="13">
        <v>30625000</v>
      </c>
      <c r="AK2481" s="13" t="s">
        <v>23898</v>
      </c>
      <c r="AL2481" s="13" t="s">
        <v>50</v>
      </c>
      <c r="AM2481" s="13" t="s">
        <v>23899</v>
      </c>
      <c r="AN2481" s="13" t="s">
        <v>66</v>
      </c>
      <c r="AO2481" s="13" t="s">
        <v>23900</v>
      </c>
      <c r="AP2481" s="21" t="s">
        <v>23901</v>
      </c>
      <c r="AQ2481" s="15" t="s">
        <v>50</v>
      </c>
      <c r="AR2481" s="13" t="s">
        <v>50</v>
      </c>
    </row>
    <row r="2482" spans="1:44" ht="15" thickBot="1">
      <c r="A2482" s="4" t="s">
        <v>23902</v>
      </c>
      <c r="B2482" s="5">
        <v>1256</v>
      </c>
      <c r="C2482" s="6">
        <v>41183</v>
      </c>
      <c r="D2482" s="7" t="s">
        <v>45</v>
      </c>
      <c r="E2482" s="7" t="s">
        <v>46</v>
      </c>
      <c r="F2482" s="7" t="s">
        <v>70</v>
      </c>
      <c r="G2482" s="26" t="s">
        <v>54946</v>
      </c>
      <c r="H2482" s="7" t="s">
        <v>2619</v>
      </c>
      <c r="I2482" s="7" t="s">
        <v>50</v>
      </c>
      <c r="J2482" s="6">
        <v>45496</v>
      </c>
      <c r="K2482" s="7" t="s">
        <v>116</v>
      </c>
      <c r="L2482" s="7" t="s">
        <v>178</v>
      </c>
      <c r="M2482" s="7" t="s">
        <v>2610</v>
      </c>
      <c r="N2482" s="7" t="s">
        <v>23903</v>
      </c>
      <c r="O2482" s="7" t="s">
        <v>23904</v>
      </c>
      <c r="P2482" s="7">
        <v>864</v>
      </c>
      <c r="Q2482" s="7" t="s">
        <v>1783</v>
      </c>
      <c r="R2482" s="34" t="s">
        <v>23905</v>
      </c>
      <c r="S2482" s="34" t="s">
        <v>23906</v>
      </c>
      <c r="T2482" s="7" t="s">
        <v>23907</v>
      </c>
      <c r="U2482" s="7">
        <f>972-9-7686150</f>
        <v>-7685187</v>
      </c>
      <c r="V2482" s="7">
        <v>105000000</v>
      </c>
      <c r="W2482" s="7" t="s">
        <v>60</v>
      </c>
      <c r="X2482" s="7">
        <v>105000000</v>
      </c>
      <c r="Y2482" s="7" t="s">
        <v>50</v>
      </c>
      <c r="Z2482" s="7">
        <v>5</v>
      </c>
      <c r="AA2482" s="7">
        <v>105000000</v>
      </c>
      <c r="AB2482" s="7" t="s">
        <v>60</v>
      </c>
      <c r="AC2482" s="7">
        <v>105000000</v>
      </c>
      <c r="AD2482" s="7" t="s">
        <v>178</v>
      </c>
      <c r="AE2482" s="7">
        <v>179000000</v>
      </c>
      <c r="AF2482" s="7" t="s">
        <v>60</v>
      </c>
      <c r="AG2482" s="7">
        <v>179000000</v>
      </c>
      <c r="AH2482" s="7">
        <v>179000000</v>
      </c>
      <c r="AI2482" s="7" t="s">
        <v>60</v>
      </c>
      <c r="AJ2482" s="7">
        <v>179000000</v>
      </c>
      <c r="AK2482" s="7" t="s">
        <v>23908</v>
      </c>
      <c r="AL2482" s="7" t="s">
        <v>50</v>
      </c>
      <c r="AM2482" s="7" t="s">
        <v>23909</v>
      </c>
      <c r="AN2482" s="7" t="s">
        <v>66</v>
      </c>
      <c r="AO2482" s="7" t="s">
        <v>23910</v>
      </c>
      <c r="AP2482" s="22" t="s">
        <v>23911</v>
      </c>
      <c r="AQ2482" s="9" t="s">
        <v>50</v>
      </c>
      <c r="AR2482" s="7" t="s">
        <v>50</v>
      </c>
    </row>
    <row r="2483" spans="1:44" ht="15" thickBot="1">
      <c r="A2483" s="10" t="s">
        <v>23912</v>
      </c>
      <c r="B2483" s="11">
        <v>141535</v>
      </c>
      <c r="C2483" s="12">
        <v>43466</v>
      </c>
      <c r="D2483" s="13" t="s">
        <v>45</v>
      </c>
      <c r="E2483" s="13" t="s">
        <v>46</v>
      </c>
      <c r="F2483" s="13" t="s">
        <v>70</v>
      </c>
      <c r="G2483" s="26" t="s">
        <v>54946</v>
      </c>
      <c r="H2483" s="13" t="s">
        <v>23913</v>
      </c>
      <c r="I2483" s="13" t="s">
        <v>50</v>
      </c>
      <c r="J2483" s="12">
        <v>45491</v>
      </c>
      <c r="K2483" s="13" t="s">
        <v>72</v>
      </c>
      <c r="L2483" s="13" t="s">
        <v>178</v>
      </c>
      <c r="M2483" s="13" t="s">
        <v>23914</v>
      </c>
      <c r="N2483" s="13" t="s">
        <v>75</v>
      </c>
      <c r="O2483" s="13" t="s">
        <v>23915</v>
      </c>
      <c r="P2483" s="13">
        <v>873</v>
      </c>
      <c r="Q2483" s="13" t="s">
        <v>77</v>
      </c>
      <c r="R2483" s="33" t="s">
        <v>23916</v>
      </c>
      <c r="S2483" s="33" t="s">
        <v>23917</v>
      </c>
      <c r="T2483" s="13" t="s">
        <v>23918</v>
      </c>
      <c r="U2483" s="13" t="s">
        <v>23919</v>
      </c>
      <c r="V2483" s="13">
        <v>7500000</v>
      </c>
      <c r="W2483" s="13" t="s">
        <v>60</v>
      </c>
      <c r="X2483" s="13">
        <v>7500000</v>
      </c>
      <c r="Y2483" s="13" t="s">
        <v>50</v>
      </c>
      <c r="Z2483" s="13">
        <v>7</v>
      </c>
      <c r="AA2483" s="13">
        <v>7500000</v>
      </c>
      <c r="AB2483" s="13" t="s">
        <v>60</v>
      </c>
      <c r="AC2483" s="13">
        <v>7500000</v>
      </c>
      <c r="AD2483" s="13" t="s">
        <v>178</v>
      </c>
      <c r="AE2483" s="13">
        <v>47150000</v>
      </c>
      <c r="AF2483" s="13" t="s">
        <v>60</v>
      </c>
      <c r="AG2483" s="13">
        <v>47150000</v>
      </c>
      <c r="AH2483" s="13">
        <v>47150000</v>
      </c>
      <c r="AI2483" s="13" t="s">
        <v>60</v>
      </c>
      <c r="AJ2483" s="13">
        <v>47150000</v>
      </c>
      <c r="AK2483" s="13" t="s">
        <v>23920</v>
      </c>
      <c r="AL2483" s="13" t="s">
        <v>50</v>
      </c>
      <c r="AM2483" s="13" t="s">
        <v>23921</v>
      </c>
      <c r="AN2483" s="13" t="s">
        <v>66</v>
      </c>
      <c r="AO2483" s="13" t="s">
        <v>23922</v>
      </c>
      <c r="AP2483" s="21" t="s">
        <v>23923</v>
      </c>
      <c r="AQ2483" s="15" t="s">
        <v>50</v>
      </c>
      <c r="AR2483" s="13" t="s">
        <v>50</v>
      </c>
    </row>
    <row r="2484" spans="1:44" ht="15" thickBot="1">
      <c r="A2484" s="4" t="s">
        <v>23924</v>
      </c>
      <c r="B2484" s="5">
        <v>4456551</v>
      </c>
      <c r="C2484" s="6">
        <v>34335</v>
      </c>
      <c r="D2484" s="7" t="s">
        <v>45</v>
      </c>
      <c r="E2484" s="7" t="s">
        <v>46</v>
      </c>
      <c r="F2484" s="7" t="s">
        <v>70</v>
      </c>
      <c r="G2484" s="7" t="s">
        <v>71</v>
      </c>
      <c r="H2484" s="7" t="s">
        <v>3028</v>
      </c>
      <c r="I2484" s="7" t="s">
        <v>50</v>
      </c>
      <c r="J2484" s="6">
        <v>45493</v>
      </c>
      <c r="K2484" s="7" t="s">
        <v>191</v>
      </c>
      <c r="L2484" s="7" t="s">
        <v>131</v>
      </c>
      <c r="M2484" s="7" t="s">
        <v>12193</v>
      </c>
      <c r="N2484" s="7" t="s">
        <v>23925</v>
      </c>
      <c r="O2484" s="7" t="s">
        <v>23926</v>
      </c>
      <c r="P2484" s="7">
        <v>879</v>
      </c>
      <c r="Q2484" s="7" t="s">
        <v>1358</v>
      </c>
      <c r="R2484" s="34" t="s">
        <v>23927</v>
      </c>
      <c r="S2484" s="34" t="s">
        <v>23928</v>
      </c>
      <c r="T2484" s="7" t="s">
        <v>23929</v>
      </c>
      <c r="U2484" s="7" t="s">
        <v>23930</v>
      </c>
      <c r="V2484" s="7">
        <v>75000000000</v>
      </c>
      <c r="W2484" s="7" t="s">
        <v>9074</v>
      </c>
      <c r="X2484" s="7">
        <v>269866629</v>
      </c>
      <c r="Y2484" s="7" t="s">
        <v>50</v>
      </c>
      <c r="Z2484" s="7">
        <v>2</v>
      </c>
      <c r="AA2484" s="7" t="s">
        <v>50</v>
      </c>
      <c r="AB2484" s="7" t="s">
        <v>50</v>
      </c>
      <c r="AC2484" s="7" t="s">
        <v>50</v>
      </c>
      <c r="AD2484" s="7" t="s">
        <v>50</v>
      </c>
      <c r="AE2484" s="7" t="s">
        <v>50</v>
      </c>
      <c r="AF2484" s="7" t="s">
        <v>50</v>
      </c>
      <c r="AG2484" s="7" t="s">
        <v>50</v>
      </c>
      <c r="AH2484" s="7">
        <v>125000000000</v>
      </c>
      <c r="AI2484" s="7" t="s">
        <v>9074</v>
      </c>
      <c r="AJ2484" s="7">
        <v>585792617</v>
      </c>
      <c r="AK2484" s="7" t="s">
        <v>23931</v>
      </c>
      <c r="AL2484" s="7" t="s">
        <v>50</v>
      </c>
      <c r="AM2484" s="7" t="s">
        <v>23932</v>
      </c>
      <c r="AN2484" s="7" t="s">
        <v>66</v>
      </c>
      <c r="AO2484" s="7" t="s">
        <v>23933</v>
      </c>
      <c r="AP2484" s="22" t="s">
        <v>23934</v>
      </c>
      <c r="AQ2484" s="9" t="s">
        <v>50</v>
      </c>
      <c r="AR2484" s="7" t="s">
        <v>50</v>
      </c>
    </row>
    <row r="2485" spans="1:44" ht="15" thickBot="1">
      <c r="A2485" s="10" t="s">
        <v>23935</v>
      </c>
      <c r="B2485" s="11">
        <v>3173908</v>
      </c>
      <c r="C2485" s="12">
        <v>41913</v>
      </c>
      <c r="D2485" s="13" t="s">
        <v>45</v>
      </c>
      <c r="E2485" s="13" t="s">
        <v>46</v>
      </c>
      <c r="F2485" s="13" t="s">
        <v>47</v>
      </c>
      <c r="G2485" s="13" t="s">
        <v>87</v>
      </c>
      <c r="H2485" s="13" t="s">
        <v>393</v>
      </c>
      <c r="I2485" s="13" t="s">
        <v>50</v>
      </c>
      <c r="J2485" s="12">
        <v>45491</v>
      </c>
      <c r="K2485" s="13" t="s">
        <v>177</v>
      </c>
      <c r="L2485" s="13" t="s">
        <v>62</v>
      </c>
      <c r="M2485" s="13" t="s">
        <v>23936</v>
      </c>
      <c r="N2485" s="13" t="s">
        <v>330</v>
      </c>
      <c r="O2485" s="13" t="s">
        <v>23937</v>
      </c>
      <c r="P2485" s="13">
        <v>884</v>
      </c>
      <c r="Q2485" s="13" t="s">
        <v>56</v>
      </c>
      <c r="R2485" s="33" t="s">
        <v>23938</v>
      </c>
      <c r="S2485" s="33" t="s">
        <v>23939</v>
      </c>
      <c r="T2485" s="13" t="s">
        <v>23940</v>
      </c>
      <c r="U2485" s="13" t="s">
        <v>23941</v>
      </c>
      <c r="V2485" s="13">
        <v>10000000</v>
      </c>
      <c r="W2485" s="13" t="s">
        <v>60</v>
      </c>
      <c r="X2485" s="13">
        <v>10000000</v>
      </c>
      <c r="Y2485" s="13" t="s">
        <v>61</v>
      </c>
      <c r="Z2485" s="13">
        <v>10</v>
      </c>
      <c r="AA2485" s="13">
        <v>10000000</v>
      </c>
      <c r="AB2485" s="13" t="s">
        <v>60</v>
      </c>
      <c r="AC2485" s="13">
        <v>10000000</v>
      </c>
      <c r="AD2485" s="13" t="s">
        <v>62</v>
      </c>
      <c r="AE2485" s="13">
        <v>371450000</v>
      </c>
      <c r="AF2485" s="13" t="s">
        <v>60</v>
      </c>
      <c r="AG2485" s="13">
        <v>371450000</v>
      </c>
      <c r="AH2485" s="13">
        <v>371450000</v>
      </c>
      <c r="AI2485" s="13" t="s">
        <v>60</v>
      </c>
      <c r="AJ2485" s="13">
        <v>371450000</v>
      </c>
      <c r="AK2485" s="13" t="s">
        <v>23942</v>
      </c>
      <c r="AL2485" s="13" t="s">
        <v>12855</v>
      </c>
      <c r="AM2485" s="13" t="s">
        <v>23943</v>
      </c>
      <c r="AN2485" s="13" t="s">
        <v>66</v>
      </c>
      <c r="AO2485" s="13" t="s">
        <v>23944</v>
      </c>
      <c r="AP2485" s="21" t="s">
        <v>23945</v>
      </c>
      <c r="AQ2485" s="15" t="s">
        <v>50</v>
      </c>
      <c r="AR2485" s="13" t="s">
        <v>50</v>
      </c>
    </row>
    <row r="2486" spans="1:44" ht="15" thickBot="1">
      <c r="A2486" s="4" t="s">
        <v>23946</v>
      </c>
      <c r="B2486" s="5">
        <v>413362</v>
      </c>
      <c r="C2486" s="6">
        <v>41231</v>
      </c>
      <c r="D2486" s="7" t="s">
        <v>45</v>
      </c>
      <c r="E2486" s="7" t="s">
        <v>46</v>
      </c>
      <c r="F2486" s="7" t="s">
        <v>70</v>
      </c>
      <c r="G2486" s="7" t="s">
        <v>145</v>
      </c>
      <c r="H2486" s="7" t="s">
        <v>7995</v>
      </c>
      <c r="I2486" s="7" t="s">
        <v>50</v>
      </c>
      <c r="J2486" s="6">
        <v>45495</v>
      </c>
      <c r="K2486" s="7" t="s">
        <v>191</v>
      </c>
      <c r="L2486" s="7" t="s">
        <v>290</v>
      </c>
      <c r="M2486" s="7" t="s">
        <v>23947</v>
      </c>
      <c r="N2486" s="7" t="s">
        <v>838</v>
      </c>
      <c r="O2486" s="7" t="s">
        <v>23948</v>
      </c>
      <c r="P2486" s="7">
        <v>931</v>
      </c>
      <c r="Q2486" s="7" t="s">
        <v>218</v>
      </c>
      <c r="R2486" s="34" t="s">
        <v>23949</v>
      </c>
      <c r="S2486" s="34" t="s">
        <v>23950</v>
      </c>
      <c r="T2486" s="7" t="s">
        <v>23951</v>
      </c>
      <c r="U2486" s="7" t="s">
        <v>23952</v>
      </c>
      <c r="V2486" s="7" t="s">
        <v>50</v>
      </c>
      <c r="W2486" s="7" t="s">
        <v>50</v>
      </c>
      <c r="X2486" s="7" t="s">
        <v>50</v>
      </c>
      <c r="Y2486" s="7" t="s">
        <v>290</v>
      </c>
      <c r="Z2486" s="7">
        <v>2</v>
      </c>
      <c r="AA2486" s="7" t="s">
        <v>50</v>
      </c>
      <c r="AB2486" s="7" t="s">
        <v>50</v>
      </c>
      <c r="AC2486" s="7" t="s">
        <v>50</v>
      </c>
      <c r="AD2486" s="7" t="s">
        <v>290</v>
      </c>
      <c r="AE2486" s="7">
        <v>23000000</v>
      </c>
      <c r="AF2486" s="7" t="s">
        <v>60</v>
      </c>
      <c r="AG2486" s="7">
        <v>23000000</v>
      </c>
      <c r="AH2486" s="7">
        <v>23000000</v>
      </c>
      <c r="AI2486" s="7" t="s">
        <v>60</v>
      </c>
      <c r="AJ2486" s="7">
        <v>23000000</v>
      </c>
      <c r="AK2486" s="7" t="s">
        <v>23953</v>
      </c>
      <c r="AL2486" s="7" t="s">
        <v>50</v>
      </c>
      <c r="AM2486" s="7" t="s">
        <v>23954</v>
      </c>
      <c r="AN2486" s="7" t="s">
        <v>66</v>
      </c>
      <c r="AO2486" s="7" t="s">
        <v>23955</v>
      </c>
      <c r="AP2486" s="22" t="s">
        <v>23956</v>
      </c>
      <c r="AQ2486" s="9" t="s">
        <v>50</v>
      </c>
      <c r="AR2486" s="7" t="s">
        <v>50</v>
      </c>
    </row>
    <row r="2487" spans="1:44" ht="15" thickBot="1">
      <c r="A2487" s="10" t="s">
        <v>23957</v>
      </c>
      <c r="B2487" s="11">
        <v>12800</v>
      </c>
      <c r="C2487" s="12">
        <v>43831</v>
      </c>
      <c r="D2487" s="13" t="s">
        <v>45</v>
      </c>
      <c r="E2487" s="13" t="s">
        <v>46</v>
      </c>
      <c r="F2487" s="13" t="s">
        <v>70</v>
      </c>
      <c r="G2487" s="26" t="s">
        <v>54946</v>
      </c>
      <c r="H2487" s="13" t="s">
        <v>6101</v>
      </c>
      <c r="I2487" s="13" t="s">
        <v>50</v>
      </c>
      <c r="J2487" s="12">
        <v>45489</v>
      </c>
      <c r="K2487" s="13" t="s">
        <v>116</v>
      </c>
      <c r="L2487" s="13" t="s">
        <v>241</v>
      </c>
      <c r="M2487" s="13" t="s">
        <v>23958</v>
      </c>
      <c r="N2487" s="13" t="s">
        <v>75</v>
      </c>
      <c r="O2487" s="13" t="s">
        <v>23959</v>
      </c>
      <c r="P2487" s="13">
        <v>940</v>
      </c>
      <c r="Q2487" s="13" t="s">
        <v>77</v>
      </c>
      <c r="R2487" s="33" t="s">
        <v>23960</v>
      </c>
      <c r="S2487" s="33" t="s">
        <v>23961</v>
      </c>
      <c r="T2487" s="13" t="s">
        <v>23962</v>
      </c>
      <c r="U2487" s="13" t="s">
        <v>23963</v>
      </c>
      <c r="V2487" s="13">
        <v>10900000</v>
      </c>
      <c r="W2487" s="13" t="s">
        <v>60</v>
      </c>
      <c r="X2487" s="13">
        <v>10900000</v>
      </c>
      <c r="Y2487" s="13" t="s">
        <v>154</v>
      </c>
      <c r="Z2487" s="13">
        <v>4</v>
      </c>
      <c r="AA2487" s="13">
        <v>10900000</v>
      </c>
      <c r="AB2487" s="13" t="s">
        <v>60</v>
      </c>
      <c r="AC2487" s="13">
        <v>10900000</v>
      </c>
      <c r="AD2487" s="13" t="s">
        <v>241</v>
      </c>
      <c r="AE2487" s="13">
        <v>14370000</v>
      </c>
      <c r="AF2487" s="13" t="s">
        <v>60</v>
      </c>
      <c r="AG2487" s="13">
        <v>14370000</v>
      </c>
      <c r="AH2487" s="13">
        <v>14370000</v>
      </c>
      <c r="AI2487" s="13" t="s">
        <v>60</v>
      </c>
      <c r="AJ2487" s="13">
        <v>14370000</v>
      </c>
      <c r="AK2487" s="13" t="s">
        <v>23964</v>
      </c>
      <c r="AL2487" s="13" t="s">
        <v>50</v>
      </c>
      <c r="AM2487" s="13" t="s">
        <v>23965</v>
      </c>
      <c r="AN2487" s="13" t="s">
        <v>66</v>
      </c>
      <c r="AO2487" s="13" t="s">
        <v>23966</v>
      </c>
      <c r="AP2487" s="21" t="s">
        <v>23967</v>
      </c>
      <c r="AQ2487" s="15" t="s">
        <v>50</v>
      </c>
      <c r="AR2487" s="13" t="s">
        <v>50</v>
      </c>
    </row>
    <row r="2488" spans="1:44" ht="15" thickBot="1">
      <c r="A2488" s="4" t="s">
        <v>23968</v>
      </c>
      <c r="B2488" s="5">
        <v>14387</v>
      </c>
      <c r="C2488" s="6">
        <v>35796</v>
      </c>
      <c r="D2488" s="7" t="s">
        <v>45</v>
      </c>
      <c r="E2488" s="7" t="s">
        <v>46</v>
      </c>
      <c r="F2488" s="7" t="s">
        <v>70</v>
      </c>
      <c r="G2488" s="7" t="s">
        <v>114</v>
      </c>
      <c r="H2488" s="7" t="s">
        <v>443</v>
      </c>
      <c r="I2488" s="7" t="s">
        <v>50</v>
      </c>
      <c r="J2488" s="6">
        <v>45489</v>
      </c>
      <c r="K2488" s="7" t="s">
        <v>177</v>
      </c>
      <c r="L2488" s="7" t="s">
        <v>178</v>
      </c>
      <c r="M2488" s="7" t="s">
        <v>23969</v>
      </c>
      <c r="N2488" s="7" t="s">
        <v>1760</v>
      </c>
      <c r="O2488" s="7" t="s">
        <v>23970</v>
      </c>
      <c r="P2488" s="7">
        <v>945</v>
      </c>
      <c r="Q2488" s="7" t="s">
        <v>566</v>
      </c>
      <c r="R2488" s="34" t="s">
        <v>23971</v>
      </c>
      <c r="S2488" s="34" t="s">
        <v>23972</v>
      </c>
      <c r="T2488" s="7" t="s">
        <v>23973</v>
      </c>
      <c r="U2488" s="7" t="s">
        <v>23974</v>
      </c>
      <c r="V2488" s="7">
        <v>60000000</v>
      </c>
      <c r="W2488" s="7" t="s">
        <v>60</v>
      </c>
      <c r="X2488" s="7">
        <v>60000000</v>
      </c>
      <c r="Y2488" s="7" t="s">
        <v>50</v>
      </c>
      <c r="Z2488" s="7">
        <v>5</v>
      </c>
      <c r="AA2488" s="7">
        <v>60000000</v>
      </c>
      <c r="AB2488" s="7" t="s">
        <v>60</v>
      </c>
      <c r="AC2488" s="7">
        <v>60000000</v>
      </c>
      <c r="AD2488" s="7" t="s">
        <v>178</v>
      </c>
      <c r="AE2488" s="7">
        <v>164661737</v>
      </c>
      <c r="AF2488" s="7" t="s">
        <v>60</v>
      </c>
      <c r="AG2488" s="7">
        <v>164661737</v>
      </c>
      <c r="AH2488" s="7">
        <v>164661737</v>
      </c>
      <c r="AI2488" s="7" t="s">
        <v>60</v>
      </c>
      <c r="AJ2488" s="7">
        <v>164661737</v>
      </c>
      <c r="AK2488" s="7" t="s">
        <v>23975</v>
      </c>
      <c r="AL2488" s="7" t="s">
        <v>50</v>
      </c>
      <c r="AM2488" s="7" t="s">
        <v>23976</v>
      </c>
      <c r="AN2488" s="7" t="s">
        <v>66</v>
      </c>
      <c r="AO2488" s="7" t="s">
        <v>23977</v>
      </c>
      <c r="AP2488" s="22" t="s">
        <v>23978</v>
      </c>
      <c r="AQ2488" s="9" t="s">
        <v>50</v>
      </c>
      <c r="AR2488" s="7" t="s">
        <v>50</v>
      </c>
    </row>
    <row r="2489" spans="1:44" ht="15" thickBot="1">
      <c r="A2489" s="10" t="s">
        <v>23979</v>
      </c>
      <c r="B2489" s="11">
        <v>14733</v>
      </c>
      <c r="C2489" s="12">
        <v>42552</v>
      </c>
      <c r="D2489" s="13" t="s">
        <v>45</v>
      </c>
      <c r="E2489" s="13" t="s">
        <v>46</v>
      </c>
      <c r="F2489" s="13" t="s">
        <v>70</v>
      </c>
      <c r="G2489" s="26" t="s">
        <v>54946</v>
      </c>
      <c r="H2489" s="13" t="s">
        <v>23980</v>
      </c>
      <c r="I2489" s="13" t="s">
        <v>50</v>
      </c>
      <c r="J2489" s="12">
        <v>45489</v>
      </c>
      <c r="K2489" s="13" t="s">
        <v>50</v>
      </c>
      <c r="L2489" s="13" t="s">
        <v>467</v>
      </c>
      <c r="M2489" s="13" t="s">
        <v>23981</v>
      </c>
      <c r="N2489" s="13" t="s">
        <v>23982</v>
      </c>
      <c r="O2489" s="13" t="s">
        <v>23983</v>
      </c>
      <c r="P2489" s="13">
        <v>952</v>
      </c>
      <c r="Q2489" s="13" t="s">
        <v>360</v>
      </c>
      <c r="R2489" s="33" t="s">
        <v>23984</v>
      </c>
      <c r="S2489" s="33" t="s">
        <v>23985</v>
      </c>
      <c r="T2489" s="13" t="s">
        <v>23986</v>
      </c>
      <c r="U2489" s="13" t="s">
        <v>50</v>
      </c>
      <c r="V2489" s="13">
        <v>12500000</v>
      </c>
      <c r="W2489" s="13" t="s">
        <v>60</v>
      </c>
      <c r="X2489" s="13">
        <v>12500000</v>
      </c>
      <c r="Y2489" s="13" t="s">
        <v>467</v>
      </c>
      <c r="Z2489" s="13">
        <v>5</v>
      </c>
      <c r="AA2489" s="13">
        <v>12500000</v>
      </c>
      <c r="AB2489" s="13" t="s">
        <v>60</v>
      </c>
      <c r="AC2489" s="13">
        <v>12500000</v>
      </c>
      <c r="AD2489" s="13" t="s">
        <v>467</v>
      </c>
      <c r="AE2489" s="13">
        <v>16657075</v>
      </c>
      <c r="AF2489" s="13" t="s">
        <v>60</v>
      </c>
      <c r="AG2489" s="13">
        <v>16657075</v>
      </c>
      <c r="AH2489" s="13">
        <v>25584667</v>
      </c>
      <c r="AI2489" s="13" t="s">
        <v>60</v>
      </c>
      <c r="AJ2489" s="13">
        <v>25584667</v>
      </c>
      <c r="AK2489" s="13" t="s">
        <v>23987</v>
      </c>
      <c r="AL2489" s="13" t="s">
        <v>50</v>
      </c>
      <c r="AM2489" s="13" t="s">
        <v>23988</v>
      </c>
      <c r="AN2489" s="13" t="s">
        <v>1700</v>
      </c>
      <c r="AO2489" s="13" t="s">
        <v>23989</v>
      </c>
      <c r="AP2489" s="21" t="s">
        <v>23990</v>
      </c>
      <c r="AQ2489" s="15" t="s">
        <v>50</v>
      </c>
      <c r="AR2489" s="13" t="s">
        <v>50</v>
      </c>
    </row>
    <row r="2490" spans="1:44" ht="15" thickBot="1">
      <c r="A2490" s="4" t="s">
        <v>23991</v>
      </c>
      <c r="B2490" s="5">
        <v>37254</v>
      </c>
      <c r="C2490" s="6">
        <v>42309</v>
      </c>
      <c r="D2490" s="7" t="s">
        <v>45</v>
      </c>
      <c r="E2490" s="7" t="s">
        <v>46</v>
      </c>
      <c r="F2490" s="7" t="s">
        <v>47</v>
      </c>
      <c r="G2490" s="7" t="s">
        <v>145</v>
      </c>
      <c r="H2490" s="7" t="s">
        <v>2081</v>
      </c>
      <c r="I2490" s="7" t="s">
        <v>50</v>
      </c>
      <c r="J2490" s="6">
        <v>45496</v>
      </c>
      <c r="K2490" s="7" t="s">
        <v>89</v>
      </c>
      <c r="L2490" s="7" t="s">
        <v>162</v>
      </c>
      <c r="M2490" s="7" t="s">
        <v>7522</v>
      </c>
      <c r="N2490" s="7" t="s">
        <v>3085</v>
      </c>
      <c r="O2490" s="7" t="s">
        <v>23992</v>
      </c>
      <c r="P2490" s="7">
        <v>982</v>
      </c>
      <c r="Q2490" s="7" t="s">
        <v>1334</v>
      </c>
      <c r="R2490" s="34" t="s">
        <v>23993</v>
      </c>
      <c r="S2490" s="34" t="s">
        <v>23994</v>
      </c>
      <c r="T2490" s="7" t="s">
        <v>23995</v>
      </c>
      <c r="U2490" s="7" t="s">
        <v>50</v>
      </c>
      <c r="V2490" s="7">
        <v>650000000</v>
      </c>
      <c r="W2490" s="7" t="s">
        <v>1338</v>
      </c>
      <c r="X2490" s="7">
        <v>431372601</v>
      </c>
      <c r="Y2490" s="7" t="s">
        <v>61</v>
      </c>
      <c r="Z2490" s="7">
        <v>4</v>
      </c>
      <c r="AA2490" s="7">
        <v>40000000</v>
      </c>
      <c r="AB2490" s="7" t="s">
        <v>60</v>
      </c>
      <c r="AC2490" s="7">
        <v>40000000</v>
      </c>
      <c r="AD2490" s="7" t="s">
        <v>62</v>
      </c>
      <c r="AE2490" s="7">
        <v>40000000</v>
      </c>
      <c r="AF2490" s="7" t="s">
        <v>60</v>
      </c>
      <c r="AG2490" s="7">
        <v>40000000</v>
      </c>
      <c r="AH2490" s="7">
        <v>494872601</v>
      </c>
      <c r="AI2490" s="7" t="s">
        <v>60</v>
      </c>
      <c r="AJ2490" s="7">
        <v>494872601</v>
      </c>
      <c r="AK2490" s="7" t="s">
        <v>23996</v>
      </c>
      <c r="AL2490" s="7" t="s">
        <v>23997</v>
      </c>
      <c r="AM2490" s="7" t="s">
        <v>23998</v>
      </c>
      <c r="AN2490" s="7" t="s">
        <v>66</v>
      </c>
      <c r="AO2490" s="7" t="s">
        <v>23999</v>
      </c>
      <c r="AP2490" s="22" t="s">
        <v>24000</v>
      </c>
      <c r="AQ2490" s="9" t="s">
        <v>50</v>
      </c>
      <c r="AR2490" s="7" t="s">
        <v>50</v>
      </c>
    </row>
    <row r="2491" spans="1:44" ht="15" thickBot="1">
      <c r="A2491" s="10" t="s">
        <v>24001</v>
      </c>
      <c r="B2491" s="11">
        <v>39834</v>
      </c>
      <c r="C2491" s="12">
        <v>31696</v>
      </c>
      <c r="D2491" s="13" t="s">
        <v>45</v>
      </c>
      <c r="E2491" s="13" t="s">
        <v>46</v>
      </c>
      <c r="F2491" s="13" t="s">
        <v>47</v>
      </c>
      <c r="G2491" s="13" t="s">
        <v>176</v>
      </c>
      <c r="H2491" s="13" t="s">
        <v>393</v>
      </c>
      <c r="I2491" s="13" t="s">
        <v>50</v>
      </c>
      <c r="J2491" s="12">
        <v>45491</v>
      </c>
      <c r="K2491" s="13" t="s">
        <v>161</v>
      </c>
      <c r="L2491" s="13" t="s">
        <v>162</v>
      </c>
      <c r="M2491" s="13" t="s">
        <v>24002</v>
      </c>
      <c r="N2491" s="13" t="s">
        <v>1559</v>
      </c>
      <c r="O2491" s="13" t="s">
        <v>24003</v>
      </c>
      <c r="P2491" s="13">
        <v>983</v>
      </c>
      <c r="Q2491" s="13" t="s">
        <v>642</v>
      </c>
      <c r="R2491" s="33" t="s">
        <v>24004</v>
      </c>
      <c r="S2491" s="33" t="s">
        <v>24005</v>
      </c>
      <c r="T2491" s="13" t="s">
        <v>24006</v>
      </c>
      <c r="U2491" s="13" t="s">
        <v>24007</v>
      </c>
      <c r="V2491" s="13">
        <v>1500000000</v>
      </c>
      <c r="W2491" s="13" t="s">
        <v>60</v>
      </c>
      <c r="X2491" s="13">
        <v>1500000000</v>
      </c>
      <c r="Y2491" s="13" t="s">
        <v>61</v>
      </c>
      <c r="Z2491" s="13">
        <v>1</v>
      </c>
      <c r="AA2491" s="13" t="s">
        <v>50</v>
      </c>
      <c r="AB2491" s="13" t="s">
        <v>50</v>
      </c>
      <c r="AC2491" s="13" t="s">
        <v>50</v>
      </c>
      <c r="AD2491" s="13" t="s">
        <v>50</v>
      </c>
      <c r="AE2491" s="13" t="s">
        <v>50</v>
      </c>
      <c r="AF2491" s="13" t="s">
        <v>50</v>
      </c>
      <c r="AG2491" s="13" t="s">
        <v>50</v>
      </c>
      <c r="AH2491" s="13">
        <v>1500000000</v>
      </c>
      <c r="AI2491" s="13" t="s">
        <v>60</v>
      </c>
      <c r="AJ2491" s="13">
        <v>1500000000</v>
      </c>
      <c r="AK2491" s="13" t="s">
        <v>50</v>
      </c>
      <c r="AL2491" s="13" t="s">
        <v>50</v>
      </c>
      <c r="AM2491" s="13" t="s">
        <v>24008</v>
      </c>
      <c r="AN2491" s="13" t="s">
        <v>66</v>
      </c>
      <c r="AO2491" s="13" t="s">
        <v>24009</v>
      </c>
      <c r="AP2491" s="21" t="s">
        <v>24010</v>
      </c>
      <c r="AQ2491" s="15" t="s">
        <v>50</v>
      </c>
      <c r="AR2491" s="13" t="s">
        <v>50</v>
      </c>
    </row>
    <row r="2492" spans="1:44" ht="15" thickBot="1">
      <c r="A2492" s="4" t="s">
        <v>24011</v>
      </c>
      <c r="B2492" s="5">
        <v>3338</v>
      </c>
      <c r="C2492" s="6">
        <v>44562</v>
      </c>
      <c r="D2492" s="7" t="s">
        <v>45</v>
      </c>
      <c r="E2492" s="7" t="s">
        <v>46</v>
      </c>
      <c r="F2492" s="7" t="s">
        <v>70</v>
      </c>
      <c r="G2492" s="27" t="s">
        <v>54945</v>
      </c>
      <c r="H2492" s="7" t="s">
        <v>562</v>
      </c>
      <c r="I2492" s="7" t="s">
        <v>50</v>
      </c>
      <c r="J2492" s="6">
        <v>45489</v>
      </c>
      <c r="K2492" s="7" t="s">
        <v>50</v>
      </c>
      <c r="L2492" s="7" t="s">
        <v>178</v>
      </c>
      <c r="M2492" s="7" t="s">
        <v>24012</v>
      </c>
      <c r="N2492" s="7" t="s">
        <v>1670</v>
      </c>
      <c r="O2492" s="7" t="s">
        <v>24013</v>
      </c>
      <c r="P2492" s="5">
        <v>1005</v>
      </c>
      <c r="Q2492" s="7" t="s">
        <v>397</v>
      </c>
      <c r="R2492" s="34" t="s">
        <v>24014</v>
      </c>
      <c r="S2492" s="34" t="s">
        <v>24015</v>
      </c>
      <c r="T2492" s="7" t="s">
        <v>50</v>
      </c>
      <c r="U2492" s="7" t="s">
        <v>50</v>
      </c>
      <c r="V2492" s="7">
        <v>30000000</v>
      </c>
      <c r="W2492" s="7" t="s">
        <v>4256</v>
      </c>
      <c r="X2492" s="7">
        <v>5505799</v>
      </c>
      <c r="Y2492" s="7" t="s">
        <v>50</v>
      </c>
      <c r="Z2492" s="7">
        <v>4</v>
      </c>
      <c r="AA2492" s="7">
        <v>30000000</v>
      </c>
      <c r="AB2492" s="7" t="s">
        <v>4256</v>
      </c>
      <c r="AC2492" s="7">
        <v>5505799</v>
      </c>
      <c r="AD2492" s="7" t="s">
        <v>178</v>
      </c>
      <c r="AE2492" s="7">
        <v>44005799</v>
      </c>
      <c r="AF2492" s="7" t="s">
        <v>60</v>
      </c>
      <c r="AG2492" s="7">
        <v>44005799</v>
      </c>
      <c r="AH2492" s="7">
        <v>44005799</v>
      </c>
      <c r="AI2492" s="7" t="s">
        <v>60</v>
      </c>
      <c r="AJ2492" s="7">
        <v>44005799</v>
      </c>
      <c r="AK2492" s="7" t="s">
        <v>24016</v>
      </c>
      <c r="AL2492" s="7" t="s">
        <v>50</v>
      </c>
      <c r="AM2492" s="7" t="s">
        <v>24017</v>
      </c>
      <c r="AN2492" s="7" t="s">
        <v>66</v>
      </c>
      <c r="AO2492" s="7" t="s">
        <v>24018</v>
      </c>
      <c r="AP2492" s="22" t="s">
        <v>24019</v>
      </c>
      <c r="AQ2492" s="9" t="s">
        <v>50</v>
      </c>
      <c r="AR2492" s="7" t="s">
        <v>50</v>
      </c>
    </row>
    <row r="2493" spans="1:44" ht="15" thickBot="1">
      <c r="A2493" s="10" t="s">
        <v>24020</v>
      </c>
      <c r="B2493" s="11">
        <v>6181245</v>
      </c>
      <c r="C2493" s="13" t="s">
        <v>24021</v>
      </c>
      <c r="D2493" s="13" t="s">
        <v>45</v>
      </c>
      <c r="E2493" s="13" t="s">
        <v>46</v>
      </c>
      <c r="F2493" s="13" t="s">
        <v>638</v>
      </c>
      <c r="G2493" s="13" t="s">
        <v>48</v>
      </c>
      <c r="H2493" s="13" t="s">
        <v>49</v>
      </c>
      <c r="I2493" s="13" t="s">
        <v>50</v>
      </c>
      <c r="J2493" s="12">
        <v>45496</v>
      </c>
      <c r="K2493" s="13" t="s">
        <v>161</v>
      </c>
      <c r="L2493" s="13" t="s">
        <v>131</v>
      </c>
      <c r="M2493" s="13" t="s">
        <v>24022</v>
      </c>
      <c r="N2493" s="13" t="s">
        <v>4752</v>
      </c>
      <c r="O2493" s="13" t="s">
        <v>24023</v>
      </c>
      <c r="P2493" s="11">
        <v>1013</v>
      </c>
      <c r="Q2493" s="13" t="s">
        <v>166</v>
      </c>
      <c r="R2493" s="33" t="s">
        <v>24024</v>
      </c>
      <c r="S2493" s="33" t="s">
        <v>24025</v>
      </c>
      <c r="T2493" s="13" t="s">
        <v>24026</v>
      </c>
      <c r="U2493" s="13" t="s">
        <v>24027</v>
      </c>
      <c r="V2493" s="13">
        <v>485000000</v>
      </c>
      <c r="W2493" s="13" t="s">
        <v>60</v>
      </c>
      <c r="X2493" s="13">
        <v>485000000</v>
      </c>
      <c r="Y2493" s="13" t="s">
        <v>171</v>
      </c>
      <c r="Z2493" s="13">
        <v>1</v>
      </c>
      <c r="AA2493" s="13" t="s">
        <v>50</v>
      </c>
      <c r="AB2493" s="13" t="s">
        <v>50</v>
      </c>
      <c r="AC2493" s="13" t="s">
        <v>50</v>
      </c>
      <c r="AD2493" s="13" t="s">
        <v>50</v>
      </c>
      <c r="AE2493" s="13" t="s">
        <v>50</v>
      </c>
      <c r="AF2493" s="13" t="s">
        <v>50</v>
      </c>
      <c r="AG2493" s="13" t="s">
        <v>50</v>
      </c>
      <c r="AH2493" s="13">
        <v>485000000</v>
      </c>
      <c r="AI2493" s="13" t="s">
        <v>60</v>
      </c>
      <c r="AJ2493" s="13">
        <v>485000000</v>
      </c>
      <c r="AK2493" s="13" t="s">
        <v>50</v>
      </c>
      <c r="AL2493" s="13" t="s">
        <v>50</v>
      </c>
      <c r="AM2493" s="13" t="s">
        <v>24028</v>
      </c>
      <c r="AN2493" s="13" t="s">
        <v>66</v>
      </c>
      <c r="AO2493" s="13" t="s">
        <v>24029</v>
      </c>
      <c r="AP2493" s="21" t="s">
        <v>24030</v>
      </c>
      <c r="AQ2493" s="15" t="s">
        <v>50</v>
      </c>
      <c r="AR2493" s="13" t="s">
        <v>50</v>
      </c>
    </row>
    <row r="2494" spans="1:44" ht="15" thickBot="1">
      <c r="A2494" s="4" t="s">
        <v>24031</v>
      </c>
      <c r="B2494" s="5">
        <v>2789</v>
      </c>
      <c r="C2494" s="6">
        <v>42614</v>
      </c>
      <c r="D2494" s="7" t="s">
        <v>45</v>
      </c>
      <c r="E2494" s="7" t="s">
        <v>46</v>
      </c>
      <c r="F2494" s="7" t="s">
        <v>70</v>
      </c>
      <c r="G2494" s="7" t="s">
        <v>145</v>
      </c>
      <c r="H2494" s="7" t="s">
        <v>24032</v>
      </c>
      <c r="I2494" s="7" t="s">
        <v>50</v>
      </c>
      <c r="J2494" s="6">
        <v>45490</v>
      </c>
      <c r="K2494" s="7" t="s">
        <v>191</v>
      </c>
      <c r="L2494" s="7" t="s">
        <v>147</v>
      </c>
      <c r="M2494" s="7" t="s">
        <v>24033</v>
      </c>
      <c r="N2494" s="7" t="s">
        <v>12555</v>
      </c>
      <c r="O2494" s="7" t="s">
        <v>24034</v>
      </c>
      <c r="P2494" s="5">
        <v>1017</v>
      </c>
      <c r="Q2494" s="7" t="s">
        <v>1783</v>
      </c>
      <c r="R2494" s="34" t="s">
        <v>24035</v>
      </c>
      <c r="S2494" s="34" t="s">
        <v>24036</v>
      </c>
      <c r="T2494" s="7" t="s">
        <v>24037</v>
      </c>
      <c r="U2494" s="7" t="s">
        <v>50</v>
      </c>
      <c r="V2494" s="7">
        <v>80000000</v>
      </c>
      <c r="W2494" s="7" t="s">
        <v>60</v>
      </c>
      <c r="X2494" s="7">
        <v>80000000</v>
      </c>
      <c r="Y2494" s="7" t="s">
        <v>154</v>
      </c>
      <c r="Z2494" s="7">
        <v>4</v>
      </c>
      <c r="AA2494" s="7">
        <v>80000000</v>
      </c>
      <c r="AB2494" s="7" t="s">
        <v>60</v>
      </c>
      <c r="AC2494" s="7">
        <v>80000000</v>
      </c>
      <c r="AD2494" s="7" t="s">
        <v>147</v>
      </c>
      <c r="AE2494" s="7">
        <v>100000000</v>
      </c>
      <c r="AF2494" s="7" t="s">
        <v>60</v>
      </c>
      <c r="AG2494" s="7">
        <v>100000000</v>
      </c>
      <c r="AH2494" s="7">
        <v>100000000</v>
      </c>
      <c r="AI2494" s="7" t="s">
        <v>60</v>
      </c>
      <c r="AJ2494" s="7">
        <v>100000000</v>
      </c>
      <c r="AK2494" s="7" t="s">
        <v>24038</v>
      </c>
      <c r="AL2494" s="7" t="s">
        <v>50</v>
      </c>
      <c r="AM2494" s="7" t="s">
        <v>24039</v>
      </c>
      <c r="AN2494" s="7" t="s">
        <v>66</v>
      </c>
      <c r="AO2494" s="7" t="s">
        <v>24040</v>
      </c>
      <c r="AP2494" s="22" t="s">
        <v>24041</v>
      </c>
      <c r="AQ2494" s="9" t="s">
        <v>50</v>
      </c>
      <c r="AR2494" s="7" t="s">
        <v>50</v>
      </c>
    </row>
    <row r="2495" spans="1:44" ht="15" thickBot="1">
      <c r="A2495" s="10" t="s">
        <v>20314</v>
      </c>
      <c r="B2495" s="13" t="s">
        <v>50</v>
      </c>
      <c r="C2495" s="12">
        <v>19725</v>
      </c>
      <c r="D2495" s="13" t="s">
        <v>45</v>
      </c>
      <c r="E2495" s="13" t="s">
        <v>46</v>
      </c>
      <c r="F2495" s="13" t="s">
        <v>47</v>
      </c>
      <c r="G2495" s="13" t="s">
        <v>71</v>
      </c>
      <c r="H2495" s="13" t="s">
        <v>5091</v>
      </c>
      <c r="I2495" s="13" t="s">
        <v>50</v>
      </c>
      <c r="J2495" s="12">
        <v>45496</v>
      </c>
      <c r="K2495" s="13" t="s">
        <v>50</v>
      </c>
      <c r="L2495" s="13" t="s">
        <v>62</v>
      </c>
      <c r="M2495" s="13" t="s">
        <v>20315</v>
      </c>
      <c r="N2495" s="13" t="s">
        <v>2719</v>
      </c>
      <c r="O2495" s="13" t="s">
        <v>20316</v>
      </c>
      <c r="P2495" s="11">
        <v>1038</v>
      </c>
      <c r="Q2495" s="13" t="s">
        <v>2721</v>
      </c>
      <c r="R2495" s="33" t="s">
        <v>20317</v>
      </c>
      <c r="S2495" s="33" t="s">
        <v>20318</v>
      </c>
      <c r="T2495" s="13" t="s">
        <v>20319</v>
      </c>
      <c r="U2495" s="13" t="s">
        <v>20320</v>
      </c>
      <c r="V2495" s="13">
        <v>223000000</v>
      </c>
      <c r="W2495" s="13" t="s">
        <v>60</v>
      </c>
      <c r="X2495" s="13">
        <v>223000000</v>
      </c>
      <c r="Y2495" s="13" t="s">
        <v>61</v>
      </c>
      <c r="Z2495" s="13">
        <v>1</v>
      </c>
      <c r="AA2495" s="13">
        <v>223000000</v>
      </c>
      <c r="AB2495" s="13" t="s">
        <v>60</v>
      </c>
      <c r="AC2495" s="13">
        <v>223000000</v>
      </c>
      <c r="AD2495" s="13" t="s">
        <v>62</v>
      </c>
      <c r="AE2495" s="13">
        <v>223000000</v>
      </c>
      <c r="AF2495" s="13" t="s">
        <v>60</v>
      </c>
      <c r="AG2495" s="13">
        <v>223000000</v>
      </c>
      <c r="AH2495" s="13">
        <v>223000000</v>
      </c>
      <c r="AI2495" s="13" t="s">
        <v>60</v>
      </c>
      <c r="AJ2495" s="13">
        <v>223000000</v>
      </c>
      <c r="AK2495" s="13" t="s">
        <v>50</v>
      </c>
      <c r="AL2495" s="13" t="s">
        <v>50</v>
      </c>
      <c r="AM2495" s="13" t="s">
        <v>20321</v>
      </c>
      <c r="AN2495" s="13" t="s">
        <v>66</v>
      </c>
      <c r="AO2495" s="13" t="s">
        <v>50</v>
      </c>
      <c r="AP2495" s="21" t="s">
        <v>20323</v>
      </c>
      <c r="AQ2495" s="15" t="s">
        <v>50</v>
      </c>
      <c r="AR2495" s="13" t="s">
        <v>255</v>
      </c>
    </row>
    <row r="2496" spans="1:44" ht="15" thickBot="1">
      <c r="A2496" s="4" t="s">
        <v>24042</v>
      </c>
      <c r="B2496" s="5">
        <v>276684</v>
      </c>
      <c r="C2496" s="6">
        <v>42736</v>
      </c>
      <c r="D2496" s="7" t="s">
        <v>45</v>
      </c>
      <c r="E2496" s="7" t="s">
        <v>46</v>
      </c>
      <c r="F2496" s="7" t="s">
        <v>70</v>
      </c>
      <c r="G2496" s="7" t="s">
        <v>114</v>
      </c>
      <c r="H2496" s="7" t="s">
        <v>49</v>
      </c>
      <c r="I2496" s="7" t="s">
        <v>50</v>
      </c>
      <c r="J2496" s="6">
        <v>45497</v>
      </c>
      <c r="K2496" s="7" t="s">
        <v>116</v>
      </c>
      <c r="L2496" s="7" t="s">
        <v>124</v>
      </c>
      <c r="M2496" s="7" t="s">
        <v>24043</v>
      </c>
      <c r="N2496" s="7" t="s">
        <v>180</v>
      </c>
      <c r="O2496" s="7" t="s">
        <v>24044</v>
      </c>
      <c r="P2496" s="5">
        <v>1052</v>
      </c>
      <c r="Q2496" s="7" t="s">
        <v>120</v>
      </c>
      <c r="R2496" s="34" t="s">
        <v>24045</v>
      </c>
      <c r="S2496" s="34" t="s">
        <v>24046</v>
      </c>
      <c r="T2496" s="7" t="s">
        <v>24047</v>
      </c>
      <c r="U2496" s="7" t="s">
        <v>50</v>
      </c>
      <c r="V2496" s="7">
        <v>150000000</v>
      </c>
      <c r="W2496" s="7" t="s">
        <v>60</v>
      </c>
      <c r="X2496" s="7">
        <v>150000000</v>
      </c>
      <c r="Y2496" s="7" t="s">
        <v>81</v>
      </c>
      <c r="Z2496" s="7">
        <v>6</v>
      </c>
      <c r="AA2496" s="7">
        <v>150000000</v>
      </c>
      <c r="AB2496" s="7" t="s">
        <v>60</v>
      </c>
      <c r="AC2496" s="7">
        <v>150000000</v>
      </c>
      <c r="AD2496" s="7" t="s">
        <v>124</v>
      </c>
      <c r="AE2496" s="7">
        <v>353000000</v>
      </c>
      <c r="AF2496" s="7" t="s">
        <v>60</v>
      </c>
      <c r="AG2496" s="7">
        <v>353000000</v>
      </c>
      <c r="AH2496" s="7">
        <v>353000000</v>
      </c>
      <c r="AI2496" s="7" t="s">
        <v>60</v>
      </c>
      <c r="AJ2496" s="7">
        <v>353000000</v>
      </c>
      <c r="AK2496" s="7" t="s">
        <v>24048</v>
      </c>
      <c r="AL2496" s="7" t="s">
        <v>50</v>
      </c>
      <c r="AM2496" s="7" t="s">
        <v>24049</v>
      </c>
      <c r="AN2496" s="7" t="s">
        <v>66</v>
      </c>
      <c r="AO2496" s="7" t="s">
        <v>24050</v>
      </c>
      <c r="AP2496" s="22" t="s">
        <v>24051</v>
      </c>
      <c r="AQ2496" s="9" t="s">
        <v>50</v>
      </c>
      <c r="AR2496" s="7" t="s">
        <v>50</v>
      </c>
    </row>
    <row r="2497" spans="1:44" ht="15" thickBot="1">
      <c r="A2497" s="10" t="s">
        <v>24052</v>
      </c>
      <c r="B2497" s="11">
        <v>5502</v>
      </c>
      <c r="C2497" s="12">
        <v>44197</v>
      </c>
      <c r="D2497" s="13" t="s">
        <v>45</v>
      </c>
      <c r="E2497" s="13" t="s">
        <v>46</v>
      </c>
      <c r="F2497" s="13" t="s">
        <v>70</v>
      </c>
      <c r="G2497" s="26" t="s">
        <v>54946</v>
      </c>
      <c r="H2497" s="13" t="s">
        <v>50</v>
      </c>
      <c r="I2497" s="13" t="s">
        <v>50</v>
      </c>
      <c r="J2497" s="12">
        <v>45491</v>
      </c>
      <c r="K2497" s="13" t="s">
        <v>50</v>
      </c>
      <c r="L2497" s="13" t="s">
        <v>241</v>
      </c>
      <c r="M2497" s="13" t="s">
        <v>24053</v>
      </c>
      <c r="N2497" s="13" t="s">
        <v>543</v>
      </c>
      <c r="O2497" s="13" t="s">
        <v>24054</v>
      </c>
      <c r="P2497" s="11">
        <v>1057</v>
      </c>
      <c r="Q2497" s="13" t="s">
        <v>545</v>
      </c>
      <c r="R2497" s="33" t="s">
        <v>24055</v>
      </c>
      <c r="S2497" s="33" t="s">
        <v>24056</v>
      </c>
      <c r="T2497" s="13" t="s">
        <v>24057</v>
      </c>
      <c r="U2497" s="13" t="s">
        <v>50</v>
      </c>
      <c r="V2497" s="13">
        <v>15000000</v>
      </c>
      <c r="W2497" s="13" t="s">
        <v>60</v>
      </c>
      <c r="X2497" s="13">
        <v>15000000</v>
      </c>
      <c r="Y2497" s="13" t="s">
        <v>154</v>
      </c>
      <c r="Z2497" s="13">
        <v>2</v>
      </c>
      <c r="AA2497" s="13">
        <v>15000000</v>
      </c>
      <c r="AB2497" s="13" t="s">
        <v>60</v>
      </c>
      <c r="AC2497" s="13">
        <v>15000000</v>
      </c>
      <c r="AD2497" s="13" t="s">
        <v>241</v>
      </c>
      <c r="AE2497" s="13">
        <v>16500000</v>
      </c>
      <c r="AF2497" s="13" t="s">
        <v>60</v>
      </c>
      <c r="AG2497" s="13">
        <v>16500000</v>
      </c>
      <c r="AH2497" s="13">
        <v>16500000</v>
      </c>
      <c r="AI2497" s="13" t="s">
        <v>60</v>
      </c>
      <c r="AJ2497" s="13">
        <v>16500000</v>
      </c>
      <c r="AK2497" s="13" t="s">
        <v>24058</v>
      </c>
      <c r="AL2497" s="13" t="s">
        <v>50</v>
      </c>
      <c r="AM2497" s="13" t="s">
        <v>24059</v>
      </c>
      <c r="AN2497" s="13" t="s">
        <v>66</v>
      </c>
      <c r="AO2497" s="13" t="s">
        <v>50</v>
      </c>
      <c r="AP2497" s="15" t="s">
        <v>50</v>
      </c>
      <c r="AQ2497" s="21" t="s">
        <v>24060</v>
      </c>
      <c r="AR2497" s="13" t="s">
        <v>255</v>
      </c>
    </row>
    <row r="2498" spans="1:44" ht="15" thickBot="1">
      <c r="A2498" s="4" t="s">
        <v>24061</v>
      </c>
      <c r="B2498" s="7">
        <v>408</v>
      </c>
      <c r="C2498" s="6">
        <v>42156</v>
      </c>
      <c r="D2498" s="7" t="s">
        <v>45</v>
      </c>
      <c r="E2498" s="7" t="s">
        <v>46</v>
      </c>
      <c r="F2498" s="7" t="s">
        <v>70</v>
      </c>
      <c r="G2498" s="7" t="s">
        <v>145</v>
      </c>
      <c r="H2498" s="7" t="s">
        <v>2431</v>
      </c>
      <c r="I2498" s="7" t="s">
        <v>50</v>
      </c>
      <c r="J2498" s="6">
        <v>45491</v>
      </c>
      <c r="K2498" s="7" t="s">
        <v>116</v>
      </c>
      <c r="L2498" s="7" t="s">
        <v>178</v>
      </c>
      <c r="M2498" s="7" t="s">
        <v>24062</v>
      </c>
      <c r="N2498" s="7" t="s">
        <v>9489</v>
      </c>
      <c r="O2498" s="7" t="s">
        <v>24063</v>
      </c>
      <c r="P2498" s="5">
        <v>1062</v>
      </c>
      <c r="Q2498" s="7" t="s">
        <v>56</v>
      </c>
      <c r="R2498" s="28" t="s">
        <v>24064</v>
      </c>
      <c r="S2498" s="34" t="s">
        <v>24065</v>
      </c>
      <c r="T2498" s="7" t="s">
        <v>24066</v>
      </c>
      <c r="U2498" s="7" t="s">
        <v>24067</v>
      </c>
      <c r="V2498" s="7">
        <v>27000000</v>
      </c>
      <c r="W2498" s="7" t="s">
        <v>60</v>
      </c>
      <c r="X2498" s="7">
        <v>27000000</v>
      </c>
      <c r="Y2498" s="7" t="s">
        <v>50</v>
      </c>
      <c r="Z2498" s="7">
        <v>5</v>
      </c>
      <c r="AA2498" s="7">
        <v>27000000</v>
      </c>
      <c r="AB2498" s="7" t="s">
        <v>60</v>
      </c>
      <c r="AC2498" s="7">
        <v>27000000</v>
      </c>
      <c r="AD2498" s="7" t="s">
        <v>178</v>
      </c>
      <c r="AE2498" s="7">
        <v>91000000</v>
      </c>
      <c r="AF2498" s="7" t="s">
        <v>60</v>
      </c>
      <c r="AG2498" s="7">
        <v>91000000</v>
      </c>
      <c r="AH2498" s="7">
        <v>91000000</v>
      </c>
      <c r="AI2498" s="7" t="s">
        <v>60</v>
      </c>
      <c r="AJ2498" s="7">
        <v>91000000</v>
      </c>
      <c r="AK2498" s="7" t="s">
        <v>24068</v>
      </c>
      <c r="AL2498" s="7" t="s">
        <v>50</v>
      </c>
      <c r="AM2498" s="7" t="s">
        <v>24069</v>
      </c>
      <c r="AN2498" s="7" t="s">
        <v>66</v>
      </c>
      <c r="AO2498" s="7" t="s">
        <v>24070</v>
      </c>
      <c r="AP2498" s="22" t="s">
        <v>24071</v>
      </c>
      <c r="AQ2498" s="9" t="s">
        <v>50</v>
      </c>
      <c r="AR2498" s="7" t="s">
        <v>50</v>
      </c>
    </row>
    <row r="2499" spans="1:44" ht="15" thickBot="1">
      <c r="A2499" s="10" t="s">
        <v>24072</v>
      </c>
      <c r="B2499" s="11">
        <v>4212</v>
      </c>
      <c r="C2499" s="12">
        <v>38353</v>
      </c>
      <c r="D2499" s="13" t="s">
        <v>45</v>
      </c>
      <c r="E2499" s="13" t="s">
        <v>46</v>
      </c>
      <c r="F2499" s="13" t="s">
        <v>47</v>
      </c>
      <c r="G2499" s="13" t="s">
        <v>176</v>
      </c>
      <c r="H2499" s="13" t="s">
        <v>13208</v>
      </c>
      <c r="I2499" s="13" t="s">
        <v>50</v>
      </c>
      <c r="J2499" s="12">
        <v>45490</v>
      </c>
      <c r="K2499" s="13" t="s">
        <v>282</v>
      </c>
      <c r="L2499" s="13" t="s">
        <v>162</v>
      </c>
      <c r="M2499" s="13" t="s">
        <v>24073</v>
      </c>
      <c r="N2499" s="13" t="s">
        <v>564</v>
      </c>
      <c r="O2499" s="13" t="s">
        <v>24074</v>
      </c>
      <c r="P2499" s="11">
        <v>1090</v>
      </c>
      <c r="Q2499" s="13" t="s">
        <v>566</v>
      </c>
      <c r="R2499" s="33" t="s">
        <v>24075</v>
      </c>
      <c r="S2499" s="33" t="s">
        <v>24076</v>
      </c>
      <c r="T2499" s="13" t="s">
        <v>24077</v>
      </c>
      <c r="U2499" s="13">
        <v>113055754100</v>
      </c>
      <c r="V2499" s="13">
        <v>250000000</v>
      </c>
      <c r="W2499" s="13" t="s">
        <v>60</v>
      </c>
      <c r="X2499" s="13">
        <v>250000000</v>
      </c>
      <c r="Y2499" s="13" t="s">
        <v>61</v>
      </c>
      <c r="Z2499" s="13">
        <v>4</v>
      </c>
      <c r="AA2499" s="13">
        <v>31000000</v>
      </c>
      <c r="AB2499" s="13" t="s">
        <v>60</v>
      </c>
      <c r="AC2499" s="13">
        <v>31000000</v>
      </c>
      <c r="AD2499" s="13" t="s">
        <v>62</v>
      </c>
      <c r="AE2499" s="13">
        <v>31000000</v>
      </c>
      <c r="AF2499" s="13" t="s">
        <v>60</v>
      </c>
      <c r="AG2499" s="13">
        <v>31000000</v>
      </c>
      <c r="AH2499" s="13">
        <v>686000000</v>
      </c>
      <c r="AI2499" s="13" t="s">
        <v>60</v>
      </c>
      <c r="AJ2499" s="13">
        <v>686000000</v>
      </c>
      <c r="AK2499" s="13" t="s">
        <v>24078</v>
      </c>
      <c r="AL2499" s="13" t="s">
        <v>50</v>
      </c>
      <c r="AM2499" s="13" t="s">
        <v>24079</v>
      </c>
      <c r="AN2499" s="13" t="s">
        <v>66</v>
      </c>
      <c r="AO2499" s="13" t="s">
        <v>24080</v>
      </c>
      <c r="AP2499" s="21" t="s">
        <v>24081</v>
      </c>
      <c r="AQ2499" s="15" t="s">
        <v>50</v>
      </c>
      <c r="AR2499" s="13" t="s">
        <v>50</v>
      </c>
    </row>
    <row r="2500" spans="1:44" ht="15" thickBot="1">
      <c r="A2500" s="4" t="s">
        <v>24082</v>
      </c>
      <c r="B2500" s="7" t="s">
        <v>50</v>
      </c>
      <c r="C2500" s="6">
        <v>5845</v>
      </c>
      <c r="D2500" s="7" t="s">
        <v>45</v>
      </c>
      <c r="E2500" s="7" t="s">
        <v>46</v>
      </c>
      <c r="F2500" s="7" t="s">
        <v>47</v>
      </c>
      <c r="G2500" s="7" t="s">
        <v>71</v>
      </c>
      <c r="H2500" s="7" t="s">
        <v>24083</v>
      </c>
      <c r="I2500" s="7" t="s">
        <v>50</v>
      </c>
      <c r="J2500" s="6">
        <v>45496</v>
      </c>
      <c r="K2500" s="7" t="s">
        <v>161</v>
      </c>
      <c r="L2500" s="7" t="s">
        <v>162</v>
      </c>
      <c r="M2500" s="7" t="s">
        <v>17888</v>
      </c>
      <c r="N2500" s="7" t="s">
        <v>628</v>
      </c>
      <c r="O2500" s="7" t="s">
        <v>24084</v>
      </c>
      <c r="P2500" s="5">
        <v>1099</v>
      </c>
      <c r="Q2500" s="7" t="s">
        <v>630</v>
      </c>
      <c r="R2500" s="34" t="s">
        <v>24085</v>
      </c>
      <c r="S2500" s="34" t="s">
        <v>24086</v>
      </c>
      <c r="T2500" s="7" t="s">
        <v>24087</v>
      </c>
      <c r="U2500" s="7" t="s">
        <v>24088</v>
      </c>
      <c r="V2500" s="7">
        <v>75000000</v>
      </c>
      <c r="W2500" s="7" t="s">
        <v>209</v>
      </c>
      <c r="X2500" s="7">
        <v>81697567</v>
      </c>
      <c r="Y2500" s="7" t="s">
        <v>171</v>
      </c>
      <c r="Z2500" s="7">
        <v>1</v>
      </c>
      <c r="AA2500" s="7" t="s">
        <v>50</v>
      </c>
      <c r="AB2500" s="7" t="s">
        <v>50</v>
      </c>
      <c r="AC2500" s="7" t="s">
        <v>50</v>
      </c>
      <c r="AD2500" s="7" t="s">
        <v>50</v>
      </c>
      <c r="AE2500" s="7" t="s">
        <v>50</v>
      </c>
      <c r="AF2500" s="7" t="s">
        <v>50</v>
      </c>
      <c r="AG2500" s="7" t="s">
        <v>50</v>
      </c>
      <c r="AH2500" s="7">
        <v>75000000</v>
      </c>
      <c r="AI2500" s="7" t="s">
        <v>209</v>
      </c>
      <c r="AJ2500" s="7">
        <v>81697567</v>
      </c>
      <c r="AK2500" s="7" t="s">
        <v>50</v>
      </c>
      <c r="AL2500" s="7" t="s">
        <v>50</v>
      </c>
      <c r="AM2500" s="7" t="s">
        <v>24089</v>
      </c>
      <c r="AN2500" s="7" t="s">
        <v>66</v>
      </c>
      <c r="AO2500" s="7" t="s">
        <v>24090</v>
      </c>
      <c r="AP2500" s="22" t="s">
        <v>24091</v>
      </c>
      <c r="AQ2500" s="9" t="s">
        <v>50</v>
      </c>
      <c r="AR2500" s="7" t="s">
        <v>50</v>
      </c>
    </row>
    <row r="2501" spans="1:44" ht="15" thickBot="1">
      <c r="A2501" s="10" t="s">
        <v>24092</v>
      </c>
      <c r="B2501" s="13">
        <v>957</v>
      </c>
      <c r="C2501" s="12">
        <v>42005</v>
      </c>
      <c r="D2501" s="13" t="s">
        <v>45</v>
      </c>
      <c r="E2501" s="13" t="s">
        <v>46</v>
      </c>
      <c r="F2501" s="13" t="s">
        <v>70</v>
      </c>
      <c r="G2501" s="13" t="s">
        <v>145</v>
      </c>
      <c r="H2501" s="13" t="s">
        <v>2619</v>
      </c>
      <c r="I2501" s="13" t="s">
        <v>50</v>
      </c>
      <c r="J2501" s="12">
        <v>45497</v>
      </c>
      <c r="K2501" s="13" t="s">
        <v>191</v>
      </c>
      <c r="L2501" s="13" t="s">
        <v>124</v>
      </c>
      <c r="M2501" s="13" t="s">
        <v>24093</v>
      </c>
      <c r="N2501" s="13" t="s">
        <v>24094</v>
      </c>
      <c r="O2501" s="13" t="s">
        <v>24095</v>
      </c>
      <c r="P2501" s="11">
        <v>1106</v>
      </c>
      <c r="Q2501" s="13" t="s">
        <v>135</v>
      </c>
      <c r="R2501" s="33" t="s">
        <v>24096</v>
      </c>
      <c r="S2501" s="33" t="s">
        <v>24097</v>
      </c>
      <c r="T2501" s="13" t="s">
        <v>24098</v>
      </c>
      <c r="U2501" s="13" t="s">
        <v>24099</v>
      </c>
      <c r="V2501" s="13">
        <v>65000000</v>
      </c>
      <c r="W2501" s="13" t="s">
        <v>1456</v>
      </c>
      <c r="X2501" s="13">
        <v>72927840</v>
      </c>
      <c r="Y2501" s="13" t="s">
        <v>81</v>
      </c>
      <c r="Z2501" s="13">
        <v>7</v>
      </c>
      <c r="AA2501" s="13">
        <v>65000000</v>
      </c>
      <c r="AB2501" s="13" t="s">
        <v>1456</v>
      </c>
      <c r="AC2501" s="13">
        <v>72927840</v>
      </c>
      <c r="AD2501" s="13" t="s">
        <v>124</v>
      </c>
      <c r="AE2501" s="13">
        <v>130000000</v>
      </c>
      <c r="AF2501" s="13" t="s">
        <v>1456</v>
      </c>
      <c r="AG2501" s="13">
        <v>145116383</v>
      </c>
      <c r="AH2501" s="13">
        <v>155198251</v>
      </c>
      <c r="AI2501" s="13" t="s">
        <v>60</v>
      </c>
      <c r="AJ2501" s="13">
        <v>155198251</v>
      </c>
      <c r="AK2501" s="13" t="s">
        <v>24100</v>
      </c>
      <c r="AL2501" s="13" t="s">
        <v>50</v>
      </c>
      <c r="AM2501" s="13" t="s">
        <v>24101</v>
      </c>
      <c r="AN2501" s="13" t="s">
        <v>66</v>
      </c>
      <c r="AO2501" s="13" t="s">
        <v>24102</v>
      </c>
      <c r="AP2501" s="21" t="s">
        <v>24103</v>
      </c>
      <c r="AQ2501" s="15" t="s">
        <v>50</v>
      </c>
      <c r="AR2501" s="13" t="s">
        <v>50</v>
      </c>
    </row>
    <row r="2502" spans="1:44" ht="15" thickBot="1">
      <c r="A2502" s="4" t="s">
        <v>24104</v>
      </c>
      <c r="B2502" s="5">
        <v>589028</v>
      </c>
      <c r="C2502" s="6">
        <v>41319</v>
      </c>
      <c r="D2502" s="7" t="s">
        <v>45</v>
      </c>
      <c r="E2502" s="7" t="s">
        <v>46</v>
      </c>
      <c r="F2502" s="7" t="s">
        <v>70</v>
      </c>
      <c r="G2502" s="7" t="s">
        <v>114</v>
      </c>
      <c r="H2502" s="7" t="s">
        <v>24105</v>
      </c>
      <c r="I2502" s="7" t="s">
        <v>50</v>
      </c>
      <c r="J2502" s="6">
        <v>45490</v>
      </c>
      <c r="K2502" s="7" t="s">
        <v>89</v>
      </c>
      <c r="L2502" s="7" t="s">
        <v>178</v>
      </c>
      <c r="M2502" s="7" t="s">
        <v>24106</v>
      </c>
      <c r="N2502" s="7" t="s">
        <v>24107</v>
      </c>
      <c r="O2502" s="7" t="s">
        <v>24108</v>
      </c>
      <c r="P2502" s="5">
        <v>1123</v>
      </c>
      <c r="Q2502" s="7" t="s">
        <v>360</v>
      </c>
      <c r="R2502" s="34" t="s">
        <v>24109</v>
      </c>
      <c r="S2502" s="34" t="s">
        <v>24110</v>
      </c>
      <c r="T2502" s="7" t="s">
        <v>24111</v>
      </c>
      <c r="U2502" s="7" t="s">
        <v>24112</v>
      </c>
      <c r="V2502" s="7">
        <v>35000000</v>
      </c>
      <c r="W2502" s="7" t="s">
        <v>209</v>
      </c>
      <c r="X2502" s="7">
        <v>38170728</v>
      </c>
      <c r="Y2502" s="7" t="s">
        <v>50</v>
      </c>
      <c r="Z2502" s="7">
        <v>2</v>
      </c>
      <c r="AA2502" s="7">
        <v>35000000</v>
      </c>
      <c r="AB2502" s="7" t="s">
        <v>209</v>
      </c>
      <c r="AC2502" s="7">
        <v>38170728</v>
      </c>
      <c r="AD2502" s="7" t="s">
        <v>178</v>
      </c>
      <c r="AE2502" s="7">
        <v>35000000</v>
      </c>
      <c r="AF2502" s="7" t="s">
        <v>209</v>
      </c>
      <c r="AG2502" s="7">
        <v>38170728</v>
      </c>
      <c r="AH2502" s="7">
        <v>35000000</v>
      </c>
      <c r="AI2502" s="7" t="s">
        <v>209</v>
      </c>
      <c r="AJ2502" s="7">
        <v>38170728</v>
      </c>
      <c r="AK2502" s="7" t="s">
        <v>24113</v>
      </c>
      <c r="AL2502" s="7" t="s">
        <v>50</v>
      </c>
      <c r="AM2502" s="7" t="s">
        <v>24114</v>
      </c>
      <c r="AN2502" s="7" t="s">
        <v>66</v>
      </c>
      <c r="AO2502" s="7" t="s">
        <v>24115</v>
      </c>
      <c r="AP2502" s="22" t="s">
        <v>24116</v>
      </c>
      <c r="AQ2502" s="9" t="s">
        <v>50</v>
      </c>
      <c r="AR2502" s="7" t="s">
        <v>50</v>
      </c>
    </row>
    <row r="2503" spans="1:44" ht="15" thickBot="1">
      <c r="A2503" s="10" t="s">
        <v>24117</v>
      </c>
      <c r="B2503" s="13" t="s">
        <v>50</v>
      </c>
      <c r="C2503" s="12">
        <v>44197</v>
      </c>
      <c r="D2503" s="13" t="s">
        <v>45</v>
      </c>
      <c r="E2503" s="13" t="s">
        <v>46</v>
      </c>
      <c r="F2503" s="13" t="s">
        <v>70</v>
      </c>
      <c r="G2503" s="26" t="s">
        <v>54946</v>
      </c>
      <c r="H2503" s="13" t="s">
        <v>2519</v>
      </c>
      <c r="I2503" s="13" t="s">
        <v>50</v>
      </c>
      <c r="J2503" s="12">
        <v>45492</v>
      </c>
      <c r="K2503" s="13" t="s">
        <v>50</v>
      </c>
      <c r="L2503" s="13" t="s">
        <v>241</v>
      </c>
      <c r="M2503" s="13" t="s">
        <v>517</v>
      </c>
      <c r="N2503" s="13" t="s">
        <v>3649</v>
      </c>
      <c r="O2503" s="13" t="s">
        <v>24118</v>
      </c>
      <c r="P2503" s="11">
        <v>1130</v>
      </c>
      <c r="Q2503" s="13" t="s">
        <v>245</v>
      </c>
      <c r="R2503" s="33" t="s">
        <v>24119</v>
      </c>
      <c r="S2503" s="30" t="s">
        <v>50</v>
      </c>
      <c r="T2503" s="13" t="s">
        <v>24120</v>
      </c>
      <c r="U2503" s="13" t="s">
        <v>50</v>
      </c>
      <c r="V2503" s="13">
        <v>35000000</v>
      </c>
      <c r="W2503" s="13" t="s">
        <v>60</v>
      </c>
      <c r="X2503" s="13">
        <v>35000000</v>
      </c>
      <c r="Y2503" s="13" t="s">
        <v>154</v>
      </c>
      <c r="Z2503" s="13">
        <v>2</v>
      </c>
      <c r="AA2503" s="13">
        <v>35000000</v>
      </c>
      <c r="AB2503" s="13" t="s">
        <v>60</v>
      </c>
      <c r="AC2503" s="13">
        <v>35000000</v>
      </c>
      <c r="AD2503" s="13" t="s">
        <v>241</v>
      </c>
      <c r="AE2503" s="13">
        <v>68000000</v>
      </c>
      <c r="AF2503" s="13" t="s">
        <v>60</v>
      </c>
      <c r="AG2503" s="13">
        <v>68000000</v>
      </c>
      <c r="AH2503" s="13">
        <v>68000000</v>
      </c>
      <c r="AI2503" s="13" t="s">
        <v>60</v>
      </c>
      <c r="AJ2503" s="13">
        <v>68000000</v>
      </c>
      <c r="AK2503" s="13" t="s">
        <v>24121</v>
      </c>
      <c r="AL2503" s="13" t="s">
        <v>50</v>
      </c>
      <c r="AM2503" s="13" t="s">
        <v>24122</v>
      </c>
      <c r="AN2503" s="13" t="s">
        <v>66</v>
      </c>
      <c r="AO2503" s="13" t="s">
        <v>24123</v>
      </c>
      <c r="AP2503" s="21" t="s">
        <v>24124</v>
      </c>
      <c r="AQ2503" s="15" t="s">
        <v>50</v>
      </c>
      <c r="AR2503" s="13" t="s">
        <v>50</v>
      </c>
    </row>
    <row r="2504" spans="1:44" ht="15" thickBot="1">
      <c r="A2504" s="4" t="s">
        <v>24125</v>
      </c>
      <c r="B2504" s="7">
        <v>288</v>
      </c>
      <c r="C2504" s="6">
        <v>42005</v>
      </c>
      <c r="D2504" s="7" t="s">
        <v>45</v>
      </c>
      <c r="E2504" s="7" t="s">
        <v>46</v>
      </c>
      <c r="F2504" s="7" t="s">
        <v>70</v>
      </c>
      <c r="G2504" s="7" t="s">
        <v>145</v>
      </c>
      <c r="H2504" s="7" t="s">
        <v>2199</v>
      </c>
      <c r="I2504" s="7" t="s">
        <v>50</v>
      </c>
      <c r="J2504" s="6">
        <v>45490</v>
      </c>
      <c r="K2504" s="7" t="s">
        <v>116</v>
      </c>
      <c r="L2504" s="7" t="s">
        <v>178</v>
      </c>
      <c r="M2504" s="7" t="s">
        <v>24126</v>
      </c>
      <c r="N2504" s="7" t="s">
        <v>730</v>
      </c>
      <c r="O2504" s="7" t="s">
        <v>24127</v>
      </c>
      <c r="P2504" s="5">
        <v>1137</v>
      </c>
      <c r="Q2504" s="7" t="s">
        <v>616</v>
      </c>
      <c r="R2504" s="34" t="s">
        <v>24128</v>
      </c>
      <c r="S2504" s="34" t="s">
        <v>24129</v>
      </c>
      <c r="T2504" s="7" t="s">
        <v>24130</v>
      </c>
      <c r="U2504" s="7" t="s">
        <v>24131</v>
      </c>
      <c r="V2504" s="7">
        <v>74000000</v>
      </c>
      <c r="W2504" s="7" t="s">
        <v>60</v>
      </c>
      <c r="X2504" s="7">
        <v>74000000</v>
      </c>
      <c r="Y2504" s="7" t="s">
        <v>50</v>
      </c>
      <c r="Z2504" s="7">
        <v>4</v>
      </c>
      <c r="AA2504" s="7">
        <v>74000000</v>
      </c>
      <c r="AB2504" s="7" t="s">
        <v>60</v>
      </c>
      <c r="AC2504" s="7">
        <v>74000000</v>
      </c>
      <c r="AD2504" s="7" t="s">
        <v>178</v>
      </c>
      <c r="AE2504" s="7">
        <v>208100000</v>
      </c>
      <c r="AF2504" s="7" t="s">
        <v>60</v>
      </c>
      <c r="AG2504" s="7">
        <v>208100000</v>
      </c>
      <c r="AH2504" s="7">
        <v>208100000</v>
      </c>
      <c r="AI2504" s="7" t="s">
        <v>60</v>
      </c>
      <c r="AJ2504" s="7">
        <v>208100000</v>
      </c>
      <c r="AK2504" s="7" t="s">
        <v>24132</v>
      </c>
      <c r="AL2504" s="7" t="s">
        <v>50</v>
      </c>
      <c r="AM2504" s="7" t="s">
        <v>24133</v>
      </c>
      <c r="AN2504" s="7" t="s">
        <v>66</v>
      </c>
      <c r="AO2504" s="7" t="s">
        <v>24134</v>
      </c>
      <c r="AP2504" s="22" t="s">
        <v>24135</v>
      </c>
      <c r="AQ2504" s="9" t="s">
        <v>50</v>
      </c>
      <c r="AR2504" s="7" t="s">
        <v>50</v>
      </c>
    </row>
    <row r="2505" spans="1:44" ht="15" thickBot="1">
      <c r="A2505" s="10" t="s">
        <v>1437</v>
      </c>
      <c r="B2505" s="11">
        <v>38611</v>
      </c>
      <c r="C2505" s="12">
        <v>43164</v>
      </c>
      <c r="D2505" s="13" t="s">
        <v>45</v>
      </c>
      <c r="E2505" s="13" t="s">
        <v>46</v>
      </c>
      <c r="F2505" s="13" t="s">
        <v>70</v>
      </c>
      <c r="G2505" s="26" t="s">
        <v>54946</v>
      </c>
      <c r="H2505" s="13" t="s">
        <v>2619</v>
      </c>
      <c r="I2505" s="13" t="s">
        <v>50</v>
      </c>
      <c r="J2505" s="12">
        <v>45491</v>
      </c>
      <c r="K2505" s="13" t="s">
        <v>116</v>
      </c>
      <c r="L2505" s="13" t="s">
        <v>178</v>
      </c>
      <c r="M2505" s="13" t="s">
        <v>1438</v>
      </c>
      <c r="N2505" s="13" t="s">
        <v>133</v>
      </c>
      <c r="O2505" s="13" t="s">
        <v>1439</v>
      </c>
      <c r="P2505" s="11">
        <v>1142</v>
      </c>
      <c r="Q2505" s="13" t="s">
        <v>135</v>
      </c>
      <c r="R2505" s="33" t="s">
        <v>1440</v>
      </c>
      <c r="S2505" s="33" t="s">
        <v>1441</v>
      </c>
      <c r="T2505" s="13" t="s">
        <v>1442</v>
      </c>
      <c r="U2505" s="13" t="s">
        <v>1443</v>
      </c>
      <c r="V2505" s="13">
        <v>5000000</v>
      </c>
      <c r="W2505" s="13" t="s">
        <v>60</v>
      </c>
      <c r="X2505" s="13">
        <v>5000000</v>
      </c>
      <c r="Y2505" s="13" t="s">
        <v>50</v>
      </c>
      <c r="Z2505" s="13">
        <v>6</v>
      </c>
      <c r="AA2505" s="13">
        <v>5000000</v>
      </c>
      <c r="AB2505" s="13" t="s">
        <v>60</v>
      </c>
      <c r="AC2505" s="13">
        <v>5000000</v>
      </c>
      <c r="AD2505" s="13" t="s">
        <v>178</v>
      </c>
      <c r="AE2505" s="13">
        <v>10309900</v>
      </c>
      <c r="AF2505" s="13" t="s">
        <v>60</v>
      </c>
      <c r="AG2505" s="13">
        <v>10309900</v>
      </c>
      <c r="AH2505" s="13">
        <v>10309900</v>
      </c>
      <c r="AI2505" s="13" t="s">
        <v>60</v>
      </c>
      <c r="AJ2505" s="13">
        <v>10309900</v>
      </c>
      <c r="AK2505" s="13" t="s">
        <v>24136</v>
      </c>
      <c r="AL2505" s="13" t="s">
        <v>50</v>
      </c>
      <c r="AM2505" s="13" t="s">
        <v>24137</v>
      </c>
      <c r="AN2505" s="13" t="s">
        <v>66</v>
      </c>
      <c r="AO2505" s="13" t="s">
        <v>1442</v>
      </c>
      <c r="AP2505" s="21" t="s">
        <v>24138</v>
      </c>
      <c r="AQ2505" s="15" t="s">
        <v>50</v>
      </c>
      <c r="AR2505" s="13" t="s">
        <v>50</v>
      </c>
    </row>
    <row r="2506" spans="1:44" ht="15" thickBot="1">
      <c r="A2506" s="4" t="s">
        <v>24139</v>
      </c>
      <c r="B2506" s="5">
        <v>34719</v>
      </c>
      <c r="C2506" s="6">
        <v>43111</v>
      </c>
      <c r="D2506" s="7" t="s">
        <v>45</v>
      </c>
      <c r="E2506" s="7" t="s">
        <v>46</v>
      </c>
      <c r="F2506" s="7" t="s">
        <v>70</v>
      </c>
      <c r="G2506" s="26" t="s">
        <v>54946</v>
      </c>
      <c r="H2506" s="7" t="s">
        <v>50</v>
      </c>
      <c r="I2506" s="7" t="s">
        <v>50</v>
      </c>
      <c r="J2506" s="6">
        <v>45491</v>
      </c>
      <c r="K2506" s="7" t="s">
        <v>191</v>
      </c>
      <c r="L2506" s="7" t="s">
        <v>124</v>
      </c>
      <c r="M2506" s="7" t="s">
        <v>24140</v>
      </c>
      <c r="N2506" s="7" t="s">
        <v>24141</v>
      </c>
      <c r="O2506" s="7" t="s">
        <v>24142</v>
      </c>
      <c r="P2506" s="5">
        <v>1145</v>
      </c>
      <c r="Q2506" s="7" t="s">
        <v>245</v>
      </c>
      <c r="R2506" s="34" t="s">
        <v>24143</v>
      </c>
      <c r="S2506" s="31" t="s">
        <v>50</v>
      </c>
      <c r="T2506" s="7" t="s">
        <v>24144</v>
      </c>
      <c r="U2506" s="7" t="s">
        <v>24145</v>
      </c>
      <c r="V2506" s="7">
        <v>5500000000</v>
      </c>
      <c r="W2506" s="7" t="s">
        <v>1960</v>
      </c>
      <c r="X2506" s="7">
        <v>34992353</v>
      </c>
      <c r="Y2506" s="7" t="s">
        <v>81</v>
      </c>
      <c r="Z2506" s="7">
        <v>7</v>
      </c>
      <c r="AA2506" s="7">
        <v>5500000000</v>
      </c>
      <c r="AB2506" s="7" t="s">
        <v>1960</v>
      </c>
      <c r="AC2506" s="7">
        <v>34992353</v>
      </c>
      <c r="AD2506" s="7" t="s">
        <v>124</v>
      </c>
      <c r="AE2506" s="7">
        <v>5809972000</v>
      </c>
      <c r="AF2506" s="7" t="s">
        <v>1960</v>
      </c>
      <c r="AG2506" s="7">
        <v>37837754</v>
      </c>
      <c r="AH2506" s="7">
        <v>5809972000</v>
      </c>
      <c r="AI2506" s="7" t="s">
        <v>1960</v>
      </c>
      <c r="AJ2506" s="7">
        <v>37837754</v>
      </c>
      <c r="AK2506" s="7" t="s">
        <v>24146</v>
      </c>
      <c r="AL2506" s="7" t="s">
        <v>50</v>
      </c>
      <c r="AM2506" s="7" t="s">
        <v>24147</v>
      </c>
      <c r="AN2506" s="7" t="s">
        <v>66</v>
      </c>
      <c r="AO2506" s="7" t="s">
        <v>50</v>
      </c>
      <c r="AP2506" s="9" t="s">
        <v>50</v>
      </c>
      <c r="AQ2506" s="22" t="s">
        <v>24148</v>
      </c>
      <c r="AR2506" s="7" t="s">
        <v>255</v>
      </c>
    </row>
    <row r="2507" spans="1:44" ht="15" thickBot="1">
      <c r="A2507" s="10" t="s">
        <v>24149</v>
      </c>
      <c r="B2507" s="11">
        <v>26063</v>
      </c>
      <c r="C2507" s="12">
        <v>43586</v>
      </c>
      <c r="D2507" s="13" t="s">
        <v>45</v>
      </c>
      <c r="E2507" s="13" t="s">
        <v>46</v>
      </c>
      <c r="F2507" s="13" t="s">
        <v>70</v>
      </c>
      <c r="G2507" s="13" t="s">
        <v>145</v>
      </c>
      <c r="H2507" s="13" t="s">
        <v>24150</v>
      </c>
      <c r="I2507" s="13" t="s">
        <v>50</v>
      </c>
      <c r="J2507" s="12">
        <v>45491</v>
      </c>
      <c r="K2507" s="13" t="s">
        <v>116</v>
      </c>
      <c r="L2507" s="13" t="s">
        <v>178</v>
      </c>
      <c r="M2507" s="13" t="s">
        <v>24151</v>
      </c>
      <c r="N2507" s="13" t="s">
        <v>4739</v>
      </c>
      <c r="O2507" s="13" t="s">
        <v>24152</v>
      </c>
      <c r="P2507" s="11">
        <v>1160</v>
      </c>
      <c r="Q2507" s="13" t="s">
        <v>383</v>
      </c>
      <c r="R2507" s="33" t="s">
        <v>24153</v>
      </c>
      <c r="S2507" s="33" t="s">
        <v>24154</v>
      </c>
      <c r="T2507" s="13" t="s">
        <v>24155</v>
      </c>
      <c r="U2507" s="13" t="s">
        <v>24156</v>
      </c>
      <c r="V2507" s="13">
        <v>40000000</v>
      </c>
      <c r="W2507" s="13" t="s">
        <v>60</v>
      </c>
      <c r="X2507" s="13">
        <v>40000000</v>
      </c>
      <c r="Y2507" s="13" t="s">
        <v>50</v>
      </c>
      <c r="Z2507" s="13">
        <v>4</v>
      </c>
      <c r="AA2507" s="13">
        <v>40000000</v>
      </c>
      <c r="AB2507" s="13" t="s">
        <v>60</v>
      </c>
      <c r="AC2507" s="13">
        <v>40000000</v>
      </c>
      <c r="AD2507" s="13" t="s">
        <v>178</v>
      </c>
      <c r="AE2507" s="13">
        <v>97000000</v>
      </c>
      <c r="AF2507" s="13" t="s">
        <v>60</v>
      </c>
      <c r="AG2507" s="13">
        <v>97000000</v>
      </c>
      <c r="AH2507" s="13">
        <v>97000000</v>
      </c>
      <c r="AI2507" s="13" t="s">
        <v>60</v>
      </c>
      <c r="AJ2507" s="13">
        <v>97000000</v>
      </c>
      <c r="AK2507" s="13" t="s">
        <v>24157</v>
      </c>
      <c r="AL2507" s="13" t="s">
        <v>50</v>
      </c>
      <c r="AM2507" s="13" t="s">
        <v>24158</v>
      </c>
      <c r="AN2507" s="13" t="s">
        <v>66</v>
      </c>
      <c r="AO2507" s="13" t="s">
        <v>24159</v>
      </c>
      <c r="AP2507" s="21" t="s">
        <v>24160</v>
      </c>
      <c r="AQ2507" s="15" t="s">
        <v>50</v>
      </c>
      <c r="AR2507" s="13" t="s">
        <v>50</v>
      </c>
    </row>
    <row r="2508" spans="1:44" ht="15" thickBot="1">
      <c r="A2508" s="4" t="s">
        <v>24161</v>
      </c>
      <c r="B2508" s="5">
        <v>124950</v>
      </c>
      <c r="C2508" s="7" t="s">
        <v>24162</v>
      </c>
      <c r="D2508" s="7" t="s">
        <v>45</v>
      </c>
      <c r="E2508" s="7" t="s">
        <v>46</v>
      </c>
      <c r="F2508" s="7" t="s">
        <v>70</v>
      </c>
      <c r="G2508" s="7" t="s">
        <v>71</v>
      </c>
      <c r="H2508" s="7" t="s">
        <v>5091</v>
      </c>
      <c r="I2508" s="7" t="s">
        <v>50</v>
      </c>
      <c r="J2508" s="6">
        <v>45491</v>
      </c>
      <c r="K2508" s="7" t="s">
        <v>282</v>
      </c>
      <c r="L2508" s="7" t="s">
        <v>131</v>
      </c>
      <c r="M2508" s="7" t="s">
        <v>9656</v>
      </c>
      <c r="N2508" s="7" t="s">
        <v>3095</v>
      </c>
      <c r="O2508" s="7" t="s">
        <v>24163</v>
      </c>
      <c r="P2508" s="5">
        <v>1165</v>
      </c>
      <c r="Q2508" s="7" t="s">
        <v>360</v>
      </c>
      <c r="R2508" s="34" t="s">
        <v>24164</v>
      </c>
      <c r="S2508" s="34" t="s">
        <v>24165</v>
      </c>
      <c r="T2508" s="7" t="s">
        <v>50</v>
      </c>
      <c r="U2508" s="7" t="s">
        <v>24166</v>
      </c>
      <c r="V2508" s="7">
        <v>25000000</v>
      </c>
      <c r="W2508" s="7" t="s">
        <v>209</v>
      </c>
      <c r="X2508" s="7">
        <v>27250927</v>
      </c>
      <c r="Y2508" s="7" t="s">
        <v>50</v>
      </c>
      <c r="Z2508" s="7">
        <v>1</v>
      </c>
      <c r="AA2508" s="7" t="s">
        <v>50</v>
      </c>
      <c r="AB2508" s="7" t="s">
        <v>50</v>
      </c>
      <c r="AC2508" s="7" t="s">
        <v>50</v>
      </c>
      <c r="AD2508" s="7" t="s">
        <v>50</v>
      </c>
      <c r="AE2508" s="7" t="s">
        <v>50</v>
      </c>
      <c r="AF2508" s="7" t="s">
        <v>50</v>
      </c>
      <c r="AG2508" s="7" t="s">
        <v>50</v>
      </c>
      <c r="AH2508" s="7">
        <v>25000000</v>
      </c>
      <c r="AI2508" s="7" t="s">
        <v>209</v>
      </c>
      <c r="AJ2508" s="7">
        <v>27250927</v>
      </c>
      <c r="AK2508" s="7" t="s">
        <v>24167</v>
      </c>
      <c r="AL2508" s="7" t="s">
        <v>50</v>
      </c>
      <c r="AM2508" s="7" t="s">
        <v>24168</v>
      </c>
      <c r="AN2508" s="7" t="s">
        <v>66</v>
      </c>
      <c r="AO2508" s="7" t="s">
        <v>24169</v>
      </c>
      <c r="AP2508" s="9" t="s">
        <v>50</v>
      </c>
      <c r="AQ2508" s="22" t="s">
        <v>24170</v>
      </c>
      <c r="AR2508" s="7" t="s">
        <v>50</v>
      </c>
    </row>
    <row r="2509" spans="1:44" ht="15" thickBot="1">
      <c r="A2509" s="10" t="s">
        <v>24171</v>
      </c>
      <c r="B2509" s="11">
        <v>6109</v>
      </c>
      <c r="C2509" s="12">
        <v>44012</v>
      </c>
      <c r="D2509" s="13" t="s">
        <v>45</v>
      </c>
      <c r="E2509" s="13" t="s">
        <v>46</v>
      </c>
      <c r="F2509" s="13" t="s">
        <v>70</v>
      </c>
      <c r="G2509" s="26" t="s">
        <v>54946</v>
      </c>
      <c r="H2509" s="13" t="s">
        <v>24172</v>
      </c>
      <c r="I2509" s="13" t="s">
        <v>50</v>
      </c>
      <c r="J2509" s="12">
        <v>45490</v>
      </c>
      <c r="K2509" s="13" t="s">
        <v>116</v>
      </c>
      <c r="L2509" s="13" t="s">
        <v>467</v>
      </c>
      <c r="M2509" s="13" t="s">
        <v>24173</v>
      </c>
      <c r="N2509" s="13" t="s">
        <v>12039</v>
      </c>
      <c r="O2509" s="13" t="s">
        <v>24174</v>
      </c>
      <c r="P2509" s="11">
        <v>1171</v>
      </c>
      <c r="Q2509" s="13" t="s">
        <v>56</v>
      </c>
      <c r="R2509" s="33" t="s">
        <v>24175</v>
      </c>
      <c r="S2509" s="33" t="s">
        <v>24176</v>
      </c>
      <c r="T2509" s="13" t="s">
        <v>24177</v>
      </c>
      <c r="U2509" s="13" t="s">
        <v>24178</v>
      </c>
      <c r="V2509" s="13">
        <v>6500000</v>
      </c>
      <c r="W2509" s="13" t="s">
        <v>60</v>
      </c>
      <c r="X2509" s="13">
        <v>6500000</v>
      </c>
      <c r="Y2509" s="13" t="s">
        <v>467</v>
      </c>
      <c r="Z2509" s="13">
        <v>4</v>
      </c>
      <c r="AA2509" s="13">
        <v>6500000</v>
      </c>
      <c r="AB2509" s="13" t="s">
        <v>60</v>
      </c>
      <c r="AC2509" s="13">
        <v>6500000</v>
      </c>
      <c r="AD2509" s="13" t="s">
        <v>467</v>
      </c>
      <c r="AE2509" s="13">
        <v>14500000</v>
      </c>
      <c r="AF2509" s="13" t="s">
        <v>60</v>
      </c>
      <c r="AG2509" s="13">
        <v>14500000</v>
      </c>
      <c r="AH2509" s="13">
        <v>14500000</v>
      </c>
      <c r="AI2509" s="13" t="s">
        <v>60</v>
      </c>
      <c r="AJ2509" s="13">
        <v>14500000</v>
      </c>
      <c r="AK2509" s="13" t="s">
        <v>24179</v>
      </c>
      <c r="AL2509" s="13" t="s">
        <v>50</v>
      </c>
      <c r="AM2509" s="13" t="s">
        <v>24180</v>
      </c>
      <c r="AN2509" s="13" t="s">
        <v>66</v>
      </c>
      <c r="AO2509" s="13" t="s">
        <v>24181</v>
      </c>
      <c r="AP2509" s="21" t="s">
        <v>24182</v>
      </c>
      <c r="AQ2509" s="15" t="s">
        <v>50</v>
      </c>
      <c r="AR2509" s="13" t="s">
        <v>50</v>
      </c>
    </row>
    <row r="2510" spans="1:44" ht="15" thickBot="1">
      <c r="A2510" s="4" t="s">
        <v>24183</v>
      </c>
      <c r="B2510" s="5">
        <v>40694</v>
      </c>
      <c r="C2510" s="7" t="s">
        <v>50</v>
      </c>
      <c r="D2510" s="7" t="s">
        <v>45</v>
      </c>
      <c r="E2510" s="7" t="s">
        <v>46</v>
      </c>
      <c r="F2510" s="7" t="s">
        <v>70</v>
      </c>
      <c r="G2510" s="27" t="s">
        <v>54945</v>
      </c>
      <c r="H2510" s="7" t="s">
        <v>1449</v>
      </c>
      <c r="I2510" s="7" t="s">
        <v>50</v>
      </c>
      <c r="J2510" s="6">
        <v>45496</v>
      </c>
      <c r="K2510" s="7" t="s">
        <v>50</v>
      </c>
      <c r="L2510" s="7" t="s">
        <v>467</v>
      </c>
      <c r="M2510" s="7" t="s">
        <v>16707</v>
      </c>
      <c r="N2510" s="7" t="s">
        <v>730</v>
      </c>
      <c r="O2510" s="7" t="s">
        <v>24184</v>
      </c>
      <c r="P2510" s="5">
        <v>1186</v>
      </c>
      <c r="Q2510" s="7" t="s">
        <v>616</v>
      </c>
      <c r="R2510" s="34" t="s">
        <v>24183</v>
      </c>
      <c r="S2510" s="34" t="s">
        <v>24185</v>
      </c>
      <c r="T2510" s="7" t="s">
        <v>50</v>
      </c>
      <c r="U2510" s="7" t="s">
        <v>50</v>
      </c>
      <c r="V2510" s="7">
        <v>5000000</v>
      </c>
      <c r="W2510" s="7" t="s">
        <v>60</v>
      </c>
      <c r="X2510" s="7">
        <v>5000000</v>
      </c>
      <c r="Y2510" s="7" t="s">
        <v>467</v>
      </c>
      <c r="Z2510" s="7">
        <v>2</v>
      </c>
      <c r="AA2510" s="7">
        <v>5000000</v>
      </c>
      <c r="AB2510" s="7" t="s">
        <v>60</v>
      </c>
      <c r="AC2510" s="7">
        <v>5000000</v>
      </c>
      <c r="AD2510" s="7" t="s">
        <v>467</v>
      </c>
      <c r="AE2510" s="7">
        <v>7000000</v>
      </c>
      <c r="AF2510" s="7" t="s">
        <v>60</v>
      </c>
      <c r="AG2510" s="7">
        <v>7000000</v>
      </c>
      <c r="AH2510" s="7">
        <v>7000000</v>
      </c>
      <c r="AI2510" s="7" t="s">
        <v>60</v>
      </c>
      <c r="AJ2510" s="7">
        <v>7000000</v>
      </c>
      <c r="AK2510" s="7" t="s">
        <v>24186</v>
      </c>
      <c r="AL2510" s="7" t="s">
        <v>50</v>
      </c>
      <c r="AM2510" s="7" t="s">
        <v>24187</v>
      </c>
      <c r="AN2510" s="7" t="s">
        <v>66</v>
      </c>
      <c r="AO2510" s="7" t="s">
        <v>24188</v>
      </c>
      <c r="AP2510" s="22" t="s">
        <v>24189</v>
      </c>
      <c r="AQ2510" s="9" t="s">
        <v>50</v>
      </c>
      <c r="AR2510" s="7" t="s">
        <v>50</v>
      </c>
    </row>
    <row r="2511" spans="1:44" ht="15" thickBot="1">
      <c r="A2511" s="10" t="s">
        <v>24190</v>
      </c>
      <c r="B2511" s="11">
        <v>3350</v>
      </c>
      <c r="C2511" s="12">
        <v>42005</v>
      </c>
      <c r="D2511" s="13" t="s">
        <v>45</v>
      </c>
      <c r="E2511" s="13" t="s">
        <v>46</v>
      </c>
      <c r="F2511" s="13" t="s">
        <v>70</v>
      </c>
      <c r="G2511" s="13" t="s">
        <v>145</v>
      </c>
      <c r="H2511" s="13" t="s">
        <v>562</v>
      </c>
      <c r="I2511" s="13" t="s">
        <v>50</v>
      </c>
      <c r="J2511" s="12">
        <v>45490</v>
      </c>
      <c r="K2511" s="13" t="s">
        <v>116</v>
      </c>
      <c r="L2511" s="13" t="s">
        <v>241</v>
      </c>
      <c r="M2511" s="13" t="s">
        <v>24191</v>
      </c>
      <c r="N2511" s="13" t="s">
        <v>270</v>
      </c>
      <c r="O2511" s="13" t="s">
        <v>24192</v>
      </c>
      <c r="P2511" s="11">
        <v>1199</v>
      </c>
      <c r="Q2511" s="13" t="s">
        <v>245</v>
      </c>
      <c r="R2511" s="33" t="s">
        <v>24193</v>
      </c>
      <c r="S2511" s="33" t="s">
        <v>24194</v>
      </c>
      <c r="T2511" s="13" t="s">
        <v>24195</v>
      </c>
      <c r="U2511" s="13">
        <v>911244001137</v>
      </c>
      <c r="V2511" s="13">
        <v>5000000</v>
      </c>
      <c r="W2511" s="13" t="s">
        <v>60</v>
      </c>
      <c r="X2511" s="13">
        <v>5000000</v>
      </c>
      <c r="Y2511" s="13" t="s">
        <v>154</v>
      </c>
      <c r="Z2511" s="13">
        <v>4</v>
      </c>
      <c r="AA2511" s="13">
        <v>5000000</v>
      </c>
      <c r="AB2511" s="13" t="s">
        <v>60</v>
      </c>
      <c r="AC2511" s="13">
        <v>5000000</v>
      </c>
      <c r="AD2511" s="13" t="s">
        <v>241</v>
      </c>
      <c r="AE2511" s="13">
        <v>22200000</v>
      </c>
      <c r="AF2511" s="13" t="s">
        <v>60</v>
      </c>
      <c r="AG2511" s="13">
        <v>22200000</v>
      </c>
      <c r="AH2511" s="13">
        <v>22200000</v>
      </c>
      <c r="AI2511" s="13" t="s">
        <v>60</v>
      </c>
      <c r="AJ2511" s="13">
        <v>22200000</v>
      </c>
      <c r="AK2511" s="13" t="s">
        <v>24196</v>
      </c>
      <c r="AL2511" s="13" t="s">
        <v>50</v>
      </c>
      <c r="AM2511" s="13" t="s">
        <v>24197</v>
      </c>
      <c r="AN2511" s="13" t="s">
        <v>66</v>
      </c>
      <c r="AO2511" s="13" t="s">
        <v>24198</v>
      </c>
      <c r="AP2511" s="21" t="s">
        <v>24199</v>
      </c>
      <c r="AQ2511" s="15" t="s">
        <v>50</v>
      </c>
      <c r="AR2511" s="13" t="s">
        <v>50</v>
      </c>
    </row>
    <row r="2512" spans="1:44" ht="15" thickBot="1">
      <c r="A2512" s="4" t="s">
        <v>24200</v>
      </c>
      <c r="B2512" s="7">
        <v>907</v>
      </c>
      <c r="C2512" s="6">
        <v>44146</v>
      </c>
      <c r="D2512" s="7" t="s">
        <v>45</v>
      </c>
      <c r="E2512" s="7" t="s">
        <v>46</v>
      </c>
      <c r="F2512" s="7" t="s">
        <v>70</v>
      </c>
      <c r="G2512" s="26" t="s">
        <v>54946</v>
      </c>
      <c r="H2512" s="7" t="s">
        <v>240</v>
      </c>
      <c r="I2512" s="7" t="s">
        <v>50</v>
      </c>
      <c r="J2512" s="6">
        <v>45492</v>
      </c>
      <c r="K2512" s="7" t="s">
        <v>116</v>
      </c>
      <c r="L2512" s="7" t="s">
        <v>467</v>
      </c>
      <c r="M2512" s="7" t="s">
        <v>24201</v>
      </c>
      <c r="N2512" s="7" t="s">
        <v>91</v>
      </c>
      <c r="O2512" s="7" t="s">
        <v>24202</v>
      </c>
      <c r="P2512" s="5">
        <v>1205</v>
      </c>
      <c r="Q2512" s="7" t="s">
        <v>93</v>
      </c>
      <c r="R2512" s="34" t="s">
        <v>24203</v>
      </c>
      <c r="S2512" s="34" t="s">
        <v>24204</v>
      </c>
      <c r="T2512" s="7" t="s">
        <v>24205</v>
      </c>
      <c r="U2512" s="7">
        <v>3109052213</v>
      </c>
      <c r="V2512" s="7">
        <v>4000000</v>
      </c>
      <c r="W2512" s="7" t="s">
        <v>60</v>
      </c>
      <c r="X2512" s="7">
        <v>4000000</v>
      </c>
      <c r="Y2512" s="7" t="s">
        <v>467</v>
      </c>
      <c r="Z2512" s="7">
        <v>3</v>
      </c>
      <c r="AA2512" s="7">
        <v>4000000</v>
      </c>
      <c r="AB2512" s="7" t="s">
        <v>60</v>
      </c>
      <c r="AC2512" s="7">
        <v>4000000</v>
      </c>
      <c r="AD2512" s="7" t="s">
        <v>467</v>
      </c>
      <c r="AE2512" s="7">
        <v>5200000</v>
      </c>
      <c r="AF2512" s="7" t="s">
        <v>60</v>
      </c>
      <c r="AG2512" s="7">
        <v>5200000</v>
      </c>
      <c r="AH2512" s="7">
        <v>5200000</v>
      </c>
      <c r="AI2512" s="7" t="s">
        <v>60</v>
      </c>
      <c r="AJ2512" s="7">
        <v>5200000</v>
      </c>
      <c r="AK2512" s="7" t="s">
        <v>24206</v>
      </c>
      <c r="AL2512" s="7" t="s">
        <v>50</v>
      </c>
      <c r="AM2512" s="7" t="s">
        <v>24207</v>
      </c>
      <c r="AN2512" s="7" t="s">
        <v>66</v>
      </c>
      <c r="AO2512" s="7" t="s">
        <v>24208</v>
      </c>
      <c r="AP2512" s="22" t="s">
        <v>24209</v>
      </c>
      <c r="AQ2512" s="9" t="s">
        <v>50</v>
      </c>
      <c r="AR2512" s="7" t="s">
        <v>50</v>
      </c>
    </row>
    <row r="2513" spans="1:44" ht="15" thickBot="1">
      <c r="A2513" s="10" t="s">
        <v>24210</v>
      </c>
      <c r="B2513" s="13">
        <v>690</v>
      </c>
      <c r="C2513" s="12">
        <v>43826</v>
      </c>
      <c r="D2513" s="13" t="s">
        <v>45</v>
      </c>
      <c r="E2513" s="13" t="s">
        <v>46</v>
      </c>
      <c r="F2513" s="13" t="s">
        <v>70</v>
      </c>
      <c r="G2513" s="13" t="s">
        <v>145</v>
      </c>
      <c r="H2513" s="13" t="s">
        <v>240</v>
      </c>
      <c r="I2513" s="13" t="s">
        <v>50</v>
      </c>
      <c r="J2513" s="12">
        <v>45491</v>
      </c>
      <c r="K2513" s="13" t="s">
        <v>191</v>
      </c>
      <c r="L2513" s="13" t="s">
        <v>241</v>
      </c>
      <c r="M2513" s="13" t="s">
        <v>24211</v>
      </c>
      <c r="N2513" s="13" t="s">
        <v>1593</v>
      </c>
      <c r="O2513" s="13" t="s">
        <v>24212</v>
      </c>
      <c r="P2513" s="11">
        <v>1206</v>
      </c>
      <c r="Q2513" s="13" t="s">
        <v>245</v>
      </c>
      <c r="R2513" s="33" t="s">
        <v>24213</v>
      </c>
      <c r="S2513" s="33" t="s">
        <v>24214</v>
      </c>
      <c r="T2513" s="13" t="s">
        <v>50</v>
      </c>
      <c r="U2513" s="13" t="s">
        <v>50</v>
      </c>
      <c r="V2513" s="13">
        <v>5900000</v>
      </c>
      <c r="W2513" s="13" t="s">
        <v>60</v>
      </c>
      <c r="X2513" s="13">
        <v>5900000</v>
      </c>
      <c r="Y2513" s="13" t="s">
        <v>154</v>
      </c>
      <c r="Z2513" s="13">
        <v>3</v>
      </c>
      <c r="AA2513" s="13">
        <v>5900000</v>
      </c>
      <c r="AB2513" s="13" t="s">
        <v>60</v>
      </c>
      <c r="AC2513" s="13">
        <v>5900000</v>
      </c>
      <c r="AD2513" s="13" t="s">
        <v>241</v>
      </c>
      <c r="AE2513" s="13">
        <v>7100000</v>
      </c>
      <c r="AF2513" s="13" t="s">
        <v>60</v>
      </c>
      <c r="AG2513" s="13">
        <v>7100000</v>
      </c>
      <c r="AH2513" s="13">
        <v>7100000</v>
      </c>
      <c r="AI2513" s="13" t="s">
        <v>60</v>
      </c>
      <c r="AJ2513" s="13">
        <v>7100000</v>
      </c>
      <c r="AK2513" s="13" t="s">
        <v>24215</v>
      </c>
      <c r="AL2513" s="13" t="s">
        <v>50</v>
      </c>
      <c r="AM2513" s="13" t="s">
        <v>24216</v>
      </c>
      <c r="AN2513" s="13" t="s">
        <v>66</v>
      </c>
      <c r="AO2513" s="13" t="s">
        <v>24217</v>
      </c>
      <c r="AP2513" s="21" t="s">
        <v>24218</v>
      </c>
      <c r="AQ2513" s="15" t="s">
        <v>50</v>
      </c>
      <c r="AR2513" s="13" t="s">
        <v>50</v>
      </c>
    </row>
    <row r="2514" spans="1:44" ht="15" thickBot="1">
      <c r="A2514" s="4" t="s">
        <v>24219</v>
      </c>
      <c r="B2514" s="5">
        <v>2839</v>
      </c>
      <c r="C2514" s="6">
        <v>43101</v>
      </c>
      <c r="D2514" s="7" t="s">
        <v>45</v>
      </c>
      <c r="E2514" s="7" t="s">
        <v>46</v>
      </c>
      <c r="F2514" s="7" t="s">
        <v>70</v>
      </c>
      <c r="G2514" s="26" t="s">
        <v>54946</v>
      </c>
      <c r="H2514" s="7" t="s">
        <v>24220</v>
      </c>
      <c r="I2514" s="7" t="s">
        <v>50</v>
      </c>
      <c r="J2514" s="6">
        <v>45495</v>
      </c>
      <c r="K2514" s="7" t="s">
        <v>116</v>
      </c>
      <c r="L2514" s="7" t="s">
        <v>52</v>
      </c>
      <c r="M2514" s="7" t="s">
        <v>24221</v>
      </c>
      <c r="N2514" s="7" t="s">
        <v>24222</v>
      </c>
      <c r="O2514" s="7" t="s">
        <v>24223</v>
      </c>
      <c r="P2514" s="5">
        <v>1230</v>
      </c>
      <c r="Q2514" s="7" t="s">
        <v>642</v>
      </c>
      <c r="R2514" s="34" t="s">
        <v>24224</v>
      </c>
      <c r="S2514" s="34" t="s">
        <v>24225</v>
      </c>
      <c r="T2514" s="7" t="s">
        <v>24226</v>
      </c>
      <c r="U2514" s="7" t="s">
        <v>24227</v>
      </c>
      <c r="V2514" s="7">
        <v>1300000</v>
      </c>
      <c r="W2514" s="7" t="s">
        <v>139</v>
      </c>
      <c r="X2514" s="7">
        <v>1679847</v>
      </c>
      <c r="Y2514" s="7" t="s">
        <v>154</v>
      </c>
      <c r="Z2514" s="7">
        <v>11</v>
      </c>
      <c r="AA2514" s="7">
        <v>28500000</v>
      </c>
      <c r="AB2514" s="7" t="s">
        <v>60</v>
      </c>
      <c r="AC2514" s="7">
        <v>28500000</v>
      </c>
      <c r="AD2514" s="7" t="s">
        <v>241</v>
      </c>
      <c r="AE2514" s="7">
        <v>41920000</v>
      </c>
      <c r="AF2514" s="7" t="s">
        <v>60</v>
      </c>
      <c r="AG2514" s="7">
        <v>41920000</v>
      </c>
      <c r="AH2514" s="7">
        <v>43847560</v>
      </c>
      <c r="AI2514" s="7" t="s">
        <v>60</v>
      </c>
      <c r="AJ2514" s="7">
        <v>43847560</v>
      </c>
      <c r="AK2514" s="7" t="s">
        <v>24228</v>
      </c>
      <c r="AL2514" s="7" t="s">
        <v>50</v>
      </c>
      <c r="AM2514" s="7" t="s">
        <v>24229</v>
      </c>
      <c r="AN2514" s="7" t="s">
        <v>66</v>
      </c>
      <c r="AO2514" s="7" t="s">
        <v>24230</v>
      </c>
      <c r="AP2514" s="22" t="s">
        <v>24231</v>
      </c>
      <c r="AQ2514" s="9" t="s">
        <v>50</v>
      </c>
      <c r="AR2514" s="7" t="s">
        <v>50</v>
      </c>
    </row>
    <row r="2515" spans="1:44" ht="15" thickBot="1">
      <c r="A2515" s="10" t="s">
        <v>24232</v>
      </c>
      <c r="B2515" s="11">
        <v>2620</v>
      </c>
      <c r="C2515" s="12">
        <v>44197</v>
      </c>
      <c r="D2515" s="13" t="s">
        <v>45</v>
      </c>
      <c r="E2515" s="13" t="s">
        <v>46</v>
      </c>
      <c r="F2515" s="13" t="s">
        <v>70</v>
      </c>
      <c r="G2515" s="27" t="s">
        <v>54945</v>
      </c>
      <c r="H2515" s="13" t="s">
        <v>50</v>
      </c>
      <c r="I2515" s="13" t="s">
        <v>50</v>
      </c>
      <c r="J2515" s="12">
        <v>45489</v>
      </c>
      <c r="K2515" s="13" t="s">
        <v>191</v>
      </c>
      <c r="L2515" s="13" t="s">
        <v>178</v>
      </c>
      <c r="M2515" s="13" t="s">
        <v>24233</v>
      </c>
      <c r="N2515" s="13" t="s">
        <v>17671</v>
      </c>
      <c r="O2515" s="13" t="s">
        <v>24234</v>
      </c>
      <c r="P2515" s="11">
        <v>1240</v>
      </c>
      <c r="Q2515" s="13" t="s">
        <v>707</v>
      </c>
      <c r="R2515" s="29" t="s">
        <v>24235</v>
      </c>
      <c r="S2515" s="33" t="s">
        <v>24236</v>
      </c>
      <c r="T2515" s="13" t="s">
        <v>24237</v>
      </c>
      <c r="U2515" s="13" t="s">
        <v>50</v>
      </c>
      <c r="V2515" s="13" t="s">
        <v>50</v>
      </c>
      <c r="W2515" s="13" t="s">
        <v>50</v>
      </c>
      <c r="X2515" s="13" t="s">
        <v>50</v>
      </c>
      <c r="Y2515" s="13" t="s">
        <v>50</v>
      </c>
      <c r="Z2515" s="13">
        <v>3</v>
      </c>
      <c r="AA2515" s="13" t="s">
        <v>50</v>
      </c>
      <c r="AB2515" s="13" t="s">
        <v>50</v>
      </c>
      <c r="AC2515" s="13" t="s">
        <v>50</v>
      </c>
      <c r="AD2515" s="13" t="s">
        <v>178</v>
      </c>
      <c r="AE2515" s="13">
        <v>27000000</v>
      </c>
      <c r="AF2515" s="13" t="s">
        <v>60</v>
      </c>
      <c r="AG2515" s="13">
        <v>27000000</v>
      </c>
      <c r="AH2515" s="13">
        <v>30600000</v>
      </c>
      <c r="AI2515" s="13" t="s">
        <v>60</v>
      </c>
      <c r="AJ2515" s="13">
        <v>30600000</v>
      </c>
      <c r="AK2515" s="13" t="s">
        <v>24238</v>
      </c>
      <c r="AL2515" s="13" t="s">
        <v>50</v>
      </c>
      <c r="AM2515" s="13" t="s">
        <v>24239</v>
      </c>
      <c r="AN2515" s="13" t="s">
        <v>66</v>
      </c>
      <c r="AO2515" s="13" t="s">
        <v>24240</v>
      </c>
      <c r="AP2515" s="21" t="s">
        <v>24241</v>
      </c>
      <c r="AQ2515" s="15" t="s">
        <v>50</v>
      </c>
      <c r="AR2515" s="13" t="s">
        <v>50</v>
      </c>
    </row>
    <row r="2516" spans="1:44" ht="15" thickBot="1">
      <c r="A2516" s="4" t="s">
        <v>24242</v>
      </c>
      <c r="B2516" s="7" t="s">
        <v>50</v>
      </c>
      <c r="C2516" s="6">
        <v>40909</v>
      </c>
      <c r="D2516" s="7" t="s">
        <v>45</v>
      </c>
      <c r="E2516" s="7" t="s">
        <v>46</v>
      </c>
      <c r="F2516" s="7" t="s">
        <v>70</v>
      </c>
      <c r="G2516" s="7" t="s">
        <v>87</v>
      </c>
      <c r="H2516" s="7" t="s">
        <v>50</v>
      </c>
      <c r="I2516" s="7" t="s">
        <v>50</v>
      </c>
      <c r="J2516" s="6">
        <v>45489</v>
      </c>
      <c r="K2516" s="7" t="s">
        <v>50</v>
      </c>
      <c r="L2516" s="7" t="s">
        <v>467</v>
      </c>
      <c r="M2516" s="7" t="s">
        <v>4250</v>
      </c>
      <c r="N2516" s="7" t="s">
        <v>307</v>
      </c>
      <c r="O2516" s="7" t="s">
        <v>24243</v>
      </c>
      <c r="P2516" s="5">
        <v>1249</v>
      </c>
      <c r="Q2516" s="7" t="s">
        <v>245</v>
      </c>
      <c r="R2516" s="34" t="s">
        <v>24244</v>
      </c>
      <c r="S2516" s="34" t="s">
        <v>24245</v>
      </c>
      <c r="T2516" s="7" t="s">
        <v>50</v>
      </c>
      <c r="U2516" s="7" t="s">
        <v>50</v>
      </c>
      <c r="V2516" s="7">
        <v>920000000</v>
      </c>
      <c r="W2516" s="7" t="s">
        <v>250</v>
      </c>
      <c r="X2516" s="7">
        <v>11006365</v>
      </c>
      <c r="Y2516" s="7" t="s">
        <v>467</v>
      </c>
      <c r="Z2516" s="7">
        <v>1</v>
      </c>
      <c r="AA2516" s="7">
        <v>920000000</v>
      </c>
      <c r="AB2516" s="7" t="s">
        <v>250</v>
      </c>
      <c r="AC2516" s="7">
        <v>11006365</v>
      </c>
      <c r="AD2516" s="7" t="s">
        <v>467</v>
      </c>
      <c r="AE2516" s="7">
        <v>920000000</v>
      </c>
      <c r="AF2516" s="7" t="s">
        <v>250</v>
      </c>
      <c r="AG2516" s="7">
        <v>11006365</v>
      </c>
      <c r="AH2516" s="7">
        <v>920000000</v>
      </c>
      <c r="AI2516" s="7" t="s">
        <v>250</v>
      </c>
      <c r="AJ2516" s="7">
        <v>11006365</v>
      </c>
      <c r="AK2516" s="7" t="s">
        <v>24246</v>
      </c>
      <c r="AL2516" s="7" t="s">
        <v>50</v>
      </c>
      <c r="AM2516" s="7" t="s">
        <v>24247</v>
      </c>
      <c r="AN2516" s="7" t="s">
        <v>66</v>
      </c>
      <c r="AO2516" s="7" t="s">
        <v>24248</v>
      </c>
      <c r="AP2516" s="22" t="s">
        <v>24249</v>
      </c>
      <c r="AQ2516" s="9" t="s">
        <v>50</v>
      </c>
      <c r="AR2516" s="7" t="s">
        <v>50</v>
      </c>
    </row>
    <row r="2517" spans="1:44" ht="15" thickBot="1">
      <c r="A2517" s="10" t="s">
        <v>24250</v>
      </c>
      <c r="B2517" s="11">
        <v>26187</v>
      </c>
      <c r="C2517" s="12">
        <v>43831</v>
      </c>
      <c r="D2517" s="13" t="s">
        <v>45</v>
      </c>
      <c r="E2517" s="13" t="s">
        <v>46</v>
      </c>
      <c r="F2517" s="13" t="s">
        <v>70</v>
      </c>
      <c r="G2517" s="26" t="s">
        <v>54946</v>
      </c>
      <c r="H2517" s="13" t="s">
        <v>24251</v>
      </c>
      <c r="I2517" s="13" t="s">
        <v>50</v>
      </c>
      <c r="J2517" s="12">
        <v>45491</v>
      </c>
      <c r="K2517" s="13" t="s">
        <v>116</v>
      </c>
      <c r="L2517" s="13" t="s">
        <v>131</v>
      </c>
      <c r="M2517" s="13" t="s">
        <v>24252</v>
      </c>
      <c r="N2517" s="13" t="s">
        <v>11641</v>
      </c>
      <c r="O2517" s="13" t="s">
        <v>24253</v>
      </c>
      <c r="P2517" s="11">
        <v>1264</v>
      </c>
      <c r="Q2517" s="13" t="s">
        <v>630</v>
      </c>
      <c r="R2517" s="33" t="s">
        <v>24254</v>
      </c>
      <c r="S2517" s="33" t="s">
        <v>24255</v>
      </c>
      <c r="T2517" s="13" t="s">
        <v>24256</v>
      </c>
      <c r="U2517" s="13">
        <v>2035853522</v>
      </c>
      <c r="V2517" s="13">
        <v>70000000</v>
      </c>
      <c r="W2517" s="13" t="s">
        <v>60</v>
      </c>
      <c r="X2517" s="13">
        <v>70000000</v>
      </c>
      <c r="Y2517" s="13" t="s">
        <v>50</v>
      </c>
      <c r="Z2517" s="13">
        <v>9</v>
      </c>
      <c r="AA2517" s="13" t="s">
        <v>50</v>
      </c>
      <c r="AB2517" s="13" t="s">
        <v>50</v>
      </c>
      <c r="AC2517" s="13" t="s">
        <v>50</v>
      </c>
      <c r="AD2517" s="13" t="s">
        <v>210</v>
      </c>
      <c r="AE2517" s="13">
        <v>40375000</v>
      </c>
      <c r="AF2517" s="13" t="s">
        <v>60</v>
      </c>
      <c r="AG2517" s="13">
        <v>40375000</v>
      </c>
      <c r="AH2517" s="13">
        <v>280375000</v>
      </c>
      <c r="AI2517" s="13" t="s">
        <v>60</v>
      </c>
      <c r="AJ2517" s="13">
        <v>280375000</v>
      </c>
      <c r="AK2517" s="13" t="s">
        <v>24257</v>
      </c>
      <c r="AL2517" s="13" t="s">
        <v>50</v>
      </c>
      <c r="AM2517" s="13" t="s">
        <v>24258</v>
      </c>
      <c r="AN2517" s="13" t="s">
        <v>66</v>
      </c>
      <c r="AO2517" s="13" t="s">
        <v>24259</v>
      </c>
      <c r="AP2517" s="21" t="s">
        <v>24260</v>
      </c>
      <c r="AQ2517" s="15" t="s">
        <v>50</v>
      </c>
      <c r="AR2517" s="13" t="s">
        <v>50</v>
      </c>
    </row>
    <row r="2518" spans="1:44" ht="15" thickBot="1">
      <c r="A2518" s="4" t="s">
        <v>24261</v>
      </c>
      <c r="B2518" s="5">
        <v>35876</v>
      </c>
      <c r="C2518" s="6">
        <v>43831</v>
      </c>
      <c r="D2518" s="7" t="s">
        <v>45</v>
      </c>
      <c r="E2518" s="7" t="s">
        <v>46</v>
      </c>
      <c r="F2518" s="7" t="s">
        <v>70</v>
      </c>
      <c r="G2518" s="7" t="s">
        <v>87</v>
      </c>
      <c r="H2518" s="7" t="s">
        <v>50</v>
      </c>
      <c r="I2518" s="7" t="s">
        <v>50</v>
      </c>
      <c r="J2518" s="6">
        <v>45489</v>
      </c>
      <c r="K2518" s="7" t="s">
        <v>116</v>
      </c>
      <c r="L2518" s="7" t="s">
        <v>178</v>
      </c>
      <c r="M2518" s="7" t="s">
        <v>4841</v>
      </c>
      <c r="N2518" s="7" t="s">
        <v>19146</v>
      </c>
      <c r="O2518" s="7" t="s">
        <v>24262</v>
      </c>
      <c r="P2518" s="5">
        <v>1266</v>
      </c>
      <c r="Q2518" s="7" t="s">
        <v>545</v>
      </c>
      <c r="R2518" s="34" t="s">
        <v>24263</v>
      </c>
      <c r="S2518" s="34" t="s">
        <v>24264</v>
      </c>
      <c r="T2518" s="7" t="s">
        <v>24265</v>
      </c>
      <c r="U2518" s="7" t="s">
        <v>50</v>
      </c>
      <c r="V2518" s="7">
        <v>41600000</v>
      </c>
      <c r="W2518" s="7" t="s">
        <v>60</v>
      </c>
      <c r="X2518" s="7">
        <v>41600000</v>
      </c>
      <c r="Y2518" s="7" t="s">
        <v>50</v>
      </c>
      <c r="Z2518" s="7">
        <v>1</v>
      </c>
      <c r="AA2518" s="7">
        <v>41600000</v>
      </c>
      <c r="AB2518" s="7" t="s">
        <v>60</v>
      </c>
      <c r="AC2518" s="7">
        <v>41600000</v>
      </c>
      <c r="AD2518" s="7" t="s">
        <v>178</v>
      </c>
      <c r="AE2518" s="7">
        <v>41600000</v>
      </c>
      <c r="AF2518" s="7" t="s">
        <v>60</v>
      </c>
      <c r="AG2518" s="7">
        <v>41600000</v>
      </c>
      <c r="AH2518" s="7">
        <v>41600000</v>
      </c>
      <c r="AI2518" s="7" t="s">
        <v>60</v>
      </c>
      <c r="AJ2518" s="7">
        <v>41600000</v>
      </c>
      <c r="AK2518" s="7" t="s">
        <v>24266</v>
      </c>
      <c r="AL2518" s="7" t="s">
        <v>50</v>
      </c>
      <c r="AM2518" s="7" t="s">
        <v>24267</v>
      </c>
      <c r="AN2518" s="7" t="s">
        <v>66</v>
      </c>
      <c r="AO2518" s="7" t="s">
        <v>24268</v>
      </c>
      <c r="AP2518" s="22" t="s">
        <v>24269</v>
      </c>
      <c r="AQ2518" s="9" t="s">
        <v>50</v>
      </c>
      <c r="AR2518" s="7" t="s">
        <v>50</v>
      </c>
    </row>
    <row r="2519" spans="1:44" ht="15" thickBot="1">
      <c r="A2519" s="10" t="s">
        <v>24270</v>
      </c>
      <c r="B2519" s="11">
        <v>11121</v>
      </c>
      <c r="C2519" s="12">
        <v>40544</v>
      </c>
      <c r="D2519" s="13" t="s">
        <v>45</v>
      </c>
      <c r="E2519" s="13" t="s">
        <v>46</v>
      </c>
      <c r="F2519" s="13" t="s">
        <v>70</v>
      </c>
      <c r="G2519" s="13" t="s">
        <v>114</v>
      </c>
      <c r="H2519" s="13" t="s">
        <v>115</v>
      </c>
      <c r="I2519" s="13" t="s">
        <v>50</v>
      </c>
      <c r="J2519" s="12">
        <v>45490</v>
      </c>
      <c r="K2519" s="13" t="s">
        <v>177</v>
      </c>
      <c r="L2519" s="13" t="s">
        <v>131</v>
      </c>
      <c r="M2519" s="13" t="s">
        <v>24271</v>
      </c>
      <c r="N2519" s="13" t="s">
        <v>1614</v>
      </c>
      <c r="O2519" s="13" t="s">
        <v>24272</v>
      </c>
      <c r="P2519" s="11">
        <v>1308</v>
      </c>
      <c r="Q2519" s="13" t="s">
        <v>1201</v>
      </c>
      <c r="R2519" s="33" t="s">
        <v>24273</v>
      </c>
      <c r="S2519" s="33" t="s">
        <v>24274</v>
      </c>
      <c r="T2519" s="13" t="s">
        <v>24275</v>
      </c>
      <c r="U2519" s="13" t="s">
        <v>24276</v>
      </c>
      <c r="V2519" s="13">
        <v>100000000</v>
      </c>
      <c r="W2519" s="13" t="s">
        <v>60</v>
      </c>
      <c r="X2519" s="13">
        <v>100000000</v>
      </c>
      <c r="Y2519" s="13" t="s">
        <v>50</v>
      </c>
      <c r="Z2519" s="13">
        <v>8</v>
      </c>
      <c r="AA2519" s="13">
        <v>4999985</v>
      </c>
      <c r="AB2519" s="13" t="s">
        <v>60</v>
      </c>
      <c r="AC2519" s="13">
        <v>4999985</v>
      </c>
      <c r="AD2519" s="13" t="s">
        <v>178</v>
      </c>
      <c r="AE2519" s="13">
        <v>217799981</v>
      </c>
      <c r="AF2519" s="13" t="s">
        <v>60</v>
      </c>
      <c r="AG2519" s="13">
        <v>217799981</v>
      </c>
      <c r="AH2519" s="13">
        <v>318299981</v>
      </c>
      <c r="AI2519" s="13" t="s">
        <v>60</v>
      </c>
      <c r="AJ2519" s="13">
        <v>318299981</v>
      </c>
      <c r="AK2519" s="13" t="s">
        <v>24277</v>
      </c>
      <c r="AL2519" s="13" t="s">
        <v>50</v>
      </c>
      <c r="AM2519" s="13" t="s">
        <v>24278</v>
      </c>
      <c r="AN2519" s="13" t="s">
        <v>66</v>
      </c>
      <c r="AO2519" s="13" t="s">
        <v>24279</v>
      </c>
      <c r="AP2519" s="21" t="s">
        <v>24280</v>
      </c>
      <c r="AQ2519" s="15" t="s">
        <v>50</v>
      </c>
      <c r="AR2519" s="13" t="s">
        <v>50</v>
      </c>
    </row>
    <row r="2520" spans="1:44" ht="15" thickBot="1">
      <c r="A2520" s="4" t="s">
        <v>24281</v>
      </c>
      <c r="B2520" s="7">
        <v>491</v>
      </c>
      <c r="C2520" s="6">
        <v>43466</v>
      </c>
      <c r="D2520" s="7" t="s">
        <v>45</v>
      </c>
      <c r="E2520" s="7" t="s">
        <v>46</v>
      </c>
      <c r="F2520" s="7" t="s">
        <v>70</v>
      </c>
      <c r="G2520" s="26" t="s">
        <v>54946</v>
      </c>
      <c r="H2520" s="7" t="s">
        <v>11942</v>
      </c>
      <c r="I2520" s="7" t="s">
        <v>50</v>
      </c>
      <c r="J2520" s="6">
        <v>45497</v>
      </c>
      <c r="K2520" s="7" t="s">
        <v>191</v>
      </c>
      <c r="L2520" s="7" t="s">
        <v>1471</v>
      </c>
      <c r="M2520" s="7" t="s">
        <v>4936</v>
      </c>
      <c r="N2520" s="7" t="s">
        <v>24282</v>
      </c>
      <c r="O2520" s="7" t="s">
        <v>24283</v>
      </c>
      <c r="P2520" s="5">
        <v>1316</v>
      </c>
      <c r="Q2520" s="7" t="s">
        <v>56</v>
      </c>
      <c r="R2520" s="34" t="s">
        <v>24284</v>
      </c>
      <c r="S2520" s="34" t="s">
        <v>24285</v>
      </c>
      <c r="T2520" s="7" t="s">
        <v>24286</v>
      </c>
      <c r="U2520" s="7" t="s">
        <v>50</v>
      </c>
      <c r="V2520" s="7">
        <v>25000000</v>
      </c>
      <c r="W2520" s="7" t="s">
        <v>60</v>
      </c>
      <c r="X2520" s="7">
        <v>25000000</v>
      </c>
      <c r="Y2520" s="7" t="s">
        <v>50</v>
      </c>
      <c r="Z2520" s="7">
        <v>5</v>
      </c>
      <c r="AA2520" s="7">
        <v>25000000</v>
      </c>
      <c r="AB2520" s="7" t="s">
        <v>60</v>
      </c>
      <c r="AC2520" s="7">
        <v>25000000</v>
      </c>
      <c r="AD2520" s="7" t="s">
        <v>1471</v>
      </c>
      <c r="AE2520" s="7">
        <v>155054991</v>
      </c>
      <c r="AF2520" s="7" t="s">
        <v>60</v>
      </c>
      <c r="AG2520" s="7">
        <v>155054991</v>
      </c>
      <c r="AH2520" s="7">
        <v>155054991</v>
      </c>
      <c r="AI2520" s="7" t="s">
        <v>60</v>
      </c>
      <c r="AJ2520" s="7">
        <v>155054991</v>
      </c>
      <c r="AK2520" s="7" t="s">
        <v>24287</v>
      </c>
      <c r="AL2520" s="7" t="s">
        <v>50</v>
      </c>
      <c r="AM2520" s="7" t="s">
        <v>24288</v>
      </c>
      <c r="AN2520" s="7" t="s">
        <v>66</v>
      </c>
      <c r="AO2520" s="7" t="s">
        <v>24289</v>
      </c>
      <c r="AP2520" s="22" t="s">
        <v>24290</v>
      </c>
      <c r="AQ2520" s="9" t="s">
        <v>50</v>
      </c>
      <c r="AR2520" s="7" t="s">
        <v>50</v>
      </c>
    </row>
    <row r="2521" spans="1:44" ht="15" thickBot="1">
      <c r="A2521" s="10" t="s">
        <v>24291</v>
      </c>
      <c r="B2521" s="13">
        <v>232</v>
      </c>
      <c r="C2521" s="12">
        <v>44562</v>
      </c>
      <c r="D2521" s="13" t="s">
        <v>45</v>
      </c>
      <c r="E2521" s="13" t="s">
        <v>46</v>
      </c>
      <c r="F2521" s="13" t="s">
        <v>70</v>
      </c>
      <c r="G2521" s="27" t="s">
        <v>54945</v>
      </c>
      <c r="H2521" s="13" t="s">
        <v>562</v>
      </c>
      <c r="I2521" s="13" t="s">
        <v>50</v>
      </c>
      <c r="J2521" s="12">
        <v>45496</v>
      </c>
      <c r="K2521" s="13" t="s">
        <v>50</v>
      </c>
      <c r="L2521" s="13" t="s">
        <v>467</v>
      </c>
      <c r="M2521" s="13" t="s">
        <v>24292</v>
      </c>
      <c r="N2521" s="13" t="s">
        <v>10777</v>
      </c>
      <c r="O2521" s="13" t="s">
        <v>24293</v>
      </c>
      <c r="P2521" s="11">
        <v>1326</v>
      </c>
      <c r="Q2521" s="13" t="s">
        <v>520</v>
      </c>
      <c r="R2521" s="33" t="s">
        <v>24294</v>
      </c>
      <c r="S2521" s="33" t="s">
        <v>24295</v>
      </c>
      <c r="T2521" s="13" t="s">
        <v>24296</v>
      </c>
      <c r="U2521" s="13" t="s">
        <v>50</v>
      </c>
      <c r="V2521" s="13">
        <v>2500000</v>
      </c>
      <c r="W2521" s="13" t="s">
        <v>60</v>
      </c>
      <c r="X2521" s="13">
        <v>2500000</v>
      </c>
      <c r="Y2521" s="13" t="s">
        <v>467</v>
      </c>
      <c r="Z2521" s="13">
        <v>1</v>
      </c>
      <c r="AA2521" s="13">
        <v>2500000</v>
      </c>
      <c r="AB2521" s="13" t="s">
        <v>60</v>
      </c>
      <c r="AC2521" s="13">
        <v>2500000</v>
      </c>
      <c r="AD2521" s="13" t="s">
        <v>467</v>
      </c>
      <c r="AE2521" s="13">
        <v>2500000</v>
      </c>
      <c r="AF2521" s="13" t="s">
        <v>60</v>
      </c>
      <c r="AG2521" s="13">
        <v>2500000</v>
      </c>
      <c r="AH2521" s="13">
        <v>2500000</v>
      </c>
      <c r="AI2521" s="13" t="s">
        <v>60</v>
      </c>
      <c r="AJ2521" s="13">
        <v>2500000</v>
      </c>
      <c r="AK2521" s="13" t="s">
        <v>24297</v>
      </c>
      <c r="AL2521" s="13" t="s">
        <v>50</v>
      </c>
      <c r="AM2521" s="13" t="s">
        <v>24298</v>
      </c>
      <c r="AN2521" s="13" t="s">
        <v>66</v>
      </c>
      <c r="AO2521" s="13" t="s">
        <v>24299</v>
      </c>
      <c r="AP2521" s="21" t="s">
        <v>24300</v>
      </c>
      <c r="AQ2521" s="15" t="s">
        <v>50</v>
      </c>
      <c r="AR2521" s="13" t="s">
        <v>50</v>
      </c>
    </row>
    <row r="2522" spans="1:44" ht="15" thickBot="1">
      <c r="A2522" s="4" t="s">
        <v>24301</v>
      </c>
      <c r="B2522" s="5">
        <v>1049</v>
      </c>
      <c r="C2522" s="6">
        <v>44197</v>
      </c>
      <c r="D2522" s="7" t="s">
        <v>45</v>
      </c>
      <c r="E2522" s="7" t="s">
        <v>46</v>
      </c>
      <c r="F2522" s="7" t="s">
        <v>70</v>
      </c>
      <c r="G2522" s="26" t="s">
        <v>54946</v>
      </c>
      <c r="H2522" s="7" t="s">
        <v>12202</v>
      </c>
      <c r="I2522" s="7" t="s">
        <v>50</v>
      </c>
      <c r="J2522" s="6">
        <v>45496</v>
      </c>
      <c r="K2522" s="7" t="s">
        <v>50</v>
      </c>
      <c r="L2522" s="7" t="s">
        <v>241</v>
      </c>
      <c r="M2522" s="7" t="s">
        <v>24302</v>
      </c>
      <c r="N2522" s="7" t="s">
        <v>24303</v>
      </c>
      <c r="O2522" s="7" t="s">
        <v>24304</v>
      </c>
      <c r="P2522" s="5">
        <v>1343</v>
      </c>
      <c r="Q2522" s="7" t="s">
        <v>1571</v>
      </c>
      <c r="R2522" s="34" t="s">
        <v>24305</v>
      </c>
      <c r="S2522" s="34" t="s">
        <v>24306</v>
      </c>
      <c r="T2522" s="7" t="s">
        <v>24307</v>
      </c>
      <c r="U2522" s="7">
        <v>6094807024</v>
      </c>
      <c r="V2522" s="7">
        <v>10000000</v>
      </c>
      <c r="W2522" s="7" t="s">
        <v>60</v>
      </c>
      <c r="X2522" s="7">
        <v>10000000</v>
      </c>
      <c r="Y2522" s="7" t="s">
        <v>154</v>
      </c>
      <c r="Z2522" s="7">
        <v>4</v>
      </c>
      <c r="AA2522" s="7">
        <v>10000000</v>
      </c>
      <c r="AB2522" s="7" t="s">
        <v>60</v>
      </c>
      <c r="AC2522" s="7">
        <v>10000000</v>
      </c>
      <c r="AD2522" s="7" t="s">
        <v>241</v>
      </c>
      <c r="AE2522" s="7">
        <v>23049000</v>
      </c>
      <c r="AF2522" s="7" t="s">
        <v>60</v>
      </c>
      <c r="AG2522" s="7">
        <v>23049000</v>
      </c>
      <c r="AH2522" s="7">
        <v>23049000</v>
      </c>
      <c r="AI2522" s="7" t="s">
        <v>60</v>
      </c>
      <c r="AJ2522" s="7">
        <v>23049000</v>
      </c>
      <c r="AK2522" s="7" t="s">
        <v>24308</v>
      </c>
      <c r="AL2522" s="7" t="s">
        <v>50</v>
      </c>
      <c r="AM2522" s="7" t="s">
        <v>24309</v>
      </c>
      <c r="AN2522" s="7" t="s">
        <v>66</v>
      </c>
      <c r="AO2522" s="7" t="s">
        <v>24307</v>
      </c>
      <c r="AP2522" s="22" t="s">
        <v>24310</v>
      </c>
      <c r="AQ2522" s="9" t="s">
        <v>50</v>
      </c>
      <c r="AR2522" s="7" t="s">
        <v>50</v>
      </c>
    </row>
    <row r="2523" spans="1:44" ht="15" thickBot="1">
      <c r="A2523" s="10" t="s">
        <v>24311</v>
      </c>
      <c r="B2523" s="13" t="s">
        <v>50</v>
      </c>
      <c r="C2523" s="12">
        <v>2193</v>
      </c>
      <c r="D2523" s="13" t="s">
        <v>45</v>
      </c>
      <c r="E2523" s="13" t="s">
        <v>46</v>
      </c>
      <c r="F2523" s="13" t="s">
        <v>47</v>
      </c>
      <c r="G2523" s="13" t="s">
        <v>48</v>
      </c>
      <c r="H2523" s="13" t="s">
        <v>3028</v>
      </c>
      <c r="I2523" s="13" t="s">
        <v>50</v>
      </c>
      <c r="J2523" s="12">
        <v>45489</v>
      </c>
      <c r="K2523" s="13" t="s">
        <v>161</v>
      </c>
      <c r="L2523" s="13" t="s">
        <v>162</v>
      </c>
      <c r="M2523" s="13" t="s">
        <v>2508</v>
      </c>
      <c r="N2523" s="13" t="s">
        <v>307</v>
      </c>
      <c r="O2523" s="13" t="s">
        <v>24312</v>
      </c>
      <c r="P2523" s="11">
        <v>1364</v>
      </c>
      <c r="Q2523" s="13" t="s">
        <v>245</v>
      </c>
      <c r="R2523" s="33" t="s">
        <v>24313</v>
      </c>
      <c r="S2523" s="33" t="s">
        <v>24314</v>
      </c>
      <c r="T2523" s="13" t="s">
        <v>24315</v>
      </c>
      <c r="U2523" s="13" t="s">
        <v>24316</v>
      </c>
      <c r="V2523" s="13">
        <v>100000000000</v>
      </c>
      <c r="W2523" s="13" t="s">
        <v>250</v>
      </c>
      <c r="X2523" s="13">
        <v>1196343987</v>
      </c>
      <c r="Y2523" s="13" t="s">
        <v>61</v>
      </c>
      <c r="Z2523" s="13">
        <v>2</v>
      </c>
      <c r="AA2523" s="13" t="s">
        <v>50</v>
      </c>
      <c r="AB2523" s="13" t="s">
        <v>50</v>
      </c>
      <c r="AC2523" s="13" t="s">
        <v>50</v>
      </c>
      <c r="AD2523" s="13" t="s">
        <v>50</v>
      </c>
      <c r="AE2523" s="13" t="s">
        <v>50</v>
      </c>
      <c r="AF2523" s="13" t="s">
        <v>50</v>
      </c>
      <c r="AG2523" s="13" t="s">
        <v>50</v>
      </c>
      <c r="AH2523" s="13">
        <v>150000000000</v>
      </c>
      <c r="AI2523" s="13" t="s">
        <v>250</v>
      </c>
      <c r="AJ2523" s="13">
        <v>1797301950</v>
      </c>
      <c r="AK2523" s="13" t="s">
        <v>50</v>
      </c>
      <c r="AL2523" s="13" t="s">
        <v>50</v>
      </c>
      <c r="AM2523" s="13" t="s">
        <v>24317</v>
      </c>
      <c r="AN2523" s="13" t="s">
        <v>66</v>
      </c>
      <c r="AO2523" s="13" t="s">
        <v>24318</v>
      </c>
      <c r="AP2523" s="21" t="s">
        <v>24319</v>
      </c>
      <c r="AQ2523" s="15" t="s">
        <v>50</v>
      </c>
      <c r="AR2523" s="13" t="s">
        <v>50</v>
      </c>
    </row>
    <row r="2524" spans="1:44" ht="15" thickBot="1">
      <c r="A2524" s="4" t="s">
        <v>24320</v>
      </c>
      <c r="B2524" s="7">
        <v>985</v>
      </c>
      <c r="C2524" s="6">
        <v>41543</v>
      </c>
      <c r="D2524" s="7" t="s">
        <v>45</v>
      </c>
      <c r="E2524" s="7" t="s">
        <v>46</v>
      </c>
      <c r="F2524" s="7" t="s">
        <v>70</v>
      </c>
      <c r="G2524" s="7" t="s">
        <v>176</v>
      </c>
      <c r="H2524" s="7" t="s">
        <v>2519</v>
      </c>
      <c r="I2524" s="7" t="s">
        <v>50</v>
      </c>
      <c r="J2524" s="6">
        <v>45492</v>
      </c>
      <c r="K2524" s="7" t="s">
        <v>50</v>
      </c>
      <c r="L2524" s="7" t="s">
        <v>147</v>
      </c>
      <c r="M2524" s="7" t="s">
        <v>24321</v>
      </c>
      <c r="N2524" s="7" t="s">
        <v>259</v>
      </c>
      <c r="O2524" s="7" t="s">
        <v>24322</v>
      </c>
      <c r="P2524" s="5">
        <v>1379</v>
      </c>
      <c r="Q2524" s="7" t="s">
        <v>245</v>
      </c>
      <c r="R2524" s="34" t="s">
        <v>24323</v>
      </c>
      <c r="S2524" s="34" t="s">
        <v>24324</v>
      </c>
      <c r="T2524" s="7" t="s">
        <v>24325</v>
      </c>
      <c r="U2524" s="7" t="s">
        <v>24326</v>
      </c>
      <c r="V2524" s="7">
        <v>15000000</v>
      </c>
      <c r="W2524" s="7" t="s">
        <v>60</v>
      </c>
      <c r="X2524" s="7">
        <v>15000000</v>
      </c>
      <c r="Y2524" s="7" t="s">
        <v>154</v>
      </c>
      <c r="Z2524" s="7">
        <v>3</v>
      </c>
      <c r="AA2524" s="7">
        <v>15000000</v>
      </c>
      <c r="AB2524" s="7" t="s">
        <v>60</v>
      </c>
      <c r="AC2524" s="7">
        <v>15000000</v>
      </c>
      <c r="AD2524" s="7" t="s">
        <v>147</v>
      </c>
      <c r="AE2524" s="7">
        <v>15748499</v>
      </c>
      <c r="AF2524" s="7" t="s">
        <v>60</v>
      </c>
      <c r="AG2524" s="7">
        <v>15748499</v>
      </c>
      <c r="AH2524" s="7">
        <v>15748499</v>
      </c>
      <c r="AI2524" s="7" t="s">
        <v>60</v>
      </c>
      <c r="AJ2524" s="7">
        <v>15748499</v>
      </c>
      <c r="AK2524" s="7" t="s">
        <v>24327</v>
      </c>
      <c r="AL2524" s="7" t="s">
        <v>50</v>
      </c>
      <c r="AM2524" s="7" t="s">
        <v>24328</v>
      </c>
      <c r="AN2524" s="7" t="s">
        <v>66</v>
      </c>
      <c r="AO2524" s="7" t="s">
        <v>24329</v>
      </c>
      <c r="AP2524" s="22" t="s">
        <v>24330</v>
      </c>
      <c r="AQ2524" s="9" t="s">
        <v>50</v>
      </c>
      <c r="AR2524" s="7" t="s">
        <v>50</v>
      </c>
    </row>
    <row r="2525" spans="1:44" ht="15" thickBot="1">
      <c r="A2525" s="10" t="s">
        <v>24331</v>
      </c>
      <c r="B2525" s="11">
        <v>1570</v>
      </c>
      <c r="C2525" s="12">
        <v>43466</v>
      </c>
      <c r="D2525" s="13" t="s">
        <v>45</v>
      </c>
      <c r="E2525" s="13" t="s">
        <v>46</v>
      </c>
      <c r="F2525" s="13" t="s">
        <v>70</v>
      </c>
      <c r="G2525" s="13" t="s">
        <v>114</v>
      </c>
      <c r="H2525" s="13" t="s">
        <v>50</v>
      </c>
      <c r="I2525" s="13" t="s">
        <v>50</v>
      </c>
      <c r="J2525" s="12">
        <v>45490</v>
      </c>
      <c r="K2525" s="13" t="s">
        <v>50</v>
      </c>
      <c r="L2525" s="13" t="s">
        <v>241</v>
      </c>
      <c r="M2525" s="13" t="s">
        <v>24332</v>
      </c>
      <c r="N2525" s="13" t="s">
        <v>270</v>
      </c>
      <c r="O2525" s="13" t="s">
        <v>24333</v>
      </c>
      <c r="P2525" s="11">
        <v>1393</v>
      </c>
      <c r="Q2525" s="13" t="s">
        <v>245</v>
      </c>
      <c r="R2525" s="33" t="s">
        <v>24334</v>
      </c>
      <c r="S2525" s="33" t="s">
        <v>24335</v>
      </c>
      <c r="T2525" s="13" t="s">
        <v>50</v>
      </c>
      <c r="U2525" s="13" t="s">
        <v>50</v>
      </c>
      <c r="V2525" s="13">
        <v>8500000</v>
      </c>
      <c r="W2525" s="13" t="s">
        <v>60</v>
      </c>
      <c r="X2525" s="13">
        <v>8500000</v>
      </c>
      <c r="Y2525" s="13" t="s">
        <v>154</v>
      </c>
      <c r="Z2525" s="13">
        <v>2</v>
      </c>
      <c r="AA2525" s="13">
        <v>8500000</v>
      </c>
      <c r="AB2525" s="13" t="s">
        <v>60</v>
      </c>
      <c r="AC2525" s="13">
        <v>8500000</v>
      </c>
      <c r="AD2525" s="13" t="s">
        <v>241</v>
      </c>
      <c r="AE2525" s="13">
        <v>12350595</v>
      </c>
      <c r="AF2525" s="13" t="s">
        <v>60</v>
      </c>
      <c r="AG2525" s="13">
        <v>12350595</v>
      </c>
      <c r="AH2525" s="13">
        <v>12350595</v>
      </c>
      <c r="AI2525" s="13" t="s">
        <v>60</v>
      </c>
      <c r="AJ2525" s="13">
        <v>12350595</v>
      </c>
      <c r="AK2525" s="13" t="s">
        <v>24336</v>
      </c>
      <c r="AL2525" s="13" t="s">
        <v>50</v>
      </c>
      <c r="AM2525" s="13" t="s">
        <v>24337</v>
      </c>
      <c r="AN2525" s="13" t="s">
        <v>66</v>
      </c>
      <c r="AO2525" s="13" t="s">
        <v>24338</v>
      </c>
      <c r="AP2525" s="21" t="s">
        <v>24339</v>
      </c>
      <c r="AQ2525" s="15" t="s">
        <v>50</v>
      </c>
      <c r="AR2525" s="13" t="s">
        <v>50</v>
      </c>
    </row>
    <row r="2526" spans="1:44" ht="15" thickBot="1">
      <c r="A2526" s="4" t="s">
        <v>24340</v>
      </c>
      <c r="B2526" s="5">
        <v>11804</v>
      </c>
      <c r="C2526" s="6">
        <v>40179</v>
      </c>
      <c r="D2526" s="7" t="s">
        <v>45</v>
      </c>
      <c r="E2526" s="7" t="s">
        <v>46</v>
      </c>
      <c r="F2526" s="7" t="s">
        <v>47</v>
      </c>
      <c r="G2526" s="7" t="s">
        <v>71</v>
      </c>
      <c r="H2526" s="7" t="s">
        <v>49</v>
      </c>
      <c r="I2526" s="7" t="s">
        <v>50</v>
      </c>
      <c r="J2526" s="6">
        <v>45491</v>
      </c>
      <c r="K2526" s="7" t="s">
        <v>161</v>
      </c>
      <c r="L2526" s="7" t="s">
        <v>162</v>
      </c>
      <c r="M2526" s="7" t="s">
        <v>24341</v>
      </c>
      <c r="N2526" s="7" t="s">
        <v>24342</v>
      </c>
      <c r="O2526" s="7" t="s">
        <v>24343</v>
      </c>
      <c r="P2526" s="5">
        <v>1413</v>
      </c>
      <c r="Q2526" s="7" t="s">
        <v>1571</v>
      </c>
      <c r="R2526" s="34" t="s">
        <v>24344</v>
      </c>
      <c r="S2526" s="34" t="s">
        <v>24345</v>
      </c>
      <c r="T2526" s="7" t="s">
        <v>24346</v>
      </c>
      <c r="U2526" s="7" t="s">
        <v>24347</v>
      </c>
      <c r="V2526" s="7">
        <v>150000000</v>
      </c>
      <c r="W2526" s="7" t="s">
        <v>60</v>
      </c>
      <c r="X2526" s="7">
        <v>150000000</v>
      </c>
      <c r="Y2526" s="7" t="s">
        <v>61</v>
      </c>
      <c r="Z2526" s="7">
        <v>2</v>
      </c>
      <c r="AA2526" s="7" t="s">
        <v>50</v>
      </c>
      <c r="AB2526" s="7" t="s">
        <v>50</v>
      </c>
      <c r="AC2526" s="7" t="s">
        <v>50</v>
      </c>
      <c r="AD2526" s="7" t="s">
        <v>50</v>
      </c>
      <c r="AE2526" s="7" t="s">
        <v>50</v>
      </c>
      <c r="AF2526" s="7" t="s">
        <v>50</v>
      </c>
      <c r="AG2526" s="7" t="s">
        <v>50</v>
      </c>
      <c r="AH2526" s="7">
        <v>1227000000</v>
      </c>
      <c r="AI2526" s="7" t="s">
        <v>60</v>
      </c>
      <c r="AJ2526" s="7">
        <v>1227000000</v>
      </c>
      <c r="AK2526" s="7" t="s">
        <v>24348</v>
      </c>
      <c r="AL2526" s="7" t="s">
        <v>50</v>
      </c>
      <c r="AM2526" s="7" t="s">
        <v>24349</v>
      </c>
      <c r="AN2526" s="7" t="s">
        <v>66</v>
      </c>
      <c r="AO2526" s="7" t="s">
        <v>24350</v>
      </c>
      <c r="AP2526" s="22" t="s">
        <v>24351</v>
      </c>
      <c r="AQ2526" s="9" t="s">
        <v>50</v>
      </c>
      <c r="AR2526" s="7" t="s">
        <v>50</v>
      </c>
    </row>
    <row r="2527" spans="1:44" ht="15" thickBot="1">
      <c r="A2527" s="10" t="s">
        <v>24352</v>
      </c>
      <c r="B2527" s="11">
        <v>2212477</v>
      </c>
      <c r="C2527" s="12">
        <v>43101</v>
      </c>
      <c r="D2527" s="13" t="s">
        <v>45</v>
      </c>
      <c r="E2527" s="13" t="s">
        <v>46</v>
      </c>
      <c r="F2527" s="13" t="s">
        <v>70</v>
      </c>
      <c r="G2527" s="13" t="s">
        <v>145</v>
      </c>
      <c r="H2527" s="13" t="s">
        <v>13208</v>
      </c>
      <c r="I2527" s="13" t="s">
        <v>50</v>
      </c>
      <c r="J2527" s="12">
        <v>45496</v>
      </c>
      <c r="K2527" s="13" t="s">
        <v>191</v>
      </c>
      <c r="L2527" s="13" t="s">
        <v>73</v>
      </c>
      <c r="M2527" s="13" t="s">
        <v>24353</v>
      </c>
      <c r="N2527" s="13" t="s">
        <v>75</v>
      </c>
      <c r="O2527" s="13" t="s">
        <v>24354</v>
      </c>
      <c r="P2527" s="11">
        <v>1435</v>
      </c>
      <c r="Q2527" s="13" t="s">
        <v>77</v>
      </c>
      <c r="R2527" s="33" t="s">
        <v>24355</v>
      </c>
      <c r="S2527" s="33" t="s">
        <v>24356</v>
      </c>
      <c r="T2527" s="13" t="s">
        <v>50</v>
      </c>
      <c r="U2527" s="13" t="s">
        <v>50</v>
      </c>
      <c r="V2527" s="13">
        <v>100000000</v>
      </c>
      <c r="W2527" s="13" t="s">
        <v>60</v>
      </c>
      <c r="X2527" s="13">
        <v>100000000</v>
      </c>
      <c r="Y2527" s="13" t="s">
        <v>81</v>
      </c>
      <c r="Z2527" s="13">
        <v>6</v>
      </c>
      <c r="AA2527" s="13">
        <v>100000000</v>
      </c>
      <c r="AB2527" s="13" t="s">
        <v>60</v>
      </c>
      <c r="AC2527" s="13">
        <v>100000000</v>
      </c>
      <c r="AD2527" s="13" t="s">
        <v>73</v>
      </c>
      <c r="AE2527" s="13">
        <v>325500000</v>
      </c>
      <c r="AF2527" s="13" t="s">
        <v>60</v>
      </c>
      <c r="AG2527" s="13">
        <v>325500000</v>
      </c>
      <c r="AH2527" s="13">
        <v>325500000</v>
      </c>
      <c r="AI2527" s="13" t="s">
        <v>60</v>
      </c>
      <c r="AJ2527" s="13">
        <v>325500000</v>
      </c>
      <c r="AK2527" s="13" t="s">
        <v>24357</v>
      </c>
      <c r="AL2527" s="13" t="s">
        <v>50</v>
      </c>
      <c r="AM2527" s="13" t="s">
        <v>24358</v>
      </c>
      <c r="AN2527" s="13" t="s">
        <v>66</v>
      </c>
      <c r="AO2527" s="13" t="s">
        <v>24359</v>
      </c>
      <c r="AP2527" s="21" t="s">
        <v>24360</v>
      </c>
      <c r="AQ2527" s="15" t="s">
        <v>50</v>
      </c>
      <c r="AR2527" s="13" t="s">
        <v>50</v>
      </c>
    </row>
    <row r="2528" spans="1:44" ht="15" thickBot="1">
      <c r="A2528" s="4" t="s">
        <v>24361</v>
      </c>
      <c r="B2528" s="7" t="s">
        <v>50</v>
      </c>
      <c r="C2528" s="6">
        <v>45085</v>
      </c>
      <c r="D2528" s="7" t="s">
        <v>45</v>
      </c>
      <c r="E2528" s="7" t="s">
        <v>46</v>
      </c>
      <c r="F2528" s="7" t="s">
        <v>70</v>
      </c>
      <c r="G2528" s="26" t="s">
        <v>54946</v>
      </c>
      <c r="H2528" s="7" t="s">
        <v>50</v>
      </c>
      <c r="I2528" s="7" t="s">
        <v>50</v>
      </c>
      <c r="J2528" s="6">
        <v>45495</v>
      </c>
      <c r="K2528" s="7" t="s">
        <v>50</v>
      </c>
      <c r="L2528" s="7" t="s">
        <v>467</v>
      </c>
      <c r="M2528" s="7" t="s">
        <v>24362</v>
      </c>
      <c r="N2528" s="7" t="s">
        <v>14226</v>
      </c>
      <c r="O2528" s="7" t="s">
        <v>24363</v>
      </c>
      <c r="P2528" s="5">
        <v>1464</v>
      </c>
      <c r="Q2528" s="7" t="s">
        <v>481</v>
      </c>
      <c r="R2528" s="34" t="s">
        <v>24364</v>
      </c>
      <c r="S2528" s="34" t="s">
        <v>24365</v>
      </c>
      <c r="T2528" s="7" t="s">
        <v>24366</v>
      </c>
      <c r="U2528" s="7" t="s">
        <v>24367</v>
      </c>
      <c r="V2528" s="7">
        <v>8500000</v>
      </c>
      <c r="W2528" s="7" t="s">
        <v>60</v>
      </c>
      <c r="X2528" s="7">
        <v>8500000</v>
      </c>
      <c r="Y2528" s="7" t="s">
        <v>467</v>
      </c>
      <c r="Z2528" s="7">
        <v>1</v>
      </c>
      <c r="AA2528" s="7">
        <v>8500000</v>
      </c>
      <c r="AB2528" s="7" t="s">
        <v>60</v>
      </c>
      <c r="AC2528" s="7">
        <v>8500000</v>
      </c>
      <c r="AD2528" s="7" t="s">
        <v>467</v>
      </c>
      <c r="AE2528" s="7">
        <v>8500000</v>
      </c>
      <c r="AF2528" s="7" t="s">
        <v>60</v>
      </c>
      <c r="AG2528" s="7">
        <v>8500000</v>
      </c>
      <c r="AH2528" s="7">
        <v>8500000</v>
      </c>
      <c r="AI2528" s="7" t="s">
        <v>60</v>
      </c>
      <c r="AJ2528" s="7">
        <v>8500000</v>
      </c>
      <c r="AK2528" s="7" t="s">
        <v>24368</v>
      </c>
      <c r="AL2528" s="7" t="s">
        <v>50</v>
      </c>
      <c r="AM2528" s="7" t="s">
        <v>24369</v>
      </c>
      <c r="AN2528" s="7" t="s">
        <v>66</v>
      </c>
      <c r="AO2528" s="7" t="s">
        <v>24370</v>
      </c>
      <c r="AP2528" s="22" t="s">
        <v>24371</v>
      </c>
      <c r="AQ2528" s="9" t="s">
        <v>50</v>
      </c>
      <c r="AR2528" s="7" t="s">
        <v>50</v>
      </c>
    </row>
    <row r="2529" spans="1:44" ht="15" thickBot="1">
      <c r="A2529" s="10" t="s">
        <v>11963</v>
      </c>
      <c r="B2529" s="11">
        <v>3789</v>
      </c>
      <c r="C2529" s="12">
        <v>42370</v>
      </c>
      <c r="D2529" s="13" t="s">
        <v>45</v>
      </c>
      <c r="E2529" s="13" t="s">
        <v>46</v>
      </c>
      <c r="F2529" s="13" t="s">
        <v>70</v>
      </c>
      <c r="G2529" s="13" t="s">
        <v>87</v>
      </c>
      <c r="H2529" s="13" t="s">
        <v>11964</v>
      </c>
      <c r="I2529" s="13" t="s">
        <v>50</v>
      </c>
      <c r="J2529" s="12">
        <v>45496</v>
      </c>
      <c r="K2529" s="13" t="s">
        <v>116</v>
      </c>
      <c r="L2529" s="13" t="s">
        <v>131</v>
      </c>
      <c r="M2529" s="13" t="s">
        <v>24372</v>
      </c>
      <c r="N2529" s="13" t="s">
        <v>1222</v>
      </c>
      <c r="O2529" s="13" t="s">
        <v>24373</v>
      </c>
      <c r="P2529" s="11">
        <v>1509</v>
      </c>
      <c r="Q2529" s="13" t="s">
        <v>707</v>
      </c>
      <c r="R2529" s="33" t="s">
        <v>11967</v>
      </c>
      <c r="S2529" s="33" t="s">
        <v>24374</v>
      </c>
      <c r="T2529" s="13" t="s">
        <v>50</v>
      </c>
      <c r="U2529" s="13" t="s">
        <v>50</v>
      </c>
      <c r="V2529" s="13">
        <v>650000000</v>
      </c>
      <c r="W2529" s="13" t="s">
        <v>60</v>
      </c>
      <c r="X2529" s="13">
        <v>650000000</v>
      </c>
      <c r="Y2529" s="13" t="s">
        <v>171</v>
      </c>
      <c r="Z2529" s="13">
        <v>4</v>
      </c>
      <c r="AA2529" s="13" t="s">
        <v>50</v>
      </c>
      <c r="AB2529" s="13" t="s">
        <v>50</v>
      </c>
      <c r="AC2529" s="13" t="s">
        <v>50</v>
      </c>
      <c r="AD2529" s="13" t="s">
        <v>290</v>
      </c>
      <c r="AE2529" s="13" t="s">
        <v>50</v>
      </c>
      <c r="AF2529" s="13" t="s">
        <v>50</v>
      </c>
      <c r="AG2529" s="13" t="s">
        <v>50</v>
      </c>
      <c r="AH2529" s="13">
        <v>1520000000</v>
      </c>
      <c r="AI2529" s="13" t="s">
        <v>60</v>
      </c>
      <c r="AJ2529" s="13">
        <v>1520000000</v>
      </c>
      <c r="AK2529" s="13" t="s">
        <v>50</v>
      </c>
      <c r="AL2529" s="13" t="s">
        <v>50</v>
      </c>
      <c r="AM2529" s="13" t="s">
        <v>11970</v>
      </c>
      <c r="AN2529" s="13" t="s">
        <v>66</v>
      </c>
      <c r="AO2529" s="13" t="s">
        <v>50</v>
      </c>
      <c r="AP2529" s="21" t="s">
        <v>11972</v>
      </c>
      <c r="AQ2529" s="15" t="s">
        <v>50</v>
      </c>
      <c r="AR2529" s="13" t="s">
        <v>255</v>
      </c>
    </row>
    <row r="2530" spans="1:44" ht="15" thickBot="1">
      <c r="A2530" s="4" t="s">
        <v>24375</v>
      </c>
      <c r="B2530" s="5">
        <v>354661</v>
      </c>
      <c r="C2530" s="6">
        <v>17168</v>
      </c>
      <c r="D2530" s="7" t="s">
        <v>45</v>
      </c>
      <c r="E2530" s="7" t="s">
        <v>46</v>
      </c>
      <c r="F2530" s="7" t="s">
        <v>47</v>
      </c>
      <c r="G2530" s="7" t="s">
        <v>71</v>
      </c>
      <c r="H2530" s="7" t="s">
        <v>15924</v>
      </c>
      <c r="I2530" s="7" t="s">
        <v>50</v>
      </c>
      <c r="J2530" s="6">
        <v>45491</v>
      </c>
      <c r="K2530" s="7" t="s">
        <v>282</v>
      </c>
      <c r="L2530" s="7" t="s">
        <v>52</v>
      </c>
      <c r="M2530" s="7" t="s">
        <v>24376</v>
      </c>
      <c r="N2530" s="7" t="s">
        <v>24377</v>
      </c>
      <c r="O2530" s="7" t="s">
        <v>24378</v>
      </c>
      <c r="P2530" s="5">
        <v>1511</v>
      </c>
      <c r="Q2530" s="7" t="s">
        <v>566</v>
      </c>
      <c r="R2530" s="34" t="s">
        <v>24379</v>
      </c>
      <c r="S2530" s="34" t="s">
        <v>24380</v>
      </c>
      <c r="T2530" s="7" t="s">
        <v>24381</v>
      </c>
      <c r="U2530" s="7" t="s">
        <v>24382</v>
      </c>
      <c r="V2530" s="7">
        <v>10000000</v>
      </c>
      <c r="W2530" s="7" t="s">
        <v>60</v>
      </c>
      <c r="X2530" s="7">
        <v>10000000</v>
      </c>
      <c r="Y2530" s="7" t="s">
        <v>61</v>
      </c>
      <c r="Z2530" s="7">
        <v>1</v>
      </c>
      <c r="AA2530" s="7" t="s">
        <v>50</v>
      </c>
      <c r="AB2530" s="7" t="s">
        <v>50</v>
      </c>
      <c r="AC2530" s="7" t="s">
        <v>50</v>
      </c>
      <c r="AD2530" s="7" t="s">
        <v>50</v>
      </c>
      <c r="AE2530" s="7" t="s">
        <v>50</v>
      </c>
      <c r="AF2530" s="7" t="s">
        <v>50</v>
      </c>
      <c r="AG2530" s="7" t="s">
        <v>50</v>
      </c>
      <c r="AH2530" s="7">
        <v>10000000</v>
      </c>
      <c r="AI2530" s="7" t="s">
        <v>60</v>
      </c>
      <c r="AJ2530" s="7">
        <v>10000000</v>
      </c>
      <c r="AK2530" s="7" t="s">
        <v>50</v>
      </c>
      <c r="AL2530" s="7" t="s">
        <v>50</v>
      </c>
      <c r="AM2530" s="7" t="s">
        <v>24383</v>
      </c>
      <c r="AN2530" s="7" t="s">
        <v>66</v>
      </c>
      <c r="AO2530" s="7" t="s">
        <v>24384</v>
      </c>
      <c r="AP2530" s="22" t="s">
        <v>24385</v>
      </c>
      <c r="AQ2530" s="9" t="s">
        <v>50</v>
      </c>
      <c r="AR2530" s="7" t="s">
        <v>50</v>
      </c>
    </row>
    <row r="2531" spans="1:44" ht="15" thickBot="1">
      <c r="A2531" s="10" t="s">
        <v>24386</v>
      </c>
      <c r="B2531" s="11">
        <v>72202</v>
      </c>
      <c r="C2531" s="12">
        <v>42923</v>
      </c>
      <c r="D2531" s="13" t="s">
        <v>45</v>
      </c>
      <c r="E2531" s="13" t="s">
        <v>46</v>
      </c>
      <c r="F2531" s="13" t="s">
        <v>70</v>
      </c>
      <c r="G2531" s="13" t="s">
        <v>145</v>
      </c>
      <c r="H2531" s="13" t="s">
        <v>50</v>
      </c>
      <c r="I2531" s="13" t="s">
        <v>50</v>
      </c>
      <c r="J2531" s="12">
        <v>45492</v>
      </c>
      <c r="K2531" s="13" t="s">
        <v>89</v>
      </c>
      <c r="L2531" s="13" t="s">
        <v>147</v>
      </c>
      <c r="M2531" s="13" t="s">
        <v>24387</v>
      </c>
      <c r="N2531" s="13" t="s">
        <v>1954</v>
      </c>
      <c r="O2531" s="13" t="s">
        <v>24388</v>
      </c>
      <c r="P2531" s="11">
        <v>1530</v>
      </c>
      <c r="Q2531" s="13" t="s">
        <v>245</v>
      </c>
      <c r="R2531" s="33" t="s">
        <v>24389</v>
      </c>
      <c r="S2531" s="33" t="s">
        <v>24390</v>
      </c>
      <c r="T2531" s="13" t="s">
        <v>24391</v>
      </c>
      <c r="U2531" s="13" t="s">
        <v>24392</v>
      </c>
      <c r="V2531" s="13">
        <v>1080000000</v>
      </c>
      <c r="W2531" s="13" t="s">
        <v>1960</v>
      </c>
      <c r="X2531" s="13">
        <v>6857361</v>
      </c>
      <c r="Y2531" s="13" t="s">
        <v>154</v>
      </c>
      <c r="Z2531" s="13">
        <v>6</v>
      </c>
      <c r="AA2531" s="13">
        <v>1080000000</v>
      </c>
      <c r="AB2531" s="13" t="s">
        <v>1960</v>
      </c>
      <c r="AC2531" s="13">
        <v>6857361</v>
      </c>
      <c r="AD2531" s="13" t="s">
        <v>147</v>
      </c>
      <c r="AE2531" s="13">
        <v>2584500006</v>
      </c>
      <c r="AF2531" s="13" t="s">
        <v>1960</v>
      </c>
      <c r="AG2531" s="13">
        <v>20955133</v>
      </c>
      <c r="AH2531" s="13">
        <v>3084500006</v>
      </c>
      <c r="AI2531" s="13" t="s">
        <v>1960</v>
      </c>
      <c r="AJ2531" s="13">
        <v>24129837</v>
      </c>
      <c r="AK2531" s="13" t="s">
        <v>24393</v>
      </c>
      <c r="AL2531" s="13" t="s">
        <v>50</v>
      </c>
      <c r="AM2531" s="13" t="s">
        <v>24394</v>
      </c>
      <c r="AN2531" s="13" t="s">
        <v>66</v>
      </c>
      <c r="AO2531" s="13" t="s">
        <v>24395</v>
      </c>
      <c r="AP2531" s="21" t="s">
        <v>24396</v>
      </c>
      <c r="AQ2531" s="15" t="s">
        <v>50</v>
      </c>
      <c r="AR2531" s="13" t="s">
        <v>50</v>
      </c>
    </row>
    <row r="2532" spans="1:44" ht="15" thickBot="1">
      <c r="A2532" s="4" t="s">
        <v>24397</v>
      </c>
      <c r="B2532" s="5">
        <v>12979</v>
      </c>
      <c r="C2532" s="6">
        <v>44927</v>
      </c>
      <c r="D2532" s="7" t="s">
        <v>45</v>
      </c>
      <c r="E2532" s="7" t="s">
        <v>46</v>
      </c>
      <c r="F2532" s="7" t="s">
        <v>47</v>
      </c>
      <c r="G2532" s="7" t="s">
        <v>87</v>
      </c>
      <c r="H2532" s="7" t="s">
        <v>443</v>
      </c>
      <c r="I2532" s="7" t="s">
        <v>50</v>
      </c>
      <c r="J2532" s="6">
        <v>45489</v>
      </c>
      <c r="K2532" s="7" t="s">
        <v>50</v>
      </c>
      <c r="L2532" s="7" t="s">
        <v>62</v>
      </c>
      <c r="M2532" s="7" t="s">
        <v>24398</v>
      </c>
      <c r="N2532" s="7" t="s">
        <v>24399</v>
      </c>
      <c r="O2532" s="7" t="s">
        <v>24400</v>
      </c>
      <c r="P2532" s="5">
        <v>1550</v>
      </c>
      <c r="Q2532" s="7" t="s">
        <v>120</v>
      </c>
      <c r="R2532" s="34" t="s">
        <v>24401</v>
      </c>
      <c r="S2532" s="34" t="s">
        <v>24402</v>
      </c>
      <c r="T2532" s="7" t="s">
        <v>24403</v>
      </c>
      <c r="U2532" s="7" t="s">
        <v>24404</v>
      </c>
      <c r="V2532" s="7">
        <v>7200000</v>
      </c>
      <c r="W2532" s="7" t="s">
        <v>60</v>
      </c>
      <c r="X2532" s="7">
        <v>7200000</v>
      </c>
      <c r="Y2532" s="7" t="s">
        <v>61</v>
      </c>
      <c r="Z2532" s="7">
        <v>7</v>
      </c>
      <c r="AA2532" s="7">
        <v>7200000</v>
      </c>
      <c r="AB2532" s="7" t="s">
        <v>60</v>
      </c>
      <c r="AC2532" s="7">
        <v>7200000</v>
      </c>
      <c r="AD2532" s="7" t="s">
        <v>62</v>
      </c>
      <c r="AE2532" s="7">
        <v>130747147</v>
      </c>
      <c r="AF2532" s="7" t="s">
        <v>60</v>
      </c>
      <c r="AG2532" s="7">
        <v>130747147</v>
      </c>
      <c r="AH2532" s="7">
        <v>140747147</v>
      </c>
      <c r="AI2532" s="7" t="s">
        <v>60</v>
      </c>
      <c r="AJ2532" s="7">
        <v>140747147</v>
      </c>
      <c r="AK2532" s="7" t="s">
        <v>50</v>
      </c>
      <c r="AL2532" s="7" t="s">
        <v>50</v>
      </c>
      <c r="AM2532" s="7" t="s">
        <v>24405</v>
      </c>
      <c r="AN2532" s="7" t="s">
        <v>66</v>
      </c>
      <c r="AO2532" s="7" t="s">
        <v>24406</v>
      </c>
      <c r="AP2532" s="22" t="s">
        <v>24407</v>
      </c>
      <c r="AQ2532" s="9" t="s">
        <v>50</v>
      </c>
      <c r="AR2532" s="7" t="s">
        <v>50</v>
      </c>
    </row>
    <row r="2533" spans="1:44" ht="15" thickBot="1">
      <c r="A2533" s="10" t="s">
        <v>24408</v>
      </c>
      <c r="B2533" s="13">
        <v>162</v>
      </c>
      <c r="C2533" s="12">
        <v>32874</v>
      </c>
      <c r="D2533" s="13" t="s">
        <v>45</v>
      </c>
      <c r="E2533" s="13" t="s">
        <v>46</v>
      </c>
      <c r="F2533" s="13" t="s">
        <v>47</v>
      </c>
      <c r="G2533" s="13" t="s">
        <v>87</v>
      </c>
      <c r="H2533" s="13" t="s">
        <v>24409</v>
      </c>
      <c r="I2533" s="13" t="s">
        <v>50</v>
      </c>
      <c r="J2533" s="12">
        <v>45497</v>
      </c>
      <c r="K2533" s="13" t="s">
        <v>177</v>
      </c>
      <c r="L2533" s="13" t="s">
        <v>162</v>
      </c>
      <c r="M2533" s="13" t="s">
        <v>24410</v>
      </c>
      <c r="N2533" s="13" t="s">
        <v>24411</v>
      </c>
      <c r="O2533" s="13" t="s">
        <v>24412</v>
      </c>
      <c r="P2533" s="11">
        <v>1568</v>
      </c>
      <c r="Q2533" s="13" t="s">
        <v>166</v>
      </c>
      <c r="R2533" s="33" t="s">
        <v>24413</v>
      </c>
      <c r="S2533" s="33" t="s">
        <v>24414</v>
      </c>
      <c r="T2533" s="13" t="s">
        <v>24415</v>
      </c>
      <c r="U2533" s="13">
        <v>5407698401</v>
      </c>
      <c r="V2533" s="13">
        <v>15000000</v>
      </c>
      <c r="W2533" s="13" t="s">
        <v>60</v>
      </c>
      <c r="X2533" s="13">
        <v>15000000</v>
      </c>
      <c r="Y2533" s="13" t="s">
        <v>61</v>
      </c>
      <c r="Z2533" s="13">
        <v>4</v>
      </c>
      <c r="AA2533" s="13">
        <v>50000000</v>
      </c>
      <c r="AB2533" s="13" t="s">
        <v>60</v>
      </c>
      <c r="AC2533" s="13">
        <v>50000000</v>
      </c>
      <c r="AD2533" s="13" t="s">
        <v>62</v>
      </c>
      <c r="AE2533" s="13">
        <v>63115002</v>
      </c>
      <c r="AF2533" s="13" t="s">
        <v>60</v>
      </c>
      <c r="AG2533" s="13">
        <v>63115002</v>
      </c>
      <c r="AH2533" s="13">
        <v>78115002</v>
      </c>
      <c r="AI2533" s="13" t="s">
        <v>60</v>
      </c>
      <c r="AJ2533" s="13">
        <v>78115002</v>
      </c>
      <c r="AK2533" s="13" t="s">
        <v>24416</v>
      </c>
      <c r="AL2533" s="13" t="s">
        <v>50</v>
      </c>
      <c r="AM2533" s="13" t="s">
        <v>24417</v>
      </c>
      <c r="AN2533" s="13" t="s">
        <v>66</v>
      </c>
      <c r="AO2533" s="13" t="s">
        <v>50</v>
      </c>
      <c r="AP2533" s="15" t="s">
        <v>50</v>
      </c>
      <c r="AQ2533" s="21" t="s">
        <v>24418</v>
      </c>
      <c r="AR2533" s="13" t="s">
        <v>255</v>
      </c>
    </row>
    <row r="2534" spans="1:44" ht="15" thickBot="1">
      <c r="A2534" s="4" t="s">
        <v>24419</v>
      </c>
      <c r="B2534" s="7">
        <v>78</v>
      </c>
      <c r="C2534" s="6">
        <v>43033</v>
      </c>
      <c r="D2534" s="7" t="s">
        <v>45</v>
      </c>
      <c r="E2534" s="7" t="s">
        <v>46</v>
      </c>
      <c r="F2534" s="7" t="s">
        <v>70</v>
      </c>
      <c r="G2534" s="7" t="s">
        <v>87</v>
      </c>
      <c r="H2534" s="7" t="s">
        <v>50</v>
      </c>
      <c r="I2534" s="7" t="s">
        <v>50</v>
      </c>
      <c r="J2534" s="6">
        <v>45492</v>
      </c>
      <c r="K2534" s="7" t="s">
        <v>50</v>
      </c>
      <c r="L2534" s="7" t="s">
        <v>241</v>
      </c>
      <c r="M2534" s="7" t="s">
        <v>24420</v>
      </c>
      <c r="N2534" s="7" t="s">
        <v>2941</v>
      </c>
      <c r="O2534" s="7" t="s">
        <v>24421</v>
      </c>
      <c r="P2534" s="5">
        <v>1577</v>
      </c>
      <c r="Q2534" s="7" t="s">
        <v>245</v>
      </c>
      <c r="R2534" s="34" t="s">
        <v>24422</v>
      </c>
      <c r="S2534" s="34" t="s">
        <v>24423</v>
      </c>
      <c r="T2534" s="7" t="s">
        <v>24424</v>
      </c>
      <c r="U2534" s="7" t="s">
        <v>24425</v>
      </c>
      <c r="V2534" s="7" t="s">
        <v>50</v>
      </c>
      <c r="W2534" s="7" t="s">
        <v>50</v>
      </c>
      <c r="X2534" s="7" t="s">
        <v>50</v>
      </c>
      <c r="Y2534" s="7" t="s">
        <v>154</v>
      </c>
      <c r="Z2534" s="7">
        <v>9</v>
      </c>
      <c r="AA2534" s="7" t="s">
        <v>50</v>
      </c>
      <c r="AB2534" s="7" t="s">
        <v>50</v>
      </c>
      <c r="AC2534" s="7" t="s">
        <v>50</v>
      </c>
      <c r="AD2534" s="7" t="s">
        <v>241</v>
      </c>
      <c r="AE2534" s="7">
        <v>20915470</v>
      </c>
      <c r="AF2534" s="7" t="s">
        <v>60</v>
      </c>
      <c r="AG2534" s="7">
        <v>20915470</v>
      </c>
      <c r="AH2534" s="7">
        <v>20915470</v>
      </c>
      <c r="AI2534" s="7" t="s">
        <v>60</v>
      </c>
      <c r="AJ2534" s="7">
        <v>20915470</v>
      </c>
      <c r="AK2534" s="7" t="s">
        <v>24426</v>
      </c>
      <c r="AL2534" s="7" t="s">
        <v>50</v>
      </c>
      <c r="AM2534" s="7" t="s">
        <v>24427</v>
      </c>
      <c r="AN2534" s="7" t="s">
        <v>66</v>
      </c>
      <c r="AO2534" s="7" t="s">
        <v>24428</v>
      </c>
      <c r="AP2534" s="22" t="s">
        <v>24429</v>
      </c>
      <c r="AQ2534" s="9" t="s">
        <v>50</v>
      </c>
      <c r="AR2534" s="7" t="s">
        <v>50</v>
      </c>
    </row>
    <row r="2535" spans="1:44" ht="15" thickBot="1">
      <c r="A2535" s="10" t="s">
        <v>24430</v>
      </c>
      <c r="B2535" s="13">
        <v>78</v>
      </c>
      <c r="C2535" s="12">
        <v>42736</v>
      </c>
      <c r="D2535" s="13" t="s">
        <v>45</v>
      </c>
      <c r="E2535" s="13" t="s">
        <v>46</v>
      </c>
      <c r="F2535" s="13" t="s">
        <v>70</v>
      </c>
      <c r="G2535" s="26" t="s">
        <v>54946</v>
      </c>
      <c r="H2535" s="13" t="s">
        <v>50</v>
      </c>
      <c r="I2535" s="13" t="s">
        <v>50</v>
      </c>
      <c r="J2535" s="12">
        <v>45490</v>
      </c>
      <c r="K2535" s="13" t="s">
        <v>116</v>
      </c>
      <c r="L2535" s="13" t="s">
        <v>241</v>
      </c>
      <c r="M2535" s="13" t="s">
        <v>24431</v>
      </c>
      <c r="N2535" s="13" t="s">
        <v>24432</v>
      </c>
      <c r="O2535" s="13" t="s">
        <v>24433</v>
      </c>
      <c r="P2535" s="11">
        <v>1646</v>
      </c>
      <c r="Q2535" s="13" t="s">
        <v>360</v>
      </c>
      <c r="R2535" s="33" t="s">
        <v>24434</v>
      </c>
      <c r="S2535" s="33" t="s">
        <v>24435</v>
      </c>
      <c r="T2535" s="13" t="s">
        <v>24436</v>
      </c>
      <c r="U2535" s="13" t="s">
        <v>24437</v>
      </c>
      <c r="V2535" s="13">
        <v>12800000</v>
      </c>
      <c r="W2535" s="13" t="s">
        <v>209</v>
      </c>
      <c r="X2535" s="13">
        <v>13959580</v>
      </c>
      <c r="Y2535" s="13" t="s">
        <v>154</v>
      </c>
      <c r="Z2535" s="13">
        <v>5</v>
      </c>
      <c r="AA2535" s="13">
        <v>12800000</v>
      </c>
      <c r="AB2535" s="13" t="s">
        <v>209</v>
      </c>
      <c r="AC2535" s="13">
        <v>13959580</v>
      </c>
      <c r="AD2535" s="13" t="s">
        <v>241</v>
      </c>
      <c r="AE2535" s="13">
        <v>21050000</v>
      </c>
      <c r="AF2535" s="13" t="s">
        <v>209</v>
      </c>
      <c r="AG2535" s="13">
        <v>23086118</v>
      </c>
      <c r="AH2535" s="13">
        <v>26050000</v>
      </c>
      <c r="AI2535" s="13" t="s">
        <v>209</v>
      </c>
      <c r="AJ2535" s="13">
        <v>28559489</v>
      </c>
      <c r="AK2535" s="13" t="s">
        <v>24438</v>
      </c>
      <c r="AL2535" s="13" t="s">
        <v>50</v>
      </c>
      <c r="AM2535" s="13" t="s">
        <v>24439</v>
      </c>
      <c r="AN2535" s="13" t="s">
        <v>66</v>
      </c>
      <c r="AO2535" s="13" t="s">
        <v>24440</v>
      </c>
      <c r="AP2535" s="21" t="s">
        <v>24441</v>
      </c>
      <c r="AQ2535" s="15" t="s">
        <v>50</v>
      </c>
      <c r="AR2535" s="13" t="s">
        <v>50</v>
      </c>
    </row>
    <row r="2536" spans="1:44" ht="15" thickBot="1">
      <c r="A2536" s="4" t="s">
        <v>24442</v>
      </c>
      <c r="B2536" s="5">
        <v>377240</v>
      </c>
      <c r="C2536" s="6">
        <v>42370</v>
      </c>
      <c r="D2536" s="7" t="s">
        <v>45</v>
      </c>
      <c r="E2536" s="7" t="s">
        <v>46</v>
      </c>
      <c r="F2536" s="7" t="s">
        <v>70</v>
      </c>
      <c r="G2536" s="26" t="s">
        <v>54946</v>
      </c>
      <c r="H2536" s="7" t="s">
        <v>718</v>
      </c>
      <c r="I2536" s="7" t="s">
        <v>50</v>
      </c>
      <c r="J2536" s="6">
        <v>45495</v>
      </c>
      <c r="K2536" s="7" t="s">
        <v>116</v>
      </c>
      <c r="L2536" s="7" t="s">
        <v>5159</v>
      </c>
      <c r="M2536" s="7" t="s">
        <v>24443</v>
      </c>
      <c r="N2536" s="7" t="s">
        <v>133</v>
      </c>
      <c r="O2536" s="7" t="s">
        <v>24444</v>
      </c>
      <c r="P2536" s="5">
        <v>1686</v>
      </c>
      <c r="Q2536" s="7" t="s">
        <v>135</v>
      </c>
      <c r="R2536" s="34" t="s">
        <v>24445</v>
      </c>
      <c r="S2536" s="34" t="s">
        <v>24446</v>
      </c>
      <c r="T2536" s="7" t="s">
        <v>24447</v>
      </c>
      <c r="U2536" s="7" t="s">
        <v>50</v>
      </c>
      <c r="V2536" s="7">
        <v>954229</v>
      </c>
      <c r="W2536" s="7" t="s">
        <v>139</v>
      </c>
      <c r="X2536" s="7">
        <v>1233045</v>
      </c>
      <c r="Y2536" s="7" t="s">
        <v>50</v>
      </c>
      <c r="Z2536" s="7">
        <v>8</v>
      </c>
      <c r="AA2536" s="7">
        <v>954229</v>
      </c>
      <c r="AB2536" s="7" t="s">
        <v>139</v>
      </c>
      <c r="AC2536" s="7">
        <v>1233045</v>
      </c>
      <c r="AD2536" s="7" t="s">
        <v>5159</v>
      </c>
      <c r="AE2536" s="7">
        <v>11954229</v>
      </c>
      <c r="AF2536" s="7" t="s">
        <v>139</v>
      </c>
      <c r="AG2536" s="7">
        <v>16033443</v>
      </c>
      <c r="AH2536" s="7">
        <v>11954229</v>
      </c>
      <c r="AI2536" s="7" t="s">
        <v>139</v>
      </c>
      <c r="AJ2536" s="7">
        <v>16033443</v>
      </c>
      <c r="AK2536" s="7" t="s">
        <v>24448</v>
      </c>
      <c r="AL2536" s="7" t="s">
        <v>50</v>
      </c>
      <c r="AM2536" s="7" t="s">
        <v>24449</v>
      </c>
      <c r="AN2536" s="7" t="s">
        <v>66</v>
      </c>
      <c r="AO2536" s="7" t="s">
        <v>24450</v>
      </c>
      <c r="AP2536" s="22" t="s">
        <v>24451</v>
      </c>
      <c r="AQ2536" s="9" t="s">
        <v>50</v>
      </c>
      <c r="AR2536" s="7" t="s">
        <v>50</v>
      </c>
    </row>
    <row r="2537" spans="1:44" ht="15" thickBot="1">
      <c r="A2537" s="10" t="s">
        <v>24452</v>
      </c>
      <c r="B2537" s="11">
        <v>4031</v>
      </c>
      <c r="C2537" s="12">
        <v>42005</v>
      </c>
      <c r="D2537" s="13" t="s">
        <v>45</v>
      </c>
      <c r="E2537" s="13" t="s">
        <v>46</v>
      </c>
      <c r="F2537" s="13" t="s">
        <v>70</v>
      </c>
      <c r="G2537" s="13" t="s">
        <v>87</v>
      </c>
      <c r="H2537" s="13" t="s">
        <v>24453</v>
      </c>
      <c r="I2537" s="13" t="s">
        <v>50</v>
      </c>
      <c r="J2537" s="12">
        <v>45490</v>
      </c>
      <c r="K2537" s="13" t="s">
        <v>50</v>
      </c>
      <c r="L2537" s="13" t="s">
        <v>131</v>
      </c>
      <c r="M2537" s="13" t="s">
        <v>24454</v>
      </c>
      <c r="N2537" s="13" t="s">
        <v>2137</v>
      </c>
      <c r="O2537" s="13" t="s">
        <v>24455</v>
      </c>
      <c r="P2537" s="11">
        <v>1718</v>
      </c>
      <c r="Q2537" s="13" t="s">
        <v>77</v>
      </c>
      <c r="R2537" s="29" t="s">
        <v>24456</v>
      </c>
      <c r="S2537" s="33" t="s">
        <v>24457</v>
      </c>
      <c r="T2537" s="13" t="s">
        <v>50</v>
      </c>
      <c r="U2537" s="13" t="s">
        <v>50</v>
      </c>
      <c r="V2537" s="13">
        <v>25000000</v>
      </c>
      <c r="W2537" s="13" t="s">
        <v>60</v>
      </c>
      <c r="X2537" s="13">
        <v>25000000</v>
      </c>
      <c r="Y2537" s="13" t="s">
        <v>290</v>
      </c>
      <c r="Z2537" s="13">
        <v>6</v>
      </c>
      <c r="AA2537" s="13">
        <v>225000000</v>
      </c>
      <c r="AB2537" s="13" t="s">
        <v>60</v>
      </c>
      <c r="AC2537" s="13">
        <v>225000000</v>
      </c>
      <c r="AD2537" s="13" t="s">
        <v>290</v>
      </c>
      <c r="AE2537" s="13">
        <v>225000000</v>
      </c>
      <c r="AF2537" s="13" t="s">
        <v>60</v>
      </c>
      <c r="AG2537" s="13">
        <v>225000000</v>
      </c>
      <c r="AH2537" s="13">
        <v>374200000</v>
      </c>
      <c r="AI2537" s="13" t="s">
        <v>60</v>
      </c>
      <c r="AJ2537" s="13">
        <v>374200000</v>
      </c>
      <c r="AK2537" s="13" t="s">
        <v>24458</v>
      </c>
      <c r="AL2537" s="13" t="s">
        <v>50</v>
      </c>
      <c r="AM2537" s="13" t="s">
        <v>24459</v>
      </c>
      <c r="AN2537" s="13" t="s">
        <v>66</v>
      </c>
      <c r="AO2537" s="13" t="s">
        <v>24460</v>
      </c>
      <c r="AP2537" s="21" t="s">
        <v>24461</v>
      </c>
      <c r="AQ2537" s="15" t="s">
        <v>50</v>
      </c>
      <c r="AR2537" s="13" t="s">
        <v>50</v>
      </c>
    </row>
    <row r="2538" spans="1:44" ht="15" thickBot="1">
      <c r="A2538" s="4" t="s">
        <v>24462</v>
      </c>
      <c r="B2538" s="5">
        <v>46834</v>
      </c>
      <c r="C2538" s="6">
        <v>31778</v>
      </c>
      <c r="D2538" s="7" t="s">
        <v>45</v>
      </c>
      <c r="E2538" s="7" t="s">
        <v>46</v>
      </c>
      <c r="F2538" s="7" t="s">
        <v>47</v>
      </c>
      <c r="G2538" s="7" t="s">
        <v>160</v>
      </c>
      <c r="H2538" s="7" t="s">
        <v>115</v>
      </c>
      <c r="I2538" s="7" t="s">
        <v>50</v>
      </c>
      <c r="J2538" s="6">
        <v>45489</v>
      </c>
      <c r="K2538" s="7" t="s">
        <v>161</v>
      </c>
      <c r="L2538" s="7" t="s">
        <v>162</v>
      </c>
      <c r="M2538" s="7" t="s">
        <v>24463</v>
      </c>
      <c r="N2538" s="7" t="s">
        <v>12287</v>
      </c>
      <c r="O2538" s="7" t="s">
        <v>24464</v>
      </c>
      <c r="P2538" s="5">
        <v>1724</v>
      </c>
      <c r="Q2538" s="7" t="s">
        <v>93</v>
      </c>
      <c r="R2538" s="34" t="s">
        <v>24465</v>
      </c>
      <c r="S2538" s="34" t="s">
        <v>24466</v>
      </c>
      <c r="T2538" s="7" t="s">
        <v>24467</v>
      </c>
      <c r="U2538" s="7" t="s">
        <v>24468</v>
      </c>
      <c r="V2538" s="7">
        <v>300000000</v>
      </c>
      <c r="W2538" s="7" t="s">
        <v>60</v>
      </c>
      <c r="X2538" s="7">
        <v>300000000</v>
      </c>
      <c r="Y2538" s="7" t="s">
        <v>61</v>
      </c>
      <c r="Z2538" s="7">
        <v>4</v>
      </c>
      <c r="AA2538" s="7">
        <v>10000000</v>
      </c>
      <c r="AB2538" s="7" t="s">
        <v>60</v>
      </c>
      <c r="AC2538" s="7">
        <v>10000000</v>
      </c>
      <c r="AD2538" s="7" t="s">
        <v>62</v>
      </c>
      <c r="AE2538" s="7">
        <v>15000000</v>
      </c>
      <c r="AF2538" s="7" t="s">
        <v>60</v>
      </c>
      <c r="AG2538" s="7">
        <v>15000000</v>
      </c>
      <c r="AH2538" s="7">
        <v>1065000000</v>
      </c>
      <c r="AI2538" s="7" t="s">
        <v>60</v>
      </c>
      <c r="AJ2538" s="7">
        <v>1065000000</v>
      </c>
      <c r="AK2538" s="7" t="s">
        <v>50</v>
      </c>
      <c r="AL2538" s="7" t="s">
        <v>24469</v>
      </c>
      <c r="AM2538" s="7" t="s">
        <v>24470</v>
      </c>
      <c r="AN2538" s="7" t="s">
        <v>66</v>
      </c>
      <c r="AO2538" s="7" t="s">
        <v>24471</v>
      </c>
      <c r="AP2538" s="9" t="s">
        <v>50</v>
      </c>
      <c r="AQ2538" s="22" t="s">
        <v>24472</v>
      </c>
      <c r="AR2538" s="7" t="s">
        <v>50</v>
      </c>
    </row>
    <row r="2539" spans="1:44" ht="15" thickBot="1">
      <c r="A2539" s="10" t="s">
        <v>24473</v>
      </c>
      <c r="B2539" s="13" t="s">
        <v>50</v>
      </c>
      <c r="C2539" s="12">
        <v>44562</v>
      </c>
      <c r="D2539" s="13" t="s">
        <v>45</v>
      </c>
      <c r="E2539" s="13" t="s">
        <v>46</v>
      </c>
      <c r="F2539" s="13" t="s">
        <v>70</v>
      </c>
      <c r="G2539" s="13" t="s">
        <v>87</v>
      </c>
      <c r="H2539" s="13" t="s">
        <v>3472</v>
      </c>
      <c r="I2539" s="13" t="s">
        <v>50</v>
      </c>
      <c r="J2539" s="12">
        <v>45496</v>
      </c>
      <c r="K2539" s="13" t="s">
        <v>161</v>
      </c>
      <c r="L2539" s="13" t="s">
        <v>290</v>
      </c>
      <c r="M2539" s="13" t="s">
        <v>24474</v>
      </c>
      <c r="N2539" s="13" t="s">
        <v>13270</v>
      </c>
      <c r="O2539" s="13" t="s">
        <v>24475</v>
      </c>
      <c r="P2539" s="11">
        <v>1738</v>
      </c>
      <c r="Q2539" s="13" t="s">
        <v>50</v>
      </c>
      <c r="R2539" s="33" t="s">
        <v>24476</v>
      </c>
      <c r="S2539" s="33" t="s">
        <v>24477</v>
      </c>
      <c r="T2539" s="13" t="s">
        <v>24478</v>
      </c>
      <c r="U2539" s="13" t="s">
        <v>50</v>
      </c>
      <c r="V2539" s="13">
        <v>935000000</v>
      </c>
      <c r="W2539" s="13" t="s">
        <v>60</v>
      </c>
      <c r="X2539" s="13">
        <v>935000000</v>
      </c>
      <c r="Y2539" s="13" t="s">
        <v>290</v>
      </c>
      <c r="Z2539" s="13">
        <v>2</v>
      </c>
      <c r="AA2539" s="13">
        <v>935000000</v>
      </c>
      <c r="AB2539" s="13" t="s">
        <v>60</v>
      </c>
      <c r="AC2539" s="13">
        <v>935000000</v>
      </c>
      <c r="AD2539" s="13" t="s">
        <v>290</v>
      </c>
      <c r="AE2539" s="13">
        <v>935000000</v>
      </c>
      <c r="AF2539" s="13" t="s">
        <v>60</v>
      </c>
      <c r="AG2539" s="13">
        <v>935000000</v>
      </c>
      <c r="AH2539" s="13">
        <v>1295000000</v>
      </c>
      <c r="AI2539" s="13" t="s">
        <v>60</v>
      </c>
      <c r="AJ2539" s="13">
        <v>1295000000</v>
      </c>
      <c r="AK2539" s="13" t="s">
        <v>50</v>
      </c>
      <c r="AL2539" s="13" t="s">
        <v>50</v>
      </c>
      <c r="AM2539" s="13" t="s">
        <v>24479</v>
      </c>
      <c r="AN2539" s="13" t="s">
        <v>66</v>
      </c>
      <c r="AO2539" s="13" t="s">
        <v>24480</v>
      </c>
      <c r="AP2539" s="21" t="s">
        <v>24481</v>
      </c>
      <c r="AQ2539" s="15" t="s">
        <v>50</v>
      </c>
      <c r="AR2539" s="13" t="s">
        <v>50</v>
      </c>
    </row>
    <row r="2540" spans="1:44" ht="15" thickBot="1">
      <c r="A2540" s="4" t="s">
        <v>24482</v>
      </c>
      <c r="B2540" s="7" t="s">
        <v>50</v>
      </c>
      <c r="C2540" s="6">
        <v>43831</v>
      </c>
      <c r="D2540" s="7" t="s">
        <v>45</v>
      </c>
      <c r="E2540" s="7" t="s">
        <v>46</v>
      </c>
      <c r="F2540" s="7" t="s">
        <v>70</v>
      </c>
      <c r="G2540" s="7" t="s">
        <v>48</v>
      </c>
      <c r="H2540" s="7" t="s">
        <v>24483</v>
      </c>
      <c r="I2540" s="7" t="s">
        <v>50</v>
      </c>
      <c r="J2540" s="6">
        <v>45496</v>
      </c>
      <c r="K2540" s="7" t="s">
        <v>50</v>
      </c>
      <c r="L2540" s="7" t="s">
        <v>1471</v>
      </c>
      <c r="M2540" s="7" t="s">
        <v>4616</v>
      </c>
      <c r="N2540" s="7" t="s">
        <v>24484</v>
      </c>
      <c r="O2540" s="7" t="s">
        <v>24485</v>
      </c>
      <c r="P2540" s="5">
        <v>1743</v>
      </c>
      <c r="Q2540" s="7" t="s">
        <v>245</v>
      </c>
      <c r="R2540" s="34" t="s">
        <v>24486</v>
      </c>
      <c r="S2540" s="34" t="s">
        <v>24487</v>
      </c>
      <c r="T2540" s="7" t="s">
        <v>50</v>
      </c>
      <c r="U2540" s="7" t="s">
        <v>50</v>
      </c>
      <c r="V2540" s="7">
        <v>21400000000</v>
      </c>
      <c r="W2540" s="7" t="s">
        <v>250</v>
      </c>
      <c r="X2540" s="7">
        <v>255849414</v>
      </c>
      <c r="Y2540" s="7" t="s">
        <v>50</v>
      </c>
      <c r="Z2540" s="7">
        <v>1</v>
      </c>
      <c r="AA2540" s="7">
        <v>21400000000</v>
      </c>
      <c r="AB2540" s="7" t="s">
        <v>250</v>
      </c>
      <c r="AC2540" s="7">
        <v>255849414</v>
      </c>
      <c r="AD2540" s="7" t="s">
        <v>1471</v>
      </c>
      <c r="AE2540" s="7">
        <v>21400000000</v>
      </c>
      <c r="AF2540" s="7" t="s">
        <v>250</v>
      </c>
      <c r="AG2540" s="7">
        <v>255849414</v>
      </c>
      <c r="AH2540" s="7">
        <v>21400000000</v>
      </c>
      <c r="AI2540" s="7" t="s">
        <v>250</v>
      </c>
      <c r="AJ2540" s="7">
        <v>255849414</v>
      </c>
      <c r="AK2540" s="7" t="s">
        <v>24488</v>
      </c>
      <c r="AL2540" s="7" t="s">
        <v>50</v>
      </c>
      <c r="AM2540" s="7" t="s">
        <v>24489</v>
      </c>
      <c r="AN2540" s="7" t="s">
        <v>66</v>
      </c>
      <c r="AO2540" s="7" t="s">
        <v>24490</v>
      </c>
      <c r="AP2540" s="22" t="s">
        <v>24491</v>
      </c>
      <c r="AQ2540" s="9" t="s">
        <v>50</v>
      </c>
      <c r="AR2540" s="7" t="s">
        <v>50</v>
      </c>
    </row>
    <row r="2541" spans="1:44" ht="15" thickBot="1">
      <c r="A2541" s="10" t="s">
        <v>24492</v>
      </c>
      <c r="B2541" s="11">
        <v>2807</v>
      </c>
      <c r="C2541" s="12">
        <v>31048</v>
      </c>
      <c r="D2541" s="13" t="s">
        <v>45</v>
      </c>
      <c r="E2541" s="13" t="s">
        <v>46</v>
      </c>
      <c r="F2541" s="13" t="s">
        <v>638</v>
      </c>
      <c r="G2541" s="13" t="s">
        <v>71</v>
      </c>
      <c r="H2541" s="13" t="s">
        <v>7176</v>
      </c>
      <c r="I2541" s="13" t="s">
        <v>50</v>
      </c>
      <c r="J2541" s="12">
        <v>45497</v>
      </c>
      <c r="K2541" s="13" t="s">
        <v>72</v>
      </c>
      <c r="L2541" s="13" t="s">
        <v>2837</v>
      </c>
      <c r="M2541" s="13" t="s">
        <v>24493</v>
      </c>
      <c r="N2541" s="13" t="s">
        <v>24494</v>
      </c>
      <c r="O2541" s="13" t="s">
        <v>24495</v>
      </c>
      <c r="P2541" s="11">
        <v>1744</v>
      </c>
      <c r="Q2541" s="13" t="s">
        <v>135</v>
      </c>
      <c r="R2541" s="33" t="s">
        <v>24496</v>
      </c>
      <c r="S2541" s="33" t="s">
        <v>24497</v>
      </c>
      <c r="T2541" s="13" t="s">
        <v>24498</v>
      </c>
      <c r="U2541" s="13" t="s">
        <v>24499</v>
      </c>
      <c r="V2541" s="13">
        <v>100000000</v>
      </c>
      <c r="W2541" s="13" t="s">
        <v>60</v>
      </c>
      <c r="X2541" s="13">
        <v>100000000</v>
      </c>
      <c r="Y2541" s="13" t="s">
        <v>171</v>
      </c>
      <c r="Z2541" s="13">
        <v>5</v>
      </c>
      <c r="AA2541" s="13">
        <v>3140000</v>
      </c>
      <c r="AB2541" s="13" t="s">
        <v>139</v>
      </c>
      <c r="AC2541" s="13">
        <v>5184444</v>
      </c>
      <c r="AD2541" s="13" t="s">
        <v>62</v>
      </c>
      <c r="AE2541" s="13">
        <v>11620000</v>
      </c>
      <c r="AF2541" s="13" t="s">
        <v>139</v>
      </c>
      <c r="AG2541" s="13">
        <v>19829527</v>
      </c>
      <c r="AH2541" s="13">
        <v>119838151</v>
      </c>
      <c r="AI2541" s="13" t="s">
        <v>60</v>
      </c>
      <c r="AJ2541" s="13">
        <v>119838151</v>
      </c>
      <c r="AK2541" s="13" t="s">
        <v>24500</v>
      </c>
      <c r="AL2541" s="13" t="s">
        <v>50</v>
      </c>
      <c r="AM2541" s="13" t="s">
        <v>24501</v>
      </c>
      <c r="AN2541" s="13" t="s">
        <v>66</v>
      </c>
      <c r="AO2541" s="13" t="s">
        <v>50</v>
      </c>
      <c r="AP2541" s="21" t="s">
        <v>24502</v>
      </c>
      <c r="AQ2541" s="15" t="s">
        <v>50</v>
      </c>
      <c r="AR2541" s="13" t="s">
        <v>255</v>
      </c>
    </row>
    <row r="2542" spans="1:44" ht="15" thickBot="1">
      <c r="A2542" s="4" t="s">
        <v>24503</v>
      </c>
      <c r="B2542" s="5">
        <v>1249</v>
      </c>
      <c r="C2542" s="6">
        <v>42370</v>
      </c>
      <c r="D2542" s="7" t="s">
        <v>45</v>
      </c>
      <c r="E2542" s="7" t="s">
        <v>46</v>
      </c>
      <c r="F2542" s="7" t="s">
        <v>47</v>
      </c>
      <c r="G2542" s="27" t="s">
        <v>54945</v>
      </c>
      <c r="H2542" s="7" t="s">
        <v>666</v>
      </c>
      <c r="I2542" s="7" t="s">
        <v>50</v>
      </c>
      <c r="J2542" s="6">
        <v>45495</v>
      </c>
      <c r="K2542" s="7" t="s">
        <v>116</v>
      </c>
      <c r="L2542" s="7" t="s">
        <v>62</v>
      </c>
      <c r="M2542" s="7" t="s">
        <v>2693</v>
      </c>
      <c r="N2542" s="7" t="s">
        <v>769</v>
      </c>
      <c r="O2542" s="7" t="s">
        <v>24504</v>
      </c>
      <c r="P2542" s="5">
        <v>1746</v>
      </c>
      <c r="Q2542" s="7" t="s">
        <v>520</v>
      </c>
      <c r="R2542" s="34" t="s">
        <v>24505</v>
      </c>
      <c r="S2542" s="34" t="s">
        <v>24506</v>
      </c>
      <c r="T2542" s="7" t="s">
        <v>50</v>
      </c>
      <c r="U2542" s="7" t="s">
        <v>50</v>
      </c>
      <c r="V2542" s="7">
        <v>3000000</v>
      </c>
      <c r="W2542" s="7" t="s">
        <v>60</v>
      </c>
      <c r="X2542" s="7">
        <v>3000000</v>
      </c>
      <c r="Y2542" s="7" t="s">
        <v>61</v>
      </c>
      <c r="Z2542" s="7">
        <v>12</v>
      </c>
      <c r="AA2542" s="7">
        <v>3000000</v>
      </c>
      <c r="AB2542" s="7" t="s">
        <v>60</v>
      </c>
      <c r="AC2542" s="7">
        <v>3000000</v>
      </c>
      <c r="AD2542" s="7" t="s">
        <v>62</v>
      </c>
      <c r="AE2542" s="7">
        <v>26950000</v>
      </c>
      <c r="AF2542" s="7" t="s">
        <v>60</v>
      </c>
      <c r="AG2542" s="7">
        <v>26950000</v>
      </c>
      <c r="AH2542" s="7">
        <v>28050000</v>
      </c>
      <c r="AI2542" s="7" t="s">
        <v>60</v>
      </c>
      <c r="AJ2542" s="7">
        <v>28050000</v>
      </c>
      <c r="AK2542" s="7" t="s">
        <v>24507</v>
      </c>
      <c r="AL2542" s="7" t="s">
        <v>24508</v>
      </c>
      <c r="AM2542" s="7" t="s">
        <v>24509</v>
      </c>
      <c r="AN2542" s="7" t="s">
        <v>66</v>
      </c>
      <c r="AO2542" s="7" t="s">
        <v>24510</v>
      </c>
      <c r="AP2542" s="22" t="s">
        <v>24511</v>
      </c>
      <c r="AQ2542" s="9" t="s">
        <v>50</v>
      </c>
      <c r="AR2542" s="7" t="s">
        <v>50</v>
      </c>
    </row>
    <row r="2543" spans="1:44" ht="15" thickBot="1">
      <c r="A2543" s="10" t="s">
        <v>24512</v>
      </c>
      <c r="B2543" s="11">
        <v>3457</v>
      </c>
      <c r="C2543" s="12">
        <v>43040</v>
      </c>
      <c r="D2543" s="13" t="s">
        <v>45</v>
      </c>
      <c r="E2543" s="13" t="s">
        <v>46</v>
      </c>
      <c r="F2543" s="13" t="s">
        <v>47</v>
      </c>
      <c r="G2543" s="13" t="s">
        <v>145</v>
      </c>
      <c r="H2543" s="13" t="s">
        <v>12626</v>
      </c>
      <c r="I2543" s="13" t="s">
        <v>50</v>
      </c>
      <c r="J2543" s="12">
        <v>45491</v>
      </c>
      <c r="K2543" s="13" t="s">
        <v>191</v>
      </c>
      <c r="L2543" s="13" t="s">
        <v>162</v>
      </c>
      <c r="M2543" s="13" t="s">
        <v>20997</v>
      </c>
      <c r="N2543" s="13" t="s">
        <v>12405</v>
      </c>
      <c r="O2543" s="13" t="s">
        <v>24513</v>
      </c>
      <c r="P2543" s="11">
        <v>1749</v>
      </c>
      <c r="Q2543" s="13" t="s">
        <v>56</v>
      </c>
      <c r="R2543" s="29" t="s">
        <v>24514</v>
      </c>
      <c r="S2543" s="33" t="s">
        <v>24515</v>
      </c>
      <c r="T2543" s="13" t="s">
        <v>24516</v>
      </c>
      <c r="U2543" s="13" t="s">
        <v>24517</v>
      </c>
      <c r="V2543" s="13">
        <v>2800000</v>
      </c>
      <c r="W2543" s="13" t="s">
        <v>60</v>
      </c>
      <c r="X2543" s="13">
        <v>2800000</v>
      </c>
      <c r="Y2543" s="13" t="s">
        <v>61</v>
      </c>
      <c r="Z2543" s="13">
        <v>10</v>
      </c>
      <c r="AA2543" s="13">
        <v>4000000</v>
      </c>
      <c r="AB2543" s="13" t="s">
        <v>60</v>
      </c>
      <c r="AC2543" s="13">
        <v>4000000</v>
      </c>
      <c r="AD2543" s="13" t="s">
        <v>62</v>
      </c>
      <c r="AE2543" s="13">
        <v>156825000</v>
      </c>
      <c r="AF2543" s="13" t="s">
        <v>60</v>
      </c>
      <c r="AG2543" s="13">
        <v>156825000</v>
      </c>
      <c r="AH2543" s="13">
        <v>159625000</v>
      </c>
      <c r="AI2543" s="13" t="s">
        <v>60</v>
      </c>
      <c r="AJ2543" s="13">
        <v>159625000</v>
      </c>
      <c r="AK2543" s="13" t="s">
        <v>24518</v>
      </c>
      <c r="AL2543" s="13" t="s">
        <v>24519</v>
      </c>
      <c r="AM2543" s="13" t="s">
        <v>24520</v>
      </c>
      <c r="AN2543" s="13" t="s">
        <v>66</v>
      </c>
      <c r="AO2543" s="13" t="s">
        <v>24521</v>
      </c>
      <c r="AP2543" s="21" t="s">
        <v>24522</v>
      </c>
      <c r="AQ2543" s="15" t="s">
        <v>50</v>
      </c>
      <c r="AR2543" s="13" t="s">
        <v>50</v>
      </c>
    </row>
    <row r="2544" spans="1:44" ht="15" thickBot="1">
      <c r="A2544" s="4" t="s">
        <v>24523</v>
      </c>
      <c r="B2544" s="5">
        <v>3731</v>
      </c>
      <c r="C2544" s="6">
        <v>44562</v>
      </c>
      <c r="D2544" s="7" t="s">
        <v>45</v>
      </c>
      <c r="E2544" s="7" t="s">
        <v>46</v>
      </c>
      <c r="F2544" s="7" t="s">
        <v>70</v>
      </c>
      <c r="G2544" s="7" t="s">
        <v>145</v>
      </c>
      <c r="H2544" s="7" t="s">
        <v>24524</v>
      </c>
      <c r="I2544" s="7" t="s">
        <v>50</v>
      </c>
      <c r="J2544" s="6">
        <v>45489</v>
      </c>
      <c r="K2544" s="7" t="s">
        <v>116</v>
      </c>
      <c r="L2544" s="7" t="s">
        <v>131</v>
      </c>
      <c r="M2544" s="7" t="s">
        <v>6194</v>
      </c>
      <c r="N2544" s="7" t="s">
        <v>24525</v>
      </c>
      <c r="O2544" s="7" t="s">
        <v>24526</v>
      </c>
      <c r="P2544" s="5">
        <v>1752</v>
      </c>
      <c r="Q2544" s="7" t="s">
        <v>1024</v>
      </c>
      <c r="R2544" s="34" t="s">
        <v>24527</v>
      </c>
      <c r="S2544" s="34" t="s">
        <v>24528</v>
      </c>
      <c r="T2544" s="7" t="s">
        <v>24529</v>
      </c>
      <c r="U2544" s="7" t="s">
        <v>24530</v>
      </c>
      <c r="V2544" s="7">
        <v>150000000</v>
      </c>
      <c r="W2544" s="7" t="s">
        <v>60</v>
      </c>
      <c r="X2544" s="7">
        <v>150000000</v>
      </c>
      <c r="Y2544" s="7" t="s">
        <v>290</v>
      </c>
      <c r="Z2544" s="7">
        <v>2</v>
      </c>
      <c r="AA2544" s="7">
        <v>250000000</v>
      </c>
      <c r="AB2544" s="7" t="s">
        <v>60</v>
      </c>
      <c r="AC2544" s="7">
        <v>250000000</v>
      </c>
      <c r="AD2544" s="7" t="s">
        <v>290</v>
      </c>
      <c r="AE2544" s="7">
        <v>250000000</v>
      </c>
      <c r="AF2544" s="7" t="s">
        <v>60</v>
      </c>
      <c r="AG2544" s="7">
        <v>250000000</v>
      </c>
      <c r="AH2544" s="7">
        <v>400000000</v>
      </c>
      <c r="AI2544" s="7" t="s">
        <v>60</v>
      </c>
      <c r="AJ2544" s="7">
        <v>400000000</v>
      </c>
      <c r="AK2544" s="7" t="s">
        <v>24531</v>
      </c>
      <c r="AL2544" s="7" t="s">
        <v>50</v>
      </c>
      <c r="AM2544" s="7" t="s">
        <v>24532</v>
      </c>
      <c r="AN2544" s="7" t="s">
        <v>66</v>
      </c>
      <c r="AO2544" s="7" t="s">
        <v>24533</v>
      </c>
      <c r="AP2544" s="22" t="s">
        <v>24534</v>
      </c>
      <c r="AQ2544" s="9" t="s">
        <v>50</v>
      </c>
      <c r="AR2544" s="7" t="s">
        <v>50</v>
      </c>
    </row>
    <row r="2545" spans="1:44" ht="15" thickBot="1">
      <c r="A2545" s="10" t="s">
        <v>24535</v>
      </c>
      <c r="B2545" s="13">
        <v>77</v>
      </c>
      <c r="C2545" s="12">
        <v>41640</v>
      </c>
      <c r="D2545" s="13" t="s">
        <v>45</v>
      </c>
      <c r="E2545" s="13" t="s">
        <v>46</v>
      </c>
      <c r="F2545" s="13" t="s">
        <v>47</v>
      </c>
      <c r="G2545" s="27" t="s">
        <v>54945</v>
      </c>
      <c r="H2545" s="13" t="s">
        <v>24536</v>
      </c>
      <c r="I2545" s="13" t="s">
        <v>50</v>
      </c>
      <c r="J2545" s="12">
        <v>45496</v>
      </c>
      <c r="K2545" s="13" t="s">
        <v>116</v>
      </c>
      <c r="L2545" s="13" t="s">
        <v>62</v>
      </c>
      <c r="M2545" s="13" t="s">
        <v>24537</v>
      </c>
      <c r="N2545" s="13" t="s">
        <v>24538</v>
      </c>
      <c r="O2545" s="13" t="s">
        <v>24539</v>
      </c>
      <c r="P2545" s="11">
        <v>1803</v>
      </c>
      <c r="Q2545" s="13" t="s">
        <v>1080</v>
      </c>
      <c r="R2545" s="33" t="s">
        <v>24540</v>
      </c>
      <c r="S2545" s="33" t="s">
        <v>24541</v>
      </c>
      <c r="T2545" s="13" t="s">
        <v>24542</v>
      </c>
      <c r="U2545" s="13" t="s">
        <v>24543</v>
      </c>
      <c r="V2545" s="13">
        <v>10000000</v>
      </c>
      <c r="W2545" s="13" t="s">
        <v>60</v>
      </c>
      <c r="X2545" s="13">
        <v>10000000</v>
      </c>
      <c r="Y2545" s="13" t="s">
        <v>61</v>
      </c>
      <c r="Z2545" s="13">
        <v>11</v>
      </c>
      <c r="AA2545" s="13">
        <v>10000000</v>
      </c>
      <c r="AB2545" s="13" t="s">
        <v>60</v>
      </c>
      <c r="AC2545" s="13">
        <v>10000000</v>
      </c>
      <c r="AD2545" s="13" t="s">
        <v>62</v>
      </c>
      <c r="AE2545" s="13">
        <v>48900000</v>
      </c>
      <c r="AF2545" s="13" t="s">
        <v>60</v>
      </c>
      <c r="AG2545" s="13">
        <v>48900000</v>
      </c>
      <c r="AH2545" s="13">
        <v>52844700</v>
      </c>
      <c r="AI2545" s="13" t="s">
        <v>60</v>
      </c>
      <c r="AJ2545" s="13">
        <v>52844700</v>
      </c>
      <c r="AK2545" s="13" t="s">
        <v>24544</v>
      </c>
      <c r="AL2545" s="13" t="s">
        <v>50</v>
      </c>
      <c r="AM2545" s="13" t="s">
        <v>24545</v>
      </c>
      <c r="AN2545" s="13" t="s">
        <v>66</v>
      </c>
      <c r="AO2545" s="13" t="s">
        <v>24546</v>
      </c>
      <c r="AP2545" s="21" t="s">
        <v>24547</v>
      </c>
      <c r="AQ2545" s="15" t="s">
        <v>50</v>
      </c>
      <c r="AR2545" s="13" t="s">
        <v>50</v>
      </c>
    </row>
    <row r="2546" spans="1:44" ht="15" thickBot="1">
      <c r="A2546" s="4" t="s">
        <v>24548</v>
      </c>
      <c r="B2546" s="5">
        <v>3284</v>
      </c>
      <c r="C2546" s="6">
        <v>40909</v>
      </c>
      <c r="D2546" s="7" t="s">
        <v>45</v>
      </c>
      <c r="E2546" s="7" t="s">
        <v>46</v>
      </c>
      <c r="F2546" s="7" t="s">
        <v>47</v>
      </c>
      <c r="G2546" s="7" t="s">
        <v>145</v>
      </c>
      <c r="H2546" s="7" t="s">
        <v>24549</v>
      </c>
      <c r="I2546" s="7" t="s">
        <v>50</v>
      </c>
      <c r="J2546" s="6">
        <v>45495</v>
      </c>
      <c r="K2546" s="7" t="s">
        <v>116</v>
      </c>
      <c r="L2546" s="7" t="s">
        <v>62</v>
      </c>
      <c r="M2546" s="7" t="s">
        <v>12500</v>
      </c>
      <c r="N2546" s="7" t="s">
        <v>193</v>
      </c>
      <c r="O2546" s="7" t="s">
        <v>24550</v>
      </c>
      <c r="P2546" s="5">
        <v>1806</v>
      </c>
      <c r="Q2546" s="7" t="s">
        <v>56</v>
      </c>
      <c r="R2546" s="34" t="s">
        <v>24551</v>
      </c>
      <c r="S2546" s="34" t="s">
        <v>24552</v>
      </c>
      <c r="T2546" s="7" t="s">
        <v>24553</v>
      </c>
      <c r="U2546" s="7" t="s">
        <v>24554</v>
      </c>
      <c r="V2546" s="7">
        <v>10000000</v>
      </c>
      <c r="W2546" s="7" t="s">
        <v>60</v>
      </c>
      <c r="X2546" s="7">
        <v>10000000</v>
      </c>
      <c r="Y2546" s="7" t="s">
        <v>61</v>
      </c>
      <c r="Z2546" s="7">
        <v>9</v>
      </c>
      <c r="AA2546" s="7">
        <v>10000000</v>
      </c>
      <c r="AB2546" s="7" t="s">
        <v>60</v>
      </c>
      <c r="AC2546" s="7">
        <v>10000000</v>
      </c>
      <c r="AD2546" s="7" t="s">
        <v>62</v>
      </c>
      <c r="AE2546" s="7">
        <v>221500000</v>
      </c>
      <c r="AF2546" s="7" t="s">
        <v>60</v>
      </c>
      <c r="AG2546" s="7">
        <v>221500000</v>
      </c>
      <c r="AH2546" s="7">
        <v>266500000</v>
      </c>
      <c r="AI2546" s="7" t="s">
        <v>60</v>
      </c>
      <c r="AJ2546" s="7">
        <v>266500000</v>
      </c>
      <c r="AK2546" s="7" t="s">
        <v>24555</v>
      </c>
      <c r="AL2546" s="7" t="s">
        <v>24556</v>
      </c>
      <c r="AM2546" s="7" t="s">
        <v>24557</v>
      </c>
      <c r="AN2546" s="7" t="s">
        <v>66</v>
      </c>
      <c r="AO2546" s="7" t="s">
        <v>24558</v>
      </c>
      <c r="AP2546" s="22" t="s">
        <v>24559</v>
      </c>
      <c r="AQ2546" s="9" t="s">
        <v>50</v>
      </c>
      <c r="AR2546" s="7" t="s">
        <v>50</v>
      </c>
    </row>
    <row r="2547" spans="1:44" ht="15" thickBot="1">
      <c r="A2547" s="10" t="s">
        <v>24560</v>
      </c>
      <c r="B2547" s="11">
        <v>1373</v>
      </c>
      <c r="C2547" s="12">
        <v>43831</v>
      </c>
      <c r="D2547" s="13" t="s">
        <v>45</v>
      </c>
      <c r="E2547" s="13" t="s">
        <v>46</v>
      </c>
      <c r="F2547" s="13" t="s">
        <v>70</v>
      </c>
      <c r="G2547" s="13" t="s">
        <v>145</v>
      </c>
      <c r="H2547" s="13" t="s">
        <v>9774</v>
      </c>
      <c r="I2547" s="13" t="s">
        <v>50</v>
      </c>
      <c r="J2547" s="12">
        <v>45491</v>
      </c>
      <c r="K2547" s="13" t="s">
        <v>116</v>
      </c>
      <c r="L2547" s="13" t="s">
        <v>178</v>
      </c>
      <c r="M2547" s="13" t="s">
        <v>24561</v>
      </c>
      <c r="N2547" s="13" t="s">
        <v>133</v>
      </c>
      <c r="O2547" s="13" t="s">
        <v>24562</v>
      </c>
      <c r="P2547" s="11">
        <v>1812</v>
      </c>
      <c r="Q2547" s="13" t="s">
        <v>135</v>
      </c>
      <c r="R2547" s="33" t="s">
        <v>24563</v>
      </c>
      <c r="S2547" s="33" t="s">
        <v>24564</v>
      </c>
      <c r="T2547" s="13" t="s">
        <v>50</v>
      </c>
      <c r="U2547" s="13" t="s">
        <v>50</v>
      </c>
      <c r="V2547" s="13" t="s">
        <v>50</v>
      </c>
      <c r="W2547" s="13" t="s">
        <v>50</v>
      </c>
      <c r="X2547" s="13" t="s">
        <v>50</v>
      </c>
      <c r="Y2547" s="13" t="s">
        <v>50</v>
      </c>
      <c r="Z2547" s="13">
        <v>5</v>
      </c>
      <c r="AA2547" s="13" t="s">
        <v>50</v>
      </c>
      <c r="AB2547" s="13" t="s">
        <v>50</v>
      </c>
      <c r="AC2547" s="13" t="s">
        <v>50</v>
      </c>
      <c r="AD2547" s="13" t="s">
        <v>178</v>
      </c>
      <c r="AE2547" s="13">
        <v>8100000</v>
      </c>
      <c r="AF2547" s="13" t="s">
        <v>139</v>
      </c>
      <c r="AG2547" s="13">
        <v>10415342</v>
      </c>
      <c r="AH2547" s="13">
        <v>8100000</v>
      </c>
      <c r="AI2547" s="13" t="s">
        <v>139</v>
      </c>
      <c r="AJ2547" s="13">
        <v>10415342</v>
      </c>
      <c r="AK2547" s="13" t="s">
        <v>24565</v>
      </c>
      <c r="AL2547" s="13" t="s">
        <v>50</v>
      </c>
      <c r="AM2547" s="13" t="s">
        <v>24566</v>
      </c>
      <c r="AN2547" s="13" t="s">
        <v>66</v>
      </c>
      <c r="AO2547" s="13" t="s">
        <v>24567</v>
      </c>
      <c r="AP2547" s="21" t="s">
        <v>24568</v>
      </c>
      <c r="AQ2547" s="15" t="s">
        <v>50</v>
      </c>
      <c r="AR2547" s="13" t="s">
        <v>50</v>
      </c>
    </row>
    <row r="2548" spans="1:44" ht="15" thickBot="1">
      <c r="A2548" s="4" t="s">
        <v>24569</v>
      </c>
      <c r="B2548" s="5">
        <v>10291</v>
      </c>
      <c r="C2548" s="6">
        <v>43101</v>
      </c>
      <c r="D2548" s="7" t="s">
        <v>45</v>
      </c>
      <c r="E2548" s="7" t="s">
        <v>46</v>
      </c>
      <c r="F2548" s="7" t="s">
        <v>70</v>
      </c>
      <c r="G2548" s="26" t="s">
        <v>54946</v>
      </c>
      <c r="H2548" s="7" t="s">
        <v>859</v>
      </c>
      <c r="I2548" s="7" t="s">
        <v>50</v>
      </c>
      <c r="J2548" s="6">
        <v>45490</v>
      </c>
      <c r="K2548" s="7" t="s">
        <v>116</v>
      </c>
      <c r="L2548" s="7" t="s">
        <v>241</v>
      </c>
      <c r="M2548" s="7" t="s">
        <v>24570</v>
      </c>
      <c r="N2548" s="7" t="s">
        <v>133</v>
      </c>
      <c r="O2548" s="7" t="s">
        <v>24571</v>
      </c>
      <c r="P2548" s="5">
        <v>1830</v>
      </c>
      <c r="Q2548" s="7" t="s">
        <v>135</v>
      </c>
      <c r="R2548" s="34" t="s">
        <v>24572</v>
      </c>
      <c r="S2548" s="34" t="s">
        <v>24573</v>
      </c>
      <c r="T2548" s="7" t="s">
        <v>24574</v>
      </c>
      <c r="U2548" s="7" t="s">
        <v>50</v>
      </c>
      <c r="V2548" s="7">
        <v>8000000</v>
      </c>
      <c r="W2548" s="7" t="s">
        <v>139</v>
      </c>
      <c r="X2548" s="7">
        <v>10377535</v>
      </c>
      <c r="Y2548" s="7" t="s">
        <v>154</v>
      </c>
      <c r="Z2548" s="7">
        <v>3</v>
      </c>
      <c r="AA2548" s="7">
        <v>8000000</v>
      </c>
      <c r="AB2548" s="7" t="s">
        <v>139</v>
      </c>
      <c r="AC2548" s="7">
        <v>10377535</v>
      </c>
      <c r="AD2548" s="7" t="s">
        <v>241</v>
      </c>
      <c r="AE2548" s="7">
        <v>14000000</v>
      </c>
      <c r="AF2548" s="7" t="s">
        <v>139</v>
      </c>
      <c r="AG2548" s="7">
        <v>17872729</v>
      </c>
      <c r="AH2548" s="7">
        <v>14000000</v>
      </c>
      <c r="AI2548" s="7" t="s">
        <v>139</v>
      </c>
      <c r="AJ2548" s="7">
        <v>17872729</v>
      </c>
      <c r="AK2548" s="7" t="s">
        <v>24575</v>
      </c>
      <c r="AL2548" s="7" t="s">
        <v>50</v>
      </c>
      <c r="AM2548" s="7" t="s">
        <v>24576</v>
      </c>
      <c r="AN2548" s="7" t="s">
        <v>66</v>
      </c>
      <c r="AO2548" s="7" t="s">
        <v>24577</v>
      </c>
      <c r="AP2548" s="22" t="s">
        <v>24578</v>
      </c>
      <c r="AQ2548" s="9" t="s">
        <v>50</v>
      </c>
      <c r="AR2548" s="7" t="s">
        <v>50</v>
      </c>
    </row>
    <row r="2549" spans="1:44" ht="15" thickBot="1">
      <c r="A2549" s="10" t="s">
        <v>24579</v>
      </c>
      <c r="B2549" s="11">
        <v>14052</v>
      </c>
      <c r="C2549" s="12">
        <v>43831</v>
      </c>
      <c r="D2549" s="13" t="s">
        <v>45</v>
      </c>
      <c r="E2549" s="13" t="s">
        <v>46</v>
      </c>
      <c r="F2549" s="13" t="s">
        <v>70</v>
      </c>
      <c r="G2549" s="13" t="s">
        <v>87</v>
      </c>
      <c r="H2549" s="13" t="s">
        <v>2619</v>
      </c>
      <c r="I2549" s="13" t="s">
        <v>50</v>
      </c>
      <c r="J2549" s="12">
        <v>45497</v>
      </c>
      <c r="K2549" s="13" t="s">
        <v>191</v>
      </c>
      <c r="L2549" s="13" t="s">
        <v>178</v>
      </c>
      <c r="M2549" s="13" t="s">
        <v>24580</v>
      </c>
      <c r="N2549" s="13" t="s">
        <v>7997</v>
      </c>
      <c r="O2549" s="13" t="s">
        <v>24581</v>
      </c>
      <c r="P2549" s="11">
        <v>1878</v>
      </c>
      <c r="Q2549" s="13" t="s">
        <v>360</v>
      </c>
      <c r="R2549" s="33" t="s">
        <v>24582</v>
      </c>
      <c r="S2549" s="33" t="s">
        <v>24583</v>
      </c>
      <c r="T2549" s="13" t="s">
        <v>24584</v>
      </c>
      <c r="U2549" s="13" t="s">
        <v>24585</v>
      </c>
      <c r="V2549" s="13">
        <v>6000000</v>
      </c>
      <c r="W2549" s="13" t="s">
        <v>209</v>
      </c>
      <c r="X2549" s="13">
        <v>6507105</v>
      </c>
      <c r="Y2549" s="13" t="s">
        <v>50</v>
      </c>
      <c r="Z2549" s="13">
        <v>7</v>
      </c>
      <c r="AA2549" s="13">
        <v>6000000</v>
      </c>
      <c r="AB2549" s="13" t="s">
        <v>209</v>
      </c>
      <c r="AC2549" s="13">
        <v>6507105</v>
      </c>
      <c r="AD2549" s="13" t="s">
        <v>178</v>
      </c>
      <c r="AE2549" s="13">
        <v>20938585</v>
      </c>
      <c r="AF2549" s="13" t="s">
        <v>60</v>
      </c>
      <c r="AG2549" s="13">
        <v>20938585</v>
      </c>
      <c r="AH2549" s="13">
        <v>42301519</v>
      </c>
      <c r="AI2549" s="13" t="s">
        <v>60</v>
      </c>
      <c r="AJ2549" s="13">
        <v>42301519</v>
      </c>
      <c r="AK2549" s="13" t="s">
        <v>24586</v>
      </c>
      <c r="AL2549" s="13" t="s">
        <v>50</v>
      </c>
      <c r="AM2549" s="13" t="s">
        <v>24587</v>
      </c>
      <c r="AN2549" s="13" t="s">
        <v>66</v>
      </c>
      <c r="AO2549" s="13" t="s">
        <v>24588</v>
      </c>
      <c r="AP2549" s="21" t="s">
        <v>24589</v>
      </c>
      <c r="AQ2549" s="15" t="s">
        <v>50</v>
      </c>
      <c r="AR2549" s="13" t="s">
        <v>50</v>
      </c>
    </row>
    <row r="2550" spans="1:44" ht="15" thickBot="1">
      <c r="A2550" s="4" t="s">
        <v>24590</v>
      </c>
      <c r="B2550" s="5">
        <v>1685</v>
      </c>
      <c r="C2550" s="6">
        <v>44307</v>
      </c>
      <c r="D2550" s="7" t="s">
        <v>45</v>
      </c>
      <c r="E2550" s="7" t="s">
        <v>46</v>
      </c>
      <c r="F2550" s="7" t="s">
        <v>70</v>
      </c>
      <c r="G2550" s="26" t="s">
        <v>54946</v>
      </c>
      <c r="H2550" s="7" t="s">
        <v>562</v>
      </c>
      <c r="I2550" s="7" t="s">
        <v>50</v>
      </c>
      <c r="J2550" s="6">
        <v>45491</v>
      </c>
      <c r="K2550" s="7" t="s">
        <v>50</v>
      </c>
      <c r="L2550" s="7" t="s">
        <v>241</v>
      </c>
      <c r="M2550" s="7" t="s">
        <v>24591</v>
      </c>
      <c r="N2550" s="7" t="s">
        <v>75</v>
      </c>
      <c r="O2550" s="7" t="s">
        <v>24592</v>
      </c>
      <c r="P2550" s="5">
        <v>1899</v>
      </c>
      <c r="Q2550" s="7" t="s">
        <v>77</v>
      </c>
      <c r="R2550" s="34" t="s">
        <v>24593</v>
      </c>
      <c r="S2550" s="34" t="s">
        <v>24594</v>
      </c>
      <c r="T2550" s="7" t="s">
        <v>24595</v>
      </c>
      <c r="U2550" s="7" t="s">
        <v>50</v>
      </c>
      <c r="V2550" s="7">
        <v>16500000</v>
      </c>
      <c r="W2550" s="7" t="s">
        <v>60</v>
      </c>
      <c r="X2550" s="7">
        <v>16500000</v>
      </c>
      <c r="Y2550" s="7" t="s">
        <v>154</v>
      </c>
      <c r="Z2550" s="7">
        <v>3</v>
      </c>
      <c r="AA2550" s="7">
        <v>16500000</v>
      </c>
      <c r="AB2550" s="7" t="s">
        <v>60</v>
      </c>
      <c r="AC2550" s="7">
        <v>16500000</v>
      </c>
      <c r="AD2550" s="7" t="s">
        <v>241</v>
      </c>
      <c r="AE2550" s="7">
        <v>20750000</v>
      </c>
      <c r="AF2550" s="7" t="s">
        <v>60</v>
      </c>
      <c r="AG2550" s="7">
        <v>20750000</v>
      </c>
      <c r="AH2550" s="7">
        <v>20750000</v>
      </c>
      <c r="AI2550" s="7" t="s">
        <v>60</v>
      </c>
      <c r="AJ2550" s="7">
        <v>20750000</v>
      </c>
      <c r="AK2550" s="7" t="s">
        <v>24596</v>
      </c>
      <c r="AL2550" s="7" t="s">
        <v>50</v>
      </c>
      <c r="AM2550" s="7" t="s">
        <v>24597</v>
      </c>
      <c r="AN2550" s="7" t="s">
        <v>66</v>
      </c>
      <c r="AO2550" s="7" t="s">
        <v>24598</v>
      </c>
      <c r="AP2550" s="22" t="s">
        <v>24599</v>
      </c>
      <c r="AQ2550" s="9" t="s">
        <v>50</v>
      </c>
      <c r="AR2550" s="7" t="s">
        <v>50</v>
      </c>
    </row>
    <row r="2551" spans="1:44" ht="15" thickBot="1">
      <c r="A2551" s="10" t="s">
        <v>24600</v>
      </c>
      <c r="B2551" s="13" t="s">
        <v>50</v>
      </c>
      <c r="C2551" s="12">
        <v>43466</v>
      </c>
      <c r="D2551" s="13" t="s">
        <v>45</v>
      </c>
      <c r="E2551" s="13" t="s">
        <v>46</v>
      </c>
      <c r="F2551" s="13" t="s">
        <v>47</v>
      </c>
      <c r="G2551" s="13" t="s">
        <v>114</v>
      </c>
      <c r="H2551" s="13" t="s">
        <v>2199</v>
      </c>
      <c r="I2551" s="13" t="s">
        <v>50</v>
      </c>
      <c r="J2551" s="12">
        <v>45492</v>
      </c>
      <c r="K2551" s="13" t="s">
        <v>116</v>
      </c>
      <c r="L2551" s="13" t="s">
        <v>62</v>
      </c>
      <c r="M2551" s="13" t="s">
        <v>24601</v>
      </c>
      <c r="N2551" s="13" t="s">
        <v>24602</v>
      </c>
      <c r="O2551" s="13" t="s">
        <v>24603</v>
      </c>
      <c r="P2551" s="11">
        <v>1926</v>
      </c>
      <c r="Q2551" s="13" t="s">
        <v>1750</v>
      </c>
      <c r="R2551" s="33" t="s">
        <v>24604</v>
      </c>
      <c r="S2551" s="33" t="s">
        <v>24605</v>
      </c>
      <c r="T2551" s="13" t="s">
        <v>24606</v>
      </c>
      <c r="U2551" s="13" t="s">
        <v>24607</v>
      </c>
      <c r="V2551" s="13">
        <v>4500000</v>
      </c>
      <c r="W2551" s="13" t="s">
        <v>60</v>
      </c>
      <c r="X2551" s="13">
        <v>4500000</v>
      </c>
      <c r="Y2551" s="13" t="s">
        <v>61</v>
      </c>
      <c r="Z2551" s="13">
        <v>4</v>
      </c>
      <c r="AA2551" s="13">
        <v>4500000</v>
      </c>
      <c r="AB2551" s="13" t="s">
        <v>60</v>
      </c>
      <c r="AC2551" s="13">
        <v>4500000</v>
      </c>
      <c r="AD2551" s="13" t="s">
        <v>62</v>
      </c>
      <c r="AE2551" s="13">
        <v>404500000</v>
      </c>
      <c r="AF2551" s="13" t="s">
        <v>60</v>
      </c>
      <c r="AG2551" s="13">
        <v>404500000</v>
      </c>
      <c r="AH2551" s="13">
        <v>404500000</v>
      </c>
      <c r="AI2551" s="13" t="s">
        <v>60</v>
      </c>
      <c r="AJ2551" s="13">
        <v>404500000</v>
      </c>
      <c r="AK2551" s="13" t="s">
        <v>24608</v>
      </c>
      <c r="AL2551" s="13" t="s">
        <v>24609</v>
      </c>
      <c r="AM2551" s="13" t="s">
        <v>24610</v>
      </c>
      <c r="AN2551" s="13" t="s">
        <v>66</v>
      </c>
      <c r="AO2551" s="13" t="s">
        <v>24611</v>
      </c>
      <c r="AP2551" s="21" t="s">
        <v>24612</v>
      </c>
      <c r="AQ2551" s="15" t="s">
        <v>50</v>
      </c>
      <c r="AR2551" s="13" t="s">
        <v>50</v>
      </c>
    </row>
    <row r="2552" spans="1:44" ht="15" thickBot="1">
      <c r="A2552" s="4" t="s">
        <v>24613</v>
      </c>
      <c r="B2552" s="7">
        <v>1</v>
      </c>
      <c r="C2552" s="6">
        <v>44356</v>
      </c>
      <c r="D2552" s="7" t="s">
        <v>45</v>
      </c>
      <c r="E2552" s="7" t="s">
        <v>46</v>
      </c>
      <c r="F2552" s="7" t="s">
        <v>70</v>
      </c>
      <c r="G2552" s="26" t="s">
        <v>54946</v>
      </c>
      <c r="H2552" s="7" t="s">
        <v>1449</v>
      </c>
      <c r="I2552" s="7" t="s">
        <v>50</v>
      </c>
      <c r="J2552" s="6">
        <v>45497</v>
      </c>
      <c r="K2552" s="7" t="s">
        <v>191</v>
      </c>
      <c r="L2552" s="7" t="s">
        <v>467</v>
      </c>
      <c r="M2552" s="7" t="s">
        <v>24614</v>
      </c>
      <c r="N2552" s="7" t="s">
        <v>24615</v>
      </c>
      <c r="O2552" s="7" t="s">
        <v>24616</v>
      </c>
      <c r="P2552" s="5">
        <v>1929</v>
      </c>
      <c r="Q2552" s="7" t="s">
        <v>360</v>
      </c>
      <c r="R2552" s="34" t="s">
        <v>24617</v>
      </c>
      <c r="S2552" s="34" t="s">
        <v>24618</v>
      </c>
      <c r="T2552" s="7" t="s">
        <v>24619</v>
      </c>
      <c r="U2552" s="7" t="s">
        <v>50</v>
      </c>
      <c r="V2552" s="7">
        <v>5000000</v>
      </c>
      <c r="W2552" s="7" t="s">
        <v>209</v>
      </c>
      <c r="X2552" s="7">
        <v>5422588</v>
      </c>
      <c r="Y2552" s="7" t="s">
        <v>467</v>
      </c>
      <c r="Z2552" s="7">
        <v>4</v>
      </c>
      <c r="AA2552" s="7">
        <v>5000000</v>
      </c>
      <c r="AB2552" s="7" t="s">
        <v>209</v>
      </c>
      <c r="AC2552" s="7">
        <v>5422588</v>
      </c>
      <c r="AD2552" s="7" t="s">
        <v>467</v>
      </c>
      <c r="AE2552" s="7">
        <v>6000000</v>
      </c>
      <c r="AF2552" s="7" t="s">
        <v>209</v>
      </c>
      <c r="AG2552" s="7">
        <v>6555439</v>
      </c>
      <c r="AH2552" s="7">
        <v>6000000</v>
      </c>
      <c r="AI2552" s="7" t="s">
        <v>209</v>
      </c>
      <c r="AJ2552" s="7">
        <v>6555439</v>
      </c>
      <c r="AK2552" s="7" t="s">
        <v>24620</v>
      </c>
      <c r="AL2552" s="7" t="s">
        <v>50</v>
      </c>
      <c r="AM2552" s="7" t="s">
        <v>24621</v>
      </c>
      <c r="AN2552" s="7" t="s">
        <v>66</v>
      </c>
      <c r="AO2552" s="7" t="s">
        <v>24622</v>
      </c>
      <c r="AP2552" s="22" t="s">
        <v>24623</v>
      </c>
      <c r="AQ2552" s="9" t="s">
        <v>50</v>
      </c>
      <c r="AR2552" s="7" t="s">
        <v>50</v>
      </c>
    </row>
    <row r="2553" spans="1:44" ht="15" thickBot="1">
      <c r="A2553" s="10" t="s">
        <v>24624</v>
      </c>
      <c r="B2553" s="13" t="s">
        <v>50</v>
      </c>
      <c r="C2553" s="12">
        <v>43831</v>
      </c>
      <c r="D2553" s="13" t="s">
        <v>45</v>
      </c>
      <c r="E2553" s="13" t="s">
        <v>46</v>
      </c>
      <c r="F2553" s="13" t="s">
        <v>70</v>
      </c>
      <c r="G2553" s="27" t="s">
        <v>54945</v>
      </c>
      <c r="H2553" s="13" t="s">
        <v>562</v>
      </c>
      <c r="I2553" s="13" t="s">
        <v>50</v>
      </c>
      <c r="J2553" s="12">
        <v>45492</v>
      </c>
      <c r="K2553" s="13" t="s">
        <v>116</v>
      </c>
      <c r="L2553" s="13" t="s">
        <v>52</v>
      </c>
      <c r="M2553" s="13" t="s">
        <v>24625</v>
      </c>
      <c r="N2553" s="13" t="s">
        <v>590</v>
      </c>
      <c r="O2553" s="13" t="s">
        <v>24626</v>
      </c>
      <c r="P2553" s="11">
        <v>1947</v>
      </c>
      <c r="Q2553" s="13" t="s">
        <v>481</v>
      </c>
      <c r="R2553" s="33" t="s">
        <v>24627</v>
      </c>
      <c r="S2553" s="33" t="s">
        <v>24628</v>
      </c>
      <c r="T2553" s="13" t="s">
        <v>24629</v>
      </c>
      <c r="U2553" s="13" t="s">
        <v>50</v>
      </c>
      <c r="V2553" s="13">
        <v>7500000</v>
      </c>
      <c r="W2553" s="13" t="s">
        <v>60</v>
      </c>
      <c r="X2553" s="13">
        <v>7500000</v>
      </c>
      <c r="Y2553" s="13" t="s">
        <v>467</v>
      </c>
      <c r="Z2553" s="13">
        <v>6</v>
      </c>
      <c r="AA2553" s="13">
        <v>3400000</v>
      </c>
      <c r="AB2553" s="13" t="s">
        <v>60</v>
      </c>
      <c r="AC2553" s="13">
        <v>3400000</v>
      </c>
      <c r="AD2553" s="13" t="s">
        <v>467</v>
      </c>
      <c r="AE2553" s="13">
        <v>5200000</v>
      </c>
      <c r="AF2553" s="13" t="s">
        <v>60</v>
      </c>
      <c r="AG2553" s="13">
        <v>5200000</v>
      </c>
      <c r="AH2553" s="13">
        <v>12700000</v>
      </c>
      <c r="AI2553" s="13" t="s">
        <v>60</v>
      </c>
      <c r="AJ2553" s="13">
        <v>12700000</v>
      </c>
      <c r="AK2553" s="13" t="s">
        <v>24630</v>
      </c>
      <c r="AL2553" s="13" t="s">
        <v>50</v>
      </c>
      <c r="AM2553" s="13" t="s">
        <v>24631</v>
      </c>
      <c r="AN2553" s="13" t="s">
        <v>66</v>
      </c>
      <c r="AO2553" s="13" t="s">
        <v>24632</v>
      </c>
      <c r="AP2553" s="21" t="s">
        <v>24633</v>
      </c>
      <c r="AQ2553" s="15" t="s">
        <v>50</v>
      </c>
      <c r="AR2553" s="13" t="s">
        <v>50</v>
      </c>
    </row>
    <row r="2554" spans="1:44" ht="15" thickBot="1">
      <c r="A2554" s="4" t="s">
        <v>24634</v>
      </c>
      <c r="B2554" s="5">
        <v>105870</v>
      </c>
      <c r="C2554" s="6">
        <v>42370</v>
      </c>
      <c r="D2554" s="7" t="s">
        <v>45</v>
      </c>
      <c r="E2554" s="7" t="s">
        <v>46</v>
      </c>
      <c r="F2554" s="7" t="s">
        <v>70</v>
      </c>
      <c r="G2554" s="7" t="s">
        <v>71</v>
      </c>
      <c r="H2554" s="7" t="s">
        <v>49</v>
      </c>
      <c r="I2554" s="7" t="s">
        <v>50</v>
      </c>
      <c r="J2554" s="6">
        <v>45489</v>
      </c>
      <c r="K2554" s="7" t="s">
        <v>191</v>
      </c>
      <c r="L2554" s="7" t="s">
        <v>178</v>
      </c>
      <c r="M2554" s="7" t="s">
        <v>24635</v>
      </c>
      <c r="N2554" s="7" t="s">
        <v>1212</v>
      </c>
      <c r="O2554" s="7" t="s">
        <v>24636</v>
      </c>
      <c r="P2554" s="5">
        <v>1966</v>
      </c>
      <c r="Q2554" s="7" t="s">
        <v>120</v>
      </c>
      <c r="R2554" s="34" t="s">
        <v>24637</v>
      </c>
      <c r="S2554" s="34" t="s">
        <v>24638</v>
      </c>
      <c r="T2554" s="7" t="s">
        <v>24639</v>
      </c>
      <c r="U2554" s="7" t="s">
        <v>24640</v>
      </c>
      <c r="V2554" s="7">
        <v>200000000</v>
      </c>
      <c r="W2554" s="7" t="s">
        <v>60</v>
      </c>
      <c r="X2554" s="7">
        <v>200000000</v>
      </c>
      <c r="Y2554" s="7" t="s">
        <v>50</v>
      </c>
      <c r="Z2554" s="7">
        <v>7</v>
      </c>
      <c r="AA2554" s="7">
        <v>200000000</v>
      </c>
      <c r="AB2554" s="7" t="s">
        <v>60</v>
      </c>
      <c r="AC2554" s="7">
        <v>200000000</v>
      </c>
      <c r="AD2554" s="7" t="s">
        <v>178</v>
      </c>
      <c r="AE2554" s="7">
        <v>635100000</v>
      </c>
      <c r="AF2554" s="7" t="s">
        <v>60</v>
      </c>
      <c r="AG2554" s="7">
        <v>635100000</v>
      </c>
      <c r="AH2554" s="7">
        <v>635100000</v>
      </c>
      <c r="AI2554" s="7" t="s">
        <v>60</v>
      </c>
      <c r="AJ2554" s="7">
        <v>635100000</v>
      </c>
      <c r="AK2554" s="7" t="s">
        <v>24641</v>
      </c>
      <c r="AL2554" s="7" t="s">
        <v>50</v>
      </c>
      <c r="AM2554" s="7" t="s">
        <v>24642</v>
      </c>
      <c r="AN2554" s="7" t="s">
        <v>66</v>
      </c>
      <c r="AO2554" s="7" t="s">
        <v>24643</v>
      </c>
      <c r="AP2554" s="22" t="s">
        <v>24644</v>
      </c>
      <c r="AQ2554" s="9" t="s">
        <v>50</v>
      </c>
      <c r="AR2554" s="7" t="s">
        <v>50</v>
      </c>
    </row>
    <row r="2555" spans="1:44" ht="15" thickBot="1">
      <c r="A2555" s="10" t="s">
        <v>24645</v>
      </c>
      <c r="B2555" s="11">
        <v>2254</v>
      </c>
      <c r="C2555" s="12">
        <v>40179</v>
      </c>
      <c r="D2555" s="13" t="s">
        <v>45</v>
      </c>
      <c r="E2555" s="13" t="s">
        <v>46</v>
      </c>
      <c r="F2555" s="13" t="s">
        <v>47</v>
      </c>
      <c r="G2555" s="13" t="s">
        <v>145</v>
      </c>
      <c r="H2555" s="13" t="s">
        <v>443</v>
      </c>
      <c r="I2555" s="13" t="s">
        <v>406</v>
      </c>
      <c r="J2555" s="12">
        <v>45496</v>
      </c>
      <c r="K2555" s="13" t="s">
        <v>116</v>
      </c>
      <c r="L2555" s="13" t="s">
        <v>62</v>
      </c>
      <c r="M2555" s="13" t="s">
        <v>24646</v>
      </c>
      <c r="N2555" s="13" t="s">
        <v>24647</v>
      </c>
      <c r="O2555" s="13" t="s">
        <v>24648</v>
      </c>
      <c r="P2555" s="11">
        <v>1969</v>
      </c>
      <c r="Q2555" s="13" t="s">
        <v>520</v>
      </c>
      <c r="R2555" s="33" t="s">
        <v>24649</v>
      </c>
      <c r="S2555" s="33" t="s">
        <v>24650</v>
      </c>
      <c r="T2555" s="13" t="s">
        <v>24651</v>
      </c>
      <c r="U2555" s="13" t="s">
        <v>24652</v>
      </c>
      <c r="V2555" s="13">
        <v>55000000</v>
      </c>
      <c r="W2555" s="13" t="s">
        <v>60</v>
      </c>
      <c r="X2555" s="13">
        <v>55000000</v>
      </c>
      <c r="Y2555" s="13" t="s">
        <v>61</v>
      </c>
      <c r="Z2555" s="13">
        <v>10</v>
      </c>
      <c r="AA2555" s="13">
        <v>55000000</v>
      </c>
      <c r="AB2555" s="13" t="s">
        <v>60</v>
      </c>
      <c r="AC2555" s="13">
        <v>55000000</v>
      </c>
      <c r="AD2555" s="13" t="s">
        <v>62</v>
      </c>
      <c r="AE2555" s="13">
        <v>329100000</v>
      </c>
      <c r="AF2555" s="13" t="s">
        <v>60</v>
      </c>
      <c r="AG2555" s="13">
        <v>329100000</v>
      </c>
      <c r="AH2555" s="13">
        <v>379100000</v>
      </c>
      <c r="AI2555" s="13" t="s">
        <v>60</v>
      </c>
      <c r="AJ2555" s="13">
        <v>379100000</v>
      </c>
      <c r="AK2555" s="13" t="s">
        <v>24653</v>
      </c>
      <c r="AL2555" s="13" t="s">
        <v>24654</v>
      </c>
      <c r="AM2555" s="13" t="s">
        <v>24655</v>
      </c>
      <c r="AN2555" s="13" t="s">
        <v>66</v>
      </c>
      <c r="AO2555" s="13" t="s">
        <v>24656</v>
      </c>
      <c r="AP2555" s="21" t="s">
        <v>24657</v>
      </c>
      <c r="AQ2555" s="15" t="s">
        <v>50</v>
      </c>
      <c r="AR2555" s="13" t="s">
        <v>50</v>
      </c>
    </row>
    <row r="2556" spans="1:44" ht="15" thickBot="1">
      <c r="A2556" s="4" t="s">
        <v>24658</v>
      </c>
      <c r="B2556" s="5">
        <v>327229</v>
      </c>
      <c r="C2556" s="6">
        <v>18629</v>
      </c>
      <c r="D2556" s="7" t="s">
        <v>45</v>
      </c>
      <c r="E2556" s="7" t="s">
        <v>46</v>
      </c>
      <c r="F2556" s="7" t="s">
        <v>47</v>
      </c>
      <c r="G2556" s="7" t="s">
        <v>48</v>
      </c>
      <c r="H2556" s="7" t="s">
        <v>24659</v>
      </c>
      <c r="I2556" s="7" t="s">
        <v>50</v>
      </c>
      <c r="J2556" s="6">
        <v>45489</v>
      </c>
      <c r="K2556" s="7" t="s">
        <v>51</v>
      </c>
      <c r="L2556" s="7" t="s">
        <v>162</v>
      </c>
      <c r="M2556" s="7" t="s">
        <v>24660</v>
      </c>
      <c r="N2556" s="7" t="s">
        <v>9355</v>
      </c>
      <c r="O2556" s="7" t="s">
        <v>24661</v>
      </c>
      <c r="P2556" s="5">
        <v>1986</v>
      </c>
      <c r="Q2556" s="7" t="s">
        <v>135</v>
      </c>
      <c r="R2556" s="34" t="s">
        <v>24662</v>
      </c>
      <c r="S2556" s="34" t="s">
        <v>24663</v>
      </c>
      <c r="T2556" s="7" t="s">
        <v>24664</v>
      </c>
      <c r="U2556" s="7">
        <f>41-41-7260110</f>
        <v>-7260110</v>
      </c>
      <c r="V2556" s="7">
        <v>130000000</v>
      </c>
      <c r="W2556" s="7" t="s">
        <v>60</v>
      </c>
      <c r="X2556" s="7">
        <v>130000000</v>
      </c>
      <c r="Y2556" s="7" t="s">
        <v>61</v>
      </c>
      <c r="Z2556" s="7">
        <v>2</v>
      </c>
      <c r="AA2556" s="7" t="s">
        <v>50</v>
      </c>
      <c r="AB2556" s="7" t="s">
        <v>50</v>
      </c>
      <c r="AC2556" s="7" t="s">
        <v>50</v>
      </c>
      <c r="AD2556" s="7" t="s">
        <v>50</v>
      </c>
      <c r="AE2556" s="7" t="s">
        <v>50</v>
      </c>
      <c r="AF2556" s="7" t="s">
        <v>50</v>
      </c>
      <c r="AG2556" s="7" t="s">
        <v>50</v>
      </c>
      <c r="AH2556" s="7">
        <v>130750000</v>
      </c>
      <c r="AI2556" s="7" t="s">
        <v>60</v>
      </c>
      <c r="AJ2556" s="7">
        <v>130750000</v>
      </c>
      <c r="AK2556" s="7" t="s">
        <v>24665</v>
      </c>
      <c r="AL2556" s="7" t="s">
        <v>50</v>
      </c>
      <c r="AM2556" s="7" t="s">
        <v>24666</v>
      </c>
      <c r="AN2556" s="7" t="s">
        <v>66</v>
      </c>
      <c r="AO2556" s="7" t="s">
        <v>24667</v>
      </c>
      <c r="AP2556" s="22" t="s">
        <v>24668</v>
      </c>
      <c r="AQ2556" s="9" t="s">
        <v>50</v>
      </c>
      <c r="AR2556" s="7" t="s">
        <v>50</v>
      </c>
    </row>
    <row r="2557" spans="1:44" ht="15" thickBot="1">
      <c r="A2557" s="10" t="s">
        <v>24669</v>
      </c>
      <c r="B2557" s="11">
        <v>728232</v>
      </c>
      <c r="C2557" s="12">
        <v>21551</v>
      </c>
      <c r="D2557" s="13" t="s">
        <v>45</v>
      </c>
      <c r="E2557" s="13" t="s">
        <v>46</v>
      </c>
      <c r="F2557" s="13" t="s">
        <v>47</v>
      </c>
      <c r="G2557" s="13" t="s">
        <v>160</v>
      </c>
      <c r="H2557" s="13" t="s">
        <v>328</v>
      </c>
      <c r="I2557" s="13" t="s">
        <v>50</v>
      </c>
      <c r="J2557" s="12">
        <v>45490</v>
      </c>
      <c r="K2557" s="13" t="s">
        <v>161</v>
      </c>
      <c r="L2557" s="13" t="s">
        <v>52</v>
      </c>
      <c r="M2557" s="13" t="s">
        <v>24670</v>
      </c>
      <c r="N2557" s="13" t="s">
        <v>24671</v>
      </c>
      <c r="O2557" s="13" t="s">
        <v>24672</v>
      </c>
      <c r="P2557" s="11">
        <v>2002</v>
      </c>
      <c r="Q2557" s="13" t="s">
        <v>1024</v>
      </c>
      <c r="R2557" s="33" t="s">
        <v>24673</v>
      </c>
      <c r="S2557" s="33" t="s">
        <v>24674</v>
      </c>
      <c r="T2557" s="13" t="s">
        <v>24675</v>
      </c>
      <c r="U2557" s="13" t="s">
        <v>24676</v>
      </c>
      <c r="V2557" s="13">
        <v>200000000</v>
      </c>
      <c r="W2557" s="13" t="s">
        <v>60</v>
      </c>
      <c r="X2557" s="13">
        <v>200000000</v>
      </c>
      <c r="Y2557" s="13" t="s">
        <v>61</v>
      </c>
      <c r="Z2557" s="13">
        <v>1</v>
      </c>
      <c r="AA2557" s="13" t="s">
        <v>50</v>
      </c>
      <c r="AB2557" s="13" t="s">
        <v>50</v>
      </c>
      <c r="AC2557" s="13" t="s">
        <v>50</v>
      </c>
      <c r="AD2557" s="13" t="s">
        <v>50</v>
      </c>
      <c r="AE2557" s="13" t="s">
        <v>50</v>
      </c>
      <c r="AF2557" s="13" t="s">
        <v>50</v>
      </c>
      <c r="AG2557" s="13" t="s">
        <v>50</v>
      </c>
      <c r="AH2557" s="13">
        <v>200000000</v>
      </c>
      <c r="AI2557" s="13" t="s">
        <v>60</v>
      </c>
      <c r="AJ2557" s="13">
        <v>200000000</v>
      </c>
      <c r="AK2557" s="13" t="s">
        <v>2118</v>
      </c>
      <c r="AL2557" s="13" t="s">
        <v>50</v>
      </c>
      <c r="AM2557" s="13" t="s">
        <v>24677</v>
      </c>
      <c r="AN2557" s="13" t="s">
        <v>66</v>
      </c>
      <c r="AO2557" s="13" t="s">
        <v>24678</v>
      </c>
      <c r="AP2557" s="21" t="s">
        <v>24679</v>
      </c>
      <c r="AQ2557" s="15" t="s">
        <v>50</v>
      </c>
      <c r="AR2557" s="13" t="s">
        <v>50</v>
      </c>
    </row>
    <row r="2558" spans="1:44" ht="15" thickBot="1">
      <c r="A2558" s="4" t="s">
        <v>12912</v>
      </c>
      <c r="B2558" s="5">
        <v>166836</v>
      </c>
      <c r="C2558" s="7" t="s">
        <v>12913</v>
      </c>
      <c r="D2558" s="7" t="s">
        <v>45</v>
      </c>
      <c r="E2558" s="7" t="s">
        <v>50</v>
      </c>
      <c r="F2558" s="7" t="s">
        <v>70</v>
      </c>
      <c r="G2558" s="7" t="s">
        <v>48</v>
      </c>
      <c r="H2558" s="7" t="s">
        <v>2081</v>
      </c>
      <c r="I2558" s="7" t="s">
        <v>50</v>
      </c>
      <c r="J2558" s="6">
        <v>45495</v>
      </c>
      <c r="K2558" s="7" t="s">
        <v>161</v>
      </c>
      <c r="L2558" s="7" t="s">
        <v>52</v>
      </c>
      <c r="M2558" s="7" t="s">
        <v>12914</v>
      </c>
      <c r="N2558" s="7" t="s">
        <v>5314</v>
      </c>
      <c r="O2558" s="7" t="s">
        <v>12915</v>
      </c>
      <c r="P2558" s="5">
        <v>2037</v>
      </c>
      <c r="Q2558" s="7" t="s">
        <v>1116</v>
      </c>
      <c r="R2558" s="34" t="s">
        <v>12916</v>
      </c>
      <c r="S2558" s="34" t="s">
        <v>12917</v>
      </c>
      <c r="T2558" s="7" t="s">
        <v>12918</v>
      </c>
      <c r="U2558" s="7" t="s">
        <v>12919</v>
      </c>
      <c r="V2558" s="7">
        <v>5000000</v>
      </c>
      <c r="W2558" s="7" t="s">
        <v>60</v>
      </c>
      <c r="X2558" s="7">
        <v>5000000</v>
      </c>
      <c r="Y2558" s="7" t="s">
        <v>50</v>
      </c>
      <c r="Z2558" s="7">
        <v>37</v>
      </c>
      <c r="AA2558" s="7" t="s">
        <v>50</v>
      </c>
      <c r="AB2558" s="7" t="s">
        <v>50</v>
      </c>
      <c r="AC2558" s="7" t="s">
        <v>50</v>
      </c>
      <c r="AD2558" s="7" t="s">
        <v>50</v>
      </c>
      <c r="AE2558" s="7" t="s">
        <v>50</v>
      </c>
      <c r="AF2558" s="7" t="s">
        <v>50</v>
      </c>
      <c r="AG2558" s="7" t="s">
        <v>50</v>
      </c>
      <c r="AH2558" s="7">
        <v>212780052</v>
      </c>
      <c r="AI2558" s="7" t="s">
        <v>60</v>
      </c>
      <c r="AJ2558" s="7">
        <v>212780052</v>
      </c>
      <c r="AK2558" s="7" t="s">
        <v>24680</v>
      </c>
      <c r="AL2558" s="7" t="s">
        <v>50</v>
      </c>
      <c r="AM2558" s="7" t="s">
        <v>12921</v>
      </c>
      <c r="AN2558" s="7" t="s">
        <v>66</v>
      </c>
      <c r="AO2558" s="7" t="s">
        <v>24681</v>
      </c>
      <c r="AP2558" s="22" t="s">
        <v>24682</v>
      </c>
      <c r="AQ2558" s="9" t="s">
        <v>50</v>
      </c>
      <c r="AR2558" s="7" t="s">
        <v>50</v>
      </c>
    </row>
    <row r="2559" spans="1:44" ht="15" thickBot="1">
      <c r="A2559" s="10" t="s">
        <v>24683</v>
      </c>
      <c r="B2559" s="11">
        <v>1257</v>
      </c>
      <c r="C2559" s="12">
        <v>44197</v>
      </c>
      <c r="D2559" s="13" t="s">
        <v>45</v>
      </c>
      <c r="E2559" s="13" t="s">
        <v>46</v>
      </c>
      <c r="F2559" s="13" t="s">
        <v>70</v>
      </c>
      <c r="G2559" s="26" t="s">
        <v>54946</v>
      </c>
      <c r="H2559" s="13" t="s">
        <v>562</v>
      </c>
      <c r="I2559" s="13" t="s">
        <v>50</v>
      </c>
      <c r="J2559" s="12">
        <v>45496</v>
      </c>
      <c r="K2559" s="13" t="s">
        <v>116</v>
      </c>
      <c r="L2559" s="13" t="s">
        <v>52</v>
      </c>
      <c r="M2559" s="13" t="s">
        <v>24684</v>
      </c>
      <c r="N2559" s="13" t="s">
        <v>1604</v>
      </c>
      <c r="O2559" s="13" t="s">
        <v>24685</v>
      </c>
      <c r="P2559" s="11">
        <v>2058</v>
      </c>
      <c r="Q2559" s="13" t="s">
        <v>360</v>
      </c>
      <c r="R2559" s="33" t="s">
        <v>24686</v>
      </c>
      <c r="S2559" s="33" t="s">
        <v>24687</v>
      </c>
      <c r="T2559" s="13" t="s">
        <v>24688</v>
      </c>
      <c r="U2559" s="13">
        <v>4916095745450</v>
      </c>
      <c r="V2559" s="13" t="s">
        <v>50</v>
      </c>
      <c r="W2559" s="13" t="s">
        <v>50</v>
      </c>
      <c r="X2559" s="13" t="s">
        <v>50</v>
      </c>
      <c r="Y2559" s="13" t="s">
        <v>467</v>
      </c>
      <c r="Z2559" s="13">
        <v>3</v>
      </c>
      <c r="AA2559" s="13">
        <v>5000000</v>
      </c>
      <c r="AB2559" s="13" t="s">
        <v>60</v>
      </c>
      <c r="AC2559" s="13">
        <v>5000000</v>
      </c>
      <c r="AD2559" s="13" t="s">
        <v>467</v>
      </c>
      <c r="AE2559" s="13">
        <v>5000000</v>
      </c>
      <c r="AF2559" s="13" t="s">
        <v>60</v>
      </c>
      <c r="AG2559" s="13">
        <v>5000000</v>
      </c>
      <c r="AH2559" s="13">
        <v>5000000</v>
      </c>
      <c r="AI2559" s="13" t="s">
        <v>60</v>
      </c>
      <c r="AJ2559" s="13">
        <v>5000000</v>
      </c>
      <c r="AK2559" s="13" t="s">
        <v>24689</v>
      </c>
      <c r="AL2559" s="13" t="s">
        <v>50</v>
      </c>
      <c r="AM2559" s="13" t="s">
        <v>24690</v>
      </c>
      <c r="AN2559" s="13" t="s">
        <v>66</v>
      </c>
      <c r="AO2559" s="13" t="s">
        <v>24691</v>
      </c>
      <c r="AP2559" s="21" t="s">
        <v>24692</v>
      </c>
      <c r="AQ2559" s="15" t="s">
        <v>50</v>
      </c>
      <c r="AR2559" s="13" t="s">
        <v>50</v>
      </c>
    </row>
    <row r="2560" spans="1:44" ht="15" thickBot="1">
      <c r="A2560" s="4" t="s">
        <v>24693</v>
      </c>
      <c r="B2560" s="5">
        <v>199985</v>
      </c>
      <c r="C2560" s="6">
        <v>38718</v>
      </c>
      <c r="D2560" s="7" t="s">
        <v>45</v>
      </c>
      <c r="E2560" s="7" t="s">
        <v>46</v>
      </c>
      <c r="F2560" s="7" t="s">
        <v>70</v>
      </c>
      <c r="G2560" s="7" t="s">
        <v>71</v>
      </c>
      <c r="H2560" s="7" t="s">
        <v>328</v>
      </c>
      <c r="I2560" s="7" t="s">
        <v>50</v>
      </c>
      <c r="J2560" s="6">
        <v>45495</v>
      </c>
      <c r="K2560" s="7" t="s">
        <v>72</v>
      </c>
      <c r="L2560" s="7" t="s">
        <v>131</v>
      </c>
      <c r="M2560" s="7" t="s">
        <v>24694</v>
      </c>
      <c r="N2560" s="7" t="s">
        <v>24695</v>
      </c>
      <c r="O2560" s="7" t="s">
        <v>24696</v>
      </c>
      <c r="P2560" s="5">
        <v>2179</v>
      </c>
      <c r="Q2560" s="7" t="s">
        <v>135</v>
      </c>
      <c r="R2560" s="34" t="s">
        <v>24697</v>
      </c>
      <c r="S2560" s="34" t="s">
        <v>24698</v>
      </c>
      <c r="T2560" s="7" t="s">
        <v>24699</v>
      </c>
      <c r="U2560" s="7" t="s">
        <v>24700</v>
      </c>
      <c r="V2560" s="7">
        <v>1400000</v>
      </c>
      <c r="W2560" s="7" t="s">
        <v>60</v>
      </c>
      <c r="X2560" s="7">
        <v>1400000</v>
      </c>
      <c r="Y2560" s="7" t="s">
        <v>50</v>
      </c>
      <c r="Z2560" s="7">
        <v>5</v>
      </c>
      <c r="AA2560" s="7" t="s">
        <v>50</v>
      </c>
      <c r="AB2560" s="7" t="s">
        <v>50</v>
      </c>
      <c r="AC2560" s="7" t="s">
        <v>50</v>
      </c>
      <c r="AD2560" s="7" t="s">
        <v>50</v>
      </c>
      <c r="AE2560" s="7" t="s">
        <v>50</v>
      </c>
      <c r="AF2560" s="7" t="s">
        <v>50</v>
      </c>
      <c r="AG2560" s="7" t="s">
        <v>50</v>
      </c>
      <c r="AH2560" s="7">
        <v>33039500</v>
      </c>
      <c r="AI2560" s="7" t="s">
        <v>60</v>
      </c>
      <c r="AJ2560" s="7">
        <v>33039500</v>
      </c>
      <c r="AK2560" s="7" t="s">
        <v>24701</v>
      </c>
      <c r="AL2560" s="7" t="s">
        <v>50</v>
      </c>
      <c r="AM2560" s="7" t="s">
        <v>24702</v>
      </c>
      <c r="AN2560" s="7" t="s">
        <v>66</v>
      </c>
      <c r="AO2560" s="7" t="s">
        <v>24703</v>
      </c>
      <c r="AP2560" s="22" t="s">
        <v>24704</v>
      </c>
      <c r="AQ2560" s="9" t="s">
        <v>50</v>
      </c>
      <c r="AR2560" s="7" t="s">
        <v>50</v>
      </c>
    </row>
    <row r="2561" spans="1:44" ht="15" thickBot="1">
      <c r="A2561" s="10" t="s">
        <v>24705</v>
      </c>
      <c r="B2561" s="11">
        <v>8481</v>
      </c>
      <c r="C2561" s="12">
        <v>44927</v>
      </c>
      <c r="D2561" s="13" t="s">
        <v>45</v>
      </c>
      <c r="E2561" s="13" t="s">
        <v>46</v>
      </c>
      <c r="F2561" s="13" t="s">
        <v>70</v>
      </c>
      <c r="G2561" s="27" t="s">
        <v>54945</v>
      </c>
      <c r="H2561" s="13" t="s">
        <v>562</v>
      </c>
      <c r="I2561" s="13" t="s">
        <v>50</v>
      </c>
      <c r="J2561" s="12">
        <v>45490</v>
      </c>
      <c r="K2561" s="13" t="s">
        <v>50</v>
      </c>
      <c r="L2561" s="13" t="s">
        <v>241</v>
      </c>
      <c r="M2561" s="13" t="s">
        <v>14078</v>
      </c>
      <c r="N2561" s="13" t="s">
        <v>1559</v>
      </c>
      <c r="O2561" s="13" t="s">
        <v>24706</v>
      </c>
      <c r="P2561" s="11">
        <v>2179</v>
      </c>
      <c r="Q2561" s="13" t="s">
        <v>642</v>
      </c>
      <c r="R2561" s="33" t="s">
        <v>24707</v>
      </c>
      <c r="S2561" s="33" t="s">
        <v>24708</v>
      </c>
      <c r="T2561" s="13" t="s">
        <v>24709</v>
      </c>
      <c r="U2561" s="13" t="s">
        <v>50</v>
      </c>
      <c r="V2561" s="13">
        <v>55000000</v>
      </c>
      <c r="W2561" s="13" t="s">
        <v>60</v>
      </c>
      <c r="X2561" s="13">
        <v>55000000</v>
      </c>
      <c r="Y2561" s="13" t="s">
        <v>154</v>
      </c>
      <c r="Z2561" s="13">
        <v>2</v>
      </c>
      <c r="AA2561" s="13">
        <v>55000000</v>
      </c>
      <c r="AB2561" s="13" t="s">
        <v>60</v>
      </c>
      <c r="AC2561" s="13">
        <v>55000000</v>
      </c>
      <c r="AD2561" s="13" t="s">
        <v>241</v>
      </c>
      <c r="AE2561" s="13">
        <v>65000000</v>
      </c>
      <c r="AF2561" s="13" t="s">
        <v>60</v>
      </c>
      <c r="AG2561" s="13">
        <v>65000000</v>
      </c>
      <c r="AH2561" s="13">
        <v>65000000</v>
      </c>
      <c r="AI2561" s="13" t="s">
        <v>60</v>
      </c>
      <c r="AJ2561" s="13">
        <v>65000000</v>
      </c>
      <c r="AK2561" s="13" t="s">
        <v>24710</v>
      </c>
      <c r="AL2561" s="13" t="s">
        <v>50</v>
      </c>
      <c r="AM2561" s="13" t="s">
        <v>24711</v>
      </c>
      <c r="AN2561" s="13" t="s">
        <v>66</v>
      </c>
      <c r="AO2561" s="13" t="s">
        <v>24712</v>
      </c>
      <c r="AP2561" s="21" t="s">
        <v>24713</v>
      </c>
      <c r="AQ2561" s="15" t="s">
        <v>50</v>
      </c>
      <c r="AR2561" s="13" t="s">
        <v>50</v>
      </c>
    </row>
    <row r="2562" spans="1:44" ht="15" thickBot="1">
      <c r="A2562" s="4" t="s">
        <v>24714</v>
      </c>
      <c r="B2562" s="7" t="s">
        <v>50</v>
      </c>
      <c r="C2562" s="6">
        <v>39814</v>
      </c>
      <c r="D2562" s="7" t="s">
        <v>45</v>
      </c>
      <c r="E2562" s="7" t="s">
        <v>46</v>
      </c>
      <c r="F2562" s="7" t="s">
        <v>47</v>
      </c>
      <c r="G2562" s="7" t="s">
        <v>114</v>
      </c>
      <c r="H2562" s="7" t="s">
        <v>11964</v>
      </c>
      <c r="I2562" s="7" t="s">
        <v>50</v>
      </c>
      <c r="J2562" s="6">
        <v>45490</v>
      </c>
      <c r="K2562" s="7" t="s">
        <v>72</v>
      </c>
      <c r="L2562" s="7" t="s">
        <v>162</v>
      </c>
      <c r="M2562" s="7" t="s">
        <v>24715</v>
      </c>
      <c r="N2562" s="7" t="s">
        <v>628</v>
      </c>
      <c r="O2562" s="7" t="s">
        <v>24716</v>
      </c>
      <c r="P2562" s="5">
        <v>2271</v>
      </c>
      <c r="Q2562" s="7" t="s">
        <v>630</v>
      </c>
      <c r="R2562" s="34" t="s">
        <v>24717</v>
      </c>
      <c r="S2562" s="34" t="s">
        <v>24718</v>
      </c>
      <c r="T2562" s="7" t="s">
        <v>50</v>
      </c>
      <c r="U2562" s="7" t="s">
        <v>24719</v>
      </c>
      <c r="V2562" s="7">
        <v>575000000</v>
      </c>
      <c r="W2562" s="7" t="s">
        <v>60</v>
      </c>
      <c r="X2562" s="7">
        <v>575000000</v>
      </c>
      <c r="Y2562" s="7" t="s">
        <v>61</v>
      </c>
      <c r="Z2562" s="7">
        <v>2</v>
      </c>
      <c r="AA2562" s="7" t="s">
        <v>50</v>
      </c>
      <c r="AB2562" s="7" t="s">
        <v>50</v>
      </c>
      <c r="AC2562" s="7" t="s">
        <v>50</v>
      </c>
      <c r="AD2562" s="7" t="s">
        <v>50</v>
      </c>
      <c r="AE2562" s="7" t="s">
        <v>50</v>
      </c>
      <c r="AF2562" s="7" t="s">
        <v>50</v>
      </c>
      <c r="AG2562" s="7" t="s">
        <v>50</v>
      </c>
      <c r="AH2562" s="7">
        <v>790000000</v>
      </c>
      <c r="AI2562" s="7" t="s">
        <v>60</v>
      </c>
      <c r="AJ2562" s="7">
        <v>790000000</v>
      </c>
      <c r="AK2562" s="7" t="s">
        <v>50</v>
      </c>
      <c r="AL2562" s="7" t="s">
        <v>50</v>
      </c>
      <c r="AM2562" s="7" t="s">
        <v>24720</v>
      </c>
      <c r="AN2562" s="7" t="s">
        <v>66</v>
      </c>
      <c r="AO2562" s="7" t="s">
        <v>24721</v>
      </c>
      <c r="AP2562" s="22" t="s">
        <v>24722</v>
      </c>
      <c r="AQ2562" s="9" t="s">
        <v>50</v>
      </c>
      <c r="AR2562" s="7" t="s">
        <v>50</v>
      </c>
    </row>
    <row r="2563" spans="1:44" ht="15" thickBot="1">
      <c r="A2563" s="10" t="s">
        <v>24723</v>
      </c>
      <c r="B2563" s="11">
        <v>101582</v>
      </c>
      <c r="C2563" s="12">
        <v>43831</v>
      </c>
      <c r="D2563" s="13" t="s">
        <v>45</v>
      </c>
      <c r="E2563" s="13" t="s">
        <v>46</v>
      </c>
      <c r="F2563" s="13" t="s">
        <v>70</v>
      </c>
      <c r="G2563" s="13" t="s">
        <v>87</v>
      </c>
      <c r="H2563" s="13" t="s">
        <v>859</v>
      </c>
      <c r="I2563" s="13" t="s">
        <v>50</v>
      </c>
      <c r="J2563" s="12">
        <v>45490</v>
      </c>
      <c r="K2563" s="13" t="s">
        <v>116</v>
      </c>
      <c r="L2563" s="13" t="s">
        <v>467</v>
      </c>
      <c r="M2563" s="13" t="s">
        <v>24724</v>
      </c>
      <c r="N2563" s="13" t="s">
        <v>307</v>
      </c>
      <c r="O2563" s="13" t="s">
        <v>24725</v>
      </c>
      <c r="P2563" s="11">
        <v>2276</v>
      </c>
      <c r="Q2563" s="13" t="s">
        <v>245</v>
      </c>
      <c r="R2563" s="33" t="s">
        <v>24726</v>
      </c>
      <c r="S2563" s="33" t="s">
        <v>24727</v>
      </c>
      <c r="T2563" s="13" t="s">
        <v>50</v>
      </c>
      <c r="U2563" s="13" t="s">
        <v>24728</v>
      </c>
      <c r="V2563" s="13">
        <v>120000000</v>
      </c>
      <c r="W2563" s="13" t="s">
        <v>250</v>
      </c>
      <c r="X2563" s="13">
        <v>1436317</v>
      </c>
      <c r="Y2563" s="13" t="s">
        <v>467</v>
      </c>
      <c r="Z2563" s="13">
        <v>2</v>
      </c>
      <c r="AA2563" s="13">
        <v>120000000</v>
      </c>
      <c r="AB2563" s="13" t="s">
        <v>250</v>
      </c>
      <c r="AC2563" s="13">
        <v>1436317</v>
      </c>
      <c r="AD2563" s="13" t="s">
        <v>467</v>
      </c>
      <c r="AE2563" s="13">
        <v>4436317</v>
      </c>
      <c r="AF2563" s="13" t="s">
        <v>60</v>
      </c>
      <c r="AG2563" s="13">
        <v>4436317</v>
      </c>
      <c r="AH2563" s="13">
        <v>4436317</v>
      </c>
      <c r="AI2563" s="13" t="s">
        <v>60</v>
      </c>
      <c r="AJ2563" s="13">
        <v>4436317</v>
      </c>
      <c r="AK2563" s="13" t="s">
        <v>24729</v>
      </c>
      <c r="AL2563" s="13" t="s">
        <v>50</v>
      </c>
      <c r="AM2563" s="13" t="s">
        <v>24730</v>
      </c>
      <c r="AN2563" s="13" t="s">
        <v>66</v>
      </c>
      <c r="AO2563" s="13" t="s">
        <v>24731</v>
      </c>
      <c r="AP2563" s="21" t="s">
        <v>24732</v>
      </c>
      <c r="AQ2563" s="15" t="s">
        <v>50</v>
      </c>
      <c r="AR2563" s="13" t="s">
        <v>50</v>
      </c>
    </row>
    <row r="2564" spans="1:44" ht="15" thickBot="1">
      <c r="A2564" s="4" t="s">
        <v>24733</v>
      </c>
      <c r="B2564" s="7">
        <v>284</v>
      </c>
      <c r="C2564" s="6">
        <v>43831</v>
      </c>
      <c r="D2564" s="7" t="s">
        <v>45</v>
      </c>
      <c r="E2564" s="7" t="s">
        <v>46</v>
      </c>
      <c r="F2564" s="7" t="s">
        <v>70</v>
      </c>
      <c r="G2564" s="26" t="s">
        <v>54946</v>
      </c>
      <c r="H2564" s="7" t="s">
        <v>14813</v>
      </c>
      <c r="I2564" s="7" t="s">
        <v>50</v>
      </c>
      <c r="J2564" s="6">
        <v>45495</v>
      </c>
      <c r="K2564" s="7" t="s">
        <v>191</v>
      </c>
      <c r="L2564" s="7" t="s">
        <v>147</v>
      </c>
      <c r="M2564" s="7" t="s">
        <v>24734</v>
      </c>
      <c r="N2564" s="7" t="s">
        <v>1559</v>
      </c>
      <c r="O2564" s="7" t="s">
        <v>24735</v>
      </c>
      <c r="P2564" s="5">
        <v>2282</v>
      </c>
      <c r="Q2564" s="7" t="s">
        <v>642</v>
      </c>
      <c r="R2564" s="34" t="s">
        <v>24736</v>
      </c>
      <c r="S2564" s="34" t="s">
        <v>24737</v>
      </c>
      <c r="T2564" s="7" t="s">
        <v>50</v>
      </c>
      <c r="U2564" s="7" t="s">
        <v>24738</v>
      </c>
      <c r="V2564" s="7">
        <v>13000000</v>
      </c>
      <c r="W2564" s="7" t="s">
        <v>60</v>
      </c>
      <c r="X2564" s="7">
        <v>13000000</v>
      </c>
      <c r="Y2564" s="7" t="s">
        <v>154</v>
      </c>
      <c r="Z2564" s="7">
        <v>7</v>
      </c>
      <c r="AA2564" s="7">
        <v>13000000</v>
      </c>
      <c r="AB2564" s="7" t="s">
        <v>60</v>
      </c>
      <c r="AC2564" s="7">
        <v>13000000</v>
      </c>
      <c r="AD2564" s="7" t="s">
        <v>147</v>
      </c>
      <c r="AE2564" s="7">
        <v>29870343</v>
      </c>
      <c r="AF2564" s="7" t="s">
        <v>60</v>
      </c>
      <c r="AG2564" s="7">
        <v>29870343</v>
      </c>
      <c r="AH2564" s="7">
        <v>43842996</v>
      </c>
      <c r="AI2564" s="7" t="s">
        <v>60</v>
      </c>
      <c r="AJ2564" s="7">
        <v>43842996</v>
      </c>
      <c r="AK2564" s="7" t="s">
        <v>24739</v>
      </c>
      <c r="AL2564" s="7" t="s">
        <v>50</v>
      </c>
      <c r="AM2564" s="7" t="s">
        <v>24740</v>
      </c>
      <c r="AN2564" s="7" t="s">
        <v>66</v>
      </c>
      <c r="AO2564" s="7" t="s">
        <v>24741</v>
      </c>
      <c r="AP2564" s="22" t="s">
        <v>24742</v>
      </c>
      <c r="AQ2564" s="9" t="s">
        <v>50</v>
      </c>
      <c r="AR2564" s="7" t="s">
        <v>50</v>
      </c>
    </row>
    <row r="2565" spans="1:44" ht="15" thickBot="1">
      <c r="A2565" s="10" t="s">
        <v>24743</v>
      </c>
      <c r="B2565" s="11">
        <v>258871</v>
      </c>
      <c r="C2565" s="12">
        <v>43767</v>
      </c>
      <c r="D2565" s="13" t="s">
        <v>45</v>
      </c>
      <c r="E2565" s="13" t="s">
        <v>46</v>
      </c>
      <c r="F2565" s="13" t="s">
        <v>70</v>
      </c>
      <c r="G2565" s="13" t="s">
        <v>87</v>
      </c>
      <c r="H2565" s="13" t="s">
        <v>50</v>
      </c>
      <c r="I2565" s="13" t="s">
        <v>50</v>
      </c>
      <c r="J2565" s="12">
        <v>45495</v>
      </c>
      <c r="K2565" s="13" t="s">
        <v>50</v>
      </c>
      <c r="L2565" s="13" t="s">
        <v>241</v>
      </c>
      <c r="M2565" s="13" t="s">
        <v>24744</v>
      </c>
      <c r="N2565" s="13" t="s">
        <v>2300</v>
      </c>
      <c r="O2565" s="13" t="s">
        <v>24745</v>
      </c>
      <c r="P2565" s="11">
        <v>2308</v>
      </c>
      <c r="Q2565" s="13" t="s">
        <v>1001</v>
      </c>
      <c r="R2565" s="33" t="s">
        <v>24746</v>
      </c>
      <c r="S2565" s="33" t="s">
        <v>24747</v>
      </c>
      <c r="T2565" s="13" t="s">
        <v>24748</v>
      </c>
      <c r="U2565" s="13" t="s">
        <v>50</v>
      </c>
      <c r="V2565" s="13">
        <v>30000000</v>
      </c>
      <c r="W2565" s="13" t="s">
        <v>2578</v>
      </c>
      <c r="X2565" s="13">
        <v>7998080</v>
      </c>
      <c r="Y2565" s="13" t="s">
        <v>154</v>
      </c>
      <c r="Z2565" s="13">
        <v>5</v>
      </c>
      <c r="AA2565" s="13">
        <v>30000000</v>
      </c>
      <c r="AB2565" s="13" t="s">
        <v>2578</v>
      </c>
      <c r="AC2565" s="13">
        <v>7998080</v>
      </c>
      <c r="AD2565" s="13" t="s">
        <v>241</v>
      </c>
      <c r="AE2565" s="13">
        <v>42300000</v>
      </c>
      <c r="AF2565" s="13" t="s">
        <v>2578</v>
      </c>
      <c r="AG2565" s="13">
        <v>11277132</v>
      </c>
      <c r="AH2565" s="13">
        <v>42300000</v>
      </c>
      <c r="AI2565" s="13" t="s">
        <v>2578</v>
      </c>
      <c r="AJ2565" s="13">
        <v>11277132</v>
      </c>
      <c r="AK2565" s="13" t="s">
        <v>24749</v>
      </c>
      <c r="AL2565" s="13" t="s">
        <v>50</v>
      </c>
      <c r="AM2565" s="13" t="s">
        <v>24750</v>
      </c>
      <c r="AN2565" s="13" t="s">
        <v>66</v>
      </c>
      <c r="AO2565" s="13" t="s">
        <v>24751</v>
      </c>
      <c r="AP2565" s="21" t="s">
        <v>24752</v>
      </c>
      <c r="AQ2565" s="15" t="s">
        <v>50</v>
      </c>
      <c r="AR2565" s="13" t="s">
        <v>50</v>
      </c>
    </row>
    <row r="2566" spans="1:44" ht="15" thickBot="1">
      <c r="A2566" s="4" t="s">
        <v>24753</v>
      </c>
      <c r="B2566" s="7" t="s">
        <v>50</v>
      </c>
      <c r="C2566" s="6">
        <v>44896</v>
      </c>
      <c r="D2566" s="7" t="s">
        <v>45</v>
      </c>
      <c r="E2566" s="7" t="s">
        <v>46</v>
      </c>
      <c r="F2566" s="7" t="s">
        <v>70</v>
      </c>
      <c r="G2566" s="27" t="s">
        <v>54945</v>
      </c>
      <c r="H2566" s="7" t="s">
        <v>50</v>
      </c>
      <c r="I2566" s="7" t="s">
        <v>50</v>
      </c>
      <c r="J2566" s="6">
        <v>45490</v>
      </c>
      <c r="K2566" s="7" t="s">
        <v>116</v>
      </c>
      <c r="L2566" s="7" t="s">
        <v>467</v>
      </c>
      <c r="M2566" s="7" t="s">
        <v>24754</v>
      </c>
      <c r="N2566" s="7" t="s">
        <v>24755</v>
      </c>
      <c r="O2566" s="7" t="s">
        <v>24756</v>
      </c>
      <c r="P2566" s="5">
        <v>2331</v>
      </c>
      <c r="Q2566" s="7" t="s">
        <v>481</v>
      </c>
      <c r="R2566" s="34" t="s">
        <v>24757</v>
      </c>
      <c r="S2566" s="34" t="s">
        <v>24758</v>
      </c>
      <c r="T2566" s="7" t="s">
        <v>24759</v>
      </c>
      <c r="U2566" s="7" t="s">
        <v>50</v>
      </c>
      <c r="V2566" s="7">
        <v>2800000</v>
      </c>
      <c r="W2566" s="7" t="s">
        <v>60</v>
      </c>
      <c r="X2566" s="7">
        <v>2800000</v>
      </c>
      <c r="Y2566" s="7" t="s">
        <v>467</v>
      </c>
      <c r="Z2566" s="7">
        <v>2</v>
      </c>
      <c r="AA2566" s="7">
        <v>2800000</v>
      </c>
      <c r="AB2566" s="7" t="s">
        <v>60</v>
      </c>
      <c r="AC2566" s="7">
        <v>2800000</v>
      </c>
      <c r="AD2566" s="7" t="s">
        <v>467</v>
      </c>
      <c r="AE2566" s="7">
        <v>5300000</v>
      </c>
      <c r="AF2566" s="7" t="s">
        <v>60</v>
      </c>
      <c r="AG2566" s="7">
        <v>5300000</v>
      </c>
      <c r="AH2566" s="7">
        <v>5300000</v>
      </c>
      <c r="AI2566" s="7" t="s">
        <v>60</v>
      </c>
      <c r="AJ2566" s="7">
        <v>5300000</v>
      </c>
      <c r="AK2566" s="7" t="s">
        <v>24760</v>
      </c>
      <c r="AL2566" s="7" t="s">
        <v>50</v>
      </c>
      <c r="AM2566" s="7" t="s">
        <v>24761</v>
      </c>
      <c r="AN2566" s="7" t="s">
        <v>66</v>
      </c>
      <c r="AO2566" s="7" t="s">
        <v>24762</v>
      </c>
      <c r="AP2566" s="22" t="s">
        <v>24763</v>
      </c>
      <c r="AQ2566" s="9" t="s">
        <v>50</v>
      </c>
      <c r="AR2566" s="7" t="s">
        <v>50</v>
      </c>
    </row>
    <row r="2567" spans="1:44" ht="15" thickBot="1">
      <c r="A2567" s="10" t="s">
        <v>24764</v>
      </c>
      <c r="B2567" s="13">
        <v>348</v>
      </c>
      <c r="C2567" s="12">
        <v>42736</v>
      </c>
      <c r="D2567" s="13" t="s">
        <v>45</v>
      </c>
      <c r="E2567" s="13" t="s">
        <v>46</v>
      </c>
      <c r="F2567" s="13" t="s">
        <v>70</v>
      </c>
      <c r="G2567" s="13" t="s">
        <v>48</v>
      </c>
      <c r="H2567" s="13" t="s">
        <v>50</v>
      </c>
      <c r="I2567" s="13" t="s">
        <v>50</v>
      </c>
      <c r="J2567" s="12">
        <v>45492</v>
      </c>
      <c r="K2567" s="13" t="s">
        <v>72</v>
      </c>
      <c r="L2567" s="13" t="s">
        <v>178</v>
      </c>
      <c r="M2567" s="13" t="s">
        <v>24765</v>
      </c>
      <c r="N2567" s="13" t="s">
        <v>4822</v>
      </c>
      <c r="O2567" s="13" t="s">
        <v>24766</v>
      </c>
      <c r="P2567" s="11">
        <v>2333</v>
      </c>
      <c r="Q2567" s="13" t="s">
        <v>1783</v>
      </c>
      <c r="R2567" s="33" t="s">
        <v>24767</v>
      </c>
      <c r="S2567" s="33" t="s">
        <v>24768</v>
      </c>
      <c r="T2567" s="13" t="s">
        <v>50</v>
      </c>
      <c r="U2567" s="13" t="s">
        <v>50</v>
      </c>
      <c r="V2567" s="13">
        <v>157500000</v>
      </c>
      <c r="W2567" s="13" t="s">
        <v>60</v>
      </c>
      <c r="X2567" s="13">
        <v>157500000</v>
      </c>
      <c r="Y2567" s="13" t="s">
        <v>50</v>
      </c>
      <c r="Z2567" s="13">
        <v>4</v>
      </c>
      <c r="AA2567" s="13">
        <v>157500000</v>
      </c>
      <c r="AB2567" s="13" t="s">
        <v>60</v>
      </c>
      <c r="AC2567" s="13">
        <v>157500000</v>
      </c>
      <c r="AD2567" s="13" t="s">
        <v>178</v>
      </c>
      <c r="AE2567" s="13">
        <v>477500000</v>
      </c>
      <c r="AF2567" s="13" t="s">
        <v>60</v>
      </c>
      <c r="AG2567" s="13">
        <v>477500000</v>
      </c>
      <c r="AH2567" s="13">
        <v>627500000</v>
      </c>
      <c r="AI2567" s="13" t="s">
        <v>60</v>
      </c>
      <c r="AJ2567" s="13">
        <v>627500000</v>
      </c>
      <c r="AK2567" s="13" t="s">
        <v>24769</v>
      </c>
      <c r="AL2567" s="13" t="s">
        <v>50</v>
      </c>
      <c r="AM2567" s="13" t="s">
        <v>24770</v>
      </c>
      <c r="AN2567" s="13" t="s">
        <v>66</v>
      </c>
      <c r="AO2567" s="13" t="s">
        <v>24771</v>
      </c>
      <c r="AP2567" s="21" t="s">
        <v>24772</v>
      </c>
      <c r="AQ2567" s="15" t="s">
        <v>50</v>
      </c>
      <c r="AR2567" s="13" t="s">
        <v>50</v>
      </c>
    </row>
    <row r="2568" spans="1:44" ht="15" thickBot="1">
      <c r="A2568" s="4" t="s">
        <v>24773</v>
      </c>
      <c r="B2568" s="7" t="s">
        <v>50</v>
      </c>
      <c r="C2568" s="6">
        <v>43101</v>
      </c>
      <c r="D2568" s="7" t="s">
        <v>45</v>
      </c>
      <c r="E2568" s="7" t="s">
        <v>46</v>
      </c>
      <c r="F2568" s="7" t="s">
        <v>70</v>
      </c>
      <c r="G2568" s="26" t="s">
        <v>54946</v>
      </c>
      <c r="H2568" s="7" t="s">
        <v>50</v>
      </c>
      <c r="I2568" s="7" t="s">
        <v>50</v>
      </c>
      <c r="J2568" s="6">
        <v>45489</v>
      </c>
      <c r="K2568" s="7" t="s">
        <v>50</v>
      </c>
      <c r="L2568" s="7" t="s">
        <v>131</v>
      </c>
      <c r="M2568" s="7" t="s">
        <v>6174</v>
      </c>
      <c r="N2568" s="7" t="s">
        <v>4739</v>
      </c>
      <c r="O2568" s="7" t="s">
        <v>24774</v>
      </c>
      <c r="P2568" s="5">
        <v>2361</v>
      </c>
      <c r="Q2568" s="7" t="s">
        <v>383</v>
      </c>
      <c r="R2568" s="34" t="s">
        <v>24775</v>
      </c>
      <c r="S2568" s="34" t="s">
        <v>24776</v>
      </c>
      <c r="T2568" s="7" t="s">
        <v>50</v>
      </c>
      <c r="U2568" s="7" t="s">
        <v>50</v>
      </c>
      <c r="V2568" s="7">
        <v>1000000000</v>
      </c>
      <c r="W2568" s="7" t="s">
        <v>60</v>
      </c>
      <c r="X2568" s="7">
        <v>1000000000</v>
      </c>
      <c r="Y2568" s="7" t="s">
        <v>290</v>
      </c>
      <c r="Z2568" s="7">
        <v>2</v>
      </c>
      <c r="AA2568" s="7">
        <v>460000000</v>
      </c>
      <c r="AB2568" s="7" t="s">
        <v>60</v>
      </c>
      <c r="AC2568" s="7">
        <v>460000000</v>
      </c>
      <c r="AD2568" s="7" t="s">
        <v>290</v>
      </c>
      <c r="AE2568" s="7">
        <v>460000000</v>
      </c>
      <c r="AF2568" s="7" t="s">
        <v>60</v>
      </c>
      <c r="AG2568" s="7">
        <v>460000000</v>
      </c>
      <c r="AH2568" s="7">
        <v>1460000000</v>
      </c>
      <c r="AI2568" s="7" t="s">
        <v>60</v>
      </c>
      <c r="AJ2568" s="7">
        <v>1460000000</v>
      </c>
      <c r="AK2568" s="7" t="s">
        <v>24777</v>
      </c>
      <c r="AL2568" s="7" t="s">
        <v>50</v>
      </c>
      <c r="AM2568" s="7" t="s">
        <v>24778</v>
      </c>
      <c r="AN2568" s="7" t="s">
        <v>66</v>
      </c>
      <c r="AO2568" s="7" t="s">
        <v>24779</v>
      </c>
      <c r="AP2568" s="22" t="s">
        <v>24780</v>
      </c>
      <c r="AQ2568" s="9" t="s">
        <v>50</v>
      </c>
      <c r="AR2568" s="7" t="s">
        <v>50</v>
      </c>
    </row>
    <row r="2569" spans="1:44" ht="15" thickBot="1">
      <c r="A2569" s="10" t="s">
        <v>20514</v>
      </c>
      <c r="B2569" s="11">
        <v>39600</v>
      </c>
      <c r="C2569" s="12">
        <v>43647</v>
      </c>
      <c r="D2569" s="13" t="s">
        <v>45</v>
      </c>
      <c r="E2569" s="13" t="s">
        <v>46</v>
      </c>
      <c r="F2569" s="13" t="s">
        <v>70</v>
      </c>
      <c r="G2569" s="26" t="s">
        <v>54946</v>
      </c>
      <c r="H2569" s="13" t="s">
        <v>50</v>
      </c>
      <c r="I2569" s="13" t="s">
        <v>50</v>
      </c>
      <c r="J2569" s="12">
        <v>45491</v>
      </c>
      <c r="K2569" s="13" t="s">
        <v>116</v>
      </c>
      <c r="L2569" s="13" t="s">
        <v>241</v>
      </c>
      <c r="M2569" s="13" t="s">
        <v>20515</v>
      </c>
      <c r="N2569" s="13" t="s">
        <v>1593</v>
      </c>
      <c r="O2569" s="13" t="s">
        <v>20516</v>
      </c>
      <c r="P2569" s="11">
        <v>2379</v>
      </c>
      <c r="Q2569" s="13" t="s">
        <v>245</v>
      </c>
      <c r="R2569" s="33" t="s">
        <v>20517</v>
      </c>
      <c r="S2569" s="33" t="s">
        <v>20518</v>
      </c>
      <c r="T2569" s="13" t="s">
        <v>50</v>
      </c>
      <c r="U2569" s="13" t="s">
        <v>50</v>
      </c>
      <c r="V2569" s="13">
        <v>437000000</v>
      </c>
      <c r="W2569" s="13" t="s">
        <v>250</v>
      </c>
      <c r="X2569" s="13">
        <v>5225626</v>
      </c>
      <c r="Y2569" s="13" t="s">
        <v>154</v>
      </c>
      <c r="Z2569" s="13">
        <v>4</v>
      </c>
      <c r="AA2569" s="13">
        <v>437000000</v>
      </c>
      <c r="AB2569" s="13" t="s">
        <v>250</v>
      </c>
      <c r="AC2569" s="13">
        <v>5225626</v>
      </c>
      <c r="AD2569" s="13" t="s">
        <v>241</v>
      </c>
      <c r="AE2569" s="13">
        <v>672000000</v>
      </c>
      <c r="AF2569" s="13" t="s">
        <v>250</v>
      </c>
      <c r="AG2569" s="13">
        <v>8061288</v>
      </c>
      <c r="AH2569" s="13">
        <v>672000000</v>
      </c>
      <c r="AI2569" s="13" t="s">
        <v>250</v>
      </c>
      <c r="AJ2569" s="13">
        <v>8061288</v>
      </c>
      <c r="AK2569" s="13" t="s">
        <v>20519</v>
      </c>
      <c r="AL2569" s="13" t="s">
        <v>50</v>
      </c>
      <c r="AM2569" s="13" t="s">
        <v>20520</v>
      </c>
      <c r="AN2569" s="13" t="s">
        <v>66</v>
      </c>
      <c r="AO2569" s="13" t="s">
        <v>20521</v>
      </c>
      <c r="AP2569" s="21" t="s">
        <v>20522</v>
      </c>
      <c r="AQ2569" s="15" t="s">
        <v>50</v>
      </c>
      <c r="AR2569" s="13" t="s">
        <v>50</v>
      </c>
    </row>
    <row r="2570" spans="1:44" ht="15" thickBot="1">
      <c r="A2570" s="4" t="s">
        <v>24781</v>
      </c>
      <c r="B2570" s="7">
        <v>468</v>
      </c>
      <c r="C2570" s="6">
        <v>43831</v>
      </c>
      <c r="D2570" s="7" t="s">
        <v>45</v>
      </c>
      <c r="E2570" s="7" t="s">
        <v>46</v>
      </c>
      <c r="F2570" s="7" t="s">
        <v>47</v>
      </c>
      <c r="G2570" s="26" t="s">
        <v>54946</v>
      </c>
      <c r="H2570" s="7" t="s">
        <v>11964</v>
      </c>
      <c r="I2570" s="7" t="s">
        <v>50</v>
      </c>
      <c r="J2570" s="6">
        <v>45496</v>
      </c>
      <c r="K2570" s="7" t="s">
        <v>116</v>
      </c>
      <c r="L2570" s="7" t="s">
        <v>62</v>
      </c>
      <c r="M2570" s="7" t="s">
        <v>24782</v>
      </c>
      <c r="N2570" s="7" t="s">
        <v>7792</v>
      </c>
      <c r="O2570" s="7" t="s">
        <v>24783</v>
      </c>
      <c r="P2570" s="5">
        <v>2381</v>
      </c>
      <c r="Q2570" s="7" t="s">
        <v>93</v>
      </c>
      <c r="R2570" s="34" t="s">
        <v>24784</v>
      </c>
      <c r="S2570" s="34" t="s">
        <v>24785</v>
      </c>
      <c r="T2570" s="7" t="s">
        <v>24786</v>
      </c>
      <c r="U2570" s="7" t="s">
        <v>50</v>
      </c>
      <c r="V2570" s="7">
        <v>4000000</v>
      </c>
      <c r="W2570" s="7" t="s">
        <v>60</v>
      </c>
      <c r="X2570" s="7">
        <v>4000000</v>
      </c>
      <c r="Y2570" s="7" t="s">
        <v>61</v>
      </c>
      <c r="Z2570" s="7">
        <v>3</v>
      </c>
      <c r="AA2570" s="7">
        <v>4000000</v>
      </c>
      <c r="AB2570" s="7" t="s">
        <v>60</v>
      </c>
      <c r="AC2570" s="7">
        <v>4000000</v>
      </c>
      <c r="AD2570" s="7" t="s">
        <v>62</v>
      </c>
      <c r="AE2570" s="7">
        <v>16500000</v>
      </c>
      <c r="AF2570" s="7" t="s">
        <v>60</v>
      </c>
      <c r="AG2570" s="7">
        <v>16500000</v>
      </c>
      <c r="AH2570" s="7">
        <v>16500000</v>
      </c>
      <c r="AI2570" s="7" t="s">
        <v>60</v>
      </c>
      <c r="AJ2570" s="7">
        <v>16500000</v>
      </c>
      <c r="AK2570" s="7" t="s">
        <v>50</v>
      </c>
      <c r="AL2570" s="7" t="s">
        <v>50</v>
      </c>
      <c r="AM2570" s="7" t="s">
        <v>24787</v>
      </c>
      <c r="AN2570" s="7" t="s">
        <v>66</v>
      </c>
      <c r="AO2570" s="7" t="s">
        <v>24788</v>
      </c>
      <c r="AP2570" s="22" t="s">
        <v>24789</v>
      </c>
      <c r="AQ2570" s="9" t="s">
        <v>50</v>
      </c>
      <c r="AR2570" s="7" t="s">
        <v>50</v>
      </c>
    </row>
    <row r="2571" spans="1:44" ht="15" thickBot="1">
      <c r="A2571" s="10" t="s">
        <v>24790</v>
      </c>
      <c r="B2571" s="11">
        <v>112993</v>
      </c>
      <c r="C2571" s="12">
        <v>38906</v>
      </c>
      <c r="D2571" s="13" t="s">
        <v>45</v>
      </c>
      <c r="E2571" s="13" t="s">
        <v>46</v>
      </c>
      <c r="F2571" s="13" t="s">
        <v>47</v>
      </c>
      <c r="G2571" s="13" t="s">
        <v>48</v>
      </c>
      <c r="H2571" s="13" t="s">
        <v>23525</v>
      </c>
      <c r="I2571" s="13" t="s">
        <v>50</v>
      </c>
      <c r="J2571" s="12">
        <v>45495</v>
      </c>
      <c r="K2571" s="13" t="s">
        <v>161</v>
      </c>
      <c r="L2571" s="13" t="s">
        <v>162</v>
      </c>
      <c r="M2571" s="13" t="s">
        <v>10787</v>
      </c>
      <c r="N2571" s="13" t="s">
        <v>4060</v>
      </c>
      <c r="O2571" s="13" t="s">
        <v>24791</v>
      </c>
      <c r="P2571" s="11">
        <v>2393</v>
      </c>
      <c r="Q2571" s="13" t="s">
        <v>166</v>
      </c>
      <c r="R2571" s="33" t="s">
        <v>24792</v>
      </c>
      <c r="S2571" s="33" t="s">
        <v>24793</v>
      </c>
      <c r="T2571" s="13" t="s">
        <v>50</v>
      </c>
      <c r="U2571" s="13" t="s">
        <v>24794</v>
      </c>
      <c r="V2571" s="13">
        <v>375000000</v>
      </c>
      <c r="W2571" s="13" t="s">
        <v>60</v>
      </c>
      <c r="X2571" s="13">
        <v>375000000</v>
      </c>
      <c r="Y2571" s="13" t="s">
        <v>61</v>
      </c>
      <c r="Z2571" s="13">
        <v>2</v>
      </c>
      <c r="AA2571" s="13" t="s">
        <v>50</v>
      </c>
      <c r="AB2571" s="13" t="s">
        <v>50</v>
      </c>
      <c r="AC2571" s="13" t="s">
        <v>50</v>
      </c>
      <c r="AD2571" s="13" t="s">
        <v>50</v>
      </c>
      <c r="AE2571" s="13" t="s">
        <v>50</v>
      </c>
      <c r="AF2571" s="13" t="s">
        <v>50</v>
      </c>
      <c r="AG2571" s="13" t="s">
        <v>50</v>
      </c>
      <c r="AH2571" s="13">
        <v>675000000</v>
      </c>
      <c r="AI2571" s="13" t="s">
        <v>60</v>
      </c>
      <c r="AJ2571" s="13">
        <v>675000000</v>
      </c>
      <c r="AK2571" s="13" t="s">
        <v>50</v>
      </c>
      <c r="AL2571" s="13" t="s">
        <v>50</v>
      </c>
      <c r="AM2571" s="13" t="s">
        <v>24795</v>
      </c>
      <c r="AN2571" s="13" t="s">
        <v>66</v>
      </c>
      <c r="AO2571" s="13" t="s">
        <v>24796</v>
      </c>
      <c r="AP2571" s="21" t="s">
        <v>24797</v>
      </c>
      <c r="AQ2571" s="15" t="s">
        <v>50</v>
      </c>
      <c r="AR2571" s="13" t="s">
        <v>50</v>
      </c>
    </row>
    <row r="2572" spans="1:44" ht="15" thickBot="1">
      <c r="A2572" s="4" t="s">
        <v>24798</v>
      </c>
      <c r="B2572" s="7">
        <v>705</v>
      </c>
      <c r="C2572" s="6">
        <v>41640</v>
      </c>
      <c r="D2572" s="7" t="s">
        <v>45</v>
      </c>
      <c r="E2572" s="7" t="s">
        <v>46</v>
      </c>
      <c r="F2572" s="7" t="s">
        <v>70</v>
      </c>
      <c r="G2572" s="26" t="s">
        <v>54946</v>
      </c>
      <c r="H2572" s="7" t="s">
        <v>1998</v>
      </c>
      <c r="I2572" s="7" t="s">
        <v>50</v>
      </c>
      <c r="J2572" s="6">
        <v>45497</v>
      </c>
      <c r="K2572" s="7" t="s">
        <v>116</v>
      </c>
      <c r="L2572" s="7" t="s">
        <v>241</v>
      </c>
      <c r="M2572" s="7" t="s">
        <v>2620</v>
      </c>
      <c r="N2572" s="7" t="s">
        <v>668</v>
      </c>
      <c r="O2572" s="7" t="s">
        <v>24799</v>
      </c>
      <c r="P2572" s="5">
        <v>2429</v>
      </c>
      <c r="Q2572" s="7" t="s">
        <v>670</v>
      </c>
      <c r="R2572" s="34" t="s">
        <v>24800</v>
      </c>
      <c r="S2572" s="34" t="s">
        <v>24801</v>
      </c>
      <c r="T2572" s="7" t="s">
        <v>50</v>
      </c>
      <c r="U2572" s="7" t="s">
        <v>24802</v>
      </c>
      <c r="V2572" s="7">
        <v>15000000</v>
      </c>
      <c r="W2572" s="7" t="s">
        <v>60</v>
      </c>
      <c r="X2572" s="7">
        <v>15000000</v>
      </c>
      <c r="Y2572" s="7" t="s">
        <v>154</v>
      </c>
      <c r="Z2572" s="7">
        <v>5</v>
      </c>
      <c r="AA2572" s="7">
        <v>15000000</v>
      </c>
      <c r="AB2572" s="7" t="s">
        <v>60</v>
      </c>
      <c r="AC2572" s="7">
        <v>15000000</v>
      </c>
      <c r="AD2572" s="7" t="s">
        <v>241</v>
      </c>
      <c r="AE2572" s="7">
        <v>22118936</v>
      </c>
      <c r="AF2572" s="7" t="s">
        <v>60</v>
      </c>
      <c r="AG2572" s="7">
        <v>22118936</v>
      </c>
      <c r="AH2572" s="7">
        <v>22118936</v>
      </c>
      <c r="AI2572" s="7" t="s">
        <v>60</v>
      </c>
      <c r="AJ2572" s="7">
        <v>22118936</v>
      </c>
      <c r="AK2572" s="7" t="s">
        <v>24803</v>
      </c>
      <c r="AL2572" s="7" t="s">
        <v>50</v>
      </c>
      <c r="AM2572" s="7" t="s">
        <v>24804</v>
      </c>
      <c r="AN2572" s="7" t="s">
        <v>66</v>
      </c>
      <c r="AO2572" s="7" t="s">
        <v>24805</v>
      </c>
      <c r="AP2572" s="22" t="s">
        <v>24806</v>
      </c>
      <c r="AQ2572" s="9" t="s">
        <v>50</v>
      </c>
      <c r="AR2572" s="7" t="s">
        <v>50</v>
      </c>
    </row>
    <row r="2573" spans="1:44" ht="15" thickBot="1">
      <c r="A2573" s="10" t="s">
        <v>24807</v>
      </c>
      <c r="B2573" s="11">
        <v>2929</v>
      </c>
      <c r="C2573" s="12">
        <v>43466</v>
      </c>
      <c r="D2573" s="13" t="s">
        <v>45</v>
      </c>
      <c r="E2573" s="13" t="s">
        <v>46</v>
      </c>
      <c r="F2573" s="13" t="s">
        <v>70</v>
      </c>
      <c r="G2573" s="27" t="s">
        <v>54945</v>
      </c>
      <c r="H2573" s="13" t="s">
        <v>305</v>
      </c>
      <c r="I2573" s="13" t="s">
        <v>50</v>
      </c>
      <c r="J2573" s="12">
        <v>45496</v>
      </c>
      <c r="K2573" s="13" t="s">
        <v>89</v>
      </c>
      <c r="L2573" s="13" t="s">
        <v>467</v>
      </c>
      <c r="M2573" s="13" t="s">
        <v>24808</v>
      </c>
      <c r="N2573" s="13" t="s">
        <v>1381</v>
      </c>
      <c r="O2573" s="13" t="s">
        <v>24809</v>
      </c>
      <c r="P2573" s="11">
        <v>2441</v>
      </c>
      <c r="Q2573" s="13" t="s">
        <v>1024</v>
      </c>
      <c r="R2573" s="33" t="s">
        <v>24810</v>
      </c>
      <c r="S2573" s="33" t="s">
        <v>24811</v>
      </c>
      <c r="T2573" s="13" t="s">
        <v>50</v>
      </c>
      <c r="U2573" s="13" t="s">
        <v>50</v>
      </c>
      <c r="V2573" s="13">
        <v>5000000</v>
      </c>
      <c r="W2573" s="13" t="s">
        <v>60</v>
      </c>
      <c r="X2573" s="13">
        <v>5000000</v>
      </c>
      <c r="Y2573" s="13" t="s">
        <v>467</v>
      </c>
      <c r="Z2573" s="13">
        <v>3</v>
      </c>
      <c r="AA2573" s="13">
        <v>5000000</v>
      </c>
      <c r="AB2573" s="13" t="s">
        <v>60</v>
      </c>
      <c r="AC2573" s="13">
        <v>5000000</v>
      </c>
      <c r="AD2573" s="13" t="s">
        <v>467</v>
      </c>
      <c r="AE2573" s="13">
        <v>5125000</v>
      </c>
      <c r="AF2573" s="13" t="s">
        <v>60</v>
      </c>
      <c r="AG2573" s="13">
        <v>5125000</v>
      </c>
      <c r="AH2573" s="13">
        <v>5125000</v>
      </c>
      <c r="AI2573" s="13" t="s">
        <v>60</v>
      </c>
      <c r="AJ2573" s="13">
        <v>5125000</v>
      </c>
      <c r="AK2573" s="13" t="s">
        <v>24812</v>
      </c>
      <c r="AL2573" s="13" t="s">
        <v>50</v>
      </c>
      <c r="AM2573" s="13" t="s">
        <v>24813</v>
      </c>
      <c r="AN2573" s="13" t="s">
        <v>66</v>
      </c>
      <c r="AO2573" s="13" t="s">
        <v>24814</v>
      </c>
      <c r="AP2573" s="21" t="s">
        <v>24815</v>
      </c>
      <c r="AQ2573" s="15" t="s">
        <v>50</v>
      </c>
      <c r="AR2573" s="13" t="s">
        <v>50</v>
      </c>
    </row>
    <row r="2574" spans="1:44" ht="15" thickBot="1">
      <c r="A2574" s="4" t="s">
        <v>24816</v>
      </c>
      <c r="B2574" s="5">
        <v>208197</v>
      </c>
      <c r="C2574" s="6">
        <v>43755</v>
      </c>
      <c r="D2574" s="7" t="s">
        <v>45</v>
      </c>
      <c r="E2574" s="7" t="s">
        <v>46</v>
      </c>
      <c r="F2574" s="7" t="s">
        <v>70</v>
      </c>
      <c r="G2574" s="7" t="s">
        <v>87</v>
      </c>
      <c r="H2574" s="7" t="s">
        <v>742</v>
      </c>
      <c r="I2574" s="7" t="s">
        <v>50</v>
      </c>
      <c r="J2574" s="6">
        <v>45490</v>
      </c>
      <c r="K2574" s="7" t="s">
        <v>116</v>
      </c>
      <c r="L2574" s="7" t="s">
        <v>178</v>
      </c>
      <c r="M2574" s="7" t="s">
        <v>24817</v>
      </c>
      <c r="N2574" s="7" t="s">
        <v>7447</v>
      </c>
      <c r="O2574" s="7" t="s">
        <v>24818</v>
      </c>
      <c r="P2574" s="5">
        <v>2466</v>
      </c>
      <c r="Q2574" s="7" t="s">
        <v>566</v>
      </c>
      <c r="R2574" s="34" t="s">
        <v>24819</v>
      </c>
      <c r="S2574" s="34" t="s">
        <v>24820</v>
      </c>
      <c r="T2574" s="7" t="s">
        <v>24821</v>
      </c>
      <c r="U2574" s="7">
        <v>7866601726</v>
      </c>
      <c r="V2574" s="7">
        <v>12000000</v>
      </c>
      <c r="W2574" s="7" t="s">
        <v>60</v>
      </c>
      <c r="X2574" s="7">
        <v>12000000</v>
      </c>
      <c r="Y2574" s="7" t="s">
        <v>50</v>
      </c>
      <c r="Z2574" s="7">
        <v>3</v>
      </c>
      <c r="AA2574" s="7">
        <v>12000000</v>
      </c>
      <c r="AB2574" s="7" t="s">
        <v>60</v>
      </c>
      <c r="AC2574" s="7">
        <v>12000000</v>
      </c>
      <c r="AD2574" s="7" t="s">
        <v>178</v>
      </c>
      <c r="AE2574" s="7">
        <v>12000000</v>
      </c>
      <c r="AF2574" s="7" t="s">
        <v>60</v>
      </c>
      <c r="AG2574" s="7">
        <v>12000000</v>
      </c>
      <c r="AH2574" s="7">
        <v>12000000</v>
      </c>
      <c r="AI2574" s="7" t="s">
        <v>60</v>
      </c>
      <c r="AJ2574" s="7">
        <v>12000000</v>
      </c>
      <c r="AK2574" s="7" t="s">
        <v>24822</v>
      </c>
      <c r="AL2574" s="7" t="s">
        <v>50</v>
      </c>
      <c r="AM2574" s="7" t="s">
        <v>24823</v>
      </c>
      <c r="AN2574" s="7" t="s">
        <v>66</v>
      </c>
      <c r="AO2574" s="7" t="s">
        <v>24824</v>
      </c>
      <c r="AP2574" s="22" t="s">
        <v>24825</v>
      </c>
      <c r="AQ2574" s="9" t="s">
        <v>50</v>
      </c>
      <c r="AR2574" s="7" t="s">
        <v>50</v>
      </c>
    </row>
    <row r="2575" spans="1:44" ht="15" thickBot="1">
      <c r="A2575" s="10" t="s">
        <v>24826</v>
      </c>
      <c r="B2575" s="13" t="s">
        <v>50</v>
      </c>
      <c r="C2575" s="12">
        <v>44927</v>
      </c>
      <c r="D2575" s="13" t="s">
        <v>45</v>
      </c>
      <c r="E2575" s="13" t="s">
        <v>50</v>
      </c>
      <c r="F2575" s="13" t="s">
        <v>70</v>
      </c>
      <c r="G2575" s="26" t="s">
        <v>54946</v>
      </c>
      <c r="H2575" s="13" t="s">
        <v>50</v>
      </c>
      <c r="I2575" s="13" t="s">
        <v>50</v>
      </c>
      <c r="J2575" s="12">
        <v>45495</v>
      </c>
      <c r="K2575" s="13" t="s">
        <v>50</v>
      </c>
      <c r="L2575" s="13" t="s">
        <v>241</v>
      </c>
      <c r="M2575" s="13" t="s">
        <v>50</v>
      </c>
      <c r="N2575" s="13" t="s">
        <v>75</v>
      </c>
      <c r="O2575" s="13" t="s">
        <v>24827</v>
      </c>
      <c r="P2575" s="11">
        <v>2491</v>
      </c>
      <c r="Q2575" s="13" t="s">
        <v>77</v>
      </c>
      <c r="R2575" s="29" t="s">
        <v>24828</v>
      </c>
      <c r="S2575" s="33" t="s">
        <v>24829</v>
      </c>
      <c r="T2575" s="13" t="s">
        <v>50</v>
      </c>
      <c r="U2575" s="13" t="s">
        <v>50</v>
      </c>
      <c r="V2575" s="13">
        <v>33000000</v>
      </c>
      <c r="W2575" s="13" t="s">
        <v>60</v>
      </c>
      <c r="X2575" s="13">
        <v>33000000</v>
      </c>
      <c r="Y2575" s="13" t="s">
        <v>154</v>
      </c>
      <c r="Z2575" s="13">
        <v>1</v>
      </c>
      <c r="AA2575" s="13">
        <v>33000000</v>
      </c>
      <c r="AB2575" s="13" t="s">
        <v>60</v>
      </c>
      <c r="AC2575" s="13">
        <v>33000000</v>
      </c>
      <c r="AD2575" s="13" t="s">
        <v>241</v>
      </c>
      <c r="AE2575" s="13">
        <v>33000000</v>
      </c>
      <c r="AF2575" s="13" t="s">
        <v>60</v>
      </c>
      <c r="AG2575" s="13">
        <v>33000000</v>
      </c>
      <c r="AH2575" s="13">
        <v>33000000</v>
      </c>
      <c r="AI2575" s="13" t="s">
        <v>60</v>
      </c>
      <c r="AJ2575" s="13">
        <v>33000000</v>
      </c>
      <c r="AK2575" s="13" t="s">
        <v>24830</v>
      </c>
      <c r="AL2575" s="13" t="s">
        <v>50</v>
      </c>
      <c r="AM2575" s="13" t="s">
        <v>24831</v>
      </c>
      <c r="AN2575" s="13" t="s">
        <v>66</v>
      </c>
      <c r="AO2575" s="13" t="s">
        <v>24832</v>
      </c>
      <c r="AP2575" s="21" t="s">
        <v>24833</v>
      </c>
      <c r="AQ2575" s="15" t="s">
        <v>50</v>
      </c>
      <c r="AR2575" s="13" t="s">
        <v>50</v>
      </c>
    </row>
    <row r="2576" spans="1:44" ht="15" thickBot="1">
      <c r="A2576" s="4" t="s">
        <v>24834</v>
      </c>
      <c r="B2576" s="5">
        <v>131525</v>
      </c>
      <c r="C2576" s="6">
        <v>27760</v>
      </c>
      <c r="D2576" s="7" t="s">
        <v>45</v>
      </c>
      <c r="E2576" s="7" t="s">
        <v>46</v>
      </c>
      <c r="F2576" s="7" t="s">
        <v>638</v>
      </c>
      <c r="G2576" s="7" t="s">
        <v>48</v>
      </c>
      <c r="H2576" s="7" t="s">
        <v>49</v>
      </c>
      <c r="I2576" s="7" t="s">
        <v>50</v>
      </c>
      <c r="J2576" s="6">
        <v>45489</v>
      </c>
      <c r="K2576" s="7" t="s">
        <v>51</v>
      </c>
      <c r="L2576" s="7" t="s">
        <v>131</v>
      </c>
      <c r="M2576" s="7" t="s">
        <v>16364</v>
      </c>
      <c r="N2576" s="7" t="s">
        <v>24835</v>
      </c>
      <c r="O2576" s="7" t="s">
        <v>24836</v>
      </c>
      <c r="P2576" s="5">
        <v>2495</v>
      </c>
      <c r="Q2576" s="7" t="s">
        <v>360</v>
      </c>
      <c r="R2576" s="34" t="s">
        <v>24837</v>
      </c>
      <c r="S2576" s="34" t="s">
        <v>24838</v>
      </c>
      <c r="T2576" s="7" t="s">
        <v>24839</v>
      </c>
      <c r="U2576" s="7" t="s">
        <v>24840</v>
      </c>
      <c r="V2576" s="7">
        <v>1200000000</v>
      </c>
      <c r="W2576" s="7" t="s">
        <v>209</v>
      </c>
      <c r="X2576" s="7">
        <v>1308251250</v>
      </c>
      <c r="Y2576" s="7" t="s">
        <v>61</v>
      </c>
      <c r="Z2576" s="7">
        <v>2</v>
      </c>
      <c r="AA2576" s="7" t="s">
        <v>50</v>
      </c>
      <c r="AB2576" s="7" t="s">
        <v>50</v>
      </c>
      <c r="AC2576" s="7" t="s">
        <v>50</v>
      </c>
      <c r="AD2576" s="7" t="s">
        <v>50</v>
      </c>
      <c r="AE2576" s="7" t="s">
        <v>50</v>
      </c>
      <c r="AF2576" s="7" t="s">
        <v>50</v>
      </c>
      <c r="AG2576" s="7" t="s">
        <v>50</v>
      </c>
      <c r="AH2576" s="7">
        <v>2700000000</v>
      </c>
      <c r="AI2576" s="7" t="s">
        <v>209</v>
      </c>
      <c r="AJ2576" s="7">
        <v>2978257930</v>
      </c>
      <c r="AK2576" s="7" t="s">
        <v>24841</v>
      </c>
      <c r="AL2576" s="7" t="s">
        <v>50</v>
      </c>
      <c r="AM2576" s="7" t="s">
        <v>24842</v>
      </c>
      <c r="AN2576" s="7" t="s">
        <v>66</v>
      </c>
      <c r="AO2576" s="7" t="s">
        <v>24843</v>
      </c>
      <c r="AP2576" s="22" t="s">
        <v>24844</v>
      </c>
      <c r="AQ2576" s="9" t="s">
        <v>50</v>
      </c>
      <c r="AR2576" s="7" t="s">
        <v>50</v>
      </c>
    </row>
    <row r="2577" spans="1:44" ht="15" thickBot="1">
      <c r="A2577" s="10" t="s">
        <v>24845</v>
      </c>
      <c r="B2577" s="11">
        <v>41139</v>
      </c>
      <c r="C2577" s="12">
        <v>44927</v>
      </c>
      <c r="D2577" s="13" t="s">
        <v>45</v>
      </c>
      <c r="E2577" s="13" t="s">
        <v>46</v>
      </c>
      <c r="F2577" s="13" t="s">
        <v>70</v>
      </c>
      <c r="G2577" s="13" t="s">
        <v>145</v>
      </c>
      <c r="H2577" s="13" t="s">
        <v>50</v>
      </c>
      <c r="I2577" s="13" t="s">
        <v>50</v>
      </c>
      <c r="J2577" s="12">
        <v>45492</v>
      </c>
      <c r="K2577" s="13" t="s">
        <v>50</v>
      </c>
      <c r="L2577" s="13" t="s">
        <v>178</v>
      </c>
      <c r="M2577" s="13" t="s">
        <v>24846</v>
      </c>
      <c r="N2577" s="13" t="s">
        <v>2808</v>
      </c>
      <c r="O2577" s="13" t="s">
        <v>24847</v>
      </c>
      <c r="P2577" s="11">
        <v>2606</v>
      </c>
      <c r="Q2577" s="13" t="s">
        <v>245</v>
      </c>
      <c r="R2577" s="33" t="s">
        <v>24848</v>
      </c>
      <c r="S2577" s="33" t="s">
        <v>24849</v>
      </c>
      <c r="T2577" s="13" t="s">
        <v>50</v>
      </c>
      <c r="U2577" s="13" t="s">
        <v>50</v>
      </c>
      <c r="V2577" s="13" t="s">
        <v>50</v>
      </c>
      <c r="W2577" s="13" t="s">
        <v>50</v>
      </c>
      <c r="X2577" s="13" t="s">
        <v>50</v>
      </c>
      <c r="Y2577" s="13" t="s">
        <v>50</v>
      </c>
      <c r="Z2577" s="13">
        <v>4</v>
      </c>
      <c r="AA2577" s="13" t="s">
        <v>50</v>
      </c>
      <c r="AB2577" s="13" t="s">
        <v>50</v>
      </c>
      <c r="AC2577" s="13" t="s">
        <v>50</v>
      </c>
      <c r="AD2577" s="13" t="s">
        <v>178</v>
      </c>
      <c r="AE2577" s="13">
        <v>15300000</v>
      </c>
      <c r="AF2577" s="13" t="s">
        <v>60</v>
      </c>
      <c r="AG2577" s="13">
        <v>15300000</v>
      </c>
      <c r="AH2577" s="13">
        <v>15300000</v>
      </c>
      <c r="AI2577" s="13" t="s">
        <v>60</v>
      </c>
      <c r="AJ2577" s="13">
        <v>15300000</v>
      </c>
      <c r="AK2577" s="13" t="s">
        <v>24850</v>
      </c>
      <c r="AL2577" s="13" t="s">
        <v>50</v>
      </c>
      <c r="AM2577" s="13" t="s">
        <v>24851</v>
      </c>
      <c r="AN2577" s="13" t="s">
        <v>66</v>
      </c>
      <c r="AO2577" s="13" t="s">
        <v>24852</v>
      </c>
      <c r="AP2577" s="15" t="s">
        <v>50</v>
      </c>
      <c r="AQ2577" s="21" t="s">
        <v>24853</v>
      </c>
      <c r="AR2577" s="13" t="s">
        <v>50</v>
      </c>
    </row>
    <row r="2578" spans="1:44" ht="15" thickBot="1">
      <c r="A2578" s="4" t="s">
        <v>24854</v>
      </c>
      <c r="B2578" s="5">
        <v>19375</v>
      </c>
      <c r="C2578" s="6">
        <v>35065</v>
      </c>
      <c r="D2578" s="7" t="s">
        <v>45</v>
      </c>
      <c r="E2578" s="7" t="s">
        <v>46</v>
      </c>
      <c r="F2578" s="7" t="s">
        <v>47</v>
      </c>
      <c r="G2578" s="7" t="s">
        <v>114</v>
      </c>
      <c r="H2578" s="7" t="s">
        <v>115</v>
      </c>
      <c r="I2578" s="7" t="s">
        <v>50</v>
      </c>
      <c r="J2578" s="6">
        <v>45496</v>
      </c>
      <c r="K2578" s="7" t="s">
        <v>72</v>
      </c>
      <c r="L2578" s="7" t="s">
        <v>162</v>
      </c>
      <c r="M2578" s="7" t="s">
        <v>6786</v>
      </c>
      <c r="N2578" s="7" t="s">
        <v>1614</v>
      </c>
      <c r="O2578" s="7" t="s">
        <v>24855</v>
      </c>
      <c r="P2578" s="5">
        <v>2611</v>
      </c>
      <c r="Q2578" s="7" t="s">
        <v>1201</v>
      </c>
      <c r="R2578" s="34" t="s">
        <v>24856</v>
      </c>
      <c r="S2578" s="34" t="s">
        <v>24857</v>
      </c>
      <c r="T2578" s="7" t="s">
        <v>24858</v>
      </c>
      <c r="U2578" s="7" t="s">
        <v>24859</v>
      </c>
      <c r="V2578" s="7" t="s">
        <v>50</v>
      </c>
      <c r="W2578" s="7" t="s">
        <v>50</v>
      </c>
      <c r="X2578" s="7" t="s">
        <v>50</v>
      </c>
      <c r="Y2578" s="7" t="s">
        <v>61</v>
      </c>
      <c r="Z2578" s="7">
        <v>3</v>
      </c>
      <c r="AA2578" s="7" t="s">
        <v>50</v>
      </c>
      <c r="AB2578" s="7" t="s">
        <v>50</v>
      </c>
      <c r="AC2578" s="7" t="s">
        <v>50</v>
      </c>
      <c r="AD2578" s="7" t="s">
        <v>50</v>
      </c>
      <c r="AE2578" s="7" t="s">
        <v>50</v>
      </c>
      <c r="AF2578" s="7" t="s">
        <v>50</v>
      </c>
      <c r="AG2578" s="7" t="s">
        <v>50</v>
      </c>
      <c r="AH2578" s="7">
        <v>150000000</v>
      </c>
      <c r="AI2578" s="7" t="s">
        <v>60</v>
      </c>
      <c r="AJ2578" s="7">
        <v>150000000</v>
      </c>
      <c r="AK2578" s="7" t="s">
        <v>50</v>
      </c>
      <c r="AL2578" s="7" t="s">
        <v>50</v>
      </c>
      <c r="AM2578" s="7" t="s">
        <v>24860</v>
      </c>
      <c r="AN2578" s="7" t="s">
        <v>66</v>
      </c>
      <c r="AO2578" s="7" t="s">
        <v>24861</v>
      </c>
      <c r="AP2578" s="22" t="s">
        <v>24862</v>
      </c>
      <c r="AQ2578" s="9" t="s">
        <v>50</v>
      </c>
      <c r="AR2578" s="7" t="s">
        <v>50</v>
      </c>
    </row>
    <row r="2579" spans="1:44" ht="15" thickBot="1">
      <c r="A2579" s="10" t="s">
        <v>24863</v>
      </c>
      <c r="B2579" s="11">
        <v>17116</v>
      </c>
      <c r="C2579" s="12">
        <v>44256</v>
      </c>
      <c r="D2579" s="13" t="s">
        <v>45</v>
      </c>
      <c r="E2579" s="13" t="s">
        <v>46</v>
      </c>
      <c r="F2579" s="13" t="s">
        <v>70</v>
      </c>
      <c r="G2579" s="26" t="s">
        <v>54946</v>
      </c>
      <c r="H2579" s="13" t="s">
        <v>50</v>
      </c>
      <c r="I2579" s="13" t="s">
        <v>50</v>
      </c>
      <c r="J2579" s="12">
        <v>45489</v>
      </c>
      <c r="K2579" s="13" t="s">
        <v>50</v>
      </c>
      <c r="L2579" s="13" t="s">
        <v>241</v>
      </c>
      <c r="M2579" s="13" t="s">
        <v>24864</v>
      </c>
      <c r="N2579" s="13" t="s">
        <v>14700</v>
      </c>
      <c r="O2579" s="13" t="s">
        <v>24865</v>
      </c>
      <c r="P2579" s="11">
        <v>2636</v>
      </c>
      <c r="Q2579" s="13" t="s">
        <v>360</v>
      </c>
      <c r="R2579" s="33" t="s">
        <v>24866</v>
      </c>
      <c r="S2579" s="33" t="s">
        <v>24867</v>
      </c>
      <c r="T2579" s="13" t="s">
        <v>24868</v>
      </c>
      <c r="U2579" s="13" t="s">
        <v>50</v>
      </c>
      <c r="V2579" s="13">
        <v>4000000</v>
      </c>
      <c r="W2579" s="13" t="s">
        <v>209</v>
      </c>
      <c r="X2579" s="13">
        <v>4356862</v>
      </c>
      <c r="Y2579" s="13" t="s">
        <v>154</v>
      </c>
      <c r="Z2579" s="13">
        <v>2</v>
      </c>
      <c r="AA2579" s="13">
        <v>4000000</v>
      </c>
      <c r="AB2579" s="13" t="s">
        <v>209</v>
      </c>
      <c r="AC2579" s="13">
        <v>4356862</v>
      </c>
      <c r="AD2579" s="13" t="s">
        <v>241</v>
      </c>
      <c r="AE2579" s="13">
        <v>6500000</v>
      </c>
      <c r="AF2579" s="13" t="s">
        <v>209</v>
      </c>
      <c r="AG2579" s="13">
        <v>6960654</v>
      </c>
      <c r="AH2579" s="13">
        <v>6500000</v>
      </c>
      <c r="AI2579" s="13" t="s">
        <v>209</v>
      </c>
      <c r="AJ2579" s="13">
        <v>6960654</v>
      </c>
      <c r="AK2579" s="13" t="s">
        <v>24869</v>
      </c>
      <c r="AL2579" s="13" t="s">
        <v>50</v>
      </c>
      <c r="AM2579" s="13" t="s">
        <v>24870</v>
      </c>
      <c r="AN2579" s="13" t="s">
        <v>66</v>
      </c>
      <c r="AO2579" s="13" t="s">
        <v>24871</v>
      </c>
      <c r="AP2579" s="21" t="s">
        <v>24872</v>
      </c>
      <c r="AQ2579" s="15" t="s">
        <v>50</v>
      </c>
      <c r="AR2579" s="13" t="s">
        <v>50</v>
      </c>
    </row>
    <row r="2580" spans="1:44" ht="15" thickBot="1">
      <c r="A2580" s="4" t="s">
        <v>24873</v>
      </c>
      <c r="B2580" s="7">
        <v>372</v>
      </c>
      <c r="C2580" s="6">
        <v>41974</v>
      </c>
      <c r="D2580" s="7" t="s">
        <v>45</v>
      </c>
      <c r="E2580" s="7" t="s">
        <v>46</v>
      </c>
      <c r="F2580" s="7" t="s">
        <v>70</v>
      </c>
      <c r="G2580" s="27" t="s">
        <v>54945</v>
      </c>
      <c r="H2580" s="7" t="s">
        <v>2619</v>
      </c>
      <c r="I2580" s="7" t="s">
        <v>50</v>
      </c>
      <c r="J2580" s="6">
        <v>45489</v>
      </c>
      <c r="K2580" s="7" t="s">
        <v>116</v>
      </c>
      <c r="L2580" s="7" t="s">
        <v>147</v>
      </c>
      <c r="M2580" s="7" t="s">
        <v>24874</v>
      </c>
      <c r="N2580" s="7" t="s">
        <v>1451</v>
      </c>
      <c r="O2580" s="7" t="s">
        <v>24875</v>
      </c>
      <c r="P2580" s="5">
        <v>2652</v>
      </c>
      <c r="Q2580" s="7" t="s">
        <v>135</v>
      </c>
      <c r="R2580" s="34" t="s">
        <v>24876</v>
      </c>
      <c r="S2580" s="34" t="s">
        <v>24877</v>
      </c>
      <c r="T2580" s="7" t="s">
        <v>24878</v>
      </c>
      <c r="U2580" s="7" t="s">
        <v>24879</v>
      </c>
      <c r="V2580" s="7">
        <v>14000000</v>
      </c>
      <c r="W2580" s="7" t="s">
        <v>60</v>
      </c>
      <c r="X2580" s="7">
        <v>14000000</v>
      </c>
      <c r="Y2580" s="7" t="s">
        <v>154</v>
      </c>
      <c r="Z2580" s="7">
        <v>6</v>
      </c>
      <c r="AA2580" s="7">
        <v>14000000</v>
      </c>
      <c r="AB2580" s="7" t="s">
        <v>60</v>
      </c>
      <c r="AC2580" s="7">
        <v>14000000</v>
      </c>
      <c r="AD2580" s="7" t="s">
        <v>147</v>
      </c>
      <c r="AE2580" s="7">
        <v>27755150</v>
      </c>
      <c r="AF2580" s="7" t="s">
        <v>60</v>
      </c>
      <c r="AG2580" s="7">
        <v>27755150</v>
      </c>
      <c r="AH2580" s="7">
        <v>32011125</v>
      </c>
      <c r="AI2580" s="7" t="s">
        <v>60</v>
      </c>
      <c r="AJ2580" s="7">
        <v>32011125</v>
      </c>
      <c r="AK2580" s="7" t="s">
        <v>24880</v>
      </c>
      <c r="AL2580" s="7" t="s">
        <v>50</v>
      </c>
      <c r="AM2580" s="7" t="s">
        <v>24881</v>
      </c>
      <c r="AN2580" s="7" t="s">
        <v>66</v>
      </c>
      <c r="AO2580" s="7" t="s">
        <v>24882</v>
      </c>
      <c r="AP2580" s="22" t="s">
        <v>24883</v>
      </c>
      <c r="AQ2580" s="9" t="s">
        <v>50</v>
      </c>
      <c r="AR2580" s="7" t="s">
        <v>50</v>
      </c>
    </row>
    <row r="2581" spans="1:44" ht="15" thickBot="1">
      <c r="A2581" s="10" t="s">
        <v>24884</v>
      </c>
      <c r="B2581" s="11">
        <v>4261223</v>
      </c>
      <c r="C2581" s="13" t="s">
        <v>1878</v>
      </c>
      <c r="D2581" s="13" t="s">
        <v>45</v>
      </c>
      <c r="E2581" s="13" t="s">
        <v>50</v>
      </c>
      <c r="F2581" s="13" t="s">
        <v>70</v>
      </c>
      <c r="G2581" s="13" t="s">
        <v>71</v>
      </c>
      <c r="H2581" s="13" t="s">
        <v>2081</v>
      </c>
      <c r="I2581" s="13" t="s">
        <v>406</v>
      </c>
      <c r="J2581" s="12">
        <v>45490</v>
      </c>
      <c r="K2581" s="13" t="s">
        <v>161</v>
      </c>
      <c r="L2581" s="13" t="s">
        <v>52</v>
      </c>
      <c r="M2581" s="13" t="s">
        <v>24885</v>
      </c>
      <c r="N2581" s="13" t="s">
        <v>1658</v>
      </c>
      <c r="O2581" s="13" t="s">
        <v>24886</v>
      </c>
      <c r="P2581" s="11">
        <v>2661</v>
      </c>
      <c r="Q2581" s="13" t="s">
        <v>93</v>
      </c>
      <c r="R2581" s="33" t="s">
        <v>24887</v>
      </c>
      <c r="S2581" s="33" t="s">
        <v>24888</v>
      </c>
      <c r="T2581" s="13" t="s">
        <v>24889</v>
      </c>
      <c r="U2581" s="13" t="s">
        <v>24890</v>
      </c>
      <c r="V2581" s="13">
        <v>10000000</v>
      </c>
      <c r="W2581" s="13" t="s">
        <v>60</v>
      </c>
      <c r="X2581" s="13">
        <v>10000000</v>
      </c>
      <c r="Y2581" s="13" t="s">
        <v>50</v>
      </c>
      <c r="Z2581" s="13">
        <v>3</v>
      </c>
      <c r="AA2581" s="13" t="s">
        <v>50</v>
      </c>
      <c r="AB2581" s="13" t="s">
        <v>50</v>
      </c>
      <c r="AC2581" s="13" t="s">
        <v>50</v>
      </c>
      <c r="AD2581" s="13" t="s">
        <v>50</v>
      </c>
      <c r="AE2581" s="13" t="s">
        <v>50</v>
      </c>
      <c r="AF2581" s="13" t="s">
        <v>50</v>
      </c>
      <c r="AG2581" s="13" t="s">
        <v>50</v>
      </c>
      <c r="AH2581" s="13">
        <v>86511058</v>
      </c>
      <c r="AI2581" s="13" t="s">
        <v>60</v>
      </c>
      <c r="AJ2581" s="13">
        <v>86511058</v>
      </c>
      <c r="AK2581" s="13" t="s">
        <v>24891</v>
      </c>
      <c r="AL2581" s="13" t="s">
        <v>50</v>
      </c>
      <c r="AM2581" s="13" t="s">
        <v>24892</v>
      </c>
      <c r="AN2581" s="13" t="s">
        <v>738</v>
      </c>
      <c r="AO2581" s="13" t="s">
        <v>24893</v>
      </c>
      <c r="AP2581" s="15" t="s">
        <v>50</v>
      </c>
      <c r="AQ2581" s="21" t="s">
        <v>24894</v>
      </c>
      <c r="AR2581" s="13" t="s">
        <v>50</v>
      </c>
    </row>
    <row r="2582" spans="1:44" ht="15" thickBot="1">
      <c r="A2582" s="4" t="s">
        <v>24895</v>
      </c>
      <c r="B2582" s="7">
        <v>163</v>
      </c>
      <c r="C2582" s="6">
        <v>41275</v>
      </c>
      <c r="D2582" s="7" t="s">
        <v>45</v>
      </c>
      <c r="E2582" s="7" t="s">
        <v>46</v>
      </c>
      <c r="F2582" s="7" t="s">
        <v>47</v>
      </c>
      <c r="G2582" s="26" t="s">
        <v>54946</v>
      </c>
      <c r="H2582" s="7" t="s">
        <v>666</v>
      </c>
      <c r="I2582" s="7" t="s">
        <v>50</v>
      </c>
      <c r="J2582" s="6">
        <v>45496</v>
      </c>
      <c r="K2582" s="7" t="s">
        <v>191</v>
      </c>
      <c r="L2582" s="7" t="s">
        <v>162</v>
      </c>
      <c r="M2582" s="7" t="s">
        <v>24896</v>
      </c>
      <c r="N2582" s="7" t="s">
        <v>24897</v>
      </c>
      <c r="O2582" s="7" t="s">
        <v>24898</v>
      </c>
      <c r="P2582" s="5">
        <v>2674</v>
      </c>
      <c r="Q2582" s="7" t="s">
        <v>77</v>
      </c>
      <c r="R2582" s="34" t="s">
        <v>24899</v>
      </c>
      <c r="S2582" s="34" t="s">
        <v>24900</v>
      </c>
      <c r="T2582" s="7" t="s">
        <v>24901</v>
      </c>
      <c r="U2582" s="7" t="s">
        <v>24902</v>
      </c>
      <c r="V2582" s="7" t="s">
        <v>50</v>
      </c>
      <c r="W2582" s="7" t="s">
        <v>50</v>
      </c>
      <c r="X2582" s="7" t="s">
        <v>50</v>
      </c>
      <c r="Y2582" s="7" t="s">
        <v>61</v>
      </c>
      <c r="Z2582" s="7">
        <v>10</v>
      </c>
      <c r="AA2582" s="7">
        <v>2000000</v>
      </c>
      <c r="AB2582" s="7" t="s">
        <v>60</v>
      </c>
      <c r="AC2582" s="7">
        <v>2000000</v>
      </c>
      <c r="AD2582" s="7" t="s">
        <v>62</v>
      </c>
      <c r="AE2582" s="7">
        <v>134507648</v>
      </c>
      <c r="AF2582" s="7" t="s">
        <v>60</v>
      </c>
      <c r="AG2582" s="7">
        <v>134507648</v>
      </c>
      <c r="AH2582" s="7">
        <v>134816648</v>
      </c>
      <c r="AI2582" s="7" t="s">
        <v>60</v>
      </c>
      <c r="AJ2582" s="7">
        <v>134816648</v>
      </c>
      <c r="AK2582" s="7" t="s">
        <v>24903</v>
      </c>
      <c r="AL2582" s="7" t="s">
        <v>50</v>
      </c>
      <c r="AM2582" s="7" t="s">
        <v>24904</v>
      </c>
      <c r="AN2582" s="7" t="s">
        <v>66</v>
      </c>
      <c r="AO2582" s="7" t="s">
        <v>24905</v>
      </c>
      <c r="AP2582" s="9" t="s">
        <v>50</v>
      </c>
      <c r="AQ2582" s="22" t="s">
        <v>24906</v>
      </c>
      <c r="AR2582" s="7" t="s">
        <v>50</v>
      </c>
    </row>
    <row r="2583" spans="1:44" ht="15" thickBot="1">
      <c r="A2583" s="10" t="s">
        <v>24907</v>
      </c>
      <c r="B2583" s="13">
        <v>520</v>
      </c>
      <c r="C2583" s="12">
        <v>33909</v>
      </c>
      <c r="D2583" s="13" t="s">
        <v>45</v>
      </c>
      <c r="E2583" s="13" t="s">
        <v>46</v>
      </c>
      <c r="F2583" s="13" t="s">
        <v>47</v>
      </c>
      <c r="G2583" s="13" t="s">
        <v>145</v>
      </c>
      <c r="H2583" s="13" t="s">
        <v>2498</v>
      </c>
      <c r="I2583" s="13" t="s">
        <v>50</v>
      </c>
      <c r="J2583" s="12">
        <v>45495</v>
      </c>
      <c r="K2583" s="13" t="s">
        <v>89</v>
      </c>
      <c r="L2583" s="13" t="s">
        <v>62</v>
      </c>
      <c r="M2583" s="13" t="s">
        <v>6186</v>
      </c>
      <c r="N2583" s="13" t="s">
        <v>24908</v>
      </c>
      <c r="O2583" s="13" t="s">
        <v>24909</v>
      </c>
      <c r="P2583" s="11">
        <v>2717</v>
      </c>
      <c r="Q2583" s="13" t="s">
        <v>1571</v>
      </c>
      <c r="R2583" s="33" t="s">
        <v>24910</v>
      </c>
      <c r="S2583" s="33" t="s">
        <v>24911</v>
      </c>
      <c r="T2583" s="13" t="s">
        <v>24912</v>
      </c>
      <c r="U2583" s="13" t="s">
        <v>24913</v>
      </c>
      <c r="V2583" s="13">
        <v>12900000</v>
      </c>
      <c r="W2583" s="13" t="s">
        <v>60</v>
      </c>
      <c r="X2583" s="13">
        <v>12900000</v>
      </c>
      <c r="Y2583" s="13" t="s">
        <v>61</v>
      </c>
      <c r="Z2583" s="13">
        <v>12</v>
      </c>
      <c r="AA2583" s="13">
        <v>12900000</v>
      </c>
      <c r="AB2583" s="13" t="s">
        <v>60</v>
      </c>
      <c r="AC2583" s="13">
        <v>12900000</v>
      </c>
      <c r="AD2583" s="13" t="s">
        <v>62</v>
      </c>
      <c r="AE2583" s="13">
        <v>116200000</v>
      </c>
      <c r="AF2583" s="13" t="s">
        <v>60</v>
      </c>
      <c r="AG2583" s="13">
        <v>116200000</v>
      </c>
      <c r="AH2583" s="13">
        <v>153300000</v>
      </c>
      <c r="AI2583" s="13" t="s">
        <v>60</v>
      </c>
      <c r="AJ2583" s="13">
        <v>153300000</v>
      </c>
      <c r="AK2583" s="13" t="s">
        <v>24914</v>
      </c>
      <c r="AL2583" s="13" t="s">
        <v>50</v>
      </c>
      <c r="AM2583" s="13" t="s">
        <v>5370</v>
      </c>
      <c r="AN2583" s="13" t="s">
        <v>66</v>
      </c>
      <c r="AO2583" s="13" t="s">
        <v>24915</v>
      </c>
      <c r="AP2583" s="21" t="s">
        <v>24916</v>
      </c>
      <c r="AQ2583" s="15" t="s">
        <v>50</v>
      </c>
      <c r="AR2583" s="13" t="s">
        <v>50</v>
      </c>
    </row>
    <row r="2584" spans="1:44" ht="15" thickBot="1">
      <c r="A2584" s="4" t="s">
        <v>24917</v>
      </c>
      <c r="B2584" s="5">
        <v>1049</v>
      </c>
      <c r="C2584" s="6">
        <v>44197</v>
      </c>
      <c r="D2584" s="7" t="s">
        <v>45</v>
      </c>
      <c r="E2584" s="7" t="s">
        <v>46</v>
      </c>
      <c r="F2584" s="7" t="s">
        <v>70</v>
      </c>
      <c r="G2584" s="26" t="s">
        <v>54946</v>
      </c>
      <c r="H2584" s="7" t="s">
        <v>13160</v>
      </c>
      <c r="I2584" s="7" t="s">
        <v>50</v>
      </c>
      <c r="J2584" s="6">
        <v>45490</v>
      </c>
      <c r="K2584" s="7" t="s">
        <v>50</v>
      </c>
      <c r="L2584" s="7" t="s">
        <v>131</v>
      </c>
      <c r="M2584" s="7" t="s">
        <v>24918</v>
      </c>
      <c r="N2584" s="7" t="s">
        <v>75</v>
      </c>
      <c r="O2584" s="7" t="s">
        <v>24919</v>
      </c>
      <c r="P2584" s="5">
        <v>2803</v>
      </c>
      <c r="Q2584" s="7" t="s">
        <v>77</v>
      </c>
      <c r="R2584" s="34" t="s">
        <v>24920</v>
      </c>
      <c r="S2584" s="34" t="s">
        <v>24921</v>
      </c>
      <c r="T2584" s="7" t="s">
        <v>24922</v>
      </c>
      <c r="U2584" s="7" t="s">
        <v>50</v>
      </c>
      <c r="V2584" s="7">
        <v>1000000000</v>
      </c>
      <c r="W2584" s="7" t="s">
        <v>60</v>
      </c>
      <c r="X2584" s="7">
        <v>1000000000</v>
      </c>
      <c r="Y2584" s="7" t="s">
        <v>290</v>
      </c>
      <c r="Z2584" s="7">
        <v>2</v>
      </c>
      <c r="AA2584" s="7">
        <v>200000000</v>
      </c>
      <c r="AB2584" s="7" t="s">
        <v>60</v>
      </c>
      <c r="AC2584" s="7">
        <v>200000000</v>
      </c>
      <c r="AD2584" s="7" t="s">
        <v>290</v>
      </c>
      <c r="AE2584" s="7">
        <v>200000000</v>
      </c>
      <c r="AF2584" s="7" t="s">
        <v>60</v>
      </c>
      <c r="AG2584" s="7">
        <v>200000000</v>
      </c>
      <c r="AH2584" s="7">
        <v>1200000000</v>
      </c>
      <c r="AI2584" s="7" t="s">
        <v>60</v>
      </c>
      <c r="AJ2584" s="7">
        <v>1200000000</v>
      </c>
      <c r="AK2584" s="7" t="s">
        <v>24923</v>
      </c>
      <c r="AL2584" s="7" t="s">
        <v>50</v>
      </c>
      <c r="AM2584" s="7" t="s">
        <v>24924</v>
      </c>
      <c r="AN2584" s="7" t="s">
        <v>66</v>
      </c>
      <c r="AO2584" s="7" t="s">
        <v>24925</v>
      </c>
      <c r="AP2584" s="22" t="s">
        <v>24926</v>
      </c>
      <c r="AQ2584" s="9" t="s">
        <v>50</v>
      </c>
      <c r="AR2584" s="7" t="s">
        <v>50</v>
      </c>
    </row>
    <row r="2585" spans="1:44" ht="15" thickBot="1">
      <c r="A2585" s="10" t="s">
        <v>24927</v>
      </c>
      <c r="B2585" s="11">
        <v>605686</v>
      </c>
      <c r="C2585" s="12">
        <v>44927</v>
      </c>
      <c r="D2585" s="13" t="s">
        <v>45</v>
      </c>
      <c r="E2585" s="13" t="s">
        <v>46</v>
      </c>
      <c r="F2585" s="13" t="s">
        <v>70</v>
      </c>
      <c r="G2585" s="26" t="s">
        <v>54946</v>
      </c>
      <c r="H2585" s="13" t="s">
        <v>50</v>
      </c>
      <c r="I2585" s="13" t="s">
        <v>50</v>
      </c>
      <c r="J2585" s="12">
        <v>45495</v>
      </c>
      <c r="K2585" s="13" t="s">
        <v>191</v>
      </c>
      <c r="L2585" s="13" t="s">
        <v>241</v>
      </c>
      <c r="M2585" s="13" t="s">
        <v>24928</v>
      </c>
      <c r="N2585" s="13" t="s">
        <v>5956</v>
      </c>
      <c r="O2585" s="13" t="s">
        <v>24929</v>
      </c>
      <c r="P2585" s="11">
        <v>2825</v>
      </c>
      <c r="Q2585" s="13" t="s">
        <v>245</v>
      </c>
      <c r="R2585" s="33" t="s">
        <v>24930</v>
      </c>
      <c r="S2585" s="30" t="s">
        <v>50</v>
      </c>
      <c r="T2585" s="13" t="s">
        <v>24931</v>
      </c>
      <c r="U2585" s="13" t="s">
        <v>50</v>
      </c>
      <c r="V2585" s="13">
        <v>5000000000</v>
      </c>
      <c r="W2585" s="13" t="s">
        <v>2056</v>
      </c>
      <c r="X2585" s="13">
        <v>687512031</v>
      </c>
      <c r="Y2585" s="13" t="s">
        <v>154</v>
      </c>
      <c r="Z2585" s="13">
        <v>3</v>
      </c>
      <c r="AA2585" s="13">
        <v>5000000000</v>
      </c>
      <c r="AB2585" s="13" t="s">
        <v>2056</v>
      </c>
      <c r="AC2585" s="13">
        <v>687512031</v>
      </c>
      <c r="AD2585" s="13" t="s">
        <v>241</v>
      </c>
      <c r="AE2585" s="13">
        <v>1037512031</v>
      </c>
      <c r="AF2585" s="13" t="s">
        <v>60</v>
      </c>
      <c r="AG2585" s="13">
        <v>1037512031</v>
      </c>
      <c r="AH2585" s="13">
        <v>1037512031</v>
      </c>
      <c r="AI2585" s="13" t="s">
        <v>60</v>
      </c>
      <c r="AJ2585" s="13">
        <v>1037512031</v>
      </c>
      <c r="AK2585" s="13" t="s">
        <v>24932</v>
      </c>
      <c r="AL2585" s="13" t="s">
        <v>50</v>
      </c>
      <c r="AM2585" s="13" t="s">
        <v>24933</v>
      </c>
      <c r="AN2585" s="13" t="s">
        <v>66</v>
      </c>
      <c r="AO2585" s="13" t="s">
        <v>50</v>
      </c>
      <c r="AP2585" s="15" t="s">
        <v>50</v>
      </c>
      <c r="AQ2585" s="21" t="s">
        <v>24934</v>
      </c>
      <c r="AR2585" s="13" t="s">
        <v>255</v>
      </c>
    </row>
    <row r="2586" spans="1:44" ht="15" thickBot="1">
      <c r="A2586" s="4" t="s">
        <v>24935</v>
      </c>
      <c r="B2586" s="7" t="s">
        <v>50</v>
      </c>
      <c r="C2586" s="6">
        <v>44562</v>
      </c>
      <c r="D2586" s="7" t="s">
        <v>45</v>
      </c>
      <c r="E2586" s="7" t="s">
        <v>46</v>
      </c>
      <c r="F2586" s="7" t="s">
        <v>70</v>
      </c>
      <c r="G2586" s="27" t="s">
        <v>54945</v>
      </c>
      <c r="H2586" s="7" t="s">
        <v>562</v>
      </c>
      <c r="I2586" s="7" t="s">
        <v>50</v>
      </c>
      <c r="J2586" s="6">
        <v>45490</v>
      </c>
      <c r="K2586" s="7" t="s">
        <v>50</v>
      </c>
      <c r="L2586" s="7" t="s">
        <v>1624</v>
      </c>
      <c r="M2586" s="7" t="s">
        <v>24936</v>
      </c>
      <c r="N2586" s="7" t="s">
        <v>2664</v>
      </c>
      <c r="O2586" s="7" t="s">
        <v>24937</v>
      </c>
      <c r="P2586" s="5">
        <v>2856</v>
      </c>
      <c r="Q2586" s="7" t="s">
        <v>120</v>
      </c>
      <c r="R2586" s="34" t="s">
        <v>24938</v>
      </c>
      <c r="S2586" s="34" t="s">
        <v>24939</v>
      </c>
      <c r="T2586" s="7" t="s">
        <v>24940</v>
      </c>
      <c r="U2586" s="7" t="s">
        <v>24941</v>
      </c>
      <c r="V2586" s="7">
        <v>5000000</v>
      </c>
      <c r="W2586" s="7" t="s">
        <v>60</v>
      </c>
      <c r="X2586" s="7">
        <v>5000000</v>
      </c>
      <c r="Y2586" s="7" t="s">
        <v>467</v>
      </c>
      <c r="Z2586" s="7">
        <v>2</v>
      </c>
      <c r="AA2586" s="7">
        <v>5000000</v>
      </c>
      <c r="AB2586" s="7" t="s">
        <v>60</v>
      </c>
      <c r="AC2586" s="7">
        <v>5000000</v>
      </c>
      <c r="AD2586" s="7" t="s">
        <v>1624</v>
      </c>
      <c r="AE2586" s="7">
        <v>5120000</v>
      </c>
      <c r="AF2586" s="7" t="s">
        <v>60</v>
      </c>
      <c r="AG2586" s="7">
        <v>5120000</v>
      </c>
      <c r="AH2586" s="7">
        <v>5120000</v>
      </c>
      <c r="AI2586" s="7" t="s">
        <v>60</v>
      </c>
      <c r="AJ2586" s="7">
        <v>5120000</v>
      </c>
      <c r="AK2586" s="7" t="s">
        <v>24942</v>
      </c>
      <c r="AL2586" s="7" t="s">
        <v>50</v>
      </c>
      <c r="AM2586" s="7" t="s">
        <v>24943</v>
      </c>
      <c r="AN2586" s="7" t="s">
        <v>66</v>
      </c>
      <c r="AO2586" s="7" t="s">
        <v>24944</v>
      </c>
      <c r="AP2586" s="22" t="s">
        <v>24945</v>
      </c>
      <c r="AQ2586" s="9" t="s">
        <v>50</v>
      </c>
      <c r="AR2586" s="7" t="s">
        <v>50</v>
      </c>
    </row>
    <row r="2587" spans="1:44" ht="15" thickBot="1">
      <c r="A2587" s="10" t="s">
        <v>24946</v>
      </c>
      <c r="B2587" s="11">
        <v>1353</v>
      </c>
      <c r="C2587" s="12">
        <v>42370</v>
      </c>
      <c r="D2587" s="13" t="s">
        <v>45</v>
      </c>
      <c r="E2587" s="13" t="s">
        <v>46</v>
      </c>
      <c r="F2587" s="13" t="s">
        <v>70</v>
      </c>
      <c r="G2587" s="13" t="s">
        <v>145</v>
      </c>
      <c r="H2587" s="13" t="s">
        <v>24947</v>
      </c>
      <c r="I2587" s="13" t="s">
        <v>50</v>
      </c>
      <c r="J2587" s="12">
        <v>45491</v>
      </c>
      <c r="K2587" s="13" t="s">
        <v>116</v>
      </c>
      <c r="L2587" s="13" t="s">
        <v>178</v>
      </c>
      <c r="M2587" s="13" t="s">
        <v>24948</v>
      </c>
      <c r="N2587" s="13" t="s">
        <v>193</v>
      </c>
      <c r="O2587" s="13" t="s">
        <v>24949</v>
      </c>
      <c r="P2587" s="11">
        <v>2858</v>
      </c>
      <c r="Q2587" s="13" t="s">
        <v>56</v>
      </c>
      <c r="R2587" s="33" t="s">
        <v>24950</v>
      </c>
      <c r="S2587" s="33" t="s">
        <v>24951</v>
      </c>
      <c r="T2587" s="13" t="s">
        <v>24952</v>
      </c>
      <c r="U2587" s="13" t="s">
        <v>50</v>
      </c>
      <c r="V2587" s="13">
        <v>30000000</v>
      </c>
      <c r="W2587" s="13" t="s">
        <v>60</v>
      </c>
      <c r="X2587" s="13">
        <v>30000000</v>
      </c>
      <c r="Y2587" s="13" t="s">
        <v>50</v>
      </c>
      <c r="Z2587" s="13">
        <v>7</v>
      </c>
      <c r="AA2587" s="13">
        <v>30000000</v>
      </c>
      <c r="AB2587" s="13" t="s">
        <v>60</v>
      </c>
      <c r="AC2587" s="13">
        <v>30000000</v>
      </c>
      <c r="AD2587" s="13" t="s">
        <v>178</v>
      </c>
      <c r="AE2587" s="13">
        <v>168000000</v>
      </c>
      <c r="AF2587" s="13" t="s">
        <v>60</v>
      </c>
      <c r="AG2587" s="13">
        <v>168000000</v>
      </c>
      <c r="AH2587" s="13">
        <v>168000000</v>
      </c>
      <c r="AI2587" s="13" t="s">
        <v>60</v>
      </c>
      <c r="AJ2587" s="13">
        <v>168000000</v>
      </c>
      <c r="AK2587" s="13" t="s">
        <v>24953</v>
      </c>
      <c r="AL2587" s="13" t="s">
        <v>50</v>
      </c>
      <c r="AM2587" s="13" t="s">
        <v>24954</v>
      </c>
      <c r="AN2587" s="13" t="s">
        <v>66</v>
      </c>
      <c r="AO2587" s="13" t="s">
        <v>24955</v>
      </c>
      <c r="AP2587" s="21" t="s">
        <v>24956</v>
      </c>
      <c r="AQ2587" s="15" t="s">
        <v>50</v>
      </c>
      <c r="AR2587" s="13" t="s">
        <v>50</v>
      </c>
    </row>
    <row r="2588" spans="1:44" ht="15" thickBot="1">
      <c r="A2588" s="4" t="s">
        <v>24957</v>
      </c>
      <c r="B2588" s="5">
        <v>10490</v>
      </c>
      <c r="C2588" s="6">
        <v>43101</v>
      </c>
      <c r="D2588" s="7" t="s">
        <v>45</v>
      </c>
      <c r="E2588" s="7" t="s">
        <v>46</v>
      </c>
      <c r="F2588" s="7" t="s">
        <v>70</v>
      </c>
      <c r="G2588" s="27" t="s">
        <v>54945</v>
      </c>
      <c r="H2588" s="7" t="s">
        <v>1112</v>
      </c>
      <c r="I2588" s="7" t="s">
        <v>50</v>
      </c>
      <c r="J2588" s="6">
        <v>45496</v>
      </c>
      <c r="K2588" s="7" t="s">
        <v>50</v>
      </c>
      <c r="L2588" s="7" t="s">
        <v>147</v>
      </c>
      <c r="M2588" s="7" t="s">
        <v>24958</v>
      </c>
      <c r="N2588" s="7" t="s">
        <v>24959</v>
      </c>
      <c r="O2588" s="7" t="s">
        <v>24960</v>
      </c>
      <c r="P2588" s="5">
        <v>2861</v>
      </c>
      <c r="Q2588" s="7" t="s">
        <v>1750</v>
      </c>
      <c r="R2588" s="34" t="s">
        <v>24961</v>
      </c>
      <c r="S2588" s="34" t="s">
        <v>24962</v>
      </c>
      <c r="T2588" s="7" t="s">
        <v>50</v>
      </c>
      <c r="U2588" s="7" t="s">
        <v>24963</v>
      </c>
      <c r="V2588" s="7">
        <v>29000000</v>
      </c>
      <c r="W2588" s="7" t="s">
        <v>60</v>
      </c>
      <c r="X2588" s="7">
        <v>29000000</v>
      </c>
      <c r="Y2588" s="7" t="s">
        <v>154</v>
      </c>
      <c r="Z2588" s="7">
        <v>2</v>
      </c>
      <c r="AA2588" s="7">
        <v>29000000</v>
      </c>
      <c r="AB2588" s="7" t="s">
        <v>60</v>
      </c>
      <c r="AC2588" s="7">
        <v>29000000</v>
      </c>
      <c r="AD2588" s="7" t="s">
        <v>147</v>
      </c>
      <c r="AE2588" s="7">
        <v>59000000</v>
      </c>
      <c r="AF2588" s="7" t="s">
        <v>60</v>
      </c>
      <c r="AG2588" s="7">
        <v>59000000</v>
      </c>
      <c r="AH2588" s="7">
        <v>59000000</v>
      </c>
      <c r="AI2588" s="7" t="s">
        <v>60</v>
      </c>
      <c r="AJ2588" s="7">
        <v>59000000</v>
      </c>
      <c r="AK2588" s="7" t="s">
        <v>24964</v>
      </c>
      <c r="AL2588" s="7" t="s">
        <v>50</v>
      </c>
      <c r="AM2588" s="7" t="s">
        <v>24965</v>
      </c>
      <c r="AN2588" s="7" t="s">
        <v>66</v>
      </c>
      <c r="AO2588" s="7" t="s">
        <v>24966</v>
      </c>
      <c r="AP2588" s="22" t="s">
        <v>24967</v>
      </c>
      <c r="AQ2588" s="9" t="s">
        <v>50</v>
      </c>
      <c r="AR2588" s="7" t="s">
        <v>50</v>
      </c>
    </row>
    <row r="2589" spans="1:44" ht="15" thickBot="1">
      <c r="A2589" s="10" t="s">
        <v>24968</v>
      </c>
      <c r="B2589" s="11">
        <v>4638</v>
      </c>
      <c r="C2589" s="12">
        <v>43966</v>
      </c>
      <c r="D2589" s="13" t="s">
        <v>45</v>
      </c>
      <c r="E2589" s="13" t="s">
        <v>46</v>
      </c>
      <c r="F2589" s="13" t="s">
        <v>70</v>
      </c>
      <c r="G2589" s="13" t="s">
        <v>87</v>
      </c>
      <c r="H2589" s="13" t="s">
        <v>50</v>
      </c>
      <c r="I2589" s="13" t="s">
        <v>50</v>
      </c>
      <c r="J2589" s="12">
        <v>45490</v>
      </c>
      <c r="K2589" s="13" t="s">
        <v>116</v>
      </c>
      <c r="L2589" s="13" t="s">
        <v>178</v>
      </c>
      <c r="M2589" s="13" t="s">
        <v>24969</v>
      </c>
      <c r="N2589" s="13" t="s">
        <v>24970</v>
      </c>
      <c r="O2589" s="13" t="s">
        <v>24971</v>
      </c>
      <c r="P2589" s="11">
        <v>2866</v>
      </c>
      <c r="Q2589" s="13" t="s">
        <v>360</v>
      </c>
      <c r="R2589" s="33" t="s">
        <v>24972</v>
      </c>
      <c r="S2589" s="33" t="s">
        <v>24973</v>
      </c>
      <c r="T2589" s="13" t="s">
        <v>24974</v>
      </c>
      <c r="U2589" s="13" t="s">
        <v>50</v>
      </c>
      <c r="V2589" s="13">
        <v>5000000</v>
      </c>
      <c r="W2589" s="13" t="s">
        <v>209</v>
      </c>
      <c r="X2589" s="13">
        <v>5452961</v>
      </c>
      <c r="Y2589" s="13" t="s">
        <v>50</v>
      </c>
      <c r="Z2589" s="13">
        <v>8</v>
      </c>
      <c r="AA2589" s="13">
        <v>5000000</v>
      </c>
      <c r="AB2589" s="13" t="s">
        <v>209</v>
      </c>
      <c r="AC2589" s="13">
        <v>5452961</v>
      </c>
      <c r="AD2589" s="13" t="s">
        <v>178</v>
      </c>
      <c r="AE2589" s="13">
        <v>15950000</v>
      </c>
      <c r="AF2589" s="13" t="s">
        <v>209</v>
      </c>
      <c r="AG2589" s="13">
        <v>17860477</v>
      </c>
      <c r="AH2589" s="13">
        <v>20464831</v>
      </c>
      <c r="AI2589" s="13" t="s">
        <v>60</v>
      </c>
      <c r="AJ2589" s="13">
        <v>20464831</v>
      </c>
      <c r="AK2589" s="13" t="s">
        <v>3575</v>
      </c>
      <c r="AL2589" s="13" t="s">
        <v>50</v>
      </c>
      <c r="AM2589" s="13" t="s">
        <v>24975</v>
      </c>
      <c r="AN2589" s="13" t="s">
        <v>66</v>
      </c>
      <c r="AO2589" s="13" t="s">
        <v>24976</v>
      </c>
      <c r="AP2589" s="21" t="s">
        <v>24977</v>
      </c>
      <c r="AQ2589" s="15" t="s">
        <v>50</v>
      </c>
      <c r="AR2589" s="13" t="s">
        <v>50</v>
      </c>
    </row>
    <row r="2590" spans="1:44" ht="15" thickBot="1">
      <c r="A2590" s="4" t="s">
        <v>24978</v>
      </c>
      <c r="B2590" s="7" t="s">
        <v>50</v>
      </c>
      <c r="C2590" s="6">
        <v>43678</v>
      </c>
      <c r="D2590" s="7" t="s">
        <v>45</v>
      </c>
      <c r="E2590" s="7" t="s">
        <v>46</v>
      </c>
      <c r="F2590" s="7" t="s">
        <v>70</v>
      </c>
      <c r="G2590" s="27" t="s">
        <v>54945</v>
      </c>
      <c r="H2590" s="7" t="s">
        <v>1112</v>
      </c>
      <c r="I2590" s="7" t="s">
        <v>50</v>
      </c>
      <c r="J2590" s="6">
        <v>45496</v>
      </c>
      <c r="K2590" s="7" t="s">
        <v>116</v>
      </c>
      <c r="L2590" s="7" t="s">
        <v>467</v>
      </c>
      <c r="M2590" s="7" t="s">
        <v>1092</v>
      </c>
      <c r="N2590" s="7" t="s">
        <v>75</v>
      </c>
      <c r="O2590" s="7" t="s">
        <v>24979</v>
      </c>
      <c r="P2590" s="5">
        <v>2875</v>
      </c>
      <c r="Q2590" s="7" t="s">
        <v>77</v>
      </c>
      <c r="R2590" s="34" t="s">
        <v>24980</v>
      </c>
      <c r="S2590" s="34" t="s">
        <v>24981</v>
      </c>
      <c r="T2590" s="7" t="s">
        <v>50</v>
      </c>
      <c r="U2590" s="7" t="s">
        <v>50</v>
      </c>
      <c r="V2590" s="7">
        <v>3000000</v>
      </c>
      <c r="W2590" s="7" t="s">
        <v>60</v>
      </c>
      <c r="X2590" s="7">
        <v>3000000</v>
      </c>
      <c r="Y2590" s="7" t="s">
        <v>467</v>
      </c>
      <c r="Z2590" s="7">
        <v>5</v>
      </c>
      <c r="AA2590" s="7">
        <v>3000000</v>
      </c>
      <c r="AB2590" s="7" t="s">
        <v>60</v>
      </c>
      <c r="AC2590" s="7">
        <v>3000000</v>
      </c>
      <c r="AD2590" s="7" t="s">
        <v>467</v>
      </c>
      <c r="AE2590" s="7">
        <v>4555000</v>
      </c>
      <c r="AF2590" s="7" t="s">
        <v>60</v>
      </c>
      <c r="AG2590" s="7">
        <v>4555000</v>
      </c>
      <c r="AH2590" s="7">
        <v>4555000</v>
      </c>
      <c r="AI2590" s="7" t="s">
        <v>60</v>
      </c>
      <c r="AJ2590" s="7">
        <v>4555000</v>
      </c>
      <c r="AK2590" s="7" t="s">
        <v>24982</v>
      </c>
      <c r="AL2590" s="7" t="s">
        <v>50</v>
      </c>
      <c r="AM2590" s="7" t="s">
        <v>24983</v>
      </c>
      <c r="AN2590" s="7" t="s">
        <v>66</v>
      </c>
      <c r="AO2590" s="7" t="s">
        <v>24984</v>
      </c>
      <c r="AP2590" s="22" t="s">
        <v>24985</v>
      </c>
      <c r="AQ2590" s="9" t="s">
        <v>50</v>
      </c>
      <c r="AR2590" s="7" t="s">
        <v>50</v>
      </c>
    </row>
    <row r="2591" spans="1:44" ht="15" thickBot="1">
      <c r="A2591" s="10" t="s">
        <v>24986</v>
      </c>
      <c r="B2591" s="11">
        <v>1322</v>
      </c>
      <c r="C2591" s="12">
        <v>43307</v>
      </c>
      <c r="D2591" s="13" t="s">
        <v>45</v>
      </c>
      <c r="E2591" s="13" t="s">
        <v>46</v>
      </c>
      <c r="F2591" s="13" t="s">
        <v>70</v>
      </c>
      <c r="G2591" s="26" t="s">
        <v>54946</v>
      </c>
      <c r="H2591" s="13" t="s">
        <v>50</v>
      </c>
      <c r="I2591" s="13" t="s">
        <v>50</v>
      </c>
      <c r="J2591" s="12">
        <v>45491</v>
      </c>
      <c r="K2591" s="13" t="s">
        <v>116</v>
      </c>
      <c r="L2591" s="13" t="s">
        <v>241</v>
      </c>
      <c r="M2591" s="13" t="s">
        <v>24987</v>
      </c>
      <c r="N2591" s="13" t="s">
        <v>7997</v>
      </c>
      <c r="O2591" s="13" t="s">
        <v>24988</v>
      </c>
      <c r="P2591" s="11">
        <v>2891</v>
      </c>
      <c r="Q2591" s="13" t="s">
        <v>360</v>
      </c>
      <c r="R2591" s="33" t="s">
        <v>24989</v>
      </c>
      <c r="S2591" s="33" t="s">
        <v>24990</v>
      </c>
      <c r="T2591" s="13" t="s">
        <v>24991</v>
      </c>
      <c r="U2591" s="13">
        <v>34936550050</v>
      </c>
      <c r="V2591" s="13">
        <v>6500000</v>
      </c>
      <c r="W2591" s="13" t="s">
        <v>209</v>
      </c>
      <c r="X2591" s="13">
        <v>7107717</v>
      </c>
      <c r="Y2591" s="13" t="s">
        <v>154</v>
      </c>
      <c r="Z2591" s="13">
        <v>2</v>
      </c>
      <c r="AA2591" s="13">
        <v>6500000</v>
      </c>
      <c r="AB2591" s="13" t="s">
        <v>209</v>
      </c>
      <c r="AC2591" s="13">
        <v>7107717</v>
      </c>
      <c r="AD2591" s="13" t="s">
        <v>241</v>
      </c>
      <c r="AE2591" s="13">
        <v>8500000</v>
      </c>
      <c r="AF2591" s="13" t="s">
        <v>209</v>
      </c>
      <c r="AG2591" s="13">
        <v>9536416</v>
      </c>
      <c r="AH2591" s="13">
        <v>8500000</v>
      </c>
      <c r="AI2591" s="13" t="s">
        <v>209</v>
      </c>
      <c r="AJ2591" s="13">
        <v>9536416</v>
      </c>
      <c r="AK2591" s="13" t="s">
        <v>24992</v>
      </c>
      <c r="AL2591" s="13" t="s">
        <v>50</v>
      </c>
      <c r="AM2591" s="13" t="s">
        <v>24993</v>
      </c>
      <c r="AN2591" s="13" t="s">
        <v>66</v>
      </c>
      <c r="AO2591" s="13" t="s">
        <v>24994</v>
      </c>
      <c r="AP2591" s="21" t="s">
        <v>24995</v>
      </c>
      <c r="AQ2591" s="15" t="s">
        <v>50</v>
      </c>
      <c r="AR2591" s="13" t="s">
        <v>50</v>
      </c>
    </row>
    <row r="2592" spans="1:44" ht="15" thickBot="1">
      <c r="A2592" s="4" t="s">
        <v>24996</v>
      </c>
      <c r="B2592" s="7">
        <v>221</v>
      </c>
      <c r="C2592" s="6">
        <v>44927</v>
      </c>
      <c r="D2592" s="7" t="s">
        <v>45</v>
      </c>
      <c r="E2592" s="7" t="s">
        <v>46</v>
      </c>
      <c r="F2592" s="7" t="s">
        <v>70</v>
      </c>
      <c r="G2592" s="27" t="s">
        <v>54945</v>
      </c>
      <c r="H2592" s="7" t="s">
        <v>50</v>
      </c>
      <c r="I2592" s="7" t="s">
        <v>50</v>
      </c>
      <c r="J2592" s="6">
        <v>45496</v>
      </c>
      <c r="K2592" s="7" t="s">
        <v>50</v>
      </c>
      <c r="L2592" s="7" t="s">
        <v>467</v>
      </c>
      <c r="M2592" s="7" t="s">
        <v>24997</v>
      </c>
      <c r="N2592" s="7" t="s">
        <v>75</v>
      </c>
      <c r="O2592" s="7" t="s">
        <v>24998</v>
      </c>
      <c r="P2592" s="5">
        <v>2913</v>
      </c>
      <c r="Q2592" s="7" t="s">
        <v>77</v>
      </c>
      <c r="R2592" s="34" t="s">
        <v>24999</v>
      </c>
      <c r="S2592" s="31" t="s">
        <v>50</v>
      </c>
      <c r="T2592" s="7" t="s">
        <v>25000</v>
      </c>
      <c r="U2592" s="7" t="s">
        <v>50</v>
      </c>
      <c r="V2592" s="7">
        <v>16254985</v>
      </c>
      <c r="W2592" s="7" t="s">
        <v>60</v>
      </c>
      <c r="X2592" s="7">
        <v>16254985</v>
      </c>
      <c r="Y2592" s="7" t="s">
        <v>467</v>
      </c>
      <c r="Z2592" s="7">
        <v>2</v>
      </c>
      <c r="AA2592" s="7">
        <v>16254985</v>
      </c>
      <c r="AB2592" s="7" t="s">
        <v>60</v>
      </c>
      <c r="AC2592" s="7">
        <v>16254985</v>
      </c>
      <c r="AD2592" s="7" t="s">
        <v>467</v>
      </c>
      <c r="AE2592" s="7">
        <v>16254985</v>
      </c>
      <c r="AF2592" s="7" t="s">
        <v>60</v>
      </c>
      <c r="AG2592" s="7">
        <v>16254985</v>
      </c>
      <c r="AH2592" s="7">
        <v>16254985</v>
      </c>
      <c r="AI2592" s="7" t="s">
        <v>60</v>
      </c>
      <c r="AJ2592" s="7">
        <v>16254985</v>
      </c>
      <c r="AK2592" s="7" t="s">
        <v>25001</v>
      </c>
      <c r="AL2592" s="7" t="s">
        <v>50</v>
      </c>
      <c r="AM2592" s="7" t="s">
        <v>25002</v>
      </c>
      <c r="AN2592" s="7" t="s">
        <v>66</v>
      </c>
      <c r="AO2592" s="7" t="s">
        <v>25003</v>
      </c>
      <c r="AP2592" s="22" t="s">
        <v>25004</v>
      </c>
      <c r="AQ2592" s="9" t="s">
        <v>50</v>
      </c>
      <c r="AR2592" s="7" t="s">
        <v>50</v>
      </c>
    </row>
    <row r="2593" spans="1:44" ht="15" thickBot="1">
      <c r="A2593" s="10" t="s">
        <v>25005</v>
      </c>
      <c r="B2593" s="11">
        <v>41990</v>
      </c>
      <c r="C2593" s="12">
        <v>30317</v>
      </c>
      <c r="D2593" s="13" t="s">
        <v>45</v>
      </c>
      <c r="E2593" s="13" t="s">
        <v>1939</v>
      </c>
      <c r="F2593" s="13" t="s">
        <v>70</v>
      </c>
      <c r="G2593" s="13" t="s">
        <v>114</v>
      </c>
      <c r="H2593" s="13" t="s">
        <v>115</v>
      </c>
      <c r="I2593" s="13" t="s">
        <v>50</v>
      </c>
      <c r="J2593" s="12">
        <v>45495</v>
      </c>
      <c r="K2593" s="13" t="s">
        <v>191</v>
      </c>
      <c r="L2593" s="13" t="s">
        <v>52</v>
      </c>
      <c r="M2593" s="13" t="s">
        <v>5917</v>
      </c>
      <c r="N2593" s="13" t="s">
        <v>769</v>
      </c>
      <c r="O2593" s="13" t="s">
        <v>25006</v>
      </c>
      <c r="P2593" s="11">
        <v>2942</v>
      </c>
      <c r="Q2593" s="13" t="s">
        <v>520</v>
      </c>
      <c r="R2593" s="33" t="s">
        <v>25007</v>
      </c>
      <c r="S2593" s="33" t="s">
        <v>25008</v>
      </c>
      <c r="T2593" s="13" t="s">
        <v>50</v>
      </c>
      <c r="U2593" s="13">
        <v>6177284857</v>
      </c>
      <c r="V2593" s="13">
        <v>25000000</v>
      </c>
      <c r="W2593" s="13" t="s">
        <v>60</v>
      </c>
      <c r="X2593" s="13">
        <v>25000000</v>
      </c>
      <c r="Y2593" s="13" t="s">
        <v>50</v>
      </c>
      <c r="Z2593" s="13">
        <v>7</v>
      </c>
      <c r="AA2593" s="13" t="s">
        <v>50</v>
      </c>
      <c r="AB2593" s="13" t="s">
        <v>50</v>
      </c>
      <c r="AC2593" s="13" t="s">
        <v>50</v>
      </c>
      <c r="AD2593" s="13" t="s">
        <v>50</v>
      </c>
      <c r="AE2593" s="13" t="s">
        <v>50</v>
      </c>
      <c r="AF2593" s="13" t="s">
        <v>50</v>
      </c>
      <c r="AG2593" s="13" t="s">
        <v>50</v>
      </c>
      <c r="AH2593" s="13">
        <v>66500000</v>
      </c>
      <c r="AI2593" s="13" t="s">
        <v>60</v>
      </c>
      <c r="AJ2593" s="13">
        <v>66500000</v>
      </c>
      <c r="AK2593" s="13" t="s">
        <v>25009</v>
      </c>
      <c r="AL2593" s="13" t="s">
        <v>50</v>
      </c>
      <c r="AM2593" s="13" t="s">
        <v>25010</v>
      </c>
      <c r="AN2593" s="13" t="s">
        <v>66</v>
      </c>
      <c r="AO2593" s="13" t="s">
        <v>25011</v>
      </c>
      <c r="AP2593" s="21" t="s">
        <v>25012</v>
      </c>
      <c r="AQ2593" s="15" t="s">
        <v>50</v>
      </c>
      <c r="AR2593" s="13" t="s">
        <v>50</v>
      </c>
    </row>
    <row r="2594" spans="1:44" ht="15" thickBot="1">
      <c r="A2594" s="4" t="s">
        <v>25013</v>
      </c>
      <c r="B2594" s="7" t="s">
        <v>50</v>
      </c>
      <c r="C2594" s="6">
        <v>31413</v>
      </c>
      <c r="D2594" s="7" t="s">
        <v>45</v>
      </c>
      <c r="E2594" s="7" t="s">
        <v>46</v>
      </c>
      <c r="F2594" s="7" t="s">
        <v>638</v>
      </c>
      <c r="G2594" s="7" t="s">
        <v>71</v>
      </c>
      <c r="H2594" s="7" t="s">
        <v>115</v>
      </c>
      <c r="I2594" s="7" t="s">
        <v>50</v>
      </c>
      <c r="J2594" s="6">
        <v>45490</v>
      </c>
      <c r="K2594" s="7" t="s">
        <v>161</v>
      </c>
      <c r="L2594" s="7" t="s">
        <v>131</v>
      </c>
      <c r="M2594" s="7" t="s">
        <v>25014</v>
      </c>
      <c r="N2594" s="7" t="s">
        <v>25015</v>
      </c>
      <c r="O2594" s="7" t="s">
        <v>25016</v>
      </c>
      <c r="P2594" s="5">
        <v>2949</v>
      </c>
      <c r="Q2594" s="7" t="s">
        <v>1571</v>
      </c>
      <c r="R2594" s="34" t="s">
        <v>25017</v>
      </c>
      <c r="S2594" s="34" t="s">
        <v>25018</v>
      </c>
      <c r="T2594" s="7" t="s">
        <v>25019</v>
      </c>
      <c r="U2594" s="7">
        <v>6105191867</v>
      </c>
      <c r="V2594" s="7">
        <v>77500000</v>
      </c>
      <c r="W2594" s="7" t="s">
        <v>60</v>
      </c>
      <c r="X2594" s="7">
        <v>77500000</v>
      </c>
      <c r="Y2594" s="7" t="s">
        <v>61</v>
      </c>
      <c r="Z2594" s="7">
        <v>2</v>
      </c>
      <c r="AA2594" s="7">
        <v>750000000</v>
      </c>
      <c r="AB2594" s="7" t="s">
        <v>60</v>
      </c>
      <c r="AC2594" s="7">
        <v>750000000</v>
      </c>
      <c r="AD2594" s="7" t="s">
        <v>62</v>
      </c>
      <c r="AE2594" s="7">
        <v>750000000</v>
      </c>
      <c r="AF2594" s="7" t="s">
        <v>60</v>
      </c>
      <c r="AG2594" s="7">
        <v>750000000</v>
      </c>
      <c r="AH2594" s="7">
        <v>827500000</v>
      </c>
      <c r="AI2594" s="7" t="s">
        <v>60</v>
      </c>
      <c r="AJ2594" s="7">
        <v>827500000</v>
      </c>
      <c r="AK2594" s="7" t="s">
        <v>25020</v>
      </c>
      <c r="AL2594" s="7" t="s">
        <v>50</v>
      </c>
      <c r="AM2594" s="7" t="s">
        <v>25021</v>
      </c>
      <c r="AN2594" s="7" t="s">
        <v>66</v>
      </c>
      <c r="AO2594" s="7" t="s">
        <v>25022</v>
      </c>
      <c r="AP2594" s="22" t="s">
        <v>25023</v>
      </c>
      <c r="AQ2594" s="9" t="s">
        <v>50</v>
      </c>
      <c r="AR2594" s="7" t="s">
        <v>50</v>
      </c>
    </row>
    <row r="2595" spans="1:44" ht="15" thickBot="1">
      <c r="A2595" s="10" t="s">
        <v>25024</v>
      </c>
      <c r="B2595" s="11">
        <v>425594</v>
      </c>
      <c r="C2595" s="12">
        <v>42401</v>
      </c>
      <c r="D2595" s="13" t="s">
        <v>45</v>
      </c>
      <c r="E2595" s="13" t="s">
        <v>46</v>
      </c>
      <c r="F2595" s="13" t="s">
        <v>70</v>
      </c>
      <c r="G2595" s="13" t="s">
        <v>145</v>
      </c>
      <c r="H2595" s="13" t="s">
        <v>23429</v>
      </c>
      <c r="I2595" s="13" t="s">
        <v>50</v>
      </c>
      <c r="J2595" s="12">
        <v>45496</v>
      </c>
      <c r="K2595" s="13" t="s">
        <v>72</v>
      </c>
      <c r="L2595" s="13" t="s">
        <v>147</v>
      </c>
      <c r="M2595" s="13" t="s">
        <v>2400</v>
      </c>
      <c r="N2595" s="13" t="s">
        <v>133</v>
      </c>
      <c r="O2595" s="13" t="s">
        <v>25025</v>
      </c>
      <c r="P2595" s="11">
        <v>3010</v>
      </c>
      <c r="Q2595" s="13" t="s">
        <v>135</v>
      </c>
      <c r="R2595" s="33" t="s">
        <v>25026</v>
      </c>
      <c r="S2595" s="33" t="s">
        <v>25027</v>
      </c>
      <c r="T2595" s="13" t="s">
        <v>25028</v>
      </c>
      <c r="U2595" s="13" t="s">
        <v>25029</v>
      </c>
      <c r="V2595" s="13">
        <v>15800000</v>
      </c>
      <c r="W2595" s="13" t="s">
        <v>209</v>
      </c>
      <c r="X2595" s="13">
        <v>17210954</v>
      </c>
      <c r="Y2595" s="13" t="s">
        <v>154</v>
      </c>
      <c r="Z2595" s="13">
        <v>16</v>
      </c>
      <c r="AA2595" s="13">
        <v>15800000</v>
      </c>
      <c r="AB2595" s="13" t="s">
        <v>209</v>
      </c>
      <c r="AC2595" s="13">
        <v>17210954</v>
      </c>
      <c r="AD2595" s="13" t="s">
        <v>147</v>
      </c>
      <c r="AE2595" s="13">
        <v>103030005</v>
      </c>
      <c r="AF2595" s="13" t="s">
        <v>60</v>
      </c>
      <c r="AG2595" s="13">
        <v>103030005</v>
      </c>
      <c r="AH2595" s="13">
        <v>110408101</v>
      </c>
      <c r="AI2595" s="13" t="s">
        <v>60</v>
      </c>
      <c r="AJ2595" s="13">
        <v>110408101</v>
      </c>
      <c r="AK2595" s="13" t="s">
        <v>25030</v>
      </c>
      <c r="AL2595" s="13" t="s">
        <v>50</v>
      </c>
      <c r="AM2595" s="13" t="s">
        <v>25031</v>
      </c>
      <c r="AN2595" s="13" t="s">
        <v>66</v>
      </c>
      <c r="AO2595" s="13" t="s">
        <v>25032</v>
      </c>
      <c r="AP2595" s="21" t="s">
        <v>25033</v>
      </c>
      <c r="AQ2595" s="15" t="s">
        <v>50</v>
      </c>
      <c r="AR2595" s="13" t="s">
        <v>50</v>
      </c>
    </row>
    <row r="2596" spans="1:44" ht="15" thickBot="1">
      <c r="A2596" s="4" t="s">
        <v>25034</v>
      </c>
      <c r="B2596" s="7">
        <v>205</v>
      </c>
      <c r="C2596" s="6">
        <v>40909</v>
      </c>
      <c r="D2596" s="7" t="s">
        <v>45</v>
      </c>
      <c r="E2596" s="7" t="s">
        <v>46</v>
      </c>
      <c r="F2596" s="7" t="s">
        <v>70</v>
      </c>
      <c r="G2596" s="7" t="s">
        <v>145</v>
      </c>
      <c r="H2596" s="7" t="s">
        <v>25035</v>
      </c>
      <c r="I2596" s="7" t="s">
        <v>50</v>
      </c>
      <c r="J2596" s="6">
        <v>45490</v>
      </c>
      <c r="K2596" s="7" t="s">
        <v>50</v>
      </c>
      <c r="L2596" s="7" t="s">
        <v>147</v>
      </c>
      <c r="M2596" s="7" t="s">
        <v>25036</v>
      </c>
      <c r="N2596" s="7" t="s">
        <v>791</v>
      </c>
      <c r="O2596" s="7" t="s">
        <v>25037</v>
      </c>
      <c r="P2596" s="5">
        <v>3080</v>
      </c>
      <c r="Q2596" s="7" t="s">
        <v>245</v>
      </c>
      <c r="R2596" s="34" t="s">
        <v>25038</v>
      </c>
      <c r="S2596" s="34" t="s">
        <v>25039</v>
      </c>
      <c r="T2596" s="7" t="s">
        <v>50</v>
      </c>
      <c r="U2596" s="7" t="s">
        <v>50</v>
      </c>
      <c r="V2596" s="7">
        <v>656000000</v>
      </c>
      <c r="W2596" s="7" t="s">
        <v>250</v>
      </c>
      <c r="X2596" s="7">
        <v>7851864</v>
      </c>
      <c r="Y2596" s="7" t="s">
        <v>154</v>
      </c>
      <c r="Z2596" s="7">
        <v>2</v>
      </c>
      <c r="AA2596" s="7">
        <v>656000000</v>
      </c>
      <c r="AB2596" s="7" t="s">
        <v>250</v>
      </c>
      <c r="AC2596" s="7">
        <v>7851864</v>
      </c>
      <c r="AD2596" s="7" t="s">
        <v>147</v>
      </c>
      <c r="AE2596" s="7">
        <v>17851864</v>
      </c>
      <c r="AF2596" s="7" t="s">
        <v>60</v>
      </c>
      <c r="AG2596" s="7">
        <v>17851864</v>
      </c>
      <c r="AH2596" s="7">
        <v>17851864</v>
      </c>
      <c r="AI2596" s="7" t="s">
        <v>60</v>
      </c>
      <c r="AJ2596" s="7">
        <v>17851864</v>
      </c>
      <c r="AK2596" s="7" t="s">
        <v>25040</v>
      </c>
      <c r="AL2596" s="7" t="s">
        <v>50</v>
      </c>
      <c r="AM2596" s="7" t="s">
        <v>25041</v>
      </c>
      <c r="AN2596" s="7" t="s">
        <v>66</v>
      </c>
      <c r="AO2596" s="7" t="s">
        <v>25042</v>
      </c>
      <c r="AP2596" s="22" t="s">
        <v>25043</v>
      </c>
      <c r="AQ2596" s="9" t="s">
        <v>50</v>
      </c>
      <c r="AR2596" s="7" t="s">
        <v>50</v>
      </c>
    </row>
    <row r="2597" spans="1:44" ht="15" thickBot="1">
      <c r="A2597" s="10" t="s">
        <v>25044</v>
      </c>
      <c r="B2597" s="13">
        <v>340</v>
      </c>
      <c r="C2597" s="12">
        <v>44562</v>
      </c>
      <c r="D2597" s="13" t="s">
        <v>45</v>
      </c>
      <c r="E2597" s="13" t="s">
        <v>46</v>
      </c>
      <c r="F2597" s="13" t="s">
        <v>70</v>
      </c>
      <c r="G2597" s="26" t="s">
        <v>54946</v>
      </c>
      <c r="H2597" s="13" t="s">
        <v>240</v>
      </c>
      <c r="I2597" s="13" t="s">
        <v>50</v>
      </c>
      <c r="J2597" s="12">
        <v>45496</v>
      </c>
      <c r="K2597" s="13" t="s">
        <v>50</v>
      </c>
      <c r="L2597" s="13" t="s">
        <v>467</v>
      </c>
      <c r="M2597" s="13" t="s">
        <v>25045</v>
      </c>
      <c r="N2597" s="13" t="s">
        <v>1114</v>
      </c>
      <c r="O2597" s="13" t="s">
        <v>25046</v>
      </c>
      <c r="P2597" s="11">
        <v>3109</v>
      </c>
      <c r="Q2597" s="13" t="s">
        <v>1116</v>
      </c>
      <c r="R2597" s="33" t="s">
        <v>25047</v>
      </c>
      <c r="S2597" s="33" t="s">
        <v>25048</v>
      </c>
      <c r="T2597" s="13" t="s">
        <v>25049</v>
      </c>
      <c r="U2597" s="13" t="s">
        <v>50</v>
      </c>
      <c r="V2597" s="13">
        <v>2500000</v>
      </c>
      <c r="W2597" s="13" t="s">
        <v>60</v>
      </c>
      <c r="X2597" s="13">
        <v>2500000</v>
      </c>
      <c r="Y2597" s="13" t="s">
        <v>467</v>
      </c>
      <c r="Z2597" s="13">
        <v>2</v>
      </c>
      <c r="AA2597" s="13">
        <v>2500000</v>
      </c>
      <c r="AB2597" s="13" t="s">
        <v>60</v>
      </c>
      <c r="AC2597" s="13">
        <v>2500000</v>
      </c>
      <c r="AD2597" s="13" t="s">
        <v>467</v>
      </c>
      <c r="AE2597" s="13">
        <v>2535000</v>
      </c>
      <c r="AF2597" s="13" t="s">
        <v>60</v>
      </c>
      <c r="AG2597" s="13">
        <v>2535000</v>
      </c>
      <c r="AH2597" s="13">
        <v>2535000</v>
      </c>
      <c r="AI2597" s="13" t="s">
        <v>60</v>
      </c>
      <c r="AJ2597" s="13">
        <v>2535000</v>
      </c>
      <c r="AK2597" s="13" t="s">
        <v>25050</v>
      </c>
      <c r="AL2597" s="13" t="s">
        <v>50</v>
      </c>
      <c r="AM2597" s="13" t="s">
        <v>25051</v>
      </c>
      <c r="AN2597" s="13" t="s">
        <v>66</v>
      </c>
      <c r="AO2597" s="13" t="s">
        <v>25049</v>
      </c>
      <c r="AP2597" s="21" t="s">
        <v>25052</v>
      </c>
      <c r="AQ2597" s="15" t="s">
        <v>50</v>
      </c>
      <c r="AR2597" s="13" t="s">
        <v>50</v>
      </c>
    </row>
    <row r="2598" spans="1:44" ht="15" thickBot="1">
      <c r="A2598" s="4" t="s">
        <v>25053</v>
      </c>
      <c r="B2598" s="5">
        <v>4554</v>
      </c>
      <c r="C2598" s="6">
        <v>35065</v>
      </c>
      <c r="D2598" s="7" t="s">
        <v>45</v>
      </c>
      <c r="E2598" s="7" t="s">
        <v>46</v>
      </c>
      <c r="F2598" s="7" t="s">
        <v>47</v>
      </c>
      <c r="G2598" s="7" t="s">
        <v>160</v>
      </c>
      <c r="H2598" s="7" t="s">
        <v>15924</v>
      </c>
      <c r="I2598" s="7" t="s">
        <v>50</v>
      </c>
      <c r="J2598" s="6">
        <v>45496</v>
      </c>
      <c r="K2598" s="7" t="s">
        <v>116</v>
      </c>
      <c r="L2598" s="7" t="s">
        <v>162</v>
      </c>
      <c r="M2598" s="7" t="s">
        <v>20688</v>
      </c>
      <c r="N2598" s="7" t="s">
        <v>25054</v>
      </c>
      <c r="O2598" s="7" t="s">
        <v>25055</v>
      </c>
      <c r="P2598" s="5">
        <v>3112</v>
      </c>
      <c r="Q2598" s="7" t="s">
        <v>1116</v>
      </c>
      <c r="R2598" s="34" t="s">
        <v>25056</v>
      </c>
      <c r="S2598" s="34" t="s">
        <v>25057</v>
      </c>
      <c r="T2598" s="7" t="s">
        <v>25058</v>
      </c>
      <c r="U2598" s="7" t="s">
        <v>25059</v>
      </c>
      <c r="V2598" s="7">
        <v>900000000</v>
      </c>
      <c r="W2598" s="7" t="s">
        <v>60</v>
      </c>
      <c r="X2598" s="7">
        <v>900000000</v>
      </c>
      <c r="Y2598" s="7" t="s">
        <v>61</v>
      </c>
      <c r="Z2598" s="7">
        <v>4</v>
      </c>
      <c r="AA2598" s="7" t="s">
        <v>50</v>
      </c>
      <c r="AB2598" s="7" t="s">
        <v>50</v>
      </c>
      <c r="AC2598" s="7" t="s">
        <v>50</v>
      </c>
      <c r="AD2598" s="7" t="s">
        <v>62</v>
      </c>
      <c r="AE2598" s="7" t="s">
        <v>50</v>
      </c>
      <c r="AF2598" s="7" t="s">
        <v>50</v>
      </c>
      <c r="AG2598" s="7" t="s">
        <v>50</v>
      </c>
      <c r="AH2598" s="7">
        <v>2100000000</v>
      </c>
      <c r="AI2598" s="7" t="s">
        <v>60</v>
      </c>
      <c r="AJ2598" s="7">
        <v>2100000000</v>
      </c>
      <c r="AK2598" s="7" t="s">
        <v>50</v>
      </c>
      <c r="AL2598" s="7" t="s">
        <v>50</v>
      </c>
      <c r="AM2598" s="7" t="s">
        <v>25060</v>
      </c>
      <c r="AN2598" s="7" t="s">
        <v>66</v>
      </c>
      <c r="AO2598" s="7" t="s">
        <v>25061</v>
      </c>
      <c r="AP2598" s="9" t="s">
        <v>50</v>
      </c>
      <c r="AQ2598" s="22" t="s">
        <v>25062</v>
      </c>
      <c r="AR2598" s="7" t="s">
        <v>50</v>
      </c>
    </row>
    <row r="2599" spans="1:44" ht="15" thickBot="1">
      <c r="A2599" s="10" t="s">
        <v>25063</v>
      </c>
      <c r="B2599" s="11">
        <v>121054</v>
      </c>
      <c r="C2599" s="12">
        <v>44562</v>
      </c>
      <c r="D2599" s="13" t="s">
        <v>45</v>
      </c>
      <c r="E2599" s="13" t="s">
        <v>46</v>
      </c>
      <c r="F2599" s="13" t="s">
        <v>70</v>
      </c>
      <c r="G2599" s="13" t="s">
        <v>87</v>
      </c>
      <c r="H2599" s="13" t="s">
        <v>2964</v>
      </c>
      <c r="I2599" s="13" t="s">
        <v>50</v>
      </c>
      <c r="J2599" s="12">
        <v>45496</v>
      </c>
      <c r="K2599" s="13" t="s">
        <v>116</v>
      </c>
      <c r="L2599" s="13" t="s">
        <v>124</v>
      </c>
      <c r="M2599" s="13" t="s">
        <v>7744</v>
      </c>
      <c r="N2599" s="13" t="s">
        <v>180</v>
      </c>
      <c r="O2599" s="13" t="s">
        <v>25064</v>
      </c>
      <c r="P2599" s="11">
        <v>3115</v>
      </c>
      <c r="Q2599" s="13" t="s">
        <v>120</v>
      </c>
      <c r="R2599" s="33" t="s">
        <v>25065</v>
      </c>
      <c r="S2599" s="33" t="s">
        <v>25066</v>
      </c>
      <c r="T2599" s="13" t="s">
        <v>25067</v>
      </c>
      <c r="U2599" s="13" t="s">
        <v>50</v>
      </c>
      <c r="V2599" s="13">
        <v>100000000</v>
      </c>
      <c r="W2599" s="13" t="s">
        <v>60</v>
      </c>
      <c r="X2599" s="13">
        <v>100000000</v>
      </c>
      <c r="Y2599" s="13" t="s">
        <v>81</v>
      </c>
      <c r="Z2599" s="13">
        <v>4</v>
      </c>
      <c r="AA2599" s="13">
        <v>100000000</v>
      </c>
      <c r="AB2599" s="13" t="s">
        <v>60</v>
      </c>
      <c r="AC2599" s="13">
        <v>100000000</v>
      </c>
      <c r="AD2599" s="13" t="s">
        <v>124</v>
      </c>
      <c r="AE2599" s="13">
        <v>206000000</v>
      </c>
      <c r="AF2599" s="13" t="s">
        <v>60</v>
      </c>
      <c r="AG2599" s="13">
        <v>206000000</v>
      </c>
      <c r="AH2599" s="13">
        <v>206000000</v>
      </c>
      <c r="AI2599" s="13" t="s">
        <v>60</v>
      </c>
      <c r="AJ2599" s="13">
        <v>206000000</v>
      </c>
      <c r="AK2599" s="13" t="s">
        <v>25068</v>
      </c>
      <c r="AL2599" s="13" t="s">
        <v>50</v>
      </c>
      <c r="AM2599" s="13" t="s">
        <v>25069</v>
      </c>
      <c r="AN2599" s="13" t="s">
        <v>66</v>
      </c>
      <c r="AO2599" s="13" t="s">
        <v>25070</v>
      </c>
      <c r="AP2599" s="21" t="s">
        <v>25071</v>
      </c>
      <c r="AQ2599" s="15" t="s">
        <v>50</v>
      </c>
      <c r="AR2599" s="13" t="s">
        <v>50</v>
      </c>
    </row>
    <row r="2600" spans="1:44" ht="15" thickBot="1">
      <c r="A2600" s="4" t="s">
        <v>25072</v>
      </c>
      <c r="B2600" s="7">
        <v>445</v>
      </c>
      <c r="C2600" s="6">
        <v>39448</v>
      </c>
      <c r="D2600" s="7" t="s">
        <v>45</v>
      </c>
      <c r="E2600" s="7" t="s">
        <v>46</v>
      </c>
      <c r="F2600" s="7" t="s">
        <v>70</v>
      </c>
      <c r="G2600" s="26" t="s">
        <v>54946</v>
      </c>
      <c r="H2600" s="7" t="s">
        <v>50</v>
      </c>
      <c r="I2600" s="7" t="s">
        <v>50</v>
      </c>
      <c r="J2600" s="6">
        <v>45489</v>
      </c>
      <c r="K2600" s="7" t="s">
        <v>116</v>
      </c>
      <c r="L2600" s="7" t="s">
        <v>178</v>
      </c>
      <c r="M2600" s="7" t="s">
        <v>25073</v>
      </c>
      <c r="N2600" s="7" t="s">
        <v>10547</v>
      </c>
      <c r="O2600" s="7" t="s">
        <v>25074</v>
      </c>
      <c r="P2600" s="5">
        <v>3155</v>
      </c>
      <c r="Q2600" s="7" t="s">
        <v>920</v>
      </c>
      <c r="R2600" s="34" t="s">
        <v>25075</v>
      </c>
      <c r="S2600" s="34" t="s">
        <v>25076</v>
      </c>
      <c r="T2600" s="7" t="s">
        <v>25077</v>
      </c>
      <c r="U2600" s="7" t="s">
        <v>25078</v>
      </c>
      <c r="V2600" s="7">
        <v>15000000</v>
      </c>
      <c r="W2600" s="7" t="s">
        <v>209</v>
      </c>
      <c r="X2600" s="7">
        <v>16338232</v>
      </c>
      <c r="Y2600" s="7" t="s">
        <v>50</v>
      </c>
      <c r="Z2600" s="7">
        <v>6</v>
      </c>
      <c r="AA2600" s="7">
        <v>15000000</v>
      </c>
      <c r="AB2600" s="7" t="s">
        <v>209</v>
      </c>
      <c r="AC2600" s="7">
        <v>16338232</v>
      </c>
      <c r="AD2600" s="7" t="s">
        <v>178</v>
      </c>
      <c r="AE2600" s="7">
        <v>28360962</v>
      </c>
      <c r="AF2600" s="7" t="s">
        <v>60</v>
      </c>
      <c r="AG2600" s="7">
        <v>28360962</v>
      </c>
      <c r="AH2600" s="7">
        <v>31084001</v>
      </c>
      <c r="AI2600" s="7" t="s">
        <v>60</v>
      </c>
      <c r="AJ2600" s="7">
        <v>31084001</v>
      </c>
      <c r="AK2600" s="7" t="s">
        <v>25079</v>
      </c>
      <c r="AL2600" s="7" t="s">
        <v>50</v>
      </c>
      <c r="AM2600" s="7" t="s">
        <v>25080</v>
      </c>
      <c r="AN2600" s="7" t="s">
        <v>66</v>
      </c>
      <c r="AO2600" s="7" t="s">
        <v>25077</v>
      </c>
      <c r="AP2600" s="22" t="s">
        <v>25081</v>
      </c>
      <c r="AQ2600" s="9" t="s">
        <v>50</v>
      </c>
      <c r="AR2600" s="7" t="s">
        <v>50</v>
      </c>
    </row>
    <row r="2601" spans="1:44" ht="15" thickBot="1">
      <c r="A2601" s="10" t="s">
        <v>25082</v>
      </c>
      <c r="B2601" s="11">
        <v>4946</v>
      </c>
      <c r="C2601" s="12">
        <v>42005</v>
      </c>
      <c r="D2601" s="13" t="s">
        <v>45</v>
      </c>
      <c r="E2601" s="13" t="s">
        <v>1939</v>
      </c>
      <c r="F2601" s="13" t="s">
        <v>70</v>
      </c>
      <c r="G2601" s="26" t="s">
        <v>54946</v>
      </c>
      <c r="H2601" s="13" t="s">
        <v>25083</v>
      </c>
      <c r="I2601" s="13" t="s">
        <v>50</v>
      </c>
      <c r="J2601" s="12">
        <v>45489</v>
      </c>
      <c r="K2601" s="13" t="s">
        <v>50</v>
      </c>
      <c r="L2601" s="13" t="s">
        <v>52</v>
      </c>
      <c r="M2601" s="13" t="s">
        <v>25084</v>
      </c>
      <c r="N2601" s="13" t="s">
        <v>1941</v>
      </c>
      <c r="O2601" s="13" t="s">
        <v>25085</v>
      </c>
      <c r="P2601" s="11">
        <v>3162</v>
      </c>
      <c r="Q2601" s="13" t="s">
        <v>1943</v>
      </c>
      <c r="R2601" s="33" t="s">
        <v>25086</v>
      </c>
      <c r="S2601" s="33" t="s">
        <v>25087</v>
      </c>
      <c r="T2601" s="13" t="s">
        <v>25088</v>
      </c>
      <c r="U2601" s="13">
        <f>1-202-847-4470</f>
        <v>-5518</v>
      </c>
      <c r="V2601" s="13">
        <v>20000000</v>
      </c>
      <c r="W2601" s="13" t="s">
        <v>60</v>
      </c>
      <c r="X2601" s="13">
        <v>20000000</v>
      </c>
      <c r="Y2601" s="13" t="s">
        <v>50</v>
      </c>
      <c r="Z2601" s="13">
        <v>3</v>
      </c>
      <c r="AA2601" s="13" t="s">
        <v>50</v>
      </c>
      <c r="AB2601" s="13" t="s">
        <v>50</v>
      </c>
      <c r="AC2601" s="13" t="s">
        <v>50</v>
      </c>
      <c r="AD2601" s="13" t="s">
        <v>50</v>
      </c>
      <c r="AE2601" s="13" t="s">
        <v>50</v>
      </c>
      <c r="AF2601" s="13" t="s">
        <v>50</v>
      </c>
      <c r="AG2601" s="13" t="s">
        <v>50</v>
      </c>
      <c r="AH2601" s="13">
        <v>20600000</v>
      </c>
      <c r="AI2601" s="13" t="s">
        <v>60</v>
      </c>
      <c r="AJ2601" s="13">
        <v>20600000</v>
      </c>
      <c r="AK2601" s="13" t="s">
        <v>25089</v>
      </c>
      <c r="AL2601" s="13" t="s">
        <v>50</v>
      </c>
      <c r="AM2601" s="13" t="s">
        <v>25090</v>
      </c>
      <c r="AN2601" s="13" t="s">
        <v>66</v>
      </c>
      <c r="AO2601" s="13" t="s">
        <v>25091</v>
      </c>
      <c r="AP2601" s="21" t="s">
        <v>25092</v>
      </c>
      <c r="AQ2601" s="15" t="s">
        <v>50</v>
      </c>
      <c r="AR2601" s="13" t="s">
        <v>50</v>
      </c>
    </row>
    <row r="2602" spans="1:44" ht="15" thickBot="1">
      <c r="A2602" s="4" t="s">
        <v>25093</v>
      </c>
      <c r="B2602" s="5">
        <v>13514</v>
      </c>
      <c r="C2602" s="6">
        <v>36161</v>
      </c>
      <c r="D2602" s="7" t="s">
        <v>45</v>
      </c>
      <c r="E2602" s="7" t="s">
        <v>46</v>
      </c>
      <c r="F2602" s="7" t="s">
        <v>70</v>
      </c>
      <c r="G2602" s="7" t="s">
        <v>160</v>
      </c>
      <c r="H2602" s="7" t="s">
        <v>25094</v>
      </c>
      <c r="I2602" s="7" t="s">
        <v>50</v>
      </c>
      <c r="J2602" s="6">
        <v>45497</v>
      </c>
      <c r="K2602" s="7" t="s">
        <v>72</v>
      </c>
      <c r="L2602" s="7" t="s">
        <v>1471</v>
      </c>
      <c r="M2602" s="7" t="s">
        <v>21353</v>
      </c>
      <c r="N2602" s="7" t="s">
        <v>5306</v>
      </c>
      <c r="O2602" s="7" t="s">
        <v>25095</v>
      </c>
      <c r="P2602" s="5">
        <v>3176</v>
      </c>
      <c r="Q2602" s="7" t="s">
        <v>245</v>
      </c>
      <c r="R2602" s="34" t="s">
        <v>25096</v>
      </c>
      <c r="S2602" s="34" t="s">
        <v>25097</v>
      </c>
      <c r="T2602" s="7" t="s">
        <v>50</v>
      </c>
      <c r="U2602" s="7" t="s">
        <v>25098</v>
      </c>
      <c r="V2602" s="7" t="s">
        <v>50</v>
      </c>
      <c r="W2602" s="7" t="s">
        <v>50</v>
      </c>
      <c r="X2602" s="7" t="s">
        <v>50</v>
      </c>
      <c r="Y2602" s="7" t="s">
        <v>50</v>
      </c>
      <c r="Z2602" s="7">
        <v>2</v>
      </c>
      <c r="AA2602" s="7" t="s">
        <v>50</v>
      </c>
      <c r="AB2602" s="7" t="s">
        <v>50</v>
      </c>
      <c r="AC2602" s="7" t="s">
        <v>50</v>
      </c>
      <c r="AD2602" s="7" t="s">
        <v>1471</v>
      </c>
      <c r="AE2602" s="7">
        <v>75000000</v>
      </c>
      <c r="AF2602" s="7" t="s">
        <v>60</v>
      </c>
      <c r="AG2602" s="7">
        <v>75000000</v>
      </c>
      <c r="AH2602" s="7">
        <v>75000000</v>
      </c>
      <c r="AI2602" s="7" t="s">
        <v>60</v>
      </c>
      <c r="AJ2602" s="7">
        <v>75000000</v>
      </c>
      <c r="AK2602" s="7" t="s">
        <v>25099</v>
      </c>
      <c r="AL2602" s="7" t="s">
        <v>50</v>
      </c>
      <c r="AM2602" s="7" t="s">
        <v>25100</v>
      </c>
      <c r="AN2602" s="7" t="s">
        <v>66</v>
      </c>
      <c r="AO2602" s="7" t="s">
        <v>25101</v>
      </c>
      <c r="AP2602" s="9" t="s">
        <v>50</v>
      </c>
      <c r="AQ2602" s="22" t="s">
        <v>25102</v>
      </c>
      <c r="AR2602" s="7" t="s">
        <v>50</v>
      </c>
    </row>
    <row r="2603" spans="1:44" ht="15" thickBot="1">
      <c r="A2603" s="10" t="s">
        <v>25103</v>
      </c>
      <c r="B2603" s="11">
        <v>1332</v>
      </c>
      <c r="C2603" s="12">
        <v>40179</v>
      </c>
      <c r="D2603" s="13" t="s">
        <v>45</v>
      </c>
      <c r="E2603" s="13" t="s">
        <v>46</v>
      </c>
      <c r="F2603" s="13" t="s">
        <v>47</v>
      </c>
      <c r="G2603" s="27" t="s">
        <v>54945</v>
      </c>
      <c r="H2603" s="13" t="s">
        <v>50</v>
      </c>
      <c r="I2603" s="13" t="s">
        <v>50</v>
      </c>
      <c r="J2603" s="12">
        <v>45492</v>
      </c>
      <c r="K2603" s="13" t="s">
        <v>89</v>
      </c>
      <c r="L2603" s="13" t="s">
        <v>62</v>
      </c>
      <c r="M2603" s="13" t="s">
        <v>25104</v>
      </c>
      <c r="N2603" s="13" t="s">
        <v>25105</v>
      </c>
      <c r="O2603" s="13" t="s">
        <v>25106</v>
      </c>
      <c r="P2603" s="11">
        <v>3204</v>
      </c>
      <c r="Q2603" s="13" t="s">
        <v>77</v>
      </c>
      <c r="R2603" s="33" t="s">
        <v>25107</v>
      </c>
      <c r="S2603" s="33" t="s">
        <v>25108</v>
      </c>
      <c r="T2603" s="13" t="s">
        <v>50</v>
      </c>
      <c r="U2603" s="13" t="s">
        <v>25109</v>
      </c>
      <c r="V2603" s="13">
        <v>2100000</v>
      </c>
      <c r="W2603" s="13" t="s">
        <v>60</v>
      </c>
      <c r="X2603" s="13">
        <v>2100000</v>
      </c>
      <c r="Y2603" s="13" t="s">
        <v>61</v>
      </c>
      <c r="Z2603" s="13">
        <v>5</v>
      </c>
      <c r="AA2603" s="13">
        <v>2100000</v>
      </c>
      <c r="AB2603" s="13" t="s">
        <v>60</v>
      </c>
      <c r="AC2603" s="13">
        <v>2100000</v>
      </c>
      <c r="AD2603" s="13" t="s">
        <v>62</v>
      </c>
      <c r="AE2603" s="13">
        <v>7506060</v>
      </c>
      <c r="AF2603" s="13" t="s">
        <v>60</v>
      </c>
      <c r="AG2603" s="13">
        <v>7506060</v>
      </c>
      <c r="AH2603" s="13">
        <v>7506060</v>
      </c>
      <c r="AI2603" s="13" t="s">
        <v>60</v>
      </c>
      <c r="AJ2603" s="13">
        <v>7506060</v>
      </c>
      <c r="AK2603" s="13" t="s">
        <v>50</v>
      </c>
      <c r="AL2603" s="13" t="s">
        <v>50</v>
      </c>
      <c r="AM2603" s="13" t="s">
        <v>25110</v>
      </c>
      <c r="AN2603" s="13" t="s">
        <v>66</v>
      </c>
      <c r="AO2603" s="13" t="s">
        <v>25111</v>
      </c>
      <c r="AP2603" s="21" t="s">
        <v>25112</v>
      </c>
      <c r="AQ2603" s="15" t="s">
        <v>50</v>
      </c>
      <c r="AR2603" s="13" t="s">
        <v>50</v>
      </c>
    </row>
    <row r="2604" spans="1:44" ht="15" thickBot="1">
      <c r="A2604" s="4" t="s">
        <v>25113</v>
      </c>
      <c r="B2604" s="5">
        <v>1206</v>
      </c>
      <c r="C2604" s="6">
        <v>32509</v>
      </c>
      <c r="D2604" s="7" t="s">
        <v>45</v>
      </c>
      <c r="E2604" s="7" t="s">
        <v>46</v>
      </c>
      <c r="F2604" s="7" t="s">
        <v>47</v>
      </c>
      <c r="G2604" s="26" t="s">
        <v>54946</v>
      </c>
      <c r="H2604" s="7" t="s">
        <v>50</v>
      </c>
      <c r="I2604" s="7" t="s">
        <v>50</v>
      </c>
      <c r="J2604" s="6">
        <v>45497</v>
      </c>
      <c r="K2604" s="7" t="s">
        <v>191</v>
      </c>
      <c r="L2604" s="7" t="s">
        <v>268</v>
      </c>
      <c r="M2604" s="7" t="s">
        <v>2091</v>
      </c>
      <c r="N2604" s="7" t="s">
        <v>1914</v>
      </c>
      <c r="O2604" s="7" t="s">
        <v>25114</v>
      </c>
      <c r="P2604" s="5">
        <v>3230</v>
      </c>
      <c r="Q2604" s="7" t="s">
        <v>920</v>
      </c>
      <c r="R2604" s="34" t="s">
        <v>25115</v>
      </c>
      <c r="S2604" s="34" t="s">
        <v>25116</v>
      </c>
      <c r="T2604" s="7" t="s">
        <v>25117</v>
      </c>
      <c r="U2604" s="7" t="s">
        <v>25118</v>
      </c>
      <c r="V2604" s="7">
        <v>9150000</v>
      </c>
      <c r="W2604" s="7" t="s">
        <v>1919</v>
      </c>
      <c r="X2604" s="7">
        <v>847146</v>
      </c>
      <c r="Y2604" s="7" t="s">
        <v>61</v>
      </c>
      <c r="Z2604" s="7">
        <v>4</v>
      </c>
      <c r="AA2604" s="7">
        <v>8790000</v>
      </c>
      <c r="AB2604" s="7" t="s">
        <v>1919</v>
      </c>
      <c r="AC2604" s="7">
        <v>813816</v>
      </c>
      <c r="AD2604" s="7" t="s">
        <v>62</v>
      </c>
      <c r="AE2604" s="7">
        <v>8790000</v>
      </c>
      <c r="AF2604" s="7" t="s">
        <v>1919</v>
      </c>
      <c r="AG2604" s="7">
        <v>813816</v>
      </c>
      <c r="AH2604" s="7">
        <v>2017940000</v>
      </c>
      <c r="AI2604" s="7" t="s">
        <v>1919</v>
      </c>
      <c r="AJ2604" s="7">
        <v>191981371</v>
      </c>
      <c r="AK2604" s="7" t="s">
        <v>25119</v>
      </c>
      <c r="AL2604" s="7" t="s">
        <v>50</v>
      </c>
      <c r="AM2604" s="7" t="s">
        <v>25120</v>
      </c>
      <c r="AN2604" s="7" t="s">
        <v>66</v>
      </c>
      <c r="AO2604" s="7" t="s">
        <v>25121</v>
      </c>
      <c r="AP2604" s="9" t="s">
        <v>50</v>
      </c>
      <c r="AQ2604" s="22" t="s">
        <v>25122</v>
      </c>
      <c r="AR2604" s="7" t="s">
        <v>50</v>
      </c>
    </row>
    <row r="2605" spans="1:44" ht="15" thickBot="1">
      <c r="A2605" s="10" t="s">
        <v>25123</v>
      </c>
      <c r="B2605" s="11">
        <v>4322</v>
      </c>
      <c r="C2605" s="12">
        <v>40544</v>
      </c>
      <c r="D2605" s="13" t="s">
        <v>45</v>
      </c>
      <c r="E2605" s="13" t="s">
        <v>46</v>
      </c>
      <c r="F2605" s="13" t="s">
        <v>70</v>
      </c>
      <c r="G2605" s="13" t="s">
        <v>145</v>
      </c>
      <c r="H2605" s="13" t="s">
        <v>25124</v>
      </c>
      <c r="I2605" s="13" t="s">
        <v>50</v>
      </c>
      <c r="J2605" s="12">
        <v>45497</v>
      </c>
      <c r="K2605" s="13" t="s">
        <v>191</v>
      </c>
      <c r="L2605" s="13" t="s">
        <v>210</v>
      </c>
      <c r="M2605" s="13" t="s">
        <v>25125</v>
      </c>
      <c r="N2605" s="13" t="s">
        <v>13912</v>
      </c>
      <c r="O2605" s="13" t="s">
        <v>25126</v>
      </c>
      <c r="P2605" s="11">
        <v>3266</v>
      </c>
      <c r="Q2605" s="13" t="s">
        <v>245</v>
      </c>
      <c r="R2605" s="33" t="s">
        <v>25127</v>
      </c>
      <c r="S2605" s="33" t="s">
        <v>25128</v>
      </c>
      <c r="T2605" s="13" t="s">
        <v>25129</v>
      </c>
      <c r="U2605" s="13" t="s">
        <v>25130</v>
      </c>
      <c r="V2605" s="13">
        <v>1270000000</v>
      </c>
      <c r="W2605" s="13" t="s">
        <v>250</v>
      </c>
      <c r="X2605" s="13">
        <v>15174326</v>
      </c>
      <c r="Y2605" s="13" t="s">
        <v>50</v>
      </c>
      <c r="Z2605" s="13">
        <v>3</v>
      </c>
      <c r="AA2605" s="13">
        <v>1270000000</v>
      </c>
      <c r="AB2605" s="13" t="s">
        <v>250</v>
      </c>
      <c r="AC2605" s="13">
        <v>15174326</v>
      </c>
      <c r="AD2605" s="13" t="s">
        <v>210</v>
      </c>
      <c r="AE2605" s="13">
        <v>3810000000</v>
      </c>
      <c r="AF2605" s="13" t="s">
        <v>250</v>
      </c>
      <c r="AG2605" s="13">
        <v>50158273</v>
      </c>
      <c r="AH2605" s="13">
        <v>3810000000</v>
      </c>
      <c r="AI2605" s="13" t="s">
        <v>250</v>
      </c>
      <c r="AJ2605" s="13">
        <v>50158273</v>
      </c>
      <c r="AK2605" s="13" t="s">
        <v>3624</v>
      </c>
      <c r="AL2605" s="13" t="s">
        <v>50</v>
      </c>
      <c r="AM2605" s="13" t="s">
        <v>25131</v>
      </c>
      <c r="AN2605" s="13" t="s">
        <v>66</v>
      </c>
      <c r="AO2605" s="13" t="s">
        <v>25132</v>
      </c>
      <c r="AP2605" s="21" t="s">
        <v>25133</v>
      </c>
      <c r="AQ2605" s="15" t="s">
        <v>50</v>
      </c>
      <c r="AR2605" s="13" t="s">
        <v>50</v>
      </c>
    </row>
    <row r="2606" spans="1:44" ht="15" thickBot="1">
      <c r="A2606" s="4" t="s">
        <v>25134</v>
      </c>
      <c r="B2606" s="5">
        <v>5039</v>
      </c>
      <c r="C2606" s="6">
        <v>44562</v>
      </c>
      <c r="D2606" s="7" t="s">
        <v>45</v>
      </c>
      <c r="E2606" s="7" t="s">
        <v>46</v>
      </c>
      <c r="F2606" s="7" t="s">
        <v>70</v>
      </c>
      <c r="G2606" s="26" t="s">
        <v>54946</v>
      </c>
      <c r="H2606" s="7" t="s">
        <v>50</v>
      </c>
      <c r="I2606" s="7" t="s">
        <v>50</v>
      </c>
      <c r="J2606" s="6">
        <v>45496</v>
      </c>
      <c r="K2606" s="7" t="s">
        <v>116</v>
      </c>
      <c r="L2606" s="7" t="s">
        <v>467</v>
      </c>
      <c r="M2606" s="7" t="s">
        <v>25135</v>
      </c>
      <c r="N2606" s="7" t="s">
        <v>4701</v>
      </c>
      <c r="O2606" s="7" t="s">
        <v>25136</v>
      </c>
      <c r="P2606" s="5">
        <v>3285</v>
      </c>
      <c r="Q2606" s="7" t="s">
        <v>759</v>
      </c>
      <c r="R2606" s="34" t="s">
        <v>25137</v>
      </c>
      <c r="S2606" s="34" t="s">
        <v>25138</v>
      </c>
      <c r="T2606" s="7" t="s">
        <v>50</v>
      </c>
      <c r="U2606" s="7" t="s">
        <v>50</v>
      </c>
      <c r="V2606" s="7">
        <v>5200000</v>
      </c>
      <c r="W2606" s="7" t="s">
        <v>60</v>
      </c>
      <c r="X2606" s="7">
        <v>5200000</v>
      </c>
      <c r="Y2606" s="7" t="s">
        <v>467</v>
      </c>
      <c r="Z2606" s="7">
        <v>3</v>
      </c>
      <c r="AA2606" s="7">
        <v>5200000</v>
      </c>
      <c r="AB2606" s="7" t="s">
        <v>60</v>
      </c>
      <c r="AC2606" s="7">
        <v>5200000</v>
      </c>
      <c r="AD2606" s="7" t="s">
        <v>467</v>
      </c>
      <c r="AE2606" s="7">
        <v>7200000</v>
      </c>
      <c r="AF2606" s="7" t="s">
        <v>60</v>
      </c>
      <c r="AG2606" s="7">
        <v>7200000</v>
      </c>
      <c r="AH2606" s="7">
        <v>7200000</v>
      </c>
      <c r="AI2606" s="7" t="s">
        <v>60</v>
      </c>
      <c r="AJ2606" s="7">
        <v>7200000</v>
      </c>
      <c r="AK2606" s="7" t="s">
        <v>25139</v>
      </c>
      <c r="AL2606" s="7" t="s">
        <v>50</v>
      </c>
      <c r="AM2606" s="7" t="s">
        <v>25140</v>
      </c>
      <c r="AN2606" s="7" t="s">
        <v>66</v>
      </c>
      <c r="AO2606" s="7" t="s">
        <v>25141</v>
      </c>
      <c r="AP2606" s="22" t="s">
        <v>25142</v>
      </c>
      <c r="AQ2606" s="9" t="s">
        <v>50</v>
      </c>
      <c r="AR2606" s="7" t="s">
        <v>50</v>
      </c>
    </row>
    <row r="2607" spans="1:44" ht="15" thickBot="1">
      <c r="A2607" s="10" t="s">
        <v>25143</v>
      </c>
      <c r="B2607" s="13">
        <v>75</v>
      </c>
      <c r="C2607" s="12">
        <v>44927</v>
      </c>
      <c r="D2607" s="13" t="s">
        <v>45</v>
      </c>
      <c r="E2607" s="13" t="s">
        <v>46</v>
      </c>
      <c r="F2607" s="13" t="s">
        <v>70</v>
      </c>
      <c r="G2607" s="13" t="s">
        <v>50</v>
      </c>
      <c r="H2607" s="13" t="s">
        <v>2619</v>
      </c>
      <c r="I2607" s="13" t="s">
        <v>50</v>
      </c>
      <c r="J2607" s="12">
        <v>45489</v>
      </c>
      <c r="K2607" s="13" t="s">
        <v>50</v>
      </c>
      <c r="L2607" s="13" t="s">
        <v>178</v>
      </c>
      <c r="M2607" s="13" t="s">
        <v>4869</v>
      </c>
      <c r="N2607" s="13" t="s">
        <v>730</v>
      </c>
      <c r="O2607" s="13" t="s">
        <v>25144</v>
      </c>
      <c r="P2607" s="11">
        <v>3290</v>
      </c>
      <c r="Q2607" s="13" t="s">
        <v>616</v>
      </c>
      <c r="R2607" s="33" t="s">
        <v>25145</v>
      </c>
      <c r="S2607" s="33" t="s">
        <v>25146</v>
      </c>
      <c r="T2607" s="13" t="s">
        <v>50</v>
      </c>
      <c r="U2607" s="13" t="s">
        <v>50</v>
      </c>
      <c r="V2607" s="13">
        <v>14999999</v>
      </c>
      <c r="W2607" s="13" t="s">
        <v>60</v>
      </c>
      <c r="X2607" s="13">
        <v>14999999</v>
      </c>
      <c r="Y2607" s="13" t="s">
        <v>50</v>
      </c>
      <c r="Z2607" s="13">
        <v>1</v>
      </c>
      <c r="AA2607" s="13">
        <v>14999999</v>
      </c>
      <c r="AB2607" s="13" t="s">
        <v>60</v>
      </c>
      <c r="AC2607" s="13">
        <v>14999999</v>
      </c>
      <c r="AD2607" s="13" t="s">
        <v>178</v>
      </c>
      <c r="AE2607" s="13">
        <v>14999999</v>
      </c>
      <c r="AF2607" s="13" t="s">
        <v>60</v>
      </c>
      <c r="AG2607" s="13">
        <v>14999999</v>
      </c>
      <c r="AH2607" s="13">
        <v>14999999</v>
      </c>
      <c r="AI2607" s="13" t="s">
        <v>60</v>
      </c>
      <c r="AJ2607" s="13">
        <v>14999999</v>
      </c>
      <c r="AK2607" s="13" t="s">
        <v>50</v>
      </c>
      <c r="AL2607" s="13" t="s">
        <v>50</v>
      </c>
      <c r="AM2607" s="13" t="s">
        <v>25147</v>
      </c>
      <c r="AN2607" s="13" t="s">
        <v>66</v>
      </c>
      <c r="AO2607" s="13" t="s">
        <v>25148</v>
      </c>
      <c r="AP2607" s="21" t="s">
        <v>25149</v>
      </c>
      <c r="AQ2607" s="15" t="s">
        <v>50</v>
      </c>
      <c r="AR2607" s="13" t="s">
        <v>50</v>
      </c>
    </row>
    <row r="2608" spans="1:44" ht="15" thickBot="1">
      <c r="A2608" s="4" t="s">
        <v>25150</v>
      </c>
      <c r="B2608" s="5">
        <v>349374</v>
      </c>
      <c r="C2608" s="6">
        <v>32874</v>
      </c>
      <c r="D2608" s="7" t="s">
        <v>45</v>
      </c>
      <c r="E2608" s="7" t="s">
        <v>46</v>
      </c>
      <c r="F2608" s="7" t="s">
        <v>47</v>
      </c>
      <c r="G2608" s="7" t="s">
        <v>71</v>
      </c>
      <c r="H2608" s="7" t="s">
        <v>49</v>
      </c>
      <c r="I2608" s="7" t="s">
        <v>50</v>
      </c>
      <c r="J2608" s="6">
        <v>45495</v>
      </c>
      <c r="K2608" s="7" t="s">
        <v>282</v>
      </c>
      <c r="L2608" s="7" t="s">
        <v>162</v>
      </c>
      <c r="M2608" s="7" t="s">
        <v>25151</v>
      </c>
      <c r="N2608" s="7" t="s">
        <v>4433</v>
      </c>
      <c r="O2608" s="7" t="s">
        <v>25152</v>
      </c>
      <c r="P2608" s="5">
        <v>3342</v>
      </c>
      <c r="Q2608" s="7" t="s">
        <v>707</v>
      </c>
      <c r="R2608" s="34" t="s">
        <v>25153</v>
      </c>
      <c r="S2608" s="34" t="s">
        <v>25154</v>
      </c>
      <c r="T2608" s="7" t="s">
        <v>50</v>
      </c>
      <c r="U2608" s="7" t="s">
        <v>25155</v>
      </c>
      <c r="V2608" s="7">
        <v>200000000</v>
      </c>
      <c r="W2608" s="7" t="s">
        <v>60</v>
      </c>
      <c r="X2608" s="7">
        <v>200000000</v>
      </c>
      <c r="Y2608" s="7" t="s">
        <v>61</v>
      </c>
      <c r="Z2608" s="7">
        <v>10</v>
      </c>
      <c r="AA2608" s="7">
        <v>57916875</v>
      </c>
      <c r="AB2608" s="7" t="s">
        <v>60</v>
      </c>
      <c r="AC2608" s="7">
        <v>57916875</v>
      </c>
      <c r="AD2608" s="7" t="s">
        <v>62</v>
      </c>
      <c r="AE2608" s="7">
        <v>826890830</v>
      </c>
      <c r="AF2608" s="7" t="s">
        <v>60</v>
      </c>
      <c r="AG2608" s="7">
        <v>826890830</v>
      </c>
      <c r="AH2608" s="7">
        <v>2614741820</v>
      </c>
      <c r="AI2608" s="7" t="s">
        <v>60</v>
      </c>
      <c r="AJ2608" s="7">
        <v>2614741820</v>
      </c>
      <c r="AK2608" s="7" t="s">
        <v>9921</v>
      </c>
      <c r="AL2608" s="7" t="s">
        <v>50</v>
      </c>
      <c r="AM2608" s="7" t="s">
        <v>25156</v>
      </c>
      <c r="AN2608" s="7" t="s">
        <v>66</v>
      </c>
      <c r="AO2608" s="7" t="s">
        <v>25157</v>
      </c>
      <c r="AP2608" s="22" t="s">
        <v>25158</v>
      </c>
      <c r="AQ2608" s="9" t="s">
        <v>50</v>
      </c>
      <c r="AR2608" s="7" t="s">
        <v>50</v>
      </c>
    </row>
    <row r="2609" spans="1:44" ht="15" thickBot="1">
      <c r="A2609" s="10" t="s">
        <v>25159</v>
      </c>
      <c r="B2609" s="13">
        <v>141</v>
      </c>
      <c r="C2609" s="12">
        <v>43600</v>
      </c>
      <c r="D2609" s="13" t="s">
        <v>45</v>
      </c>
      <c r="E2609" s="13" t="s">
        <v>46</v>
      </c>
      <c r="F2609" s="13" t="s">
        <v>70</v>
      </c>
      <c r="G2609" s="13" t="s">
        <v>87</v>
      </c>
      <c r="H2609" s="13" t="s">
        <v>50</v>
      </c>
      <c r="I2609" s="13" t="s">
        <v>50</v>
      </c>
      <c r="J2609" s="12">
        <v>45489</v>
      </c>
      <c r="K2609" s="13" t="s">
        <v>116</v>
      </c>
      <c r="L2609" s="13" t="s">
        <v>131</v>
      </c>
      <c r="M2609" s="13" t="s">
        <v>11158</v>
      </c>
      <c r="N2609" s="13" t="s">
        <v>2675</v>
      </c>
      <c r="O2609" s="13" t="s">
        <v>25160</v>
      </c>
      <c r="P2609" s="11">
        <v>3374</v>
      </c>
      <c r="Q2609" s="13" t="s">
        <v>245</v>
      </c>
      <c r="R2609" s="33" t="s">
        <v>25161</v>
      </c>
      <c r="S2609" s="33" t="s">
        <v>25162</v>
      </c>
      <c r="T2609" s="13" t="s">
        <v>25163</v>
      </c>
      <c r="U2609" s="13">
        <v>919726419577</v>
      </c>
      <c r="V2609" s="13">
        <v>20000000</v>
      </c>
      <c r="W2609" s="13" t="s">
        <v>250</v>
      </c>
      <c r="X2609" s="13">
        <v>239269</v>
      </c>
      <c r="Y2609" s="13" t="s">
        <v>154</v>
      </c>
      <c r="Z2609" s="13">
        <v>4</v>
      </c>
      <c r="AA2609" s="13">
        <v>230000000</v>
      </c>
      <c r="AB2609" s="13" t="s">
        <v>250</v>
      </c>
      <c r="AC2609" s="13">
        <v>3005536</v>
      </c>
      <c r="AD2609" s="13" t="s">
        <v>241</v>
      </c>
      <c r="AE2609" s="13">
        <v>330000000</v>
      </c>
      <c r="AF2609" s="13" t="s">
        <v>250</v>
      </c>
      <c r="AG2609" s="13">
        <v>4317671</v>
      </c>
      <c r="AH2609" s="13">
        <v>510000000</v>
      </c>
      <c r="AI2609" s="13" t="s">
        <v>250</v>
      </c>
      <c r="AJ2609" s="13">
        <v>6476262</v>
      </c>
      <c r="AK2609" s="13" t="s">
        <v>25164</v>
      </c>
      <c r="AL2609" s="13" t="s">
        <v>50</v>
      </c>
      <c r="AM2609" s="13" t="s">
        <v>25165</v>
      </c>
      <c r="AN2609" s="13" t="s">
        <v>66</v>
      </c>
      <c r="AO2609" s="13" t="s">
        <v>25166</v>
      </c>
      <c r="AP2609" s="21" t="s">
        <v>25167</v>
      </c>
      <c r="AQ2609" s="15" t="s">
        <v>50</v>
      </c>
      <c r="AR2609" s="13" t="s">
        <v>50</v>
      </c>
    </row>
    <row r="2610" spans="1:44" ht="15" thickBot="1">
      <c r="A2610" s="4" t="s">
        <v>25168</v>
      </c>
      <c r="B2610" s="7" t="s">
        <v>50</v>
      </c>
      <c r="C2610" s="6">
        <v>45292</v>
      </c>
      <c r="D2610" s="7" t="s">
        <v>45</v>
      </c>
      <c r="E2610" s="7" t="s">
        <v>50</v>
      </c>
      <c r="F2610" s="7" t="s">
        <v>70</v>
      </c>
      <c r="G2610" s="27" t="s">
        <v>54945</v>
      </c>
      <c r="H2610" s="7" t="s">
        <v>50</v>
      </c>
      <c r="I2610" s="7" t="s">
        <v>50</v>
      </c>
      <c r="J2610" s="6">
        <v>45495</v>
      </c>
      <c r="K2610" s="7" t="s">
        <v>50</v>
      </c>
      <c r="L2610" s="7" t="s">
        <v>467</v>
      </c>
      <c r="M2610" s="7" t="s">
        <v>50</v>
      </c>
      <c r="N2610" s="7" t="s">
        <v>75</v>
      </c>
      <c r="O2610" s="7" t="s">
        <v>25169</v>
      </c>
      <c r="P2610" s="5">
        <v>3391</v>
      </c>
      <c r="Q2610" s="7" t="s">
        <v>77</v>
      </c>
      <c r="R2610" s="34" t="s">
        <v>25170</v>
      </c>
      <c r="S2610" s="34" t="s">
        <v>25171</v>
      </c>
      <c r="T2610" s="7" t="s">
        <v>50</v>
      </c>
      <c r="U2610" s="7" t="s">
        <v>50</v>
      </c>
      <c r="V2610" s="7">
        <v>18000000</v>
      </c>
      <c r="W2610" s="7" t="s">
        <v>60</v>
      </c>
      <c r="X2610" s="7">
        <v>18000000</v>
      </c>
      <c r="Y2610" s="7" t="s">
        <v>467</v>
      </c>
      <c r="Z2610" s="7">
        <v>2</v>
      </c>
      <c r="AA2610" s="7">
        <v>18000000</v>
      </c>
      <c r="AB2610" s="7" t="s">
        <v>60</v>
      </c>
      <c r="AC2610" s="7">
        <v>18000000</v>
      </c>
      <c r="AD2610" s="7" t="s">
        <v>467</v>
      </c>
      <c r="AE2610" s="7">
        <v>21000000</v>
      </c>
      <c r="AF2610" s="7" t="s">
        <v>60</v>
      </c>
      <c r="AG2610" s="7">
        <v>21000000</v>
      </c>
      <c r="AH2610" s="7">
        <v>21000000</v>
      </c>
      <c r="AI2610" s="7" t="s">
        <v>60</v>
      </c>
      <c r="AJ2610" s="7">
        <v>21000000</v>
      </c>
      <c r="AK2610" s="7" t="s">
        <v>25172</v>
      </c>
      <c r="AL2610" s="7" t="s">
        <v>50</v>
      </c>
      <c r="AM2610" s="7" t="s">
        <v>25173</v>
      </c>
      <c r="AN2610" s="7" t="s">
        <v>66</v>
      </c>
      <c r="AO2610" s="7" t="s">
        <v>25174</v>
      </c>
      <c r="AP2610" s="9" t="s">
        <v>50</v>
      </c>
      <c r="AQ2610" s="22" t="s">
        <v>25175</v>
      </c>
      <c r="AR2610" s="7" t="s">
        <v>50</v>
      </c>
    </row>
    <row r="2611" spans="1:44" ht="15" thickBot="1">
      <c r="A2611" s="10" t="s">
        <v>25176</v>
      </c>
      <c r="B2611" s="13">
        <v>226</v>
      </c>
      <c r="C2611" s="12">
        <v>44562</v>
      </c>
      <c r="D2611" s="13" t="s">
        <v>45</v>
      </c>
      <c r="E2611" s="13" t="s">
        <v>46</v>
      </c>
      <c r="F2611" s="13" t="s">
        <v>70</v>
      </c>
      <c r="G2611" s="26" t="s">
        <v>54946</v>
      </c>
      <c r="H2611" s="13" t="s">
        <v>562</v>
      </c>
      <c r="I2611" s="13" t="s">
        <v>50</v>
      </c>
      <c r="J2611" s="12">
        <v>45490</v>
      </c>
      <c r="K2611" s="13" t="s">
        <v>50</v>
      </c>
      <c r="L2611" s="13" t="s">
        <v>467</v>
      </c>
      <c r="M2611" s="13" t="s">
        <v>25177</v>
      </c>
      <c r="N2611" s="13" t="s">
        <v>25178</v>
      </c>
      <c r="O2611" s="13" t="s">
        <v>25179</v>
      </c>
      <c r="P2611" s="11">
        <v>3397</v>
      </c>
      <c r="Q2611" s="13" t="s">
        <v>520</v>
      </c>
      <c r="R2611" s="33" t="s">
        <v>25180</v>
      </c>
      <c r="S2611" s="33" t="s">
        <v>25181</v>
      </c>
      <c r="T2611" s="13" t="s">
        <v>25182</v>
      </c>
      <c r="U2611" s="13" t="s">
        <v>50</v>
      </c>
      <c r="V2611" s="13">
        <v>100000000</v>
      </c>
      <c r="W2611" s="13" t="s">
        <v>2056</v>
      </c>
      <c r="X2611" s="13">
        <v>13760647</v>
      </c>
      <c r="Y2611" s="13" t="s">
        <v>467</v>
      </c>
      <c r="Z2611" s="13">
        <v>1</v>
      </c>
      <c r="AA2611" s="13">
        <v>100000000</v>
      </c>
      <c r="AB2611" s="13" t="s">
        <v>2056</v>
      </c>
      <c r="AC2611" s="13">
        <v>13760647</v>
      </c>
      <c r="AD2611" s="13" t="s">
        <v>467</v>
      </c>
      <c r="AE2611" s="13">
        <v>100000000</v>
      </c>
      <c r="AF2611" s="13" t="s">
        <v>2056</v>
      </c>
      <c r="AG2611" s="13">
        <v>13760647</v>
      </c>
      <c r="AH2611" s="13">
        <v>100000000</v>
      </c>
      <c r="AI2611" s="13" t="s">
        <v>2056</v>
      </c>
      <c r="AJ2611" s="13">
        <v>13760647</v>
      </c>
      <c r="AK2611" s="13" t="s">
        <v>25183</v>
      </c>
      <c r="AL2611" s="13" t="s">
        <v>50</v>
      </c>
      <c r="AM2611" s="13" t="s">
        <v>25184</v>
      </c>
      <c r="AN2611" s="13" t="s">
        <v>66</v>
      </c>
      <c r="AO2611" s="13" t="s">
        <v>25185</v>
      </c>
      <c r="AP2611" s="21" t="s">
        <v>25186</v>
      </c>
      <c r="AQ2611" s="15" t="s">
        <v>50</v>
      </c>
      <c r="AR2611" s="13" t="s">
        <v>50</v>
      </c>
    </row>
    <row r="2612" spans="1:44" ht="15" thickBot="1">
      <c r="A2612" s="4" t="s">
        <v>25187</v>
      </c>
      <c r="B2612" s="5">
        <v>363510</v>
      </c>
      <c r="C2612" s="6">
        <v>42005</v>
      </c>
      <c r="D2612" s="7" t="s">
        <v>45</v>
      </c>
      <c r="E2612" s="7" t="s">
        <v>46</v>
      </c>
      <c r="F2612" s="7" t="s">
        <v>70</v>
      </c>
      <c r="G2612" s="7" t="s">
        <v>176</v>
      </c>
      <c r="H2612" s="7" t="s">
        <v>49</v>
      </c>
      <c r="I2612" s="7" t="s">
        <v>50</v>
      </c>
      <c r="J2612" s="6">
        <v>45490</v>
      </c>
      <c r="K2612" s="7" t="s">
        <v>177</v>
      </c>
      <c r="L2612" s="7" t="s">
        <v>178</v>
      </c>
      <c r="M2612" s="7" t="s">
        <v>25188</v>
      </c>
      <c r="N2612" s="7" t="s">
        <v>180</v>
      </c>
      <c r="O2612" s="7" t="s">
        <v>25189</v>
      </c>
      <c r="P2612" s="5">
        <v>3425</v>
      </c>
      <c r="Q2612" s="7" t="s">
        <v>120</v>
      </c>
      <c r="R2612" s="34" t="s">
        <v>25190</v>
      </c>
      <c r="S2612" s="34" t="s">
        <v>25191</v>
      </c>
      <c r="T2612" s="7" t="s">
        <v>25192</v>
      </c>
      <c r="U2612" s="7" t="s">
        <v>25193</v>
      </c>
      <c r="V2612" s="7">
        <v>242000000</v>
      </c>
      <c r="W2612" s="7" t="s">
        <v>60</v>
      </c>
      <c r="X2612" s="7">
        <v>242000000</v>
      </c>
      <c r="Y2612" s="7" t="s">
        <v>50</v>
      </c>
      <c r="Z2612" s="7">
        <v>10</v>
      </c>
      <c r="AA2612" s="7">
        <v>242000000</v>
      </c>
      <c r="AB2612" s="7" t="s">
        <v>60</v>
      </c>
      <c r="AC2612" s="7">
        <v>242000000</v>
      </c>
      <c r="AD2612" s="7" t="s">
        <v>178</v>
      </c>
      <c r="AE2612" s="7">
        <v>739600000</v>
      </c>
      <c r="AF2612" s="7" t="s">
        <v>60</v>
      </c>
      <c r="AG2612" s="7">
        <v>739600000</v>
      </c>
      <c r="AH2612" s="7">
        <v>764600000</v>
      </c>
      <c r="AI2612" s="7" t="s">
        <v>60</v>
      </c>
      <c r="AJ2612" s="7">
        <v>764600000</v>
      </c>
      <c r="AK2612" s="7" t="s">
        <v>25194</v>
      </c>
      <c r="AL2612" s="7" t="s">
        <v>50</v>
      </c>
      <c r="AM2612" s="7" t="s">
        <v>25195</v>
      </c>
      <c r="AN2612" s="7" t="s">
        <v>66</v>
      </c>
      <c r="AO2612" s="7" t="s">
        <v>25196</v>
      </c>
      <c r="AP2612" s="22" t="s">
        <v>25197</v>
      </c>
      <c r="AQ2612" s="9" t="s">
        <v>50</v>
      </c>
      <c r="AR2612" s="7" t="s">
        <v>50</v>
      </c>
    </row>
    <row r="2613" spans="1:44" ht="15" thickBot="1">
      <c r="A2613" s="10" t="s">
        <v>25198</v>
      </c>
      <c r="B2613" s="11">
        <v>4196</v>
      </c>
      <c r="C2613" s="12">
        <v>44562</v>
      </c>
      <c r="D2613" s="13" t="s">
        <v>45</v>
      </c>
      <c r="E2613" s="13" t="s">
        <v>46</v>
      </c>
      <c r="F2613" s="13" t="s">
        <v>47</v>
      </c>
      <c r="G2613" s="26" t="s">
        <v>54946</v>
      </c>
      <c r="H2613" s="13" t="s">
        <v>50</v>
      </c>
      <c r="I2613" s="13" t="s">
        <v>50</v>
      </c>
      <c r="J2613" s="12">
        <v>45491</v>
      </c>
      <c r="K2613" s="13" t="s">
        <v>116</v>
      </c>
      <c r="L2613" s="13" t="s">
        <v>62</v>
      </c>
      <c r="M2613" s="13" t="s">
        <v>1582</v>
      </c>
      <c r="N2613" s="13" t="s">
        <v>1222</v>
      </c>
      <c r="O2613" s="13" t="s">
        <v>25199</v>
      </c>
      <c r="P2613" s="11">
        <v>3498</v>
      </c>
      <c r="Q2613" s="13" t="s">
        <v>707</v>
      </c>
      <c r="R2613" s="33" t="s">
        <v>25200</v>
      </c>
      <c r="S2613" s="33" t="s">
        <v>25201</v>
      </c>
      <c r="T2613" s="13" t="s">
        <v>25202</v>
      </c>
      <c r="U2613" s="13" t="s">
        <v>25203</v>
      </c>
      <c r="V2613" s="13">
        <v>20000000</v>
      </c>
      <c r="W2613" s="13" t="s">
        <v>60</v>
      </c>
      <c r="X2613" s="13">
        <v>20000000</v>
      </c>
      <c r="Y2613" s="13" t="s">
        <v>61</v>
      </c>
      <c r="Z2613" s="13">
        <v>4</v>
      </c>
      <c r="AA2613" s="13">
        <v>20000000</v>
      </c>
      <c r="AB2613" s="13" t="s">
        <v>60</v>
      </c>
      <c r="AC2613" s="13">
        <v>20000000</v>
      </c>
      <c r="AD2613" s="13" t="s">
        <v>62</v>
      </c>
      <c r="AE2613" s="13">
        <v>59772940</v>
      </c>
      <c r="AF2613" s="13" t="s">
        <v>60</v>
      </c>
      <c r="AG2613" s="13">
        <v>59772940</v>
      </c>
      <c r="AH2613" s="13">
        <v>59772940</v>
      </c>
      <c r="AI2613" s="13" t="s">
        <v>60</v>
      </c>
      <c r="AJ2613" s="13">
        <v>59772940</v>
      </c>
      <c r="AK2613" s="13" t="s">
        <v>25204</v>
      </c>
      <c r="AL2613" s="13" t="s">
        <v>50</v>
      </c>
      <c r="AM2613" s="13" t="s">
        <v>25205</v>
      </c>
      <c r="AN2613" s="13" t="s">
        <v>66</v>
      </c>
      <c r="AO2613" s="13" t="s">
        <v>25206</v>
      </c>
      <c r="AP2613" s="21" t="s">
        <v>25207</v>
      </c>
      <c r="AQ2613" s="15" t="s">
        <v>50</v>
      </c>
      <c r="AR2613" s="13" t="s">
        <v>50</v>
      </c>
    </row>
    <row r="2614" spans="1:44" ht="15" thickBot="1">
      <c r="A2614" s="4" t="s">
        <v>25208</v>
      </c>
      <c r="B2614" s="7">
        <v>130</v>
      </c>
      <c r="C2614" s="6">
        <v>44562</v>
      </c>
      <c r="D2614" s="7" t="s">
        <v>45</v>
      </c>
      <c r="E2614" s="7" t="s">
        <v>50</v>
      </c>
      <c r="F2614" s="7" t="s">
        <v>70</v>
      </c>
      <c r="G2614" s="26" t="s">
        <v>54946</v>
      </c>
      <c r="H2614" s="7" t="s">
        <v>50</v>
      </c>
      <c r="I2614" s="7" t="s">
        <v>50</v>
      </c>
      <c r="J2614" s="6">
        <v>45496</v>
      </c>
      <c r="K2614" s="7" t="s">
        <v>116</v>
      </c>
      <c r="L2614" s="7" t="s">
        <v>467</v>
      </c>
      <c r="M2614" s="7" t="s">
        <v>25209</v>
      </c>
      <c r="N2614" s="7" t="s">
        <v>1356</v>
      </c>
      <c r="O2614" s="7" t="s">
        <v>25210</v>
      </c>
      <c r="P2614" s="5">
        <v>3517</v>
      </c>
      <c r="Q2614" s="7" t="s">
        <v>1358</v>
      </c>
      <c r="R2614" s="34" t="s">
        <v>25211</v>
      </c>
      <c r="S2614" s="34" t="s">
        <v>25212</v>
      </c>
      <c r="T2614" s="7" t="s">
        <v>50</v>
      </c>
      <c r="U2614" s="7" t="s">
        <v>50</v>
      </c>
      <c r="V2614" s="7">
        <v>1500000</v>
      </c>
      <c r="W2614" s="7" t="s">
        <v>60</v>
      </c>
      <c r="X2614" s="7">
        <v>1500000</v>
      </c>
      <c r="Y2614" s="7" t="s">
        <v>467</v>
      </c>
      <c r="Z2614" s="7">
        <v>2</v>
      </c>
      <c r="AA2614" s="7">
        <v>1500000</v>
      </c>
      <c r="AB2614" s="7" t="s">
        <v>60</v>
      </c>
      <c r="AC2614" s="7">
        <v>1500000</v>
      </c>
      <c r="AD2614" s="7" t="s">
        <v>467</v>
      </c>
      <c r="AE2614" s="7">
        <v>2700000</v>
      </c>
      <c r="AF2614" s="7" t="s">
        <v>60</v>
      </c>
      <c r="AG2614" s="7">
        <v>2700000</v>
      </c>
      <c r="AH2614" s="7">
        <v>2700000</v>
      </c>
      <c r="AI2614" s="7" t="s">
        <v>60</v>
      </c>
      <c r="AJ2614" s="7">
        <v>2700000</v>
      </c>
      <c r="AK2614" s="7" t="s">
        <v>25213</v>
      </c>
      <c r="AL2614" s="7" t="s">
        <v>50</v>
      </c>
      <c r="AM2614" s="7" t="s">
        <v>25214</v>
      </c>
      <c r="AN2614" s="7" t="s">
        <v>66</v>
      </c>
      <c r="AO2614" s="7" t="s">
        <v>25215</v>
      </c>
      <c r="AP2614" s="9" t="s">
        <v>50</v>
      </c>
      <c r="AQ2614" s="22" t="s">
        <v>25216</v>
      </c>
      <c r="AR2614" s="7" t="s">
        <v>50</v>
      </c>
    </row>
    <row r="2615" spans="1:44" ht="15" thickBot="1">
      <c r="A2615" s="10" t="s">
        <v>25217</v>
      </c>
      <c r="B2615" s="11">
        <v>306214</v>
      </c>
      <c r="C2615" s="12">
        <v>43101</v>
      </c>
      <c r="D2615" s="13" t="s">
        <v>45</v>
      </c>
      <c r="E2615" s="13" t="s">
        <v>46</v>
      </c>
      <c r="F2615" s="13" t="s">
        <v>70</v>
      </c>
      <c r="G2615" s="26" t="s">
        <v>54946</v>
      </c>
      <c r="H2615" s="13" t="s">
        <v>50</v>
      </c>
      <c r="I2615" s="13" t="s">
        <v>50</v>
      </c>
      <c r="J2615" s="12">
        <v>45496</v>
      </c>
      <c r="K2615" s="13" t="s">
        <v>116</v>
      </c>
      <c r="L2615" s="13" t="s">
        <v>131</v>
      </c>
      <c r="M2615" s="13" t="s">
        <v>1010</v>
      </c>
      <c r="N2615" s="13" t="s">
        <v>25218</v>
      </c>
      <c r="O2615" s="13" t="s">
        <v>25219</v>
      </c>
      <c r="P2615" s="11">
        <v>3549</v>
      </c>
      <c r="Q2615" s="13" t="s">
        <v>397</v>
      </c>
      <c r="R2615" s="33" t="s">
        <v>25220</v>
      </c>
      <c r="S2615" s="33" t="s">
        <v>25221</v>
      </c>
      <c r="T2615" s="13" t="s">
        <v>25222</v>
      </c>
      <c r="U2615" s="13" t="s">
        <v>25223</v>
      </c>
      <c r="V2615" s="13">
        <v>50000000</v>
      </c>
      <c r="W2615" s="13" t="s">
        <v>60</v>
      </c>
      <c r="X2615" s="13">
        <v>50000000</v>
      </c>
      <c r="Y2615" s="13" t="s">
        <v>467</v>
      </c>
      <c r="Z2615" s="13">
        <v>6</v>
      </c>
      <c r="AA2615" s="13" t="s">
        <v>50</v>
      </c>
      <c r="AB2615" s="13" t="s">
        <v>50</v>
      </c>
      <c r="AC2615" s="13" t="s">
        <v>50</v>
      </c>
      <c r="AD2615" s="13" t="s">
        <v>467</v>
      </c>
      <c r="AE2615" s="13">
        <v>1000000</v>
      </c>
      <c r="AF2615" s="13" t="s">
        <v>60</v>
      </c>
      <c r="AG2615" s="13">
        <v>1000000</v>
      </c>
      <c r="AH2615" s="13">
        <v>54000000</v>
      </c>
      <c r="AI2615" s="13" t="s">
        <v>60</v>
      </c>
      <c r="AJ2615" s="13">
        <v>54000000</v>
      </c>
      <c r="AK2615" s="13" t="s">
        <v>25224</v>
      </c>
      <c r="AL2615" s="13" t="s">
        <v>50</v>
      </c>
      <c r="AM2615" s="13" t="s">
        <v>25225</v>
      </c>
      <c r="AN2615" s="13" t="s">
        <v>66</v>
      </c>
      <c r="AO2615" s="13" t="s">
        <v>25226</v>
      </c>
      <c r="AP2615" s="21" t="s">
        <v>25227</v>
      </c>
      <c r="AQ2615" s="15" t="s">
        <v>50</v>
      </c>
      <c r="AR2615" s="13" t="s">
        <v>50</v>
      </c>
    </row>
    <row r="2616" spans="1:44" ht="15" thickBot="1">
      <c r="A2616" s="4" t="s">
        <v>25228</v>
      </c>
      <c r="B2616" s="5">
        <v>2098</v>
      </c>
      <c r="C2616" s="6">
        <v>43372</v>
      </c>
      <c r="D2616" s="7" t="s">
        <v>45</v>
      </c>
      <c r="E2616" s="7" t="s">
        <v>46</v>
      </c>
      <c r="F2616" s="7" t="s">
        <v>70</v>
      </c>
      <c r="G2616" s="26" t="s">
        <v>54946</v>
      </c>
      <c r="H2616" s="7" t="s">
        <v>50</v>
      </c>
      <c r="I2616" s="7" t="s">
        <v>50</v>
      </c>
      <c r="J2616" s="6">
        <v>45489</v>
      </c>
      <c r="K2616" s="7" t="s">
        <v>89</v>
      </c>
      <c r="L2616" s="7" t="s">
        <v>178</v>
      </c>
      <c r="M2616" s="7" t="s">
        <v>25229</v>
      </c>
      <c r="N2616" s="7" t="s">
        <v>918</v>
      </c>
      <c r="O2616" s="7" t="s">
        <v>25230</v>
      </c>
      <c r="P2616" s="5">
        <v>3557</v>
      </c>
      <c r="Q2616" s="7" t="s">
        <v>920</v>
      </c>
      <c r="R2616" s="34" t="s">
        <v>25231</v>
      </c>
      <c r="S2616" s="34" t="s">
        <v>25232</v>
      </c>
      <c r="T2616" s="7" t="s">
        <v>25233</v>
      </c>
      <c r="U2616" s="7" t="s">
        <v>25234</v>
      </c>
      <c r="V2616" s="7" t="s">
        <v>50</v>
      </c>
      <c r="W2616" s="7" t="s">
        <v>50</v>
      </c>
      <c r="X2616" s="7" t="s">
        <v>50</v>
      </c>
      <c r="Y2616" s="7" t="s">
        <v>50</v>
      </c>
      <c r="Z2616" s="7">
        <v>6</v>
      </c>
      <c r="AA2616" s="7" t="s">
        <v>50</v>
      </c>
      <c r="AB2616" s="7" t="s">
        <v>50</v>
      </c>
      <c r="AC2616" s="7" t="s">
        <v>50</v>
      </c>
      <c r="AD2616" s="7" t="s">
        <v>178</v>
      </c>
      <c r="AE2616" s="7">
        <v>2350000</v>
      </c>
      <c r="AF2616" s="7" t="s">
        <v>209</v>
      </c>
      <c r="AG2616" s="7">
        <v>2821582</v>
      </c>
      <c r="AH2616" s="7">
        <v>5740000</v>
      </c>
      <c r="AI2616" s="7" t="s">
        <v>209</v>
      </c>
      <c r="AJ2616" s="7">
        <v>6616988</v>
      </c>
      <c r="AK2616" s="7" t="s">
        <v>25235</v>
      </c>
      <c r="AL2616" s="7" t="s">
        <v>50</v>
      </c>
      <c r="AM2616" s="7" t="s">
        <v>25236</v>
      </c>
      <c r="AN2616" s="7" t="s">
        <v>66</v>
      </c>
      <c r="AO2616" s="7" t="s">
        <v>25237</v>
      </c>
      <c r="AP2616" s="22" t="s">
        <v>25238</v>
      </c>
      <c r="AQ2616" s="9" t="s">
        <v>50</v>
      </c>
      <c r="AR2616" s="7" t="s">
        <v>50</v>
      </c>
    </row>
    <row r="2617" spans="1:44" ht="15" thickBot="1">
      <c r="A2617" s="10" t="s">
        <v>25239</v>
      </c>
      <c r="B2617" s="11">
        <v>5476</v>
      </c>
      <c r="C2617" s="12">
        <v>40544</v>
      </c>
      <c r="D2617" s="13" t="s">
        <v>45</v>
      </c>
      <c r="E2617" s="13" t="s">
        <v>46</v>
      </c>
      <c r="F2617" s="13" t="s">
        <v>70</v>
      </c>
      <c r="G2617" s="13" t="s">
        <v>87</v>
      </c>
      <c r="H2617" s="13" t="s">
        <v>7995</v>
      </c>
      <c r="I2617" s="13" t="s">
        <v>50</v>
      </c>
      <c r="J2617" s="12">
        <v>45497</v>
      </c>
      <c r="K2617" s="13" t="s">
        <v>191</v>
      </c>
      <c r="L2617" s="13" t="s">
        <v>178</v>
      </c>
      <c r="M2617" s="13" t="s">
        <v>25240</v>
      </c>
      <c r="N2617" s="13" t="s">
        <v>25241</v>
      </c>
      <c r="O2617" s="13" t="s">
        <v>25242</v>
      </c>
      <c r="P2617" s="11">
        <v>3581</v>
      </c>
      <c r="Q2617" s="13" t="s">
        <v>383</v>
      </c>
      <c r="R2617" s="33" t="s">
        <v>25243</v>
      </c>
      <c r="S2617" s="33" t="s">
        <v>25244</v>
      </c>
      <c r="T2617" s="13" t="s">
        <v>50</v>
      </c>
      <c r="U2617" s="13" t="s">
        <v>25245</v>
      </c>
      <c r="V2617" s="13">
        <v>5000000</v>
      </c>
      <c r="W2617" s="13" t="s">
        <v>60</v>
      </c>
      <c r="X2617" s="13">
        <v>5000000</v>
      </c>
      <c r="Y2617" s="13" t="s">
        <v>50</v>
      </c>
      <c r="Z2617" s="13">
        <v>6</v>
      </c>
      <c r="AA2617" s="13">
        <v>5000000</v>
      </c>
      <c r="AB2617" s="13" t="s">
        <v>60</v>
      </c>
      <c r="AC2617" s="13">
        <v>5000000</v>
      </c>
      <c r="AD2617" s="13" t="s">
        <v>178</v>
      </c>
      <c r="AE2617" s="13">
        <v>25003670</v>
      </c>
      <c r="AF2617" s="13" t="s">
        <v>60</v>
      </c>
      <c r="AG2617" s="13">
        <v>25003670</v>
      </c>
      <c r="AH2617" s="13">
        <v>25003670</v>
      </c>
      <c r="AI2617" s="13" t="s">
        <v>60</v>
      </c>
      <c r="AJ2617" s="13">
        <v>25003670</v>
      </c>
      <c r="AK2617" s="13" t="s">
        <v>25246</v>
      </c>
      <c r="AL2617" s="13" t="s">
        <v>50</v>
      </c>
      <c r="AM2617" s="13" t="s">
        <v>25247</v>
      </c>
      <c r="AN2617" s="13" t="s">
        <v>66</v>
      </c>
      <c r="AO2617" s="13" t="s">
        <v>25248</v>
      </c>
      <c r="AP2617" s="21" t="s">
        <v>25249</v>
      </c>
      <c r="AQ2617" s="15" t="s">
        <v>50</v>
      </c>
      <c r="AR2617" s="13" t="s">
        <v>50</v>
      </c>
    </row>
    <row r="2618" spans="1:44" ht="15" thickBot="1">
      <c r="A2618" s="4" t="s">
        <v>25250</v>
      </c>
      <c r="B2618" s="5">
        <v>4329</v>
      </c>
      <c r="C2618" s="6">
        <v>41876</v>
      </c>
      <c r="D2618" s="7" t="s">
        <v>45</v>
      </c>
      <c r="E2618" s="7" t="s">
        <v>46</v>
      </c>
      <c r="F2618" s="7" t="s">
        <v>70</v>
      </c>
      <c r="G2618" s="7" t="s">
        <v>87</v>
      </c>
      <c r="H2618" s="7" t="s">
        <v>1091</v>
      </c>
      <c r="I2618" s="7" t="s">
        <v>50</v>
      </c>
      <c r="J2618" s="6">
        <v>45491</v>
      </c>
      <c r="K2618" s="7" t="s">
        <v>116</v>
      </c>
      <c r="L2618" s="7" t="s">
        <v>52</v>
      </c>
      <c r="M2618" s="7" t="s">
        <v>25251</v>
      </c>
      <c r="N2618" s="7" t="s">
        <v>25252</v>
      </c>
      <c r="O2618" s="7" t="s">
        <v>25253</v>
      </c>
      <c r="P2618" s="5">
        <v>3610</v>
      </c>
      <c r="Q2618" s="7" t="s">
        <v>920</v>
      </c>
      <c r="R2618" s="34" t="s">
        <v>25254</v>
      </c>
      <c r="S2618" s="34" t="s">
        <v>25255</v>
      </c>
      <c r="T2618" s="7" t="s">
        <v>25256</v>
      </c>
      <c r="U2618" s="7" t="s">
        <v>50</v>
      </c>
      <c r="V2618" s="7">
        <v>310625</v>
      </c>
      <c r="W2618" s="7" t="s">
        <v>6597</v>
      </c>
      <c r="X2618" s="7">
        <v>45384</v>
      </c>
      <c r="Y2618" s="7" t="s">
        <v>154</v>
      </c>
      <c r="Z2618" s="7">
        <v>4</v>
      </c>
      <c r="AA2618" s="7">
        <v>25000000</v>
      </c>
      <c r="AB2618" s="7" t="s">
        <v>209</v>
      </c>
      <c r="AC2618" s="7">
        <v>26659557</v>
      </c>
      <c r="AD2618" s="7" t="s">
        <v>241</v>
      </c>
      <c r="AE2618" s="7">
        <v>30000000</v>
      </c>
      <c r="AF2618" s="7" t="s">
        <v>209</v>
      </c>
      <c r="AG2618" s="7">
        <v>32736826</v>
      </c>
      <c r="AH2618" s="7">
        <v>33649772</v>
      </c>
      <c r="AI2618" s="7" t="s">
        <v>60</v>
      </c>
      <c r="AJ2618" s="7">
        <v>33649772</v>
      </c>
      <c r="AK2618" s="7" t="s">
        <v>50</v>
      </c>
      <c r="AL2618" s="7" t="s">
        <v>50</v>
      </c>
      <c r="AM2618" s="7" t="s">
        <v>25257</v>
      </c>
      <c r="AN2618" s="7" t="s">
        <v>66</v>
      </c>
      <c r="AO2618" s="7" t="s">
        <v>25258</v>
      </c>
      <c r="AP2618" s="22" t="s">
        <v>25259</v>
      </c>
      <c r="AQ2618" s="9" t="s">
        <v>50</v>
      </c>
      <c r="AR2618" s="7" t="s">
        <v>50</v>
      </c>
    </row>
    <row r="2619" spans="1:44" ht="15" thickBot="1">
      <c r="A2619" s="10" t="s">
        <v>25260</v>
      </c>
      <c r="B2619" s="11">
        <v>209760</v>
      </c>
      <c r="C2619" s="12">
        <v>42736</v>
      </c>
      <c r="D2619" s="13" t="s">
        <v>45</v>
      </c>
      <c r="E2619" s="13" t="s">
        <v>46</v>
      </c>
      <c r="F2619" s="13" t="s">
        <v>70</v>
      </c>
      <c r="G2619" s="26" t="s">
        <v>54946</v>
      </c>
      <c r="H2619" s="13" t="s">
        <v>50</v>
      </c>
      <c r="I2619" s="13" t="s">
        <v>50</v>
      </c>
      <c r="J2619" s="12">
        <v>45496</v>
      </c>
      <c r="K2619" s="13" t="s">
        <v>116</v>
      </c>
      <c r="L2619" s="13" t="s">
        <v>241</v>
      </c>
      <c r="M2619" s="13" t="s">
        <v>25261</v>
      </c>
      <c r="N2619" s="13" t="s">
        <v>590</v>
      </c>
      <c r="O2619" s="13" t="s">
        <v>25262</v>
      </c>
      <c r="P2619" s="11">
        <v>3627</v>
      </c>
      <c r="Q2619" s="13" t="s">
        <v>481</v>
      </c>
      <c r="R2619" s="29" t="s">
        <v>25263</v>
      </c>
      <c r="S2619" s="33" t="s">
        <v>25264</v>
      </c>
      <c r="T2619" s="13" t="s">
        <v>25265</v>
      </c>
      <c r="U2619" s="13" t="s">
        <v>50</v>
      </c>
      <c r="V2619" s="13">
        <v>3000000</v>
      </c>
      <c r="W2619" s="13" t="s">
        <v>60</v>
      </c>
      <c r="X2619" s="13">
        <v>3000000</v>
      </c>
      <c r="Y2619" s="13" t="s">
        <v>154</v>
      </c>
      <c r="Z2619" s="13">
        <v>1</v>
      </c>
      <c r="AA2619" s="13">
        <v>3000000</v>
      </c>
      <c r="AB2619" s="13" t="s">
        <v>60</v>
      </c>
      <c r="AC2619" s="13">
        <v>3000000</v>
      </c>
      <c r="AD2619" s="13" t="s">
        <v>241</v>
      </c>
      <c r="AE2619" s="13">
        <v>3000000</v>
      </c>
      <c r="AF2619" s="13" t="s">
        <v>60</v>
      </c>
      <c r="AG2619" s="13">
        <v>3000000</v>
      </c>
      <c r="AH2619" s="13">
        <v>3000000</v>
      </c>
      <c r="AI2619" s="13" t="s">
        <v>60</v>
      </c>
      <c r="AJ2619" s="13">
        <v>3000000</v>
      </c>
      <c r="AK2619" s="13" t="s">
        <v>25266</v>
      </c>
      <c r="AL2619" s="13" t="s">
        <v>50</v>
      </c>
      <c r="AM2619" s="13" t="s">
        <v>25267</v>
      </c>
      <c r="AN2619" s="13" t="s">
        <v>66</v>
      </c>
      <c r="AO2619" s="13" t="s">
        <v>25268</v>
      </c>
      <c r="AP2619" s="21" t="s">
        <v>25269</v>
      </c>
      <c r="AQ2619" s="15" t="s">
        <v>50</v>
      </c>
      <c r="AR2619" s="13" t="s">
        <v>50</v>
      </c>
    </row>
    <row r="2620" spans="1:44" ht="15" thickBot="1">
      <c r="A2620" s="4" t="s">
        <v>25270</v>
      </c>
      <c r="B2620" s="5">
        <v>4019</v>
      </c>
      <c r="C2620" s="6">
        <v>44197</v>
      </c>
      <c r="D2620" s="7" t="s">
        <v>45</v>
      </c>
      <c r="E2620" s="7" t="s">
        <v>46</v>
      </c>
      <c r="F2620" s="7" t="s">
        <v>70</v>
      </c>
      <c r="G2620" s="27" t="s">
        <v>54945</v>
      </c>
      <c r="H2620" s="7" t="s">
        <v>562</v>
      </c>
      <c r="I2620" s="7" t="s">
        <v>50</v>
      </c>
      <c r="J2620" s="6">
        <v>45490</v>
      </c>
      <c r="K2620" s="7" t="s">
        <v>116</v>
      </c>
      <c r="L2620" s="7" t="s">
        <v>52</v>
      </c>
      <c r="M2620" s="7" t="s">
        <v>25271</v>
      </c>
      <c r="N2620" s="7" t="s">
        <v>1493</v>
      </c>
      <c r="O2620" s="7" t="s">
        <v>25272</v>
      </c>
      <c r="P2620" s="5">
        <v>3640</v>
      </c>
      <c r="Q2620" s="7" t="s">
        <v>383</v>
      </c>
      <c r="R2620" s="28" t="s">
        <v>25273</v>
      </c>
      <c r="S2620" s="34" t="s">
        <v>25274</v>
      </c>
      <c r="T2620" s="7" t="s">
        <v>50</v>
      </c>
      <c r="U2620" s="7" t="s">
        <v>50</v>
      </c>
      <c r="V2620" s="7">
        <v>250000</v>
      </c>
      <c r="W2620" s="7" t="s">
        <v>60</v>
      </c>
      <c r="X2620" s="7">
        <v>250000</v>
      </c>
      <c r="Y2620" s="7" t="s">
        <v>154</v>
      </c>
      <c r="Z2620" s="7">
        <v>4</v>
      </c>
      <c r="AA2620" s="7">
        <v>21000000</v>
      </c>
      <c r="AB2620" s="7" t="s">
        <v>60</v>
      </c>
      <c r="AC2620" s="7">
        <v>21000000</v>
      </c>
      <c r="AD2620" s="7" t="s">
        <v>241</v>
      </c>
      <c r="AE2620" s="7">
        <v>28500000</v>
      </c>
      <c r="AF2620" s="7" t="s">
        <v>60</v>
      </c>
      <c r="AG2620" s="7">
        <v>28500000</v>
      </c>
      <c r="AH2620" s="7">
        <v>29250000</v>
      </c>
      <c r="AI2620" s="7" t="s">
        <v>60</v>
      </c>
      <c r="AJ2620" s="7">
        <v>29250000</v>
      </c>
      <c r="AK2620" s="7" t="s">
        <v>25275</v>
      </c>
      <c r="AL2620" s="7" t="s">
        <v>50</v>
      </c>
      <c r="AM2620" s="7" t="s">
        <v>25276</v>
      </c>
      <c r="AN2620" s="7" t="s">
        <v>66</v>
      </c>
      <c r="AO2620" s="7" t="s">
        <v>25277</v>
      </c>
      <c r="AP2620" s="22" t="s">
        <v>25278</v>
      </c>
      <c r="AQ2620" s="9" t="s">
        <v>50</v>
      </c>
      <c r="AR2620" s="7" t="s">
        <v>50</v>
      </c>
    </row>
    <row r="2621" spans="1:44" ht="15" thickBot="1">
      <c r="A2621" s="10" t="s">
        <v>2041</v>
      </c>
      <c r="B2621" s="11">
        <v>1049</v>
      </c>
      <c r="C2621" s="12">
        <v>44927</v>
      </c>
      <c r="D2621" s="13" t="s">
        <v>45</v>
      </c>
      <c r="E2621" s="13" t="s">
        <v>50</v>
      </c>
      <c r="F2621" s="13" t="s">
        <v>70</v>
      </c>
      <c r="G2621" s="27" t="s">
        <v>54945</v>
      </c>
      <c r="H2621" s="13" t="s">
        <v>50</v>
      </c>
      <c r="I2621" s="13" t="s">
        <v>50</v>
      </c>
      <c r="J2621" s="12">
        <v>45491</v>
      </c>
      <c r="K2621" s="13" t="s">
        <v>50</v>
      </c>
      <c r="L2621" s="13" t="s">
        <v>467</v>
      </c>
      <c r="M2621" s="13" t="s">
        <v>50</v>
      </c>
      <c r="N2621" s="13" t="s">
        <v>180</v>
      </c>
      <c r="O2621" s="13" t="s">
        <v>2042</v>
      </c>
      <c r="P2621" s="11">
        <v>3640</v>
      </c>
      <c r="Q2621" s="13" t="s">
        <v>120</v>
      </c>
      <c r="R2621" s="33" t="s">
        <v>2043</v>
      </c>
      <c r="S2621" s="33" t="s">
        <v>2044</v>
      </c>
      <c r="T2621" s="13" t="s">
        <v>50</v>
      </c>
      <c r="U2621" s="13" t="s">
        <v>50</v>
      </c>
      <c r="V2621" s="13">
        <v>5900000</v>
      </c>
      <c r="W2621" s="13" t="s">
        <v>60</v>
      </c>
      <c r="X2621" s="13">
        <v>5900000</v>
      </c>
      <c r="Y2621" s="13" t="s">
        <v>467</v>
      </c>
      <c r="Z2621" s="13">
        <v>2</v>
      </c>
      <c r="AA2621" s="13">
        <v>5900000</v>
      </c>
      <c r="AB2621" s="13" t="s">
        <v>60</v>
      </c>
      <c r="AC2621" s="13">
        <v>5900000</v>
      </c>
      <c r="AD2621" s="13" t="s">
        <v>467</v>
      </c>
      <c r="AE2621" s="13">
        <v>5900000</v>
      </c>
      <c r="AF2621" s="13" t="s">
        <v>60</v>
      </c>
      <c r="AG2621" s="13">
        <v>5900000</v>
      </c>
      <c r="AH2621" s="13">
        <v>6900000</v>
      </c>
      <c r="AI2621" s="13" t="s">
        <v>60</v>
      </c>
      <c r="AJ2621" s="13">
        <v>6900000</v>
      </c>
      <c r="AK2621" s="13" t="s">
        <v>25279</v>
      </c>
      <c r="AL2621" s="13" t="s">
        <v>50</v>
      </c>
      <c r="AM2621" s="13" t="s">
        <v>2046</v>
      </c>
      <c r="AN2621" s="13" t="s">
        <v>66</v>
      </c>
      <c r="AO2621" s="13" t="s">
        <v>2047</v>
      </c>
      <c r="AP2621" s="21" t="s">
        <v>25280</v>
      </c>
      <c r="AQ2621" s="15" t="s">
        <v>50</v>
      </c>
      <c r="AR2621" s="13" t="s">
        <v>50</v>
      </c>
    </row>
    <row r="2622" spans="1:44" ht="15" thickBot="1">
      <c r="A2622" s="4" t="s">
        <v>25281</v>
      </c>
      <c r="B2622" s="5">
        <v>5308</v>
      </c>
      <c r="C2622" s="6">
        <v>26338</v>
      </c>
      <c r="D2622" s="7" t="s">
        <v>45</v>
      </c>
      <c r="E2622" s="7" t="s">
        <v>46</v>
      </c>
      <c r="F2622" s="7" t="s">
        <v>47</v>
      </c>
      <c r="G2622" s="7" t="s">
        <v>87</v>
      </c>
      <c r="H2622" s="7" t="s">
        <v>14813</v>
      </c>
      <c r="I2622" s="7" t="s">
        <v>50</v>
      </c>
      <c r="J2622" s="6">
        <v>45492</v>
      </c>
      <c r="K2622" s="7" t="s">
        <v>89</v>
      </c>
      <c r="L2622" s="7" t="s">
        <v>62</v>
      </c>
      <c r="M2622" s="7" t="s">
        <v>25282</v>
      </c>
      <c r="N2622" s="7" t="s">
        <v>1222</v>
      </c>
      <c r="O2622" s="7" t="s">
        <v>25283</v>
      </c>
      <c r="P2622" s="5">
        <v>3664</v>
      </c>
      <c r="Q2622" s="7" t="s">
        <v>707</v>
      </c>
      <c r="R2622" s="34" t="s">
        <v>25284</v>
      </c>
      <c r="S2622" s="34" t="s">
        <v>25285</v>
      </c>
      <c r="T2622" s="7" t="s">
        <v>25286</v>
      </c>
      <c r="U2622" s="7" t="s">
        <v>25287</v>
      </c>
      <c r="V2622" s="7">
        <v>10000002</v>
      </c>
      <c r="W2622" s="7" t="s">
        <v>60</v>
      </c>
      <c r="X2622" s="7">
        <v>10000002</v>
      </c>
      <c r="Y2622" s="7" t="s">
        <v>61</v>
      </c>
      <c r="Z2622" s="7">
        <v>11</v>
      </c>
      <c r="AA2622" s="7">
        <v>10000002</v>
      </c>
      <c r="AB2622" s="7" t="s">
        <v>60</v>
      </c>
      <c r="AC2622" s="7">
        <v>10000002</v>
      </c>
      <c r="AD2622" s="7" t="s">
        <v>62</v>
      </c>
      <c r="AE2622" s="7">
        <v>43972017</v>
      </c>
      <c r="AF2622" s="7" t="s">
        <v>60</v>
      </c>
      <c r="AG2622" s="7">
        <v>43972017</v>
      </c>
      <c r="AH2622" s="7">
        <v>71817136</v>
      </c>
      <c r="AI2622" s="7" t="s">
        <v>60</v>
      </c>
      <c r="AJ2622" s="7">
        <v>71817136</v>
      </c>
      <c r="AK2622" s="7" t="s">
        <v>50</v>
      </c>
      <c r="AL2622" s="7" t="s">
        <v>50</v>
      </c>
      <c r="AM2622" s="7" t="s">
        <v>25288</v>
      </c>
      <c r="AN2622" s="7" t="s">
        <v>66</v>
      </c>
      <c r="AO2622" s="7" t="s">
        <v>25289</v>
      </c>
      <c r="AP2622" s="22" t="s">
        <v>25290</v>
      </c>
      <c r="AQ2622" s="9" t="s">
        <v>50</v>
      </c>
      <c r="AR2622" s="7" t="s">
        <v>50</v>
      </c>
    </row>
    <row r="2623" spans="1:44" ht="15" thickBot="1">
      <c r="A2623" s="10" t="s">
        <v>25291</v>
      </c>
      <c r="B2623" s="13">
        <v>890</v>
      </c>
      <c r="C2623" s="12">
        <v>36892</v>
      </c>
      <c r="D2623" s="13" t="s">
        <v>45</v>
      </c>
      <c r="E2623" s="13" t="s">
        <v>46</v>
      </c>
      <c r="F2623" s="13" t="s">
        <v>47</v>
      </c>
      <c r="G2623" s="13" t="s">
        <v>71</v>
      </c>
      <c r="H2623" s="13" t="s">
        <v>50</v>
      </c>
      <c r="I2623" s="13" t="s">
        <v>50</v>
      </c>
      <c r="J2623" s="12">
        <v>45497</v>
      </c>
      <c r="K2623" s="13" t="s">
        <v>161</v>
      </c>
      <c r="L2623" s="13" t="s">
        <v>268</v>
      </c>
      <c r="M2623" s="13" t="s">
        <v>25292</v>
      </c>
      <c r="N2623" s="13" t="s">
        <v>543</v>
      </c>
      <c r="O2623" s="13" t="s">
        <v>25293</v>
      </c>
      <c r="P2623" s="11">
        <v>3684</v>
      </c>
      <c r="Q2623" s="13" t="s">
        <v>545</v>
      </c>
      <c r="R2623" s="33" t="s">
        <v>25294</v>
      </c>
      <c r="S2623" s="33" t="s">
        <v>25295</v>
      </c>
      <c r="T2623" s="13" t="s">
        <v>25296</v>
      </c>
      <c r="U2623" s="13" t="s">
        <v>50</v>
      </c>
      <c r="V2623" s="13">
        <v>75000000</v>
      </c>
      <c r="W2623" s="13" t="s">
        <v>60</v>
      </c>
      <c r="X2623" s="13">
        <v>75000000</v>
      </c>
      <c r="Y2623" s="13" t="s">
        <v>61</v>
      </c>
      <c r="Z2623" s="13">
        <v>1</v>
      </c>
      <c r="AA2623" s="13" t="s">
        <v>50</v>
      </c>
      <c r="AB2623" s="13" t="s">
        <v>50</v>
      </c>
      <c r="AC2623" s="13" t="s">
        <v>50</v>
      </c>
      <c r="AD2623" s="13" t="s">
        <v>50</v>
      </c>
      <c r="AE2623" s="13" t="s">
        <v>50</v>
      </c>
      <c r="AF2623" s="13" t="s">
        <v>50</v>
      </c>
      <c r="AG2623" s="13" t="s">
        <v>50</v>
      </c>
      <c r="AH2623" s="13">
        <v>75000000</v>
      </c>
      <c r="AI2623" s="13" t="s">
        <v>60</v>
      </c>
      <c r="AJ2623" s="13">
        <v>75000000</v>
      </c>
      <c r="AK2623" s="13" t="s">
        <v>50</v>
      </c>
      <c r="AL2623" s="13" t="s">
        <v>50</v>
      </c>
      <c r="AM2623" s="13" t="s">
        <v>25297</v>
      </c>
      <c r="AN2623" s="13" t="s">
        <v>66</v>
      </c>
      <c r="AO2623" s="13" t="s">
        <v>50</v>
      </c>
      <c r="AP2623" s="15" t="s">
        <v>50</v>
      </c>
      <c r="AQ2623" s="21" t="s">
        <v>25298</v>
      </c>
      <c r="AR2623" s="13" t="s">
        <v>255</v>
      </c>
    </row>
    <row r="2624" spans="1:44" ht="15" thickBot="1">
      <c r="A2624" s="4" t="s">
        <v>25299</v>
      </c>
      <c r="B2624" s="7" t="s">
        <v>50</v>
      </c>
      <c r="C2624" s="6">
        <v>45292</v>
      </c>
      <c r="D2624" s="7" t="s">
        <v>45</v>
      </c>
      <c r="E2624" s="7" t="s">
        <v>46</v>
      </c>
      <c r="F2624" s="7" t="s">
        <v>70</v>
      </c>
      <c r="G2624" s="7" t="s">
        <v>176</v>
      </c>
      <c r="H2624" s="7" t="s">
        <v>50</v>
      </c>
      <c r="I2624" s="7" t="s">
        <v>50</v>
      </c>
      <c r="J2624" s="6">
        <v>45489</v>
      </c>
      <c r="K2624" s="7" t="s">
        <v>50</v>
      </c>
      <c r="L2624" s="7" t="s">
        <v>241</v>
      </c>
      <c r="M2624" s="7" t="s">
        <v>14078</v>
      </c>
      <c r="N2624" s="7" t="s">
        <v>1332</v>
      </c>
      <c r="O2624" s="7" t="s">
        <v>25300</v>
      </c>
      <c r="P2624" s="5">
        <v>3703</v>
      </c>
      <c r="Q2624" s="7" t="s">
        <v>1334</v>
      </c>
      <c r="R2624" s="34" t="s">
        <v>25301</v>
      </c>
      <c r="S2624" s="34" t="s">
        <v>25302</v>
      </c>
      <c r="T2624" s="7" t="s">
        <v>50</v>
      </c>
      <c r="U2624" s="7" t="s">
        <v>25303</v>
      </c>
      <c r="V2624" s="7">
        <v>300000000</v>
      </c>
      <c r="W2624" s="7" t="s">
        <v>1338</v>
      </c>
      <c r="X2624" s="7">
        <v>202245191</v>
      </c>
      <c r="Y2624" s="7" t="s">
        <v>154</v>
      </c>
      <c r="Z2624" s="7">
        <v>2</v>
      </c>
      <c r="AA2624" s="7">
        <v>300000000</v>
      </c>
      <c r="AB2624" s="7" t="s">
        <v>1338</v>
      </c>
      <c r="AC2624" s="7">
        <v>202245191</v>
      </c>
      <c r="AD2624" s="7" t="s">
        <v>241</v>
      </c>
      <c r="AE2624" s="7">
        <v>300000000</v>
      </c>
      <c r="AF2624" s="7" t="s">
        <v>1338</v>
      </c>
      <c r="AG2624" s="7">
        <v>202245191</v>
      </c>
      <c r="AH2624" s="7">
        <v>488000000</v>
      </c>
      <c r="AI2624" s="7" t="s">
        <v>1338</v>
      </c>
      <c r="AJ2624" s="7">
        <v>328985511</v>
      </c>
      <c r="AK2624" s="7" t="s">
        <v>25304</v>
      </c>
      <c r="AL2624" s="7" t="s">
        <v>50</v>
      </c>
      <c r="AM2624" s="7" t="s">
        <v>25305</v>
      </c>
      <c r="AN2624" s="7" t="s">
        <v>66</v>
      </c>
      <c r="AO2624" s="7" t="s">
        <v>25306</v>
      </c>
      <c r="AP2624" s="22" t="s">
        <v>25307</v>
      </c>
      <c r="AQ2624" s="9" t="s">
        <v>50</v>
      </c>
      <c r="AR2624" s="7" t="s">
        <v>50</v>
      </c>
    </row>
    <row r="2625" spans="1:44" ht="15" thickBot="1">
      <c r="A2625" s="10" t="s">
        <v>25308</v>
      </c>
      <c r="B2625" s="11">
        <v>55221</v>
      </c>
      <c r="C2625" s="12">
        <v>42005</v>
      </c>
      <c r="D2625" s="13" t="s">
        <v>45</v>
      </c>
      <c r="E2625" s="13" t="s">
        <v>46</v>
      </c>
      <c r="F2625" s="13" t="s">
        <v>70</v>
      </c>
      <c r="G2625" s="13" t="s">
        <v>114</v>
      </c>
      <c r="H2625" s="13" t="s">
        <v>25309</v>
      </c>
      <c r="I2625" s="13" t="s">
        <v>50</v>
      </c>
      <c r="J2625" s="12">
        <v>45497</v>
      </c>
      <c r="K2625" s="13" t="s">
        <v>191</v>
      </c>
      <c r="L2625" s="13" t="s">
        <v>73</v>
      </c>
      <c r="M2625" s="13" t="s">
        <v>25310</v>
      </c>
      <c r="N2625" s="13" t="s">
        <v>180</v>
      </c>
      <c r="O2625" s="13" t="s">
        <v>25311</v>
      </c>
      <c r="P2625" s="11">
        <v>3704</v>
      </c>
      <c r="Q2625" s="13" t="s">
        <v>120</v>
      </c>
      <c r="R2625" s="33" t="s">
        <v>25312</v>
      </c>
      <c r="S2625" s="33" t="s">
        <v>25313</v>
      </c>
      <c r="T2625" s="13" t="s">
        <v>25314</v>
      </c>
      <c r="U2625" s="13" t="s">
        <v>25315</v>
      </c>
      <c r="V2625" s="13">
        <v>200000000</v>
      </c>
      <c r="W2625" s="13" t="s">
        <v>60</v>
      </c>
      <c r="X2625" s="13">
        <v>200000000</v>
      </c>
      <c r="Y2625" s="13" t="s">
        <v>81</v>
      </c>
      <c r="Z2625" s="13">
        <v>9</v>
      </c>
      <c r="AA2625" s="13">
        <v>200000000</v>
      </c>
      <c r="AB2625" s="13" t="s">
        <v>60</v>
      </c>
      <c r="AC2625" s="13">
        <v>200000000</v>
      </c>
      <c r="AD2625" s="13" t="s">
        <v>73</v>
      </c>
      <c r="AE2625" s="13">
        <v>703499998</v>
      </c>
      <c r="AF2625" s="13" t="s">
        <v>60</v>
      </c>
      <c r="AG2625" s="13">
        <v>703499998</v>
      </c>
      <c r="AH2625" s="13">
        <v>753499998</v>
      </c>
      <c r="AI2625" s="13" t="s">
        <v>60</v>
      </c>
      <c r="AJ2625" s="13">
        <v>753499998</v>
      </c>
      <c r="AK2625" s="13" t="s">
        <v>25316</v>
      </c>
      <c r="AL2625" s="13" t="s">
        <v>50</v>
      </c>
      <c r="AM2625" s="13" t="s">
        <v>25317</v>
      </c>
      <c r="AN2625" s="13" t="s">
        <v>66</v>
      </c>
      <c r="AO2625" s="13" t="s">
        <v>25318</v>
      </c>
      <c r="AP2625" s="21" t="s">
        <v>25319</v>
      </c>
      <c r="AQ2625" s="15" t="s">
        <v>50</v>
      </c>
      <c r="AR2625" s="13" t="s">
        <v>50</v>
      </c>
    </row>
    <row r="2626" spans="1:44" ht="15" thickBot="1">
      <c r="A2626" s="4" t="s">
        <v>25320</v>
      </c>
      <c r="B2626" s="5">
        <v>6975</v>
      </c>
      <c r="C2626" s="6">
        <v>40819</v>
      </c>
      <c r="D2626" s="7" t="s">
        <v>45</v>
      </c>
      <c r="E2626" s="7" t="s">
        <v>46</v>
      </c>
      <c r="F2626" s="7" t="s">
        <v>70</v>
      </c>
      <c r="G2626" s="7" t="s">
        <v>87</v>
      </c>
      <c r="H2626" s="7" t="s">
        <v>50</v>
      </c>
      <c r="I2626" s="7" t="s">
        <v>50</v>
      </c>
      <c r="J2626" s="6">
        <v>45490</v>
      </c>
      <c r="K2626" s="7" t="s">
        <v>50</v>
      </c>
      <c r="L2626" s="7" t="s">
        <v>131</v>
      </c>
      <c r="M2626" s="7" t="s">
        <v>25321</v>
      </c>
      <c r="N2626" s="7" t="s">
        <v>25322</v>
      </c>
      <c r="O2626" s="7" t="s">
        <v>25323</v>
      </c>
      <c r="P2626" s="5">
        <v>3773</v>
      </c>
      <c r="Q2626" s="7" t="s">
        <v>245</v>
      </c>
      <c r="R2626" s="34" t="s">
        <v>25324</v>
      </c>
      <c r="S2626" s="28" t="s">
        <v>25325</v>
      </c>
      <c r="T2626" s="7" t="s">
        <v>25326</v>
      </c>
      <c r="U2626" s="7" t="s">
        <v>50</v>
      </c>
      <c r="V2626" s="7">
        <v>1000000000</v>
      </c>
      <c r="W2626" s="7" t="s">
        <v>1960</v>
      </c>
      <c r="X2626" s="7">
        <v>6423639</v>
      </c>
      <c r="Y2626" s="7" t="s">
        <v>50</v>
      </c>
      <c r="Z2626" s="7">
        <v>2</v>
      </c>
      <c r="AA2626" s="7">
        <v>7000000</v>
      </c>
      <c r="AB2626" s="7" t="s">
        <v>60</v>
      </c>
      <c r="AC2626" s="7">
        <v>7000000</v>
      </c>
      <c r="AD2626" s="7" t="s">
        <v>210</v>
      </c>
      <c r="AE2626" s="7">
        <v>7000000</v>
      </c>
      <c r="AF2626" s="7" t="s">
        <v>60</v>
      </c>
      <c r="AG2626" s="7">
        <v>7000000</v>
      </c>
      <c r="AH2626" s="7">
        <v>13423639</v>
      </c>
      <c r="AI2626" s="7" t="s">
        <v>60</v>
      </c>
      <c r="AJ2626" s="7">
        <v>13423639</v>
      </c>
      <c r="AK2626" s="7" t="s">
        <v>20650</v>
      </c>
      <c r="AL2626" s="7" t="s">
        <v>50</v>
      </c>
      <c r="AM2626" s="7" t="s">
        <v>25327</v>
      </c>
      <c r="AN2626" s="7" t="s">
        <v>66</v>
      </c>
      <c r="AO2626" s="7" t="s">
        <v>25328</v>
      </c>
      <c r="AP2626" s="9" t="s">
        <v>50</v>
      </c>
      <c r="AQ2626" s="22" t="s">
        <v>25329</v>
      </c>
      <c r="AR2626" s="7" t="s">
        <v>50</v>
      </c>
    </row>
    <row r="2627" spans="1:44" ht="15" thickBot="1">
      <c r="A2627" s="10" t="s">
        <v>25330</v>
      </c>
      <c r="B2627" s="13">
        <v>78</v>
      </c>
      <c r="C2627" s="12">
        <v>42736</v>
      </c>
      <c r="D2627" s="13" t="s">
        <v>45</v>
      </c>
      <c r="E2627" s="13" t="s">
        <v>46</v>
      </c>
      <c r="F2627" s="13" t="s">
        <v>70</v>
      </c>
      <c r="G2627" s="26" t="s">
        <v>54946</v>
      </c>
      <c r="H2627" s="13" t="s">
        <v>50</v>
      </c>
      <c r="I2627" s="13" t="s">
        <v>50</v>
      </c>
      <c r="J2627" s="12">
        <v>45490</v>
      </c>
      <c r="K2627" s="13" t="s">
        <v>51</v>
      </c>
      <c r="L2627" s="13" t="s">
        <v>467</v>
      </c>
      <c r="M2627" s="13" t="s">
        <v>25104</v>
      </c>
      <c r="N2627" s="13" t="s">
        <v>25331</v>
      </c>
      <c r="O2627" s="13" t="s">
        <v>25332</v>
      </c>
      <c r="P2627" s="11">
        <v>3790</v>
      </c>
      <c r="Q2627" s="13" t="s">
        <v>920</v>
      </c>
      <c r="R2627" s="29" t="s">
        <v>25333</v>
      </c>
      <c r="S2627" s="33" t="s">
        <v>25334</v>
      </c>
      <c r="T2627" s="13" t="s">
        <v>50</v>
      </c>
      <c r="U2627" s="13" t="s">
        <v>50</v>
      </c>
      <c r="V2627" s="13">
        <v>12000000</v>
      </c>
      <c r="W2627" s="13" t="s">
        <v>209</v>
      </c>
      <c r="X2627" s="13">
        <v>13128600</v>
      </c>
      <c r="Y2627" s="13" t="s">
        <v>467</v>
      </c>
      <c r="Z2627" s="13">
        <v>2</v>
      </c>
      <c r="AA2627" s="13">
        <v>12000000</v>
      </c>
      <c r="AB2627" s="13" t="s">
        <v>209</v>
      </c>
      <c r="AC2627" s="13">
        <v>13128600</v>
      </c>
      <c r="AD2627" s="13" t="s">
        <v>467</v>
      </c>
      <c r="AE2627" s="13">
        <v>46128600</v>
      </c>
      <c r="AF2627" s="13" t="s">
        <v>60</v>
      </c>
      <c r="AG2627" s="13">
        <v>46128600</v>
      </c>
      <c r="AH2627" s="13">
        <v>46128600</v>
      </c>
      <c r="AI2627" s="13" t="s">
        <v>60</v>
      </c>
      <c r="AJ2627" s="13">
        <v>46128600</v>
      </c>
      <c r="AK2627" s="13" t="s">
        <v>25335</v>
      </c>
      <c r="AL2627" s="13" t="s">
        <v>50</v>
      </c>
      <c r="AM2627" s="13" t="s">
        <v>25336</v>
      </c>
      <c r="AN2627" s="13" t="s">
        <v>66</v>
      </c>
      <c r="AO2627" s="13" t="s">
        <v>25337</v>
      </c>
      <c r="AP2627" s="21" t="s">
        <v>25338</v>
      </c>
      <c r="AQ2627" s="15" t="s">
        <v>50</v>
      </c>
      <c r="AR2627" s="13" t="s">
        <v>50</v>
      </c>
    </row>
    <row r="2628" spans="1:44" ht="15" thickBot="1">
      <c r="A2628" s="4" t="s">
        <v>25339</v>
      </c>
      <c r="B2628" s="5">
        <v>15384</v>
      </c>
      <c r="C2628" s="6">
        <v>41275</v>
      </c>
      <c r="D2628" s="7" t="s">
        <v>45</v>
      </c>
      <c r="E2628" s="7" t="s">
        <v>46</v>
      </c>
      <c r="F2628" s="7" t="s">
        <v>70</v>
      </c>
      <c r="G2628" s="7" t="s">
        <v>145</v>
      </c>
      <c r="H2628" s="7" t="s">
        <v>23525</v>
      </c>
      <c r="I2628" s="7" t="s">
        <v>50</v>
      </c>
      <c r="J2628" s="6">
        <v>45489</v>
      </c>
      <c r="K2628" s="7" t="s">
        <v>191</v>
      </c>
      <c r="L2628" s="7" t="s">
        <v>178</v>
      </c>
      <c r="M2628" s="7" t="s">
        <v>25340</v>
      </c>
      <c r="N2628" s="7" t="s">
        <v>75</v>
      </c>
      <c r="O2628" s="7" t="s">
        <v>25341</v>
      </c>
      <c r="P2628" s="5">
        <v>3839</v>
      </c>
      <c r="Q2628" s="7" t="s">
        <v>77</v>
      </c>
      <c r="R2628" s="34" t="s">
        <v>25342</v>
      </c>
      <c r="S2628" s="34" t="s">
        <v>25343</v>
      </c>
      <c r="T2628" s="7" t="s">
        <v>25344</v>
      </c>
      <c r="U2628" s="7" t="s">
        <v>25345</v>
      </c>
      <c r="V2628" s="7">
        <v>4526466</v>
      </c>
      <c r="W2628" s="7" t="s">
        <v>60</v>
      </c>
      <c r="X2628" s="7">
        <v>4526466</v>
      </c>
      <c r="Y2628" s="7" t="s">
        <v>50</v>
      </c>
      <c r="Z2628" s="7">
        <v>7</v>
      </c>
      <c r="AA2628" s="7">
        <v>4526466</v>
      </c>
      <c r="AB2628" s="7" t="s">
        <v>60</v>
      </c>
      <c r="AC2628" s="7">
        <v>4526466</v>
      </c>
      <c r="AD2628" s="7" t="s">
        <v>178</v>
      </c>
      <c r="AE2628" s="7">
        <v>34682390</v>
      </c>
      <c r="AF2628" s="7" t="s">
        <v>60</v>
      </c>
      <c r="AG2628" s="7">
        <v>34682390</v>
      </c>
      <c r="AH2628" s="7">
        <v>34682390</v>
      </c>
      <c r="AI2628" s="7" t="s">
        <v>60</v>
      </c>
      <c r="AJ2628" s="7">
        <v>34682390</v>
      </c>
      <c r="AK2628" s="7" t="s">
        <v>25346</v>
      </c>
      <c r="AL2628" s="7" t="s">
        <v>50</v>
      </c>
      <c r="AM2628" s="7" t="s">
        <v>25347</v>
      </c>
      <c r="AN2628" s="7" t="s">
        <v>66</v>
      </c>
      <c r="AO2628" s="7" t="s">
        <v>25348</v>
      </c>
      <c r="AP2628" s="22" t="s">
        <v>25349</v>
      </c>
      <c r="AQ2628" s="9" t="s">
        <v>50</v>
      </c>
      <c r="AR2628" s="7" t="s">
        <v>50</v>
      </c>
    </row>
    <row r="2629" spans="1:44" ht="15" thickBot="1">
      <c r="A2629" s="10" t="s">
        <v>25350</v>
      </c>
      <c r="B2629" s="13">
        <v>268</v>
      </c>
      <c r="C2629" s="12">
        <v>38718</v>
      </c>
      <c r="D2629" s="13" t="s">
        <v>45</v>
      </c>
      <c r="E2629" s="13" t="s">
        <v>46</v>
      </c>
      <c r="F2629" s="13" t="s">
        <v>70</v>
      </c>
      <c r="G2629" s="13" t="s">
        <v>145</v>
      </c>
      <c r="H2629" s="13" t="s">
        <v>50</v>
      </c>
      <c r="I2629" s="13" t="s">
        <v>50</v>
      </c>
      <c r="J2629" s="12">
        <v>45497</v>
      </c>
      <c r="K2629" s="13" t="s">
        <v>116</v>
      </c>
      <c r="L2629" s="13" t="s">
        <v>131</v>
      </c>
      <c r="M2629" s="13" t="s">
        <v>25351</v>
      </c>
      <c r="N2629" s="13" t="s">
        <v>25352</v>
      </c>
      <c r="O2629" s="13" t="s">
        <v>25353</v>
      </c>
      <c r="P2629" s="11">
        <v>3863</v>
      </c>
      <c r="Q2629" s="13" t="s">
        <v>434</v>
      </c>
      <c r="R2629" s="33" t="s">
        <v>25354</v>
      </c>
      <c r="S2629" s="33" t="s">
        <v>25355</v>
      </c>
      <c r="T2629" s="13" t="s">
        <v>25356</v>
      </c>
      <c r="U2629" s="13" t="s">
        <v>50</v>
      </c>
      <c r="V2629" s="13">
        <v>109000000</v>
      </c>
      <c r="W2629" s="13" t="s">
        <v>209</v>
      </c>
      <c r="X2629" s="13">
        <v>118212411</v>
      </c>
      <c r="Y2629" s="13" t="s">
        <v>50</v>
      </c>
      <c r="Z2629" s="13">
        <v>2</v>
      </c>
      <c r="AA2629" s="13" t="s">
        <v>50</v>
      </c>
      <c r="AB2629" s="13" t="s">
        <v>50</v>
      </c>
      <c r="AC2629" s="13" t="s">
        <v>50</v>
      </c>
      <c r="AD2629" s="13" t="s">
        <v>50</v>
      </c>
      <c r="AE2629" s="13" t="s">
        <v>50</v>
      </c>
      <c r="AF2629" s="13" t="s">
        <v>50</v>
      </c>
      <c r="AG2629" s="13" t="s">
        <v>50</v>
      </c>
      <c r="AH2629" s="13">
        <v>144000000</v>
      </c>
      <c r="AI2629" s="13" t="s">
        <v>209</v>
      </c>
      <c r="AJ2629" s="13">
        <v>160652086</v>
      </c>
      <c r="AK2629" s="13" t="s">
        <v>25357</v>
      </c>
      <c r="AL2629" s="13" t="s">
        <v>50</v>
      </c>
      <c r="AM2629" s="13" t="s">
        <v>25358</v>
      </c>
      <c r="AN2629" s="13" t="s">
        <v>66</v>
      </c>
      <c r="AO2629" s="13" t="s">
        <v>25359</v>
      </c>
      <c r="AP2629" s="21" t="s">
        <v>25360</v>
      </c>
      <c r="AQ2629" s="15" t="s">
        <v>50</v>
      </c>
      <c r="AR2629" s="13" t="s">
        <v>50</v>
      </c>
    </row>
    <row r="2630" spans="1:44" ht="15" thickBot="1">
      <c r="A2630" s="4" t="s">
        <v>25361</v>
      </c>
      <c r="B2630" s="7" t="s">
        <v>50</v>
      </c>
      <c r="C2630" s="6">
        <v>44713</v>
      </c>
      <c r="D2630" s="7" t="s">
        <v>45</v>
      </c>
      <c r="E2630" s="7" t="s">
        <v>46</v>
      </c>
      <c r="F2630" s="7" t="s">
        <v>70</v>
      </c>
      <c r="G2630" s="27" t="s">
        <v>54945</v>
      </c>
      <c r="H2630" s="7" t="s">
        <v>50</v>
      </c>
      <c r="I2630" s="7" t="s">
        <v>50</v>
      </c>
      <c r="J2630" s="6">
        <v>45497</v>
      </c>
      <c r="K2630" s="7" t="s">
        <v>50</v>
      </c>
      <c r="L2630" s="7" t="s">
        <v>467</v>
      </c>
      <c r="M2630" s="7" t="s">
        <v>25362</v>
      </c>
      <c r="N2630" s="7" t="s">
        <v>1856</v>
      </c>
      <c r="O2630" s="7" t="s">
        <v>25363</v>
      </c>
      <c r="P2630" s="5">
        <v>3872</v>
      </c>
      <c r="Q2630" s="7" t="s">
        <v>920</v>
      </c>
      <c r="R2630" s="28" t="s">
        <v>25364</v>
      </c>
      <c r="S2630" s="34" t="s">
        <v>25365</v>
      </c>
      <c r="T2630" s="7" t="s">
        <v>50</v>
      </c>
      <c r="U2630" s="7" t="s">
        <v>50</v>
      </c>
      <c r="V2630" s="7">
        <v>4000000</v>
      </c>
      <c r="W2630" s="7" t="s">
        <v>209</v>
      </c>
      <c r="X2630" s="7">
        <v>4338070</v>
      </c>
      <c r="Y2630" s="7" t="s">
        <v>467</v>
      </c>
      <c r="Z2630" s="7">
        <v>4</v>
      </c>
      <c r="AA2630" s="7">
        <v>4000000</v>
      </c>
      <c r="AB2630" s="7" t="s">
        <v>209</v>
      </c>
      <c r="AC2630" s="7">
        <v>4338070</v>
      </c>
      <c r="AD2630" s="7" t="s">
        <v>467</v>
      </c>
      <c r="AE2630" s="7">
        <v>4000000</v>
      </c>
      <c r="AF2630" s="7" t="s">
        <v>209</v>
      </c>
      <c r="AG2630" s="7">
        <v>4338070</v>
      </c>
      <c r="AH2630" s="7">
        <v>6000000</v>
      </c>
      <c r="AI2630" s="7" t="s">
        <v>209</v>
      </c>
      <c r="AJ2630" s="7">
        <v>6438407</v>
      </c>
      <c r="AK2630" s="7" t="s">
        <v>25366</v>
      </c>
      <c r="AL2630" s="7" t="s">
        <v>50</v>
      </c>
      <c r="AM2630" s="7" t="s">
        <v>25367</v>
      </c>
      <c r="AN2630" s="7" t="s">
        <v>66</v>
      </c>
      <c r="AO2630" s="7" t="s">
        <v>25368</v>
      </c>
      <c r="AP2630" s="22" t="s">
        <v>25369</v>
      </c>
      <c r="AQ2630" s="9" t="s">
        <v>50</v>
      </c>
      <c r="AR2630" s="7" t="s">
        <v>50</v>
      </c>
    </row>
    <row r="2631" spans="1:44" ht="15" thickBot="1">
      <c r="A2631" s="10" t="s">
        <v>25370</v>
      </c>
      <c r="B2631" s="13">
        <v>162</v>
      </c>
      <c r="C2631" s="12">
        <v>43101</v>
      </c>
      <c r="D2631" s="13" t="s">
        <v>45</v>
      </c>
      <c r="E2631" s="13" t="s">
        <v>46</v>
      </c>
      <c r="F2631" s="13" t="s">
        <v>47</v>
      </c>
      <c r="G2631" s="13" t="s">
        <v>87</v>
      </c>
      <c r="H2631" s="13" t="s">
        <v>240</v>
      </c>
      <c r="I2631" s="13" t="s">
        <v>50</v>
      </c>
      <c r="J2631" s="12">
        <v>45490</v>
      </c>
      <c r="K2631" s="13" t="s">
        <v>72</v>
      </c>
      <c r="L2631" s="13" t="s">
        <v>62</v>
      </c>
      <c r="M2631" s="13" t="s">
        <v>25371</v>
      </c>
      <c r="N2631" s="13" t="s">
        <v>7447</v>
      </c>
      <c r="O2631" s="13" t="s">
        <v>25372</v>
      </c>
      <c r="P2631" s="11">
        <v>3890</v>
      </c>
      <c r="Q2631" s="13" t="s">
        <v>566</v>
      </c>
      <c r="R2631" s="33" t="s">
        <v>25373</v>
      </c>
      <c r="S2631" s="30" t="s">
        <v>50</v>
      </c>
      <c r="T2631" s="13" t="s">
        <v>25374</v>
      </c>
      <c r="U2631" s="13" t="s">
        <v>25375</v>
      </c>
      <c r="V2631" s="13">
        <v>30000000</v>
      </c>
      <c r="W2631" s="13" t="s">
        <v>60</v>
      </c>
      <c r="X2631" s="13">
        <v>30000000</v>
      </c>
      <c r="Y2631" s="13" t="s">
        <v>61</v>
      </c>
      <c r="Z2631" s="13">
        <v>2</v>
      </c>
      <c r="AA2631" s="13">
        <v>30000000</v>
      </c>
      <c r="AB2631" s="13" t="s">
        <v>60</v>
      </c>
      <c r="AC2631" s="13">
        <v>30000000</v>
      </c>
      <c r="AD2631" s="13" t="s">
        <v>62</v>
      </c>
      <c r="AE2631" s="13">
        <v>31042157</v>
      </c>
      <c r="AF2631" s="13" t="s">
        <v>60</v>
      </c>
      <c r="AG2631" s="13">
        <v>31042157</v>
      </c>
      <c r="AH2631" s="13">
        <v>31042157</v>
      </c>
      <c r="AI2631" s="13" t="s">
        <v>60</v>
      </c>
      <c r="AJ2631" s="13">
        <v>31042157</v>
      </c>
      <c r="AK2631" s="13" t="s">
        <v>50</v>
      </c>
      <c r="AL2631" s="13" t="s">
        <v>50</v>
      </c>
      <c r="AM2631" s="13" t="s">
        <v>25376</v>
      </c>
      <c r="AN2631" s="13" t="s">
        <v>25377</v>
      </c>
      <c r="AO2631" s="13" t="s">
        <v>50</v>
      </c>
      <c r="AP2631" s="21" t="s">
        <v>25378</v>
      </c>
      <c r="AQ2631" s="15" t="s">
        <v>50</v>
      </c>
      <c r="AR2631" s="13" t="s">
        <v>255</v>
      </c>
    </row>
    <row r="2632" spans="1:44" ht="15" thickBot="1">
      <c r="A2632" s="4" t="s">
        <v>25379</v>
      </c>
      <c r="B2632" s="5">
        <v>5040</v>
      </c>
      <c r="C2632" s="6">
        <v>44197</v>
      </c>
      <c r="D2632" s="7" t="s">
        <v>45</v>
      </c>
      <c r="E2632" s="7" t="s">
        <v>46</v>
      </c>
      <c r="F2632" s="7" t="s">
        <v>70</v>
      </c>
      <c r="G2632" s="26" t="s">
        <v>54946</v>
      </c>
      <c r="H2632" s="7" t="s">
        <v>1998</v>
      </c>
      <c r="I2632" s="7" t="s">
        <v>50</v>
      </c>
      <c r="J2632" s="6">
        <v>45497</v>
      </c>
      <c r="K2632" s="7" t="s">
        <v>72</v>
      </c>
      <c r="L2632" s="7" t="s">
        <v>467</v>
      </c>
      <c r="M2632" s="7" t="s">
        <v>25380</v>
      </c>
      <c r="N2632" s="7" t="s">
        <v>1416</v>
      </c>
      <c r="O2632" s="7" t="s">
        <v>25381</v>
      </c>
      <c r="P2632" s="5">
        <v>3895</v>
      </c>
      <c r="Q2632" s="7" t="s">
        <v>120</v>
      </c>
      <c r="R2632" s="34" t="s">
        <v>25382</v>
      </c>
      <c r="S2632" s="34" t="s">
        <v>25383</v>
      </c>
      <c r="T2632" s="7" t="s">
        <v>25384</v>
      </c>
      <c r="U2632" s="7" t="s">
        <v>50</v>
      </c>
      <c r="V2632" s="7">
        <v>10000000</v>
      </c>
      <c r="W2632" s="7" t="s">
        <v>60</v>
      </c>
      <c r="X2632" s="7">
        <v>10000000</v>
      </c>
      <c r="Y2632" s="7" t="s">
        <v>467</v>
      </c>
      <c r="Z2632" s="7">
        <v>1</v>
      </c>
      <c r="AA2632" s="7">
        <v>10000000</v>
      </c>
      <c r="AB2632" s="7" t="s">
        <v>60</v>
      </c>
      <c r="AC2632" s="7">
        <v>10000000</v>
      </c>
      <c r="AD2632" s="7" t="s">
        <v>467</v>
      </c>
      <c r="AE2632" s="7">
        <v>10000000</v>
      </c>
      <c r="AF2632" s="7" t="s">
        <v>60</v>
      </c>
      <c r="AG2632" s="7">
        <v>10000000</v>
      </c>
      <c r="AH2632" s="7">
        <v>10000000</v>
      </c>
      <c r="AI2632" s="7" t="s">
        <v>60</v>
      </c>
      <c r="AJ2632" s="7">
        <v>10000000</v>
      </c>
      <c r="AK2632" s="7" t="s">
        <v>25385</v>
      </c>
      <c r="AL2632" s="7" t="s">
        <v>50</v>
      </c>
      <c r="AM2632" s="7" t="s">
        <v>25386</v>
      </c>
      <c r="AN2632" s="7" t="s">
        <v>66</v>
      </c>
      <c r="AO2632" s="7" t="s">
        <v>25387</v>
      </c>
      <c r="AP2632" s="22" t="s">
        <v>25388</v>
      </c>
      <c r="AQ2632" s="9" t="s">
        <v>50</v>
      </c>
      <c r="AR2632" s="7" t="s">
        <v>50</v>
      </c>
    </row>
    <row r="2633" spans="1:44" ht="15" thickBot="1">
      <c r="A2633" s="10" t="s">
        <v>25389</v>
      </c>
      <c r="B2633" s="11">
        <v>4148</v>
      </c>
      <c r="C2633" s="12">
        <v>39814</v>
      </c>
      <c r="D2633" s="13" t="s">
        <v>45</v>
      </c>
      <c r="E2633" s="13" t="s">
        <v>46</v>
      </c>
      <c r="F2633" s="13" t="s">
        <v>70</v>
      </c>
      <c r="G2633" s="13" t="s">
        <v>176</v>
      </c>
      <c r="H2633" s="13" t="s">
        <v>115</v>
      </c>
      <c r="I2633" s="13" t="s">
        <v>50</v>
      </c>
      <c r="J2633" s="12">
        <v>45489</v>
      </c>
      <c r="K2633" s="13" t="s">
        <v>177</v>
      </c>
      <c r="L2633" s="13" t="s">
        <v>290</v>
      </c>
      <c r="M2633" s="13" t="s">
        <v>25390</v>
      </c>
      <c r="N2633" s="13" t="s">
        <v>1493</v>
      </c>
      <c r="O2633" s="13" t="s">
        <v>25391</v>
      </c>
      <c r="P2633" s="11">
        <v>3931</v>
      </c>
      <c r="Q2633" s="13" t="s">
        <v>383</v>
      </c>
      <c r="R2633" s="33" t="s">
        <v>25392</v>
      </c>
      <c r="S2633" s="33" t="s">
        <v>25393</v>
      </c>
      <c r="T2633" s="13" t="s">
        <v>25394</v>
      </c>
      <c r="U2633" s="13" t="s">
        <v>25395</v>
      </c>
      <c r="V2633" s="13" t="s">
        <v>50</v>
      </c>
      <c r="W2633" s="13" t="s">
        <v>50</v>
      </c>
      <c r="X2633" s="13" t="s">
        <v>50</v>
      </c>
      <c r="Y2633" s="13" t="s">
        <v>290</v>
      </c>
      <c r="Z2633" s="13">
        <v>5</v>
      </c>
      <c r="AA2633" s="13" t="s">
        <v>50</v>
      </c>
      <c r="AB2633" s="13" t="s">
        <v>50</v>
      </c>
      <c r="AC2633" s="13" t="s">
        <v>50</v>
      </c>
      <c r="AD2633" s="13" t="s">
        <v>290</v>
      </c>
      <c r="AE2633" s="13">
        <v>7500000</v>
      </c>
      <c r="AF2633" s="13" t="s">
        <v>60</v>
      </c>
      <c r="AG2633" s="13">
        <v>7500000</v>
      </c>
      <c r="AH2633" s="13">
        <v>28500000</v>
      </c>
      <c r="AI2633" s="13" t="s">
        <v>60</v>
      </c>
      <c r="AJ2633" s="13">
        <v>28500000</v>
      </c>
      <c r="AK2633" s="13" t="s">
        <v>25396</v>
      </c>
      <c r="AL2633" s="13" t="s">
        <v>50</v>
      </c>
      <c r="AM2633" s="13" t="s">
        <v>25397</v>
      </c>
      <c r="AN2633" s="13" t="s">
        <v>66</v>
      </c>
      <c r="AO2633" s="13" t="s">
        <v>25398</v>
      </c>
      <c r="AP2633" s="21" t="s">
        <v>25399</v>
      </c>
      <c r="AQ2633" s="15" t="s">
        <v>50</v>
      </c>
      <c r="AR2633" s="13" t="s">
        <v>50</v>
      </c>
    </row>
    <row r="2634" spans="1:44" ht="15" thickBot="1">
      <c r="A2634" s="4" t="s">
        <v>25400</v>
      </c>
      <c r="B2634" s="5">
        <v>105518</v>
      </c>
      <c r="C2634" s="6">
        <v>35431</v>
      </c>
      <c r="D2634" s="7" t="s">
        <v>45</v>
      </c>
      <c r="E2634" s="7" t="s">
        <v>46</v>
      </c>
      <c r="F2634" s="7" t="s">
        <v>47</v>
      </c>
      <c r="G2634" s="7" t="s">
        <v>71</v>
      </c>
      <c r="H2634" s="7" t="s">
        <v>49</v>
      </c>
      <c r="I2634" s="7" t="s">
        <v>50</v>
      </c>
      <c r="J2634" s="6">
        <v>45492</v>
      </c>
      <c r="K2634" s="7" t="s">
        <v>89</v>
      </c>
      <c r="L2634" s="7" t="s">
        <v>62</v>
      </c>
      <c r="M2634" s="7" t="s">
        <v>25401</v>
      </c>
      <c r="N2634" s="7" t="s">
        <v>11085</v>
      </c>
      <c r="O2634" s="7" t="s">
        <v>25402</v>
      </c>
      <c r="P2634" s="5">
        <v>3947</v>
      </c>
      <c r="Q2634" s="7" t="s">
        <v>1750</v>
      </c>
      <c r="R2634" s="34" t="s">
        <v>25403</v>
      </c>
      <c r="S2634" s="34" t="s">
        <v>25404</v>
      </c>
      <c r="T2634" s="7" t="s">
        <v>25405</v>
      </c>
      <c r="U2634" s="7" t="s">
        <v>25406</v>
      </c>
      <c r="V2634" s="7">
        <v>200000000</v>
      </c>
      <c r="W2634" s="7" t="s">
        <v>60</v>
      </c>
      <c r="X2634" s="7">
        <v>200000000</v>
      </c>
      <c r="Y2634" s="7" t="s">
        <v>61</v>
      </c>
      <c r="Z2634" s="7">
        <v>38</v>
      </c>
      <c r="AA2634" s="7">
        <v>200000000</v>
      </c>
      <c r="AB2634" s="7" t="s">
        <v>60</v>
      </c>
      <c r="AC2634" s="7">
        <v>200000000</v>
      </c>
      <c r="AD2634" s="7" t="s">
        <v>62</v>
      </c>
      <c r="AE2634" s="7">
        <v>5431235525</v>
      </c>
      <c r="AF2634" s="7" t="s">
        <v>60</v>
      </c>
      <c r="AG2634" s="7">
        <v>5431235525</v>
      </c>
      <c r="AH2634" s="7">
        <v>7385517109</v>
      </c>
      <c r="AI2634" s="7" t="s">
        <v>60</v>
      </c>
      <c r="AJ2634" s="7">
        <v>7385517109</v>
      </c>
      <c r="AK2634" s="7" t="s">
        <v>25407</v>
      </c>
      <c r="AL2634" s="7" t="s">
        <v>25408</v>
      </c>
      <c r="AM2634" s="7" t="s">
        <v>25409</v>
      </c>
      <c r="AN2634" s="7" t="s">
        <v>66</v>
      </c>
      <c r="AO2634" s="7" t="s">
        <v>25410</v>
      </c>
      <c r="AP2634" s="22" t="s">
        <v>25411</v>
      </c>
      <c r="AQ2634" s="9" t="s">
        <v>50</v>
      </c>
      <c r="AR2634" s="7" t="s">
        <v>50</v>
      </c>
    </row>
    <row r="2635" spans="1:44" ht="15" thickBot="1">
      <c r="A2635" s="10" t="s">
        <v>25412</v>
      </c>
      <c r="B2635" s="11">
        <v>19163</v>
      </c>
      <c r="C2635" s="12">
        <v>41640</v>
      </c>
      <c r="D2635" s="13" t="s">
        <v>45</v>
      </c>
      <c r="E2635" s="13" t="s">
        <v>46</v>
      </c>
      <c r="F2635" s="13" t="s">
        <v>70</v>
      </c>
      <c r="G2635" s="26" t="s">
        <v>54946</v>
      </c>
      <c r="H2635" s="13" t="s">
        <v>25413</v>
      </c>
      <c r="I2635" s="13" t="s">
        <v>50</v>
      </c>
      <c r="J2635" s="12">
        <v>45490</v>
      </c>
      <c r="K2635" s="13" t="s">
        <v>50</v>
      </c>
      <c r="L2635" s="13" t="s">
        <v>147</v>
      </c>
      <c r="M2635" s="13" t="s">
        <v>25414</v>
      </c>
      <c r="N2635" s="13" t="s">
        <v>1670</v>
      </c>
      <c r="O2635" s="13" t="s">
        <v>25415</v>
      </c>
      <c r="P2635" s="11">
        <v>3979</v>
      </c>
      <c r="Q2635" s="13" t="s">
        <v>397</v>
      </c>
      <c r="R2635" s="33" t="s">
        <v>25416</v>
      </c>
      <c r="S2635" s="33" t="s">
        <v>25417</v>
      </c>
      <c r="T2635" s="13" t="s">
        <v>50</v>
      </c>
      <c r="U2635" s="13" t="s">
        <v>50</v>
      </c>
      <c r="V2635" s="13">
        <v>126000000</v>
      </c>
      <c r="W2635" s="13" t="s">
        <v>4256</v>
      </c>
      <c r="X2635" s="13">
        <v>23221526</v>
      </c>
      <c r="Y2635" s="13" t="s">
        <v>154</v>
      </c>
      <c r="Z2635" s="13">
        <v>3</v>
      </c>
      <c r="AA2635" s="13">
        <v>126000000</v>
      </c>
      <c r="AB2635" s="13" t="s">
        <v>4256</v>
      </c>
      <c r="AC2635" s="13">
        <v>23221526</v>
      </c>
      <c r="AD2635" s="13" t="s">
        <v>147</v>
      </c>
      <c r="AE2635" s="13">
        <v>126000000</v>
      </c>
      <c r="AF2635" s="13" t="s">
        <v>4256</v>
      </c>
      <c r="AG2635" s="13">
        <v>23221526</v>
      </c>
      <c r="AH2635" s="13">
        <v>126000000</v>
      </c>
      <c r="AI2635" s="13" t="s">
        <v>4256</v>
      </c>
      <c r="AJ2635" s="13">
        <v>23221526</v>
      </c>
      <c r="AK2635" s="13" t="s">
        <v>25418</v>
      </c>
      <c r="AL2635" s="13" t="s">
        <v>50</v>
      </c>
      <c r="AM2635" s="25" t="s">
        <v>25419</v>
      </c>
      <c r="AN2635" s="13" t="s">
        <v>66</v>
      </c>
      <c r="AO2635" s="13" t="s">
        <v>25420</v>
      </c>
      <c r="AP2635" s="21" t="s">
        <v>25421</v>
      </c>
      <c r="AQ2635" s="15" t="s">
        <v>50</v>
      </c>
      <c r="AR2635" s="13" t="s">
        <v>50</v>
      </c>
    </row>
    <row r="2636" spans="1:44" ht="15" thickBot="1">
      <c r="A2636" s="4" t="s">
        <v>25422</v>
      </c>
      <c r="B2636" s="5">
        <v>19216744</v>
      </c>
      <c r="C2636" s="7" t="s">
        <v>25423</v>
      </c>
      <c r="D2636" s="7" t="s">
        <v>45</v>
      </c>
      <c r="E2636" s="7" t="s">
        <v>50</v>
      </c>
      <c r="F2636" s="7" t="s">
        <v>70</v>
      </c>
      <c r="G2636" s="7" t="s">
        <v>48</v>
      </c>
      <c r="H2636" s="7" t="s">
        <v>49</v>
      </c>
      <c r="I2636" s="7" t="s">
        <v>50</v>
      </c>
      <c r="J2636" s="6">
        <v>45489</v>
      </c>
      <c r="K2636" s="7" t="s">
        <v>161</v>
      </c>
      <c r="L2636" s="7" t="s">
        <v>52</v>
      </c>
      <c r="M2636" s="7" t="s">
        <v>25424</v>
      </c>
      <c r="N2636" s="7" t="s">
        <v>25425</v>
      </c>
      <c r="O2636" s="7" t="s">
        <v>25426</v>
      </c>
      <c r="P2636" s="5">
        <v>3984</v>
      </c>
      <c r="Q2636" s="7" t="s">
        <v>1750</v>
      </c>
      <c r="R2636" s="34" t="s">
        <v>25427</v>
      </c>
      <c r="S2636" s="34" t="s">
        <v>25428</v>
      </c>
      <c r="T2636" s="7" t="s">
        <v>25429</v>
      </c>
      <c r="U2636" s="7" t="s">
        <v>25430</v>
      </c>
      <c r="V2636" s="7">
        <v>2499999</v>
      </c>
      <c r="W2636" s="7" t="s">
        <v>60</v>
      </c>
      <c r="X2636" s="7">
        <v>2499999</v>
      </c>
      <c r="Y2636" s="7" t="s">
        <v>50</v>
      </c>
      <c r="Z2636" s="7">
        <v>11</v>
      </c>
      <c r="AA2636" s="7" t="s">
        <v>50</v>
      </c>
      <c r="AB2636" s="7" t="s">
        <v>50</v>
      </c>
      <c r="AC2636" s="7" t="s">
        <v>50</v>
      </c>
      <c r="AD2636" s="7" t="s">
        <v>50</v>
      </c>
      <c r="AE2636" s="7" t="s">
        <v>50</v>
      </c>
      <c r="AF2636" s="7" t="s">
        <v>50</v>
      </c>
      <c r="AG2636" s="7" t="s">
        <v>50</v>
      </c>
      <c r="AH2636" s="7">
        <v>12851472</v>
      </c>
      <c r="AI2636" s="7" t="s">
        <v>60</v>
      </c>
      <c r="AJ2636" s="7">
        <v>12851472</v>
      </c>
      <c r="AK2636" s="7" t="s">
        <v>25431</v>
      </c>
      <c r="AL2636" s="7" t="s">
        <v>50</v>
      </c>
      <c r="AM2636" s="7" t="s">
        <v>25432</v>
      </c>
      <c r="AN2636" s="7" t="s">
        <v>738</v>
      </c>
      <c r="AO2636" s="7" t="s">
        <v>25433</v>
      </c>
      <c r="AP2636" s="22" t="s">
        <v>25434</v>
      </c>
      <c r="AQ2636" s="9" t="s">
        <v>50</v>
      </c>
      <c r="AR2636" s="7" t="s">
        <v>50</v>
      </c>
    </row>
    <row r="2637" spans="1:44" ht="15" thickBot="1">
      <c r="A2637" s="10" t="s">
        <v>25435</v>
      </c>
      <c r="B2637" s="11">
        <v>13184</v>
      </c>
      <c r="C2637" s="12">
        <v>38718</v>
      </c>
      <c r="D2637" s="13" t="s">
        <v>45</v>
      </c>
      <c r="E2637" s="13" t="s">
        <v>46</v>
      </c>
      <c r="F2637" s="13" t="s">
        <v>47</v>
      </c>
      <c r="G2637" s="13" t="s">
        <v>176</v>
      </c>
      <c r="H2637" s="13" t="s">
        <v>1581</v>
      </c>
      <c r="I2637" s="13" t="s">
        <v>50</v>
      </c>
      <c r="J2637" s="12">
        <v>45496</v>
      </c>
      <c r="K2637" s="13" t="s">
        <v>282</v>
      </c>
      <c r="L2637" s="13" t="s">
        <v>162</v>
      </c>
      <c r="M2637" s="13" t="s">
        <v>25436</v>
      </c>
      <c r="N2637" s="13" t="s">
        <v>10108</v>
      </c>
      <c r="O2637" s="13" t="s">
        <v>25437</v>
      </c>
      <c r="P2637" s="11">
        <v>3990</v>
      </c>
      <c r="Q2637" s="13" t="s">
        <v>50</v>
      </c>
      <c r="R2637" s="33" t="s">
        <v>25438</v>
      </c>
      <c r="S2637" s="33" t="s">
        <v>25439</v>
      </c>
      <c r="T2637" s="13" t="s">
        <v>25440</v>
      </c>
      <c r="U2637" s="13" t="s">
        <v>25441</v>
      </c>
      <c r="V2637" s="13">
        <v>415000000</v>
      </c>
      <c r="W2637" s="13" t="s">
        <v>60</v>
      </c>
      <c r="X2637" s="13">
        <v>415000000</v>
      </c>
      <c r="Y2637" s="13" t="s">
        <v>61</v>
      </c>
      <c r="Z2637" s="13">
        <v>6</v>
      </c>
      <c r="AA2637" s="13">
        <v>140000000</v>
      </c>
      <c r="AB2637" s="13" t="s">
        <v>1085</v>
      </c>
      <c r="AC2637" s="13">
        <v>103749353</v>
      </c>
      <c r="AD2637" s="13" t="s">
        <v>62</v>
      </c>
      <c r="AE2637" s="13">
        <v>122820148</v>
      </c>
      <c r="AF2637" s="13" t="s">
        <v>60</v>
      </c>
      <c r="AG2637" s="13">
        <v>122820148</v>
      </c>
      <c r="AH2637" s="13">
        <v>577820148</v>
      </c>
      <c r="AI2637" s="13" t="s">
        <v>60</v>
      </c>
      <c r="AJ2637" s="13">
        <v>577820148</v>
      </c>
      <c r="AK2637" s="13" t="s">
        <v>25442</v>
      </c>
      <c r="AL2637" s="13" t="s">
        <v>50</v>
      </c>
      <c r="AM2637" s="13" t="s">
        <v>25443</v>
      </c>
      <c r="AN2637" s="13" t="s">
        <v>66</v>
      </c>
      <c r="AO2637" s="13" t="s">
        <v>25444</v>
      </c>
      <c r="AP2637" s="15" t="s">
        <v>50</v>
      </c>
      <c r="AQ2637" s="21" t="s">
        <v>25445</v>
      </c>
      <c r="AR2637" s="13" t="s">
        <v>25446</v>
      </c>
    </row>
    <row r="2638" spans="1:44" ht="15" thickBot="1">
      <c r="A2638" s="4" t="s">
        <v>25447</v>
      </c>
      <c r="B2638" s="5">
        <v>28209</v>
      </c>
      <c r="C2638" s="6">
        <v>41944</v>
      </c>
      <c r="D2638" s="7" t="s">
        <v>45</v>
      </c>
      <c r="E2638" s="7" t="s">
        <v>46</v>
      </c>
      <c r="F2638" s="7" t="s">
        <v>70</v>
      </c>
      <c r="G2638" s="26" t="s">
        <v>54946</v>
      </c>
      <c r="H2638" s="7" t="s">
        <v>305</v>
      </c>
      <c r="I2638" s="7" t="s">
        <v>406</v>
      </c>
      <c r="J2638" s="6">
        <v>45496</v>
      </c>
      <c r="K2638" s="7" t="s">
        <v>191</v>
      </c>
      <c r="L2638" s="7" t="s">
        <v>241</v>
      </c>
      <c r="M2638" s="7" t="s">
        <v>25448</v>
      </c>
      <c r="N2638" s="7" t="s">
        <v>25449</v>
      </c>
      <c r="O2638" s="7" t="s">
        <v>25450</v>
      </c>
      <c r="P2638" s="5">
        <v>4066</v>
      </c>
      <c r="Q2638" s="7" t="s">
        <v>397</v>
      </c>
      <c r="R2638" s="34" t="s">
        <v>25451</v>
      </c>
      <c r="S2638" s="34" t="s">
        <v>25452</v>
      </c>
      <c r="T2638" s="7" t="s">
        <v>50</v>
      </c>
      <c r="U2638" s="7" t="s">
        <v>50</v>
      </c>
      <c r="V2638" s="7" t="s">
        <v>50</v>
      </c>
      <c r="W2638" s="7" t="s">
        <v>50</v>
      </c>
      <c r="X2638" s="7" t="s">
        <v>50</v>
      </c>
      <c r="Y2638" s="7" t="s">
        <v>154</v>
      </c>
      <c r="Z2638" s="7">
        <v>5</v>
      </c>
      <c r="AA2638" s="7" t="s">
        <v>50</v>
      </c>
      <c r="AB2638" s="7" t="s">
        <v>50</v>
      </c>
      <c r="AC2638" s="7" t="s">
        <v>50</v>
      </c>
      <c r="AD2638" s="7" t="s">
        <v>241</v>
      </c>
      <c r="AE2638" s="7">
        <v>8000000</v>
      </c>
      <c r="AF2638" s="7" t="s">
        <v>60</v>
      </c>
      <c r="AG2638" s="7">
        <v>8000000</v>
      </c>
      <c r="AH2638" s="7">
        <v>8000000</v>
      </c>
      <c r="AI2638" s="7" t="s">
        <v>60</v>
      </c>
      <c r="AJ2638" s="7">
        <v>8000000</v>
      </c>
      <c r="AK2638" s="7" t="s">
        <v>25453</v>
      </c>
      <c r="AL2638" s="7" t="s">
        <v>50</v>
      </c>
      <c r="AM2638" s="7" t="s">
        <v>25454</v>
      </c>
      <c r="AN2638" s="7" t="s">
        <v>66</v>
      </c>
      <c r="AO2638" s="7" t="s">
        <v>25455</v>
      </c>
      <c r="AP2638" s="22" t="s">
        <v>25456</v>
      </c>
      <c r="AQ2638" s="9" t="s">
        <v>50</v>
      </c>
      <c r="AR2638" s="7" t="s">
        <v>50</v>
      </c>
    </row>
    <row r="2639" spans="1:44" ht="15" thickBot="1">
      <c r="A2639" s="10" t="s">
        <v>25457</v>
      </c>
      <c r="B2639" s="13" t="s">
        <v>50</v>
      </c>
      <c r="C2639" s="12">
        <v>41275</v>
      </c>
      <c r="D2639" s="13" t="s">
        <v>45</v>
      </c>
      <c r="E2639" s="13" t="s">
        <v>46</v>
      </c>
      <c r="F2639" s="13" t="s">
        <v>70</v>
      </c>
      <c r="G2639" s="13" t="s">
        <v>145</v>
      </c>
      <c r="H2639" s="13" t="s">
        <v>562</v>
      </c>
      <c r="I2639" s="13" t="s">
        <v>50</v>
      </c>
      <c r="J2639" s="12">
        <v>45489</v>
      </c>
      <c r="K2639" s="13" t="s">
        <v>50</v>
      </c>
      <c r="L2639" s="13" t="s">
        <v>147</v>
      </c>
      <c r="M2639" s="13" t="s">
        <v>25458</v>
      </c>
      <c r="N2639" s="13" t="s">
        <v>25459</v>
      </c>
      <c r="O2639" s="13" t="s">
        <v>25460</v>
      </c>
      <c r="P2639" s="11">
        <v>4090</v>
      </c>
      <c r="Q2639" s="13" t="s">
        <v>360</v>
      </c>
      <c r="R2639" s="33" t="s">
        <v>25461</v>
      </c>
      <c r="S2639" s="33" t="s">
        <v>25462</v>
      </c>
      <c r="T2639" s="13" t="s">
        <v>25463</v>
      </c>
      <c r="U2639" s="13" t="s">
        <v>25464</v>
      </c>
      <c r="V2639" s="13">
        <v>32000000</v>
      </c>
      <c r="W2639" s="13" t="s">
        <v>209</v>
      </c>
      <c r="X2639" s="13">
        <v>34854895</v>
      </c>
      <c r="Y2639" s="13" t="s">
        <v>154</v>
      </c>
      <c r="Z2639" s="13">
        <v>2</v>
      </c>
      <c r="AA2639" s="13">
        <v>32000000</v>
      </c>
      <c r="AB2639" s="13" t="s">
        <v>209</v>
      </c>
      <c r="AC2639" s="13">
        <v>34854895</v>
      </c>
      <c r="AD2639" s="13" t="s">
        <v>147</v>
      </c>
      <c r="AE2639" s="13">
        <v>44854895</v>
      </c>
      <c r="AF2639" s="13" t="s">
        <v>60</v>
      </c>
      <c r="AG2639" s="13">
        <v>44854895</v>
      </c>
      <c r="AH2639" s="13">
        <v>44854895</v>
      </c>
      <c r="AI2639" s="13" t="s">
        <v>60</v>
      </c>
      <c r="AJ2639" s="13">
        <v>44854895</v>
      </c>
      <c r="AK2639" s="13" t="s">
        <v>25465</v>
      </c>
      <c r="AL2639" s="13" t="s">
        <v>50</v>
      </c>
      <c r="AM2639" s="13" t="s">
        <v>25466</v>
      </c>
      <c r="AN2639" s="13" t="s">
        <v>66</v>
      </c>
      <c r="AO2639" s="13" t="s">
        <v>50</v>
      </c>
      <c r="AP2639" s="15" t="s">
        <v>50</v>
      </c>
      <c r="AQ2639" s="21" t="s">
        <v>25467</v>
      </c>
      <c r="AR2639" s="13" t="s">
        <v>255</v>
      </c>
    </row>
    <row r="2640" spans="1:44" ht="15" thickBot="1">
      <c r="A2640" s="4" t="s">
        <v>25468</v>
      </c>
      <c r="B2640" s="7">
        <v>816</v>
      </c>
      <c r="C2640" s="6">
        <v>42370</v>
      </c>
      <c r="D2640" s="7" t="s">
        <v>45</v>
      </c>
      <c r="E2640" s="7" t="s">
        <v>46</v>
      </c>
      <c r="F2640" s="7" t="s">
        <v>70</v>
      </c>
      <c r="G2640" s="7" t="s">
        <v>87</v>
      </c>
      <c r="H2640" s="7" t="s">
        <v>23407</v>
      </c>
      <c r="I2640" s="7" t="s">
        <v>50</v>
      </c>
      <c r="J2640" s="6">
        <v>45489</v>
      </c>
      <c r="K2640" s="7" t="s">
        <v>116</v>
      </c>
      <c r="L2640" s="7" t="s">
        <v>241</v>
      </c>
      <c r="M2640" s="7" t="s">
        <v>21294</v>
      </c>
      <c r="N2640" s="7" t="s">
        <v>25469</v>
      </c>
      <c r="O2640" s="7" t="s">
        <v>25470</v>
      </c>
      <c r="P2640" s="5">
        <v>4202</v>
      </c>
      <c r="Q2640" s="7" t="s">
        <v>360</v>
      </c>
      <c r="R2640" s="34" t="s">
        <v>25471</v>
      </c>
      <c r="S2640" s="34" t="s">
        <v>25472</v>
      </c>
      <c r="T2640" s="7" t="s">
        <v>25473</v>
      </c>
      <c r="U2640" s="7" t="s">
        <v>50</v>
      </c>
      <c r="V2640" s="7">
        <v>10000000</v>
      </c>
      <c r="W2640" s="7" t="s">
        <v>60</v>
      </c>
      <c r="X2640" s="7">
        <v>10000000</v>
      </c>
      <c r="Y2640" s="7" t="s">
        <v>154</v>
      </c>
      <c r="Z2640" s="7">
        <v>5</v>
      </c>
      <c r="AA2640" s="7">
        <v>10000000</v>
      </c>
      <c r="AB2640" s="7" t="s">
        <v>60</v>
      </c>
      <c r="AC2640" s="7">
        <v>10000000</v>
      </c>
      <c r="AD2640" s="7" t="s">
        <v>241</v>
      </c>
      <c r="AE2640" s="7">
        <v>11944264</v>
      </c>
      <c r="AF2640" s="7" t="s">
        <v>60</v>
      </c>
      <c r="AG2640" s="7">
        <v>11944264</v>
      </c>
      <c r="AH2640" s="7">
        <v>11944264</v>
      </c>
      <c r="AI2640" s="7" t="s">
        <v>60</v>
      </c>
      <c r="AJ2640" s="7">
        <v>11944264</v>
      </c>
      <c r="AK2640" s="7" t="s">
        <v>25474</v>
      </c>
      <c r="AL2640" s="7" t="s">
        <v>50</v>
      </c>
      <c r="AM2640" s="7" t="s">
        <v>25475</v>
      </c>
      <c r="AN2640" s="7" t="s">
        <v>66</v>
      </c>
      <c r="AO2640" s="7" t="s">
        <v>25476</v>
      </c>
      <c r="AP2640" s="22" t="s">
        <v>25477</v>
      </c>
      <c r="AQ2640" s="9" t="s">
        <v>50</v>
      </c>
      <c r="AR2640" s="7" t="s">
        <v>50</v>
      </c>
    </row>
    <row r="2641" spans="1:44" ht="15" thickBot="1">
      <c r="A2641" s="10" t="s">
        <v>25478</v>
      </c>
      <c r="B2641" s="13" t="s">
        <v>50</v>
      </c>
      <c r="C2641" s="12">
        <v>43466</v>
      </c>
      <c r="D2641" s="13" t="s">
        <v>45</v>
      </c>
      <c r="E2641" s="13" t="s">
        <v>46</v>
      </c>
      <c r="F2641" s="13" t="s">
        <v>47</v>
      </c>
      <c r="G2641" s="26" t="s">
        <v>54946</v>
      </c>
      <c r="H2641" s="13" t="s">
        <v>240</v>
      </c>
      <c r="I2641" s="13" t="s">
        <v>50</v>
      </c>
      <c r="J2641" s="12">
        <v>45489</v>
      </c>
      <c r="K2641" s="13" t="s">
        <v>50</v>
      </c>
      <c r="L2641" s="13" t="s">
        <v>62</v>
      </c>
      <c r="M2641" s="13" t="s">
        <v>7203</v>
      </c>
      <c r="N2641" s="13" t="s">
        <v>987</v>
      </c>
      <c r="O2641" s="13" t="s">
        <v>25479</v>
      </c>
      <c r="P2641" s="11">
        <v>4209</v>
      </c>
      <c r="Q2641" s="13" t="s">
        <v>50</v>
      </c>
      <c r="R2641" s="33" t="s">
        <v>25480</v>
      </c>
      <c r="S2641" s="33" t="s">
        <v>25481</v>
      </c>
      <c r="T2641" s="13" t="s">
        <v>25482</v>
      </c>
      <c r="U2641" s="13" t="s">
        <v>25483</v>
      </c>
      <c r="V2641" s="13">
        <v>180000000</v>
      </c>
      <c r="W2641" s="13" t="s">
        <v>1085</v>
      </c>
      <c r="X2641" s="13">
        <v>131451820</v>
      </c>
      <c r="Y2641" s="13" t="s">
        <v>61</v>
      </c>
      <c r="Z2641" s="13">
        <v>5</v>
      </c>
      <c r="AA2641" s="13">
        <v>180000000</v>
      </c>
      <c r="AB2641" s="13" t="s">
        <v>1085</v>
      </c>
      <c r="AC2641" s="13">
        <v>131451820</v>
      </c>
      <c r="AD2641" s="13" t="s">
        <v>62</v>
      </c>
      <c r="AE2641" s="13">
        <v>197161807</v>
      </c>
      <c r="AF2641" s="13" t="s">
        <v>60</v>
      </c>
      <c r="AG2641" s="13">
        <v>197161807</v>
      </c>
      <c r="AH2641" s="13">
        <v>197161807</v>
      </c>
      <c r="AI2641" s="13" t="s">
        <v>60</v>
      </c>
      <c r="AJ2641" s="13">
        <v>197161807</v>
      </c>
      <c r="AK2641" s="13" t="s">
        <v>25484</v>
      </c>
      <c r="AL2641" s="13" t="s">
        <v>50</v>
      </c>
      <c r="AM2641" s="13" t="s">
        <v>25485</v>
      </c>
      <c r="AN2641" s="13" t="s">
        <v>66</v>
      </c>
      <c r="AO2641" s="13" t="s">
        <v>25486</v>
      </c>
      <c r="AP2641" s="21" t="s">
        <v>25487</v>
      </c>
      <c r="AQ2641" s="15" t="s">
        <v>50</v>
      </c>
      <c r="AR2641" s="13" t="s">
        <v>50</v>
      </c>
    </row>
    <row r="2642" spans="1:44" ht="15" thickBot="1">
      <c r="A2642" s="4" t="s">
        <v>25488</v>
      </c>
      <c r="B2642" s="5">
        <v>630234</v>
      </c>
      <c r="C2642" s="6">
        <v>44201</v>
      </c>
      <c r="D2642" s="7" t="s">
        <v>45</v>
      </c>
      <c r="E2642" s="7" t="s">
        <v>46</v>
      </c>
      <c r="F2642" s="7" t="s">
        <v>70</v>
      </c>
      <c r="G2642" s="7" t="s">
        <v>114</v>
      </c>
      <c r="H2642" s="7" t="s">
        <v>50</v>
      </c>
      <c r="I2642" s="7" t="s">
        <v>50</v>
      </c>
      <c r="J2642" s="6">
        <v>45490</v>
      </c>
      <c r="K2642" s="7" t="s">
        <v>50</v>
      </c>
      <c r="L2642" s="7" t="s">
        <v>147</v>
      </c>
      <c r="M2642" s="7" t="s">
        <v>25489</v>
      </c>
      <c r="N2642" s="7" t="s">
        <v>1614</v>
      </c>
      <c r="O2642" s="7" t="s">
        <v>25490</v>
      </c>
      <c r="P2642" s="5">
        <v>4250</v>
      </c>
      <c r="Q2642" s="7" t="s">
        <v>1201</v>
      </c>
      <c r="R2642" s="34" t="s">
        <v>25491</v>
      </c>
      <c r="S2642" s="34" t="s">
        <v>25492</v>
      </c>
      <c r="T2642" s="7" t="s">
        <v>25493</v>
      </c>
      <c r="U2642" s="7">
        <v>8668500666</v>
      </c>
      <c r="V2642" s="7">
        <v>60000000</v>
      </c>
      <c r="W2642" s="7" t="s">
        <v>60</v>
      </c>
      <c r="X2642" s="7">
        <v>60000000</v>
      </c>
      <c r="Y2642" s="7" t="s">
        <v>154</v>
      </c>
      <c r="Z2642" s="7">
        <v>2</v>
      </c>
      <c r="AA2642" s="7">
        <v>60000000</v>
      </c>
      <c r="AB2642" s="7" t="s">
        <v>60</v>
      </c>
      <c r="AC2642" s="7">
        <v>60000000</v>
      </c>
      <c r="AD2642" s="7" t="s">
        <v>147</v>
      </c>
      <c r="AE2642" s="7">
        <v>75000000</v>
      </c>
      <c r="AF2642" s="7" t="s">
        <v>60</v>
      </c>
      <c r="AG2642" s="7">
        <v>75000000</v>
      </c>
      <c r="AH2642" s="7">
        <v>75000000</v>
      </c>
      <c r="AI2642" s="7" t="s">
        <v>60</v>
      </c>
      <c r="AJ2642" s="7">
        <v>75000000</v>
      </c>
      <c r="AK2642" s="7" t="s">
        <v>25494</v>
      </c>
      <c r="AL2642" s="7" t="s">
        <v>50</v>
      </c>
      <c r="AM2642" s="7" t="s">
        <v>25495</v>
      </c>
      <c r="AN2642" s="7" t="s">
        <v>66</v>
      </c>
      <c r="AO2642" s="24" t="s">
        <v>25496</v>
      </c>
      <c r="AP2642" s="9" t="s">
        <v>50</v>
      </c>
      <c r="AQ2642" s="22" t="s">
        <v>25497</v>
      </c>
      <c r="AR2642" s="7" t="s">
        <v>50</v>
      </c>
    </row>
    <row r="2643" spans="1:44" ht="15" thickBot="1">
      <c r="A2643" s="10" t="s">
        <v>25498</v>
      </c>
      <c r="B2643" s="11">
        <v>77267</v>
      </c>
      <c r="C2643" s="12">
        <v>42736</v>
      </c>
      <c r="D2643" s="13" t="s">
        <v>45</v>
      </c>
      <c r="E2643" s="13" t="s">
        <v>46</v>
      </c>
      <c r="F2643" s="13" t="s">
        <v>70</v>
      </c>
      <c r="G2643" s="26" t="s">
        <v>54946</v>
      </c>
      <c r="H2643" s="13" t="s">
        <v>50</v>
      </c>
      <c r="I2643" s="13" t="s">
        <v>50</v>
      </c>
      <c r="J2643" s="12">
        <v>45490</v>
      </c>
      <c r="K2643" s="13" t="s">
        <v>116</v>
      </c>
      <c r="L2643" s="13" t="s">
        <v>178</v>
      </c>
      <c r="M2643" s="13" t="s">
        <v>25499</v>
      </c>
      <c r="N2643" s="13" t="s">
        <v>1473</v>
      </c>
      <c r="O2643" s="13" t="s">
        <v>25500</v>
      </c>
      <c r="P2643" s="11">
        <v>4309</v>
      </c>
      <c r="Q2643" s="13" t="s">
        <v>1001</v>
      </c>
      <c r="R2643" s="33" t="s">
        <v>25501</v>
      </c>
      <c r="S2643" s="33" t="s">
        <v>25502</v>
      </c>
      <c r="T2643" s="13" t="s">
        <v>25503</v>
      </c>
      <c r="U2643" s="13" t="s">
        <v>25504</v>
      </c>
      <c r="V2643" s="13" t="s">
        <v>50</v>
      </c>
      <c r="W2643" s="13" t="s">
        <v>50</v>
      </c>
      <c r="X2643" s="13" t="s">
        <v>50</v>
      </c>
      <c r="Y2643" s="13" t="s">
        <v>50</v>
      </c>
      <c r="Z2643" s="13">
        <v>3</v>
      </c>
      <c r="AA2643" s="13" t="s">
        <v>50</v>
      </c>
      <c r="AB2643" s="13" t="s">
        <v>50</v>
      </c>
      <c r="AC2643" s="13" t="s">
        <v>50</v>
      </c>
      <c r="AD2643" s="13" t="s">
        <v>178</v>
      </c>
      <c r="AE2643" s="13">
        <v>3870000</v>
      </c>
      <c r="AF2643" s="13" t="s">
        <v>60</v>
      </c>
      <c r="AG2643" s="13">
        <v>3870000</v>
      </c>
      <c r="AH2643" s="13">
        <v>3870000</v>
      </c>
      <c r="AI2643" s="13" t="s">
        <v>60</v>
      </c>
      <c r="AJ2643" s="13">
        <v>3870000</v>
      </c>
      <c r="AK2643" s="13" t="s">
        <v>25505</v>
      </c>
      <c r="AL2643" s="13" t="s">
        <v>50</v>
      </c>
      <c r="AM2643" s="13" t="s">
        <v>25506</v>
      </c>
      <c r="AN2643" s="13" t="s">
        <v>66</v>
      </c>
      <c r="AO2643" s="13" t="s">
        <v>25507</v>
      </c>
      <c r="AP2643" s="21" t="s">
        <v>25508</v>
      </c>
      <c r="AQ2643" s="15" t="s">
        <v>50</v>
      </c>
      <c r="AR2643" s="13" t="s">
        <v>50</v>
      </c>
    </row>
    <row r="2644" spans="1:44" ht="15" thickBot="1">
      <c r="A2644" s="4" t="s">
        <v>25509</v>
      </c>
      <c r="B2644" s="7" t="s">
        <v>50</v>
      </c>
      <c r="C2644" s="6">
        <v>45292</v>
      </c>
      <c r="D2644" s="7" t="s">
        <v>45</v>
      </c>
      <c r="E2644" s="7" t="s">
        <v>50</v>
      </c>
      <c r="F2644" s="7" t="s">
        <v>70</v>
      </c>
      <c r="G2644" s="26" t="s">
        <v>54946</v>
      </c>
      <c r="H2644" s="7" t="s">
        <v>50</v>
      </c>
      <c r="I2644" s="7" t="s">
        <v>50</v>
      </c>
      <c r="J2644" s="6">
        <v>45497</v>
      </c>
      <c r="K2644" s="7" t="s">
        <v>50</v>
      </c>
      <c r="L2644" s="7" t="s">
        <v>467</v>
      </c>
      <c r="M2644" s="7" t="s">
        <v>25510</v>
      </c>
      <c r="N2644" s="7" t="s">
        <v>8331</v>
      </c>
      <c r="O2644" s="7" t="s">
        <v>25511</v>
      </c>
      <c r="P2644" s="5">
        <v>4336</v>
      </c>
      <c r="Q2644" s="7" t="s">
        <v>166</v>
      </c>
      <c r="R2644" s="34" t="s">
        <v>25512</v>
      </c>
      <c r="S2644" s="34" t="s">
        <v>25513</v>
      </c>
      <c r="T2644" s="7" t="s">
        <v>50</v>
      </c>
      <c r="U2644" s="7" t="s">
        <v>50</v>
      </c>
      <c r="V2644" s="7">
        <v>12250000</v>
      </c>
      <c r="W2644" s="7" t="s">
        <v>60</v>
      </c>
      <c r="X2644" s="7">
        <v>12250000</v>
      </c>
      <c r="Y2644" s="7" t="s">
        <v>467</v>
      </c>
      <c r="Z2644" s="7">
        <v>1</v>
      </c>
      <c r="AA2644" s="7">
        <v>12250000</v>
      </c>
      <c r="AB2644" s="7" t="s">
        <v>60</v>
      </c>
      <c r="AC2644" s="7">
        <v>12250000</v>
      </c>
      <c r="AD2644" s="7" t="s">
        <v>467</v>
      </c>
      <c r="AE2644" s="7">
        <v>12250000</v>
      </c>
      <c r="AF2644" s="7" t="s">
        <v>60</v>
      </c>
      <c r="AG2644" s="7">
        <v>12250000</v>
      </c>
      <c r="AH2644" s="7">
        <v>12250000</v>
      </c>
      <c r="AI2644" s="7" t="s">
        <v>60</v>
      </c>
      <c r="AJ2644" s="7">
        <v>12250000</v>
      </c>
      <c r="AK2644" s="7" t="s">
        <v>25514</v>
      </c>
      <c r="AL2644" s="7" t="s">
        <v>50</v>
      </c>
      <c r="AM2644" s="7" t="s">
        <v>25515</v>
      </c>
      <c r="AN2644" s="7" t="s">
        <v>66</v>
      </c>
      <c r="AO2644" s="7" t="s">
        <v>25516</v>
      </c>
      <c r="AP2644" s="22" t="s">
        <v>25517</v>
      </c>
      <c r="AQ2644" s="9" t="s">
        <v>50</v>
      </c>
      <c r="AR2644" s="7" t="s">
        <v>50</v>
      </c>
    </row>
    <row r="2645" spans="1:44" ht="15" thickBot="1">
      <c r="A2645" s="10" t="s">
        <v>25518</v>
      </c>
      <c r="B2645" s="13" t="s">
        <v>50</v>
      </c>
      <c r="C2645" s="12">
        <v>44197</v>
      </c>
      <c r="D2645" s="13" t="s">
        <v>45</v>
      </c>
      <c r="E2645" s="13" t="s">
        <v>46</v>
      </c>
      <c r="F2645" s="13" t="s">
        <v>70</v>
      </c>
      <c r="G2645" s="27" t="s">
        <v>54945</v>
      </c>
      <c r="H2645" s="13" t="s">
        <v>50</v>
      </c>
      <c r="I2645" s="13" t="s">
        <v>50</v>
      </c>
      <c r="J2645" s="12">
        <v>45490</v>
      </c>
      <c r="K2645" s="13" t="s">
        <v>50</v>
      </c>
      <c r="L2645" s="13" t="s">
        <v>241</v>
      </c>
      <c r="M2645" s="13" t="s">
        <v>3252</v>
      </c>
      <c r="N2645" s="13" t="s">
        <v>3212</v>
      </c>
      <c r="O2645" s="13" t="s">
        <v>25519</v>
      </c>
      <c r="P2645" s="11">
        <v>4364</v>
      </c>
      <c r="Q2645" s="13" t="s">
        <v>105</v>
      </c>
      <c r="R2645" s="33" t="s">
        <v>25520</v>
      </c>
      <c r="S2645" s="33" t="s">
        <v>25521</v>
      </c>
      <c r="T2645" s="13" t="s">
        <v>50</v>
      </c>
      <c r="U2645" s="13" t="s">
        <v>50</v>
      </c>
      <c r="V2645" s="13">
        <v>26000000</v>
      </c>
      <c r="W2645" s="13" t="s">
        <v>60</v>
      </c>
      <c r="X2645" s="13">
        <v>26000000</v>
      </c>
      <c r="Y2645" s="13" t="s">
        <v>154</v>
      </c>
      <c r="Z2645" s="13">
        <v>2</v>
      </c>
      <c r="AA2645" s="13">
        <v>26000000</v>
      </c>
      <c r="AB2645" s="13" t="s">
        <v>60</v>
      </c>
      <c r="AC2645" s="13">
        <v>26000000</v>
      </c>
      <c r="AD2645" s="13" t="s">
        <v>241</v>
      </c>
      <c r="AE2645" s="13">
        <v>28000000</v>
      </c>
      <c r="AF2645" s="13" t="s">
        <v>60</v>
      </c>
      <c r="AG2645" s="13">
        <v>28000000</v>
      </c>
      <c r="AH2645" s="13">
        <v>28000000</v>
      </c>
      <c r="AI2645" s="13" t="s">
        <v>60</v>
      </c>
      <c r="AJ2645" s="13">
        <v>28000000</v>
      </c>
      <c r="AK2645" s="13" t="s">
        <v>25522</v>
      </c>
      <c r="AL2645" s="13" t="s">
        <v>50</v>
      </c>
      <c r="AM2645" s="13" t="s">
        <v>25523</v>
      </c>
      <c r="AN2645" s="13" t="s">
        <v>66</v>
      </c>
      <c r="AO2645" s="25" t="s">
        <v>25524</v>
      </c>
      <c r="AP2645" s="21" t="s">
        <v>25525</v>
      </c>
      <c r="AQ2645" s="15" t="s">
        <v>50</v>
      </c>
      <c r="AR2645" s="13" t="s">
        <v>50</v>
      </c>
    </row>
    <row r="2646" spans="1:44" ht="15" thickBot="1">
      <c r="A2646" s="4" t="s">
        <v>25526</v>
      </c>
      <c r="B2646" s="7">
        <v>685</v>
      </c>
      <c r="C2646" s="6">
        <v>33970</v>
      </c>
      <c r="D2646" s="7" t="s">
        <v>45</v>
      </c>
      <c r="E2646" s="7" t="s">
        <v>46</v>
      </c>
      <c r="F2646" s="7" t="s">
        <v>70</v>
      </c>
      <c r="G2646" s="7" t="s">
        <v>114</v>
      </c>
      <c r="H2646" s="7" t="s">
        <v>50</v>
      </c>
      <c r="I2646" s="7" t="s">
        <v>50</v>
      </c>
      <c r="J2646" s="6">
        <v>45497</v>
      </c>
      <c r="K2646" s="7" t="s">
        <v>191</v>
      </c>
      <c r="L2646" s="7" t="s">
        <v>131</v>
      </c>
      <c r="M2646" s="7" t="s">
        <v>25527</v>
      </c>
      <c r="N2646" s="7" t="s">
        <v>1473</v>
      </c>
      <c r="O2646" s="7" t="s">
        <v>25528</v>
      </c>
      <c r="P2646" s="5">
        <v>4447</v>
      </c>
      <c r="Q2646" s="7" t="s">
        <v>1001</v>
      </c>
      <c r="R2646" s="28" t="s">
        <v>25529</v>
      </c>
      <c r="S2646" s="34" t="s">
        <v>25530</v>
      </c>
      <c r="T2646" s="7" t="s">
        <v>25531</v>
      </c>
      <c r="U2646" s="7" t="s">
        <v>25532</v>
      </c>
      <c r="V2646" s="7">
        <v>325000000</v>
      </c>
      <c r="W2646" s="7" t="s">
        <v>60</v>
      </c>
      <c r="X2646" s="7">
        <v>325000000</v>
      </c>
      <c r="Y2646" s="7" t="s">
        <v>50</v>
      </c>
      <c r="Z2646" s="7">
        <v>1</v>
      </c>
      <c r="AA2646" s="7" t="s">
        <v>50</v>
      </c>
      <c r="AB2646" s="7" t="s">
        <v>50</v>
      </c>
      <c r="AC2646" s="7" t="s">
        <v>50</v>
      </c>
      <c r="AD2646" s="7" t="s">
        <v>50</v>
      </c>
      <c r="AE2646" s="7" t="s">
        <v>50</v>
      </c>
      <c r="AF2646" s="7" t="s">
        <v>50</v>
      </c>
      <c r="AG2646" s="7" t="s">
        <v>50</v>
      </c>
      <c r="AH2646" s="7">
        <v>325000000</v>
      </c>
      <c r="AI2646" s="7" t="s">
        <v>60</v>
      </c>
      <c r="AJ2646" s="7">
        <v>325000000</v>
      </c>
      <c r="AK2646" s="7" t="s">
        <v>25533</v>
      </c>
      <c r="AL2646" s="7" t="s">
        <v>50</v>
      </c>
      <c r="AM2646" s="7" t="s">
        <v>25534</v>
      </c>
      <c r="AN2646" s="7" t="s">
        <v>66</v>
      </c>
      <c r="AO2646" s="7" t="s">
        <v>25535</v>
      </c>
      <c r="AP2646" s="22" t="s">
        <v>25536</v>
      </c>
      <c r="AQ2646" s="9" t="s">
        <v>50</v>
      </c>
      <c r="AR2646" s="7" t="s">
        <v>50</v>
      </c>
    </row>
    <row r="2647" spans="1:44" ht="15" thickBot="1">
      <c r="A2647" s="10" t="s">
        <v>25537</v>
      </c>
      <c r="B2647" s="13" t="s">
        <v>50</v>
      </c>
      <c r="C2647" s="12">
        <v>45261</v>
      </c>
      <c r="D2647" s="13" t="s">
        <v>45</v>
      </c>
      <c r="E2647" s="13" t="s">
        <v>46</v>
      </c>
      <c r="F2647" s="13" t="s">
        <v>70</v>
      </c>
      <c r="G2647" s="27" t="s">
        <v>54945</v>
      </c>
      <c r="H2647" s="13" t="s">
        <v>50</v>
      </c>
      <c r="I2647" s="13" t="s">
        <v>50</v>
      </c>
      <c r="J2647" s="12">
        <v>45490</v>
      </c>
      <c r="K2647" s="13" t="s">
        <v>50</v>
      </c>
      <c r="L2647" s="13" t="s">
        <v>467</v>
      </c>
      <c r="M2647" s="13" t="s">
        <v>50</v>
      </c>
      <c r="N2647" s="13" t="s">
        <v>75</v>
      </c>
      <c r="O2647" s="13" t="s">
        <v>25538</v>
      </c>
      <c r="P2647" s="11">
        <v>4448</v>
      </c>
      <c r="Q2647" s="13" t="s">
        <v>77</v>
      </c>
      <c r="R2647" s="33" t="s">
        <v>25539</v>
      </c>
      <c r="S2647" s="33" t="s">
        <v>25540</v>
      </c>
      <c r="T2647" s="13" t="s">
        <v>50</v>
      </c>
      <c r="U2647" s="13" t="s">
        <v>50</v>
      </c>
      <c r="V2647" s="13">
        <v>7000000</v>
      </c>
      <c r="W2647" s="13" t="s">
        <v>60</v>
      </c>
      <c r="X2647" s="13">
        <v>7000000</v>
      </c>
      <c r="Y2647" s="13" t="s">
        <v>467</v>
      </c>
      <c r="Z2647" s="13">
        <v>1</v>
      </c>
      <c r="AA2647" s="13">
        <v>7000000</v>
      </c>
      <c r="AB2647" s="13" t="s">
        <v>60</v>
      </c>
      <c r="AC2647" s="13">
        <v>7000000</v>
      </c>
      <c r="AD2647" s="13" t="s">
        <v>467</v>
      </c>
      <c r="AE2647" s="13">
        <v>7000000</v>
      </c>
      <c r="AF2647" s="13" t="s">
        <v>60</v>
      </c>
      <c r="AG2647" s="13">
        <v>7000000</v>
      </c>
      <c r="AH2647" s="13">
        <v>7000000</v>
      </c>
      <c r="AI2647" s="13" t="s">
        <v>60</v>
      </c>
      <c r="AJ2647" s="13">
        <v>7000000</v>
      </c>
      <c r="AK2647" s="13" t="s">
        <v>25541</v>
      </c>
      <c r="AL2647" s="13" t="s">
        <v>50</v>
      </c>
      <c r="AM2647" s="13" t="s">
        <v>25542</v>
      </c>
      <c r="AN2647" s="13" t="s">
        <v>66</v>
      </c>
      <c r="AO2647" s="13" t="s">
        <v>25543</v>
      </c>
      <c r="AP2647" s="21" t="s">
        <v>25544</v>
      </c>
      <c r="AQ2647" s="15" t="s">
        <v>50</v>
      </c>
      <c r="AR2647" s="13" t="s">
        <v>50</v>
      </c>
    </row>
    <row r="2648" spans="1:44" ht="15" thickBot="1">
      <c r="A2648" s="4" t="s">
        <v>25545</v>
      </c>
      <c r="B2648" s="7">
        <v>234</v>
      </c>
      <c r="C2648" s="6">
        <v>35796</v>
      </c>
      <c r="D2648" s="7" t="s">
        <v>45</v>
      </c>
      <c r="E2648" s="7" t="s">
        <v>46</v>
      </c>
      <c r="F2648" s="7" t="s">
        <v>70</v>
      </c>
      <c r="G2648" s="7" t="s">
        <v>87</v>
      </c>
      <c r="H2648" s="7" t="s">
        <v>50</v>
      </c>
      <c r="I2648" s="7" t="s">
        <v>50</v>
      </c>
      <c r="J2648" s="6">
        <v>45497</v>
      </c>
      <c r="K2648" s="7" t="s">
        <v>116</v>
      </c>
      <c r="L2648" s="7" t="s">
        <v>178</v>
      </c>
      <c r="M2648" s="7" t="s">
        <v>5296</v>
      </c>
      <c r="N2648" s="7" t="s">
        <v>21243</v>
      </c>
      <c r="O2648" s="7" t="s">
        <v>25546</v>
      </c>
      <c r="P2648" s="5">
        <v>4456</v>
      </c>
      <c r="Q2648" s="7" t="s">
        <v>1783</v>
      </c>
      <c r="R2648" s="34" t="s">
        <v>25547</v>
      </c>
      <c r="S2648" s="34" t="s">
        <v>25548</v>
      </c>
      <c r="T2648" s="7" t="s">
        <v>25549</v>
      </c>
      <c r="U2648" s="7" t="s">
        <v>25550</v>
      </c>
      <c r="V2648" s="7">
        <v>11000000</v>
      </c>
      <c r="W2648" s="7" t="s">
        <v>209</v>
      </c>
      <c r="X2648" s="7">
        <v>11929693</v>
      </c>
      <c r="Y2648" s="7" t="s">
        <v>50</v>
      </c>
      <c r="Z2648" s="7">
        <v>2</v>
      </c>
      <c r="AA2648" s="7">
        <v>11000000</v>
      </c>
      <c r="AB2648" s="7" t="s">
        <v>209</v>
      </c>
      <c r="AC2648" s="7">
        <v>11929693</v>
      </c>
      <c r="AD2648" s="7" t="s">
        <v>178</v>
      </c>
      <c r="AE2648" s="7">
        <v>11000000</v>
      </c>
      <c r="AF2648" s="7" t="s">
        <v>209</v>
      </c>
      <c r="AG2648" s="7">
        <v>11929693</v>
      </c>
      <c r="AH2648" s="7">
        <v>13500000</v>
      </c>
      <c r="AI2648" s="7" t="s">
        <v>209</v>
      </c>
      <c r="AJ2648" s="7">
        <v>14640987</v>
      </c>
      <c r="AK2648" s="7" t="s">
        <v>25551</v>
      </c>
      <c r="AL2648" s="7" t="s">
        <v>50</v>
      </c>
      <c r="AM2648" s="7" t="s">
        <v>25552</v>
      </c>
      <c r="AN2648" s="7" t="s">
        <v>66</v>
      </c>
      <c r="AO2648" s="7" t="s">
        <v>25553</v>
      </c>
      <c r="AP2648" s="9" t="s">
        <v>50</v>
      </c>
      <c r="AQ2648" s="22" t="s">
        <v>25554</v>
      </c>
      <c r="AR2648" s="7" t="s">
        <v>50</v>
      </c>
    </row>
    <row r="2649" spans="1:44" ht="15" thickBot="1">
      <c r="A2649" s="10" t="s">
        <v>25555</v>
      </c>
      <c r="B2649" s="11">
        <v>61045</v>
      </c>
      <c r="C2649" s="12">
        <v>18994</v>
      </c>
      <c r="D2649" s="13" t="s">
        <v>45</v>
      </c>
      <c r="E2649" s="13" t="s">
        <v>46</v>
      </c>
      <c r="F2649" s="13" t="s">
        <v>47</v>
      </c>
      <c r="G2649" s="13" t="s">
        <v>48</v>
      </c>
      <c r="H2649" s="13" t="s">
        <v>115</v>
      </c>
      <c r="I2649" s="13" t="s">
        <v>50</v>
      </c>
      <c r="J2649" s="12">
        <v>45490</v>
      </c>
      <c r="K2649" s="13" t="s">
        <v>161</v>
      </c>
      <c r="L2649" s="13" t="s">
        <v>162</v>
      </c>
      <c r="M2649" s="13" t="s">
        <v>25556</v>
      </c>
      <c r="N2649" s="13" t="s">
        <v>13270</v>
      </c>
      <c r="O2649" s="13" t="s">
        <v>25557</v>
      </c>
      <c r="P2649" s="11">
        <v>4541</v>
      </c>
      <c r="Q2649" s="13" t="s">
        <v>50</v>
      </c>
      <c r="R2649" s="33" t="s">
        <v>25558</v>
      </c>
      <c r="S2649" s="33" t="s">
        <v>25559</v>
      </c>
      <c r="T2649" s="13" t="s">
        <v>50</v>
      </c>
      <c r="U2649" s="13" t="s">
        <v>25560</v>
      </c>
      <c r="V2649" s="13">
        <v>550000000</v>
      </c>
      <c r="W2649" s="13" t="s">
        <v>60</v>
      </c>
      <c r="X2649" s="13">
        <v>550000000</v>
      </c>
      <c r="Y2649" s="13" t="s">
        <v>61</v>
      </c>
      <c r="Z2649" s="13">
        <v>7</v>
      </c>
      <c r="AA2649" s="13" t="s">
        <v>50</v>
      </c>
      <c r="AB2649" s="13" t="s">
        <v>50</v>
      </c>
      <c r="AC2649" s="13" t="s">
        <v>50</v>
      </c>
      <c r="AD2649" s="13" t="s">
        <v>62</v>
      </c>
      <c r="AE2649" s="13" t="s">
        <v>50</v>
      </c>
      <c r="AF2649" s="13" t="s">
        <v>50</v>
      </c>
      <c r="AG2649" s="13" t="s">
        <v>50</v>
      </c>
      <c r="AH2649" s="13">
        <v>3400000000</v>
      </c>
      <c r="AI2649" s="13" t="s">
        <v>60</v>
      </c>
      <c r="AJ2649" s="13">
        <v>3400000000</v>
      </c>
      <c r="AK2649" s="13" t="s">
        <v>50</v>
      </c>
      <c r="AL2649" s="13" t="s">
        <v>50</v>
      </c>
      <c r="AM2649" s="13" t="s">
        <v>25561</v>
      </c>
      <c r="AN2649" s="13" t="s">
        <v>66</v>
      </c>
      <c r="AO2649" s="13" t="s">
        <v>25562</v>
      </c>
      <c r="AP2649" s="21" t="s">
        <v>25563</v>
      </c>
      <c r="AQ2649" s="15" t="s">
        <v>50</v>
      </c>
      <c r="AR2649" s="13" t="s">
        <v>50</v>
      </c>
    </row>
    <row r="2650" spans="1:44" ht="15" thickBot="1">
      <c r="A2650" s="4" t="s">
        <v>25564</v>
      </c>
      <c r="B2650" s="5">
        <v>100993</v>
      </c>
      <c r="C2650" s="6">
        <v>44197</v>
      </c>
      <c r="D2650" s="7" t="s">
        <v>45</v>
      </c>
      <c r="E2650" s="7" t="s">
        <v>46</v>
      </c>
      <c r="F2650" s="7" t="s">
        <v>70</v>
      </c>
      <c r="G2650" s="7" t="s">
        <v>145</v>
      </c>
      <c r="H2650" s="7" t="s">
        <v>50</v>
      </c>
      <c r="I2650" s="7" t="s">
        <v>50</v>
      </c>
      <c r="J2650" s="6">
        <v>45490</v>
      </c>
      <c r="K2650" s="7" t="s">
        <v>50</v>
      </c>
      <c r="L2650" s="7" t="s">
        <v>241</v>
      </c>
      <c r="M2650" s="7" t="s">
        <v>25565</v>
      </c>
      <c r="N2650" s="7" t="s">
        <v>815</v>
      </c>
      <c r="O2650" s="7" t="s">
        <v>25566</v>
      </c>
      <c r="P2650" s="5">
        <v>4601</v>
      </c>
      <c r="Q2650" s="7" t="s">
        <v>360</v>
      </c>
      <c r="R2650" s="34" t="s">
        <v>25567</v>
      </c>
      <c r="S2650" s="34" t="s">
        <v>25568</v>
      </c>
      <c r="T2650" s="7" t="s">
        <v>25569</v>
      </c>
      <c r="U2650" s="7" t="s">
        <v>50</v>
      </c>
      <c r="V2650" s="7">
        <v>25000000</v>
      </c>
      <c r="W2650" s="7" t="s">
        <v>209</v>
      </c>
      <c r="X2650" s="7">
        <v>27351250</v>
      </c>
      <c r="Y2650" s="7" t="s">
        <v>154</v>
      </c>
      <c r="Z2650" s="7">
        <v>4</v>
      </c>
      <c r="AA2650" s="7">
        <v>25000000</v>
      </c>
      <c r="AB2650" s="7" t="s">
        <v>209</v>
      </c>
      <c r="AC2650" s="7">
        <v>27351250</v>
      </c>
      <c r="AD2650" s="7" t="s">
        <v>241</v>
      </c>
      <c r="AE2650" s="7">
        <v>28250000</v>
      </c>
      <c r="AF2650" s="7" t="s">
        <v>209</v>
      </c>
      <c r="AG2650" s="7">
        <v>30739158</v>
      </c>
      <c r="AH2650" s="7">
        <v>29750000</v>
      </c>
      <c r="AI2650" s="7" t="s">
        <v>209</v>
      </c>
      <c r="AJ2650" s="7">
        <v>32368976</v>
      </c>
      <c r="AK2650" s="7" t="s">
        <v>25570</v>
      </c>
      <c r="AL2650" s="7" t="s">
        <v>50</v>
      </c>
      <c r="AM2650" s="7" t="s">
        <v>25571</v>
      </c>
      <c r="AN2650" s="7" t="s">
        <v>66</v>
      </c>
      <c r="AO2650" s="7" t="s">
        <v>25572</v>
      </c>
      <c r="AP2650" s="22" t="s">
        <v>25573</v>
      </c>
      <c r="AQ2650" s="9" t="s">
        <v>50</v>
      </c>
      <c r="AR2650" s="7" t="s">
        <v>50</v>
      </c>
    </row>
    <row r="2651" spans="1:44" ht="15" thickBot="1">
      <c r="A2651" s="10" t="s">
        <v>25574</v>
      </c>
      <c r="B2651" s="11">
        <v>176870</v>
      </c>
      <c r="C2651" s="12">
        <v>1828</v>
      </c>
      <c r="D2651" s="13" t="s">
        <v>45</v>
      </c>
      <c r="E2651" s="13" t="s">
        <v>46</v>
      </c>
      <c r="F2651" s="13" t="s">
        <v>47</v>
      </c>
      <c r="G2651" s="13" t="s">
        <v>48</v>
      </c>
      <c r="H2651" s="13" t="s">
        <v>115</v>
      </c>
      <c r="I2651" s="13" t="s">
        <v>50</v>
      </c>
      <c r="J2651" s="12">
        <v>45497</v>
      </c>
      <c r="K2651" s="13" t="s">
        <v>51</v>
      </c>
      <c r="L2651" s="13" t="s">
        <v>162</v>
      </c>
      <c r="M2651" s="13" t="s">
        <v>25575</v>
      </c>
      <c r="N2651" s="13" t="s">
        <v>7087</v>
      </c>
      <c r="O2651" s="13" t="s">
        <v>25576</v>
      </c>
      <c r="P2651" s="11">
        <v>4620</v>
      </c>
      <c r="Q2651" s="13" t="s">
        <v>360</v>
      </c>
      <c r="R2651" s="33" t="s">
        <v>25577</v>
      </c>
      <c r="S2651" s="33" t="s">
        <v>25578</v>
      </c>
      <c r="T2651" s="13" t="s">
        <v>25579</v>
      </c>
      <c r="U2651" s="13" t="s">
        <v>25580</v>
      </c>
      <c r="V2651" s="13">
        <v>450000000</v>
      </c>
      <c r="W2651" s="13" t="s">
        <v>209</v>
      </c>
      <c r="X2651" s="13">
        <v>488032891</v>
      </c>
      <c r="Y2651" s="13" t="s">
        <v>61</v>
      </c>
      <c r="Z2651" s="13">
        <v>2</v>
      </c>
      <c r="AA2651" s="13" t="s">
        <v>50</v>
      </c>
      <c r="AB2651" s="13" t="s">
        <v>50</v>
      </c>
      <c r="AC2651" s="13" t="s">
        <v>50</v>
      </c>
      <c r="AD2651" s="13" t="s">
        <v>50</v>
      </c>
      <c r="AE2651" s="13" t="s">
        <v>50</v>
      </c>
      <c r="AF2651" s="13" t="s">
        <v>50</v>
      </c>
      <c r="AG2651" s="13" t="s">
        <v>50</v>
      </c>
      <c r="AH2651" s="13">
        <v>570000000</v>
      </c>
      <c r="AI2651" s="13" t="s">
        <v>209</v>
      </c>
      <c r="AJ2651" s="13">
        <v>615542574</v>
      </c>
      <c r="AK2651" s="13" t="s">
        <v>25581</v>
      </c>
      <c r="AL2651" s="13" t="s">
        <v>50</v>
      </c>
      <c r="AM2651" s="13" t="s">
        <v>25582</v>
      </c>
      <c r="AN2651" s="13" t="s">
        <v>66</v>
      </c>
      <c r="AO2651" s="13" t="s">
        <v>25583</v>
      </c>
      <c r="AP2651" s="15" t="s">
        <v>50</v>
      </c>
      <c r="AQ2651" s="21" t="s">
        <v>25584</v>
      </c>
      <c r="AR2651" s="13" t="s">
        <v>50</v>
      </c>
    </row>
    <row r="2652" spans="1:44" ht="15" thickBot="1">
      <c r="A2652" s="4" t="s">
        <v>25585</v>
      </c>
      <c r="B2652" s="7" t="s">
        <v>50</v>
      </c>
      <c r="C2652" s="6">
        <v>45078</v>
      </c>
      <c r="D2652" s="7" t="s">
        <v>45</v>
      </c>
      <c r="E2652" s="7" t="s">
        <v>46</v>
      </c>
      <c r="F2652" s="7" t="s">
        <v>70</v>
      </c>
      <c r="G2652" s="27" t="s">
        <v>54945</v>
      </c>
      <c r="H2652" s="7" t="s">
        <v>50</v>
      </c>
      <c r="I2652" s="7" t="s">
        <v>50</v>
      </c>
      <c r="J2652" s="6">
        <v>45493</v>
      </c>
      <c r="K2652" s="7" t="s">
        <v>50</v>
      </c>
      <c r="L2652" s="7" t="s">
        <v>467</v>
      </c>
      <c r="M2652" s="7" t="s">
        <v>25586</v>
      </c>
      <c r="N2652" s="7" t="s">
        <v>91</v>
      </c>
      <c r="O2652" s="7" t="s">
        <v>25587</v>
      </c>
      <c r="P2652" s="5">
        <v>4655</v>
      </c>
      <c r="Q2652" s="7" t="s">
        <v>93</v>
      </c>
      <c r="R2652" s="28" t="s">
        <v>25588</v>
      </c>
      <c r="S2652" s="34" t="s">
        <v>25589</v>
      </c>
      <c r="T2652" s="7" t="s">
        <v>50</v>
      </c>
      <c r="U2652" s="7" t="s">
        <v>50</v>
      </c>
      <c r="V2652" s="7">
        <v>4000000</v>
      </c>
      <c r="W2652" s="7" t="s">
        <v>60</v>
      </c>
      <c r="X2652" s="7">
        <v>4000000</v>
      </c>
      <c r="Y2652" s="7" t="s">
        <v>467</v>
      </c>
      <c r="Z2652" s="7">
        <v>2</v>
      </c>
      <c r="AA2652" s="7">
        <v>4000000</v>
      </c>
      <c r="AB2652" s="7" t="s">
        <v>60</v>
      </c>
      <c r="AC2652" s="7">
        <v>4000000</v>
      </c>
      <c r="AD2652" s="7" t="s">
        <v>467</v>
      </c>
      <c r="AE2652" s="7">
        <v>5850000</v>
      </c>
      <c r="AF2652" s="7" t="s">
        <v>60</v>
      </c>
      <c r="AG2652" s="7">
        <v>5850000</v>
      </c>
      <c r="AH2652" s="7">
        <v>5850000</v>
      </c>
      <c r="AI2652" s="7" t="s">
        <v>60</v>
      </c>
      <c r="AJ2652" s="7">
        <v>5850000</v>
      </c>
      <c r="AK2652" s="7" t="s">
        <v>25590</v>
      </c>
      <c r="AL2652" s="7" t="s">
        <v>50</v>
      </c>
      <c r="AM2652" s="7" t="s">
        <v>25591</v>
      </c>
      <c r="AN2652" s="7" t="s">
        <v>253</v>
      </c>
      <c r="AO2652" s="7" t="s">
        <v>25592</v>
      </c>
      <c r="AP2652" s="9" t="s">
        <v>50</v>
      </c>
      <c r="AQ2652" s="22" t="s">
        <v>25593</v>
      </c>
      <c r="AR2652" s="7" t="s">
        <v>50</v>
      </c>
    </row>
    <row r="2653" spans="1:44" ht="15" thickBot="1">
      <c r="A2653" s="10" t="s">
        <v>25594</v>
      </c>
      <c r="B2653" s="11">
        <v>1349</v>
      </c>
      <c r="C2653" s="12">
        <v>42629</v>
      </c>
      <c r="D2653" s="13" t="s">
        <v>45</v>
      </c>
      <c r="E2653" s="13" t="s">
        <v>46</v>
      </c>
      <c r="F2653" s="13" t="s">
        <v>70</v>
      </c>
      <c r="G2653" s="26" t="s">
        <v>54946</v>
      </c>
      <c r="H2653" s="13" t="s">
        <v>3821</v>
      </c>
      <c r="I2653" s="13" t="s">
        <v>50</v>
      </c>
      <c r="J2653" s="12">
        <v>45495</v>
      </c>
      <c r="K2653" s="13" t="s">
        <v>116</v>
      </c>
      <c r="L2653" s="13" t="s">
        <v>241</v>
      </c>
      <c r="M2653" s="13" t="s">
        <v>25595</v>
      </c>
      <c r="N2653" s="13" t="s">
        <v>270</v>
      </c>
      <c r="O2653" s="13" t="s">
        <v>25596</v>
      </c>
      <c r="P2653" s="11">
        <v>4714</v>
      </c>
      <c r="Q2653" s="13" t="s">
        <v>245</v>
      </c>
      <c r="R2653" s="33" t="s">
        <v>25597</v>
      </c>
      <c r="S2653" s="33" t="s">
        <v>25598</v>
      </c>
      <c r="T2653" s="13" t="s">
        <v>25599</v>
      </c>
      <c r="U2653" s="13">
        <v>919930662621</v>
      </c>
      <c r="V2653" s="13">
        <v>700000000</v>
      </c>
      <c r="W2653" s="13" t="s">
        <v>250</v>
      </c>
      <c r="X2653" s="13">
        <v>8367736</v>
      </c>
      <c r="Y2653" s="13" t="s">
        <v>154</v>
      </c>
      <c r="Z2653" s="13">
        <v>1</v>
      </c>
      <c r="AA2653" s="13">
        <v>700000000</v>
      </c>
      <c r="AB2653" s="13" t="s">
        <v>250</v>
      </c>
      <c r="AC2653" s="13">
        <v>8367736</v>
      </c>
      <c r="AD2653" s="13" t="s">
        <v>241</v>
      </c>
      <c r="AE2653" s="13">
        <v>700000000</v>
      </c>
      <c r="AF2653" s="13" t="s">
        <v>250</v>
      </c>
      <c r="AG2653" s="13">
        <v>8367736</v>
      </c>
      <c r="AH2653" s="13">
        <v>700000000</v>
      </c>
      <c r="AI2653" s="13" t="s">
        <v>250</v>
      </c>
      <c r="AJ2653" s="13">
        <v>8367736</v>
      </c>
      <c r="AK2653" s="13" t="s">
        <v>25600</v>
      </c>
      <c r="AL2653" s="13" t="s">
        <v>50</v>
      </c>
      <c r="AM2653" s="13" t="s">
        <v>25601</v>
      </c>
      <c r="AN2653" s="13" t="s">
        <v>66</v>
      </c>
      <c r="AO2653" s="13" t="s">
        <v>25602</v>
      </c>
      <c r="AP2653" s="21" t="s">
        <v>25603</v>
      </c>
      <c r="AQ2653" s="15" t="s">
        <v>50</v>
      </c>
      <c r="AR2653" s="13" t="s">
        <v>50</v>
      </c>
    </row>
    <row r="2654" spans="1:44" ht="15" thickBot="1">
      <c r="A2654" s="4" t="s">
        <v>25604</v>
      </c>
      <c r="B2654" s="5">
        <v>350813</v>
      </c>
      <c r="C2654" s="6">
        <v>42005</v>
      </c>
      <c r="D2654" s="7" t="s">
        <v>45</v>
      </c>
      <c r="E2654" s="7" t="s">
        <v>46</v>
      </c>
      <c r="F2654" s="7" t="s">
        <v>70</v>
      </c>
      <c r="G2654" s="26" t="s">
        <v>54946</v>
      </c>
      <c r="H2654" s="7" t="s">
        <v>50</v>
      </c>
      <c r="I2654" s="7" t="s">
        <v>50</v>
      </c>
      <c r="J2654" s="6">
        <v>45495</v>
      </c>
      <c r="K2654" s="7" t="s">
        <v>116</v>
      </c>
      <c r="L2654" s="7" t="s">
        <v>290</v>
      </c>
      <c r="M2654" s="7" t="s">
        <v>25605</v>
      </c>
      <c r="N2654" s="7" t="s">
        <v>8215</v>
      </c>
      <c r="O2654" s="7" t="s">
        <v>25606</v>
      </c>
      <c r="P2654" s="5">
        <v>4808</v>
      </c>
      <c r="Q2654" s="7" t="s">
        <v>360</v>
      </c>
      <c r="R2654" s="34" t="s">
        <v>25607</v>
      </c>
      <c r="S2654" s="34" t="s">
        <v>25608</v>
      </c>
      <c r="T2654" s="7" t="s">
        <v>25609</v>
      </c>
      <c r="U2654" s="7" t="s">
        <v>25610</v>
      </c>
      <c r="V2654" s="7">
        <v>35000000</v>
      </c>
      <c r="W2654" s="7" t="s">
        <v>209</v>
      </c>
      <c r="X2654" s="7">
        <v>38117517</v>
      </c>
      <c r="Y2654" s="7" t="s">
        <v>290</v>
      </c>
      <c r="Z2654" s="7">
        <v>1</v>
      </c>
      <c r="AA2654" s="7">
        <v>35000000</v>
      </c>
      <c r="AB2654" s="7" t="s">
        <v>209</v>
      </c>
      <c r="AC2654" s="7">
        <v>38117517</v>
      </c>
      <c r="AD2654" s="7" t="s">
        <v>290</v>
      </c>
      <c r="AE2654" s="7">
        <v>35000000</v>
      </c>
      <c r="AF2654" s="7" t="s">
        <v>209</v>
      </c>
      <c r="AG2654" s="7">
        <v>38117517</v>
      </c>
      <c r="AH2654" s="7">
        <v>35000000</v>
      </c>
      <c r="AI2654" s="7" t="s">
        <v>209</v>
      </c>
      <c r="AJ2654" s="7">
        <v>38117517</v>
      </c>
      <c r="AK2654" s="7" t="s">
        <v>25611</v>
      </c>
      <c r="AL2654" s="7" t="s">
        <v>50</v>
      </c>
      <c r="AM2654" s="7" t="s">
        <v>25612</v>
      </c>
      <c r="AN2654" s="7" t="s">
        <v>66</v>
      </c>
      <c r="AO2654" s="7" t="s">
        <v>25613</v>
      </c>
      <c r="AP2654" s="22" t="s">
        <v>25614</v>
      </c>
      <c r="AQ2654" s="9" t="s">
        <v>50</v>
      </c>
      <c r="AR2654" s="7" t="s">
        <v>50</v>
      </c>
    </row>
    <row r="2655" spans="1:44" ht="15" thickBot="1">
      <c r="A2655" s="10" t="s">
        <v>25615</v>
      </c>
      <c r="B2655" s="13" t="s">
        <v>50</v>
      </c>
      <c r="C2655" s="12">
        <v>44197</v>
      </c>
      <c r="D2655" s="13" t="s">
        <v>45</v>
      </c>
      <c r="E2655" s="13" t="s">
        <v>50</v>
      </c>
      <c r="F2655" s="13" t="s">
        <v>70</v>
      </c>
      <c r="G2655" s="27" t="s">
        <v>54945</v>
      </c>
      <c r="H2655" s="13" t="s">
        <v>50</v>
      </c>
      <c r="I2655" s="13" t="s">
        <v>50</v>
      </c>
      <c r="J2655" s="12">
        <v>45489</v>
      </c>
      <c r="K2655" s="13" t="s">
        <v>50</v>
      </c>
      <c r="L2655" s="13" t="s">
        <v>241</v>
      </c>
      <c r="M2655" s="13" t="s">
        <v>25616</v>
      </c>
      <c r="N2655" s="13" t="s">
        <v>25617</v>
      </c>
      <c r="O2655" s="13" t="s">
        <v>25618</v>
      </c>
      <c r="P2655" s="11">
        <v>4868</v>
      </c>
      <c r="Q2655" s="13" t="s">
        <v>1116</v>
      </c>
      <c r="R2655" s="33" t="s">
        <v>25619</v>
      </c>
      <c r="S2655" s="33" t="s">
        <v>25620</v>
      </c>
      <c r="T2655" s="13" t="s">
        <v>50</v>
      </c>
      <c r="U2655" s="13" t="s">
        <v>50</v>
      </c>
      <c r="V2655" s="13">
        <v>17000000</v>
      </c>
      <c r="W2655" s="13" t="s">
        <v>60</v>
      </c>
      <c r="X2655" s="13">
        <v>17000000</v>
      </c>
      <c r="Y2655" s="13" t="s">
        <v>154</v>
      </c>
      <c r="Z2655" s="13">
        <v>2</v>
      </c>
      <c r="AA2655" s="13">
        <v>17000000</v>
      </c>
      <c r="AB2655" s="13" t="s">
        <v>60</v>
      </c>
      <c r="AC2655" s="13">
        <v>17000000</v>
      </c>
      <c r="AD2655" s="13" t="s">
        <v>241</v>
      </c>
      <c r="AE2655" s="13">
        <v>22000000</v>
      </c>
      <c r="AF2655" s="13" t="s">
        <v>60</v>
      </c>
      <c r="AG2655" s="13">
        <v>22000000</v>
      </c>
      <c r="AH2655" s="13">
        <v>22000000</v>
      </c>
      <c r="AI2655" s="13" t="s">
        <v>60</v>
      </c>
      <c r="AJ2655" s="13">
        <v>22000000</v>
      </c>
      <c r="AK2655" s="13" t="s">
        <v>25621</v>
      </c>
      <c r="AL2655" s="13" t="s">
        <v>50</v>
      </c>
      <c r="AM2655" s="13" t="s">
        <v>25622</v>
      </c>
      <c r="AN2655" s="13" t="s">
        <v>66</v>
      </c>
      <c r="AO2655" s="13" t="s">
        <v>25623</v>
      </c>
      <c r="AP2655" s="15" t="s">
        <v>50</v>
      </c>
      <c r="AQ2655" s="21" t="s">
        <v>25624</v>
      </c>
      <c r="AR2655" s="13" t="s">
        <v>50</v>
      </c>
    </row>
    <row r="2656" spans="1:44" ht="15" thickBot="1">
      <c r="A2656" s="4" t="s">
        <v>25625</v>
      </c>
      <c r="B2656" s="5">
        <v>1696</v>
      </c>
      <c r="C2656" s="6">
        <v>45078</v>
      </c>
      <c r="D2656" s="7" t="s">
        <v>45</v>
      </c>
      <c r="E2656" s="7" t="s">
        <v>46</v>
      </c>
      <c r="F2656" s="7" t="s">
        <v>70</v>
      </c>
      <c r="G2656" s="27" t="s">
        <v>54945</v>
      </c>
      <c r="H2656" s="7" t="s">
        <v>562</v>
      </c>
      <c r="I2656" s="7" t="s">
        <v>50</v>
      </c>
      <c r="J2656" s="6">
        <v>45489</v>
      </c>
      <c r="K2656" s="7" t="s">
        <v>50</v>
      </c>
      <c r="L2656" s="7" t="s">
        <v>1624</v>
      </c>
      <c r="M2656" s="7" t="s">
        <v>25626</v>
      </c>
      <c r="N2656" s="7" t="s">
        <v>91</v>
      </c>
      <c r="O2656" s="7" t="s">
        <v>25627</v>
      </c>
      <c r="P2656" s="5">
        <v>4959</v>
      </c>
      <c r="Q2656" s="7" t="s">
        <v>93</v>
      </c>
      <c r="R2656" s="34" t="s">
        <v>25628</v>
      </c>
      <c r="S2656" s="34" t="s">
        <v>25629</v>
      </c>
      <c r="T2656" s="7" t="s">
        <v>25630</v>
      </c>
      <c r="U2656" s="7">
        <v>2139957015</v>
      </c>
      <c r="V2656" s="7">
        <v>2000000</v>
      </c>
      <c r="W2656" s="7" t="s">
        <v>60</v>
      </c>
      <c r="X2656" s="7">
        <v>2000000</v>
      </c>
      <c r="Y2656" s="7" t="s">
        <v>467</v>
      </c>
      <c r="Z2656" s="7">
        <v>4</v>
      </c>
      <c r="AA2656" s="7">
        <v>2000000</v>
      </c>
      <c r="AB2656" s="7" t="s">
        <v>60</v>
      </c>
      <c r="AC2656" s="7">
        <v>2000000</v>
      </c>
      <c r="AD2656" s="7" t="s">
        <v>1624</v>
      </c>
      <c r="AE2656" s="7">
        <v>3005000</v>
      </c>
      <c r="AF2656" s="7" t="s">
        <v>60</v>
      </c>
      <c r="AG2656" s="7">
        <v>3005000</v>
      </c>
      <c r="AH2656" s="7">
        <v>3005000</v>
      </c>
      <c r="AI2656" s="7" t="s">
        <v>60</v>
      </c>
      <c r="AJ2656" s="7">
        <v>3005000</v>
      </c>
      <c r="AK2656" s="7" t="s">
        <v>25631</v>
      </c>
      <c r="AL2656" s="7" t="s">
        <v>50</v>
      </c>
      <c r="AM2656" s="7" t="s">
        <v>25632</v>
      </c>
      <c r="AN2656" s="7" t="s">
        <v>66</v>
      </c>
      <c r="AO2656" s="7" t="s">
        <v>25630</v>
      </c>
      <c r="AP2656" s="9" t="s">
        <v>50</v>
      </c>
      <c r="AQ2656" s="22" t="s">
        <v>25633</v>
      </c>
      <c r="AR2656" s="7" t="s">
        <v>50</v>
      </c>
    </row>
    <row r="2657" spans="1:44" ht="15" thickBot="1">
      <c r="A2657" s="10" t="s">
        <v>25634</v>
      </c>
      <c r="B2657" s="11">
        <v>31377</v>
      </c>
      <c r="C2657" s="12">
        <v>42736</v>
      </c>
      <c r="D2657" s="13" t="s">
        <v>45</v>
      </c>
      <c r="E2657" s="13" t="s">
        <v>46</v>
      </c>
      <c r="F2657" s="13" t="s">
        <v>47</v>
      </c>
      <c r="G2657" s="13" t="s">
        <v>87</v>
      </c>
      <c r="H2657" s="13" t="s">
        <v>1470</v>
      </c>
      <c r="I2657" s="13" t="s">
        <v>50</v>
      </c>
      <c r="J2657" s="12">
        <v>45497</v>
      </c>
      <c r="K2657" s="13" t="s">
        <v>72</v>
      </c>
      <c r="L2657" s="13" t="s">
        <v>162</v>
      </c>
      <c r="M2657" s="13" t="s">
        <v>10239</v>
      </c>
      <c r="N2657" s="13" t="s">
        <v>1473</v>
      </c>
      <c r="O2657" s="13" t="s">
        <v>25635</v>
      </c>
      <c r="P2657" s="11">
        <v>4992</v>
      </c>
      <c r="Q2657" s="13" t="s">
        <v>1001</v>
      </c>
      <c r="R2657" s="33" t="s">
        <v>25636</v>
      </c>
      <c r="S2657" s="33" t="s">
        <v>25637</v>
      </c>
      <c r="T2657" s="13" t="s">
        <v>25638</v>
      </c>
      <c r="U2657" s="13" t="s">
        <v>25639</v>
      </c>
      <c r="V2657" s="13">
        <v>275000000</v>
      </c>
      <c r="W2657" s="13" t="s">
        <v>60</v>
      </c>
      <c r="X2657" s="13">
        <v>275000000</v>
      </c>
      <c r="Y2657" s="13" t="s">
        <v>61</v>
      </c>
      <c r="Z2657" s="13">
        <v>2</v>
      </c>
      <c r="AA2657" s="13" t="s">
        <v>50</v>
      </c>
      <c r="AB2657" s="13" t="s">
        <v>50</v>
      </c>
      <c r="AC2657" s="13" t="s">
        <v>50</v>
      </c>
      <c r="AD2657" s="13" t="s">
        <v>50</v>
      </c>
      <c r="AE2657" s="13" t="s">
        <v>50</v>
      </c>
      <c r="AF2657" s="13" t="s">
        <v>50</v>
      </c>
      <c r="AG2657" s="13" t="s">
        <v>50</v>
      </c>
      <c r="AH2657" s="13">
        <v>479197873</v>
      </c>
      <c r="AI2657" s="13" t="s">
        <v>60</v>
      </c>
      <c r="AJ2657" s="13">
        <v>479197873</v>
      </c>
      <c r="AK2657" s="13" t="s">
        <v>25640</v>
      </c>
      <c r="AL2657" s="13" t="s">
        <v>25641</v>
      </c>
      <c r="AM2657" s="13" t="s">
        <v>25642</v>
      </c>
      <c r="AN2657" s="13" t="s">
        <v>66</v>
      </c>
      <c r="AO2657" s="13" t="s">
        <v>25643</v>
      </c>
      <c r="AP2657" s="21" t="s">
        <v>25644</v>
      </c>
      <c r="AQ2657" s="15" t="s">
        <v>50</v>
      </c>
      <c r="AR2657" s="13" t="s">
        <v>50</v>
      </c>
    </row>
    <row r="2658" spans="1:44" ht="15" thickBot="1">
      <c r="A2658" s="4" t="s">
        <v>25645</v>
      </c>
      <c r="B2658" s="5">
        <v>1178</v>
      </c>
      <c r="C2658" s="6">
        <v>45021</v>
      </c>
      <c r="D2658" s="7" t="s">
        <v>45</v>
      </c>
      <c r="E2658" s="7" t="s">
        <v>46</v>
      </c>
      <c r="F2658" s="7" t="s">
        <v>70</v>
      </c>
      <c r="G2658" s="27" t="s">
        <v>54945</v>
      </c>
      <c r="H2658" s="7" t="s">
        <v>50</v>
      </c>
      <c r="I2658" s="7" t="s">
        <v>50</v>
      </c>
      <c r="J2658" s="6">
        <v>45490</v>
      </c>
      <c r="K2658" s="7" t="s">
        <v>116</v>
      </c>
      <c r="L2658" s="7" t="s">
        <v>467</v>
      </c>
      <c r="M2658" s="7" t="s">
        <v>25646</v>
      </c>
      <c r="N2658" s="7" t="s">
        <v>1604</v>
      </c>
      <c r="O2658" s="7" t="s">
        <v>25647</v>
      </c>
      <c r="P2658" s="5">
        <v>5058</v>
      </c>
      <c r="Q2658" s="7" t="s">
        <v>360</v>
      </c>
      <c r="R2658" s="28" t="s">
        <v>25648</v>
      </c>
      <c r="S2658" s="34" t="s">
        <v>25649</v>
      </c>
      <c r="T2658" s="7" t="s">
        <v>25650</v>
      </c>
      <c r="U2658" s="7" t="s">
        <v>50</v>
      </c>
      <c r="V2658" s="7">
        <v>5700000</v>
      </c>
      <c r="W2658" s="7" t="s">
        <v>209</v>
      </c>
      <c r="X2658" s="7">
        <v>6216376</v>
      </c>
      <c r="Y2658" s="7" t="s">
        <v>467</v>
      </c>
      <c r="Z2658" s="7">
        <v>2</v>
      </c>
      <c r="AA2658" s="7">
        <v>5700000</v>
      </c>
      <c r="AB2658" s="7" t="s">
        <v>209</v>
      </c>
      <c r="AC2658" s="7">
        <v>6216376</v>
      </c>
      <c r="AD2658" s="7" t="s">
        <v>467</v>
      </c>
      <c r="AE2658" s="7">
        <v>5700000</v>
      </c>
      <c r="AF2658" s="7" t="s">
        <v>209</v>
      </c>
      <c r="AG2658" s="7">
        <v>6216376</v>
      </c>
      <c r="AH2658" s="7">
        <v>5700000</v>
      </c>
      <c r="AI2658" s="7" t="s">
        <v>209</v>
      </c>
      <c r="AJ2658" s="7">
        <v>6216376</v>
      </c>
      <c r="AK2658" s="7" t="s">
        <v>25651</v>
      </c>
      <c r="AL2658" s="7" t="s">
        <v>50</v>
      </c>
      <c r="AM2658" s="7" t="s">
        <v>25652</v>
      </c>
      <c r="AN2658" s="7" t="s">
        <v>66</v>
      </c>
      <c r="AO2658" s="7" t="s">
        <v>25653</v>
      </c>
      <c r="AP2658" s="22" t="s">
        <v>25654</v>
      </c>
      <c r="AQ2658" s="9" t="s">
        <v>50</v>
      </c>
      <c r="AR2658" s="7" t="s">
        <v>50</v>
      </c>
    </row>
    <row r="2659" spans="1:44" ht="15" thickBot="1">
      <c r="A2659" s="10" t="s">
        <v>25655</v>
      </c>
      <c r="B2659" s="11">
        <v>2488</v>
      </c>
      <c r="C2659" s="12">
        <v>43101</v>
      </c>
      <c r="D2659" s="13" t="s">
        <v>45</v>
      </c>
      <c r="E2659" s="13" t="s">
        <v>46</v>
      </c>
      <c r="F2659" s="13" t="s">
        <v>70</v>
      </c>
      <c r="G2659" s="13" t="s">
        <v>114</v>
      </c>
      <c r="H2659" s="13" t="s">
        <v>13387</v>
      </c>
      <c r="I2659" s="13" t="s">
        <v>50</v>
      </c>
      <c r="J2659" s="12">
        <v>45490</v>
      </c>
      <c r="K2659" s="13" t="s">
        <v>191</v>
      </c>
      <c r="L2659" s="13" t="s">
        <v>147</v>
      </c>
      <c r="M2659" s="13" t="s">
        <v>25656</v>
      </c>
      <c r="N2659" s="13" t="s">
        <v>8933</v>
      </c>
      <c r="O2659" s="13" t="s">
        <v>25657</v>
      </c>
      <c r="P2659" s="11">
        <v>5065</v>
      </c>
      <c r="Q2659" s="13" t="s">
        <v>245</v>
      </c>
      <c r="R2659" s="33" t="s">
        <v>25658</v>
      </c>
      <c r="S2659" s="33" t="s">
        <v>25659</v>
      </c>
      <c r="T2659" s="13" t="s">
        <v>25660</v>
      </c>
      <c r="U2659" s="13" t="s">
        <v>50</v>
      </c>
      <c r="V2659" s="13">
        <v>1000000000</v>
      </c>
      <c r="W2659" s="13" t="s">
        <v>2056</v>
      </c>
      <c r="X2659" s="13">
        <v>137606473</v>
      </c>
      <c r="Y2659" s="13" t="s">
        <v>154</v>
      </c>
      <c r="Z2659" s="13">
        <v>5</v>
      </c>
      <c r="AA2659" s="13">
        <v>1000000000</v>
      </c>
      <c r="AB2659" s="13" t="s">
        <v>2056</v>
      </c>
      <c r="AC2659" s="13">
        <v>137606473</v>
      </c>
      <c r="AD2659" s="13" t="s">
        <v>147</v>
      </c>
      <c r="AE2659" s="13">
        <v>3500000000</v>
      </c>
      <c r="AF2659" s="13" t="s">
        <v>2056</v>
      </c>
      <c r="AG2659" s="13">
        <v>503984960</v>
      </c>
      <c r="AH2659" s="13">
        <v>3500000000</v>
      </c>
      <c r="AI2659" s="13" t="s">
        <v>2056</v>
      </c>
      <c r="AJ2659" s="13">
        <v>503984960</v>
      </c>
      <c r="AK2659" s="13" t="s">
        <v>25661</v>
      </c>
      <c r="AL2659" s="13" t="s">
        <v>50</v>
      </c>
      <c r="AM2659" s="13" t="s">
        <v>25662</v>
      </c>
      <c r="AN2659" s="13" t="s">
        <v>25377</v>
      </c>
      <c r="AO2659" s="13" t="s">
        <v>25663</v>
      </c>
      <c r="AP2659" s="15" t="s">
        <v>50</v>
      </c>
      <c r="AQ2659" s="21" t="s">
        <v>25664</v>
      </c>
      <c r="AR2659" s="13" t="s">
        <v>50</v>
      </c>
    </row>
    <row r="2660" spans="1:44" ht="15" thickBot="1">
      <c r="A2660" s="4" t="s">
        <v>25665</v>
      </c>
      <c r="B2660" s="7">
        <v>656</v>
      </c>
      <c r="C2660" s="6">
        <v>44197</v>
      </c>
      <c r="D2660" s="7" t="s">
        <v>45</v>
      </c>
      <c r="E2660" s="7" t="s">
        <v>46</v>
      </c>
      <c r="F2660" s="7" t="s">
        <v>70</v>
      </c>
      <c r="G2660" s="26" t="s">
        <v>54946</v>
      </c>
      <c r="H2660" s="7" t="s">
        <v>1091</v>
      </c>
      <c r="I2660" s="7" t="s">
        <v>50</v>
      </c>
      <c r="J2660" s="6">
        <v>45497</v>
      </c>
      <c r="K2660" s="7" t="s">
        <v>50</v>
      </c>
      <c r="L2660" s="7" t="s">
        <v>467</v>
      </c>
      <c r="M2660" s="7" t="s">
        <v>25666</v>
      </c>
      <c r="N2660" s="7" t="s">
        <v>1941</v>
      </c>
      <c r="O2660" s="7" t="s">
        <v>25667</v>
      </c>
      <c r="P2660" s="5">
        <v>5107</v>
      </c>
      <c r="Q2660" s="7" t="s">
        <v>1943</v>
      </c>
      <c r="R2660" s="34" t="s">
        <v>25668</v>
      </c>
      <c r="S2660" s="34" t="s">
        <v>25669</v>
      </c>
      <c r="T2660" s="7" t="s">
        <v>50</v>
      </c>
      <c r="U2660" s="7" t="s">
        <v>50</v>
      </c>
      <c r="V2660" s="7">
        <v>12000000</v>
      </c>
      <c r="W2660" s="7" t="s">
        <v>60</v>
      </c>
      <c r="X2660" s="7">
        <v>12000000</v>
      </c>
      <c r="Y2660" s="7" t="s">
        <v>467</v>
      </c>
      <c r="Z2660" s="7">
        <v>2</v>
      </c>
      <c r="AA2660" s="7">
        <v>12000000</v>
      </c>
      <c r="AB2660" s="7" t="s">
        <v>60</v>
      </c>
      <c r="AC2660" s="7">
        <v>12000000</v>
      </c>
      <c r="AD2660" s="7" t="s">
        <v>467</v>
      </c>
      <c r="AE2660" s="7">
        <v>12000000</v>
      </c>
      <c r="AF2660" s="7" t="s">
        <v>60</v>
      </c>
      <c r="AG2660" s="7">
        <v>12000000</v>
      </c>
      <c r="AH2660" s="7">
        <v>12000000</v>
      </c>
      <c r="AI2660" s="7" t="s">
        <v>60</v>
      </c>
      <c r="AJ2660" s="7">
        <v>12000000</v>
      </c>
      <c r="AK2660" s="7" t="s">
        <v>25670</v>
      </c>
      <c r="AL2660" s="7" t="s">
        <v>50</v>
      </c>
      <c r="AM2660" s="7" t="s">
        <v>25671</v>
      </c>
      <c r="AN2660" s="7" t="s">
        <v>66</v>
      </c>
      <c r="AO2660" s="7" t="s">
        <v>25672</v>
      </c>
      <c r="AP2660" s="22" t="s">
        <v>25673</v>
      </c>
      <c r="AQ2660" s="9" t="s">
        <v>50</v>
      </c>
      <c r="AR2660" s="7" t="s">
        <v>50</v>
      </c>
    </row>
    <row r="2661" spans="1:44" ht="15" thickBot="1">
      <c r="A2661" s="10" t="s">
        <v>25674</v>
      </c>
      <c r="B2661" s="13" t="s">
        <v>50</v>
      </c>
      <c r="C2661" s="12">
        <v>44927</v>
      </c>
      <c r="D2661" s="13" t="s">
        <v>45</v>
      </c>
      <c r="E2661" s="13" t="s">
        <v>46</v>
      </c>
      <c r="F2661" s="13" t="s">
        <v>70</v>
      </c>
      <c r="G2661" s="27" t="s">
        <v>54945</v>
      </c>
      <c r="H2661" s="13" t="s">
        <v>50</v>
      </c>
      <c r="I2661" s="13" t="s">
        <v>50</v>
      </c>
      <c r="J2661" s="12">
        <v>45495</v>
      </c>
      <c r="K2661" s="13" t="s">
        <v>50</v>
      </c>
      <c r="L2661" s="13" t="s">
        <v>467</v>
      </c>
      <c r="M2661" s="13" t="s">
        <v>17435</v>
      </c>
      <c r="N2661" s="13" t="s">
        <v>180</v>
      </c>
      <c r="O2661" s="13" t="s">
        <v>25675</v>
      </c>
      <c r="P2661" s="11">
        <v>5136</v>
      </c>
      <c r="Q2661" s="13" t="s">
        <v>120</v>
      </c>
      <c r="R2661" s="33" t="s">
        <v>25676</v>
      </c>
      <c r="S2661" s="33" t="s">
        <v>25677</v>
      </c>
      <c r="T2661" s="13" t="s">
        <v>25678</v>
      </c>
      <c r="U2661" s="13" t="s">
        <v>50</v>
      </c>
      <c r="V2661" s="13">
        <v>4000000</v>
      </c>
      <c r="W2661" s="13" t="s">
        <v>60</v>
      </c>
      <c r="X2661" s="13">
        <v>4000000</v>
      </c>
      <c r="Y2661" s="13" t="s">
        <v>467</v>
      </c>
      <c r="Z2661" s="13">
        <v>1</v>
      </c>
      <c r="AA2661" s="13">
        <v>4000000</v>
      </c>
      <c r="AB2661" s="13" t="s">
        <v>60</v>
      </c>
      <c r="AC2661" s="13">
        <v>4000000</v>
      </c>
      <c r="AD2661" s="13" t="s">
        <v>467</v>
      </c>
      <c r="AE2661" s="13">
        <v>4000000</v>
      </c>
      <c r="AF2661" s="13" t="s">
        <v>60</v>
      </c>
      <c r="AG2661" s="13">
        <v>4000000</v>
      </c>
      <c r="AH2661" s="13">
        <v>4000000</v>
      </c>
      <c r="AI2661" s="13" t="s">
        <v>60</v>
      </c>
      <c r="AJ2661" s="13">
        <v>4000000</v>
      </c>
      <c r="AK2661" s="13" t="s">
        <v>25679</v>
      </c>
      <c r="AL2661" s="13" t="s">
        <v>50</v>
      </c>
      <c r="AM2661" s="13" t="s">
        <v>25680</v>
      </c>
      <c r="AN2661" s="13" t="s">
        <v>66</v>
      </c>
      <c r="AO2661" s="13" t="s">
        <v>25681</v>
      </c>
      <c r="AP2661" s="21" t="s">
        <v>25682</v>
      </c>
      <c r="AQ2661" s="15" t="s">
        <v>50</v>
      </c>
      <c r="AR2661" s="13" t="s">
        <v>50</v>
      </c>
    </row>
    <row r="2662" spans="1:44" ht="15" thickBot="1">
      <c r="A2662" s="4" t="s">
        <v>25683</v>
      </c>
      <c r="B2662" s="7" t="s">
        <v>50</v>
      </c>
      <c r="C2662" s="6">
        <v>44197</v>
      </c>
      <c r="D2662" s="7" t="s">
        <v>45</v>
      </c>
      <c r="E2662" s="7" t="s">
        <v>46</v>
      </c>
      <c r="F2662" s="7" t="s">
        <v>70</v>
      </c>
      <c r="G2662" s="27" t="s">
        <v>54945</v>
      </c>
      <c r="H2662" s="7" t="s">
        <v>466</v>
      </c>
      <c r="I2662" s="7" t="s">
        <v>50</v>
      </c>
      <c r="J2662" s="6">
        <v>45489</v>
      </c>
      <c r="K2662" s="7" t="s">
        <v>50</v>
      </c>
      <c r="L2662" s="7" t="s">
        <v>467</v>
      </c>
      <c r="M2662" s="7" t="s">
        <v>25684</v>
      </c>
      <c r="N2662" s="7" t="s">
        <v>25685</v>
      </c>
      <c r="O2662" s="7" t="s">
        <v>25686</v>
      </c>
      <c r="P2662" s="5">
        <v>5143</v>
      </c>
      <c r="Q2662" s="7" t="s">
        <v>707</v>
      </c>
      <c r="R2662" s="34" t="s">
        <v>25687</v>
      </c>
      <c r="S2662" s="34" t="s">
        <v>25688</v>
      </c>
      <c r="T2662" s="7" t="s">
        <v>25689</v>
      </c>
      <c r="U2662" s="7">
        <f>1-226-917-8242</f>
        <v>-9384</v>
      </c>
      <c r="V2662" s="7">
        <v>2700000</v>
      </c>
      <c r="W2662" s="7" t="s">
        <v>1085</v>
      </c>
      <c r="X2662" s="7">
        <v>1971777</v>
      </c>
      <c r="Y2662" s="7" t="s">
        <v>467</v>
      </c>
      <c r="Z2662" s="7">
        <v>5</v>
      </c>
      <c r="AA2662" s="7">
        <v>2700000</v>
      </c>
      <c r="AB2662" s="7" t="s">
        <v>1085</v>
      </c>
      <c r="AC2662" s="7">
        <v>1971777</v>
      </c>
      <c r="AD2662" s="7" t="s">
        <v>467</v>
      </c>
      <c r="AE2662" s="7">
        <v>2700000</v>
      </c>
      <c r="AF2662" s="7" t="s">
        <v>1085</v>
      </c>
      <c r="AG2662" s="7">
        <v>1971777</v>
      </c>
      <c r="AH2662" s="7">
        <v>2121777</v>
      </c>
      <c r="AI2662" s="7" t="s">
        <v>60</v>
      </c>
      <c r="AJ2662" s="7">
        <v>2121777</v>
      </c>
      <c r="AK2662" s="7" t="s">
        <v>25690</v>
      </c>
      <c r="AL2662" s="7" t="s">
        <v>50</v>
      </c>
      <c r="AM2662" s="7" t="s">
        <v>25691</v>
      </c>
      <c r="AN2662" s="7" t="s">
        <v>66</v>
      </c>
      <c r="AO2662" s="7" t="s">
        <v>25692</v>
      </c>
      <c r="AP2662" s="22" t="s">
        <v>25693</v>
      </c>
      <c r="AQ2662" s="9" t="s">
        <v>50</v>
      </c>
      <c r="AR2662" s="7" t="s">
        <v>50</v>
      </c>
    </row>
    <row r="2663" spans="1:44" ht="15" thickBot="1">
      <c r="A2663" s="10" t="s">
        <v>25694</v>
      </c>
      <c r="B2663" s="11">
        <v>1306</v>
      </c>
      <c r="C2663" s="12">
        <v>44562</v>
      </c>
      <c r="D2663" s="13" t="s">
        <v>45</v>
      </c>
      <c r="E2663" s="13" t="s">
        <v>46</v>
      </c>
      <c r="F2663" s="13" t="s">
        <v>70</v>
      </c>
      <c r="G2663" s="13" t="s">
        <v>176</v>
      </c>
      <c r="H2663" s="13" t="s">
        <v>50</v>
      </c>
      <c r="I2663" s="13" t="s">
        <v>50</v>
      </c>
      <c r="J2663" s="12">
        <v>45495</v>
      </c>
      <c r="K2663" s="13" t="s">
        <v>50</v>
      </c>
      <c r="L2663" s="13" t="s">
        <v>131</v>
      </c>
      <c r="M2663" s="13" t="s">
        <v>25695</v>
      </c>
      <c r="N2663" s="13" t="s">
        <v>421</v>
      </c>
      <c r="O2663" s="13" t="s">
        <v>25696</v>
      </c>
      <c r="P2663" s="11">
        <v>5152</v>
      </c>
      <c r="Q2663" s="13" t="s">
        <v>245</v>
      </c>
      <c r="R2663" s="33" t="s">
        <v>25697</v>
      </c>
      <c r="S2663" s="33" t="s">
        <v>25698</v>
      </c>
      <c r="T2663" s="13" t="s">
        <v>25699</v>
      </c>
      <c r="U2663" s="13">
        <v>911204302600</v>
      </c>
      <c r="V2663" s="13">
        <v>2960000000</v>
      </c>
      <c r="W2663" s="13" t="s">
        <v>250</v>
      </c>
      <c r="X2663" s="13">
        <v>35383571</v>
      </c>
      <c r="Y2663" s="13" t="s">
        <v>50</v>
      </c>
      <c r="Z2663" s="13">
        <v>2</v>
      </c>
      <c r="AA2663" s="13" t="s">
        <v>50</v>
      </c>
      <c r="AB2663" s="13" t="s">
        <v>50</v>
      </c>
      <c r="AC2663" s="13" t="s">
        <v>50</v>
      </c>
      <c r="AD2663" s="13" t="s">
        <v>50</v>
      </c>
      <c r="AE2663" s="13" t="s">
        <v>50</v>
      </c>
      <c r="AF2663" s="13" t="s">
        <v>50</v>
      </c>
      <c r="AG2663" s="13" t="s">
        <v>50</v>
      </c>
      <c r="AH2663" s="13">
        <v>3560000000</v>
      </c>
      <c r="AI2663" s="13" t="s">
        <v>250</v>
      </c>
      <c r="AJ2663" s="13">
        <v>42580754</v>
      </c>
      <c r="AK2663" s="13" t="s">
        <v>25700</v>
      </c>
      <c r="AL2663" s="13" t="s">
        <v>50</v>
      </c>
      <c r="AM2663" s="13" t="s">
        <v>25701</v>
      </c>
      <c r="AN2663" s="13" t="s">
        <v>66</v>
      </c>
      <c r="AO2663" s="13" t="s">
        <v>25702</v>
      </c>
      <c r="AP2663" s="15" t="s">
        <v>50</v>
      </c>
      <c r="AQ2663" s="21" t="s">
        <v>25703</v>
      </c>
      <c r="AR2663" s="13" t="s">
        <v>50</v>
      </c>
    </row>
    <row r="2664" spans="1:44" ht="15" thickBot="1">
      <c r="A2664" s="4" t="s">
        <v>25704</v>
      </c>
      <c r="B2664" s="5">
        <v>4972</v>
      </c>
      <c r="C2664" s="6">
        <v>43739</v>
      </c>
      <c r="D2664" s="7" t="s">
        <v>45</v>
      </c>
      <c r="E2664" s="7" t="s">
        <v>46</v>
      </c>
      <c r="F2664" s="7" t="s">
        <v>70</v>
      </c>
      <c r="G2664" s="26" t="s">
        <v>54946</v>
      </c>
      <c r="H2664" s="7" t="s">
        <v>10686</v>
      </c>
      <c r="I2664" s="7" t="s">
        <v>50</v>
      </c>
      <c r="J2664" s="6">
        <v>45496</v>
      </c>
      <c r="K2664" s="7" t="s">
        <v>191</v>
      </c>
      <c r="L2664" s="7" t="s">
        <v>124</v>
      </c>
      <c r="M2664" s="7" t="s">
        <v>25705</v>
      </c>
      <c r="N2664" s="7" t="s">
        <v>1954</v>
      </c>
      <c r="O2664" s="7" t="s">
        <v>25706</v>
      </c>
      <c r="P2664" s="5">
        <v>5183</v>
      </c>
      <c r="Q2664" s="7" t="s">
        <v>245</v>
      </c>
      <c r="R2664" s="34" t="s">
        <v>25707</v>
      </c>
      <c r="S2664" s="34" t="s">
        <v>25708</v>
      </c>
      <c r="T2664" s="7" t="s">
        <v>25709</v>
      </c>
      <c r="U2664" s="7" t="s">
        <v>50</v>
      </c>
      <c r="V2664" s="7">
        <v>1070000000</v>
      </c>
      <c r="W2664" s="7" t="s">
        <v>1960</v>
      </c>
      <c r="X2664" s="7">
        <v>6847817</v>
      </c>
      <c r="Y2664" s="7" t="s">
        <v>81</v>
      </c>
      <c r="Z2664" s="7">
        <v>8</v>
      </c>
      <c r="AA2664" s="7">
        <v>1070000000</v>
      </c>
      <c r="AB2664" s="7" t="s">
        <v>1960</v>
      </c>
      <c r="AC2664" s="7">
        <v>6847817</v>
      </c>
      <c r="AD2664" s="7" t="s">
        <v>124</v>
      </c>
      <c r="AE2664" s="7">
        <v>14271300000</v>
      </c>
      <c r="AF2664" s="7" t="s">
        <v>1960</v>
      </c>
      <c r="AG2664" s="7">
        <v>104928694</v>
      </c>
      <c r="AH2664" s="7">
        <v>14971300000</v>
      </c>
      <c r="AI2664" s="7" t="s">
        <v>1960</v>
      </c>
      <c r="AJ2664" s="7">
        <v>111048538</v>
      </c>
      <c r="AK2664" s="7" t="s">
        <v>25710</v>
      </c>
      <c r="AL2664" s="7" t="s">
        <v>50</v>
      </c>
      <c r="AM2664" s="7" t="s">
        <v>25711</v>
      </c>
      <c r="AN2664" s="7" t="s">
        <v>66</v>
      </c>
      <c r="AO2664" s="24" t="s">
        <v>25712</v>
      </c>
      <c r="AP2664" s="9" t="s">
        <v>50</v>
      </c>
      <c r="AQ2664" s="22" t="s">
        <v>25713</v>
      </c>
      <c r="AR2664" s="7" t="s">
        <v>50</v>
      </c>
    </row>
    <row r="2665" spans="1:44" ht="15" thickBot="1">
      <c r="A2665" s="10" t="s">
        <v>25714</v>
      </c>
      <c r="B2665" s="11">
        <v>148791</v>
      </c>
      <c r="C2665" s="12">
        <v>40909</v>
      </c>
      <c r="D2665" s="13" t="s">
        <v>45</v>
      </c>
      <c r="E2665" s="13" t="s">
        <v>46</v>
      </c>
      <c r="F2665" s="13" t="s">
        <v>70</v>
      </c>
      <c r="G2665" s="13" t="s">
        <v>114</v>
      </c>
      <c r="H2665" s="13" t="s">
        <v>6842</v>
      </c>
      <c r="I2665" s="13" t="s">
        <v>50</v>
      </c>
      <c r="J2665" s="12">
        <v>45496</v>
      </c>
      <c r="K2665" s="13" t="s">
        <v>191</v>
      </c>
      <c r="L2665" s="13" t="s">
        <v>290</v>
      </c>
      <c r="M2665" s="13" t="s">
        <v>25715</v>
      </c>
      <c r="N2665" s="13" t="s">
        <v>17778</v>
      </c>
      <c r="O2665" s="13" t="s">
        <v>25716</v>
      </c>
      <c r="P2665" s="11">
        <v>5218</v>
      </c>
      <c r="Q2665" s="13" t="s">
        <v>434</v>
      </c>
      <c r="R2665" s="33" t="s">
        <v>25717</v>
      </c>
      <c r="S2665" s="33" t="s">
        <v>25718</v>
      </c>
      <c r="T2665" s="13" t="s">
        <v>50</v>
      </c>
      <c r="U2665" s="13" t="s">
        <v>50</v>
      </c>
      <c r="V2665" s="13">
        <v>100000000</v>
      </c>
      <c r="W2665" s="13" t="s">
        <v>60</v>
      </c>
      <c r="X2665" s="13">
        <v>100000000</v>
      </c>
      <c r="Y2665" s="13" t="s">
        <v>290</v>
      </c>
      <c r="Z2665" s="13">
        <v>1</v>
      </c>
      <c r="AA2665" s="13">
        <v>100000000</v>
      </c>
      <c r="AB2665" s="13" t="s">
        <v>60</v>
      </c>
      <c r="AC2665" s="13">
        <v>100000000</v>
      </c>
      <c r="AD2665" s="13" t="s">
        <v>290</v>
      </c>
      <c r="AE2665" s="13">
        <v>100000000</v>
      </c>
      <c r="AF2665" s="13" t="s">
        <v>60</v>
      </c>
      <c r="AG2665" s="13">
        <v>100000000</v>
      </c>
      <c r="AH2665" s="13">
        <v>100000000</v>
      </c>
      <c r="AI2665" s="13" t="s">
        <v>60</v>
      </c>
      <c r="AJ2665" s="13">
        <v>100000000</v>
      </c>
      <c r="AK2665" s="13" t="s">
        <v>25719</v>
      </c>
      <c r="AL2665" s="13" t="s">
        <v>50</v>
      </c>
      <c r="AM2665" s="13" t="s">
        <v>25720</v>
      </c>
      <c r="AN2665" s="13" t="s">
        <v>66</v>
      </c>
      <c r="AO2665" s="13" t="s">
        <v>25721</v>
      </c>
      <c r="AP2665" s="15" t="s">
        <v>50</v>
      </c>
      <c r="AQ2665" s="21" t="s">
        <v>25722</v>
      </c>
      <c r="AR2665" s="13" t="s">
        <v>50</v>
      </c>
    </row>
    <row r="2666" spans="1:44" ht="15" thickBot="1">
      <c r="A2666" s="4" t="s">
        <v>25723</v>
      </c>
      <c r="B2666" s="7" t="s">
        <v>50</v>
      </c>
      <c r="C2666" s="6">
        <v>44562</v>
      </c>
      <c r="D2666" s="7" t="s">
        <v>45</v>
      </c>
      <c r="E2666" s="7" t="s">
        <v>46</v>
      </c>
      <c r="F2666" s="7" t="s">
        <v>70</v>
      </c>
      <c r="G2666" s="27" t="s">
        <v>54945</v>
      </c>
      <c r="H2666" s="7" t="s">
        <v>3821</v>
      </c>
      <c r="I2666" s="7" t="s">
        <v>50</v>
      </c>
      <c r="J2666" s="6">
        <v>45496</v>
      </c>
      <c r="K2666" s="7" t="s">
        <v>50</v>
      </c>
      <c r="L2666" s="7" t="s">
        <v>467</v>
      </c>
      <c r="M2666" s="7" t="s">
        <v>25724</v>
      </c>
      <c r="N2666" s="7" t="s">
        <v>5274</v>
      </c>
      <c r="O2666" s="7" t="s">
        <v>25725</v>
      </c>
      <c r="P2666" s="5">
        <v>5226</v>
      </c>
      <c r="Q2666" s="7" t="s">
        <v>1116</v>
      </c>
      <c r="R2666" s="34" t="s">
        <v>25726</v>
      </c>
      <c r="S2666" s="34" t="s">
        <v>25727</v>
      </c>
      <c r="T2666" s="7" t="s">
        <v>25728</v>
      </c>
      <c r="U2666" s="7" t="s">
        <v>50</v>
      </c>
      <c r="V2666" s="7">
        <v>7000000</v>
      </c>
      <c r="W2666" s="7" t="s">
        <v>60</v>
      </c>
      <c r="X2666" s="7">
        <v>7000000</v>
      </c>
      <c r="Y2666" s="7" t="s">
        <v>467</v>
      </c>
      <c r="Z2666" s="7">
        <v>2</v>
      </c>
      <c r="AA2666" s="7">
        <v>7000000</v>
      </c>
      <c r="AB2666" s="7" t="s">
        <v>60</v>
      </c>
      <c r="AC2666" s="7">
        <v>7000000</v>
      </c>
      <c r="AD2666" s="7" t="s">
        <v>467</v>
      </c>
      <c r="AE2666" s="7">
        <v>7000000</v>
      </c>
      <c r="AF2666" s="7" t="s">
        <v>60</v>
      </c>
      <c r="AG2666" s="7">
        <v>7000000</v>
      </c>
      <c r="AH2666" s="7">
        <v>7000000</v>
      </c>
      <c r="AI2666" s="7" t="s">
        <v>60</v>
      </c>
      <c r="AJ2666" s="7">
        <v>7000000</v>
      </c>
      <c r="AK2666" s="7" t="s">
        <v>25729</v>
      </c>
      <c r="AL2666" s="7" t="s">
        <v>50</v>
      </c>
      <c r="AM2666" s="7" t="s">
        <v>25730</v>
      </c>
      <c r="AN2666" s="7" t="s">
        <v>66</v>
      </c>
      <c r="AO2666" s="7" t="s">
        <v>25731</v>
      </c>
      <c r="AP2666" s="22" t="s">
        <v>25732</v>
      </c>
      <c r="AQ2666" s="9" t="s">
        <v>50</v>
      </c>
      <c r="AR2666" s="7" t="s">
        <v>50</v>
      </c>
    </row>
    <row r="2667" spans="1:44" ht="15" thickBot="1">
      <c r="A2667" s="10" t="s">
        <v>25733</v>
      </c>
      <c r="B2667" s="11">
        <v>4902</v>
      </c>
      <c r="C2667" s="12">
        <v>43617</v>
      </c>
      <c r="D2667" s="13" t="s">
        <v>45</v>
      </c>
      <c r="E2667" s="13" t="s">
        <v>46</v>
      </c>
      <c r="F2667" s="13" t="s">
        <v>70</v>
      </c>
      <c r="G2667" s="13" t="s">
        <v>87</v>
      </c>
      <c r="H2667" s="13" t="s">
        <v>7995</v>
      </c>
      <c r="I2667" s="13" t="s">
        <v>50</v>
      </c>
      <c r="J2667" s="12">
        <v>45490</v>
      </c>
      <c r="K2667" s="13" t="s">
        <v>191</v>
      </c>
      <c r="L2667" s="13" t="s">
        <v>178</v>
      </c>
      <c r="M2667" s="13" t="s">
        <v>25734</v>
      </c>
      <c r="N2667" s="13" t="s">
        <v>4739</v>
      </c>
      <c r="O2667" s="13" t="s">
        <v>25735</v>
      </c>
      <c r="P2667" s="11">
        <v>5253</v>
      </c>
      <c r="Q2667" s="13" t="s">
        <v>383</v>
      </c>
      <c r="R2667" s="33" t="s">
        <v>25736</v>
      </c>
      <c r="S2667" s="33" t="s">
        <v>25737</v>
      </c>
      <c r="T2667" s="13" t="s">
        <v>25738</v>
      </c>
      <c r="U2667" s="13">
        <v>2068513866</v>
      </c>
      <c r="V2667" s="13">
        <v>5590815</v>
      </c>
      <c r="W2667" s="13" t="s">
        <v>60</v>
      </c>
      <c r="X2667" s="13">
        <v>5590815</v>
      </c>
      <c r="Y2667" s="13" t="s">
        <v>50</v>
      </c>
      <c r="Z2667" s="13">
        <v>5</v>
      </c>
      <c r="AA2667" s="13">
        <v>5590815</v>
      </c>
      <c r="AB2667" s="13" t="s">
        <v>60</v>
      </c>
      <c r="AC2667" s="13">
        <v>5590815</v>
      </c>
      <c r="AD2667" s="13" t="s">
        <v>178</v>
      </c>
      <c r="AE2667" s="13">
        <v>30062286</v>
      </c>
      <c r="AF2667" s="13" t="s">
        <v>60</v>
      </c>
      <c r="AG2667" s="13">
        <v>30062286</v>
      </c>
      <c r="AH2667" s="13">
        <v>30062286</v>
      </c>
      <c r="AI2667" s="13" t="s">
        <v>60</v>
      </c>
      <c r="AJ2667" s="13">
        <v>30062286</v>
      </c>
      <c r="AK2667" s="13" t="s">
        <v>25739</v>
      </c>
      <c r="AL2667" s="13" t="s">
        <v>50</v>
      </c>
      <c r="AM2667" s="13" t="s">
        <v>25740</v>
      </c>
      <c r="AN2667" s="13" t="s">
        <v>66</v>
      </c>
      <c r="AO2667" s="13" t="s">
        <v>25741</v>
      </c>
      <c r="AP2667" s="21" t="s">
        <v>25742</v>
      </c>
      <c r="AQ2667" s="15" t="s">
        <v>50</v>
      </c>
      <c r="AR2667" s="13" t="s">
        <v>50</v>
      </c>
    </row>
    <row r="2668" spans="1:44" ht="15" thickBot="1">
      <c r="A2668" s="4" t="s">
        <v>25743</v>
      </c>
      <c r="B2668" s="5">
        <v>1667</v>
      </c>
      <c r="C2668" s="6">
        <v>31413</v>
      </c>
      <c r="D2668" s="7" t="s">
        <v>45</v>
      </c>
      <c r="E2668" s="7" t="s">
        <v>46</v>
      </c>
      <c r="F2668" s="7" t="s">
        <v>47</v>
      </c>
      <c r="G2668" s="7" t="s">
        <v>145</v>
      </c>
      <c r="H2668" s="7" t="s">
        <v>23571</v>
      </c>
      <c r="I2668" s="7" t="s">
        <v>50</v>
      </c>
      <c r="J2668" s="6">
        <v>45496</v>
      </c>
      <c r="K2668" s="7" t="s">
        <v>191</v>
      </c>
      <c r="L2668" s="7" t="s">
        <v>162</v>
      </c>
      <c r="M2668" s="7" t="s">
        <v>25744</v>
      </c>
      <c r="N2668" s="7" t="s">
        <v>1416</v>
      </c>
      <c r="O2668" s="7" t="s">
        <v>25745</v>
      </c>
      <c r="P2668" s="5">
        <v>5348</v>
      </c>
      <c r="Q2668" s="7" t="s">
        <v>120</v>
      </c>
      <c r="R2668" s="34" t="s">
        <v>25746</v>
      </c>
      <c r="S2668" s="34" t="s">
        <v>25747</v>
      </c>
      <c r="T2668" s="7" t="s">
        <v>25748</v>
      </c>
      <c r="U2668" s="7" t="s">
        <v>25749</v>
      </c>
      <c r="V2668" s="7">
        <v>215000000</v>
      </c>
      <c r="W2668" s="7" t="s">
        <v>1338</v>
      </c>
      <c r="X2668" s="7">
        <v>142684783</v>
      </c>
      <c r="Y2668" s="7" t="s">
        <v>61</v>
      </c>
      <c r="Z2668" s="7">
        <v>4</v>
      </c>
      <c r="AA2668" s="7">
        <v>10000000</v>
      </c>
      <c r="AB2668" s="7" t="s">
        <v>1338</v>
      </c>
      <c r="AC2668" s="7">
        <v>6263655</v>
      </c>
      <c r="AD2668" s="7" t="s">
        <v>62</v>
      </c>
      <c r="AE2668" s="7">
        <v>18000000</v>
      </c>
      <c r="AF2668" s="7" t="s">
        <v>1338</v>
      </c>
      <c r="AG2668" s="7">
        <v>12072374</v>
      </c>
      <c r="AH2668" s="7">
        <v>233000000</v>
      </c>
      <c r="AI2668" s="7" t="s">
        <v>1338</v>
      </c>
      <c r="AJ2668" s="7">
        <v>154757157</v>
      </c>
      <c r="AK2668" s="7" t="s">
        <v>2118</v>
      </c>
      <c r="AL2668" s="7" t="s">
        <v>50</v>
      </c>
      <c r="AM2668" s="7" t="s">
        <v>25750</v>
      </c>
      <c r="AN2668" s="7" t="s">
        <v>738</v>
      </c>
      <c r="AO2668" s="7" t="s">
        <v>25751</v>
      </c>
      <c r="AP2668" s="22" t="s">
        <v>25752</v>
      </c>
      <c r="AQ2668" s="9" t="s">
        <v>50</v>
      </c>
      <c r="AR2668" s="7" t="s">
        <v>50</v>
      </c>
    </row>
    <row r="2669" spans="1:44" ht="15" thickBot="1">
      <c r="A2669" s="10" t="s">
        <v>25753</v>
      </c>
      <c r="B2669" s="11">
        <v>36486</v>
      </c>
      <c r="C2669" s="12">
        <v>44166</v>
      </c>
      <c r="D2669" s="13" t="s">
        <v>45</v>
      </c>
      <c r="E2669" s="13" t="s">
        <v>46</v>
      </c>
      <c r="F2669" s="13" t="s">
        <v>70</v>
      </c>
      <c r="G2669" s="26" t="s">
        <v>54946</v>
      </c>
      <c r="H2669" s="13" t="s">
        <v>1091</v>
      </c>
      <c r="I2669" s="13" t="s">
        <v>50</v>
      </c>
      <c r="J2669" s="12">
        <v>45495</v>
      </c>
      <c r="K2669" s="13" t="s">
        <v>116</v>
      </c>
      <c r="L2669" s="13" t="s">
        <v>178</v>
      </c>
      <c r="M2669" s="13" t="s">
        <v>13523</v>
      </c>
      <c r="N2669" s="13" t="s">
        <v>757</v>
      </c>
      <c r="O2669" s="13" t="s">
        <v>25754</v>
      </c>
      <c r="P2669" s="11">
        <v>5356</v>
      </c>
      <c r="Q2669" s="13" t="s">
        <v>759</v>
      </c>
      <c r="R2669" s="33" t="s">
        <v>25755</v>
      </c>
      <c r="S2669" s="33" t="s">
        <v>25756</v>
      </c>
      <c r="T2669" s="13" t="s">
        <v>25757</v>
      </c>
      <c r="U2669" s="13" t="s">
        <v>50</v>
      </c>
      <c r="V2669" s="13">
        <v>8914978</v>
      </c>
      <c r="W2669" s="13" t="s">
        <v>60</v>
      </c>
      <c r="X2669" s="13">
        <v>8914978</v>
      </c>
      <c r="Y2669" s="13" t="s">
        <v>50</v>
      </c>
      <c r="Z2669" s="13">
        <v>5</v>
      </c>
      <c r="AA2669" s="13">
        <v>8914978</v>
      </c>
      <c r="AB2669" s="13" t="s">
        <v>60</v>
      </c>
      <c r="AC2669" s="13">
        <v>8914978</v>
      </c>
      <c r="AD2669" s="13" t="s">
        <v>178</v>
      </c>
      <c r="AE2669" s="13">
        <v>13234978</v>
      </c>
      <c r="AF2669" s="13" t="s">
        <v>60</v>
      </c>
      <c r="AG2669" s="13">
        <v>13234978</v>
      </c>
      <c r="AH2669" s="13">
        <v>13234978</v>
      </c>
      <c r="AI2669" s="13" t="s">
        <v>60</v>
      </c>
      <c r="AJ2669" s="13">
        <v>13234978</v>
      </c>
      <c r="AK2669" s="13" t="s">
        <v>25758</v>
      </c>
      <c r="AL2669" s="13" t="s">
        <v>50</v>
      </c>
      <c r="AM2669" s="13" t="s">
        <v>25759</v>
      </c>
      <c r="AN2669" s="13" t="s">
        <v>66</v>
      </c>
      <c r="AO2669" s="13" t="s">
        <v>25760</v>
      </c>
      <c r="AP2669" s="21" t="s">
        <v>25761</v>
      </c>
      <c r="AQ2669" s="15" t="s">
        <v>50</v>
      </c>
      <c r="AR2669" s="13" t="s">
        <v>50</v>
      </c>
    </row>
    <row r="2670" spans="1:44" ht="15" thickBot="1">
      <c r="A2670" s="4" t="s">
        <v>25762</v>
      </c>
      <c r="B2670" s="5">
        <v>2344</v>
      </c>
      <c r="C2670" s="6">
        <v>38353</v>
      </c>
      <c r="D2670" s="7" t="s">
        <v>45</v>
      </c>
      <c r="E2670" s="7" t="s">
        <v>46</v>
      </c>
      <c r="F2670" s="7" t="s">
        <v>47</v>
      </c>
      <c r="G2670" s="7" t="s">
        <v>176</v>
      </c>
      <c r="H2670" s="7" t="s">
        <v>25763</v>
      </c>
      <c r="I2670" s="7" t="s">
        <v>50</v>
      </c>
      <c r="J2670" s="6">
        <v>45496</v>
      </c>
      <c r="K2670" s="7" t="s">
        <v>161</v>
      </c>
      <c r="L2670" s="7" t="s">
        <v>131</v>
      </c>
      <c r="M2670" s="7" t="s">
        <v>25764</v>
      </c>
      <c r="N2670" s="7" t="s">
        <v>21917</v>
      </c>
      <c r="O2670" s="7" t="s">
        <v>25765</v>
      </c>
      <c r="P2670" s="5">
        <v>5410</v>
      </c>
      <c r="Q2670" s="7" t="s">
        <v>135</v>
      </c>
      <c r="R2670" s="34" t="s">
        <v>25766</v>
      </c>
      <c r="S2670" s="34" t="s">
        <v>25767</v>
      </c>
      <c r="T2670" s="7" t="s">
        <v>25768</v>
      </c>
      <c r="U2670" s="7" t="s">
        <v>25769</v>
      </c>
      <c r="V2670" s="7">
        <v>400000000</v>
      </c>
      <c r="W2670" s="7" t="s">
        <v>60</v>
      </c>
      <c r="X2670" s="7">
        <v>400000000</v>
      </c>
      <c r="Y2670" s="7" t="s">
        <v>61</v>
      </c>
      <c r="Z2670" s="7">
        <v>2</v>
      </c>
      <c r="AA2670" s="7" t="s">
        <v>50</v>
      </c>
      <c r="AB2670" s="7" t="s">
        <v>50</v>
      </c>
      <c r="AC2670" s="7" t="s">
        <v>50</v>
      </c>
      <c r="AD2670" s="7" t="s">
        <v>290</v>
      </c>
      <c r="AE2670" s="7" t="s">
        <v>50</v>
      </c>
      <c r="AF2670" s="7" t="s">
        <v>50</v>
      </c>
      <c r="AG2670" s="7" t="s">
        <v>50</v>
      </c>
      <c r="AH2670" s="7">
        <v>400000000</v>
      </c>
      <c r="AI2670" s="7" t="s">
        <v>60</v>
      </c>
      <c r="AJ2670" s="7">
        <v>400000000</v>
      </c>
      <c r="AK2670" s="7" t="s">
        <v>25770</v>
      </c>
      <c r="AL2670" s="7" t="s">
        <v>50</v>
      </c>
      <c r="AM2670" s="7" t="s">
        <v>25771</v>
      </c>
      <c r="AN2670" s="7" t="s">
        <v>66</v>
      </c>
      <c r="AO2670" s="7" t="s">
        <v>25772</v>
      </c>
      <c r="AP2670" s="22" t="s">
        <v>25773</v>
      </c>
      <c r="AQ2670" s="9" t="s">
        <v>50</v>
      </c>
      <c r="AR2670" s="7" t="s">
        <v>50</v>
      </c>
    </row>
    <row r="2671" spans="1:44" ht="15" thickBot="1">
      <c r="A2671" s="10" t="s">
        <v>25774</v>
      </c>
      <c r="B2671" s="13">
        <v>156</v>
      </c>
      <c r="C2671" s="12">
        <v>44927</v>
      </c>
      <c r="D2671" s="13" t="s">
        <v>45</v>
      </c>
      <c r="E2671" s="13" t="s">
        <v>46</v>
      </c>
      <c r="F2671" s="13" t="s">
        <v>70</v>
      </c>
      <c r="G2671" s="27" t="s">
        <v>54945</v>
      </c>
      <c r="H2671" s="13" t="s">
        <v>50</v>
      </c>
      <c r="I2671" s="13" t="s">
        <v>50</v>
      </c>
      <c r="J2671" s="12">
        <v>45496</v>
      </c>
      <c r="K2671" s="13" t="s">
        <v>116</v>
      </c>
      <c r="L2671" s="13" t="s">
        <v>467</v>
      </c>
      <c r="M2671" s="13" t="s">
        <v>25775</v>
      </c>
      <c r="N2671" s="13" t="s">
        <v>12266</v>
      </c>
      <c r="O2671" s="13" t="s">
        <v>25776</v>
      </c>
      <c r="P2671" s="11">
        <v>5430</v>
      </c>
      <c r="Q2671" s="13" t="s">
        <v>56</v>
      </c>
      <c r="R2671" s="33" t="s">
        <v>25777</v>
      </c>
      <c r="S2671" s="33" t="s">
        <v>25778</v>
      </c>
      <c r="T2671" s="13" t="s">
        <v>50</v>
      </c>
      <c r="U2671" s="13" t="s">
        <v>50</v>
      </c>
      <c r="V2671" s="13">
        <v>5000000</v>
      </c>
      <c r="W2671" s="13" t="s">
        <v>60</v>
      </c>
      <c r="X2671" s="13">
        <v>5000000</v>
      </c>
      <c r="Y2671" s="13" t="s">
        <v>467</v>
      </c>
      <c r="Z2671" s="13">
        <v>3</v>
      </c>
      <c r="AA2671" s="13">
        <v>5000000</v>
      </c>
      <c r="AB2671" s="13" t="s">
        <v>60</v>
      </c>
      <c r="AC2671" s="13">
        <v>5000000</v>
      </c>
      <c r="AD2671" s="13" t="s">
        <v>467</v>
      </c>
      <c r="AE2671" s="13">
        <v>5500000</v>
      </c>
      <c r="AF2671" s="13" t="s">
        <v>60</v>
      </c>
      <c r="AG2671" s="13">
        <v>5500000</v>
      </c>
      <c r="AH2671" s="13">
        <v>5500000</v>
      </c>
      <c r="AI2671" s="13" t="s">
        <v>60</v>
      </c>
      <c r="AJ2671" s="13">
        <v>5500000</v>
      </c>
      <c r="AK2671" s="13" t="s">
        <v>25779</v>
      </c>
      <c r="AL2671" s="13" t="s">
        <v>50</v>
      </c>
      <c r="AM2671" s="13" t="s">
        <v>25780</v>
      </c>
      <c r="AN2671" s="13" t="s">
        <v>66</v>
      </c>
      <c r="AO2671" s="13" t="s">
        <v>25781</v>
      </c>
      <c r="AP2671" s="15" t="s">
        <v>50</v>
      </c>
      <c r="AQ2671" s="21" t="s">
        <v>25782</v>
      </c>
      <c r="AR2671" s="13" t="s">
        <v>50</v>
      </c>
    </row>
    <row r="2672" spans="1:44" ht="15" thickBot="1">
      <c r="A2672" s="4" t="s">
        <v>25783</v>
      </c>
      <c r="B2672" s="7" t="s">
        <v>50</v>
      </c>
      <c r="C2672" s="6">
        <v>36526</v>
      </c>
      <c r="D2672" s="7" t="s">
        <v>45</v>
      </c>
      <c r="E2672" s="7" t="s">
        <v>46</v>
      </c>
      <c r="F2672" s="7" t="s">
        <v>47</v>
      </c>
      <c r="G2672" s="26" t="s">
        <v>54946</v>
      </c>
      <c r="H2672" s="7" t="s">
        <v>240</v>
      </c>
      <c r="I2672" s="7" t="s">
        <v>50</v>
      </c>
      <c r="J2672" s="6">
        <v>45492</v>
      </c>
      <c r="K2672" s="7" t="s">
        <v>89</v>
      </c>
      <c r="L2672" s="7" t="s">
        <v>62</v>
      </c>
      <c r="M2672" s="7" t="s">
        <v>14814</v>
      </c>
      <c r="N2672" s="7" t="s">
        <v>25784</v>
      </c>
      <c r="O2672" s="7" t="s">
        <v>25785</v>
      </c>
      <c r="P2672" s="5">
        <v>5461</v>
      </c>
      <c r="Q2672" s="7" t="s">
        <v>135</v>
      </c>
      <c r="R2672" s="34" t="s">
        <v>25786</v>
      </c>
      <c r="S2672" s="34" t="s">
        <v>25787</v>
      </c>
      <c r="T2672" s="7" t="s">
        <v>25788</v>
      </c>
      <c r="U2672" s="7" t="s">
        <v>25789</v>
      </c>
      <c r="V2672" s="7">
        <v>5000000</v>
      </c>
      <c r="W2672" s="7" t="s">
        <v>60</v>
      </c>
      <c r="X2672" s="7">
        <v>5000000</v>
      </c>
      <c r="Y2672" s="7" t="s">
        <v>61</v>
      </c>
      <c r="Z2672" s="7">
        <v>7</v>
      </c>
      <c r="AA2672" s="7">
        <v>5000000</v>
      </c>
      <c r="AB2672" s="7" t="s">
        <v>60</v>
      </c>
      <c r="AC2672" s="7">
        <v>5000000</v>
      </c>
      <c r="AD2672" s="7" t="s">
        <v>62</v>
      </c>
      <c r="AE2672" s="7">
        <v>46652514</v>
      </c>
      <c r="AF2672" s="7" t="s">
        <v>60</v>
      </c>
      <c r="AG2672" s="7">
        <v>46652514</v>
      </c>
      <c r="AH2672" s="7">
        <v>46652514</v>
      </c>
      <c r="AI2672" s="7" t="s">
        <v>60</v>
      </c>
      <c r="AJ2672" s="7">
        <v>46652514</v>
      </c>
      <c r="AK2672" s="7" t="s">
        <v>25790</v>
      </c>
      <c r="AL2672" s="7" t="s">
        <v>50</v>
      </c>
      <c r="AM2672" s="7" t="s">
        <v>25791</v>
      </c>
      <c r="AN2672" s="7" t="s">
        <v>66</v>
      </c>
      <c r="AO2672" s="7" t="s">
        <v>25792</v>
      </c>
      <c r="AP2672" s="22" t="s">
        <v>25793</v>
      </c>
      <c r="AQ2672" s="9" t="s">
        <v>50</v>
      </c>
      <c r="AR2672" s="7" t="s">
        <v>50</v>
      </c>
    </row>
    <row r="2673" spans="1:44" ht="15" thickBot="1">
      <c r="A2673" s="10" t="s">
        <v>25794</v>
      </c>
      <c r="B2673" s="11">
        <v>101451</v>
      </c>
      <c r="C2673" s="12">
        <v>40724</v>
      </c>
      <c r="D2673" s="13" t="s">
        <v>45</v>
      </c>
      <c r="E2673" s="13" t="s">
        <v>46</v>
      </c>
      <c r="F2673" s="13" t="s">
        <v>70</v>
      </c>
      <c r="G2673" s="26" t="s">
        <v>54946</v>
      </c>
      <c r="H2673" s="13" t="s">
        <v>25795</v>
      </c>
      <c r="I2673" s="13" t="s">
        <v>50</v>
      </c>
      <c r="J2673" s="12">
        <v>45495</v>
      </c>
      <c r="K2673" s="13" t="s">
        <v>89</v>
      </c>
      <c r="L2673" s="13" t="s">
        <v>210</v>
      </c>
      <c r="M2673" s="13" t="s">
        <v>25796</v>
      </c>
      <c r="N2673" s="13" t="s">
        <v>4060</v>
      </c>
      <c r="O2673" s="13" t="s">
        <v>25797</v>
      </c>
      <c r="P2673" s="11">
        <v>5467</v>
      </c>
      <c r="Q2673" s="13" t="s">
        <v>166</v>
      </c>
      <c r="R2673" s="33" t="s">
        <v>25798</v>
      </c>
      <c r="S2673" s="33" t="s">
        <v>25799</v>
      </c>
      <c r="T2673" s="13" t="s">
        <v>25800</v>
      </c>
      <c r="U2673" s="13">
        <v>4073741607</v>
      </c>
      <c r="V2673" s="13">
        <v>5000000</v>
      </c>
      <c r="W2673" s="13" t="s">
        <v>60</v>
      </c>
      <c r="X2673" s="13">
        <v>5000000</v>
      </c>
      <c r="Y2673" s="13" t="s">
        <v>50</v>
      </c>
      <c r="Z2673" s="13">
        <v>5</v>
      </c>
      <c r="AA2673" s="13">
        <v>5000000</v>
      </c>
      <c r="AB2673" s="13" t="s">
        <v>60</v>
      </c>
      <c r="AC2673" s="13">
        <v>5000000</v>
      </c>
      <c r="AD2673" s="13" t="s">
        <v>210</v>
      </c>
      <c r="AE2673" s="13">
        <v>19000000</v>
      </c>
      <c r="AF2673" s="13" t="s">
        <v>60</v>
      </c>
      <c r="AG2673" s="13">
        <v>19000000</v>
      </c>
      <c r="AH2673" s="13">
        <v>19000000</v>
      </c>
      <c r="AI2673" s="13" t="s">
        <v>60</v>
      </c>
      <c r="AJ2673" s="13">
        <v>19000000</v>
      </c>
      <c r="AK2673" s="13" t="s">
        <v>50</v>
      </c>
      <c r="AL2673" s="13" t="s">
        <v>50</v>
      </c>
      <c r="AM2673" s="13" t="s">
        <v>25801</v>
      </c>
      <c r="AN2673" s="13" t="s">
        <v>66</v>
      </c>
      <c r="AO2673" s="13" t="s">
        <v>25802</v>
      </c>
      <c r="AP2673" s="21" t="s">
        <v>25803</v>
      </c>
      <c r="AQ2673" s="15" t="s">
        <v>50</v>
      </c>
      <c r="AR2673" s="13" t="s">
        <v>50</v>
      </c>
    </row>
    <row r="2674" spans="1:44" ht="15" thickBot="1">
      <c r="A2674" s="4" t="s">
        <v>25804</v>
      </c>
      <c r="B2674" s="7" t="s">
        <v>50</v>
      </c>
      <c r="C2674" s="6">
        <v>44562</v>
      </c>
      <c r="D2674" s="7" t="s">
        <v>45</v>
      </c>
      <c r="E2674" s="7" t="s">
        <v>46</v>
      </c>
      <c r="F2674" s="7" t="s">
        <v>70</v>
      </c>
      <c r="G2674" s="27" t="s">
        <v>54945</v>
      </c>
      <c r="H2674" s="7" t="s">
        <v>50</v>
      </c>
      <c r="I2674" s="7" t="s">
        <v>50</v>
      </c>
      <c r="J2674" s="6">
        <v>45491</v>
      </c>
      <c r="K2674" s="7" t="s">
        <v>50</v>
      </c>
      <c r="L2674" s="7" t="s">
        <v>467</v>
      </c>
      <c r="M2674" s="7" t="s">
        <v>25805</v>
      </c>
      <c r="N2674" s="7" t="s">
        <v>133</v>
      </c>
      <c r="O2674" s="7" t="s">
        <v>25806</v>
      </c>
      <c r="P2674" s="5">
        <v>5486</v>
      </c>
      <c r="Q2674" s="7" t="s">
        <v>135</v>
      </c>
      <c r="R2674" s="28" t="s">
        <v>25807</v>
      </c>
      <c r="S2674" s="31" t="s">
        <v>50</v>
      </c>
      <c r="T2674" s="7" t="s">
        <v>50</v>
      </c>
      <c r="U2674" s="7">
        <v>7789861558</v>
      </c>
      <c r="V2674" s="7">
        <v>2000000</v>
      </c>
      <c r="W2674" s="7" t="s">
        <v>139</v>
      </c>
      <c r="X2674" s="7">
        <v>2601020</v>
      </c>
      <c r="Y2674" s="7" t="s">
        <v>467</v>
      </c>
      <c r="Z2674" s="7">
        <v>1</v>
      </c>
      <c r="AA2674" s="7">
        <v>2000000</v>
      </c>
      <c r="AB2674" s="7" t="s">
        <v>139</v>
      </c>
      <c r="AC2674" s="7">
        <v>2601020</v>
      </c>
      <c r="AD2674" s="7" t="s">
        <v>467</v>
      </c>
      <c r="AE2674" s="7">
        <v>2000000</v>
      </c>
      <c r="AF2674" s="7" t="s">
        <v>139</v>
      </c>
      <c r="AG2674" s="7">
        <v>2601020</v>
      </c>
      <c r="AH2674" s="7">
        <v>2000000</v>
      </c>
      <c r="AI2674" s="7" t="s">
        <v>139</v>
      </c>
      <c r="AJ2674" s="7">
        <v>2601020</v>
      </c>
      <c r="AK2674" s="7" t="s">
        <v>25808</v>
      </c>
      <c r="AL2674" s="7" t="s">
        <v>50</v>
      </c>
      <c r="AM2674" s="7" t="s">
        <v>25809</v>
      </c>
      <c r="AN2674" s="7" t="s">
        <v>66</v>
      </c>
      <c r="AO2674" s="7" t="s">
        <v>25810</v>
      </c>
      <c r="AP2674" s="9" t="s">
        <v>50</v>
      </c>
      <c r="AQ2674" s="22" t="s">
        <v>25811</v>
      </c>
      <c r="AR2674" s="7" t="s">
        <v>50</v>
      </c>
    </row>
    <row r="2675" spans="1:44" ht="15" thickBot="1">
      <c r="A2675" s="10" t="s">
        <v>25812</v>
      </c>
      <c r="B2675" s="11">
        <v>2333</v>
      </c>
      <c r="C2675" s="12">
        <v>43040</v>
      </c>
      <c r="D2675" s="13" t="s">
        <v>45</v>
      </c>
      <c r="E2675" s="13" t="s">
        <v>46</v>
      </c>
      <c r="F2675" s="13" t="s">
        <v>70</v>
      </c>
      <c r="G2675" s="26" t="s">
        <v>54946</v>
      </c>
      <c r="H2675" s="13" t="s">
        <v>25813</v>
      </c>
      <c r="I2675" s="13" t="s">
        <v>50</v>
      </c>
      <c r="J2675" s="12">
        <v>45491</v>
      </c>
      <c r="K2675" s="13" t="s">
        <v>116</v>
      </c>
      <c r="L2675" s="13" t="s">
        <v>52</v>
      </c>
      <c r="M2675" s="13" t="s">
        <v>25814</v>
      </c>
      <c r="N2675" s="13" t="s">
        <v>25815</v>
      </c>
      <c r="O2675" s="13" t="s">
        <v>25816</v>
      </c>
      <c r="P2675" s="11">
        <v>5589</v>
      </c>
      <c r="Q2675" s="13" t="s">
        <v>4181</v>
      </c>
      <c r="R2675" s="33" t="s">
        <v>25817</v>
      </c>
      <c r="S2675" s="33" t="s">
        <v>25818</v>
      </c>
      <c r="T2675" s="13" t="s">
        <v>25819</v>
      </c>
      <c r="U2675" s="13" t="s">
        <v>25820</v>
      </c>
      <c r="V2675" s="13" t="s">
        <v>50</v>
      </c>
      <c r="W2675" s="13" t="s">
        <v>50</v>
      </c>
      <c r="X2675" s="13" t="s">
        <v>50</v>
      </c>
      <c r="Y2675" s="13" t="s">
        <v>467</v>
      </c>
      <c r="Z2675" s="13">
        <v>5</v>
      </c>
      <c r="AA2675" s="13">
        <v>9300000</v>
      </c>
      <c r="AB2675" s="13" t="s">
        <v>60</v>
      </c>
      <c r="AC2675" s="13">
        <v>9300000</v>
      </c>
      <c r="AD2675" s="13" t="s">
        <v>467</v>
      </c>
      <c r="AE2675" s="13">
        <v>9300000</v>
      </c>
      <c r="AF2675" s="13" t="s">
        <v>60</v>
      </c>
      <c r="AG2675" s="13">
        <v>9300000</v>
      </c>
      <c r="AH2675" s="13">
        <v>9524997</v>
      </c>
      <c r="AI2675" s="13" t="s">
        <v>60</v>
      </c>
      <c r="AJ2675" s="13">
        <v>9524997</v>
      </c>
      <c r="AK2675" s="13" t="s">
        <v>25821</v>
      </c>
      <c r="AL2675" s="13" t="s">
        <v>50</v>
      </c>
      <c r="AM2675" s="13" t="s">
        <v>25822</v>
      </c>
      <c r="AN2675" s="13" t="s">
        <v>66</v>
      </c>
      <c r="AO2675" s="13" t="s">
        <v>25823</v>
      </c>
      <c r="AP2675" s="21" t="s">
        <v>25824</v>
      </c>
      <c r="AQ2675" s="15" t="s">
        <v>50</v>
      </c>
      <c r="AR2675" s="13" t="s">
        <v>50</v>
      </c>
    </row>
    <row r="2676" spans="1:44" ht="15" thickBot="1">
      <c r="A2676" s="4" t="s">
        <v>25825</v>
      </c>
      <c r="B2676" s="5">
        <v>60358</v>
      </c>
      <c r="C2676" s="6">
        <v>44228</v>
      </c>
      <c r="D2676" s="7" t="s">
        <v>45</v>
      </c>
      <c r="E2676" s="7" t="s">
        <v>46</v>
      </c>
      <c r="F2676" s="7" t="s">
        <v>70</v>
      </c>
      <c r="G2676" s="26" t="s">
        <v>54946</v>
      </c>
      <c r="H2676" s="7" t="s">
        <v>2519</v>
      </c>
      <c r="I2676" s="7" t="s">
        <v>50</v>
      </c>
      <c r="J2676" s="6">
        <v>45491</v>
      </c>
      <c r="K2676" s="7" t="s">
        <v>116</v>
      </c>
      <c r="L2676" s="7" t="s">
        <v>241</v>
      </c>
      <c r="M2676" s="7" t="s">
        <v>25826</v>
      </c>
      <c r="N2676" s="7" t="s">
        <v>1151</v>
      </c>
      <c r="O2676" s="7" t="s">
        <v>25827</v>
      </c>
      <c r="P2676" s="5">
        <v>5770</v>
      </c>
      <c r="Q2676" s="7" t="s">
        <v>920</v>
      </c>
      <c r="R2676" s="34" t="s">
        <v>25828</v>
      </c>
      <c r="S2676" s="34" t="s">
        <v>25829</v>
      </c>
      <c r="T2676" s="7" t="s">
        <v>25830</v>
      </c>
      <c r="U2676" s="7" t="s">
        <v>50</v>
      </c>
      <c r="V2676" s="7">
        <v>10300000</v>
      </c>
      <c r="W2676" s="7" t="s">
        <v>209</v>
      </c>
      <c r="X2676" s="7">
        <v>11227382</v>
      </c>
      <c r="Y2676" s="7" t="s">
        <v>154</v>
      </c>
      <c r="Z2676" s="7">
        <v>3</v>
      </c>
      <c r="AA2676" s="7">
        <v>10300000</v>
      </c>
      <c r="AB2676" s="7" t="s">
        <v>209</v>
      </c>
      <c r="AC2676" s="7">
        <v>11227382</v>
      </c>
      <c r="AD2676" s="7" t="s">
        <v>241</v>
      </c>
      <c r="AE2676" s="7">
        <v>14100000</v>
      </c>
      <c r="AF2676" s="7" t="s">
        <v>209</v>
      </c>
      <c r="AG2676" s="7">
        <v>15248452</v>
      </c>
      <c r="AH2676" s="7">
        <v>14100000</v>
      </c>
      <c r="AI2676" s="7" t="s">
        <v>209</v>
      </c>
      <c r="AJ2676" s="7">
        <v>15248452</v>
      </c>
      <c r="AK2676" s="7" t="s">
        <v>25831</v>
      </c>
      <c r="AL2676" s="7" t="s">
        <v>50</v>
      </c>
      <c r="AM2676" s="7" t="s">
        <v>25832</v>
      </c>
      <c r="AN2676" s="7" t="s">
        <v>66</v>
      </c>
      <c r="AO2676" s="7" t="s">
        <v>25833</v>
      </c>
      <c r="AP2676" s="22" t="s">
        <v>25834</v>
      </c>
      <c r="AQ2676" s="9" t="s">
        <v>50</v>
      </c>
      <c r="AR2676" s="7" t="s">
        <v>50</v>
      </c>
    </row>
    <row r="2677" spans="1:44" ht="15" thickBot="1">
      <c r="A2677" s="10" t="s">
        <v>25835</v>
      </c>
      <c r="B2677" s="13">
        <v>486</v>
      </c>
      <c r="C2677" s="12">
        <v>44927</v>
      </c>
      <c r="D2677" s="13" t="s">
        <v>45</v>
      </c>
      <c r="E2677" s="13" t="s">
        <v>46</v>
      </c>
      <c r="F2677" s="13" t="s">
        <v>70</v>
      </c>
      <c r="G2677" s="27" t="s">
        <v>54945</v>
      </c>
      <c r="H2677" s="13" t="s">
        <v>50</v>
      </c>
      <c r="I2677" s="13" t="s">
        <v>50</v>
      </c>
      <c r="J2677" s="12">
        <v>45490</v>
      </c>
      <c r="K2677" s="13" t="s">
        <v>50</v>
      </c>
      <c r="L2677" s="13" t="s">
        <v>467</v>
      </c>
      <c r="M2677" s="13" t="s">
        <v>25836</v>
      </c>
      <c r="N2677" s="13" t="s">
        <v>1914</v>
      </c>
      <c r="O2677" s="13" t="s">
        <v>25837</v>
      </c>
      <c r="P2677" s="11">
        <v>5827</v>
      </c>
      <c r="Q2677" s="13" t="s">
        <v>920</v>
      </c>
      <c r="R2677" s="33" t="s">
        <v>25838</v>
      </c>
      <c r="S2677" s="33" t="s">
        <v>25839</v>
      </c>
      <c r="T2677" s="13" t="s">
        <v>25840</v>
      </c>
      <c r="U2677" s="13" t="s">
        <v>50</v>
      </c>
      <c r="V2677" s="13">
        <v>1200000</v>
      </c>
      <c r="W2677" s="13" t="s">
        <v>209</v>
      </c>
      <c r="X2677" s="13">
        <v>1308711</v>
      </c>
      <c r="Y2677" s="13" t="s">
        <v>467</v>
      </c>
      <c r="Z2677" s="13">
        <v>1</v>
      </c>
      <c r="AA2677" s="13">
        <v>1200000</v>
      </c>
      <c r="AB2677" s="13" t="s">
        <v>209</v>
      </c>
      <c r="AC2677" s="13">
        <v>1308711</v>
      </c>
      <c r="AD2677" s="13" t="s">
        <v>467</v>
      </c>
      <c r="AE2677" s="13">
        <v>1200000</v>
      </c>
      <c r="AF2677" s="13" t="s">
        <v>209</v>
      </c>
      <c r="AG2677" s="13">
        <v>1308711</v>
      </c>
      <c r="AH2677" s="13">
        <v>1200000</v>
      </c>
      <c r="AI2677" s="13" t="s">
        <v>209</v>
      </c>
      <c r="AJ2677" s="13">
        <v>1308711</v>
      </c>
      <c r="AK2677" s="13" t="s">
        <v>25841</v>
      </c>
      <c r="AL2677" s="13" t="s">
        <v>50</v>
      </c>
      <c r="AM2677" s="13" t="s">
        <v>25842</v>
      </c>
      <c r="AN2677" s="13" t="s">
        <v>66</v>
      </c>
      <c r="AO2677" s="13" t="s">
        <v>25843</v>
      </c>
      <c r="AP2677" s="21" t="s">
        <v>25844</v>
      </c>
      <c r="AQ2677" s="15" t="s">
        <v>50</v>
      </c>
      <c r="AR2677" s="13" t="s">
        <v>50</v>
      </c>
    </row>
    <row r="2678" spans="1:44" ht="15" thickBot="1">
      <c r="A2678" s="4" t="s">
        <v>25845</v>
      </c>
      <c r="B2678" s="7" t="s">
        <v>50</v>
      </c>
      <c r="C2678" s="7" t="s">
        <v>50</v>
      </c>
      <c r="D2678" s="7" t="s">
        <v>45</v>
      </c>
      <c r="E2678" s="7" t="s">
        <v>50</v>
      </c>
      <c r="F2678" s="7" t="s">
        <v>70</v>
      </c>
      <c r="G2678" s="26" t="s">
        <v>54946</v>
      </c>
      <c r="H2678" s="7" t="s">
        <v>50</v>
      </c>
      <c r="I2678" s="7" t="s">
        <v>50</v>
      </c>
      <c r="J2678" s="6">
        <v>45490</v>
      </c>
      <c r="K2678" s="7" t="s">
        <v>50</v>
      </c>
      <c r="L2678" s="7" t="s">
        <v>290</v>
      </c>
      <c r="M2678" s="7" t="s">
        <v>25846</v>
      </c>
      <c r="N2678" s="7" t="s">
        <v>50</v>
      </c>
      <c r="O2678" s="7" t="s">
        <v>25847</v>
      </c>
      <c r="P2678" s="5">
        <v>5884</v>
      </c>
      <c r="Q2678" s="7" t="s">
        <v>50</v>
      </c>
      <c r="R2678" s="34" t="s">
        <v>25848</v>
      </c>
      <c r="S2678" s="34" t="s">
        <v>25849</v>
      </c>
      <c r="T2678" s="7" t="s">
        <v>50</v>
      </c>
      <c r="U2678" s="7" t="s">
        <v>50</v>
      </c>
      <c r="V2678" s="7">
        <v>300000000</v>
      </c>
      <c r="W2678" s="7" t="s">
        <v>60</v>
      </c>
      <c r="X2678" s="7">
        <v>300000000</v>
      </c>
      <c r="Y2678" s="7" t="s">
        <v>290</v>
      </c>
      <c r="Z2678" s="7">
        <v>1</v>
      </c>
      <c r="AA2678" s="7">
        <v>300000000</v>
      </c>
      <c r="AB2678" s="7" t="s">
        <v>60</v>
      </c>
      <c r="AC2678" s="7">
        <v>300000000</v>
      </c>
      <c r="AD2678" s="7" t="s">
        <v>290</v>
      </c>
      <c r="AE2678" s="7">
        <v>300000000</v>
      </c>
      <c r="AF2678" s="7" t="s">
        <v>60</v>
      </c>
      <c r="AG2678" s="7">
        <v>300000000</v>
      </c>
      <c r="AH2678" s="7">
        <v>300000000</v>
      </c>
      <c r="AI2678" s="7" t="s">
        <v>60</v>
      </c>
      <c r="AJ2678" s="7">
        <v>300000000</v>
      </c>
      <c r="AK2678" s="7" t="s">
        <v>25850</v>
      </c>
      <c r="AL2678" s="7" t="s">
        <v>50</v>
      </c>
      <c r="AM2678" s="7" t="s">
        <v>25851</v>
      </c>
      <c r="AN2678" s="7" t="s">
        <v>66</v>
      </c>
      <c r="AO2678" s="7" t="s">
        <v>25852</v>
      </c>
      <c r="AP2678" s="22" t="s">
        <v>25853</v>
      </c>
      <c r="AQ2678" s="9" t="s">
        <v>50</v>
      </c>
      <c r="AR2678" s="7" t="s">
        <v>50</v>
      </c>
    </row>
    <row r="2679" spans="1:44" ht="15" thickBot="1">
      <c r="A2679" s="10" t="s">
        <v>25854</v>
      </c>
      <c r="B2679" s="13">
        <v>497</v>
      </c>
      <c r="C2679" s="12">
        <v>44454</v>
      </c>
      <c r="D2679" s="13" t="s">
        <v>45</v>
      </c>
      <c r="E2679" s="13" t="s">
        <v>46</v>
      </c>
      <c r="F2679" s="13" t="s">
        <v>70</v>
      </c>
      <c r="G2679" s="26" t="s">
        <v>54946</v>
      </c>
      <c r="H2679" s="13" t="s">
        <v>50</v>
      </c>
      <c r="I2679" s="13" t="s">
        <v>50</v>
      </c>
      <c r="J2679" s="12">
        <v>45496</v>
      </c>
      <c r="K2679" s="13" t="s">
        <v>50</v>
      </c>
      <c r="L2679" s="13" t="s">
        <v>52</v>
      </c>
      <c r="M2679" s="13" t="s">
        <v>25855</v>
      </c>
      <c r="N2679" s="13" t="s">
        <v>1604</v>
      </c>
      <c r="O2679" s="13" t="s">
        <v>25856</v>
      </c>
      <c r="P2679" s="11">
        <v>5902</v>
      </c>
      <c r="Q2679" s="13" t="s">
        <v>360</v>
      </c>
      <c r="R2679" s="33" t="s">
        <v>25857</v>
      </c>
      <c r="S2679" s="33" t="s">
        <v>25858</v>
      </c>
      <c r="T2679" s="13" t="s">
        <v>25859</v>
      </c>
      <c r="U2679" s="13" t="s">
        <v>50</v>
      </c>
      <c r="V2679" s="13">
        <v>20000</v>
      </c>
      <c r="W2679" s="13" t="s">
        <v>60</v>
      </c>
      <c r="X2679" s="13">
        <v>20000</v>
      </c>
      <c r="Y2679" s="13" t="s">
        <v>467</v>
      </c>
      <c r="Z2679" s="13">
        <v>5</v>
      </c>
      <c r="AA2679" s="13">
        <v>3900000</v>
      </c>
      <c r="AB2679" s="13" t="s">
        <v>209</v>
      </c>
      <c r="AC2679" s="13">
        <v>4243863</v>
      </c>
      <c r="AD2679" s="13" t="s">
        <v>467</v>
      </c>
      <c r="AE2679" s="13">
        <v>5700000</v>
      </c>
      <c r="AF2679" s="13" t="s">
        <v>209</v>
      </c>
      <c r="AG2679" s="13">
        <v>6013524</v>
      </c>
      <c r="AH2679" s="13">
        <v>6305401</v>
      </c>
      <c r="AI2679" s="13" t="s">
        <v>60</v>
      </c>
      <c r="AJ2679" s="13">
        <v>6305401</v>
      </c>
      <c r="AK2679" s="13" t="s">
        <v>25860</v>
      </c>
      <c r="AL2679" s="13" t="s">
        <v>50</v>
      </c>
      <c r="AM2679" s="13" t="s">
        <v>25861</v>
      </c>
      <c r="AN2679" s="13" t="s">
        <v>66</v>
      </c>
      <c r="AO2679" s="25" t="s">
        <v>25859</v>
      </c>
      <c r="AP2679" s="21" t="s">
        <v>25862</v>
      </c>
      <c r="AQ2679" s="15" t="s">
        <v>50</v>
      </c>
      <c r="AR2679" s="13" t="s">
        <v>50</v>
      </c>
    </row>
    <row r="2680" spans="1:44" ht="15" thickBot="1">
      <c r="A2680" s="4" t="s">
        <v>25863</v>
      </c>
      <c r="B2680" s="5">
        <v>3273</v>
      </c>
      <c r="C2680" s="7" t="s">
        <v>50</v>
      </c>
      <c r="D2680" s="7" t="s">
        <v>45</v>
      </c>
      <c r="E2680" s="7" t="s">
        <v>46</v>
      </c>
      <c r="F2680" s="7" t="s">
        <v>70</v>
      </c>
      <c r="G2680" s="27" t="s">
        <v>54945</v>
      </c>
      <c r="H2680" s="7" t="s">
        <v>50</v>
      </c>
      <c r="I2680" s="7" t="s">
        <v>50</v>
      </c>
      <c r="J2680" s="6">
        <v>45491</v>
      </c>
      <c r="K2680" s="7" t="s">
        <v>50</v>
      </c>
      <c r="L2680" s="7" t="s">
        <v>467</v>
      </c>
      <c r="M2680" s="7" t="s">
        <v>2519</v>
      </c>
      <c r="N2680" s="7" t="s">
        <v>1604</v>
      </c>
      <c r="O2680" s="7" t="s">
        <v>25864</v>
      </c>
      <c r="P2680" s="5">
        <v>5954</v>
      </c>
      <c r="Q2680" s="7" t="s">
        <v>360</v>
      </c>
      <c r="R2680" s="34" t="s">
        <v>25865</v>
      </c>
      <c r="S2680" s="34" t="s">
        <v>25866</v>
      </c>
      <c r="T2680" s="7" t="s">
        <v>25867</v>
      </c>
      <c r="U2680" s="7" t="s">
        <v>25868</v>
      </c>
      <c r="V2680" s="7">
        <v>2500000</v>
      </c>
      <c r="W2680" s="7" t="s">
        <v>209</v>
      </c>
      <c r="X2680" s="7">
        <v>2728718</v>
      </c>
      <c r="Y2680" s="7" t="s">
        <v>467</v>
      </c>
      <c r="Z2680" s="7">
        <v>2</v>
      </c>
      <c r="AA2680" s="7">
        <v>2500000</v>
      </c>
      <c r="AB2680" s="7" t="s">
        <v>209</v>
      </c>
      <c r="AC2680" s="7">
        <v>2728718</v>
      </c>
      <c r="AD2680" s="7" t="s">
        <v>467</v>
      </c>
      <c r="AE2680" s="7">
        <v>2500000</v>
      </c>
      <c r="AF2680" s="7" t="s">
        <v>209</v>
      </c>
      <c r="AG2680" s="7">
        <v>2728718</v>
      </c>
      <c r="AH2680" s="7">
        <v>2500000</v>
      </c>
      <c r="AI2680" s="7" t="s">
        <v>209</v>
      </c>
      <c r="AJ2680" s="7">
        <v>2728718</v>
      </c>
      <c r="AK2680" s="7" t="s">
        <v>25869</v>
      </c>
      <c r="AL2680" s="7" t="s">
        <v>50</v>
      </c>
      <c r="AM2680" s="7" t="s">
        <v>25870</v>
      </c>
      <c r="AN2680" s="7" t="s">
        <v>66</v>
      </c>
      <c r="AO2680" s="7" t="s">
        <v>25871</v>
      </c>
      <c r="AP2680" s="22" t="s">
        <v>25872</v>
      </c>
      <c r="AQ2680" s="9" t="s">
        <v>50</v>
      </c>
      <c r="AR2680" s="7" t="s">
        <v>50</v>
      </c>
    </row>
    <row r="2681" spans="1:44" ht="15" thickBot="1">
      <c r="A2681" s="10" t="s">
        <v>25873</v>
      </c>
      <c r="B2681" s="13" t="s">
        <v>50</v>
      </c>
      <c r="C2681" s="12">
        <v>45292</v>
      </c>
      <c r="D2681" s="13" t="s">
        <v>45</v>
      </c>
      <c r="E2681" s="13" t="s">
        <v>46</v>
      </c>
      <c r="F2681" s="13" t="s">
        <v>70</v>
      </c>
      <c r="G2681" s="26" t="s">
        <v>54946</v>
      </c>
      <c r="H2681" s="13" t="s">
        <v>50</v>
      </c>
      <c r="I2681" s="13" t="s">
        <v>50</v>
      </c>
      <c r="J2681" s="12">
        <v>45491</v>
      </c>
      <c r="K2681" s="13" t="s">
        <v>50</v>
      </c>
      <c r="L2681" s="13" t="s">
        <v>467</v>
      </c>
      <c r="M2681" s="13" t="s">
        <v>50</v>
      </c>
      <c r="N2681" s="13" t="s">
        <v>180</v>
      </c>
      <c r="O2681" s="13" t="s">
        <v>25874</v>
      </c>
      <c r="P2681" s="11">
        <v>5975</v>
      </c>
      <c r="Q2681" s="13" t="s">
        <v>120</v>
      </c>
      <c r="R2681" s="33" t="s">
        <v>25875</v>
      </c>
      <c r="S2681" s="33" t="s">
        <v>25876</v>
      </c>
      <c r="T2681" s="13" t="s">
        <v>50</v>
      </c>
      <c r="U2681" s="13" t="s">
        <v>25877</v>
      </c>
      <c r="V2681" s="13">
        <v>5500000</v>
      </c>
      <c r="W2681" s="13" t="s">
        <v>60</v>
      </c>
      <c r="X2681" s="13">
        <v>5500000</v>
      </c>
      <c r="Y2681" s="13" t="s">
        <v>467</v>
      </c>
      <c r="Z2681" s="13">
        <v>1</v>
      </c>
      <c r="AA2681" s="13">
        <v>5500000</v>
      </c>
      <c r="AB2681" s="13" t="s">
        <v>60</v>
      </c>
      <c r="AC2681" s="13">
        <v>5500000</v>
      </c>
      <c r="AD2681" s="13" t="s">
        <v>467</v>
      </c>
      <c r="AE2681" s="13">
        <v>5500000</v>
      </c>
      <c r="AF2681" s="13" t="s">
        <v>60</v>
      </c>
      <c r="AG2681" s="13">
        <v>5500000</v>
      </c>
      <c r="AH2681" s="13">
        <v>5500000</v>
      </c>
      <c r="AI2681" s="13" t="s">
        <v>60</v>
      </c>
      <c r="AJ2681" s="13">
        <v>5500000</v>
      </c>
      <c r="AK2681" s="13" t="s">
        <v>25878</v>
      </c>
      <c r="AL2681" s="13" t="s">
        <v>50</v>
      </c>
      <c r="AM2681" s="13" t="s">
        <v>25879</v>
      </c>
      <c r="AN2681" s="13" t="s">
        <v>66</v>
      </c>
      <c r="AO2681" s="13" t="s">
        <v>25880</v>
      </c>
      <c r="AP2681" s="15" t="s">
        <v>50</v>
      </c>
      <c r="AQ2681" s="21" t="s">
        <v>25881</v>
      </c>
      <c r="AR2681" s="13" t="s">
        <v>50</v>
      </c>
    </row>
    <row r="2682" spans="1:44" ht="15" thickBot="1">
      <c r="A2682" s="4" t="s">
        <v>25882</v>
      </c>
      <c r="B2682" s="5">
        <v>2699853</v>
      </c>
      <c r="C2682" s="6">
        <v>45041</v>
      </c>
      <c r="D2682" s="7" t="s">
        <v>45</v>
      </c>
      <c r="E2682" s="7" t="s">
        <v>46</v>
      </c>
      <c r="F2682" s="7" t="s">
        <v>70</v>
      </c>
      <c r="G2682" s="27" t="s">
        <v>54945</v>
      </c>
      <c r="H2682" s="7" t="s">
        <v>50</v>
      </c>
      <c r="I2682" s="7" t="s">
        <v>50</v>
      </c>
      <c r="J2682" s="6">
        <v>45496</v>
      </c>
      <c r="K2682" s="7" t="s">
        <v>50</v>
      </c>
      <c r="L2682" s="7" t="s">
        <v>467</v>
      </c>
      <c r="M2682" s="7" t="s">
        <v>25883</v>
      </c>
      <c r="N2682" s="7" t="s">
        <v>50</v>
      </c>
      <c r="O2682" s="7" t="s">
        <v>25884</v>
      </c>
      <c r="P2682" s="5">
        <v>6035</v>
      </c>
      <c r="Q2682" s="7" t="s">
        <v>50</v>
      </c>
      <c r="R2682" s="34" t="s">
        <v>25885</v>
      </c>
      <c r="S2682" s="34" t="s">
        <v>25886</v>
      </c>
      <c r="T2682" s="7" t="s">
        <v>25887</v>
      </c>
      <c r="U2682" s="7" t="s">
        <v>50</v>
      </c>
      <c r="V2682" s="7">
        <v>1700000</v>
      </c>
      <c r="W2682" s="7" t="s">
        <v>60</v>
      </c>
      <c r="X2682" s="7">
        <v>1700000</v>
      </c>
      <c r="Y2682" s="7" t="s">
        <v>467</v>
      </c>
      <c r="Z2682" s="7">
        <v>2</v>
      </c>
      <c r="AA2682" s="7">
        <v>1700000</v>
      </c>
      <c r="AB2682" s="7" t="s">
        <v>60</v>
      </c>
      <c r="AC2682" s="7">
        <v>1700000</v>
      </c>
      <c r="AD2682" s="7" t="s">
        <v>467</v>
      </c>
      <c r="AE2682" s="7">
        <v>1700000</v>
      </c>
      <c r="AF2682" s="7" t="s">
        <v>60</v>
      </c>
      <c r="AG2682" s="7">
        <v>1700000</v>
      </c>
      <c r="AH2682" s="7">
        <v>1700000</v>
      </c>
      <c r="AI2682" s="7" t="s">
        <v>60</v>
      </c>
      <c r="AJ2682" s="7">
        <v>1700000</v>
      </c>
      <c r="AK2682" s="7" t="s">
        <v>50</v>
      </c>
      <c r="AL2682" s="7" t="s">
        <v>50</v>
      </c>
      <c r="AM2682" s="7" t="s">
        <v>25888</v>
      </c>
      <c r="AN2682" s="7" t="s">
        <v>66</v>
      </c>
      <c r="AO2682" s="7" t="s">
        <v>25889</v>
      </c>
      <c r="AP2682" s="22" t="s">
        <v>25890</v>
      </c>
      <c r="AQ2682" s="9" t="s">
        <v>50</v>
      </c>
      <c r="AR2682" s="7" t="s">
        <v>50</v>
      </c>
    </row>
    <row r="2683" spans="1:44" ht="15" thickBot="1">
      <c r="A2683" s="10" t="s">
        <v>25891</v>
      </c>
      <c r="B2683" s="11">
        <v>12884</v>
      </c>
      <c r="C2683" s="12">
        <v>43466</v>
      </c>
      <c r="D2683" s="13" t="s">
        <v>45</v>
      </c>
      <c r="E2683" s="13" t="s">
        <v>46</v>
      </c>
      <c r="F2683" s="13" t="s">
        <v>70</v>
      </c>
      <c r="G2683" s="13" t="s">
        <v>176</v>
      </c>
      <c r="H2683" s="13" t="s">
        <v>115</v>
      </c>
      <c r="I2683" s="13" t="s">
        <v>50</v>
      </c>
      <c r="J2683" s="12">
        <v>45489</v>
      </c>
      <c r="K2683" s="13" t="s">
        <v>72</v>
      </c>
      <c r="L2683" s="13" t="s">
        <v>1471</v>
      </c>
      <c r="M2683" s="13" t="s">
        <v>25892</v>
      </c>
      <c r="N2683" s="13" t="s">
        <v>25893</v>
      </c>
      <c r="O2683" s="13" t="s">
        <v>25894</v>
      </c>
      <c r="P2683" s="11">
        <v>6072</v>
      </c>
      <c r="Q2683" s="13" t="s">
        <v>383</v>
      </c>
      <c r="R2683" s="33" t="s">
        <v>25895</v>
      </c>
      <c r="S2683" s="33" t="s">
        <v>25896</v>
      </c>
      <c r="T2683" s="13" t="s">
        <v>50</v>
      </c>
      <c r="U2683" s="13" t="s">
        <v>50</v>
      </c>
      <c r="V2683" s="13" t="s">
        <v>50</v>
      </c>
      <c r="W2683" s="13" t="s">
        <v>50</v>
      </c>
      <c r="X2683" s="13" t="s">
        <v>50</v>
      </c>
      <c r="Y2683" s="13" t="s">
        <v>50</v>
      </c>
      <c r="Z2683" s="13">
        <v>3</v>
      </c>
      <c r="AA2683" s="13" t="s">
        <v>50</v>
      </c>
      <c r="AB2683" s="13" t="s">
        <v>50</v>
      </c>
      <c r="AC2683" s="13" t="s">
        <v>50</v>
      </c>
      <c r="AD2683" s="13" t="s">
        <v>1471</v>
      </c>
      <c r="AE2683" s="13">
        <v>295000000</v>
      </c>
      <c r="AF2683" s="13" t="s">
        <v>60</v>
      </c>
      <c r="AG2683" s="13">
        <v>295000000</v>
      </c>
      <c r="AH2683" s="13">
        <v>295000000</v>
      </c>
      <c r="AI2683" s="13" t="s">
        <v>60</v>
      </c>
      <c r="AJ2683" s="13">
        <v>295000000</v>
      </c>
      <c r="AK2683" s="13" t="s">
        <v>25897</v>
      </c>
      <c r="AL2683" s="13" t="s">
        <v>50</v>
      </c>
      <c r="AM2683" s="13" t="s">
        <v>25898</v>
      </c>
      <c r="AN2683" s="13" t="s">
        <v>66</v>
      </c>
      <c r="AO2683" s="13" t="s">
        <v>25899</v>
      </c>
      <c r="AP2683" s="21" t="s">
        <v>25900</v>
      </c>
      <c r="AQ2683" s="15" t="s">
        <v>50</v>
      </c>
      <c r="AR2683" s="13" t="s">
        <v>50</v>
      </c>
    </row>
    <row r="2684" spans="1:44" ht="15" thickBot="1">
      <c r="A2684" s="4" t="s">
        <v>25901</v>
      </c>
      <c r="B2684" s="7" t="s">
        <v>50</v>
      </c>
      <c r="C2684" s="6">
        <v>44197</v>
      </c>
      <c r="D2684" s="7" t="s">
        <v>45</v>
      </c>
      <c r="E2684" s="7" t="s">
        <v>46</v>
      </c>
      <c r="F2684" s="7" t="s">
        <v>70</v>
      </c>
      <c r="G2684" s="26" t="s">
        <v>54946</v>
      </c>
      <c r="H2684" s="7" t="s">
        <v>50</v>
      </c>
      <c r="I2684" s="7" t="s">
        <v>50</v>
      </c>
      <c r="J2684" s="6">
        <v>45491</v>
      </c>
      <c r="K2684" s="7" t="s">
        <v>50</v>
      </c>
      <c r="L2684" s="7" t="s">
        <v>241</v>
      </c>
      <c r="M2684" s="7" t="s">
        <v>25902</v>
      </c>
      <c r="N2684" s="7" t="s">
        <v>330</v>
      </c>
      <c r="O2684" s="7" t="s">
        <v>25903</v>
      </c>
      <c r="P2684" s="5">
        <v>6104</v>
      </c>
      <c r="Q2684" s="7" t="s">
        <v>56</v>
      </c>
      <c r="R2684" s="34" t="s">
        <v>25904</v>
      </c>
      <c r="S2684" s="34" t="s">
        <v>25905</v>
      </c>
      <c r="T2684" s="7" t="s">
        <v>50</v>
      </c>
      <c r="U2684" s="7" t="s">
        <v>50</v>
      </c>
      <c r="V2684" s="7">
        <v>8500000</v>
      </c>
      <c r="W2684" s="7" t="s">
        <v>60</v>
      </c>
      <c r="X2684" s="7">
        <v>8500000</v>
      </c>
      <c r="Y2684" s="7" t="s">
        <v>154</v>
      </c>
      <c r="Z2684" s="7">
        <v>2</v>
      </c>
      <c r="AA2684" s="7">
        <v>8500000</v>
      </c>
      <c r="AB2684" s="7" t="s">
        <v>60</v>
      </c>
      <c r="AC2684" s="7">
        <v>8500000</v>
      </c>
      <c r="AD2684" s="7" t="s">
        <v>241</v>
      </c>
      <c r="AE2684" s="7">
        <v>8500000</v>
      </c>
      <c r="AF2684" s="7" t="s">
        <v>60</v>
      </c>
      <c r="AG2684" s="7">
        <v>8500000</v>
      </c>
      <c r="AH2684" s="7">
        <v>8500000</v>
      </c>
      <c r="AI2684" s="7" t="s">
        <v>60</v>
      </c>
      <c r="AJ2684" s="7">
        <v>8500000</v>
      </c>
      <c r="AK2684" s="7" t="s">
        <v>25906</v>
      </c>
      <c r="AL2684" s="7" t="s">
        <v>50</v>
      </c>
      <c r="AM2684" s="7" t="s">
        <v>25907</v>
      </c>
      <c r="AN2684" s="7" t="s">
        <v>66</v>
      </c>
      <c r="AO2684" s="7" t="s">
        <v>25908</v>
      </c>
      <c r="AP2684" s="22" t="s">
        <v>25909</v>
      </c>
      <c r="AQ2684" s="9" t="s">
        <v>50</v>
      </c>
      <c r="AR2684" s="7" t="s">
        <v>50</v>
      </c>
    </row>
    <row r="2685" spans="1:44" ht="15" thickBot="1">
      <c r="A2685" s="10" t="s">
        <v>25910</v>
      </c>
      <c r="B2685" s="11">
        <v>4403</v>
      </c>
      <c r="C2685" s="12">
        <v>43466</v>
      </c>
      <c r="D2685" s="13" t="s">
        <v>45</v>
      </c>
      <c r="E2685" s="13" t="s">
        <v>46</v>
      </c>
      <c r="F2685" s="13" t="s">
        <v>70</v>
      </c>
      <c r="G2685" s="13" t="s">
        <v>87</v>
      </c>
      <c r="H2685" s="13" t="s">
        <v>997</v>
      </c>
      <c r="I2685" s="13" t="s">
        <v>50</v>
      </c>
      <c r="J2685" s="12">
        <v>45489</v>
      </c>
      <c r="K2685" s="13" t="s">
        <v>116</v>
      </c>
      <c r="L2685" s="13" t="s">
        <v>147</v>
      </c>
      <c r="M2685" s="13" t="s">
        <v>25911</v>
      </c>
      <c r="N2685" s="13" t="s">
        <v>180</v>
      </c>
      <c r="O2685" s="13" t="s">
        <v>25912</v>
      </c>
      <c r="P2685" s="11">
        <v>6141</v>
      </c>
      <c r="Q2685" s="13" t="s">
        <v>120</v>
      </c>
      <c r="R2685" s="33" t="s">
        <v>25913</v>
      </c>
      <c r="S2685" s="33" t="s">
        <v>25914</v>
      </c>
      <c r="T2685" s="13" t="s">
        <v>50</v>
      </c>
      <c r="U2685" s="13" t="s">
        <v>50</v>
      </c>
      <c r="V2685" s="13">
        <v>30700000</v>
      </c>
      <c r="W2685" s="13" t="s">
        <v>60</v>
      </c>
      <c r="X2685" s="13">
        <v>30700000</v>
      </c>
      <c r="Y2685" s="13" t="s">
        <v>154</v>
      </c>
      <c r="Z2685" s="13">
        <v>5</v>
      </c>
      <c r="AA2685" s="13">
        <v>30700000</v>
      </c>
      <c r="AB2685" s="13" t="s">
        <v>60</v>
      </c>
      <c r="AC2685" s="13">
        <v>30700000</v>
      </c>
      <c r="AD2685" s="13" t="s">
        <v>147</v>
      </c>
      <c r="AE2685" s="13">
        <v>41850000</v>
      </c>
      <c r="AF2685" s="13" t="s">
        <v>60</v>
      </c>
      <c r="AG2685" s="13">
        <v>41850000</v>
      </c>
      <c r="AH2685" s="13">
        <v>46850000</v>
      </c>
      <c r="AI2685" s="13" t="s">
        <v>60</v>
      </c>
      <c r="AJ2685" s="13">
        <v>46850000</v>
      </c>
      <c r="AK2685" s="13" t="s">
        <v>25915</v>
      </c>
      <c r="AL2685" s="13" t="s">
        <v>50</v>
      </c>
      <c r="AM2685" s="13" t="s">
        <v>25916</v>
      </c>
      <c r="AN2685" s="13" t="s">
        <v>66</v>
      </c>
      <c r="AO2685" s="13" t="s">
        <v>25917</v>
      </c>
      <c r="AP2685" s="21" t="s">
        <v>25918</v>
      </c>
      <c r="AQ2685" s="15" t="s">
        <v>50</v>
      </c>
      <c r="AR2685" s="13" t="s">
        <v>50</v>
      </c>
    </row>
    <row r="2686" spans="1:44" ht="15" thickBot="1">
      <c r="A2686" s="4" t="s">
        <v>25919</v>
      </c>
      <c r="B2686" s="5">
        <v>1259</v>
      </c>
      <c r="C2686" s="6">
        <v>42430</v>
      </c>
      <c r="D2686" s="7" t="s">
        <v>45</v>
      </c>
      <c r="E2686" s="7" t="s">
        <v>46</v>
      </c>
      <c r="F2686" s="7" t="s">
        <v>70</v>
      </c>
      <c r="G2686" s="27" t="s">
        <v>54945</v>
      </c>
      <c r="H2686" s="7" t="s">
        <v>2704</v>
      </c>
      <c r="I2686" s="7" t="s">
        <v>50</v>
      </c>
      <c r="J2686" s="6">
        <v>45496</v>
      </c>
      <c r="K2686" s="7" t="s">
        <v>89</v>
      </c>
      <c r="L2686" s="7" t="s">
        <v>241</v>
      </c>
      <c r="M2686" s="7" t="s">
        <v>25920</v>
      </c>
      <c r="N2686" s="7" t="s">
        <v>3429</v>
      </c>
      <c r="O2686" s="7" t="s">
        <v>25921</v>
      </c>
      <c r="P2686" s="5">
        <v>6235</v>
      </c>
      <c r="Q2686" s="7" t="s">
        <v>2554</v>
      </c>
      <c r="R2686" s="34" t="s">
        <v>25922</v>
      </c>
      <c r="S2686" s="34" t="s">
        <v>25923</v>
      </c>
      <c r="T2686" s="7" t="s">
        <v>25924</v>
      </c>
      <c r="U2686" s="7" t="s">
        <v>25925</v>
      </c>
      <c r="V2686" s="7" t="s">
        <v>50</v>
      </c>
      <c r="W2686" s="7" t="s">
        <v>50</v>
      </c>
      <c r="X2686" s="7" t="s">
        <v>50</v>
      </c>
      <c r="Y2686" s="7" t="s">
        <v>154</v>
      </c>
      <c r="Z2686" s="7">
        <v>2</v>
      </c>
      <c r="AA2686" s="7" t="s">
        <v>50</v>
      </c>
      <c r="AB2686" s="7" t="s">
        <v>50</v>
      </c>
      <c r="AC2686" s="7" t="s">
        <v>50</v>
      </c>
      <c r="AD2686" s="7" t="s">
        <v>241</v>
      </c>
      <c r="AE2686" s="7">
        <v>250000</v>
      </c>
      <c r="AF2686" s="7" t="s">
        <v>60</v>
      </c>
      <c r="AG2686" s="7">
        <v>250000</v>
      </c>
      <c r="AH2686" s="7">
        <v>250000</v>
      </c>
      <c r="AI2686" s="7" t="s">
        <v>60</v>
      </c>
      <c r="AJ2686" s="7">
        <v>250000</v>
      </c>
      <c r="AK2686" s="7" t="s">
        <v>25926</v>
      </c>
      <c r="AL2686" s="7" t="s">
        <v>50</v>
      </c>
      <c r="AM2686" s="7" t="s">
        <v>25927</v>
      </c>
      <c r="AN2686" s="7" t="s">
        <v>66</v>
      </c>
      <c r="AO2686" s="7" t="s">
        <v>25928</v>
      </c>
      <c r="AP2686" s="22" t="s">
        <v>25929</v>
      </c>
      <c r="AQ2686" s="9" t="s">
        <v>50</v>
      </c>
      <c r="AR2686" s="7" t="s">
        <v>50</v>
      </c>
    </row>
    <row r="2687" spans="1:44" ht="15" thickBot="1">
      <c r="A2687" s="10" t="s">
        <v>25930</v>
      </c>
      <c r="B2687" s="11">
        <v>89569</v>
      </c>
      <c r="C2687" s="12">
        <v>42005</v>
      </c>
      <c r="D2687" s="13" t="s">
        <v>45</v>
      </c>
      <c r="E2687" s="13" t="s">
        <v>46</v>
      </c>
      <c r="F2687" s="13" t="s">
        <v>70</v>
      </c>
      <c r="G2687" s="26" t="s">
        <v>54946</v>
      </c>
      <c r="H2687" s="13" t="s">
        <v>3821</v>
      </c>
      <c r="I2687" s="13" t="s">
        <v>50</v>
      </c>
      <c r="J2687" s="12">
        <v>45495</v>
      </c>
      <c r="K2687" s="13" t="s">
        <v>116</v>
      </c>
      <c r="L2687" s="13" t="s">
        <v>178</v>
      </c>
      <c r="M2687" s="13" t="s">
        <v>25931</v>
      </c>
      <c r="N2687" s="13" t="s">
        <v>3538</v>
      </c>
      <c r="O2687" s="13" t="s">
        <v>25932</v>
      </c>
      <c r="P2687" s="11">
        <v>6242</v>
      </c>
      <c r="Q2687" s="13" t="s">
        <v>920</v>
      </c>
      <c r="R2687" s="33" t="s">
        <v>25933</v>
      </c>
      <c r="S2687" s="33" t="s">
        <v>25934</v>
      </c>
      <c r="T2687" s="13" t="s">
        <v>25935</v>
      </c>
      <c r="U2687" s="13" t="s">
        <v>50</v>
      </c>
      <c r="V2687" s="13">
        <v>20000000</v>
      </c>
      <c r="W2687" s="13" t="s">
        <v>209</v>
      </c>
      <c r="X2687" s="13">
        <v>21781439</v>
      </c>
      <c r="Y2687" s="13" t="s">
        <v>50</v>
      </c>
      <c r="Z2687" s="13">
        <v>1</v>
      </c>
      <c r="AA2687" s="13">
        <v>20000000</v>
      </c>
      <c r="AB2687" s="13" t="s">
        <v>209</v>
      </c>
      <c r="AC2687" s="13">
        <v>21781439</v>
      </c>
      <c r="AD2687" s="13" t="s">
        <v>178</v>
      </c>
      <c r="AE2687" s="13">
        <v>20000000</v>
      </c>
      <c r="AF2687" s="13" t="s">
        <v>209</v>
      </c>
      <c r="AG2687" s="13">
        <v>21781439</v>
      </c>
      <c r="AH2687" s="13">
        <v>20000000</v>
      </c>
      <c r="AI2687" s="13" t="s">
        <v>209</v>
      </c>
      <c r="AJ2687" s="13">
        <v>21781439</v>
      </c>
      <c r="AK2687" s="13" t="s">
        <v>25936</v>
      </c>
      <c r="AL2687" s="13" t="s">
        <v>50</v>
      </c>
      <c r="AM2687" s="13" t="s">
        <v>25937</v>
      </c>
      <c r="AN2687" s="13" t="s">
        <v>66</v>
      </c>
      <c r="AO2687" s="13" t="s">
        <v>25938</v>
      </c>
      <c r="AP2687" s="21" t="s">
        <v>25939</v>
      </c>
      <c r="AQ2687" s="15" t="s">
        <v>50</v>
      </c>
      <c r="AR2687" s="13" t="s">
        <v>50</v>
      </c>
    </row>
    <row r="2688" spans="1:44" ht="15" thickBot="1">
      <c r="A2688" s="4" t="s">
        <v>25940</v>
      </c>
      <c r="B2688" s="5">
        <v>4932</v>
      </c>
      <c r="C2688" s="6">
        <v>42736</v>
      </c>
      <c r="D2688" s="7" t="s">
        <v>45</v>
      </c>
      <c r="E2688" s="7" t="s">
        <v>46</v>
      </c>
      <c r="F2688" s="7" t="s">
        <v>70</v>
      </c>
      <c r="G2688" s="7" t="s">
        <v>145</v>
      </c>
      <c r="H2688" s="7" t="s">
        <v>25941</v>
      </c>
      <c r="I2688" s="7" t="s">
        <v>50</v>
      </c>
      <c r="J2688" s="6">
        <v>45489</v>
      </c>
      <c r="K2688" s="7" t="s">
        <v>116</v>
      </c>
      <c r="L2688" s="7" t="s">
        <v>131</v>
      </c>
      <c r="M2688" s="7" t="s">
        <v>25942</v>
      </c>
      <c r="N2688" s="7" t="s">
        <v>25943</v>
      </c>
      <c r="O2688" s="7" t="s">
        <v>25944</v>
      </c>
      <c r="P2688" s="5">
        <v>6258</v>
      </c>
      <c r="Q2688" s="7" t="s">
        <v>135</v>
      </c>
      <c r="R2688" s="34" t="s">
        <v>25945</v>
      </c>
      <c r="S2688" s="34" t="s">
        <v>25946</v>
      </c>
      <c r="T2688" s="7" t="s">
        <v>25947</v>
      </c>
      <c r="U2688" s="7" t="s">
        <v>25948</v>
      </c>
      <c r="V2688" s="7">
        <v>35000000</v>
      </c>
      <c r="W2688" s="7" t="s">
        <v>60</v>
      </c>
      <c r="X2688" s="7">
        <v>35000000</v>
      </c>
      <c r="Y2688" s="7" t="s">
        <v>290</v>
      </c>
      <c r="Z2688" s="7">
        <v>6</v>
      </c>
      <c r="AA2688" s="7">
        <v>50000000</v>
      </c>
      <c r="AB2688" s="7" t="s">
        <v>139</v>
      </c>
      <c r="AC2688" s="7">
        <v>63461199</v>
      </c>
      <c r="AD2688" s="7" t="s">
        <v>290</v>
      </c>
      <c r="AE2688" s="7">
        <v>102046960</v>
      </c>
      <c r="AF2688" s="7" t="s">
        <v>139</v>
      </c>
      <c r="AG2688" s="7">
        <v>133966972</v>
      </c>
      <c r="AH2688" s="7">
        <v>168966972</v>
      </c>
      <c r="AI2688" s="7" t="s">
        <v>60</v>
      </c>
      <c r="AJ2688" s="7">
        <v>168966972</v>
      </c>
      <c r="AK2688" s="7" t="s">
        <v>25949</v>
      </c>
      <c r="AL2688" s="7" t="s">
        <v>50</v>
      </c>
      <c r="AM2688" s="7" t="s">
        <v>25950</v>
      </c>
      <c r="AN2688" s="7" t="s">
        <v>66</v>
      </c>
      <c r="AO2688" s="7" t="s">
        <v>25951</v>
      </c>
      <c r="AP2688" s="22" t="s">
        <v>25952</v>
      </c>
      <c r="AQ2688" s="9" t="s">
        <v>50</v>
      </c>
      <c r="AR2688" s="7" t="s">
        <v>50</v>
      </c>
    </row>
    <row r="2689" spans="1:44" ht="15" thickBot="1">
      <c r="A2689" s="10" t="s">
        <v>25953</v>
      </c>
      <c r="B2689" s="13">
        <v>490</v>
      </c>
      <c r="C2689" s="12">
        <v>45292</v>
      </c>
      <c r="D2689" s="13" t="s">
        <v>45</v>
      </c>
      <c r="E2689" s="13" t="s">
        <v>46</v>
      </c>
      <c r="F2689" s="13" t="s">
        <v>70</v>
      </c>
      <c r="G2689" s="13" t="s">
        <v>50</v>
      </c>
      <c r="H2689" s="13" t="s">
        <v>50</v>
      </c>
      <c r="I2689" s="13" t="s">
        <v>50</v>
      </c>
      <c r="J2689" s="12">
        <v>45495</v>
      </c>
      <c r="K2689" s="13" t="s">
        <v>50</v>
      </c>
      <c r="L2689" s="13" t="s">
        <v>178</v>
      </c>
      <c r="M2689" s="13" t="s">
        <v>14607</v>
      </c>
      <c r="N2689" s="13" t="s">
        <v>50</v>
      </c>
      <c r="O2689" s="13" t="s">
        <v>25954</v>
      </c>
      <c r="P2689" s="11">
        <v>6272</v>
      </c>
      <c r="Q2689" s="13" t="s">
        <v>50</v>
      </c>
      <c r="R2689" s="33" t="s">
        <v>25955</v>
      </c>
      <c r="S2689" s="30" t="s">
        <v>50</v>
      </c>
      <c r="T2689" s="13" t="s">
        <v>50</v>
      </c>
      <c r="U2689" s="13" t="s">
        <v>50</v>
      </c>
      <c r="V2689" s="13">
        <v>60000000</v>
      </c>
      <c r="W2689" s="13" t="s">
        <v>60</v>
      </c>
      <c r="X2689" s="13">
        <v>60000000</v>
      </c>
      <c r="Y2689" s="13" t="s">
        <v>50</v>
      </c>
      <c r="Z2689" s="13">
        <v>2</v>
      </c>
      <c r="AA2689" s="13">
        <v>60000000</v>
      </c>
      <c r="AB2689" s="13" t="s">
        <v>60</v>
      </c>
      <c r="AC2689" s="13">
        <v>60000000</v>
      </c>
      <c r="AD2689" s="13" t="s">
        <v>178</v>
      </c>
      <c r="AE2689" s="13">
        <v>60000000</v>
      </c>
      <c r="AF2689" s="13" t="s">
        <v>60</v>
      </c>
      <c r="AG2689" s="13">
        <v>60000000</v>
      </c>
      <c r="AH2689" s="13">
        <v>60000000</v>
      </c>
      <c r="AI2689" s="13" t="s">
        <v>60</v>
      </c>
      <c r="AJ2689" s="13">
        <v>60000000</v>
      </c>
      <c r="AK2689" s="13" t="s">
        <v>25956</v>
      </c>
      <c r="AL2689" s="13" t="s">
        <v>50</v>
      </c>
      <c r="AM2689" s="13" t="s">
        <v>25957</v>
      </c>
      <c r="AN2689" s="13" t="s">
        <v>253</v>
      </c>
      <c r="AO2689" s="13" t="s">
        <v>25958</v>
      </c>
      <c r="AP2689" s="21" t="s">
        <v>25959</v>
      </c>
      <c r="AQ2689" s="15" t="s">
        <v>50</v>
      </c>
      <c r="AR2689" s="13" t="s">
        <v>50</v>
      </c>
    </row>
    <row r="2690" spans="1:44" ht="15" thickBot="1">
      <c r="A2690" s="4" t="s">
        <v>25960</v>
      </c>
      <c r="B2690" s="5">
        <v>565297</v>
      </c>
      <c r="C2690" s="6">
        <v>23012</v>
      </c>
      <c r="D2690" s="7" t="s">
        <v>45</v>
      </c>
      <c r="E2690" s="7" t="s">
        <v>46</v>
      </c>
      <c r="F2690" s="7" t="s">
        <v>47</v>
      </c>
      <c r="G2690" s="7" t="s">
        <v>145</v>
      </c>
      <c r="H2690" s="7" t="s">
        <v>50</v>
      </c>
      <c r="I2690" s="7" t="s">
        <v>50</v>
      </c>
      <c r="J2690" s="6">
        <v>45489</v>
      </c>
      <c r="K2690" s="7" t="s">
        <v>72</v>
      </c>
      <c r="L2690" s="7" t="s">
        <v>162</v>
      </c>
      <c r="M2690" s="7" t="s">
        <v>25961</v>
      </c>
      <c r="N2690" s="7" t="s">
        <v>25962</v>
      </c>
      <c r="O2690" s="7" t="s">
        <v>25963</v>
      </c>
      <c r="P2690" s="5">
        <v>6334</v>
      </c>
      <c r="Q2690" s="7" t="s">
        <v>360</v>
      </c>
      <c r="R2690" s="34" t="s">
        <v>25964</v>
      </c>
      <c r="S2690" s="34" t="s">
        <v>25965</v>
      </c>
      <c r="T2690" s="7" t="s">
        <v>25966</v>
      </c>
      <c r="U2690" s="7" t="s">
        <v>25967</v>
      </c>
      <c r="V2690" s="7">
        <v>50000000</v>
      </c>
      <c r="W2690" s="7" t="s">
        <v>60</v>
      </c>
      <c r="X2690" s="7">
        <v>50000000</v>
      </c>
      <c r="Y2690" s="7" t="s">
        <v>61</v>
      </c>
      <c r="Z2690" s="7">
        <v>1</v>
      </c>
      <c r="AA2690" s="7" t="s">
        <v>50</v>
      </c>
      <c r="AB2690" s="7" t="s">
        <v>50</v>
      </c>
      <c r="AC2690" s="7" t="s">
        <v>50</v>
      </c>
      <c r="AD2690" s="7" t="s">
        <v>50</v>
      </c>
      <c r="AE2690" s="7" t="s">
        <v>50</v>
      </c>
      <c r="AF2690" s="7" t="s">
        <v>50</v>
      </c>
      <c r="AG2690" s="7" t="s">
        <v>50</v>
      </c>
      <c r="AH2690" s="7">
        <v>50000000</v>
      </c>
      <c r="AI2690" s="7" t="s">
        <v>60</v>
      </c>
      <c r="AJ2690" s="7">
        <v>50000000</v>
      </c>
      <c r="AK2690" s="7" t="s">
        <v>50</v>
      </c>
      <c r="AL2690" s="7" t="s">
        <v>50</v>
      </c>
      <c r="AM2690" s="7" t="s">
        <v>25968</v>
      </c>
      <c r="AN2690" s="7" t="s">
        <v>738</v>
      </c>
      <c r="AO2690" s="7" t="s">
        <v>25969</v>
      </c>
      <c r="AP2690" s="9" t="s">
        <v>50</v>
      </c>
      <c r="AQ2690" s="22" t="s">
        <v>25970</v>
      </c>
      <c r="AR2690" s="7" t="s">
        <v>50</v>
      </c>
    </row>
    <row r="2691" spans="1:44" ht="15" thickBot="1">
      <c r="A2691" s="10" t="s">
        <v>25971</v>
      </c>
      <c r="B2691" s="11">
        <v>3387</v>
      </c>
      <c r="C2691" s="12">
        <v>44562</v>
      </c>
      <c r="D2691" s="13" t="s">
        <v>45</v>
      </c>
      <c r="E2691" s="13" t="s">
        <v>50</v>
      </c>
      <c r="F2691" s="13" t="s">
        <v>70</v>
      </c>
      <c r="G2691" s="27" t="s">
        <v>54945</v>
      </c>
      <c r="H2691" s="13" t="s">
        <v>50</v>
      </c>
      <c r="I2691" s="13" t="s">
        <v>50</v>
      </c>
      <c r="J2691" s="12">
        <v>45489</v>
      </c>
      <c r="K2691" s="13" t="s">
        <v>50</v>
      </c>
      <c r="L2691" s="13" t="s">
        <v>467</v>
      </c>
      <c r="M2691" s="13" t="s">
        <v>25972</v>
      </c>
      <c r="N2691" s="13" t="s">
        <v>133</v>
      </c>
      <c r="O2691" s="13" t="s">
        <v>25973</v>
      </c>
      <c r="P2691" s="11">
        <v>6413</v>
      </c>
      <c r="Q2691" s="13" t="s">
        <v>135</v>
      </c>
      <c r="R2691" s="29" t="s">
        <v>25974</v>
      </c>
      <c r="S2691" s="33" t="s">
        <v>25975</v>
      </c>
      <c r="T2691" s="13" t="s">
        <v>50</v>
      </c>
      <c r="U2691" s="13" t="s">
        <v>50</v>
      </c>
      <c r="V2691" s="13">
        <v>1300000</v>
      </c>
      <c r="W2691" s="13" t="s">
        <v>60</v>
      </c>
      <c r="X2691" s="13">
        <v>1300000</v>
      </c>
      <c r="Y2691" s="13" t="s">
        <v>467</v>
      </c>
      <c r="Z2691" s="13">
        <v>2</v>
      </c>
      <c r="AA2691" s="13">
        <v>1300000</v>
      </c>
      <c r="AB2691" s="13" t="s">
        <v>60</v>
      </c>
      <c r="AC2691" s="13">
        <v>1300000</v>
      </c>
      <c r="AD2691" s="13" t="s">
        <v>467</v>
      </c>
      <c r="AE2691" s="13">
        <v>2300000</v>
      </c>
      <c r="AF2691" s="13" t="s">
        <v>60</v>
      </c>
      <c r="AG2691" s="13">
        <v>2300000</v>
      </c>
      <c r="AH2691" s="13">
        <v>2300000</v>
      </c>
      <c r="AI2691" s="13" t="s">
        <v>60</v>
      </c>
      <c r="AJ2691" s="13">
        <v>2300000</v>
      </c>
      <c r="AK2691" s="13" t="s">
        <v>25976</v>
      </c>
      <c r="AL2691" s="13" t="s">
        <v>50</v>
      </c>
      <c r="AM2691" s="13" t="s">
        <v>25977</v>
      </c>
      <c r="AN2691" s="13" t="s">
        <v>66</v>
      </c>
      <c r="AO2691" s="13" t="s">
        <v>25978</v>
      </c>
      <c r="AP2691" s="21" t="s">
        <v>25979</v>
      </c>
      <c r="AQ2691" s="15" t="s">
        <v>50</v>
      </c>
      <c r="AR2691" s="13" t="s">
        <v>50</v>
      </c>
    </row>
    <row r="2692" spans="1:44" ht="15" thickBot="1">
      <c r="A2692" s="4" t="s">
        <v>25980</v>
      </c>
      <c r="B2692" s="5">
        <v>3107</v>
      </c>
      <c r="C2692" s="6">
        <v>44197</v>
      </c>
      <c r="D2692" s="7" t="s">
        <v>45</v>
      </c>
      <c r="E2692" s="7" t="s">
        <v>46</v>
      </c>
      <c r="F2692" s="7" t="s">
        <v>70</v>
      </c>
      <c r="G2692" s="26" t="s">
        <v>54946</v>
      </c>
      <c r="H2692" s="7" t="s">
        <v>341</v>
      </c>
      <c r="I2692" s="7" t="s">
        <v>50</v>
      </c>
      <c r="J2692" s="6">
        <v>45490</v>
      </c>
      <c r="K2692" s="7" t="s">
        <v>116</v>
      </c>
      <c r="L2692" s="7" t="s">
        <v>131</v>
      </c>
      <c r="M2692" s="7" t="s">
        <v>25981</v>
      </c>
      <c r="N2692" s="7" t="s">
        <v>180</v>
      </c>
      <c r="O2692" s="7" t="s">
        <v>25982</v>
      </c>
      <c r="P2692" s="5">
        <v>6548</v>
      </c>
      <c r="Q2692" s="7" t="s">
        <v>120</v>
      </c>
      <c r="R2692" s="34" t="s">
        <v>25983</v>
      </c>
      <c r="S2692" s="34" t="s">
        <v>25984</v>
      </c>
      <c r="T2692" s="7" t="s">
        <v>50</v>
      </c>
      <c r="U2692" s="7" t="s">
        <v>50</v>
      </c>
      <c r="V2692" s="7">
        <v>50000000</v>
      </c>
      <c r="W2692" s="7" t="s">
        <v>60</v>
      </c>
      <c r="X2692" s="7">
        <v>50000000</v>
      </c>
      <c r="Y2692" s="7" t="s">
        <v>50</v>
      </c>
      <c r="Z2692" s="7">
        <v>7</v>
      </c>
      <c r="AA2692" s="7">
        <v>15000000</v>
      </c>
      <c r="AB2692" s="7" t="s">
        <v>60</v>
      </c>
      <c r="AC2692" s="7">
        <v>15000000</v>
      </c>
      <c r="AD2692" s="7" t="s">
        <v>178</v>
      </c>
      <c r="AE2692" s="7">
        <v>77125000</v>
      </c>
      <c r="AF2692" s="7" t="s">
        <v>60</v>
      </c>
      <c r="AG2692" s="7">
        <v>77125000</v>
      </c>
      <c r="AH2692" s="7">
        <v>252125000</v>
      </c>
      <c r="AI2692" s="7" t="s">
        <v>60</v>
      </c>
      <c r="AJ2692" s="7">
        <v>252125000</v>
      </c>
      <c r="AK2692" s="7" t="s">
        <v>25985</v>
      </c>
      <c r="AL2692" s="7" t="s">
        <v>50</v>
      </c>
      <c r="AM2692" s="7" t="s">
        <v>25986</v>
      </c>
      <c r="AN2692" s="7" t="s">
        <v>66</v>
      </c>
      <c r="AO2692" s="7" t="s">
        <v>25987</v>
      </c>
      <c r="AP2692" s="22" t="s">
        <v>25988</v>
      </c>
      <c r="AQ2692" s="9" t="s">
        <v>50</v>
      </c>
      <c r="AR2692" s="7" t="s">
        <v>50</v>
      </c>
    </row>
    <row r="2693" spans="1:44" ht="15" thickBot="1">
      <c r="A2693" s="10" t="s">
        <v>25989</v>
      </c>
      <c r="B2693" s="13" t="s">
        <v>50</v>
      </c>
      <c r="C2693" s="12">
        <v>37622</v>
      </c>
      <c r="D2693" s="13" t="s">
        <v>45</v>
      </c>
      <c r="E2693" s="13" t="s">
        <v>46</v>
      </c>
      <c r="F2693" s="13" t="s">
        <v>47</v>
      </c>
      <c r="G2693" s="26" t="s">
        <v>54946</v>
      </c>
      <c r="H2693" s="13" t="s">
        <v>24251</v>
      </c>
      <c r="I2693" s="13" t="s">
        <v>50</v>
      </c>
      <c r="J2693" s="12">
        <v>45492</v>
      </c>
      <c r="K2693" s="13" t="s">
        <v>89</v>
      </c>
      <c r="L2693" s="13" t="s">
        <v>162</v>
      </c>
      <c r="M2693" s="13" t="s">
        <v>25990</v>
      </c>
      <c r="N2693" s="13" t="s">
        <v>25991</v>
      </c>
      <c r="O2693" s="13" t="s">
        <v>25992</v>
      </c>
      <c r="P2693" s="11">
        <v>6551</v>
      </c>
      <c r="Q2693" s="13" t="s">
        <v>383</v>
      </c>
      <c r="R2693" s="29" t="s">
        <v>25993</v>
      </c>
      <c r="S2693" s="33" t="s">
        <v>25994</v>
      </c>
      <c r="T2693" s="13" t="s">
        <v>25995</v>
      </c>
      <c r="U2693" s="13" t="s">
        <v>25996</v>
      </c>
      <c r="V2693" s="13">
        <v>2500000</v>
      </c>
      <c r="W2693" s="13" t="s">
        <v>60</v>
      </c>
      <c r="X2693" s="13">
        <v>2500000</v>
      </c>
      <c r="Y2693" s="13" t="s">
        <v>61</v>
      </c>
      <c r="Z2693" s="13">
        <v>8</v>
      </c>
      <c r="AA2693" s="13">
        <v>54350</v>
      </c>
      <c r="AB2693" s="13" t="s">
        <v>60</v>
      </c>
      <c r="AC2693" s="13">
        <v>54350</v>
      </c>
      <c r="AD2693" s="13" t="s">
        <v>62</v>
      </c>
      <c r="AE2693" s="13">
        <v>71087212</v>
      </c>
      <c r="AF2693" s="13" t="s">
        <v>60</v>
      </c>
      <c r="AG2693" s="13">
        <v>71087212</v>
      </c>
      <c r="AH2693" s="13">
        <v>78737212</v>
      </c>
      <c r="AI2693" s="13" t="s">
        <v>60</v>
      </c>
      <c r="AJ2693" s="13">
        <v>78737212</v>
      </c>
      <c r="AK2693" s="13" t="s">
        <v>2118</v>
      </c>
      <c r="AL2693" s="13" t="s">
        <v>50</v>
      </c>
      <c r="AM2693" s="13" t="s">
        <v>25997</v>
      </c>
      <c r="AN2693" s="13" t="s">
        <v>66</v>
      </c>
      <c r="AO2693" s="13" t="s">
        <v>25998</v>
      </c>
      <c r="AP2693" s="21" t="s">
        <v>25999</v>
      </c>
      <c r="AQ2693" s="15" t="s">
        <v>50</v>
      </c>
      <c r="AR2693" s="13" t="s">
        <v>50</v>
      </c>
    </row>
    <row r="2694" spans="1:44" ht="15" thickBot="1">
      <c r="A2694" s="4" t="s">
        <v>26000</v>
      </c>
      <c r="B2694" s="5">
        <v>1079</v>
      </c>
      <c r="C2694" s="6">
        <v>45323</v>
      </c>
      <c r="D2694" s="7" t="s">
        <v>45</v>
      </c>
      <c r="E2694" s="7" t="s">
        <v>46</v>
      </c>
      <c r="F2694" s="7" t="s">
        <v>70</v>
      </c>
      <c r="G2694" s="27" t="s">
        <v>54945</v>
      </c>
      <c r="H2694" s="7" t="s">
        <v>50</v>
      </c>
      <c r="I2694" s="7" t="s">
        <v>50</v>
      </c>
      <c r="J2694" s="6">
        <v>45489</v>
      </c>
      <c r="K2694" s="7" t="s">
        <v>50</v>
      </c>
      <c r="L2694" s="7" t="s">
        <v>467</v>
      </c>
      <c r="M2694" s="7" t="s">
        <v>26001</v>
      </c>
      <c r="N2694" s="7" t="s">
        <v>50</v>
      </c>
      <c r="O2694" s="7" t="s">
        <v>26002</v>
      </c>
      <c r="P2694" s="5">
        <v>6618</v>
      </c>
      <c r="Q2694" s="7" t="s">
        <v>50</v>
      </c>
      <c r="R2694" s="34" t="s">
        <v>26003</v>
      </c>
      <c r="S2694" s="34" t="s">
        <v>26004</v>
      </c>
      <c r="T2694" s="7" t="s">
        <v>26005</v>
      </c>
      <c r="U2694" s="7" t="s">
        <v>50</v>
      </c>
      <c r="V2694" s="7">
        <v>4500000</v>
      </c>
      <c r="W2694" s="7" t="s">
        <v>60</v>
      </c>
      <c r="X2694" s="7">
        <v>4500000</v>
      </c>
      <c r="Y2694" s="7" t="s">
        <v>467</v>
      </c>
      <c r="Z2694" s="7">
        <v>1</v>
      </c>
      <c r="AA2694" s="7">
        <v>4500000</v>
      </c>
      <c r="AB2694" s="7" t="s">
        <v>60</v>
      </c>
      <c r="AC2694" s="7">
        <v>4500000</v>
      </c>
      <c r="AD2694" s="7" t="s">
        <v>467</v>
      </c>
      <c r="AE2694" s="7">
        <v>4500000</v>
      </c>
      <c r="AF2694" s="7" t="s">
        <v>60</v>
      </c>
      <c r="AG2694" s="7">
        <v>4500000</v>
      </c>
      <c r="AH2694" s="7">
        <v>4500000</v>
      </c>
      <c r="AI2694" s="7" t="s">
        <v>60</v>
      </c>
      <c r="AJ2694" s="7">
        <v>4500000</v>
      </c>
      <c r="AK2694" s="7" t="s">
        <v>26006</v>
      </c>
      <c r="AL2694" s="7" t="s">
        <v>50</v>
      </c>
      <c r="AM2694" s="7" t="s">
        <v>26007</v>
      </c>
      <c r="AN2694" s="7" t="s">
        <v>66</v>
      </c>
      <c r="AO2694" s="7" t="s">
        <v>26008</v>
      </c>
      <c r="AP2694" s="9" t="s">
        <v>50</v>
      </c>
      <c r="AQ2694" s="22" t="s">
        <v>26009</v>
      </c>
      <c r="AR2694" s="7" t="s">
        <v>50</v>
      </c>
    </row>
    <row r="2695" spans="1:44" ht="15" thickBot="1">
      <c r="A2695" s="10" t="s">
        <v>26010</v>
      </c>
      <c r="B2695" s="11">
        <v>1135380</v>
      </c>
      <c r="C2695" s="12">
        <v>3289</v>
      </c>
      <c r="D2695" s="13" t="s">
        <v>45</v>
      </c>
      <c r="E2695" s="13" t="s">
        <v>46</v>
      </c>
      <c r="F2695" s="13" t="s">
        <v>70</v>
      </c>
      <c r="G2695" s="13" t="s">
        <v>48</v>
      </c>
      <c r="H2695" s="13" t="s">
        <v>26011</v>
      </c>
      <c r="I2695" s="13" t="s">
        <v>50</v>
      </c>
      <c r="J2695" s="12">
        <v>45496</v>
      </c>
      <c r="K2695" s="13" t="s">
        <v>50</v>
      </c>
      <c r="L2695" s="13" t="s">
        <v>131</v>
      </c>
      <c r="M2695" s="13" t="s">
        <v>5987</v>
      </c>
      <c r="N2695" s="13" t="s">
        <v>918</v>
      </c>
      <c r="O2695" s="13" t="s">
        <v>26012</v>
      </c>
      <c r="P2695" s="11">
        <v>6629</v>
      </c>
      <c r="Q2695" s="13" t="s">
        <v>920</v>
      </c>
      <c r="R2695" s="33" t="s">
        <v>26013</v>
      </c>
      <c r="S2695" s="33" t="s">
        <v>26014</v>
      </c>
      <c r="T2695" s="13" t="s">
        <v>50</v>
      </c>
      <c r="U2695" s="13" t="s">
        <v>26015</v>
      </c>
      <c r="V2695" s="13">
        <v>2060000000</v>
      </c>
      <c r="W2695" s="13" t="s">
        <v>209</v>
      </c>
      <c r="X2695" s="13">
        <v>2243959827</v>
      </c>
      <c r="Y2695" s="13" t="s">
        <v>171</v>
      </c>
      <c r="Z2695" s="13">
        <v>1</v>
      </c>
      <c r="AA2695" s="13" t="s">
        <v>50</v>
      </c>
      <c r="AB2695" s="13" t="s">
        <v>50</v>
      </c>
      <c r="AC2695" s="13" t="s">
        <v>50</v>
      </c>
      <c r="AD2695" s="13" t="s">
        <v>50</v>
      </c>
      <c r="AE2695" s="13" t="s">
        <v>50</v>
      </c>
      <c r="AF2695" s="13" t="s">
        <v>50</v>
      </c>
      <c r="AG2695" s="13" t="s">
        <v>50</v>
      </c>
      <c r="AH2695" s="13">
        <v>2060000000</v>
      </c>
      <c r="AI2695" s="13" t="s">
        <v>209</v>
      </c>
      <c r="AJ2695" s="13">
        <v>2243959827</v>
      </c>
      <c r="AK2695" s="13" t="s">
        <v>50</v>
      </c>
      <c r="AL2695" s="13" t="s">
        <v>50</v>
      </c>
      <c r="AM2695" s="13" t="s">
        <v>26016</v>
      </c>
      <c r="AN2695" s="13" t="s">
        <v>66</v>
      </c>
      <c r="AO2695" s="13" t="s">
        <v>26017</v>
      </c>
      <c r="AP2695" s="21" t="s">
        <v>26018</v>
      </c>
      <c r="AQ2695" s="15" t="s">
        <v>50</v>
      </c>
      <c r="AR2695" s="13" t="s">
        <v>50</v>
      </c>
    </row>
    <row r="2696" spans="1:44" ht="15" thickBot="1">
      <c r="A2696" s="4" t="s">
        <v>26019</v>
      </c>
      <c r="B2696" s="7" t="s">
        <v>50</v>
      </c>
      <c r="C2696" s="6">
        <v>43101</v>
      </c>
      <c r="D2696" s="7" t="s">
        <v>45</v>
      </c>
      <c r="E2696" s="7" t="s">
        <v>46</v>
      </c>
      <c r="F2696" s="7" t="s">
        <v>70</v>
      </c>
      <c r="G2696" s="27" t="s">
        <v>54945</v>
      </c>
      <c r="H2696" s="7" t="s">
        <v>1126</v>
      </c>
      <c r="I2696" s="7" t="s">
        <v>50</v>
      </c>
      <c r="J2696" s="6">
        <v>45496</v>
      </c>
      <c r="K2696" s="7" t="s">
        <v>116</v>
      </c>
      <c r="L2696" s="7" t="s">
        <v>467</v>
      </c>
      <c r="M2696" s="7" t="s">
        <v>26020</v>
      </c>
      <c r="N2696" s="7" t="s">
        <v>6711</v>
      </c>
      <c r="O2696" s="7" t="s">
        <v>26021</v>
      </c>
      <c r="P2696" s="5">
        <v>6639</v>
      </c>
      <c r="Q2696" s="7" t="s">
        <v>1024</v>
      </c>
      <c r="R2696" s="28" t="s">
        <v>26022</v>
      </c>
      <c r="S2696" s="34" t="s">
        <v>26023</v>
      </c>
      <c r="T2696" s="7" t="s">
        <v>26024</v>
      </c>
      <c r="U2696" s="7" t="s">
        <v>26025</v>
      </c>
      <c r="V2696" s="7">
        <v>3000000</v>
      </c>
      <c r="W2696" s="7" t="s">
        <v>60</v>
      </c>
      <c r="X2696" s="7">
        <v>3000000</v>
      </c>
      <c r="Y2696" s="7" t="s">
        <v>467</v>
      </c>
      <c r="Z2696" s="7">
        <v>2</v>
      </c>
      <c r="AA2696" s="7">
        <v>3000000</v>
      </c>
      <c r="AB2696" s="7" t="s">
        <v>60</v>
      </c>
      <c r="AC2696" s="7">
        <v>3000000</v>
      </c>
      <c r="AD2696" s="7" t="s">
        <v>467</v>
      </c>
      <c r="AE2696" s="7">
        <v>5904956</v>
      </c>
      <c r="AF2696" s="7" t="s">
        <v>60</v>
      </c>
      <c r="AG2696" s="7">
        <v>5904956</v>
      </c>
      <c r="AH2696" s="7">
        <v>5904956</v>
      </c>
      <c r="AI2696" s="7" t="s">
        <v>60</v>
      </c>
      <c r="AJ2696" s="7">
        <v>5904956</v>
      </c>
      <c r="AK2696" s="7" t="s">
        <v>26026</v>
      </c>
      <c r="AL2696" s="7" t="s">
        <v>50</v>
      </c>
      <c r="AM2696" s="7" t="s">
        <v>26027</v>
      </c>
      <c r="AN2696" s="7" t="s">
        <v>66</v>
      </c>
      <c r="AO2696" s="7" t="s">
        <v>26028</v>
      </c>
      <c r="AP2696" s="22" t="s">
        <v>26029</v>
      </c>
      <c r="AQ2696" s="9" t="s">
        <v>50</v>
      </c>
      <c r="AR2696" s="7" t="s">
        <v>50</v>
      </c>
    </row>
    <row r="2697" spans="1:44" ht="15" thickBot="1">
      <c r="A2697" s="10" t="s">
        <v>26030</v>
      </c>
      <c r="B2697" s="11">
        <v>30013</v>
      </c>
      <c r="C2697" s="12">
        <v>44774</v>
      </c>
      <c r="D2697" s="13" t="s">
        <v>45</v>
      </c>
      <c r="E2697" s="13" t="s">
        <v>46</v>
      </c>
      <c r="F2697" s="13" t="s">
        <v>70</v>
      </c>
      <c r="G2697" s="27" t="s">
        <v>54945</v>
      </c>
      <c r="H2697" s="13" t="s">
        <v>50</v>
      </c>
      <c r="I2697" s="13" t="s">
        <v>50</v>
      </c>
      <c r="J2697" s="12">
        <v>45491</v>
      </c>
      <c r="K2697" s="13" t="s">
        <v>50</v>
      </c>
      <c r="L2697" s="13" t="s">
        <v>467</v>
      </c>
      <c r="M2697" s="13" t="s">
        <v>26031</v>
      </c>
      <c r="N2697" s="13" t="s">
        <v>26032</v>
      </c>
      <c r="O2697" s="13" t="s">
        <v>26033</v>
      </c>
      <c r="P2697" s="11">
        <v>6714</v>
      </c>
      <c r="Q2697" s="13" t="s">
        <v>1024</v>
      </c>
      <c r="R2697" s="33" t="s">
        <v>26034</v>
      </c>
      <c r="S2697" s="33" t="s">
        <v>26035</v>
      </c>
      <c r="T2697" s="13" t="s">
        <v>26036</v>
      </c>
      <c r="U2697" s="13" t="s">
        <v>50</v>
      </c>
      <c r="V2697" s="13">
        <v>2750000</v>
      </c>
      <c r="W2697" s="13" t="s">
        <v>60</v>
      </c>
      <c r="X2697" s="13">
        <v>2750000</v>
      </c>
      <c r="Y2697" s="13" t="s">
        <v>467</v>
      </c>
      <c r="Z2697" s="13">
        <v>2</v>
      </c>
      <c r="AA2697" s="13">
        <v>2750000</v>
      </c>
      <c r="AB2697" s="13" t="s">
        <v>60</v>
      </c>
      <c r="AC2697" s="13">
        <v>2750000</v>
      </c>
      <c r="AD2697" s="13" t="s">
        <v>467</v>
      </c>
      <c r="AE2697" s="13">
        <v>4000000</v>
      </c>
      <c r="AF2697" s="13" t="s">
        <v>60</v>
      </c>
      <c r="AG2697" s="13">
        <v>4000000</v>
      </c>
      <c r="AH2697" s="13">
        <v>4000000</v>
      </c>
      <c r="AI2697" s="13" t="s">
        <v>60</v>
      </c>
      <c r="AJ2697" s="13">
        <v>4000000</v>
      </c>
      <c r="AK2697" s="13" t="s">
        <v>26037</v>
      </c>
      <c r="AL2697" s="13" t="s">
        <v>50</v>
      </c>
      <c r="AM2697" s="13" t="s">
        <v>26038</v>
      </c>
      <c r="AN2697" s="13" t="s">
        <v>66</v>
      </c>
      <c r="AO2697" s="13" t="s">
        <v>26039</v>
      </c>
      <c r="AP2697" s="15" t="s">
        <v>50</v>
      </c>
      <c r="AQ2697" s="21" t="s">
        <v>26040</v>
      </c>
      <c r="AR2697" s="13" t="s">
        <v>50</v>
      </c>
    </row>
    <row r="2698" spans="1:44" ht="15" thickBot="1">
      <c r="A2698" s="4" t="s">
        <v>26041</v>
      </c>
      <c r="B2698" s="5">
        <v>2535794</v>
      </c>
      <c r="C2698" s="6">
        <v>7174</v>
      </c>
      <c r="D2698" s="7" t="s">
        <v>45</v>
      </c>
      <c r="E2698" s="7" t="s">
        <v>46</v>
      </c>
      <c r="F2698" s="7" t="s">
        <v>47</v>
      </c>
      <c r="G2698" s="7" t="s">
        <v>71</v>
      </c>
      <c r="H2698" s="7" t="s">
        <v>1449</v>
      </c>
      <c r="I2698" s="7" t="s">
        <v>50</v>
      </c>
      <c r="J2698" s="6">
        <v>45497</v>
      </c>
      <c r="K2698" s="7" t="s">
        <v>161</v>
      </c>
      <c r="L2698" s="7" t="s">
        <v>62</v>
      </c>
      <c r="M2698" s="7" t="s">
        <v>26042</v>
      </c>
      <c r="N2698" s="7" t="s">
        <v>26043</v>
      </c>
      <c r="O2698" s="7" t="s">
        <v>26044</v>
      </c>
      <c r="P2698" s="5">
        <v>6812</v>
      </c>
      <c r="Q2698" s="7" t="s">
        <v>245</v>
      </c>
      <c r="R2698" s="34" t="s">
        <v>26045</v>
      </c>
      <c r="S2698" s="34" t="s">
        <v>26046</v>
      </c>
      <c r="T2698" s="7" t="s">
        <v>50</v>
      </c>
      <c r="U2698" s="7" t="s">
        <v>50</v>
      </c>
      <c r="V2698" s="7">
        <v>8700000000</v>
      </c>
      <c r="W2698" s="7" t="s">
        <v>1960</v>
      </c>
      <c r="X2698" s="7">
        <v>56226405</v>
      </c>
      <c r="Y2698" s="7" t="s">
        <v>61</v>
      </c>
      <c r="Z2698" s="7">
        <v>1</v>
      </c>
      <c r="AA2698" s="7">
        <v>8700000000</v>
      </c>
      <c r="AB2698" s="7" t="s">
        <v>1960</v>
      </c>
      <c r="AC2698" s="7">
        <v>56226405</v>
      </c>
      <c r="AD2698" s="7" t="s">
        <v>62</v>
      </c>
      <c r="AE2698" s="7">
        <v>8700000000</v>
      </c>
      <c r="AF2698" s="7" t="s">
        <v>1960</v>
      </c>
      <c r="AG2698" s="7">
        <v>56226405</v>
      </c>
      <c r="AH2698" s="7">
        <v>8700000000</v>
      </c>
      <c r="AI2698" s="7" t="s">
        <v>1960</v>
      </c>
      <c r="AJ2698" s="7">
        <v>56226405</v>
      </c>
      <c r="AK2698" s="7" t="s">
        <v>26047</v>
      </c>
      <c r="AL2698" s="7" t="s">
        <v>50</v>
      </c>
      <c r="AM2698" s="7" t="s">
        <v>26048</v>
      </c>
      <c r="AN2698" s="7" t="s">
        <v>66</v>
      </c>
      <c r="AO2698" s="7" t="s">
        <v>26049</v>
      </c>
      <c r="AP2698" s="22" t="s">
        <v>26050</v>
      </c>
      <c r="AQ2698" s="9" t="s">
        <v>50</v>
      </c>
      <c r="AR2698" s="7" t="s">
        <v>50</v>
      </c>
    </row>
    <row r="2699" spans="1:44" ht="15" thickBot="1">
      <c r="A2699" s="10" t="s">
        <v>26051</v>
      </c>
      <c r="B2699" s="11">
        <v>1939</v>
      </c>
      <c r="C2699" s="12">
        <v>42621</v>
      </c>
      <c r="D2699" s="13" t="s">
        <v>45</v>
      </c>
      <c r="E2699" s="13" t="s">
        <v>46</v>
      </c>
      <c r="F2699" s="13" t="s">
        <v>70</v>
      </c>
      <c r="G2699" s="27" t="s">
        <v>54945</v>
      </c>
      <c r="H2699" s="13" t="s">
        <v>1998</v>
      </c>
      <c r="I2699" s="13" t="s">
        <v>50</v>
      </c>
      <c r="J2699" s="12">
        <v>45490</v>
      </c>
      <c r="K2699" s="13" t="s">
        <v>89</v>
      </c>
      <c r="L2699" s="13" t="s">
        <v>290</v>
      </c>
      <c r="M2699" s="13" t="s">
        <v>26052</v>
      </c>
      <c r="N2699" s="13" t="s">
        <v>4380</v>
      </c>
      <c r="O2699" s="13" t="s">
        <v>26053</v>
      </c>
      <c r="P2699" s="11">
        <v>6849</v>
      </c>
      <c r="Q2699" s="13" t="s">
        <v>93</v>
      </c>
      <c r="R2699" s="33" t="s">
        <v>26054</v>
      </c>
      <c r="S2699" s="33" t="s">
        <v>26055</v>
      </c>
      <c r="T2699" s="13" t="s">
        <v>26056</v>
      </c>
      <c r="U2699" s="13" t="s">
        <v>26057</v>
      </c>
      <c r="V2699" s="13">
        <v>40000000</v>
      </c>
      <c r="W2699" s="13" t="s">
        <v>60</v>
      </c>
      <c r="X2699" s="13">
        <v>40000000</v>
      </c>
      <c r="Y2699" s="13" t="s">
        <v>290</v>
      </c>
      <c r="Z2699" s="13">
        <v>1</v>
      </c>
      <c r="AA2699" s="13">
        <v>40000000</v>
      </c>
      <c r="AB2699" s="13" t="s">
        <v>60</v>
      </c>
      <c r="AC2699" s="13">
        <v>40000000</v>
      </c>
      <c r="AD2699" s="13" t="s">
        <v>290</v>
      </c>
      <c r="AE2699" s="13">
        <v>40000000</v>
      </c>
      <c r="AF2699" s="13" t="s">
        <v>60</v>
      </c>
      <c r="AG2699" s="13">
        <v>40000000</v>
      </c>
      <c r="AH2699" s="13">
        <v>40000000</v>
      </c>
      <c r="AI2699" s="13" t="s">
        <v>60</v>
      </c>
      <c r="AJ2699" s="13">
        <v>40000000</v>
      </c>
      <c r="AK2699" s="13" t="s">
        <v>26058</v>
      </c>
      <c r="AL2699" s="13" t="s">
        <v>50</v>
      </c>
      <c r="AM2699" s="13" t="s">
        <v>26059</v>
      </c>
      <c r="AN2699" s="13" t="s">
        <v>66</v>
      </c>
      <c r="AO2699" s="13" t="s">
        <v>26060</v>
      </c>
      <c r="AP2699" s="21" t="s">
        <v>26061</v>
      </c>
      <c r="AQ2699" s="15" t="s">
        <v>50</v>
      </c>
      <c r="AR2699" s="13" t="s">
        <v>50</v>
      </c>
    </row>
    <row r="2700" spans="1:44" ht="15" thickBot="1">
      <c r="A2700" s="4" t="s">
        <v>26062</v>
      </c>
      <c r="B2700" s="7">
        <v>14</v>
      </c>
      <c r="C2700" s="6">
        <v>43101</v>
      </c>
      <c r="D2700" s="7" t="s">
        <v>45</v>
      </c>
      <c r="E2700" s="7" t="s">
        <v>46</v>
      </c>
      <c r="F2700" s="7" t="s">
        <v>70</v>
      </c>
      <c r="G2700" s="7" t="s">
        <v>87</v>
      </c>
      <c r="H2700" s="7" t="s">
        <v>26063</v>
      </c>
      <c r="I2700" s="7" t="s">
        <v>50</v>
      </c>
      <c r="J2700" s="6">
        <v>45489</v>
      </c>
      <c r="K2700" s="7" t="s">
        <v>116</v>
      </c>
      <c r="L2700" s="7" t="s">
        <v>52</v>
      </c>
      <c r="M2700" s="7" t="s">
        <v>26064</v>
      </c>
      <c r="N2700" s="7" t="s">
        <v>26065</v>
      </c>
      <c r="O2700" s="7" t="s">
        <v>26066</v>
      </c>
      <c r="P2700" s="5">
        <v>6865</v>
      </c>
      <c r="Q2700" s="7" t="s">
        <v>383</v>
      </c>
      <c r="R2700" s="34" t="s">
        <v>26067</v>
      </c>
      <c r="S2700" s="34" t="s">
        <v>26068</v>
      </c>
      <c r="T2700" s="7" t="s">
        <v>26069</v>
      </c>
      <c r="U2700" s="7" t="s">
        <v>26070</v>
      </c>
      <c r="V2700" s="7">
        <v>1400000</v>
      </c>
      <c r="W2700" s="7" t="s">
        <v>209</v>
      </c>
      <c r="X2700" s="7">
        <v>1524902</v>
      </c>
      <c r="Y2700" s="7" t="s">
        <v>290</v>
      </c>
      <c r="Z2700" s="7">
        <v>7</v>
      </c>
      <c r="AA2700" s="7">
        <v>15000000</v>
      </c>
      <c r="AB2700" s="7" t="s">
        <v>60</v>
      </c>
      <c r="AC2700" s="7">
        <v>15000000</v>
      </c>
      <c r="AD2700" s="7" t="s">
        <v>290</v>
      </c>
      <c r="AE2700" s="7">
        <v>35000000</v>
      </c>
      <c r="AF2700" s="7" t="s">
        <v>60</v>
      </c>
      <c r="AG2700" s="7">
        <v>35000000</v>
      </c>
      <c r="AH2700" s="7">
        <v>38304355</v>
      </c>
      <c r="AI2700" s="7" t="s">
        <v>60</v>
      </c>
      <c r="AJ2700" s="7">
        <v>38304355</v>
      </c>
      <c r="AK2700" s="7" t="s">
        <v>26071</v>
      </c>
      <c r="AL2700" s="7" t="s">
        <v>50</v>
      </c>
      <c r="AM2700" s="7" t="s">
        <v>26072</v>
      </c>
      <c r="AN2700" s="7" t="s">
        <v>66</v>
      </c>
      <c r="AO2700" s="7" t="s">
        <v>26073</v>
      </c>
      <c r="AP2700" s="22" t="s">
        <v>26074</v>
      </c>
      <c r="AQ2700" s="9" t="s">
        <v>50</v>
      </c>
      <c r="AR2700" s="7" t="s">
        <v>50</v>
      </c>
    </row>
    <row r="2701" spans="1:44" ht="15" thickBot="1">
      <c r="A2701" s="10" t="s">
        <v>26075</v>
      </c>
      <c r="B2701" s="11">
        <v>8527</v>
      </c>
      <c r="C2701" s="12">
        <v>43466</v>
      </c>
      <c r="D2701" s="13" t="s">
        <v>45</v>
      </c>
      <c r="E2701" s="13" t="s">
        <v>46</v>
      </c>
      <c r="F2701" s="13" t="s">
        <v>70</v>
      </c>
      <c r="G2701" s="26" t="s">
        <v>54946</v>
      </c>
      <c r="H2701" s="13" t="s">
        <v>2619</v>
      </c>
      <c r="I2701" s="13" t="s">
        <v>50</v>
      </c>
      <c r="J2701" s="12">
        <v>45489</v>
      </c>
      <c r="K2701" s="13" t="s">
        <v>89</v>
      </c>
      <c r="L2701" s="13" t="s">
        <v>178</v>
      </c>
      <c r="M2701" s="13" t="s">
        <v>26076</v>
      </c>
      <c r="N2701" s="13" t="s">
        <v>180</v>
      </c>
      <c r="O2701" s="13" t="s">
        <v>26077</v>
      </c>
      <c r="P2701" s="11">
        <v>6907</v>
      </c>
      <c r="Q2701" s="13" t="s">
        <v>120</v>
      </c>
      <c r="R2701" s="33" t="s">
        <v>26078</v>
      </c>
      <c r="S2701" s="33" t="s">
        <v>26079</v>
      </c>
      <c r="T2701" s="13" t="s">
        <v>50</v>
      </c>
      <c r="U2701" s="13" t="s">
        <v>50</v>
      </c>
      <c r="V2701" s="13">
        <v>8000000</v>
      </c>
      <c r="W2701" s="13" t="s">
        <v>60</v>
      </c>
      <c r="X2701" s="13">
        <v>8000000</v>
      </c>
      <c r="Y2701" s="13" t="s">
        <v>50</v>
      </c>
      <c r="Z2701" s="13">
        <v>4</v>
      </c>
      <c r="AA2701" s="13">
        <v>8000000</v>
      </c>
      <c r="AB2701" s="13" t="s">
        <v>60</v>
      </c>
      <c r="AC2701" s="13">
        <v>8000000</v>
      </c>
      <c r="AD2701" s="13" t="s">
        <v>178</v>
      </c>
      <c r="AE2701" s="13">
        <v>10100000</v>
      </c>
      <c r="AF2701" s="13" t="s">
        <v>60</v>
      </c>
      <c r="AG2701" s="13">
        <v>10100000</v>
      </c>
      <c r="AH2701" s="13">
        <v>10100000</v>
      </c>
      <c r="AI2701" s="13" t="s">
        <v>60</v>
      </c>
      <c r="AJ2701" s="13">
        <v>10100000</v>
      </c>
      <c r="AK2701" s="13" t="s">
        <v>26080</v>
      </c>
      <c r="AL2701" s="13" t="s">
        <v>50</v>
      </c>
      <c r="AM2701" s="13" t="s">
        <v>26081</v>
      </c>
      <c r="AN2701" s="13" t="s">
        <v>66</v>
      </c>
      <c r="AO2701" s="13" t="s">
        <v>26082</v>
      </c>
      <c r="AP2701" s="21" t="s">
        <v>26083</v>
      </c>
      <c r="AQ2701" s="15" t="s">
        <v>50</v>
      </c>
      <c r="AR2701" s="13" t="s">
        <v>50</v>
      </c>
    </row>
    <row r="2702" spans="1:44" ht="15" thickBot="1">
      <c r="A2702" s="4" t="s">
        <v>26084</v>
      </c>
      <c r="B2702" s="5">
        <v>5910</v>
      </c>
      <c r="C2702" s="6">
        <v>43466</v>
      </c>
      <c r="D2702" s="7" t="s">
        <v>45</v>
      </c>
      <c r="E2702" s="7" t="s">
        <v>46</v>
      </c>
      <c r="F2702" s="7" t="s">
        <v>70</v>
      </c>
      <c r="G2702" s="27" t="s">
        <v>54945</v>
      </c>
      <c r="H2702" s="7" t="s">
        <v>50</v>
      </c>
      <c r="I2702" s="7" t="s">
        <v>50</v>
      </c>
      <c r="J2702" s="6">
        <v>45489</v>
      </c>
      <c r="K2702" s="7" t="s">
        <v>116</v>
      </c>
      <c r="L2702" s="7" t="s">
        <v>467</v>
      </c>
      <c r="M2702" s="7" t="s">
        <v>26085</v>
      </c>
      <c r="N2702" s="7" t="s">
        <v>1222</v>
      </c>
      <c r="O2702" s="7" t="s">
        <v>26086</v>
      </c>
      <c r="P2702" s="5">
        <v>6918</v>
      </c>
      <c r="Q2702" s="7" t="s">
        <v>707</v>
      </c>
      <c r="R2702" s="34" t="s">
        <v>26087</v>
      </c>
      <c r="S2702" s="34" t="s">
        <v>26088</v>
      </c>
      <c r="T2702" s="7" t="s">
        <v>50</v>
      </c>
      <c r="U2702" s="7" t="s">
        <v>50</v>
      </c>
      <c r="V2702" s="7">
        <v>2600000</v>
      </c>
      <c r="W2702" s="7" t="s">
        <v>1085</v>
      </c>
      <c r="X2702" s="7">
        <v>1898749</v>
      </c>
      <c r="Y2702" s="7" t="s">
        <v>467</v>
      </c>
      <c r="Z2702" s="7">
        <v>6</v>
      </c>
      <c r="AA2702" s="7">
        <v>2600000</v>
      </c>
      <c r="AB2702" s="7" t="s">
        <v>1085</v>
      </c>
      <c r="AC2702" s="7">
        <v>1898749</v>
      </c>
      <c r="AD2702" s="7" t="s">
        <v>467</v>
      </c>
      <c r="AE2702" s="7">
        <v>3950000</v>
      </c>
      <c r="AF2702" s="7" t="s">
        <v>1085</v>
      </c>
      <c r="AG2702" s="7">
        <v>2986636</v>
      </c>
      <c r="AH2702" s="7">
        <v>4250000</v>
      </c>
      <c r="AI2702" s="7" t="s">
        <v>1085</v>
      </c>
      <c r="AJ2702" s="7">
        <v>3226243</v>
      </c>
      <c r="AK2702" s="7" t="s">
        <v>26089</v>
      </c>
      <c r="AL2702" s="7" t="s">
        <v>50</v>
      </c>
      <c r="AM2702" s="7" t="s">
        <v>26090</v>
      </c>
      <c r="AN2702" s="7" t="s">
        <v>66</v>
      </c>
      <c r="AO2702" s="7" t="s">
        <v>26091</v>
      </c>
      <c r="AP2702" s="22" t="s">
        <v>26092</v>
      </c>
      <c r="AQ2702" s="9" t="s">
        <v>50</v>
      </c>
      <c r="AR2702" s="7" t="s">
        <v>50</v>
      </c>
    </row>
    <row r="2703" spans="1:44" ht="15" thickBot="1">
      <c r="A2703" s="10" t="s">
        <v>26093</v>
      </c>
      <c r="B2703" s="13">
        <v>132</v>
      </c>
      <c r="C2703" s="12">
        <v>42248</v>
      </c>
      <c r="D2703" s="13" t="s">
        <v>45</v>
      </c>
      <c r="E2703" s="13" t="s">
        <v>46</v>
      </c>
      <c r="F2703" s="13" t="s">
        <v>70</v>
      </c>
      <c r="G2703" s="26" t="s">
        <v>54946</v>
      </c>
      <c r="H2703" s="13" t="s">
        <v>1112</v>
      </c>
      <c r="I2703" s="13" t="s">
        <v>50</v>
      </c>
      <c r="J2703" s="12">
        <v>45496</v>
      </c>
      <c r="K2703" s="13" t="s">
        <v>116</v>
      </c>
      <c r="L2703" s="13" t="s">
        <v>241</v>
      </c>
      <c r="M2703" s="13" t="s">
        <v>26094</v>
      </c>
      <c r="N2703" s="13" t="s">
        <v>5907</v>
      </c>
      <c r="O2703" s="13" t="s">
        <v>26095</v>
      </c>
      <c r="P2703" s="11">
        <v>7056</v>
      </c>
      <c r="Q2703" s="13" t="s">
        <v>166</v>
      </c>
      <c r="R2703" s="33" t="s">
        <v>26096</v>
      </c>
      <c r="S2703" s="33" t="s">
        <v>26097</v>
      </c>
      <c r="T2703" s="13" t="s">
        <v>26098</v>
      </c>
      <c r="U2703" s="13" t="s">
        <v>26099</v>
      </c>
      <c r="V2703" s="13">
        <v>10000000</v>
      </c>
      <c r="W2703" s="13" t="s">
        <v>60</v>
      </c>
      <c r="X2703" s="13">
        <v>10000000</v>
      </c>
      <c r="Y2703" s="13" t="s">
        <v>154</v>
      </c>
      <c r="Z2703" s="13">
        <v>7</v>
      </c>
      <c r="AA2703" s="13">
        <v>10000000</v>
      </c>
      <c r="AB2703" s="13" t="s">
        <v>60</v>
      </c>
      <c r="AC2703" s="13">
        <v>10000000</v>
      </c>
      <c r="AD2703" s="13" t="s">
        <v>241</v>
      </c>
      <c r="AE2703" s="13">
        <v>14530000</v>
      </c>
      <c r="AF2703" s="13" t="s">
        <v>60</v>
      </c>
      <c r="AG2703" s="13">
        <v>14530000</v>
      </c>
      <c r="AH2703" s="13">
        <v>15105000</v>
      </c>
      <c r="AI2703" s="13" t="s">
        <v>60</v>
      </c>
      <c r="AJ2703" s="13">
        <v>15105000</v>
      </c>
      <c r="AK2703" s="13" t="s">
        <v>26100</v>
      </c>
      <c r="AL2703" s="13" t="s">
        <v>50</v>
      </c>
      <c r="AM2703" s="13" t="s">
        <v>26101</v>
      </c>
      <c r="AN2703" s="13" t="s">
        <v>66</v>
      </c>
      <c r="AO2703" s="13" t="s">
        <v>26102</v>
      </c>
      <c r="AP2703" s="21" t="s">
        <v>26103</v>
      </c>
      <c r="AQ2703" s="15" t="s">
        <v>50</v>
      </c>
      <c r="AR2703" s="13" t="s">
        <v>50</v>
      </c>
    </row>
    <row r="2704" spans="1:44" ht="15" thickBot="1">
      <c r="A2704" s="4" t="s">
        <v>26104</v>
      </c>
      <c r="B2704" s="5">
        <v>10825</v>
      </c>
      <c r="C2704" s="6">
        <v>40179</v>
      </c>
      <c r="D2704" s="7" t="s">
        <v>45</v>
      </c>
      <c r="E2704" s="7" t="s">
        <v>46</v>
      </c>
      <c r="F2704" s="7" t="s">
        <v>47</v>
      </c>
      <c r="G2704" s="7" t="s">
        <v>71</v>
      </c>
      <c r="H2704" s="7" t="s">
        <v>2619</v>
      </c>
      <c r="I2704" s="7" t="s">
        <v>50</v>
      </c>
      <c r="J2704" s="6">
        <v>45490</v>
      </c>
      <c r="K2704" s="7" t="s">
        <v>50</v>
      </c>
      <c r="L2704" s="7" t="s">
        <v>62</v>
      </c>
      <c r="M2704" s="7" t="s">
        <v>7086</v>
      </c>
      <c r="N2704" s="7" t="s">
        <v>18395</v>
      </c>
      <c r="O2704" s="7" t="s">
        <v>26105</v>
      </c>
      <c r="P2704" s="5">
        <v>7074</v>
      </c>
      <c r="Q2704" s="7" t="s">
        <v>18397</v>
      </c>
      <c r="R2704" s="34" t="s">
        <v>26106</v>
      </c>
      <c r="S2704" s="34" t="s">
        <v>26107</v>
      </c>
      <c r="T2704" s="7" t="s">
        <v>50</v>
      </c>
      <c r="U2704" s="7" t="s">
        <v>50</v>
      </c>
      <c r="V2704" s="7">
        <v>1000000000</v>
      </c>
      <c r="W2704" s="7" t="s">
        <v>26108</v>
      </c>
      <c r="X2704" s="7">
        <v>101800660</v>
      </c>
      <c r="Y2704" s="7" t="s">
        <v>61</v>
      </c>
      <c r="Z2704" s="7">
        <v>2</v>
      </c>
      <c r="AA2704" s="7">
        <v>1000000000</v>
      </c>
      <c r="AB2704" s="7" t="s">
        <v>26108</v>
      </c>
      <c r="AC2704" s="7">
        <v>101800660</v>
      </c>
      <c r="AD2704" s="7" t="s">
        <v>62</v>
      </c>
      <c r="AE2704" s="7">
        <v>1000000000</v>
      </c>
      <c r="AF2704" s="7" t="s">
        <v>26108</v>
      </c>
      <c r="AG2704" s="7">
        <v>101800660</v>
      </c>
      <c r="AH2704" s="7">
        <v>1000000000</v>
      </c>
      <c r="AI2704" s="7" t="s">
        <v>26108</v>
      </c>
      <c r="AJ2704" s="7">
        <v>101800660</v>
      </c>
      <c r="AK2704" s="7" t="s">
        <v>26109</v>
      </c>
      <c r="AL2704" s="7" t="s">
        <v>50</v>
      </c>
      <c r="AM2704" s="7" t="s">
        <v>26110</v>
      </c>
      <c r="AN2704" s="7" t="s">
        <v>66</v>
      </c>
      <c r="AO2704" s="7" t="s">
        <v>26111</v>
      </c>
      <c r="AP2704" s="22" t="s">
        <v>26112</v>
      </c>
      <c r="AQ2704" s="9" t="s">
        <v>50</v>
      </c>
      <c r="AR2704" s="7" t="s">
        <v>50</v>
      </c>
    </row>
    <row r="2705" spans="1:44" ht="15" thickBot="1">
      <c r="A2705" s="10" t="s">
        <v>26113</v>
      </c>
      <c r="B2705" s="13">
        <v>459</v>
      </c>
      <c r="C2705" s="12">
        <v>44562</v>
      </c>
      <c r="D2705" s="13" t="s">
        <v>45</v>
      </c>
      <c r="E2705" s="13" t="s">
        <v>46</v>
      </c>
      <c r="F2705" s="13" t="s">
        <v>70</v>
      </c>
      <c r="G2705" s="26" t="s">
        <v>54946</v>
      </c>
      <c r="H2705" s="13" t="s">
        <v>50</v>
      </c>
      <c r="I2705" s="13" t="s">
        <v>50</v>
      </c>
      <c r="J2705" s="12">
        <v>45496</v>
      </c>
      <c r="K2705" s="13" t="s">
        <v>116</v>
      </c>
      <c r="L2705" s="13" t="s">
        <v>467</v>
      </c>
      <c r="M2705" s="13" t="s">
        <v>26114</v>
      </c>
      <c r="N2705" s="13" t="s">
        <v>1416</v>
      </c>
      <c r="O2705" s="13" t="s">
        <v>26115</v>
      </c>
      <c r="P2705" s="11">
        <v>7078</v>
      </c>
      <c r="Q2705" s="13" t="s">
        <v>120</v>
      </c>
      <c r="R2705" s="33" t="s">
        <v>26116</v>
      </c>
      <c r="S2705" s="33" t="s">
        <v>26117</v>
      </c>
      <c r="T2705" s="13" t="s">
        <v>26118</v>
      </c>
      <c r="U2705" s="13" t="s">
        <v>50</v>
      </c>
      <c r="V2705" s="13">
        <v>6600000</v>
      </c>
      <c r="W2705" s="13" t="s">
        <v>60</v>
      </c>
      <c r="X2705" s="13">
        <v>6600000</v>
      </c>
      <c r="Y2705" s="13" t="s">
        <v>467</v>
      </c>
      <c r="Z2705" s="13">
        <v>2</v>
      </c>
      <c r="AA2705" s="13">
        <v>6600000</v>
      </c>
      <c r="AB2705" s="13" t="s">
        <v>60</v>
      </c>
      <c r="AC2705" s="13">
        <v>6600000</v>
      </c>
      <c r="AD2705" s="13" t="s">
        <v>467</v>
      </c>
      <c r="AE2705" s="13">
        <v>9600000</v>
      </c>
      <c r="AF2705" s="13" t="s">
        <v>60</v>
      </c>
      <c r="AG2705" s="13">
        <v>9600000</v>
      </c>
      <c r="AH2705" s="13">
        <v>9600000</v>
      </c>
      <c r="AI2705" s="13" t="s">
        <v>60</v>
      </c>
      <c r="AJ2705" s="13">
        <v>9600000</v>
      </c>
      <c r="AK2705" s="13" t="s">
        <v>26119</v>
      </c>
      <c r="AL2705" s="13" t="s">
        <v>50</v>
      </c>
      <c r="AM2705" s="13" t="s">
        <v>26120</v>
      </c>
      <c r="AN2705" s="13" t="s">
        <v>66</v>
      </c>
      <c r="AO2705" s="13" t="s">
        <v>26121</v>
      </c>
      <c r="AP2705" s="21" t="s">
        <v>26122</v>
      </c>
      <c r="AQ2705" s="15" t="s">
        <v>50</v>
      </c>
      <c r="AR2705" s="13" t="s">
        <v>50</v>
      </c>
    </row>
    <row r="2706" spans="1:44" ht="15" thickBot="1">
      <c r="A2706" s="4" t="s">
        <v>26123</v>
      </c>
      <c r="B2706" s="5">
        <v>14951</v>
      </c>
      <c r="C2706" s="6">
        <v>32874</v>
      </c>
      <c r="D2706" s="7" t="s">
        <v>45</v>
      </c>
      <c r="E2706" s="7" t="s">
        <v>46</v>
      </c>
      <c r="F2706" s="7" t="s">
        <v>47</v>
      </c>
      <c r="G2706" s="7" t="s">
        <v>71</v>
      </c>
      <c r="H2706" s="7" t="s">
        <v>1449</v>
      </c>
      <c r="I2706" s="7" t="s">
        <v>50</v>
      </c>
      <c r="J2706" s="6">
        <v>45490</v>
      </c>
      <c r="K2706" s="7" t="s">
        <v>161</v>
      </c>
      <c r="L2706" s="7" t="s">
        <v>162</v>
      </c>
      <c r="M2706" s="7" t="s">
        <v>26124</v>
      </c>
      <c r="N2706" s="7" t="s">
        <v>2540</v>
      </c>
      <c r="O2706" s="7" t="s">
        <v>26125</v>
      </c>
      <c r="P2706" s="5">
        <v>7091</v>
      </c>
      <c r="Q2706" s="7" t="s">
        <v>360</v>
      </c>
      <c r="R2706" s="34" t="s">
        <v>26126</v>
      </c>
      <c r="S2706" s="34" t="s">
        <v>26127</v>
      </c>
      <c r="T2706" s="7" t="s">
        <v>26128</v>
      </c>
      <c r="U2706" s="7" t="s">
        <v>26129</v>
      </c>
      <c r="V2706" s="7">
        <v>265000000</v>
      </c>
      <c r="W2706" s="7" t="s">
        <v>60</v>
      </c>
      <c r="X2706" s="7">
        <v>265000000</v>
      </c>
      <c r="Y2706" s="7" t="s">
        <v>61</v>
      </c>
      <c r="Z2706" s="7">
        <v>1</v>
      </c>
      <c r="AA2706" s="7" t="s">
        <v>50</v>
      </c>
      <c r="AB2706" s="7" t="s">
        <v>50</v>
      </c>
      <c r="AC2706" s="7" t="s">
        <v>50</v>
      </c>
      <c r="AD2706" s="7" t="s">
        <v>50</v>
      </c>
      <c r="AE2706" s="7" t="s">
        <v>50</v>
      </c>
      <c r="AF2706" s="7" t="s">
        <v>50</v>
      </c>
      <c r="AG2706" s="7" t="s">
        <v>50</v>
      </c>
      <c r="AH2706" s="7">
        <v>265000000</v>
      </c>
      <c r="AI2706" s="7" t="s">
        <v>60</v>
      </c>
      <c r="AJ2706" s="7">
        <v>265000000</v>
      </c>
      <c r="AK2706" s="7" t="s">
        <v>26130</v>
      </c>
      <c r="AL2706" s="7" t="s">
        <v>50</v>
      </c>
      <c r="AM2706" s="7" t="s">
        <v>26131</v>
      </c>
      <c r="AN2706" s="7" t="s">
        <v>253</v>
      </c>
      <c r="AO2706" s="7" t="s">
        <v>26132</v>
      </c>
      <c r="AP2706" s="9" t="s">
        <v>50</v>
      </c>
      <c r="AQ2706" s="22" t="s">
        <v>26133</v>
      </c>
      <c r="AR2706" s="7" t="s">
        <v>50</v>
      </c>
    </row>
    <row r="2707" spans="1:44" ht="15" thickBot="1">
      <c r="A2707" s="10" t="s">
        <v>26134</v>
      </c>
      <c r="B2707" s="11">
        <v>1474</v>
      </c>
      <c r="C2707" s="12">
        <v>43466</v>
      </c>
      <c r="D2707" s="13" t="s">
        <v>45</v>
      </c>
      <c r="E2707" s="13" t="s">
        <v>46</v>
      </c>
      <c r="F2707" s="13" t="s">
        <v>70</v>
      </c>
      <c r="G2707" s="26" t="s">
        <v>54946</v>
      </c>
      <c r="H2707" s="13" t="s">
        <v>50</v>
      </c>
      <c r="I2707" s="13" t="s">
        <v>50</v>
      </c>
      <c r="J2707" s="12">
        <v>45489</v>
      </c>
      <c r="K2707" s="13" t="s">
        <v>116</v>
      </c>
      <c r="L2707" s="13" t="s">
        <v>52</v>
      </c>
      <c r="M2707" s="13" t="s">
        <v>26135</v>
      </c>
      <c r="N2707" s="13" t="s">
        <v>18395</v>
      </c>
      <c r="O2707" s="13" t="s">
        <v>26136</v>
      </c>
      <c r="P2707" s="11">
        <v>7104</v>
      </c>
      <c r="Q2707" s="13" t="s">
        <v>18397</v>
      </c>
      <c r="R2707" s="33" t="s">
        <v>26137</v>
      </c>
      <c r="S2707" s="33" t="s">
        <v>26138</v>
      </c>
      <c r="T2707" s="13" t="s">
        <v>26139</v>
      </c>
      <c r="U2707" s="13" t="s">
        <v>26140</v>
      </c>
      <c r="V2707" s="13">
        <v>50000</v>
      </c>
      <c r="W2707" s="13" t="s">
        <v>60</v>
      </c>
      <c r="X2707" s="13">
        <v>50000</v>
      </c>
      <c r="Y2707" s="13" t="s">
        <v>467</v>
      </c>
      <c r="Z2707" s="13">
        <v>4</v>
      </c>
      <c r="AA2707" s="13">
        <v>1550000</v>
      </c>
      <c r="AB2707" s="13" t="s">
        <v>60</v>
      </c>
      <c r="AC2707" s="13">
        <v>1550000</v>
      </c>
      <c r="AD2707" s="13" t="s">
        <v>467</v>
      </c>
      <c r="AE2707" s="13">
        <v>1750000</v>
      </c>
      <c r="AF2707" s="13" t="s">
        <v>60</v>
      </c>
      <c r="AG2707" s="13">
        <v>1750000</v>
      </c>
      <c r="AH2707" s="13">
        <v>1800000</v>
      </c>
      <c r="AI2707" s="13" t="s">
        <v>60</v>
      </c>
      <c r="AJ2707" s="13">
        <v>1800000</v>
      </c>
      <c r="AK2707" s="13" t="s">
        <v>26141</v>
      </c>
      <c r="AL2707" s="13" t="s">
        <v>50</v>
      </c>
      <c r="AM2707" s="13" t="s">
        <v>26142</v>
      </c>
      <c r="AN2707" s="13" t="s">
        <v>66</v>
      </c>
      <c r="AO2707" s="13" t="s">
        <v>26143</v>
      </c>
      <c r="AP2707" s="21" t="s">
        <v>26144</v>
      </c>
      <c r="AQ2707" s="15" t="s">
        <v>50</v>
      </c>
      <c r="AR2707" s="13" t="s">
        <v>50</v>
      </c>
    </row>
    <row r="2708" spans="1:44" ht="15" thickBot="1">
      <c r="A2708" s="4" t="s">
        <v>26145</v>
      </c>
      <c r="B2708" s="5">
        <v>9341</v>
      </c>
      <c r="C2708" s="6">
        <v>43466</v>
      </c>
      <c r="D2708" s="7" t="s">
        <v>45</v>
      </c>
      <c r="E2708" s="7" t="s">
        <v>46</v>
      </c>
      <c r="F2708" s="7" t="s">
        <v>70</v>
      </c>
      <c r="G2708" s="7" t="s">
        <v>87</v>
      </c>
      <c r="H2708" s="7" t="s">
        <v>26146</v>
      </c>
      <c r="I2708" s="7" t="s">
        <v>50</v>
      </c>
      <c r="J2708" s="6">
        <v>45496</v>
      </c>
      <c r="K2708" s="7" t="s">
        <v>191</v>
      </c>
      <c r="L2708" s="7" t="s">
        <v>124</v>
      </c>
      <c r="M2708" s="7" t="s">
        <v>9012</v>
      </c>
      <c r="N2708" s="7" t="s">
        <v>330</v>
      </c>
      <c r="O2708" s="7" t="s">
        <v>26147</v>
      </c>
      <c r="P2708" s="5">
        <v>7114</v>
      </c>
      <c r="Q2708" s="7" t="s">
        <v>56</v>
      </c>
      <c r="R2708" s="34" t="s">
        <v>26148</v>
      </c>
      <c r="S2708" s="34" t="s">
        <v>26149</v>
      </c>
      <c r="T2708" s="7" t="s">
        <v>50</v>
      </c>
      <c r="U2708" s="7" t="s">
        <v>50</v>
      </c>
      <c r="V2708" s="7">
        <v>39400000</v>
      </c>
      <c r="W2708" s="7" t="s">
        <v>60</v>
      </c>
      <c r="X2708" s="7">
        <v>39400000</v>
      </c>
      <c r="Y2708" s="7" t="s">
        <v>81</v>
      </c>
      <c r="Z2708" s="7">
        <v>4</v>
      </c>
      <c r="AA2708" s="7">
        <v>39400000</v>
      </c>
      <c r="AB2708" s="7" t="s">
        <v>60</v>
      </c>
      <c r="AC2708" s="7">
        <v>39400000</v>
      </c>
      <c r="AD2708" s="7" t="s">
        <v>124</v>
      </c>
      <c r="AE2708" s="7">
        <v>74400000</v>
      </c>
      <c r="AF2708" s="7" t="s">
        <v>60</v>
      </c>
      <c r="AG2708" s="7">
        <v>74400000</v>
      </c>
      <c r="AH2708" s="7">
        <v>74400000</v>
      </c>
      <c r="AI2708" s="7" t="s">
        <v>60</v>
      </c>
      <c r="AJ2708" s="7">
        <v>74400000</v>
      </c>
      <c r="AK2708" s="7" t="s">
        <v>26150</v>
      </c>
      <c r="AL2708" s="7" t="s">
        <v>50</v>
      </c>
      <c r="AM2708" s="7" t="s">
        <v>26151</v>
      </c>
      <c r="AN2708" s="7" t="s">
        <v>66</v>
      </c>
      <c r="AO2708" s="7" t="s">
        <v>26152</v>
      </c>
      <c r="AP2708" s="22" t="s">
        <v>26153</v>
      </c>
      <c r="AQ2708" s="9" t="s">
        <v>50</v>
      </c>
      <c r="AR2708" s="7" t="s">
        <v>50</v>
      </c>
    </row>
    <row r="2709" spans="1:44" ht="15" thickBot="1">
      <c r="A2709" s="10" t="s">
        <v>26154</v>
      </c>
      <c r="B2709" s="11">
        <v>2629</v>
      </c>
      <c r="C2709" s="13" t="s">
        <v>50</v>
      </c>
      <c r="D2709" s="13" t="s">
        <v>45</v>
      </c>
      <c r="E2709" s="13" t="s">
        <v>46</v>
      </c>
      <c r="F2709" s="13" t="s">
        <v>70</v>
      </c>
      <c r="G2709" s="13" t="s">
        <v>87</v>
      </c>
      <c r="H2709" s="13" t="s">
        <v>50</v>
      </c>
      <c r="I2709" s="13" t="s">
        <v>50</v>
      </c>
      <c r="J2709" s="12">
        <v>45490</v>
      </c>
      <c r="K2709" s="13" t="s">
        <v>50</v>
      </c>
      <c r="L2709" s="13" t="s">
        <v>241</v>
      </c>
      <c r="M2709" s="13" t="s">
        <v>26155</v>
      </c>
      <c r="N2709" s="13" t="s">
        <v>987</v>
      </c>
      <c r="O2709" s="13" t="s">
        <v>26156</v>
      </c>
      <c r="P2709" s="11">
        <v>7198</v>
      </c>
      <c r="Q2709" s="13" t="s">
        <v>50</v>
      </c>
      <c r="R2709" s="33" t="s">
        <v>26157</v>
      </c>
      <c r="S2709" s="33" t="s">
        <v>26158</v>
      </c>
      <c r="T2709" s="13" t="s">
        <v>26159</v>
      </c>
      <c r="U2709" s="13" t="s">
        <v>26160</v>
      </c>
      <c r="V2709" s="13">
        <v>10000000</v>
      </c>
      <c r="W2709" s="13" t="s">
        <v>60</v>
      </c>
      <c r="X2709" s="13">
        <v>10000000</v>
      </c>
      <c r="Y2709" s="13" t="s">
        <v>154</v>
      </c>
      <c r="Z2709" s="13">
        <v>1</v>
      </c>
      <c r="AA2709" s="13">
        <v>10000000</v>
      </c>
      <c r="AB2709" s="13" t="s">
        <v>60</v>
      </c>
      <c r="AC2709" s="13">
        <v>10000000</v>
      </c>
      <c r="AD2709" s="13" t="s">
        <v>241</v>
      </c>
      <c r="AE2709" s="13">
        <v>10000000</v>
      </c>
      <c r="AF2709" s="13" t="s">
        <v>60</v>
      </c>
      <c r="AG2709" s="13">
        <v>10000000</v>
      </c>
      <c r="AH2709" s="13">
        <v>10000000</v>
      </c>
      <c r="AI2709" s="13" t="s">
        <v>60</v>
      </c>
      <c r="AJ2709" s="13">
        <v>10000000</v>
      </c>
      <c r="AK2709" s="13" t="s">
        <v>26161</v>
      </c>
      <c r="AL2709" s="13" t="s">
        <v>50</v>
      </c>
      <c r="AM2709" s="13" t="s">
        <v>26162</v>
      </c>
      <c r="AN2709" s="13" t="s">
        <v>66</v>
      </c>
      <c r="AO2709" s="13" t="s">
        <v>26163</v>
      </c>
      <c r="AP2709" s="21" t="s">
        <v>26164</v>
      </c>
      <c r="AQ2709" s="15" t="s">
        <v>50</v>
      </c>
      <c r="AR2709" s="13" t="s">
        <v>50</v>
      </c>
    </row>
    <row r="2710" spans="1:44" ht="15" thickBot="1">
      <c r="A2710" s="4" t="s">
        <v>26165</v>
      </c>
      <c r="B2710" s="5">
        <v>2250</v>
      </c>
      <c r="C2710" s="6">
        <v>42736</v>
      </c>
      <c r="D2710" s="7" t="s">
        <v>45</v>
      </c>
      <c r="E2710" s="7" t="s">
        <v>46</v>
      </c>
      <c r="F2710" s="7" t="s">
        <v>70</v>
      </c>
      <c r="G2710" s="7" t="s">
        <v>87</v>
      </c>
      <c r="H2710" s="7" t="s">
        <v>5475</v>
      </c>
      <c r="I2710" s="7" t="s">
        <v>50</v>
      </c>
      <c r="J2710" s="6">
        <v>45495</v>
      </c>
      <c r="K2710" s="7" t="s">
        <v>89</v>
      </c>
      <c r="L2710" s="7" t="s">
        <v>178</v>
      </c>
      <c r="M2710" s="7" t="s">
        <v>26166</v>
      </c>
      <c r="N2710" s="7" t="s">
        <v>3357</v>
      </c>
      <c r="O2710" s="7" t="s">
        <v>26167</v>
      </c>
      <c r="P2710" s="5">
        <v>7205</v>
      </c>
      <c r="Q2710" s="7" t="s">
        <v>135</v>
      </c>
      <c r="R2710" s="34" t="s">
        <v>26168</v>
      </c>
      <c r="S2710" s="34" t="s">
        <v>26169</v>
      </c>
      <c r="T2710" s="7" t="s">
        <v>26170</v>
      </c>
      <c r="U2710" s="7" t="s">
        <v>50</v>
      </c>
      <c r="V2710" s="7" t="s">
        <v>50</v>
      </c>
      <c r="W2710" s="7" t="s">
        <v>50</v>
      </c>
      <c r="X2710" s="7" t="s">
        <v>50</v>
      </c>
      <c r="Y2710" s="7" t="s">
        <v>50</v>
      </c>
      <c r="Z2710" s="7">
        <v>3</v>
      </c>
      <c r="AA2710" s="7" t="s">
        <v>50</v>
      </c>
      <c r="AB2710" s="7" t="s">
        <v>50</v>
      </c>
      <c r="AC2710" s="7" t="s">
        <v>50</v>
      </c>
      <c r="AD2710" s="7" t="s">
        <v>178</v>
      </c>
      <c r="AE2710" s="7" t="s">
        <v>50</v>
      </c>
      <c r="AF2710" s="7" t="s">
        <v>50</v>
      </c>
      <c r="AG2710" s="7" t="s">
        <v>50</v>
      </c>
      <c r="AH2710" s="7">
        <v>150000</v>
      </c>
      <c r="AI2710" s="7" t="s">
        <v>60</v>
      </c>
      <c r="AJ2710" s="7">
        <v>150000</v>
      </c>
      <c r="AK2710" s="7" t="s">
        <v>26171</v>
      </c>
      <c r="AL2710" s="7" t="s">
        <v>50</v>
      </c>
      <c r="AM2710" s="7" t="s">
        <v>26172</v>
      </c>
      <c r="AN2710" s="7" t="s">
        <v>66</v>
      </c>
      <c r="AO2710" s="7" t="s">
        <v>26173</v>
      </c>
      <c r="AP2710" s="22" t="s">
        <v>26174</v>
      </c>
      <c r="AQ2710" s="9" t="s">
        <v>50</v>
      </c>
      <c r="AR2710" s="7" t="s">
        <v>50</v>
      </c>
    </row>
    <row r="2711" spans="1:44" ht="15" thickBot="1">
      <c r="A2711" s="10" t="s">
        <v>26175</v>
      </c>
      <c r="B2711" s="13">
        <v>78</v>
      </c>
      <c r="C2711" s="12">
        <v>44197</v>
      </c>
      <c r="D2711" s="13" t="s">
        <v>45</v>
      </c>
      <c r="E2711" s="13" t="s">
        <v>46</v>
      </c>
      <c r="F2711" s="13" t="s">
        <v>70</v>
      </c>
      <c r="G2711" s="26" t="s">
        <v>54946</v>
      </c>
      <c r="H2711" s="13" t="s">
        <v>562</v>
      </c>
      <c r="I2711" s="13" t="s">
        <v>50</v>
      </c>
      <c r="J2711" s="12">
        <v>45490</v>
      </c>
      <c r="K2711" s="13" t="s">
        <v>50</v>
      </c>
      <c r="L2711" s="13" t="s">
        <v>178</v>
      </c>
      <c r="M2711" s="13" t="s">
        <v>26176</v>
      </c>
      <c r="N2711" s="13" t="s">
        <v>12690</v>
      </c>
      <c r="O2711" s="13" t="s">
        <v>26177</v>
      </c>
      <c r="P2711" s="11">
        <v>7212</v>
      </c>
      <c r="Q2711" s="13" t="s">
        <v>6734</v>
      </c>
      <c r="R2711" s="33" t="s">
        <v>26178</v>
      </c>
      <c r="S2711" s="33" t="s">
        <v>26179</v>
      </c>
      <c r="T2711" s="13" t="s">
        <v>26180</v>
      </c>
      <c r="U2711" s="13" t="s">
        <v>50</v>
      </c>
      <c r="V2711" s="13">
        <v>14409828</v>
      </c>
      <c r="W2711" s="13" t="s">
        <v>60</v>
      </c>
      <c r="X2711" s="13">
        <v>14409828</v>
      </c>
      <c r="Y2711" s="13" t="s">
        <v>50</v>
      </c>
      <c r="Z2711" s="13">
        <v>4</v>
      </c>
      <c r="AA2711" s="13">
        <v>14409828</v>
      </c>
      <c r="AB2711" s="13" t="s">
        <v>60</v>
      </c>
      <c r="AC2711" s="13">
        <v>14409828</v>
      </c>
      <c r="AD2711" s="13" t="s">
        <v>178</v>
      </c>
      <c r="AE2711" s="13">
        <v>16834828</v>
      </c>
      <c r="AF2711" s="13" t="s">
        <v>60</v>
      </c>
      <c r="AG2711" s="13">
        <v>16834828</v>
      </c>
      <c r="AH2711" s="13">
        <v>16834828</v>
      </c>
      <c r="AI2711" s="13" t="s">
        <v>60</v>
      </c>
      <c r="AJ2711" s="13">
        <v>16834828</v>
      </c>
      <c r="AK2711" s="13" t="s">
        <v>26181</v>
      </c>
      <c r="AL2711" s="13" t="s">
        <v>50</v>
      </c>
      <c r="AM2711" s="13" t="s">
        <v>26182</v>
      </c>
      <c r="AN2711" s="13" t="s">
        <v>66</v>
      </c>
      <c r="AO2711" s="13" t="s">
        <v>26183</v>
      </c>
      <c r="AP2711" s="21" t="s">
        <v>26184</v>
      </c>
      <c r="AQ2711" s="15" t="s">
        <v>50</v>
      </c>
      <c r="AR2711" s="13" t="s">
        <v>50</v>
      </c>
    </row>
    <row r="2712" spans="1:44" ht="15" thickBot="1">
      <c r="A2712" s="4" t="s">
        <v>26185</v>
      </c>
      <c r="B2712" s="5">
        <v>66401</v>
      </c>
      <c r="C2712" s="6">
        <v>34335</v>
      </c>
      <c r="D2712" s="7" t="s">
        <v>45</v>
      </c>
      <c r="E2712" s="7" t="s">
        <v>46</v>
      </c>
      <c r="F2712" s="7" t="s">
        <v>47</v>
      </c>
      <c r="G2712" s="7" t="s">
        <v>114</v>
      </c>
      <c r="H2712" s="7" t="s">
        <v>26186</v>
      </c>
      <c r="I2712" s="7" t="s">
        <v>50</v>
      </c>
      <c r="J2712" s="6">
        <v>45491</v>
      </c>
      <c r="K2712" s="7" t="s">
        <v>282</v>
      </c>
      <c r="L2712" s="7" t="s">
        <v>162</v>
      </c>
      <c r="M2712" s="7" t="s">
        <v>26187</v>
      </c>
      <c r="N2712" s="7" t="s">
        <v>26188</v>
      </c>
      <c r="O2712" s="7" t="s">
        <v>26189</v>
      </c>
      <c r="P2712" s="5">
        <v>7248</v>
      </c>
      <c r="Q2712" s="7" t="s">
        <v>707</v>
      </c>
      <c r="R2712" s="34" t="s">
        <v>26190</v>
      </c>
      <c r="S2712" s="34" t="s">
        <v>26191</v>
      </c>
      <c r="T2712" s="7" t="s">
        <v>26192</v>
      </c>
      <c r="U2712" s="7" t="s">
        <v>26193</v>
      </c>
      <c r="V2712" s="7">
        <v>350000000</v>
      </c>
      <c r="W2712" s="7" t="s">
        <v>1085</v>
      </c>
      <c r="X2712" s="7">
        <v>255743263</v>
      </c>
      <c r="Y2712" s="7" t="s">
        <v>61</v>
      </c>
      <c r="Z2712" s="7">
        <v>1</v>
      </c>
      <c r="AA2712" s="7" t="s">
        <v>50</v>
      </c>
      <c r="AB2712" s="7" t="s">
        <v>50</v>
      </c>
      <c r="AC2712" s="7" t="s">
        <v>50</v>
      </c>
      <c r="AD2712" s="7" t="s">
        <v>50</v>
      </c>
      <c r="AE2712" s="7" t="s">
        <v>50</v>
      </c>
      <c r="AF2712" s="7" t="s">
        <v>50</v>
      </c>
      <c r="AG2712" s="7" t="s">
        <v>50</v>
      </c>
      <c r="AH2712" s="7">
        <v>350000000</v>
      </c>
      <c r="AI2712" s="7" t="s">
        <v>1085</v>
      </c>
      <c r="AJ2712" s="7">
        <v>255743263</v>
      </c>
      <c r="AK2712" s="7" t="s">
        <v>50</v>
      </c>
      <c r="AL2712" s="7" t="s">
        <v>50</v>
      </c>
      <c r="AM2712" s="7" t="s">
        <v>26194</v>
      </c>
      <c r="AN2712" s="7" t="s">
        <v>66</v>
      </c>
      <c r="AO2712" s="7" t="s">
        <v>26195</v>
      </c>
      <c r="AP2712" s="22" t="s">
        <v>26196</v>
      </c>
      <c r="AQ2712" s="9" t="s">
        <v>50</v>
      </c>
      <c r="AR2712" s="7" t="s">
        <v>50</v>
      </c>
    </row>
    <row r="2713" spans="1:44" ht="15" thickBot="1">
      <c r="A2713" s="10" t="s">
        <v>26197</v>
      </c>
      <c r="B2713" s="11">
        <v>4476</v>
      </c>
      <c r="C2713" s="12">
        <v>43046</v>
      </c>
      <c r="D2713" s="13" t="s">
        <v>45</v>
      </c>
      <c r="E2713" s="13" t="s">
        <v>46</v>
      </c>
      <c r="F2713" s="13" t="s">
        <v>70</v>
      </c>
      <c r="G2713" s="13" t="s">
        <v>87</v>
      </c>
      <c r="H2713" s="13" t="s">
        <v>356</v>
      </c>
      <c r="I2713" s="13" t="s">
        <v>50</v>
      </c>
      <c r="J2713" s="12">
        <v>45491</v>
      </c>
      <c r="K2713" s="13" t="s">
        <v>191</v>
      </c>
      <c r="L2713" s="13" t="s">
        <v>147</v>
      </c>
      <c r="M2713" s="13" t="s">
        <v>26198</v>
      </c>
      <c r="N2713" s="13" t="s">
        <v>3262</v>
      </c>
      <c r="O2713" s="13" t="s">
        <v>26199</v>
      </c>
      <c r="P2713" s="11">
        <v>7279</v>
      </c>
      <c r="Q2713" s="13" t="s">
        <v>50</v>
      </c>
      <c r="R2713" s="33" t="s">
        <v>26200</v>
      </c>
      <c r="S2713" s="33" t="s">
        <v>26201</v>
      </c>
      <c r="T2713" s="13" t="s">
        <v>26202</v>
      </c>
      <c r="U2713" s="13" t="s">
        <v>50</v>
      </c>
      <c r="V2713" s="13">
        <v>35000000</v>
      </c>
      <c r="W2713" s="13" t="s">
        <v>60</v>
      </c>
      <c r="X2713" s="13">
        <v>35000000</v>
      </c>
      <c r="Y2713" s="13" t="s">
        <v>154</v>
      </c>
      <c r="Z2713" s="13">
        <v>4</v>
      </c>
      <c r="AA2713" s="13">
        <v>35000000</v>
      </c>
      <c r="AB2713" s="13" t="s">
        <v>60</v>
      </c>
      <c r="AC2713" s="13">
        <v>35000000</v>
      </c>
      <c r="AD2713" s="13" t="s">
        <v>147</v>
      </c>
      <c r="AE2713" s="13">
        <v>48867518</v>
      </c>
      <c r="AF2713" s="13" t="s">
        <v>60</v>
      </c>
      <c r="AG2713" s="13">
        <v>48867518</v>
      </c>
      <c r="AH2713" s="13">
        <v>48867518</v>
      </c>
      <c r="AI2713" s="13" t="s">
        <v>60</v>
      </c>
      <c r="AJ2713" s="13">
        <v>48867518</v>
      </c>
      <c r="AK2713" s="13" t="s">
        <v>26203</v>
      </c>
      <c r="AL2713" s="13" t="s">
        <v>50</v>
      </c>
      <c r="AM2713" s="13" t="s">
        <v>26204</v>
      </c>
      <c r="AN2713" s="13" t="s">
        <v>253</v>
      </c>
      <c r="AO2713" s="13" t="s">
        <v>26202</v>
      </c>
      <c r="AP2713" s="21" t="s">
        <v>26205</v>
      </c>
      <c r="AQ2713" s="15" t="s">
        <v>50</v>
      </c>
      <c r="AR2713" s="13" t="s">
        <v>50</v>
      </c>
    </row>
    <row r="2714" spans="1:44" ht="15" thickBot="1">
      <c r="A2714" s="4" t="s">
        <v>26206</v>
      </c>
      <c r="B2714" s="7">
        <v>199</v>
      </c>
      <c r="C2714" s="6">
        <v>43357</v>
      </c>
      <c r="D2714" s="7" t="s">
        <v>45</v>
      </c>
      <c r="E2714" s="7" t="s">
        <v>46</v>
      </c>
      <c r="F2714" s="7" t="s">
        <v>70</v>
      </c>
      <c r="G2714" s="26" t="s">
        <v>54946</v>
      </c>
      <c r="H2714" s="7" t="s">
        <v>1112</v>
      </c>
      <c r="I2714" s="7" t="s">
        <v>50</v>
      </c>
      <c r="J2714" s="6">
        <v>45491</v>
      </c>
      <c r="K2714" s="7" t="s">
        <v>116</v>
      </c>
      <c r="L2714" s="7" t="s">
        <v>467</v>
      </c>
      <c r="M2714" s="7" t="s">
        <v>26207</v>
      </c>
      <c r="N2714" s="7" t="s">
        <v>1114</v>
      </c>
      <c r="O2714" s="7" t="s">
        <v>26208</v>
      </c>
      <c r="P2714" s="5">
        <v>7322</v>
      </c>
      <c r="Q2714" s="7" t="s">
        <v>1116</v>
      </c>
      <c r="R2714" s="34" t="s">
        <v>26209</v>
      </c>
      <c r="S2714" s="34" t="s">
        <v>26210</v>
      </c>
      <c r="T2714" s="7" t="s">
        <v>26211</v>
      </c>
      <c r="U2714" s="7">
        <v>7372132437</v>
      </c>
      <c r="V2714" s="7">
        <v>6155044</v>
      </c>
      <c r="W2714" s="7" t="s">
        <v>60</v>
      </c>
      <c r="X2714" s="7">
        <v>6155044</v>
      </c>
      <c r="Y2714" s="7" t="s">
        <v>467</v>
      </c>
      <c r="Z2714" s="7">
        <v>4</v>
      </c>
      <c r="AA2714" s="7">
        <v>6155044</v>
      </c>
      <c r="AB2714" s="7" t="s">
        <v>60</v>
      </c>
      <c r="AC2714" s="7">
        <v>6155044</v>
      </c>
      <c r="AD2714" s="7" t="s">
        <v>467</v>
      </c>
      <c r="AE2714" s="7">
        <v>7150044</v>
      </c>
      <c r="AF2714" s="7" t="s">
        <v>60</v>
      </c>
      <c r="AG2714" s="7">
        <v>7150044</v>
      </c>
      <c r="AH2714" s="7">
        <v>7150044</v>
      </c>
      <c r="AI2714" s="7" t="s">
        <v>60</v>
      </c>
      <c r="AJ2714" s="7">
        <v>7150044</v>
      </c>
      <c r="AK2714" s="7" t="s">
        <v>26212</v>
      </c>
      <c r="AL2714" s="7" t="s">
        <v>50</v>
      </c>
      <c r="AM2714" s="7" t="s">
        <v>26213</v>
      </c>
      <c r="AN2714" s="7" t="s">
        <v>66</v>
      </c>
      <c r="AO2714" s="7" t="s">
        <v>26211</v>
      </c>
      <c r="AP2714" s="22" t="s">
        <v>26214</v>
      </c>
      <c r="AQ2714" s="9" t="s">
        <v>50</v>
      </c>
      <c r="AR2714" s="7" t="s">
        <v>50</v>
      </c>
    </row>
    <row r="2715" spans="1:44" ht="15" thickBot="1">
      <c r="A2715" s="10" t="s">
        <v>26215</v>
      </c>
      <c r="B2715" s="13">
        <v>162</v>
      </c>
      <c r="C2715" s="12">
        <v>43466</v>
      </c>
      <c r="D2715" s="13" t="s">
        <v>45</v>
      </c>
      <c r="E2715" s="13" t="s">
        <v>46</v>
      </c>
      <c r="F2715" s="13" t="s">
        <v>70</v>
      </c>
      <c r="G2715" s="26" t="s">
        <v>54946</v>
      </c>
      <c r="H2715" s="13" t="s">
        <v>50</v>
      </c>
      <c r="I2715" s="13" t="s">
        <v>50</v>
      </c>
      <c r="J2715" s="12">
        <v>45496</v>
      </c>
      <c r="K2715" s="13" t="s">
        <v>116</v>
      </c>
      <c r="L2715" s="13" t="s">
        <v>52</v>
      </c>
      <c r="M2715" s="13" t="s">
        <v>26216</v>
      </c>
      <c r="N2715" s="13" t="s">
        <v>26217</v>
      </c>
      <c r="O2715" s="13" t="s">
        <v>26218</v>
      </c>
      <c r="P2715" s="11">
        <v>7395</v>
      </c>
      <c r="Q2715" s="13" t="s">
        <v>135</v>
      </c>
      <c r="R2715" s="33" t="s">
        <v>26219</v>
      </c>
      <c r="S2715" s="33" t="s">
        <v>26220</v>
      </c>
      <c r="T2715" s="13" t="s">
        <v>26221</v>
      </c>
      <c r="U2715" s="13" t="s">
        <v>26222</v>
      </c>
      <c r="V2715" s="13">
        <v>350000</v>
      </c>
      <c r="W2715" s="13" t="s">
        <v>60</v>
      </c>
      <c r="X2715" s="13">
        <v>350000</v>
      </c>
      <c r="Y2715" s="13" t="s">
        <v>467</v>
      </c>
      <c r="Z2715" s="13">
        <v>8</v>
      </c>
      <c r="AA2715" s="13">
        <v>259845000</v>
      </c>
      <c r="AB2715" s="13" t="s">
        <v>26223</v>
      </c>
      <c r="AC2715" s="13">
        <v>1704586</v>
      </c>
      <c r="AD2715" s="13" t="s">
        <v>467</v>
      </c>
      <c r="AE2715" s="13">
        <v>1854586</v>
      </c>
      <c r="AF2715" s="13" t="s">
        <v>60</v>
      </c>
      <c r="AG2715" s="13">
        <v>1854586</v>
      </c>
      <c r="AH2715" s="13">
        <v>2404586</v>
      </c>
      <c r="AI2715" s="13" t="s">
        <v>60</v>
      </c>
      <c r="AJ2715" s="13">
        <v>2404586</v>
      </c>
      <c r="AK2715" s="13" t="s">
        <v>26224</v>
      </c>
      <c r="AL2715" s="13" t="s">
        <v>50</v>
      </c>
      <c r="AM2715" s="13" t="s">
        <v>26225</v>
      </c>
      <c r="AN2715" s="13" t="s">
        <v>253</v>
      </c>
      <c r="AO2715" s="13" t="s">
        <v>26226</v>
      </c>
      <c r="AP2715" s="21" t="s">
        <v>26227</v>
      </c>
      <c r="AQ2715" s="15" t="s">
        <v>50</v>
      </c>
      <c r="AR2715" s="13" t="s">
        <v>50</v>
      </c>
    </row>
    <row r="2716" spans="1:44" ht="15" thickBot="1">
      <c r="A2716" s="4" t="s">
        <v>26228</v>
      </c>
      <c r="B2716" s="5">
        <v>1725</v>
      </c>
      <c r="C2716" s="6">
        <v>43389</v>
      </c>
      <c r="D2716" s="7" t="s">
        <v>45</v>
      </c>
      <c r="E2716" s="7" t="s">
        <v>46</v>
      </c>
      <c r="F2716" s="7" t="s">
        <v>70</v>
      </c>
      <c r="G2716" s="27" t="s">
        <v>54945</v>
      </c>
      <c r="H2716" s="7" t="s">
        <v>562</v>
      </c>
      <c r="I2716" s="7" t="s">
        <v>50</v>
      </c>
      <c r="J2716" s="6">
        <v>45490</v>
      </c>
      <c r="K2716" s="7" t="s">
        <v>50</v>
      </c>
      <c r="L2716" s="7" t="s">
        <v>52</v>
      </c>
      <c r="M2716" s="7" t="s">
        <v>1913</v>
      </c>
      <c r="N2716" s="7" t="s">
        <v>882</v>
      </c>
      <c r="O2716" s="7" t="s">
        <v>26229</v>
      </c>
      <c r="P2716" s="5">
        <v>7404</v>
      </c>
      <c r="Q2716" s="7" t="s">
        <v>360</v>
      </c>
      <c r="R2716" s="34" t="s">
        <v>26230</v>
      </c>
      <c r="S2716" s="34" t="s">
        <v>26231</v>
      </c>
      <c r="T2716" s="7" t="s">
        <v>26232</v>
      </c>
      <c r="U2716" s="7" t="s">
        <v>50</v>
      </c>
      <c r="V2716" s="7">
        <v>2500000</v>
      </c>
      <c r="W2716" s="7" t="s">
        <v>209</v>
      </c>
      <c r="X2716" s="7">
        <v>2726481</v>
      </c>
      <c r="Y2716" s="7" t="s">
        <v>467</v>
      </c>
      <c r="Z2716" s="7">
        <v>2</v>
      </c>
      <c r="AA2716" s="7">
        <v>1200000</v>
      </c>
      <c r="AB2716" s="7" t="s">
        <v>209</v>
      </c>
      <c r="AC2716" s="7">
        <v>1243339</v>
      </c>
      <c r="AD2716" s="7" t="s">
        <v>1624</v>
      </c>
      <c r="AE2716" s="7">
        <v>1200000</v>
      </c>
      <c r="AF2716" s="7" t="s">
        <v>209</v>
      </c>
      <c r="AG2716" s="7">
        <v>1243339</v>
      </c>
      <c r="AH2716" s="7">
        <v>3700000</v>
      </c>
      <c r="AI2716" s="7" t="s">
        <v>209</v>
      </c>
      <c r="AJ2716" s="7">
        <v>3969820</v>
      </c>
      <c r="AK2716" s="7" t="s">
        <v>26233</v>
      </c>
      <c r="AL2716" s="7" t="s">
        <v>50</v>
      </c>
      <c r="AM2716" s="7" t="s">
        <v>26234</v>
      </c>
      <c r="AN2716" s="7" t="s">
        <v>66</v>
      </c>
      <c r="AO2716" s="7" t="s">
        <v>26235</v>
      </c>
      <c r="AP2716" s="22" t="s">
        <v>26236</v>
      </c>
      <c r="AQ2716" s="9" t="s">
        <v>50</v>
      </c>
      <c r="AR2716" s="7" t="s">
        <v>50</v>
      </c>
    </row>
    <row r="2717" spans="1:44" ht="15" thickBot="1">
      <c r="A2717" s="10" t="s">
        <v>26237</v>
      </c>
      <c r="B2717" s="13">
        <v>268</v>
      </c>
      <c r="C2717" s="12">
        <v>37622</v>
      </c>
      <c r="D2717" s="13" t="s">
        <v>45</v>
      </c>
      <c r="E2717" s="13" t="s">
        <v>46</v>
      </c>
      <c r="F2717" s="13" t="s">
        <v>70</v>
      </c>
      <c r="G2717" s="27" t="s">
        <v>54945</v>
      </c>
      <c r="H2717" s="13" t="s">
        <v>50</v>
      </c>
      <c r="I2717" s="13" t="s">
        <v>50</v>
      </c>
      <c r="J2717" s="12">
        <v>45497</v>
      </c>
      <c r="K2717" s="13" t="s">
        <v>50</v>
      </c>
      <c r="L2717" s="13" t="s">
        <v>178</v>
      </c>
      <c r="M2717" s="13" t="s">
        <v>5296</v>
      </c>
      <c r="N2717" s="13" t="s">
        <v>720</v>
      </c>
      <c r="O2717" s="13" t="s">
        <v>26238</v>
      </c>
      <c r="P2717" s="11">
        <v>7430</v>
      </c>
      <c r="Q2717" s="13" t="s">
        <v>135</v>
      </c>
      <c r="R2717" s="33" t="s">
        <v>26239</v>
      </c>
      <c r="S2717" s="33" t="s">
        <v>26240</v>
      </c>
      <c r="T2717" s="13" t="s">
        <v>50</v>
      </c>
      <c r="U2717" s="13" t="s">
        <v>26241</v>
      </c>
      <c r="V2717" s="13">
        <v>27160000</v>
      </c>
      <c r="W2717" s="13" t="s">
        <v>139</v>
      </c>
      <c r="X2717" s="13">
        <v>34998918</v>
      </c>
      <c r="Y2717" s="13" t="s">
        <v>50</v>
      </c>
      <c r="Z2717" s="13">
        <v>18</v>
      </c>
      <c r="AA2717" s="13">
        <v>27160000</v>
      </c>
      <c r="AB2717" s="13" t="s">
        <v>139</v>
      </c>
      <c r="AC2717" s="13">
        <v>34998918</v>
      </c>
      <c r="AD2717" s="13" t="s">
        <v>178</v>
      </c>
      <c r="AE2717" s="13">
        <v>132869877</v>
      </c>
      <c r="AF2717" s="13" t="s">
        <v>60</v>
      </c>
      <c r="AG2717" s="13">
        <v>132869877</v>
      </c>
      <c r="AH2717" s="13">
        <v>135641855</v>
      </c>
      <c r="AI2717" s="13" t="s">
        <v>60</v>
      </c>
      <c r="AJ2717" s="13">
        <v>135641855</v>
      </c>
      <c r="AK2717" s="13" t="s">
        <v>26242</v>
      </c>
      <c r="AL2717" s="13" t="s">
        <v>50</v>
      </c>
      <c r="AM2717" s="13" t="s">
        <v>26243</v>
      </c>
      <c r="AN2717" s="13" t="s">
        <v>66</v>
      </c>
      <c r="AO2717" s="13" t="s">
        <v>26244</v>
      </c>
      <c r="AP2717" s="21" t="s">
        <v>26245</v>
      </c>
      <c r="AQ2717" s="15" t="s">
        <v>50</v>
      </c>
      <c r="AR2717" s="13" t="s">
        <v>50</v>
      </c>
    </row>
    <row r="2718" spans="1:44" ht="15" thickBot="1">
      <c r="A2718" s="4" t="s">
        <v>26246</v>
      </c>
      <c r="B2718" s="7">
        <v>515</v>
      </c>
      <c r="C2718" s="6">
        <v>42736</v>
      </c>
      <c r="D2718" s="7" t="s">
        <v>45</v>
      </c>
      <c r="E2718" s="7" t="s">
        <v>46</v>
      </c>
      <c r="F2718" s="7" t="s">
        <v>70</v>
      </c>
      <c r="G2718" s="7" t="s">
        <v>87</v>
      </c>
      <c r="H2718" s="7" t="s">
        <v>240</v>
      </c>
      <c r="I2718" s="7" t="s">
        <v>50</v>
      </c>
      <c r="J2718" s="6">
        <v>45497</v>
      </c>
      <c r="K2718" s="7" t="s">
        <v>191</v>
      </c>
      <c r="L2718" s="7" t="s">
        <v>178</v>
      </c>
      <c r="M2718" s="7" t="s">
        <v>26247</v>
      </c>
      <c r="N2718" s="7" t="s">
        <v>26248</v>
      </c>
      <c r="O2718" s="7" t="s">
        <v>26249</v>
      </c>
      <c r="P2718" s="5">
        <v>7530</v>
      </c>
      <c r="Q2718" s="7" t="s">
        <v>135</v>
      </c>
      <c r="R2718" s="34" t="s">
        <v>26250</v>
      </c>
      <c r="S2718" s="34" t="s">
        <v>26251</v>
      </c>
      <c r="T2718" s="7" t="s">
        <v>26252</v>
      </c>
      <c r="U2718" s="7" t="s">
        <v>26253</v>
      </c>
      <c r="V2718" s="7" t="s">
        <v>50</v>
      </c>
      <c r="W2718" s="7" t="s">
        <v>50</v>
      </c>
      <c r="X2718" s="7" t="s">
        <v>50</v>
      </c>
      <c r="Y2718" s="7" t="s">
        <v>50</v>
      </c>
      <c r="Z2718" s="7">
        <v>6</v>
      </c>
      <c r="AA2718" s="7" t="s">
        <v>50</v>
      </c>
      <c r="AB2718" s="7" t="s">
        <v>50</v>
      </c>
      <c r="AC2718" s="7" t="s">
        <v>50</v>
      </c>
      <c r="AD2718" s="7" t="s">
        <v>178</v>
      </c>
      <c r="AE2718" s="7">
        <v>13600000</v>
      </c>
      <c r="AF2718" s="7" t="s">
        <v>139</v>
      </c>
      <c r="AG2718" s="7">
        <v>17189048</v>
      </c>
      <c r="AH2718" s="7">
        <v>14100000</v>
      </c>
      <c r="AI2718" s="7" t="s">
        <v>139</v>
      </c>
      <c r="AJ2718" s="7">
        <v>17849318</v>
      </c>
      <c r="AK2718" s="7" t="s">
        <v>26254</v>
      </c>
      <c r="AL2718" s="7" t="s">
        <v>50</v>
      </c>
      <c r="AM2718" s="7" t="s">
        <v>26255</v>
      </c>
      <c r="AN2718" s="7" t="s">
        <v>66</v>
      </c>
      <c r="AO2718" s="7" t="s">
        <v>26256</v>
      </c>
      <c r="AP2718" s="9" t="s">
        <v>50</v>
      </c>
      <c r="AQ2718" s="22" t="s">
        <v>26257</v>
      </c>
      <c r="AR2718" s="7" t="s">
        <v>50</v>
      </c>
    </row>
    <row r="2719" spans="1:44" ht="15" thickBot="1">
      <c r="A2719" s="10" t="s">
        <v>26258</v>
      </c>
      <c r="B2719" s="13">
        <v>170</v>
      </c>
      <c r="C2719" s="12">
        <v>36892</v>
      </c>
      <c r="D2719" s="13" t="s">
        <v>45</v>
      </c>
      <c r="E2719" s="13" t="s">
        <v>1939</v>
      </c>
      <c r="F2719" s="13" t="s">
        <v>70</v>
      </c>
      <c r="G2719" s="13" t="s">
        <v>145</v>
      </c>
      <c r="H2719" s="13" t="s">
        <v>26259</v>
      </c>
      <c r="I2719" s="13" t="s">
        <v>50</v>
      </c>
      <c r="J2719" s="12">
        <v>45495</v>
      </c>
      <c r="K2719" s="13" t="s">
        <v>50</v>
      </c>
      <c r="L2719" s="13" t="s">
        <v>131</v>
      </c>
      <c r="M2719" s="13" t="s">
        <v>26260</v>
      </c>
      <c r="N2719" s="13" t="s">
        <v>3429</v>
      </c>
      <c r="O2719" s="13" t="s">
        <v>26261</v>
      </c>
      <c r="P2719" s="11">
        <v>7551</v>
      </c>
      <c r="Q2719" s="13" t="s">
        <v>2554</v>
      </c>
      <c r="R2719" s="33" t="s">
        <v>26262</v>
      </c>
      <c r="S2719" s="33" t="s">
        <v>26263</v>
      </c>
      <c r="T2719" s="13" t="s">
        <v>26264</v>
      </c>
      <c r="U2719" s="13" t="s">
        <v>26265</v>
      </c>
      <c r="V2719" s="13">
        <v>10000000</v>
      </c>
      <c r="W2719" s="13" t="s">
        <v>60</v>
      </c>
      <c r="X2719" s="13">
        <v>10000000</v>
      </c>
      <c r="Y2719" s="13" t="s">
        <v>50</v>
      </c>
      <c r="Z2719" s="13">
        <v>3</v>
      </c>
      <c r="AA2719" s="13">
        <v>9900000</v>
      </c>
      <c r="AB2719" s="13" t="s">
        <v>60</v>
      </c>
      <c r="AC2719" s="13">
        <v>9900000</v>
      </c>
      <c r="AD2719" s="13" t="s">
        <v>178</v>
      </c>
      <c r="AE2719" s="13">
        <v>9900000</v>
      </c>
      <c r="AF2719" s="13" t="s">
        <v>60</v>
      </c>
      <c r="AG2719" s="13">
        <v>9900000</v>
      </c>
      <c r="AH2719" s="13">
        <v>20250000</v>
      </c>
      <c r="AI2719" s="13" t="s">
        <v>60</v>
      </c>
      <c r="AJ2719" s="13">
        <v>20250000</v>
      </c>
      <c r="AK2719" s="13" t="s">
        <v>26266</v>
      </c>
      <c r="AL2719" s="13" t="s">
        <v>50</v>
      </c>
      <c r="AM2719" s="13" t="s">
        <v>26267</v>
      </c>
      <c r="AN2719" s="13" t="s">
        <v>66</v>
      </c>
      <c r="AO2719" s="13" t="s">
        <v>26268</v>
      </c>
      <c r="AP2719" s="21" t="s">
        <v>26269</v>
      </c>
      <c r="AQ2719" s="15" t="s">
        <v>50</v>
      </c>
      <c r="AR2719" s="13" t="s">
        <v>50</v>
      </c>
    </row>
    <row r="2720" spans="1:44" ht="15" thickBot="1">
      <c r="A2720" s="4" t="s">
        <v>26270</v>
      </c>
      <c r="B2720" s="5">
        <v>87432</v>
      </c>
      <c r="C2720" s="6">
        <v>44562</v>
      </c>
      <c r="D2720" s="7" t="s">
        <v>45</v>
      </c>
      <c r="E2720" s="7" t="s">
        <v>46</v>
      </c>
      <c r="F2720" s="7" t="s">
        <v>70</v>
      </c>
      <c r="G2720" s="26" t="s">
        <v>54946</v>
      </c>
      <c r="H2720" s="7" t="s">
        <v>50</v>
      </c>
      <c r="I2720" s="7" t="s">
        <v>50</v>
      </c>
      <c r="J2720" s="6">
        <v>45494</v>
      </c>
      <c r="K2720" s="7" t="s">
        <v>50</v>
      </c>
      <c r="L2720" s="7" t="s">
        <v>467</v>
      </c>
      <c r="M2720" s="7" t="s">
        <v>20326</v>
      </c>
      <c r="N2720" s="7" t="s">
        <v>259</v>
      </c>
      <c r="O2720" s="7" t="s">
        <v>26271</v>
      </c>
      <c r="P2720" s="5">
        <v>7620</v>
      </c>
      <c r="Q2720" s="7" t="s">
        <v>245</v>
      </c>
      <c r="R2720" s="34" t="s">
        <v>26272</v>
      </c>
      <c r="S2720" s="34" t="s">
        <v>26273</v>
      </c>
      <c r="T2720" s="7" t="s">
        <v>26274</v>
      </c>
      <c r="U2720" s="7" t="s">
        <v>50</v>
      </c>
      <c r="V2720" s="7">
        <v>1235600000</v>
      </c>
      <c r="W2720" s="7" t="s">
        <v>250</v>
      </c>
      <c r="X2720" s="7">
        <v>14756862</v>
      </c>
      <c r="Y2720" s="7" t="s">
        <v>467</v>
      </c>
      <c r="Z2720" s="7">
        <v>2</v>
      </c>
      <c r="AA2720" s="7">
        <v>1235600000</v>
      </c>
      <c r="AB2720" s="7" t="s">
        <v>250</v>
      </c>
      <c r="AC2720" s="7">
        <v>14756862</v>
      </c>
      <c r="AD2720" s="7" t="s">
        <v>467</v>
      </c>
      <c r="AE2720" s="7">
        <v>19756862</v>
      </c>
      <c r="AF2720" s="7" t="s">
        <v>60</v>
      </c>
      <c r="AG2720" s="7">
        <v>19756862</v>
      </c>
      <c r="AH2720" s="7">
        <v>19756862</v>
      </c>
      <c r="AI2720" s="7" t="s">
        <v>60</v>
      </c>
      <c r="AJ2720" s="7">
        <v>19756862</v>
      </c>
      <c r="AK2720" s="7" t="s">
        <v>26275</v>
      </c>
      <c r="AL2720" s="7" t="s">
        <v>50</v>
      </c>
      <c r="AM2720" s="7" t="s">
        <v>26276</v>
      </c>
      <c r="AN2720" s="7" t="s">
        <v>253</v>
      </c>
      <c r="AO2720" s="7" t="s">
        <v>26277</v>
      </c>
      <c r="AP2720" s="22" t="s">
        <v>26278</v>
      </c>
      <c r="AQ2720" s="9" t="s">
        <v>50</v>
      </c>
      <c r="AR2720" s="7" t="s">
        <v>50</v>
      </c>
    </row>
    <row r="2721" spans="1:44" ht="15" thickBot="1">
      <c r="A2721" s="10" t="s">
        <v>26279</v>
      </c>
      <c r="B2721" s="13" t="s">
        <v>50</v>
      </c>
      <c r="C2721" s="12">
        <v>45292</v>
      </c>
      <c r="D2721" s="13" t="s">
        <v>45</v>
      </c>
      <c r="E2721" s="13" t="s">
        <v>50</v>
      </c>
      <c r="F2721" s="13" t="s">
        <v>70</v>
      </c>
      <c r="G2721" s="26" t="s">
        <v>54946</v>
      </c>
      <c r="H2721" s="13" t="s">
        <v>50</v>
      </c>
      <c r="I2721" s="13" t="s">
        <v>50</v>
      </c>
      <c r="J2721" s="12">
        <v>45490</v>
      </c>
      <c r="K2721" s="13" t="s">
        <v>50</v>
      </c>
      <c r="L2721" s="13" t="s">
        <v>467</v>
      </c>
      <c r="M2721" s="13" t="s">
        <v>10787</v>
      </c>
      <c r="N2721" s="13" t="s">
        <v>421</v>
      </c>
      <c r="O2721" s="13" t="s">
        <v>26280</v>
      </c>
      <c r="P2721" s="11">
        <v>7637</v>
      </c>
      <c r="Q2721" s="13" t="s">
        <v>245</v>
      </c>
      <c r="R2721" s="33" t="s">
        <v>26281</v>
      </c>
      <c r="S2721" s="33" t="s">
        <v>26282</v>
      </c>
      <c r="T2721" s="13" t="s">
        <v>26283</v>
      </c>
      <c r="U2721" s="13" t="s">
        <v>50</v>
      </c>
      <c r="V2721" s="13">
        <v>167000000</v>
      </c>
      <c r="W2721" s="13" t="s">
        <v>250</v>
      </c>
      <c r="X2721" s="13">
        <v>1998874</v>
      </c>
      <c r="Y2721" s="13" t="s">
        <v>467</v>
      </c>
      <c r="Z2721" s="13">
        <v>1</v>
      </c>
      <c r="AA2721" s="13">
        <v>167000000</v>
      </c>
      <c r="AB2721" s="13" t="s">
        <v>250</v>
      </c>
      <c r="AC2721" s="13">
        <v>1998874</v>
      </c>
      <c r="AD2721" s="13" t="s">
        <v>467</v>
      </c>
      <c r="AE2721" s="13">
        <v>167000000</v>
      </c>
      <c r="AF2721" s="13" t="s">
        <v>250</v>
      </c>
      <c r="AG2721" s="13">
        <v>1998874</v>
      </c>
      <c r="AH2721" s="13">
        <v>167000000</v>
      </c>
      <c r="AI2721" s="13" t="s">
        <v>250</v>
      </c>
      <c r="AJ2721" s="13">
        <v>1998874</v>
      </c>
      <c r="AK2721" s="13" t="s">
        <v>50</v>
      </c>
      <c r="AL2721" s="13" t="s">
        <v>50</v>
      </c>
      <c r="AM2721" s="13" t="s">
        <v>26284</v>
      </c>
      <c r="AN2721" s="13" t="s">
        <v>66</v>
      </c>
      <c r="AO2721" s="13" t="s">
        <v>26285</v>
      </c>
      <c r="AP2721" s="21" t="s">
        <v>26286</v>
      </c>
      <c r="AQ2721" s="15" t="s">
        <v>50</v>
      </c>
      <c r="AR2721" s="13" t="s">
        <v>50</v>
      </c>
    </row>
    <row r="2722" spans="1:44" ht="15" thickBot="1">
      <c r="A2722" s="4" t="s">
        <v>26287</v>
      </c>
      <c r="B2722" s="7">
        <v>113</v>
      </c>
      <c r="C2722" s="6">
        <v>44562</v>
      </c>
      <c r="D2722" s="7" t="s">
        <v>45</v>
      </c>
      <c r="E2722" s="7" t="s">
        <v>46</v>
      </c>
      <c r="F2722" s="7" t="s">
        <v>70</v>
      </c>
      <c r="G2722" s="27" t="s">
        <v>54945</v>
      </c>
      <c r="H2722" s="7" t="s">
        <v>50</v>
      </c>
      <c r="I2722" s="7" t="s">
        <v>50</v>
      </c>
      <c r="J2722" s="6">
        <v>45497</v>
      </c>
      <c r="K2722" s="7" t="s">
        <v>50</v>
      </c>
      <c r="L2722" s="7" t="s">
        <v>467</v>
      </c>
      <c r="M2722" s="7" t="s">
        <v>26288</v>
      </c>
      <c r="N2722" s="7" t="s">
        <v>180</v>
      </c>
      <c r="O2722" s="7" t="s">
        <v>26289</v>
      </c>
      <c r="P2722" s="5">
        <v>7650</v>
      </c>
      <c r="Q2722" s="7" t="s">
        <v>120</v>
      </c>
      <c r="R2722" s="34" t="s">
        <v>26290</v>
      </c>
      <c r="S2722" s="34" t="s">
        <v>26291</v>
      </c>
      <c r="T2722" s="7" t="s">
        <v>50</v>
      </c>
      <c r="U2722" s="7" t="s">
        <v>50</v>
      </c>
      <c r="V2722" s="7">
        <v>5000000</v>
      </c>
      <c r="W2722" s="7" t="s">
        <v>60</v>
      </c>
      <c r="X2722" s="7">
        <v>5000000</v>
      </c>
      <c r="Y2722" s="7" t="s">
        <v>467</v>
      </c>
      <c r="Z2722" s="7">
        <v>2</v>
      </c>
      <c r="AA2722" s="7">
        <v>5000000</v>
      </c>
      <c r="AB2722" s="7" t="s">
        <v>60</v>
      </c>
      <c r="AC2722" s="7">
        <v>5000000</v>
      </c>
      <c r="AD2722" s="7" t="s">
        <v>467</v>
      </c>
      <c r="AE2722" s="7">
        <v>5500000</v>
      </c>
      <c r="AF2722" s="7" t="s">
        <v>60</v>
      </c>
      <c r="AG2722" s="7">
        <v>5500000</v>
      </c>
      <c r="AH2722" s="7">
        <v>5500000</v>
      </c>
      <c r="AI2722" s="7" t="s">
        <v>60</v>
      </c>
      <c r="AJ2722" s="7">
        <v>5500000</v>
      </c>
      <c r="AK2722" s="7" t="s">
        <v>26292</v>
      </c>
      <c r="AL2722" s="7" t="s">
        <v>50</v>
      </c>
      <c r="AM2722" s="7" t="s">
        <v>26293</v>
      </c>
      <c r="AN2722" s="7" t="s">
        <v>66</v>
      </c>
      <c r="AO2722" s="7" t="s">
        <v>26294</v>
      </c>
      <c r="AP2722" s="22" t="s">
        <v>26295</v>
      </c>
      <c r="AQ2722" s="9" t="s">
        <v>50</v>
      </c>
      <c r="AR2722" s="7" t="s">
        <v>50</v>
      </c>
    </row>
    <row r="2723" spans="1:44" ht="15" thickBot="1">
      <c r="A2723" s="10" t="s">
        <v>26296</v>
      </c>
      <c r="B2723" s="11">
        <v>1049</v>
      </c>
      <c r="C2723" s="12">
        <v>43070</v>
      </c>
      <c r="D2723" s="13" t="s">
        <v>45</v>
      </c>
      <c r="E2723" s="13" t="s">
        <v>46</v>
      </c>
      <c r="F2723" s="13" t="s">
        <v>70</v>
      </c>
      <c r="G2723" s="26" t="s">
        <v>54946</v>
      </c>
      <c r="H2723" s="13" t="s">
        <v>240</v>
      </c>
      <c r="I2723" s="13" t="s">
        <v>50</v>
      </c>
      <c r="J2723" s="12">
        <v>45489</v>
      </c>
      <c r="K2723" s="13" t="s">
        <v>116</v>
      </c>
      <c r="L2723" s="13" t="s">
        <v>467</v>
      </c>
      <c r="M2723" s="13" t="s">
        <v>26297</v>
      </c>
      <c r="N2723" s="13" t="s">
        <v>1222</v>
      </c>
      <c r="O2723" s="13" t="s">
        <v>26298</v>
      </c>
      <c r="P2723" s="11">
        <v>7695</v>
      </c>
      <c r="Q2723" s="13" t="s">
        <v>707</v>
      </c>
      <c r="R2723" s="33" t="s">
        <v>26299</v>
      </c>
      <c r="S2723" s="33" t="s">
        <v>26300</v>
      </c>
      <c r="T2723" s="13" t="s">
        <v>26301</v>
      </c>
      <c r="U2723" s="13" t="s">
        <v>50</v>
      </c>
      <c r="V2723" s="13">
        <v>2800000</v>
      </c>
      <c r="W2723" s="13" t="s">
        <v>60</v>
      </c>
      <c r="X2723" s="13">
        <v>2800000</v>
      </c>
      <c r="Y2723" s="13" t="s">
        <v>467</v>
      </c>
      <c r="Z2723" s="13">
        <v>5</v>
      </c>
      <c r="AA2723" s="13">
        <v>2800000</v>
      </c>
      <c r="AB2723" s="13" t="s">
        <v>60</v>
      </c>
      <c r="AC2723" s="13">
        <v>2800000</v>
      </c>
      <c r="AD2723" s="13" t="s">
        <v>467</v>
      </c>
      <c r="AE2723" s="13">
        <v>2800000</v>
      </c>
      <c r="AF2723" s="13" t="s">
        <v>60</v>
      </c>
      <c r="AG2723" s="13">
        <v>2800000</v>
      </c>
      <c r="AH2723" s="13">
        <v>2800000</v>
      </c>
      <c r="AI2723" s="13" t="s">
        <v>60</v>
      </c>
      <c r="AJ2723" s="13">
        <v>2800000</v>
      </c>
      <c r="AK2723" s="13" t="s">
        <v>26302</v>
      </c>
      <c r="AL2723" s="13" t="s">
        <v>50</v>
      </c>
      <c r="AM2723" s="13" t="s">
        <v>26303</v>
      </c>
      <c r="AN2723" s="13" t="s">
        <v>66</v>
      </c>
      <c r="AO2723" s="13" t="s">
        <v>26304</v>
      </c>
      <c r="AP2723" s="21" t="s">
        <v>26305</v>
      </c>
      <c r="AQ2723" s="15" t="s">
        <v>50</v>
      </c>
      <c r="AR2723" s="13" t="s">
        <v>50</v>
      </c>
    </row>
    <row r="2724" spans="1:44" ht="15" thickBot="1">
      <c r="A2724" s="4" t="s">
        <v>26306</v>
      </c>
      <c r="B2724" s="5">
        <v>2898293</v>
      </c>
      <c r="C2724" s="6">
        <v>41275</v>
      </c>
      <c r="D2724" s="7" t="s">
        <v>45</v>
      </c>
      <c r="E2724" s="7" t="s">
        <v>46</v>
      </c>
      <c r="F2724" s="7" t="s">
        <v>47</v>
      </c>
      <c r="G2724" s="7" t="s">
        <v>176</v>
      </c>
      <c r="H2724" s="7" t="s">
        <v>115</v>
      </c>
      <c r="I2724" s="7" t="s">
        <v>50</v>
      </c>
      <c r="J2724" s="6">
        <v>45490</v>
      </c>
      <c r="K2724" s="7" t="s">
        <v>282</v>
      </c>
      <c r="L2724" s="7" t="s">
        <v>62</v>
      </c>
      <c r="M2724" s="7" t="s">
        <v>26307</v>
      </c>
      <c r="N2724" s="7" t="s">
        <v>1332</v>
      </c>
      <c r="O2724" s="7" t="s">
        <v>26308</v>
      </c>
      <c r="P2724" s="5">
        <v>7702</v>
      </c>
      <c r="Q2724" s="7" t="s">
        <v>1334</v>
      </c>
      <c r="R2724" s="34" t="s">
        <v>26309</v>
      </c>
      <c r="S2724" s="34" t="s">
        <v>26310</v>
      </c>
      <c r="T2724" s="7" t="s">
        <v>26311</v>
      </c>
      <c r="U2724" s="7">
        <v>61282942345</v>
      </c>
      <c r="V2724" s="7">
        <v>217000000</v>
      </c>
      <c r="W2724" s="7" t="s">
        <v>1338</v>
      </c>
      <c r="X2724" s="7">
        <v>146200702</v>
      </c>
      <c r="Y2724" s="7" t="s">
        <v>61</v>
      </c>
      <c r="Z2724" s="7">
        <v>10</v>
      </c>
      <c r="AA2724" s="7">
        <v>217000000</v>
      </c>
      <c r="AB2724" s="7" t="s">
        <v>1338</v>
      </c>
      <c r="AC2724" s="7">
        <v>146200702</v>
      </c>
      <c r="AD2724" s="7" t="s">
        <v>62</v>
      </c>
      <c r="AE2724" s="7">
        <v>299175667</v>
      </c>
      <c r="AF2724" s="7" t="s">
        <v>60</v>
      </c>
      <c r="AG2724" s="7">
        <v>299175667</v>
      </c>
      <c r="AH2724" s="7">
        <v>1264758690</v>
      </c>
      <c r="AI2724" s="7" t="s">
        <v>60</v>
      </c>
      <c r="AJ2724" s="7">
        <v>1264758690</v>
      </c>
      <c r="AK2724" s="7" t="s">
        <v>26312</v>
      </c>
      <c r="AL2724" s="7" t="s">
        <v>50</v>
      </c>
      <c r="AM2724" s="7" t="s">
        <v>26313</v>
      </c>
      <c r="AN2724" s="7" t="s">
        <v>66</v>
      </c>
      <c r="AO2724" s="7" t="s">
        <v>26314</v>
      </c>
      <c r="AP2724" s="22" t="s">
        <v>26315</v>
      </c>
      <c r="AQ2724" s="9" t="s">
        <v>50</v>
      </c>
      <c r="AR2724" s="7" t="s">
        <v>50</v>
      </c>
    </row>
    <row r="2725" spans="1:44" ht="15" thickBot="1">
      <c r="A2725" s="10" t="s">
        <v>26316</v>
      </c>
      <c r="B2725" s="13">
        <v>355</v>
      </c>
      <c r="C2725" s="12">
        <v>43101</v>
      </c>
      <c r="D2725" s="13" t="s">
        <v>45</v>
      </c>
      <c r="E2725" s="13" t="s">
        <v>46</v>
      </c>
      <c r="F2725" s="13" t="s">
        <v>70</v>
      </c>
      <c r="G2725" s="27" t="s">
        <v>54945</v>
      </c>
      <c r="H2725" s="13" t="s">
        <v>3686</v>
      </c>
      <c r="I2725" s="13" t="s">
        <v>50</v>
      </c>
      <c r="J2725" s="12">
        <v>45497</v>
      </c>
      <c r="K2725" s="13" t="s">
        <v>116</v>
      </c>
      <c r="L2725" s="13" t="s">
        <v>52</v>
      </c>
      <c r="M2725" s="13" t="s">
        <v>26317</v>
      </c>
      <c r="N2725" s="13" t="s">
        <v>1748</v>
      </c>
      <c r="O2725" s="13" t="s">
        <v>26318</v>
      </c>
      <c r="P2725" s="11">
        <v>7753</v>
      </c>
      <c r="Q2725" s="13" t="s">
        <v>1750</v>
      </c>
      <c r="R2725" s="33" t="s">
        <v>26319</v>
      </c>
      <c r="S2725" s="33" t="s">
        <v>26320</v>
      </c>
      <c r="T2725" s="13" t="s">
        <v>26321</v>
      </c>
      <c r="U2725" s="13" t="s">
        <v>26322</v>
      </c>
      <c r="V2725" s="13" t="s">
        <v>50</v>
      </c>
      <c r="W2725" s="13" t="s">
        <v>50</v>
      </c>
      <c r="X2725" s="13" t="s">
        <v>50</v>
      </c>
      <c r="Y2725" s="13" t="s">
        <v>50</v>
      </c>
      <c r="Z2725" s="13">
        <v>6</v>
      </c>
      <c r="AA2725" s="13">
        <v>2000000</v>
      </c>
      <c r="AB2725" s="13" t="s">
        <v>60</v>
      </c>
      <c r="AC2725" s="13">
        <v>2000000</v>
      </c>
      <c r="AD2725" s="13" t="s">
        <v>178</v>
      </c>
      <c r="AE2725" s="13">
        <v>4800000</v>
      </c>
      <c r="AF2725" s="13" t="s">
        <v>60</v>
      </c>
      <c r="AG2725" s="13">
        <v>4800000</v>
      </c>
      <c r="AH2725" s="13">
        <v>5932500</v>
      </c>
      <c r="AI2725" s="13" t="s">
        <v>60</v>
      </c>
      <c r="AJ2725" s="13">
        <v>5932500</v>
      </c>
      <c r="AK2725" s="13" t="s">
        <v>26323</v>
      </c>
      <c r="AL2725" s="13" t="s">
        <v>50</v>
      </c>
      <c r="AM2725" s="13" t="s">
        <v>26324</v>
      </c>
      <c r="AN2725" s="13" t="s">
        <v>66</v>
      </c>
      <c r="AO2725" s="13" t="s">
        <v>26325</v>
      </c>
      <c r="AP2725" s="21" t="s">
        <v>26326</v>
      </c>
      <c r="AQ2725" s="15" t="s">
        <v>50</v>
      </c>
      <c r="AR2725" s="13" t="s">
        <v>50</v>
      </c>
    </row>
    <row r="2726" spans="1:44" ht="15" thickBot="1">
      <c r="A2726" s="4" t="s">
        <v>26327</v>
      </c>
      <c r="B2726" s="5">
        <v>6469</v>
      </c>
      <c r="C2726" s="6">
        <v>44197</v>
      </c>
      <c r="D2726" s="7" t="s">
        <v>45</v>
      </c>
      <c r="E2726" s="7" t="s">
        <v>46</v>
      </c>
      <c r="F2726" s="7" t="s">
        <v>70</v>
      </c>
      <c r="G2726" s="26" t="s">
        <v>54946</v>
      </c>
      <c r="H2726" s="7" t="s">
        <v>7186</v>
      </c>
      <c r="I2726" s="7" t="s">
        <v>50</v>
      </c>
      <c r="J2726" s="6">
        <v>45489</v>
      </c>
      <c r="K2726" s="7" t="s">
        <v>50</v>
      </c>
      <c r="L2726" s="7" t="s">
        <v>241</v>
      </c>
      <c r="M2726" s="7" t="s">
        <v>19294</v>
      </c>
      <c r="N2726" s="7" t="s">
        <v>75</v>
      </c>
      <c r="O2726" s="7" t="s">
        <v>26328</v>
      </c>
      <c r="P2726" s="5">
        <v>7885</v>
      </c>
      <c r="Q2726" s="7" t="s">
        <v>77</v>
      </c>
      <c r="R2726" s="34" t="s">
        <v>26329</v>
      </c>
      <c r="S2726" s="34" t="s">
        <v>26330</v>
      </c>
      <c r="T2726" s="7" t="s">
        <v>50</v>
      </c>
      <c r="U2726" s="7" t="s">
        <v>26331</v>
      </c>
      <c r="V2726" s="7">
        <v>7000000</v>
      </c>
      <c r="W2726" s="7" t="s">
        <v>60</v>
      </c>
      <c r="X2726" s="7">
        <v>7000000</v>
      </c>
      <c r="Y2726" s="7" t="s">
        <v>154</v>
      </c>
      <c r="Z2726" s="7">
        <v>2</v>
      </c>
      <c r="AA2726" s="7">
        <v>7000000</v>
      </c>
      <c r="AB2726" s="7" t="s">
        <v>60</v>
      </c>
      <c r="AC2726" s="7">
        <v>7000000</v>
      </c>
      <c r="AD2726" s="7" t="s">
        <v>241</v>
      </c>
      <c r="AE2726" s="7">
        <v>11000000</v>
      </c>
      <c r="AF2726" s="7" t="s">
        <v>60</v>
      </c>
      <c r="AG2726" s="7">
        <v>11000000</v>
      </c>
      <c r="AH2726" s="7">
        <v>11000000</v>
      </c>
      <c r="AI2726" s="7" t="s">
        <v>60</v>
      </c>
      <c r="AJ2726" s="7">
        <v>11000000</v>
      </c>
      <c r="AK2726" s="7" t="s">
        <v>26332</v>
      </c>
      <c r="AL2726" s="7" t="s">
        <v>50</v>
      </c>
      <c r="AM2726" s="7" t="s">
        <v>26333</v>
      </c>
      <c r="AN2726" s="7" t="s">
        <v>66</v>
      </c>
      <c r="AO2726" s="7" t="s">
        <v>26334</v>
      </c>
      <c r="AP2726" s="22" t="s">
        <v>26335</v>
      </c>
      <c r="AQ2726" s="9" t="s">
        <v>50</v>
      </c>
      <c r="AR2726" s="7" t="s">
        <v>50</v>
      </c>
    </row>
    <row r="2727" spans="1:44" ht="15" thickBot="1">
      <c r="A2727" s="10" t="s">
        <v>26336</v>
      </c>
      <c r="B2727" s="11">
        <v>21513</v>
      </c>
      <c r="C2727" s="12">
        <v>44713</v>
      </c>
      <c r="D2727" s="13" t="s">
        <v>45</v>
      </c>
      <c r="E2727" s="13" t="s">
        <v>46</v>
      </c>
      <c r="F2727" s="13" t="s">
        <v>70</v>
      </c>
      <c r="G2727" s="26" t="s">
        <v>54946</v>
      </c>
      <c r="H2727" s="13" t="s">
        <v>1449</v>
      </c>
      <c r="I2727" s="13" t="s">
        <v>50</v>
      </c>
      <c r="J2727" s="12">
        <v>45491</v>
      </c>
      <c r="K2727" s="13" t="s">
        <v>89</v>
      </c>
      <c r="L2727" s="13" t="s">
        <v>467</v>
      </c>
      <c r="M2727" s="13" t="s">
        <v>26337</v>
      </c>
      <c r="N2727" s="13" t="s">
        <v>26338</v>
      </c>
      <c r="O2727" s="13" t="s">
        <v>26339</v>
      </c>
      <c r="P2727" s="11">
        <v>7937</v>
      </c>
      <c r="Q2727" s="13" t="s">
        <v>360</v>
      </c>
      <c r="R2727" s="33" t="s">
        <v>26340</v>
      </c>
      <c r="S2727" s="33" t="s">
        <v>26341</v>
      </c>
      <c r="T2727" s="13" t="s">
        <v>26342</v>
      </c>
      <c r="U2727" s="13" t="s">
        <v>50</v>
      </c>
      <c r="V2727" s="13">
        <v>2000000</v>
      </c>
      <c r="W2727" s="13" t="s">
        <v>209</v>
      </c>
      <c r="X2727" s="13">
        <v>2180074</v>
      </c>
      <c r="Y2727" s="13" t="s">
        <v>467</v>
      </c>
      <c r="Z2727" s="13">
        <v>2</v>
      </c>
      <c r="AA2727" s="13">
        <v>2000000</v>
      </c>
      <c r="AB2727" s="13" t="s">
        <v>209</v>
      </c>
      <c r="AC2727" s="13">
        <v>2180074</v>
      </c>
      <c r="AD2727" s="13" t="s">
        <v>467</v>
      </c>
      <c r="AE2727" s="13">
        <v>2300074</v>
      </c>
      <c r="AF2727" s="13" t="s">
        <v>60</v>
      </c>
      <c r="AG2727" s="13">
        <v>2300074</v>
      </c>
      <c r="AH2727" s="13">
        <v>2300074</v>
      </c>
      <c r="AI2727" s="13" t="s">
        <v>60</v>
      </c>
      <c r="AJ2727" s="13">
        <v>2300074</v>
      </c>
      <c r="AK2727" s="13" t="s">
        <v>5828</v>
      </c>
      <c r="AL2727" s="13" t="s">
        <v>50</v>
      </c>
      <c r="AM2727" s="13" t="s">
        <v>26343</v>
      </c>
      <c r="AN2727" s="13" t="s">
        <v>66</v>
      </c>
      <c r="AO2727" s="13" t="s">
        <v>26344</v>
      </c>
      <c r="AP2727" s="21" t="s">
        <v>26345</v>
      </c>
      <c r="AQ2727" s="15" t="s">
        <v>50</v>
      </c>
      <c r="AR2727" s="13" t="s">
        <v>50</v>
      </c>
    </row>
    <row r="2728" spans="1:44" ht="15" thickBot="1">
      <c r="A2728" s="4" t="s">
        <v>26346</v>
      </c>
      <c r="B2728" s="7" t="s">
        <v>50</v>
      </c>
      <c r="C2728" s="6">
        <v>44562</v>
      </c>
      <c r="D2728" s="7" t="s">
        <v>45</v>
      </c>
      <c r="E2728" s="7" t="s">
        <v>46</v>
      </c>
      <c r="F2728" s="7" t="s">
        <v>70</v>
      </c>
      <c r="G2728" s="27" t="s">
        <v>54945</v>
      </c>
      <c r="H2728" s="7" t="s">
        <v>50</v>
      </c>
      <c r="I2728" s="7" t="s">
        <v>50</v>
      </c>
      <c r="J2728" s="6">
        <v>45490</v>
      </c>
      <c r="K2728" s="7" t="s">
        <v>50</v>
      </c>
      <c r="L2728" s="7" t="s">
        <v>1624</v>
      </c>
      <c r="M2728" s="7" t="s">
        <v>1064</v>
      </c>
      <c r="N2728" s="7" t="s">
        <v>133</v>
      </c>
      <c r="O2728" s="7" t="s">
        <v>26347</v>
      </c>
      <c r="P2728" s="5">
        <v>7967</v>
      </c>
      <c r="Q2728" s="7" t="s">
        <v>135</v>
      </c>
      <c r="R2728" s="28" t="s">
        <v>26348</v>
      </c>
      <c r="S2728" s="34" t="s">
        <v>26349</v>
      </c>
      <c r="T2728" s="7" t="s">
        <v>50</v>
      </c>
      <c r="U2728" s="7" t="s">
        <v>50</v>
      </c>
      <c r="V2728" s="7">
        <v>1200000</v>
      </c>
      <c r="W2728" s="7" t="s">
        <v>60</v>
      </c>
      <c r="X2728" s="7">
        <v>1200000</v>
      </c>
      <c r="Y2728" s="7" t="s">
        <v>467</v>
      </c>
      <c r="Z2728" s="7">
        <v>1</v>
      </c>
      <c r="AA2728" s="7">
        <v>1200000</v>
      </c>
      <c r="AB2728" s="7" t="s">
        <v>60</v>
      </c>
      <c r="AC2728" s="7">
        <v>1200000</v>
      </c>
      <c r="AD2728" s="7" t="s">
        <v>1624</v>
      </c>
      <c r="AE2728" s="7">
        <v>1200000</v>
      </c>
      <c r="AF2728" s="7" t="s">
        <v>60</v>
      </c>
      <c r="AG2728" s="7">
        <v>1200000</v>
      </c>
      <c r="AH2728" s="7">
        <v>1200000</v>
      </c>
      <c r="AI2728" s="7" t="s">
        <v>60</v>
      </c>
      <c r="AJ2728" s="7">
        <v>1200000</v>
      </c>
      <c r="AK2728" s="7" t="s">
        <v>26350</v>
      </c>
      <c r="AL2728" s="7" t="s">
        <v>50</v>
      </c>
      <c r="AM2728" s="7" t="s">
        <v>26351</v>
      </c>
      <c r="AN2728" s="7" t="s">
        <v>253</v>
      </c>
      <c r="AO2728" s="7" t="s">
        <v>26352</v>
      </c>
      <c r="AP2728" s="22" t="s">
        <v>26353</v>
      </c>
      <c r="AQ2728" s="9" t="s">
        <v>50</v>
      </c>
      <c r="AR2728" s="7" t="s">
        <v>50</v>
      </c>
    </row>
    <row r="2729" spans="1:44" ht="15" thickBot="1">
      <c r="A2729" s="10" t="s">
        <v>26354</v>
      </c>
      <c r="B2729" s="13" t="s">
        <v>50</v>
      </c>
      <c r="C2729" s="12">
        <v>44562</v>
      </c>
      <c r="D2729" s="13" t="s">
        <v>45</v>
      </c>
      <c r="E2729" s="13" t="s">
        <v>46</v>
      </c>
      <c r="F2729" s="13" t="s">
        <v>70</v>
      </c>
      <c r="G2729" s="27" t="s">
        <v>54945</v>
      </c>
      <c r="H2729" s="13" t="s">
        <v>50</v>
      </c>
      <c r="I2729" s="13" t="s">
        <v>50</v>
      </c>
      <c r="J2729" s="12">
        <v>45491</v>
      </c>
      <c r="K2729" s="13" t="s">
        <v>50</v>
      </c>
      <c r="L2729" s="13" t="s">
        <v>1624</v>
      </c>
      <c r="M2729" s="13" t="s">
        <v>26355</v>
      </c>
      <c r="N2729" s="13" t="s">
        <v>133</v>
      </c>
      <c r="O2729" s="13" t="s">
        <v>26356</v>
      </c>
      <c r="P2729" s="11">
        <v>8100</v>
      </c>
      <c r="Q2729" s="13" t="s">
        <v>135</v>
      </c>
      <c r="R2729" s="33" t="s">
        <v>26357</v>
      </c>
      <c r="S2729" s="33" t="s">
        <v>26358</v>
      </c>
      <c r="T2729" s="13" t="s">
        <v>26359</v>
      </c>
      <c r="U2729" s="13" t="s">
        <v>50</v>
      </c>
      <c r="V2729" s="13">
        <v>1800000</v>
      </c>
      <c r="W2729" s="13" t="s">
        <v>60</v>
      </c>
      <c r="X2729" s="13">
        <v>1800000</v>
      </c>
      <c r="Y2729" s="13" t="s">
        <v>467</v>
      </c>
      <c r="Z2729" s="13">
        <v>3</v>
      </c>
      <c r="AA2729" s="13">
        <v>1800000</v>
      </c>
      <c r="AB2729" s="13" t="s">
        <v>60</v>
      </c>
      <c r="AC2729" s="13">
        <v>1800000</v>
      </c>
      <c r="AD2729" s="13" t="s">
        <v>1624</v>
      </c>
      <c r="AE2729" s="13">
        <v>1945810</v>
      </c>
      <c r="AF2729" s="13" t="s">
        <v>60</v>
      </c>
      <c r="AG2729" s="13">
        <v>1945810</v>
      </c>
      <c r="AH2729" s="13">
        <v>1945810</v>
      </c>
      <c r="AI2729" s="13" t="s">
        <v>60</v>
      </c>
      <c r="AJ2729" s="13">
        <v>1945810</v>
      </c>
      <c r="AK2729" s="13" t="s">
        <v>4115</v>
      </c>
      <c r="AL2729" s="13" t="s">
        <v>50</v>
      </c>
      <c r="AM2729" s="13" t="s">
        <v>26360</v>
      </c>
      <c r="AN2729" s="13" t="s">
        <v>66</v>
      </c>
      <c r="AO2729" s="13" t="s">
        <v>26361</v>
      </c>
      <c r="AP2729" s="21" t="s">
        <v>26362</v>
      </c>
      <c r="AQ2729" s="15" t="s">
        <v>50</v>
      </c>
      <c r="AR2729" s="13" t="s">
        <v>50</v>
      </c>
    </row>
    <row r="2730" spans="1:44" ht="15" thickBot="1">
      <c r="A2730" s="4" t="s">
        <v>26363</v>
      </c>
      <c r="B2730" s="5">
        <v>3600</v>
      </c>
      <c r="C2730" s="6">
        <v>43101</v>
      </c>
      <c r="D2730" s="7" t="s">
        <v>45</v>
      </c>
      <c r="E2730" s="7" t="s">
        <v>46</v>
      </c>
      <c r="F2730" s="7" t="s">
        <v>70</v>
      </c>
      <c r="G2730" s="7" t="s">
        <v>87</v>
      </c>
      <c r="H2730" s="7" t="s">
        <v>50</v>
      </c>
      <c r="I2730" s="7" t="s">
        <v>50</v>
      </c>
      <c r="J2730" s="6">
        <v>45492</v>
      </c>
      <c r="K2730" s="7" t="s">
        <v>50</v>
      </c>
      <c r="L2730" s="7" t="s">
        <v>147</v>
      </c>
      <c r="M2730" s="7" t="s">
        <v>26364</v>
      </c>
      <c r="N2730" s="7" t="s">
        <v>7586</v>
      </c>
      <c r="O2730" s="7" t="s">
        <v>26365</v>
      </c>
      <c r="P2730" s="5">
        <v>8205</v>
      </c>
      <c r="Q2730" s="7" t="s">
        <v>245</v>
      </c>
      <c r="R2730" s="28" t="s">
        <v>26366</v>
      </c>
      <c r="S2730" s="34" t="s">
        <v>26367</v>
      </c>
      <c r="T2730" s="7" t="s">
        <v>26368</v>
      </c>
      <c r="U2730" s="7" t="s">
        <v>26369</v>
      </c>
      <c r="V2730" s="7">
        <v>1200000000</v>
      </c>
      <c r="W2730" s="7" t="s">
        <v>1960</v>
      </c>
      <c r="X2730" s="7">
        <v>7619290</v>
      </c>
      <c r="Y2730" s="7" t="s">
        <v>154</v>
      </c>
      <c r="Z2730" s="7">
        <v>7</v>
      </c>
      <c r="AA2730" s="7">
        <v>1200000000</v>
      </c>
      <c r="AB2730" s="7" t="s">
        <v>1960</v>
      </c>
      <c r="AC2730" s="7">
        <v>7619290</v>
      </c>
      <c r="AD2730" s="7" t="s">
        <v>147</v>
      </c>
      <c r="AE2730" s="7">
        <v>23534261</v>
      </c>
      <c r="AF2730" s="7" t="s">
        <v>60</v>
      </c>
      <c r="AG2730" s="7">
        <v>23534261</v>
      </c>
      <c r="AH2730" s="7">
        <v>23534261</v>
      </c>
      <c r="AI2730" s="7" t="s">
        <v>60</v>
      </c>
      <c r="AJ2730" s="7">
        <v>23534261</v>
      </c>
      <c r="AK2730" s="7" t="s">
        <v>26370</v>
      </c>
      <c r="AL2730" s="7" t="s">
        <v>50</v>
      </c>
      <c r="AM2730" s="7" t="s">
        <v>26371</v>
      </c>
      <c r="AN2730" s="7" t="s">
        <v>66</v>
      </c>
      <c r="AO2730" s="7" t="s">
        <v>26372</v>
      </c>
      <c r="AP2730" s="9" t="s">
        <v>50</v>
      </c>
      <c r="AQ2730" s="22" t="s">
        <v>26373</v>
      </c>
      <c r="AR2730" s="7" t="s">
        <v>50</v>
      </c>
    </row>
    <row r="2731" spans="1:44" ht="15" thickBot="1">
      <c r="A2731" s="10" t="s">
        <v>26374</v>
      </c>
      <c r="B2731" s="11">
        <v>2226</v>
      </c>
      <c r="C2731" s="12">
        <v>30317</v>
      </c>
      <c r="D2731" s="13" t="s">
        <v>45</v>
      </c>
      <c r="E2731" s="13" t="s">
        <v>46</v>
      </c>
      <c r="F2731" s="13" t="s">
        <v>47</v>
      </c>
      <c r="G2731" s="13" t="s">
        <v>145</v>
      </c>
      <c r="H2731" s="13" t="s">
        <v>1112</v>
      </c>
      <c r="I2731" s="13" t="s">
        <v>50</v>
      </c>
      <c r="J2731" s="12">
        <v>45489</v>
      </c>
      <c r="K2731" s="13" t="s">
        <v>191</v>
      </c>
      <c r="L2731" s="13" t="s">
        <v>162</v>
      </c>
      <c r="M2731" s="13" t="s">
        <v>26375</v>
      </c>
      <c r="N2731" s="13" t="s">
        <v>5365</v>
      </c>
      <c r="O2731" s="13" t="s">
        <v>26376</v>
      </c>
      <c r="P2731" s="11">
        <v>8324</v>
      </c>
      <c r="Q2731" s="13" t="s">
        <v>50</v>
      </c>
      <c r="R2731" s="33" t="s">
        <v>26377</v>
      </c>
      <c r="S2731" s="33" t="s">
        <v>26378</v>
      </c>
      <c r="T2731" s="13" t="s">
        <v>26379</v>
      </c>
      <c r="U2731" s="13" t="s">
        <v>26380</v>
      </c>
      <c r="V2731" s="13">
        <v>2000000</v>
      </c>
      <c r="W2731" s="13" t="s">
        <v>1085</v>
      </c>
      <c r="X2731" s="13">
        <v>1460576</v>
      </c>
      <c r="Y2731" s="13" t="s">
        <v>61</v>
      </c>
      <c r="Z2731" s="13">
        <v>9</v>
      </c>
      <c r="AA2731" s="13">
        <v>1265000</v>
      </c>
      <c r="AB2731" s="13" t="s">
        <v>1085</v>
      </c>
      <c r="AC2731" s="13">
        <v>930679</v>
      </c>
      <c r="AD2731" s="13" t="s">
        <v>62</v>
      </c>
      <c r="AE2731" s="13">
        <v>36451268</v>
      </c>
      <c r="AF2731" s="13" t="s">
        <v>60</v>
      </c>
      <c r="AG2731" s="13">
        <v>36451268</v>
      </c>
      <c r="AH2731" s="13">
        <v>41248774</v>
      </c>
      <c r="AI2731" s="13" t="s">
        <v>60</v>
      </c>
      <c r="AJ2731" s="13">
        <v>41248774</v>
      </c>
      <c r="AK2731" s="13" t="s">
        <v>26381</v>
      </c>
      <c r="AL2731" s="13" t="s">
        <v>50</v>
      </c>
      <c r="AM2731" s="13" t="s">
        <v>26382</v>
      </c>
      <c r="AN2731" s="13" t="s">
        <v>66</v>
      </c>
      <c r="AO2731" s="13" t="s">
        <v>26383</v>
      </c>
      <c r="AP2731" s="21" t="s">
        <v>26384</v>
      </c>
      <c r="AQ2731" s="15" t="s">
        <v>50</v>
      </c>
      <c r="AR2731" s="13" t="s">
        <v>50</v>
      </c>
    </row>
    <row r="2732" spans="1:44" ht="15" thickBot="1">
      <c r="A2732" s="4" t="s">
        <v>26385</v>
      </c>
      <c r="B2732" s="5">
        <v>2517</v>
      </c>
      <c r="C2732" s="6">
        <v>40909</v>
      </c>
      <c r="D2732" s="7" t="s">
        <v>45</v>
      </c>
      <c r="E2732" s="7" t="s">
        <v>46</v>
      </c>
      <c r="F2732" s="7" t="s">
        <v>70</v>
      </c>
      <c r="G2732" s="7" t="s">
        <v>145</v>
      </c>
      <c r="H2732" s="7" t="s">
        <v>50</v>
      </c>
      <c r="I2732" s="7" t="s">
        <v>50</v>
      </c>
      <c r="J2732" s="6">
        <v>45489</v>
      </c>
      <c r="K2732" s="7" t="s">
        <v>50</v>
      </c>
      <c r="L2732" s="7" t="s">
        <v>131</v>
      </c>
      <c r="M2732" s="7" t="s">
        <v>26386</v>
      </c>
      <c r="N2732" s="7" t="s">
        <v>75</v>
      </c>
      <c r="O2732" s="7" t="s">
        <v>26387</v>
      </c>
      <c r="P2732" s="5">
        <v>8355</v>
      </c>
      <c r="Q2732" s="7" t="s">
        <v>77</v>
      </c>
      <c r="R2732" s="34" t="s">
        <v>26388</v>
      </c>
      <c r="S2732" s="31" t="s">
        <v>50</v>
      </c>
      <c r="T2732" s="7" t="s">
        <v>50</v>
      </c>
      <c r="U2732" s="7" t="s">
        <v>26389</v>
      </c>
      <c r="V2732" s="7">
        <v>985000000</v>
      </c>
      <c r="W2732" s="7" t="s">
        <v>60</v>
      </c>
      <c r="X2732" s="7">
        <v>985000000</v>
      </c>
      <c r="Y2732" s="7" t="s">
        <v>50</v>
      </c>
      <c r="Z2732" s="7">
        <v>1</v>
      </c>
      <c r="AA2732" s="7" t="s">
        <v>50</v>
      </c>
      <c r="AB2732" s="7" t="s">
        <v>50</v>
      </c>
      <c r="AC2732" s="7" t="s">
        <v>50</v>
      </c>
      <c r="AD2732" s="7" t="s">
        <v>50</v>
      </c>
      <c r="AE2732" s="7" t="s">
        <v>50</v>
      </c>
      <c r="AF2732" s="7" t="s">
        <v>50</v>
      </c>
      <c r="AG2732" s="7" t="s">
        <v>50</v>
      </c>
      <c r="AH2732" s="7">
        <v>985000000</v>
      </c>
      <c r="AI2732" s="7" t="s">
        <v>60</v>
      </c>
      <c r="AJ2732" s="7">
        <v>985000000</v>
      </c>
      <c r="AK2732" s="7" t="s">
        <v>50</v>
      </c>
      <c r="AL2732" s="7" t="s">
        <v>50</v>
      </c>
      <c r="AM2732" s="7" t="s">
        <v>26390</v>
      </c>
      <c r="AN2732" s="7" t="s">
        <v>798</v>
      </c>
      <c r="AO2732" s="7" t="s">
        <v>26391</v>
      </c>
      <c r="AP2732" s="22" t="s">
        <v>26392</v>
      </c>
      <c r="AQ2732" s="9" t="s">
        <v>50</v>
      </c>
      <c r="AR2732" s="7" t="s">
        <v>50</v>
      </c>
    </row>
    <row r="2733" spans="1:44" ht="15" thickBot="1">
      <c r="A2733" s="10" t="s">
        <v>18156</v>
      </c>
      <c r="B2733" s="11">
        <v>19014</v>
      </c>
      <c r="C2733" s="12">
        <v>42370</v>
      </c>
      <c r="D2733" s="13" t="s">
        <v>45</v>
      </c>
      <c r="E2733" s="13" t="s">
        <v>1939</v>
      </c>
      <c r="F2733" s="13" t="s">
        <v>70</v>
      </c>
      <c r="G2733" s="26" t="s">
        <v>54946</v>
      </c>
      <c r="H2733" s="13" t="s">
        <v>1091</v>
      </c>
      <c r="I2733" s="13" t="s">
        <v>50</v>
      </c>
      <c r="J2733" s="12">
        <v>45497</v>
      </c>
      <c r="K2733" s="13" t="s">
        <v>50</v>
      </c>
      <c r="L2733" s="13" t="s">
        <v>52</v>
      </c>
      <c r="M2733" s="13" t="s">
        <v>26393</v>
      </c>
      <c r="N2733" s="13" t="s">
        <v>8364</v>
      </c>
      <c r="O2733" s="13" t="s">
        <v>26394</v>
      </c>
      <c r="P2733" s="11">
        <v>8413</v>
      </c>
      <c r="Q2733" s="13" t="s">
        <v>135</v>
      </c>
      <c r="R2733" s="33" t="s">
        <v>26395</v>
      </c>
      <c r="S2733" s="33" t="s">
        <v>26396</v>
      </c>
      <c r="T2733" s="13" t="s">
        <v>26397</v>
      </c>
      <c r="U2733" s="13" t="s">
        <v>26398</v>
      </c>
      <c r="V2733" s="13">
        <v>8000000</v>
      </c>
      <c r="W2733" s="13" t="s">
        <v>60</v>
      </c>
      <c r="X2733" s="13">
        <v>8000000</v>
      </c>
      <c r="Y2733" s="13" t="s">
        <v>50</v>
      </c>
      <c r="Z2733" s="13">
        <v>6</v>
      </c>
      <c r="AA2733" s="13">
        <v>200000000</v>
      </c>
      <c r="AB2733" s="13" t="s">
        <v>209</v>
      </c>
      <c r="AC2733" s="13">
        <v>226470045</v>
      </c>
      <c r="AD2733" s="13" t="s">
        <v>210</v>
      </c>
      <c r="AE2733" s="13">
        <v>200000000</v>
      </c>
      <c r="AF2733" s="13" t="s">
        <v>209</v>
      </c>
      <c r="AG2733" s="13">
        <v>226470045</v>
      </c>
      <c r="AH2733" s="13">
        <v>285425336</v>
      </c>
      <c r="AI2733" s="13" t="s">
        <v>60</v>
      </c>
      <c r="AJ2733" s="13">
        <v>285425336</v>
      </c>
      <c r="AK2733" s="13" t="s">
        <v>26399</v>
      </c>
      <c r="AL2733" s="13" t="s">
        <v>50</v>
      </c>
      <c r="AM2733" s="13" t="s">
        <v>26400</v>
      </c>
      <c r="AN2733" s="13" t="s">
        <v>5485</v>
      </c>
      <c r="AO2733" s="13" t="s">
        <v>26401</v>
      </c>
      <c r="AP2733" s="15" t="s">
        <v>50</v>
      </c>
      <c r="AQ2733" s="21" t="s">
        <v>26402</v>
      </c>
      <c r="AR2733" s="13" t="s">
        <v>50</v>
      </c>
    </row>
    <row r="2734" spans="1:44" ht="15" thickBot="1">
      <c r="A2734" s="4" t="s">
        <v>26403</v>
      </c>
      <c r="B2734" s="7">
        <v>545</v>
      </c>
      <c r="C2734" s="6">
        <v>35035</v>
      </c>
      <c r="D2734" s="7" t="s">
        <v>45</v>
      </c>
      <c r="E2734" s="7" t="s">
        <v>46</v>
      </c>
      <c r="F2734" s="7" t="s">
        <v>47</v>
      </c>
      <c r="G2734" s="7" t="s">
        <v>160</v>
      </c>
      <c r="H2734" s="7" t="s">
        <v>50</v>
      </c>
      <c r="I2734" s="7" t="s">
        <v>50</v>
      </c>
      <c r="J2734" s="6">
        <v>45494</v>
      </c>
      <c r="K2734" s="7" t="s">
        <v>72</v>
      </c>
      <c r="L2734" s="7" t="s">
        <v>162</v>
      </c>
      <c r="M2734" s="7" t="s">
        <v>848</v>
      </c>
      <c r="N2734" s="7" t="s">
        <v>543</v>
      </c>
      <c r="O2734" s="7" t="s">
        <v>26404</v>
      </c>
      <c r="P2734" s="5">
        <v>8443</v>
      </c>
      <c r="Q2734" s="7" t="s">
        <v>545</v>
      </c>
      <c r="R2734" s="34" t="s">
        <v>26405</v>
      </c>
      <c r="S2734" s="34" t="s">
        <v>26406</v>
      </c>
      <c r="T2734" s="7" t="s">
        <v>26407</v>
      </c>
      <c r="U2734" s="7" t="s">
        <v>50</v>
      </c>
      <c r="V2734" s="7">
        <v>1100000000</v>
      </c>
      <c r="W2734" s="7" t="s">
        <v>26408</v>
      </c>
      <c r="X2734" s="7">
        <v>818330606</v>
      </c>
      <c r="Y2734" s="7" t="s">
        <v>61</v>
      </c>
      <c r="Z2734" s="7">
        <v>2</v>
      </c>
      <c r="AA2734" s="7" t="s">
        <v>50</v>
      </c>
      <c r="AB2734" s="7" t="s">
        <v>50</v>
      </c>
      <c r="AC2734" s="7" t="s">
        <v>50</v>
      </c>
      <c r="AD2734" s="7" t="s">
        <v>50</v>
      </c>
      <c r="AE2734" s="7" t="s">
        <v>50</v>
      </c>
      <c r="AF2734" s="7" t="s">
        <v>50</v>
      </c>
      <c r="AG2734" s="7" t="s">
        <v>50</v>
      </c>
      <c r="AH2734" s="7">
        <v>1245150000</v>
      </c>
      <c r="AI2734" s="7" t="s">
        <v>26408</v>
      </c>
      <c r="AJ2734" s="7">
        <v>924097854</v>
      </c>
      <c r="AK2734" s="7" t="s">
        <v>26409</v>
      </c>
      <c r="AL2734" s="7" t="s">
        <v>50</v>
      </c>
      <c r="AM2734" s="7" t="s">
        <v>26410</v>
      </c>
      <c r="AN2734" s="7" t="s">
        <v>5485</v>
      </c>
      <c r="AO2734" s="7" t="s">
        <v>26411</v>
      </c>
      <c r="AP2734" s="22" t="s">
        <v>26412</v>
      </c>
      <c r="AQ2734" s="9" t="s">
        <v>50</v>
      </c>
      <c r="AR2734" s="7" t="s">
        <v>50</v>
      </c>
    </row>
    <row r="2735" spans="1:44" ht="15" thickBot="1">
      <c r="A2735" s="10" t="s">
        <v>26413</v>
      </c>
      <c r="B2735" s="11">
        <v>1011</v>
      </c>
      <c r="C2735" s="12">
        <v>28491</v>
      </c>
      <c r="D2735" s="13" t="s">
        <v>45</v>
      </c>
      <c r="E2735" s="13" t="s">
        <v>46</v>
      </c>
      <c r="F2735" s="13" t="s">
        <v>47</v>
      </c>
      <c r="G2735" s="26" t="s">
        <v>54946</v>
      </c>
      <c r="H2735" s="13" t="s">
        <v>50</v>
      </c>
      <c r="I2735" s="13" t="s">
        <v>50</v>
      </c>
      <c r="J2735" s="12">
        <v>45489</v>
      </c>
      <c r="K2735" s="13" t="s">
        <v>89</v>
      </c>
      <c r="L2735" s="13" t="s">
        <v>62</v>
      </c>
      <c r="M2735" s="13" t="s">
        <v>26414</v>
      </c>
      <c r="N2735" s="13" t="s">
        <v>3223</v>
      </c>
      <c r="O2735" s="13" t="s">
        <v>26415</v>
      </c>
      <c r="P2735" s="11">
        <v>8457</v>
      </c>
      <c r="Q2735" s="13" t="s">
        <v>50</v>
      </c>
      <c r="R2735" s="33" t="s">
        <v>26416</v>
      </c>
      <c r="S2735" s="33" t="s">
        <v>26417</v>
      </c>
      <c r="T2735" s="13" t="s">
        <v>26418</v>
      </c>
      <c r="U2735" s="13" t="s">
        <v>26419</v>
      </c>
      <c r="V2735" s="13">
        <v>35000000</v>
      </c>
      <c r="W2735" s="13" t="s">
        <v>1085</v>
      </c>
      <c r="X2735" s="13">
        <v>25560076</v>
      </c>
      <c r="Y2735" s="13" t="s">
        <v>61</v>
      </c>
      <c r="Z2735" s="13">
        <v>8</v>
      </c>
      <c r="AA2735" s="13">
        <v>35000000</v>
      </c>
      <c r="AB2735" s="13" t="s">
        <v>1085</v>
      </c>
      <c r="AC2735" s="13">
        <v>25560076</v>
      </c>
      <c r="AD2735" s="13" t="s">
        <v>62</v>
      </c>
      <c r="AE2735" s="13">
        <v>138202347</v>
      </c>
      <c r="AF2735" s="13" t="s">
        <v>60</v>
      </c>
      <c r="AG2735" s="13">
        <v>138202347</v>
      </c>
      <c r="AH2735" s="13">
        <v>138202347</v>
      </c>
      <c r="AI2735" s="13" t="s">
        <v>60</v>
      </c>
      <c r="AJ2735" s="13">
        <v>138202347</v>
      </c>
      <c r="AK2735" s="13" t="s">
        <v>26420</v>
      </c>
      <c r="AL2735" s="13" t="s">
        <v>50</v>
      </c>
      <c r="AM2735" s="13" t="s">
        <v>26421</v>
      </c>
      <c r="AN2735" s="13" t="s">
        <v>66</v>
      </c>
      <c r="AO2735" s="13" t="s">
        <v>26422</v>
      </c>
      <c r="AP2735" s="21" t="s">
        <v>26423</v>
      </c>
      <c r="AQ2735" s="15" t="s">
        <v>50</v>
      </c>
      <c r="AR2735" s="13" t="s">
        <v>50</v>
      </c>
    </row>
    <row r="2736" spans="1:44" ht="15" thickBot="1">
      <c r="A2736" s="4" t="s">
        <v>26424</v>
      </c>
      <c r="B2736" s="5">
        <v>5695</v>
      </c>
      <c r="C2736" s="6">
        <v>41640</v>
      </c>
      <c r="D2736" s="7" t="s">
        <v>45</v>
      </c>
      <c r="E2736" s="7" t="s">
        <v>46</v>
      </c>
      <c r="F2736" s="7" t="s">
        <v>70</v>
      </c>
      <c r="G2736" s="7" t="s">
        <v>87</v>
      </c>
      <c r="H2736" s="7" t="s">
        <v>26425</v>
      </c>
      <c r="I2736" s="7" t="s">
        <v>50</v>
      </c>
      <c r="J2736" s="6">
        <v>45497</v>
      </c>
      <c r="K2736" s="7" t="s">
        <v>116</v>
      </c>
      <c r="L2736" s="7" t="s">
        <v>2837</v>
      </c>
      <c r="M2736" s="7" t="s">
        <v>26426</v>
      </c>
      <c r="N2736" s="7" t="s">
        <v>7350</v>
      </c>
      <c r="O2736" s="7" t="s">
        <v>26427</v>
      </c>
      <c r="P2736" s="5">
        <v>8478</v>
      </c>
      <c r="Q2736" s="7" t="s">
        <v>105</v>
      </c>
      <c r="R2736" s="28" t="s">
        <v>26428</v>
      </c>
      <c r="S2736" s="34" t="s">
        <v>26429</v>
      </c>
      <c r="T2736" s="7" t="s">
        <v>26430</v>
      </c>
      <c r="U2736" s="7">
        <v>5032066599</v>
      </c>
      <c r="V2736" s="7">
        <v>1000000</v>
      </c>
      <c r="W2736" s="7" t="s">
        <v>60</v>
      </c>
      <c r="X2736" s="7">
        <v>1000000</v>
      </c>
      <c r="Y2736" s="7" t="s">
        <v>50</v>
      </c>
      <c r="Z2736" s="7">
        <v>7</v>
      </c>
      <c r="AA2736" s="7">
        <v>7600000</v>
      </c>
      <c r="AB2736" s="7" t="s">
        <v>60</v>
      </c>
      <c r="AC2736" s="7">
        <v>7600000</v>
      </c>
      <c r="AD2736" s="7" t="s">
        <v>178</v>
      </c>
      <c r="AE2736" s="7">
        <v>7850000</v>
      </c>
      <c r="AF2736" s="7" t="s">
        <v>60</v>
      </c>
      <c r="AG2736" s="7">
        <v>7850000</v>
      </c>
      <c r="AH2736" s="7">
        <v>14850000</v>
      </c>
      <c r="AI2736" s="7" t="s">
        <v>60</v>
      </c>
      <c r="AJ2736" s="7">
        <v>14850000</v>
      </c>
      <c r="AK2736" s="7" t="s">
        <v>26431</v>
      </c>
      <c r="AL2736" s="7" t="s">
        <v>50</v>
      </c>
      <c r="AM2736" s="7" t="s">
        <v>26432</v>
      </c>
      <c r="AN2736" s="7" t="s">
        <v>66</v>
      </c>
      <c r="AO2736" s="7" t="s">
        <v>26433</v>
      </c>
      <c r="AP2736" s="22" t="s">
        <v>26434</v>
      </c>
      <c r="AQ2736" s="9" t="s">
        <v>50</v>
      </c>
      <c r="AR2736" s="7" t="s">
        <v>50</v>
      </c>
    </row>
    <row r="2737" spans="1:44" ht="15" thickBot="1">
      <c r="A2737" s="10" t="s">
        <v>26435</v>
      </c>
      <c r="B2737" s="11">
        <v>2203</v>
      </c>
      <c r="C2737" s="12">
        <v>37622</v>
      </c>
      <c r="D2737" s="13" t="s">
        <v>45</v>
      </c>
      <c r="E2737" s="13" t="s">
        <v>1939</v>
      </c>
      <c r="F2737" s="13" t="s">
        <v>70</v>
      </c>
      <c r="G2737" s="13" t="s">
        <v>87</v>
      </c>
      <c r="H2737" s="13" t="s">
        <v>26436</v>
      </c>
      <c r="I2737" s="13" t="s">
        <v>50</v>
      </c>
      <c r="J2737" s="12">
        <v>45491</v>
      </c>
      <c r="K2737" s="13" t="s">
        <v>50</v>
      </c>
      <c r="L2737" s="13" t="s">
        <v>52</v>
      </c>
      <c r="M2737" s="13" t="s">
        <v>5917</v>
      </c>
      <c r="N2737" s="13" t="s">
        <v>2022</v>
      </c>
      <c r="O2737" s="13" t="s">
        <v>26437</v>
      </c>
      <c r="P2737" s="11">
        <v>8577</v>
      </c>
      <c r="Q2737" s="13" t="s">
        <v>1116</v>
      </c>
      <c r="R2737" s="33" t="s">
        <v>26438</v>
      </c>
      <c r="S2737" s="33" t="s">
        <v>26439</v>
      </c>
      <c r="T2737" s="13" t="s">
        <v>26440</v>
      </c>
      <c r="U2737" s="13">
        <v>8007730387</v>
      </c>
      <c r="V2737" s="13">
        <v>2000000</v>
      </c>
      <c r="W2737" s="13" t="s">
        <v>60</v>
      </c>
      <c r="X2737" s="13">
        <v>2000000</v>
      </c>
      <c r="Y2737" s="13" t="s">
        <v>50</v>
      </c>
      <c r="Z2737" s="13">
        <v>5</v>
      </c>
      <c r="AA2737" s="13" t="s">
        <v>50</v>
      </c>
      <c r="AB2737" s="13" t="s">
        <v>50</v>
      </c>
      <c r="AC2737" s="13" t="s">
        <v>50</v>
      </c>
      <c r="AD2737" s="13" t="s">
        <v>50</v>
      </c>
      <c r="AE2737" s="13" t="s">
        <v>50</v>
      </c>
      <c r="AF2737" s="13" t="s">
        <v>50</v>
      </c>
      <c r="AG2737" s="13" t="s">
        <v>50</v>
      </c>
      <c r="AH2737" s="13">
        <v>2572500</v>
      </c>
      <c r="AI2737" s="13" t="s">
        <v>60</v>
      </c>
      <c r="AJ2737" s="13">
        <v>2572500</v>
      </c>
      <c r="AK2737" s="13" t="s">
        <v>26441</v>
      </c>
      <c r="AL2737" s="13" t="s">
        <v>50</v>
      </c>
      <c r="AM2737" s="13" t="s">
        <v>26442</v>
      </c>
      <c r="AN2737" s="13" t="s">
        <v>66</v>
      </c>
      <c r="AO2737" s="13" t="s">
        <v>26443</v>
      </c>
      <c r="AP2737" s="15" t="s">
        <v>50</v>
      </c>
      <c r="AQ2737" s="21" t="s">
        <v>26444</v>
      </c>
      <c r="AR2737" s="13" t="s">
        <v>50</v>
      </c>
    </row>
    <row r="2738" spans="1:44" ht="15" thickBot="1">
      <c r="A2738" s="4" t="s">
        <v>26445</v>
      </c>
      <c r="B2738" s="7">
        <v>446</v>
      </c>
      <c r="C2738" s="6">
        <v>43831</v>
      </c>
      <c r="D2738" s="7" t="s">
        <v>45</v>
      </c>
      <c r="E2738" s="7" t="s">
        <v>46</v>
      </c>
      <c r="F2738" s="7" t="s">
        <v>70</v>
      </c>
      <c r="G2738" s="26" t="s">
        <v>54946</v>
      </c>
      <c r="H2738" s="7" t="s">
        <v>50</v>
      </c>
      <c r="I2738" s="7" t="s">
        <v>50</v>
      </c>
      <c r="J2738" s="6">
        <v>45491</v>
      </c>
      <c r="K2738" s="7" t="s">
        <v>116</v>
      </c>
      <c r="L2738" s="7" t="s">
        <v>1471</v>
      </c>
      <c r="M2738" s="7" t="s">
        <v>26446</v>
      </c>
      <c r="N2738" s="7" t="s">
        <v>133</v>
      </c>
      <c r="O2738" s="7" t="s">
        <v>26447</v>
      </c>
      <c r="P2738" s="5">
        <v>8625</v>
      </c>
      <c r="Q2738" s="7" t="s">
        <v>135</v>
      </c>
      <c r="R2738" s="34" t="s">
        <v>26448</v>
      </c>
      <c r="S2738" s="34" t="s">
        <v>26449</v>
      </c>
      <c r="T2738" s="7" t="s">
        <v>26450</v>
      </c>
      <c r="U2738" s="7" t="s">
        <v>26451</v>
      </c>
      <c r="V2738" s="7" t="s">
        <v>50</v>
      </c>
      <c r="W2738" s="7" t="s">
        <v>50</v>
      </c>
      <c r="X2738" s="7" t="s">
        <v>50</v>
      </c>
      <c r="Y2738" s="7" t="s">
        <v>50</v>
      </c>
      <c r="Z2738" s="7">
        <v>2</v>
      </c>
      <c r="AA2738" s="7" t="s">
        <v>50</v>
      </c>
      <c r="AB2738" s="7" t="s">
        <v>50</v>
      </c>
      <c r="AC2738" s="7" t="s">
        <v>50</v>
      </c>
      <c r="AD2738" s="7" t="s">
        <v>1471</v>
      </c>
      <c r="AE2738" s="7">
        <v>3000000</v>
      </c>
      <c r="AF2738" s="7" t="s">
        <v>139</v>
      </c>
      <c r="AG2738" s="7">
        <v>3717910</v>
      </c>
      <c r="AH2738" s="7">
        <v>3000000</v>
      </c>
      <c r="AI2738" s="7" t="s">
        <v>139</v>
      </c>
      <c r="AJ2738" s="7">
        <v>3717910</v>
      </c>
      <c r="AK2738" s="7" t="s">
        <v>26452</v>
      </c>
      <c r="AL2738" s="7" t="s">
        <v>50</v>
      </c>
      <c r="AM2738" s="7" t="s">
        <v>26453</v>
      </c>
      <c r="AN2738" s="7" t="s">
        <v>66</v>
      </c>
      <c r="AO2738" s="7" t="s">
        <v>26454</v>
      </c>
      <c r="AP2738" s="22" t="s">
        <v>26455</v>
      </c>
      <c r="AQ2738" s="9" t="s">
        <v>50</v>
      </c>
      <c r="AR2738" s="7" t="s">
        <v>50</v>
      </c>
    </row>
    <row r="2739" spans="1:44" ht="15" thickBot="1">
      <c r="A2739" s="10" t="s">
        <v>26456</v>
      </c>
      <c r="B2739" s="13">
        <v>578</v>
      </c>
      <c r="C2739" s="12">
        <v>43282</v>
      </c>
      <c r="D2739" s="13" t="s">
        <v>45</v>
      </c>
      <c r="E2739" s="13" t="s">
        <v>46</v>
      </c>
      <c r="F2739" s="13" t="s">
        <v>70</v>
      </c>
      <c r="G2739" s="26" t="s">
        <v>54946</v>
      </c>
      <c r="H2739" s="13" t="s">
        <v>562</v>
      </c>
      <c r="I2739" s="13" t="s">
        <v>50</v>
      </c>
      <c r="J2739" s="12">
        <v>45494</v>
      </c>
      <c r="K2739" s="13" t="s">
        <v>116</v>
      </c>
      <c r="L2739" s="13" t="s">
        <v>52</v>
      </c>
      <c r="M2739" s="13" t="s">
        <v>26457</v>
      </c>
      <c r="N2739" s="13" t="s">
        <v>330</v>
      </c>
      <c r="O2739" s="13" t="s">
        <v>26458</v>
      </c>
      <c r="P2739" s="11">
        <v>8642</v>
      </c>
      <c r="Q2739" s="13" t="s">
        <v>56</v>
      </c>
      <c r="R2739" s="33" t="s">
        <v>26459</v>
      </c>
      <c r="S2739" s="33" t="s">
        <v>26460</v>
      </c>
      <c r="T2739" s="13" t="s">
        <v>26461</v>
      </c>
      <c r="U2739" s="13" t="s">
        <v>50</v>
      </c>
      <c r="V2739" s="13">
        <v>500000</v>
      </c>
      <c r="W2739" s="13" t="s">
        <v>60</v>
      </c>
      <c r="X2739" s="13">
        <v>500000</v>
      </c>
      <c r="Y2739" s="13" t="s">
        <v>467</v>
      </c>
      <c r="Z2739" s="13">
        <v>18</v>
      </c>
      <c r="AA2739" s="13">
        <v>615000</v>
      </c>
      <c r="AB2739" s="13" t="s">
        <v>60</v>
      </c>
      <c r="AC2739" s="13">
        <v>615000</v>
      </c>
      <c r="AD2739" s="13" t="s">
        <v>4836</v>
      </c>
      <c r="AE2739" s="13">
        <v>2325000</v>
      </c>
      <c r="AF2739" s="13" t="s">
        <v>60</v>
      </c>
      <c r="AG2739" s="13">
        <v>2325000</v>
      </c>
      <c r="AH2739" s="13">
        <v>4877275</v>
      </c>
      <c r="AI2739" s="13" t="s">
        <v>60</v>
      </c>
      <c r="AJ2739" s="13">
        <v>4877275</v>
      </c>
      <c r="AK2739" s="13" t="s">
        <v>26462</v>
      </c>
      <c r="AL2739" s="13" t="s">
        <v>50</v>
      </c>
      <c r="AM2739" s="13" t="s">
        <v>26463</v>
      </c>
      <c r="AN2739" s="13" t="s">
        <v>26464</v>
      </c>
      <c r="AO2739" s="13" t="s">
        <v>26465</v>
      </c>
      <c r="AP2739" s="21" t="s">
        <v>26466</v>
      </c>
      <c r="AQ2739" s="15" t="s">
        <v>50</v>
      </c>
      <c r="AR2739" s="13" t="s">
        <v>50</v>
      </c>
    </row>
    <row r="2740" spans="1:44" ht="15" thickBot="1">
      <c r="A2740" s="4" t="s">
        <v>26467</v>
      </c>
      <c r="B2740" s="7" t="s">
        <v>50</v>
      </c>
      <c r="C2740" s="6">
        <v>43160</v>
      </c>
      <c r="D2740" s="7" t="s">
        <v>45</v>
      </c>
      <c r="E2740" s="7" t="s">
        <v>46</v>
      </c>
      <c r="F2740" s="7" t="s">
        <v>70</v>
      </c>
      <c r="G2740" s="27" t="s">
        <v>54945</v>
      </c>
      <c r="H2740" s="7" t="s">
        <v>7317</v>
      </c>
      <c r="I2740" s="7" t="s">
        <v>50</v>
      </c>
      <c r="J2740" s="6">
        <v>45492</v>
      </c>
      <c r="K2740" s="7" t="s">
        <v>50</v>
      </c>
      <c r="L2740" s="7" t="s">
        <v>467</v>
      </c>
      <c r="M2740" s="7" t="s">
        <v>2838</v>
      </c>
      <c r="N2740" s="7" t="s">
        <v>1222</v>
      </c>
      <c r="O2740" s="7" t="s">
        <v>26468</v>
      </c>
      <c r="P2740" s="5">
        <v>8671</v>
      </c>
      <c r="Q2740" s="7" t="s">
        <v>707</v>
      </c>
      <c r="R2740" s="28" t="s">
        <v>26469</v>
      </c>
      <c r="S2740" s="34" t="s">
        <v>26470</v>
      </c>
      <c r="T2740" s="7" t="s">
        <v>50</v>
      </c>
      <c r="U2740" s="7" t="s">
        <v>50</v>
      </c>
      <c r="V2740" s="7">
        <v>2300000</v>
      </c>
      <c r="W2740" s="7" t="s">
        <v>1085</v>
      </c>
      <c r="X2740" s="7">
        <v>1678075</v>
      </c>
      <c r="Y2740" s="7" t="s">
        <v>467</v>
      </c>
      <c r="Z2740" s="7">
        <v>2</v>
      </c>
      <c r="AA2740" s="7">
        <v>2300000</v>
      </c>
      <c r="AB2740" s="7" t="s">
        <v>1085</v>
      </c>
      <c r="AC2740" s="7">
        <v>1678075</v>
      </c>
      <c r="AD2740" s="7" t="s">
        <v>467</v>
      </c>
      <c r="AE2740" s="7">
        <v>1928075</v>
      </c>
      <c r="AF2740" s="7" t="s">
        <v>60</v>
      </c>
      <c r="AG2740" s="7">
        <v>1928075</v>
      </c>
      <c r="AH2740" s="7">
        <v>1928075</v>
      </c>
      <c r="AI2740" s="7" t="s">
        <v>60</v>
      </c>
      <c r="AJ2740" s="7">
        <v>1928075</v>
      </c>
      <c r="AK2740" s="7" t="s">
        <v>26471</v>
      </c>
      <c r="AL2740" s="7" t="s">
        <v>50</v>
      </c>
      <c r="AM2740" s="7" t="s">
        <v>26472</v>
      </c>
      <c r="AN2740" s="7" t="s">
        <v>66</v>
      </c>
      <c r="AO2740" s="7" t="s">
        <v>26473</v>
      </c>
      <c r="AP2740" s="22" t="s">
        <v>26474</v>
      </c>
      <c r="AQ2740" s="9" t="s">
        <v>50</v>
      </c>
      <c r="AR2740" s="7" t="s">
        <v>50</v>
      </c>
    </row>
    <row r="2741" spans="1:44" ht="15" thickBot="1">
      <c r="A2741" s="10" t="s">
        <v>26475</v>
      </c>
      <c r="B2741" s="11">
        <v>25288821</v>
      </c>
      <c r="C2741" s="12">
        <v>7538</v>
      </c>
      <c r="D2741" s="13" t="s">
        <v>45</v>
      </c>
      <c r="E2741" s="13" t="s">
        <v>46</v>
      </c>
      <c r="F2741" s="13" t="s">
        <v>70</v>
      </c>
      <c r="G2741" s="13" t="s">
        <v>176</v>
      </c>
      <c r="H2741" s="13" t="s">
        <v>49</v>
      </c>
      <c r="I2741" s="13" t="s">
        <v>50</v>
      </c>
      <c r="J2741" s="12">
        <v>45497</v>
      </c>
      <c r="K2741" s="13" t="s">
        <v>51</v>
      </c>
      <c r="L2741" s="13" t="s">
        <v>52</v>
      </c>
      <c r="M2741" s="13" t="s">
        <v>26476</v>
      </c>
      <c r="N2741" s="13" t="s">
        <v>75</v>
      </c>
      <c r="O2741" s="13" t="s">
        <v>26477</v>
      </c>
      <c r="P2741" s="11">
        <v>8727</v>
      </c>
      <c r="Q2741" s="13" t="s">
        <v>77</v>
      </c>
      <c r="R2741" s="33" t="s">
        <v>26478</v>
      </c>
      <c r="S2741" s="33" t="s">
        <v>26479</v>
      </c>
      <c r="T2741" s="13" t="s">
        <v>26480</v>
      </c>
      <c r="U2741" s="13" t="s">
        <v>26481</v>
      </c>
      <c r="V2741" s="13">
        <v>5700000</v>
      </c>
      <c r="W2741" s="13" t="s">
        <v>60</v>
      </c>
      <c r="X2741" s="13">
        <v>5700000</v>
      </c>
      <c r="Y2741" s="13" t="s">
        <v>50</v>
      </c>
      <c r="Z2741" s="13">
        <v>1</v>
      </c>
      <c r="AA2741" s="13" t="s">
        <v>50</v>
      </c>
      <c r="AB2741" s="13" t="s">
        <v>50</v>
      </c>
      <c r="AC2741" s="13" t="s">
        <v>50</v>
      </c>
      <c r="AD2741" s="13" t="s">
        <v>50</v>
      </c>
      <c r="AE2741" s="13" t="s">
        <v>50</v>
      </c>
      <c r="AF2741" s="13" t="s">
        <v>50</v>
      </c>
      <c r="AG2741" s="13" t="s">
        <v>50</v>
      </c>
      <c r="AH2741" s="13">
        <v>5700000</v>
      </c>
      <c r="AI2741" s="13" t="s">
        <v>60</v>
      </c>
      <c r="AJ2741" s="13">
        <v>5700000</v>
      </c>
      <c r="AK2741" s="13" t="s">
        <v>26482</v>
      </c>
      <c r="AL2741" s="13" t="s">
        <v>50</v>
      </c>
      <c r="AM2741" s="13" t="s">
        <v>26483</v>
      </c>
      <c r="AN2741" s="13" t="s">
        <v>66</v>
      </c>
      <c r="AO2741" s="13" t="s">
        <v>50</v>
      </c>
      <c r="AP2741" s="21" t="s">
        <v>26484</v>
      </c>
      <c r="AQ2741" s="15" t="s">
        <v>50</v>
      </c>
      <c r="AR2741" s="13" t="s">
        <v>255</v>
      </c>
    </row>
    <row r="2742" spans="1:44" ht="15" thickBot="1">
      <c r="A2742" s="4" t="s">
        <v>26485</v>
      </c>
      <c r="B2742" s="5">
        <v>109967</v>
      </c>
      <c r="C2742" s="6">
        <v>41640</v>
      </c>
      <c r="D2742" s="7" t="s">
        <v>45</v>
      </c>
      <c r="E2742" s="7" t="s">
        <v>46</v>
      </c>
      <c r="F2742" s="7" t="s">
        <v>70</v>
      </c>
      <c r="G2742" s="7" t="s">
        <v>71</v>
      </c>
      <c r="H2742" s="7" t="s">
        <v>190</v>
      </c>
      <c r="I2742" s="7" t="s">
        <v>50</v>
      </c>
      <c r="J2742" s="6">
        <v>45491</v>
      </c>
      <c r="K2742" s="7" t="s">
        <v>72</v>
      </c>
      <c r="L2742" s="7" t="s">
        <v>178</v>
      </c>
      <c r="M2742" s="7" t="s">
        <v>26486</v>
      </c>
      <c r="N2742" s="7" t="s">
        <v>26487</v>
      </c>
      <c r="O2742" s="7" t="s">
        <v>26488</v>
      </c>
      <c r="P2742" s="5">
        <v>8770</v>
      </c>
      <c r="Q2742" s="7" t="s">
        <v>670</v>
      </c>
      <c r="R2742" s="34" t="s">
        <v>26489</v>
      </c>
      <c r="S2742" s="34" t="s">
        <v>26490</v>
      </c>
      <c r="T2742" s="7" t="s">
        <v>50</v>
      </c>
      <c r="U2742" s="7" t="s">
        <v>26491</v>
      </c>
      <c r="V2742" s="7">
        <v>105000000</v>
      </c>
      <c r="W2742" s="7" t="s">
        <v>60</v>
      </c>
      <c r="X2742" s="7">
        <v>105000000</v>
      </c>
      <c r="Y2742" s="7" t="s">
        <v>50</v>
      </c>
      <c r="Z2742" s="7">
        <v>1</v>
      </c>
      <c r="AA2742" s="7">
        <v>105000000</v>
      </c>
      <c r="AB2742" s="7" t="s">
        <v>60</v>
      </c>
      <c r="AC2742" s="7">
        <v>105000000</v>
      </c>
      <c r="AD2742" s="7" t="s">
        <v>178</v>
      </c>
      <c r="AE2742" s="7">
        <v>105000000</v>
      </c>
      <c r="AF2742" s="7" t="s">
        <v>60</v>
      </c>
      <c r="AG2742" s="7">
        <v>105000000</v>
      </c>
      <c r="AH2742" s="7">
        <v>105000000</v>
      </c>
      <c r="AI2742" s="7" t="s">
        <v>60</v>
      </c>
      <c r="AJ2742" s="7">
        <v>105000000</v>
      </c>
      <c r="AK2742" s="7" t="s">
        <v>50</v>
      </c>
      <c r="AL2742" s="7" t="s">
        <v>50</v>
      </c>
      <c r="AM2742" s="7" t="s">
        <v>26492</v>
      </c>
      <c r="AN2742" s="7" t="s">
        <v>66</v>
      </c>
      <c r="AO2742" s="7" t="s">
        <v>26493</v>
      </c>
      <c r="AP2742" s="22" t="s">
        <v>26494</v>
      </c>
      <c r="AQ2742" s="9" t="s">
        <v>50</v>
      </c>
      <c r="AR2742" s="7" t="s">
        <v>50</v>
      </c>
    </row>
    <row r="2743" spans="1:44" ht="15" thickBot="1">
      <c r="A2743" s="10" t="s">
        <v>26495</v>
      </c>
      <c r="B2743" s="11">
        <v>3030</v>
      </c>
      <c r="C2743" s="12">
        <v>31778</v>
      </c>
      <c r="D2743" s="13" t="s">
        <v>45</v>
      </c>
      <c r="E2743" s="13" t="s">
        <v>46</v>
      </c>
      <c r="F2743" s="13" t="s">
        <v>47</v>
      </c>
      <c r="G2743" s="26" t="s">
        <v>54946</v>
      </c>
      <c r="H2743" s="13" t="s">
        <v>50</v>
      </c>
      <c r="I2743" s="13" t="s">
        <v>50</v>
      </c>
      <c r="J2743" s="12">
        <v>45496</v>
      </c>
      <c r="K2743" s="13" t="s">
        <v>89</v>
      </c>
      <c r="L2743" s="13" t="s">
        <v>62</v>
      </c>
      <c r="M2743" s="13" t="s">
        <v>9785</v>
      </c>
      <c r="N2743" s="13" t="s">
        <v>3085</v>
      </c>
      <c r="O2743" s="13" t="s">
        <v>26496</v>
      </c>
      <c r="P2743" s="11">
        <v>8790</v>
      </c>
      <c r="Q2743" s="13" t="s">
        <v>1334</v>
      </c>
      <c r="R2743" s="33" t="s">
        <v>26497</v>
      </c>
      <c r="S2743" s="33" t="s">
        <v>26498</v>
      </c>
      <c r="T2743" s="13" t="s">
        <v>26499</v>
      </c>
      <c r="U2743" s="13" t="s">
        <v>26500</v>
      </c>
      <c r="V2743" s="13">
        <v>4900000</v>
      </c>
      <c r="W2743" s="13" t="s">
        <v>1338</v>
      </c>
      <c r="X2743" s="13">
        <v>3251886</v>
      </c>
      <c r="Y2743" s="13" t="s">
        <v>61</v>
      </c>
      <c r="Z2743" s="13">
        <v>1</v>
      </c>
      <c r="AA2743" s="13">
        <v>4900000</v>
      </c>
      <c r="AB2743" s="13" t="s">
        <v>1338</v>
      </c>
      <c r="AC2743" s="13">
        <v>3251886</v>
      </c>
      <c r="AD2743" s="13" t="s">
        <v>62</v>
      </c>
      <c r="AE2743" s="13">
        <v>4900000</v>
      </c>
      <c r="AF2743" s="13" t="s">
        <v>1338</v>
      </c>
      <c r="AG2743" s="13">
        <v>3251886</v>
      </c>
      <c r="AH2743" s="13">
        <v>4900000</v>
      </c>
      <c r="AI2743" s="13" t="s">
        <v>1338</v>
      </c>
      <c r="AJ2743" s="13">
        <v>3251886</v>
      </c>
      <c r="AK2743" s="13" t="s">
        <v>50</v>
      </c>
      <c r="AL2743" s="13" t="s">
        <v>50</v>
      </c>
      <c r="AM2743" s="13" t="s">
        <v>26501</v>
      </c>
      <c r="AN2743" s="13" t="s">
        <v>66</v>
      </c>
      <c r="AO2743" s="13" t="s">
        <v>26502</v>
      </c>
      <c r="AP2743" s="15" t="s">
        <v>50</v>
      </c>
      <c r="AQ2743" s="21" t="s">
        <v>26503</v>
      </c>
      <c r="AR2743" s="13" t="s">
        <v>50</v>
      </c>
    </row>
    <row r="2744" spans="1:44" ht="15" thickBot="1">
      <c r="A2744" s="4" t="s">
        <v>26504</v>
      </c>
      <c r="B2744" s="7" t="s">
        <v>50</v>
      </c>
      <c r="C2744" s="6">
        <v>44197</v>
      </c>
      <c r="D2744" s="7" t="s">
        <v>45</v>
      </c>
      <c r="E2744" s="7" t="s">
        <v>46</v>
      </c>
      <c r="F2744" s="7" t="s">
        <v>70</v>
      </c>
      <c r="G2744" s="26" t="s">
        <v>54946</v>
      </c>
      <c r="H2744" s="7" t="s">
        <v>666</v>
      </c>
      <c r="I2744" s="7" t="s">
        <v>50</v>
      </c>
      <c r="J2744" s="6">
        <v>45489</v>
      </c>
      <c r="K2744" s="7" t="s">
        <v>116</v>
      </c>
      <c r="L2744" s="7" t="s">
        <v>178</v>
      </c>
      <c r="M2744" s="7" t="s">
        <v>15654</v>
      </c>
      <c r="N2744" s="7" t="s">
        <v>26505</v>
      </c>
      <c r="O2744" s="7" t="s">
        <v>26506</v>
      </c>
      <c r="P2744" s="5">
        <v>8874</v>
      </c>
      <c r="Q2744" s="7" t="s">
        <v>520</v>
      </c>
      <c r="R2744" s="34" t="s">
        <v>26507</v>
      </c>
      <c r="S2744" s="34" t="s">
        <v>26508</v>
      </c>
      <c r="T2744" s="7" t="s">
        <v>26509</v>
      </c>
      <c r="U2744" s="7" t="s">
        <v>26510</v>
      </c>
      <c r="V2744" s="7">
        <v>5000000</v>
      </c>
      <c r="W2744" s="7" t="s">
        <v>60</v>
      </c>
      <c r="X2744" s="7">
        <v>5000000</v>
      </c>
      <c r="Y2744" s="7" t="s">
        <v>50</v>
      </c>
      <c r="Z2744" s="7">
        <v>3</v>
      </c>
      <c r="AA2744" s="7">
        <v>5000000</v>
      </c>
      <c r="AB2744" s="7" t="s">
        <v>60</v>
      </c>
      <c r="AC2744" s="7">
        <v>5000000</v>
      </c>
      <c r="AD2744" s="7" t="s">
        <v>178</v>
      </c>
      <c r="AE2744" s="7">
        <v>20250000</v>
      </c>
      <c r="AF2744" s="7" t="s">
        <v>60</v>
      </c>
      <c r="AG2744" s="7">
        <v>20250000</v>
      </c>
      <c r="AH2744" s="7">
        <v>20250000</v>
      </c>
      <c r="AI2744" s="7" t="s">
        <v>60</v>
      </c>
      <c r="AJ2744" s="7">
        <v>20250000</v>
      </c>
      <c r="AK2744" s="7" t="s">
        <v>50</v>
      </c>
      <c r="AL2744" s="7" t="s">
        <v>50</v>
      </c>
      <c r="AM2744" s="7" t="s">
        <v>26511</v>
      </c>
      <c r="AN2744" s="7" t="s">
        <v>66</v>
      </c>
      <c r="AO2744" s="7" t="s">
        <v>50</v>
      </c>
      <c r="AP2744" s="22" t="s">
        <v>26512</v>
      </c>
      <c r="AQ2744" s="9" t="s">
        <v>50</v>
      </c>
      <c r="AR2744" s="7" t="s">
        <v>255</v>
      </c>
    </row>
    <row r="2745" spans="1:44" ht="15" thickBot="1">
      <c r="A2745" s="10" t="s">
        <v>26513</v>
      </c>
      <c r="B2745" s="13" t="s">
        <v>50</v>
      </c>
      <c r="C2745" s="12">
        <v>40909</v>
      </c>
      <c r="D2745" s="13" t="s">
        <v>45</v>
      </c>
      <c r="E2745" s="13" t="s">
        <v>46</v>
      </c>
      <c r="F2745" s="13" t="s">
        <v>70</v>
      </c>
      <c r="G2745" s="13" t="s">
        <v>87</v>
      </c>
      <c r="H2745" s="13" t="s">
        <v>50</v>
      </c>
      <c r="I2745" s="13" t="s">
        <v>50</v>
      </c>
      <c r="J2745" s="12">
        <v>45490</v>
      </c>
      <c r="K2745" s="13" t="s">
        <v>116</v>
      </c>
      <c r="L2745" s="13" t="s">
        <v>178</v>
      </c>
      <c r="M2745" s="13" t="s">
        <v>26514</v>
      </c>
      <c r="N2745" s="13" t="s">
        <v>26515</v>
      </c>
      <c r="O2745" s="13" t="s">
        <v>26516</v>
      </c>
      <c r="P2745" s="11">
        <v>8890</v>
      </c>
      <c r="Q2745" s="13" t="s">
        <v>397</v>
      </c>
      <c r="R2745" s="33" t="s">
        <v>26517</v>
      </c>
      <c r="S2745" s="33" t="s">
        <v>26518</v>
      </c>
      <c r="T2745" s="13" t="s">
        <v>26519</v>
      </c>
      <c r="U2745" s="13" t="s">
        <v>26520</v>
      </c>
      <c r="V2745" s="13">
        <v>16000000</v>
      </c>
      <c r="W2745" s="13" t="s">
        <v>4256</v>
      </c>
      <c r="X2745" s="13">
        <v>2914815</v>
      </c>
      <c r="Y2745" s="13" t="s">
        <v>50</v>
      </c>
      <c r="Z2745" s="13">
        <v>1</v>
      </c>
      <c r="AA2745" s="13">
        <v>16000000</v>
      </c>
      <c r="AB2745" s="13" t="s">
        <v>4256</v>
      </c>
      <c r="AC2745" s="13">
        <v>2914815</v>
      </c>
      <c r="AD2745" s="13" t="s">
        <v>178</v>
      </c>
      <c r="AE2745" s="13">
        <v>16000000</v>
      </c>
      <c r="AF2745" s="13" t="s">
        <v>4256</v>
      </c>
      <c r="AG2745" s="13">
        <v>2914815</v>
      </c>
      <c r="AH2745" s="13">
        <v>16000000</v>
      </c>
      <c r="AI2745" s="13" t="s">
        <v>4256</v>
      </c>
      <c r="AJ2745" s="13">
        <v>2914815</v>
      </c>
      <c r="AK2745" s="13" t="s">
        <v>26521</v>
      </c>
      <c r="AL2745" s="13" t="s">
        <v>50</v>
      </c>
      <c r="AM2745" s="13" t="s">
        <v>26522</v>
      </c>
      <c r="AN2745" s="13" t="s">
        <v>66</v>
      </c>
      <c r="AO2745" s="13" t="s">
        <v>26523</v>
      </c>
      <c r="AP2745" s="21" t="s">
        <v>26524</v>
      </c>
      <c r="AQ2745" s="15" t="s">
        <v>50</v>
      </c>
      <c r="AR2745" s="13" t="s">
        <v>50</v>
      </c>
    </row>
    <row r="2746" spans="1:44" ht="15" thickBot="1">
      <c r="A2746" s="4" t="s">
        <v>26525</v>
      </c>
      <c r="B2746" s="7">
        <v>679</v>
      </c>
      <c r="C2746" s="6">
        <v>44562</v>
      </c>
      <c r="D2746" s="7" t="s">
        <v>45</v>
      </c>
      <c r="E2746" s="7" t="s">
        <v>50</v>
      </c>
      <c r="F2746" s="7" t="s">
        <v>70</v>
      </c>
      <c r="G2746" s="7" t="s">
        <v>50</v>
      </c>
      <c r="H2746" s="7" t="s">
        <v>2836</v>
      </c>
      <c r="I2746" s="7" t="s">
        <v>50</v>
      </c>
      <c r="J2746" s="6">
        <v>45491</v>
      </c>
      <c r="K2746" s="7" t="s">
        <v>50</v>
      </c>
      <c r="L2746" s="7" t="s">
        <v>131</v>
      </c>
      <c r="M2746" s="7" t="s">
        <v>26526</v>
      </c>
      <c r="N2746" s="7" t="s">
        <v>640</v>
      </c>
      <c r="O2746" s="7" t="s">
        <v>26527</v>
      </c>
      <c r="P2746" s="5">
        <v>8892</v>
      </c>
      <c r="Q2746" s="7" t="s">
        <v>642</v>
      </c>
      <c r="R2746" s="34" t="s">
        <v>26528</v>
      </c>
      <c r="S2746" s="34" t="s">
        <v>26529</v>
      </c>
      <c r="T2746" s="7" t="s">
        <v>26530</v>
      </c>
      <c r="U2746" s="7" t="s">
        <v>50</v>
      </c>
      <c r="V2746" s="7">
        <v>290000000</v>
      </c>
      <c r="W2746" s="7" t="s">
        <v>60</v>
      </c>
      <c r="X2746" s="7">
        <v>290000000</v>
      </c>
      <c r="Y2746" s="7" t="s">
        <v>50</v>
      </c>
      <c r="Z2746" s="7">
        <v>1</v>
      </c>
      <c r="AA2746" s="7" t="s">
        <v>50</v>
      </c>
      <c r="AB2746" s="7" t="s">
        <v>50</v>
      </c>
      <c r="AC2746" s="7" t="s">
        <v>50</v>
      </c>
      <c r="AD2746" s="7" t="s">
        <v>50</v>
      </c>
      <c r="AE2746" s="7" t="s">
        <v>50</v>
      </c>
      <c r="AF2746" s="7" t="s">
        <v>50</v>
      </c>
      <c r="AG2746" s="7" t="s">
        <v>50</v>
      </c>
      <c r="AH2746" s="7">
        <v>290000000</v>
      </c>
      <c r="AI2746" s="7" t="s">
        <v>60</v>
      </c>
      <c r="AJ2746" s="7">
        <v>290000000</v>
      </c>
      <c r="AK2746" s="7" t="s">
        <v>50</v>
      </c>
      <c r="AL2746" s="7" t="s">
        <v>50</v>
      </c>
      <c r="AM2746" s="7" t="s">
        <v>26531</v>
      </c>
      <c r="AN2746" s="7" t="s">
        <v>66</v>
      </c>
      <c r="AO2746" s="7" t="s">
        <v>26532</v>
      </c>
      <c r="AP2746" s="22" t="s">
        <v>26533</v>
      </c>
      <c r="AQ2746" s="9" t="s">
        <v>50</v>
      </c>
      <c r="AR2746" s="7" t="s">
        <v>50</v>
      </c>
    </row>
    <row r="2747" spans="1:44" ht="15" thickBot="1">
      <c r="A2747" s="10" t="s">
        <v>26534</v>
      </c>
      <c r="B2747" s="11">
        <v>4217</v>
      </c>
      <c r="C2747" s="12">
        <v>43831</v>
      </c>
      <c r="D2747" s="13" t="s">
        <v>45</v>
      </c>
      <c r="E2747" s="13" t="s">
        <v>46</v>
      </c>
      <c r="F2747" s="13" t="s">
        <v>70</v>
      </c>
      <c r="G2747" s="13" t="s">
        <v>145</v>
      </c>
      <c r="H2747" s="13" t="s">
        <v>50</v>
      </c>
      <c r="I2747" s="13" t="s">
        <v>50</v>
      </c>
      <c r="J2747" s="12">
        <v>45491</v>
      </c>
      <c r="K2747" s="13" t="s">
        <v>116</v>
      </c>
      <c r="L2747" s="13" t="s">
        <v>241</v>
      </c>
      <c r="M2747" s="13" t="s">
        <v>15312</v>
      </c>
      <c r="N2747" s="13" t="s">
        <v>5710</v>
      </c>
      <c r="O2747" s="13" t="s">
        <v>26535</v>
      </c>
      <c r="P2747" s="11">
        <v>8972</v>
      </c>
      <c r="Q2747" s="13" t="s">
        <v>545</v>
      </c>
      <c r="R2747" s="33" t="s">
        <v>26536</v>
      </c>
      <c r="S2747" s="33" t="s">
        <v>26537</v>
      </c>
      <c r="T2747" s="13" t="s">
        <v>26538</v>
      </c>
      <c r="U2747" s="13" t="s">
        <v>26539</v>
      </c>
      <c r="V2747" s="13">
        <v>8000000</v>
      </c>
      <c r="W2747" s="13" t="s">
        <v>60</v>
      </c>
      <c r="X2747" s="13">
        <v>8000000</v>
      </c>
      <c r="Y2747" s="13" t="s">
        <v>154</v>
      </c>
      <c r="Z2747" s="13">
        <v>1</v>
      </c>
      <c r="AA2747" s="13">
        <v>8000000</v>
      </c>
      <c r="AB2747" s="13" t="s">
        <v>60</v>
      </c>
      <c r="AC2747" s="13">
        <v>8000000</v>
      </c>
      <c r="AD2747" s="13" t="s">
        <v>241</v>
      </c>
      <c r="AE2747" s="13">
        <v>8000000</v>
      </c>
      <c r="AF2747" s="13" t="s">
        <v>60</v>
      </c>
      <c r="AG2747" s="13">
        <v>8000000</v>
      </c>
      <c r="AH2747" s="13">
        <v>8000000</v>
      </c>
      <c r="AI2747" s="13" t="s">
        <v>60</v>
      </c>
      <c r="AJ2747" s="13">
        <v>8000000</v>
      </c>
      <c r="AK2747" s="13" t="s">
        <v>26540</v>
      </c>
      <c r="AL2747" s="13" t="s">
        <v>50</v>
      </c>
      <c r="AM2747" s="13" t="s">
        <v>26541</v>
      </c>
      <c r="AN2747" s="13" t="s">
        <v>66</v>
      </c>
      <c r="AO2747" s="13" t="s">
        <v>26542</v>
      </c>
      <c r="AP2747" s="21" t="s">
        <v>26543</v>
      </c>
      <c r="AQ2747" s="15" t="s">
        <v>50</v>
      </c>
      <c r="AR2747" s="13" t="s">
        <v>50</v>
      </c>
    </row>
    <row r="2748" spans="1:44" ht="15" thickBot="1">
      <c r="A2748" s="4" t="s">
        <v>26544</v>
      </c>
      <c r="B2748" s="7" t="s">
        <v>50</v>
      </c>
      <c r="C2748" s="6">
        <v>42736</v>
      </c>
      <c r="D2748" s="7" t="s">
        <v>45</v>
      </c>
      <c r="E2748" s="7" t="s">
        <v>46</v>
      </c>
      <c r="F2748" s="7" t="s">
        <v>70</v>
      </c>
      <c r="G2748" s="7" t="s">
        <v>160</v>
      </c>
      <c r="H2748" s="7" t="s">
        <v>50</v>
      </c>
      <c r="I2748" s="7" t="s">
        <v>50</v>
      </c>
      <c r="J2748" s="6">
        <v>45496</v>
      </c>
      <c r="K2748" s="7" t="s">
        <v>50</v>
      </c>
      <c r="L2748" s="7" t="s">
        <v>131</v>
      </c>
      <c r="M2748" s="7" t="s">
        <v>26545</v>
      </c>
      <c r="N2748" s="7" t="s">
        <v>791</v>
      </c>
      <c r="O2748" s="7" t="s">
        <v>26546</v>
      </c>
      <c r="P2748" s="5">
        <v>9047</v>
      </c>
      <c r="Q2748" s="7" t="s">
        <v>245</v>
      </c>
      <c r="R2748" s="34" t="s">
        <v>26547</v>
      </c>
      <c r="S2748" s="34" t="s">
        <v>26548</v>
      </c>
      <c r="T2748" s="7" t="s">
        <v>50</v>
      </c>
      <c r="U2748" s="7">
        <v>18002666444</v>
      </c>
      <c r="V2748" s="7">
        <v>300000000</v>
      </c>
      <c r="W2748" s="7" t="s">
        <v>60</v>
      </c>
      <c r="X2748" s="7">
        <v>300000000</v>
      </c>
      <c r="Y2748" s="7" t="s">
        <v>50</v>
      </c>
      <c r="Z2748" s="7">
        <v>2</v>
      </c>
      <c r="AA2748" s="7" t="s">
        <v>50</v>
      </c>
      <c r="AB2748" s="7" t="s">
        <v>50</v>
      </c>
      <c r="AC2748" s="7" t="s">
        <v>50</v>
      </c>
      <c r="AD2748" s="7" t="s">
        <v>50</v>
      </c>
      <c r="AE2748" s="7" t="s">
        <v>50</v>
      </c>
      <c r="AF2748" s="7" t="s">
        <v>50</v>
      </c>
      <c r="AG2748" s="7" t="s">
        <v>50</v>
      </c>
      <c r="AH2748" s="7">
        <v>859541038</v>
      </c>
      <c r="AI2748" s="7" t="s">
        <v>60</v>
      </c>
      <c r="AJ2748" s="7">
        <v>859541038</v>
      </c>
      <c r="AK2748" s="7" t="s">
        <v>50</v>
      </c>
      <c r="AL2748" s="7" t="s">
        <v>50</v>
      </c>
      <c r="AM2748" s="7" t="s">
        <v>26549</v>
      </c>
      <c r="AN2748" s="7" t="s">
        <v>798</v>
      </c>
      <c r="AO2748" s="7" t="s">
        <v>26550</v>
      </c>
      <c r="AP2748" s="22" t="s">
        <v>26551</v>
      </c>
      <c r="AQ2748" s="9" t="s">
        <v>50</v>
      </c>
      <c r="AR2748" s="7" t="s">
        <v>50</v>
      </c>
    </row>
    <row r="2749" spans="1:44" ht="15" thickBot="1">
      <c r="A2749" s="10" t="s">
        <v>26552</v>
      </c>
      <c r="B2749" s="11">
        <v>58195</v>
      </c>
      <c r="C2749" s="12">
        <v>44562</v>
      </c>
      <c r="D2749" s="13" t="s">
        <v>45</v>
      </c>
      <c r="E2749" s="13" t="s">
        <v>46</v>
      </c>
      <c r="F2749" s="13" t="s">
        <v>70</v>
      </c>
      <c r="G2749" s="26" t="s">
        <v>54946</v>
      </c>
      <c r="H2749" s="13" t="s">
        <v>19912</v>
      </c>
      <c r="I2749" s="13" t="s">
        <v>50</v>
      </c>
      <c r="J2749" s="12">
        <v>45496</v>
      </c>
      <c r="K2749" s="13" t="s">
        <v>50</v>
      </c>
      <c r="L2749" s="13" t="s">
        <v>147</v>
      </c>
      <c r="M2749" s="13" t="s">
        <v>1913</v>
      </c>
      <c r="N2749" s="13" t="s">
        <v>1022</v>
      </c>
      <c r="O2749" s="13" t="s">
        <v>26553</v>
      </c>
      <c r="P2749" s="11">
        <v>9224</v>
      </c>
      <c r="Q2749" s="13" t="s">
        <v>1024</v>
      </c>
      <c r="R2749" s="33" t="s">
        <v>26554</v>
      </c>
      <c r="S2749" s="33" t="s">
        <v>26555</v>
      </c>
      <c r="T2749" s="13" t="s">
        <v>50</v>
      </c>
      <c r="U2749" s="13" t="s">
        <v>50</v>
      </c>
      <c r="V2749" s="13">
        <v>30000000</v>
      </c>
      <c r="W2749" s="13" t="s">
        <v>60</v>
      </c>
      <c r="X2749" s="13">
        <v>30000000</v>
      </c>
      <c r="Y2749" s="13" t="s">
        <v>154</v>
      </c>
      <c r="Z2749" s="13">
        <v>2</v>
      </c>
      <c r="AA2749" s="13">
        <v>30000000</v>
      </c>
      <c r="AB2749" s="13" t="s">
        <v>60</v>
      </c>
      <c r="AC2749" s="13">
        <v>30000000</v>
      </c>
      <c r="AD2749" s="13" t="s">
        <v>147</v>
      </c>
      <c r="AE2749" s="13">
        <v>50000000</v>
      </c>
      <c r="AF2749" s="13" t="s">
        <v>60</v>
      </c>
      <c r="AG2749" s="13">
        <v>50000000</v>
      </c>
      <c r="AH2749" s="13">
        <v>50000000</v>
      </c>
      <c r="AI2749" s="13" t="s">
        <v>60</v>
      </c>
      <c r="AJ2749" s="13">
        <v>50000000</v>
      </c>
      <c r="AK2749" s="13" t="s">
        <v>26556</v>
      </c>
      <c r="AL2749" s="13" t="s">
        <v>50</v>
      </c>
      <c r="AM2749" s="13" t="s">
        <v>26557</v>
      </c>
      <c r="AN2749" s="13" t="s">
        <v>66</v>
      </c>
      <c r="AO2749" s="13" t="s">
        <v>26558</v>
      </c>
      <c r="AP2749" s="21" t="s">
        <v>26559</v>
      </c>
      <c r="AQ2749" s="15" t="s">
        <v>50</v>
      </c>
      <c r="AR2749" s="13" t="s">
        <v>50</v>
      </c>
    </row>
    <row r="2750" spans="1:44" ht="15" thickBot="1">
      <c r="A2750" s="4" t="s">
        <v>26560</v>
      </c>
      <c r="B2750" s="7" t="s">
        <v>50</v>
      </c>
      <c r="C2750" s="6">
        <v>43586</v>
      </c>
      <c r="D2750" s="7" t="s">
        <v>45</v>
      </c>
      <c r="E2750" s="7" t="s">
        <v>46</v>
      </c>
      <c r="F2750" s="7" t="s">
        <v>70</v>
      </c>
      <c r="G2750" s="26" t="s">
        <v>54946</v>
      </c>
      <c r="H2750" s="7" t="s">
        <v>1091</v>
      </c>
      <c r="I2750" s="7" t="s">
        <v>50</v>
      </c>
      <c r="J2750" s="6">
        <v>45489</v>
      </c>
      <c r="K2750" s="7" t="s">
        <v>50</v>
      </c>
      <c r="L2750" s="7" t="s">
        <v>241</v>
      </c>
      <c r="M2750" s="7" t="s">
        <v>26561</v>
      </c>
      <c r="N2750" s="7" t="s">
        <v>11032</v>
      </c>
      <c r="O2750" s="7" t="s">
        <v>26562</v>
      </c>
      <c r="P2750" s="5">
        <v>9227</v>
      </c>
      <c r="Q2750" s="7" t="s">
        <v>360</v>
      </c>
      <c r="R2750" s="34" t="s">
        <v>26563</v>
      </c>
      <c r="S2750" s="34" t="s">
        <v>26564</v>
      </c>
      <c r="T2750" s="7" t="s">
        <v>50</v>
      </c>
      <c r="U2750" s="7" t="s">
        <v>26565</v>
      </c>
      <c r="V2750" s="7">
        <v>2000000</v>
      </c>
      <c r="W2750" s="7" t="s">
        <v>209</v>
      </c>
      <c r="X2750" s="7">
        <v>2178431</v>
      </c>
      <c r="Y2750" s="7" t="s">
        <v>154</v>
      </c>
      <c r="Z2750" s="7">
        <v>1</v>
      </c>
      <c r="AA2750" s="7">
        <v>2000000</v>
      </c>
      <c r="AB2750" s="7" t="s">
        <v>209</v>
      </c>
      <c r="AC2750" s="7">
        <v>2178431</v>
      </c>
      <c r="AD2750" s="7" t="s">
        <v>241</v>
      </c>
      <c r="AE2750" s="7">
        <v>2000000</v>
      </c>
      <c r="AF2750" s="7" t="s">
        <v>209</v>
      </c>
      <c r="AG2750" s="7">
        <v>2178431</v>
      </c>
      <c r="AH2750" s="7">
        <v>2000000</v>
      </c>
      <c r="AI2750" s="7" t="s">
        <v>209</v>
      </c>
      <c r="AJ2750" s="7">
        <v>2178431</v>
      </c>
      <c r="AK2750" s="7" t="s">
        <v>50</v>
      </c>
      <c r="AL2750" s="7" t="s">
        <v>50</v>
      </c>
      <c r="AM2750" s="7" t="s">
        <v>26566</v>
      </c>
      <c r="AN2750" s="7" t="s">
        <v>66</v>
      </c>
      <c r="AO2750" s="7" t="s">
        <v>26567</v>
      </c>
      <c r="AP2750" s="22" t="s">
        <v>26568</v>
      </c>
      <c r="AQ2750" s="9" t="s">
        <v>50</v>
      </c>
      <c r="AR2750" s="7" t="s">
        <v>50</v>
      </c>
    </row>
    <row r="2751" spans="1:44" ht="15" thickBot="1">
      <c r="A2751" s="10" t="s">
        <v>26569</v>
      </c>
      <c r="B2751" s="11">
        <v>1556</v>
      </c>
      <c r="C2751" s="12">
        <v>44562</v>
      </c>
      <c r="D2751" s="13" t="s">
        <v>45</v>
      </c>
      <c r="E2751" s="13" t="s">
        <v>46</v>
      </c>
      <c r="F2751" s="13" t="s">
        <v>70</v>
      </c>
      <c r="G2751" s="26" t="s">
        <v>54946</v>
      </c>
      <c r="H2751" s="13" t="s">
        <v>50</v>
      </c>
      <c r="I2751" s="13" t="s">
        <v>50</v>
      </c>
      <c r="J2751" s="12">
        <v>45495</v>
      </c>
      <c r="K2751" s="13" t="s">
        <v>50</v>
      </c>
      <c r="L2751" s="13" t="s">
        <v>467</v>
      </c>
      <c r="M2751" s="13" t="s">
        <v>26570</v>
      </c>
      <c r="N2751" s="13" t="s">
        <v>26571</v>
      </c>
      <c r="O2751" s="13" t="s">
        <v>26572</v>
      </c>
      <c r="P2751" s="11">
        <v>9297</v>
      </c>
      <c r="Q2751" s="13" t="s">
        <v>1783</v>
      </c>
      <c r="R2751" s="33" t="s">
        <v>26573</v>
      </c>
      <c r="S2751" s="33" t="s">
        <v>26574</v>
      </c>
      <c r="T2751" s="13" t="s">
        <v>50</v>
      </c>
      <c r="U2751" s="13" t="s">
        <v>50</v>
      </c>
      <c r="V2751" s="13">
        <v>10000000</v>
      </c>
      <c r="W2751" s="13" t="s">
        <v>60</v>
      </c>
      <c r="X2751" s="13">
        <v>10000000</v>
      </c>
      <c r="Y2751" s="13" t="s">
        <v>467</v>
      </c>
      <c r="Z2751" s="13">
        <v>3</v>
      </c>
      <c r="AA2751" s="13">
        <v>10000000</v>
      </c>
      <c r="AB2751" s="13" t="s">
        <v>60</v>
      </c>
      <c r="AC2751" s="13">
        <v>10000000</v>
      </c>
      <c r="AD2751" s="13" t="s">
        <v>467</v>
      </c>
      <c r="AE2751" s="13">
        <v>10000000</v>
      </c>
      <c r="AF2751" s="13" t="s">
        <v>60</v>
      </c>
      <c r="AG2751" s="13">
        <v>10000000</v>
      </c>
      <c r="AH2751" s="13">
        <v>10000000</v>
      </c>
      <c r="AI2751" s="13" t="s">
        <v>60</v>
      </c>
      <c r="AJ2751" s="13">
        <v>10000000</v>
      </c>
      <c r="AK2751" s="13" t="s">
        <v>26575</v>
      </c>
      <c r="AL2751" s="13" t="s">
        <v>50</v>
      </c>
      <c r="AM2751" s="13" t="s">
        <v>26576</v>
      </c>
      <c r="AN2751" s="13" t="s">
        <v>66</v>
      </c>
      <c r="AO2751" s="13" t="s">
        <v>26577</v>
      </c>
      <c r="AP2751" s="21" t="s">
        <v>26578</v>
      </c>
      <c r="AQ2751" s="15" t="s">
        <v>50</v>
      </c>
      <c r="AR2751" s="13" t="s">
        <v>50</v>
      </c>
    </row>
    <row r="2752" spans="1:44" ht="15" thickBot="1">
      <c r="A2752" s="4" t="s">
        <v>26579</v>
      </c>
      <c r="B2752" s="5">
        <v>19552</v>
      </c>
      <c r="C2752" s="6">
        <v>43466</v>
      </c>
      <c r="D2752" s="7" t="s">
        <v>45</v>
      </c>
      <c r="E2752" s="7" t="s">
        <v>46</v>
      </c>
      <c r="F2752" s="7" t="s">
        <v>70</v>
      </c>
      <c r="G2752" s="27" t="s">
        <v>54945</v>
      </c>
      <c r="H2752" s="7" t="s">
        <v>50</v>
      </c>
      <c r="I2752" s="7" t="s">
        <v>50</v>
      </c>
      <c r="J2752" s="6">
        <v>45496</v>
      </c>
      <c r="K2752" s="7" t="s">
        <v>116</v>
      </c>
      <c r="L2752" s="7" t="s">
        <v>467</v>
      </c>
      <c r="M2752" s="7" t="s">
        <v>26580</v>
      </c>
      <c r="N2752" s="7" t="s">
        <v>3262</v>
      </c>
      <c r="O2752" s="7" t="s">
        <v>26581</v>
      </c>
      <c r="P2752" s="5">
        <v>9318</v>
      </c>
      <c r="Q2752" s="7" t="s">
        <v>50</v>
      </c>
      <c r="R2752" s="28" t="s">
        <v>26582</v>
      </c>
      <c r="S2752" s="34" t="s">
        <v>26583</v>
      </c>
      <c r="T2752" s="7" t="s">
        <v>26584</v>
      </c>
      <c r="U2752" s="7" t="s">
        <v>50</v>
      </c>
      <c r="V2752" s="7">
        <v>1600000</v>
      </c>
      <c r="W2752" s="7" t="s">
        <v>1085</v>
      </c>
      <c r="X2752" s="7">
        <v>1162491</v>
      </c>
      <c r="Y2752" s="7" t="s">
        <v>467</v>
      </c>
      <c r="Z2752" s="7">
        <v>1</v>
      </c>
      <c r="AA2752" s="7">
        <v>1600000</v>
      </c>
      <c r="AB2752" s="7" t="s">
        <v>1085</v>
      </c>
      <c r="AC2752" s="7">
        <v>1162491</v>
      </c>
      <c r="AD2752" s="7" t="s">
        <v>467</v>
      </c>
      <c r="AE2752" s="7">
        <v>1600000</v>
      </c>
      <c r="AF2752" s="7" t="s">
        <v>1085</v>
      </c>
      <c r="AG2752" s="7">
        <v>1162491</v>
      </c>
      <c r="AH2752" s="7">
        <v>1600000</v>
      </c>
      <c r="AI2752" s="7" t="s">
        <v>1085</v>
      </c>
      <c r="AJ2752" s="7">
        <v>1162491</v>
      </c>
      <c r="AK2752" s="7" t="s">
        <v>50</v>
      </c>
      <c r="AL2752" s="7" t="s">
        <v>50</v>
      </c>
      <c r="AM2752" s="7" t="s">
        <v>26585</v>
      </c>
      <c r="AN2752" s="7" t="s">
        <v>66</v>
      </c>
      <c r="AO2752" s="7" t="s">
        <v>26586</v>
      </c>
      <c r="AP2752" s="22" t="s">
        <v>26587</v>
      </c>
      <c r="AQ2752" s="9" t="s">
        <v>50</v>
      </c>
      <c r="AR2752" s="7" t="s">
        <v>50</v>
      </c>
    </row>
    <row r="2753" spans="1:44" ht="15" thickBot="1">
      <c r="A2753" s="10" t="s">
        <v>26588</v>
      </c>
      <c r="B2753" s="11">
        <v>27185</v>
      </c>
      <c r="C2753" s="12">
        <v>42736</v>
      </c>
      <c r="D2753" s="13" t="s">
        <v>45</v>
      </c>
      <c r="E2753" s="13" t="s">
        <v>46</v>
      </c>
      <c r="F2753" s="13" t="s">
        <v>70</v>
      </c>
      <c r="G2753" s="13" t="s">
        <v>87</v>
      </c>
      <c r="H2753" s="13" t="s">
        <v>1112</v>
      </c>
      <c r="I2753" s="13" t="s">
        <v>50</v>
      </c>
      <c r="J2753" s="12">
        <v>45489</v>
      </c>
      <c r="K2753" s="13" t="s">
        <v>116</v>
      </c>
      <c r="L2753" s="13" t="s">
        <v>124</v>
      </c>
      <c r="M2753" s="13" t="s">
        <v>26589</v>
      </c>
      <c r="N2753" s="13" t="s">
        <v>180</v>
      </c>
      <c r="O2753" s="13" t="s">
        <v>26590</v>
      </c>
      <c r="P2753" s="11">
        <v>9320</v>
      </c>
      <c r="Q2753" s="13" t="s">
        <v>120</v>
      </c>
      <c r="R2753" s="33" t="s">
        <v>26591</v>
      </c>
      <c r="S2753" s="33" t="s">
        <v>26592</v>
      </c>
      <c r="T2753" s="13" t="s">
        <v>26593</v>
      </c>
      <c r="U2753" s="13" t="s">
        <v>26594</v>
      </c>
      <c r="V2753" s="13">
        <v>65000000</v>
      </c>
      <c r="W2753" s="13" t="s">
        <v>60</v>
      </c>
      <c r="X2753" s="13">
        <v>65000000</v>
      </c>
      <c r="Y2753" s="13" t="s">
        <v>81</v>
      </c>
      <c r="Z2753" s="13">
        <v>8</v>
      </c>
      <c r="AA2753" s="13">
        <v>65000000</v>
      </c>
      <c r="AB2753" s="13" t="s">
        <v>60</v>
      </c>
      <c r="AC2753" s="13">
        <v>65000000</v>
      </c>
      <c r="AD2753" s="13" t="s">
        <v>124</v>
      </c>
      <c r="AE2753" s="13">
        <v>125751000</v>
      </c>
      <c r="AF2753" s="13" t="s">
        <v>60</v>
      </c>
      <c r="AG2753" s="13">
        <v>125751000</v>
      </c>
      <c r="AH2753" s="13">
        <v>125751000</v>
      </c>
      <c r="AI2753" s="13" t="s">
        <v>60</v>
      </c>
      <c r="AJ2753" s="13">
        <v>125751000</v>
      </c>
      <c r="AK2753" s="13" t="s">
        <v>26595</v>
      </c>
      <c r="AL2753" s="13" t="s">
        <v>50</v>
      </c>
      <c r="AM2753" s="13" t="s">
        <v>26596</v>
      </c>
      <c r="AN2753" s="13" t="s">
        <v>66</v>
      </c>
      <c r="AO2753" s="13" t="s">
        <v>26597</v>
      </c>
      <c r="AP2753" s="21" t="s">
        <v>26598</v>
      </c>
      <c r="AQ2753" s="15" t="s">
        <v>50</v>
      </c>
      <c r="AR2753" s="13" t="s">
        <v>50</v>
      </c>
    </row>
    <row r="2754" spans="1:44" ht="15" thickBot="1">
      <c r="A2754" s="4" t="s">
        <v>26599</v>
      </c>
      <c r="B2754" s="5">
        <v>12319</v>
      </c>
      <c r="C2754" s="6">
        <v>43922</v>
      </c>
      <c r="D2754" s="7" t="s">
        <v>45</v>
      </c>
      <c r="E2754" s="7" t="s">
        <v>46</v>
      </c>
      <c r="F2754" s="7" t="s">
        <v>70</v>
      </c>
      <c r="G2754" s="26" t="s">
        <v>54946</v>
      </c>
      <c r="H2754" s="7" t="s">
        <v>50</v>
      </c>
      <c r="I2754" s="7" t="s">
        <v>50</v>
      </c>
      <c r="J2754" s="6">
        <v>45496</v>
      </c>
      <c r="K2754" s="7" t="s">
        <v>50</v>
      </c>
      <c r="L2754" s="7" t="s">
        <v>147</v>
      </c>
      <c r="M2754" s="7" t="s">
        <v>26600</v>
      </c>
      <c r="N2754" s="7" t="s">
        <v>26601</v>
      </c>
      <c r="O2754" s="7" t="s">
        <v>26602</v>
      </c>
      <c r="P2754" s="5">
        <v>9331</v>
      </c>
      <c r="Q2754" s="7" t="s">
        <v>245</v>
      </c>
      <c r="R2754" s="34" t="s">
        <v>26603</v>
      </c>
      <c r="S2754" s="34" t="s">
        <v>26604</v>
      </c>
      <c r="T2754" s="7" t="s">
        <v>50</v>
      </c>
      <c r="U2754" s="7" t="s">
        <v>26605</v>
      </c>
      <c r="V2754" s="7">
        <v>5500000000</v>
      </c>
      <c r="W2754" s="7" t="s">
        <v>1960</v>
      </c>
      <c r="X2754" s="7">
        <v>35199061</v>
      </c>
      <c r="Y2754" s="7" t="s">
        <v>154</v>
      </c>
      <c r="Z2754" s="7">
        <v>3</v>
      </c>
      <c r="AA2754" s="7">
        <v>5500000000</v>
      </c>
      <c r="AB2754" s="7" t="s">
        <v>1960</v>
      </c>
      <c r="AC2754" s="7">
        <v>35199061</v>
      </c>
      <c r="AD2754" s="7" t="s">
        <v>147</v>
      </c>
      <c r="AE2754" s="7">
        <v>6500000000</v>
      </c>
      <c r="AF2754" s="7" t="s">
        <v>1960</v>
      </c>
      <c r="AG2754" s="7">
        <v>44554476</v>
      </c>
      <c r="AH2754" s="7">
        <v>6500000000</v>
      </c>
      <c r="AI2754" s="7" t="s">
        <v>1960</v>
      </c>
      <c r="AJ2754" s="7">
        <v>44554476</v>
      </c>
      <c r="AK2754" s="7" t="s">
        <v>26606</v>
      </c>
      <c r="AL2754" s="7" t="s">
        <v>50</v>
      </c>
      <c r="AM2754" s="7" t="s">
        <v>26607</v>
      </c>
      <c r="AN2754" s="7" t="s">
        <v>66</v>
      </c>
      <c r="AO2754" s="7" t="s">
        <v>26608</v>
      </c>
      <c r="AP2754" s="9" t="s">
        <v>50</v>
      </c>
      <c r="AQ2754" s="22" t="s">
        <v>26609</v>
      </c>
      <c r="AR2754" s="7" t="s">
        <v>50</v>
      </c>
    </row>
    <row r="2755" spans="1:44" ht="15" thickBot="1">
      <c r="A2755" s="10" t="s">
        <v>26610</v>
      </c>
      <c r="B2755" s="13">
        <v>904</v>
      </c>
      <c r="C2755" s="12">
        <v>42005</v>
      </c>
      <c r="D2755" s="13" t="s">
        <v>45</v>
      </c>
      <c r="E2755" s="13" t="s">
        <v>46</v>
      </c>
      <c r="F2755" s="13" t="s">
        <v>70</v>
      </c>
      <c r="G2755" s="26" t="s">
        <v>54946</v>
      </c>
      <c r="H2755" s="13" t="s">
        <v>50</v>
      </c>
      <c r="I2755" s="13" t="s">
        <v>50</v>
      </c>
      <c r="J2755" s="12">
        <v>45491</v>
      </c>
      <c r="K2755" s="13" t="s">
        <v>191</v>
      </c>
      <c r="L2755" s="13" t="s">
        <v>52</v>
      </c>
      <c r="M2755" s="13" t="s">
        <v>7522</v>
      </c>
      <c r="N2755" s="13" t="s">
        <v>26611</v>
      </c>
      <c r="O2755" s="13" t="s">
        <v>26612</v>
      </c>
      <c r="P2755" s="11">
        <v>9466</v>
      </c>
      <c r="Q2755" s="13" t="s">
        <v>245</v>
      </c>
      <c r="R2755" s="33" t="s">
        <v>26613</v>
      </c>
      <c r="S2755" s="33" t="s">
        <v>26614</v>
      </c>
      <c r="T2755" s="13" t="s">
        <v>26615</v>
      </c>
      <c r="U2755" s="13" t="s">
        <v>26616</v>
      </c>
      <c r="V2755" s="13">
        <v>66700000</v>
      </c>
      <c r="W2755" s="13" t="s">
        <v>26617</v>
      </c>
      <c r="X2755" s="13">
        <v>8540988</v>
      </c>
      <c r="Y2755" s="13" t="s">
        <v>154</v>
      </c>
      <c r="Z2755" s="13">
        <v>3</v>
      </c>
      <c r="AA2755" s="13">
        <v>12000000</v>
      </c>
      <c r="AB2755" s="13" t="s">
        <v>60</v>
      </c>
      <c r="AC2755" s="13">
        <v>12000000</v>
      </c>
      <c r="AD2755" s="13" t="s">
        <v>241</v>
      </c>
      <c r="AE2755" s="13">
        <v>12000000</v>
      </c>
      <c r="AF2755" s="13" t="s">
        <v>60</v>
      </c>
      <c r="AG2755" s="13">
        <v>12000000</v>
      </c>
      <c r="AH2755" s="13">
        <v>21447960</v>
      </c>
      <c r="AI2755" s="13" t="s">
        <v>60</v>
      </c>
      <c r="AJ2755" s="13">
        <v>21447960</v>
      </c>
      <c r="AK2755" s="13" t="s">
        <v>26618</v>
      </c>
      <c r="AL2755" s="13" t="s">
        <v>50</v>
      </c>
      <c r="AM2755" s="13" t="s">
        <v>26619</v>
      </c>
      <c r="AN2755" s="13" t="s">
        <v>66</v>
      </c>
      <c r="AO2755" s="13" t="s">
        <v>26620</v>
      </c>
      <c r="AP2755" s="15" t="s">
        <v>50</v>
      </c>
      <c r="AQ2755" s="21" t="s">
        <v>26621</v>
      </c>
      <c r="AR2755" s="13" t="s">
        <v>50</v>
      </c>
    </row>
    <row r="2756" spans="1:44" ht="15" thickBot="1">
      <c r="A2756" s="4" t="s">
        <v>26622</v>
      </c>
      <c r="B2756" s="7">
        <v>1</v>
      </c>
      <c r="C2756" s="6">
        <v>28491</v>
      </c>
      <c r="D2756" s="7" t="s">
        <v>45</v>
      </c>
      <c r="E2756" s="7" t="s">
        <v>46</v>
      </c>
      <c r="F2756" s="7" t="s">
        <v>70</v>
      </c>
      <c r="G2756" s="7" t="s">
        <v>50</v>
      </c>
      <c r="H2756" s="7" t="s">
        <v>50</v>
      </c>
      <c r="I2756" s="7" t="s">
        <v>50</v>
      </c>
      <c r="J2756" s="6">
        <v>45489</v>
      </c>
      <c r="K2756" s="7" t="s">
        <v>191</v>
      </c>
      <c r="L2756" s="7" t="s">
        <v>290</v>
      </c>
      <c r="M2756" s="7" t="s">
        <v>26623</v>
      </c>
      <c r="N2756" s="7" t="s">
        <v>26624</v>
      </c>
      <c r="O2756" s="7" t="s">
        <v>26625</v>
      </c>
      <c r="P2756" s="5">
        <v>9541</v>
      </c>
      <c r="Q2756" s="7" t="s">
        <v>245</v>
      </c>
      <c r="R2756" s="34" t="s">
        <v>26626</v>
      </c>
      <c r="S2756" s="34" t="s">
        <v>26627</v>
      </c>
      <c r="T2756" s="7" t="s">
        <v>26628</v>
      </c>
      <c r="U2756" s="7" t="s">
        <v>26629</v>
      </c>
      <c r="V2756" s="7">
        <v>3000000000</v>
      </c>
      <c r="W2756" s="7" t="s">
        <v>250</v>
      </c>
      <c r="X2756" s="7">
        <v>35890320</v>
      </c>
      <c r="Y2756" s="7" t="s">
        <v>290</v>
      </c>
      <c r="Z2756" s="7">
        <v>2</v>
      </c>
      <c r="AA2756" s="7">
        <v>3000000000</v>
      </c>
      <c r="AB2756" s="7" t="s">
        <v>250</v>
      </c>
      <c r="AC2756" s="7">
        <v>35890320</v>
      </c>
      <c r="AD2756" s="7" t="s">
        <v>290</v>
      </c>
      <c r="AE2756" s="7">
        <v>3000000000</v>
      </c>
      <c r="AF2756" s="7" t="s">
        <v>250</v>
      </c>
      <c r="AG2756" s="7">
        <v>35890320</v>
      </c>
      <c r="AH2756" s="7">
        <v>4700000000</v>
      </c>
      <c r="AI2756" s="7" t="s">
        <v>250</v>
      </c>
      <c r="AJ2756" s="7">
        <v>58038704</v>
      </c>
      <c r="AK2756" s="7" t="s">
        <v>26630</v>
      </c>
      <c r="AL2756" s="7" t="s">
        <v>50</v>
      </c>
      <c r="AM2756" s="7" t="s">
        <v>26631</v>
      </c>
      <c r="AN2756" s="7" t="s">
        <v>798</v>
      </c>
      <c r="AO2756" s="7" t="s">
        <v>26632</v>
      </c>
      <c r="AP2756" s="9" t="s">
        <v>50</v>
      </c>
      <c r="AQ2756" s="22" t="s">
        <v>26633</v>
      </c>
      <c r="AR2756" s="7" t="s">
        <v>50</v>
      </c>
    </row>
    <row r="2757" spans="1:44" ht="15" thickBot="1">
      <c r="A2757" s="10" t="s">
        <v>26634</v>
      </c>
      <c r="B2757" s="13">
        <v>16</v>
      </c>
      <c r="C2757" s="12">
        <v>44197</v>
      </c>
      <c r="D2757" s="13" t="s">
        <v>45</v>
      </c>
      <c r="E2757" s="13" t="s">
        <v>46</v>
      </c>
      <c r="F2757" s="13" t="s">
        <v>70</v>
      </c>
      <c r="G2757" s="26" t="s">
        <v>54946</v>
      </c>
      <c r="H2757" s="13" t="s">
        <v>50</v>
      </c>
      <c r="I2757" s="13" t="s">
        <v>50</v>
      </c>
      <c r="J2757" s="12">
        <v>45495</v>
      </c>
      <c r="K2757" s="13" t="s">
        <v>50</v>
      </c>
      <c r="L2757" s="13" t="s">
        <v>467</v>
      </c>
      <c r="M2757" s="13" t="s">
        <v>3233</v>
      </c>
      <c r="N2757" s="13" t="s">
        <v>2941</v>
      </c>
      <c r="O2757" s="13" t="s">
        <v>26635</v>
      </c>
      <c r="P2757" s="11">
        <v>9692</v>
      </c>
      <c r="Q2757" s="13" t="s">
        <v>245</v>
      </c>
      <c r="R2757" s="33" t="s">
        <v>26636</v>
      </c>
      <c r="S2757" s="33" t="s">
        <v>26637</v>
      </c>
      <c r="T2757" s="13" t="s">
        <v>26638</v>
      </c>
      <c r="U2757" s="13" t="s">
        <v>50</v>
      </c>
      <c r="V2757" s="13">
        <v>3000000</v>
      </c>
      <c r="W2757" s="13" t="s">
        <v>60</v>
      </c>
      <c r="X2757" s="13">
        <v>3000000</v>
      </c>
      <c r="Y2757" s="13" t="s">
        <v>467</v>
      </c>
      <c r="Z2757" s="13">
        <v>2</v>
      </c>
      <c r="AA2757" s="13">
        <v>3000000</v>
      </c>
      <c r="AB2757" s="13" t="s">
        <v>60</v>
      </c>
      <c r="AC2757" s="13">
        <v>3000000</v>
      </c>
      <c r="AD2757" s="13" t="s">
        <v>467</v>
      </c>
      <c r="AE2757" s="13">
        <v>3000000</v>
      </c>
      <c r="AF2757" s="13" t="s">
        <v>60</v>
      </c>
      <c r="AG2757" s="13">
        <v>3000000</v>
      </c>
      <c r="AH2757" s="13">
        <v>3000000</v>
      </c>
      <c r="AI2757" s="13" t="s">
        <v>60</v>
      </c>
      <c r="AJ2757" s="13">
        <v>3000000</v>
      </c>
      <c r="AK2757" s="13" t="s">
        <v>26639</v>
      </c>
      <c r="AL2757" s="13" t="s">
        <v>50</v>
      </c>
      <c r="AM2757" s="13" t="s">
        <v>26640</v>
      </c>
      <c r="AN2757" s="13" t="s">
        <v>66</v>
      </c>
      <c r="AO2757" s="13" t="s">
        <v>26641</v>
      </c>
      <c r="AP2757" s="21" t="s">
        <v>26642</v>
      </c>
      <c r="AQ2757" s="15" t="s">
        <v>50</v>
      </c>
      <c r="AR2757" s="13" t="s">
        <v>50</v>
      </c>
    </row>
    <row r="2758" spans="1:44" ht="15" thickBot="1">
      <c r="A2758" s="4" t="s">
        <v>26643</v>
      </c>
      <c r="B2758" s="7" t="s">
        <v>50</v>
      </c>
      <c r="C2758" s="6">
        <v>44927</v>
      </c>
      <c r="D2758" s="7" t="s">
        <v>45</v>
      </c>
      <c r="E2758" s="7" t="s">
        <v>46</v>
      </c>
      <c r="F2758" s="7" t="s">
        <v>70</v>
      </c>
      <c r="G2758" s="7" t="s">
        <v>50</v>
      </c>
      <c r="H2758" s="7" t="s">
        <v>50</v>
      </c>
      <c r="I2758" s="7" t="s">
        <v>50</v>
      </c>
      <c r="J2758" s="6">
        <v>45490</v>
      </c>
      <c r="K2758" s="7" t="s">
        <v>50</v>
      </c>
      <c r="L2758" s="7" t="s">
        <v>241</v>
      </c>
      <c r="M2758" s="7" t="s">
        <v>50</v>
      </c>
      <c r="N2758" s="7" t="s">
        <v>1954</v>
      </c>
      <c r="O2758" s="7" t="s">
        <v>26644</v>
      </c>
      <c r="P2758" s="5">
        <v>9830</v>
      </c>
      <c r="Q2758" s="7" t="s">
        <v>245</v>
      </c>
      <c r="R2758" s="34" t="s">
        <v>26645</v>
      </c>
      <c r="S2758" s="31" t="s">
        <v>50</v>
      </c>
      <c r="T2758" s="7" t="s">
        <v>50</v>
      </c>
      <c r="U2758" s="7" t="s">
        <v>50</v>
      </c>
      <c r="V2758" s="7">
        <v>6000000000</v>
      </c>
      <c r="W2758" s="7" t="s">
        <v>1960</v>
      </c>
      <c r="X2758" s="7">
        <v>37956446</v>
      </c>
      <c r="Y2758" s="7" t="s">
        <v>154</v>
      </c>
      <c r="Z2758" s="7">
        <v>1</v>
      </c>
      <c r="AA2758" s="7">
        <v>6000000000</v>
      </c>
      <c r="AB2758" s="7" t="s">
        <v>1960</v>
      </c>
      <c r="AC2758" s="7">
        <v>37956446</v>
      </c>
      <c r="AD2758" s="7" t="s">
        <v>241</v>
      </c>
      <c r="AE2758" s="7">
        <v>6000000000</v>
      </c>
      <c r="AF2758" s="7" t="s">
        <v>1960</v>
      </c>
      <c r="AG2758" s="7">
        <v>37956446</v>
      </c>
      <c r="AH2758" s="7">
        <v>6000000000</v>
      </c>
      <c r="AI2758" s="7" t="s">
        <v>1960</v>
      </c>
      <c r="AJ2758" s="7">
        <v>37956446</v>
      </c>
      <c r="AK2758" s="7" t="s">
        <v>26646</v>
      </c>
      <c r="AL2758" s="7" t="s">
        <v>50</v>
      </c>
      <c r="AM2758" s="7" t="s">
        <v>26647</v>
      </c>
      <c r="AN2758" s="7" t="s">
        <v>66</v>
      </c>
      <c r="AO2758" s="7" t="s">
        <v>26648</v>
      </c>
      <c r="AP2758" s="9" t="s">
        <v>50</v>
      </c>
      <c r="AQ2758" s="22" t="s">
        <v>26649</v>
      </c>
      <c r="AR2758" s="7" t="s">
        <v>50</v>
      </c>
    </row>
    <row r="2759" spans="1:44" ht="15" thickBot="1">
      <c r="A2759" s="10" t="s">
        <v>26650</v>
      </c>
      <c r="B2759" s="11">
        <v>10962</v>
      </c>
      <c r="C2759" s="12">
        <v>12785</v>
      </c>
      <c r="D2759" s="13" t="s">
        <v>45</v>
      </c>
      <c r="E2759" s="13" t="s">
        <v>46</v>
      </c>
      <c r="F2759" s="13" t="s">
        <v>47</v>
      </c>
      <c r="G2759" s="13" t="s">
        <v>48</v>
      </c>
      <c r="H2759" s="13" t="s">
        <v>26651</v>
      </c>
      <c r="I2759" s="13" t="s">
        <v>50</v>
      </c>
      <c r="J2759" s="12">
        <v>45489</v>
      </c>
      <c r="K2759" s="13" t="s">
        <v>282</v>
      </c>
      <c r="L2759" s="13" t="s">
        <v>162</v>
      </c>
      <c r="M2759" s="13" t="s">
        <v>26652</v>
      </c>
      <c r="N2759" s="13" t="s">
        <v>6226</v>
      </c>
      <c r="O2759" s="13" t="s">
        <v>26653</v>
      </c>
      <c r="P2759" s="11">
        <v>9871</v>
      </c>
      <c r="Q2759" s="13" t="s">
        <v>1024</v>
      </c>
      <c r="R2759" s="33" t="s">
        <v>26654</v>
      </c>
      <c r="S2759" s="33" t="s">
        <v>26655</v>
      </c>
      <c r="T2759" s="13" t="s">
        <v>50</v>
      </c>
      <c r="U2759" s="13" t="s">
        <v>26656</v>
      </c>
      <c r="V2759" s="13">
        <v>100000000</v>
      </c>
      <c r="W2759" s="13" t="s">
        <v>60</v>
      </c>
      <c r="X2759" s="13">
        <v>100000000</v>
      </c>
      <c r="Y2759" s="13" t="s">
        <v>61</v>
      </c>
      <c r="Z2759" s="13">
        <v>1</v>
      </c>
      <c r="AA2759" s="13" t="s">
        <v>50</v>
      </c>
      <c r="AB2759" s="13" t="s">
        <v>50</v>
      </c>
      <c r="AC2759" s="13" t="s">
        <v>50</v>
      </c>
      <c r="AD2759" s="13" t="s">
        <v>50</v>
      </c>
      <c r="AE2759" s="13" t="s">
        <v>50</v>
      </c>
      <c r="AF2759" s="13" t="s">
        <v>50</v>
      </c>
      <c r="AG2759" s="13" t="s">
        <v>50</v>
      </c>
      <c r="AH2759" s="13">
        <v>100000000</v>
      </c>
      <c r="AI2759" s="13" t="s">
        <v>60</v>
      </c>
      <c r="AJ2759" s="13">
        <v>100000000</v>
      </c>
      <c r="AK2759" s="13" t="s">
        <v>50</v>
      </c>
      <c r="AL2759" s="13" t="s">
        <v>50</v>
      </c>
      <c r="AM2759" s="13" t="s">
        <v>26657</v>
      </c>
      <c r="AN2759" s="13" t="s">
        <v>66</v>
      </c>
      <c r="AO2759" s="13" t="s">
        <v>26658</v>
      </c>
      <c r="AP2759" s="21" t="s">
        <v>26659</v>
      </c>
      <c r="AQ2759" s="15" t="s">
        <v>50</v>
      </c>
      <c r="AR2759" s="13" t="s">
        <v>50</v>
      </c>
    </row>
    <row r="2760" spans="1:44" ht="15" thickBot="1">
      <c r="A2760" s="4" t="s">
        <v>26660</v>
      </c>
      <c r="B2760" s="7" t="s">
        <v>50</v>
      </c>
      <c r="C2760" s="6">
        <v>45292</v>
      </c>
      <c r="D2760" s="7" t="s">
        <v>45</v>
      </c>
      <c r="E2760" s="7" t="s">
        <v>46</v>
      </c>
      <c r="F2760" s="7" t="s">
        <v>70</v>
      </c>
      <c r="G2760" s="27" t="s">
        <v>54945</v>
      </c>
      <c r="H2760" s="7" t="s">
        <v>50</v>
      </c>
      <c r="I2760" s="7" t="s">
        <v>50</v>
      </c>
      <c r="J2760" s="6">
        <v>45489</v>
      </c>
      <c r="K2760" s="7" t="s">
        <v>50</v>
      </c>
      <c r="L2760" s="7" t="s">
        <v>467</v>
      </c>
      <c r="M2760" s="7" t="s">
        <v>26661</v>
      </c>
      <c r="N2760" s="7" t="s">
        <v>50</v>
      </c>
      <c r="O2760" s="7" t="s">
        <v>26662</v>
      </c>
      <c r="P2760" s="5">
        <v>9950</v>
      </c>
      <c r="Q2760" s="7" t="s">
        <v>50</v>
      </c>
      <c r="R2760" s="34" t="s">
        <v>26663</v>
      </c>
      <c r="S2760" s="34" t="s">
        <v>26664</v>
      </c>
      <c r="T2760" s="7" t="s">
        <v>50</v>
      </c>
      <c r="U2760" s="7" t="s">
        <v>50</v>
      </c>
      <c r="V2760" s="7">
        <v>2000000</v>
      </c>
      <c r="W2760" s="7" t="s">
        <v>60</v>
      </c>
      <c r="X2760" s="7">
        <v>2000000</v>
      </c>
      <c r="Y2760" s="7" t="s">
        <v>467</v>
      </c>
      <c r="Z2760" s="7">
        <v>1</v>
      </c>
      <c r="AA2760" s="7">
        <v>2000000</v>
      </c>
      <c r="AB2760" s="7" t="s">
        <v>60</v>
      </c>
      <c r="AC2760" s="7">
        <v>2000000</v>
      </c>
      <c r="AD2760" s="7" t="s">
        <v>467</v>
      </c>
      <c r="AE2760" s="7">
        <v>2000000</v>
      </c>
      <c r="AF2760" s="7" t="s">
        <v>60</v>
      </c>
      <c r="AG2760" s="7">
        <v>2000000</v>
      </c>
      <c r="AH2760" s="7">
        <v>2000000</v>
      </c>
      <c r="AI2760" s="7" t="s">
        <v>60</v>
      </c>
      <c r="AJ2760" s="7">
        <v>2000000</v>
      </c>
      <c r="AK2760" s="7" t="s">
        <v>26665</v>
      </c>
      <c r="AL2760" s="7" t="s">
        <v>50</v>
      </c>
      <c r="AM2760" s="7" t="s">
        <v>26666</v>
      </c>
      <c r="AN2760" s="7" t="s">
        <v>66</v>
      </c>
      <c r="AO2760" s="7" t="s">
        <v>26667</v>
      </c>
      <c r="AP2760" s="22" t="s">
        <v>26668</v>
      </c>
      <c r="AQ2760" s="9" t="s">
        <v>50</v>
      </c>
      <c r="AR2760" s="7" t="s">
        <v>50</v>
      </c>
    </row>
    <row r="2761" spans="1:44" ht="15" thickBot="1">
      <c r="A2761" s="10" t="s">
        <v>26669</v>
      </c>
      <c r="B2761" s="11">
        <v>1800</v>
      </c>
      <c r="C2761" s="12">
        <v>41275</v>
      </c>
      <c r="D2761" s="13" t="s">
        <v>45</v>
      </c>
      <c r="E2761" s="13" t="s">
        <v>46</v>
      </c>
      <c r="F2761" s="13" t="s">
        <v>47</v>
      </c>
      <c r="G2761" s="13" t="s">
        <v>160</v>
      </c>
      <c r="H2761" s="13" t="s">
        <v>240</v>
      </c>
      <c r="I2761" s="13" t="s">
        <v>50</v>
      </c>
      <c r="J2761" s="12">
        <v>45492</v>
      </c>
      <c r="K2761" s="13" t="s">
        <v>50</v>
      </c>
      <c r="L2761" s="13" t="s">
        <v>162</v>
      </c>
      <c r="M2761" s="13" t="s">
        <v>26670</v>
      </c>
      <c r="N2761" s="13" t="s">
        <v>1914</v>
      </c>
      <c r="O2761" s="13" t="s">
        <v>26671</v>
      </c>
      <c r="P2761" s="11">
        <v>9994</v>
      </c>
      <c r="Q2761" s="13" t="s">
        <v>920</v>
      </c>
      <c r="R2761" s="33" t="s">
        <v>26672</v>
      </c>
      <c r="S2761" s="33" t="s">
        <v>26673</v>
      </c>
      <c r="T2761" s="13" t="s">
        <v>50</v>
      </c>
      <c r="U2761" s="13">
        <v>46104561300</v>
      </c>
      <c r="V2761" s="13">
        <v>3200000000</v>
      </c>
      <c r="W2761" s="13" t="s">
        <v>1919</v>
      </c>
      <c r="X2761" s="13">
        <v>299626029</v>
      </c>
      <c r="Y2761" s="13" t="s">
        <v>171</v>
      </c>
      <c r="Z2761" s="13">
        <v>1</v>
      </c>
      <c r="AA2761" s="13" t="s">
        <v>50</v>
      </c>
      <c r="AB2761" s="13" t="s">
        <v>50</v>
      </c>
      <c r="AC2761" s="13" t="s">
        <v>50</v>
      </c>
      <c r="AD2761" s="13" t="s">
        <v>50</v>
      </c>
      <c r="AE2761" s="13" t="s">
        <v>50</v>
      </c>
      <c r="AF2761" s="13" t="s">
        <v>50</v>
      </c>
      <c r="AG2761" s="13" t="s">
        <v>50</v>
      </c>
      <c r="AH2761" s="13">
        <v>3200000000</v>
      </c>
      <c r="AI2761" s="13" t="s">
        <v>1919</v>
      </c>
      <c r="AJ2761" s="13">
        <v>299626029</v>
      </c>
      <c r="AK2761" s="13" t="s">
        <v>50</v>
      </c>
      <c r="AL2761" s="13" t="s">
        <v>50</v>
      </c>
      <c r="AM2761" s="13" t="s">
        <v>26674</v>
      </c>
      <c r="AN2761" s="13" t="s">
        <v>66</v>
      </c>
      <c r="AO2761" s="13" t="s">
        <v>26675</v>
      </c>
      <c r="AP2761" s="21" t="s">
        <v>26676</v>
      </c>
      <c r="AQ2761" s="15" t="s">
        <v>50</v>
      </c>
      <c r="AR2761" s="13" t="s">
        <v>50</v>
      </c>
    </row>
    <row r="2762" spans="1:44" ht="15" thickBot="1">
      <c r="A2762" s="4" t="s">
        <v>26677</v>
      </c>
      <c r="B2762" s="7" t="s">
        <v>50</v>
      </c>
      <c r="C2762" s="6">
        <v>44197</v>
      </c>
      <c r="D2762" s="7" t="s">
        <v>45</v>
      </c>
      <c r="E2762" s="7" t="s">
        <v>46</v>
      </c>
      <c r="F2762" s="7" t="s">
        <v>70</v>
      </c>
      <c r="G2762" s="27" t="s">
        <v>54945</v>
      </c>
      <c r="H2762" s="7" t="s">
        <v>50</v>
      </c>
      <c r="I2762" s="7" t="s">
        <v>50</v>
      </c>
      <c r="J2762" s="6">
        <v>45492</v>
      </c>
      <c r="K2762" s="7" t="s">
        <v>50</v>
      </c>
      <c r="L2762" s="7" t="s">
        <v>467</v>
      </c>
      <c r="M2762" s="7" t="s">
        <v>26678</v>
      </c>
      <c r="N2762" s="7" t="s">
        <v>7382</v>
      </c>
      <c r="O2762" s="7" t="s">
        <v>26679</v>
      </c>
      <c r="P2762" s="5">
        <v>10092</v>
      </c>
      <c r="Q2762" s="7" t="s">
        <v>135</v>
      </c>
      <c r="R2762" s="34" t="s">
        <v>26680</v>
      </c>
      <c r="S2762" s="31" t="s">
        <v>50</v>
      </c>
      <c r="T2762" s="7" t="s">
        <v>50</v>
      </c>
      <c r="U2762" s="7" t="s">
        <v>50</v>
      </c>
      <c r="V2762" s="7">
        <v>2200000</v>
      </c>
      <c r="W2762" s="7" t="s">
        <v>1456</v>
      </c>
      <c r="X2762" s="7">
        <v>2474969</v>
      </c>
      <c r="Y2762" s="7" t="s">
        <v>467</v>
      </c>
      <c r="Z2762" s="7">
        <v>3</v>
      </c>
      <c r="AA2762" s="7">
        <v>2200000</v>
      </c>
      <c r="AB2762" s="7" t="s">
        <v>1456</v>
      </c>
      <c r="AC2762" s="7">
        <v>2474969</v>
      </c>
      <c r="AD2762" s="7" t="s">
        <v>467</v>
      </c>
      <c r="AE2762" s="7">
        <v>5546687</v>
      </c>
      <c r="AF2762" s="7" t="s">
        <v>60</v>
      </c>
      <c r="AG2762" s="7">
        <v>5546687</v>
      </c>
      <c r="AH2762" s="7">
        <v>5546687</v>
      </c>
      <c r="AI2762" s="7" t="s">
        <v>60</v>
      </c>
      <c r="AJ2762" s="7">
        <v>5546687</v>
      </c>
      <c r="AK2762" s="7" t="s">
        <v>50</v>
      </c>
      <c r="AL2762" s="7" t="s">
        <v>50</v>
      </c>
      <c r="AM2762" s="7" t="s">
        <v>26681</v>
      </c>
      <c r="AN2762" s="7" t="s">
        <v>66</v>
      </c>
      <c r="AO2762" s="7" t="s">
        <v>26682</v>
      </c>
      <c r="AP2762" s="22" t="s">
        <v>26683</v>
      </c>
      <c r="AQ2762" s="9" t="s">
        <v>50</v>
      </c>
      <c r="AR2762" s="7" t="s">
        <v>50</v>
      </c>
    </row>
    <row r="2763" spans="1:44" ht="15" thickBot="1">
      <c r="A2763" s="10" t="s">
        <v>26684</v>
      </c>
      <c r="B2763" s="13" t="s">
        <v>50</v>
      </c>
      <c r="C2763" s="12">
        <v>44927</v>
      </c>
      <c r="D2763" s="13" t="s">
        <v>45</v>
      </c>
      <c r="E2763" s="13" t="s">
        <v>46</v>
      </c>
      <c r="F2763" s="13" t="s">
        <v>70</v>
      </c>
      <c r="G2763" s="26" t="s">
        <v>54946</v>
      </c>
      <c r="H2763" s="13" t="s">
        <v>50</v>
      </c>
      <c r="I2763" s="13" t="s">
        <v>50</v>
      </c>
      <c r="J2763" s="12">
        <v>45497</v>
      </c>
      <c r="K2763" s="13" t="s">
        <v>50</v>
      </c>
      <c r="L2763" s="13" t="s">
        <v>467</v>
      </c>
      <c r="M2763" s="13" t="s">
        <v>26685</v>
      </c>
      <c r="N2763" s="13" t="s">
        <v>26686</v>
      </c>
      <c r="O2763" s="13" t="s">
        <v>26687</v>
      </c>
      <c r="P2763" s="11">
        <v>10162</v>
      </c>
      <c r="Q2763" s="13" t="s">
        <v>1750</v>
      </c>
      <c r="R2763" s="33" t="s">
        <v>26688</v>
      </c>
      <c r="S2763" s="33" t="s">
        <v>26689</v>
      </c>
      <c r="T2763" s="13" t="s">
        <v>50</v>
      </c>
      <c r="U2763" s="13" t="s">
        <v>50</v>
      </c>
      <c r="V2763" s="13">
        <v>5000000</v>
      </c>
      <c r="W2763" s="13" t="s">
        <v>60</v>
      </c>
      <c r="X2763" s="13">
        <v>5000000</v>
      </c>
      <c r="Y2763" s="13" t="s">
        <v>467</v>
      </c>
      <c r="Z2763" s="13">
        <v>1</v>
      </c>
      <c r="AA2763" s="13">
        <v>5000000</v>
      </c>
      <c r="AB2763" s="13" t="s">
        <v>60</v>
      </c>
      <c r="AC2763" s="13">
        <v>5000000</v>
      </c>
      <c r="AD2763" s="13" t="s">
        <v>467</v>
      </c>
      <c r="AE2763" s="13">
        <v>5000000</v>
      </c>
      <c r="AF2763" s="13" t="s">
        <v>60</v>
      </c>
      <c r="AG2763" s="13">
        <v>5000000</v>
      </c>
      <c r="AH2763" s="13">
        <v>5000000</v>
      </c>
      <c r="AI2763" s="13" t="s">
        <v>60</v>
      </c>
      <c r="AJ2763" s="13">
        <v>5000000</v>
      </c>
      <c r="AK2763" s="13" t="s">
        <v>50</v>
      </c>
      <c r="AL2763" s="13" t="s">
        <v>50</v>
      </c>
      <c r="AM2763" s="13" t="s">
        <v>26690</v>
      </c>
      <c r="AN2763" s="13" t="s">
        <v>66</v>
      </c>
      <c r="AO2763" s="13" t="s">
        <v>26691</v>
      </c>
      <c r="AP2763" s="21" t="s">
        <v>26692</v>
      </c>
      <c r="AQ2763" s="15" t="s">
        <v>50</v>
      </c>
      <c r="AR2763" s="13" t="s">
        <v>50</v>
      </c>
    </row>
    <row r="2764" spans="1:44" ht="15" thickBot="1">
      <c r="A2764" s="4" t="s">
        <v>26693</v>
      </c>
      <c r="B2764" s="5">
        <v>4517</v>
      </c>
      <c r="C2764" s="6">
        <v>41640</v>
      </c>
      <c r="D2764" s="7" t="s">
        <v>45</v>
      </c>
      <c r="E2764" s="7" t="s">
        <v>46</v>
      </c>
      <c r="F2764" s="7" t="s">
        <v>70</v>
      </c>
      <c r="G2764" s="27" t="s">
        <v>54945</v>
      </c>
      <c r="H2764" s="7" t="s">
        <v>2974</v>
      </c>
      <c r="I2764" s="7" t="s">
        <v>50</v>
      </c>
      <c r="J2764" s="6">
        <v>45496</v>
      </c>
      <c r="K2764" s="7" t="s">
        <v>116</v>
      </c>
      <c r="L2764" s="7" t="s">
        <v>52</v>
      </c>
      <c r="M2764" s="7" t="s">
        <v>26694</v>
      </c>
      <c r="N2764" s="7" t="s">
        <v>769</v>
      </c>
      <c r="O2764" s="7" t="s">
        <v>26695</v>
      </c>
      <c r="P2764" s="5">
        <v>10206</v>
      </c>
      <c r="Q2764" s="7" t="s">
        <v>520</v>
      </c>
      <c r="R2764" s="34" t="s">
        <v>26696</v>
      </c>
      <c r="S2764" s="34" t="s">
        <v>26697</v>
      </c>
      <c r="T2764" s="7" t="s">
        <v>26698</v>
      </c>
      <c r="U2764" s="7" t="s">
        <v>50</v>
      </c>
      <c r="V2764" s="7">
        <v>4500000</v>
      </c>
      <c r="W2764" s="7" t="s">
        <v>60</v>
      </c>
      <c r="X2764" s="7">
        <v>4500000</v>
      </c>
      <c r="Y2764" s="7" t="s">
        <v>154</v>
      </c>
      <c r="Z2764" s="7">
        <v>9</v>
      </c>
      <c r="AA2764" s="7">
        <v>5000000</v>
      </c>
      <c r="AB2764" s="7" t="s">
        <v>60</v>
      </c>
      <c r="AC2764" s="7">
        <v>5000000</v>
      </c>
      <c r="AD2764" s="7" t="s">
        <v>241</v>
      </c>
      <c r="AE2764" s="7">
        <v>7350000</v>
      </c>
      <c r="AF2764" s="7" t="s">
        <v>60</v>
      </c>
      <c r="AG2764" s="7">
        <v>7350000</v>
      </c>
      <c r="AH2764" s="7">
        <v>12150000</v>
      </c>
      <c r="AI2764" s="7" t="s">
        <v>60</v>
      </c>
      <c r="AJ2764" s="7">
        <v>12150000</v>
      </c>
      <c r="AK2764" s="7" t="s">
        <v>26699</v>
      </c>
      <c r="AL2764" s="7" t="s">
        <v>50</v>
      </c>
      <c r="AM2764" s="7" t="s">
        <v>26700</v>
      </c>
      <c r="AN2764" s="7" t="s">
        <v>66</v>
      </c>
      <c r="AO2764" s="7" t="s">
        <v>26701</v>
      </c>
      <c r="AP2764" s="22" t="s">
        <v>26702</v>
      </c>
      <c r="AQ2764" s="9" t="s">
        <v>50</v>
      </c>
      <c r="AR2764" s="7" t="s">
        <v>50</v>
      </c>
    </row>
    <row r="2765" spans="1:44" ht="15" thickBot="1">
      <c r="A2765" s="10" t="s">
        <v>26703</v>
      </c>
      <c r="B2765" s="13" t="s">
        <v>50</v>
      </c>
      <c r="C2765" s="12">
        <v>44927</v>
      </c>
      <c r="D2765" s="13" t="s">
        <v>45</v>
      </c>
      <c r="E2765" s="13" t="s">
        <v>46</v>
      </c>
      <c r="F2765" s="13" t="s">
        <v>70</v>
      </c>
      <c r="G2765" s="27" t="s">
        <v>54945</v>
      </c>
      <c r="H2765" s="13" t="s">
        <v>50</v>
      </c>
      <c r="I2765" s="13" t="s">
        <v>50</v>
      </c>
      <c r="J2765" s="12">
        <v>45497</v>
      </c>
      <c r="K2765" s="13" t="s">
        <v>50</v>
      </c>
      <c r="L2765" s="13" t="s">
        <v>467</v>
      </c>
      <c r="M2765" s="13" t="s">
        <v>4250</v>
      </c>
      <c r="N2765" s="13" t="s">
        <v>4079</v>
      </c>
      <c r="O2765" s="13" t="s">
        <v>26704</v>
      </c>
      <c r="P2765" s="11">
        <v>10224</v>
      </c>
      <c r="Q2765" s="13" t="s">
        <v>360</v>
      </c>
      <c r="R2765" s="33" t="s">
        <v>26705</v>
      </c>
      <c r="S2765" s="33" t="s">
        <v>26706</v>
      </c>
      <c r="T2765" s="13" t="s">
        <v>50</v>
      </c>
      <c r="U2765" s="13" t="s">
        <v>50</v>
      </c>
      <c r="V2765" s="13">
        <v>540000</v>
      </c>
      <c r="W2765" s="13" t="s">
        <v>209</v>
      </c>
      <c r="X2765" s="13">
        <v>585639</v>
      </c>
      <c r="Y2765" s="13" t="s">
        <v>467</v>
      </c>
      <c r="Z2765" s="13">
        <v>2</v>
      </c>
      <c r="AA2765" s="13">
        <v>540000</v>
      </c>
      <c r="AB2765" s="13" t="s">
        <v>209</v>
      </c>
      <c r="AC2765" s="13">
        <v>585639</v>
      </c>
      <c r="AD2765" s="13" t="s">
        <v>467</v>
      </c>
      <c r="AE2765" s="13">
        <v>540000</v>
      </c>
      <c r="AF2765" s="13" t="s">
        <v>209</v>
      </c>
      <c r="AG2765" s="13">
        <v>585639</v>
      </c>
      <c r="AH2765" s="13">
        <v>540000</v>
      </c>
      <c r="AI2765" s="13" t="s">
        <v>209</v>
      </c>
      <c r="AJ2765" s="13">
        <v>585639</v>
      </c>
      <c r="AK2765" s="13" t="s">
        <v>26707</v>
      </c>
      <c r="AL2765" s="13" t="s">
        <v>50</v>
      </c>
      <c r="AM2765" s="13" t="s">
        <v>26708</v>
      </c>
      <c r="AN2765" s="13" t="s">
        <v>66</v>
      </c>
      <c r="AO2765" s="13" t="s">
        <v>26709</v>
      </c>
      <c r="AP2765" s="21" t="s">
        <v>26710</v>
      </c>
      <c r="AQ2765" s="15" t="s">
        <v>50</v>
      </c>
      <c r="AR2765" s="13" t="s">
        <v>50</v>
      </c>
    </row>
    <row r="2766" spans="1:44" ht="15" thickBot="1">
      <c r="A2766" s="4" t="s">
        <v>26711</v>
      </c>
      <c r="B2766" s="5">
        <v>56205</v>
      </c>
      <c r="C2766" s="6">
        <v>43466</v>
      </c>
      <c r="D2766" s="7" t="s">
        <v>45</v>
      </c>
      <c r="E2766" s="7" t="s">
        <v>46</v>
      </c>
      <c r="F2766" s="7" t="s">
        <v>70</v>
      </c>
      <c r="G2766" s="26" t="s">
        <v>54946</v>
      </c>
      <c r="H2766" s="7" t="s">
        <v>14559</v>
      </c>
      <c r="I2766" s="7" t="s">
        <v>50</v>
      </c>
      <c r="J2766" s="6">
        <v>45490</v>
      </c>
      <c r="K2766" s="7" t="s">
        <v>116</v>
      </c>
      <c r="L2766" s="7" t="s">
        <v>467</v>
      </c>
      <c r="M2766" s="7" t="s">
        <v>26712</v>
      </c>
      <c r="N2766" s="7" t="s">
        <v>12438</v>
      </c>
      <c r="O2766" s="7" t="s">
        <v>26713</v>
      </c>
      <c r="P2766" s="5">
        <v>10228</v>
      </c>
      <c r="Q2766" s="7" t="s">
        <v>360</v>
      </c>
      <c r="R2766" s="34" t="s">
        <v>26714</v>
      </c>
      <c r="S2766" s="34" t="s">
        <v>26715</v>
      </c>
      <c r="T2766" s="7" t="s">
        <v>26716</v>
      </c>
      <c r="U2766" s="7" t="s">
        <v>50</v>
      </c>
      <c r="V2766" s="7">
        <v>2000000</v>
      </c>
      <c r="W2766" s="7" t="s">
        <v>60</v>
      </c>
      <c r="X2766" s="7">
        <v>2000000</v>
      </c>
      <c r="Y2766" s="7" t="s">
        <v>467</v>
      </c>
      <c r="Z2766" s="7">
        <v>5</v>
      </c>
      <c r="AA2766" s="7">
        <v>2000000</v>
      </c>
      <c r="AB2766" s="7" t="s">
        <v>60</v>
      </c>
      <c r="AC2766" s="7">
        <v>2000000</v>
      </c>
      <c r="AD2766" s="7" t="s">
        <v>467</v>
      </c>
      <c r="AE2766" s="7">
        <v>4866199</v>
      </c>
      <c r="AF2766" s="7" t="s">
        <v>60</v>
      </c>
      <c r="AG2766" s="7">
        <v>4866199</v>
      </c>
      <c r="AH2766" s="7">
        <v>4866199</v>
      </c>
      <c r="AI2766" s="7" t="s">
        <v>60</v>
      </c>
      <c r="AJ2766" s="7">
        <v>4866199</v>
      </c>
      <c r="AK2766" s="7" t="s">
        <v>26717</v>
      </c>
      <c r="AL2766" s="7" t="s">
        <v>50</v>
      </c>
      <c r="AM2766" s="7" t="s">
        <v>26718</v>
      </c>
      <c r="AN2766" s="7" t="s">
        <v>66</v>
      </c>
      <c r="AO2766" s="7" t="s">
        <v>26716</v>
      </c>
      <c r="AP2766" s="22" t="s">
        <v>26719</v>
      </c>
      <c r="AQ2766" s="9" t="s">
        <v>50</v>
      </c>
      <c r="AR2766" s="7" t="s">
        <v>50</v>
      </c>
    </row>
    <row r="2767" spans="1:44" ht="15" thickBot="1">
      <c r="A2767" s="10" t="s">
        <v>26720</v>
      </c>
      <c r="B2767" s="11">
        <v>1095</v>
      </c>
      <c r="C2767" s="12">
        <v>34335</v>
      </c>
      <c r="D2767" s="13" t="s">
        <v>45</v>
      </c>
      <c r="E2767" s="13" t="s">
        <v>46</v>
      </c>
      <c r="F2767" s="13" t="s">
        <v>47</v>
      </c>
      <c r="G2767" s="13" t="s">
        <v>145</v>
      </c>
      <c r="H2767" s="13" t="s">
        <v>5284</v>
      </c>
      <c r="I2767" s="13" t="s">
        <v>50</v>
      </c>
      <c r="J2767" s="12">
        <v>45496</v>
      </c>
      <c r="K2767" s="13" t="s">
        <v>89</v>
      </c>
      <c r="L2767" s="13" t="s">
        <v>62</v>
      </c>
      <c r="M2767" s="13" t="s">
        <v>3637</v>
      </c>
      <c r="N2767" s="13" t="s">
        <v>1222</v>
      </c>
      <c r="O2767" s="13" t="s">
        <v>26721</v>
      </c>
      <c r="P2767" s="11">
        <v>10278</v>
      </c>
      <c r="Q2767" s="13" t="s">
        <v>707</v>
      </c>
      <c r="R2767" s="33" t="s">
        <v>26722</v>
      </c>
      <c r="S2767" s="33" t="s">
        <v>26723</v>
      </c>
      <c r="T2767" s="13" t="s">
        <v>50</v>
      </c>
      <c r="U2767" s="13" t="s">
        <v>26724</v>
      </c>
      <c r="V2767" s="13">
        <v>20000000</v>
      </c>
      <c r="W2767" s="13" t="s">
        <v>1085</v>
      </c>
      <c r="X2767" s="13">
        <v>14531135</v>
      </c>
      <c r="Y2767" s="13" t="s">
        <v>61</v>
      </c>
      <c r="Z2767" s="13">
        <v>3</v>
      </c>
      <c r="AA2767" s="13">
        <v>20000000</v>
      </c>
      <c r="AB2767" s="13" t="s">
        <v>1085</v>
      </c>
      <c r="AC2767" s="13">
        <v>14531135</v>
      </c>
      <c r="AD2767" s="13" t="s">
        <v>62</v>
      </c>
      <c r="AE2767" s="13">
        <v>91002501</v>
      </c>
      <c r="AF2767" s="13" t="s">
        <v>1085</v>
      </c>
      <c r="AG2767" s="13">
        <v>66984781</v>
      </c>
      <c r="AH2767" s="13">
        <v>91002501</v>
      </c>
      <c r="AI2767" s="13" t="s">
        <v>1085</v>
      </c>
      <c r="AJ2767" s="13">
        <v>66984781</v>
      </c>
      <c r="AK2767" s="13" t="s">
        <v>50</v>
      </c>
      <c r="AL2767" s="13" t="s">
        <v>50</v>
      </c>
      <c r="AM2767" s="13" t="s">
        <v>26725</v>
      </c>
      <c r="AN2767" s="13" t="s">
        <v>66</v>
      </c>
      <c r="AO2767" s="13" t="s">
        <v>26726</v>
      </c>
      <c r="AP2767" s="15" t="s">
        <v>50</v>
      </c>
      <c r="AQ2767" s="21" t="s">
        <v>26727</v>
      </c>
      <c r="AR2767" s="13" t="s">
        <v>50</v>
      </c>
    </row>
    <row r="2768" spans="1:44" ht="15" thickBot="1">
      <c r="A2768" s="4" t="s">
        <v>26728</v>
      </c>
      <c r="B2768" s="5">
        <v>258921</v>
      </c>
      <c r="C2768" s="6">
        <v>27395</v>
      </c>
      <c r="D2768" s="7" t="s">
        <v>45</v>
      </c>
      <c r="E2768" s="7" t="s">
        <v>46</v>
      </c>
      <c r="F2768" s="7" t="s">
        <v>70</v>
      </c>
      <c r="G2768" s="7" t="s">
        <v>71</v>
      </c>
      <c r="H2768" s="7" t="s">
        <v>26729</v>
      </c>
      <c r="I2768" s="7" t="s">
        <v>50</v>
      </c>
      <c r="J2768" s="6">
        <v>45497</v>
      </c>
      <c r="K2768" s="7" t="s">
        <v>50</v>
      </c>
      <c r="L2768" s="7" t="s">
        <v>131</v>
      </c>
      <c r="M2768" s="7" t="s">
        <v>2508</v>
      </c>
      <c r="N2768" s="7" t="s">
        <v>26730</v>
      </c>
      <c r="O2768" s="7" t="s">
        <v>26731</v>
      </c>
      <c r="P2768" s="5">
        <v>10317</v>
      </c>
      <c r="Q2768" s="7" t="s">
        <v>1001</v>
      </c>
      <c r="R2768" s="34" t="s">
        <v>26732</v>
      </c>
      <c r="S2768" s="34" t="s">
        <v>26733</v>
      </c>
      <c r="T2768" s="7" t="s">
        <v>50</v>
      </c>
      <c r="U2768" s="7" t="s">
        <v>26734</v>
      </c>
      <c r="V2768" s="7">
        <v>500000000</v>
      </c>
      <c r="W2768" s="7" t="s">
        <v>60</v>
      </c>
      <c r="X2768" s="7">
        <v>500000000</v>
      </c>
      <c r="Y2768" s="7" t="s">
        <v>50</v>
      </c>
      <c r="Z2768" s="7">
        <v>1</v>
      </c>
      <c r="AA2768" s="7" t="s">
        <v>50</v>
      </c>
      <c r="AB2768" s="7" t="s">
        <v>50</v>
      </c>
      <c r="AC2768" s="7" t="s">
        <v>50</v>
      </c>
      <c r="AD2768" s="7" t="s">
        <v>50</v>
      </c>
      <c r="AE2768" s="7" t="s">
        <v>50</v>
      </c>
      <c r="AF2768" s="7" t="s">
        <v>50</v>
      </c>
      <c r="AG2768" s="7" t="s">
        <v>50</v>
      </c>
      <c r="AH2768" s="7">
        <v>500000000</v>
      </c>
      <c r="AI2768" s="7" t="s">
        <v>60</v>
      </c>
      <c r="AJ2768" s="7">
        <v>500000000</v>
      </c>
      <c r="AK2768" s="7" t="s">
        <v>50</v>
      </c>
      <c r="AL2768" s="7" t="s">
        <v>50</v>
      </c>
      <c r="AM2768" s="7" t="s">
        <v>26735</v>
      </c>
      <c r="AN2768" s="7" t="s">
        <v>66</v>
      </c>
      <c r="AO2768" s="7" t="s">
        <v>26736</v>
      </c>
      <c r="AP2768" s="22" t="s">
        <v>26737</v>
      </c>
      <c r="AQ2768" s="9" t="s">
        <v>50</v>
      </c>
      <c r="AR2768" s="7" t="s">
        <v>50</v>
      </c>
    </row>
    <row r="2769" spans="1:44" ht="15" thickBot="1">
      <c r="A2769" s="10" t="s">
        <v>26738</v>
      </c>
      <c r="B2769" s="11">
        <v>4858</v>
      </c>
      <c r="C2769" s="12">
        <v>44197</v>
      </c>
      <c r="D2769" s="13" t="s">
        <v>45</v>
      </c>
      <c r="E2769" s="13" t="s">
        <v>50</v>
      </c>
      <c r="F2769" s="13" t="s">
        <v>70</v>
      </c>
      <c r="G2769" s="26" t="s">
        <v>54946</v>
      </c>
      <c r="H2769" s="13" t="s">
        <v>50</v>
      </c>
      <c r="I2769" s="13" t="s">
        <v>50</v>
      </c>
      <c r="J2769" s="12">
        <v>45490</v>
      </c>
      <c r="K2769" s="13" t="s">
        <v>50</v>
      </c>
      <c r="L2769" s="13" t="s">
        <v>241</v>
      </c>
      <c r="M2769" s="13" t="s">
        <v>26739</v>
      </c>
      <c r="N2769" s="13" t="s">
        <v>564</v>
      </c>
      <c r="O2769" s="13" t="s">
        <v>26740</v>
      </c>
      <c r="P2769" s="11">
        <v>10325</v>
      </c>
      <c r="Q2769" s="13" t="s">
        <v>566</v>
      </c>
      <c r="R2769" s="33" t="s">
        <v>26741</v>
      </c>
      <c r="S2769" s="33" t="s">
        <v>26742</v>
      </c>
      <c r="T2769" s="13" t="s">
        <v>50</v>
      </c>
      <c r="U2769" s="13" t="s">
        <v>26743</v>
      </c>
      <c r="V2769" s="13">
        <v>12500000</v>
      </c>
      <c r="W2769" s="13" t="s">
        <v>60</v>
      </c>
      <c r="X2769" s="13">
        <v>12500000</v>
      </c>
      <c r="Y2769" s="13" t="s">
        <v>154</v>
      </c>
      <c r="Z2769" s="13">
        <v>2</v>
      </c>
      <c r="AA2769" s="13">
        <v>12500000</v>
      </c>
      <c r="AB2769" s="13" t="s">
        <v>60</v>
      </c>
      <c r="AC2769" s="13">
        <v>12500000</v>
      </c>
      <c r="AD2769" s="13" t="s">
        <v>241</v>
      </c>
      <c r="AE2769" s="13">
        <v>24000000</v>
      </c>
      <c r="AF2769" s="13" t="s">
        <v>60</v>
      </c>
      <c r="AG2769" s="13">
        <v>24000000</v>
      </c>
      <c r="AH2769" s="13">
        <v>24000000</v>
      </c>
      <c r="AI2769" s="13" t="s">
        <v>60</v>
      </c>
      <c r="AJ2769" s="13">
        <v>24000000</v>
      </c>
      <c r="AK2769" s="13" t="s">
        <v>26744</v>
      </c>
      <c r="AL2769" s="13" t="s">
        <v>50</v>
      </c>
      <c r="AM2769" s="13" t="s">
        <v>26745</v>
      </c>
      <c r="AN2769" s="13" t="s">
        <v>66</v>
      </c>
      <c r="AO2769" s="13" t="s">
        <v>26746</v>
      </c>
      <c r="AP2769" s="21" t="s">
        <v>26747</v>
      </c>
      <c r="AQ2769" s="15" t="s">
        <v>50</v>
      </c>
      <c r="AR2769" s="13" t="s">
        <v>50</v>
      </c>
    </row>
    <row r="2770" spans="1:44" ht="15" thickBot="1">
      <c r="A2770" s="4" t="s">
        <v>26748</v>
      </c>
      <c r="B2770" s="7" t="s">
        <v>50</v>
      </c>
      <c r="C2770" s="6">
        <v>42370</v>
      </c>
      <c r="D2770" s="7" t="s">
        <v>45</v>
      </c>
      <c r="E2770" s="7" t="s">
        <v>46</v>
      </c>
      <c r="F2770" s="7" t="s">
        <v>47</v>
      </c>
      <c r="G2770" s="26" t="s">
        <v>54946</v>
      </c>
      <c r="H2770" s="7" t="s">
        <v>26749</v>
      </c>
      <c r="I2770" s="7" t="s">
        <v>50</v>
      </c>
      <c r="J2770" s="6">
        <v>45489</v>
      </c>
      <c r="K2770" s="7" t="s">
        <v>116</v>
      </c>
      <c r="L2770" s="7" t="s">
        <v>62</v>
      </c>
      <c r="M2770" s="7" t="s">
        <v>26750</v>
      </c>
      <c r="N2770" s="7" t="s">
        <v>827</v>
      </c>
      <c r="O2770" s="7" t="s">
        <v>26751</v>
      </c>
      <c r="P2770" s="5">
        <v>10365</v>
      </c>
      <c r="Q2770" s="7" t="s">
        <v>642</v>
      </c>
      <c r="R2770" s="34" t="s">
        <v>26752</v>
      </c>
      <c r="S2770" s="34" t="s">
        <v>26753</v>
      </c>
      <c r="T2770" s="7" t="s">
        <v>26754</v>
      </c>
      <c r="U2770" s="7" t="s">
        <v>50</v>
      </c>
      <c r="V2770" s="7">
        <v>970551</v>
      </c>
      <c r="W2770" s="7" t="s">
        <v>60</v>
      </c>
      <c r="X2770" s="7">
        <v>970551</v>
      </c>
      <c r="Y2770" s="7" t="s">
        <v>61</v>
      </c>
      <c r="Z2770" s="7">
        <v>4</v>
      </c>
      <c r="AA2770" s="7">
        <v>970551</v>
      </c>
      <c r="AB2770" s="7" t="s">
        <v>60</v>
      </c>
      <c r="AC2770" s="7">
        <v>970551</v>
      </c>
      <c r="AD2770" s="7" t="s">
        <v>62</v>
      </c>
      <c r="AE2770" s="7">
        <v>2316912</v>
      </c>
      <c r="AF2770" s="7" t="s">
        <v>60</v>
      </c>
      <c r="AG2770" s="7">
        <v>2316912</v>
      </c>
      <c r="AH2770" s="7">
        <v>3266912</v>
      </c>
      <c r="AI2770" s="7" t="s">
        <v>60</v>
      </c>
      <c r="AJ2770" s="7">
        <v>3266912</v>
      </c>
      <c r="AK2770" s="7" t="s">
        <v>26755</v>
      </c>
      <c r="AL2770" s="7" t="s">
        <v>50</v>
      </c>
      <c r="AM2770" s="7" t="s">
        <v>26756</v>
      </c>
      <c r="AN2770" s="7" t="s">
        <v>66</v>
      </c>
      <c r="AO2770" s="7" t="s">
        <v>26757</v>
      </c>
      <c r="AP2770" s="22" t="s">
        <v>26758</v>
      </c>
      <c r="AQ2770" s="9" t="s">
        <v>50</v>
      </c>
      <c r="AR2770" s="7" t="s">
        <v>50</v>
      </c>
    </row>
    <row r="2771" spans="1:44" ht="15" thickBot="1">
      <c r="A2771" s="10" t="s">
        <v>26759</v>
      </c>
      <c r="B2771" s="13">
        <v>671</v>
      </c>
      <c r="C2771" s="12">
        <v>38922</v>
      </c>
      <c r="D2771" s="13" t="s">
        <v>45</v>
      </c>
      <c r="E2771" s="13" t="s">
        <v>46</v>
      </c>
      <c r="F2771" s="13" t="s">
        <v>47</v>
      </c>
      <c r="G2771" s="13" t="s">
        <v>87</v>
      </c>
      <c r="H2771" s="13" t="s">
        <v>430</v>
      </c>
      <c r="I2771" s="13" t="s">
        <v>50</v>
      </c>
      <c r="J2771" s="12">
        <v>45490</v>
      </c>
      <c r="K2771" s="13" t="s">
        <v>116</v>
      </c>
      <c r="L2771" s="13" t="s">
        <v>162</v>
      </c>
      <c r="M2771" s="13" t="s">
        <v>26760</v>
      </c>
      <c r="N2771" s="13" t="s">
        <v>16385</v>
      </c>
      <c r="O2771" s="13" t="s">
        <v>26761</v>
      </c>
      <c r="P2771" s="11">
        <v>10401</v>
      </c>
      <c r="Q2771" s="13" t="s">
        <v>707</v>
      </c>
      <c r="R2771" s="33" t="s">
        <v>26762</v>
      </c>
      <c r="S2771" s="33" t="s">
        <v>26763</v>
      </c>
      <c r="T2771" s="13" t="s">
        <v>26764</v>
      </c>
      <c r="U2771" s="13" t="s">
        <v>26765</v>
      </c>
      <c r="V2771" s="13">
        <v>5975000</v>
      </c>
      <c r="W2771" s="13" t="s">
        <v>1085</v>
      </c>
      <c r="X2771" s="13">
        <v>4369504</v>
      </c>
      <c r="Y2771" s="13" t="s">
        <v>61</v>
      </c>
      <c r="Z2771" s="13">
        <v>7</v>
      </c>
      <c r="AA2771" s="13">
        <v>1249992</v>
      </c>
      <c r="AB2771" s="13" t="s">
        <v>1085</v>
      </c>
      <c r="AC2771" s="13">
        <v>967299</v>
      </c>
      <c r="AD2771" s="13" t="s">
        <v>62</v>
      </c>
      <c r="AE2771" s="13">
        <v>65027818</v>
      </c>
      <c r="AF2771" s="13" t="s">
        <v>1085</v>
      </c>
      <c r="AG2771" s="13">
        <v>61011281</v>
      </c>
      <c r="AH2771" s="13">
        <v>91027818</v>
      </c>
      <c r="AI2771" s="13" t="s">
        <v>1085</v>
      </c>
      <c r="AJ2771" s="13">
        <v>80478564</v>
      </c>
      <c r="AK2771" s="13" t="s">
        <v>26766</v>
      </c>
      <c r="AL2771" s="13" t="s">
        <v>50</v>
      </c>
      <c r="AM2771" s="13" t="s">
        <v>26767</v>
      </c>
      <c r="AN2771" s="13" t="s">
        <v>66</v>
      </c>
      <c r="AO2771" s="13" t="s">
        <v>26768</v>
      </c>
      <c r="AP2771" s="21" t="s">
        <v>26769</v>
      </c>
      <c r="AQ2771" s="15" t="s">
        <v>50</v>
      </c>
      <c r="AR2771" s="13" t="s">
        <v>50</v>
      </c>
    </row>
    <row r="2772" spans="1:44" ht="15" thickBot="1">
      <c r="A2772" s="4" t="s">
        <v>26770</v>
      </c>
      <c r="B2772" s="7" t="s">
        <v>50</v>
      </c>
      <c r="C2772" s="6">
        <v>44197</v>
      </c>
      <c r="D2772" s="7" t="s">
        <v>45</v>
      </c>
      <c r="E2772" s="7" t="s">
        <v>46</v>
      </c>
      <c r="F2772" s="7" t="s">
        <v>70</v>
      </c>
      <c r="G2772" s="26" t="s">
        <v>54946</v>
      </c>
      <c r="H2772" s="7" t="s">
        <v>26771</v>
      </c>
      <c r="I2772" s="7" t="s">
        <v>50</v>
      </c>
      <c r="J2772" s="6">
        <v>45490</v>
      </c>
      <c r="K2772" s="7" t="s">
        <v>50</v>
      </c>
      <c r="L2772" s="7" t="s">
        <v>467</v>
      </c>
      <c r="M2772" s="7" t="s">
        <v>26772</v>
      </c>
      <c r="N2772" s="7" t="s">
        <v>26773</v>
      </c>
      <c r="O2772" s="7" t="s">
        <v>26774</v>
      </c>
      <c r="P2772" s="5">
        <v>10557</v>
      </c>
      <c r="Q2772" s="7" t="s">
        <v>166</v>
      </c>
      <c r="R2772" s="34" t="s">
        <v>26775</v>
      </c>
      <c r="S2772" s="34" t="s">
        <v>26776</v>
      </c>
      <c r="T2772" s="7" t="s">
        <v>26777</v>
      </c>
      <c r="U2772" s="7" t="s">
        <v>50</v>
      </c>
      <c r="V2772" s="7">
        <v>1999998</v>
      </c>
      <c r="W2772" s="7" t="s">
        <v>60</v>
      </c>
      <c r="X2772" s="7">
        <v>1999998</v>
      </c>
      <c r="Y2772" s="7" t="s">
        <v>467</v>
      </c>
      <c r="Z2772" s="7">
        <v>2</v>
      </c>
      <c r="AA2772" s="7">
        <v>1999998</v>
      </c>
      <c r="AB2772" s="7" t="s">
        <v>60</v>
      </c>
      <c r="AC2772" s="7">
        <v>1999998</v>
      </c>
      <c r="AD2772" s="7" t="s">
        <v>467</v>
      </c>
      <c r="AE2772" s="7">
        <v>4999998</v>
      </c>
      <c r="AF2772" s="7" t="s">
        <v>60</v>
      </c>
      <c r="AG2772" s="7">
        <v>4999998</v>
      </c>
      <c r="AH2772" s="7">
        <v>4999998</v>
      </c>
      <c r="AI2772" s="7" t="s">
        <v>60</v>
      </c>
      <c r="AJ2772" s="7">
        <v>4999998</v>
      </c>
      <c r="AK2772" s="7" t="s">
        <v>50</v>
      </c>
      <c r="AL2772" s="7" t="s">
        <v>50</v>
      </c>
      <c r="AM2772" s="7" t="s">
        <v>26778</v>
      </c>
      <c r="AN2772" s="7" t="s">
        <v>66</v>
      </c>
      <c r="AO2772" s="7" t="s">
        <v>26779</v>
      </c>
      <c r="AP2772" s="22" t="s">
        <v>26780</v>
      </c>
      <c r="AQ2772" s="9" t="s">
        <v>50</v>
      </c>
      <c r="AR2772" s="7" t="s">
        <v>50</v>
      </c>
    </row>
    <row r="2773" spans="1:44" ht="15" thickBot="1">
      <c r="A2773" s="10" t="s">
        <v>26781</v>
      </c>
      <c r="B2773" s="13">
        <v>108</v>
      </c>
      <c r="C2773" s="12">
        <v>43466</v>
      </c>
      <c r="D2773" s="13" t="s">
        <v>45</v>
      </c>
      <c r="E2773" s="13" t="s">
        <v>46</v>
      </c>
      <c r="F2773" s="13" t="s">
        <v>70</v>
      </c>
      <c r="G2773" s="27" t="s">
        <v>54945</v>
      </c>
      <c r="H2773" s="13" t="s">
        <v>50</v>
      </c>
      <c r="I2773" s="13" t="s">
        <v>50</v>
      </c>
      <c r="J2773" s="12">
        <v>45497</v>
      </c>
      <c r="K2773" s="13" t="s">
        <v>50</v>
      </c>
      <c r="L2773" s="13" t="s">
        <v>467</v>
      </c>
      <c r="M2773" s="13" t="s">
        <v>26782</v>
      </c>
      <c r="N2773" s="13" t="s">
        <v>180</v>
      </c>
      <c r="O2773" s="13" t="s">
        <v>26783</v>
      </c>
      <c r="P2773" s="11">
        <v>10629</v>
      </c>
      <c r="Q2773" s="13" t="s">
        <v>120</v>
      </c>
      <c r="R2773" s="29" t="s">
        <v>26784</v>
      </c>
      <c r="S2773" s="30" t="s">
        <v>50</v>
      </c>
      <c r="T2773" s="13" t="s">
        <v>50</v>
      </c>
      <c r="U2773" s="13" t="s">
        <v>50</v>
      </c>
      <c r="V2773" s="13">
        <v>7000000</v>
      </c>
      <c r="W2773" s="13" t="s">
        <v>60</v>
      </c>
      <c r="X2773" s="13">
        <v>7000000</v>
      </c>
      <c r="Y2773" s="13" t="s">
        <v>467</v>
      </c>
      <c r="Z2773" s="13">
        <v>2</v>
      </c>
      <c r="AA2773" s="13">
        <v>7000000</v>
      </c>
      <c r="AB2773" s="13" t="s">
        <v>60</v>
      </c>
      <c r="AC2773" s="13">
        <v>7000000</v>
      </c>
      <c r="AD2773" s="13" t="s">
        <v>467</v>
      </c>
      <c r="AE2773" s="13">
        <v>9000000</v>
      </c>
      <c r="AF2773" s="13" t="s">
        <v>60</v>
      </c>
      <c r="AG2773" s="13">
        <v>9000000</v>
      </c>
      <c r="AH2773" s="13">
        <v>9000000</v>
      </c>
      <c r="AI2773" s="13" t="s">
        <v>60</v>
      </c>
      <c r="AJ2773" s="13">
        <v>9000000</v>
      </c>
      <c r="AK2773" s="13" t="s">
        <v>26785</v>
      </c>
      <c r="AL2773" s="13" t="s">
        <v>50</v>
      </c>
      <c r="AM2773" s="13" t="s">
        <v>26786</v>
      </c>
      <c r="AN2773" s="13" t="s">
        <v>66</v>
      </c>
      <c r="AO2773" s="13" t="s">
        <v>26787</v>
      </c>
      <c r="AP2773" s="15" t="s">
        <v>50</v>
      </c>
      <c r="AQ2773" s="21" t="s">
        <v>26788</v>
      </c>
      <c r="AR2773" s="13" t="s">
        <v>50</v>
      </c>
    </row>
    <row r="2774" spans="1:44" ht="15" thickBot="1">
      <c r="A2774" s="4" t="s">
        <v>26789</v>
      </c>
      <c r="B2774" s="7">
        <v>860</v>
      </c>
      <c r="C2774" s="6">
        <v>43101</v>
      </c>
      <c r="D2774" s="7" t="s">
        <v>45</v>
      </c>
      <c r="E2774" s="7" t="s">
        <v>46</v>
      </c>
      <c r="F2774" s="7" t="s">
        <v>70</v>
      </c>
      <c r="G2774" s="26" t="s">
        <v>54946</v>
      </c>
      <c r="H2774" s="7" t="s">
        <v>562</v>
      </c>
      <c r="I2774" s="7" t="s">
        <v>50</v>
      </c>
      <c r="J2774" s="6">
        <v>45497</v>
      </c>
      <c r="K2774" s="7" t="s">
        <v>50</v>
      </c>
      <c r="L2774" s="7" t="s">
        <v>178</v>
      </c>
      <c r="M2774" s="7" t="s">
        <v>26790</v>
      </c>
      <c r="N2774" s="7" t="s">
        <v>18672</v>
      </c>
      <c r="O2774" s="7" t="s">
        <v>26791</v>
      </c>
      <c r="P2774" s="5">
        <v>10680</v>
      </c>
      <c r="Q2774" s="7" t="s">
        <v>135</v>
      </c>
      <c r="R2774" s="34" t="s">
        <v>26792</v>
      </c>
      <c r="S2774" s="34" t="s">
        <v>26793</v>
      </c>
      <c r="T2774" s="7" t="s">
        <v>26794</v>
      </c>
      <c r="U2774" s="7" t="s">
        <v>26795</v>
      </c>
      <c r="V2774" s="7">
        <v>2000000</v>
      </c>
      <c r="W2774" s="7" t="s">
        <v>139</v>
      </c>
      <c r="X2774" s="7">
        <v>2577240</v>
      </c>
      <c r="Y2774" s="7" t="s">
        <v>50</v>
      </c>
      <c r="Z2774" s="7">
        <v>1</v>
      </c>
      <c r="AA2774" s="7">
        <v>2000000</v>
      </c>
      <c r="AB2774" s="7" t="s">
        <v>139</v>
      </c>
      <c r="AC2774" s="7">
        <v>2577240</v>
      </c>
      <c r="AD2774" s="7" t="s">
        <v>178</v>
      </c>
      <c r="AE2774" s="7">
        <v>2000000</v>
      </c>
      <c r="AF2774" s="7" t="s">
        <v>139</v>
      </c>
      <c r="AG2774" s="7">
        <v>2577240</v>
      </c>
      <c r="AH2774" s="7">
        <v>2000000</v>
      </c>
      <c r="AI2774" s="7" t="s">
        <v>139</v>
      </c>
      <c r="AJ2774" s="7">
        <v>2577240</v>
      </c>
      <c r="AK2774" s="7" t="s">
        <v>50</v>
      </c>
      <c r="AL2774" s="7" t="s">
        <v>50</v>
      </c>
      <c r="AM2774" s="7" t="s">
        <v>26796</v>
      </c>
      <c r="AN2774" s="7" t="s">
        <v>66</v>
      </c>
      <c r="AO2774" s="7" t="s">
        <v>26797</v>
      </c>
      <c r="AP2774" s="22" t="s">
        <v>26798</v>
      </c>
      <c r="AQ2774" s="9" t="s">
        <v>50</v>
      </c>
      <c r="AR2774" s="7" t="s">
        <v>50</v>
      </c>
    </row>
    <row r="2775" spans="1:44" ht="15" thickBot="1">
      <c r="A2775" s="10" t="s">
        <v>26799</v>
      </c>
      <c r="B2775" s="11">
        <v>2709</v>
      </c>
      <c r="C2775" s="12">
        <v>39448</v>
      </c>
      <c r="D2775" s="13" t="s">
        <v>45</v>
      </c>
      <c r="E2775" s="13" t="s">
        <v>46</v>
      </c>
      <c r="F2775" s="13" t="s">
        <v>47</v>
      </c>
      <c r="G2775" s="13" t="s">
        <v>145</v>
      </c>
      <c r="H2775" s="13" t="s">
        <v>50</v>
      </c>
      <c r="I2775" s="13" t="s">
        <v>50</v>
      </c>
      <c r="J2775" s="12">
        <v>45489</v>
      </c>
      <c r="K2775" s="13" t="s">
        <v>50</v>
      </c>
      <c r="L2775" s="13" t="s">
        <v>62</v>
      </c>
      <c r="M2775" s="13" t="s">
        <v>26800</v>
      </c>
      <c r="N2775" s="13" t="s">
        <v>26801</v>
      </c>
      <c r="O2775" s="13" t="s">
        <v>26802</v>
      </c>
      <c r="P2775" s="11">
        <v>10697</v>
      </c>
      <c r="Q2775" s="13" t="s">
        <v>50</v>
      </c>
      <c r="R2775" s="33" t="s">
        <v>26803</v>
      </c>
      <c r="S2775" s="33" t="s">
        <v>26804</v>
      </c>
      <c r="T2775" s="13" t="s">
        <v>26805</v>
      </c>
      <c r="U2775" s="13" t="s">
        <v>26806</v>
      </c>
      <c r="V2775" s="13">
        <v>2500000</v>
      </c>
      <c r="W2775" s="13" t="s">
        <v>60</v>
      </c>
      <c r="X2775" s="13">
        <v>2500000</v>
      </c>
      <c r="Y2775" s="13" t="s">
        <v>61</v>
      </c>
      <c r="Z2775" s="13">
        <v>1</v>
      </c>
      <c r="AA2775" s="13">
        <v>2500000</v>
      </c>
      <c r="AB2775" s="13" t="s">
        <v>60</v>
      </c>
      <c r="AC2775" s="13">
        <v>2500000</v>
      </c>
      <c r="AD2775" s="13" t="s">
        <v>62</v>
      </c>
      <c r="AE2775" s="13">
        <v>2500000</v>
      </c>
      <c r="AF2775" s="13" t="s">
        <v>60</v>
      </c>
      <c r="AG2775" s="13">
        <v>2500000</v>
      </c>
      <c r="AH2775" s="13">
        <v>2500000</v>
      </c>
      <c r="AI2775" s="13" t="s">
        <v>60</v>
      </c>
      <c r="AJ2775" s="13">
        <v>2500000</v>
      </c>
      <c r="AK2775" s="13" t="s">
        <v>50</v>
      </c>
      <c r="AL2775" s="13" t="s">
        <v>50</v>
      </c>
      <c r="AM2775" s="13" t="s">
        <v>26807</v>
      </c>
      <c r="AN2775" s="13" t="s">
        <v>738</v>
      </c>
      <c r="AO2775" s="13" t="s">
        <v>26808</v>
      </c>
      <c r="AP2775" s="21" t="s">
        <v>26809</v>
      </c>
      <c r="AQ2775" s="15" t="s">
        <v>50</v>
      </c>
      <c r="AR2775" s="13" t="s">
        <v>50</v>
      </c>
    </row>
    <row r="2776" spans="1:44" ht="15" thickBot="1">
      <c r="A2776" s="4" t="s">
        <v>26810</v>
      </c>
      <c r="B2776" s="5">
        <v>3135</v>
      </c>
      <c r="C2776" s="6">
        <v>43831</v>
      </c>
      <c r="D2776" s="7" t="s">
        <v>45</v>
      </c>
      <c r="E2776" s="7" t="s">
        <v>46</v>
      </c>
      <c r="F2776" s="7" t="s">
        <v>47</v>
      </c>
      <c r="G2776" s="27" t="s">
        <v>54945</v>
      </c>
      <c r="H2776" s="7" t="s">
        <v>50</v>
      </c>
      <c r="I2776" s="7" t="s">
        <v>50</v>
      </c>
      <c r="J2776" s="6">
        <v>45495</v>
      </c>
      <c r="K2776" s="7" t="s">
        <v>116</v>
      </c>
      <c r="L2776" s="7" t="s">
        <v>52</v>
      </c>
      <c r="M2776" s="7" t="s">
        <v>26811</v>
      </c>
      <c r="N2776" s="7" t="s">
        <v>1114</v>
      </c>
      <c r="O2776" s="7" t="s">
        <v>26812</v>
      </c>
      <c r="P2776" s="5">
        <v>10712</v>
      </c>
      <c r="Q2776" s="7" t="s">
        <v>1116</v>
      </c>
      <c r="R2776" s="34" t="s">
        <v>26813</v>
      </c>
      <c r="S2776" s="31" t="s">
        <v>50</v>
      </c>
      <c r="T2776" s="7" t="s">
        <v>26814</v>
      </c>
      <c r="U2776" s="7" t="s">
        <v>26815</v>
      </c>
      <c r="V2776" s="7">
        <v>900000</v>
      </c>
      <c r="W2776" s="7" t="s">
        <v>60</v>
      </c>
      <c r="X2776" s="7">
        <v>900000</v>
      </c>
      <c r="Y2776" s="7" t="s">
        <v>61</v>
      </c>
      <c r="Z2776" s="7">
        <v>3</v>
      </c>
      <c r="AA2776" s="7">
        <v>6600000</v>
      </c>
      <c r="AB2776" s="7" t="s">
        <v>60</v>
      </c>
      <c r="AC2776" s="7">
        <v>6600000</v>
      </c>
      <c r="AD2776" s="7" t="s">
        <v>62</v>
      </c>
      <c r="AE2776" s="7">
        <v>6600000</v>
      </c>
      <c r="AF2776" s="7" t="s">
        <v>60</v>
      </c>
      <c r="AG2776" s="7">
        <v>6600000</v>
      </c>
      <c r="AH2776" s="7">
        <v>7500000</v>
      </c>
      <c r="AI2776" s="7" t="s">
        <v>60</v>
      </c>
      <c r="AJ2776" s="7">
        <v>7500000</v>
      </c>
      <c r="AK2776" s="7" t="s">
        <v>26816</v>
      </c>
      <c r="AL2776" s="7" t="s">
        <v>26817</v>
      </c>
      <c r="AM2776" s="7" t="s">
        <v>26818</v>
      </c>
      <c r="AN2776" s="7" t="s">
        <v>66</v>
      </c>
      <c r="AO2776" s="7" t="s">
        <v>26819</v>
      </c>
      <c r="AP2776" s="22" t="s">
        <v>26820</v>
      </c>
      <c r="AQ2776" s="9" t="s">
        <v>50</v>
      </c>
      <c r="AR2776" s="7" t="s">
        <v>50</v>
      </c>
    </row>
    <row r="2777" spans="1:44" ht="15" thickBot="1">
      <c r="A2777" s="10" t="s">
        <v>26821</v>
      </c>
      <c r="B2777" s="11">
        <v>3595500</v>
      </c>
      <c r="C2777" s="12">
        <v>2193</v>
      </c>
      <c r="D2777" s="13" t="s">
        <v>45</v>
      </c>
      <c r="E2777" s="13" t="s">
        <v>46</v>
      </c>
      <c r="F2777" s="13" t="s">
        <v>47</v>
      </c>
      <c r="G2777" s="13" t="s">
        <v>48</v>
      </c>
      <c r="H2777" s="13" t="s">
        <v>3028</v>
      </c>
      <c r="I2777" s="13" t="s">
        <v>50</v>
      </c>
      <c r="J2777" s="12">
        <v>45491</v>
      </c>
      <c r="K2777" s="13" t="s">
        <v>51</v>
      </c>
      <c r="L2777" s="13" t="s">
        <v>162</v>
      </c>
      <c r="M2777" s="13" t="s">
        <v>26822</v>
      </c>
      <c r="N2777" s="13" t="s">
        <v>26823</v>
      </c>
      <c r="O2777" s="13" t="s">
        <v>26824</v>
      </c>
      <c r="P2777" s="11">
        <v>10783</v>
      </c>
      <c r="Q2777" s="13" t="s">
        <v>245</v>
      </c>
      <c r="R2777" s="33" t="s">
        <v>26825</v>
      </c>
      <c r="S2777" s="33" t="s">
        <v>26826</v>
      </c>
      <c r="T2777" s="13" t="s">
        <v>50</v>
      </c>
      <c r="U2777" s="13" t="s">
        <v>26827</v>
      </c>
      <c r="V2777" s="13">
        <v>50000000000</v>
      </c>
      <c r="W2777" s="13" t="s">
        <v>250</v>
      </c>
      <c r="X2777" s="13">
        <v>597897708</v>
      </c>
      <c r="Y2777" s="13" t="s">
        <v>61</v>
      </c>
      <c r="Z2777" s="13">
        <v>1</v>
      </c>
      <c r="AA2777" s="13" t="s">
        <v>50</v>
      </c>
      <c r="AB2777" s="13" t="s">
        <v>50</v>
      </c>
      <c r="AC2777" s="13" t="s">
        <v>50</v>
      </c>
      <c r="AD2777" s="13" t="s">
        <v>50</v>
      </c>
      <c r="AE2777" s="13" t="s">
        <v>50</v>
      </c>
      <c r="AF2777" s="13" t="s">
        <v>50</v>
      </c>
      <c r="AG2777" s="13" t="s">
        <v>50</v>
      </c>
      <c r="AH2777" s="13">
        <v>50000000000</v>
      </c>
      <c r="AI2777" s="13" t="s">
        <v>250</v>
      </c>
      <c r="AJ2777" s="13">
        <v>597897708</v>
      </c>
      <c r="AK2777" s="13" t="s">
        <v>50</v>
      </c>
      <c r="AL2777" s="13" t="s">
        <v>50</v>
      </c>
      <c r="AM2777" s="13" t="s">
        <v>26828</v>
      </c>
      <c r="AN2777" s="13" t="s">
        <v>66</v>
      </c>
      <c r="AO2777" s="13" t="s">
        <v>26829</v>
      </c>
      <c r="AP2777" s="21" t="s">
        <v>26830</v>
      </c>
      <c r="AQ2777" s="15" t="s">
        <v>50</v>
      </c>
      <c r="AR2777" s="13" t="s">
        <v>50</v>
      </c>
    </row>
    <row r="2778" spans="1:44" ht="15" thickBot="1">
      <c r="A2778" s="4" t="s">
        <v>26831</v>
      </c>
      <c r="B2778" s="5">
        <v>7414</v>
      </c>
      <c r="C2778" s="6">
        <v>33239</v>
      </c>
      <c r="D2778" s="7" t="s">
        <v>45</v>
      </c>
      <c r="E2778" s="7" t="s">
        <v>46</v>
      </c>
      <c r="F2778" s="7" t="s">
        <v>47</v>
      </c>
      <c r="G2778" s="7" t="s">
        <v>71</v>
      </c>
      <c r="H2778" s="7" t="s">
        <v>50</v>
      </c>
      <c r="I2778" s="7" t="s">
        <v>50</v>
      </c>
      <c r="J2778" s="6">
        <v>45497</v>
      </c>
      <c r="K2778" s="7" t="s">
        <v>50</v>
      </c>
      <c r="L2778" s="7" t="s">
        <v>62</v>
      </c>
      <c r="M2778" s="7" t="s">
        <v>26832</v>
      </c>
      <c r="N2778" s="7" t="s">
        <v>18980</v>
      </c>
      <c r="O2778" s="7" t="s">
        <v>26833</v>
      </c>
      <c r="P2778" s="5">
        <v>10799</v>
      </c>
      <c r="Q2778" s="7" t="s">
        <v>135</v>
      </c>
      <c r="R2778" s="34" t="s">
        <v>26834</v>
      </c>
      <c r="S2778" s="34" t="s">
        <v>26835</v>
      </c>
      <c r="T2778" s="7" t="s">
        <v>26836</v>
      </c>
      <c r="U2778" s="7" t="s">
        <v>50</v>
      </c>
      <c r="V2778" s="7">
        <v>450000000</v>
      </c>
      <c r="W2778" s="7" t="s">
        <v>139</v>
      </c>
      <c r="X2778" s="7">
        <v>579878973</v>
      </c>
      <c r="Y2778" s="7" t="s">
        <v>61</v>
      </c>
      <c r="Z2778" s="7">
        <v>2</v>
      </c>
      <c r="AA2778" s="7">
        <v>450000000</v>
      </c>
      <c r="AB2778" s="7" t="s">
        <v>139</v>
      </c>
      <c r="AC2778" s="7">
        <v>579878973</v>
      </c>
      <c r="AD2778" s="7" t="s">
        <v>62</v>
      </c>
      <c r="AE2778" s="7">
        <v>750000000</v>
      </c>
      <c r="AF2778" s="7" t="s">
        <v>139</v>
      </c>
      <c r="AG2778" s="7">
        <v>966689757</v>
      </c>
      <c r="AH2778" s="7">
        <v>750000000</v>
      </c>
      <c r="AI2778" s="7" t="s">
        <v>139</v>
      </c>
      <c r="AJ2778" s="7">
        <v>966689757</v>
      </c>
      <c r="AK2778" s="7" t="s">
        <v>50</v>
      </c>
      <c r="AL2778" s="7" t="s">
        <v>50</v>
      </c>
      <c r="AM2778" s="7" t="s">
        <v>26837</v>
      </c>
      <c r="AN2778" s="7" t="s">
        <v>66</v>
      </c>
      <c r="AO2778" s="7" t="s">
        <v>26838</v>
      </c>
      <c r="AP2778" s="22" t="s">
        <v>26839</v>
      </c>
      <c r="AQ2778" s="9" t="s">
        <v>50</v>
      </c>
      <c r="AR2778" s="7" t="s">
        <v>50</v>
      </c>
    </row>
    <row r="2779" spans="1:44" ht="15" thickBot="1">
      <c r="A2779" s="10" t="s">
        <v>26840</v>
      </c>
      <c r="B2779" s="13" t="s">
        <v>50</v>
      </c>
      <c r="C2779" s="12">
        <v>45292</v>
      </c>
      <c r="D2779" s="13" t="s">
        <v>45</v>
      </c>
      <c r="E2779" s="13" t="s">
        <v>46</v>
      </c>
      <c r="F2779" s="13" t="s">
        <v>70</v>
      </c>
      <c r="G2779" s="13" t="s">
        <v>50</v>
      </c>
      <c r="H2779" s="13" t="s">
        <v>50</v>
      </c>
      <c r="I2779" s="13" t="s">
        <v>50</v>
      </c>
      <c r="J2779" s="12">
        <v>45490</v>
      </c>
      <c r="K2779" s="13" t="s">
        <v>50</v>
      </c>
      <c r="L2779" s="13" t="s">
        <v>467</v>
      </c>
      <c r="M2779" s="13" t="s">
        <v>50</v>
      </c>
      <c r="N2779" s="13" t="s">
        <v>75</v>
      </c>
      <c r="O2779" s="13" t="s">
        <v>26841</v>
      </c>
      <c r="P2779" s="11">
        <v>10849</v>
      </c>
      <c r="Q2779" s="13" t="s">
        <v>77</v>
      </c>
      <c r="R2779" s="35" t="s">
        <v>50</v>
      </c>
      <c r="S2779" s="30" t="s">
        <v>50</v>
      </c>
      <c r="T2779" s="13" t="s">
        <v>50</v>
      </c>
      <c r="U2779" s="13" t="s">
        <v>26842</v>
      </c>
      <c r="V2779" s="13">
        <v>48000000</v>
      </c>
      <c r="W2779" s="13" t="s">
        <v>60</v>
      </c>
      <c r="X2779" s="13">
        <v>48000000</v>
      </c>
      <c r="Y2779" s="13" t="s">
        <v>467</v>
      </c>
      <c r="Z2779" s="13">
        <v>1</v>
      </c>
      <c r="AA2779" s="13">
        <v>48000000</v>
      </c>
      <c r="AB2779" s="13" t="s">
        <v>60</v>
      </c>
      <c r="AC2779" s="13">
        <v>48000000</v>
      </c>
      <c r="AD2779" s="13" t="s">
        <v>467</v>
      </c>
      <c r="AE2779" s="13">
        <v>48000000</v>
      </c>
      <c r="AF2779" s="13" t="s">
        <v>60</v>
      </c>
      <c r="AG2779" s="13">
        <v>48000000</v>
      </c>
      <c r="AH2779" s="13">
        <v>48000000</v>
      </c>
      <c r="AI2779" s="13" t="s">
        <v>60</v>
      </c>
      <c r="AJ2779" s="13">
        <v>48000000</v>
      </c>
      <c r="AK2779" s="13" t="s">
        <v>50</v>
      </c>
      <c r="AL2779" s="13" t="s">
        <v>50</v>
      </c>
      <c r="AM2779" s="13" t="s">
        <v>50</v>
      </c>
      <c r="AN2779" s="13" t="s">
        <v>50</v>
      </c>
      <c r="AO2779" s="13" t="s">
        <v>50</v>
      </c>
      <c r="AP2779" s="15" t="s">
        <v>50</v>
      </c>
      <c r="AQ2779" s="15" t="s">
        <v>50</v>
      </c>
      <c r="AR2779" s="13" t="s">
        <v>1186</v>
      </c>
    </row>
    <row r="2780" spans="1:44" ht="15" thickBot="1">
      <c r="A2780" s="4" t="s">
        <v>26843</v>
      </c>
      <c r="B2780" s="5">
        <v>247682</v>
      </c>
      <c r="C2780" s="6">
        <v>42370</v>
      </c>
      <c r="D2780" s="7" t="s">
        <v>45</v>
      </c>
      <c r="E2780" s="7" t="s">
        <v>46</v>
      </c>
      <c r="F2780" s="7" t="s">
        <v>70</v>
      </c>
      <c r="G2780" s="7" t="s">
        <v>176</v>
      </c>
      <c r="H2780" s="7" t="s">
        <v>328</v>
      </c>
      <c r="I2780" s="7" t="s">
        <v>50</v>
      </c>
      <c r="J2780" s="6">
        <v>45496</v>
      </c>
      <c r="K2780" s="7" t="s">
        <v>72</v>
      </c>
      <c r="L2780" s="7" t="s">
        <v>178</v>
      </c>
      <c r="M2780" s="7" t="s">
        <v>26844</v>
      </c>
      <c r="N2780" s="7" t="s">
        <v>12266</v>
      </c>
      <c r="O2780" s="7" t="s">
        <v>26845</v>
      </c>
      <c r="P2780" s="5">
        <v>10863</v>
      </c>
      <c r="Q2780" s="7" t="s">
        <v>56</v>
      </c>
      <c r="R2780" s="34" t="s">
        <v>26846</v>
      </c>
      <c r="S2780" s="34" t="s">
        <v>26847</v>
      </c>
      <c r="T2780" s="7" t="s">
        <v>26848</v>
      </c>
      <c r="U2780" s="7" t="s">
        <v>50</v>
      </c>
      <c r="V2780" s="7">
        <v>54500187</v>
      </c>
      <c r="W2780" s="7" t="s">
        <v>60</v>
      </c>
      <c r="X2780" s="7">
        <v>54500187</v>
      </c>
      <c r="Y2780" s="7" t="s">
        <v>50</v>
      </c>
      <c r="Z2780" s="7">
        <v>11</v>
      </c>
      <c r="AA2780" s="7">
        <v>54500187</v>
      </c>
      <c r="AB2780" s="7" t="s">
        <v>60</v>
      </c>
      <c r="AC2780" s="7">
        <v>54500187</v>
      </c>
      <c r="AD2780" s="7" t="s">
        <v>178</v>
      </c>
      <c r="AE2780" s="7">
        <v>247505828</v>
      </c>
      <c r="AF2780" s="7" t="s">
        <v>60</v>
      </c>
      <c r="AG2780" s="7">
        <v>247505828</v>
      </c>
      <c r="AH2780" s="7">
        <v>247505828</v>
      </c>
      <c r="AI2780" s="7" t="s">
        <v>60</v>
      </c>
      <c r="AJ2780" s="7">
        <v>247505828</v>
      </c>
      <c r="AK2780" s="7" t="s">
        <v>26849</v>
      </c>
      <c r="AL2780" s="7" t="s">
        <v>50</v>
      </c>
      <c r="AM2780" s="7" t="s">
        <v>26850</v>
      </c>
      <c r="AN2780" s="7" t="s">
        <v>66</v>
      </c>
      <c r="AO2780" s="7" t="s">
        <v>26851</v>
      </c>
      <c r="AP2780" s="22" t="s">
        <v>26852</v>
      </c>
      <c r="AQ2780" s="9" t="s">
        <v>50</v>
      </c>
      <c r="AR2780" s="7" t="s">
        <v>50</v>
      </c>
    </row>
    <row r="2781" spans="1:44" ht="15" thickBot="1">
      <c r="A2781" s="10" t="s">
        <v>26853</v>
      </c>
      <c r="B2781" s="13" t="s">
        <v>50</v>
      </c>
      <c r="C2781" s="12">
        <v>44562</v>
      </c>
      <c r="D2781" s="13" t="s">
        <v>45</v>
      </c>
      <c r="E2781" s="13" t="s">
        <v>46</v>
      </c>
      <c r="F2781" s="13" t="s">
        <v>70</v>
      </c>
      <c r="G2781" s="27" t="s">
        <v>54945</v>
      </c>
      <c r="H2781" s="13" t="s">
        <v>50</v>
      </c>
      <c r="I2781" s="13" t="s">
        <v>50</v>
      </c>
      <c r="J2781" s="12">
        <v>45493</v>
      </c>
      <c r="K2781" s="13" t="s">
        <v>89</v>
      </c>
      <c r="L2781" s="13" t="s">
        <v>1624</v>
      </c>
      <c r="M2781" s="13" t="s">
        <v>26854</v>
      </c>
      <c r="N2781" s="13" t="s">
        <v>180</v>
      </c>
      <c r="O2781" s="13" t="s">
        <v>26855</v>
      </c>
      <c r="P2781" s="11">
        <v>10864</v>
      </c>
      <c r="Q2781" s="13" t="s">
        <v>120</v>
      </c>
      <c r="R2781" s="33" t="s">
        <v>26856</v>
      </c>
      <c r="S2781" s="33" t="s">
        <v>26857</v>
      </c>
      <c r="T2781" s="13" t="s">
        <v>50</v>
      </c>
      <c r="U2781" s="13" t="s">
        <v>50</v>
      </c>
      <c r="V2781" s="13">
        <v>1000000</v>
      </c>
      <c r="W2781" s="13" t="s">
        <v>60</v>
      </c>
      <c r="X2781" s="13">
        <v>1000000</v>
      </c>
      <c r="Y2781" s="13" t="s">
        <v>467</v>
      </c>
      <c r="Z2781" s="13">
        <v>3</v>
      </c>
      <c r="AA2781" s="13">
        <v>1000000</v>
      </c>
      <c r="AB2781" s="13" t="s">
        <v>60</v>
      </c>
      <c r="AC2781" s="13">
        <v>1000000</v>
      </c>
      <c r="AD2781" s="13" t="s">
        <v>1624</v>
      </c>
      <c r="AE2781" s="13">
        <v>1120000</v>
      </c>
      <c r="AF2781" s="13" t="s">
        <v>60</v>
      </c>
      <c r="AG2781" s="13">
        <v>1120000</v>
      </c>
      <c r="AH2781" s="13">
        <v>1220000</v>
      </c>
      <c r="AI2781" s="13" t="s">
        <v>60</v>
      </c>
      <c r="AJ2781" s="13">
        <v>1220000</v>
      </c>
      <c r="AK2781" s="13" t="s">
        <v>26858</v>
      </c>
      <c r="AL2781" s="13" t="s">
        <v>50</v>
      </c>
      <c r="AM2781" s="13" t="s">
        <v>26859</v>
      </c>
      <c r="AN2781" s="13" t="s">
        <v>66</v>
      </c>
      <c r="AO2781" s="13" t="s">
        <v>26860</v>
      </c>
      <c r="AP2781" s="21" t="s">
        <v>26861</v>
      </c>
      <c r="AQ2781" s="15" t="s">
        <v>50</v>
      </c>
      <c r="AR2781" s="13" t="s">
        <v>50</v>
      </c>
    </row>
    <row r="2782" spans="1:44" ht="15" thickBot="1">
      <c r="A2782" s="4" t="s">
        <v>26862</v>
      </c>
      <c r="B2782" s="7" t="s">
        <v>50</v>
      </c>
      <c r="C2782" s="6">
        <v>45292</v>
      </c>
      <c r="D2782" s="7" t="s">
        <v>45</v>
      </c>
      <c r="E2782" s="7" t="s">
        <v>46</v>
      </c>
      <c r="F2782" s="7" t="s">
        <v>70</v>
      </c>
      <c r="G2782" s="26" t="s">
        <v>54946</v>
      </c>
      <c r="H2782" s="7" t="s">
        <v>50</v>
      </c>
      <c r="I2782" s="7" t="s">
        <v>50</v>
      </c>
      <c r="J2782" s="6">
        <v>45489</v>
      </c>
      <c r="K2782" s="7" t="s">
        <v>50</v>
      </c>
      <c r="L2782" s="7" t="s">
        <v>467</v>
      </c>
      <c r="M2782" s="7" t="s">
        <v>15020</v>
      </c>
      <c r="N2782" s="7" t="s">
        <v>50</v>
      </c>
      <c r="O2782" s="7" t="s">
        <v>26863</v>
      </c>
      <c r="P2782" s="5">
        <v>11257</v>
      </c>
      <c r="Q2782" s="7" t="s">
        <v>50</v>
      </c>
      <c r="R2782" s="28" t="s">
        <v>26864</v>
      </c>
      <c r="S2782" s="34" t="s">
        <v>26865</v>
      </c>
      <c r="T2782" s="7" t="s">
        <v>50</v>
      </c>
      <c r="U2782" s="7" t="s">
        <v>50</v>
      </c>
      <c r="V2782" s="7">
        <v>9000000</v>
      </c>
      <c r="W2782" s="7" t="s">
        <v>60</v>
      </c>
      <c r="X2782" s="7">
        <v>9000000</v>
      </c>
      <c r="Y2782" s="7" t="s">
        <v>467</v>
      </c>
      <c r="Z2782" s="7">
        <v>1</v>
      </c>
      <c r="AA2782" s="7">
        <v>9000000</v>
      </c>
      <c r="AB2782" s="7" t="s">
        <v>60</v>
      </c>
      <c r="AC2782" s="7">
        <v>9000000</v>
      </c>
      <c r="AD2782" s="7" t="s">
        <v>467</v>
      </c>
      <c r="AE2782" s="7">
        <v>9000000</v>
      </c>
      <c r="AF2782" s="7" t="s">
        <v>60</v>
      </c>
      <c r="AG2782" s="7">
        <v>9000000</v>
      </c>
      <c r="AH2782" s="7">
        <v>9000000</v>
      </c>
      <c r="AI2782" s="7" t="s">
        <v>60</v>
      </c>
      <c r="AJ2782" s="7">
        <v>9000000</v>
      </c>
      <c r="AK2782" s="7" t="s">
        <v>26866</v>
      </c>
      <c r="AL2782" s="7" t="s">
        <v>50</v>
      </c>
      <c r="AM2782" s="7" t="s">
        <v>26867</v>
      </c>
      <c r="AN2782" s="7" t="s">
        <v>66</v>
      </c>
      <c r="AO2782" s="7" t="s">
        <v>50</v>
      </c>
      <c r="AP2782" s="9" t="s">
        <v>50</v>
      </c>
      <c r="AQ2782" s="22" t="s">
        <v>26868</v>
      </c>
      <c r="AR2782" s="7" t="s">
        <v>255</v>
      </c>
    </row>
    <row r="2783" spans="1:44" ht="15" thickBot="1">
      <c r="A2783" s="10" t="s">
        <v>26869</v>
      </c>
      <c r="B2783" s="13">
        <v>162</v>
      </c>
      <c r="C2783" s="12">
        <v>43033</v>
      </c>
      <c r="D2783" s="13" t="s">
        <v>45</v>
      </c>
      <c r="E2783" s="13" t="s">
        <v>46</v>
      </c>
      <c r="F2783" s="13" t="s">
        <v>70</v>
      </c>
      <c r="G2783" s="26" t="s">
        <v>54946</v>
      </c>
      <c r="H2783" s="13" t="s">
        <v>562</v>
      </c>
      <c r="I2783" s="13" t="s">
        <v>50</v>
      </c>
      <c r="J2783" s="12">
        <v>45492</v>
      </c>
      <c r="K2783" s="13" t="s">
        <v>116</v>
      </c>
      <c r="L2783" s="13" t="s">
        <v>178</v>
      </c>
      <c r="M2783" s="13" t="s">
        <v>26870</v>
      </c>
      <c r="N2783" s="13" t="s">
        <v>18632</v>
      </c>
      <c r="O2783" s="13" t="s">
        <v>26871</v>
      </c>
      <c r="P2783" s="11">
        <v>11281</v>
      </c>
      <c r="Q2783" s="13" t="s">
        <v>56</v>
      </c>
      <c r="R2783" s="33" t="s">
        <v>26872</v>
      </c>
      <c r="S2783" s="33" t="s">
        <v>26873</v>
      </c>
      <c r="T2783" s="13" t="s">
        <v>26874</v>
      </c>
      <c r="U2783" s="13" t="s">
        <v>26875</v>
      </c>
      <c r="V2783" s="13">
        <v>1296016</v>
      </c>
      <c r="W2783" s="13" t="s">
        <v>60</v>
      </c>
      <c r="X2783" s="13">
        <v>1296016</v>
      </c>
      <c r="Y2783" s="13" t="s">
        <v>50</v>
      </c>
      <c r="Z2783" s="13">
        <v>9</v>
      </c>
      <c r="AA2783" s="13">
        <v>1296016</v>
      </c>
      <c r="AB2783" s="13" t="s">
        <v>60</v>
      </c>
      <c r="AC2783" s="13">
        <v>1296016</v>
      </c>
      <c r="AD2783" s="13" t="s">
        <v>178</v>
      </c>
      <c r="AE2783" s="13">
        <v>2956016</v>
      </c>
      <c r="AF2783" s="13" t="s">
        <v>60</v>
      </c>
      <c r="AG2783" s="13">
        <v>2956016</v>
      </c>
      <c r="AH2783" s="13">
        <v>4311716</v>
      </c>
      <c r="AI2783" s="13" t="s">
        <v>60</v>
      </c>
      <c r="AJ2783" s="13">
        <v>4311716</v>
      </c>
      <c r="AK2783" s="13" t="s">
        <v>26876</v>
      </c>
      <c r="AL2783" s="13" t="s">
        <v>50</v>
      </c>
      <c r="AM2783" s="13" t="s">
        <v>26877</v>
      </c>
      <c r="AN2783" s="13" t="s">
        <v>66</v>
      </c>
      <c r="AO2783" s="13" t="s">
        <v>26878</v>
      </c>
      <c r="AP2783" s="21" t="s">
        <v>26879</v>
      </c>
      <c r="AQ2783" s="15" t="s">
        <v>50</v>
      </c>
      <c r="AR2783" s="13" t="s">
        <v>50</v>
      </c>
    </row>
    <row r="2784" spans="1:44" ht="15" thickBot="1">
      <c r="A2784" s="4" t="s">
        <v>26880</v>
      </c>
      <c r="B2784" s="5">
        <v>170630</v>
      </c>
      <c r="C2784" s="6">
        <v>43984</v>
      </c>
      <c r="D2784" s="7" t="s">
        <v>45</v>
      </c>
      <c r="E2784" s="7" t="s">
        <v>46</v>
      </c>
      <c r="F2784" s="7" t="s">
        <v>70</v>
      </c>
      <c r="G2784" s="26" t="s">
        <v>54946</v>
      </c>
      <c r="H2784" s="7" t="s">
        <v>50</v>
      </c>
      <c r="I2784" s="7" t="s">
        <v>50</v>
      </c>
      <c r="J2784" s="6">
        <v>45489</v>
      </c>
      <c r="K2784" s="7" t="s">
        <v>50</v>
      </c>
      <c r="L2784" s="7" t="s">
        <v>467</v>
      </c>
      <c r="M2784" s="7" t="s">
        <v>11337</v>
      </c>
      <c r="N2784" s="7" t="s">
        <v>26881</v>
      </c>
      <c r="O2784" s="7" t="s">
        <v>26882</v>
      </c>
      <c r="P2784" s="5">
        <v>11445</v>
      </c>
      <c r="Q2784" s="7" t="s">
        <v>245</v>
      </c>
      <c r="R2784" s="34" t="s">
        <v>26883</v>
      </c>
      <c r="S2784" s="34" t="s">
        <v>26884</v>
      </c>
      <c r="T2784" s="7" t="s">
        <v>26885</v>
      </c>
      <c r="U2784" s="7" t="s">
        <v>26886</v>
      </c>
      <c r="V2784" s="7">
        <v>3559998</v>
      </c>
      <c r="W2784" s="7" t="s">
        <v>60</v>
      </c>
      <c r="X2784" s="7">
        <v>3559998</v>
      </c>
      <c r="Y2784" s="7" t="s">
        <v>467</v>
      </c>
      <c r="Z2784" s="7">
        <v>2</v>
      </c>
      <c r="AA2784" s="7">
        <v>3559998</v>
      </c>
      <c r="AB2784" s="7" t="s">
        <v>60</v>
      </c>
      <c r="AC2784" s="7">
        <v>3559998</v>
      </c>
      <c r="AD2784" s="7" t="s">
        <v>467</v>
      </c>
      <c r="AE2784" s="7">
        <v>4759998</v>
      </c>
      <c r="AF2784" s="7" t="s">
        <v>60</v>
      </c>
      <c r="AG2784" s="7">
        <v>4759998</v>
      </c>
      <c r="AH2784" s="7">
        <v>4759998</v>
      </c>
      <c r="AI2784" s="7" t="s">
        <v>60</v>
      </c>
      <c r="AJ2784" s="7">
        <v>4759998</v>
      </c>
      <c r="AK2784" s="7" t="s">
        <v>26887</v>
      </c>
      <c r="AL2784" s="7" t="s">
        <v>50</v>
      </c>
      <c r="AM2784" s="7" t="s">
        <v>26888</v>
      </c>
      <c r="AN2784" s="7" t="s">
        <v>66</v>
      </c>
      <c r="AO2784" s="7" t="s">
        <v>26889</v>
      </c>
      <c r="AP2784" s="22" t="s">
        <v>26890</v>
      </c>
      <c r="AQ2784" s="9" t="s">
        <v>50</v>
      </c>
      <c r="AR2784" s="7" t="s">
        <v>50</v>
      </c>
    </row>
    <row r="2785" spans="1:44" ht="15" thickBot="1">
      <c r="A2785" s="10" t="s">
        <v>26891</v>
      </c>
      <c r="B2785" s="11">
        <v>14937</v>
      </c>
      <c r="C2785" s="12">
        <v>41275</v>
      </c>
      <c r="D2785" s="13" t="s">
        <v>45</v>
      </c>
      <c r="E2785" s="13" t="s">
        <v>46</v>
      </c>
      <c r="F2785" s="13" t="s">
        <v>47</v>
      </c>
      <c r="G2785" s="13" t="s">
        <v>114</v>
      </c>
      <c r="H2785" s="13" t="s">
        <v>26892</v>
      </c>
      <c r="I2785" s="13" t="s">
        <v>50</v>
      </c>
      <c r="J2785" s="12">
        <v>45491</v>
      </c>
      <c r="K2785" s="13" t="s">
        <v>177</v>
      </c>
      <c r="L2785" s="13" t="s">
        <v>162</v>
      </c>
      <c r="M2785" s="13" t="s">
        <v>26893</v>
      </c>
      <c r="N2785" s="13" t="s">
        <v>1614</v>
      </c>
      <c r="O2785" s="13" t="s">
        <v>26894</v>
      </c>
      <c r="P2785" s="11">
        <v>11455</v>
      </c>
      <c r="Q2785" s="13" t="s">
        <v>1201</v>
      </c>
      <c r="R2785" s="33" t="s">
        <v>26895</v>
      </c>
      <c r="S2785" s="33" t="s">
        <v>26896</v>
      </c>
      <c r="T2785" s="13" t="s">
        <v>26897</v>
      </c>
      <c r="U2785" s="13" t="s">
        <v>26898</v>
      </c>
      <c r="V2785" s="13">
        <v>50000000</v>
      </c>
      <c r="W2785" s="13" t="s">
        <v>60</v>
      </c>
      <c r="X2785" s="13">
        <v>50000000</v>
      </c>
      <c r="Y2785" s="13" t="s">
        <v>61</v>
      </c>
      <c r="Z2785" s="13">
        <v>2</v>
      </c>
      <c r="AA2785" s="13" t="s">
        <v>50</v>
      </c>
      <c r="AB2785" s="13" t="s">
        <v>50</v>
      </c>
      <c r="AC2785" s="13" t="s">
        <v>50</v>
      </c>
      <c r="AD2785" s="13" t="s">
        <v>50</v>
      </c>
      <c r="AE2785" s="13" t="s">
        <v>50</v>
      </c>
      <c r="AF2785" s="13" t="s">
        <v>50</v>
      </c>
      <c r="AG2785" s="13" t="s">
        <v>50</v>
      </c>
      <c r="AH2785" s="13">
        <v>334500000</v>
      </c>
      <c r="AI2785" s="13" t="s">
        <v>60</v>
      </c>
      <c r="AJ2785" s="13">
        <v>334500000</v>
      </c>
      <c r="AK2785" s="13" t="s">
        <v>50</v>
      </c>
      <c r="AL2785" s="13" t="s">
        <v>26899</v>
      </c>
      <c r="AM2785" s="13" t="s">
        <v>26900</v>
      </c>
      <c r="AN2785" s="13" t="s">
        <v>66</v>
      </c>
      <c r="AO2785" s="13" t="s">
        <v>26901</v>
      </c>
      <c r="AP2785" s="21" t="s">
        <v>26902</v>
      </c>
      <c r="AQ2785" s="15" t="s">
        <v>50</v>
      </c>
      <c r="AR2785" s="13" t="s">
        <v>50</v>
      </c>
    </row>
    <row r="2786" spans="1:44" ht="15" thickBot="1">
      <c r="A2786" s="4" t="s">
        <v>26903</v>
      </c>
      <c r="B2786" s="7">
        <v>749</v>
      </c>
      <c r="C2786" s="6">
        <v>33239</v>
      </c>
      <c r="D2786" s="7" t="s">
        <v>45</v>
      </c>
      <c r="E2786" s="7" t="s">
        <v>46</v>
      </c>
      <c r="F2786" s="7" t="s">
        <v>70</v>
      </c>
      <c r="G2786" s="7" t="s">
        <v>145</v>
      </c>
      <c r="H2786" s="7" t="s">
        <v>7720</v>
      </c>
      <c r="I2786" s="7" t="s">
        <v>50</v>
      </c>
      <c r="J2786" s="6">
        <v>45489</v>
      </c>
      <c r="K2786" s="7" t="s">
        <v>191</v>
      </c>
      <c r="L2786" s="7" t="s">
        <v>131</v>
      </c>
      <c r="M2786" s="7" t="s">
        <v>26904</v>
      </c>
      <c r="N2786" s="7" t="s">
        <v>26905</v>
      </c>
      <c r="O2786" s="7" t="s">
        <v>26906</v>
      </c>
      <c r="P2786" s="5">
        <v>11487</v>
      </c>
      <c r="Q2786" s="7" t="s">
        <v>166</v>
      </c>
      <c r="R2786" s="34" t="s">
        <v>26907</v>
      </c>
      <c r="S2786" s="34" t="s">
        <v>26908</v>
      </c>
      <c r="T2786" s="7" t="s">
        <v>26909</v>
      </c>
      <c r="U2786" s="7" t="s">
        <v>26910</v>
      </c>
      <c r="V2786" s="7">
        <v>40000000</v>
      </c>
      <c r="W2786" s="7" t="s">
        <v>60</v>
      </c>
      <c r="X2786" s="7">
        <v>40000000</v>
      </c>
      <c r="Y2786" s="7" t="s">
        <v>50</v>
      </c>
      <c r="Z2786" s="7">
        <v>1</v>
      </c>
      <c r="AA2786" s="7" t="s">
        <v>50</v>
      </c>
      <c r="AB2786" s="7" t="s">
        <v>50</v>
      </c>
      <c r="AC2786" s="7" t="s">
        <v>50</v>
      </c>
      <c r="AD2786" s="7" t="s">
        <v>50</v>
      </c>
      <c r="AE2786" s="7" t="s">
        <v>50</v>
      </c>
      <c r="AF2786" s="7" t="s">
        <v>50</v>
      </c>
      <c r="AG2786" s="7" t="s">
        <v>50</v>
      </c>
      <c r="AH2786" s="7">
        <v>40000000</v>
      </c>
      <c r="AI2786" s="7" t="s">
        <v>60</v>
      </c>
      <c r="AJ2786" s="7">
        <v>40000000</v>
      </c>
      <c r="AK2786" s="7" t="s">
        <v>14630</v>
      </c>
      <c r="AL2786" s="7" t="s">
        <v>50</v>
      </c>
      <c r="AM2786" s="7" t="s">
        <v>26911</v>
      </c>
      <c r="AN2786" s="7" t="s">
        <v>66</v>
      </c>
      <c r="AO2786" s="7" t="s">
        <v>26912</v>
      </c>
      <c r="AP2786" s="22" t="s">
        <v>26913</v>
      </c>
      <c r="AQ2786" s="9" t="s">
        <v>50</v>
      </c>
      <c r="AR2786" s="7" t="s">
        <v>50</v>
      </c>
    </row>
    <row r="2787" spans="1:44" ht="15" thickBot="1">
      <c r="A2787" s="10" t="s">
        <v>26914</v>
      </c>
      <c r="B2787" s="13">
        <v>149</v>
      </c>
      <c r="C2787" s="12">
        <v>42005</v>
      </c>
      <c r="D2787" s="13" t="s">
        <v>45</v>
      </c>
      <c r="E2787" s="13" t="s">
        <v>46</v>
      </c>
      <c r="F2787" s="13" t="s">
        <v>70</v>
      </c>
      <c r="G2787" s="26" t="s">
        <v>54946</v>
      </c>
      <c r="H2787" s="13" t="s">
        <v>26915</v>
      </c>
      <c r="I2787" s="13" t="s">
        <v>50</v>
      </c>
      <c r="J2787" s="12">
        <v>45490</v>
      </c>
      <c r="K2787" s="13" t="s">
        <v>116</v>
      </c>
      <c r="L2787" s="13" t="s">
        <v>178</v>
      </c>
      <c r="M2787" s="13" t="s">
        <v>25073</v>
      </c>
      <c r="N2787" s="13" t="s">
        <v>432</v>
      </c>
      <c r="O2787" s="13" t="s">
        <v>26916</v>
      </c>
      <c r="P2787" s="11">
        <v>11544</v>
      </c>
      <c r="Q2787" s="13" t="s">
        <v>434</v>
      </c>
      <c r="R2787" s="33" t="s">
        <v>26917</v>
      </c>
      <c r="S2787" s="33" t="s">
        <v>26918</v>
      </c>
      <c r="T2787" s="13" t="s">
        <v>26919</v>
      </c>
      <c r="U2787" s="13" t="s">
        <v>26920</v>
      </c>
      <c r="V2787" s="13">
        <v>1000000</v>
      </c>
      <c r="W2787" s="13" t="s">
        <v>60</v>
      </c>
      <c r="X2787" s="13">
        <v>1000000</v>
      </c>
      <c r="Y2787" s="13" t="s">
        <v>50</v>
      </c>
      <c r="Z2787" s="13">
        <v>3</v>
      </c>
      <c r="AA2787" s="13">
        <v>1000000</v>
      </c>
      <c r="AB2787" s="13" t="s">
        <v>60</v>
      </c>
      <c r="AC2787" s="13">
        <v>1000000</v>
      </c>
      <c r="AD2787" s="13" t="s">
        <v>178</v>
      </c>
      <c r="AE2787" s="13">
        <v>15344729</v>
      </c>
      <c r="AF2787" s="13" t="s">
        <v>60</v>
      </c>
      <c r="AG2787" s="13">
        <v>15344729</v>
      </c>
      <c r="AH2787" s="13">
        <v>15344729</v>
      </c>
      <c r="AI2787" s="13" t="s">
        <v>60</v>
      </c>
      <c r="AJ2787" s="13">
        <v>15344729</v>
      </c>
      <c r="AK2787" s="13" t="s">
        <v>26921</v>
      </c>
      <c r="AL2787" s="13" t="s">
        <v>50</v>
      </c>
      <c r="AM2787" s="13" t="s">
        <v>26922</v>
      </c>
      <c r="AN2787" s="13" t="s">
        <v>66</v>
      </c>
      <c r="AO2787" s="13" t="s">
        <v>26923</v>
      </c>
      <c r="AP2787" s="21" t="s">
        <v>26924</v>
      </c>
      <c r="AQ2787" s="15" t="s">
        <v>50</v>
      </c>
      <c r="AR2787" s="13" t="s">
        <v>50</v>
      </c>
    </row>
    <row r="2788" spans="1:44" ht="15" thickBot="1">
      <c r="A2788" s="4" t="s">
        <v>26925</v>
      </c>
      <c r="B2788" s="7" t="s">
        <v>50</v>
      </c>
      <c r="C2788" s="6">
        <v>44562</v>
      </c>
      <c r="D2788" s="7" t="s">
        <v>45</v>
      </c>
      <c r="E2788" s="7" t="s">
        <v>50</v>
      </c>
      <c r="F2788" s="7" t="s">
        <v>70</v>
      </c>
      <c r="G2788" s="27" t="s">
        <v>54945</v>
      </c>
      <c r="H2788" s="7" t="s">
        <v>50</v>
      </c>
      <c r="I2788" s="7" t="s">
        <v>50</v>
      </c>
      <c r="J2788" s="6">
        <v>45491</v>
      </c>
      <c r="K2788" s="7" t="s">
        <v>50</v>
      </c>
      <c r="L2788" s="7" t="s">
        <v>467</v>
      </c>
      <c r="M2788" s="7" t="s">
        <v>26926</v>
      </c>
      <c r="N2788" s="7" t="s">
        <v>133</v>
      </c>
      <c r="O2788" s="7" t="s">
        <v>26927</v>
      </c>
      <c r="P2788" s="5">
        <v>11685</v>
      </c>
      <c r="Q2788" s="7" t="s">
        <v>135</v>
      </c>
      <c r="R2788" s="34" t="s">
        <v>26928</v>
      </c>
      <c r="S2788" s="34" t="s">
        <v>26929</v>
      </c>
      <c r="T2788" s="7" t="s">
        <v>50</v>
      </c>
      <c r="U2788" s="7" t="s">
        <v>50</v>
      </c>
      <c r="V2788" s="7">
        <v>1200000</v>
      </c>
      <c r="W2788" s="7" t="s">
        <v>60</v>
      </c>
      <c r="X2788" s="7">
        <v>1200000</v>
      </c>
      <c r="Y2788" s="7" t="s">
        <v>467</v>
      </c>
      <c r="Z2788" s="7">
        <v>1</v>
      </c>
      <c r="AA2788" s="7">
        <v>1200000</v>
      </c>
      <c r="AB2788" s="7" t="s">
        <v>60</v>
      </c>
      <c r="AC2788" s="7">
        <v>1200000</v>
      </c>
      <c r="AD2788" s="7" t="s">
        <v>467</v>
      </c>
      <c r="AE2788" s="7">
        <v>1200000</v>
      </c>
      <c r="AF2788" s="7" t="s">
        <v>60</v>
      </c>
      <c r="AG2788" s="7">
        <v>1200000</v>
      </c>
      <c r="AH2788" s="7">
        <v>1200000</v>
      </c>
      <c r="AI2788" s="7" t="s">
        <v>60</v>
      </c>
      <c r="AJ2788" s="7">
        <v>1200000</v>
      </c>
      <c r="AK2788" s="7" t="s">
        <v>50</v>
      </c>
      <c r="AL2788" s="7" t="s">
        <v>50</v>
      </c>
      <c r="AM2788" s="7" t="s">
        <v>26930</v>
      </c>
      <c r="AN2788" s="7" t="s">
        <v>66</v>
      </c>
      <c r="AO2788" s="7" t="s">
        <v>26931</v>
      </c>
      <c r="AP2788" s="22" t="s">
        <v>26932</v>
      </c>
      <c r="AQ2788" s="9" t="s">
        <v>50</v>
      </c>
      <c r="AR2788" s="7" t="s">
        <v>50</v>
      </c>
    </row>
    <row r="2789" spans="1:44" ht="15" thickBot="1">
      <c r="A2789" s="10" t="s">
        <v>26933</v>
      </c>
      <c r="B2789" s="13">
        <v>264</v>
      </c>
      <c r="C2789" s="12">
        <v>39814</v>
      </c>
      <c r="D2789" s="13" t="s">
        <v>45</v>
      </c>
      <c r="E2789" s="13" t="s">
        <v>46</v>
      </c>
      <c r="F2789" s="13" t="s">
        <v>47</v>
      </c>
      <c r="G2789" s="26" t="s">
        <v>54946</v>
      </c>
      <c r="H2789" s="13" t="s">
        <v>50</v>
      </c>
      <c r="I2789" s="13" t="s">
        <v>50</v>
      </c>
      <c r="J2789" s="12">
        <v>45490</v>
      </c>
      <c r="K2789" s="13" t="s">
        <v>89</v>
      </c>
      <c r="L2789" s="13" t="s">
        <v>62</v>
      </c>
      <c r="M2789" s="13" t="s">
        <v>6369</v>
      </c>
      <c r="N2789" s="13" t="s">
        <v>1222</v>
      </c>
      <c r="O2789" s="13" t="s">
        <v>26934</v>
      </c>
      <c r="P2789" s="11">
        <v>11720</v>
      </c>
      <c r="Q2789" s="13" t="s">
        <v>707</v>
      </c>
      <c r="R2789" s="33" t="s">
        <v>26935</v>
      </c>
      <c r="S2789" s="30" t="s">
        <v>50</v>
      </c>
      <c r="T2789" s="13" t="s">
        <v>26936</v>
      </c>
      <c r="U2789" s="13" t="s">
        <v>26937</v>
      </c>
      <c r="V2789" s="13">
        <v>42000000</v>
      </c>
      <c r="W2789" s="13" t="s">
        <v>1085</v>
      </c>
      <c r="X2789" s="13">
        <v>30714507</v>
      </c>
      <c r="Y2789" s="13" t="s">
        <v>61</v>
      </c>
      <c r="Z2789" s="13">
        <v>4</v>
      </c>
      <c r="AA2789" s="13">
        <v>42000000</v>
      </c>
      <c r="AB2789" s="13" t="s">
        <v>1085</v>
      </c>
      <c r="AC2789" s="13">
        <v>30714507</v>
      </c>
      <c r="AD2789" s="13" t="s">
        <v>62</v>
      </c>
      <c r="AE2789" s="13">
        <v>66107677</v>
      </c>
      <c r="AF2789" s="13" t="s">
        <v>60</v>
      </c>
      <c r="AG2789" s="13">
        <v>66107677</v>
      </c>
      <c r="AH2789" s="13">
        <v>66107677</v>
      </c>
      <c r="AI2789" s="13" t="s">
        <v>60</v>
      </c>
      <c r="AJ2789" s="13">
        <v>66107677</v>
      </c>
      <c r="AK2789" s="13" t="s">
        <v>26938</v>
      </c>
      <c r="AL2789" s="13" t="s">
        <v>50</v>
      </c>
      <c r="AM2789" s="13" t="s">
        <v>26939</v>
      </c>
      <c r="AN2789" s="13" t="s">
        <v>66</v>
      </c>
      <c r="AO2789" s="13" t="s">
        <v>26940</v>
      </c>
      <c r="AP2789" s="21" t="s">
        <v>26941</v>
      </c>
      <c r="AQ2789" s="15" t="s">
        <v>50</v>
      </c>
      <c r="AR2789" s="13" t="s">
        <v>50</v>
      </c>
    </row>
    <row r="2790" spans="1:44" ht="15" thickBot="1">
      <c r="A2790" s="4" t="s">
        <v>26942</v>
      </c>
      <c r="B2790" s="7" t="s">
        <v>50</v>
      </c>
      <c r="C2790" s="6">
        <v>42370</v>
      </c>
      <c r="D2790" s="7" t="s">
        <v>45</v>
      </c>
      <c r="E2790" s="7" t="s">
        <v>50</v>
      </c>
      <c r="F2790" s="7" t="s">
        <v>70</v>
      </c>
      <c r="G2790" s="7" t="s">
        <v>50</v>
      </c>
      <c r="H2790" s="7" t="s">
        <v>50</v>
      </c>
      <c r="I2790" s="7" t="s">
        <v>50</v>
      </c>
      <c r="J2790" s="6">
        <v>45497</v>
      </c>
      <c r="K2790" s="7" t="s">
        <v>50</v>
      </c>
      <c r="L2790" s="7" t="s">
        <v>178</v>
      </c>
      <c r="M2790" s="7" t="s">
        <v>5955</v>
      </c>
      <c r="N2790" s="7" t="s">
        <v>307</v>
      </c>
      <c r="O2790" s="7" t="s">
        <v>26943</v>
      </c>
      <c r="P2790" s="5">
        <v>11847</v>
      </c>
      <c r="Q2790" s="7" t="s">
        <v>245</v>
      </c>
      <c r="R2790" s="34" t="s">
        <v>26944</v>
      </c>
      <c r="S2790" s="34" t="s">
        <v>26945</v>
      </c>
      <c r="T2790" s="7" t="s">
        <v>50</v>
      </c>
      <c r="U2790" s="7" t="s">
        <v>50</v>
      </c>
      <c r="V2790" s="7">
        <v>25000000</v>
      </c>
      <c r="W2790" s="7" t="s">
        <v>250</v>
      </c>
      <c r="X2790" s="7">
        <v>298707</v>
      </c>
      <c r="Y2790" s="7" t="s">
        <v>50</v>
      </c>
      <c r="Z2790" s="7">
        <v>1</v>
      </c>
      <c r="AA2790" s="7">
        <v>25000000</v>
      </c>
      <c r="AB2790" s="7" t="s">
        <v>250</v>
      </c>
      <c r="AC2790" s="7">
        <v>298707</v>
      </c>
      <c r="AD2790" s="7" t="s">
        <v>178</v>
      </c>
      <c r="AE2790" s="7">
        <v>25000000</v>
      </c>
      <c r="AF2790" s="7" t="s">
        <v>250</v>
      </c>
      <c r="AG2790" s="7">
        <v>298707</v>
      </c>
      <c r="AH2790" s="7">
        <v>25000000</v>
      </c>
      <c r="AI2790" s="7" t="s">
        <v>250</v>
      </c>
      <c r="AJ2790" s="7">
        <v>298707</v>
      </c>
      <c r="AK2790" s="7" t="s">
        <v>50</v>
      </c>
      <c r="AL2790" s="7" t="s">
        <v>50</v>
      </c>
      <c r="AM2790" s="7" t="s">
        <v>26946</v>
      </c>
      <c r="AN2790" s="7" t="s">
        <v>66</v>
      </c>
      <c r="AO2790" s="7" t="s">
        <v>26947</v>
      </c>
      <c r="AP2790" s="22" t="s">
        <v>26948</v>
      </c>
      <c r="AQ2790" s="9" t="s">
        <v>50</v>
      </c>
      <c r="AR2790" s="7" t="s">
        <v>50</v>
      </c>
    </row>
    <row r="2791" spans="1:44" ht="15" thickBot="1">
      <c r="A2791" s="10" t="s">
        <v>26949</v>
      </c>
      <c r="B2791" s="13" t="s">
        <v>50</v>
      </c>
      <c r="C2791" s="12">
        <v>44197</v>
      </c>
      <c r="D2791" s="13" t="s">
        <v>45</v>
      </c>
      <c r="E2791" s="13" t="s">
        <v>46</v>
      </c>
      <c r="F2791" s="13" t="s">
        <v>70</v>
      </c>
      <c r="G2791" s="27" t="s">
        <v>54945</v>
      </c>
      <c r="H2791" s="13" t="s">
        <v>50</v>
      </c>
      <c r="I2791" s="13" t="s">
        <v>50</v>
      </c>
      <c r="J2791" s="12">
        <v>45490</v>
      </c>
      <c r="K2791" s="13" t="s">
        <v>50</v>
      </c>
      <c r="L2791" s="13" t="s">
        <v>467</v>
      </c>
      <c r="M2791" s="13" t="s">
        <v>26950</v>
      </c>
      <c r="N2791" s="13" t="s">
        <v>26951</v>
      </c>
      <c r="O2791" s="13" t="s">
        <v>26952</v>
      </c>
      <c r="P2791" s="11">
        <v>11853</v>
      </c>
      <c r="Q2791" s="13" t="s">
        <v>360</v>
      </c>
      <c r="R2791" s="33" t="s">
        <v>26953</v>
      </c>
      <c r="S2791" s="33" t="s">
        <v>26954</v>
      </c>
      <c r="T2791" s="13" t="s">
        <v>50</v>
      </c>
      <c r="U2791" s="13" t="s">
        <v>50</v>
      </c>
      <c r="V2791" s="13">
        <v>4000000</v>
      </c>
      <c r="W2791" s="13" t="s">
        <v>209</v>
      </c>
      <c r="X2791" s="13">
        <v>4362369</v>
      </c>
      <c r="Y2791" s="13" t="s">
        <v>467</v>
      </c>
      <c r="Z2791" s="13">
        <v>2</v>
      </c>
      <c r="AA2791" s="13">
        <v>4000000</v>
      </c>
      <c r="AB2791" s="13" t="s">
        <v>209</v>
      </c>
      <c r="AC2791" s="13">
        <v>4362369</v>
      </c>
      <c r="AD2791" s="13" t="s">
        <v>467</v>
      </c>
      <c r="AE2791" s="13">
        <v>4482369</v>
      </c>
      <c r="AF2791" s="13" t="s">
        <v>60</v>
      </c>
      <c r="AG2791" s="13">
        <v>4482369</v>
      </c>
      <c r="AH2791" s="13">
        <v>4482369</v>
      </c>
      <c r="AI2791" s="13" t="s">
        <v>60</v>
      </c>
      <c r="AJ2791" s="13">
        <v>4482369</v>
      </c>
      <c r="AK2791" s="13" t="s">
        <v>26955</v>
      </c>
      <c r="AL2791" s="13" t="s">
        <v>50</v>
      </c>
      <c r="AM2791" s="13" t="s">
        <v>26956</v>
      </c>
      <c r="AN2791" s="13" t="s">
        <v>66</v>
      </c>
      <c r="AO2791" s="13" t="s">
        <v>26957</v>
      </c>
      <c r="AP2791" s="21" t="s">
        <v>26958</v>
      </c>
      <c r="AQ2791" s="15" t="s">
        <v>50</v>
      </c>
      <c r="AR2791" s="13" t="s">
        <v>50</v>
      </c>
    </row>
    <row r="2792" spans="1:44" ht="15" thickBot="1">
      <c r="A2792" s="4" t="s">
        <v>26959</v>
      </c>
      <c r="B2792" s="5">
        <v>2906</v>
      </c>
      <c r="C2792" s="6">
        <v>44197</v>
      </c>
      <c r="D2792" s="7" t="s">
        <v>45</v>
      </c>
      <c r="E2792" s="7" t="s">
        <v>46</v>
      </c>
      <c r="F2792" s="7" t="s">
        <v>70</v>
      </c>
      <c r="G2792" s="27" t="s">
        <v>54945</v>
      </c>
      <c r="H2792" s="7" t="s">
        <v>50</v>
      </c>
      <c r="I2792" s="7" t="s">
        <v>50</v>
      </c>
      <c r="J2792" s="6">
        <v>45495</v>
      </c>
      <c r="K2792" s="7" t="s">
        <v>116</v>
      </c>
      <c r="L2792" s="7" t="s">
        <v>178</v>
      </c>
      <c r="M2792" s="7" t="s">
        <v>26960</v>
      </c>
      <c r="N2792" s="7" t="s">
        <v>4079</v>
      </c>
      <c r="O2792" s="7" t="s">
        <v>26961</v>
      </c>
      <c r="P2792" s="5">
        <v>11940</v>
      </c>
      <c r="Q2792" s="7" t="s">
        <v>360</v>
      </c>
      <c r="R2792" s="34" t="s">
        <v>26962</v>
      </c>
      <c r="S2792" s="34" t="s">
        <v>26963</v>
      </c>
      <c r="T2792" s="7" t="s">
        <v>26964</v>
      </c>
      <c r="U2792" s="7" t="s">
        <v>50</v>
      </c>
      <c r="V2792" s="7">
        <v>350000</v>
      </c>
      <c r="W2792" s="7" t="s">
        <v>60</v>
      </c>
      <c r="X2792" s="7">
        <v>350000</v>
      </c>
      <c r="Y2792" s="7" t="s">
        <v>50</v>
      </c>
      <c r="Z2792" s="7">
        <v>3</v>
      </c>
      <c r="AA2792" s="7">
        <v>350000</v>
      </c>
      <c r="AB2792" s="7" t="s">
        <v>60</v>
      </c>
      <c r="AC2792" s="7">
        <v>350000</v>
      </c>
      <c r="AD2792" s="7" t="s">
        <v>178</v>
      </c>
      <c r="AE2792" s="7">
        <v>22910000</v>
      </c>
      <c r="AF2792" s="7" t="s">
        <v>60</v>
      </c>
      <c r="AG2792" s="7">
        <v>22910000</v>
      </c>
      <c r="AH2792" s="7">
        <v>22910000</v>
      </c>
      <c r="AI2792" s="7" t="s">
        <v>60</v>
      </c>
      <c r="AJ2792" s="7">
        <v>22910000</v>
      </c>
      <c r="AK2792" s="7" t="s">
        <v>26965</v>
      </c>
      <c r="AL2792" s="7" t="s">
        <v>50</v>
      </c>
      <c r="AM2792" s="7" t="s">
        <v>26966</v>
      </c>
      <c r="AN2792" s="7" t="s">
        <v>1700</v>
      </c>
      <c r="AO2792" s="7" t="s">
        <v>26967</v>
      </c>
      <c r="AP2792" s="22" t="s">
        <v>26968</v>
      </c>
      <c r="AQ2792" s="9" t="s">
        <v>50</v>
      </c>
      <c r="AR2792" s="7" t="s">
        <v>50</v>
      </c>
    </row>
    <row r="2793" spans="1:44" ht="15" thickBot="1">
      <c r="A2793" s="10" t="s">
        <v>26969</v>
      </c>
      <c r="B2793" s="11">
        <v>26531</v>
      </c>
      <c r="C2793" s="12">
        <v>44562</v>
      </c>
      <c r="D2793" s="13" t="s">
        <v>45</v>
      </c>
      <c r="E2793" s="13" t="s">
        <v>46</v>
      </c>
      <c r="F2793" s="13" t="s">
        <v>70</v>
      </c>
      <c r="G2793" s="13" t="s">
        <v>87</v>
      </c>
      <c r="H2793" s="13" t="s">
        <v>50</v>
      </c>
      <c r="I2793" s="13" t="s">
        <v>50</v>
      </c>
      <c r="J2793" s="12">
        <v>45491</v>
      </c>
      <c r="K2793" s="13" t="s">
        <v>50</v>
      </c>
      <c r="L2793" s="13" t="s">
        <v>467</v>
      </c>
      <c r="M2793" s="13" t="s">
        <v>26970</v>
      </c>
      <c r="N2793" s="13" t="s">
        <v>26971</v>
      </c>
      <c r="O2793" s="13" t="s">
        <v>26972</v>
      </c>
      <c r="P2793" s="11">
        <v>11961</v>
      </c>
      <c r="Q2793" s="13" t="s">
        <v>545</v>
      </c>
      <c r="R2793" s="33" t="s">
        <v>26973</v>
      </c>
      <c r="S2793" s="33" t="s">
        <v>26974</v>
      </c>
      <c r="T2793" s="13" t="s">
        <v>26975</v>
      </c>
      <c r="U2793" s="13" t="s">
        <v>50</v>
      </c>
      <c r="V2793" s="13">
        <v>5500000</v>
      </c>
      <c r="W2793" s="13" t="s">
        <v>60</v>
      </c>
      <c r="X2793" s="13">
        <v>5500000</v>
      </c>
      <c r="Y2793" s="13" t="s">
        <v>467</v>
      </c>
      <c r="Z2793" s="13">
        <v>1</v>
      </c>
      <c r="AA2793" s="13">
        <v>5500000</v>
      </c>
      <c r="AB2793" s="13" t="s">
        <v>60</v>
      </c>
      <c r="AC2793" s="13">
        <v>5500000</v>
      </c>
      <c r="AD2793" s="13" t="s">
        <v>467</v>
      </c>
      <c r="AE2793" s="13">
        <v>5500000</v>
      </c>
      <c r="AF2793" s="13" t="s">
        <v>60</v>
      </c>
      <c r="AG2793" s="13">
        <v>5500000</v>
      </c>
      <c r="AH2793" s="13">
        <v>5500000</v>
      </c>
      <c r="AI2793" s="13" t="s">
        <v>60</v>
      </c>
      <c r="AJ2793" s="13">
        <v>5500000</v>
      </c>
      <c r="AK2793" s="13" t="s">
        <v>26976</v>
      </c>
      <c r="AL2793" s="13" t="s">
        <v>50</v>
      </c>
      <c r="AM2793" s="13" t="s">
        <v>26977</v>
      </c>
      <c r="AN2793" s="13" t="s">
        <v>66</v>
      </c>
      <c r="AO2793" s="13" t="s">
        <v>26978</v>
      </c>
      <c r="AP2793" s="21" t="s">
        <v>26979</v>
      </c>
      <c r="AQ2793" s="15" t="s">
        <v>50</v>
      </c>
      <c r="AR2793" s="13" t="s">
        <v>50</v>
      </c>
    </row>
    <row r="2794" spans="1:44" ht="15" thickBot="1">
      <c r="A2794" s="4" t="s">
        <v>26980</v>
      </c>
      <c r="B2794" s="7" t="s">
        <v>50</v>
      </c>
      <c r="C2794" s="6">
        <v>44927</v>
      </c>
      <c r="D2794" s="7" t="s">
        <v>45</v>
      </c>
      <c r="E2794" s="7" t="s">
        <v>46</v>
      </c>
      <c r="F2794" s="7" t="s">
        <v>70</v>
      </c>
      <c r="G2794" s="27" t="s">
        <v>54945</v>
      </c>
      <c r="H2794" s="7" t="s">
        <v>50</v>
      </c>
      <c r="I2794" s="7" t="s">
        <v>50</v>
      </c>
      <c r="J2794" s="6">
        <v>45489</v>
      </c>
      <c r="K2794" s="7" t="s">
        <v>50</v>
      </c>
      <c r="L2794" s="7" t="s">
        <v>467</v>
      </c>
      <c r="M2794" s="7" t="s">
        <v>26981</v>
      </c>
      <c r="N2794" s="7" t="s">
        <v>50</v>
      </c>
      <c r="O2794" s="7" t="s">
        <v>26982</v>
      </c>
      <c r="P2794" s="5">
        <v>12106</v>
      </c>
      <c r="Q2794" s="7" t="s">
        <v>50</v>
      </c>
      <c r="R2794" s="34" t="s">
        <v>26983</v>
      </c>
      <c r="S2794" s="34" t="s">
        <v>26984</v>
      </c>
      <c r="T2794" s="7" t="s">
        <v>50</v>
      </c>
      <c r="U2794" s="7" t="s">
        <v>50</v>
      </c>
      <c r="V2794" s="7">
        <v>4200000</v>
      </c>
      <c r="W2794" s="7" t="s">
        <v>209</v>
      </c>
      <c r="X2794" s="7">
        <v>4574705</v>
      </c>
      <c r="Y2794" s="7" t="s">
        <v>467</v>
      </c>
      <c r="Z2794" s="7">
        <v>1</v>
      </c>
      <c r="AA2794" s="7">
        <v>4200000</v>
      </c>
      <c r="AB2794" s="7" t="s">
        <v>209</v>
      </c>
      <c r="AC2794" s="7">
        <v>4574705</v>
      </c>
      <c r="AD2794" s="7" t="s">
        <v>467</v>
      </c>
      <c r="AE2794" s="7">
        <v>4200000</v>
      </c>
      <c r="AF2794" s="7" t="s">
        <v>209</v>
      </c>
      <c r="AG2794" s="7">
        <v>4574705</v>
      </c>
      <c r="AH2794" s="7">
        <v>4200000</v>
      </c>
      <c r="AI2794" s="7" t="s">
        <v>209</v>
      </c>
      <c r="AJ2794" s="7">
        <v>4574705</v>
      </c>
      <c r="AK2794" s="7" t="s">
        <v>26985</v>
      </c>
      <c r="AL2794" s="7" t="s">
        <v>50</v>
      </c>
      <c r="AM2794" s="7" t="s">
        <v>26986</v>
      </c>
      <c r="AN2794" s="7" t="s">
        <v>66</v>
      </c>
      <c r="AO2794" s="7" t="s">
        <v>26987</v>
      </c>
      <c r="AP2794" s="22" t="s">
        <v>26988</v>
      </c>
      <c r="AQ2794" s="9" t="s">
        <v>50</v>
      </c>
      <c r="AR2794" s="7" t="s">
        <v>50</v>
      </c>
    </row>
    <row r="2795" spans="1:44" ht="15" thickBot="1">
      <c r="A2795" s="10" t="s">
        <v>26989</v>
      </c>
      <c r="B2795" s="11">
        <v>7775</v>
      </c>
      <c r="C2795" s="12">
        <v>43831</v>
      </c>
      <c r="D2795" s="13" t="s">
        <v>45</v>
      </c>
      <c r="E2795" s="13" t="s">
        <v>46</v>
      </c>
      <c r="F2795" s="13" t="s">
        <v>70</v>
      </c>
      <c r="G2795" s="26" t="s">
        <v>54946</v>
      </c>
      <c r="H2795" s="13" t="s">
        <v>50</v>
      </c>
      <c r="I2795" s="13" t="s">
        <v>50</v>
      </c>
      <c r="J2795" s="12">
        <v>45489</v>
      </c>
      <c r="K2795" s="13" t="s">
        <v>50</v>
      </c>
      <c r="L2795" s="13" t="s">
        <v>467</v>
      </c>
      <c r="M2795" s="13" t="s">
        <v>26990</v>
      </c>
      <c r="N2795" s="13" t="s">
        <v>3718</v>
      </c>
      <c r="O2795" s="13" t="s">
        <v>26991</v>
      </c>
      <c r="P2795" s="11">
        <v>12219</v>
      </c>
      <c r="Q2795" s="13" t="s">
        <v>360</v>
      </c>
      <c r="R2795" s="29" t="s">
        <v>26992</v>
      </c>
      <c r="S2795" s="33" t="s">
        <v>26993</v>
      </c>
      <c r="T2795" s="13" t="s">
        <v>50</v>
      </c>
      <c r="U2795" s="13" t="s">
        <v>50</v>
      </c>
      <c r="V2795" s="13">
        <v>3000000</v>
      </c>
      <c r="W2795" s="13" t="s">
        <v>209</v>
      </c>
      <c r="X2795" s="13">
        <v>3267646</v>
      </c>
      <c r="Y2795" s="13" t="s">
        <v>467</v>
      </c>
      <c r="Z2795" s="13">
        <v>2</v>
      </c>
      <c r="AA2795" s="13">
        <v>3000000</v>
      </c>
      <c r="AB2795" s="13" t="s">
        <v>209</v>
      </c>
      <c r="AC2795" s="13">
        <v>3267646</v>
      </c>
      <c r="AD2795" s="13" t="s">
        <v>467</v>
      </c>
      <c r="AE2795" s="13">
        <v>4000000</v>
      </c>
      <c r="AF2795" s="13" t="s">
        <v>209</v>
      </c>
      <c r="AG2795" s="13">
        <v>4300084</v>
      </c>
      <c r="AH2795" s="13">
        <v>4000000</v>
      </c>
      <c r="AI2795" s="13" t="s">
        <v>209</v>
      </c>
      <c r="AJ2795" s="13">
        <v>4300084</v>
      </c>
      <c r="AK2795" s="13" t="s">
        <v>26994</v>
      </c>
      <c r="AL2795" s="13" t="s">
        <v>50</v>
      </c>
      <c r="AM2795" s="13" t="s">
        <v>26995</v>
      </c>
      <c r="AN2795" s="13" t="s">
        <v>253</v>
      </c>
      <c r="AO2795" s="13" t="s">
        <v>26996</v>
      </c>
      <c r="AP2795" s="21" t="s">
        <v>26997</v>
      </c>
      <c r="AQ2795" s="15" t="s">
        <v>50</v>
      </c>
      <c r="AR2795" s="13" t="s">
        <v>50</v>
      </c>
    </row>
    <row r="2796" spans="1:44" ht="15" thickBot="1">
      <c r="A2796" s="4" t="s">
        <v>26998</v>
      </c>
      <c r="B2796" s="5">
        <v>1514</v>
      </c>
      <c r="C2796" s="6">
        <v>44197</v>
      </c>
      <c r="D2796" s="7" t="s">
        <v>45</v>
      </c>
      <c r="E2796" s="7" t="s">
        <v>46</v>
      </c>
      <c r="F2796" s="7" t="s">
        <v>70</v>
      </c>
      <c r="G2796" s="26" t="s">
        <v>54946</v>
      </c>
      <c r="H2796" s="7" t="s">
        <v>50</v>
      </c>
      <c r="I2796" s="7" t="s">
        <v>50</v>
      </c>
      <c r="J2796" s="6">
        <v>45495</v>
      </c>
      <c r="K2796" s="7" t="s">
        <v>50</v>
      </c>
      <c r="L2796" s="7" t="s">
        <v>1624</v>
      </c>
      <c r="M2796" s="7" t="s">
        <v>26999</v>
      </c>
      <c r="N2796" s="7" t="s">
        <v>27000</v>
      </c>
      <c r="O2796" s="7" t="s">
        <v>27001</v>
      </c>
      <c r="P2796" s="5">
        <v>12369</v>
      </c>
      <c r="Q2796" s="7" t="s">
        <v>360</v>
      </c>
      <c r="R2796" s="34" t="s">
        <v>27002</v>
      </c>
      <c r="S2796" s="34" t="s">
        <v>27003</v>
      </c>
      <c r="T2796" s="7" t="s">
        <v>27004</v>
      </c>
      <c r="U2796" s="7" t="s">
        <v>27005</v>
      </c>
      <c r="V2796" s="7">
        <v>1000000</v>
      </c>
      <c r="W2796" s="7" t="s">
        <v>209</v>
      </c>
      <c r="X2796" s="7">
        <v>1089072</v>
      </c>
      <c r="Y2796" s="7" t="s">
        <v>467</v>
      </c>
      <c r="Z2796" s="7">
        <v>2</v>
      </c>
      <c r="AA2796" s="7">
        <v>1000000</v>
      </c>
      <c r="AB2796" s="7" t="s">
        <v>209</v>
      </c>
      <c r="AC2796" s="7">
        <v>1089072</v>
      </c>
      <c r="AD2796" s="7" t="s">
        <v>1624</v>
      </c>
      <c r="AE2796" s="7">
        <v>2500000</v>
      </c>
      <c r="AF2796" s="7" t="s">
        <v>209</v>
      </c>
      <c r="AG2796" s="7">
        <v>2679571</v>
      </c>
      <c r="AH2796" s="7">
        <v>2500000</v>
      </c>
      <c r="AI2796" s="7" t="s">
        <v>209</v>
      </c>
      <c r="AJ2796" s="7">
        <v>2679571</v>
      </c>
      <c r="AK2796" s="7" t="s">
        <v>27006</v>
      </c>
      <c r="AL2796" s="7" t="s">
        <v>50</v>
      </c>
      <c r="AM2796" s="7" t="s">
        <v>27007</v>
      </c>
      <c r="AN2796" s="7" t="s">
        <v>66</v>
      </c>
      <c r="AO2796" s="7" t="s">
        <v>27008</v>
      </c>
      <c r="AP2796" s="22" t="s">
        <v>27009</v>
      </c>
      <c r="AQ2796" s="9" t="s">
        <v>50</v>
      </c>
      <c r="AR2796" s="7" t="s">
        <v>50</v>
      </c>
    </row>
    <row r="2797" spans="1:44" ht="15" thickBot="1">
      <c r="A2797" s="10" t="s">
        <v>27010</v>
      </c>
      <c r="B2797" s="13">
        <v>520</v>
      </c>
      <c r="C2797" s="12">
        <v>40544</v>
      </c>
      <c r="D2797" s="13" t="s">
        <v>45</v>
      </c>
      <c r="E2797" s="13" t="s">
        <v>46</v>
      </c>
      <c r="F2797" s="13" t="s">
        <v>70</v>
      </c>
      <c r="G2797" s="26" t="s">
        <v>54946</v>
      </c>
      <c r="H2797" s="13" t="s">
        <v>1998</v>
      </c>
      <c r="I2797" s="13" t="s">
        <v>50</v>
      </c>
      <c r="J2797" s="12">
        <v>45496</v>
      </c>
      <c r="K2797" s="13" t="s">
        <v>191</v>
      </c>
      <c r="L2797" s="13" t="s">
        <v>178</v>
      </c>
      <c r="M2797" s="13" t="s">
        <v>2466</v>
      </c>
      <c r="N2797" s="13" t="s">
        <v>16385</v>
      </c>
      <c r="O2797" s="13" t="s">
        <v>27011</v>
      </c>
      <c r="P2797" s="11">
        <v>12419</v>
      </c>
      <c r="Q2797" s="13" t="s">
        <v>707</v>
      </c>
      <c r="R2797" s="33" t="s">
        <v>27012</v>
      </c>
      <c r="S2797" s="33" t="s">
        <v>27013</v>
      </c>
      <c r="T2797" s="13" t="s">
        <v>50</v>
      </c>
      <c r="U2797" s="13" t="s">
        <v>50</v>
      </c>
      <c r="V2797" s="13">
        <v>743385</v>
      </c>
      <c r="W2797" s="13" t="s">
        <v>60</v>
      </c>
      <c r="X2797" s="13">
        <v>743385</v>
      </c>
      <c r="Y2797" s="13" t="s">
        <v>50</v>
      </c>
      <c r="Z2797" s="13">
        <v>3</v>
      </c>
      <c r="AA2797" s="13">
        <v>743385</v>
      </c>
      <c r="AB2797" s="13" t="s">
        <v>60</v>
      </c>
      <c r="AC2797" s="13">
        <v>743385</v>
      </c>
      <c r="AD2797" s="13" t="s">
        <v>178</v>
      </c>
      <c r="AE2797" s="13">
        <v>12243385</v>
      </c>
      <c r="AF2797" s="13" t="s">
        <v>60</v>
      </c>
      <c r="AG2797" s="13">
        <v>12243385</v>
      </c>
      <c r="AH2797" s="13">
        <v>14243385</v>
      </c>
      <c r="AI2797" s="13" t="s">
        <v>60</v>
      </c>
      <c r="AJ2797" s="13">
        <v>14243385</v>
      </c>
      <c r="AK2797" s="13" t="s">
        <v>27014</v>
      </c>
      <c r="AL2797" s="13" t="s">
        <v>50</v>
      </c>
      <c r="AM2797" s="13" t="s">
        <v>27015</v>
      </c>
      <c r="AN2797" s="13" t="s">
        <v>66</v>
      </c>
      <c r="AO2797" s="13" t="s">
        <v>27016</v>
      </c>
      <c r="AP2797" s="21" t="s">
        <v>27017</v>
      </c>
      <c r="AQ2797" s="15" t="s">
        <v>50</v>
      </c>
      <c r="AR2797" s="13" t="s">
        <v>50</v>
      </c>
    </row>
    <row r="2798" spans="1:44" ht="15" thickBot="1">
      <c r="A2798" s="4" t="s">
        <v>27018</v>
      </c>
      <c r="B2798" s="7">
        <v>345</v>
      </c>
      <c r="C2798" s="6">
        <v>44197</v>
      </c>
      <c r="D2798" s="7" t="s">
        <v>45</v>
      </c>
      <c r="E2798" s="7" t="s">
        <v>46</v>
      </c>
      <c r="F2798" s="7" t="s">
        <v>70</v>
      </c>
      <c r="G2798" s="26" t="s">
        <v>54946</v>
      </c>
      <c r="H2798" s="7" t="s">
        <v>50</v>
      </c>
      <c r="I2798" s="7" t="s">
        <v>50</v>
      </c>
      <c r="J2798" s="6">
        <v>45496</v>
      </c>
      <c r="K2798" s="7" t="s">
        <v>116</v>
      </c>
      <c r="L2798" s="7" t="s">
        <v>241</v>
      </c>
      <c r="M2798" s="7" t="s">
        <v>27019</v>
      </c>
      <c r="N2798" s="7" t="s">
        <v>3461</v>
      </c>
      <c r="O2798" s="7" t="s">
        <v>27020</v>
      </c>
      <c r="P2798" s="5">
        <v>12435</v>
      </c>
      <c r="Q2798" s="7" t="s">
        <v>135</v>
      </c>
      <c r="R2798" s="28" t="s">
        <v>27021</v>
      </c>
      <c r="S2798" s="34" t="s">
        <v>27022</v>
      </c>
      <c r="T2798" s="7" t="s">
        <v>50</v>
      </c>
      <c r="U2798" s="7" t="s">
        <v>50</v>
      </c>
      <c r="V2798" s="7">
        <v>3250000</v>
      </c>
      <c r="W2798" s="7" t="s">
        <v>139</v>
      </c>
      <c r="X2798" s="7">
        <v>4202327</v>
      </c>
      <c r="Y2798" s="7" t="s">
        <v>154</v>
      </c>
      <c r="Z2798" s="7">
        <v>3</v>
      </c>
      <c r="AA2798" s="7">
        <v>3250000</v>
      </c>
      <c r="AB2798" s="7" t="s">
        <v>139</v>
      </c>
      <c r="AC2798" s="7">
        <v>4202327</v>
      </c>
      <c r="AD2798" s="7" t="s">
        <v>241</v>
      </c>
      <c r="AE2798" s="7">
        <v>3250000</v>
      </c>
      <c r="AF2798" s="7" t="s">
        <v>139</v>
      </c>
      <c r="AG2798" s="7">
        <v>4202327</v>
      </c>
      <c r="AH2798" s="7">
        <v>3250000</v>
      </c>
      <c r="AI2798" s="7" t="s">
        <v>139</v>
      </c>
      <c r="AJ2798" s="7">
        <v>4202327</v>
      </c>
      <c r="AK2798" s="7" t="s">
        <v>27023</v>
      </c>
      <c r="AL2798" s="7" t="s">
        <v>50</v>
      </c>
      <c r="AM2798" s="7" t="s">
        <v>27024</v>
      </c>
      <c r="AN2798" s="7" t="s">
        <v>66</v>
      </c>
      <c r="AO2798" s="7" t="s">
        <v>27025</v>
      </c>
      <c r="AP2798" s="22" t="s">
        <v>27026</v>
      </c>
      <c r="AQ2798" s="9" t="s">
        <v>50</v>
      </c>
      <c r="AR2798" s="7" t="s">
        <v>50</v>
      </c>
    </row>
    <row r="2799" spans="1:44" ht="15" thickBot="1">
      <c r="A2799" s="10" t="s">
        <v>27027</v>
      </c>
      <c r="B2799" s="11">
        <v>202598</v>
      </c>
      <c r="C2799" s="12">
        <v>41640</v>
      </c>
      <c r="D2799" s="13" t="s">
        <v>45</v>
      </c>
      <c r="E2799" s="13" t="s">
        <v>46</v>
      </c>
      <c r="F2799" s="13" t="s">
        <v>70</v>
      </c>
      <c r="G2799" s="26" t="s">
        <v>54946</v>
      </c>
      <c r="H2799" s="13" t="s">
        <v>491</v>
      </c>
      <c r="I2799" s="13" t="s">
        <v>50</v>
      </c>
      <c r="J2799" s="12">
        <v>45491</v>
      </c>
      <c r="K2799" s="13" t="s">
        <v>116</v>
      </c>
      <c r="L2799" s="13" t="s">
        <v>178</v>
      </c>
      <c r="M2799" s="13" t="s">
        <v>27028</v>
      </c>
      <c r="N2799" s="13" t="s">
        <v>1114</v>
      </c>
      <c r="O2799" s="13" t="s">
        <v>27029</v>
      </c>
      <c r="P2799" s="11">
        <v>12510</v>
      </c>
      <c r="Q2799" s="13" t="s">
        <v>1116</v>
      </c>
      <c r="R2799" s="33" t="s">
        <v>27030</v>
      </c>
      <c r="S2799" s="33" t="s">
        <v>27031</v>
      </c>
      <c r="T2799" s="13" t="s">
        <v>27032</v>
      </c>
      <c r="U2799" s="13" t="s">
        <v>27033</v>
      </c>
      <c r="V2799" s="13">
        <v>8413606</v>
      </c>
      <c r="W2799" s="13" t="s">
        <v>60</v>
      </c>
      <c r="X2799" s="13">
        <v>8413606</v>
      </c>
      <c r="Y2799" s="13" t="s">
        <v>50</v>
      </c>
      <c r="Z2799" s="13">
        <v>6</v>
      </c>
      <c r="AA2799" s="13">
        <v>8413606</v>
      </c>
      <c r="AB2799" s="13" t="s">
        <v>60</v>
      </c>
      <c r="AC2799" s="13">
        <v>8413606</v>
      </c>
      <c r="AD2799" s="13" t="s">
        <v>178</v>
      </c>
      <c r="AE2799" s="13">
        <v>10241034</v>
      </c>
      <c r="AF2799" s="13" t="s">
        <v>60</v>
      </c>
      <c r="AG2799" s="13">
        <v>10241034</v>
      </c>
      <c r="AH2799" s="13">
        <v>10891034</v>
      </c>
      <c r="AI2799" s="13" t="s">
        <v>60</v>
      </c>
      <c r="AJ2799" s="13">
        <v>10891034</v>
      </c>
      <c r="AK2799" s="13" t="s">
        <v>50</v>
      </c>
      <c r="AL2799" s="13" t="s">
        <v>50</v>
      </c>
      <c r="AM2799" s="13" t="s">
        <v>27034</v>
      </c>
      <c r="AN2799" s="13" t="s">
        <v>66</v>
      </c>
      <c r="AO2799" s="13" t="s">
        <v>27035</v>
      </c>
      <c r="AP2799" s="21" t="s">
        <v>27036</v>
      </c>
      <c r="AQ2799" s="15" t="s">
        <v>50</v>
      </c>
      <c r="AR2799" s="13" t="s">
        <v>50</v>
      </c>
    </row>
    <row r="2800" spans="1:44" ht="15" thickBot="1">
      <c r="A2800" s="4" t="s">
        <v>27037</v>
      </c>
      <c r="B2800" s="7" t="s">
        <v>50</v>
      </c>
      <c r="C2800" s="7" t="s">
        <v>50</v>
      </c>
      <c r="D2800" s="7" t="s">
        <v>45</v>
      </c>
      <c r="E2800" s="7" t="s">
        <v>1939</v>
      </c>
      <c r="F2800" s="7" t="s">
        <v>70</v>
      </c>
      <c r="G2800" s="7" t="s">
        <v>50</v>
      </c>
      <c r="H2800" s="7" t="s">
        <v>50</v>
      </c>
      <c r="I2800" s="7" t="s">
        <v>50</v>
      </c>
      <c r="J2800" s="6">
        <v>45497</v>
      </c>
      <c r="K2800" s="7" t="s">
        <v>50</v>
      </c>
      <c r="L2800" s="7" t="s">
        <v>131</v>
      </c>
      <c r="M2800" s="7" t="s">
        <v>5917</v>
      </c>
      <c r="N2800" s="7" t="s">
        <v>50</v>
      </c>
      <c r="O2800" s="7" t="s">
        <v>27038</v>
      </c>
      <c r="P2800" s="5">
        <v>12717</v>
      </c>
      <c r="Q2800" s="7" t="s">
        <v>50</v>
      </c>
      <c r="R2800" s="34" t="s">
        <v>27039</v>
      </c>
      <c r="S2800" s="31" t="s">
        <v>50</v>
      </c>
      <c r="T2800" s="7" t="s">
        <v>50</v>
      </c>
      <c r="U2800" s="7" t="s">
        <v>50</v>
      </c>
      <c r="V2800" s="7">
        <v>140000000</v>
      </c>
      <c r="W2800" s="7" t="s">
        <v>60</v>
      </c>
      <c r="X2800" s="7">
        <v>140000000</v>
      </c>
      <c r="Y2800" s="7" t="s">
        <v>50</v>
      </c>
      <c r="Z2800" s="7">
        <v>2</v>
      </c>
      <c r="AA2800" s="7">
        <v>35000000</v>
      </c>
      <c r="AB2800" s="7" t="s">
        <v>60</v>
      </c>
      <c r="AC2800" s="7">
        <v>35000000</v>
      </c>
      <c r="AD2800" s="7" t="s">
        <v>178</v>
      </c>
      <c r="AE2800" s="7">
        <v>35000000</v>
      </c>
      <c r="AF2800" s="7" t="s">
        <v>60</v>
      </c>
      <c r="AG2800" s="7">
        <v>35000000</v>
      </c>
      <c r="AH2800" s="7">
        <v>175000000</v>
      </c>
      <c r="AI2800" s="7" t="s">
        <v>60</v>
      </c>
      <c r="AJ2800" s="7">
        <v>175000000</v>
      </c>
      <c r="AK2800" s="7" t="s">
        <v>27040</v>
      </c>
      <c r="AL2800" s="7" t="s">
        <v>50</v>
      </c>
      <c r="AM2800" s="7" t="s">
        <v>27041</v>
      </c>
      <c r="AN2800" s="7" t="s">
        <v>5485</v>
      </c>
      <c r="AO2800" s="7" t="s">
        <v>27042</v>
      </c>
      <c r="AP2800" s="22" t="s">
        <v>27043</v>
      </c>
      <c r="AQ2800" s="9" t="s">
        <v>50</v>
      </c>
      <c r="AR2800" s="7" t="s">
        <v>27044</v>
      </c>
    </row>
    <row r="2801" spans="1:44" ht="15" thickBot="1">
      <c r="A2801" s="10" t="s">
        <v>27045</v>
      </c>
      <c r="B2801" s="13" t="s">
        <v>50</v>
      </c>
      <c r="C2801" s="12">
        <v>45057</v>
      </c>
      <c r="D2801" s="13" t="s">
        <v>45</v>
      </c>
      <c r="E2801" s="13" t="s">
        <v>46</v>
      </c>
      <c r="F2801" s="13" t="s">
        <v>70</v>
      </c>
      <c r="G2801" s="26" t="s">
        <v>54946</v>
      </c>
      <c r="H2801" s="13" t="s">
        <v>50</v>
      </c>
      <c r="I2801" s="13" t="s">
        <v>50</v>
      </c>
      <c r="J2801" s="12">
        <v>45492</v>
      </c>
      <c r="K2801" s="13" t="s">
        <v>50</v>
      </c>
      <c r="L2801" s="13" t="s">
        <v>467</v>
      </c>
      <c r="M2801" s="13" t="s">
        <v>27046</v>
      </c>
      <c r="N2801" s="13" t="s">
        <v>23238</v>
      </c>
      <c r="O2801" s="13" t="s">
        <v>27047</v>
      </c>
      <c r="P2801" s="11">
        <v>12753</v>
      </c>
      <c r="Q2801" s="13" t="s">
        <v>545</v>
      </c>
      <c r="R2801" s="29" t="s">
        <v>27048</v>
      </c>
      <c r="S2801" s="33" t="s">
        <v>27049</v>
      </c>
      <c r="T2801" s="13" t="s">
        <v>27050</v>
      </c>
      <c r="U2801" s="13">
        <f>603-76255615</f>
        <v>-76255012</v>
      </c>
      <c r="V2801" s="13">
        <v>20000000</v>
      </c>
      <c r="W2801" s="13" t="s">
        <v>5715</v>
      </c>
      <c r="X2801" s="13">
        <v>4276703</v>
      </c>
      <c r="Y2801" s="13" t="s">
        <v>467</v>
      </c>
      <c r="Z2801" s="13">
        <v>1</v>
      </c>
      <c r="AA2801" s="13">
        <v>20000000</v>
      </c>
      <c r="AB2801" s="13" t="s">
        <v>5715</v>
      </c>
      <c r="AC2801" s="13">
        <v>4276703</v>
      </c>
      <c r="AD2801" s="13" t="s">
        <v>467</v>
      </c>
      <c r="AE2801" s="13">
        <v>20000000</v>
      </c>
      <c r="AF2801" s="13" t="s">
        <v>5715</v>
      </c>
      <c r="AG2801" s="13">
        <v>4276703</v>
      </c>
      <c r="AH2801" s="13">
        <v>20000000</v>
      </c>
      <c r="AI2801" s="13" t="s">
        <v>5715</v>
      </c>
      <c r="AJ2801" s="13">
        <v>4276703</v>
      </c>
      <c r="AK2801" s="13" t="s">
        <v>27051</v>
      </c>
      <c r="AL2801" s="13" t="s">
        <v>50</v>
      </c>
      <c r="AM2801" s="13" t="s">
        <v>27052</v>
      </c>
      <c r="AN2801" s="13" t="s">
        <v>993</v>
      </c>
      <c r="AO2801" s="13" t="s">
        <v>50</v>
      </c>
      <c r="AP2801" s="15" t="s">
        <v>50</v>
      </c>
      <c r="AQ2801" s="21" t="s">
        <v>27053</v>
      </c>
      <c r="AR2801" s="13" t="s">
        <v>255</v>
      </c>
    </row>
    <row r="2802" spans="1:44" ht="15" thickBot="1">
      <c r="A2802" s="4" t="s">
        <v>27054</v>
      </c>
      <c r="B2802" s="5">
        <v>3455973</v>
      </c>
      <c r="C2802" s="7" t="s">
        <v>50</v>
      </c>
      <c r="D2802" s="7" t="s">
        <v>45</v>
      </c>
      <c r="E2802" s="7" t="s">
        <v>46</v>
      </c>
      <c r="F2802" s="7" t="s">
        <v>70</v>
      </c>
      <c r="G2802" s="7" t="s">
        <v>50</v>
      </c>
      <c r="H2802" s="7" t="s">
        <v>50</v>
      </c>
      <c r="I2802" s="7" t="s">
        <v>50</v>
      </c>
      <c r="J2802" s="6">
        <v>45490</v>
      </c>
      <c r="K2802" s="7" t="s">
        <v>50</v>
      </c>
      <c r="L2802" s="7" t="s">
        <v>178</v>
      </c>
      <c r="M2802" s="7" t="s">
        <v>27055</v>
      </c>
      <c r="N2802" s="7" t="s">
        <v>75</v>
      </c>
      <c r="O2802" s="7" t="s">
        <v>27056</v>
      </c>
      <c r="P2802" s="5">
        <v>12783</v>
      </c>
      <c r="Q2802" s="7" t="s">
        <v>77</v>
      </c>
      <c r="R2802" s="28" t="s">
        <v>27057</v>
      </c>
      <c r="S2802" s="31" t="s">
        <v>50</v>
      </c>
      <c r="T2802" s="7" t="s">
        <v>50</v>
      </c>
      <c r="U2802" s="7" t="s">
        <v>50</v>
      </c>
      <c r="V2802" s="7" t="s">
        <v>50</v>
      </c>
      <c r="W2802" s="7" t="s">
        <v>50</v>
      </c>
      <c r="X2802" s="7" t="s">
        <v>50</v>
      </c>
      <c r="Y2802" s="7" t="s">
        <v>50</v>
      </c>
      <c r="Z2802" s="7">
        <v>2</v>
      </c>
      <c r="AA2802" s="7" t="s">
        <v>50</v>
      </c>
      <c r="AB2802" s="7" t="s">
        <v>50</v>
      </c>
      <c r="AC2802" s="7" t="s">
        <v>50</v>
      </c>
      <c r="AD2802" s="7" t="s">
        <v>178</v>
      </c>
      <c r="AE2802" s="7">
        <v>8000000</v>
      </c>
      <c r="AF2802" s="7" t="s">
        <v>60</v>
      </c>
      <c r="AG2802" s="7">
        <v>8000000</v>
      </c>
      <c r="AH2802" s="7">
        <v>8000000</v>
      </c>
      <c r="AI2802" s="7" t="s">
        <v>60</v>
      </c>
      <c r="AJ2802" s="7">
        <v>8000000</v>
      </c>
      <c r="AK2802" s="7" t="s">
        <v>27058</v>
      </c>
      <c r="AL2802" s="7" t="s">
        <v>50</v>
      </c>
      <c r="AM2802" s="7" t="s">
        <v>27059</v>
      </c>
      <c r="AN2802" s="7" t="s">
        <v>993</v>
      </c>
      <c r="AO2802" s="7" t="s">
        <v>27060</v>
      </c>
      <c r="AP2802" s="9" t="s">
        <v>50</v>
      </c>
      <c r="AQ2802" s="22" t="s">
        <v>27061</v>
      </c>
      <c r="AR2802" s="7" t="s">
        <v>50</v>
      </c>
    </row>
    <row r="2803" spans="1:44" ht="15" thickBot="1">
      <c r="A2803" s="10" t="s">
        <v>27062</v>
      </c>
      <c r="B2803" s="11">
        <v>1460</v>
      </c>
      <c r="C2803" s="12">
        <v>44501</v>
      </c>
      <c r="D2803" s="13" t="s">
        <v>45</v>
      </c>
      <c r="E2803" s="13" t="s">
        <v>46</v>
      </c>
      <c r="F2803" s="13" t="s">
        <v>70</v>
      </c>
      <c r="G2803" s="26" t="s">
        <v>54946</v>
      </c>
      <c r="H2803" s="13" t="s">
        <v>50</v>
      </c>
      <c r="I2803" s="13" t="s">
        <v>50</v>
      </c>
      <c r="J2803" s="12">
        <v>45497</v>
      </c>
      <c r="K2803" s="13" t="s">
        <v>50</v>
      </c>
      <c r="L2803" s="13" t="s">
        <v>467</v>
      </c>
      <c r="M2803" s="13" t="s">
        <v>27063</v>
      </c>
      <c r="N2803" s="13" t="s">
        <v>133</v>
      </c>
      <c r="O2803" s="13" t="s">
        <v>27064</v>
      </c>
      <c r="P2803" s="11">
        <v>12795</v>
      </c>
      <c r="Q2803" s="13" t="s">
        <v>135</v>
      </c>
      <c r="R2803" s="33" t="s">
        <v>27065</v>
      </c>
      <c r="S2803" s="33" t="s">
        <v>27066</v>
      </c>
      <c r="T2803" s="13" t="s">
        <v>27067</v>
      </c>
      <c r="U2803" s="13" t="s">
        <v>50</v>
      </c>
      <c r="V2803" s="13">
        <v>2000000</v>
      </c>
      <c r="W2803" s="13" t="s">
        <v>139</v>
      </c>
      <c r="X2803" s="13">
        <v>2577240</v>
      </c>
      <c r="Y2803" s="13" t="s">
        <v>467</v>
      </c>
      <c r="Z2803" s="13">
        <v>3</v>
      </c>
      <c r="AA2803" s="13">
        <v>2000000</v>
      </c>
      <c r="AB2803" s="13" t="s">
        <v>139</v>
      </c>
      <c r="AC2803" s="13">
        <v>2577240</v>
      </c>
      <c r="AD2803" s="13" t="s">
        <v>467</v>
      </c>
      <c r="AE2803" s="13">
        <v>2982913</v>
      </c>
      <c r="AF2803" s="13" t="s">
        <v>139</v>
      </c>
      <c r="AG2803" s="13">
        <v>3809661</v>
      </c>
      <c r="AH2803" s="13">
        <v>2982913</v>
      </c>
      <c r="AI2803" s="13" t="s">
        <v>139</v>
      </c>
      <c r="AJ2803" s="13">
        <v>3809661</v>
      </c>
      <c r="AK2803" s="13" t="s">
        <v>50</v>
      </c>
      <c r="AL2803" s="13" t="s">
        <v>50</v>
      </c>
      <c r="AM2803" s="13" t="s">
        <v>27068</v>
      </c>
      <c r="AN2803" s="13" t="s">
        <v>66</v>
      </c>
      <c r="AO2803" s="13" t="s">
        <v>27069</v>
      </c>
      <c r="AP2803" s="21" t="s">
        <v>27070</v>
      </c>
      <c r="AQ2803" s="15" t="s">
        <v>50</v>
      </c>
      <c r="AR2803" s="13" t="s">
        <v>50</v>
      </c>
    </row>
    <row r="2804" spans="1:44" ht="15" thickBot="1">
      <c r="A2804" s="4" t="s">
        <v>27071</v>
      </c>
      <c r="B2804" s="5">
        <v>7103</v>
      </c>
      <c r="C2804" s="6">
        <v>45079</v>
      </c>
      <c r="D2804" s="7" t="s">
        <v>45</v>
      </c>
      <c r="E2804" s="7" t="s">
        <v>46</v>
      </c>
      <c r="F2804" s="7" t="s">
        <v>70</v>
      </c>
      <c r="G2804" s="27" t="s">
        <v>54945</v>
      </c>
      <c r="H2804" s="7" t="s">
        <v>50</v>
      </c>
      <c r="I2804" s="7" t="s">
        <v>50</v>
      </c>
      <c r="J2804" s="6">
        <v>45490</v>
      </c>
      <c r="K2804" s="7" t="s">
        <v>89</v>
      </c>
      <c r="L2804" s="7" t="s">
        <v>467</v>
      </c>
      <c r="M2804" s="7" t="s">
        <v>27072</v>
      </c>
      <c r="N2804" s="7" t="s">
        <v>1559</v>
      </c>
      <c r="O2804" s="7" t="s">
        <v>27073</v>
      </c>
      <c r="P2804" s="5">
        <v>12924</v>
      </c>
      <c r="Q2804" s="7" t="s">
        <v>642</v>
      </c>
      <c r="R2804" s="34" t="s">
        <v>27074</v>
      </c>
      <c r="S2804" s="34" t="s">
        <v>27075</v>
      </c>
      <c r="T2804" s="7" t="s">
        <v>27076</v>
      </c>
      <c r="U2804" s="7">
        <v>7249713458</v>
      </c>
      <c r="V2804" s="7">
        <v>3999996</v>
      </c>
      <c r="W2804" s="7" t="s">
        <v>60</v>
      </c>
      <c r="X2804" s="7">
        <v>3999996</v>
      </c>
      <c r="Y2804" s="7" t="s">
        <v>467</v>
      </c>
      <c r="Z2804" s="7">
        <v>2</v>
      </c>
      <c r="AA2804" s="7">
        <v>3999996</v>
      </c>
      <c r="AB2804" s="7" t="s">
        <v>60</v>
      </c>
      <c r="AC2804" s="7">
        <v>3999996</v>
      </c>
      <c r="AD2804" s="7" t="s">
        <v>467</v>
      </c>
      <c r="AE2804" s="7">
        <v>4999996</v>
      </c>
      <c r="AF2804" s="7" t="s">
        <v>60</v>
      </c>
      <c r="AG2804" s="7">
        <v>4999996</v>
      </c>
      <c r="AH2804" s="7">
        <v>4999996</v>
      </c>
      <c r="AI2804" s="7" t="s">
        <v>60</v>
      </c>
      <c r="AJ2804" s="7">
        <v>4999996</v>
      </c>
      <c r="AK2804" s="7" t="s">
        <v>50</v>
      </c>
      <c r="AL2804" s="7" t="s">
        <v>50</v>
      </c>
      <c r="AM2804" s="7" t="s">
        <v>27077</v>
      </c>
      <c r="AN2804" s="7" t="s">
        <v>66</v>
      </c>
      <c r="AO2804" s="7" t="s">
        <v>27076</v>
      </c>
      <c r="AP2804" s="22" t="s">
        <v>27078</v>
      </c>
      <c r="AQ2804" s="9" t="s">
        <v>50</v>
      </c>
      <c r="AR2804" s="7" t="s">
        <v>50</v>
      </c>
    </row>
    <row r="2805" spans="1:44" ht="15" thickBot="1">
      <c r="A2805" s="10" t="s">
        <v>27079</v>
      </c>
      <c r="B2805" s="13" t="s">
        <v>50</v>
      </c>
      <c r="C2805" s="12">
        <v>45292</v>
      </c>
      <c r="D2805" s="13" t="s">
        <v>45</v>
      </c>
      <c r="E2805" s="13" t="s">
        <v>50</v>
      </c>
      <c r="F2805" s="13" t="s">
        <v>70</v>
      </c>
      <c r="G2805" s="26" t="s">
        <v>54946</v>
      </c>
      <c r="H2805" s="13" t="s">
        <v>50</v>
      </c>
      <c r="I2805" s="13" t="s">
        <v>50</v>
      </c>
      <c r="J2805" s="12">
        <v>45489</v>
      </c>
      <c r="K2805" s="13" t="s">
        <v>50</v>
      </c>
      <c r="L2805" s="13" t="s">
        <v>467</v>
      </c>
      <c r="M2805" s="13" t="s">
        <v>26685</v>
      </c>
      <c r="N2805" s="13" t="s">
        <v>668</v>
      </c>
      <c r="O2805" s="13" t="s">
        <v>27080</v>
      </c>
      <c r="P2805" s="11">
        <v>12941</v>
      </c>
      <c r="Q2805" s="13" t="s">
        <v>670</v>
      </c>
      <c r="R2805" s="33" t="s">
        <v>27081</v>
      </c>
      <c r="S2805" s="33" t="s">
        <v>27082</v>
      </c>
      <c r="T2805" s="13" t="s">
        <v>27083</v>
      </c>
      <c r="U2805" s="13" t="s">
        <v>50</v>
      </c>
      <c r="V2805" s="13">
        <v>20000000</v>
      </c>
      <c r="W2805" s="13" t="s">
        <v>60</v>
      </c>
      <c r="X2805" s="13">
        <v>20000000</v>
      </c>
      <c r="Y2805" s="13" t="s">
        <v>467</v>
      </c>
      <c r="Z2805" s="13">
        <v>1</v>
      </c>
      <c r="AA2805" s="13">
        <v>20000000</v>
      </c>
      <c r="AB2805" s="13" t="s">
        <v>60</v>
      </c>
      <c r="AC2805" s="13">
        <v>20000000</v>
      </c>
      <c r="AD2805" s="13" t="s">
        <v>467</v>
      </c>
      <c r="AE2805" s="13">
        <v>20000000</v>
      </c>
      <c r="AF2805" s="13" t="s">
        <v>60</v>
      </c>
      <c r="AG2805" s="13">
        <v>20000000</v>
      </c>
      <c r="AH2805" s="13">
        <v>20000000</v>
      </c>
      <c r="AI2805" s="13" t="s">
        <v>60</v>
      </c>
      <c r="AJ2805" s="13">
        <v>20000000</v>
      </c>
      <c r="AK2805" s="13" t="s">
        <v>50</v>
      </c>
      <c r="AL2805" s="13" t="s">
        <v>50</v>
      </c>
      <c r="AM2805" s="13" t="s">
        <v>27084</v>
      </c>
      <c r="AN2805" s="13" t="s">
        <v>66</v>
      </c>
      <c r="AO2805" s="13" t="s">
        <v>27085</v>
      </c>
      <c r="AP2805" s="21" t="s">
        <v>27086</v>
      </c>
      <c r="AQ2805" s="15" t="s">
        <v>50</v>
      </c>
      <c r="AR2805" s="13" t="s">
        <v>50</v>
      </c>
    </row>
    <row r="2806" spans="1:44" ht="15" thickBot="1">
      <c r="A2806" s="4" t="s">
        <v>27087</v>
      </c>
      <c r="B2806" s="5">
        <v>14791</v>
      </c>
      <c r="C2806" s="6">
        <v>43818</v>
      </c>
      <c r="D2806" s="7" t="s">
        <v>45</v>
      </c>
      <c r="E2806" s="7" t="s">
        <v>46</v>
      </c>
      <c r="F2806" s="7" t="s">
        <v>70</v>
      </c>
      <c r="G2806" s="26" t="s">
        <v>54946</v>
      </c>
      <c r="H2806" s="7" t="s">
        <v>50</v>
      </c>
      <c r="I2806" s="7" t="s">
        <v>50</v>
      </c>
      <c r="J2806" s="6">
        <v>45495</v>
      </c>
      <c r="K2806" s="7" t="s">
        <v>116</v>
      </c>
      <c r="L2806" s="7" t="s">
        <v>178</v>
      </c>
      <c r="M2806" s="7" t="s">
        <v>27088</v>
      </c>
      <c r="N2806" s="7" t="s">
        <v>7997</v>
      </c>
      <c r="O2806" s="7" t="s">
        <v>27089</v>
      </c>
      <c r="P2806" s="5">
        <v>12965</v>
      </c>
      <c r="Q2806" s="7" t="s">
        <v>360</v>
      </c>
      <c r="R2806" s="34" t="s">
        <v>27090</v>
      </c>
      <c r="S2806" s="34" t="s">
        <v>27091</v>
      </c>
      <c r="T2806" s="7" t="s">
        <v>27092</v>
      </c>
      <c r="U2806" s="7" t="s">
        <v>50</v>
      </c>
      <c r="V2806" s="7">
        <v>8200000</v>
      </c>
      <c r="W2806" s="7" t="s">
        <v>209</v>
      </c>
      <c r="X2806" s="7">
        <v>8930390</v>
      </c>
      <c r="Y2806" s="7" t="s">
        <v>50</v>
      </c>
      <c r="Z2806" s="7">
        <v>4</v>
      </c>
      <c r="AA2806" s="7">
        <v>8200000</v>
      </c>
      <c r="AB2806" s="7" t="s">
        <v>209</v>
      </c>
      <c r="AC2806" s="7">
        <v>8930390</v>
      </c>
      <c r="AD2806" s="7" t="s">
        <v>178</v>
      </c>
      <c r="AE2806" s="7">
        <v>15003109</v>
      </c>
      <c r="AF2806" s="7" t="s">
        <v>60</v>
      </c>
      <c r="AG2806" s="7">
        <v>15003109</v>
      </c>
      <c r="AH2806" s="7">
        <v>15003109</v>
      </c>
      <c r="AI2806" s="7" t="s">
        <v>60</v>
      </c>
      <c r="AJ2806" s="7">
        <v>15003109</v>
      </c>
      <c r="AK2806" s="7" t="s">
        <v>27093</v>
      </c>
      <c r="AL2806" s="7" t="s">
        <v>50</v>
      </c>
      <c r="AM2806" s="7" t="s">
        <v>27094</v>
      </c>
      <c r="AN2806" s="7" t="s">
        <v>66</v>
      </c>
      <c r="AO2806" s="7" t="s">
        <v>27092</v>
      </c>
      <c r="AP2806" s="22" t="s">
        <v>27095</v>
      </c>
      <c r="AQ2806" s="9" t="s">
        <v>50</v>
      </c>
      <c r="AR2806" s="7" t="s">
        <v>27096</v>
      </c>
    </row>
    <row r="2807" spans="1:44" ht="15" thickBot="1">
      <c r="A2807" s="10" t="s">
        <v>27097</v>
      </c>
      <c r="B2807" s="11">
        <v>1195</v>
      </c>
      <c r="C2807" s="12">
        <v>35381</v>
      </c>
      <c r="D2807" s="13" t="s">
        <v>45</v>
      </c>
      <c r="E2807" s="13" t="s">
        <v>46</v>
      </c>
      <c r="F2807" s="13" t="s">
        <v>47</v>
      </c>
      <c r="G2807" s="26" t="s">
        <v>54946</v>
      </c>
      <c r="H2807" s="13" t="s">
        <v>4364</v>
      </c>
      <c r="I2807" s="13" t="s">
        <v>50</v>
      </c>
      <c r="J2807" s="12">
        <v>45491</v>
      </c>
      <c r="K2807" s="13" t="s">
        <v>116</v>
      </c>
      <c r="L2807" s="13" t="s">
        <v>62</v>
      </c>
      <c r="M2807" s="13" t="s">
        <v>1582</v>
      </c>
      <c r="N2807" s="13" t="s">
        <v>987</v>
      </c>
      <c r="O2807" s="13" t="s">
        <v>27098</v>
      </c>
      <c r="P2807" s="11">
        <v>12981</v>
      </c>
      <c r="Q2807" s="13" t="s">
        <v>50</v>
      </c>
      <c r="R2807" s="33" t="s">
        <v>27099</v>
      </c>
      <c r="S2807" s="33" t="s">
        <v>27100</v>
      </c>
      <c r="T2807" s="13" t="s">
        <v>27101</v>
      </c>
      <c r="U2807" s="13" t="s">
        <v>27102</v>
      </c>
      <c r="V2807" s="13">
        <v>7500000</v>
      </c>
      <c r="W2807" s="13" t="s">
        <v>60</v>
      </c>
      <c r="X2807" s="13">
        <v>7500000</v>
      </c>
      <c r="Y2807" s="13" t="s">
        <v>61</v>
      </c>
      <c r="Z2807" s="13">
        <v>10</v>
      </c>
      <c r="AA2807" s="13">
        <v>7500000</v>
      </c>
      <c r="AB2807" s="13" t="s">
        <v>60</v>
      </c>
      <c r="AC2807" s="13">
        <v>7500000</v>
      </c>
      <c r="AD2807" s="13" t="s">
        <v>62</v>
      </c>
      <c r="AE2807" s="13">
        <v>139654745</v>
      </c>
      <c r="AF2807" s="13" t="s">
        <v>60</v>
      </c>
      <c r="AG2807" s="13">
        <v>139654745</v>
      </c>
      <c r="AH2807" s="13">
        <v>174654745</v>
      </c>
      <c r="AI2807" s="13" t="s">
        <v>60</v>
      </c>
      <c r="AJ2807" s="13">
        <v>174654745</v>
      </c>
      <c r="AK2807" s="13" t="s">
        <v>21846</v>
      </c>
      <c r="AL2807" s="13" t="s">
        <v>50</v>
      </c>
      <c r="AM2807" s="13" t="s">
        <v>27103</v>
      </c>
      <c r="AN2807" s="13" t="s">
        <v>66</v>
      </c>
      <c r="AO2807" s="13" t="s">
        <v>27104</v>
      </c>
      <c r="AP2807" s="15" t="s">
        <v>50</v>
      </c>
      <c r="AQ2807" s="21" t="s">
        <v>27105</v>
      </c>
      <c r="AR2807" s="13" t="s">
        <v>50</v>
      </c>
    </row>
    <row r="2808" spans="1:44" ht="15" thickBot="1">
      <c r="A2808" s="4" t="s">
        <v>27106</v>
      </c>
      <c r="B2808" s="7">
        <v>822</v>
      </c>
      <c r="C2808" s="6">
        <v>43252</v>
      </c>
      <c r="D2808" s="7" t="s">
        <v>45</v>
      </c>
      <c r="E2808" s="7" t="s">
        <v>46</v>
      </c>
      <c r="F2808" s="7" t="s">
        <v>70</v>
      </c>
      <c r="G2808" s="26" t="s">
        <v>54946</v>
      </c>
      <c r="H2808" s="7" t="s">
        <v>50</v>
      </c>
      <c r="I2808" s="7" t="s">
        <v>50</v>
      </c>
      <c r="J2808" s="6">
        <v>45496</v>
      </c>
      <c r="K2808" s="7" t="s">
        <v>50</v>
      </c>
      <c r="L2808" s="7" t="s">
        <v>178</v>
      </c>
      <c r="M2808" s="7" t="s">
        <v>27107</v>
      </c>
      <c r="N2808" s="7" t="s">
        <v>27108</v>
      </c>
      <c r="O2808" s="7" t="s">
        <v>27109</v>
      </c>
      <c r="P2808" s="5">
        <v>13042</v>
      </c>
      <c r="Q2808" s="7" t="s">
        <v>245</v>
      </c>
      <c r="R2808" s="34" t="s">
        <v>27110</v>
      </c>
      <c r="S2808" s="31" t="s">
        <v>50</v>
      </c>
      <c r="T2808" s="7" t="s">
        <v>50</v>
      </c>
      <c r="U2808" s="7" t="s">
        <v>27111</v>
      </c>
      <c r="V2808" s="7" t="s">
        <v>50</v>
      </c>
      <c r="W2808" s="7" t="s">
        <v>50</v>
      </c>
      <c r="X2808" s="7" t="s">
        <v>50</v>
      </c>
      <c r="Y2808" s="7" t="s">
        <v>50</v>
      </c>
      <c r="Z2808" s="7">
        <v>4</v>
      </c>
      <c r="AA2808" s="7" t="s">
        <v>50</v>
      </c>
      <c r="AB2808" s="7" t="s">
        <v>50</v>
      </c>
      <c r="AC2808" s="7" t="s">
        <v>50</v>
      </c>
      <c r="AD2808" s="7" t="s">
        <v>178</v>
      </c>
      <c r="AE2808" s="7">
        <v>163000000</v>
      </c>
      <c r="AF2808" s="7" t="s">
        <v>2056</v>
      </c>
      <c r="AG2808" s="7">
        <v>22990070</v>
      </c>
      <c r="AH2808" s="7">
        <v>163000000</v>
      </c>
      <c r="AI2808" s="7" t="s">
        <v>2056</v>
      </c>
      <c r="AJ2808" s="7">
        <v>22990070</v>
      </c>
      <c r="AK2808" s="7" t="s">
        <v>27112</v>
      </c>
      <c r="AL2808" s="7" t="s">
        <v>50</v>
      </c>
      <c r="AM2808" s="7" t="s">
        <v>27113</v>
      </c>
      <c r="AN2808" s="7" t="s">
        <v>993</v>
      </c>
      <c r="AO2808" s="7" t="s">
        <v>50</v>
      </c>
      <c r="AP2808" s="9" t="s">
        <v>50</v>
      </c>
      <c r="AQ2808" s="22" t="s">
        <v>27114</v>
      </c>
      <c r="AR2808" s="7" t="s">
        <v>255</v>
      </c>
    </row>
    <row r="2809" spans="1:44" ht="15" thickBot="1">
      <c r="A2809" s="10" t="s">
        <v>27115</v>
      </c>
      <c r="B2809" s="13" t="s">
        <v>50</v>
      </c>
      <c r="C2809" s="13" t="s">
        <v>50</v>
      </c>
      <c r="D2809" s="13" t="s">
        <v>45</v>
      </c>
      <c r="E2809" s="13" t="s">
        <v>50</v>
      </c>
      <c r="F2809" s="13" t="s">
        <v>70</v>
      </c>
      <c r="G2809" s="13" t="s">
        <v>50</v>
      </c>
      <c r="H2809" s="13" t="s">
        <v>50</v>
      </c>
      <c r="I2809" s="13" t="s">
        <v>50</v>
      </c>
      <c r="J2809" s="12">
        <v>45489</v>
      </c>
      <c r="K2809" s="13" t="s">
        <v>50</v>
      </c>
      <c r="L2809" s="13" t="s">
        <v>467</v>
      </c>
      <c r="M2809" s="13" t="s">
        <v>27116</v>
      </c>
      <c r="N2809" s="13" t="s">
        <v>791</v>
      </c>
      <c r="O2809" s="13" t="s">
        <v>27117</v>
      </c>
      <c r="P2809" s="11">
        <v>13062</v>
      </c>
      <c r="Q2809" s="13" t="s">
        <v>245</v>
      </c>
      <c r="R2809" s="33" t="s">
        <v>27118</v>
      </c>
      <c r="S2809" s="33" t="s">
        <v>27119</v>
      </c>
      <c r="T2809" s="13" t="s">
        <v>50</v>
      </c>
      <c r="U2809" s="13" t="s">
        <v>50</v>
      </c>
      <c r="V2809" s="13">
        <v>150000000</v>
      </c>
      <c r="W2809" s="13" t="s">
        <v>250</v>
      </c>
      <c r="X2809" s="13">
        <v>1794516</v>
      </c>
      <c r="Y2809" s="13" t="s">
        <v>467</v>
      </c>
      <c r="Z2809" s="13">
        <v>1</v>
      </c>
      <c r="AA2809" s="13">
        <v>150000000</v>
      </c>
      <c r="AB2809" s="13" t="s">
        <v>250</v>
      </c>
      <c r="AC2809" s="13">
        <v>1794516</v>
      </c>
      <c r="AD2809" s="13" t="s">
        <v>467</v>
      </c>
      <c r="AE2809" s="13">
        <v>150000000</v>
      </c>
      <c r="AF2809" s="13" t="s">
        <v>250</v>
      </c>
      <c r="AG2809" s="13">
        <v>1794516</v>
      </c>
      <c r="AH2809" s="13">
        <v>150000000</v>
      </c>
      <c r="AI2809" s="13" t="s">
        <v>250</v>
      </c>
      <c r="AJ2809" s="13">
        <v>1794516</v>
      </c>
      <c r="AK2809" s="13" t="s">
        <v>9832</v>
      </c>
      <c r="AL2809" s="13" t="s">
        <v>50</v>
      </c>
      <c r="AM2809" s="13" t="s">
        <v>27120</v>
      </c>
      <c r="AN2809" s="13" t="s">
        <v>253</v>
      </c>
      <c r="AO2809" s="13" t="s">
        <v>27121</v>
      </c>
      <c r="AP2809" s="21" t="s">
        <v>27122</v>
      </c>
      <c r="AQ2809" s="15" t="s">
        <v>50</v>
      </c>
      <c r="AR2809" s="13" t="s">
        <v>50</v>
      </c>
    </row>
    <row r="2810" spans="1:44" ht="15" thickBot="1">
      <c r="A2810" s="4" t="s">
        <v>27123</v>
      </c>
      <c r="B2810" s="5">
        <v>11958</v>
      </c>
      <c r="C2810" s="6">
        <v>15707</v>
      </c>
      <c r="D2810" s="7" t="s">
        <v>45</v>
      </c>
      <c r="E2810" s="7" t="s">
        <v>46</v>
      </c>
      <c r="F2810" s="7" t="s">
        <v>47</v>
      </c>
      <c r="G2810" s="7" t="s">
        <v>71</v>
      </c>
      <c r="H2810" s="7" t="s">
        <v>19912</v>
      </c>
      <c r="I2810" s="7" t="s">
        <v>50</v>
      </c>
      <c r="J2810" s="6">
        <v>45497</v>
      </c>
      <c r="K2810" s="7" t="s">
        <v>50</v>
      </c>
      <c r="L2810" s="7" t="s">
        <v>162</v>
      </c>
      <c r="M2810" s="7" t="s">
        <v>27124</v>
      </c>
      <c r="N2810" s="7" t="s">
        <v>27125</v>
      </c>
      <c r="O2810" s="7" t="s">
        <v>27126</v>
      </c>
      <c r="P2810" s="5">
        <v>13089</v>
      </c>
      <c r="Q2810" s="7" t="s">
        <v>397</v>
      </c>
      <c r="R2810" s="34" t="s">
        <v>27127</v>
      </c>
      <c r="S2810" s="34" t="s">
        <v>27128</v>
      </c>
      <c r="T2810" s="7" t="s">
        <v>50</v>
      </c>
      <c r="U2810" s="7" t="s">
        <v>27129</v>
      </c>
      <c r="V2810" s="7">
        <v>400000000</v>
      </c>
      <c r="W2810" s="7" t="s">
        <v>60</v>
      </c>
      <c r="X2810" s="7">
        <v>400000000</v>
      </c>
      <c r="Y2810" s="7" t="s">
        <v>171</v>
      </c>
      <c r="Z2810" s="7">
        <v>1</v>
      </c>
      <c r="AA2810" s="7" t="s">
        <v>50</v>
      </c>
      <c r="AB2810" s="7" t="s">
        <v>50</v>
      </c>
      <c r="AC2810" s="7" t="s">
        <v>50</v>
      </c>
      <c r="AD2810" s="7" t="s">
        <v>50</v>
      </c>
      <c r="AE2810" s="7" t="s">
        <v>50</v>
      </c>
      <c r="AF2810" s="7" t="s">
        <v>50</v>
      </c>
      <c r="AG2810" s="7" t="s">
        <v>50</v>
      </c>
      <c r="AH2810" s="7">
        <v>400000000</v>
      </c>
      <c r="AI2810" s="7" t="s">
        <v>60</v>
      </c>
      <c r="AJ2810" s="7">
        <v>400000000</v>
      </c>
      <c r="AK2810" s="7" t="s">
        <v>50</v>
      </c>
      <c r="AL2810" s="7" t="s">
        <v>50</v>
      </c>
      <c r="AM2810" s="7" t="s">
        <v>27130</v>
      </c>
      <c r="AN2810" s="7" t="s">
        <v>66</v>
      </c>
      <c r="AO2810" s="7" t="s">
        <v>27131</v>
      </c>
      <c r="AP2810" s="22" t="s">
        <v>27132</v>
      </c>
      <c r="AQ2810" s="9" t="s">
        <v>50</v>
      </c>
      <c r="AR2810" s="7" t="s">
        <v>50</v>
      </c>
    </row>
    <row r="2811" spans="1:44" ht="15" thickBot="1">
      <c r="A2811" s="10" t="s">
        <v>27133</v>
      </c>
      <c r="B2811" s="13" t="s">
        <v>50</v>
      </c>
      <c r="C2811" s="12">
        <v>44927</v>
      </c>
      <c r="D2811" s="13" t="s">
        <v>45</v>
      </c>
      <c r="E2811" s="13" t="s">
        <v>50</v>
      </c>
      <c r="F2811" s="13" t="s">
        <v>70</v>
      </c>
      <c r="G2811" s="26" t="s">
        <v>54946</v>
      </c>
      <c r="H2811" s="13" t="s">
        <v>50</v>
      </c>
      <c r="I2811" s="13" t="s">
        <v>50</v>
      </c>
      <c r="J2811" s="12">
        <v>45496</v>
      </c>
      <c r="K2811" s="13" t="s">
        <v>50</v>
      </c>
      <c r="L2811" s="13" t="s">
        <v>241</v>
      </c>
      <c r="M2811" s="13" t="s">
        <v>50</v>
      </c>
      <c r="N2811" s="13" t="s">
        <v>564</v>
      </c>
      <c r="O2811" s="13" t="s">
        <v>27134</v>
      </c>
      <c r="P2811" s="11">
        <v>13212</v>
      </c>
      <c r="Q2811" s="13" t="s">
        <v>566</v>
      </c>
      <c r="R2811" s="33" t="s">
        <v>27135</v>
      </c>
      <c r="S2811" s="33" t="s">
        <v>27136</v>
      </c>
      <c r="T2811" s="13" t="s">
        <v>50</v>
      </c>
      <c r="U2811" s="13" t="s">
        <v>50</v>
      </c>
      <c r="V2811" s="13">
        <v>11000000</v>
      </c>
      <c r="W2811" s="13" t="s">
        <v>60</v>
      </c>
      <c r="X2811" s="13">
        <v>11000000</v>
      </c>
      <c r="Y2811" s="13" t="s">
        <v>154</v>
      </c>
      <c r="Z2811" s="13">
        <v>2</v>
      </c>
      <c r="AA2811" s="13">
        <v>11000000</v>
      </c>
      <c r="AB2811" s="13" t="s">
        <v>60</v>
      </c>
      <c r="AC2811" s="13">
        <v>11000000</v>
      </c>
      <c r="AD2811" s="13" t="s">
        <v>241</v>
      </c>
      <c r="AE2811" s="13">
        <v>14000000</v>
      </c>
      <c r="AF2811" s="13" t="s">
        <v>60</v>
      </c>
      <c r="AG2811" s="13">
        <v>14000000</v>
      </c>
      <c r="AH2811" s="13">
        <v>14000000</v>
      </c>
      <c r="AI2811" s="13" t="s">
        <v>60</v>
      </c>
      <c r="AJ2811" s="13">
        <v>14000000</v>
      </c>
      <c r="AK2811" s="13" t="s">
        <v>27137</v>
      </c>
      <c r="AL2811" s="13" t="s">
        <v>50</v>
      </c>
      <c r="AM2811" s="13" t="s">
        <v>27138</v>
      </c>
      <c r="AN2811" s="13" t="s">
        <v>66</v>
      </c>
      <c r="AO2811" s="13" t="s">
        <v>27139</v>
      </c>
      <c r="AP2811" s="21" t="s">
        <v>27140</v>
      </c>
      <c r="AQ2811" s="15" t="s">
        <v>50</v>
      </c>
      <c r="AR2811" s="13" t="s">
        <v>50</v>
      </c>
    </row>
    <row r="2812" spans="1:44" ht="15" thickBot="1">
      <c r="A2812" s="4" t="s">
        <v>27141</v>
      </c>
      <c r="B2812" s="5">
        <v>2305</v>
      </c>
      <c r="C2812" s="6">
        <v>43657</v>
      </c>
      <c r="D2812" s="7" t="s">
        <v>45</v>
      </c>
      <c r="E2812" s="7" t="s">
        <v>46</v>
      </c>
      <c r="F2812" s="7" t="s">
        <v>70</v>
      </c>
      <c r="G2812" s="7" t="s">
        <v>145</v>
      </c>
      <c r="H2812" s="7" t="s">
        <v>50</v>
      </c>
      <c r="I2812" s="7" t="s">
        <v>50</v>
      </c>
      <c r="J2812" s="6">
        <v>45490</v>
      </c>
      <c r="K2812" s="7" t="s">
        <v>177</v>
      </c>
      <c r="L2812" s="7" t="s">
        <v>52</v>
      </c>
      <c r="M2812" s="7" t="s">
        <v>27142</v>
      </c>
      <c r="N2812" s="7" t="s">
        <v>27143</v>
      </c>
      <c r="O2812" s="7" t="s">
        <v>27144</v>
      </c>
      <c r="P2812" s="5">
        <v>13243</v>
      </c>
      <c r="Q2812" s="7" t="s">
        <v>245</v>
      </c>
      <c r="R2812" s="34" t="s">
        <v>27145</v>
      </c>
      <c r="S2812" s="31" t="s">
        <v>50</v>
      </c>
      <c r="T2812" s="7" t="s">
        <v>27146</v>
      </c>
      <c r="U2812" s="7" t="s">
        <v>50</v>
      </c>
      <c r="V2812" s="7">
        <v>150000</v>
      </c>
      <c r="W2812" s="7" t="s">
        <v>60</v>
      </c>
      <c r="X2812" s="7">
        <v>150000</v>
      </c>
      <c r="Y2812" s="7" t="s">
        <v>154</v>
      </c>
      <c r="Z2812" s="7">
        <v>5</v>
      </c>
      <c r="AA2812" s="7">
        <v>140000000</v>
      </c>
      <c r="AB2812" s="7" t="s">
        <v>1960</v>
      </c>
      <c r="AC2812" s="7">
        <v>952303</v>
      </c>
      <c r="AD2812" s="7" t="s">
        <v>241</v>
      </c>
      <c r="AE2812" s="7">
        <v>535000000</v>
      </c>
      <c r="AF2812" s="7" t="s">
        <v>1960</v>
      </c>
      <c r="AG2812" s="7">
        <v>3739406</v>
      </c>
      <c r="AH2812" s="7">
        <v>3889406</v>
      </c>
      <c r="AI2812" s="7" t="s">
        <v>60</v>
      </c>
      <c r="AJ2812" s="7">
        <v>3889406</v>
      </c>
      <c r="AK2812" s="7" t="s">
        <v>27147</v>
      </c>
      <c r="AL2812" s="7" t="s">
        <v>50</v>
      </c>
      <c r="AM2812" s="7" t="s">
        <v>27148</v>
      </c>
      <c r="AN2812" s="7" t="s">
        <v>66</v>
      </c>
      <c r="AO2812" s="7" t="s">
        <v>27149</v>
      </c>
      <c r="AP2812" s="22" t="s">
        <v>27150</v>
      </c>
      <c r="AQ2812" s="9" t="s">
        <v>50</v>
      </c>
      <c r="AR2812" s="7" t="s">
        <v>50</v>
      </c>
    </row>
    <row r="2813" spans="1:44" ht="15" thickBot="1">
      <c r="A2813" s="10" t="s">
        <v>27151</v>
      </c>
      <c r="B2813" s="11">
        <v>2859</v>
      </c>
      <c r="C2813" s="12">
        <v>43101</v>
      </c>
      <c r="D2813" s="13" t="s">
        <v>45</v>
      </c>
      <c r="E2813" s="13" t="s">
        <v>46</v>
      </c>
      <c r="F2813" s="13" t="s">
        <v>70</v>
      </c>
      <c r="G2813" s="26" t="s">
        <v>54946</v>
      </c>
      <c r="H2813" s="13" t="s">
        <v>9581</v>
      </c>
      <c r="I2813" s="13" t="s">
        <v>50</v>
      </c>
      <c r="J2813" s="12">
        <v>45497</v>
      </c>
      <c r="K2813" s="13" t="s">
        <v>116</v>
      </c>
      <c r="L2813" s="13" t="s">
        <v>178</v>
      </c>
      <c r="M2813" s="13" t="s">
        <v>27152</v>
      </c>
      <c r="N2813" s="13" t="s">
        <v>27153</v>
      </c>
      <c r="O2813" s="13" t="s">
        <v>27154</v>
      </c>
      <c r="P2813" s="11">
        <v>13291</v>
      </c>
      <c r="Q2813" s="13" t="s">
        <v>520</v>
      </c>
      <c r="R2813" s="33" t="s">
        <v>27155</v>
      </c>
      <c r="S2813" s="33" t="s">
        <v>27156</v>
      </c>
      <c r="T2813" s="13" t="s">
        <v>27157</v>
      </c>
      <c r="U2813" s="13">
        <f>1-617-865-5096</f>
        <v>-6577</v>
      </c>
      <c r="V2813" s="13">
        <v>2677887</v>
      </c>
      <c r="W2813" s="13" t="s">
        <v>60</v>
      </c>
      <c r="X2813" s="13">
        <v>2677887</v>
      </c>
      <c r="Y2813" s="13" t="s">
        <v>50</v>
      </c>
      <c r="Z2813" s="13">
        <v>3</v>
      </c>
      <c r="AA2813" s="13">
        <v>2677887</v>
      </c>
      <c r="AB2813" s="13" t="s">
        <v>60</v>
      </c>
      <c r="AC2813" s="13">
        <v>2677887</v>
      </c>
      <c r="AD2813" s="13" t="s">
        <v>178</v>
      </c>
      <c r="AE2813" s="13">
        <v>7677887</v>
      </c>
      <c r="AF2813" s="13" t="s">
        <v>60</v>
      </c>
      <c r="AG2813" s="13">
        <v>7677887</v>
      </c>
      <c r="AH2813" s="13">
        <v>9577887</v>
      </c>
      <c r="AI2813" s="13" t="s">
        <v>60</v>
      </c>
      <c r="AJ2813" s="13">
        <v>9577887</v>
      </c>
      <c r="AK2813" s="13" t="s">
        <v>27158</v>
      </c>
      <c r="AL2813" s="13" t="s">
        <v>50</v>
      </c>
      <c r="AM2813" s="13" t="s">
        <v>27159</v>
      </c>
      <c r="AN2813" s="13" t="s">
        <v>66</v>
      </c>
      <c r="AO2813" s="13" t="s">
        <v>27160</v>
      </c>
      <c r="AP2813" s="21" t="s">
        <v>27161</v>
      </c>
      <c r="AQ2813" s="15" t="s">
        <v>50</v>
      </c>
      <c r="AR2813" s="13" t="s">
        <v>50</v>
      </c>
    </row>
    <row r="2814" spans="1:44" ht="15" thickBot="1">
      <c r="A2814" s="4" t="s">
        <v>27162</v>
      </c>
      <c r="B2814" s="5">
        <v>16481</v>
      </c>
      <c r="C2814" s="6">
        <v>43101</v>
      </c>
      <c r="D2814" s="7" t="s">
        <v>45</v>
      </c>
      <c r="E2814" s="7" t="s">
        <v>46</v>
      </c>
      <c r="F2814" s="7" t="s">
        <v>70</v>
      </c>
      <c r="G2814" s="26" t="s">
        <v>54946</v>
      </c>
      <c r="H2814" s="7" t="s">
        <v>50</v>
      </c>
      <c r="I2814" s="7" t="s">
        <v>50</v>
      </c>
      <c r="J2814" s="6">
        <v>45495</v>
      </c>
      <c r="K2814" s="7" t="s">
        <v>50</v>
      </c>
      <c r="L2814" s="7" t="s">
        <v>210</v>
      </c>
      <c r="M2814" s="7" t="s">
        <v>27163</v>
      </c>
      <c r="N2814" s="7" t="s">
        <v>27164</v>
      </c>
      <c r="O2814" s="7" t="s">
        <v>27165</v>
      </c>
      <c r="P2814" s="5">
        <v>13361</v>
      </c>
      <c r="Q2814" s="7" t="s">
        <v>1783</v>
      </c>
      <c r="R2814" s="34" t="s">
        <v>27166</v>
      </c>
      <c r="S2814" s="34" t="s">
        <v>27167</v>
      </c>
      <c r="T2814" s="7" t="s">
        <v>27168</v>
      </c>
      <c r="U2814" s="7">
        <v>201030022819</v>
      </c>
      <c r="V2814" s="7" t="s">
        <v>50</v>
      </c>
      <c r="W2814" s="7" t="s">
        <v>50</v>
      </c>
      <c r="X2814" s="7" t="s">
        <v>50</v>
      </c>
      <c r="Y2814" s="7" t="s">
        <v>50</v>
      </c>
      <c r="Z2814" s="7">
        <v>4</v>
      </c>
      <c r="AA2814" s="7" t="s">
        <v>50</v>
      </c>
      <c r="AB2814" s="7" t="s">
        <v>50</v>
      </c>
      <c r="AC2814" s="7" t="s">
        <v>50</v>
      </c>
      <c r="AD2814" s="7" t="s">
        <v>210</v>
      </c>
      <c r="AE2814" s="7">
        <v>170000</v>
      </c>
      <c r="AF2814" s="7" t="s">
        <v>60</v>
      </c>
      <c r="AG2814" s="7">
        <v>170000</v>
      </c>
      <c r="AH2814" s="7">
        <v>170000</v>
      </c>
      <c r="AI2814" s="7" t="s">
        <v>60</v>
      </c>
      <c r="AJ2814" s="7">
        <v>170000</v>
      </c>
      <c r="AK2814" s="7" t="s">
        <v>50</v>
      </c>
      <c r="AL2814" s="7" t="s">
        <v>50</v>
      </c>
      <c r="AM2814" s="7" t="s">
        <v>27169</v>
      </c>
      <c r="AN2814" s="7" t="s">
        <v>66</v>
      </c>
      <c r="AO2814" s="7" t="s">
        <v>27170</v>
      </c>
      <c r="AP2814" s="22" t="s">
        <v>27171</v>
      </c>
      <c r="AQ2814" s="9" t="s">
        <v>50</v>
      </c>
      <c r="AR2814" s="7" t="s">
        <v>50</v>
      </c>
    </row>
    <row r="2815" spans="1:44" ht="15" thickBot="1">
      <c r="A2815" s="10" t="s">
        <v>27172</v>
      </c>
      <c r="B2815" s="11">
        <v>5340</v>
      </c>
      <c r="C2815" s="12">
        <v>32143</v>
      </c>
      <c r="D2815" s="13" t="s">
        <v>45</v>
      </c>
      <c r="E2815" s="13" t="s">
        <v>46</v>
      </c>
      <c r="F2815" s="13" t="s">
        <v>70</v>
      </c>
      <c r="G2815" s="13" t="s">
        <v>87</v>
      </c>
      <c r="H2815" s="13" t="s">
        <v>50</v>
      </c>
      <c r="I2815" s="13" t="s">
        <v>50</v>
      </c>
      <c r="J2815" s="12">
        <v>45496</v>
      </c>
      <c r="K2815" s="13" t="s">
        <v>191</v>
      </c>
      <c r="L2815" s="13" t="s">
        <v>131</v>
      </c>
      <c r="M2815" s="13" t="s">
        <v>27173</v>
      </c>
      <c r="N2815" s="13" t="s">
        <v>27174</v>
      </c>
      <c r="O2815" s="13" t="s">
        <v>27175</v>
      </c>
      <c r="P2815" s="11">
        <v>13412</v>
      </c>
      <c r="Q2815" s="13" t="s">
        <v>360</v>
      </c>
      <c r="R2815" s="33" t="s">
        <v>27176</v>
      </c>
      <c r="S2815" s="33" t="s">
        <v>27177</v>
      </c>
      <c r="T2815" s="13" t="s">
        <v>27178</v>
      </c>
      <c r="U2815" s="13" t="s">
        <v>27179</v>
      </c>
      <c r="V2815" s="13">
        <v>390000000</v>
      </c>
      <c r="W2815" s="13" t="s">
        <v>209</v>
      </c>
      <c r="X2815" s="13">
        <v>424827346</v>
      </c>
      <c r="Y2815" s="13" t="s">
        <v>50</v>
      </c>
      <c r="Z2815" s="13">
        <v>1</v>
      </c>
      <c r="AA2815" s="13" t="s">
        <v>50</v>
      </c>
      <c r="AB2815" s="13" t="s">
        <v>50</v>
      </c>
      <c r="AC2815" s="13" t="s">
        <v>50</v>
      </c>
      <c r="AD2815" s="13" t="s">
        <v>50</v>
      </c>
      <c r="AE2815" s="13" t="s">
        <v>50</v>
      </c>
      <c r="AF2815" s="13" t="s">
        <v>50</v>
      </c>
      <c r="AG2815" s="13" t="s">
        <v>50</v>
      </c>
      <c r="AH2815" s="13">
        <v>390000000</v>
      </c>
      <c r="AI2815" s="13" t="s">
        <v>209</v>
      </c>
      <c r="AJ2815" s="13">
        <v>424827346</v>
      </c>
      <c r="AK2815" s="13" t="s">
        <v>16145</v>
      </c>
      <c r="AL2815" s="13" t="s">
        <v>50</v>
      </c>
      <c r="AM2815" s="13" t="s">
        <v>27180</v>
      </c>
      <c r="AN2815" s="13" t="s">
        <v>66</v>
      </c>
      <c r="AO2815" s="13" t="s">
        <v>27181</v>
      </c>
      <c r="AP2815" s="21" t="s">
        <v>27182</v>
      </c>
      <c r="AQ2815" s="15" t="s">
        <v>50</v>
      </c>
      <c r="AR2815" s="13" t="s">
        <v>50</v>
      </c>
    </row>
    <row r="2816" spans="1:44" ht="15" thickBot="1">
      <c r="A2816" s="4" t="s">
        <v>27183</v>
      </c>
      <c r="B2816" s="7" t="s">
        <v>50</v>
      </c>
      <c r="C2816" s="6">
        <v>44197</v>
      </c>
      <c r="D2816" s="7" t="s">
        <v>45</v>
      </c>
      <c r="E2816" s="7" t="s">
        <v>50</v>
      </c>
      <c r="F2816" s="7" t="s">
        <v>70</v>
      </c>
      <c r="G2816" s="7" t="s">
        <v>50</v>
      </c>
      <c r="H2816" s="7" t="s">
        <v>50</v>
      </c>
      <c r="I2816" s="7" t="s">
        <v>50</v>
      </c>
      <c r="J2816" s="6">
        <v>45497</v>
      </c>
      <c r="K2816" s="7" t="s">
        <v>50</v>
      </c>
      <c r="L2816" s="7" t="s">
        <v>241</v>
      </c>
      <c r="M2816" s="7" t="s">
        <v>4773</v>
      </c>
      <c r="N2816" s="7" t="s">
        <v>2653</v>
      </c>
      <c r="O2816" s="7" t="s">
        <v>27184</v>
      </c>
      <c r="P2816" s="5">
        <v>13415</v>
      </c>
      <c r="Q2816" s="7" t="s">
        <v>166</v>
      </c>
      <c r="R2816" s="31" t="s">
        <v>50</v>
      </c>
      <c r="S2816" s="31" t="s">
        <v>50</v>
      </c>
      <c r="T2816" s="7" t="s">
        <v>50</v>
      </c>
      <c r="U2816" s="7" t="s">
        <v>50</v>
      </c>
      <c r="V2816" s="7">
        <v>65000000</v>
      </c>
      <c r="W2816" s="7" t="s">
        <v>60</v>
      </c>
      <c r="X2816" s="7">
        <v>65000000</v>
      </c>
      <c r="Y2816" s="7" t="s">
        <v>154</v>
      </c>
      <c r="Z2816" s="7">
        <v>1</v>
      </c>
      <c r="AA2816" s="7">
        <v>65000000</v>
      </c>
      <c r="AB2816" s="7" t="s">
        <v>60</v>
      </c>
      <c r="AC2816" s="7">
        <v>65000000</v>
      </c>
      <c r="AD2816" s="7" t="s">
        <v>241</v>
      </c>
      <c r="AE2816" s="7">
        <v>65000000</v>
      </c>
      <c r="AF2816" s="7" t="s">
        <v>60</v>
      </c>
      <c r="AG2816" s="7">
        <v>65000000</v>
      </c>
      <c r="AH2816" s="7">
        <v>65000000</v>
      </c>
      <c r="AI2816" s="7" t="s">
        <v>60</v>
      </c>
      <c r="AJ2816" s="7">
        <v>65000000</v>
      </c>
      <c r="AK2816" s="7" t="s">
        <v>27185</v>
      </c>
      <c r="AL2816" s="7" t="s">
        <v>50</v>
      </c>
      <c r="AM2816" s="7" t="s">
        <v>27186</v>
      </c>
      <c r="AN2816" s="7" t="s">
        <v>27187</v>
      </c>
      <c r="AO2816" s="7" t="s">
        <v>50</v>
      </c>
      <c r="AP2816" s="9" t="s">
        <v>50</v>
      </c>
      <c r="AQ2816" s="22" t="s">
        <v>27188</v>
      </c>
      <c r="AR2816" s="7" t="s">
        <v>255</v>
      </c>
    </row>
    <row r="2817" spans="1:44" ht="15" thickBot="1">
      <c r="A2817" s="10" t="s">
        <v>27189</v>
      </c>
      <c r="B2817" s="13" t="s">
        <v>50</v>
      </c>
      <c r="C2817" s="12">
        <v>44197</v>
      </c>
      <c r="D2817" s="13" t="s">
        <v>45</v>
      </c>
      <c r="E2817" s="13" t="s">
        <v>46</v>
      </c>
      <c r="F2817" s="13" t="s">
        <v>70</v>
      </c>
      <c r="G2817" s="27" t="s">
        <v>54945</v>
      </c>
      <c r="H2817" s="13" t="s">
        <v>50</v>
      </c>
      <c r="I2817" s="13" t="s">
        <v>50</v>
      </c>
      <c r="J2817" s="12">
        <v>45491</v>
      </c>
      <c r="K2817" s="13" t="s">
        <v>50</v>
      </c>
      <c r="L2817" s="13" t="s">
        <v>467</v>
      </c>
      <c r="M2817" s="13" t="s">
        <v>4314</v>
      </c>
      <c r="N2817" s="13" t="s">
        <v>50</v>
      </c>
      <c r="O2817" s="13" t="s">
        <v>27190</v>
      </c>
      <c r="P2817" s="11">
        <v>13432</v>
      </c>
      <c r="Q2817" s="13" t="s">
        <v>50</v>
      </c>
      <c r="R2817" s="33" t="s">
        <v>27191</v>
      </c>
      <c r="S2817" s="33" t="s">
        <v>27192</v>
      </c>
      <c r="T2817" s="13" t="s">
        <v>50</v>
      </c>
      <c r="U2817" s="13" t="s">
        <v>50</v>
      </c>
      <c r="V2817" s="13">
        <v>8350000</v>
      </c>
      <c r="W2817" s="13" t="s">
        <v>60</v>
      </c>
      <c r="X2817" s="13">
        <v>8350000</v>
      </c>
      <c r="Y2817" s="13" t="s">
        <v>467</v>
      </c>
      <c r="Z2817" s="13">
        <v>1</v>
      </c>
      <c r="AA2817" s="13">
        <v>8350000</v>
      </c>
      <c r="AB2817" s="13" t="s">
        <v>60</v>
      </c>
      <c r="AC2817" s="13">
        <v>8350000</v>
      </c>
      <c r="AD2817" s="13" t="s">
        <v>467</v>
      </c>
      <c r="AE2817" s="13">
        <v>8350000</v>
      </c>
      <c r="AF2817" s="13" t="s">
        <v>60</v>
      </c>
      <c r="AG2817" s="13">
        <v>8350000</v>
      </c>
      <c r="AH2817" s="13">
        <v>8350000</v>
      </c>
      <c r="AI2817" s="13" t="s">
        <v>60</v>
      </c>
      <c r="AJ2817" s="13">
        <v>8350000</v>
      </c>
      <c r="AK2817" s="13" t="s">
        <v>50</v>
      </c>
      <c r="AL2817" s="13" t="s">
        <v>50</v>
      </c>
      <c r="AM2817" s="13" t="s">
        <v>27193</v>
      </c>
      <c r="AN2817" s="13" t="s">
        <v>993</v>
      </c>
      <c r="AO2817" s="13" t="s">
        <v>27194</v>
      </c>
      <c r="AP2817" s="21" t="s">
        <v>27195</v>
      </c>
      <c r="AQ2817" s="15" t="s">
        <v>50</v>
      </c>
      <c r="AR2817" s="13" t="s">
        <v>50</v>
      </c>
    </row>
    <row r="2818" spans="1:44" ht="15" thickBot="1">
      <c r="A2818" s="4" t="s">
        <v>27196</v>
      </c>
      <c r="B2818" s="5">
        <v>1441</v>
      </c>
      <c r="C2818" s="6">
        <v>44229</v>
      </c>
      <c r="D2818" s="7" t="s">
        <v>45</v>
      </c>
      <c r="E2818" s="7" t="s">
        <v>46</v>
      </c>
      <c r="F2818" s="7" t="s">
        <v>70</v>
      </c>
      <c r="G2818" s="26" t="s">
        <v>54946</v>
      </c>
      <c r="H2818" s="7" t="s">
        <v>50</v>
      </c>
      <c r="I2818" s="7" t="s">
        <v>50</v>
      </c>
      <c r="J2818" s="6">
        <v>45491</v>
      </c>
      <c r="K2818" s="7" t="s">
        <v>116</v>
      </c>
      <c r="L2818" s="7" t="s">
        <v>467</v>
      </c>
      <c r="M2818" s="7" t="s">
        <v>27197</v>
      </c>
      <c r="N2818" s="7" t="s">
        <v>27198</v>
      </c>
      <c r="O2818" s="7" t="s">
        <v>27199</v>
      </c>
      <c r="P2818" s="5">
        <v>13580</v>
      </c>
      <c r="Q2818" s="7" t="s">
        <v>360</v>
      </c>
      <c r="R2818" s="34" t="s">
        <v>27200</v>
      </c>
      <c r="S2818" s="34" t="s">
        <v>27201</v>
      </c>
      <c r="T2818" s="7" t="s">
        <v>27202</v>
      </c>
      <c r="U2818" s="7" t="s">
        <v>50</v>
      </c>
      <c r="V2818" s="7">
        <v>2500000</v>
      </c>
      <c r="W2818" s="7" t="s">
        <v>209</v>
      </c>
      <c r="X2818" s="7">
        <v>2725093</v>
      </c>
      <c r="Y2818" s="7" t="s">
        <v>467</v>
      </c>
      <c r="Z2818" s="7">
        <v>2</v>
      </c>
      <c r="AA2818" s="7">
        <v>2500000</v>
      </c>
      <c r="AB2818" s="7" t="s">
        <v>209</v>
      </c>
      <c r="AC2818" s="7">
        <v>2725093</v>
      </c>
      <c r="AD2818" s="7" t="s">
        <v>467</v>
      </c>
      <c r="AE2818" s="7">
        <v>2500000</v>
      </c>
      <c r="AF2818" s="7" t="s">
        <v>209</v>
      </c>
      <c r="AG2818" s="7">
        <v>2725093</v>
      </c>
      <c r="AH2818" s="7">
        <v>2500000</v>
      </c>
      <c r="AI2818" s="7" t="s">
        <v>209</v>
      </c>
      <c r="AJ2818" s="7">
        <v>2725093</v>
      </c>
      <c r="AK2818" s="7" t="s">
        <v>27203</v>
      </c>
      <c r="AL2818" s="7" t="s">
        <v>50</v>
      </c>
      <c r="AM2818" s="7" t="s">
        <v>27204</v>
      </c>
      <c r="AN2818" s="7" t="s">
        <v>66</v>
      </c>
      <c r="AO2818" s="7" t="s">
        <v>27205</v>
      </c>
      <c r="AP2818" s="22" t="s">
        <v>27206</v>
      </c>
      <c r="AQ2818" s="9" t="s">
        <v>50</v>
      </c>
      <c r="AR2818" s="7" t="s">
        <v>50</v>
      </c>
    </row>
    <row r="2819" spans="1:44" ht="15" thickBot="1">
      <c r="A2819" s="10" t="s">
        <v>27207</v>
      </c>
      <c r="B2819" s="13">
        <v>338</v>
      </c>
      <c r="C2819" s="12">
        <v>45148</v>
      </c>
      <c r="D2819" s="13" t="s">
        <v>45</v>
      </c>
      <c r="E2819" s="13" t="s">
        <v>46</v>
      </c>
      <c r="F2819" s="13" t="s">
        <v>70</v>
      </c>
      <c r="G2819" s="26" t="s">
        <v>54946</v>
      </c>
      <c r="H2819" s="13" t="s">
        <v>50</v>
      </c>
      <c r="I2819" s="13" t="s">
        <v>50</v>
      </c>
      <c r="J2819" s="12">
        <v>45493</v>
      </c>
      <c r="K2819" s="13" t="s">
        <v>50</v>
      </c>
      <c r="L2819" s="13" t="s">
        <v>467</v>
      </c>
      <c r="M2819" s="13" t="s">
        <v>1034</v>
      </c>
      <c r="N2819" s="13" t="s">
        <v>543</v>
      </c>
      <c r="O2819" s="13" t="s">
        <v>27208</v>
      </c>
      <c r="P2819" s="11">
        <v>13783</v>
      </c>
      <c r="Q2819" s="13" t="s">
        <v>545</v>
      </c>
      <c r="R2819" s="33" t="s">
        <v>27209</v>
      </c>
      <c r="S2819" s="33" t="s">
        <v>27210</v>
      </c>
      <c r="T2819" s="13" t="s">
        <v>27211</v>
      </c>
      <c r="U2819" s="13">
        <v>5107731892</v>
      </c>
      <c r="V2819" s="13">
        <v>7200000</v>
      </c>
      <c r="W2819" s="13" t="s">
        <v>60</v>
      </c>
      <c r="X2819" s="13">
        <v>7200000</v>
      </c>
      <c r="Y2819" s="13" t="s">
        <v>467</v>
      </c>
      <c r="Z2819" s="13">
        <v>2</v>
      </c>
      <c r="AA2819" s="13">
        <v>7200000</v>
      </c>
      <c r="AB2819" s="13" t="s">
        <v>60</v>
      </c>
      <c r="AC2819" s="13">
        <v>7200000</v>
      </c>
      <c r="AD2819" s="13" t="s">
        <v>467</v>
      </c>
      <c r="AE2819" s="13">
        <v>8300000</v>
      </c>
      <c r="AF2819" s="13" t="s">
        <v>60</v>
      </c>
      <c r="AG2819" s="13">
        <v>8300000</v>
      </c>
      <c r="AH2819" s="13">
        <v>8300000</v>
      </c>
      <c r="AI2819" s="13" t="s">
        <v>60</v>
      </c>
      <c r="AJ2819" s="13">
        <v>8300000</v>
      </c>
      <c r="AK2819" s="13" t="s">
        <v>50</v>
      </c>
      <c r="AL2819" s="13" t="s">
        <v>50</v>
      </c>
      <c r="AM2819" s="13" t="s">
        <v>27212</v>
      </c>
      <c r="AN2819" s="13" t="s">
        <v>66</v>
      </c>
      <c r="AO2819" s="13" t="s">
        <v>27213</v>
      </c>
      <c r="AP2819" s="21" t="s">
        <v>27214</v>
      </c>
      <c r="AQ2819" s="15" t="s">
        <v>50</v>
      </c>
      <c r="AR2819" s="13" t="s">
        <v>50</v>
      </c>
    </row>
    <row r="2820" spans="1:44" ht="15" thickBot="1">
      <c r="A2820" s="4" t="s">
        <v>27215</v>
      </c>
      <c r="B2820" s="5">
        <v>105509</v>
      </c>
      <c r="C2820" s="6">
        <v>43831</v>
      </c>
      <c r="D2820" s="7" t="s">
        <v>45</v>
      </c>
      <c r="E2820" s="7" t="s">
        <v>46</v>
      </c>
      <c r="F2820" s="7" t="s">
        <v>70</v>
      </c>
      <c r="G2820" s="27" t="s">
        <v>54945</v>
      </c>
      <c r="H2820" s="7" t="s">
        <v>2619</v>
      </c>
      <c r="I2820" s="7" t="s">
        <v>50</v>
      </c>
      <c r="J2820" s="6">
        <v>45497</v>
      </c>
      <c r="K2820" s="7" t="s">
        <v>116</v>
      </c>
      <c r="L2820" s="7" t="s">
        <v>467</v>
      </c>
      <c r="M2820" s="7" t="s">
        <v>27216</v>
      </c>
      <c r="N2820" s="7" t="s">
        <v>27217</v>
      </c>
      <c r="O2820" s="7" t="s">
        <v>27218</v>
      </c>
      <c r="P2820" s="5">
        <v>13913</v>
      </c>
      <c r="Q2820" s="7" t="s">
        <v>616</v>
      </c>
      <c r="R2820" s="34" t="s">
        <v>27219</v>
      </c>
      <c r="S2820" s="34" t="s">
        <v>27220</v>
      </c>
      <c r="T2820" s="7" t="s">
        <v>27221</v>
      </c>
      <c r="U2820" s="7">
        <v>6199936366</v>
      </c>
      <c r="V2820" s="7">
        <v>200000</v>
      </c>
      <c r="W2820" s="7" t="s">
        <v>60</v>
      </c>
      <c r="X2820" s="7">
        <v>200000</v>
      </c>
      <c r="Y2820" s="7" t="s">
        <v>467</v>
      </c>
      <c r="Z2820" s="7">
        <v>10</v>
      </c>
      <c r="AA2820" s="7">
        <v>200000</v>
      </c>
      <c r="AB2820" s="7" t="s">
        <v>60</v>
      </c>
      <c r="AC2820" s="7">
        <v>200000</v>
      </c>
      <c r="AD2820" s="7" t="s">
        <v>467</v>
      </c>
      <c r="AE2820" s="7">
        <v>4564500</v>
      </c>
      <c r="AF2820" s="7" t="s">
        <v>60</v>
      </c>
      <c r="AG2820" s="7">
        <v>4564500</v>
      </c>
      <c r="AH2820" s="7">
        <v>4564500</v>
      </c>
      <c r="AI2820" s="7" t="s">
        <v>60</v>
      </c>
      <c r="AJ2820" s="7">
        <v>4564500</v>
      </c>
      <c r="AK2820" s="7" t="s">
        <v>50</v>
      </c>
      <c r="AL2820" s="7" t="s">
        <v>50</v>
      </c>
      <c r="AM2820" s="7" t="s">
        <v>27222</v>
      </c>
      <c r="AN2820" s="7" t="s">
        <v>66</v>
      </c>
      <c r="AO2820" s="7" t="s">
        <v>27223</v>
      </c>
      <c r="AP2820" s="22" t="s">
        <v>27224</v>
      </c>
      <c r="AQ2820" s="9" t="s">
        <v>50</v>
      </c>
      <c r="AR2820" s="7" t="s">
        <v>50</v>
      </c>
    </row>
    <row r="2821" spans="1:44" ht="15" thickBot="1">
      <c r="A2821" s="10" t="s">
        <v>27225</v>
      </c>
      <c r="B2821" s="13">
        <v>190</v>
      </c>
      <c r="C2821" s="12">
        <v>42912</v>
      </c>
      <c r="D2821" s="13" t="s">
        <v>45</v>
      </c>
      <c r="E2821" s="13" t="s">
        <v>46</v>
      </c>
      <c r="F2821" s="13" t="s">
        <v>70</v>
      </c>
      <c r="G2821" s="26" t="s">
        <v>54946</v>
      </c>
      <c r="H2821" s="13" t="s">
        <v>2519</v>
      </c>
      <c r="I2821" s="13" t="s">
        <v>50</v>
      </c>
      <c r="J2821" s="12">
        <v>45492</v>
      </c>
      <c r="K2821" s="13" t="s">
        <v>89</v>
      </c>
      <c r="L2821" s="13" t="s">
        <v>467</v>
      </c>
      <c r="M2821" s="13" t="s">
        <v>27226</v>
      </c>
      <c r="N2821" s="13" t="s">
        <v>27227</v>
      </c>
      <c r="O2821" s="13" t="s">
        <v>27228</v>
      </c>
      <c r="P2821" s="11">
        <v>13971</v>
      </c>
      <c r="Q2821" s="13" t="s">
        <v>360</v>
      </c>
      <c r="R2821" s="33" t="s">
        <v>27229</v>
      </c>
      <c r="S2821" s="33" t="s">
        <v>27230</v>
      </c>
      <c r="T2821" s="13" t="s">
        <v>27231</v>
      </c>
      <c r="U2821" s="13" t="s">
        <v>50</v>
      </c>
      <c r="V2821" s="13">
        <v>720000</v>
      </c>
      <c r="W2821" s="13" t="s">
        <v>209</v>
      </c>
      <c r="X2821" s="13">
        <v>784268</v>
      </c>
      <c r="Y2821" s="13" t="s">
        <v>467</v>
      </c>
      <c r="Z2821" s="13">
        <v>7</v>
      </c>
      <c r="AA2821" s="13">
        <v>720000</v>
      </c>
      <c r="AB2821" s="13" t="s">
        <v>209</v>
      </c>
      <c r="AC2821" s="13">
        <v>784268</v>
      </c>
      <c r="AD2821" s="13" t="s">
        <v>467</v>
      </c>
      <c r="AE2821" s="13">
        <v>1208296</v>
      </c>
      <c r="AF2821" s="13" t="s">
        <v>60</v>
      </c>
      <c r="AG2821" s="13">
        <v>1208296</v>
      </c>
      <c r="AH2821" s="13">
        <v>1962297</v>
      </c>
      <c r="AI2821" s="13" t="s">
        <v>60</v>
      </c>
      <c r="AJ2821" s="13">
        <v>1962297</v>
      </c>
      <c r="AK2821" s="13" t="s">
        <v>27232</v>
      </c>
      <c r="AL2821" s="13" t="s">
        <v>50</v>
      </c>
      <c r="AM2821" s="13" t="s">
        <v>27233</v>
      </c>
      <c r="AN2821" s="13" t="s">
        <v>253</v>
      </c>
      <c r="AO2821" s="13" t="s">
        <v>27234</v>
      </c>
      <c r="AP2821" s="21" t="s">
        <v>27235</v>
      </c>
      <c r="AQ2821" s="15" t="s">
        <v>50</v>
      </c>
      <c r="AR2821" s="13" t="s">
        <v>50</v>
      </c>
    </row>
    <row r="2822" spans="1:44" ht="15" thickBot="1">
      <c r="A2822" s="4" t="s">
        <v>27236</v>
      </c>
      <c r="B2822" s="7">
        <v>231</v>
      </c>
      <c r="C2822" s="6">
        <v>42370</v>
      </c>
      <c r="D2822" s="7" t="s">
        <v>45</v>
      </c>
      <c r="E2822" s="7" t="s">
        <v>46</v>
      </c>
      <c r="F2822" s="7" t="s">
        <v>70</v>
      </c>
      <c r="G2822" s="26" t="s">
        <v>54946</v>
      </c>
      <c r="H2822" s="7" t="s">
        <v>6101</v>
      </c>
      <c r="I2822" s="7" t="s">
        <v>50</v>
      </c>
      <c r="J2822" s="6">
        <v>45492</v>
      </c>
      <c r="K2822" s="7" t="s">
        <v>50</v>
      </c>
      <c r="L2822" s="7" t="s">
        <v>467</v>
      </c>
      <c r="M2822" s="7" t="s">
        <v>27237</v>
      </c>
      <c r="N2822" s="7" t="s">
        <v>27238</v>
      </c>
      <c r="O2822" s="7" t="s">
        <v>27239</v>
      </c>
      <c r="P2822" s="5">
        <v>14057</v>
      </c>
      <c r="Q2822" s="7" t="s">
        <v>77</v>
      </c>
      <c r="R2822" s="34" t="s">
        <v>27240</v>
      </c>
      <c r="S2822" s="34" t="s">
        <v>27241</v>
      </c>
      <c r="T2822" s="7" t="s">
        <v>27242</v>
      </c>
      <c r="U2822" s="7" t="s">
        <v>27243</v>
      </c>
      <c r="V2822" s="7" t="s">
        <v>50</v>
      </c>
      <c r="W2822" s="7" t="s">
        <v>50</v>
      </c>
      <c r="X2822" s="7" t="s">
        <v>50</v>
      </c>
      <c r="Y2822" s="7" t="s">
        <v>467</v>
      </c>
      <c r="Z2822" s="7">
        <v>2</v>
      </c>
      <c r="AA2822" s="7" t="s">
        <v>50</v>
      </c>
      <c r="AB2822" s="7" t="s">
        <v>50</v>
      </c>
      <c r="AC2822" s="7" t="s">
        <v>50</v>
      </c>
      <c r="AD2822" s="7" t="s">
        <v>467</v>
      </c>
      <c r="AE2822" s="7">
        <v>3000000</v>
      </c>
      <c r="AF2822" s="7" t="s">
        <v>60</v>
      </c>
      <c r="AG2822" s="7">
        <v>3000000</v>
      </c>
      <c r="AH2822" s="7">
        <v>3000000</v>
      </c>
      <c r="AI2822" s="7" t="s">
        <v>60</v>
      </c>
      <c r="AJ2822" s="7">
        <v>3000000</v>
      </c>
      <c r="AK2822" s="7" t="s">
        <v>27244</v>
      </c>
      <c r="AL2822" s="7" t="s">
        <v>50</v>
      </c>
      <c r="AM2822" s="7" t="s">
        <v>27245</v>
      </c>
      <c r="AN2822" s="7" t="s">
        <v>66</v>
      </c>
      <c r="AO2822" s="7" t="s">
        <v>27246</v>
      </c>
      <c r="AP2822" s="22" t="s">
        <v>27247</v>
      </c>
      <c r="AQ2822" s="9" t="s">
        <v>50</v>
      </c>
      <c r="AR2822" s="7" t="s">
        <v>50</v>
      </c>
    </row>
    <row r="2823" spans="1:44" ht="15" thickBot="1">
      <c r="A2823" s="10" t="s">
        <v>27248</v>
      </c>
      <c r="B2823" s="13" t="s">
        <v>50</v>
      </c>
      <c r="C2823" s="12">
        <v>45292</v>
      </c>
      <c r="D2823" s="13" t="s">
        <v>45</v>
      </c>
      <c r="E2823" s="13" t="s">
        <v>50</v>
      </c>
      <c r="F2823" s="13" t="s">
        <v>70</v>
      </c>
      <c r="G2823" s="27" t="s">
        <v>54945</v>
      </c>
      <c r="H2823" s="13" t="s">
        <v>50</v>
      </c>
      <c r="I2823" s="13" t="s">
        <v>50</v>
      </c>
      <c r="J2823" s="12">
        <v>45489</v>
      </c>
      <c r="K2823" s="13" t="s">
        <v>50</v>
      </c>
      <c r="L2823" s="13" t="s">
        <v>1624</v>
      </c>
      <c r="M2823" s="13" t="s">
        <v>27249</v>
      </c>
      <c r="N2823" s="13" t="s">
        <v>180</v>
      </c>
      <c r="O2823" s="13" t="s">
        <v>27250</v>
      </c>
      <c r="P2823" s="11">
        <v>14188</v>
      </c>
      <c r="Q2823" s="13" t="s">
        <v>120</v>
      </c>
      <c r="R2823" s="33" t="s">
        <v>27251</v>
      </c>
      <c r="S2823" s="33" t="s">
        <v>27252</v>
      </c>
      <c r="T2823" s="13" t="s">
        <v>50</v>
      </c>
      <c r="U2823" s="13" t="s">
        <v>50</v>
      </c>
      <c r="V2823" s="13">
        <v>1400000</v>
      </c>
      <c r="W2823" s="13" t="s">
        <v>60</v>
      </c>
      <c r="X2823" s="13">
        <v>1400000</v>
      </c>
      <c r="Y2823" s="13" t="s">
        <v>467</v>
      </c>
      <c r="Z2823" s="13">
        <v>1</v>
      </c>
      <c r="AA2823" s="13">
        <v>1400000</v>
      </c>
      <c r="AB2823" s="13" t="s">
        <v>60</v>
      </c>
      <c r="AC2823" s="13">
        <v>1400000</v>
      </c>
      <c r="AD2823" s="13" t="s">
        <v>1624</v>
      </c>
      <c r="AE2823" s="13">
        <v>1400000</v>
      </c>
      <c r="AF2823" s="13" t="s">
        <v>60</v>
      </c>
      <c r="AG2823" s="13">
        <v>1400000</v>
      </c>
      <c r="AH2823" s="13">
        <v>1400000</v>
      </c>
      <c r="AI2823" s="13" t="s">
        <v>60</v>
      </c>
      <c r="AJ2823" s="13">
        <v>1400000</v>
      </c>
      <c r="AK2823" s="13" t="s">
        <v>16964</v>
      </c>
      <c r="AL2823" s="13" t="s">
        <v>50</v>
      </c>
      <c r="AM2823" s="13" t="s">
        <v>27253</v>
      </c>
      <c r="AN2823" s="13" t="s">
        <v>993</v>
      </c>
      <c r="AO2823" s="13" t="s">
        <v>27254</v>
      </c>
      <c r="AP2823" s="21" t="s">
        <v>27255</v>
      </c>
      <c r="AQ2823" s="15" t="s">
        <v>50</v>
      </c>
      <c r="AR2823" s="13" t="s">
        <v>50</v>
      </c>
    </row>
    <row r="2824" spans="1:44" ht="15" thickBot="1">
      <c r="A2824" s="4" t="s">
        <v>27256</v>
      </c>
      <c r="B2824" s="5">
        <v>1244</v>
      </c>
      <c r="C2824" s="6">
        <v>43831</v>
      </c>
      <c r="D2824" s="7" t="s">
        <v>45</v>
      </c>
      <c r="E2824" s="7" t="s">
        <v>46</v>
      </c>
      <c r="F2824" s="7" t="s">
        <v>70</v>
      </c>
      <c r="G2824" s="7" t="s">
        <v>145</v>
      </c>
      <c r="H2824" s="7" t="s">
        <v>50</v>
      </c>
      <c r="I2824" s="7" t="s">
        <v>50</v>
      </c>
      <c r="J2824" s="6">
        <v>45489</v>
      </c>
      <c r="K2824" s="7" t="s">
        <v>50</v>
      </c>
      <c r="L2824" s="7" t="s">
        <v>1471</v>
      </c>
      <c r="M2824" s="7" t="s">
        <v>19490</v>
      </c>
      <c r="N2824" s="7" t="s">
        <v>8933</v>
      </c>
      <c r="O2824" s="7" t="s">
        <v>27257</v>
      </c>
      <c r="P2824" s="5">
        <v>14414</v>
      </c>
      <c r="Q2824" s="7" t="s">
        <v>245</v>
      </c>
      <c r="R2824" s="34" t="s">
        <v>27258</v>
      </c>
      <c r="S2824" s="34" t="s">
        <v>27259</v>
      </c>
      <c r="T2824" s="7" t="s">
        <v>50</v>
      </c>
      <c r="U2824" s="7" t="s">
        <v>50</v>
      </c>
      <c r="V2824" s="7" t="s">
        <v>50</v>
      </c>
      <c r="W2824" s="7" t="s">
        <v>50</v>
      </c>
      <c r="X2824" s="7" t="s">
        <v>50</v>
      </c>
      <c r="Y2824" s="7" t="s">
        <v>50</v>
      </c>
      <c r="Z2824" s="7">
        <v>5</v>
      </c>
      <c r="AA2824" s="7" t="s">
        <v>50</v>
      </c>
      <c r="AB2824" s="7" t="s">
        <v>50</v>
      </c>
      <c r="AC2824" s="7" t="s">
        <v>50</v>
      </c>
      <c r="AD2824" s="7" t="s">
        <v>1471</v>
      </c>
      <c r="AE2824" s="7">
        <v>46000000</v>
      </c>
      <c r="AF2824" s="7" t="s">
        <v>60</v>
      </c>
      <c r="AG2824" s="7">
        <v>46000000</v>
      </c>
      <c r="AH2824" s="7">
        <v>46000000</v>
      </c>
      <c r="AI2824" s="7" t="s">
        <v>60</v>
      </c>
      <c r="AJ2824" s="7">
        <v>46000000</v>
      </c>
      <c r="AK2824" s="7" t="s">
        <v>27260</v>
      </c>
      <c r="AL2824" s="7" t="s">
        <v>50</v>
      </c>
      <c r="AM2824" s="7" t="s">
        <v>27261</v>
      </c>
      <c r="AN2824" s="7" t="s">
        <v>66</v>
      </c>
      <c r="AO2824" s="7" t="s">
        <v>27262</v>
      </c>
      <c r="AP2824" s="22" t="s">
        <v>27263</v>
      </c>
      <c r="AQ2824" s="9" t="s">
        <v>50</v>
      </c>
      <c r="AR2824" s="7" t="s">
        <v>50</v>
      </c>
    </row>
    <row r="2825" spans="1:44" ht="15" thickBot="1">
      <c r="A2825" s="10" t="s">
        <v>27264</v>
      </c>
      <c r="B2825" s="11">
        <v>40692</v>
      </c>
      <c r="C2825" s="12">
        <v>43101</v>
      </c>
      <c r="D2825" s="13" t="s">
        <v>45</v>
      </c>
      <c r="E2825" s="13" t="s">
        <v>46</v>
      </c>
      <c r="F2825" s="13" t="s">
        <v>70</v>
      </c>
      <c r="G2825" s="26" t="s">
        <v>54946</v>
      </c>
      <c r="H2825" s="13" t="s">
        <v>27265</v>
      </c>
      <c r="I2825" s="13" t="s">
        <v>50</v>
      </c>
      <c r="J2825" s="12">
        <v>45491</v>
      </c>
      <c r="K2825" s="13" t="s">
        <v>116</v>
      </c>
      <c r="L2825" s="13" t="s">
        <v>178</v>
      </c>
      <c r="M2825" s="13" t="s">
        <v>27266</v>
      </c>
      <c r="N2825" s="13" t="s">
        <v>668</v>
      </c>
      <c r="O2825" s="13" t="s">
        <v>27267</v>
      </c>
      <c r="P2825" s="11">
        <v>14550</v>
      </c>
      <c r="Q2825" s="13" t="s">
        <v>670</v>
      </c>
      <c r="R2825" s="33" t="s">
        <v>27268</v>
      </c>
      <c r="S2825" s="33" t="s">
        <v>27269</v>
      </c>
      <c r="T2825" s="13" t="s">
        <v>27270</v>
      </c>
      <c r="U2825" s="13" t="s">
        <v>50</v>
      </c>
      <c r="V2825" s="13">
        <v>2999983</v>
      </c>
      <c r="W2825" s="13" t="s">
        <v>60</v>
      </c>
      <c r="X2825" s="13">
        <v>2999983</v>
      </c>
      <c r="Y2825" s="13" t="s">
        <v>50</v>
      </c>
      <c r="Z2825" s="13">
        <v>3</v>
      </c>
      <c r="AA2825" s="13">
        <v>2999983</v>
      </c>
      <c r="AB2825" s="13" t="s">
        <v>60</v>
      </c>
      <c r="AC2825" s="13">
        <v>2999983</v>
      </c>
      <c r="AD2825" s="13" t="s">
        <v>178</v>
      </c>
      <c r="AE2825" s="13">
        <v>7749974</v>
      </c>
      <c r="AF2825" s="13" t="s">
        <v>60</v>
      </c>
      <c r="AG2825" s="13">
        <v>7749974</v>
      </c>
      <c r="AH2825" s="13">
        <v>7749974</v>
      </c>
      <c r="AI2825" s="13" t="s">
        <v>60</v>
      </c>
      <c r="AJ2825" s="13">
        <v>7749974</v>
      </c>
      <c r="AK2825" s="13" t="s">
        <v>27271</v>
      </c>
      <c r="AL2825" s="13" t="s">
        <v>50</v>
      </c>
      <c r="AM2825" s="13" t="s">
        <v>27272</v>
      </c>
      <c r="AN2825" s="13" t="s">
        <v>993</v>
      </c>
      <c r="AO2825" s="13" t="s">
        <v>27273</v>
      </c>
      <c r="AP2825" s="21" t="s">
        <v>27274</v>
      </c>
      <c r="AQ2825" s="15" t="s">
        <v>50</v>
      </c>
      <c r="AR2825" s="13" t="s">
        <v>50</v>
      </c>
    </row>
    <row r="2826" spans="1:44" ht="15" thickBot="1">
      <c r="A2826" s="4" t="s">
        <v>27275</v>
      </c>
      <c r="B2826" s="5">
        <v>19134</v>
      </c>
      <c r="C2826" s="6">
        <v>42370</v>
      </c>
      <c r="D2826" s="7" t="s">
        <v>45</v>
      </c>
      <c r="E2826" s="7" t="s">
        <v>46</v>
      </c>
      <c r="F2826" s="7" t="s">
        <v>70</v>
      </c>
      <c r="G2826" s="7" t="s">
        <v>114</v>
      </c>
      <c r="H2826" s="7" t="s">
        <v>50</v>
      </c>
      <c r="I2826" s="7" t="s">
        <v>50</v>
      </c>
      <c r="J2826" s="6">
        <v>45491</v>
      </c>
      <c r="K2826" s="7" t="s">
        <v>116</v>
      </c>
      <c r="L2826" s="7" t="s">
        <v>178</v>
      </c>
      <c r="M2826" s="7" t="s">
        <v>1127</v>
      </c>
      <c r="N2826" s="7" t="s">
        <v>3649</v>
      </c>
      <c r="O2826" s="7" t="s">
        <v>27276</v>
      </c>
      <c r="P2826" s="5">
        <v>14763</v>
      </c>
      <c r="Q2826" s="7" t="s">
        <v>245</v>
      </c>
      <c r="R2826" s="34" t="s">
        <v>27277</v>
      </c>
      <c r="S2826" s="34" t="s">
        <v>27278</v>
      </c>
      <c r="T2826" s="7" t="s">
        <v>27279</v>
      </c>
      <c r="U2826" s="7" t="s">
        <v>27280</v>
      </c>
      <c r="V2826" s="7" t="s">
        <v>50</v>
      </c>
      <c r="W2826" s="7" t="s">
        <v>50</v>
      </c>
      <c r="X2826" s="7" t="s">
        <v>50</v>
      </c>
      <c r="Y2826" s="7" t="s">
        <v>50</v>
      </c>
      <c r="Z2826" s="7">
        <v>8</v>
      </c>
      <c r="AA2826" s="7" t="s">
        <v>50</v>
      </c>
      <c r="AB2826" s="7" t="s">
        <v>50</v>
      </c>
      <c r="AC2826" s="7" t="s">
        <v>50</v>
      </c>
      <c r="AD2826" s="7" t="s">
        <v>178</v>
      </c>
      <c r="AE2826" s="7">
        <v>157419777</v>
      </c>
      <c r="AF2826" s="7" t="s">
        <v>60</v>
      </c>
      <c r="AG2826" s="7">
        <v>157419777</v>
      </c>
      <c r="AH2826" s="7">
        <v>157419777</v>
      </c>
      <c r="AI2826" s="7" t="s">
        <v>60</v>
      </c>
      <c r="AJ2826" s="7">
        <v>157419777</v>
      </c>
      <c r="AK2826" s="7" t="s">
        <v>27281</v>
      </c>
      <c r="AL2826" s="7" t="s">
        <v>50</v>
      </c>
      <c r="AM2826" s="7" t="s">
        <v>27282</v>
      </c>
      <c r="AN2826" s="7" t="s">
        <v>66</v>
      </c>
      <c r="AO2826" s="7" t="s">
        <v>27283</v>
      </c>
      <c r="AP2826" s="22" t="s">
        <v>27284</v>
      </c>
      <c r="AQ2826" s="9" t="s">
        <v>50</v>
      </c>
      <c r="AR2826" s="7" t="s">
        <v>50</v>
      </c>
    </row>
    <row r="2827" spans="1:44" ht="15" thickBot="1">
      <c r="A2827" s="10" t="s">
        <v>27285</v>
      </c>
      <c r="B2827" s="13" t="s">
        <v>50</v>
      </c>
      <c r="C2827" s="13" t="s">
        <v>27286</v>
      </c>
      <c r="D2827" s="13" t="s">
        <v>45</v>
      </c>
      <c r="E2827" s="13" t="s">
        <v>50</v>
      </c>
      <c r="F2827" s="13" t="s">
        <v>70</v>
      </c>
      <c r="G2827" s="13" t="s">
        <v>160</v>
      </c>
      <c r="H2827" s="13" t="s">
        <v>49</v>
      </c>
      <c r="I2827" s="13" t="s">
        <v>50</v>
      </c>
      <c r="J2827" s="12">
        <v>45490</v>
      </c>
      <c r="K2827" s="13" t="s">
        <v>161</v>
      </c>
      <c r="L2827" s="13" t="s">
        <v>52</v>
      </c>
      <c r="M2827" s="13" t="s">
        <v>27287</v>
      </c>
      <c r="N2827" s="13" t="s">
        <v>27288</v>
      </c>
      <c r="O2827" s="13" t="s">
        <v>27289</v>
      </c>
      <c r="P2827" s="11">
        <v>14822</v>
      </c>
      <c r="Q2827" s="13" t="s">
        <v>1116</v>
      </c>
      <c r="R2827" s="33" t="s">
        <v>27290</v>
      </c>
      <c r="S2827" s="33" t="s">
        <v>27291</v>
      </c>
      <c r="T2827" s="13" t="s">
        <v>27292</v>
      </c>
      <c r="U2827" s="13">
        <v>4057445000</v>
      </c>
      <c r="V2827" s="13">
        <v>10000000</v>
      </c>
      <c r="W2827" s="13" t="s">
        <v>60</v>
      </c>
      <c r="X2827" s="13">
        <v>10000000</v>
      </c>
      <c r="Y2827" s="13" t="s">
        <v>50</v>
      </c>
      <c r="Z2827" s="13">
        <v>7</v>
      </c>
      <c r="AA2827" s="13" t="s">
        <v>50</v>
      </c>
      <c r="AB2827" s="13" t="s">
        <v>50</v>
      </c>
      <c r="AC2827" s="13" t="s">
        <v>50</v>
      </c>
      <c r="AD2827" s="13" t="s">
        <v>50</v>
      </c>
      <c r="AE2827" s="13" t="s">
        <v>50</v>
      </c>
      <c r="AF2827" s="13" t="s">
        <v>50</v>
      </c>
      <c r="AG2827" s="13" t="s">
        <v>50</v>
      </c>
      <c r="AH2827" s="13">
        <v>11540414</v>
      </c>
      <c r="AI2827" s="13" t="s">
        <v>60</v>
      </c>
      <c r="AJ2827" s="13">
        <v>11540414</v>
      </c>
      <c r="AK2827" s="13" t="s">
        <v>27293</v>
      </c>
      <c r="AL2827" s="13" t="s">
        <v>50</v>
      </c>
      <c r="AM2827" s="13" t="s">
        <v>27294</v>
      </c>
      <c r="AN2827" s="13" t="s">
        <v>738</v>
      </c>
      <c r="AO2827" s="13" t="s">
        <v>27295</v>
      </c>
      <c r="AP2827" s="21" t="s">
        <v>27296</v>
      </c>
      <c r="AQ2827" s="15" t="s">
        <v>50</v>
      </c>
      <c r="AR2827" s="13" t="s">
        <v>50</v>
      </c>
    </row>
    <row r="2828" spans="1:44" ht="15" thickBot="1">
      <c r="A2828" s="4" t="s">
        <v>27297</v>
      </c>
      <c r="B2828" s="7" t="s">
        <v>50</v>
      </c>
      <c r="C2828" s="6">
        <v>43831</v>
      </c>
      <c r="D2828" s="7" t="s">
        <v>45</v>
      </c>
      <c r="E2828" s="7" t="s">
        <v>46</v>
      </c>
      <c r="F2828" s="7" t="s">
        <v>70</v>
      </c>
      <c r="G2828" s="27" t="s">
        <v>54945</v>
      </c>
      <c r="H2828" s="7" t="s">
        <v>1866</v>
      </c>
      <c r="I2828" s="7" t="s">
        <v>50</v>
      </c>
      <c r="J2828" s="6">
        <v>45489</v>
      </c>
      <c r="K2828" s="7" t="s">
        <v>116</v>
      </c>
      <c r="L2828" s="7" t="s">
        <v>52</v>
      </c>
      <c r="M2828" s="7" t="s">
        <v>27298</v>
      </c>
      <c r="N2828" s="7" t="s">
        <v>3262</v>
      </c>
      <c r="O2828" s="7" t="s">
        <v>27299</v>
      </c>
      <c r="P2828" s="5">
        <v>14942</v>
      </c>
      <c r="Q2828" s="7" t="s">
        <v>50</v>
      </c>
      <c r="R2828" s="34" t="s">
        <v>27300</v>
      </c>
      <c r="S2828" s="34" t="s">
        <v>27301</v>
      </c>
      <c r="T2828" s="7" t="s">
        <v>27302</v>
      </c>
      <c r="U2828" s="7" t="s">
        <v>50</v>
      </c>
      <c r="V2828" s="7">
        <v>12600000</v>
      </c>
      <c r="W2828" s="7" t="s">
        <v>1085</v>
      </c>
      <c r="X2828" s="7">
        <v>9201627</v>
      </c>
      <c r="Y2828" s="7" t="s">
        <v>50</v>
      </c>
      <c r="Z2828" s="7">
        <v>3</v>
      </c>
      <c r="AA2828" s="7">
        <v>60000000</v>
      </c>
      <c r="AB2828" s="7" t="s">
        <v>209</v>
      </c>
      <c r="AC2828" s="7">
        <v>65073805</v>
      </c>
      <c r="AD2828" s="7" t="s">
        <v>178</v>
      </c>
      <c r="AE2828" s="7">
        <v>60000000</v>
      </c>
      <c r="AF2828" s="7" t="s">
        <v>209</v>
      </c>
      <c r="AG2828" s="7">
        <v>65073805</v>
      </c>
      <c r="AH2828" s="7">
        <v>274275432</v>
      </c>
      <c r="AI2828" s="7" t="s">
        <v>60</v>
      </c>
      <c r="AJ2828" s="7">
        <v>274275432</v>
      </c>
      <c r="AK2828" s="7" t="s">
        <v>27303</v>
      </c>
      <c r="AL2828" s="7" t="s">
        <v>50</v>
      </c>
      <c r="AM2828" s="7" t="s">
        <v>27304</v>
      </c>
      <c r="AN2828" s="7" t="s">
        <v>66</v>
      </c>
      <c r="AO2828" s="7" t="s">
        <v>27305</v>
      </c>
      <c r="AP2828" s="22" t="s">
        <v>27306</v>
      </c>
      <c r="AQ2828" s="9" t="s">
        <v>50</v>
      </c>
      <c r="AR2828" s="7" t="s">
        <v>50</v>
      </c>
    </row>
    <row r="2829" spans="1:44" ht="15" thickBot="1">
      <c r="A2829" s="10" t="s">
        <v>27307</v>
      </c>
      <c r="B2829" s="13">
        <v>375</v>
      </c>
      <c r="C2829" s="12">
        <v>41640</v>
      </c>
      <c r="D2829" s="13" t="s">
        <v>45</v>
      </c>
      <c r="E2829" s="13" t="s">
        <v>46</v>
      </c>
      <c r="F2829" s="13" t="s">
        <v>70</v>
      </c>
      <c r="G2829" s="27" t="s">
        <v>54945</v>
      </c>
      <c r="H2829" s="13" t="s">
        <v>562</v>
      </c>
      <c r="I2829" s="13" t="s">
        <v>50</v>
      </c>
      <c r="J2829" s="12">
        <v>45496</v>
      </c>
      <c r="K2829" s="13" t="s">
        <v>50</v>
      </c>
      <c r="L2829" s="13" t="s">
        <v>210</v>
      </c>
      <c r="M2829" s="13" t="s">
        <v>27308</v>
      </c>
      <c r="N2829" s="13" t="s">
        <v>668</v>
      </c>
      <c r="O2829" s="13" t="s">
        <v>27309</v>
      </c>
      <c r="P2829" s="11">
        <v>14979</v>
      </c>
      <c r="Q2829" s="13" t="s">
        <v>670</v>
      </c>
      <c r="R2829" s="33" t="s">
        <v>27310</v>
      </c>
      <c r="S2829" s="33" t="s">
        <v>27311</v>
      </c>
      <c r="T2829" s="13" t="s">
        <v>50</v>
      </c>
      <c r="U2829" s="13" t="s">
        <v>50</v>
      </c>
      <c r="V2829" s="13">
        <v>4250000</v>
      </c>
      <c r="W2829" s="13" t="s">
        <v>60</v>
      </c>
      <c r="X2829" s="13">
        <v>4250000</v>
      </c>
      <c r="Y2829" s="13" t="s">
        <v>50</v>
      </c>
      <c r="Z2829" s="13">
        <v>1</v>
      </c>
      <c r="AA2829" s="13">
        <v>4250000</v>
      </c>
      <c r="AB2829" s="13" t="s">
        <v>60</v>
      </c>
      <c r="AC2829" s="13">
        <v>4250000</v>
      </c>
      <c r="AD2829" s="13" t="s">
        <v>210</v>
      </c>
      <c r="AE2829" s="13">
        <v>4250000</v>
      </c>
      <c r="AF2829" s="13" t="s">
        <v>60</v>
      </c>
      <c r="AG2829" s="13">
        <v>4250000</v>
      </c>
      <c r="AH2829" s="13">
        <v>4250000</v>
      </c>
      <c r="AI2829" s="13" t="s">
        <v>60</v>
      </c>
      <c r="AJ2829" s="13">
        <v>4250000</v>
      </c>
      <c r="AK2829" s="13" t="s">
        <v>50</v>
      </c>
      <c r="AL2829" s="13" t="s">
        <v>50</v>
      </c>
      <c r="AM2829" s="13" t="s">
        <v>27312</v>
      </c>
      <c r="AN2829" s="13" t="s">
        <v>66</v>
      </c>
      <c r="AO2829" s="13" t="s">
        <v>27313</v>
      </c>
      <c r="AP2829" s="21" t="s">
        <v>27314</v>
      </c>
      <c r="AQ2829" s="15" t="s">
        <v>50</v>
      </c>
      <c r="AR2829" s="13" t="s">
        <v>50</v>
      </c>
    </row>
    <row r="2830" spans="1:44" ht="15" thickBot="1">
      <c r="A2830" s="4" t="s">
        <v>27315</v>
      </c>
      <c r="B2830" s="5">
        <v>13175</v>
      </c>
      <c r="C2830" s="6">
        <v>44105</v>
      </c>
      <c r="D2830" s="7" t="s">
        <v>45</v>
      </c>
      <c r="E2830" s="7" t="s">
        <v>46</v>
      </c>
      <c r="F2830" s="7" t="s">
        <v>70</v>
      </c>
      <c r="G2830" s="27" t="s">
        <v>54945</v>
      </c>
      <c r="H2830" s="7" t="s">
        <v>1210</v>
      </c>
      <c r="I2830" s="7" t="s">
        <v>50</v>
      </c>
      <c r="J2830" s="6">
        <v>45492</v>
      </c>
      <c r="K2830" s="7" t="s">
        <v>50</v>
      </c>
      <c r="L2830" s="7" t="s">
        <v>467</v>
      </c>
      <c r="M2830" s="7" t="s">
        <v>27316</v>
      </c>
      <c r="N2830" s="7" t="s">
        <v>27317</v>
      </c>
      <c r="O2830" s="7" t="s">
        <v>27318</v>
      </c>
      <c r="P2830" s="5">
        <v>14982</v>
      </c>
      <c r="Q2830" s="7" t="s">
        <v>77</v>
      </c>
      <c r="R2830" s="34" t="s">
        <v>27319</v>
      </c>
      <c r="S2830" s="34" t="s">
        <v>27320</v>
      </c>
      <c r="T2830" s="7" t="s">
        <v>50</v>
      </c>
      <c r="U2830" s="7" t="s">
        <v>50</v>
      </c>
      <c r="V2830" s="7">
        <v>1129996</v>
      </c>
      <c r="W2830" s="7" t="s">
        <v>60</v>
      </c>
      <c r="X2830" s="7">
        <v>1129996</v>
      </c>
      <c r="Y2830" s="7" t="s">
        <v>467</v>
      </c>
      <c r="Z2830" s="7">
        <v>4</v>
      </c>
      <c r="AA2830" s="7">
        <v>1129996</v>
      </c>
      <c r="AB2830" s="7" t="s">
        <v>60</v>
      </c>
      <c r="AC2830" s="7">
        <v>1129996</v>
      </c>
      <c r="AD2830" s="7" t="s">
        <v>467</v>
      </c>
      <c r="AE2830" s="7">
        <v>6489996</v>
      </c>
      <c r="AF2830" s="7" t="s">
        <v>60</v>
      </c>
      <c r="AG2830" s="7">
        <v>6489996</v>
      </c>
      <c r="AH2830" s="7">
        <v>6489996</v>
      </c>
      <c r="AI2830" s="7" t="s">
        <v>60</v>
      </c>
      <c r="AJ2830" s="7">
        <v>6489996</v>
      </c>
      <c r="AK2830" s="7" t="s">
        <v>50</v>
      </c>
      <c r="AL2830" s="7" t="s">
        <v>50</v>
      </c>
      <c r="AM2830" s="7" t="s">
        <v>27321</v>
      </c>
      <c r="AN2830" s="7" t="s">
        <v>253</v>
      </c>
      <c r="AO2830" s="7" t="s">
        <v>27322</v>
      </c>
      <c r="AP2830" s="22" t="s">
        <v>27323</v>
      </c>
      <c r="AQ2830" s="9" t="s">
        <v>50</v>
      </c>
      <c r="AR2830" s="7" t="s">
        <v>50</v>
      </c>
    </row>
    <row r="2831" spans="1:44" ht="15" thickBot="1">
      <c r="A2831" s="10" t="s">
        <v>27324</v>
      </c>
      <c r="B2831" s="11">
        <v>645724</v>
      </c>
      <c r="C2831" s="12">
        <v>36526</v>
      </c>
      <c r="D2831" s="13" t="s">
        <v>45</v>
      </c>
      <c r="E2831" s="13" t="s">
        <v>1939</v>
      </c>
      <c r="F2831" s="13" t="s">
        <v>70</v>
      </c>
      <c r="G2831" s="13" t="s">
        <v>145</v>
      </c>
      <c r="H2831" s="13" t="s">
        <v>115</v>
      </c>
      <c r="I2831" s="13" t="s">
        <v>50</v>
      </c>
      <c r="J2831" s="12">
        <v>45490</v>
      </c>
      <c r="K2831" s="13" t="s">
        <v>72</v>
      </c>
      <c r="L2831" s="13" t="s">
        <v>52</v>
      </c>
      <c r="M2831" s="13" t="s">
        <v>27325</v>
      </c>
      <c r="N2831" s="13" t="s">
        <v>75</v>
      </c>
      <c r="O2831" s="13" t="s">
        <v>27326</v>
      </c>
      <c r="P2831" s="11">
        <v>14986</v>
      </c>
      <c r="Q2831" s="13" t="s">
        <v>77</v>
      </c>
      <c r="R2831" s="33" t="s">
        <v>27327</v>
      </c>
      <c r="S2831" s="33" t="s">
        <v>27328</v>
      </c>
      <c r="T2831" s="13" t="s">
        <v>27329</v>
      </c>
      <c r="U2831" s="13" t="s">
        <v>50</v>
      </c>
      <c r="V2831" s="13">
        <v>100000</v>
      </c>
      <c r="W2831" s="13" t="s">
        <v>60</v>
      </c>
      <c r="X2831" s="13">
        <v>100000</v>
      </c>
      <c r="Y2831" s="13" t="s">
        <v>50</v>
      </c>
      <c r="Z2831" s="13">
        <v>4</v>
      </c>
      <c r="AA2831" s="13" t="s">
        <v>50</v>
      </c>
      <c r="AB2831" s="13" t="s">
        <v>50</v>
      </c>
      <c r="AC2831" s="13" t="s">
        <v>50</v>
      </c>
      <c r="AD2831" s="13" t="s">
        <v>50</v>
      </c>
      <c r="AE2831" s="13" t="s">
        <v>50</v>
      </c>
      <c r="AF2831" s="13" t="s">
        <v>50</v>
      </c>
      <c r="AG2831" s="13" t="s">
        <v>50</v>
      </c>
      <c r="AH2831" s="13">
        <v>7100000</v>
      </c>
      <c r="AI2831" s="13" t="s">
        <v>60</v>
      </c>
      <c r="AJ2831" s="13">
        <v>7100000</v>
      </c>
      <c r="AK2831" s="13" t="s">
        <v>27330</v>
      </c>
      <c r="AL2831" s="13" t="s">
        <v>50</v>
      </c>
      <c r="AM2831" s="13" t="s">
        <v>27331</v>
      </c>
      <c r="AN2831" s="13" t="s">
        <v>66</v>
      </c>
      <c r="AO2831" s="13" t="s">
        <v>27332</v>
      </c>
      <c r="AP2831" s="21" t="s">
        <v>27333</v>
      </c>
      <c r="AQ2831" s="15" t="s">
        <v>50</v>
      </c>
      <c r="AR2831" s="13" t="s">
        <v>50</v>
      </c>
    </row>
    <row r="2832" spans="1:44" ht="15" thickBot="1">
      <c r="A2832" s="4" t="s">
        <v>27334</v>
      </c>
      <c r="B2832" s="7">
        <v>78</v>
      </c>
      <c r="C2832" s="6">
        <v>44197</v>
      </c>
      <c r="D2832" s="7" t="s">
        <v>45</v>
      </c>
      <c r="E2832" s="7" t="s">
        <v>46</v>
      </c>
      <c r="F2832" s="7" t="s">
        <v>70</v>
      </c>
      <c r="G2832" s="26" t="s">
        <v>54946</v>
      </c>
      <c r="H2832" s="7" t="s">
        <v>50</v>
      </c>
      <c r="I2832" s="7" t="s">
        <v>50</v>
      </c>
      <c r="J2832" s="6">
        <v>45495</v>
      </c>
      <c r="K2832" s="7" t="s">
        <v>50</v>
      </c>
      <c r="L2832" s="7" t="s">
        <v>467</v>
      </c>
      <c r="M2832" s="7" t="s">
        <v>27335</v>
      </c>
      <c r="N2832" s="7" t="s">
        <v>307</v>
      </c>
      <c r="O2832" s="7" t="s">
        <v>27336</v>
      </c>
      <c r="P2832" s="5">
        <v>14996</v>
      </c>
      <c r="Q2832" s="7" t="s">
        <v>245</v>
      </c>
      <c r="R2832" s="34" t="s">
        <v>27337</v>
      </c>
      <c r="S2832" s="34" t="s">
        <v>27338</v>
      </c>
      <c r="T2832" s="7" t="s">
        <v>50</v>
      </c>
      <c r="U2832" s="7" t="s">
        <v>50</v>
      </c>
      <c r="V2832" s="7" t="s">
        <v>50</v>
      </c>
      <c r="W2832" s="7" t="s">
        <v>50</v>
      </c>
      <c r="X2832" s="7" t="s">
        <v>50</v>
      </c>
      <c r="Y2832" s="7" t="s">
        <v>467</v>
      </c>
      <c r="Z2832" s="7">
        <v>2</v>
      </c>
      <c r="AA2832" s="7" t="s">
        <v>50</v>
      </c>
      <c r="AB2832" s="7" t="s">
        <v>50</v>
      </c>
      <c r="AC2832" s="7" t="s">
        <v>50</v>
      </c>
      <c r="AD2832" s="7" t="s">
        <v>467</v>
      </c>
      <c r="AE2832" s="7">
        <v>75000000</v>
      </c>
      <c r="AF2832" s="7" t="s">
        <v>250</v>
      </c>
      <c r="AG2832" s="7">
        <v>947613</v>
      </c>
      <c r="AH2832" s="7">
        <v>75000000</v>
      </c>
      <c r="AI2832" s="7" t="s">
        <v>250</v>
      </c>
      <c r="AJ2832" s="7">
        <v>947613</v>
      </c>
      <c r="AK2832" s="7" t="s">
        <v>27339</v>
      </c>
      <c r="AL2832" s="7" t="s">
        <v>50</v>
      </c>
      <c r="AM2832" s="7" t="s">
        <v>27340</v>
      </c>
      <c r="AN2832" s="7" t="s">
        <v>253</v>
      </c>
      <c r="AO2832" s="7" t="s">
        <v>27341</v>
      </c>
      <c r="AP2832" s="22" t="s">
        <v>27342</v>
      </c>
      <c r="AQ2832" s="9" t="s">
        <v>50</v>
      </c>
      <c r="AR2832" s="7" t="s">
        <v>50</v>
      </c>
    </row>
    <row r="2833" spans="1:44" ht="15" thickBot="1">
      <c r="A2833" s="10" t="s">
        <v>27343</v>
      </c>
      <c r="B2833" s="13">
        <v>223</v>
      </c>
      <c r="C2833" s="12">
        <v>43101</v>
      </c>
      <c r="D2833" s="13" t="s">
        <v>45</v>
      </c>
      <c r="E2833" s="13" t="s">
        <v>46</v>
      </c>
      <c r="F2833" s="13" t="s">
        <v>70</v>
      </c>
      <c r="G2833" s="27" t="s">
        <v>54945</v>
      </c>
      <c r="H2833" s="13" t="s">
        <v>50</v>
      </c>
      <c r="I2833" s="13" t="s">
        <v>50</v>
      </c>
      <c r="J2833" s="12">
        <v>45496</v>
      </c>
      <c r="K2833" s="13" t="s">
        <v>50</v>
      </c>
      <c r="L2833" s="13" t="s">
        <v>467</v>
      </c>
      <c r="M2833" s="13" t="s">
        <v>613</v>
      </c>
      <c r="N2833" s="13" t="s">
        <v>180</v>
      </c>
      <c r="O2833" s="13" t="s">
        <v>27344</v>
      </c>
      <c r="P2833" s="11">
        <v>15038</v>
      </c>
      <c r="Q2833" s="13" t="s">
        <v>120</v>
      </c>
      <c r="R2833" s="33" t="s">
        <v>27345</v>
      </c>
      <c r="S2833" s="33" t="s">
        <v>27346</v>
      </c>
      <c r="T2833" s="13" t="s">
        <v>27347</v>
      </c>
      <c r="U2833" s="13" t="s">
        <v>50</v>
      </c>
      <c r="V2833" s="13">
        <v>1825445</v>
      </c>
      <c r="W2833" s="13" t="s">
        <v>60</v>
      </c>
      <c r="X2833" s="13">
        <v>1825445</v>
      </c>
      <c r="Y2833" s="13" t="s">
        <v>467</v>
      </c>
      <c r="Z2833" s="13">
        <v>2</v>
      </c>
      <c r="AA2833" s="13">
        <v>1825445</v>
      </c>
      <c r="AB2833" s="13" t="s">
        <v>60</v>
      </c>
      <c r="AC2833" s="13">
        <v>1825445</v>
      </c>
      <c r="AD2833" s="13" t="s">
        <v>467</v>
      </c>
      <c r="AE2833" s="13">
        <v>2325445</v>
      </c>
      <c r="AF2833" s="13" t="s">
        <v>60</v>
      </c>
      <c r="AG2833" s="13">
        <v>2325445</v>
      </c>
      <c r="AH2833" s="13">
        <v>2325445</v>
      </c>
      <c r="AI2833" s="13" t="s">
        <v>60</v>
      </c>
      <c r="AJ2833" s="13">
        <v>2325445</v>
      </c>
      <c r="AK2833" s="13" t="s">
        <v>2598</v>
      </c>
      <c r="AL2833" s="13" t="s">
        <v>50</v>
      </c>
      <c r="AM2833" s="13" t="s">
        <v>27348</v>
      </c>
      <c r="AN2833" s="13" t="s">
        <v>253</v>
      </c>
      <c r="AO2833" s="13" t="s">
        <v>27349</v>
      </c>
      <c r="AP2833" s="21" t="s">
        <v>27350</v>
      </c>
      <c r="AQ2833" s="15" t="s">
        <v>50</v>
      </c>
      <c r="AR2833" s="13" t="s">
        <v>50</v>
      </c>
    </row>
    <row r="2834" spans="1:44" ht="15" thickBot="1">
      <c r="A2834" s="4" t="s">
        <v>27351</v>
      </c>
      <c r="B2834" s="7" t="s">
        <v>50</v>
      </c>
      <c r="C2834" s="6">
        <v>39814</v>
      </c>
      <c r="D2834" s="7" t="s">
        <v>45</v>
      </c>
      <c r="E2834" s="7" t="s">
        <v>46</v>
      </c>
      <c r="F2834" s="7" t="s">
        <v>70</v>
      </c>
      <c r="G2834" s="27" t="s">
        <v>54945</v>
      </c>
      <c r="H2834" s="7" t="s">
        <v>240</v>
      </c>
      <c r="I2834" s="7" t="s">
        <v>50</v>
      </c>
      <c r="J2834" s="6">
        <v>45496</v>
      </c>
      <c r="K2834" s="7" t="s">
        <v>116</v>
      </c>
      <c r="L2834" s="7" t="s">
        <v>178</v>
      </c>
      <c r="M2834" s="7" t="s">
        <v>27352</v>
      </c>
      <c r="N2834" s="7" t="s">
        <v>18632</v>
      </c>
      <c r="O2834" s="7" t="s">
        <v>27353</v>
      </c>
      <c r="P2834" s="5">
        <v>15051</v>
      </c>
      <c r="Q2834" s="7" t="s">
        <v>56</v>
      </c>
      <c r="R2834" s="34" t="s">
        <v>27354</v>
      </c>
      <c r="S2834" s="34" t="s">
        <v>27355</v>
      </c>
      <c r="T2834" s="7" t="s">
        <v>50</v>
      </c>
      <c r="U2834" s="7" t="s">
        <v>50</v>
      </c>
      <c r="V2834" s="7">
        <v>17284998</v>
      </c>
      <c r="W2834" s="7" t="s">
        <v>60</v>
      </c>
      <c r="X2834" s="7">
        <v>17284998</v>
      </c>
      <c r="Y2834" s="7" t="s">
        <v>50</v>
      </c>
      <c r="Z2834" s="7">
        <v>4</v>
      </c>
      <c r="AA2834" s="7">
        <v>17284998</v>
      </c>
      <c r="AB2834" s="7" t="s">
        <v>60</v>
      </c>
      <c r="AC2834" s="7">
        <v>17284998</v>
      </c>
      <c r="AD2834" s="7" t="s">
        <v>178</v>
      </c>
      <c r="AE2834" s="7">
        <v>26618845</v>
      </c>
      <c r="AF2834" s="7" t="s">
        <v>60</v>
      </c>
      <c r="AG2834" s="7">
        <v>26618845</v>
      </c>
      <c r="AH2834" s="7">
        <v>26618845</v>
      </c>
      <c r="AI2834" s="7" t="s">
        <v>60</v>
      </c>
      <c r="AJ2834" s="7">
        <v>26618845</v>
      </c>
      <c r="AK2834" s="7" t="s">
        <v>50</v>
      </c>
      <c r="AL2834" s="7" t="s">
        <v>50</v>
      </c>
      <c r="AM2834" s="7" t="s">
        <v>27356</v>
      </c>
      <c r="AN2834" s="7" t="s">
        <v>66</v>
      </c>
      <c r="AO2834" s="7" t="s">
        <v>27357</v>
      </c>
      <c r="AP2834" s="22" t="s">
        <v>27358</v>
      </c>
      <c r="AQ2834" s="9" t="s">
        <v>50</v>
      </c>
      <c r="AR2834" s="7" t="s">
        <v>27359</v>
      </c>
    </row>
    <row r="2835" spans="1:44" ht="15" thickBot="1">
      <c r="A2835" s="10" t="s">
        <v>27360</v>
      </c>
      <c r="B2835" s="11">
        <v>26179</v>
      </c>
      <c r="C2835" s="12">
        <v>43831</v>
      </c>
      <c r="D2835" s="13" t="s">
        <v>45</v>
      </c>
      <c r="E2835" s="13" t="s">
        <v>46</v>
      </c>
      <c r="F2835" s="13" t="s">
        <v>70</v>
      </c>
      <c r="G2835" s="13" t="s">
        <v>145</v>
      </c>
      <c r="H2835" s="13" t="s">
        <v>9528</v>
      </c>
      <c r="I2835" s="13" t="s">
        <v>50</v>
      </c>
      <c r="J2835" s="12">
        <v>45489</v>
      </c>
      <c r="K2835" s="13" t="s">
        <v>50</v>
      </c>
      <c r="L2835" s="13" t="s">
        <v>124</v>
      </c>
      <c r="M2835" s="13" t="s">
        <v>27361</v>
      </c>
      <c r="N2835" s="13" t="s">
        <v>133</v>
      </c>
      <c r="O2835" s="13" t="s">
        <v>27362</v>
      </c>
      <c r="P2835" s="11">
        <v>15055</v>
      </c>
      <c r="Q2835" s="13" t="s">
        <v>135</v>
      </c>
      <c r="R2835" s="33" t="s">
        <v>27363</v>
      </c>
      <c r="S2835" s="33" t="s">
        <v>27364</v>
      </c>
      <c r="T2835" s="13" t="s">
        <v>27365</v>
      </c>
      <c r="U2835" s="13" t="s">
        <v>27366</v>
      </c>
      <c r="V2835" s="13">
        <v>60000000</v>
      </c>
      <c r="W2835" s="13" t="s">
        <v>60</v>
      </c>
      <c r="X2835" s="13">
        <v>60000000</v>
      </c>
      <c r="Y2835" s="13" t="s">
        <v>81</v>
      </c>
      <c r="Z2835" s="13">
        <v>6</v>
      </c>
      <c r="AA2835" s="13">
        <v>60000000</v>
      </c>
      <c r="AB2835" s="13" t="s">
        <v>60</v>
      </c>
      <c r="AC2835" s="13">
        <v>60000000</v>
      </c>
      <c r="AD2835" s="13" t="s">
        <v>124</v>
      </c>
      <c r="AE2835" s="13">
        <v>88700000</v>
      </c>
      <c r="AF2835" s="13" t="s">
        <v>60</v>
      </c>
      <c r="AG2835" s="13">
        <v>88700000</v>
      </c>
      <c r="AH2835" s="13">
        <v>88700000</v>
      </c>
      <c r="AI2835" s="13" t="s">
        <v>60</v>
      </c>
      <c r="AJ2835" s="13">
        <v>88700000</v>
      </c>
      <c r="AK2835" s="13" t="s">
        <v>27367</v>
      </c>
      <c r="AL2835" s="13" t="s">
        <v>50</v>
      </c>
      <c r="AM2835" s="13" t="s">
        <v>27368</v>
      </c>
      <c r="AN2835" s="13" t="s">
        <v>66</v>
      </c>
      <c r="AO2835" s="13" t="s">
        <v>27369</v>
      </c>
      <c r="AP2835" s="21" t="s">
        <v>27370</v>
      </c>
      <c r="AQ2835" s="15" t="s">
        <v>50</v>
      </c>
      <c r="AR2835" s="13" t="s">
        <v>50</v>
      </c>
    </row>
    <row r="2836" spans="1:44" ht="15" thickBot="1">
      <c r="A2836" s="4" t="s">
        <v>27371</v>
      </c>
      <c r="B2836" s="7">
        <v>814</v>
      </c>
      <c r="C2836" s="6">
        <v>38353</v>
      </c>
      <c r="D2836" s="7" t="s">
        <v>45</v>
      </c>
      <c r="E2836" s="7" t="s">
        <v>46</v>
      </c>
      <c r="F2836" s="7" t="s">
        <v>70</v>
      </c>
      <c r="G2836" s="7" t="s">
        <v>176</v>
      </c>
      <c r="H2836" s="7" t="s">
        <v>50</v>
      </c>
      <c r="I2836" s="7" t="s">
        <v>50</v>
      </c>
      <c r="J2836" s="6">
        <v>45496</v>
      </c>
      <c r="K2836" s="7" t="s">
        <v>177</v>
      </c>
      <c r="L2836" s="7" t="s">
        <v>131</v>
      </c>
      <c r="M2836" s="7" t="s">
        <v>27372</v>
      </c>
      <c r="N2836" s="7" t="s">
        <v>8921</v>
      </c>
      <c r="O2836" s="7" t="s">
        <v>27373</v>
      </c>
      <c r="P2836" s="5">
        <v>15165</v>
      </c>
      <c r="Q2836" s="7" t="s">
        <v>135</v>
      </c>
      <c r="R2836" s="34" t="s">
        <v>27374</v>
      </c>
      <c r="S2836" s="34" t="s">
        <v>27375</v>
      </c>
      <c r="T2836" s="7" t="s">
        <v>27376</v>
      </c>
      <c r="U2836" s="7" t="s">
        <v>27377</v>
      </c>
      <c r="V2836" s="7">
        <v>26400000</v>
      </c>
      <c r="W2836" s="7" t="s">
        <v>209</v>
      </c>
      <c r="X2836" s="7">
        <v>28757543</v>
      </c>
      <c r="Y2836" s="7" t="s">
        <v>50</v>
      </c>
      <c r="Z2836" s="7">
        <v>2</v>
      </c>
      <c r="AA2836" s="7" t="s">
        <v>50</v>
      </c>
      <c r="AB2836" s="7" t="s">
        <v>50</v>
      </c>
      <c r="AC2836" s="7" t="s">
        <v>50</v>
      </c>
      <c r="AD2836" s="7" t="s">
        <v>50</v>
      </c>
      <c r="AE2836" s="7" t="s">
        <v>50</v>
      </c>
      <c r="AF2836" s="7" t="s">
        <v>50</v>
      </c>
      <c r="AG2836" s="7" t="s">
        <v>50</v>
      </c>
      <c r="AH2836" s="7">
        <v>34500000</v>
      </c>
      <c r="AI2836" s="7" t="s">
        <v>209</v>
      </c>
      <c r="AJ2836" s="7">
        <v>37580880</v>
      </c>
      <c r="AK2836" s="7" t="s">
        <v>13950</v>
      </c>
      <c r="AL2836" s="7" t="s">
        <v>50</v>
      </c>
      <c r="AM2836" s="7" t="s">
        <v>27378</v>
      </c>
      <c r="AN2836" s="7" t="s">
        <v>27379</v>
      </c>
      <c r="AO2836" s="7" t="s">
        <v>27380</v>
      </c>
      <c r="AP2836" s="9" t="s">
        <v>50</v>
      </c>
      <c r="AQ2836" s="22" t="s">
        <v>27381</v>
      </c>
      <c r="AR2836" s="7" t="s">
        <v>50</v>
      </c>
    </row>
    <row r="2837" spans="1:44" ht="15" thickBot="1">
      <c r="A2837" s="10" t="s">
        <v>27382</v>
      </c>
      <c r="B2837" s="13">
        <v>832</v>
      </c>
      <c r="C2837" s="13" t="s">
        <v>50</v>
      </c>
      <c r="D2837" s="13" t="s">
        <v>45</v>
      </c>
      <c r="E2837" s="13" t="s">
        <v>46</v>
      </c>
      <c r="F2837" s="13" t="s">
        <v>70</v>
      </c>
      <c r="G2837" s="27" t="s">
        <v>54945</v>
      </c>
      <c r="H2837" s="13" t="s">
        <v>50</v>
      </c>
      <c r="I2837" s="13" t="s">
        <v>50</v>
      </c>
      <c r="J2837" s="12">
        <v>45490</v>
      </c>
      <c r="K2837" s="13" t="s">
        <v>50</v>
      </c>
      <c r="L2837" s="13" t="s">
        <v>1624</v>
      </c>
      <c r="M2837" s="13" t="s">
        <v>27383</v>
      </c>
      <c r="N2837" s="13" t="s">
        <v>4079</v>
      </c>
      <c r="O2837" s="13" t="s">
        <v>27384</v>
      </c>
      <c r="P2837" s="11">
        <v>15174</v>
      </c>
      <c r="Q2837" s="13" t="s">
        <v>360</v>
      </c>
      <c r="R2837" s="29" t="s">
        <v>27385</v>
      </c>
      <c r="S2837" s="33" t="s">
        <v>27386</v>
      </c>
      <c r="T2837" s="13" t="s">
        <v>27387</v>
      </c>
      <c r="U2837" s="13" t="s">
        <v>50</v>
      </c>
      <c r="V2837" s="13">
        <v>500000</v>
      </c>
      <c r="W2837" s="13" t="s">
        <v>209</v>
      </c>
      <c r="X2837" s="13">
        <v>545296</v>
      </c>
      <c r="Y2837" s="13" t="s">
        <v>467</v>
      </c>
      <c r="Z2837" s="13">
        <v>1</v>
      </c>
      <c r="AA2837" s="13">
        <v>500000</v>
      </c>
      <c r="AB2837" s="13" t="s">
        <v>209</v>
      </c>
      <c r="AC2837" s="13">
        <v>545296</v>
      </c>
      <c r="AD2837" s="13" t="s">
        <v>1624</v>
      </c>
      <c r="AE2837" s="13">
        <v>500000</v>
      </c>
      <c r="AF2837" s="13" t="s">
        <v>209</v>
      </c>
      <c r="AG2837" s="13">
        <v>545296</v>
      </c>
      <c r="AH2837" s="13">
        <v>500000</v>
      </c>
      <c r="AI2837" s="13" t="s">
        <v>209</v>
      </c>
      <c r="AJ2837" s="13">
        <v>545296</v>
      </c>
      <c r="AK2837" s="13" t="s">
        <v>27388</v>
      </c>
      <c r="AL2837" s="13" t="s">
        <v>50</v>
      </c>
      <c r="AM2837" s="13" t="s">
        <v>27389</v>
      </c>
      <c r="AN2837" s="13" t="s">
        <v>66</v>
      </c>
      <c r="AO2837" s="13" t="s">
        <v>27390</v>
      </c>
      <c r="AP2837" s="21" t="s">
        <v>27391</v>
      </c>
      <c r="AQ2837" s="15" t="s">
        <v>50</v>
      </c>
      <c r="AR2837" s="13" t="s">
        <v>50</v>
      </c>
    </row>
    <row r="2838" spans="1:44" ht="15" thickBot="1">
      <c r="A2838" s="4" t="s">
        <v>27392</v>
      </c>
      <c r="B2838" s="5">
        <v>22513</v>
      </c>
      <c r="C2838" s="6">
        <v>43810</v>
      </c>
      <c r="D2838" s="7" t="s">
        <v>45</v>
      </c>
      <c r="E2838" s="7" t="s">
        <v>46</v>
      </c>
      <c r="F2838" s="7" t="s">
        <v>70</v>
      </c>
      <c r="G2838" s="26" t="s">
        <v>54946</v>
      </c>
      <c r="H2838" s="7" t="s">
        <v>562</v>
      </c>
      <c r="I2838" s="7" t="s">
        <v>50</v>
      </c>
      <c r="J2838" s="6">
        <v>45497</v>
      </c>
      <c r="K2838" s="7" t="s">
        <v>50</v>
      </c>
      <c r="L2838" s="7" t="s">
        <v>467</v>
      </c>
      <c r="M2838" s="7" t="s">
        <v>27393</v>
      </c>
      <c r="N2838" s="7" t="s">
        <v>4956</v>
      </c>
      <c r="O2838" s="7" t="s">
        <v>27394</v>
      </c>
      <c r="P2838" s="5">
        <v>15176</v>
      </c>
      <c r="Q2838" s="7" t="s">
        <v>245</v>
      </c>
      <c r="R2838" s="34" t="s">
        <v>27395</v>
      </c>
      <c r="S2838" s="34" t="s">
        <v>27396</v>
      </c>
      <c r="T2838" s="7" t="s">
        <v>27397</v>
      </c>
      <c r="U2838" s="7">
        <v>9899846974</v>
      </c>
      <c r="V2838" s="7" t="s">
        <v>50</v>
      </c>
      <c r="W2838" s="7" t="s">
        <v>50</v>
      </c>
      <c r="X2838" s="7" t="s">
        <v>50</v>
      </c>
      <c r="Y2838" s="7" t="s">
        <v>467</v>
      </c>
      <c r="Z2838" s="7">
        <v>2</v>
      </c>
      <c r="AA2838" s="7" t="s">
        <v>50</v>
      </c>
      <c r="AB2838" s="7" t="s">
        <v>50</v>
      </c>
      <c r="AC2838" s="7" t="s">
        <v>50</v>
      </c>
      <c r="AD2838" s="7" t="s">
        <v>467</v>
      </c>
      <c r="AE2838" s="7">
        <v>600000</v>
      </c>
      <c r="AF2838" s="7" t="s">
        <v>60</v>
      </c>
      <c r="AG2838" s="7">
        <v>600000</v>
      </c>
      <c r="AH2838" s="7">
        <v>600000</v>
      </c>
      <c r="AI2838" s="7" t="s">
        <v>60</v>
      </c>
      <c r="AJ2838" s="7">
        <v>600000</v>
      </c>
      <c r="AK2838" s="7" t="s">
        <v>27398</v>
      </c>
      <c r="AL2838" s="7" t="s">
        <v>50</v>
      </c>
      <c r="AM2838" s="7" t="s">
        <v>27399</v>
      </c>
      <c r="AN2838" s="7" t="s">
        <v>253</v>
      </c>
      <c r="AO2838" s="7" t="s">
        <v>27397</v>
      </c>
      <c r="AP2838" s="22" t="s">
        <v>27400</v>
      </c>
      <c r="AQ2838" s="9" t="s">
        <v>50</v>
      </c>
      <c r="AR2838" s="7" t="s">
        <v>50</v>
      </c>
    </row>
    <row r="2839" spans="1:44" ht="15" thickBot="1">
      <c r="A2839" s="10" t="s">
        <v>27401</v>
      </c>
      <c r="B2839" s="11">
        <v>1924</v>
      </c>
      <c r="C2839" s="12">
        <v>42005</v>
      </c>
      <c r="D2839" s="13" t="s">
        <v>45</v>
      </c>
      <c r="E2839" s="13" t="s">
        <v>46</v>
      </c>
      <c r="F2839" s="13" t="s">
        <v>70</v>
      </c>
      <c r="G2839" s="13" t="s">
        <v>176</v>
      </c>
      <c r="H2839" s="13" t="s">
        <v>50</v>
      </c>
      <c r="I2839" s="13" t="s">
        <v>50</v>
      </c>
      <c r="J2839" s="12">
        <v>45491</v>
      </c>
      <c r="K2839" s="13" t="s">
        <v>50</v>
      </c>
      <c r="L2839" s="13" t="s">
        <v>178</v>
      </c>
      <c r="M2839" s="13" t="s">
        <v>27402</v>
      </c>
      <c r="N2839" s="13" t="s">
        <v>27403</v>
      </c>
      <c r="O2839" s="13" t="s">
        <v>27404</v>
      </c>
      <c r="P2839" s="11">
        <v>15206</v>
      </c>
      <c r="Q2839" s="13" t="s">
        <v>245</v>
      </c>
      <c r="R2839" s="33" t="s">
        <v>27405</v>
      </c>
      <c r="S2839" s="33" t="s">
        <v>27406</v>
      </c>
      <c r="T2839" s="13" t="s">
        <v>27407</v>
      </c>
      <c r="U2839" s="13" t="s">
        <v>27408</v>
      </c>
      <c r="V2839" s="13">
        <v>100000000</v>
      </c>
      <c r="W2839" s="13" t="s">
        <v>2056</v>
      </c>
      <c r="X2839" s="13">
        <v>13774294</v>
      </c>
      <c r="Y2839" s="13" t="s">
        <v>50</v>
      </c>
      <c r="Z2839" s="13">
        <v>2</v>
      </c>
      <c r="AA2839" s="13">
        <v>100000000</v>
      </c>
      <c r="AB2839" s="13" t="s">
        <v>2056</v>
      </c>
      <c r="AC2839" s="13">
        <v>13774294</v>
      </c>
      <c r="AD2839" s="13" t="s">
        <v>178</v>
      </c>
      <c r="AE2839" s="13">
        <v>300000000</v>
      </c>
      <c r="AF2839" s="13" t="s">
        <v>2056</v>
      </c>
      <c r="AG2839" s="13">
        <v>43439962</v>
      </c>
      <c r="AH2839" s="13">
        <v>300000000</v>
      </c>
      <c r="AI2839" s="13" t="s">
        <v>2056</v>
      </c>
      <c r="AJ2839" s="13">
        <v>43439962</v>
      </c>
      <c r="AK2839" s="13" t="s">
        <v>27409</v>
      </c>
      <c r="AL2839" s="13" t="s">
        <v>50</v>
      </c>
      <c r="AM2839" s="13" t="s">
        <v>27410</v>
      </c>
      <c r="AN2839" s="13" t="s">
        <v>66</v>
      </c>
      <c r="AO2839" s="13" t="s">
        <v>50</v>
      </c>
      <c r="AP2839" s="15" t="s">
        <v>50</v>
      </c>
      <c r="AQ2839" s="21" t="s">
        <v>27411</v>
      </c>
      <c r="AR2839" s="13" t="s">
        <v>255</v>
      </c>
    </row>
    <row r="2840" spans="1:44" ht="15" thickBot="1">
      <c r="A2840" s="4" t="s">
        <v>27412</v>
      </c>
      <c r="B2840" s="5">
        <v>1379</v>
      </c>
      <c r="C2840" s="6">
        <v>43770</v>
      </c>
      <c r="D2840" s="7" t="s">
        <v>45</v>
      </c>
      <c r="E2840" s="7" t="s">
        <v>46</v>
      </c>
      <c r="F2840" s="7" t="s">
        <v>70</v>
      </c>
      <c r="G2840" s="26" t="s">
        <v>54946</v>
      </c>
      <c r="H2840" s="7" t="s">
        <v>50</v>
      </c>
      <c r="I2840" s="7" t="s">
        <v>50</v>
      </c>
      <c r="J2840" s="6">
        <v>45493</v>
      </c>
      <c r="K2840" s="7" t="s">
        <v>116</v>
      </c>
      <c r="L2840" s="7" t="s">
        <v>210</v>
      </c>
      <c r="M2840" s="7" t="s">
        <v>27413</v>
      </c>
      <c r="N2840" s="7" t="s">
        <v>27414</v>
      </c>
      <c r="O2840" s="7" t="s">
        <v>27415</v>
      </c>
      <c r="P2840" s="5">
        <v>15216</v>
      </c>
      <c r="Q2840" s="7" t="s">
        <v>360</v>
      </c>
      <c r="R2840" s="34" t="s">
        <v>27416</v>
      </c>
      <c r="S2840" s="34" t="s">
        <v>27417</v>
      </c>
      <c r="T2840" s="7" t="s">
        <v>27418</v>
      </c>
      <c r="U2840" s="7" t="s">
        <v>50</v>
      </c>
      <c r="V2840" s="7">
        <v>1200000</v>
      </c>
      <c r="W2840" s="7" t="s">
        <v>209</v>
      </c>
      <c r="X2840" s="7">
        <v>1306980</v>
      </c>
      <c r="Y2840" s="7" t="s">
        <v>50</v>
      </c>
      <c r="Z2840" s="7">
        <v>12</v>
      </c>
      <c r="AA2840" s="7">
        <v>1200000</v>
      </c>
      <c r="AB2840" s="7" t="s">
        <v>209</v>
      </c>
      <c r="AC2840" s="7">
        <v>1306980</v>
      </c>
      <c r="AD2840" s="7" t="s">
        <v>210</v>
      </c>
      <c r="AE2840" s="7">
        <v>5804552</v>
      </c>
      <c r="AF2840" s="7" t="s">
        <v>60</v>
      </c>
      <c r="AG2840" s="7">
        <v>5804552</v>
      </c>
      <c r="AH2840" s="7">
        <v>9146201</v>
      </c>
      <c r="AI2840" s="7" t="s">
        <v>60</v>
      </c>
      <c r="AJ2840" s="7">
        <v>9146201</v>
      </c>
      <c r="AK2840" s="7" t="s">
        <v>27419</v>
      </c>
      <c r="AL2840" s="7" t="s">
        <v>50</v>
      </c>
      <c r="AM2840" s="7" t="s">
        <v>27420</v>
      </c>
      <c r="AN2840" s="7" t="s">
        <v>66</v>
      </c>
      <c r="AO2840" s="7" t="s">
        <v>27421</v>
      </c>
      <c r="AP2840" s="22" t="s">
        <v>27422</v>
      </c>
      <c r="AQ2840" s="9" t="s">
        <v>50</v>
      </c>
      <c r="AR2840" s="7" t="s">
        <v>50</v>
      </c>
    </row>
    <row r="2841" spans="1:44" ht="15" thickBot="1">
      <c r="A2841" s="10" t="s">
        <v>27423</v>
      </c>
      <c r="B2841" s="13">
        <v>219</v>
      </c>
      <c r="C2841" s="12">
        <v>44573</v>
      </c>
      <c r="D2841" s="13" t="s">
        <v>45</v>
      </c>
      <c r="E2841" s="13" t="s">
        <v>46</v>
      </c>
      <c r="F2841" s="13" t="s">
        <v>70</v>
      </c>
      <c r="G2841" s="27" t="s">
        <v>54945</v>
      </c>
      <c r="H2841" s="13" t="s">
        <v>50</v>
      </c>
      <c r="I2841" s="13" t="s">
        <v>50</v>
      </c>
      <c r="J2841" s="12">
        <v>45497</v>
      </c>
      <c r="K2841" s="13" t="s">
        <v>50</v>
      </c>
      <c r="L2841" s="13" t="s">
        <v>1624</v>
      </c>
      <c r="M2841" s="13" t="s">
        <v>27424</v>
      </c>
      <c r="N2841" s="13" t="s">
        <v>133</v>
      </c>
      <c r="O2841" s="13" t="s">
        <v>27425</v>
      </c>
      <c r="P2841" s="11">
        <v>15221</v>
      </c>
      <c r="Q2841" s="13" t="s">
        <v>135</v>
      </c>
      <c r="R2841" s="33" t="s">
        <v>27426</v>
      </c>
      <c r="S2841" s="33" t="s">
        <v>27427</v>
      </c>
      <c r="T2841" s="13" t="s">
        <v>27428</v>
      </c>
      <c r="U2841" s="13">
        <v>447877718010</v>
      </c>
      <c r="V2841" s="13">
        <v>1300000</v>
      </c>
      <c r="W2841" s="13" t="s">
        <v>139</v>
      </c>
      <c r="X2841" s="13">
        <v>1675206</v>
      </c>
      <c r="Y2841" s="13" t="s">
        <v>467</v>
      </c>
      <c r="Z2841" s="13">
        <v>6</v>
      </c>
      <c r="AA2841" s="13">
        <v>1300000</v>
      </c>
      <c r="AB2841" s="13" t="s">
        <v>139</v>
      </c>
      <c r="AC2841" s="13">
        <v>1675206</v>
      </c>
      <c r="AD2841" s="13" t="s">
        <v>1624</v>
      </c>
      <c r="AE2841" s="13">
        <v>1300000</v>
      </c>
      <c r="AF2841" s="13" t="s">
        <v>139</v>
      </c>
      <c r="AG2841" s="13">
        <v>1675206</v>
      </c>
      <c r="AH2841" s="13">
        <v>1520000</v>
      </c>
      <c r="AI2841" s="13" t="s">
        <v>139</v>
      </c>
      <c r="AJ2841" s="13">
        <v>1945663</v>
      </c>
      <c r="AK2841" s="13" t="s">
        <v>27429</v>
      </c>
      <c r="AL2841" s="13" t="s">
        <v>50</v>
      </c>
      <c r="AM2841" s="13" t="s">
        <v>27430</v>
      </c>
      <c r="AN2841" s="13" t="s">
        <v>993</v>
      </c>
      <c r="AO2841" s="13" t="s">
        <v>27428</v>
      </c>
      <c r="AP2841" s="21" t="s">
        <v>27431</v>
      </c>
      <c r="AQ2841" s="15" t="s">
        <v>50</v>
      </c>
      <c r="AR2841" s="13" t="s">
        <v>50</v>
      </c>
    </row>
    <row r="2842" spans="1:44" ht="15" thickBot="1">
      <c r="A2842" s="4" t="s">
        <v>27432</v>
      </c>
      <c r="B2842" s="7" t="s">
        <v>50</v>
      </c>
      <c r="C2842" s="6">
        <v>43466</v>
      </c>
      <c r="D2842" s="7" t="s">
        <v>45</v>
      </c>
      <c r="E2842" s="7" t="s">
        <v>50</v>
      </c>
      <c r="F2842" s="7" t="s">
        <v>70</v>
      </c>
      <c r="G2842" s="27" t="s">
        <v>54945</v>
      </c>
      <c r="H2842" s="7" t="s">
        <v>50</v>
      </c>
      <c r="I2842" s="7" t="s">
        <v>50</v>
      </c>
      <c r="J2842" s="6">
        <v>45493</v>
      </c>
      <c r="K2842" s="7" t="s">
        <v>50</v>
      </c>
      <c r="L2842" s="7" t="s">
        <v>467</v>
      </c>
      <c r="M2842" s="7" t="s">
        <v>27433</v>
      </c>
      <c r="N2842" s="7" t="s">
        <v>7792</v>
      </c>
      <c r="O2842" s="7" t="s">
        <v>27434</v>
      </c>
      <c r="P2842" s="5">
        <v>15272</v>
      </c>
      <c r="Q2842" s="7" t="s">
        <v>93</v>
      </c>
      <c r="R2842" s="34" t="s">
        <v>27435</v>
      </c>
      <c r="S2842" s="34" t="s">
        <v>27436</v>
      </c>
      <c r="T2842" s="7" t="s">
        <v>50</v>
      </c>
      <c r="U2842" s="7" t="s">
        <v>50</v>
      </c>
      <c r="V2842" s="7">
        <v>3000000</v>
      </c>
      <c r="W2842" s="7" t="s">
        <v>60</v>
      </c>
      <c r="X2842" s="7">
        <v>3000000</v>
      </c>
      <c r="Y2842" s="7" t="s">
        <v>467</v>
      </c>
      <c r="Z2842" s="7">
        <v>1</v>
      </c>
      <c r="AA2842" s="7">
        <v>3000000</v>
      </c>
      <c r="AB2842" s="7" t="s">
        <v>60</v>
      </c>
      <c r="AC2842" s="7">
        <v>3000000</v>
      </c>
      <c r="AD2842" s="7" t="s">
        <v>467</v>
      </c>
      <c r="AE2842" s="7">
        <v>3000000</v>
      </c>
      <c r="AF2842" s="7" t="s">
        <v>60</v>
      </c>
      <c r="AG2842" s="7">
        <v>3000000</v>
      </c>
      <c r="AH2842" s="7">
        <v>3000000</v>
      </c>
      <c r="AI2842" s="7" t="s">
        <v>60</v>
      </c>
      <c r="AJ2842" s="7">
        <v>3000000</v>
      </c>
      <c r="AK2842" s="7" t="s">
        <v>27437</v>
      </c>
      <c r="AL2842" s="7" t="s">
        <v>50</v>
      </c>
      <c r="AM2842" s="7" t="s">
        <v>27438</v>
      </c>
      <c r="AN2842" s="7" t="s">
        <v>66</v>
      </c>
      <c r="AO2842" s="7" t="s">
        <v>27439</v>
      </c>
      <c r="AP2842" s="22" t="s">
        <v>27440</v>
      </c>
      <c r="AQ2842" s="9" t="s">
        <v>50</v>
      </c>
      <c r="AR2842" s="7" t="s">
        <v>50</v>
      </c>
    </row>
    <row r="2843" spans="1:44" ht="15" thickBot="1">
      <c r="A2843" s="10" t="s">
        <v>27441</v>
      </c>
      <c r="B2843" s="11">
        <v>1049</v>
      </c>
      <c r="C2843" s="12">
        <v>44562</v>
      </c>
      <c r="D2843" s="13" t="s">
        <v>45</v>
      </c>
      <c r="E2843" s="13" t="s">
        <v>46</v>
      </c>
      <c r="F2843" s="13" t="s">
        <v>70</v>
      </c>
      <c r="G2843" s="26" t="s">
        <v>54946</v>
      </c>
      <c r="H2843" s="13" t="s">
        <v>2619</v>
      </c>
      <c r="I2843" s="13" t="s">
        <v>50</v>
      </c>
      <c r="J2843" s="12">
        <v>45490</v>
      </c>
      <c r="K2843" s="13" t="s">
        <v>50</v>
      </c>
      <c r="L2843" s="13" t="s">
        <v>241</v>
      </c>
      <c r="M2843" s="13" t="s">
        <v>27442</v>
      </c>
      <c r="N2843" s="13" t="s">
        <v>2137</v>
      </c>
      <c r="O2843" s="13" t="s">
        <v>27443</v>
      </c>
      <c r="P2843" s="11">
        <v>15327</v>
      </c>
      <c r="Q2843" s="13" t="s">
        <v>77</v>
      </c>
      <c r="R2843" s="33" t="s">
        <v>27444</v>
      </c>
      <c r="S2843" s="33" t="s">
        <v>27445</v>
      </c>
      <c r="T2843" s="13" t="s">
        <v>50</v>
      </c>
      <c r="U2843" s="13" t="s">
        <v>50</v>
      </c>
      <c r="V2843" s="13">
        <v>10000000</v>
      </c>
      <c r="W2843" s="13" t="s">
        <v>60</v>
      </c>
      <c r="X2843" s="13">
        <v>10000000</v>
      </c>
      <c r="Y2843" s="13" t="s">
        <v>154</v>
      </c>
      <c r="Z2843" s="13">
        <v>2</v>
      </c>
      <c r="AA2843" s="13">
        <v>10000000</v>
      </c>
      <c r="AB2843" s="13" t="s">
        <v>60</v>
      </c>
      <c r="AC2843" s="13">
        <v>10000000</v>
      </c>
      <c r="AD2843" s="13" t="s">
        <v>241</v>
      </c>
      <c r="AE2843" s="13">
        <v>14500000</v>
      </c>
      <c r="AF2843" s="13" t="s">
        <v>60</v>
      </c>
      <c r="AG2843" s="13">
        <v>14500000</v>
      </c>
      <c r="AH2843" s="13">
        <v>14500000</v>
      </c>
      <c r="AI2843" s="13" t="s">
        <v>60</v>
      </c>
      <c r="AJ2843" s="13">
        <v>14500000</v>
      </c>
      <c r="AK2843" s="13" t="s">
        <v>27446</v>
      </c>
      <c r="AL2843" s="13" t="s">
        <v>50</v>
      </c>
      <c r="AM2843" s="13" t="s">
        <v>27447</v>
      </c>
      <c r="AN2843" s="13" t="s">
        <v>993</v>
      </c>
      <c r="AO2843" s="13" t="s">
        <v>27448</v>
      </c>
      <c r="AP2843" s="21" t="s">
        <v>27449</v>
      </c>
      <c r="AQ2843" s="15" t="s">
        <v>50</v>
      </c>
      <c r="AR2843" s="13" t="s">
        <v>50</v>
      </c>
    </row>
    <row r="2844" spans="1:44" ht="15" thickBot="1">
      <c r="A2844" s="4" t="s">
        <v>27450</v>
      </c>
      <c r="B2844" s="7">
        <v>890</v>
      </c>
      <c r="C2844" s="6">
        <v>42156</v>
      </c>
      <c r="D2844" s="7" t="s">
        <v>45</v>
      </c>
      <c r="E2844" s="7" t="s">
        <v>46</v>
      </c>
      <c r="F2844" s="7" t="s">
        <v>70</v>
      </c>
      <c r="G2844" s="26" t="s">
        <v>54946</v>
      </c>
      <c r="H2844" s="7" t="s">
        <v>50</v>
      </c>
      <c r="I2844" s="7" t="s">
        <v>50</v>
      </c>
      <c r="J2844" s="6">
        <v>45489</v>
      </c>
      <c r="K2844" s="7" t="s">
        <v>116</v>
      </c>
      <c r="L2844" s="7" t="s">
        <v>178</v>
      </c>
      <c r="M2844" s="7" t="s">
        <v>27451</v>
      </c>
      <c r="N2844" s="7" t="s">
        <v>27452</v>
      </c>
      <c r="O2844" s="7" t="s">
        <v>27453</v>
      </c>
      <c r="P2844" s="5">
        <v>15362</v>
      </c>
      <c r="Q2844" s="7" t="s">
        <v>1080</v>
      </c>
      <c r="R2844" s="34" t="s">
        <v>27454</v>
      </c>
      <c r="S2844" s="34" t="s">
        <v>27455</v>
      </c>
      <c r="T2844" s="7" t="s">
        <v>27456</v>
      </c>
      <c r="U2844" s="7" t="s">
        <v>50</v>
      </c>
      <c r="V2844" s="7">
        <v>2000000</v>
      </c>
      <c r="W2844" s="7" t="s">
        <v>60</v>
      </c>
      <c r="X2844" s="7">
        <v>2000000</v>
      </c>
      <c r="Y2844" s="7" t="s">
        <v>50</v>
      </c>
      <c r="Z2844" s="7">
        <v>6</v>
      </c>
      <c r="AA2844" s="7">
        <v>2000000</v>
      </c>
      <c r="AB2844" s="7" t="s">
        <v>60</v>
      </c>
      <c r="AC2844" s="7">
        <v>2000000</v>
      </c>
      <c r="AD2844" s="7" t="s">
        <v>178</v>
      </c>
      <c r="AE2844" s="7">
        <v>3100000</v>
      </c>
      <c r="AF2844" s="7" t="s">
        <v>60</v>
      </c>
      <c r="AG2844" s="7">
        <v>3100000</v>
      </c>
      <c r="AH2844" s="7">
        <v>4150000</v>
      </c>
      <c r="AI2844" s="7" t="s">
        <v>60</v>
      </c>
      <c r="AJ2844" s="7">
        <v>4150000</v>
      </c>
      <c r="AK2844" s="7" t="s">
        <v>5086</v>
      </c>
      <c r="AL2844" s="7" t="s">
        <v>50</v>
      </c>
      <c r="AM2844" s="7" t="s">
        <v>27457</v>
      </c>
      <c r="AN2844" s="7" t="s">
        <v>66</v>
      </c>
      <c r="AO2844" s="7" t="s">
        <v>27458</v>
      </c>
      <c r="AP2844" s="22" t="s">
        <v>27459</v>
      </c>
      <c r="AQ2844" s="9" t="s">
        <v>50</v>
      </c>
      <c r="AR2844" s="7" t="s">
        <v>50</v>
      </c>
    </row>
    <row r="2845" spans="1:44" ht="15" thickBot="1">
      <c r="A2845" s="10" t="s">
        <v>27460</v>
      </c>
      <c r="B2845" s="11">
        <v>2079</v>
      </c>
      <c r="C2845" s="12">
        <v>35065</v>
      </c>
      <c r="D2845" s="13" t="s">
        <v>45</v>
      </c>
      <c r="E2845" s="13" t="s">
        <v>46</v>
      </c>
      <c r="F2845" s="13" t="s">
        <v>47</v>
      </c>
      <c r="G2845" s="13" t="s">
        <v>87</v>
      </c>
      <c r="H2845" s="13" t="s">
        <v>27461</v>
      </c>
      <c r="I2845" s="13" t="s">
        <v>50</v>
      </c>
      <c r="J2845" s="12">
        <v>45491</v>
      </c>
      <c r="K2845" s="13" t="s">
        <v>116</v>
      </c>
      <c r="L2845" s="13" t="s">
        <v>62</v>
      </c>
      <c r="M2845" s="13" t="s">
        <v>9251</v>
      </c>
      <c r="N2845" s="13" t="s">
        <v>27462</v>
      </c>
      <c r="O2845" s="13" t="s">
        <v>27463</v>
      </c>
      <c r="P2845" s="11">
        <v>15374</v>
      </c>
      <c r="Q2845" s="13" t="s">
        <v>360</v>
      </c>
      <c r="R2845" s="33" t="s">
        <v>27464</v>
      </c>
      <c r="S2845" s="33" t="s">
        <v>27465</v>
      </c>
      <c r="T2845" s="13" t="s">
        <v>27466</v>
      </c>
      <c r="U2845" s="13" t="s">
        <v>27467</v>
      </c>
      <c r="V2845" s="13">
        <v>3300000</v>
      </c>
      <c r="W2845" s="13" t="s">
        <v>209</v>
      </c>
      <c r="X2845" s="13">
        <v>3597122</v>
      </c>
      <c r="Y2845" s="13" t="s">
        <v>61</v>
      </c>
      <c r="Z2845" s="13">
        <v>5</v>
      </c>
      <c r="AA2845" s="13">
        <v>3300000</v>
      </c>
      <c r="AB2845" s="13" t="s">
        <v>209</v>
      </c>
      <c r="AC2845" s="13">
        <v>3597122</v>
      </c>
      <c r="AD2845" s="13" t="s">
        <v>62</v>
      </c>
      <c r="AE2845" s="13">
        <v>179848601</v>
      </c>
      <c r="AF2845" s="13" t="s">
        <v>60</v>
      </c>
      <c r="AG2845" s="13">
        <v>179848601</v>
      </c>
      <c r="AH2845" s="13">
        <v>202653592</v>
      </c>
      <c r="AI2845" s="13" t="s">
        <v>60</v>
      </c>
      <c r="AJ2845" s="13">
        <v>202653592</v>
      </c>
      <c r="AK2845" s="13" t="s">
        <v>27468</v>
      </c>
      <c r="AL2845" s="13" t="s">
        <v>50</v>
      </c>
      <c r="AM2845" s="13" t="s">
        <v>27469</v>
      </c>
      <c r="AN2845" s="13" t="s">
        <v>66</v>
      </c>
      <c r="AO2845" s="13" t="s">
        <v>27470</v>
      </c>
      <c r="AP2845" s="21" t="s">
        <v>27471</v>
      </c>
      <c r="AQ2845" s="15" t="s">
        <v>50</v>
      </c>
      <c r="AR2845" s="13" t="s">
        <v>50</v>
      </c>
    </row>
    <row r="2846" spans="1:44" ht="15" thickBot="1">
      <c r="A2846" s="4" t="s">
        <v>27472</v>
      </c>
      <c r="B2846" s="7" t="s">
        <v>50</v>
      </c>
      <c r="C2846" s="6">
        <v>44927</v>
      </c>
      <c r="D2846" s="7" t="s">
        <v>45</v>
      </c>
      <c r="E2846" s="7" t="s">
        <v>46</v>
      </c>
      <c r="F2846" s="7" t="s">
        <v>70</v>
      </c>
      <c r="G2846" s="27" t="s">
        <v>54945</v>
      </c>
      <c r="H2846" s="7" t="s">
        <v>50</v>
      </c>
      <c r="I2846" s="7" t="s">
        <v>50</v>
      </c>
      <c r="J2846" s="6">
        <v>45497</v>
      </c>
      <c r="K2846" s="7" t="s">
        <v>50</v>
      </c>
      <c r="L2846" s="7" t="s">
        <v>467</v>
      </c>
      <c r="M2846" s="7" t="s">
        <v>15718</v>
      </c>
      <c r="N2846" s="7" t="s">
        <v>50</v>
      </c>
      <c r="O2846" s="7" t="s">
        <v>27473</v>
      </c>
      <c r="P2846" s="5">
        <v>15397</v>
      </c>
      <c r="Q2846" s="7" t="s">
        <v>50</v>
      </c>
      <c r="R2846" s="34" t="s">
        <v>27474</v>
      </c>
      <c r="S2846" s="34" t="s">
        <v>27475</v>
      </c>
      <c r="T2846" s="7" t="s">
        <v>50</v>
      </c>
      <c r="U2846" s="7" t="s">
        <v>50</v>
      </c>
      <c r="V2846" s="7">
        <v>6000000</v>
      </c>
      <c r="W2846" s="7" t="s">
        <v>60</v>
      </c>
      <c r="X2846" s="7">
        <v>6000000</v>
      </c>
      <c r="Y2846" s="7" t="s">
        <v>467</v>
      </c>
      <c r="Z2846" s="7">
        <v>1</v>
      </c>
      <c r="AA2846" s="7">
        <v>6000000</v>
      </c>
      <c r="AB2846" s="7" t="s">
        <v>60</v>
      </c>
      <c r="AC2846" s="7">
        <v>6000000</v>
      </c>
      <c r="AD2846" s="7" t="s">
        <v>467</v>
      </c>
      <c r="AE2846" s="7">
        <v>6000000</v>
      </c>
      <c r="AF2846" s="7" t="s">
        <v>60</v>
      </c>
      <c r="AG2846" s="7">
        <v>6000000</v>
      </c>
      <c r="AH2846" s="7">
        <v>6000000</v>
      </c>
      <c r="AI2846" s="7" t="s">
        <v>60</v>
      </c>
      <c r="AJ2846" s="7">
        <v>6000000</v>
      </c>
      <c r="AK2846" s="7" t="s">
        <v>27476</v>
      </c>
      <c r="AL2846" s="7" t="s">
        <v>50</v>
      </c>
      <c r="AM2846" s="7" t="s">
        <v>27477</v>
      </c>
      <c r="AN2846" s="7" t="s">
        <v>66</v>
      </c>
      <c r="AO2846" s="7" t="s">
        <v>27478</v>
      </c>
      <c r="AP2846" s="22" t="s">
        <v>27479</v>
      </c>
      <c r="AQ2846" s="9" t="s">
        <v>50</v>
      </c>
      <c r="AR2846" s="7" t="s">
        <v>50</v>
      </c>
    </row>
    <row r="2847" spans="1:44" ht="15" thickBot="1">
      <c r="A2847" s="10" t="s">
        <v>27480</v>
      </c>
      <c r="B2847" s="13" t="s">
        <v>50</v>
      </c>
      <c r="C2847" s="12">
        <v>45182</v>
      </c>
      <c r="D2847" s="13" t="s">
        <v>45</v>
      </c>
      <c r="E2847" s="13" t="s">
        <v>46</v>
      </c>
      <c r="F2847" s="13" t="s">
        <v>70</v>
      </c>
      <c r="G2847" s="13" t="s">
        <v>50</v>
      </c>
      <c r="H2847" s="13" t="s">
        <v>50</v>
      </c>
      <c r="I2847" s="13" t="s">
        <v>50</v>
      </c>
      <c r="J2847" s="12">
        <v>45491</v>
      </c>
      <c r="K2847" s="13" t="s">
        <v>50</v>
      </c>
      <c r="L2847" s="13" t="s">
        <v>467</v>
      </c>
      <c r="M2847" s="13" t="s">
        <v>27481</v>
      </c>
      <c r="N2847" s="13" t="s">
        <v>1954</v>
      </c>
      <c r="O2847" s="13" t="s">
        <v>27482</v>
      </c>
      <c r="P2847" s="11">
        <v>15682</v>
      </c>
      <c r="Q2847" s="13" t="s">
        <v>245</v>
      </c>
      <c r="R2847" s="33" t="s">
        <v>27483</v>
      </c>
      <c r="S2847" s="30" t="s">
        <v>50</v>
      </c>
      <c r="T2847" s="13" t="s">
        <v>50</v>
      </c>
      <c r="U2847" s="13" t="s">
        <v>50</v>
      </c>
      <c r="V2847" s="13">
        <v>174000000</v>
      </c>
      <c r="W2847" s="13" t="s">
        <v>1960</v>
      </c>
      <c r="X2847" s="13">
        <v>1107031</v>
      </c>
      <c r="Y2847" s="13" t="s">
        <v>467</v>
      </c>
      <c r="Z2847" s="13">
        <v>1</v>
      </c>
      <c r="AA2847" s="13">
        <v>174000000</v>
      </c>
      <c r="AB2847" s="13" t="s">
        <v>1960</v>
      </c>
      <c r="AC2847" s="13">
        <v>1107031</v>
      </c>
      <c r="AD2847" s="13" t="s">
        <v>467</v>
      </c>
      <c r="AE2847" s="13">
        <v>174000000</v>
      </c>
      <c r="AF2847" s="13" t="s">
        <v>1960</v>
      </c>
      <c r="AG2847" s="13">
        <v>1107031</v>
      </c>
      <c r="AH2847" s="13">
        <v>174000000</v>
      </c>
      <c r="AI2847" s="13" t="s">
        <v>1960</v>
      </c>
      <c r="AJ2847" s="13">
        <v>1107031</v>
      </c>
      <c r="AK2847" s="13" t="s">
        <v>27484</v>
      </c>
      <c r="AL2847" s="13" t="s">
        <v>50</v>
      </c>
      <c r="AM2847" s="13" t="s">
        <v>27485</v>
      </c>
      <c r="AN2847" s="13" t="s">
        <v>66</v>
      </c>
      <c r="AO2847" s="13" t="s">
        <v>50</v>
      </c>
      <c r="AP2847" s="15" t="s">
        <v>50</v>
      </c>
      <c r="AQ2847" s="21" t="s">
        <v>27486</v>
      </c>
      <c r="AR2847" s="13" t="s">
        <v>255</v>
      </c>
    </row>
    <row r="2848" spans="1:44" ht="15" thickBot="1">
      <c r="A2848" s="4" t="s">
        <v>27487</v>
      </c>
      <c r="B2848" s="7" t="s">
        <v>50</v>
      </c>
      <c r="C2848" s="6">
        <v>42736</v>
      </c>
      <c r="D2848" s="7" t="s">
        <v>45</v>
      </c>
      <c r="E2848" s="7" t="s">
        <v>46</v>
      </c>
      <c r="F2848" s="7" t="s">
        <v>47</v>
      </c>
      <c r="G2848" s="26" t="s">
        <v>54946</v>
      </c>
      <c r="H2848" s="7" t="s">
        <v>50</v>
      </c>
      <c r="I2848" s="7" t="s">
        <v>50</v>
      </c>
      <c r="J2848" s="6">
        <v>45490</v>
      </c>
      <c r="K2848" s="7" t="s">
        <v>89</v>
      </c>
      <c r="L2848" s="7" t="s">
        <v>162</v>
      </c>
      <c r="M2848" s="7" t="s">
        <v>27488</v>
      </c>
      <c r="N2848" s="7" t="s">
        <v>3166</v>
      </c>
      <c r="O2848" s="7" t="s">
        <v>27489</v>
      </c>
      <c r="P2848" s="5">
        <v>15800</v>
      </c>
      <c r="Q2848" s="7" t="s">
        <v>2203</v>
      </c>
      <c r="R2848" s="34" t="s">
        <v>27490</v>
      </c>
      <c r="S2848" s="34" t="s">
        <v>27491</v>
      </c>
      <c r="T2848" s="7" t="s">
        <v>27492</v>
      </c>
      <c r="U2848" s="7" t="s">
        <v>27493</v>
      </c>
      <c r="V2848" s="7">
        <v>500000</v>
      </c>
      <c r="W2848" s="7" t="s">
        <v>60</v>
      </c>
      <c r="X2848" s="7">
        <v>500000</v>
      </c>
      <c r="Y2848" s="7" t="s">
        <v>171</v>
      </c>
      <c r="Z2848" s="7">
        <v>2</v>
      </c>
      <c r="AA2848" s="7" t="s">
        <v>50</v>
      </c>
      <c r="AB2848" s="7" t="s">
        <v>50</v>
      </c>
      <c r="AC2848" s="7" t="s">
        <v>50</v>
      </c>
      <c r="AD2848" s="7" t="s">
        <v>50</v>
      </c>
      <c r="AE2848" s="7" t="s">
        <v>50</v>
      </c>
      <c r="AF2848" s="7" t="s">
        <v>50</v>
      </c>
      <c r="AG2848" s="7" t="s">
        <v>50</v>
      </c>
      <c r="AH2848" s="7">
        <v>6111106</v>
      </c>
      <c r="AI2848" s="7" t="s">
        <v>60</v>
      </c>
      <c r="AJ2848" s="7">
        <v>6111106</v>
      </c>
      <c r="AK2848" s="7" t="s">
        <v>50</v>
      </c>
      <c r="AL2848" s="7" t="s">
        <v>50</v>
      </c>
      <c r="AM2848" s="7" t="s">
        <v>27494</v>
      </c>
      <c r="AN2848" s="7" t="s">
        <v>66</v>
      </c>
      <c r="AO2848" s="7" t="s">
        <v>27495</v>
      </c>
      <c r="AP2848" s="9" t="s">
        <v>50</v>
      </c>
      <c r="AQ2848" s="22" t="s">
        <v>27496</v>
      </c>
      <c r="AR2848" s="7" t="s">
        <v>27497</v>
      </c>
    </row>
    <row r="2849" spans="1:44" ht="15" thickBot="1">
      <c r="A2849" s="10" t="s">
        <v>27498</v>
      </c>
      <c r="B2849" s="13">
        <v>233</v>
      </c>
      <c r="C2849" s="12">
        <v>44013</v>
      </c>
      <c r="D2849" s="13" t="s">
        <v>45</v>
      </c>
      <c r="E2849" s="13" t="s">
        <v>46</v>
      </c>
      <c r="F2849" s="13" t="s">
        <v>70</v>
      </c>
      <c r="G2849" s="26" t="s">
        <v>54946</v>
      </c>
      <c r="H2849" s="13" t="s">
        <v>50</v>
      </c>
      <c r="I2849" s="13" t="s">
        <v>50</v>
      </c>
      <c r="J2849" s="12">
        <v>45495</v>
      </c>
      <c r="K2849" s="13" t="s">
        <v>50</v>
      </c>
      <c r="L2849" s="13" t="s">
        <v>178</v>
      </c>
      <c r="M2849" s="13" t="s">
        <v>27499</v>
      </c>
      <c r="N2849" s="13" t="s">
        <v>27500</v>
      </c>
      <c r="O2849" s="13" t="s">
        <v>27501</v>
      </c>
      <c r="P2849" s="11">
        <v>16024</v>
      </c>
      <c r="Q2849" s="13" t="s">
        <v>360</v>
      </c>
      <c r="R2849" s="33" t="s">
        <v>27502</v>
      </c>
      <c r="S2849" s="33" t="s">
        <v>27503</v>
      </c>
      <c r="T2849" s="13" t="s">
        <v>27504</v>
      </c>
      <c r="U2849" s="13" t="s">
        <v>27505</v>
      </c>
      <c r="V2849" s="13">
        <v>2550000</v>
      </c>
      <c r="W2849" s="13" t="s">
        <v>209</v>
      </c>
      <c r="X2849" s="13">
        <v>2777133</v>
      </c>
      <c r="Y2849" s="13" t="s">
        <v>50</v>
      </c>
      <c r="Z2849" s="13">
        <v>3</v>
      </c>
      <c r="AA2849" s="13">
        <v>2550000</v>
      </c>
      <c r="AB2849" s="13" t="s">
        <v>209</v>
      </c>
      <c r="AC2849" s="13">
        <v>2777133</v>
      </c>
      <c r="AD2849" s="13" t="s">
        <v>178</v>
      </c>
      <c r="AE2849" s="13">
        <v>8050000</v>
      </c>
      <c r="AF2849" s="13" t="s">
        <v>209</v>
      </c>
      <c r="AG2849" s="13">
        <v>8862962</v>
      </c>
      <c r="AH2849" s="13">
        <v>8050000</v>
      </c>
      <c r="AI2849" s="13" t="s">
        <v>209</v>
      </c>
      <c r="AJ2849" s="13">
        <v>8862962</v>
      </c>
      <c r="AK2849" s="13" t="s">
        <v>50</v>
      </c>
      <c r="AL2849" s="13" t="s">
        <v>50</v>
      </c>
      <c r="AM2849" s="13" t="s">
        <v>27506</v>
      </c>
      <c r="AN2849" s="13" t="s">
        <v>66</v>
      </c>
      <c r="AO2849" s="13" t="s">
        <v>27507</v>
      </c>
      <c r="AP2849" s="21" t="s">
        <v>27508</v>
      </c>
      <c r="AQ2849" s="15" t="s">
        <v>50</v>
      </c>
      <c r="AR2849" s="13" t="s">
        <v>50</v>
      </c>
    </row>
    <row r="2850" spans="1:44" ht="15" thickBot="1">
      <c r="A2850" s="4" t="s">
        <v>27509</v>
      </c>
      <c r="B2850" s="5">
        <v>39426</v>
      </c>
      <c r="C2850" s="6">
        <v>13516</v>
      </c>
      <c r="D2850" s="7" t="s">
        <v>45</v>
      </c>
      <c r="E2850" s="7" t="s">
        <v>46</v>
      </c>
      <c r="F2850" s="7" t="s">
        <v>70</v>
      </c>
      <c r="G2850" s="7" t="s">
        <v>176</v>
      </c>
      <c r="H2850" s="7" t="s">
        <v>14559</v>
      </c>
      <c r="I2850" s="7" t="s">
        <v>50</v>
      </c>
      <c r="J2850" s="6">
        <v>45490</v>
      </c>
      <c r="K2850" s="7" t="s">
        <v>50</v>
      </c>
      <c r="L2850" s="7" t="s">
        <v>290</v>
      </c>
      <c r="M2850" s="7" t="s">
        <v>3222</v>
      </c>
      <c r="N2850" s="7" t="s">
        <v>27510</v>
      </c>
      <c r="O2850" s="7" t="s">
        <v>27511</v>
      </c>
      <c r="P2850" s="5">
        <v>16051</v>
      </c>
      <c r="Q2850" s="7" t="s">
        <v>135</v>
      </c>
      <c r="R2850" s="34" t="s">
        <v>27512</v>
      </c>
      <c r="S2850" s="34" t="s">
        <v>27513</v>
      </c>
      <c r="T2850" s="7" t="s">
        <v>27514</v>
      </c>
      <c r="U2850" s="7" t="s">
        <v>27515</v>
      </c>
      <c r="V2850" s="7">
        <v>860000000</v>
      </c>
      <c r="W2850" s="7" t="s">
        <v>60</v>
      </c>
      <c r="X2850" s="7">
        <v>860000000</v>
      </c>
      <c r="Y2850" s="7" t="s">
        <v>290</v>
      </c>
      <c r="Z2850" s="7">
        <v>1</v>
      </c>
      <c r="AA2850" s="7">
        <v>860000000</v>
      </c>
      <c r="AB2850" s="7" t="s">
        <v>60</v>
      </c>
      <c r="AC2850" s="7">
        <v>860000000</v>
      </c>
      <c r="AD2850" s="7" t="s">
        <v>290</v>
      </c>
      <c r="AE2850" s="7">
        <v>860000000</v>
      </c>
      <c r="AF2850" s="7" t="s">
        <v>60</v>
      </c>
      <c r="AG2850" s="7">
        <v>860000000</v>
      </c>
      <c r="AH2850" s="7">
        <v>860000000</v>
      </c>
      <c r="AI2850" s="7" t="s">
        <v>60</v>
      </c>
      <c r="AJ2850" s="7">
        <v>860000000</v>
      </c>
      <c r="AK2850" s="7" t="s">
        <v>27516</v>
      </c>
      <c r="AL2850" s="7" t="s">
        <v>50</v>
      </c>
      <c r="AM2850" s="7" t="s">
        <v>27517</v>
      </c>
      <c r="AN2850" s="7" t="s">
        <v>66</v>
      </c>
      <c r="AO2850" s="7" t="s">
        <v>27518</v>
      </c>
      <c r="AP2850" s="22" t="s">
        <v>27519</v>
      </c>
      <c r="AQ2850" s="9" t="s">
        <v>50</v>
      </c>
      <c r="AR2850" s="7" t="s">
        <v>50</v>
      </c>
    </row>
    <row r="2851" spans="1:44" ht="15" thickBot="1">
      <c r="A2851" s="10" t="s">
        <v>27520</v>
      </c>
      <c r="B2851" s="11">
        <v>1986</v>
      </c>
      <c r="C2851" s="12">
        <v>43160</v>
      </c>
      <c r="D2851" s="13" t="s">
        <v>45</v>
      </c>
      <c r="E2851" s="13" t="s">
        <v>46</v>
      </c>
      <c r="F2851" s="13" t="s">
        <v>70</v>
      </c>
      <c r="G2851" s="26" t="s">
        <v>54946</v>
      </c>
      <c r="H2851" s="13" t="s">
        <v>562</v>
      </c>
      <c r="I2851" s="13" t="s">
        <v>50</v>
      </c>
      <c r="J2851" s="12">
        <v>45495</v>
      </c>
      <c r="K2851" s="13" t="s">
        <v>116</v>
      </c>
      <c r="L2851" s="13" t="s">
        <v>52</v>
      </c>
      <c r="M2851" s="13" t="s">
        <v>12689</v>
      </c>
      <c r="N2851" s="13" t="s">
        <v>27521</v>
      </c>
      <c r="O2851" s="13" t="s">
        <v>27522</v>
      </c>
      <c r="P2851" s="11">
        <v>16199</v>
      </c>
      <c r="Q2851" s="13" t="s">
        <v>360</v>
      </c>
      <c r="R2851" s="33" t="s">
        <v>27523</v>
      </c>
      <c r="S2851" s="33" t="s">
        <v>27524</v>
      </c>
      <c r="T2851" s="13" t="s">
        <v>27525</v>
      </c>
      <c r="U2851" s="13" t="s">
        <v>27526</v>
      </c>
      <c r="V2851" s="13">
        <v>5000000</v>
      </c>
      <c r="W2851" s="13" t="s">
        <v>139</v>
      </c>
      <c r="X2851" s="13">
        <v>6460950</v>
      </c>
      <c r="Y2851" s="13" t="s">
        <v>50</v>
      </c>
      <c r="Z2851" s="13">
        <v>1</v>
      </c>
      <c r="AA2851" s="13" t="s">
        <v>50</v>
      </c>
      <c r="AB2851" s="13" t="s">
        <v>50</v>
      </c>
      <c r="AC2851" s="13" t="s">
        <v>50</v>
      </c>
      <c r="AD2851" s="13" t="s">
        <v>50</v>
      </c>
      <c r="AE2851" s="13" t="s">
        <v>50</v>
      </c>
      <c r="AF2851" s="13" t="s">
        <v>50</v>
      </c>
      <c r="AG2851" s="13" t="s">
        <v>50</v>
      </c>
      <c r="AH2851" s="13">
        <v>5000000</v>
      </c>
      <c r="AI2851" s="13" t="s">
        <v>139</v>
      </c>
      <c r="AJ2851" s="13">
        <v>6460950</v>
      </c>
      <c r="AK2851" s="13" t="s">
        <v>27527</v>
      </c>
      <c r="AL2851" s="13" t="s">
        <v>50</v>
      </c>
      <c r="AM2851" s="13" t="s">
        <v>27528</v>
      </c>
      <c r="AN2851" s="13" t="s">
        <v>1700</v>
      </c>
      <c r="AO2851" s="13" t="s">
        <v>27529</v>
      </c>
      <c r="AP2851" s="21" t="s">
        <v>27530</v>
      </c>
      <c r="AQ2851" s="15" t="s">
        <v>50</v>
      </c>
      <c r="AR2851" s="13" t="s">
        <v>50</v>
      </c>
    </row>
    <row r="2852" spans="1:44" ht="15" thickBot="1">
      <c r="A2852" s="4" t="s">
        <v>27531</v>
      </c>
      <c r="B2852" s="5">
        <v>1212151</v>
      </c>
      <c r="C2852" s="6">
        <v>43466</v>
      </c>
      <c r="D2852" s="7" t="s">
        <v>45</v>
      </c>
      <c r="E2852" s="7" t="s">
        <v>46</v>
      </c>
      <c r="F2852" s="7" t="s">
        <v>70</v>
      </c>
      <c r="G2852" s="26" t="s">
        <v>54946</v>
      </c>
      <c r="H2852" s="7" t="s">
        <v>588</v>
      </c>
      <c r="I2852" s="7" t="s">
        <v>50</v>
      </c>
      <c r="J2852" s="6">
        <v>45496</v>
      </c>
      <c r="K2852" s="7" t="s">
        <v>116</v>
      </c>
      <c r="L2852" s="7" t="s">
        <v>241</v>
      </c>
      <c r="M2852" s="7" t="s">
        <v>27532</v>
      </c>
      <c r="N2852" s="7" t="s">
        <v>75</v>
      </c>
      <c r="O2852" s="7" t="s">
        <v>27533</v>
      </c>
      <c r="P2852" s="5">
        <v>16397</v>
      </c>
      <c r="Q2852" s="7" t="s">
        <v>77</v>
      </c>
      <c r="R2852" s="28" t="s">
        <v>27534</v>
      </c>
      <c r="S2852" s="34" t="s">
        <v>27535</v>
      </c>
      <c r="T2852" s="7" t="s">
        <v>27536</v>
      </c>
      <c r="U2852" s="7" t="s">
        <v>50</v>
      </c>
      <c r="V2852" s="7">
        <v>22000000</v>
      </c>
      <c r="W2852" s="7" t="s">
        <v>60</v>
      </c>
      <c r="X2852" s="7">
        <v>22000000</v>
      </c>
      <c r="Y2852" s="7" t="s">
        <v>154</v>
      </c>
      <c r="Z2852" s="7">
        <v>6</v>
      </c>
      <c r="AA2852" s="7">
        <v>22000000</v>
      </c>
      <c r="AB2852" s="7" t="s">
        <v>60</v>
      </c>
      <c r="AC2852" s="7">
        <v>22000000</v>
      </c>
      <c r="AD2852" s="7" t="s">
        <v>241</v>
      </c>
      <c r="AE2852" s="7">
        <v>31025000</v>
      </c>
      <c r="AF2852" s="7" t="s">
        <v>60</v>
      </c>
      <c r="AG2852" s="7">
        <v>31025000</v>
      </c>
      <c r="AH2852" s="7">
        <v>31025000</v>
      </c>
      <c r="AI2852" s="7" t="s">
        <v>60</v>
      </c>
      <c r="AJ2852" s="7">
        <v>31025000</v>
      </c>
      <c r="AK2852" s="7" t="s">
        <v>27537</v>
      </c>
      <c r="AL2852" s="7" t="s">
        <v>50</v>
      </c>
      <c r="AM2852" s="7" t="s">
        <v>27538</v>
      </c>
      <c r="AN2852" s="7" t="s">
        <v>66</v>
      </c>
      <c r="AO2852" s="7" t="s">
        <v>27539</v>
      </c>
      <c r="AP2852" s="22" t="s">
        <v>27540</v>
      </c>
      <c r="AQ2852" s="9" t="s">
        <v>50</v>
      </c>
      <c r="AR2852" s="7" t="s">
        <v>50</v>
      </c>
    </row>
    <row r="2853" spans="1:44" ht="15" thickBot="1">
      <c r="A2853" s="10" t="s">
        <v>27541</v>
      </c>
      <c r="B2853" s="11">
        <v>81548</v>
      </c>
      <c r="C2853" s="12">
        <v>38353</v>
      </c>
      <c r="D2853" s="13" t="s">
        <v>45</v>
      </c>
      <c r="E2853" s="13" t="s">
        <v>46</v>
      </c>
      <c r="F2853" s="13" t="s">
        <v>70</v>
      </c>
      <c r="G2853" s="13" t="s">
        <v>176</v>
      </c>
      <c r="H2853" s="13" t="s">
        <v>115</v>
      </c>
      <c r="I2853" s="13" t="s">
        <v>50</v>
      </c>
      <c r="J2853" s="12">
        <v>45490</v>
      </c>
      <c r="K2853" s="13" t="s">
        <v>191</v>
      </c>
      <c r="L2853" s="13" t="s">
        <v>290</v>
      </c>
      <c r="M2853" s="13" t="s">
        <v>2940</v>
      </c>
      <c r="N2853" s="13" t="s">
        <v>1114</v>
      </c>
      <c r="O2853" s="13" t="s">
        <v>27542</v>
      </c>
      <c r="P2853" s="11">
        <v>16463</v>
      </c>
      <c r="Q2853" s="13" t="s">
        <v>1116</v>
      </c>
      <c r="R2853" s="33" t="s">
        <v>27543</v>
      </c>
      <c r="S2853" s="33" t="s">
        <v>27544</v>
      </c>
      <c r="T2853" s="13" t="s">
        <v>27545</v>
      </c>
      <c r="U2853" s="13" t="s">
        <v>27546</v>
      </c>
      <c r="V2853" s="13" t="s">
        <v>50</v>
      </c>
      <c r="W2853" s="13" t="s">
        <v>50</v>
      </c>
      <c r="X2853" s="13" t="s">
        <v>50</v>
      </c>
      <c r="Y2853" s="13" t="s">
        <v>171</v>
      </c>
      <c r="Z2853" s="13">
        <v>2</v>
      </c>
      <c r="AA2853" s="13" t="s">
        <v>50</v>
      </c>
      <c r="AB2853" s="13" t="s">
        <v>50</v>
      </c>
      <c r="AC2853" s="13" t="s">
        <v>50</v>
      </c>
      <c r="AD2853" s="13" t="s">
        <v>290</v>
      </c>
      <c r="AE2853" s="13" t="s">
        <v>50</v>
      </c>
      <c r="AF2853" s="13" t="s">
        <v>50</v>
      </c>
      <c r="AG2853" s="13" t="s">
        <v>50</v>
      </c>
      <c r="AH2853" s="13" t="s">
        <v>50</v>
      </c>
      <c r="AI2853" s="13" t="s">
        <v>50</v>
      </c>
      <c r="AJ2853" s="13" t="s">
        <v>50</v>
      </c>
      <c r="AK2853" s="13" t="s">
        <v>27547</v>
      </c>
      <c r="AL2853" s="13" t="s">
        <v>50</v>
      </c>
      <c r="AM2853" s="13" t="s">
        <v>27548</v>
      </c>
      <c r="AN2853" s="13" t="s">
        <v>66</v>
      </c>
      <c r="AO2853" s="13" t="s">
        <v>27549</v>
      </c>
      <c r="AP2853" s="21" t="s">
        <v>27550</v>
      </c>
      <c r="AQ2853" s="15" t="s">
        <v>50</v>
      </c>
      <c r="AR2853" s="13" t="s">
        <v>50</v>
      </c>
    </row>
    <row r="2854" spans="1:44" ht="15" thickBot="1">
      <c r="A2854" s="4" t="s">
        <v>27551</v>
      </c>
      <c r="B2854" s="5">
        <v>534409</v>
      </c>
      <c r="C2854" s="6">
        <v>24473</v>
      </c>
      <c r="D2854" s="7" t="s">
        <v>45</v>
      </c>
      <c r="E2854" s="7" t="s">
        <v>50</v>
      </c>
      <c r="F2854" s="7" t="s">
        <v>70</v>
      </c>
      <c r="G2854" s="7" t="s">
        <v>71</v>
      </c>
      <c r="H2854" s="7" t="s">
        <v>27552</v>
      </c>
      <c r="I2854" s="7" t="s">
        <v>50</v>
      </c>
      <c r="J2854" s="6">
        <v>45490</v>
      </c>
      <c r="K2854" s="7" t="s">
        <v>72</v>
      </c>
      <c r="L2854" s="7" t="s">
        <v>52</v>
      </c>
      <c r="M2854" s="7" t="s">
        <v>10425</v>
      </c>
      <c r="N2854" s="7" t="s">
        <v>27553</v>
      </c>
      <c r="O2854" s="7" t="s">
        <v>27554</v>
      </c>
      <c r="P2854" s="5">
        <v>16554</v>
      </c>
      <c r="Q2854" s="7" t="s">
        <v>135</v>
      </c>
      <c r="R2854" s="34" t="s">
        <v>27555</v>
      </c>
      <c r="S2854" s="34" t="s">
        <v>27556</v>
      </c>
      <c r="T2854" s="7" t="s">
        <v>50</v>
      </c>
      <c r="U2854" s="7" t="s">
        <v>50</v>
      </c>
      <c r="V2854" s="7">
        <v>8000000</v>
      </c>
      <c r="W2854" s="7" t="s">
        <v>139</v>
      </c>
      <c r="X2854" s="7">
        <v>10377535</v>
      </c>
      <c r="Y2854" s="7" t="s">
        <v>50</v>
      </c>
      <c r="Z2854" s="7">
        <v>2</v>
      </c>
      <c r="AA2854" s="7" t="s">
        <v>50</v>
      </c>
      <c r="AB2854" s="7" t="s">
        <v>50</v>
      </c>
      <c r="AC2854" s="7" t="s">
        <v>50</v>
      </c>
      <c r="AD2854" s="7" t="s">
        <v>50</v>
      </c>
      <c r="AE2854" s="7" t="s">
        <v>50</v>
      </c>
      <c r="AF2854" s="7" t="s">
        <v>50</v>
      </c>
      <c r="AG2854" s="7" t="s">
        <v>50</v>
      </c>
      <c r="AH2854" s="7">
        <v>8194000</v>
      </c>
      <c r="AI2854" s="7" t="s">
        <v>139</v>
      </c>
      <c r="AJ2854" s="7">
        <v>10622674</v>
      </c>
      <c r="AK2854" s="7" t="s">
        <v>27557</v>
      </c>
      <c r="AL2854" s="7" t="s">
        <v>50</v>
      </c>
      <c r="AM2854" s="7" t="s">
        <v>27558</v>
      </c>
      <c r="AN2854" s="7" t="s">
        <v>27559</v>
      </c>
      <c r="AO2854" s="7" t="s">
        <v>27560</v>
      </c>
      <c r="AP2854" s="9" t="s">
        <v>50</v>
      </c>
      <c r="AQ2854" s="22" t="s">
        <v>27561</v>
      </c>
      <c r="AR2854" s="7" t="s">
        <v>50</v>
      </c>
    </row>
    <row r="2855" spans="1:44" ht="15" thickBot="1">
      <c r="A2855" s="10" t="s">
        <v>27562</v>
      </c>
      <c r="B2855" s="11">
        <v>2492</v>
      </c>
      <c r="C2855" s="12">
        <v>41640</v>
      </c>
      <c r="D2855" s="13" t="s">
        <v>45</v>
      </c>
      <c r="E2855" s="13" t="s">
        <v>46</v>
      </c>
      <c r="F2855" s="13" t="s">
        <v>47</v>
      </c>
      <c r="G2855" s="13" t="s">
        <v>87</v>
      </c>
      <c r="H2855" s="13" t="s">
        <v>1112</v>
      </c>
      <c r="I2855" s="13" t="s">
        <v>50</v>
      </c>
      <c r="J2855" s="12">
        <v>45492</v>
      </c>
      <c r="K2855" s="13" t="s">
        <v>191</v>
      </c>
      <c r="L2855" s="13" t="s">
        <v>162</v>
      </c>
      <c r="M2855" s="13" t="s">
        <v>27563</v>
      </c>
      <c r="N2855" s="13" t="s">
        <v>987</v>
      </c>
      <c r="O2855" s="13" t="s">
        <v>27564</v>
      </c>
      <c r="P2855" s="11">
        <v>16611</v>
      </c>
      <c r="Q2855" s="13" t="s">
        <v>50</v>
      </c>
      <c r="R2855" s="33" t="s">
        <v>27565</v>
      </c>
      <c r="S2855" s="33" t="s">
        <v>27566</v>
      </c>
      <c r="T2855" s="13" t="s">
        <v>27567</v>
      </c>
      <c r="U2855" s="13" t="s">
        <v>27568</v>
      </c>
      <c r="V2855" s="13">
        <v>450000</v>
      </c>
      <c r="W2855" s="13" t="s">
        <v>1085</v>
      </c>
      <c r="X2855" s="13">
        <v>327362</v>
      </c>
      <c r="Y2855" s="13" t="s">
        <v>61</v>
      </c>
      <c r="Z2855" s="13">
        <v>2</v>
      </c>
      <c r="AA2855" s="13" t="s">
        <v>50</v>
      </c>
      <c r="AB2855" s="13" t="s">
        <v>50</v>
      </c>
      <c r="AC2855" s="13" t="s">
        <v>50</v>
      </c>
      <c r="AD2855" s="13" t="s">
        <v>50</v>
      </c>
      <c r="AE2855" s="13" t="s">
        <v>50</v>
      </c>
      <c r="AF2855" s="13" t="s">
        <v>50</v>
      </c>
      <c r="AG2855" s="13" t="s">
        <v>50</v>
      </c>
      <c r="AH2855" s="13">
        <v>427362</v>
      </c>
      <c r="AI2855" s="13" t="s">
        <v>60</v>
      </c>
      <c r="AJ2855" s="13">
        <v>427362</v>
      </c>
      <c r="AK2855" s="13" t="s">
        <v>50</v>
      </c>
      <c r="AL2855" s="13" t="s">
        <v>50</v>
      </c>
      <c r="AM2855" s="13" t="s">
        <v>27569</v>
      </c>
      <c r="AN2855" s="13" t="s">
        <v>66</v>
      </c>
      <c r="AO2855" s="13" t="s">
        <v>27570</v>
      </c>
      <c r="AP2855" s="21" t="s">
        <v>27571</v>
      </c>
      <c r="AQ2855" s="15" t="s">
        <v>50</v>
      </c>
      <c r="AR2855" s="13" t="s">
        <v>50</v>
      </c>
    </row>
    <row r="2856" spans="1:44" ht="15" thickBot="1">
      <c r="A2856" s="4" t="s">
        <v>27572</v>
      </c>
      <c r="B2856" s="7">
        <v>1</v>
      </c>
      <c r="C2856" s="6">
        <v>45139</v>
      </c>
      <c r="D2856" s="7" t="s">
        <v>45</v>
      </c>
      <c r="E2856" s="7" t="s">
        <v>46</v>
      </c>
      <c r="F2856" s="7" t="s">
        <v>70</v>
      </c>
      <c r="G2856" s="27" t="s">
        <v>54945</v>
      </c>
      <c r="H2856" s="7" t="s">
        <v>50</v>
      </c>
      <c r="I2856" s="7" t="s">
        <v>50</v>
      </c>
      <c r="J2856" s="6">
        <v>45492</v>
      </c>
      <c r="K2856" s="7" t="s">
        <v>50</v>
      </c>
      <c r="L2856" s="7" t="s">
        <v>1624</v>
      </c>
      <c r="M2856" s="7" t="s">
        <v>27573</v>
      </c>
      <c r="N2856" s="7" t="s">
        <v>50</v>
      </c>
      <c r="O2856" s="7" t="s">
        <v>27574</v>
      </c>
      <c r="P2856" s="5">
        <v>16737</v>
      </c>
      <c r="Q2856" s="7" t="s">
        <v>50</v>
      </c>
      <c r="R2856" s="34" t="s">
        <v>27575</v>
      </c>
      <c r="S2856" s="34" t="s">
        <v>27576</v>
      </c>
      <c r="T2856" s="7" t="s">
        <v>50</v>
      </c>
      <c r="U2856" s="7" t="s">
        <v>50</v>
      </c>
      <c r="V2856" s="7">
        <v>875000</v>
      </c>
      <c r="W2856" s="7" t="s">
        <v>60</v>
      </c>
      <c r="X2856" s="7">
        <v>875000</v>
      </c>
      <c r="Y2856" s="7" t="s">
        <v>467</v>
      </c>
      <c r="Z2856" s="7">
        <v>1</v>
      </c>
      <c r="AA2856" s="7">
        <v>875000</v>
      </c>
      <c r="AB2856" s="7" t="s">
        <v>60</v>
      </c>
      <c r="AC2856" s="7">
        <v>875000</v>
      </c>
      <c r="AD2856" s="7" t="s">
        <v>1624</v>
      </c>
      <c r="AE2856" s="7">
        <v>875000</v>
      </c>
      <c r="AF2856" s="7" t="s">
        <v>60</v>
      </c>
      <c r="AG2856" s="7">
        <v>875000</v>
      </c>
      <c r="AH2856" s="7">
        <v>875000</v>
      </c>
      <c r="AI2856" s="7" t="s">
        <v>60</v>
      </c>
      <c r="AJ2856" s="7">
        <v>875000</v>
      </c>
      <c r="AK2856" s="7" t="s">
        <v>50</v>
      </c>
      <c r="AL2856" s="7" t="s">
        <v>50</v>
      </c>
      <c r="AM2856" s="7" t="s">
        <v>27577</v>
      </c>
      <c r="AN2856" s="7" t="s">
        <v>253</v>
      </c>
      <c r="AO2856" s="7" t="s">
        <v>27578</v>
      </c>
      <c r="AP2856" s="22" t="s">
        <v>27579</v>
      </c>
      <c r="AQ2856" s="9" t="s">
        <v>50</v>
      </c>
      <c r="AR2856" s="7" t="s">
        <v>50</v>
      </c>
    </row>
    <row r="2857" spans="1:44" ht="15" thickBot="1">
      <c r="A2857" s="10" t="s">
        <v>27580</v>
      </c>
      <c r="B2857" s="13">
        <v>120</v>
      </c>
      <c r="C2857" s="12">
        <v>44325</v>
      </c>
      <c r="D2857" s="13" t="s">
        <v>45</v>
      </c>
      <c r="E2857" s="13" t="s">
        <v>46</v>
      </c>
      <c r="F2857" s="13" t="s">
        <v>70</v>
      </c>
      <c r="G2857" s="27" t="s">
        <v>54945</v>
      </c>
      <c r="H2857" s="13" t="s">
        <v>50</v>
      </c>
      <c r="I2857" s="13" t="s">
        <v>50</v>
      </c>
      <c r="J2857" s="12">
        <v>45497</v>
      </c>
      <c r="K2857" s="13" t="s">
        <v>50</v>
      </c>
      <c r="L2857" s="13" t="s">
        <v>1624</v>
      </c>
      <c r="M2857" s="13" t="s">
        <v>14658</v>
      </c>
      <c r="N2857" s="13" t="s">
        <v>27581</v>
      </c>
      <c r="O2857" s="13" t="s">
        <v>27582</v>
      </c>
      <c r="P2857" s="11">
        <v>16758</v>
      </c>
      <c r="Q2857" s="13" t="s">
        <v>360</v>
      </c>
      <c r="R2857" s="33" t="s">
        <v>27583</v>
      </c>
      <c r="S2857" s="33" t="s">
        <v>27584</v>
      </c>
      <c r="T2857" s="13" t="s">
        <v>27585</v>
      </c>
      <c r="U2857" s="13">
        <v>34622462501</v>
      </c>
      <c r="V2857" s="13">
        <v>2300000</v>
      </c>
      <c r="W2857" s="13" t="s">
        <v>209</v>
      </c>
      <c r="X2857" s="13">
        <v>2494390</v>
      </c>
      <c r="Y2857" s="13" t="s">
        <v>467</v>
      </c>
      <c r="Z2857" s="13">
        <v>3</v>
      </c>
      <c r="AA2857" s="13">
        <v>2300000</v>
      </c>
      <c r="AB2857" s="13" t="s">
        <v>209</v>
      </c>
      <c r="AC2857" s="13">
        <v>2494390</v>
      </c>
      <c r="AD2857" s="13" t="s">
        <v>1624</v>
      </c>
      <c r="AE2857" s="13">
        <v>2300000</v>
      </c>
      <c r="AF2857" s="13" t="s">
        <v>209</v>
      </c>
      <c r="AG2857" s="13">
        <v>2494390</v>
      </c>
      <c r="AH2857" s="13">
        <v>2625000</v>
      </c>
      <c r="AI2857" s="13" t="s">
        <v>209</v>
      </c>
      <c r="AJ2857" s="13">
        <v>2836868</v>
      </c>
      <c r="AK2857" s="13" t="s">
        <v>27586</v>
      </c>
      <c r="AL2857" s="13" t="s">
        <v>50</v>
      </c>
      <c r="AM2857" s="13" t="s">
        <v>27587</v>
      </c>
      <c r="AN2857" s="13" t="s">
        <v>66</v>
      </c>
      <c r="AO2857" s="13" t="s">
        <v>27588</v>
      </c>
      <c r="AP2857" s="21" t="s">
        <v>27589</v>
      </c>
      <c r="AQ2857" s="15" t="s">
        <v>50</v>
      </c>
      <c r="AR2857" s="13" t="s">
        <v>50</v>
      </c>
    </row>
    <row r="2858" spans="1:44" ht="15" thickBot="1">
      <c r="A2858" s="4" t="s">
        <v>27590</v>
      </c>
      <c r="B2858" s="7" t="s">
        <v>50</v>
      </c>
      <c r="C2858" s="6">
        <v>43831</v>
      </c>
      <c r="D2858" s="7" t="s">
        <v>45</v>
      </c>
      <c r="E2858" s="7" t="s">
        <v>46</v>
      </c>
      <c r="F2858" s="7" t="s">
        <v>70</v>
      </c>
      <c r="G2858" s="7" t="s">
        <v>50</v>
      </c>
      <c r="H2858" s="7" t="s">
        <v>50</v>
      </c>
      <c r="I2858" s="7" t="s">
        <v>50</v>
      </c>
      <c r="J2858" s="6">
        <v>45490</v>
      </c>
      <c r="K2858" s="7" t="s">
        <v>50</v>
      </c>
      <c r="L2858" s="7" t="s">
        <v>467</v>
      </c>
      <c r="M2858" s="7" t="s">
        <v>1813</v>
      </c>
      <c r="N2858" s="7" t="s">
        <v>5104</v>
      </c>
      <c r="O2858" s="7" t="s">
        <v>27591</v>
      </c>
      <c r="P2858" s="5">
        <v>16836</v>
      </c>
      <c r="Q2858" s="7" t="s">
        <v>920</v>
      </c>
      <c r="R2858" s="34" t="s">
        <v>27592</v>
      </c>
      <c r="S2858" s="34" t="s">
        <v>27593</v>
      </c>
      <c r="T2858" s="7" t="s">
        <v>50</v>
      </c>
      <c r="U2858" s="7" t="s">
        <v>50</v>
      </c>
      <c r="V2858" s="7">
        <v>7000000</v>
      </c>
      <c r="W2858" s="7" t="s">
        <v>60</v>
      </c>
      <c r="X2858" s="7">
        <v>7000000</v>
      </c>
      <c r="Y2858" s="7" t="s">
        <v>467</v>
      </c>
      <c r="Z2858" s="7">
        <v>1</v>
      </c>
      <c r="AA2858" s="7">
        <v>7000000</v>
      </c>
      <c r="AB2858" s="7" t="s">
        <v>60</v>
      </c>
      <c r="AC2858" s="7">
        <v>7000000</v>
      </c>
      <c r="AD2858" s="7" t="s">
        <v>467</v>
      </c>
      <c r="AE2858" s="7">
        <v>7000000</v>
      </c>
      <c r="AF2858" s="7" t="s">
        <v>60</v>
      </c>
      <c r="AG2858" s="7">
        <v>7000000</v>
      </c>
      <c r="AH2858" s="7">
        <v>7000000</v>
      </c>
      <c r="AI2858" s="7" t="s">
        <v>60</v>
      </c>
      <c r="AJ2858" s="7">
        <v>7000000</v>
      </c>
      <c r="AK2858" s="7" t="s">
        <v>27594</v>
      </c>
      <c r="AL2858" s="7" t="s">
        <v>50</v>
      </c>
      <c r="AM2858" s="7" t="s">
        <v>27595</v>
      </c>
      <c r="AN2858" s="7" t="s">
        <v>25377</v>
      </c>
      <c r="AO2858" s="7" t="s">
        <v>27596</v>
      </c>
      <c r="AP2858" s="22" t="s">
        <v>27597</v>
      </c>
      <c r="AQ2858" s="9" t="s">
        <v>50</v>
      </c>
      <c r="AR2858" s="7" t="s">
        <v>50</v>
      </c>
    </row>
    <row r="2859" spans="1:44" ht="15" thickBot="1">
      <c r="A2859" s="10" t="s">
        <v>27598</v>
      </c>
      <c r="B2859" s="13" t="s">
        <v>50</v>
      </c>
      <c r="C2859" s="12">
        <v>43101</v>
      </c>
      <c r="D2859" s="13" t="s">
        <v>45</v>
      </c>
      <c r="E2859" s="13" t="s">
        <v>46</v>
      </c>
      <c r="F2859" s="13" t="s">
        <v>70</v>
      </c>
      <c r="G2859" s="13" t="s">
        <v>145</v>
      </c>
      <c r="H2859" s="13" t="s">
        <v>50</v>
      </c>
      <c r="I2859" s="13" t="s">
        <v>50</v>
      </c>
      <c r="J2859" s="12">
        <v>45495</v>
      </c>
      <c r="K2859" s="13" t="s">
        <v>50</v>
      </c>
      <c r="L2859" s="13" t="s">
        <v>241</v>
      </c>
      <c r="M2859" s="13" t="s">
        <v>27599</v>
      </c>
      <c r="N2859" s="13" t="s">
        <v>5956</v>
      </c>
      <c r="O2859" s="13" t="s">
        <v>27600</v>
      </c>
      <c r="P2859" s="11">
        <v>16898</v>
      </c>
      <c r="Q2859" s="13" t="s">
        <v>245</v>
      </c>
      <c r="R2859" s="33" t="s">
        <v>27601</v>
      </c>
      <c r="S2859" s="30" t="s">
        <v>50</v>
      </c>
      <c r="T2859" s="13" t="s">
        <v>50</v>
      </c>
      <c r="U2859" s="13" t="s">
        <v>50</v>
      </c>
      <c r="V2859" s="13">
        <v>100000000</v>
      </c>
      <c r="W2859" s="13" t="s">
        <v>2056</v>
      </c>
      <c r="X2859" s="13">
        <v>13750241</v>
      </c>
      <c r="Y2859" s="13" t="s">
        <v>154</v>
      </c>
      <c r="Z2859" s="13">
        <v>3</v>
      </c>
      <c r="AA2859" s="13">
        <v>100000000</v>
      </c>
      <c r="AB2859" s="13" t="s">
        <v>2056</v>
      </c>
      <c r="AC2859" s="13">
        <v>13750241</v>
      </c>
      <c r="AD2859" s="13" t="s">
        <v>241</v>
      </c>
      <c r="AE2859" s="13">
        <v>200000000</v>
      </c>
      <c r="AF2859" s="13" t="s">
        <v>2056</v>
      </c>
      <c r="AG2859" s="13">
        <v>28692787</v>
      </c>
      <c r="AH2859" s="13">
        <v>200000000</v>
      </c>
      <c r="AI2859" s="13" t="s">
        <v>2056</v>
      </c>
      <c r="AJ2859" s="13">
        <v>28692787</v>
      </c>
      <c r="AK2859" s="13" t="s">
        <v>27602</v>
      </c>
      <c r="AL2859" s="13" t="s">
        <v>50</v>
      </c>
      <c r="AM2859" s="13" t="s">
        <v>27603</v>
      </c>
      <c r="AN2859" s="13" t="s">
        <v>66</v>
      </c>
      <c r="AO2859" s="13" t="s">
        <v>50</v>
      </c>
      <c r="AP2859" s="15" t="s">
        <v>50</v>
      </c>
      <c r="AQ2859" s="21" t="s">
        <v>27604</v>
      </c>
      <c r="AR2859" s="13" t="s">
        <v>255</v>
      </c>
    </row>
    <row r="2860" spans="1:44" ht="15" thickBot="1">
      <c r="A2860" s="4" t="s">
        <v>27605</v>
      </c>
      <c r="B2860" s="7" t="s">
        <v>50</v>
      </c>
      <c r="C2860" s="6">
        <v>43831</v>
      </c>
      <c r="D2860" s="7" t="s">
        <v>45</v>
      </c>
      <c r="E2860" s="7" t="s">
        <v>46</v>
      </c>
      <c r="F2860" s="7" t="s">
        <v>70</v>
      </c>
      <c r="G2860" s="27" t="s">
        <v>54945</v>
      </c>
      <c r="H2860" s="7" t="s">
        <v>50</v>
      </c>
      <c r="I2860" s="7" t="s">
        <v>50</v>
      </c>
      <c r="J2860" s="6">
        <v>45491</v>
      </c>
      <c r="K2860" s="7" t="s">
        <v>50</v>
      </c>
      <c r="L2860" s="7" t="s">
        <v>467</v>
      </c>
      <c r="M2860" s="7" t="s">
        <v>27606</v>
      </c>
      <c r="N2860" s="7" t="s">
        <v>27607</v>
      </c>
      <c r="O2860" s="7" t="s">
        <v>27608</v>
      </c>
      <c r="P2860" s="5">
        <v>17271</v>
      </c>
      <c r="Q2860" s="7" t="s">
        <v>1116</v>
      </c>
      <c r="R2860" s="34" t="s">
        <v>27609</v>
      </c>
      <c r="S2860" s="34" t="s">
        <v>27610</v>
      </c>
      <c r="T2860" s="7" t="s">
        <v>50</v>
      </c>
      <c r="U2860" s="7" t="s">
        <v>50</v>
      </c>
      <c r="V2860" s="7">
        <v>3000000</v>
      </c>
      <c r="W2860" s="7" t="s">
        <v>60</v>
      </c>
      <c r="X2860" s="7">
        <v>3000000</v>
      </c>
      <c r="Y2860" s="7" t="s">
        <v>467</v>
      </c>
      <c r="Z2860" s="7">
        <v>1</v>
      </c>
      <c r="AA2860" s="7">
        <v>3000000</v>
      </c>
      <c r="AB2860" s="7" t="s">
        <v>60</v>
      </c>
      <c r="AC2860" s="7">
        <v>3000000</v>
      </c>
      <c r="AD2860" s="7" t="s">
        <v>467</v>
      </c>
      <c r="AE2860" s="7">
        <v>3000000</v>
      </c>
      <c r="AF2860" s="7" t="s">
        <v>60</v>
      </c>
      <c r="AG2860" s="7">
        <v>3000000</v>
      </c>
      <c r="AH2860" s="7">
        <v>3000000</v>
      </c>
      <c r="AI2860" s="7" t="s">
        <v>60</v>
      </c>
      <c r="AJ2860" s="7">
        <v>3000000</v>
      </c>
      <c r="AK2860" s="7" t="s">
        <v>27611</v>
      </c>
      <c r="AL2860" s="7" t="s">
        <v>50</v>
      </c>
      <c r="AM2860" s="7" t="s">
        <v>27612</v>
      </c>
      <c r="AN2860" s="7" t="s">
        <v>25377</v>
      </c>
      <c r="AO2860" s="7" t="s">
        <v>27613</v>
      </c>
      <c r="AP2860" s="22" t="s">
        <v>27614</v>
      </c>
      <c r="AQ2860" s="9" t="s">
        <v>50</v>
      </c>
      <c r="AR2860" s="7" t="s">
        <v>50</v>
      </c>
    </row>
    <row r="2861" spans="1:44" ht="15" thickBot="1">
      <c r="A2861" s="10" t="s">
        <v>27615</v>
      </c>
      <c r="B2861" s="13">
        <v>1</v>
      </c>
      <c r="C2861" s="12">
        <v>39814</v>
      </c>
      <c r="D2861" s="13" t="s">
        <v>45</v>
      </c>
      <c r="E2861" s="13" t="s">
        <v>46</v>
      </c>
      <c r="F2861" s="13" t="s">
        <v>70</v>
      </c>
      <c r="G2861" s="13" t="s">
        <v>176</v>
      </c>
      <c r="H2861" s="13" t="s">
        <v>50</v>
      </c>
      <c r="I2861" s="13" t="s">
        <v>50</v>
      </c>
      <c r="J2861" s="12">
        <v>45495</v>
      </c>
      <c r="K2861" s="13" t="s">
        <v>50</v>
      </c>
      <c r="L2861" s="13" t="s">
        <v>290</v>
      </c>
      <c r="M2861" s="13" t="s">
        <v>50</v>
      </c>
      <c r="N2861" s="13" t="s">
        <v>27108</v>
      </c>
      <c r="O2861" s="13" t="s">
        <v>27616</v>
      </c>
      <c r="P2861" s="11">
        <v>17309</v>
      </c>
      <c r="Q2861" s="13" t="s">
        <v>245</v>
      </c>
      <c r="R2861" s="33" t="s">
        <v>27617</v>
      </c>
      <c r="S2861" s="33" t="s">
        <v>27618</v>
      </c>
      <c r="T2861" s="13" t="s">
        <v>50</v>
      </c>
      <c r="U2861" s="13" t="s">
        <v>50</v>
      </c>
      <c r="V2861" s="13">
        <v>560000000</v>
      </c>
      <c r="W2861" s="13" t="s">
        <v>2056</v>
      </c>
      <c r="X2861" s="13">
        <v>77001348</v>
      </c>
      <c r="Y2861" s="13" t="s">
        <v>290</v>
      </c>
      <c r="Z2861" s="13">
        <v>2</v>
      </c>
      <c r="AA2861" s="13">
        <v>560000000</v>
      </c>
      <c r="AB2861" s="13" t="s">
        <v>2056</v>
      </c>
      <c r="AC2861" s="13">
        <v>77001348</v>
      </c>
      <c r="AD2861" s="13" t="s">
        <v>290</v>
      </c>
      <c r="AE2861" s="13">
        <v>1590000000</v>
      </c>
      <c r="AF2861" s="13" t="s">
        <v>2056</v>
      </c>
      <c r="AG2861" s="13">
        <v>219396349</v>
      </c>
      <c r="AH2861" s="13">
        <v>1590000000</v>
      </c>
      <c r="AI2861" s="13" t="s">
        <v>2056</v>
      </c>
      <c r="AJ2861" s="13">
        <v>219396349</v>
      </c>
      <c r="AK2861" s="13" t="s">
        <v>27619</v>
      </c>
      <c r="AL2861" s="13" t="s">
        <v>50</v>
      </c>
      <c r="AM2861" s="13" t="s">
        <v>27620</v>
      </c>
      <c r="AN2861" s="13" t="s">
        <v>66</v>
      </c>
      <c r="AO2861" s="13" t="s">
        <v>27621</v>
      </c>
      <c r="AP2861" s="21" t="s">
        <v>27622</v>
      </c>
      <c r="AQ2861" s="15" t="s">
        <v>50</v>
      </c>
      <c r="AR2861" s="13" t="s">
        <v>27623</v>
      </c>
    </row>
    <row r="2862" spans="1:44" ht="15" thickBot="1">
      <c r="A2862" s="4" t="s">
        <v>27624</v>
      </c>
      <c r="B2862" s="7" t="s">
        <v>50</v>
      </c>
      <c r="C2862" s="6">
        <v>30317</v>
      </c>
      <c r="D2862" s="7" t="s">
        <v>45</v>
      </c>
      <c r="E2862" s="7" t="s">
        <v>46</v>
      </c>
      <c r="F2862" s="7" t="s">
        <v>47</v>
      </c>
      <c r="G2862" s="27" t="s">
        <v>54945</v>
      </c>
      <c r="H2862" s="7" t="s">
        <v>1449</v>
      </c>
      <c r="I2862" s="7" t="s">
        <v>50</v>
      </c>
      <c r="J2862" s="6">
        <v>45496</v>
      </c>
      <c r="K2862" s="7" t="s">
        <v>116</v>
      </c>
      <c r="L2862" s="7" t="s">
        <v>62</v>
      </c>
      <c r="M2862" s="7" t="s">
        <v>27625</v>
      </c>
      <c r="N2862" s="7" t="s">
        <v>987</v>
      </c>
      <c r="O2862" s="7" t="s">
        <v>27626</v>
      </c>
      <c r="P2862" s="5">
        <v>17345</v>
      </c>
      <c r="Q2862" s="7" t="s">
        <v>50</v>
      </c>
      <c r="R2862" s="34" t="s">
        <v>27627</v>
      </c>
      <c r="S2862" s="34" t="s">
        <v>27628</v>
      </c>
      <c r="T2862" s="7" t="s">
        <v>50</v>
      </c>
      <c r="U2862" s="7" t="s">
        <v>27629</v>
      </c>
      <c r="V2862" s="7">
        <v>400000</v>
      </c>
      <c r="W2862" s="7" t="s">
        <v>60</v>
      </c>
      <c r="X2862" s="7">
        <v>400000</v>
      </c>
      <c r="Y2862" s="7" t="s">
        <v>61</v>
      </c>
      <c r="Z2862" s="7">
        <v>3</v>
      </c>
      <c r="AA2862" s="7">
        <v>400000</v>
      </c>
      <c r="AB2862" s="7" t="s">
        <v>60</v>
      </c>
      <c r="AC2862" s="7">
        <v>400000</v>
      </c>
      <c r="AD2862" s="7" t="s">
        <v>62</v>
      </c>
      <c r="AE2862" s="7">
        <v>1323600</v>
      </c>
      <c r="AF2862" s="7" t="s">
        <v>60</v>
      </c>
      <c r="AG2862" s="7">
        <v>1323600</v>
      </c>
      <c r="AH2862" s="7">
        <v>1323600</v>
      </c>
      <c r="AI2862" s="7" t="s">
        <v>60</v>
      </c>
      <c r="AJ2862" s="7">
        <v>1323600</v>
      </c>
      <c r="AK2862" s="7" t="s">
        <v>50</v>
      </c>
      <c r="AL2862" s="7" t="s">
        <v>50</v>
      </c>
      <c r="AM2862" s="7" t="s">
        <v>27630</v>
      </c>
      <c r="AN2862" s="7" t="s">
        <v>66</v>
      </c>
      <c r="AO2862" s="7" t="s">
        <v>27631</v>
      </c>
      <c r="AP2862" s="9" t="s">
        <v>50</v>
      </c>
      <c r="AQ2862" s="22" t="s">
        <v>27632</v>
      </c>
      <c r="AR2862" s="7" t="s">
        <v>50</v>
      </c>
    </row>
    <row r="2863" spans="1:44" ht="15" thickBot="1">
      <c r="A2863" s="10" t="s">
        <v>27633</v>
      </c>
      <c r="B2863" s="13">
        <v>925</v>
      </c>
      <c r="C2863" s="13" t="s">
        <v>50</v>
      </c>
      <c r="D2863" s="13" t="s">
        <v>45</v>
      </c>
      <c r="E2863" s="13" t="s">
        <v>46</v>
      </c>
      <c r="F2863" s="13" t="s">
        <v>70</v>
      </c>
      <c r="G2863" s="13" t="s">
        <v>50</v>
      </c>
      <c r="H2863" s="13" t="s">
        <v>50</v>
      </c>
      <c r="I2863" s="13" t="s">
        <v>50</v>
      </c>
      <c r="J2863" s="12">
        <v>45496</v>
      </c>
      <c r="K2863" s="13" t="s">
        <v>50</v>
      </c>
      <c r="L2863" s="13" t="s">
        <v>1471</v>
      </c>
      <c r="M2863" s="13" t="s">
        <v>27634</v>
      </c>
      <c r="N2863" s="13" t="s">
        <v>50</v>
      </c>
      <c r="O2863" s="13" t="s">
        <v>27635</v>
      </c>
      <c r="P2863" s="11">
        <v>17406</v>
      </c>
      <c r="Q2863" s="13" t="s">
        <v>50</v>
      </c>
      <c r="R2863" s="29" t="s">
        <v>27636</v>
      </c>
      <c r="S2863" s="30" t="s">
        <v>50</v>
      </c>
      <c r="T2863" s="13" t="s">
        <v>50</v>
      </c>
      <c r="U2863" s="13" t="s">
        <v>50</v>
      </c>
      <c r="V2863" s="13" t="s">
        <v>50</v>
      </c>
      <c r="W2863" s="13" t="s">
        <v>50</v>
      </c>
      <c r="X2863" s="13" t="s">
        <v>50</v>
      </c>
      <c r="Y2863" s="13" t="s">
        <v>50</v>
      </c>
      <c r="Z2863" s="13">
        <v>2</v>
      </c>
      <c r="AA2863" s="13" t="s">
        <v>50</v>
      </c>
      <c r="AB2863" s="13" t="s">
        <v>50</v>
      </c>
      <c r="AC2863" s="13" t="s">
        <v>50</v>
      </c>
      <c r="AD2863" s="13" t="s">
        <v>1471</v>
      </c>
      <c r="AE2863" s="13">
        <v>650000</v>
      </c>
      <c r="AF2863" s="13" t="s">
        <v>60</v>
      </c>
      <c r="AG2863" s="13">
        <v>650000</v>
      </c>
      <c r="AH2863" s="13">
        <v>650000</v>
      </c>
      <c r="AI2863" s="13" t="s">
        <v>60</v>
      </c>
      <c r="AJ2863" s="13">
        <v>650000</v>
      </c>
      <c r="AK2863" s="13" t="s">
        <v>27637</v>
      </c>
      <c r="AL2863" s="13" t="s">
        <v>50</v>
      </c>
      <c r="AM2863" s="13" t="s">
        <v>50</v>
      </c>
      <c r="AN2863" s="13" t="s">
        <v>50</v>
      </c>
      <c r="AO2863" s="13" t="s">
        <v>50</v>
      </c>
      <c r="AP2863" s="15" t="s">
        <v>50</v>
      </c>
      <c r="AQ2863" s="15" t="s">
        <v>50</v>
      </c>
      <c r="AR2863" s="13" t="s">
        <v>1186</v>
      </c>
    </row>
    <row r="2864" spans="1:44" ht="15" thickBot="1">
      <c r="A2864" s="4" t="s">
        <v>27638</v>
      </c>
      <c r="B2864" s="7" t="s">
        <v>50</v>
      </c>
      <c r="C2864" s="6">
        <v>29221</v>
      </c>
      <c r="D2864" s="7" t="s">
        <v>45</v>
      </c>
      <c r="E2864" s="7" t="s">
        <v>46</v>
      </c>
      <c r="F2864" s="7" t="s">
        <v>70</v>
      </c>
      <c r="G2864" s="7" t="s">
        <v>176</v>
      </c>
      <c r="H2864" s="7" t="s">
        <v>16168</v>
      </c>
      <c r="I2864" s="7" t="s">
        <v>50</v>
      </c>
      <c r="J2864" s="6">
        <v>45497</v>
      </c>
      <c r="K2864" s="7" t="s">
        <v>191</v>
      </c>
      <c r="L2864" s="7" t="s">
        <v>178</v>
      </c>
      <c r="M2864" s="7" t="s">
        <v>5955</v>
      </c>
      <c r="N2864" s="7" t="s">
        <v>27639</v>
      </c>
      <c r="O2864" s="7" t="s">
        <v>27640</v>
      </c>
      <c r="P2864" s="5">
        <v>17435</v>
      </c>
      <c r="Q2864" s="7" t="s">
        <v>383</v>
      </c>
      <c r="R2864" s="34" t="s">
        <v>27641</v>
      </c>
      <c r="S2864" s="34" t="s">
        <v>27642</v>
      </c>
      <c r="T2864" s="7" t="s">
        <v>50</v>
      </c>
      <c r="U2864" s="7" t="s">
        <v>27643</v>
      </c>
      <c r="V2864" s="7">
        <v>2500000000</v>
      </c>
      <c r="W2864" s="7" t="s">
        <v>250</v>
      </c>
      <c r="X2864" s="7">
        <v>29870720</v>
      </c>
      <c r="Y2864" s="7" t="s">
        <v>50</v>
      </c>
      <c r="Z2864" s="7">
        <v>1</v>
      </c>
      <c r="AA2864" s="7">
        <v>2500000000</v>
      </c>
      <c r="AB2864" s="7" t="s">
        <v>250</v>
      </c>
      <c r="AC2864" s="7">
        <v>29870720</v>
      </c>
      <c r="AD2864" s="7" t="s">
        <v>178</v>
      </c>
      <c r="AE2864" s="7">
        <v>2500000000</v>
      </c>
      <c r="AF2864" s="7" t="s">
        <v>250</v>
      </c>
      <c r="AG2864" s="7">
        <v>29870720</v>
      </c>
      <c r="AH2864" s="7">
        <v>2500000000</v>
      </c>
      <c r="AI2864" s="7" t="s">
        <v>250</v>
      </c>
      <c r="AJ2864" s="7">
        <v>29870720</v>
      </c>
      <c r="AK2864" s="7" t="s">
        <v>50</v>
      </c>
      <c r="AL2864" s="7" t="s">
        <v>50</v>
      </c>
      <c r="AM2864" s="7" t="s">
        <v>27644</v>
      </c>
      <c r="AN2864" s="7" t="s">
        <v>66</v>
      </c>
      <c r="AO2864" s="7" t="s">
        <v>27645</v>
      </c>
      <c r="AP2864" s="22" t="s">
        <v>27646</v>
      </c>
      <c r="AQ2864" s="9" t="s">
        <v>50</v>
      </c>
      <c r="AR2864" s="7" t="s">
        <v>50</v>
      </c>
    </row>
    <row r="2865" spans="1:44" ht="15" thickBot="1">
      <c r="A2865" s="10" t="s">
        <v>27647</v>
      </c>
      <c r="B2865" s="11">
        <v>58412</v>
      </c>
      <c r="C2865" s="12">
        <v>1462</v>
      </c>
      <c r="D2865" s="13" t="s">
        <v>45</v>
      </c>
      <c r="E2865" s="13" t="s">
        <v>1939</v>
      </c>
      <c r="F2865" s="13" t="s">
        <v>70</v>
      </c>
      <c r="G2865" s="13" t="s">
        <v>114</v>
      </c>
      <c r="H2865" s="13" t="s">
        <v>49</v>
      </c>
      <c r="I2865" s="13" t="s">
        <v>50</v>
      </c>
      <c r="J2865" s="12">
        <v>45496</v>
      </c>
      <c r="K2865" s="13" t="s">
        <v>191</v>
      </c>
      <c r="L2865" s="13" t="s">
        <v>52</v>
      </c>
      <c r="M2865" s="13" t="s">
        <v>27648</v>
      </c>
      <c r="N2865" s="13" t="s">
        <v>21109</v>
      </c>
      <c r="O2865" s="13" t="s">
        <v>27649</v>
      </c>
      <c r="P2865" s="11">
        <v>17530</v>
      </c>
      <c r="Q2865" s="13" t="s">
        <v>630</v>
      </c>
      <c r="R2865" s="33" t="s">
        <v>27650</v>
      </c>
      <c r="S2865" s="33" t="s">
        <v>27651</v>
      </c>
      <c r="T2865" s="13" t="s">
        <v>27652</v>
      </c>
      <c r="U2865" s="13">
        <v>2156657728</v>
      </c>
      <c r="V2865" s="13" t="s">
        <v>50</v>
      </c>
      <c r="W2865" s="13" t="s">
        <v>50</v>
      </c>
      <c r="X2865" s="13" t="s">
        <v>50</v>
      </c>
      <c r="Y2865" s="13" t="s">
        <v>50</v>
      </c>
      <c r="Z2865" s="13">
        <v>3</v>
      </c>
      <c r="AA2865" s="13" t="s">
        <v>50</v>
      </c>
      <c r="AB2865" s="13" t="s">
        <v>50</v>
      </c>
      <c r="AC2865" s="13" t="s">
        <v>50</v>
      </c>
      <c r="AD2865" s="13" t="s">
        <v>50</v>
      </c>
      <c r="AE2865" s="13" t="s">
        <v>50</v>
      </c>
      <c r="AF2865" s="13" t="s">
        <v>50</v>
      </c>
      <c r="AG2865" s="13" t="s">
        <v>50</v>
      </c>
      <c r="AH2865" s="13">
        <v>2400000</v>
      </c>
      <c r="AI2865" s="13" t="s">
        <v>60</v>
      </c>
      <c r="AJ2865" s="13">
        <v>2400000</v>
      </c>
      <c r="AK2865" s="13" t="s">
        <v>27653</v>
      </c>
      <c r="AL2865" s="13" t="s">
        <v>50</v>
      </c>
      <c r="AM2865" s="13" t="s">
        <v>27654</v>
      </c>
      <c r="AN2865" s="13" t="s">
        <v>66</v>
      </c>
      <c r="AO2865" s="13" t="s">
        <v>27655</v>
      </c>
      <c r="AP2865" s="21" t="s">
        <v>27656</v>
      </c>
      <c r="AQ2865" s="15" t="s">
        <v>50</v>
      </c>
      <c r="AR2865" s="13" t="s">
        <v>50</v>
      </c>
    </row>
    <row r="2866" spans="1:44" ht="15" thickBot="1">
      <c r="A2866" s="4" t="s">
        <v>27657</v>
      </c>
      <c r="B2866" s="7" t="s">
        <v>50</v>
      </c>
      <c r="C2866" s="6">
        <v>44927</v>
      </c>
      <c r="D2866" s="7" t="s">
        <v>45</v>
      </c>
      <c r="E2866" s="7" t="s">
        <v>50</v>
      </c>
      <c r="F2866" s="7" t="s">
        <v>70</v>
      </c>
      <c r="G2866" s="26" t="s">
        <v>54946</v>
      </c>
      <c r="H2866" s="7" t="s">
        <v>50</v>
      </c>
      <c r="I2866" s="7" t="s">
        <v>50</v>
      </c>
      <c r="J2866" s="6">
        <v>45489</v>
      </c>
      <c r="K2866" s="7" t="s">
        <v>50</v>
      </c>
      <c r="L2866" s="7" t="s">
        <v>178</v>
      </c>
      <c r="M2866" s="7" t="s">
        <v>4250</v>
      </c>
      <c r="N2866" s="7" t="s">
        <v>180</v>
      </c>
      <c r="O2866" s="7" t="s">
        <v>27658</v>
      </c>
      <c r="P2866" s="5">
        <v>17656</v>
      </c>
      <c r="Q2866" s="7" t="s">
        <v>120</v>
      </c>
      <c r="R2866" s="34" t="s">
        <v>27659</v>
      </c>
      <c r="S2866" s="34" t="s">
        <v>27660</v>
      </c>
      <c r="T2866" s="7" t="s">
        <v>50</v>
      </c>
      <c r="U2866" s="7" t="s">
        <v>50</v>
      </c>
      <c r="V2866" s="7">
        <v>12000000</v>
      </c>
      <c r="W2866" s="7" t="s">
        <v>60</v>
      </c>
      <c r="X2866" s="7">
        <v>12000000</v>
      </c>
      <c r="Y2866" s="7" t="s">
        <v>50</v>
      </c>
      <c r="Z2866" s="7">
        <v>1</v>
      </c>
      <c r="AA2866" s="7">
        <v>12000000</v>
      </c>
      <c r="AB2866" s="7" t="s">
        <v>60</v>
      </c>
      <c r="AC2866" s="7">
        <v>12000000</v>
      </c>
      <c r="AD2866" s="7" t="s">
        <v>178</v>
      </c>
      <c r="AE2866" s="7">
        <v>12000000</v>
      </c>
      <c r="AF2866" s="7" t="s">
        <v>60</v>
      </c>
      <c r="AG2866" s="7">
        <v>12000000</v>
      </c>
      <c r="AH2866" s="7">
        <v>12000000</v>
      </c>
      <c r="AI2866" s="7" t="s">
        <v>60</v>
      </c>
      <c r="AJ2866" s="7">
        <v>12000000</v>
      </c>
      <c r="AK2866" s="7" t="s">
        <v>27661</v>
      </c>
      <c r="AL2866" s="7" t="s">
        <v>50</v>
      </c>
      <c r="AM2866" s="7" t="s">
        <v>27662</v>
      </c>
      <c r="AN2866" s="7" t="s">
        <v>66</v>
      </c>
      <c r="AO2866" s="7" t="s">
        <v>27663</v>
      </c>
      <c r="AP2866" s="22" t="s">
        <v>27664</v>
      </c>
      <c r="AQ2866" s="9" t="s">
        <v>50</v>
      </c>
      <c r="AR2866" s="7" t="s">
        <v>50</v>
      </c>
    </row>
    <row r="2867" spans="1:44" ht="15" thickBot="1">
      <c r="A2867" s="10" t="s">
        <v>27665</v>
      </c>
      <c r="B2867" s="11">
        <v>1086</v>
      </c>
      <c r="C2867" s="12">
        <v>44562</v>
      </c>
      <c r="D2867" s="13" t="s">
        <v>45</v>
      </c>
      <c r="E2867" s="13" t="s">
        <v>46</v>
      </c>
      <c r="F2867" s="13" t="s">
        <v>70</v>
      </c>
      <c r="G2867" s="13" t="s">
        <v>87</v>
      </c>
      <c r="H2867" s="13" t="s">
        <v>50</v>
      </c>
      <c r="I2867" s="13" t="s">
        <v>50</v>
      </c>
      <c r="J2867" s="12">
        <v>45492</v>
      </c>
      <c r="K2867" s="13" t="s">
        <v>50</v>
      </c>
      <c r="L2867" s="13" t="s">
        <v>131</v>
      </c>
      <c r="M2867" s="13" t="s">
        <v>27666</v>
      </c>
      <c r="N2867" s="13" t="s">
        <v>27667</v>
      </c>
      <c r="O2867" s="13" t="s">
        <v>27668</v>
      </c>
      <c r="P2867" s="11">
        <v>17680</v>
      </c>
      <c r="Q2867" s="13" t="s">
        <v>1116</v>
      </c>
      <c r="R2867" s="33" t="s">
        <v>27669</v>
      </c>
      <c r="S2867" s="33" t="s">
        <v>27670</v>
      </c>
      <c r="T2867" s="13" t="s">
        <v>27671</v>
      </c>
      <c r="U2867" s="13" t="s">
        <v>50</v>
      </c>
      <c r="V2867" s="13">
        <v>140000000</v>
      </c>
      <c r="W2867" s="13" t="s">
        <v>60</v>
      </c>
      <c r="X2867" s="13">
        <v>140000000</v>
      </c>
      <c r="Y2867" s="13" t="s">
        <v>50</v>
      </c>
      <c r="Z2867" s="13">
        <v>1</v>
      </c>
      <c r="AA2867" s="13" t="s">
        <v>50</v>
      </c>
      <c r="AB2867" s="13" t="s">
        <v>50</v>
      </c>
      <c r="AC2867" s="13" t="s">
        <v>50</v>
      </c>
      <c r="AD2867" s="13" t="s">
        <v>50</v>
      </c>
      <c r="AE2867" s="13" t="s">
        <v>50</v>
      </c>
      <c r="AF2867" s="13" t="s">
        <v>50</v>
      </c>
      <c r="AG2867" s="13" t="s">
        <v>50</v>
      </c>
      <c r="AH2867" s="13">
        <v>140000000</v>
      </c>
      <c r="AI2867" s="13" t="s">
        <v>60</v>
      </c>
      <c r="AJ2867" s="13">
        <v>140000000</v>
      </c>
      <c r="AK2867" s="13" t="s">
        <v>50</v>
      </c>
      <c r="AL2867" s="13" t="s">
        <v>50</v>
      </c>
      <c r="AM2867" s="13" t="s">
        <v>27672</v>
      </c>
      <c r="AN2867" s="13" t="s">
        <v>66</v>
      </c>
      <c r="AO2867" s="13" t="s">
        <v>27673</v>
      </c>
      <c r="AP2867" s="21" t="s">
        <v>27674</v>
      </c>
      <c r="AQ2867" s="15" t="s">
        <v>50</v>
      </c>
      <c r="AR2867" s="13" t="s">
        <v>50</v>
      </c>
    </row>
    <row r="2868" spans="1:44" ht="15" thickBot="1">
      <c r="A2868" s="4" t="s">
        <v>27675</v>
      </c>
      <c r="B2868" s="7">
        <v>132</v>
      </c>
      <c r="C2868" s="6">
        <v>44927</v>
      </c>
      <c r="D2868" s="7" t="s">
        <v>45</v>
      </c>
      <c r="E2868" s="7" t="s">
        <v>50</v>
      </c>
      <c r="F2868" s="7" t="s">
        <v>70</v>
      </c>
      <c r="G2868" s="27" t="s">
        <v>54945</v>
      </c>
      <c r="H2868" s="7" t="s">
        <v>50</v>
      </c>
      <c r="I2868" s="7" t="s">
        <v>50</v>
      </c>
      <c r="J2868" s="6">
        <v>45495</v>
      </c>
      <c r="K2868" s="7" t="s">
        <v>50</v>
      </c>
      <c r="L2868" s="7" t="s">
        <v>52</v>
      </c>
      <c r="M2868" s="7" t="s">
        <v>16919</v>
      </c>
      <c r="N2868" s="7" t="s">
        <v>8937</v>
      </c>
      <c r="O2868" s="7" t="s">
        <v>27676</v>
      </c>
      <c r="P2868" s="5">
        <v>17698</v>
      </c>
      <c r="Q2868" s="7" t="s">
        <v>545</v>
      </c>
      <c r="R2868" s="34" t="s">
        <v>27677</v>
      </c>
      <c r="S2868" s="34" t="s">
        <v>27678</v>
      </c>
      <c r="T2868" s="7" t="s">
        <v>27679</v>
      </c>
      <c r="U2868" s="7" t="s">
        <v>50</v>
      </c>
      <c r="V2868" s="7">
        <v>1100000</v>
      </c>
      <c r="W2868" s="7" t="s">
        <v>209</v>
      </c>
      <c r="X2868" s="7">
        <v>1197979</v>
      </c>
      <c r="Y2868" s="7" t="s">
        <v>467</v>
      </c>
      <c r="Z2868" s="7">
        <v>2</v>
      </c>
      <c r="AA2868" s="7" t="s">
        <v>50</v>
      </c>
      <c r="AB2868" s="7" t="s">
        <v>50</v>
      </c>
      <c r="AC2868" s="7" t="s">
        <v>50</v>
      </c>
      <c r="AD2868" s="7" t="s">
        <v>467</v>
      </c>
      <c r="AE2868" s="7" t="s">
        <v>50</v>
      </c>
      <c r="AF2868" s="7" t="s">
        <v>50</v>
      </c>
      <c r="AG2868" s="7" t="s">
        <v>50</v>
      </c>
      <c r="AH2868" s="7">
        <v>1100000</v>
      </c>
      <c r="AI2868" s="7" t="s">
        <v>209</v>
      </c>
      <c r="AJ2868" s="7">
        <v>1197979</v>
      </c>
      <c r="AK2868" s="7" t="s">
        <v>27680</v>
      </c>
      <c r="AL2868" s="7" t="s">
        <v>50</v>
      </c>
      <c r="AM2868" s="7" t="s">
        <v>27681</v>
      </c>
      <c r="AN2868" s="7" t="s">
        <v>66</v>
      </c>
      <c r="AO2868" s="7" t="s">
        <v>27682</v>
      </c>
      <c r="AP2868" s="22" t="s">
        <v>27683</v>
      </c>
      <c r="AQ2868" s="9" t="s">
        <v>50</v>
      </c>
      <c r="AR2868" s="7" t="s">
        <v>50</v>
      </c>
    </row>
    <row r="2869" spans="1:44" ht="15" thickBot="1">
      <c r="A2869" s="10" t="s">
        <v>27684</v>
      </c>
      <c r="B2869" s="13" t="s">
        <v>50</v>
      </c>
      <c r="C2869" s="12">
        <v>44927</v>
      </c>
      <c r="D2869" s="13" t="s">
        <v>45</v>
      </c>
      <c r="E2869" s="13" t="s">
        <v>46</v>
      </c>
      <c r="F2869" s="13" t="s">
        <v>70</v>
      </c>
      <c r="G2869" s="26" t="s">
        <v>54946</v>
      </c>
      <c r="H2869" s="13" t="s">
        <v>50</v>
      </c>
      <c r="I2869" s="13" t="s">
        <v>50</v>
      </c>
      <c r="J2869" s="12">
        <v>45490</v>
      </c>
      <c r="K2869" s="13" t="s">
        <v>50</v>
      </c>
      <c r="L2869" s="13" t="s">
        <v>241</v>
      </c>
      <c r="M2869" s="13" t="s">
        <v>27685</v>
      </c>
      <c r="N2869" s="13" t="s">
        <v>5261</v>
      </c>
      <c r="O2869" s="13" t="s">
        <v>27686</v>
      </c>
      <c r="P2869" s="11">
        <v>17736</v>
      </c>
      <c r="Q2869" s="13" t="s">
        <v>245</v>
      </c>
      <c r="R2869" s="30" t="s">
        <v>50</v>
      </c>
      <c r="S2869" s="30" t="s">
        <v>50</v>
      </c>
      <c r="T2869" s="13" t="s">
        <v>50</v>
      </c>
      <c r="U2869" s="13" t="s">
        <v>50</v>
      </c>
      <c r="V2869" s="13">
        <v>30000000</v>
      </c>
      <c r="W2869" s="13" t="s">
        <v>2056</v>
      </c>
      <c r="X2869" s="13">
        <v>4132004</v>
      </c>
      <c r="Y2869" s="13" t="s">
        <v>154</v>
      </c>
      <c r="Z2869" s="13">
        <v>1</v>
      </c>
      <c r="AA2869" s="13">
        <v>30000000</v>
      </c>
      <c r="AB2869" s="13" t="s">
        <v>2056</v>
      </c>
      <c r="AC2869" s="13">
        <v>4132004</v>
      </c>
      <c r="AD2869" s="13" t="s">
        <v>241</v>
      </c>
      <c r="AE2869" s="13">
        <v>30000000</v>
      </c>
      <c r="AF2869" s="13" t="s">
        <v>2056</v>
      </c>
      <c r="AG2869" s="13">
        <v>4132004</v>
      </c>
      <c r="AH2869" s="13">
        <v>30000000</v>
      </c>
      <c r="AI2869" s="13" t="s">
        <v>2056</v>
      </c>
      <c r="AJ2869" s="13">
        <v>4132004</v>
      </c>
      <c r="AK2869" s="13" t="s">
        <v>50</v>
      </c>
      <c r="AL2869" s="13" t="s">
        <v>50</v>
      </c>
      <c r="AM2869" s="13" t="s">
        <v>27687</v>
      </c>
      <c r="AN2869" s="13" t="s">
        <v>66</v>
      </c>
      <c r="AO2869" s="13" t="s">
        <v>50</v>
      </c>
      <c r="AP2869" s="15" t="s">
        <v>50</v>
      </c>
      <c r="AQ2869" s="21" t="s">
        <v>27688</v>
      </c>
      <c r="AR2869" s="13" t="s">
        <v>255</v>
      </c>
    </row>
    <row r="2870" spans="1:44" ht="15" thickBot="1">
      <c r="A2870" s="4" t="s">
        <v>27689</v>
      </c>
      <c r="B2870" s="7" t="s">
        <v>50</v>
      </c>
      <c r="C2870" s="6">
        <v>44378</v>
      </c>
      <c r="D2870" s="7" t="s">
        <v>45</v>
      </c>
      <c r="E2870" s="7" t="s">
        <v>46</v>
      </c>
      <c r="F2870" s="7" t="s">
        <v>70</v>
      </c>
      <c r="G2870" s="7" t="s">
        <v>87</v>
      </c>
      <c r="H2870" s="7" t="s">
        <v>50</v>
      </c>
      <c r="I2870" s="7" t="s">
        <v>50</v>
      </c>
      <c r="J2870" s="6">
        <v>45490</v>
      </c>
      <c r="K2870" s="7" t="s">
        <v>50</v>
      </c>
      <c r="L2870" s="7" t="s">
        <v>467</v>
      </c>
      <c r="M2870" s="7" t="s">
        <v>1913</v>
      </c>
      <c r="N2870" s="7" t="s">
        <v>243</v>
      </c>
      <c r="O2870" s="7" t="s">
        <v>27690</v>
      </c>
      <c r="P2870" s="5">
        <v>17866</v>
      </c>
      <c r="Q2870" s="7" t="s">
        <v>245</v>
      </c>
      <c r="R2870" s="34" t="s">
        <v>27691</v>
      </c>
      <c r="S2870" s="34" t="s">
        <v>27692</v>
      </c>
      <c r="T2870" s="7" t="s">
        <v>27693</v>
      </c>
      <c r="U2870" s="7" t="s">
        <v>27694</v>
      </c>
      <c r="V2870" s="7">
        <v>246000000</v>
      </c>
      <c r="W2870" s="7" t="s">
        <v>250</v>
      </c>
      <c r="X2870" s="7">
        <v>2944449</v>
      </c>
      <c r="Y2870" s="7" t="s">
        <v>467</v>
      </c>
      <c r="Z2870" s="7">
        <v>1</v>
      </c>
      <c r="AA2870" s="7">
        <v>246000000</v>
      </c>
      <c r="AB2870" s="7" t="s">
        <v>250</v>
      </c>
      <c r="AC2870" s="7">
        <v>2944449</v>
      </c>
      <c r="AD2870" s="7" t="s">
        <v>467</v>
      </c>
      <c r="AE2870" s="7">
        <v>246000000</v>
      </c>
      <c r="AF2870" s="7" t="s">
        <v>250</v>
      </c>
      <c r="AG2870" s="7">
        <v>2944449</v>
      </c>
      <c r="AH2870" s="7">
        <v>246000000</v>
      </c>
      <c r="AI2870" s="7" t="s">
        <v>250</v>
      </c>
      <c r="AJ2870" s="7">
        <v>2944449</v>
      </c>
      <c r="AK2870" s="7" t="s">
        <v>27695</v>
      </c>
      <c r="AL2870" s="7" t="s">
        <v>50</v>
      </c>
      <c r="AM2870" s="7" t="s">
        <v>27696</v>
      </c>
      <c r="AN2870" s="7" t="s">
        <v>66</v>
      </c>
      <c r="AO2870" s="7" t="s">
        <v>27697</v>
      </c>
      <c r="AP2870" s="22" t="s">
        <v>27698</v>
      </c>
      <c r="AQ2870" s="9" t="s">
        <v>50</v>
      </c>
      <c r="AR2870" s="7" t="s">
        <v>50</v>
      </c>
    </row>
    <row r="2871" spans="1:44" ht="15" thickBot="1">
      <c r="A2871" s="10" t="s">
        <v>27699</v>
      </c>
      <c r="B2871" s="13" t="s">
        <v>50</v>
      </c>
      <c r="C2871" s="12">
        <v>45292</v>
      </c>
      <c r="D2871" s="13" t="s">
        <v>45</v>
      </c>
      <c r="E2871" s="13" t="s">
        <v>46</v>
      </c>
      <c r="F2871" s="13" t="s">
        <v>70</v>
      </c>
      <c r="G2871" s="27" t="s">
        <v>54945</v>
      </c>
      <c r="H2871" s="13" t="s">
        <v>50</v>
      </c>
      <c r="I2871" s="13" t="s">
        <v>50</v>
      </c>
      <c r="J2871" s="12">
        <v>45496</v>
      </c>
      <c r="K2871" s="13" t="s">
        <v>50</v>
      </c>
      <c r="L2871" s="13" t="s">
        <v>1624</v>
      </c>
      <c r="M2871" s="13" t="s">
        <v>2838</v>
      </c>
      <c r="N2871" s="13" t="s">
        <v>1626</v>
      </c>
      <c r="O2871" s="13" t="s">
        <v>27700</v>
      </c>
      <c r="P2871" s="11">
        <v>18011</v>
      </c>
      <c r="Q2871" s="13" t="s">
        <v>135</v>
      </c>
      <c r="R2871" s="33" t="s">
        <v>27701</v>
      </c>
      <c r="S2871" s="33" t="s">
        <v>27702</v>
      </c>
      <c r="T2871" s="13" t="s">
        <v>50</v>
      </c>
      <c r="U2871" s="13" t="s">
        <v>50</v>
      </c>
      <c r="V2871" s="13">
        <v>2000000</v>
      </c>
      <c r="W2871" s="13" t="s">
        <v>209</v>
      </c>
      <c r="X2871" s="13">
        <v>2178602</v>
      </c>
      <c r="Y2871" s="13" t="s">
        <v>467</v>
      </c>
      <c r="Z2871" s="13">
        <v>1</v>
      </c>
      <c r="AA2871" s="13">
        <v>2000000</v>
      </c>
      <c r="AB2871" s="13" t="s">
        <v>209</v>
      </c>
      <c r="AC2871" s="13">
        <v>2178602</v>
      </c>
      <c r="AD2871" s="13" t="s">
        <v>1624</v>
      </c>
      <c r="AE2871" s="13">
        <v>2000000</v>
      </c>
      <c r="AF2871" s="13" t="s">
        <v>209</v>
      </c>
      <c r="AG2871" s="13">
        <v>2178602</v>
      </c>
      <c r="AH2871" s="13">
        <v>2000000</v>
      </c>
      <c r="AI2871" s="13" t="s">
        <v>209</v>
      </c>
      <c r="AJ2871" s="13">
        <v>2178602</v>
      </c>
      <c r="AK2871" s="13" t="s">
        <v>27703</v>
      </c>
      <c r="AL2871" s="13" t="s">
        <v>50</v>
      </c>
      <c r="AM2871" s="13" t="s">
        <v>27704</v>
      </c>
      <c r="AN2871" s="13" t="s">
        <v>66</v>
      </c>
      <c r="AO2871" s="13" t="s">
        <v>27705</v>
      </c>
      <c r="AP2871" s="21" t="s">
        <v>27706</v>
      </c>
      <c r="AQ2871" s="15" t="s">
        <v>50</v>
      </c>
      <c r="AR2871" s="13" t="s">
        <v>50</v>
      </c>
    </row>
    <row r="2872" spans="1:44" ht="15" thickBot="1">
      <c r="A2872" s="4" t="s">
        <v>27707</v>
      </c>
      <c r="B2872" s="7">
        <v>445</v>
      </c>
      <c r="C2872" s="6">
        <v>44562</v>
      </c>
      <c r="D2872" s="7" t="s">
        <v>45</v>
      </c>
      <c r="E2872" s="7" t="s">
        <v>46</v>
      </c>
      <c r="F2872" s="7" t="s">
        <v>70</v>
      </c>
      <c r="G2872" s="27" t="s">
        <v>54945</v>
      </c>
      <c r="H2872" s="7" t="s">
        <v>562</v>
      </c>
      <c r="I2872" s="7" t="s">
        <v>50</v>
      </c>
      <c r="J2872" s="6">
        <v>45491</v>
      </c>
      <c r="K2872" s="7" t="s">
        <v>50</v>
      </c>
      <c r="L2872" s="7" t="s">
        <v>1624</v>
      </c>
      <c r="M2872" s="7" t="s">
        <v>27708</v>
      </c>
      <c r="N2872" s="7" t="s">
        <v>769</v>
      </c>
      <c r="O2872" s="7" t="s">
        <v>27709</v>
      </c>
      <c r="P2872" s="5">
        <v>18318</v>
      </c>
      <c r="Q2872" s="7" t="s">
        <v>520</v>
      </c>
      <c r="R2872" s="34" t="s">
        <v>27710</v>
      </c>
      <c r="S2872" s="34" t="s">
        <v>27711</v>
      </c>
      <c r="T2872" s="7" t="s">
        <v>27712</v>
      </c>
      <c r="U2872" s="7" t="s">
        <v>50</v>
      </c>
      <c r="V2872" s="7">
        <v>3200000</v>
      </c>
      <c r="W2872" s="7" t="s">
        <v>60</v>
      </c>
      <c r="X2872" s="7">
        <v>3200000</v>
      </c>
      <c r="Y2872" s="7" t="s">
        <v>467</v>
      </c>
      <c r="Z2872" s="7">
        <v>1</v>
      </c>
      <c r="AA2872" s="7">
        <v>3200000</v>
      </c>
      <c r="AB2872" s="7" t="s">
        <v>60</v>
      </c>
      <c r="AC2872" s="7">
        <v>3200000</v>
      </c>
      <c r="AD2872" s="7" t="s">
        <v>1624</v>
      </c>
      <c r="AE2872" s="7">
        <v>3200000</v>
      </c>
      <c r="AF2872" s="7" t="s">
        <v>60</v>
      </c>
      <c r="AG2872" s="7">
        <v>3200000</v>
      </c>
      <c r="AH2872" s="7">
        <v>3200000</v>
      </c>
      <c r="AI2872" s="7" t="s">
        <v>60</v>
      </c>
      <c r="AJ2872" s="7">
        <v>3200000</v>
      </c>
      <c r="AK2872" s="7" t="s">
        <v>27713</v>
      </c>
      <c r="AL2872" s="7" t="s">
        <v>50</v>
      </c>
      <c r="AM2872" s="7" t="s">
        <v>27714</v>
      </c>
      <c r="AN2872" s="7" t="s">
        <v>66</v>
      </c>
      <c r="AO2872" s="7" t="s">
        <v>27715</v>
      </c>
      <c r="AP2872" s="22" t="s">
        <v>27716</v>
      </c>
      <c r="AQ2872" s="9" t="s">
        <v>50</v>
      </c>
      <c r="AR2872" s="7" t="s">
        <v>50</v>
      </c>
    </row>
    <row r="2873" spans="1:44" ht="15" thickBot="1">
      <c r="A2873" s="10" t="s">
        <v>27717</v>
      </c>
      <c r="B2873" s="11">
        <v>1049</v>
      </c>
      <c r="C2873" s="12">
        <v>35431</v>
      </c>
      <c r="D2873" s="13" t="s">
        <v>45</v>
      </c>
      <c r="E2873" s="13" t="s">
        <v>46</v>
      </c>
      <c r="F2873" s="13" t="s">
        <v>70</v>
      </c>
      <c r="G2873" s="27" t="s">
        <v>54945</v>
      </c>
      <c r="H2873" s="13" t="s">
        <v>12425</v>
      </c>
      <c r="I2873" s="13" t="s">
        <v>50</v>
      </c>
      <c r="J2873" s="12">
        <v>45490</v>
      </c>
      <c r="K2873" s="13" t="s">
        <v>116</v>
      </c>
      <c r="L2873" s="13" t="s">
        <v>131</v>
      </c>
      <c r="M2873" s="13" t="s">
        <v>27718</v>
      </c>
      <c r="N2873" s="13" t="s">
        <v>27719</v>
      </c>
      <c r="O2873" s="13" t="s">
        <v>27720</v>
      </c>
      <c r="P2873" s="11">
        <v>18431</v>
      </c>
      <c r="Q2873" s="13" t="s">
        <v>1116</v>
      </c>
      <c r="R2873" s="33" t="s">
        <v>27721</v>
      </c>
      <c r="S2873" s="33" t="s">
        <v>27722</v>
      </c>
      <c r="T2873" s="13" t="s">
        <v>50</v>
      </c>
      <c r="U2873" s="13">
        <f>1-800-565-2585</f>
        <v>-3949</v>
      </c>
      <c r="V2873" s="13">
        <v>24000000</v>
      </c>
      <c r="W2873" s="13" t="s">
        <v>60</v>
      </c>
      <c r="X2873" s="13">
        <v>24000000</v>
      </c>
      <c r="Y2873" s="13" t="s">
        <v>50</v>
      </c>
      <c r="Z2873" s="13">
        <v>1</v>
      </c>
      <c r="AA2873" s="13" t="s">
        <v>50</v>
      </c>
      <c r="AB2873" s="13" t="s">
        <v>50</v>
      </c>
      <c r="AC2873" s="13" t="s">
        <v>50</v>
      </c>
      <c r="AD2873" s="13" t="s">
        <v>50</v>
      </c>
      <c r="AE2873" s="13" t="s">
        <v>50</v>
      </c>
      <c r="AF2873" s="13" t="s">
        <v>50</v>
      </c>
      <c r="AG2873" s="13" t="s">
        <v>50</v>
      </c>
      <c r="AH2873" s="13">
        <v>24000000</v>
      </c>
      <c r="AI2873" s="13" t="s">
        <v>60</v>
      </c>
      <c r="AJ2873" s="13">
        <v>24000000</v>
      </c>
      <c r="AK2873" s="13" t="s">
        <v>27723</v>
      </c>
      <c r="AL2873" s="13" t="s">
        <v>50</v>
      </c>
      <c r="AM2873" s="13" t="s">
        <v>27724</v>
      </c>
      <c r="AN2873" s="13" t="s">
        <v>66</v>
      </c>
      <c r="AO2873" s="13" t="s">
        <v>27725</v>
      </c>
      <c r="AP2873" s="15" t="s">
        <v>50</v>
      </c>
      <c r="AQ2873" s="21" t="s">
        <v>27726</v>
      </c>
      <c r="AR2873" s="13" t="s">
        <v>50</v>
      </c>
    </row>
    <row r="2874" spans="1:44" ht="15" thickBot="1">
      <c r="A2874" s="4" t="s">
        <v>27727</v>
      </c>
      <c r="B2874" s="7" t="s">
        <v>50</v>
      </c>
      <c r="C2874" s="6">
        <v>44501</v>
      </c>
      <c r="D2874" s="7" t="s">
        <v>45</v>
      </c>
      <c r="E2874" s="7" t="s">
        <v>46</v>
      </c>
      <c r="F2874" s="7" t="s">
        <v>70</v>
      </c>
      <c r="G2874" s="27" t="s">
        <v>54945</v>
      </c>
      <c r="H2874" s="7" t="s">
        <v>50</v>
      </c>
      <c r="I2874" s="7" t="s">
        <v>50</v>
      </c>
      <c r="J2874" s="6">
        <v>45495</v>
      </c>
      <c r="K2874" s="7" t="s">
        <v>50</v>
      </c>
      <c r="L2874" s="7" t="s">
        <v>52</v>
      </c>
      <c r="M2874" s="7" t="s">
        <v>27728</v>
      </c>
      <c r="N2874" s="7" t="s">
        <v>5760</v>
      </c>
      <c r="O2874" s="7" t="s">
        <v>27729</v>
      </c>
      <c r="P2874" s="5">
        <v>18484</v>
      </c>
      <c r="Q2874" s="7" t="s">
        <v>135</v>
      </c>
      <c r="R2874" s="34" t="s">
        <v>27730</v>
      </c>
      <c r="S2874" s="31" t="s">
        <v>50</v>
      </c>
      <c r="T2874" s="7" t="s">
        <v>27731</v>
      </c>
      <c r="U2874" s="7" t="s">
        <v>50</v>
      </c>
      <c r="V2874" s="7">
        <v>4700000</v>
      </c>
      <c r="W2874" s="7" t="s">
        <v>139</v>
      </c>
      <c r="X2874" s="7">
        <v>6073293</v>
      </c>
      <c r="Y2874" s="7" t="s">
        <v>50</v>
      </c>
      <c r="Z2874" s="7">
        <v>1</v>
      </c>
      <c r="AA2874" s="7" t="s">
        <v>50</v>
      </c>
      <c r="AB2874" s="7" t="s">
        <v>50</v>
      </c>
      <c r="AC2874" s="7" t="s">
        <v>50</v>
      </c>
      <c r="AD2874" s="7" t="s">
        <v>50</v>
      </c>
      <c r="AE2874" s="7" t="s">
        <v>50</v>
      </c>
      <c r="AF2874" s="7" t="s">
        <v>50</v>
      </c>
      <c r="AG2874" s="7" t="s">
        <v>50</v>
      </c>
      <c r="AH2874" s="7">
        <v>4700000</v>
      </c>
      <c r="AI2874" s="7" t="s">
        <v>139</v>
      </c>
      <c r="AJ2874" s="7">
        <v>6073293</v>
      </c>
      <c r="AK2874" s="7" t="s">
        <v>27732</v>
      </c>
      <c r="AL2874" s="7" t="s">
        <v>50</v>
      </c>
      <c r="AM2874" s="7" t="s">
        <v>27733</v>
      </c>
      <c r="AN2874" s="7" t="s">
        <v>66</v>
      </c>
      <c r="AO2874" s="7" t="s">
        <v>27734</v>
      </c>
      <c r="AP2874" s="22" t="s">
        <v>27735</v>
      </c>
      <c r="AQ2874" s="9" t="s">
        <v>50</v>
      </c>
      <c r="AR2874" s="7" t="s">
        <v>50</v>
      </c>
    </row>
    <row r="2875" spans="1:44" ht="15" thickBot="1">
      <c r="A2875" s="10" t="s">
        <v>27736</v>
      </c>
      <c r="B2875" s="13" t="s">
        <v>50</v>
      </c>
      <c r="C2875" s="12">
        <v>42370</v>
      </c>
      <c r="D2875" s="13" t="s">
        <v>45</v>
      </c>
      <c r="E2875" s="13" t="s">
        <v>46</v>
      </c>
      <c r="F2875" s="13" t="s">
        <v>70</v>
      </c>
      <c r="G2875" s="27" t="s">
        <v>54945</v>
      </c>
      <c r="H2875" s="13" t="s">
        <v>562</v>
      </c>
      <c r="I2875" s="13" t="s">
        <v>50</v>
      </c>
      <c r="J2875" s="12">
        <v>45497</v>
      </c>
      <c r="K2875" s="13" t="s">
        <v>116</v>
      </c>
      <c r="L2875" s="13" t="s">
        <v>178</v>
      </c>
      <c r="M2875" s="13" t="s">
        <v>13289</v>
      </c>
      <c r="N2875" s="13" t="s">
        <v>27737</v>
      </c>
      <c r="O2875" s="13" t="s">
        <v>27738</v>
      </c>
      <c r="P2875" s="11">
        <v>18648</v>
      </c>
      <c r="Q2875" s="13" t="s">
        <v>1024</v>
      </c>
      <c r="R2875" s="33" t="s">
        <v>27739</v>
      </c>
      <c r="S2875" s="33" t="s">
        <v>27740</v>
      </c>
      <c r="T2875" s="13" t="s">
        <v>27741</v>
      </c>
      <c r="U2875" s="13">
        <v>3174900511</v>
      </c>
      <c r="V2875" s="13">
        <v>2578098</v>
      </c>
      <c r="W2875" s="13" t="s">
        <v>60</v>
      </c>
      <c r="X2875" s="13">
        <v>2578098</v>
      </c>
      <c r="Y2875" s="13" t="s">
        <v>50</v>
      </c>
      <c r="Z2875" s="13">
        <v>7</v>
      </c>
      <c r="AA2875" s="13">
        <v>2578098</v>
      </c>
      <c r="AB2875" s="13" t="s">
        <v>60</v>
      </c>
      <c r="AC2875" s="13">
        <v>2578098</v>
      </c>
      <c r="AD2875" s="13" t="s">
        <v>178</v>
      </c>
      <c r="AE2875" s="13">
        <v>7981196</v>
      </c>
      <c r="AF2875" s="13" t="s">
        <v>60</v>
      </c>
      <c r="AG2875" s="13">
        <v>7981196</v>
      </c>
      <c r="AH2875" s="13">
        <v>8656196</v>
      </c>
      <c r="AI2875" s="13" t="s">
        <v>60</v>
      </c>
      <c r="AJ2875" s="13">
        <v>8656196</v>
      </c>
      <c r="AK2875" s="13" t="s">
        <v>27742</v>
      </c>
      <c r="AL2875" s="13" t="s">
        <v>50</v>
      </c>
      <c r="AM2875" s="13" t="s">
        <v>27743</v>
      </c>
      <c r="AN2875" s="13" t="s">
        <v>66</v>
      </c>
      <c r="AO2875" s="13" t="s">
        <v>27744</v>
      </c>
      <c r="AP2875" s="21" t="s">
        <v>27745</v>
      </c>
      <c r="AQ2875" s="15" t="s">
        <v>50</v>
      </c>
      <c r="AR2875" s="13" t="s">
        <v>50</v>
      </c>
    </row>
    <row r="2876" spans="1:44" ht="15" thickBot="1">
      <c r="A2876" s="4" t="s">
        <v>27746</v>
      </c>
      <c r="B2876" s="7">
        <v>230</v>
      </c>
      <c r="C2876" s="6">
        <v>33239</v>
      </c>
      <c r="D2876" s="7" t="s">
        <v>45</v>
      </c>
      <c r="E2876" s="7" t="s">
        <v>46</v>
      </c>
      <c r="F2876" s="7" t="s">
        <v>47</v>
      </c>
      <c r="G2876" s="27" t="s">
        <v>54945</v>
      </c>
      <c r="H2876" s="7" t="s">
        <v>13782</v>
      </c>
      <c r="I2876" s="7" t="s">
        <v>50</v>
      </c>
      <c r="J2876" s="6">
        <v>45495</v>
      </c>
      <c r="K2876" s="7" t="s">
        <v>116</v>
      </c>
      <c r="L2876" s="7" t="s">
        <v>162</v>
      </c>
      <c r="M2876" s="7" t="s">
        <v>10068</v>
      </c>
      <c r="N2876" s="7" t="s">
        <v>1222</v>
      </c>
      <c r="O2876" s="7" t="s">
        <v>27747</v>
      </c>
      <c r="P2876" s="5">
        <v>18868</v>
      </c>
      <c r="Q2876" s="7" t="s">
        <v>707</v>
      </c>
      <c r="R2876" s="34" t="s">
        <v>27748</v>
      </c>
      <c r="S2876" s="34" t="s">
        <v>27749</v>
      </c>
      <c r="T2876" s="7" t="s">
        <v>27750</v>
      </c>
      <c r="U2876" s="7">
        <v>14166267383</v>
      </c>
      <c r="V2876" s="7">
        <v>1000000</v>
      </c>
      <c r="W2876" s="7" t="s">
        <v>60</v>
      </c>
      <c r="X2876" s="7">
        <v>1000000</v>
      </c>
      <c r="Y2876" s="7" t="s">
        <v>61</v>
      </c>
      <c r="Z2876" s="7">
        <v>9</v>
      </c>
      <c r="AA2876" s="7">
        <v>5000000</v>
      </c>
      <c r="AB2876" s="7" t="s">
        <v>60</v>
      </c>
      <c r="AC2876" s="7">
        <v>5000000</v>
      </c>
      <c r="AD2876" s="7" t="s">
        <v>62</v>
      </c>
      <c r="AE2876" s="7">
        <v>36529982</v>
      </c>
      <c r="AF2876" s="7" t="s">
        <v>60</v>
      </c>
      <c r="AG2876" s="7">
        <v>36529982</v>
      </c>
      <c r="AH2876" s="7">
        <v>50834906</v>
      </c>
      <c r="AI2876" s="7" t="s">
        <v>60</v>
      </c>
      <c r="AJ2876" s="7">
        <v>50834906</v>
      </c>
      <c r="AK2876" s="7" t="s">
        <v>27751</v>
      </c>
      <c r="AL2876" s="7" t="s">
        <v>50</v>
      </c>
      <c r="AM2876" s="7" t="s">
        <v>27752</v>
      </c>
      <c r="AN2876" s="7" t="s">
        <v>66</v>
      </c>
      <c r="AO2876" s="7" t="s">
        <v>27753</v>
      </c>
      <c r="AP2876" s="22" t="s">
        <v>27754</v>
      </c>
      <c r="AQ2876" s="9" t="s">
        <v>50</v>
      </c>
      <c r="AR2876" s="7" t="s">
        <v>50</v>
      </c>
    </row>
    <row r="2877" spans="1:44" ht="15" thickBot="1">
      <c r="A2877" s="10" t="s">
        <v>27755</v>
      </c>
      <c r="B2877" s="13" t="s">
        <v>50</v>
      </c>
      <c r="C2877" s="12">
        <v>45292</v>
      </c>
      <c r="D2877" s="13" t="s">
        <v>45</v>
      </c>
      <c r="E2877" s="13" t="s">
        <v>46</v>
      </c>
      <c r="F2877" s="13" t="s">
        <v>70</v>
      </c>
      <c r="G2877" s="27" t="s">
        <v>54945</v>
      </c>
      <c r="H2877" s="13" t="s">
        <v>50</v>
      </c>
      <c r="I2877" s="13" t="s">
        <v>50</v>
      </c>
      <c r="J2877" s="12">
        <v>45491</v>
      </c>
      <c r="K2877" s="13" t="s">
        <v>50</v>
      </c>
      <c r="L2877" s="13" t="s">
        <v>1624</v>
      </c>
      <c r="M2877" s="13" t="s">
        <v>27756</v>
      </c>
      <c r="N2877" s="13" t="s">
        <v>50</v>
      </c>
      <c r="O2877" s="13" t="s">
        <v>27757</v>
      </c>
      <c r="P2877" s="11">
        <v>19481</v>
      </c>
      <c r="Q2877" s="13" t="s">
        <v>50</v>
      </c>
      <c r="R2877" s="29" t="s">
        <v>27758</v>
      </c>
      <c r="S2877" s="33" t="s">
        <v>27759</v>
      </c>
      <c r="T2877" s="13" t="s">
        <v>50</v>
      </c>
      <c r="U2877" s="13" t="s">
        <v>50</v>
      </c>
      <c r="V2877" s="13">
        <v>32000000</v>
      </c>
      <c r="W2877" s="13" t="s">
        <v>250</v>
      </c>
      <c r="X2877" s="13">
        <v>382367</v>
      </c>
      <c r="Y2877" s="13" t="s">
        <v>467</v>
      </c>
      <c r="Z2877" s="13">
        <v>1</v>
      </c>
      <c r="AA2877" s="13">
        <v>32000000</v>
      </c>
      <c r="AB2877" s="13" t="s">
        <v>250</v>
      </c>
      <c r="AC2877" s="13">
        <v>382367</v>
      </c>
      <c r="AD2877" s="13" t="s">
        <v>1624</v>
      </c>
      <c r="AE2877" s="13">
        <v>32000000</v>
      </c>
      <c r="AF2877" s="13" t="s">
        <v>250</v>
      </c>
      <c r="AG2877" s="13">
        <v>382367</v>
      </c>
      <c r="AH2877" s="13">
        <v>32000000</v>
      </c>
      <c r="AI2877" s="13" t="s">
        <v>250</v>
      </c>
      <c r="AJ2877" s="13">
        <v>382367</v>
      </c>
      <c r="AK2877" s="13" t="s">
        <v>27760</v>
      </c>
      <c r="AL2877" s="13" t="s">
        <v>50</v>
      </c>
      <c r="AM2877" s="13" t="s">
        <v>27761</v>
      </c>
      <c r="AN2877" s="13" t="s">
        <v>253</v>
      </c>
      <c r="AO2877" s="13" t="s">
        <v>27762</v>
      </c>
      <c r="AP2877" s="21" t="s">
        <v>27763</v>
      </c>
      <c r="AQ2877" s="15" t="s">
        <v>50</v>
      </c>
      <c r="AR2877" s="13" t="s">
        <v>50</v>
      </c>
    </row>
    <row r="2878" spans="1:44" ht="15" thickBot="1">
      <c r="A2878" s="4" t="s">
        <v>4190</v>
      </c>
      <c r="B2878" s="5">
        <v>1466388</v>
      </c>
      <c r="C2878" s="7" t="s">
        <v>4191</v>
      </c>
      <c r="D2878" s="7" t="s">
        <v>45</v>
      </c>
      <c r="E2878" s="7" t="s">
        <v>50</v>
      </c>
      <c r="F2878" s="7" t="s">
        <v>70</v>
      </c>
      <c r="G2878" s="7" t="s">
        <v>71</v>
      </c>
      <c r="H2878" s="7" t="s">
        <v>49</v>
      </c>
      <c r="I2878" s="7" t="s">
        <v>50</v>
      </c>
      <c r="J2878" s="6">
        <v>45489</v>
      </c>
      <c r="K2878" s="7" t="s">
        <v>282</v>
      </c>
      <c r="L2878" s="7" t="s">
        <v>52</v>
      </c>
      <c r="M2878" s="7" t="s">
        <v>4192</v>
      </c>
      <c r="N2878" s="7" t="s">
        <v>4193</v>
      </c>
      <c r="O2878" s="7" t="s">
        <v>4194</v>
      </c>
      <c r="P2878" s="5">
        <v>19512</v>
      </c>
      <c r="Q2878" s="7" t="s">
        <v>4195</v>
      </c>
      <c r="R2878" s="34" t="s">
        <v>4196</v>
      </c>
      <c r="S2878" s="34" t="s">
        <v>4197</v>
      </c>
      <c r="T2878" s="7" t="s">
        <v>50</v>
      </c>
      <c r="U2878" s="7" t="s">
        <v>4198</v>
      </c>
      <c r="V2878" s="7">
        <v>1298635</v>
      </c>
      <c r="W2878" s="7" t="s">
        <v>60</v>
      </c>
      <c r="X2878" s="7">
        <v>1298635</v>
      </c>
      <c r="Y2878" s="7" t="s">
        <v>50</v>
      </c>
      <c r="Z2878" s="7">
        <v>4</v>
      </c>
      <c r="AA2878" s="7" t="s">
        <v>50</v>
      </c>
      <c r="AB2878" s="7" t="s">
        <v>50</v>
      </c>
      <c r="AC2878" s="7" t="s">
        <v>50</v>
      </c>
      <c r="AD2878" s="7" t="s">
        <v>50</v>
      </c>
      <c r="AE2878" s="7" t="s">
        <v>50</v>
      </c>
      <c r="AF2878" s="7" t="s">
        <v>50</v>
      </c>
      <c r="AG2878" s="7" t="s">
        <v>50</v>
      </c>
      <c r="AH2878" s="7">
        <v>5148635</v>
      </c>
      <c r="AI2878" s="7" t="s">
        <v>60</v>
      </c>
      <c r="AJ2878" s="7">
        <v>5148635</v>
      </c>
      <c r="AK2878" s="7" t="s">
        <v>27764</v>
      </c>
      <c r="AL2878" s="7" t="s">
        <v>50</v>
      </c>
      <c r="AM2878" s="7" t="s">
        <v>4200</v>
      </c>
      <c r="AN2878" s="7" t="s">
        <v>738</v>
      </c>
      <c r="AO2878" s="7" t="s">
        <v>4201</v>
      </c>
      <c r="AP2878" s="22" t="s">
        <v>27765</v>
      </c>
      <c r="AQ2878" s="9" t="s">
        <v>50</v>
      </c>
      <c r="AR2878" s="7" t="s">
        <v>50</v>
      </c>
    </row>
    <row r="2879" spans="1:44" ht="15" thickBot="1">
      <c r="A2879" s="10" t="s">
        <v>27766</v>
      </c>
      <c r="B2879" s="13" t="s">
        <v>50</v>
      </c>
      <c r="C2879" s="12">
        <v>43831</v>
      </c>
      <c r="D2879" s="13" t="s">
        <v>45</v>
      </c>
      <c r="E2879" s="13" t="s">
        <v>50</v>
      </c>
      <c r="F2879" s="13" t="s">
        <v>70</v>
      </c>
      <c r="G2879" s="27" t="s">
        <v>54945</v>
      </c>
      <c r="H2879" s="13" t="s">
        <v>50</v>
      </c>
      <c r="I2879" s="13" t="s">
        <v>50</v>
      </c>
      <c r="J2879" s="12">
        <v>45496</v>
      </c>
      <c r="K2879" s="13" t="s">
        <v>50</v>
      </c>
      <c r="L2879" s="13" t="s">
        <v>467</v>
      </c>
      <c r="M2879" s="13" t="s">
        <v>12904</v>
      </c>
      <c r="N2879" s="13" t="s">
        <v>11433</v>
      </c>
      <c r="O2879" s="13" t="s">
        <v>27767</v>
      </c>
      <c r="P2879" s="11">
        <v>19516</v>
      </c>
      <c r="Q2879" s="13" t="s">
        <v>105</v>
      </c>
      <c r="R2879" s="33" t="s">
        <v>27768</v>
      </c>
      <c r="S2879" s="33" t="s">
        <v>27769</v>
      </c>
      <c r="T2879" s="13" t="s">
        <v>50</v>
      </c>
      <c r="U2879" s="13" t="s">
        <v>27770</v>
      </c>
      <c r="V2879" s="13">
        <v>4700000</v>
      </c>
      <c r="W2879" s="13" t="s">
        <v>60</v>
      </c>
      <c r="X2879" s="13">
        <v>4700000</v>
      </c>
      <c r="Y2879" s="13" t="s">
        <v>467</v>
      </c>
      <c r="Z2879" s="13">
        <v>1</v>
      </c>
      <c r="AA2879" s="13">
        <v>4700000</v>
      </c>
      <c r="AB2879" s="13" t="s">
        <v>60</v>
      </c>
      <c r="AC2879" s="13">
        <v>4700000</v>
      </c>
      <c r="AD2879" s="13" t="s">
        <v>467</v>
      </c>
      <c r="AE2879" s="13">
        <v>4700000</v>
      </c>
      <c r="AF2879" s="13" t="s">
        <v>60</v>
      </c>
      <c r="AG2879" s="13">
        <v>4700000</v>
      </c>
      <c r="AH2879" s="13">
        <v>4700000</v>
      </c>
      <c r="AI2879" s="13" t="s">
        <v>60</v>
      </c>
      <c r="AJ2879" s="13">
        <v>4700000</v>
      </c>
      <c r="AK2879" s="13" t="s">
        <v>27771</v>
      </c>
      <c r="AL2879" s="13" t="s">
        <v>50</v>
      </c>
      <c r="AM2879" s="13" t="s">
        <v>27772</v>
      </c>
      <c r="AN2879" s="13" t="s">
        <v>66</v>
      </c>
      <c r="AO2879" s="13" t="s">
        <v>27773</v>
      </c>
      <c r="AP2879" s="21" t="s">
        <v>27774</v>
      </c>
      <c r="AQ2879" s="15" t="s">
        <v>50</v>
      </c>
      <c r="AR2879" s="13" t="s">
        <v>50</v>
      </c>
    </row>
    <row r="2880" spans="1:44" ht="15" thickBot="1">
      <c r="A2880" s="4" t="s">
        <v>27775</v>
      </c>
      <c r="B2880" s="7" t="s">
        <v>50</v>
      </c>
      <c r="C2880" s="6">
        <v>43831</v>
      </c>
      <c r="D2880" s="7" t="s">
        <v>45</v>
      </c>
      <c r="E2880" s="7" t="s">
        <v>46</v>
      </c>
      <c r="F2880" s="7" t="s">
        <v>70</v>
      </c>
      <c r="G2880" s="26" t="s">
        <v>54946</v>
      </c>
      <c r="H2880" s="7" t="s">
        <v>356</v>
      </c>
      <c r="I2880" s="7" t="s">
        <v>50</v>
      </c>
      <c r="J2880" s="6">
        <v>45495</v>
      </c>
      <c r="K2880" s="7" t="s">
        <v>50</v>
      </c>
      <c r="L2880" s="7" t="s">
        <v>178</v>
      </c>
      <c r="M2880" s="7" t="s">
        <v>27776</v>
      </c>
      <c r="N2880" s="7" t="s">
        <v>1114</v>
      </c>
      <c r="O2880" s="7" t="s">
        <v>27777</v>
      </c>
      <c r="P2880" s="5">
        <v>19565</v>
      </c>
      <c r="Q2880" s="7" t="s">
        <v>1116</v>
      </c>
      <c r="R2880" s="34" t="s">
        <v>27778</v>
      </c>
      <c r="S2880" s="34" t="s">
        <v>27779</v>
      </c>
      <c r="T2880" s="7" t="s">
        <v>50</v>
      </c>
      <c r="U2880" s="7" t="s">
        <v>50</v>
      </c>
      <c r="V2880" s="7">
        <v>7300000</v>
      </c>
      <c r="W2880" s="7" t="s">
        <v>60</v>
      </c>
      <c r="X2880" s="7">
        <v>7300000</v>
      </c>
      <c r="Y2880" s="7" t="s">
        <v>50</v>
      </c>
      <c r="Z2880" s="7">
        <v>2</v>
      </c>
      <c r="AA2880" s="7">
        <v>7300000</v>
      </c>
      <c r="AB2880" s="7" t="s">
        <v>60</v>
      </c>
      <c r="AC2880" s="7">
        <v>7300000</v>
      </c>
      <c r="AD2880" s="7" t="s">
        <v>178</v>
      </c>
      <c r="AE2880" s="7">
        <v>17300000</v>
      </c>
      <c r="AF2880" s="7" t="s">
        <v>60</v>
      </c>
      <c r="AG2880" s="7">
        <v>17300000</v>
      </c>
      <c r="AH2880" s="7">
        <v>17300000</v>
      </c>
      <c r="AI2880" s="7" t="s">
        <v>60</v>
      </c>
      <c r="AJ2880" s="7">
        <v>17300000</v>
      </c>
      <c r="AK2880" s="7" t="s">
        <v>50</v>
      </c>
      <c r="AL2880" s="7" t="s">
        <v>50</v>
      </c>
      <c r="AM2880" s="7" t="s">
        <v>27780</v>
      </c>
      <c r="AN2880" s="7" t="s">
        <v>66</v>
      </c>
      <c r="AO2880" s="7" t="s">
        <v>27781</v>
      </c>
      <c r="AP2880" s="22" t="s">
        <v>27782</v>
      </c>
      <c r="AQ2880" s="9" t="s">
        <v>50</v>
      </c>
      <c r="AR2880" s="7" t="s">
        <v>50</v>
      </c>
    </row>
    <row r="2881" spans="1:44" ht="15" thickBot="1">
      <c r="A2881" s="10" t="s">
        <v>27783</v>
      </c>
      <c r="B2881" s="11">
        <v>1285</v>
      </c>
      <c r="C2881" s="12">
        <v>44197</v>
      </c>
      <c r="D2881" s="13" t="s">
        <v>45</v>
      </c>
      <c r="E2881" s="13" t="s">
        <v>46</v>
      </c>
      <c r="F2881" s="13" t="s">
        <v>70</v>
      </c>
      <c r="G2881" s="26" t="s">
        <v>54946</v>
      </c>
      <c r="H2881" s="13" t="s">
        <v>50</v>
      </c>
      <c r="I2881" s="13" t="s">
        <v>50</v>
      </c>
      <c r="J2881" s="12">
        <v>45489</v>
      </c>
      <c r="K2881" s="13" t="s">
        <v>89</v>
      </c>
      <c r="L2881" s="13" t="s">
        <v>467</v>
      </c>
      <c r="M2881" s="13" t="s">
        <v>27784</v>
      </c>
      <c r="N2881" s="13" t="s">
        <v>27785</v>
      </c>
      <c r="O2881" s="13" t="s">
        <v>27786</v>
      </c>
      <c r="P2881" s="11">
        <v>19643</v>
      </c>
      <c r="Q2881" s="13" t="s">
        <v>135</v>
      </c>
      <c r="R2881" s="29" t="s">
        <v>27787</v>
      </c>
      <c r="S2881" s="30" t="s">
        <v>50</v>
      </c>
      <c r="T2881" s="13" t="s">
        <v>50</v>
      </c>
      <c r="U2881" s="13" t="s">
        <v>50</v>
      </c>
      <c r="V2881" s="13">
        <v>16000000</v>
      </c>
      <c r="W2881" s="13" t="s">
        <v>4723</v>
      </c>
      <c r="X2881" s="13">
        <v>181305</v>
      </c>
      <c r="Y2881" s="13" t="s">
        <v>467</v>
      </c>
      <c r="Z2881" s="13">
        <v>3</v>
      </c>
      <c r="AA2881" s="13">
        <v>16000000</v>
      </c>
      <c r="AB2881" s="13" t="s">
        <v>4723</v>
      </c>
      <c r="AC2881" s="13">
        <v>181305</v>
      </c>
      <c r="AD2881" s="13" t="s">
        <v>467</v>
      </c>
      <c r="AE2881" s="13">
        <v>50000000</v>
      </c>
      <c r="AF2881" s="13" t="s">
        <v>4723</v>
      </c>
      <c r="AG2881" s="13">
        <v>523014</v>
      </c>
      <c r="AH2881" s="13">
        <v>50000000</v>
      </c>
      <c r="AI2881" s="13" t="s">
        <v>4723</v>
      </c>
      <c r="AJ2881" s="13">
        <v>523014</v>
      </c>
      <c r="AK2881" s="13" t="s">
        <v>27788</v>
      </c>
      <c r="AL2881" s="13" t="s">
        <v>50</v>
      </c>
      <c r="AM2881" s="13" t="s">
        <v>27789</v>
      </c>
      <c r="AN2881" s="13" t="s">
        <v>253</v>
      </c>
      <c r="AO2881" s="13" t="s">
        <v>50</v>
      </c>
      <c r="AP2881" s="15" t="s">
        <v>50</v>
      </c>
      <c r="AQ2881" s="21" t="s">
        <v>27790</v>
      </c>
      <c r="AR2881" s="13" t="s">
        <v>255</v>
      </c>
    </row>
    <row r="2882" spans="1:44" ht="15" thickBot="1">
      <c r="A2882" s="4" t="s">
        <v>27791</v>
      </c>
      <c r="B2882" s="7">
        <v>5</v>
      </c>
      <c r="C2882" s="6">
        <v>43831</v>
      </c>
      <c r="D2882" s="7" t="s">
        <v>45</v>
      </c>
      <c r="E2882" s="7" t="s">
        <v>46</v>
      </c>
      <c r="F2882" s="7" t="s">
        <v>70</v>
      </c>
      <c r="G2882" s="26" t="s">
        <v>54946</v>
      </c>
      <c r="H2882" s="7" t="s">
        <v>50</v>
      </c>
      <c r="I2882" s="7" t="s">
        <v>50</v>
      </c>
      <c r="J2882" s="6">
        <v>45495</v>
      </c>
      <c r="K2882" s="7" t="s">
        <v>116</v>
      </c>
      <c r="L2882" s="7" t="s">
        <v>52</v>
      </c>
      <c r="M2882" s="7" t="s">
        <v>27792</v>
      </c>
      <c r="N2882" s="7" t="s">
        <v>133</v>
      </c>
      <c r="O2882" s="7" t="s">
        <v>27793</v>
      </c>
      <c r="P2882" s="5">
        <v>20054</v>
      </c>
      <c r="Q2882" s="7" t="s">
        <v>135</v>
      </c>
      <c r="R2882" s="34" t="s">
        <v>27794</v>
      </c>
      <c r="S2882" s="34" t="s">
        <v>27795</v>
      </c>
      <c r="T2882" s="7" t="s">
        <v>27796</v>
      </c>
      <c r="U2882" s="7" t="s">
        <v>50</v>
      </c>
      <c r="V2882" s="7">
        <v>70000</v>
      </c>
      <c r="W2882" s="7" t="s">
        <v>60</v>
      </c>
      <c r="X2882" s="7">
        <v>70000</v>
      </c>
      <c r="Y2882" s="7" t="s">
        <v>467</v>
      </c>
      <c r="Z2882" s="7">
        <v>3</v>
      </c>
      <c r="AA2882" s="7">
        <v>700000</v>
      </c>
      <c r="AB2882" s="7" t="s">
        <v>60</v>
      </c>
      <c r="AC2882" s="7">
        <v>700000</v>
      </c>
      <c r="AD2882" s="7" t="s">
        <v>1624</v>
      </c>
      <c r="AE2882" s="7">
        <v>800000</v>
      </c>
      <c r="AF2882" s="7" t="s">
        <v>60</v>
      </c>
      <c r="AG2882" s="7">
        <v>800000</v>
      </c>
      <c r="AH2882" s="7">
        <v>870000</v>
      </c>
      <c r="AI2882" s="7" t="s">
        <v>60</v>
      </c>
      <c r="AJ2882" s="7">
        <v>870000</v>
      </c>
      <c r="AK2882" s="7" t="s">
        <v>27797</v>
      </c>
      <c r="AL2882" s="7" t="s">
        <v>50</v>
      </c>
      <c r="AM2882" s="7" t="s">
        <v>27798</v>
      </c>
      <c r="AN2882" s="7" t="s">
        <v>66</v>
      </c>
      <c r="AO2882" s="7" t="s">
        <v>27799</v>
      </c>
      <c r="AP2882" s="22" t="s">
        <v>27800</v>
      </c>
      <c r="AQ2882" s="9" t="s">
        <v>50</v>
      </c>
      <c r="AR2882" s="7" t="s">
        <v>50</v>
      </c>
    </row>
    <row r="2883" spans="1:44" ht="15" thickBot="1">
      <c r="A2883" s="10" t="s">
        <v>21118</v>
      </c>
      <c r="B2883" s="11">
        <v>8208266</v>
      </c>
      <c r="C2883" s="13" t="s">
        <v>21119</v>
      </c>
      <c r="D2883" s="13" t="s">
        <v>45</v>
      </c>
      <c r="E2883" s="13" t="s">
        <v>50</v>
      </c>
      <c r="F2883" s="13" t="s">
        <v>70</v>
      </c>
      <c r="G2883" s="13" t="s">
        <v>48</v>
      </c>
      <c r="H2883" s="13" t="s">
        <v>15924</v>
      </c>
      <c r="I2883" s="13" t="s">
        <v>50</v>
      </c>
      <c r="J2883" s="12">
        <v>45497</v>
      </c>
      <c r="K2883" s="13" t="s">
        <v>161</v>
      </c>
      <c r="L2883" s="13" t="s">
        <v>52</v>
      </c>
      <c r="M2883" s="13" t="s">
        <v>10425</v>
      </c>
      <c r="N2883" s="13" t="s">
        <v>668</v>
      </c>
      <c r="O2883" s="13" t="s">
        <v>21120</v>
      </c>
      <c r="P2883" s="11">
        <v>20062</v>
      </c>
      <c r="Q2883" s="13" t="s">
        <v>670</v>
      </c>
      <c r="R2883" s="33" t="s">
        <v>21121</v>
      </c>
      <c r="S2883" s="33" t="s">
        <v>21122</v>
      </c>
      <c r="T2883" s="13" t="s">
        <v>21123</v>
      </c>
      <c r="U2883" s="13" t="s">
        <v>21124</v>
      </c>
      <c r="V2883" s="13">
        <v>50000000</v>
      </c>
      <c r="W2883" s="13" t="s">
        <v>60</v>
      </c>
      <c r="X2883" s="13">
        <v>50000000</v>
      </c>
      <c r="Y2883" s="13" t="s">
        <v>50</v>
      </c>
      <c r="Z2883" s="13">
        <v>16</v>
      </c>
      <c r="AA2883" s="13">
        <v>17530000</v>
      </c>
      <c r="AB2883" s="13" t="s">
        <v>60</v>
      </c>
      <c r="AC2883" s="13">
        <v>17530000</v>
      </c>
      <c r="AD2883" s="13" t="s">
        <v>178</v>
      </c>
      <c r="AE2883" s="13">
        <v>17530000</v>
      </c>
      <c r="AF2883" s="13" t="s">
        <v>60</v>
      </c>
      <c r="AG2883" s="13">
        <v>17530000</v>
      </c>
      <c r="AH2883" s="13">
        <v>173895289</v>
      </c>
      <c r="AI2883" s="13" t="s">
        <v>60</v>
      </c>
      <c r="AJ2883" s="13">
        <v>173895289</v>
      </c>
      <c r="AK2883" s="13" t="s">
        <v>27801</v>
      </c>
      <c r="AL2883" s="13" t="s">
        <v>50</v>
      </c>
      <c r="AM2883" s="13" t="s">
        <v>27802</v>
      </c>
      <c r="AN2883" s="13" t="s">
        <v>66</v>
      </c>
      <c r="AO2883" s="13" t="s">
        <v>50</v>
      </c>
      <c r="AP2883" s="21" t="s">
        <v>21128</v>
      </c>
      <c r="AQ2883" s="15" t="s">
        <v>50</v>
      </c>
      <c r="AR2883" s="13" t="s">
        <v>255</v>
      </c>
    </row>
    <row r="2884" spans="1:44" ht="15" thickBot="1">
      <c r="A2884" s="4" t="s">
        <v>27803</v>
      </c>
      <c r="B2884" s="7" t="s">
        <v>50</v>
      </c>
      <c r="C2884" s="6">
        <v>43132</v>
      </c>
      <c r="D2884" s="7" t="s">
        <v>45</v>
      </c>
      <c r="E2884" s="7" t="s">
        <v>46</v>
      </c>
      <c r="F2884" s="7" t="s">
        <v>70</v>
      </c>
      <c r="G2884" s="27" t="s">
        <v>54945</v>
      </c>
      <c r="H2884" s="7" t="s">
        <v>50</v>
      </c>
      <c r="I2884" s="7" t="s">
        <v>50</v>
      </c>
      <c r="J2884" s="6">
        <v>45490</v>
      </c>
      <c r="K2884" s="7" t="s">
        <v>116</v>
      </c>
      <c r="L2884" s="7" t="s">
        <v>178</v>
      </c>
      <c r="M2884" s="7" t="s">
        <v>27804</v>
      </c>
      <c r="N2884" s="7" t="s">
        <v>75</v>
      </c>
      <c r="O2884" s="7" t="s">
        <v>27805</v>
      </c>
      <c r="P2884" s="5">
        <v>20072</v>
      </c>
      <c r="Q2884" s="7" t="s">
        <v>77</v>
      </c>
      <c r="R2884" s="34" t="s">
        <v>27806</v>
      </c>
      <c r="S2884" s="34" t="s">
        <v>27807</v>
      </c>
      <c r="T2884" s="7" t="s">
        <v>27808</v>
      </c>
      <c r="U2884" s="7" t="s">
        <v>50</v>
      </c>
      <c r="V2884" s="7">
        <v>8800000</v>
      </c>
      <c r="W2884" s="7" t="s">
        <v>60</v>
      </c>
      <c r="X2884" s="7">
        <v>8800000</v>
      </c>
      <c r="Y2884" s="7" t="s">
        <v>50</v>
      </c>
      <c r="Z2884" s="7">
        <v>2</v>
      </c>
      <c r="AA2884" s="7">
        <v>8800000</v>
      </c>
      <c r="AB2884" s="7" t="s">
        <v>60</v>
      </c>
      <c r="AC2884" s="7">
        <v>8800000</v>
      </c>
      <c r="AD2884" s="7" t="s">
        <v>178</v>
      </c>
      <c r="AE2884" s="7">
        <v>14215204</v>
      </c>
      <c r="AF2884" s="7" t="s">
        <v>60</v>
      </c>
      <c r="AG2884" s="7">
        <v>14215204</v>
      </c>
      <c r="AH2884" s="7">
        <v>14215204</v>
      </c>
      <c r="AI2884" s="7" t="s">
        <v>60</v>
      </c>
      <c r="AJ2884" s="7">
        <v>14215204</v>
      </c>
      <c r="AK2884" s="7" t="s">
        <v>50</v>
      </c>
      <c r="AL2884" s="7" t="s">
        <v>50</v>
      </c>
      <c r="AM2884" s="7" t="s">
        <v>27809</v>
      </c>
      <c r="AN2884" s="7" t="s">
        <v>66</v>
      </c>
      <c r="AO2884" s="7" t="s">
        <v>27810</v>
      </c>
      <c r="AP2884" s="9" t="s">
        <v>50</v>
      </c>
      <c r="AQ2884" s="22" t="s">
        <v>27811</v>
      </c>
      <c r="AR2884" s="7" t="s">
        <v>50</v>
      </c>
    </row>
    <row r="2885" spans="1:44" ht="15" thickBot="1">
      <c r="A2885" s="10" t="s">
        <v>15138</v>
      </c>
      <c r="B2885" s="13">
        <v>196</v>
      </c>
      <c r="C2885" s="12">
        <v>44197</v>
      </c>
      <c r="D2885" s="13" t="s">
        <v>45</v>
      </c>
      <c r="E2885" s="13" t="s">
        <v>46</v>
      </c>
      <c r="F2885" s="13" t="s">
        <v>70</v>
      </c>
      <c r="G2885" s="26" t="s">
        <v>54946</v>
      </c>
      <c r="H2885" s="13" t="s">
        <v>50</v>
      </c>
      <c r="I2885" s="13" t="s">
        <v>50</v>
      </c>
      <c r="J2885" s="12">
        <v>45489</v>
      </c>
      <c r="K2885" s="13" t="s">
        <v>116</v>
      </c>
      <c r="L2885" s="13" t="s">
        <v>52</v>
      </c>
      <c r="M2885" s="13" t="s">
        <v>6747</v>
      </c>
      <c r="N2885" s="13" t="s">
        <v>3357</v>
      </c>
      <c r="O2885" s="13" t="s">
        <v>15139</v>
      </c>
      <c r="P2885" s="11">
        <v>20105</v>
      </c>
      <c r="Q2885" s="13" t="s">
        <v>135</v>
      </c>
      <c r="R2885" s="33" t="s">
        <v>15140</v>
      </c>
      <c r="S2885" s="33" t="s">
        <v>15141</v>
      </c>
      <c r="T2885" s="13" t="s">
        <v>50</v>
      </c>
      <c r="U2885" s="13" t="s">
        <v>50</v>
      </c>
      <c r="V2885" s="13">
        <v>50000</v>
      </c>
      <c r="W2885" s="13" t="s">
        <v>60</v>
      </c>
      <c r="X2885" s="13">
        <v>50000</v>
      </c>
      <c r="Y2885" s="13" t="s">
        <v>467</v>
      </c>
      <c r="Z2885" s="13">
        <v>7</v>
      </c>
      <c r="AA2885" s="13">
        <v>1250000</v>
      </c>
      <c r="AB2885" s="13" t="s">
        <v>60</v>
      </c>
      <c r="AC2885" s="13">
        <v>1250000</v>
      </c>
      <c r="AD2885" s="13" t="s">
        <v>467</v>
      </c>
      <c r="AE2885" s="13">
        <v>2700000</v>
      </c>
      <c r="AF2885" s="13" t="s">
        <v>60</v>
      </c>
      <c r="AG2885" s="13">
        <v>2700000</v>
      </c>
      <c r="AH2885" s="13">
        <v>2850000</v>
      </c>
      <c r="AI2885" s="13" t="s">
        <v>60</v>
      </c>
      <c r="AJ2885" s="13">
        <v>2850000</v>
      </c>
      <c r="AK2885" s="13" t="s">
        <v>27812</v>
      </c>
      <c r="AL2885" s="13" t="s">
        <v>50</v>
      </c>
      <c r="AM2885" s="13" t="s">
        <v>15143</v>
      </c>
      <c r="AN2885" s="13" t="s">
        <v>993</v>
      </c>
      <c r="AO2885" s="13" t="s">
        <v>15144</v>
      </c>
      <c r="AP2885" s="21" t="s">
        <v>15145</v>
      </c>
      <c r="AQ2885" s="15" t="s">
        <v>50</v>
      </c>
      <c r="AR2885" s="13" t="s">
        <v>50</v>
      </c>
    </row>
    <row r="2886" spans="1:44" ht="15" thickBot="1">
      <c r="A2886" s="4" t="s">
        <v>27813</v>
      </c>
      <c r="B2886" s="5">
        <v>149673</v>
      </c>
      <c r="C2886" s="6">
        <v>28491</v>
      </c>
      <c r="D2886" s="7" t="s">
        <v>45</v>
      </c>
      <c r="E2886" s="7" t="s">
        <v>46</v>
      </c>
      <c r="F2886" s="7" t="s">
        <v>70</v>
      </c>
      <c r="G2886" s="7" t="s">
        <v>48</v>
      </c>
      <c r="H2886" s="7" t="s">
        <v>443</v>
      </c>
      <c r="I2886" s="7" t="s">
        <v>50</v>
      </c>
      <c r="J2886" s="6">
        <v>45489</v>
      </c>
      <c r="K2886" s="7" t="s">
        <v>161</v>
      </c>
      <c r="L2886" s="7" t="s">
        <v>52</v>
      </c>
      <c r="M2886" s="7" t="s">
        <v>27814</v>
      </c>
      <c r="N2886" s="7" t="s">
        <v>1614</v>
      </c>
      <c r="O2886" s="7" t="s">
        <v>27815</v>
      </c>
      <c r="P2886" s="5">
        <v>20149</v>
      </c>
      <c r="Q2886" s="7" t="s">
        <v>1201</v>
      </c>
      <c r="R2886" s="34" t="s">
        <v>27816</v>
      </c>
      <c r="S2886" s="34" t="s">
        <v>27817</v>
      </c>
      <c r="T2886" s="7" t="s">
        <v>50</v>
      </c>
      <c r="U2886" s="7" t="s">
        <v>27818</v>
      </c>
      <c r="V2886" s="7">
        <v>4000000</v>
      </c>
      <c r="W2886" s="7" t="s">
        <v>60</v>
      </c>
      <c r="X2886" s="7">
        <v>4000000</v>
      </c>
      <c r="Y2886" s="7" t="s">
        <v>50</v>
      </c>
      <c r="Z2886" s="7">
        <v>1</v>
      </c>
      <c r="AA2886" s="7" t="s">
        <v>50</v>
      </c>
      <c r="AB2886" s="7" t="s">
        <v>50</v>
      </c>
      <c r="AC2886" s="7" t="s">
        <v>50</v>
      </c>
      <c r="AD2886" s="7" t="s">
        <v>50</v>
      </c>
      <c r="AE2886" s="7" t="s">
        <v>50</v>
      </c>
      <c r="AF2886" s="7" t="s">
        <v>50</v>
      </c>
      <c r="AG2886" s="7" t="s">
        <v>50</v>
      </c>
      <c r="AH2886" s="7">
        <v>4000000</v>
      </c>
      <c r="AI2886" s="7" t="s">
        <v>60</v>
      </c>
      <c r="AJ2886" s="7">
        <v>4000000</v>
      </c>
      <c r="AK2886" s="7" t="s">
        <v>27819</v>
      </c>
      <c r="AL2886" s="7" t="s">
        <v>50</v>
      </c>
      <c r="AM2886" s="7" t="s">
        <v>27820</v>
      </c>
      <c r="AN2886" s="7" t="s">
        <v>66</v>
      </c>
      <c r="AO2886" s="7" t="s">
        <v>27821</v>
      </c>
      <c r="AP2886" s="9" t="s">
        <v>50</v>
      </c>
      <c r="AQ2886" s="22" t="s">
        <v>27822</v>
      </c>
      <c r="AR2886" s="7" t="s">
        <v>50</v>
      </c>
    </row>
    <row r="2887" spans="1:44" ht="15" thickBot="1">
      <c r="A2887" s="10" t="s">
        <v>27823</v>
      </c>
      <c r="B2887" s="11">
        <v>37110</v>
      </c>
      <c r="C2887" s="12">
        <v>44927</v>
      </c>
      <c r="D2887" s="13" t="s">
        <v>45</v>
      </c>
      <c r="E2887" s="13" t="s">
        <v>46</v>
      </c>
      <c r="F2887" s="13" t="s">
        <v>70</v>
      </c>
      <c r="G2887" s="27" t="s">
        <v>54945</v>
      </c>
      <c r="H2887" s="13" t="s">
        <v>50</v>
      </c>
      <c r="I2887" s="13" t="s">
        <v>50</v>
      </c>
      <c r="J2887" s="12">
        <v>45497</v>
      </c>
      <c r="K2887" s="13" t="s">
        <v>50</v>
      </c>
      <c r="L2887" s="13" t="s">
        <v>467</v>
      </c>
      <c r="M2887" s="13" t="s">
        <v>27824</v>
      </c>
      <c r="N2887" s="13" t="s">
        <v>180</v>
      </c>
      <c r="O2887" s="13" t="s">
        <v>27825</v>
      </c>
      <c r="P2887" s="11">
        <v>20472</v>
      </c>
      <c r="Q2887" s="13" t="s">
        <v>120</v>
      </c>
      <c r="R2887" s="33" t="s">
        <v>27826</v>
      </c>
      <c r="S2887" s="33" t="s">
        <v>27827</v>
      </c>
      <c r="T2887" s="13" t="s">
        <v>50</v>
      </c>
      <c r="U2887" s="13" t="s">
        <v>50</v>
      </c>
      <c r="V2887" s="13">
        <v>1528026</v>
      </c>
      <c r="W2887" s="13" t="s">
        <v>60</v>
      </c>
      <c r="X2887" s="13">
        <v>1528026</v>
      </c>
      <c r="Y2887" s="13" t="s">
        <v>467</v>
      </c>
      <c r="Z2887" s="13">
        <v>2</v>
      </c>
      <c r="AA2887" s="13">
        <v>1528026</v>
      </c>
      <c r="AB2887" s="13" t="s">
        <v>60</v>
      </c>
      <c r="AC2887" s="13">
        <v>1528026</v>
      </c>
      <c r="AD2887" s="13" t="s">
        <v>467</v>
      </c>
      <c r="AE2887" s="13">
        <v>1528026</v>
      </c>
      <c r="AF2887" s="13" t="s">
        <v>60</v>
      </c>
      <c r="AG2887" s="13">
        <v>1528026</v>
      </c>
      <c r="AH2887" s="13">
        <v>2028026</v>
      </c>
      <c r="AI2887" s="13" t="s">
        <v>60</v>
      </c>
      <c r="AJ2887" s="13">
        <v>2028026</v>
      </c>
      <c r="AK2887" s="13" t="s">
        <v>50</v>
      </c>
      <c r="AL2887" s="13" t="s">
        <v>50</v>
      </c>
      <c r="AM2887" s="13" t="s">
        <v>27828</v>
      </c>
      <c r="AN2887" s="13" t="s">
        <v>66</v>
      </c>
      <c r="AO2887" s="13" t="s">
        <v>27829</v>
      </c>
      <c r="AP2887" s="21" t="s">
        <v>27830</v>
      </c>
      <c r="AQ2887" s="15" t="s">
        <v>50</v>
      </c>
      <c r="AR2887" s="13" t="s">
        <v>50</v>
      </c>
    </row>
    <row r="2888" spans="1:44" ht="15" thickBot="1">
      <c r="A2888" s="4" t="s">
        <v>27831</v>
      </c>
      <c r="B2888" s="7" t="s">
        <v>50</v>
      </c>
      <c r="C2888" s="6">
        <v>44197</v>
      </c>
      <c r="D2888" s="7" t="s">
        <v>45</v>
      </c>
      <c r="E2888" s="7" t="s">
        <v>50</v>
      </c>
      <c r="F2888" s="7" t="s">
        <v>70</v>
      </c>
      <c r="G2888" s="26" t="s">
        <v>54946</v>
      </c>
      <c r="H2888" s="7" t="s">
        <v>50</v>
      </c>
      <c r="I2888" s="7" t="s">
        <v>50</v>
      </c>
      <c r="J2888" s="6">
        <v>45489</v>
      </c>
      <c r="K2888" s="7" t="s">
        <v>50</v>
      </c>
      <c r="L2888" s="7" t="s">
        <v>241</v>
      </c>
      <c r="M2888" s="7" t="s">
        <v>27832</v>
      </c>
      <c r="N2888" s="7" t="s">
        <v>133</v>
      </c>
      <c r="O2888" s="7" t="s">
        <v>27833</v>
      </c>
      <c r="P2888" s="5">
        <v>20545</v>
      </c>
      <c r="Q2888" s="7" t="s">
        <v>135</v>
      </c>
      <c r="R2888" s="34" t="s">
        <v>27834</v>
      </c>
      <c r="S2888" s="34" t="s">
        <v>27835</v>
      </c>
      <c r="T2888" s="7" t="s">
        <v>50</v>
      </c>
      <c r="U2888" s="7" t="s">
        <v>50</v>
      </c>
      <c r="V2888" s="7">
        <v>12500000</v>
      </c>
      <c r="W2888" s="7" t="s">
        <v>139</v>
      </c>
      <c r="X2888" s="7">
        <v>16198991</v>
      </c>
      <c r="Y2888" s="7" t="s">
        <v>154</v>
      </c>
      <c r="Z2888" s="7">
        <v>1</v>
      </c>
      <c r="AA2888" s="7">
        <v>12500000</v>
      </c>
      <c r="AB2888" s="7" t="s">
        <v>139</v>
      </c>
      <c r="AC2888" s="7">
        <v>16198991</v>
      </c>
      <c r="AD2888" s="7" t="s">
        <v>241</v>
      </c>
      <c r="AE2888" s="7">
        <v>12500000</v>
      </c>
      <c r="AF2888" s="7" t="s">
        <v>139</v>
      </c>
      <c r="AG2888" s="7">
        <v>16198991</v>
      </c>
      <c r="AH2888" s="7">
        <v>12500000</v>
      </c>
      <c r="AI2888" s="7" t="s">
        <v>139</v>
      </c>
      <c r="AJ2888" s="7">
        <v>16198991</v>
      </c>
      <c r="AK2888" s="7" t="s">
        <v>27836</v>
      </c>
      <c r="AL2888" s="7" t="s">
        <v>50</v>
      </c>
      <c r="AM2888" s="7" t="s">
        <v>27837</v>
      </c>
      <c r="AN2888" s="7" t="s">
        <v>66</v>
      </c>
      <c r="AO2888" s="7" t="s">
        <v>27838</v>
      </c>
      <c r="AP2888" s="22" t="s">
        <v>27839</v>
      </c>
      <c r="AQ2888" s="9" t="s">
        <v>50</v>
      </c>
      <c r="AR2888" s="7" t="s">
        <v>50</v>
      </c>
    </row>
    <row r="2889" spans="1:44" ht="15" thickBot="1">
      <c r="A2889" s="10" t="s">
        <v>27840</v>
      </c>
      <c r="B2889" s="13">
        <v>324</v>
      </c>
      <c r="C2889" s="12">
        <v>44995</v>
      </c>
      <c r="D2889" s="13" t="s">
        <v>45</v>
      </c>
      <c r="E2889" s="13" t="s">
        <v>46</v>
      </c>
      <c r="F2889" s="13" t="s">
        <v>70</v>
      </c>
      <c r="G2889" s="26" t="s">
        <v>54946</v>
      </c>
      <c r="H2889" s="13" t="s">
        <v>50</v>
      </c>
      <c r="I2889" s="13" t="s">
        <v>50</v>
      </c>
      <c r="J2889" s="12">
        <v>45496</v>
      </c>
      <c r="K2889" s="13" t="s">
        <v>50</v>
      </c>
      <c r="L2889" s="13" t="s">
        <v>52</v>
      </c>
      <c r="M2889" s="13" t="s">
        <v>13109</v>
      </c>
      <c r="N2889" s="13" t="s">
        <v>27841</v>
      </c>
      <c r="O2889" s="13" t="s">
        <v>27842</v>
      </c>
      <c r="P2889" s="11">
        <v>20808</v>
      </c>
      <c r="Q2889" s="13" t="s">
        <v>360</v>
      </c>
      <c r="R2889" s="29" t="s">
        <v>27843</v>
      </c>
      <c r="S2889" s="33" t="s">
        <v>27844</v>
      </c>
      <c r="T2889" s="13" t="s">
        <v>27845</v>
      </c>
      <c r="U2889" s="13" t="s">
        <v>50</v>
      </c>
      <c r="V2889" s="13">
        <v>20000</v>
      </c>
      <c r="W2889" s="13" t="s">
        <v>60</v>
      </c>
      <c r="X2889" s="13">
        <v>20000</v>
      </c>
      <c r="Y2889" s="13" t="s">
        <v>467</v>
      </c>
      <c r="Z2889" s="13">
        <v>2</v>
      </c>
      <c r="AA2889" s="13">
        <v>1985000</v>
      </c>
      <c r="AB2889" s="13" t="s">
        <v>209</v>
      </c>
      <c r="AC2889" s="13">
        <v>2188085</v>
      </c>
      <c r="AD2889" s="13" t="s">
        <v>1624</v>
      </c>
      <c r="AE2889" s="13">
        <v>1985000</v>
      </c>
      <c r="AF2889" s="13" t="s">
        <v>209</v>
      </c>
      <c r="AG2889" s="13">
        <v>2188085</v>
      </c>
      <c r="AH2889" s="13">
        <v>2208085</v>
      </c>
      <c r="AI2889" s="13" t="s">
        <v>60</v>
      </c>
      <c r="AJ2889" s="13">
        <v>2208085</v>
      </c>
      <c r="AK2889" s="13" t="s">
        <v>27846</v>
      </c>
      <c r="AL2889" s="13" t="s">
        <v>50</v>
      </c>
      <c r="AM2889" s="13" t="s">
        <v>27847</v>
      </c>
      <c r="AN2889" s="13" t="s">
        <v>66</v>
      </c>
      <c r="AO2889" s="13" t="s">
        <v>27848</v>
      </c>
      <c r="AP2889" s="21" t="s">
        <v>27849</v>
      </c>
      <c r="AQ2889" s="15" t="s">
        <v>50</v>
      </c>
      <c r="AR2889" s="13" t="s">
        <v>50</v>
      </c>
    </row>
    <row r="2890" spans="1:44" ht="15" thickBot="1">
      <c r="A2890" s="4" t="s">
        <v>27850</v>
      </c>
      <c r="B2890" s="5">
        <v>646368</v>
      </c>
      <c r="C2890" s="6">
        <v>26299</v>
      </c>
      <c r="D2890" s="7" t="s">
        <v>45</v>
      </c>
      <c r="E2890" s="7" t="s">
        <v>50</v>
      </c>
      <c r="F2890" s="7" t="s">
        <v>70</v>
      </c>
      <c r="G2890" s="7" t="s">
        <v>71</v>
      </c>
      <c r="H2890" s="7" t="s">
        <v>2081</v>
      </c>
      <c r="I2890" s="7" t="s">
        <v>50</v>
      </c>
      <c r="J2890" s="6">
        <v>45489</v>
      </c>
      <c r="K2890" s="7" t="s">
        <v>50</v>
      </c>
      <c r="L2890" s="7" t="s">
        <v>52</v>
      </c>
      <c r="M2890" s="7" t="s">
        <v>27851</v>
      </c>
      <c r="N2890" s="7" t="s">
        <v>27852</v>
      </c>
      <c r="O2890" s="7" t="s">
        <v>27853</v>
      </c>
      <c r="P2890" s="5">
        <v>20840</v>
      </c>
      <c r="Q2890" s="7" t="s">
        <v>360</v>
      </c>
      <c r="R2890" s="34" t="s">
        <v>27854</v>
      </c>
      <c r="S2890" s="34" t="s">
        <v>27855</v>
      </c>
      <c r="T2890" s="7" t="s">
        <v>27856</v>
      </c>
      <c r="U2890" s="7">
        <f>353-61-202116</f>
        <v>-201824</v>
      </c>
      <c r="V2890" s="7">
        <v>3520000</v>
      </c>
      <c r="W2890" s="7" t="s">
        <v>209</v>
      </c>
      <c r="X2890" s="7">
        <v>3834038</v>
      </c>
      <c r="Y2890" s="7" t="s">
        <v>50</v>
      </c>
      <c r="Z2890" s="7">
        <v>1</v>
      </c>
      <c r="AA2890" s="7" t="s">
        <v>50</v>
      </c>
      <c r="AB2890" s="7" t="s">
        <v>50</v>
      </c>
      <c r="AC2890" s="7" t="s">
        <v>50</v>
      </c>
      <c r="AD2890" s="7" t="s">
        <v>50</v>
      </c>
      <c r="AE2890" s="7" t="s">
        <v>50</v>
      </c>
      <c r="AF2890" s="7" t="s">
        <v>50</v>
      </c>
      <c r="AG2890" s="7" t="s">
        <v>50</v>
      </c>
      <c r="AH2890" s="7">
        <v>3520000</v>
      </c>
      <c r="AI2890" s="7" t="s">
        <v>209</v>
      </c>
      <c r="AJ2890" s="7">
        <v>3834038</v>
      </c>
      <c r="AK2890" s="7" t="s">
        <v>27857</v>
      </c>
      <c r="AL2890" s="7" t="s">
        <v>50</v>
      </c>
      <c r="AM2890" s="7" t="s">
        <v>27858</v>
      </c>
      <c r="AN2890" s="7" t="s">
        <v>66</v>
      </c>
      <c r="AO2890" s="7" t="s">
        <v>27859</v>
      </c>
      <c r="AP2890" s="22" t="s">
        <v>27860</v>
      </c>
      <c r="AQ2890" s="9" t="s">
        <v>50</v>
      </c>
      <c r="AR2890" s="7" t="s">
        <v>50</v>
      </c>
    </row>
    <row r="2891" spans="1:44" ht="15" thickBot="1">
      <c r="A2891" s="10" t="s">
        <v>27861</v>
      </c>
      <c r="B2891" s="11">
        <v>65675</v>
      </c>
      <c r="C2891" s="12">
        <v>43466</v>
      </c>
      <c r="D2891" s="13" t="s">
        <v>45</v>
      </c>
      <c r="E2891" s="13" t="s">
        <v>46</v>
      </c>
      <c r="F2891" s="13" t="s">
        <v>70</v>
      </c>
      <c r="G2891" s="26" t="s">
        <v>54946</v>
      </c>
      <c r="H2891" s="13" t="s">
        <v>50</v>
      </c>
      <c r="I2891" s="13" t="s">
        <v>50</v>
      </c>
      <c r="J2891" s="12">
        <v>45489</v>
      </c>
      <c r="K2891" s="13" t="s">
        <v>50</v>
      </c>
      <c r="L2891" s="13" t="s">
        <v>210</v>
      </c>
      <c r="M2891" s="13" t="s">
        <v>27862</v>
      </c>
      <c r="N2891" s="13" t="s">
        <v>19415</v>
      </c>
      <c r="O2891" s="13" t="s">
        <v>27863</v>
      </c>
      <c r="P2891" s="11">
        <v>21189</v>
      </c>
      <c r="Q2891" s="13" t="s">
        <v>1783</v>
      </c>
      <c r="R2891" s="33" t="s">
        <v>27864</v>
      </c>
      <c r="S2891" s="33" t="s">
        <v>27865</v>
      </c>
      <c r="T2891" s="13" t="s">
        <v>27866</v>
      </c>
      <c r="U2891" s="13" t="s">
        <v>27867</v>
      </c>
      <c r="V2891" s="13">
        <v>11700000</v>
      </c>
      <c r="W2891" s="13" t="s">
        <v>5340</v>
      </c>
      <c r="X2891" s="13">
        <v>353716</v>
      </c>
      <c r="Y2891" s="13" t="s">
        <v>50</v>
      </c>
      <c r="Z2891" s="13">
        <v>3</v>
      </c>
      <c r="AA2891" s="13">
        <v>11700000</v>
      </c>
      <c r="AB2891" s="13" t="s">
        <v>5340</v>
      </c>
      <c r="AC2891" s="13">
        <v>353716</v>
      </c>
      <c r="AD2891" s="13" t="s">
        <v>210</v>
      </c>
      <c r="AE2891" s="13">
        <v>808716</v>
      </c>
      <c r="AF2891" s="13" t="s">
        <v>60</v>
      </c>
      <c r="AG2891" s="13">
        <v>808716</v>
      </c>
      <c r="AH2891" s="13">
        <v>808716</v>
      </c>
      <c r="AI2891" s="13" t="s">
        <v>60</v>
      </c>
      <c r="AJ2891" s="13">
        <v>808716</v>
      </c>
      <c r="AK2891" s="13" t="s">
        <v>27868</v>
      </c>
      <c r="AL2891" s="13" t="s">
        <v>50</v>
      </c>
      <c r="AM2891" s="13" t="s">
        <v>27869</v>
      </c>
      <c r="AN2891" s="13" t="s">
        <v>66</v>
      </c>
      <c r="AO2891" s="13" t="s">
        <v>27870</v>
      </c>
      <c r="AP2891" s="21" t="s">
        <v>27871</v>
      </c>
      <c r="AQ2891" s="15" t="s">
        <v>50</v>
      </c>
      <c r="AR2891" s="13" t="s">
        <v>50</v>
      </c>
    </row>
    <row r="2892" spans="1:44" ht="15" thickBot="1">
      <c r="A2892" s="4" t="s">
        <v>27872</v>
      </c>
      <c r="B2892" s="7">
        <v>531</v>
      </c>
      <c r="C2892" s="6">
        <v>40269</v>
      </c>
      <c r="D2892" s="7" t="s">
        <v>45</v>
      </c>
      <c r="E2892" s="7" t="s">
        <v>46</v>
      </c>
      <c r="F2892" s="7" t="s">
        <v>70</v>
      </c>
      <c r="G2892" s="7" t="s">
        <v>87</v>
      </c>
      <c r="H2892" s="7" t="s">
        <v>50</v>
      </c>
      <c r="I2892" s="7" t="s">
        <v>50</v>
      </c>
      <c r="J2892" s="6">
        <v>45492</v>
      </c>
      <c r="K2892" s="7" t="s">
        <v>50</v>
      </c>
      <c r="L2892" s="7" t="s">
        <v>178</v>
      </c>
      <c r="M2892" s="7" t="s">
        <v>27873</v>
      </c>
      <c r="N2892" s="7" t="s">
        <v>1954</v>
      </c>
      <c r="O2892" s="7" t="s">
        <v>27874</v>
      </c>
      <c r="P2892" s="5">
        <v>21476</v>
      </c>
      <c r="Q2892" s="7" t="s">
        <v>245</v>
      </c>
      <c r="R2892" s="34" t="s">
        <v>27875</v>
      </c>
      <c r="S2892" s="31" t="s">
        <v>50</v>
      </c>
      <c r="T2892" s="7" t="s">
        <v>50</v>
      </c>
      <c r="U2892" s="7" t="s">
        <v>27876</v>
      </c>
      <c r="V2892" s="7">
        <v>970000000</v>
      </c>
      <c r="W2892" s="7" t="s">
        <v>1960</v>
      </c>
      <c r="X2892" s="7">
        <v>6158926</v>
      </c>
      <c r="Y2892" s="7" t="s">
        <v>50</v>
      </c>
      <c r="Z2892" s="7">
        <v>2</v>
      </c>
      <c r="AA2892" s="7">
        <v>970000000</v>
      </c>
      <c r="AB2892" s="7" t="s">
        <v>1960</v>
      </c>
      <c r="AC2892" s="7">
        <v>6158926</v>
      </c>
      <c r="AD2892" s="7" t="s">
        <v>178</v>
      </c>
      <c r="AE2892" s="7">
        <v>1270000000</v>
      </c>
      <c r="AF2892" s="7" t="s">
        <v>1960</v>
      </c>
      <c r="AG2892" s="7">
        <v>8888989</v>
      </c>
      <c r="AH2892" s="7">
        <v>1270000000</v>
      </c>
      <c r="AI2892" s="7" t="s">
        <v>1960</v>
      </c>
      <c r="AJ2892" s="7">
        <v>8888989</v>
      </c>
      <c r="AK2892" s="7" t="s">
        <v>27877</v>
      </c>
      <c r="AL2892" s="7" t="s">
        <v>50</v>
      </c>
      <c r="AM2892" s="7" t="s">
        <v>27878</v>
      </c>
      <c r="AN2892" s="7" t="s">
        <v>66</v>
      </c>
      <c r="AO2892" s="7" t="s">
        <v>27879</v>
      </c>
      <c r="AP2892" s="22" t="s">
        <v>27880</v>
      </c>
      <c r="AQ2892" s="9" t="s">
        <v>50</v>
      </c>
      <c r="AR2892" s="7" t="s">
        <v>50</v>
      </c>
    </row>
    <row r="2893" spans="1:44" ht="15" thickBot="1">
      <c r="A2893" s="10" t="s">
        <v>27881</v>
      </c>
      <c r="B2893" s="13" t="s">
        <v>50</v>
      </c>
      <c r="C2893" s="12">
        <v>44927</v>
      </c>
      <c r="D2893" s="13" t="s">
        <v>45</v>
      </c>
      <c r="E2893" s="13" t="s">
        <v>50</v>
      </c>
      <c r="F2893" s="13" t="s">
        <v>70</v>
      </c>
      <c r="G2893" s="26" t="s">
        <v>54946</v>
      </c>
      <c r="H2893" s="13" t="s">
        <v>50</v>
      </c>
      <c r="I2893" s="13" t="s">
        <v>50</v>
      </c>
      <c r="J2893" s="12">
        <v>45491</v>
      </c>
      <c r="K2893" s="13" t="s">
        <v>50</v>
      </c>
      <c r="L2893" s="13" t="s">
        <v>467</v>
      </c>
      <c r="M2893" s="13" t="s">
        <v>27882</v>
      </c>
      <c r="N2893" s="13" t="s">
        <v>9187</v>
      </c>
      <c r="O2893" s="13" t="s">
        <v>27883</v>
      </c>
      <c r="P2893" s="11">
        <v>21689</v>
      </c>
      <c r="Q2893" s="13" t="s">
        <v>56</v>
      </c>
      <c r="R2893" s="33" t="s">
        <v>27884</v>
      </c>
      <c r="S2893" s="30" t="s">
        <v>50</v>
      </c>
      <c r="T2893" s="13" t="s">
        <v>27885</v>
      </c>
      <c r="U2893" s="13" t="s">
        <v>50</v>
      </c>
      <c r="V2893" s="13">
        <v>1000000</v>
      </c>
      <c r="W2893" s="13" t="s">
        <v>60</v>
      </c>
      <c r="X2893" s="13">
        <v>1000000</v>
      </c>
      <c r="Y2893" s="13" t="s">
        <v>467</v>
      </c>
      <c r="Z2893" s="13">
        <v>1</v>
      </c>
      <c r="AA2893" s="13">
        <v>1000000</v>
      </c>
      <c r="AB2893" s="13" t="s">
        <v>60</v>
      </c>
      <c r="AC2893" s="13">
        <v>1000000</v>
      </c>
      <c r="AD2893" s="13" t="s">
        <v>467</v>
      </c>
      <c r="AE2893" s="13">
        <v>1000000</v>
      </c>
      <c r="AF2893" s="13" t="s">
        <v>60</v>
      </c>
      <c r="AG2893" s="13">
        <v>1000000</v>
      </c>
      <c r="AH2893" s="13">
        <v>1000000</v>
      </c>
      <c r="AI2893" s="13" t="s">
        <v>60</v>
      </c>
      <c r="AJ2893" s="13">
        <v>1000000</v>
      </c>
      <c r="AK2893" s="13" t="s">
        <v>50</v>
      </c>
      <c r="AL2893" s="13" t="s">
        <v>50</v>
      </c>
      <c r="AM2893" s="13" t="s">
        <v>27886</v>
      </c>
      <c r="AN2893" s="13" t="s">
        <v>66</v>
      </c>
      <c r="AO2893" s="13" t="s">
        <v>27887</v>
      </c>
      <c r="AP2893" s="21" t="s">
        <v>27888</v>
      </c>
      <c r="AQ2893" s="15" t="s">
        <v>50</v>
      </c>
      <c r="AR2893" s="13" t="s">
        <v>50</v>
      </c>
    </row>
    <row r="2894" spans="1:44" ht="15" thickBot="1">
      <c r="A2894" s="4" t="s">
        <v>27889</v>
      </c>
      <c r="B2894" s="5">
        <v>4805</v>
      </c>
      <c r="C2894" s="6">
        <v>44197</v>
      </c>
      <c r="D2894" s="7" t="s">
        <v>45</v>
      </c>
      <c r="E2894" s="7" t="s">
        <v>46</v>
      </c>
      <c r="F2894" s="7" t="s">
        <v>70</v>
      </c>
      <c r="G2894" s="26" t="s">
        <v>54946</v>
      </c>
      <c r="H2894" s="7" t="s">
        <v>27890</v>
      </c>
      <c r="I2894" s="7" t="s">
        <v>50</v>
      </c>
      <c r="J2894" s="6">
        <v>45491</v>
      </c>
      <c r="K2894" s="7" t="s">
        <v>116</v>
      </c>
      <c r="L2894" s="7" t="s">
        <v>241</v>
      </c>
      <c r="M2894" s="7" t="s">
        <v>27891</v>
      </c>
      <c r="N2894" s="7" t="s">
        <v>668</v>
      </c>
      <c r="O2894" s="7" t="s">
        <v>27892</v>
      </c>
      <c r="P2894" s="5">
        <v>21997</v>
      </c>
      <c r="Q2894" s="7" t="s">
        <v>670</v>
      </c>
      <c r="R2894" s="34" t="s">
        <v>27893</v>
      </c>
      <c r="S2894" s="34" t="s">
        <v>27894</v>
      </c>
      <c r="T2894" s="7" t="s">
        <v>27895</v>
      </c>
      <c r="U2894" s="7" t="s">
        <v>50</v>
      </c>
      <c r="V2894" s="7">
        <v>15000000</v>
      </c>
      <c r="W2894" s="7" t="s">
        <v>60</v>
      </c>
      <c r="X2894" s="7">
        <v>15000000</v>
      </c>
      <c r="Y2894" s="7" t="s">
        <v>154</v>
      </c>
      <c r="Z2894" s="7">
        <v>2</v>
      </c>
      <c r="AA2894" s="7">
        <v>15000000</v>
      </c>
      <c r="AB2894" s="7" t="s">
        <v>60</v>
      </c>
      <c r="AC2894" s="7">
        <v>15000000</v>
      </c>
      <c r="AD2894" s="7" t="s">
        <v>241</v>
      </c>
      <c r="AE2894" s="7">
        <v>30000000</v>
      </c>
      <c r="AF2894" s="7" t="s">
        <v>60</v>
      </c>
      <c r="AG2894" s="7">
        <v>30000000</v>
      </c>
      <c r="AH2894" s="7">
        <v>30000000</v>
      </c>
      <c r="AI2894" s="7" t="s">
        <v>60</v>
      </c>
      <c r="AJ2894" s="7">
        <v>30000000</v>
      </c>
      <c r="AK2894" s="7" t="s">
        <v>27896</v>
      </c>
      <c r="AL2894" s="7" t="s">
        <v>50</v>
      </c>
      <c r="AM2894" s="7" t="s">
        <v>27897</v>
      </c>
      <c r="AN2894" s="7" t="s">
        <v>66</v>
      </c>
      <c r="AO2894" s="7" t="s">
        <v>27898</v>
      </c>
      <c r="AP2894" s="22" t="s">
        <v>27899</v>
      </c>
      <c r="AQ2894" s="9" t="s">
        <v>50</v>
      </c>
      <c r="AR2894" s="7" t="s">
        <v>50</v>
      </c>
    </row>
    <row r="2895" spans="1:44" ht="15" thickBot="1">
      <c r="A2895" s="10" t="s">
        <v>27900</v>
      </c>
      <c r="B2895" s="11">
        <v>1533</v>
      </c>
      <c r="C2895" s="12">
        <v>34335</v>
      </c>
      <c r="D2895" s="13" t="s">
        <v>45</v>
      </c>
      <c r="E2895" s="13" t="s">
        <v>46</v>
      </c>
      <c r="F2895" s="13" t="s">
        <v>70</v>
      </c>
      <c r="G2895" s="13" t="s">
        <v>71</v>
      </c>
      <c r="H2895" s="13" t="s">
        <v>240</v>
      </c>
      <c r="I2895" s="13" t="s">
        <v>50</v>
      </c>
      <c r="J2895" s="12">
        <v>45489</v>
      </c>
      <c r="K2895" s="13" t="s">
        <v>50</v>
      </c>
      <c r="L2895" s="13" t="s">
        <v>131</v>
      </c>
      <c r="M2895" s="13" t="s">
        <v>27901</v>
      </c>
      <c r="N2895" s="13" t="s">
        <v>7382</v>
      </c>
      <c r="O2895" s="13" t="s">
        <v>27902</v>
      </c>
      <c r="P2895" s="11">
        <v>22014</v>
      </c>
      <c r="Q2895" s="13" t="s">
        <v>135</v>
      </c>
      <c r="R2895" s="33" t="s">
        <v>27903</v>
      </c>
      <c r="S2895" s="33" t="s">
        <v>27904</v>
      </c>
      <c r="T2895" s="13" t="s">
        <v>27905</v>
      </c>
      <c r="U2895" s="13" t="s">
        <v>27906</v>
      </c>
      <c r="V2895" s="13">
        <v>177500000</v>
      </c>
      <c r="W2895" s="13" t="s">
        <v>60</v>
      </c>
      <c r="X2895" s="13">
        <v>177500000</v>
      </c>
      <c r="Y2895" s="13" t="s">
        <v>50</v>
      </c>
      <c r="Z2895" s="13">
        <v>1</v>
      </c>
      <c r="AA2895" s="13" t="s">
        <v>50</v>
      </c>
      <c r="AB2895" s="13" t="s">
        <v>50</v>
      </c>
      <c r="AC2895" s="13" t="s">
        <v>50</v>
      </c>
      <c r="AD2895" s="13" t="s">
        <v>50</v>
      </c>
      <c r="AE2895" s="13" t="s">
        <v>50</v>
      </c>
      <c r="AF2895" s="13" t="s">
        <v>50</v>
      </c>
      <c r="AG2895" s="13" t="s">
        <v>50</v>
      </c>
      <c r="AH2895" s="13">
        <v>177500000</v>
      </c>
      <c r="AI2895" s="13" t="s">
        <v>60</v>
      </c>
      <c r="AJ2895" s="13">
        <v>177500000</v>
      </c>
      <c r="AK2895" s="13" t="s">
        <v>50</v>
      </c>
      <c r="AL2895" s="13" t="s">
        <v>50</v>
      </c>
      <c r="AM2895" s="13" t="s">
        <v>27907</v>
      </c>
      <c r="AN2895" s="13" t="s">
        <v>66</v>
      </c>
      <c r="AO2895" s="13" t="s">
        <v>27908</v>
      </c>
      <c r="AP2895" s="21" t="s">
        <v>27909</v>
      </c>
      <c r="AQ2895" s="15" t="s">
        <v>50</v>
      </c>
      <c r="AR2895" s="13" t="s">
        <v>50</v>
      </c>
    </row>
    <row r="2896" spans="1:44" ht="15" thickBot="1">
      <c r="A2896" s="4" t="s">
        <v>27910</v>
      </c>
      <c r="B2896" s="7" t="s">
        <v>50</v>
      </c>
      <c r="C2896" s="6">
        <v>44562</v>
      </c>
      <c r="D2896" s="7" t="s">
        <v>45</v>
      </c>
      <c r="E2896" s="7" t="s">
        <v>46</v>
      </c>
      <c r="F2896" s="7" t="s">
        <v>70</v>
      </c>
      <c r="G2896" s="26" t="s">
        <v>54946</v>
      </c>
      <c r="H2896" s="7" t="s">
        <v>27911</v>
      </c>
      <c r="I2896" s="7" t="s">
        <v>50</v>
      </c>
      <c r="J2896" s="6">
        <v>45495</v>
      </c>
      <c r="K2896" s="7" t="s">
        <v>50</v>
      </c>
      <c r="L2896" s="7" t="s">
        <v>178</v>
      </c>
      <c r="M2896" s="7" t="s">
        <v>4773</v>
      </c>
      <c r="N2896" s="7" t="s">
        <v>20544</v>
      </c>
      <c r="O2896" s="7" t="s">
        <v>27912</v>
      </c>
      <c r="P2896" s="5">
        <v>22214</v>
      </c>
      <c r="Q2896" s="7" t="s">
        <v>481</v>
      </c>
      <c r="R2896" s="34" t="s">
        <v>27913</v>
      </c>
      <c r="S2896" s="34" t="s">
        <v>27914</v>
      </c>
      <c r="T2896" s="7" t="s">
        <v>50</v>
      </c>
      <c r="U2896" s="7" t="s">
        <v>27915</v>
      </c>
      <c r="V2896" s="7">
        <v>8494991</v>
      </c>
      <c r="W2896" s="7" t="s">
        <v>60</v>
      </c>
      <c r="X2896" s="7">
        <v>8494991</v>
      </c>
      <c r="Y2896" s="7" t="s">
        <v>50</v>
      </c>
      <c r="Z2896" s="7">
        <v>1</v>
      </c>
      <c r="AA2896" s="7">
        <v>8494991</v>
      </c>
      <c r="AB2896" s="7" t="s">
        <v>60</v>
      </c>
      <c r="AC2896" s="7">
        <v>8494991</v>
      </c>
      <c r="AD2896" s="7" t="s">
        <v>178</v>
      </c>
      <c r="AE2896" s="7">
        <v>8494991</v>
      </c>
      <c r="AF2896" s="7" t="s">
        <v>60</v>
      </c>
      <c r="AG2896" s="7">
        <v>8494991</v>
      </c>
      <c r="AH2896" s="7">
        <v>8494991</v>
      </c>
      <c r="AI2896" s="7" t="s">
        <v>60</v>
      </c>
      <c r="AJ2896" s="7">
        <v>8494991</v>
      </c>
      <c r="AK2896" s="7" t="s">
        <v>50</v>
      </c>
      <c r="AL2896" s="7" t="s">
        <v>50</v>
      </c>
      <c r="AM2896" s="7" t="s">
        <v>27916</v>
      </c>
      <c r="AN2896" s="7" t="s">
        <v>66</v>
      </c>
      <c r="AO2896" s="7" t="s">
        <v>27917</v>
      </c>
      <c r="AP2896" s="22" t="s">
        <v>27918</v>
      </c>
      <c r="AQ2896" s="9" t="s">
        <v>50</v>
      </c>
      <c r="AR2896" s="7" t="s">
        <v>50</v>
      </c>
    </row>
    <row r="2897" spans="1:44" ht="15" thickBot="1">
      <c r="A2897" s="10" t="s">
        <v>27919</v>
      </c>
      <c r="B2897" s="13" t="s">
        <v>50</v>
      </c>
      <c r="C2897" s="12">
        <v>44197</v>
      </c>
      <c r="D2897" s="13" t="s">
        <v>45</v>
      </c>
      <c r="E2897" s="13" t="s">
        <v>50</v>
      </c>
      <c r="F2897" s="13" t="s">
        <v>70</v>
      </c>
      <c r="G2897" s="27" t="s">
        <v>54945</v>
      </c>
      <c r="H2897" s="13" t="s">
        <v>50</v>
      </c>
      <c r="I2897" s="13" t="s">
        <v>50</v>
      </c>
      <c r="J2897" s="12">
        <v>45490</v>
      </c>
      <c r="K2897" s="13" t="s">
        <v>116</v>
      </c>
      <c r="L2897" s="13" t="s">
        <v>52</v>
      </c>
      <c r="M2897" s="13" t="s">
        <v>27920</v>
      </c>
      <c r="N2897" s="13" t="s">
        <v>1706</v>
      </c>
      <c r="O2897" s="13" t="s">
        <v>27921</v>
      </c>
      <c r="P2897" s="11">
        <v>22254</v>
      </c>
      <c r="Q2897" s="13" t="s">
        <v>1334</v>
      </c>
      <c r="R2897" s="33" t="s">
        <v>27922</v>
      </c>
      <c r="S2897" s="33" t="s">
        <v>27923</v>
      </c>
      <c r="T2897" s="13" t="s">
        <v>50</v>
      </c>
      <c r="U2897" s="13" t="s">
        <v>50</v>
      </c>
      <c r="V2897" s="13">
        <v>10000</v>
      </c>
      <c r="W2897" s="13" t="s">
        <v>60</v>
      </c>
      <c r="X2897" s="13">
        <v>10000</v>
      </c>
      <c r="Y2897" s="13" t="s">
        <v>467</v>
      </c>
      <c r="Z2897" s="13">
        <v>3</v>
      </c>
      <c r="AA2897" s="13">
        <v>2100000</v>
      </c>
      <c r="AB2897" s="13" t="s">
        <v>60</v>
      </c>
      <c r="AC2897" s="13">
        <v>2100000</v>
      </c>
      <c r="AD2897" s="13" t="s">
        <v>467</v>
      </c>
      <c r="AE2897" s="13">
        <v>2100000</v>
      </c>
      <c r="AF2897" s="13" t="s">
        <v>60</v>
      </c>
      <c r="AG2897" s="13">
        <v>2100000</v>
      </c>
      <c r="AH2897" s="13">
        <v>3810000</v>
      </c>
      <c r="AI2897" s="13" t="s">
        <v>60</v>
      </c>
      <c r="AJ2897" s="13">
        <v>3810000</v>
      </c>
      <c r="AK2897" s="13" t="s">
        <v>27924</v>
      </c>
      <c r="AL2897" s="13" t="s">
        <v>50</v>
      </c>
      <c r="AM2897" s="13" t="s">
        <v>27925</v>
      </c>
      <c r="AN2897" s="13" t="s">
        <v>66</v>
      </c>
      <c r="AO2897" s="13" t="s">
        <v>27926</v>
      </c>
      <c r="AP2897" s="21" t="s">
        <v>27927</v>
      </c>
      <c r="AQ2897" s="15" t="s">
        <v>50</v>
      </c>
      <c r="AR2897" s="13" t="s">
        <v>50</v>
      </c>
    </row>
    <row r="2898" spans="1:44" ht="15" thickBot="1">
      <c r="A2898" s="4" t="s">
        <v>27928</v>
      </c>
      <c r="B2898" s="5">
        <v>445471</v>
      </c>
      <c r="C2898" s="6">
        <v>31778</v>
      </c>
      <c r="D2898" s="7" t="s">
        <v>45</v>
      </c>
      <c r="E2898" s="7" t="s">
        <v>1939</v>
      </c>
      <c r="F2898" s="7" t="s">
        <v>70</v>
      </c>
      <c r="G2898" s="7" t="s">
        <v>114</v>
      </c>
      <c r="H2898" s="7" t="s">
        <v>379</v>
      </c>
      <c r="I2898" s="7" t="s">
        <v>50</v>
      </c>
      <c r="J2898" s="6">
        <v>45496</v>
      </c>
      <c r="K2898" s="7" t="s">
        <v>50</v>
      </c>
      <c r="L2898" s="7" t="s">
        <v>52</v>
      </c>
      <c r="M2898" s="7" t="s">
        <v>27929</v>
      </c>
      <c r="N2898" s="7" t="s">
        <v>75</v>
      </c>
      <c r="O2898" s="7" t="s">
        <v>27930</v>
      </c>
      <c r="P2898" s="5">
        <v>22362</v>
      </c>
      <c r="Q2898" s="7" t="s">
        <v>77</v>
      </c>
      <c r="R2898" s="34" t="s">
        <v>27931</v>
      </c>
      <c r="S2898" s="34" t="s">
        <v>27932</v>
      </c>
      <c r="T2898" s="7" t="s">
        <v>50</v>
      </c>
      <c r="U2898" s="7" t="s">
        <v>27933</v>
      </c>
      <c r="V2898" s="7" t="s">
        <v>50</v>
      </c>
      <c r="W2898" s="7" t="s">
        <v>50</v>
      </c>
      <c r="X2898" s="7" t="s">
        <v>50</v>
      </c>
      <c r="Y2898" s="7" t="s">
        <v>50</v>
      </c>
      <c r="Z2898" s="7">
        <v>3</v>
      </c>
      <c r="AA2898" s="7" t="s">
        <v>50</v>
      </c>
      <c r="AB2898" s="7" t="s">
        <v>50</v>
      </c>
      <c r="AC2898" s="7" t="s">
        <v>50</v>
      </c>
      <c r="AD2898" s="7" t="s">
        <v>50</v>
      </c>
      <c r="AE2898" s="7" t="s">
        <v>50</v>
      </c>
      <c r="AF2898" s="7" t="s">
        <v>50</v>
      </c>
      <c r="AG2898" s="7" t="s">
        <v>50</v>
      </c>
      <c r="AH2898" s="7">
        <v>950000</v>
      </c>
      <c r="AI2898" s="7" t="s">
        <v>60</v>
      </c>
      <c r="AJ2898" s="7">
        <v>950000</v>
      </c>
      <c r="AK2898" s="7" t="s">
        <v>27934</v>
      </c>
      <c r="AL2898" s="7" t="s">
        <v>50</v>
      </c>
      <c r="AM2898" s="7" t="s">
        <v>27935</v>
      </c>
      <c r="AN2898" s="7" t="s">
        <v>66</v>
      </c>
      <c r="AO2898" s="7" t="s">
        <v>27936</v>
      </c>
      <c r="AP2898" s="9" t="s">
        <v>50</v>
      </c>
      <c r="AQ2898" s="22" t="s">
        <v>27937</v>
      </c>
      <c r="AR2898" s="7" t="s">
        <v>50</v>
      </c>
    </row>
    <row r="2899" spans="1:44" ht="15" thickBot="1">
      <c r="A2899" s="10" t="s">
        <v>27938</v>
      </c>
      <c r="B2899" s="13">
        <v>825</v>
      </c>
      <c r="C2899" s="12">
        <v>42370</v>
      </c>
      <c r="D2899" s="13" t="s">
        <v>45</v>
      </c>
      <c r="E2899" s="13" t="s">
        <v>46</v>
      </c>
      <c r="F2899" s="13" t="s">
        <v>70</v>
      </c>
      <c r="G2899" s="27" t="s">
        <v>54945</v>
      </c>
      <c r="H2899" s="13" t="s">
        <v>50</v>
      </c>
      <c r="I2899" s="13" t="s">
        <v>50</v>
      </c>
      <c r="J2899" s="12">
        <v>45490</v>
      </c>
      <c r="K2899" s="13" t="s">
        <v>116</v>
      </c>
      <c r="L2899" s="13" t="s">
        <v>1471</v>
      </c>
      <c r="M2899" s="13" t="s">
        <v>27939</v>
      </c>
      <c r="N2899" s="13" t="s">
        <v>1954</v>
      </c>
      <c r="O2899" s="13" t="s">
        <v>27940</v>
      </c>
      <c r="P2899" s="11">
        <v>22508</v>
      </c>
      <c r="Q2899" s="13" t="s">
        <v>245</v>
      </c>
      <c r="R2899" s="33" t="s">
        <v>27941</v>
      </c>
      <c r="S2899" s="30" t="s">
        <v>50</v>
      </c>
      <c r="T2899" s="13" t="s">
        <v>50</v>
      </c>
      <c r="U2899" s="13" t="s">
        <v>50</v>
      </c>
      <c r="V2899" s="13" t="s">
        <v>50</v>
      </c>
      <c r="W2899" s="13" t="s">
        <v>50</v>
      </c>
      <c r="X2899" s="13" t="s">
        <v>50</v>
      </c>
      <c r="Y2899" s="13" t="s">
        <v>50</v>
      </c>
      <c r="Z2899" s="13">
        <v>4</v>
      </c>
      <c r="AA2899" s="13" t="s">
        <v>50</v>
      </c>
      <c r="AB2899" s="13" t="s">
        <v>50</v>
      </c>
      <c r="AC2899" s="13" t="s">
        <v>50</v>
      </c>
      <c r="AD2899" s="13" t="s">
        <v>1471</v>
      </c>
      <c r="AE2899" s="13">
        <v>200000000</v>
      </c>
      <c r="AF2899" s="13" t="s">
        <v>1960</v>
      </c>
      <c r="AG2899" s="13">
        <v>1838345</v>
      </c>
      <c r="AH2899" s="13">
        <v>200000000</v>
      </c>
      <c r="AI2899" s="13" t="s">
        <v>1960</v>
      </c>
      <c r="AJ2899" s="13">
        <v>1838345</v>
      </c>
      <c r="AK2899" s="13" t="s">
        <v>27942</v>
      </c>
      <c r="AL2899" s="13" t="s">
        <v>50</v>
      </c>
      <c r="AM2899" s="13" t="s">
        <v>27943</v>
      </c>
      <c r="AN2899" s="13" t="s">
        <v>66</v>
      </c>
      <c r="AO2899" s="13" t="s">
        <v>27944</v>
      </c>
      <c r="AP2899" s="21" t="s">
        <v>27945</v>
      </c>
      <c r="AQ2899" s="15" t="s">
        <v>50</v>
      </c>
      <c r="AR2899" s="13" t="s">
        <v>50</v>
      </c>
    </row>
    <row r="2900" spans="1:44" ht="15" thickBot="1">
      <c r="A2900" s="4" t="s">
        <v>27946</v>
      </c>
      <c r="B2900" s="5">
        <v>48365</v>
      </c>
      <c r="C2900" s="6">
        <v>42709</v>
      </c>
      <c r="D2900" s="7" t="s">
        <v>45</v>
      </c>
      <c r="E2900" s="7" t="s">
        <v>46</v>
      </c>
      <c r="F2900" s="7" t="s">
        <v>70</v>
      </c>
      <c r="G2900" s="26" t="s">
        <v>54946</v>
      </c>
      <c r="H2900" s="7" t="s">
        <v>356</v>
      </c>
      <c r="I2900" s="7" t="s">
        <v>50</v>
      </c>
      <c r="J2900" s="6">
        <v>45496</v>
      </c>
      <c r="K2900" s="7" t="s">
        <v>89</v>
      </c>
      <c r="L2900" s="7" t="s">
        <v>52</v>
      </c>
      <c r="M2900" s="7" t="s">
        <v>27947</v>
      </c>
      <c r="N2900" s="7" t="s">
        <v>27948</v>
      </c>
      <c r="O2900" s="7" t="s">
        <v>27949</v>
      </c>
      <c r="P2900" s="5">
        <v>22556</v>
      </c>
      <c r="Q2900" s="7" t="s">
        <v>397</v>
      </c>
      <c r="R2900" s="34" t="s">
        <v>27950</v>
      </c>
      <c r="S2900" s="34" t="s">
        <v>27951</v>
      </c>
      <c r="T2900" s="7" t="s">
        <v>27952</v>
      </c>
      <c r="U2900" s="7" t="s">
        <v>50</v>
      </c>
      <c r="V2900" s="7" t="s">
        <v>50</v>
      </c>
      <c r="W2900" s="7" t="s">
        <v>50</v>
      </c>
      <c r="X2900" s="7" t="s">
        <v>50</v>
      </c>
      <c r="Y2900" s="7" t="s">
        <v>467</v>
      </c>
      <c r="Z2900" s="7">
        <v>6</v>
      </c>
      <c r="AA2900" s="7">
        <v>3500000</v>
      </c>
      <c r="AB2900" s="7" t="s">
        <v>60</v>
      </c>
      <c r="AC2900" s="7">
        <v>3500000</v>
      </c>
      <c r="AD2900" s="7" t="s">
        <v>467</v>
      </c>
      <c r="AE2900" s="7">
        <v>4385478</v>
      </c>
      <c r="AF2900" s="7" t="s">
        <v>60</v>
      </c>
      <c r="AG2900" s="7">
        <v>4385478</v>
      </c>
      <c r="AH2900" s="7">
        <v>4424430</v>
      </c>
      <c r="AI2900" s="7" t="s">
        <v>60</v>
      </c>
      <c r="AJ2900" s="7">
        <v>4424430</v>
      </c>
      <c r="AK2900" s="7" t="s">
        <v>27953</v>
      </c>
      <c r="AL2900" s="7" t="s">
        <v>50</v>
      </c>
      <c r="AM2900" s="7" t="s">
        <v>27954</v>
      </c>
      <c r="AN2900" s="7" t="s">
        <v>66</v>
      </c>
      <c r="AO2900" s="7" t="s">
        <v>27955</v>
      </c>
      <c r="AP2900" s="22" t="s">
        <v>27956</v>
      </c>
      <c r="AQ2900" s="9" t="s">
        <v>50</v>
      </c>
      <c r="AR2900" s="7" t="s">
        <v>50</v>
      </c>
    </row>
    <row r="2901" spans="1:44" ht="15" thickBot="1">
      <c r="A2901" s="10" t="s">
        <v>27957</v>
      </c>
      <c r="B2901" s="13" t="s">
        <v>50</v>
      </c>
      <c r="C2901" s="12">
        <v>44927</v>
      </c>
      <c r="D2901" s="13" t="s">
        <v>45</v>
      </c>
      <c r="E2901" s="13" t="s">
        <v>50</v>
      </c>
      <c r="F2901" s="13" t="s">
        <v>70</v>
      </c>
      <c r="G2901" s="27" t="s">
        <v>54945</v>
      </c>
      <c r="H2901" s="13" t="s">
        <v>50</v>
      </c>
      <c r="I2901" s="13" t="s">
        <v>50</v>
      </c>
      <c r="J2901" s="12">
        <v>45492</v>
      </c>
      <c r="K2901" s="13" t="s">
        <v>50</v>
      </c>
      <c r="L2901" s="13" t="s">
        <v>467</v>
      </c>
      <c r="M2901" s="13" t="s">
        <v>2519</v>
      </c>
      <c r="N2901" s="13" t="s">
        <v>50</v>
      </c>
      <c r="O2901" s="13" t="s">
        <v>27958</v>
      </c>
      <c r="P2901" s="11">
        <v>22685</v>
      </c>
      <c r="Q2901" s="13" t="s">
        <v>50</v>
      </c>
      <c r="R2901" s="33" t="s">
        <v>27959</v>
      </c>
      <c r="S2901" s="33" t="s">
        <v>27960</v>
      </c>
      <c r="T2901" s="13" t="s">
        <v>27961</v>
      </c>
      <c r="U2901" s="13" t="s">
        <v>27962</v>
      </c>
      <c r="V2901" s="13">
        <v>83000000</v>
      </c>
      <c r="W2901" s="13" t="s">
        <v>250</v>
      </c>
      <c r="X2901" s="13">
        <v>991276</v>
      </c>
      <c r="Y2901" s="13" t="s">
        <v>467</v>
      </c>
      <c r="Z2901" s="13">
        <v>1</v>
      </c>
      <c r="AA2901" s="13">
        <v>83000000</v>
      </c>
      <c r="AB2901" s="13" t="s">
        <v>250</v>
      </c>
      <c r="AC2901" s="13">
        <v>991276</v>
      </c>
      <c r="AD2901" s="13" t="s">
        <v>467</v>
      </c>
      <c r="AE2901" s="13">
        <v>83000000</v>
      </c>
      <c r="AF2901" s="13" t="s">
        <v>250</v>
      </c>
      <c r="AG2901" s="13">
        <v>991276</v>
      </c>
      <c r="AH2901" s="13">
        <v>83000000</v>
      </c>
      <c r="AI2901" s="13" t="s">
        <v>250</v>
      </c>
      <c r="AJ2901" s="13">
        <v>991276</v>
      </c>
      <c r="AK2901" s="13" t="s">
        <v>9832</v>
      </c>
      <c r="AL2901" s="13" t="s">
        <v>50</v>
      </c>
      <c r="AM2901" s="13" t="s">
        <v>27963</v>
      </c>
      <c r="AN2901" s="13" t="s">
        <v>66</v>
      </c>
      <c r="AO2901" s="13" t="s">
        <v>27964</v>
      </c>
      <c r="AP2901" s="21" t="s">
        <v>27965</v>
      </c>
      <c r="AQ2901" s="15" t="s">
        <v>50</v>
      </c>
      <c r="AR2901" s="13" t="s">
        <v>50</v>
      </c>
    </row>
    <row r="2902" spans="1:44" ht="15" thickBot="1">
      <c r="A2902" s="4" t="s">
        <v>27966</v>
      </c>
      <c r="B2902" s="7" t="s">
        <v>50</v>
      </c>
      <c r="C2902" s="6">
        <v>44927</v>
      </c>
      <c r="D2902" s="7" t="s">
        <v>45</v>
      </c>
      <c r="E2902" s="7" t="s">
        <v>46</v>
      </c>
      <c r="F2902" s="7" t="s">
        <v>70</v>
      </c>
      <c r="G2902" s="27" t="s">
        <v>54945</v>
      </c>
      <c r="H2902" s="7" t="s">
        <v>50</v>
      </c>
      <c r="I2902" s="7" t="s">
        <v>50</v>
      </c>
      <c r="J2902" s="6">
        <v>45496</v>
      </c>
      <c r="K2902" s="7" t="s">
        <v>50</v>
      </c>
      <c r="L2902" s="7" t="s">
        <v>467</v>
      </c>
      <c r="M2902" s="7" t="s">
        <v>27967</v>
      </c>
      <c r="N2902" s="7" t="s">
        <v>2941</v>
      </c>
      <c r="O2902" s="7" t="s">
        <v>27968</v>
      </c>
      <c r="P2902" s="5">
        <v>22792</v>
      </c>
      <c r="Q2902" s="7" t="s">
        <v>245</v>
      </c>
      <c r="R2902" s="34" t="s">
        <v>27969</v>
      </c>
      <c r="S2902" s="31" t="s">
        <v>50</v>
      </c>
      <c r="T2902" s="7" t="s">
        <v>50</v>
      </c>
      <c r="U2902" s="7" t="s">
        <v>50</v>
      </c>
      <c r="V2902" s="7">
        <v>700000000</v>
      </c>
      <c r="W2902" s="7" t="s">
        <v>2946</v>
      </c>
      <c r="X2902" s="7">
        <v>506019</v>
      </c>
      <c r="Y2902" s="7" t="s">
        <v>467</v>
      </c>
      <c r="Z2902" s="7">
        <v>2</v>
      </c>
      <c r="AA2902" s="7">
        <v>700000000</v>
      </c>
      <c r="AB2902" s="7" t="s">
        <v>2946</v>
      </c>
      <c r="AC2902" s="7">
        <v>506019</v>
      </c>
      <c r="AD2902" s="7" t="s">
        <v>467</v>
      </c>
      <c r="AE2902" s="7">
        <v>850000000</v>
      </c>
      <c r="AF2902" s="7" t="s">
        <v>2946</v>
      </c>
      <c r="AG2902" s="7">
        <v>618525</v>
      </c>
      <c r="AH2902" s="7">
        <v>850000000</v>
      </c>
      <c r="AI2902" s="7" t="s">
        <v>2946</v>
      </c>
      <c r="AJ2902" s="7">
        <v>618525</v>
      </c>
      <c r="AK2902" s="7" t="s">
        <v>4115</v>
      </c>
      <c r="AL2902" s="7" t="s">
        <v>50</v>
      </c>
      <c r="AM2902" s="7" t="s">
        <v>27970</v>
      </c>
      <c r="AN2902" s="7" t="s">
        <v>66</v>
      </c>
      <c r="AO2902" s="7" t="s">
        <v>50</v>
      </c>
      <c r="AP2902" s="9" t="s">
        <v>50</v>
      </c>
      <c r="AQ2902" s="22" t="s">
        <v>27971</v>
      </c>
      <c r="AR2902" s="7" t="s">
        <v>255</v>
      </c>
    </row>
    <row r="2903" spans="1:44" ht="15" thickBot="1">
      <c r="A2903" s="10" t="s">
        <v>27972</v>
      </c>
      <c r="B2903" s="11">
        <v>3181651</v>
      </c>
      <c r="C2903" s="13" t="s">
        <v>27973</v>
      </c>
      <c r="D2903" s="13" t="s">
        <v>45</v>
      </c>
      <c r="E2903" s="13" t="s">
        <v>50</v>
      </c>
      <c r="F2903" s="13" t="s">
        <v>70</v>
      </c>
      <c r="G2903" s="13" t="s">
        <v>160</v>
      </c>
      <c r="H2903" s="13" t="s">
        <v>27974</v>
      </c>
      <c r="I2903" s="13" t="s">
        <v>50</v>
      </c>
      <c r="J2903" s="12">
        <v>45489</v>
      </c>
      <c r="K2903" s="13" t="s">
        <v>282</v>
      </c>
      <c r="L2903" s="13" t="s">
        <v>52</v>
      </c>
      <c r="M2903" s="13" t="s">
        <v>3418</v>
      </c>
      <c r="N2903" s="13" t="s">
        <v>1493</v>
      </c>
      <c r="O2903" s="13" t="s">
        <v>27975</v>
      </c>
      <c r="P2903" s="11">
        <v>22835</v>
      </c>
      <c r="Q2903" s="13" t="s">
        <v>383</v>
      </c>
      <c r="R2903" s="33" t="s">
        <v>27976</v>
      </c>
      <c r="S2903" s="33" t="s">
        <v>27977</v>
      </c>
      <c r="T2903" s="13" t="s">
        <v>27978</v>
      </c>
      <c r="U2903" s="13" t="s">
        <v>27979</v>
      </c>
      <c r="V2903" s="13">
        <v>1000000</v>
      </c>
      <c r="W2903" s="13" t="s">
        <v>60</v>
      </c>
      <c r="X2903" s="13">
        <v>1000000</v>
      </c>
      <c r="Y2903" s="13" t="s">
        <v>50</v>
      </c>
      <c r="Z2903" s="13">
        <v>6</v>
      </c>
      <c r="AA2903" s="13" t="s">
        <v>50</v>
      </c>
      <c r="AB2903" s="13" t="s">
        <v>50</v>
      </c>
      <c r="AC2903" s="13" t="s">
        <v>50</v>
      </c>
      <c r="AD2903" s="13" t="s">
        <v>50</v>
      </c>
      <c r="AE2903" s="13" t="s">
        <v>50</v>
      </c>
      <c r="AF2903" s="13" t="s">
        <v>50</v>
      </c>
      <c r="AG2903" s="13" t="s">
        <v>50</v>
      </c>
      <c r="AH2903" s="13">
        <v>11595466</v>
      </c>
      <c r="AI2903" s="13" t="s">
        <v>60</v>
      </c>
      <c r="AJ2903" s="13">
        <v>11595466</v>
      </c>
      <c r="AK2903" s="13" t="s">
        <v>27980</v>
      </c>
      <c r="AL2903" s="13" t="s">
        <v>50</v>
      </c>
      <c r="AM2903" s="13" t="s">
        <v>27981</v>
      </c>
      <c r="AN2903" s="13" t="s">
        <v>66</v>
      </c>
      <c r="AO2903" s="13" t="s">
        <v>27982</v>
      </c>
      <c r="AP2903" s="15" t="s">
        <v>50</v>
      </c>
      <c r="AQ2903" s="15" t="s">
        <v>50</v>
      </c>
      <c r="AR2903" s="13" t="s">
        <v>50</v>
      </c>
    </row>
    <row r="2904" spans="1:44" ht="15" thickBot="1">
      <c r="A2904" s="4" t="s">
        <v>27983</v>
      </c>
      <c r="B2904" s="7" t="s">
        <v>50</v>
      </c>
      <c r="C2904" s="6">
        <v>44803</v>
      </c>
      <c r="D2904" s="7" t="s">
        <v>45</v>
      </c>
      <c r="E2904" s="7" t="s">
        <v>46</v>
      </c>
      <c r="F2904" s="7" t="s">
        <v>70</v>
      </c>
      <c r="G2904" s="26" t="s">
        <v>54946</v>
      </c>
      <c r="H2904" s="7" t="s">
        <v>50</v>
      </c>
      <c r="I2904" s="7" t="s">
        <v>50</v>
      </c>
      <c r="J2904" s="6">
        <v>45495</v>
      </c>
      <c r="K2904" s="7" t="s">
        <v>50</v>
      </c>
      <c r="L2904" s="7" t="s">
        <v>467</v>
      </c>
      <c r="M2904" s="7" t="s">
        <v>27984</v>
      </c>
      <c r="N2904" s="7" t="s">
        <v>54</v>
      </c>
      <c r="O2904" s="7" t="s">
        <v>27985</v>
      </c>
      <c r="P2904" s="5">
        <v>23010</v>
      </c>
      <c r="Q2904" s="7" t="s">
        <v>56</v>
      </c>
      <c r="R2904" s="34" t="s">
        <v>27986</v>
      </c>
      <c r="S2904" s="34" t="s">
        <v>27987</v>
      </c>
      <c r="T2904" s="7" t="s">
        <v>27988</v>
      </c>
      <c r="U2904" s="7" t="s">
        <v>50</v>
      </c>
      <c r="V2904" s="7">
        <v>1000000</v>
      </c>
      <c r="W2904" s="7" t="s">
        <v>60</v>
      </c>
      <c r="X2904" s="7">
        <v>1000000</v>
      </c>
      <c r="Y2904" s="7" t="s">
        <v>467</v>
      </c>
      <c r="Z2904" s="7">
        <v>1</v>
      </c>
      <c r="AA2904" s="7">
        <v>1000000</v>
      </c>
      <c r="AB2904" s="7" t="s">
        <v>60</v>
      </c>
      <c r="AC2904" s="7">
        <v>1000000</v>
      </c>
      <c r="AD2904" s="7" t="s">
        <v>467</v>
      </c>
      <c r="AE2904" s="7">
        <v>1000000</v>
      </c>
      <c r="AF2904" s="7" t="s">
        <v>60</v>
      </c>
      <c r="AG2904" s="7">
        <v>1000000</v>
      </c>
      <c r="AH2904" s="7">
        <v>1000000</v>
      </c>
      <c r="AI2904" s="7" t="s">
        <v>60</v>
      </c>
      <c r="AJ2904" s="7">
        <v>1000000</v>
      </c>
      <c r="AK2904" s="7" t="s">
        <v>27989</v>
      </c>
      <c r="AL2904" s="7" t="s">
        <v>50</v>
      </c>
      <c r="AM2904" s="7" t="s">
        <v>27990</v>
      </c>
      <c r="AN2904" s="7" t="s">
        <v>66</v>
      </c>
      <c r="AO2904" s="7" t="s">
        <v>27991</v>
      </c>
      <c r="AP2904" s="22" t="s">
        <v>27992</v>
      </c>
      <c r="AQ2904" s="9" t="s">
        <v>50</v>
      </c>
      <c r="AR2904" s="7" t="s">
        <v>50</v>
      </c>
    </row>
    <row r="2905" spans="1:44" ht="15" thickBot="1">
      <c r="A2905" s="10" t="s">
        <v>27993</v>
      </c>
      <c r="B2905" s="11">
        <v>2595</v>
      </c>
      <c r="C2905" s="12">
        <v>43922</v>
      </c>
      <c r="D2905" s="13" t="s">
        <v>45</v>
      </c>
      <c r="E2905" s="13" t="s">
        <v>46</v>
      </c>
      <c r="F2905" s="13" t="s">
        <v>70</v>
      </c>
      <c r="G2905" s="26" t="s">
        <v>54946</v>
      </c>
      <c r="H2905" s="13" t="s">
        <v>2583</v>
      </c>
      <c r="I2905" s="13" t="s">
        <v>50</v>
      </c>
      <c r="J2905" s="12">
        <v>45491</v>
      </c>
      <c r="K2905" s="13" t="s">
        <v>50</v>
      </c>
      <c r="L2905" s="13" t="s">
        <v>147</v>
      </c>
      <c r="M2905" s="13" t="s">
        <v>27994</v>
      </c>
      <c r="N2905" s="13" t="s">
        <v>1954</v>
      </c>
      <c r="O2905" s="13" t="s">
        <v>27995</v>
      </c>
      <c r="P2905" s="11">
        <v>23019</v>
      </c>
      <c r="Q2905" s="13" t="s">
        <v>245</v>
      </c>
      <c r="R2905" s="33" t="s">
        <v>27996</v>
      </c>
      <c r="S2905" s="33" t="s">
        <v>27997</v>
      </c>
      <c r="T2905" s="13" t="s">
        <v>27998</v>
      </c>
      <c r="U2905" s="13" t="s">
        <v>50</v>
      </c>
      <c r="V2905" s="13">
        <v>3700000000</v>
      </c>
      <c r="W2905" s="13" t="s">
        <v>1960</v>
      </c>
      <c r="X2905" s="13">
        <v>23540310</v>
      </c>
      <c r="Y2905" s="13" t="s">
        <v>154</v>
      </c>
      <c r="Z2905" s="13">
        <v>1</v>
      </c>
      <c r="AA2905" s="13">
        <v>3700000000</v>
      </c>
      <c r="AB2905" s="13" t="s">
        <v>1960</v>
      </c>
      <c r="AC2905" s="13">
        <v>23540310</v>
      </c>
      <c r="AD2905" s="13" t="s">
        <v>147</v>
      </c>
      <c r="AE2905" s="13">
        <v>3700000000</v>
      </c>
      <c r="AF2905" s="13" t="s">
        <v>1960</v>
      </c>
      <c r="AG2905" s="13">
        <v>23540310</v>
      </c>
      <c r="AH2905" s="13">
        <v>3700000000</v>
      </c>
      <c r="AI2905" s="13" t="s">
        <v>1960</v>
      </c>
      <c r="AJ2905" s="13">
        <v>23540310</v>
      </c>
      <c r="AK2905" s="13" t="s">
        <v>50</v>
      </c>
      <c r="AL2905" s="13" t="s">
        <v>50</v>
      </c>
      <c r="AM2905" s="13" t="s">
        <v>27999</v>
      </c>
      <c r="AN2905" s="13" t="s">
        <v>66</v>
      </c>
      <c r="AO2905" s="13" t="s">
        <v>28000</v>
      </c>
      <c r="AP2905" s="21" t="s">
        <v>28001</v>
      </c>
      <c r="AQ2905" s="15" t="s">
        <v>50</v>
      </c>
      <c r="AR2905" s="13" t="s">
        <v>50</v>
      </c>
    </row>
    <row r="2906" spans="1:44" ht="15" thickBot="1">
      <c r="A2906" s="4" t="s">
        <v>28002</v>
      </c>
      <c r="B2906" s="7" t="s">
        <v>50</v>
      </c>
      <c r="C2906" s="6">
        <v>45292</v>
      </c>
      <c r="D2906" s="7" t="s">
        <v>45</v>
      </c>
      <c r="E2906" s="7" t="s">
        <v>46</v>
      </c>
      <c r="F2906" s="7" t="s">
        <v>70</v>
      </c>
      <c r="G2906" s="7" t="s">
        <v>50</v>
      </c>
      <c r="H2906" s="7" t="s">
        <v>50</v>
      </c>
      <c r="I2906" s="7" t="s">
        <v>50</v>
      </c>
      <c r="J2906" s="6">
        <v>45490</v>
      </c>
      <c r="K2906" s="7" t="s">
        <v>50</v>
      </c>
      <c r="L2906" s="7" t="s">
        <v>467</v>
      </c>
      <c r="M2906" s="7" t="s">
        <v>7522</v>
      </c>
      <c r="N2906" s="7" t="s">
        <v>180</v>
      </c>
      <c r="O2906" s="7" t="s">
        <v>28003</v>
      </c>
      <c r="P2906" s="5">
        <v>23225</v>
      </c>
      <c r="Q2906" s="7" t="s">
        <v>120</v>
      </c>
      <c r="R2906" s="34" t="s">
        <v>28004</v>
      </c>
      <c r="S2906" s="31" t="s">
        <v>50</v>
      </c>
      <c r="T2906" s="7" t="s">
        <v>50</v>
      </c>
      <c r="U2906" s="7" t="s">
        <v>28005</v>
      </c>
      <c r="V2906" s="7">
        <v>73223979</v>
      </c>
      <c r="W2906" s="7" t="s">
        <v>60</v>
      </c>
      <c r="X2906" s="7">
        <v>73223979</v>
      </c>
      <c r="Y2906" s="7" t="s">
        <v>467</v>
      </c>
      <c r="Z2906" s="7">
        <v>1</v>
      </c>
      <c r="AA2906" s="7">
        <v>73223979</v>
      </c>
      <c r="AB2906" s="7" t="s">
        <v>60</v>
      </c>
      <c r="AC2906" s="7">
        <v>73223979</v>
      </c>
      <c r="AD2906" s="7" t="s">
        <v>467</v>
      </c>
      <c r="AE2906" s="7">
        <v>73223979</v>
      </c>
      <c r="AF2906" s="7" t="s">
        <v>60</v>
      </c>
      <c r="AG2906" s="7">
        <v>73223979</v>
      </c>
      <c r="AH2906" s="7">
        <v>73223979</v>
      </c>
      <c r="AI2906" s="7" t="s">
        <v>60</v>
      </c>
      <c r="AJ2906" s="7">
        <v>73223979</v>
      </c>
      <c r="AK2906" s="7" t="s">
        <v>50</v>
      </c>
      <c r="AL2906" s="7" t="s">
        <v>50</v>
      </c>
      <c r="AM2906" s="7" t="s">
        <v>28006</v>
      </c>
      <c r="AN2906" s="7" t="s">
        <v>66</v>
      </c>
      <c r="AO2906" s="7" t="s">
        <v>28007</v>
      </c>
      <c r="AP2906" s="22" t="s">
        <v>28008</v>
      </c>
      <c r="AQ2906" s="9" t="s">
        <v>50</v>
      </c>
      <c r="AR2906" s="7" t="s">
        <v>28009</v>
      </c>
    </row>
    <row r="2907" spans="1:44" ht="15" thickBot="1">
      <c r="A2907" s="10" t="s">
        <v>28010</v>
      </c>
      <c r="B2907" s="11">
        <v>4976</v>
      </c>
      <c r="C2907" s="12">
        <v>44562</v>
      </c>
      <c r="D2907" s="13" t="s">
        <v>45</v>
      </c>
      <c r="E2907" s="13" t="s">
        <v>46</v>
      </c>
      <c r="F2907" s="13" t="s">
        <v>70</v>
      </c>
      <c r="G2907" s="26" t="s">
        <v>54946</v>
      </c>
      <c r="H2907" s="13" t="s">
        <v>50</v>
      </c>
      <c r="I2907" s="13" t="s">
        <v>50</v>
      </c>
      <c r="J2907" s="12">
        <v>45491</v>
      </c>
      <c r="K2907" s="13" t="s">
        <v>50</v>
      </c>
      <c r="L2907" s="13" t="s">
        <v>241</v>
      </c>
      <c r="M2907" s="13" t="s">
        <v>28011</v>
      </c>
      <c r="N2907" s="13" t="s">
        <v>8530</v>
      </c>
      <c r="O2907" s="13" t="s">
        <v>28012</v>
      </c>
      <c r="P2907" s="11">
        <v>23249</v>
      </c>
      <c r="Q2907" s="13" t="s">
        <v>245</v>
      </c>
      <c r="R2907" s="33" t="s">
        <v>28013</v>
      </c>
      <c r="S2907" s="30" t="s">
        <v>50</v>
      </c>
      <c r="T2907" s="13" t="s">
        <v>50</v>
      </c>
      <c r="U2907" s="13" t="s">
        <v>50</v>
      </c>
      <c r="V2907" s="13">
        <v>100000000</v>
      </c>
      <c r="W2907" s="13" t="s">
        <v>2056</v>
      </c>
      <c r="X2907" s="13">
        <v>13774294</v>
      </c>
      <c r="Y2907" s="13" t="s">
        <v>154</v>
      </c>
      <c r="Z2907" s="13">
        <v>3</v>
      </c>
      <c r="AA2907" s="13">
        <v>100000000</v>
      </c>
      <c r="AB2907" s="13" t="s">
        <v>2056</v>
      </c>
      <c r="AC2907" s="13">
        <v>13774294</v>
      </c>
      <c r="AD2907" s="13" t="s">
        <v>241</v>
      </c>
      <c r="AE2907" s="13">
        <v>100000000</v>
      </c>
      <c r="AF2907" s="13" t="s">
        <v>2056</v>
      </c>
      <c r="AG2907" s="13">
        <v>13774294</v>
      </c>
      <c r="AH2907" s="13">
        <v>100000000</v>
      </c>
      <c r="AI2907" s="13" t="s">
        <v>2056</v>
      </c>
      <c r="AJ2907" s="13">
        <v>13774294</v>
      </c>
      <c r="AK2907" s="13" t="s">
        <v>28014</v>
      </c>
      <c r="AL2907" s="13" t="s">
        <v>50</v>
      </c>
      <c r="AM2907" s="13" t="s">
        <v>28015</v>
      </c>
      <c r="AN2907" s="13" t="s">
        <v>66</v>
      </c>
      <c r="AO2907" s="13" t="s">
        <v>28016</v>
      </c>
      <c r="AP2907" s="15" t="s">
        <v>50</v>
      </c>
      <c r="AQ2907" s="21" t="s">
        <v>28017</v>
      </c>
      <c r="AR2907" s="13" t="s">
        <v>50</v>
      </c>
    </row>
    <row r="2908" spans="1:44" ht="15" thickBot="1">
      <c r="A2908" s="4" t="s">
        <v>28018</v>
      </c>
      <c r="B2908" s="7" t="s">
        <v>50</v>
      </c>
      <c r="C2908" s="6">
        <v>39814</v>
      </c>
      <c r="D2908" s="7" t="s">
        <v>45</v>
      </c>
      <c r="E2908" s="7" t="s">
        <v>46</v>
      </c>
      <c r="F2908" s="7" t="s">
        <v>70</v>
      </c>
      <c r="G2908" s="26" t="s">
        <v>54946</v>
      </c>
      <c r="H2908" s="7" t="s">
        <v>3059</v>
      </c>
      <c r="I2908" s="7" t="s">
        <v>50</v>
      </c>
      <c r="J2908" s="6">
        <v>45496</v>
      </c>
      <c r="K2908" s="7" t="s">
        <v>191</v>
      </c>
      <c r="L2908" s="7" t="s">
        <v>178</v>
      </c>
      <c r="M2908" s="7" t="s">
        <v>28019</v>
      </c>
      <c r="N2908" s="7" t="s">
        <v>600</v>
      </c>
      <c r="O2908" s="7" t="s">
        <v>28020</v>
      </c>
      <c r="P2908" s="5">
        <v>23410</v>
      </c>
      <c r="Q2908" s="7" t="s">
        <v>56</v>
      </c>
      <c r="R2908" s="34" t="s">
        <v>28021</v>
      </c>
      <c r="S2908" s="34" t="s">
        <v>28022</v>
      </c>
      <c r="T2908" s="7" t="s">
        <v>28023</v>
      </c>
      <c r="U2908" s="7" t="s">
        <v>28024</v>
      </c>
      <c r="V2908" s="7">
        <v>500000</v>
      </c>
      <c r="W2908" s="7" t="s">
        <v>60</v>
      </c>
      <c r="X2908" s="7">
        <v>500000</v>
      </c>
      <c r="Y2908" s="7" t="s">
        <v>50</v>
      </c>
      <c r="Z2908" s="7">
        <v>3</v>
      </c>
      <c r="AA2908" s="7">
        <v>500000</v>
      </c>
      <c r="AB2908" s="7" t="s">
        <v>60</v>
      </c>
      <c r="AC2908" s="7">
        <v>500000</v>
      </c>
      <c r="AD2908" s="7" t="s">
        <v>178</v>
      </c>
      <c r="AE2908" s="7">
        <v>9499998</v>
      </c>
      <c r="AF2908" s="7" t="s">
        <v>60</v>
      </c>
      <c r="AG2908" s="7">
        <v>9499998</v>
      </c>
      <c r="AH2908" s="7">
        <v>9499998</v>
      </c>
      <c r="AI2908" s="7" t="s">
        <v>60</v>
      </c>
      <c r="AJ2908" s="7">
        <v>9499998</v>
      </c>
      <c r="AK2908" s="7" t="s">
        <v>50</v>
      </c>
      <c r="AL2908" s="7" t="s">
        <v>50</v>
      </c>
      <c r="AM2908" s="7" t="s">
        <v>28025</v>
      </c>
      <c r="AN2908" s="7" t="s">
        <v>66</v>
      </c>
      <c r="AO2908" s="7" t="s">
        <v>28026</v>
      </c>
      <c r="AP2908" s="22" t="s">
        <v>28027</v>
      </c>
      <c r="AQ2908" s="9" t="s">
        <v>50</v>
      </c>
      <c r="AR2908" s="7" t="s">
        <v>50</v>
      </c>
    </row>
    <row r="2909" spans="1:44" ht="15" thickBot="1">
      <c r="A2909" s="10" t="s">
        <v>28028</v>
      </c>
      <c r="B2909" s="11">
        <v>11710</v>
      </c>
      <c r="C2909" s="12">
        <v>44501</v>
      </c>
      <c r="D2909" s="13" t="s">
        <v>45</v>
      </c>
      <c r="E2909" s="13" t="s">
        <v>46</v>
      </c>
      <c r="F2909" s="13" t="s">
        <v>70</v>
      </c>
      <c r="G2909" s="27" t="s">
        <v>54945</v>
      </c>
      <c r="H2909" s="13" t="s">
        <v>50</v>
      </c>
      <c r="I2909" s="13" t="s">
        <v>50</v>
      </c>
      <c r="J2909" s="12">
        <v>45495</v>
      </c>
      <c r="K2909" s="13" t="s">
        <v>50</v>
      </c>
      <c r="L2909" s="13" t="s">
        <v>467</v>
      </c>
      <c r="M2909" s="13" t="s">
        <v>28029</v>
      </c>
      <c r="N2909" s="13" t="s">
        <v>1604</v>
      </c>
      <c r="O2909" s="13" t="s">
        <v>28030</v>
      </c>
      <c r="P2909" s="11">
        <v>23473</v>
      </c>
      <c r="Q2909" s="13" t="s">
        <v>360</v>
      </c>
      <c r="R2909" s="29" t="s">
        <v>28031</v>
      </c>
      <c r="S2909" s="33" t="s">
        <v>28032</v>
      </c>
      <c r="T2909" s="13" t="s">
        <v>28033</v>
      </c>
      <c r="U2909" s="13" t="s">
        <v>50</v>
      </c>
      <c r="V2909" s="13">
        <v>1000000</v>
      </c>
      <c r="W2909" s="13" t="s">
        <v>209</v>
      </c>
      <c r="X2909" s="13">
        <v>1089072</v>
      </c>
      <c r="Y2909" s="13" t="s">
        <v>467</v>
      </c>
      <c r="Z2909" s="13">
        <v>1</v>
      </c>
      <c r="AA2909" s="13">
        <v>1000000</v>
      </c>
      <c r="AB2909" s="13" t="s">
        <v>209</v>
      </c>
      <c r="AC2909" s="13">
        <v>1089072</v>
      </c>
      <c r="AD2909" s="13" t="s">
        <v>467</v>
      </c>
      <c r="AE2909" s="13">
        <v>1000000</v>
      </c>
      <c r="AF2909" s="13" t="s">
        <v>209</v>
      </c>
      <c r="AG2909" s="13">
        <v>1089072</v>
      </c>
      <c r="AH2909" s="13">
        <v>1000000</v>
      </c>
      <c r="AI2909" s="13" t="s">
        <v>209</v>
      </c>
      <c r="AJ2909" s="13">
        <v>1089072</v>
      </c>
      <c r="AK2909" s="13" t="s">
        <v>15835</v>
      </c>
      <c r="AL2909" s="13" t="s">
        <v>50</v>
      </c>
      <c r="AM2909" s="13" t="s">
        <v>28034</v>
      </c>
      <c r="AN2909" s="13" t="s">
        <v>253</v>
      </c>
      <c r="AO2909" s="13" t="s">
        <v>28035</v>
      </c>
      <c r="AP2909" s="21" t="s">
        <v>28036</v>
      </c>
      <c r="AQ2909" s="15" t="s">
        <v>50</v>
      </c>
      <c r="AR2909" s="13" t="s">
        <v>50</v>
      </c>
    </row>
    <row r="2910" spans="1:44" ht="15" thickBot="1">
      <c r="A2910" s="4" t="s">
        <v>28037</v>
      </c>
      <c r="B2910" s="7" t="s">
        <v>50</v>
      </c>
      <c r="C2910" s="6">
        <v>43881</v>
      </c>
      <c r="D2910" s="7" t="s">
        <v>45</v>
      </c>
      <c r="E2910" s="7" t="s">
        <v>46</v>
      </c>
      <c r="F2910" s="7" t="s">
        <v>70</v>
      </c>
      <c r="G2910" s="7" t="s">
        <v>50</v>
      </c>
      <c r="H2910" s="7" t="s">
        <v>50</v>
      </c>
      <c r="I2910" s="7" t="s">
        <v>50</v>
      </c>
      <c r="J2910" s="6">
        <v>45495</v>
      </c>
      <c r="K2910" s="7" t="s">
        <v>89</v>
      </c>
      <c r="L2910" s="7" t="s">
        <v>467</v>
      </c>
      <c r="M2910" s="7" t="s">
        <v>28038</v>
      </c>
      <c r="N2910" s="7" t="s">
        <v>28039</v>
      </c>
      <c r="O2910" s="7" t="s">
        <v>28040</v>
      </c>
      <c r="P2910" s="5">
        <v>23685</v>
      </c>
      <c r="Q2910" s="7" t="s">
        <v>245</v>
      </c>
      <c r="R2910" s="34" t="s">
        <v>28041</v>
      </c>
      <c r="S2910" s="31" t="s">
        <v>50</v>
      </c>
      <c r="T2910" s="7" t="s">
        <v>28042</v>
      </c>
      <c r="U2910" s="7" t="s">
        <v>28043</v>
      </c>
      <c r="V2910" s="7" t="s">
        <v>50</v>
      </c>
      <c r="W2910" s="7" t="s">
        <v>50</v>
      </c>
      <c r="X2910" s="7" t="s">
        <v>50</v>
      </c>
      <c r="Y2910" s="7" t="s">
        <v>467</v>
      </c>
      <c r="Z2910" s="7">
        <v>2</v>
      </c>
      <c r="AA2910" s="7" t="s">
        <v>50</v>
      </c>
      <c r="AB2910" s="7" t="s">
        <v>50</v>
      </c>
      <c r="AC2910" s="7" t="s">
        <v>50</v>
      </c>
      <c r="AD2910" s="7" t="s">
        <v>467</v>
      </c>
      <c r="AE2910" s="7">
        <v>80000000</v>
      </c>
      <c r="AF2910" s="7" t="s">
        <v>1960</v>
      </c>
      <c r="AG2910" s="7">
        <v>725992</v>
      </c>
      <c r="AH2910" s="7">
        <v>80000000</v>
      </c>
      <c r="AI2910" s="7" t="s">
        <v>1960</v>
      </c>
      <c r="AJ2910" s="7">
        <v>725992</v>
      </c>
      <c r="AK2910" s="7" t="s">
        <v>28044</v>
      </c>
      <c r="AL2910" s="7" t="s">
        <v>50</v>
      </c>
      <c r="AM2910" s="7" t="s">
        <v>28045</v>
      </c>
      <c r="AN2910" s="7" t="s">
        <v>66</v>
      </c>
      <c r="AO2910" s="7" t="s">
        <v>50</v>
      </c>
      <c r="AP2910" s="9" t="s">
        <v>50</v>
      </c>
      <c r="AQ2910" s="22" t="s">
        <v>28046</v>
      </c>
      <c r="AR2910" s="7" t="s">
        <v>255</v>
      </c>
    </row>
    <row r="2911" spans="1:44" ht="15" thickBot="1">
      <c r="A2911" s="10" t="s">
        <v>28047</v>
      </c>
      <c r="B2911" s="13" t="s">
        <v>50</v>
      </c>
      <c r="C2911" s="12">
        <v>44927</v>
      </c>
      <c r="D2911" s="13" t="s">
        <v>45</v>
      </c>
      <c r="E2911" s="13" t="s">
        <v>46</v>
      </c>
      <c r="F2911" s="13" t="s">
        <v>70</v>
      </c>
      <c r="G2911" s="27" t="s">
        <v>54945</v>
      </c>
      <c r="H2911" s="13" t="s">
        <v>50</v>
      </c>
      <c r="I2911" s="13" t="s">
        <v>50</v>
      </c>
      <c r="J2911" s="12">
        <v>45489</v>
      </c>
      <c r="K2911" s="13" t="s">
        <v>50</v>
      </c>
      <c r="L2911" s="13" t="s">
        <v>467</v>
      </c>
      <c r="M2911" s="13" t="s">
        <v>2838</v>
      </c>
      <c r="N2911" s="13" t="s">
        <v>2540</v>
      </c>
      <c r="O2911" s="13" t="s">
        <v>28048</v>
      </c>
      <c r="P2911" s="11">
        <v>24299</v>
      </c>
      <c r="Q2911" s="13" t="s">
        <v>360</v>
      </c>
      <c r="R2911" s="33" t="s">
        <v>28049</v>
      </c>
      <c r="S2911" s="33" t="s">
        <v>28050</v>
      </c>
      <c r="T2911" s="13" t="s">
        <v>50</v>
      </c>
      <c r="U2911" s="13" t="s">
        <v>50</v>
      </c>
      <c r="V2911" s="13">
        <v>3500000</v>
      </c>
      <c r="W2911" s="13" t="s">
        <v>60</v>
      </c>
      <c r="X2911" s="13">
        <v>3500000</v>
      </c>
      <c r="Y2911" s="13" t="s">
        <v>467</v>
      </c>
      <c r="Z2911" s="13">
        <v>1</v>
      </c>
      <c r="AA2911" s="13">
        <v>3500000</v>
      </c>
      <c r="AB2911" s="13" t="s">
        <v>60</v>
      </c>
      <c r="AC2911" s="13">
        <v>3500000</v>
      </c>
      <c r="AD2911" s="13" t="s">
        <v>467</v>
      </c>
      <c r="AE2911" s="13">
        <v>3500000</v>
      </c>
      <c r="AF2911" s="13" t="s">
        <v>60</v>
      </c>
      <c r="AG2911" s="13">
        <v>3500000</v>
      </c>
      <c r="AH2911" s="13">
        <v>3500000</v>
      </c>
      <c r="AI2911" s="13" t="s">
        <v>60</v>
      </c>
      <c r="AJ2911" s="13">
        <v>3500000</v>
      </c>
      <c r="AK2911" s="13" t="s">
        <v>28051</v>
      </c>
      <c r="AL2911" s="13" t="s">
        <v>50</v>
      </c>
      <c r="AM2911" s="13" t="s">
        <v>28052</v>
      </c>
      <c r="AN2911" s="13" t="s">
        <v>66</v>
      </c>
      <c r="AO2911" s="13" t="s">
        <v>28053</v>
      </c>
      <c r="AP2911" s="21" t="s">
        <v>28054</v>
      </c>
      <c r="AQ2911" s="15" t="s">
        <v>50</v>
      </c>
      <c r="AR2911" s="13" t="s">
        <v>50</v>
      </c>
    </row>
    <row r="2912" spans="1:44" ht="15" thickBot="1">
      <c r="A2912" s="4" t="s">
        <v>28055</v>
      </c>
      <c r="B2912" s="7">
        <v>31</v>
      </c>
      <c r="C2912" s="6">
        <v>43831</v>
      </c>
      <c r="D2912" s="7" t="s">
        <v>45</v>
      </c>
      <c r="E2912" s="7" t="s">
        <v>46</v>
      </c>
      <c r="F2912" s="7" t="s">
        <v>70</v>
      </c>
      <c r="G2912" s="27" t="s">
        <v>54945</v>
      </c>
      <c r="H2912" s="7" t="s">
        <v>3294</v>
      </c>
      <c r="I2912" s="7" t="s">
        <v>50</v>
      </c>
      <c r="J2912" s="6">
        <v>45496</v>
      </c>
      <c r="K2912" s="7" t="s">
        <v>50</v>
      </c>
      <c r="L2912" s="7" t="s">
        <v>52</v>
      </c>
      <c r="M2912" s="7" t="s">
        <v>28056</v>
      </c>
      <c r="N2912" s="7" t="s">
        <v>668</v>
      </c>
      <c r="O2912" s="7" t="s">
        <v>28057</v>
      </c>
      <c r="P2912" s="5">
        <v>24637</v>
      </c>
      <c r="Q2912" s="7" t="s">
        <v>670</v>
      </c>
      <c r="R2912" s="34" t="s">
        <v>28058</v>
      </c>
      <c r="S2912" s="34" t="s">
        <v>28059</v>
      </c>
      <c r="T2912" s="7" t="s">
        <v>28060</v>
      </c>
      <c r="U2912" s="7" t="s">
        <v>50</v>
      </c>
      <c r="V2912" s="7">
        <v>20000</v>
      </c>
      <c r="W2912" s="7" t="s">
        <v>60</v>
      </c>
      <c r="X2912" s="7">
        <v>20000</v>
      </c>
      <c r="Y2912" s="7" t="s">
        <v>467</v>
      </c>
      <c r="Z2912" s="7">
        <v>8</v>
      </c>
      <c r="AA2912" s="7" t="s">
        <v>50</v>
      </c>
      <c r="AB2912" s="7" t="s">
        <v>50</v>
      </c>
      <c r="AC2912" s="7" t="s">
        <v>50</v>
      </c>
      <c r="AD2912" s="7" t="s">
        <v>467</v>
      </c>
      <c r="AE2912" s="7">
        <v>280000</v>
      </c>
      <c r="AF2912" s="7" t="s">
        <v>60</v>
      </c>
      <c r="AG2912" s="7">
        <v>280000</v>
      </c>
      <c r="AH2912" s="7">
        <v>400000</v>
      </c>
      <c r="AI2912" s="7" t="s">
        <v>60</v>
      </c>
      <c r="AJ2912" s="7">
        <v>400000</v>
      </c>
      <c r="AK2912" s="7" t="s">
        <v>28061</v>
      </c>
      <c r="AL2912" s="7" t="s">
        <v>50</v>
      </c>
      <c r="AM2912" s="7" t="s">
        <v>28062</v>
      </c>
      <c r="AN2912" s="7" t="s">
        <v>66</v>
      </c>
      <c r="AO2912" s="7" t="s">
        <v>28060</v>
      </c>
      <c r="AP2912" s="22" t="s">
        <v>28063</v>
      </c>
      <c r="AQ2912" s="9" t="s">
        <v>50</v>
      </c>
      <c r="AR2912" s="7" t="s">
        <v>50</v>
      </c>
    </row>
    <row r="2913" spans="1:44" ht="15" thickBot="1">
      <c r="A2913" s="10" t="s">
        <v>28064</v>
      </c>
      <c r="B2913" s="13" t="s">
        <v>50</v>
      </c>
      <c r="C2913" s="12">
        <v>37987</v>
      </c>
      <c r="D2913" s="13" t="s">
        <v>45</v>
      </c>
      <c r="E2913" s="13" t="s">
        <v>46</v>
      </c>
      <c r="F2913" s="13" t="s">
        <v>47</v>
      </c>
      <c r="G2913" s="13" t="s">
        <v>145</v>
      </c>
      <c r="H2913" s="13" t="s">
        <v>23698</v>
      </c>
      <c r="I2913" s="13" t="s">
        <v>50</v>
      </c>
      <c r="J2913" s="12">
        <v>45497</v>
      </c>
      <c r="K2913" s="13" t="s">
        <v>116</v>
      </c>
      <c r="L2913" s="13" t="s">
        <v>62</v>
      </c>
      <c r="M2913" s="13" t="s">
        <v>28065</v>
      </c>
      <c r="N2913" s="13" t="s">
        <v>1222</v>
      </c>
      <c r="O2913" s="13" t="s">
        <v>28066</v>
      </c>
      <c r="P2913" s="11">
        <v>24661</v>
      </c>
      <c r="Q2913" s="13" t="s">
        <v>707</v>
      </c>
      <c r="R2913" s="33" t="s">
        <v>28067</v>
      </c>
      <c r="S2913" s="33" t="s">
        <v>28068</v>
      </c>
      <c r="T2913" s="13" t="s">
        <v>28069</v>
      </c>
      <c r="U2913" s="13" t="s">
        <v>28070</v>
      </c>
      <c r="V2913" s="13">
        <v>900000</v>
      </c>
      <c r="W2913" s="13" t="s">
        <v>60</v>
      </c>
      <c r="X2913" s="13">
        <v>900000</v>
      </c>
      <c r="Y2913" s="13" t="s">
        <v>61</v>
      </c>
      <c r="Z2913" s="13">
        <v>4</v>
      </c>
      <c r="AA2913" s="13">
        <v>900000</v>
      </c>
      <c r="AB2913" s="13" t="s">
        <v>60</v>
      </c>
      <c r="AC2913" s="13">
        <v>900000</v>
      </c>
      <c r="AD2913" s="13" t="s">
        <v>62</v>
      </c>
      <c r="AE2913" s="13">
        <v>7200000</v>
      </c>
      <c r="AF2913" s="13" t="s">
        <v>60</v>
      </c>
      <c r="AG2913" s="13">
        <v>7200000</v>
      </c>
      <c r="AH2913" s="13">
        <v>10223995</v>
      </c>
      <c r="AI2913" s="13" t="s">
        <v>60</v>
      </c>
      <c r="AJ2913" s="13">
        <v>10223995</v>
      </c>
      <c r="AK2913" s="13" t="s">
        <v>28071</v>
      </c>
      <c r="AL2913" s="13" t="s">
        <v>50</v>
      </c>
      <c r="AM2913" s="13" t="s">
        <v>28072</v>
      </c>
      <c r="AN2913" s="13" t="s">
        <v>66</v>
      </c>
      <c r="AO2913" s="13" t="s">
        <v>28073</v>
      </c>
      <c r="AP2913" s="21" t="s">
        <v>28074</v>
      </c>
      <c r="AQ2913" s="15" t="s">
        <v>50</v>
      </c>
      <c r="AR2913" s="13" t="s">
        <v>50</v>
      </c>
    </row>
    <row r="2914" spans="1:44" ht="15" thickBot="1">
      <c r="A2914" s="4" t="s">
        <v>28075</v>
      </c>
      <c r="B2914" s="7" t="s">
        <v>50</v>
      </c>
      <c r="C2914" s="6">
        <v>44044</v>
      </c>
      <c r="D2914" s="7" t="s">
        <v>45</v>
      </c>
      <c r="E2914" s="7" t="s">
        <v>46</v>
      </c>
      <c r="F2914" s="7" t="s">
        <v>70</v>
      </c>
      <c r="G2914" s="26" t="s">
        <v>54946</v>
      </c>
      <c r="H2914" s="7" t="s">
        <v>50</v>
      </c>
      <c r="I2914" s="7" t="s">
        <v>50</v>
      </c>
      <c r="J2914" s="6">
        <v>45490</v>
      </c>
      <c r="K2914" s="7" t="s">
        <v>50</v>
      </c>
      <c r="L2914" s="7" t="s">
        <v>467</v>
      </c>
      <c r="M2914" s="7" t="s">
        <v>28076</v>
      </c>
      <c r="N2914" s="7" t="s">
        <v>6711</v>
      </c>
      <c r="O2914" s="7" t="s">
        <v>28077</v>
      </c>
      <c r="P2914" s="5">
        <v>24914</v>
      </c>
      <c r="Q2914" s="7" t="s">
        <v>1024</v>
      </c>
      <c r="R2914" s="34" t="s">
        <v>28078</v>
      </c>
      <c r="S2914" s="34" t="s">
        <v>28079</v>
      </c>
      <c r="T2914" s="7" t="s">
        <v>50</v>
      </c>
      <c r="U2914" s="7" t="s">
        <v>50</v>
      </c>
      <c r="V2914" s="7">
        <v>25000</v>
      </c>
      <c r="W2914" s="7" t="s">
        <v>60</v>
      </c>
      <c r="X2914" s="7">
        <v>25000</v>
      </c>
      <c r="Y2914" s="7" t="s">
        <v>467</v>
      </c>
      <c r="Z2914" s="7">
        <v>3</v>
      </c>
      <c r="AA2914" s="7">
        <v>25000</v>
      </c>
      <c r="AB2914" s="7" t="s">
        <v>60</v>
      </c>
      <c r="AC2914" s="7">
        <v>25000</v>
      </c>
      <c r="AD2914" s="7" t="s">
        <v>467</v>
      </c>
      <c r="AE2914" s="7">
        <v>3645000</v>
      </c>
      <c r="AF2914" s="7" t="s">
        <v>60</v>
      </c>
      <c r="AG2914" s="7">
        <v>3645000</v>
      </c>
      <c r="AH2914" s="7">
        <v>3645000</v>
      </c>
      <c r="AI2914" s="7" t="s">
        <v>60</v>
      </c>
      <c r="AJ2914" s="7">
        <v>3645000</v>
      </c>
      <c r="AK2914" s="7" t="s">
        <v>50</v>
      </c>
      <c r="AL2914" s="7" t="s">
        <v>50</v>
      </c>
      <c r="AM2914" s="7" t="s">
        <v>28080</v>
      </c>
      <c r="AN2914" s="7" t="s">
        <v>993</v>
      </c>
      <c r="AO2914" s="7" t="s">
        <v>28081</v>
      </c>
      <c r="AP2914" s="9" t="s">
        <v>50</v>
      </c>
      <c r="AQ2914" s="22" t="s">
        <v>28082</v>
      </c>
      <c r="AR2914" s="7" t="s">
        <v>50</v>
      </c>
    </row>
    <row r="2915" spans="1:44" ht="15" thickBot="1">
      <c r="A2915" s="10" t="s">
        <v>28083</v>
      </c>
      <c r="B2915" s="11">
        <v>5579</v>
      </c>
      <c r="C2915" s="13" t="s">
        <v>28084</v>
      </c>
      <c r="D2915" s="13" t="s">
        <v>45</v>
      </c>
      <c r="E2915" s="13" t="s">
        <v>1939</v>
      </c>
      <c r="F2915" s="13" t="s">
        <v>70</v>
      </c>
      <c r="G2915" s="13" t="s">
        <v>71</v>
      </c>
      <c r="H2915" s="13" t="s">
        <v>2081</v>
      </c>
      <c r="I2915" s="13" t="s">
        <v>50</v>
      </c>
      <c r="J2915" s="12">
        <v>45489</v>
      </c>
      <c r="K2915" s="13" t="s">
        <v>177</v>
      </c>
      <c r="L2915" s="13" t="s">
        <v>52</v>
      </c>
      <c r="M2915" s="13" t="s">
        <v>28085</v>
      </c>
      <c r="N2915" s="13" t="s">
        <v>28086</v>
      </c>
      <c r="O2915" s="13" t="s">
        <v>28087</v>
      </c>
      <c r="P2915" s="11">
        <v>24925</v>
      </c>
      <c r="Q2915" s="13" t="s">
        <v>1024</v>
      </c>
      <c r="R2915" s="33" t="s">
        <v>28088</v>
      </c>
      <c r="S2915" s="33" t="s">
        <v>28089</v>
      </c>
      <c r="T2915" s="13" t="s">
        <v>28090</v>
      </c>
      <c r="U2915" s="13" t="s">
        <v>28091</v>
      </c>
      <c r="V2915" s="13">
        <v>5000</v>
      </c>
      <c r="W2915" s="13" t="s">
        <v>60</v>
      </c>
      <c r="X2915" s="13">
        <v>5000</v>
      </c>
      <c r="Y2915" s="13" t="s">
        <v>50</v>
      </c>
      <c r="Z2915" s="13">
        <v>2</v>
      </c>
      <c r="AA2915" s="13" t="s">
        <v>50</v>
      </c>
      <c r="AB2915" s="13" t="s">
        <v>50</v>
      </c>
      <c r="AC2915" s="13" t="s">
        <v>50</v>
      </c>
      <c r="AD2915" s="13" t="s">
        <v>50</v>
      </c>
      <c r="AE2915" s="13" t="s">
        <v>50</v>
      </c>
      <c r="AF2915" s="13" t="s">
        <v>50</v>
      </c>
      <c r="AG2915" s="13" t="s">
        <v>50</v>
      </c>
      <c r="AH2915" s="13">
        <v>7805000</v>
      </c>
      <c r="AI2915" s="13" t="s">
        <v>60</v>
      </c>
      <c r="AJ2915" s="13">
        <v>7805000</v>
      </c>
      <c r="AK2915" s="13" t="s">
        <v>28092</v>
      </c>
      <c r="AL2915" s="13" t="s">
        <v>50</v>
      </c>
      <c r="AM2915" s="13" t="s">
        <v>28093</v>
      </c>
      <c r="AN2915" s="13" t="s">
        <v>66</v>
      </c>
      <c r="AO2915" s="13" t="s">
        <v>28094</v>
      </c>
      <c r="AP2915" s="21" t="s">
        <v>28095</v>
      </c>
      <c r="AQ2915" s="15" t="s">
        <v>50</v>
      </c>
      <c r="AR2915" s="13" t="s">
        <v>50</v>
      </c>
    </row>
    <row r="2916" spans="1:44" ht="15" thickBot="1">
      <c r="A2916" s="4" t="s">
        <v>28096</v>
      </c>
      <c r="B2916" s="5">
        <v>4076</v>
      </c>
      <c r="C2916" s="6">
        <v>44197</v>
      </c>
      <c r="D2916" s="7" t="s">
        <v>45</v>
      </c>
      <c r="E2916" s="7" t="s">
        <v>46</v>
      </c>
      <c r="F2916" s="7" t="s">
        <v>70</v>
      </c>
      <c r="G2916" s="7" t="s">
        <v>50</v>
      </c>
      <c r="H2916" s="7" t="s">
        <v>50</v>
      </c>
      <c r="I2916" s="7" t="s">
        <v>50</v>
      </c>
      <c r="J2916" s="6">
        <v>45492</v>
      </c>
      <c r="K2916" s="7" t="s">
        <v>50</v>
      </c>
      <c r="L2916" s="7" t="s">
        <v>241</v>
      </c>
      <c r="M2916" s="7" t="s">
        <v>28097</v>
      </c>
      <c r="N2916" s="7" t="s">
        <v>2941</v>
      </c>
      <c r="O2916" s="7" t="s">
        <v>28098</v>
      </c>
      <c r="P2916" s="5">
        <v>25058</v>
      </c>
      <c r="Q2916" s="7" t="s">
        <v>245</v>
      </c>
      <c r="R2916" s="34" t="s">
        <v>28099</v>
      </c>
      <c r="S2916" s="31" t="s">
        <v>50</v>
      </c>
      <c r="T2916" s="7" t="s">
        <v>50</v>
      </c>
      <c r="U2916" s="7" t="s">
        <v>28100</v>
      </c>
      <c r="V2916" s="7">
        <v>3000000000</v>
      </c>
      <c r="W2916" s="7" t="s">
        <v>2946</v>
      </c>
      <c r="X2916" s="7">
        <v>2158584</v>
      </c>
      <c r="Y2916" s="7" t="s">
        <v>154</v>
      </c>
      <c r="Z2916" s="7">
        <v>5</v>
      </c>
      <c r="AA2916" s="7">
        <v>3000000000</v>
      </c>
      <c r="AB2916" s="7" t="s">
        <v>2946</v>
      </c>
      <c r="AC2916" s="7">
        <v>2158584</v>
      </c>
      <c r="AD2916" s="7" t="s">
        <v>241</v>
      </c>
      <c r="AE2916" s="7">
        <v>6100000000</v>
      </c>
      <c r="AF2916" s="7" t="s">
        <v>2946</v>
      </c>
      <c r="AG2916" s="7">
        <v>4537805</v>
      </c>
      <c r="AH2916" s="7">
        <v>6100000000</v>
      </c>
      <c r="AI2916" s="7" t="s">
        <v>2946</v>
      </c>
      <c r="AJ2916" s="7">
        <v>4537805</v>
      </c>
      <c r="AK2916" s="7" t="s">
        <v>28101</v>
      </c>
      <c r="AL2916" s="7" t="s">
        <v>50</v>
      </c>
      <c r="AM2916" s="7" t="s">
        <v>28102</v>
      </c>
      <c r="AN2916" s="7" t="s">
        <v>66</v>
      </c>
      <c r="AO2916" s="7" t="s">
        <v>50</v>
      </c>
      <c r="AP2916" s="9" t="s">
        <v>50</v>
      </c>
      <c r="AQ2916" s="22" t="s">
        <v>28103</v>
      </c>
      <c r="AR2916" s="7" t="s">
        <v>255</v>
      </c>
    </row>
    <row r="2917" spans="1:44" ht="15" thickBot="1">
      <c r="A2917" s="10" t="s">
        <v>28104</v>
      </c>
      <c r="B2917" s="11">
        <v>1044</v>
      </c>
      <c r="C2917" s="12">
        <v>30682</v>
      </c>
      <c r="D2917" s="13" t="s">
        <v>45</v>
      </c>
      <c r="E2917" s="13" t="s">
        <v>46</v>
      </c>
      <c r="F2917" s="13" t="s">
        <v>70</v>
      </c>
      <c r="G2917" s="13" t="s">
        <v>87</v>
      </c>
      <c r="H2917" s="13" t="s">
        <v>28105</v>
      </c>
      <c r="I2917" s="13" t="s">
        <v>50</v>
      </c>
      <c r="J2917" s="12">
        <v>45489</v>
      </c>
      <c r="K2917" s="13" t="s">
        <v>191</v>
      </c>
      <c r="L2917" s="13" t="s">
        <v>131</v>
      </c>
      <c r="M2917" s="13" t="s">
        <v>28106</v>
      </c>
      <c r="N2917" s="13" t="s">
        <v>28107</v>
      </c>
      <c r="O2917" s="13" t="s">
        <v>28108</v>
      </c>
      <c r="P2917" s="11">
        <v>25174</v>
      </c>
      <c r="Q2917" s="13" t="s">
        <v>434</v>
      </c>
      <c r="R2917" s="33" t="s">
        <v>28109</v>
      </c>
      <c r="S2917" s="33" t="s">
        <v>28110</v>
      </c>
      <c r="T2917" s="13" t="s">
        <v>50</v>
      </c>
      <c r="U2917" s="13" t="s">
        <v>28111</v>
      </c>
      <c r="V2917" s="13">
        <v>5250000</v>
      </c>
      <c r="W2917" s="13" t="s">
        <v>60</v>
      </c>
      <c r="X2917" s="13">
        <v>5250000</v>
      </c>
      <c r="Y2917" s="13" t="s">
        <v>50</v>
      </c>
      <c r="Z2917" s="13">
        <v>2</v>
      </c>
      <c r="AA2917" s="13" t="s">
        <v>50</v>
      </c>
      <c r="AB2917" s="13" t="s">
        <v>50</v>
      </c>
      <c r="AC2917" s="13" t="s">
        <v>50</v>
      </c>
      <c r="AD2917" s="13" t="s">
        <v>50</v>
      </c>
      <c r="AE2917" s="13" t="s">
        <v>50</v>
      </c>
      <c r="AF2917" s="13" t="s">
        <v>50</v>
      </c>
      <c r="AG2917" s="13" t="s">
        <v>50</v>
      </c>
      <c r="AH2917" s="13">
        <v>8400000</v>
      </c>
      <c r="AI2917" s="13" t="s">
        <v>60</v>
      </c>
      <c r="AJ2917" s="13">
        <v>8400000</v>
      </c>
      <c r="AK2917" s="13" t="s">
        <v>50</v>
      </c>
      <c r="AL2917" s="13" t="s">
        <v>50</v>
      </c>
      <c r="AM2917" s="13" t="s">
        <v>28112</v>
      </c>
      <c r="AN2917" s="13" t="s">
        <v>66</v>
      </c>
      <c r="AO2917" s="13" t="s">
        <v>28113</v>
      </c>
      <c r="AP2917" s="21" t="s">
        <v>28114</v>
      </c>
      <c r="AQ2917" s="15" t="s">
        <v>50</v>
      </c>
      <c r="AR2917" s="13" t="s">
        <v>50</v>
      </c>
    </row>
    <row r="2918" spans="1:44" ht="15" thickBot="1">
      <c r="A2918" s="4" t="s">
        <v>28115</v>
      </c>
      <c r="B2918" s="5">
        <v>72664</v>
      </c>
      <c r="C2918" s="6">
        <v>40634</v>
      </c>
      <c r="D2918" s="7" t="s">
        <v>45</v>
      </c>
      <c r="E2918" s="7" t="s">
        <v>1939</v>
      </c>
      <c r="F2918" s="7" t="s">
        <v>70</v>
      </c>
      <c r="G2918" s="7" t="s">
        <v>71</v>
      </c>
      <c r="H2918" s="7" t="s">
        <v>562</v>
      </c>
      <c r="I2918" s="7" t="s">
        <v>50</v>
      </c>
      <c r="J2918" s="6">
        <v>45497</v>
      </c>
      <c r="K2918" s="7" t="s">
        <v>191</v>
      </c>
      <c r="L2918" s="7" t="s">
        <v>131</v>
      </c>
      <c r="M2918" s="7" t="s">
        <v>28116</v>
      </c>
      <c r="N2918" s="7" t="s">
        <v>28117</v>
      </c>
      <c r="O2918" s="7" t="s">
        <v>28118</v>
      </c>
      <c r="P2918" s="5">
        <v>25360</v>
      </c>
      <c r="Q2918" s="7" t="s">
        <v>135</v>
      </c>
      <c r="R2918" s="34" t="s">
        <v>28119</v>
      </c>
      <c r="S2918" s="34" t="s">
        <v>28120</v>
      </c>
      <c r="T2918" s="7" t="s">
        <v>50</v>
      </c>
      <c r="U2918" s="7">
        <f>44-300-555-5560</f>
        <v>-6371</v>
      </c>
      <c r="V2918" s="7">
        <v>50000000</v>
      </c>
      <c r="W2918" s="7" t="s">
        <v>139</v>
      </c>
      <c r="X2918" s="7">
        <v>64430997</v>
      </c>
      <c r="Y2918" s="7" t="s">
        <v>50</v>
      </c>
      <c r="Z2918" s="7">
        <v>1</v>
      </c>
      <c r="AA2918" s="7" t="s">
        <v>50</v>
      </c>
      <c r="AB2918" s="7" t="s">
        <v>50</v>
      </c>
      <c r="AC2918" s="7" t="s">
        <v>50</v>
      </c>
      <c r="AD2918" s="7" t="s">
        <v>50</v>
      </c>
      <c r="AE2918" s="7" t="s">
        <v>50</v>
      </c>
      <c r="AF2918" s="7" t="s">
        <v>50</v>
      </c>
      <c r="AG2918" s="7" t="s">
        <v>50</v>
      </c>
      <c r="AH2918" s="7">
        <v>50000000</v>
      </c>
      <c r="AI2918" s="7" t="s">
        <v>139</v>
      </c>
      <c r="AJ2918" s="7">
        <v>64430997</v>
      </c>
      <c r="AK2918" s="7" t="s">
        <v>28121</v>
      </c>
      <c r="AL2918" s="7" t="s">
        <v>50</v>
      </c>
      <c r="AM2918" s="7" t="s">
        <v>28122</v>
      </c>
      <c r="AN2918" s="7" t="s">
        <v>66</v>
      </c>
      <c r="AO2918" s="7" t="s">
        <v>28123</v>
      </c>
      <c r="AP2918" s="9" t="s">
        <v>50</v>
      </c>
      <c r="AQ2918" s="22" t="s">
        <v>28124</v>
      </c>
      <c r="AR2918" s="7" t="s">
        <v>50</v>
      </c>
    </row>
    <row r="2919" spans="1:44" ht="15" thickBot="1">
      <c r="A2919" s="10" t="s">
        <v>28125</v>
      </c>
      <c r="B2919" s="11">
        <v>4668</v>
      </c>
      <c r="C2919" s="12">
        <v>27760</v>
      </c>
      <c r="D2919" s="13" t="s">
        <v>45</v>
      </c>
      <c r="E2919" s="13" t="s">
        <v>46</v>
      </c>
      <c r="F2919" s="13" t="s">
        <v>70</v>
      </c>
      <c r="G2919" s="13" t="s">
        <v>145</v>
      </c>
      <c r="H2919" s="13" t="s">
        <v>516</v>
      </c>
      <c r="I2919" s="13" t="s">
        <v>50</v>
      </c>
      <c r="J2919" s="12">
        <v>45489</v>
      </c>
      <c r="K2919" s="13" t="s">
        <v>191</v>
      </c>
      <c r="L2919" s="13" t="s">
        <v>52</v>
      </c>
      <c r="M2919" s="13" t="s">
        <v>28126</v>
      </c>
      <c r="N2919" s="13" t="s">
        <v>2731</v>
      </c>
      <c r="O2919" s="13" t="s">
        <v>28127</v>
      </c>
      <c r="P2919" s="11">
        <v>25497</v>
      </c>
      <c r="Q2919" s="13" t="s">
        <v>1024</v>
      </c>
      <c r="R2919" s="33" t="s">
        <v>28128</v>
      </c>
      <c r="S2919" s="33" t="s">
        <v>28129</v>
      </c>
      <c r="T2919" s="13" t="s">
        <v>28130</v>
      </c>
      <c r="U2919" s="13" t="s">
        <v>28131</v>
      </c>
      <c r="V2919" s="13">
        <v>10000</v>
      </c>
      <c r="W2919" s="13" t="s">
        <v>60</v>
      </c>
      <c r="X2919" s="13">
        <v>10000</v>
      </c>
      <c r="Y2919" s="13" t="s">
        <v>50</v>
      </c>
      <c r="Z2919" s="13">
        <v>2</v>
      </c>
      <c r="AA2919" s="13" t="s">
        <v>50</v>
      </c>
      <c r="AB2919" s="13" t="s">
        <v>50</v>
      </c>
      <c r="AC2919" s="13" t="s">
        <v>50</v>
      </c>
      <c r="AD2919" s="13" t="s">
        <v>50</v>
      </c>
      <c r="AE2919" s="13" t="s">
        <v>50</v>
      </c>
      <c r="AF2919" s="13" t="s">
        <v>50</v>
      </c>
      <c r="AG2919" s="13" t="s">
        <v>50</v>
      </c>
      <c r="AH2919" s="13">
        <v>4010000</v>
      </c>
      <c r="AI2919" s="13" t="s">
        <v>60</v>
      </c>
      <c r="AJ2919" s="13">
        <v>4010000</v>
      </c>
      <c r="AK2919" s="13" t="s">
        <v>28132</v>
      </c>
      <c r="AL2919" s="13" t="s">
        <v>50</v>
      </c>
      <c r="AM2919" s="13" t="s">
        <v>28133</v>
      </c>
      <c r="AN2919" s="13" t="s">
        <v>66</v>
      </c>
      <c r="AO2919" s="13" t="s">
        <v>28134</v>
      </c>
      <c r="AP2919" s="21" t="s">
        <v>28135</v>
      </c>
      <c r="AQ2919" s="15" t="s">
        <v>50</v>
      </c>
      <c r="AR2919" s="13" t="s">
        <v>50</v>
      </c>
    </row>
    <row r="2920" spans="1:44" ht="15" thickBot="1">
      <c r="A2920" s="4" t="s">
        <v>28136</v>
      </c>
      <c r="B2920" s="7" t="s">
        <v>50</v>
      </c>
      <c r="C2920" s="6">
        <v>43916</v>
      </c>
      <c r="D2920" s="7" t="s">
        <v>45</v>
      </c>
      <c r="E2920" s="7" t="s">
        <v>46</v>
      </c>
      <c r="F2920" s="7" t="s">
        <v>70</v>
      </c>
      <c r="G2920" s="27" t="s">
        <v>54945</v>
      </c>
      <c r="H2920" s="7" t="s">
        <v>50</v>
      </c>
      <c r="I2920" s="7" t="s">
        <v>50</v>
      </c>
      <c r="J2920" s="6">
        <v>45491</v>
      </c>
      <c r="K2920" s="7" t="s">
        <v>50</v>
      </c>
      <c r="L2920" s="7" t="s">
        <v>131</v>
      </c>
      <c r="M2920" s="7" t="s">
        <v>28137</v>
      </c>
      <c r="N2920" s="7" t="s">
        <v>28138</v>
      </c>
      <c r="O2920" s="7" t="s">
        <v>28139</v>
      </c>
      <c r="P2920" s="5">
        <v>25655</v>
      </c>
      <c r="Q2920" s="7" t="s">
        <v>245</v>
      </c>
      <c r="R2920" s="34" t="s">
        <v>28140</v>
      </c>
      <c r="S2920" s="34" t="s">
        <v>28141</v>
      </c>
      <c r="T2920" s="7" t="s">
        <v>28142</v>
      </c>
      <c r="U2920" s="7" t="s">
        <v>28143</v>
      </c>
      <c r="V2920" s="7">
        <v>100000000</v>
      </c>
      <c r="W2920" s="7" t="s">
        <v>1960</v>
      </c>
      <c r="X2920" s="7">
        <v>636225</v>
      </c>
      <c r="Y2920" s="7" t="s">
        <v>467</v>
      </c>
      <c r="Z2920" s="7">
        <v>2</v>
      </c>
      <c r="AA2920" s="7" t="s">
        <v>50</v>
      </c>
      <c r="AB2920" s="7" t="s">
        <v>50</v>
      </c>
      <c r="AC2920" s="7" t="s">
        <v>50</v>
      </c>
      <c r="AD2920" s="7" t="s">
        <v>467</v>
      </c>
      <c r="AE2920" s="7" t="s">
        <v>50</v>
      </c>
      <c r="AF2920" s="7" t="s">
        <v>50</v>
      </c>
      <c r="AG2920" s="7" t="s">
        <v>50</v>
      </c>
      <c r="AH2920" s="7">
        <v>100000000</v>
      </c>
      <c r="AI2920" s="7" t="s">
        <v>1960</v>
      </c>
      <c r="AJ2920" s="7">
        <v>636225</v>
      </c>
      <c r="AK2920" s="7" t="s">
        <v>28144</v>
      </c>
      <c r="AL2920" s="7" t="s">
        <v>50</v>
      </c>
      <c r="AM2920" s="7" t="s">
        <v>28145</v>
      </c>
      <c r="AN2920" s="7" t="s">
        <v>66</v>
      </c>
      <c r="AO2920" s="7" t="s">
        <v>28146</v>
      </c>
      <c r="AP2920" s="22" t="s">
        <v>28147</v>
      </c>
      <c r="AQ2920" s="9" t="s">
        <v>50</v>
      </c>
      <c r="AR2920" s="7" t="s">
        <v>50</v>
      </c>
    </row>
    <row r="2921" spans="1:44" ht="15" thickBot="1">
      <c r="A2921" s="10" t="s">
        <v>28148</v>
      </c>
      <c r="B2921" s="13" t="s">
        <v>50</v>
      </c>
      <c r="C2921" s="12">
        <v>44927</v>
      </c>
      <c r="D2921" s="13" t="s">
        <v>45</v>
      </c>
      <c r="E2921" s="13" t="s">
        <v>46</v>
      </c>
      <c r="F2921" s="13" t="s">
        <v>70</v>
      </c>
      <c r="G2921" s="27" t="s">
        <v>54945</v>
      </c>
      <c r="H2921" s="13" t="s">
        <v>50</v>
      </c>
      <c r="I2921" s="13" t="s">
        <v>50</v>
      </c>
      <c r="J2921" s="12">
        <v>45489</v>
      </c>
      <c r="K2921" s="13" t="s">
        <v>50</v>
      </c>
      <c r="L2921" s="13" t="s">
        <v>467</v>
      </c>
      <c r="M2921" s="13" t="s">
        <v>28149</v>
      </c>
      <c r="N2921" s="13" t="s">
        <v>50</v>
      </c>
      <c r="O2921" s="13" t="s">
        <v>28150</v>
      </c>
      <c r="P2921" s="11">
        <v>25801</v>
      </c>
      <c r="Q2921" s="13" t="s">
        <v>50</v>
      </c>
      <c r="R2921" s="33" t="s">
        <v>28151</v>
      </c>
      <c r="S2921" s="33" t="s">
        <v>28152</v>
      </c>
      <c r="T2921" s="13" t="s">
        <v>50</v>
      </c>
      <c r="U2921" s="13" t="s">
        <v>50</v>
      </c>
      <c r="V2921" s="13">
        <v>5200000</v>
      </c>
      <c r="W2921" s="13" t="s">
        <v>60</v>
      </c>
      <c r="X2921" s="13">
        <v>5200000</v>
      </c>
      <c r="Y2921" s="13" t="s">
        <v>467</v>
      </c>
      <c r="Z2921" s="13">
        <v>1</v>
      </c>
      <c r="AA2921" s="13">
        <v>5200000</v>
      </c>
      <c r="AB2921" s="13" t="s">
        <v>60</v>
      </c>
      <c r="AC2921" s="13">
        <v>5200000</v>
      </c>
      <c r="AD2921" s="13" t="s">
        <v>467</v>
      </c>
      <c r="AE2921" s="13">
        <v>5200000</v>
      </c>
      <c r="AF2921" s="13" t="s">
        <v>60</v>
      </c>
      <c r="AG2921" s="13">
        <v>5200000</v>
      </c>
      <c r="AH2921" s="13">
        <v>5200000</v>
      </c>
      <c r="AI2921" s="13" t="s">
        <v>60</v>
      </c>
      <c r="AJ2921" s="13">
        <v>5200000</v>
      </c>
      <c r="AK2921" s="13" t="s">
        <v>28153</v>
      </c>
      <c r="AL2921" s="13" t="s">
        <v>50</v>
      </c>
      <c r="AM2921" s="13" t="s">
        <v>28154</v>
      </c>
      <c r="AN2921" s="13" t="s">
        <v>66</v>
      </c>
      <c r="AO2921" s="13" t="s">
        <v>28155</v>
      </c>
      <c r="AP2921" s="21" t="s">
        <v>28156</v>
      </c>
      <c r="AQ2921" s="15" t="s">
        <v>50</v>
      </c>
      <c r="AR2921" s="13" t="s">
        <v>50</v>
      </c>
    </row>
    <row r="2922" spans="1:44" ht="15" thickBot="1">
      <c r="A2922" s="4" t="s">
        <v>28157</v>
      </c>
      <c r="B2922" s="5">
        <v>118413</v>
      </c>
      <c r="C2922" s="6">
        <v>3289</v>
      </c>
      <c r="D2922" s="7" t="s">
        <v>45</v>
      </c>
      <c r="E2922" s="7" t="s">
        <v>50</v>
      </c>
      <c r="F2922" s="7" t="s">
        <v>70</v>
      </c>
      <c r="G2922" s="7" t="s">
        <v>176</v>
      </c>
      <c r="H2922" s="7" t="s">
        <v>2081</v>
      </c>
      <c r="I2922" s="7" t="s">
        <v>50</v>
      </c>
      <c r="J2922" s="6">
        <v>45496</v>
      </c>
      <c r="K2922" s="7" t="s">
        <v>50</v>
      </c>
      <c r="L2922" s="7" t="s">
        <v>52</v>
      </c>
      <c r="M2922" s="7" t="s">
        <v>28158</v>
      </c>
      <c r="N2922" s="7" t="s">
        <v>28159</v>
      </c>
      <c r="O2922" s="7" t="s">
        <v>28160</v>
      </c>
      <c r="P2922" s="5">
        <v>25989</v>
      </c>
      <c r="Q2922" s="7" t="s">
        <v>1116</v>
      </c>
      <c r="R2922" s="34" t="s">
        <v>28161</v>
      </c>
      <c r="S2922" s="34" t="s">
        <v>28162</v>
      </c>
      <c r="T2922" s="7" t="s">
        <v>50</v>
      </c>
      <c r="U2922" s="7" t="s">
        <v>28163</v>
      </c>
      <c r="V2922" s="7">
        <v>800000</v>
      </c>
      <c r="W2922" s="7" t="s">
        <v>60</v>
      </c>
      <c r="X2922" s="7">
        <v>800000</v>
      </c>
      <c r="Y2922" s="7" t="s">
        <v>50</v>
      </c>
      <c r="Z2922" s="7">
        <v>7</v>
      </c>
      <c r="AA2922" s="7" t="s">
        <v>50</v>
      </c>
      <c r="AB2922" s="7" t="s">
        <v>50</v>
      </c>
      <c r="AC2922" s="7" t="s">
        <v>50</v>
      </c>
      <c r="AD2922" s="7" t="s">
        <v>50</v>
      </c>
      <c r="AE2922" s="7" t="s">
        <v>50</v>
      </c>
      <c r="AF2922" s="7" t="s">
        <v>50</v>
      </c>
      <c r="AG2922" s="7" t="s">
        <v>50</v>
      </c>
      <c r="AH2922" s="7">
        <v>17127208</v>
      </c>
      <c r="AI2922" s="7" t="s">
        <v>60</v>
      </c>
      <c r="AJ2922" s="7">
        <v>17127208</v>
      </c>
      <c r="AK2922" s="7" t="s">
        <v>28164</v>
      </c>
      <c r="AL2922" s="7" t="s">
        <v>50</v>
      </c>
      <c r="AM2922" s="7" t="s">
        <v>28165</v>
      </c>
      <c r="AN2922" s="7" t="s">
        <v>738</v>
      </c>
      <c r="AO2922" s="7" t="s">
        <v>28166</v>
      </c>
      <c r="AP2922" s="22" t="s">
        <v>28167</v>
      </c>
      <c r="AQ2922" s="9" t="s">
        <v>50</v>
      </c>
      <c r="AR2922" s="7" t="s">
        <v>50</v>
      </c>
    </row>
    <row r="2923" spans="1:44" ht="15" thickBot="1">
      <c r="A2923" s="10" t="s">
        <v>28168</v>
      </c>
      <c r="B2923" s="13">
        <v>960</v>
      </c>
      <c r="C2923" s="12">
        <v>44197</v>
      </c>
      <c r="D2923" s="13" t="s">
        <v>45</v>
      </c>
      <c r="E2923" s="13" t="s">
        <v>46</v>
      </c>
      <c r="F2923" s="13" t="s">
        <v>70</v>
      </c>
      <c r="G2923" s="27" t="s">
        <v>54945</v>
      </c>
      <c r="H2923" s="13" t="s">
        <v>50</v>
      </c>
      <c r="I2923" s="13" t="s">
        <v>50</v>
      </c>
      <c r="J2923" s="12">
        <v>45490</v>
      </c>
      <c r="K2923" s="13" t="s">
        <v>50</v>
      </c>
      <c r="L2923" s="13" t="s">
        <v>467</v>
      </c>
      <c r="M2923" s="13" t="s">
        <v>28169</v>
      </c>
      <c r="N2923" s="13" t="s">
        <v>28170</v>
      </c>
      <c r="O2923" s="13" t="s">
        <v>28171</v>
      </c>
      <c r="P2923" s="11">
        <v>26054</v>
      </c>
      <c r="Q2923" s="13" t="s">
        <v>397</v>
      </c>
      <c r="R2923" s="33" t="s">
        <v>28172</v>
      </c>
      <c r="S2923" s="33" t="s">
        <v>28173</v>
      </c>
      <c r="T2923" s="13" t="s">
        <v>28174</v>
      </c>
      <c r="U2923" s="13" t="s">
        <v>28175</v>
      </c>
      <c r="V2923" s="13">
        <v>2000000</v>
      </c>
      <c r="W2923" s="13" t="s">
        <v>4256</v>
      </c>
      <c r="X2923" s="13">
        <v>364352</v>
      </c>
      <c r="Y2923" s="13" t="s">
        <v>467</v>
      </c>
      <c r="Z2923" s="13">
        <v>2</v>
      </c>
      <c r="AA2923" s="13">
        <v>2000000</v>
      </c>
      <c r="AB2923" s="13" t="s">
        <v>4256</v>
      </c>
      <c r="AC2923" s="13">
        <v>364352</v>
      </c>
      <c r="AD2923" s="13" t="s">
        <v>467</v>
      </c>
      <c r="AE2923" s="13">
        <v>2000000</v>
      </c>
      <c r="AF2923" s="13" t="s">
        <v>4256</v>
      </c>
      <c r="AG2923" s="13">
        <v>364352</v>
      </c>
      <c r="AH2923" s="13">
        <v>2000000</v>
      </c>
      <c r="AI2923" s="13" t="s">
        <v>4256</v>
      </c>
      <c r="AJ2923" s="13">
        <v>364352</v>
      </c>
      <c r="AK2923" s="13" t="s">
        <v>28176</v>
      </c>
      <c r="AL2923" s="13" t="s">
        <v>50</v>
      </c>
      <c r="AM2923" s="13" t="s">
        <v>28177</v>
      </c>
      <c r="AN2923" s="13" t="s">
        <v>66</v>
      </c>
      <c r="AO2923" s="13" t="s">
        <v>28178</v>
      </c>
      <c r="AP2923" s="21" t="s">
        <v>28179</v>
      </c>
      <c r="AQ2923" s="15" t="s">
        <v>50</v>
      </c>
      <c r="AR2923" s="13" t="s">
        <v>50</v>
      </c>
    </row>
    <row r="2924" spans="1:44" ht="15" thickBot="1">
      <c r="A2924" s="4" t="s">
        <v>28180</v>
      </c>
      <c r="B2924" s="5">
        <v>6005</v>
      </c>
      <c r="C2924" s="6">
        <v>34335</v>
      </c>
      <c r="D2924" s="7" t="s">
        <v>45</v>
      </c>
      <c r="E2924" s="7" t="s">
        <v>1939</v>
      </c>
      <c r="F2924" s="7" t="s">
        <v>70</v>
      </c>
      <c r="G2924" s="7" t="s">
        <v>87</v>
      </c>
      <c r="H2924" s="7" t="s">
        <v>2486</v>
      </c>
      <c r="I2924" s="7" t="s">
        <v>50</v>
      </c>
      <c r="J2924" s="6">
        <v>45489</v>
      </c>
      <c r="K2924" s="7" t="s">
        <v>116</v>
      </c>
      <c r="L2924" s="7" t="s">
        <v>52</v>
      </c>
      <c r="M2924" s="7" t="s">
        <v>28181</v>
      </c>
      <c r="N2924" s="7" t="s">
        <v>8383</v>
      </c>
      <c r="O2924" s="7" t="s">
        <v>28182</v>
      </c>
      <c r="P2924" s="5">
        <v>26582</v>
      </c>
      <c r="Q2924" s="7" t="s">
        <v>383</v>
      </c>
      <c r="R2924" s="34" t="s">
        <v>28183</v>
      </c>
      <c r="S2924" s="31" t="s">
        <v>50</v>
      </c>
      <c r="T2924" s="7" t="s">
        <v>28184</v>
      </c>
      <c r="U2924" s="7" t="s">
        <v>28185</v>
      </c>
      <c r="V2924" s="7">
        <v>2500</v>
      </c>
      <c r="W2924" s="7" t="s">
        <v>60</v>
      </c>
      <c r="X2924" s="7">
        <v>2500</v>
      </c>
      <c r="Y2924" s="7" t="s">
        <v>50</v>
      </c>
      <c r="Z2924" s="7">
        <v>6</v>
      </c>
      <c r="AA2924" s="7" t="s">
        <v>50</v>
      </c>
      <c r="AB2924" s="7" t="s">
        <v>50</v>
      </c>
      <c r="AC2924" s="7" t="s">
        <v>50</v>
      </c>
      <c r="AD2924" s="7" t="s">
        <v>50</v>
      </c>
      <c r="AE2924" s="7" t="s">
        <v>50</v>
      </c>
      <c r="AF2924" s="7" t="s">
        <v>50</v>
      </c>
      <c r="AG2924" s="7" t="s">
        <v>50</v>
      </c>
      <c r="AH2924" s="7">
        <v>10987978</v>
      </c>
      <c r="AI2924" s="7" t="s">
        <v>60</v>
      </c>
      <c r="AJ2924" s="7">
        <v>10987978</v>
      </c>
      <c r="AK2924" s="7" t="s">
        <v>28186</v>
      </c>
      <c r="AL2924" s="7" t="s">
        <v>50</v>
      </c>
      <c r="AM2924" s="7" t="s">
        <v>28187</v>
      </c>
      <c r="AN2924" s="7" t="s">
        <v>66</v>
      </c>
      <c r="AO2924" s="7" t="s">
        <v>28188</v>
      </c>
      <c r="AP2924" s="22" t="s">
        <v>28189</v>
      </c>
      <c r="AQ2924" s="9" t="s">
        <v>50</v>
      </c>
      <c r="AR2924" s="7" t="s">
        <v>50</v>
      </c>
    </row>
    <row r="2925" spans="1:44" ht="15" thickBot="1">
      <c r="A2925" s="10" t="s">
        <v>28190</v>
      </c>
      <c r="B2925" s="13" t="s">
        <v>50</v>
      </c>
      <c r="C2925" s="12">
        <v>45352</v>
      </c>
      <c r="D2925" s="13" t="s">
        <v>45</v>
      </c>
      <c r="E2925" s="13" t="s">
        <v>46</v>
      </c>
      <c r="F2925" s="13" t="s">
        <v>70</v>
      </c>
      <c r="G2925" s="27" t="s">
        <v>54945</v>
      </c>
      <c r="H2925" s="13" t="s">
        <v>50</v>
      </c>
      <c r="I2925" s="13" t="s">
        <v>50</v>
      </c>
      <c r="J2925" s="12">
        <v>45492</v>
      </c>
      <c r="K2925" s="13" t="s">
        <v>50</v>
      </c>
      <c r="L2925" s="13" t="s">
        <v>1624</v>
      </c>
      <c r="M2925" s="13" t="s">
        <v>28191</v>
      </c>
      <c r="N2925" s="13" t="s">
        <v>668</v>
      </c>
      <c r="O2925" s="13" t="s">
        <v>28192</v>
      </c>
      <c r="P2925" s="11">
        <v>26588</v>
      </c>
      <c r="Q2925" s="13" t="s">
        <v>670</v>
      </c>
      <c r="R2925" s="33" t="s">
        <v>28193</v>
      </c>
      <c r="S2925" s="33" t="s">
        <v>28194</v>
      </c>
      <c r="T2925" s="13" t="s">
        <v>28195</v>
      </c>
      <c r="U2925" s="13" t="s">
        <v>50</v>
      </c>
      <c r="V2925" s="13">
        <v>2100000</v>
      </c>
      <c r="W2925" s="13" t="s">
        <v>60</v>
      </c>
      <c r="X2925" s="13">
        <v>2100000</v>
      </c>
      <c r="Y2925" s="13" t="s">
        <v>467</v>
      </c>
      <c r="Z2925" s="13">
        <v>1</v>
      </c>
      <c r="AA2925" s="13">
        <v>2100000</v>
      </c>
      <c r="AB2925" s="13" t="s">
        <v>60</v>
      </c>
      <c r="AC2925" s="13">
        <v>2100000</v>
      </c>
      <c r="AD2925" s="13" t="s">
        <v>1624</v>
      </c>
      <c r="AE2925" s="13">
        <v>2100000</v>
      </c>
      <c r="AF2925" s="13" t="s">
        <v>60</v>
      </c>
      <c r="AG2925" s="13">
        <v>2100000</v>
      </c>
      <c r="AH2925" s="13">
        <v>2100000</v>
      </c>
      <c r="AI2925" s="13" t="s">
        <v>60</v>
      </c>
      <c r="AJ2925" s="13">
        <v>2100000</v>
      </c>
      <c r="AK2925" s="13" t="s">
        <v>28196</v>
      </c>
      <c r="AL2925" s="13" t="s">
        <v>50</v>
      </c>
      <c r="AM2925" s="13" t="s">
        <v>28197</v>
      </c>
      <c r="AN2925" s="13" t="s">
        <v>66</v>
      </c>
      <c r="AO2925" s="13" t="s">
        <v>28198</v>
      </c>
      <c r="AP2925" s="21" t="s">
        <v>28199</v>
      </c>
      <c r="AQ2925" s="15" t="s">
        <v>50</v>
      </c>
      <c r="AR2925" s="13" t="s">
        <v>50</v>
      </c>
    </row>
    <row r="2926" spans="1:44" ht="15" thickBot="1">
      <c r="A2926" s="4" t="s">
        <v>28200</v>
      </c>
      <c r="B2926" s="7" t="s">
        <v>50</v>
      </c>
      <c r="C2926" s="6">
        <v>44322</v>
      </c>
      <c r="D2926" s="7" t="s">
        <v>45</v>
      </c>
      <c r="E2926" s="7" t="s">
        <v>46</v>
      </c>
      <c r="F2926" s="7" t="s">
        <v>47</v>
      </c>
      <c r="G2926" s="27" t="s">
        <v>54945</v>
      </c>
      <c r="H2926" s="7" t="s">
        <v>50</v>
      </c>
      <c r="I2926" s="7" t="s">
        <v>50</v>
      </c>
      <c r="J2926" s="6">
        <v>45490</v>
      </c>
      <c r="K2926" s="7" t="s">
        <v>50</v>
      </c>
      <c r="L2926" s="7" t="s">
        <v>162</v>
      </c>
      <c r="M2926" s="7" t="s">
        <v>28201</v>
      </c>
      <c r="N2926" s="7" t="s">
        <v>28202</v>
      </c>
      <c r="O2926" s="7" t="s">
        <v>28203</v>
      </c>
      <c r="P2926" s="5">
        <v>26692</v>
      </c>
      <c r="Q2926" s="7" t="s">
        <v>135</v>
      </c>
      <c r="R2926" s="34" t="s">
        <v>28204</v>
      </c>
      <c r="S2926" s="34" t="s">
        <v>28205</v>
      </c>
      <c r="T2926" s="7" t="s">
        <v>50</v>
      </c>
      <c r="U2926" s="7" t="s">
        <v>50</v>
      </c>
      <c r="V2926" s="7">
        <v>300000</v>
      </c>
      <c r="W2926" s="7" t="s">
        <v>139</v>
      </c>
      <c r="X2926" s="7">
        <v>389158</v>
      </c>
      <c r="Y2926" s="7" t="s">
        <v>61</v>
      </c>
      <c r="Z2926" s="7">
        <v>2</v>
      </c>
      <c r="AA2926" s="7">
        <v>350000</v>
      </c>
      <c r="AB2926" s="7" t="s">
        <v>139</v>
      </c>
      <c r="AC2926" s="7">
        <v>444228</v>
      </c>
      <c r="AD2926" s="7" t="s">
        <v>62</v>
      </c>
      <c r="AE2926" s="7">
        <v>350000</v>
      </c>
      <c r="AF2926" s="7" t="s">
        <v>139</v>
      </c>
      <c r="AG2926" s="7">
        <v>444228</v>
      </c>
      <c r="AH2926" s="7">
        <v>650000</v>
      </c>
      <c r="AI2926" s="7" t="s">
        <v>139</v>
      </c>
      <c r="AJ2926" s="7">
        <v>833386</v>
      </c>
      <c r="AK2926" s="7" t="s">
        <v>28206</v>
      </c>
      <c r="AL2926" s="7" t="s">
        <v>50</v>
      </c>
      <c r="AM2926" s="7" t="s">
        <v>28207</v>
      </c>
      <c r="AN2926" s="7" t="s">
        <v>4322</v>
      </c>
      <c r="AO2926" s="7" t="s">
        <v>28208</v>
      </c>
      <c r="AP2926" s="9" t="s">
        <v>50</v>
      </c>
      <c r="AQ2926" s="22" t="s">
        <v>28209</v>
      </c>
      <c r="AR2926" s="7" t="s">
        <v>50</v>
      </c>
    </row>
    <row r="2927" spans="1:44" ht="15" thickBot="1">
      <c r="A2927" s="10" t="s">
        <v>28210</v>
      </c>
      <c r="B2927" s="13" t="s">
        <v>50</v>
      </c>
      <c r="C2927" s="12">
        <v>41859</v>
      </c>
      <c r="D2927" s="13" t="s">
        <v>45</v>
      </c>
      <c r="E2927" s="13" t="s">
        <v>46</v>
      </c>
      <c r="F2927" s="13" t="s">
        <v>70</v>
      </c>
      <c r="G2927" s="27" t="s">
        <v>54945</v>
      </c>
      <c r="H2927" s="13" t="s">
        <v>50</v>
      </c>
      <c r="I2927" s="13" t="s">
        <v>50</v>
      </c>
      <c r="J2927" s="12">
        <v>45489</v>
      </c>
      <c r="K2927" s="13" t="s">
        <v>116</v>
      </c>
      <c r="L2927" s="13" t="s">
        <v>241</v>
      </c>
      <c r="M2927" s="13" t="s">
        <v>28211</v>
      </c>
      <c r="N2927" s="13" t="s">
        <v>1954</v>
      </c>
      <c r="O2927" s="13" t="s">
        <v>28212</v>
      </c>
      <c r="P2927" s="11">
        <v>27370</v>
      </c>
      <c r="Q2927" s="13" t="s">
        <v>245</v>
      </c>
      <c r="R2927" s="33" t="s">
        <v>28213</v>
      </c>
      <c r="S2927" s="33" t="s">
        <v>28214</v>
      </c>
      <c r="T2927" s="13" t="s">
        <v>28215</v>
      </c>
      <c r="U2927" s="13" t="s">
        <v>28216</v>
      </c>
      <c r="V2927" s="13">
        <v>200000000</v>
      </c>
      <c r="W2927" s="13" t="s">
        <v>1960</v>
      </c>
      <c r="X2927" s="13">
        <v>1261749</v>
      </c>
      <c r="Y2927" s="13" t="s">
        <v>154</v>
      </c>
      <c r="Z2927" s="13">
        <v>4</v>
      </c>
      <c r="AA2927" s="13">
        <v>200000000</v>
      </c>
      <c r="AB2927" s="13" t="s">
        <v>1960</v>
      </c>
      <c r="AC2927" s="13">
        <v>1261749</v>
      </c>
      <c r="AD2927" s="13" t="s">
        <v>241</v>
      </c>
      <c r="AE2927" s="13">
        <v>461510000</v>
      </c>
      <c r="AF2927" s="13" t="s">
        <v>1960</v>
      </c>
      <c r="AG2927" s="13">
        <v>3684141</v>
      </c>
      <c r="AH2927" s="13">
        <v>461510000</v>
      </c>
      <c r="AI2927" s="13" t="s">
        <v>1960</v>
      </c>
      <c r="AJ2927" s="13">
        <v>3684141</v>
      </c>
      <c r="AK2927" s="13" t="s">
        <v>50</v>
      </c>
      <c r="AL2927" s="13" t="s">
        <v>50</v>
      </c>
      <c r="AM2927" s="13" t="s">
        <v>28217</v>
      </c>
      <c r="AN2927" s="13" t="s">
        <v>66</v>
      </c>
      <c r="AO2927" s="13" t="s">
        <v>28218</v>
      </c>
      <c r="AP2927" s="15" t="s">
        <v>50</v>
      </c>
      <c r="AQ2927" s="21" t="s">
        <v>28219</v>
      </c>
      <c r="AR2927" s="13" t="s">
        <v>50</v>
      </c>
    </row>
    <row r="2928" spans="1:44" ht="15" thickBot="1">
      <c r="A2928" s="4" t="s">
        <v>28220</v>
      </c>
      <c r="B2928" s="7">
        <v>620</v>
      </c>
      <c r="C2928" s="6">
        <v>43949</v>
      </c>
      <c r="D2928" s="7" t="s">
        <v>45</v>
      </c>
      <c r="E2928" s="7" t="s">
        <v>46</v>
      </c>
      <c r="F2928" s="7" t="s">
        <v>70</v>
      </c>
      <c r="G2928" s="27" t="s">
        <v>54945</v>
      </c>
      <c r="H2928" s="7" t="s">
        <v>50</v>
      </c>
      <c r="I2928" s="7" t="s">
        <v>50</v>
      </c>
      <c r="J2928" s="6">
        <v>45495</v>
      </c>
      <c r="K2928" s="7" t="s">
        <v>50</v>
      </c>
      <c r="L2928" s="7" t="s">
        <v>1471</v>
      </c>
      <c r="M2928" s="7" t="s">
        <v>28221</v>
      </c>
      <c r="N2928" s="7" t="s">
        <v>1626</v>
      </c>
      <c r="O2928" s="7" t="s">
        <v>28222</v>
      </c>
      <c r="P2928" s="5">
        <v>27749</v>
      </c>
      <c r="Q2928" s="7" t="s">
        <v>135</v>
      </c>
      <c r="R2928" s="34" t="s">
        <v>28223</v>
      </c>
      <c r="S2928" s="34" t="s">
        <v>28224</v>
      </c>
      <c r="T2928" s="7" t="s">
        <v>28225</v>
      </c>
      <c r="U2928" s="7" t="s">
        <v>50</v>
      </c>
      <c r="V2928" s="7" t="s">
        <v>50</v>
      </c>
      <c r="W2928" s="7" t="s">
        <v>50</v>
      </c>
      <c r="X2928" s="7" t="s">
        <v>50</v>
      </c>
      <c r="Y2928" s="7" t="s">
        <v>50</v>
      </c>
      <c r="Z2928" s="7">
        <v>2</v>
      </c>
      <c r="AA2928" s="7" t="s">
        <v>50</v>
      </c>
      <c r="AB2928" s="7" t="s">
        <v>50</v>
      </c>
      <c r="AC2928" s="7" t="s">
        <v>50</v>
      </c>
      <c r="AD2928" s="7" t="s">
        <v>1471</v>
      </c>
      <c r="AE2928" s="7">
        <v>1300000</v>
      </c>
      <c r="AF2928" s="7" t="s">
        <v>60</v>
      </c>
      <c r="AG2928" s="7">
        <v>1300000</v>
      </c>
      <c r="AH2928" s="7">
        <v>1300000</v>
      </c>
      <c r="AI2928" s="7" t="s">
        <v>60</v>
      </c>
      <c r="AJ2928" s="7">
        <v>1300000</v>
      </c>
      <c r="AK2928" s="7" t="s">
        <v>28226</v>
      </c>
      <c r="AL2928" s="7" t="s">
        <v>50</v>
      </c>
      <c r="AM2928" s="7" t="s">
        <v>28227</v>
      </c>
      <c r="AN2928" s="7" t="s">
        <v>66</v>
      </c>
      <c r="AO2928" s="7" t="s">
        <v>28228</v>
      </c>
      <c r="AP2928" s="22" t="s">
        <v>28229</v>
      </c>
      <c r="AQ2928" s="9" t="s">
        <v>50</v>
      </c>
      <c r="AR2928" s="7" t="s">
        <v>50</v>
      </c>
    </row>
    <row r="2929" spans="1:44" ht="15" thickBot="1">
      <c r="A2929" s="10" t="s">
        <v>28230</v>
      </c>
      <c r="B2929" s="13" t="s">
        <v>50</v>
      </c>
      <c r="C2929" s="12">
        <v>42005</v>
      </c>
      <c r="D2929" s="13" t="s">
        <v>45</v>
      </c>
      <c r="E2929" s="13" t="s">
        <v>46</v>
      </c>
      <c r="F2929" s="13" t="s">
        <v>70</v>
      </c>
      <c r="G2929" s="13" t="s">
        <v>50</v>
      </c>
      <c r="H2929" s="13" t="s">
        <v>50</v>
      </c>
      <c r="I2929" s="13" t="s">
        <v>50</v>
      </c>
      <c r="J2929" s="12">
        <v>45490</v>
      </c>
      <c r="K2929" s="13" t="s">
        <v>50</v>
      </c>
      <c r="L2929" s="13" t="s">
        <v>178</v>
      </c>
      <c r="M2929" s="13" t="s">
        <v>7522</v>
      </c>
      <c r="N2929" s="13" t="s">
        <v>18980</v>
      </c>
      <c r="O2929" s="13" t="s">
        <v>28231</v>
      </c>
      <c r="P2929" s="11">
        <v>27762</v>
      </c>
      <c r="Q2929" s="13" t="s">
        <v>135</v>
      </c>
      <c r="R2929" s="33" t="s">
        <v>28232</v>
      </c>
      <c r="S2929" s="33" t="s">
        <v>28233</v>
      </c>
      <c r="T2929" s="13" t="s">
        <v>28234</v>
      </c>
      <c r="U2929" s="13" t="s">
        <v>28235</v>
      </c>
      <c r="V2929" s="13">
        <v>1750000</v>
      </c>
      <c r="W2929" s="13" t="s">
        <v>139</v>
      </c>
      <c r="X2929" s="13">
        <v>2270086</v>
      </c>
      <c r="Y2929" s="13" t="s">
        <v>50</v>
      </c>
      <c r="Z2929" s="13">
        <v>2</v>
      </c>
      <c r="AA2929" s="13">
        <v>1750000</v>
      </c>
      <c r="AB2929" s="13" t="s">
        <v>139</v>
      </c>
      <c r="AC2929" s="13">
        <v>2270086</v>
      </c>
      <c r="AD2929" s="13" t="s">
        <v>178</v>
      </c>
      <c r="AE2929" s="13">
        <v>1750000</v>
      </c>
      <c r="AF2929" s="13" t="s">
        <v>139</v>
      </c>
      <c r="AG2929" s="13">
        <v>2270086</v>
      </c>
      <c r="AH2929" s="13">
        <v>1750000</v>
      </c>
      <c r="AI2929" s="13" t="s">
        <v>139</v>
      </c>
      <c r="AJ2929" s="13">
        <v>2270086</v>
      </c>
      <c r="AK2929" s="13" t="s">
        <v>28236</v>
      </c>
      <c r="AL2929" s="13" t="s">
        <v>50</v>
      </c>
      <c r="AM2929" s="13" t="s">
        <v>28237</v>
      </c>
      <c r="AN2929" s="13" t="s">
        <v>66</v>
      </c>
      <c r="AO2929" s="13" t="s">
        <v>28238</v>
      </c>
      <c r="AP2929" s="21" t="s">
        <v>28239</v>
      </c>
      <c r="AQ2929" s="15" t="s">
        <v>50</v>
      </c>
      <c r="AR2929" s="13" t="s">
        <v>50</v>
      </c>
    </row>
    <row r="2930" spans="1:44" ht="15" thickBot="1">
      <c r="A2930" s="4" t="s">
        <v>28240</v>
      </c>
      <c r="B2930" s="7">
        <v>298</v>
      </c>
      <c r="C2930" s="6">
        <v>43831</v>
      </c>
      <c r="D2930" s="7" t="s">
        <v>45</v>
      </c>
      <c r="E2930" s="7" t="s">
        <v>46</v>
      </c>
      <c r="F2930" s="7" t="s">
        <v>70</v>
      </c>
      <c r="G2930" s="26" t="s">
        <v>54946</v>
      </c>
      <c r="H2930" s="7" t="s">
        <v>50</v>
      </c>
      <c r="I2930" s="7" t="s">
        <v>50</v>
      </c>
      <c r="J2930" s="6">
        <v>45497</v>
      </c>
      <c r="K2930" s="7" t="s">
        <v>50</v>
      </c>
      <c r="L2930" s="7" t="s">
        <v>241</v>
      </c>
      <c r="M2930" s="7" t="s">
        <v>28241</v>
      </c>
      <c r="N2930" s="7" t="s">
        <v>21807</v>
      </c>
      <c r="O2930" s="7" t="s">
        <v>28242</v>
      </c>
      <c r="P2930" s="5">
        <v>27926</v>
      </c>
      <c r="Q2930" s="7" t="s">
        <v>18397</v>
      </c>
      <c r="R2930" s="34" t="s">
        <v>28243</v>
      </c>
      <c r="S2930" s="34" t="s">
        <v>28244</v>
      </c>
      <c r="T2930" s="7" t="s">
        <v>28245</v>
      </c>
      <c r="U2930" s="7" t="s">
        <v>28246</v>
      </c>
      <c r="V2930" s="7" t="s">
        <v>50</v>
      </c>
      <c r="W2930" s="7" t="s">
        <v>50</v>
      </c>
      <c r="X2930" s="7" t="s">
        <v>50</v>
      </c>
      <c r="Y2930" s="7" t="s">
        <v>154</v>
      </c>
      <c r="Z2930" s="7">
        <v>3</v>
      </c>
      <c r="AA2930" s="7" t="s">
        <v>50</v>
      </c>
      <c r="AB2930" s="7" t="s">
        <v>50</v>
      </c>
      <c r="AC2930" s="7" t="s">
        <v>50</v>
      </c>
      <c r="AD2930" s="7" t="s">
        <v>241</v>
      </c>
      <c r="AE2930" s="7">
        <v>700000</v>
      </c>
      <c r="AF2930" s="7" t="s">
        <v>60</v>
      </c>
      <c r="AG2930" s="7">
        <v>700000</v>
      </c>
      <c r="AH2930" s="7">
        <v>700000</v>
      </c>
      <c r="AI2930" s="7" t="s">
        <v>60</v>
      </c>
      <c r="AJ2930" s="7">
        <v>700000</v>
      </c>
      <c r="AK2930" s="7" t="s">
        <v>28247</v>
      </c>
      <c r="AL2930" s="7" t="s">
        <v>50</v>
      </c>
      <c r="AM2930" s="7" t="s">
        <v>28248</v>
      </c>
      <c r="AN2930" s="7" t="s">
        <v>66</v>
      </c>
      <c r="AO2930" s="7" t="s">
        <v>28249</v>
      </c>
      <c r="AP2930" s="22" t="s">
        <v>28250</v>
      </c>
      <c r="AQ2930" s="9" t="s">
        <v>50</v>
      </c>
      <c r="AR2930" s="7" t="s">
        <v>50</v>
      </c>
    </row>
    <row r="2931" spans="1:44" ht="15" thickBot="1">
      <c r="A2931" s="10" t="s">
        <v>28251</v>
      </c>
      <c r="B2931" s="13">
        <v>78</v>
      </c>
      <c r="C2931" s="12">
        <v>45085</v>
      </c>
      <c r="D2931" s="13" t="s">
        <v>45</v>
      </c>
      <c r="E2931" s="13" t="s">
        <v>46</v>
      </c>
      <c r="F2931" s="13" t="s">
        <v>70</v>
      </c>
      <c r="G2931" s="27" t="s">
        <v>54945</v>
      </c>
      <c r="H2931" s="13" t="s">
        <v>50</v>
      </c>
      <c r="I2931" s="13" t="s">
        <v>50</v>
      </c>
      <c r="J2931" s="12">
        <v>45495</v>
      </c>
      <c r="K2931" s="13" t="s">
        <v>50</v>
      </c>
      <c r="L2931" s="13" t="s">
        <v>467</v>
      </c>
      <c r="M2931" s="13" t="s">
        <v>28252</v>
      </c>
      <c r="N2931" s="13" t="s">
        <v>668</v>
      </c>
      <c r="O2931" s="13" t="s">
        <v>28253</v>
      </c>
      <c r="P2931" s="11">
        <v>28092</v>
      </c>
      <c r="Q2931" s="13" t="s">
        <v>670</v>
      </c>
      <c r="R2931" s="33" t="s">
        <v>28254</v>
      </c>
      <c r="S2931" s="33" t="s">
        <v>28255</v>
      </c>
      <c r="T2931" s="13" t="s">
        <v>28256</v>
      </c>
      <c r="U2931" s="13" t="s">
        <v>28257</v>
      </c>
      <c r="V2931" s="13">
        <v>125000</v>
      </c>
      <c r="W2931" s="13" t="s">
        <v>60</v>
      </c>
      <c r="X2931" s="13">
        <v>125000</v>
      </c>
      <c r="Y2931" s="13" t="s">
        <v>467</v>
      </c>
      <c r="Z2931" s="13">
        <v>2</v>
      </c>
      <c r="AA2931" s="13">
        <v>125000</v>
      </c>
      <c r="AB2931" s="13" t="s">
        <v>60</v>
      </c>
      <c r="AC2931" s="13">
        <v>125000</v>
      </c>
      <c r="AD2931" s="13" t="s">
        <v>467</v>
      </c>
      <c r="AE2931" s="13">
        <v>250000</v>
      </c>
      <c r="AF2931" s="13" t="s">
        <v>60</v>
      </c>
      <c r="AG2931" s="13">
        <v>250000</v>
      </c>
      <c r="AH2931" s="13">
        <v>250000</v>
      </c>
      <c r="AI2931" s="13" t="s">
        <v>60</v>
      </c>
      <c r="AJ2931" s="13">
        <v>250000</v>
      </c>
      <c r="AK2931" s="13" t="s">
        <v>28258</v>
      </c>
      <c r="AL2931" s="13" t="s">
        <v>50</v>
      </c>
      <c r="AM2931" s="13" t="s">
        <v>28259</v>
      </c>
      <c r="AN2931" s="13" t="s">
        <v>66</v>
      </c>
      <c r="AO2931" s="13" t="s">
        <v>28260</v>
      </c>
      <c r="AP2931" s="21" t="s">
        <v>28261</v>
      </c>
      <c r="AQ2931" s="15" t="s">
        <v>50</v>
      </c>
      <c r="AR2931" s="13" t="s">
        <v>50</v>
      </c>
    </row>
    <row r="2932" spans="1:44" ht="15" thickBot="1">
      <c r="A2932" s="4" t="s">
        <v>28262</v>
      </c>
      <c r="B2932" s="7" t="s">
        <v>50</v>
      </c>
      <c r="C2932" s="6">
        <v>42736</v>
      </c>
      <c r="D2932" s="7" t="s">
        <v>45</v>
      </c>
      <c r="E2932" s="7" t="s">
        <v>46</v>
      </c>
      <c r="F2932" s="7" t="s">
        <v>70</v>
      </c>
      <c r="G2932" s="26" t="s">
        <v>54946</v>
      </c>
      <c r="H2932" s="7" t="s">
        <v>240</v>
      </c>
      <c r="I2932" s="7" t="s">
        <v>50</v>
      </c>
      <c r="J2932" s="6">
        <v>45489</v>
      </c>
      <c r="K2932" s="7" t="s">
        <v>116</v>
      </c>
      <c r="L2932" s="7" t="s">
        <v>178</v>
      </c>
      <c r="M2932" s="7" t="s">
        <v>28263</v>
      </c>
      <c r="N2932" s="7" t="s">
        <v>1706</v>
      </c>
      <c r="O2932" s="7" t="s">
        <v>28264</v>
      </c>
      <c r="P2932" s="5">
        <v>28292</v>
      </c>
      <c r="Q2932" s="7" t="s">
        <v>1334</v>
      </c>
      <c r="R2932" s="34" t="s">
        <v>28265</v>
      </c>
      <c r="S2932" s="34" t="s">
        <v>28266</v>
      </c>
      <c r="T2932" s="7" t="s">
        <v>28267</v>
      </c>
      <c r="U2932" s="7" t="s">
        <v>50</v>
      </c>
      <c r="V2932" s="7">
        <v>1500000</v>
      </c>
      <c r="W2932" s="7" t="s">
        <v>139</v>
      </c>
      <c r="X2932" s="7">
        <v>1943879</v>
      </c>
      <c r="Y2932" s="7" t="s">
        <v>50</v>
      </c>
      <c r="Z2932" s="7">
        <v>2</v>
      </c>
      <c r="AA2932" s="7">
        <v>1500000</v>
      </c>
      <c r="AB2932" s="7" t="s">
        <v>139</v>
      </c>
      <c r="AC2932" s="7">
        <v>1943879</v>
      </c>
      <c r="AD2932" s="7" t="s">
        <v>178</v>
      </c>
      <c r="AE2932" s="7">
        <v>3693879</v>
      </c>
      <c r="AF2932" s="7" t="s">
        <v>60</v>
      </c>
      <c r="AG2932" s="7">
        <v>3693879</v>
      </c>
      <c r="AH2932" s="7">
        <v>3693879</v>
      </c>
      <c r="AI2932" s="7" t="s">
        <v>60</v>
      </c>
      <c r="AJ2932" s="7">
        <v>3693879</v>
      </c>
      <c r="AK2932" s="7" t="s">
        <v>28268</v>
      </c>
      <c r="AL2932" s="7" t="s">
        <v>50</v>
      </c>
      <c r="AM2932" s="7" t="s">
        <v>28269</v>
      </c>
      <c r="AN2932" s="7" t="s">
        <v>66</v>
      </c>
      <c r="AO2932" s="7" t="s">
        <v>28270</v>
      </c>
      <c r="AP2932" s="22" t="s">
        <v>28271</v>
      </c>
      <c r="AQ2932" s="9" t="s">
        <v>50</v>
      </c>
      <c r="AR2932" s="7" t="s">
        <v>50</v>
      </c>
    </row>
    <row r="2933" spans="1:44" ht="15" thickBot="1">
      <c r="A2933" s="10" t="s">
        <v>28272</v>
      </c>
      <c r="B2933" s="11">
        <v>20196</v>
      </c>
      <c r="C2933" s="12">
        <v>42736</v>
      </c>
      <c r="D2933" s="13" t="s">
        <v>45</v>
      </c>
      <c r="E2933" s="13" t="s">
        <v>46</v>
      </c>
      <c r="F2933" s="13" t="s">
        <v>70</v>
      </c>
      <c r="G2933" s="26" t="s">
        <v>54946</v>
      </c>
      <c r="H2933" s="13" t="s">
        <v>50</v>
      </c>
      <c r="I2933" s="13" t="s">
        <v>50</v>
      </c>
      <c r="J2933" s="12">
        <v>45491</v>
      </c>
      <c r="K2933" s="13" t="s">
        <v>116</v>
      </c>
      <c r="L2933" s="13" t="s">
        <v>124</v>
      </c>
      <c r="M2933" s="13" t="s">
        <v>28273</v>
      </c>
      <c r="N2933" s="13" t="s">
        <v>4607</v>
      </c>
      <c r="O2933" s="13" t="s">
        <v>28274</v>
      </c>
      <c r="P2933" s="11">
        <v>28353</v>
      </c>
      <c r="Q2933" s="13" t="s">
        <v>245</v>
      </c>
      <c r="R2933" s="33" t="s">
        <v>28275</v>
      </c>
      <c r="S2933" s="30" t="s">
        <v>50</v>
      </c>
      <c r="T2933" s="13" t="s">
        <v>28276</v>
      </c>
      <c r="U2933" s="13" t="s">
        <v>50</v>
      </c>
      <c r="V2933" s="13">
        <v>100000000</v>
      </c>
      <c r="W2933" s="13" t="s">
        <v>2056</v>
      </c>
      <c r="X2933" s="13">
        <v>13774294</v>
      </c>
      <c r="Y2933" s="13" t="s">
        <v>81</v>
      </c>
      <c r="Z2933" s="13">
        <v>3</v>
      </c>
      <c r="AA2933" s="13">
        <v>100000000</v>
      </c>
      <c r="AB2933" s="13" t="s">
        <v>2056</v>
      </c>
      <c r="AC2933" s="13">
        <v>13774294</v>
      </c>
      <c r="AD2933" s="13" t="s">
        <v>124</v>
      </c>
      <c r="AE2933" s="13">
        <v>200000000</v>
      </c>
      <c r="AF2933" s="13" t="s">
        <v>2056</v>
      </c>
      <c r="AG2933" s="13">
        <v>29454174</v>
      </c>
      <c r="AH2933" s="13">
        <v>200000000</v>
      </c>
      <c r="AI2933" s="13" t="s">
        <v>2056</v>
      </c>
      <c r="AJ2933" s="13">
        <v>29454174</v>
      </c>
      <c r="AK2933" s="13" t="s">
        <v>28277</v>
      </c>
      <c r="AL2933" s="13" t="s">
        <v>50</v>
      </c>
      <c r="AM2933" s="13" t="s">
        <v>28278</v>
      </c>
      <c r="AN2933" s="13" t="s">
        <v>66</v>
      </c>
      <c r="AO2933" s="13" t="s">
        <v>50</v>
      </c>
      <c r="AP2933" s="15" t="s">
        <v>50</v>
      </c>
      <c r="AQ2933" s="21" t="s">
        <v>28279</v>
      </c>
      <c r="AR2933" s="13" t="s">
        <v>255</v>
      </c>
    </row>
    <row r="2934" spans="1:44" ht="15" thickBot="1">
      <c r="A2934" s="4" t="s">
        <v>28280</v>
      </c>
      <c r="B2934" s="7" t="s">
        <v>50</v>
      </c>
      <c r="C2934" s="6">
        <v>41275</v>
      </c>
      <c r="D2934" s="7" t="s">
        <v>45</v>
      </c>
      <c r="E2934" s="7" t="s">
        <v>46</v>
      </c>
      <c r="F2934" s="7" t="s">
        <v>70</v>
      </c>
      <c r="G2934" s="26" t="s">
        <v>54946</v>
      </c>
      <c r="H2934" s="7" t="s">
        <v>1091</v>
      </c>
      <c r="I2934" s="7" t="s">
        <v>50</v>
      </c>
      <c r="J2934" s="6">
        <v>45490</v>
      </c>
      <c r="K2934" s="7" t="s">
        <v>50</v>
      </c>
      <c r="L2934" s="7" t="s">
        <v>241</v>
      </c>
      <c r="M2934" s="7" t="s">
        <v>28281</v>
      </c>
      <c r="N2934" s="7" t="s">
        <v>1022</v>
      </c>
      <c r="O2934" s="7" t="s">
        <v>28282</v>
      </c>
      <c r="P2934" s="5">
        <v>28848</v>
      </c>
      <c r="Q2934" s="7" t="s">
        <v>1024</v>
      </c>
      <c r="R2934" s="34" t="s">
        <v>28283</v>
      </c>
      <c r="S2934" s="34" t="s">
        <v>28284</v>
      </c>
      <c r="T2934" s="7" t="s">
        <v>50</v>
      </c>
      <c r="U2934" s="7">
        <v>6147062900</v>
      </c>
      <c r="V2934" s="7">
        <v>2500000</v>
      </c>
      <c r="W2934" s="7" t="s">
        <v>60</v>
      </c>
      <c r="X2934" s="7">
        <v>2500000</v>
      </c>
      <c r="Y2934" s="7" t="s">
        <v>154</v>
      </c>
      <c r="Z2934" s="7">
        <v>1</v>
      </c>
      <c r="AA2934" s="7">
        <v>2500000</v>
      </c>
      <c r="AB2934" s="7" t="s">
        <v>60</v>
      </c>
      <c r="AC2934" s="7">
        <v>2500000</v>
      </c>
      <c r="AD2934" s="7" t="s">
        <v>241</v>
      </c>
      <c r="AE2934" s="7">
        <v>2500000</v>
      </c>
      <c r="AF2934" s="7" t="s">
        <v>60</v>
      </c>
      <c r="AG2934" s="7">
        <v>2500000</v>
      </c>
      <c r="AH2934" s="7">
        <v>2500000</v>
      </c>
      <c r="AI2934" s="7" t="s">
        <v>60</v>
      </c>
      <c r="AJ2934" s="7">
        <v>2500000</v>
      </c>
      <c r="AK2934" s="7" t="s">
        <v>28285</v>
      </c>
      <c r="AL2934" s="7" t="s">
        <v>50</v>
      </c>
      <c r="AM2934" s="7" t="s">
        <v>28286</v>
      </c>
      <c r="AN2934" s="7" t="s">
        <v>253</v>
      </c>
      <c r="AO2934" s="7" t="s">
        <v>28287</v>
      </c>
      <c r="AP2934" s="22" t="s">
        <v>28288</v>
      </c>
      <c r="AQ2934" s="9" t="s">
        <v>50</v>
      </c>
      <c r="AR2934" s="7" t="s">
        <v>28289</v>
      </c>
    </row>
    <row r="2935" spans="1:44" ht="15" thickBot="1">
      <c r="A2935" s="10" t="s">
        <v>15058</v>
      </c>
      <c r="B2935" s="13" t="s">
        <v>50</v>
      </c>
      <c r="C2935" s="12">
        <v>38718</v>
      </c>
      <c r="D2935" s="13" t="s">
        <v>45</v>
      </c>
      <c r="E2935" s="13" t="s">
        <v>46</v>
      </c>
      <c r="F2935" s="13" t="s">
        <v>47</v>
      </c>
      <c r="G2935" s="27" t="s">
        <v>54945</v>
      </c>
      <c r="H2935" s="13" t="s">
        <v>240</v>
      </c>
      <c r="I2935" s="13" t="s">
        <v>50</v>
      </c>
      <c r="J2935" s="12">
        <v>45489</v>
      </c>
      <c r="K2935" s="13" t="s">
        <v>89</v>
      </c>
      <c r="L2935" s="13" t="s">
        <v>62</v>
      </c>
      <c r="M2935" s="13" t="s">
        <v>7203</v>
      </c>
      <c r="N2935" s="13" t="s">
        <v>15059</v>
      </c>
      <c r="O2935" s="13" t="s">
        <v>15060</v>
      </c>
      <c r="P2935" s="11">
        <v>28993</v>
      </c>
      <c r="Q2935" s="13" t="s">
        <v>50</v>
      </c>
      <c r="R2935" s="33" t="s">
        <v>15061</v>
      </c>
      <c r="S2935" s="33" t="s">
        <v>15062</v>
      </c>
      <c r="T2935" s="13" t="s">
        <v>15063</v>
      </c>
      <c r="U2935" s="13" t="s">
        <v>15064</v>
      </c>
      <c r="V2935" s="13">
        <v>6500000</v>
      </c>
      <c r="W2935" s="13" t="s">
        <v>1085</v>
      </c>
      <c r="X2935" s="13">
        <v>4746871</v>
      </c>
      <c r="Y2935" s="13" t="s">
        <v>61</v>
      </c>
      <c r="Z2935" s="13">
        <v>10</v>
      </c>
      <c r="AA2935" s="13">
        <v>6500000</v>
      </c>
      <c r="AB2935" s="13" t="s">
        <v>1085</v>
      </c>
      <c r="AC2935" s="13">
        <v>4746871</v>
      </c>
      <c r="AD2935" s="13" t="s">
        <v>62</v>
      </c>
      <c r="AE2935" s="13">
        <v>70204311</v>
      </c>
      <c r="AF2935" s="13" t="s">
        <v>60</v>
      </c>
      <c r="AG2935" s="13">
        <v>70204311</v>
      </c>
      <c r="AH2935" s="13">
        <v>70204311</v>
      </c>
      <c r="AI2935" s="13" t="s">
        <v>60</v>
      </c>
      <c r="AJ2935" s="13">
        <v>70204311</v>
      </c>
      <c r="AK2935" s="13" t="s">
        <v>15065</v>
      </c>
      <c r="AL2935" s="13" t="s">
        <v>50</v>
      </c>
      <c r="AM2935" s="13" t="s">
        <v>15066</v>
      </c>
      <c r="AN2935" s="13" t="s">
        <v>66</v>
      </c>
      <c r="AO2935" s="13" t="s">
        <v>28290</v>
      </c>
      <c r="AP2935" s="15" t="s">
        <v>50</v>
      </c>
      <c r="AQ2935" s="21" t="s">
        <v>15068</v>
      </c>
      <c r="AR2935" s="13" t="s">
        <v>50</v>
      </c>
    </row>
    <row r="2936" spans="1:44" ht="15" thickBot="1">
      <c r="A2936" s="4" t="s">
        <v>28291</v>
      </c>
      <c r="B2936" s="7">
        <v>37</v>
      </c>
      <c r="C2936" s="6">
        <v>44075</v>
      </c>
      <c r="D2936" s="7" t="s">
        <v>45</v>
      </c>
      <c r="E2936" s="7" t="s">
        <v>46</v>
      </c>
      <c r="F2936" s="7" t="s">
        <v>70</v>
      </c>
      <c r="G2936" s="26" t="s">
        <v>54946</v>
      </c>
      <c r="H2936" s="7" t="s">
        <v>50</v>
      </c>
      <c r="I2936" s="7" t="s">
        <v>50</v>
      </c>
      <c r="J2936" s="6">
        <v>45495</v>
      </c>
      <c r="K2936" s="7" t="s">
        <v>50</v>
      </c>
      <c r="L2936" s="7" t="s">
        <v>178</v>
      </c>
      <c r="M2936" s="7" t="s">
        <v>28292</v>
      </c>
      <c r="N2936" s="7" t="s">
        <v>5189</v>
      </c>
      <c r="O2936" s="7" t="s">
        <v>28293</v>
      </c>
      <c r="P2936" s="5">
        <v>29081</v>
      </c>
      <c r="Q2936" s="7" t="s">
        <v>245</v>
      </c>
      <c r="R2936" s="34" t="s">
        <v>28294</v>
      </c>
      <c r="S2936" s="31" t="s">
        <v>50</v>
      </c>
      <c r="T2936" s="7" t="s">
        <v>28295</v>
      </c>
      <c r="U2936" s="7" t="s">
        <v>50</v>
      </c>
      <c r="V2936" s="7" t="s">
        <v>50</v>
      </c>
      <c r="W2936" s="7" t="s">
        <v>50</v>
      </c>
      <c r="X2936" s="7" t="s">
        <v>50</v>
      </c>
      <c r="Y2936" s="7" t="s">
        <v>50</v>
      </c>
      <c r="Z2936" s="7">
        <v>2</v>
      </c>
      <c r="AA2936" s="7" t="s">
        <v>50</v>
      </c>
      <c r="AB2936" s="7" t="s">
        <v>50</v>
      </c>
      <c r="AC2936" s="7" t="s">
        <v>50</v>
      </c>
      <c r="AD2936" s="7" t="s">
        <v>178</v>
      </c>
      <c r="AE2936" s="7">
        <v>100000000</v>
      </c>
      <c r="AF2936" s="7" t="s">
        <v>2056</v>
      </c>
      <c r="AG2936" s="7">
        <v>15704257</v>
      </c>
      <c r="AH2936" s="7">
        <v>100000000</v>
      </c>
      <c r="AI2936" s="7" t="s">
        <v>2056</v>
      </c>
      <c r="AJ2936" s="7">
        <v>15704257</v>
      </c>
      <c r="AK2936" s="7" t="s">
        <v>28296</v>
      </c>
      <c r="AL2936" s="7" t="s">
        <v>50</v>
      </c>
      <c r="AM2936" s="7" t="s">
        <v>28297</v>
      </c>
      <c r="AN2936" s="7" t="s">
        <v>66</v>
      </c>
      <c r="AO2936" s="7" t="s">
        <v>50</v>
      </c>
      <c r="AP2936" s="9" t="s">
        <v>50</v>
      </c>
      <c r="AQ2936" s="22" t="s">
        <v>28298</v>
      </c>
      <c r="AR2936" s="7" t="s">
        <v>255</v>
      </c>
    </row>
    <row r="2937" spans="1:44" ht="15" thickBot="1">
      <c r="A2937" s="10" t="s">
        <v>28299</v>
      </c>
      <c r="B2937" s="13" t="s">
        <v>50</v>
      </c>
      <c r="C2937" s="12">
        <v>44197</v>
      </c>
      <c r="D2937" s="13" t="s">
        <v>45</v>
      </c>
      <c r="E2937" s="13" t="s">
        <v>50</v>
      </c>
      <c r="F2937" s="13" t="s">
        <v>70</v>
      </c>
      <c r="G2937" s="27" t="s">
        <v>54945</v>
      </c>
      <c r="H2937" s="13" t="s">
        <v>50</v>
      </c>
      <c r="I2937" s="13" t="s">
        <v>50</v>
      </c>
      <c r="J2937" s="12">
        <v>45495</v>
      </c>
      <c r="K2937" s="13" t="s">
        <v>50</v>
      </c>
      <c r="L2937" s="13" t="s">
        <v>1624</v>
      </c>
      <c r="M2937" s="13" t="s">
        <v>3418</v>
      </c>
      <c r="N2937" s="13" t="s">
        <v>133</v>
      </c>
      <c r="O2937" s="13" t="s">
        <v>28300</v>
      </c>
      <c r="P2937" s="11">
        <v>29619</v>
      </c>
      <c r="Q2937" s="13" t="s">
        <v>135</v>
      </c>
      <c r="R2937" s="33" t="s">
        <v>28301</v>
      </c>
      <c r="S2937" s="33" t="s">
        <v>28302</v>
      </c>
      <c r="T2937" s="13" t="s">
        <v>28303</v>
      </c>
      <c r="U2937" s="13" t="s">
        <v>50</v>
      </c>
      <c r="V2937" s="13">
        <v>200000</v>
      </c>
      <c r="W2937" s="13" t="s">
        <v>139</v>
      </c>
      <c r="X2937" s="13">
        <v>258438</v>
      </c>
      <c r="Y2937" s="13" t="s">
        <v>467</v>
      </c>
      <c r="Z2937" s="13">
        <v>1</v>
      </c>
      <c r="AA2937" s="13">
        <v>200000</v>
      </c>
      <c r="AB2937" s="13" t="s">
        <v>139</v>
      </c>
      <c r="AC2937" s="13">
        <v>258438</v>
      </c>
      <c r="AD2937" s="13" t="s">
        <v>1624</v>
      </c>
      <c r="AE2937" s="13">
        <v>200000</v>
      </c>
      <c r="AF2937" s="13" t="s">
        <v>139</v>
      </c>
      <c r="AG2937" s="13">
        <v>258438</v>
      </c>
      <c r="AH2937" s="13">
        <v>200000</v>
      </c>
      <c r="AI2937" s="13" t="s">
        <v>139</v>
      </c>
      <c r="AJ2937" s="13">
        <v>258438</v>
      </c>
      <c r="AK2937" s="13" t="s">
        <v>50</v>
      </c>
      <c r="AL2937" s="13" t="s">
        <v>50</v>
      </c>
      <c r="AM2937" s="13" t="s">
        <v>28304</v>
      </c>
      <c r="AN2937" s="13" t="s">
        <v>66</v>
      </c>
      <c r="AO2937" s="13" t="s">
        <v>28305</v>
      </c>
      <c r="AP2937" s="21" t="s">
        <v>28306</v>
      </c>
      <c r="AQ2937" s="15" t="s">
        <v>50</v>
      </c>
      <c r="AR2937" s="13" t="s">
        <v>50</v>
      </c>
    </row>
    <row r="2938" spans="1:44" ht="15" thickBot="1">
      <c r="A2938" s="4" t="s">
        <v>28307</v>
      </c>
      <c r="B2938" s="7">
        <v>175</v>
      </c>
      <c r="C2938" s="6">
        <v>39814</v>
      </c>
      <c r="D2938" s="7" t="s">
        <v>45</v>
      </c>
      <c r="E2938" s="7" t="s">
        <v>46</v>
      </c>
      <c r="F2938" s="7" t="s">
        <v>70</v>
      </c>
      <c r="G2938" s="27" t="s">
        <v>54945</v>
      </c>
      <c r="H2938" s="7" t="s">
        <v>562</v>
      </c>
      <c r="I2938" s="7" t="s">
        <v>50</v>
      </c>
      <c r="J2938" s="6">
        <v>45489</v>
      </c>
      <c r="K2938" s="7" t="s">
        <v>50</v>
      </c>
      <c r="L2938" s="7" t="s">
        <v>467</v>
      </c>
      <c r="M2938" s="7" t="s">
        <v>7086</v>
      </c>
      <c r="N2938" s="7" t="s">
        <v>5414</v>
      </c>
      <c r="O2938" s="7" t="s">
        <v>28308</v>
      </c>
      <c r="P2938" s="5">
        <v>29854</v>
      </c>
      <c r="Q2938" s="7" t="s">
        <v>1571</v>
      </c>
      <c r="R2938" s="34" t="s">
        <v>28309</v>
      </c>
      <c r="S2938" s="34" t="s">
        <v>28310</v>
      </c>
      <c r="T2938" s="7" t="s">
        <v>50</v>
      </c>
      <c r="U2938" s="7" t="s">
        <v>28311</v>
      </c>
      <c r="V2938" s="7">
        <v>1027748</v>
      </c>
      <c r="W2938" s="7" t="s">
        <v>60</v>
      </c>
      <c r="X2938" s="7">
        <v>1027748</v>
      </c>
      <c r="Y2938" s="7" t="s">
        <v>467</v>
      </c>
      <c r="Z2938" s="7">
        <v>2</v>
      </c>
      <c r="AA2938" s="7">
        <v>1027748</v>
      </c>
      <c r="AB2938" s="7" t="s">
        <v>60</v>
      </c>
      <c r="AC2938" s="7">
        <v>1027748</v>
      </c>
      <c r="AD2938" s="7" t="s">
        <v>467</v>
      </c>
      <c r="AE2938" s="7">
        <v>1567748</v>
      </c>
      <c r="AF2938" s="7" t="s">
        <v>60</v>
      </c>
      <c r="AG2938" s="7">
        <v>1567748</v>
      </c>
      <c r="AH2938" s="7">
        <v>1567748</v>
      </c>
      <c r="AI2938" s="7" t="s">
        <v>60</v>
      </c>
      <c r="AJ2938" s="7">
        <v>1567748</v>
      </c>
      <c r="AK2938" s="7" t="s">
        <v>50</v>
      </c>
      <c r="AL2938" s="7" t="s">
        <v>50</v>
      </c>
      <c r="AM2938" s="7" t="s">
        <v>28312</v>
      </c>
      <c r="AN2938" s="7" t="s">
        <v>66</v>
      </c>
      <c r="AO2938" s="7" t="s">
        <v>28313</v>
      </c>
      <c r="AP2938" s="22" t="s">
        <v>28314</v>
      </c>
      <c r="AQ2938" s="9" t="s">
        <v>50</v>
      </c>
      <c r="AR2938" s="7" t="s">
        <v>50</v>
      </c>
    </row>
    <row r="2939" spans="1:44" ht="15" thickBot="1">
      <c r="A2939" s="10" t="s">
        <v>28315</v>
      </c>
      <c r="B2939" s="13" t="s">
        <v>50</v>
      </c>
      <c r="C2939" s="12">
        <v>40544</v>
      </c>
      <c r="D2939" s="13" t="s">
        <v>45</v>
      </c>
      <c r="E2939" s="13" t="s">
        <v>46</v>
      </c>
      <c r="F2939" s="13" t="s">
        <v>47</v>
      </c>
      <c r="G2939" s="27" t="s">
        <v>54945</v>
      </c>
      <c r="H2939" s="13" t="s">
        <v>50</v>
      </c>
      <c r="I2939" s="13" t="s">
        <v>50</v>
      </c>
      <c r="J2939" s="12">
        <v>45489</v>
      </c>
      <c r="K2939" s="13" t="s">
        <v>50</v>
      </c>
      <c r="L2939" s="13" t="s">
        <v>62</v>
      </c>
      <c r="M2939" s="13" t="s">
        <v>28316</v>
      </c>
      <c r="N2939" s="13" t="s">
        <v>987</v>
      </c>
      <c r="O2939" s="13" t="s">
        <v>28317</v>
      </c>
      <c r="P2939" s="11">
        <v>30536</v>
      </c>
      <c r="Q2939" s="13" t="s">
        <v>50</v>
      </c>
      <c r="R2939" s="33" t="s">
        <v>28318</v>
      </c>
      <c r="S2939" s="33" t="s">
        <v>28319</v>
      </c>
      <c r="T2939" s="13" t="s">
        <v>28320</v>
      </c>
      <c r="U2939" s="13" t="s">
        <v>28321</v>
      </c>
      <c r="V2939" s="13">
        <v>2200000</v>
      </c>
      <c r="W2939" s="13" t="s">
        <v>1085</v>
      </c>
      <c r="X2939" s="13">
        <v>1606633</v>
      </c>
      <c r="Y2939" s="13" t="s">
        <v>61</v>
      </c>
      <c r="Z2939" s="13">
        <v>3</v>
      </c>
      <c r="AA2939" s="13">
        <v>2200000</v>
      </c>
      <c r="AB2939" s="13" t="s">
        <v>1085</v>
      </c>
      <c r="AC2939" s="13">
        <v>1606633</v>
      </c>
      <c r="AD2939" s="13" t="s">
        <v>62</v>
      </c>
      <c r="AE2939" s="13">
        <v>9387329</v>
      </c>
      <c r="AF2939" s="13" t="s">
        <v>1085</v>
      </c>
      <c r="AG2939" s="13">
        <v>6948520</v>
      </c>
      <c r="AH2939" s="13">
        <v>9387329</v>
      </c>
      <c r="AI2939" s="13" t="s">
        <v>1085</v>
      </c>
      <c r="AJ2939" s="13">
        <v>6948520</v>
      </c>
      <c r="AK2939" s="13" t="s">
        <v>50</v>
      </c>
      <c r="AL2939" s="13" t="s">
        <v>50</v>
      </c>
      <c r="AM2939" s="13" t="s">
        <v>28322</v>
      </c>
      <c r="AN2939" s="13" t="s">
        <v>66</v>
      </c>
      <c r="AO2939" s="13" t="s">
        <v>28323</v>
      </c>
      <c r="AP2939" s="21" t="s">
        <v>28324</v>
      </c>
      <c r="AQ2939" s="15" t="s">
        <v>50</v>
      </c>
      <c r="AR2939" s="13" t="s">
        <v>50</v>
      </c>
    </row>
    <row r="2940" spans="1:44" ht="15" thickBot="1">
      <c r="A2940" s="4" t="s">
        <v>28325</v>
      </c>
      <c r="B2940" s="7" t="s">
        <v>50</v>
      </c>
      <c r="C2940" s="7" t="s">
        <v>50</v>
      </c>
      <c r="D2940" s="7" t="s">
        <v>45</v>
      </c>
      <c r="E2940" s="7" t="s">
        <v>50</v>
      </c>
      <c r="F2940" s="7" t="s">
        <v>70</v>
      </c>
      <c r="G2940" s="26" t="s">
        <v>54946</v>
      </c>
      <c r="H2940" s="7" t="s">
        <v>50</v>
      </c>
      <c r="I2940" s="7" t="s">
        <v>50</v>
      </c>
      <c r="J2940" s="6">
        <v>45491</v>
      </c>
      <c r="K2940" s="7" t="s">
        <v>50</v>
      </c>
      <c r="L2940" s="7" t="s">
        <v>467</v>
      </c>
      <c r="M2940" s="7" t="s">
        <v>28326</v>
      </c>
      <c r="N2940" s="7" t="s">
        <v>50</v>
      </c>
      <c r="O2940" s="7" t="s">
        <v>28327</v>
      </c>
      <c r="P2940" s="5">
        <v>30597</v>
      </c>
      <c r="Q2940" s="7" t="s">
        <v>50</v>
      </c>
      <c r="R2940" s="36" t="s">
        <v>50</v>
      </c>
      <c r="S2940" s="34" t="s">
        <v>28328</v>
      </c>
      <c r="T2940" s="7" t="s">
        <v>28329</v>
      </c>
      <c r="U2940" s="7" t="s">
        <v>50</v>
      </c>
      <c r="V2940" s="7">
        <v>1300000</v>
      </c>
      <c r="W2940" s="7" t="s">
        <v>60</v>
      </c>
      <c r="X2940" s="7">
        <v>1300000</v>
      </c>
      <c r="Y2940" s="7" t="s">
        <v>467</v>
      </c>
      <c r="Z2940" s="7">
        <v>1</v>
      </c>
      <c r="AA2940" s="7">
        <v>1300000</v>
      </c>
      <c r="AB2940" s="7" t="s">
        <v>60</v>
      </c>
      <c r="AC2940" s="7">
        <v>1300000</v>
      </c>
      <c r="AD2940" s="7" t="s">
        <v>467</v>
      </c>
      <c r="AE2940" s="7">
        <v>1300000</v>
      </c>
      <c r="AF2940" s="7" t="s">
        <v>60</v>
      </c>
      <c r="AG2940" s="7">
        <v>1300000</v>
      </c>
      <c r="AH2940" s="7">
        <v>1300000</v>
      </c>
      <c r="AI2940" s="7" t="s">
        <v>60</v>
      </c>
      <c r="AJ2940" s="7">
        <v>1300000</v>
      </c>
      <c r="AK2940" s="7" t="s">
        <v>28330</v>
      </c>
      <c r="AL2940" s="7" t="s">
        <v>50</v>
      </c>
      <c r="AM2940" s="7" t="s">
        <v>28330</v>
      </c>
      <c r="AN2940" s="7" t="s">
        <v>993</v>
      </c>
      <c r="AO2940" s="7" t="s">
        <v>50</v>
      </c>
      <c r="AP2940" s="22" t="s">
        <v>28331</v>
      </c>
      <c r="AQ2940" s="9" t="s">
        <v>50</v>
      </c>
      <c r="AR2940" s="7" t="s">
        <v>255</v>
      </c>
    </row>
    <row r="2941" spans="1:44" ht="15" thickBot="1">
      <c r="A2941" s="10" t="s">
        <v>28332</v>
      </c>
      <c r="B2941" s="13" t="s">
        <v>50</v>
      </c>
      <c r="C2941" s="13" t="s">
        <v>3999</v>
      </c>
      <c r="D2941" s="13" t="s">
        <v>45</v>
      </c>
      <c r="E2941" s="13" t="s">
        <v>46</v>
      </c>
      <c r="F2941" s="13" t="s">
        <v>70</v>
      </c>
      <c r="G2941" s="13" t="s">
        <v>48</v>
      </c>
      <c r="H2941" s="13" t="s">
        <v>28333</v>
      </c>
      <c r="I2941" s="13" t="s">
        <v>50</v>
      </c>
      <c r="J2941" s="12">
        <v>45495</v>
      </c>
      <c r="K2941" s="13" t="s">
        <v>50</v>
      </c>
      <c r="L2941" s="13" t="s">
        <v>52</v>
      </c>
      <c r="M2941" s="13" t="s">
        <v>28334</v>
      </c>
      <c r="N2941" s="13" t="s">
        <v>17305</v>
      </c>
      <c r="O2941" s="13" t="s">
        <v>28335</v>
      </c>
      <c r="P2941" s="11">
        <v>30616</v>
      </c>
      <c r="Q2941" s="13" t="s">
        <v>1116</v>
      </c>
      <c r="R2941" s="33" t="s">
        <v>28336</v>
      </c>
      <c r="S2941" s="33" t="s">
        <v>28337</v>
      </c>
      <c r="T2941" s="13" t="s">
        <v>50</v>
      </c>
      <c r="U2941" s="13" t="s">
        <v>28338</v>
      </c>
      <c r="V2941" s="13">
        <v>765000</v>
      </c>
      <c r="W2941" s="13" t="s">
        <v>60</v>
      </c>
      <c r="X2941" s="13">
        <v>765000</v>
      </c>
      <c r="Y2941" s="13" t="s">
        <v>50</v>
      </c>
      <c r="Z2941" s="13">
        <v>3</v>
      </c>
      <c r="AA2941" s="13" t="s">
        <v>50</v>
      </c>
      <c r="AB2941" s="13" t="s">
        <v>50</v>
      </c>
      <c r="AC2941" s="13" t="s">
        <v>50</v>
      </c>
      <c r="AD2941" s="13" t="s">
        <v>50</v>
      </c>
      <c r="AE2941" s="13" t="s">
        <v>50</v>
      </c>
      <c r="AF2941" s="13" t="s">
        <v>50</v>
      </c>
      <c r="AG2941" s="13" t="s">
        <v>50</v>
      </c>
      <c r="AH2941" s="13">
        <v>11635396</v>
      </c>
      <c r="AI2941" s="13" t="s">
        <v>60</v>
      </c>
      <c r="AJ2941" s="13">
        <v>11635396</v>
      </c>
      <c r="AK2941" s="13" t="s">
        <v>28339</v>
      </c>
      <c r="AL2941" s="13" t="s">
        <v>50</v>
      </c>
      <c r="AM2941" s="13" t="s">
        <v>28340</v>
      </c>
      <c r="AN2941" s="13" t="s">
        <v>23126</v>
      </c>
      <c r="AO2941" s="13" t="s">
        <v>28341</v>
      </c>
      <c r="AP2941" s="15" t="s">
        <v>50</v>
      </c>
      <c r="AQ2941" s="21" t="s">
        <v>28342</v>
      </c>
      <c r="AR2941" s="13" t="s">
        <v>50</v>
      </c>
    </row>
    <row r="2942" spans="1:44" ht="15" thickBot="1">
      <c r="A2942" s="4" t="s">
        <v>28343</v>
      </c>
      <c r="B2942" s="7" t="s">
        <v>50</v>
      </c>
      <c r="C2942" s="6">
        <v>45455</v>
      </c>
      <c r="D2942" s="7" t="s">
        <v>45</v>
      </c>
      <c r="E2942" s="7" t="s">
        <v>46</v>
      </c>
      <c r="F2942" s="7" t="s">
        <v>70</v>
      </c>
      <c r="G2942" s="27" t="s">
        <v>54945</v>
      </c>
      <c r="H2942" s="7" t="s">
        <v>50</v>
      </c>
      <c r="I2942" s="7" t="s">
        <v>50</v>
      </c>
      <c r="J2942" s="6">
        <v>45490</v>
      </c>
      <c r="K2942" s="7" t="s">
        <v>50</v>
      </c>
      <c r="L2942" s="7" t="s">
        <v>467</v>
      </c>
      <c r="M2942" s="7" t="s">
        <v>50</v>
      </c>
      <c r="N2942" s="7" t="s">
        <v>91</v>
      </c>
      <c r="O2942" s="7" t="s">
        <v>28344</v>
      </c>
      <c r="P2942" s="5">
        <v>30769</v>
      </c>
      <c r="Q2942" s="7" t="s">
        <v>93</v>
      </c>
      <c r="R2942" s="34" t="s">
        <v>28345</v>
      </c>
      <c r="S2942" s="34" t="s">
        <v>28346</v>
      </c>
      <c r="T2942" s="7" t="s">
        <v>28347</v>
      </c>
      <c r="U2942" s="7" t="s">
        <v>50</v>
      </c>
      <c r="V2942" s="7">
        <v>1745000</v>
      </c>
      <c r="W2942" s="7" t="s">
        <v>60</v>
      </c>
      <c r="X2942" s="7">
        <v>1745000</v>
      </c>
      <c r="Y2942" s="7" t="s">
        <v>467</v>
      </c>
      <c r="Z2942" s="7">
        <v>1</v>
      </c>
      <c r="AA2942" s="7">
        <v>1745000</v>
      </c>
      <c r="AB2942" s="7" t="s">
        <v>60</v>
      </c>
      <c r="AC2942" s="7">
        <v>1745000</v>
      </c>
      <c r="AD2942" s="7" t="s">
        <v>467</v>
      </c>
      <c r="AE2942" s="7">
        <v>1745000</v>
      </c>
      <c r="AF2942" s="7" t="s">
        <v>60</v>
      </c>
      <c r="AG2942" s="7">
        <v>1745000</v>
      </c>
      <c r="AH2942" s="7">
        <v>1745000</v>
      </c>
      <c r="AI2942" s="7" t="s">
        <v>60</v>
      </c>
      <c r="AJ2942" s="7">
        <v>1745000</v>
      </c>
      <c r="AK2942" s="7" t="s">
        <v>50</v>
      </c>
      <c r="AL2942" s="7" t="s">
        <v>50</v>
      </c>
      <c r="AM2942" s="7" t="s">
        <v>28348</v>
      </c>
      <c r="AN2942" s="7" t="s">
        <v>66</v>
      </c>
      <c r="AO2942" s="7" t="s">
        <v>28349</v>
      </c>
      <c r="AP2942" s="22" t="s">
        <v>28350</v>
      </c>
      <c r="AQ2942" s="9" t="s">
        <v>50</v>
      </c>
      <c r="AR2942" s="7" t="s">
        <v>50</v>
      </c>
    </row>
    <row r="2943" spans="1:44" ht="15" thickBot="1">
      <c r="A2943" s="10" t="s">
        <v>28351</v>
      </c>
      <c r="B2943" s="11">
        <v>7275</v>
      </c>
      <c r="C2943" s="12">
        <v>34759</v>
      </c>
      <c r="D2943" s="13" t="s">
        <v>45</v>
      </c>
      <c r="E2943" s="13" t="s">
        <v>46</v>
      </c>
      <c r="F2943" s="13" t="s">
        <v>70</v>
      </c>
      <c r="G2943" s="13" t="s">
        <v>145</v>
      </c>
      <c r="H2943" s="13" t="s">
        <v>50</v>
      </c>
      <c r="I2943" s="13" t="s">
        <v>50</v>
      </c>
      <c r="J2943" s="12">
        <v>45490</v>
      </c>
      <c r="K2943" s="13" t="s">
        <v>50</v>
      </c>
      <c r="L2943" s="13" t="s">
        <v>1471</v>
      </c>
      <c r="M2943" s="13" t="s">
        <v>28352</v>
      </c>
      <c r="N2943" s="13" t="s">
        <v>26043</v>
      </c>
      <c r="O2943" s="13" t="s">
        <v>28353</v>
      </c>
      <c r="P2943" s="11">
        <v>30942</v>
      </c>
      <c r="Q2943" s="13" t="s">
        <v>245</v>
      </c>
      <c r="R2943" s="33" t="s">
        <v>28354</v>
      </c>
      <c r="S2943" s="33" t="s">
        <v>28355</v>
      </c>
      <c r="T2943" s="13" t="s">
        <v>50</v>
      </c>
      <c r="U2943" s="13" t="s">
        <v>28356</v>
      </c>
      <c r="V2943" s="13">
        <v>500000000</v>
      </c>
      <c r="W2943" s="13" t="s">
        <v>1960</v>
      </c>
      <c r="X2943" s="13">
        <v>3163037</v>
      </c>
      <c r="Y2943" s="13" t="s">
        <v>50</v>
      </c>
      <c r="Z2943" s="13">
        <v>2</v>
      </c>
      <c r="AA2943" s="13">
        <v>500000000</v>
      </c>
      <c r="AB2943" s="13" t="s">
        <v>1960</v>
      </c>
      <c r="AC2943" s="13">
        <v>3163037</v>
      </c>
      <c r="AD2943" s="13" t="s">
        <v>1471</v>
      </c>
      <c r="AE2943" s="13">
        <v>1500000000</v>
      </c>
      <c r="AF2943" s="13" t="s">
        <v>1960</v>
      </c>
      <c r="AG2943" s="13">
        <v>12178950</v>
      </c>
      <c r="AH2943" s="13">
        <v>1500000000</v>
      </c>
      <c r="AI2943" s="13" t="s">
        <v>1960</v>
      </c>
      <c r="AJ2943" s="13">
        <v>12178950</v>
      </c>
      <c r="AK2943" s="13" t="s">
        <v>28357</v>
      </c>
      <c r="AL2943" s="13" t="s">
        <v>50</v>
      </c>
      <c r="AM2943" s="13" t="s">
        <v>28358</v>
      </c>
      <c r="AN2943" s="13" t="s">
        <v>66</v>
      </c>
      <c r="AO2943" s="13" t="s">
        <v>50</v>
      </c>
      <c r="AP2943" s="15" t="s">
        <v>50</v>
      </c>
      <c r="AQ2943" s="21" t="s">
        <v>28359</v>
      </c>
      <c r="AR2943" s="13" t="s">
        <v>255</v>
      </c>
    </row>
    <row r="2944" spans="1:44" ht="15" thickBot="1">
      <c r="A2944" s="4" t="s">
        <v>28360</v>
      </c>
      <c r="B2944" s="5">
        <v>1035</v>
      </c>
      <c r="C2944" s="6">
        <v>33239</v>
      </c>
      <c r="D2944" s="7" t="s">
        <v>45</v>
      </c>
      <c r="E2944" s="7" t="s">
        <v>46</v>
      </c>
      <c r="F2944" s="7" t="s">
        <v>70</v>
      </c>
      <c r="G2944" s="7" t="s">
        <v>71</v>
      </c>
      <c r="H2944" s="7" t="s">
        <v>50</v>
      </c>
      <c r="I2944" s="7" t="s">
        <v>50</v>
      </c>
      <c r="J2944" s="6">
        <v>45491</v>
      </c>
      <c r="K2944" s="7" t="s">
        <v>50</v>
      </c>
      <c r="L2944" s="7" t="s">
        <v>131</v>
      </c>
      <c r="M2944" s="7" t="s">
        <v>28361</v>
      </c>
      <c r="N2944" s="7" t="s">
        <v>28362</v>
      </c>
      <c r="O2944" s="7" t="s">
        <v>28363</v>
      </c>
      <c r="P2944" s="5">
        <v>31080</v>
      </c>
      <c r="Q2944" s="7" t="s">
        <v>135</v>
      </c>
      <c r="R2944" s="34" t="s">
        <v>28364</v>
      </c>
      <c r="S2944" s="34" t="s">
        <v>28365</v>
      </c>
      <c r="T2944" s="7" t="s">
        <v>50</v>
      </c>
      <c r="U2944" s="7" t="s">
        <v>28366</v>
      </c>
      <c r="V2944" s="7">
        <v>80000000</v>
      </c>
      <c r="W2944" s="7" t="s">
        <v>209</v>
      </c>
      <c r="X2944" s="7">
        <v>87318990</v>
      </c>
      <c r="Y2944" s="7" t="s">
        <v>50</v>
      </c>
      <c r="Z2944" s="7">
        <v>2</v>
      </c>
      <c r="AA2944" s="7" t="s">
        <v>50</v>
      </c>
      <c r="AB2944" s="7" t="s">
        <v>50</v>
      </c>
      <c r="AC2944" s="7" t="s">
        <v>50</v>
      </c>
      <c r="AD2944" s="7" t="s">
        <v>50</v>
      </c>
      <c r="AE2944" s="7" t="s">
        <v>50</v>
      </c>
      <c r="AF2944" s="7" t="s">
        <v>50</v>
      </c>
      <c r="AG2944" s="7" t="s">
        <v>50</v>
      </c>
      <c r="AH2944" s="7">
        <v>130000000</v>
      </c>
      <c r="AI2944" s="7" t="s">
        <v>209</v>
      </c>
      <c r="AJ2944" s="7">
        <v>140853556</v>
      </c>
      <c r="AK2944" s="7" t="s">
        <v>16145</v>
      </c>
      <c r="AL2944" s="7" t="s">
        <v>50</v>
      </c>
      <c r="AM2944" s="7" t="s">
        <v>28367</v>
      </c>
      <c r="AN2944" s="7" t="s">
        <v>66</v>
      </c>
      <c r="AO2944" s="7" t="s">
        <v>28368</v>
      </c>
      <c r="AP2944" s="22" t="s">
        <v>28369</v>
      </c>
      <c r="AQ2944" s="9" t="s">
        <v>50</v>
      </c>
      <c r="AR2944" s="7" t="s">
        <v>50</v>
      </c>
    </row>
    <row r="2945" spans="1:44" ht="15" thickBot="1">
      <c r="A2945" s="10" t="s">
        <v>28370</v>
      </c>
      <c r="B2945" s="13" t="s">
        <v>50</v>
      </c>
      <c r="C2945" s="12">
        <v>41821</v>
      </c>
      <c r="D2945" s="13" t="s">
        <v>45</v>
      </c>
      <c r="E2945" s="13" t="s">
        <v>46</v>
      </c>
      <c r="F2945" s="13" t="s">
        <v>70</v>
      </c>
      <c r="G2945" s="27" t="s">
        <v>54945</v>
      </c>
      <c r="H2945" s="13" t="s">
        <v>50</v>
      </c>
      <c r="I2945" s="13" t="s">
        <v>50</v>
      </c>
      <c r="J2945" s="12">
        <v>45490</v>
      </c>
      <c r="K2945" s="13" t="s">
        <v>116</v>
      </c>
      <c r="L2945" s="13" t="s">
        <v>1471</v>
      </c>
      <c r="M2945" s="13" t="s">
        <v>28371</v>
      </c>
      <c r="N2945" s="13" t="s">
        <v>17075</v>
      </c>
      <c r="O2945" s="13" t="s">
        <v>28372</v>
      </c>
      <c r="P2945" s="11">
        <v>31163</v>
      </c>
      <c r="Q2945" s="13" t="s">
        <v>360</v>
      </c>
      <c r="R2945" s="33" t="s">
        <v>28373</v>
      </c>
      <c r="S2945" s="33" t="s">
        <v>28374</v>
      </c>
      <c r="T2945" s="13" t="s">
        <v>28375</v>
      </c>
      <c r="U2945" s="13">
        <v>34910800806</v>
      </c>
      <c r="V2945" s="13">
        <v>1457000</v>
      </c>
      <c r="W2945" s="13" t="s">
        <v>209</v>
      </c>
      <c r="X2945" s="13">
        <v>1588993</v>
      </c>
      <c r="Y2945" s="13" t="s">
        <v>171</v>
      </c>
      <c r="Z2945" s="13">
        <v>4</v>
      </c>
      <c r="AA2945" s="13">
        <v>1457000</v>
      </c>
      <c r="AB2945" s="13" t="s">
        <v>209</v>
      </c>
      <c r="AC2945" s="13">
        <v>1588993</v>
      </c>
      <c r="AD2945" s="13" t="s">
        <v>1471</v>
      </c>
      <c r="AE2945" s="13">
        <v>1457000</v>
      </c>
      <c r="AF2945" s="13" t="s">
        <v>209</v>
      </c>
      <c r="AG2945" s="13">
        <v>1588993</v>
      </c>
      <c r="AH2945" s="13">
        <v>3416026</v>
      </c>
      <c r="AI2945" s="13" t="s">
        <v>60</v>
      </c>
      <c r="AJ2945" s="13">
        <v>3416026</v>
      </c>
      <c r="AK2945" s="13" t="s">
        <v>28376</v>
      </c>
      <c r="AL2945" s="13" t="s">
        <v>50</v>
      </c>
      <c r="AM2945" s="13" t="s">
        <v>28377</v>
      </c>
      <c r="AN2945" s="13" t="s">
        <v>66</v>
      </c>
      <c r="AO2945" s="13" t="s">
        <v>28378</v>
      </c>
      <c r="AP2945" s="21" t="s">
        <v>28379</v>
      </c>
      <c r="AQ2945" s="15" t="s">
        <v>50</v>
      </c>
      <c r="AR2945" s="13" t="s">
        <v>50</v>
      </c>
    </row>
    <row r="2946" spans="1:44" ht="15" thickBot="1">
      <c r="A2946" s="4" t="s">
        <v>28380</v>
      </c>
      <c r="B2946" s="5">
        <v>1633</v>
      </c>
      <c r="C2946" s="6">
        <v>44703</v>
      </c>
      <c r="D2946" s="7" t="s">
        <v>45</v>
      </c>
      <c r="E2946" s="7" t="s">
        <v>46</v>
      </c>
      <c r="F2946" s="7" t="s">
        <v>70</v>
      </c>
      <c r="G2946" s="26" t="s">
        <v>54946</v>
      </c>
      <c r="H2946" s="7" t="s">
        <v>50</v>
      </c>
      <c r="I2946" s="7" t="s">
        <v>50</v>
      </c>
      <c r="J2946" s="6">
        <v>45496</v>
      </c>
      <c r="K2946" s="7" t="s">
        <v>50</v>
      </c>
      <c r="L2946" s="7" t="s">
        <v>52</v>
      </c>
      <c r="M2946" s="7" t="s">
        <v>28381</v>
      </c>
      <c r="N2946" s="7" t="s">
        <v>27198</v>
      </c>
      <c r="O2946" s="7" t="s">
        <v>28382</v>
      </c>
      <c r="P2946" s="5">
        <v>31188</v>
      </c>
      <c r="Q2946" s="7" t="s">
        <v>360</v>
      </c>
      <c r="R2946" s="34" t="s">
        <v>28383</v>
      </c>
      <c r="S2946" s="34" t="s">
        <v>28384</v>
      </c>
      <c r="T2946" s="7" t="s">
        <v>28385</v>
      </c>
      <c r="U2946" s="7" t="s">
        <v>50</v>
      </c>
      <c r="V2946" s="7">
        <v>20000</v>
      </c>
      <c r="W2946" s="7" t="s">
        <v>60</v>
      </c>
      <c r="X2946" s="7">
        <v>20000</v>
      </c>
      <c r="Y2946" s="7" t="s">
        <v>467</v>
      </c>
      <c r="Z2946" s="7">
        <v>2</v>
      </c>
      <c r="AA2946" s="7">
        <v>1500000</v>
      </c>
      <c r="AB2946" s="7" t="s">
        <v>60</v>
      </c>
      <c r="AC2946" s="7">
        <v>1500000</v>
      </c>
      <c r="AD2946" s="7" t="s">
        <v>1624</v>
      </c>
      <c r="AE2946" s="7">
        <v>1500000</v>
      </c>
      <c r="AF2946" s="7" t="s">
        <v>60</v>
      </c>
      <c r="AG2946" s="7">
        <v>1500000</v>
      </c>
      <c r="AH2946" s="7">
        <v>1520000</v>
      </c>
      <c r="AI2946" s="7" t="s">
        <v>60</v>
      </c>
      <c r="AJ2946" s="7">
        <v>1520000</v>
      </c>
      <c r="AK2946" s="7" t="s">
        <v>27846</v>
      </c>
      <c r="AL2946" s="7" t="s">
        <v>50</v>
      </c>
      <c r="AM2946" s="7" t="s">
        <v>28386</v>
      </c>
      <c r="AN2946" s="7" t="s">
        <v>798</v>
      </c>
      <c r="AO2946" s="7" t="s">
        <v>28387</v>
      </c>
      <c r="AP2946" s="9" t="s">
        <v>50</v>
      </c>
      <c r="AQ2946" s="22" t="s">
        <v>28388</v>
      </c>
      <c r="AR2946" s="7" t="s">
        <v>50</v>
      </c>
    </row>
    <row r="2947" spans="1:44" ht="15" thickBot="1">
      <c r="A2947" s="10" t="s">
        <v>28389</v>
      </c>
      <c r="B2947" s="13">
        <v>384</v>
      </c>
      <c r="C2947" s="13" t="s">
        <v>50</v>
      </c>
      <c r="D2947" s="13" t="s">
        <v>45</v>
      </c>
      <c r="E2947" s="13" t="s">
        <v>46</v>
      </c>
      <c r="F2947" s="13" t="s">
        <v>70</v>
      </c>
      <c r="G2947" s="13" t="s">
        <v>50</v>
      </c>
      <c r="H2947" s="13" t="s">
        <v>50</v>
      </c>
      <c r="I2947" s="13" t="s">
        <v>50</v>
      </c>
      <c r="J2947" s="12">
        <v>45489</v>
      </c>
      <c r="K2947" s="13" t="s">
        <v>50</v>
      </c>
      <c r="L2947" s="13" t="s">
        <v>52</v>
      </c>
      <c r="M2947" s="13" t="s">
        <v>13839</v>
      </c>
      <c r="N2947" s="13" t="s">
        <v>50</v>
      </c>
      <c r="O2947" s="13" t="s">
        <v>28390</v>
      </c>
      <c r="P2947" s="11">
        <v>31203</v>
      </c>
      <c r="Q2947" s="13" t="s">
        <v>50</v>
      </c>
      <c r="R2947" s="33" t="s">
        <v>28391</v>
      </c>
      <c r="S2947" s="30" t="s">
        <v>50</v>
      </c>
      <c r="T2947" s="13" t="s">
        <v>28392</v>
      </c>
      <c r="U2947" s="13" t="s">
        <v>50</v>
      </c>
      <c r="V2947" s="13">
        <v>2500000</v>
      </c>
      <c r="W2947" s="13" t="s">
        <v>60</v>
      </c>
      <c r="X2947" s="13">
        <v>2500000</v>
      </c>
      <c r="Y2947" s="13" t="s">
        <v>50</v>
      </c>
      <c r="Z2947" s="13">
        <v>1</v>
      </c>
      <c r="AA2947" s="13" t="s">
        <v>50</v>
      </c>
      <c r="AB2947" s="13" t="s">
        <v>50</v>
      </c>
      <c r="AC2947" s="13" t="s">
        <v>50</v>
      </c>
      <c r="AD2947" s="13" t="s">
        <v>50</v>
      </c>
      <c r="AE2947" s="13" t="s">
        <v>50</v>
      </c>
      <c r="AF2947" s="13" t="s">
        <v>50</v>
      </c>
      <c r="AG2947" s="13" t="s">
        <v>50</v>
      </c>
      <c r="AH2947" s="13">
        <v>2500000</v>
      </c>
      <c r="AI2947" s="13" t="s">
        <v>60</v>
      </c>
      <c r="AJ2947" s="13">
        <v>2500000</v>
      </c>
      <c r="AK2947" s="13" t="s">
        <v>25551</v>
      </c>
      <c r="AL2947" s="13" t="s">
        <v>50</v>
      </c>
      <c r="AM2947" s="13" t="s">
        <v>28393</v>
      </c>
      <c r="AN2947" s="13" t="s">
        <v>66</v>
      </c>
      <c r="AO2947" s="13" t="s">
        <v>28394</v>
      </c>
      <c r="AP2947" s="21" t="s">
        <v>28395</v>
      </c>
      <c r="AQ2947" s="15" t="s">
        <v>50</v>
      </c>
      <c r="AR2947" s="13" t="s">
        <v>50</v>
      </c>
    </row>
    <row r="2948" spans="1:44" ht="15" thickBot="1">
      <c r="A2948" s="4" t="s">
        <v>28396</v>
      </c>
      <c r="B2948" s="5">
        <v>10326</v>
      </c>
      <c r="C2948" s="6">
        <v>41661</v>
      </c>
      <c r="D2948" s="7" t="s">
        <v>45</v>
      </c>
      <c r="E2948" s="7" t="s">
        <v>46</v>
      </c>
      <c r="F2948" s="7" t="s">
        <v>70</v>
      </c>
      <c r="G2948" s="26" t="s">
        <v>54946</v>
      </c>
      <c r="H2948" s="7" t="s">
        <v>997</v>
      </c>
      <c r="I2948" s="7" t="s">
        <v>50</v>
      </c>
      <c r="J2948" s="6">
        <v>45489</v>
      </c>
      <c r="K2948" s="7" t="s">
        <v>89</v>
      </c>
      <c r="L2948" s="7" t="s">
        <v>5159</v>
      </c>
      <c r="M2948" s="7" t="s">
        <v>28397</v>
      </c>
      <c r="N2948" s="7" t="s">
        <v>133</v>
      </c>
      <c r="O2948" s="7" t="s">
        <v>28398</v>
      </c>
      <c r="P2948" s="5">
        <v>31256</v>
      </c>
      <c r="Q2948" s="7" t="s">
        <v>135</v>
      </c>
      <c r="R2948" s="34" t="s">
        <v>28399</v>
      </c>
      <c r="S2948" s="34" t="s">
        <v>28400</v>
      </c>
      <c r="T2948" s="7" t="s">
        <v>28401</v>
      </c>
      <c r="U2948" s="7">
        <v>442038083860</v>
      </c>
      <c r="V2948" s="7">
        <v>334437</v>
      </c>
      <c r="W2948" s="7" t="s">
        <v>139</v>
      </c>
      <c r="X2948" s="7">
        <v>433403</v>
      </c>
      <c r="Y2948" s="7" t="s">
        <v>50</v>
      </c>
      <c r="Z2948" s="7">
        <v>3</v>
      </c>
      <c r="AA2948" s="7">
        <v>334437</v>
      </c>
      <c r="AB2948" s="7" t="s">
        <v>139</v>
      </c>
      <c r="AC2948" s="7">
        <v>433403</v>
      </c>
      <c r="AD2948" s="7" t="s">
        <v>5159</v>
      </c>
      <c r="AE2948" s="7">
        <v>734437</v>
      </c>
      <c r="AF2948" s="7" t="s">
        <v>139</v>
      </c>
      <c r="AG2948" s="7">
        <v>990846</v>
      </c>
      <c r="AH2948" s="7">
        <v>734437</v>
      </c>
      <c r="AI2948" s="7" t="s">
        <v>139</v>
      </c>
      <c r="AJ2948" s="7">
        <v>990846</v>
      </c>
      <c r="AK2948" s="7" t="s">
        <v>50</v>
      </c>
      <c r="AL2948" s="7" t="s">
        <v>50</v>
      </c>
      <c r="AM2948" s="7" t="s">
        <v>28402</v>
      </c>
      <c r="AN2948" s="7" t="s">
        <v>66</v>
      </c>
      <c r="AO2948" s="7" t="s">
        <v>28403</v>
      </c>
      <c r="AP2948" s="22" t="s">
        <v>28404</v>
      </c>
      <c r="AQ2948" s="9" t="s">
        <v>50</v>
      </c>
      <c r="AR2948" s="7" t="s">
        <v>50</v>
      </c>
    </row>
    <row r="2949" spans="1:44" ht="15" thickBot="1">
      <c r="A2949" s="10" t="s">
        <v>28405</v>
      </c>
      <c r="B2949" s="13">
        <v>156</v>
      </c>
      <c r="C2949" s="12">
        <v>44197</v>
      </c>
      <c r="D2949" s="13" t="s">
        <v>45</v>
      </c>
      <c r="E2949" s="13" t="s">
        <v>46</v>
      </c>
      <c r="F2949" s="13" t="s">
        <v>70</v>
      </c>
      <c r="G2949" s="26" t="s">
        <v>54946</v>
      </c>
      <c r="H2949" s="13" t="s">
        <v>50</v>
      </c>
      <c r="I2949" s="13" t="s">
        <v>50</v>
      </c>
      <c r="J2949" s="12">
        <v>45491</v>
      </c>
      <c r="K2949" s="13" t="s">
        <v>50</v>
      </c>
      <c r="L2949" s="13" t="s">
        <v>178</v>
      </c>
      <c r="M2949" s="13" t="s">
        <v>28406</v>
      </c>
      <c r="N2949" s="13" t="s">
        <v>28407</v>
      </c>
      <c r="O2949" s="13" t="s">
        <v>28408</v>
      </c>
      <c r="P2949" s="11">
        <v>31572</v>
      </c>
      <c r="Q2949" s="13" t="s">
        <v>1116</v>
      </c>
      <c r="R2949" s="29" t="s">
        <v>28409</v>
      </c>
      <c r="S2949" s="33" t="s">
        <v>28410</v>
      </c>
      <c r="T2949" s="13" t="s">
        <v>28411</v>
      </c>
      <c r="U2949" s="13" t="s">
        <v>50</v>
      </c>
      <c r="V2949" s="13">
        <v>1509745</v>
      </c>
      <c r="W2949" s="13" t="s">
        <v>60</v>
      </c>
      <c r="X2949" s="13">
        <v>1509745</v>
      </c>
      <c r="Y2949" s="13" t="s">
        <v>50</v>
      </c>
      <c r="Z2949" s="13">
        <v>1</v>
      </c>
      <c r="AA2949" s="13">
        <v>1509745</v>
      </c>
      <c r="AB2949" s="13" t="s">
        <v>60</v>
      </c>
      <c r="AC2949" s="13">
        <v>1509745</v>
      </c>
      <c r="AD2949" s="13" t="s">
        <v>178</v>
      </c>
      <c r="AE2949" s="13">
        <v>1509745</v>
      </c>
      <c r="AF2949" s="13" t="s">
        <v>60</v>
      </c>
      <c r="AG2949" s="13">
        <v>1509745</v>
      </c>
      <c r="AH2949" s="13">
        <v>1509745</v>
      </c>
      <c r="AI2949" s="13" t="s">
        <v>60</v>
      </c>
      <c r="AJ2949" s="13">
        <v>1509745</v>
      </c>
      <c r="AK2949" s="13" t="s">
        <v>50</v>
      </c>
      <c r="AL2949" s="13" t="s">
        <v>50</v>
      </c>
      <c r="AM2949" s="13" t="s">
        <v>28412</v>
      </c>
      <c r="AN2949" s="13" t="s">
        <v>66</v>
      </c>
      <c r="AO2949" s="13" t="s">
        <v>28413</v>
      </c>
      <c r="AP2949" s="21" t="s">
        <v>28414</v>
      </c>
      <c r="AQ2949" s="15" t="s">
        <v>50</v>
      </c>
      <c r="AR2949" s="13" t="s">
        <v>50</v>
      </c>
    </row>
    <row r="2950" spans="1:44" ht="15" thickBot="1">
      <c r="A2950" s="4" t="s">
        <v>28415</v>
      </c>
      <c r="B2950" s="7" t="s">
        <v>50</v>
      </c>
      <c r="C2950" s="6">
        <v>44927</v>
      </c>
      <c r="D2950" s="7" t="s">
        <v>45</v>
      </c>
      <c r="E2950" s="7" t="s">
        <v>50</v>
      </c>
      <c r="F2950" s="7" t="s">
        <v>70</v>
      </c>
      <c r="G2950" s="27" t="s">
        <v>54945</v>
      </c>
      <c r="H2950" s="7" t="s">
        <v>50</v>
      </c>
      <c r="I2950" s="7" t="s">
        <v>50</v>
      </c>
      <c r="J2950" s="6">
        <v>45496</v>
      </c>
      <c r="K2950" s="7" t="s">
        <v>50</v>
      </c>
      <c r="L2950" s="7" t="s">
        <v>467</v>
      </c>
      <c r="M2950" s="7" t="s">
        <v>2519</v>
      </c>
      <c r="N2950" s="7" t="s">
        <v>987</v>
      </c>
      <c r="O2950" s="7" t="s">
        <v>28416</v>
      </c>
      <c r="P2950" s="5">
        <v>31618</v>
      </c>
      <c r="Q2950" s="7" t="s">
        <v>50</v>
      </c>
      <c r="R2950" s="34" t="s">
        <v>28417</v>
      </c>
      <c r="S2950" s="34" t="s">
        <v>28418</v>
      </c>
      <c r="T2950" s="7" t="s">
        <v>50</v>
      </c>
      <c r="U2950" s="7" t="s">
        <v>50</v>
      </c>
      <c r="V2950" s="7">
        <v>4280000</v>
      </c>
      <c r="W2950" s="7" t="s">
        <v>1085</v>
      </c>
      <c r="X2950" s="7">
        <v>3109663</v>
      </c>
      <c r="Y2950" s="7" t="s">
        <v>467</v>
      </c>
      <c r="Z2950" s="7">
        <v>1</v>
      </c>
      <c r="AA2950" s="7">
        <v>4280000</v>
      </c>
      <c r="AB2950" s="7" t="s">
        <v>1085</v>
      </c>
      <c r="AC2950" s="7">
        <v>3109663</v>
      </c>
      <c r="AD2950" s="7" t="s">
        <v>467</v>
      </c>
      <c r="AE2950" s="7">
        <v>4280000</v>
      </c>
      <c r="AF2950" s="7" t="s">
        <v>1085</v>
      </c>
      <c r="AG2950" s="7">
        <v>3109663</v>
      </c>
      <c r="AH2950" s="7">
        <v>4280000</v>
      </c>
      <c r="AI2950" s="7" t="s">
        <v>1085</v>
      </c>
      <c r="AJ2950" s="7">
        <v>3109663</v>
      </c>
      <c r="AK2950" s="7" t="s">
        <v>25541</v>
      </c>
      <c r="AL2950" s="7" t="s">
        <v>50</v>
      </c>
      <c r="AM2950" s="7" t="s">
        <v>28419</v>
      </c>
      <c r="AN2950" s="7" t="s">
        <v>66</v>
      </c>
      <c r="AO2950" s="7" t="s">
        <v>28420</v>
      </c>
      <c r="AP2950" s="22" t="s">
        <v>28421</v>
      </c>
      <c r="AQ2950" s="9" t="s">
        <v>50</v>
      </c>
      <c r="AR2950" s="7" t="s">
        <v>50</v>
      </c>
    </row>
    <row r="2951" spans="1:44" ht="15" thickBot="1">
      <c r="A2951" s="10" t="s">
        <v>28422</v>
      </c>
      <c r="B2951" s="11">
        <v>7410</v>
      </c>
      <c r="C2951" s="12">
        <v>43466</v>
      </c>
      <c r="D2951" s="13" t="s">
        <v>45</v>
      </c>
      <c r="E2951" s="13" t="s">
        <v>46</v>
      </c>
      <c r="F2951" s="13" t="s">
        <v>70</v>
      </c>
      <c r="G2951" s="26" t="s">
        <v>54946</v>
      </c>
      <c r="H2951" s="13" t="s">
        <v>1112</v>
      </c>
      <c r="I2951" s="13" t="s">
        <v>50</v>
      </c>
      <c r="J2951" s="12">
        <v>45492</v>
      </c>
      <c r="K2951" s="13" t="s">
        <v>50</v>
      </c>
      <c r="L2951" s="13" t="s">
        <v>131</v>
      </c>
      <c r="M2951" s="13" t="s">
        <v>28423</v>
      </c>
      <c r="N2951" s="13" t="s">
        <v>259</v>
      </c>
      <c r="O2951" s="13" t="s">
        <v>28424</v>
      </c>
      <c r="P2951" s="11">
        <v>31858</v>
      </c>
      <c r="Q2951" s="13" t="s">
        <v>245</v>
      </c>
      <c r="R2951" s="33" t="s">
        <v>28425</v>
      </c>
      <c r="S2951" s="33" t="s">
        <v>28426</v>
      </c>
      <c r="T2951" s="13" t="s">
        <v>28427</v>
      </c>
      <c r="U2951" s="13" t="s">
        <v>50</v>
      </c>
      <c r="V2951" s="13">
        <v>750000</v>
      </c>
      <c r="W2951" s="13" t="s">
        <v>60</v>
      </c>
      <c r="X2951" s="13">
        <v>750000</v>
      </c>
      <c r="Y2951" s="13" t="s">
        <v>467</v>
      </c>
      <c r="Z2951" s="13">
        <v>3</v>
      </c>
      <c r="AA2951" s="13">
        <v>500000</v>
      </c>
      <c r="AB2951" s="13" t="s">
        <v>60</v>
      </c>
      <c r="AC2951" s="13">
        <v>500000</v>
      </c>
      <c r="AD2951" s="13" t="s">
        <v>467</v>
      </c>
      <c r="AE2951" s="13">
        <v>500000</v>
      </c>
      <c r="AF2951" s="13" t="s">
        <v>60</v>
      </c>
      <c r="AG2951" s="13">
        <v>500000</v>
      </c>
      <c r="AH2951" s="13">
        <v>2765000</v>
      </c>
      <c r="AI2951" s="13" t="s">
        <v>60</v>
      </c>
      <c r="AJ2951" s="13">
        <v>2765000</v>
      </c>
      <c r="AK2951" s="13" t="s">
        <v>50</v>
      </c>
      <c r="AL2951" s="13" t="s">
        <v>50</v>
      </c>
      <c r="AM2951" s="13" t="s">
        <v>28428</v>
      </c>
      <c r="AN2951" s="13" t="s">
        <v>66</v>
      </c>
      <c r="AO2951" s="13" t="s">
        <v>28429</v>
      </c>
      <c r="AP2951" s="21" t="s">
        <v>28430</v>
      </c>
      <c r="AQ2951" s="15" t="s">
        <v>50</v>
      </c>
      <c r="AR2951" s="13" t="s">
        <v>50</v>
      </c>
    </row>
    <row r="2952" spans="1:44" ht="15" thickBot="1">
      <c r="A2952" s="4" t="s">
        <v>28431</v>
      </c>
      <c r="B2952" s="7">
        <v>37</v>
      </c>
      <c r="C2952" s="6">
        <v>43831</v>
      </c>
      <c r="D2952" s="7" t="s">
        <v>45</v>
      </c>
      <c r="E2952" s="7" t="s">
        <v>46</v>
      </c>
      <c r="F2952" s="7" t="s">
        <v>70</v>
      </c>
      <c r="G2952" s="27" t="s">
        <v>54945</v>
      </c>
      <c r="H2952" s="7" t="s">
        <v>1866</v>
      </c>
      <c r="I2952" s="7" t="s">
        <v>50</v>
      </c>
      <c r="J2952" s="6">
        <v>45496</v>
      </c>
      <c r="K2952" s="7" t="s">
        <v>89</v>
      </c>
      <c r="L2952" s="7" t="s">
        <v>52</v>
      </c>
      <c r="M2952" s="7" t="s">
        <v>2610</v>
      </c>
      <c r="N2952" s="7" t="s">
        <v>28432</v>
      </c>
      <c r="O2952" s="7" t="s">
        <v>28433</v>
      </c>
      <c r="P2952" s="5">
        <v>31918</v>
      </c>
      <c r="Q2952" s="7" t="s">
        <v>166</v>
      </c>
      <c r="R2952" s="34" t="s">
        <v>28434</v>
      </c>
      <c r="S2952" s="34" t="s">
        <v>28435</v>
      </c>
      <c r="T2952" s="7" t="s">
        <v>28436</v>
      </c>
      <c r="U2952" s="7" t="s">
        <v>28437</v>
      </c>
      <c r="V2952" s="7">
        <v>20000</v>
      </c>
      <c r="W2952" s="7" t="s">
        <v>60</v>
      </c>
      <c r="X2952" s="7">
        <v>20000</v>
      </c>
      <c r="Y2952" s="7" t="s">
        <v>467</v>
      </c>
      <c r="Z2952" s="7">
        <v>7</v>
      </c>
      <c r="AA2952" s="7" t="s">
        <v>50</v>
      </c>
      <c r="AB2952" s="7" t="s">
        <v>50</v>
      </c>
      <c r="AC2952" s="7" t="s">
        <v>50</v>
      </c>
      <c r="AD2952" s="7" t="s">
        <v>467</v>
      </c>
      <c r="AE2952" s="7" t="s">
        <v>50</v>
      </c>
      <c r="AF2952" s="7" t="s">
        <v>50</v>
      </c>
      <c r="AG2952" s="7" t="s">
        <v>50</v>
      </c>
      <c r="AH2952" s="7">
        <v>1543797</v>
      </c>
      <c r="AI2952" s="7" t="s">
        <v>60</v>
      </c>
      <c r="AJ2952" s="7">
        <v>1543797</v>
      </c>
      <c r="AK2952" s="7" t="s">
        <v>28438</v>
      </c>
      <c r="AL2952" s="7" t="s">
        <v>50</v>
      </c>
      <c r="AM2952" s="7" t="s">
        <v>28439</v>
      </c>
      <c r="AN2952" s="7" t="s">
        <v>66</v>
      </c>
      <c r="AO2952" s="7" t="s">
        <v>28440</v>
      </c>
      <c r="AP2952" s="22" t="s">
        <v>28441</v>
      </c>
      <c r="AQ2952" s="9" t="s">
        <v>50</v>
      </c>
      <c r="AR2952" s="7" t="s">
        <v>50</v>
      </c>
    </row>
    <row r="2953" spans="1:44" ht="15" thickBot="1">
      <c r="A2953" s="10" t="s">
        <v>28442</v>
      </c>
      <c r="B2953" s="11">
        <v>50327</v>
      </c>
      <c r="C2953" s="12">
        <v>42005</v>
      </c>
      <c r="D2953" s="13" t="s">
        <v>45</v>
      </c>
      <c r="E2953" s="13" t="s">
        <v>46</v>
      </c>
      <c r="F2953" s="13" t="s">
        <v>70</v>
      </c>
      <c r="G2953" s="13" t="s">
        <v>50</v>
      </c>
      <c r="H2953" s="13" t="s">
        <v>50</v>
      </c>
      <c r="I2953" s="13" t="s">
        <v>50</v>
      </c>
      <c r="J2953" s="12">
        <v>45496</v>
      </c>
      <c r="K2953" s="13" t="s">
        <v>50</v>
      </c>
      <c r="L2953" s="13" t="s">
        <v>241</v>
      </c>
      <c r="M2953" s="13" t="s">
        <v>28443</v>
      </c>
      <c r="N2953" s="13" t="s">
        <v>17539</v>
      </c>
      <c r="O2953" s="13" t="s">
        <v>28444</v>
      </c>
      <c r="P2953" s="11">
        <v>32258</v>
      </c>
      <c r="Q2953" s="13" t="s">
        <v>245</v>
      </c>
      <c r="R2953" s="33" t="s">
        <v>28445</v>
      </c>
      <c r="S2953" s="30" t="s">
        <v>50</v>
      </c>
      <c r="T2953" s="13" t="s">
        <v>28446</v>
      </c>
      <c r="U2953" s="13" t="s">
        <v>28447</v>
      </c>
      <c r="V2953" s="13">
        <v>5000000000</v>
      </c>
      <c r="W2953" s="13" t="s">
        <v>2946</v>
      </c>
      <c r="X2953" s="13">
        <v>3614422</v>
      </c>
      <c r="Y2953" s="13" t="s">
        <v>154</v>
      </c>
      <c r="Z2953" s="13">
        <v>5</v>
      </c>
      <c r="AA2953" s="13">
        <v>5000000000</v>
      </c>
      <c r="AB2953" s="13" t="s">
        <v>2946</v>
      </c>
      <c r="AC2953" s="13">
        <v>3614422</v>
      </c>
      <c r="AD2953" s="13" t="s">
        <v>241</v>
      </c>
      <c r="AE2953" s="13">
        <v>7400000000</v>
      </c>
      <c r="AF2953" s="13" t="s">
        <v>2946</v>
      </c>
      <c r="AG2953" s="13">
        <v>5700622</v>
      </c>
      <c r="AH2953" s="13">
        <v>7400000000</v>
      </c>
      <c r="AI2953" s="13" t="s">
        <v>2946</v>
      </c>
      <c r="AJ2953" s="13">
        <v>5700622</v>
      </c>
      <c r="AK2953" s="13" t="s">
        <v>28448</v>
      </c>
      <c r="AL2953" s="13" t="s">
        <v>50</v>
      </c>
      <c r="AM2953" s="13" t="s">
        <v>28449</v>
      </c>
      <c r="AN2953" s="13" t="s">
        <v>66</v>
      </c>
      <c r="AO2953" s="13" t="s">
        <v>28450</v>
      </c>
      <c r="AP2953" s="15" t="s">
        <v>50</v>
      </c>
      <c r="AQ2953" s="21" t="s">
        <v>28451</v>
      </c>
      <c r="AR2953" s="13" t="s">
        <v>50</v>
      </c>
    </row>
    <row r="2954" spans="1:44" ht="15" thickBot="1">
      <c r="A2954" s="4" t="s">
        <v>28452</v>
      </c>
      <c r="B2954" s="7" t="s">
        <v>50</v>
      </c>
      <c r="C2954" s="6">
        <v>44547</v>
      </c>
      <c r="D2954" s="7" t="s">
        <v>45</v>
      </c>
      <c r="E2954" s="7" t="s">
        <v>46</v>
      </c>
      <c r="F2954" s="7" t="s">
        <v>70</v>
      </c>
      <c r="G2954" s="26" t="s">
        <v>54946</v>
      </c>
      <c r="H2954" s="7" t="s">
        <v>50</v>
      </c>
      <c r="I2954" s="7" t="s">
        <v>50</v>
      </c>
      <c r="J2954" s="6">
        <v>45496</v>
      </c>
      <c r="K2954" s="7" t="s">
        <v>50</v>
      </c>
      <c r="L2954" s="7" t="s">
        <v>467</v>
      </c>
      <c r="M2954" s="7" t="s">
        <v>2838</v>
      </c>
      <c r="N2954" s="7" t="s">
        <v>28453</v>
      </c>
      <c r="O2954" s="7" t="s">
        <v>28454</v>
      </c>
      <c r="P2954" s="5">
        <v>32325</v>
      </c>
      <c r="Q2954" s="7" t="s">
        <v>360</v>
      </c>
      <c r="R2954" s="28" t="s">
        <v>28455</v>
      </c>
      <c r="S2954" s="34" t="s">
        <v>28456</v>
      </c>
      <c r="T2954" s="7" t="s">
        <v>28457</v>
      </c>
      <c r="U2954" s="7" t="s">
        <v>50</v>
      </c>
      <c r="V2954" s="7">
        <v>200000</v>
      </c>
      <c r="W2954" s="7" t="s">
        <v>209</v>
      </c>
      <c r="X2954" s="7">
        <v>217860</v>
      </c>
      <c r="Y2954" s="7" t="s">
        <v>467</v>
      </c>
      <c r="Z2954" s="7">
        <v>3</v>
      </c>
      <c r="AA2954" s="7">
        <v>200000</v>
      </c>
      <c r="AB2954" s="7" t="s">
        <v>209</v>
      </c>
      <c r="AC2954" s="7">
        <v>217860</v>
      </c>
      <c r="AD2954" s="7" t="s">
        <v>467</v>
      </c>
      <c r="AE2954" s="7">
        <v>550000</v>
      </c>
      <c r="AF2954" s="7" t="s">
        <v>209</v>
      </c>
      <c r="AG2954" s="7">
        <v>590156</v>
      </c>
      <c r="AH2954" s="7">
        <v>550000</v>
      </c>
      <c r="AI2954" s="7" t="s">
        <v>209</v>
      </c>
      <c r="AJ2954" s="7">
        <v>590156</v>
      </c>
      <c r="AK2954" s="7" t="s">
        <v>28458</v>
      </c>
      <c r="AL2954" s="7" t="s">
        <v>50</v>
      </c>
      <c r="AM2954" s="7" t="s">
        <v>28459</v>
      </c>
      <c r="AN2954" s="7" t="s">
        <v>66</v>
      </c>
      <c r="AO2954" s="7" t="s">
        <v>28457</v>
      </c>
      <c r="AP2954" s="22" t="s">
        <v>28460</v>
      </c>
      <c r="AQ2954" s="9" t="s">
        <v>50</v>
      </c>
      <c r="AR2954" s="7" t="s">
        <v>50</v>
      </c>
    </row>
    <row r="2955" spans="1:44" ht="15" thickBot="1">
      <c r="A2955" s="10" t="s">
        <v>28461</v>
      </c>
      <c r="B2955" s="11">
        <v>307895</v>
      </c>
      <c r="C2955" s="13" t="s">
        <v>15991</v>
      </c>
      <c r="D2955" s="13" t="s">
        <v>45</v>
      </c>
      <c r="E2955" s="13" t="s">
        <v>50</v>
      </c>
      <c r="F2955" s="13" t="s">
        <v>70</v>
      </c>
      <c r="G2955" s="13" t="s">
        <v>71</v>
      </c>
      <c r="H2955" s="13" t="s">
        <v>2081</v>
      </c>
      <c r="I2955" s="13" t="s">
        <v>50</v>
      </c>
      <c r="J2955" s="12">
        <v>45492</v>
      </c>
      <c r="K2955" s="13" t="s">
        <v>72</v>
      </c>
      <c r="L2955" s="13" t="s">
        <v>52</v>
      </c>
      <c r="M2955" s="13" t="s">
        <v>10425</v>
      </c>
      <c r="N2955" s="13" t="s">
        <v>28462</v>
      </c>
      <c r="O2955" s="13" t="s">
        <v>28463</v>
      </c>
      <c r="P2955" s="11">
        <v>32339</v>
      </c>
      <c r="Q2955" s="13" t="s">
        <v>1116</v>
      </c>
      <c r="R2955" s="33" t="s">
        <v>28464</v>
      </c>
      <c r="S2955" s="33" t="s">
        <v>28465</v>
      </c>
      <c r="T2955" s="13" t="s">
        <v>28466</v>
      </c>
      <c r="U2955" s="13" t="s">
        <v>28467</v>
      </c>
      <c r="V2955" s="13">
        <v>3300000</v>
      </c>
      <c r="W2955" s="13" t="s">
        <v>60</v>
      </c>
      <c r="X2955" s="13">
        <v>3300000</v>
      </c>
      <c r="Y2955" s="13" t="s">
        <v>50</v>
      </c>
      <c r="Z2955" s="13">
        <v>2</v>
      </c>
      <c r="AA2955" s="13" t="s">
        <v>50</v>
      </c>
      <c r="AB2955" s="13" t="s">
        <v>50</v>
      </c>
      <c r="AC2955" s="13" t="s">
        <v>50</v>
      </c>
      <c r="AD2955" s="13" t="s">
        <v>50</v>
      </c>
      <c r="AE2955" s="13" t="s">
        <v>50</v>
      </c>
      <c r="AF2955" s="13" t="s">
        <v>50</v>
      </c>
      <c r="AG2955" s="13" t="s">
        <v>50</v>
      </c>
      <c r="AH2955" s="13">
        <v>28300000</v>
      </c>
      <c r="AI2955" s="13" t="s">
        <v>60</v>
      </c>
      <c r="AJ2955" s="13">
        <v>28300000</v>
      </c>
      <c r="AK2955" s="13" t="s">
        <v>28468</v>
      </c>
      <c r="AL2955" s="13" t="s">
        <v>50</v>
      </c>
      <c r="AM2955" s="13" t="s">
        <v>28469</v>
      </c>
      <c r="AN2955" s="13" t="s">
        <v>738</v>
      </c>
      <c r="AO2955" s="13" t="s">
        <v>28470</v>
      </c>
      <c r="AP2955" s="21" t="s">
        <v>28471</v>
      </c>
      <c r="AQ2955" s="15" t="s">
        <v>50</v>
      </c>
      <c r="AR2955" s="13" t="s">
        <v>50</v>
      </c>
    </row>
    <row r="2956" spans="1:44" ht="15" thickBot="1">
      <c r="A2956" s="4" t="s">
        <v>28472</v>
      </c>
      <c r="B2956" s="7" t="s">
        <v>50</v>
      </c>
      <c r="C2956" s="6">
        <v>44927</v>
      </c>
      <c r="D2956" s="7" t="s">
        <v>45</v>
      </c>
      <c r="E2956" s="7" t="s">
        <v>46</v>
      </c>
      <c r="F2956" s="7" t="s">
        <v>70</v>
      </c>
      <c r="G2956" s="7" t="s">
        <v>87</v>
      </c>
      <c r="H2956" s="7" t="s">
        <v>50</v>
      </c>
      <c r="I2956" s="7" t="s">
        <v>50</v>
      </c>
      <c r="J2956" s="6">
        <v>45493</v>
      </c>
      <c r="K2956" s="7" t="s">
        <v>50</v>
      </c>
      <c r="L2956" s="7" t="s">
        <v>241</v>
      </c>
      <c r="M2956" s="7" t="s">
        <v>28473</v>
      </c>
      <c r="N2956" s="7" t="s">
        <v>1604</v>
      </c>
      <c r="O2956" s="7" t="s">
        <v>28474</v>
      </c>
      <c r="P2956" s="5">
        <v>32374</v>
      </c>
      <c r="Q2956" s="7" t="s">
        <v>360</v>
      </c>
      <c r="R2956" s="34" t="s">
        <v>28475</v>
      </c>
      <c r="S2956" s="31" t="s">
        <v>50</v>
      </c>
      <c r="T2956" s="7" t="s">
        <v>28476</v>
      </c>
      <c r="U2956" s="7" t="s">
        <v>50</v>
      </c>
      <c r="V2956" s="7">
        <v>9000000</v>
      </c>
      <c r="W2956" s="7" t="s">
        <v>60</v>
      </c>
      <c r="X2956" s="7">
        <v>9000000</v>
      </c>
      <c r="Y2956" s="7" t="s">
        <v>154</v>
      </c>
      <c r="Z2956" s="7">
        <v>1</v>
      </c>
      <c r="AA2956" s="7">
        <v>9000000</v>
      </c>
      <c r="AB2956" s="7" t="s">
        <v>60</v>
      </c>
      <c r="AC2956" s="7">
        <v>9000000</v>
      </c>
      <c r="AD2956" s="7" t="s">
        <v>241</v>
      </c>
      <c r="AE2956" s="7">
        <v>9000000</v>
      </c>
      <c r="AF2956" s="7" t="s">
        <v>60</v>
      </c>
      <c r="AG2956" s="7">
        <v>9000000</v>
      </c>
      <c r="AH2956" s="7">
        <v>9000000</v>
      </c>
      <c r="AI2956" s="7" t="s">
        <v>60</v>
      </c>
      <c r="AJ2956" s="7">
        <v>9000000</v>
      </c>
      <c r="AK2956" s="7" t="s">
        <v>50</v>
      </c>
      <c r="AL2956" s="7" t="s">
        <v>50</v>
      </c>
      <c r="AM2956" s="7" t="s">
        <v>28477</v>
      </c>
      <c r="AN2956" s="7" t="s">
        <v>66</v>
      </c>
      <c r="AO2956" s="7" t="s">
        <v>28478</v>
      </c>
      <c r="AP2956" s="22" t="s">
        <v>28479</v>
      </c>
      <c r="AQ2956" s="9" t="s">
        <v>50</v>
      </c>
      <c r="AR2956" s="7" t="s">
        <v>50</v>
      </c>
    </row>
    <row r="2957" spans="1:44" ht="15" thickBot="1">
      <c r="A2957" s="10" t="s">
        <v>28480</v>
      </c>
      <c r="B2957" s="13" t="s">
        <v>50</v>
      </c>
      <c r="C2957" s="12">
        <v>43101</v>
      </c>
      <c r="D2957" s="13" t="s">
        <v>45</v>
      </c>
      <c r="E2957" s="13" t="s">
        <v>46</v>
      </c>
      <c r="F2957" s="13" t="s">
        <v>70</v>
      </c>
      <c r="G2957" s="13" t="s">
        <v>50</v>
      </c>
      <c r="H2957" s="13" t="s">
        <v>50</v>
      </c>
      <c r="I2957" s="13" t="s">
        <v>50</v>
      </c>
      <c r="J2957" s="12">
        <v>45495</v>
      </c>
      <c r="K2957" s="13" t="s">
        <v>50</v>
      </c>
      <c r="L2957" s="13" t="s">
        <v>178</v>
      </c>
      <c r="M2957" s="13" t="s">
        <v>16919</v>
      </c>
      <c r="N2957" s="13" t="s">
        <v>50</v>
      </c>
      <c r="O2957" s="13" t="s">
        <v>28481</v>
      </c>
      <c r="P2957" s="11">
        <v>32445</v>
      </c>
      <c r="Q2957" s="13" t="s">
        <v>50</v>
      </c>
      <c r="R2957" s="33" t="s">
        <v>28482</v>
      </c>
      <c r="S2957" s="30" t="s">
        <v>50</v>
      </c>
      <c r="T2957" s="13" t="s">
        <v>28483</v>
      </c>
      <c r="U2957" s="13" t="s">
        <v>50</v>
      </c>
      <c r="V2957" s="13">
        <v>20000000</v>
      </c>
      <c r="W2957" s="13" t="s">
        <v>60</v>
      </c>
      <c r="X2957" s="13">
        <v>20000000</v>
      </c>
      <c r="Y2957" s="13" t="s">
        <v>50</v>
      </c>
      <c r="Z2957" s="13">
        <v>1</v>
      </c>
      <c r="AA2957" s="13">
        <v>20000000</v>
      </c>
      <c r="AB2957" s="13" t="s">
        <v>60</v>
      </c>
      <c r="AC2957" s="13">
        <v>20000000</v>
      </c>
      <c r="AD2957" s="13" t="s">
        <v>178</v>
      </c>
      <c r="AE2957" s="13">
        <v>20000000</v>
      </c>
      <c r="AF2957" s="13" t="s">
        <v>60</v>
      </c>
      <c r="AG2957" s="13">
        <v>20000000</v>
      </c>
      <c r="AH2957" s="13">
        <v>20000000</v>
      </c>
      <c r="AI2957" s="13" t="s">
        <v>60</v>
      </c>
      <c r="AJ2957" s="13">
        <v>20000000</v>
      </c>
      <c r="AK2957" s="13" t="s">
        <v>28484</v>
      </c>
      <c r="AL2957" s="13" t="s">
        <v>50</v>
      </c>
      <c r="AM2957" s="13" t="s">
        <v>28485</v>
      </c>
      <c r="AN2957" s="13" t="s">
        <v>66</v>
      </c>
      <c r="AO2957" s="13" t="s">
        <v>50</v>
      </c>
      <c r="AP2957" s="21" t="s">
        <v>28486</v>
      </c>
      <c r="AQ2957" s="15" t="s">
        <v>50</v>
      </c>
      <c r="AR2957" s="13" t="s">
        <v>255</v>
      </c>
    </row>
    <row r="2958" spans="1:44" ht="15" thickBot="1">
      <c r="A2958" s="4" t="s">
        <v>28487</v>
      </c>
      <c r="B2958" s="7" t="s">
        <v>50</v>
      </c>
      <c r="C2958" s="6">
        <v>39083</v>
      </c>
      <c r="D2958" s="7" t="s">
        <v>45</v>
      </c>
      <c r="E2958" s="7" t="s">
        <v>46</v>
      </c>
      <c r="F2958" s="7" t="s">
        <v>47</v>
      </c>
      <c r="G2958" s="27" t="s">
        <v>54945</v>
      </c>
      <c r="H2958" s="7" t="s">
        <v>240</v>
      </c>
      <c r="I2958" s="7" t="s">
        <v>50</v>
      </c>
      <c r="J2958" s="6">
        <v>45496</v>
      </c>
      <c r="K2958" s="7" t="s">
        <v>116</v>
      </c>
      <c r="L2958" s="7" t="s">
        <v>62</v>
      </c>
      <c r="M2958" s="7" t="s">
        <v>6369</v>
      </c>
      <c r="N2958" s="7" t="s">
        <v>987</v>
      </c>
      <c r="O2958" s="7" t="s">
        <v>28488</v>
      </c>
      <c r="P2958" s="5">
        <v>32846</v>
      </c>
      <c r="Q2958" s="7" t="s">
        <v>50</v>
      </c>
      <c r="R2958" s="34" t="s">
        <v>28489</v>
      </c>
      <c r="S2958" s="34" t="s">
        <v>28490</v>
      </c>
      <c r="T2958" s="7" t="s">
        <v>28491</v>
      </c>
      <c r="U2958" s="7" t="s">
        <v>28492</v>
      </c>
      <c r="V2958" s="7">
        <v>2600000</v>
      </c>
      <c r="W2958" s="7" t="s">
        <v>1085</v>
      </c>
      <c r="X2958" s="7">
        <v>1889048</v>
      </c>
      <c r="Y2958" s="7" t="s">
        <v>61</v>
      </c>
      <c r="Z2958" s="7">
        <v>7</v>
      </c>
      <c r="AA2958" s="7">
        <v>2600000</v>
      </c>
      <c r="AB2958" s="7" t="s">
        <v>1085</v>
      </c>
      <c r="AC2958" s="7">
        <v>1889048</v>
      </c>
      <c r="AD2958" s="7" t="s">
        <v>62</v>
      </c>
      <c r="AE2958" s="7">
        <v>10981348</v>
      </c>
      <c r="AF2958" s="7" t="s">
        <v>60</v>
      </c>
      <c r="AG2958" s="7">
        <v>10981348</v>
      </c>
      <c r="AH2958" s="7">
        <v>10981348</v>
      </c>
      <c r="AI2958" s="7" t="s">
        <v>60</v>
      </c>
      <c r="AJ2958" s="7">
        <v>10981348</v>
      </c>
      <c r="AK2958" s="7" t="s">
        <v>50</v>
      </c>
      <c r="AL2958" s="7" t="s">
        <v>50</v>
      </c>
      <c r="AM2958" s="7" t="s">
        <v>28493</v>
      </c>
      <c r="AN2958" s="7" t="s">
        <v>66</v>
      </c>
      <c r="AO2958" s="7" t="s">
        <v>28494</v>
      </c>
      <c r="AP2958" s="22" t="s">
        <v>28495</v>
      </c>
      <c r="AQ2958" s="9" t="s">
        <v>50</v>
      </c>
      <c r="AR2958" s="7" t="s">
        <v>50</v>
      </c>
    </row>
    <row r="2959" spans="1:44" ht="15" thickBot="1">
      <c r="A2959" s="10" t="s">
        <v>28496</v>
      </c>
      <c r="B2959" s="11">
        <v>3290</v>
      </c>
      <c r="C2959" s="12">
        <v>36524</v>
      </c>
      <c r="D2959" s="13" t="s">
        <v>45</v>
      </c>
      <c r="E2959" s="13" t="s">
        <v>46</v>
      </c>
      <c r="F2959" s="13" t="s">
        <v>70</v>
      </c>
      <c r="G2959" s="26" t="s">
        <v>54946</v>
      </c>
      <c r="H2959" s="13" t="s">
        <v>50</v>
      </c>
      <c r="I2959" s="13" t="s">
        <v>50</v>
      </c>
      <c r="J2959" s="12">
        <v>45492</v>
      </c>
      <c r="K2959" s="13" t="s">
        <v>116</v>
      </c>
      <c r="L2959" s="13" t="s">
        <v>178</v>
      </c>
      <c r="M2959" s="13" t="s">
        <v>28497</v>
      </c>
      <c r="N2959" s="13" t="s">
        <v>28498</v>
      </c>
      <c r="O2959" s="13" t="s">
        <v>28499</v>
      </c>
      <c r="P2959" s="11">
        <v>33017</v>
      </c>
      <c r="Q2959" s="13" t="s">
        <v>1783</v>
      </c>
      <c r="R2959" s="33" t="s">
        <v>28500</v>
      </c>
      <c r="S2959" s="33" t="s">
        <v>28501</v>
      </c>
      <c r="T2959" s="13" t="s">
        <v>28502</v>
      </c>
      <c r="U2959" s="13" t="s">
        <v>50</v>
      </c>
      <c r="V2959" s="13" t="s">
        <v>50</v>
      </c>
      <c r="W2959" s="13" t="s">
        <v>50</v>
      </c>
      <c r="X2959" s="13" t="s">
        <v>50</v>
      </c>
      <c r="Y2959" s="13" t="s">
        <v>50</v>
      </c>
      <c r="Z2959" s="13">
        <v>4</v>
      </c>
      <c r="AA2959" s="13" t="s">
        <v>50</v>
      </c>
      <c r="AB2959" s="13" t="s">
        <v>50</v>
      </c>
      <c r="AC2959" s="13" t="s">
        <v>50</v>
      </c>
      <c r="AD2959" s="13" t="s">
        <v>178</v>
      </c>
      <c r="AE2959" s="13">
        <v>1040000</v>
      </c>
      <c r="AF2959" s="13" t="s">
        <v>60</v>
      </c>
      <c r="AG2959" s="13">
        <v>1040000</v>
      </c>
      <c r="AH2959" s="13">
        <v>1040000</v>
      </c>
      <c r="AI2959" s="13" t="s">
        <v>60</v>
      </c>
      <c r="AJ2959" s="13">
        <v>1040000</v>
      </c>
      <c r="AK2959" s="13" t="s">
        <v>28503</v>
      </c>
      <c r="AL2959" s="13" t="s">
        <v>50</v>
      </c>
      <c r="AM2959" s="13" t="s">
        <v>28504</v>
      </c>
      <c r="AN2959" s="13" t="s">
        <v>66</v>
      </c>
      <c r="AO2959" s="13" t="s">
        <v>28505</v>
      </c>
      <c r="AP2959" s="21" t="s">
        <v>28506</v>
      </c>
      <c r="AQ2959" s="15" t="s">
        <v>50</v>
      </c>
      <c r="AR2959" s="13" t="s">
        <v>50</v>
      </c>
    </row>
    <row r="2960" spans="1:44" ht="15" thickBot="1">
      <c r="A2960" s="4" t="s">
        <v>28507</v>
      </c>
      <c r="B2960" s="5">
        <v>11442</v>
      </c>
      <c r="C2960" s="6">
        <v>31778</v>
      </c>
      <c r="D2960" s="7" t="s">
        <v>45</v>
      </c>
      <c r="E2960" s="7" t="s">
        <v>46</v>
      </c>
      <c r="F2960" s="7" t="s">
        <v>70</v>
      </c>
      <c r="G2960" s="7" t="s">
        <v>87</v>
      </c>
      <c r="H2960" s="7" t="s">
        <v>2486</v>
      </c>
      <c r="I2960" s="7" t="s">
        <v>50</v>
      </c>
      <c r="J2960" s="6">
        <v>45490</v>
      </c>
      <c r="K2960" s="7" t="s">
        <v>116</v>
      </c>
      <c r="L2960" s="7" t="s">
        <v>52</v>
      </c>
      <c r="M2960" s="7" t="s">
        <v>19221</v>
      </c>
      <c r="N2960" s="7" t="s">
        <v>9489</v>
      </c>
      <c r="O2960" s="7" t="s">
        <v>28508</v>
      </c>
      <c r="P2960" s="5">
        <v>33027</v>
      </c>
      <c r="Q2960" s="7" t="s">
        <v>56</v>
      </c>
      <c r="R2960" s="34" t="s">
        <v>28509</v>
      </c>
      <c r="S2960" s="34" t="s">
        <v>28510</v>
      </c>
      <c r="T2960" s="7" t="s">
        <v>28511</v>
      </c>
      <c r="U2960" s="7">
        <v>6508028890</v>
      </c>
      <c r="V2960" s="7">
        <v>1300000</v>
      </c>
      <c r="W2960" s="7" t="s">
        <v>60</v>
      </c>
      <c r="X2960" s="7">
        <v>1300000</v>
      </c>
      <c r="Y2960" s="7" t="s">
        <v>50</v>
      </c>
      <c r="Z2960" s="7">
        <v>2</v>
      </c>
      <c r="AA2960" s="7" t="s">
        <v>50</v>
      </c>
      <c r="AB2960" s="7" t="s">
        <v>50</v>
      </c>
      <c r="AC2960" s="7" t="s">
        <v>50</v>
      </c>
      <c r="AD2960" s="7" t="s">
        <v>50</v>
      </c>
      <c r="AE2960" s="7" t="s">
        <v>50</v>
      </c>
      <c r="AF2960" s="7" t="s">
        <v>50</v>
      </c>
      <c r="AG2960" s="7" t="s">
        <v>50</v>
      </c>
      <c r="AH2960" s="7">
        <v>1300000</v>
      </c>
      <c r="AI2960" s="7" t="s">
        <v>60</v>
      </c>
      <c r="AJ2960" s="7">
        <v>1300000</v>
      </c>
      <c r="AK2960" s="7" t="s">
        <v>28512</v>
      </c>
      <c r="AL2960" s="7" t="s">
        <v>50</v>
      </c>
      <c r="AM2960" s="7" t="s">
        <v>28513</v>
      </c>
      <c r="AN2960" s="7" t="s">
        <v>66</v>
      </c>
      <c r="AO2960" s="7" t="s">
        <v>50</v>
      </c>
      <c r="AP2960" s="22" t="s">
        <v>28514</v>
      </c>
      <c r="AQ2960" s="9" t="s">
        <v>50</v>
      </c>
      <c r="AR2960" s="7" t="s">
        <v>255</v>
      </c>
    </row>
    <row r="2961" spans="1:44" ht="15" thickBot="1">
      <c r="A2961" s="10" t="s">
        <v>28515</v>
      </c>
      <c r="B2961" s="13" t="s">
        <v>50</v>
      </c>
      <c r="C2961" s="13" t="s">
        <v>50</v>
      </c>
      <c r="D2961" s="13" t="s">
        <v>45</v>
      </c>
      <c r="E2961" s="13" t="s">
        <v>46</v>
      </c>
      <c r="F2961" s="13" t="s">
        <v>70</v>
      </c>
      <c r="G2961" s="26" t="s">
        <v>54946</v>
      </c>
      <c r="H2961" s="13" t="s">
        <v>50</v>
      </c>
      <c r="I2961" s="13" t="s">
        <v>50</v>
      </c>
      <c r="J2961" s="12">
        <v>45490</v>
      </c>
      <c r="K2961" s="13" t="s">
        <v>50</v>
      </c>
      <c r="L2961" s="13" t="s">
        <v>178</v>
      </c>
      <c r="M2961" s="13" t="s">
        <v>18887</v>
      </c>
      <c r="N2961" s="13" t="s">
        <v>50</v>
      </c>
      <c r="O2961" s="13" t="s">
        <v>28516</v>
      </c>
      <c r="P2961" s="11">
        <v>33039</v>
      </c>
      <c r="Q2961" s="13" t="s">
        <v>50</v>
      </c>
      <c r="R2961" s="33" t="s">
        <v>28517</v>
      </c>
      <c r="S2961" s="33" t="s">
        <v>28518</v>
      </c>
      <c r="T2961" s="13" t="s">
        <v>50</v>
      </c>
      <c r="U2961" s="13" t="s">
        <v>50</v>
      </c>
      <c r="V2961" s="13">
        <v>40000000</v>
      </c>
      <c r="W2961" s="13" t="s">
        <v>60</v>
      </c>
      <c r="X2961" s="13">
        <v>40000000</v>
      </c>
      <c r="Y2961" s="13" t="s">
        <v>50</v>
      </c>
      <c r="Z2961" s="13">
        <v>1</v>
      </c>
      <c r="AA2961" s="13">
        <v>40000000</v>
      </c>
      <c r="AB2961" s="13" t="s">
        <v>60</v>
      </c>
      <c r="AC2961" s="13">
        <v>40000000</v>
      </c>
      <c r="AD2961" s="13" t="s">
        <v>178</v>
      </c>
      <c r="AE2961" s="13">
        <v>40000000</v>
      </c>
      <c r="AF2961" s="13" t="s">
        <v>60</v>
      </c>
      <c r="AG2961" s="13">
        <v>40000000</v>
      </c>
      <c r="AH2961" s="13">
        <v>40000000</v>
      </c>
      <c r="AI2961" s="13" t="s">
        <v>60</v>
      </c>
      <c r="AJ2961" s="13">
        <v>40000000</v>
      </c>
      <c r="AK2961" s="13" t="s">
        <v>28519</v>
      </c>
      <c r="AL2961" s="13" t="s">
        <v>50</v>
      </c>
      <c r="AM2961" s="13" t="s">
        <v>28520</v>
      </c>
      <c r="AN2961" s="13" t="s">
        <v>66</v>
      </c>
      <c r="AO2961" s="13" t="s">
        <v>28521</v>
      </c>
      <c r="AP2961" s="21" t="s">
        <v>28522</v>
      </c>
      <c r="AQ2961" s="15" t="s">
        <v>50</v>
      </c>
      <c r="AR2961" s="13" t="s">
        <v>50</v>
      </c>
    </row>
    <row r="2962" spans="1:44" ht="15" thickBot="1">
      <c r="A2962" s="4" t="s">
        <v>28523</v>
      </c>
      <c r="B2962" s="7">
        <v>78</v>
      </c>
      <c r="C2962" s="6">
        <v>44182</v>
      </c>
      <c r="D2962" s="7" t="s">
        <v>45</v>
      </c>
      <c r="E2962" s="7" t="s">
        <v>46</v>
      </c>
      <c r="F2962" s="7" t="s">
        <v>70</v>
      </c>
      <c r="G2962" s="26" t="s">
        <v>54946</v>
      </c>
      <c r="H2962" s="7" t="s">
        <v>28524</v>
      </c>
      <c r="I2962" s="7" t="s">
        <v>50</v>
      </c>
      <c r="J2962" s="6">
        <v>45496</v>
      </c>
      <c r="K2962" s="7" t="s">
        <v>116</v>
      </c>
      <c r="L2962" s="7" t="s">
        <v>52</v>
      </c>
      <c r="M2962" s="7" t="s">
        <v>28525</v>
      </c>
      <c r="N2962" s="7" t="s">
        <v>1941</v>
      </c>
      <c r="O2962" s="7" t="s">
        <v>28526</v>
      </c>
      <c r="P2962" s="5">
        <v>33471</v>
      </c>
      <c r="Q2962" s="7" t="s">
        <v>1943</v>
      </c>
      <c r="R2962" s="28" t="s">
        <v>28527</v>
      </c>
      <c r="S2962" s="34" t="s">
        <v>28528</v>
      </c>
      <c r="T2962" s="7" t="s">
        <v>28529</v>
      </c>
      <c r="U2962" s="7" t="s">
        <v>50</v>
      </c>
      <c r="V2962" s="7">
        <v>20000</v>
      </c>
      <c r="W2962" s="7" t="s">
        <v>60</v>
      </c>
      <c r="X2962" s="7">
        <v>20000</v>
      </c>
      <c r="Y2962" s="7" t="s">
        <v>467</v>
      </c>
      <c r="Z2962" s="7">
        <v>7</v>
      </c>
      <c r="AA2962" s="7" t="s">
        <v>50</v>
      </c>
      <c r="AB2962" s="7" t="s">
        <v>50</v>
      </c>
      <c r="AC2962" s="7" t="s">
        <v>50</v>
      </c>
      <c r="AD2962" s="7" t="s">
        <v>1624</v>
      </c>
      <c r="AE2962" s="7" t="s">
        <v>50</v>
      </c>
      <c r="AF2962" s="7" t="s">
        <v>50</v>
      </c>
      <c r="AG2962" s="7" t="s">
        <v>50</v>
      </c>
      <c r="AH2962" s="7">
        <v>20000</v>
      </c>
      <c r="AI2962" s="7" t="s">
        <v>60</v>
      </c>
      <c r="AJ2962" s="7">
        <v>20000</v>
      </c>
      <c r="AK2962" s="7" t="s">
        <v>28530</v>
      </c>
      <c r="AL2962" s="7" t="s">
        <v>50</v>
      </c>
      <c r="AM2962" s="7" t="s">
        <v>28531</v>
      </c>
      <c r="AN2962" s="7" t="s">
        <v>66</v>
      </c>
      <c r="AO2962" s="7" t="s">
        <v>28532</v>
      </c>
      <c r="AP2962" s="22" t="s">
        <v>28533</v>
      </c>
      <c r="AQ2962" s="9" t="s">
        <v>50</v>
      </c>
      <c r="AR2962" s="7" t="s">
        <v>50</v>
      </c>
    </row>
    <row r="2963" spans="1:44" ht="15" thickBot="1">
      <c r="A2963" s="10" t="s">
        <v>28534</v>
      </c>
      <c r="B2963" s="13" t="s">
        <v>50</v>
      </c>
      <c r="C2963" s="12">
        <v>44927</v>
      </c>
      <c r="D2963" s="13" t="s">
        <v>45</v>
      </c>
      <c r="E2963" s="13" t="s">
        <v>50</v>
      </c>
      <c r="F2963" s="13" t="s">
        <v>70</v>
      </c>
      <c r="G2963" s="27" t="s">
        <v>54945</v>
      </c>
      <c r="H2963" s="13" t="s">
        <v>50</v>
      </c>
      <c r="I2963" s="13" t="s">
        <v>50</v>
      </c>
      <c r="J2963" s="12">
        <v>45490</v>
      </c>
      <c r="K2963" s="13" t="s">
        <v>50</v>
      </c>
      <c r="L2963" s="13" t="s">
        <v>467</v>
      </c>
      <c r="M2963" s="13" t="s">
        <v>28535</v>
      </c>
      <c r="N2963" s="13" t="s">
        <v>50</v>
      </c>
      <c r="O2963" s="13" t="s">
        <v>28536</v>
      </c>
      <c r="P2963" s="11">
        <v>33489</v>
      </c>
      <c r="Q2963" s="13" t="s">
        <v>50</v>
      </c>
      <c r="R2963" s="33" t="s">
        <v>28537</v>
      </c>
      <c r="S2963" s="33" t="s">
        <v>28538</v>
      </c>
      <c r="T2963" s="13" t="s">
        <v>50</v>
      </c>
      <c r="U2963" s="13" t="s">
        <v>50</v>
      </c>
      <c r="V2963" s="13">
        <v>3000000</v>
      </c>
      <c r="W2963" s="13" t="s">
        <v>1085</v>
      </c>
      <c r="X2963" s="13">
        <v>2193893</v>
      </c>
      <c r="Y2963" s="13" t="s">
        <v>467</v>
      </c>
      <c r="Z2963" s="13">
        <v>1</v>
      </c>
      <c r="AA2963" s="13">
        <v>3000000</v>
      </c>
      <c r="AB2963" s="13" t="s">
        <v>1085</v>
      </c>
      <c r="AC2963" s="13">
        <v>2193893</v>
      </c>
      <c r="AD2963" s="13" t="s">
        <v>467</v>
      </c>
      <c r="AE2963" s="13">
        <v>3000000</v>
      </c>
      <c r="AF2963" s="13" t="s">
        <v>1085</v>
      </c>
      <c r="AG2963" s="13">
        <v>2193893</v>
      </c>
      <c r="AH2963" s="13">
        <v>3000000</v>
      </c>
      <c r="AI2963" s="13" t="s">
        <v>1085</v>
      </c>
      <c r="AJ2963" s="13">
        <v>2193893</v>
      </c>
      <c r="AK2963" s="13" t="s">
        <v>28539</v>
      </c>
      <c r="AL2963" s="13" t="s">
        <v>50</v>
      </c>
      <c r="AM2963" s="13" t="s">
        <v>28540</v>
      </c>
      <c r="AN2963" s="13" t="s">
        <v>66</v>
      </c>
      <c r="AO2963" s="13" t="s">
        <v>28541</v>
      </c>
      <c r="AP2963" s="21" t="s">
        <v>28542</v>
      </c>
      <c r="AQ2963" s="15" t="s">
        <v>50</v>
      </c>
      <c r="AR2963" s="13" t="s">
        <v>50</v>
      </c>
    </row>
    <row r="2964" spans="1:44" ht="15" thickBot="1">
      <c r="A2964" s="4" t="s">
        <v>28543</v>
      </c>
      <c r="B2964" s="5">
        <v>1988649</v>
      </c>
      <c r="C2964" s="6">
        <v>34335</v>
      </c>
      <c r="D2964" s="7" t="s">
        <v>45</v>
      </c>
      <c r="E2964" s="7" t="s">
        <v>1939</v>
      </c>
      <c r="F2964" s="7" t="s">
        <v>70</v>
      </c>
      <c r="G2964" s="7" t="s">
        <v>114</v>
      </c>
      <c r="H2964" s="7" t="s">
        <v>4879</v>
      </c>
      <c r="I2964" s="7" t="s">
        <v>50</v>
      </c>
      <c r="J2964" s="6">
        <v>45489</v>
      </c>
      <c r="K2964" s="7" t="s">
        <v>177</v>
      </c>
      <c r="L2964" s="7" t="s">
        <v>52</v>
      </c>
      <c r="M2964" s="7" t="s">
        <v>28544</v>
      </c>
      <c r="N2964" s="7" t="s">
        <v>1941</v>
      </c>
      <c r="O2964" s="7" t="s">
        <v>28545</v>
      </c>
      <c r="P2964" s="5">
        <v>33568</v>
      </c>
      <c r="Q2964" s="7" t="s">
        <v>1943</v>
      </c>
      <c r="R2964" s="34" t="s">
        <v>28546</v>
      </c>
      <c r="S2964" s="34" t="s">
        <v>28547</v>
      </c>
      <c r="T2964" s="7" t="s">
        <v>28548</v>
      </c>
      <c r="U2964" s="7" t="s">
        <v>28549</v>
      </c>
      <c r="V2964" s="7">
        <v>3500000</v>
      </c>
      <c r="W2964" s="7" t="s">
        <v>60</v>
      </c>
      <c r="X2964" s="7">
        <v>3500000</v>
      </c>
      <c r="Y2964" s="7" t="s">
        <v>50</v>
      </c>
      <c r="Z2964" s="7">
        <v>1</v>
      </c>
      <c r="AA2964" s="7" t="s">
        <v>50</v>
      </c>
      <c r="AB2964" s="7" t="s">
        <v>50</v>
      </c>
      <c r="AC2964" s="7" t="s">
        <v>50</v>
      </c>
      <c r="AD2964" s="7" t="s">
        <v>50</v>
      </c>
      <c r="AE2964" s="7" t="s">
        <v>50</v>
      </c>
      <c r="AF2964" s="7" t="s">
        <v>50</v>
      </c>
      <c r="AG2964" s="7" t="s">
        <v>50</v>
      </c>
      <c r="AH2964" s="7">
        <v>3500000</v>
      </c>
      <c r="AI2964" s="7" t="s">
        <v>60</v>
      </c>
      <c r="AJ2964" s="7">
        <v>3500000</v>
      </c>
      <c r="AK2964" s="7" t="s">
        <v>27819</v>
      </c>
      <c r="AL2964" s="7" t="s">
        <v>50</v>
      </c>
      <c r="AM2964" s="7" t="s">
        <v>28550</v>
      </c>
      <c r="AN2964" s="7" t="s">
        <v>66</v>
      </c>
      <c r="AO2964" s="7" t="s">
        <v>28551</v>
      </c>
      <c r="AP2964" s="22" t="s">
        <v>28552</v>
      </c>
      <c r="AQ2964" s="9" t="s">
        <v>50</v>
      </c>
      <c r="AR2964" s="7" t="s">
        <v>50</v>
      </c>
    </row>
    <row r="2965" spans="1:44" ht="15" thickBot="1">
      <c r="A2965" s="10" t="s">
        <v>28553</v>
      </c>
      <c r="B2965" s="13" t="s">
        <v>50</v>
      </c>
      <c r="C2965" s="12">
        <v>44652</v>
      </c>
      <c r="D2965" s="13" t="s">
        <v>45</v>
      </c>
      <c r="E2965" s="13" t="s">
        <v>46</v>
      </c>
      <c r="F2965" s="13" t="s">
        <v>70</v>
      </c>
      <c r="G2965" s="27" t="s">
        <v>54945</v>
      </c>
      <c r="H2965" s="13" t="s">
        <v>50</v>
      </c>
      <c r="I2965" s="13" t="s">
        <v>50</v>
      </c>
      <c r="J2965" s="12">
        <v>45490</v>
      </c>
      <c r="K2965" s="13" t="s">
        <v>50</v>
      </c>
      <c r="L2965" s="13" t="s">
        <v>241</v>
      </c>
      <c r="M2965" s="13" t="s">
        <v>28554</v>
      </c>
      <c r="N2965" s="13" t="s">
        <v>9004</v>
      </c>
      <c r="O2965" s="13" t="s">
        <v>28555</v>
      </c>
      <c r="P2965" s="11">
        <v>34009</v>
      </c>
      <c r="Q2965" s="13" t="s">
        <v>245</v>
      </c>
      <c r="R2965" s="33" t="s">
        <v>28556</v>
      </c>
      <c r="S2965" s="33" t="s">
        <v>28557</v>
      </c>
      <c r="T2965" s="13" t="s">
        <v>50</v>
      </c>
      <c r="U2965" s="13">
        <f>81-50-1807-473</f>
        <v>-2249</v>
      </c>
      <c r="V2965" s="13">
        <v>350000000</v>
      </c>
      <c r="W2965" s="13" t="s">
        <v>1960</v>
      </c>
      <c r="X2965" s="13">
        <v>2214126</v>
      </c>
      <c r="Y2965" s="13" t="s">
        <v>154</v>
      </c>
      <c r="Z2965" s="13">
        <v>2</v>
      </c>
      <c r="AA2965" s="13">
        <v>350000000</v>
      </c>
      <c r="AB2965" s="13" t="s">
        <v>1960</v>
      </c>
      <c r="AC2965" s="13">
        <v>2214126</v>
      </c>
      <c r="AD2965" s="13" t="s">
        <v>241</v>
      </c>
      <c r="AE2965" s="13">
        <v>500000000</v>
      </c>
      <c r="AF2965" s="13" t="s">
        <v>1960</v>
      </c>
      <c r="AG2965" s="13">
        <v>3263635</v>
      </c>
      <c r="AH2965" s="13">
        <v>500000000</v>
      </c>
      <c r="AI2965" s="13" t="s">
        <v>1960</v>
      </c>
      <c r="AJ2965" s="13">
        <v>3263635</v>
      </c>
      <c r="AK2965" s="13" t="s">
        <v>50</v>
      </c>
      <c r="AL2965" s="13" t="s">
        <v>50</v>
      </c>
      <c r="AM2965" s="13" t="s">
        <v>28558</v>
      </c>
      <c r="AN2965" s="13" t="s">
        <v>66</v>
      </c>
      <c r="AO2965" s="13" t="s">
        <v>28559</v>
      </c>
      <c r="AP2965" s="21" t="s">
        <v>28560</v>
      </c>
      <c r="AQ2965" s="15" t="s">
        <v>50</v>
      </c>
      <c r="AR2965" s="13" t="s">
        <v>50</v>
      </c>
    </row>
    <row r="2966" spans="1:44" ht="15" thickBot="1">
      <c r="A2966" s="4" t="s">
        <v>28561</v>
      </c>
      <c r="B2966" s="5">
        <v>5516</v>
      </c>
      <c r="C2966" s="6">
        <v>44197</v>
      </c>
      <c r="D2966" s="7" t="s">
        <v>45</v>
      </c>
      <c r="E2966" s="7" t="s">
        <v>46</v>
      </c>
      <c r="F2966" s="7" t="s">
        <v>70</v>
      </c>
      <c r="G2966" s="27" t="s">
        <v>54945</v>
      </c>
      <c r="H2966" s="7" t="s">
        <v>50</v>
      </c>
      <c r="I2966" s="7" t="s">
        <v>50</v>
      </c>
      <c r="J2966" s="6">
        <v>45489</v>
      </c>
      <c r="K2966" s="7" t="s">
        <v>72</v>
      </c>
      <c r="L2966" s="7" t="s">
        <v>467</v>
      </c>
      <c r="M2966" s="7" t="s">
        <v>28562</v>
      </c>
      <c r="N2966" s="7" t="s">
        <v>5720</v>
      </c>
      <c r="O2966" s="7" t="s">
        <v>28563</v>
      </c>
      <c r="P2966" s="5">
        <v>34037</v>
      </c>
      <c r="Q2966" s="7" t="s">
        <v>397</v>
      </c>
      <c r="R2966" s="34" t="s">
        <v>28564</v>
      </c>
      <c r="S2966" s="34" t="s">
        <v>28565</v>
      </c>
      <c r="T2966" s="7" t="s">
        <v>50</v>
      </c>
      <c r="U2966" s="7" t="s">
        <v>50</v>
      </c>
      <c r="V2966" s="7" t="s">
        <v>50</v>
      </c>
      <c r="W2966" s="7" t="s">
        <v>50</v>
      </c>
      <c r="X2966" s="7" t="s">
        <v>50</v>
      </c>
      <c r="Y2966" s="7" t="s">
        <v>467</v>
      </c>
      <c r="Z2966" s="7">
        <v>2</v>
      </c>
      <c r="AA2966" s="7" t="s">
        <v>50</v>
      </c>
      <c r="AB2966" s="7" t="s">
        <v>50</v>
      </c>
      <c r="AC2966" s="7" t="s">
        <v>50</v>
      </c>
      <c r="AD2966" s="7" t="s">
        <v>467</v>
      </c>
      <c r="AE2966" s="7">
        <v>1700000</v>
      </c>
      <c r="AF2966" s="7" t="s">
        <v>60</v>
      </c>
      <c r="AG2966" s="7">
        <v>1700000</v>
      </c>
      <c r="AH2966" s="7">
        <v>1700000</v>
      </c>
      <c r="AI2966" s="7" t="s">
        <v>60</v>
      </c>
      <c r="AJ2966" s="7">
        <v>1700000</v>
      </c>
      <c r="AK2966" s="7" t="s">
        <v>50</v>
      </c>
      <c r="AL2966" s="7" t="s">
        <v>50</v>
      </c>
      <c r="AM2966" s="7" t="s">
        <v>28566</v>
      </c>
      <c r="AN2966" s="7" t="s">
        <v>253</v>
      </c>
      <c r="AO2966" s="7" t="s">
        <v>28567</v>
      </c>
      <c r="AP2966" s="22" t="s">
        <v>28568</v>
      </c>
      <c r="AQ2966" s="9" t="s">
        <v>50</v>
      </c>
      <c r="AR2966" s="7" t="s">
        <v>50</v>
      </c>
    </row>
    <row r="2967" spans="1:44" ht="15" thickBot="1">
      <c r="A2967" s="10" t="s">
        <v>28569</v>
      </c>
      <c r="B2967" s="13" t="s">
        <v>50</v>
      </c>
      <c r="C2967" s="12">
        <v>43831</v>
      </c>
      <c r="D2967" s="13" t="s">
        <v>45</v>
      </c>
      <c r="E2967" s="13" t="s">
        <v>46</v>
      </c>
      <c r="F2967" s="13" t="s">
        <v>70</v>
      </c>
      <c r="G2967" s="27" t="s">
        <v>54945</v>
      </c>
      <c r="H2967" s="13" t="s">
        <v>50</v>
      </c>
      <c r="I2967" s="13" t="s">
        <v>50</v>
      </c>
      <c r="J2967" s="12">
        <v>45495</v>
      </c>
      <c r="K2967" s="13" t="s">
        <v>50</v>
      </c>
      <c r="L2967" s="13" t="s">
        <v>467</v>
      </c>
      <c r="M2967" s="13" t="s">
        <v>28570</v>
      </c>
      <c r="N2967" s="13" t="s">
        <v>28571</v>
      </c>
      <c r="O2967" s="13" t="s">
        <v>28572</v>
      </c>
      <c r="P2967" s="11">
        <v>34223</v>
      </c>
      <c r="Q2967" s="13" t="s">
        <v>360</v>
      </c>
      <c r="R2967" s="33" t="s">
        <v>28573</v>
      </c>
      <c r="S2967" s="33" t="s">
        <v>28574</v>
      </c>
      <c r="T2967" s="13" t="s">
        <v>28575</v>
      </c>
      <c r="U2967" s="13" t="s">
        <v>50</v>
      </c>
      <c r="V2967" s="13">
        <v>2000000</v>
      </c>
      <c r="W2967" s="13" t="s">
        <v>209</v>
      </c>
      <c r="X2967" s="13">
        <v>2178144</v>
      </c>
      <c r="Y2967" s="13" t="s">
        <v>467</v>
      </c>
      <c r="Z2967" s="13">
        <v>2</v>
      </c>
      <c r="AA2967" s="13">
        <v>2000000</v>
      </c>
      <c r="AB2967" s="13" t="s">
        <v>209</v>
      </c>
      <c r="AC2967" s="13">
        <v>2178144</v>
      </c>
      <c r="AD2967" s="13" t="s">
        <v>467</v>
      </c>
      <c r="AE2967" s="13">
        <v>2100000</v>
      </c>
      <c r="AF2967" s="13" t="s">
        <v>209</v>
      </c>
      <c r="AG2967" s="13">
        <v>2294112</v>
      </c>
      <c r="AH2967" s="13">
        <v>2100000</v>
      </c>
      <c r="AI2967" s="13" t="s">
        <v>209</v>
      </c>
      <c r="AJ2967" s="13">
        <v>2294112</v>
      </c>
      <c r="AK2967" s="13" t="s">
        <v>28576</v>
      </c>
      <c r="AL2967" s="13" t="s">
        <v>50</v>
      </c>
      <c r="AM2967" s="13" t="s">
        <v>28577</v>
      </c>
      <c r="AN2967" s="13" t="s">
        <v>253</v>
      </c>
      <c r="AO2967" s="13" t="s">
        <v>28578</v>
      </c>
      <c r="AP2967" s="21" t="s">
        <v>28579</v>
      </c>
      <c r="AQ2967" s="15" t="s">
        <v>50</v>
      </c>
      <c r="AR2967" s="13" t="s">
        <v>50</v>
      </c>
    </row>
    <row r="2968" spans="1:44" ht="15" thickBot="1">
      <c r="A2968" s="4" t="s">
        <v>28580</v>
      </c>
      <c r="B2968" s="7" t="s">
        <v>50</v>
      </c>
      <c r="C2968" s="6">
        <v>40909</v>
      </c>
      <c r="D2968" s="7" t="s">
        <v>45</v>
      </c>
      <c r="E2968" s="7" t="s">
        <v>46</v>
      </c>
      <c r="F2968" s="7" t="s">
        <v>70</v>
      </c>
      <c r="G2968" s="26" t="s">
        <v>54946</v>
      </c>
      <c r="H2968" s="7" t="s">
        <v>50</v>
      </c>
      <c r="I2968" s="7" t="s">
        <v>50</v>
      </c>
      <c r="J2968" s="6">
        <v>45491</v>
      </c>
      <c r="K2968" s="7" t="s">
        <v>116</v>
      </c>
      <c r="L2968" s="7" t="s">
        <v>467</v>
      </c>
      <c r="M2968" s="7" t="s">
        <v>28581</v>
      </c>
      <c r="N2968" s="7" t="s">
        <v>28582</v>
      </c>
      <c r="O2968" s="7" t="s">
        <v>28583</v>
      </c>
      <c r="P2968" s="5">
        <v>34385</v>
      </c>
      <c r="Q2968" s="7" t="s">
        <v>360</v>
      </c>
      <c r="R2968" s="34" t="s">
        <v>28584</v>
      </c>
      <c r="S2968" s="34" t="s">
        <v>28585</v>
      </c>
      <c r="T2968" s="7" t="s">
        <v>28586</v>
      </c>
      <c r="U2968" s="7" t="s">
        <v>28587</v>
      </c>
      <c r="V2968" s="7">
        <v>2000000</v>
      </c>
      <c r="W2968" s="7" t="s">
        <v>209</v>
      </c>
      <c r="X2968" s="7">
        <v>2180074</v>
      </c>
      <c r="Y2968" s="7" t="s">
        <v>467</v>
      </c>
      <c r="Z2968" s="7">
        <v>1</v>
      </c>
      <c r="AA2968" s="7">
        <v>2000000</v>
      </c>
      <c r="AB2968" s="7" t="s">
        <v>209</v>
      </c>
      <c r="AC2968" s="7">
        <v>2180074</v>
      </c>
      <c r="AD2968" s="7" t="s">
        <v>467</v>
      </c>
      <c r="AE2968" s="7">
        <v>2000000</v>
      </c>
      <c r="AF2968" s="7" t="s">
        <v>209</v>
      </c>
      <c r="AG2968" s="7">
        <v>2180074</v>
      </c>
      <c r="AH2968" s="7">
        <v>2000000</v>
      </c>
      <c r="AI2968" s="7" t="s">
        <v>209</v>
      </c>
      <c r="AJ2968" s="7">
        <v>2180074</v>
      </c>
      <c r="AK2968" s="7" t="s">
        <v>50</v>
      </c>
      <c r="AL2968" s="7" t="s">
        <v>50</v>
      </c>
      <c r="AM2968" s="7" t="s">
        <v>28588</v>
      </c>
      <c r="AN2968" s="7" t="s">
        <v>66</v>
      </c>
      <c r="AO2968" s="7" t="s">
        <v>50</v>
      </c>
      <c r="AP2968" s="9" t="s">
        <v>50</v>
      </c>
      <c r="AQ2968" s="22" t="s">
        <v>28589</v>
      </c>
      <c r="AR2968" s="7" t="s">
        <v>255</v>
      </c>
    </row>
    <row r="2969" spans="1:44" ht="15" thickBot="1">
      <c r="A2969" s="10" t="s">
        <v>28590</v>
      </c>
      <c r="B2969" s="13" t="s">
        <v>50</v>
      </c>
      <c r="C2969" s="12">
        <v>45292</v>
      </c>
      <c r="D2969" s="13" t="s">
        <v>45</v>
      </c>
      <c r="E2969" s="13" t="s">
        <v>50</v>
      </c>
      <c r="F2969" s="13" t="s">
        <v>70</v>
      </c>
      <c r="G2969" s="27" t="s">
        <v>54945</v>
      </c>
      <c r="H2969" s="13" t="s">
        <v>50</v>
      </c>
      <c r="I2969" s="13" t="s">
        <v>50</v>
      </c>
      <c r="J2969" s="12">
        <v>45494</v>
      </c>
      <c r="K2969" s="13" t="s">
        <v>50</v>
      </c>
      <c r="L2969" s="13" t="s">
        <v>1624</v>
      </c>
      <c r="M2969" s="13" t="s">
        <v>1913</v>
      </c>
      <c r="N2969" s="13" t="s">
        <v>50</v>
      </c>
      <c r="O2969" s="13" t="s">
        <v>28591</v>
      </c>
      <c r="P2969" s="11">
        <v>34433</v>
      </c>
      <c r="Q2969" s="13" t="s">
        <v>50</v>
      </c>
      <c r="R2969" s="30" t="s">
        <v>50</v>
      </c>
      <c r="S2969" s="33" t="s">
        <v>28592</v>
      </c>
      <c r="T2969" s="13" t="s">
        <v>50</v>
      </c>
      <c r="U2969" s="13" t="s">
        <v>50</v>
      </c>
      <c r="V2969" s="13">
        <v>3750000</v>
      </c>
      <c r="W2969" s="13" t="s">
        <v>2578</v>
      </c>
      <c r="X2969" s="13">
        <v>999760</v>
      </c>
      <c r="Y2969" s="13" t="s">
        <v>467</v>
      </c>
      <c r="Z2969" s="13">
        <v>1</v>
      </c>
      <c r="AA2969" s="13">
        <v>3750000</v>
      </c>
      <c r="AB2969" s="13" t="s">
        <v>2578</v>
      </c>
      <c r="AC2969" s="13">
        <v>999760</v>
      </c>
      <c r="AD2969" s="13" t="s">
        <v>1624</v>
      </c>
      <c r="AE2969" s="13">
        <v>3750000</v>
      </c>
      <c r="AF2969" s="13" t="s">
        <v>2578</v>
      </c>
      <c r="AG2969" s="13">
        <v>999760</v>
      </c>
      <c r="AH2969" s="13">
        <v>3750000</v>
      </c>
      <c r="AI2969" s="13" t="s">
        <v>2578</v>
      </c>
      <c r="AJ2969" s="13">
        <v>999760</v>
      </c>
      <c r="AK2969" s="13" t="s">
        <v>28593</v>
      </c>
      <c r="AL2969" s="13" t="s">
        <v>50</v>
      </c>
      <c r="AM2969" s="13" t="s">
        <v>28594</v>
      </c>
      <c r="AN2969" s="13" t="s">
        <v>253</v>
      </c>
      <c r="AO2969" s="13" t="s">
        <v>50</v>
      </c>
      <c r="AP2969" s="21" t="s">
        <v>28595</v>
      </c>
      <c r="AQ2969" s="15" t="s">
        <v>50</v>
      </c>
      <c r="AR2969" s="13" t="s">
        <v>255</v>
      </c>
    </row>
    <row r="2970" spans="1:44" ht="15" thickBot="1">
      <c r="A2970" s="4" t="s">
        <v>28596</v>
      </c>
      <c r="B2970" s="7" t="s">
        <v>50</v>
      </c>
      <c r="C2970" s="7" t="s">
        <v>50</v>
      </c>
      <c r="D2970" s="7" t="s">
        <v>45</v>
      </c>
      <c r="E2970" s="7" t="s">
        <v>50</v>
      </c>
      <c r="F2970" s="7" t="s">
        <v>70</v>
      </c>
      <c r="G2970" s="7" t="s">
        <v>50</v>
      </c>
      <c r="H2970" s="7" t="s">
        <v>50</v>
      </c>
      <c r="I2970" s="7" t="s">
        <v>50</v>
      </c>
      <c r="J2970" s="6">
        <v>45497</v>
      </c>
      <c r="K2970" s="7" t="s">
        <v>50</v>
      </c>
      <c r="L2970" s="7" t="s">
        <v>178</v>
      </c>
      <c r="M2970" s="7" t="s">
        <v>4685</v>
      </c>
      <c r="N2970" s="7" t="s">
        <v>133</v>
      </c>
      <c r="O2970" s="7" t="s">
        <v>28597</v>
      </c>
      <c r="P2970" s="5">
        <v>34449</v>
      </c>
      <c r="Q2970" s="7" t="s">
        <v>135</v>
      </c>
      <c r="R2970" s="34" t="s">
        <v>28598</v>
      </c>
      <c r="S2970" s="31" t="s">
        <v>50</v>
      </c>
      <c r="T2970" s="7" t="s">
        <v>28599</v>
      </c>
      <c r="U2970" s="7" t="s">
        <v>50</v>
      </c>
      <c r="V2970" s="7">
        <v>10000000</v>
      </c>
      <c r="W2970" s="7" t="s">
        <v>60</v>
      </c>
      <c r="X2970" s="7">
        <v>10000000</v>
      </c>
      <c r="Y2970" s="7" t="s">
        <v>50</v>
      </c>
      <c r="Z2970" s="7">
        <v>1</v>
      </c>
      <c r="AA2970" s="7">
        <v>10000000</v>
      </c>
      <c r="AB2970" s="7" t="s">
        <v>60</v>
      </c>
      <c r="AC2970" s="7">
        <v>10000000</v>
      </c>
      <c r="AD2970" s="7" t="s">
        <v>178</v>
      </c>
      <c r="AE2970" s="7">
        <v>10000000</v>
      </c>
      <c r="AF2970" s="7" t="s">
        <v>60</v>
      </c>
      <c r="AG2970" s="7">
        <v>10000000</v>
      </c>
      <c r="AH2970" s="7">
        <v>10000000</v>
      </c>
      <c r="AI2970" s="7" t="s">
        <v>60</v>
      </c>
      <c r="AJ2970" s="7">
        <v>10000000</v>
      </c>
      <c r="AK2970" s="7" t="s">
        <v>28600</v>
      </c>
      <c r="AL2970" s="7" t="s">
        <v>50</v>
      </c>
      <c r="AM2970" s="7" t="s">
        <v>26989</v>
      </c>
      <c r="AN2970" s="7" t="s">
        <v>66</v>
      </c>
      <c r="AO2970" s="7" t="s">
        <v>28601</v>
      </c>
      <c r="AP2970" s="9" t="s">
        <v>50</v>
      </c>
      <c r="AQ2970" s="22" t="s">
        <v>28602</v>
      </c>
      <c r="AR2970" s="7" t="s">
        <v>50</v>
      </c>
    </row>
    <row r="2971" spans="1:44" ht="15" thickBot="1">
      <c r="A2971" s="10" t="s">
        <v>28603</v>
      </c>
      <c r="B2971" s="13" t="s">
        <v>50</v>
      </c>
      <c r="C2971" s="12">
        <v>45292</v>
      </c>
      <c r="D2971" s="13" t="s">
        <v>45</v>
      </c>
      <c r="E2971" s="13" t="s">
        <v>46</v>
      </c>
      <c r="F2971" s="13" t="s">
        <v>70</v>
      </c>
      <c r="G2971" s="27" t="s">
        <v>54945</v>
      </c>
      <c r="H2971" s="13" t="s">
        <v>50</v>
      </c>
      <c r="I2971" s="13" t="s">
        <v>50</v>
      </c>
      <c r="J2971" s="12">
        <v>45490</v>
      </c>
      <c r="K2971" s="13" t="s">
        <v>50</v>
      </c>
      <c r="L2971" s="13" t="s">
        <v>467</v>
      </c>
      <c r="M2971" s="13" t="s">
        <v>4250</v>
      </c>
      <c r="N2971" s="13" t="s">
        <v>21611</v>
      </c>
      <c r="O2971" s="13" t="s">
        <v>28604</v>
      </c>
      <c r="P2971" s="11">
        <v>34632</v>
      </c>
      <c r="Q2971" s="13" t="s">
        <v>759</v>
      </c>
      <c r="R2971" s="33" t="s">
        <v>28605</v>
      </c>
      <c r="S2971" s="33" t="s">
        <v>28606</v>
      </c>
      <c r="T2971" s="13" t="s">
        <v>50</v>
      </c>
      <c r="U2971" s="13" t="s">
        <v>50</v>
      </c>
      <c r="V2971" s="13">
        <v>4999995</v>
      </c>
      <c r="W2971" s="13" t="s">
        <v>60</v>
      </c>
      <c r="X2971" s="13">
        <v>4999995</v>
      </c>
      <c r="Y2971" s="13" t="s">
        <v>467</v>
      </c>
      <c r="Z2971" s="13">
        <v>1</v>
      </c>
      <c r="AA2971" s="13">
        <v>4999995</v>
      </c>
      <c r="AB2971" s="13" t="s">
        <v>60</v>
      </c>
      <c r="AC2971" s="13">
        <v>4999995</v>
      </c>
      <c r="AD2971" s="13" t="s">
        <v>467</v>
      </c>
      <c r="AE2971" s="13">
        <v>4999995</v>
      </c>
      <c r="AF2971" s="13" t="s">
        <v>60</v>
      </c>
      <c r="AG2971" s="13">
        <v>4999995</v>
      </c>
      <c r="AH2971" s="13">
        <v>4999995</v>
      </c>
      <c r="AI2971" s="13" t="s">
        <v>60</v>
      </c>
      <c r="AJ2971" s="13">
        <v>4999995</v>
      </c>
      <c r="AK2971" s="13" t="s">
        <v>50</v>
      </c>
      <c r="AL2971" s="13" t="s">
        <v>50</v>
      </c>
      <c r="AM2971" s="13" t="s">
        <v>28607</v>
      </c>
      <c r="AN2971" s="13" t="s">
        <v>66</v>
      </c>
      <c r="AO2971" s="13" t="s">
        <v>28608</v>
      </c>
      <c r="AP2971" s="21" t="s">
        <v>28609</v>
      </c>
      <c r="AQ2971" s="15" t="s">
        <v>50</v>
      </c>
      <c r="AR2971" s="13" t="s">
        <v>50</v>
      </c>
    </row>
    <row r="2972" spans="1:44" ht="15" thickBot="1">
      <c r="A2972" s="4" t="s">
        <v>28610</v>
      </c>
      <c r="B2972" s="5">
        <v>42974</v>
      </c>
      <c r="C2972" s="6">
        <v>14977</v>
      </c>
      <c r="D2972" s="7" t="s">
        <v>45</v>
      </c>
      <c r="E2972" s="7" t="s">
        <v>1939</v>
      </c>
      <c r="F2972" s="7" t="s">
        <v>70</v>
      </c>
      <c r="G2972" s="7" t="s">
        <v>145</v>
      </c>
      <c r="H2972" s="7" t="s">
        <v>3898</v>
      </c>
      <c r="I2972" s="7" t="s">
        <v>50</v>
      </c>
      <c r="J2972" s="6">
        <v>45489</v>
      </c>
      <c r="K2972" s="7" t="s">
        <v>72</v>
      </c>
      <c r="L2972" s="7" t="s">
        <v>52</v>
      </c>
      <c r="M2972" s="7" t="s">
        <v>28611</v>
      </c>
      <c r="N2972" s="7" t="s">
        <v>28612</v>
      </c>
      <c r="O2972" s="7" t="s">
        <v>28613</v>
      </c>
      <c r="P2972" s="5">
        <v>34727</v>
      </c>
      <c r="Q2972" s="7" t="s">
        <v>166</v>
      </c>
      <c r="R2972" s="34" t="s">
        <v>28614</v>
      </c>
      <c r="S2972" s="34" t="s">
        <v>28615</v>
      </c>
      <c r="T2972" s="7" t="s">
        <v>28616</v>
      </c>
      <c r="U2972" s="7" t="s">
        <v>28617</v>
      </c>
      <c r="V2972" s="7">
        <v>1099012</v>
      </c>
      <c r="W2972" s="7" t="s">
        <v>60</v>
      </c>
      <c r="X2972" s="7">
        <v>1099012</v>
      </c>
      <c r="Y2972" s="7" t="s">
        <v>50</v>
      </c>
      <c r="Z2972" s="7">
        <v>1</v>
      </c>
      <c r="AA2972" s="7" t="s">
        <v>50</v>
      </c>
      <c r="AB2972" s="7" t="s">
        <v>50</v>
      </c>
      <c r="AC2972" s="7" t="s">
        <v>50</v>
      </c>
      <c r="AD2972" s="7" t="s">
        <v>50</v>
      </c>
      <c r="AE2972" s="7" t="s">
        <v>50</v>
      </c>
      <c r="AF2972" s="7" t="s">
        <v>50</v>
      </c>
      <c r="AG2972" s="7" t="s">
        <v>50</v>
      </c>
      <c r="AH2972" s="7">
        <v>1099012</v>
      </c>
      <c r="AI2972" s="7" t="s">
        <v>60</v>
      </c>
      <c r="AJ2972" s="7">
        <v>1099012</v>
      </c>
      <c r="AK2972" s="7" t="s">
        <v>28618</v>
      </c>
      <c r="AL2972" s="7" t="s">
        <v>50</v>
      </c>
      <c r="AM2972" s="7" t="s">
        <v>28619</v>
      </c>
      <c r="AN2972" s="7" t="s">
        <v>66</v>
      </c>
      <c r="AO2972" s="7" t="s">
        <v>28620</v>
      </c>
      <c r="AP2972" s="22" t="s">
        <v>28621</v>
      </c>
      <c r="AQ2972" s="9" t="s">
        <v>50</v>
      </c>
      <c r="AR2972" s="7" t="s">
        <v>50</v>
      </c>
    </row>
    <row r="2973" spans="1:44" ht="15" thickBot="1">
      <c r="A2973" s="10" t="s">
        <v>28622</v>
      </c>
      <c r="B2973" s="13" t="s">
        <v>50</v>
      </c>
      <c r="C2973" s="12">
        <v>42736</v>
      </c>
      <c r="D2973" s="13" t="s">
        <v>45</v>
      </c>
      <c r="E2973" s="13" t="s">
        <v>46</v>
      </c>
      <c r="F2973" s="13" t="s">
        <v>70</v>
      </c>
      <c r="G2973" s="27" t="s">
        <v>54945</v>
      </c>
      <c r="H2973" s="13" t="s">
        <v>50</v>
      </c>
      <c r="I2973" s="13" t="s">
        <v>50</v>
      </c>
      <c r="J2973" s="12">
        <v>45491</v>
      </c>
      <c r="K2973" s="13" t="s">
        <v>50</v>
      </c>
      <c r="L2973" s="13" t="s">
        <v>467</v>
      </c>
      <c r="M2973" s="13" t="s">
        <v>7086</v>
      </c>
      <c r="N2973" s="13" t="s">
        <v>2022</v>
      </c>
      <c r="O2973" s="13" t="s">
        <v>28623</v>
      </c>
      <c r="P2973" s="11">
        <v>34771</v>
      </c>
      <c r="Q2973" s="13" t="s">
        <v>1116</v>
      </c>
      <c r="R2973" s="33" t="s">
        <v>28624</v>
      </c>
      <c r="S2973" s="33" t="s">
        <v>28625</v>
      </c>
      <c r="T2973" s="13" t="s">
        <v>28626</v>
      </c>
      <c r="U2973" s="13" t="s">
        <v>28627</v>
      </c>
      <c r="V2973" s="13">
        <v>1000000</v>
      </c>
      <c r="W2973" s="13" t="s">
        <v>60</v>
      </c>
      <c r="X2973" s="13">
        <v>1000000</v>
      </c>
      <c r="Y2973" s="13" t="s">
        <v>467</v>
      </c>
      <c r="Z2973" s="13">
        <v>3</v>
      </c>
      <c r="AA2973" s="13">
        <v>1000000</v>
      </c>
      <c r="AB2973" s="13" t="s">
        <v>60</v>
      </c>
      <c r="AC2973" s="13">
        <v>1000000</v>
      </c>
      <c r="AD2973" s="13" t="s">
        <v>467</v>
      </c>
      <c r="AE2973" s="13">
        <v>1000000</v>
      </c>
      <c r="AF2973" s="13" t="s">
        <v>60</v>
      </c>
      <c r="AG2973" s="13">
        <v>1000000</v>
      </c>
      <c r="AH2973" s="13">
        <v>1000000</v>
      </c>
      <c r="AI2973" s="13" t="s">
        <v>60</v>
      </c>
      <c r="AJ2973" s="13">
        <v>1000000</v>
      </c>
      <c r="AK2973" s="13" t="s">
        <v>28628</v>
      </c>
      <c r="AL2973" s="13" t="s">
        <v>50</v>
      </c>
      <c r="AM2973" s="13" t="s">
        <v>28629</v>
      </c>
      <c r="AN2973" s="13" t="s">
        <v>66</v>
      </c>
      <c r="AO2973" s="13" t="s">
        <v>28630</v>
      </c>
      <c r="AP2973" s="21" t="s">
        <v>28631</v>
      </c>
      <c r="AQ2973" s="15" t="s">
        <v>50</v>
      </c>
      <c r="AR2973" s="13" t="s">
        <v>50</v>
      </c>
    </row>
    <row r="2974" spans="1:44" ht="15" thickBot="1">
      <c r="A2974" s="4" t="s">
        <v>28632</v>
      </c>
      <c r="B2974" s="7" t="s">
        <v>50</v>
      </c>
      <c r="C2974" s="6">
        <v>44197</v>
      </c>
      <c r="D2974" s="7" t="s">
        <v>45</v>
      </c>
      <c r="E2974" s="7" t="s">
        <v>46</v>
      </c>
      <c r="F2974" s="7" t="s">
        <v>70</v>
      </c>
      <c r="G2974" s="27" t="s">
        <v>54945</v>
      </c>
      <c r="H2974" s="7" t="s">
        <v>50</v>
      </c>
      <c r="I2974" s="7" t="s">
        <v>50</v>
      </c>
      <c r="J2974" s="6">
        <v>45491</v>
      </c>
      <c r="K2974" s="7" t="s">
        <v>50</v>
      </c>
      <c r="L2974" s="7" t="s">
        <v>1471</v>
      </c>
      <c r="M2974" s="7" t="s">
        <v>4841</v>
      </c>
      <c r="N2974" s="7" t="s">
        <v>28633</v>
      </c>
      <c r="O2974" s="7" t="s">
        <v>28634</v>
      </c>
      <c r="P2974" s="5">
        <v>34965</v>
      </c>
      <c r="Q2974" s="7" t="s">
        <v>135</v>
      </c>
      <c r="R2974" s="34" t="s">
        <v>28635</v>
      </c>
      <c r="S2974" s="34" t="s">
        <v>28636</v>
      </c>
      <c r="T2974" s="7" t="s">
        <v>28637</v>
      </c>
      <c r="U2974" s="7" t="s">
        <v>28638</v>
      </c>
      <c r="V2974" s="7">
        <v>55000000</v>
      </c>
      <c r="W2974" s="7" t="s">
        <v>9768</v>
      </c>
      <c r="X2974" s="7">
        <v>3013724</v>
      </c>
      <c r="Y2974" s="7" t="s">
        <v>50</v>
      </c>
      <c r="Z2974" s="7">
        <v>1</v>
      </c>
      <c r="AA2974" s="7">
        <v>55000000</v>
      </c>
      <c r="AB2974" s="7" t="s">
        <v>9768</v>
      </c>
      <c r="AC2974" s="7">
        <v>3013724</v>
      </c>
      <c r="AD2974" s="7" t="s">
        <v>1471</v>
      </c>
      <c r="AE2974" s="7">
        <v>55000000</v>
      </c>
      <c r="AF2974" s="7" t="s">
        <v>9768</v>
      </c>
      <c r="AG2974" s="7">
        <v>3013724</v>
      </c>
      <c r="AH2974" s="7">
        <v>55000000</v>
      </c>
      <c r="AI2974" s="7" t="s">
        <v>9768</v>
      </c>
      <c r="AJ2974" s="7">
        <v>3013724</v>
      </c>
      <c r="AK2974" s="7" t="s">
        <v>28639</v>
      </c>
      <c r="AL2974" s="7" t="s">
        <v>50</v>
      </c>
      <c r="AM2974" s="7" t="s">
        <v>28640</v>
      </c>
      <c r="AN2974" s="7" t="s">
        <v>66</v>
      </c>
      <c r="AO2974" s="7" t="s">
        <v>28641</v>
      </c>
      <c r="AP2974" s="22" t="s">
        <v>28642</v>
      </c>
      <c r="AQ2974" s="9" t="s">
        <v>50</v>
      </c>
      <c r="AR2974" s="7" t="s">
        <v>50</v>
      </c>
    </row>
    <row r="2975" spans="1:44" ht="15" thickBot="1">
      <c r="A2975" s="10" t="s">
        <v>28643</v>
      </c>
      <c r="B2975" s="13">
        <v>78</v>
      </c>
      <c r="C2975" s="12">
        <v>41275</v>
      </c>
      <c r="D2975" s="13" t="s">
        <v>45</v>
      </c>
      <c r="E2975" s="13" t="s">
        <v>46</v>
      </c>
      <c r="F2975" s="13" t="s">
        <v>70</v>
      </c>
      <c r="G2975" s="27" t="s">
        <v>54945</v>
      </c>
      <c r="H2975" s="13" t="s">
        <v>4364</v>
      </c>
      <c r="I2975" s="13" t="s">
        <v>50</v>
      </c>
      <c r="J2975" s="12">
        <v>45496</v>
      </c>
      <c r="K2975" s="13" t="s">
        <v>89</v>
      </c>
      <c r="L2975" s="13" t="s">
        <v>178</v>
      </c>
      <c r="M2975" s="13" t="s">
        <v>28644</v>
      </c>
      <c r="N2975" s="13" t="s">
        <v>26773</v>
      </c>
      <c r="O2975" s="13" t="s">
        <v>28645</v>
      </c>
      <c r="P2975" s="11">
        <v>35974</v>
      </c>
      <c r="Q2975" s="13" t="s">
        <v>166</v>
      </c>
      <c r="R2975" s="33" t="s">
        <v>28646</v>
      </c>
      <c r="S2975" s="33" t="s">
        <v>28647</v>
      </c>
      <c r="T2975" s="13" t="s">
        <v>28648</v>
      </c>
      <c r="U2975" s="13" t="s">
        <v>28649</v>
      </c>
      <c r="V2975" s="13">
        <v>1755977</v>
      </c>
      <c r="W2975" s="13" t="s">
        <v>60</v>
      </c>
      <c r="X2975" s="13">
        <v>1755977</v>
      </c>
      <c r="Y2975" s="13" t="s">
        <v>50</v>
      </c>
      <c r="Z2975" s="13">
        <v>4</v>
      </c>
      <c r="AA2975" s="13">
        <v>1755977</v>
      </c>
      <c r="AB2975" s="13" t="s">
        <v>60</v>
      </c>
      <c r="AC2975" s="13">
        <v>1755977</v>
      </c>
      <c r="AD2975" s="13" t="s">
        <v>178</v>
      </c>
      <c r="AE2975" s="13">
        <v>2082610</v>
      </c>
      <c r="AF2975" s="13" t="s">
        <v>60</v>
      </c>
      <c r="AG2975" s="13">
        <v>2082610</v>
      </c>
      <c r="AH2975" s="13">
        <v>2132610</v>
      </c>
      <c r="AI2975" s="13" t="s">
        <v>60</v>
      </c>
      <c r="AJ2975" s="13">
        <v>2132610</v>
      </c>
      <c r="AK2975" s="13" t="s">
        <v>28650</v>
      </c>
      <c r="AL2975" s="13" t="s">
        <v>50</v>
      </c>
      <c r="AM2975" s="13" t="s">
        <v>28651</v>
      </c>
      <c r="AN2975" s="13" t="s">
        <v>66</v>
      </c>
      <c r="AO2975" s="13" t="s">
        <v>28652</v>
      </c>
      <c r="AP2975" s="21" t="s">
        <v>28653</v>
      </c>
      <c r="AQ2975" s="15" t="s">
        <v>50</v>
      </c>
      <c r="AR2975" s="13" t="s">
        <v>50</v>
      </c>
    </row>
    <row r="2976" spans="1:44" ht="15" thickBot="1">
      <c r="A2976" s="4" t="s">
        <v>28654</v>
      </c>
      <c r="B2976" s="7" t="s">
        <v>50</v>
      </c>
      <c r="C2976" s="6">
        <v>44197</v>
      </c>
      <c r="D2976" s="7" t="s">
        <v>45</v>
      </c>
      <c r="E2976" s="7" t="s">
        <v>46</v>
      </c>
      <c r="F2976" s="7" t="s">
        <v>47</v>
      </c>
      <c r="G2976" s="27" t="s">
        <v>54945</v>
      </c>
      <c r="H2976" s="7" t="s">
        <v>50</v>
      </c>
      <c r="I2976" s="7" t="s">
        <v>50</v>
      </c>
      <c r="J2976" s="6">
        <v>45490</v>
      </c>
      <c r="K2976" s="7" t="s">
        <v>72</v>
      </c>
      <c r="L2976" s="7" t="s">
        <v>162</v>
      </c>
      <c r="M2976" s="7" t="s">
        <v>2921</v>
      </c>
      <c r="N2976" s="7" t="s">
        <v>133</v>
      </c>
      <c r="O2976" s="7" t="s">
        <v>28655</v>
      </c>
      <c r="P2976" s="5">
        <v>36024</v>
      </c>
      <c r="Q2976" s="7" t="s">
        <v>135</v>
      </c>
      <c r="R2976" s="34" t="s">
        <v>28656</v>
      </c>
      <c r="S2976" s="34" t="s">
        <v>28657</v>
      </c>
      <c r="T2976" s="7" t="s">
        <v>28658</v>
      </c>
      <c r="U2976" s="7" t="s">
        <v>28659</v>
      </c>
      <c r="V2976" s="7">
        <v>900000</v>
      </c>
      <c r="W2976" s="7" t="s">
        <v>139</v>
      </c>
      <c r="X2976" s="7">
        <v>1170809</v>
      </c>
      <c r="Y2976" s="7" t="s">
        <v>61</v>
      </c>
      <c r="Z2976" s="7">
        <v>2</v>
      </c>
      <c r="AA2976" s="7">
        <v>250000</v>
      </c>
      <c r="AB2976" s="7" t="s">
        <v>139</v>
      </c>
      <c r="AC2976" s="7">
        <v>318325</v>
      </c>
      <c r="AD2976" s="7" t="s">
        <v>62</v>
      </c>
      <c r="AE2976" s="7">
        <v>250000</v>
      </c>
      <c r="AF2976" s="7" t="s">
        <v>139</v>
      </c>
      <c r="AG2976" s="7">
        <v>318325</v>
      </c>
      <c r="AH2976" s="7">
        <v>1150000</v>
      </c>
      <c r="AI2976" s="7" t="s">
        <v>139</v>
      </c>
      <c r="AJ2976" s="7">
        <v>1489134</v>
      </c>
      <c r="AK2976" s="7" t="s">
        <v>28660</v>
      </c>
      <c r="AL2976" s="7" t="s">
        <v>50</v>
      </c>
      <c r="AM2976" s="7" t="s">
        <v>28661</v>
      </c>
      <c r="AN2976" s="7" t="s">
        <v>66</v>
      </c>
      <c r="AO2976" s="7" t="s">
        <v>28662</v>
      </c>
      <c r="AP2976" s="22" t="s">
        <v>28663</v>
      </c>
      <c r="AQ2976" s="9" t="s">
        <v>50</v>
      </c>
      <c r="AR2976" s="7" t="s">
        <v>50</v>
      </c>
    </row>
    <row r="2977" spans="1:44" ht="15" thickBot="1">
      <c r="A2977" s="10" t="s">
        <v>28664</v>
      </c>
      <c r="B2977" s="13" t="s">
        <v>50</v>
      </c>
      <c r="C2977" s="12">
        <v>28856</v>
      </c>
      <c r="D2977" s="13" t="s">
        <v>45</v>
      </c>
      <c r="E2977" s="13" t="s">
        <v>46</v>
      </c>
      <c r="F2977" s="13" t="s">
        <v>70</v>
      </c>
      <c r="G2977" s="13" t="s">
        <v>87</v>
      </c>
      <c r="H2977" s="13" t="s">
        <v>50</v>
      </c>
      <c r="I2977" s="13" t="s">
        <v>50</v>
      </c>
      <c r="J2977" s="12">
        <v>45493</v>
      </c>
      <c r="K2977" s="13" t="s">
        <v>50</v>
      </c>
      <c r="L2977" s="13" t="s">
        <v>290</v>
      </c>
      <c r="M2977" s="13" t="s">
        <v>28665</v>
      </c>
      <c r="N2977" s="13" t="s">
        <v>28666</v>
      </c>
      <c r="O2977" s="13" t="s">
        <v>28667</v>
      </c>
      <c r="P2977" s="11">
        <v>36038</v>
      </c>
      <c r="Q2977" s="13" t="s">
        <v>360</v>
      </c>
      <c r="R2977" s="29" t="s">
        <v>28668</v>
      </c>
      <c r="S2977" s="33" t="s">
        <v>28669</v>
      </c>
      <c r="T2977" s="13" t="s">
        <v>28670</v>
      </c>
      <c r="U2977" s="13" t="s">
        <v>28671</v>
      </c>
      <c r="V2977" s="13">
        <v>6000000</v>
      </c>
      <c r="W2977" s="13" t="s">
        <v>209</v>
      </c>
      <c r="X2977" s="13">
        <v>6534901</v>
      </c>
      <c r="Y2977" s="13" t="s">
        <v>290</v>
      </c>
      <c r="Z2977" s="13">
        <v>1</v>
      </c>
      <c r="AA2977" s="13">
        <v>6000000</v>
      </c>
      <c r="AB2977" s="13" t="s">
        <v>209</v>
      </c>
      <c r="AC2977" s="13">
        <v>6534901</v>
      </c>
      <c r="AD2977" s="13" t="s">
        <v>290</v>
      </c>
      <c r="AE2977" s="13">
        <v>6000000</v>
      </c>
      <c r="AF2977" s="13" t="s">
        <v>209</v>
      </c>
      <c r="AG2977" s="13">
        <v>6534901</v>
      </c>
      <c r="AH2977" s="13">
        <v>6000000</v>
      </c>
      <c r="AI2977" s="13" t="s">
        <v>209</v>
      </c>
      <c r="AJ2977" s="13">
        <v>6534901</v>
      </c>
      <c r="AK2977" s="13" t="s">
        <v>28672</v>
      </c>
      <c r="AL2977" s="13" t="s">
        <v>50</v>
      </c>
      <c r="AM2977" s="13" t="s">
        <v>28673</v>
      </c>
      <c r="AN2977" s="13" t="s">
        <v>66</v>
      </c>
      <c r="AO2977" s="13" t="s">
        <v>28674</v>
      </c>
      <c r="AP2977" s="21" t="s">
        <v>28675</v>
      </c>
      <c r="AQ2977" s="15" t="s">
        <v>50</v>
      </c>
      <c r="AR2977" s="13" t="s">
        <v>50</v>
      </c>
    </row>
    <row r="2978" spans="1:44" ht="15" thickBot="1">
      <c r="A2978" s="4" t="s">
        <v>28676</v>
      </c>
      <c r="B2978" s="7" t="s">
        <v>50</v>
      </c>
      <c r="C2978" s="6">
        <v>45292</v>
      </c>
      <c r="D2978" s="7" t="s">
        <v>45</v>
      </c>
      <c r="E2978" s="7" t="s">
        <v>46</v>
      </c>
      <c r="F2978" s="7" t="s">
        <v>70</v>
      </c>
      <c r="G2978" s="27" t="s">
        <v>54945</v>
      </c>
      <c r="H2978" s="7" t="s">
        <v>50</v>
      </c>
      <c r="I2978" s="7" t="s">
        <v>50</v>
      </c>
      <c r="J2978" s="6">
        <v>45495</v>
      </c>
      <c r="K2978" s="7" t="s">
        <v>50</v>
      </c>
      <c r="L2978" s="7" t="s">
        <v>467</v>
      </c>
      <c r="M2978" s="7" t="s">
        <v>28677</v>
      </c>
      <c r="N2978" s="7" t="s">
        <v>2941</v>
      </c>
      <c r="O2978" s="7" t="s">
        <v>28678</v>
      </c>
      <c r="P2978" s="5">
        <v>36117</v>
      </c>
      <c r="Q2978" s="7" t="s">
        <v>245</v>
      </c>
      <c r="R2978" s="34" t="s">
        <v>28679</v>
      </c>
      <c r="S2978" s="34" t="s">
        <v>28680</v>
      </c>
      <c r="T2978" s="7" t="s">
        <v>50</v>
      </c>
      <c r="U2978" s="7" t="s">
        <v>50</v>
      </c>
      <c r="V2978" s="7">
        <v>400000000</v>
      </c>
      <c r="W2978" s="7" t="s">
        <v>2946</v>
      </c>
      <c r="X2978" s="7">
        <v>287911</v>
      </c>
      <c r="Y2978" s="7" t="s">
        <v>467</v>
      </c>
      <c r="Z2978" s="7">
        <v>1</v>
      </c>
      <c r="AA2978" s="7">
        <v>400000000</v>
      </c>
      <c r="AB2978" s="7" t="s">
        <v>2946</v>
      </c>
      <c r="AC2978" s="7">
        <v>287911</v>
      </c>
      <c r="AD2978" s="7" t="s">
        <v>467</v>
      </c>
      <c r="AE2978" s="7">
        <v>400000000</v>
      </c>
      <c r="AF2978" s="7" t="s">
        <v>2946</v>
      </c>
      <c r="AG2978" s="7">
        <v>287911</v>
      </c>
      <c r="AH2978" s="7">
        <v>400000000</v>
      </c>
      <c r="AI2978" s="7" t="s">
        <v>2946</v>
      </c>
      <c r="AJ2978" s="7">
        <v>287911</v>
      </c>
      <c r="AK2978" s="7" t="s">
        <v>28681</v>
      </c>
      <c r="AL2978" s="7" t="s">
        <v>50</v>
      </c>
      <c r="AM2978" s="7" t="s">
        <v>28682</v>
      </c>
      <c r="AN2978" s="7" t="s">
        <v>66</v>
      </c>
      <c r="AO2978" s="7" t="s">
        <v>50</v>
      </c>
      <c r="AP2978" s="22" t="s">
        <v>28683</v>
      </c>
      <c r="AQ2978" s="9" t="s">
        <v>50</v>
      </c>
      <c r="AR2978" s="7" t="s">
        <v>255</v>
      </c>
    </row>
    <row r="2979" spans="1:44" ht="15" thickBot="1">
      <c r="A2979" s="10" t="s">
        <v>28684</v>
      </c>
      <c r="B2979" s="13" t="s">
        <v>50</v>
      </c>
      <c r="C2979" s="12">
        <v>44197</v>
      </c>
      <c r="D2979" s="13" t="s">
        <v>45</v>
      </c>
      <c r="E2979" s="13" t="s">
        <v>46</v>
      </c>
      <c r="F2979" s="13" t="s">
        <v>70</v>
      </c>
      <c r="G2979" s="27" t="s">
        <v>54945</v>
      </c>
      <c r="H2979" s="13" t="s">
        <v>50</v>
      </c>
      <c r="I2979" s="13" t="s">
        <v>50</v>
      </c>
      <c r="J2979" s="12">
        <v>45497</v>
      </c>
      <c r="K2979" s="13" t="s">
        <v>50</v>
      </c>
      <c r="L2979" s="13" t="s">
        <v>467</v>
      </c>
      <c r="M2979" s="13" t="s">
        <v>2850</v>
      </c>
      <c r="N2979" s="13" t="s">
        <v>1332</v>
      </c>
      <c r="O2979" s="13" t="s">
        <v>28685</v>
      </c>
      <c r="P2979" s="11">
        <v>36200</v>
      </c>
      <c r="Q2979" s="13" t="s">
        <v>1334</v>
      </c>
      <c r="R2979" s="33" t="s">
        <v>28686</v>
      </c>
      <c r="S2979" s="33" t="s">
        <v>28687</v>
      </c>
      <c r="T2979" s="13" t="s">
        <v>50</v>
      </c>
      <c r="U2979" s="13" t="s">
        <v>50</v>
      </c>
      <c r="V2979" s="13">
        <v>3200000</v>
      </c>
      <c r="W2979" s="13" t="s">
        <v>60</v>
      </c>
      <c r="X2979" s="13">
        <v>3200000</v>
      </c>
      <c r="Y2979" s="13" t="s">
        <v>467</v>
      </c>
      <c r="Z2979" s="13">
        <v>1</v>
      </c>
      <c r="AA2979" s="13">
        <v>3200000</v>
      </c>
      <c r="AB2979" s="13" t="s">
        <v>60</v>
      </c>
      <c r="AC2979" s="13">
        <v>3200000</v>
      </c>
      <c r="AD2979" s="13" t="s">
        <v>467</v>
      </c>
      <c r="AE2979" s="13">
        <v>3200000</v>
      </c>
      <c r="AF2979" s="13" t="s">
        <v>60</v>
      </c>
      <c r="AG2979" s="13">
        <v>3200000</v>
      </c>
      <c r="AH2979" s="13">
        <v>3200000</v>
      </c>
      <c r="AI2979" s="13" t="s">
        <v>60</v>
      </c>
      <c r="AJ2979" s="13">
        <v>3200000</v>
      </c>
      <c r="AK2979" s="13" t="s">
        <v>50</v>
      </c>
      <c r="AL2979" s="13" t="s">
        <v>50</v>
      </c>
      <c r="AM2979" s="13" t="s">
        <v>28688</v>
      </c>
      <c r="AN2979" s="13" t="s">
        <v>253</v>
      </c>
      <c r="AO2979" s="13" t="s">
        <v>28689</v>
      </c>
      <c r="AP2979" s="21" t="s">
        <v>28690</v>
      </c>
      <c r="AQ2979" s="15" t="s">
        <v>50</v>
      </c>
      <c r="AR2979" s="13" t="s">
        <v>50</v>
      </c>
    </row>
    <row r="2980" spans="1:44" ht="15" thickBot="1">
      <c r="A2980" s="4" t="s">
        <v>28691</v>
      </c>
      <c r="B2980" s="7">
        <v>190</v>
      </c>
      <c r="C2980" s="6">
        <v>44531</v>
      </c>
      <c r="D2980" s="7" t="s">
        <v>45</v>
      </c>
      <c r="E2980" s="7" t="s">
        <v>46</v>
      </c>
      <c r="F2980" s="7" t="s">
        <v>70</v>
      </c>
      <c r="G2980" s="26" t="s">
        <v>54946</v>
      </c>
      <c r="H2980" s="7" t="s">
        <v>562</v>
      </c>
      <c r="I2980" s="7" t="s">
        <v>50</v>
      </c>
      <c r="J2980" s="6">
        <v>45492</v>
      </c>
      <c r="K2980" s="7" t="s">
        <v>89</v>
      </c>
      <c r="L2980" s="7" t="s">
        <v>52</v>
      </c>
      <c r="M2980" s="7" t="s">
        <v>28692</v>
      </c>
      <c r="N2980" s="7" t="s">
        <v>28693</v>
      </c>
      <c r="O2980" s="7" t="s">
        <v>28694</v>
      </c>
      <c r="P2980" s="5">
        <v>36762</v>
      </c>
      <c r="Q2980" s="7" t="s">
        <v>135</v>
      </c>
      <c r="R2980" s="34" t="s">
        <v>28695</v>
      </c>
      <c r="S2980" s="34" t="s">
        <v>28696</v>
      </c>
      <c r="T2980" s="7" t="s">
        <v>28697</v>
      </c>
      <c r="U2980" s="7" t="s">
        <v>50</v>
      </c>
      <c r="V2980" s="7">
        <v>2349</v>
      </c>
      <c r="W2980" s="7" t="s">
        <v>139</v>
      </c>
      <c r="X2980" s="7">
        <v>3040</v>
      </c>
      <c r="Y2980" s="7" t="s">
        <v>50</v>
      </c>
      <c r="Z2980" s="7">
        <v>5</v>
      </c>
      <c r="AA2980" s="7" t="s">
        <v>50</v>
      </c>
      <c r="AB2980" s="7" t="s">
        <v>50</v>
      </c>
      <c r="AC2980" s="7" t="s">
        <v>50</v>
      </c>
      <c r="AD2980" s="7" t="s">
        <v>50</v>
      </c>
      <c r="AE2980" s="7" t="s">
        <v>50</v>
      </c>
      <c r="AF2980" s="7" t="s">
        <v>50</v>
      </c>
      <c r="AG2980" s="7" t="s">
        <v>50</v>
      </c>
      <c r="AH2980" s="7">
        <v>25971</v>
      </c>
      <c r="AI2980" s="7" t="s">
        <v>60</v>
      </c>
      <c r="AJ2980" s="7">
        <v>25971</v>
      </c>
      <c r="AK2980" s="7" t="s">
        <v>28698</v>
      </c>
      <c r="AL2980" s="7" t="s">
        <v>50</v>
      </c>
      <c r="AM2980" s="7" t="s">
        <v>28699</v>
      </c>
      <c r="AN2980" s="7" t="s">
        <v>993</v>
      </c>
      <c r="AO2980" s="7" t="s">
        <v>28700</v>
      </c>
      <c r="AP2980" s="22" t="s">
        <v>28701</v>
      </c>
      <c r="AQ2980" s="9" t="s">
        <v>50</v>
      </c>
      <c r="AR2980" s="7" t="s">
        <v>50</v>
      </c>
    </row>
    <row r="2981" spans="1:44" ht="15" thickBot="1">
      <c r="A2981" s="10" t="s">
        <v>28702</v>
      </c>
      <c r="B2981" s="13" t="s">
        <v>50</v>
      </c>
      <c r="C2981" s="12">
        <v>43466</v>
      </c>
      <c r="D2981" s="13" t="s">
        <v>45</v>
      </c>
      <c r="E2981" s="13" t="s">
        <v>46</v>
      </c>
      <c r="F2981" s="13" t="s">
        <v>70</v>
      </c>
      <c r="G2981" s="13" t="s">
        <v>145</v>
      </c>
      <c r="H2981" s="13" t="s">
        <v>50</v>
      </c>
      <c r="I2981" s="13" t="s">
        <v>50</v>
      </c>
      <c r="J2981" s="12">
        <v>45492</v>
      </c>
      <c r="K2981" s="13" t="s">
        <v>50</v>
      </c>
      <c r="L2981" s="13" t="s">
        <v>124</v>
      </c>
      <c r="M2981" s="13" t="s">
        <v>7585</v>
      </c>
      <c r="N2981" s="13" t="s">
        <v>4513</v>
      </c>
      <c r="O2981" s="13" t="s">
        <v>28703</v>
      </c>
      <c r="P2981" s="11">
        <v>36770</v>
      </c>
      <c r="Q2981" s="13" t="s">
        <v>245</v>
      </c>
      <c r="R2981" s="33" t="s">
        <v>28704</v>
      </c>
      <c r="S2981" s="30" t="s">
        <v>50</v>
      </c>
      <c r="T2981" s="13" t="s">
        <v>28705</v>
      </c>
      <c r="U2981" s="13" t="s">
        <v>28706</v>
      </c>
      <c r="V2981" s="13" t="s">
        <v>50</v>
      </c>
      <c r="W2981" s="13" t="s">
        <v>50</v>
      </c>
      <c r="X2981" s="13" t="s">
        <v>50</v>
      </c>
      <c r="Y2981" s="13" t="s">
        <v>81</v>
      </c>
      <c r="Z2981" s="13">
        <v>2</v>
      </c>
      <c r="AA2981" s="13" t="s">
        <v>50</v>
      </c>
      <c r="AB2981" s="13" t="s">
        <v>50</v>
      </c>
      <c r="AC2981" s="13" t="s">
        <v>50</v>
      </c>
      <c r="AD2981" s="13" t="s">
        <v>124</v>
      </c>
      <c r="AE2981" s="13">
        <v>100000000</v>
      </c>
      <c r="AF2981" s="13" t="s">
        <v>60</v>
      </c>
      <c r="AG2981" s="13">
        <v>100000000</v>
      </c>
      <c r="AH2981" s="13">
        <v>100000000</v>
      </c>
      <c r="AI2981" s="13" t="s">
        <v>60</v>
      </c>
      <c r="AJ2981" s="13">
        <v>100000000</v>
      </c>
      <c r="AK2981" s="13" t="s">
        <v>28707</v>
      </c>
      <c r="AL2981" s="13" t="s">
        <v>50</v>
      </c>
      <c r="AM2981" s="13" t="s">
        <v>28708</v>
      </c>
      <c r="AN2981" s="13" t="s">
        <v>253</v>
      </c>
      <c r="AO2981" s="13" t="s">
        <v>50</v>
      </c>
      <c r="AP2981" s="15" t="s">
        <v>50</v>
      </c>
      <c r="AQ2981" s="21" t="s">
        <v>28709</v>
      </c>
      <c r="AR2981" s="13" t="s">
        <v>255</v>
      </c>
    </row>
    <row r="2982" spans="1:44" ht="15" thickBot="1">
      <c r="A2982" s="4" t="s">
        <v>28710</v>
      </c>
      <c r="B2982" s="7">
        <v>67</v>
      </c>
      <c r="C2982" s="6">
        <v>32509</v>
      </c>
      <c r="D2982" s="7" t="s">
        <v>45</v>
      </c>
      <c r="E2982" s="7" t="s">
        <v>46</v>
      </c>
      <c r="F2982" s="7" t="s">
        <v>47</v>
      </c>
      <c r="G2982" s="7" t="s">
        <v>50</v>
      </c>
      <c r="H2982" s="7" t="s">
        <v>1091</v>
      </c>
      <c r="I2982" s="7" t="s">
        <v>50</v>
      </c>
      <c r="J2982" s="6">
        <v>45495</v>
      </c>
      <c r="K2982" s="7" t="s">
        <v>50</v>
      </c>
      <c r="L2982" s="7" t="s">
        <v>162</v>
      </c>
      <c r="M2982" s="7" t="s">
        <v>28711</v>
      </c>
      <c r="N2982" s="7" t="s">
        <v>1222</v>
      </c>
      <c r="O2982" s="7" t="s">
        <v>28712</v>
      </c>
      <c r="P2982" s="5">
        <v>37129</v>
      </c>
      <c r="Q2982" s="7" t="s">
        <v>707</v>
      </c>
      <c r="R2982" s="34" t="s">
        <v>28713</v>
      </c>
      <c r="S2982" s="34" t="s">
        <v>28714</v>
      </c>
      <c r="T2982" s="7" t="s">
        <v>28715</v>
      </c>
      <c r="U2982" s="7" t="s">
        <v>28716</v>
      </c>
      <c r="V2982" s="7">
        <v>500000</v>
      </c>
      <c r="W2982" s="7" t="s">
        <v>1085</v>
      </c>
      <c r="X2982" s="7">
        <v>364128</v>
      </c>
      <c r="Y2982" s="7" t="s">
        <v>61</v>
      </c>
      <c r="Z2982" s="7">
        <v>1</v>
      </c>
      <c r="AA2982" s="7" t="s">
        <v>50</v>
      </c>
      <c r="AB2982" s="7" t="s">
        <v>50</v>
      </c>
      <c r="AC2982" s="7" t="s">
        <v>50</v>
      </c>
      <c r="AD2982" s="7" t="s">
        <v>50</v>
      </c>
      <c r="AE2982" s="7" t="s">
        <v>50</v>
      </c>
      <c r="AF2982" s="7" t="s">
        <v>50</v>
      </c>
      <c r="AG2982" s="7" t="s">
        <v>50</v>
      </c>
      <c r="AH2982" s="7">
        <v>500000</v>
      </c>
      <c r="AI2982" s="7" t="s">
        <v>1085</v>
      </c>
      <c r="AJ2982" s="7">
        <v>364128</v>
      </c>
      <c r="AK2982" s="7" t="s">
        <v>50</v>
      </c>
      <c r="AL2982" s="7" t="s">
        <v>50</v>
      </c>
      <c r="AM2982" s="7" t="s">
        <v>28717</v>
      </c>
      <c r="AN2982" s="7" t="s">
        <v>66</v>
      </c>
      <c r="AO2982" s="7" t="s">
        <v>28718</v>
      </c>
      <c r="AP2982" s="22" t="s">
        <v>28719</v>
      </c>
      <c r="AQ2982" s="9" t="s">
        <v>50</v>
      </c>
      <c r="AR2982" s="7" t="s">
        <v>50</v>
      </c>
    </row>
    <row r="2983" spans="1:44" ht="15" thickBot="1">
      <c r="A2983" s="10" t="s">
        <v>28720</v>
      </c>
      <c r="B2983" s="13" t="s">
        <v>50</v>
      </c>
      <c r="C2983" s="12">
        <v>45292</v>
      </c>
      <c r="D2983" s="13" t="s">
        <v>45</v>
      </c>
      <c r="E2983" s="13" t="s">
        <v>46</v>
      </c>
      <c r="F2983" s="13" t="s">
        <v>70</v>
      </c>
      <c r="G2983" s="27" t="s">
        <v>54945</v>
      </c>
      <c r="H2983" s="13" t="s">
        <v>50</v>
      </c>
      <c r="I2983" s="13" t="s">
        <v>50</v>
      </c>
      <c r="J2983" s="12">
        <v>45490</v>
      </c>
      <c r="K2983" s="13" t="s">
        <v>50</v>
      </c>
      <c r="L2983" s="13" t="s">
        <v>467</v>
      </c>
      <c r="M2983" s="13" t="s">
        <v>50</v>
      </c>
      <c r="N2983" s="13" t="s">
        <v>75</v>
      </c>
      <c r="O2983" s="13" t="s">
        <v>28721</v>
      </c>
      <c r="P2983" s="11">
        <v>37183</v>
      </c>
      <c r="Q2983" s="13" t="s">
        <v>77</v>
      </c>
      <c r="R2983" s="33" t="s">
        <v>28722</v>
      </c>
      <c r="S2983" s="33" t="s">
        <v>28723</v>
      </c>
      <c r="T2983" s="13" t="s">
        <v>50</v>
      </c>
      <c r="U2983" s="13" t="s">
        <v>50</v>
      </c>
      <c r="V2983" s="13">
        <v>150000</v>
      </c>
      <c r="W2983" s="13" t="s">
        <v>60</v>
      </c>
      <c r="X2983" s="13">
        <v>150000</v>
      </c>
      <c r="Y2983" s="13" t="s">
        <v>467</v>
      </c>
      <c r="Z2983" s="13">
        <v>1</v>
      </c>
      <c r="AA2983" s="13">
        <v>150000</v>
      </c>
      <c r="AB2983" s="13" t="s">
        <v>60</v>
      </c>
      <c r="AC2983" s="13">
        <v>150000</v>
      </c>
      <c r="AD2983" s="13" t="s">
        <v>467</v>
      </c>
      <c r="AE2983" s="13">
        <v>150000</v>
      </c>
      <c r="AF2983" s="13" t="s">
        <v>60</v>
      </c>
      <c r="AG2983" s="13">
        <v>150000</v>
      </c>
      <c r="AH2983" s="13">
        <v>150000</v>
      </c>
      <c r="AI2983" s="13" t="s">
        <v>60</v>
      </c>
      <c r="AJ2983" s="13">
        <v>150000</v>
      </c>
      <c r="AK2983" s="13" t="s">
        <v>50</v>
      </c>
      <c r="AL2983" s="13" t="s">
        <v>50</v>
      </c>
      <c r="AM2983" s="13" t="s">
        <v>28724</v>
      </c>
      <c r="AN2983" s="13" t="s">
        <v>66</v>
      </c>
      <c r="AO2983" s="13" t="s">
        <v>28725</v>
      </c>
      <c r="AP2983" s="21" t="s">
        <v>28726</v>
      </c>
      <c r="AQ2983" s="15" t="s">
        <v>50</v>
      </c>
      <c r="AR2983" s="13" t="s">
        <v>50</v>
      </c>
    </row>
    <row r="2984" spans="1:44" ht="15" thickBot="1">
      <c r="A2984" s="4" t="s">
        <v>28727</v>
      </c>
      <c r="B2984" s="7">
        <v>157</v>
      </c>
      <c r="C2984" s="6">
        <v>41640</v>
      </c>
      <c r="D2984" s="7" t="s">
        <v>45</v>
      </c>
      <c r="E2984" s="7" t="s">
        <v>46</v>
      </c>
      <c r="F2984" s="7" t="s">
        <v>70</v>
      </c>
      <c r="G2984" s="7" t="s">
        <v>145</v>
      </c>
      <c r="H2984" s="7" t="s">
        <v>13208</v>
      </c>
      <c r="I2984" s="7" t="s">
        <v>50</v>
      </c>
      <c r="J2984" s="6">
        <v>45495</v>
      </c>
      <c r="K2984" s="7" t="s">
        <v>116</v>
      </c>
      <c r="L2984" s="7" t="s">
        <v>290</v>
      </c>
      <c r="M2984" s="7" t="s">
        <v>16206</v>
      </c>
      <c r="N2984" s="7" t="s">
        <v>2719</v>
      </c>
      <c r="O2984" s="7" t="s">
        <v>28728</v>
      </c>
      <c r="P2984" s="5">
        <v>37759</v>
      </c>
      <c r="Q2984" s="7" t="s">
        <v>2721</v>
      </c>
      <c r="R2984" s="34" t="s">
        <v>28729</v>
      </c>
      <c r="S2984" s="34" t="s">
        <v>28730</v>
      </c>
      <c r="T2984" s="7" t="s">
        <v>28731</v>
      </c>
      <c r="U2984" s="7" t="s">
        <v>28732</v>
      </c>
      <c r="V2984" s="7" t="s">
        <v>50</v>
      </c>
      <c r="W2984" s="7" t="s">
        <v>50</v>
      </c>
      <c r="X2984" s="7" t="s">
        <v>50</v>
      </c>
      <c r="Y2984" s="7" t="s">
        <v>290</v>
      </c>
      <c r="Z2984" s="7">
        <v>2</v>
      </c>
      <c r="AA2984" s="7" t="s">
        <v>50</v>
      </c>
      <c r="AB2984" s="7" t="s">
        <v>50</v>
      </c>
      <c r="AC2984" s="7" t="s">
        <v>50</v>
      </c>
      <c r="AD2984" s="7" t="s">
        <v>290</v>
      </c>
      <c r="AE2984" s="7" t="s">
        <v>50</v>
      </c>
      <c r="AF2984" s="7" t="s">
        <v>50</v>
      </c>
      <c r="AG2984" s="7" t="s">
        <v>50</v>
      </c>
      <c r="AH2984" s="7">
        <v>90000</v>
      </c>
      <c r="AI2984" s="7" t="s">
        <v>60</v>
      </c>
      <c r="AJ2984" s="7">
        <v>90000</v>
      </c>
      <c r="AK2984" s="7" t="s">
        <v>28733</v>
      </c>
      <c r="AL2984" s="7" t="s">
        <v>50</v>
      </c>
      <c r="AM2984" s="7" t="s">
        <v>28734</v>
      </c>
      <c r="AN2984" s="7" t="s">
        <v>66</v>
      </c>
      <c r="AO2984" s="7" t="s">
        <v>28735</v>
      </c>
      <c r="AP2984" s="22" t="s">
        <v>28736</v>
      </c>
      <c r="AQ2984" s="9" t="s">
        <v>50</v>
      </c>
      <c r="AR2984" s="7" t="s">
        <v>50</v>
      </c>
    </row>
    <row r="2985" spans="1:44" ht="15" thickBot="1">
      <c r="A2985" s="10" t="s">
        <v>28737</v>
      </c>
      <c r="B2985" s="13" t="s">
        <v>50</v>
      </c>
      <c r="C2985" s="12">
        <v>43101</v>
      </c>
      <c r="D2985" s="13" t="s">
        <v>45</v>
      </c>
      <c r="E2985" s="13" t="s">
        <v>46</v>
      </c>
      <c r="F2985" s="13" t="s">
        <v>70</v>
      </c>
      <c r="G2985" s="27" t="s">
        <v>54945</v>
      </c>
      <c r="H2985" s="13" t="s">
        <v>50</v>
      </c>
      <c r="I2985" s="13" t="s">
        <v>50</v>
      </c>
      <c r="J2985" s="12">
        <v>45497</v>
      </c>
      <c r="K2985" s="13" t="s">
        <v>50</v>
      </c>
      <c r="L2985" s="13" t="s">
        <v>52</v>
      </c>
      <c r="M2985" s="13" t="s">
        <v>7522</v>
      </c>
      <c r="N2985" s="13" t="s">
        <v>2540</v>
      </c>
      <c r="O2985" s="13" t="s">
        <v>28738</v>
      </c>
      <c r="P2985" s="11">
        <v>38170</v>
      </c>
      <c r="Q2985" s="13" t="s">
        <v>360</v>
      </c>
      <c r="R2985" s="33" t="s">
        <v>28739</v>
      </c>
      <c r="S2985" s="33" t="s">
        <v>28740</v>
      </c>
      <c r="T2985" s="13" t="s">
        <v>50</v>
      </c>
      <c r="U2985" s="13" t="s">
        <v>50</v>
      </c>
      <c r="V2985" s="13">
        <v>1500000</v>
      </c>
      <c r="W2985" s="13" t="s">
        <v>209</v>
      </c>
      <c r="X2985" s="13">
        <v>1626776</v>
      </c>
      <c r="Y2985" s="13" t="s">
        <v>50</v>
      </c>
      <c r="Z2985" s="13">
        <v>1</v>
      </c>
      <c r="AA2985" s="13" t="s">
        <v>50</v>
      </c>
      <c r="AB2985" s="13" t="s">
        <v>50</v>
      </c>
      <c r="AC2985" s="13" t="s">
        <v>50</v>
      </c>
      <c r="AD2985" s="13" t="s">
        <v>50</v>
      </c>
      <c r="AE2985" s="13" t="s">
        <v>50</v>
      </c>
      <c r="AF2985" s="13" t="s">
        <v>50</v>
      </c>
      <c r="AG2985" s="13" t="s">
        <v>50</v>
      </c>
      <c r="AH2985" s="13">
        <v>1500000</v>
      </c>
      <c r="AI2985" s="13" t="s">
        <v>209</v>
      </c>
      <c r="AJ2985" s="13">
        <v>1626776</v>
      </c>
      <c r="AK2985" s="13" t="s">
        <v>28741</v>
      </c>
      <c r="AL2985" s="13" t="s">
        <v>50</v>
      </c>
      <c r="AM2985" s="13" t="s">
        <v>28742</v>
      </c>
      <c r="AN2985" s="13" t="s">
        <v>66</v>
      </c>
      <c r="AO2985" s="13" t="s">
        <v>28743</v>
      </c>
      <c r="AP2985" s="21" t="s">
        <v>28744</v>
      </c>
      <c r="AQ2985" s="15" t="s">
        <v>50</v>
      </c>
      <c r="AR2985" s="13" t="s">
        <v>50</v>
      </c>
    </row>
    <row r="2986" spans="1:44" ht="15" thickBot="1">
      <c r="A2986" s="4" t="s">
        <v>28745</v>
      </c>
      <c r="B2986" s="7">
        <v>156</v>
      </c>
      <c r="C2986" s="6">
        <v>43831</v>
      </c>
      <c r="D2986" s="7" t="s">
        <v>45</v>
      </c>
      <c r="E2986" s="7" t="s">
        <v>46</v>
      </c>
      <c r="F2986" s="7" t="s">
        <v>70</v>
      </c>
      <c r="G2986" s="27" t="s">
        <v>54945</v>
      </c>
      <c r="H2986" s="7" t="s">
        <v>50</v>
      </c>
      <c r="I2986" s="7" t="s">
        <v>50</v>
      </c>
      <c r="J2986" s="6">
        <v>45490</v>
      </c>
      <c r="K2986" s="7" t="s">
        <v>116</v>
      </c>
      <c r="L2986" s="7" t="s">
        <v>241</v>
      </c>
      <c r="M2986" s="7" t="s">
        <v>9687</v>
      </c>
      <c r="N2986" s="7" t="s">
        <v>7997</v>
      </c>
      <c r="O2986" s="7" t="s">
        <v>28746</v>
      </c>
      <c r="P2986" s="5">
        <v>39112</v>
      </c>
      <c r="Q2986" s="7" t="s">
        <v>360</v>
      </c>
      <c r="R2986" s="34" t="s">
        <v>28747</v>
      </c>
      <c r="S2986" s="34" t="s">
        <v>28748</v>
      </c>
      <c r="T2986" s="7" t="s">
        <v>28749</v>
      </c>
      <c r="U2986" s="7" t="s">
        <v>50</v>
      </c>
      <c r="V2986" s="7">
        <v>8000000</v>
      </c>
      <c r="W2986" s="7" t="s">
        <v>209</v>
      </c>
      <c r="X2986" s="7">
        <v>8724738</v>
      </c>
      <c r="Y2986" s="7" t="s">
        <v>154</v>
      </c>
      <c r="Z2986" s="7">
        <v>4</v>
      </c>
      <c r="AA2986" s="7">
        <v>8000000</v>
      </c>
      <c r="AB2986" s="7" t="s">
        <v>209</v>
      </c>
      <c r="AC2986" s="7">
        <v>8724738</v>
      </c>
      <c r="AD2986" s="7" t="s">
        <v>241</v>
      </c>
      <c r="AE2986" s="7">
        <v>14000000</v>
      </c>
      <c r="AF2986" s="7" t="s">
        <v>209</v>
      </c>
      <c r="AG2986" s="7">
        <v>15476162</v>
      </c>
      <c r="AH2986" s="7">
        <v>16500000</v>
      </c>
      <c r="AI2986" s="7" t="s">
        <v>209</v>
      </c>
      <c r="AJ2986" s="7">
        <v>18202643</v>
      </c>
      <c r="AK2986" s="7" t="s">
        <v>28750</v>
      </c>
      <c r="AL2986" s="7" t="s">
        <v>50</v>
      </c>
      <c r="AM2986" s="7" t="s">
        <v>28751</v>
      </c>
      <c r="AN2986" s="7" t="s">
        <v>66</v>
      </c>
      <c r="AO2986" s="7" t="s">
        <v>28752</v>
      </c>
      <c r="AP2986" s="22" t="s">
        <v>28753</v>
      </c>
      <c r="AQ2986" s="9" t="s">
        <v>50</v>
      </c>
      <c r="AR2986" s="7" t="s">
        <v>50</v>
      </c>
    </row>
    <row r="2987" spans="1:44" ht="15" thickBot="1">
      <c r="A2987" s="10" t="s">
        <v>28754</v>
      </c>
      <c r="B2987" s="13" t="s">
        <v>50</v>
      </c>
      <c r="C2987" s="12">
        <v>45292</v>
      </c>
      <c r="D2987" s="13" t="s">
        <v>45</v>
      </c>
      <c r="E2987" s="13" t="s">
        <v>46</v>
      </c>
      <c r="F2987" s="13" t="s">
        <v>70</v>
      </c>
      <c r="G2987" s="26" t="s">
        <v>54946</v>
      </c>
      <c r="H2987" s="13" t="s">
        <v>50</v>
      </c>
      <c r="I2987" s="13" t="s">
        <v>50</v>
      </c>
      <c r="J2987" s="12">
        <v>45495</v>
      </c>
      <c r="K2987" s="13" t="s">
        <v>50</v>
      </c>
      <c r="L2987" s="13" t="s">
        <v>1624</v>
      </c>
      <c r="M2987" s="13" t="s">
        <v>28755</v>
      </c>
      <c r="N2987" s="13" t="s">
        <v>2653</v>
      </c>
      <c r="O2987" s="13" t="s">
        <v>28756</v>
      </c>
      <c r="P2987" s="11">
        <v>39135</v>
      </c>
      <c r="Q2987" s="13" t="s">
        <v>166</v>
      </c>
      <c r="R2987" s="30" t="s">
        <v>50</v>
      </c>
      <c r="S2987" s="33" t="s">
        <v>28757</v>
      </c>
      <c r="T2987" s="13" t="s">
        <v>50</v>
      </c>
      <c r="U2987" s="13" t="s">
        <v>50</v>
      </c>
      <c r="V2987" s="13">
        <v>1000000</v>
      </c>
      <c r="W2987" s="13" t="s">
        <v>209</v>
      </c>
      <c r="X2987" s="13">
        <v>1089072</v>
      </c>
      <c r="Y2987" s="13" t="s">
        <v>467</v>
      </c>
      <c r="Z2987" s="13">
        <v>1</v>
      </c>
      <c r="AA2987" s="13">
        <v>1000000</v>
      </c>
      <c r="AB2987" s="13" t="s">
        <v>209</v>
      </c>
      <c r="AC2987" s="13">
        <v>1089072</v>
      </c>
      <c r="AD2987" s="13" t="s">
        <v>1624</v>
      </c>
      <c r="AE2987" s="13">
        <v>1000000</v>
      </c>
      <c r="AF2987" s="13" t="s">
        <v>209</v>
      </c>
      <c r="AG2987" s="13">
        <v>1089072</v>
      </c>
      <c r="AH2987" s="13">
        <v>1000000</v>
      </c>
      <c r="AI2987" s="13" t="s">
        <v>209</v>
      </c>
      <c r="AJ2987" s="13">
        <v>1089072</v>
      </c>
      <c r="AK2987" s="13" t="s">
        <v>28758</v>
      </c>
      <c r="AL2987" s="13" t="s">
        <v>50</v>
      </c>
      <c r="AM2987" s="13" t="s">
        <v>28759</v>
      </c>
      <c r="AN2987" s="13" t="s">
        <v>66</v>
      </c>
      <c r="AO2987" s="13" t="s">
        <v>50</v>
      </c>
      <c r="AP2987" s="21" t="s">
        <v>28760</v>
      </c>
      <c r="AQ2987" s="15" t="s">
        <v>50</v>
      </c>
      <c r="AR2987" s="13" t="s">
        <v>255</v>
      </c>
    </row>
    <row r="2988" spans="1:44" ht="15" thickBot="1">
      <c r="A2988" s="4" t="s">
        <v>28761</v>
      </c>
      <c r="B2988" s="7" t="s">
        <v>50</v>
      </c>
      <c r="C2988" s="6">
        <v>44562</v>
      </c>
      <c r="D2988" s="7" t="s">
        <v>45</v>
      </c>
      <c r="E2988" s="7" t="s">
        <v>46</v>
      </c>
      <c r="F2988" s="7" t="s">
        <v>70</v>
      </c>
      <c r="G2988" s="26" t="s">
        <v>54946</v>
      </c>
      <c r="H2988" s="7" t="s">
        <v>50</v>
      </c>
      <c r="I2988" s="7" t="s">
        <v>50</v>
      </c>
      <c r="J2988" s="6">
        <v>45489</v>
      </c>
      <c r="K2988" s="7" t="s">
        <v>50</v>
      </c>
      <c r="L2988" s="7" t="s">
        <v>210</v>
      </c>
      <c r="M2988" s="7" t="s">
        <v>27055</v>
      </c>
      <c r="N2988" s="7" t="s">
        <v>28762</v>
      </c>
      <c r="O2988" s="7" t="s">
        <v>28763</v>
      </c>
      <c r="P2988" s="5">
        <v>39259</v>
      </c>
      <c r="Q2988" s="7" t="s">
        <v>56</v>
      </c>
      <c r="R2988" s="34" t="s">
        <v>28764</v>
      </c>
      <c r="S2988" s="34" t="s">
        <v>28765</v>
      </c>
      <c r="T2988" s="7" t="s">
        <v>50</v>
      </c>
      <c r="U2988" s="7" t="s">
        <v>50</v>
      </c>
      <c r="V2988" s="7">
        <v>1000000</v>
      </c>
      <c r="W2988" s="7" t="s">
        <v>60</v>
      </c>
      <c r="X2988" s="7">
        <v>1000000</v>
      </c>
      <c r="Y2988" s="7" t="s">
        <v>50</v>
      </c>
      <c r="Z2988" s="7">
        <v>1</v>
      </c>
      <c r="AA2988" s="7">
        <v>1000000</v>
      </c>
      <c r="AB2988" s="7" t="s">
        <v>60</v>
      </c>
      <c r="AC2988" s="7">
        <v>1000000</v>
      </c>
      <c r="AD2988" s="7" t="s">
        <v>210</v>
      </c>
      <c r="AE2988" s="7">
        <v>1000000</v>
      </c>
      <c r="AF2988" s="7" t="s">
        <v>60</v>
      </c>
      <c r="AG2988" s="7">
        <v>1000000</v>
      </c>
      <c r="AH2988" s="7">
        <v>1000000</v>
      </c>
      <c r="AI2988" s="7" t="s">
        <v>60</v>
      </c>
      <c r="AJ2988" s="7">
        <v>1000000</v>
      </c>
      <c r="AK2988" s="7" t="s">
        <v>50</v>
      </c>
      <c r="AL2988" s="7" t="s">
        <v>50</v>
      </c>
      <c r="AM2988" s="7" t="s">
        <v>28766</v>
      </c>
      <c r="AN2988" s="7" t="s">
        <v>993</v>
      </c>
      <c r="AO2988" s="7" t="s">
        <v>50</v>
      </c>
      <c r="AP2988" s="22" t="s">
        <v>28767</v>
      </c>
      <c r="AQ2988" s="9" t="s">
        <v>50</v>
      </c>
      <c r="AR2988" s="7" t="s">
        <v>255</v>
      </c>
    </row>
    <row r="2989" spans="1:44" ht="15" thickBot="1">
      <c r="A2989" s="10" t="s">
        <v>28768</v>
      </c>
      <c r="B2989" s="13" t="s">
        <v>50</v>
      </c>
      <c r="C2989" s="12">
        <v>44562</v>
      </c>
      <c r="D2989" s="13" t="s">
        <v>45</v>
      </c>
      <c r="E2989" s="13" t="s">
        <v>46</v>
      </c>
      <c r="F2989" s="13" t="s">
        <v>70</v>
      </c>
      <c r="G2989" s="27" t="s">
        <v>54945</v>
      </c>
      <c r="H2989" s="13" t="s">
        <v>50</v>
      </c>
      <c r="I2989" s="13" t="s">
        <v>50</v>
      </c>
      <c r="J2989" s="12">
        <v>45497</v>
      </c>
      <c r="K2989" s="13" t="s">
        <v>50</v>
      </c>
      <c r="L2989" s="13" t="s">
        <v>467</v>
      </c>
      <c r="M2989" s="13" t="s">
        <v>28769</v>
      </c>
      <c r="N2989" s="13" t="s">
        <v>133</v>
      </c>
      <c r="O2989" s="13" t="s">
        <v>28770</v>
      </c>
      <c r="P2989" s="11">
        <v>39417</v>
      </c>
      <c r="Q2989" s="13" t="s">
        <v>135</v>
      </c>
      <c r="R2989" s="29" t="s">
        <v>28771</v>
      </c>
      <c r="S2989" s="33" t="s">
        <v>28772</v>
      </c>
      <c r="T2989" s="13" t="s">
        <v>50</v>
      </c>
      <c r="U2989" s="13" t="s">
        <v>50</v>
      </c>
      <c r="V2989" s="13">
        <v>1800000</v>
      </c>
      <c r="W2989" s="13" t="s">
        <v>139</v>
      </c>
      <c r="X2989" s="13">
        <v>2319516</v>
      </c>
      <c r="Y2989" s="13" t="s">
        <v>467</v>
      </c>
      <c r="Z2989" s="13">
        <v>1</v>
      </c>
      <c r="AA2989" s="13">
        <v>1800000</v>
      </c>
      <c r="AB2989" s="13" t="s">
        <v>139</v>
      </c>
      <c r="AC2989" s="13">
        <v>2319516</v>
      </c>
      <c r="AD2989" s="13" t="s">
        <v>467</v>
      </c>
      <c r="AE2989" s="13">
        <v>1800000</v>
      </c>
      <c r="AF2989" s="13" t="s">
        <v>139</v>
      </c>
      <c r="AG2989" s="13">
        <v>2319516</v>
      </c>
      <c r="AH2989" s="13">
        <v>1800000</v>
      </c>
      <c r="AI2989" s="13" t="s">
        <v>139</v>
      </c>
      <c r="AJ2989" s="13">
        <v>2319516</v>
      </c>
      <c r="AK2989" s="13" t="s">
        <v>28773</v>
      </c>
      <c r="AL2989" s="13" t="s">
        <v>50</v>
      </c>
      <c r="AM2989" s="13" t="s">
        <v>28774</v>
      </c>
      <c r="AN2989" s="13" t="s">
        <v>66</v>
      </c>
      <c r="AO2989" s="13" t="s">
        <v>28775</v>
      </c>
      <c r="AP2989" s="21" t="s">
        <v>28776</v>
      </c>
      <c r="AQ2989" s="15" t="s">
        <v>50</v>
      </c>
      <c r="AR2989" s="13" t="s">
        <v>50</v>
      </c>
    </row>
    <row r="2990" spans="1:44" ht="15" thickBot="1">
      <c r="A2990" s="4" t="s">
        <v>28777</v>
      </c>
      <c r="B2990" s="7" t="s">
        <v>50</v>
      </c>
      <c r="C2990" s="6">
        <v>42370</v>
      </c>
      <c r="D2990" s="7" t="s">
        <v>45</v>
      </c>
      <c r="E2990" s="7" t="s">
        <v>50</v>
      </c>
      <c r="F2990" s="7" t="s">
        <v>70</v>
      </c>
      <c r="G2990" s="7" t="s">
        <v>50</v>
      </c>
      <c r="H2990" s="7" t="s">
        <v>50</v>
      </c>
      <c r="I2990" s="7" t="s">
        <v>50</v>
      </c>
      <c r="J2990" s="6">
        <v>45491</v>
      </c>
      <c r="K2990" s="7" t="s">
        <v>50</v>
      </c>
      <c r="L2990" s="7" t="s">
        <v>178</v>
      </c>
      <c r="M2990" s="7" t="s">
        <v>1034</v>
      </c>
      <c r="N2990" s="7" t="s">
        <v>3638</v>
      </c>
      <c r="O2990" s="7" t="s">
        <v>28778</v>
      </c>
      <c r="P2990" s="5">
        <v>39893</v>
      </c>
      <c r="Q2990" s="7" t="s">
        <v>545</v>
      </c>
      <c r="R2990" s="34" t="s">
        <v>28779</v>
      </c>
      <c r="S2990" s="31" t="s">
        <v>50</v>
      </c>
      <c r="T2990" s="7" t="s">
        <v>28780</v>
      </c>
      <c r="U2990" s="7" t="s">
        <v>28781</v>
      </c>
      <c r="V2990" s="7">
        <v>2000000</v>
      </c>
      <c r="W2990" s="7" t="s">
        <v>5715</v>
      </c>
      <c r="X2990" s="7">
        <v>428679</v>
      </c>
      <c r="Y2990" s="7" t="s">
        <v>50</v>
      </c>
      <c r="Z2990" s="7">
        <v>1</v>
      </c>
      <c r="AA2990" s="7">
        <v>2000000</v>
      </c>
      <c r="AB2990" s="7" t="s">
        <v>5715</v>
      </c>
      <c r="AC2990" s="7">
        <v>428679</v>
      </c>
      <c r="AD2990" s="7" t="s">
        <v>178</v>
      </c>
      <c r="AE2990" s="7">
        <v>2000000</v>
      </c>
      <c r="AF2990" s="7" t="s">
        <v>5715</v>
      </c>
      <c r="AG2990" s="7">
        <v>428679</v>
      </c>
      <c r="AH2990" s="7">
        <v>2000000</v>
      </c>
      <c r="AI2990" s="7" t="s">
        <v>5715</v>
      </c>
      <c r="AJ2990" s="7">
        <v>428679</v>
      </c>
      <c r="AK2990" s="7" t="s">
        <v>28782</v>
      </c>
      <c r="AL2990" s="7" t="s">
        <v>50</v>
      </c>
      <c r="AM2990" s="7" t="s">
        <v>28783</v>
      </c>
      <c r="AN2990" s="7" t="s">
        <v>66</v>
      </c>
      <c r="AO2990" s="7" t="s">
        <v>50</v>
      </c>
      <c r="AP2990" s="9" t="s">
        <v>50</v>
      </c>
      <c r="AQ2990" s="22" t="s">
        <v>28784</v>
      </c>
      <c r="AR2990" s="7" t="s">
        <v>255</v>
      </c>
    </row>
    <row r="2991" spans="1:44" ht="15" thickBot="1">
      <c r="A2991" s="10" t="s">
        <v>28785</v>
      </c>
      <c r="B2991" s="13" t="s">
        <v>50</v>
      </c>
      <c r="C2991" s="12">
        <v>43294</v>
      </c>
      <c r="D2991" s="13" t="s">
        <v>45</v>
      </c>
      <c r="E2991" s="13" t="s">
        <v>46</v>
      </c>
      <c r="F2991" s="13" t="s">
        <v>70</v>
      </c>
      <c r="G2991" s="27" t="s">
        <v>54945</v>
      </c>
      <c r="H2991" s="13" t="s">
        <v>50</v>
      </c>
      <c r="I2991" s="13" t="s">
        <v>50</v>
      </c>
      <c r="J2991" s="12">
        <v>45491</v>
      </c>
      <c r="K2991" s="13" t="s">
        <v>50</v>
      </c>
      <c r="L2991" s="13" t="s">
        <v>2837</v>
      </c>
      <c r="M2991" s="13" t="s">
        <v>28786</v>
      </c>
      <c r="N2991" s="13" t="s">
        <v>5335</v>
      </c>
      <c r="O2991" s="13" t="s">
        <v>28787</v>
      </c>
      <c r="P2991" s="11">
        <v>40650</v>
      </c>
      <c r="Q2991" s="13" t="s">
        <v>1783</v>
      </c>
      <c r="R2991" s="33" t="s">
        <v>28788</v>
      </c>
      <c r="S2991" s="33" t="s">
        <v>28789</v>
      </c>
      <c r="T2991" s="13" t="s">
        <v>28790</v>
      </c>
      <c r="U2991" s="13" t="s">
        <v>50</v>
      </c>
      <c r="V2991" s="13" t="s">
        <v>50</v>
      </c>
      <c r="W2991" s="13" t="s">
        <v>50</v>
      </c>
      <c r="X2991" s="13" t="s">
        <v>50</v>
      </c>
      <c r="Y2991" s="13" t="s">
        <v>467</v>
      </c>
      <c r="Z2991" s="13">
        <v>2</v>
      </c>
      <c r="AA2991" s="13">
        <v>5000000</v>
      </c>
      <c r="AB2991" s="13" t="s">
        <v>5340</v>
      </c>
      <c r="AC2991" s="13">
        <v>591004</v>
      </c>
      <c r="AD2991" s="13" t="s">
        <v>4836</v>
      </c>
      <c r="AE2991" s="13">
        <v>5000000</v>
      </c>
      <c r="AF2991" s="13" t="s">
        <v>5340</v>
      </c>
      <c r="AG2991" s="13">
        <v>591004</v>
      </c>
      <c r="AH2991" s="13">
        <v>5000000</v>
      </c>
      <c r="AI2991" s="13" t="s">
        <v>5340</v>
      </c>
      <c r="AJ2991" s="13">
        <v>591004</v>
      </c>
      <c r="AK2991" s="13" t="s">
        <v>28791</v>
      </c>
      <c r="AL2991" s="13" t="s">
        <v>50</v>
      </c>
      <c r="AM2991" s="13" t="s">
        <v>28792</v>
      </c>
      <c r="AN2991" s="13" t="s">
        <v>253</v>
      </c>
      <c r="AO2991" s="13" t="s">
        <v>28793</v>
      </c>
      <c r="AP2991" s="21" t="s">
        <v>28794</v>
      </c>
      <c r="AQ2991" s="15" t="s">
        <v>50</v>
      </c>
      <c r="AR2991" s="13" t="s">
        <v>50</v>
      </c>
    </row>
    <row r="2992" spans="1:44" ht="15" thickBot="1">
      <c r="A2992" s="4" t="s">
        <v>28795</v>
      </c>
      <c r="B2992" s="7">
        <v>253</v>
      </c>
      <c r="C2992" s="6">
        <v>38353</v>
      </c>
      <c r="D2992" s="7" t="s">
        <v>45</v>
      </c>
      <c r="E2992" s="7" t="s">
        <v>46</v>
      </c>
      <c r="F2992" s="7" t="s">
        <v>47</v>
      </c>
      <c r="G2992" s="27" t="s">
        <v>54945</v>
      </c>
      <c r="H2992" s="7" t="s">
        <v>240</v>
      </c>
      <c r="I2992" s="7" t="s">
        <v>50</v>
      </c>
      <c r="J2992" s="6">
        <v>45490</v>
      </c>
      <c r="K2992" s="7" t="s">
        <v>50</v>
      </c>
      <c r="L2992" s="7" t="s">
        <v>62</v>
      </c>
      <c r="M2992" s="7" t="s">
        <v>4625</v>
      </c>
      <c r="N2992" s="7" t="s">
        <v>28796</v>
      </c>
      <c r="O2992" s="7" t="s">
        <v>28797</v>
      </c>
      <c r="P2992" s="5">
        <v>41371</v>
      </c>
      <c r="Q2992" s="7" t="s">
        <v>707</v>
      </c>
      <c r="R2992" s="34" t="s">
        <v>28798</v>
      </c>
      <c r="S2992" s="34" t="s">
        <v>28799</v>
      </c>
      <c r="T2992" s="7" t="s">
        <v>28800</v>
      </c>
      <c r="U2992" s="7" t="s">
        <v>28801</v>
      </c>
      <c r="V2992" s="7">
        <v>3600300</v>
      </c>
      <c r="W2992" s="7" t="s">
        <v>1085</v>
      </c>
      <c r="X2992" s="7">
        <v>2632891</v>
      </c>
      <c r="Y2992" s="7" t="s">
        <v>61</v>
      </c>
      <c r="Z2992" s="7">
        <v>3</v>
      </c>
      <c r="AA2992" s="7">
        <v>3600300</v>
      </c>
      <c r="AB2992" s="7" t="s">
        <v>1085</v>
      </c>
      <c r="AC2992" s="7">
        <v>2632891</v>
      </c>
      <c r="AD2992" s="7" t="s">
        <v>62</v>
      </c>
      <c r="AE2992" s="7">
        <v>4449541</v>
      </c>
      <c r="AF2992" s="7" t="s">
        <v>60</v>
      </c>
      <c r="AG2992" s="7">
        <v>4449541</v>
      </c>
      <c r="AH2992" s="7">
        <v>4449541</v>
      </c>
      <c r="AI2992" s="7" t="s">
        <v>60</v>
      </c>
      <c r="AJ2992" s="7">
        <v>4449541</v>
      </c>
      <c r="AK2992" s="7" t="s">
        <v>50</v>
      </c>
      <c r="AL2992" s="7" t="s">
        <v>50</v>
      </c>
      <c r="AM2992" s="7" t="s">
        <v>28802</v>
      </c>
      <c r="AN2992" s="7" t="s">
        <v>66</v>
      </c>
      <c r="AO2992" s="7" t="s">
        <v>28803</v>
      </c>
      <c r="AP2992" s="22" t="s">
        <v>28804</v>
      </c>
      <c r="AQ2992" s="9" t="s">
        <v>50</v>
      </c>
      <c r="AR2992" s="7" t="s">
        <v>50</v>
      </c>
    </row>
    <row r="2993" spans="1:44" ht="15" thickBot="1">
      <c r="A2993" s="10" t="s">
        <v>28805</v>
      </c>
      <c r="B2993" s="13" t="s">
        <v>50</v>
      </c>
      <c r="C2993" s="12">
        <v>44927</v>
      </c>
      <c r="D2993" s="13" t="s">
        <v>45</v>
      </c>
      <c r="E2993" s="13" t="s">
        <v>46</v>
      </c>
      <c r="F2993" s="13" t="s">
        <v>70</v>
      </c>
      <c r="G2993" s="27" t="s">
        <v>54945</v>
      </c>
      <c r="H2993" s="13" t="s">
        <v>50</v>
      </c>
      <c r="I2993" s="13" t="s">
        <v>50</v>
      </c>
      <c r="J2993" s="12">
        <v>45491</v>
      </c>
      <c r="K2993" s="13" t="s">
        <v>50</v>
      </c>
      <c r="L2993" s="13" t="s">
        <v>52</v>
      </c>
      <c r="M2993" s="13" t="s">
        <v>28806</v>
      </c>
      <c r="N2993" s="13" t="s">
        <v>432</v>
      </c>
      <c r="O2993" s="13" t="s">
        <v>28807</v>
      </c>
      <c r="P2993" s="11">
        <v>42088</v>
      </c>
      <c r="Q2993" s="13" t="s">
        <v>434</v>
      </c>
      <c r="R2993" s="33" t="s">
        <v>28808</v>
      </c>
      <c r="S2993" s="33" t="s">
        <v>28809</v>
      </c>
      <c r="T2993" s="13" t="s">
        <v>50</v>
      </c>
      <c r="U2993" s="13" t="s">
        <v>50</v>
      </c>
      <c r="V2993" s="13" t="s">
        <v>50</v>
      </c>
      <c r="W2993" s="13" t="s">
        <v>50</v>
      </c>
      <c r="X2993" s="13" t="s">
        <v>50</v>
      </c>
      <c r="Y2993" s="13" t="s">
        <v>467</v>
      </c>
      <c r="Z2993" s="13">
        <v>2</v>
      </c>
      <c r="AA2993" s="13">
        <v>120000</v>
      </c>
      <c r="AB2993" s="13" t="s">
        <v>60</v>
      </c>
      <c r="AC2993" s="13">
        <v>120000</v>
      </c>
      <c r="AD2993" s="13" t="s">
        <v>1624</v>
      </c>
      <c r="AE2993" s="13">
        <v>120000</v>
      </c>
      <c r="AF2993" s="13" t="s">
        <v>60</v>
      </c>
      <c r="AG2993" s="13">
        <v>120000</v>
      </c>
      <c r="AH2993" s="13">
        <v>120000</v>
      </c>
      <c r="AI2993" s="13" t="s">
        <v>60</v>
      </c>
      <c r="AJ2993" s="13">
        <v>120000</v>
      </c>
      <c r="AK2993" s="13" t="s">
        <v>5828</v>
      </c>
      <c r="AL2993" s="13" t="s">
        <v>50</v>
      </c>
      <c r="AM2993" s="13" t="s">
        <v>28810</v>
      </c>
      <c r="AN2993" s="13" t="s">
        <v>66</v>
      </c>
      <c r="AO2993" s="13" t="s">
        <v>28811</v>
      </c>
      <c r="AP2993" s="21" t="s">
        <v>28812</v>
      </c>
      <c r="AQ2993" s="15" t="s">
        <v>50</v>
      </c>
      <c r="AR2993" s="13" t="s">
        <v>50</v>
      </c>
    </row>
    <row r="2994" spans="1:44" ht="15" thickBot="1">
      <c r="A2994" s="4" t="s">
        <v>28813</v>
      </c>
      <c r="B2994" s="7" t="s">
        <v>50</v>
      </c>
      <c r="C2994" s="6">
        <v>37987</v>
      </c>
      <c r="D2994" s="7" t="s">
        <v>45</v>
      </c>
      <c r="E2994" s="7" t="s">
        <v>46</v>
      </c>
      <c r="F2994" s="7" t="s">
        <v>47</v>
      </c>
      <c r="G2994" s="27" t="s">
        <v>54945</v>
      </c>
      <c r="H2994" s="7" t="s">
        <v>50</v>
      </c>
      <c r="I2994" s="7" t="s">
        <v>50</v>
      </c>
      <c r="J2994" s="6">
        <v>45490</v>
      </c>
      <c r="K2994" s="7" t="s">
        <v>89</v>
      </c>
      <c r="L2994" s="7" t="s">
        <v>62</v>
      </c>
      <c r="M2994" s="7" t="s">
        <v>6369</v>
      </c>
      <c r="N2994" s="7" t="s">
        <v>12709</v>
      </c>
      <c r="O2994" s="7" t="s">
        <v>28814</v>
      </c>
      <c r="P2994" s="5">
        <v>42359</v>
      </c>
      <c r="Q2994" s="7" t="s">
        <v>50</v>
      </c>
      <c r="R2994" s="34" t="s">
        <v>28815</v>
      </c>
      <c r="S2994" s="34" t="s">
        <v>28816</v>
      </c>
      <c r="T2994" s="7" t="s">
        <v>28817</v>
      </c>
      <c r="U2994" s="7" t="s">
        <v>28818</v>
      </c>
      <c r="V2994" s="7">
        <v>1430000</v>
      </c>
      <c r="W2994" s="7" t="s">
        <v>60</v>
      </c>
      <c r="X2994" s="7">
        <v>1430000</v>
      </c>
      <c r="Y2994" s="7" t="s">
        <v>61</v>
      </c>
      <c r="Z2994" s="7">
        <v>3</v>
      </c>
      <c r="AA2994" s="7">
        <v>1430000</v>
      </c>
      <c r="AB2994" s="7" t="s">
        <v>60</v>
      </c>
      <c r="AC2994" s="7">
        <v>1430000</v>
      </c>
      <c r="AD2994" s="7" t="s">
        <v>62</v>
      </c>
      <c r="AE2994" s="7">
        <v>2820600</v>
      </c>
      <c r="AF2994" s="7" t="s">
        <v>60</v>
      </c>
      <c r="AG2994" s="7">
        <v>2820600</v>
      </c>
      <c r="AH2994" s="7">
        <v>2820600</v>
      </c>
      <c r="AI2994" s="7" t="s">
        <v>60</v>
      </c>
      <c r="AJ2994" s="7">
        <v>2820600</v>
      </c>
      <c r="AK2994" s="7" t="s">
        <v>50</v>
      </c>
      <c r="AL2994" s="7" t="s">
        <v>50</v>
      </c>
      <c r="AM2994" s="7" t="s">
        <v>28819</v>
      </c>
      <c r="AN2994" s="7" t="s">
        <v>66</v>
      </c>
      <c r="AO2994" s="7" t="s">
        <v>28817</v>
      </c>
      <c r="AP2994" s="9" t="s">
        <v>50</v>
      </c>
      <c r="AQ2994" s="22" t="s">
        <v>28820</v>
      </c>
      <c r="AR2994" s="7" t="s">
        <v>50</v>
      </c>
    </row>
    <row r="2995" spans="1:44" ht="15" thickBot="1">
      <c r="A2995" s="10" t="s">
        <v>28821</v>
      </c>
      <c r="B2995" s="13" t="s">
        <v>50</v>
      </c>
      <c r="C2995" s="12">
        <v>44927</v>
      </c>
      <c r="D2995" s="13" t="s">
        <v>45</v>
      </c>
      <c r="E2995" s="13" t="s">
        <v>46</v>
      </c>
      <c r="F2995" s="13" t="s">
        <v>70</v>
      </c>
      <c r="G2995" s="13" t="s">
        <v>50</v>
      </c>
      <c r="H2995" s="13" t="s">
        <v>50</v>
      </c>
      <c r="I2995" s="13" t="s">
        <v>50</v>
      </c>
      <c r="J2995" s="12">
        <v>45490</v>
      </c>
      <c r="K2995" s="13" t="s">
        <v>50</v>
      </c>
      <c r="L2995" s="13" t="s">
        <v>467</v>
      </c>
      <c r="M2995" s="13" t="s">
        <v>28822</v>
      </c>
      <c r="N2995" s="13" t="s">
        <v>26601</v>
      </c>
      <c r="O2995" s="13" t="s">
        <v>28823</v>
      </c>
      <c r="P2995" s="11">
        <v>43313</v>
      </c>
      <c r="Q2995" s="13" t="s">
        <v>245</v>
      </c>
      <c r="R2995" s="33" t="s">
        <v>28824</v>
      </c>
      <c r="S2995" s="30" t="s">
        <v>50</v>
      </c>
      <c r="T2995" s="13" t="s">
        <v>50</v>
      </c>
      <c r="U2995" s="13" t="s">
        <v>50</v>
      </c>
      <c r="V2995" s="13">
        <v>100000000</v>
      </c>
      <c r="W2995" s="13" t="s">
        <v>1960</v>
      </c>
      <c r="X2995" s="13">
        <v>642364</v>
      </c>
      <c r="Y2995" s="13" t="s">
        <v>467</v>
      </c>
      <c r="Z2995" s="13">
        <v>1</v>
      </c>
      <c r="AA2995" s="13">
        <v>100000000</v>
      </c>
      <c r="AB2995" s="13" t="s">
        <v>1960</v>
      </c>
      <c r="AC2995" s="13">
        <v>642364</v>
      </c>
      <c r="AD2995" s="13" t="s">
        <v>467</v>
      </c>
      <c r="AE2995" s="13">
        <v>100000000</v>
      </c>
      <c r="AF2995" s="13" t="s">
        <v>1960</v>
      </c>
      <c r="AG2995" s="13">
        <v>642364</v>
      </c>
      <c r="AH2995" s="13">
        <v>100000000</v>
      </c>
      <c r="AI2995" s="13" t="s">
        <v>1960</v>
      </c>
      <c r="AJ2995" s="13">
        <v>642364</v>
      </c>
      <c r="AK2995" s="13" t="s">
        <v>28825</v>
      </c>
      <c r="AL2995" s="13" t="s">
        <v>50</v>
      </c>
      <c r="AM2995" s="13" t="s">
        <v>28826</v>
      </c>
      <c r="AN2995" s="13" t="s">
        <v>66</v>
      </c>
      <c r="AO2995" s="13" t="s">
        <v>28827</v>
      </c>
      <c r="AP2995" s="15" t="s">
        <v>50</v>
      </c>
      <c r="AQ2995" s="21" t="s">
        <v>28828</v>
      </c>
      <c r="AR2995" s="13" t="s">
        <v>50</v>
      </c>
    </row>
    <row r="2996" spans="1:44" ht="15" thickBot="1">
      <c r="A2996" s="4" t="s">
        <v>28829</v>
      </c>
      <c r="B2996" s="7" t="s">
        <v>50</v>
      </c>
      <c r="C2996" s="6">
        <v>45292</v>
      </c>
      <c r="D2996" s="7" t="s">
        <v>45</v>
      </c>
      <c r="E2996" s="7" t="s">
        <v>50</v>
      </c>
      <c r="F2996" s="7" t="s">
        <v>70</v>
      </c>
      <c r="G2996" s="7" t="s">
        <v>50</v>
      </c>
      <c r="H2996" s="7" t="s">
        <v>50</v>
      </c>
      <c r="I2996" s="7" t="s">
        <v>50</v>
      </c>
      <c r="J2996" s="6">
        <v>45490</v>
      </c>
      <c r="K2996" s="7" t="s">
        <v>50</v>
      </c>
      <c r="L2996" s="7" t="s">
        <v>467</v>
      </c>
      <c r="M2996" s="7" t="s">
        <v>8207</v>
      </c>
      <c r="N2996" s="7" t="s">
        <v>50</v>
      </c>
      <c r="O2996" s="7" t="s">
        <v>28830</v>
      </c>
      <c r="P2996" s="5">
        <v>43857</v>
      </c>
      <c r="Q2996" s="7" t="s">
        <v>50</v>
      </c>
      <c r="R2996" s="31" t="s">
        <v>50</v>
      </c>
      <c r="S2996" s="31" t="s">
        <v>50</v>
      </c>
      <c r="T2996" s="7" t="s">
        <v>50</v>
      </c>
      <c r="U2996" s="7" t="s">
        <v>50</v>
      </c>
      <c r="V2996" s="7">
        <v>3000000</v>
      </c>
      <c r="W2996" s="7" t="s">
        <v>60</v>
      </c>
      <c r="X2996" s="7">
        <v>3000000</v>
      </c>
      <c r="Y2996" s="7" t="s">
        <v>467</v>
      </c>
      <c r="Z2996" s="7">
        <v>1</v>
      </c>
      <c r="AA2996" s="7">
        <v>3000000</v>
      </c>
      <c r="AB2996" s="7" t="s">
        <v>60</v>
      </c>
      <c r="AC2996" s="7">
        <v>3000000</v>
      </c>
      <c r="AD2996" s="7" t="s">
        <v>467</v>
      </c>
      <c r="AE2996" s="7">
        <v>3000000</v>
      </c>
      <c r="AF2996" s="7" t="s">
        <v>60</v>
      </c>
      <c r="AG2996" s="7">
        <v>3000000</v>
      </c>
      <c r="AH2996" s="7">
        <v>3000000</v>
      </c>
      <c r="AI2996" s="7" t="s">
        <v>60</v>
      </c>
      <c r="AJ2996" s="7">
        <v>3000000</v>
      </c>
      <c r="AK2996" s="7" t="s">
        <v>50</v>
      </c>
      <c r="AL2996" s="7" t="s">
        <v>50</v>
      </c>
      <c r="AM2996" s="7" t="s">
        <v>28831</v>
      </c>
      <c r="AN2996" s="7" t="s">
        <v>66</v>
      </c>
      <c r="AO2996" s="7" t="s">
        <v>50</v>
      </c>
      <c r="AP2996" s="9" t="s">
        <v>50</v>
      </c>
      <c r="AQ2996" s="22" t="s">
        <v>28832</v>
      </c>
      <c r="AR2996" s="7" t="s">
        <v>255</v>
      </c>
    </row>
    <row r="2997" spans="1:44" ht="15" thickBot="1">
      <c r="A2997" s="10" t="s">
        <v>28833</v>
      </c>
      <c r="B2997" s="13" t="s">
        <v>50</v>
      </c>
      <c r="C2997" s="12">
        <v>44819</v>
      </c>
      <c r="D2997" s="13" t="s">
        <v>45</v>
      </c>
      <c r="E2997" s="13" t="s">
        <v>46</v>
      </c>
      <c r="F2997" s="13" t="s">
        <v>70</v>
      </c>
      <c r="G2997" s="26" t="s">
        <v>54946</v>
      </c>
      <c r="H2997" s="13" t="s">
        <v>50</v>
      </c>
      <c r="I2997" s="13" t="s">
        <v>50</v>
      </c>
      <c r="J2997" s="12">
        <v>45496</v>
      </c>
      <c r="K2997" s="13" t="s">
        <v>50</v>
      </c>
      <c r="L2997" s="13" t="s">
        <v>467</v>
      </c>
      <c r="M2997" s="13" t="s">
        <v>28834</v>
      </c>
      <c r="N2997" s="13" t="s">
        <v>2719</v>
      </c>
      <c r="O2997" s="13" t="s">
        <v>28835</v>
      </c>
      <c r="P2997" s="11">
        <v>43876</v>
      </c>
      <c r="Q2997" s="13" t="s">
        <v>2721</v>
      </c>
      <c r="R2997" s="33" t="s">
        <v>28836</v>
      </c>
      <c r="S2997" s="33" t="s">
        <v>28837</v>
      </c>
      <c r="T2997" s="13" t="s">
        <v>28838</v>
      </c>
      <c r="U2997" s="13" t="s">
        <v>50</v>
      </c>
      <c r="V2997" s="13">
        <v>5916715</v>
      </c>
      <c r="W2997" s="13" t="s">
        <v>60</v>
      </c>
      <c r="X2997" s="13">
        <v>5916715</v>
      </c>
      <c r="Y2997" s="13" t="s">
        <v>467</v>
      </c>
      <c r="Z2997" s="13">
        <v>1</v>
      </c>
      <c r="AA2997" s="13">
        <v>5916715</v>
      </c>
      <c r="AB2997" s="13" t="s">
        <v>60</v>
      </c>
      <c r="AC2997" s="13">
        <v>5916715</v>
      </c>
      <c r="AD2997" s="13" t="s">
        <v>467</v>
      </c>
      <c r="AE2997" s="13">
        <v>5916715</v>
      </c>
      <c r="AF2997" s="13" t="s">
        <v>60</v>
      </c>
      <c r="AG2997" s="13">
        <v>5916715</v>
      </c>
      <c r="AH2997" s="13">
        <v>5916715</v>
      </c>
      <c r="AI2997" s="13" t="s">
        <v>60</v>
      </c>
      <c r="AJ2997" s="13">
        <v>5916715</v>
      </c>
      <c r="AK2997" s="13" t="s">
        <v>50</v>
      </c>
      <c r="AL2997" s="13" t="s">
        <v>50</v>
      </c>
      <c r="AM2997" s="13" t="s">
        <v>28839</v>
      </c>
      <c r="AN2997" s="13" t="s">
        <v>66</v>
      </c>
      <c r="AO2997" s="13" t="s">
        <v>28840</v>
      </c>
      <c r="AP2997" s="21" t="s">
        <v>28841</v>
      </c>
      <c r="AQ2997" s="15" t="s">
        <v>50</v>
      </c>
      <c r="AR2997" s="13" t="s">
        <v>50</v>
      </c>
    </row>
    <row r="2998" spans="1:44" ht="15" thickBot="1">
      <c r="A2998" s="4" t="s">
        <v>28842</v>
      </c>
      <c r="B2998" s="7" t="s">
        <v>50</v>
      </c>
      <c r="C2998" s="6">
        <v>44562</v>
      </c>
      <c r="D2998" s="7" t="s">
        <v>45</v>
      </c>
      <c r="E2998" s="7" t="s">
        <v>46</v>
      </c>
      <c r="F2998" s="7" t="s">
        <v>70</v>
      </c>
      <c r="G2998" s="27" t="s">
        <v>54945</v>
      </c>
      <c r="H2998" s="7" t="s">
        <v>50</v>
      </c>
      <c r="I2998" s="7" t="s">
        <v>50</v>
      </c>
      <c r="J2998" s="6">
        <v>45492</v>
      </c>
      <c r="K2998" s="7" t="s">
        <v>50</v>
      </c>
      <c r="L2998" s="7" t="s">
        <v>467</v>
      </c>
      <c r="M2998" s="7" t="s">
        <v>28843</v>
      </c>
      <c r="N2998" s="7" t="s">
        <v>50</v>
      </c>
      <c r="O2998" s="7" t="s">
        <v>28844</v>
      </c>
      <c r="P2998" s="5">
        <v>43984</v>
      </c>
      <c r="Q2998" s="7" t="s">
        <v>50</v>
      </c>
      <c r="R2998" s="34" t="s">
        <v>28845</v>
      </c>
      <c r="S2998" s="34" t="s">
        <v>28846</v>
      </c>
      <c r="T2998" s="7" t="s">
        <v>50</v>
      </c>
      <c r="U2998" s="7" t="s">
        <v>50</v>
      </c>
      <c r="V2998" s="7">
        <v>2500000</v>
      </c>
      <c r="W2998" s="7" t="s">
        <v>60</v>
      </c>
      <c r="X2998" s="7">
        <v>2500000</v>
      </c>
      <c r="Y2998" s="7" t="s">
        <v>467</v>
      </c>
      <c r="Z2998" s="7">
        <v>1</v>
      </c>
      <c r="AA2998" s="7">
        <v>2500000</v>
      </c>
      <c r="AB2998" s="7" t="s">
        <v>60</v>
      </c>
      <c r="AC2998" s="7">
        <v>2500000</v>
      </c>
      <c r="AD2998" s="7" t="s">
        <v>467</v>
      </c>
      <c r="AE2998" s="7">
        <v>2500000</v>
      </c>
      <c r="AF2998" s="7" t="s">
        <v>60</v>
      </c>
      <c r="AG2998" s="7">
        <v>2500000</v>
      </c>
      <c r="AH2998" s="7">
        <v>2500000</v>
      </c>
      <c r="AI2998" s="7" t="s">
        <v>60</v>
      </c>
      <c r="AJ2998" s="7">
        <v>2500000</v>
      </c>
      <c r="AK2998" s="7" t="s">
        <v>28847</v>
      </c>
      <c r="AL2998" s="7" t="s">
        <v>50</v>
      </c>
      <c r="AM2998" s="7" t="s">
        <v>28848</v>
      </c>
      <c r="AN2998" s="7" t="s">
        <v>993</v>
      </c>
      <c r="AO2998" s="7" t="s">
        <v>28849</v>
      </c>
      <c r="AP2998" s="22" t="s">
        <v>28850</v>
      </c>
      <c r="AQ2998" s="9" t="s">
        <v>50</v>
      </c>
      <c r="AR2998" s="7" t="s">
        <v>50</v>
      </c>
    </row>
    <row r="2999" spans="1:44" ht="15" thickBot="1">
      <c r="A2999" s="10" t="s">
        <v>28851</v>
      </c>
      <c r="B2999" s="13" t="s">
        <v>50</v>
      </c>
      <c r="C2999" s="12">
        <v>44197</v>
      </c>
      <c r="D2999" s="13" t="s">
        <v>45</v>
      </c>
      <c r="E2999" s="13" t="s">
        <v>46</v>
      </c>
      <c r="F2999" s="13" t="s">
        <v>70</v>
      </c>
      <c r="G2999" s="13" t="s">
        <v>50</v>
      </c>
      <c r="H2999" s="13" t="s">
        <v>50</v>
      </c>
      <c r="I2999" s="13" t="s">
        <v>50</v>
      </c>
      <c r="J2999" s="12">
        <v>45491</v>
      </c>
      <c r="K2999" s="13" t="s">
        <v>50</v>
      </c>
      <c r="L2999" s="13" t="s">
        <v>467</v>
      </c>
      <c r="M2999" s="13" t="s">
        <v>8235</v>
      </c>
      <c r="N2999" s="13" t="s">
        <v>1559</v>
      </c>
      <c r="O2999" s="13" t="s">
        <v>28852</v>
      </c>
      <c r="P2999" s="11">
        <v>44262</v>
      </c>
      <c r="Q2999" s="13" t="s">
        <v>642</v>
      </c>
      <c r="R2999" s="30" t="s">
        <v>50</v>
      </c>
      <c r="S2999" s="30" t="s">
        <v>50</v>
      </c>
      <c r="T2999" s="13" t="s">
        <v>50</v>
      </c>
      <c r="U2999" s="13" t="s">
        <v>50</v>
      </c>
      <c r="V2999" s="13">
        <v>779622</v>
      </c>
      <c r="W2999" s="13" t="s">
        <v>60</v>
      </c>
      <c r="X2999" s="13">
        <v>779622</v>
      </c>
      <c r="Y2999" s="13" t="s">
        <v>467</v>
      </c>
      <c r="Z2999" s="13">
        <v>6</v>
      </c>
      <c r="AA2999" s="13">
        <v>779622</v>
      </c>
      <c r="AB2999" s="13" t="s">
        <v>60</v>
      </c>
      <c r="AC2999" s="13">
        <v>779622</v>
      </c>
      <c r="AD2999" s="13" t="s">
        <v>467</v>
      </c>
      <c r="AE2999" s="13">
        <v>2885549</v>
      </c>
      <c r="AF2999" s="13" t="s">
        <v>60</v>
      </c>
      <c r="AG2999" s="13">
        <v>2885549</v>
      </c>
      <c r="AH2999" s="13">
        <v>4221902</v>
      </c>
      <c r="AI2999" s="13" t="s">
        <v>60</v>
      </c>
      <c r="AJ2999" s="13">
        <v>4221902</v>
      </c>
      <c r="AK2999" s="13" t="s">
        <v>50</v>
      </c>
      <c r="AL2999" s="13" t="s">
        <v>50</v>
      </c>
      <c r="AM2999" s="13" t="s">
        <v>28853</v>
      </c>
      <c r="AN2999" s="13" t="s">
        <v>66</v>
      </c>
      <c r="AO2999" s="13" t="s">
        <v>50</v>
      </c>
      <c r="AP2999" s="15" t="s">
        <v>50</v>
      </c>
      <c r="AQ2999" s="21" t="s">
        <v>28854</v>
      </c>
      <c r="AR2999" s="13" t="s">
        <v>255</v>
      </c>
    </row>
    <row r="3000" spans="1:44" ht="15" thickBot="1">
      <c r="A3000" s="4" t="s">
        <v>28855</v>
      </c>
      <c r="B3000" s="7" t="s">
        <v>50</v>
      </c>
      <c r="C3000" s="6">
        <v>45264</v>
      </c>
      <c r="D3000" s="7" t="s">
        <v>45</v>
      </c>
      <c r="E3000" s="7" t="s">
        <v>46</v>
      </c>
      <c r="F3000" s="7" t="s">
        <v>70</v>
      </c>
      <c r="G3000" s="27" t="s">
        <v>54945</v>
      </c>
      <c r="H3000" s="7" t="s">
        <v>50</v>
      </c>
      <c r="I3000" s="7" t="s">
        <v>50</v>
      </c>
      <c r="J3000" s="6">
        <v>45495</v>
      </c>
      <c r="K3000" s="7" t="s">
        <v>50</v>
      </c>
      <c r="L3000" s="7" t="s">
        <v>467</v>
      </c>
      <c r="M3000" s="7" t="s">
        <v>28856</v>
      </c>
      <c r="N3000" s="7" t="s">
        <v>791</v>
      </c>
      <c r="O3000" s="7" t="s">
        <v>28857</v>
      </c>
      <c r="P3000" s="5">
        <v>44364</v>
      </c>
      <c r="Q3000" s="7" t="s">
        <v>245</v>
      </c>
      <c r="R3000" s="34" t="s">
        <v>28858</v>
      </c>
      <c r="S3000" s="34" t="s">
        <v>28859</v>
      </c>
      <c r="T3000" s="7" t="s">
        <v>28860</v>
      </c>
      <c r="U3000" s="7" t="s">
        <v>28861</v>
      </c>
      <c r="V3000" s="7">
        <v>1000</v>
      </c>
      <c r="W3000" s="7" t="s">
        <v>60</v>
      </c>
      <c r="X3000" s="7">
        <v>1000</v>
      </c>
      <c r="Y3000" s="7" t="s">
        <v>467</v>
      </c>
      <c r="Z3000" s="7">
        <v>1</v>
      </c>
      <c r="AA3000" s="7">
        <v>1000</v>
      </c>
      <c r="AB3000" s="7" t="s">
        <v>60</v>
      </c>
      <c r="AC3000" s="7">
        <v>1000</v>
      </c>
      <c r="AD3000" s="7" t="s">
        <v>467</v>
      </c>
      <c r="AE3000" s="7">
        <v>1000</v>
      </c>
      <c r="AF3000" s="7" t="s">
        <v>60</v>
      </c>
      <c r="AG3000" s="7">
        <v>1000</v>
      </c>
      <c r="AH3000" s="7">
        <v>1000</v>
      </c>
      <c r="AI3000" s="7" t="s">
        <v>60</v>
      </c>
      <c r="AJ3000" s="7">
        <v>1000</v>
      </c>
      <c r="AK3000" s="7" t="s">
        <v>28862</v>
      </c>
      <c r="AL3000" s="7" t="s">
        <v>50</v>
      </c>
      <c r="AM3000" s="7" t="s">
        <v>28863</v>
      </c>
      <c r="AN3000" s="7" t="s">
        <v>66</v>
      </c>
      <c r="AO3000" s="7" t="s">
        <v>28864</v>
      </c>
      <c r="AP3000" s="9" t="s">
        <v>50</v>
      </c>
      <c r="AQ3000" s="22" t="s">
        <v>28865</v>
      </c>
      <c r="AR3000" s="7" t="s">
        <v>50</v>
      </c>
    </row>
    <row r="3001" spans="1:44" ht="15" thickBot="1">
      <c r="A3001" s="10" t="s">
        <v>28866</v>
      </c>
      <c r="B3001" s="13" t="s">
        <v>50</v>
      </c>
      <c r="C3001" s="13" t="s">
        <v>50</v>
      </c>
      <c r="D3001" s="13" t="s">
        <v>45</v>
      </c>
      <c r="E3001" s="13" t="s">
        <v>46</v>
      </c>
      <c r="F3001" s="13" t="s">
        <v>70</v>
      </c>
      <c r="G3001" s="27" t="s">
        <v>54945</v>
      </c>
      <c r="H3001" s="13" t="s">
        <v>50</v>
      </c>
      <c r="I3001" s="13" t="s">
        <v>50</v>
      </c>
      <c r="J3001" s="12">
        <v>45496</v>
      </c>
      <c r="K3001" s="13" t="s">
        <v>50</v>
      </c>
      <c r="L3001" s="13" t="s">
        <v>467</v>
      </c>
      <c r="M3001" s="13" t="s">
        <v>28867</v>
      </c>
      <c r="N3001" s="13" t="s">
        <v>50</v>
      </c>
      <c r="O3001" s="13" t="s">
        <v>28868</v>
      </c>
      <c r="P3001" s="11">
        <v>44622</v>
      </c>
      <c r="Q3001" s="13" t="s">
        <v>50</v>
      </c>
      <c r="R3001" s="29" t="s">
        <v>28869</v>
      </c>
      <c r="S3001" s="33" t="s">
        <v>28870</v>
      </c>
      <c r="T3001" s="13" t="s">
        <v>28871</v>
      </c>
      <c r="U3001" s="13" t="s">
        <v>50</v>
      </c>
      <c r="V3001" s="13">
        <v>5000000</v>
      </c>
      <c r="W3001" s="13" t="s">
        <v>60</v>
      </c>
      <c r="X3001" s="13">
        <v>5000000</v>
      </c>
      <c r="Y3001" s="13" t="s">
        <v>467</v>
      </c>
      <c r="Z3001" s="13">
        <v>1</v>
      </c>
      <c r="AA3001" s="13">
        <v>5000000</v>
      </c>
      <c r="AB3001" s="13" t="s">
        <v>60</v>
      </c>
      <c r="AC3001" s="13">
        <v>5000000</v>
      </c>
      <c r="AD3001" s="13" t="s">
        <v>467</v>
      </c>
      <c r="AE3001" s="13">
        <v>5000000</v>
      </c>
      <c r="AF3001" s="13" t="s">
        <v>60</v>
      </c>
      <c r="AG3001" s="13">
        <v>5000000</v>
      </c>
      <c r="AH3001" s="13">
        <v>5000000</v>
      </c>
      <c r="AI3001" s="13" t="s">
        <v>60</v>
      </c>
      <c r="AJ3001" s="13">
        <v>5000000</v>
      </c>
      <c r="AK3001" s="13" t="s">
        <v>1259</v>
      </c>
      <c r="AL3001" s="13" t="s">
        <v>50</v>
      </c>
      <c r="AM3001" s="13" t="s">
        <v>28872</v>
      </c>
      <c r="AN3001" s="13" t="s">
        <v>66</v>
      </c>
      <c r="AO3001" s="13" t="s">
        <v>28873</v>
      </c>
      <c r="AP3001" s="21" t="s">
        <v>28874</v>
      </c>
      <c r="AQ3001" s="15" t="s">
        <v>50</v>
      </c>
      <c r="AR3001" s="13" t="s">
        <v>50</v>
      </c>
    </row>
    <row r="3002" spans="1:44" ht="15" thickBot="1">
      <c r="A3002" s="4" t="s">
        <v>28875</v>
      </c>
      <c r="B3002" s="7" t="s">
        <v>50</v>
      </c>
      <c r="C3002" s="6">
        <v>43891</v>
      </c>
      <c r="D3002" s="7" t="s">
        <v>45</v>
      </c>
      <c r="E3002" s="7" t="s">
        <v>50</v>
      </c>
      <c r="F3002" s="7" t="s">
        <v>70</v>
      </c>
      <c r="G3002" s="27" t="s">
        <v>54945</v>
      </c>
      <c r="H3002" s="7" t="s">
        <v>50</v>
      </c>
      <c r="I3002" s="7" t="s">
        <v>50</v>
      </c>
      <c r="J3002" s="6">
        <v>45490</v>
      </c>
      <c r="K3002" s="7" t="s">
        <v>50</v>
      </c>
      <c r="L3002" s="7" t="s">
        <v>1624</v>
      </c>
      <c r="M3002" s="7" t="s">
        <v>28876</v>
      </c>
      <c r="N3002" s="7" t="s">
        <v>21917</v>
      </c>
      <c r="O3002" s="7" t="s">
        <v>28877</v>
      </c>
      <c r="P3002" s="5">
        <v>44939</v>
      </c>
      <c r="Q3002" s="7" t="s">
        <v>135</v>
      </c>
      <c r="R3002" s="34" t="s">
        <v>28878</v>
      </c>
      <c r="S3002" s="34" t="s">
        <v>28879</v>
      </c>
      <c r="T3002" s="7" t="s">
        <v>50</v>
      </c>
      <c r="U3002" s="7" t="s">
        <v>50</v>
      </c>
      <c r="V3002" s="7">
        <v>125000</v>
      </c>
      <c r="W3002" s="7" t="s">
        <v>139</v>
      </c>
      <c r="X3002" s="7">
        <v>162149</v>
      </c>
      <c r="Y3002" s="7" t="s">
        <v>467</v>
      </c>
      <c r="Z3002" s="7">
        <v>1</v>
      </c>
      <c r="AA3002" s="7">
        <v>125000</v>
      </c>
      <c r="AB3002" s="7" t="s">
        <v>139</v>
      </c>
      <c r="AC3002" s="7">
        <v>162149</v>
      </c>
      <c r="AD3002" s="7" t="s">
        <v>1624</v>
      </c>
      <c r="AE3002" s="7">
        <v>125000</v>
      </c>
      <c r="AF3002" s="7" t="s">
        <v>139</v>
      </c>
      <c r="AG3002" s="7">
        <v>162149</v>
      </c>
      <c r="AH3002" s="7">
        <v>125000</v>
      </c>
      <c r="AI3002" s="7" t="s">
        <v>139</v>
      </c>
      <c r="AJ3002" s="7">
        <v>162149</v>
      </c>
      <c r="AK3002" s="7" t="s">
        <v>28880</v>
      </c>
      <c r="AL3002" s="7" t="s">
        <v>50</v>
      </c>
      <c r="AM3002" s="7" t="s">
        <v>28881</v>
      </c>
      <c r="AN3002" s="7" t="s">
        <v>66</v>
      </c>
      <c r="AO3002" s="7" t="s">
        <v>50</v>
      </c>
      <c r="AP3002" s="22" t="s">
        <v>28882</v>
      </c>
      <c r="AQ3002" s="9" t="s">
        <v>50</v>
      </c>
      <c r="AR3002" s="7" t="s">
        <v>255</v>
      </c>
    </row>
    <row r="3003" spans="1:44" ht="15" thickBot="1">
      <c r="A3003" s="10" t="s">
        <v>28883</v>
      </c>
      <c r="B3003" s="13" t="s">
        <v>50</v>
      </c>
      <c r="C3003" s="13" t="s">
        <v>50</v>
      </c>
      <c r="D3003" s="13" t="s">
        <v>45</v>
      </c>
      <c r="E3003" s="13" t="s">
        <v>46</v>
      </c>
      <c r="F3003" s="13" t="s">
        <v>70</v>
      </c>
      <c r="G3003" s="13" t="s">
        <v>50</v>
      </c>
      <c r="H3003" s="13" t="s">
        <v>50</v>
      </c>
      <c r="I3003" s="13" t="s">
        <v>50</v>
      </c>
      <c r="J3003" s="12">
        <v>45497</v>
      </c>
      <c r="K3003" s="13" t="s">
        <v>50</v>
      </c>
      <c r="L3003" s="13" t="s">
        <v>147</v>
      </c>
      <c r="M3003" s="13" t="s">
        <v>28884</v>
      </c>
      <c r="N3003" s="13" t="s">
        <v>16159</v>
      </c>
      <c r="O3003" s="13" t="s">
        <v>28885</v>
      </c>
      <c r="P3003" s="11">
        <v>45287</v>
      </c>
      <c r="Q3003" s="13" t="s">
        <v>245</v>
      </c>
      <c r="R3003" s="30" t="s">
        <v>50</v>
      </c>
      <c r="S3003" s="30" t="s">
        <v>50</v>
      </c>
      <c r="T3003" s="13" t="s">
        <v>50</v>
      </c>
      <c r="U3003" s="13" t="s">
        <v>50</v>
      </c>
      <c r="V3003" s="13">
        <v>100000000</v>
      </c>
      <c r="W3003" s="13" t="s">
        <v>2056</v>
      </c>
      <c r="X3003" s="13">
        <v>13744571</v>
      </c>
      <c r="Y3003" s="13" t="s">
        <v>154</v>
      </c>
      <c r="Z3003" s="13">
        <v>2</v>
      </c>
      <c r="AA3003" s="13">
        <v>100000000</v>
      </c>
      <c r="AB3003" s="13" t="s">
        <v>2056</v>
      </c>
      <c r="AC3003" s="13">
        <v>13744571</v>
      </c>
      <c r="AD3003" s="13" t="s">
        <v>147</v>
      </c>
      <c r="AE3003" s="13">
        <v>100000000</v>
      </c>
      <c r="AF3003" s="13" t="s">
        <v>2056</v>
      </c>
      <c r="AG3003" s="13">
        <v>13744571</v>
      </c>
      <c r="AH3003" s="13">
        <v>100000000</v>
      </c>
      <c r="AI3003" s="13" t="s">
        <v>2056</v>
      </c>
      <c r="AJ3003" s="13">
        <v>13744571</v>
      </c>
      <c r="AK3003" s="13" t="s">
        <v>28886</v>
      </c>
      <c r="AL3003" s="13" t="s">
        <v>50</v>
      </c>
      <c r="AM3003" s="13" t="s">
        <v>28887</v>
      </c>
      <c r="AN3003" s="13" t="s">
        <v>66</v>
      </c>
      <c r="AO3003" s="13" t="s">
        <v>50</v>
      </c>
      <c r="AP3003" s="15" t="s">
        <v>50</v>
      </c>
      <c r="AQ3003" s="21" t="s">
        <v>28888</v>
      </c>
      <c r="AR3003" s="13" t="s">
        <v>255</v>
      </c>
    </row>
    <row r="3004" spans="1:44" ht="15" thickBot="1">
      <c r="A3004" s="4" t="s">
        <v>28889</v>
      </c>
      <c r="B3004" s="7" t="s">
        <v>50</v>
      </c>
      <c r="C3004" s="6">
        <v>43101</v>
      </c>
      <c r="D3004" s="7" t="s">
        <v>45</v>
      </c>
      <c r="E3004" s="7" t="s">
        <v>46</v>
      </c>
      <c r="F3004" s="7" t="s">
        <v>70</v>
      </c>
      <c r="G3004" s="7" t="s">
        <v>50</v>
      </c>
      <c r="H3004" s="7" t="s">
        <v>50</v>
      </c>
      <c r="I3004" s="7" t="s">
        <v>50</v>
      </c>
      <c r="J3004" s="6">
        <v>45495</v>
      </c>
      <c r="K3004" s="7" t="s">
        <v>50</v>
      </c>
      <c r="L3004" s="7" t="s">
        <v>241</v>
      </c>
      <c r="M3004" s="7" t="s">
        <v>28890</v>
      </c>
      <c r="N3004" s="7" t="s">
        <v>50</v>
      </c>
      <c r="O3004" s="7" t="s">
        <v>28891</v>
      </c>
      <c r="P3004" s="5">
        <v>45361</v>
      </c>
      <c r="Q3004" s="7" t="s">
        <v>50</v>
      </c>
      <c r="R3004" s="34" t="s">
        <v>28892</v>
      </c>
      <c r="S3004" s="31" t="s">
        <v>50</v>
      </c>
      <c r="T3004" s="7" t="s">
        <v>28893</v>
      </c>
      <c r="U3004" s="7" t="s">
        <v>50</v>
      </c>
      <c r="V3004" s="7">
        <v>3500000000</v>
      </c>
      <c r="W3004" s="7" t="s">
        <v>2946</v>
      </c>
      <c r="X3004" s="7">
        <v>2519223</v>
      </c>
      <c r="Y3004" s="7" t="s">
        <v>154</v>
      </c>
      <c r="Z3004" s="7">
        <v>1</v>
      </c>
      <c r="AA3004" s="7">
        <v>3500000000</v>
      </c>
      <c r="AB3004" s="7" t="s">
        <v>2946</v>
      </c>
      <c r="AC3004" s="7">
        <v>2519223</v>
      </c>
      <c r="AD3004" s="7" t="s">
        <v>241</v>
      </c>
      <c r="AE3004" s="7">
        <v>3500000000</v>
      </c>
      <c r="AF3004" s="7" t="s">
        <v>2946</v>
      </c>
      <c r="AG3004" s="7">
        <v>2519223</v>
      </c>
      <c r="AH3004" s="7">
        <v>3500000000</v>
      </c>
      <c r="AI3004" s="7" t="s">
        <v>2946</v>
      </c>
      <c r="AJ3004" s="7">
        <v>2519223</v>
      </c>
      <c r="AK3004" s="7" t="s">
        <v>28894</v>
      </c>
      <c r="AL3004" s="7" t="s">
        <v>50</v>
      </c>
      <c r="AM3004" s="7" t="s">
        <v>28895</v>
      </c>
      <c r="AN3004" s="7" t="s">
        <v>66</v>
      </c>
      <c r="AO3004" s="7" t="s">
        <v>28896</v>
      </c>
      <c r="AP3004" s="9" t="s">
        <v>50</v>
      </c>
      <c r="AQ3004" s="8" t="s">
        <v>28897</v>
      </c>
      <c r="AR3004" s="7" t="s">
        <v>50</v>
      </c>
    </row>
    <row r="3005" spans="1:44" ht="15" thickBot="1">
      <c r="A3005" s="10" t="s">
        <v>28898</v>
      </c>
      <c r="B3005" s="11">
        <v>322843</v>
      </c>
      <c r="C3005" s="13" t="s">
        <v>28899</v>
      </c>
      <c r="D3005" s="13" t="s">
        <v>45</v>
      </c>
      <c r="E3005" s="13" t="s">
        <v>50</v>
      </c>
      <c r="F3005" s="13" t="s">
        <v>70</v>
      </c>
      <c r="G3005" s="13" t="s">
        <v>71</v>
      </c>
      <c r="H3005" s="13" t="s">
        <v>2081</v>
      </c>
      <c r="I3005" s="13" t="s">
        <v>50</v>
      </c>
      <c r="J3005" s="12">
        <v>45496</v>
      </c>
      <c r="K3005" s="13" t="s">
        <v>50</v>
      </c>
      <c r="L3005" s="13" t="s">
        <v>52</v>
      </c>
      <c r="M3005" s="13" t="s">
        <v>27851</v>
      </c>
      <c r="N3005" s="13" t="s">
        <v>28900</v>
      </c>
      <c r="O3005" s="13" t="s">
        <v>28901</v>
      </c>
      <c r="P3005" s="11">
        <v>45662</v>
      </c>
      <c r="Q3005" s="13" t="s">
        <v>383</v>
      </c>
      <c r="R3005" s="33" t="s">
        <v>28902</v>
      </c>
      <c r="S3005" s="33" t="s">
        <v>28903</v>
      </c>
      <c r="T3005" s="13" t="s">
        <v>28904</v>
      </c>
      <c r="U3005" s="13" t="s">
        <v>28905</v>
      </c>
      <c r="V3005" s="13">
        <v>574588</v>
      </c>
      <c r="W3005" s="13" t="s">
        <v>60</v>
      </c>
      <c r="X3005" s="13">
        <v>574588</v>
      </c>
      <c r="Y3005" s="13" t="s">
        <v>50</v>
      </c>
      <c r="Z3005" s="13">
        <v>2</v>
      </c>
      <c r="AA3005" s="13" t="s">
        <v>50</v>
      </c>
      <c r="AB3005" s="13" t="s">
        <v>50</v>
      </c>
      <c r="AC3005" s="13" t="s">
        <v>50</v>
      </c>
      <c r="AD3005" s="13" t="s">
        <v>50</v>
      </c>
      <c r="AE3005" s="13" t="s">
        <v>50</v>
      </c>
      <c r="AF3005" s="13" t="s">
        <v>50</v>
      </c>
      <c r="AG3005" s="13" t="s">
        <v>50</v>
      </c>
      <c r="AH3005" s="13">
        <v>574588</v>
      </c>
      <c r="AI3005" s="13" t="s">
        <v>60</v>
      </c>
      <c r="AJ3005" s="13">
        <v>574588</v>
      </c>
      <c r="AK3005" s="13" t="s">
        <v>28906</v>
      </c>
      <c r="AL3005" s="13" t="s">
        <v>50</v>
      </c>
      <c r="AM3005" s="13" t="s">
        <v>28907</v>
      </c>
      <c r="AN3005" s="13" t="s">
        <v>5485</v>
      </c>
      <c r="AO3005" s="13" t="s">
        <v>28908</v>
      </c>
      <c r="AP3005" s="15" t="s">
        <v>50</v>
      </c>
      <c r="AQ3005" s="21" t="s">
        <v>28909</v>
      </c>
      <c r="AR3005" s="13" t="s">
        <v>50</v>
      </c>
    </row>
    <row r="3006" spans="1:44" ht="15" thickBot="1">
      <c r="A3006" s="4" t="s">
        <v>28910</v>
      </c>
      <c r="B3006" s="7" t="s">
        <v>50</v>
      </c>
      <c r="C3006" s="6">
        <v>29587</v>
      </c>
      <c r="D3006" s="7" t="s">
        <v>45</v>
      </c>
      <c r="E3006" s="7" t="s">
        <v>46</v>
      </c>
      <c r="F3006" s="7" t="s">
        <v>47</v>
      </c>
      <c r="G3006" s="27" t="s">
        <v>54945</v>
      </c>
      <c r="H3006" s="7" t="s">
        <v>4326</v>
      </c>
      <c r="I3006" s="7" t="s">
        <v>50</v>
      </c>
      <c r="J3006" s="6">
        <v>45491</v>
      </c>
      <c r="K3006" s="7" t="s">
        <v>50</v>
      </c>
      <c r="L3006" s="7" t="s">
        <v>62</v>
      </c>
      <c r="M3006" s="7" t="s">
        <v>1913</v>
      </c>
      <c r="N3006" s="7" t="s">
        <v>1222</v>
      </c>
      <c r="O3006" s="7" t="s">
        <v>28911</v>
      </c>
      <c r="P3006" s="5">
        <v>45752</v>
      </c>
      <c r="Q3006" s="7" t="s">
        <v>707</v>
      </c>
      <c r="R3006" s="34" t="s">
        <v>28912</v>
      </c>
      <c r="S3006" s="34" t="s">
        <v>28913</v>
      </c>
      <c r="T3006" s="7" t="s">
        <v>28914</v>
      </c>
      <c r="U3006" s="7" t="s">
        <v>28915</v>
      </c>
      <c r="V3006" s="7">
        <v>7367000</v>
      </c>
      <c r="W3006" s="7" t="s">
        <v>1085</v>
      </c>
      <c r="X3006" s="7">
        <v>5375877</v>
      </c>
      <c r="Y3006" s="7" t="s">
        <v>61</v>
      </c>
      <c r="Z3006" s="7">
        <v>1</v>
      </c>
      <c r="AA3006" s="7">
        <v>7367000</v>
      </c>
      <c r="AB3006" s="7" t="s">
        <v>1085</v>
      </c>
      <c r="AC3006" s="7">
        <v>5375877</v>
      </c>
      <c r="AD3006" s="7" t="s">
        <v>62</v>
      </c>
      <c r="AE3006" s="7">
        <v>7367000</v>
      </c>
      <c r="AF3006" s="7" t="s">
        <v>1085</v>
      </c>
      <c r="AG3006" s="7">
        <v>5375877</v>
      </c>
      <c r="AH3006" s="7">
        <v>7367000</v>
      </c>
      <c r="AI3006" s="7" t="s">
        <v>1085</v>
      </c>
      <c r="AJ3006" s="7">
        <v>5375877</v>
      </c>
      <c r="AK3006" s="7" t="s">
        <v>50</v>
      </c>
      <c r="AL3006" s="7" t="s">
        <v>50</v>
      </c>
      <c r="AM3006" s="7" t="s">
        <v>28916</v>
      </c>
      <c r="AN3006" s="7" t="s">
        <v>4746</v>
      </c>
      <c r="AO3006" s="7" t="s">
        <v>28917</v>
      </c>
      <c r="AP3006" s="22" t="s">
        <v>28918</v>
      </c>
      <c r="AQ3006" s="9" t="s">
        <v>50</v>
      </c>
      <c r="AR3006" s="7" t="s">
        <v>50</v>
      </c>
    </row>
    <row r="3007" spans="1:44" ht="15" thickBot="1">
      <c r="A3007" s="10" t="s">
        <v>28919</v>
      </c>
      <c r="B3007" s="13">
        <v>201</v>
      </c>
      <c r="C3007" s="12">
        <v>42736</v>
      </c>
      <c r="D3007" s="13" t="s">
        <v>45</v>
      </c>
      <c r="E3007" s="13" t="s">
        <v>46</v>
      </c>
      <c r="F3007" s="13" t="s">
        <v>70</v>
      </c>
      <c r="G3007" s="26" t="s">
        <v>54946</v>
      </c>
      <c r="H3007" s="13" t="s">
        <v>50</v>
      </c>
      <c r="I3007" s="13" t="s">
        <v>50</v>
      </c>
      <c r="J3007" s="12">
        <v>45495</v>
      </c>
      <c r="K3007" s="13" t="s">
        <v>50</v>
      </c>
      <c r="L3007" s="13" t="s">
        <v>178</v>
      </c>
      <c r="M3007" s="13" t="s">
        <v>28920</v>
      </c>
      <c r="N3007" s="13" t="s">
        <v>5928</v>
      </c>
      <c r="O3007" s="13" t="s">
        <v>28921</v>
      </c>
      <c r="P3007" s="11">
        <v>45855</v>
      </c>
      <c r="Q3007" s="13" t="s">
        <v>360</v>
      </c>
      <c r="R3007" s="33" t="s">
        <v>28922</v>
      </c>
      <c r="S3007" s="33" t="s">
        <v>28923</v>
      </c>
      <c r="T3007" s="13" t="s">
        <v>28924</v>
      </c>
      <c r="U3007" s="13" t="s">
        <v>50</v>
      </c>
      <c r="V3007" s="13">
        <v>1000000</v>
      </c>
      <c r="W3007" s="13" t="s">
        <v>209</v>
      </c>
      <c r="X3007" s="13">
        <v>1089072</v>
      </c>
      <c r="Y3007" s="13" t="s">
        <v>50</v>
      </c>
      <c r="Z3007" s="13">
        <v>1</v>
      </c>
      <c r="AA3007" s="13">
        <v>1000000</v>
      </c>
      <c r="AB3007" s="13" t="s">
        <v>209</v>
      </c>
      <c r="AC3007" s="13">
        <v>1089072</v>
      </c>
      <c r="AD3007" s="13" t="s">
        <v>178</v>
      </c>
      <c r="AE3007" s="13">
        <v>1000000</v>
      </c>
      <c r="AF3007" s="13" t="s">
        <v>209</v>
      </c>
      <c r="AG3007" s="13">
        <v>1089072</v>
      </c>
      <c r="AH3007" s="13">
        <v>1000000</v>
      </c>
      <c r="AI3007" s="13" t="s">
        <v>209</v>
      </c>
      <c r="AJ3007" s="13">
        <v>1089072</v>
      </c>
      <c r="AK3007" s="13" t="s">
        <v>28925</v>
      </c>
      <c r="AL3007" s="13" t="s">
        <v>50</v>
      </c>
      <c r="AM3007" s="13" t="s">
        <v>28926</v>
      </c>
      <c r="AN3007" s="13" t="s">
        <v>66</v>
      </c>
      <c r="AO3007" s="13" t="s">
        <v>28927</v>
      </c>
      <c r="AP3007" s="21" t="s">
        <v>28928</v>
      </c>
      <c r="AQ3007" s="15" t="s">
        <v>50</v>
      </c>
      <c r="AR3007" s="13" t="s">
        <v>50</v>
      </c>
    </row>
    <row r="3008" spans="1:44" ht="15" thickBot="1">
      <c r="A3008" s="4" t="s">
        <v>28929</v>
      </c>
      <c r="B3008" s="7" t="s">
        <v>50</v>
      </c>
      <c r="C3008" s="6">
        <v>44562</v>
      </c>
      <c r="D3008" s="7" t="s">
        <v>45</v>
      </c>
      <c r="E3008" s="7" t="s">
        <v>46</v>
      </c>
      <c r="F3008" s="7" t="s">
        <v>70</v>
      </c>
      <c r="G3008" s="7" t="s">
        <v>50</v>
      </c>
      <c r="H3008" s="7" t="s">
        <v>50</v>
      </c>
      <c r="I3008" s="7" t="s">
        <v>50</v>
      </c>
      <c r="J3008" s="6">
        <v>45495</v>
      </c>
      <c r="K3008" s="7" t="s">
        <v>50</v>
      </c>
      <c r="L3008" s="7" t="s">
        <v>1471</v>
      </c>
      <c r="M3008" s="7" t="s">
        <v>28930</v>
      </c>
      <c r="N3008" s="7" t="s">
        <v>1266</v>
      </c>
      <c r="O3008" s="7" t="s">
        <v>28931</v>
      </c>
      <c r="P3008" s="5">
        <v>45968</v>
      </c>
      <c r="Q3008" s="7" t="s">
        <v>245</v>
      </c>
      <c r="R3008" s="31" t="s">
        <v>50</v>
      </c>
      <c r="S3008" s="31" t="s">
        <v>50</v>
      </c>
      <c r="T3008" s="7" t="s">
        <v>50</v>
      </c>
      <c r="U3008" s="7" t="s">
        <v>28932</v>
      </c>
      <c r="V3008" s="7">
        <v>200000000</v>
      </c>
      <c r="W3008" s="7" t="s">
        <v>2056</v>
      </c>
      <c r="X3008" s="7">
        <v>27500481</v>
      </c>
      <c r="Y3008" s="7" t="s">
        <v>50</v>
      </c>
      <c r="Z3008" s="7">
        <v>1</v>
      </c>
      <c r="AA3008" s="7">
        <v>200000000</v>
      </c>
      <c r="AB3008" s="7" t="s">
        <v>2056</v>
      </c>
      <c r="AC3008" s="7">
        <v>27500481</v>
      </c>
      <c r="AD3008" s="7" t="s">
        <v>1471</v>
      </c>
      <c r="AE3008" s="7">
        <v>200000000</v>
      </c>
      <c r="AF3008" s="7" t="s">
        <v>2056</v>
      </c>
      <c r="AG3008" s="7">
        <v>27500481</v>
      </c>
      <c r="AH3008" s="7">
        <v>200000000</v>
      </c>
      <c r="AI3008" s="7" t="s">
        <v>2056</v>
      </c>
      <c r="AJ3008" s="7">
        <v>27500481</v>
      </c>
      <c r="AK3008" s="7" t="s">
        <v>28933</v>
      </c>
      <c r="AL3008" s="7" t="s">
        <v>50</v>
      </c>
      <c r="AM3008" s="7" t="s">
        <v>28934</v>
      </c>
      <c r="AN3008" s="7" t="s">
        <v>66</v>
      </c>
      <c r="AO3008" s="7" t="s">
        <v>50</v>
      </c>
      <c r="AP3008" s="9" t="s">
        <v>50</v>
      </c>
      <c r="AQ3008" s="22" t="s">
        <v>28935</v>
      </c>
      <c r="AR3008" s="7" t="s">
        <v>255</v>
      </c>
    </row>
    <row r="3009" spans="1:44" ht="15" thickBot="1">
      <c r="A3009" s="10" t="s">
        <v>28936</v>
      </c>
      <c r="B3009" s="13" t="s">
        <v>50</v>
      </c>
      <c r="C3009" s="12">
        <v>44927</v>
      </c>
      <c r="D3009" s="13" t="s">
        <v>45</v>
      </c>
      <c r="E3009" s="13" t="s">
        <v>46</v>
      </c>
      <c r="F3009" s="13" t="s">
        <v>70</v>
      </c>
      <c r="G3009" s="13" t="s">
        <v>50</v>
      </c>
      <c r="H3009" s="13" t="s">
        <v>50</v>
      </c>
      <c r="I3009" s="13" t="s">
        <v>50</v>
      </c>
      <c r="J3009" s="12">
        <v>45496</v>
      </c>
      <c r="K3009" s="13" t="s">
        <v>50</v>
      </c>
      <c r="L3009" s="13" t="s">
        <v>178</v>
      </c>
      <c r="M3009" s="13" t="s">
        <v>28937</v>
      </c>
      <c r="N3009" s="13" t="s">
        <v>4607</v>
      </c>
      <c r="O3009" s="13" t="s">
        <v>28938</v>
      </c>
      <c r="P3009" s="11">
        <v>46343</v>
      </c>
      <c r="Q3009" s="13" t="s">
        <v>245</v>
      </c>
      <c r="R3009" s="30" t="s">
        <v>50</v>
      </c>
      <c r="S3009" s="30" t="s">
        <v>50</v>
      </c>
      <c r="T3009" s="13" t="s">
        <v>50</v>
      </c>
      <c r="U3009" s="13" t="s">
        <v>50</v>
      </c>
      <c r="V3009" s="13">
        <v>1600000000</v>
      </c>
      <c r="W3009" s="13" t="s">
        <v>2056</v>
      </c>
      <c r="X3009" s="13">
        <v>219961507</v>
      </c>
      <c r="Y3009" s="13" t="s">
        <v>50</v>
      </c>
      <c r="Z3009" s="13">
        <v>1</v>
      </c>
      <c r="AA3009" s="13">
        <v>1600000000</v>
      </c>
      <c r="AB3009" s="13" t="s">
        <v>2056</v>
      </c>
      <c r="AC3009" s="13">
        <v>219961507</v>
      </c>
      <c r="AD3009" s="13" t="s">
        <v>178</v>
      </c>
      <c r="AE3009" s="13">
        <v>1600000000</v>
      </c>
      <c r="AF3009" s="13" t="s">
        <v>2056</v>
      </c>
      <c r="AG3009" s="13">
        <v>219961507</v>
      </c>
      <c r="AH3009" s="13">
        <v>1600000000</v>
      </c>
      <c r="AI3009" s="13" t="s">
        <v>2056</v>
      </c>
      <c r="AJ3009" s="13">
        <v>219961507</v>
      </c>
      <c r="AK3009" s="13" t="s">
        <v>28939</v>
      </c>
      <c r="AL3009" s="13" t="s">
        <v>50</v>
      </c>
      <c r="AM3009" s="13" t="s">
        <v>50</v>
      </c>
      <c r="AN3009" s="13" t="s">
        <v>50</v>
      </c>
      <c r="AO3009" s="13" t="s">
        <v>50</v>
      </c>
      <c r="AP3009" s="15" t="s">
        <v>50</v>
      </c>
      <c r="AQ3009" s="15" t="s">
        <v>50</v>
      </c>
      <c r="AR3009" s="13" t="s">
        <v>1186</v>
      </c>
    </row>
    <row r="3010" spans="1:44" ht="15" thickBot="1">
      <c r="A3010" s="4" t="s">
        <v>28940</v>
      </c>
      <c r="B3010" s="7" t="s">
        <v>50</v>
      </c>
      <c r="C3010" s="6">
        <v>44197</v>
      </c>
      <c r="D3010" s="7" t="s">
        <v>45</v>
      </c>
      <c r="E3010" s="7" t="s">
        <v>50</v>
      </c>
      <c r="F3010" s="7" t="s">
        <v>70</v>
      </c>
      <c r="G3010" s="26" t="s">
        <v>54946</v>
      </c>
      <c r="H3010" s="7" t="s">
        <v>50</v>
      </c>
      <c r="I3010" s="7" t="s">
        <v>50</v>
      </c>
      <c r="J3010" s="6">
        <v>45496</v>
      </c>
      <c r="K3010" s="7" t="s">
        <v>50</v>
      </c>
      <c r="L3010" s="7" t="s">
        <v>467</v>
      </c>
      <c r="M3010" s="7" t="s">
        <v>28941</v>
      </c>
      <c r="N3010" s="7" t="s">
        <v>28942</v>
      </c>
      <c r="O3010" s="7" t="s">
        <v>28943</v>
      </c>
      <c r="P3010" s="5">
        <v>46508</v>
      </c>
      <c r="Q3010" s="7" t="s">
        <v>1334</v>
      </c>
      <c r="R3010" s="34" t="s">
        <v>28944</v>
      </c>
      <c r="S3010" s="34" t="s">
        <v>28945</v>
      </c>
      <c r="T3010" s="7" t="s">
        <v>50</v>
      </c>
      <c r="U3010" s="7" t="s">
        <v>50</v>
      </c>
      <c r="V3010" s="7">
        <v>5500000</v>
      </c>
      <c r="W3010" s="7" t="s">
        <v>60</v>
      </c>
      <c r="X3010" s="7">
        <v>5500000</v>
      </c>
      <c r="Y3010" s="7" t="s">
        <v>467</v>
      </c>
      <c r="Z3010" s="7">
        <v>1</v>
      </c>
      <c r="AA3010" s="7">
        <v>5500000</v>
      </c>
      <c r="AB3010" s="7" t="s">
        <v>60</v>
      </c>
      <c r="AC3010" s="7">
        <v>5500000</v>
      </c>
      <c r="AD3010" s="7" t="s">
        <v>467</v>
      </c>
      <c r="AE3010" s="7">
        <v>5500000</v>
      </c>
      <c r="AF3010" s="7" t="s">
        <v>60</v>
      </c>
      <c r="AG3010" s="7">
        <v>5500000</v>
      </c>
      <c r="AH3010" s="7">
        <v>5500000</v>
      </c>
      <c r="AI3010" s="7" t="s">
        <v>60</v>
      </c>
      <c r="AJ3010" s="7">
        <v>5500000</v>
      </c>
      <c r="AK3010" s="7" t="s">
        <v>28946</v>
      </c>
      <c r="AL3010" s="7" t="s">
        <v>50</v>
      </c>
      <c r="AM3010" s="7" t="s">
        <v>28947</v>
      </c>
      <c r="AN3010" s="7" t="s">
        <v>253</v>
      </c>
      <c r="AO3010" s="7" t="s">
        <v>28948</v>
      </c>
      <c r="AP3010" s="22" t="s">
        <v>28949</v>
      </c>
      <c r="AQ3010" s="9" t="s">
        <v>50</v>
      </c>
      <c r="AR3010" s="7" t="s">
        <v>50</v>
      </c>
    </row>
    <row r="3011" spans="1:44" ht="15" thickBot="1">
      <c r="A3011" s="10" t="s">
        <v>28950</v>
      </c>
      <c r="B3011" s="13" t="s">
        <v>50</v>
      </c>
      <c r="C3011" s="13" t="s">
        <v>50</v>
      </c>
      <c r="D3011" s="13" t="s">
        <v>45</v>
      </c>
      <c r="E3011" s="13" t="s">
        <v>50</v>
      </c>
      <c r="F3011" s="13" t="s">
        <v>70</v>
      </c>
      <c r="G3011" s="13" t="s">
        <v>176</v>
      </c>
      <c r="H3011" s="13" t="s">
        <v>50</v>
      </c>
      <c r="I3011" s="13" t="s">
        <v>50</v>
      </c>
      <c r="J3011" s="12">
        <v>45489</v>
      </c>
      <c r="K3011" s="13" t="s">
        <v>50</v>
      </c>
      <c r="L3011" s="13" t="s">
        <v>52</v>
      </c>
      <c r="M3011" s="13" t="s">
        <v>10425</v>
      </c>
      <c r="N3011" s="13" t="s">
        <v>4475</v>
      </c>
      <c r="O3011" s="13" t="s">
        <v>28951</v>
      </c>
      <c r="P3011" s="11">
        <v>46674</v>
      </c>
      <c r="Q3011" s="13" t="s">
        <v>630</v>
      </c>
      <c r="R3011" s="33" t="s">
        <v>28952</v>
      </c>
      <c r="S3011" s="33" t="s">
        <v>28953</v>
      </c>
      <c r="T3011" s="13" t="s">
        <v>50</v>
      </c>
      <c r="U3011" s="13" t="s">
        <v>28954</v>
      </c>
      <c r="V3011" s="13">
        <v>1000000</v>
      </c>
      <c r="W3011" s="13" t="s">
        <v>60</v>
      </c>
      <c r="X3011" s="13">
        <v>1000000</v>
      </c>
      <c r="Y3011" s="13" t="s">
        <v>50</v>
      </c>
      <c r="Z3011" s="13">
        <v>2</v>
      </c>
      <c r="AA3011" s="13" t="s">
        <v>50</v>
      </c>
      <c r="AB3011" s="13" t="s">
        <v>50</v>
      </c>
      <c r="AC3011" s="13" t="s">
        <v>50</v>
      </c>
      <c r="AD3011" s="13" t="s">
        <v>50</v>
      </c>
      <c r="AE3011" s="13" t="s">
        <v>50</v>
      </c>
      <c r="AF3011" s="13" t="s">
        <v>50</v>
      </c>
      <c r="AG3011" s="13" t="s">
        <v>50</v>
      </c>
      <c r="AH3011" s="13">
        <v>3000000</v>
      </c>
      <c r="AI3011" s="13" t="s">
        <v>60</v>
      </c>
      <c r="AJ3011" s="13">
        <v>3000000</v>
      </c>
      <c r="AK3011" s="13" t="s">
        <v>28955</v>
      </c>
      <c r="AL3011" s="13" t="s">
        <v>50</v>
      </c>
      <c r="AM3011" s="13" t="s">
        <v>28956</v>
      </c>
      <c r="AN3011" s="13" t="s">
        <v>738</v>
      </c>
      <c r="AO3011" s="13" t="s">
        <v>28957</v>
      </c>
      <c r="AP3011" s="15" t="s">
        <v>50</v>
      </c>
      <c r="AQ3011" s="21" t="s">
        <v>28958</v>
      </c>
      <c r="AR3011" s="13" t="s">
        <v>50</v>
      </c>
    </row>
    <row r="3012" spans="1:44" ht="15" thickBot="1">
      <c r="A3012" s="4" t="s">
        <v>28959</v>
      </c>
      <c r="B3012" s="7">
        <v>162</v>
      </c>
      <c r="C3012" s="6">
        <v>38353</v>
      </c>
      <c r="D3012" s="7" t="s">
        <v>45</v>
      </c>
      <c r="E3012" s="7" t="s">
        <v>46</v>
      </c>
      <c r="F3012" s="7" t="s">
        <v>70</v>
      </c>
      <c r="G3012" s="26" t="s">
        <v>54946</v>
      </c>
      <c r="H3012" s="7" t="s">
        <v>1112</v>
      </c>
      <c r="I3012" s="7" t="s">
        <v>50</v>
      </c>
      <c r="J3012" s="6">
        <v>45496</v>
      </c>
      <c r="K3012" s="7" t="s">
        <v>116</v>
      </c>
      <c r="L3012" s="7" t="s">
        <v>210</v>
      </c>
      <c r="M3012" s="7" t="s">
        <v>2610</v>
      </c>
      <c r="N3012" s="7" t="s">
        <v>28960</v>
      </c>
      <c r="O3012" s="7" t="s">
        <v>28961</v>
      </c>
      <c r="P3012" s="5">
        <v>47116</v>
      </c>
      <c r="Q3012" s="7" t="s">
        <v>383</v>
      </c>
      <c r="R3012" s="34" t="s">
        <v>28962</v>
      </c>
      <c r="S3012" s="34" t="s">
        <v>28963</v>
      </c>
      <c r="T3012" s="7" t="s">
        <v>28964</v>
      </c>
      <c r="U3012" s="7">
        <v>4065851206</v>
      </c>
      <c r="V3012" s="7">
        <v>40000</v>
      </c>
      <c r="W3012" s="7" t="s">
        <v>60</v>
      </c>
      <c r="X3012" s="7">
        <v>40000</v>
      </c>
      <c r="Y3012" s="7" t="s">
        <v>50</v>
      </c>
      <c r="Z3012" s="7">
        <v>3</v>
      </c>
      <c r="AA3012" s="7">
        <v>40000</v>
      </c>
      <c r="AB3012" s="7" t="s">
        <v>60</v>
      </c>
      <c r="AC3012" s="7">
        <v>40000</v>
      </c>
      <c r="AD3012" s="7" t="s">
        <v>210</v>
      </c>
      <c r="AE3012" s="7">
        <v>5824658</v>
      </c>
      <c r="AF3012" s="7" t="s">
        <v>60</v>
      </c>
      <c r="AG3012" s="7">
        <v>5824658</v>
      </c>
      <c r="AH3012" s="7">
        <v>5824658</v>
      </c>
      <c r="AI3012" s="7" t="s">
        <v>60</v>
      </c>
      <c r="AJ3012" s="7">
        <v>5824658</v>
      </c>
      <c r="AK3012" s="7" t="s">
        <v>50</v>
      </c>
      <c r="AL3012" s="7" t="s">
        <v>50</v>
      </c>
      <c r="AM3012" s="7" t="s">
        <v>28965</v>
      </c>
      <c r="AN3012" s="7" t="s">
        <v>66</v>
      </c>
      <c r="AO3012" s="7" t="s">
        <v>28966</v>
      </c>
      <c r="AP3012" s="22" t="s">
        <v>28967</v>
      </c>
      <c r="AQ3012" s="9" t="s">
        <v>50</v>
      </c>
      <c r="AR3012" s="7" t="s">
        <v>50</v>
      </c>
    </row>
    <row r="3013" spans="1:44" ht="15" thickBot="1">
      <c r="A3013" s="10" t="s">
        <v>28968</v>
      </c>
      <c r="B3013" s="11">
        <v>5530609</v>
      </c>
      <c r="C3013" s="13" t="s">
        <v>28969</v>
      </c>
      <c r="D3013" s="13" t="s">
        <v>45</v>
      </c>
      <c r="E3013" s="13" t="s">
        <v>50</v>
      </c>
      <c r="F3013" s="13" t="s">
        <v>70</v>
      </c>
      <c r="G3013" s="13" t="s">
        <v>48</v>
      </c>
      <c r="H3013" s="13" t="s">
        <v>15924</v>
      </c>
      <c r="I3013" s="13" t="s">
        <v>50</v>
      </c>
      <c r="J3013" s="12">
        <v>45492</v>
      </c>
      <c r="K3013" s="13" t="s">
        <v>161</v>
      </c>
      <c r="L3013" s="13" t="s">
        <v>52</v>
      </c>
      <c r="M3013" s="13" t="s">
        <v>28970</v>
      </c>
      <c r="N3013" s="13" t="s">
        <v>13783</v>
      </c>
      <c r="O3013" s="13" t="s">
        <v>28971</v>
      </c>
      <c r="P3013" s="11">
        <v>47134</v>
      </c>
      <c r="Q3013" s="13" t="s">
        <v>495</v>
      </c>
      <c r="R3013" s="33" t="s">
        <v>28972</v>
      </c>
      <c r="S3013" s="33" t="s">
        <v>28973</v>
      </c>
      <c r="T3013" s="13" t="s">
        <v>28974</v>
      </c>
      <c r="U3013" s="13" t="s">
        <v>28975</v>
      </c>
      <c r="V3013" s="13">
        <v>1000000</v>
      </c>
      <c r="W3013" s="13" t="s">
        <v>60</v>
      </c>
      <c r="X3013" s="13">
        <v>1000000</v>
      </c>
      <c r="Y3013" s="13" t="s">
        <v>50</v>
      </c>
      <c r="Z3013" s="13">
        <v>15</v>
      </c>
      <c r="AA3013" s="13" t="s">
        <v>50</v>
      </c>
      <c r="AB3013" s="13" t="s">
        <v>50</v>
      </c>
      <c r="AC3013" s="13" t="s">
        <v>50</v>
      </c>
      <c r="AD3013" s="13" t="s">
        <v>50</v>
      </c>
      <c r="AE3013" s="13" t="s">
        <v>50</v>
      </c>
      <c r="AF3013" s="13" t="s">
        <v>50</v>
      </c>
      <c r="AG3013" s="13" t="s">
        <v>50</v>
      </c>
      <c r="AH3013" s="13">
        <v>48569045</v>
      </c>
      <c r="AI3013" s="13" t="s">
        <v>60</v>
      </c>
      <c r="AJ3013" s="13">
        <v>48569045</v>
      </c>
      <c r="AK3013" s="13" t="s">
        <v>28976</v>
      </c>
      <c r="AL3013" s="13" t="s">
        <v>50</v>
      </c>
      <c r="AM3013" s="13" t="s">
        <v>28977</v>
      </c>
      <c r="AN3013" s="13" t="s">
        <v>28978</v>
      </c>
      <c r="AO3013" s="13" t="s">
        <v>28979</v>
      </c>
      <c r="AP3013" s="15" t="s">
        <v>50</v>
      </c>
      <c r="AQ3013" s="21" t="s">
        <v>28980</v>
      </c>
      <c r="AR3013" s="13" t="s">
        <v>50</v>
      </c>
    </row>
    <row r="3014" spans="1:44" ht="15" thickBot="1">
      <c r="A3014" s="4" t="s">
        <v>28981</v>
      </c>
      <c r="B3014" s="5">
        <v>7264</v>
      </c>
      <c r="C3014" s="6">
        <v>43466</v>
      </c>
      <c r="D3014" s="7" t="s">
        <v>45</v>
      </c>
      <c r="E3014" s="7" t="s">
        <v>46</v>
      </c>
      <c r="F3014" s="7" t="s">
        <v>70</v>
      </c>
      <c r="G3014" s="27" t="s">
        <v>54945</v>
      </c>
      <c r="H3014" s="7" t="s">
        <v>50</v>
      </c>
      <c r="I3014" s="7" t="s">
        <v>50</v>
      </c>
      <c r="J3014" s="6">
        <v>45489</v>
      </c>
      <c r="K3014" s="7" t="s">
        <v>89</v>
      </c>
      <c r="L3014" s="7" t="s">
        <v>467</v>
      </c>
      <c r="M3014" s="7" t="s">
        <v>1092</v>
      </c>
      <c r="N3014" s="7" t="s">
        <v>17075</v>
      </c>
      <c r="O3014" s="7" t="s">
        <v>28982</v>
      </c>
      <c r="P3014" s="5">
        <v>47173</v>
      </c>
      <c r="Q3014" s="7" t="s">
        <v>360</v>
      </c>
      <c r="R3014" s="34" t="s">
        <v>28983</v>
      </c>
      <c r="S3014" s="34" t="s">
        <v>28984</v>
      </c>
      <c r="T3014" s="7" t="s">
        <v>50</v>
      </c>
      <c r="U3014" s="7" t="s">
        <v>50</v>
      </c>
      <c r="V3014" s="7" t="s">
        <v>50</v>
      </c>
      <c r="W3014" s="7" t="s">
        <v>50</v>
      </c>
      <c r="X3014" s="7" t="s">
        <v>50</v>
      </c>
      <c r="Y3014" s="7" t="s">
        <v>467</v>
      </c>
      <c r="Z3014" s="7">
        <v>3</v>
      </c>
      <c r="AA3014" s="7" t="s">
        <v>50</v>
      </c>
      <c r="AB3014" s="7" t="s">
        <v>50</v>
      </c>
      <c r="AC3014" s="7" t="s">
        <v>50</v>
      </c>
      <c r="AD3014" s="7" t="s">
        <v>467</v>
      </c>
      <c r="AE3014" s="7">
        <v>600000</v>
      </c>
      <c r="AF3014" s="7" t="s">
        <v>209</v>
      </c>
      <c r="AG3014" s="7">
        <v>647265</v>
      </c>
      <c r="AH3014" s="7">
        <v>600000</v>
      </c>
      <c r="AI3014" s="7" t="s">
        <v>209</v>
      </c>
      <c r="AJ3014" s="7">
        <v>647265</v>
      </c>
      <c r="AK3014" s="7" t="s">
        <v>28985</v>
      </c>
      <c r="AL3014" s="7" t="s">
        <v>50</v>
      </c>
      <c r="AM3014" s="7" t="s">
        <v>28986</v>
      </c>
      <c r="AN3014" s="7" t="s">
        <v>253</v>
      </c>
      <c r="AO3014" s="7" t="s">
        <v>28987</v>
      </c>
      <c r="AP3014" s="22" t="s">
        <v>28988</v>
      </c>
      <c r="AQ3014" s="9" t="s">
        <v>50</v>
      </c>
      <c r="AR3014" s="7" t="s">
        <v>50</v>
      </c>
    </row>
    <row r="3015" spans="1:44" ht="15" thickBot="1">
      <c r="A3015" s="10" t="s">
        <v>28989</v>
      </c>
      <c r="B3015" s="13" t="s">
        <v>50</v>
      </c>
      <c r="C3015" s="12">
        <v>42005</v>
      </c>
      <c r="D3015" s="13" t="s">
        <v>45</v>
      </c>
      <c r="E3015" s="13" t="s">
        <v>46</v>
      </c>
      <c r="F3015" s="13" t="s">
        <v>70</v>
      </c>
      <c r="G3015" s="26" t="s">
        <v>54946</v>
      </c>
      <c r="H3015" s="13" t="s">
        <v>50</v>
      </c>
      <c r="I3015" s="13" t="s">
        <v>50</v>
      </c>
      <c r="J3015" s="12">
        <v>45496</v>
      </c>
      <c r="K3015" s="13" t="s">
        <v>50</v>
      </c>
      <c r="L3015" s="13" t="s">
        <v>467</v>
      </c>
      <c r="M3015" s="13" t="s">
        <v>14607</v>
      </c>
      <c r="N3015" s="13" t="s">
        <v>25617</v>
      </c>
      <c r="O3015" s="13" t="s">
        <v>28990</v>
      </c>
      <c r="P3015" s="11">
        <v>47196</v>
      </c>
      <c r="Q3015" s="13" t="s">
        <v>1116</v>
      </c>
      <c r="R3015" s="33" t="s">
        <v>28991</v>
      </c>
      <c r="S3015" s="33" t="s">
        <v>28992</v>
      </c>
      <c r="T3015" s="13" t="s">
        <v>50</v>
      </c>
      <c r="U3015" s="13" t="s">
        <v>50</v>
      </c>
      <c r="V3015" s="13">
        <v>5500000</v>
      </c>
      <c r="W3015" s="13" t="s">
        <v>60</v>
      </c>
      <c r="X3015" s="13">
        <v>5500000</v>
      </c>
      <c r="Y3015" s="13" t="s">
        <v>467</v>
      </c>
      <c r="Z3015" s="13">
        <v>1</v>
      </c>
      <c r="AA3015" s="13">
        <v>5500000</v>
      </c>
      <c r="AB3015" s="13" t="s">
        <v>60</v>
      </c>
      <c r="AC3015" s="13">
        <v>5500000</v>
      </c>
      <c r="AD3015" s="13" t="s">
        <v>467</v>
      </c>
      <c r="AE3015" s="13">
        <v>5500000</v>
      </c>
      <c r="AF3015" s="13" t="s">
        <v>60</v>
      </c>
      <c r="AG3015" s="13">
        <v>5500000</v>
      </c>
      <c r="AH3015" s="13">
        <v>5500000</v>
      </c>
      <c r="AI3015" s="13" t="s">
        <v>60</v>
      </c>
      <c r="AJ3015" s="13">
        <v>5500000</v>
      </c>
      <c r="AK3015" s="13" t="s">
        <v>50</v>
      </c>
      <c r="AL3015" s="13" t="s">
        <v>50</v>
      </c>
      <c r="AM3015" s="13" t="s">
        <v>28993</v>
      </c>
      <c r="AN3015" s="13" t="s">
        <v>993</v>
      </c>
      <c r="AO3015" s="13" t="s">
        <v>50</v>
      </c>
      <c r="AP3015" s="21" t="s">
        <v>28994</v>
      </c>
      <c r="AQ3015" s="15" t="s">
        <v>50</v>
      </c>
      <c r="AR3015" s="13" t="s">
        <v>255</v>
      </c>
    </row>
    <row r="3016" spans="1:44" ht="15" thickBot="1">
      <c r="A3016" s="4" t="s">
        <v>28995</v>
      </c>
      <c r="B3016" s="5">
        <v>5549</v>
      </c>
      <c r="C3016" s="6">
        <v>43101</v>
      </c>
      <c r="D3016" s="7" t="s">
        <v>45</v>
      </c>
      <c r="E3016" s="7" t="s">
        <v>46</v>
      </c>
      <c r="F3016" s="7" t="s">
        <v>70</v>
      </c>
      <c r="G3016" s="7" t="s">
        <v>114</v>
      </c>
      <c r="H3016" s="7" t="s">
        <v>2498</v>
      </c>
      <c r="I3016" s="7" t="s">
        <v>50</v>
      </c>
      <c r="J3016" s="6">
        <v>45490</v>
      </c>
      <c r="K3016" s="7" t="s">
        <v>72</v>
      </c>
      <c r="L3016" s="7" t="s">
        <v>131</v>
      </c>
      <c r="M3016" s="7" t="s">
        <v>613</v>
      </c>
      <c r="N3016" s="7" t="s">
        <v>28996</v>
      </c>
      <c r="O3016" s="7" t="s">
        <v>28997</v>
      </c>
      <c r="P3016" s="5">
        <v>47560</v>
      </c>
      <c r="Q3016" s="7" t="s">
        <v>1750</v>
      </c>
      <c r="R3016" s="34" t="s">
        <v>28998</v>
      </c>
      <c r="S3016" s="34" t="s">
        <v>28999</v>
      </c>
      <c r="T3016" s="7" t="s">
        <v>29000</v>
      </c>
      <c r="U3016" s="7" t="s">
        <v>29001</v>
      </c>
      <c r="V3016" s="7" t="s">
        <v>50</v>
      </c>
      <c r="W3016" s="7" t="s">
        <v>50</v>
      </c>
      <c r="X3016" s="7" t="s">
        <v>50</v>
      </c>
      <c r="Y3016" s="7" t="s">
        <v>171</v>
      </c>
      <c r="Z3016" s="7">
        <v>2</v>
      </c>
      <c r="AA3016" s="7" t="s">
        <v>50</v>
      </c>
      <c r="AB3016" s="7" t="s">
        <v>50</v>
      </c>
      <c r="AC3016" s="7" t="s">
        <v>50</v>
      </c>
      <c r="AD3016" s="7" t="s">
        <v>50</v>
      </c>
      <c r="AE3016" s="7" t="s">
        <v>50</v>
      </c>
      <c r="AF3016" s="7" t="s">
        <v>50</v>
      </c>
      <c r="AG3016" s="7" t="s">
        <v>50</v>
      </c>
      <c r="AH3016" s="7" t="s">
        <v>50</v>
      </c>
      <c r="AI3016" s="7" t="s">
        <v>50</v>
      </c>
      <c r="AJ3016" s="7" t="s">
        <v>50</v>
      </c>
      <c r="AK3016" s="7" t="s">
        <v>29002</v>
      </c>
      <c r="AL3016" s="7" t="s">
        <v>50</v>
      </c>
      <c r="AM3016" s="7" t="s">
        <v>29003</v>
      </c>
      <c r="AN3016" s="7" t="s">
        <v>66</v>
      </c>
      <c r="AO3016" s="7" t="s">
        <v>50</v>
      </c>
      <c r="AP3016" s="22" t="s">
        <v>29004</v>
      </c>
      <c r="AQ3016" s="9" t="s">
        <v>50</v>
      </c>
      <c r="AR3016" s="7" t="s">
        <v>255</v>
      </c>
    </row>
    <row r="3017" spans="1:44" ht="15" thickBot="1">
      <c r="A3017" s="10" t="s">
        <v>29005</v>
      </c>
      <c r="B3017" s="13" t="s">
        <v>50</v>
      </c>
      <c r="C3017" s="12">
        <v>43101</v>
      </c>
      <c r="D3017" s="13" t="s">
        <v>45</v>
      </c>
      <c r="E3017" s="13" t="s">
        <v>46</v>
      </c>
      <c r="F3017" s="13" t="s">
        <v>70</v>
      </c>
      <c r="G3017" s="13" t="s">
        <v>50</v>
      </c>
      <c r="H3017" s="13" t="s">
        <v>50</v>
      </c>
      <c r="I3017" s="13" t="s">
        <v>50</v>
      </c>
      <c r="J3017" s="12">
        <v>45497</v>
      </c>
      <c r="K3017" s="13" t="s">
        <v>50</v>
      </c>
      <c r="L3017" s="13" t="s">
        <v>178</v>
      </c>
      <c r="M3017" s="13" t="s">
        <v>29006</v>
      </c>
      <c r="N3017" s="13" t="s">
        <v>25322</v>
      </c>
      <c r="O3017" s="13" t="s">
        <v>29007</v>
      </c>
      <c r="P3017" s="11">
        <v>48005</v>
      </c>
      <c r="Q3017" s="13" t="s">
        <v>245</v>
      </c>
      <c r="R3017" s="33" t="s">
        <v>29008</v>
      </c>
      <c r="S3017" s="30" t="s">
        <v>50</v>
      </c>
      <c r="T3017" s="13" t="s">
        <v>50</v>
      </c>
      <c r="U3017" s="13" t="s">
        <v>50</v>
      </c>
      <c r="V3017" s="13">
        <v>300000000</v>
      </c>
      <c r="W3017" s="13" t="s">
        <v>1960</v>
      </c>
      <c r="X3017" s="13">
        <v>1938842</v>
      </c>
      <c r="Y3017" s="13" t="s">
        <v>50</v>
      </c>
      <c r="Z3017" s="13">
        <v>2</v>
      </c>
      <c r="AA3017" s="13">
        <v>300000000</v>
      </c>
      <c r="AB3017" s="13" t="s">
        <v>1960</v>
      </c>
      <c r="AC3017" s="13">
        <v>1938842</v>
      </c>
      <c r="AD3017" s="13" t="s">
        <v>178</v>
      </c>
      <c r="AE3017" s="13">
        <v>400000000</v>
      </c>
      <c r="AF3017" s="13" t="s">
        <v>1960</v>
      </c>
      <c r="AG3017" s="13">
        <v>2674981</v>
      </c>
      <c r="AH3017" s="13">
        <v>400000000</v>
      </c>
      <c r="AI3017" s="13" t="s">
        <v>1960</v>
      </c>
      <c r="AJ3017" s="13">
        <v>2674981</v>
      </c>
      <c r="AK3017" s="13" t="s">
        <v>29009</v>
      </c>
      <c r="AL3017" s="13" t="s">
        <v>50</v>
      </c>
      <c r="AM3017" s="13" t="s">
        <v>29010</v>
      </c>
      <c r="AN3017" s="13" t="s">
        <v>66</v>
      </c>
      <c r="AO3017" s="13" t="s">
        <v>50</v>
      </c>
      <c r="AP3017" s="15" t="s">
        <v>50</v>
      </c>
      <c r="AQ3017" s="21" t="s">
        <v>29011</v>
      </c>
      <c r="AR3017" s="13" t="s">
        <v>255</v>
      </c>
    </row>
    <row r="3018" spans="1:44" ht="15" thickBot="1">
      <c r="A3018" s="4" t="s">
        <v>29012</v>
      </c>
      <c r="B3018" s="5">
        <v>18829</v>
      </c>
      <c r="C3018" s="7" t="s">
        <v>29013</v>
      </c>
      <c r="D3018" s="7" t="s">
        <v>45</v>
      </c>
      <c r="E3018" s="7" t="s">
        <v>46</v>
      </c>
      <c r="F3018" s="7" t="s">
        <v>70</v>
      </c>
      <c r="G3018" s="7" t="s">
        <v>176</v>
      </c>
      <c r="H3018" s="7" t="s">
        <v>356</v>
      </c>
      <c r="I3018" s="7" t="s">
        <v>50</v>
      </c>
      <c r="J3018" s="6">
        <v>45496</v>
      </c>
      <c r="K3018" s="7" t="s">
        <v>50</v>
      </c>
      <c r="L3018" s="7" t="s">
        <v>131</v>
      </c>
      <c r="M3018" s="7" t="s">
        <v>6731</v>
      </c>
      <c r="N3018" s="7" t="s">
        <v>29014</v>
      </c>
      <c r="O3018" s="7" t="s">
        <v>29015</v>
      </c>
      <c r="P3018" s="5">
        <v>48025</v>
      </c>
      <c r="Q3018" s="7" t="s">
        <v>360</v>
      </c>
      <c r="R3018" s="34" t="s">
        <v>29016</v>
      </c>
      <c r="S3018" s="34" t="s">
        <v>29017</v>
      </c>
      <c r="T3018" s="7" t="s">
        <v>50</v>
      </c>
      <c r="U3018" s="7" t="s">
        <v>29018</v>
      </c>
      <c r="V3018" s="7">
        <v>75000000</v>
      </c>
      <c r="W3018" s="7" t="s">
        <v>209</v>
      </c>
      <c r="X3018" s="7">
        <v>81697567</v>
      </c>
      <c r="Y3018" s="7" t="s">
        <v>50</v>
      </c>
      <c r="Z3018" s="7">
        <v>1</v>
      </c>
      <c r="AA3018" s="7" t="s">
        <v>50</v>
      </c>
      <c r="AB3018" s="7" t="s">
        <v>50</v>
      </c>
      <c r="AC3018" s="7" t="s">
        <v>50</v>
      </c>
      <c r="AD3018" s="7" t="s">
        <v>50</v>
      </c>
      <c r="AE3018" s="7" t="s">
        <v>50</v>
      </c>
      <c r="AF3018" s="7" t="s">
        <v>50</v>
      </c>
      <c r="AG3018" s="7" t="s">
        <v>50</v>
      </c>
      <c r="AH3018" s="7">
        <v>75000000</v>
      </c>
      <c r="AI3018" s="7" t="s">
        <v>209</v>
      </c>
      <c r="AJ3018" s="7">
        <v>81697567</v>
      </c>
      <c r="AK3018" s="7" t="s">
        <v>50</v>
      </c>
      <c r="AL3018" s="7" t="s">
        <v>50</v>
      </c>
      <c r="AM3018" s="7" t="s">
        <v>29019</v>
      </c>
      <c r="AN3018" s="7" t="s">
        <v>66</v>
      </c>
      <c r="AO3018" s="7" t="s">
        <v>29020</v>
      </c>
      <c r="AP3018" s="9" t="s">
        <v>50</v>
      </c>
      <c r="AQ3018" s="9" t="s">
        <v>50</v>
      </c>
      <c r="AR3018" s="7" t="s">
        <v>50</v>
      </c>
    </row>
    <row r="3019" spans="1:44" ht="15" thickBot="1">
      <c r="A3019" s="10" t="s">
        <v>29021</v>
      </c>
      <c r="B3019" s="13" t="s">
        <v>50</v>
      </c>
      <c r="C3019" s="12">
        <v>43831</v>
      </c>
      <c r="D3019" s="13" t="s">
        <v>45</v>
      </c>
      <c r="E3019" s="13" t="s">
        <v>46</v>
      </c>
      <c r="F3019" s="13" t="s">
        <v>70</v>
      </c>
      <c r="G3019" s="13" t="s">
        <v>50</v>
      </c>
      <c r="H3019" s="13" t="s">
        <v>50</v>
      </c>
      <c r="I3019" s="13" t="s">
        <v>50</v>
      </c>
      <c r="J3019" s="12">
        <v>45489</v>
      </c>
      <c r="K3019" s="13" t="s">
        <v>50</v>
      </c>
      <c r="L3019" s="13" t="s">
        <v>241</v>
      </c>
      <c r="M3019" s="13" t="s">
        <v>29022</v>
      </c>
      <c r="N3019" s="13" t="s">
        <v>29023</v>
      </c>
      <c r="O3019" s="13" t="s">
        <v>29024</v>
      </c>
      <c r="P3019" s="11">
        <v>48281</v>
      </c>
      <c r="Q3019" s="13" t="s">
        <v>245</v>
      </c>
      <c r="R3019" s="30" t="s">
        <v>50</v>
      </c>
      <c r="S3019" s="30" t="s">
        <v>50</v>
      </c>
      <c r="T3019" s="13" t="s">
        <v>50</v>
      </c>
      <c r="U3019" s="13" t="s">
        <v>50</v>
      </c>
      <c r="V3019" s="13">
        <v>150000000</v>
      </c>
      <c r="W3019" s="13" t="s">
        <v>2056</v>
      </c>
      <c r="X3019" s="13">
        <v>20661442</v>
      </c>
      <c r="Y3019" s="13" t="s">
        <v>154</v>
      </c>
      <c r="Z3019" s="13">
        <v>1</v>
      </c>
      <c r="AA3019" s="13">
        <v>150000000</v>
      </c>
      <c r="AB3019" s="13" t="s">
        <v>2056</v>
      </c>
      <c r="AC3019" s="13">
        <v>20661442</v>
      </c>
      <c r="AD3019" s="13" t="s">
        <v>241</v>
      </c>
      <c r="AE3019" s="13">
        <v>150000000</v>
      </c>
      <c r="AF3019" s="13" t="s">
        <v>2056</v>
      </c>
      <c r="AG3019" s="13">
        <v>20661442</v>
      </c>
      <c r="AH3019" s="13">
        <v>150000000</v>
      </c>
      <c r="AI3019" s="13" t="s">
        <v>2056</v>
      </c>
      <c r="AJ3019" s="13">
        <v>20661442</v>
      </c>
      <c r="AK3019" s="13" t="s">
        <v>29025</v>
      </c>
      <c r="AL3019" s="13" t="s">
        <v>50</v>
      </c>
      <c r="AM3019" s="13" t="s">
        <v>29026</v>
      </c>
      <c r="AN3019" s="13" t="s">
        <v>66</v>
      </c>
      <c r="AO3019" s="13" t="s">
        <v>50</v>
      </c>
      <c r="AP3019" s="15" t="s">
        <v>50</v>
      </c>
      <c r="AQ3019" s="21" t="s">
        <v>29027</v>
      </c>
      <c r="AR3019" s="13" t="s">
        <v>255</v>
      </c>
    </row>
    <row r="3020" spans="1:44" ht="15" thickBot="1">
      <c r="A3020" s="4" t="s">
        <v>29028</v>
      </c>
      <c r="B3020" s="7" t="s">
        <v>50</v>
      </c>
      <c r="C3020" s="6">
        <v>44562</v>
      </c>
      <c r="D3020" s="7" t="s">
        <v>45</v>
      </c>
      <c r="E3020" s="7" t="s">
        <v>50</v>
      </c>
      <c r="F3020" s="7" t="s">
        <v>70</v>
      </c>
      <c r="G3020" s="27" t="s">
        <v>54945</v>
      </c>
      <c r="H3020" s="7" t="s">
        <v>50</v>
      </c>
      <c r="I3020" s="7" t="s">
        <v>50</v>
      </c>
      <c r="J3020" s="6">
        <v>45497</v>
      </c>
      <c r="K3020" s="7" t="s">
        <v>50</v>
      </c>
      <c r="L3020" s="7" t="s">
        <v>52</v>
      </c>
      <c r="M3020" s="7" t="s">
        <v>29029</v>
      </c>
      <c r="N3020" s="7" t="s">
        <v>668</v>
      </c>
      <c r="O3020" s="7" t="s">
        <v>29030</v>
      </c>
      <c r="P3020" s="5">
        <v>48495</v>
      </c>
      <c r="Q3020" s="7" t="s">
        <v>670</v>
      </c>
      <c r="R3020" s="34" t="s">
        <v>29031</v>
      </c>
      <c r="S3020" s="34" t="s">
        <v>29032</v>
      </c>
      <c r="T3020" s="7" t="s">
        <v>50</v>
      </c>
      <c r="U3020" s="7" t="s">
        <v>50</v>
      </c>
      <c r="V3020" s="7">
        <v>27500000</v>
      </c>
      <c r="W3020" s="7" t="s">
        <v>60</v>
      </c>
      <c r="X3020" s="7">
        <v>27500000</v>
      </c>
      <c r="Y3020" s="7" t="s">
        <v>50</v>
      </c>
      <c r="Z3020" s="7">
        <v>1</v>
      </c>
      <c r="AA3020" s="7" t="s">
        <v>50</v>
      </c>
      <c r="AB3020" s="7" t="s">
        <v>50</v>
      </c>
      <c r="AC3020" s="7" t="s">
        <v>50</v>
      </c>
      <c r="AD3020" s="7" t="s">
        <v>50</v>
      </c>
      <c r="AE3020" s="7" t="s">
        <v>50</v>
      </c>
      <c r="AF3020" s="7" t="s">
        <v>50</v>
      </c>
      <c r="AG3020" s="7" t="s">
        <v>50</v>
      </c>
      <c r="AH3020" s="7">
        <v>27500000</v>
      </c>
      <c r="AI3020" s="7" t="s">
        <v>60</v>
      </c>
      <c r="AJ3020" s="7">
        <v>27500000</v>
      </c>
      <c r="AK3020" s="7" t="s">
        <v>2118</v>
      </c>
      <c r="AL3020" s="7" t="s">
        <v>50</v>
      </c>
      <c r="AM3020" s="7" t="s">
        <v>24576</v>
      </c>
      <c r="AN3020" s="7" t="s">
        <v>738</v>
      </c>
      <c r="AO3020" s="7" t="s">
        <v>29033</v>
      </c>
      <c r="AP3020" s="8" t="s">
        <v>29034</v>
      </c>
      <c r="AQ3020" s="9" t="s">
        <v>50</v>
      </c>
      <c r="AR3020" s="7" t="s">
        <v>50</v>
      </c>
    </row>
    <row r="3021" spans="1:44" ht="15" thickBot="1">
      <c r="A3021" s="10" t="s">
        <v>29035</v>
      </c>
      <c r="B3021" s="13" t="s">
        <v>50</v>
      </c>
      <c r="C3021" s="12">
        <v>45237</v>
      </c>
      <c r="D3021" s="13" t="s">
        <v>45</v>
      </c>
      <c r="E3021" s="13" t="s">
        <v>46</v>
      </c>
      <c r="F3021" s="13" t="s">
        <v>70</v>
      </c>
      <c r="G3021" s="26" t="s">
        <v>54946</v>
      </c>
      <c r="H3021" s="13" t="s">
        <v>50</v>
      </c>
      <c r="I3021" s="13" t="s">
        <v>50</v>
      </c>
      <c r="J3021" s="12">
        <v>45496</v>
      </c>
      <c r="K3021" s="13" t="s">
        <v>50</v>
      </c>
      <c r="L3021" s="13" t="s">
        <v>52</v>
      </c>
      <c r="M3021" s="13" t="s">
        <v>29036</v>
      </c>
      <c r="N3021" s="13" t="s">
        <v>29037</v>
      </c>
      <c r="O3021" s="13" t="s">
        <v>29038</v>
      </c>
      <c r="P3021" s="11">
        <v>48942</v>
      </c>
      <c r="Q3021" s="13" t="s">
        <v>135</v>
      </c>
      <c r="R3021" s="33" t="s">
        <v>29039</v>
      </c>
      <c r="S3021" s="33" t="s">
        <v>29040</v>
      </c>
      <c r="T3021" s="13" t="s">
        <v>29041</v>
      </c>
      <c r="U3021" s="13">
        <v>263788702702</v>
      </c>
      <c r="V3021" s="13">
        <v>927810</v>
      </c>
      <c r="W3021" s="13" t="s">
        <v>60</v>
      </c>
      <c r="X3021" s="13">
        <v>927810</v>
      </c>
      <c r="Y3021" s="13" t="s">
        <v>467</v>
      </c>
      <c r="Z3021" s="13">
        <v>3</v>
      </c>
      <c r="AA3021" s="13">
        <v>50000</v>
      </c>
      <c r="AB3021" s="13" t="s">
        <v>60</v>
      </c>
      <c r="AC3021" s="13">
        <v>50000</v>
      </c>
      <c r="AD3021" s="13" t="s">
        <v>1624</v>
      </c>
      <c r="AE3021" s="13">
        <v>50000</v>
      </c>
      <c r="AF3021" s="13" t="s">
        <v>60</v>
      </c>
      <c r="AG3021" s="13">
        <v>50000</v>
      </c>
      <c r="AH3021" s="13">
        <v>1077810</v>
      </c>
      <c r="AI3021" s="13" t="s">
        <v>60</v>
      </c>
      <c r="AJ3021" s="13">
        <v>1077810</v>
      </c>
      <c r="AK3021" s="13" t="s">
        <v>29042</v>
      </c>
      <c r="AL3021" s="13" t="s">
        <v>50</v>
      </c>
      <c r="AM3021" s="13" t="s">
        <v>29043</v>
      </c>
      <c r="AN3021" s="13" t="s">
        <v>66</v>
      </c>
      <c r="AO3021" s="13" t="s">
        <v>29044</v>
      </c>
      <c r="AP3021" s="14" t="s">
        <v>29045</v>
      </c>
      <c r="AQ3021" s="15" t="s">
        <v>50</v>
      </c>
      <c r="AR3021" s="13" t="s">
        <v>50</v>
      </c>
    </row>
    <row r="3022" spans="1:44" ht="15" thickBot="1">
      <c r="A3022" s="4" t="s">
        <v>29046</v>
      </c>
      <c r="B3022" s="7" t="s">
        <v>50</v>
      </c>
      <c r="C3022" s="6">
        <v>44197</v>
      </c>
      <c r="D3022" s="7" t="s">
        <v>45</v>
      </c>
      <c r="E3022" s="7" t="s">
        <v>50</v>
      </c>
      <c r="F3022" s="7" t="s">
        <v>70</v>
      </c>
      <c r="G3022" s="27" t="s">
        <v>54945</v>
      </c>
      <c r="H3022" s="7" t="s">
        <v>50</v>
      </c>
      <c r="I3022" s="7" t="s">
        <v>50</v>
      </c>
      <c r="J3022" s="6">
        <v>45489</v>
      </c>
      <c r="K3022" s="7" t="s">
        <v>50</v>
      </c>
      <c r="L3022" s="7" t="s">
        <v>1624</v>
      </c>
      <c r="M3022" s="7" t="s">
        <v>2519</v>
      </c>
      <c r="N3022" s="7" t="s">
        <v>50</v>
      </c>
      <c r="O3022" s="7" t="s">
        <v>29047</v>
      </c>
      <c r="P3022" s="5">
        <v>48991</v>
      </c>
      <c r="Q3022" s="7" t="s">
        <v>50</v>
      </c>
      <c r="R3022" s="34" t="s">
        <v>29048</v>
      </c>
      <c r="S3022" s="34" t="s">
        <v>29049</v>
      </c>
      <c r="T3022" s="7" t="s">
        <v>50</v>
      </c>
      <c r="U3022" s="7" t="s">
        <v>50</v>
      </c>
      <c r="V3022" s="7">
        <v>425000</v>
      </c>
      <c r="W3022" s="7" t="s">
        <v>209</v>
      </c>
      <c r="X3022" s="7">
        <v>462917</v>
      </c>
      <c r="Y3022" s="7" t="s">
        <v>467</v>
      </c>
      <c r="Z3022" s="7">
        <v>1</v>
      </c>
      <c r="AA3022" s="7">
        <v>425000</v>
      </c>
      <c r="AB3022" s="7" t="s">
        <v>209</v>
      </c>
      <c r="AC3022" s="7">
        <v>462917</v>
      </c>
      <c r="AD3022" s="7" t="s">
        <v>1624</v>
      </c>
      <c r="AE3022" s="7">
        <v>425000</v>
      </c>
      <c r="AF3022" s="7" t="s">
        <v>209</v>
      </c>
      <c r="AG3022" s="7">
        <v>462917</v>
      </c>
      <c r="AH3022" s="7">
        <v>425000</v>
      </c>
      <c r="AI3022" s="7" t="s">
        <v>209</v>
      </c>
      <c r="AJ3022" s="7">
        <v>462917</v>
      </c>
      <c r="AK3022" s="7" t="s">
        <v>29050</v>
      </c>
      <c r="AL3022" s="7" t="s">
        <v>50</v>
      </c>
      <c r="AM3022" s="7" t="s">
        <v>29051</v>
      </c>
      <c r="AN3022" s="7" t="s">
        <v>66</v>
      </c>
      <c r="AO3022" s="7" t="s">
        <v>29052</v>
      </c>
      <c r="AP3022" s="22" t="s">
        <v>29053</v>
      </c>
      <c r="AQ3022" s="9" t="s">
        <v>50</v>
      </c>
      <c r="AR3022" s="7" t="s">
        <v>50</v>
      </c>
    </row>
    <row r="3023" spans="1:44" ht="15" thickBot="1">
      <c r="A3023" s="10" t="s">
        <v>29054</v>
      </c>
      <c r="B3023" s="13">
        <v>525</v>
      </c>
      <c r="C3023" s="12">
        <v>45001</v>
      </c>
      <c r="D3023" s="13" t="s">
        <v>45</v>
      </c>
      <c r="E3023" s="13" t="s">
        <v>46</v>
      </c>
      <c r="F3023" s="13" t="s">
        <v>70</v>
      </c>
      <c r="G3023" s="27" t="s">
        <v>54945</v>
      </c>
      <c r="H3023" s="13" t="s">
        <v>50</v>
      </c>
      <c r="I3023" s="13" t="s">
        <v>50</v>
      </c>
      <c r="J3023" s="12">
        <v>45497</v>
      </c>
      <c r="K3023" s="13" t="s">
        <v>50</v>
      </c>
      <c r="L3023" s="13" t="s">
        <v>178</v>
      </c>
      <c r="M3023" s="13" t="s">
        <v>29055</v>
      </c>
      <c r="N3023" s="13" t="s">
        <v>180</v>
      </c>
      <c r="O3023" s="13" t="s">
        <v>29056</v>
      </c>
      <c r="P3023" s="11">
        <v>49594</v>
      </c>
      <c r="Q3023" s="13" t="s">
        <v>120</v>
      </c>
      <c r="R3023" s="33" t="s">
        <v>29057</v>
      </c>
      <c r="S3023" s="30" t="s">
        <v>50</v>
      </c>
      <c r="T3023" s="13" t="s">
        <v>29058</v>
      </c>
      <c r="U3023" s="13" t="s">
        <v>29059</v>
      </c>
      <c r="V3023" s="13">
        <v>6385989</v>
      </c>
      <c r="W3023" s="13" t="s">
        <v>60</v>
      </c>
      <c r="X3023" s="13">
        <v>6385989</v>
      </c>
      <c r="Y3023" s="13" t="s">
        <v>50</v>
      </c>
      <c r="Z3023" s="13">
        <v>2</v>
      </c>
      <c r="AA3023" s="13">
        <v>6385989</v>
      </c>
      <c r="AB3023" s="13" t="s">
        <v>60</v>
      </c>
      <c r="AC3023" s="13">
        <v>6385989</v>
      </c>
      <c r="AD3023" s="13" t="s">
        <v>178</v>
      </c>
      <c r="AE3023" s="13">
        <v>7635989</v>
      </c>
      <c r="AF3023" s="13" t="s">
        <v>60</v>
      </c>
      <c r="AG3023" s="13">
        <v>7635989</v>
      </c>
      <c r="AH3023" s="13">
        <v>7635989</v>
      </c>
      <c r="AI3023" s="13" t="s">
        <v>60</v>
      </c>
      <c r="AJ3023" s="13">
        <v>7635989</v>
      </c>
      <c r="AK3023" s="13" t="s">
        <v>29060</v>
      </c>
      <c r="AL3023" s="13" t="s">
        <v>50</v>
      </c>
      <c r="AM3023" s="13" t="s">
        <v>29061</v>
      </c>
      <c r="AN3023" s="13" t="s">
        <v>66</v>
      </c>
      <c r="AO3023" s="13" t="s">
        <v>29058</v>
      </c>
      <c r="AP3023" s="21" t="s">
        <v>29062</v>
      </c>
      <c r="AQ3023" s="15" t="s">
        <v>50</v>
      </c>
      <c r="AR3023" s="13" t="s">
        <v>50</v>
      </c>
    </row>
    <row r="3024" spans="1:44" ht="15" thickBot="1">
      <c r="A3024" s="4" t="s">
        <v>29063</v>
      </c>
      <c r="B3024" s="7">
        <v>445</v>
      </c>
      <c r="C3024" s="6">
        <v>42370</v>
      </c>
      <c r="D3024" s="7" t="s">
        <v>45</v>
      </c>
      <c r="E3024" s="7" t="s">
        <v>46</v>
      </c>
      <c r="F3024" s="7" t="s">
        <v>70</v>
      </c>
      <c r="G3024" s="27" t="s">
        <v>54945</v>
      </c>
      <c r="H3024" s="7" t="s">
        <v>16796</v>
      </c>
      <c r="I3024" s="7" t="s">
        <v>50</v>
      </c>
      <c r="J3024" s="6">
        <v>45492</v>
      </c>
      <c r="K3024" s="7" t="s">
        <v>116</v>
      </c>
      <c r="L3024" s="7" t="s">
        <v>178</v>
      </c>
      <c r="M3024" s="7" t="s">
        <v>2838</v>
      </c>
      <c r="N3024" s="7" t="s">
        <v>1559</v>
      </c>
      <c r="O3024" s="7" t="s">
        <v>29064</v>
      </c>
      <c r="P3024" s="5">
        <v>49619</v>
      </c>
      <c r="Q3024" s="7" t="s">
        <v>642</v>
      </c>
      <c r="R3024" s="34" t="s">
        <v>29065</v>
      </c>
      <c r="S3024" s="34" t="s">
        <v>29066</v>
      </c>
      <c r="T3024" s="7" t="s">
        <v>29067</v>
      </c>
      <c r="U3024" s="7">
        <v>3039938340</v>
      </c>
      <c r="V3024" s="7">
        <v>1549988</v>
      </c>
      <c r="W3024" s="7" t="s">
        <v>60</v>
      </c>
      <c r="X3024" s="7">
        <v>1549988</v>
      </c>
      <c r="Y3024" s="7" t="s">
        <v>50</v>
      </c>
      <c r="Z3024" s="7">
        <v>5</v>
      </c>
      <c r="AA3024" s="7">
        <v>1549988</v>
      </c>
      <c r="AB3024" s="7" t="s">
        <v>60</v>
      </c>
      <c r="AC3024" s="7">
        <v>1549988</v>
      </c>
      <c r="AD3024" s="7" t="s">
        <v>178</v>
      </c>
      <c r="AE3024" s="7">
        <v>9949976</v>
      </c>
      <c r="AF3024" s="7" t="s">
        <v>60</v>
      </c>
      <c r="AG3024" s="7">
        <v>9949976</v>
      </c>
      <c r="AH3024" s="7">
        <v>9974976</v>
      </c>
      <c r="AI3024" s="7" t="s">
        <v>60</v>
      </c>
      <c r="AJ3024" s="7">
        <v>9974976</v>
      </c>
      <c r="AK3024" s="7" t="s">
        <v>29068</v>
      </c>
      <c r="AL3024" s="7" t="s">
        <v>50</v>
      </c>
      <c r="AM3024" s="7" t="s">
        <v>29069</v>
      </c>
      <c r="AN3024" s="7" t="s">
        <v>66</v>
      </c>
      <c r="AO3024" s="7" t="s">
        <v>50</v>
      </c>
      <c r="AP3024" s="22" t="s">
        <v>29070</v>
      </c>
      <c r="AQ3024" s="9" t="s">
        <v>50</v>
      </c>
      <c r="AR3024" s="7" t="s">
        <v>255</v>
      </c>
    </row>
    <row r="3025" spans="1:44" ht="15" thickBot="1">
      <c r="A3025" s="10" t="s">
        <v>29071</v>
      </c>
      <c r="B3025" s="13" t="s">
        <v>50</v>
      </c>
      <c r="C3025" s="12">
        <v>45139</v>
      </c>
      <c r="D3025" s="13" t="s">
        <v>45</v>
      </c>
      <c r="E3025" s="13" t="s">
        <v>46</v>
      </c>
      <c r="F3025" s="13" t="s">
        <v>70</v>
      </c>
      <c r="G3025" s="13" t="s">
        <v>50</v>
      </c>
      <c r="H3025" s="13" t="s">
        <v>50</v>
      </c>
      <c r="I3025" s="13" t="s">
        <v>50</v>
      </c>
      <c r="J3025" s="12">
        <v>45489</v>
      </c>
      <c r="K3025" s="13" t="s">
        <v>50</v>
      </c>
      <c r="L3025" s="13" t="s">
        <v>467</v>
      </c>
      <c r="M3025" s="13" t="s">
        <v>29072</v>
      </c>
      <c r="N3025" s="13" t="s">
        <v>29073</v>
      </c>
      <c r="O3025" s="13" t="s">
        <v>29074</v>
      </c>
      <c r="P3025" s="11">
        <v>50551</v>
      </c>
      <c r="Q3025" s="13" t="s">
        <v>135</v>
      </c>
      <c r="R3025" s="33" t="s">
        <v>29075</v>
      </c>
      <c r="S3025" s="30" t="s">
        <v>50</v>
      </c>
      <c r="T3025" s="13" t="s">
        <v>29076</v>
      </c>
      <c r="U3025" s="13" t="s">
        <v>29077</v>
      </c>
      <c r="V3025" s="13">
        <v>10000000</v>
      </c>
      <c r="W3025" s="13" t="s">
        <v>4723</v>
      </c>
      <c r="X3025" s="13">
        <v>113316</v>
      </c>
      <c r="Y3025" s="13" t="s">
        <v>467</v>
      </c>
      <c r="Z3025" s="13">
        <v>1</v>
      </c>
      <c r="AA3025" s="13">
        <v>10000000</v>
      </c>
      <c r="AB3025" s="13" t="s">
        <v>4723</v>
      </c>
      <c r="AC3025" s="13">
        <v>113316</v>
      </c>
      <c r="AD3025" s="13" t="s">
        <v>467</v>
      </c>
      <c r="AE3025" s="13">
        <v>10000000</v>
      </c>
      <c r="AF3025" s="13" t="s">
        <v>4723</v>
      </c>
      <c r="AG3025" s="13">
        <v>113316</v>
      </c>
      <c r="AH3025" s="13">
        <v>10000000</v>
      </c>
      <c r="AI3025" s="13" t="s">
        <v>4723</v>
      </c>
      <c r="AJ3025" s="13">
        <v>113316</v>
      </c>
      <c r="AK3025" s="13" t="s">
        <v>50</v>
      </c>
      <c r="AL3025" s="13" t="s">
        <v>50</v>
      </c>
      <c r="AM3025" s="13" t="s">
        <v>50</v>
      </c>
      <c r="AN3025" s="13" t="s">
        <v>50</v>
      </c>
      <c r="AO3025" s="13" t="s">
        <v>50</v>
      </c>
      <c r="AP3025" s="15" t="s">
        <v>50</v>
      </c>
      <c r="AQ3025" s="15" t="s">
        <v>50</v>
      </c>
      <c r="AR3025" s="13" t="s">
        <v>1186</v>
      </c>
    </row>
    <row r="3026" spans="1:44" ht="15" thickBot="1">
      <c r="A3026" s="4" t="s">
        <v>29078</v>
      </c>
      <c r="B3026" s="7" t="s">
        <v>50</v>
      </c>
      <c r="C3026" s="6">
        <v>44197</v>
      </c>
      <c r="D3026" s="7" t="s">
        <v>45</v>
      </c>
      <c r="E3026" s="7" t="s">
        <v>50</v>
      </c>
      <c r="F3026" s="7" t="s">
        <v>70</v>
      </c>
      <c r="G3026" s="27" t="s">
        <v>54945</v>
      </c>
      <c r="H3026" s="7" t="s">
        <v>50</v>
      </c>
      <c r="I3026" s="7" t="s">
        <v>50</v>
      </c>
      <c r="J3026" s="6">
        <v>45489</v>
      </c>
      <c r="K3026" s="7" t="s">
        <v>50</v>
      </c>
      <c r="L3026" s="7" t="s">
        <v>210</v>
      </c>
      <c r="M3026" s="7" t="s">
        <v>4534</v>
      </c>
      <c r="N3026" s="7" t="s">
        <v>29079</v>
      </c>
      <c r="O3026" s="7" t="s">
        <v>29080</v>
      </c>
      <c r="P3026" s="5">
        <v>50699</v>
      </c>
      <c r="Q3026" s="7" t="s">
        <v>135</v>
      </c>
      <c r="R3026" s="34" t="s">
        <v>29081</v>
      </c>
      <c r="S3026" s="34" t="s">
        <v>29082</v>
      </c>
      <c r="T3026" s="7" t="s">
        <v>50</v>
      </c>
      <c r="U3026" s="7">
        <v>7808668205</v>
      </c>
      <c r="V3026" s="7">
        <v>900000</v>
      </c>
      <c r="W3026" s="7" t="s">
        <v>139</v>
      </c>
      <c r="X3026" s="7">
        <v>1166327</v>
      </c>
      <c r="Y3026" s="7" t="s">
        <v>50</v>
      </c>
      <c r="Z3026" s="7">
        <v>1</v>
      </c>
      <c r="AA3026" s="7">
        <v>900000</v>
      </c>
      <c r="AB3026" s="7" t="s">
        <v>139</v>
      </c>
      <c r="AC3026" s="7">
        <v>1166327</v>
      </c>
      <c r="AD3026" s="7" t="s">
        <v>210</v>
      </c>
      <c r="AE3026" s="7">
        <v>900000</v>
      </c>
      <c r="AF3026" s="7" t="s">
        <v>139</v>
      </c>
      <c r="AG3026" s="7">
        <v>1166327</v>
      </c>
      <c r="AH3026" s="7">
        <v>900000</v>
      </c>
      <c r="AI3026" s="7" t="s">
        <v>139</v>
      </c>
      <c r="AJ3026" s="7">
        <v>1166327</v>
      </c>
      <c r="AK3026" s="7" t="s">
        <v>50</v>
      </c>
      <c r="AL3026" s="7" t="s">
        <v>50</v>
      </c>
      <c r="AM3026" s="7" t="s">
        <v>29083</v>
      </c>
      <c r="AN3026" s="7" t="s">
        <v>993</v>
      </c>
      <c r="AO3026" s="7" t="s">
        <v>29084</v>
      </c>
      <c r="AP3026" s="22" t="s">
        <v>29085</v>
      </c>
      <c r="AQ3026" s="9" t="s">
        <v>50</v>
      </c>
      <c r="AR3026" s="7" t="s">
        <v>50</v>
      </c>
    </row>
    <row r="3027" spans="1:44" ht="15" thickBot="1">
      <c r="A3027" s="10" t="s">
        <v>29086</v>
      </c>
      <c r="B3027" s="13" t="s">
        <v>50</v>
      </c>
      <c r="C3027" s="13" t="s">
        <v>50</v>
      </c>
      <c r="D3027" s="13" t="s">
        <v>45</v>
      </c>
      <c r="E3027" s="13" t="s">
        <v>46</v>
      </c>
      <c r="F3027" s="13" t="s">
        <v>70</v>
      </c>
      <c r="G3027" s="27" t="s">
        <v>54945</v>
      </c>
      <c r="H3027" s="13" t="s">
        <v>50</v>
      </c>
      <c r="I3027" s="13" t="s">
        <v>50</v>
      </c>
      <c r="J3027" s="12">
        <v>45497</v>
      </c>
      <c r="K3027" s="13" t="s">
        <v>50</v>
      </c>
      <c r="L3027" s="13" t="s">
        <v>178</v>
      </c>
      <c r="M3027" s="13" t="s">
        <v>1913</v>
      </c>
      <c r="N3027" s="13" t="s">
        <v>3461</v>
      </c>
      <c r="O3027" s="13" t="s">
        <v>29087</v>
      </c>
      <c r="P3027" s="11">
        <v>50730</v>
      </c>
      <c r="Q3027" s="13" t="s">
        <v>135</v>
      </c>
      <c r="R3027" s="33" t="s">
        <v>29088</v>
      </c>
      <c r="S3027" s="33" t="s">
        <v>29089</v>
      </c>
      <c r="T3027" s="13" t="s">
        <v>29090</v>
      </c>
      <c r="U3027" s="13" t="s">
        <v>50</v>
      </c>
      <c r="V3027" s="13">
        <v>750000</v>
      </c>
      <c r="W3027" s="13" t="s">
        <v>139</v>
      </c>
      <c r="X3027" s="13">
        <v>966465</v>
      </c>
      <c r="Y3027" s="13" t="s">
        <v>50</v>
      </c>
      <c r="Z3027" s="13">
        <v>1</v>
      </c>
      <c r="AA3027" s="13">
        <v>750000</v>
      </c>
      <c r="AB3027" s="13" t="s">
        <v>139</v>
      </c>
      <c r="AC3027" s="13">
        <v>966465</v>
      </c>
      <c r="AD3027" s="13" t="s">
        <v>178</v>
      </c>
      <c r="AE3027" s="13">
        <v>750000</v>
      </c>
      <c r="AF3027" s="13" t="s">
        <v>139</v>
      </c>
      <c r="AG3027" s="13">
        <v>966465</v>
      </c>
      <c r="AH3027" s="13">
        <v>750000</v>
      </c>
      <c r="AI3027" s="13" t="s">
        <v>139</v>
      </c>
      <c r="AJ3027" s="13">
        <v>966465</v>
      </c>
      <c r="AK3027" s="13" t="s">
        <v>29091</v>
      </c>
      <c r="AL3027" s="13" t="s">
        <v>50</v>
      </c>
      <c r="AM3027" s="13" t="s">
        <v>29092</v>
      </c>
      <c r="AN3027" s="13" t="s">
        <v>66</v>
      </c>
      <c r="AO3027" s="13" t="s">
        <v>29093</v>
      </c>
      <c r="AP3027" s="21" t="s">
        <v>29094</v>
      </c>
      <c r="AQ3027" s="15" t="s">
        <v>50</v>
      </c>
      <c r="AR3027" s="13" t="s">
        <v>50</v>
      </c>
    </row>
    <row r="3028" spans="1:44" ht="15" thickBot="1">
      <c r="A3028" s="4" t="s">
        <v>29095</v>
      </c>
      <c r="B3028" s="7" t="s">
        <v>50</v>
      </c>
      <c r="C3028" s="6">
        <v>44927</v>
      </c>
      <c r="D3028" s="7" t="s">
        <v>45</v>
      </c>
      <c r="E3028" s="7" t="s">
        <v>46</v>
      </c>
      <c r="F3028" s="7" t="s">
        <v>70</v>
      </c>
      <c r="G3028" s="27" t="s">
        <v>54945</v>
      </c>
      <c r="H3028" s="7" t="s">
        <v>50</v>
      </c>
      <c r="I3028" s="7" t="s">
        <v>50</v>
      </c>
      <c r="J3028" s="6">
        <v>45491</v>
      </c>
      <c r="K3028" s="7" t="s">
        <v>50</v>
      </c>
      <c r="L3028" s="7" t="s">
        <v>467</v>
      </c>
      <c r="M3028" s="7" t="s">
        <v>14078</v>
      </c>
      <c r="N3028" s="7" t="s">
        <v>180</v>
      </c>
      <c r="O3028" s="7" t="s">
        <v>29096</v>
      </c>
      <c r="P3028" s="5">
        <v>50937</v>
      </c>
      <c r="Q3028" s="7" t="s">
        <v>120</v>
      </c>
      <c r="R3028" s="34" t="s">
        <v>29097</v>
      </c>
      <c r="S3028" s="34" t="s">
        <v>29098</v>
      </c>
      <c r="T3028" s="7" t="s">
        <v>50</v>
      </c>
      <c r="U3028" s="7" t="s">
        <v>29099</v>
      </c>
      <c r="V3028" s="7">
        <v>501656</v>
      </c>
      <c r="W3028" s="7" t="s">
        <v>60</v>
      </c>
      <c r="X3028" s="7">
        <v>501656</v>
      </c>
      <c r="Y3028" s="7" t="s">
        <v>467</v>
      </c>
      <c r="Z3028" s="7">
        <v>1</v>
      </c>
      <c r="AA3028" s="7">
        <v>501656</v>
      </c>
      <c r="AB3028" s="7" t="s">
        <v>60</v>
      </c>
      <c r="AC3028" s="7">
        <v>501656</v>
      </c>
      <c r="AD3028" s="7" t="s">
        <v>467</v>
      </c>
      <c r="AE3028" s="7">
        <v>501656</v>
      </c>
      <c r="AF3028" s="7" t="s">
        <v>60</v>
      </c>
      <c r="AG3028" s="7">
        <v>501656</v>
      </c>
      <c r="AH3028" s="7">
        <v>501656</v>
      </c>
      <c r="AI3028" s="7" t="s">
        <v>60</v>
      </c>
      <c r="AJ3028" s="7">
        <v>501656</v>
      </c>
      <c r="AK3028" s="7" t="s">
        <v>50</v>
      </c>
      <c r="AL3028" s="7" t="s">
        <v>50</v>
      </c>
      <c r="AM3028" s="7" t="s">
        <v>29100</v>
      </c>
      <c r="AN3028" s="7" t="s">
        <v>66</v>
      </c>
      <c r="AO3028" s="7" t="s">
        <v>29101</v>
      </c>
      <c r="AP3028" s="22" t="s">
        <v>29102</v>
      </c>
      <c r="AQ3028" s="9" t="s">
        <v>50</v>
      </c>
      <c r="AR3028" s="7" t="s">
        <v>50</v>
      </c>
    </row>
    <row r="3029" spans="1:44" ht="15" thickBot="1">
      <c r="A3029" s="10" t="s">
        <v>29103</v>
      </c>
      <c r="B3029" s="11">
        <v>97019</v>
      </c>
      <c r="C3029" s="12">
        <v>732</v>
      </c>
      <c r="D3029" s="13" t="s">
        <v>45</v>
      </c>
      <c r="E3029" s="13" t="s">
        <v>1939</v>
      </c>
      <c r="F3029" s="13" t="s">
        <v>70</v>
      </c>
      <c r="G3029" s="26" t="s">
        <v>54946</v>
      </c>
      <c r="H3029" s="13" t="s">
        <v>3686</v>
      </c>
      <c r="I3029" s="13" t="s">
        <v>50</v>
      </c>
      <c r="J3029" s="12">
        <v>45489</v>
      </c>
      <c r="K3029" s="13" t="s">
        <v>116</v>
      </c>
      <c r="L3029" s="13" t="s">
        <v>52</v>
      </c>
      <c r="M3029" s="13" t="s">
        <v>29104</v>
      </c>
      <c r="N3029" s="13" t="s">
        <v>1941</v>
      </c>
      <c r="O3029" s="13" t="s">
        <v>29105</v>
      </c>
      <c r="P3029" s="11">
        <v>51317</v>
      </c>
      <c r="Q3029" s="13" t="s">
        <v>1943</v>
      </c>
      <c r="R3029" s="33" t="s">
        <v>29106</v>
      </c>
      <c r="S3029" s="33" t="s">
        <v>29107</v>
      </c>
      <c r="T3029" s="13" t="s">
        <v>29108</v>
      </c>
      <c r="U3029" s="13" t="s">
        <v>29109</v>
      </c>
      <c r="V3029" s="13">
        <v>6000000</v>
      </c>
      <c r="W3029" s="13" t="s">
        <v>60</v>
      </c>
      <c r="X3029" s="13">
        <v>6000000</v>
      </c>
      <c r="Y3029" s="13" t="s">
        <v>50</v>
      </c>
      <c r="Z3029" s="13">
        <v>1</v>
      </c>
      <c r="AA3029" s="13" t="s">
        <v>50</v>
      </c>
      <c r="AB3029" s="13" t="s">
        <v>50</v>
      </c>
      <c r="AC3029" s="13" t="s">
        <v>50</v>
      </c>
      <c r="AD3029" s="13" t="s">
        <v>50</v>
      </c>
      <c r="AE3029" s="13" t="s">
        <v>50</v>
      </c>
      <c r="AF3029" s="13" t="s">
        <v>50</v>
      </c>
      <c r="AG3029" s="13" t="s">
        <v>50</v>
      </c>
      <c r="AH3029" s="13">
        <v>6000000</v>
      </c>
      <c r="AI3029" s="13" t="s">
        <v>60</v>
      </c>
      <c r="AJ3029" s="13">
        <v>6000000</v>
      </c>
      <c r="AK3029" s="13" t="s">
        <v>27819</v>
      </c>
      <c r="AL3029" s="13" t="s">
        <v>50</v>
      </c>
      <c r="AM3029" s="13" t="s">
        <v>29110</v>
      </c>
      <c r="AN3029" s="13" t="s">
        <v>66</v>
      </c>
      <c r="AO3029" s="13" t="s">
        <v>29111</v>
      </c>
      <c r="AP3029" s="15" t="s">
        <v>50</v>
      </c>
      <c r="AQ3029" s="21" t="s">
        <v>29112</v>
      </c>
      <c r="AR3029" s="13" t="s">
        <v>50</v>
      </c>
    </row>
    <row r="3030" spans="1:44" ht="15" thickBot="1">
      <c r="A3030" s="4" t="s">
        <v>29113</v>
      </c>
      <c r="B3030" s="7" t="s">
        <v>50</v>
      </c>
      <c r="C3030" s="6">
        <v>44927</v>
      </c>
      <c r="D3030" s="7" t="s">
        <v>45</v>
      </c>
      <c r="E3030" s="7" t="s">
        <v>46</v>
      </c>
      <c r="F3030" s="7" t="s">
        <v>70</v>
      </c>
      <c r="G3030" s="7" t="s">
        <v>50</v>
      </c>
      <c r="H3030" s="7" t="s">
        <v>50</v>
      </c>
      <c r="I3030" s="7" t="s">
        <v>50</v>
      </c>
      <c r="J3030" s="6">
        <v>45490</v>
      </c>
      <c r="K3030" s="7" t="s">
        <v>50</v>
      </c>
      <c r="L3030" s="7" t="s">
        <v>467</v>
      </c>
      <c r="M3030" s="7" t="s">
        <v>50</v>
      </c>
      <c r="N3030" s="7" t="s">
        <v>518</v>
      </c>
      <c r="O3030" s="7" t="s">
        <v>29114</v>
      </c>
      <c r="P3030" s="5">
        <v>51382</v>
      </c>
      <c r="Q3030" s="7" t="s">
        <v>520</v>
      </c>
      <c r="R3030" s="31" t="s">
        <v>50</v>
      </c>
      <c r="S3030" s="31" t="s">
        <v>50</v>
      </c>
      <c r="T3030" s="7" t="s">
        <v>50</v>
      </c>
      <c r="U3030" s="7" t="s">
        <v>29115</v>
      </c>
      <c r="V3030" s="7">
        <v>3000000</v>
      </c>
      <c r="W3030" s="7" t="s">
        <v>60</v>
      </c>
      <c r="X3030" s="7">
        <v>3000000</v>
      </c>
      <c r="Y3030" s="7" t="s">
        <v>467</v>
      </c>
      <c r="Z3030" s="7">
        <v>1</v>
      </c>
      <c r="AA3030" s="7">
        <v>3000000</v>
      </c>
      <c r="AB3030" s="7" t="s">
        <v>60</v>
      </c>
      <c r="AC3030" s="7">
        <v>3000000</v>
      </c>
      <c r="AD3030" s="7" t="s">
        <v>467</v>
      </c>
      <c r="AE3030" s="7">
        <v>3000000</v>
      </c>
      <c r="AF3030" s="7" t="s">
        <v>60</v>
      </c>
      <c r="AG3030" s="7">
        <v>3000000</v>
      </c>
      <c r="AH3030" s="7">
        <v>3000000</v>
      </c>
      <c r="AI3030" s="7" t="s">
        <v>60</v>
      </c>
      <c r="AJ3030" s="7">
        <v>3000000</v>
      </c>
      <c r="AK3030" s="7" t="s">
        <v>50</v>
      </c>
      <c r="AL3030" s="7" t="s">
        <v>50</v>
      </c>
      <c r="AM3030" s="7" t="s">
        <v>29116</v>
      </c>
      <c r="AN3030" s="7" t="s">
        <v>66</v>
      </c>
      <c r="AO3030" s="7" t="s">
        <v>50</v>
      </c>
      <c r="AP3030" s="22" t="s">
        <v>29117</v>
      </c>
      <c r="AQ3030" s="9" t="s">
        <v>50</v>
      </c>
      <c r="AR3030" s="7" t="s">
        <v>255</v>
      </c>
    </row>
    <row r="3031" spans="1:44" ht="15" thickBot="1">
      <c r="A3031" s="10" t="s">
        <v>29118</v>
      </c>
      <c r="B3031" s="11">
        <v>1049</v>
      </c>
      <c r="C3031" s="12">
        <v>43466</v>
      </c>
      <c r="D3031" s="13" t="s">
        <v>45</v>
      </c>
      <c r="E3031" s="13" t="s">
        <v>46</v>
      </c>
      <c r="F3031" s="13" t="s">
        <v>70</v>
      </c>
      <c r="G3031" s="27" t="s">
        <v>54945</v>
      </c>
      <c r="H3031" s="13" t="s">
        <v>1998</v>
      </c>
      <c r="I3031" s="13" t="s">
        <v>50</v>
      </c>
      <c r="J3031" s="12">
        <v>45496</v>
      </c>
      <c r="K3031" s="13" t="s">
        <v>89</v>
      </c>
      <c r="L3031" s="13" t="s">
        <v>52</v>
      </c>
      <c r="M3031" s="13" t="s">
        <v>29119</v>
      </c>
      <c r="N3031" s="13" t="s">
        <v>432</v>
      </c>
      <c r="O3031" s="13" t="s">
        <v>29120</v>
      </c>
      <c r="P3031" s="11">
        <v>51395</v>
      </c>
      <c r="Q3031" s="13" t="s">
        <v>434</v>
      </c>
      <c r="R3031" s="33" t="s">
        <v>29121</v>
      </c>
      <c r="S3031" s="33" t="s">
        <v>29122</v>
      </c>
      <c r="T3031" s="13" t="s">
        <v>29123</v>
      </c>
      <c r="U3031" s="13" t="s">
        <v>29124</v>
      </c>
      <c r="V3031" s="13" t="s">
        <v>50</v>
      </c>
      <c r="W3031" s="13" t="s">
        <v>50</v>
      </c>
      <c r="X3031" s="13" t="s">
        <v>50</v>
      </c>
      <c r="Y3031" s="13" t="s">
        <v>467</v>
      </c>
      <c r="Z3031" s="13">
        <v>4</v>
      </c>
      <c r="AA3031" s="13">
        <v>120000</v>
      </c>
      <c r="AB3031" s="13" t="s">
        <v>60</v>
      </c>
      <c r="AC3031" s="13">
        <v>120000</v>
      </c>
      <c r="AD3031" s="13" t="s">
        <v>467</v>
      </c>
      <c r="AE3031" s="13">
        <v>120000</v>
      </c>
      <c r="AF3031" s="13" t="s">
        <v>60</v>
      </c>
      <c r="AG3031" s="13">
        <v>120000</v>
      </c>
      <c r="AH3031" s="13">
        <v>140000</v>
      </c>
      <c r="AI3031" s="13" t="s">
        <v>60</v>
      </c>
      <c r="AJ3031" s="13">
        <v>140000</v>
      </c>
      <c r="AK3031" s="13" t="s">
        <v>29125</v>
      </c>
      <c r="AL3031" s="13" t="s">
        <v>50</v>
      </c>
      <c r="AM3031" s="13" t="s">
        <v>29126</v>
      </c>
      <c r="AN3031" s="13" t="s">
        <v>66</v>
      </c>
      <c r="AO3031" s="13" t="s">
        <v>29127</v>
      </c>
      <c r="AP3031" s="21" t="s">
        <v>29128</v>
      </c>
      <c r="AQ3031" s="15" t="s">
        <v>50</v>
      </c>
      <c r="AR3031" s="13" t="s">
        <v>50</v>
      </c>
    </row>
    <row r="3032" spans="1:44" ht="15" thickBot="1">
      <c r="A3032" s="4" t="s">
        <v>29129</v>
      </c>
      <c r="B3032" s="5">
        <v>51377</v>
      </c>
      <c r="C3032" s="6">
        <v>732</v>
      </c>
      <c r="D3032" s="7" t="s">
        <v>45</v>
      </c>
      <c r="E3032" s="7" t="s">
        <v>46</v>
      </c>
      <c r="F3032" s="7" t="s">
        <v>70</v>
      </c>
      <c r="G3032" s="7" t="s">
        <v>114</v>
      </c>
      <c r="H3032" s="7" t="s">
        <v>2952</v>
      </c>
      <c r="I3032" s="7" t="s">
        <v>50</v>
      </c>
      <c r="J3032" s="6">
        <v>45489</v>
      </c>
      <c r="K3032" s="7" t="s">
        <v>191</v>
      </c>
      <c r="L3032" s="7" t="s">
        <v>52</v>
      </c>
      <c r="M3032" s="7" t="s">
        <v>6731</v>
      </c>
      <c r="N3032" s="7" t="s">
        <v>1941</v>
      </c>
      <c r="O3032" s="7" t="s">
        <v>29130</v>
      </c>
      <c r="P3032" s="5">
        <v>51437</v>
      </c>
      <c r="Q3032" s="7" t="s">
        <v>1943</v>
      </c>
      <c r="R3032" s="34" t="s">
        <v>29131</v>
      </c>
      <c r="S3032" s="34" t="s">
        <v>29132</v>
      </c>
      <c r="T3032" s="7" t="s">
        <v>50</v>
      </c>
      <c r="U3032" s="7" t="s">
        <v>29133</v>
      </c>
      <c r="V3032" s="7">
        <v>2457063</v>
      </c>
      <c r="W3032" s="7" t="s">
        <v>60</v>
      </c>
      <c r="X3032" s="7">
        <v>2457063</v>
      </c>
      <c r="Y3032" s="7" t="s">
        <v>50</v>
      </c>
      <c r="Z3032" s="7">
        <v>1</v>
      </c>
      <c r="AA3032" s="7" t="s">
        <v>50</v>
      </c>
      <c r="AB3032" s="7" t="s">
        <v>50</v>
      </c>
      <c r="AC3032" s="7" t="s">
        <v>50</v>
      </c>
      <c r="AD3032" s="7" t="s">
        <v>50</v>
      </c>
      <c r="AE3032" s="7" t="s">
        <v>50</v>
      </c>
      <c r="AF3032" s="7" t="s">
        <v>50</v>
      </c>
      <c r="AG3032" s="7" t="s">
        <v>50</v>
      </c>
      <c r="AH3032" s="7">
        <v>2457063</v>
      </c>
      <c r="AI3032" s="7" t="s">
        <v>60</v>
      </c>
      <c r="AJ3032" s="7">
        <v>2457063</v>
      </c>
      <c r="AK3032" s="7" t="s">
        <v>27819</v>
      </c>
      <c r="AL3032" s="7" t="s">
        <v>50</v>
      </c>
      <c r="AM3032" s="7" t="s">
        <v>29134</v>
      </c>
      <c r="AN3032" s="7" t="s">
        <v>66</v>
      </c>
      <c r="AO3032" s="7" t="s">
        <v>29135</v>
      </c>
      <c r="AP3032" s="22" t="s">
        <v>29136</v>
      </c>
      <c r="AQ3032" s="9" t="s">
        <v>50</v>
      </c>
      <c r="AR3032" s="7" t="s">
        <v>50</v>
      </c>
    </row>
    <row r="3033" spans="1:44" ht="15" thickBot="1">
      <c r="A3033" s="10" t="s">
        <v>29137</v>
      </c>
      <c r="B3033" s="13" t="s">
        <v>50</v>
      </c>
      <c r="C3033" s="12">
        <v>44197</v>
      </c>
      <c r="D3033" s="13" t="s">
        <v>45</v>
      </c>
      <c r="E3033" s="13" t="s">
        <v>50</v>
      </c>
      <c r="F3033" s="13" t="s">
        <v>70</v>
      </c>
      <c r="G3033" s="27" t="s">
        <v>54945</v>
      </c>
      <c r="H3033" s="13" t="s">
        <v>50</v>
      </c>
      <c r="I3033" s="13" t="s">
        <v>50</v>
      </c>
      <c r="J3033" s="12">
        <v>45490</v>
      </c>
      <c r="K3033" s="13" t="s">
        <v>50</v>
      </c>
      <c r="L3033" s="13" t="s">
        <v>467</v>
      </c>
      <c r="M3033" s="13" t="s">
        <v>29138</v>
      </c>
      <c r="N3033" s="13" t="s">
        <v>987</v>
      </c>
      <c r="O3033" s="13" t="s">
        <v>29139</v>
      </c>
      <c r="P3033" s="11">
        <v>51582</v>
      </c>
      <c r="Q3033" s="13" t="s">
        <v>50</v>
      </c>
      <c r="R3033" s="29" t="s">
        <v>29140</v>
      </c>
      <c r="S3033" s="33" t="s">
        <v>29141</v>
      </c>
      <c r="T3033" s="13" t="s">
        <v>50</v>
      </c>
      <c r="U3033" s="13" t="s">
        <v>50</v>
      </c>
      <c r="V3033" s="13">
        <v>1300000</v>
      </c>
      <c r="W3033" s="13" t="s">
        <v>1085</v>
      </c>
      <c r="X3033" s="13">
        <v>950687</v>
      </c>
      <c r="Y3033" s="13" t="s">
        <v>467</v>
      </c>
      <c r="Z3033" s="13">
        <v>1</v>
      </c>
      <c r="AA3033" s="13">
        <v>1300000</v>
      </c>
      <c r="AB3033" s="13" t="s">
        <v>1085</v>
      </c>
      <c r="AC3033" s="13">
        <v>950687</v>
      </c>
      <c r="AD3033" s="13" t="s">
        <v>467</v>
      </c>
      <c r="AE3033" s="13">
        <v>1300000</v>
      </c>
      <c r="AF3033" s="13" t="s">
        <v>1085</v>
      </c>
      <c r="AG3033" s="13">
        <v>950687</v>
      </c>
      <c r="AH3033" s="13">
        <v>1300000</v>
      </c>
      <c r="AI3033" s="13" t="s">
        <v>1085</v>
      </c>
      <c r="AJ3033" s="13">
        <v>950687</v>
      </c>
      <c r="AK3033" s="13" t="s">
        <v>29142</v>
      </c>
      <c r="AL3033" s="13" t="s">
        <v>50</v>
      </c>
      <c r="AM3033" s="13" t="s">
        <v>29143</v>
      </c>
      <c r="AN3033" s="13" t="s">
        <v>253</v>
      </c>
      <c r="AO3033" s="13" t="s">
        <v>29144</v>
      </c>
      <c r="AP3033" s="21" t="s">
        <v>29145</v>
      </c>
      <c r="AQ3033" s="15" t="s">
        <v>50</v>
      </c>
      <c r="AR3033" s="13" t="s">
        <v>50</v>
      </c>
    </row>
    <row r="3034" spans="1:44" ht="15" thickBot="1">
      <c r="A3034" s="4" t="s">
        <v>29146</v>
      </c>
      <c r="B3034" s="7" t="s">
        <v>50</v>
      </c>
      <c r="C3034" s="6">
        <v>44802</v>
      </c>
      <c r="D3034" s="7" t="s">
        <v>45</v>
      </c>
      <c r="E3034" s="7" t="s">
        <v>46</v>
      </c>
      <c r="F3034" s="7" t="s">
        <v>70</v>
      </c>
      <c r="G3034" s="27" t="s">
        <v>54945</v>
      </c>
      <c r="H3034" s="7" t="s">
        <v>50</v>
      </c>
      <c r="I3034" s="7" t="s">
        <v>50</v>
      </c>
      <c r="J3034" s="6">
        <v>45491</v>
      </c>
      <c r="K3034" s="7" t="s">
        <v>50</v>
      </c>
      <c r="L3034" s="7" t="s">
        <v>4836</v>
      </c>
      <c r="M3034" s="7" t="s">
        <v>2850</v>
      </c>
      <c r="N3034" s="7" t="s">
        <v>29147</v>
      </c>
      <c r="O3034" s="7" t="s">
        <v>29148</v>
      </c>
      <c r="P3034" s="5">
        <v>51904</v>
      </c>
      <c r="Q3034" s="7" t="s">
        <v>397</v>
      </c>
      <c r="R3034" s="34" t="s">
        <v>29149</v>
      </c>
      <c r="S3034" s="34" t="s">
        <v>29150</v>
      </c>
      <c r="T3034" s="7" t="s">
        <v>29151</v>
      </c>
      <c r="U3034" s="7" t="s">
        <v>50</v>
      </c>
      <c r="V3034" s="7">
        <v>400000</v>
      </c>
      <c r="W3034" s="7" t="s">
        <v>60</v>
      </c>
      <c r="X3034" s="7">
        <v>400000</v>
      </c>
      <c r="Y3034" s="7" t="s">
        <v>467</v>
      </c>
      <c r="Z3034" s="7">
        <v>2</v>
      </c>
      <c r="AA3034" s="7">
        <v>400000</v>
      </c>
      <c r="AB3034" s="7" t="s">
        <v>60</v>
      </c>
      <c r="AC3034" s="7">
        <v>400000</v>
      </c>
      <c r="AD3034" s="7" t="s">
        <v>4836</v>
      </c>
      <c r="AE3034" s="7">
        <v>665000</v>
      </c>
      <c r="AF3034" s="7" t="s">
        <v>60</v>
      </c>
      <c r="AG3034" s="7">
        <v>665000</v>
      </c>
      <c r="AH3034" s="7">
        <v>665000</v>
      </c>
      <c r="AI3034" s="7" t="s">
        <v>60</v>
      </c>
      <c r="AJ3034" s="7">
        <v>665000</v>
      </c>
      <c r="AK3034" s="7" t="s">
        <v>29152</v>
      </c>
      <c r="AL3034" s="7" t="s">
        <v>50</v>
      </c>
      <c r="AM3034" s="7" t="s">
        <v>29153</v>
      </c>
      <c r="AN3034" s="7" t="s">
        <v>253</v>
      </c>
      <c r="AO3034" s="7" t="s">
        <v>29151</v>
      </c>
      <c r="AP3034" s="22" t="s">
        <v>29154</v>
      </c>
      <c r="AQ3034" s="9" t="s">
        <v>50</v>
      </c>
      <c r="AR3034" s="7" t="s">
        <v>50</v>
      </c>
    </row>
    <row r="3035" spans="1:44" ht="15" thickBot="1">
      <c r="A3035" s="10" t="s">
        <v>29155</v>
      </c>
      <c r="B3035" s="13" t="s">
        <v>50</v>
      </c>
      <c r="C3035" s="12">
        <v>42139</v>
      </c>
      <c r="D3035" s="13" t="s">
        <v>45</v>
      </c>
      <c r="E3035" s="13" t="s">
        <v>46</v>
      </c>
      <c r="F3035" s="13" t="s">
        <v>70</v>
      </c>
      <c r="G3035" s="27" t="s">
        <v>54945</v>
      </c>
      <c r="H3035" s="13" t="s">
        <v>240</v>
      </c>
      <c r="I3035" s="13" t="s">
        <v>50</v>
      </c>
      <c r="J3035" s="12">
        <v>45496</v>
      </c>
      <c r="K3035" s="13" t="s">
        <v>116</v>
      </c>
      <c r="L3035" s="13" t="s">
        <v>52</v>
      </c>
      <c r="M3035" s="13" t="s">
        <v>29156</v>
      </c>
      <c r="N3035" s="13" t="s">
        <v>479</v>
      </c>
      <c r="O3035" s="13" t="s">
        <v>29157</v>
      </c>
      <c r="P3035" s="11">
        <v>52180</v>
      </c>
      <c r="Q3035" s="13" t="s">
        <v>481</v>
      </c>
      <c r="R3035" s="33" t="s">
        <v>29158</v>
      </c>
      <c r="S3035" s="33" t="s">
        <v>29159</v>
      </c>
      <c r="T3035" s="13" t="s">
        <v>29160</v>
      </c>
      <c r="U3035" s="13" t="s">
        <v>29161</v>
      </c>
      <c r="V3035" s="13">
        <v>20000</v>
      </c>
      <c r="W3035" s="13" t="s">
        <v>60</v>
      </c>
      <c r="X3035" s="13">
        <v>20000</v>
      </c>
      <c r="Y3035" s="13" t="s">
        <v>467</v>
      </c>
      <c r="Z3035" s="13">
        <v>6</v>
      </c>
      <c r="AA3035" s="13">
        <v>100000</v>
      </c>
      <c r="AB3035" s="13" t="s">
        <v>60</v>
      </c>
      <c r="AC3035" s="13">
        <v>100000</v>
      </c>
      <c r="AD3035" s="13" t="s">
        <v>467</v>
      </c>
      <c r="AE3035" s="13">
        <v>1420000</v>
      </c>
      <c r="AF3035" s="13" t="s">
        <v>60</v>
      </c>
      <c r="AG3035" s="13">
        <v>1420000</v>
      </c>
      <c r="AH3035" s="13">
        <v>1440000</v>
      </c>
      <c r="AI3035" s="13" t="s">
        <v>60</v>
      </c>
      <c r="AJ3035" s="13">
        <v>1440000</v>
      </c>
      <c r="AK3035" s="13" t="s">
        <v>29162</v>
      </c>
      <c r="AL3035" s="13" t="s">
        <v>50</v>
      </c>
      <c r="AM3035" s="13" t="s">
        <v>29163</v>
      </c>
      <c r="AN3035" s="13" t="s">
        <v>66</v>
      </c>
      <c r="AO3035" s="13" t="s">
        <v>29164</v>
      </c>
      <c r="AP3035" s="21" t="s">
        <v>29165</v>
      </c>
      <c r="AQ3035" s="15" t="s">
        <v>50</v>
      </c>
      <c r="AR3035" s="13" t="s">
        <v>50</v>
      </c>
    </row>
    <row r="3036" spans="1:44" ht="15" thickBot="1">
      <c r="A3036" s="4" t="s">
        <v>29166</v>
      </c>
      <c r="B3036" s="7" t="s">
        <v>50</v>
      </c>
      <c r="C3036" s="6">
        <v>40179</v>
      </c>
      <c r="D3036" s="7" t="s">
        <v>45</v>
      </c>
      <c r="E3036" s="7" t="s">
        <v>46</v>
      </c>
      <c r="F3036" s="7" t="s">
        <v>47</v>
      </c>
      <c r="G3036" s="27" t="s">
        <v>54945</v>
      </c>
      <c r="H3036" s="7" t="s">
        <v>50</v>
      </c>
      <c r="I3036" s="7" t="s">
        <v>50</v>
      </c>
      <c r="J3036" s="6">
        <v>45496</v>
      </c>
      <c r="K3036" s="7" t="s">
        <v>50</v>
      </c>
      <c r="L3036" s="7" t="s">
        <v>62</v>
      </c>
      <c r="M3036" s="7" t="s">
        <v>4069</v>
      </c>
      <c r="N3036" s="7" t="s">
        <v>987</v>
      </c>
      <c r="O3036" s="7" t="s">
        <v>29167</v>
      </c>
      <c r="P3036" s="5">
        <v>52895</v>
      </c>
      <c r="Q3036" s="7" t="s">
        <v>50</v>
      </c>
      <c r="R3036" s="34" t="s">
        <v>29168</v>
      </c>
      <c r="S3036" s="31" t="s">
        <v>50</v>
      </c>
      <c r="T3036" s="7" t="s">
        <v>29169</v>
      </c>
      <c r="U3036" s="7">
        <f>1-604-6470146</f>
        <v>-6470749</v>
      </c>
      <c r="V3036" s="7">
        <v>300000</v>
      </c>
      <c r="W3036" s="7" t="s">
        <v>60</v>
      </c>
      <c r="X3036" s="7">
        <v>300000</v>
      </c>
      <c r="Y3036" s="7" t="s">
        <v>61</v>
      </c>
      <c r="Z3036" s="7">
        <v>1</v>
      </c>
      <c r="AA3036" s="7">
        <v>300000</v>
      </c>
      <c r="AB3036" s="7" t="s">
        <v>60</v>
      </c>
      <c r="AC3036" s="7">
        <v>300000</v>
      </c>
      <c r="AD3036" s="7" t="s">
        <v>62</v>
      </c>
      <c r="AE3036" s="7">
        <v>300000</v>
      </c>
      <c r="AF3036" s="7" t="s">
        <v>60</v>
      </c>
      <c r="AG3036" s="7">
        <v>300000</v>
      </c>
      <c r="AH3036" s="7">
        <v>300000</v>
      </c>
      <c r="AI3036" s="7" t="s">
        <v>60</v>
      </c>
      <c r="AJ3036" s="7">
        <v>300000</v>
      </c>
      <c r="AK3036" s="7" t="s">
        <v>50</v>
      </c>
      <c r="AL3036" s="7" t="s">
        <v>50</v>
      </c>
      <c r="AM3036" s="7" t="s">
        <v>29170</v>
      </c>
      <c r="AN3036" s="7" t="s">
        <v>66</v>
      </c>
      <c r="AO3036" s="7" t="s">
        <v>50</v>
      </c>
      <c r="AP3036" s="9" t="s">
        <v>50</v>
      </c>
      <c r="AQ3036" s="22" t="s">
        <v>29171</v>
      </c>
      <c r="AR3036" s="7" t="s">
        <v>255</v>
      </c>
    </row>
    <row r="3037" spans="1:44" ht="15" thickBot="1">
      <c r="A3037" s="10" t="s">
        <v>29172</v>
      </c>
      <c r="B3037" s="13" t="s">
        <v>50</v>
      </c>
      <c r="C3037" s="12">
        <v>45108</v>
      </c>
      <c r="D3037" s="13" t="s">
        <v>45</v>
      </c>
      <c r="E3037" s="13" t="s">
        <v>46</v>
      </c>
      <c r="F3037" s="13" t="s">
        <v>70</v>
      </c>
      <c r="G3037" s="26" t="s">
        <v>54946</v>
      </c>
      <c r="H3037" s="13" t="s">
        <v>50</v>
      </c>
      <c r="I3037" s="13" t="s">
        <v>50</v>
      </c>
      <c r="J3037" s="12">
        <v>45489</v>
      </c>
      <c r="K3037" s="13" t="s">
        <v>50</v>
      </c>
      <c r="L3037" s="13" t="s">
        <v>241</v>
      </c>
      <c r="M3037" s="13" t="s">
        <v>21353</v>
      </c>
      <c r="N3037" s="13" t="s">
        <v>29173</v>
      </c>
      <c r="O3037" s="13" t="s">
        <v>29174</v>
      </c>
      <c r="P3037" s="11">
        <v>53034</v>
      </c>
      <c r="Q3037" s="13" t="s">
        <v>245</v>
      </c>
      <c r="R3037" s="30" t="s">
        <v>50</v>
      </c>
      <c r="S3037" s="30" t="s">
        <v>50</v>
      </c>
      <c r="T3037" s="13" t="s">
        <v>50</v>
      </c>
      <c r="U3037" s="13" t="s">
        <v>50</v>
      </c>
      <c r="V3037" s="13">
        <v>12000000</v>
      </c>
      <c r="W3037" s="13" t="s">
        <v>2056</v>
      </c>
      <c r="X3037" s="13">
        <v>1652915</v>
      </c>
      <c r="Y3037" s="13" t="s">
        <v>154</v>
      </c>
      <c r="Z3037" s="13">
        <v>1</v>
      </c>
      <c r="AA3037" s="13">
        <v>12000000</v>
      </c>
      <c r="AB3037" s="13" t="s">
        <v>2056</v>
      </c>
      <c r="AC3037" s="13">
        <v>1652915</v>
      </c>
      <c r="AD3037" s="13" t="s">
        <v>241</v>
      </c>
      <c r="AE3037" s="13">
        <v>12000000</v>
      </c>
      <c r="AF3037" s="13" t="s">
        <v>2056</v>
      </c>
      <c r="AG3037" s="13">
        <v>1652915</v>
      </c>
      <c r="AH3037" s="13">
        <v>12000000</v>
      </c>
      <c r="AI3037" s="13" t="s">
        <v>2056</v>
      </c>
      <c r="AJ3037" s="13">
        <v>1652915</v>
      </c>
      <c r="AK3037" s="13" t="s">
        <v>29175</v>
      </c>
      <c r="AL3037" s="13" t="s">
        <v>50</v>
      </c>
      <c r="AM3037" s="13" t="s">
        <v>50</v>
      </c>
      <c r="AN3037" s="13" t="s">
        <v>50</v>
      </c>
      <c r="AO3037" s="13" t="s">
        <v>50</v>
      </c>
      <c r="AP3037" s="15" t="s">
        <v>50</v>
      </c>
      <c r="AQ3037" s="15" t="s">
        <v>50</v>
      </c>
      <c r="AR3037" s="13" t="s">
        <v>1186</v>
      </c>
    </row>
    <row r="3038" spans="1:44" ht="15" thickBot="1">
      <c r="A3038" s="4" t="s">
        <v>29176</v>
      </c>
      <c r="B3038" s="7" t="s">
        <v>50</v>
      </c>
      <c r="C3038" s="6">
        <v>41640</v>
      </c>
      <c r="D3038" s="7" t="s">
        <v>45</v>
      </c>
      <c r="E3038" s="7" t="s">
        <v>46</v>
      </c>
      <c r="F3038" s="7" t="s">
        <v>70</v>
      </c>
      <c r="G3038" s="27" t="s">
        <v>54945</v>
      </c>
      <c r="H3038" s="7" t="s">
        <v>240</v>
      </c>
      <c r="I3038" s="7" t="s">
        <v>50</v>
      </c>
      <c r="J3038" s="6">
        <v>45491</v>
      </c>
      <c r="K3038" s="7" t="s">
        <v>116</v>
      </c>
      <c r="L3038" s="7" t="s">
        <v>131</v>
      </c>
      <c r="M3038" s="7" t="s">
        <v>29177</v>
      </c>
      <c r="N3038" s="7" t="s">
        <v>29178</v>
      </c>
      <c r="O3038" s="7" t="s">
        <v>29179</v>
      </c>
      <c r="P3038" s="5">
        <v>53149</v>
      </c>
      <c r="Q3038" s="7" t="s">
        <v>166</v>
      </c>
      <c r="R3038" s="34" t="s">
        <v>29180</v>
      </c>
      <c r="S3038" s="34" t="s">
        <v>29181</v>
      </c>
      <c r="T3038" s="7" t="s">
        <v>29182</v>
      </c>
      <c r="U3038" s="7" t="s">
        <v>29183</v>
      </c>
      <c r="V3038" s="7">
        <v>55000</v>
      </c>
      <c r="W3038" s="7" t="s">
        <v>60</v>
      </c>
      <c r="X3038" s="7">
        <v>55000</v>
      </c>
      <c r="Y3038" s="7" t="s">
        <v>50</v>
      </c>
      <c r="Z3038" s="7">
        <v>6</v>
      </c>
      <c r="AA3038" s="7" t="s">
        <v>50</v>
      </c>
      <c r="AB3038" s="7" t="s">
        <v>50</v>
      </c>
      <c r="AC3038" s="7" t="s">
        <v>50</v>
      </c>
      <c r="AD3038" s="7" t="s">
        <v>50</v>
      </c>
      <c r="AE3038" s="7" t="s">
        <v>50</v>
      </c>
      <c r="AF3038" s="7" t="s">
        <v>50</v>
      </c>
      <c r="AG3038" s="7" t="s">
        <v>50</v>
      </c>
      <c r="AH3038" s="7">
        <v>1805000</v>
      </c>
      <c r="AI3038" s="7" t="s">
        <v>60</v>
      </c>
      <c r="AJ3038" s="7">
        <v>1805000</v>
      </c>
      <c r="AK3038" s="7" t="s">
        <v>29184</v>
      </c>
      <c r="AL3038" s="7" t="s">
        <v>50</v>
      </c>
      <c r="AM3038" s="7" t="s">
        <v>29185</v>
      </c>
      <c r="AN3038" s="7" t="s">
        <v>738</v>
      </c>
      <c r="AO3038" s="7" t="s">
        <v>29182</v>
      </c>
      <c r="AP3038" s="22" t="s">
        <v>29186</v>
      </c>
      <c r="AQ3038" s="9" t="s">
        <v>50</v>
      </c>
      <c r="AR3038" s="7" t="s">
        <v>50</v>
      </c>
    </row>
    <row r="3039" spans="1:44" ht="15" thickBot="1">
      <c r="A3039" s="10" t="s">
        <v>29187</v>
      </c>
      <c r="B3039" s="13" t="s">
        <v>50</v>
      </c>
      <c r="C3039" s="12">
        <v>37622</v>
      </c>
      <c r="D3039" s="13" t="s">
        <v>45</v>
      </c>
      <c r="E3039" s="13" t="s">
        <v>46</v>
      </c>
      <c r="F3039" s="13" t="s">
        <v>70</v>
      </c>
      <c r="G3039" s="13" t="s">
        <v>145</v>
      </c>
      <c r="H3039" s="13" t="s">
        <v>49</v>
      </c>
      <c r="I3039" s="13" t="s">
        <v>50</v>
      </c>
      <c r="J3039" s="12">
        <v>45489</v>
      </c>
      <c r="K3039" s="13" t="s">
        <v>177</v>
      </c>
      <c r="L3039" s="13" t="s">
        <v>290</v>
      </c>
      <c r="M3039" s="13" t="s">
        <v>29188</v>
      </c>
      <c r="N3039" s="13" t="s">
        <v>1222</v>
      </c>
      <c r="O3039" s="13" t="s">
        <v>29189</v>
      </c>
      <c r="P3039" s="11">
        <v>53185</v>
      </c>
      <c r="Q3039" s="13" t="s">
        <v>707</v>
      </c>
      <c r="R3039" s="33" t="s">
        <v>29190</v>
      </c>
      <c r="S3039" s="33" t="s">
        <v>29191</v>
      </c>
      <c r="T3039" s="13" t="s">
        <v>29192</v>
      </c>
      <c r="U3039" s="13" t="s">
        <v>29193</v>
      </c>
      <c r="V3039" s="13" t="s">
        <v>50</v>
      </c>
      <c r="W3039" s="13" t="s">
        <v>50</v>
      </c>
      <c r="X3039" s="13" t="s">
        <v>50</v>
      </c>
      <c r="Y3039" s="13" t="s">
        <v>171</v>
      </c>
      <c r="Z3039" s="13">
        <v>2</v>
      </c>
      <c r="AA3039" s="13" t="s">
        <v>50</v>
      </c>
      <c r="AB3039" s="13" t="s">
        <v>50</v>
      </c>
      <c r="AC3039" s="13" t="s">
        <v>50</v>
      </c>
      <c r="AD3039" s="13" t="s">
        <v>290</v>
      </c>
      <c r="AE3039" s="13">
        <v>35000000</v>
      </c>
      <c r="AF3039" s="13" t="s">
        <v>60</v>
      </c>
      <c r="AG3039" s="13">
        <v>35000000</v>
      </c>
      <c r="AH3039" s="13">
        <v>35000000</v>
      </c>
      <c r="AI3039" s="13" t="s">
        <v>60</v>
      </c>
      <c r="AJ3039" s="13">
        <v>35000000</v>
      </c>
      <c r="AK3039" s="13" t="s">
        <v>29194</v>
      </c>
      <c r="AL3039" s="13" t="s">
        <v>50</v>
      </c>
      <c r="AM3039" s="13" t="s">
        <v>29195</v>
      </c>
      <c r="AN3039" s="13" t="s">
        <v>66</v>
      </c>
      <c r="AO3039" s="13" t="s">
        <v>29196</v>
      </c>
      <c r="AP3039" s="21" t="s">
        <v>29197</v>
      </c>
      <c r="AQ3039" s="15" t="s">
        <v>50</v>
      </c>
      <c r="AR3039" s="13" t="s">
        <v>50</v>
      </c>
    </row>
    <row r="3040" spans="1:44" ht="15" thickBot="1">
      <c r="A3040" s="4" t="s">
        <v>29198</v>
      </c>
      <c r="B3040" s="7" t="s">
        <v>50</v>
      </c>
      <c r="C3040" s="7" t="s">
        <v>50</v>
      </c>
      <c r="D3040" s="7" t="s">
        <v>45</v>
      </c>
      <c r="E3040" s="7" t="s">
        <v>46</v>
      </c>
      <c r="F3040" s="7" t="s">
        <v>47</v>
      </c>
      <c r="G3040" s="27" t="s">
        <v>54945</v>
      </c>
      <c r="H3040" s="7" t="s">
        <v>50</v>
      </c>
      <c r="I3040" s="7" t="s">
        <v>50</v>
      </c>
      <c r="J3040" s="6">
        <v>45496</v>
      </c>
      <c r="K3040" s="7" t="s">
        <v>50</v>
      </c>
      <c r="L3040" s="7" t="s">
        <v>62</v>
      </c>
      <c r="M3040" s="7" t="s">
        <v>27625</v>
      </c>
      <c r="N3040" s="7" t="s">
        <v>987</v>
      </c>
      <c r="O3040" s="7" t="s">
        <v>29199</v>
      </c>
      <c r="P3040" s="5">
        <v>53715</v>
      </c>
      <c r="Q3040" s="7" t="s">
        <v>50</v>
      </c>
      <c r="R3040" s="34" t="s">
        <v>29200</v>
      </c>
      <c r="S3040" s="34" t="s">
        <v>29201</v>
      </c>
      <c r="T3040" s="7" t="s">
        <v>29202</v>
      </c>
      <c r="U3040" s="7">
        <v>116046849384</v>
      </c>
      <c r="V3040" s="7">
        <v>2091975</v>
      </c>
      <c r="W3040" s="7" t="s">
        <v>1085</v>
      </c>
      <c r="X3040" s="7">
        <v>1519939</v>
      </c>
      <c r="Y3040" s="7" t="s">
        <v>61</v>
      </c>
      <c r="Z3040" s="7">
        <v>2</v>
      </c>
      <c r="AA3040" s="7">
        <v>2091975</v>
      </c>
      <c r="AB3040" s="7" t="s">
        <v>1085</v>
      </c>
      <c r="AC3040" s="7">
        <v>1519939</v>
      </c>
      <c r="AD3040" s="7" t="s">
        <v>62</v>
      </c>
      <c r="AE3040" s="7">
        <v>2091975</v>
      </c>
      <c r="AF3040" s="7" t="s">
        <v>1085</v>
      </c>
      <c r="AG3040" s="7">
        <v>1519939</v>
      </c>
      <c r="AH3040" s="7">
        <v>2091975</v>
      </c>
      <c r="AI3040" s="7" t="s">
        <v>1085</v>
      </c>
      <c r="AJ3040" s="7">
        <v>1519939</v>
      </c>
      <c r="AK3040" s="7" t="s">
        <v>50</v>
      </c>
      <c r="AL3040" s="7" t="s">
        <v>50</v>
      </c>
      <c r="AM3040" s="7" t="s">
        <v>29203</v>
      </c>
      <c r="AN3040" s="7" t="s">
        <v>738</v>
      </c>
      <c r="AO3040" s="7" t="s">
        <v>29204</v>
      </c>
      <c r="AP3040" s="22" t="s">
        <v>29205</v>
      </c>
      <c r="AQ3040" s="9" t="s">
        <v>50</v>
      </c>
      <c r="AR3040" s="7" t="s">
        <v>50</v>
      </c>
    </row>
    <row r="3041" spans="1:44" ht="15" thickBot="1">
      <c r="A3041" s="10" t="s">
        <v>29206</v>
      </c>
      <c r="B3041" s="13" t="s">
        <v>50</v>
      </c>
      <c r="C3041" s="12">
        <v>16438</v>
      </c>
      <c r="D3041" s="13" t="s">
        <v>45</v>
      </c>
      <c r="E3041" s="13" t="s">
        <v>1939</v>
      </c>
      <c r="F3041" s="13" t="s">
        <v>70</v>
      </c>
      <c r="G3041" s="26" t="s">
        <v>54946</v>
      </c>
      <c r="H3041" s="13" t="s">
        <v>1998</v>
      </c>
      <c r="I3041" s="13" t="s">
        <v>50</v>
      </c>
      <c r="J3041" s="12">
        <v>45489</v>
      </c>
      <c r="K3041" s="13" t="s">
        <v>282</v>
      </c>
      <c r="L3041" s="13" t="s">
        <v>52</v>
      </c>
      <c r="M3041" s="13" t="s">
        <v>29207</v>
      </c>
      <c r="N3041" s="13" t="s">
        <v>17305</v>
      </c>
      <c r="O3041" s="13" t="s">
        <v>29208</v>
      </c>
      <c r="P3041" s="11">
        <v>54201</v>
      </c>
      <c r="Q3041" s="13" t="s">
        <v>1116</v>
      </c>
      <c r="R3041" s="33" t="s">
        <v>29209</v>
      </c>
      <c r="S3041" s="33" t="s">
        <v>28337</v>
      </c>
      <c r="T3041" s="13" t="s">
        <v>29210</v>
      </c>
      <c r="U3041" s="13" t="s">
        <v>29211</v>
      </c>
      <c r="V3041" s="13">
        <v>2097521</v>
      </c>
      <c r="W3041" s="13" t="s">
        <v>60</v>
      </c>
      <c r="X3041" s="13">
        <v>2097521</v>
      </c>
      <c r="Y3041" s="13" t="s">
        <v>50</v>
      </c>
      <c r="Z3041" s="13">
        <v>3</v>
      </c>
      <c r="AA3041" s="13" t="s">
        <v>50</v>
      </c>
      <c r="AB3041" s="13" t="s">
        <v>50</v>
      </c>
      <c r="AC3041" s="13" t="s">
        <v>50</v>
      </c>
      <c r="AD3041" s="13" t="s">
        <v>50</v>
      </c>
      <c r="AE3041" s="13" t="s">
        <v>50</v>
      </c>
      <c r="AF3041" s="13" t="s">
        <v>50</v>
      </c>
      <c r="AG3041" s="13" t="s">
        <v>50</v>
      </c>
      <c r="AH3041" s="13">
        <v>2697521</v>
      </c>
      <c r="AI3041" s="13" t="s">
        <v>60</v>
      </c>
      <c r="AJ3041" s="13">
        <v>2697521</v>
      </c>
      <c r="AK3041" s="13" t="s">
        <v>29212</v>
      </c>
      <c r="AL3041" s="13" t="s">
        <v>50</v>
      </c>
      <c r="AM3041" s="13" t="s">
        <v>29213</v>
      </c>
      <c r="AN3041" s="13" t="s">
        <v>23126</v>
      </c>
      <c r="AO3041" s="13" t="s">
        <v>29214</v>
      </c>
      <c r="AP3041" s="15" t="s">
        <v>50</v>
      </c>
      <c r="AQ3041" s="21" t="s">
        <v>29215</v>
      </c>
      <c r="AR3041" s="13" t="s">
        <v>50</v>
      </c>
    </row>
    <row r="3042" spans="1:44" ht="15" thickBot="1">
      <c r="A3042" s="4" t="s">
        <v>29216</v>
      </c>
      <c r="B3042" s="7" t="s">
        <v>50</v>
      </c>
      <c r="C3042" s="6">
        <v>44197</v>
      </c>
      <c r="D3042" s="7" t="s">
        <v>45</v>
      </c>
      <c r="E3042" s="7" t="s">
        <v>46</v>
      </c>
      <c r="F3042" s="7" t="s">
        <v>70</v>
      </c>
      <c r="G3042" s="26" t="s">
        <v>54946</v>
      </c>
      <c r="H3042" s="7" t="s">
        <v>50</v>
      </c>
      <c r="I3042" s="7" t="s">
        <v>50</v>
      </c>
      <c r="J3042" s="6">
        <v>45491</v>
      </c>
      <c r="K3042" s="7" t="s">
        <v>50</v>
      </c>
      <c r="L3042" s="7" t="s">
        <v>467</v>
      </c>
      <c r="M3042" s="7" t="s">
        <v>29217</v>
      </c>
      <c r="N3042" s="7" t="s">
        <v>4607</v>
      </c>
      <c r="O3042" s="7" t="s">
        <v>29218</v>
      </c>
      <c r="P3042" s="5">
        <v>54250</v>
      </c>
      <c r="Q3042" s="7" t="s">
        <v>245</v>
      </c>
      <c r="R3042" s="31" t="s">
        <v>50</v>
      </c>
      <c r="S3042" s="31" t="s">
        <v>50</v>
      </c>
      <c r="T3042" s="7" t="s">
        <v>50</v>
      </c>
      <c r="U3042" s="7" t="s">
        <v>50</v>
      </c>
      <c r="V3042" s="7">
        <v>20000000</v>
      </c>
      <c r="W3042" s="7" t="s">
        <v>2056</v>
      </c>
      <c r="X3042" s="7">
        <v>2754859</v>
      </c>
      <c r="Y3042" s="7" t="s">
        <v>467</v>
      </c>
      <c r="Z3042" s="7">
        <v>1</v>
      </c>
      <c r="AA3042" s="7">
        <v>20000000</v>
      </c>
      <c r="AB3042" s="7" t="s">
        <v>2056</v>
      </c>
      <c r="AC3042" s="7">
        <v>2754859</v>
      </c>
      <c r="AD3042" s="7" t="s">
        <v>467</v>
      </c>
      <c r="AE3042" s="7">
        <v>20000000</v>
      </c>
      <c r="AF3042" s="7" t="s">
        <v>2056</v>
      </c>
      <c r="AG3042" s="7">
        <v>2754859</v>
      </c>
      <c r="AH3042" s="7">
        <v>20000000</v>
      </c>
      <c r="AI3042" s="7" t="s">
        <v>2056</v>
      </c>
      <c r="AJ3042" s="7">
        <v>2754859</v>
      </c>
      <c r="AK3042" s="7" t="s">
        <v>29219</v>
      </c>
      <c r="AL3042" s="7" t="s">
        <v>50</v>
      </c>
      <c r="AM3042" s="7" t="s">
        <v>50</v>
      </c>
      <c r="AN3042" s="7" t="s">
        <v>50</v>
      </c>
      <c r="AO3042" s="7" t="s">
        <v>50</v>
      </c>
      <c r="AP3042" s="9" t="s">
        <v>50</v>
      </c>
      <c r="AQ3042" s="9" t="s">
        <v>50</v>
      </c>
      <c r="AR3042" s="7" t="s">
        <v>1186</v>
      </c>
    </row>
    <row r="3043" spans="1:44" ht="15" thickBot="1">
      <c r="A3043" s="10" t="s">
        <v>29220</v>
      </c>
      <c r="B3043" s="13">
        <v>654</v>
      </c>
      <c r="C3043" s="13" t="s">
        <v>50</v>
      </c>
      <c r="D3043" s="13" t="s">
        <v>45</v>
      </c>
      <c r="E3043" s="13" t="s">
        <v>46</v>
      </c>
      <c r="F3043" s="13" t="s">
        <v>70</v>
      </c>
      <c r="G3043" s="13" t="s">
        <v>87</v>
      </c>
      <c r="H3043" s="13" t="s">
        <v>50</v>
      </c>
      <c r="I3043" s="13" t="s">
        <v>50</v>
      </c>
      <c r="J3043" s="12">
        <v>45497</v>
      </c>
      <c r="K3043" s="13" t="s">
        <v>191</v>
      </c>
      <c r="L3043" s="13" t="s">
        <v>131</v>
      </c>
      <c r="M3043" s="13" t="s">
        <v>29221</v>
      </c>
      <c r="N3043" s="13" t="s">
        <v>26730</v>
      </c>
      <c r="O3043" s="13" t="s">
        <v>29222</v>
      </c>
      <c r="P3043" s="11">
        <v>54428</v>
      </c>
      <c r="Q3043" s="13" t="s">
        <v>1001</v>
      </c>
      <c r="R3043" s="33" t="s">
        <v>29223</v>
      </c>
      <c r="S3043" s="30" t="s">
        <v>50</v>
      </c>
      <c r="T3043" s="13" t="s">
        <v>29224</v>
      </c>
      <c r="U3043" s="13" t="s">
        <v>29225</v>
      </c>
      <c r="V3043" s="13">
        <v>500000000</v>
      </c>
      <c r="W3043" s="13" t="s">
        <v>60</v>
      </c>
      <c r="X3043" s="13">
        <v>500000000</v>
      </c>
      <c r="Y3043" s="13" t="s">
        <v>50</v>
      </c>
      <c r="Z3043" s="13">
        <v>1</v>
      </c>
      <c r="AA3043" s="13" t="s">
        <v>50</v>
      </c>
      <c r="AB3043" s="13" t="s">
        <v>50</v>
      </c>
      <c r="AC3043" s="13" t="s">
        <v>50</v>
      </c>
      <c r="AD3043" s="13" t="s">
        <v>50</v>
      </c>
      <c r="AE3043" s="13" t="s">
        <v>50</v>
      </c>
      <c r="AF3043" s="13" t="s">
        <v>50</v>
      </c>
      <c r="AG3043" s="13" t="s">
        <v>50</v>
      </c>
      <c r="AH3043" s="13">
        <v>500000000</v>
      </c>
      <c r="AI3043" s="13" t="s">
        <v>60</v>
      </c>
      <c r="AJ3043" s="13">
        <v>500000000</v>
      </c>
      <c r="AK3043" s="13" t="s">
        <v>50</v>
      </c>
      <c r="AL3043" s="13" t="s">
        <v>50</v>
      </c>
      <c r="AM3043" s="13" t="s">
        <v>29226</v>
      </c>
      <c r="AN3043" s="13" t="s">
        <v>66</v>
      </c>
      <c r="AO3043" s="13" t="s">
        <v>50</v>
      </c>
      <c r="AP3043" s="15" t="s">
        <v>50</v>
      </c>
      <c r="AQ3043" s="21" t="s">
        <v>29227</v>
      </c>
      <c r="AR3043" s="13" t="s">
        <v>255</v>
      </c>
    </row>
    <row r="3044" spans="1:44" ht="15" thickBot="1">
      <c r="A3044" s="4" t="s">
        <v>29228</v>
      </c>
      <c r="B3044" s="7" t="s">
        <v>50</v>
      </c>
      <c r="C3044" s="6">
        <v>42736</v>
      </c>
      <c r="D3044" s="7" t="s">
        <v>45</v>
      </c>
      <c r="E3044" s="7" t="s">
        <v>50</v>
      </c>
      <c r="F3044" s="7" t="s">
        <v>70</v>
      </c>
      <c r="G3044" s="27" t="s">
        <v>54945</v>
      </c>
      <c r="H3044" s="7" t="s">
        <v>50</v>
      </c>
      <c r="I3044" s="7" t="s">
        <v>50</v>
      </c>
      <c r="J3044" s="6">
        <v>45495</v>
      </c>
      <c r="K3044" s="7" t="s">
        <v>50</v>
      </c>
      <c r="L3044" s="7" t="s">
        <v>52</v>
      </c>
      <c r="M3044" s="7" t="s">
        <v>7934</v>
      </c>
      <c r="N3044" s="7" t="s">
        <v>720</v>
      </c>
      <c r="O3044" s="7" t="s">
        <v>29229</v>
      </c>
      <c r="P3044" s="5">
        <v>54453</v>
      </c>
      <c r="Q3044" s="7" t="s">
        <v>135</v>
      </c>
      <c r="R3044" s="28" t="s">
        <v>29230</v>
      </c>
      <c r="S3044" s="34" t="s">
        <v>29231</v>
      </c>
      <c r="T3044" s="7" t="s">
        <v>50</v>
      </c>
      <c r="U3044" s="7" t="s">
        <v>50</v>
      </c>
      <c r="V3044" s="7">
        <v>5000000</v>
      </c>
      <c r="W3044" s="7" t="s">
        <v>139</v>
      </c>
      <c r="X3044" s="7">
        <v>6460950</v>
      </c>
      <c r="Y3044" s="7" t="s">
        <v>50</v>
      </c>
      <c r="Z3044" s="7">
        <v>1</v>
      </c>
      <c r="AA3044" s="7" t="s">
        <v>50</v>
      </c>
      <c r="AB3044" s="7" t="s">
        <v>50</v>
      </c>
      <c r="AC3044" s="7" t="s">
        <v>50</v>
      </c>
      <c r="AD3044" s="7" t="s">
        <v>50</v>
      </c>
      <c r="AE3044" s="7" t="s">
        <v>50</v>
      </c>
      <c r="AF3044" s="7" t="s">
        <v>50</v>
      </c>
      <c r="AG3044" s="7" t="s">
        <v>50</v>
      </c>
      <c r="AH3044" s="7">
        <v>5000000</v>
      </c>
      <c r="AI3044" s="7" t="s">
        <v>139</v>
      </c>
      <c r="AJ3044" s="7">
        <v>6460950</v>
      </c>
      <c r="AK3044" s="7" t="s">
        <v>27527</v>
      </c>
      <c r="AL3044" s="7" t="s">
        <v>50</v>
      </c>
      <c r="AM3044" s="7" t="s">
        <v>29232</v>
      </c>
      <c r="AN3044" s="7" t="s">
        <v>66</v>
      </c>
      <c r="AO3044" s="7" t="s">
        <v>29233</v>
      </c>
      <c r="AP3044" s="22" t="s">
        <v>29234</v>
      </c>
      <c r="AQ3044" s="9" t="s">
        <v>50</v>
      </c>
      <c r="AR3044" s="7" t="s">
        <v>50</v>
      </c>
    </row>
    <row r="3045" spans="1:44" ht="15" thickBot="1">
      <c r="A3045" s="10" t="s">
        <v>29235</v>
      </c>
      <c r="B3045" s="13" t="s">
        <v>50</v>
      </c>
      <c r="C3045" s="12">
        <v>34653</v>
      </c>
      <c r="D3045" s="13" t="s">
        <v>45</v>
      </c>
      <c r="E3045" s="13" t="s">
        <v>50</v>
      </c>
      <c r="F3045" s="13" t="s">
        <v>47</v>
      </c>
      <c r="G3045" s="13" t="s">
        <v>50</v>
      </c>
      <c r="H3045" s="13" t="s">
        <v>50</v>
      </c>
      <c r="I3045" s="13" t="s">
        <v>50</v>
      </c>
      <c r="J3045" s="12">
        <v>45496</v>
      </c>
      <c r="K3045" s="13" t="s">
        <v>50</v>
      </c>
      <c r="L3045" s="13" t="s">
        <v>62</v>
      </c>
      <c r="M3045" s="13" t="s">
        <v>50</v>
      </c>
      <c r="N3045" s="13" t="s">
        <v>50</v>
      </c>
      <c r="O3045" s="13" t="s">
        <v>29236</v>
      </c>
      <c r="P3045" s="11">
        <v>55191</v>
      </c>
      <c r="Q3045" s="13" t="s">
        <v>50</v>
      </c>
      <c r="R3045" s="33" t="s">
        <v>29237</v>
      </c>
      <c r="S3045" s="30" t="s">
        <v>50</v>
      </c>
      <c r="T3045" s="13" t="s">
        <v>50</v>
      </c>
      <c r="U3045" s="13" t="s">
        <v>29238</v>
      </c>
      <c r="V3045" s="13">
        <v>24000000</v>
      </c>
      <c r="W3045" s="13" t="s">
        <v>60</v>
      </c>
      <c r="X3045" s="13">
        <v>24000000</v>
      </c>
      <c r="Y3045" s="13" t="s">
        <v>61</v>
      </c>
      <c r="Z3045" s="13">
        <v>1</v>
      </c>
      <c r="AA3045" s="13">
        <v>24000000</v>
      </c>
      <c r="AB3045" s="13" t="s">
        <v>60</v>
      </c>
      <c r="AC3045" s="13">
        <v>24000000</v>
      </c>
      <c r="AD3045" s="13" t="s">
        <v>62</v>
      </c>
      <c r="AE3045" s="13">
        <v>24000000</v>
      </c>
      <c r="AF3045" s="13" t="s">
        <v>60</v>
      </c>
      <c r="AG3045" s="13">
        <v>24000000</v>
      </c>
      <c r="AH3045" s="13">
        <v>24000000</v>
      </c>
      <c r="AI3045" s="13" t="s">
        <v>60</v>
      </c>
      <c r="AJ3045" s="13">
        <v>24000000</v>
      </c>
      <c r="AK3045" s="13" t="s">
        <v>50</v>
      </c>
      <c r="AL3045" s="13" t="s">
        <v>50</v>
      </c>
      <c r="AM3045" s="13" t="s">
        <v>29239</v>
      </c>
      <c r="AN3045" s="13" t="s">
        <v>66</v>
      </c>
      <c r="AO3045" s="13" t="s">
        <v>29240</v>
      </c>
      <c r="AP3045" s="15" t="s">
        <v>50</v>
      </c>
      <c r="AQ3045" s="21" t="s">
        <v>29241</v>
      </c>
      <c r="AR3045" s="13" t="s">
        <v>50</v>
      </c>
    </row>
    <row r="3046" spans="1:44" ht="15" thickBot="1">
      <c r="A3046" s="4" t="s">
        <v>29242</v>
      </c>
      <c r="B3046" s="7" t="s">
        <v>50</v>
      </c>
      <c r="C3046" s="6">
        <v>45292</v>
      </c>
      <c r="D3046" s="7" t="s">
        <v>45</v>
      </c>
      <c r="E3046" s="7" t="s">
        <v>46</v>
      </c>
      <c r="F3046" s="7" t="s">
        <v>70</v>
      </c>
      <c r="G3046" s="7" t="s">
        <v>50</v>
      </c>
      <c r="H3046" s="7" t="s">
        <v>50</v>
      </c>
      <c r="I3046" s="7" t="s">
        <v>50</v>
      </c>
      <c r="J3046" s="6">
        <v>45495</v>
      </c>
      <c r="K3046" s="7" t="s">
        <v>50</v>
      </c>
      <c r="L3046" s="7" t="s">
        <v>467</v>
      </c>
      <c r="M3046" s="7" t="s">
        <v>50</v>
      </c>
      <c r="N3046" s="7" t="s">
        <v>668</v>
      </c>
      <c r="O3046" s="7" t="s">
        <v>29243</v>
      </c>
      <c r="P3046" s="5">
        <v>55468</v>
      </c>
      <c r="Q3046" s="7" t="s">
        <v>670</v>
      </c>
      <c r="R3046" s="31" t="s">
        <v>50</v>
      </c>
      <c r="S3046" s="31" t="s">
        <v>50</v>
      </c>
      <c r="T3046" s="7" t="s">
        <v>50</v>
      </c>
      <c r="U3046" s="7" t="s">
        <v>29244</v>
      </c>
      <c r="V3046" s="7">
        <v>17625000</v>
      </c>
      <c r="W3046" s="7" t="s">
        <v>60</v>
      </c>
      <c r="X3046" s="7">
        <v>17625000</v>
      </c>
      <c r="Y3046" s="7" t="s">
        <v>467</v>
      </c>
      <c r="Z3046" s="7">
        <v>1</v>
      </c>
      <c r="AA3046" s="7">
        <v>17625000</v>
      </c>
      <c r="AB3046" s="7" t="s">
        <v>60</v>
      </c>
      <c r="AC3046" s="7">
        <v>17625000</v>
      </c>
      <c r="AD3046" s="7" t="s">
        <v>467</v>
      </c>
      <c r="AE3046" s="7">
        <v>17625000</v>
      </c>
      <c r="AF3046" s="7" t="s">
        <v>60</v>
      </c>
      <c r="AG3046" s="7">
        <v>17625000</v>
      </c>
      <c r="AH3046" s="7">
        <v>17625000</v>
      </c>
      <c r="AI3046" s="7" t="s">
        <v>60</v>
      </c>
      <c r="AJ3046" s="7">
        <v>17625000</v>
      </c>
      <c r="AK3046" s="7" t="s">
        <v>50</v>
      </c>
      <c r="AL3046" s="7" t="s">
        <v>50</v>
      </c>
      <c r="AM3046" s="7" t="s">
        <v>50</v>
      </c>
      <c r="AN3046" s="7" t="s">
        <v>50</v>
      </c>
      <c r="AO3046" s="7" t="s">
        <v>50</v>
      </c>
      <c r="AP3046" s="9" t="s">
        <v>50</v>
      </c>
      <c r="AQ3046" s="9" t="s">
        <v>50</v>
      </c>
      <c r="AR3046" s="7" t="s">
        <v>1186</v>
      </c>
    </row>
    <row r="3047" spans="1:44" ht="15" thickBot="1">
      <c r="A3047" s="10" t="s">
        <v>29245</v>
      </c>
      <c r="B3047" s="13" t="s">
        <v>50</v>
      </c>
      <c r="C3047" s="12">
        <v>38353</v>
      </c>
      <c r="D3047" s="13" t="s">
        <v>45</v>
      </c>
      <c r="E3047" s="13" t="s">
        <v>46</v>
      </c>
      <c r="F3047" s="13" t="s">
        <v>47</v>
      </c>
      <c r="G3047" s="26" t="s">
        <v>54946</v>
      </c>
      <c r="H3047" s="13" t="s">
        <v>50</v>
      </c>
      <c r="I3047" s="13" t="s">
        <v>50</v>
      </c>
      <c r="J3047" s="12">
        <v>45490</v>
      </c>
      <c r="K3047" s="13" t="s">
        <v>191</v>
      </c>
      <c r="L3047" s="13" t="s">
        <v>62</v>
      </c>
      <c r="M3047" s="13" t="s">
        <v>9785</v>
      </c>
      <c r="N3047" s="13" t="s">
        <v>4216</v>
      </c>
      <c r="O3047" s="13" t="s">
        <v>29246</v>
      </c>
      <c r="P3047" s="11">
        <v>55996</v>
      </c>
      <c r="Q3047" s="13" t="s">
        <v>1334</v>
      </c>
      <c r="R3047" s="33" t="s">
        <v>29247</v>
      </c>
      <c r="S3047" s="33" t="s">
        <v>29248</v>
      </c>
      <c r="T3047" s="13" t="s">
        <v>29249</v>
      </c>
      <c r="U3047" s="13" t="s">
        <v>29250</v>
      </c>
      <c r="V3047" s="13">
        <v>1045000</v>
      </c>
      <c r="W3047" s="13" t="s">
        <v>1338</v>
      </c>
      <c r="X3047" s="13">
        <v>703316</v>
      </c>
      <c r="Y3047" s="13" t="s">
        <v>61</v>
      </c>
      <c r="Z3047" s="13">
        <v>1</v>
      </c>
      <c r="AA3047" s="13">
        <v>1045000</v>
      </c>
      <c r="AB3047" s="13" t="s">
        <v>1338</v>
      </c>
      <c r="AC3047" s="13">
        <v>703316</v>
      </c>
      <c r="AD3047" s="13" t="s">
        <v>62</v>
      </c>
      <c r="AE3047" s="13">
        <v>1045000</v>
      </c>
      <c r="AF3047" s="13" t="s">
        <v>1338</v>
      </c>
      <c r="AG3047" s="13">
        <v>703316</v>
      </c>
      <c r="AH3047" s="13">
        <v>1045000</v>
      </c>
      <c r="AI3047" s="13" t="s">
        <v>1338</v>
      </c>
      <c r="AJ3047" s="13">
        <v>703316</v>
      </c>
      <c r="AK3047" s="13" t="s">
        <v>50</v>
      </c>
      <c r="AL3047" s="13" t="s">
        <v>50</v>
      </c>
      <c r="AM3047" s="13" t="s">
        <v>29251</v>
      </c>
      <c r="AN3047" s="13" t="s">
        <v>5485</v>
      </c>
      <c r="AO3047" s="13" t="s">
        <v>29252</v>
      </c>
      <c r="AP3047" s="21" t="s">
        <v>29253</v>
      </c>
      <c r="AQ3047" s="15" t="s">
        <v>50</v>
      </c>
      <c r="AR3047" s="13" t="s">
        <v>50</v>
      </c>
    </row>
    <row r="3048" spans="1:44" ht="15" thickBot="1">
      <c r="A3048" s="4" t="s">
        <v>29254</v>
      </c>
      <c r="B3048" s="7">
        <v>292</v>
      </c>
      <c r="C3048" s="6">
        <v>44562</v>
      </c>
      <c r="D3048" s="7" t="s">
        <v>45</v>
      </c>
      <c r="E3048" s="7" t="s">
        <v>46</v>
      </c>
      <c r="F3048" s="7" t="s">
        <v>70</v>
      </c>
      <c r="G3048" s="27" t="s">
        <v>54945</v>
      </c>
      <c r="H3048" s="7" t="s">
        <v>50</v>
      </c>
      <c r="I3048" s="7" t="s">
        <v>50</v>
      </c>
      <c r="J3048" s="6">
        <v>45496</v>
      </c>
      <c r="K3048" s="7" t="s">
        <v>50</v>
      </c>
      <c r="L3048" s="7" t="s">
        <v>52</v>
      </c>
      <c r="M3048" s="7" t="s">
        <v>29255</v>
      </c>
      <c r="N3048" s="7" t="s">
        <v>720</v>
      </c>
      <c r="O3048" s="7" t="s">
        <v>29256</v>
      </c>
      <c r="P3048" s="5">
        <v>56692</v>
      </c>
      <c r="Q3048" s="7" t="s">
        <v>135</v>
      </c>
      <c r="R3048" s="34" t="s">
        <v>29257</v>
      </c>
      <c r="S3048" s="34" t="s">
        <v>29258</v>
      </c>
      <c r="T3048" s="7" t="s">
        <v>50</v>
      </c>
      <c r="U3048" s="7" t="s">
        <v>50</v>
      </c>
      <c r="V3048" s="7">
        <v>20000</v>
      </c>
      <c r="W3048" s="7" t="s">
        <v>60</v>
      </c>
      <c r="X3048" s="7">
        <v>20000</v>
      </c>
      <c r="Y3048" s="7" t="s">
        <v>467</v>
      </c>
      <c r="Z3048" s="7">
        <v>2</v>
      </c>
      <c r="AA3048" s="7" t="s">
        <v>50</v>
      </c>
      <c r="AB3048" s="7" t="s">
        <v>50</v>
      </c>
      <c r="AC3048" s="7" t="s">
        <v>50</v>
      </c>
      <c r="AD3048" s="7" t="s">
        <v>1624</v>
      </c>
      <c r="AE3048" s="7" t="s">
        <v>50</v>
      </c>
      <c r="AF3048" s="7" t="s">
        <v>50</v>
      </c>
      <c r="AG3048" s="7" t="s">
        <v>50</v>
      </c>
      <c r="AH3048" s="7">
        <v>20000</v>
      </c>
      <c r="AI3048" s="7" t="s">
        <v>60</v>
      </c>
      <c r="AJ3048" s="7">
        <v>20000</v>
      </c>
      <c r="AK3048" s="7" t="s">
        <v>29259</v>
      </c>
      <c r="AL3048" s="7" t="s">
        <v>50</v>
      </c>
      <c r="AM3048" s="7" t="s">
        <v>29260</v>
      </c>
      <c r="AN3048" s="7" t="s">
        <v>66</v>
      </c>
      <c r="AO3048" s="7" t="s">
        <v>29261</v>
      </c>
      <c r="AP3048" s="22" t="s">
        <v>29262</v>
      </c>
      <c r="AQ3048" s="9" t="s">
        <v>50</v>
      </c>
      <c r="AR3048" s="7" t="s">
        <v>50</v>
      </c>
    </row>
    <row r="3049" spans="1:44" ht="15" thickBot="1">
      <c r="A3049" s="10" t="s">
        <v>29263</v>
      </c>
      <c r="B3049" s="11">
        <v>20212</v>
      </c>
      <c r="C3049" s="12">
        <v>39814</v>
      </c>
      <c r="D3049" s="13" t="s">
        <v>45</v>
      </c>
      <c r="E3049" s="13" t="s">
        <v>46</v>
      </c>
      <c r="F3049" s="13" t="s">
        <v>70</v>
      </c>
      <c r="G3049" s="27" t="s">
        <v>54945</v>
      </c>
      <c r="H3049" s="13" t="s">
        <v>50</v>
      </c>
      <c r="I3049" s="13" t="s">
        <v>50</v>
      </c>
      <c r="J3049" s="12">
        <v>45491</v>
      </c>
      <c r="K3049" s="13" t="s">
        <v>89</v>
      </c>
      <c r="L3049" s="13" t="s">
        <v>210</v>
      </c>
      <c r="M3049" s="13" t="s">
        <v>29264</v>
      </c>
      <c r="N3049" s="13" t="s">
        <v>29265</v>
      </c>
      <c r="O3049" s="13" t="s">
        <v>29266</v>
      </c>
      <c r="P3049" s="11">
        <v>57033</v>
      </c>
      <c r="Q3049" s="13" t="s">
        <v>360</v>
      </c>
      <c r="R3049" s="29" t="s">
        <v>29267</v>
      </c>
      <c r="S3049" s="33" t="s">
        <v>29268</v>
      </c>
      <c r="T3049" s="13" t="s">
        <v>29269</v>
      </c>
      <c r="U3049" s="13" t="s">
        <v>29270</v>
      </c>
      <c r="V3049" s="13">
        <v>2500000</v>
      </c>
      <c r="W3049" s="13" t="s">
        <v>209</v>
      </c>
      <c r="X3049" s="13">
        <v>2725093</v>
      </c>
      <c r="Y3049" s="13" t="s">
        <v>50</v>
      </c>
      <c r="Z3049" s="13">
        <v>1</v>
      </c>
      <c r="AA3049" s="13">
        <v>2500000</v>
      </c>
      <c r="AB3049" s="13" t="s">
        <v>209</v>
      </c>
      <c r="AC3049" s="13">
        <v>2725093</v>
      </c>
      <c r="AD3049" s="13" t="s">
        <v>210</v>
      </c>
      <c r="AE3049" s="13">
        <v>2500000</v>
      </c>
      <c r="AF3049" s="13" t="s">
        <v>209</v>
      </c>
      <c r="AG3049" s="13">
        <v>2725093</v>
      </c>
      <c r="AH3049" s="13">
        <v>2500000</v>
      </c>
      <c r="AI3049" s="13" t="s">
        <v>209</v>
      </c>
      <c r="AJ3049" s="13">
        <v>2725093</v>
      </c>
      <c r="AK3049" s="13" t="s">
        <v>50</v>
      </c>
      <c r="AL3049" s="13" t="s">
        <v>50</v>
      </c>
      <c r="AM3049" s="13" t="s">
        <v>29271</v>
      </c>
      <c r="AN3049" s="13" t="s">
        <v>993</v>
      </c>
      <c r="AO3049" s="13" t="s">
        <v>29272</v>
      </c>
      <c r="AP3049" s="21" t="s">
        <v>29273</v>
      </c>
      <c r="AQ3049" s="15" t="s">
        <v>50</v>
      </c>
      <c r="AR3049" s="13" t="s">
        <v>50</v>
      </c>
    </row>
    <row r="3050" spans="1:44" ht="15" thickBot="1">
      <c r="A3050" s="4" t="s">
        <v>29274</v>
      </c>
      <c r="B3050" s="5">
        <v>3147</v>
      </c>
      <c r="C3050" s="6">
        <v>36161</v>
      </c>
      <c r="D3050" s="7" t="s">
        <v>45</v>
      </c>
      <c r="E3050" s="7" t="s">
        <v>46</v>
      </c>
      <c r="F3050" s="7" t="s">
        <v>70</v>
      </c>
      <c r="G3050" s="26" t="s">
        <v>54946</v>
      </c>
      <c r="H3050" s="7" t="s">
        <v>1866</v>
      </c>
      <c r="I3050" s="7" t="s">
        <v>50</v>
      </c>
      <c r="J3050" s="6">
        <v>45492</v>
      </c>
      <c r="K3050" s="7" t="s">
        <v>116</v>
      </c>
      <c r="L3050" s="7" t="s">
        <v>52</v>
      </c>
      <c r="M3050" s="7" t="s">
        <v>29275</v>
      </c>
      <c r="N3050" s="7" t="s">
        <v>29276</v>
      </c>
      <c r="O3050" s="7" t="s">
        <v>29277</v>
      </c>
      <c r="P3050" s="5">
        <v>57486</v>
      </c>
      <c r="Q3050" s="7" t="s">
        <v>434</v>
      </c>
      <c r="R3050" s="34" t="s">
        <v>29278</v>
      </c>
      <c r="S3050" s="34" t="s">
        <v>29279</v>
      </c>
      <c r="T3050" s="7" t="s">
        <v>50</v>
      </c>
      <c r="U3050" s="7" t="s">
        <v>29280</v>
      </c>
      <c r="V3050" s="7">
        <v>963000</v>
      </c>
      <c r="W3050" s="7" t="s">
        <v>60</v>
      </c>
      <c r="X3050" s="7">
        <v>963000</v>
      </c>
      <c r="Y3050" s="7" t="s">
        <v>50</v>
      </c>
      <c r="Z3050" s="7">
        <v>1</v>
      </c>
      <c r="AA3050" s="7" t="s">
        <v>50</v>
      </c>
      <c r="AB3050" s="7" t="s">
        <v>50</v>
      </c>
      <c r="AC3050" s="7" t="s">
        <v>50</v>
      </c>
      <c r="AD3050" s="7" t="s">
        <v>50</v>
      </c>
      <c r="AE3050" s="7" t="s">
        <v>50</v>
      </c>
      <c r="AF3050" s="7" t="s">
        <v>50</v>
      </c>
      <c r="AG3050" s="7" t="s">
        <v>50</v>
      </c>
      <c r="AH3050" s="7">
        <v>963000</v>
      </c>
      <c r="AI3050" s="7" t="s">
        <v>60</v>
      </c>
      <c r="AJ3050" s="7">
        <v>963000</v>
      </c>
      <c r="AK3050" s="7" t="s">
        <v>50</v>
      </c>
      <c r="AL3050" s="7" t="s">
        <v>50</v>
      </c>
      <c r="AM3050" s="7" t="s">
        <v>29281</v>
      </c>
      <c r="AN3050" s="7" t="s">
        <v>66</v>
      </c>
      <c r="AO3050" s="7" t="s">
        <v>50</v>
      </c>
      <c r="AP3050" s="22" t="s">
        <v>29282</v>
      </c>
      <c r="AQ3050" s="9" t="s">
        <v>50</v>
      </c>
      <c r="AR3050" s="7" t="s">
        <v>255</v>
      </c>
    </row>
    <row r="3051" spans="1:44" ht="15" thickBot="1">
      <c r="A3051" s="10" t="s">
        <v>29283</v>
      </c>
      <c r="B3051" s="13" t="s">
        <v>50</v>
      </c>
      <c r="C3051" s="12">
        <v>43831</v>
      </c>
      <c r="D3051" s="13" t="s">
        <v>45</v>
      </c>
      <c r="E3051" s="13" t="s">
        <v>46</v>
      </c>
      <c r="F3051" s="13" t="s">
        <v>70</v>
      </c>
      <c r="G3051" s="27" t="s">
        <v>54945</v>
      </c>
      <c r="H3051" s="13" t="s">
        <v>50</v>
      </c>
      <c r="I3051" s="13" t="s">
        <v>50</v>
      </c>
      <c r="J3051" s="12">
        <v>45490</v>
      </c>
      <c r="K3051" s="13" t="s">
        <v>50</v>
      </c>
      <c r="L3051" s="13" t="s">
        <v>467</v>
      </c>
      <c r="M3051" s="13" t="s">
        <v>29284</v>
      </c>
      <c r="N3051" s="13" t="s">
        <v>29285</v>
      </c>
      <c r="O3051" s="13" t="s">
        <v>29286</v>
      </c>
      <c r="P3051" s="11">
        <v>57843</v>
      </c>
      <c r="Q3051" s="13" t="s">
        <v>360</v>
      </c>
      <c r="R3051" s="33" t="s">
        <v>29287</v>
      </c>
      <c r="S3051" s="33" t="s">
        <v>29288</v>
      </c>
      <c r="T3051" s="13" t="s">
        <v>29289</v>
      </c>
      <c r="U3051" s="13" t="s">
        <v>29290</v>
      </c>
      <c r="V3051" s="13">
        <v>1000000</v>
      </c>
      <c r="W3051" s="13" t="s">
        <v>209</v>
      </c>
      <c r="X3051" s="13">
        <v>1090592</v>
      </c>
      <c r="Y3051" s="13" t="s">
        <v>467</v>
      </c>
      <c r="Z3051" s="13">
        <v>1</v>
      </c>
      <c r="AA3051" s="13">
        <v>1000000</v>
      </c>
      <c r="AB3051" s="13" t="s">
        <v>209</v>
      </c>
      <c r="AC3051" s="13">
        <v>1090592</v>
      </c>
      <c r="AD3051" s="13" t="s">
        <v>467</v>
      </c>
      <c r="AE3051" s="13">
        <v>1000000</v>
      </c>
      <c r="AF3051" s="13" t="s">
        <v>209</v>
      </c>
      <c r="AG3051" s="13">
        <v>1090592</v>
      </c>
      <c r="AH3051" s="13">
        <v>1000000</v>
      </c>
      <c r="AI3051" s="13" t="s">
        <v>209</v>
      </c>
      <c r="AJ3051" s="13">
        <v>1090592</v>
      </c>
      <c r="AK3051" s="13" t="s">
        <v>50</v>
      </c>
      <c r="AL3051" s="13" t="s">
        <v>50</v>
      </c>
      <c r="AM3051" s="13" t="s">
        <v>29291</v>
      </c>
      <c r="AN3051" s="13" t="s">
        <v>66</v>
      </c>
      <c r="AO3051" s="13" t="s">
        <v>29292</v>
      </c>
      <c r="AP3051" s="21" t="s">
        <v>29293</v>
      </c>
      <c r="AQ3051" s="15" t="s">
        <v>50</v>
      </c>
      <c r="AR3051" s="13" t="s">
        <v>50</v>
      </c>
    </row>
    <row r="3052" spans="1:44" ht="15" thickBot="1">
      <c r="A3052" s="4" t="s">
        <v>29294</v>
      </c>
      <c r="B3052" s="7" t="s">
        <v>50</v>
      </c>
      <c r="C3052" s="6">
        <v>44013</v>
      </c>
      <c r="D3052" s="7" t="s">
        <v>45</v>
      </c>
      <c r="E3052" s="7" t="s">
        <v>46</v>
      </c>
      <c r="F3052" s="7" t="s">
        <v>70</v>
      </c>
      <c r="G3052" s="26" t="s">
        <v>54946</v>
      </c>
      <c r="H3052" s="7" t="s">
        <v>50</v>
      </c>
      <c r="I3052" s="7" t="s">
        <v>50</v>
      </c>
      <c r="J3052" s="6">
        <v>45495</v>
      </c>
      <c r="K3052" s="7" t="s">
        <v>50</v>
      </c>
      <c r="L3052" s="7" t="s">
        <v>241</v>
      </c>
      <c r="M3052" s="7" t="s">
        <v>29295</v>
      </c>
      <c r="N3052" s="7" t="s">
        <v>29296</v>
      </c>
      <c r="O3052" s="7" t="s">
        <v>29297</v>
      </c>
      <c r="P3052" s="5">
        <v>58279</v>
      </c>
      <c r="Q3052" s="7" t="s">
        <v>245</v>
      </c>
      <c r="R3052" s="31" t="s">
        <v>50</v>
      </c>
      <c r="S3052" s="31" t="s">
        <v>50</v>
      </c>
      <c r="T3052" s="7" t="s">
        <v>50</v>
      </c>
      <c r="U3052" s="7" t="s">
        <v>50</v>
      </c>
      <c r="V3052" s="7">
        <v>100000000</v>
      </c>
      <c r="W3052" s="7" t="s">
        <v>2056</v>
      </c>
      <c r="X3052" s="7">
        <v>13750241</v>
      </c>
      <c r="Y3052" s="7" t="s">
        <v>154</v>
      </c>
      <c r="Z3052" s="7">
        <v>1</v>
      </c>
      <c r="AA3052" s="7">
        <v>100000000</v>
      </c>
      <c r="AB3052" s="7" t="s">
        <v>2056</v>
      </c>
      <c r="AC3052" s="7">
        <v>13750241</v>
      </c>
      <c r="AD3052" s="7" t="s">
        <v>241</v>
      </c>
      <c r="AE3052" s="7">
        <v>100000000</v>
      </c>
      <c r="AF3052" s="7" t="s">
        <v>2056</v>
      </c>
      <c r="AG3052" s="7">
        <v>13750241</v>
      </c>
      <c r="AH3052" s="7">
        <v>100000000</v>
      </c>
      <c r="AI3052" s="7" t="s">
        <v>2056</v>
      </c>
      <c r="AJ3052" s="7">
        <v>13750241</v>
      </c>
      <c r="AK3052" s="7" t="s">
        <v>50</v>
      </c>
      <c r="AL3052" s="7" t="s">
        <v>50</v>
      </c>
      <c r="AM3052" s="7" t="s">
        <v>50</v>
      </c>
      <c r="AN3052" s="7" t="s">
        <v>50</v>
      </c>
      <c r="AO3052" s="7" t="s">
        <v>50</v>
      </c>
      <c r="AP3052" s="9" t="s">
        <v>50</v>
      </c>
      <c r="AQ3052" s="9" t="s">
        <v>50</v>
      </c>
      <c r="AR3052" s="7" t="s">
        <v>1186</v>
      </c>
    </row>
    <row r="3053" spans="1:44" ht="15" thickBot="1">
      <c r="A3053" s="10" t="s">
        <v>29298</v>
      </c>
      <c r="B3053" s="11">
        <v>31992</v>
      </c>
      <c r="C3053" s="12">
        <v>17533</v>
      </c>
      <c r="D3053" s="13" t="s">
        <v>45</v>
      </c>
      <c r="E3053" s="13" t="s">
        <v>1939</v>
      </c>
      <c r="F3053" s="13" t="s">
        <v>70</v>
      </c>
      <c r="G3053" s="26" t="s">
        <v>54946</v>
      </c>
      <c r="H3053" s="13" t="s">
        <v>25813</v>
      </c>
      <c r="I3053" s="13" t="s">
        <v>50</v>
      </c>
      <c r="J3053" s="12">
        <v>45489</v>
      </c>
      <c r="K3053" s="13" t="s">
        <v>116</v>
      </c>
      <c r="L3053" s="13" t="s">
        <v>52</v>
      </c>
      <c r="M3053" s="13" t="s">
        <v>29299</v>
      </c>
      <c r="N3053" s="13" t="s">
        <v>8063</v>
      </c>
      <c r="O3053" s="13" t="s">
        <v>29300</v>
      </c>
      <c r="P3053" s="11">
        <v>58352</v>
      </c>
      <c r="Q3053" s="13" t="s">
        <v>481</v>
      </c>
      <c r="R3053" s="33" t="s">
        <v>29301</v>
      </c>
      <c r="S3053" s="33" t="s">
        <v>29302</v>
      </c>
      <c r="T3053" s="13" t="s">
        <v>50</v>
      </c>
      <c r="U3053" s="13" t="s">
        <v>50</v>
      </c>
      <c r="V3053" s="13">
        <v>2146625</v>
      </c>
      <c r="W3053" s="13" t="s">
        <v>60</v>
      </c>
      <c r="X3053" s="13">
        <v>2146625</v>
      </c>
      <c r="Y3053" s="13" t="s">
        <v>50</v>
      </c>
      <c r="Z3053" s="13">
        <v>1</v>
      </c>
      <c r="AA3053" s="13" t="s">
        <v>50</v>
      </c>
      <c r="AB3053" s="13" t="s">
        <v>50</v>
      </c>
      <c r="AC3053" s="13" t="s">
        <v>50</v>
      </c>
      <c r="AD3053" s="13" t="s">
        <v>50</v>
      </c>
      <c r="AE3053" s="13" t="s">
        <v>50</v>
      </c>
      <c r="AF3053" s="13" t="s">
        <v>50</v>
      </c>
      <c r="AG3053" s="13" t="s">
        <v>50</v>
      </c>
      <c r="AH3053" s="13">
        <v>2146625</v>
      </c>
      <c r="AI3053" s="13" t="s">
        <v>60</v>
      </c>
      <c r="AJ3053" s="13">
        <v>2146625</v>
      </c>
      <c r="AK3053" s="13" t="s">
        <v>50</v>
      </c>
      <c r="AL3053" s="13" t="s">
        <v>50</v>
      </c>
      <c r="AM3053" s="13" t="s">
        <v>29303</v>
      </c>
      <c r="AN3053" s="13" t="s">
        <v>66</v>
      </c>
      <c r="AO3053" s="13" t="s">
        <v>29304</v>
      </c>
      <c r="AP3053" s="21" t="s">
        <v>29305</v>
      </c>
      <c r="AQ3053" s="15" t="s">
        <v>50</v>
      </c>
      <c r="AR3053" s="13" t="s">
        <v>50</v>
      </c>
    </row>
    <row r="3054" spans="1:44" ht="15" thickBot="1">
      <c r="A3054" s="4" t="s">
        <v>29306</v>
      </c>
      <c r="B3054" s="5">
        <v>12843</v>
      </c>
      <c r="C3054" s="6">
        <v>20090</v>
      </c>
      <c r="D3054" s="7" t="s">
        <v>45</v>
      </c>
      <c r="E3054" s="7" t="s">
        <v>1939</v>
      </c>
      <c r="F3054" s="7" t="s">
        <v>70</v>
      </c>
      <c r="G3054" s="7" t="s">
        <v>50</v>
      </c>
      <c r="H3054" s="7" t="s">
        <v>29307</v>
      </c>
      <c r="I3054" s="7" t="s">
        <v>50</v>
      </c>
      <c r="J3054" s="6">
        <v>45489</v>
      </c>
      <c r="K3054" s="7" t="s">
        <v>50</v>
      </c>
      <c r="L3054" s="7" t="s">
        <v>52</v>
      </c>
      <c r="M3054" s="7" t="s">
        <v>29308</v>
      </c>
      <c r="N3054" s="7" t="s">
        <v>29309</v>
      </c>
      <c r="O3054" s="7" t="s">
        <v>29310</v>
      </c>
      <c r="P3054" s="5">
        <v>59276</v>
      </c>
      <c r="Q3054" s="7" t="s">
        <v>481</v>
      </c>
      <c r="R3054" s="34" t="s">
        <v>29311</v>
      </c>
      <c r="S3054" s="34" t="s">
        <v>29312</v>
      </c>
      <c r="T3054" s="7" t="s">
        <v>50</v>
      </c>
      <c r="U3054" s="7" t="s">
        <v>29313</v>
      </c>
      <c r="V3054" s="7">
        <v>10000000</v>
      </c>
      <c r="W3054" s="7" t="s">
        <v>60</v>
      </c>
      <c r="X3054" s="7">
        <v>10000000</v>
      </c>
      <c r="Y3054" s="7" t="s">
        <v>50</v>
      </c>
      <c r="Z3054" s="7">
        <v>1</v>
      </c>
      <c r="AA3054" s="7" t="s">
        <v>50</v>
      </c>
      <c r="AB3054" s="7" t="s">
        <v>50</v>
      </c>
      <c r="AC3054" s="7" t="s">
        <v>50</v>
      </c>
      <c r="AD3054" s="7" t="s">
        <v>50</v>
      </c>
      <c r="AE3054" s="7" t="s">
        <v>50</v>
      </c>
      <c r="AF3054" s="7" t="s">
        <v>50</v>
      </c>
      <c r="AG3054" s="7" t="s">
        <v>50</v>
      </c>
      <c r="AH3054" s="7">
        <v>10000000</v>
      </c>
      <c r="AI3054" s="7" t="s">
        <v>60</v>
      </c>
      <c r="AJ3054" s="7">
        <v>10000000</v>
      </c>
      <c r="AK3054" s="7" t="s">
        <v>27819</v>
      </c>
      <c r="AL3054" s="7" t="s">
        <v>50</v>
      </c>
      <c r="AM3054" s="7" t="s">
        <v>29314</v>
      </c>
      <c r="AN3054" s="7" t="s">
        <v>66</v>
      </c>
      <c r="AO3054" s="7" t="s">
        <v>29315</v>
      </c>
      <c r="AP3054" s="22" t="s">
        <v>29316</v>
      </c>
      <c r="AQ3054" s="9" t="s">
        <v>50</v>
      </c>
      <c r="AR3054" s="7" t="s">
        <v>50</v>
      </c>
    </row>
    <row r="3055" spans="1:44" ht="15" thickBot="1">
      <c r="A3055" s="10" t="s">
        <v>29317</v>
      </c>
      <c r="B3055" s="13" t="s">
        <v>50</v>
      </c>
      <c r="C3055" s="12">
        <v>42928</v>
      </c>
      <c r="D3055" s="13" t="s">
        <v>45</v>
      </c>
      <c r="E3055" s="13" t="s">
        <v>46</v>
      </c>
      <c r="F3055" s="13" t="s">
        <v>70</v>
      </c>
      <c r="G3055" s="13" t="s">
        <v>50</v>
      </c>
      <c r="H3055" s="13" t="s">
        <v>50</v>
      </c>
      <c r="I3055" s="13" t="s">
        <v>50</v>
      </c>
      <c r="J3055" s="12">
        <v>45496</v>
      </c>
      <c r="K3055" s="13" t="s">
        <v>50</v>
      </c>
      <c r="L3055" s="13" t="s">
        <v>241</v>
      </c>
      <c r="M3055" s="13" t="s">
        <v>29318</v>
      </c>
      <c r="N3055" s="13" t="s">
        <v>1954</v>
      </c>
      <c r="O3055" s="13" t="s">
        <v>29319</v>
      </c>
      <c r="P3055" s="11">
        <v>59364</v>
      </c>
      <c r="Q3055" s="13" t="s">
        <v>245</v>
      </c>
      <c r="R3055" s="33" t="s">
        <v>29320</v>
      </c>
      <c r="S3055" s="30" t="s">
        <v>50</v>
      </c>
      <c r="T3055" s="13" t="s">
        <v>29321</v>
      </c>
      <c r="U3055" s="13" t="s">
        <v>29322</v>
      </c>
      <c r="V3055" s="13">
        <v>150000000</v>
      </c>
      <c r="W3055" s="13" t="s">
        <v>1960</v>
      </c>
      <c r="X3055" s="13">
        <v>959974</v>
      </c>
      <c r="Y3055" s="13" t="s">
        <v>154</v>
      </c>
      <c r="Z3055" s="13">
        <v>1</v>
      </c>
      <c r="AA3055" s="13">
        <v>150000000</v>
      </c>
      <c r="AB3055" s="13" t="s">
        <v>1960</v>
      </c>
      <c r="AC3055" s="13">
        <v>959974</v>
      </c>
      <c r="AD3055" s="13" t="s">
        <v>241</v>
      </c>
      <c r="AE3055" s="13">
        <v>150000000</v>
      </c>
      <c r="AF3055" s="13" t="s">
        <v>1960</v>
      </c>
      <c r="AG3055" s="13">
        <v>959974</v>
      </c>
      <c r="AH3055" s="13">
        <v>150000000</v>
      </c>
      <c r="AI3055" s="13" t="s">
        <v>1960</v>
      </c>
      <c r="AJ3055" s="13">
        <v>959974</v>
      </c>
      <c r="AK3055" s="13" t="s">
        <v>50</v>
      </c>
      <c r="AL3055" s="13" t="s">
        <v>50</v>
      </c>
      <c r="AM3055" s="13" t="s">
        <v>29323</v>
      </c>
      <c r="AN3055" s="13" t="s">
        <v>66</v>
      </c>
      <c r="AO3055" s="13" t="s">
        <v>29324</v>
      </c>
      <c r="AP3055" s="15" t="s">
        <v>50</v>
      </c>
      <c r="AQ3055" s="21" t="s">
        <v>29325</v>
      </c>
      <c r="AR3055" s="13" t="s">
        <v>50</v>
      </c>
    </row>
    <row r="3056" spans="1:44" ht="15" thickBot="1">
      <c r="A3056" s="4" t="s">
        <v>29326</v>
      </c>
      <c r="B3056" s="5">
        <v>1456</v>
      </c>
      <c r="C3056" s="6">
        <v>41640</v>
      </c>
      <c r="D3056" s="7" t="s">
        <v>45</v>
      </c>
      <c r="E3056" s="7" t="s">
        <v>50</v>
      </c>
      <c r="F3056" s="7" t="s">
        <v>70</v>
      </c>
      <c r="G3056" s="27" t="s">
        <v>54945</v>
      </c>
      <c r="H3056" s="7" t="s">
        <v>240</v>
      </c>
      <c r="I3056" s="7" t="s">
        <v>50</v>
      </c>
      <c r="J3056" s="6">
        <v>45489</v>
      </c>
      <c r="K3056" s="7" t="s">
        <v>50</v>
      </c>
      <c r="L3056" s="7" t="s">
        <v>52</v>
      </c>
      <c r="M3056" s="7" t="s">
        <v>29327</v>
      </c>
      <c r="N3056" s="7" t="s">
        <v>1941</v>
      </c>
      <c r="O3056" s="7" t="s">
        <v>29328</v>
      </c>
      <c r="P3056" s="5">
        <v>59949</v>
      </c>
      <c r="Q3056" s="7" t="s">
        <v>1943</v>
      </c>
      <c r="R3056" s="34" t="s">
        <v>29329</v>
      </c>
      <c r="S3056" s="34" t="s">
        <v>29330</v>
      </c>
      <c r="T3056" s="7" t="s">
        <v>50</v>
      </c>
      <c r="U3056" s="7" t="s">
        <v>50</v>
      </c>
      <c r="V3056" s="7">
        <v>10000000</v>
      </c>
      <c r="W3056" s="7" t="s">
        <v>60</v>
      </c>
      <c r="X3056" s="7">
        <v>10000000</v>
      </c>
      <c r="Y3056" s="7" t="s">
        <v>50</v>
      </c>
      <c r="Z3056" s="7">
        <v>1</v>
      </c>
      <c r="AA3056" s="7" t="s">
        <v>50</v>
      </c>
      <c r="AB3056" s="7" t="s">
        <v>50</v>
      </c>
      <c r="AC3056" s="7" t="s">
        <v>50</v>
      </c>
      <c r="AD3056" s="7" t="s">
        <v>50</v>
      </c>
      <c r="AE3056" s="7" t="s">
        <v>50</v>
      </c>
      <c r="AF3056" s="7" t="s">
        <v>50</v>
      </c>
      <c r="AG3056" s="7" t="s">
        <v>50</v>
      </c>
      <c r="AH3056" s="7">
        <v>10000000</v>
      </c>
      <c r="AI3056" s="7" t="s">
        <v>60</v>
      </c>
      <c r="AJ3056" s="7">
        <v>10000000</v>
      </c>
      <c r="AK3056" s="7" t="s">
        <v>27819</v>
      </c>
      <c r="AL3056" s="7" t="s">
        <v>50</v>
      </c>
      <c r="AM3056" s="7" t="s">
        <v>29331</v>
      </c>
      <c r="AN3056" s="7" t="s">
        <v>5485</v>
      </c>
      <c r="AO3056" s="7" t="s">
        <v>50</v>
      </c>
      <c r="AP3056" s="22" t="s">
        <v>29332</v>
      </c>
      <c r="AQ3056" s="9" t="s">
        <v>50</v>
      </c>
      <c r="AR3056" s="7" t="s">
        <v>255</v>
      </c>
    </row>
    <row r="3057" spans="1:44" ht="15" thickBot="1">
      <c r="A3057" s="10" t="s">
        <v>29333</v>
      </c>
      <c r="B3057" s="11">
        <v>1504</v>
      </c>
      <c r="C3057" s="12">
        <v>42370</v>
      </c>
      <c r="D3057" s="13" t="s">
        <v>45</v>
      </c>
      <c r="E3057" s="13" t="s">
        <v>46</v>
      </c>
      <c r="F3057" s="13" t="s">
        <v>70</v>
      </c>
      <c r="G3057" s="13" t="s">
        <v>87</v>
      </c>
      <c r="H3057" s="13" t="s">
        <v>50</v>
      </c>
      <c r="I3057" s="13" t="s">
        <v>50</v>
      </c>
      <c r="J3057" s="12">
        <v>45492</v>
      </c>
      <c r="K3057" s="13" t="s">
        <v>50</v>
      </c>
      <c r="L3057" s="13" t="s">
        <v>147</v>
      </c>
      <c r="M3057" s="13" t="s">
        <v>29334</v>
      </c>
      <c r="N3057" s="13" t="s">
        <v>4495</v>
      </c>
      <c r="O3057" s="13" t="s">
        <v>29335</v>
      </c>
      <c r="P3057" s="11">
        <v>60020</v>
      </c>
      <c r="Q3057" s="13" t="s">
        <v>245</v>
      </c>
      <c r="R3057" s="33" t="s">
        <v>29336</v>
      </c>
      <c r="S3057" s="33" t="s">
        <v>29337</v>
      </c>
      <c r="T3057" s="13" t="s">
        <v>29338</v>
      </c>
      <c r="U3057" s="13" t="s">
        <v>29339</v>
      </c>
      <c r="V3057" s="13" t="s">
        <v>50</v>
      </c>
      <c r="W3057" s="13" t="s">
        <v>50</v>
      </c>
      <c r="X3057" s="13" t="s">
        <v>50</v>
      </c>
      <c r="Y3057" s="13" t="s">
        <v>154</v>
      </c>
      <c r="Z3057" s="13">
        <v>7</v>
      </c>
      <c r="AA3057" s="13" t="s">
        <v>50</v>
      </c>
      <c r="AB3057" s="13" t="s">
        <v>50</v>
      </c>
      <c r="AC3057" s="13" t="s">
        <v>50</v>
      </c>
      <c r="AD3057" s="13" t="s">
        <v>147</v>
      </c>
      <c r="AE3057" s="13">
        <v>23564810</v>
      </c>
      <c r="AF3057" s="13" t="s">
        <v>60</v>
      </c>
      <c r="AG3057" s="13">
        <v>23564810</v>
      </c>
      <c r="AH3057" s="13">
        <v>23564810</v>
      </c>
      <c r="AI3057" s="13" t="s">
        <v>60</v>
      </c>
      <c r="AJ3057" s="13">
        <v>23564810</v>
      </c>
      <c r="AK3057" s="13" t="s">
        <v>29340</v>
      </c>
      <c r="AL3057" s="13" t="s">
        <v>50</v>
      </c>
      <c r="AM3057" s="13" t="s">
        <v>29341</v>
      </c>
      <c r="AN3057" s="13" t="s">
        <v>66</v>
      </c>
      <c r="AO3057" s="13" t="s">
        <v>29342</v>
      </c>
      <c r="AP3057" s="21" t="s">
        <v>29343</v>
      </c>
      <c r="AQ3057" s="15" t="s">
        <v>50</v>
      </c>
      <c r="AR3057" s="13" t="s">
        <v>50</v>
      </c>
    </row>
    <row r="3058" spans="1:44" ht="15" thickBot="1">
      <c r="A3058" s="4" t="s">
        <v>29344</v>
      </c>
      <c r="B3058" s="7" t="s">
        <v>50</v>
      </c>
      <c r="C3058" s="6">
        <v>44562</v>
      </c>
      <c r="D3058" s="7" t="s">
        <v>45</v>
      </c>
      <c r="E3058" s="7" t="s">
        <v>46</v>
      </c>
      <c r="F3058" s="7" t="s">
        <v>70</v>
      </c>
      <c r="G3058" s="26" t="s">
        <v>54946</v>
      </c>
      <c r="H3058" s="7" t="s">
        <v>50</v>
      </c>
      <c r="I3058" s="7" t="s">
        <v>50</v>
      </c>
      <c r="J3058" s="6">
        <v>45495</v>
      </c>
      <c r="K3058" s="7" t="s">
        <v>50</v>
      </c>
      <c r="L3058" s="7" t="s">
        <v>241</v>
      </c>
      <c r="M3058" s="7" t="s">
        <v>3252</v>
      </c>
      <c r="N3058" s="7" t="s">
        <v>5189</v>
      </c>
      <c r="O3058" s="7" t="s">
        <v>29345</v>
      </c>
      <c r="P3058" s="5">
        <v>60277</v>
      </c>
      <c r="Q3058" s="7" t="s">
        <v>245</v>
      </c>
      <c r="R3058" s="31" t="s">
        <v>50</v>
      </c>
      <c r="S3058" s="31" t="s">
        <v>50</v>
      </c>
      <c r="T3058" s="7" t="s">
        <v>50</v>
      </c>
      <c r="U3058" s="7" t="s">
        <v>50</v>
      </c>
      <c r="V3058" s="7" t="s">
        <v>50</v>
      </c>
      <c r="W3058" s="7" t="s">
        <v>50</v>
      </c>
      <c r="X3058" s="7" t="s">
        <v>50</v>
      </c>
      <c r="Y3058" s="7" t="s">
        <v>154</v>
      </c>
      <c r="Z3058" s="7">
        <v>2</v>
      </c>
      <c r="AA3058" s="7" t="s">
        <v>50</v>
      </c>
      <c r="AB3058" s="7" t="s">
        <v>50</v>
      </c>
      <c r="AC3058" s="7" t="s">
        <v>50</v>
      </c>
      <c r="AD3058" s="7" t="s">
        <v>241</v>
      </c>
      <c r="AE3058" s="7">
        <v>10000000</v>
      </c>
      <c r="AF3058" s="7" t="s">
        <v>2056</v>
      </c>
      <c r="AG3058" s="7">
        <v>1446069</v>
      </c>
      <c r="AH3058" s="7">
        <v>10000000</v>
      </c>
      <c r="AI3058" s="7" t="s">
        <v>2056</v>
      </c>
      <c r="AJ3058" s="7">
        <v>1446069</v>
      </c>
      <c r="AK3058" s="7" t="s">
        <v>29346</v>
      </c>
      <c r="AL3058" s="7" t="s">
        <v>50</v>
      </c>
      <c r="AM3058" s="7" t="s">
        <v>29347</v>
      </c>
      <c r="AN3058" s="7" t="s">
        <v>66</v>
      </c>
      <c r="AO3058" s="7" t="s">
        <v>50</v>
      </c>
      <c r="AP3058" s="9" t="s">
        <v>50</v>
      </c>
      <c r="AQ3058" s="22" t="s">
        <v>29348</v>
      </c>
      <c r="AR3058" s="7" t="s">
        <v>255</v>
      </c>
    </row>
    <row r="3059" spans="1:44" ht="15" thickBot="1">
      <c r="A3059" s="10" t="s">
        <v>29349</v>
      </c>
      <c r="B3059" s="13" t="s">
        <v>50</v>
      </c>
      <c r="C3059" s="12">
        <v>44562</v>
      </c>
      <c r="D3059" s="13" t="s">
        <v>45</v>
      </c>
      <c r="E3059" s="13" t="s">
        <v>46</v>
      </c>
      <c r="F3059" s="13" t="s">
        <v>70</v>
      </c>
      <c r="G3059" s="26" t="s">
        <v>54946</v>
      </c>
      <c r="H3059" s="13" t="s">
        <v>50</v>
      </c>
      <c r="I3059" s="13" t="s">
        <v>50</v>
      </c>
      <c r="J3059" s="12">
        <v>45497</v>
      </c>
      <c r="K3059" s="13" t="s">
        <v>50</v>
      </c>
      <c r="L3059" s="13" t="s">
        <v>178</v>
      </c>
      <c r="M3059" s="13" t="s">
        <v>29350</v>
      </c>
      <c r="N3059" s="13" t="s">
        <v>10228</v>
      </c>
      <c r="O3059" s="13" t="s">
        <v>29351</v>
      </c>
      <c r="P3059" s="11">
        <v>60959</v>
      </c>
      <c r="Q3059" s="13" t="s">
        <v>1783</v>
      </c>
      <c r="R3059" s="33" t="s">
        <v>29352</v>
      </c>
      <c r="S3059" s="33" t="s">
        <v>29353</v>
      </c>
      <c r="T3059" s="13" t="s">
        <v>50</v>
      </c>
      <c r="U3059" s="13" t="s">
        <v>50</v>
      </c>
      <c r="V3059" s="13">
        <v>15000000</v>
      </c>
      <c r="W3059" s="13" t="s">
        <v>139</v>
      </c>
      <c r="X3059" s="13">
        <v>19329299</v>
      </c>
      <c r="Y3059" s="13" t="s">
        <v>50</v>
      </c>
      <c r="Z3059" s="13">
        <v>2</v>
      </c>
      <c r="AA3059" s="13">
        <v>15000000</v>
      </c>
      <c r="AB3059" s="13" t="s">
        <v>139</v>
      </c>
      <c r="AC3059" s="13">
        <v>19329299</v>
      </c>
      <c r="AD3059" s="13" t="s">
        <v>178</v>
      </c>
      <c r="AE3059" s="13">
        <v>15000000</v>
      </c>
      <c r="AF3059" s="13" t="s">
        <v>139</v>
      </c>
      <c r="AG3059" s="13">
        <v>19329299</v>
      </c>
      <c r="AH3059" s="13">
        <v>17500000</v>
      </c>
      <c r="AI3059" s="13" t="s">
        <v>139</v>
      </c>
      <c r="AJ3059" s="13">
        <v>22550849</v>
      </c>
      <c r="AK3059" s="13" t="s">
        <v>29354</v>
      </c>
      <c r="AL3059" s="13" t="s">
        <v>50</v>
      </c>
      <c r="AM3059" s="13" t="s">
        <v>29355</v>
      </c>
      <c r="AN3059" s="13" t="s">
        <v>66</v>
      </c>
      <c r="AO3059" s="13" t="s">
        <v>29356</v>
      </c>
      <c r="AP3059" s="21" t="s">
        <v>29357</v>
      </c>
      <c r="AQ3059" s="15" t="s">
        <v>50</v>
      </c>
      <c r="AR3059" s="13" t="s">
        <v>50</v>
      </c>
    </row>
    <row r="3060" spans="1:44" ht="15" thickBot="1">
      <c r="A3060" s="4" t="s">
        <v>29358</v>
      </c>
      <c r="B3060" s="7" t="s">
        <v>50</v>
      </c>
      <c r="C3060" s="6">
        <v>44927</v>
      </c>
      <c r="D3060" s="7" t="s">
        <v>45</v>
      </c>
      <c r="E3060" s="7" t="s">
        <v>46</v>
      </c>
      <c r="F3060" s="7" t="s">
        <v>70</v>
      </c>
      <c r="G3060" s="26" t="s">
        <v>54946</v>
      </c>
      <c r="H3060" s="7" t="s">
        <v>50</v>
      </c>
      <c r="I3060" s="7" t="s">
        <v>50</v>
      </c>
      <c r="J3060" s="6">
        <v>45489</v>
      </c>
      <c r="K3060" s="7" t="s">
        <v>50</v>
      </c>
      <c r="L3060" s="7" t="s">
        <v>1624</v>
      </c>
      <c r="M3060" s="7" t="s">
        <v>29359</v>
      </c>
      <c r="N3060" s="7" t="s">
        <v>29360</v>
      </c>
      <c r="O3060" s="7" t="s">
        <v>29361</v>
      </c>
      <c r="P3060" s="5">
        <v>61379</v>
      </c>
      <c r="Q3060" s="7" t="s">
        <v>360</v>
      </c>
      <c r="R3060" s="34" t="s">
        <v>29362</v>
      </c>
      <c r="S3060" s="34" t="s">
        <v>29363</v>
      </c>
      <c r="T3060" s="7" t="s">
        <v>50</v>
      </c>
      <c r="U3060" s="7" t="s">
        <v>50</v>
      </c>
      <c r="V3060" s="7">
        <v>430000</v>
      </c>
      <c r="W3060" s="7" t="s">
        <v>209</v>
      </c>
      <c r="X3060" s="7">
        <v>468363</v>
      </c>
      <c r="Y3060" s="7" t="s">
        <v>467</v>
      </c>
      <c r="Z3060" s="7">
        <v>1</v>
      </c>
      <c r="AA3060" s="7">
        <v>430000</v>
      </c>
      <c r="AB3060" s="7" t="s">
        <v>209</v>
      </c>
      <c r="AC3060" s="7">
        <v>468363</v>
      </c>
      <c r="AD3060" s="7" t="s">
        <v>1624</v>
      </c>
      <c r="AE3060" s="7">
        <v>430000</v>
      </c>
      <c r="AF3060" s="7" t="s">
        <v>209</v>
      </c>
      <c r="AG3060" s="7">
        <v>468363</v>
      </c>
      <c r="AH3060" s="7">
        <v>430000</v>
      </c>
      <c r="AI3060" s="7" t="s">
        <v>209</v>
      </c>
      <c r="AJ3060" s="7">
        <v>468363</v>
      </c>
      <c r="AK3060" s="7" t="s">
        <v>28925</v>
      </c>
      <c r="AL3060" s="7" t="s">
        <v>50</v>
      </c>
      <c r="AM3060" s="7" t="s">
        <v>29364</v>
      </c>
      <c r="AN3060" s="7" t="s">
        <v>66</v>
      </c>
      <c r="AO3060" s="7" t="s">
        <v>29365</v>
      </c>
      <c r="AP3060" s="22" t="s">
        <v>29366</v>
      </c>
      <c r="AQ3060" s="9" t="s">
        <v>50</v>
      </c>
      <c r="AR3060" s="7" t="s">
        <v>50</v>
      </c>
    </row>
    <row r="3061" spans="1:44" ht="15" thickBot="1">
      <c r="A3061" s="10" t="s">
        <v>29367</v>
      </c>
      <c r="B3061" s="13">
        <v>170</v>
      </c>
      <c r="C3061" s="12">
        <v>41275</v>
      </c>
      <c r="D3061" s="13" t="s">
        <v>45</v>
      </c>
      <c r="E3061" s="13" t="s">
        <v>46</v>
      </c>
      <c r="F3061" s="13" t="s">
        <v>70</v>
      </c>
      <c r="G3061" s="13" t="s">
        <v>87</v>
      </c>
      <c r="H3061" s="13" t="s">
        <v>29368</v>
      </c>
      <c r="I3061" s="13" t="s">
        <v>50</v>
      </c>
      <c r="J3061" s="12">
        <v>45496</v>
      </c>
      <c r="K3061" s="13" t="s">
        <v>116</v>
      </c>
      <c r="L3061" s="13" t="s">
        <v>467</v>
      </c>
      <c r="M3061" s="13" t="s">
        <v>29369</v>
      </c>
      <c r="N3061" s="13" t="s">
        <v>3687</v>
      </c>
      <c r="O3061" s="13" t="s">
        <v>29370</v>
      </c>
      <c r="P3061" s="11">
        <v>61577</v>
      </c>
      <c r="Q3061" s="13" t="s">
        <v>3689</v>
      </c>
      <c r="R3061" s="33" t="s">
        <v>29371</v>
      </c>
      <c r="S3061" s="33" t="s">
        <v>29372</v>
      </c>
      <c r="T3061" s="13" t="s">
        <v>29373</v>
      </c>
      <c r="U3061" s="13" t="s">
        <v>50</v>
      </c>
      <c r="V3061" s="13">
        <v>80000</v>
      </c>
      <c r="W3061" s="13" t="s">
        <v>60</v>
      </c>
      <c r="X3061" s="13">
        <v>80000</v>
      </c>
      <c r="Y3061" s="13" t="s">
        <v>467</v>
      </c>
      <c r="Z3061" s="13">
        <v>1</v>
      </c>
      <c r="AA3061" s="13">
        <v>80000</v>
      </c>
      <c r="AB3061" s="13" t="s">
        <v>60</v>
      </c>
      <c r="AC3061" s="13">
        <v>80000</v>
      </c>
      <c r="AD3061" s="13" t="s">
        <v>467</v>
      </c>
      <c r="AE3061" s="13">
        <v>80000</v>
      </c>
      <c r="AF3061" s="13" t="s">
        <v>60</v>
      </c>
      <c r="AG3061" s="13">
        <v>80000</v>
      </c>
      <c r="AH3061" s="13">
        <v>80000</v>
      </c>
      <c r="AI3061" s="13" t="s">
        <v>60</v>
      </c>
      <c r="AJ3061" s="13">
        <v>80000</v>
      </c>
      <c r="AK3061" s="13" t="s">
        <v>50</v>
      </c>
      <c r="AL3061" s="13" t="s">
        <v>50</v>
      </c>
      <c r="AM3061" s="13" t="s">
        <v>29374</v>
      </c>
      <c r="AN3061" s="13" t="s">
        <v>66</v>
      </c>
      <c r="AO3061" s="13" t="s">
        <v>50</v>
      </c>
      <c r="AP3061" s="21" t="s">
        <v>29375</v>
      </c>
      <c r="AQ3061" s="15" t="s">
        <v>50</v>
      </c>
      <c r="AR3061" s="13" t="s">
        <v>255</v>
      </c>
    </row>
    <row r="3062" spans="1:44" ht="15" thickBot="1">
      <c r="A3062" s="4" t="s">
        <v>29376</v>
      </c>
      <c r="B3062" s="7" t="s">
        <v>50</v>
      </c>
      <c r="C3062" s="7" t="s">
        <v>18171</v>
      </c>
      <c r="D3062" s="7" t="s">
        <v>45</v>
      </c>
      <c r="E3062" s="7" t="s">
        <v>46</v>
      </c>
      <c r="F3062" s="7" t="s">
        <v>70</v>
      </c>
      <c r="G3062" s="7" t="s">
        <v>48</v>
      </c>
      <c r="H3062" s="7" t="s">
        <v>23152</v>
      </c>
      <c r="I3062" s="7" t="s">
        <v>50</v>
      </c>
      <c r="J3062" s="6">
        <v>45491</v>
      </c>
      <c r="K3062" s="7" t="s">
        <v>161</v>
      </c>
      <c r="L3062" s="7" t="s">
        <v>131</v>
      </c>
      <c r="M3062" s="7" t="s">
        <v>1913</v>
      </c>
      <c r="N3062" s="7" t="s">
        <v>2941</v>
      </c>
      <c r="O3062" s="7" t="s">
        <v>29377</v>
      </c>
      <c r="P3062" s="5">
        <v>61750</v>
      </c>
      <c r="Q3062" s="7" t="s">
        <v>245</v>
      </c>
      <c r="R3062" s="34" t="s">
        <v>29378</v>
      </c>
      <c r="S3062" s="34" t="s">
        <v>29379</v>
      </c>
      <c r="T3062" s="7" t="s">
        <v>50</v>
      </c>
      <c r="U3062" s="7" t="s">
        <v>29380</v>
      </c>
      <c r="V3062" s="7">
        <v>758700000000</v>
      </c>
      <c r="W3062" s="7" t="s">
        <v>2946</v>
      </c>
      <c r="X3062" s="7">
        <v>549077553</v>
      </c>
      <c r="Y3062" s="7" t="s">
        <v>50</v>
      </c>
      <c r="Z3062" s="7">
        <v>2</v>
      </c>
      <c r="AA3062" s="7" t="s">
        <v>50</v>
      </c>
      <c r="AB3062" s="7" t="s">
        <v>50</v>
      </c>
      <c r="AC3062" s="7" t="s">
        <v>50</v>
      </c>
      <c r="AD3062" s="7" t="s">
        <v>178</v>
      </c>
      <c r="AE3062" s="7" t="s">
        <v>50</v>
      </c>
      <c r="AF3062" s="7" t="s">
        <v>50</v>
      </c>
      <c r="AG3062" s="7" t="s">
        <v>50</v>
      </c>
      <c r="AH3062" s="7">
        <v>758700000000</v>
      </c>
      <c r="AI3062" s="7" t="s">
        <v>2946</v>
      </c>
      <c r="AJ3062" s="7">
        <v>549077553</v>
      </c>
      <c r="AK3062" s="7" t="s">
        <v>50</v>
      </c>
      <c r="AL3062" s="7" t="s">
        <v>50</v>
      </c>
      <c r="AM3062" s="7" t="s">
        <v>29381</v>
      </c>
      <c r="AN3062" s="7" t="s">
        <v>23126</v>
      </c>
      <c r="AO3062" s="7" t="s">
        <v>50</v>
      </c>
      <c r="AP3062" s="22" t="s">
        <v>29382</v>
      </c>
      <c r="AQ3062" s="9" t="s">
        <v>50</v>
      </c>
      <c r="AR3062" s="7" t="s">
        <v>255</v>
      </c>
    </row>
    <row r="3063" spans="1:44" ht="15" thickBot="1">
      <c r="A3063" s="10" t="s">
        <v>29383</v>
      </c>
      <c r="B3063" s="13" t="s">
        <v>50</v>
      </c>
      <c r="C3063" s="12">
        <v>45474</v>
      </c>
      <c r="D3063" s="13" t="s">
        <v>45</v>
      </c>
      <c r="E3063" s="13" t="s">
        <v>46</v>
      </c>
      <c r="F3063" s="13" t="s">
        <v>70</v>
      </c>
      <c r="G3063" s="27" t="s">
        <v>54945</v>
      </c>
      <c r="H3063" s="13" t="s">
        <v>50</v>
      </c>
      <c r="I3063" s="13" t="s">
        <v>50</v>
      </c>
      <c r="J3063" s="12">
        <v>45497</v>
      </c>
      <c r="K3063" s="13" t="s">
        <v>50</v>
      </c>
      <c r="L3063" s="13" t="s">
        <v>1624</v>
      </c>
      <c r="M3063" s="13" t="s">
        <v>50</v>
      </c>
      <c r="N3063" s="13" t="s">
        <v>50</v>
      </c>
      <c r="O3063" s="13" t="s">
        <v>29384</v>
      </c>
      <c r="P3063" s="11">
        <v>61993</v>
      </c>
      <c r="Q3063" s="13" t="s">
        <v>50</v>
      </c>
      <c r="R3063" s="33" t="s">
        <v>29385</v>
      </c>
      <c r="S3063" s="33" t="s">
        <v>29386</v>
      </c>
      <c r="T3063" s="13" t="s">
        <v>29387</v>
      </c>
      <c r="U3063" s="13" t="s">
        <v>50</v>
      </c>
      <c r="V3063" s="13">
        <v>110000</v>
      </c>
      <c r="W3063" s="13" t="s">
        <v>60</v>
      </c>
      <c r="X3063" s="13">
        <v>110000</v>
      </c>
      <c r="Y3063" s="13" t="s">
        <v>467</v>
      </c>
      <c r="Z3063" s="13">
        <v>1</v>
      </c>
      <c r="AA3063" s="13">
        <v>110000</v>
      </c>
      <c r="AB3063" s="13" t="s">
        <v>60</v>
      </c>
      <c r="AC3063" s="13">
        <v>110000</v>
      </c>
      <c r="AD3063" s="13" t="s">
        <v>1624</v>
      </c>
      <c r="AE3063" s="13">
        <v>110000</v>
      </c>
      <c r="AF3063" s="13" t="s">
        <v>60</v>
      </c>
      <c r="AG3063" s="13">
        <v>110000</v>
      </c>
      <c r="AH3063" s="13">
        <v>110000</v>
      </c>
      <c r="AI3063" s="13" t="s">
        <v>60</v>
      </c>
      <c r="AJ3063" s="13">
        <v>110000</v>
      </c>
      <c r="AK3063" s="13" t="s">
        <v>4115</v>
      </c>
      <c r="AL3063" s="13" t="s">
        <v>50</v>
      </c>
      <c r="AM3063" s="13" t="s">
        <v>29388</v>
      </c>
      <c r="AN3063" s="13" t="s">
        <v>253</v>
      </c>
      <c r="AO3063" s="13" t="s">
        <v>29389</v>
      </c>
      <c r="AP3063" s="21" t="s">
        <v>29390</v>
      </c>
      <c r="AQ3063" s="15" t="s">
        <v>50</v>
      </c>
      <c r="AR3063" s="13" t="s">
        <v>50</v>
      </c>
    </row>
    <row r="3064" spans="1:44" ht="15" thickBot="1">
      <c r="A3064" s="4" t="s">
        <v>29391</v>
      </c>
      <c r="B3064" s="7">
        <v>92</v>
      </c>
      <c r="C3064" s="6">
        <v>40179</v>
      </c>
      <c r="D3064" s="7" t="s">
        <v>45</v>
      </c>
      <c r="E3064" s="7" t="s">
        <v>46</v>
      </c>
      <c r="F3064" s="7" t="s">
        <v>70</v>
      </c>
      <c r="G3064" s="26" t="s">
        <v>54946</v>
      </c>
      <c r="H3064" s="7" t="s">
        <v>12202</v>
      </c>
      <c r="I3064" s="7" t="s">
        <v>50</v>
      </c>
      <c r="J3064" s="6">
        <v>45492</v>
      </c>
      <c r="K3064" s="7" t="s">
        <v>116</v>
      </c>
      <c r="L3064" s="7" t="s">
        <v>467</v>
      </c>
      <c r="M3064" s="7" t="s">
        <v>29392</v>
      </c>
      <c r="N3064" s="7" t="s">
        <v>21832</v>
      </c>
      <c r="O3064" s="7" t="s">
        <v>29393</v>
      </c>
      <c r="P3064" s="5">
        <v>62363</v>
      </c>
      <c r="Q3064" s="7" t="s">
        <v>4195</v>
      </c>
      <c r="R3064" s="34" t="s">
        <v>29394</v>
      </c>
      <c r="S3064" s="34" t="s">
        <v>29395</v>
      </c>
      <c r="T3064" s="7" t="s">
        <v>29396</v>
      </c>
      <c r="U3064" s="7" t="s">
        <v>29397</v>
      </c>
      <c r="V3064" s="7">
        <v>100000</v>
      </c>
      <c r="W3064" s="7" t="s">
        <v>60</v>
      </c>
      <c r="X3064" s="7">
        <v>100000</v>
      </c>
      <c r="Y3064" s="7" t="s">
        <v>467</v>
      </c>
      <c r="Z3064" s="7">
        <v>1</v>
      </c>
      <c r="AA3064" s="7">
        <v>100000</v>
      </c>
      <c r="AB3064" s="7" t="s">
        <v>60</v>
      </c>
      <c r="AC3064" s="7">
        <v>100000</v>
      </c>
      <c r="AD3064" s="7" t="s">
        <v>467</v>
      </c>
      <c r="AE3064" s="7">
        <v>100000</v>
      </c>
      <c r="AF3064" s="7" t="s">
        <v>60</v>
      </c>
      <c r="AG3064" s="7">
        <v>100000</v>
      </c>
      <c r="AH3064" s="7">
        <v>100000</v>
      </c>
      <c r="AI3064" s="7" t="s">
        <v>60</v>
      </c>
      <c r="AJ3064" s="7">
        <v>100000</v>
      </c>
      <c r="AK3064" s="7" t="s">
        <v>50</v>
      </c>
      <c r="AL3064" s="7" t="s">
        <v>50</v>
      </c>
      <c r="AM3064" s="7" t="s">
        <v>29398</v>
      </c>
      <c r="AN3064" s="7" t="s">
        <v>66</v>
      </c>
      <c r="AO3064" s="7" t="s">
        <v>29399</v>
      </c>
      <c r="AP3064" s="22" t="s">
        <v>29400</v>
      </c>
      <c r="AQ3064" s="9" t="s">
        <v>50</v>
      </c>
      <c r="AR3064" s="7" t="s">
        <v>50</v>
      </c>
    </row>
    <row r="3065" spans="1:44" ht="15" thickBot="1">
      <c r="A3065" s="10" t="s">
        <v>29401</v>
      </c>
      <c r="B3065" s="13" t="s">
        <v>50</v>
      </c>
      <c r="C3065" s="12">
        <v>43466</v>
      </c>
      <c r="D3065" s="13" t="s">
        <v>45</v>
      </c>
      <c r="E3065" s="13" t="s">
        <v>46</v>
      </c>
      <c r="F3065" s="13" t="s">
        <v>47</v>
      </c>
      <c r="G3065" s="27" t="s">
        <v>54945</v>
      </c>
      <c r="H3065" s="13" t="s">
        <v>50</v>
      </c>
      <c r="I3065" s="13" t="s">
        <v>50</v>
      </c>
      <c r="J3065" s="12">
        <v>45489</v>
      </c>
      <c r="K3065" s="13" t="s">
        <v>50</v>
      </c>
      <c r="L3065" s="13" t="s">
        <v>62</v>
      </c>
      <c r="M3065" s="13" t="s">
        <v>29402</v>
      </c>
      <c r="N3065" s="13" t="s">
        <v>1222</v>
      </c>
      <c r="O3065" s="13" t="s">
        <v>29403</v>
      </c>
      <c r="P3065" s="11">
        <v>62382</v>
      </c>
      <c r="Q3065" s="13" t="s">
        <v>707</v>
      </c>
      <c r="R3065" s="33" t="s">
        <v>29404</v>
      </c>
      <c r="S3065" s="33" t="s">
        <v>29405</v>
      </c>
      <c r="T3065" s="13" t="s">
        <v>29406</v>
      </c>
      <c r="U3065" s="13" t="s">
        <v>29407</v>
      </c>
      <c r="V3065" s="13">
        <v>3379600</v>
      </c>
      <c r="W3065" s="13" t="s">
        <v>1085</v>
      </c>
      <c r="X3065" s="13">
        <v>2468081</v>
      </c>
      <c r="Y3065" s="13" t="s">
        <v>61</v>
      </c>
      <c r="Z3065" s="13">
        <v>1</v>
      </c>
      <c r="AA3065" s="13">
        <v>3379600</v>
      </c>
      <c r="AB3065" s="13" t="s">
        <v>1085</v>
      </c>
      <c r="AC3065" s="13">
        <v>2468081</v>
      </c>
      <c r="AD3065" s="13" t="s">
        <v>62</v>
      </c>
      <c r="AE3065" s="13">
        <v>3379600</v>
      </c>
      <c r="AF3065" s="13" t="s">
        <v>1085</v>
      </c>
      <c r="AG3065" s="13">
        <v>2468081</v>
      </c>
      <c r="AH3065" s="13">
        <v>3379600</v>
      </c>
      <c r="AI3065" s="13" t="s">
        <v>1085</v>
      </c>
      <c r="AJ3065" s="13">
        <v>2468081</v>
      </c>
      <c r="AK3065" s="13" t="s">
        <v>50</v>
      </c>
      <c r="AL3065" s="13" t="s">
        <v>50</v>
      </c>
      <c r="AM3065" s="13" t="s">
        <v>29408</v>
      </c>
      <c r="AN3065" s="13" t="s">
        <v>66</v>
      </c>
      <c r="AO3065" s="13" t="s">
        <v>29409</v>
      </c>
      <c r="AP3065" s="15" t="s">
        <v>50</v>
      </c>
      <c r="AQ3065" s="21" t="s">
        <v>29410</v>
      </c>
      <c r="AR3065" s="13" t="s">
        <v>50</v>
      </c>
    </row>
    <row r="3066" spans="1:44" ht="15" thickBot="1">
      <c r="A3066" s="4" t="s">
        <v>29411</v>
      </c>
      <c r="B3066" s="7" t="s">
        <v>50</v>
      </c>
      <c r="C3066" s="6">
        <v>44774</v>
      </c>
      <c r="D3066" s="7" t="s">
        <v>45</v>
      </c>
      <c r="E3066" s="7" t="s">
        <v>46</v>
      </c>
      <c r="F3066" s="7" t="s">
        <v>70</v>
      </c>
      <c r="G3066" s="26" t="s">
        <v>54946</v>
      </c>
      <c r="H3066" s="7" t="s">
        <v>50</v>
      </c>
      <c r="I3066" s="7" t="s">
        <v>50</v>
      </c>
      <c r="J3066" s="6">
        <v>45491</v>
      </c>
      <c r="K3066" s="7" t="s">
        <v>50</v>
      </c>
      <c r="L3066" s="7" t="s">
        <v>467</v>
      </c>
      <c r="M3066" s="7" t="s">
        <v>29412</v>
      </c>
      <c r="N3066" s="7" t="s">
        <v>5956</v>
      </c>
      <c r="O3066" s="7" t="s">
        <v>29413</v>
      </c>
      <c r="P3066" s="5">
        <v>62704</v>
      </c>
      <c r="Q3066" s="7" t="s">
        <v>245</v>
      </c>
      <c r="R3066" s="34" t="s">
        <v>29414</v>
      </c>
      <c r="S3066" s="31" t="s">
        <v>50</v>
      </c>
      <c r="T3066" s="7" t="s">
        <v>50</v>
      </c>
      <c r="U3066" s="7" t="s">
        <v>50</v>
      </c>
      <c r="V3066" s="7">
        <v>32000000</v>
      </c>
      <c r="W3066" s="7" t="s">
        <v>60</v>
      </c>
      <c r="X3066" s="7">
        <v>32000000</v>
      </c>
      <c r="Y3066" s="7" t="s">
        <v>467</v>
      </c>
      <c r="Z3066" s="7">
        <v>1</v>
      </c>
      <c r="AA3066" s="7">
        <v>32000000</v>
      </c>
      <c r="AB3066" s="7" t="s">
        <v>60</v>
      </c>
      <c r="AC3066" s="7">
        <v>32000000</v>
      </c>
      <c r="AD3066" s="7" t="s">
        <v>467</v>
      </c>
      <c r="AE3066" s="7">
        <v>32000000</v>
      </c>
      <c r="AF3066" s="7" t="s">
        <v>60</v>
      </c>
      <c r="AG3066" s="7">
        <v>32000000</v>
      </c>
      <c r="AH3066" s="7">
        <v>32000000</v>
      </c>
      <c r="AI3066" s="7" t="s">
        <v>60</v>
      </c>
      <c r="AJ3066" s="7">
        <v>32000000</v>
      </c>
      <c r="AK3066" s="7" t="s">
        <v>50</v>
      </c>
      <c r="AL3066" s="7" t="s">
        <v>50</v>
      </c>
      <c r="AM3066" s="7" t="s">
        <v>50</v>
      </c>
      <c r="AN3066" s="7" t="s">
        <v>50</v>
      </c>
      <c r="AO3066" s="7" t="s">
        <v>50</v>
      </c>
      <c r="AP3066" s="9" t="s">
        <v>50</v>
      </c>
      <c r="AQ3066" s="9" t="s">
        <v>50</v>
      </c>
      <c r="AR3066" s="7" t="s">
        <v>1186</v>
      </c>
    </row>
    <row r="3067" spans="1:44" ht="15" thickBot="1">
      <c r="A3067" s="10" t="s">
        <v>29415</v>
      </c>
      <c r="B3067" s="13">
        <v>150</v>
      </c>
      <c r="C3067" s="12">
        <v>7762</v>
      </c>
      <c r="D3067" s="13" t="s">
        <v>45</v>
      </c>
      <c r="E3067" s="13" t="s">
        <v>1939</v>
      </c>
      <c r="F3067" s="13" t="s">
        <v>70</v>
      </c>
      <c r="G3067" s="13" t="s">
        <v>145</v>
      </c>
      <c r="H3067" s="13" t="s">
        <v>24409</v>
      </c>
      <c r="I3067" s="13" t="s">
        <v>50</v>
      </c>
      <c r="J3067" s="12">
        <v>45496</v>
      </c>
      <c r="K3067" s="13" t="s">
        <v>177</v>
      </c>
      <c r="L3067" s="13" t="s">
        <v>52</v>
      </c>
      <c r="M3067" s="13" t="s">
        <v>29416</v>
      </c>
      <c r="N3067" s="13" t="s">
        <v>6711</v>
      </c>
      <c r="O3067" s="13" t="s">
        <v>29417</v>
      </c>
      <c r="P3067" s="11">
        <v>63001</v>
      </c>
      <c r="Q3067" s="13" t="s">
        <v>1024</v>
      </c>
      <c r="R3067" s="33" t="s">
        <v>29418</v>
      </c>
      <c r="S3067" s="33" t="s">
        <v>29419</v>
      </c>
      <c r="T3067" s="13" t="s">
        <v>29420</v>
      </c>
      <c r="U3067" s="13" t="s">
        <v>29421</v>
      </c>
      <c r="V3067" s="13" t="s">
        <v>50</v>
      </c>
      <c r="W3067" s="13" t="s">
        <v>50</v>
      </c>
      <c r="X3067" s="13" t="s">
        <v>50</v>
      </c>
      <c r="Y3067" s="13" t="s">
        <v>50</v>
      </c>
      <c r="Z3067" s="13">
        <v>2</v>
      </c>
      <c r="AA3067" s="13" t="s">
        <v>50</v>
      </c>
      <c r="AB3067" s="13" t="s">
        <v>50</v>
      </c>
      <c r="AC3067" s="13" t="s">
        <v>50</v>
      </c>
      <c r="AD3067" s="13" t="s">
        <v>50</v>
      </c>
      <c r="AE3067" s="13" t="s">
        <v>50</v>
      </c>
      <c r="AF3067" s="13" t="s">
        <v>50</v>
      </c>
      <c r="AG3067" s="13" t="s">
        <v>50</v>
      </c>
      <c r="AH3067" s="13">
        <v>175000</v>
      </c>
      <c r="AI3067" s="13" t="s">
        <v>60</v>
      </c>
      <c r="AJ3067" s="13">
        <v>175000</v>
      </c>
      <c r="AK3067" s="13" t="s">
        <v>29422</v>
      </c>
      <c r="AL3067" s="13" t="s">
        <v>50</v>
      </c>
      <c r="AM3067" s="13" t="s">
        <v>29423</v>
      </c>
      <c r="AN3067" s="13" t="s">
        <v>66</v>
      </c>
      <c r="AO3067" s="13" t="s">
        <v>29424</v>
      </c>
      <c r="AP3067" s="21" t="s">
        <v>29425</v>
      </c>
      <c r="AQ3067" s="15" t="s">
        <v>50</v>
      </c>
      <c r="AR3067" s="13" t="s">
        <v>50</v>
      </c>
    </row>
    <row r="3068" spans="1:44" ht="15" thickBot="1">
      <c r="A3068" s="4" t="s">
        <v>29426</v>
      </c>
      <c r="B3068" s="5">
        <v>28387</v>
      </c>
      <c r="C3068" s="6">
        <v>40695</v>
      </c>
      <c r="D3068" s="7" t="s">
        <v>45</v>
      </c>
      <c r="E3068" s="7" t="s">
        <v>46</v>
      </c>
      <c r="F3068" s="7" t="s">
        <v>70</v>
      </c>
      <c r="G3068" s="7" t="s">
        <v>176</v>
      </c>
      <c r="H3068" s="7" t="s">
        <v>2199</v>
      </c>
      <c r="I3068" s="7" t="s">
        <v>50</v>
      </c>
      <c r="J3068" s="6">
        <v>45497</v>
      </c>
      <c r="K3068" s="7" t="s">
        <v>191</v>
      </c>
      <c r="L3068" s="7" t="s">
        <v>178</v>
      </c>
      <c r="M3068" s="7" t="s">
        <v>29427</v>
      </c>
      <c r="N3068" s="7" t="s">
        <v>29428</v>
      </c>
      <c r="O3068" s="7" t="s">
        <v>29429</v>
      </c>
      <c r="P3068" s="5">
        <v>63373</v>
      </c>
      <c r="Q3068" s="7" t="s">
        <v>1080</v>
      </c>
      <c r="R3068" s="34" t="s">
        <v>29430</v>
      </c>
      <c r="S3068" s="34" t="s">
        <v>29431</v>
      </c>
      <c r="T3068" s="7" t="s">
        <v>50</v>
      </c>
      <c r="U3068" s="7" t="s">
        <v>29432</v>
      </c>
      <c r="V3068" s="7" t="s">
        <v>50</v>
      </c>
      <c r="W3068" s="7" t="s">
        <v>50</v>
      </c>
      <c r="X3068" s="7" t="s">
        <v>50</v>
      </c>
      <c r="Y3068" s="7" t="s">
        <v>50</v>
      </c>
      <c r="Z3068" s="7">
        <v>2</v>
      </c>
      <c r="AA3068" s="7" t="s">
        <v>50</v>
      </c>
      <c r="AB3068" s="7" t="s">
        <v>50</v>
      </c>
      <c r="AC3068" s="7" t="s">
        <v>50</v>
      </c>
      <c r="AD3068" s="7" t="s">
        <v>178</v>
      </c>
      <c r="AE3068" s="7" t="s">
        <v>50</v>
      </c>
      <c r="AF3068" s="7" t="s">
        <v>50</v>
      </c>
      <c r="AG3068" s="7" t="s">
        <v>50</v>
      </c>
      <c r="AH3068" s="7" t="s">
        <v>50</v>
      </c>
      <c r="AI3068" s="7" t="s">
        <v>50</v>
      </c>
      <c r="AJ3068" s="7" t="s">
        <v>50</v>
      </c>
      <c r="AK3068" s="7" t="s">
        <v>5086</v>
      </c>
      <c r="AL3068" s="7" t="s">
        <v>50</v>
      </c>
      <c r="AM3068" s="7" t="s">
        <v>29433</v>
      </c>
      <c r="AN3068" s="7" t="s">
        <v>66</v>
      </c>
      <c r="AO3068" s="7" t="s">
        <v>29434</v>
      </c>
      <c r="AP3068" s="22" t="s">
        <v>29435</v>
      </c>
      <c r="AQ3068" s="9" t="s">
        <v>50</v>
      </c>
      <c r="AR3068" s="7" t="s">
        <v>50</v>
      </c>
    </row>
    <row r="3069" spans="1:44" ht="15" thickBot="1">
      <c r="A3069" s="10" t="s">
        <v>29436</v>
      </c>
      <c r="B3069" s="13" t="s">
        <v>50</v>
      </c>
      <c r="C3069" s="12">
        <v>44927</v>
      </c>
      <c r="D3069" s="13" t="s">
        <v>45</v>
      </c>
      <c r="E3069" s="13" t="s">
        <v>46</v>
      </c>
      <c r="F3069" s="13" t="s">
        <v>70</v>
      </c>
      <c r="G3069" s="13" t="s">
        <v>50</v>
      </c>
      <c r="H3069" s="13" t="s">
        <v>50</v>
      </c>
      <c r="I3069" s="13" t="s">
        <v>50</v>
      </c>
      <c r="J3069" s="12">
        <v>45490</v>
      </c>
      <c r="K3069" s="13" t="s">
        <v>50</v>
      </c>
      <c r="L3069" s="13" t="s">
        <v>467</v>
      </c>
      <c r="M3069" s="13" t="s">
        <v>50</v>
      </c>
      <c r="N3069" s="13" t="s">
        <v>75</v>
      </c>
      <c r="O3069" s="13" t="s">
        <v>29437</v>
      </c>
      <c r="P3069" s="11">
        <v>63764</v>
      </c>
      <c r="Q3069" s="13" t="s">
        <v>77</v>
      </c>
      <c r="R3069" s="30" t="s">
        <v>50</v>
      </c>
      <c r="S3069" s="30" t="s">
        <v>50</v>
      </c>
      <c r="T3069" s="13" t="s">
        <v>50</v>
      </c>
      <c r="U3069" s="13" t="s">
        <v>29438</v>
      </c>
      <c r="V3069" s="13">
        <v>3850000</v>
      </c>
      <c r="W3069" s="13" t="s">
        <v>60</v>
      </c>
      <c r="X3069" s="13">
        <v>3850000</v>
      </c>
      <c r="Y3069" s="13" t="s">
        <v>467</v>
      </c>
      <c r="Z3069" s="13">
        <v>1</v>
      </c>
      <c r="AA3069" s="13">
        <v>3850000</v>
      </c>
      <c r="AB3069" s="13" t="s">
        <v>60</v>
      </c>
      <c r="AC3069" s="13">
        <v>3850000</v>
      </c>
      <c r="AD3069" s="13" t="s">
        <v>467</v>
      </c>
      <c r="AE3069" s="13">
        <v>3850000</v>
      </c>
      <c r="AF3069" s="13" t="s">
        <v>60</v>
      </c>
      <c r="AG3069" s="13">
        <v>3850000</v>
      </c>
      <c r="AH3069" s="13">
        <v>3850000</v>
      </c>
      <c r="AI3069" s="13" t="s">
        <v>60</v>
      </c>
      <c r="AJ3069" s="13">
        <v>3850000</v>
      </c>
      <c r="AK3069" s="13" t="s">
        <v>50</v>
      </c>
      <c r="AL3069" s="13" t="s">
        <v>50</v>
      </c>
      <c r="AM3069" s="13" t="s">
        <v>50</v>
      </c>
      <c r="AN3069" s="13" t="s">
        <v>50</v>
      </c>
      <c r="AO3069" s="13" t="s">
        <v>50</v>
      </c>
      <c r="AP3069" s="15" t="s">
        <v>50</v>
      </c>
      <c r="AQ3069" s="15" t="s">
        <v>50</v>
      </c>
      <c r="AR3069" s="13" t="s">
        <v>1186</v>
      </c>
    </row>
    <row r="3070" spans="1:44" ht="15" thickBot="1">
      <c r="A3070" s="4" t="s">
        <v>29439</v>
      </c>
      <c r="B3070" s="7" t="s">
        <v>50</v>
      </c>
      <c r="C3070" s="7" t="s">
        <v>50</v>
      </c>
      <c r="D3070" s="7" t="s">
        <v>45</v>
      </c>
      <c r="E3070" s="7" t="s">
        <v>50</v>
      </c>
      <c r="F3070" s="7" t="s">
        <v>70</v>
      </c>
      <c r="G3070" s="7" t="s">
        <v>50</v>
      </c>
      <c r="H3070" s="7" t="s">
        <v>50</v>
      </c>
      <c r="I3070" s="7" t="s">
        <v>50</v>
      </c>
      <c r="J3070" s="6">
        <v>45490</v>
      </c>
      <c r="K3070" s="7" t="s">
        <v>50</v>
      </c>
      <c r="L3070" s="7" t="s">
        <v>467</v>
      </c>
      <c r="M3070" s="7" t="s">
        <v>50</v>
      </c>
      <c r="N3070" s="7" t="s">
        <v>50</v>
      </c>
      <c r="O3070" s="7" t="s">
        <v>29440</v>
      </c>
      <c r="P3070" s="5">
        <v>64273</v>
      </c>
      <c r="Q3070" s="7" t="s">
        <v>50</v>
      </c>
      <c r="R3070" s="34" t="s">
        <v>29441</v>
      </c>
      <c r="S3070" s="31" t="s">
        <v>50</v>
      </c>
      <c r="T3070" s="7" t="s">
        <v>50</v>
      </c>
      <c r="U3070" s="7" t="s">
        <v>50</v>
      </c>
      <c r="V3070" s="7">
        <v>150000</v>
      </c>
      <c r="W3070" s="7" t="s">
        <v>60</v>
      </c>
      <c r="X3070" s="7">
        <v>150000</v>
      </c>
      <c r="Y3070" s="7" t="s">
        <v>467</v>
      </c>
      <c r="Z3070" s="7">
        <v>1</v>
      </c>
      <c r="AA3070" s="7">
        <v>150000</v>
      </c>
      <c r="AB3070" s="7" t="s">
        <v>60</v>
      </c>
      <c r="AC3070" s="7">
        <v>150000</v>
      </c>
      <c r="AD3070" s="7" t="s">
        <v>467</v>
      </c>
      <c r="AE3070" s="7">
        <v>150000</v>
      </c>
      <c r="AF3070" s="7" t="s">
        <v>60</v>
      </c>
      <c r="AG3070" s="7">
        <v>150000</v>
      </c>
      <c r="AH3070" s="7">
        <v>150000</v>
      </c>
      <c r="AI3070" s="7" t="s">
        <v>60</v>
      </c>
      <c r="AJ3070" s="7">
        <v>150000</v>
      </c>
      <c r="AK3070" s="7" t="s">
        <v>50</v>
      </c>
      <c r="AL3070" s="7" t="s">
        <v>50</v>
      </c>
      <c r="AM3070" s="7" t="s">
        <v>29442</v>
      </c>
      <c r="AN3070" s="7" t="s">
        <v>66</v>
      </c>
      <c r="AO3070" s="7" t="s">
        <v>29443</v>
      </c>
      <c r="AP3070" s="22" t="s">
        <v>29444</v>
      </c>
      <c r="AQ3070" s="9" t="s">
        <v>50</v>
      </c>
      <c r="AR3070" s="7" t="s">
        <v>50</v>
      </c>
    </row>
    <row r="3071" spans="1:44" ht="15" thickBot="1">
      <c r="A3071" s="10" t="s">
        <v>29445</v>
      </c>
      <c r="B3071" s="13" t="s">
        <v>50</v>
      </c>
      <c r="C3071" s="12">
        <v>45292</v>
      </c>
      <c r="D3071" s="13" t="s">
        <v>45</v>
      </c>
      <c r="E3071" s="13" t="s">
        <v>46</v>
      </c>
      <c r="F3071" s="13" t="s">
        <v>70</v>
      </c>
      <c r="G3071" s="13" t="s">
        <v>50</v>
      </c>
      <c r="H3071" s="13" t="s">
        <v>50</v>
      </c>
      <c r="I3071" s="13" t="s">
        <v>50</v>
      </c>
      <c r="J3071" s="12">
        <v>45491</v>
      </c>
      <c r="K3071" s="13" t="s">
        <v>50</v>
      </c>
      <c r="L3071" s="13" t="s">
        <v>467</v>
      </c>
      <c r="M3071" s="13" t="s">
        <v>50</v>
      </c>
      <c r="N3071" s="13" t="s">
        <v>29446</v>
      </c>
      <c r="O3071" s="13" t="s">
        <v>29447</v>
      </c>
      <c r="P3071" s="11">
        <v>64437</v>
      </c>
      <c r="Q3071" s="13" t="s">
        <v>630</v>
      </c>
      <c r="R3071" s="30" t="s">
        <v>50</v>
      </c>
      <c r="S3071" s="30" t="s">
        <v>50</v>
      </c>
      <c r="T3071" s="13" t="s">
        <v>50</v>
      </c>
      <c r="U3071" s="13" t="s">
        <v>29448</v>
      </c>
      <c r="V3071" s="13">
        <v>2879586</v>
      </c>
      <c r="W3071" s="13" t="s">
        <v>60</v>
      </c>
      <c r="X3071" s="13">
        <v>2879586</v>
      </c>
      <c r="Y3071" s="13" t="s">
        <v>467</v>
      </c>
      <c r="Z3071" s="13">
        <v>1</v>
      </c>
      <c r="AA3071" s="13">
        <v>2879586</v>
      </c>
      <c r="AB3071" s="13" t="s">
        <v>60</v>
      </c>
      <c r="AC3071" s="13">
        <v>2879586</v>
      </c>
      <c r="AD3071" s="13" t="s">
        <v>467</v>
      </c>
      <c r="AE3071" s="13">
        <v>2879586</v>
      </c>
      <c r="AF3071" s="13" t="s">
        <v>60</v>
      </c>
      <c r="AG3071" s="13">
        <v>2879586</v>
      </c>
      <c r="AH3071" s="13">
        <v>2879586</v>
      </c>
      <c r="AI3071" s="13" t="s">
        <v>60</v>
      </c>
      <c r="AJ3071" s="13">
        <v>2879586</v>
      </c>
      <c r="AK3071" s="13" t="s">
        <v>50</v>
      </c>
      <c r="AL3071" s="13" t="s">
        <v>50</v>
      </c>
      <c r="AM3071" s="13" t="s">
        <v>50</v>
      </c>
      <c r="AN3071" s="13" t="s">
        <v>50</v>
      </c>
      <c r="AO3071" s="13" t="s">
        <v>50</v>
      </c>
      <c r="AP3071" s="15" t="s">
        <v>50</v>
      </c>
      <c r="AQ3071" s="15" t="s">
        <v>50</v>
      </c>
      <c r="AR3071" s="13" t="s">
        <v>1186</v>
      </c>
    </row>
    <row r="3072" spans="1:44" ht="15" thickBot="1">
      <c r="A3072" s="4" t="s">
        <v>29449</v>
      </c>
      <c r="B3072" s="5">
        <v>4478</v>
      </c>
      <c r="C3072" s="6">
        <v>28126</v>
      </c>
      <c r="D3072" s="7" t="s">
        <v>45</v>
      </c>
      <c r="E3072" s="7" t="s">
        <v>1939</v>
      </c>
      <c r="F3072" s="7" t="s">
        <v>70</v>
      </c>
      <c r="G3072" s="26" t="s">
        <v>54946</v>
      </c>
      <c r="H3072" s="7" t="s">
        <v>240</v>
      </c>
      <c r="I3072" s="7" t="s">
        <v>50</v>
      </c>
      <c r="J3072" s="6">
        <v>45497</v>
      </c>
      <c r="K3072" s="7" t="s">
        <v>50</v>
      </c>
      <c r="L3072" s="7" t="s">
        <v>52</v>
      </c>
      <c r="M3072" s="7" t="s">
        <v>8488</v>
      </c>
      <c r="N3072" s="7" t="s">
        <v>7318</v>
      </c>
      <c r="O3072" s="7" t="s">
        <v>29450</v>
      </c>
      <c r="P3072" s="5">
        <v>64542</v>
      </c>
      <c r="Q3072" s="7" t="s">
        <v>218</v>
      </c>
      <c r="R3072" s="34" t="s">
        <v>29451</v>
      </c>
      <c r="S3072" s="34" t="s">
        <v>29452</v>
      </c>
      <c r="T3072" s="7" t="s">
        <v>50</v>
      </c>
      <c r="U3072" s="7" t="s">
        <v>50</v>
      </c>
      <c r="V3072" s="7" t="s">
        <v>50</v>
      </c>
      <c r="W3072" s="7" t="s">
        <v>50</v>
      </c>
      <c r="X3072" s="7" t="s">
        <v>50</v>
      </c>
      <c r="Y3072" s="7" t="s">
        <v>50</v>
      </c>
      <c r="Z3072" s="7">
        <v>2</v>
      </c>
      <c r="AA3072" s="7" t="s">
        <v>50</v>
      </c>
      <c r="AB3072" s="7" t="s">
        <v>50</v>
      </c>
      <c r="AC3072" s="7" t="s">
        <v>50</v>
      </c>
      <c r="AD3072" s="7" t="s">
        <v>50</v>
      </c>
      <c r="AE3072" s="7" t="s">
        <v>50</v>
      </c>
      <c r="AF3072" s="7" t="s">
        <v>50</v>
      </c>
      <c r="AG3072" s="7" t="s">
        <v>50</v>
      </c>
      <c r="AH3072" s="7">
        <v>1850000</v>
      </c>
      <c r="AI3072" s="7" t="s">
        <v>60</v>
      </c>
      <c r="AJ3072" s="7">
        <v>1850000</v>
      </c>
      <c r="AK3072" s="7" t="s">
        <v>29453</v>
      </c>
      <c r="AL3072" s="7" t="s">
        <v>50</v>
      </c>
      <c r="AM3072" s="7" t="s">
        <v>29454</v>
      </c>
      <c r="AN3072" s="7" t="s">
        <v>66</v>
      </c>
      <c r="AO3072" s="7" t="s">
        <v>29455</v>
      </c>
      <c r="AP3072" s="22" t="s">
        <v>29456</v>
      </c>
      <c r="AQ3072" s="9" t="s">
        <v>50</v>
      </c>
      <c r="AR3072" s="7" t="s">
        <v>50</v>
      </c>
    </row>
    <row r="3073" spans="1:44" ht="15" thickBot="1">
      <c r="A3073" s="10" t="s">
        <v>29457</v>
      </c>
      <c r="B3073" s="13" t="s">
        <v>50</v>
      </c>
      <c r="C3073" s="12">
        <v>44197</v>
      </c>
      <c r="D3073" s="13" t="s">
        <v>45</v>
      </c>
      <c r="E3073" s="13" t="s">
        <v>46</v>
      </c>
      <c r="F3073" s="13" t="s">
        <v>70</v>
      </c>
      <c r="G3073" s="27" t="s">
        <v>54945</v>
      </c>
      <c r="H3073" s="13" t="s">
        <v>2619</v>
      </c>
      <c r="I3073" s="13" t="s">
        <v>50</v>
      </c>
      <c r="J3073" s="12">
        <v>45495</v>
      </c>
      <c r="K3073" s="13" t="s">
        <v>50</v>
      </c>
      <c r="L3073" s="13" t="s">
        <v>467</v>
      </c>
      <c r="M3073" s="13" t="s">
        <v>29458</v>
      </c>
      <c r="N3073" s="13" t="s">
        <v>75</v>
      </c>
      <c r="O3073" s="13" t="s">
        <v>29459</v>
      </c>
      <c r="P3073" s="11">
        <v>64756</v>
      </c>
      <c r="Q3073" s="13" t="s">
        <v>77</v>
      </c>
      <c r="R3073" s="33" t="s">
        <v>29460</v>
      </c>
      <c r="S3073" s="33" t="s">
        <v>29461</v>
      </c>
      <c r="T3073" s="13" t="s">
        <v>29462</v>
      </c>
      <c r="U3073" s="13" t="s">
        <v>50</v>
      </c>
      <c r="V3073" s="13">
        <v>497310</v>
      </c>
      <c r="W3073" s="13" t="s">
        <v>60</v>
      </c>
      <c r="X3073" s="13">
        <v>497310</v>
      </c>
      <c r="Y3073" s="13" t="s">
        <v>467</v>
      </c>
      <c r="Z3073" s="13">
        <v>1</v>
      </c>
      <c r="AA3073" s="13">
        <v>497310</v>
      </c>
      <c r="AB3073" s="13" t="s">
        <v>60</v>
      </c>
      <c r="AC3073" s="13">
        <v>497310</v>
      </c>
      <c r="AD3073" s="13" t="s">
        <v>467</v>
      </c>
      <c r="AE3073" s="13">
        <v>497310</v>
      </c>
      <c r="AF3073" s="13" t="s">
        <v>60</v>
      </c>
      <c r="AG3073" s="13">
        <v>497310</v>
      </c>
      <c r="AH3073" s="13">
        <v>497310</v>
      </c>
      <c r="AI3073" s="13" t="s">
        <v>60</v>
      </c>
      <c r="AJ3073" s="13">
        <v>497310</v>
      </c>
      <c r="AK3073" s="13" t="s">
        <v>50</v>
      </c>
      <c r="AL3073" s="13" t="s">
        <v>50</v>
      </c>
      <c r="AM3073" s="13" t="s">
        <v>29463</v>
      </c>
      <c r="AN3073" s="13" t="s">
        <v>66</v>
      </c>
      <c r="AO3073" s="13" t="s">
        <v>29464</v>
      </c>
      <c r="AP3073" s="21" t="s">
        <v>29465</v>
      </c>
      <c r="AQ3073" s="15" t="s">
        <v>50</v>
      </c>
      <c r="AR3073" s="13" t="s">
        <v>50</v>
      </c>
    </row>
    <row r="3074" spans="1:44" ht="15" thickBot="1">
      <c r="A3074" s="4" t="s">
        <v>29466</v>
      </c>
      <c r="B3074" s="7" t="s">
        <v>50</v>
      </c>
      <c r="C3074" s="6">
        <v>42069</v>
      </c>
      <c r="D3074" s="7" t="s">
        <v>45</v>
      </c>
      <c r="E3074" s="7" t="s">
        <v>46</v>
      </c>
      <c r="F3074" s="7" t="s">
        <v>70</v>
      </c>
      <c r="G3074" s="26" t="s">
        <v>54946</v>
      </c>
      <c r="H3074" s="7" t="s">
        <v>50</v>
      </c>
      <c r="I3074" s="7" t="s">
        <v>50</v>
      </c>
      <c r="J3074" s="6">
        <v>45492</v>
      </c>
      <c r="K3074" s="7" t="s">
        <v>50</v>
      </c>
      <c r="L3074" s="7" t="s">
        <v>73</v>
      </c>
      <c r="M3074" s="7" t="s">
        <v>29467</v>
      </c>
      <c r="N3074" s="7" t="s">
        <v>29468</v>
      </c>
      <c r="O3074" s="7" t="s">
        <v>29469</v>
      </c>
      <c r="P3074" s="5">
        <v>65168</v>
      </c>
      <c r="Q3074" s="7" t="s">
        <v>245</v>
      </c>
      <c r="R3074" s="34" t="s">
        <v>29470</v>
      </c>
      <c r="S3074" s="31" t="s">
        <v>50</v>
      </c>
      <c r="T3074" s="7" t="s">
        <v>50</v>
      </c>
      <c r="U3074" s="7" t="s">
        <v>29471</v>
      </c>
      <c r="V3074" s="7" t="s">
        <v>50</v>
      </c>
      <c r="W3074" s="7" t="s">
        <v>50</v>
      </c>
      <c r="X3074" s="7" t="s">
        <v>50</v>
      </c>
      <c r="Y3074" s="7" t="s">
        <v>81</v>
      </c>
      <c r="Z3074" s="7">
        <v>4</v>
      </c>
      <c r="AA3074" s="7" t="s">
        <v>50</v>
      </c>
      <c r="AB3074" s="7" t="s">
        <v>50</v>
      </c>
      <c r="AC3074" s="7" t="s">
        <v>50</v>
      </c>
      <c r="AD3074" s="7" t="s">
        <v>73</v>
      </c>
      <c r="AE3074" s="7">
        <v>15188302</v>
      </c>
      <c r="AF3074" s="7" t="s">
        <v>60</v>
      </c>
      <c r="AG3074" s="7">
        <v>15188302</v>
      </c>
      <c r="AH3074" s="7">
        <v>15188302</v>
      </c>
      <c r="AI3074" s="7" t="s">
        <v>60</v>
      </c>
      <c r="AJ3074" s="7">
        <v>15188302</v>
      </c>
      <c r="AK3074" s="7" t="s">
        <v>29472</v>
      </c>
      <c r="AL3074" s="7" t="s">
        <v>50</v>
      </c>
      <c r="AM3074" s="7" t="s">
        <v>29473</v>
      </c>
      <c r="AN3074" s="7" t="s">
        <v>993</v>
      </c>
      <c r="AO3074" s="7" t="s">
        <v>29474</v>
      </c>
      <c r="AP3074" s="9" t="s">
        <v>50</v>
      </c>
      <c r="AQ3074" s="22" t="s">
        <v>29475</v>
      </c>
      <c r="AR3074" s="7" t="s">
        <v>50</v>
      </c>
    </row>
    <row r="3075" spans="1:44" ht="15" thickBot="1">
      <c r="A3075" s="10" t="s">
        <v>29476</v>
      </c>
      <c r="B3075" s="13" t="s">
        <v>50</v>
      </c>
      <c r="C3075" s="12">
        <v>44197</v>
      </c>
      <c r="D3075" s="13" t="s">
        <v>45</v>
      </c>
      <c r="E3075" s="13" t="s">
        <v>46</v>
      </c>
      <c r="F3075" s="13" t="s">
        <v>70</v>
      </c>
      <c r="G3075" s="13" t="s">
        <v>50</v>
      </c>
      <c r="H3075" s="13" t="s">
        <v>50</v>
      </c>
      <c r="I3075" s="13" t="s">
        <v>50</v>
      </c>
      <c r="J3075" s="12">
        <v>45489</v>
      </c>
      <c r="K3075" s="13" t="s">
        <v>50</v>
      </c>
      <c r="L3075" s="13" t="s">
        <v>467</v>
      </c>
      <c r="M3075" s="13" t="s">
        <v>50</v>
      </c>
      <c r="N3075" s="13" t="s">
        <v>668</v>
      </c>
      <c r="O3075" s="13" t="s">
        <v>29477</v>
      </c>
      <c r="P3075" s="11">
        <v>65454</v>
      </c>
      <c r="Q3075" s="13" t="s">
        <v>670</v>
      </c>
      <c r="R3075" s="30" t="s">
        <v>50</v>
      </c>
      <c r="S3075" s="30" t="s">
        <v>50</v>
      </c>
      <c r="T3075" s="13" t="s">
        <v>50</v>
      </c>
      <c r="U3075" s="13" t="s">
        <v>29478</v>
      </c>
      <c r="V3075" s="13">
        <v>3632729</v>
      </c>
      <c r="W3075" s="13" t="s">
        <v>60</v>
      </c>
      <c r="X3075" s="13">
        <v>3632729</v>
      </c>
      <c r="Y3075" s="13" t="s">
        <v>467</v>
      </c>
      <c r="Z3075" s="13">
        <v>1</v>
      </c>
      <c r="AA3075" s="13">
        <v>3632729</v>
      </c>
      <c r="AB3075" s="13" t="s">
        <v>60</v>
      </c>
      <c r="AC3075" s="13">
        <v>3632729</v>
      </c>
      <c r="AD3075" s="13" t="s">
        <v>467</v>
      </c>
      <c r="AE3075" s="13">
        <v>3632729</v>
      </c>
      <c r="AF3075" s="13" t="s">
        <v>60</v>
      </c>
      <c r="AG3075" s="13">
        <v>3632729</v>
      </c>
      <c r="AH3075" s="13">
        <v>3632729</v>
      </c>
      <c r="AI3075" s="13" t="s">
        <v>60</v>
      </c>
      <c r="AJ3075" s="13">
        <v>3632729</v>
      </c>
      <c r="AK3075" s="13" t="s">
        <v>50</v>
      </c>
      <c r="AL3075" s="13" t="s">
        <v>50</v>
      </c>
      <c r="AM3075" s="13" t="s">
        <v>27312</v>
      </c>
      <c r="AN3075" s="13" t="s">
        <v>66</v>
      </c>
      <c r="AO3075" s="13" t="s">
        <v>50</v>
      </c>
      <c r="AP3075" s="15" t="s">
        <v>50</v>
      </c>
      <c r="AQ3075" s="21" t="s">
        <v>29479</v>
      </c>
      <c r="AR3075" s="13" t="s">
        <v>255</v>
      </c>
    </row>
    <row r="3076" spans="1:44" ht="15" thickBot="1">
      <c r="A3076" s="4" t="s">
        <v>29480</v>
      </c>
      <c r="B3076" s="7" t="s">
        <v>50</v>
      </c>
      <c r="C3076" s="7" t="s">
        <v>50</v>
      </c>
      <c r="D3076" s="7" t="s">
        <v>45</v>
      </c>
      <c r="E3076" s="7" t="s">
        <v>46</v>
      </c>
      <c r="F3076" s="7" t="s">
        <v>70</v>
      </c>
      <c r="G3076" s="7" t="s">
        <v>50</v>
      </c>
      <c r="H3076" s="7" t="s">
        <v>50</v>
      </c>
      <c r="I3076" s="7" t="s">
        <v>50</v>
      </c>
      <c r="J3076" s="6">
        <v>45491</v>
      </c>
      <c r="K3076" s="7" t="s">
        <v>50</v>
      </c>
      <c r="L3076" s="7" t="s">
        <v>467</v>
      </c>
      <c r="M3076" s="7" t="s">
        <v>29481</v>
      </c>
      <c r="N3076" s="7" t="s">
        <v>5956</v>
      </c>
      <c r="O3076" s="7" t="s">
        <v>29482</v>
      </c>
      <c r="P3076" s="5">
        <v>66585</v>
      </c>
      <c r="Q3076" s="7" t="s">
        <v>245</v>
      </c>
      <c r="R3076" s="31" t="s">
        <v>50</v>
      </c>
      <c r="S3076" s="31" t="s">
        <v>50</v>
      </c>
      <c r="T3076" s="7" t="s">
        <v>50</v>
      </c>
      <c r="U3076" s="7" t="s">
        <v>50</v>
      </c>
      <c r="V3076" s="7">
        <v>100000000</v>
      </c>
      <c r="W3076" s="7" t="s">
        <v>2056</v>
      </c>
      <c r="X3076" s="7">
        <v>13774294</v>
      </c>
      <c r="Y3076" s="7" t="s">
        <v>467</v>
      </c>
      <c r="Z3076" s="7">
        <v>2</v>
      </c>
      <c r="AA3076" s="7">
        <v>100000000</v>
      </c>
      <c r="AB3076" s="7" t="s">
        <v>2056</v>
      </c>
      <c r="AC3076" s="7">
        <v>13774294</v>
      </c>
      <c r="AD3076" s="7" t="s">
        <v>467</v>
      </c>
      <c r="AE3076" s="7">
        <v>100000000</v>
      </c>
      <c r="AF3076" s="7" t="s">
        <v>2056</v>
      </c>
      <c r="AG3076" s="7">
        <v>13774294</v>
      </c>
      <c r="AH3076" s="7">
        <v>100000000</v>
      </c>
      <c r="AI3076" s="7" t="s">
        <v>2056</v>
      </c>
      <c r="AJ3076" s="7">
        <v>13774294</v>
      </c>
      <c r="AK3076" s="7" t="s">
        <v>29483</v>
      </c>
      <c r="AL3076" s="7" t="s">
        <v>50</v>
      </c>
      <c r="AM3076" s="7" t="s">
        <v>50</v>
      </c>
      <c r="AN3076" s="7" t="s">
        <v>50</v>
      </c>
      <c r="AO3076" s="7" t="s">
        <v>50</v>
      </c>
      <c r="AP3076" s="9" t="s">
        <v>50</v>
      </c>
      <c r="AQ3076" s="9" t="s">
        <v>50</v>
      </c>
      <c r="AR3076" s="7" t="s">
        <v>1186</v>
      </c>
    </row>
    <row r="3077" spans="1:44" ht="15" thickBot="1">
      <c r="A3077" s="10" t="s">
        <v>29484</v>
      </c>
      <c r="B3077" s="13" t="s">
        <v>50</v>
      </c>
      <c r="C3077" s="12">
        <v>43282</v>
      </c>
      <c r="D3077" s="13" t="s">
        <v>45</v>
      </c>
      <c r="E3077" s="13" t="s">
        <v>46</v>
      </c>
      <c r="F3077" s="13" t="s">
        <v>70</v>
      </c>
      <c r="G3077" s="27" t="s">
        <v>54945</v>
      </c>
      <c r="H3077" s="13" t="s">
        <v>50</v>
      </c>
      <c r="I3077" s="13" t="s">
        <v>50</v>
      </c>
      <c r="J3077" s="12">
        <v>45497</v>
      </c>
      <c r="K3077" s="13" t="s">
        <v>50</v>
      </c>
      <c r="L3077" s="13" t="s">
        <v>178</v>
      </c>
      <c r="M3077" s="13" t="s">
        <v>29485</v>
      </c>
      <c r="N3077" s="13" t="s">
        <v>29486</v>
      </c>
      <c r="O3077" s="13" t="s">
        <v>29487</v>
      </c>
      <c r="P3077" s="11">
        <v>66990</v>
      </c>
      <c r="Q3077" s="13" t="s">
        <v>360</v>
      </c>
      <c r="R3077" s="33" t="s">
        <v>29488</v>
      </c>
      <c r="S3077" s="33" t="s">
        <v>29489</v>
      </c>
      <c r="T3077" s="13" t="s">
        <v>29490</v>
      </c>
      <c r="U3077" s="13" t="s">
        <v>50</v>
      </c>
      <c r="V3077" s="13" t="s">
        <v>50</v>
      </c>
      <c r="W3077" s="13" t="s">
        <v>50</v>
      </c>
      <c r="X3077" s="13" t="s">
        <v>50</v>
      </c>
      <c r="Y3077" s="13" t="s">
        <v>50</v>
      </c>
      <c r="Z3077" s="13">
        <v>8</v>
      </c>
      <c r="AA3077" s="13" t="s">
        <v>50</v>
      </c>
      <c r="AB3077" s="13" t="s">
        <v>50</v>
      </c>
      <c r="AC3077" s="13" t="s">
        <v>50</v>
      </c>
      <c r="AD3077" s="13" t="s">
        <v>178</v>
      </c>
      <c r="AE3077" s="13" t="s">
        <v>50</v>
      </c>
      <c r="AF3077" s="13" t="s">
        <v>50</v>
      </c>
      <c r="AG3077" s="13" t="s">
        <v>50</v>
      </c>
      <c r="AH3077" s="13">
        <v>50000</v>
      </c>
      <c r="AI3077" s="13" t="s">
        <v>209</v>
      </c>
      <c r="AJ3077" s="13">
        <v>55403</v>
      </c>
      <c r="AK3077" s="13" t="s">
        <v>29491</v>
      </c>
      <c r="AL3077" s="13" t="s">
        <v>50</v>
      </c>
      <c r="AM3077" s="13" t="s">
        <v>29492</v>
      </c>
      <c r="AN3077" s="13" t="s">
        <v>66</v>
      </c>
      <c r="AO3077" s="13" t="s">
        <v>29493</v>
      </c>
      <c r="AP3077" s="21" t="s">
        <v>29494</v>
      </c>
      <c r="AQ3077" s="15" t="s">
        <v>50</v>
      </c>
      <c r="AR3077" s="13" t="s">
        <v>50</v>
      </c>
    </row>
    <row r="3078" spans="1:44" ht="15" thickBot="1">
      <c r="A3078" s="4" t="s">
        <v>29495</v>
      </c>
      <c r="B3078" s="7" t="s">
        <v>50</v>
      </c>
      <c r="C3078" s="6">
        <v>44927</v>
      </c>
      <c r="D3078" s="7" t="s">
        <v>45</v>
      </c>
      <c r="E3078" s="7" t="s">
        <v>46</v>
      </c>
      <c r="F3078" s="7" t="s">
        <v>70</v>
      </c>
      <c r="G3078" s="7" t="s">
        <v>50</v>
      </c>
      <c r="H3078" s="7" t="s">
        <v>50</v>
      </c>
      <c r="I3078" s="7" t="s">
        <v>50</v>
      </c>
      <c r="J3078" s="6">
        <v>45495</v>
      </c>
      <c r="K3078" s="7" t="s">
        <v>50</v>
      </c>
      <c r="L3078" s="7" t="s">
        <v>467</v>
      </c>
      <c r="M3078" s="7" t="s">
        <v>50</v>
      </c>
      <c r="N3078" s="7" t="s">
        <v>3687</v>
      </c>
      <c r="O3078" s="7" t="s">
        <v>29496</v>
      </c>
      <c r="P3078" s="5">
        <v>67207</v>
      </c>
      <c r="Q3078" s="7" t="s">
        <v>3689</v>
      </c>
      <c r="R3078" s="31" t="s">
        <v>50</v>
      </c>
      <c r="S3078" s="31" t="s">
        <v>50</v>
      </c>
      <c r="T3078" s="7" t="s">
        <v>50</v>
      </c>
      <c r="U3078" s="7" t="s">
        <v>29497</v>
      </c>
      <c r="V3078" s="7">
        <v>9665673</v>
      </c>
      <c r="W3078" s="7" t="s">
        <v>60</v>
      </c>
      <c r="X3078" s="7">
        <v>9665673</v>
      </c>
      <c r="Y3078" s="7" t="s">
        <v>467</v>
      </c>
      <c r="Z3078" s="7">
        <v>1</v>
      </c>
      <c r="AA3078" s="7">
        <v>9665673</v>
      </c>
      <c r="AB3078" s="7" t="s">
        <v>60</v>
      </c>
      <c r="AC3078" s="7">
        <v>9665673</v>
      </c>
      <c r="AD3078" s="7" t="s">
        <v>467</v>
      </c>
      <c r="AE3078" s="7">
        <v>9665673</v>
      </c>
      <c r="AF3078" s="7" t="s">
        <v>60</v>
      </c>
      <c r="AG3078" s="7">
        <v>9665673</v>
      </c>
      <c r="AH3078" s="7">
        <v>9665673</v>
      </c>
      <c r="AI3078" s="7" t="s">
        <v>60</v>
      </c>
      <c r="AJ3078" s="7">
        <v>9665673</v>
      </c>
      <c r="AK3078" s="7" t="s">
        <v>50</v>
      </c>
      <c r="AL3078" s="7" t="s">
        <v>50</v>
      </c>
      <c r="AM3078" s="7" t="s">
        <v>29498</v>
      </c>
      <c r="AN3078" s="7" t="s">
        <v>66</v>
      </c>
      <c r="AO3078" s="7" t="s">
        <v>50</v>
      </c>
      <c r="AP3078" s="22" t="s">
        <v>29499</v>
      </c>
      <c r="AQ3078" s="9" t="s">
        <v>50</v>
      </c>
      <c r="AR3078" s="7" t="s">
        <v>255</v>
      </c>
    </row>
    <row r="3079" spans="1:44" ht="15" thickBot="1">
      <c r="A3079" s="10" t="s">
        <v>29500</v>
      </c>
      <c r="B3079" s="11">
        <v>2344</v>
      </c>
      <c r="C3079" s="12">
        <v>37622</v>
      </c>
      <c r="D3079" s="13" t="s">
        <v>45</v>
      </c>
      <c r="E3079" s="13" t="s">
        <v>46</v>
      </c>
      <c r="F3079" s="13" t="s">
        <v>47</v>
      </c>
      <c r="G3079" s="26" t="s">
        <v>54946</v>
      </c>
      <c r="H3079" s="13" t="s">
        <v>4326</v>
      </c>
      <c r="I3079" s="13" t="s">
        <v>50</v>
      </c>
      <c r="J3079" s="12">
        <v>45496</v>
      </c>
      <c r="K3079" s="13" t="s">
        <v>50</v>
      </c>
      <c r="L3079" s="13" t="s">
        <v>62</v>
      </c>
      <c r="M3079" s="13" t="s">
        <v>29501</v>
      </c>
      <c r="N3079" s="13" t="s">
        <v>13270</v>
      </c>
      <c r="O3079" s="13" t="s">
        <v>29502</v>
      </c>
      <c r="P3079" s="11">
        <v>67246</v>
      </c>
      <c r="Q3079" s="13" t="s">
        <v>50</v>
      </c>
      <c r="R3079" s="33" t="s">
        <v>29503</v>
      </c>
      <c r="S3079" s="33" t="s">
        <v>29504</v>
      </c>
      <c r="T3079" s="13" t="s">
        <v>50</v>
      </c>
      <c r="U3079" s="13" t="s">
        <v>29505</v>
      </c>
      <c r="V3079" s="13">
        <v>100000000</v>
      </c>
      <c r="W3079" s="13" t="s">
        <v>60</v>
      </c>
      <c r="X3079" s="13">
        <v>100000000</v>
      </c>
      <c r="Y3079" s="13" t="s">
        <v>61</v>
      </c>
      <c r="Z3079" s="13">
        <v>1</v>
      </c>
      <c r="AA3079" s="13">
        <v>100000000</v>
      </c>
      <c r="AB3079" s="13" t="s">
        <v>60</v>
      </c>
      <c r="AC3079" s="13">
        <v>100000000</v>
      </c>
      <c r="AD3079" s="13" t="s">
        <v>62</v>
      </c>
      <c r="AE3079" s="13">
        <v>100000000</v>
      </c>
      <c r="AF3079" s="13" t="s">
        <v>60</v>
      </c>
      <c r="AG3079" s="13">
        <v>100000000</v>
      </c>
      <c r="AH3079" s="13">
        <v>100000000</v>
      </c>
      <c r="AI3079" s="13" t="s">
        <v>60</v>
      </c>
      <c r="AJ3079" s="13">
        <v>100000000</v>
      </c>
      <c r="AK3079" s="13" t="s">
        <v>50</v>
      </c>
      <c r="AL3079" s="13" t="s">
        <v>50</v>
      </c>
      <c r="AM3079" s="13" t="s">
        <v>29506</v>
      </c>
      <c r="AN3079" s="13" t="s">
        <v>66</v>
      </c>
      <c r="AO3079" s="13" t="s">
        <v>29507</v>
      </c>
      <c r="AP3079" s="21" t="s">
        <v>29508</v>
      </c>
      <c r="AQ3079" s="15" t="s">
        <v>50</v>
      </c>
      <c r="AR3079" s="13" t="s">
        <v>50</v>
      </c>
    </row>
    <row r="3080" spans="1:44" ht="15" thickBot="1">
      <c r="A3080" s="4" t="s">
        <v>29509</v>
      </c>
      <c r="B3080" s="7" t="s">
        <v>50</v>
      </c>
      <c r="C3080" s="6">
        <v>38718</v>
      </c>
      <c r="D3080" s="7" t="s">
        <v>45</v>
      </c>
      <c r="E3080" s="7" t="s">
        <v>46</v>
      </c>
      <c r="F3080" s="7" t="s">
        <v>70</v>
      </c>
      <c r="G3080" s="26" t="s">
        <v>54946</v>
      </c>
      <c r="H3080" s="7" t="s">
        <v>50</v>
      </c>
      <c r="I3080" s="7" t="s">
        <v>50</v>
      </c>
      <c r="J3080" s="6">
        <v>45497</v>
      </c>
      <c r="K3080" s="7" t="s">
        <v>50</v>
      </c>
      <c r="L3080" s="7" t="s">
        <v>283</v>
      </c>
      <c r="M3080" s="7" t="s">
        <v>29510</v>
      </c>
      <c r="N3080" s="7" t="s">
        <v>29511</v>
      </c>
      <c r="O3080" s="7" t="s">
        <v>29512</v>
      </c>
      <c r="P3080" s="5">
        <v>67554</v>
      </c>
      <c r="Q3080" s="7" t="s">
        <v>360</v>
      </c>
      <c r="R3080" s="34" t="s">
        <v>29513</v>
      </c>
      <c r="S3080" s="34" t="s">
        <v>29514</v>
      </c>
      <c r="T3080" s="7" t="s">
        <v>29515</v>
      </c>
      <c r="U3080" s="7" t="s">
        <v>29516</v>
      </c>
      <c r="V3080" s="7">
        <v>1133000</v>
      </c>
      <c r="W3080" s="7" t="s">
        <v>209</v>
      </c>
      <c r="X3080" s="7">
        <v>1228758</v>
      </c>
      <c r="Y3080" s="7" t="s">
        <v>50</v>
      </c>
      <c r="Z3080" s="7">
        <v>2</v>
      </c>
      <c r="AA3080" s="7" t="s">
        <v>50</v>
      </c>
      <c r="AB3080" s="7" t="s">
        <v>50</v>
      </c>
      <c r="AC3080" s="7" t="s">
        <v>50</v>
      </c>
      <c r="AD3080" s="7" t="s">
        <v>50</v>
      </c>
      <c r="AE3080" s="7" t="s">
        <v>50</v>
      </c>
      <c r="AF3080" s="7" t="s">
        <v>50</v>
      </c>
      <c r="AG3080" s="7" t="s">
        <v>50</v>
      </c>
      <c r="AH3080" s="7">
        <v>1204429</v>
      </c>
      <c r="AI3080" s="7" t="s">
        <v>209</v>
      </c>
      <c r="AJ3080" s="7">
        <v>1310626</v>
      </c>
      <c r="AK3080" s="7" t="s">
        <v>29517</v>
      </c>
      <c r="AL3080" s="7" t="s">
        <v>50</v>
      </c>
      <c r="AM3080" s="7" t="s">
        <v>29518</v>
      </c>
      <c r="AN3080" s="7" t="s">
        <v>66</v>
      </c>
      <c r="AO3080" s="7" t="s">
        <v>29519</v>
      </c>
      <c r="AP3080" s="9" t="s">
        <v>50</v>
      </c>
      <c r="AQ3080" s="22" t="s">
        <v>29520</v>
      </c>
      <c r="AR3080" s="7" t="s">
        <v>50</v>
      </c>
    </row>
    <row r="3081" spans="1:44" ht="15" thickBot="1">
      <c r="A3081" s="10" t="s">
        <v>29521</v>
      </c>
      <c r="B3081" s="11">
        <v>308075</v>
      </c>
      <c r="C3081" s="12">
        <v>23743</v>
      </c>
      <c r="D3081" s="13" t="s">
        <v>45</v>
      </c>
      <c r="E3081" s="13" t="s">
        <v>50</v>
      </c>
      <c r="F3081" s="13" t="s">
        <v>70</v>
      </c>
      <c r="G3081" s="13" t="s">
        <v>176</v>
      </c>
      <c r="H3081" s="13" t="s">
        <v>2081</v>
      </c>
      <c r="I3081" s="13" t="s">
        <v>50</v>
      </c>
      <c r="J3081" s="12">
        <v>45490</v>
      </c>
      <c r="K3081" s="13" t="s">
        <v>50</v>
      </c>
      <c r="L3081" s="13" t="s">
        <v>52</v>
      </c>
      <c r="M3081" s="13" t="s">
        <v>50</v>
      </c>
      <c r="N3081" s="13" t="s">
        <v>29522</v>
      </c>
      <c r="O3081" s="13" t="s">
        <v>29523</v>
      </c>
      <c r="P3081" s="11">
        <v>68217</v>
      </c>
      <c r="Q3081" s="13" t="s">
        <v>56</v>
      </c>
      <c r="R3081" s="33" t="s">
        <v>29524</v>
      </c>
      <c r="S3081" s="33" t="s">
        <v>29525</v>
      </c>
      <c r="T3081" s="13" t="s">
        <v>29526</v>
      </c>
      <c r="U3081" s="13" t="s">
        <v>29527</v>
      </c>
      <c r="V3081" s="13">
        <v>50000</v>
      </c>
      <c r="W3081" s="13" t="s">
        <v>60</v>
      </c>
      <c r="X3081" s="13">
        <v>50000</v>
      </c>
      <c r="Y3081" s="13" t="s">
        <v>50</v>
      </c>
      <c r="Z3081" s="13">
        <v>1</v>
      </c>
      <c r="AA3081" s="13" t="s">
        <v>50</v>
      </c>
      <c r="AB3081" s="13" t="s">
        <v>50</v>
      </c>
      <c r="AC3081" s="13" t="s">
        <v>50</v>
      </c>
      <c r="AD3081" s="13" t="s">
        <v>50</v>
      </c>
      <c r="AE3081" s="13" t="s">
        <v>50</v>
      </c>
      <c r="AF3081" s="13" t="s">
        <v>50</v>
      </c>
      <c r="AG3081" s="13" t="s">
        <v>50</v>
      </c>
      <c r="AH3081" s="13">
        <v>50000</v>
      </c>
      <c r="AI3081" s="13" t="s">
        <v>60</v>
      </c>
      <c r="AJ3081" s="13">
        <v>50000</v>
      </c>
      <c r="AK3081" s="13" t="s">
        <v>29528</v>
      </c>
      <c r="AL3081" s="13" t="s">
        <v>50</v>
      </c>
      <c r="AM3081" s="13" t="s">
        <v>29529</v>
      </c>
      <c r="AN3081" s="13" t="s">
        <v>738</v>
      </c>
      <c r="AO3081" s="13" t="s">
        <v>29530</v>
      </c>
      <c r="AP3081" s="21" t="s">
        <v>29531</v>
      </c>
      <c r="AQ3081" s="15" t="s">
        <v>50</v>
      </c>
      <c r="AR3081" s="13" t="s">
        <v>50</v>
      </c>
    </row>
    <row r="3082" spans="1:44" ht="15" thickBot="1">
      <c r="A3082" s="4" t="s">
        <v>29532</v>
      </c>
      <c r="B3082" s="5">
        <v>76445</v>
      </c>
      <c r="C3082" s="6">
        <v>32509</v>
      </c>
      <c r="D3082" s="7" t="s">
        <v>45</v>
      </c>
      <c r="E3082" s="7" t="s">
        <v>46</v>
      </c>
      <c r="F3082" s="7" t="s">
        <v>70</v>
      </c>
      <c r="G3082" s="7" t="s">
        <v>145</v>
      </c>
      <c r="H3082" s="7" t="s">
        <v>491</v>
      </c>
      <c r="I3082" s="7" t="s">
        <v>50</v>
      </c>
      <c r="J3082" s="6">
        <v>45489</v>
      </c>
      <c r="K3082" s="7" t="s">
        <v>191</v>
      </c>
      <c r="L3082" s="7" t="s">
        <v>52</v>
      </c>
      <c r="M3082" s="7" t="s">
        <v>29533</v>
      </c>
      <c r="N3082" s="7" t="s">
        <v>29534</v>
      </c>
      <c r="O3082" s="7" t="s">
        <v>29535</v>
      </c>
      <c r="P3082" s="5">
        <v>68318</v>
      </c>
      <c r="Q3082" s="7" t="s">
        <v>1750</v>
      </c>
      <c r="R3082" s="34" t="s">
        <v>29536</v>
      </c>
      <c r="S3082" s="34" t="s">
        <v>29537</v>
      </c>
      <c r="T3082" s="7" t="s">
        <v>50</v>
      </c>
      <c r="U3082" s="7" t="s">
        <v>29538</v>
      </c>
      <c r="V3082" s="7">
        <v>302300</v>
      </c>
      <c r="W3082" s="7" t="s">
        <v>60</v>
      </c>
      <c r="X3082" s="7">
        <v>302300</v>
      </c>
      <c r="Y3082" s="7" t="s">
        <v>50</v>
      </c>
      <c r="Z3082" s="7">
        <v>1</v>
      </c>
      <c r="AA3082" s="7" t="s">
        <v>50</v>
      </c>
      <c r="AB3082" s="7" t="s">
        <v>50</v>
      </c>
      <c r="AC3082" s="7" t="s">
        <v>50</v>
      </c>
      <c r="AD3082" s="7" t="s">
        <v>50</v>
      </c>
      <c r="AE3082" s="7" t="s">
        <v>50</v>
      </c>
      <c r="AF3082" s="7" t="s">
        <v>50</v>
      </c>
      <c r="AG3082" s="7" t="s">
        <v>50</v>
      </c>
      <c r="AH3082" s="7">
        <v>302300</v>
      </c>
      <c r="AI3082" s="7" t="s">
        <v>60</v>
      </c>
      <c r="AJ3082" s="7">
        <v>302300</v>
      </c>
      <c r="AK3082" s="7" t="s">
        <v>27819</v>
      </c>
      <c r="AL3082" s="7" t="s">
        <v>50</v>
      </c>
      <c r="AM3082" s="7" t="s">
        <v>29539</v>
      </c>
      <c r="AN3082" s="7" t="s">
        <v>66</v>
      </c>
      <c r="AO3082" s="7" t="s">
        <v>29540</v>
      </c>
      <c r="AP3082" s="9" t="s">
        <v>50</v>
      </c>
      <c r="AQ3082" s="22" t="s">
        <v>29541</v>
      </c>
      <c r="AR3082" s="7" t="s">
        <v>50</v>
      </c>
    </row>
    <row r="3083" spans="1:44" ht="15" thickBot="1">
      <c r="A3083" s="10" t="s">
        <v>29542</v>
      </c>
      <c r="B3083" s="13" t="s">
        <v>50</v>
      </c>
      <c r="C3083" s="12">
        <v>44927</v>
      </c>
      <c r="D3083" s="13" t="s">
        <v>45</v>
      </c>
      <c r="E3083" s="13" t="s">
        <v>46</v>
      </c>
      <c r="F3083" s="13" t="s">
        <v>70</v>
      </c>
      <c r="G3083" s="13" t="s">
        <v>50</v>
      </c>
      <c r="H3083" s="13" t="s">
        <v>50</v>
      </c>
      <c r="I3083" s="13" t="s">
        <v>50</v>
      </c>
      <c r="J3083" s="12">
        <v>45490</v>
      </c>
      <c r="K3083" s="13" t="s">
        <v>50</v>
      </c>
      <c r="L3083" s="13" t="s">
        <v>467</v>
      </c>
      <c r="M3083" s="13" t="s">
        <v>50</v>
      </c>
      <c r="N3083" s="13" t="s">
        <v>29543</v>
      </c>
      <c r="O3083" s="13" t="s">
        <v>29544</v>
      </c>
      <c r="P3083" s="11">
        <v>68798</v>
      </c>
      <c r="Q3083" s="13" t="s">
        <v>166</v>
      </c>
      <c r="R3083" s="30" t="s">
        <v>50</v>
      </c>
      <c r="S3083" s="30" t="s">
        <v>50</v>
      </c>
      <c r="T3083" s="13" t="s">
        <v>50</v>
      </c>
      <c r="U3083" s="13" t="s">
        <v>29545</v>
      </c>
      <c r="V3083" s="13">
        <v>6875647</v>
      </c>
      <c r="W3083" s="13" t="s">
        <v>60</v>
      </c>
      <c r="X3083" s="13">
        <v>6875647</v>
      </c>
      <c r="Y3083" s="13" t="s">
        <v>467</v>
      </c>
      <c r="Z3083" s="13">
        <v>1</v>
      </c>
      <c r="AA3083" s="13">
        <v>6875647</v>
      </c>
      <c r="AB3083" s="13" t="s">
        <v>60</v>
      </c>
      <c r="AC3083" s="13">
        <v>6875647</v>
      </c>
      <c r="AD3083" s="13" t="s">
        <v>467</v>
      </c>
      <c r="AE3083" s="13">
        <v>6875647</v>
      </c>
      <c r="AF3083" s="13" t="s">
        <v>60</v>
      </c>
      <c r="AG3083" s="13">
        <v>6875647</v>
      </c>
      <c r="AH3083" s="13">
        <v>6875647</v>
      </c>
      <c r="AI3083" s="13" t="s">
        <v>60</v>
      </c>
      <c r="AJ3083" s="13">
        <v>6875647</v>
      </c>
      <c r="AK3083" s="13" t="s">
        <v>50</v>
      </c>
      <c r="AL3083" s="13" t="s">
        <v>50</v>
      </c>
      <c r="AM3083" s="13" t="s">
        <v>29546</v>
      </c>
      <c r="AN3083" s="13" t="s">
        <v>66</v>
      </c>
      <c r="AO3083" s="13" t="s">
        <v>29547</v>
      </c>
      <c r="AP3083" s="21" t="s">
        <v>29548</v>
      </c>
      <c r="AQ3083" s="15" t="s">
        <v>50</v>
      </c>
      <c r="AR3083" s="13" t="s">
        <v>50</v>
      </c>
    </row>
    <row r="3084" spans="1:44" ht="15" thickBot="1">
      <c r="A3084" s="4" t="s">
        <v>29549</v>
      </c>
      <c r="B3084" s="7" t="s">
        <v>50</v>
      </c>
      <c r="C3084" s="7" t="s">
        <v>50</v>
      </c>
      <c r="D3084" s="7" t="s">
        <v>45</v>
      </c>
      <c r="E3084" s="7" t="s">
        <v>46</v>
      </c>
      <c r="F3084" s="7" t="s">
        <v>70</v>
      </c>
      <c r="G3084" s="7" t="s">
        <v>50</v>
      </c>
      <c r="H3084" s="7" t="s">
        <v>50</v>
      </c>
      <c r="I3084" s="7" t="s">
        <v>50</v>
      </c>
      <c r="J3084" s="6">
        <v>45495</v>
      </c>
      <c r="K3084" s="7" t="s">
        <v>50</v>
      </c>
      <c r="L3084" s="7" t="s">
        <v>241</v>
      </c>
      <c r="M3084" s="7" t="s">
        <v>29550</v>
      </c>
      <c r="N3084" s="7" t="s">
        <v>50</v>
      </c>
      <c r="O3084" s="7" t="s">
        <v>29551</v>
      </c>
      <c r="P3084" s="5">
        <v>69506</v>
      </c>
      <c r="Q3084" s="7" t="s">
        <v>50</v>
      </c>
      <c r="R3084" s="34" t="s">
        <v>29552</v>
      </c>
      <c r="S3084" s="31" t="s">
        <v>50</v>
      </c>
      <c r="T3084" s="7" t="s">
        <v>50</v>
      </c>
      <c r="U3084" s="7" t="s">
        <v>50</v>
      </c>
      <c r="V3084" s="7">
        <v>5000000</v>
      </c>
      <c r="W3084" s="7" t="s">
        <v>60</v>
      </c>
      <c r="X3084" s="7">
        <v>5000000</v>
      </c>
      <c r="Y3084" s="7" t="s">
        <v>154</v>
      </c>
      <c r="Z3084" s="7">
        <v>1</v>
      </c>
      <c r="AA3084" s="7">
        <v>5000000</v>
      </c>
      <c r="AB3084" s="7" t="s">
        <v>60</v>
      </c>
      <c r="AC3084" s="7">
        <v>5000000</v>
      </c>
      <c r="AD3084" s="7" t="s">
        <v>241</v>
      </c>
      <c r="AE3084" s="7">
        <v>5000000</v>
      </c>
      <c r="AF3084" s="7" t="s">
        <v>60</v>
      </c>
      <c r="AG3084" s="7">
        <v>5000000</v>
      </c>
      <c r="AH3084" s="7">
        <v>5000000</v>
      </c>
      <c r="AI3084" s="7" t="s">
        <v>60</v>
      </c>
      <c r="AJ3084" s="7">
        <v>5000000</v>
      </c>
      <c r="AK3084" s="7" t="s">
        <v>29553</v>
      </c>
      <c r="AL3084" s="7" t="s">
        <v>50</v>
      </c>
      <c r="AM3084" s="7" t="s">
        <v>50</v>
      </c>
      <c r="AN3084" s="7" t="s">
        <v>50</v>
      </c>
      <c r="AO3084" s="7" t="s">
        <v>50</v>
      </c>
      <c r="AP3084" s="9" t="s">
        <v>50</v>
      </c>
      <c r="AQ3084" s="9" t="s">
        <v>50</v>
      </c>
      <c r="AR3084" s="7" t="s">
        <v>1186</v>
      </c>
    </row>
    <row r="3085" spans="1:44" ht="15" thickBot="1">
      <c r="A3085" s="10" t="s">
        <v>29554</v>
      </c>
      <c r="B3085" s="13" t="s">
        <v>50</v>
      </c>
      <c r="C3085" s="12">
        <v>40544</v>
      </c>
      <c r="D3085" s="13" t="s">
        <v>45</v>
      </c>
      <c r="E3085" s="13" t="s">
        <v>50</v>
      </c>
      <c r="F3085" s="13" t="s">
        <v>70</v>
      </c>
      <c r="G3085" s="13" t="s">
        <v>50</v>
      </c>
      <c r="H3085" s="13" t="s">
        <v>50</v>
      </c>
      <c r="I3085" s="13" t="s">
        <v>50</v>
      </c>
      <c r="J3085" s="12">
        <v>45492</v>
      </c>
      <c r="K3085" s="13" t="s">
        <v>50</v>
      </c>
      <c r="L3085" s="13" t="s">
        <v>52</v>
      </c>
      <c r="M3085" s="13" t="s">
        <v>29555</v>
      </c>
      <c r="N3085" s="13" t="s">
        <v>1332</v>
      </c>
      <c r="O3085" s="13" t="s">
        <v>29556</v>
      </c>
      <c r="P3085" s="11">
        <v>69645</v>
      </c>
      <c r="Q3085" s="13" t="s">
        <v>1334</v>
      </c>
      <c r="R3085" s="33" t="s">
        <v>29557</v>
      </c>
      <c r="S3085" s="33" t="s">
        <v>29558</v>
      </c>
      <c r="T3085" s="13" t="s">
        <v>50</v>
      </c>
      <c r="U3085" s="13" t="s">
        <v>50</v>
      </c>
      <c r="V3085" s="13">
        <v>1970000</v>
      </c>
      <c r="W3085" s="13" t="s">
        <v>1338</v>
      </c>
      <c r="X3085" s="13">
        <v>1320100</v>
      </c>
      <c r="Y3085" s="13" t="s">
        <v>50</v>
      </c>
      <c r="Z3085" s="13">
        <v>1</v>
      </c>
      <c r="AA3085" s="13" t="s">
        <v>50</v>
      </c>
      <c r="AB3085" s="13" t="s">
        <v>50</v>
      </c>
      <c r="AC3085" s="13" t="s">
        <v>50</v>
      </c>
      <c r="AD3085" s="13" t="s">
        <v>50</v>
      </c>
      <c r="AE3085" s="13" t="s">
        <v>50</v>
      </c>
      <c r="AF3085" s="13" t="s">
        <v>50</v>
      </c>
      <c r="AG3085" s="13" t="s">
        <v>50</v>
      </c>
      <c r="AH3085" s="13">
        <v>1970000</v>
      </c>
      <c r="AI3085" s="13" t="s">
        <v>1338</v>
      </c>
      <c r="AJ3085" s="13">
        <v>1320100</v>
      </c>
      <c r="AK3085" s="13" t="s">
        <v>29559</v>
      </c>
      <c r="AL3085" s="13" t="s">
        <v>50</v>
      </c>
      <c r="AM3085" s="13" t="s">
        <v>29560</v>
      </c>
      <c r="AN3085" s="13" t="s">
        <v>66</v>
      </c>
      <c r="AO3085" s="13" t="s">
        <v>29561</v>
      </c>
      <c r="AP3085" s="21" t="s">
        <v>29562</v>
      </c>
      <c r="AQ3085" s="15" t="s">
        <v>50</v>
      </c>
      <c r="AR3085" s="13" t="s">
        <v>50</v>
      </c>
    </row>
    <row r="3086" spans="1:44" ht="15" thickBot="1">
      <c r="A3086" s="4" t="s">
        <v>29563</v>
      </c>
      <c r="B3086" s="7" t="s">
        <v>50</v>
      </c>
      <c r="C3086" s="6">
        <v>44927</v>
      </c>
      <c r="D3086" s="7" t="s">
        <v>45</v>
      </c>
      <c r="E3086" s="7" t="s">
        <v>46</v>
      </c>
      <c r="F3086" s="7" t="s">
        <v>70</v>
      </c>
      <c r="G3086" s="7" t="s">
        <v>50</v>
      </c>
      <c r="H3086" s="7" t="s">
        <v>50</v>
      </c>
      <c r="I3086" s="7" t="s">
        <v>50</v>
      </c>
      <c r="J3086" s="6">
        <v>45491</v>
      </c>
      <c r="K3086" s="7" t="s">
        <v>50</v>
      </c>
      <c r="L3086" s="7" t="s">
        <v>467</v>
      </c>
      <c r="M3086" s="7" t="s">
        <v>50</v>
      </c>
      <c r="N3086" s="7" t="s">
        <v>29564</v>
      </c>
      <c r="O3086" s="7" t="s">
        <v>29565</v>
      </c>
      <c r="P3086" s="5">
        <v>70036</v>
      </c>
      <c r="Q3086" s="7" t="s">
        <v>670</v>
      </c>
      <c r="R3086" s="31" t="s">
        <v>50</v>
      </c>
      <c r="S3086" s="31" t="s">
        <v>50</v>
      </c>
      <c r="T3086" s="7" t="s">
        <v>50</v>
      </c>
      <c r="U3086" s="7" t="s">
        <v>29566</v>
      </c>
      <c r="V3086" s="7">
        <v>1373000</v>
      </c>
      <c r="W3086" s="7" t="s">
        <v>60</v>
      </c>
      <c r="X3086" s="7">
        <v>1373000</v>
      </c>
      <c r="Y3086" s="7" t="s">
        <v>467</v>
      </c>
      <c r="Z3086" s="7">
        <v>1</v>
      </c>
      <c r="AA3086" s="7">
        <v>1373000</v>
      </c>
      <c r="AB3086" s="7" t="s">
        <v>60</v>
      </c>
      <c r="AC3086" s="7">
        <v>1373000</v>
      </c>
      <c r="AD3086" s="7" t="s">
        <v>467</v>
      </c>
      <c r="AE3086" s="7">
        <v>1373000</v>
      </c>
      <c r="AF3086" s="7" t="s">
        <v>60</v>
      </c>
      <c r="AG3086" s="7">
        <v>1373000</v>
      </c>
      <c r="AH3086" s="7">
        <v>1373000</v>
      </c>
      <c r="AI3086" s="7" t="s">
        <v>60</v>
      </c>
      <c r="AJ3086" s="7">
        <v>1373000</v>
      </c>
      <c r="AK3086" s="7" t="s">
        <v>50</v>
      </c>
      <c r="AL3086" s="7" t="s">
        <v>50</v>
      </c>
      <c r="AM3086" s="7" t="s">
        <v>50</v>
      </c>
      <c r="AN3086" s="7" t="s">
        <v>50</v>
      </c>
      <c r="AO3086" s="7" t="s">
        <v>50</v>
      </c>
      <c r="AP3086" s="9" t="s">
        <v>50</v>
      </c>
      <c r="AQ3086" s="9" t="s">
        <v>50</v>
      </c>
      <c r="AR3086" s="7" t="s">
        <v>1186</v>
      </c>
    </row>
    <row r="3087" spans="1:44" ht="15" thickBot="1">
      <c r="A3087" s="10" t="s">
        <v>29567</v>
      </c>
      <c r="B3087" s="13" t="s">
        <v>50</v>
      </c>
      <c r="C3087" s="12">
        <v>45383</v>
      </c>
      <c r="D3087" s="13" t="s">
        <v>45</v>
      </c>
      <c r="E3087" s="13" t="s">
        <v>46</v>
      </c>
      <c r="F3087" s="13" t="s">
        <v>70</v>
      </c>
      <c r="G3087" s="13" t="s">
        <v>50</v>
      </c>
      <c r="H3087" s="13" t="s">
        <v>50</v>
      </c>
      <c r="I3087" s="13" t="s">
        <v>50</v>
      </c>
      <c r="J3087" s="12">
        <v>45492</v>
      </c>
      <c r="K3087" s="13" t="s">
        <v>50</v>
      </c>
      <c r="L3087" s="13" t="s">
        <v>4836</v>
      </c>
      <c r="M3087" s="13" t="s">
        <v>29568</v>
      </c>
      <c r="N3087" s="13" t="s">
        <v>27785</v>
      </c>
      <c r="O3087" s="13" t="s">
        <v>29569</v>
      </c>
      <c r="P3087" s="11">
        <v>70319</v>
      </c>
      <c r="Q3087" s="13" t="s">
        <v>135</v>
      </c>
      <c r="R3087" s="30" t="s">
        <v>50</v>
      </c>
      <c r="S3087" s="30" t="s">
        <v>50</v>
      </c>
      <c r="T3087" s="13" t="s">
        <v>50</v>
      </c>
      <c r="U3087" s="13" t="s">
        <v>50</v>
      </c>
      <c r="V3087" s="13">
        <v>500000000</v>
      </c>
      <c r="W3087" s="13" t="s">
        <v>4723</v>
      </c>
      <c r="X3087" s="13">
        <v>5705128</v>
      </c>
      <c r="Y3087" s="13" t="s">
        <v>467</v>
      </c>
      <c r="Z3087" s="13">
        <v>1</v>
      </c>
      <c r="AA3087" s="13">
        <v>500000000</v>
      </c>
      <c r="AB3087" s="13" t="s">
        <v>4723</v>
      </c>
      <c r="AC3087" s="13">
        <v>5705128</v>
      </c>
      <c r="AD3087" s="13" t="s">
        <v>4836</v>
      </c>
      <c r="AE3087" s="13">
        <v>500000000</v>
      </c>
      <c r="AF3087" s="13" t="s">
        <v>4723</v>
      </c>
      <c r="AG3087" s="13">
        <v>5705128</v>
      </c>
      <c r="AH3087" s="13">
        <v>500000000</v>
      </c>
      <c r="AI3087" s="13" t="s">
        <v>4723</v>
      </c>
      <c r="AJ3087" s="13">
        <v>5705128</v>
      </c>
      <c r="AK3087" s="13" t="s">
        <v>50</v>
      </c>
      <c r="AL3087" s="13" t="s">
        <v>50</v>
      </c>
      <c r="AM3087" s="13" t="s">
        <v>50</v>
      </c>
      <c r="AN3087" s="13" t="s">
        <v>50</v>
      </c>
      <c r="AO3087" s="13" t="s">
        <v>50</v>
      </c>
      <c r="AP3087" s="15" t="s">
        <v>50</v>
      </c>
      <c r="AQ3087" s="15" t="s">
        <v>50</v>
      </c>
      <c r="AR3087" s="13" t="s">
        <v>1186</v>
      </c>
    </row>
    <row r="3088" spans="1:44" ht="15" thickBot="1">
      <c r="A3088" s="4" t="s">
        <v>29570</v>
      </c>
      <c r="B3088" s="5">
        <v>336813</v>
      </c>
      <c r="C3088" s="7" t="s">
        <v>13933</v>
      </c>
      <c r="D3088" s="7" t="s">
        <v>45</v>
      </c>
      <c r="E3088" s="7" t="s">
        <v>1939</v>
      </c>
      <c r="F3088" s="7" t="s">
        <v>70</v>
      </c>
      <c r="G3088" s="7" t="s">
        <v>71</v>
      </c>
      <c r="H3088" s="7" t="s">
        <v>976</v>
      </c>
      <c r="I3088" s="7" t="s">
        <v>50</v>
      </c>
      <c r="J3088" s="6">
        <v>45495</v>
      </c>
      <c r="K3088" s="7" t="s">
        <v>191</v>
      </c>
      <c r="L3088" s="7" t="s">
        <v>52</v>
      </c>
      <c r="M3088" s="7" t="s">
        <v>3418</v>
      </c>
      <c r="N3088" s="7" t="s">
        <v>640</v>
      </c>
      <c r="O3088" s="7" t="s">
        <v>29571</v>
      </c>
      <c r="P3088" s="5">
        <v>70398</v>
      </c>
      <c r="Q3088" s="7" t="s">
        <v>642</v>
      </c>
      <c r="R3088" s="34" t="s">
        <v>29572</v>
      </c>
      <c r="S3088" s="34" t="s">
        <v>29573</v>
      </c>
      <c r="T3088" s="7" t="s">
        <v>29574</v>
      </c>
      <c r="U3088" s="7" t="s">
        <v>29575</v>
      </c>
      <c r="V3088" s="7">
        <v>355000</v>
      </c>
      <c r="W3088" s="7" t="s">
        <v>60</v>
      </c>
      <c r="X3088" s="7">
        <v>355000</v>
      </c>
      <c r="Y3088" s="7" t="s">
        <v>50</v>
      </c>
      <c r="Z3088" s="7">
        <v>1</v>
      </c>
      <c r="AA3088" s="7" t="s">
        <v>50</v>
      </c>
      <c r="AB3088" s="7" t="s">
        <v>50</v>
      </c>
      <c r="AC3088" s="7" t="s">
        <v>50</v>
      </c>
      <c r="AD3088" s="7" t="s">
        <v>50</v>
      </c>
      <c r="AE3088" s="7" t="s">
        <v>50</v>
      </c>
      <c r="AF3088" s="7" t="s">
        <v>50</v>
      </c>
      <c r="AG3088" s="7" t="s">
        <v>50</v>
      </c>
      <c r="AH3088" s="7">
        <v>355000</v>
      </c>
      <c r="AI3088" s="7" t="s">
        <v>60</v>
      </c>
      <c r="AJ3088" s="7">
        <v>355000</v>
      </c>
      <c r="AK3088" s="7" t="s">
        <v>29576</v>
      </c>
      <c r="AL3088" s="7" t="s">
        <v>50</v>
      </c>
      <c r="AM3088" s="7" t="s">
        <v>29577</v>
      </c>
      <c r="AN3088" s="7" t="s">
        <v>29578</v>
      </c>
      <c r="AO3088" s="7" t="s">
        <v>50</v>
      </c>
      <c r="AP3088" s="9" t="s">
        <v>50</v>
      </c>
      <c r="AQ3088" s="22" t="s">
        <v>29579</v>
      </c>
      <c r="AR3088" s="7" t="s">
        <v>255</v>
      </c>
    </row>
    <row r="3089" spans="1:44" ht="15" thickBot="1">
      <c r="A3089" s="10" t="s">
        <v>29580</v>
      </c>
      <c r="B3089" s="11">
        <v>55877</v>
      </c>
      <c r="C3089" s="12">
        <v>38718</v>
      </c>
      <c r="D3089" s="13" t="s">
        <v>45</v>
      </c>
      <c r="E3089" s="13" t="s">
        <v>46</v>
      </c>
      <c r="F3089" s="13" t="s">
        <v>70</v>
      </c>
      <c r="G3089" s="26" t="s">
        <v>54946</v>
      </c>
      <c r="H3089" s="13" t="s">
        <v>2486</v>
      </c>
      <c r="I3089" s="13" t="s">
        <v>50</v>
      </c>
      <c r="J3089" s="12">
        <v>45489</v>
      </c>
      <c r="K3089" s="13" t="s">
        <v>116</v>
      </c>
      <c r="L3089" s="13" t="s">
        <v>52</v>
      </c>
      <c r="M3089" s="13" t="s">
        <v>5917</v>
      </c>
      <c r="N3089" s="13" t="s">
        <v>668</v>
      </c>
      <c r="O3089" s="13" t="s">
        <v>29581</v>
      </c>
      <c r="P3089" s="11">
        <v>70432</v>
      </c>
      <c r="Q3089" s="13" t="s">
        <v>670</v>
      </c>
      <c r="R3089" s="33" t="s">
        <v>29582</v>
      </c>
      <c r="S3089" s="33" t="s">
        <v>29583</v>
      </c>
      <c r="T3089" s="13" t="s">
        <v>50</v>
      </c>
      <c r="U3089" s="13" t="s">
        <v>50</v>
      </c>
      <c r="V3089" s="13">
        <v>4662182</v>
      </c>
      <c r="W3089" s="13" t="s">
        <v>60</v>
      </c>
      <c r="X3089" s="13">
        <v>4662182</v>
      </c>
      <c r="Y3089" s="13" t="s">
        <v>50</v>
      </c>
      <c r="Z3089" s="13">
        <v>1</v>
      </c>
      <c r="AA3089" s="13" t="s">
        <v>50</v>
      </c>
      <c r="AB3089" s="13" t="s">
        <v>50</v>
      </c>
      <c r="AC3089" s="13" t="s">
        <v>50</v>
      </c>
      <c r="AD3089" s="13" t="s">
        <v>50</v>
      </c>
      <c r="AE3089" s="13" t="s">
        <v>50</v>
      </c>
      <c r="AF3089" s="13" t="s">
        <v>50</v>
      </c>
      <c r="AG3089" s="13" t="s">
        <v>50</v>
      </c>
      <c r="AH3089" s="13">
        <v>4662182</v>
      </c>
      <c r="AI3089" s="13" t="s">
        <v>60</v>
      </c>
      <c r="AJ3089" s="13">
        <v>4662182</v>
      </c>
      <c r="AK3089" s="13" t="s">
        <v>27819</v>
      </c>
      <c r="AL3089" s="13" t="s">
        <v>50</v>
      </c>
      <c r="AM3089" s="13" t="s">
        <v>29584</v>
      </c>
      <c r="AN3089" s="13" t="s">
        <v>66</v>
      </c>
      <c r="AO3089" s="13" t="s">
        <v>29585</v>
      </c>
      <c r="AP3089" s="21" t="s">
        <v>29586</v>
      </c>
      <c r="AQ3089" s="15" t="s">
        <v>50</v>
      </c>
      <c r="AR3089" s="13" t="s">
        <v>50</v>
      </c>
    </row>
    <row r="3090" spans="1:44" ht="15" thickBot="1">
      <c r="A3090" s="4" t="s">
        <v>29587</v>
      </c>
      <c r="B3090" s="7" t="s">
        <v>50</v>
      </c>
      <c r="C3090" s="6">
        <v>44927</v>
      </c>
      <c r="D3090" s="7" t="s">
        <v>45</v>
      </c>
      <c r="E3090" s="7" t="s">
        <v>46</v>
      </c>
      <c r="F3090" s="7" t="s">
        <v>70</v>
      </c>
      <c r="G3090" s="27" t="s">
        <v>54945</v>
      </c>
      <c r="H3090" s="7" t="s">
        <v>50</v>
      </c>
      <c r="I3090" s="7" t="s">
        <v>50</v>
      </c>
      <c r="J3090" s="6">
        <v>45492</v>
      </c>
      <c r="K3090" s="7" t="s">
        <v>50</v>
      </c>
      <c r="L3090" s="7" t="s">
        <v>467</v>
      </c>
      <c r="M3090" s="7" t="s">
        <v>29588</v>
      </c>
      <c r="N3090" s="7" t="s">
        <v>16118</v>
      </c>
      <c r="O3090" s="7" t="s">
        <v>29589</v>
      </c>
      <c r="P3090" s="5">
        <v>70545</v>
      </c>
      <c r="Q3090" s="7" t="s">
        <v>1080</v>
      </c>
      <c r="R3090" s="34" t="s">
        <v>29590</v>
      </c>
      <c r="S3090" s="31" t="s">
        <v>50</v>
      </c>
      <c r="T3090" s="7" t="s">
        <v>50</v>
      </c>
      <c r="U3090" s="7" t="s">
        <v>29591</v>
      </c>
      <c r="V3090" s="7">
        <v>187200</v>
      </c>
      <c r="W3090" s="7" t="s">
        <v>60</v>
      </c>
      <c r="X3090" s="7">
        <v>187200</v>
      </c>
      <c r="Y3090" s="7" t="s">
        <v>467</v>
      </c>
      <c r="Z3090" s="7">
        <v>1</v>
      </c>
      <c r="AA3090" s="7">
        <v>187200</v>
      </c>
      <c r="AB3090" s="7" t="s">
        <v>60</v>
      </c>
      <c r="AC3090" s="7">
        <v>187200</v>
      </c>
      <c r="AD3090" s="7" t="s">
        <v>467</v>
      </c>
      <c r="AE3090" s="7">
        <v>187200</v>
      </c>
      <c r="AF3090" s="7" t="s">
        <v>60</v>
      </c>
      <c r="AG3090" s="7">
        <v>187200</v>
      </c>
      <c r="AH3090" s="7">
        <v>187200</v>
      </c>
      <c r="AI3090" s="7" t="s">
        <v>60</v>
      </c>
      <c r="AJ3090" s="7">
        <v>187200</v>
      </c>
      <c r="AK3090" s="7" t="s">
        <v>50</v>
      </c>
      <c r="AL3090" s="7" t="s">
        <v>50</v>
      </c>
      <c r="AM3090" s="7" t="s">
        <v>29592</v>
      </c>
      <c r="AN3090" s="7" t="s">
        <v>993</v>
      </c>
      <c r="AO3090" s="7" t="s">
        <v>29593</v>
      </c>
      <c r="AP3090" s="22" t="s">
        <v>29594</v>
      </c>
      <c r="AQ3090" s="9" t="s">
        <v>50</v>
      </c>
      <c r="AR3090" s="7" t="s">
        <v>50</v>
      </c>
    </row>
    <row r="3091" spans="1:44" ht="15" thickBot="1">
      <c r="A3091" s="10" t="s">
        <v>29595</v>
      </c>
      <c r="B3091" s="13" t="s">
        <v>50</v>
      </c>
      <c r="C3091" s="12">
        <v>44562</v>
      </c>
      <c r="D3091" s="13" t="s">
        <v>45</v>
      </c>
      <c r="E3091" s="13" t="s">
        <v>50</v>
      </c>
      <c r="F3091" s="13" t="s">
        <v>70</v>
      </c>
      <c r="G3091" s="27" t="s">
        <v>54945</v>
      </c>
      <c r="H3091" s="13" t="s">
        <v>50</v>
      </c>
      <c r="I3091" s="13" t="s">
        <v>50</v>
      </c>
      <c r="J3091" s="12">
        <v>45496</v>
      </c>
      <c r="K3091" s="13" t="s">
        <v>50</v>
      </c>
      <c r="L3091" s="13" t="s">
        <v>241</v>
      </c>
      <c r="M3091" s="13" t="s">
        <v>29596</v>
      </c>
      <c r="N3091" s="13" t="s">
        <v>769</v>
      </c>
      <c r="O3091" s="13" t="s">
        <v>29597</v>
      </c>
      <c r="P3091" s="11">
        <v>71549</v>
      </c>
      <c r="Q3091" s="13" t="s">
        <v>520</v>
      </c>
      <c r="R3091" s="33" t="s">
        <v>29598</v>
      </c>
      <c r="S3091" s="30" t="s">
        <v>50</v>
      </c>
      <c r="T3091" s="13" t="s">
        <v>50</v>
      </c>
      <c r="U3091" s="13" t="s">
        <v>50</v>
      </c>
      <c r="V3091" s="13">
        <v>165000000</v>
      </c>
      <c r="W3091" s="13" t="s">
        <v>60</v>
      </c>
      <c r="X3091" s="13">
        <v>165000000</v>
      </c>
      <c r="Y3091" s="13" t="s">
        <v>154</v>
      </c>
      <c r="Z3091" s="13">
        <v>2</v>
      </c>
      <c r="AA3091" s="13">
        <v>165000000</v>
      </c>
      <c r="AB3091" s="13" t="s">
        <v>60</v>
      </c>
      <c r="AC3091" s="13">
        <v>165000000</v>
      </c>
      <c r="AD3091" s="13" t="s">
        <v>241</v>
      </c>
      <c r="AE3091" s="13">
        <v>165000000</v>
      </c>
      <c r="AF3091" s="13" t="s">
        <v>60</v>
      </c>
      <c r="AG3091" s="13">
        <v>165000000</v>
      </c>
      <c r="AH3091" s="13">
        <v>165000000</v>
      </c>
      <c r="AI3091" s="13" t="s">
        <v>60</v>
      </c>
      <c r="AJ3091" s="13">
        <v>165000000</v>
      </c>
      <c r="AK3091" s="13" t="s">
        <v>29599</v>
      </c>
      <c r="AL3091" s="13" t="s">
        <v>50</v>
      </c>
      <c r="AM3091" s="13" t="s">
        <v>29600</v>
      </c>
      <c r="AN3091" s="13" t="s">
        <v>66</v>
      </c>
      <c r="AO3091" s="13" t="s">
        <v>29601</v>
      </c>
      <c r="AP3091" s="15" t="s">
        <v>50</v>
      </c>
      <c r="AQ3091" s="21" t="s">
        <v>29602</v>
      </c>
      <c r="AR3091" s="13" t="s">
        <v>50</v>
      </c>
    </row>
    <row r="3092" spans="1:44" ht="15" thickBot="1">
      <c r="A3092" s="4" t="s">
        <v>29603</v>
      </c>
      <c r="B3092" s="7" t="s">
        <v>50</v>
      </c>
      <c r="C3092" s="6">
        <v>42736</v>
      </c>
      <c r="D3092" s="7" t="s">
        <v>45</v>
      </c>
      <c r="E3092" s="7" t="s">
        <v>46</v>
      </c>
      <c r="F3092" s="7" t="s">
        <v>70</v>
      </c>
      <c r="G3092" s="7" t="s">
        <v>50</v>
      </c>
      <c r="H3092" s="7" t="s">
        <v>50</v>
      </c>
      <c r="I3092" s="7" t="s">
        <v>50</v>
      </c>
      <c r="J3092" s="6">
        <v>45495</v>
      </c>
      <c r="K3092" s="7" t="s">
        <v>50</v>
      </c>
      <c r="L3092" s="7" t="s">
        <v>1624</v>
      </c>
      <c r="M3092" s="7" t="s">
        <v>4411</v>
      </c>
      <c r="N3092" s="7" t="s">
        <v>5710</v>
      </c>
      <c r="O3092" s="7" t="s">
        <v>29604</v>
      </c>
      <c r="P3092" s="5">
        <v>72269</v>
      </c>
      <c r="Q3092" s="7" t="s">
        <v>545</v>
      </c>
      <c r="R3092" s="34" t="s">
        <v>29605</v>
      </c>
      <c r="S3092" s="31" t="s">
        <v>50</v>
      </c>
      <c r="T3092" s="7" t="s">
        <v>50</v>
      </c>
      <c r="U3092" s="7" t="s">
        <v>50</v>
      </c>
      <c r="V3092" s="7">
        <v>250000</v>
      </c>
      <c r="W3092" s="7" t="s">
        <v>5715</v>
      </c>
      <c r="X3092" s="7">
        <v>53379</v>
      </c>
      <c r="Y3092" s="7" t="s">
        <v>467</v>
      </c>
      <c r="Z3092" s="7">
        <v>2</v>
      </c>
      <c r="AA3092" s="7">
        <v>250000</v>
      </c>
      <c r="AB3092" s="7" t="s">
        <v>5715</v>
      </c>
      <c r="AC3092" s="7">
        <v>53379</v>
      </c>
      <c r="AD3092" s="7" t="s">
        <v>1624</v>
      </c>
      <c r="AE3092" s="7">
        <v>250000</v>
      </c>
      <c r="AF3092" s="7" t="s">
        <v>5715</v>
      </c>
      <c r="AG3092" s="7">
        <v>53379</v>
      </c>
      <c r="AH3092" s="7">
        <v>260000</v>
      </c>
      <c r="AI3092" s="7" t="s">
        <v>5715</v>
      </c>
      <c r="AJ3092" s="7">
        <v>55514</v>
      </c>
      <c r="AK3092" s="7" t="s">
        <v>29606</v>
      </c>
      <c r="AL3092" s="7" t="s">
        <v>50</v>
      </c>
      <c r="AM3092" s="7" t="s">
        <v>50</v>
      </c>
      <c r="AN3092" s="7" t="s">
        <v>50</v>
      </c>
      <c r="AO3092" s="7" t="s">
        <v>50</v>
      </c>
      <c r="AP3092" s="9" t="s">
        <v>50</v>
      </c>
      <c r="AQ3092" s="9" t="s">
        <v>50</v>
      </c>
      <c r="AR3092" s="7" t="s">
        <v>1186</v>
      </c>
    </row>
    <row r="3093" spans="1:44" ht="15" thickBot="1">
      <c r="A3093" s="10" t="s">
        <v>29607</v>
      </c>
      <c r="B3093" s="13" t="s">
        <v>50</v>
      </c>
      <c r="C3093" s="12">
        <v>44197</v>
      </c>
      <c r="D3093" s="13" t="s">
        <v>45</v>
      </c>
      <c r="E3093" s="13" t="s">
        <v>46</v>
      </c>
      <c r="F3093" s="13" t="s">
        <v>70</v>
      </c>
      <c r="G3093" s="27" t="s">
        <v>54945</v>
      </c>
      <c r="H3093" s="13" t="s">
        <v>50</v>
      </c>
      <c r="I3093" s="13" t="s">
        <v>50</v>
      </c>
      <c r="J3093" s="12">
        <v>45495</v>
      </c>
      <c r="K3093" s="13" t="s">
        <v>50</v>
      </c>
      <c r="L3093" s="13" t="s">
        <v>1624</v>
      </c>
      <c r="M3093" s="13" t="s">
        <v>29608</v>
      </c>
      <c r="N3093" s="13" t="s">
        <v>7435</v>
      </c>
      <c r="O3093" s="13" t="s">
        <v>29609</v>
      </c>
      <c r="P3093" s="11">
        <v>72679</v>
      </c>
      <c r="Q3093" s="13" t="s">
        <v>545</v>
      </c>
      <c r="R3093" s="33" t="s">
        <v>29610</v>
      </c>
      <c r="S3093" s="33" t="s">
        <v>29611</v>
      </c>
      <c r="T3093" s="13" t="s">
        <v>29612</v>
      </c>
      <c r="U3093" s="13" t="s">
        <v>29613</v>
      </c>
      <c r="V3093" s="13">
        <v>250000</v>
      </c>
      <c r="W3093" s="13" t="s">
        <v>5715</v>
      </c>
      <c r="X3093" s="13">
        <v>53379</v>
      </c>
      <c r="Y3093" s="13" t="s">
        <v>467</v>
      </c>
      <c r="Z3093" s="13">
        <v>2</v>
      </c>
      <c r="AA3093" s="13">
        <v>250000</v>
      </c>
      <c r="AB3093" s="13" t="s">
        <v>5715</v>
      </c>
      <c r="AC3093" s="13">
        <v>53379</v>
      </c>
      <c r="AD3093" s="13" t="s">
        <v>1624</v>
      </c>
      <c r="AE3093" s="13">
        <v>250000</v>
      </c>
      <c r="AF3093" s="13" t="s">
        <v>5715</v>
      </c>
      <c r="AG3093" s="13">
        <v>53379</v>
      </c>
      <c r="AH3093" s="13">
        <v>260000</v>
      </c>
      <c r="AI3093" s="13" t="s">
        <v>5715</v>
      </c>
      <c r="AJ3093" s="13">
        <v>55514</v>
      </c>
      <c r="AK3093" s="13" t="s">
        <v>29606</v>
      </c>
      <c r="AL3093" s="13" t="s">
        <v>50</v>
      </c>
      <c r="AM3093" s="13" t="s">
        <v>29614</v>
      </c>
      <c r="AN3093" s="13" t="s">
        <v>993</v>
      </c>
      <c r="AO3093" s="13" t="s">
        <v>29615</v>
      </c>
      <c r="AP3093" s="21" t="s">
        <v>29616</v>
      </c>
      <c r="AQ3093" s="15" t="s">
        <v>50</v>
      </c>
      <c r="AR3093" s="13" t="s">
        <v>50</v>
      </c>
    </row>
    <row r="3094" spans="1:44" ht="15" thickBot="1">
      <c r="A3094" s="4" t="s">
        <v>29617</v>
      </c>
      <c r="B3094" s="7" t="s">
        <v>50</v>
      </c>
      <c r="C3094" s="7" t="s">
        <v>50</v>
      </c>
      <c r="D3094" s="7" t="s">
        <v>45</v>
      </c>
      <c r="E3094" s="7" t="s">
        <v>46</v>
      </c>
      <c r="F3094" s="7" t="s">
        <v>70</v>
      </c>
      <c r="G3094" s="7" t="s">
        <v>50</v>
      </c>
      <c r="H3094" s="7" t="s">
        <v>50</v>
      </c>
      <c r="I3094" s="7" t="s">
        <v>50</v>
      </c>
      <c r="J3094" s="6">
        <v>45496</v>
      </c>
      <c r="K3094" s="7" t="s">
        <v>50</v>
      </c>
      <c r="L3094" s="7" t="s">
        <v>1624</v>
      </c>
      <c r="M3094" s="7" t="s">
        <v>50</v>
      </c>
      <c r="N3094" s="7" t="s">
        <v>918</v>
      </c>
      <c r="O3094" s="7" t="s">
        <v>29618</v>
      </c>
      <c r="P3094" s="5">
        <v>72960</v>
      </c>
      <c r="Q3094" s="7" t="s">
        <v>920</v>
      </c>
      <c r="R3094" s="34" t="s">
        <v>29619</v>
      </c>
      <c r="S3094" s="31" t="s">
        <v>50</v>
      </c>
      <c r="T3094" s="7" t="s">
        <v>50</v>
      </c>
      <c r="U3094" s="7" t="s">
        <v>50</v>
      </c>
      <c r="V3094" s="7">
        <v>500000</v>
      </c>
      <c r="W3094" s="7" t="s">
        <v>60</v>
      </c>
      <c r="X3094" s="7">
        <v>500000</v>
      </c>
      <c r="Y3094" s="7" t="s">
        <v>467</v>
      </c>
      <c r="Z3094" s="7">
        <v>1</v>
      </c>
      <c r="AA3094" s="7">
        <v>500000</v>
      </c>
      <c r="AB3094" s="7" t="s">
        <v>60</v>
      </c>
      <c r="AC3094" s="7">
        <v>500000</v>
      </c>
      <c r="AD3094" s="7" t="s">
        <v>1624</v>
      </c>
      <c r="AE3094" s="7">
        <v>500000</v>
      </c>
      <c r="AF3094" s="7" t="s">
        <v>60</v>
      </c>
      <c r="AG3094" s="7">
        <v>500000</v>
      </c>
      <c r="AH3094" s="7">
        <v>500000</v>
      </c>
      <c r="AI3094" s="7" t="s">
        <v>60</v>
      </c>
      <c r="AJ3094" s="7">
        <v>500000</v>
      </c>
      <c r="AK3094" s="7" t="s">
        <v>29620</v>
      </c>
      <c r="AL3094" s="7" t="s">
        <v>50</v>
      </c>
      <c r="AM3094" s="7" t="s">
        <v>29621</v>
      </c>
      <c r="AN3094" s="7" t="s">
        <v>66</v>
      </c>
      <c r="AO3094" s="7" t="s">
        <v>29622</v>
      </c>
      <c r="AP3094" s="9" t="s">
        <v>50</v>
      </c>
      <c r="AQ3094" s="22" t="s">
        <v>29623</v>
      </c>
      <c r="AR3094" s="7" t="s">
        <v>50</v>
      </c>
    </row>
    <row r="3095" spans="1:44" ht="15" thickBot="1">
      <c r="A3095" s="10" t="s">
        <v>29624</v>
      </c>
      <c r="B3095" s="13" t="s">
        <v>50</v>
      </c>
      <c r="C3095" s="12">
        <v>43831</v>
      </c>
      <c r="D3095" s="13" t="s">
        <v>45</v>
      </c>
      <c r="E3095" s="13" t="s">
        <v>50</v>
      </c>
      <c r="F3095" s="13" t="s">
        <v>47</v>
      </c>
      <c r="G3095" s="27" t="s">
        <v>54945</v>
      </c>
      <c r="H3095" s="13" t="s">
        <v>50</v>
      </c>
      <c r="I3095" s="13" t="s">
        <v>50</v>
      </c>
      <c r="J3095" s="12">
        <v>45490</v>
      </c>
      <c r="K3095" s="13" t="s">
        <v>50</v>
      </c>
      <c r="L3095" s="13" t="s">
        <v>62</v>
      </c>
      <c r="M3095" s="13" t="s">
        <v>4069</v>
      </c>
      <c r="N3095" s="13" t="s">
        <v>29625</v>
      </c>
      <c r="O3095" s="13" t="s">
        <v>29626</v>
      </c>
      <c r="P3095" s="11">
        <v>73569</v>
      </c>
      <c r="Q3095" s="13" t="s">
        <v>50</v>
      </c>
      <c r="R3095" s="33" t="s">
        <v>29627</v>
      </c>
      <c r="S3095" s="33" t="s">
        <v>29628</v>
      </c>
      <c r="T3095" s="13" t="s">
        <v>50</v>
      </c>
      <c r="U3095" s="13" t="s">
        <v>50</v>
      </c>
      <c r="V3095" s="13">
        <v>4500000</v>
      </c>
      <c r="W3095" s="13" t="s">
        <v>1085</v>
      </c>
      <c r="X3095" s="13">
        <v>3290840</v>
      </c>
      <c r="Y3095" s="13" t="s">
        <v>61</v>
      </c>
      <c r="Z3095" s="13">
        <v>1</v>
      </c>
      <c r="AA3095" s="13">
        <v>4500000</v>
      </c>
      <c r="AB3095" s="13" t="s">
        <v>1085</v>
      </c>
      <c r="AC3095" s="13">
        <v>3290840</v>
      </c>
      <c r="AD3095" s="13" t="s">
        <v>62</v>
      </c>
      <c r="AE3095" s="13">
        <v>4500000</v>
      </c>
      <c r="AF3095" s="13" t="s">
        <v>1085</v>
      </c>
      <c r="AG3095" s="13">
        <v>3290840</v>
      </c>
      <c r="AH3095" s="13">
        <v>4500000</v>
      </c>
      <c r="AI3095" s="13" t="s">
        <v>1085</v>
      </c>
      <c r="AJ3095" s="13">
        <v>3290840</v>
      </c>
      <c r="AK3095" s="13" t="s">
        <v>29629</v>
      </c>
      <c r="AL3095" s="13" t="s">
        <v>50</v>
      </c>
      <c r="AM3095" s="13" t="s">
        <v>29630</v>
      </c>
      <c r="AN3095" s="13" t="s">
        <v>66</v>
      </c>
      <c r="AO3095" s="13" t="s">
        <v>29631</v>
      </c>
      <c r="AP3095" s="21" t="s">
        <v>29632</v>
      </c>
      <c r="AQ3095" s="15" t="s">
        <v>50</v>
      </c>
      <c r="AR3095" s="13" t="s">
        <v>50</v>
      </c>
    </row>
    <row r="3096" spans="1:44" ht="15" thickBot="1">
      <c r="A3096" s="4" t="s">
        <v>29633</v>
      </c>
      <c r="B3096" s="7" t="s">
        <v>50</v>
      </c>
      <c r="C3096" s="6">
        <v>45292</v>
      </c>
      <c r="D3096" s="7" t="s">
        <v>45</v>
      </c>
      <c r="E3096" s="7" t="s">
        <v>46</v>
      </c>
      <c r="F3096" s="7" t="s">
        <v>70</v>
      </c>
      <c r="G3096" s="27" t="s">
        <v>54945</v>
      </c>
      <c r="H3096" s="7" t="s">
        <v>50</v>
      </c>
      <c r="I3096" s="7" t="s">
        <v>50</v>
      </c>
      <c r="J3096" s="6">
        <v>45496</v>
      </c>
      <c r="K3096" s="7" t="s">
        <v>50</v>
      </c>
      <c r="L3096" s="7" t="s">
        <v>467</v>
      </c>
      <c r="M3096" s="7" t="s">
        <v>50</v>
      </c>
      <c r="N3096" s="7" t="s">
        <v>50</v>
      </c>
      <c r="O3096" s="7" t="s">
        <v>29634</v>
      </c>
      <c r="P3096" s="5">
        <v>73720</v>
      </c>
      <c r="Q3096" s="7" t="s">
        <v>50</v>
      </c>
      <c r="R3096" s="28" t="s">
        <v>29635</v>
      </c>
      <c r="S3096" s="34" t="s">
        <v>29636</v>
      </c>
      <c r="T3096" s="7" t="s">
        <v>50</v>
      </c>
      <c r="U3096" s="7" t="s">
        <v>50</v>
      </c>
      <c r="V3096" s="7">
        <v>800000</v>
      </c>
      <c r="W3096" s="7" t="s">
        <v>60</v>
      </c>
      <c r="X3096" s="7">
        <v>800000</v>
      </c>
      <c r="Y3096" s="7" t="s">
        <v>467</v>
      </c>
      <c r="Z3096" s="7">
        <v>1</v>
      </c>
      <c r="AA3096" s="7">
        <v>800000</v>
      </c>
      <c r="AB3096" s="7" t="s">
        <v>60</v>
      </c>
      <c r="AC3096" s="7">
        <v>800000</v>
      </c>
      <c r="AD3096" s="7" t="s">
        <v>467</v>
      </c>
      <c r="AE3096" s="7">
        <v>800000</v>
      </c>
      <c r="AF3096" s="7" t="s">
        <v>60</v>
      </c>
      <c r="AG3096" s="7">
        <v>800000</v>
      </c>
      <c r="AH3096" s="7">
        <v>800000</v>
      </c>
      <c r="AI3096" s="7" t="s">
        <v>60</v>
      </c>
      <c r="AJ3096" s="7">
        <v>800000</v>
      </c>
      <c r="AK3096" s="7" t="s">
        <v>50</v>
      </c>
      <c r="AL3096" s="7" t="s">
        <v>50</v>
      </c>
      <c r="AM3096" s="7" t="s">
        <v>29637</v>
      </c>
      <c r="AN3096" s="7" t="s">
        <v>66</v>
      </c>
      <c r="AO3096" s="7" t="s">
        <v>29638</v>
      </c>
      <c r="AP3096" s="22" t="s">
        <v>29639</v>
      </c>
      <c r="AQ3096" s="9" t="s">
        <v>50</v>
      </c>
      <c r="AR3096" s="7" t="s">
        <v>50</v>
      </c>
    </row>
    <row r="3097" spans="1:44" ht="15" thickBot="1">
      <c r="A3097" s="10" t="s">
        <v>29640</v>
      </c>
      <c r="B3097" s="11">
        <v>38771</v>
      </c>
      <c r="C3097" s="12">
        <v>24108</v>
      </c>
      <c r="D3097" s="13" t="s">
        <v>45</v>
      </c>
      <c r="E3097" s="13" t="s">
        <v>50</v>
      </c>
      <c r="F3097" s="13" t="s">
        <v>70</v>
      </c>
      <c r="G3097" s="13" t="s">
        <v>50</v>
      </c>
      <c r="H3097" s="13" t="s">
        <v>2081</v>
      </c>
      <c r="I3097" s="13" t="s">
        <v>50</v>
      </c>
      <c r="J3097" s="12">
        <v>45490</v>
      </c>
      <c r="K3097" s="13" t="s">
        <v>50</v>
      </c>
      <c r="L3097" s="13" t="s">
        <v>52</v>
      </c>
      <c r="M3097" s="13" t="s">
        <v>50</v>
      </c>
      <c r="N3097" s="13" t="s">
        <v>29641</v>
      </c>
      <c r="O3097" s="13" t="s">
        <v>29642</v>
      </c>
      <c r="P3097" s="11">
        <v>73886</v>
      </c>
      <c r="Q3097" s="13" t="s">
        <v>1024</v>
      </c>
      <c r="R3097" s="33" t="s">
        <v>29643</v>
      </c>
      <c r="S3097" s="33" t="s">
        <v>29644</v>
      </c>
      <c r="T3097" s="13" t="s">
        <v>50</v>
      </c>
      <c r="U3097" s="13" t="s">
        <v>29645</v>
      </c>
      <c r="V3097" s="13">
        <v>399827</v>
      </c>
      <c r="W3097" s="13" t="s">
        <v>60</v>
      </c>
      <c r="X3097" s="13">
        <v>399827</v>
      </c>
      <c r="Y3097" s="13" t="s">
        <v>50</v>
      </c>
      <c r="Z3097" s="13">
        <v>1</v>
      </c>
      <c r="AA3097" s="13" t="s">
        <v>50</v>
      </c>
      <c r="AB3097" s="13" t="s">
        <v>50</v>
      </c>
      <c r="AC3097" s="13" t="s">
        <v>50</v>
      </c>
      <c r="AD3097" s="13" t="s">
        <v>50</v>
      </c>
      <c r="AE3097" s="13" t="s">
        <v>50</v>
      </c>
      <c r="AF3097" s="13" t="s">
        <v>50</v>
      </c>
      <c r="AG3097" s="13" t="s">
        <v>50</v>
      </c>
      <c r="AH3097" s="13">
        <v>399827</v>
      </c>
      <c r="AI3097" s="13" t="s">
        <v>60</v>
      </c>
      <c r="AJ3097" s="13">
        <v>399827</v>
      </c>
      <c r="AK3097" s="13" t="s">
        <v>29646</v>
      </c>
      <c r="AL3097" s="13" t="s">
        <v>50</v>
      </c>
      <c r="AM3097" s="13" t="s">
        <v>29647</v>
      </c>
      <c r="AN3097" s="13" t="s">
        <v>738</v>
      </c>
      <c r="AO3097" s="13" t="s">
        <v>29648</v>
      </c>
      <c r="AP3097" s="21" t="s">
        <v>29649</v>
      </c>
      <c r="AQ3097" s="15" t="s">
        <v>50</v>
      </c>
      <c r="AR3097" s="13" t="s">
        <v>50</v>
      </c>
    </row>
    <row r="3098" spans="1:44" ht="15" thickBot="1">
      <c r="A3098" s="4" t="s">
        <v>29650</v>
      </c>
      <c r="B3098" s="7" t="s">
        <v>50</v>
      </c>
      <c r="C3098" s="6">
        <v>45231</v>
      </c>
      <c r="D3098" s="7" t="s">
        <v>45</v>
      </c>
      <c r="E3098" s="7" t="s">
        <v>46</v>
      </c>
      <c r="F3098" s="7" t="s">
        <v>70</v>
      </c>
      <c r="G3098" s="7" t="s">
        <v>50</v>
      </c>
      <c r="H3098" s="7" t="s">
        <v>50</v>
      </c>
      <c r="I3098" s="7" t="s">
        <v>50</v>
      </c>
      <c r="J3098" s="6">
        <v>45490</v>
      </c>
      <c r="K3098" s="7" t="s">
        <v>50</v>
      </c>
      <c r="L3098" s="7" t="s">
        <v>1471</v>
      </c>
      <c r="M3098" s="7" t="s">
        <v>29651</v>
      </c>
      <c r="N3098" s="7" t="s">
        <v>1266</v>
      </c>
      <c r="O3098" s="7" t="s">
        <v>29652</v>
      </c>
      <c r="P3098" s="5">
        <v>74329</v>
      </c>
      <c r="Q3098" s="7" t="s">
        <v>245</v>
      </c>
      <c r="R3098" s="31" t="s">
        <v>50</v>
      </c>
      <c r="S3098" s="31" t="s">
        <v>50</v>
      </c>
      <c r="T3098" s="7" t="s">
        <v>50</v>
      </c>
      <c r="U3098" s="7" t="s">
        <v>50</v>
      </c>
      <c r="V3098" s="7">
        <v>120000000</v>
      </c>
      <c r="W3098" s="7" t="s">
        <v>2056</v>
      </c>
      <c r="X3098" s="7">
        <v>16528015</v>
      </c>
      <c r="Y3098" s="7" t="s">
        <v>50</v>
      </c>
      <c r="Z3098" s="7">
        <v>1</v>
      </c>
      <c r="AA3098" s="7">
        <v>120000000</v>
      </c>
      <c r="AB3098" s="7" t="s">
        <v>2056</v>
      </c>
      <c r="AC3098" s="7">
        <v>16528015</v>
      </c>
      <c r="AD3098" s="7" t="s">
        <v>1471</v>
      </c>
      <c r="AE3098" s="7">
        <v>120000000</v>
      </c>
      <c r="AF3098" s="7" t="s">
        <v>2056</v>
      </c>
      <c r="AG3098" s="7">
        <v>16528015</v>
      </c>
      <c r="AH3098" s="7">
        <v>120000000</v>
      </c>
      <c r="AI3098" s="7" t="s">
        <v>2056</v>
      </c>
      <c r="AJ3098" s="7">
        <v>16528015</v>
      </c>
      <c r="AK3098" s="7" t="s">
        <v>29653</v>
      </c>
      <c r="AL3098" s="7" t="s">
        <v>50</v>
      </c>
      <c r="AM3098" s="7" t="s">
        <v>29654</v>
      </c>
      <c r="AN3098" s="7" t="s">
        <v>5019</v>
      </c>
      <c r="AO3098" s="7" t="s">
        <v>50</v>
      </c>
      <c r="AP3098" s="9" t="s">
        <v>50</v>
      </c>
      <c r="AQ3098" s="22" t="s">
        <v>29655</v>
      </c>
      <c r="AR3098" s="7" t="s">
        <v>255</v>
      </c>
    </row>
    <row r="3099" spans="1:44" ht="15" thickBot="1">
      <c r="A3099" s="10" t="s">
        <v>29656</v>
      </c>
      <c r="B3099" s="13" t="s">
        <v>50</v>
      </c>
      <c r="C3099" s="13" t="s">
        <v>50</v>
      </c>
      <c r="D3099" s="13" t="s">
        <v>45</v>
      </c>
      <c r="E3099" s="13" t="s">
        <v>50</v>
      </c>
      <c r="F3099" s="13" t="s">
        <v>70</v>
      </c>
      <c r="G3099" s="13" t="s">
        <v>50</v>
      </c>
      <c r="H3099" s="13" t="s">
        <v>50</v>
      </c>
      <c r="I3099" s="13" t="s">
        <v>50</v>
      </c>
      <c r="J3099" s="12">
        <v>45492</v>
      </c>
      <c r="K3099" s="13" t="s">
        <v>50</v>
      </c>
      <c r="L3099" s="13" t="s">
        <v>4303</v>
      </c>
      <c r="M3099" s="13" t="s">
        <v>50</v>
      </c>
      <c r="N3099" s="13" t="s">
        <v>50</v>
      </c>
      <c r="O3099" s="13" t="s">
        <v>29657</v>
      </c>
      <c r="P3099" s="11">
        <v>74835</v>
      </c>
      <c r="Q3099" s="13" t="s">
        <v>50</v>
      </c>
      <c r="R3099" s="33" t="s">
        <v>29658</v>
      </c>
      <c r="S3099" s="30" t="s">
        <v>50</v>
      </c>
      <c r="T3099" s="13" t="s">
        <v>50</v>
      </c>
      <c r="U3099" s="13" t="s">
        <v>50</v>
      </c>
      <c r="V3099" s="13">
        <v>1000000</v>
      </c>
      <c r="W3099" s="13" t="s">
        <v>60</v>
      </c>
      <c r="X3099" s="13">
        <v>1000000</v>
      </c>
      <c r="Y3099" s="13" t="s">
        <v>50</v>
      </c>
      <c r="Z3099" s="13">
        <v>1</v>
      </c>
      <c r="AA3099" s="13">
        <v>1000000</v>
      </c>
      <c r="AB3099" s="13" t="s">
        <v>60</v>
      </c>
      <c r="AC3099" s="13">
        <v>1000000</v>
      </c>
      <c r="AD3099" s="13" t="s">
        <v>4303</v>
      </c>
      <c r="AE3099" s="13">
        <v>1000000</v>
      </c>
      <c r="AF3099" s="13" t="s">
        <v>60</v>
      </c>
      <c r="AG3099" s="13">
        <v>1000000</v>
      </c>
      <c r="AH3099" s="13">
        <v>1000000</v>
      </c>
      <c r="AI3099" s="13" t="s">
        <v>60</v>
      </c>
      <c r="AJ3099" s="13">
        <v>1000000</v>
      </c>
      <c r="AK3099" s="13" t="s">
        <v>50</v>
      </c>
      <c r="AL3099" s="13" t="s">
        <v>50</v>
      </c>
      <c r="AM3099" s="13" t="s">
        <v>50</v>
      </c>
      <c r="AN3099" s="13" t="s">
        <v>50</v>
      </c>
      <c r="AO3099" s="13" t="s">
        <v>50</v>
      </c>
      <c r="AP3099" s="15" t="s">
        <v>50</v>
      </c>
      <c r="AQ3099" s="15" t="s">
        <v>50</v>
      </c>
      <c r="AR3099" s="13" t="s">
        <v>1186</v>
      </c>
    </row>
    <row r="3100" spans="1:44" ht="15" thickBot="1">
      <c r="A3100" s="4" t="s">
        <v>29659</v>
      </c>
      <c r="B3100" s="7" t="s">
        <v>50</v>
      </c>
      <c r="C3100" s="6">
        <v>35065</v>
      </c>
      <c r="D3100" s="7" t="s">
        <v>45</v>
      </c>
      <c r="E3100" s="7" t="s">
        <v>46</v>
      </c>
      <c r="F3100" s="7" t="s">
        <v>47</v>
      </c>
      <c r="G3100" s="7" t="s">
        <v>87</v>
      </c>
      <c r="H3100" s="7" t="s">
        <v>50</v>
      </c>
      <c r="I3100" s="7" t="s">
        <v>50</v>
      </c>
      <c r="J3100" s="6">
        <v>45489</v>
      </c>
      <c r="K3100" s="7" t="s">
        <v>50</v>
      </c>
      <c r="L3100" s="7" t="s">
        <v>268</v>
      </c>
      <c r="M3100" s="7" t="s">
        <v>50</v>
      </c>
      <c r="N3100" s="7" t="s">
        <v>3649</v>
      </c>
      <c r="O3100" s="7" t="s">
        <v>29660</v>
      </c>
      <c r="P3100" s="5">
        <v>75314</v>
      </c>
      <c r="Q3100" s="7" t="s">
        <v>245</v>
      </c>
      <c r="R3100" s="31" t="s">
        <v>50</v>
      </c>
      <c r="S3100" s="31" t="s">
        <v>50</v>
      </c>
      <c r="T3100" s="7" t="s">
        <v>50</v>
      </c>
      <c r="U3100" s="7" t="s">
        <v>29661</v>
      </c>
      <c r="V3100" s="7">
        <v>101408311</v>
      </c>
      <c r="W3100" s="7" t="s">
        <v>2056</v>
      </c>
      <c r="X3100" s="7">
        <v>13968279</v>
      </c>
      <c r="Y3100" s="7" t="s">
        <v>61</v>
      </c>
      <c r="Z3100" s="7">
        <v>1</v>
      </c>
      <c r="AA3100" s="7" t="s">
        <v>50</v>
      </c>
      <c r="AB3100" s="7" t="s">
        <v>50</v>
      </c>
      <c r="AC3100" s="7" t="s">
        <v>50</v>
      </c>
      <c r="AD3100" s="7" t="s">
        <v>50</v>
      </c>
      <c r="AE3100" s="7" t="s">
        <v>50</v>
      </c>
      <c r="AF3100" s="7" t="s">
        <v>50</v>
      </c>
      <c r="AG3100" s="7" t="s">
        <v>50</v>
      </c>
      <c r="AH3100" s="7">
        <v>101408311</v>
      </c>
      <c r="AI3100" s="7" t="s">
        <v>2056</v>
      </c>
      <c r="AJ3100" s="7">
        <v>13968279</v>
      </c>
      <c r="AK3100" s="7" t="s">
        <v>29662</v>
      </c>
      <c r="AL3100" s="7" t="s">
        <v>50</v>
      </c>
      <c r="AM3100" s="7" t="s">
        <v>29663</v>
      </c>
      <c r="AN3100" s="7" t="s">
        <v>66</v>
      </c>
      <c r="AO3100" s="7" t="s">
        <v>50</v>
      </c>
      <c r="AP3100" s="9" t="s">
        <v>50</v>
      </c>
      <c r="AQ3100" s="22" t="s">
        <v>29664</v>
      </c>
      <c r="AR3100" s="7" t="s">
        <v>255</v>
      </c>
    </row>
    <row r="3101" spans="1:44" ht="15" thickBot="1">
      <c r="A3101" s="10" t="s">
        <v>29665</v>
      </c>
      <c r="B3101" s="13" t="s">
        <v>50</v>
      </c>
      <c r="C3101" s="12">
        <v>45292</v>
      </c>
      <c r="D3101" s="13" t="s">
        <v>45</v>
      </c>
      <c r="E3101" s="13" t="s">
        <v>50</v>
      </c>
      <c r="F3101" s="13" t="s">
        <v>70</v>
      </c>
      <c r="G3101" s="13" t="s">
        <v>50</v>
      </c>
      <c r="H3101" s="13" t="s">
        <v>50</v>
      </c>
      <c r="I3101" s="13" t="s">
        <v>50</v>
      </c>
      <c r="J3101" s="12">
        <v>45489</v>
      </c>
      <c r="K3101" s="13" t="s">
        <v>50</v>
      </c>
      <c r="L3101" s="13" t="s">
        <v>467</v>
      </c>
      <c r="M3101" s="13" t="s">
        <v>50</v>
      </c>
      <c r="N3101" s="13" t="s">
        <v>29666</v>
      </c>
      <c r="O3101" s="13" t="s">
        <v>29667</v>
      </c>
      <c r="P3101" s="11">
        <v>75375</v>
      </c>
      <c r="Q3101" s="13" t="s">
        <v>166</v>
      </c>
      <c r="R3101" s="30" t="s">
        <v>50</v>
      </c>
      <c r="S3101" s="30" t="s">
        <v>50</v>
      </c>
      <c r="T3101" s="13" t="s">
        <v>50</v>
      </c>
      <c r="U3101" s="13" t="s">
        <v>29668</v>
      </c>
      <c r="V3101" s="13">
        <v>4000000</v>
      </c>
      <c r="W3101" s="13" t="s">
        <v>60</v>
      </c>
      <c r="X3101" s="13">
        <v>4000000</v>
      </c>
      <c r="Y3101" s="13" t="s">
        <v>467</v>
      </c>
      <c r="Z3101" s="13">
        <v>1</v>
      </c>
      <c r="AA3101" s="13">
        <v>4000000</v>
      </c>
      <c r="AB3101" s="13" t="s">
        <v>60</v>
      </c>
      <c r="AC3101" s="13">
        <v>4000000</v>
      </c>
      <c r="AD3101" s="13" t="s">
        <v>467</v>
      </c>
      <c r="AE3101" s="13">
        <v>4000000</v>
      </c>
      <c r="AF3101" s="13" t="s">
        <v>60</v>
      </c>
      <c r="AG3101" s="13">
        <v>4000000</v>
      </c>
      <c r="AH3101" s="13">
        <v>4000000</v>
      </c>
      <c r="AI3101" s="13" t="s">
        <v>60</v>
      </c>
      <c r="AJ3101" s="13">
        <v>4000000</v>
      </c>
      <c r="AK3101" s="13" t="s">
        <v>50</v>
      </c>
      <c r="AL3101" s="13" t="s">
        <v>50</v>
      </c>
      <c r="AM3101" s="13" t="s">
        <v>50</v>
      </c>
      <c r="AN3101" s="13" t="s">
        <v>50</v>
      </c>
      <c r="AO3101" s="13" t="s">
        <v>50</v>
      </c>
      <c r="AP3101" s="15" t="s">
        <v>50</v>
      </c>
      <c r="AQ3101" s="15" t="s">
        <v>50</v>
      </c>
      <c r="AR3101" s="13" t="s">
        <v>1186</v>
      </c>
    </row>
    <row r="3102" spans="1:44" ht="15" thickBot="1">
      <c r="A3102" s="4" t="s">
        <v>29669</v>
      </c>
      <c r="B3102" s="7" t="s">
        <v>50</v>
      </c>
      <c r="C3102" s="6">
        <v>44927</v>
      </c>
      <c r="D3102" s="7" t="s">
        <v>45</v>
      </c>
      <c r="E3102" s="7" t="s">
        <v>46</v>
      </c>
      <c r="F3102" s="7" t="s">
        <v>70</v>
      </c>
      <c r="G3102" s="7" t="s">
        <v>50</v>
      </c>
      <c r="H3102" s="7" t="s">
        <v>50</v>
      </c>
      <c r="I3102" s="7" t="s">
        <v>50</v>
      </c>
      <c r="J3102" s="6">
        <v>45490</v>
      </c>
      <c r="K3102" s="7" t="s">
        <v>50</v>
      </c>
      <c r="L3102" s="7" t="s">
        <v>467</v>
      </c>
      <c r="M3102" s="7" t="s">
        <v>50</v>
      </c>
      <c r="N3102" s="7" t="s">
        <v>2257</v>
      </c>
      <c r="O3102" s="7" t="s">
        <v>29670</v>
      </c>
      <c r="P3102" s="5">
        <v>75627</v>
      </c>
      <c r="Q3102" s="7" t="s">
        <v>218</v>
      </c>
      <c r="R3102" s="31" t="s">
        <v>50</v>
      </c>
      <c r="S3102" s="31" t="s">
        <v>50</v>
      </c>
      <c r="T3102" s="7" t="s">
        <v>50</v>
      </c>
      <c r="U3102" s="7" t="s">
        <v>29671</v>
      </c>
      <c r="V3102" s="7">
        <v>1750000</v>
      </c>
      <c r="W3102" s="7" t="s">
        <v>60</v>
      </c>
      <c r="X3102" s="7">
        <v>1750000</v>
      </c>
      <c r="Y3102" s="7" t="s">
        <v>467</v>
      </c>
      <c r="Z3102" s="7">
        <v>1</v>
      </c>
      <c r="AA3102" s="7">
        <v>1750000</v>
      </c>
      <c r="AB3102" s="7" t="s">
        <v>60</v>
      </c>
      <c r="AC3102" s="7">
        <v>1750000</v>
      </c>
      <c r="AD3102" s="7" t="s">
        <v>467</v>
      </c>
      <c r="AE3102" s="7">
        <v>1750000</v>
      </c>
      <c r="AF3102" s="7" t="s">
        <v>60</v>
      </c>
      <c r="AG3102" s="7">
        <v>1750000</v>
      </c>
      <c r="AH3102" s="7">
        <v>1750000</v>
      </c>
      <c r="AI3102" s="7" t="s">
        <v>60</v>
      </c>
      <c r="AJ3102" s="7">
        <v>1750000</v>
      </c>
      <c r="AK3102" s="7" t="s">
        <v>50</v>
      </c>
      <c r="AL3102" s="7" t="s">
        <v>50</v>
      </c>
      <c r="AM3102" s="7" t="s">
        <v>50</v>
      </c>
      <c r="AN3102" s="7" t="s">
        <v>50</v>
      </c>
      <c r="AO3102" s="7" t="s">
        <v>50</v>
      </c>
      <c r="AP3102" s="9" t="s">
        <v>50</v>
      </c>
      <c r="AQ3102" s="9" t="s">
        <v>50</v>
      </c>
      <c r="AR3102" s="7" t="s">
        <v>1186</v>
      </c>
    </row>
    <row r="3103" spans="1:44" ht="15" thickBot="1">
      <c r="A3103" s="10" t="s">
        <v>29672</v>
      </c>
      <c r="B3103" s="13" t="s">
        <v>50</v>
      </c>
      <c r="C3103" s="12">
        <v>44562</v>
      </c>
      <c r="D3103" s="13" t="s">
        <v>45</v>
      </c>
      <c r="E3103" s="13" t="s">
        <v>46</v>
      </c>
      <c r="F3103" s="13" t="s">
        <v>70</v>
      </c>
      <c r="G3103" s="26" t="s">
        <v>54946</v>
      </c>
      <c r="H3103" s="13" t="s">
        <v>50</v>
      </c>
      <c r="I3103" s="13" t="s">
        <v>50</v>
      </c>
      <c r="J3103" s="12">
        <v>45496</v>
      </c>
      <c r="K3103" s="13" t="s">
        <v>50</v>
      </c>
      <c r="L3103" s="13" t="s">
        <v>241</v>
      </c>
      <c r="M3103" s="13" t="s">
        <v>28937</v>
      </c>
      <c r="N3103" s="13" t="s">
        <v>29673</v>
      </c>
      <c r="O3103" s="13" t="s">
        <v>29674</v>
      </c>
      <c r="P3103" s="11">
        <v>75918</v>
      </c>
      <c r="Q3103" s="13" t="s">
        <v>245</v>
      </c>
      <c r="R3103" s="30" t="s">
        <v>50</v>
      </c>
      <c r="S3103" s="30" t="s">
        <v>50</v>
      </c>
      <c r="T3103" s="13" t="s">
        <v>50</v>
      </c>
      <c r="U3103" s="13" t="s">
        <v>50</v>
      </c>
      <c r="V3103" s="13">
        <v>120000000</v>
      </c>
      <c r="W3103" s="13" t="s">
        <v>2056</v>
      </c>
      <c r="X3103" s="13">
        <v>16497113</v>
      </c>
      <c r="Y3103" s="13" t="s">
        <v>154</v>
      </c>
      <c r="Z3103" s="13">
        <v>1</v>
      </c>
      <c r="AA3103" s="13">
        <v>120000000</v>
      </c>
      <c r="AB3103" s="13" t="s">
        <v>2056</v>
      </c>
      <c r="AC3103" s="13">
        <v>16497113</v>
      </c>
      <c r="AD3103" s="13" t="s">
        <v>241</v>
      </c>
      <c r="AE3103" s="13">
        <v>120000000</v>
      </c>
      <c r="AF3103" s="13" t="s">
        <v>2056</v>
      </c>
      <c r="AG3103" s="13">
        <v>16497113</v>
      </c>
      <c r="AH3103" s="13">
        <v>120000000</v>
      </c>
      <c r="AI3103" s="13" t="s">
        <v>2056</v>
      </c>
      <c r="AJ3103" s="13">
        <v>16497113</v>
      </c>
      <c r="AK3103" s="13" t="s">
        <v>29675</v>
      </c>
      <c r="AL3103" s="13" t="s">
        <v>50</v>
      </c>
      <c r="AM3103" s="13" t="s">
        <v>29676</v>
      </c>
      <c r="AN3103" s="13" t="s">
        <v>66</v>
      </c>
      <c r="AO3103" s="13" t="s">
        <v>50</v>
      </c>
      <c r="AP3103" s="15" t="s">
        <v>50</v>
      </c>
      <c r="AQ3103" s="21" t="s">
        <v>29677</v>
      </c>
      <c r="AR3103" s="13" t="s">
        <v>255</v>
      </c>
    </row>
    <row r="3104" spans="1:44" ht="15" thickBot="1">
      <c r="A3104" s="4" t="s">
        <v>29678</v>
      </c>
      <c r="B3104" s="7" t="s">
        <v>50</v>
      </c>
      <c r="C3104" s="6">
        <v>44927</v>
      </c>
      <c r="D3104" s="7" t="s">
        <v>45</v>
      </c>
      <c r="E3104" s="7" t="s">
        <v>50</v>
      </c>
      <c r="F3104" s="7" t="s">
        <v>70</v>
      </c>
      <c r="G3104" s="27" t="s">
        <v>54945</v>
      </c>
      <c r="H3104" s="7" t="s">
        <v>50</v>
      </c>
      <c r="I3104" s="7" t="s">
        <v>50</v>
      </c>
      <c r="J3104" s="6">
        <v>45495</v>
      </c>
      <c r="K3104" s="7" t="s">
        <v>50</v>
      </c>
      <c r="L3104" s="7" t="s">
        <v>1624</v>
      </c>
      <c r="M3104" s="7" t="s">
        <v>29679</v>
      </c>
      <c r="N3104" s="7" t="s">
        <v>5710</v>
      </c>
      <c r="O3104" s="7" t="s">
        <v>29680</v>
      </c>
      <c r="P3104" s="5">
        <v>75970</v>
      </c>
      <c r="Q3104" s="7" t="s">
        <v>545</v>
      </c>
      <c r="R3104" s="31" t="s">
        <v>50</v>
      </c>
      <c r="S3104" s="34" t="s">
        <v>29681</v>
      </c>
      <c r="T3104" s="7" t="s">
        <v>50</v>
      </c>
      <c r="U3104" s="7" t="s">
        <v>50</v>
      </c>
      <c r="V3104" s="7">
        <v>50000</v>
      </c>
      <c r="W3104" s="7" t="s">
        <v>5715</v>
      </c>
      <c r="X3104" s="7">
        <v>10676</v>
      </c>
      <c r="Y3104" s="7" t="s">
        <v>467</v>
      </c>
      <c r="Z3104" s="7">
        <v>2</v>
      </c>
      <c r="AA3104" s="7">
        <v>50000</v>
      </c>
      <c r="AB3104" s="7" t="s">
        <v>5715</v>
      </c>
      <c r="AC3104" s="7">
        <v>10676</v>
      </c>
      <c r="AD3104" s="7" t="s">
        <v>1624</v>
      </c>
      <c r="AE3104" s="7">
        <v>50000</v>
      </c>
      <c r="AF3104" s="7" t="s">
        <v>5715</v>
      </c>
      <c r="AG3104" s="7">
        <v>10676</v>
      </c>
      <c r="AH3104" s="7">
        <v>60000</v>
      </c>
      <c r="AI3104" s="7" t="s">
        <v>5715</v>
      </c>
      <c r="AJ3104" s="7">
        <v>12811</v>
      </c>
      <c r="AK3104" s="7" t="s">
        <v>29606</v>
      </c>
      <c r="AL3104" s="7" t="s">
        <v>50</v>
      </c>
      <c r="AM3104" s="7" t="s">
        <v>29682</v>
      </c>
      <c r="AN3104" s="7" t="s">
        <v>66</v>
      </c>
      <c r="AO3104" s="7" t="s">
        <v>50</v>
      </c>
      <c r="AP3104" s="22" t="s">
        <v>29683</v>
      </c>
      <c r="AQ3104" s="9" t="s">
        <v>50</v>
      </c>
      <c r="AR3104" s="7" t="s">
        <v>255</v>
      </c>
    </row>
    <row r="3105" spans="1:44" ht="15" thickBot="1">
      <c r="A3105" s="10" t="s">
        <v>29684</v>
      </c>
      <c r="B3105" s="13" t="s">
        <v>50</v>
      </c>
      <c r="C3105" s="12">
        <v>44136</v>
      </c>
      <c r="D3105" s="13" t="s">
        <v>45</v>
      </c>
      <c r="E3105" s="13" t="s">
        <v>46</v>
      </c>
      <c r="F3105" s="13" t="s">
        <v>70</v>
      </c>
      <c r="G3105" s="26" t="s">
        <v>54946</v>
      </c>
      <c r="H3105" s="13" t="s">
        <v>50</v>
      </c>
      <c r="I3105" s="13" t="s">
        <v>50</v>
      </c>
      <c r="J3105" s="12">
        <v>45496</v>
      </c>
      <c r="K3105" s="13" t="s">
        <v>50</v>
      </c>
      <c r="L3105" s="13" t="s">
        <v>241</v>
      </c>
      <c r="M3105" s="13" t="s">
        <v>29685</v>
      </c>
      <c r="N3105" s="13" t="s">
        <v>4607</v>
      </c>
      <c r="O3105" s="13" t="s">
        <v>29686</v>
      </c>
      <c r="P3105" s="11">
        <v>76383</v>
      </c>
      <c r="Q3105" s="13" t="s">
        <v>245</v>
      </c>
      <c r="R3105" s="30" t="s">
        <v>50</v>
      </c>
      <c r="S3105" s="30" t="s">
        <v>50</v>
      </c>
      <c r="T3105" s="13" t="s">
        <v>29687</v>
      </c>
      <c r="U3105" s="13" t="s">
        <v>29688</v>
      </c>
      <c r="V3105" s="13">
        <v>50000000</v>
      </c>
      <c r="W3105" s="13" t="s">
        <v>2056</v>
      </c>
      <c r="X3105" s="13">
        <v>6873797</v>
      </c>
      <c r="Y3105" s="13" t="s">
        <v>154</v>
      </c>
      <c r="Z3105" s="13">
        <v>1</v>
      </c>
      <c r="AA3105" s="13">
        <v>50000000</v>
      </c>
      <c r="AB3105" s="13" t="s">
        <v>2056</v>
      </c>
      <c r="AC3105" s="13">
        <v>6873797</v>
      </c>
      <c r="AD3105" s="13" t="s">
        <v>241</v>
      </c>
      <c r="AE3105" s="13">
        <v>50000000</v>
      </c>
      <c r="AF3105" s="13" t="s">
        <v>2056</v>
      </c>
      <c r="AG3105" s="13">
        <v>6873797</v>
      </c>
      <c r="AH3105" s="13">
        <v>50000000</v>
      </c>
      <c r="AI3105" s="13" t="s">
        <v>2056</v>
      </c>
      <c r="AJ3105" s="13">
        <v>6873797</v>
      </c>
      <c r="AK3105" s="13" t="s">
        <v>50</v>
      </c>
      <c r="AL3105" s="13" t="s">
        <v>50</v>
      </c>
      <c r="AM3105" s="13" t="s">
        <v>50</v>
      </c>
      <c r="AN3105" s="13" t="s">
        <v>50</v>
      </c>
      <c r="AO3105" s="13" t="s">
        <v>50</v>
      </c>
      <c r="AP3105" s="15" t="s">
        <v>50</v>
      </c>
      <c r="AQ3105" s="15" t="s">
        <v>50</v>
      </c>
      <c r="AR3105" s="13" t="s">
        <v>1186</v>
      </c>
    </row>
    <row r="3106" spans="1:44" ht="15" thickBot="1">
      <c r="A3106" s="4" t="s">
        <v>29689</v>
      </c>
      <c r="B3106" s="7">
        <v>724</v>
      </c>
      <c r="C3106" s="6">
        <v>29952</v>
      </c>
      <c r="D3106" s="7" t="s">
        <v>45</v>
      </c>
      <c r="E3106" s="7" t="s">
        <v>1939</v>
      </c>
      <c r="F3106" s="7" t="s">
        <v>70</v>
      </c>
      <c r="G3106" s="26" t="s">
        <v>54946</v>
      </c>
      <c r="H3106" s="7" t="s">
        <v>3527</v>
      </c>
      <c r="I3106" s="7" t="s">
        <v>50</v>
      </c>
      <c r="J3106" s="6">
        <v>45492</v>
      </c>
      <c r="K3106" s="7" t="s">
        <v>116</v>
      </c>
      <c r="L3106" s="7" t="s">
        <v>52</v>
      </c>
      <c r="M3106" s="7" t="s">
        <v>29690</v>
      </c>
      <c r="N3106" s="7" t="s">
        <v>29691</v>
      </c>
      <c r="O3106" s="7" t="s">
        <v>29692</v>
      </c>
      <c r="P3106" s="5">
        <v>76526</v>
      </c>
      <c r="Q3106" s="7" t="s">
        <v>105</v>
      </c>
      <c r="R3106" s="34" t="s">
        <v>29693</v>
      </c>
      <c r="S3106" s="34" t="s">
        <v>29694</v>
      </c>
      <c r="T3106" s="7" t="s">
        <v>29695</v>
      </c>
      <c r="U3106" s="7">
        <f>1-503-654-1007</f>
        <v>-2163</v>
      </c>
      <c r="V3106" s="7">
        <v>300000</v>
      </c>
      <c r="W3106" s="7" t="s">
        <v>60</v>
      </c>
      <c r="X3106" s="7">
        <v>300000</v>
      </c>
      <c r="Y3106" s="7" t="s">
        <v>50</v>
      </c>
      <c r="Z3106" s="7">
        <v>1</v>
      </c>
      <c r="AA3106" s="7" t="s">
        <v>50</v>
      </c>
      <c r="AB3106" s="7" t="s">
        <v>50</v>
      </c>
      <c r="AC3106" s="7" t="s">
        <v>50</v>
      </c>
      <c r="AD3106" s="7" t="s">
        <v>50</v>
      </c>
      <c r="AE3106" s="7" t="s">
        <v>50</v>
      </c>
      <c r="AF3106" s="7" t="s">
        <v>50</v>
      </c>
      <c r="AG3106" s="7" t="s">
        <v>50</v>
      </c>
      <c r="AH3106" s="7">
        <v>300000</v>
      </c>
      <c r="AI3106" s="7" t="s">
        <v>60</v>
      </c>
      <c r="AJ3106" s="7">
        <v>300000</v>
      </c>
      <c r="AK3106" s="7" t="s">
        <v>29696</v>
      </c>
      <c r="AL3106" s="7" t="s">
        <v>50</v>
      </c>
      <c r="AM3106" s="7" t="s">
        <v>29697</v>
      </c>
      <c r="AN3106" s="7" t="s">
        <v>66</v>
      </c>
      <c r="AO3106" s="7" t="s">
        <v>29698</v>
      </c>
      <c r="AP3106" s="22" t="s">
        <v>29699</v>
      </c>
      <c r="AQ3106" s="9" t="s">
        <v>50</v>
      </c>
      <c r="AR3106" s="7" t="s">
        <v>50</v>
      </c>
    </row>
    <row r="3107" spans="1:44" ht="15" thickBot="1">
      <c r="A3107" s="10" t="s">
        <v>29700</v>
      </c>
      <c r="B3107" s="11">
        <v>5493</v>
      </c>
      <c r="C3107" s="12">
        <v>16438</v>
      </c>
      <c r="D3107" s="13" t="s">
        <v>45</v>
      </c>
      <c r="E3107" s="13" t="s">
        <v>1939</v>
      </c>
      <c r="F3107" s="13" t="s">
        <v>70</v>
      </c>
      <c r="G3107" s="26" t="s">
        <v>54946</v>
      </c>
      <c r="H3107" s="13" t="s">
        <v>588</v>
      </c>
      <c r="I3107" s="13" t="s">
        <v>50</v>
      </c>
      <c r="J3107" s="12">
        <v>45489</v>
      </c>
      <c r="K3107" s="13" t="s">
        <v>50</v>
      </c>
      <c r="L3107" s="13" t="s">
        <v>52</v>
      </c>
      <c r="M3107" s="13" t="s">
        <v>29701</v>
      </c>
      <c r="N3107" s="13" t="s">
        <v>29702</v>
      </c>
      <c r="O3107" s="13" t="s">
        <v>29703</v>
      </c>
      <c r="P3107" s="11">
        <v>76554</v>
      </c>
      <c r="Q3107" s="13" t="s">
        <v>1024</v>
      </c>
      <c r="R3107" s="33" t="s">
        <v>29704</v>
      </c>
      <c r="S3107" s="33" t="s">
        <v>29705</v>
      </c>
      <c r="T3107" s="13" t="s">
        <v>29706</v>
      </c>
      <c r="U3107" s="13" t="s">
        <v>29707</v>
      </c>
      <c r="V3107" s="13">
        <v>2156021</v>
      </c>
      <c r="W3107" s="13" t="s">
        <v>60</v>
      </c>
      <c r="X3107" s="13">
        <v>2156021</v>
      </c>
      <c r="Y3107" s="13" t="s">
        <v>50</v>
      </c>
      <c r="Z3107" s="13">
        <v>1</v>
      </c>
      <c r="AA3107" s="13" t="s">
        <v>50</v>
      </c>
      <c r="AB3107" s="13" t="s">
        <v>50</v>
      </c>
      <c r="AC3107" s="13" t="s">
        <v>50</v>
      </c>
      <c r="AD3107" s="13" t="s">
        <v>50</v>
      </c>
      <c r="AE3107" s="13" t="s">
        <v>50</v>
      </c>
      <c r="AF3107" s="13" t="s">
        <v>50</v>
      </c>
      <c r="AG3107" s="13" t="s">
        <v>50</v>
      </c>
      <c r="AH3107" s="13">
        <v>2156021</v>
      </c>
      <c r="AI3107" s="13" t="s">
        <v>60</v>
      </c>
      <c r="AJ3107" s="13">
        <v>2156021</v>
      </c>
      <c r="AK3107" s="13" t="s">
        <v>27819</v>
      </c>
      <c r="AL3107" s="13" t="s">
        <v>50</v>
      </c>
      <c r="AM3107" s="13" t="s">
        <v>29708</v>
      </c>
      <c r="AN3107" s="13" t="s">
        <v>5485</v>
      </c>
      <c r="AO3107" s="13" t="s">
        <v>29709</v>
      </c>
      <c r="AP3107" s="15" t="s">
        <v>50</v>
      </c>
      <c r="AQ3107" s="21" t="s">
        <v>29710</v>
      </c>
      <c r="AR3107" s="13" t="s">
        <v>50</v>
      </c>
    </row>
    <row r="3108" spans="1:44" ht="15" thickBot="1">
      <c r="A3108" s="4" t="s">
        <v>29711</v>
      </c>
      <c r="B3108" s="5">
        <v>136956</v>
      </c>
      <c r="C3108" s="6">
        <v>29952</v>
      </c>
      <c r="D3108" s="7" t="s">
        <v>45</v>
      </c>
      <c r="E3108" s="7" t="s">
        <v>1939</v>
      </c>
      <c r="F3108" s="7" t="s">
        <v>70</v>
      </c>
      <c r="G3108" s="26" t="s">
        <v>54946</v>
      </c>
      <c r="H3108" s="7" t="s">
        <v>2342</v>
      </c>
      <c r="I3108" s="7" t="s">
        <v>50</v>
      </c>
      <c r="J3108" s="6">
        <v>45495</v>
      </c>
      <c r="K3108" s="7" t="s">
        <v>116</v>
      </c>
      <c r="L3108" s="7" t="s">
        <v>52</v>
      </c>
      <c r="M3108" s="7" t="s">
        <v>29712</v>
      </c>
      <c r="N3108" s="7" t="s">
        <v>29713</v>
      </c>
      <c r="O3108" s="7" t="s">
        <v>29714</v>
      </c>
      <c r="P3108" s="5">
        <v>76790</v>
      </c>
      <c r="Q3108" s="7" t="s">
        <v>642</v>
      </c>
      <c r="R3108" s="34" t="s">
        <v>29715</v>
      </c>
      <c r="S3108" s="34" t="s">
        <v>29716</v>
      </c>
      <c r="T3108" s="7" t="s">
        <v>29717</v>
      </c>
      <c r="U3108" s="7" t="s">
        <v>29718</v>
      </c>
      <c r="V3108" s="7">
        <v>355000</v>
      </c>
      <c r="W3108" s="7" t="s">
        <v>60</v>
      </c>
      <c r="X3108" s="7">
        <v>355000</v>
      </c>
      <c r="Y3108" s="7" t="s">
        <v>50</v>
      </c>
      <c r="Z3108" s="7">
        <v>2</v>
      </c>
      <c r="AA3108" s="7" t="s">
        <v>50</v>
      </c>
      <c r="AB3108" s="7" t="s">
        <v>50</v>
      </c>
      <c r="AC3108" s="7" t="s">
        <v>50</v>
      </c>
      <c r="AD3108" s="7" t="s">
        <v>50</v>
      </c>
      <c r="AE3108" s="7" t="s">
        <v>50</v>
      </c>
      <c r="AF3108" s="7" t="s">
        <v>50</v>
      </c>
      <c r="AG3108" s="7" t="s">
        <v>50</v>
      </c>
      <c r="AH3108" s="7">
        <v>605000</v>
      </c>
      <c r="AI3108" s="7" t="s">
        <v>60</v>
      </c>
      <c r="AJ3108" s="7">
        <v>605000</v>
      </c>
      <c r="AK3108" s="7" t="s">
        <v>29719</v>
      </c>
      <c r="AL3108" s="7" t="s">
        <v>50</v>
      </c>
      <c r="AM3108" s="7" t="s">
        <v>29720</v>
      </c>
      <c r="AN3108" s="7" t="s">
        <v>66</v>
      </c>
      <c r="AO3108" s="7" t="s">
        <v>29721</v>
      </c>
      <c r="AP3108" s="9" t="s">
        <v>50</v>
      </c>
      <c r="AQ3108" s="22" t="s">
        <v>29722</v>
      </c>
      <c r="AR3108" s="7" t="s">
        <v>50</v>
      </c>
    </row>
    <row r="3109" spans="1:44" ht="15" thickBot="1">
      <c r="A3109" s="10" t="s">
        <v>29723</v>
      </c>
      <c r="B3109" s="13" t="s">
        <v>50</v>
      </c>
      <c r="C3109" s="12">
        <v>44927</v>
      </c>
      <c r="D3109" s="13" t="s">
        <v>45</v>
      </c>
      <c r="E3109" s="13" t="s">
        <v>50</v>
      </c>
      <c r="F3109" s="13" t="s">
        <v>70</v>
      </c>
      <c r="G3109" s="13" t="s">
        <v>50</v>
      </c>
      <c r="H3109" s="13" t="s">
        <v>50</v>
      </c>
      <c r="I3109" s="13" t="s">
        <v>50</v>
      </c>
      <c r="J3109" s="12">
        <v>45489</v>
      </c>
      <c r="K3109" s="13" t="s">
        <v>50</v>
      </c>
      <c r="L3109" s="13" t="s">
        <v>178</v>
      </c>
      <c r="M3109" s="13" t="s">
        <v>29724</v>
      </c>
      <c r="N3109" s="13" t="s">
        <v>1559</v>
      </c>
      <c r="O3109" s="13" t="s">
        <v>29725</v>
      </c>
      <c r="P3109" s="11">
        <v>77504</v>
      </c>
      <c r="Q3109" s="13" t="s">
        <v>642</v>
      </c>
      <c r="R3109" s="30" t="s">
        <v>50</v>
      </c>
      <c r="S3109" s="30" t="s">
        <v>50</v>
      </c>
      <c r="T3109" s="13" t="s">
        <v>29726</v>
      </c>
      <c r="U3109" s="13" t="s">
        <v>50</v>
      </c>
      <c r="V3109" s="13">
        <v>2300000</v>
      </c>
      <c r="W3109" s="13" t="s">
        <v>60</v>
      </c>
      <c r="X3109" s="13">
        <v>2300000</v>
      </c>
      <c r="Y3109" s="13" t="s">
        <v>50</v>
      </c>
      <c r="Z3109" s="13">
        <v>1</v>
      </c>
      <c r="AA3109" s="13">
        <v>2300000</v>
      </c>
      <c r="AB3109" s="13" t="s">
        <v>60</v>
      </c>
      <c r="AC3109" s="13">
        <v>2300000</v>
      </c>
      <c r="AD3109" s="13" t="s">
        <v>178</v>
      </c>
      <c r="AE3109" s="13">
        <v>2300000</v>
      </c>
      <c r="AF3109" s="13" t="s">
        <v>60</v>
      </c>
      <c r="AG3109" s="13">
        <v>2300000</v>
      </c>
      <c r="AH3109" s="13">
        <v>2300000</v>
      </c>
      <c r="AI3109" s="13" t="s">
        <v>60</v>
      </c>
      <c r="AJ3109" s="13">
        <v>2300000</v>
      </c>
      <c r="AK3109" s="13" t="s">
        <v>50</v>
      </c>
      <c r="AL3109" s="13" t="s">
        <v>50</v>
      </c>
      <c r="AM3109" s="13" t="s">
        <v>50</v>
      </c>
      <c r="AN3109" s="13" t="s">
        <v>50</v>
      </c>
      <c r="AO3109" s="13" t="s">
        <v>50</v>
      </c>
      <c r="AP3109" s="15" t="s">
        <v>50</v>
      </c>
      <c r="AQ3109" s="15" t="s">
        <v>50</v>
      </c>
      <c r="AR3109" s="13" t="s">
        <v>1186</v>
      </c>
    </row>
    <row r="3110" spans="1:44" ht="15" thickBot="1">
      <c r="A3110" s="4" t="s">
        <v>29727</v>
      </c>
      <c r="B3110" s="7" t="s">
        <v>50</v>
      </c>
      <c r="C3110" s="7" t="s">
        <v>50</v>
      </c>
      <c r="D3110" s="7" t="s">
        <v>45</v>
      </c>
      <c r="E3110" s="7" t="s">
        <v>46</v>
      </c>
      <c r="F3110" s="7" t="s">
        <v>70</v>
      </c>
      <c r="G3110" s="7" t="s">
        <v>50</v>
      </c>
      <c r="H3110" s="7" t="s">
        <v>50</v>
      </c>
      <c r="I3110" s="7" t="s">
        <v>50</v>
      </c>
      <c r="J3110" s="6">
        <v>45497</v>
      </c>
      <c r="K3110" s="7" t="s">
        <v>50</v>
      </c>
      <c r="L3110" s="7" t="s">
        <v>467</v>
      </c>
      <c r="M3110" s="7" t="s">
        <v>29728</v>
      </c>
      <c r="N3110" s="7" t="s">
        <v>50</v>
      </c>
      <c r="O3110" s="7" t="s">
        <v>29729</v>
      </c>
      <c r="P3110" s="5">
        <v>78756</v>
      </c>
      <c r="Q3110" s="7" t="s">
        <v>50</v>
      </c>
      <c r="R3110" s="34" t="s">
        <v>29730</v>
      </c>
      <c r="S3110" s="31" t="s">
        <v>50</v>
      </c>
      <c r="T3110" s="7" t="s">
        <v>50</v>
      </c>
      <c r="U3110" s="7" t="s">
        <v>50</v>
      </c>
      <c r="V3110" s="7">
        <v>2000000</v>
      </c>
      <c r="W3110" s="7" t="s">
        <v>60</v>
      </c>
      <c r="X3110" s="7">
        <v>2000000</v>
      </c>
      <c r="Y3110" s="7" t="s">
        <v>467</v>
      </c>
      <c r="Z3110" s="7">
        <v>1</v>
      </c>
      <c r="AA3110" s="7">
        <v>2000000</v>
      </c>
      <c r="AB3110" s="7" t="s">
        <v>60</v>
      </c>
      <c r="AC3110" s="7">
        <v>2000000</v>
      </c>
      <c r="AD3110" s="7" t="s">
        <v>467</v>
      </c>
      <c r="AE3110" s="7">
        <v>2000000</v>
      </c>
      <c r="AF3110" s="7" t="s">
        <v>60</v>
      </c>
      <c r="AG3110" s="7">
        <v>2000000</v>
      </c>
      <c r="AH3110" s="7">
        <v>2000000</v>
      </c>
      <c r="AI3110" s="7" t="s">
        <v>60</v>
      </c>
      <c r="AJ3110" s="7">
        <v>2000000</v>
      </c>
      <c r="AK3110" s="7" t="s">
        <v>29731</v>
      </c>
      <c r="AL3110" s="7" t="s">
        <v>50</v>
      </c>
      <c r="AM3110" s="7" t="s">
        <v>50</v>
      </c>
      <c r="AN3110" s="7" t="s">
        <v>50</v>
      </c>
      <c r="AO3110" s="7" t="s">
        <v>50</v>
      </c>
      <c r="AP3110" s="9" t="s">
        <v>50</v>
      </c>
      <c r="AQ3110" s="9" t="s">
        <v>50</v>
      </c>
      <c r="AR3110" s="7" t="s">
        <v>1186</v>
      </c>
    </row>
    <row r="3111" spans="1:44" ht="15" thickBot="1">
      <c r="A3111" s="10" t="s">
        <v>29732</v>
      </c>
      <c r="B3111" s="13" t="s">
        <v>50</v>
      </c>
      <c r="C3111" s="12">
        <v>45292</v>
      </c>
      <c r="D3111" s="13" t="s">
        <v>45</v>
      </c>
      <c r="E3111" s="13" t="s">
        <v>46</v>
      </c>
      <c r="F3111" s="13" t="s">
        <v>70</v>
      </c>
      <c r="G3111" s="13" t="s">
        <v>50</v>
      </c>
      <c r="H3111" s="13" t="s">
        <v>50</v>
      </c>
      <c r="I3111" s="13" t="s">
        <v>50</v>
      </c>
      <c r="J3111" s="12">
        <v>45496</v>
      </c>
      <c r="K3111" s="13" t="s">
        <v>50</v>
      </c>
      <c r="L3111" s="13" t="s">
        <v>467</v>
      </c>
      <c r="M3111" s="13" t="s">
        <v>50</v>
      </c>
      <c r="N3111" s="13" t="s">
        <v>75</v>
      </c>
      <c r="O3111" s="13" t="s">
        <v>29733</v>
      </c>
      <c r="P3111" s="11">
        <v>79899</v>
      </c>
      <c r="Q3111" s="13" t="s">
        <v>77</v>
      </c>
      <c r="R3111" s="30" t="s">
        <v>50</v>
      </c>
      <c r="S3111" s="30" t="s">
        <v>50</v>
      </c>
      <c r="T3111" s="13" t="s">
        <v>50</v>
      </c>
      <c r="U3111" s="13" t="s">
        <v>29734</v>
      </c>
      <c r="V3111" s="13">
        <v>100000</v>
      </c>
      <c r="W3111" s="13" t="s">
        <v>60</v>
      </c>
      <c r="X3111" s="13">
        <v>100000</v>
      </c>
      <c r="Y3111" s="13" t="s">
        <v>467</v>
      </c>
      <c r="Z3111" s="13">
        <v>2</v>
      </c>
      <c r="AA3111" s="13">
        <v>100000</v>
      </c>
      <c r="AB3111" s="13" t="s">
        <v>60</v>
      </c>
      <c r="AC3111" s="13">
        <v>100000</v>
      </c>
      <c r="AD3111" s="13" t="s">
        <v>467</v>
      </c>
      <c r="AE3111" s="13">
        <v>100000</v>
      </c>
      <c r="AF3111" s="13" t="s">
        <v>60</v>
      </c>
      <c r="AG3111" s="13">
        <v>100000</v>
      </c>
      <c r="AH3111" s="13">
        <v>100000</v>
      </c>
      <c r="AI3111" s="13" t="s">
        <v>60</v>
      </c>
      <c r="AJ3111" s="13">
        <v>100000</v>
      </c>
      <c r="AK3111" s="13" t="s">
        <v>50</v>
      </c>
      <c r="AL3111" s="13" t="s">
        <v>50</v>
      </c>
      <c r="AM3111" s="13" t="s">
        <v>50</v>
      </c>
      <c r="AN3111" s="13" t="s">
        <v>50</v>
      </c>
      <c r="AO3111" s="13" t="s">
        <v>50</v>
      </c>
      <c r="AP3111" s="15" t="s">
        <v>50</v>
      </c>
      <c r="AQ3111" s="15" t="s">
        <v>50</v>
      </c>
      <c r="AR3111" s="13" t="s">
        <v>1186</v>
      </c>
    </row>
    <row r="3112" spans="1:44" ht="15" thickBot="1">
      <c r="A3112" s="4" t="s">
        <v>29735</v>
      </c>
      <c r="B3112" s="7" t="s">
        <v>50</v>
      </c>
      <c r="C3112" s="6">
        <v>25204</v>
      </c>
      <c r="D3112" s="7" t="s">
        <v>45</v>
      </c>
      <c r="E3112" s="7" t="s">
        <v>1939</v>
      </c>
      <c r="F3112" s="7" t="s">
        <v>70</v>
      </c>
      <c r="G3112" s="26" t="s">
        <v>54946</v>
      </c>
      <c r="H3112" s="7" t="s">
        <v>50</v>
      </c>
      <c r="I3112" s="7" t="s">
        <v>50</v>
      </c>
      <c r="J3112" s="6">
        <v>45489</v>
      </c>
      <c r="K3112" s="7" t="s">
        <v>50</v>
      </c>
      <c r="L3112" s="7" t="s">
        <v>52</v>
      </c>
      <c r="M3112" s="7" t="s">
        <v>19913</v>
      </c>
      <c r="N3112" s="7" t="s">
        <v>493</v>
      </c>
      <c r="O3112" s="7" t="s">
        <v>29736</v>
      </c>
      <c r="P3112" s="5">
        <v>79987</v>
      </c>
      <c r="Q3112" s="7" t="s">
        <v>495</v>
      </c>
      <c r="R3112" s="34" t="s">
        <v>29737</v>
      </c>
      <c r="S3112" s="34" t="s">
        <v>29738</v>
      </c>
      <c r="T3112" s="7" t="s">
        <v>29739</v>
      </c>
      <c r="U3112" s="7">
        <v>9198325817</v>
      </c>
      <c r="V3112" s="7">
        <v>1300000</v>
      </c>
      <c r="W3112" s="7" t="s">
        <v>60</v>
      </c>
      <c r="X3112" s="7">
        <v>1300000</v>
      </c>
      <c r="Y3112" s="7" t="s">
        <v>50</v>
      </c>
      <c r="Z3112" s="7">
        <v>1</v>
      </c>
      <c r="AA3112" s="7" t="s">
        <v>50</v>
      </c>
      <c r="AB3112" s="7" t="s">
        <v>50</v>
      </c>
      <c r="AC3112" s="7" t="s">
        <v>50</v>
      </c>
      <c r="AD3112" s="7" t="s">
        <v>50</v>
      </c>
      <c r="AE3112" s="7" t="s">
        <v>50</v>
      </c>
      <c r="AF3112" s="7" t="s">
        <v>50</v>
      </c>
      <c r="AG3112" s="7" t="s">
        <v>50</v>
      </c>
      <c r="AH3112" s="7">
        <v>1300000</v>
      </c>
      <c r="AI3112" s="7" t="s">
        <v>60</v>
      </c>
      <c r="AJ3112" s="7">
        <v>1300000</v>
      </c>
      <c r="AK3112" s="7" t="s">
        <v>50</v>
      </c>
      <c r="AL3112" s="7" t="s">
        <v>50</v>
      </c>
      <c r="AM3112" s="7" t="s">
        <v>29740</v>
      </c>
      <c r="AN3112" s="7" t="s">
        <v>738</v>
      </c>
      <c r="AO3112" s="7" t="s">
        <v>29741</v>
      </c>
      <c r="AP3112" s="9" t="s">
        <v>50</v>
      </c>
      <c r="AQ3112" s="22" t="s">
        <v>29742</v>
      </c>
      <c r="AR3112" s="7" t="s">
        <v>50</v>
      </c>
    </row>
    <row r="3113" spans="1:44" ht="15" thickBot="1">
      <c r="A3113" s="10" t="s">
        <v>29743</v>
      </c>
      <c r="B3113" s="13" t="s">
        <v>50</v>
      </c>
      <c r="C3113" s="12">
        <v>44197</v>
      </c>
      <c r="D3113" s="13" t="s">
        <v>45</v>
      </c>
      <c r="E3113" s="13" t="s">
        <v>46</v>
      </c>
      <c r="F3113" s="13" t="s">
        <v>70</v>
      </c>
      <c r="G3113" s="13" t="s">
        <v>50</v>
      </c>
      <c r="H3113" s="13" t="s">
        <v>50</v>
      </c>
      <c r="I3113" s="13" t="s">
        <v>50</v>
      </c>
      <c r="J3113" s="12">
        <v>45495</v>
      </c>
      <c r="K3113" s="13" t="s">
        <v>50</v>
      </c>
      <c r="L3113" s="13" t="s">
        <v>147</v>
      </c>
      <c r="M3113" s="13" t="s">
        <v>29744</v>
      </c>
      <c r="N3113" s="13" t="s">
        <v>29745</v>
      </c>
      <c r="O3113" s="13" t="s">
        <v>29746</v>
      </c>
      <c r="P3113" s="11">
        <v>79996</v>
      </c>
      <c r="Q3113" s="13" t="s">
        <v>245</v>
      </c>
      <c r="R3113" s="30" t="s">
        <v>50</v>
      </c>
      <c r="S3113" s="30" t="s">
        <v>50</v>
      </c>
      <c r="T3113" s="13" t="s">
        <v>50</v>
      </c>
      <c r="U3113" s="13" t="s">
        <v>50</v>
      </c>
      <c r="V3113" s="13">
        <v>50000000</v>
      </c>
      <c r="W3113" s="13" t="s">
        <v>2056</v>
      </c>
      <c r="X3113" s="13">
        <v>6875120</v>
      </c>
      <c r="Y3113" s="13" t="s">
        <v>154</v>
      </c>
      <c r="Z3113" s="13">
        <v>1</v>
      </c>
      <c r="AA3113" s="13">
        <v>50000000</v>
      </c>
      <c r="AB3113" s="13" t="s">
        <v>2056</v>
      </c>
      <c r="AC3113" s="13">
        <v>6875120</v>
      </c>
      <c r="AD3113" s="13" t="s">
        <v>147</v>
      </c>
      <c r="AE3113" s="13">
        <v>50000000</v>
      </c>
      <c r="AF3113" s="13" t="s">
        <v>2056</v>
      </c>
      <c r="AG3113" s="13">
        <v>6875120</v>
      </c>
      <c r="AH3113" s="13">
        <v>50000000</v>
      </c>
      <c r="AI3113" s="13" t="s">
        <v>2056</v>
      </c>
      <c r="AJ3113" s="13">
        <v>6875120</v>
      </c>
      <c r="AK3113" s="13" t="s">
        <v>17820</v>
      </c>
      <c r="AL3113" s="13" t="s">
        <v>50</v>
      </c>
      <c r="AM3113" s="13" t="s">
        <v>50</v>
      </c>
      <c r="AN3113" s="13" t="s">
        <v>50</v>
      </c>
      <c r="AO3113" s="13" t="s">
        <v>50</v>
      </c>
      <c r="AP3113" s="15" t="s">
        <v>50</v>
      </c>
      <c r="AQ3113" s="15" t="s">
        <v>50</v>
      </c>
      <c r="AR3113" s="13" t="s">
        <v>1186</v>
      </c>
    </row>
    <row r="3114" spans="1:44" ht="15" thickBot="1">
      <c r="A3114" s="4" t="s">
        <v>29747</v>
      </c>
      <c r="B3114" s="7" t="s">
        <v>50</v>
      </c>
      <c r="C3114" s="6">
        <v>39083</v>
      </c>
      <c r="D3114" s="7" t="s">
        <v>45</v>
      </c>
      <c r="E3114" s="7" t="s">
        <v>46</v>
      </c>
      <c r="F3114" s="7" t="s">
        <v>70</v>
      </c>
      <c r="G3114" s="27" t="s">
        <v>54945</v>
      </c>
      <c r="H3114" s="7" t="s">
        <v>1091</v>
      </c>
      <c r="I3114" s="7" t="s">
        <v>50</v>
      </c>
      <c r="J3114" s="6">
        <v>45491</v>
      </c>
      <c r="K3114" s="7" t="s">
        <v>50</v>
      </c>
      <c r="L3114" s="7" t="s">
        <v>241</v>
      </c>
      <c r="M3114" s="7" t="s">
        <v>16083</v>
      </c>
      <c r="N3114" s="7" t="s">
        <v>29748</v>
      </c>
      <c r="O3114" s="7" t="s">
        <v>29749</v>
      </c>
      <c r="P3114" s="5">
        <v>80509</v>
      </c>
      <c r="Q3114" s="7" t="s">
        <v>50</v>
      </c>
      <c r="R3114" s="34" t="s">
        <v>29750</v>
      </c>
      <c r="S3114" s="34" t="s">
        <v>29751</v>
      </c>
      <c r="T3114" s="7" t="s">
        <v>29752</v>
      </c>
      <c r="U3114" s="7" t="s">
        <v>29753</v>
      </c>
      <c r="V3114" s="7" t="s">
        <v>50</v>
      </c>
      <c r="W3114" s="7" t="s">
        <v>50</v>
      </c>
      <c r="X3114" s="7" t="s">
        <v>50</v>
      </c>
      <c r="Y3114" s="7" t="s">
        <v>154</v>
      </c>
      <c r="Z3114" s="7">
        <v>5</v>
      </c>
      <c r="AA3114" s="7" t="s">
        <v>50</v>
      </c>
      <c r="AB3114" s="7" t="s">
        <v>50</v>
      </c>
      <c r="AC3114" s="7" t="s">
        <v>50</v>
      </c>
      <c r="AD3114" s="7" t="s">
        <v>241</v>
      </c>
      <c r="AE3114" s="7" t="s">
        <v>50</v>
      </c>
      <c r="AF3114" s="7" t="s">
        <v>50</v>
      </c>
      <c r="AG3114" s="7" t="s">
        <v>50</v>
      </c>
      <c r="AH3114" s="7" t="s">
        <v>50</v>
      </c>
      <c r="AI3114" s="7" t="s">
        <v>50</v>
      </c>
      <c r="AJ3114" s="7" t="s">
        <v>50</v>
      </c>
      <c r="AK3114" s="7" t="s">
        <v>29754</v>
      </c>
      <c r="AL3114" s="7" t="s">
        <v>50</v>
      </c>
      <c r="AM3114" s="7" t="s">
        <v>29755</v>
      </c>
      <c r="AN3114" s="7" t="s">
        <v>66</v>
      </c>
      <c r="AO3114" s="7" t="s">
        <v>29756</v>
      </c>
      <c r="AP3114" s="22" t="s">
        <v>29757</v>
      </c>
      <c r="AQ3114" s="9" t="s">
        <v>50</v>
      </c>
      <c r="AR3114" s="7" t="s">
        <v>50</v>
      </c>
    </row>
    <row r="3115" spans="1:44" ht="15" thickBot="1">
      <c r="A3115" s="10" t="s">
        <v>29758</v>
      </c>
      <c r="B3115" s="13" t="s">
        <v>50</v>
      </c>
      <c r="C3115" s="12">
        <v>45292</v>
      </c>
      <c r="D3115" s="13" t="s">
        <v>45</v>
      </c>
      <c r="E3115" s="13" t="s">
        <v>46</v>
      </c>
      <c r="F3115" s="13" t="s">
        <v>70</v>
      </c>
      <c r="G3115" s="13" t="s">
        <v>50</v>
      </c>
      <c r="H3115" s="13" t="s">
        <v>50</v>
      </c>
      <c r="I3115" s="13" t="s">
        <v>50</v>
      </c>
      <c r="J3115" s="12">
        <v>45495</v>
      </c>
      <c r="K3115" s="13" t="s">
        <v>50</v>
      </c>
      <c r="L3115" s="13" t="s">
        <v>1624</v>
      </c>
      <c r="M3115" s="13" t="s">
        <v>29759</v>
      </c>
      <c r="N3115" s="13" t="s">
        <v>5710</v>
      </c>
      <c r="O3115" s="13" t="s">
        <v>29760</v>
      </c>
      <c r="P3115" s="11">
        <v>80668</v>
      </c>
      <c r="Q3115" s="13" t="s">
        <v>545</v>
      </c>
      <c r="R3115" s="33" t="s">
        <v>29761</v>
      </c>
      <c r="S3115" s="30" t="s">
        <v>50</v>
      </c>
      <c r="T3115" s="13" t="s">
        <v>50</v>
      </c>
      <c r="U3115" s="13" t="s">
        <v>50</v>
      </c>
      <c r="V3115" s="13">
        <v>50000</v>
      </c>
      <c r="W3115" s="13" t="s">
        <v>5715</v>
      </c>
      <c r="X3115" s="13">
        <v>10676</v>
      </c>
      <c r="Y3115" s="13" t="s">
        <v>467</v>
      </c>
      <c r="Z3115" s="13">
        <v>2</v>
      </c>
      <c r="AA3115" s="13">
        <v>50000</v>
      </c>
      <c r="AB3115" s="13" t="s">
        <v>5715</v>
      </c>
      <c r="AC3115" s="13">
        <v>10676</v>
      </c>
      <c r="AD3115" s="13" t="s">
        <v>1624</v>
      </c>
      <c r="AE3115" s="13">
        <v>50000</v>
      </c>
      <c r="AF3115" s="13" t="s">
        <v>5715</v>
      </c>
      <c r="AG3115" s="13">
        <v>10676</v>
      </c>
      <c r="AH3115" s="13">
        <v>60000</v>
      </c>
      <c r="AI3115" s="13" t="s">
        <v>5715</v>
      </c>
      <c r="AJ3115" s="13">
        <v>12811</v>
      </c>
      <c r="AK3115" s="13" t="s">
        <v>29606</v>
      </c>
      <c r="AL3115" s="13" t="s">
        <v>50</v>
      </c>
      <c r="AM3115" s="13" t="s">
        <v>29762</v>
      </c>
      <c r="AN3115" s="13" t="s">
        <v>66</v>
      </c>
      <c r="AO3115" s="13" t="s">
        <v>29763</v>
      </c>
      <c r="AP3115" s="21" t="s">
        <v>29764</v>
      </c>
      <c r="AQ3115" s="15" t="s">
        <v>50</v>
      </c>
      <c r="AR3115" s="13" t="s">
        <v>50</v>
      </c>
    </row>
    <row r="3116" spans="1:44" ht="15" thickBot="1">
      <c r="A3116" s="4" t="s">
        <v>29765</v>
      </c>
      <c r="B3116" s="7" t="s">
        <v>50</v>
      </c>
      <c r="C3116" s="6">
        <v>44197</v>
      </c>
      <c r="D3116" s="7" t="s">
        <v>45</v>
      </c>
      <c r="E3116" s="7" t="s">
        <v>46</v>
      </c>
      <c r="F3116" s="7" t="s">
        <v>47</v>
      </c>
      <c r="G3116" s="27" t="s">
        <v>54945</v>
      </c>
      <c r="H3116" s="7" t="s">
        <v>50</v>
      </c>
      <c r="I3116" s="7" t="s">
        <v>50</v>
      </c>
      <c r="J3116" s="6">
        <v>45490</v>
      </c>
      <c r="K3116" s="7" t="s">
        <v>50</v>
      </c>
      <c r="L3116" s="7" t="s">
        <v>62</v>
      </c>
      <c r="M3116" s="7" t="s">
        <v>29766</v>
      </c>
      <c r="N3116" s="7" t="s">
        <v>10342</v>
      </c>
      <c r="O3116" s="7" t="s">
        <v>29767</v>
      </c>
      <c r="P3116" s="5">
        <v>81647</v>
      </c>
      <c r="Q3116" s="7" t="s">
        <v>1334</v>
      </c>
      <c r="R3116" s="34" t="s">
        <v>29768</v>
      </c>
      <c r="S3116" s="34" t="s">
        <v>29769</v>
      </c>
      <c r="T3116" s="7" t="s">
        <v>29770</v>
      </c>
      <c r="U3116" s="7" t="s">
        <v>29771</v>
      </c>
      <c r="V3116" s="7">
        <v>1800000</v>
      </c>
      <c r="W3116" s="7" t="s">
        <v>1338</v>
      </c>
      <c r="X3116" s="7">
        <v>1211454</v>
      </c>
      <c r="Y3116" s="7" t="s">
        <v>61</v>
      </c>
      <c r="Z3116" s="7">
        <v>2</v>
      </c>
      <c r="AA3116" s="7">
        <v>1800000</v>
      </c>
      <c r="AB3116" s="7" t="s">
        <v>1338</v>
      </c>
      <c r="AC3116" s="7">
        <v>1211454</v>
      </c>
      <c r="AD3116" s="7" t="s">
        <v>62</v>
      </c>
      <c r="AE3116" s="7">
        <v>6300000</v>
      </c>
      <c r="AF3116" s="7" t="s">
        <v>1338</v>
      </c>
      <c r="AG3116" s="7">
        <v>4227843</v>
      </c>
      <c r="AH3116" s="7">
        <v>6300000</v>
      </c>
      <c r="AI3116" s="7" t="s">
        <v>1338</v>
      </c>
      <c r="AJ3116" s="7">
        <v>4227843</v>
      </c>
      <c r="AK3116" s="7" t="s">
        <v>50</v>
      </c>
      <c r="AL3116" s="7" t="s">
        <v>50</v>
      </c>
      <c r="AM3116" s="7" t="s">
        <v>29772</v>
      </c>
      <c r="AN3116" s="7" t="s">
        <v>798</v>
      </c>
      <c r="AO3116" s="7" t="s">
        <v>29773</v>
      </c>
      <c r="AP3116" s="22" t="s">
        <v>29774</v>
      </c>
      <c r="AQ3116" s="9" t="s">
        <v>50</v>
      </c>
      <c r="AR3116" s="7" t="s">
        <v>50</v>
      </c>
    </row>
    <row r="3117" spans="1:44" ht="15" thickBot="1">
      <c r="A3117" s="10" t="s">
        <v>29775</v>
      </c>
      <c r="B3117" s="11">
        <v>79225</v>
      </c>
      <c r="C3117" s="12">
        <v>23377</v>
      </c>
      <c r="D3117" s="13" t="s">
        <v>45</v>
      </c>
      <c r="E3117" s="13" t="s">
        <v>50</v>
      </c>
      <c r="F3117" s="13" t="s">
        <v>70</v>
      </c>
      <c r="G3117" s="13" t="s">
        <v>50</v>
      </c>
      <c r="H3117" s="13" t="s">
        <v>2081</v>
      </c>
      <c r="I3117" s="13" t="s">
        <v>50</v>
      </c>
      <c r="J3117" s="12">
        <v>45490</v>
      </c>
      <c r="K3117" s="13" t="s">
        <v>50</v>
      </c>
      <c r="L3117" s="13" t="s">
        <v>52</v>
      </c>
      <c r="M3117" s="13" t="s">
        <v>50</v>
      </c>
      <c r="N3117" s="13" t="s">
        <v>29776</v>
      </c>
      <c r="O3117" s="13" t="s">
        <v>29777</v>
      </c>
      <c r="P3117" s="11">
        <v>81676</v>
      </c>
      <c r="Q3117" s="13" t="s">
        <v>77</v>
      </c>
      <c r="R3117" s="33" t="s">
        <v>29778</v>
      </c>
      <c r="S3117" s="33" t="s">
        <v>29779</v>
      </c>
      <c r="T3117" s="13" t="s">
        <v>50</v>
      </c>
      <c r="U3117" s="13" t="s">
        <v>29780</v>
      </c>
      <c r="V3117" s="13">
        <v>50000</v>
      </c>
      <c r="W3117" s="13" t="s">
        <v>60</v>
      </c>
      <c r="X3117" s="13">
        <v>50000</v>
      </c>
      <c r="Y3117" s="13" t="s">
        <v>50</v>
      </c>
      <c r="Z3117" s="13">
        <v>1</v>
      </c>
      <c r="AA3117" s="13" t="s">
        <v>50</v>
      </c>
      <c r="AB3117" s="13" t="s">
        <v>50</v>
      </c>
      <c r="AC3117" s="13" t="s">
        <v>50</v>
      </c>
      <c r="AD3117" s="13" t="s">
        <v>50</v>
      </c>
      <c r="AE3117" s="13" t="s">
        <v>50</v>
      </c>
      <c r="AF3117" s="13" t="s">
        <v>50</v>
      </c>
      <c r="AG3117" s="13" t="s">
        <v>50</v>
      </c>
      <c r="AH3117" s="13">
        <v>50000</v>
      </c>
      <c r="AI3117" s="13" t="s">
        <v>60</v>
      </c>
      <c r="AJ3117" s="13">
        <v>50000</v>
      </c>
      <c r="AK3117" s="13" t="s">
        <v>29528</v>
      </c>
      <c r="AL3117" s="13" t="s">
        <v>50</v>
      </c>
      <c r="AM3117" s="13" t="s">
        <v>29781</v>
      </c>
      <c r="AN3117" s="13" t="s">
        <v>738</v>
      </c>
      <c r="AO3117" s="13" t="s">
        <v>29782</v>
      </c>
      <c r="AP3117" s="21" t="s">
        <v>29783</v>
      </c>
      <c r="AQ3117" s="15" t="s">
        <v>50</v>
      </c>
      <c r="AR3117" s="13" t="s">
        <v>50</v>
      </c>
    </row>
    <row r="3118" spans="1:44" ht="15" thickBot="1">
      <c r="A3118" s="4" t="s">
        <v>29784</v>
      </c>
      <c r="B3118" s="7" t="s">
        <v>50</v>
      </c>
      <c r="C3118" s="6">
        <v>35065</v>
      </c>
      <c r="D3118" s="7" t="s">
        <v>45</v>
      </c>
      <c r="E3118" s="7" t="s">
        <v>46</v>
      </c>
      <c r="F3118" s="7" t="s">
        <v>70</v>
      </c>
      <c r="G3118" s="26" t="s">
        <v>54946</v>
      </c>
      <c r="H3118" s="7" t="s">
        <v>562</v>
      </c>
      <c r="I3118" s="7" t="s">
        <v>50</v>
      </c>
      <c r="J3118" s="6">
        <v>45491</v>
      </c>
      <c r="K3118" s="7" t="s">
        <v>50</v>
      </c>
      <c r="L3118" s="7" t="s">
        <v>467</v>
      </c>
      <c r="M3118" s="7" t="s">
        <v>29785</v>
      </c>
      <c r="N3118" s="7" t="s">
        <v>29786</v>
      </c>
      <c r="O3118" s="7" t="s">
        <v>29787</v>
      </c>
      <c r="P3118" s="5">
        <v>81912</v>
      </c>
      <c r="Q3118" s="7" t="s">
        <v>360</v>
      </c>
      <c r="R3118" s="34" t="s">
        <v>29788</v>
      </c>
      <c r="S3118" s="34" t="s">
        <v>29789</v>
      </c>
      <c r="T3118" s="7" t="s">
        <v>50</v>
      </c>
      <c r="U3118" s="7" t="s">
        <v>50</v>
      </c>
      <c r="V3118" s="7">
        <v>221676</v>
      </c>
      <c r="W3118" s="7" t="s">
        <v>60</v>
      </c>
      <c r="X3118" s="7">
        <v>221676</v>
      </c>
      <c r="Y3118" s="7" t="s">
        <v>467</v>
      </c>
      <c r="Z3118" s="7">
        <v>2</v>
      </c>
      <c r="AA3118" s="7">
        <v>221676</v>
      </c>
      <c r="AB3118" s="7" t="s">
        <v>60</v>
      </c>
      <c r="AC3118" s="7">
        <v>221676</v>
      </c>
      <c r="AD3118" s="7" t="s">
        <v>467</v>
      </c>
      <c r="AE3118" s="7">
        <v>421676</v>
      </c>
      <c r="AF3118" s="7" t="s">
        <v>60</v>
      </c>
      <c r="AG3118" s="7">
        <v>421676</v>
      </c>
      <c r="AH3118" s="7">
        <v>421676</v>
      </c>
      <c r="AI3118" s="7" t="s">
        <v>60</v>
      </c>
      <c r="AJ3118" s="7">
        <v>421676</v>
      </c>
      <c r="AK3118" s="7" t="s">
        <v>50</v>
      </c>
      <c r="AL3118" s="7" t="s">
        <v>50</v>
      </c>
      <c r="AM3118" s="7" t="s">
        <v>29790</v>
      </c>
      <c r="AN3118" s="7" t="s">
        <v>66</v>
      </c>
      <c r="AO3118" s="7" t="s">
        <v>50</v>
      </c>
      <c r="AP3118" s="9" t="s">
        <v>50</v>
      </c>
      <c r="AQ3118" s="22" t="s">
        <v>29791</v>
      </c>
      <c r="AR3118" s="7" t="s">
        <v>255</v>
      </c>
    </row>
    <row r="3119" spans="1:44" ht="15" thickBot="1">
      <c r="A3119" s="10" t="s">
        <v>29792</v>
      </c>
      <c r="B3119" s="13" t="s">
        <v>50</v>
      </c>
      <c r="C3119" s="12">
        <v>44197</v>
      </c>
      <c r="D3119" s="13" t="s">
        <v>45</v>
      </c>
      <c r="E3119" s="13" t="s">
        <v>50</v>
      </c>
      <c r="F3119" s="13" t="s">
        <v>70</v>
      </c>
      <c r="G3119" s="27" t="s">
        <v>54945</v>
      </c>
      <c r="H3119" s="13" t="s">
        <v>50</v>
      </c>
      <c r="I3119" s="13" t="s">
        <v>50</v>
      </c>
      <c r="J3119" s="12">
        <v>45491</v>
      </c>
      <c r="K3119" s="13" t="s">
        <v>50</v>
      </c>
      <c r="L3119" s="13" t="s">
        <v>467</v>
      </c>
      <c r="M3119" s="13" t="s">
        <v>29793</v>
      </c>
      <c r="N3119" s="13" t="s">
        <v>1332</v>
      </c>
      <c r="O3119" s="13" t="s">
        <v>29794</v>
      </c>
      <c r="P3119" s="11">
        <v>82176</v>
      </c>
      <c r="Q3119" s="13" t="s">
        <v>1334</v>
      </c>
      <c r="R3119" s="33" t="s">
        <v>29795</v>
      </c>
      <c r="S3119" s="33" t="s">
        <v>29796</v>
      </c>
      <c r="T3119" s="13" t="s">
        <v>50</v>
      </c>
      <c r="U3119" s="13" t="s">
        <v>50</v>
      </c>
      <c r="V3119" s="13">
        <v>350000</v>
      </c>
      <c r="W3119" s="13" t="s">
        <v>1338</v>
      </c>
      <c r="X3119" s="13">
        <v>234628</v>
      </c>
      <c r="Y3119" s="13" t="s">
        <v>467</v>
      </c>
      <c r="Z3119" s="13">
        <v>1</v>
      </c>
      <c r="AA3119" s="13">
        <v>350000</v>
      </c>
      <c r="AB3119" s="13" t="s">
        <v>1338</v>
      </c>
      <c r="AC3119" s="13">
        <v>234628</v>
      </c>
      <c r="AD3119" s="13" t="s">
        <v>467</v>
      </c>
      <c r="AE3119" s="13">
        <v>350000</v>
      </c>
      <c r="AF3119" s="13" t="s">
        <v>1338</v>
      </c>
      <c r="AG3119" s="13">
        <v>234628</v>
      </c>
      <c r="AH3119" s="13">
        <v>350000</v>
      </c>
      <c r="AI3119" s="13" t="s">
        <v>1338</v>
      </c>
      <c r="AJ3119" s="13">
        <v>234628</v>
      </c>
      <c r="AK3119" s="13" t="s">
        <v>29797</v>
      </c>
      <c r="AL3119" s="13" t="s">
        <v>50</v>
      </c>
      <c r="AM3119" s="13" t="s">
        <v>29798</v>
      </c>
      <c r="AN3119" s="13" t="s">
        <v>66</v>
      </c>
      <c r="AO3119" s="13" t="s">
        <v>29799</v>
      </c>
      <c r="AP3119" s="21" t="s">
        <v>29800</v>
      </c>
      <c r="AQ3119" s="15" t="s">
        <v>50</v>
      </c>
      <c r="AR3119" s="13" t="s">
        <v>50</v>
      </c>
    </row>
    <row r="3120" spans="1:44" ht="15" thickBot="1">
      <c r="A3120" s="4" t="s">
        <v>29801</v>
      </c>
      <c r="B3120" s="5">
        <v>30016</v>
      </c>
      <c r="C3120" s="6">
        <v>36526</v>
      </c>
      <c r="D3120" s="7" t="s">
        <v>45</v>
      </c>
      <c r="E3120" s="7" t="s">
        <v>46</v>
      </c>
      <c r="F3120" s="7" t="s">
        <v>70</v>
      </c>
      <c r="G3120" s="26" t="s">
        <v>54946</v>
      </c>
      <c r="H3120" s="7" t="s">
        <v>88</v>
      </c>
      <c r="I3120" s="7" t="s">
        <v>50</v>
      </c>
      <c r="J3120" s="6">
        <v>45497</v>
      </c>
      <c r="K3120" s="7" t="s">
        <v>116</v>
      </c>
      <c r="L3120" s="7" t="s">
        <v>290</v>
      </c>
      <c r="M3120" s="7" t="s">
        <v>29802</v>
      </c>
      <c r="N3120" s="7" t="s">
        <v>4216</v>
      </c>
      <c r="O3120" s="7" t="s">
        <v>29803</v>
      </c>
      <c r="P3120" s="5">
        <v>83210</v>
      </c>
      <c r="Q3120" s="7" t="s">
        <v>1334</v>
      </c>
      <c r="R3120" s="34" t="s">
        <v>29804</v>
      </c>
      <c r="S3120" s="34" t="s">
        <v>29805</v>
      </c>
      <c r="T3120" s="7" t="s">
        <v>29806</v>
      </c>
      <c r="U3120" s="7">
        <v>610894422800</v>
      </c>
      <c r="V3120" s="7" t="s">
        <v>50</v>
      </c>
      <c r="W3120" s="7" t="s">
        <v>50</v>
      </c>
      <c r="X3120" s="7" t="s">
        <v>50</v>
      </c>
      <c r="Y3120" s="7" t="s">
        <v>171</v>
      </c>
      <c r="Z3120" s="7">
        <v>1</v>
      </c>
      <c r="AA3120" s="7" t="s">
        <v>50</v>
      </c>
      <c r="AB3120" s="7" t="s">
        <v>50</v>
      </c>
      <c r="AC3120" s="7" t="s">
        <v>50</v>
      </c>
      <c r="AD3120" s="7" t="s">
        <v>290</v>
      </c>
      <c r="AE3120" s="7" t="s">
        <v>50</v>
      </c>
      <c r="AF3120" s="7" t="s">
        <v>50</v>
      </c>
      <c r="AG3120" s="7" t="s">
        <v>50</v>
      </c>
      <c r="AH3120" s="7" t="s">
        <v>50</v>
      </c>
      <c r="AI3120" s="7" t="s">
        <v>50</v>
      </c>
      <c r="AJ3120" s="7" t="s">
        <v>50</v>
      </c>
      <c r="AK3120" s="7" t="s">
        <v>50</v>
      </c>
      <c r="AL3120" s="7" t="s">
        <v>50</v>
      </c>
      <c r="AM3120" s="7" t="s">
        <v>29807</v>
      </c>
      <c r="AN3120" s="7" t="s">
        <v>66</v>
      </c>
      <c r="AO3120" s="7" t="s">
        <v>29808</v>
      </c>
      <c r="AP3120" s="22" t="s">
        <v>29809</v>
      </c>
      <c r="AQ3120" s="9" t="s">
        <v>50</v>
      </c>
      <c r="AR3120" s="7" t="s">
        <v>50</v>
      </c>
    </row>
    <row r="3121" spans="1:44" ht="15" thickBot="1">
      <c r="A3121" s="10" t="s">
        <v>29810</v>
      </c>
      <c r="B3121" s="13" t="s">
        <v>50</v>
      </c>
      <c r="C3121" s="12">
        <v>43466</v>
      </c>
      <c r="D3121" s="13" t="s">
        <v>45</v>
      </c>
      <c r="E3121" s="13" t="s">
        <v>46</v>
      </c>
      <c r="F3121" s="13" t="s">
        <v>70</v>
      </c>
      <c r="G3121" s="26" t="s">
        <v>54946</v>
      </c>
      <c r="H3121" s="13" t="s">
        <v>50</v>
      </c>
      <c r="I3121" s="13" t="s">
        <v>50</v>
      </c>
      <c r="J3121" s="12">
        <v>45490</v>
      </c>
      <c r="K3121" s="13" t="s">
        <v>50</v>
      </c>
      <c r="L3121" s="13" t="s">
        <v>131</v>
      </c>
      <c r="M3121" s="13" t="s">
        <v>4534</v>
      </c>
      <c r="N3121" s="13" t="s">
        <v>29811</v>
      </c>
      <c r="O3121" s="13" t="s">
        <v>29812</v>
      </c>
      <c r="P3121" s="11">
        <v>83380</v>
      </c>
      <c r="Q3121" s="13" t="s">
        <v>360</v>
      </c>
      <c r="R3121" s="29" t="s">
        <v>29813</v>
      </c>
      <c r="S3121" s="33" t="s">
        <v>29814</v>
      </c>
      <c r="T3121" s="13" t="s">
        <v>29815</v>
      </c>
      <c r="U3121" s="13" t="s">
        <v>50</v>
      </c>
      <c r="V3121" s="13">
        <v>250000</v>
      </c>
      <c r="W3121" s="13" t="s">
        <v>209</v>
      </c>
      <c r="X3121" s="13">
        <v>272648</v>
      </c>
      <c r="Y3121" s="13" t="s">
        <v>50</v>
      </c>
      <c r="Z3121" s="13">
        <v>1</v>
      </c>
      <c r="AA3121" s="13" t="s">
        <v>50</v>
      </c>
      <c r="AB3121" s="13" t="s">
        <v>50</v>
      </c>
      <c r="AC3121" s="13" t="s">
        <v>50</v>
      </c>
      <c r="AD3121" s="13" t="s">
        <v>50</v>
      </c>
      <c r="AE3121" s="13" t="s">
        <v>50</v>
      </c>
      <c r="AF3121" s="13" t="s">
        <v>50</v>
      </c>
      <c r="AG3121" s="13" t="s">
        <v>50</v>
      </c>
      <c r="AH3121" s="13">
        <v>250000</v>
      </c>
      <c r="AI3121" s="13" t="s">
        <v>209</v>
      </c>
      <c r="AJ3121" s="13">
        <v>272648</v>
      </c>
      <c r="AK3121" s="13" t="s">
        <v>50</v>
      </c>
      <c r="AL3121" s="13" t="s">
        <v>50</v>
      </c>
      <c r="AM3121" s="13" t="s">
        <v>29816</v>
      </c>
      <c r="AN3121" s="13" t="s">
        <v>66</v>
      </c>
      <c r="AO3121" s="13" t="s">
        <v>29817</v>
      </c>
      <c r="AP3121" s="21" t="s">
        <v>29818</v>
      </c>
      <c r="AQ3121" s="15" t="s">
        <v>50</v>
      </c>
      <c r="AR3121" s="13" t="s">
        <v>50</v>
      </c>
    </row>
    <row r="3122" spans="1:44" ht="15" thickBot="1">
      <c r="A3122" s="4" t="s">
        <v>29819</v>
      </c>
      <c r="B3122" s="5">
        <v>1495</v>
      </c>
      <c r="C3122" s="6">
        <v>37316</v>
      </c>
      <c r="D3122" s="7" t="s">
        <v>45</v>
      </c>
      <c r="E3122" s="7" t="s">
        <v>46</v>
      </c>
      <c r="F3122" s="7" t="s">
        <v>70</v>
      </c>
      <c r="G3122" s="7" t="s">
        <v>87</v>
      </c>
      <c r="H3122" s="7" t="s">
        <v>3614</v>
      </c>
      <c r="I3122" s="7" t="s">
        <v>50</v>
      </c>
      <c r="J3122" s="6">
        <v>45495</v>
      </c>
      <c r="K3122" s="7" t="s">
        <v>191</v>
      </c>
      <c r="L3122" s="7" t="s">
        <v>290</v>
      </c>
      <c r="M3122" s="7" t="s">
        <v>29820</v>
      </c>
      <c r="N3122" s="7" t="s">
        <v>1138</v>
      </c>
      <c r="O3122" s="7" t="s">
        <v>29821</v>
      </c>
      <c r="P3122" s="5">
        <v>83985</v>
      </c>
      <c r="Q3122" s="7" t="s">
        <v>481</v>
      </c>
      <c r="R3122" s="34" t="s">
        <v>29822</v>
      </c>
      <c r="S3122" s="34" t="s">
        <v>29823</v>
      </c>
      <c r="T3122" s="7" t="s">
        <v>29824</v>
      </c>
      <c r="U3122" s="7" t="s">
        <v>29825</v>
      </c>
      <c r="V3122" s="7" t="s">
        <v>50</v>
      </c>
      <c r="W3122" s="7" t="s">
        <v>50</v>
      </c>
      <c r="X3122" s="7" t="s">
        <v>50</v>
      </c>
      <c r="Y3122" s="7" t="s">
        <v>290</v>
      </c>
      <c r="Z3122" s="7">
        <v>3</v>
      </c>
      <c r="AA3122" s="7" t="s">
        <v>50</v>
      </c>
      <c r="AB3122" s="7" t="s">
        <v>50</v>
      </c>
      <c r="AC3122" s="7" t="s">
        <v>50</v>
      </c>
      <c r="AD3122" s="7" t="s">
        <v>290</v>
      </c>
      <c r="AE3122" s="7">
        <v>4400000</v>
      </c>
      <c r="AF3122" s="7" t="s">
        <v>60</v>
      </c>
      <c r="AG3122" s="7">
        <v>4400000</v>
      </c>
      <c r="AH3122" s="7">
        <v>6500000</v>
      </c>
      <c r="AI3122" s="7" t="s">
        <v>60</v>
      </c>
      <c r="AJ3122" s="7">
        <v>6500000</v>
      </c>
      <c r="AK3122" s="7" t="s">
        <v>29826</v>
      </c>
      <c r="AL3122" s="7" t="s">
        <v>50</v>
      </c>
      <c r="AM3122" s="7" t="s">
        <v>29827</v>
      </c>
      <c r="AN3122" s="7" t="s">
        <v>66</v>
      </c>
      <c r="AO3122" s="7" t="s">
        <v>29828</v>
      </c>
      <c r="AP3122" s="22" t="s">
        <v>29829</v>
      </c>
      <c r="AQ3122" s="9" t="s">
        <v>50</v>
      </c>
      <c r="AR3122" s="7" t="s">
        <v>50</v>
      </c>
    </row>
    <row r="3123" spans="1:44" ht="15" thickBot="1">
      <c r="A3123" s="10" t="s">
        <v>29830</v>
      </c>
      <c r="B3123" s="13" t="s">
        <v>50</v>
      </c>
      <c r="C3123" s="12">
        <v>42005</v>
      </c>
      <c r="D3123" s="13" t="s">
        <v>45</v>
      </c>
      <c r="E3123" s="13" t="s">
        <v>1939</v>
      </c>
      <c r="F3123" s="13" t="s">
        <v>70</v>
      </c>
      <c r="G3123" s="26" t="s">
        <v>54946</v>
      </c>
      <c r="H3123" s="13" t="s">
        <v>50</v>
      </c>
      <c r="I3123" s="13" t="s">
        <v>50</v>
      </c>
      <c r="J3123" s="12">
        <v>45497</v>
      </c>
      <c r="K3123" s="13" t="s">
        <v>116</v>
      </c>
      <c r="L3123" s="13" t="s">
        <v>131</v>
      </c>
      <c r="M3123" s="13" t="s">
        <v>29831</v>
      </c>
      <c r="N3123" s="13" t="s">
        <v>432</v>
      </c>
      <c r="O3123" s="13" t="s">
        <v>29832</v>
      </c>
      <c r="P3123" s="11">
        <v>84391</v>
      </c>
      <c r="Q3123" s="13" t="s">
        <v>434</v>
      </c>
      <c r="R3123" s="33" t="s">
        <v>29833</v>
      </c>
      <c r="S3123" s="33" t="s">
        <v>29834</v>
      </c>
      <c r="T3123" s="13" t="s">
        <v>29835</v>
      </c>
      <c r="U3123" s="13" t="s">
        <v>29836</v>
      </c>
      <c r="V3123" s="13">
        <v>500000</v>
      </c>
      <c r="W3123" s="13" t="s">
        <v>60</v>
      </c>
      <c r="X3123" s="13">
        <v>500000</v>
      </c>
      <c r="Y3123" s="13" t="s">
        <v>50</v>
      </c>
      <c r="Z3123" s="13">
        <v>1</v>
      </c>
      <c r="AA3123" s="13" t="s">
        <v>50</v>
      </c>
      <c r="AB3123" s="13" t="s">
        <v>50</v>
      </c>
      <c r="AC3123" s="13" t="s">
        <v>50</v>
      </c>
      <c r="AD3123" s="13" t="s">
        <v>50</v>
      </c>
      <c r="AE3123" s="13" t="s">
        <v>50</v>
      </c>
      <c r="AF3123" s="13" t="s">
        <v>50</v>
      </c>
      <c r="AG3123" s="13" t="s">
        <v>50</v>
      </c>
      <c r="AH3123" s="13">
        <v>500000</v>
      </c>
      <c r="AI3123" s="13" t="s">
        <v>60</v>
      </c>
      <c r="AJ3123" s="13">
        <v>500000</v>
      </c>
      <c r="AK3123" s="13" t="s">
        <v>29837</v>
      </c>
      <c r="AL3123" s="13" t="s">
        <v>50</v>
      </c>
      <c r="AM3123" s="13" t="s">
        <v>29838</v>
      </c>
      <c r="AN3123" s="13" t="s">
        <v>993</v>
      </c>
      <c r="AO3123" s="13" t="s">
        <v>29839</v>
      </c>
      <c r="AP3123" s="21" t="s">
        <v>29840</v>
      </c>
      <c r="AQ3123" s="15" t="s">
        <v>50</v>
      </c>
      <c r="AR3123" s="13" t="s">
        <v>50</v>
      </c>
    </row>
    <row r="3124" spans="1:44" ht="15" thickBot="1">
      <c r="A3124" s="4" t="s">
        <v>29841</v>
      </c>
      <c r="B3124" s="7" t="s">
        <v>50</v>
      </c>
      <c r="C3124" s="6">
        <v>35065</v>
      </c>
      <c r="D3124" s="7" t="s">
        <v>45</v>
      </c>
      <c r="E3124" s="7" t="s">
        <v>46</v>
      </c>
      <c r="F3124" s="7" t="s">
        <v>47</v>
      </c>
      <c r="G3124" s="27" t="s">
        <v>54945</v>
      </c>
      <c r="H3124" s="7" t="s">
        <v>29842</v>
      </c>
      <c r="I3124" s="7" t="s">
        <v>50</v>
      </c>
      <c r="J3124" s="6">
        <v>45497</v>
      </c>
      <c r="K3124" s="7" t="s">
        <v>50</v>
      </c>
      <c r="L3124" s="7" t="s">
        <v>162</v>
      </c>
      <c r="M3124" s="7" t="s">
        <v>29843</v>
      </c>
      <c r="N3124" s="7" t="s">
        <v>3223</v>
      </c>
      <c r="O3124" s="7" t="s">
        <v>29844</v>
      </c>
      <c r="P3124" s="5">
        <v>84458</v>
      </c>
      <c r="Q3124" s="7" t="s">
        <v>50</v>
      </c>
      <c r="R3124" s="34" t="s">
        <v>29845</v>
      </c>
      <c r="S3124" s="34" t="s">
        <v>29846</v>
      </c>
      <c r="T3124" s="7" t="s">
        <v>29847</v>
      </c>
      <c r="U3124" s="7" t="s">
        <v>29848</v>
      </c>
      <c r="V3124" s="7">
        <v>4300000</v>
      </c>
      <c r="W3124" s="7" t="s">
        <v>60</v>
      </c>
      <c r="X3124" s="7">
        <v>4300000</v>
      </c>
      <c r="Y3124" s="7" t="s">
        <v>61</v>
      </c>
      <c r="Z3124" s="7">
        <v>1</v>
      </c>
      <c r="AA3124" s="7" t="s">
        <v>50</v>
      </c>
      <c r="AB3124" s="7" t="s">
        <v>50</v>
      </c>
      <c r="AC3124" s="7" t="s">
        <v>50</v>
      </c>
      <c r="AD3124" s="7" t="s">
        <v>50</v>
      </c>
      <c r="AE3124" s="7" t="s">
        <v>50</v>
      </c>
      <c r="AF3124" s="7" t="s">
        <v>50</v>
      </c>
      <c r="AG3124" s="7" t="s">
        <v>50</v>
      </c>
      <c r="AH3124" s="7">
        <v>4300000</v>
      </c>
      <c r="AI3124" s="7" t="s">
        <v>60</v>
      </c>
      <c r="AJ3124" s="7">
        <v>4300000</v>
      </c>
      <c r="AK3124" s="7" t="s">
        <v>50</v>
      </c>
      <c r="AL3124" s="7" t="s">
        <v>50</v>
      </c>
      <c r="AM3124" s="7" t="s">
        <v>29849</v>
      </c>
      <c r="AN3124" s="7" t="s">
        <v>66</v>
      </c>
      <c r="AO3124" s="7" t="s">
        <v>29850</v>
      </c>
      <c r="AP3124" s="9" t="s">
        <v>50</v>
      </c>
      <c r="AQ3124" s="22" t="s">
        <v>29851</v>
      </c>
      <c r="AR3124" s="7" t="s">
        <v>50</v>
      </c>
    </row>
    <row r="3125" spans="1:44" ht="15" thickBot="1">
      <c r="A3125" s="10" t="s">
        <v>29852</v>
      </c>
      <c r="B3125" s="13" t="s">
        <v>50</v>
      </c>
      <c r="C3125" s="12">
        <v>44927</v>
      </c>
      <c r="D3125" s="13" t="s">
        <v>45</v>
      </c>
      <c r="E3125" s="13" t="s">
        <v>46</v>
      </c>
      <c r="F3125" s="13" t="s">
        <v>70</v>
      </c>
      <c r="G3125" s="13" t="s">
        <v>50</v>
      </c>
      <c r="H3125" s="13" t="s">
        <v>50</v>
      </c>
      <c r="I3125" s="13" t="s">
        <v>50</v>
      </c>
      <c r="J3125" s="12">
        <v>45495</v>
      </c>
      <c r="K3125" s="13" t="s">
        <v>50</v>
      </c>
      <c r="L3125" s="13" t="s">
        <v>467</v>
      </c>
      <c r="M3125" s="13" t="s">
        <v>50</v>
      </c>
      <c r="N3125" s="13" t="s">
        <v>730</v>
      </c>
      <c r="O3125" s="13" t="s">
        <v>29853</v>
      </c>
      <c r="P3125" s="11">
        <v>84954</v>
      </c>
      <c r="Q3125" s="13" t="s">
        <v>616</v>
      </c>
      <c r="R3125" s="30" t="s">
        <v>50</v>
      </c>
      <c r="S3125" s="30" t="s">
        <v>50</v>
      </c>
      <c r="T3125" s="13" t="s">
        <v>50</v>
      </c>
      <c r="U3125" s="13" t="s">
        <v>29854</v>
      </c>
      <c r="V3125" s="13">
        <v>1100000</v>
      </c>
      <c r="W3125" s="13" t="s">
        <v>60</v>
      </c>
      <c r="X3125" s="13">
        <v>1100000</v>
      </c>
      <c r="Y3125" s="13" t="s">
        <v>467</v>
      </c>
      <c r="Z3125" s="13">
        <v>1</v>
      </c>
      <c r="AA3125" s="13">
        <v>1100000</v>
      </c>
      <c r="AB3125" s="13" t="s">
        <v>60</v>
      </c>
      <c r="AC3125" s="13">
        <v>1100000</v>
      </c>
      <c r="AD3125" s="13" t="s">
        <v>467</v>
      </c>
      <c r="AE3125" s="13">
        <v>1100000</v>
      </c>
      <c r="AF3125" s="13" t="s">
        <v>60</v>
      </c>
      <c r="AG3125" s="13">
        <v>1100000</v>
      </c>
      <c r="AH3125" s="13">
        <v>1100000</v>
      </c>
      <c r="AI3125" s="13" t="s">
        <v>60</v>
      </c>
      <c r="AJ3125" s="13">
        <v>1100000</v>
      </c>
      <c r="AK3125" s="13" t="s">
        <v>50</v>
      </c>
      <c r="AL3125" s="13" t="s">
        <v>50</v>
      </c>
      <c r="AM3125" s="13" t="s">
        <v>29855</v>
      </c>
      <c r="AN3125" s="13" t="s">
        <v>66</v>
      </c>
      <c r="AO3125" s="13" t="s">
        <v>50</v>
      </c>
      <c r="AP3125" s="15" t="s">
        <v>50</v>
      </c>
      <c r="AQ3125" s="21" t="s">
        <v>29856</v>
      </c>
      <c r="AR3125" s="13" t="s">
        <v>255</v>
      </c>
    </row>
    <row r="3126" spans="1:44" ht="15" thickBot="1">
      <c r="A3126" s="4" t="s">
        <v>29857</v>
      </c>
      <c r="B3126" s="7" t="s">
        <v>50</v>
      </c>
      <c r="C3126" s="6">
        <v>45383</v>
      </c>
      <c r="D3126" s="7" t="s">
        <v>45</v>
      </c>
      <c r="E3126" s="7" t="s">
        <v>46</v>
      </c>
      <c r="F3126" s="7" t="s">
        <v>70</v>
      </c>
      <c r="G3126" s="7" t="s">
        <v>50</v>
      </c>
      <c r="H3126" s="7" t="s">
        <v>50</v>
      </c>
      <c r="I3126" s="7" t="s">
        <v>50</v>
      </c>
      <c r="J3126" s="6">
        <v>45494</v>
      </c>
      <c r="K3126" s="7" t="s">
        <v>50</v>
      </c>
      <c r="L3126" s="7" t="s">
        <v>4303</v>
      </c>
      <c r="M3126" s="7" t="s">
        <v>50</v>
      </c>
      <c r="N3126" s="7" t="s">
        <v>50</v>
      </c>
      <c r="O3126" s="7" t="s">
        <v>29858</v>
      </c>
      <c r="P3126" s="5">
        <v>85329</v>
      </c>
      <c r="Q3126" s="7" t="s">
        <v>50</v>
      </c>
      <c r="R3126" s="34" t="s">
        <v>29859</v>
      </c>
      <c r="S3126" s="31" t="s">
        <v>50</v>
      </c>
      <c r="T3126" s="7" t="s">
        <v>50</v>
      </c>
      <c r="U3126" s="7" t="s">
        <v>50</v>
      </c>
      <c r="V3126" s="7">
        <v>700000</v>
      </c>
      <c r="W3126" s="7" t="s">
        <v>60</v>
      </c>
      <c r="X3126" s="7">
        <v>700000</v>
      </c>
      <c r="Y3126" s="7" t="s">
        <v>50</v>
      </c>
      <c r="Z3126" s="7">
        <v>1</v>
      </c>
      <c r="AA3126" s="7">
        <v>700000</v>
      </c>
      <c r="AB3126" s="7" t="s">
        <v>60</v>
      </c>
      <c r="AC3126" s="7">
        <v>700000</v>
      </c>
      <c r="AD3126" s="7" t="s">
        <v>4303</v>
      </c>
      <c r="AE3126" s="7">
        <v>700000</v>
      </c>
      <c r="AF3126" s="7" t="s">
        <v>60</v>
      </c>
      <c r="AG3126" s="7">
        <v>700000</v>
      </c>
      <c r="AH3126" s="7">
        <v>700000</v>
      </c>
      <c r="AI3126" s="7" t="s">
        <v>60</v>
      </c>
      <c r="AJ3126" s="7">
        <v>700000</v>
      </c>
      <c r="AK3126" s="7" t="s">
        <v>50</v>
      </c>
      <c r="AL3126" s="7" t="s">
        <v>50</v>
      </c>
      <c r="AM3126" s="7" t="s">
        <v>50</v>
      </c>
      <c r="AN3126" s="7" t="s">
        <v>50</v>
      </c>
      <c r="AO3126" s="7" t="s">
        <v>50</v>
      </c>
      <c r="AP3126" s="9" t="s">
        <v>50</v>
      </c>
      <c r="AQ3126" s="9" t="s">
        <v>50</v>
      </c>
      <c r="AR3126" s="7" t="s">
        <v>1186</v>
      </c>
    </row>
    <row r="3127" spans="1:44" ht="15" thickBot="1">
      <c r="A3127" s="10" t="s">
        <v>29860</v>
      </c>
      <c r="B3127" s="13" t="s">
        <v>50</v>
      </c>
      <c r="C3127" s="12">
        <v>44197</v>
      </c>
      <c r="D3127" s="13" t="s">
        <v>45</v>
      </c>
      <c r="E3127" s="13" t="s">
        <v>46</v>
      </c>
      <c r="F3127" s="13" t="s">
        <v>70</v>
      </c>
      <c r="G3127" s="27" t="s">
        <v>54945</v>
      </c>
      <c r="H3127" s="13" t="s">
        <v>50</v>
      </c>
      <c r="I3127" s="13" t="s">
        <v>50</v>
      </c>
      <c r="J3127" s="12">
        <v>45495</v>
      </c>
      <c r="K3127" s="13" t="s">
        <v>50</v>
      </c>
      <c r="L3127" s="13" t="s">
        <v>467</v>
      </c>
      <c r="M3127" s="13" t="s">
        <v>50</v>
      </c>
      <c r="N3127" s="13" t="s">
        <v>29861</v>
      </c>
      <c r="O3127" s="13" t="s">
        <v>29862</v>
      </c>
      <c r="P3127" s="11">
        <v>86105</v>
      </c>
      <c r="Q3127" s="13" t="s">
        <v>93</v>
      </c>
      <c r="R3127" s="33" t="s">
        <v>29863</v>
      </c>
      <c r="S3127" s="33" t="s">
        <v>29864</v>
      </c>
      <c r="T3127" s="13" t="s">
        <v>50</v>
      </c>
      <c r="U3127" s="13" t="s">
        <v>29865</v>
      </c>
      <c r="V3127" s="13">
        <v>460000</v>
      </c>
      <c r="W3127" s="13" t="s">
        <v>60</v>
      </c>
      <c r="X3127" s="13">
        <v>460000</v>
      </c>
      <c r="Y3127" s="13" t="s">
        <v>467</v>
      </c>
      <c r="Z3127" s="13">
        <v>1</v>
      </c>
      <c r="AA3127" s="13">
        <v>460000</v>
      </c>
      <c r="AB3127" s="13" t="s">
        <v>60</v>
      </c>
      <c r="AC3127" s="13">
        <v>460000</v>
      </c>
      <c r="AD3127" s="13" t="s">
        <v>467</v>
      </c>
      <c r="AE3127" s="13">
        <v>460000</v>
      </c>
      <c r="AF3127" s="13" t="s">
        <v>60</v>
      </c>
      <c r="AG3127" s="13">
        <v>460000</v>
      </c>
      <c r="AH3127" s="13">
        <v>460000</v>
      </c>
      <c r="AI3127" s="13" t="s">
        <v>60</v>
      </c>
      <c r="AJ3127" s="13">
        <v>460000</v>
      </c>
      <c r="AK3127" s="13" t="s">
        <v>50</v>
      </c>
      <c r="AL3127" s="13" t="s">
        <v>50</v>
      </c>
      <c r="AM3127" s="13" t="s">
        <v>29866</v>
      </c>
      <c r="AN3127" s="13" t="s">
        <v>993</v>
      </c>
      <c r="AO3127" s="13" t="s">
        <v>29867</v>
      </c>
      <c r="AP3127" s="21" t="s">
        <v>29868</v>
      </c>
      <c r="AQ3127" s="15" t="s">
        <v>50</v>
      </c>
      <c r="AR3127" s="13" t="s">
        <v>50</v>
      </c>
    </row>
    <row r="3128" spans="1:44" ht="15" thickBot="1">
      <c r="A3128" s="4" t="s">
        <v>29869</v>
      </c>
      <c r="B3128" s="5">
        <v>41304</v>
      </c>
      <c r="C3128" s="6">
        <v>40909</v>
      </c>
      <c r="D3128" s="7" t="s">
        <v>45</v>
      </c>
      <c r="E3128" s="7" t="s">
        <v>46</v>
      </c>
      <c r="F3128" s="7" t="s">
        <v>70</v>
      </c>
      <c r="G3128" s="26" t="s">
        <v>54946</v>
      </c>
      <c r="H3128" s="7" t="s">
        <v>240</v>
      </c>
      <c r="I3128" s="7" t="s">
        <v>50</v>
      </c>
      <c r="J3128" s="6">
        <v>45495</v>
      </c>
      <c r="K3128" s="7" t="s">
        <v>50</v>
      </c>
      <c r="L3128" s="7" t="s">
        <v>5159</v>
      </c>
      <c r="M3128" s="7" t="s">
        <v>29870</v>
      </c>
      <c r="N3128" s="7" t="s">
        <v>29871</v>
      </c>
      <c r="O3128" s="7" t="s">
        <v>29872</v>
      </c>
      <c r="P3128" s="5">
        <v>86813</v>
      </c>
      <c r="Q3128" s="7" t="s">
        <v>135</v>
      </c>
      <c r="R3128" s="34" t="s">
        <v>29873</v>
      </c>
      <c r="S3128" s="34" t="s">
        <v>29874</v>
      </c>
      <c r="T3128" s="7" t="s">
        <v>29875</v>
      </c>
      <c r="U3128" s="7" t="s">
        <v>29876</v>
      </c>
      <c r="V3128" s="7">
        <v>102431</v>
      </c>
      <c r="W3128" s="7" t="s">
        <v>139</v>
      </c>
      <c r="X3128" s="7">
        <v>132360</v>
      </c>
      <c r="Y3128" s="7" t="s">
        <v>50</v>
      </c>
      <c r="Z3128" s="7">
        <v>1</v>
      </c>
      <c r="AA3128" s="7">
        <v>102431</v>
      </c>
      <c r="AB3128" s="7" t="s">
        <v>139</v>
      </c>
      <c r="AC3128" s="7">
        <v>132360</v>
      </c>
      <c r="AD3128" s="7" t="s">
        <v>5159</v>
      </c>
      <c r="AE3128" s="7">
        <v>102431</v>
      </c>
      <c r="AF3128" s="7" t="s">
        <v>139</v>
      </c>
      <c r="AG3128" s="7">
        <v>132360</v>
      </c>
      <c r="AH3128" s="7">
        <v>102431</v>
      </c>
      <c r="AI3128" s="7" t="s">
        <v>139</v>
      </c>
      <c r="AJ3128" s="7">
        <v>132360</v>
      </c>
      <c r="AK3128" s="7" t="s">
        <v>50</v>
      </c>
      <c r="AL3128" s="7" t="s">
        <v>50</v>
      </c>
      <c r="AM3128" s="7" t="s">
        <v>29877</v>
      </c>
      <c r="AN3128" s="7" t="s">
        <v>66</v>
      </c>
      <c r="AO3128" s="7" t="s">
        <v>29878</v>
      </c>
      <c r="AP3128" s="22" t="s">
        <v>29879</v>
      </c>
      <c r="AQ3128" s="9" t="s">
        <v>50</v>
      </c>
      <c r="AR3128" s="7" t="s">
        <v>50</v>
      </c>
    </row>
    <row r="3129" spans="1:44" ht="15" thickBot="1">
      <c r="A3129" s="10" t="s">
        <v>29880</v>
      </c>
      <c r="B3129" s="13">
        <v>78</v>
      </c>
      <c r="C3129" s="12">
        <v>43831</v>
      </c>
      <c r="D3129" s="13" t="s">
        <v>45</v>
      </c>
      <c r="E3129" s="13" t="s">
        <v>46</v>
      </c>
      <c r="F3129" s="13" t="s">
        <v>70</v>
      </c>
      <c r="G3129" s="26" t="s">
        <v>54946</v>
      </c>
      <c r="H3129" s="13" t="s">
        <v>50</v>
      </c>
      <c r="I3129" s="13" t="s">
        <v>50</v>
      </c>
      <c r="J3129" s="12">
        <v>45497</v>
      </c>
      <c r="K3129" s="13" t="s">
        <v>50</v>
      </c>
      <c r="L3129" s="13" t="s">
        <v>52</v>
      </c>
      <c r="M3129" s="13" t="s">
        <v>10767</v>
      </c>
      <c r="N3129" s="13" t="s">
        <v>29625</v>
      </c>
      <c r="O3129" s="13" t="s">
        <v>29881</v>
      </c>
      <c r="P3129" s="11">
        <v>86959</v>
      </c>
      <c r="Q3129" s="13" t="s">
        <v>50</v>
      </c>
      <c r="R3129" s="33" t="s">
        <v>29882</v>
      </c>
      <c r="S3129" s="33" t="s">
        <v>29883</v>
      </c>
      <c r="T3129" s="13" t="s">
        <v>29884</v>
      </c>
      <c r="U3129" s="13" t="s">
        <v>29885</v>
      </c>
      <c r="V3129" s="13">
        <v>1300000</v>
      </c>
      <c r="W3129" s="13" t="s">
        <v>60</v>
      </c>
      <c r="X3129" s="13">
        <v>1300000</v>
      </c>
      <c r="Y3129" s="13" t="s">
        <v>50</v>
      </c>
      <c r="Z3129" s="13">
        <v>4</v>
      </c>
      <c r="AA3129" s="13" t="s">
        <v>50</v>
      </c>
      <c r="AB3129" s="13" t="s">
        <v>50</v>
      </c>
      <c r="AC3129" s="13" t="s">
        <v>50</v>
      </c>
      <c r="AD3129" s="13" t="s">
        <v>1471</v>
      </c>
      <c r="AE3129" s="13" t="s">
        <v>50</v>
      </c>
      <c r="AF3129" s="13" t="s">
        <v>50</v>
      </c>
      <c r="AG3129" s="13" t="s">
        <v>50</v>
      </c>
      <c r="AH3129" s="13">
        <v>1740300</v>
      </c>
      <c r="AI3129" s="13" t="s">
        <v>60</v>
      </c>
      <c r="AJ3129" s="13">
        <v>1740300</v>
      </c>
      <c r="AK3129" s="13" t="s">
        <v>29886</v>
      </c>
      <c r="AL3129" s="13" t="s">
        <v>50</v>
      </c>
      <c r="AM3129" s="13" t="s">
        <v>29887</v>
      </c>
      <c r="AN3129" s="13" t="s">
        <v>66</v>
      </c>
      <c r="AO3129" s="13" t="s">
        <v>29888</v>
      </c>
      <c r="AP3129" s="21" t="s">
        <v>29889</v>
      </c>
      <c r="AQ3129" s="15" t="s">
        <v>50</v>
      </c>
      <c r="AR3129" s="13" t="s">
        <v>50</v>
      </c>
    </row>
    <row r="3130" spans="1:44" ht="15" thickBot="1">
      <c r="A3130" s="4" t="s">
        <v>29890</v>
      </c>
      <c r="B3130" s="7" t="s">
        <v>50</v>
      </c>
      <c r="C3130" s="7" t="s">
        <v>50</v>
      </c>
      <c r="D3130" s="7" t="s">
        <v>45</v>
      </c>
      <c r="E3130" s="7" t="s">
        <v>50</v>
      </c>
      <c r="F3130" s="7" t="s">
        <v>70</v>
      </c>
      <c r="G3130" s="7" t="s">
        <v>50</v>
      </c>
      <c r="H3130" s="7" t="s">
        <v>50</v>
      </c>
      <c r="I3130" s="7" t="s">
        <v>50</v>
      </c>
      <c r="J3130" s="6">
        <v>45497</v>
      </c>
      <c r="K3130" s="7" t="s">
        <v>50</v>
      </c>
      <c r="L3130" s="7" t="s">
        <v>467</v>
      </c>
      <c r="M3130" s="7" t="s">
        <v>25883</v>
      </c>
      <c r="N3130" s="7" t="s">
        <v>50</v>
      </c>
      <c r="O3130" s="7" t="s">
        <v>29891</v>
      </c>
      <c r="P3130" s="5">
        <v>88217</v>
      </c>
      <c r="Q3130" s="7" t="s">
        <v>50</v>
      </c>
      <c r="R3130" s="28" t="s">
        <v>29892</v>
      </c>
      <c r="S3130" s="31" t="s">
        <v>50</v>
      </c>
      <c r="T3130" s="7" t="s">
        <v>50</v>
      </c>
      <c r="U3130" s="7" t="s">
        <v>50</v>
      </c>
      <c r="V3130" s="7">
        <v>1800000</v>
      </c>
      <c r="W3130" s="7" t="s">
        <v>60</v>
      </c>
      <c r="X3130" s="7">
        <v>1800000</v>
      </c>
      <c r="Y3130" s="7" t="s">
        <v>467</v>
      </c>
      <c r="Z3130" s="7">
        <v>1</v>
      </c>
      <c r="AA3130" s="7">
        <v>1800000</v>
      </c>
      <c r="AB3130" s="7" t="s">
        <v>60</v>
      </c>
      <c r="AC3130" s="7">
        <v>1800000</v>
      </c>
      <c r="AD3130" s="7" t="s">
        <v>467</v>
      </c>
      <c r="AE3130" s="7">
        <v>1800000</v>
      </c>
      <c r="AF3130" s="7" t="s">
        <v>60</v>
      </c>
      <c r="AG3130" s="7">
        <v>1800000</v>
      </c>
      <c r="AH3130" s="7">
        <v>1800000</v>
      </c>
      <c r="AI3130" s="7" t="s">
        <v>60</v>
      </c>
      <c r="AJ3130" s="7">
        <v>1800000</v>
      </c>
      <c r="AK3130" s="7" t="s">
        <v>50</v>
      </c>
      <c r="AL3130" s="7" t="s">
        <v>50</v>
      </c>
      <c r="AM3130" s="7" t="s">
        <v>50</v>
      </c>
      <c r="AN3130" s="7" t="s">
        <v>50</v>
      </c>
      <c r="AO3130" s="7" t="s">
        <v>50</v>
      </c>
      <c r="AP3130" s="9" t="s">
        <v>50</v>
      </c>
      <c r="AQ3130" s="9" t="s">
        <v>50</v>
      </c>
      <c r="AR3130" s="7" t="s">
        <v>1186</v>
      </c>
    </row>
    <row r="3131" spans="1:44" ht="15" thickBot="1">
      <c r="A3131" s="10" t="s">
        <v>29893</v>
      </c>
      <c r="B3131" s="13" t="s">
        <v>50</v>
      </c>
      <c r="C3131" s="12">
        <v>44562</v>
      </c>
      <c r="D3131" s="13" t="s">
        <v>45</v>
      </c>
      <c r="E3131" s="13" t="s">
        <v>46</v>
      </c>
      <c r="F3131" s="13" t="s">
        <v>70</v>
      </c>
      <c r="G3131" s="13" t="s">
        <v>50</v>
      </c>
      <c r="H3131" s="13" t="s">
        <v>50</v>
      </c>
      <c r="I3131" s="13" t="s">
        <v>50</v>
      </c>
      <c r="J3131" s="12">
        <v>45490</v>
      </c>
      <c r="K3131" s="13" t="s">
        <v>50</v>
      </c>
      <c r="L3131" s="13" t="s">
        <v>467</v>
      </c>
      <c r="M3131" s="13" t="s">
        <v>50</v>
      </c>
      <c r="N3131" s="13" t="s">
        <v>29894</v>
      </c>
      <c r="O3131" s="13" t="s">
        <v>29895</v>
      </c>
      <c r="P3131" s="11">
        <v>88920</v>
      </c>
      <c r="Q3131" s="13" t="s">
        <v>520</v>
      </c>
      <c r="R3131" s="30" t="s">
        <v>50</v>
      </c>
      <c r="S3131" s="30" t="s">
        <v>50</v>
      </c>
      <c r="T3131" s="13" t="s">
        <v>50</v>
      </c>
      <c r="U3131" s="13" t="s">
        <v>29896</v>
      </c>
      <c r="V3131" s="13">
        <v>40000</v>
      </c>
      <c r="W3131" s="13" t="s">
        <v>60</v>
      </c>
      <c r="X3131" s="13">
        <v>40000</v>
      </c>
      <c r="Y3131" s="13" t="s">
        <v>467</v>
      </c>
      <c r="Z3131" s="13">
        <v>2</v>
      </c>
      <c r="AA3131" s="13">
        <v>40000</v>
      </c>
      <c r="AB3131" s="13" t="s">
        <v>60</v>
      </c>
      <c r="AC3131" s="13">
        <v>40000</v>
      </c>
      <c r="AD3131" s="13" t="s">
        <v>467</v>
      </c>
      <c r="AE3131" s="13">
        <v>760000</v>
      </c>
      <c r="AF3131" s="13" t="s">
        <v>60</v>
      </c>
      <c r="AG3131" s="13">
        <v>760000</v>
      </c>
      <c r="AH3131" s="13">
        <v>760000</v>
      </c>
      <c r="AI3131" s="13" t="s">
        <v>60</v>
      </c>
      <c r="AJ3131" s="13">
        <v>760000</v>
      </c>
      <c r="AK3131" s="13" t="s">
        <v>50</v>
      </c>
      <c r="AL3131" s="13" t="s">
        <v>50</v>
      </c>
      <c r="AM3131" s="13" t="s">
        <v>29897</v>
      </c>
      <c r="AN3131" s="13" t="s">
        <v>738</v>
      </c>
      <c r="AO3131" s="13" t="s">
        <v>29898</v>
      </c>
      <c r="AP3131" s="15" t="s">
        <v>50</v>
      </c>
      <c r="AQ3131" s="21" t="s">
        <v>29899</v>
      </c>
      <c r="AR3131" s="13" t="s">
        <v>50</v>
      </c>
    </row>
    <row r="3132" spans="1:44" ht="15" thickBot="1">
      <c r="A3132" s="4" t="s">
        <v>29900</v>
      </c>
      <c r="B3132" s="7">
        <v>162</v>
      </c>
      <c r="C3132" s="6">
        <v>30682</v>
      </c>
      <c r="D3132" s="7" t="s">
        <v>45</v>
      </c>
      <c r="E3132" s="7" t="s">
        <v>46</v>
      </c>
      <c r="F3132" s="7" t="s">
        <v>70</v>
      </c>
      <c r="G3132" s="26" t="s">
        <v>54946</v>
      </c>
      <c r="H3132" s="7" t="s">
        <v>50</v>
      </c>
      <c r="I3132" s="7" t="s">
        <v>50</v>
      </c>
      <c r="J3132" s="6">
        <v>45495</v>
      </c>
      <c r="K3132" s="7" t="s">
        <v>50</v>
      </c>
      <c r="L3132" s="7" t="s">
        <v>52</v>
      </c>
      <c r="M3132" s="7" t="s">
        <v>29901</v>
      </c>
      <c r="N3132" s="7" t="s">
        <v>1493</v>
      </c>
      <c r="O3132" s="7" t="s">
        <v>29902</v>
      </c>
      <c r="P3132" s="5">
        <v>89349</v>
      </c>
      <c r="Q3132" s="7" t="s">
        <v>383</v>
      </c>
      <c r="R3132" s="34" t="s">
        <v>29903</v>
      </c>
      <c r="S3132" s="34" t="s">
        <v>29904</v>
      </c>
      <c r="T3132" s="7" t="s">
        <v>50</v>
      </c>
      <c r="U3132" s="7" t="s">
        <v>50</v>
      </c>
      <c r="V3132" s="7">
        <v>346220</v>
      </c>
      <c r="W3132" s="7" t="s">
        <v>60</v>
      </c>
      <c r="X3132" s="7">
        <v>346220</v>
      </c>
      <c r="Y3132" s="7" t="s">
        <v>50</v>
      </c>
      <c r="Z3132" s="7">
        <v>2</v>
      </c>
      <c r="AA3132" s="7" t="s">
        <v>50</v>
      </c>
      <c r="AB3132" s="7" t="s">
        <v>50</v>
      </c>
      <c r="AC3132" s="7" t="s">
        <v>50</v>
      </c>
      <c r="AD3132" s="7" t="s">
        <v>50</v>
      </c>
      <c r="AE3132" s="7" t="s">
        <v>50</v>
      </c>
      <c r="AF3132" s="7" t="s">
        <v>50</v>
      </c>
      <c r="AG3132" s="7" t="s">
        <v>50</v>
      </c>
      <c r="AH3132" s="7">
        <v>596220</v>
      </c>
      <c r="AI3132" s="7" t="s">
        <v>60</v>
      </c>
      <c r="AJ3132" s="7">
        <v>596220</v>
      </c>
      <c r="AK3132" s="7" t="s">
        <v>29719</v>
      </c>
      <c r="AL3132" s="7" t="s">
        <v>50</v>
      </c>
      <c r="AM3132" s="7" t="s">
        <v>29905</v>
      </c>
      <c r="AN3132" s="7" t="s">
        <v>5485</v>
      </c>
      <c r="AO3132" s="7" t="s">
        <v>29906</v>
      </c>
      <c r="AP3132" s="22" t="s">
        <v>29907</v>
      </c>
      <c r="AQ3132" s="9" t="s">
        <v>50</v>
      </c>
      <c r="AR3132" s="7" t="s">
        <v>50</v>
      </c>
    </row>
    <row r="3133" spans="1:44" ht="15" thickBot="1">
      <c r="A3133" s="10" t="s">
        <v>29908</v>
      </c>
      <c r="B3133" s="13" t="s">
        <v>50</v>
      </c>
      <c r="C3133" s="12">
        <v>44562</v>
      </c>
      <c r="D3133" s="13" t="s">
        <v>45</v>
      </c>
      <c r="E3133" s="13" t="s">
        <v>46</v>
      </c>
      <c r="F3133" s="13" t="s">
        <v>70</v>
      </c>
      <c r="G3133" s="13" t="s">
        <v>50</v>
      </c>
      <c r="H3133" s="13" t="s">
        <v>50</v>
      </c>
      <c r="I3133" s="13" t="s">
        <v>50</v>
      </c>
      <c r="J3133" s="12">
        <v>45489</v>
      </c>
      <c r="K3133" s="13" t="s">
        <v>50</v>
      </c>
      <c r="L3133" s="13" t="s">
        <v>467</v>
      </c>
      <c r="M3133" s="13" t="s">
        <v>50</v>
      </c>
      <c r="N3133" s="13" t="s">
        <v>12924</v>
      </c>
      <c r="O3133" s="13" t="s">
        <v>29909</v>
      </c>
      <c r="P3133" s="11">
        <v>89617</v>
      </c>
      <c r="Q3133" s="13" t="s">
        <v>520</v>
      </c>
      <c r="R3133" s="30" t="s">
        <v>50</v>
      </c>
      <c r="S3133" s="30" t="s">
        <v>50</v>
      </c>
      <c r="T3133" s="13" t="s">
        <v>50</v>
      </c>
      <c r="U3133" s="13" t="s">
        <v>29910</v>
      </c>
      <c r="V3133" s="13">
        <v>1200000</v>
      </c>
      <c r="W3133" s="13" t="s">
        <v>60</v>
      </c>
      <c r="X3133" s="13">
        <v>1200000</v>
      </c>
      <c r="Y3133" s="13" t="s">
        <v>467</v>
      </c>
      <c r="Z3133" s="13">
        <v>1</v>
      </c>
      <c r="AA3133" s="13">
        <v>1200000</v>
      </c>
      <c r="AB3133" s="13" t="s">
        <v>60</v>
      </c>
      <c r="AC3133" s="13">
        <v>1200000</v>
      </c>
      <c r="AD3133" s="13" t="s">
        <v>467</v>
      </c>
      <c r="AE3133" s="13">
        <v>1200000</v>
      </c>
      <c r="AF3133" s="13" t="s">
        <v>60</v>
      </c>
      <c r="AG3133" s="13">
        <v>1200000</v>
      </c>
      <c r="AH3133" s="13">
        <v>1200000</v>
      </c>
      <c r="AI3133" s="13" t="s">
        <v>60</v>
      </c>
      <c r="AJ3133" s="13">
        <v>1200000</v>
      </c>
      <c r="AK3133" s="13" t="s">
        <v>50</v>
      </c>
      <c r="AL3133" s="13" t="s">
        <v>50</v>
      </c>
      <c r="AM3133" s="13" t="s">
        <v>29911</v>
      </c>
      <c r="AN3133" s="13" t="s">
        <v>66</v>
      </c>
      <c r="AO3133" s="13" t="s">
        <v>29912</v>
      </c>
      <c r="AP3133" s="21" t="s">
        <v>29913</v>
      </c>
      <c r="AQ3133" s="15" t="s">
        <v>50</v>
      </c>
      <c r="AR3133" s="13" t="s">
        <v>50</v>
      </c>
    </row>
    <row r="3134" spans="1:44" ht="15" thickBot="1">
      <c r="A3134" s="4" t="s">
        <v>29914</v>
      </c>
      <c r="B3134" s="7" t="s">
        <v>50</v>
      </c>
      <c r="C3134" s="6">
        <v>40544</v>
      </c>
      <c r="D3134" s="7" t="s">
        <v>45</v>
      </c>
      <c r="E3134" s="7" t="s">
        <v>46</v>
      </c>
      <c r="F3134" s="7" t="s">
        <v>70</v>
      </c>
      <c r="G3134" s="7" t="s">
        <v>50</v>
      </c>
      <c r="H3134" s="7" t="s">
        <v>50</v>
      </c>
      <c r="I3134" s="7" t="s">
        <v>50</v>
      </c>
      <c r="J3134" s="6">
        <v>45497</v>
      </c>
      <c r="K3134" s="7" t="s">
        <v>50</v>
      </c>
      <c r="L3134" s="7" t="s">
        <v>178</v>
      </c>
      <c r="M3134" s="7" t="s">
        <v>29915</v>
      </c>
      <c r="N3134" s="7" t="s">
        <v>29916</v>
      </c>
      <c r="O3134" s="7" t="s">
        <v>29917</v>
      </c>
      <c r="P3134" s="5">
        <v>91020</v>
      </c>
      <c r="Q3134" s="7" t="s">
        <v>245</v>
      </c>
      <c r="R3134" s="34" t="s">
        <v>29918</v>
      </c>
      <c r="S3134" s="34" t="s">
        <v>29919</v>
      </c>
      <c r="T3134" s="7" t="s">
        <v>50</v>
      </c>
      <c r="U3134" s="7" t="s">
        <v>29920</v>
      </c>
      <c r="V3134" s="7">
        <v>20000000</v>
      </c>
      <c r="W3134" s="7" t="s">
        <v>2056</v>
      </c>
      <c r="X3134" s="7">
        <v>2748914</v>
      </c>
      <c r="Y3134" s="7" t="s">
        <v>50</v>
      </c>
      <c r="Z3134" s="7">
        <v>1</v>
      </c>
      <c r="AA3134" s="7">
        <v>20000000</v>
      </c>
      <c r="AB3134" s="7" t="s">
        <v>2056</v>
      </c>
      <c r="AC3134" s="7">
        <v>2748914</v>
      </c>
      <c r="AD3134" s="7" t="s">
        <v>178</v>
      </c>
      <c r="AE3134" s="7">
        <v>20000000</v>
      </c>
      <c r="AF3134" s="7" t="s">
        <v>2056</v>
      </c>
      <c r="AG3134" s="7">
        <v>2748914</v>
      </c>
      <c r="AH3134" s="7">
        <v>20000000</v>
      </c>
      <c r="AI3134" s="7" t="s">
        <v>2056</v>
      </c>
      <c r="AJ3134" s="7">
        <v>2748914</v>
      </c>
      <c r="AK3134" s="7" t="s">
        <v>29921</v>
      </c>
      <c r="AL3134" s="7" t="s">
        <v>50</v>
      </c>
      <c r="AM3134" s="7" t="s">
        <v>50</v>
      </c>
      <c r="AN3134" s="7" t="s">
        <v>50</v>
      </c>
      <c r="AO3134" s="7" t="s">
        <v>50</v>
      </c>
      <c r="AP3134" s="9" t="s">
        <v>50</v>
      </c>
      <c r="AQ3134" s="9" t="s">
        <v>50</v>
      </c>
      <c r="AR3134" s="7" t="s">
        <v>1186</v>
      </c>
    </row>
    <row r="3135" spans="1:44" ht="15" thickBot="1">
      <c r="A3135" s="10" t="s">
        <v>29922</v>
      </c>
      <c r="B3135" s="13" t="s">
        <v>50</v>
      </c>
      <c r="C3135" s="12">
        <v>44562</v>
      </c>
      <c r="D3135" s="13" t="s">
        <v>45</v>
      </c>
      <c r="E3135" s="13" t="s">
        <v>46</v>
      </c>
      <c r="F3135" s="13" t="s">
        <v>70</v>
      </c>
      <c r="G3135" s="13" t="s">
        <v>50</v>
      </c>
      <c r="H3135" s="13" t="s">
        <v>50</v>
      </c>
      <c r="I3135" s="13" t="s">
        <v>50</v>
      </c>
      <c r="J3135" s="12">
        <v>45490</v>
      </c>
      <c r="K3135" s="13" t="s">
        <v>50</v>
      </c>
      <c r="L3135" s="13" t="s">
        <v>467</v>
      </c>
      <c r="M3135" s="13" t="s">
        <v>50</v>
      </c>
      <c r="N3135" s="13" t="s">
        <v>29923</v>
      </c>
      <c r="O3135" s="13" t="s">
        <v>29924</v>
      </c>
      <c r="P3135" s="11">
        <v>91075</v>
      </c>
      <c r="Q3135" s="13" t="s">
        <v>166</v>
      </c>
      <c r="R3135" s="30" t="s">
        <v>50</v>
      </c>
      <c r="S3135" s="30" t="s">
        <v>50</v>
      </c>
      <c r="T3135" s="13" t="s">
        <v>50</v>
      </c>
      <c r="U3135" s="13" t="s">
        <v>29925</v>
      </c>
      <c r="V3135" s="13">
        <v>1375000</v>
      </c>
      <c r="W3135" s="13" t="s">
        <v>60</v>
      </c>
      <c r="X3135" s="13">
        <v>1375000</v>
      </c>
      <c r="Y3135" s="13" t="s">
        <v>467</v>
      </c>
      <c r="Z3135" s="13">
        <v>1</v>
      </c>
      <c r="AA3135" s="13">
        <v>1375000</v>
      </c>
      <c r="AB3135" s="13" t="s">
        <v>60</v>
      </c>
      <c r="AC3135" s="13">
        <v>1375000</v>
      </c>
      <c r="AD3135" s="13" t="s">
        <v>467</v>
      </c>
      <c r="AE3135" s="13">
        <v>1375000</v>
      </c>
      <c r="AF3135" s="13" t="s">
        <v>60</v>
      </c>
      <c r="AG3135" s="13">
        <v>1375000</v>
      </c>
      <c r="AH3135" s="13">
        <v>1375000</v>
      </c>
      <c r="AI3135" s="13" t="s">
        <v>60</v>
      </c>
      <c r="AJ3135" s="13">
        <v>1375000</v>
      </c>
      <c r="AK3135" s="13" t="s">
        <v>50</v>
      </c>
      <c r="AL3135" s="13" t="s">
        <v>50</v>
      </c>
      <c r="AM3135" s="13" t="s">
        <v>29926</v>
      </c>
      <c r="AN3135" s="13" t="s">
        <v>66</v>
      </c>
      <c r="AO3135" s="13" t="s">
        <v>50</v>
      </c>
      <c r="AP3135" s="15" t="s">
        <v>50</v>
      </c>
      <c r="AQ3135" s="21" t="s">
        <v>29927</v>
      </c>
      <c r="AR3135" s="13" t="s">
        <v>255</v>
      </c>
    </row>
    <row r="3136" spans="1:44" ht="15" thickBot="1">
      <c r="A3136" s="4" t="s">
        <v>11030</v>
      </c>
      <c r="B3136" s="7" t="s">
        <v>50</v>
      </c>
      <c r="C3136" s="6">
        <v>45496</v>
      </c>
      <c r="D3136" s="7" t="s">
        <v>45</v>
      </c>
      <c r="E3136" s="7" t="s">
        <v>46</v>
      </c>
      <c r="F3136" s="7" t="s">
        <v>70</v>
      </c>
      <c r="G3136" s="26" t="s">
        <v>54946</v>
      </c>
      <c r="H3136" s="7" t="s">
        <v>50</v>
      </c>
      <c r="I3136" s="7" t="s">
        <v>50</v>
      </c>
      <c r="J3136" s="6">
        <v>45497</v>
      </c>
      <c r="K3136" s="7" t="s">
        <v>50</v>
      </c>
      <c r="L3136" s="7" t="s">
        <v>467</v>
      </c>
      <c r="M3136" s="7" t="s">
        <v>11031</v>
      </c>
      <c r="N3136" s="7" t="s">
        <v>11032</v>
      </c>
      <c r="O3136" s="7" t="s">
        <v>29928</v>
      </c>
      <c r="P3136" s="5">
        <v>91153</v>
      </c>
      <c r="Q3136" s="7" t="s">
        <v>360</v>
      </c>
      <c r="R3136" s="34" t="s">
        <v>11034</v>
      </c>
      <c r="S3136" s="34" t="s">
        <v>29929</v>
      </c>
      <c r="T3136" s="7" t="s">
        <v>11036</v>
      </c>
      <c r="U3136" s="7" t="s">
        <v>50</v>
      </c>
      <c r="V3136" s="7" t="s">
        <v>50</v>
      </c>
      <c r="W3136" s="7" t="s">
        <v>50</v>
      </c>
      <c r="X3136" s="7" t="s">
        <v>50</v>
      </c>
      <c r="Y3136" s="7" t="s">
        <v>467</v>
      </c>
      <c r="Z3136" s="7">
        <v>1</v>
      </c>
      <c r="AA3136" s="7" t="s">
        <v>50</v>
      </c>
      <c r="AB3136" s="7" t="s">
        <v>50</v>
      </c>
      <c r="AC3136" s="7" t="s">
        <v>50</v>
      </c>
      <c r="AD3136" s="7" t="s">
        <v>467</v>
      </c>
      <c r="AE3136" s="7" t="s">
        <v>50</v>
      </c>
      <c r="AF3136" s="7" t="s">
        <v>50</v>
      </c>
      <c r="AG3136" s="7" t="s">
        <v>50</v>
      </c>
      <c r="AH3136" s="7" t="s">
        <v>50</v>
      </c>
      <c r="AI3136" s="7" t="s">
        <v>50</v>
      </c>
      <c r="AJ3136" s="7" t="s">
        <v>50</v>
      </c>
      <c r="AK3136" s="7" t="s">
        <v>50</v>
      </c>
      <c r="AL3136" s="7" t="s">
        <v>50</v>
      </c>
      <c r="AM3136" s="7" t="s">
        <v>11037</v>
      </c>
      <c r="AN3136" s="7" t="s">
        <v>66</v>
      </c>
      <c r="AO3136" s="7" t="s">
        <v>29930</v>
      </c>
      <c r="AP3136" s="9" t="s">
        <v>50</v>
      </c>
      <c r="AQ3136" s="22" t="s">
        <v>11038</v>
      </c>
      <c r="AR3136" s="7" t="s">
        <v>50</v>
      </c>
    </row>
    <row r="3137" spans="1:44" ht="15" thickBot="1">
      <c r="A3137" s="10" t="s">
        <v>29931</v>
      </c>
      <c r="B3137" s="13" t="s">
        <v>50</v>
      </c>
      <c r="C3137" s="12">
        <v>45292</v>
      </c>
      <c r="D3137" s="13" t="s">
        <v>45</v>
      </c>
      <c r="E3137" s="13" t="s">
        <v>46</v>
      </c>
      <c r="F3137" s="13" t="s">
        <v>70</v>
      </c>
      <c r="G3137" s="13" t="s">
        <v>50</v>
      </c>
      <c r="H3137" s="13" t="s">
        <v>50</v>
      </c>
      <c r="I3137" s="13" t="s">
        <v>50</v>
      </c>
      <c r="J3137" s="12">
        <v>45493</v>
      </c>
      <c r="K3137" s="13" t="s">
        <v>50</v>
      </c>
      <c r="L3137" s="13" t="s">
        <v>4303</v>
      </c>
      <c r="M3137" s="13" t="s">
        <v>29932</v>
      </c>
      <c r="N3137" s="13" t="s">
        <v>50</v>
      </c>
      <c r="O3137" s="13" t="s">
        <v>29933</v>
      </c>
      <c r="P3137" s="11">
        <v>91988</v>
      </c>
      <c r="Q3137" s="13" t="s">
        <v>50</v>
      </c>
      <c r="R3137" s="33" t="s">
        <v>29934</v>
      </c>
      <c r="S3137" s="30" t="s">
        <v>50</v>
      </c>
      <c r="T3137" s="13" t="s">
        <v>29935</v>
      </c>
      <c r="U3137" s="13" t="s">
        <v>50</v>
      </c>
      <c r="V3137" s="13">
        <v>200000</v>
      </c>
      <c r="W3137" s="13" t="s">
        <v>60</v>
      </c>
      <c r="X3137" s="13">
        <v>200000</v>
      </c>
      <c r="Y3137" s="13" t="s">
        <v>50</v>
      </c>
      <c r="Z3137" s="13">
        <v>1</v>
      </c>
      <c r="AA3137" s="13">
        <v>200000</v>
      </c>
      <c r="AB3137" s="13" t="s">
        <v>60</v>
      </c>
      <c r="AC3137" s="13">
        <v>200000</v>
      </c>
      <c r="AD3137" s="13" t="s">
        <v>4303</v>
      </c>
      <c r="AE3137" s="13">
        <v>200000</v>
      </c>
      <c r="AF3137" s="13" t="s">
        <v>60</v>
      </c>
      <c r="AG3137" s="13">
        <v>200000</v>
      </c>
      <c r="AH3137" s="13">
        <v>200000</v>
      </c>
      <c r="AI3137" s="13" t="s">
        <v>60</v>
      </c>
      <c r="AJ3137" s="13">
        <v>200000</v>
      </c>
      <c r="AK3137" s="13" t="s">
        <v>50</v>
      </c>
      <c r="AL3137" s="13" t="s">
        <v>50</v>
      </c>
      <c r="AM3137" s="13" t="s">
        <v>50</v>
      </c>
      <c r="AN3137" s="13" t="s">
        <v>50</v>
      </c>
      <c r="AO3137" s="13" t="s">
        <v>50</v>
      </c>
      <c r="AP3137" s="15" t="s">
        <v>50</v>
      </c>
      <c r="AQ3137" s="15" t="s">
        <v>50</v>
      </c>
      <c r="AR3137" s="13" t="s">
        <v>1186</v>
      </c>
    </row>
    <row r="3138" spans="1:44" ht="15" thickBot="1">
      <c r="A3138" s="4" t="s">
        <v>29936</v>
      </c>
      <c r="B3138" s="7" t="s">
        <v>50</v>
      </c>
      <c r="C3138" s="6">
        <v>39083</v>
      </c>
      <c r="D3138" s="7" t="s">
        <v>45</v>
      </c>
      <c r="E3138" s="7" t="s">
        <v>46</v>
      </c>
      <c r="F3138" s="7" t="s">
        <v>70</v>
      </c>
      <c r="G3138" s="7" t="s">
        <v>71</v>
      </c>
      <c r="H3138" s="7" t="s">
        <v>2619</v>
      </c>
      <c r="I3138" s="7" t="s">
        <v>50</v>
      </c>
      <c r="J3138" s="6">
        <v>45494</v>
      </c>
      <c r="K3138" s="7" t="s">
        <v>50</v>
      </c>
      <c r="L3138" s="7" t="s">
        <v>52</v>
      </c>
      <c r="M3138" s="7" t="s">
        <v>1823</v>
      </c>
      <c r="N3138" s="7" t="s">
        <v>5895</v>
      </c>
      <c r="O3138" s="7" t="s">
        <v>29937</v>
      </c>
      <c r="P3138" s="5">
        <v>92570</v>
      </c>
      <c r="Q3138" s="7" t="s">
        <v>360</v>
      </c>
      <c r="R3138" s="34" t="s">
        <v>29938</v>
      </c>
      <c r="S3138" s="34" t="s">
        <v>29939</v>
      </c>
      <c r="T3138" s="7" t="s">
        <v>29940</v>
      </c>
      <c r="U3138" s="7" t="s">
        <v>29941</v>
      </c>
      <c r="V3138" s="7">
        <v>1500000</v>
      </c>
      <c r="W3138" s="7" t="s">
        <v>60</v>
      </c>
      <c r="X3138" s="7">
        <v>1500000</v>
      </c>
      <c r="Y3138" s="7" t="s">
        <v>50</v>
      </c>
      <c r="Z3138" s="7">
        <v>1</v>
      </c>
      <c r="AA3138" s="7" t="s">
        <v>50</v>
      </c>
      <c r="AB3138" s="7" t="s">
        <v>50</v>
      </c>
      <c r="AC3138" s="7" t="s">
        <v>50</v>
      </c>
      <c r="AD3138" s="7" t="s">
        <v>50</v>
      </c>
      <c r="AE3138" s="7" t="s">
        <v>50</v>
      </c>
      <c r="AF3138" s="7" t="s">
        <v>50</v>
      </c>
      <c r="AG3138" s="7" t="s">
        <v>50</v>
      </c>
      <c r="AH3138" s="7">
        <v>1500000</v>
      </c>
      <c r="AI3138" s="7" t="s">
        <v>60</v>
      </c>
      <c r="AJ3138" s="7">
        <v>1500000</v>
      </c>
      <c r="AK3138" s="7" t="s">
        <v>29942</v>
      </c>
      <c r="AL3138" s="7" t="s">
        <v>50</v>
      </c>
      <c r="AM3138" s="7" t="s">
        <v>29943</v>
      </c>
      <c r="AN3138" s="7" t="s">
        <v>66</v>
      </c>
      <c r="AO3138" s="7" t="s">
        <v>29944</v>
      </c>
      <c r="AP3138" s="9" t="s">
        <v>50</v>
      </c>
      <c r="AQ3138" s="22" t="s">
        <v>29945</v>
      </c>
      <c r="AR3138" s="7" t="s">
        <v>50</v>
      </c>
    </row>
    <row r="3139" spans="1:44" ht="15" thickBot="1">
      <c r="A3139" s="10" t="s">
        <v>29946</v>
      </c>
      <c r="B3139" s="13" t="s">
        <v>50</v>
      </c>
      <c r="C3139" s="12">
        <v>44927</v>
      </c>
      <c r="D3139" s="13" t="s">
        <v>45</v>
      </c>
      <c r="E3139" s="13" t="s">
        <v>46</v>
      </c>
      <c r="F3139" s="13" t="s">
        <v>70</v>
      </c>
      <c r="G3139" s="13" t="s">
        <v>50</v>
      </c>
      <c r="H3139" s="13" t="s">
        <v>50</v>
      </c>
      <c r="I3139" s="13" t="s">
        <v>50</v>
      </c>
      <c r="J3139" s="12">
        <v>45497</v>
      </c>
      <c r="K3139" s="13" t="s">
        <v>50</v>
      </c>
      <c r="L3139" s="13" t="s">
        <v>178</v>
      </c>
      <c r="M3139" s="13" t="s">
        <v>50</v>
      </c>
      <c r="N3139" s="13" t="s">
        <v>614</v>
      </c>
      <c r="O3139" s="13" t="s">
        <v>29947</v>
      </c>
      <c r="P3139" s="11">
        <v>92782</v>
      </c>
      <c r="Q3139" s="13" t="s">
        <v>616</v>
      </c>
      <c r="R3139" s="30" t="s">
        <v>50</v>
      </c>
      <c r="S3139" s="30" t="s">
        <v>50</v>
      </c>
      <c r="T3139" s="13" t="s">
        <v>50</v>
      </c>
      <c r="U3139" s="13" t="s">
        <v>29948</v>
      </c>
      <c r="V3139" s="13">
        <v>13039726</v>
      </c>
      <c r="W3139" s="13" t="s">
        <v>60</v>
      </c>
      <c r="X3139" s="13">
        <v>13039726</v>
      </c>
      <c r="Y3139" s="13" t="s">
        <v>50</v>
      </c>
      <c r="Z3139" s="13">
        <v>1</v>
      </c>
      <c r="AA3139" s="13">
        <v>13039726</v>
      </c>
      <c r="AB3139" s="13" t="s">
        <v>60</v>
      </c>
      <c r="AC3139" s="13">
        <v>13039726</v>
      </c>
      <c r="AD3139" s="13" t="s">
        <v>178</v>
      </c>
      <c r="AE3139" s="13">
        <v>13039726</v>
      </c>
      <c r="AF3139" s="13" t="s">
        <v>60</v>
      </c>
      <c r="AG3139" s="13">
        <v>13039726</v>
      </c>
      <c r="AH3139" s="13">
        <v>13039726</v>
      </c>
      <c r="AI3139" s="13" t="s">
        <v>60</v>
      </c>
      <c r="AJ3139" s="13">
        <v>13039726</v>
      </c>
      <c r="AK3139" s="13" t="s">
        <v>50</v>
      </c>
      <c r="AL3139" s="13" t="s">
        <v>50</v>
      </c>
      <c r="AM3139" s="13" t="s">
        <v>29949</v>
      </c>
      <c r="AN3139" s="13" t="s">
        <v>253</v>
      </c>
      <c r="AO3139" s="13" t="s">
        <v>29950</v>
      </c>
      <c r="AP3139" s="21" t="s">
        <v>29951</v>
      </c>
      <c r="AQ3139" s="15" t="s">
        <v>50</v>
      </c>
      <c r="AR3139" s="13" t="s">
        <v>50</v>
      </c>
    </row>
    <row r="3140" spans="1:44" ht="15" thickBot="1">
      <c r="A3140" s="4" t="s">
        <v>29952</v>
      </c>
      <c r="B3140" s="7" t="s">
        <v>50</v>
      </c>
      <c r="C3140" s="6">
        <v>43101</v>
      </c>
      <c r="D3140" s="7" t="s">
        <v>45</v>
      </c>
      <c r="E3140" s="7" t="s">
        <v>46</v>
      </c>
      <c r="F3140" s="7" t="s">
        <v>70</v>
      </c>
      <c r="G3140" s="26" t="s">
        <v>54946</v>
      </c>
      <c r="H3140" s="7" t="s">
        <v>50</v>
      </c>
      <c r="I3140" s="7" t="s">
        <v>50</v>
      </c>
      <c r="J3140" s="6">
        <v>45490</v>
      </c>
      <c r="K3140" s="7" t="s">
        <v>116</v>
      </c>
      <c r="L3140" s="7" t="s">
        <v>241</v>
      </c>
      <c r="M3140" s="7" t="s">
        <v>29953</v>
      </c>
      <c r="N3140" s="7" t="s">
        <v>23238</v>
      </c>
      <c r="O3140" s="7" t="s">
        <v>29954</v>
      </c>
      <c r="P3140" s="5">
        <v>92993</v>
      </c>
      <c r="Q3140" s="7" t="s">
        <v>545</v>
      </c>
      <c r="R3140" s="28" t="s">
        <v>29955</v>
      </c>
      <c r="S3140" s="34" t="s">
        <v>29956</v>
      </c>
      <c r="T3140" s="7" t="s">
        <v>29957</v>
      </c>
      <c r="U3140" s="7" t="s">
        <v>50</v>
      </c>
      <c r="V3140" s="7" t="s">
        <v>50</v>
      </c>
      <c r="W3140" s="7" t="s">
        <v>50</v>
      </c>
      <c r="X3140" s="7" t="s">
        <v>50</v>
      </c>
      <c r="Y3140" s="7" t="s">
        <v>154</v>
      </c>
      <c r="Z3140" s="7">
        <v>1</v>
      </c>
      <c r="AA3140" s="7" t="s">
        <v>50</v>
      </c>
      <c r="AB3140" s="7" t="s">
        <v>50</v>
      </c>
      <c r="AC3140" s="7" t="s">
        <v>50</v>
      </c>
      <c r="AD3140" s="7" t="s">
        <v>241</v>
      </c>
      <c r="AE3140" s="7" t="s">
        <v>50</v>
      </c>
      <c r="AF3140" s="7" t="s">
        <v>50</v>
      </c>
      <c r="AG3140" s="7" t="s">
        <v>50</v>
      </c>
      <c r="AH3140" s="7" t="s">
        <v>50</v>
      </c>
      <c r="AI3140" s="7" t="s">
        <v>50</v>
      </c>
      <c r="AJ3140" s="7" t="s">
        <v>50</v>
      </c>
      <c r="AK3140" s="7" t="s">
        <v>29958</v>
      </c>
      <c r="AL3140" s="7" t="s">
        <v>50</v>
      </c>
      <c r="AM3140" s="7" t="s">
        <v>29959</v>
      </c>
      <c r="AN3140" s="7" t="s">
        <v>993</v>
      </c>
      <c r="AO3140" s="7" t="s">
        <v>29960</v>
      </c>
      <c r="AP3140" s="9" t="s">
        <v>50</v>
      </c>
      <c r="AQ3140" s="22" t="s">
        <v>29961</v>
      </c>
      <c r="AR3140" s="7" t="s">
        <v>50</v>
      </c>
    </row>
    <row r="3141" spans="1:44" ht="15" thickBot="1">
      <c r="A3141" s="10" t="s">
        <v>29962</v>
      </c>
      <c r="B3141" s="13" t="s">
        <v>50</v>
      </c>
      <c r="C3141" s="12">
        <v>45444</v>
      </c>
      <c r="D3141" s="13" t="s">
        <v>45</v>
      </c>
      <c r="E3141" s="13" t="s">
        <v>46</v>
      </c>
      <c r="F3141" s="13" t="s">
        <v>70</v>
      </c>
      <c r="G3141" s="27" t="s">
        <v>54945</v>
      </c>
      <c r="H3141" s="13" t="s">
        <v>50</v>
      </c>
      <c r="I3141" s="13" t="s">
        <v>50</v>
      </c>
      <c r="J3141" s="12">
        <v>45490</v>
      </c>
      <c r="K3141" s="13" t="s">
        <v>50</v>
      </c>
      <c r="L3141" s="13" t="s">
        <v>1624</v>
      </c>
      <c r="M3141" s="13" t="s">
        <v>50</v>
      </c>
      <c r="N3141" s="13" t="s">
        <v>50</v>
      </c>
      <c r="O3141" s="13" t="s">
        <v>29963</v>
      </c>
      <c r="P3141" s="11">
        <v>94035</v>
      </c>
      <c r="Q3141" s="13" t="s">
        <v>50</v>
      </c>
      <c r="R3141" s="33" t="s">
        <v>29964</v>
      </c>
      <c r="S3141" s="33" t="s">
        <v>29965</v>
      </c>
      <c r="T3141" s="13" t="s">
        <v>29966</v>
      </c>
      <c r="U3141" s="13" t="s">
        <v>50</v>
      </c>
      <c r="V3141" s="13">
        <v>300000</v>
      </c>
      <c r="W3141" s="13" t="s">
        <v>60</v>
      </c>
      <c r="X3141" s="13">
        <v>300000</v>
      </c>
      <c r="Y3141" s="13" t="s">
        <v>467</v>
      </c>
      <c r="Z3141" s="13">
        <v>1</v>
      </c>
      <c r="AA3141" s="13">
        <v>300000</v>
      </c>
      <c r="AB3141" s="13" t="s">
        <v>60</v>
      </c>
      <c r="AC3141" s="13">
        <v>300000</v>
      </c>
      <c r="AD3141" s="13" t="s">
        <v>1624</v>
      </c>
      <c r="AE3141" s="13">
        <v>300000</v>
      </c>
      <c r="AF3141" s="13" t="s">
        <v>60</v>
      </c>
      <c r="AG3141" s="13">
        <v>300000</v>
      </c>
      <c r="AH3141" s="13">
        <v>300000</v>
      </c>
      <c r="AI3141" s="13" t="s">
        <v>60</v>
      </c>
      <c r="AJ3141" s="13">
        <v>300000</v>
      </c>
      <c r="AK3141" s="13" t="s">
        <v>50</v>
      </c>
      <c r="AL3141" s="13" t="s">
        <v>50</v>
      </c>
      <c r="AM3141" s="13" t="s">
        <v>29967</v>
      </c>
      <c r="AN3141" s="13" t="s">
        <v>66</v>
      </c>
      <c r="AO3141" s="13" t="s">
        <v>29968</v>
      </c>
      <c r="AP3141" s="21" t="s">
        <v>29969</v>
      </c>
      <c r="AQ3141" s="15" t="s">
        <v>50</v>
      </c>
      <c r="AR3141" s="13" t="s">
        <v>50</v>
      </c>
    </row>
    <row r="3142" spans="1:44" ht="15" thickBot="1">
      <c r="A3142" s="4" t="s">
        <v>29970</v>
      </c>
      <c r="B3142" s="5">
        <v>1357</v>
      </c>
      <c r="C3142" s="6">
        <v>38718</v>
      </c>
      <c r="D3142" s="7" t="s">
        <v>45</v>
      </c>
      <c r="E3142" s="7" t="s">
        <v>1939</v>
      </c>
      <c r="F3142" s="7" t="s">
        <v>70</v>
      </c>
      <c r="G3142" s="26" t="s">
        <v>54946</v>
      </c>
      <c r="H3142" s="7" t="s">
        <v>666</v>
      </c>
      <c r="I3142" s="7" t="s">
        <v>50</v>
      </c>
      <c r="J3142" s="6">
        <v>45489</v>
      </c>
      <c r="K3142" s="7" t="s">
        <v>116</v>
      </c>
      <c r="L3142" s="7" t="s">
        <v>52</v>
      </c>
      <c r="M3142" s="7" t="s">
        <v>29971</v>
      </c>
      <c r="N3142" s="7" t="s">
        <v>2731</v>
      </c>
      <c r="O3142" s="7" t="s">
        <v>29972</v>
      </c>
      <c r="P3142" s="5">
        <v>94431</v>
      </c>
      <c r="Q3142" s="7" t="s">
        <v>1024</v>
      </c>
      <c r="R3142" s="34" t="s">
        <v>29973</v>
      </c>
      <c r="S3142" s="34" t="s">
        <v>29974</v>
      </c>
      <c r="T3142" s="7" t="s">
        <v>29975</v>
      </c>
      <c r="U3142" s="7" t="s">
        <v>29976</v>
      </c>
      <c r="V3142" s="7">
        <v>5000</v>
      </c>
      <c r="W3142" s="7" t="s">
        <v>60</v>
      </c>
      <c r="X3142" s="7">
        <v>5000</v>
      </c>
      <c r="Y3142" s="7" t="s">
        <v>50</v>
      </c>
      <c r="Z3142" s="7">
        <v>1</v>
      </c>
      <c r="AA3142" s="7" t="s">
        <v>50</v>
      </c>
      <c r="AB3142" s="7" t="s">
        <v>50</v>
      </c>
      <c r="AC3142" s="7" t="s">
        <v>50</v>
      </c>
      <c r="AD3142" s="7" t="s">
        <v>50</v>
      </c>
      <c r="AE3142" s="7" t="s">
        <v>50</v>
      </c>
      <c r="AF3142" s="7" t="s">
        <v>50</v>
      </c>
      <c r="AG3142" s="7" t="s">
        <v>50</v>
      </c>
      <c r="AH3142" s="7">
        <v>5000</v>
      </c>
      <c r="AI3142" s="7" t="s">
        <v>60</v>
      </c>
      <c r="AJ3142" s="7">
        <v>5000</v>
      </c>
      <c r="AK3142" s="7" t="s">
        <v>28092</v>
      </c>
      <c r="AL3142" s="7" t="s">
        <v>50</v>
      </c>
      <c r="AM3142" s="7" t="s">
        <v>29977</v>
      </c>
      <c r="AN3142" s="7" t="s">
        <v>738</v>
      </c>
      <c r="AO3142" s="7" t="s">
        <v>29978</v>
      </c>
      <c r="AP3142" s="9" t="s">
        <v>50</v>
      </c>
      <c r="AQ3142" s="22" t="s">
        <v>29979</v>
      </c>
      <c r="AR3142" s="7" t="s">
        <v>50</v>
      </c>
    </row>
    <row r="3143" spans="1:44" ht="15" thickBot="1">
      <c r="A3143" s="10" t="s">
        <v>29980</v>
      </c>
      <c r="B3143" s="13" t="s">
        <v>50</v>
      </c>
      <c r="C3143" s="12">
        <v>44954</v>
      </c>
      <c r="D3143" s="13" t="s">
        <v>45</v>
      </c>
      <c r="E3143" s="13" t="s">
        <v>46</v>
      </c>
      <c r="F3143" s="13" t="s">
        <v>70</v>
      </c>
      <c r="G3143" s="27" t="s">
        <v>54945</v>
      </c>
      <c r="H3143" s="13" t="s">
        <v>50</v>
      </c>
      <c r="I3143" s="13" t="s">
        <v>50</v>
      </c>
      <c r="J3143" s="12">
        <v>45489</v>
      </c>
      <c r="K3143" s="13" t="s">
        <v>50</v>
      </c>
      <c r="L3143" s="13" t="s">
        <v>467</v>
      </c>
      <c r="M3143" s="13" t="s">
        <v>29981</v>
      </c>
      <c r="N3143" s="13" t="s">
        <v>1138</v>
      </c>
      <c r="O3143" s="13" t="s">
        <v>29982</v>
      </c>
      <c r="P3143" s="11">
        <v>94460</v>
      </c>
      <c r="Q3143" s="13" t="s">
        <v>481</v>
      </c>
      <c r="R3143" s="33" t="s">
        <v>29983</v>
      </c>
      <c r="S3143" s="33" t="s">
        <v>29984</v>
      </c>
      <c r="T3143" s="13" t="s">
        <v>29985</v>
      </c>
      <c r="U3143" s="13" t="s">
        <v>29986</v>
      </c>
      <c r="V3143" s="13">
        <v>635000</v>
      </c>
      <c r="W3143" s="13" t="s">
        <v>60</v>
      </c>
      <c r="X3143" s="13">
        <v>635000</v>
      </c>
      <c r="Y3143" s="13" t="s">
        <v>467</v>
      </c>
      <c r="Z3143" s="13">
        <v>2</v>
      </c>
      <c r="AA3143" s="13">
        <v>635000</v>
      </c>
      <c r="AB3143" s="13" t="s">
        <v>60</v>
      </c>
      <c r="AC3143" s="13">
        <v>635000</v>
      </c>
      <c r="AD3143" s="13" t="s">
        <v>467</v>
      </c>
      <c r="AE3143" s="13">
        <v>885000</v>
      </c>
      <c r="AF3143" s="13" t="s">
        <v>60</v>
      </c>
      <c r="AG3143" s="13">
        <v>885000</v>
      </c>
      <c r="AH3143" s="13">
        <v>885000</v>
      </c>
      <c r="AI3143" s="13" t="s">
        <v>60</v>
      </c>
      <c r="AJ3143" s="13">
        <v>885000</v>
      </c>
      <c r="AK3143" s="13" t="s">
        <v>50</v>
      </c>
      <c r="AL3143" s="13" t="s">
        <v>50</v>
      </c>
      <c r="AM3143" s="13" t="s">
        <v>29987</v>
      </c>
      <c r="AN3143" s="13" t="s">
        <v>66</v>
      </c>
      <c r="AO3143" s="13" t="s">
        <v>29988</v>
      </c>
      <c r="AP3143" s="21" t="s">
        <v>29989</v>
      </c>
      <c r="AQ3143" s="15" t="s">
        <v>50</v>
      </c>
      <c r="AR3143" s="13" t="s">
        <v>50</v>
      </c>
    </row>
    <row r="3144" spans="1:44" ht="15" thickBot="1">
      <c r="A3144" s="4" t="s">
        <v>29990</v>
      </c>
      <c r="B3144" s="5">
        <v>1971</v>
      </c>
      <c r="C3144" s="6">
        <v>44553</v>
      </c>
      <c r="D3144" s="7" t="s">
        <v>45</v>
      </c>
      <c r="E3144" s="7" t="s">
        <v>46</v>
      </c>
      <c r="F3144" s="7" t="s">
        <v>70</v>
      </c>
      <c r="G3144" s="26" t="s">
        <v>54946</v>
      </c>
      <c r="H3144" s="7" t="s">
        <v>50</v>
      </c>
      <c r="I3144" s="7" t="s">
        <v>50</v>
      </c>
      <c r="J3144" s="6">
        <v>45495</v>
      </c>
      <c r="K3144" s="7" t="s">
        <v>50</v>
      </c>
      <c r="L3144" s="7" t="s">
        <v>52</v>
      </c>
      <c r="M3144" s="7" t="s">
        <v>29991</v>
      </c>
      <c r="N3144" s="7" t="s">
        <v>23238</v>
      </c>
      <c r="O3144" s="7" t="s">
        <v>29992</v>
      </c>
      <c r="P3144" s="5">
        <v>97017</v>
      </c>
      <c r="Q3144" s="7" t="s">
        <v>545</v>
      </c>
      <c r="R3144" s="34" t="s">
        <v>29993</v>
      </c>
      <c r="S3144" s="34" t="s">
        <v>29994</v>
      </c>
      <c r="T3144" s="7" t="s">
        <v>29995</v>
      </c>
      <c r="U3144" s="7">
        <v>60124154868</v>
      </c>
      <c r="V3144" s="7">
        <v>10000</v>
      </c>
      <c r="W3144" s="7" t="s">
        <v>5715</v>
      </c>
      <c r="X3144" s="7">
        <v>2135</v>
      </c>
      <c r="Y3144" s="7" t="s">
        <v>467</v>
      </c>
      <c r="Z3144" s="7">
        <v>2</v>
      </c>
      <c r="AA3144" s="7">
        <v>110000</v>
      </c>
      <c r="AB3144" s="7" t="s">
        <v>60</v>
      </c>
      <c r="AC3144" s="7">
        <v>110000</v>
      </c>
      <c r="AD3144" s="7" t="s">
        <v>1624</v>
      </c>
      <c r="AE3144" s="7">
        <v>110000</v>
      </c>
      <c r="AF3144" s="7" t="s">
        <v>60</v>
      </c>
      <c r="AG3144" s="7">
        <v>110000</v>
      </c>
      <c r="AH3144" s="7">
        <v>112135</v>
      </c>
      <c r="AI3144" s="7" t="s">
        <v>60</v>
      </c>
      <c r="AJ3144" s="7">
        <v>112135</v>
      </c>
      <c r="AK3144" s="7" t="s">
        <v>29996</v>
      </c>
      <c r="AL3144" s="7" t="s">
        <v>50</v>
      </c>
      <c r="AM3144" s="7" t="s">
        <v>29997</v>
      </c>
      <c r="AN3144" s="7" t="s">
        <v>66</v>
      </c>
      <c r="AO3144" s="7" t="s">
        <v>29998</v>
      </c>
      <c r="AP3144" s="22" t="s">
        <v>29999</v>
      </c>
      <c r="AQ3144" s="9" t="s">
        <v>50</v>
      </c>
      <c r="AR3144" s="7" t="s">
        <v>50</v>
      </c>
    </row>
    <row r="3145" spans="1:44" ht="15" thickBot="1">
      <c r="A3145" s="10" t="s">
        <v>28206</v>
      </c>
      <c r="B3145" s="13" t="s">
        <v>50</v>
      </c>
      <c r="C3145" s="12">
        <v>36526</v>
      </c>
      <c r="D3145" s="13" t="s">
        <v>45</v>
      </c>
      <c r="E3145" s="13" t="s">
        <v>50</v>
      </c>
      <c r="F3145" s="13" t="s">
        <v>47</v>
      </c>
      <c r="G3145" s="26" t="s">
        <v>54946</v>
      </c>
      <c r="H3145" s="13" t="s">
        <v>2519</v>
      </c>
      <c r="I3145" s="13" t="s">
        <v>50</v>
      </c>
      <c r="J3145" s="12">
        <v>45490</v>
      </c>
      <c r="K3145" s="13" t="s">
        <v>50</v>
      </c>
      <c r="L3145" s="13" t="s">
        <v>62</v>
      </c>
      <c r="M3145" s="13" t="s">
        <v>7024</v>
      </c>
      <c r="N3145" s="13" t="s">
        <v>133</v>
      </c>
      <c r="O3145" s="13" t="s">
        <v>30000</v>
      </c>
      <c r="P3145" s="11">
        <v>97935</v>
      </c>
      <c r="Q3145" s="13" t="s">
        <v>135</v>
      </c>
      <c r="R3145" s="33" t="s">
        <v>30001</v>
      </c>
      <c r="S3145" s="33" t="s">
        <v>30002</v>
      </c>
      <c r="T3145" s="13" t="s">
        <v>30003</v>
      </c>
      <c r="U3145" s="13" t="s">
        <v>30004</v>
      </c>
      <c r="V3145" s="13" t="s">
        <v>50</v>
      </c>
      <c r="W3145" s="13" t="s">
        <v>50</v>
      </c>
      <c r="X3145" s="13" t="s">
        <v>50</v>
      </c>
      <c r="Y3145" s="13" t="s">
        <v>61</v>
      </c>
      <c r="Z3145" s="13">
        <v>1</v>
      </c>
      <c r="AA3145" s="13" t="s">
        <v>50</v>
      </c>
      <c r="AB3145" s="13" t="s">
        <v>50</v>
      </c>
      <c r="AC3145" s="13" t="s">
        <v>50</v>
      </c>
      <c r="AD3145" s="13" t="s">
        <v>62</v>
      </c>
      <c r="AE3145" s="13" t="s">
        <v>50</v>
      </c>
      <c r="AF3145" s="13" t="s">
        <v>50</v>
      </c>
      <c r="AG3145" s="13" t="s">
        <v>50</v>
      </c>
      <c r="AH3145" s="13" t="s">
        <v>50</v>
      </c>
      <c r="AI3145" s="13" t="s">
        <v>50</v>
      </c>
      <c r="AJ3145" s="13" t="s">
        <v>50</v>
      </c>
      <c r="AK3145" s="13" t="s">
        <v>28200</v>
      </c>
      <c r="AL3145" s="13" t="s">
        <v>50</v>
      </c>
      <c r="AM3145" s="13" t="s">
        <v>30005</v>
      </c>
      <c r="AN3145" s="13" t="s">
        <v>5485</v>
      </c>
      <c r="AO3145" s="13" t="s">
        <v>50</v>
      </c>
      <c r="AP3145" s="15" t="s">
        <v>50</v>
      </c>
      <c r="AQ3145" s="21" t="s">
        <v>30006</v>
      </c>
      <c r="AR3145" s="13" t="s">
        <v>255</v>
      </c>
    </row>
    <row r="3146" spans="1:44" ht="15" thickBot="1">
      <c r="A3146" s="4" t="s">
        <v>30007</v>
      </c>
      <c r="B3146" s="7" t="s">
        <v>50</v>
      </c>
      <c r="C3146" s="6">
        <v>43831</v>
      </c>
      <c r="D3146" s="7" t="s">
        <v>45</v>
      </c>
      <c r="E3146" s="7" t="s">
        <v>46</v>
      </c>
      <c r="F3146" s="7" t="s">
        <v>47</v>
      </c>
      <c r="G3146" s="26" t="s">
        <v>54946</v>
      </c>
      <c r="H3146" s="7" t="s">
        <v>50</v>
      </c>
      <c r="I3146" s="7" t="s">
        <v>50</v>
      </c>
      <c r="J3146" s="6">
        <v>45490</v>
      </c>
      <c r="K3146" s="7" t="s">
        <v>50</v>
      </c>
      <c r="L3146" s="7" t="s">
        <v>62</v>
      </c>
      <c r="M3146" s="7" t="s">
        <v>4069</v>
      </c>
      <c r="N3146" s="7" t="s">
        <v>987</v>
      </c>
      <c r="O3146" s="7" t="s">
        <v>30008</v>
      </c>
      <c r="P3146" s="5">
        <v>98115</v>
      </c>
      <c r="Q3146" s="7" t="s">
        <v>50</v>
      </c>
      <c r="R3146" s="34" t="s">
        <v>30009</v>
      </c>
      <c r="S3146" s="34" t="s">
        <v>30010</v>
      </c>
      <c r="T3146" s="7" t="s">
        <v>50</v>
      </c>
      <c r="U3146" s="7" t="s">
        <v>50</v>
      </c>
      <c r="V3146" s="7">
        <v>8000100</v>
      </c>
      <c r="W3146" s="7" t="s">
        <v>1085</v>
      </c>
      <c r="X3146" s="7">
        <v>5847813</v>
      </c>
      <c r="Y3146" s="7" t="s">
        <v>61</v>
      </c>
      <c r="Z3146" s="7">
        <v>1</v>
      </c>
      <c r="AA3146" s="7">
        <v>8000100</v>
      </c>
      <c r="AB3146" s="7" t="s">
        <v>1085</v>
      </c>
      <c r="AC3146" s="7">
        <v>5847813</v>
      </c>
      <c r="AD3146" s="7" t="s">
        <v>62</v>
      </c>
      <c r="AE3146" s="7">
        <v>8000100</v>
      </c>
      <c r="AF3146" s="7" t="s">
        <v>1085</v>
      </c>
      <c r="AG3146" s="7">
        <v>5847813</v>
      </c>
      <c r="AH3146" s="7">
        <v>8000100</v>
      </c>
      <c r="AI3146" s="7" t="s">
        <v>1085</v>
      </c>
      <c r="AJ3146" s="7">
        <v>5847813</v>
      </c>
      <c r="AK3146" s="7" t="s">
        <v>50</v>
      </c>
      <c r="AL3146" s="7" t="s">
        <v>50</v>
      </c>
      <c r="AM3146" s="7" t="s">
        <v>30011</v>
      </c>
      <c r="AN3146" s="7" t="s">
        <v>66</v>
      </c>
      <c r="AO3146" s="7" t="s">
        <v>30012</v>
      </c>
      <c r="AP3146" s="22" t="s">
        <v>30013</v>
      </c>
      <c r="AQ3146" s="9" t="s">
        <v>50</v>
      </c>
      <c r="AR3146" s="7" t="s">
        <v>50</v>
      </c>
    </row>
    <row r="3147" spans="1:44" ht="15" thickBot="1">
      <c r="A3147" s="10" t="s">
        <v>30014</v>
      </c>
      <c r="B3147" s="13" t="s">
        <v>50</v>
      </c>
      <c r="C3147" s="13" t="s">
        <v>50</v>
      </c>
      <c r="D3147" s="13" t="s">
        <v>45</v>
      </c>
      <c r="E3147" s="13" t="s">
        <v>46</v>
      </c>
      <c r="F3147" s="13" t="s">
        <v>70</v>
      </c>
      <c r="G3147" s="13" t="s">
        <v>50</v>
      </c>
      <c r="H3147" s="13" t="s">
        <v>50</v>
      </c>
      <c r="I3147" s="13" t="s">
        <v>50</v>
      </c>
      <c r="J3147" s="12">
        <v>45495</v>
      </c>
      <c r="K3147" s="13" t="s">
        <v>50</v>
      </c>
      <c r="L3147" s="13" t="s">
        <v>4836</v>
      </c>
      <c r="M3147" s="13" t="s">
        <v>30015</v>
      </c>
      <c r="N3147" s="13" t="s">
        <v>50</v>
      </c>
      <c r="O3147" s="13" t="s">
        <v>30016</v>
      </c>
      <c r="P3147" s="11">
        <v>99846</v>
      </c>
      <c r="Q3147" s="13" t="s">
        <v>50</v>
      </c>
      <c r="R3147" s="30" t="s">
        <v>50</v>
      </c>
      <c r="S3147" s="30" t="s">
        <v>50</v>
      </c>
      <c r="T3147" s="13" t="s">
        <v>50</v>
      </c>
      <c r="U3147" s="13" t="s">
        <v>50</v>
      </c>
      <c r="V3147" s="13">
        <v>5000000</v>
      </c>
      <c r="W3147" s="13" t="s">
        <v>2056</v>
      </c>
      <c r="X3147" s="13">
        <v>687512</v>
      </c>
      <c r="Y3147" s="13" t="s">
        <v>467</v>
      </c>
      <c r="Z3147" s="13">
        <v>1</v>
      </c>
      <c r="AA3147" s="13">
        <v>5000000</v>
      </c>
      <c r="AB3147" s="13" t="s">
        <v>2056</v>
      </c>
      <c r="AC3147" s="13">
        <v>687512</v>
      </c>
      <c r="AD3147" s="13" t="s">
        <v>4836</v>
      </c>
      <c r="AE3147" s="13">
        <v>5000000</v>
      </c>
      <c r="AF3147" s="13" t="s">
        <v>2056</v>
      </c>
      <c r="AG3147" s="13">
        <v>687512</v>
      </c>
      <c r="AH3147" s="13">
        <v>5000000</v>
      </c>
      <c r="AI3147" s="13" t="s">
        <v>2056</v>
      </c>
      <c r="AJ3147" s="13">
        <v>687512</v>
      </c>
      <c r="AK3147" s="13" t="s">
        <v>50</v>
      </c>
      <c r="AL3147" s="13" t="s">
        <v>50</v>
      </c>
      <c r="AM3147" s="13" t="s">
        <v>50</v>
      </c>
      <c r="AN3147" s="13" t="s">
        <v>50</v>
      </c>
      <c r="AO3147" s="13" t="s">
        <v>50</v>
      </c>
      <c r="AP3147" s="15" t="s">
        <v>50</v>
      </c>
      <c r="AQ3147" s="15" t="s">
        <v>50</v>
      </c>
      <c r="AR3147" s="13" t="s">
        <v>1186</v>
      </c>
    </row>
    <row r="3148" spans="1:44" ht="15" thickBot="1">
      <c r="A3148" s="4" t="s">
        <v>30017</v>
      </c>
      <c r="B3148" s="5">
        <v>2220</v>
      </c>
      <c r="C3148" s="6">
        <v>39448</v>
      </c>
      <c r="D3148" s="7" t="s">
        <v>45</v>
      </c>
      <c r="E3148" s="7" t="s">
        <v>46</v>
      </c>
      <c r="F3148" s="7" t="s">
        <v>70</v>
      </c>
      <c r="G3148" s="7" t="s">
        <v>145</v>
      </c>
      <c r="H3148" s="7" t="s">
        <v>9487</v>
      </c>
      <c r="I3148" s="7" t="s">
        <v>50</v>
      </c>
      <c r="J3148" s="6">
        <v>45491</v>
      </c>
      <c r="K3148" s="7" t="s">
        <v>50</v>
      </c>
      <c r="L3148" s="7" t="s">
        <v>290</v>
      </c>
      <c r="M3148" s="7" t="s">
        <v>30018</v>
      </c>
      <c r="N3148" s="7" t="s">
        <v>30019</v>
      </c>
      <c r="O3148" s="7" t="s">
        <v>30020</v>
      </c>
      <c r="P3148" s="5">
        <v>100944</v>
      </c>
      <c r="Q3148" s="7" t="s">
        <v>383</v>
      </c>
      <c r="R3148" s="34" t="s">
        <v>30021</v>
      </c>
      <c r="S3148" s="34" t="s">
        <v>30022</v>
      </c>
      <c r="T3148" s="7" t="s">
        <v>30023</v>
      </c>
      <c r="U3148" s="7" t="s">
        <v>30024</v>
      </c>
      <c r="V3148" s="7" t="s">
        <v>50</v>
      </c>
      <c r="W3148" s="7" t="s">
        <v>50</v>
      </c>
      <c r="X3148" s="7" t="s">
        <v>50</v>
      </c>
      <c r="Y3148" s="7" t="s">
        <v>290</v>
      </c>
      <c r="Z3148" s="7">
        <v>1</v>
      </c>
      <c r="AA3148" s="7" t="s">
        <v>50</v>
      </c>
      <c r="AB3148" s="7" t="s">
        <v>50</v>
      </c>
      <c r="AC3148" s="7" t="s">
        <v>50</v>
      </c>
      <c r="AD3148" s="7" t="s">
        <v>290</v>
      </c>
      <c r="AE3148" s="7" t="s">
        <v>50</v>
      </c>
      <c r="AF3148" s="7" t="s">
        <v>50</v>
      </c>
      <c r="AG3148" s="7" t="s">
        <v>50</v>
      </c>
      <c r="AH3148" s="7" t="s">
        <v>50</v>
      </c>
      <c r="AI3148" s="7" t="s">
        <v>50</v>
      </c>
      <c r="AJ3148" s="7" t="s">
        <v>50</v>
      </c>
      <c r="AK3148" s="7" t="s">
        <v>30025</v>
      </c>
      <c r="AL3148" s="7" t="s">
        <v>50</v>
      </c>
      <c r="AM3148" s="7" t="s">
        <v>30026</v>
      </c>
      <c r="AN3148" s="7" t="s">
        <v>798</v>
      </c>
      <c r="AO3148" s="7" t="s">
        <v>30027</v>
      </c>
      <c r="AP3148" s="22" t="s">
        <v>30028</v>
      </c>
      <c r="AQ3148" s="9" t="s">
        <v>50</v>
      </c>
      <c r="AR3148" s="7" t="s">
        <v>50</v>
      </c>
    </row>
    <row r="3149" spans="1:44" ht="15" thickBot="1">
      <c r="A3149" s="10" t="s">
        <v>30029</v>
      </c>
      <c r="B3149" s="13" t="s">
        <v>50</v>
      </c>
      <c r="C3149" s="12">
        <v>45200</v>
      </c>
      <c r="D3149" s="13" t="s">
        <v>45</v>
      </c>
      <c r="E3149" s="13" t="s">
        <v>46</v>
      </c>
      <c r="F3149" s="13" t="s">
        <v>70</v>
      </c>
      <c r="G3149" s="26" t="s">
        <v>54946</v>
      </c>
      <c r="H3149" s="13" t="s">
        <v>50</v>
      </c>
      <c r="I3149" s="13" t="s">
        <v>50</v>
      </c>
      <c r="J3149" s="12">
        <v>45497</v>
      </c>
      <c r="K3149" s="13" t="s">
        <v>50</v>
      </c>
      <c r="L3149" s="13" t="s">
        <v>467</v>
      </c>
      <c r="M3149" s="13" t="s">
        <v>30030</v>
      </c>
      <c r="N3149" s="13" t="s">
        <v>29173</v>
      </c>
      <c r="O3149" s="13" t="s">
        <v>30031</v>
      </c>
      <c r="P3149" s="11">
        <v>101508</v>
      </c>
      <c r="Q3149" s="13" t="s">
        <v>245</v>
      </c>
      <c r="R3149" s="30" t="s">
        <v>50</v>
      </c>
      <c r="S3149" s="30" t="s">
        <v>50</v>
      </c>
      <c r="T3149" s="13" t="s">
        <v>50</v>
      </c>
      <c r="U3149" s="13" t="s">
        <v>50</v>
      </c>
      <c r="V3149" s="13">
        <v>10000000</v>
      </c>
      <c r="W3149" s="13" t="s">
        <v>2056</v>
      </c>
      <c r="X3149" s="13">
        <v>1374457</v>
      </c>
      <c r="Y3149" s="13" t="s">
        <v>467</v>
      </c>
      <c r="Z3149" s="13">
        <v>1</v>
      </c>
      <c r="AA3149" s="13">
        <v>10000000</v>
      </c>
      <c r="AB3149" s="13" t="s">
        <v>2056</v>
      </c>
      <c r="AC3149" s="13">
        <v>1374457</v>
      </c>
      <c r="AD3149" s="13" t="s">
        <v>467</v>
      </c>
      <c r="AE3149" s="13">
        <v>10000000</v>
      </c>
      <c r="AF3149" s="13" t="s">
        <v>2056</v>
      </c>
      <c r="AG3149" s="13">
        <v>1374457</v>
      </c>
      <c r="AH3149" s="13">
        <v>10000000</v>
      </c>
      <c r="AI3149" s="13" t="s">
        <v>2056</v>
      </c>
      <c r="AJ3149" s="13">
        <v>1374457</v>
      </c>
      <c r="AK3149" s="13" t="s">
        <v>30032</v>
      </c>
      <c r="AL3149" s="13" t="s">
        <v>50</v>
      </c>
      <c r="AM3149" s="13" t="s">
        <v>50</v>
      </c>
      <c r="AN3149" s="13" t="s">
        <v>50</v>
      </c>
      <c r="AO3149" s="13" t="s">
        <v>50</v>
      </c>
      <c r="AP3149" s="15" t="s">
        <v>50</v>
      </c>
      <c r="AQ3149" s="15" t="s">
        <v>50</v>
      </c>
      <c r="AR3149" s="13" t="s">
        <v>1186</v>
      </c>
    </row>
    <row r="3150" spans="1:44" ht="15" thickBot="1">
      <c r="A3150" s="4" t="s">
        <v>30033</v>
      </c>
      <c r="B3150" s="5">
        <v>7422</v>
      </c>
      <c r="C3150" s="6">
        <v>43831</v>
      </c>
      <c r="D3150" s="7" t="s">
        <v>45</v>
      </c>
      <c r="E3150" s="7" t="s">
        <v>46</v>
      </c>
      <c r="F3150" s="7" t="s">
        <v>70</v>
      </c>
      <c r="G3150" s="26" t="s">
        <v>54946</v>
      </c>
      <c r="H3150" s="7" t="s">
        <v>30034</v>
      </c>
      <c r="I3150" s="7" t="s">
        <v>50</v>
      </c>
      <c r="J3150" s="6">
        <v>45490</v>
      </c>
      <c r="K3150" s="7" t="s">
        <v>116</v>
      </c>
      <c r="L3150" s="7" t="s">
        <v>1471</v>
      </c>
      <c r="M3150" s="7" t="s">
        <v>30035</v>
      </c>
      <c r="N3150" s="7" t="s">
        <v>5274</v>
      </c>
      <c r="O3150" s="7" t="s">
        <v>30036</v>
      </c>
      <c r="P3150" s="5">
        <v>101953</v>
      </c>
      <c r="Q3150" s="7" t="s">
        <v>1116</v>
      </c>
      <c r="R3150" s="34" t="s">
        <v>30037</v>
      </c>
      <c r="S3150" s="34" t="s">
        <v>30038</v>
      </c>
      <c r="T3150" s="7" t="s">
        <v>50</v>
      </c>
      <c r="U3150" s="7" t="s">
        <v>30039</v>
      </c>
      <c r="V3150" s="7" t="s">
        <v>50</v>
      </c>
      <c r="W3150" s="7" t="s">
        <v>50</v>
      </c>
      <c r="X3150" s="7" t="s">
        <v>50</v>
      </c>
      <c r="Y3150" s="7" t="s">
        <v>50</v>
      </c>
      <c r="Z3150" s="7">
        <v>1</v>
      </c>
      <c r="AA3150" s="7" t="s">
        <v>50</v>
      </c>
      <c r="AB3150" s="7" t="s">
        <v>50</v>
      </c>
      <c r="AC3150" s="7" t="s">
        <v>50</v>
      </c>
      <c r="AD3150" s="7" t="s">
        <v>1471</v>
      </c>
      <c r="AE3150" s="7" t="s">
        <v>50</v>
      </c>
      <c r="AF3150" s="7" t="s">
        <v>50</v>
      </c>
      <c r="AG3150" s="7" t="s">
        <v>50</v>
      </c>
      <c r="AH3150" s="7" t="s">
        <v>50</v>
      </c>
      <c r="AI3150" s="7" t="s">
        <v>50</v>
      </c>
      <c r="AJ3150" s="7" t="s">
        <v>50</v>
      </c>
      <c r="AK3150" s="7" t="s">
        <v>30040</v>
      </c>
      <c r="AL3150" s="7" t="s">
        <v>50</v>
      </c>
      <c r="AM3150" s="7" t="s">
        <v>30041</v>
      </c>
      <c r="AN3150" s="7" t="s">
        <v>66</v>
      </c>
      <c r="AO3150" s="7" t="s">
        <v>30042</v>
      </c>
      <c r="AP3150" s="22" t="s">
        <v>30043</v>
      </c>
      <c r="AQ3150" s="9" t="s">
        <v>50</v>
      </c>
      <c r="AR3150" s="7" t="s">
        <v>50</v>
      </c>
    </row>
    <row r="3151" spans="1:44" ht="15" thickBot="1">
      <c r="A3151" s="10" t="s">
        <v>30044</v>
      </c>
      <c r="B3151" s="13" t="s">
        <v>50</v>
      </c>
      <c r="C3151" s="13" t="s">
        <v>50</v>
      </c>
      <c r="D3151" s="13" t="s">
        <v>45</v>
      </c>
      <c r="E3151" s="13" t="s">
        <v>46</v>
      </c>
      <c r="F3151" s="13" t="s">
        <v>70</v>
      </c>
      <c r="G3151" s="27" t="s">
        <v>54945</v>
      </c>
      <c r="H3151" s="13" t="s">
        <v>50</v>
      </c>
      <c r="I3151" s="13" t="s">
        <v>50</v>
      </c>
      <c r="J3151" s="12">
        <v>45489</v>
      </c>
      <c r="K3151" s="13" t="s">
        <v>50</v>
      </c>
      <c r="L3151" s="13" t="s">
        <v>52</v>
      </c>
      <c r="M3151" s="13" t="s">
        <v>30045</v>
      </c>
      <c r="N3151" s="13" t="s">
        <v>30046</v>
      </c>
      <c r="O3151" s="13" t="s">
        <v>30047</v>
      </c>
      <c r="P3151" s="11">
        <v>102223</v>
      </c>
      <c r="Q3151" s="13" t="s">
        <v>77</v>
      </c>
      <c r="R3151" s="33" t="s">
        <v>30048</v>
      </c>
      <c r="S3151" s="33" t="s">
        <v>30049</v>
      </c>
      <c r="T3151" s="13" t="s">
        <v>30050</v>
      </c>
      <c r="U3151" s="13" t="s">
        <v>50</v>
      </c>
      <c r="V3151" s="13">
        <v>150000</v>
      </c>
      <c r="W3151" s="13" t="s">
        <v>60</v>
      </c>
      <c r="X3151" s="13">
        <v>150000</v>
      </c>
      <c r="Y3151" s="13" t="s">
        <v>50</v>
      </c>
      <c r="Z3151" s="13">
        <v>1</v>
      </c>
      <c r="AA3151" s="13" t="s">
        <v>50</v>
      </c>
      <c r="AB3151" s="13" t="s">
        <v>50</v>
      </c>
      <c r="AC3151" s="13" t="s">
        <v>50</v>
      </c>
      <c r="AD3151" s="13" t="s">
        <v>50</v>
      </c>
      <c r="AE3151" s="13" t="s">
        <v>50</v>
      </c>
      <c r="AF3151" s="13" t="s">
        <v>50</v>
      </c>
      <c r="AG3151" s="13" t="s">
        <v>50</v>
      </c>
      <c r="AH3151" s="13">
        <v>150000</v>
      </c>
      <c r="AI3151" s="13" t="s">
        <v>60</v>
      </c>
      <c r="AJ3151" s="13">
        <v>150000</v>
      </c>
      <c r="AK3151" s="13" t="s">
        <v>30051</v>
      </c>
      <c r="AL3151" s="13" t="s">
        <v>50</v>
      </c>
      <c r="AM3151" s="13" t="s">
        <v>30052</v>
      </c>
      <c r="AN3151" s="13" t="s">
        <v>5485</v>
      </c>
      <c r="AO3151" s="13" t="s">
        <v>50</v>
      </c>
      <c r="AP3151" s="15" t="s">
        <v>50</v>
      </c>
      <c r="AQ3151" s="21" t="s">
        <v>30053</v>
      </c>
      <c r="AR3151" s="13" t="s">
        <v>255</v>
      </c>
    </row>
    <row r="3152" spans="1:44" ht="15" thickBot="1">
      <c r="A3152" s="4" t="s">
        <v>30054</v>
      </c>
      <c r="B3152" s="7" t="s">
        <v>50</v>
      </c>
      <c r="C3152" s="7" t="s">
        <v>50</v>
      </c>
      <c r="D3152" s="7" t="s">
        <v>45</v>
      </c>
      <c r="E3152" s="7" t="s">
        <v>46</v>
      </c>
      <c r="F3152" s="7" t="s">
        <v>70</v>
      </c>
      <c r="G3152" s="27" t="s">
        <v>54945</v>
      </c>
      <c r="H3152" s="7" t="s">
        <v>5284</v>
      </c>
      <c r="I3152" s="7" t="s">
        <v>50</v>
      </c>
      <c r="J3152" s="6">
        <v>45490</v>
      </c>
      <c r="K3152" s="7" t="s">
        <v>50</v>
      </c>
      <c r="L3152" s="7" t="s">
        <v>52</v>
      </c>
      <c r="M3152" s="7" t="s">
        <v>30055</v>
      </c>
      <c r="N3152" s="7" t="s">
        <v>1614</v>
      </c>
      <c r="O3152" s="7" t="s">
        <v>30056</v>
      </c>
      <c r="P3152" s="5">
        <v>103602</v>
      </c>
      <c r="Q3152" s="7" t="s">
        <v>1201</v>
      </c>
      <c r="R3152" s="34" t="s">
        <v>30057</v>
      </c>
      <c r="S3152" s="34" t="s">
        <v>30058</v>
      </c>
      <c r="T3152" s="7" t="s">
        <v>30059</v>
      </c>
      <c r="U3152" s="7" t="s">
        <v>30060</v>
      </c>
      <c r="V3152" s="7">
        <v>723660</v>
      </c>
      <c r="W3152" s="7" t="s">
        <v>60</v>
      </c>
      <c r="X3152" s="7">
        <v>723660</v>
      </c>
      <c r="Y3152" s="7" t="s">
        <v>50</v>
      </c>
      <c r="Z3152" s="7">
        <v>1</v>
      </c>
      <c r="AA3152" s="7" t="s">
        <v>50</v>
      </c>
      <c r="AB3152" s="7" t="s">
        <v>50</v>
      </c>
      <c r="AC3152" s="7" t="s">
        <v>50</v>
      </c>
      <c r="AD3152" s="7" t="s">
        <v>50</v>
      </c>
      <c r="AE3152" s="7" t="s">
        <v>50</v>
      </c>
      <c r="AF3152" s="7" t="s">
        <v>50</v>
      </c>
      <c r="AG3152" s="7" t="s">
        <v>50</v>
      </c>
      <c r="AH3152" s="7">
        <v>723660</v>
      </c>
      <c r="AI3152" s="7" t="s">
        <v>60</v>
      </c>
      <c r="AJ3152" s="7">
        <v>723660</v>
      </c>
      <c r="AK3152" s="7" t="s">
        <v>27819</v>
      </c>
      <c r="AL3152" s="7" t="s">
        <v>50</v>
      </c>
      <c r="AM3152" s="7" t="s">
        <v>30061</v>
      </c>
      <c r="AN3152" s="7" t="s">
        <v>66</v>
      </c>
      <c r="AO3152" s="7" t="s">
        <v>30062</v>
      </c>
      <c r="AP3152" s="22" t="s">
        <v>30063</v>
      </c>
      <c r="AQ3152" s="9" t="s">
        <v>50</v>
      </c>
      <c r="AR3152" s="7" t="s">
        <v>50</v>
      </c>
    </row>
    <row r="3153" spans="1:44" ht="15" thickBot="1">
      <c r="A3153" s="10" t="s">
        <v>30064</v>
      </c>
      <c r="B3153" s="13" t="s">
        <v>50</v>
      </c>
      <c r="C3153" s="12">
        <v>45292</v>
      </c>
      <c r="D3153" s="13" t="s">
        <v>45</v>
      </c>
      <c r="E3153" s="13" t="s">
        <v>46</v>
      </c>
      <c r="F3153" s="13" t="s">
        <v>70</v>
      </c>
      <c r="G3153" s="13" t="s">
        <v>50</v>
      </c>
      <c r="H3153" s="13" t="s">
        <v>50</v>
      </c>
      <c r="I3153" s="13" t="s">
        <v>50</v>
      </c>
      <c r="J3153" s="12">
        <v>45497</v>
      </c>
      <c r="K3153" s="13" t="s">
        <v>50</v>
      </c>
      <c r="L3153" s="13" t="s">
        <v>4836</v>
      </c>
      <c r="M3153" s="13" t="s">
        <v>30065</v>
      </c>
      <c r="N3153" s="13" t="s">
        <v>50</v>
      </c>
      <c r="O3153" s="13" t="s">
        <v>30066</v>
      </c>
      <c r="P3153" s="11">
        <v>105413</v>
      </c>
      <c r="Q3153" s="13" t="s">
        <v>50</v>
      </c>
      <c r="R3153" s="33" t="s">
        <v>30067</v>
      </c>
      <c r="S3153" s="30" t="s">
        <v>50</v>
      </c>
      <c r="T3153" s="13" t="s">
        <v>50</v>
      </c>
      <c r="U3153" s="13" t="s">
        <v>50</v>
      </c>
      <c r="V3153" s="13">
        <v>600000</v>
      </c>
      <c r="W3153" s="13" t="s">
        <v>60</v>
      </c>
      <c r="X3153" s="13">
        <v>600000</v>
      </c>
      <c r="Y3153" s="13" t="s">
        <v>467</v>
      </c>
      <c r="Z3153" s="13">
        <v>1</v>
      </c>
      <c r="AA3153" s="13">
        <v>600000</v>
      </c>
      <c r="AB3153" s="13" t="s">
        <v>60</v>
      </c>
      <c r="AC3153" s="13">
        <v>600000</v>
      </c>
      <c r="AD3153" s="13" t="s">
        <v>4836</v>
      </c>
      <c r="AE3153" s="13">
        <v>600000</v>
      </c>
      <c r="AF3153" s="13" t="s">
        <v>60</v>
      </c>
      <c r="AG3153" s="13">
        <v>600000</v>
      </c>
      <c r="AH3153" s="13">
        <v>600000</v>
      </c>
      <c r="AI3153" s="13" t="s">
        <v>60</v>
      </c>
      <c r="AJ3153" s="13">
        <v>600000</v>
      </c>
      <c r="AK3153" s="13" t="s">
        <v>50</v>
      </c>
      <c r="AL3153" s="13" t="s">
        <v>50</v>
      </c>
      <c r="AM3153" s="13" t="s">
        <v>30068</v>
      </c>
      <c r="AN3153" s="13" t="s">
        <v>253</v>
      </c>
      <c r="AO3153" s="13" t="s">
        <v>30069</v>
      </c>
      <c r="AP3153" s="21" t="s">
        <v>30070</v>
      </c>
      <c r="AQ3153" s="15" t="s">
        <v>50</v>
      </c>
      <c r="AR3153" s="13" t="s">
        <v>50</v>
      </c>
    </row>
    <row r="3154" spans="1:44" ht="15" thickBot="1">
      <c r="A3154" s="4" t="s">
        <v>30071</v>
      </c>
      <c r="B3154" s="7" t="s">
        <v>50</v>
      </c>
      <c r="C3154" s="6">
        <v>45292</v>
      </c>
      <c r="D3154" s="7" t="s">
        <v>45</v>
      </c>
      <c r="E3154" s="7" t="s">
        <v>46</v>
      </c>
      <c r="F3154" s="7" t="s">
        <v>70</v>
      </c>
      <c r="G3154" s="7" t="s">
        <v>50</v>
      </c>
      <c r="H3154" s="7" t="s">
        <v>50</v>
      </c>
      <c r="I3154" s="7" t="s">
        <v>50</v>
      </c>
      <c r="J3154" s="6">
        <v>45489</v>
      </c>
      <c r="K3154" s="7" t="s">
        <v>50</v>
      </c>
      <c r="L3154" s="7" t="s">
        <v>467</v>
      </c>
      <c r="M3154" s="7" t="s">
        <v>50</v>
      </c>
      <c r="N3154" s="7" t="s">
        <v>30072</v>
      </c>
      <c r="O3154" s="7" t="s">
        <v>30073</v>
      </c>
      <c r="P3154" s="5">
        <v>107966</v>
      </c>
      <c r="Q3154" s="7" t="s">
        <v>630</v>
      </c>
      <c r="R3154" s="31" t="s">
        <v>50</v>
      </c>
      <c r="S3154" s="31" t="s">
        <v>50</v>
      </c>
      <c r="T3154" s="7" t="s">
        <v>50</v>
      </c>
      <c r="U3154" s="7" t="s">
        <v>30074</v>
      </c>
      <c r="V3154" s="7">
        <v>165000</v>
      </c>
      <c r="W3154" s="7" t="s">
        <v>60</v>
      </c>
      <c r="X3154" s="7">
        <v>165000</v>
      </c>
      <c r="Y3154" s="7" t="s">
        <v>467</v>
      </c>
      <c r="Z3154" s="7">
        <v>1</v>
      </c>
      <c r="AA3154" s="7">
        <v>165000</v>
      </c>
      <c r="AB3154" s="7" t="s">
        <v>60</v>
      </c>
      <c r="AC3154" s="7">
        <v>165000</v>
      </c>
      <c r="AD3154" s="7" t="s">
        <v>467</v>
      </c>
      <c r="AE3154" s="7">
        <v>165000</v>
      </c>
      <c r="AF3154" s="7" t="s">
        <v>60</v>
      </c>
      <c r="AG3154" s="7">
        <v>165000</v>
      </c>
      <c r="AH3154" s="7">
        <v>165000</v>
      </c>
      <c r="AI3154" s="7" t="s">
        <v>60</v>
      </c>
      <c r="AJ3154" s="7">
        <v>165000</v>
      </c>
      <c r="AK3154" s="7" t="s">
        <v>50</v>
      </c>
      <c r="AL3154" s="7" t="s">
        <v>50</v>
      </c>
      <c r="AM3154" s="7" t="s">
        <v>50</v>
      </c>
      <c r="AN3154" s="7" t="s">
        <v>50</v>
      </c>
      <c r="AO3154" s="7" t="s">
        <v>50</v>
      </c>
      <c r="AP3154" s="9" t="s">
        <v>50</v>
      </c>
      <c r="AQ3154" s="9" t="s">
        <v>50</v>
      </c>
      <c r="AR3154" s="7" t="s">
        <v>1186</v>
      </c>
    </row>
    <row r="3155" spans="1:44" ht="15" thickBot="1">
      <c r="A3155" s="10" t="s">
        <v>30075</v>
      </c>
      <c r="B3155" s="13" t="s">
        <v>50</v>
      </c>
      <c r="C3155" s="12">
        <v>44197</v>
      </c>
      <c r="D3155" s="13" t="s">
        <v>45</v>
      </c>
      <c r="E3155" s="13" t="s">
        <v>46</v>
      </c>
      <c r="F3155" s="13" t="s">
        <v>70</v>
      </c>
      <c r="G3155" s="13" t="s">
        <v>50</v>
      </c>
      <c r="H3155" s="13" t="s">
        <v>50</v>
      </c>
      <c r="I3155" s="13" t="s">
        <v>50</v>
      </c>
      <c r="J3155" s="12">
        <v>45491</v>
      </c>
      <c r="K3155" s="13" t="s">
        <v>50</v>
      </c>
      <c r="L3155" s="13" t="s">
        <v>467</v>
      </c>
      <c r="M3155" s="13" t="s">
        <v>50</v>
      </c>
      <c r="N3155" s="13" t="s">
        <v>30076</v>
      </c>
      <c r="O3155" s="13" t="s">
        <v>30077</v>
      </c>
      <c r="P3155" s="11">
        <v>107982</v>
      </c>
      <c r="Q3155" s="13" t="s">
        <v>520</v>
      </c>
      <c r="R3155" s="30" t="s">
        <v>50</v>
      </c>
      <c r="S3155" s="30" t="s">
        <v>50</v>
      </c>
      <c r="T3155" s="13" t="s">
        <v>50</v>
      </c>
      <c r="U3155" s="13" t="s">
        <v>30078</v>
      </c>
      <c r="V3155" s="13">
        <v>73272</v>
      </c>
      <c r="W3155" s="13" t="s">
        <v>60</v>
      </c>
      <c r="X3155" s="13">
        <v>73272</v>
      </c>
      <c r="Y3155" s="13" t="s">
        <v>467</v>
      </c>
      <c r="Z3155" s="13">
        <v>1</v>
      </c>
      <c r="AA3155" s="13">
        <v>73272</v>
      </c>
      <c r="AB3155" s="13" t="s">
        <v>60</v>
      </c>
      <c r="AC3155" s="13">
        <v>73272</v>
      </c>
      <c r="AD3155" s="13" t="s">
        <v>467</v>
      </c>
      <c r="AE3155" s="13">
        <v>73272</v>
      </c>
      <c r="AF3155" s="13" t="s">
        <v>60</v>
      </c>
      <c r="AG3155" s="13">
        <v>73272</v>
      </c>
      <c r="AH3155" s="13">
        <v>73272</v>
      </c>
      <c r="AI3155" s="13" t="s">
        <v>60</v>
      </c>
      <c r="AJ3155" s="13">
        <v>73272</v>
      </c>
      <c r="AK3155" s="13" t="s">
        <v>50</v>
      </c>
      <c r="AL3155" s="13" t="s">
        <v>50</v>
      </c>
      <c r="AM3155" s="13" t="s">
        <v>50</v>
      </c>
      <c r="AN3155" s="13" t="s">
        <v>50</v>
      </c>
      <c r="AO3155" s="13" t="s">
        <v>50</v>
      </c>
      <c r="AP3155" s="15" t="s">
        <v>50</v>
      </c>
      <c r="AQ3155" s="15" t="s">
        <v>50</v>
      </c>
      <c r="AR3155" s="13" t="s">
        <v>1186</v>
      </c>
    </row>
    <row r="3156" spans="1:44" ht="15" thickBot="1">
      <c r="A3156" s="4" t="s">
        <v>30079</v>
      </c>
      <c r="B3156" s="5">
        <v>4196</v>
      </c>
      <c r="C3156" s="6">
        <v>38353</v>
      </c>
      <c r="D3156" s="7" t="s">
        <v>45</v>
      </c>
      <c r="E3156" s="7" t="s">
        <v>1939</v>
      </c>
      <c r="F3156" s="7" t="s">
        <v>70</v>
      </c>
      <c r="G3156" s="26" t="s">
        <v>54946</v>
      </c>
      <c r="H3156" s="7" t="s">
        <v>30080</v>
      </c>
      <c r="I3156" s="7" t="s">
        <v>50</v>
      </c>
      <c r="J3156" s="6">
        <v>45495</v>
      </c>
      <c r="K3156" s="7" t="s">
        <v>191</v>
      </c>
      <c r="L3156" s="7" t="s">
        <v>52</v>
      </c>
      <c r="M3156" s="7" t="s">
        <v>30081</v>
      </c>
      <c r="N3156" s="7" t="s">
        <v>1559</v>
      </c>
      <c r="O3156" s="7" t="s">
        <v>30082</v>
      </c>
      <c r="P3156" s="5">
        <v>108639</v>
      </c>
      <c r="Q3156" s="7" t="s">
        <v>642</v>
      </c>
      <c r="R3156" s="34" t="s">
        <v>30083</v>
      </c>
      <c r="S3156" s="34" t="s">
        <v>30084</v>
      </c>
      <c r="T3156" s="7" t="s">
        <v>30085</v>
      </c>
      <c r="U3156" s="7">
        <f>1-720-242-9032</f>
        <v>-9993</v>
      </c>
      <c r="V3156" s="7">
        <v>22352</v>
      </c>
      <c r="W3156" s="7" t="s">
        <v>60</v>
      </c>
      <c r="X3156" s="7">
        <v>22352</v>
      </c>
      <c r="Y3156" s="7" t="s">
        <v>50</v>
      </c>
      <c r="Z3156" s="7">
        <v>2</v>
      </c>
      <c r="AA3156" s="7" t="s">
        <v>50</v>
      </c>
      <c r="AB3156" s="7" t="s">
        <v>50</v>
      </c>
      <c r="AC3156" s="7" t="s">
        <v>50</v>
      </c>
      <c r="AD3156" s="7" t="s">
        <v>50</v>
      </c>
      <c r="AE3156" s="7" t="s">
        <v>50</v>
      </c>
      <c r="AF3156" s="7" t="s">
        <v>50</v>
      </c>
      <c r="AG3156" s="7" t="s">
        <v>50</v>
      </c>
      <c r="AH3156" s="7">
        <v>22352</v>
      </c>
      <c r="AI3156" s="7" t="s">
        <v>60</v>
      </c>
      <c r="AJ3156" s="7">
        <v>22352</v>
      </c>
      <c r="AK3156" s="7" t="s">
        <v>30086</v>
      </c>
      <c r="AL3156" s="7" t="s">
        <v>50</v>
      </c>
      <c r="AM3156" s="7" t="s">
        <v>30087</v>
      </c>
      <c r="AN3156" s="7" t="s">
        <v>5485</v>
      </c>
      <c r="AO3156" s="7" t="s">
        <v>30088</v>
      </c>
      <c r="AP3156" s="22" t="s">
        <v>30089</v>
      </c>
      <c r="AQ3156" s="9" t="s">
        <v>50</v>
      </c>
      <c r="AR3156" s="7" t="s">
        <v>50</v>
      </c>
    </row>
    <row r="3157" spans="1:44" ht="15" thickBot="1">
      <c r="A3157" s="10" t="s">
        <v>30090</v>
      </c>
      <c r="B3157" s="13" t="s">
        <v>50</v>
      </c>
      <c r="C3157" s="12">
        <v>45292</v>
      </c>
      <c r="D3157" s="13" t="s">
        <v>45</v>
      </c>
      <c r="E3157" s="13" t="s">
        <v>46</v>
      </c>
      <c r="F3157" s="13" t="s">
        <v>70</v>
      </c>
      <c r="G3157" s="13" t="s">
        <v>50</v>
      </c>
      <c r="H3157" s="13" t="s">
        <v>50</v>
      </c>
      <c r="I3157" s="13" t="s">
        <v>50</v>
      </c>
      <c r="J3157" s="12">
        <v>45495</v>
      </c>
      <c r="K3157" s="13" t="s">
        <v>50</v>
      </c>
      <c r="L3157" s="13" t="s">
        <v>467</v>
      </c>
      <c r="M3157" s="13" t="s">
        <v>50</v>
      </c>
      <c r="N3157" s="13" t="s">
        <v>30091</v>
      </c>
      <c r="O3157" s="13" t="s">
        <v>30092</v>
      </c>
      <c r="P3157" s="11">
        <v>108702</v>
      </c>
      <c r="Q3157" s="13" t="s">
        <v>166</v>
      </c>
      <c r="R3157" s="30" t="s">
        <v>50</v>
      </c>
      <c r="S3157" s="30" t="s">
        <v>50</v>
      </c>
      <c r="T3157" s="13" t="s">
        <v>50</v>
      </c>
      <c r="U3157" s="13" t="s">
        <v>30093</v>
      </c>
      <c r="V3157" s="13">
        <v>115000</v>
      </c>
      <c r="W3157" s="13" t="s">
        <v>60</v>
      </c>
      <c r="X3157" s="13">
        <v>115000</v>
      </c>
      <c r="Y3157" s="13" t="s">
        <v>467</v>
      </c>
      <c r="Z3157" s="13">
        <v>1</v>
      </c>
      <c r="AA3157" s="13">
        <v>115000</v>
      </c>
      <c r="AB3157" s="13" t="s">
        <v>60</v>
      </c>
      <c r="AC3157" s="13">
        <v>115000</v>
      </c>
      <c r="AD3157" s="13" t="s">
        <v>467</v>
      </c>
      <c r="AE3157" s="13">
        <v>115000</v>
      </c>
      <c r="AF3157" s="13" t="s">
        <v>60</v>
      </c>
      <c r="AG3157" s="13">
        <v>115000</v>
      </c>
      <c r="AH3157" s="13">
        <v>115000</v>
      </c>
      <c r="AI3157" s="13" t="s">
        <v>60</v>
      </c>
      <c r="AJ3157" s="13">
        <v>115000</v>
      </c>
      <c r="AK3157" s="13" t="s">
        <v>50</v>
      </c>
      <c r="AL3157" s="13" t="s">
        <v>50</v>
      </c>
      <c r="AM3157" s="13" t="s">
        <v>50</v>
      </c>
      <c r="AN3157" s="13" t="s">
        <v>50</v>
      </c>
      <c r="AO3157" s="13" t="s">
        <v>50</v>
      </c>
      <c r="AP3157" s="15" t="s">
        <v>50</v>
      </c>
      <c r="AQ3157" s="15" t="s">
        <v>50</v>
      </c>
      <c r="AR3157" s="13" t="s">
        <v>1186</v>
      </c>
    </row>
    <row r="3158" spans="1:44" ht="15" thickBot="1">
      <c r="A3158" s="4" t="s">
        <v>30094</v>
      </c>
      <c r="B3158" s="7" t="s">
        <v>50</v>
      </c>
      <c r="C3158" s="6">
        <v>45292</v>
      </c>
      <c r="D3158" s="7" t="s">
        <v>45</v>
      </c>
      <c r="E3158" s="7" t="s">
        <v>46</v>
      </c>
      <c r="F3158" s="7" t="s">
        <v>70</v>
      </c>
      <c r="G3158" s="27" t="s">
        <v>54945</v>
      </c>
      <c r="H3158" s="7" t="s">
        <v>50</v>
      </c>
      <c r="I3158" s="7" t="s">
        <v>50</v>
      </c>
      <c r="J3158" s="6">
        <v>45497</v>
      </c>
      <c r="K3158" s="7" t="s">
        <v>50</v>
      </c>
      <c r="L3158" s="7" t="s">
        <v>467</v>
      </c>
      <c r="M3158" s="7" t="s">
        <v>30095</v>
      </c>
      <c r="N3158" s="7" t="s">
        <v>668</v>
      </c>
      <c r="O3158" s="7" t="s">
        <v>30096</v>
      </c>
      <c r="P3158" s="5">
        <v>110320</v>
      </c>
      <c r="Q3158" s="7" t="s">
        <v>670</v>
      </c>
      <c r="R3158" s="34" t="s">
        <v>30097</v>
      </c>
      <c r="S3158" s="34" t="s">
        <v>30098</v>
      </c>
      <c r="T3158" s="7" t="s">
        <v>30099</v>
      </c>
      <c r="U3158" s="7" t="s">
        <v>30100</v>
      </c>
      <c r="V3158" s="7">
        <v>2299999</v>
      </c>
      <c r="W3158" s="7" t="s">
        <v>60</v>
      </c>
      <c r="X3158" s="7">
        <v>2299999</v>
      </c>
      <c r="Y3158" s="7" t="s">
        <v>467</v>
      </c>
      <c r="Z3158" s="7">
        <v>1</v>
      </c>
      <c r="AA3158" s="7">
        <v>2299999</v>
      </c>
      <c r="AB3158" s="7" t="s">
        <v>60</v>
      </c>
      <c r="AC3158" s="7">
        <v>2299999</v>
      </c>
      <c r="AD3158" s="7" t="s">
        <v>467</v>
      </c>
      <c r="AE3158" s="7">
        <v>2299999</v>
      </c>
      <c r="AF3158" s="7" t="s">
        <v>60</v>
      </c>
      <c r="AG3158" s="7">
        <v>2299999</v>
      </c>
      <c r="AH3158" s="7">
        <v>2299999</v>
      </c>
      <c r="AI3158" s="7" t="s">
        <v>60</v>
      </c>
      <c r="AJ3158" s="7">
        <v>2299999</v>
      </c>
      <c r="AK3158" s="7" t="s">
        <v>50</v>
      </c>
      <c r="AL3158" s="7" t="s">
        <v>50</v>
      </c>
      <c r="AM3158" s="7" t="s">
        <v>30101</v>
      </c>
      <c r="AN3158" s="7" t="s">
        <v>66</v>
      </c>
      <c r="AO3158" s="7" t="s">
        <v>30102</v>
      </c>
      <c r="AP3158" s="22" t="s">
        <v>30103</v>
      </c>
      <c r="AQ3158" s="9" t="s">
        <v>50</v>
      </c>
      <c r="AR3158" s="7" t="s">
        <v>50</v>
      </c>
    </row>
    <row r="3159" spans="1:44" ht="15" thickBot="1">
      <c r="A3159" s="10" t="s">
        <v>30104</v>
      </c>
      <c r="B3159" s="11">
        <v>2098</v>
      </c>
      <c r="C3159" s="12">
        <v>43101</v>
      </c>
      <c r="D3159" s="13" t="s">
        <v>45</v>
      </c>
      <c r="E3159" s="13" t="s">
        <v>46</v>
      </c>
      <c r="F3159" s="13" t="s">
        <v>70</v>
      </c>
      <c r="G3159" s="13" t="s">
        <v>145</v>
      </c>
      <c r="H3159" s="13" t="s">
        <v>30105</v>
      </c>
      <c r="I3159" s="13" t="s">
        <v>50</v>
      </c>
      <c r="J3159" s="12">
        <v>45490</v>
      </c>
      <c r="K3159" s="13" t="s">
        <v>116</v>
      </c>
      <c r="L3159" s="13" t="s">
        <v>290</v>
      </c>
      <c r="M3159" s="13" t="s">
        <v>30106</v>
      </c>
      <c r="N3159" s="13" t="s">
        <v>30107</v>
      </c>
      <c r="O3159" s="13" t="s">
        <v>30108</v>
      </c>
      <c r="P3159" s="11">
        <v>110647</v>
      </c>
      <c r="Q3159" s="13" t="s">
        <v>77</v>
      </c>
      <c r="R3159" s="33" t="s">
        <v>30109</v>
      </c>
      <c r="S3159" s="33" t="s">
        <v>30110</v>
      </c>
      <c r="T3159" s="13" t="s">
        <v>30111</v>
      </c>
      <c r="U3159" s="13" t="s">
        <v>30112</v>
      </c>
      <c r="V3159" s="13" t="s">
        <v>50</v>
      </c>
      <c r="W3159" s="13" t="s">
        <v>50</v>
      </c>
      <c r="X3159" s="13" t="s">
        <v>50</v>
      </c>
      <c r="Y3159" s="13" t="s">
        <v>290</v>
      </c>
      <c r="Z3159" s="13">
        <v>1</v>
      </c>
      <c r="AA3159" s="13" t="s">
        <v>50</v>
      </c>
      <c r="AB3159" s="13" t="s">
        <v>50</v>
      </c>
      <c r="AC3159" s="13" t="s">
        <v>50</v>
      </c>
      <c r="AD3159" s="13" t="s">
        <v>290</v>
      </c>
      <c r="AE3159" s="13" t="s">
        <v>50</v>
      </c>
      <c r="AF3159" s="13" t="s">
        <v>50</v>
      </c>
      <c r="AG3159" s="13" t="s">
        <v>50</v>
      </c>
      <c r="AH3159" s="13" t="s">
        <v>50</v>
      </c>
      <c r="AI3159" s="13" t="s">
        <v>50</v>
      </c>
      <c r="AJ3159" s="13" t="s">
        <v>50</v>
      </c>
      <c r="AK3159" s="13" t="s">
        <v>30113</v>
      </c>
      <c r="AL3159" s="13" t="s">
        <v>50</v>
      </c>
      <c r="AM3159" s="13" t="s">
        <v>30114</v>
      </c>
      <c r="AN3159" s="13" t="s">
        <v>738</v>
      </c>
      <c r="AO3159" s="13" t="s">
        <v>30115</v>
      </c>
      <c r="AP3159" s="21" t="s">
        <v>30116</v>
      </c>
      <c r="AQ3159" s="15" t="s">
        <v>50</v>
      </c>
      <c r="AR3159" s="13" t="s">
        <v>50</v>
      </c>
    </row>
    <row r="3160" spans="1:44" ht="15" thickBot="1">
      <c r="A3160" s="4" t="s">
        <v>30117</v>
      </c>
      <c r="B3160" s="7" t="s">
        <v>50</v>
      </c>
      <c r="C3160" s="6">
        <v>45307</v>
      </c>
      <c r="D3160" s="7" t="s">
        <v>45</v>
      </c>
      <c r="E3160" s="7" t="s">
        <v>46</v>
      </c>
      <c r="F3160" s="7" t="s">
        <v>70</v>
      </c>
      <c r="G3160" s="27" t="s">
        <v>54945</v>
      </c>
      <c r="H3160" s="7" t="s">
        <v>50</v>
      </c>
      <c r="I3160" s="7" t="s">
        <v>50</v>
      </c>
      <c r="J3160" s="6">
        <v>45490</v>
      </c>
      <c r="K3160" s="7" t="s">
        <v>50</v>
      </c>
      <c r="L3160" s="7" t="s">
        <v>1624</v>
      </c>
      <c r="M3160" s="7" t="s">
        <v>30118</v>
      </c>
      <c r="N3160" s="7" t="s">
        <v>8663</v>
      </c>
      <c r="O3160" s="7" t="s">
        <v>30119</v>
      </c>
      <c r="P3160" s="5">
        <v>111276</v>
      </c>
      <c r="Q3160" s="7" t="s">
        <v>166</v>
      </c>
      <c r="R3160" s="34" t="s">
        <v>30120</v>
      </c>
      <c r="S3160" s="34" t="s">
        <v>30121</v>
      </c>
      <c r="T3160" s="7" t="s">
        <v>30122</v>
      </c>
      <c r="U3160" s="7" t="s">
        <v>30123</v>
      </c>
      <c r="V3160" s="7" t="s">
        <v>50</v>
      </c>
      <c r="W3160" s="7" t="s">
        <v>50</v>
      </c>
      <c r="X3160" s="7" t="s">
        <v>50</v>
      </c>
      <c r="Y3160" s="7" t="s">
        <v>467</v>
      </c>
      <c r="Z3160" s="7">
        <v>2</v>
      </c>
      <c r="AA3160" s="7" t="s">
        <v>50</v>
      </c>
      <c r="AB3160" s="7" t="s">
        <v>50</v>
      </c>
      <c r="AC3160" s="7" t="s">
        <v>50</v>
      </c>
      <c r="AD3160" s="7" t="s">
        <v>1624</v>
      </c>
      <c r="AE3160" s="7">
        <v>80000</v>
      </c>
      <c r="AF3160" s="7" t="s">
        <v>60</v>
      </c>
      <c r="AG3160" s="7">
        <v>80000</v>
      </c>
      <c r="AH3160" s="7">
        <v>80000</v>
      </c>
      <c r="AI3160" s="7" t="s">
        <v>60</v>
      </c>
      <c r="AJ3160" s="7">
        <v>80000</v>
      </c>
      <c r="AK3160" s="7" t="s">
        <v>50</v>
      </c>
      <c r="AL3160" s="7" t="s">
        <v>50</v>
      </c>
      <c r="AM3160" s="7" t="s">
        <v>30124</v>
      </c>
      <c r="AN3160" s="7" t="s">
        <v>22383</v>
      </c>
      <c r="AO3160" s="7" t="s">
        <v>30122</v>
      </c>
      <c r="AP3160" s="22" t="s">
        <v>30125</v>
      </c>
      <c r="AQ3160" s="9" t="s">
        <v>50</v>
      </c>
      <c r="AR3160" s="7" t="s">
        <v>50</v>
      </c>
    </row>
    <row r="3161" spans="1:44" ht="15" thickBot="1">
      <c r="A3161" s="10" t="s">
        <v>30126</v>
      </c>
      <c r="B3161" s="13" t="s">
        <v>50</v>
      </c>
      <c r="C3161" s="12">
        <v>44927</v>
      </c>
      <c r="D3161" s="13" t="s">
        <v>45</v>
      </c>
      <c r="E3161" s="13" t="s">
        <v>46</v>
      </c>
      <c r="F3161" s="13" t="s">
        <v>70</v>
      </c>
      <c r="G3161" s="13" t="s">
        <v>50</v>
      </c>
      <c r="H3161" s="13" t="s">
        <v>50</v>
      </c>
      <c r="I3161" s="13" t="s">
        <v>50</v>
      </c>
      <c r="J3161" s="12">
        <v>45497</v>
      </c>
      <c r="K3161" s="13" t="s">
        <v>50</v>
      </c>
      <c r="L3161" s="13" t="s">
        <v>467</v>
      </c>
      <c r="M3161" s="13" t="s">
        <v>50</v>
      </c>
      <c r="N3161" s="13" t="s">
        <v>1114</v>
      </c>
      <c r="O3161" s="13" t="s">
        <v>30127</v>
      </c>
      <c r="P3161" s="11">
        <v>111466</v>
      </c>
      <c r="Q3161" s="13" t="s">
        <v>1116</v>
      </c>
      <c r="R3161" s="30" t="s">
        <v>50</v>
      </c>
      <c r="S3161" s="30" t="s">
        <v>50</v>
      </c>
      <c r="T3161" s="13" t="s">
        <v>50</v>
      </c>
      <c r="U3161" s="13" t="s">
        <v>30128</v>
      </c>
      <c r="V3161" s="13">
        <v>7999991</v>
      </c>
      <c r="W3161" s="13" t="s">
        <v>60</v>
      </c>
      <c r="X3161" s="13">
        <v>7999991</v>
      </c>
      <c r="Y3161" s="13" t="s">
        <v>467</v>
      </c>
      <c r="Z3161" s="13">
        <v>1</v>
      </c>
      <c r="AA3161" s="13">
        <v>7999991</v>
      </c>
      <c r="AB3161" s="13" t="s">
        <v>60</v>
      </c>
      <c r="AC3161" s="13">
        <v>7999991</v>
      </c>
      <c r="AD3161" s="13" t="s">
        <v>467</v>
      </c>
      <c r="AE3161" s="13">
        <v>7999991</v>
      </c>
      <c r="AF3161" s="13" t="s">
        <v>60</v>
      </c>
      <c r="AG3161" s="13">
        <v>7999991</v>
      </c>
      <c r="AH3161" s="13">
        <v>7999991</v>
      </c>
      <c r="AI3161" s="13" t="s">
        <v>60</v>
      </c>
      <c r="AJ3161" s="13">
        <v>7999991</v>
      </c>
      <c r="AK3161" s="13" t="s">
        <v>50</v>
      </c>
      <c r="AL3161" s="13" t="s">
        <v>50</v>
      </c>
      <c r="AM3161" s="13" t="s">
        <v>50</v>
      </c>
      <c r="AN3161" s="13" t="s">
        <v>50</v>
      </c>
      <c r="AO3161" s="13" t="s">
        <v>50</v>
      </c>
      <c r="AP3161" s="15" t="s">
        <v>50</v>
      </c>
      <c r="AQ3161" s="15" t="s">
        <v>50</v>
      </c>
      <c r="AR3161" s="13" t="s">
        <v>1186</v>
      </c>
    </row>
    <row r="3162" spans="1:44" ht="15" thickBot="1">
      <c r="A3162" s="4" t="s">
        <v>30129</v>
      </c>
      <c r="B3162" s="7" t="s">
        <v>50</v>
      </c>
      <c r="C3162" s="7" t="s">
        <v>50</v>
      </c>
      <c r="D3162" s="7" t="s">
        <v>45</v>
      </c>
      <c r="E3162" s="7" t="s">
        <v>46</v>
      </c>
      <c r="F3162" s="7" t="s">
        <v>70</v>
      </c>
      <c r="G3162" s="7" t="s">
        <v>50</v>
      </c>
      <c r="H3162" s="7" t="s">
        <v>50</v>
      </c>
      <c r="I3162" s="7" t="s">
        <v>50</v>
      </c>
      <c r="J3162" s="6">
        <v>45497</v>
      </c>
      <c r="K3162" s="7" t="s">
        <v>50</v>
      </c>
      <c r="L3162" s="7" t="s">
        <v>178</v>
      </c>
      <c r="M3162" s="7" t="s">
        <v>50</v>
      </c>
      <c r="N3162" s="7" t="s">
        <v>2443</v>
      </c>
      <c r="O3162" s="7" t="s">
        <v>30130</v>
      </c>
      <c r="P3162" s="5">
        <v>111467</v>
      </c>
      <c r="Q3162" s="7" t="s">
        <v>1080</v>
      </c>
      <c r="R3162" s="31" t="s">
        <v>50</v>
      </c>
      <c r="S3162" s="31" t="s">
        <v>50</v>
      </c>
      <c r="T3162" s="7" t="s">
        <v>50</v>
      </c>
      <c r="U3162" s="7" t="s">
        <v>30131</v>
      </c>
      <c r="V3162" s="7">
        <v>8000000</v>
      </c>
      <c r="W3162" s="7" t="s">
        <v>60</v>
      </c>
      <c r="X3162" s="7">
        <v>8000000</v>
      </c>
      <c r="Y3162" s="7" t="s">
        <v>50</v>
      </c>
      <c r="Z3162" s="7">
        <v>1</v>
      </c>
      <c r="AA3162" s="7">
        <v>8000000</v>
      </c>
      <c r="AB3162" s="7" t="s">
        <v>60</v>
      </c>
      <c r="AC3162" s="7">
        <v>8000000</v>
      </c>
      <c r="AD3162" s="7" t="s">
        <v>178</v>
      </c>
      <c r="AE3162" s="7">
        <v>8000000</v>
      </c>
      <c r="AF3162" s="7" t="s">
        <v>60</v>
      </c>
      <c r="AG3162" s="7">
        <v>8000000</v>
      </c>
      <c r="AH3162" s="7">
        <v>8000000</v>
      </c>
      <c r="AI3162" s="7" t="s">
        <v>60</v>
      </c>
      <c r="AJ3162" s="7">
        <v>8000000</v>
      </c>
      <c r="AK3162" s="7" t="s">
        <v>50</v>
      </c>
      <c r="AL3162" s="7" t="s">
        <v>50</v>
      </c>
      <c r="AM3162" s="7" t="s">
        <v>30132</v>
      </c>
      <c r="AN3162" s="7" t="s">
        <v>66</v>
      </c>
      <c r="AO3162" s="7" t="s">
        <v>50</v>
      </c>
      <c r="AP3162" s="9" t="s">
        <v>50</v>
      </c>
      <c r="AQ3162" s="22" t="s">
        <v>30133</v>
      </c>
      <c r="AR3162" s="7" t="s">
        <v>255</v>
      </c>
    </row>
    <row r="3163" spans="1:44" ht="15" thickBot="1">
      <c r="A3163" s="10" t="s">
        <v>30134</v>
      </c>
      <c r="B3163" s="13" t="s">
        <v>50</v>
      </c>
      <c r="C3163" s="13" t="s">
        <v>50</v>
      </c>
      <c r="D3163" s="13" t="s">
        <v>45</v>
      </c>
      <c r="E3163" s="13" t="s">
        <v>46</v>
      </c>
      <c r="F3163" s="13" t="s">
        <v>70</v>
      </c>
      <c r="G3163" s="13" t="s">
        <v>50</v>
      </c>
      <c r="H3163" s="13" t="s">
        <v>50</v>
      </c>
      <c r="I3163" s="13" t="s">
        <v>50</v>
      </c>
      <c r="J3163" s="12">
        <v>45496</v>
      </c>
      <c r="K3163" s="13" t="s">
        <v>50</v>
      </c>
      <c r="L3163" s="13" t="s">
        <v>52</v>
      </c>
      <c r="M3163" s="13" t="s">
        <v>6720</v>
      </c>
      <c r="N3163" s="13" t="s">
        <v>30135</v>
      </c>
      <c r="O3163" s="13" t="s">
        <v>30136</v>
      </c>
      <c r="P3163" s="11">
        <v>111873</v>
      </c>
      <c r="Q3163" s="13" t="s">
        <v>1116</v>
      </c>
      <c r="R3163" s="33" t="s">
        <v>30137</v>
      </c>
      <c r="S3163" s="30" t="s">
        <v>50</v>
      </c>
      <c r="T3163" s="13" t="s">
        <v>30138</v>
      </c>
      <c r="U3163" s="13" t="s">
        <v>30139</v>
      </c>
      <c r="V3163" s="13">
        <v>5300000</v>
      </c>
      <c r="W3163" s="13" t="s">
        <v>60</v>
      </c>
      <c r="X3163" s="13">
        <v>5300000</v>
      </c>
      <c r="Y3163" s="13" t="s">
        <v>50</v>
      </c>
      <c r="Z3163" s="13">
        <v>1</v>
      </c>
      <c r="AA3163" s="13" t="s">
        <v>50</v>
      </c>
      <c r="AB3163" s="13" t="s">
        <v>50</v>
      </c>
      <c r="AC3163" s="13" t="s">
        <v>50</v>
      </c>
      <c r="AD3163" s="13" t="s">
        <v>50</v>
      </c>
      <c r="AE3163" s="13" t="s">
        <v>50</v>
      </c>
      <c r="AF3163" s="13" t="s">
        <v>50</v>
      </c>
      <c r="AG3163" s="13" t="s">
        <v>50</v>
      </c>
      <c r="AH3163" s="13">
        <v>5300000</v>
      </c>
      <c r="AI3163" s="13" t="s">
        <v>60</v>
      </c>
      <c r="AJ3163" s="13">
        <v>5300000</v>
      </c>
      <c r="AK3163" s="13" t="s">
        <v>5797</v>
      </c>
      <c r="AL3163" s="13" t="s">
        <v>50</v>
      </c>
      <c r="AM3163" s="13" t="s">
        <v>30140</v>
      </c>
      <c r="AN3163" s="13" t="s">
        <v>738</v>
      </c>
      <c r="AO3163" s="13" t="s">
        <v>30141</v>
      </c>
      <c r="AP3163" s="15" t="s">
        <v>50</v>
      </c>
      <c r="AQ3163" s="21" t="s">
        <v>30142</v>
      </c>
      <c r="AR3163" s="13" t="s">
        <v>50</v>
      </c>
    </row>
    <row r="3164" spans="1:44" ht="15" thickBot="1">
      <c r="A3164" s="4" t="s">
        <v>30143</v>
      </c>
      <c r="B3164" s="5">
        <v>2144</v>
      </c>
      <c r="C3164" s="6">
        <v>43831</v>
      </c>
      <c r="D3164" s="7" t="s">
        <v>45</v>
      </c>
      <c r="E3164" s="7" t="s">
        <v>46</v>
      </c>
      <c r="F3164" s="7" t="s">
        <v>70</v>
      </c>
      <c r="G3164" s="7" t="s">
        <v>50</v>
      </c>
      <c r="H3164" s="7" t="s">
        <v>50</v>
      </c>
      <c r="I3164" s="7" t="s">
        <v>50</v>
      </c>
      <c r="J3164" s="6">
        <v>45491</v>
      </c>
      <c r="K3164" s="7" t="s">
        <v>50</v>
      </c>
      <c r="L3164" s="7" t="s">
        <v>52</v>
      </c>
      <c r="M3164" s="7" t="s">
        <v>30144</v>
      </c>
      <c r="N3164" s="7" t="s">
        <v>30145</v>
      </c>
      <c r="O3164" s="7" t="s">
        <v>30146</v>
      </c>
      <c r="P3164" s="5">
        <v>112573</v>
      </c>
      <c r="Q3164" s="7" t="s">
        <v>135</v>
      </c>
      <c r="R3164" s="28" t="s">
        <v>30147</v>
      </c>
      <c r="S3164" s="34" t="s">
        <v>30148</v>
      </c>
      <c r="T3164" s="7" t="s">
        <v>30149</v>
      </c>
      <c r="U3164" s="7" t="s">
        <v>50</v>
      </c>
      <c r="V3164" s="7">
        <v>10000</v>
      </c>
      <c r="W3164" s="7" t="s">
        <v>60</v>
      </c>
      <c r="X3164" s="7">
        <v>10000</v>
      </c>
      <c r="Y3164" s="7" t="s">
        <v>50</v>
      </c>
      <c r="Z3164" s="7">
        <v>1</v>
      </c>
      <c r="AA3164" s="7" t="s">
        <v>50</v>
      </c>
      <c r="AB3164" s="7" t="s">
        <v>50</v>
      </c>
      <c r="AC3164" s="7" t="s">
        <v>50</v>
      </c>
      <c r="AD3164" s="7" t="s">
        <v>50</v>
      </c>
      <c r="AE3164" s="7" t="s">
        <v>50</v>
      </c>
      <c r="AF3164" s="7" t="s">
        <v>50</v>
      </c>
      <c r="AG3164" s="7" t="s">
        <v>50</v>
      </c>
      <c r="AH3164" s="7">
        <v>10000</v>
      </c>
      <c r="AI3164" s="7" t="s">
        <v>60</v>
      </c>
      <c r="AJ3164" s="7">
        <v>10000</v>
      </c>
      <c r="AK3164" s="7" t="s">
        <v>30150</v>
      </c>
      <c r="AL3164" s="7" t="s">
        <v>50</v>
      </c>
      <c r="AM3164" s="7" t="s">
        <v>30151</v>
      </c>
      <c r="AN3164" s="7" t="s">
        <v>66</v>
      </c>
      <c r="AO3164" s="7" t="s">
        <v>30152</v>
      </c>
      <c r="AP3164" s="22" t="s">
        <v>30153</v>
      </c>
      <c r="AQ3164" s="9" t="s">
        <v>50</v>
      </c>
      <c r="AR3164" s="7" t="s">
        <v>50</v>
      </c>
    </row>
    <row r="3165" spans="1:44" ht="15" thickBot="1">
      <c r="A3165" s="10" t="s">
        <v>30154</v>
      </c>
      <c r="B3165" s="13" t="s">
        <v>50</v>
      </c>
      <c r="C3165" s="12">
        <v>45292</v>
      </c>
      <c r="D3165" s="13" t="s">
        <v>45</v>
      </c>
      <c r="E3165" s="13" t="s">
        <v>46</v>
      </c>
      <c r="F3165" s="13" t="s">
        <v>70</v>
      </c>
      <c r="G3165" s="13" t="s">
        <v>50</v>
      </c>
      <c r="H3165" s="13" t="s">
        <v>50</v>
      </c>
      <c r="I3165" s="13" t="s">
        <v>50</v>
      </c>
      <c r="J3165" s="12">
        <v>45497</v>
      </c>
      <c r="K3165" s="13" t="s">
        <v>50</v>
      </c>
      <c r="L3165" s="13" t="s">
        <v>467</v>
      </c>
      <c r="M3165" s="13" t="s">
        <v>50</v>
      </c>
      <c r="N3165" s="13" t="s">
        <v>30155</v>
      </c>
      <c r="O3165" s="13" t="s">
        <v>30156</v>
      </c>
      <c r="P3165" s="11">
        <v>112903</v>
      </c>
      <c r="Q3165" s="13" t="s">
        <v>383</v>
      </c>
      <c r="R3165" s="30" t="s">
        <v>50</v>
      </c>
      <c r="S3165" s="30" t="s">
        <v>50</v>
      </c>
      <c r="T3165" s="13" t="s">
        <v>50</v>
      </c>
      <c r="U3165" s="13" t="s">
        <v>30157</v>
      </c>
      <c r="V3165" s="13">
        <v>1000000</v>
      </c>
      <c r="W3165" s="13" t="s">
        <v>60</v>
      </c>
      <c r="X3165" s="13">
        <v>1000000</v>
      </c>
      <c r="Y3165" s="13" t="s">
        <v>467</v>
      </c>
      <c r="Z3165" s="13">
        <v>1</v>
      </c>
      <c r="AA3165" s="13">
        <v>1000000</v>
      </c>
      <c r="AB3165" s="13" t="s">
        <v>60</v>
      </c>
      <c r="AC3165" s="13">
        <v>1000000</v>
      </c>
      <c r="AD3165" s="13" t="s">
        <v>467</v>
      </c>
      <c r="AE3165" s="13">
        <v>1000000</v>
      </c>
      <c r="AF3165" s="13" t="s">
        <v>60</v>
      </c>
      <c r="AG3165" s="13">
        <v>1000000</v>
      </c>
      <c r="AH3165" s="13">
        <v>1000000</v>
      </c>
      <c r="AI3165" s="13" t="s">
        <v>60</v>
      </c>
      <c r="AJ3165" s="13">
        <v>1000000</v>
      </c>
      <c r="AK3165" s="13" t="s">
        <v>50</v>
      </c>
      <c r="AL3165" s="13" t="s">
        <v>50</v>
      </c>
      <c r="AM3165" s="13" t="s">
        <v>30158</v>
      </c>
      <c r="AN3165" s="13" t="s">
        <v>66</v>
      </c>
      <c r="AO3165" s="13" t="s">
        <v>50</v>
      </c>
      <c r="AP3165" s="15" t="s">
        <v>50</v>
      </c>
      <c r="AQ3165" s="21" t="s">
        <v>30159</v>
      </c>
      <c r="AR3165" s="13" t="s">
        <v>255</v>
      </c>
    </row>
    <row r="3166" spans="1:44" ht="15" thickBot="1">
      <c r="A3166" s="4" t="s">
        <v>30160</v>
      </c>
      <c r="B3166" s="7" t="s">
        <v>50</v>
      </c>
      <c r="C3166" s="6">
        <v>45292</v>
      </c>
      <c r="D3166" s="7" t="s">
        <v>45</v>
      </c>
      <c r="E3166" s="7" t="s">
        <v>46</v>
      </c>
      <c r="F3166" s="7" t="s">
        <v>70</v>
      </c>
      <c r="G3166" s="7" t="s">
        <v>50</v>
      </c>
      <c r="H3166" s="7" t="s">
        <v>50</v>
      </c>
      <c r="I3166" s="7" t="s">
        <v>50</v>
      </c>
      <c r="J3166" s="6">
        <v>45496</v>
      </c>
      <c r="K3166" s="7" t="s">
        <v>50</v>
      </c>
      <c r="L3166" s="7" t="s">
        <v>467</v>
      </c>
      <c r="M3166" s="7" t="s">
        <v>50</v>
      </c>
      <c r="N3166" s="7" t="s">
        <v>432</v>
      </c>
      <c r="O3166" s="7" t="s">
        <v>30161</v>
      </c>
      <c r="P3166" s="5">
        <v>113575</v>
      </c>
      <c r="Q3166" s="7" t="s">
        <v>434</v>
      </c>
      <c r="R3166" s="31" t="s">
        <v>50</v>
      </c>
      <c r="S3166" s="31" t="s">
        <v>50</v>
      </c>
      <c r="T3166" s="7" t="s">
        <v>50</v>
      </c>
      <c r="U3166" s="7" t="s">
        <v>30162</v>
      </c>
      <c r="V3166" s="7">
        <v>56250</v>
      </c>
      <c r="W3166" s="7" t="s">
        <v>60</v>
      </c>
      <c r="X3166" s="7">
        <v>56250</v>
      </c>
      <c r="Y3166" s="7" t="s">
        <v>467</v>
      </c>
      <c r="Z3166" s="7">
        <v>1</v>
      </c>
      <c r="AA3166" s="7">
        <v>56250</v>
      </c>
      <c r="AB3166" s="7" t="s">
        <v>60</v>
      </c>
      <c r="AC3166" s="7">
        <v>56250</v>
      </c>
      <c r="AD3166" s="7" t="s">
        <v>467</v>
      </c>
      <c r="AE3166" s="7">
        <v>56250</v>
      </c>
      <c r="AF3166" s="7" t="s">
        <v>60</v>
      </c>
      <c r="AG3166" s="7">
        <v>56250</v>
      </c>
      <c r="AH3166" s="7">
        <v>56250</v>
      </c>
      <c r="AI3166" s="7" t="s">
        <v>60</v>
      </c>
      <c r="AJ3166" s="7">
        <v>56250</v>
      </c>
      <c r="AK3166" s="7" t="s">
        <v>50</v>
      </c>
      <c r="AL3166" s="7" t="s">
        <v>50</v>
      </c>
      <c r="AM3166" s="7" t="s">
        <v>50</v>
      </c>
      <c r="AN3166" s="7" t="s">
        <v>50</v>
      </c>
      <c r="AO3166" s="7" t="s">
        <v>50</v>
      </c>
      <c r="AP3166" s="9" t="s">
        <v>50</v>
      </c>
      <c r="AQ3166" s="9" t="s">
        <v>50</v>
      </c>
      <c r="AR3166" s="7" t="s">
        <v>1186</v>
      </c>
    </row>
    <row r="3167" spans="1:44" ht="15" thickBot="1">
      <c r="A3167" s="10" t="s">
        <v>30163</v>
      </c>
      <c r="B3167" s="13" t="s">
        <v>50</v>
      </c>
      <c r="C3167" s="12">
        <v>43466</v>
      </c>
      <c r="D3167" s="13" t="s">
        <v>45</v>
      </c>
      <c r="E3167" s="13" t="s">
        <v>46</v>
      </c>
      <c r="F3167" s="13" t="s">
        <v>70</v>
      </c>
      <c r="G3167" s="27" t="s">
        <v>54945</v>
      </c>
      <c r="H3167" s="13" t="s">
        <v>50</v>
      </c>
      <c r="I3167" s="13" t="s">
        <v>50</v>
      </c>
      <c r="J3167" s="12">
        <v>45492</v>
      </c>
      <c r="K3167" s="13" t="s">
        <v>50</v>
      </c>
      <c r="L3167" s="13" t="s">
        <v>1624</v>
      </c>
      <c r="M3167" s="13" t="s">
        <v>10747</v>
      </c>
      <c r="N3167" s="13" t="s">
        <v>30164</v>
      </c>
      <c r="O3167" s="13" t="s">
        <v>30165</v>
      </c>
      <c r="P3167" s="11">
        <v>113875</v>
      </c>
      <c r="Q3167" s="13" t="s">
        <v>360</v>
      </c>
      <c r="R3167" s="33" t="s">
        <v>30166</v>
      </c>
      <c r="S3167" s="33" t="s">
        <v>30167</v>
      </c>
      <c r="T3167" s="13" t="s">
        <v>50</v>
      </c>
      <c r="U3167" s="13" t="s">
        <v>50</v>
      </c>
      <c r="V3167" s="13">
        <v>240000</v>
      </c>
      <c r="W3167" s="13" t="s">
        <v>209</v>
      </c>
      <c r="X3167" s="13">
        <v>261423</v>
      </c>
      <c r="Y3167" s="13" t="s">
        <v>467</v>
      </c>
      <c r="Z3167" s="13">
        <v>1</v>
      </c>
      <c r="AA3167" s="13">
        <v>240000</v>
      </c>
      <c r="AB3167" s="13" t="s">
        <v>209</v>
      </c>
      <c r="AC3167" s="13">
        <v>261423</v>
      </c>
      <c r="AD3167" s="13" t="s">
        <v>1624</v>
      </c>
      <c r="AE3167" s="13">
        <v>240000</v>
      </c>
      <c r="AF3167" s="13" t="s">
        <v>209</v>
      </c>
      <c r="AG3167" s="13">
        <v>261423</v>
      </c>
      <c r="AH3167" s="13">
        <v>240000</v>
      </c>
      <c r="AI3167" s="13" t="s">
        <v>209</v>
      </c>
      <c r="AJ3167" s="13">
        <v>261423</v>
      </c>
      <c r="AK3167" s="13" t="s">
        <v>50</v>
      </c>
      <c r="AL3167" s="13" t="s">
        <v>50</v>
      </c>
      <c r="AM3167" s="13" t="s">
        <v>30168</v>
      </c>
      <c r="AN3167" s="13" t="s">
        <v>66</v>
      </c>
      <c r="AO3167" s="13" t="s">
        <v>30169</v>
      </c>
      <c r="AP3167" s="21" t="s">
        <v>30170</v>
      </c>
      <c r="AQ3167" s="15" t="s">
        <v>50</v>
      </c>
      <c r="AR3167" s="13" t="s">
        <v>50</v>
      </c>
    </row>
    <row r="3168" spans="1:44" ht="15" thickBot="1">
      <c r="A3168" s="4" t="s">
        <v>30171</v>
      </c>
      <c r="B3168" s="5">
        <v>1260</v>
      </c>
      <c r="C3168" s="6">
        <v>37987</v>
      </c>
      <c r="D3168" s="7" t="s">
        <v>45</v>
      </c>
      <c r="E3168" s="7" t="s">
        <v>46</v>
      </c>
      <c r="F3168" s="7" t="s">
        <v>70</v>
      </c>
      <c r="G3168" s="26" t="s">
        <v>54946</v>
      </c>
      <c r="H3168" s="7" t="s">
        <v>12425</v>
      </c>
      <c r="I3168" s="7" t="s">
        <v>50</v>
      </c>
      <c r="J3168" s="6">
        <v>45496</v>
      </c>
      <c r="K3168" s="7" t="s">
        <v>116</v>
      </c>
      <c r="L3168" s="7" t="s">
        <v>52</v>
      </c>
      <c r="M3168" s="7" t="s">
        <v>30172</v>
      </c>
      <c r="N3168" s="7" t="s">
        <v>30173</v>
      </c>
      <c r="O3168" s="7" t="s">
        <v>30174</v>
      </c>
      <c r="P3168" s="5">
        <v>114474</v>
      </c>
      <c r="Q3168" s="7" t="s">
        <v>166</v>
      </c>
      <c r="R3168" s="34" t="s">
        <v>30175</v>
      </c>
      <c r="S3168" s="34" t="s">
        <v>30176</v>
      </c>
      <c r="T3168" s="7" t="s">
        <v>30177</v>
      </c>
      <c r="U3168" s="7">
        <v>18287079591</v>
      </c>
      <c r="V3168" s="7" t="s">
        <v>50</v>
      </c>
      <c r="W3168" s="7" t="s">
        <v>50</v>
      </c>
      <c r="X3168" s="7" t="s">
        <v>50</v>
      </c>
      <c r="Y3168" s="7" t="s">
        <v>50</v>
      </c>
      <c r="Z3168" s="7">
        <v>1</v>
      </c>
      <c r="AA3168" s="7" t="s">
        <v>50</v>
      </c>
      <c r="AB3168" s="7" t="s">
        <v>50</v>
      </c>
      <c r="AC3168" s="7" t="s">
        <v>50</v>
      </c>
      <c r="AD3168" s="7" t="s">
        <v>50</v>
      </c>
      <c r="AE3168" s="7" t="s">
        <v>50</v>
      </c>
      <c r="AF3168" s="7" t="s">
        <v>50</v>
      </c>
      <c r="AG3168" s="7" t="s">
        <v>50</v>
      </c>
      <c r="AH3168" s="7" t="s">
        <v>50</v>
      </c>
      <c r="AI3168" s="7" t="s">
        <v>50</v>
      </c>
      <c r="AJ3168" s="7" t="s">
        <v>50</v>
      </c>
      <c r="AK3168" s="7" t="s">
        <v>30178</v>
      </c>
      <c r="AL3168" s="7" t="s">
        <v>50</v>
      </c>
      <c r="AM3168" s="7" t="s">
        <v>30179</v>
      </c>
      <c r="AN3168" s="7" t="s">
        <v>66</v>
      </c>
      <c r="AO3168" s="7" t="s">
        <v>30180</v>
      </c>
      <c r="AP3168" s="22" t="s">
        <v>30181</v>
      </c>
      <c r="AQ3168" s="9" t="s">
        <v>50</v>
      </c>
      <c r="AR3168" s="7" t="s">
        <v>50</v>
      </c>
    </row>
    <row r="3169" spans="1:44" ht="15" thickBot="1">
      <c r="A3169" s="10" t="s">
        <v>30182</v>
      </c>
      <c r="B3169" s="11">
        <v>32290</v>
      </c>
      <c r="C3169" s="12">
        <v>17899</v>
      </c>
      <c r="D3169" s="13" t="s">
        <v>45</v>
      </c>
      <c r="E3169" s="13" t="s">
        <v>1939</v>
      </c>
      <c r="F3169" s="13" t="s">
        <v>70</v>
      </c>
      <c r="G3169" s="26" t="s">
        <v>54946</v>
      </c>
      <c r="H3169" s="13" t="s">
        <v>1998</v>
      </c>
      <c r="I3169" s="13" t="s">
        <v>50</v>
      </c>
      <c r="J3169" s="12">
        <v>45489</v>
      </c>
      <c r="K3169" s="13" t="s">
        <v>50</v>
      </c>
      <c r="L3169" s="13" t="s">
        <v>52</v>
      </c>
      <c r="M3169" s="13" t="s">
        <v>30183</v>
      </c>
      <c r="N3169" s="13" t="s">
        <v>30184</v>
      </c>
      <c r="O3169" s="13" t="s">
        <v>30185</v>
      </c>
      <c r="P3169" s="11">
        <v>114646</v>
      </c>
      <c r="Q3169" s="13" t="s">
        <v>434</v>
      </c>
      <c r="R3169" s="33" t="s">
        <v>30186</v>
      </c>
      <c r="S3169" s="33" t="s">
        <v>30187</v>
      </c>
      <c r="T3169" s="13" t="s">
        <v>30188</v>
      </c>
      <c r="U3169" s="13" t="s">
        <v>30189</v>
      </c>
      <c r="V3169" s="13">
        <v>699366</v>
      </c>
      <c r="W3169" s="13" t="s">
        <v>60</v>
      </c>
      <c r="X3169" s="13">
        <v>699366</v>
      </c>
      <c r="Y3169" s="13" t="s">
        <v>50</v>
      </c>
      <c r="Z3169" s="13">
        <v>1</v>
      </c>
      <c r="AA3169" s="13" t="s">
        <v>50</v>
      </c>
      <c r="AB3169" s="13" t="s">
        <v>50</v>
      </c>
      <c r="AC3169" s="13" t="s">
        <v>50</v>
      </c>
      <c r="AD3169" s="13" t="s">
        <v>50</v>
      </c>
      <c r="AE3169" s="13" t="s">
        <v>50</v>
      </c>
      <c r="AF3169" s="13" t="s">
        <v>50</v>
      </c>
      <c r="AG3169" s="13" t="s">
        <v>50</v>
      </c>
      <c r="AH3169" s="13">
        <v>699366</v>
      </c>
      <c r="AI3169" s="13" t="s">
        <v>60</v>
      </c>
      <c r="AJ3169" s="13">
        <v>699366</v>
      </c>
      <c r="AK3169" s="13" t="s">
        <v>27819</v>
      </c>
      <c r="AL3169" s="13" t="s">
        <v>50</v>
      </c>
      <c r="AM3169" s="13" t="s">
        <v>30190</v>
      </c>
      <c r="AN3169" s="13" t="s">
        <v>5310</v>
      </c>
      <c r="AO3169" s="13" t="s">
        <v>50</v>
      </c>
      <c r="AP3169" s="21" t="s">
        <v>30191</v>
      </c>
      <c r="AQ3169" s="15" t="s">
        <v>50</v>
      </c>
      <c r="AR3169" s="13" t="s">
        <v>255</v>
      </c>
    </row>
    <row r="3170" spans="1:44" ht="15" thickBot="1">
      <c r="A3170" s="4" t="s">
        <v>30192</v>
      </c>
      <c r="B3170" s="7">
        <v>126</v>
      </c>
      <c r="C3170" s="6">
        <v>44927</v>
      </c>
      <c r="D3170" s="7" t="s">
        <v>45</v>
      </c>
      <c r="E3170" s="7" t="s">
        <v>46</v>
      </c>
      <c r="F3170" s="7" t="s">
        <v>70</v>
      </c>
      <c r="G3170" s="26" t="s">
        <v>54946</v>
      </c>
      <c r="H3170" s="7" t="s">
        <v>50</v>
      </c>
      <c r="I3170" s="7" t="s">
        <v>50</v>
      </c>
      <c r="J3170" s="6">
        <v>45489</v>
      </c>
      <c r="K3170" s="7" t="s">
        <v>50</v>
      </c>
      <c r="L3170" s="7" t="s">
        <v>290</v>
      </c>
      <c r="M3170" s="7" t="s">
        <v>30193</v>
      </c>
      <c r="N3170" s="7" t="s">
        <v>133</v>
      </c>
      <c r="O3170" s="7" t="s">
        <v>30194</v>
      </c>
      <c r="P3170" s="5">
        <v>116006</v>
      </c>
      <c r="Q3170" s="7" t="s">
        <v>135</v>
      </c>
      <c r="R3170" s="34" t="s">
        <v>30195</v>
      </c>
      <c r="S3170" s="34" t="s">
        <v>30196</v>
      </c>
      <c r="T3170" s="7" t="s">
        <v>30197</v>
      </c>
      <c r="U3170" s="7" t="s">
        <v>50</v>
      </c>
      <c r="V3170" s="7" t="s">
        <v>50</v>
      </c>
      <c r="W3170" s="7" t="s">
        <v>50</v>
      </c>
      <c r="X3170" s="7" t="s">
        <v>50</v>
      </c>
      <c r="Y3170" s="7" t="s">
        <v>290</v>
      </c>
      <c r="Z3170" s="7">
        <v>1</v>
      </c>
      <c r="AA3170" s="7" t="s">
        <v>50</v>
      </c>
      <c r="AB3170" s="7" t="s">
        <v>50</v>
      </c>
      <c r="AC3170" s="7" t="s">
        <v>50</v>
      </c>
      <c r="AD3170" s="7" t="s">
        <v>290</v>
      </c>
      <c r="AE3170" s="7" t="s">
        <v>50</v>
      </c>
      <c r="AF3170" s="7" t="s">
        <v>50</v>
      </c>
      <c r="AG3170" s="7" t="s">
        <v>50</v>
      </c>
      <c r="AH3170" s="7" t="s">
        <v>50</v>
      </c>
      <c r="AI3170" s="7" t="s">
        <v>50</v>
      </c>
      <c r="AJ3170" s="7" t="s">
        <v>50</v>
      </c>
      <c r="AK3170" s="7" t="s">
        <v>30198</v>
      </c>
      <c r="AL3170" s="7" t="s">
        <v>50</v>
      </c>
      <c r="AM3170" s="7" t="s">
        <v>30199</v>
      </c>
      <c r="AN3170" s="7" t="s">
        <v>253</v>
      </c>
      <c r="AO3170" s="7" t="s">
        <v>30200</v>
      </c>
      <c r="AP3170" s="22" t="s">
        <v>30201</v>
      </c>
      <c r="AQ3170" s="9" t="s">
        <v>50</v>
      </c>
      <c r="AR3170" s="7" t="s">
        <v>50</v>
      </c>
    </row>
    <row r="3171" spans="1:44" ht="15" thickBot="1">
      <c r="A3171" s="10" t="s">
        <v>30202</v>
      </c>
      <c r="B3171" s="11">
        <v>2203</v>
      </c>
      <c r="C3171" s="12">
        <v>40179</v>
      </c>
      <c r="D3171" s="13" t="s">
        <v>45</v>
      </c>
      <c r="E3171" s="13" t="s">
        <v>46</v>
      </c>
      <c r="F3171" s="13" t="s">
        <v>70</v>
      </c>
      <c r="G3171" s="27" t="s">
        <v>54945</v>
      </c>
      <c r="H3171" s="13" t="s">
        <v>1210</v>
      </c>
      <c r="I3171" s="13" t="s">
        <v>50</v>
      </c>
      <c r="J3171" s="12">
        <v>45490</v>
      </c>
      <c r="K3171" s="13" t="s">
        <v>50</v>
      </c>
      <c r="L3171" s="13" t="s">
        <v>5159</v>
      </c>
      <c r="M3171" s="13" t="s">
        <v>30203</v>
      </c>
      <c r="N3171" s="13" t="s">
        <v>30204</v>
      </c>
      <c r="O3171" s="13" t="s">
        <v>30205</v>
      </c>
      <c r="P3171" s="11">
        <v>117132</v>
      </c>
      <c r="Q3171" s="13" t="s">
        <v>135</v>
      </c>
      <c r="R3171" s="33" t="s">
        <v>30206</v>
      </c>
      <c r="S3171" s="33" t="s">
        <v>30207</v>
      </c>
      <c r="T3171" s="13" t="s">
        <v>30208</v>
      </c>
      <c r="U3171" s="13" t="s">
        <v>30209</v>
      </c>
      <c r="V3171" s="13">
        <v>255477</v>
      </c>
      <c r="W3171" s="13" t="s">
        <v>139</v>
      </c>
      <c r="X3171" s="13">
        <v>332350</v>
      </c>
      <c r="Y3171" s="13" t="s">
        <v>50</v>
      </c>
      <c r="Z3171" s="13">
        <v>1</v>
      </c>
      <c r="AA3171" s="13">
        <v>255477</v>
      </c>
      <c r="AB3171" s="13" t="s">
        <v>139</v>
      </c>
      <c r="AC3171" s="13">
        <v>332350</v>
      </c>
      <c r="AD3171" s="13" t="s">
        <v>5159</v>
      </c>
      <c r="AE3171" s="13">
        <v>255477</v>
      </c>
      <c r="AF3171" s="13" t="s">
        <v>139</v>
      </c>
      <c r="AG3171" s="13">
        <v>332350</v>
      </c>
      <c r="AH3171" s="13">
        <v>255477</v>
      </c>
      <c r="AI3171" s="13" t="s">
        <v>139</v>
      </c>
      <c r="AJ3171" s="13">
        <v>332350</v>
      </c>
      <c r="AK3171" s="13" t="s">
        <v>50</v>
      </c>
      <c r="AL3171" s="13" t="s">
        <v>50</v>
      </c>
      <c r="AM3171" s="13" t="s">
        <v>30210</v>
      </c>
      <c r="AN3171" s="13" t="s">
        <v>4746</v>
      </c>
      <c r="AO3171" s="13" t="s">
        <v>30211</v>
      </c>
      <c r="AP3171" s="21" t="s">
        <v>30212</v>
      </c>
      <c r="AQ3171" s="15" t="s">
        <v>50</v>
      </c>
      <c r="AR3171" s="13" t="s">
        <v>50</v>
      </c>
    </row>
    <row r="3172" spans="1:44" ht="15" thickBot="1">
      <c r="A3172" s="4" t="s">
        <v>30213</v>
      </c>
      <c r="B3172" s="5">
        <v>1977</v>
      </c>
      <c r="C3172" s="6">
        <v>39083</v>
      </c>
      <c r="D3172" s="7" t="s">
        <v>45</v>
      </c>
      <c r="E3172" s="7" t="s">
        <v>46</v>
      </c>
      <c r="F3172" s="7" t="s">
        <v>70</v>
      </c>
      <c r="G3172" s="26" t="s">
        <v>54946</v>
      </c>
      <c r="H3172" s="7" t="s">
        <v>30214</v>
      </c>
      <c r="I3172" s="7" t="s">
        <v>50</v>
      </c>
      <c r="J3172" s="6">
        <v>45491</v>
      </c>
      <c r="K3172" s="7" t="s">
        <v>116</v>
      </c>
      <c r="L3172" s="7" t="s">
        <v>131</v>
      </c>
      <c r="M3172" s="7" t="s">
        <v>30215</v>
      </c>
      <c r="N3172" s="7" t="s">
        <v>1614</v>
      </c>
      <c r="O3172" s="7" t="s">
        <v>30216</v>
      </c>
      <c r="P3172" s="5">
        <v>118690</v>
      </c>
      <c r="Q3172" s="7" t="s">
        <v>1201</v>
      </c>
      <c r="R3172" s="34" t="s">
        <v>30217</v>
      </c>
      <c r="S3172" s="34" t="s">
        <v>30218</v>
      </c>
      <c r="T3172" s="7" t="s">
        <v>30219</v>
      </c>
      <c r="U3172" s="7" t="s">
        <v>30220</v>
      </c>
      <c r="V3172" s="7" t="s">
        <v>50</v>
      </c>
      <c r="W3172" s="7" t="s">
        <v>50</v>
      </c>
      <c r="X3172" s="7" t="s">
        <v>50</v>
      </c>
      <c r="Y3172" s="7" t="s">
        <v>50</v>
      </c>
      <c r="Z3172" s="7">
        <v>1</v>
      </c>
      <c r="AA3172" s="7" t="s">
        <v>50</v>
      </c>
      <c r="AB3172" s="7" t="s">
        <v>50</v>
      </c>
      <c r="AC3172" s="7" t="s">
        <v>50</v>
      </c>
      <c r="AD3172" s="7" t="s">
        <v>50</v>
      </c>
      <c r="AE3172" s="7" t="s">
        <v>50</v>
      </c>
      <c r="AF3172" s="7" t="s">
        <v>50</v>
      </c>
      <c r="AG3172" s="7" t="s">
        <v>50</v>
      </c>
      <c r="AH3172" s="7" t="s">
        <v>50</v>
      </c>
      <c r="AI3172" s="7" t="s">
        <v>50</v>
      </c>
      <c r="AJ3172" s="7" t="s">
        <v>50</v>
      </c>
      <c r="AK3172" s="7" t="s">
        <v>30221</v>
      </c>
      <c r="AL3172" s="7" t="s">
        <v>50</v>
      </c>
      <c r="AM3172" s="7" t="s">
        <v>30222</v>
      </c>
      <c r="AN3172" s="7" t="s">
        <v>66</v>
      </c>
      <c r="AO3172" s="7" t="s">
        <v>30223</v>
      </c>
      <c r="AP3172" s="22" t="s">
        <v>30224</v>
      </c>
      <c r="AQ3172" s="9" t="s">
        <v>50</v>
      </c>
      <c r="AR3172" s="7" t="s">
        <v>50</v>
      </c>
    </row>
    <row r="3173" spans="1:44" ht="15" thickBot="1">
      <c r="A3173" s="10" t="s">
        <v>30225</v>
      </c>
      <c r="B3173" s="13" t="s">
        <v>50</v>
      </c>
      <c r="C3173" s="12">
        <v>42736</v>
      </c>
      <c r="D3173" s="13" t="s">
        <v>45</v>
      </c>
      <c r="E3173" s="13" t="s">
        <v>1939</v>
      </c>
      <c r="F3173" s="13" t="s">
        <v>70</v>
      </c>
      <c r="G3173" s="27" t="s">
        <v>54945</v>
      </c>
      <c r="H3173" s="13" t="s">
        <v>50</v>
      </c>
      <c r="I3173" s="13" t="s">
        <v>50</v>
      </c>
      <c r="J3173" s="12">
        <v>45495</v>
      </c>
      <c r="K3173" s="13" t="s">
        <v>50</v>
      </c>
      <c r="L3173" s="13" t="s">
        <v>52</v>
      </c>
      <c r="M3173" s="13" t="s">
        <v>50</v>
      </c>
      <c r="N3173" s="13" t="s">
        <v>1493</v>
      </c>
      <c r="O3173" s="13" t="s">
        <v>30226</v>
      </c>
      <c r="P3173" s="11">
        <v>121232</v>
      </c>
      <c r="Q3173" s="13" t="s">
        <v>383</v>
      </c>
      <c r="R3173" s="33" t="s">
        <v>30227</v>
      </c>
      <c r="S3173" s="33" t="s">
        <v>30228</v>
      </c>
      <c r="T3173" s="13" t="s">
        <v>30229</v>
      </c>
      <c r="U3173" s="13" t="s">
        <v>30230</v>
      </c>
      <c r="V3173" s="13">
        <v>355000</v>
      </c>
      <c r="W3173" s="13" t="s">
        <v>60</v>
      </c>
      <c r="X3173" s="13">
        <v>355000</v>
      </c>
      <c r="Y3173" s="13" t="s">
        <v>50</v>
      </c>
      <c r="Z3173" s="13">
        <v>1</v>
      </c>
      <c r="AA3173" s="13" t="s">
        <v>50</v>
      </c>
      <c r="AB3173" s="13" t="s">
        <v>50</v>
      </c>
      <c r="AC3173" s="13" t="s">
        <v>50</v>
      </c>
      <c r="AD3173" s="13" t="s">
        <v>50</v>
      </c>
      <c r="AE3173" s="13" t="s">
        <v>50</v>
      </c>
      <c r="AF3173" s="13" t="s">
        <v>50</v>
      </c>
      <c r="AG3173" s="13" t="s">
        <v>50</v>
      </c>
      <c r="AH3173" s="13">
        <v>355000</v>
      </c>
      <c r="AI3173" s="13" t="s">
        <v>60</v>
      </c>
      <c r="AJ3173" s="13">
        <v>355000</v>
      </c>
      <c r="AK3173" s="13" t="s">
        <v>29576</v>
      </c>
      <c r="AL3173" s="13" t="s">
        <v>50</v>
      </c>
      <c r="AM3173" s="13" t="s">
        <v>30231</v>
      </c>
      <c r="AN3173" s="13" t="s">
        <v>993</v>
      </c>
      <c r="AO3173" s="13" t="s">
        <v>30232</v>
      </c>
      <c r="AP3173" s="21" t="s">
        <v>30233</v>
      </c>
      <c r="AQ3173" s="15" t="s">
        <v>50</v>
      </c>
      <c r="AR3173" s="13" t="s">
        <v>50</v>
      </c>
    </row>
    <row r="3174" spans="1:44" ht="15" thickBot="1">
      <c r="A3174" s="4" t="s">
        <v>30234</v>
      </c>
      <c r="B3174" s="7" t="s">
        <v>50</v>
      </c>
      <c r="C3174" s="6">
        <v>45292</v>
      </c>
      <c r="D3174" s="7" t="s">
        <v>45</v>
      </c>
      <c r="E3174" s="7" t="s">
        <v>46</v>
      </c>
      <c r="F3174" s="7" t="s">
        <v>70</v>
      </c>
      <c r="G3174" s="27" t="s">
        <v>54945</v>
      </c>
      <c r="H3174" s="7" t="s">
        <v>50</v>
      </c>
      <c r="I3174" s="7" t="s">
        <v>50</v>
      </c>
      <c r="J3174" s="6">
        <v>45491</v>
      </c>
      <c r="K3174" s="7" t="s">
        <v>50</v>
      </c>
      <c r="L3174" s="7" t="s">
        <v>467</v>
      </c>
      <c r="M3174" s="7" t="s">
        <v>50</v>
      </c>
      <c r="N3174" s="7" t="s">
        <v>10728</v>
      </c>
      <c r="O3174" s="7" t="s">
        <v>30235</v>
      </c>
      <c r="P3174" s="5">
        <v>121306</v>
      </c>
      <c r="Q3174" s="7" t="s">
        <v>566</v>
      </c>
      <c r="R3174" s="31" t="s">
        <v>50</v>
      </c>
      <c r="S3174" s="31" t="s">
        <v>50</v>
      </c>
      <c r="T3174" s="7" t="s">
        <v>50</v>
      </c>
      <c r="U3174" s="7" t="s">
        <v>30236</v>
      </c>
      <c r="V3174" s="7">
        <v>50000</v>
      </c>
      <c r="W3174" s="7" t="s">
        <v>60</v>
      </c>
      <c r="X3174" s="7">
        <v>50000</v>
      </c>
      <c r="Y3174" s="7" t="s">
        <v>467</v>
      </c>
      <c r="Z3174" s="7">
        <v>1</v>
      </c>
      <c r="AA3174" s="7">
        <v>50000</v>
      </c>
      <c r="AB3174" s="7" t="s">
        <v>60</v>
      </c>
      <c r="AC3174" s="7">
        <v>50000</v>
      </c>
      <c r="AD3174" s="7" t="s">
        <v>467</v>
      </c>
      <c r="AE3174" s="7">
        <v>50000</v>
      </c>
      <c r="AF3174" s="7" t="s">
        <v>60</v>
      </c>
      <c r="AG3174" s="7">
        <v>50000</v>
      </c>
      <c r="AH3174" s="7">
        <v>50000</v>
      </c>
      <c r="AI3174" s="7" t="s">
        <v>60</v>
      </c>
      <c r="AJ3174" s="7">
        <v>50000</v>
      </c>
      <c r="AK3174" s="7" t="s">
        <v>50</v>
      </c>
      <c r="AL3174" s="7" t="s">
        <v>50</v>
      </c>
      <c r="AM3174" s="7" t="s">
        <v>30237</v>
      </c>
      <c r="AN3174" s="7" t="s">
        <v>993</v>
      </c>
      <c r="AO3174" s="7" t="s">
        <v>30238</v>
      </c>
      <c r="AP3174" s="22" t="s">
        <v>30239</v>
      </c>
      <c r="AQ3174" s="9" t="s">
        <v>50</v>
      </c>
      <c r="AR3174" s="7" t="s">
        <v>50</v>
      </c>
    </row>
    <row r="3175" spans="1:44" ht="15" thickBot="1">
      <c r="A3175" s="10" t="s">
        <v>30240</v>
      </c>
      <c r="B3175" s="13" t="s">
        <v>50</v>
      </c>
      <c r="C3175" s="13" t="s">
        <v>50</v>
      </c>
      <c r="D3175" s="13" t="s">
        <v>45</v>
      </c>
      <c r="E3175" s="13" t="s">
        <v>46</v>
      </c>
      <c r="F3175" s="13" t="s">
        <v>70</v>
      </c>
      <c r="G3175" s="13" t="s">
        <v>50</v>
      </c>
      <c r="H3175" s="13" t="s">
        <v>50</v>
      </c>
      <c r="I3175" s="13" t="s">
        <v>50</v>
      </c>
      <c r="J3175" s="12">
        <v>45497</v>
      </c>
      <c r="K3175" s="13" t="s">
        <v>50</v>
      </c>
      <c r="L3175" s="13" t="s">
        <v>131</v>
      </c>
      <c r="M3175" s="13" t="s">
        <v>30241</v>
      </c>
      <c r="N3175" s="13" t="s">
        <v>30019</v>
      </c>
      <c r="O3175" s="13" t="s">
        <v>30242</v>
      </c>
      <c r="P3175" s="11">
        <v>121865</v>
      </c>
      <c r="Q3175" s="13" t="s">
        <v>383</v>
      </c>
      <c r="R3175" s="33" t="s">
        <v>30243</v>
      </c>
      <c r="S3175" s="30" t="s">
        <v>50</v>
      </c>
      <c r="T3175" s="13" t="s">
        <v>30244</v>
      </c>
      <c r="U3175" s="13">
        <f>1702-723-9155</f>
        <v>-8176</v>
      </c>
      <c r="V3175" s="13">
        <v>20000000</v>
      </c>
      <c r="W3175" s="13" t="s">
        <v>60</v>
      </c>
      <c r="X3175" s="13">
        <v>20000000</v>
      </c>
      <c r="Y3175" s="13" t="s">
        <v>50</v>
      </c>
      <c r="Z3175" s="13">
        <v>1</v>
      </c>
      <c r="AA3175" s="13" t="s">
        <v>50</v>
      </c>
      <c r="AB3175" s="13" t="s">
        <v>50</v>
      </c>
      <c r="AC3175" s="13" t="s">
        <v>50</v>
      </c>
      <c r="AD3175" s="13" t="s">
        <v>50</v>
      </c>
      <c r="AE3175" s="13" t="s">
        <v>50</v>
      </c>
      <c r="AF3175" s="13" t="s">
        <v>50</v>
      </c>
      <c r="AG3175" s="13" t="s">
        <v>50</v>
      </c>
      <c r="AH3175" s="13">
        <v>20000000</v>
      </c>
      <c r="AI3175" s="13" t="s">
        <v>60</v>
      </c>
      <c r="AJ3175" s="13">
        <v>20000000</v>
      </c>
      <c r="AK3175" s="13" t="s">
        <v>30245</v>
      </c>
      <c r="AL3175" s="13" t="s">
        <v>50</v>
      </c>
      <c r="AM3175" s="13" t="s">
        <v>30246</v>
      </c>
      <c r="AN3175" s="13" t="s">
        <v>66</v>
      </c>
      <c r="AO3175" s="13" t="s">
        <v>50</v>
      </c>
      <c r="AP3175" s="15" t="s">
        <v>50</v>
      </c>
      <c r="AQ3175" s="21" t="s">
        <v>30247</v>
      </c>
      <c r="AR3175" s="13" t="s">
        <v>255</v>
      </c>
    </row>
    <row r="3176" spans="1:44" ht="15" thickBot="1">
      <c r="A3176" s="4" t="s">
        <v>30248</v>
      </c>
      <c r="B3176" s="5">
        <v>16047</v>
      </c>
      <c r="C3176" s="6">
        <v>43101</v>
      </c>
      <c r="D3176" s="7" t="s">
        <v>45</v>
      </c>
      <c r="E3176" s="7" t="s">
        <v>46</v>
      </c>
      <c r="F3176" s="7" t="s">
        <v>70</v>
      </c>
      <c r="G3176" s="26" t="s">
        <v>54946</v>
      </c>
      <c r="H3176" s="7" t="s">
        <v>11560</v>
      </c>
      <c r="I3176" s="7" t="s">
        <v>50</v>
      </c>
      <c r="J3176" s="6">
        <v>45495</v>
      </c>
      <c r="K3176" s="7" t="s">
        <v>50</v>
      </c>
      <c r="L3176" s="7" t="s">
        <v>178</v>
      </c>
      <c r="M3176" s="7" t="s">
        <v>30249</v>
      </c>
      <c r="N3176" s="7" t="s">
        <v>75</v>
      </c>
      <c r="O3176" s="7" t="s">
        <v>30250</v>
      </c>
      <c r="P3176" s="5">
        <v>123166</v>
      </c>
      <c r="Q3176" s="7" t="s">
        <v>77</v>
      </c>
      <c r="R3176" s="34" t="s">
        <v>30251</v>
      </c>
      <c r="S3176" s="34" t="s">
        <v>30252</v>
      </c>
      <c r="T3176" s="7" t="s">
        <v>30253</v>
      </c>
      <c r="U3176" s="7" t="s">
        <v>50</v>
      </c>
      <c r="V3176" s="7" t="s">
        <v>50</v>
      </c>
      <c r="W3176" s="7" t="s">
        <v>50</v>
      </c>
      <c r="X3176" s="7" t="s">
        <v>50</v>
      </c>
      <c r="Y3176" s="7" t="s">
        <v>50</v>
      </c>
      <c r="Z3176" s="7">
        <v>1</v>
      </c>
      <c r="AA3176" s="7" t="s">
        <v>50</v>
      </c>
      <c r="AB3176" s="7" t="s">
        <v>50</v>
      </c>
      <c r="AC3176" s="7" t="s">
        <v>50</v>
      </c>
      <c r="AD3176" s="7" t="s">
        <v>178</v>
      </c>
      <c r="AE3176" s="7" t="s">
        <v>50</v>
      </c>
      <c r="AF3176" s="7" t="s">
        <v>50</v>
      </c>
      <c r="AG3176" s="7" t="s">
        <v>50</v>
      </c>
      <c r="AH3176" s="7" t="s">
        <v>50</v>
      </c>
      <c r="AI3176" s="7" t="s">
        <v>50</v>
      </c>
      <c r="AJ3176" s="7" t="s">
        <v>50</v>
      </c>
      <c r="AK3176" s="7" t="s">
        <v>30254</v>
      </c>
      <c r="AL3176" s="7" t="s">
        <v>50</v>
      </c>
      <c r="AM3176" s="7" t="s">
        <v>30255</v>
      </c>
      <c r="AN3176" s="7" t="s">
        <v>66</v>
      </c>
      <c r="AO3176" s="7" t="s">
        <v>30256</v>
      </c>
      <c r="AP3176" s="22" t="s">
        <v>30257</v>
      </c>
      <c r="AQ3176" s="9" t="s">
        <v>50</v>
      </c>
      <c r="AR3176" s="7" t="s">
        <v>50</v>
      </c>
    </row>
    <row r="3177" spans="1:44" ht="15" thickBot="1">
      <c r="A3177" s="10" t="s">
        <v>30258</v>
      </c>
      <c r="B3177" s="13">
        <v>277</v>
      </c>
      <c r="C3177" s="12">
        <v>12420</v>
      </c>
      <c r="D3177" s="13" t="s">
        <v>45</v>
      </c>
      <c r="E3177" s="13" t="s">
        <v>46</v>
      </c>
      <c r="F3177" s="13" t="s">
        <v>70</v>
      </c>
      <c r="G3177" s="13" t="s">
        <v>145</v>
      </c>
      <c r="H3177" s="13" t="s">
        <v>6101</v>
      </c>
      <c r="I3177" s="13" t="s">
        <v>50</v>
      </c>
      <c r="J3177" s="12">
        <v>45496</v>
      </c>
      <c r="K3177" s="13" t="s">
        <v>191</v>
      </c>
      <c r="L3177" s="13" t="s">
        <v>290</v>
      </c>
      <c r="M3177" s="13" t="s">
        <v>30259</v>
      </c>
      <c r="N3177" s="13" t="s">
        <v>28107</v>
      </c>
      <c r="O3177" s="13" t="s">
        <v>30260</v>
      </c>
      <c r="P3177" s="11">
        <v>123891</v>
      </c>
      <c r="Q3177" s="13" t="s">
        <v>434</v>
      </c>
      <c r="R3177" s="33" t="s">
        <v>30261</v>
      </c>
      <c r="S3177" s="33" t="s">
        <v>30262</v>
      </c>
      <c r="T3177" s="13" t="s">
        <v>30263</v>
      </c>
      <c r="U3177" s="13" t="s">
        <v>30264</v>
      </c>
      <c r="V3177" s="13" t="s">
        <v>50</v>
      </c>
      <c r="W3177" s="13" t="s">
        <v>50</v>
      </c>
      <c r="X3177" s="13" t="s">
        <v>50</v>
      </c>
      <c r="Y3177" s="13" t="s">
        <v>290</v>
      </c>
      <c r="Z3177" s="13">
        <v>1</v>
      </c>
      <c r="AA3177" s="13" t="s">
        <v>50</v>
      </c>
      <c r="AB3177" s="13" t="s">
        <v>50</v>
      </c>
      <c r="AC3177" s="13" t="s">
        <v>50</v>
      </c>
      <c r="AD3177" s="13" t="s">
        <v>290</v>
      </c>
      <c r="AE3177" s="13" t="s">
        <v>50</v>
      </c>
      <c r="AF3177" s="13" t="s">
        <v>50</v>
      </c>
      <c r="AG3177" s="13" t="s">
        <v>50</v>
      </c>
      <c r="AH3177" s="13" t="s">
        <v>50</v>
      </c>
      <c r="AI3177" s="13" t="s">
        <v>50</v>
      </c>
      <c r="AJ3177" s="13" t="s">
        <v>50</v>
      </c>
      <c r="AK3177" s="13" t="s">
        <v>30265</v>
      </c>
      <c r="AL3177" s="13" t="s">
        <v>50</v>
      </c>
      <c r="AM3177" s="13" t="s">
        <v>30266</v>
      </c>
      <c r="AN3177" s="13" t="s">
        <v>66</v>
      </c>
      <c r="AO3177" s="13" t="s">
        <v>30267</v>
      </c>
      <c r="AP3177" s="21" t="s">
        <v>30268</v>
      </c>
      <c r="AQ3177" s="15" t="s">
        <v>50</v>
      </c>
      <c r="AR3177" s="13" t="s">
        <v>50</v>
      </c>
    </row>
    <row r="3178" spans="1:44" ht="15" thickBot="1">
      <c r="A3178" s="4" t="s">
        <v>30269</v>
      </c>
      <c r="B3178" s="5">
        <v>3439</v>
      </c>
      <c r="C3178" s="6">
        <v>39814</v>
      </c>
      <c r="D3178" s="7" t="s">
        <v>45</v>
      </c>
      <c r="E3178" s="7" t="s">
        <v>46</v>
      </c>
      <c r="F3178" s="7" t="s">
        <v>70</v>
      </c>
      <c r="G3178" s="7" t="s">
        <v>145</v>
      </c>
      <c r="H3178" s="7" t="s">
        <v>2147</v>
      </c>
      <c r="I3178" s="7" t="s">
        <v>50</v>
      </c>
      <c r="J3178" s="6">
        <v>45489</v>
      </c>
      <c r="K3178" s="7" t="s">
        <v>191</v>
      </c>
      <c r="L3178" s="7" t="s">
        <v>290</v>
      </c>
      <c r="M3178" s="7" t="s">
        <v>30270</v>
      </c>
      <c r="N3178" s="7" t="s">
        <v>11542</v>
      </c>
      <c r="O3178" s="7" t="s">
        <v>30271</v>
      </c>
      <c r="P3178" s="5">
        <v>124333</v>
      </c>
      <c r="Q3178" s="7" t="s">
        <v>1116</v>
      </c>
      <c r="R3178" s="34" t="s">
        <v>30272</v>
      </c>
      <c r="S3178" s="34" t="s">
        <v>30273</v>
      </c>
      <c r="T3178" s="7" t="s">
        <v>30274</v>
      </c>
      <c r="U3178" s="7" t="s">
        <v>30275</v>
      </c>
      <c r="V3178" s="7" t="s">
        <v>50</v>
      </c>
      <c r="W3178" s="7" t="s">
        <v>50</v>
      </c>
      <c r="X3178" s="7" t="s">
        <v>50</v>
      </c>
      <c r="Y3178" s="7" t="s">
        <v>290</v>
      </c>
      <c r="Z3178" s="7">
        <v>1</v>
      </c>
      <c r="AA3178" s="7" t="s">
        <v>50</v>
      </c>
      <c r="AB3178" s="7" t="s">
        <v>50</v>
      </c>
      <c r="AC3178" s="7" t="s">
        <v>50</v>
      </c>
      <c r="AD3178" s="7" t="s">
        <v>290</v>
      </c>
      <c r="AE3178" s="7" t="s">
        <v>50</v>
      </c>
      <c r="AF3178" s="7" t="s">
        <v>50</v>
      </c>
      <c r="AG3178" s="7" t="s">
        <v>50</v>
      </c>
      <c r="AH3178" s="7" t="s">
        <v>50</v>
      </c>
      <c r="AI3178" s="7" t="s">
        <v>50</v>
      </c>
      <c r="AJ3178" s="7" t="s">
        <v>50</v>
      </c>
      <c r="AK3178" s="7" t="s">
        <v>30276</v>
      </c>
      <c r="AL3178" s="7" t="s">
        <v>50</v>
      </c>
      <c r="AM3178" s="7" t="s">
        <v>30277</v>
      </c>
      <c r="AN3178" s="7" t="s">
        <v>66</v>
      </c>
      <c r="AO3178" s="7" t="s">
        <v>30278</v>
      </c>
      <c r="AP3178" s="22" t="s">
        <v>30279</v>
      </c>
      <c r="AQ3178" s="9" t="s">
        <v>50</v>
      </c>
      <c r="AR3178" s="7" t="s">
        <v>50</v>
      </c>
    </row>
    <row r="3179" spans="1:44" ht="15" thickBot="1">
      <c r="A3179" s="10" t="s">
        <v>30280</v>
      </c>
      <c r="B3179" s="13">
        <v>64</v>
      </c>
      <c r="C3179" s="12">
        <v>28856</v>
      </c>
      <c r="D3179" s="13" t="s">
        <v>45</v>
      </c>
      <c r="E3179" s="13" t="s">
        <v>1939</v>
      </c>
      <c r="F3179" s="13" t="s">
        <v>70</v>
      </c>
      <c r="G3179" s="26" t="s">
        <v>54946</v>
      </c>
      <c r="H3179" s="13" t="s">
        <v>50</v>
      </c>
      <c r="I3179" s="13" t="s">
        <v>50</v>
      </c>
      <c r="J3179" s="12">
        <v>45489</v>
      </c>
      <c r="K3179" s="13" t="s">
        <v>116</v>
      </c>
      <c r="L3179" s="13" t="s">
        <v>52</v>
      </c>
      <c r="M3179" s="13" t="s">
        <v>30281</v>
      </c>
      <c r="N3179" s="13" t="s">
        <v>2529</v>
      </c>
      <c r="O3179" s="13" t="s">
        <v>30282</v>
      </c>
      <c r="P3179" s="11">
        <v>124599</v>
      </c>
      <c r="Q3179" s="13" t="s">
        <v>1024</v>
      </c>
      <c r="R3179" s="33" t="s">
        <v>30283</v>
      </c>
      <c r="S3179" s="33" t="s">
        <v>30284</v>
      </c>
      <c r="T3179" s="13" t="s">
        <v>30285</v>
      </c>
      <c r="U3179" s="13" t="s">
        <v>30286</v>
      </c>
      <c r="V3179" s="13">
        <v>5000</v>
      </c>
      <c r="W3179" s="13" t="s">
        <v>60</v>
      </c>
      <c r="X3179" s="13">
        <v>5000</v>
      </c>
      <c r="Y3179" s="13" t="s">
        <v>50</v>
      </c>
      <c r="Z3179" s="13">
        <v>1</v>
      </c>
      <c r="AA3179" s="13" t="s">
        <v>50</v>
      </c>
      <c r="AB3179" s="13" t="s">
        <v>50</v>
      </c>
      <c r="AC3179" s="13" t="s">
        <v>50</v>
      </c>
      <c r="AD3179" s="13" t="s">
        <v>50</v>
      </c>
      <c r="AE3179" s="13" t="s">
        <v>50</v>
      </c>
      <c r="AF3179" s="13" t="s">
        <v>50</v>
      </c>
      <c r="AG3179" s="13" t="s">
        <v>50</v>
      </c>
      <c r="AH3179" s="13">
        <v>5000</v>
      </c>
      <c r="AI3179" s="13" t="s">
        <v>60</v>
      </c>
      <c r="AJ3179" s="13">
        <v>5000</v>
      </c>
      <c r="AK3179" s="13" t="s">
        <v>28092</v>
      </c>
      <c r="AL3179" s="13" t="s">
        <v>50</v>
      </c>
      <c r="AM3179" s="13" t="s">
        <v>30287</v>
      </c>
      <c r="AN3179" s="13" t="s">
        <v>5485</v>
      </c>
      <c r="AO3179" s="13" t="s">
        <v>30288</v>
      </c>
      <c r="AP3179" s="21" t="s">
        <v>30289</v>
      </c>
      <c r="AQ3179" s="15" t="s">
        <v>50</v>
      </c>
      <c r="AR3179" s="13" t="s">
        <v>50</v>
      </c>
    </row>
    <row r="3180" spans="1:44" ht="15" thickBot="1">
      <c r="A3180" s="4" t="s">
        <v>30290</v>
      </c>
      <c r="B3180" s="7" t="s">
        <v>50</v>
      </c>
      <c r="C3180" s="6">
        <v>44562</v>
      </c>
      <c r="D3180" s="7" t="s">
        <v>45</v>
      </c>
      <c r="E3180" s="7" t="s">
        <v>46</v>
      </c>
      <c r="F3180" s="7" t="s">
        <v>70</v>
      </c>
      <c r="G3180" s="7" t="s">
        <v>50</v>
      </c>
      <c r="H3180" s="7" t="s">
        <v>50</v>
      </c>
      <c r="I3180" s="7" t="s">
        <v>50</v>
      </c>
      <c r="J3180" s="6">
        <v>45495</v>
      </c>
      <c r="K3180" s="7" t="s">
        <v>50</v>
      </c>
      <c r="L3180" s="7" t="s">
        <v>467</v>
      </c>
      <c r="M3180" s="7" t="s">
        <v>50</v>
      </c>
      <c r="N3180" s="7" t="s">
        <v>30291</v>
      </c>
      <c r="O3180" s="7" t="s">
        <v>30292</v>
      </c>
      <c r="P3180" s="5">
        <v>124798</v>
      </c>
      <c r="Q3180" s="7" t="s">
        <v>1116</v>
      </c>
      <c r="R3180" s="31" t="s">
        <v>50</v>
      </c>
      <c r="S3180" s="31" t="s">
        <v>50</v>
      </c>
      <c r="T3180" s="7" t="s">
        <v>50</v>
      </c>
      <c r="U3180" s="7" t="s">
        <v>30293</v>
      </c>
      <c r="V3180" s="7">
        <v>50000</v>
      </c>
      <c r="W3180" s="7" t="s">
        <v>60</v>
      </c>
      <c r="X3180" s="7">
        <v>50000</v>
      </c>
      <c r="Y3180" s="7" t="s">
        <v>467</v>
      </c>
      <c r="Z3180" s="7">
        <v>1</v>
      </c>
      <c r="AA3180" s="7">
        <v>50000</v>
      </c>
      <c r="AB3180" s="7" t="s">
        <v>60</v>
      </c>
      <c r="AC3180" s="7">
        <v>50000</v>
      </c>
      <c r="AD3180" s="7" t="s">
        <v>467</v>
      </c>
      <c r="AE3180" s="7">
        <v>50000</v>
      </c>
      <c r="AF3180" s="7" t="s">
        <v>60</v>
      </c>
      <c r="AG3180" s="7">
        <v>50000</v>
      </c>
      <c r="AH3180" s="7">
        <v>50000</v>
      </c>
      <c r="AI3180" s="7" t="s">
        <v>60</v>
      </c>
      <c r="AJ3180" s="7">
        <v>50000</v>
      </c>
      <c r="AK3180" s="7" t="s">
        <v>50</v>
      </c>
      <c r="AL3180" s="7" t="s">
        <v>50</v>
      </c>
      <c r="AM3180" s="7" t="s">
        <v>30294</v>
      </c>
      <c r="AN3180" s="7" t="s">
        <v>66</v>
      </c>
      <c r="AO3180" s="7" t="s">
        <v>30295</v>
      </c>
      <c r="AP3180" s="22" t="s">
        <v>30296</v>
      </c>
      <c r="AQ3180" s="9" t="s">
        <v>50</v>
      </c>
      <c r="AR3180" s="7" t="s">
        <v>50</v>
      </c>
    </row>
    <row r="3181" spans="1:44" ht="15" thickBot="1">
      <c r="A3181" s="10" t="s">
        <v>30297</v>
      </c>
      <c r="B3181" s="11">
        <v>5494</v>
      </c>
      <c r="C3181" s="12">
        <v>43831</v>
      </c>
      <c r="D3181" s="13" t="s">
        <v>45</v>
      </c>
      <c r="E3181" s="13" t="s">
        <v>50</v>
      </c>
      <c r="F3181" s="13" t="s">
        <v>70</v>
      </c>
      <c r="G3181" s="13" t="s">
        <v>50</v>
      </c>
      <c r="H3181" s="13" t="s">
        <v>30298</v>
      </c>
      <c r="I3181" s="13" t="s">
        <v>50</v>
      </c>
      <c r="J3181" s="12">
        <v>45490</v>
      </c>
      <c r="K3181" s="13" t="s">
        <v>50</v>
      </c>
      <c r="L3181" s="13" t="s">
        <v>178</v>
      </c>
      <c r="M3181" s="13" t="s">
        <v>50</v>
      </c>
      <c r="N3181" s="13" t="s">
        <v>30299</v>
      </c>
      <c r="O3181" s="13" t="s">
        <v>30300</v>
      </c>
      <c r="P3181" s="11">
        <v>125566</v>
      </c>
      <c r="Q3181" s="13" t="s">
        <v>166</v>
      </c>
      <c r="R3181" s="33" t="s">
        <v>30301</v>
      </c>
      <c r="S3181" s="33" t="s">
        <v>30302</v>
      </c>
      <c r="T3181" s="13" t="s">
        <v>50</v>
      </c>
      <c r="U3181" s="13" t="s">
        <v>50</v>
      </c>
      <c r="V3181" s="13" t="s">
        <v>50</v>
      </c>
      <c r="W3181" s="13" t="s">
        <v>50</v>
      </c>
      <c r="X3181" s="13" t="s">
        <v>50</v>
      </c>
      <c r="Y3181" s="13" t="s">
        <v>50</v>
      </c>
      <c r="Z3181" s="13">
        <v>1</v>
      </c>
      <c r="AA3181" s="13" t="s">
        <v>50</v>
      </c>
      <c r="AB3181" s="13" t="s">
        <v>50</v>
      </c>
      <c r="AC3181" s="13" t="s">
        <v>50</v>
      </c>
      <c r="AD3181" s="13" t="s">
        <v>178</v>
      </c>
      <c r="AE3181" s="13" t="s">
        <v>50</v>
      </c>
      <c r="AF3181" s="13" t="s">
        <v>50</v>
      </c>
      <c r="AG3181" s="13" t="s">
        <v>50</v>
      </c>
      <c r="AH3181" s="13" t="s">
        <v>50</v>
      </c>
      <c r="AI3181" s="13" t="s">
        <v>50</v>
      </c>
      <c r="AJ3181" s="13" t="s">
        <v>50</v>
      </c>
      <c r="AK3181" s="13" t="s">
        <v>30303</v>
      </c>
      <c r="AL3181" s="13" t="s">
        <v>50</v>
      </c>
      <c r="AM3181" s="13" t="s">
        <v>30304</v>
      </c>
      <c r="AN3181" s="13" t="s">
        <v>5485</v>
      </c>
      <c r="AO3181" s="13" t="s">
        <v>30305</v>
      </c>
      <c r="AP3181" s="21" t="s">
        <v>30306</v>
      </c>
      <c r="AQ3181" s="15" t="s">
        <v>50</v>
      </c>
      <c r="AR3181" s="13" t="s">
        <v>50</v>
      </c>
    </row>
    <row r="3182" spans="1:44" ht="15" thickBot="1">
      <c r="A3182" s="4" t="s">
        <v>30307</v>
      </c>
      <c r="B3182" s="7">
        <v>601</v>
      </c>
      <c r="C3182" s="6">
        <v>36526</v>
      </c>
      <c r="D3182" s="7" t="s">
        <v>45</v>
      </c>
      <c r="E3182" s="7" t="s">
        <v>46</v>
      </c>
      <c r="F3182" s="7" t="s">
        <v>70</v>
      </c>
      <c r="G3182" s="7" t="s">
        <v>87</v>
      </c>
      <c r="H3182" s="7" t="s">
        <v>24409</v>
      </c>
      <c r="I3182" s="7" t="s">
        <v>50</v>
      </c>
      <c r="J3182" s="6">
        <v>45496</v>
      </c>
      <c r="K3182" s="7" t="s">
        <v>116</v>
      </c>
      <c r="L3182" s="7" t="s">
        <v>290</v>
      </c>
      <c r="M3182" s="7" t="s">
        <v>30308</v>
      </c>
      <c r="N3182" s="7" t="s">
        <v>30309</v>
      </c>
      <c r="O3182" s="7" t="s">
        <v>30310</v>
      </c>
      <c r="P3182" s="5">
        <v>126133</v>
      </c>
      <c r="Q3182" s="7" t="s">
        <v>1024</v>
      </c>
      <c r="R3182" s="34" t="s">
        <v>30311</v>
      </c>
      <c r="S3182" s="34" t="s">
        <v>30312</v>
      </c>
      <c r="T3182" s="7" t="s">
        <v>30313</v>
      </c>
      <c r="U3182" s="7" t="s">
        <v>30314</v>
      </c>
      <c r="V3182" s="7" t="s">
        <v>50</v>
      </c>
      <c r="W3182" s="7" t="s">
        <v>50</v>
      </c>
      <c r="X3182" s="7" t="s">
        <v>50</v>
      </c>
      <c r="Y3182" s="7" t="s">
        <v>290</v>
      </c>
      <c r="Z3182" s="7">
        <v>1</v>
      </c>
      <c r="AA3182" s="7" t="s">
        <v>50</v>
      </c>
      <c r="AB3182" s="7" t="s">
        <v>50</v>
      </c>
      <c r="AC3182" s="7" t="s">
        <v>50</v>
      </c>
      <c r="AD3182" s="7" t="s">
        <v>290</v>
      </c>
      <c r="AE3182" s="7" t="s">
        <v>50</v>
      </c>
      <c r="AF3182" s="7" t="s">
        <v>50</v>
      </c>
      <c r="AG3182" s="7" t="s">
        <v>50</v>
      </c>
      <c r="AH3182" s="7" t="s">
        <v>50</v>
      </c>
      <c r="AI3182" s="7" t="s">
        <v>50</v>
      </c>
      <c r="AJ3182" s="7" t="s">
        <v>50</v>
      </c>
      <c r="AK3182" s="7" t="s">
        <v>30315</v>
      </c>
      <c r="AL3182" s="7" t="s">
        <v>50</v>
      </c>
      <c r="AM3182" s="7" t="s">
        <v>30316</v>
      </c>
      <c r="AN3182" s="7" t="s">
        <v>66</v>
      </c>
      <c r="AO3182" s="7" t="s">
        <v>30317</v>
      </c>
      <c r="AP3182" s="22" t="s">
        <v>30318</v>
      </c>
      <c r="AQ3182" s="9" t="s">
        <v>50</v>
      </c>
      <c r="AR3182" s="7" t="s">
        <v>50</v>
      </c>
    </row>
    <row r="3183" spans="1:44" ht="15" thickBot="1">
      <c r="A3183" s="10" t="s">
        <v>30319</v>
      </c>
      <c r="B3183" s="13" t="s">
        <v>50</v>
      </c>
      <c r="C3183" s="12">
        <v>44562</v>
      </c>
      <c r="D3183" s="13" t="s">
        <v>45</v>
      </c>
      <c r="E3183" s="13" t="s">
        <v>46</v>
      </c>
      <c r="F3183" s="13" t="s">
        <v>70</v>
      </c>
      <c r="G3183" s="26" t="s">
        <v>54946</v>
      </c>
      <c r="H3183" s="13" t="s">
        <v>50</v>
      </c>
      <c r="I3183" s="13" t="s">
        <v>50</v>
      </c>
      <c r="J3183" s="12">
        <v>45497</v>
      </c>
      <c r="K3183" s="13" t="s">
        <v>50</v>
      </c>
      <c r="L3183" s="13" t="s">
        <v>467</v>
      </c>
      <c r="M3183" s="13" t="s">
        <v>6114</v>
      </c>
      <c r="N3183" s="13" t="s">
        <v>30320</v>
      </c>
      <c r="O3183" s="13" t="s">
        <v>30321</v>
      </c>
      <c r="P3183" s="11">
        <v>126741</v>
      </c>
      <c r="Q3183" s="13" t="s">
        <v>1783</v>
      </c>
      <c r="R3183" s="29" t="s">
        <v>30322</v>
      </c>
      <c r="S3183" s="33" t="s">
        <v>30323</v>
      </c>
      <c r="T3183" s="13" t="s">
        <v>30324</v>
      </c>
      <c r="U3183" s="13" t="s">
        <v>30325</v>
      </c>
      <c r="V3183" s="13">
        <v>1000000</v>
      </c>
      <c r="W3183" s="13" t="s">
        <v>60</v>
      </c>
      <c r="X3183" s="13">
        <v>1000000</v>
      </c>
      <c r="Y3183" s="13" t="s">
        <v>467</v>
      </c>
      <c r="Z3183" s="13">
        <v>1</v>
      </c>
      <c r="AA3183" s="13">
        <v>1000000</v>
      </c>
      <c r="AB3183" s="13" t="s">
        <v>60</v>
      </c>
      <c r="AC3183" s="13">
        <v>1000000</v>
      </c>
      <c r="AD3183" s="13" t="s">
        <v>467</v>
      </c>
      <c r="AE3183" s="13">
        <v>1000000</v>
      </c>
      <c r="AF3183" s="13" t="s">
        <v>60</v>
      </c>
      <c r="AG3183" s="13">
        <v>1000000</v>
      </c>
      <c r="AH3183" s="13">
        <v>1000000</v>
      </c>
      <c r="AI3183" s="13" t="s">
        <v>60</v>
      </c>
      <c r="AJ3183" s="13">
        <v>1000000</v>
      </c>
      <c r="AK3183" s="13" t="s">
        <v>30326</v>
      </c>
      <c r="AL3183" s="13" t="s">
        <v>50</v>
      </c>
      <c r="AM3183" s="13" t="s">
        <v>30327</v>
      </c>
      <c r="AN3183" s="13" t="s">
        <v>253</v>
      </c>
      <c r="AO3183" s="13" t="s">
        <v>30328</v>
      </c>
      <c r="AP3183" s="21" t="s">
        <v>30329</v>
      </c>
      <c r="AQ3183" s="15" t="s">
        <v>50</v>
      </c>
      <c r="AR3183" s="13" t="s">
        <v>50</v>
      </c>
    </row>
    <row r="3184" spans="1:44" ht="15" thickBot="1">
      <c r="A3184" s="4" t="s">
        <v>30330</v>
      </c>
      <c r="B3184" s="7" t="s">
        <v>50</v>
      </c>
      <c r="C3184" s="6">
        <v>45453</v>
      </c>
      <c r="D3184" s="7" t="s">
        <v>45</v>
      </c>
      <c r="E3184" s="7" t="s">
        <v>46</v>
      </c>
      <c r="F3184" s="7" t="s">
        <v>70</v>
      </c>
      <c r="G3184" s="27" t="s">
        <v>54945</v>
      </c>
      <c r="H3184" s="7" t="s">
        <v>50</v>
      </c>
      <c r="I3184" s="7" t="s">
        <v>50</v>
      </c>
      <c r="J3184" s="6">
        <v>45497</v>
      </c>
      <c r="K3184" s="7" t="s">
        <v>50</v>
      </c>
      <c r="L3184" s="7" t="s">
        <v>1624</v>
      </c>
      <c r="M3184" s="7" t="s">
        <v>30331</v>
      </c>
      <c r="N3184" s="7" t="s">
        <v>1614</v>
      </c>
      <c r="O3184" s="7" t="s">
        <v>30332</v>
      </c>
      <c r="P3184" s="5">
        <v>128681</v>
      </c>
      <c r="Q3184" s="7" t="s">
        <v>1201</v>
      </c>
      <c r="R3184" s="34" t="s">
        <v>30333</v>
      </c>
      <c r="S3184" s="34" t="s">
        <v>30334</v>
      </c>
      <c r="T3184" s="7" t="s">
        <v>30335</v>
      </c>
      <c r="U3184" s="7">
        <v>4805777514</v>
      </c>
      <c r="V3184" s="7">
        <v>5000</v>
      </c>
      <c r="W3184" s="7" t="s">
        <v>60</v>
      </c>
      <c r="X3184" s="7">
        <v>5000</v>
      </c>
      <c r="Y3184" s="7" t="s">
        <v>467</v>
      </c>
      <c r="Z3184" s="7">
        <v>1</v>
      </c>
      <c r="AA3184" s="7">
        <v>5000</v>
      </c>
      <c r="AB3184" s="7" t="s">
        <v>60</v>
      </c>
      <c r="AC3184" s="7">
        <v>5000</v>
      </c>
      <c r="AD3184" s="7" t="s">
        <v>1624</v>
      </c>
      <c r="AE3184" s="7">
        <v>5000</v>
      </c>
      <c r="AF3184" s="7" t="s">
        <v>60</v>
      </c>
      <c r="AG3184" s="7">
        <v>5000</v>
      </c>
      <c r="AH3184" s="7">
        <v>5000</v>
      </c>
      <c r="AI3184" s="7" t="s">
        <v>60</v>
      </c>
      <c r="AJ3184" s="7">
        <v>5000</v>
      </c>
      <c r="AK3184" s="7" t="s">
        <v>30336</v>
      </c>
      <c r="AL3184" s="7" t="s">
        <v>50</v>
      </c>
      <c r="AM3184" s="7" t="s">
        <v>30337</v>
      </c>
      <c r="AN3184" s="7" t="s">
        <v>993</v>
      </c>
      <c r="AO3184" s="7" t="s">
        <v>30338</v>
      </c>
      <c r="AP3184" s="22" t="s">
        <v>30339</v>
      </c>
      <c r="AQ3184" s="9" t="s">
        <v>50</v>
      </c>
      <c r="AR3184" s="7" t="s">
        <v>50</v>
      </c>
    </row>
    <row r="3185" spans="1:44" ht="15" thickBot="1">
      <c r="A3185" s="10" t="s">
        <v>30340</v>
      </c>
      <c r="B3185" s="11">
        <v>43307</v>
      </c>
      <c r="C3185" s="12">
        <v>45292</v>
      </c>
      <c r="D3185" s="13" t="s">
        <v>45</v>
      </c>
      <c r="E3185" s="13" t="s">
        <v>46</v>
      </c>
      <c r="F3185" s="13" t="s">
        <v>70</v>
      </c>
      <c r="G3185" s="13" t="s">
        <v>50</v>
      </c>
      <c r="H3185" s="13" t="s">
        <v>50</v>
      </c>
      <c r="I3185" s="13" t="s">
        <v>50</v>
      </c>
      <c r="J3185" s="12">
        <v>45496</v>
      </c>
      <c r="K3185" s="13" t="s">
        <v>50</v>
      </c>
      <c r="L3185" s="13" t="s">
        <v>178</v>
      </c>
      <c r="M3185" s="13" t="s">
        <v>6747</v>
      </c>
      <c r="N3185" s="13" t="s">
        <v>50</v>
      </c>
      <c r="O3185" s="13" t="s">
        <v>30341</v>
      </c>
      <c r="P3185" s="11">
        <v>128975</v>
      </c>
      <c r="Q3185" s="13" t="s">
        <v>50</v>
      </c>
      <c r="R3185" s="29" t="s">
        <v>30342</v>
      </c>
      <c r="S3185" s="30" t="s">
        <v>50</v>
      </c>
      <c r="T3185" s="13" t="s">
        <v>50</v>
      </c>
      <c r="U3185" s="13" t="s">
        <v>50</v>
      </c>
      <c r="V3185" s="13">
        <v>11000000</v>
      </c>
      <c r="W3185" s="13" t="s">
        <v>60</v>
      </c>
      <c r="X3185" s="13">
        <v>11000000</v>
      </c>
      <c r="Y3185" s="13" t="s">
        <v>50</v>
      </c>
      <c r="Z3185" s="13">
        <v>1</v>
      </c>
      <c r="AA3185" s="13">
        <v>11000000</v>
      </c>
      <c r="AB3185" s="13" t="s">
        <v>60</v>
      </c>
      <c r="AC3185" s="13">
        <v>11000000</v>
      </c>
      <c r="AD3185" s="13" t="s">
        <v>178</v>
      </c>
      <c r="AE3185" s="13">
        <v>11000000</v>
      </c>
      <c r="AF3185" s="13" t="s">
        <v>60</v>
      </c>
      <c r="AG3185" s="13">
        <v>11000000</v>
      </c>
      <c r="AH3185" s="13">
        <v>11000000</v>
      </c>
      <c r="AI3185" s="13" t="s">
        <v>60</v>
      </c>
      <c r="AJ3185" s="13">
        <v>11000000</v>
      </c>
      <c r="AK3185" s="13" t="s">
        <v>30343</v>
      </c>
      <c r="AL3185" s="13" t="s">
        <v>50</v>
      </c>
      <c r="AM3185" s="13" t="s">
        <v>30344</v>
      </c>
      <c r="AN3185" s="13" t="s">
        <v>738</v>
      </c>
      <c r="AO3185" s="13" t="s">
        <v>30345</v>
      </c>
      <c r="AP3185" s="21" t="s">
        <v>30346</v>
      </c>
      <c r="AQ3185" s="15" t="s">
        <v>50</v>
      </c>
      <c r="AR3185" s="13" t="s">
        <v>50</v>
      </c>
    </row>
    <row r="3186" spans="1:44" ht="15" thickBot="1">
      <c r="A3186" s="4" t="s">
        <v>30347</v>
      </c>
      <c r="B3186" s="7">
        <v>837</v>
      </c>
      <c r="C3186" s="6">
        <v>43101</v>
      </c>
      <c r="D3186" s="7" t="s">
        <v>45</v>
      </c>
      <c r="E3186" s="7" t="s">
        <v>46</v>
      </c>
      <c r="F3186" s="7" t="s">
        <v>70</v>
      </c>
      <c r="G3186" s="27" t="s">
        <v>54945</v>
      </c>
      <c r="H3186" s="7" t="s">
        <v>50</v>
      </c>
      <c r="I3186" s="7" t="s">
        <v>50</v>
      </c>
      <c r="J3186" s="6">
        <v>45489</v>
      </c>
      <c r="K3186" s="7" t="s">
        <v>116</v>
      </c>
      <c r="L3186" s="7" t="s">
        <v>467</v>
      </c>
      <c r="M3186" s="7" t="s">
        <v>30348</v>
      </c>
      <c r="N3186" s="7" t="s">
        <v>1222</v>
      </c>
      <c r="O3186" s="7" t="s">
        <v>30349</v>
      </c>
      <c r="P3186" s="5">
        <v>130078</v>
      </c>
      <c r="Q3186" s="7" t="s">
        <v>707</v>
      </c>
      <c r="R3186" s="34" t="s">
        <v>30350</v>
      </c>
      <c r="S3186" s="34" t="s">
        <v>30351</v>
      </c>
      <c r="T3186" s="7" t="s">
        <v>30352</v>
      </c>
      <c r="U3186" s="7" t="s">
        <v>30353</v>
      </c>
      <c r="V3186" s="7" t="s">
        <v>50</v>
      </c>
      <c r="W3186" s="7" t="s">
        <v>50</v>
      </c>
      <c r="X3186" s="7" t="s">
        <v>50</v>
      </c>
      <c r="Y3186" s="7" t="s">
        <v>467</v>
      </c>
      <c r="Z3186" s="7">
        <v>1</v>
      </c>
      <c r="AA3186" s="7" t="s">
        <v>50</v>
      </c>
      <c r="AB3186" s="7" t="s">
        <v>50</v>
      </c>
      <c r="AC3186" s="7" t="s">
        <v>50</v>
      </c>
      <c r="AD3186" s="7" t="s">
        <v>467</v>
      </c>
      <c r="AE3186" s="7" t="s">
        <v>50</v>
      </c>
      <c r="AF3186" s="7" t="s">
        <v>50</v>
      </c>
      <c r="AG3186" s="7" t="s">
        <v>50</v>
      </c>
      <c r="AH3186" s="7" t="s">
        <v>50</v>
      </c>
      <c r="AI3186" s="7" t="s">
        <v>50</v>
      </c>
      <c r="AJ3186" s="7" t="s">
        <v>50</v>
      </c>
      <c r="AK3186" s="7" t="s">
        <v>30354</v>
      </c>
      <c r="AL3186" s="7" t="s">
        <v>50</v>
      </c>
      <c r="AM3186" s="7" t="s">
        <v>30355</v>
      </c>
      <c r="AN3186" s="7" t="s">
        <v>253</v>
      </c>
      <c r="AO3186" s="7" t="s">
        <v>30356</v>
      </c>
      <c r="AP3186" s="22" t="s">
        <v>30357</v>
      </c>
      <c r="AQ3186" s="9" t="s">
        <v>50</v>
      </c>
      <c r="AR3186" s="7" t="s">
        <v>50</v>
      </c>
    </row>
    <row r="3187" spans="1:44" ht="15" thickBot="1">
      <c r="A3187" s="10" t="s">
        <v>30358</v>
      </c>
      <c r="B3187" s="13" t="s">
        <v>50</v>
      </c>
      <c r="C3187" s="12">
        <v>44927</v>
      </c>
      <c r="D3187" s="13" t="s">
        <v>45</v>
      </c>
      <c r="E3187" s="13" t="s">
        <v>46</v>
      </c>
      <c r="F3187" s="13" t="s">
        <v>70</v>
      </c>
      <c r="G3187" s="13" t="s">
        <v>50</v>
      </c>
      <c r="H3187" s="13" t="s">
        <v>50</v>
      </c>
      <c r="I3187" s="13" t="s">
        <v>50</v>
      </c>
      <c r="J3187" s="12">
        <v>45495</v>
      </c>
      <c r="K3187" s="13" t="s">
        <v>50</v>
      </c>
      <c r="L3187" s="13" t="s">
        <v>467</v>
      </c>
      <c r="M3187" s="13" t="s">
        <v>50</v>
      </c>
      <c r="N3187" s="13" t="s">
        <v>30359</v>
      </c>
      <c r="O3187" s="13" t="s">
        <v>30360</v>
      </c>
      <c r="P3187" s="11">
        <v>130308</v>
      </c>
      <c r="Q3187" s="13" t="s">
        <v>1024</v>
      </c>
      <c r="R3187" s="30" t="s">
        <v>50</v>
      </c>
      <c r="S3187" s="30" t="s">
        <v>50</v>
      </c>
      <c r="T3187" s="13" t="s">
        <v>50</v>
      </c>
      <c r="U3187" s="13" t="s">
        <v>30361</v>
      </c>
      <c r="V3187" s="13">
        <v>250000</v>
      </c>
      <c r="W3187" s="13" t="s">
        <v>60</v>
      </c>
      <c r="X3187" s="13">
        <v>250000</v>
      </c>
      <c r="Y3187" s="13" t="s">
        <v>467</v>
      </c>
      <c r="Z3187" s="13">
        <v>1</v>
      </c>
      <c r="AA3187" s="13">
        <v>250000</v>
      </c>
      <c r="AB3187" s="13" t="s">
        <v>60</v>
      </c>
      <c r="AC3187" s="13">
        <v>250000</v>
      </c>
      <c r="AD3187" s="13" t="s">
        <v>467</v>
      </c>
      <c r="AE3187" s="13">
        <v>250000</v>
      </c>
      <c r="AF3187" s="13" t="s">
        <v>60</v>
      </c>
      <c r="AG3187" s="13">
        <v>250000</v>
      </c>
      <c r="AH3187" s="13">
        <v>250000</v>
      </c>
      <c r="AI3187" s="13" t="s">
        <v>60</v>
      </c>
      <c r="AJ3187" s="13">
        <v>250000</v>
      </c>
      <c r="AK3187" s="13" t="s">
        <v>50</v>
      </c>
      <c r="AL3187" s="13" t="s">
        <v>50</v>
      </c>
      <c r="AM3187" s="13" t="s">
        <v>50</v>
      </c>
      <c r="AN3187" s="13" t="s">
        <v>50</v>
      </c>
      <c r="AO3187" s="13" t="s">
        <v>50</v>
      </c>
      <c r="AP3187" s="15" t="s">
        <v>50</v>
      </c>
      <c r="AQ3187" s="15" t="s">
        <v>50</v>
      </c>
      <c r="AR3187" s="13" t="s">
        <v>1186</v>
      </c>
    </row>
    <row r="3188" spans="1:44" ht="15" thickBot="1">
      <c r="A3188" s="4" t="s">
        <v>30362</v>
      </c>
      <c r="B3188" s="7">
        <v>445</v>
      </c>
      <c r="C3188" s="7" t="s">
        <v>50</v>
      </c>
      <c r="D3188" s="7" t="s">
        <v>45</v>
      </c>
      <c r="E3188" s="7" t="s">
        <v>46</v>
      </c>
      <c r="F3188" s="7" t="s">
        <v>70</v>
      </c>
      <c r="G3188" s="7" t="s">
        <v>50</v>
      </c>
      <c r="H3188" s="7" t="s">
        <v>2796</v>
      </c>
      <c r="I3188" s="7" t="s">
        <v>50</v>
      </c>
      <c r="J3188" s="6">
        <v>45495</v>
      </c>
      <c r="K3188" s="7" t="s">
        <v>50</v>
      </c>
      <c r="L3188" s="7" t="s">
        <v>52</v>
      </c>
      <c r="M3188" s="7" t="s">
        <v>30363</v>
      </c>
      <c r="N3188" s="7" t="s">
        <v>3429</v>
      </c>
      <c r="O3188" s="7" t="s">
        <v>30364</v>
      </c>
      <c r="P3188" s="5">
        <v>131228</v>
      </c>
      <c r="Q3188" s="7" t="s">
        <v>2554</v>
      </c>
      <c r="R3188" s="34" t="s">
        <v>30365</v>
      </c>
      <c r="S3188" s="34" t="s">
        <v>30366</v>
      </c>
      <c r="T3188" s="7" t="s">
        <v>30367</v>
      </c>
      <c r="U3188" s="7" t="s">
        <v>30368</v>
      </c>
      <c r="V3188" s="7">
        <v>20000</v>
      </c>
      <c r="W3188" s="7" t="s">
        <v>60</v>
      </c>
      <c r="X3188" s="7">
        <v>20000</v>
      </c>
      <c r="Y3188" s="7" t="s">
        <v>50</v>
      </c>
      <c r="Z3188" s="7">
        <v>1</v>
      </c>
      <c r="AA3188" s="7" t="s">
        <v>50</v>
      </c>
      <c r="AB3188" s="7" t="s">
        <v>50</v>
      </c>
      <c r="AC3188" s="7" t="s">
        <v>50</v>
      </c>
      <c r="AD3188" s="7" t="s">
        <v>50</v>
      </c>
      <c r="AE3188" s="7" t="s">
        <v>50</v>
      </c>
      <c r="AF3188" s="7" t="s">
        <v>50</v>
      </c>
      <c r="AG3188" s="7" t="s">
        <v>50</v>
      </c>
      <c r="AH3188" s="7">
        <v>20000</v>
      </c>
      <c r="AI3188" s="7" t="s">
        <v>60</v>
      </c>
      <c r="AJ3188" s="7">
        <v>20000</v>
      </c>
      <c r="AK3188" s="7" t="s">
        <v>30369</v>
      </c>
      <c r="AL3188" s="7" t="s">
        <v>50</v>
      </c>
      <c r="AM3188" s="7" t="s">
        <v>30370</v>
      </c>
      <c r="AN3188" s="7" t="s">
        <v>5485</v>
      </c>
      <c r="AO3188" s="7" t="s">
        <v>30371</v>
      </c>
      <c r="AP3188" s="22" t="s">
        <v>30372</v>
      </c>
      <c r="AQ3188" s="9" t="s">
        <v>50</v>
      </c>
      <c r="AR3188" s="7" t="s">
        <v>50</v>
      </c>
    </row>
    <row r="3189" spans="1:44" ht="15" thickBot="1">
      <c r="A3189" s="10" t="s">
        <v>30373</v>
      </c>
      <c r="B3189" s="11">
        <v>3980</v>
      </c>
      <c r="C3189" s="12">
        <v>33604</v>
      </c>
      <c r="D3189" s="13" t="s">
        <v>45</v>
      </c>
      <c r="E3189" s="13" t="s">
        <v>46</v>
      </c>
      <c r="F3189" s="13" t="s">
        <v>70</v>
      </c>
      <c r="G3189" s="13" t="s">
        <v>87</v>
      </c>
      <c r="H3189" s="13" t="s">
        <v>30374</v>
      </c>
      <c r="I3189" s="13" t="s">
        <v>50</v>
      </c>
      <c r="J3189" s="12">
        <v>45490</v>
      </c>
      <c r="K3189" s="13" t="s">
        <v>191</v>
      </c>
      <c r="L3189" s="13" t="s">
        <v>290</v>
      </c>
      <c r="M3189" s="13" t="s">
        <v>30375</v>
      </c>
      <c r="N3189" s="13" t="s">
        <v>30376</v>
      </c>
      <c r="O3189" s="13" t="s">
        <v>30377</v>
      </c>
      <c r="P3189" s="11">
        <v>131745</v>
      </c>
      <c r="Q3189" s="13" t="s">
        <v>77</v>
      </c>
      <c r="R3189" s="33" t="s">
        <v>30378</v>
      </c>
      <c r="S3189" s="33" t="s">
        <v>30379</v>
      </c>
      <c r="T3189" s="13" t="s">
        <v>50</v>
      </c>
      <c r="U3189" s="13" t="s">
        <v>30380</v>
      </c>
      <c r="V3189" s="13" t="s">
        <v>50</v>
      </c>
      <c r="W3189" s="13" t="s">
        <v>50</v>
      </c>
      <c r="X3189" s="13" t="s">
        <v>50</v>
      </c>
      <c r="Y3189" s="13" t="s">
        <v>290</v>
      </c>
      <c r="Z3189" s="13">
        <v>2</v>
      </c>
      <c r="AA3189" s="13" t="s">
        <v>50</v>
      </c>
      <c r="AB3189" s="13" t="s">
        <v>50</v>
      </c>
      <c r="AC3189" s="13" t="s">
        <v>50</v>
      </c>
      <c r="AD3189" s="13" t="s">
        <v>290</v>
      </c>
      <c r="AE3189" s="13" t="s">
        <v>50</v>
      </c>
      <c r="AF3189" s="13" t="s">
        <v>50</v>
      </c>
      <c r="AG3189" s="13" t="s">
        <v>50</v>
      </c>
      <c r="AH3189" s="13" t="s">
        <v>50</v>
      </c>
      <c r="AI3189" s="13" t="s">
        <v>50</v>
      </c>
      <c r="AJ3189" s="13" t="s">
        <v>50</v>
      </c>
      <c r="AK3189" s="13" t="s">
        <v>30381</v>
      </c>
      <c r="AL3189" s="13" t="s">
        <v>50</v>
      </c>
      <c r="AM3189" s="13" t="s">
        <v>30382</v>
      </c>
      <c r="AN3189" s="13" t="s">
        <v>66</v>
      </c>
      <c r="AO3189" s="13" t="s">
        <v>30383</v>
      </c>
      <c r="AP3189" s="21" t="s">
        <v>30384</v>
      </c>
      <c r="AQ3189" s="15" t="s">
        <v>50</v>
      </c>
      <c r="AR3189" s="13" t="s">
        <v>50</v>
      </c>
    </row>
    <row r="3190" spans="1:44" ht="15" thickBot="1">
      <c r="A3190" s="4" t="s">
        <v>30385</v>
      </c>
      <c r="B3190" s="7" t="s">
        <v>50</v>
      </c>
      <c r="C3190" s="6">
        <v>44197</v>
      </c>
      <c r="D3190" s="7" t="s">
        <v>45</v>
      </c>
      <c r="E3190" s="7" t="s">
        <v>46</v>
      </c>
      <c r="F3190" s="7" t="s">
        <v>70</v>
      </c>
      <c r="G3190" s="7" t="s">
        <v>50</v>
      </c>
      <c r="H3190" s="7" t="s">
        <v>50</v>
      </c>
      <c r="I3190" s="7" t="s">
        <v>50</v>
      </c>
      <c r="J3190" s="6">
        <v>45495</v>
      </c>
      <c r="K3190" s="7" t="s">
        <v>50</v>
      </c>
      <c r="L3190" s="7" t="s">
        <v>1624</v>
      </c>
      <c r="M3190" s="7" t="s">
        <v>30386</v>
      </c>
      <c r="N3190" s="7" t="s">
        <v>7435</v>
      </c>
      <c r="O3190" s="7" t="s">
        <v>30387</v>
      </c>
      <c r="P3190" s="5">
        <v>131998</v>
      </c>
      <c r="Q3190" s="7" t="s">
        <v>545</v>
      </c>
      <c r="R3190" s="31" t="s">
        <v>50</v>
      </c>
      <c r="S3190" s="31" t="s">
        <v>50</v>
      </c>
      <c r="T3190" s="7" t="s">
        <v>30388</v>
      </c>
      <c r="U3190" s="7" t="s">
        <v>30389</v>
      </c>
      <c r="V3190" s="7">
        <v>50000</v>
      </c>
      <c r="W3190" s="7" t="s">
        <v>5715</v>
      </c>
      <c r="X3190" s="7">
        <v>10676</v>
      </c>
      <c r="Y3190" s="7" t="s">
        <v>467</v>
      </c>
      <c r="Z3190" s="7">
        <v>1</v>
      </c>
      <c r="AA3190" s="7">
        <v>50000</v>
      </c>
      <c r="AB3190" s="7" t="s">
        <v>5715</v>
      </c>
      <c r="AC3190" s="7">
        <v>10676</v>
      </c>
      <c r="AD3190" s="7" t="s">
        <v>1624</v>
      </c>
      <c r="AE3190" s="7">
        <v>50000</v>
      </c>
      <c r="AF3190" s="7" t="s">
        <v>5715</v>
      </c>
      <c r="AG3190" s="7">
        <v>10676</v>
      </c>
      <c r="AH3190" s="7">
        <v>50000</v>
      </c>
      <c r="AI3190" s="7" t="s">
        <v>5715</v>
      </c>
      <c r="AJ3190" s="7">
        <v>10676</v>
      </c>
      <c r="AK3190" s="7" t="s">
        <v>30390</v>
      </c>
      <c r="AL3190" s="7" t="s">
        <v>50</v>
      </c>
      <c r="AM3190" s="7" t="s">
        <v>50</v>
      </c>
      <c r="AN3190" s="7" t="s">
        <v>50</v>
      </c>
      <c r="AO3190" s="7" t="s">
        <v>50</v>
      </c>
      <c r="AP3190" s="9" t="s">
        <v>50</v>
      </c>
      <c r="AQ3190" s="9" t="s">
        <v>50</v>
      </c>
      <c r="AR3190" s="7" t="s">
        <v>1186</v>
      </c>
    </row>
    <row r="3191" spans="1:44" ht="15" thickBot="1">
      <c r="A3191" s="10" t="s">
        <v>30391</v>
      </c>
      <c r="B3191" s="13" t="s">
        <v>50</v>
      </c>
      <c r="C3191" s="12">
        <v>43831</v>
      </c>
      <c r="D3191" s="13" t="s">
        <v>45</v>
      </c>
      <c r="E3191" s="13" t="s">
        <v>46</v>
      </c>
      <c r="F3191" s="13" t="s">
        <v>70</v>
      </c>
      <c r="G3191" s="27" t="s">
        <v>54945</v>
      </c>
      <c r="H3191" s="13" t="s">
        <v>50</v>
      </c>
      <c r="I3191" s="13" t="s">
        <v>50</v>
      </c>
      <c r="J3191" s="12">
        <v>45496</v>
      </c>
      <c r="K3191" s="13" t="s">
        <v>50</v>
      </c>
      <c r="L3191" s="13" t="s">
        <v>52</v>
      </c>
      <c r="M3191" s="13" t="s">
        <v>30392</v>
      </c>
      <c r="N3191" s="13" t="s">
        <v>75</v>
      </c>
      <c r="O3191" s="13" t="s">
        <v>30393</v>
      </c>
      <c r="P3191" s="11">
        <v>134223</v>
      </c>
      <c r="Q3191" s="13" t="s">
        <v>77</v>
      </c>
      <c r="R3191" s="33" t="s">
        <v>30394</v>
      </c>
      <c r="S3191" s="33" t="s">
        <v>30395</v>
      </c>
      <c r="T3191" s="13" t="s">
        <v>30396</v>
      </c>
      <c r="U3191" s="13" t="s">
        <v>50</v>
      </c>
      <c r="V3191" s="13">
        <v>20000</v>
      </c>
      <c r="W3191" s="13" t="s">
        <v>60</v>
      </c>
      <c r="X3191" s="13">
        <v>20000</v>
      </c>
      <c r="Y3191" s="13" t="s">
        <v>50</v>
      </c>
      <c r="Z3191" s="13">
        <v>1</v>
      </c>
      <c r="AA3191" s="13" t="s">
        <v>50</v>
      </c>
      <c r="AB3191" s="13" t="s">
        <v>50</v>
      </c>
      <c r="AC3191" s="13" t="s">
        <v>50</v>
      </c>
      <c r="AD3191" s="13" t="s">
        <v>50</v>
      </c>
      <c r="AE3191" s="13" t="s">
        <v>50</v>
      </c>
      <c r="AF3191" s="13" t="s">
        <v>50</v>
      </c>
      <c r="AG3191" s="13" t="s">
        <v>50</v>
      </c>
      <c r="AH3191" s="13">
        <v>20000</v>
      </c>
      <c r="AI3191" s="13" t="s">
        <v>60</v>
      </c>
      <c r="AJ3191" s="13">
        <v>20000</v>
      </c>
      <c r="AK3191" s="13" t="s">
        <v>30397</v>
      </c>
      <c r="AL3191" s="13" t="s">
        <v>50</v>
      </c>
      <c r="AM3191" s="13" t="s">
        <v>30398</v>
      </c>
      <c r="AN3191" s="13" t="s">
        <v>993</v>
      </c>
      <c r="AO3191" s="13" t="s">
        <v>30399</v>
      </c>
      <c r="AP3191" s="21" t="s">
        <v>30400</v>
      </c>
      <c r="AQ3191" s="15" t="s">
        <v>50</v>
      </c>
      <c r="AR3191" s="13" t="s">
        <v>50</v>
      </c>
    </row>
    <row r="3192" spans="1:44" ht="15" thickBot="1">
      <c r="A3192" s="4" t="s">
        <v>30401</v>
      </c>
      <c r="B3192" s="7">
        <v>78</v>
      </c>
      <c r="C3192" s="6">
        <v>45094</v>
      </c>
      <c r="D3192" s="7" t="s">
        <v>45</v>
      </c>
      <c r="E3192" s="7" t="s">
        <v>46</v>
      </c>
      <c r="F3192" s="7" t="s">
        <v>70</v>
      </c>
      <c r="G3192" s="27" t="s">
        <v>54945</v>
      </c>
      <c r="H3192" s="7" t="s">
        <v>50</v>
      </c>
      <c r="I3192" s="7" t="s">
        <v>50</v>
      </c>
      <c r="J3192" s="6">
        <v>45493</v>
      </c>
      <c r="K3192" s="7" t="s">
        <v>50</v>
      </c>
      <c r="L3192" s="7" t="s">
        <v>1624</v>
      </c>
      <c r="M3192" s="7" t="s">
        <v>30402</v>
      </c>
      <c r="N3192" s="7" t="s">
        <v>30403</v>
      </c>
      <c r="O3192" s="7" t="s">
        <v>30404</v>
      </c>
      <c r="P3192" s="5">
        <v>137488</v>
      </c>
      <c r="Q3192" s="7" t="s">
        <v>360</v>
      </c>
      <c r="R3192" s="34" t="s">
        <v>30405</v>
      </c>
      <c r="S3192" s="34" t="s">
        <v>30406</v>
      </c>
      <c r="T3192" s="7" t="s">
        <v>30407</v>
      </c>
      <c r="U3192" s="7" t="s">
        <v>50</v>
      </c>
      <c r="V3192" s="7" t="s">
        <v>50</v>
      </c>
      <c r="W3192" s="7" t="s">
        <v>50</v>
      </c>
      <c r="X3192" s="7" t="s">
        <v>50</v>
      </c>
      <c r="Y3192" s="7" t="s">
        <v>467</v>
      </c>
      <c r="Z3192" s="7">
        <v>1</v>
      </c>
      <c r="AA3192" s="7" t="s">
        <v>50</v>
      </c>
      <c r="AB3192" s="7" t="s">
        <v>50</v>
      </c>
      <c r="AC3192" s="7" t="s">
        <v>50</v>
      </c>
      <c r="AD3192" s="7" t="s">
        <v>1624</v>
      </c>
      <c r="AE3192" s="7" t="s">
        <v>50</v>
      </c>
      <c r="AF3192" s="7" t="s">
        <v>50</v>
      </c>
      <c r="AG3192" s="7" t="s">
        <v>50</v>
      </c>
      <c r="AH3192" s="7" t="s">
        <v>50</v>
      </c>
      <c r="AI3192" s="7" t="s">
        <v>50</v>
      </c>
      <c r="AJ3192" s="7" t="s">
        <v>50</v>
      </c>
      <c r="AK3192" s="7" t="s">
        <v>50</v>
      </c>
      <c r="AL3192" s="7" t="s">
        <v>50</v>
      </c>
      <c r="AM3192" s="7" t="s">
        <v>30408</v>
      </c>
      <c r="AN3192" s="7" t="s">
        <v>66</v>
      </c>
      <c r="AO3192" s="7" t="s">
        <v>30409</v>
      </c>
      <c r="AP3192" s="22" t="s">
        <v>30410</v>
      </c>
      <c r="AQ3192" s="9" t="s">
        <v>50</v>
      </c>
      <c r="AR3192" s="7" t="s">
        <v>50</v>
      </c>
    </row>
    <row r="3193" spans="1:44" ht="15" thickBot="1">
      <c r="A3193" s="10" t="s">
        <v>30411</v>
      </c>
      <c r="B3193" s="11">
        <v>50668</v>
      </c>
      <c r="C3193" s="12">
        <v>16803</v>
      </c>
      <c r="D3193" s="13" t="s">
        <v>45</v>
      </c>
      <c r="E3193" s="13" t="s">
        <v>46</v>
      </c>
      <c r="F3193" s="13" t="s">
        <v>70</v>
      </c>
      <c r="G3193" s="26" t="s">
        <v>54946</v>
      </c>
      <c r="H3193" s="13" t="s">
        <v>50</v>
      </c>
      <c r="I3193" s="13" t="s">
        <v>50</v>
      </c>
      <c r="J3193" s="12">
        <v>45490</v>
      </c>
      <c r="K3193" s="13" t="s">
        <v>191</v>
      </c>
      <c r="L3193" s="13" t="s">
        <v>290</v>
      </c>
      <c r="M3193" s="13" t="s">
        <v>30412</v>
      </c>
      <c r="N3193" s="13" t="s">
        <v>30413</v>
      </c>
      <c r="O3193" s="13" t="s">
        <v>30414</v>
      </c>
      <c r="P3193" s="11">
        <v>137635</v>
      </c>
      <c r="Q3193" s="13" t="s">
        <v>77</v>
      </c>
      <c r="R3193" s="33" t="s">
        <v>30415</v>
      </c>
      <c r="S3193" s="33" t="s">
        <v>30416</v>
      </c>
      <c r="T3193" s="13" t="s">
        <v>30417</v>
      </c>
      <c r="U3193" s="13" t="s">
        <v>50</v>
      </c>
      <c r="V3193" s="13" t="s">
        <v>50</v>
      </c>
      <c r="W3193" s="13" t="s">
        <v>50</v>
      </c>
      <c r="X3193" s="13" t="s">
        <v>50</v>
      </c>
      <c r="Y3193" s="13" t="s">
        <v>290</v>
      </c>
      <c r="Z3193" s="13">
        <v>1</v>
      </c>
      <c r="AA3193" s="13" t="s">
        <v>50</v>
      </c>
      <c r="AB3193" s="13" t="s">
        <v>50</v>
      </c>
      <c r="AC3193" s="13" t="s">
        <v>50</v>
      </c>
      <c r="AD3193" s="13" t="s">
        <v>290</v>
      </c>
      <c r="AE3193" s="13" t="s">
        <v>50</v>
      </c>
      <c r="AF3193" s="13" t="s">
        <v>50</v>
      </c>
      <c r="AG3193" s="13" t="s">
        <v>50</v>
      </c>
      <c r="AH3193" s="13" t="s">
        <v>50</v>
      </c>
      <c r="AI3193" s="13" t="s">
        <v>50</v>
      </c>
      <c r="AJ3193" s="13" t="s">
        <v>50</v>
      </c>
      <c r="AK3193" s="13" t="s">
        <v>30418</v>
      </c>
      <c r="AL3193" s="13" t="s">
        <v>50</v>
      </c>
      <c r="AM3193" s="13" t="s">
        <v>30419</v>
      </c>
      <c r="AN3193" s="13" t="s">
        <v>66</v>
      </c>
      <c r="AO3193" s="13" t="s">
        <v>30420</v>
      </c>
      <c r="AP3193" s="15" t="s">
        <v>50</v>
      </c>
      <c r="AQ3193" s="21" t="s">
        <v>30421</v>
      </c>
      <c r="AR3193" s="13" t="s">
        <v>50</v>
      </c>
    </row>
    <row r="3194" spans="1:44" ht="15" thickBot="1">
      <c r="A3194" s="4" t="s">
        <v>30422</v>
      </c>
      <c r="B3194" s="5">
        <v>14815</v>
      </c>
      <c r="C3194" s="6">
        <v>31778</v>
      </c>
      <c r="D3194" s="7" t="s">
        <v>45</v>
      </c>
      <c r="E3194" s="7" t="s">
        <v>46</v>
      </c>
      <c r="F3194" s="7" t="s">
        <v>70</v>
      </c>
      <c r="G3194" s="7" t="s">
        <v>114</v>
      </c>
      <c r="H3194" s="7" t="s">
        <v>7317</v>
      </c>
      <c r="I3194" s="7" t="s">
        <v>50</v>
      </c>
      <c r="J3194" s="6">
        <v>45497</v>
      </c>
      <c r="K3194" s="7" t="s">
        <v>72</v>
      </c>
      <c r="L3194" s="7" t="s">
        <v>290</v>
      </c>
      <c r="M3194" s="7" t="s">
        <v>30423</v>
      </c>
      <c r="N3194" s="7" t="s">
        <v>30424</v>
      </c>
      <c r="O3194" s="7" t="s">
        <v>30425</v>
      </c>
      <c r="P3194" s="5">
        <v>139034</v>
      </c>
      <c r="Q3194" s="7" t="s">
        <v>360</v>
      </c>
      <c r="R3194" s="34" t="s">
        <v>30426</v>
      </c>
      <c r="S3194" s="34" t="s">
        <v>30427</v>
      </c>
      <c r="T3194" s="7" t="s">
        <v>30428</v>
      </c>
      <c r="U3194" s="7" t="s">
        <v>30429</v>
      </c>
      <c r="V3194" s="7" t="s">
        <v>50</v>
      </c>
      <c r="W3194" s="7" t="s">
        <v>50</v>
      </c>
      <c r="X3194" s="7" t="s">
        <v>50</v>
      </c>
      <c r="Y3194" s="7" t="s">
        <v>290</v>
      </c>
      <c r="Z3194" s="7">
        <v>1</v>
      </c>
      <c r="AA3194" s="7" t="s">
        <v>50</v>
      </c>
      <c r="AB3194" s="7" t="s">
        <v>50</v>
      </c>
      <c r="AC3194" s="7" t="s">
        <v>50</v>
      </c>
      <c r="AD3194" s="7" t="s">
        <v>290</v>
      </c>
      <c r="AE3194" s="7" t="s">
        <v>50</v>
      </c>
      <c r="AF3194" s="7" t="s">
        <v>50</v>
      </c>
      <c r="AG3194" s="7" t="s">
        <v>50</v>
      </c>
      <c r="AH3194" s="7" t="s">
        <v>50</v>
      </c>
      <c r="AI3194" s="7" t="s">
        <v>50</v>
      </c>
      <c r="AJ3194" s="7" t="s">
        <v>50</v>
      </c>
      <c r="AK3194" s="7" t="s">
        <v>30430</v>
      </c>
      <c r="AL3194" s="7" t="s">
        <v>50</v>
      </c>
      <c r="AM3194" s="7" t="s">
        <v>30431</v>
      </c>
      <c r="AN3194" s="7" t="s">
        <v>66</v>
      </c>
      <c r="AO3194" s="7" t="s">
        <v>30432</v>
      </c>
      <c r="AP3194" s="22" t="s">
        <v>30433</v>
      </c>
      <c r="AQ3194" s="9" t="s">
        <v>50</v>
      </c>
      <c r="AR3194" s="7" t="s">
        <v>50</v>
      </c>
    </row>
    <row r="3195" spans="1:44" ht="15" thickBot="1">
      <c r="A3195" s="10" t="s">
        <v>30434</v>
      </c>
      <c r="B3195" s="13" t="s">
        <v>50</v>
      </c>
      <c r="C3195" s="12">
        <v>33604</v>
      </c>
      <c r="D3195" s="13" t="s">
        <v>45</v>
      </c>
      <c r="E3195" s="13" t="s">
        <v>46</v>
      </c>
      <c r="F3195" s="13" t="s">
        <v>70</v>
      </c>
      <c r="G3195" s="13" t="s">
        <v>145</v>
      </c>
      <c r="H3195" s="13" t="s">
        <v>30435</v>
      </c>
      <c r="I3195" s="13" t="s">
        <v>50</v>
      </c>
      <c r="J3195" s="12">
        <v>45497</v>
      </c>
      <c r="K3195" s="13" t="s">
        <v>50</v>
      </c>
      <c r="L3195" s="13" t="s">
        <v>290</v>
      </c>
      <c r="M3195" s="13" t="s">
        <v>30436</v>
      </c>
      <c r="N3195" s="13" t="s">
        <v>30437</v>
      </c>
      <c r="O3195" s="13" t="s">
        <v>30438</v>
      </c>
      <c r="P3195" s="11">
        <v>140233</v>
      </c>
      <c r="Q3195" s="13" t="s">
        <v>218</v>
      </c>
      <c r="R3195" s="33" t="s">
        <v>30439</v>
      </c>
      <c r="S3195" s="33" t="s">
        <v>30440</v>
      </c>
      <c r="T3195" s="13" t="s">
        <v>30441</v>
      </c>
      <c r="U3195" s="13" t="s">
        <v>30442</v>
      </c>
      <c r="V3195" s="13" t="s">
        <v>50</v>
      </c>
      <c r="W3195" s="13" t="s">
        <v>50</v>
      </c>
      <c r="X3195" s="13" t="s">
        <v>50</v>
      </c>
      <c r="Y3195" s="13" t="s">
        <v>290</v>
      </c>
      <c r="Z3195" s="13">
        <v>1</v>
      </c>
      <c r="AA3195" s="13" t="s">
        <v>50</v>
      </c>
      <c r="AB3195" s="13" t="s">
        <v>50</v>
      </c>
      <c r="AC3195" s="13" t="s">
        <v>50</v>
      </c>
      <c r="AD3195" s="13" t="s">
        <v>290</v>
      </c>
      <c r="AE3195" s="13" t="s">
        <v>50</v>
      </c>
      <c r="AF3195" s="13" t="s">
        <v>50</v>
      </c>
      <c r="AG3195" s="13" t="s">
        <v>50</v>
      </c>
      <c r="AH3195" s="13" t="s">
        <v>50</v>
      </c>
      <c r="AI3195" s="13" t="s">
        <v>50</v>
      </c>
      <c r="AJ3195" s="13" t="s">
        <v>50</v>
      </c>
      <c r="AK3195" s="13" t="s">
        <v>50</v>
      </c>
      <c r="AL3195" s="13" t="s">
        <v>50</v>
      </c>
      <c r="AM3195" s="13" t="s">
        <v>30443</v>
      </c>
      <c r="AN3195" s="13" t="s">
        <v>738</v>
      </c>
      <c r="AO3195" s="13" t="s">
        <v>30444</v>
      </c>
      <c r="AP3195" s="21" t="s">
        <v>30445</v>
      </c>
      <c r="AQ3195" s="15" t="s">
        <v>50</v>
      </c>
      <c r="AR3195" s="13" t="s">
        <v>50</v>
      </c>
    </row>
    <row r="3196" spans="1:44" ht="15" thickBot="1">
      <c r="A3196" s="4" t="s">
        <v>30446</v>
      </c>
      <c r="B3196" s="5">
        <v>123802</v>
      </c>
      <c r="C3196" s="6">
        <v>29952</v>
      </c>
      <c r="D3196" s="7" t="s">
        <v>45</v>
      </c>
      <c r="E3196" s="7" t="s">
        <v>46</v>
      </c>
      <c r="F3196" s="7" t="s">
        <v>70</v>
      </c>
      <c r="G3196" s="7" t="s">
        <v>71</v>
      </c>
      <c r="H3196" s="7" t="s">
        <v>3614</v>
      </c>
      <c r="I3196" s="7" t="s">
        <v>50</v>
      </c>
      <c r="J3196" s="6">
        <v>45489</v>
      </c>
      <c r="K3196" s="7" t="s">
        <v>161</v>
      </c>
      <c r="L3196" s="7" t="s">
        <v>52</v>
      </c>
      <c r="M3196" s="7" t="s">
        <v>30447</v>
      </c>
      <c r="N3196" s="7" t="s">
        <v>1614</v>
      </c>
      <c r="O3196" s="7" t="s">
        <v>30448</v>
      </c>
      <c r="P3196" s="5">
        <v>140404</v>
      </c>
      <c r="Q3196" s="7" t="s">
        <v>1201</v>
      </c>
      <c r="R3196" s="28" t="s">
        <v>3036</v>
      </c>
      <c r="S3196" s="34" t="s">
        <v>30449</v>
      </c>
      <c r="T3196" s="7" t="s">
        <v>50</v>
      </c>
      <c r="U3196" s="7" t="s">
        <v>30450</v>
      </c>
      <c r="V3196" s="7">
        <v>733940</v>
      </c>
      <c r="W3196" s="7" t="s">
        <v>60</v>
      </c>
      <c r="X3196" s="7">
        <v>733940</v>
      </c>
      <c r="Y3196" s="7" t="s">
        <v>50</v>
      </c>
      <c r="Z3196" s="7">
        <v>1</v>
      </c>
      <c r="AA3196" s="7" t="s">
        <v>50</v>
      </c>
      <c r="AB3196" s="7" t="s">
        <v>50</v>
      </c>
      <c r="AC3196" s="7" t="s">
        <v>50</v>
      </c>
      <c r="AD3196" s="7" t="s">
        <v>50</v>
      </c>
      <c r="AE3196" s="7" t="s">
        <v>50</v>
      </c>
      <c r="AF3196" s="7" t="s">
        <v>50</v>
      </c>
      <c r="AG3196" s="7" t="s">
        <v>50</v>
      </c>
      <c r="AH3196" s="7">
        <v>733940</v>
      </c>
      <c r="AI3196" s="7" t="s">
        <v>60</v>
      </c>
      <c r="AJ3196" s="7">
        <v>733940</v>
      </c>
      <c r="AK3196" s="7" t="s">
        <v>27819</v>
      </c>
      <c r="AL3196" s="7" t="s">
        <v>50</v>
      </c>
      <c r="AM3196" s="7" t="s">
        <v>30451</v>
      </c>
      <c r="AN3196" s="7" t="s">
        <v>3036</v>
      </c>
      <c r="AO3196" s="7" t="s">
        <v>30452</v>
      </c>
      <c r="AP3196" s="22" t="s">
        <v>30453</v>
      </c>
      <c r="AQ3196" s="9" t="s">
        <v>50</v>
      </c>
      <c r="AR3196" s="7" t="s">
        <v>50</v>
      </c>
    </row>
    <row r="3197" spans="1:44" ht="15" thickBot="1">
      <c r="A3197" s="10" t="s">
        <v>30454</v>
      </c>
      <c r="B3197" s="13" t="s">
        <v>50</v>
      </c>
      <c r="C3197" s="12">
        <v>45292</v>
      </c>
      <c r="D3197" s="13" t="s">
        <v>45</v>
      </c>
      <c r="E3197" s="13" t="s">
        <v>46</v>
      </c>
      <c r="F3197" s="13" t="s">
        <v>70</v>
      </c>
      <c r="G3197" s="13" t="s">
        <v>50</v>
      </c>
      <c r="H3197" s="13" t="s">
        <v>50</v>
      </c>
      <c r="I3197" s="13" t="s">
        <v>50</v>
      </c>
      <c r="J3197" s="12">
        <v>45495</v>
      </c>
      <c r="K3197" s="13" t="s">
        <v>50</v>
      </c>
      <c r="L3197" s="13" t="s">
        <v>467</v>
      </c>
      <c r="M3197" s="13" t="s">
        <v>50</v>
      </c>
      <c r="N3197" s="13" t="s">
        <v>30455</v>
      </c>
      <c r="O3197" s="13" t="s">
        <v>30456</v>
      </c>
      <c r="P3197" s="11">
        <v>141135</v>
      </c>
      <c r="Q3197" s="13" t="s">
        <v>105</v>
      </c>
      <c r="R3197" s="30" t="s">
        <v>50</v>
      </c>
      <c r="S3197" s="30" t="s">
        <v>50</v>
      </c>
      <c r="T3197" s="13" t="s">
        <v>50</v>
      </c>
      <c r="U3197" s="13" t="s">
        <v>30457</v>
      </c>
      <c r="V3197" s="13">
        <v>430714</v>
      </c>
      <c r="W3197" s="13" t="s">
        <v>60</v>
      </c>
      <c r="X3197" s="13">
        <v>430714</v>
      </c>
      <c r="Y3197" s="13" t="s">
        <v>467</v>
      </c>
      <c r="Z3197" s="13">
        <v>1</v>
      </c>
      <c r="AA3197" s="13">
        <v>430714</v>
      </c>
      <c r="AB3197" s="13" t="s">
        <v>60</v>
      </c>
      <c r="AC3197" s="13">
        <v>430714</v>
      </c>
      <c r="AD3197" s="13" t="s">
        <v>467</v>
      </c>
      <c r="AE3197" s="13">
        <v>430714</v>
      </c>
      <c r="AF3197" s="13" t="s">
        <v>60</v>
      </c>
      <c r="AG3197" s="13">
        <v>430714</v>
      </c>
      <c r="AH3197" s="13">
        <v>430714</v>
      </c>
      <c r="AI3197" s="13" t="s">
        <v>60</v>
      </c>
      <c r="AJ3197" s="13">
        <v>430714</v>
      </c>
      <c r="AK3197" s="13" t="s">
        <v>50</v>
      </c>
      <c r="AL3197" s="13" t="s">
        <v>50</v>
      </c>
      <c r="AM3197" s="13" t="s">
        <v>50</v>
      </c>
      <c r="AN3197" s="13" t="s">
        <v>50</v>
      </c>
      <c r="AO3197" s="13" t="s">
        <v>50</v>
      </c>
      <c r="AP3197" s="15" t="s">
        <v>50</v>
      </c>
      <c r="AQ3197" s="15" t="s">
        <v>50</v>
      </c>
      <c r="AR3197" s="13" t="s">
        <v>1186</v>
      </c>
    </row>
    <row r="3198" spans="1:44" ht="15" thickBot="1">
      <c r="A3198" s="4" t="s">
        <v>30458</v>
      </c>
      <c r="B3198" s="5">
        <v>1641769</v>
      </c>
      <c r="C3198" s="7" t="s">
        <v>30459</v>
      </c>
      <c r="D3198" s="7" t="s">
        <v>45</v>
      </c>
      <c r="E3198" s="7" t="s">
        <v>46</v>
      </c>
      <c r="F3198" s="7" t="s">
        <v>638</v>
      </c>
      <c r="G3198" s="7" t="s">
        <v>71</v>
      </c>
      <c r="H3198" s="7" t="s">
        <v>49</v>
      </c>
      <c r="I3198" s="7" t="s">
        <v>50</v>
      </c>
      <c r="J3198" s="6">
        <v>45497</v>
      </c>
      <c r="K3198" s="7" t="s">
        <v>161</v>
      </c>
      <c r="L3198" s="7" t="s">
        <v>52</v>
      </c>
      <c r="M3198" s="7" t="s">
        <v>30460</v>
      </c>
      <c r="N3198" s="7" t="s">
        <v>30461</v>
      </c>
      <c r="O3198" s="7" t="s">
        <v>30462</v>
      </c>
      <c r="P3198" s="5">
        <v>141695</v>
      </c>
      <c r="Q3198" s="7" t="s">
        <v>1928</v>
      </c>
      <c r="R3198" s="34" t="s">
        <v>30463</v>
      </c>
      <c r="S3198" s="34" t="s">
        <v>30464</v>
      </c>
      <c r="T3198" s="7" t="s">
        <v>50</v>
      </c>
      <c r="U3198" s="7" t="s">
        <v>30465</v>
      </c>
      <c r="V3198" s="7" t="s">
        <v>50</v>
      </c>
      <c r="W3198" s="7" t="s">
        <v>50</v>
      </c>
      <c r="X3198" s="7" t="s">
        <v>50</v>
      </c>
      <c r="Y3198" s="7" t="s">
        <v>61</v>
      </c>
      <c r="Z3198" s="7">
        <v>1</v>
      </c>
      <c r="AA3198" s="7" t="s">
        <v>50</v>
      </c>
      <c r="AB3198" s="7" t="s">
        <v>50</v>
      </c>
      <c r="AC3198" s="7" t="s">
        <v>50</v>
      </c>
      <c r="AD3198" s="7" t="s">
        <v>50</v>
      </c>
      <c r="AE3198" s="7" t="s">
        <v>50</v>
      </c>
      <c r="AF3198" s="7" t="s">
        <v>50</v>
      </c>
      <c r="AG3198" s="7" t="s">
        <v>50</v>
      </c>
      <c r="AH3198" s="7" t="s">
        <v>50</v>
      </c>
      <c r="AI3198" s="7" t="s">
        <v>50</v>
      </c>
      <c r="AJ3198" s="7" t="s">
        <v>50</v>
      </c>
      <c r="AK3198" s="7" t="s">
        <v>2118</v>
      </c>
      <c r="AL3198" s="7" t="s">
        <v>50</v>
      </c>
      <c r="AM3198" s="7" t="s">
        <v>30466</v>
      </c>
      <c r="AN3198" s="7" t="s">
        <v>66</v>
      </c>
      <c r="AO3198" s="7" t="s">
        <v>30467</v>
      </c>
      <c r="AP3198" s="22" t="s">
        <v>30468</v>
      </c>
      <c r="AQ3198" s="9" t="s">
        <v>50</v>
      </c>
      <c r="AR3198" s="7" t="s">
        <v>50</v>
      </c>
    </row>
    <row r="3199" spans="1:44" ht="15" thickBot="1">
      <c r="A3199" s="10" t="s">
        <v>30469</v>
      </c>
      <c r="B3199" s="13" t="s">
        <v>50</v>
      </c>
      <c r="C3199" s="12">
        <v>44927</v>
      </c>
      <c r="D3199" s="13" t="s">
        <v>45</v>
      </c>
      <c r="E3199" s="13" t="s">
        <v>50</v>
      </c>
      <c r="F3199" s="13" t="s">
        <v>70</v>
      </c>
      <c r="G3199" s="13" t="s">
        <v>71</v>
      </c>
      <c r="H3199" s="13" t="s">
        <v>50</v>
      </c>
      <c r="I3199" s="13" t="s">
        <v>50</v>
      </c>
      <c r="J3199" s="12">
        <v>45495</v>
      </c>
      <c r="K3199" s="13" t="s">
        <v>50</v>
      </c>
      <c r="L3199" s="13" t="s">
        <v>290</v>
      </c>
      <c r="M3199" s="13" t="s">
        <v>25073</v>
      </c>
      <c r="N3199" s="13" t="s">
        <v>30470</v>
      </c>
      <c r="O3199" s="13" t="s">
        <v>30471</v>
      </c>
      <c r="P3199" s="11">
        <v>143158</v>
      </c>
      <c r="Q3199" s="13" t="s">
        <v>1024</v>
      </c>
      <c r="R3199" s="33" t="s">
        <v>30472</v>
      </c>
      <c r="S3199" s="33" t="s">
        <v>30473</v>
      </c>
      <c r="T3199" s="13" t="s">
        <v>50</v>
      </c>
      <c r="U3199" s="13" t="s">
        <v>50</v>
      </c>
      <c r="V3199" s="13" t="s">
        <v>50</v>
      </c>
      <c r="W3199" s="13" t="s">
        <v>50</v>
      </c>
      <c r="X3199" s="13" t="s">
        <v>50</v>
      </c>
      <c r="Y3199" s="13" t="s">
        <v>290</v>
      </c>
      <c r="Z3199" s="13">
        <v>1</v>
      </c>
      <c r="AA3199" s="13" t="s">
        <v>50</v>
      </c>
      <c r="AB3199" s="13" t="s">
        <v>50</v>
      </c>
      <c r="AC3199" s="13" t="s">
        <v>50</v>
      </c>
      <c r="AD3199" s="13" t="s">
        <v>290</v>
      </c>
      <c r="AE3199" s="13" t="s">
        <v>50</v>
      </c>
      <c r="AF3199" s="13" t="s">
        <v>50</v>
      </c>
      <c r="AG3199" s="13" t="s">
        <v>50</v>
      </c>
      <c r="AH3199" s="13" t="s">
        <v>50</v>
      </c>
      <c r="AI3199" s="13" t="s">
        <v>50</v>
      </c>
      <c r="AJ3199" s="13" t="s">
        <v>50</v>
      </c>
      <c r="AK3199" s="13" t="s">
        <v>30474</v>
      </c>
      <c r="AL3199" s="13" t="s">
        <v>50</v>
      </c>
      <c r="AM3199" s="13" t="s">
        <v>30475</v>
      </c>
      <c r="AN3199" s="13" t="s">
        <v>66</v>
      </c>
      <c r="AO3199" s="13" t="s">
        <v>50</v>
      </c>
      <c r="AP3199" s="15" t="s">
        <v>50</v>
      </c>
      <c r="AQ3199" s="21" t="s">
        <v>30476</v>
      </c>
      <c r="AR3199" s="13" t="s">
        <v>255</v>
      </c>
    </row>
    <row r="3200" spans="1:44" ht="15" thickBot="1">
      <c r="A3200" s="4" t="s">
        <v>30477</v>
      </c>
      <c r="B3200" s="5">
        <v>3679</v>
      </c>
      <c r="C3200" s="6">
        <v>43831</v>
      </c>
      <c r="D3200" s="7" t="s">
        <v>45</v>
      </c>
      <c r="E3200" s="7" t="s">
        <v>46</v>
      </c>
      <c r="F3200" s="7" t="s">
        <v>70</v>
      </c>
      <c r="G3200" s="26" t="s">
        <v>54946</v>
      </c>
      <c r="H3200" s="7" t="s">
        <v>2619</v>
      </c>
      <c r="I3200" s="7" t="s">
        <v>50</v>
      </c>
      <c r="J3200" s="6">
        <v>45489</v>
      </c>
      <c r="K3200" s="7" t="s">
        <v>50</v>
      </c>
      <c r="L3200" s="7" t="s">
        <v>467</v>
      </c>
      <c r="M3200" s="7" t="s">
        <v>30478</v>
      </c>
      <c r="N3200" s="7" t="s">
        <v>18632</v>
      </c>
      <c r="O3200" s="7" t="s">
        <v>30479</v>
      </c>
      <c r="P3200" s="5">
        <v>145780</v>
      </c>
      <c r="Q3200" s="7" t="s">
        <v>56</v>
      </c>
      <c r="R3200" s="28" t="s">
        <v>30480</v>
      </c>
      <c r="S3200" s="34" t="s">
        <v>30481</v>
      </c>
      <c r="T3200" s="7" t="s">
        <v>30482</v>
      </c>
      <c r="U3200" s="7" t="s">
        <v>50</v>
      </c>
      <c r="V3200" s="7" t="s">
        <v>50</v>
      </c>
      <c r="W3200" s="7" t="s">
        <v>50</v>
      </c>
      <c r="X3200" s="7" t="s">
        <v>50</v>
      </c>
      <c r="Y3200" s="7" t="s">
        <v>467</v>
      </c>
      <c r="Z3200" s="7">
        <v>1</v>
      </c>
      <c r="AA3200" s="7" t="s">
        <v>50</v>
      </c>
      <c r="AB3200" s="7" t="s">
        <v>50</v>
      </c>
      <c r="AC3200" s="7" t="s">
        <v>50</v>
      </c>
      <c r="AD3200" s="7" t="s">
        <v>467</v>
      </c>
      <c r="AE3200" s="7" t="s">
        <v>50</v>
      </c>
      <c r="AF3200" s="7" t="s">
        <v>50</v>
      </c>
      <c r="AG3200" s="7" t="s">
        <v>50</v>
      </c>
      <c r="AH3200" s="7" t="s">
        <v>50</v>
      </c>
      <c r="AI3200" s="7" t="s">
        <v>50</v>
      </c>
      <c r="AJ3200" s="7" t="s">
        <v>50</v>
      </c>
      <c r="AK3200" s="7" t="s">
        <v>50</v>
      </c>
      <c r="AL3200" s="7" t="s">
        <v>50</v>
      </c>
      <c r="AM3200" s="7" t="s">
        <v>30483</v>
      </c>
      <c r="AN3200" s="7" t="s">
        <v>66</v>
      </c>
      <c r="AO3200" s="7" t="s">
        <v>30484</v>
      </c>
      <c r="AP3200" s="22" t="s">
        <v>30485</v>
      </c>
      <c r="AQ3200" s="9" t="s">
        <v>50</v>
      </c>
      <c r="AR3200" s="7" t="s">
        <v>50</v>
      </c>
    </row>
    <row r="3201" spans="1:44" ht="15" thickBot="1">
      <c r="A3201" s="10" t="s">
        <v>30486</v>
      </c>
      <c r="B3201" s="13" t="s">
        <v>50</v>
      </c>
      <c r="C3201" s="12">
        <v>44927</v>
      </c>
      <c r="D3201" s="13" t="s">
        <v>45</v>
      </c>
      <c r="E3201" s="13" t="s">
        <v>50</v>
      </c>
      <c r="F3201" s="13" t="s">
        <v>70</v>
      </c>
      <c r="G3201" s="13" t="s">
        <v>50</v>
      </c>
      <c r="H3201" s="13" t="s">
        <v>50</v>
      </c>
      <c r="I3201" s="13" t="s">
        <v>50</v>
      </c>
      <c r="J3201" s="12">
        <v>45496</v>
      </c>
      <c r="K3201" s="13" t="s">
        <v>50</v>
      </c>
      <c r="L3201" s="13" t="s">
        <v>467</v>
      </c>
      <c r="M3201" s="13" t="s">
        <v>50</v>
      </c>
      <c r="N3201" s="13" t="s">
        <v>30487</v>
      </c>
      <c r="O3201" s="13" t="s">
        <v>30488</v>
      </c>
      <c r="P3201" s="11">
        <v>148656</v>
      </c>
      <c r="Q3201" s="13" t="s">
        <v>1024</v>
      </c>
      <c r="R3201" s="30" t="s">
        <v>50</v>
      </c>
      <c r="S3201" s="30" t="s">
        <v>50</v>
      </c>
      <c r="T3201" s="13" t="s">
        <v>50</v>
      </c>
      <c r="U3201" s="13" t="s">
        <v>30489</v>
      </c>
      <c r="V3201" s="13">
        <v>986996</v>
      </c>
      <c r="W3201" s="13" t="s">
        <v>60</v>
      </c>
      <c r="X3201" s="13">
        <v>986996</v>
      </c>
      <c r="Y3201" s="13" t="s">
        <v>467</v>
      </c>
      <c r="Z3201" s="13">
        <v>1</v>
      </c>
      <c r="AA3201" s="13">
        <v>986996</v>
      </c>
      <c r="AB3201" s="13" t="s">
        <v>60</v>
      </c>
      <c r="AC3201" s="13">
        <v>986996</v>
      </c>
      <c r="AD3201" s="13" t="s">
        <v>467</v>
      </c>
      <c r="AE3201" s="13">
        <v>986996</v>
      </c>
      <c r="AF3201" s="13" t="s">
        <v>60</v>
      </c>
      <c r="AG3201" s="13">
        <v>986996</v>
      </c>
      <c r="AH3201" s="13">
        <v>986996</v>
      </c>
      <c r="AI3201" s="13" t="s">
        <v>60</v>
      </c>
      <c r="AJ3201" s="13">
        <v>986996</v>
      </c>
      <c r="AK3201" s="13" t="s">
        <v>50</v>
      </c>
      <c r="AL3201" s="13" t="s">
        <v>50</v>
      </c>
      <c r="AM3201" s="13" t="s">
        <v>30490</v>
      </c>
      <c r="AN3201" s="13" t="s">
        <v>66</v>
      </c>
      <c r="AO3201" s="13" t="s">
        <v>50</v>
      </c>
      <c r="AP3201" s="15" t="s">
        <v>50</v>
      </c>
      <c r="AQ3201" s="21" t="s">
        <v>30491</v>
      </c>
      <c r="AR3201" s="13" t="s">
        <v>255</v>
      </c>
    </row>
    <row r="3202" spans="1:44" ht="15" thickBot="1">
      <c r="A3202" s="4" t="s">
        <v>30492</v>
      </c>
      <c r="B3202" s="7" t="s">
        <v>50</v>
      </c>
      <c r="C3202" s="7" t="s">
        <v>50</v>
      </c>
      <c r="D3202" s="7" t="s">
        <v>45</v>
      </c>
      <c r="E3202" s="7" t="s">
        <v>50</v>
      </c>
      <c r="F3202" s="7" t="s">
        <v>70</v>
      </c>
      <c r="G3202" s="7" t="s">
        <v>50</v>
      </c>
      <c r="H3202" s="7" t="s">
        <v>50</v>
      </c>
      <c r="I3202" s="7" t="s">
        <v>50</v>
      </c>
      <c r="J3202" s="6">
        <v>45489</v>
      </c>
      <c r="K3202" s="7" t="s">
        <v>50</v>
      </c>
      <c r="L3202" s="7" t="s">
        <v>467</v>
      </c>
      <c r="M3202" s="7" t="s">
        <v>8207</v>
      </c>
      <c r="N3202" s="7" t="s">
        <v>50</v>
      </c>
      <c r="O3202" s="7" t="s">
        <v>30493</v>
      </c>
      <c r="P3202" s="5">
        <v>148704</v>
      </c>
      <c r="Q3202" s="7" t="s">
        <v>50</v>
      </c>
      <c r="R3202" s="28" t="s">
        <v>30494</v>
      </c>
      <c r="S3202" s="34" t="s">
        <v>30495</v>
      </c>
      <c r="T3202" s="7" t="s">
        <v>50</v>
      </c>
      <c r="U3202" s="7" t="s">
        <v>50</v>
      </c>
      <c r="V3202" s="7" t="s">
        <v>50</v>
      </c>
      <c r="W3202" s="7" t="s">
        <v>50</v>
      </c>
      <c r="X3202" s="7" t="s">
        <v>50</v>
      </c>
      <c r="Y3202" s="7" t="s">
        <v>467</v>
      </c>
      <c r="Z3202" s="7">
        <v>1</v>
      </c>
      <c r="AA3202" s="7" t="s">
        <v>50</v>
      </c>
      <c r="AB3202" s="7" t="s">
        <v>50</v>
      </c>
      <c r="AC3202" s="7" t="s">
        <v>50</v>
      </c>
      <c r="AD3202" s="7" t="s">
        <v>467</v>
      </c>
      <c r="AE3202" s="7" t="s">
        <v>50</v>
      </c>
      <c r="AF3202" s="7" t="s">
        <v>50</v>
      </c>
      <c r="AG3202" s="7" t="s">
        <v>50</v>
      </c>
      <c r="AH3202" s="7" t="s">
        <v>50</v>
      </c>
      <c r="AI3202" s="7" t="s">
        <v>50</v>
      </c>
      <c r="AJ3202" s="7" t="s">
        <v>50</v>
      </c>
      <c r="AK3202" s="7" t="s">
        <v>30496</v>
      </c>
      <c r="AL3202" s="7" t="s">
        <v>50</v>
      </c>
      <c r="AM3202" s="7" t="s">
        <v>30497</v>
      </c>
      <c r="AN3202" s="7" t="s">
        <v>66</v>
      </c>
      <c r="AO3202" s="7" t="s">
        <v>30498</v>
      </c>
      <c r="AP3202" s="22" t="s">
        <v>30499</v>
      </c>
      <c r="AQ3202" s="9" t="s">
        <v>50</v>
      </c>
      <c r="AR3202" s="7" t="s">
        <v>50</v>
      </c>
    </row>
    <row r="3203" spans="1:44" ht="15" thickBot="1">
      <c r="A3203" s="10" t="s">
        <v>30500</v>
      </c>
      <c r="B3203" s="13" t="s">
        <v>50</v>
      </c>
      <c r="C3203" s="12">
        <v>44927</v>
      </c>
      <c r="D3203" s="13" t="s">
        <v>45</v>
      </c>
      <c r="E3203" s="13" t="s">
        <v>46</v>
      </c>
      <c r="F3203" s="13" t="s">
        <v>70</v>
      </c>
      <c r="G3203" s="27" t="s">
        <v>54945</v>
      </c>
      <c r="H3203" s="13" t="s">
        <v>50</v>
      </c>
      <c r="I3203" s="13" t="s">
        <v>50</v>
      </c>
      <c r="J3203" s="12">
        <v>45496</v>
      </c>
      <c r="K3203" s="13" t="s">
        <v>50</v>
      </c>
      <c r="L3203" s="13" t="s">
        <v>52</v>
      </c>
      <c r="M3203" s="13" t="s">
        <v>30501</v>
      </c>
      <c r="N3203" s="13" t="s">
        <v>26032</v>
      </c>
      <c r="O3203" s="13" t="s">
        <v>30502</v>
      </c>
      <c r="P3203" s="11">
        <v>149671</v>
      </c>
      <c r="Q3203" s="13" t="s">
        <v>1024</v>
      </c>
      <c r="R3203" s="33" t="s">
        <v>30503</v>
      </c>
      <c r="S3203" s="33" t="s">
        <v>30504</v>
      </c>
      <c r="T3203" s="13" t="s">
        <v>30505</v>
      </c>
      <c r="U3203" s="13" t="s">
        <v>50</v>
      </c>
      <c r="V3203" s="13">
        <v>20000</v>
      </c>
      <c r="W3203" s="13" t="s">
        <v>60</v>
      </c>
      <c r="X3203" s="13">
        <v>20000</v>
      </c>
      <c r="Y3203" s="13" t="s">
        <v>50</v>
      </c>
      <c r="Z3203" s="13">
        <v>1</v>
      </c>
      <c r="AA3203" s="13" t="s">
        <v>50</v>
      </c>
      <c r="AB3203" s="13" t="s">
        <v>50</v>
      </c>
      <c r="AC3203" s="13" t="s">
        <v>50</v>
      </c>
      <c r="AD3203" s="13" t="s">
        <v>50</v>
      </c>
      <c r="AE3203" s="13" t="s">
        <v>50</v>
      </c>
      <c r="AF3203" s="13" t="s">
        <v>50</v>
      </c>
      <c r="AG3203" s="13" t="s">
        <v>50</v>
      </c>
      <c r="AH3203" s="13">
        <v>20000</v>
      </c>
      <c r="AI3203" s="13" t="s">
        <v>60</v>
      </c>
      <c r="AJ3203" s="13">
        <v>20000</v>
      </c>
      <c r="AK3203" s="13" t="s">
        <v>30506</v>
      </c>
      <c r="AL3203" s="13" t="s">
        <v>50</v>
      </c>
      <c r="AM3203" s="13" t="s">
        <v>30507</v>
      </c>
      <c r="AN3203" s="13" t="s">
        <v>66</v>
      </c>
      <c r="AO3203" s="13" t="s">
        <v>30508</v>
      </c>
      <c r="AP3203" s="21" t="s">
        <v>30509</v>
      </c>
      <c r="AQ3203" s="15" t="s">
        <v>50</v>
      </c>
      <c r="AR3203" s="13" t="s">
        <v>50</v>
      </c>
    </row>
    <row r="3204" spans="1:44" ht="15" thickBot="1">
      <c r="A3204" s="4" t="s">
        <v>30510</v>
      </c>
      <c r="B3204" s="7" t="s">
        <v>50</v>
      </c>
      <c r="C3204" s="6">
        <v>42736</v>
      </c>
      <c r="D3204" s="7" t="s">
        <v>45</v>
      </c>
      <c r="E3204" s="7" t="s">
        <v>46</v>
      </c>
      <c r="F3204" s="7" t="s">
        <v>70</v>
      </c>
      <c r="G3204" s="7" t="s">
        <v>87</v>
      </c>
      <c r="H3204" s="7" t="s">
        <v>13782</v>
      </c>
      <c r="I3204" s="7" t="s">
        <v>50</v>
      </c>
      <c r="J3204" s="6">
        <v>45490</v>
      </c>
      <c r="K3204" s="7" t="s">
        <v>50</v>
      </c>
      <c r="L3204" s="7" t="s">
        <v>1471</v>
      </c>
      <c r="M3204" s="7" t="s">
        <v>1092</v>
      </c>
      <c r="N3204" s="7" t="s">
        <v>30511</v>
      </c>
      <c r="O3204" s="7" t="s">
        <v>30512</v>
      </c>
      <c r="P3204" s="5">
        <v>149711</v>
      </c>
      <c r="Q3204" s="7" t="s">
        <v>566</v>
      </c>
      <c r="R3204" s="34" t="s">
        <v>30513</v>
      </c>
      <c r="S3204" s="34" t="s">
        <v>30514</v>
      </c>
      <c r="T3204" s="7" t="s">
        <v>30515</v>
      </c>
      <c r="U3204" s="7" t="s">
        <v>30516</v>
      </c>
      <c r="V3204" s="7" t="s">
        <v>50</v>
      </c>
      <c r="W3204" s="7" t="s">
        <v>50</v>
      </c>
      <c r="X3204" s="7" t="s">
        <v>50</v>
      </c>
      <c r="Y3204" s="7" t="s">
        <v>50</v>
      </c>
      <c r="Z3204" s="7">
        <v>1</v>
      </c>
      <c r="AA3204" s="7" t="s">
        <v>50</v>
      </c>
      <c r="AB3204" s="7" t="s">
        <v>50</v>
      </c>
      <c r="AC3204" s="7" t="s">
        <v>50</v>
      </c>
      <c r="AD3204" s="7" t="s">
        <v>1471</v>
      </c>
      <c r="AE3204" s="7" t="s">
        <v>50</v>
      </c>
      <c r="AF3204" s="7" t="s">
        <v>50</v>
      </c>
      <c r="AG3204" s="7" t="s">
        <v>50</v>
      </c>
      <c r="AH3204" s="7" t="s">
        <v>50</v>
      </c>
      <c r="AI3204" s="7" t="s">
        <v>50</v>
      </c>
      <c r="AJ3204" s="7" t="s">
        <v>50</v>
      </c>
      <c r="AK3204" s="7" t="s">
        <v>30517</v>
      </c>
      <c r="AL3204" s="7" t="s">
        <v>50</v>
      </c>
      <c r="AM3204" s="7" t="s">
        <v>30518</v>
      </c>
      <c r="AN3204" s="7" t="s">
        <v>66</v>
      </c>
      <c r="AO3204" s="7" t="s">
        <v>30515</v>
      </c>
      <c r="AP3204" s="22" t="s">
        <v>30519</v>
      </c>
      <c r="AQ3204" s="9" t="s">
        <v>50</v>
      </c>
      <c r="AR3204" s="7" t="s">
        <v>50</v>
      </c>
    </row>
    <row r="3205" spans="1:44" ht="15" thickBot="1">
      <c r="A3205" s="10" t="s">
        <v>30520</v>
      </c>
      <c r="B3205" s="13" t="s">
        <v>50</v>
      </c>
      <c r="C3205" s="12">
        <v>44197</v>
      </c>
      <c r="D3205" s="13" t="s">
        <v>45</v>
      </c>
      <c r="E3205" s="13" t="s">
        <v>50</v>
      </c>
      <c r="F3205" s="13" t="s">
        <v>70</v>
      </c>
      <c r="G3205" s="27" t="s">
        <v>54945</v>
      </c>
      <c r="H3205" s="13" t="s">
        <v>50</v>
      </c>
      <c r="I3205" s="13" t="s">
        <v>50</v>
      </c>
      <c r="J3205" s="12">
        <v>45495</v>
      </c>
      <c r="K3205" s="13" t="s">
        <v>50</v>
      </c>
      <c r="L3205" s="13" t="s">
        <v>1624</v>
      </c>
      <c r="M3205" s="13" t="s">
        <v>30521</v>
      </c>
      <c r="N3205" s="13" t="s">
        <v>7435</v>
      </c>
      <c r="O3205" s="13" t="s">
        <v>30522</v>
      </c>
      <c r="P3205" s="11">
        <v>149997</v>
      </c>
      <c r="Q3205" s="13" t="s">
        <v>545</v>
      </c>
      <c r="R3205" s="33" t="s">
        <v>30523</v>
      </c>
      <c r="S3205" s="33" t="s">
        <v>30524</v>
      </c>
      <c r="T3205" s="13" t="s">
        <v>50</v>
      </c>
      <c r="U3205" s="13" t="s">
        <v>50</v>
      </c>
      <c r="V3205" s="13">
        <v>100000</v>
      </c>
      <c r="W3205" s="13" t="s">
        <v>5715</v>
      </c>
      <c r="X3205" s="13">
        <v>21352</v>
      </c>
      <c r="Y3205" s="13" t="s">
        <v>467</v>
      </c>
      <c r="Z3205" s="13">
        <v>1</v>
      </c>
      <c r="AA3205" s="13">
        <v>100000</v>
      </c>
      <c r="AB3205" s="13" t="s">
        <v>5715</v>
      </c>
      <c r="AC3205" s="13">
        <v>21352</v>
      </c>
      <c r="AD3205" s="13" t="s">
        <v>1624</v>
      </c>
      <c r="AE3205" s="13">
        <v>100000</v>
      </c>
      <c r="AF3205" s="13" t="s">
        <v>5715</v>
      </c>
      <c r="AG3205" s="13">
        <v>21352</v>
      </c>
      <c r="AH3205" s="13">
        <v>100000</v>
      </c>
      <c r="AI3205" s="13" t="s">
        <v>5715</v>
      </c>
      <c r="AJ3205" s="13">
        <v>21352</v>
      </c>
      <c r="AK3205" s="13" t="s">
        <v>30390</v>
      </c>
      <c r="AL3205" s="13" t="s">
        <v>50</v>
      </c>
      <c r="AM3205" s="13" t="s">
        <v>30525</v>
      </c>
      <c r="AN3205" s="13" t="s">
        <v>253</v>
      </c>
      <c r="AO3205" s="13" t="s">
        <v>30526</v>
      </c>
      <c r="AP3205" s="21" t="s">
        <v>30527</v>
      </c>
      <c r="AQ3205" s="15" t="s">
        <v>50</v>
      </c>
      <c r="AR3205" s="13" t="s">
        <v>50</v>
      </c>
    </row>
    <row r="3206" spans="1:44" ht="15" thickBot="1">
      <c r="A3206" s="4" t="s">
        <v>30528</v>
      </c>
      <c r="B3206" s="7" t="s">
        <v>50</v>
      </c>
      <c r="C3206" s="6">
        <v>44927</v>
      </c>
      <c r="D3206" s="7" t="s">
        <v>45</v>
      </c>
      <c r="E3206" s="7" t="s">
        <v>50</v>
      </c>
      <c r="F3206" s="7" t="s">
        <v>70</v>
      </c>
      <c r="G3206" s="26" t="s">
        <v>54946</v>
      </c>
      <c r="H3206" s="7" t="s">
        <v>50</v>
      </c>
      <c r="I3206" s="7" t="s">
        <v>50</v>
      </c>
      <c r="J3206" s="6">
        <v>45495</v>
      </c>
      <c r="K3206" s="7" t="s">
        <v>50</v>
      </c>
      <c r="L3206" s="7" t="s">
        <v>467</v>
      </c>
      <c r="M3206" s="7" t="s">
        <v>30529</v>
      </c>
      <c r="N3206" s="7" t="s">
        <v>30530</v>
      </c>
      <c r="O3206" s="7" t="s">
        <v>30531</v>
      </c>
      <c r="P3206" s="5">
        <v>150293</v>
      </c>
      <c r="Q3206" s="7" t="s">
        <v>1783</v>
      </c>
      <c r="R3206" s="34" t="s">
        <v>30532</v>
      </c>
      <c r="S3206" s="34" t="s">
        <v>30533</v>
      </c>
      <c r="T3206" s="7" t="s">
        <v>50</v>
      </c>
      <c r="U3206" s="7" t="s">
        <v>50</v>
      </c>
      <c r="V3206" s="7" t="s">
        <v>50</v>
      </c>
      <c r="W3206" s="7" t="s">
        <v>50</v>
      </c>
      <c r="X3206" s="7" t="s">
        <v>50</v>
      </c>
      <c r="Y3206" s="7" t="s">
        <v>467</v>
      </c>
      <c r="Z3206" s="7">
        <v>1</v>
      </c>
      <c r="AA3206" s="7" t="s">
        <v>50</v>
      </c>
      <c r="AB3206" s="7" t="s">
        <v>50</v>
      </c>
      <c r="AC3206" s="7" t="s">
        <v>50</v>
      </c>
      <c r="AD3206" s="7" t="s">
        <v>467</v>
      </c>
      <c r="AE3206" s="7" t="s">
        <v>50</v>
      </c>
      <c r="AF3206" s="7" t="s">
        <v>50</v>
      </c>
      <c r="AG3206" s="7" t="s">
        <v>50</v>
      </c>
      <c r="AH3206" s="7" t="s">
        <v>50</v>
      </c>
      <c r="AI3206" s="7" t="s">
        <v>50</v>
      </c>
      <c r="AJ3206" s="7" t="s">
        <v>50</v>
      </c>
      <c r="AK3206" s="7" t="s">
        <v>30534</v>
      </c>
      <c r="AL3206" s="7" t="s">
        <v>50</v>
      </c>
      <c r="AM3206" s="7" t="s">
        <v>30535</v>
      </c>
      <c r="AN3206" s="7" t="s">
        <v>253</v>
      </c>
      <c r="AO3206" s="7" t="s">
        <v>30536</v>
      </c>
      <c r="AP3206" s="22" t="s">
        <v>30537</v>
      </c>
      <c r="AQ3206" s="9" t="s">
        <v>50</v>
      </c>
      <c r="AR3206" s="7" t="s">
        <v>50</v>
      </c>
    </row>
    <row r="3207" spans="1:44" ht="15" thickBot="1">
      <c r="A3207" s="10" t="s">
        <v>30538</v>
      </c>
      <c r="B3207" s="13" t="s">
        <v>50</v>
      </c>
      <c r="C3207" s="12">
        <v>43466</v>
      </c>
      <c r="D3207" s="13" t="s">
        <v>45</v>
      </c>
      <c r="E3207" s="13" t="s">
        <v>46</v>
      </c>
      <c r="F3207" s="13" t="s">
        <v>70</v>
      </c>
      <c r="G3207" s="27" t="s">
        <v>54945</v>
      </c>
      <c r="H3207" s="13" t="s">
        <v>50</v>
      </c>
      <c r="I3207" s="13" t="s">
        <v>50</v>
      </c>
      <c r="J3207" s="12">
        <v>45496</v>
      </c>
      <c r="K3207" s="13" t="s">
        <v>50</v>
      </c>
      <c r="L3207" s="13" t="s">
        <v>1471</v>
      </c>
      <c r="M3207" s="13" t="s">
        <v>30539</v>
      </c>
      <c r="N3207" s="13" t="s">
        <v>30155</v>
      </c>
      <c r="O3207" s="13" t="s">
        <v>30540</v>
      </c>
      <c r="P3207" s="11">
        <v>150352</v>
      </c>
      <c r="Q3207" s="13" t="s">
        <v>383</v>
      </c>
      <c r="R3207" s="33" t="s">
        <v>30541</v>
      </c>
      <c r="S3207" s="33" t="s">
        <v>30542</v>
      </c>
      <c r="T3207" s="13" t="s">
        <v>50</v>
      </c>
      <c r="U3207" s="13">
        <v>4045458425</v>
      </c>
      <c r="V3207" s="13" t="s">
        <v>50</v>
      </c>
      <c r="W3207" s="13" t="s">
        <v>50</v>
      </c>
      <c r="X3207" s="13" t="s">
        <v>50</v>
      </c>
      <c r="Y3207" s="13" t="s">
        <v>50</v>
      </c>
      <c r="Z3207" s="13">
        <v>1</v>
      </c>
      <c r="AA3207" s="13" t="s">
        <v>50</v>
      </c>
      <c r="AB3207" s="13" t="s">
        <v>50</v>
      </c>
      <c r="AC3207" s="13" t="s">
        <v>50</v>
      </c>
      <c r="AD3207" s="13" t="s">
        <v>1471</v>
      </c>
      <c r="AE3207" s="13" t="s">
        <v>50</v>
      </c>
      <c r="AF3207" s="13" t="s">
        <v>50</v>
      </c>
      <c r="AG3207" s="13" t="s">
        <v>50</v>
      </c>
      <c r="AH3207" s="13" t="s">
        <v>50</v>
      </c>
      <c r="AI3207" s="13" t="s">
        <v>50</v>
      </c>
      <c r="AJ3207" s="13" t="s">
        <v>50</v>
      </c>
      <c r="AK3207" s="13" t="s">
        <v>30543</v>
      </c>
      <c r="AL3207" s="13" t="s">
        <v>50</v>
      </c>
      <c r="AM3207" s="13" t="s">
        <v>30544</v>
      </c>
      <c r="AN3207" s="13" t="s">
        <v>66</v>
      </c>
      <c r="AO3207" s="13" t="s">
        <v>30545</v>
      </c>
      <c r="AP3207" s="21" t="s">
        <v>30546</v>
      </c>
      <c r="AQ3207" s="15" t="s">
        <v>50</v>
      </c>
      <c r="AR3207" s="13" t="s">
        <v>50</v>
      </c>
    </row>
    <row r="3208" spans="1:44" ht="15" thickBot="1">
      <c r="A3208" s="4" t="s">
        <v>30547</v>
      </c>
      <c r="B3208" s="5">
        <v>3668096</v>
      </c>
      <c r="C3208" s="6">
        <v>40179</v>
      </c>
      <c r="D3208" s="7" t="s">
        <v>45</v>
      </c>
      <c r="E3208" s="7" t="s">
        <v>46</v>
      </c>
      <c r="F3208" s="7" t="s">
        <v>70</v>
      </c>
      <c r="G3208" s="7" t="s">
        <v>50</v>
      </c>
      <c r="H3208" s="7" t="s">
        <v>30548</v>
      </c>
      <c r="I3208" s="7" t="s">
        <v>50</v>
      </c>
      <c r="J3208" s="6">
        <v>45490</v>
      </c>
      <c r="K3208" s="7" t="s">
        <v>50</v>
      </c>
      <c r="L3208" s="7" t="s">
        <v>1471</v>
      </c>
      <c r="M3208" s="7" t="s">
        <v>30549</v>
      </c>
      <c r="N3208" s="7" t="s">
        <v>25449</v>
      </c>
      <c r="O3208" s="7" t="s">
        <v>30550</v>
      </c>
      <c r="P3208" s="5">
        <v>151617</v>
      </c>
      <c r="Q3208" s="7" t="s">
        <v>397</v>
      </c>
      <c r="R3208" s="34" t="s">
        <v>30551</v>
      </c>
      <c r="S3208" s="34" t="s">
        <v>30552</v>
      </c>
      <c r="T3208" s="7" t="s">
        <v>30553</v>
      </c>
      <c r="U3208" s="7" t="s">
        <v>50</v>
      </c>
      <c r="V3208" s="7" t="s">
        <v>50</v>
      </c>
      <c r="W3208" s="7" t="s">
        <v>50</v>
      </c>
      <c r="X3208" s="7" t="s">
        <v>50</v>
      </c>
      <c r="Y3208" s="7" t="s">
        <v>50</v>
      </c>
      <c r="Z3208" s="7">
        <v>1</v>
      </c>
      <c r="AA3208" s="7" t="s">
        <v>50</v>
      </c>
      <c r="AB3208" s="7" t="s">
        <v>50</v>
      </c>
      <c r="AC3208" s="7" t="s">
        <v>50</v>
      </c>
      <c r="AD3208" s="7" t="s">
        <v>1471</v>
      </c>
      <c r="AE3208" s="7" t="s">
        <v>50</v>
      </c>
      <c r="AF3208" s="7" t="s">
        <v>50</v>
      </c>
      <c r="AG3208" s="7" t="s">
        <v>50</v>
      </c>
      <c r="AH3208" s="7" t="s">
        <v>50</v>
      </c>
      <c r="AI3208" s="7" t="s">
        <v>50</v>
      </c>
      <c r="AJ3208" s="7" t="s">
        <v>50</v>
      </c>
      <c r="AK3208" s="7" t="s">
        <v>30554</v>
      </c>
      <c r="AL3208" s="7" t="s">
        <v>50</v>
      </c>
      <c r="AM3208" s="7" t="s">
        <v>30555</v>
      </c>
      <c r="AN3208" s="7" t="s">
        <v>66</v>
      </c>
      <c r="AO3208" s="7" t="s">
        <v>30556</v>
      </c>
      <c r="AP3208" s="22" t="s">
        <v>30557</v>
      </c>
      <c r="AQ3208" s="9" t="s">
        <v>50</v>
      </c>
      <c r="AR3208" s="7" t="s">
        <v>50</v>
      </c>
    </row>
    <row r="3209" spans="1:44" ht="15" thickBot="1">
      <c r="A3209" s="10" t="s">
        <v>30558</v>
      </c>
      <c r="B3209" s="13" t="s">
        <v>50</v>
      </c>
      <c r="C3209" s="12">
        <v>44927</v>
      </c>
      <c r="D3209" s="13" t="s">
        <v>45</v>
      </c>
      <c r="E3209" s="13" t="s">
        <v>1939</v>
      </c>
      <c r="F3209" s="13" t="s">
        <v>70</v>
      </c>
      <c r="G3209" s="27" t="s">
        <v>54945</v>
      </c>
      <c r="H3209" s="13" t="s">
        <v>50</v>
      </c>
      <c r="I3209" s="13" t="s">
        <v>50</v>
      </c>
      <c r="J3209" s="12">
        <v>45496</v>
      </c>
      <c r="K3209" s="13" t="s">
        <v>50</v>
      </c>
      <c r="L3209" s="13" t="s">
        <v>52</v>
      </c>
      <c r="M3209" s="13" t="s">
        <v>17435</v>
      </c>
      <c r="N3209" s="13" t="s">
        <v>1941</v>
      </c>
      <c r="O3209" s="13" t="s">
        <v>30559</v>
      </c>
      <c r="P3209" s="11">
        <v>153644</v>
      </c>
      <c r="Q3209" s="13" t="s">
        <v>1943</v>
      </c>
      <c r="R3209" s="33" t="s">
        <v>30560</v>
      </c>
      <c r="S3209" s="33" t="s">
        <v>30561</v>
      </c>
      <c r="T3209" s="13" t="s">
        <v>50</v>
      </c>
      <c r="U3209" s="13" t="s">
        <v>50</v>
      </c>
      <c r="V3209" s="13">
        <v>20000</v>
      </c>
      <c r="W3209" s="13" t="s">
        <v>60</v>
      </c>
      <c r="X3209" s="13">
        <v>20000</v>
      </c>
      <c r="Y3209" s="13" t="s">
        <v>50</v>
      </c>
      <c r="Z3209" s="13">
        <v>1</v>
      </c>
      <c r="AA3209" s="13" t="s">
        <v>50</v>
      </c>
      <c r="AB3209" s="13" t="s">
        <v>50</v>
      </c>
      <c r="AC3209" s="13" t="s">
        <v>50</v>
      </c>
      <c r="AD3209" s="13" t="s">
        <v>50</v>
      </c>
      <c r="AE3209" s="13" t="s">
        <v>50</v>
      </c>
      <c r="AF3209" s="13" t="s">
        <v>50</v>
      </c>
      <c r="AG3209" s="13" t="s">
        <v>50</v>
      </c>
      <c r="AH3209" s="13">
        <v>20000</v>
      </c>
      <c r="AI3209" s="13" t="s">
        <v>60</v>
      </c>
      <c r="AJ3209" s="13">
        <v>20000</v>
      </c>
      <c r="AK3209" s="13" t="s">
        <v>29162</v>
      </c>
      <c r="AL3209" s="13" t="s">
        <v>50</v>
      </c>
      <c r="AM3209" s="13" t="s">
        <v>30562</v>
      </c>
      <c r="AN3209" s="13" t="s">
        <v>253</v>
      </c>
      <c r="AO3209" s="13" t="s">
        <v>30563</v>
      </c>
      <c r="AP3209" s="21" t="s">
        <v>30564</v>
      </c>
      <c r="AQ3209" s="15" t="s">
        <v>50</v>
      </c>
      <c r="AR3209" s="13" t="s">
        <v>50</v>
      </c>
    </row>
    <row r="3210" spans="1:44" ht="15" thickBot="1">
      <c r="A3210" s="4" t="s">
        <v>30565</v>
      </c>
      <c r="B3210" s="7" t="s">
        <v>50</v>
      </c>
      <c r="C3210" s="6">
        <v>43435</v>
      </c>
      <c r="D3210" s="7" t="s">
        <v>45</v>
      </c>
      <c r="E3210" s="7" t="s">
        <v>46</v>
      </c>
      <c r="F3210" s="7" t="s">
        <v>70</v>
      </c>
      <c r="G3210" s="26" t="s">
        <v>54946</v>
      </c>
      <c r="H3210" s="7" t="s">
        <v>50</v>
      </c>
      <c r="I3210" s="7" t="s">
        <v>50</v>
      </c>
      <c r="J3210" s="6">
        <v>45491</v>
      </c>
      <c r="K3210" s="7" t="s">
        <v>50</v>
      </c>
      <c r="L3210" s="7" t="s">
        <v>73</v>
      </c>
      <c r="M3210" s="7" t="s">
        <v>13965</v>
      </c>
      <c r="N3210" s="7" t="s">
        <v>30566</v>
      </c>
      <c r="O3210" s="7" t="s">
        <v>30567</v>
      </c>
      <c r="P3210" s="5">
        <v>153703</v>
      </c>
      <c r="Q3210" s="7" t="s">
        <v>245</v>
      </c>
      <c r="R3210" s="34" t="s">
        <v>30568</v>
      </c>
      <c r="S3210" s="31" t="s">
        <v>50</v>
      </c>
      <c r="T3210" s="7" t="s">
        <v>50</v>
      </c>
      <c r="U3210" s="7" t="s">
        <v>30569</v>
      </c>
      <c r="V3210" s="7" t="s">
        <v>50</v>
      </c>
      <c r="W3210" s="7" t="s">
        <v>50</v>
      </c>
      <c r="X3210" s="7" t="s">
        <v>50</v>
      </c>
      <c r="Y3210" s="7" t="s">
        <v>81</v>
      </c>
      <c r="Z3210" s="7">
        <v>5</v>
      </c>
      <c r="AA3210" s="7" t="s">
        <v>50</v>
      </c>
      <c r="AB3210" s="7" t="s">
        <v>50</v>
      </c>
      <c r="AC3210" s="7" t="s">
        <v>50</v>
      </c>
      <c r="AD3210" s="7" t="s">
        <v>73</v>
      </c>
      <c r="AE3210" s="7" t="s">
        <v>50</v>
      </c>
      <c r="AF3210" s="7" t="s">
        <v>50</v>
      </c>
      <c r="AG3210" s="7" t="s">
        <v>50</v>
      </c>
      <c r="AH3210" s="7" t="s">
        <v>50</v>
      </c>
      <c r="AI3210" s="7" t="s">
        <v>50</v>
      </c>
      <c r="AJ3210" s="7" t="s">
        <v>50</v>
      </c>
      <c r="AK3210" s="7" t="s">
        <v>30570</v>
      </c>
      <c r="AL3210" s="7" t="s">
        <v>50</v>
      </c>
      <c r="AM3210" s="7" t="s">
        <v>30571</v>
      </c>
      <c r="AN3210" s="7" t="s">
        <v>993</v>
      </c>
      <c r="AO3210" s="7" t="s">
        <v>30572</v>
      </c>
      <c r="AP3210" s="9" t="s">
        <v>50</v>
      </c>
      <c r="AQ3210" s="22" t="s">
        <v>30573</v>
      </c>
      <c r="AR3210" s="7" t="s">
        <v>50</v>
      </c>
    </row>
    <row r="3211" spans="1:44" ht="15" thickBot="1">
      <c r="A3211" s="10" t="s">
        <v>30574</v>
      </c>
      <c r="B3211" s="13" t="s">
        <v>50</v>
      </c>
      <c r="C3211" s="12">
        <v>43466</v>
      </c>
      <c r="D3211" s="13" t="s">
        <v>45</v>
      </c>
      <c r="E3211" s="13" t="s">
        <v>50</v>
      </c>
      <c r="F3211" s="13" t="s">
        <v>70</v>
      </c>
      <c r="G3211" s="27" t="s">
        <v>54945</v>
      </c>
      <c r="H3211" s="13" t="s">
        <v>50</v>
      </c>
      <c r="I3211" s="13" t="s">
        <v>50</v>
      </c>
      <c r="J3211" s="12">
        <v>45495</v>
      </c>
      <c r="K3211" s="13" t="s">
        <v>50</v>
      </c>
      <c r="L3211" s="13" t="s">
        <v>52</v>
      </c>
      <c r="M3211" s="13" t="s">
        <v>30575</v>
      </c>
      <c r="N3211" s="13" t="s">
        <v>30576</v>
      </c>
      <c r="O3211" s="13" t="s">
        <v>30577</v>
      </c>
      <c r="P3211" s="11">
        <v>154596</v>
      </c>
      <c r="Q3211" s="13" t="s">
        <v>383</v>
      </c>
      <c r="R3211" s="33" t="s">
        <v>30578</v>
      </c>
      <c r="S3211" s="33" t="s">
        <v>30579</v>
      </c>
      <c r="T3211" s="13" t="s">
        <v>30580</v>
      </c>
      <c r="U3211" s="13" t="s">
        <v>50</v>
      </c>
      <c r="V3211" s="13">
        <v>323388</v>
      </c>
      <c r="W3211" s="13" t="s">
        <v>60</v>
      </c>
      <c r="X3211" s="13">
        <v>323388</v>
      </c>
      <c r="Y3211" s="13" t="s">
        <v>50</v>
      </c>
      <c r="Z3211" s="13">
        <v>1</v>
      </c>
      <c r="AA3211" s="13" t="s">
        <v>50</v>
      </c>
      <c r="AB3211" s="13" t="s">
        <v>50</v>
      </c>
      <c r="AC3211" s="13" t="s">
        <v>50</v>
      </c>
      <c r="AD3211" s="13" t="s">
        <v>50</v>
      </c>
      <c r="AE3211" s="13" t="s">
        <v>50</v>
      </c>
      <c r="AF3211" s="13" t="s">
        <v>50</v>
      </c>
      <c r="AG3211" s="13" t="s">
        <v>50</v>
      </c>
      <c r="AH3211" s="13">
        <v>323388</v>
      </c>
      <c r="AI3211" s="13" t="s">
        <v>60</v>
      </c>
      <c r="AJ3211" s="13">
        <v>323388</v>
      </c>
      <c r="AK3211" s="13" t="s">
        <v>29576</v>
      </c>
      <c r="AL3211" s="13" t="s">
        <v>50</v>
      </c>
      <c r="AM3211" s="13" t="s">
        <v>30581</v>
      </c>
      <c r="AN3211" s="13" t="s">
        <v>5485</v>
      </c>
      <c r="AO3211" s="13" t="s">
        <v>30582</v>
      </c>
      <c r="AP3211" s="15" t="s">
        <v>50</v>
      </c>
      <c r="AQ3211" s="21" t="s">
        <v>30583</v>
      </c>
      <c r="AR3211" s="13" t="s">
        <v>50</v>
      </c>
    </row>
    <row r="3212" spans="1:44" ht="15" thickBot="1">
      <c r="A3212" s="4" t="s">
        <v>30584</v>
      </c>
      <c r="B3212" s="7" t="s">
        <v>50</v>
      </c>
      <c r="C3212" s="6">
        <v>44562</v>
      </c>
      <c r="D3212" s="7" t="s">
        <v>45</v>
      </c>
      <c r="E3212" s="7" t="s">
        <v>50</v>
      </c>
      <c r="F3212" s="7" t="s">
        <v>70</v>
      </c>
      <c r="G3212" s="26" t="s">
        <v>54946</v>
      </c>
      <c r="H3212" s="7" t="s">
        <v>50</v>
      </c>
      <c r="I3212" s="7" t="s">
        <v>50</v>
      </c>
      <c r="J3212" s="6">
        <v>45497</v>
      </c>
      <c r="K3212" s="7" t="s">
        <v>50</v>
      </c>
      <c r="L3212" s="7" t="s">
        <v>467</v>
      </c>
      <c r="M3212" s="7" t="s">
        <v>5041</v>
      </c>
      <c r="N3212" s="7" t="s">
        <v>2675</v>
      </c>
      <c r="O3212" s="7" t="s">
        <v>30585</v>
      </c>
      <c r="P3212" s="5">
        <v>155065</v>
      </c>
      <c r="Q3212" s="7" t="s">
        <v>245</v>
      </c>
      <c r="R3212" s="34" t="s">
        <v>30586</v>
      </c>
      <c r="S3212" s="34" t="s">
        <v>30587</v>
      </c>
      <c r="T3212" s="7" t="s">
        <v>30588</v>
      </c>
      <c r="U3212" s="7" t="s">
        <v>30589</v>
      </c>
      <c r="V3212" s="7" t="s">
        <v>50</v>
      </c>
      <c r="W3212" s="7" t="s">
        <v>50</v>
      </c>
      <c r="X3212" s="7" t="s">
        <v>50</v>
      </c>
      <c r="Y3212" s="7" t="s">
        <v>467</v>
      </c>
      <c r="Z3212" s="7">
        <v>1</v>
      </c>
      <c r="AA3212" s="7" t="s">
        <v>50</v>
      </c>
      <c r="AB3212" s="7" t="s">
        <v>50</v>
      </c>
      <c r="AC3212" s="7" t="s">
        <v>50</v>
      </c>
      <c r="AD3212" s="7" t="s">
        <v>467</v>
      </c>
      <c r="AE3212" s="7" t="s">
        <v>50</v>
      </c>
      <c r="AF3212" s="7" t="s">
        <v>50</v>
      </c>
      <c r="AG3212" s="7" t="s">
        <v>50</v>
      </c>
      <c r="AH3212" s="7" t="s">
        <v>50</v>
      </c>
      <c r="AI3212" s="7" t="s">
        <v>50</v>
      </c>
      <c r="AJ3212" s="7" t="s">
        <v>50</v>
      </c>
      <c r="AK3212" s="7" t="s">
        <v>20673</v>
      </c>
      <c r="AL3212" s="7" t="s">
        <v>50</v>
      </c>
      <c r="AM3212" s="7" t="s">
        <v>30590</v>
      </c>
      <c r="AN3212" s="7" t="s">
        <v>66</v>
      </c>
      <c r="AO3212" s="7" t="s">
        <v>30591</v>
      </c>
      <c r="AP3212" s="22" t="s">
        <v>30592</v>
      </c>
      <c r="AQ3212" s="9" t="s">
        <v>50</v>
      </c>
      <c r="AR3212" s="7" t="s">
        <v>50</v>
      </c>
    </row>
    <row r="3213" spans="1:44" ht="15" thickBot="1">
      <c r="A3213" s="10" t="s">
        <v>30593</v>
      </c>
      <c r="B3213" s="13" t="s">
        <v>50</v>
      </c>
      <c r="C3213" s="12">
        <v>43101</v>
      </c>
      <c r="D3213" s="13" t="s">
        <v>45</v>
      </c>
      <c r="E3213" s="13" t="s">
        <v>50</v>
      </c>
      <c r="F3213" s="13" t="s">
        <v>70</v>
      </c>
      <c r="G3213" s="26" t="s">
        <v>54946</v>
      </c>
      <c r="H3213" s="13" t="s">
        <v>50</v>
      </c>
      <c r="I3213" s="13" t="s">
        <v>50</v>
      </c>
      <c r="J3213" s="12">
        <v>45490</v>
      </c>
      <c r="K3213" s="13" t="s">
        <v>50</v>
      </c>
      <c r="L3213" s="13" t="s">
        <v>178</v>
      </c>
      <c r="M3213" s="13" t="s">
        <v>30594</v>
      </c>
      <c r="N3213" s="13" t="s">
        <v>11730</v>
      </c>
      <c r="O3213" s="13" t="s">
        <v>30595</v>
      </c>
      <c r="P3213" s="11">
        <v>157694</v>
      </c>
      <c r="Q3213" s="13" t="s">
        <v>93</v>
      </c>
      <c r="R3213" s="33" t="s">
        <v>30596</v>
      </c>
      <c r="S3213" s="33" t="s">
        <v>30597</v>
      </c>
      <c r="T3213" s="13" t="s">
        <v>50</v>
      </c>
      <c r="U3213" s="13" t="s">
        <v>50</v>
      </c>
      <c r="V3213" s="13" t="s">
        <v>50</v>
      </c>
      <c r="W3213" s="13" t="s">
        <v>50</v>
      </c>
      <c r="X3213" s="13" t="s">
        <v>50</v>
      </c>
      <c r="Y3213" s="13" t="s">
        <v>50</v>
      </c>
      <c r="Z3213" s="13">
        <v>1</v>
      </c>
      <c r="AA3213" s="13" t="s">
        <v>50</v>
      </c>
      <c r="AB3213" s="13" t="s">
        <v>50</v>
      </c>
      <c r="AC3213" s="13" t="s">
        <v>50</v>
      </c>
      <c r="AD3213" s="13" t="s">
        <v>178</v>
      </c>
      <c r="AE3213" s="13" t="s">
        <v>50</v>
      </c>
      <c r="AF3213" s="13" t="s">
        <v>50</v>
      </c>
      <c r="AG3213" s="13" t="s">
        <v>50</v>
      </c>
      <c r="AH3213" s="13" t="s">
        <v>50</v>
      </c>
      <c r="AI3213" s="13" t="s">
        <v>50</v>
      </c>
      <c r="AJ3213" s="13" t="s">
        <v>50</v>
      </c>
      <c r="AK3213" s="13" t="s">
        <v>50</v>
      </c>
      <c r="AL3213" s="13" t="s">
        <v>50</v>
      </c>
      <c r="AM3213" s="13" t="s">
        <v>30598</v>
      </c>
      <c r="AN3213" s="13" t="s">
        <v>66</v>
      </c>
      <c r="AO3213" s="13" t="s">
        <v>30599</v>
      </c>
      <c r="AP3213" s="21" t="s">
        <v>30600</v>
      </c>
      <c r="AQ3213" s="15" t="s">
        <v>50</v>
      </c>
      <c r="AR3213" s="13" t="s">
        <v>50</v>
      </c>
    </row>
    <row r="3214" spans="1:44" ht="15" thickBot="1">
      <c r="A3214" s="4" t="s">
        <v>30601</v>
      </c>
      <c r="B3214" s="7" t="s">
        <v>50</v>
      </c>
      <c r="C3214" s="7" t="s">
        <v>50</v>
      </c>
      <c r="D3214" s="7" t="s">
        <v>45</v>
      </c>
      <c r="E3214" s="7" t="s">
        <v>1939</v>
      </c>
      <c r="F3214" s="7" t="s">
        <v>70</v>
      </c>
      <c r="G3214" s="7" t="s">
        <v>50</v>
      </c>
      <c r="H3214" s="7" t="s">
        <v>50</v>
      </c>
      <c r="I3214" s="7" t="s">
        <v>50</v>
      </c>
      <c r="J3214" s="6">
        <v>45495</v>
      </c>
      <c r="K3214" s="7" t="s">
        <v>50</v>
      </c>
      <c r="L3214" s="7" t="s">
        <v>52</v>
      </c>
      <c r="M3214" s="7" t="s">
        <v>7711</v>
      </c>
      <c r="N3214" s="7" t="s">
        <v>30602</v>
      </c>
      <c r="O3214" s="7" t="s">
        <v>30603</v>
      </c>
      <c r="P3214" s="5">
        <v>159253</v>
      </c>
      <c r="Q3214" s="7" t="s">
        <v>135</v>
      </c>
      <c r="R3214" s="31" t="s">
        <v>50</v>
      </c>
      <c r="S3214" s="31" t="s">
        <v>50</v>
      </c>
      <c r="T3214" s="7" t="s">
        <v>30604</v>
      </c>
      <c r="U3214" s="7" t="s">
        <v>30605</v>
      </c>
      <c r="V3214" s="7">
        <v>10000</v>
      </c>
      <c r="W3214" s="7" t="s">
        <v>60</v>
      </c>
      <c r="X3214" s="7">
        <v>10000</v>
      </c>
      <c r="Y3214" s="7" t="s">
        <v>50</v>
      </c>
      <c r="Z3214" s="7">
        <v>1</v>
      </c>
      <c r="AA3214" s="7" t="s">
        <v>50</v>
      </c>
      <c r="AB3214" s="7" t="s">
        <v>50</v>
      </c>
      <c r="AC3214" s="7" t="s">
        <v>50</v>
      </c>
      <c r="AD3214" s="7" t="s">
        <v>50</v>
      </c>
      <c r="AE3214" s="7" t="s">
        <v>50</v>
      </c>
      <c r="AF3214" s="7" t="s">
        <v>50</v>
      </c>
      <c r="AG3214" s="7" t="s">
        <v>50</v>
      </c>
      <c r="AH3214" s="7">
        <v>10000</v>
      </c>
      <c r="AI3214" s="7" t="s">
        <v>60</v>
      </c>
      <c r="AJ3214" s="7">
        <v>10000</v>
      </c>
      <c r="AK3214" s="7" t="s">
        <v>30606</v>
      </c>
      <c r="AL3214" s="7" t="s">
        <v>50</v>
      </c>
      <c r="AM3214" s="7" t="s">
        <v>50</v>
      </c>
      <c r="AN3214" s="7" t="s">
        <v>50</v>
      </c>
      <c r="AO3214" s="7" t="s">
        <v>50</v>
      </c>
      <c r="AP3214" s="9" t="s">
        <v>50</v>
      </c>
      <c r="AQ3214" s="9" t="s">
        <v>50</v>
      </c>
      <c r="AR3214" s="7" t="s">
        <v>1186</v>
      </c>
    </row>
    <row r="3215" spans="1:44" ht="15" thickBot="1">
      <c r="A3215" s="10" t="s">
        <v>30607</v>
      </c>
      <c r="B3215" s="11">
        <v>133181</v>
      </c>
      <c r="C3215" s="12">
        <v>35796</v>
      </c>
      <c r="D3215" s="13" t="s">
        <v>45</v>
      </c>
      <c r="E3215" s="13" t="s">
        <v>46</v>
      </c>
      <c r="F3215" s="13" t="s">
        <v>70</v>
      </c>
      <c r="G3215" s="13" t="s">
        <v>145</v>
      </c>
      <c r="H3215" s="13" t="s">
        <v>50</v>
      </c>
      <c r="I3215" s="13" t="s">
        <v>50</v>
      </c>
      <c r="J3215" s="12">
        <v>45497</v>
      </c>
      <c r="K3215" s="13" t="s">
        <v>50</v>
      </c>
      <c r="L3215" s="13" t="s">
        <v>290</v>
      </c>
      <c r="M3215" s="13" t="s">
        <v>21353</v>
      </c>
      <c r="N3215" s="13" t="s">
        <v>30608</v>
      </c>
      <c r="O3215" s="13" t="s">
        <v>30609</v>
      </c>
      <c r="P3215" s="11">
        <v>159891</v>
      </c>
      <c r="Q3215" s="13" t="s">
        <v>360</v>
      </c>
      <c r="R3215" s="33" t="s">
        <v>30610</v>
      </c>
      <c r="S3215" s="33" t="s">
        <v>30611</v>
      </c>
      <c r="T3215" s="13" t="s">
        <v>30612</v>
      </c>
      <c r="U3215" s="13" t="s">
        <v>30613</v>
      </c>
      <c r="V3215" s="13" t="s">
        <v>50</v>
      </c>
      <c r="W3215" s="13" t="s">
        <v>50</v>
      </c>
      <c r="X3215" s="13" t="s">
        <v>50</v>
      </c>
      <c r="Y3215" s="13" t="s">
        <v>171</v>
      </c>
      <c r="Z3215" s="13">
        <v>2</v>
      </c>
      <c r="AA3215" s="13" t="s">
        <v>50</v>
      </c>
      <c r="AB3215" s="13" t="s">
        <v>50</v>
      </c>
      <c r="AC3215" s="13" t="s">
        <v>50</v>
      </c>
      <c r="AD3215" s="13" t="s">
        <v>290</v>
      </c>
      <c r="AE3215" s="13" t="s">
        <v>50</v>
      </c>
      <c r="AF3215" s="13" t="s">
        <v>50</v>
      </c>
      <c r="AG3215" s="13" t="s">
        <v>50</v>
      </c>
      <c r="AH3215" s="13" t="s">
        <v>50</v>
      </c>
      <c r="AI3215" s="13" t="s">
        <v>50</v>
      </c>
      <c r="AJ3215" s="13" t="s">
        <v>50</v>
      </c>
      <c r="AK3215" s="13" t="s">
        <v>30614</v>
      </c>
      <c r="AL3215" s="13" t="s">
        <v>50</v>
      </c>
      <c r="AM3215" s="13" t="s">
        <v>30615</v>
      </c>
      <c r="AN3215" s="13" t="s">
        <v>66</v>
      </c>
      <c r="AO3215" s="13" t="s">
        <v>30616</v>
      </c>
      <c r="AP3215" s="21" t="s">
        <v>30617</v>
      </c>
      <c r="AQ3215" s="15" t="s">
        <v>50</v>
      </c>
      <c r="AR3215" s="13" t="s">
        <v>50</v>
      </c>
    </row>
    <row r="3216" spans="1:44" ht="15" thickBot="1">
      <c r="A3216" s="4" t="s">
        <v>30618</v>
      </c>
      <c r="B3216" s="7">
        <v>2</v>
      </c>
      <c r="C3216" s="6">
        <v>44933</v>
      </c>
      <c r="D3216" s="7" t="s">
        <v>45</v>
      </c>
      <c r="E3216" s="7" t="s">
        <v>46</v>
      </c>
      <c r="F3216" s="7" t="s">
        <v>70</v>
      </c>
      <c r="G3216" s="27" t="s">
        <v>54945</v>
      </c>
      <c r="H3216" s="7" t="s">
        <v>50</v>
      </c>
      <c r="I3216" s="7" t="s">
        <v>50</v>
      </c>
      <c r="J3216" s="6">
        <v>45490</v>
      </c>
      <c r="K3216" s="7" t="s">
        <v>50</v>
      </c>
      <c r="L3216" s="7" t="s">
        <v>1624</v>
      </c>
      <c r="M3216" s="7" t="s">
        <v>7086</v>
      </c>
      <c r="N3216" s="7" t="s">
        <v>14700</v>
      </c>
      <c r="O3216" s="7" t="s">
        <v>30619</v>
      </c>
      <c r="P3216" s="5">
        <v>160188</v>
      </c>
      <c r="Q3216" s="7" t="s">
        <v>360</v>
      </c>
      <c r="R3216" s="34" t="s">
        <v>30620</v>
      </c>
      <c r="S3216" s="34" t="s">
        <v>30621</v>
      </c>
      <c r="T3216" s="7" t="s">
        <v>50</v>
      </c>
      <c r="U3216" s="7" t="s">
        <v>50</v>
      </c>
      <c r="V3216" s="7" t="s">
        <v>50</v>
      </c>
      <c r="W3216" s="7" t="s">
        <v>50</v>
      </c>
      <c r="X3216" s="7" t="s">
        <v>50</v>
      </c>
      <c r="Y3216" s="7" t="s">
        <v>467</v>
      </c>
      <c r="Z3216" s="7">
        <v>1</v>
      </c>
      <c r="AA3216" s="7" t="s">
        <v>50</v>
      </c>
      <c r="AB3216" s="7" t="s">
        <v>50</v>
      </c>
      <c r="AC3216" s="7" t="s">
        <v>50</v>
      </c>
      <c r="AD3216" s="7" t="s">
        <v>1624</v>
      </c>
      <c r="AE3216" s="7" t="s">
        <v>50</v>
      </c>
      <c r="AF3216" s="7" t="s">
        <v>50</v>
      </c>
      <c r="AG3216" s="7" t="s">
        <v>50</v>
      </c>
      <c r="AH3216" s="7" t="s">
        <v>50</v>
      </c>
      <c r="AI3216" s="7" t="s">
        <v>50</v>
      </c>
      <c r="AJ3216" s="7" t="s">
        <v>50</v>
      </c>
      <c r="AK3216" s="7" t="s">
        <v>30622</v>
      </c>
      <c r="AL3216" s="7" t="s">
        <v>50</v>
      </c>
      <c r="AM3216" s="7" t="s">
        <v>30623</v>
      </c>
      <c r="AN3216" s="7" t="s">
        <v>253</v>
      </c>
      <c r="AO3216" s="7" t="s">
        <v>30624</v>
      </c>
      <c r="AP3216" s="22" t="s">
        <v>30625</v>
      </c>
      <c r="AQ3216" s="9" t="s">
        <v>50</v>
      </c>
      <c r="AR3216" s="7" t="s">
        <v>50</v>
      </c>
    </row>
    <row r="3217" spans="1:44" ht="15" thickBot="1">
      <c r="A3217" s="10" t="s">
        <v>30626</v>
      </c>
      <c r="B3217" s="13" t="s">
        <v>50</v>
      </c>
      <c r="C3217" s="13" t="s">
        <v>50</v>
      </c>
      <c r="D3217" s="13" t="s">
        <v>45</v>
      </c>
      <c r="E3217" s="13" t="s">
        <v>1939</v>
      </c>
      <c r="F3217" s="13" t="s">
        <v>70</v>
      </c>
      <c r="G3217" s="13" t="s">
        <v>87</v>
      </c>
      <c r="H3217" s="13" t="s">
        <v>50</v>
      </c>
      <c r="I3217" s="13" t="s">
        <v>50</v>
      </c>
      <c r="J3217" s="12">
        <v>45495</v>
      </c>
      <c r="K3217" s="13" t="s">
        <v>50</v>
      </c>
      <c r="L3217" s="13" t="s">
        <v>52</v>
      </c>
      <c r="M3217" s="13" t="s">
        <v>7711</v>
      </c>
      <c r="N3217" s="13" t="s">
        <v>50</v>
      </c>
      <c r="O3217" s="13" t="s">
        <v>30627</v>
      </c>
      <c r="P3217" s="11">
        <v>162032</v>
      </c>
      <c r="Q3217" s="13" t="s">
        <v>50</v>
      </c>
      <c r="R3217" s="33" t="s">
        <v>30628</v>
      </c>
      <c r="S3217" s="30" t="s">
        <v>50</v>
      </c>
      <c r="T3217" s="13" t="s">
        <v>30629</v>
      </c>
      <c r="U3217" s="13" t="s">
        <v>50</v>
      </c>
      <c r="V3217" s="13">
        <v>10000</v>
      </c>
      <c r="W3217" s="13" t="s">
        <v>60</v>
      </c>
      <c r="X3217" s="13">
        <v>10000</v>
      </c>
      <c r="Y3217" s="13" t="s">
        <v>50</v>
      </c>
      <c r="Z3217" s="13">
        <v>1</v>
      </c>
      <c r="AA3217" s="13" t="s">
        <v>50</v>
      </c>
      <c r="AB3217" s="13" t="s">
        <v>50</v>
      </c>
      <c r="AC3217" s="13" t="s">
        <v>50</v>
      </c>
      <c r="AD3217" s="13" t="s">
        <v>50</v>
      </c>
      <c r="AE3217" s="13" t="s">
        <v>50</v>
      </c>
      <c r="AF3217" s="13" t="s">
        <v>50</v>
      </c>
      <c r="AG3217" s="13" t="s">
        <v>50</v>
      </c>
      <c r="AH3217" s="13">
        <v>10000</v>
      </c>
      <c r="AI3217" s="13" t="s">
        <v>60</v>
      </c>
      <c r="AJ3217" s="13">
        <v>10000</v>
      </c>
      <c r="AK3217" s="13" t="s">
        <v>30606</v>
      </c>
      <c r="AL3217" s="13" t="s">
        <v>50</v>
      </c>
      <c r="AM3217" s="13" t="s">
        <v>30630</v>
      </c>
      <c r="AN3217" s="13" t="s">
        <v>253</v>
      </c>
      <c r="AO3217" s="13" t="s">
        <v>30631</v>
      </c>
      <c r="AP3217" s="21" t="s">
        <v>30632</v>
      </c>
      <c r="AQ3217" s="15" t="s">
        <v>50</v>
      </c>
      <c r="AR3217" s="13" t="s">
        <v>50</v>
      </c>
    </row>
    <row r="3218" spans="1:44" ht="15" thickBot="1">
      <c r="A3218" s="4" t="s">
        <v>30633</v>
      </c>
      <c r="B3218" s="7" t="s">
        <v>50</v>
      </c>
      <c r="C3218" s="6">
        <v>44927</v>
      </c>
      <c r="D3218" s="7" t="s">
        <v>45</v>
      </c>
      <c r="E3218" s="7" t="s">
        <v>46</v>
      </c>
      <c r="F3218" s="7" t="s">
        <v>70</v>
      </c>
      <c r="G3218" s="27" t="s">
        <v>54945</v>
      </c>
      <c r="H3218" s="7" t="s">
        <v>50</v>
      </c>
      <c r="I3218" s="7" t="s">
        <v>50</v>
      </c>
      <c r="J3218" s="6">
        <v>45492</v>
      </c>
      <c r="K3218" s="7" t="s">
        <v>50</v>
      </c>
      <c r="L3218" s="7" t="s">
        <v>1624</v>
      </c>
      <c r="M3218" s="7" t="s">
        <v>50</v>
      </c>
      <c r="N3218" s="7" t="s">
        <v>270</v>
      </c>
      <c r="O3218" s="7" t="s">
        <v>30634</v>
      </c>
      <c r="P3218" s="5">
        <v>163321</v>
      </c>
      <c r="Q3218" s="7" t="s">
        <v>245</v>
      </c>
      <c r="R3218" s="34" t="s">
        <v>30635</v>
      </c>
      <c r="S3218" s="34" t="s">
        <v>30636</v>
      </c>
      <c r="T3218" s="7" t="s">
        <v>30637</v>
      </c>
      <c r="U3218" s="7" t="s">
        <v>50</v>
      </c>
      <c r="V3218" s="7" t="s">
        <v>50</v>
      </c>
      <c r="W3218" s="7" t="s">
        <v>50</v>
      </c>
      <c r="X3218" s="7" t="s">
        <v>50</v>
      </c>
      <c r="Y3218" s="7" t="s">
        <v>467</v>
      </c>
      <c r="Z3218" s="7">
        <v>1</v>
      </c>
      <c r="AA3218" s="7" t="s">
        <v>50</v>
      </c>
      <c r="AB3218" s="7" t="s">
        <v>50</v>
      </c>
      <c r="AC3218" s="7" t="s">
        <v>50</v>
      </c>
      <c r="AD3218" s="7" t="s">
        <v>1624</v>
      </c>
      <c r="AE3218" s="7" t="s">
        <v>50</v>
      </c>
      <c r="AF3218" s="7" t="s">
        <v>50</v>
      </c>
      <c r="AG3218" s="7" t="s">
        <v>50</v>
      </c>
      <c r="AH3218" s="7" t="s">
        <v>50</v>
      </c>
      <c r="AI3218" s="7" t="s">
        <v>50</v>
      </c>
      <c r="AJ3218" s="7" t="s">
        <v>50</v>
      </c>
      <c r="AK3218" s="7" t="s">
        <v>30638</v>
      </c>
      <c r="AL3218" s="7" t="s">
        <v>50</v>
      </c>
      <c r="AM3218" s="7" t="s">
        <v>30639</v>
      </c>
      <c r="AN3218" s="7" t="s">
        <v>253</v>
      </c>
      <c r="AO3218" s="7" t="s">
        <v>30640</v>
      </c>
      <c r="AP3218" s="22" t="s">
        <v>30641</v>
      </c>
      <c r="AQ3218" s="9" t="s">
        <v>50</v>
      </c>
      <c r="AR3218" s="7" t="s">
        <v>50</v>
      </c>
    </row>
    <row r="3219" spans="1:44" ht="15" thickBot="1">
      <c r="A3219" s="10" t="s">
        <v>30642</v>
      </c>
      <c r="B3219" s="13">
        <v>67</v>
      </c>
      <c r="C3219" s="12">
        <v>40952</v>
      </c>
      <c r="D3219" s="13" t="s">
        <v>45</v>
      </c>
      <c r="E3219" s="13" t="s">
        <v>46</v>
      </c>
      <c r="F3219" s="13" t="s">
        <v>70</v>
      </c>
      <c r="G3219" s="26" t="s">
        <v>54946</v>
      </c>
      <c r="H3219" s="13" t="s">
        <v>50</v>
      </c>
      <c r="I3219" s="13" t="s">
        <v>50</v>
      </c>
      <c r="J3219" s="12">
        <v>45495</v>
      </c>
      <c r="K3219" s="13" t="s">
        <v>50</v>
      </c>
      <c r="L3219" s="13" t="s">
        <v>1471</v>
      </c>
      <c r="M3219" s="13" t="s">
        <v>9728</v>
      </c>
      <c r="N3219" s="13" t="s">
        <v>17075</v>
      </c>
      <c r="O3219" s="13" t="s">
        <v>30643</v>
      </c>
      <c r="P3219" s="11">
        <v>163409</v>
      </c>
      <c r="Q3219" s="13" t="s">
        <v>360</v>
      </c>
      <c r="R3219" s="33" t="s">
        <v>30644</v>
      </c>
      <c r="S3219" s="33" t="s">
        <v>30645</v>
      </c>
      <c r="T3219" s="13" t="s">
        <v>50</v>
      </c>
      <c r="U3219" s="13" t="s">
        <v>30646</v>
      </c>
      <c r="V3219" s="13" t="s">
        <v>50</v>
      </c>
      <c r="W3219" s="13" t="s">
        <v>50</v>
      </c>
      <c r="X3219" s="13" t="s">
        <v>50</v>
      </c>
      <c r="Y3219" s="13" t="s">
        <v>50</v>
      </c>
      <c r="Z3219" s="13">
        <v>1</v>
      </c>
      <c r="AA3219" s="13" t="s">
        <v>50</v>
      </c>
      <c r="AB3219" s="13" t="s">
        <v>50</v>
      </c>
      <c r="AC3219" s="13" t="s">
        <v>50</v>
      </c>
      <c r="AD3219" s="13" t="s">
        <v>1471</v>
      </c>
      <c r="AE3219" s="13" t="s">
        <v>50</v>
      </c>
      <c r="AF3219" s="13" t="s">
        <v>50</v>
      </c>
      <c r="AG3219" s="13" t="s">
        <v>50</v>
      </c>
      <c r="AH3219" s="13" t="s">
        <v>50</v>
      </c>
      <c r="AI3219" s="13" t="s">
        <v>50</v>
      </c>
      <c r="AJ3219" s="13" t="s">
        <v>50</v>
      </c>
      <c r="AK3219" s="13" t="s">
        <v>30647</v>
      </c>
      <c r="AL3219" s="13" t="s">
        <v>50</v>
      </c>
      <c r="AM3219" s="13" t="s">
        <v>30648</v>
      </c>
      <c r="AN3219" s="13" t="s">
        <v>798</v>
      </c>
      <c r="AO3219" s="13" t="s">
        <v>30649</v>
      </c>
      <c r="AP3219" s="15" t="s">
        <v>50</v>
      </c>
      <c r="AQ3219" s="21" t="s">
        <v>30650</v>
      </c>
      <c r="AR3219" s="13" t="s">
        <v>50</v>
      </c>
    </row>
    <row r="3220" spans="1:44" ht="15" thickBot="1">
      <c r="A3220" s="4" t="s">
        <v>30651</v>
      </c>
      <c r="B3220" s="5">
        <v>1455</v>
      </c>
      <c r="C3220" s="6">
        <v>35796</v>
      </c>
      <c r="D3220" s="7" t="s">
        <v>45</v>
      </c>
      <c r="E3220" s="7" t="s">
        <v>46</v>
      </c>
      <c r="F3220" s="7" t="s">
        <v>70</v>
      </c>
      <c r="G3220" s="7" t="s">
        <v>145</v>
      </c>
      <c r="H3220" s="7" t="s">
        <v>2147</v>
      </c>
      <c r="I3220" s="7" t="s">
        <v>50</v>
      </c>
      <c r="J3220" s="6">
        <v>45489</v>
      </c>
      <c r="K3220" s="7" t="s">
        <v>116</v>
      </c>
      <c r="L3220" s="7" t="s">
        <v>290</v>
      </c>
      <c r="M3220" s="7" t="s">
        <v>30652</v>
      </c>
      <c r="N3220" s="7" t="s">
        <v>668</v>
      </c>
      <c r="O3220" s="7" t="s">
        <v>30653</v>
      </c>
      <c r="P3220" s="5">
        <v>166270</v>
      </c>
      <c r="Q3220" s="7" t="s">
        <v>670</v>
      </c>
      <c r="R3220" s="34" t="s">
        <v>30654</v>
      </c>
      <c r="S3220" s="34" t="s">
        <v>30655</v>
      </c>
      <c r="T3220" s="7" t="s">
        <v>30656</v>
      </c>
      <c r="U3220" s="7">
        <f>1-206-870-1880</f>
        <v>-2955</v>
      </c>
      <c r="V3220" s="7" t="s">
        <v>50</v>
      </c>
      <c r="W3220" s="7" t="s">
        <v>50</v>
      </c>
      <c r="X3220" s="7" t="s">
        <v>50</v>
      </c>
      <c r="Y3220" s="7" t="s">
        <v>290</v>
      </c>
      <c r="Z3220" s="7">
        <v>1</v>
      </c>
      <c r="AA3220" s="7" t="s">
        <v>50</v>
      </c>
      <c r="AB3220" s="7" t="s">
        <v>50</v>
      </c>
      <c r="AC3220" s="7" t="s">
        <v>50</v>
      </c>
      <c r="AD3220" s="7" t="s">
        <v>290</v>
      </c>
      <c r="AE3220" s="7" t="s">
        <v>50</v>
      </c>
      <c r="AF3220" s="7" t="s">
        <v>50</v>
      </c>
      <c r="AG3220" s="7" t="s">
        <v>50</v>
      </c>
      <c r="AH3220" s="7" t="s">
        <v>50</v>
      </c>
      <c r="AI3220" s="7" t="s">
        <v>50</v>
      </c>
      <c r="AJ3220" s="7" t="s">
        <v>50</v>
      </c>
      <c r="AK3220" s="7" t="s">
        <v>30657</v>
      </c>
      <c r="AL3220" s="7" t="s">
        <v>50</v>
      </c>
      <c r="AM3220" s="7" t="s">
        <v>30658</v>
      </c>
      <c r="AN3220" s="7" t="s">
        <v>66</v>
      </c>
      <c r="AO3220" s="7" t="s">
        <v>30659</v>
      </c>
      <c r="AP3220" s="9" t="s">
        <v>50</v>
      </c>
      <c r="AQ3220" s="22" t="s">
        <v>30660</v>
      </c>
      <c r="AR3220" s="7" t="s">
        <v>50</v>
      </c>
    </row>
    <row r="3221" spans="1:44" ht="15" thickBot="1">
      <c r="A3221" s="10" t="s">
        <v>30661</v>
      </c>
      <c r="B3221" s="13" t="s">
        <v>50</v>
      </c>
      <c r="C3221" s="12">
        <v>44166</v>
      </c>
      <c r="D3221" s="13" t="s">
        <v>45</v>
      </c>
      <c r="E3221" s="13" t="s">
        <v>46</v>
      </c>
      <c r="F3221" s="13" t="s">
        <v>70</v>
      </c>
      <c r="G3221" s="26" t="s">
        <v>54946</v>
      </c>
      <c r="H3221" s="13" t="s">
        <v>50</v>
      </c>
      <c r="I3221" s="13" t="s">
        <v>50</v>
      </c>
      <c r="J3221" s="12">
        <v>45492</v>
      </c>
      <c r="K3221" s="13" t="s">
        <v>50</v>
      </c>
      <c r="L3221" s="13" t="s">
        <v>241</v>
      </c>
      <c r="M3221" s="13" t="s">
        <v>30662</v>
      </c>
      <c r="N3221" s="13" t="s">
        <v>1954</v>
      </c>
      <c r="O3221" s="13" t="s">
        <v>30663</v>
      </c>
      <c r="P3221" s="11">
        <v>167772</v>
      </c>
      <c r="Q3221" s="13" t="s">
        <v>245</v>
      </c>
      <c r="R3221" s="33" t="s">
        <v>30664</v>
      </c>
      <c r="S3221" s="30" t="s">
        <v>50</v>
      </c>
      <c r="T3221" s="13" t="s">
        <v>30665</v>
      </c>
      <c r="U3221" s="13" t="s">
        <v>30666</v>
      </c>
      <c r="V3221" s="13" t="s">
        <v>50</v>
      </c>
      <c r="W3221" s="13" t="s">
        <v>50</v>
      </c>
      <c r="X3221" s="13" t="s">
        <v>50</v>
      </c>
      <c r="Y3221" s="13" t="s">
        <v>154</v>
      </c>
      <c r="Z3221" s="13">
        <v>2</v>
      </c>
      <c r="AA3221" s="13" t="s">
        <v>50</v>
      </c>
      <c r="AB3221" s="13" t="s">
        <v>50</v>
      </c>
      <c r="AC3221" s="13" t="s">
        <v>50</v>
      </c>
      <c r="AD3221" s="13" t="s">
        <v>241</v>
      </c>
      <c r="AE3221" s="13" t="s">
        <v>50</v>
      </c>
      <c r="AF3221" s="13" t="s">
        <v>50</v>
      </c>
      <c r="AG3221" s="13" t="s">
        <v>50</v>
      </c>
      <c r="AH3221" s="13" t="s">
        <v>50</v>
      </c>
      <c r="AI3221" s="13" t="s">
        <v>50</v>
      </c>
      <c r="AJ3221" s="13" t="s">
        <v>50</v>
      </c>
      <c r="AK3221" s="13" t="s">
        <v>50</v>
      </c>
      <c r="AL3221" s="13" t="s">
        <v>50</v>
      </c>
      <c r="AM3221" s="13" t="s">
        <v>30667</v>
      </c>
      <c r="AN3221" s="13" t="s">
        <v>66</v>
      </c>
      <c r="AO3221" s="13" t="s">
        <v>30668</v>
      </c>
      <c r="AP3221" s="21" t="s">
        <v>30669</v>
      </c>
      <c r="AQ3221" s="15" t="s">
        <v>50</v>
      </c>
      <c r="AR3221" s="13" t="s">
        <v>50</v>
      </c>
    </row>
    <row r="3222" spans="1:44" ht="15" thickBot="1">
      <c r="A3222" s="4" t="s">
        <v>30670</v>
      </c>
      <c r="B3222" s="7" t="s">
        <v>50</v>
      </c>
      <c r="C3222" s="6">
        <v>44197</v>
      </c>
      <c r="D3222" s="7" t="s">
        <v>45</v>
      </c>
      <c r="E3222" s="7" t="s">
        <v>46</v>
      </c>
      <c r="F3222" s="7" t="s">
        <v>70</v>
      </c>
      <c r="G3222" s="26" t="s">
        <v>54946</v>
      </c>
      <c r="H3222" s="7" t="s">
        <v>50</v>
      </c>
      <c r="I3222" s="7" t="s">
        <v>50</v>
      </c>
      <c r="J3222" s="6">
        <v>45496</v>
      </c>
      <c r="K3222" s="7" t="s">
        <v>50</v>
      </c>
      <c r="L3222" s="7" t="s">
        <v>467</v>
      </c>
      <c r="M3222" s="7" t="s">
        <v>30671</v>
      </c>
      <c r="N3222" s="7" t="s">
        <v>30672</v>
      </c>
      <c r="O3222" s="7" t="s">
        <v>30673</v>
      </c>
      <c r="P3222" s="5">
        <v>168105</v>
      </c>
      <c r="Q3222" s="7" t="s">
        <v>545</v>
      </c>
      <c r="R3222" s="28" t="s">
        <v>30674</v>
      </c>
      <c r="S3222" s="34" t="s">
        <v>30675</v>
      </c>
      <c r="T3222" s="7" t="s">
        <v>30676</v>
      </c>
      <c r="U3222" s="7" t="s">
        <v>50</v>
      </c>
      <c r="V3222" s="7" t="s">
        <v>50</v>
      </c>
      <c r="W3222" s="7" t="s">
        <v>50</v>
      </c>
      <c r="X3222" s="7" t="s">
        <v>50</v>
      </c>
      <c r="Y3222" s="7" t="s">
        <v>467</v>
      </c>
      <c r="Z3222" s="7">
        <v>2</v>
      </c>
      <c r="AA3222" s="7" t="s">
        <v>50</v>
      </c>
      <c r="AB3222" s="7" t="s">
        <v>50</v>
      </c>
      <c r="AC3222" s="7" t="s">
        <v>50</v>
      </c>
      <c r="AD3222" s="7" t="s">
        <v>467</v>
      </c>
      <c r="AE3222" s="7" t="s">
        <v>50</v>
      </c>
      <c r="AF3222" s="7" t="s">
        <v>50</v>
      </c>
      <c r="AG3222" s="7" t="s">
        <v>50</v>
      </c>
      <c r="AH3222" s="7" t="s">
        <v>50</v>
      </c>
      <c r="AI3222" s="7" t="s">
        <v>50</v>
      </c>
      <c r="AJ3222" s="7" t="s">
        <v>50</v>
      </c>
      <c r="AK3222" s="7" t="s">
        <v>30677</v>
      </c>
      <c r="AL3222" s="7" t="s">
        <v>50</v>
      </c>
      <c r="AM3222" s="7" t="s">
        <v>30678</v>
      </c>
      <c r="AN3222" s="7" t="s">
        <v>993</v>
      </c>
      <c r="AO3222" s="7" t="s">
        <v>30679</v>
      </c>
      <c r="AP3222" s="22" t="s">
        <v>30680</v>
      </c>
      <c r="AQ3222" s="9" t="s">
        <v>50</v>
      </c>
      <c r="AR3222" s="7" t="s">
        <v>50</v>
      </c>
    </row>
    <row r="3223" spans="1:44" ht="15" thickBot="1">
      <c r="A3223" s="10" t="s">
        <v>30681</v>
      </c>
      <c r="B3223" s="13" t="s">
        <v>50</v>
      </c>
      <c r="C3223" s="13" t="s">
        <v>50</v>
      </c>
      <c r="D3223" s="13" t="s">
        <v>45</v>
      </c>
      <c r="E3223" s="13" t="s">
        <v>1939</v>
      </c>
      <c r="F3223" s="13" t="s">
        <v>70</v>
      </c>
      <c r="G3223" s="26" t="s">
        <v>54946</v>
      </c>
      <c r="H3223" s="13" t="s">
        <v>50</v>
      </c>
      <c r="I3223" s="13" t="s">
        <v>50</v>
      </c>
      <c r="J3223" s="12">
        <v>45495</v>
      </c>
      <c r="K3223" s="13" t="s">
        <v>50</v>
      </c>
      <c r="L3223" s="13" t="s">
        <v>52</v>
      </c>
      <c r="M3223" s="13" t="s">
        <v>7711</v>
      </c>
      <c r="N3223" s="13" t="s">
        <v>30682</v>
      </c>
      <c r="O3223" s="13" t="s">
        <v>30683</v>
      </c>
      <c r="P3223" s="11">
        <v>168463</v>
      </c>
      <c r="Q3223" s="13" t="s">
        <v>135</v>
      </c>
      <c r="R3223" s="33" t="s">
        <v>30684</v>
      </c>
      <c r="S3223" s="33" t="s">
        <v>30685</v>
      </c>
      <c r="T3223" s="13" t="s">
        <v>30686</v>
      </c>
      <c r="U3223" s="13" t="s">
        <v>30687</v>
      </c>
      <c r="V3223" s="13">
        <v>10000</v>
      </c>
      <c r="W3223" s="13" t="s">
        <v>60</v>
      </c>
      <c r="X3223" s="13">
        <v>10000</v>
      </c>
      <c r="Y3223" s="13" t="s">
        <v>50</v>
      </c>
      <c r="Z3223" s="13">
        <v>1</v>
      </c>
      <c r="AA3223" s="13" t="s">
        <v>50</v>
      </c>
      <c r="AB3223" s="13" t="s">
        <v>50</v>
      </c>
      <c r="AC3223" s="13" t="s">
        <v>50</v>
      </c>
      <c r="AD3223" s="13" t="s">
        <v>50</v>
      </c>
      <c r="AE3223" s="13" t="s">
        <v>50</v>
      </c>
      <c r="AF3223" s="13" t="s">
        <v>50</v>
      </c>
      <c r="AG3223" s="13" t="s">
        <v>50</v>
      </c>
      <c r="AH3223" s="13">
        <v>10000</v>
      </c>
      <c r="AI3223" s="13" t="s">
        <v>60</v>
      </c>
      <c r="AJ3223" s="13">
        <v>10000</v>
      </c>
      <c r="AK3223" s="13" t="s">
        <v>30606</v>
      </c>
      <c r="AL3223" s="13" t="s">
        <v>50</v>
      </c>
      <c r="AM3223" s="13" t="s">
        <v>50</v>
      </c>
      <c r="AN3223" s="13" t="s">
        <v>50</v>
      </c>
      <c r="AO3223" s="13" t="s">
        <v>50</v>
      </c>
      <c r="AP3223" s="15" t="s">
        <v>50</v>
      </c>
      <c r="AQ3223" s="15" t="s">
        <v>50</v>
      </c>
      <c r="AR3223" s="13" t="s">
        <v>1186</v>
      </c>
    </row>
    <row r="3224" spans="1:44" ht="15" thickBot="1">
      <c r="A3224" s="4" t="s">
        <v>30688</v>
      </c>
      <c r="B3224" s="7" t="s">
        <v>50</v>
      </c>
      <c r="C3224" s="6">
        <v>41640</v>
      </c>
      <c r="D3224" s="7" t="s">
        <v>45</v>
      </c>
      <c r="E3224" s="7" t="s">
        <v>46</v>
      </c>
      <c r="F3224" s="7" t="s">
        <v>70</v>
      </c>
      <c r="G3224" s="26" t="s">
        <v>54946</v>
      </c>
      <c r="H3224" s="7" t="s">
        <v>50</v>
      </c>
      <c r="I3224" s="7" t="s">
        <v>50</v>
      </c>
      <c r="J3224" s="6">
        <v>45491</v>
      </c>
      <c r="K3224" s="7" t="s">
        <v>50</v>
      </c>
      <c r="L3224" s="7" t="s">
        <v>178</v>
      </c>
      <c r="M3224" s="7" t="s">
        <v>30689</v>
      </c>
      <c r="N3224" s="7" t="s">
        <v>27510</v>
      </c>
      <c r="O3224" s="7" t="s">
        <v>30690</v>
      </c>
      <c r="P3224" s="5">
        <v>169015</v>
      </c>
      <c r="Q3224" s="7" t="s">
        <v>135</v>
      </c>
      <c r="R3224" s="34" t="s">
        <v>30691</v>
      </c>
      <c r="S3224" s="34" t="s">
        <v>30692</v>
      </c>
      <c r="T3224" s="7" t="s">
        <v>30693</v>
      </c>
      <c r="U3224" s="7" t="s">
        <v>30694</v>
      </c>
      <c r="V3224" s="7" t="s">
        <v>50</v>
      </c>
      <c r="W3224" s="7" t="s">
        <v>50</v>
      </c>
      <c r="X3224" s="7" t="s">
        <v>50</v>
      </c>
      <c r="Y3224" s="7" t="s">
        <v>50</v>
      </c>
      <c r="Z3224" s="7">
        <v>3</v>
      </c>
      <c r="AA3224" s="7" t="s">
        <v>50</v>
      </c>
      <c r="AB3224" s="7" t="s">
        <v>50</v>
      </c>
      <c r="AC3224" s="7" t="s">
        <v>50</v>
      </c>
      <c r="AD3224" s="7" t="s">
        <v>178</v>
      </c>
      <c r="AE3224" s="7" t="s">
        <v>50</v>
      </c>
      <c r="AF3224" s="7" t="s">
        <v>50</v>
      </c>
      <c r="AG3224" s="7" t="s">
        <v>50</v>
      </c>
      <c r="AH3224" s="7" t="s">
        <v>50</v>
      </c>
      <c r="AI3224" s="7" t="s">
        <v>50</v>
      </c>
      <c r="AJ3224" s="7" t="s">
        <v>50</v>
      </c>
      <c r="AK3224" s="7" t="s">
        <v>30695</v>
      </c>
      <c r="AL3224" s="7" t="s">
        <v>50</v>
      </c>
      <c r="AM3224" s="7" t="s">
        <v>30696</v>
      </c>
      <c r="AN3224" s="7" t="s">
        <v>66</v>
      </c>
      <c r="AO3224" s="7" t="s">
        <v>30697</v>
      </c>
      <c r="AP3224" s="22" t="s">
        <v>30698</v>
      </c>
      <c r="AQ3224" s="9" t="s">
        <v>50</v>
      </c>
      <c r="AR3224" s="7" t="s">
        <v>50</v>
      </c>
    </row>
    <row r="3225" spans="1:44" ht="15" thickBot="1">
      <c r="A3225" s="10" t="s">
        <v>30699</v>
      </c>
      <c r="B3225" s="13" t="s">
        <v>50</v>
      </c>
      <c r="C3225" s="12">
        <v>43101</v>
      </c>
      <c r="D3225" s="13" t="s">
        <v>45</v>
      </c>
      <c r="E3225" s="13" t="s">
        <v>46</v>
      </c>
      <c r="F3225" s="13" t="s">
        <v>70</v>
      </c>
      <c r="G3225" s="13" t="s">
        <v>114</v>
      </c>
      <c r="H3225" s="13" t="s">
        <v>50</v>
      </c>
      <c r="I3225" s="13" t="s">
        <v>50</v>
      </c>
      <c r="J3225" s="12">
        <v>45492</v>
      </c>
      <c r="K3225" s="13" t="s">
        <v>50</v>
      </c>
      <c r="L3225" s="13" t="s">
        <v>131</v>
      </c>
      <c r="M3225" s="13" t="s">
        <v>30700</v>
      </c>
      <c r="N3225" s="13" t="s">
        <v>3649</v>
      </c>
      <c r="O3225" s="13" t="s">
        <v>30701</v>
      </c>
      <c r="P3225" s="11">
        <v>169618</v>
      </c>
      <c r="Q3225" s="13" t="s">
        <v>245</v>
      </c>
      <c r="R3225" s="33" t="s">
        <v>30702</v>
      </c>
      <c r="S3225" s="30" t="s">
        <v>50</v>
      </c>
      <c r="T3225" s="13" t="s">
        <v>30703</v>
      </c>
      <c r="U3225" s="13" t="s">
        <v>30704</v>
      </c>
      <c r="V3225" s="13" t="s">
        <v>50</v>
      </c>
      <c r="W3225" s="13" t="s">
        <v>50</v>
      </c>
      <c r="X3225" s="13" t="s">
        <v>50</v>
      </c>
      <c r="Y3225" s="13" t="s">
        <v>81</v>
      </c>
      <c r="Z3225" s="13">
        <v>7</v>
      </c>
      <c r="AA3225" s="13" t="s">
        <v>50</v>
      </c>
      <c r="AB3225" s="13" t="s">
        <v>50</v>
      </c>
      <c r="AC3225" s="13" t="s">
        <v>50</v>
      </c>
      <c r="AD3225" s="13" t="s">
        <v>124</v>
      </c>
      <c r="AE3225" s="13" t="s">
        <v>50</v>
      </c>
      <c r="AF3225" s="13" t="s">
        <v>50</v>
      </c>
      <c r="AG3225" s="13" t="s">
        <v>50</v>
      </c>
      <c r="AH3225" s="13" t="s">
        <v>50</v>
      </c>
      <c r="AI3225" s="13" t="s">
        <v>50</v>
      </c>
      <c r="AJ3225" s="13" t="s">
        <v>50</v>
      </c>
      <c r="AK3225" s="13" t="s">
        <v>50</v>
      </c>
      <c r="AL3225" s="13" t="s">
        <v>50</v>
      </c>
      <c r="AM3225" s="13" t="s">
        <v>30705</v>
      </c>
      <c r="AN3225" s="13" t="s">
        <v>66</v>
      </c>
      <c r="AO3225" s="13" t="s">
        <v>50</v>
      </c>
      <c r="AP3225" s="15" t="s">
        <v>50</v>
      </c>
      <c r="AQ3225" s="21" t="s">
        <v>30706</v>
      </c>
      <c r="AR3225" s="13" t="s">
        <v>255</v>
      </c>
    </row>
    <row r="3226" spans="1:44" ht="15" thickBot="1">
      <c r="A3226" s="4" t="s">
        <v>30707</v>
      </c>
      <c r="B3226" s="7" t="s">
        <v>50</v>
      </c>
      <c r="C3226" s="6">
        <v>44197</v>
      </c>
      <c r="D3226" s="7" t="s">
        <v>45</v>
      </c>
      <c r="E3226" s="7" t="s">
        <v>46</v>
      </c>
      <c r="F3226" s="7" t="s">
        <v>70</v>
      </c>
      <c r="G3226" s="27" t="s">
        <v>54945</v>
      </c>
      <c r="H3226" s="7" t="s">
        <v>50</v>
      </c>
      <c r="I3226" s="7" t="s">
        <v>50</v>
      </c>
      <c r="J3226" s="6">
        <v>45496</v>
      </c>
      <c r="K3226" s="7" t="s">
        <v>50</v>
      </c>
      <c r="L3226" s="7" t="s">
        <v>52</v>
      </c>
      <c r="M3226" s="7" t="s">
        <v>30501</v>
      </c>
      <c r="N3226" s="7" t="s">
        <v>30708</v>
      </c>
      <c r="O3226" s="7" t="s">
        <v>30709</v>
      </c>
      <c r="P3226" s="5">
        <v>169950</v>
      </c>
      <c r="Q3226" s="7" t="s">
        <v>135</v>
      </c>
      <c r="R3226" s="31" t="s">
        <v>50</v>
      </c>
      <c r="S3226" s="34" t="s">
        <v>30710</v>
      </c>
      <c r="T3226" s="7" t="s">
        <v>30711</v>
      </c>
      <c r="U3226" s="7" t="s">
        <v>50</v>
      </c>
      <c r="V3226" s="7">
        <v>20000</v>
      </c>
      <c r="W3226" s="7" t="s">
        <v>60</v>
      </c>
      <c r="X3226" s="7">
        <v>20000</v>
      </c>
      <c r="Y3226" s="7" t="s">
        <v>50</v>
      </c>
      <c r="Z3226" s="7">
        <v>1</v>
      </c>
      <c r="AA3226" s="7" t="s">
        <v>50</v>
      </c>
      <c r="AB3226" s="7" t="s">
        <v>50</v>
      </c>
      <c r="AC3226" s="7" t="s">
        <v>50</v>
      </c>
      <c r="AD3226" s="7" t="s">
        <v>50</v>
      </c>
      <c r="AE3226" s="7" t="s">
        <v>50</v>
      </c>
      <c r="AF3226" s="7" t="s">
        <v>50</v>
      </c>
      <c r="AG3226" s="7" t="s">
        <v>50</v>
      </c>
      <c r="AH3226" s="7">
        <v>20000</v>
      </c>
      <c r="AI3226" s="7" t="s">
        <v>60</v>
      </c>
      <c r="AJ3226" s="7">
        <v>20000</v>
      </c>
      <c r="AK3226" s="7" t="s">
        <v>27846</v>
      </c>
      <c r="AL3226" s="7" t="s">
        <v>50</v>
      </c>
      <c r="AM3226" s="7" t="s">
        <v>30712</v>
      </c>
      <c r="AN3226" s="7" t="s">
        <v>253</v>
      </c>
      <c r="AO3226" s="7" t="s">
        <v>30713</v>
      </c>
      <c r="AP3226" s="22" t="s">
        <v>30714</v>
      </c>
      <c r="AQ3226" s="9" t="s">
        <v>50</v>
      </c>
      <c r="AR3226" s="7" t="s">
        <v>50</v>
      </c>
    </row>
    <row r="3227" spans="1:44" ht="15" thickBot="1">
      <c r="A3227" s="10" t="s">
        <v>30715</v>
      </c>
      <c r="B3227" s="13" t="s">
        <v>50</v>
      </c>
      <c r="C3227" s="12">
        <v>44927</v>
      </c>
      <c r="D3227" s="13" t="s">
        <v>45</v>
      </c>
      <c r="E3227" s="13" t="s">
        <v>46</v>
      </c>
      <c r="F3227" s="13" t="s">
        <v>70</v>
      </c>
      <c r="G3227" s="27" t="s">
        <v>54945</v>
      </c>
      <c r="H3227" s="13" t="s">
        <v>50</v>
      </c>
      <c r="I3227" s="13" t="s">
        <v>50</v>
      </c>
      <c r="J3227" s="12">
        <v>45489</v>
      </c>
      <c r="K3227" s="13" t="s">
        <v>50</v>
      </c>
      <c r="L3227" s="13" t="s">
        <v>1471</v>
      </c>
      <c r="M3227" s="13" t="s">
        <v>30716</v>
      </c>
      <c r="N3227" s="13" t="s">
        <v>193</v>
      </c>
      <c r="O3227" s="13" t="s">
        <v>30717</v>
      </c>
      <c r="P3227" s="11">
        <v>170075</v>
      </c>
      <c r="Q3227" s="13" t="s">
        <v>56</v>
      </c>
      <c r="R3227" s="33" t="s">
        <v>30718</v>
      </c>
      <c r="S3227" s="33" t="s">
        <v>30719</v>
      </c>
      <c r="T3227" s="13" t="s">
        <v>50</v>
      </c>
      <c r="U3227" s="13" t="s">
        <v>50</v>
      </c>
      <c r="V3227" s="13" t="s">
        <v>50</v>
      </c>
      <c r="W3227" s="13" t="s">
        <v>50</v>
      </c>
      <c r="X3227" s="13" t="s">
        <v>50</v>
      </c>
      <c r="Y3227" s="13" t="s">
        <v>50</v>
      </c>
      <c r="Z3227" s="13">
        <v>1</v>
      </c>
      <c r="AA3227" s="13" t="s">
        <v>50</v>
      </c>
      <c r="AB3227" s="13" t="s">
        <v>50</v>
      </c>
      <c r="AC3227" s="13" t="s">
        <v>50</v>
      </c>
      <c r="AD3227" s="13" t="s">
        <v>1471</v>
      </c>
      <c r="AE3227" s="13" t="s">
        <v>50</v>
      </c>
      <c r="AF3227" s="13" t="s">
        <v>50</v>
      </c>
      <c r="AG3227" s="13" t="s">
        <v>50</v>
      </c>
      <c r="AH3227" s="13" t="s">
        <v>50</v>
      </c>
      <c r="AI3227" s="13" t="s">
        <v>50</v>
      </c>
      <c r="AJ3227" s="13" t="s">
        <v>50</v>
      </c>
      <c r="AK3227" s="13" t="s">
        <v>30720</v>
      </c>
      <c r="AL3227" s="13" t="s">
        <v>50</v>
      </c>
      <c r="AM3227" s="13" t="s">
        <v>30721</v>
      </c>
      <c r="AN3227" s="13" t="s">
        <v>66</v>
      </c>
      <c r="AO3227" s="13" t="s">
        <v>30722</v>
      </c>
      <c r="AP3227" s="21" t="s">
        <v>30723</v>
      </c>
      <c r="AQ3227" s="15" t="s">
        <v>50</v>
      </c>
      <c r="AR3227" s="13" t="s">
        <v>50</v>
      </c>
    </row>
    <row r="3228" spans="1:44" ht="15" thickBot="1">
      <c r="A3228" s="4" t="s">
        <v>30724</v>
      </c>
      <c r="B3228" s="7" t="s">
        <v>50</v>
      </c>
      <c r="C3228" s="6">
        <v>44927</v>
      </c>
      <c r="D3228" s="7" t="s">
        <v>45</v>
      </c>
      <c r="E3228" s="7" t="s">
        <v>46</v>
      </c>
      <c r="F3228" s="7" t="s">
        <v>70</v>
      </c>
      <c r="G3228" s="27" t="s">
        <v>54945</v>
      </c>
      <c r="H3228" s="7" t="s">
        <v>50</v>
      </c>
      <c r="I3228" s="7" t="s">
        <v>50</v>
      </c>
      <c r="J3228" s="6">
        <v>45496</v>
      </c>
      <c r="K3228" s="7" t="s">
        <v>50</v>
      </c>
      <c r="L3228" s="7" t="s">
        <v>52</v>
      </c>
      <c r="M3228" s="7" t="s">
        <v>22510</v>
      </c>
      <c r="N3228" s="7" t="s">
        <v>1941</v>
      </c>
      <c r="O3228" s="7" t="s">
        <v>30725</v>
      </c>
      <c r="P3228" s="5">
        <v>171797</v>
      </c>
      <c r="Q3228" s="7" t="s">
        <v>1943</v>
      </c>
      <c r="R3228" s="34" t="s">
        <v>30726</v>
      </c>
      <c r="S3228" s="34" t="s">
        <v>30727</v>
      </c>
      <c r="T3228" s="7" t="s">
        <v>50</v>
      </c>
      <c r="U3228" s="7" t="s">
        <v>50</v>
      </c>
      <c r="V3228" s="7">
        <v>20000</v>
      </c>
      <c r="W3228" s="7" t="s">
        <v>60</v>
      </c>
      <c r="X3228" s="7">
        <v>20000</v>
      </c>
      <c r="Y3228" s="7" t="s">
        <v>50</v>
      </c>
      <c r="Z3228" s="7">
        <v>1</v>
      </c>
      <c r="AA3228" s="7" t="s">
        <v>50</v>
      </c>
      <c r="AB3228" s="7" t="s">
        <v>50</v>
      </c>
      <c r="AC3228" s="7" t="s">
        <v>50</v>
      </c>
      <c r="AD3228" s="7" t="s">
        <v>50</v>
      </c>
      <c r="AE3228" s="7" t="s">
        <v>50</v>
      </c>
      <c r="AF3228" s="7" t="s">
        <v>50</v>
      </c>
      <c r="AG3228" s="7" t="s">
        <v>50</v>
      </c>
      <c r="AH3228" s="7">
        <v>20000</v>
      </c>
      <c r="AI3228" s="7" t="s">
        <v>60</v>
      </c>
      <c r="AJ3228" s="7">
        <v>20000</v>
      </c>
      <c r="AK3228" s="7" t="s">
        <v>29162</v>
      </c>
      <c r="AL3228" s="7" t="s">
        <v>50</v>
      </c>
      <c r="AM3228" s="7" t="s">
        <v>30728</v>
      </c>
      <c r="AN3228" s="7" t="s">
        <v>253</v>
      </c>
      <c r="AO3228" s="7" t="s">
        <v>30729</v>
      </c>
      <c r="AP3228" s="22" t="s">
        <v>30730</v>
      </c>
      <c r="AQ3228" s="9" t="s">
        <v>50</v>
      </c>
      <c r="AR3228" s="7" t="s">
        <v>50</v>
      </c>
    </row>
    <row r="3229" spans="1:44" ht="15" thickBot="1">
      <c r="A3229" s="10" t="s">
        <v>30731</v>
      </c>
      <c r="B3229" s="13" t="s">
        <v>50</v>
      </c>
      <c r="C3229" s="12">
        <v>44562</v>
      </c>
      <c r="D3229" s="13" t="s">
        <v>45</v>
      </c>
      <c r="E3229" s="13" t="s">
        <v>46</v>
      </c>
      <c r="F3229" s="13" t="s">
        <v>70</v>
      </c>
      <c r="G3229" s="27" t="s">
        <v>54945</v>
      </c>
      <c r="H3229" s="13" t="s">
        <v>50</v>
      </c>
      <c r="I3229" s="13" t="s">
        <v>50</v>
      </c>
      <c r="J3229" s="12">
        <v>45496</v>
      </c>
      <c r="K3229" s="13" t="s">
        <v>50</v>
      </c>
      <c r="L3229" s="13" t="s">
        <v>52</v>
      </c>
      <c r="M3229" s="13" t="s">
        <v>3418</v>
      </c>
      <c r="N3229" s="13" t="s">
        <v>479</v>
      </c>
      <c r="O3229" s="13" t="s">
        <v>30732</v>
      </c>
      <c r="P3229" s="11">
        <v>171798</v>
      </c>
      <c r="Q3229" s="13" t="s">
        <v>481</v>
      </c>
      <c r="R3229" s="33" t="s">
        <v>30733</v>
      </c>
      <c r="S3229" s="33" t="s">
        <v>30734</v>
      </c>
      <c r="T3229" s="13" t="s">
        <v>30735</v>
      </c>
      <c r="U3229" s="13" t="s">
        <v>30736</v>
      </c>
      <c r="V3229" s="13">
        <v>20000</v>
      </c>
      <c r="W3229" s="13" t="s">
        <v>60</v>
      </c>
      <c r="X3229" s="13">
        <v>20000</v>
      </c>
      <c r="Y3229" s="13" t="s">
        <v>50</v>
      </c>
      <c r="Z3229" s="13">
        <v>1</v>
      </c>
      <c r="AA3229" s="13" t="s">
        <v>50</v>
      </c>
      <c r="AB3229" s="13" t="s">
        <v>50</v>
      </c>
      <c r="AC3229" s="13" t="s">
        <v>50</v>
      </c>
      <c r="AD3229" s="13" t="s">
        <v>50</v>
      </c>
      <c r="AE3229" s="13" t="s">
        <v>50</v>
      </c>
      <c r="AF3229" s="13" t="s">
        <v>50</v>
      </c>
      <c r="AG3229" s="13" t="s">
        <v>50</v>
      </c>
      <c r="AH3229" s="13">
        <v>20000</v>
      </c>
      <c r="AI3229" s="13" t="s">
        <v>60</v>
      </c>
      <c r="AJ3229" s="13">
        <v>20000</v>
      </c>
      <c r="AK3229" s="13" t="s">
        <v>29162</v>
      </c>
      <c r="AL3229" s="13" t="s">
        <v>50</v>
      </c>
      <c r="AM3229" s="13" t="s">
        <v>30737</v>
      </c>
      <c r="AN3229" s="13" t="s">
        <v>66</v>
      </c>
      <c r="AO3229" s="13" t="s">
        <v>30735</v>
      </c>
      <c r="AP3229" s="21" t="s">
        <v>30738</v>
      </c>
      <c r="AQ3229" s="15" t="s">
        <v>50</v>
      </c>
      <c r="AR3229" s="13" t="s">
        <v>50</v>
      </c>
    </row>
    <row r="3230" spans="1:44" ht="15" thickBot="1">
      <c r="A3230" s="4" t="s">
        <v>30739</v>
      </c>
      <c r="B3230" s="7" t="s">
        <v>50</v>
      </c>
      <c r="C3230" s="6">
        <v>44927</v>
      </c>
      <c r="D3230" s="7" t="s">
        <v>45</v>
      </c>
      <c r="E3230" s="7" t="s">
        <v>46</v>
      </c>
      <c r="F3230" s="7" t="s">
        <v>70</v>
      </c>
      <c r="G3230" s="27" t="s">
        <v>54945</v>
      </c>
      <c r="H3230" s="7" t="s">
        <v>50</v>
      </c>
      <c r="I3230" s="7" t="s">
        <v>50</v>
      </c>
      <c r="J3230" s="6">
        <v>45496</v>
      </c>
      <c r="K3230" s="7" t="s">
        <v>50</v>
      </c>
      <c r="L3230" s="7" t="s">
        <v>52</v>
      </c>
      <c r="M3230" s="7" t="s">
        <v>16579</v>
      </c>
      <c r="N3230" s="7" t="s">
        <v>1626</v>
      </c>
      <c r="O3230" s="7" t="s">
        <v>30740</v>
      </c>
      <c r="P3230" s="5">
        <v>171903</v>
      </c>
      <c r="Q3230" s="7" t="s">
        <v>135</v>
      </c>
      <c r="R3230" s="34" t="s">
        <v>30741</v>
      </c>
      <c r="S3230" s="34" t="s">
        <v>30742</v>
      </c>
      <c r="T3230" s="7" t="s">
        <v>50</v>
      </c>
      <c r="U3230" s="7" t="s">
        <v>50</v>
      </c>
      <c r="V3230" s="7">
        <v>20000</v>
      </c>
      <c r="W3230" s="7" t="s">
        <v>60</v>
      </c>
      <c r="X3230" s="7">
        <v>20000</v>
      </c>
      <c r="Y3230" s="7" t="s">
        <v>50</v>
      </c>
      <c r="Z3230" s="7">
        <v>1</v>
      </c>
      <c r="AA3230" s="7" t="s">
        <v>50</v>
      </c>
      <c r="AB3230" s="7" t="s">
        <v>50</v>
      </c>
      <c r="AC3230" s="7" t="s">
        <v>50</v>
      </c>
      <c r="AD3230" s="7" t="s">
        <v>50</v>
      </c>
      <c r="AE3230" s="7" t="s">
        <v>50</v>
      </c>
      <c r="AF3230" s="7" t="s">
        <v>50</v>
      </c>
      <c r="AG3230" s="7" t="s">
        <v>50</v>
      </c>
      <c r="AH3230" s="7">
        <v>20000</v>
      </c>
      <c r="AI3230" s="7" t="s">
        <v>60</v>
      </c>
      <c r="AJ3230" s="7">
        <v>20000</v>
      </c>
      <c r="AK3230" s="7" t="s">
        <v>27846</v>
      </c>
      <c r="AL3230" s="7" t="s">
        <v>50</v>
      </c>
      <c r="AM3230" s="7" t="s">
        <v>30743</v>
      </c>
      <c r="AN3230" s="7" t="s">
        <v>253</v>
      </c>
      <c r="AO3230" s="7" t="s">
        <v>30744</v>
      </c>
      <c r="AP3230" s="22" t="s">
        <v>30745</v>
      </c>
      <c r="AQ3230" s="9" t="s">
        <v>50</v>
      </c>
      <c r="AR3230" s="7" t="s">
        <v>50</v>
      </c>
    </row>
    <row r="3231" spans="1:44" ht="15" thickBot="1">
      <c r="A3231" s="10" t="s">
        <v>30746</v>
      </c>
      <c r="B3231" s="13" t="s">
        <v>50</v>
      </c>
      <c r="C3231" s="12">
        <v>31778</v>
      </c>
      <c r="D3231" s="13" t="s">
        <v>45</v>
      </c>
      <c r="E3231" s="13" t="s">
        <v>50</v>
      </c>
      <c r="F3231" s="13" t="s">
        <v>70</v>
      </c>
      <c r="G3231" s="26" t="s">
        <v>54946</v>
      </c>
      <c r="H3231" s="13" t="s">
        <v>50</v>
      </c>
      <c r="I3231" s="13" t="s">
        <v>50</v>
      </c>
      <c r="J3231" s="12">
        <v>45495</v>
      </c>
      <c r="K3231" s="13" t="s">
        <v>50</v>
      </c>
      <c r="L3231" s="13" t="s">
        <v>52</v>
      </c>
      <c r="M3231" s="13" t="s">
        <v>19427</v>
      </c>
      <c r="N3231" s="13" t="s">
        <v>29713</v>
      </c>
      <c r="O3231" s="13" t="s">
        <v>30747</v>
      </c>
      <c r="P3231" s="11">
        <v>173366</v>
      </c>
      <c r="Q3231" s="13" t="s">
        <v>642</v>
      </c>
      <c r="R3231" s="33" t="s">
        <v>30748</v>
      </c>
      <c r="S3231" s="33" t="s">
        <v>30749</v>
      </c>
      <c r="T3231" s="13" t="s">
        <v>50</v>
      </c>
      <c r="U3231" s="13" t="s">
        <v>30750</v>
      </c>
      <c r="V3231" s="13">
        <v>355000</v>
      </c>
      <c r="W3231" s="13" t="s">
        <v>60</v>
      </c>
      <c r="X3231" s="13">
        <v>355000</v>
      </c>
      <c r="Y3231" s="13" t="s">
        <v>50</v>
      </c>
      <c r="Z3231" s="13">
        <v>1</v>
      </c>
      <c r="AA3231" s="13" t="s">
        <v>50</v>
      </c>
      <c r="AB3231" s="13" t="s">
        <v>50</v>
      </c>
      <c r="AC3231" s="13" t="s">
        <v>50</v>
      </c>
      <c r="AD3231" s="13" t="s">
        <v>50</v>
      </c>
      <c r="AE3231" s="13" t="s">
        <v>50</v>
      </c>
      <c r="AF3231" s="13" t="s">
        <v>50</v>
      </c>
      <c r="AG3231" s="13" t="s">
        <v>50</v>
      </c>
      <c r="AH3231" s="13">
        <v>355000</v>
      </c>
      <c r="AI3231" s="13" t="s">
        <v>60</v>
      </c>
      <c r="AJ3231" s="13">
        <v>355000</v>
      </c>
      <c r="AK3231" s="13" t="s">
        <v>29576</v>
      </c>
      <c r="AL3231" s="13" t="s">
        <v>50</v>
      </c>
      <c r="AM3231" s="13" t="s">
        <v>30751</v>
      </c>
      <c r="AN3231" s="13" t="s">
        <v>66</v>
      </c>
      <c r="AO3231" s="13" t="s">
        <v>30752</v>
      </c>
      <c r="AP3231" s="21" t="s">
        <v>30753</v>
      </c>
      <c r="AQ3231" s="15" t="s">
        <v>50</v>
      </c>
      <c r="AR3231" s="13" t="s">
        <v>50</v>
      </c>
    </row>
    <row r="3232" spans="1:44" ht="15" thickBot="1">
      <c r="A3232" s="4" t="s">
        <v>30754</v>
      </c>
      <c r="B3232" s="5">
        <v>3412</v>
      </c>
      <c r="C3232" s="7" t="s">
        <v>1878</v>
      </c>
      <c r="D3232" s="7" t="s">
        <v>45</v>
      </c>
      <c r="E3232" s="7" t="s">
        <v>1939</v>
      </c>
      <c r="F3232" s="7" t="s">
        <v>70</v>
      </c>
      <c r="G3232" s="7" t="s">
        <v>114</v>
      </c>
      <c r="H3232" s="7" t="s">
        <v>30755</v>
      </c>
      <c r="I3232" s="7" t="s">
        <v>50</v>
      </c>
      <c r="J3232" s="6">
        <v>45490</v>
      </c>
      <c r="K3232" s="7" t="s">
        <v>191</v>
      </c>
      <c r="L3232" s="7" t="s">
        <v>52</v>
      </c>
      <c r="M3232" s="7" t="s">
        <v>30756</v>
      </c>
      <c r="N3232" s="7" t="s">
        <v>23582</v>
      </c>
      <c r="O3232" s="7" t="s">
        <v>30757</v>
      </c>
      <c r="P3232" s="5">
        <v>173802</v>
      </c>
      <c r="Q3232" s="7" t="s">
        <v>1080</v>
      </c>
      <c r="R3232" s="34" t="s">
        <v>30758</v>
      </c>
      <c r="S3232" s="34" t="s">
        <v>30759</v>
      </c>
      <c r="T3232" s="7" t="s">
        <v>30760</v>
      </c>
      <c r="U3232" s="7" t="s">
        <v>30761</v>
      </c>
      <c r="V3232" s="7" t="s">
        <v>50</v>
      </c>
      <c r="W3232" s="7" t="s">
        <v>50</v>
      </c>
      <c r="X3232" s="7" t="s">
        <v>50</v>
      </c>
      <c r="Y3232" s="7" t="s">
        <v>50</v>
      </c>
      <c r="Z3232" s="7">
        <v>1</v>
      </c>
      <c r="AA3232" s="7" t="s">
        <v>50</v>
      </c>
      <c r="AB3232" s="7" t="s">
        <v>50</v>
      </c>
      <c r="AC3232" s="7" t="s">
        <v>50</v>
      </c>
      <c r="AD3232" s="7" t="s">
        <v>50</v>
      </c>
      <c r="AE3232" s="7" t="s">
        <v>50</v>
      </c>
      <c r="AF3232" s="7" t="s">
        <v>50</v>
      </c>
      <c r="AG3232" s="7" t="s">
        <v>50</v>
      </c>
      <c r="AH3232" s="7" t="s">
        <v>50</v>
      </c>
      <c r="AI3232" s="7" t="s">
        <v>50</v>
      </c>
      <c r="AJ3232" s="7" t="s">
        <v>50</v>
      </c>
      <c r="AK3232" s="7" t="s">
        <v>30762</v>
      </c>
      <c r="AL3232" s="7" t="s">
        <v>50</v>
      </c>
      <c r="AM3232" s="7" t="s">
        <v>30763</v>
      </c>
      <c r="AN3232" s="7" t="s">
        <v>66</v>
      </c>
      <c r="AO3232" s="7" t="s">
        <v>30764</v>
      </c>
      <c r="AP3232" s="22" t="s">
        <v>30765</v>
      </c>
      <c r="AQ3232" s="9" t="s">
        <v>50</v>
      </c>
      <c r="AR3232" s="7" t="s">
        <v>50</v>
      </c>
    </row>
    <row r="3233" spans="1:44" ht="15" thickBot="1">
      <c r="A3233" s="10" t="s">
        <v>30766</v>
      </c>
      <c r="B3233" s="13" t="s">
        <v>50</v>
      </c>
      <c r="C3233" s="13" t="s">
        <v>50</v>
      </c>
      <c r="D3233" s="13" t="s">
        <v>45</v>
      </c>
      <c r="E3233" s="13" t="s">
        <v>46</v>
      </c>
      <c r="F3233" s="13" t="s">
        <v>70</v>
      </c>
      <c r="G3233" s="13" t="s">
        <v>50</v>
      </c>
      <c r="H3233" s="13" t="s">
        <v>50</v>
      </c>
      <c r="I3233" s="13" t="s">
        <v>50</v>
      </c>
      <c r="J3233" s="12">
        <v>45497</v>
      </c>
      <c r="K3233" s="13" t="s">
        <v>50</v>
      </c>
      <c r="L3233" s="13" t="s">
        <v>467</v>
      </c>
      <c r="M3233" s="13" t="s">
        <v>30767</v>
      </c>
      <c r="N3233" s="13" t="s">
        <v>50</v>
      </c>
      <c r="O3233" s="13" t="s">
        <v>30768</v>
      </c>
      <c r="P3233" s="11">
        <v>174673</v>
      </c>
      <c r="Q3233" s="13" t="s">
        <v>50</v>
      </c>
      <c r="R3233" s="33" t="s">
        <v>30769</v>
      </c>
      <c r="S3233" s="30" t="s">
        <v>50</v>
      </c>
      <c r="T3233" s="13" t="s">
        <v>50</v>
      </c>
      <c r="U3233" s="13" t="s">
        <v>50</v>
      </c>
      <c r="V3233" s="13">
        <v>6000000</v>
      </c>
      <c r="W3233" s="13" t="s">
        <v>60</v>
      </c>
      <c r="X3233" s="13">
        <v>6000000</v>
      </c>
      <c r="Y3233" s="13" t="s">
        <v>467</v>
      </c>
      <c r="Z3233" s="13">
        <v>1</v>
      </c>
      <c r="AA3233" s="13">
        <v>6000000</v>
      </c>
      <c r="AB3233" s="13" t="s">
        <v>60</v>
      </c>
      <c r="AC3233" s="13">
        <v>6000000</v>
      </c>
      <c r="AD3233" s="13" t="s">
        <v>467</v>
      </c>
      <c r="AE3233" s="13">
        <v>6000000</v>
      </c>
      <c r="AF3233" s="13" t="s">
        <v>60</v>
      </c>
      <c r="AG3233" s="13">
        <v>6000000</v>
      </c>
      <c r="AH3233" s="13">
        <v>6000000</v>
      </c>
      <c r="AI3233" s="13" t="s">
        <v>60</v>
      </c>
      <c r="AJ3233" s="13">
        <v>6000000</v>
      </c>
      <c r="AK3233" s="13" t="s">
        <v>30770</v>
      </c>
      <c r="AL3233" s="13" t="s">
        <v>50</v>
      </c>
      <c r="AM3233" s="13" t="s">
        <v>30771</v>
      </c>
      <c r="AN3233" s="13" t="s">
        <v>253</v>
      </c>
      <c r="AO3233" s="13" t="s">
        <v>30772</v>
      </c>
      <c r="AP3233" s="21" t="s">
        <v>30773</v>
      </c>
      <c r="AQ3233" s="15" t="s">
        <v>50</v>
      </c>
      <c r="AR3233" s="13" t="s">
        <v>50</v>
      </c>
    </row>
    <row r="3234" spans="1:44" ht="15" thickBot="1">
      <c r="A3234" s="4" t="s">
        <v>30774</v>
      </c>
      <c r="B3234" s="7" t="s">
        <v>50</v>
      </c>
      <c r="C3234" s="7" t="s">
        <v>50</v>
      </c>
      <c r="D3234" s="7" t="s">
        <v>45</v>
      </c>
      <c r="E3234" s="7" t="s">
        <v>1939</v>
      </c>
      <c r="F3234" s="7" t="s">
        <v>70</v>
      </c>
      <c r="G3234" s="26" t="s">
        <v>54946</v>
      </c>
      <c r="H3234" s="7" t="s">
        <v>50</v>
      </c>
      <c r="I3234" s="7" t="s">
        <v>50</v>
      </c>
      <c r="J3234" s="6">
        <v>45489</v>
      </c>
      <c r="K3234" s="7" t="s">
        <v>50</v>
      </c>
      <c r="L3234" s="7" t="s">
        <v>52</v>
      </c>
      <c r="M3234" s="7" t="s">
        <v>8847</v>
      </c>
      <c r="N3234" s="7" t="s">
        <v>11532</v>
      </c>
      <c r="O3234" s="7" t="s">
        <v>30775</v>
      </c>
      <c r="P3234" s="5">
        <v>175739</v>
      </c>
      <c r="Q3234" s="7" t="s">
        <v>1116</v>
      </c>
      <c r="R3234" s="34" t="s">
        <v>30776</v>
      </c>
      <c r="S3234" s="34" t="s">
        <v>30777</v>
      </c>
      <c r="T3234" s="7" t="s">
        <v>30778</v>
      </c>
      <c r="U3234" s="7" t="s">
        <v>50</v>
      </c>
      <c r="V3234" s="7">
        <v>2500</v>
      </c>
      <c r="W3234" s="7" t="s">
        <v>60</v>
      </c>
      <c r="X3234" s="7">
        <v>2500</v>
      </c>
      <c r="Y3234" s="7" t="s">
        <v>50</v>
      </c>
      <c r="Z3234" s="7">
        <v>1</v>
      </c>
      <c r="AA3234" s="7" t="s">
        <v>50</v>
      </c>
      <c r="AB3234" s="7" t="s">
        <v>50</v>
      </c>
      <c r="AC3234" s="7" t="s">
        <v>50</v>
      </c>
      <c r="AD3234" s="7" t="s">
        <v>50</v>
      </c>
      <c r="AE3234" s="7" t="s">
        <v>50</v>
      </c>
      <c r="AF3234" s="7" t="s">
        <v>50</v>
      </c>
      <c r="AG3234" s="7" t="s">
        <v>50</v>
      </c>
      <c r="AH3234" s="7">
        <v>2500</v>
      </c>
      <c r="AI3234" s="7" t="s">
        <v>60</v>
      </c>
      <c r="AJ3234" s="7">
        <v>2500</v>
      </c>
      <c r="AK3234" s="7" t="s">
        <v>28092</v>
      </c>
      <c r="AL3234" s="7" t="s">
        <v>50</v>
      </c>
      <c r="AM3234" s="7" t="s">
        <v>30779</v>
      </c>
      <c r="AN3234" s="7" t="s">
        <v>66</v>
      </c>
      <c r="AO3234" s="7" t="s">
        <v>30780</v>
      </c>
      <c r="AP3234" s="9" t="s">
        <v>50</v>
      </c>
      <c r="AQ3234" s="22" t="s">
        <v>30781</v>
      </c>
      <c r="AR3234" s="7" t="s">
        <v>50</v>
      </c>
    </row>
    <row r="3235" spans="1:44" ht="15" thickBot="1">
      <c r="A3235" s="10" t="s">
        <v>30782</v>
      </c>
      <c r="B3235" s="13" t="s">
        <v>50</v>
      </c>
      <c r="C3235" s="12">
        <v>41275</v>
      </c>
      <c r="D3235" s="13" t="s">
        <v>45</v>
      </c>
      <c r="E3235" s="13" t="s">
        <v>46</v>
      </c>
      <c r="F3235" s="13" t="s">
        <v>70</v>
      </c>
      <c r="G3235" s="26" t="s">
        <v>54946</v>
      </c>
      <c r="H3235" s="13" t="s">
        <v>1091</v>
      </c>
      <c r="I3235" s="13" t="s">
        <v>50</v>
      </c>
      <c r="J3235" s="12">
        <v>45491</v>
      </c>
      <c r="K3235" s="13" t="s">
        <v>116</v>
      </c>
      <c r="L3235" s="13" t="s">
        <v>290</v>
      </c>
      <c r="M3235" s="13" t="s">
        <v>30783</v>
      </c>
      <c r="N3235" s="13" t="s">
        <v>1114</v>
      </c>
      <c r="O3235" s="13" t="s">
        <v>30784</v>
      </c>
      <c r="P3235" s="11">
        <v>178015</v>
      </c>
      <c r="Q3235" s="13" t="s">
        <v>1116</v>
      </c>
      <c r="R3235" s="33" t="s">
        <v>30785</v>
      </c>
      <c r="S3235" s="33" t="s">
        <v>30786</v>
      </c>
      <c r="T3235" s="13" t="s">
        <v>30787</v>
      </c>
      <c r="U3235" s="13" t="s">
        <v>30788</v>
      </c>
      <c r="V3235" s="13" t="s">
        <v>50</v>
      </c>
      <c r="W3235" s="13" t="s">
        <v>50</v>
      </c>
      <c r="X3235" s="13" t="s">
        <v>50</v>
      </c>
      <c r="Y3235" s="13" t="s">
        <v>290</v>
      </c>
      <c r="Z3235" s="13">
        <v>1</v>
      </c>
      <c r="AA3235" s="13" t="s">
        <v>50</v>
      </c>
      <c r="AB3235" s="13" t="s">
        <v>50</v>
      </c>
      <c r="AC3235" s="13" t="s">
        <v>50</v>
      </c>
      <c r="AD3235" s="13" t="s">
        <v>290</v>
      </c>
      <c r="AE3235" s="13" t="s">
        <v>50</v>
      </c>
      <c r="AF3235" s="13" t="s">
        <v>50</v>
      </c>
      <c r="AG3235" s="13" t="s">
        <v>50</v>
      </c>
      <c r="AH3235" s="13" t="s">
        <v>50</v>
      </c>
      <c r="AI3235" s="13" t="s">
        <v>50</v>
      </c>
      <c r="AJ3235" s="13" t="s">
        <v>50</v>
      </c>
      <c r="AK3235" s="13" t="s">
        <v>30789</v>
      </c>
      <c r="AL3235" s="13" t="s">
        <v>50</v>
      </c>
      <c r="AM3235" s="13" t="s">
        <v>30790</v>
      </c>
      <c r="AN3235" s="13" t="s">
        <v>66</v>
      </c>
      <c r="AO3235" s="13" t="s">
        <v>30791</v>
      </c>
      <c r="AP3235" s="21" t="s">
        <v>30792</v>
      </c>
      <c r="AQ3235" s="15" t="s">
        <v>50</v>
      </c>
      <c r="AR3235" s="13" t="s">
        <v>50</v>
      </c>
    </row>
    <row r="3236" spans="1:44" ht="15" thickBot="1">
      <c r="A3236" s="4" t="s">
        <v>30793</v>
      </c>
      <c r="B3236" s="5">
        <v>1750</v>
      </c>
      <c r="C3236" s="6">
        <v>39448</v>
      </c>
      <c r="D3236" s="7" t="s">
        <v>45</v>
      </c>
      <c r="E3236" s="7" t="s">
        <v>46</v>
      </c>
      <c r="F3236" s="7" t="s">
        <v>70</v>
      </c>
      <c r="G3236" s="26" t="s">
        <v>54946</v>
      </c>
      <c r="H3236" s="7" t="s">
        <v>50</v>
      </c>
      <c r="I3236" s="7" t="s">
        <v>50</v>
      </c>
      <c r="J3236" s="6">
        <v>45496</v>
      </c>
      <c r="K3236" s="7" t="s">
        <v>116</v>
      </c>
      <c r="L3236" s="7" t="s">
        <v>290</v>
      </c>
      <c r="M3236" s="7" t="s">
        <v>30794</v>
      </c>
      <c r="N3236" s="7" t="s">
        <v>9583</v>
      </c>
      <c r="O3236" s="7" t="s">
        <v>30795</v>
      </c>
      <c r="P3236" s="5">
        <v>179357</v>
      </c>
      <c r="Q3236" s="7" t="s">
        <v>360</v>
      </c>
      <c r="R3236" s="34" t="s">
        <v>30796</v>
      </c>
      <c r="S3236" s="34" t="s">
        <v>30797</v>
      </c>
      <c r="T3236" s="7" t="s">
        <v>30798</v>
      </c>
      <c r="U3236" s="7" t="s">
        <v>30799</v>
      </c>
      <c r="V3236" s="7" t="s">
        <v>50</v>
      </c>
      <c r="W3236" s="7" t="s">
        <v>50</v>
      </c>
      <c r="X3236" s="7" t="s">
        <v>50</v>
      </c>
      <c r="Y3236" s="7" t="s">
        <v>290</v>
      </c>
      <c r="Z3236" s="7">
        <v>1</v>
      </c>
      <c r="AA3236" s="7" t="s">
        <v>50</v>
      </c>
      <c r="AB3236" s="7" t="s">
        <v>50</v>
      </c>
      <c r="AC3236" s="7" t="s">
        <v>50</v>
      </c>
      <c r="AD3236" s="7" t="s">
        <v>290</v>
      </c>
      <c r="AE3236" s="7" t="s">
        <v>50</v>
      </c>
      <c r="AF3236" s="7" t="s">
        <v>50</v>
      </c>
      <c r="AG3236" s="7" t="s">
        <v>50</v>
      </c>
      <c r="AH3236" s="7" t="s">
        <v>50</v>
      </c>
      <c r="AI3236" s="7" t="s">
        <v>50</v>
      </c>
      <c r="AJ3236" s="7" t="s">
        <v>50</v>
      </c>
      <c r="AK3236" s="7" t="s">
        <v>30800</v>
      </c>
      <c r="AL3236" s="7" t="s">
        <v>50</v>
      </c>
      <c r="AM3236" s="7" t="s">
        <v>30801</v>
      </c>
      <c r="AN3236" s="7" t="s">
        <v>66</v>
      </c>
      <c r="AO3236" s="7" t="s">
        <v>30802</v>
      </c>
      <c r="AP3236" s="22" t="s">
        <v>30803</v>
      </c>
      <c r="AQ3236" s="9" t="s">
        <v>50</v>
      </c>
      <c r="AR3236" s="7" t="s">
        <v>50</v>
      </c>
    </row>
    <row r="3237" spans="1:44" ht="15" thickBot="1">
      <c r="A3237" s="10" t="s">
        <v>30804</v>
      </c>
      <c r="B3237" s="13" t="s">
        <v>50</v>
      </c>
      <c r="C3237" s="13" t="s">
        <v>50</v>
      </c>
      <c r="D3237" s="13" t="s">
        <v>45</v>
      </c>
      <c r="E3237" s="13" t="s">
        <v>46</v>
      </c>
      <c r="F3237" s="13" t="s">
        <v>70</v>
      </c>
      <c r="G3237" s="13" t="s">
        <v>50</v>
      </c>
      <c r="H3237" s="13" t="s">
        <v>50</v>
      </c>
      <c r="I3237" s="13" t="s">
        <v>50</v>
      </c>
      <c r="J3237" s="12">
        <v>45491</v>
      </c>
      <c r="K3237" s="13" t="s">
        <v>50</v>
      </c>
      <c r="L3237" s="13" t="s">
        <v>467</v>
      </c>
      <c r="M3237" s="13" t="s">
        <v>50</v>
      </c>
      <c r="N3237" s="13" t="s">
        <v>30805</v>
      </c>
      <c r="O3237" s="13" t="s">
        <v>30806</v>
      </c>
      <c r="P3237" s="11">
        <v>182574</v>
      </c>
      <c r="Q3237" s="13" t="s">
        <v>1116</v>
      </c>
      <c r="R3237" s="29" t="s">
        <v>30807</v>
      </c>
      <c r="S3237" s="30" t="s">
        <v>50</v>
      </c>
      <c r="T3237" s="13" t="s">
        <v>30808</v>
      </c>
      <c r="U3237" s="13" t="s">
        <v>50</v>
      </c>
      <c r="V3237" s="13" t="s">
        <v>50</v>
      </c>
      <c r="W3237" s="13" t="s">
        <v>50</v>
      </c>
      <c r="X3237" s="13" t="s">
        <v>50</v>
      </c>
      <c r="Y3237" s="13" t="s">
        <v>467</v>
      </c>
      <c r="Z3237" s="13">
        <v>1</v>
      </c>
      <c r="AA3237" s="13" t="s">
        <v>50</v>
      </c>
      <c r="AB3237" s="13" t="s">
        <v>50</v>
      </c>
      <c r="AC3237" s="13" t="s">
        <v>50</v>
      </c>
      <c r="AD3237" s="13" t="s">
        <v>467</v>
      </c>
      <c r="AE3237" s="13" t="s">
        <v>50</v>
      </c>
      <c r="AF3237" s="13" t="s">
        <v>50</v>
      </c>
      <c r="AG3237" s="13" t="s">
        <v>50</v>
      </c>
      <c r="AH3237" s="13" t="s">
        <v>50</v>
      </c>
      <c r="AI3237" s="13" t="s">
        <v>50</v>
      </c>
      <c r="AJ3237" s="13" t="s">
        <v>50</v>
      </c>
      <c r="AK3237" s="13" t="s">
        <v>30809</v>
      </c>
      <c r="AL3237" s="13" t="s">
        <v>50</v>
      </c>
      <c r="AM3237" s="13" t="s">
        <v>30810</v>
      </c>
      <c r="AN3237" s="13" t="s">
        <v>66</v>
      </c>
      <c r="AO3237" s="13" t="s">
        <v>30811</v>
      </c>
      <c r="AP3237" s="21" t="s">
        <v>30812</v>
      </c>
      <c r="AQ3237" s="15" t="s">
        <v>50</v>
      </c>
      <c r="AR3237" s="13" t="s">
        <v>50</v>
      </c>
    </row>
    <row r="3238" spans="1:44" ht="15" thickBot="1">
      <c r="A3238" s="4" t="s">
        <v>30813</v>
      </c>
      <c r="B3238" s="7" t="s">
        <v>50</v>
      </c>
      <c r="C3238" s="6">
        <v>45351</v>
      </c>
      <c r="D3238" s="7" t="s">
        <v>45</v>
      </c>
      <c r="E3238" s="7" t="s">
        <v>46</v>
      </c>
      <c r="F3238" s="7" t="s">
        <v>70</v>
      </c>
      <c r="G3238" s="27" t="s">
        <v>54945</v>
      </c>
      <c r="H3238" s="7" t="s">
        <v>50</v>
      </c>
      <c r="I3238" s="7" t="s">
        <v>50</v>
      </c>
      <c r="J3238" s="6">
        <v>45497</v>
      </c>
      <c r="K3238" s="7" t="s">
        <v>50</v>
      </c>
      <c r="L3238" s="7" t="s">
        <v>1624</v>
      </c>
      <c r="M3238" s="7" t="s">
        <v>30814</v>
      </c>
      <c r="N3238" s="7" t="s">
        <v>432</v>
      </c>
      <c r="O3238" s="7" t="s">
        <v>30815</v>
      </c>
      <c r="P3238" s="5">
        <v>183266</v>
      </c>
      <c r="Q3238" s="7" t="s">
        <v>434</v>
      </c>
      <c r="R3238" s="34" t="s">
        <v>30816</v>
      </c>
      <c r="S3238" s="34" t="s">
        <v>30817</v>
      </c>
      <c r="T3238" s="7" t="s">
        <v>30818</v>
      </c>
      <c r="U3238" s="7" t="s">
        <v>50</v>
      </c>
      <c r="V3238" s="7" t="s">
        <v>50</v>
      </c>
      <c r="W3238" s="7" t="s">
        <v>50</v>
      </c>
      <c r="X3238" s="7" t="s">
        <v>50</v>
      </c>
      <c r="Y3238" s="7" t="s">
        <v>467</v>
      </c>
      <c r="Z3238" s="7">
        <v>1</v>
      </c>
      <c r="AA3238" s="7" t="s">
        <v>50</v>
      </c>
      <c r="AB3238" s="7" t="s">
        <v>50</v>
      </c>
      <c r="AC3238" s="7" t="s">
        <v>50</v>
      </c>
      <c r="AD3238" s="7" t="s">
        <v>1624</v>
      </c>
      <c r="AE3238" s="7" t="s">
        <v>50</v>
      </c>
      <c r="AF3238" s="7" t="s">
        <v>50</v>
      </c>
      <c r="AG3238" s="7" t="s">
        <v>50</v>
      </c>
      <c r="AH3238" s="7" t="s">
        <v>50</v>
      </c>
      <c r="AI3238" s="7" t="s">
        <v>50</v>
      </c>
      <c r="AJ3238" s="7" t="s">
        <v>50</v>
      </c>
      <c r="AK3238" s="7" t="s">
        <v>50</v>
      </c>
      <c r="AL3238" s="7" t="s">
        <v>50</v>
      </c>
      <c r="AM3238" s="7" t="s">
        <v>30819</v>
      </c>
      <c r="AN3238" s="7" t="s">
        <v>993</v>
      </c>
      <c r="AO3238" s="7" t="s">
        <v>50</v>
      </c>
      <c r="AP3238" s="9" t="s">
        <v>50</v>
      </c>
      <c r="AQ3238" s="22" t="s">
        <v>30820</v>
      </c>
      <c r="AR3238" s="7" t="s">
        <v>255</v>
      </c>
    </row>
    <row r="3239" spans="1:44" ht="15" thickBot="1">
      <c r="A3239" s="10" t="s">
        <v>30821</v>
      </c>
      <c r="B3239" s="13" t="s">
        <v>50</v>
      </c>
      <c r="C3239" s="12">
        <v>45440</v>
      </c>
      <c r="D3239" s="13" t="s">
        <v>45</v>
      </c>
      <c r="E3239" s="13" t="s">
        <v>46</v>
      </c>
      <c r="F3239" s="13" t="s">
        <v>70</v>
      </c>
      <c r="G3239" s="27" t="s">
        <v>54945</v>
      </c>
      <c r="H3239" s="13" t="s">
        <v>50</v>
      </c>
      <c r="I3239" s="13" t="s">
        <v>50</v>
      </c>
      <c r="J3239" s="12">
        <v>45497</v>
      </c>
      <c r="K3239" s="13" t="s">
        <v>50</v>
      </c>
      <c r="L3239" s="13" t="s">
        <v>1624</v>
      </c>
      <c r="M3239" s="13" t="s">
        <v>30822</v>
      </c>
      <c r="N3239" s="13" t="s">
        <v>1569</v>
      </c>
      <c r="O3239" s="13" t="s">
        <v>30823</v>
      </c>
      <c r="P3239" s="11">
        <v>183705</v>
      </c>
      <c r="Q3239" s="13" t="s">
        <v>1571</v>
      </c>
      <c r="R3239" s="33" t="s">
        <v>30824</v>
      </c>
      <c r="S3239" s="33" t="s">
        <v>30825</v>
      </c>
      <c r="T3239" s="13" t="s">
        <v>30826</v>
      </c>
      <c r="U3239" s="13" t="s">
        <v>50</v>
      </c>
      <c r="V3239" s="13" t="s">
        <v>50</v>
      </c>
      <c r="W3239" s="13" t="s">
        <v>50</v>
      </c>
      <c r="X3239" s="13" t="s">
        <v>50</v>
      </c>
      <c r="Y3239" s="13" t="s">
        <v>467</v>
      </c>
      <c r="Z3239" s="13">
        <v>1</v>
      </c>
      <c r="AA3239" s="13" t="s">
        <v>50</v>
      </c>
      <c r="AB3239" s="13" t="s">
        <v>50</v>
      </c>
      <c r="AC3239" s="13" t="s">
        <v>50</v>
      </c>
      <c r="AD3239" s="13" t="s">
        <v>1624</v>
      </c>
      <c r="AE3239" s="13" t="s">
        <v>50</v>
      </c>
      <c r="AF3239" s="13" t="s">
        <v>50</v>
      </c>
      <c r="AG3239" s="13" t="s">
        <v>50</v>
      </c>
      <c r="AH3239" s="13" t="s">
        <v>50</v>
      </c>
      <c r="AI3239" s="13" t="s">
        <v>50</v>
      </c>
      <c r="AJ3239" s="13" t="s">
        <v>50</v>
      </c>
      <c r="AK3239" s="13" t="s">
        <v>50</v>
      </c>
      <c r="AL3239" s="13" t="s">
        <v>50</v>
      </c>
      <c r="AM3239" s="13" t="s">
        <v>30827</v>
      </c>
      <c r="AN3239" s="13" t="s">
        <v>66</v>
      </c>
      <c r="AO3239" s="13" t="s">
        <v>30828</v>
      </c>
      <c r="AP3239" s="21" t="s">
        <v>30829</v>
      </c>
      <c r="AQ3239" s="15" t="s">
        <v>50</v>
      </c>
      <c r="AR3239" s="13" t="s">
        <v>50</v>
      </c>
    </row>
    <row r="3240" spans="1:44" ht="15" thickBot="1">
      <c r="A3240" s="4" t="s">
        <v>30830</v>
      </c>
      <c r="B3240" s="7" t="s">
        <v>50</v>
      </c>
      <c r="C3240" s="6">
        <v>44927</v>
      </c>
      <c r="D3240" s="7" t="s">
        <v>45</v>
      </c>
      <c r="E3240" s="7" t="s">
        <v>46</v>
      </c>
      <c r="F3240" s="7" t="s">
        <v>70</v>
      </c>
      <c r="G3240" s="27" t="s">
        <v>54945</v>
      </c>
      <c r="H3240" s="7" t="s">
        <v>50</v>
      </c>
      <c r="I3240" s="7" t="s">
        <v>50</v>
      </c>
      <c r="J3240" s="6">
        <v>45490</v>
      </c>
      <c r="K3240" s="7" t="s">
        <v>50</v>
      </c>
      <c r="L3240" s="7" t="s">
        <v>467</v>
      </c>
      <c r="M3240" s="7" t="s">
        <v>17986</v>
      </c>
      <c r="N3240" s="7" t="s">
        <v>543</v>
      </c>
      <c r="O3240" s="7" t="s">
        <v>30831</v>
      </c>
      <c r="P3240" s="5">
        <v>184072</v>
      </c>
      <c r="Q3240" s="7" t="s">
        <v>545</v>
      </c>
      <c r="R3240" s="34" t="s">
        <v>30832</v>
      </c>
      <c r="S3240" s="34" t="s">
        <v>30833</v>
      </c>
      <c r="T3240" s="7" t="s">
        <v>50</v>
      </c>
      <c r="U3240" s="7" t="s">
        <v>50</v>
      </c>
      <c r="V3240" s="7" t="s">
        <v>50</v>
      </c>
      <c r="W3240" s="7" t="s">
        <v>50</v>
      </c>
      <c r="X3240" s="7" t="s">
        <v>50</v>
      </c>
      <c r="Y3240" s="7" t="s">
        <v>467</v>
      </c>
      <c r="Z3240" s="7">
        <v>1</v>
      </c>
      <c r="AA3240" s="7" t="s">
        <v>50</v>
      </c>
      <c r="AB3240" s="7" t="s">
        <v>50</v>
      </c>
      <c r="AC3240" s="7" t="s">
        <v>50</v>
      </c>
      <c r="AD3240" s="7" t="s">
        <v>467</v>
      </c>
      <c r="AE3240" s="7" t="s">
        <v>50</v>
      </c>
      <c r="AF3240" s="7" t="s">
        <v>50</v>
      </c>
      <c r="AG3240" s="7" t="s">
        <v>50</v>
      </c>
      <c r="AH3240" s="7" t="s">
        <v>50</v>
      </c>
      <c r="AI3240" s="7" t="s">
        <v>50</v>
      </c>
      <c r="AJ3240" s="7" t="s">
        <v>50</v>
      </c>
      <c r="AK3240" s="7" t="s">
        <v>5939</v>
      </c>
      <c r="AL3240" s="7" t="s">
        <v>50</v>
      </c>
      <c r="AM3240" s="7" t="s">
        <v>30834</v>
      </c>
      <c r="AN3240" s="7" t="s">
        <v>253</v>
      </c>
      <c r="AO3240" s="7" t="s">
        <v>30835</v>
      </c>
      <c r="AP3240" s="22" t="s">
        <v>30836</v>
      </c>
      <c r="AQ3240" s="9" t="s">
        <v>50</v>
      </c>
      <c r="AR3240" s="7" t="s">
        <v>50</v>
      </c>
    </row>
    <row r="3241" spans="1:44" ht="15" thickBot="1">
      <c r="A3241" s="10" t="s">
        <v>30837</v>
      </c>
      <c r="B3241" s="13" t="s">
        <v>50</v>
      </c>
      <c r="C3241" s="13" t="s">
        <v>50</v>
      </c>
      <c r="D3241" s="13" t="s">
        <v>45</v>
      </c>
      <c r="E3241" s="13" t="s">
        <v>46</v>
      </c>
      <c r="F3241" s="13" t="s">
        <v>70</v>
      </c>
      <c r="G3241" s="27" t="s">
        <v>54945</v>
      </c>
      <c r="H3241" s="13" t="s">
        <v>50</v>
      </c>
      <c r="I3241" s="13" t="s">
        <v>50</v>
      </c>
      <c r="J3241" s="12">
        <v>45489</v>
      </c>
      <c r="K3241" s="13" t="s">
        <v>50</v>
      </c>
      <c r="L3241" s="13" t="s">
        <v>467</v>
      </c>
      <c r="M3241" s="13" t="s">
        <v>6786</v>
      </c>
      <c r="N3241" s="13" t="s">
        <v>133</v>
      </c>
      <c r="O3241" s="13" t="s">
        <v>30838</v>
      </c>
      <c r="P3241" s="11">
        <v>184122</v>
      </c>
      <c r="Q3241" s="13" t="s">
        <v>135</v>
      </c>
      <c r="R3241" s="33" t="s">
        <v>30839</v>
      </c>
      <c r="S3241" s="30" t="s">
        <v>50</v>
      </c>
      <c r="T3241" s="13" t="s">
        <v>50</v>
      </c>
      <c r="U3241" s="13" t="s">
        <v>50</v>
      </c>
      <c r="V3241" s="13" t="s">
        <v>50</v>
      </c>
      <c r="W3241" s="13" t="s">
        <v>50</v>
      </c>
      <c r="X3241" s="13" t="s">
        <v>50</v>
      </c>
      <c r="Y3241" s="13" t="s">
        <v>467</v>
      </c>
      <c r="Z3241" s="13">
        <v>1</v>
      </c>
      <c r="AA3241" s="13" t="s">
        <v>50</v>
      </c>
      <c r="AB3241" s="13" t="s">
        <v>50</v>
      </c>
      <c r="AC3241" s="13" t="s">
        <v>50</v>
      </c>
      <c r="AD3241" s="13" t="s">
        <v>467</v>
      </c>
      <c r="AE3241" s="13" t="s">
        <v>50</v>
      </c>
      <c r="AF3241" s="13" t="s">
        <v>50</v>
      </c>
      <c r="AG3241" s="13" t="s">
        <v>50</v>
      </c>
      <c r="AH3241" s="13" t="s">
        <v>50</v>
      </c>
      <c r="AI3241" s="13" t="s">
        <v>50</v>
      </c>
      <c r="AJ3241" s="13" t="s">
        <v>50</v>
      </c>
      <c r="AK3241" s="13" t="s">
        <v>50</v>
      </c>
      <c r="AL3241" s="13" t="s">
        <v>50</v>
      </c>
      <c r="AM3241" s="13" t="s">
        <v>50</v>
      </c>
      <c r="AN3241" s="13" t="s">
        <v>50</v>
      </c>
      <c r="AO3241" s="13" t="s">
        <v>50</v>
      </c>
      <c r="AP3241" s="15" t="s">
        <v>50</v>
      </c>
      <c r="AQ3241" s="15" t="s">
        <v>50</v>
      </c>
      <c r="AR3241" s="13" t="s">
        <v>1186</v>
      </c>
    </row>
    <row r="3242" spans="1:44" ht="15" thickBot="1">
      <c r="A3242" s="4" t="s">
        <v>30840</v>
      </c>
      <c r="B3242" s="7" t="s">
        <v>50</v>
      </c>
      <c r="C3242" s="6">
        <v>44562</v>
      </c>
      <c r="D3242" s="7" t="s">
        <v>45</v>
      </c>
      <c r="E3242" s="7" t="s">
        <v>46</v>
      </c>
      <c r="F3242" s="7" t="s">
        <v>70</v>
      </c>
      <c r="G3242" s="26" t="s">
        <v>54946</v>
      </c>
      <c r="H3242" s="7" t="s">
        <v>50</v>
      </c>
      <c r="I3242" s="7" t="s">
        <v>50</v>
      </c>
      <c r="J3242" s="6">
        <v>45489</v>
      </c>
      <c r="K3242" s="7" t="s">
        <v>50</v>
      </c>
      <c r="L3242" s="7" t="s">
        <v>1471</v>
      </c>
      <c r="M3242" s="7" t="s">
        <v>30841</v>
      </c>
      <c r="N3242" s="7" t="s">
        <v>4607</v>
      </c>
      <c r="O3242" s="7" t="s">
        <v>30842</v>
      </c>
      <c r="P3242" s="5">
        <v>184260</v>
      </c>
      <c r="Q3242" s="7" t="s">
        <v>245</v>
      </c>
      <c r="R3242" s="31" t="s">
        <v>50</v>
      </c>
      <c r="S3242" s="31" t="s">
        <v>50</v>
      </c>
      <c r="T3242" s="7" t="s">
        <v>50</v>
      </c>
      <c r="U3242" s="7" t="s">
        <v>50</v>
      </c>
      <c r="V3242" s="7" t="s">
        <v>50</v>
      </c>
      <c r="W3242" s="7" t="s">
        <v>50</v>
      </c>
      <c r="X3242" s="7" t="s">
        <v>50</v>
      </c>
      <c r="Y3242" s="7" t="s">
        <v>50</v>
      </c>
      <c r="Z3242" s="7">
        <v>2</v>
      </c>
      <c r="AA3242" s="7" t="s">
        <v>50</v>
      </c>
      <c r="AB3242" s="7" t="s">
        <v>50</v>
      </c>
      <c r="AC3242" s="7" t="s">
        <v>50</v>
      </c>
      <c r="AD3242" s="7" t="s">
        <v>1471</v>
      </c>
      <c r="AE3242" s="7" t="s">
        <v>50</v>
      </c>
      <c r="AF3242" s="7" t="s">
        <v>50</v>
      </c>
      <c r="AG3242" s="7" t="s">
        <v>50</v>
      </c>
      <c r="AH3242" s="7" t="s">
        <v>50</v>
      </c>
      <c r="AI3242" s="7" t="s">
        <v>50</v>
      </c>
      <c r="AJ3242" s="7" t="s">
        <v>50</v>
      </c>
      <c r="AK3242" s="7" t="s">
        <v>30843</v>
      </c>
      <c r="AL3242" s="7" t="s">
        <v>50</v>
      </c>
      <c r="AM3242" s="7" t="s">
        <v>50</v>
      </c>
      <c r="AN3242" s="7" t="s">
        <v>50</v>
      </c>
      <c r="AO3242" s="7" t="s">
        <v>50</v>
      </c>
      <c r="AP3242" s="9" t="s">
        <v>50</v>
      </c>
      <c r="AQ3242" s="9" t="s">
        <v>50</v>
      </c>
      <c r="AR3242" s="7" t="s">
        <v>1186</v>
      </c>
    </row>
    <row r="3243" spans="1:44" ht="15" thickBot="1">
      <c r="A3243" s="10" t="s">
        <v>30844</v>
      </c>
      <c r="B3243" s="13">
        <v>75</v>
      </c>
      <c r="C3243" s="12">
        <v>39814</v>
      </c>
      <c r="D3243" s="13" t="s">
        <v>45</v>
      </c>
      <c r="E3243" s="13" t="s">
        <v>46</v>
      </c>
      <c r="F3243" s="13" t="s">
        <v>70</v>
      </c>
      <c r="G3243" s="13" t="s">
        <v>87</v>
      </c>
      <c r="H3243" s="13" t="s">
        <v>50</v>
      </c>
      <c r="I3243" s="13" t="s">
        <v>50</v>
      </c>
      <c r="J3243" s="12">
        <v>45490</v>
      </c>
      <c r="K3243" s="13" t="s">
        <v>50</v>
      </c>
      <c r="L3243" s="13" t="s">
        <v>131</v>
      </c>
      <c r="M3243" s="13" t="s">
        <v>30845</v>
      </c>
      <c r="N3243" s="13" t="s">
        <v>133</v>
      </c>
      <c r="O3243" s="13" t="s">
        <v>30846</v>
      </c>
      <c r="P3243" s="11">
        <v>187303</v>
      </c>
      <c r="Q3243" s="13" t="s">
        <v>135</v>
      </c>
      <c r="R3243" s="33" t="s">
        <v>30847</v>
      </c>
      <c r="S3243" s="33" t="s">
        <v>30848</v>
      </c>
      <c r="T3243" s="13" t="s">
        <v>30849</v>
      </c>
      <c r="U3243" s="13" t="s">
        <v>50</v>
      </c>
      <c r="V3243" s="13" t="s">
        <v>50</v>
      </c>
      <c r="W3243" s="13" t="s">
        <v>50</v>
      </c>
      <c r="X3243" s="13" t="s">
        <v>50</v>
      </c>
      <c r="Y3243" s="13" t="s">
        <v>50</v>
      </c>
      <c r="Z3243" s="13">
        <v>1</v>
      </c>
      <c r="AA3243" s="13" t="s">
        <v>50</v>
      </c>
      <c r="AB3243" s="13" t="s">
        <v>50</v>
      </c>
      <c r="AC3243" s="13" t="s">
        <v>50</v>
      </c>
      <c r="AD3243" s="13" t="s">
        <v>50</v>
      </c>
      <c r="AE3243" s="13" t="s">
        <v>50</v>
      </c>
      <c r="AF3243" s="13" t="s">
        <v>50</v>
      </c>
      <c r="AG3243" s="13" t="s">
        <v>50</v>
      </c>
      <c r="AH3243" s="13" t="s">
        <v>50</v>
      </c>
      <c r="AI3243" s="13" t="s">
        <v>50</v>
      </c>
      <c r="AJ3243" s="13" t="s">
        <v>50</v>
      </c>
      <c r="AK3243" s="13" t="s">
        <v>30850</v>
      </c>
      <c r="AL3243" s="13" t="s">
        <v>50</v>
      </c>
      <c r="AM3243" s="13" t="s">
        <v>30851</v>
      </c>
      <c r="AN3243" s="13" t="s">
        <v>798</v>
      </c>
      <c r="AO3243" s="13" t="s">
        <v>30852</v>
      </c>
      <c r="AP3243" s="21" t="s">
        <v>30853</v>
      </c>
      <c r="AQ3243" s="15" t="s">
        <v>50</v>
      </c>
      <c r="AR3243" s="13" t="s">
        <v>50</v>
      </c>
    </row>
    <row r="3244" spans="1:44" ht="15" thickBot="1">
      <c r="A3244" s="4" t="s">
        <v>30854</v>
      </c>
      <c r="B3244" s="5">
        <v>47774</v>
      </c>
      <c r="C3244" s="6">
        <v>36027</v>
      </c>
      <c r="D3244" s="7" t="s">
        <v>45</v>
      </c>
      <c r="E3244" s="7" t="s">
        <v>50</v>
      </c>
      <c r="F3244" s="7" t="s">
        <v>70</v>
      </c>
      <c r="G3244" s="7" t="s">
        <v>50</v>
      </c>
      <c r="H3244" s="7" t="s">
        <v>15924</v>
      </c>
      <c r="I3244" s="7" t="s">
        <v>50</v>
      </c>
      <c r="J3244" s="6">
        <v>45496</v>
      </c>
      <c r="K3244" s="7" t="s">
        <v>50</v>
      </c>
      <c r="L3244" s="7" t="s">
        <v>52</v>
      </c>
      <c r="M3244" s="7" t="s">
        <v>50</v>
      </c>
      <c r="N3244" s="7" t="s">
        <v>30855</v>
      </c>
      <c r="O3244" s="7" t="s">
        <v>30856</v>
      </c>
      <c r="P3244" s="5">
        <v>187824</v>
      </c>
      <c r="Q3244" s="7" t="s">
        <v>1116</v>
      </c>
      <c r="R3244" s="34" t="s">
        <v>30857</v>
      </c>
      <c r="S3244" s="34" t="s">
        <v>30858</v>
      </c>
      <c r="T3244" s="7" t="s">
        <v>50</v>
      </c>
      <c r="U3244" s="7" t="s">
        <v>50</v>
      </c>
      <c r="V3244" s="7" t="s">
        <v>50</v>
      </c>
      <c r="W3244" s="7" t="s">
        <v>50</v>
      </c>
      <c r="X3244" s="7" t="s">
        <v>50</v>
      </c>
      <c r="Y3244" s="7" t="s">
        <v>50</v>
      </c>
      <c r="Z3244" s="7">
        <v>1</v>
      </c>
      <c r="AA3244" s="7" t="s">
        <v>50</v>
      </c>
      <c r="AB3244" s="7" t="s">
        <v>50</v>
      </c>
      <c r="AC3244" s="7" t="s">
        <v>50</v>
      </c>
      <c r="AD3244" s="7" t="s">
        <v>50</v>
      </c>
      <c r="AE3244" s="7" t="s">
        <v>50</v>
      </c>
      <c r="AF3244" s="7" t="s">
        <v>50</v>
      </c>
      <c r="AG3244" s="7" t="s">
        <v>50</v>
      </c>
      <c r="AH3244" s="7" t="s">
        <v>50</v>
      </c>
      <c r="AI3244" s="7" t="s">
        <v>50</v>
      </c>
      <c r="AJ3244" s="7" t="s">
        <v>50</v>
      </c>
      <c r="AK3244" s="7" t="s">
        <v>30859</v>
      </c>
      <c r="AL3244" s="7" t="s">
        <v>50</v>
      </c>
      <c r="AM3244" s="7" t="s">
        <v>30860</v>
      </c>
      <c r="AN3244" s="7" t="s">
        <v>4746</v>
      </c>
      <c r="AO3244" s="7" t="s">
        <v>30861</v>
      </c>
      <c r="AP3244" s="22" t="s">
        <v>30862</v>
      </c>
      <c r="AQ3244" s="9" t="s">
        <v>50</v>
      </c>
      <c r="AR3244" s="7" t="s">
        <v>50</v>
      </c>
    </row>
    <row r="3245" spans="1:44" ht="15" thickBot="1">
      <c r="A3245" s="10" t="s">
        <v>30863</v>
      </c>
      <c r="B3245" s="13" t="s">
        <v>50</v>
      </c>
      <c r="C3245" s="12">
        <v>40544</v>
      </c>
      <c r="D3245" s="13" t="s">
        <v>45</v>
      </c>
      <c r="E3245" s="13" t="s">
        <v>46</v>
      </c>
      <c r="F3245" s="13" t="s">
        <v>70</v>
      </c>
      <c r="G3245" s="26" t="s">
        <v>54946</v>
      </c>
      <c r="H3245" s="13" t="s">
        <v>50</v>
      </c>
      <c r="I3245" s="13" t="s">
        <v>50</v>
      </c>
      <c r="J3245" s="12">
        <v>45489</v>
      </c>
      <c r="K3245" s="13" t="s">
        <v>50</v>
      </c>
      <c r="L3245" s="13" t="s">
        <v>1471</v>
      </c>
      <c r="M3245" s="13" t="s">
        <v>50</v>
      </c>
      <c r="N3245" s="13" t="s">
        <v>2719</v>
      </c>
      <c r="O3245" s="13" t="s">
        <v>30864</v>
      </c>
      <c r="P3245" s="11">
        <v>190085</v>
      </c>
      <c r="Q3245" s="13" t="s">
        <v>2721</v>
      </c>
      <c r="R3245" s="29" t="s">
        <v>30865</v>
      </c>
      <c r="S3245" s="33" t="s">
        <v>30866</v>
      </c>
      <c r="T3245" s="13" t="s">
        <v>50</v>
      </c>
      <c r="U3245" s="13" t="s">
        <v>50</v>
      </c>
      <c r="V3245" s="13" t="s">
        <v>50</v>
      </c>
      <c r="W3245" s="13" t="s">
        <v>50</v>
      </c>
      <c r="X3245" s="13" t="s">
        <v>50</v>
      </c>
      <c r="Y3245" s="13" t="s">
        <v>50</v>
      </c>
      <c r="Z3245" s="13">
        <v>1</v>
      </c>
      <c r="AA3245" s="13" t="s">
        <v>50</v>
      </c>
      <c r="AB3245" s="13" t="s">
        <v>50</v>
      </c>
      <c r="AC3245" s="13" t="s">
        <v>50</v>
      </c>
      <c r="AD3245" s="13" t="s">
        <v>1471</v>
      </c>
      <c r="AE3245" s="13" t="s">
        <v>50</v>
      </c>
      <c r="AF3245" s="13" t="s">
        <v>50</v>
      </c>
      <c r="AG3245" s="13" t="s">
        <v>50</v>
      </c>
      <c r="AH3245" s="13" t="s">
        <v>50</v>
      </c>
      <c r="AI3245" s="13" t="s">
        <v>50</v>
      </c>
      <c r="AJ3245" s="13" t="s">
        <v>50</v>
      </c>
      <c r="AK3245" s="13" t="s">
        <v>6824</v>
      </c>
      <c r="AL3245" s="13" t="s">
        <v>50</v>
      </c>
      <c r="AM3245" s="13" t="s">
        <v>30867</v>
      </c>
      <c r="AN3245" s="13" t="s">
        <v>66</v>
      </c>
      <c r="AO3245" s="13" t="s">
        <v>30868</v>
      </c>
      <c r="AP3245" s="21" t="s">
        <v>30869</v>
      </c>
      <c r="AQ3245" s="15" t="s">
        <v>50</v>
      </c>
      <c r="AR3245" s="13" t="s">
        <v>50</v>
      </c>
    </row>
    <row r="3246" spans="1:44" ht="15" thickBot="1">
      <c r="A3246" s="4" t="s">
        <v>30870</v>
      </c>
      <c r="B3246" s="7" t="s">
        <v>50</v>
      </c>
      <c r="C3246" s="7" t="s">
        <v>50</v>
      </c>
      <c r="D3246" s="7" t="s">
        <v>45</v>
      </c>
      <c r="E3246" s="7" t="s">
        <v>46</v>
      </c>
      <c r="F3246" s="7" t="s">
        <v>70</v>
      </c>
      <c r="G3246" s="26" t="s">
        <v>54946</v>
      </c>
      <c r="H3246" s="7" t="s">
        <v>50</v>
      </c>
      <c r="I3246" s="7" t="s">
        <v>50</v>
      </c>
      <c r="J3246" s="6">
        <v>45491</v>
      </c>
      <c r="K3246" s="7" t="s">
        <v>50</v>
      </c>
      <c r="L3246" s="7" t="s">
        <v>290</v>
      </c>
      <c r="M3246" s="7" t="s">
        <v>30871</v>
      </c>
      <c r="N3246" s="7" t="s">
        <v>133</v>
      </c>
      <c r="O3246" s="7" t="s">
        <v>30872</v>
      </c>
      <c r="P3246" s="5">
        <v>190265</v>
      </c>
      <c r="Q3246" s="7" t="s">
        <v>135</v>
      </c>
      <c r="R3246" s="34" t="s">
        <v>30873</v>
      </c>
      <c r="S3246" s="34" t="s">
        <v>30874</v>
      </c>
      <c r="T3246" s="7" t="s">
        <v>30875</v>
      </c>
      <c r="U3246" s="7" t="s">
        <v>50</v>
      </c>
      <c r="V3246" s="7" t="s">
        <v>50</v>
      </c>
      <c r="W3246" s="7" t="s">
        <v>50</v>
      </c>
      <c r="X3246" s="7" t="s">
        <v>50</v>
      </c>
      <c r="Y3246" s="7" t="s">
        <v>290</v>
      </c>
      <c r="Z3246" s="7">
        <v>1</v>
      </c>
      <c r="AA3246" s="7" t="s">
        <v>50</v>
      </c>
      <c r="AB3246" s="7" t="s">
        <v>50</v>
      </c>
      <c r="AC3246" s="7" t="s">
        <v>50</v>
      </c>
      <c r="AD3246" s="7" t="s">
        <v>290</v>
      </c>
      <c r="AE3246" s="7" t="s">
        <v>50</v>
      </c>
      <c r="AF3246" s="7" t="s">
        <v>50</v>
      </c>
      <c r="AG3246" s="7" t="s">
        <v>50</v>
      </c>
      <c r="AH3246" s="7" t="s">
        <v>50</v>
      </c>
      <c r="AI3246" s="7" t="s">
        <v>50</v>
      </c>
      <c r="AJ3246" s="7" t="s">
        <v>50</v>
      </c>
      <c r="AK3246" s="7" t="s">
        <v>30876</v>
      </c>
      <c r="AL3246" s="7" t="s">
        <v>50</v>
      </c>
      <c r="AM3246" s="7" t="s">
        <v>30877</v>
      </c>
      <c r="AN3246" s="7" t="s">
        <v>1700</v>
      </c>
      <c r="AO3246" s="7" t="s">
        <v>30878</v>
      </c>
      <c r="AP3246" s="9" t="s">
        <v>50</v>
      </c>
      <c r="AQ3246" s="22" t="s">
        <v>30879</v>
      </c>
      <c r="AR3246" s="7" t="s">
        <v>50</v>
      </c>
    </row>
    <row r="3247" spans="1:44" ht="15" thickBot="1">
      <c r="A3247" s="10" t="s">
        <v>30880</v>
      </c>
      <c r="B3247" s="13">
        <v>96</v>
      </c>
      <c r="C3247" s="12">
        <v>44197</v>
      </c>
      <c r="D3247" s="13" t="s">
        <v>45</v>
      </c>
      <c r="E3247" s="13" t="s">
        <v>46</v>
      </c>
      <c r="F3247" s="13" t="s">
        <v>70</v>
      </c>
      <c r="G3247" s="27" t="s">
        <v>54945</v>
      </c>
      <c r="H3247" s="13" t="s">
        <v>50</v>
      </c>
      <c r="I3247" s="13" t="s">
        <v>50</v>
      </c>
      <c r="J3247" s="12">
        <v>45495</v>
      </c>
      <c r="K3247" s="13" t="s">
        <v>50</v>
      </c>
      <c r="L3247" s="13" t="s">
        <v>467</v>
      </c>
      <c r="M3247" s="13" t="s">
        <v>30881</v>
      </c>
      <c r="N3247" s="13" t="s">
        <v>2941</v>
      </c>
      <c r="O3247" s="13" t="s">
        <v>30882</v>
      </c>
      <c r="P3247" s="11">
        <v>191736</v>
      </c>
      <c r="Q3247" s="13" t="s">
        <v>245</v>
      </c>
      <c r="R3247" s="33" t="s">
        <v>30883</v>
      </c>
      <c r="S3247" s="33" t="s">
        <v>30884</v>
      </c>
      <c r="T3247" s="13" t="s">
        <v>30885</v>
      </c>
      <c r="U3247" s="13" t="s">
        <v>30886</v>
      </c>
      <c r="V3247" s="13" t="s">
        <v>50</v>
      </c>
      <c r="W3247" s="13" t="s">
        <v>50</v>
      </c>
      <c r="X3247" s="13" t="s">
        <v>50</v>
      </c>
      <c r="Y3247" s="13" t="s">
        <v>467</v>
      </c>
      <c r="Z3247" s="13">
        <v>2</v>
      </c>
      <c r="AA3247" s="13" t="s">
        <v>50</v>
      </c>
      <c r="AB3247" s="13" t="s">
        <v>50</v>
      </c>
      <c r="AC3247" s="13" t="s">
        <v>50</v>
      </c>
      <c r="AD3247" s="13" t="s">
        <v>467</v>
      </c>
      <c r="AE3247" s="13" t="s">
        <v>50</v>
      </c>
      <c r="AF3247" s="13" t="s">
        <v>50</v>
      </c>
      <c r="AG3247" s="13" t="s">
        <v>50</v>
      </c>
      <c r="AH3247" s="13" t="s">
        <v>50</v>
      </c>
      <c r="AI3247" s="13" t="s">
        <v>50</v>
      </c>
      <c r="AJ3247" s="13" t="s">
        <v>50</v>
      </c>
      <c r="AK3247" s="13" t="s">
        <v>30887</v>
      </c>
      <c r="AL3247" s="13" t="s">
        <v>50</v>
      </c>
      <c r="AM3247" s="13" t="s">
        <v>30888</v>
      </c>
      <c r="AN3247" s="13" t="s">
        <v>66</v>
      </c>
      <c r="AO3247" s="13" t="s">
        <v>30889</v>
      </c>
      <c r="AP3247" s="21" t="s">
        <v>30890</v>
      </c>
      <c r="AQ3247" s="15" t="s">
        <v>50</v>
      </c>
      <c r="AR3247" s="13" t="s">
        <v>50</v>
      </c>
    </row>
    <row r="3248" spans="1:44" ht="15" thickBot="1">
      <c r="A3248" s="4" t="s">
        <v>30891</v>
      </c>
      <c r="B3248" s="7" t="s">
        <v>50</v>
      </c>
      <c r="C3248" s="6">
        <v>43831</v>
      </c>
      <c r="D3248" s="7" t="s">
        <v>45</v>
      </c>
      <c r="E3248" s="7" t="s">
        <v>46</v>
      </c>
      <c r="F3248" s="7" t="s">
        <v>70</v>
      </c>
      <c r="G3248" s="27" t="s">
        <v>54945</v>
      </c>
      <c r="H3248" s="7" t="s">
        <v>50</v>
      </c>
      <c r="I3248" s="7" t="s">
        <v>50</v>
      </c>
      <c r="J3248" s="6">
        <v>45495</v>
      </c>
      <c r="K3248" s="7" t="s">
        <v>50</v>
      </c>
      <c r="L3248" s="7" t="s">
        <v>467</v>
      </c>
      <c r="M3248" s="7" t="s">
        <v>50</v>
      </c>
      <c r="N3248" s="7" t="s">
        <v>791</v>
      </c>
      <c r="O3248" s="7" t="s">
        <v>30892</v>
      </c>
      <c r="P3248" s="5">
        <v>192981</v>
      </c>
      <c r="Q3248" s="7" t="s">
        <v>245</v>
      </c>
      <c r="R3248" s="34" t="s">
        <v>30893</v>
      </c>
      <c r="S3248" s="31" t="s">
        <v>50</v>
      </c>
      <c r="T3248" s="7" t="s">
        <v>50</v>
      </c>
      <c r="U3248" s="7" t="s">
        <v>50</v>
      </c>
      <c r="V3248" s="7" t="s">
        <v>50</v>
      </c>
      <c r="W3248" s="7" t="s">
        <v>50</v>
      </c>
      <c r="X3248" s="7" t="s">
        <v>50</v>
      </c>
      <c r="Y3248" s="7" t="s">
        <v>467</v>
      </c>
      <c r="Z3248" s="7">
        <v>1</v>
      </c>
      <c r="AA3248" s="7" t="s">
        <v>50</v>
      </c>
      <c r="AB3248" s="7" t="s">
        <v>50</v>
      </c>
      <c r="AC3248" s="7" t="s">
        <v>50</v>
      </c>
      <c r="AD3248" s="7" t="s">
        <v>467</v>
      </c>
      <c r="AE3248" s="7" t="s">
        <v>50</v>
      </c>
      <c r="AF3248" s="7" t="s">
        <v>50</v>
      </c>
      <c r="AG3248" s="7" t="s">
        <v>50</v>
      </c>
      <c r="AH3248" s="7" t="s">
        <v>50</v>
      </c>
      <c r="AI3248" s="7" t="s">
        <v>50</v>
      </c>
      <c r="AJ3248" s="7" t="s">
        <v>50</v>
      </c>
      <c r="AK3248" s="7" t="s">
        <v>30894</v>
      </c>
      <c r="AL3248" s="7" t="s">
        <v>50</v>
      </c>
      <c r="AM3248" s="7" t="s">
        <v>30895</v>
      </c>
      <c r="AN3248" s="7" t="s">
        <v>993</v>
      </c>
      <c r="AO3248" s="7" t="s">
        <v>30896</v>
      </c>
      <c r="AP3248" s="22" t="s">
        <v>30897</v>
      </c>
      <c r="AQ3248" s="9" t="s">
        <v>50</v>
      </c>
      <c r="AR3248" s="7" t="s">
        <v>50</v>
      </c>
    </row>
    <row r="3249" spans="1:44" ht="15" thickBot="1">
      <c r="A3249" s="10" t="s">
        <v>30898</v>
      </c>
      <c r="B3249" s="11">
        <v>4274</v>
      </c>
      <c r="C3249" s="12">
        <v>33239</v>
      </c>
      <c r="D3249" s="13" t="s">
        <v>45</v>
      </c>
      <c r="E3249" s="13" t="s">
        <v>1939</v>
      </c>
      <c r="F3249" s="13" t="s">
        <v>70</v>
      </c>
      <c r="G3249" s="26" t="s">
        <v>54946</v>
      </c>
      <c r="H3249" s="13" t="s">
        <v>30899</v>
      </c>
      <c r="I3249" s="13" t="s">
        <v>50</v>
      </c>
      <c r="J3249" s="12">
        <v>45489</v>
      </c>
      <c r="K3249" s="13" t="s">
        <v>116</v>
      </c>
      <c r="L3249" s="13" t="s">
        <v>52</v>
      </c>
      <c r="M3249" s="13" t="s">
        <v>7168</v>
      </c>
      <c r="N3249" s="13" t="s">
        <v>13210</v>
      </c>
      <c r="O3249" s="13" t="s">
        <v>30900</v>
      </c>
      <c r="P3249" s="11">
        <v>193096</v>
      </c>
      <c r="Q3249" s="13" t="s">
        <v>1024</v>
      </c>
      <c r="R3249" s="33" t="s">
        <v>30901</v>
      </c>
      <c r="S3249" s="33" t="s">
        <v>30902</v>
      </c>
      <c r="T3249" s="13" t="s">
        <v>30903</v>
      </c>
      <c r="U3249" s="13" t="s">
        <v>30904</v>
      </c>
      <c r="V3249" s="13" t="s">
        <v>50</v>
      </c>
      <c r="W3249" s="13" t="s">
        <v>50</v>
      </c>
      <c r="X3249" s="13" t="s">
        <v>50</v>
      </c>
      <c r="Y3249" s="13" t="s">
        <v>50</v>
      </c>
      <c r="Z3249" s="13">
        <v>1</v>
      </c>
      <c r="AA3249" s="13" t="s">
        <v>50</v>
      </c>
      <c r="AB3249" s="13" t="s">
        <v>50</v>
      </c>
      <c r="AC3249" s="13" t="s">
        <v>50</v>
      </c>
      <c r="AD3249" s="13" t="s">
        <v>50</v>
      </c>
      <c r="AE3249" s="13" t="s">
        <v>50</v>
      </c>
      <c r="AF3249" s="13" t="s">
        <v>50</v>
      </c>
      <c r="AG3249" s="13" t="s">
        <v>50</v>
      </c>
      <c r="AH3249" s="13" t="s">
        <v>50</v>
      </c>
      <c r="AI3249" s="13" t="s">
        <v>50</v>
      </c>
      <c r="AJ3249" s="13" t="s">
        <v>50</v>
      </c>
      <c r="AK3249" s="13" t="s">
        <v>30905</v>
      </c>
      <c r="AL3249" s="13" t="s">
        <v>50</v>
      </c>
      <c r="AM3249" s="13" t="s">
        <v>30906</v>
      </c>
      <c r="AN3249" s="13" t="s">
        <v>5485</v>
      </c>
      <c r="AO3249" s="13" t="s">
        <v>30907</v>
      </c>
      <c r="AP3249" s="15" t="s">
        <v>50</v>
      </c>
      <c r="AQ3249" s="21" t="s">
        <v>30908</v>
      </c>
      <c r="AR3249" s="13" t="s">
        <v>50</v>
      </c>
    </row>
    <row r="3250" spans="1:44" ht="15" thickBot="1">
      <c r="A3250" s="4" t="s">
        <v>30909</v>
      </c>
      <c r="B3250" s="7" t="s">
        <v>50</v>
      </c>
      <c r="C3250" s="7" t="s">
        <v>50</v>
      </c>
      <c r="D3250" s="7" t="s">
        <v>45</v>
      </c>
      <c r="E3250" s="7" t="s">
        <v>50</v>
      </c>
      <c r="F3250" s="7" t="s">
        <v>70</v>
      </c>
      <c r="G3250" s="7" t="s">
        <v>50</v>
      </c>
      <c r="H3250" s="7" t="s">
        <v>50</v>
      </c>
      <c r="I3250" s="7" t="s">
        <v>50</v>
      </c>
      <c r="J3250" s="6">
        <v>45489</v>
      </c>
      <c r="K3250" s="7" t="s">
        <v>50</v>
      </c>
      <c r="L3250" s="7" t="s">
        <v>1471</v>
      </c>
      <c r="M3250" s="7" t="s">
        <v>30910</v>
      </c>
      <c r="N3250" s="7" t="s">
        <v>30911</v>
      </c>
      <c r="O3250" s="7" t="s">
        <v>30912</v>
      </c>
      <c r="P3250" s="5">
        <v>193788</v>
      </c>
      <c r="Q3250" s="7" t="s">
        <v>1001</v>
      </c>
      <c r="R3250" s="31" t="s">
        <v>50</v>
      </c>
      <c r="S3250" s="31" t="s">
        <v>50</v>
      </c>
      <c r="T3250" s="7" t="s">
        <v>50</v>
      </c>
      <c r="U3250" s="7" t="s">
        <v>50</v>
      </c>
      <c r="V3250" s="7" t="s">
        <v>50</v>
      </c>
      <c r="W3250" s="7" t="s">
        <v>50</v>
      </c>
      <c r="X3250" s="7" t="s">
        <v>50</v>
      </c>
      <c r="Y3250" s="7" t="s">
        <v>50</v>
      </c>
      <c r="Z3250" s="7">
        <v>1</v>
      </c>
      <c r="AA3250" s="7" t="s">
        <v>50</v>
      </c>
      <c r="AB3250" s="7" t="s">
        <v>50</v>
      </c>
      <c r="AC3250" s="7" t="s">
        <v>50</v>
      </c>
      <c r="AD3250" s="7" t="s">
        <v>1471</v>
      </c>
      <c r="AE3250" s="7" t="s">
        <v>50</v>
      </c>
      <c r="AF3250" s="7" t="s">
        <v>50</v>
      </c>
      <c r="AG3250" s="7" t="s">
        <v>50</v>
      </c>
      <c r="AH3250" s="7" t="s">
        <v>50</v>
      </c>
      <c r="AI3250" s="7" t="s">
        <v>50</v>
      </c>
      <c r="AJ3250" s="7" t="s">
        <v>50</v>
      </c>
      <c r="AK3250" s="7" t="s">
        <v>30913</v>
      </c>
      <c r="AL3250" s="7" t="s">
        <v>50</v>
      </c>
      <c r="AM3250" s="7" t="s">
        <v>50</v>
      </c>
      <c r="AN3250" s="7" t="s">
        <v>50</v>
      </c>
      <c r="AO3250" s="7" t="s">
        <v>50</v>
      </c>
      <c r="AP3250" s="9" t="s">
        <v>50</v>
      </c>
      <c r="AQ3250" s="9" t="s">
        <v>50</v>
      </c>
      <c r="AR3250" s="7" t="s">
        <v>1186</v>
      </c>
    </row>
    <row r="3251" spans="1:44" ht="15" thickBot="1">
      <c r="A3251" s="10" t="s">
        <v>30914</v>
      </c>
      <c r="B3251" s="13" t="s">
        <v>50</v>
      </c>
      <c r="C3251" s="12">
        <v>43101</v>
      </c>
      <c r="D3251" s="13" t="s">
        <v>45</v>
      </c>
      <c r="E3251" s="13" t="s">
        <v>1939</v>
      </c>
      <c r="F3251" s="13" t="s">
        <v>70</v>
      </c>
      <c r="G3251" s="26" t="s">
        <v>54946</v>
      </c>
      <c r="H3251" s="13" t="s">
        <v>50</v>
      </c>
      <c r="I3251" s="13" t="s">
        <v>50</v>
      </c>
      <c r="J3251" s="12">
        <v>45495</v>
      </c>
      <c r="K3251" s="13" t="s">
        <v>50</v>
      </c>
      <c r="L3251" s="13" t="s">
        <v>52</v>
      </c>
      <c r="M3251" s="13" t="s">
        <v>8744</v>
      </c>
      <c r="N3251" s="13" t="s">
        <v>30915</v>
      </c>
      <c r="O3251" s="13" t="s">
        <v>30916</v>
      </c>
      <c r="P3251" s="11">
        <v>195529</v>
      </c>
      <c r="Q3251" s="13" t="s">
        <v>1358</v>
      </c>
      <c r="R3251" s="33" t="s">
        <v>30917</v>
      </c>
      <c r="S3251" s="33" t="s">
        <v>30918</v>
      </c>
      <c r="T3251" s="13" t="s">
        <v>30919</v>
      </c>
      <c r="U3251" s="13" t="s">
        <v>50</v>
      </c>
      <c r="V3251" s="13">
        <v>10000</v>
      </c>
      <c r="W3251" s="13" t="s">
        <v>60</v>
      </c>
      <c r="X3251" s="13">
        <v>10000</v>
      </c>
      <c r="Y3251" s="13" t="s">
        <v>50</v>
      </c>
      <c r="Z3251" s="13">
        <v>1</v>
      </c>
      <c r="AA3251" s="13" t="s">
        <v>50</v>
      </c>
      <c r="AB3251" s="13" t="s">
        <v>50</v>
      </c>
      <c r="AC3251" s="13" t="s">
        <v>50</v>
      </c>
      <c r="AD3251" s="13" t="s">
        <v>50</v>
      </c>
      <c r="AE3251" s="13" t="s">
        <v>50</v>
      </c>
      <c r="AF3251" s="13" t="s">
        <v>50</v>
      </c>
      <c r="AG3251" s="13" t="s">
        <v>50</v>
      </c>
      <c r="AH3251" s="13">
        <v>10000</v>
      </c>
      <c r="AI3251" s="13" t="s">
        <v>60</v>
      </c>
      <c r="AJ3251" s="13">
        <v>10000</v>
      </c>
      <c r="AK3251" s="13" t="s">
        <v>30606</v>
      </c>
      <c r="AL3251" s="13" t="s">
        <v>50</v>
      </c>
      <c r="AM3251" s="13" t="s">
        <v>30920</v>
      </c>
      <c r="AN3251" s="13" t="s">
        <v>993</v>
      </c>
      <c r="AO3251" s="13" t="s">
        <v>30921</v>
      </c>
      <c r="AP3251" s="21" t="s">
        <v>30922</v>
      </c>
      <c r="AQ3251" s="15" t="s">
        <v>50</v>
      </c>
      <c r="AR3251" s="13" t="s">
        <v>50</v>
      </c>
    </row>
    <row r="3252" spans="1:44" ht="15" thickBot="1">
      <c r="A3252" s="4" t="s">
        <v>30923</v>
      </c>
      <c r="B3252" s="7" t="s">
        <v>50</v>
      </c>
      <c r="C3252" s="6">
        <v>43831</v>
      </c>
      <c r="D3252" s="7" t="s">
        <v>45</v>
      </c>
      <c r="E3252" s="7" t="s">
        <v>46</v>
      </c>
      <c r="F3252" s="7" t="s">
        <v>70</v>
      </c>
      <c r="G3252" s="27" t="s">
        <v>54945</v>
      </c>
      <c r="H3252" s="7" t="s">
        <v>50</v>
      </c>
      <c r="I3252" s="7" t="s">
        <v>50</v>
      </c>
      <c r="J3252" s="6">
        <v>45489</v>
      </c>
      <c r="K3252" s="7" t="s">
        <v>50</v>
      </c>
      <c r="L3252" s="7" t="s">
        <v>467</v>
      </c>
      <c r="M3252" s="7" t="s">
        <v>2838</v>
      </c>
      <c r="N3252" s="7" t="s">
        <v>30924</v>
      </c>
      <c r="O3252" s="7" t="s">
        <v>30925</v>
      </c>
      <c r="P3252" s="5">
        <v>197945</v>
      </c>
      <c r="Q3252" s="7" t="s">
        <v>360</v>
      </c>
      <c r="R3252" s="34" t="s">
        <v>30926</v>
      </c>
      <c r="S3252" s="34" t="s">
        <v>30927</v>
      </c>
      <c r="T3252" s="7" t="s">
        <v>50</v>
      </c>
      <c r="U3252" s="7" t="s">
        <v>50</v>
      </c>
      <c r="V3252" s="7">
        <v>1000000</v>
      </c>
      <c r="W3252" s="7" t="s">
        <v>209</v>
      </c>
      <c r="X3252" s="7">
        <v>1089215</v>
      </c>
      <c r="Y3252" s="7" t="s">
        <v>467</v>
      </c>
      <c r="Z3252" s="7">
        <v>1</v>
      </c>
      <c r="AA3252" s="7">
        <v>1000000</v>
      </c>
      <c r="AB3252" s="7" t="s">
        <v>209</v>
      </c>
      <c r="AC3252" s="7">
        <v>1089215</v>
      </c>
      <c r="AD3252" s="7" t="s">
        <v>467</v>
      </c>
      <c r="AE3252" s="7">
        <v>1000000</v>
      </c>
      <c r="AF3252" s="7" t="s">
        <v>209</v>
      </c>
      <c r="AG3252" s="7">
        <v>1089215</v>
      </c>
      <c r="AH3252" s="7">
        <v>1000000</v>
      </c>
      <c r="AI3252" s="7" t="s">
        <v>209</v>
      </c>
      <c r="AJ3252" s="7">
        <v>1089215</v>
      </c>
      <c r="AK3252" s="7" t="s">
        <v>30928</v>
      </c>
      <c r="AL3252" s="7" t="s">
        <v>50</v>
      </c>
      <c r="AM3252" s="7" t="s">
        <v>30929</v>
      </c>
      <c r="AN3252" s="7" t="s">
        <v>66</v>
      </c>
      <c r="AO3252" s="7" t="s">
        <v>30930</v>
      </c>
      <c r="AP3252" s="22" t="s">
        <v>30931</v>
      </c>
      <c r="AQ3252" s="9" t="s">
        <v>50</v>
      </c>
      <c r="AR3252" s="7" t="s">
        <v>50</v>
      </c>
    </row>
    <row r="3253" spans="1:44" ht="15" thickBot="1">
      <c r="A3253" s="10" t="s">
        <v>30932</v>
      </c>
      <c r="B3253" s="11">
        <v>95721</v>
      </c>
      <c r="C3253" s="12">
        <v>43962</v>
      </c>
      <c r="D3253" s="13" t="s">
        <v>45</v>
      </c>
      <c r="E3253" s="13" t="s">
        <v>46</v>
      </c>
      <c r="F3253" s="13" t="s">
        <v>70</v>
      </c>
      <c r="G3253" s="27" t="s">
        <v>54945</v>
      </c>
      <c r="H3253" s="13" t="s">
        <v>50</v>
      </c>
      <c r="I3253" s="13" t="s">
        <v>50</v>
      </c>
      <c r="J3253" s="12">
        <v>45490</v>
      </c>
      <c r="K3253" s="13" t="s">
        <v>50</v>
      </c>
      <c r="L3253" s="13" t="s">
        <v>1471</v>
      </c>
      <c r="M3253" s="13" t="s">
        <v>30933</v>
      </c>
      <c r="N3253" s="13" t="s">
        <v>26043</v>
      </c>
      <c r="O3253" s="13" t="s">
        <v>30934</v>
      </c>
      <c r="P3253" s="11">
        <v>198548</v>
      </c>
      <c r="Q3253" s="13" t="s">
        <v>245</v>
      </c>
      <c r="R3253" s="33" t="s">
        <v>30935</v>
      </c>
      <c r="S3253" s="30" t="s">
        <v>50</v>
      </c>
      <c r="T3253" s="13" t="s">
        <v>50</v>
      </c>
      <c r="U3253" s="13" t="s">
        <v>50</v>
      </c>
      <c r="V3253" s="13" t="s">
        <v>50</v>
      </c>
      <c r="W3253" s="13" t="s">
        <v>50</v>
      </c>
      <c r="X3253" s="13" t="s">
        <v>50</v>
      </c>
      <c r="Y3253" s="13" t="s">
        <v>50</v>
      </c>
      <c r="Z3253" s="13">
        <v>1</v>
      </c>
      <c r="AA3253" s="13" t="s">
        <v>50</v>
      </c>
      <c r="AB3253" s="13" t="s">
        <v>50</v>
      </c>
      <c r="AC3253" s="13" t="s">
        <v>50</v>
      </c>
      <c r="AD3253" s="13" t="s">
        <v>1471</v>
      </c>
      <c r="AE3253" s="13" t="s">
        <v>50</v>
      </c>
      <c r="AF3253" s="13" t="s">
        <v>50</v>
      </c>
      <c r="AG3253" s="13" t="s">
        <v>50</v>
      </c>
      <c r="AH3253" s="13" t="s">
        <v>50</v>
      </c>
      <c r="AI3253" s="13" t="s">
        <v>50</v>
      </c>
      <c r="AJ3253" s="13" t="s">
        <v>50</v>
      </c>
      <c r="AK3253" s="13" t="s">
        <v>30936</v>
      </c>
      <c r="AL3253" s="13" t="s">
        <v>50</v>
      </c>
      <c r="AM3253" s="13" t="s">
        <v>30937</v>
      </c>
      <c r="AN3253" s="13" t="s">
        <v>66</v>
      </c>
      <c r="AO3253" s="13" t="s">
        <v>30938</v>
      </c>
      <c r="AP3253" s="15" t="s">
        <v>50</v>
      </c>
      <c r="AQ3253" s="21" t="s">
        <v>30939</v>
      </c>
      <c r="AR3253" s="13" t="s">
        <v>50</v>
      </c>
    </row>
    <row r="3254" spans="1:44" ht="15" thickBot="1">
      <c r="A3254" s="4" t="s">
        <v>30940</v>
      </c>
      <c r="B3254" s="7" t="s">
        <v>50</v>
      </c>
      <c r="C3254" s="6">
        <v>26665</v>
      </c>
      <c r="D3254" s="7" t="s">
        <v>45</v>
      </c>
      <c r="E3254" s="7" t="s">
        <v>50</v>
      </c>
      <c r="F3254" s="7" t="s">
        <v>70</v>
      </c>
      <c r="G3254" s="7" t="s">
        <v>50</v>
      </c>
      <c r="H3254" s="7" t="s">
        <v>50</v>
      </c>
      <c r="I3254" s="7" t="s">
        <v>50</v>
      </c>
      <c r="J3254" s="6">
        <v>45489</v>
      </c>
      <c r="K3254" s="7" t="s">
        <v>50</v>
      </c>
      <c r="L3254" s="7" t="s">
        <v>290</v>
      </c>
      <c r="M3254" s="7" t="s">
        <v>6731</v>
      </c>
      <c r="N3254" s="7" t="s">
        <v>30941</v>
      </c>
      <c r="O3254" s="7" t="s">
        <v>30942</v>
      </c>
      <c r="P3254" s="5">
        <v>199407</v>
      </c>
      <c r="Q3254" s="7" t="s">
        <v>2721</v>
      </c>
      <c r="R3254" s="34" t="s">
        <v>30943</v>
      </c>
      <c r="S3254" s="34" t="s">
        <v>30944</v>
      </c>
      <c r="T3254" s="7" t="s">
        <v>30945</v>
      </c>
      <c r="U3254" s="7" t="s">
        <v>30946</v>
      </c>
      <c r="V3254" s="7" t="s">
        <v>50</v>
      </c>
      <c r="W3254" s="7" t="s">
        <v>50</v>
      </c>
      <c r="X3254" s="7" t="s">
        <v>50</v>
      </c>
      <c r="Y3254" s="7" t="s">
        <v>290</v>
      </c>
      <c r="Z3254" s="7">
        <v>1</v>
      </c>
      <c r="AA3254" s="7" t="s">
        <v>50</v>
      </c>
      <c r="AB3254" s="7" t="s">
        <v>50</v>
      </c>
      <c r="AC3254" s="7" t="s">
        <v>50</v>
      </c>
      <c r="AD3254" s="7" t="s">
        <v>290</v>
      </c>
      <c r="AE3254" s="7" t="s">
        <v>50</v>
      </c>
      <c r="AF3254" s="7" t="s">
        <v>50</v>
      </c>
      <c r="AG3254" s="7" t="s">
        <v>50</v>
      </c>
      <c r="AH3254" s="7" t="s">
        <v>50</v>
      </c>
      <c r="AI3254" s="7" t="s">
        <v>50</v>
      </c>
      <c r="AJ3254" s="7" t="s">
        <v>50</v>
      </c>
      <c r="AK3254" s="7" t="s">
        <v>30025</v>
      </c>
      <c r="AL3254" s="7" t="s">
        <v>50</v>
      </c>
      <c r="AM3254" s="7" t="s">
        <v>30947</v>
      </c>
      <c r="AN3254" s="7" t="s">
        <v>738</v>
      </c>
      <c r="AO3254" s="7" t="s">
        <v>30948</v>
      </c>
      <c r="AP3254" s="9" t="s">
        <v>50</v>
      </c>
      <c r="AQ3254" s="22" t="s">
        <v>30949</v>
      </c>
      <c r="AR3254" s="7" t="s">
        <v>50</v>
      </c>
    </row>
    <row r="3255" spans="1:44" ht="15" thickBot="1">
      <c r="A3255" s="10" t="s">
        <v>30950</v>
      </c>
      <c r="B3255" s="13" t="s">
        <v>50</v>
      </c>
      <c r="C3255" s="12">
        <v>44562</v>
      </c>
      <c r="D3255" s="13" t="s">
        <v>45</v>
      </c>
      <c r="E3255" s="13" t="s">
        <v>50</v>
      </c>
      <c r="F3255" s="13" t="s">
        <v>70</v>
      </c>
      <c r="G3255" s="13" t="s">
        <v>50</v>
      </c>
      <c r="H3255" s="13" t="s">
        <v>50</v>
      </c>
      <c r="I3255" s="13" t="s">
        <v>50</v>
      </c>
      <c r="J3255" s="12">
        <v>45490</v>
      </c>
      <c r="K3255" s="13" t="s">
        <v>50</v>
      </c>
      <c r="L3255" s="13" t="s">
        <v>467</v>
      </c>
      <c r="M3255" s="13" t="s">
        <v>17444</v>
      </c>
      <c r="N3255" s="13" t="s">
        <v>50</v>
      </c>
      <c r="O3255" s="13" t="s">
        <v>30951</v>
      </c>
      <c r="P3255" s="11">
        <v>199471</v>
      </c>
      <c r="Q3255" s="13" t="s">
        <v>50</v>
      </c>
      <c r="R3255" s="33" t="s">
        <v>30952</v>
      </c>
      <c r="S3255" s="30" t="s">
        <v>50</v>
      </c>
      <c r="T3255" s="13" t="s">
        <v>50</v>
      </c>
      <c r="U3255" s="13" t="s">
        <v>50</v>
      </c>
      <c r="V3255" s="13" t="s">
        <v>50</v>
      </c>
      <c r="W3255" s="13" t="s">
        <v>50</v>
      </c>
      <c r="X3255" s="13" t="s">
        <v>50</v>
      </c>
      <c r="Y3255" s="13" t="s">
        <v>467</v>
      </c>
      <c r="Z3255" s="13">
        <v>1</v>
      </c>
      <c r="AA3255" s="13" t="s">
        <v>50</v>
      </c>
      <c r="AB3255" s="13" t="s">
        <v>50</v>
      </c>
      <c r="AC3255" s="13" t="s">
        <v>50</v>
      </c>
      <c r="AD3255" s="13" t="s">
        <v>467</v>
      </c>
      <c r="AE3255" s="13" t="s">
        <v>50</v>
      </c>
      <c r="AF3255" s="13" t="s">
        <v>50</v>
      </c>
      <c r="AG3255" s="13" t="s">
        <v>50</v>
      </c>
      <c r="AH3255" s="13" t="s">
        <v>50</v>
      </c>
      <c r="AI3255" s="13" t="s">
        <v>50</v>
      </c>
      <c r="AJ3255" s="13" t="s">
        <v>50</v>
      </c>
      <c r="AK3255" s="13" t="s">
        <v>30953</v>
      </c>
      <c r="AL3255" s="13" t="s">
        <v>50</v>
      </c>
      <c r="AM3255" s="13" t="s">
        <v>30954</v>
      </c>
      <c r="AN3255" s="13" t="s">
        <v>993</v>
      </c>
      <c r="AO3255" s="13" t="s">
        <v>50</v>
      </c>
      <c r="AP3255" s="21" t="s">
        <v>30955</v>
      </c>
      <c r="AQ3255" s="15" t="s">
        <v>50</v>
      </c>
      <c r="AR3255" s="13" t="s">
        <v>255</v>
      </c>
    </row>
    <row r="3256" spans="1:44" ht="15" thickBot="1">
      <c r="A3256" s="4" t="s">
        <v>30956</v>
      </c>
      <c r="B3256" s="7" t="s">
        <v>50</v>
      </c>
      <c r="C3256" s="6">
        <v>44832</v>
      </c>
      <c r="D3256" s="7" t="s">
        <v>45</v>
      </c>
      <c r="E3256" s="7" t="s">
        <v>46</v>
      </c>
      <c r="F3256" s="7" t="s">
        <v>70</v>
      </c>
      <c r="G3256" s="27" t="s">
        <v>54945</v>
      </c>
      <c r="H3256" s="7" t="s">
        <v>50</v>
      </c>
      <c r="I3256" s="7" t="s">
        <v>50</v>
      </c>
      <c r="J3256" s="6">
        <v>45490</v>
      </c>
      <c r="K3256" s="7" t="s">
        <v>50</v>
      </c>
      <c r="L3256" s="7" t="s">
        <v>467</v>
      </c>
      <c r="M3256" s="7" t="s">
        <v>30957</v>
      </c>
      <c r="N3256" s="7" t="s">
        <v>1954</v>
      </c>
      <c r="O3256" s="7" t="s">
        <v>30958</v>
      </c>
      <c r="P3256" s="5">
        <v>201727</v>
      </c>
      <c r="Q3256" s="7" t="s">
        <v>245</v>
      </c>
      <c r="R3256" s="28" t="s">
        <v>30959</v>
      </c>
      <c r="S3256" s="31" t="s">
        <v>50</v>
      </c>
      <c r="T3256" s="7" t="s">
        <v>30960</v>
      </c>
      <c r="U3256" s="7" t="s">
        <v>50</v>
      </c>
      <c r="V3256" s="7" t="s">
        <v>50</v>
      </c>
      <c r="W3256" s="7" t="s">
        <v>50</v>
      </c>
      <c r="X3256" s="7" t="s">
        <v>50</v>
      </c>
      <c r="Y3256" s="7" t="s">
        <v>467</v>
      </c>
      <c r="Z3256" s="7">
        <v>1</v>
      </c>
      <c r="AA3256" s="7" t="s">
        <v>50</v>
      </c>
      <c r="AB3256" s="7" t="s">
        <v>50</v>
      </c>
      <c r="AC3256" s="7" t="s">
        <v>50</v>
      </c>
      <c r="AD3256" s="7" t="s">
        <v>467</v>
      </c>
      <c r="AE3256" s="7" t="s">
        <v>50</v>
      </c>
      <c r="AF3256" s="7" t="s">
        <v>50</v>
      </c>
      <c r="AG3256" s="7" t="s">
        <v>50</v>
      </c>
      <c r="AH3256" s="7" t="s">
        <v>50</v>
      </c>
      <c r="AI3256" s="7" t="s">
        <v>50</v>
      </c>
      <c r="AJ3256" s="7" t="s">
        <v>50</v>
      </c>
      <c r="AK3256" s="7" t="s">
        <v>30961</v>
      </c>
      <c r="AL3256" s="7" t="s">
        <v>50</v>
      </c>
      <c r="AM3256" s="7" t="s">
        <v>30962</v>
      </c>
      <c r="AN3256" s="7" t="s">
        <v>993</v>
      </c>
      <c r="AO3256" s="7" t="s">
        <v>30963</v>
      </c>
      <c r="AP3256" s="22" t="s">
        <v>30964</v>
      </c>
      <c r="AQ3256" s="9" t="s">
        <v>50</v>
      </c>
      <c r="AR3256" s="7" t="s">
        <v>50</v>
      </c>
    </row>
    <row r="3257" spans="1:44" ht="15" thickBot="1">
      <c r="A3257" s="10" t="s">
        <v>30965</v>
      </c>
      <c r="B3257" s="11">
        <v>70636</v>
      </c>
      <c r="C3257" s="12">
        <v>42748</v>
      </c>
      <c r="D3257" s="13" t="s">
        <v>45</v>
      </c>
      <c r="E3257" s="13" t="s">
        <v>46</v>
      </c>
      <c r="F3257" s="13" t="s">
        <v>70</v>
      </c>
      <c r="G3257" s="26" t="s">
        <v>54946</v>
      </c>
      <c r="H3257" s="13" t="s">
        <v>1112</v>
      </c>
      <c r="I3257" s="13" t="s">
        <v>50</v>
      </c>
      <c r="J3257" s="12">
        <v>45496</v>
      </c>
      <c r="K3257" s="13" t="s">
        <v>89</v>
      </c>
      <c r="L3257" s="13" t="s">
        <v>52</v>
      </c>
      <c r="M3257" s="13" t="s">
        <v>30966</v>
      </c>
      <c r="N3257" s="13" t="s">
        <v>668</v>
      </c>
      <c r="O3257" s="13" t="s">
        <v>30967</v>
      </c>
      <c r="P3257" s="11">
        <v>203259</v>
      </c>
      <c r="Q3257" s="13" t="s">
        <v>670</v>
      </c>
      <c r="R3257" s="33" t="s">
        <v>30968</v>
      </c>
      <c r="S3257" s="33" t="s">
        <v>30969</v>
      </c>
      <c r="T3257" s="13" t="s">
        <v>50</v>
      </c>
      <c r="U3257" s="13" t="s">
        <v>50</v>
      </c>
      <c r="V3257" s="13" t="s">
        <v>50</v>
      </c>
      <c r="W3257" s="13" t="s">
        <v>50</v>
      </c>
      <c r="X3257" s="13" t="s">
        <v>50</v>
      </c>
      <c r="Y3257" s="13" t="s">
        <v>50</v>
      </c>
      <c r="Z3257" s="13">
        <v>1</v>
      </c>
      <c r="AA3257" s="13" t="s">
        <v>50</v>
      </c>
      <c r="AB3257" s="13" t="s">
        <v>50</v>
      </c>
      <c r="AC3257" s="13" t="s">
        <v>50</v>
      </c>
      <c r="AD3257" s="13" t="s">
        <v>50</v>
      </c>
      <c r="AE3257" s="13" t="s">
        <v>50</v>
      </c>
      <c r="AF3257" s="13" t="s">
        <v>50</v>
      </c>
      <c r="AG3257" s="13" t="s">
        <v>50</v>
      </c>
      <c r="AH3257" s="13" t="s">
        <v>50</v>
      </c>
      <c r="AI3257" s="13" t="s">
        <v>50</v>
      </c>
      <c r="AJ3257" s="13" t="s">
        <v>50</v>
      </c>
      <c r="AK3257" s="13" t="s">
        <v>30970</v>
      </c>
      <c r="AL3257" s="13" t="s">
        <v>50</v>
      </c>
      <c r="AM3257" s="13" t="s">
        <v>30971</v>
      </c>
      <c r="AN3257" s="13" t="s">
        <v>66</v>
      </c>
      <c r="AO3257" s="13" t="s">
        <v>30972</v>
      </c>
      <c r="AP3257" s="21" t="s">
        <v>30973</v>
      </c>
      <c r="AQ3257" s="15" t="s">
        <v>50</v>
      </c>
      <c r="AR3257" s="13" t="s">
        <v>50</v>
      </c>
    </row>
    <row r="3258" spans="1:44" ht="15" thickBot="1">
      <c r="A3258" s="4" t="s">
        <v>30974</v>
      </c>
      <c r="B3258" s="7" t="s">
        <v>50</v>
      </c>
      <c r="C3258" s="6">
        <v>42005</v>
      </c>
      <c r="D3258" s="7" t="s">
        <v>45</v>
      </c>
      <c r="E3258" s="7" t="s">
        <v>46</v>
      </c>
      <c r="F3258" s="7" t="s">
        <v>70</v>
      </c>
      <c r="G3258" s="27" t="s">
        <v>54945</v>
      </c>
      <c r="H3258" s="7" t="s">
        <v>50</v>
      </c>
      <c r="I3258" s="7" t="s">
        <v>50</v>
      </c>
      <c r="J3258" s="6">
        <v>45497</v>
      </c>
      <c r="K3258" s="7" t="s">
        <v>191</v>
      </c>
      <c r="L3258" s="7" t="s">
        <v>467</v>
      </c>
      <c r="M3258" s="7" t="s">
        <v>2838</v>
      </c>
      <c r="N3258" s="7" t="s">
        <v>3085</v>
      </c>
      <c r="O3258" s="7" t="s">
        <v>30975</v>
      </c>
      <c r="P3258" s="5">
        <v>203305</v>
      </c>
      <c r="Q3258" s="7" t="s">
        <v>1334</v>
      </c>
      <c r="R3258" s="34" t="s">
        <v>30976</v>
      </c>
      <c r="S3258" s="34" t="s">
        <v>30977</v>
      </c>
      <c r="T3258" s="7" t="s">
        <v>30978</v>
      </c>
      <c r="U3258" s="7" t="s">
        <v>50</v>
      </c>
      <c r="V3258" s="7" t="s">
        <v>50</v>
      </c>
      <c r="W3258" s="7" t="s">
        <v>50</v>
      </c>
      <c r="X3258" s="7" t="s">
        <v>50</v>
      </c>
      <c r="Y3258" s="7" t="s">
        <v>467</v>
      </c>
      <c r="Z3258" s="7">
        <v>2</v>
      </c>
      <c r="AA3258" s="7" t="s">
        <v>50</v>
      </c>
      <c r="AB3258" s="7" t="s">
        <v>50</v>
      </c>
      <c r="AC3258" s="7" t="s">
        <v>50</v>
      </c>
      <c r="AD3258" s="7" t="s">
        <v>467</v>
      </c>
      <c r="AE3258" s="7" t="s">
        <v>50</v>
      </c>
      <c r="AF3258" s="7" t="s">
        <v>50</v>
      </c>
      <c r="AG3258" s="7" t="s">
        <v>50</v>
      </c>
      <c r="AH3258" s="7" t="s">
        <v>50</v>
      </c>
      <c r="AI3258" s="7" t="s">
        <v>50</v>
      </c>
      <c r="AJ3258" s="7" t="s">
        <v>50</v>
      </c>
      <c r="AK3258" s="7" t="s">
        <v>30979</v>
      </c>
      <c r="AL3258" s="7" t="s">
        <v>50</v>
      </c>
      <c r="AM3258" s="7" t="s">
        <v>30980</v>
      </c>
      <c r="AN3258" s="7" t="s">
        <v>66</v>
      </c>
      <c r="AO3258" s="7" t="s">
        <v>30981</v>
      </c>
      <c r="AP3258" s="9" t="s">
        <v>50</v>
      </c>
      <c r="AQ3258" s="22" t="s">
        <v>30982</v>
      </c>
      <c r="AR3258" s="7" t="s">
        <v>50</v>
      </c>
    </row>
    <row r="3259" spans="1:44" ht="15" thickBot="1">
      <c r="A3259" s="10" t="s">
        <v>30983</v>
      </c>
      <c r="B3259" s="11">
        <v>3125</v>
      </c>
      <c r="C3259" s="12">
        <v>44562</v>
      </c>
      <c r="D3259" s="13" t="s">
        <v>45</v>
      </c>
      <c r="E3259" s="13" t="s">
        <v>46</v>
      </c>
      <c r="F3259" s="13" t="s">
        <v>70</v>
      </c>
      <c r="G3259" s="27" t="s">
        <v>54945</v>
      </c>
      <c r="H3259" s="13" t="s">
        <v>50</v>
      </c>
      <c r="I3259" s="13" t="s">
        <v>50</v>
      </c>
      <c r="J3259" s="12">
        <v>45492</v>
      </c>
      <c r="K3259" s="13" t="s">
        <v>50</v>
      </c>
      <c r="L3259" s="13" t="s">
        <v>467</v>
      </c>
      <c r="M3259" s="13" t="s">
        <v>30984</v>
      </c>
      <c r="N3259" s="13" t="s">
        <v>2941</v>
      </c>
      <c r="O3259" s="13" t="s">
        <v>30985</v>
      </c>
      <c r="P3259" s="11">
        <v>203448</v>
      </c>
      <c r="Q3259" s="13" t="s">
        <v>245</v>
      </c>
      <c r="R3259" s="33" t="s">
        <v>30986</v>
      </c>
      <c r="S3259" s="30" t="s">
        <v>50</v>
      </c>
      <c r="T3259" s="13" t="s">
        <v>30987</v>
      </c>
      <c r="U3259" s="13" t="s">
        <v>30988</v>
      </c>
      <c r="V3259" s="13" t="s">
        <v>50</v>
      </c>
      <c r="W3259" s="13" t="s">
        <v>50</v>
      </c>
      <c r="X3259" s="13" t="s">
        <v>50</v>
      </c>
      <c r="Y3259" s="13" t="s">
        <v>467</v>
      </c>
      <c r="Z3259" s="13">
        <v>4</v>
      </c>
      <c r="AA3259" s="13" t="s">
        <v>50</v>
      </c>
      <c r="AB3259" s="13" t="s">
        <v>50</v>
      </c>
      <c r="AC3259" s="13" t="s">
        <v>50</v>
      </c>
      <c r="AD3259" s="13" t="s">
        <v>467</v>
      </c>
      <c r="AE3259" s="13" t="s">
        <v>50</v>
      </c>
      <c r="AF3259" s="13" t="s">
        <v>50</v>
      </c>
      <c r="AG3259" s="13" t="s">
        <v>50</v>
      </c>
      <c r="AH3259" s="13" t="s">
        <v>50</v>
      </c>
      <c r="AI3259" s="13" t="s">
        <v>50</v>
      </c>
      <c r="AJ3259" s="13" t="s">
        <v>50</v>
      </c>
      <c r="AK3259" s="13" t="s">
        <v>30989</v>
      </c>
      <c r="AL3259" s="13" t="s">
        <v>50</v>
      </c>
      <c r="AM3259" s="13" t="s">
        <v>30990</v>
      </c>
      <c r="AN3259" s="13" t="s">
        <v>66</v>
      </c>
      <c r="AO3259" s="13" t="s">
        <v>50</v>
      </c>
      <c r="AP3259" s="15" t="s">
        <v>50</v>
      </c>
      <c r="AQ3259" s="21" t="s">
        <v>30991</v>
      </c>
      <c r="AR3259" s="13" t="s">
        <v>255</v>
      </c>
    </row>
    <row r="3260" spans="1:44" ht="15" thickBot="1">
      <c r="A3260" s="4" t="s">
        <v>30992</v>
      </c>
      <c r="B3260" s="7" t="s">
        <v>50</v>
      </c>
      <c r="C3260" s="6">
        <v>44197</v>
      </c>
      <c r="D3260" s="7" t="s">
        <v>45</v>
      </c>
      <c r="E3260" s="7" t="s">
        <v>46</v>
      </c>
      <c r="F3260" s="7" t="s">
        <v>70</v>
      </c>
      <c r="G3260" s="26" t="s">
        <v>54946</v>
      </c>
      <c r="H3260" s="7" t="s">
        <v>50</v>
      </c>
      <c r="I3260" s="7" t="s">
        <v>50</v>
      </c>
      <c r="J3260" s="6">
        <v>45489</v>
      </c>
      <c r="K3260" s="7" t="s">
        <v>50</v>
      </c>
      <c r="L3260" s="7" t="s">
        <v>178</v>
      </c>
      <c r="M3260" s="7" t="s">
        <v>7086</v>
      </c>
      <c r="N3260" s="7" t="s">
        <v>3491</v>
      </c>
      <c r="O3260" s="7" t="s">
        <v>30993</v>
      </c>
      <c r="P3260" s="5">
        <v>203996</v>
      </c>
      <c r="Q3260" s="7" t="s">
        <v>245</v>
      </c>
      <c r="R3260" s="34" t="s">
        <v>30994</v>
      </c>
      <c r="S3260" s="31" t="s">
        <v>50</v>
      </c>
      <c r="T3260" s="7" t="s">
        <v>30995</v>
      </c>
      <c r="U3260" s="7" t="s">
        <v>30996</v>
      </c>
      <c r="V3260" s="7" t="s">
        <v>50</v>
      </c>
      <c r="W3260" s="7" t="s">
        <v>50</v>
      </c>
      <c r="X3260" s="7" t="s">
        <v>50</v>
      </c>
      <c r="Y3260" s="7" t="s">
        <v>50</v>
      </c>
      <c r="Z3260" s="7">
        <v>4</v>
      </c>
      <c r="AA3260" s="7" t="s">
        <v>50</v>
      </c>
      <c r="AB3260" s="7" t="s">
        <v>50</v>
      </c>
      <c r="AC3260" s="7" t="s">
        <v>50</v>
      </c>
      <c r="AD3260" s="7" t="s">
        <v>178</v>
      </c>
      <c r="AE3260" s="7" t="s">
        <v>50</v>
      </c>
      <c r="AF3260" s="7" t="s">
        <v>50</v>
      </c>
      <c r="AG3260" s="7" t="s">
        <v>50</v>
      </c>
      <c r="AH3260" s="7" t="s">
        <v>50</v>
      </c>
      <c r="AI3260" s="7" t="s">
        <v>50</v>
      </c>
      <c r="AJ3260" s="7" t="s">
        <v>50</v>
      </c>
      <c r="AK3260" s="7" t="s">
        <v>30997</v>
      </c>
      <c r="AL3260" s="7" t="s">
        <v>50</v>
      </c>
      <c r="AM3260" s="7" t="s">
        <v>50</v>
      </c>
      <c r="AN3260" s="7" t="s">
        <v>50</v>
      </c>
      <c r="AO3260" s="7" t="s">
        <v>50</v>
      </c>
      <c r="AP3260" s="9" t="s">
        <v>50</v>
      </c>
      <c r="AQ3260" s="9" t="s">
        <v>50</v>
      </c>
      <c r="AR3260" s="7" t="s">
        <v>1186</v>
      </c>
    </row>
    <row r="3261" spans="1:44" ht="15" thickBot="1">
      <c r="A3261" s="10" t="s">
        <v>30998</v>
      </c>
      <c r="B3261" s="13">
        <v>1</v>
      </c>
      <c r="C3261" s="12">
        <v>40909</v>
      </c>
      <c r="D3261" s="13" t="s">
        <v>45</v>
      </c>
      <c r="E3261" s="13" t="s">
        <v>46</v>
      </c>
      <c r="F3261" s="13" t="s">
        <v>70</v>
      </c>
      <c r="G3261" s="27" t="s">
        <v>54945</v>
      </c>
      <c r="H3261" s="13" t="s">
        <v>50</v>
      </c>
      <c r="I3261" s="13" t="s">
        <v>50</v>
      </c>
      <c r="J3261" s="12">
        <v>45489</v>
      </c>
      <c r="K3261" s="13" t="s">
        <v>50</v>
      </c>
      <c r="L3261" s="13" t="s">
        <v>1471</v>
      </c>
      <c r="M3261" s="13" t="s">
        <v>30999</v>
      </c>
      <c r="N3261" s="13" t="s">
        <v>815</v>
      </c>
      <c r="O3261" s="13" t="s">
        <v>31000</v>
      </c>
      <c r="P3261" s="11">
        <v>205352</v>
      </c>
      <c r="Q3261" s="13" t="s">
        <v>360</v>
      </c>
      <c r="R3261" s="33" t="s">
        <v>31001</v>
      </c>
      <c r="S3261" s="33" t="s">
        <v>31002</v>
      </c>
      <c r="T3261" s="13" t="s">
        <v>50</v>
      </c>
      <c r="U3261" s="13" t="s">
        <v>31003</v>
      </c>
      <c r="V3261" s="13" t="s">
        <v>50</v>
      </c>
      <c r="W3261" s="13" t="s">
        <v>50</v>
      </c>
      <c r="X3261" s="13" t="s">
        <v>50</v>
      </c>
      <c r="Y3261" s="13" t="s">
        <v>50</v>
      </c>
      <c r="Z3261" s="13">
        <v>1</v>
      </c>
      <c r="AA3261" s="13" t="s">
        <v>50</v>
      </c>
      <c r="AB3261" s="13" t="s">
        <v>50</v>
      </c>
      <c r="AC3261" s="13" t="s">
        <v>50</v>
      </c>
      <c r="AD3261" s="13" t="s">
        <v>1471</v>
      </c>
      <c r="AE3261" s="13" t="s">
        <v>50</v>
      </c>
      <c r="AF3261" s="13" t="s">
        <v>50</v>
      </c>
      <c r="AG3261" s="13" t="s">
        <v>50</v>
      </c>
      <c r="AH3261" s="13" t="s">
        <v>50</v>
      </c>
      <c r="AI3261" s="13" t="s">
        <v>50</v>
      </c>
      <c r="AJ3261" s="13" t="s">
        <v>50</v>
      </c>
      <c r="AK3261" s="13" t="s">
        <v>31004</v>
      </c>
      <c r="AL3261" s="13" t="s">
        <v>50</v>
      </c>
      <c r="AM3261" s="13" t="s">
        <v>31005</v>
      </c>
      <c r="AN3261" s="13" t="s">
        <v>22383</v>
      </c>
      <c r="AO3261" s="13" t="s">
        <v>31006</v>
      </c>
      <c r="AP3261" s="21" t="s">
        <v>31007</v>
      </c>
      <c r="AQ3261" s="15" t="s">
        <v>50</v>
      </c>
      <c r="AR3261" s="13" t="s">
        <v>50</v>
      </c>
    </row>
    <row r="3262" spans="1:44" ht="15" thickBot="1">
      <c r="A3262" s="4" t="s">
        <v>31008</v>
      </c>
      <c r="B3262" s="7" t="s">
        <v>50</v>
      </c>
      <c r="C3262" s="6">
        <v>40909</v>
      </c>
      <c r="D3262" s="7" t="s">
        <v>45</v>
      </c>
      <c r="E3262" s="7" t="s">
        <v>1939</v>
      </c>
      <c r="F3262" s="7" t="s">
        <v>70</v>
      </c>
      <c r="G3262" s="7" t="s">
        <v>50</v>
      </c>
      <c r="H3262" s="7" t="s">
        <v>50</v>
      </c>
      <c r="I3262" s="7" t="s">
        <v>50</v>
      </c>
      <c r="J3262" s="6">
        <v>45489</v>
      </c>
      <c r="K3262" s="7" t="s">
        <v>50</v>
      </c>
      <c r="L3262" s="7" t="s">
        <v>52</v>
      </c>
      <c r="M3262" s="7" t="s">
        <v>31009</v>
      </c>
      <c r="N3262" s="7" t="s">
        <v>31010</v>
      </c>
      <c r="O3262" s="7" t="s">
        <v>31011</v>
      </c>
      <c r="P3262" s="5">
        <v>206841</v>
      </c>
      <c r="Q3262" s="7" t="s">
        <v>166</v>
      </c>
      <c r="R3262" s="34" t="s">
        <v>31012</v>
      </c>
      <c r="S3262" s="31" t="s">
        <v>50</v>
      </c>
      <c r="T3262" s="7" t="s">
        <v>31013</v>
      </c>
      <c r="U3262" s="7" t="s">
        <v>31014</v>
      </c>
      <c r="V3262" s="7">
        <v>2500</v>
      </c>
      <c r="W3262" s="7" t="s">
        <v>60</v>
      </c>
      <c r="X3262" s="7">
        <v>2500</v>
      </c>
      <c r="Y3262" s="7" t="s">
        <v>50</v>
      </c>
      <c r="Z3262" s="7">
        <v>1</v>
      </c>
      <c r="AA3262" s="7" t="s">
        <v>50</v>
      </c>
      <c r="AB3262" s="7" t="s">
        <v>50</v>
      </c>
      <c r="AC3262" s="7" t="s">
        <v>50</v>
      </c>
      <c r="AD3262" s="7" t="s">
        <v>50</v>
      </c>
      <c r="AE3262" s="7" t="s">
        <v>50</v>
      </c>
      <c r="AF3262" s="7" t="s">
        <v>50</v>
      </c>
      <c r="AG3262" s="7" t="s">
        <v>50</v>
      </c>
      <c r="AH3262" s="7">
        <v>2500</v>
      </c>
      <c r="AI3262" s="7" t="s">
        <v>60</v>
      </c>
      <c r="AJ3262" s="7">
        <v>2500</v>
      </c>
      <c r="AK3262" s="7" t="s">
        <v>28092</v>
      </c>
      <c r="AL3262" s="7" t="s">
        <v>50</v>
      </c>
      <c r="AM3262" s="7" t="s">
        <v>50</v>
      </c>
      <c r="AN3262" s="7" t="s">
        <v>50</v>
      </c>
      <c r="AO3262" s="7" t="s">
        <v>50</v>
      </c>
      <c r="AP3262" s="9" t="s">
        <v>50</v>
      </c>
      <c r="AQ3262" s="9" t="s">
        <v>50</v>
      </c>
      <c r="AR3262" s="7" t="s">
        <v>1186</v>
      </c>
    </row>
    <row r="3263" spans="1:44" ht="15" thickBot="1">
      <c r="A3263" s="10" t="s">
        <v>31015</v>
      </c>
      <c r="B3263" s="11">
        <v>60663</v>
      </c>
      <c r="C3263" s="12">
        <v>39448</v>
      </c>
      <c r="D3263" s="13" t="s">
        <v>45</v>
      </c>
      <c r="E3263" s="13" t="s">
        <v>1939</v>
      </c>
      <c r="F3263" s="13" t="s">
        <v>70</v>
      </c>
      <c r="G3263" s="13" t="s">
        <v>87</v>
      </c>
      <c r="H3263" s="13" t="s">
        <v>7720</v>
      </c>
      <c r="I3263" s="13" t="s">
        <v>50</v>
      </c>
      <c r="J3263" s="12">
        <v>45495</v>
      </c>
      <c r="K3263" s="13" t="s">
        <v>116</v>
      </c>
      <c r="L3263" s="13" t="s">
        <v>52</v>
      </c>
      <c r="M3263" s="13" t="s">
        <v>31016</v>
      </c>
      <c r="N3263" s="13" t="s">
        <v>75</v>
      </c>
      <c r="O3263" s="13" t="s">
        <v>31017</v>
      </c>
      <c r="P3263" s="11">
        <v>209179</v>
      </c>
      <c r="Q3263" s="13" t="s">
        <v>77</v>
      </c>
      <c r="R3263" s="33" t="s">
        <v>31018</v>
      </c>
      <c r="S3263" s="33" t="s">
        <v>31019</v>
      </c>
      <c r="T3263" s="13" t="s">
        <v>31020</v>
      </c>
      <c r="U3263" s="13" t="s">
        <v>31021</v>
      </c>
      <c r="V3263" s="13" t="s">
        <v>50</v>
      </c>
      <c r="W3263" s="13" t="s">
        <v>50</v>
      </c>
      <c r="X3263" s="13" t="s">
        <v>50</v>
      </c>
      <c r="Y3263" s="13" t="s">
        <v>50</v>
      </c>
      <c r="Z3263" s="13">
        <v>1</v>
      </c>
      <c r="AA3263" s="13" t="s">
        <v>50</v>
      </c>
      <c r="AB3263" s="13" t="s">
        <v>50</v>
      </c>
      <c r="AC3263" s="13" t="s">
        <v>50</v>
      </c>
      <c r="AD3263" s="13" t="s">
        <v>50</v>
      </c>
      <c r="AE3263" s="13" t="s">
        <v>50</v>
      </c>
      <c r="AF3263" s="13" t="s">
        <v>50</v>
      </c>
      <c r="AG3263" s="13" t="s">
        <v>50</v>
      </c>
      <c r="AH3263" s="13" t="s">
        <v>50</v>
      </c>
      <c r="AI3263" s="13" t="s">
        <v>50</v>
      </c>
      <c r="AJ3263" s="13" t="s">
        <v>50</v>
      </c>
      <c r="AK3263" s="13" t="s">
        <v>30369</v>
      </c>
      <c r="AL3263" s="13" t="s">
        <v>50</v>
      </c>
      <c r="AM3263" s="13" t="s">
        <v>31022</v>
      </c>
      <c r="AN3263" s="13" t="s">
        <v>993</v>
      </c>
      <c r="AO3263" s="13" t="s">
        <v>31023</v>
      </c>
      <c r="AP3263" s="21" t="s">
        <v>31024</v>
      </c>
      <c r="AQ3263" s="15" t="s">
        <v>50</v>
      </c>
      <c r="AR3263" s="13" t="s">
        <v>50</v>
      </c>
    </row>
    <row r="3264" spans="1:44" ht="15" thickBot="1">
      <c r="A3264" s="4" t="s">
        <v>31025</v>
      </c>
      <c r="B3264" s="5">
        <v>2100</v>
      </c>
      <c r="C3264" s="6">
        <v>7672</v>
      </c>
      <c r="D3264" s="7" t="s">
        <v>45</v>
      </c>
      <c r="E3264" s="7" t="s">
        <v>1939</v>
      </c>
      <c r="F3264" s="7" t="s">
        <v>70</v>
      </c>
      <c r="G3264" s="7" t="s">
        <v>87</v>
      </c>
      <c r="H3264" s="7" t="s">
        <v>1427</v>
      </c>
      <c r="I3264" s="7" t="s">
        <v>50</v>
      </c>
      <c r="J3264" s="6">
        <v>45495</v>
      </c>
      <c r="K3264" s="7" t="s">
        <v>50</v>
      </c>
      <c r="L3264" s="7" t="s">
        <v>52</v>
      </c>
      <c r="M3264" s="7" t="s">
        <v>31026</v>
      </c>
      <c r="N3264" s="7" t="s">
        <v>6226</v>
      </c>
      <c r="O3264" s="7" t="s">
        <v>31027</v>
      </c>
      <c r="P3264" s="5">
        <v>211086</v>
      </c>
      <c r="Q3264" s="7" t="s">
        <v>1024</v>
      </c>
      <c r="R3264" s="34" t="s">
        <v>31028</v>
      </c>
      <c r="S3264" s="34" t="s">
        <v>31029</v>
      </c>
      <c r="T3264" s="7" t="s">
        <v>31030</v>
      </c>
      <c r="U3264" s="7" t="s">
        <v>31031</v>
      </c>
      <c r="V3264" s="7" t="s">
        <v>50</v>
      </c>
      <c r="W3264" s="7" t="s">
        <v>50</v>
      </c>
      <c r="X3264" s="7" t="s">
        <v>50</v>
      </c>
      <c r="Y3264" s="7" t="s">
        <v>50</v>
      </c>
      <c r="Z3264" s="7">
        <v>2</v>
      </c>
      <c r="AA3264" s="7" t="s">
        <v>50</v>
      </c>
      <c r="AB3264" s="7" t="s">
        <v>50</v>
      </c>
      <c r="AC3264" s="7" t="s">
        <v>50</v>
      </c>
      <c r="AD3264" s="7" t="s">
        <v>50</v>
      </c>
      <c r="AE3264" s="7" t="s">
        <v>50</v>
      </c>
      <c r="AF3264" s="7" t="s">
        <v>50</v>
      </c>
      <c r="AG3264" s="7" t="s">
        <v>50</v>
      </c>
      <c r="AH3264" s="7" t="s">
        <v>50</v>
      </c>
      <c r="AI3264" s="7" t="s">
        <v>50</v>
      </c>
      <c r="AJ3264" s="7" t="s">
        <v>50</v>
      </c>
      <c r="AK3264" s="7" t="s">
        <v>31032</v>
      </c>
      <c r="AL3264" s="7" t="s">
        <v>50</v>
      </c>
      <c r="AM3264" s="7" t="s">
        <v>31033</v>
      </c>
      <c r="AN3264" s="7" t="s">
        <v>5485</v>
      </c>
      <c r="AO3264" s="7" t="s">
        <v>31034</v>
      </c>
      <c r="AP3264" s="22" t="s">
        <v>31035</v>
      </c>
      <c r="AQ3264" s="9" t="s">
        <v>50</v>
      </c>
      <c r="AR3264" s="7" t="s">
        <v>50</v>
      </c>
    </row>
    <row r="3265" spans="1:44" ht="15" thickBot="1">
      <c r="A3265" s="10" t="s">
        <v>31036</v>
      </c>
      <c r="B3265" s="13" t="s">
        <v>50</v>
      </c>
      <c r="C3265" s="12">
        <v>44927</v>
      </c>
      <c r="D3265" s="13" t="s">
        <v>45</v>
      </c>
      <c r="E3265" s="13" t="s">
        <v>50</v>
      </c>
      <c r="F3265" s="13" t="s">
        <v>70</v>
      </c>
      <c r="G3265" s="13" t="s">
        <v>87</v>
      </c>
      <c r="H3265" s="13" t="s">
        <v>50</v>
      </c>
      <c r="I3265" s="13" t="s">
        <v>50</v>
      </c>
      <c r="J3265" s="12">
        <v>45492</v>
      </c>
      <c r="K3265" s="13" t="s">
        <v>50</v>
      </c>
      <c r="L3265" s="13" t="s">
        <v>4836</v>
      </c>
      <c r="M3265" s="13" t="s">
        <v>1092</v>
      </c>
      <c r="N3265" s="13" t="s">
        <v>955</v>
      </c>
      <c r="O3265" s="13" t="s">
        <v>31037</v>
      </c>
      <c r="P3265" s="11">
        <v>211195</v>
      </c>
      <c r="Q3265" s="13" t="s">
        <v>245</v>
      </c>
      <c r="R3265" s="33" t="s">
        <v>31038</v>
      </c>
      <c r="S3265" s="33" t="s">
        <v>31039</v>
      </c>
      <c r="T3265" s="13" t="s">
        <v>31040</v>
      </c>
      <c r="U3265" s="13">
        <v>1244568286</v>
      </c>
      <c r="V3265" s="13" t="s">
        <v>50</v>
      </c>
      <c r="W3265" s="13" t="s">
        <v>50</v>
      </c>
      <c r="X3265" s="13" t="s">
        <v>50</v>
      </c>
      <c r="Y3265" s="13" t="s">
        <v>467</v>
      </c>
      <c r="Z3265" s="13">
        <v>1</v>
      </c>
      <c r="AA3265" s="13" t="s">
        <v>50</v>
      </c>
      <c r="AB3265" s="13" t="s">
        <v>50</v>
      </c>
      <c r="AC3265" s="13" t="s">
        <v>50</v>
      </c>
      <c r="AD3265" s="13" t="s">
        <v>4836</v>
      </c>
      <c r="AE3265" s="13" t="s">
        <v>50</v>
      </c>
      <c r="AF3265" s="13" t="s">
        <v>50</v>
      </c>
      <c r="AG3265" s="13" t="s">
        <v>50</v>
      </c>
      <c r="AH3265" s="13" t="s">
        <v>50</v>
      </c>
      <c r="AI3265" s="13" t="s">
        <v>50</v>
      </c>
      <c r="AJ3265" s="13" t="s">
        <v>50</v>
      </c>
      <c r="AK3265" s="13" t="s">
        <v>31041</v>
      </c>
      <c r="AL3265" s="13" t="s">
        <v>50</v>
      </c>
      <c r="AM3265" s="13" t="s">
        <v>31042</v>
      </c>
      <c r="AN3265" s="13" t="s">
        <v>66</v>
      </c>
      <c r="AO3265" s="13" t="s">
        <v>31043</v>
      </c>
      <c r="AP3265" s="21" t="s">
        <v>31044</v>
      </c>
      <c r="AQ3265" s="15" t="s">
        <v>50</v>
      </c>
      <c r="AR3265" s="13" t="s">
        <v>50</v>
      </c>
    </row>
    <row r="3266" spans="1:44" ht="15" thickBot="1">
      <c r="A3266" s="4" t="s">
        <v>31045</v>
      </c>
      <c r="B3266" s="7" t="s">
        <v>50</v>
      </c>
      <c r="C3266" s="6">
        <v>43466</v>
      </c>
      <c r="D3266" s="7" t="s">
        <v>45</v>
      </c>
      <c r="E3266" s="7" t="s">
        <v>50</v>
      </c>
      <c r="F3266" s="7" t="s">
        <v>70</v>
      </c>
      <c r="G3266" s="27" t="s">
        <v>54945</v>
      </c>
      <c r="H3266" s="7" t="s">
        <v>50</v>
      </c>
      <c r="I3266" s="7" t="s">
        <v>50</v>
      </c>
      <c r="J3266" s="6">
        <v>45497</v>
      </c>
      <c r="K3266" s="7" t="s">
        <v>50</v>
      </c>
      <c r="L3266" s="7" t="s">
        <v>1624</v>
      </c>
      <c r="M3266" s="7" t="s">
        <v>31046</v>
      </c>
      <c r="N3266" s="7" t="s">
        <v>31047</v>
      </c>
      <c r="O3266" s="7" t="s">
        <v>31048</v>
      </c>
      <c r="P3266" s="5">
        <v>212554</v>
      </c>
      <c r="Q3266" s="7" t="s">
        <v>245</v>
      </c>
      <c r="R3266" s="34" t="s">
        <v>31049</v>
      </c>
      <c r="S3266" s="34" t="s">
        <v>31050</v>
      </c>
      <c r="T3266" s="7" t="s">
        <v>50</v>
      </c>
      <c r="U3266" s="7" t="s">
        <v>50</v>
      </c>
      <c r="V3266" s="7" t="s">
        <v>50</v>
      </c>
      <c r="W3266" s="7" t="s">
        <v>50</v>
      </c>
      <c r="X3266" s="7" t="s">
        <v>50</v>
      </c>
      <c r="Y3266" s="7" t="s">
        <v>467</v>
      </c>
      <c r="Z3266" s="7">
        <v>1</v>
      </c>
      <c r="AA3266" s="7" t="s">
        <v>50</v>
      </c>
      <c r="AB3266" s="7" t="s">
        <v>50</v>
      </c>
      <c r="AC3266" s="7" t="s">
        <v>50</v>
      </c>
      <c r="AD3266" s="7" t="s">
        <v>1624</v>
      </c>
      <c r="AE3266" s="7" t="s">
        <v>50</v>
      </c>
      <c r="AF3266" s="7" t="s">
        <v>50</v>
      </c>
      <c r="AG3266" s="7" t="s">
        <v>50</v>
      </c>
      <c r="AH3266" s="7" t="s">
        <v>50</v>
      </c>
      <c r="AI3266" s="7" t="s">
        <v>50</v>
      </c>
      <c r="AJ3266" s="7" t="s">
        <v>50</v>
      </c>
      <c r="AK3266" s="7" t="s">
        <v>31051</v>
      </c>
      <c r="AL3266" s="7" t="s">
        <v>50</v>
      </c>
      <c r="AM3266" s="7" t="s">
        <v>31052</v>
      </c>
      <c r="AN3266" s="7" t="s">
        <v>66</v>
      </c>
      <c r="AO3266" s="7" t="s">
        <v>31053</v>
      </c>
      <c r="AP3266" s="22" t="s">
        <v>31054</v>
      </c>
      <c r="AQ3266" s="9" t="s">
        <v>50</v>
      </c>
      <c r="AR3266" s="7" t="s">
        <v>50</v>
      </c>
    </row>
    <row r="3267" spans="1:44" ht="15" thickBot="1">
      <c r="A3267" s="10" t="s">
        <v>31055</v>
      </c>
      <c r="B3267" s="11">
        <v>4753</v>
      </c>
      <c r="C3267" s="12">
        <v>39448</v>
      </c>
      <c r="D3267" s="13" t="s">
        <v>45</v>
      </c>
      <c r="E3267" s="13" t="s">
        <v>46</v>
      </c>
      <c r="F3267" s="13" t="s">
        <v>70</v>
      </c>
      <c r="G3267" s="26" t="s">
        <v>54946</v>
      </c>
      <c r="H3267" s="13" t="s">
        <v>23561</v>
      </c>
      <c r="I3267" s="13" t="s">
        <v>50</v>
      </c>
      <c r="J3267" s="12">
        <v>45496</v>
      </c>
      <c r="K3267" s="13" t="s">
        <v>191</v>
      </c>
      <c r="L3267" s="13" t="s">
        <v>52</v>
      </c>
      <c r="M3267" s="13" t="s">
        <v>5917</v>
      </c>
      <c r="N3267" s="13" t="s">
        <v>432</v>
      </c>
      <c r="O3267" s="13" t="s">
        <v>31056</v>
      </c>
      <c r="P3267" s="11">
        <v>212936</v>
      </c>
      <c r="Q3267" s="13" t="s">
        <v>434</v>
      </c>
      <c r="R3267" s="33" t="s">
        <v>31057</v>
      </c>
      <c r="S3267" s="33" t="s">
        <v>31058</v>
      </c>
      <c r="T3267" s="13" t="s">
        <v>31059</v>
      </c>
      <c r="U3267" s="13" t="s">
        <v>31060</v>
      </c>
      <c r="V3267" s="13" t="s">
        <v>50</v>
      </c>
      <c r="W3267" s="13" t="s">
        <v>50</v>
      </c>
      <c r="X3267" s="13" t="s">
        <v>50</v>
      </c>
      <c r="Y3267" s="13" t="s">
        <v>50</v>
      </c>
      <c r="Z3267" s="13">
        <v>1</v>
      </c>
      <c r="AA3267" s="13" t="s">
        <v>50</v>
      </c>
      <c r="AB3267" s="13" t="s">
        <v>50</v>
      </c>
      <c r="AC3267" s="13" t="s">
        <v>50</v>
      </c>
      <c r="AD3267" s="13" t="s">
        <v>50</v>
      </c>
      <c r="AE3267" s="13" t="s">
        <v>50</v>
      </c>
      <c r="AF3267" s="13" t="s">
        <v>50</v>
      </c>
      <c r="AG3267" s="13" t="s">
        <v>50</v>
      </c>
      <c r="AH3267" s="13" t="s">
        <v>50</v>
      </c>
      <c r="AI3267" s="13" t="s">
        <v>50</v>
      </c>
      <c r="AJ3267" s="13" t="s">
        <v>50</v>
      </c>
      <c r="AK3267" s="13" t="s">
        <v>31061</v>
      </c>
      <c r="AL3267" s="13" t="s">
        <v>50</v>
      </c>
      <c r="AM3267" s="13" t="s">
        <v>31062</v>
      </c>
      <c r="AN3267" s="13" t="s">
        <v>5485</v>
      </c>
      <c r="AO3267" s="13" t="s">
        <v>31063</v>
      </c>
      <c r="AP3267" s="21" t="s">
        <v>31064</v>
      </c>
      <c r="AQ3267" s="15" t="s">
        <v>50</v>
      </c>
      <c r="AR3267" s="13" t="s">
        <v>50</v>
      </c>
    </row>
    <row r="3268" spans="1:44" ht="15" thickBot="1">
      <c r="A3268" s="4" t="s">
        <v>31065</v>
      </c>
      <c r="B3268" s="7" t="s">
        <v>50</v>
      </c>
      <c r="C3268" s="6">
        <v>44927</v>
      </c>
      <c r="D3268" s="7" t="s">
        <v>45</v>
      </c>
      <c r="E3268" s="7" t="s">
        <v>46</v>
      </c>
      <c r="F3268" s="7" t="s">
        <v>70</v>
      </c>
      <c r="G3268" s="27" t="s">
        <v>54945</v>
      </c>
      <c r="H3268" s="7" t="s">
        <v>50</v>
      </c>
      <c r="I3268" s="7" t="s">
        <v>50</v>
      </c>
      <c r="J3268" s="6">
        <v>45491</v>
      </c>
      <c r="K3268" s="7" t="s">
        <v>50</v>
      </c>
      <c r="L3268" s="7" t="s">
        <v>6576</v>
      </c>
      <c r="M3268" s="7" t="s">
        <v>31066</v>
      </c>
      <c r="N3268" s="7" t="s">
        <v>31067</v>
      </c>
      <c r="O3268" s="7" t="s">
        <v>31068</v>
      </c>
      <c r="P3268" s="5">
        <v>217076</v>
      </c>
      <c r="Q3268" s="7" t="s">
        <v>360</v>
      </c>
      <c r="R3268" s="34" t="s">
        <v>31069</v>
      </c>
      <c r="S3268" s="34" t="s">
        <v>31070</v>
      </c>
      <c r="T3268" s="7" t="s">
        <v>31071</v>
      </c>
      <c r="U3268" s="7" t="s">
        <v>50</v>
      </c>
      <c r="V3268" s="7" t="s">
        <v>50</v>
      </c>
      <c r="W3268" s="7" t="s">
        <v>50</v>
      </c>
      <c r="X3268" s="7" t="s">
        <v>50</v>
      </c>
      <c r="Y3268" s="7" t="s">
        <v>50</v>
      </c>
      <c r="Z3268" s="7">
        <v>1</v>
      </c>
      <c r="AA3268" s="7" t="s">
        <v>50</v>
      </c>
      <c r="AB3268" s="7" t="s">
        <v>50</v>
      </c>
      <c r="AC3268" s="7" t="s">
        <v>50</v>
      </c>
      <c r="AD3268" s="7" t="s">
        <v>50</v>
      </c>
      <c r="AE3268" s="7" t="s">
        <v>50</v>
      </c>
      <c r="AF3268" s="7" t="s">
        <v>50</v>
      </c>
      <c r="AG3268" s="7" t="s">
        <v>50</v>
      </c>
      <c r="AH3268" s="7" t="s">
        <v>50</v>
      </c>
      <c r="AI3268" s="7" t="s">
        <v>50</v>
      </c>
      <c r="AJ3268" s="7" t="s">
        <v>50</v>
      </c>
      <c r="AK3268" s="7" t="s">
        <v>31072</v>
      </c>
      <c r="AL3268" s="7" t="s">
        <v>50</v>
      </c>
      <c r="AM3268" s="7" t="s">
        <v>31073</v>
      </c>
      <c r="AN3268" s="7" t="s">
        <v>993</v>
      </c>
      <c r="AO3268" s="7" t="s">
        <v>31074</v>
      </c>
      <c r="AP3268" s="22" t="s">
        <v>31075</v>
      </c>
      <c r="AQ3268" s="9" t="s">
        <v>50</v>
      </c>
      <c r="AR3268" s="7" t="s">
        <v>50</v>
      </c>
    </row>
    <row r="3269" spans="1:44" ht="15" thickBot="1">
      <c r="A3269" s="10" t="s">
        <v>31076</v>
      </c>
      <c r="B3269" s="13" t="s">
        <v>50</v>
      </c>
      <c r="C3269" s="13" t="s">
        <v>50</v>
      </c>
      <c r="D3269" s="13" t="s">
        <v>45</v>
      </c>
      <c r="E3269" s="13" t="s">
        <v>50</v>
      </c>
      <c r="F3269" s="13" t="s">
        <v>70</v>
      </c>
      <c r="G3269" s="13" t="s">
        <v>50</v>
      </c>
      <c r="H3269" s="13" t="s">
        <v>50</v>
      </c>
      <c r="I3269" s="13" t="s">
        <v>50</v>
      </c>
      <c r="J3269" s="12">
        <v>45490</v>
      </c>
      <c r="K3269" s="13" t="s">
        <v>50</v>
      </c>
      <c r="L3269" s="13" t="s">
        <v>1624</v>
      </c>
      <c r="M3269" s="13" t="s">
        <v>31077</v>
      </c>
      <c r="N3269" s="13" t="s">
        <v>50</v>
      </c>
      <c r="O3269" s="13" t="s">
        <v>31078</v>
      </c>
      <c r="P3269" s="11">
        <v>220044</v>
      </c>
      <c r="Q3269" s="13" t="s">
        <v>50</v>
      </c>
      <c r="R3269" s="33" t="s">
        <v>31079</v>
      </c>
      <c r="S3269" s="30" t="s">
        <v>50</v>
      </c>
      <c r="T3269" s="13" t="s">
        <v>50</v>
      </c>
      <c r="U3269" s="13" t="s">
        <v>50</v>
      </c>
      <c r="V3269" s="13" t="s">
        <v>50</v>
      </c>
      <c r="W3269" s="13" t="s">
        <v>50</v>
      </c>
      <c r="X3269" s="13" t="s">
        <v>50</v>
      </c>
      <c r="Y3269" s="13" t="s">
        <v>467</v>
      </c>
      <c r="Z3269" s="13">
        <v>1</v>
      </c>
      <c r="AA3269" s="13" t="s">
        <v>50</v>
      </c>
      <c r="AB3269" s="13" t="s">
        <v>50</v>
      </c>
      <c r="AC3269" s="13" t="s">
        <v>50</v>
      </c>
      <c r="AD3269" s="13" t="s">
        <v>1624</v>
      </c>
      <c r="AE3269" s="13" t="s">
        <v>50</v>
      </c>
      <c r="AF3269" s="13" t="s">
        <v>50</v>
      </c>
      <c r="AG3269" s="13" t="s">
        <v>50</v>
      </c>
      <c r="AH3269" s="13" t="s">
        <v>50</v>
      </c>
      <c r="AI3269" s="13" t="s">
        <v>50</v>
      </c>
      <c r="AJ3269" s="13" t="s">
        <v>50</v>
      </c>
      <c r="AK3269" s="13" t="s">
        <v>31080</v>
      </c>
      <c r="AL3269" s="13" t="s">
        <v>50</v>
      </c>
      <c r="AM3269" s="13" t="s">
        <v>31081</v>
      </c>
      <c r="AN3269" s="13" t="s">
        <v>253</v>
      </c>
      <c r="AO3269" s="13" t="s">
        <v>50</v>
      </c>
      <c r="AP3269" s="15" t="s">
        <v>50</v>
      </c>
      <c r="AQ3269" s="21" t="s">
        <v>31082</v>
      </c>
      <c r="AR3269" s="13" t="s">
        <v>255</v>
      </c>
    </row>
    <row r="3270" spans="1:44" ht="15" thickBot="1">
      <c r="A3270" s="4" t="s">
        <v>31083</v>
      </c>
      <c r="B3270" s="7" t="s">
        <v>50</v>
      </c>
      <c r="C3270" s="6">
        <v>42736</v>
      </c>
      <c r="D3270" s="7" t="s">
        <v>45</v>
      </c>
      <c r="E3270" s="7" t="s">
        <v>46</v>
      </c>
      <c r="F3270" s="7" t="s">
        <v>70</v>
      </c>
      <c r="G3270" s="7" t="s">
        <v>50</v>
      </c>
      <c r="H3270" s="7" t="s">
        <v>50</v>
      </c>
      <c r="I3270" s="7" t="s">
        <v>50</v>
      </c>
      <c r="J3270" s="6">
        <v>45489</v>
      </c>
      <c r="K3270" s="7" t="s">
        <v>50</v>
      </c>
      <c r="L3270" s="7" t="s">
        <v>210</v>
      </c>
      <c r="M3270" s="7" t="s">
        <v>31084</v>
      </c>
      <c r="N3270" s="7" t="s">
        <v>8933</v>
      </c>
      <c r="O3270" s="7" t="s">
        <v>31085</v>
      </c>
      <c r="P3270" s="5">
        <v>220276</v>
      </c>
      <c r="Q3270" s="7" t="s">
        <v>245</v>
      </c>
      <c r="R3270" s="34" t="s">
        <v>31086</v>
      </c>
      <c r="S3270" s="31" t="s">
        <v>50</v>
      </c>
      <c r="T3270" s="7" t="s">
        <v>31087</v>
      </c>
      <c r="U3270" s="7" t="s">
        <v>31088</v>
      </c>
      <c r="V3270" s="7" t="s">
        <v>50</v>
      </c>
      <c r="W3270" s="7" t="s">
        <v>50</v>
      </c>
      <c r="X3270" s="7" t="s">
        <v>50</v>
      </c>
      <c r="Y3270" s="7" t="s">
        <v>50</v>
      </c>
      <c r="Z3270" s="7">
        <v>2</v>
      </c>
      <c r="AA3270" s="7" t="s">
        <v>50</v>
      </c>
      <c r="AB3270" s="7" t="s">
        <v>50</v>
      </c>
      <c r="AC3270" s="7" t="s">
        <v>50</v>
      </c>
      <c r="AD3270" s="7" t="s">
        <v>210</v>
      </c>
      <c r="AE3270" s="7" t="s">
        <v>50</v>
      </c>
      <c r="AF3270" s="7" t="s">
        <v>50</v>
      </c>
      <c r="AG3270" s="7" t="s">
        <v>50</v>
      </c>
      <c r="AH3270" s="7" t="s">
        <v>50</v>
      </c>
      <c r="AI3270" s="7" t="s">
        <v>50</v>
      </c>
      <c r="AJ3270" s="7" t="s">
        <v>50</v>
      </c>
      <c r="AK3270" s="7" t="s">
        <v>31089</v>
      </c>
      <c r="AL3270" s="7" t="s">
        <v>50</v>
      </c>
      <c r="AM3270" s="7" t="s">
        <v>31090</v>
      </c>
      <c r="AN3270" s="7" t="s">
        <v>66</v>
      </c>
      <c r="AO3270" s="7" t="s">
        <v>50</v>
      </c>
      <c r="AP3270" s="9" t="s">
        <v>50</v>
      </c>
      <c r="AQ3270" s="22" t="s">
        <v>31091</v>
      </c>
      <c r="AR3270" s="7" t="s">
        <v>255</v>
      </c>
    </row>
    <row r="3271" spans="1:44" ht="15" thickBot="1">
      <c r="A3271" s="10" t="s">
        <v>31092</v>
      </c>
      <c r="B3271" s="13" t="s">
        <v>50</v>
      </c>
      <c r="C3271" s="12">
        <v>44562</v>
      </c>
      <c r="D3271" s="13" t="s">
        <v>45</v>
      </c>
      <c r="E3271" s="13" t="s">
        <v>46</v>
      </c>
      <c r="F3271" s="13" t="s">
        <v>70</v>
      </c>
      <c r="G3271" s="26" t="s">
        <v>54946</v>
      </c>
      <c r="H3271" s="13" t="s">
        <v>50</v>
      </c>
      <c r="I3271" s="13" t="s">
        <v>50</v>
      </c>
      <c r="J3271" s="12">
        <v>45496</v>
      </c>
      <c r="K3271" s="13" t="s">
        <v>50</v>
      </c>
      <c r="L3271" s="13" t="s">
        <v>1624</v>
      </c>
      <c r="M3271" s="13" t="s">
        <v>31093</v>
      </c>
      <c r="N3271" s="13" t="s">
        <v>31094</v>
      </c>
      <c r="O3271" s="13" t="s">
        <v>31095</v>
      </c>
      <c r="P3271" s="11">
        <v>220586</v>
      </c>
      <c r="Q3271" s="13" t="s">
        <v>245</v>
      </c>
      <c r="R3271" s="33" t="s">
        <v>31096</v>
      </c>
      <c r="S3271" s="33" t="s">
        <v>31097</v>
      </c>
      <c r="T3271" s="13" t="s">
        <v>31098</v>
      </c>
      <c r="U3271" s="13" t="s">
        <v>31099</v>
      </c>
      <c r="V3271" s="13" t="s">
        <v>50</v>
      </c>
      <c r="W3271" s="13" t="s">
        <v>50</v>
      </c>
      <c r="X3271" s="13" t="s">
        <v>50</v>
      </c>
      <c r="Y3271" s="13" t="s">
        <v>467</v>
      </c>
      <c r="Z3271" s="13">
        <v>1</v>
      </c>
      <c r="AA3271" s="13" t="s">
        <v>50</v>
      </c>
      <c r="AB3271" s="13" t="s">
        <v>50</v>
      </c>
      <c r="AC3271" s="13" t="s">
        <v>50</v>
      </c>
      <c r="AD3271" s="13" t="s">
        <v>1624</v>
      </c>
      <c r="AE3271" s="13" t="s">
        <v>50</v>
      </c>
      <c r="AF3271" s="13" t="s">
        <v>50</v>
      </c>
      <c r="AG3271" s="13" t="s">
        <v>50</v>
      </c>
      <c r="AH3271" s="13" t="s">
        <v>50</v>
      </c>
      <c r="AI3271" s="13" t="s">
        <v>50</v>
      </c>
      <c r="AJ3271" s="13" t="s">
        <v>50</v>
      </c>
      <c r="AK3271" s="13" t="s">
        <v>50</v>
      </c>
      <c r="AL3271" s="13" t="s">
        <v>50</v>
      </c>
      <c r="AM3271" s="13" t="s">
        <v>31100</v>
      </c>
      <c r="AN3271" s="13" t="s">
        <v>66</v>
      </c>
      <c r="AO3271" s="13" t="s">
        <v>31101</v>
      </c>
      <c r="AP3271" s="21" t="s">
        <v>31102</v>
      </c>
      <c r="AQ3271" s="15" t="s">
        <v>50</v>
      </c>
      <c r="AR3271" s="13" t="s">
        <v>50</v>
      </c>
    </row>
    <row r="3272" spans="1:44" ht="15" thickBot="1">
      <c r="A3272" s="4" t="s">
        <v>31103</v>
      </c>
      <c r="B3272" s="7" t="s">
        <v>50</v>
      </c>
      <c r="C3272" s="6">
        <v>45292</v>
      </c>
      <c r="D3272" s="7" t="s">
        <v>45</v>
      </c>
      <c r="E3272" s="7" t="s">
        <v>50</v>
      </c>
      <c r="F3272" s="7" t="s">
        <v>70</v>
      </c>
      <c r="G3272" s="26" t="s">
        <v>54946</v>
      </c>
      <c r="H3272" s="7" t="s">
        <v>50</v>
      </c>
      <c r="I3272" s="7" t="s">
        <v>50</v>
      </c>
      <c r="J3272" s="6">
        <v>45492</v>
      </c>
      <c r="K3272" s="7" t="s">
        <v>50</v>
      </c>
      <c r="L3272" s="7" t="s">
        <v>290</v>
      </c>
      <c r="M3272" s="7" t="s">
        <v>25351</v>
      </c>
      <c r="N3272" s="7" t="s">
        <v>91</v>
      </c>
      <c r="O3272" s="7" t="s">
        <v>31104</v>
      </c>
      <c r="P3272" s="5">
        <v>221754</v>
      </c>
      <c r="Q3272" s="7" t="s">
        <v>93</v>
      </c>
      <c r="R3272" s="34" t="s">
        <v>31105</v>
      </c>
      <c r="S3272" s="34" t="s">
        <v>31106</v>
      </c>
      <c r="T3272" s="7" t="s">
        <v>50</v>
      </c>
      <c r="U3272" s="7" t="s">
        <v>50</v>
      </c>
      <c r="V3272" s="7" t="s">
        <v>50</v>
      </c>
      <c r="W3272" s="7" t="s">
        <v>50</v>
      </c>
      <c r="X3272" s="7" t="s">
        <v>50</v>
      </c>
      <c r="Y3272" s="7" t="s">
        <v>290</v>
      </c>
      <c r="Z3272" s="7">
        <v>1</v>
      </c>
      <c r="AA3272" s="7" t="s">
        <v>50</v>
      </c>
      <c r="AB3272" s="7" t="s">
        <v>50</v>
      </c>
      <c r="AC3272" s="7" t="s">
        <v>50</v>
      </c>
      <c r="AD3272" s="7" t="s">
        <v>290</v>
      </c>
      <c r="AE3272" s="7" t="s">
        <v>50</v>
      </c>
      <c r="AF3272" s="7" t="s">
        <v>50</v>
      </c>
      <c r="AG3272" s="7" t="s">
        <v>50</v>
      </c>
      <c r="AH3272" s="7" t="s">
        <v>50</v>
      </c>
      <c r="AI3272" s="7" t="s">
        <v>50</v>
      </c>
      <c r="AJ3272" s="7" t="s">
        <v>50</v>
      </c>
      <c r="AK3272" s="7" t="s">
        <v>31107</v>
      </c>
      <c r="AL3272" s="7" t="s">
        <v>50</v>
      </c>
      <c r="AM3272" s="7" t="s">
        <v>31108</v>
      </c>
      <c r="AN3272" s="7" t="s">
        <v>66</v>
      </c>
      <c r="AO3272" s="7" t="s">
        <v>31109</v>
      </c>
      <c r="AP3272" s="22" t="s">
        <v>31110</v>
      </c>
      <c r="AQ3272" s="9" t="s">
        <v>50</v>
      </c>
      <c r="AR3272" s="7" t="s">
        <v>50</v>
      </c>
    </row>
    <row r="3273" spans="1:44" ht="15" thickBot="1">
      <c r="A3273" s="10" t="s">
        <v>31111</v>
      </c>
      <c r="B3273" s="11">
        <v>9820</v>
      </c>
      <c r="C3273" s="12">
        <v>42408</v>
      </c>
      <c r="D3273" s="13" t="s">
        <v>45</v>
      </c>
      <c r="E3273" s="13" t="s">
        <v>46</v>
      </c>
      <c r="F3273" s="13" t="s">
        <v>70</v>
      </c>
      <c r="G3273" s="26" t="s">
        <v>54946</v>
      </c>
      <c r="H3273" s="13" t="s">
        <v>50</v>
      </c>
      <c r="I3273" s="13" t="s">
        <v>50</v>
      </c>
      <c r="J3273" s="12">
        <v>45489</v>
      </c>
      <c r="K3273" s="13" t="s">
        <v>116</v>
      </c>
      <c r="L3273" s="13" t="s">
        <v>131</v>
      </c>
      <c r="M3273" s="13" t="s">
        <v>31112</v>
      </c>
      <c r="N3273" s="13" t="s">
        <v>17532</v>
      </c>
      <c r="O3273" s="13" t="s">
        <v>31113</v>
      </c>
      <c r="P3273" s="11">
        <v>222149</v>
      </c>
      <c r="Q3273" s="13" t="s">
        <v>245</v>
      </c>
      <c r="R3273" s="33" t="s">
        <v>31114</v>
      </c>
      <c r="S3273" s="30" t="s">
        <v>50</v>
      </c>
      <c r="T3273" s="13" t="s">
        <v>50</v>
      </c>
      <c r="U3273" s="13" t="s">
        <v>50</v>
      </c>
      <c r="V3273" s="13" t="s">
        <v>50</v>
      </c>
      <c r="W3273" s="13" t="s">
        <v>50</v>
      </c>
      <c r="X3273" s="13" t="s">
        <v>50</v>
      </c>
      <c r="Y3273" s="13" t="s">
        <v>50</v>
      </c>
      <c r="Z3273" s="13">
        <v>1</v>
      </c>
      <c r="AA3273" s="13" t="s">
        <v>50</v>
      </c>
      <c r="AB3273" s="13" t="s">
        <v>50</v>
      </c>
      <c r="AC3273" s="13" t="s">
        <v>50</v>
      </c>
      <c r="AD3273" s="13" t="s">
        <v>50</v>
      </c>
      <c r="AE3273" s="13" t="s">
        <v>50</v>
      </c>
      <c r="AF3273" s="13" t="s">
        <v>50</v>
      </c>
      <c r="AG3273" s="13" t="s">
        <v>50</v>
      </c>
      <c r="AH3273" s="13" t="s">
        <v>50</v>
      </c>
      <c r="AI3273" s="13" t="s">
        <v>50</v>
      </c>
      <c r="AJ3273" s="13" t="s">
        <v>50</v>
      </c>
      <c r="AK3273" s="13" t="s">
        <v>31115</v>
      </c>
      <c r="AL3273" s="13" t="s">
        <v>50</v>
      </c>
      <c r="AM3273" s="13" t="s">
        <v>31116</v>
      </c>
      <c r="AN3273" s="13" t="s">
        <v>66</v>
      </c>
      <c r="AO3273" s="13" t="s">
        <v>31117</v>
      </c>
      <c r="AP3273" s="15" t="s">
        <v>50</v>
      </c>
      <c r="AQ3273" s="21" t="s">
        <v>31118</v>
      </c>
      <c r="AR3273" s="13" t="s">
        <v>50</v>
      </c>
    </row>
    <row r="3274" spans="1:44" ht="15" thickBot="1">
      <c r="A3274" s="4" t="s">
        <v>31119</v>
      </c>
      <c r="B3274" s="7" t="s">
        <v>50</v>
      </c>
      <c r="C3274" s="6">
        <v>45292</v>
      </c>
      <c r="D3274" s="7" t="s">
        <v>45</v>
      </c>
      <c r="E3274" s="7" t="s">
        <v>46</v>
      </c>
      <c r="F3274" s="7" t="s">
        <v>70</v>
      </c>
      <c r="G3274" s="27" t="s">
        <v>54945</v>
      </c>
      <c r="H3274" s="7" t="s">
        <v>50</v>
      </c>
      <c r="I3274" s="7" t="s">
        <v>50</v>
      </c>
      <c r="J3274" s="6">
        <v>45496</v>
      </c>
      <c r="K3274" s="7" t="s">
        <v>50</v>
      </c>
      <c r="L3274" s="7" t="s">
        <v>52</v>
      </c>
      <c r="M3274" s="7" t="s">
        <v>16579</v>
      </c>
      <c r="N3274" s="7" t="s">
        <v>50</v>
      </c>
      <c r="O3274" s="7" t="s">
        <v>31120</v>
      </c>
      <c r="P3274" s="5">
        <v>223085</v>
      </c>
      <c r="Q3274" s="7" t="s">
        <v>50</v>
      </c>
      <c r="R3274" s="31" t="s">
        <v>50</v>
      </c>
      <c r="S3274" s="34" t="s">
        <v>31121</v>
      </c>
      <c r="T3274" s="7" t="s">
        <v>50</v>
      </c>
      <c r="U3274" s="7" t="s">
        <v>50</v>
      </c>
      <c r="V3274" s="7">
        <v>20000</v>
      </c>
      <c r="W3274" s="7" t="s">
        <v>60</v>
      </c>
      <c r="X3274" s="7">
        <v>20000</v>
      </c>
      <c r="Y3274" s="7" t="s">
        <v>50</v>
      </c>
      <c r="Z3274" s="7">
        <v>1</v>
      </c>
      <c r="AA3274" s="7" t="s">
        <v>50</v>
      </c>
      <c r="AB3274" s="7" t="s">
        <v>50</v>
      </c>
      <c r="AC3274" s="7" t="s">
        <v>50</v>
      </c>
      <c r="AD3274" s="7" t="s">
        <v>50</v>
      </c>
      <c r="AE3274" s="7" t="s">
        <v>50</v>
      </c>
      <c r="AF3274" s="7" t="s">
        <v>50</v>
      </c>
      <c r="AG3274" s="7" t="s">
        <v>50</v>
      </c>
      <c r="AH3274" s="7">
        <v>20000</v>
      </c>
      <c r="AI3274" s="7" t="s">
        <v>60</v>
      </c>
      <c r="AJ3274" s="7">
        <v>20000</v>
      </c>
      <c r="AK3274" s="7" t="s">
        <v>27846</v>
      </c>
      <c r="AL3274" s="7" t="s">
        <v>50</v>
      </c>
      <c r="AM3274" s="7" t="s">
        <v>31122</v>
      </c>
      <c r="AN3274" s="7" t="s">
        <v>253</v>
      </c>
      <c r="AO3274" s="7" t="s">
        <v>50</v>
      </c>
      <c r="AP3274" s="22" t="s">
        <v>31123</v>
      </c>
      <c r="AQ3274" s="9" t="s">
        <v>50</v>
      </c>
      <c r="AR3274" s="7" t="s">
        <v>255</v>
      </c>
    </row>
    <row r="3275" spans="1:44" ht="15" thickBot="1">
      <c r="A3275" s="10" t="s">
        <v>31124</v>
      </c>
      <c r="B3275" s="13" t="s">
        <v>50</v>
      </c>
      <c r="C3275" s="13" t="s">
        <v>50</v>
      </c>
      <c r="D3275" s="13" t="s">
        <v>45</v>
      </c>
      <c r="E3275" s="13" t="s">
        <v>50</v>
      </c>
      <c r="F3275" s="13" t="s">
        <v>70</v>
      </c>
      <c r="G3275" s="13" t="s">
        <v>50</v>
      </c>
      <c r="H3275" s="13" t="s">
        <v>50</v>
      </c>
      <c r="I3275" s="13" t="s">
        <v>50</v>
      </c>
      <c r="J3275" s="12">
        <v>45496</v>
      </c>
      <c r="K3275" s="13" t="s">
        <v>50</v>
      </c>
      <c r="L3275" s="13" t="s">
        <v>467</v>
      </c>
      <c r="M3275" s="13" t="s">
        <v>31125</v>
      </c>
      <c r="N3275" s="13" t="s">
        <v>8006</v>
      </c>
      <c r="O3275" s="13" t="s">
        <v>31126</v>
      </c>
      <c r="P3275" s="11">
        <v>223668</v>
      </c>
      <c r="Q3275" s="13" t="s">
        <v>93</v>
      </c>
      <c r="R3275" s="33" t="s">
        <v>31127</v>
      </c>
      <c r="S3275" s="30" t="s">
        <v>50</v>
      </c>
      <c r="T3275" s="13" t="s">
        <v>50</v>
      </c>
      <c r="U3275" s="13" t="s">
        <v>50</v>
      </c>
      <c r="V3275" s="13" t="s">
        <v>50</v>
      </c>
      <c r="W3275" s="13" t="s">
        <v>50</v>
      </c>
      <c r="X3275" s="13" t="s">
        <v>50</v>
      </c>
      <c r="Y3275" s="13" t="s">
        <v>467</v>
      </c>
      <c r="Z3275" s="13">
        <v>1</v>
      </c>
      <c r="AA3275" s="13" t="s">
        <v>50</v>
      </c>
      <c r="AB3275" s="13" t="s">
        <v>50</v>
      </c>
      <c r="AC3275" s="13" t="s">
        <v>50</v>
      </c>
      <c r="AD3275" s="13" t="s">
        <v>467</v>
      </c>
      <c r="AE3275" s="13" t="s">
        <v>50</v>
      </c>
      <c r="AF3275" s="13" t="s">
        <v>50</v>
      </c>
      <c r="AG3275" s="13" t="s">
        <v>50</v>
      </c>
      <c r="AH3275" s="13" t="s">
        <v>50</v>
      </c>
      <c r="AI3275" s="13" t="s">
        <v>50</v>
      </c>
      <c r="AJ3275" s="13" t="s">
        <v>50</v>
      </c>
      <c r="AK3275" s="13" t="s">
        <v>31128</v>
      </c>
      <c r="AL3275" s="13" t="s">
        <v>50</v>
      </c>
      <c r="AM3275" s="13" t="s">
        <v>50</v>
      </c>
      <c r="AN3275" s="13" t="s">
        <v>50</v>
      </c>
      <c r="AO3275" s="13" t="s">
        <v>50</v>
      </c>
      <c r="AP3275" s="15" t="s">
        <v>50</v>
      </c>
      <c r="AQ3275" s="15" t="s">
        <v>50</v>
      </c>
      <c r="AR3275" s="13" t="s">
        <v>1186</v>
      </c>
    </row>
    <row r="3276" spans="1:44" ht="15" thickBot="1">
      <c r="A3276" s="4" t="s">
        <v>31129</v>
      </c>
      <c r="B3276" s="5">
        <v>18015</v>
      </c>
      <c r="C3276" s="6">
        <v>36526</v>
      </c>
      <c r="D3276" s="7" t="s">
        <v>45</v>
      </c>
      <c r="E3276" s="7" t="s">
        <v>46</v>
      </c>
      <c r="F3276" s="7" t="s">
        <v>70</v>
      </c>
      <c r="G3276" s="7" t="s">
        <v>114</v>
      </c>
      <c r="H3276" s="7" t="s">
        <v>50</v>
      </c>
      <c r="I3276" s="7" t="s">
        <v>50</v>
      </c>
      <c r="J3276" s="6">
        <v>45492</v>
      </c>
      <c r="K3276" s="7" t="s">
        <v>50</v>
      </c>
      <c r="L3276" s="7" t="s">
        <v>283</v>
      </c>
      <c r="M3276" s="7" t="s">
        <v>9656</v>
      </c>
      <c r="N3276" s="7" t="s">
        <v>17075</v>
      </c>
      <c r="O3276" s="7" t="s">
        <v>31130</v>
      </c>
      <c r="P3276" s="5">
        <v>224795</v>
      </c>
      <c r="Q3276" s="7" t="s">
        <v>360</v>
      </c>
      <c r="R3276" s="34" t="s">
        <v>31131</v>
      </c>
      <c r="S3276" s="34" t="s">
        <v>31132</v>
      </c>
      <c r="T3276" s="7" t="s">
        <v>50</v>
      </c>
      <c r="U3276" s="7" t="s">
        <v>50</v>
      </c>
      <c r="V3276" s="7" t="s">
        <v>50</v>
      </c>
      <c r="W3276" s="7" t="s">
        <v>50</v>
      </c>
      <c r="X3276" s="7" t="s">
        <v>50</v>
      </c>
      <c r="Y3276" s="7" t="s">
        <v>50</v>
      </c>
      <c r="Z3276" s="7">
        <v>1</v>
      </c>
      <c r="AA3276" s="7" t="s">
        <v>50</v>
      </c>
      <c r="AB3276" s="7" t="s">
        <v>50</v>
      </c>
      <c r="AC3276" s="7" t="s">
        <v>50</v>
      </c>
      <c r="AD3276" s="7" t="s">
        <v>50</v>
      </c>
      <c r="AE3276" s="7" t="s">
        <v>50</v>
      </c>
      <c r="AF3276" s="7" t="s">
        <v>50</v>
      </c>
      <c r="AG3276" s="7" t="s">
        <v>50</v>
      </c>
      <c r="AH3276" s="7" t="s">
        <v>50</v>
      </c>
      <c r="AI3276" s="7" t="s">
        <v>50</v>
      </c>
      <c r="AJ3276" s="7" t="s">
        <v>50</v>
      </c>
      <c r="AK3276" s="7" t="s">
        <v>31133</v>
      </c>
      <c r="AL3276" s="7" t="s">
        <v>50</v>
      </c>
      <c r="AM3276" s="7" t="s">
        <v>31134</v>
      </c>
      <c r="AN3276" s="7" t="s">
        <v>66</v>
      </c>
      <c r="AO3276" s="7" t="s">
        <v>31135</v>
      </c>
      <c r="AP3276" s="22" t="s">
        <v>31136</v>
      </c>
      <c r="AQ3276" s="9" t="s">
        <v>50</v>
      </c>
      <c r="AR3276" s="7" t="s">
        <v>50</v>
      </c>
    </row>
    <row r="3277" spans="1:44" ht="15" thickBot="1">
      <c r="A3277" s="10" t="s">
        <v>31137</v>
      </c>
      <c r="B3277" s="13" t="s">
        <v>50</v>
      </c>
      <c r="C3277" s="12">
        <v>43101</v>
      </c>
      <c r="D3277" s="13" t="s">
        <v>45</v>
      </c>
      <c r="E3277" s="13" t="s">
        <v>46</v>
      </c>
      <c r="F3277" s="13" t="s">
        <v>70</v>
      </c>
      <c r="G3277" s="27" t="s">
        <v>54945</v>
      </c>
      <c r="H3277" s="13" t="s">
        <v>31138</v>
      </c>
      <c r="I3277" s="13" t="s">
        <v>50</v>
      </c>
      <c r="J3277" s="12">
        <v>45490</v>
      </c>
      <c r="K3277" s="13" t="s">
        <v>89</v>
      </c>
      <c r="L3277" s="13" t="s">
        <v>290</v>
      </c>
      <c r="M3277" s="13" t="s">
        <v>31139</v>
      </c>
      <c r="N3277" s="13" t="s">
        <v>7533</v>
      </c>
      <c r="O3277" s="13" t="s">
        <v>31140</v>
      </c>
      <c r="P3277" s="11">
        <v>226724</v>
      </c>
      <c r="Q3277" s="13" t="s">
        <v>166</v>
      </c>
      <c r="R3277" s="33" t="s">
        <v>31141</v>
      </c>
      <c r="S3277" s="33" t="s">
        <v>31142</v>
      </c>
      <c r="T3277" s="13" t="s">
        <v>31143</v>
      </c>
      <c r="U3277" s="13" t="s">
        <v>50</v>
      </c>
      <c r="V3277" s="13" t="s">
        <v>50</v>
      </c>
      <c r="W3277" s="13" t="s">
        <v>50</v>
      </c>
      <c r="X3277" s="13" t="s">
        <v>50</v>
      </c>
      <c r="Y3277" s="13" t="s">
        <v>290</v>
      </c>
      <c r="Z3277" s="13">
        <v>1</v>
      </c>
      <c r="AA3277" s="13" t="s">
        <v>50</v>
      </c>
      <c r="AB3277" s="13" t="s">
        <v>50</v>
      </c>
      <c r="AC3277" s="13" t="s">
        <v>50</v>
      </c>
      <c r="AD3277" s="13" t="s">
        <v>290</v>
      </c>
      <c r="AE3277" s="13" t="s">
        <v>50</v>
      </c>
      <c r="AF3277" s="13" t="s">
        <v>50</v>
      </c>
      <c r="AG3277" s="13" t="s">
        <v>50</v>
      </c>
      <c r="AH3277" s="13" t="s">
        <v>50</v>
      </c>
      <c r="AI3277" s="13" t="s">
        <v>50</v>
      </c>
      <c r="AJ3277" s="13" t="s">
        <v>50</v>
      </c>
      <c r="AK3277" s="13" t="s">
        <v>50</v>
      </c>
      <c r="AL3277" s="13" t="s">
        <v>50</v>
      </c>
      <c r="AM3277" s="13" t="s">
        <v>31144</v>
      </c>
      <c r="AN3277" s="13" t="s">
        <v>993</v>
      </c>
      <c r="AO3277" s="13" t="s">
        <v>31143</v>
      </c>
      <c r="AP3277" s="21" t="s">
        <v>31145</v>
      </c>
      <c r="AQ3277" s="15" t="s">
        <v>50</v>
      </c>
      <c r="AR3277" s="13" t="s">
        <v>50</v>
      </c>
    </row>
    <row r="3278" spans="1:44" ht="15" thickBot="1">
      <c r="A3278" s="4" t="s">
        <v>31146</v>
      </c>
      <c r="B3278" s="7" t="s">
        <v>50</v>
      </c>
      <c r="C3278" s="6">
        <v>44562</v>
      </c>
      <c r="D3278" s="7" t="s">
        <v>45</v>
      </c>
      <c r="E3278" s="7" t="s">
        <v>46</v>
      </c>
      <c r="F3278" s="7" t="s">
        <v>70</v>
      </c>
      <c r="G3278" s="27" t="s">
        <v>54945</v>
      </c>
      <c r="H3278" s="7" t="s">
        <v>50</v>
      </c>
      <c r="I3278" s="7" t="s">
        <v>50</v>
      </c>
      <c r="J3278" s="6">
        <v>45492</v>
      </c>
      <c r="K3278" s="7" t="s">
        <v>50</v>
      </c>
      <c r="L3278" s="7" t="s">
        <v>467</v>
      </c>
      <c r="M3278" s="7" t="s">
        <v>10787</v>
      </c>
      <c r="N3278" s="7" t="s">
        <v>19146</v>
      </c>
      <c r="O3278" s="7" t="s">
        <v>31147</v>
      </c>
      <c r="P3278" s="5">
        <v>229849</v>
      </c>
      <c r="Q3278" s="7" t="s">
        <v>545</v>
      </c>
      <c r="R3278" s="34" t="s">
        <v>31148</v>
      </c>
      <c r="S3278" s="34" t="s">
        <v>31149</v>
      </c>
      <c r="T3278" s="7" t="s">
        <v>50</v>
      </c>
      <c r="U3278" s="7" t="s">
        <v>50</v>
      </c>
      <c r="V3278" s="7" t="s">
        <v>50</v>
      </c>
      <c r="W3278" s="7" t="s">
        <v>50</v>
      </c>
      <c r="X3278" s="7" t="s">
        <v>50</v>
      </c>
      <c r="Y3278" s="7" t="s">
        <v>467</v>
      </c>
      <c r="Z3278" s="7">
        <v>1</v>
      </c>
      <c r="AA3278" s="7" t="s">
        <v>50</v>
      </c>
      <c r="AB3278" s="7" t="s">
        <v>50</v>
      </c>
      <c r="AC3278" s="7" t="s">
        <v>50</v>
      </c>
      <c r="AD3278" s="7" t="s">
        <v>467</v>
      </c>
      <c r="AE3278" s="7" t="s">
        <v>50</v>
      </c>
      <c r="AF3278" s="7" t="s">
        <v>50</v>
      </c>
      <c r="AG3278" s="7" t="s">
        <v>50</v>
      </c>
      <c r="AH3278" s="7" t="s">
        <v>50</v>
      </c>
      <c r="AI3278" s="7" t="s">
        <v>50</v>
      </c>
      <c r="AJ3278" s="7" t="s">
        <v>50</v>
      </c>
      <c r="AK3278" s="7" t="s">
        <v>31150</v>
      </c>
      <c r="AL3278" s="7" t="s">
        <v>50</v>
      </c>
      <c r="AM3278" s="7" t="s">
        <v>31151</v>
      </c>
      <c r="AN3278" s="7" t="s">
        <v>66</v>
      </c>
      <c r="AO3278" s="7" t="s">
        <v>31152</v>
      </c>
      <c r="AP3278" s="22" t="s">
        <v>31153</v>
      </c>
      <c r="AQ3278" s="9" t="s">
        <v>50</v>
      </c>
      <c r="AR3278" s="7" t="s">
        <v>50</v>
      </c>
    </row>
    <row r="3279" spans="1:44" ht="15" thickBot="1">
      <c r="A3279" s="10" t="s">
        <v>31154</v>
      </c>
      <c r="B3279" s="13" t="s">
        <v>50</v>
      </c>
      <c r="C3279" s="12">
        <v>45192</v>
      </c>
      <c r="D3279" s="13" t="s">
        <v>45</v>
      </c>
      <c r="E3279" s="13" t="s">
        <v>46</v>
      </c>
      <c r="F3279" s="13" t="s">
        <v>70</v>
      </c>
      <c r="G3279" s="27" t="s">
        <v>54945</v>
      </c>
      <c r="H3279" s="13" t="s">
        <v>50</v>
      </c>
      <c r="I3279" s="13" t="s">
        <v>50</v>
      </c>
      <c r="J3279" s="12">
        <v>45491</v>
      </c>
      <c r="K3279" s="13" t="s">
        <v>116</v>
      </c>
      <c r="L3279" s="13" t="s">
        <v>1624</v>
      </c>
      <c r="M3279" s="13" t="s">
        <v>31155</v>
      </c>
      <c r="N3279" s="13" t="s">
        <v>31156</v>
      </c>
      <c r="O3279" s="13" t="s">
        <v>31157</v>
      </c>
      <c r="P3279" s="11">
        <v>232559</v>
      </c>
      <c r="Q3279" s="13" t="s">
        <v>135</v>
      </c>
      <c r="R3279" s="33" t="s">
        <v>31158</v>
      </c>
      <c r="S3279" s="33" t="s">
        <v>31159</v>
      </c>
      <c r="T3279" s="13" t="s">
        <v>31160</v>
      </c>
      <c r="U3279" s="13" t="s">
        <v>31161</v>
      </c>
      <c r="V3279" s="13" t="s">
        <v>50</v>
      </c>
      <c r="W3279" s="13" t="s">
        <v>50</v>
      </c>
      <c r="X3279" s="13" t="s">
        <v>50</v>
      </c>
      <c r="Y3279" s="13" t="s">
        <v>467</v>
      </c>
      <c r="Z3279" s="13">
        <v>1</v>
      </c>
      <c r="AA3279" s="13" t="s">
        <v>50</v>
      </c>
      <c r="AB3279" s="13" t="s">
        <v>50</v>
      </c>
      <c r="AC3279" s="13" t="s">
        <v>50</v>
      </c>
      <c r="AD3279" s="13" t="s">
        <v>1624</v>
      </c>
      <c r="AE3279" s="13" t="s">
        <v>50</v>
      </c>
      <c r="AF3279" s="13" t="s">
        <v>50</v>
      </c>
      <c r="AG3279" s="13" t="s">
        <v>50</v>
      </c>
      <c r="AH3279" s="13" t="s">
        <v>50</v>
      </c>
      <c r="AI3279" s="13" t="s">
        <v>50</v>
      </c>
      <c r="AJ3279" s="13" t="s">
        <v>50</v>
      </c>
      <c r="AK3279" s="13" t="s">
        <v>50</v>
      </c>
      <c r="AL3279" s="13" t="s">
        <v>50</v>
      </c>
      <c r="AM3279" s="13" t="s">
        <v>31162</v>
      </c>
      <c r="AN3279" s="13" t="s">
        <v>66</v>
      </c>
      <c r="AO3279" s="13" t="s">
        <v>31163</v>
      </c>
      <c r="AP3279" s="21" t="s">
        <v>31164</v>
      </c>
      <c r="AQ3279" s="15" t="s">
        <v>50</v>
      </c>
      <c r="AR3279" s="13" t="s">
        <v>50</v>
      </c>
    </row>
    <row r="3280" spans="1:44" ht="15" thickBot="1">
      <c r="A3280" s="4" t="s">
        <v>31165</v>
      </c>
      <c r="B3280" s="7" t="s">
        <v>50</v>
      </c>
      <c r="C3280" s="6">
        <v>44562</v>
      </c>
      <c r="D3280" s="7" t="s">
        <v>45</v>
      </c>
      <c r="E3280" s="7" t="s">
        <v>46</v>
      </c>
      <c r="F3280" s="7" t="s">
        <v>70</v>
      </c>
      <c r="G3280" s="27" t="s">
        <v>54945</v>
      </c>
      <c r="H3280" s="7" t="s">
        <v>50</v>
      </c>
      <c r="I3280" s="7" t="s">
        <v>50</v>
      </c>
      <c r="J3280" s="6">
        <v>45489</v>
      </c>
      <c r="K3280" s="7" t="s">
        <v>50</v>
      </c>
      <c r="L3280" s="7" t="s">
        <v>467</v>
      </c>
      <c r="M3280" s="7" t="s">
        <v>6586</v>
      </c>
      <c r="N3280" s="7" t="s">
        <v>31166</v>
      </c>
      <c r="O3280" s="7" t="s">
        <v>31167</v>
      </c>
      <c r="P3280" s="5">
        <v>234849</v>
      </c>
      <c r="Q3280" s="7" t="s">
        <v>360</v>
      </c>
      <c r="R3280" s="34" t="s">
        <v>31168</v>
      </c>
      <c r="S3280" s="34" t="s">
        <v>31169</v>
      </c>
      <c r="T3280" s="7" t="s">
        <v>31170</v>
      </c>
      <c r="U3280" s="7">
        <v>31853036330</v>
      </c>
      <c r="V3280" s="7" t="s">
        <v>50</v>
      </c>
      <c r="W3280" s="7" t="s">
        <v>50</v>
      </c>
      <c r="X3280" s="7" t="s">
        <v>50</v>
      </c>
      <c r="Y3280" s="7" t="s">
        <v>467</v>
      </c>
      <c r="Z3280" s="7">
        <v>1</v>
      </c>
      <c r="AA3280" s="7" t="s">
        <v>50</v>
      </c>
      <c r="AB3280" s="7" t="s">
        <v>50</v>
      </c>
      <c r="AC3280" s="7" t="s">
        <v>50</v>
      </c>
      <c r="AD3280" s="7" t="s">
        <v>467</v>
      </c>
      <c r="AE3280" s="7" t="s">
        <v>50</v>
      </c>
      <c r="AF3280" s="7" t="s">
        <v>50</v>
      </c>
      <c r="AG3280" s="7" t="s">
        <v>50</v>
      </c>
      <c r="AH3280" s="7" t="s">
        <v>50</v>
      </c>
      <c r="AI3280" s="7" t="s">
        <v>50</v>
      </c>
      <c r="AJ3280" s="7" t="s">
        <v>50</v>
      </c>
      <c r="AK3280" s="7" t="s">
        <v>50</v>
      </c>
      <c r="AL3280" s="7" t="s">
        <v>50</v>
      </c>
      <c r="AM3280" s="7" t="s">
        <v>31171</v>
      </c>
      <c r="AN3280" s="7" t="s">
        <v>66</v>
      </c>
      <c r="AO3280" s="7" t="s">
        <v>31172</v>
      </c>
      <c r="AP3280" s="22" t="s">
        <v>31173</v>
      </c>
      <c r="AQ3280" s="9" t="s">
        <v>50</v>
      </c>
      <c r="AR3280" s="7" t="s">
        <v>50</v>
      </c>
    </row>
    <row r="3281" spans="1:44" ht="15" thickBot="1">
      <c r="A3281" s="10" t="s">
        <v>31174</v>
      </c>
      <c r="B3281" s="13">
        <v>115</v>
      </c>
      <c r="C3281" s="12">
        <v>29952</v>
      </c>
      <c r="D3281" s="13" t="s">
        <v>45</v>
      </c>
      <c r="E3281" s="13" t="s">
        <v>46</v>
      </c>
      <c r="F3281" s="13" t="s">
        <v>70</v>
      </c>
      <c r="G3281" s="26" t="s">
        <v>54946</v>
      </c>
      <c r="H3281" s="13" t="s">
        <v>17081</v>
      </c>
      <c r="I3281" s="13" t="s">
        <v>50</v>
      </c>
      <c r="J3281" s="12">
        <v>45489</v>
      </c>
      <c r="K3281" s="13" t="s">
        <v>116</v>
      </c>
      <c r="L3281" s="13" t="s">
        <v>52</v>
      </c>
      <c r="M3281" s="13" t="s">
        <v>31175</v>
      </c>
      <c r="N3281" s="13" t="s">
        <v>1559</v>
      </c>
      <c r="O3281" s="13" t="s">
        <v>31176</v>
      </c>
      <c r="P3281" s="11">
        <v>236796</v>
      </c>
      <c r="Q3281" s="13" t="s">
        <v>642</v>
      </c>
      <c r="R3281" s="33" t="s">
        <v>31177</v>
      </c>
      <c r="S3281" s="33" t="s">
        <v>31178</v>
      </c>
      <c r="T3281" s="13" t="s">
        <v>31179</v>
      </c>
      <c r="U3281" s="13" t="s">
        <v>31180</v>
      </c>
      <c r="V3281" s="13" t="s">
        <v>50</v>
      </c>
      <c r="W3281" s="13" t="s">
        <v>50</v>
      </c>
      <c r="X3281" s="13" t="s">
        <v>50</v>
      </c>
      <c r="Y3281" s="13" t="s">
        <v>50</v>
      </c>
      <c r="Z3281" s="13">
        <v>2</v>
      </c>
      <c r="AA3281" s="13" t="s">
        <v>50</v>
      </c>
      <c r="AB3281" s="13" t="s">
        <v>50</v>
      </c>
      <c r="AC3281" s="13" t="s">
        <v>50</v>
      </c>
      <c r="AD3281" s="13" t="s">
        <v>50</v>
      </c>
      <c r="AE3281" s="13" t="s">
        <v>50</v>
      </c>
      <c r="AF3281" s="13" t="s">
        <v>50</v>
      </c>
      <c r="AG3281" s="13" t="s">
        <v>50</v>
      </c>
      <c r="AH3281" s="13" t="s">
        <v>50</v>
      </c>
      <c r="AI3281" s="13" t="s">
        <v>50</v>
      </c>
      <c r="AJ3281" s="13" t="s">
        <v>50</v>
      </c>
      <c r="AK3281" s="13" t="s">
        <v>31181</v>
      </c>
      <c r="AL3281" s="13" t="s">
        <v>50</v>
      </c>
      <c r="AM3281" s="13" t="s">
        <v>31182</v>
      </c>
      <c r="AN3281" s="13" t="s">
        <v>66</v>
      </c>
      <c r="AO3281" s="13" t="s">
        <v>31183</v>
      </c>
      <c r="AP3281" s="21" t="s">
        <v>31184</v>
      </c>
      <c r="AQ3281" s="15" t="s">
        <v>50</v>
      </c>
      <c r="AR3281" s="13" t="s">
        <v>50</v>
      </c>
    </row>
    <row r="3282" spans="1:44" ht="15" thickBot="1">
      <c r="A3282" s="4" t="s">
        <v>31185</v>
      </c>
      <c r="B3282" s="7" t="s">
        <v>50</v>
      </c>
      <c r="C3282" s="6">
        <v>43405</v>
      </c>
      <c r="D3282" s="7" t="s">
        <v>45</v>
      </c>
      <c r="E3282" s="7" t="s">
        <v>50</v>
      </c>
      <c r="F3282" s="7" t="s">
        <v>70</v>
      </c>
      <c r="G3282" s="7" t="s">
        <v>50</v>
      </c>
      <c r="H3282" s="7" t="s">
        <v>50</v>
      </c>
      <c r="I3282" s="7" t="s">
        <v>50</v>
      </c>
      <c r="J3282" s="6">
        <v>45490</v>
      </c>
      <c r="K3282" s="7" t="s">
        <v>50</v>
      </c>
      <c r="L3282" s="7" t="s">
        <v>147</v>
      </c>
      <c r="M3282" s="7" t="s">
        <v>50</v>
      </c>
      <c r="N3282" s="7" t="s">
        <v>3649</v>
      </c>
      <c r="O3282" s="7" t="s">
        <v>31186</v>
      </c>
      <c r="P3282" s="5">
        <v>236924</v>
      </c>
      <c r="Q3282" s="7" t="s">
        <v>245</v>
      </c>
      <c r="R3282" s="34" t="s">
        <v>31187</v>
      </c>
      <c r="S3282" s="31" t="s">
        <v>50</v>
      </c>
      <c r="T3282" s="7" t="s">
        <v>50</v>
      </c>
      <c r="U3282" s="7" t="s">
        <v>50</v>
      </c>
      <c r="V3282" s="7" t="s">
        <v>50</v>
      </c>
      <c r="W3282" s="7" t="s">
        <v>50</v>
      </c>
      <c r="X3282" s="7" t="s">
        <v>50</v>
      </c>
      <c r="Y3282" s="7" t="s">
        <v>154</v>
      </c>
      <c r="Z3282" s="7">
        <v>2</v>
      </c>
      <c r="AA3282" s="7" t="s">
        <v>50</v>
      </c>
      <c r="AB3282" s="7" t="s">
        <v>50</v>
      </c>
      <c r="AC3282" s="7" t="s">
        <v>50</v>
      </c>
      <c r="AD3282" s="7" t="s">
        <v>147</v>
      </c>
      <c r="AE3282" s="7" t="s">
        <v>50</v>
      </c>
      <c r="AF3282" s="7" t="s">
        <v>50</v>
      </c>
      <c r="AG3282" s="7" t="s">
        <v>50</v>
      </c>
      <c r="AH3282" s="7" t="s">
        <v>50</v>
      </c>
      <c r="AI3282" s="7" t="s">
        <v>50</v>
      </c>
      <c r="AJ3282" s="7" t="s">
        <v>50</v>
      </c>
      <c r="AK3282" s="7" t="s">
        <v>50</v>
      </c>
      <c r="AL3282" s="7" t="s">
        <v>50</v>
      </c>
      <c r="AM3282" s="7" t="s">
        <v>31188</v>
      </c>
      <c r="AN3282" s="7" t="s">
        <v>66</v>
      </c>
      <c r="AO3282" s="7" t="s">
        <v>31189</v>
      </c>
      <c r="AP3282" s="9" t="s">
        <v>50</v>
      </c>
      <c r="AQ3282" s="22" t="s">
        <v>31190</v>
      </c>
      <c r="AR3282" s="7" t="s">
        <v>50</v>
      </c>
    </row>
    <row r="3283" spans="1:44" ht="15" thickBot="1">
      <c r="A3283" s="10" t="s">
        <v>31191</v>
      </c>
      <c r="B3283" s="13" t="s">
        <v>50</v>
      </c>
      <c r="C3283" s="12">
        <v>45474</v>
      </c>
      <c r="D3283" s="13" t="s">
        <v>45</v>
      </c>
      <c r="E3283" s="13" t="s">
        <v>46</v>
      </c>
      <c r="F3283" s="13" t="s">
        <v>70</v>
      </c>
      <c r="G3283" s="26" t="s">
        <v>54946</v>
      </c>
      <c r="H3283" s="13" t="s">
        <v>50</v>
      </c>
      <c r="I3283" s="13" t="s">
        <v>50</v>
      </c>
      <c r="J3283" s="12">
        <v>45490</v>
      </c>
      <c r="K3283" s="13" t="s">
        <v>50</v>
      </c>
      <c r="L3283" s="13" t="s">
        <v>467</v>
      </c>
      <c r="M3283" s="13" t="s">
        <v>8357</v>
      </c>
      <c r="N3283" s="13" t="s">
        <v>31192</v>
      </c>
      <c r="O3283" s="13" t="s">
        <v>31193</v>
      </c>
      <c r="P3283" s="11">
        <v>238675</v>
      </c>
      <c r="Q3283" s="13" t="s">
        <v>245</v>
      </c>
      <c r="R3283" s="30" t="s">
        <v>50</v>
      </c>
      <c r="S3283" s="30" t="s">
        <v>50</v>
      </c>
      <c r="T3283" s="13" t="s">
        <v>50</v>
      </c>
      <c r="U3283" s="13" t="s">
        <v>50</v>
      </c>
      <c r="V3283" s="13" t="s">
        <v>50</v>
      </c>
      <c r="W3283" s="13" t="s">
        <v>50</v>
      </c>
      <c r="X3283" s="13" t="s">
        <v>50</v>
      </c>
      <c r="Y3283" s="13" t="s">
        <v>467</v>
      </c>
      <c r="Z3283" s="13">
        <v>1</v>
      </c>
      <c r="AA3283" s="13" t="s">
        <v>50</v>
      </c>
      <c r="AB3283" s="13" t="s">
        <v>50</v>
      </c>
      <c r="AC3283" s="13" t="s">
        <v>50</v>
      </c>
      <c r="AD3283" s="13" t="s">
        <v>467</v>
      </c>
      <c r="AE3283" s="13" t="s">
        <v>50</v>
      </c>
      <c r="AF3283" s="13" t="s">
        <v>50</v>
      </c>
      <c r="AG3283" s="13" t="s">
        <v>50</v>
      </c>
      <c r="AH3283" s="13" t="s">
        <v>50</v>
      </c>
      <c r="AI3283" s="13" t="s">
        <v>50</v>
      </c>
      <c r="AJ3283" s="13" t="s">
        <v>50</v>
      </c>
      <c r="AK3283" s="13" t="s">
        <v>31194</v>
      </c>
      <c r="AL3283" s="13" t="s">
        <v>50</v>
      </c>
      <c r="AM3283" s="13" t="s">
        <v>31195</v>
      </c>
      <c r="AN3283" s="13" t="s">
        <v>4746</v>
      </c>
      <c r="AO3283" s="13" t="s">
        <v>50</v>
      </c>
      <c r="AP3283" s="15" t="s">
        <v>50</v>
      </c>
      <c r="AQ3283" s="21" t="s">
        <v>31196</v>
      </c>
      <c r="AR3283" s="13" t="s">
        <v>255</v>
      </c>
    </row>
    <row r="3284" spans="1:44" ht="15" thickBot="1">
      <c r="A3284" s="4" t="s">
        <v>31197</v>
      </c>
      <c r="B3284" s="5">
        <v>1049</v>
      </c>
      <c r="C3284" s="6">
        <v>33604</v>
      </c>
      <c r="D3284" s="7" t="s">
        <v>45</v>
      </c>
      <c r="E3284" s="7" t="s">
        <v>46</v>
      </c>
      <c r="F3284" s="7" t="s">
        <v>70</v>
      </c>
      <c r="G3284" s="7" t="s">
        <v>50</v>
      </c>
      <c r="H3284" s="7" t="s">
        <v>1449</v>
      </c>
      <c r="I3284" s="7" t="s">
        <v>50</v>
      </c>
      <c r="J3284" s="6">
        <v>45496</v>
      </c>
      <c r="K3284" s="7" t="s">
        <v>116</v>
      </c>
      <c r="L3284" s="7" t="s">
        <v>52</v>
      </c>
      <c r="M3284" s="7" t="s">
        <v>31198</v>
      </c>
      <c r="N3284" s="7" t="s">
        <v>31199</v>
      </c>
      <c r="O3284" s="7" t="s">
        <v>31200</v>
      </c>
      <c r="P3284" s="5">
        <v>240522</v>
      </c>
      <c r="Q3284" s="7" t="s">
        <v>166</v>
      </c>
      <c r="R3284" s="34" t="s">
        <v>31201</v>
      </c>
      <c r="S3284" s="34" t="s">
        <v>31202</v>
      </c>
      <c r="T3284" s="7" t="s">
        <v>31203</v>
      </c>
      <c r="U3284" s="7">
        <f>1-803-652-2225</f>
        <v>-3679</v>
      </c>
      <c r="V3284" s="7">
        <v>2000000</v>
      </c>
      <c r="W3284" s="7" t="s">
        <v>60</v>
      </c>
      <c r="X3284" s="7">
        <v>2000000</v>
      </c>
      <c r="Y3284" s="7" t="s">
        <v>50</v>
      </c>
      <c r="Z3284" s="7">
        <v>1</v>
      </c>
      <c r="AA3284" s="7" t="s">
        <v>50</v>
      </c>
      <c r="AB3284" s="7" t="s">
        <v>50</v>
      </c>
      <c r="AC3284" s="7" t="s">
        <v>50</v>
      </c>
      <c r="AD3284" s="7" t="s">
        <v>50</v>
      </c>
      <c r="AE3284" s="7" t="s">
        <v>50</v>
      </c>
      <c r="AF3284" s="7" t="s">
        <v>50</v>
      </c>
      <c r="AG3284" s="7" t="s">
        <v>50</v>
      </c>
      <c r="AH3284" s="7">
        <v>2000000</v>
      </c>
      <c r="AI3284" s="7" t="s">
        <v>60</v>
      </c>
      <c r="AJ3284" s="7">
        <v>2000000</v>
      </c>
      <c r="AK3284" s="7" t="s">
        <v>50</v>
      </c>
      <c r="AL3284" s="7" t="s">
        <v>50</v>
      </c>
      <c r="AM3284" s="7" t="s">
        <v>31204</v>
      </c>
      <c r="AN3284" s="7" t="s">
        <v>5019</v>
      </c>
      <c r="AO3284" s="7" t="s">
        <v>31203</v>
      </c>
      <c r="AP3284" s="9" t="s">
        <v>50</v>
      </c>
      <c r="AQ3284" s="22" t="s">
        <v>31205</v>
      </c>
      <c r="AR3284" s="7" t="s">
        <v>50</v>
      </c>
    </row>
    <row r="3285" spans="1:44" ht="15" thickBot="1">
      <c r="A3285" s="10" t="s">
        <v>31206</v>
      </c>
      <c r="B3285" s="13" t="s">
        <v>50</v>
      </c>
      <c r="C3285" s="12">
        <v>6211</v>
      </c>
      <c r="D3285" s="13" t="s">
        <v>45</v>
      </c>
      <c r="E3285" s="13" t="s">
        <v>46</v>
      </c>
      <c r="F3285" s="13" t="s">
        <v>70</v>
      </c>
      <c r="G3285" s="13" t="s">
        <v>114</v>
      </c>
      <c r="H3285" s="13" t="s">
        <v>50</v>
      </c>
      <c r="I3285" s="13" t="s">
        <v>50</v>
      </c>
      <c r="J3285" s="12">
        <v>45491</v>
      </c>
      <c r="K3285" s="13" t="s">
        <v>72</v>
      </c>
      <c r="L3285" s="13" t="s">
        <v>290</v>
      </c>
      <c r="M3285" s="13" t="s">
        <v>31207</v>
      </c>
      <c r="N3285" s="13" t="s">
        <v>31208</v>
      </c>
      <c r="O3285" s="13" t="s">
        <v>31209</v>
      </c>
      <c r="P3285" s="11">
        <v>247927</v>
      </c>
      <c r="Q3285" s="13" t="s">
        <v>683</v>
      </c>
      <c r="R3285" s="33" t="s">
        <v>31210</v>
      </c>
      <c r="S3285" s="33" t="s">
        <v>31211</v>
      </c>
      <c r="T3285" s="13" t="s">
        <v>31212</v>
      </c>
      <c r="U3285" s="13" t="s">
        <v>31213</v>
      </c>
      <c r="V3285" s="13" t="s">
        <v>50</v>
      </c>
      <c r="W3285" s="13" t="s">
        <v>50</v>
      </c>
      <c r="X3285" s="13" t="s">
        <v>50</v>
      </c>
      <c r="Y3285" s="13" t="s">
        <v>290</v>
      </c>
      <c r="Z3285" s="13">
        <v>1</v>
      </c>
      <c r="AA3285" s="13" t="s">
        <v>50</v>
      </c>
      <c r="AB3285" s="13" t="s">
        <v>50</v>
      </c>
      <c r="AC3285" s="13" t="s">
        <v>50</v>
      </c>
      <c r="AD3285" s="13" t="s">
        <v>290</v>
      </c>
      <c r="AE3285" s="13" t="s">
        <v>50</v>
      </c>
      <c r="AF3285" s="13" t="s">
        <v>50</v>
      </c>
      <c r="AG3285" s="13" t="s">
        <v>50</v>
      </c>
      <c r="AH3285" s="13" t="s">
        <v>50</v>
      </c>
      <c r="AI3285" s="13" t="s">
        <v>50</v>
      </c>
      <c r="AJ3285" s="13" t="s">
        <v>50</v>
      </c>
      <c r="AK3285" s="13" t="s">
        <v>31214</v>
      </c>
      <c r="AL3285" s="13" t="s">
        <v>50</v>
      </c>
      <c r="AM3285" s="13" t="s">
        <v>31215</v>
      </c>
      <c r="AN3285" s="13" t="s">
        <v>23126</v>
      </c>
      <c r="AO3285" s="13" t="s">
        <v>31216</v>
      </c>
      <c r="AP3285" s="21" t="s">
        <v>31217</v>
      </c>
      <c r="AQ3285" s="15" t="s">
        <v>50</v>
      </c>
      <c r="AR3285" s="13" t="s">
        <v>50</v>
      </c>
    </row>
    <row r="3286" spans="1:44" ht="15" thickBot="1">
      <c r="A3286" s="4" t="s">
        <v>31218</v>
      </c>
      <c r="B3286" s="7" t="s">
        <v>50</v>
      </c>
      <c r="C3286" s="6">
        <v>45377</v>
      </c>
      <c r="D3286" s="7" t="s">
        <v>45</v>
      </c>
      <c r="E3286" s="7" t="s">
        <v>46</v>
      </c>
      <c r="F3286" s="7" t="s">
        <v>70</v>
      </c>
      <c r="G3286" s="27" t="s">
        <v>54945</v>
      </c>
      <c r="H3286" s="7" t="s">
        <v>50</v>
      </c>
      <c r="I3286" s="7" t="s">
        <v>50</v>
      </c>
      <c r="J3286" s="6">
        <v>45495</v>
      </c>
      <c r="K3286" s="7" t="s">
        <v>50</v>
      </c>
      <c r="L3286" s="7" t="s">
        <v>1624</v>
      </c>
      <c r="M3286" s="7" t="s">
        <v>31219</v>
      </c>
      <c r="N3286" s="7" t="s">
        <v>50</v>
      </c>
      <c r="O3286" s="7" t="s">
        <v>31220</v>
      </c>
      <c r="P3286" s="5">
        <v>249785</v>
      </c>
      <c r="Q3286" s="7" t="s">
        <v>50</v>
      </c>
      <c r="R3286" s="34" t="s">
        <v>31221</v>
      </c>
      <c r="S3286" s="34" t="s">
        <v>31222</v>
      </c>
      <c r="T3286" s="7" t="s">
        <v>31223</v>
      </c>
      <c r="U3286" s="7">
        <v>4915208716559</v>
      </c>
      <c r="V3286" s="7" t="s">
        <v>50</v>
      </c>
      <c r="W3286" s="7" t="s">
        <v>50</v>
      </c>
      <c r="X3286" s="7" t="s">
        <v>50</v>
      </c>
      <c r="Y3286" s="7" t="s">
        <v>467</v>
      </c>
      <c r="Z3286" s="7">
        <v>1</v>
      </c>
      <c r="AA3286" s="7" t="s">
        <v>50</v>
      </c>
      <c r="AB3286" s="7" t="s">
        <v>50</v>
      </c>
      <c r="AC3286" s="7" t="s">
        <v>50</v>
      </c>
      <c r="AD3286" s="7" t="s">
        <v>1624</v>
      </c>
      <c r="AE3286" s="7" t="s">
        <v>50</v>
      </c>
      <c r="AF3286" s="7" t="s">
        <v>50</v>
      </c>
      <c r="AG3286" s="7" t="s">
        <v>50</v>
      </c>
      <c r="AH3286" s="7" t="s">
        <v>50</v>
      </c>
      <c r="AI3286" s="7" t="s">
        <v>50</v>
      </c>
      <c r="AJ3286" s="7" t="s">
        <v>50</v>
      </c>
      <c r="AK3286" s="7" t="s">
        <v>50</v>
      </c>
      <c r="AL3286" s="7" t="s">
        <v>50</v>
      </c>
      <c r="AM3286" s="7" t="s">
        <v>31224</v>
      </c>
      <c r="AN3286" s="7" t="s">
        <v>993</v>
      </c>
      <c r="AO3286" s="7" t="s">
        <v>31225</v>
      </c>
      <c r="AP3286" s="22" t="s">
        <v>31226</v>
      </c>
      <c r="AQ3286" s="9" t="s">
        <v>50</v>
      </c>
      <c r="AR3286" s="7" t="s">
        <v>50</v>
      </c>
    </row>
    <row r="3287" spans="1:44" ht="15" thickBot="1">
      <c r="A3287" s="10" t="s">
        <v>31227</v>
      </c>
      <c r="B3287" s="13" t="s">
        <v>50</v>
      </c>
      <c r="C3287" s="12">
        <v>45444</v>
      </c>
      <c r="D3287" s="13" t="s">
        <v>45</v>
      </c>
      <c r="E3287" s="13" t="s">
        <v>46</v>
      </c>
      <c r="F3287" s="13" t="s">
        <v>70</v>
      </c>
      <c r="G3287" s="13" t="s">
        <v>50</v>
      </c>
      <c r="H3287" s="13" t="s">
        <v>50</v>
      </c>
      <c r="I3287" s="13" t="s">
        <v>50</v>
      </c>
      <c r="J3287" s="12">
        <v>45490</v>
      </c>
      <c r="K3287" s="13" t="s">
        <v>50</v>
      </c>
      <c r="L3287" s="13" t="s">
        <v>4836</v>
      </c>
      <c r="M3287" s="13" t="s">
        <v>31228</v>
      </c>
      <c r="N3287" s="13" t="s">
        <v>11141</v>
      </c>
      <c r="O3287" s="13" t="s">
        <v>31229</v>
      </c>
      <c r="P3287" s="11">
        <v>253746</v>
      </c>
      <c r="Q3287" s="13" t="s">
        <v>245</v>
      </c>
      <c r="R3287" s="30" t="s">
        <v>50</v>
      </c>
      <c r="S3287" s="30" t="s">
        <v>50</v>
      </c>
      <c r="T3287" s="13" t="s">
        <v>50</v>
      </c>
      <c r="U3287" s="13" t="s">
        <v>50</v>
      </c>
      <c r="V3287" s="13" t="s">
        <v>50</v>
      </c>
      <c r="W3287" s="13" t="s">
        <v>50</v>
      </c>
      <c r="X3287" s="13" t="s">
        <v>50</v>
      </c>
      <c r="Y3287" s="13" t="s">
        <v>467</v>
      </c>
      <c r="Z3287" s="13">
        <v>1</v>
      </c>
      <c r="AA3287" s="13" t="s">
        <v>50</v>
      </c>
      <c r="AB3287" s="13" t="s">
        <v>50</v>
      </c>
      <c r="AC3287" s="13" t="s">
        <v>50</v>
      </c>
      <c r="AD3287" s="13" t="s">
        <v>4836</v>
      </c>
      <c r="AE3287" s="13" t="s">
        <v>50</v>
      </c>
      <c r="AF3287" s="13" t="s">
        <v>50</v>
      </c>
      <c r="AG3287" s="13" t="s">
        <v>50</v>
      </c>
      <c r="AH3287" s="13" t="s">
        <v>50</v>
      </c>
      <c r="AI3287" s="13" t="s">
        <v>50</v>
      </c>
      <c r="AJ3287" s="13" t="s">
        <v>50</v>
      </c>
      <c r="AK3287" s="13" t="s">
        <v>50</v>
      </c>
      <c r="AL3287" s="13" t="s">
        <v>50</v>
      </c>
      <c r="AM3287" s="13" t="s">
        <v>50</v>
      </c>
      <c r="AN3287" s="13" t="s">
        <v>50</v>
      </c>
      <c r="AO3287" s="13" t="s">
        <v>50</v>
      </c>
      <c r="AP3287" s="15" t="s">
        <v>50</v>
      </c>
      <c r="AQ3287" s="15" t="s">
        <v>50</v>
      </c>
      <c r="AR3287" s="13" t="s">
        <v>1186</v>
      </c>
    </row>
    <row r="3288" spans="1:44" ht="15" thickBot="1">
      <c r="A3288" s="4" t="s">
        <v>31230</v>
      </c>
      <c r="B3288" s="7" t="s">
        <v>50</v>
      </c>
      <c r="C3288" s="6">
        <v>43831</v>
      </c>
      <c r="D3288" s="7" t="s">
        <v>45</v>
      </c>
      <c r="E3288" s="7" t="s">
        <v>46</v>
      </c>
      <c r="F3288" s="7" t="s">
        <v>70</v>
      </c>
      <c r="G3288" s="7" t="s">
        <v>50</v>
      </c>
      <c r="H3288" s="7" t="s">
        <v>50</v>
      </c>
      <c r="I3288" s="7" t="s">
        <v>50</v>
      </c>
      <c r="J3288" s="6">
        <v>45489</v>
      </c>
      <c r="K3288" s="7" t="s">
        <v>50</v>
      </c>
      <c r="L3288" s="7" t="s">
        <v>467</v>
      </c>
      <c r="M3288" s="7" t="s">
        <v>31231</v>
      </c>
      <c r="N3288" s="7" t="s">
        <v>4919</v>
      </c>
      <c r="O3288" s="7" t="s">
        <v>31232</v>
      </c>
      <c r="P3288" s="5">
        <v>255915</v>
      </c>
      <c r="Q3288" s="7" t="s">
        <v>245</v>
      </c>
      <c r="R3288" s="34" t="s">
        <v>31233</v>
      </c>
      <c r="S3288" s="31" t="s">
        <v>50</v>
      </c>
      <c r="T3288" s="7" t="s">
        <v>50</v>
      </c>
      <c r="U3288" s="7" t="s">
        <v>31234</v>
      </c>
      <c r="V3288" s="7" t="s">
        <v>50</v>
      </c>
      <c r="W3288" s="7" t="s">
        <v>50</v>
      </c>
      <c r="X3288" s="7" t="s">
        <v>50</v>
      </c>
      <c r="Y3288" s="7" t="s">
        <v>467</v>
      </c>
      <c r="Z3288" s="7">
        <v>1</v>
      </c>
      <c r="AA3288" s="7" t="s">
        <v>50</v>
      </c>
      <c r="AB3288" s="7" t="s">
        <v>50</v>
      </c>
      <c r="AC3288" s="7" t="s">
        <v>50</v>
      </c>
      <c r="AD3288" s="7" t="s">
        <v>467</v>
      </c>
      <c r="AE3288" s="7" t="s">
        <v>50</v>
      </c>
      <c r="AF3288" s="7" t="s">
        <v>50</v>
      </c>
      <c r="AG3288" s="7" t="s">
        <v>50</v>
      </c>
      <c r="AH3288" s="7" t="s">
        <v>50</v>
      </c>
      <c r="AI3288" s="7" t="s">
        <v>50</v>
      </c>
      <c r="AJ3288" s="7" t="s">
        <v>50</v>
      </c>
      <c r="AK3288" s="7" t="s">
        <v>31235</v>
      </c>
      <c r="AL3288" s="7" t="s">
        <v>50</v>
      </c>
      <c r="AM3288" s="7" t="s">
        <v>31236</v>
      </c>
      <c r="AN3288" s="7" t="s">
        <v>993</v>
      </c>
      <c r="AO3288" s="7" t="s">
        <v>50</v>
      </c>
      <c r="AP3288" s="9" t="s">
        <v>50</v>
      </c>
      <c r="AQ3288" s="22" t="s">
        <v>31237</v>
      </c>
      <c r="AR3288" s="7" t="s">
        <v>255</v>
      </c>
    </row>
    <row r="3289" spans="1:44" ht="15" thickBot="1">
      <c r="A3289" s="10" t="s">
        <v>31238</v>
      </c>
      <c r="B3289" s="13" t="s">
        <v>50</v>
      </c>
      <c r="C3289" s="12">
        <v>45170</v>
      </c>
      <c r="D3289" s="13" t="s">
        <v>45</v>
      </c>
      <c r="E3289" s="13" t="s">
        <v>46</v>
      </c>
      <c r="F3289" s="13" t="s">
        <v>70</v>
      </c>
      <c r="G3289" s="13" t="s">
        <v>50</v>
      </c>
      <c r="H3289" s="13" t="s">
        <v>50</v>
      </c>
      <c r="I3289" s="13" t="s">
        <v>50</v>
      </c>
      <c r="J3289" s="12">
        <v>45489</v>
      </c>
      <c r="K3289" s="13" t="s">
        <v>50</v>
      </c>
      <c r="L3289" s="13" t="s">
        <v>467</v>
      </c>
      <c r="M3289" s="13" t="s">
        <v>5635</v>
      </c>
      <c r="N3289" s="13" t="s">
        <v>5189</v>
      </c>
      <c r="O3289" s="13" t="s">
        <v>31239</v>
      </c>
      <c r="P3289" s="11">
        <v>256211</v>
      </c>
      <c r="Q3289" s="13" t="s">
        <v>245</v>
      </c>
      <c r="R3289" s="30" t="s">
        <v>50</v>
      </c>
      <c r="S3289" s="30" t="s">
        <v>50</v>
      </c>
      <c r="T3289" s="13" t="s">
        <v>50</v>
      </c>
      <c r="U3289" s="13" t="s">
        <v>50</v>
      </c>
      <c r="V3289" s="13" t="s">
        <v>50</v>
      </c>
      <c r="W3289" s="13" t="s">
        <v>50</v>
      </c>
      <c r="X3289" s="13" t="s">
        <v>50</v>
      </c>
      <c r="Y3289" s="13" t="s">
        <v>467</v>
      </c>
      <c r="Z3289" s="13">
        <v>1</v>
      </c>
      <c r="AA3289" s="13" t="s">
        <v>50</v>
      </c>
      <c r="AB3289" s="13" t="s">
        <v>50</v>
      </c>
      <c r="AC3289" s="13" t="s">
        <v>50</v>
      </c>
      <c r="AD3289" s="13" t="s">
        <v>467</v>
      </c>
      <c r="AE3289" s="13" t="s">
        <v>50</v>
      </c>
      <c r="AF3289" s="13" t="s">
        <v>50</v>
      </c>
      <c r="AG3289" s="13" t="s">
        <v>50</v>
      </c>
      <c r="AH3289" s="13" t="s">
        <v>50</v>
      </c>
      <c r="AI3289" s="13" t="s">
        <v>50</v>
      </c>
      <c r="AJ3289" s="13" t="s">
        <v>50</v>
      </c>
      <c r="AK3289" s="13" t="s">
        <v>31240</v>
      </c>
      <c r="AL3289" s="13" t="s">
        <v>50</v>
      </c>
      <c r="AM3289" s="13" t="s">
        <v>31241</v>
      </c>
      <c r="AN3289" s="13" t="s">
        <v>66</v>
      </c>
      <c r="AO3289" s="13" t="s">
        <v>50</v>
      </c>
      <c r="AP3289" s="15" t="s">
        <v>50</v>
      </c>
      <c r="AQ3289" s="21" t="s">
        <v>31242</v>
      </c>
      <c r="AR3289" s="13" t="s">
        <v>255</v>
      </c>
    </row>
    <row r="3290" spans="1:44" ht="15" thickBot="1">
      <c r="A3290" s="4" t="s">
        <v>31243</v>
      </c>
      <c r="B3290" s="7" t="s">
        <v>50</v>
      </c>
      <c r="C3290" s="6">
        <v>44371</v>
      </c>
      <c r="D3290" s="7" t="s">
        <v>45</v>
      </c>
      <c r="E3290" s="7" t="s">
        <v>46</v>
      </c>
      <c r="F3290" s="7" t="s">
        <v>70</v>
      </c>
      <c r="G3290" s="27" t="s">
        <v>54945</v>
      </c>
      <c r="H3290" s="7" t="s">
        <v>50</v>
      </c>
      <c r="I3290" s="7" t="s">
        <v>50</v>
      </c>
      <c r="J3290" s="6">
        <v>45497</v>
      </c>
      <c r="K3290" s="7" t="s">
        <v>50</v>
      </c>
      <c r="L3290" s="7" t="s">
        <v>210</v>
      </c>
      <c r="M3290" s="7" t="s">
        <v>7288</v>
      </c>
      <c r="N3290" s="7" t="s">
        <v>31244</v>
      </c>
      <c r="O3290" s="7" t="s">
        <v>31245</v>
      </c>
      <c r="P3290" s="5">
        <v>256403</v>
      </c>
      <c r="Q3290" s="7" t="s">
        <v>630</v>
      </c>
      <c r="R3290" s="34" t="s">
        <v>31246</v>
      </c>
      <c r="S3290" s="34" t="s">
        <v>31247</v>
      </c>
      <c r="T3290" s="7" t="s">
        <v>31248</v>
      </c>
      <c r="U3290" s="7">
        <v>3525739392</v>
      </c>
      <c r="V3290" s="7" t="s">
        <v>50</v>
      </c>
      <c r="W3290" s="7" t="s">
        <v>50</v>
      </c>
      <c r="X3290" s="7" t="s">
        <v>50</v>
      </c>
      <c r="Y3290" s="7" t="s">
        <v>50</v>
      </c>
      <c r="Z3290" s="7">
        <v>1</v>
      </c>
      <c r="AA3290" s="7" t="s">
        <v>50</v>
      </c>
      <c r="AB3290" s="7" t="s">
        <v>50</v>
      </c>
      <c r="AC3290" s="7" t="s">
        <v>50</v>
      </c>
      <c r="AD3290" s="7" t="s">
        <v>210</v>
      </c>
      <c r="AE3290" s="7" t="s">
        <v>50</v>
      </c>
      <c r="AF3290" s="7" t="s">
        <v>50</v>
      </c>
      <c r="AG3290" s="7" t="s">
        <v>50</v>
      </c>
      <c r="AH3290" s="7" t="s">
        <v>50</v>
      </c>
      <c r="AI3290" s="7" t="s">
        <v>50</v>
      </c>
      <c r="AJ3290" s="7" t="s">
        <v>50</v>
      </c>
      <c r="AK3290" s="7" t="s">
        <v>50</v>
      </c>
      <c r="AL3290" s="7" t="s">
        <v>50</v>
      </c>
      <c r="AM3290" s="7" t="s">
        <v>31249</v>
      </c>
      <c r="AN3290" s="7" t="s">
        <v>66</v>
      </c>
      <c r="AO3290" s="7" t="s">
        <v>31250</v>
      </c>
      <c r="AP3290" s="22" t="s">
        <v>31251</v>
      </c>
      <c r="AQ3290" s="9" t="s">
        <v>50</v>
      </c>
      <c r="AR3290" s="7" t="s">
        <v>50</v>
      </c>
    </row>
    <row r="3291" spans="1:44" ht="15" thickBot="1">
      <c r="A3291" s="10" t="s">
        <v>31252</v>
      </c>
      <c r="B3291" s="13" t="s">
        <v>50</v>
      </c>
      <c r="C3291" s="12">
        <v>44197</v>
      </c>
      <c r="D3291" s="13" t="s">
        <v>45</v>
      </c>
      <c r="E3291" s="13" t="s">
        <v>46</v>
      </c>
      <c r="F3291" s="13" t="s">
        <v>70</v>
      </c>
      <c r="G3291" s="13" t="s">
        <v>50</v>
      </c>
      <c r="H3291" s="13" t="s">
        <v>50</v>
      </c>
      <c r="I3291" s="13" t="s">
        <v>50</v>
      </c>
      <c r="J3291" s="12">
        <v>45497</v>
      </c>
      <c r="K3291" s="13" t="s">
        <v>50</v>
      </c>
      <c r="L3291" s="13" t="s">
        <v>467</v>
      </c>
      <c r="M3291" s="13" t="s">
        <v>6731</v>
      </c>
      <c r="N3291" s="13" t="s">
        <v>730</v>
      </c>
      <c r="O3291" s="13" t="s">
        <v>31253</v>
      </c>
      <c r="P3291" s="11">
        <v>261264</v>
      </c>
      <c r="Q3291" s="13" t="s">
        <v>616</v>
      </c>
      <c r="R3291" s="33" t="s">
        <v>31254</v>
      </c>
      <c r="S3291" s="33" t="s">
        <v>31255</v>
      </c>
      <c r="T3291" s="13" t="s">
        <v>50</v>
      </c>
      <c r="U3291" s="13" t="s">
        <v>50</v>
      </c>
      <c r="V3291" s="13" t="s">
        <v>50</v>
      </c>
      <c r="W3291" s="13" t="s">
        <v>50</v>
      </c>
      <c r="X3291" s="13" t="s">
        <v>50</v>
      </c>
      <c r="Y3291" s="13" t="s">
        <v>467</v>
      </c>
      <c r="Z3291" s="13">
        <v>2</v>
      </c>
      <c r="AA3291" s="13" t="s">
        <v>50</v>
      </c>
      <c r="AB3291" s="13" t="s">
        <v>50</v>
      </c>
      <c r="AC3291" s="13" t="s">
        <v>50</v>
      </c>
      <c r="AD3291" s="13" t="s">
        <v>467</v>
      </c>
      <c r="AE3291" s="13" t="s">
        <v>50</v>
      </c>
      <c r="AF3291" s="13" t="s">
        <v>50</v>
      </c>
      <c r="AG3291" s="13" t="s">
        <v>50</v>
      </c>
      <c r="AH3291" s="13" t="s">
        <v>50</v>
      </c>
      <c r="AI3291" s="13" t="s">
        <v>50</v>
      </c>
      <c r="AJ3291" s="13" t="s">
        <v>50</v>
      </c>
      <c r="AK3291" s="13" t="s">
        <v>31256</v>
      </c>
      <c r="AL3291" s="13" t="s">
        <v>50</v>
      </c>
      <c r="AM3291" s="13" t="s">
        <v>31257</v>
      </c>
      <c r="AN3291" s="13" t="s">
        <v>66</v>
      </c>
      <c r="AO3291" s="13" t="s">
        <v>31258</v>
      </c>
      <c r="AP3291" s="21" t="s">
        <v>31259</v>
      </c>
      <c r="AQ3291" s="15" t="s">
        <v>50</v>
      </c>
      <c r="AR3291" s="13" t="s">
        <v>50</v>
      </c>
    </row>
    <row r="3292" spans="1:44" ht="15" thickBot="1">
      <c r="A3292" s="4" t="s">
        <v>31260</v>
      </c>
      <c r="B3292" s="7" t="s">
        <v>50</v>
      </c>
      <c r="C3292" s="6">
        <v>43831</v>
      </c>
      <c r="D3292" s="7" t="s">
        <v>45</v>
      </c>
      <c r="E3292" s="7" t="s">
        <v>46</v>
      </c>
      <c r="F3292" s="7" t="s">
        <v>70</v>
      </c>
      <c r="G3292" s="27" t="s">
        <v>54945</v>
      </c>
      <c r="H3292" s="7" t="s">
        <v>50</v>
      </c>
      <c r="I3292" s="7" t="s">
        <v>50</v>
      </c>
      <c r="J3292" s="6">
        <v>45489</v>
      </c>
      <c r="K3292" s="7" t="s">
        <v>50</v>
      </c>
      <c r="L3292" s="7" t="s">
        <v>467</v>
      </c>
      <c r="M3292" s="7" t="s">
        <v>31261</v>
      </c>
      <c r="N3292" s="7" t="s">
        <v>2941</v>
      </c>
      <c r="O3292" s="7" t="s">
        <v>31262</v>
      </c>
      <c r="P3292" s="5">
        <v>263337</v>
      </c>
      <c r="Q3292" s="7" t="s">
        <v>245</v>
      </c>
      <c r="R3292" s="34" t="s">
        <v>31263</v>
      </c>
      <c r="S3292" s="34" t="s">
        <v>31264</v>
      </c>
      <c r="T3292" s="7" t="s">
        <v>31265</v>
      </c>
      <c r="U3292" s="7" t="s">
        <v>31266</v>
      </c>
      <c r="V3292" s="7" t="s">
        <v>50</v>
      </c>
      <c r="W3292" s="7" t="s">
        <v>50</v>
      </c>
      <c r="X3292" s="7" t="s">
        <v>50</v>
      </c>
      <c r="Y3292" s="7" t="s">
        <v>467</v>
      </c>
      <c r="Z3292" s="7">
        <v>3</v>
      </c>
      <c r="AA3292" s="7" t="s">
        <v>50</v>
      </c>
      <c r="AB3292" s="7" t="s">
        <v>50</v>
      </c>
      <c r="AC3292" s="7" t="s">
        <v>50</v>
      </c>
      <c r="AD3292" s="7" t="s">
        <v>467</v>
      </c>
      <c r="AE3292" s="7" t="s">
        <v>50</v>
      </c>
      <c r="AF3292" s="7" t="s">
        <v>50</v>
      </c>
      <c r="AG3292" s="7" t="s">
        <v>50</v>
      </c>
      <c r="AH3292" s="7" t="s">
        <v>50</v>
      </c>
      <c r="AI3292" s="7" t="s">
        <v>50</v>
      </c>
      <c r="AJ3292" s="7" t="s">
        <v>50</v>
      </c>
      <c r="AK3292" s="7" t="s">
        <v>31267</v>
      </c>
      <c r="AL3292" s="7" t="s">
        <v>50</v>
      </c>
      <c r="AM3292" s="7" t="s">
        <v>31268</v>
      </c>
      <c r="AN3292" s="7" t="s">
        <v>66</v>
      </c>
      <c r="AO3292" s="7" t="s">
        <v>31269</v>
      </c>
      <c r="AP3292" s="22" t="s">
        <v>31270</v>
      </c>
      <c r="AQ3292" s="9" t="s">
        <v>50</v>
      </c>
      <c r="AR3292" s="7" t="s">
        <v>50</v>
      </c>
    </row>
    <row r="3293" spans="1:44" ht="15" thickBot="1">
      <c r="A3293" s="10" t="s">
        <v>31271</v>
      </c>
      <c r="B3293" s="13" t="s">
        <v>50</v>
      </c>
      <c r="C3293" s="12">
        <v>44044</v>
      </c>
      <c r="D3293" s="13" t="s">
        <v>45</v>
      </c>
      <c r="E3293" s="13" t="s">
        <v>46</v>
      </c>
      <c r="F3293" s="13" t="s">
        <v>70</v>
      </c>
      <c r="G3293" s="13" t="s">
        <v>87</v>
      </c>
      <c r="H3293" s="13" t="s">
        <v>50</v>
      </c>
      <c r="I3293" s="13" t="s">
        <v>50</v>
      </c>
      <c r="J3293" s="12">
        <v>45491</v>
      </c>
      <c r="K3293" s="13" t="s">
        <v>50</v>
      </c>
      <c r="L3293" s="13" t="s">
        <v>467</v>
      </c>
      <c r="M3293" s="13" t="s">
        <v>2754</v>
      </c>
      <c r="N3293" s="13" t="s">
        <v>5956</v>
      </c>
      <c r="O3293" s="13" t="s">
        <v>31272</v>
      </c>
      <c r="P3293" s="11">
        <v>264169</v>
      </c>
      <c r="Q3293" s="13" t="s">
        <v>245</v>
      </c>
      <c r="R3293" s="30" t="s">
        <v>50</v>
      </c>
      <c r="S3293" s="30" t="s">
        <v>50</v>
      </c>
      <c r="T3293" s="13" t="s">
        <v>50</v>
      </c>
      <c r="U3293" s="13" t="s">
        <v>50</v>
      </c>
      <c r="V3293" s="13" t="s">
        <v>50</v>
      </c>
      <c r="W3293" s="13" t="s">
        <v>50</v>
      </c>
      <c r="X3293" s="13" t="s">
        <v>50</v>
      </c>
      <c r="Y3293" s="13" t="s">
        <v>467</v>
      </c>
      <c r="Z3293" s="13">
        <v>1</v>
      </c>
      <c r="AA3293" s="13" t="s">
        <v>50</v>
      </c>
      <c r="AB3293" s="13" t="s">
        <v>50</v>
      </c>
      <c r="AC3293" s="13" t="s">
        <v>50</v>
      </c>
      <c r="AD3293" s="13" t="s">
        <v>467</v>
      </c>
      <c r="AE3293" s="13" t="s">
        <v>50</v>
      </c>
      <c r="AF3293" s="13" t="s">
        <v>50</v>
      </c>
      <c r="AG3293" s="13" t="s">
        <v>50</v>
      </c>
      <c r="AH3293" s="13" t="s">
        <v>50</v>
      </c>
      <c r="AI3293" s="13" t="s">
        <v>50</v>
      </c>
      <c r="AJ3293" s="13" t="s">
        <v>50</v>
      </c>
      <c r="AK3293" s="13" t="s">
        <v>31273</v>
      </c>
      <c r="AL3293" s="13" t="s">
        <v>50</v>
      </c>
      <c r="AM3293" s="13" t="s">
        <v>31274</v>
      </c>
      <c r="AN3293" s="13" t="s">
        <v>5019</v>
      </c>
      <c r="AO3293" s="13" t="s">
        <v>50</v>
      </c>
      <c r="AP3293" s="15" t="s">
        <v>50</v>
      </c>
      <c r="AQ3293" s="21" t="s">
        <v>31275</v>
      </c>
      <c r="AR3293" s="13" t="s">
        <v>255</v>
      </c>
    </row>
    <row r="3294" spans="1:44" ht="15" thickBot="1">
      <c r="A3294" s="4" t="s">
        <v>31276</v>
      </c>
      <c r="B3294" s="7" t="s">
        <v>50</v>
      </c>
      <c r="C3294" s="6">
        <v>44927</v>
      </c>
      <c r="D3294" s="7" t="s">
        <v>45</v>
      </c>
      <c r="E3294" s="7" t="s">
        <v>46</v>
      </c>
      <c r="F3294" s="7" t="s">
        <v>70</v>
      </c>
      <c r="G3294" s="7" t="s">
        <v>50</v>
      </c>
      <c r="H3294" s="7" t="s">
        <v>50</v>
      </c>
      <c r="I3294" s="7" t="s">
        <v>50</v>
      </c>
      <c r="J3294" s="6">
        <v>45489</v>
      </c>
      <c r="K3294" s="7" t="s">
        <v>50</v>
      </c>
      <c r="L3294" s="7" t="s">
        <v>467</v>
      </c>
      <c r="M3294" s="7" t="s">
        <v>31277</v>
      </c>
      <c r="N3294" s="7" t="s">
        <v>31278</v>
      </c>
      <c r="O3294" s="7" t="s">
        <v>31279</v>
      </c>
      <c r="P3294" s="5">
        <v>264328</v>
      </c>
      <c r="Q3294" s="7" t="s">
        <v>245</v>
      </c>
      <c r="R3294" s="34" t="s">
        <v>31280</v>
      </c>
      <c r="S3294" s="34" t="s">
        <v>31281</v>
      </c>
      <c r="T3294" s="7" t="s">
        <v>31282</v>
      </c>
      <c r="U3294" s="7" t="s">
        <v>31283</v>
      </c>
      <c r="V3294" s="7" t="s">
        <v>50</v>
      </c>
      <c r="W3294" s="7" t="s">
        <v>50</v>
      </c>
      <c r="X3294" s="7" t="s">
        <v>50</v>
      </c>
      <c r="Y3294" s="7" t="s">
        <v>467</v>
      </c>
      <c r="Z3294" s="7">
        <v>1</v>
      </c>
      <c r="AA3294" s="7" t="s">
        <v>50</v>
      </c>
      <c r="AB3294" s="7" t="s">
        <v>50</v>
      </c>
      <c r="AC3294" s="7" t="s">
        <v>50</v>
      </c>
      <c r="AD3294" s="7" t="s">
        <v>467</v>
      </c>
      <c r="AE3294" s="7" t="s">
        <v>50</v>
      </c>
      <c r="AF3294" s="7" t="s">
        <v>50</v>
      </c>
      <c r="AG3294" s="7" t="s">
        <v>50</v>
      </c>
      <c r="AH3294" s="7" t="s">
        <v>50</v>
      </c>
      <c r="AI3294" s="7" t="s">
        <v>50</v>
      </c>
      <c r="AJ3294" s="7" t="s">
        <v>50</v>
      </c>
      <c r="AK3294" s="7" t="s">
        <v>50</v>
      </c>
      <c r="AL3294" s="7" t="s">
        <v>50</v>
      </c>
      <c r="AM3294" s="7" t="s">
        <v>31284</v>
      </c>
      <c r="AN3294" s="7" t="s">
        <v>66</v>
      </c>
      <c r="AO3294" s="7" t="s">
        <v>31285</v>
      </c>
      <c r="AP3294" s="22" t="s">
        <v>31286</v>
      </c>
      <c r="AQ3294" s="9" t="s">
        <v>50</v>
      </c>
      <c r="AR3294" s="7" t="s">
        <v>50</v>
      </c>
    </row>
    <row r="3295" spans="1:44" ht="15" thickBot="1">
      <c r="A3295" s="10" t="s">
        <v>31287</v>
      </c>
      <c r="B3295" s="11">
        <v>9567</v>
      </c>
      <c r="C3295" s="12">
        <v>42736</v>
      </c>
      <c r="D3295" s="13" t="s">
        <v>45</v>
      </c>
      <c r="E3295" s="13" t="s">
        <v>46</v>
      </c>
      <c r="F3295" s="13" t="s">
        <v>70</v>
      </c>
      <c r="G3295" s="13" t="s">
        <v>87</v>
      </c>
      <c r="H3295" s="13" t="s">
        <v>50</v>
      </c>
      <c r="I3295" s="13" t="s">
        <v>50</v>
      </c>
      <c r="J3295" s="12">
        <v>45491</v>
      </c>
      <c r="K3295" s="13" t="s">
        <v>50</v>
      </c>
      <c r="L3295" s="13" t="s">
        <v>147</v>
      </c>
      <c r="M3295" s="13" t="s">
        <v>31288</v>
      </c>
      <c r="N3295" s="13" t="s">
        <v>31289</v>
      </c>
      <c r="O3295" s="13" t="s">
        <v>31290</v>
      </c>
      <c r="P3295" s="11">
        <v>266648</v>
      </c>
      <c r="Q3295" s="13" t="s">
        <v>1334</v>
      </c>
      <c r="R3295" s="33" t="s">
        <v>31291</v>
      </c>
      <c r="S3295" s="33" t="s">
        <v>31292</v>
      </c>
      <c r="T3295" s="13" t="s">
        <v>31293</v>
      </c>
      <c r="U3295" s="13" t="s">
        <v>31294</v>
      </c>
      <c r="V3295" s="13" t="s">
        <v>50</v>
      </c>
      <c r="W3295" s="13" t="s">
        <v>50</v>
      </c>
      <c r="X3295" s="13" t="s">
        <v>50</v>
      </c>
      <c r="Y3295" s="13" t="s">
        <v>154</v>
      </c>
      <c r="Z3295" s="13">
        <v>1</v>
      </c>
      <c r="AA3295" s="13" t="s">
        <v>50</v>
      </c>
      <c r="AB3295" s="13" t="s">
        <v>50</v>
      </c>
      <c r="AC3295" s="13" t="s">
        <v>50</v>
      </c>
      <c r="AD3295" s="13" t="s">
        <v>147</v>
      </c>
      <c r="AE3295" s="13" t="s">
        <v>50</v>
      </c>
      <c r="AF3295" s="13" t="s">
        <v>50</v>
      </c>
      <c r="AG3295" s="13" t="s">
        <v>50</v>
      </c>
      <c r="AH3295" s="13" t="s">
        <v>50</v>
      </c>
      <c r="AI3295" s="13" t="s">
        <v>50</v>
      </c>
      <c r="AJ3295" s="13" t="s">
        <v>50</v>
      </c>
      <c r="AK3295" s="13" t="s">
        <v>31295</v>
      </c>
      <c r="AL3295" s="13" t="s">
        <v>50</v>
      </c>
      <c r="AM3295" s="13" t="s">
        <v>31296</v>
      </c>
      <c r="AN3295" s="13" t="s">
        <v>993</v>
      </c>
      <c r="AO3295" s="13" t="s">
        <v>31297</v>
      </c>
      <c r="AP3295" s="21" t="s">
        <v>31298</v>
      </c>
      <c r="AQ3295" s="15" t="s">
        <v>50</v>
      </c>
      <c r="AR3295" s="13" t="s">
        <v>50</v>
      </c>
    </row>
    <row r="3296" spans="1:44" ht="15" thickBot="1">
      <c r="A3296" s="4" t="s">
        <v>31299</v>
      </c>
      <c r="B3296" s="5">
        <v>1349</v>
      </c>
      <c r="C3296" s="6">
        <v>42370</v>
      </c>
      <c r="D3296" s="7" t="s">
        <v>45</v>
      </c>
      <c r="E3296" s="7" t="s">
        <v>1939</v>
      </c>
      <c r="F3296" s="7" t="s">
        <v>70</v>
      </c>
      <c r="G3296" s="7" t="s">
        <v>87</v>
      </c>
      <c r="H3296" s="7" t="s">
        <v>23635</v>
      </c>
      <c r="I3296" s="7" t="s">
        <v>50</v>
      </c>
      <c r="J3296" s="6">
        <v>45489</v>
      </c>
      <c r="K3296" s="7" t="s">
        <v>50</v>
      </c>
      <c r="L3296" s="7" t="s">
        <v>52</v>
      </c>
      <c r="M3296" s="7" t="s">
        <v>50</v>
      </c>
      <c r="N3296" s="7" t="s">
        <v>1569</v>
      </c>
      <c r="O3296" s="7" t="s">
        <v>31300</v>
      </c>
      <c r="P3296" s="5">
        <v>266851</v>
      </c>
      <c r="Q3296" s="7" t="s">
        <v>1571</v>
      </c>
      <c r="R3296" s="34" t="s">
        <v>31301</v>
      </c>
      <c r="S3296" s="34" t="s">
        <v>31302</v>
      </c>
      <c r="T3296" s="7" t="s">
        <v>31303</v>
      </c>
      <c r="U3296" s="7" t="s">
        <v>50</v>
      </c>
      <c r="V3296" s="7" t="s">
        <v>50</v>
      </c>
      <c r="W3296" s="7" t="s">
        <v>50</v>
      </c>
      <c r="X3296" s="7" t="s">
        <v>50</v>
      </c>
      <c r="Y3296" s="7" t="s">
        <v>50</v>
      </c>
      <c r="Z3296" s="7">
        <v>1</v>
      </c>
      <c r="AA3296" s="7" t="s">
        <v>50</v>
      </c>
      <c r="AB3296" s="7" t="s">
        <v>50</v>
      </c>
      <c r="AC3296" s="7" t="s">
        <v>50</v>
      </c>
      <c r="AD3296" s="7" t="s">
        <v>50</v>
      </c>
      <c r="AE3296" s="7" t="s">
        <v>50</v>
      </c>
      <c r="AF3296" s="7" t="s">
        <v>50</v>
      </c>
      <c r="AG3296" s="7" t="s">
        <v>50</v>
      </c>
      <c r="AH3296" s="7" t="s">
        <v>50</v>
      </c>
      <c r="AI3296" s="7" t="s">
        <v>50</v>
      </c>
      <c r="AJ3296" s="7" t="s">
        <v>50</v>
      </c>
      <c r="AK3296" s="7" t="s">
        <v>30905</v>
      </c>
      <c r="AL3296" s="7" t="s">
        <v>50</v>
      </c>
      <c r="AM3296" s="7" t="s">
        <v>31304</v>
      </c>
      <c r="AN3296" s="7" t="s">
        <v>66</v>
      </c>
      <c r="AO3296" s="7" t="s">
        <v>31305</v>
      </c>
      <c r="AP3296" s="22" t="s">
        <v>31306</v>
      </c>
      <c r="AQ3296" s="9" t="s">
        <v>50</v>
      </c>
      <c r="AR3296" s="7" t="s">
        <v>50</v>
      </c>
    </row>
    <row r="3297" spans="1:44" ht="15" thickBot="1">
      <c r="A3297" s="10" t="s">
        <v>31307</v>
      </c>
      <c r="B3297" s="13" t="s">
        <v>50</v>
      </c>
      <c r="C3297" s="13" t="s">
        <v>50</v>
      </c>
      <c r="D3297" s="13" t="s">
        <v>45</v>
      </c>
      <c r="E3297" s="13" t="s">
        <v>46</v>
      </c>
      <c r="F3297" s="13" t="s">
        <v>70</v>
      </c>
      <c r="G3297" s="27" t="s">
        <v>54945</v>
      </c>
      <c r="H3297" s="13" t="s">
        <v>50</v>
      </c>
      <c r="I3297" s="13" t="s">
        <v>50</v>
      </c>
      <c r="J3297" s="12">
        <v>45496</v>
      </c>
      <c r="K3297" s="13" t="s">
        <v>50</v>
      </c>
      <c r="L3297" s="13" t="s">
        <v>6576</v>
      </c>
      <c r="M3297" s="13" t="s">
        <v>31308</v>
      </c>
      <c r="N3297" s="13" t="s">
        <v>50</v>
      </c>
      <c r="O3297" s="13" t="s">
        <v>31309</v>
      </c>
      <c r="P3297" s="11">
        <v>268294</v>
      </c>
      <c r="Q3297" s="13" t="s">
        <v>50</v>
      </c>
      <c r="R3297" s="33" t="s">
        <v>31310</v>
      </c>
      <c r="S3297" s="30" t="s">
        <v>50</v>
      </c>
      <c r="T3297" s="13" t="s">
        <v>50</v>
      </c>
      <c r="U3297" s="13" t="s">
        <v>50</v>
      </c>
      <c r="V3297" s="13" t="s">
        <v>50</v>
      </c>
      <c r="W3297" s="13" t="s">
        <v>50</v>
      </c>
      <c r="X3297" s="13" t="s">
        <v>50</v>
      </c>
      <c r="Y3297" s="13" t="s">
        <v>50</v>
      </c>
      <c r="Z3297" s="13">
        <v>1</v>
      </c>
      <c r="AA3297" s="13" t="s">
        <v>50</v>
      </c>
      <c r="AB3297" s="13" t="s">
        <v>50</v>
      </c>
      <c r="AC3297" s="13" t="s">
        <v>50</v>
      </c>
      <c r="AD3297" s="13" t="s">
        <v>50</v>
      </c>
      <c r="AE3297" s="13" t="s">
        <v>50</v>
      </c>
      <c r="AF3297" s="13" t="s">
        <v>50</v>
      </c>
      <c r="AG3297" s="13" t="s">
        <v>50</v>
      </c>
      <c r="AH3297" s="13" t="s">
        <v>50</v>
      </c>
      <c r="AI3297" s="13" t="s">
        <v>50</v>
      </c>
      <c r="AJ3297" s="13" t="s">
        <v>50</v>
      </c>
      <c r="AK3297" s="13" t="s">
        <v>31311</v>
      </c>
      <c r="AL3297" s="13" t="s">
        <v>50</v>
      </c>
      <c r="AM3297" s="13" t="s">
        <v>31312</v>
      </c>
      <c r="AN3297" s="13" t="s">
        <v>66</v>
      </c>
      <c r="AO3297" s="13" t="s">
        <v>31313</v>
      </c>
      <c r="AP3297" s="21" t="s">
        <v>31314</v>
      </c>
      <c r="AQ3297" s="15" t="s">
        <v>50</v>
      </c>
      <c r="AR3297" s="13" t="s">
        <v>50</v>
      </c>
    </row>
    <row r="3298" spans="1:44" ht="15" thickBot="1">
      <c r="A3298" s="4" t="s">
        <v>31315</v>
      </c>
      <c r="B3298" s="7" t="s">
        <v>50</v>
      </c>
      <c r="C3298" s="7" t="s">
        <v>50</v>
      </c>
      <c r="D3298" s="7" t="s">
        <v>45</v>
      </c>
      <c r="E3298" s="7" t="s">
        <v>46</v>
      </c>
      <c r="F3298" s="7" t="s">
        <v>70</v>
      </c>
      <c r="G3298" s="7" t="s">
        <v>50</v>
      </c>
      <c r="H3298" s="7" t="s">
        <v>50</v>
      </c>
      <c r="I3298" s="7" t="s">
        <v>50</v>
      </c>
      <c r="J3298" s="6">
        <v>45492</v>
      </c>
      <c r="K3298" s="7" t="s">
        <v>50</v>
      </c>
      <c r="L3298" s="7" t="s">
        <v>467</v>
      </c>
      <c r="M3298" s="7" t="s">
        <v>31316</v>
      </c>
      <c r="N3298" s="7" t="s">
        <v>50</v>
      </c>
      <c r="O3298" s="7" t="s">
        <v>31317</v>
      </c>
      <c r="P3298" s="5">
        <v>268330</v>
      </c>
      <c r="Q3298" s="7" t="s">
        <v>50</v>
      </c>
      <c r="R3298" s="28" t="s">
        <v>31318</v>
      </c>
      <c r="S3298" s="31" t="s">
        <v>50</v>
      </c>
      <c r="T3298" s="7" t="s">
        <v>50</v>
      </c>
      <c r="U3298" s="7" t="s">
        <v>50</v>
      </c>
      <c r="V3298" s="7" t="s">
        <v>50</v>
      </c>
      <c r="W3298" s="7" t="s">
        <v>50</v>
      </c>
      <c r="X3298" s="7" t="s">
        <v>50</v>
      </c>
      <c r="Y3298" s="7" t="s">
        <v>467</v>
      </c>
      <c r="Z3298" s="7">
        <v>1</v>
      </c>
      <c r="AA3298" s="7" t="s">
        <v>50</v>
      </c>
      <c r="AB3298" s="7" t="s">
        <v>50</v>
      </c>
      <c r="AC3298" s="7" t="s">
        <v>50</v>
      </c>
      <c r="AD3298" s="7" t="s">
        <v>467</v>
      </c>
      <c r="AE3298" s="7" t="s">
        <v>50</v>
      </c>
      <c r="AF3298" s="7" t="s">
        <v>50</v>
      </c>
      <c r="AG3298" s="7" t="s">
        <v>50</v>
      </c>
      <c r="AH3298" s="7" t="s">
        <v>50</v>
      </c>
      <c r="AI3298" s="7" t="s">
        <v>50</v>
      </c>
      <c r="AJ3298" s="7" t="s">
        <v>50</v>
      </c>
      <c r="AK3298" s="7" t="s">
        <v>31319</v>
      </c>
      <c r="AL3298" s="7" t="s">
        <v>50</v>
      </c>
      <c r="AM3298" s="7" t="s">
        <v>31320</v>
      </c>
      <c r="AN3298" s="7" t="s">
        <v>253</v>
      </c>
      <c r="AO3298" s="7" t="s">
        <v>50</v>
      </c>
      <c r="AP3298" s="9" t="s">
        <v>50</v>
      </c>
      <c r="AQ3298" s="22" t="s">
        <v>31321</v>
      </c>
      <c r="AR3298" s="7" t="s">
        <v>255</v>
      </c>
    </row>
    <row r="3299" spans="1:44" ht="15" thickBot="1">
      <c r="A3299" s="10" t="s">
        <v>31322</v>
      </c>
      <c r="B3299" s="13" t="s">
        <v>50</v>
      </c>
      <c r="C3299" s="12">
        <v>44562</v>
      </c>
      <c r="D3299" s="13" t="s">
        <v>45</v>
      </c>
      <c r="E3299" s="13" t="s">
        <v>46</v>
      </c>
      <c r="F3299" s="13" t="s">
        <v>70</v>
      </c>
      <c r="G3299" s="26" t="s">
        <v>54946</v>
      </c>
      <c r="H3299" s="13" t="s">
        <v>50</v>
      </c>
      <c r="I3299" s="13" t="s">
        <v>50</v>
      </c>
      <c r="J3299" s="12">
        <v>45496</v>
      </c>
      <c r="K3299" s="13" t="s">
        <v>50</v>
      </c>
      <c r="L3299" s="13" t="s">
        <v>52</v>
      </c>
      <c r="M3299" s="13" t="s">
        <v>25666</v>
      </c>
      <c r="N3299" s="13" t="s">
        <v>75</v>
      </c>
      <c r="O3299" s="13" t="s">
        <v>31323</v>
      </c>
      <c r="P3299" s="11">
        <v>271538</v>
      </c>
      <c r="Q3299" s="13" t="s">
        <v>77</v>
      </c>
      <c r="R3299" s="33" t="s">
        <v>31324</v>
      </c>
      <c r="S3299" s="33" t="s">
        <v>31325</v>
      </c>
      <c r="T3299" s="13" t="s">
        <v>50</v>
      </c>
      <c r="U3299" s="13" t="s">
        <v>31326</v>
      </c>
      <c r="V3299" s="13" t="s">
        <v>50</v>
      </c>
      <c r="W3299" s="13" t="s">
        <v>50</v>
      </c>
      <c r="X3299" s="13" t="s">
        <v>50</v>
      </c>
      <c r="Y3299" s="13" t="s">
        <v>50</v>
      </c>
      <c r="Z3299" s="13">
        <v>1</v>
      </c>
      <c r="AA3299" s="13" t="s">
        <v>50</v>
      </c>
      <c r="AB3299" s="13" t="s">
        <v>50</v>
      </c>
      <c r="AC3299" s="13" t="s">
        <v>50</v>
      </c>
      <c r="AD3299" s="13" t="s">
        <v>50</v>
      </c>
      <c r="AE3299" s="13" t="s">
        <v>50</v>
      </c>
      <c r="AF3299" s="13" t="s">
        <v>50</v>
      </c>
      <c r="AG3299" s="13" t="s">
        <v>50</v>
      </c>
      <c r="AH3299" s="13" t="s">
        <v>50</v>
      </c>
      <c r="AI3299" s="13" t="s">
        <v>50</v>
      </c>
      <c r="AJ3299" s="13" t="s">
        <v>50</v>
      </c>
      <c r="AK3299" s="13" t="s">
        <v>30970</v>
      </c>
      <c r="AL3299" s="13" t="s">
        <v>50</v>
      </c>
      <c r="AM3299" s="13" t="s">
        <v>31327</v>
      </c>
      <c r="AN3299" s="13" t="s">
        <v>66</v>
      </c>
      <c r="AO3299" s="13" t="s">
        <v>31328</v>
      </c>
      <c r="AP3299" s="21" t="s">
        <v>31329</v>
      </c>
      <c r="AQ3299" s="15" t="s">
        <v>50</v>
      </c>
      <c r="AR3299" s="13" t="s">
        <v>50</v>
      </c>
    </row>
    <row r="3300" spans="1:44" ht="15" thickBot="1">
      <c r="A3300" s="4" t="s">
        <v>31330</v>
      </c>
      <c r="B3300" s="5">
        <v>2329</v>
      </c>
      <c r="C3300" s="6">
        <v>27030</v>
      </c>
      <c r="D3300" s="7" t="s">
        <v>45</v>
      </c>
      <c r="E3300" s="7" t="s">
        <v>46</v>
      </c>
      <c r="F3300" s="7" t="s">
        <v>70</v>
      </c>
      <c r="G3300" s="7" t="s">
        <v>145</v>
      </c>
      <c r="H3300" s="7" t="s">
        <v>2465</v>
      </c>
      <c r="I3300" s="7" t="s">
        <v>50</v>
      </c>
      <c r="J3300" s="6">
        <v>45495</v>
      </c>
      <c r="K3300" s="7" t="s">
        <v>116</v>
      </c>
      <c r="L3300" s="7" t="s">
        <v>52</v>
      </c>
      <c r="M3300" s="7" t="s">
        <v>31331</v>
      </c>
      <c r="N3300" s="7" t="s">
        <v>769</v>
      </c>
      <c r="O3300" s="7" t="s">
        <v>31332</v>
      </c>
      <c r="P3300" s="5">
        <v>271605</v>
      </c>
      <c r="Q3300" s="7" t="s">
        <v>520</v>
      </c>
      <c r="R3300" s="34" t="s">
        <v>31333</v>
      </c>
      <c r="S3300" s="34" t="s">
        <v>31334</v>
      </c>
      <c r="T3300" s="7" t="s">
        <v>31335</v>
      </c>
      <c r="U3300" s="7" t="s">
        <v>31336</v>
      </c>
      <c r="V3300" s="7" t="s">
        <v>50</v>
      </c>
      <c r="W3300" s="7" t="s">
        <v>50</v>
      </c>
      <c r="X3300" s="7" t="s">
        <v>50</v>
      </c>
      <c r="Y3300" s="7" t="s">
        <v>50</v>
      </c>
      <c r="Z3300" s="7">
        <v>1</v>
      </c>
      <c r="AA3300" s="7" t="s">
        <v>50</v>
      </c>
      <c r="AB3300" s="7" t="s">
        <v>50</v>
      </c>
      <c r="AC3300" s="7" t="s">
        <v>50</v>
      </c>
      <c r="AD3300" s="7" t="s">
        <v>50</v>
      </c>
      <c r="AE3300" s="7" t="s">
        <v>50</v>
      </c>
      <c r="AF3300" s="7" t="s">
        <v>50</v>
      </c>
      <c r="AG3300" s="7" t="s">
        <v>50</v>
      </c>
      <c r="AH3300" s="7" t="s">
        <v>50</v>
      </c>
      <c r="AI3300" s="7" t="s">
        <v>50</v>
      </c>
      <c r="AJ3300" s="7" t="s">
        <v>50</v>
      </c>
      <c r="AK3300" s="7" t="s">
        <v>30369</v>
      </c>
      <c r="AL3300" s="7" t="s">
        <v>50</v>
      </c>
      <c r="AM3300" s="7" t="s">
        <v>31337</v>
      </c>
      <c r="AN3300" s="7" t="s">
        <v>66</v>
      </c>
      <c r="AO3300" s="7" t="s">
        <v>31338</v>
      </c>
      <c r="AP3300" s="22" t="s">
        <v>31339</v>
      </c>
      <c r="AQ3300" s="9" t="s">
        <v>50</v>
      </c>
      <c r="AR3300" s="7" t="s">
        <v>50</v>
      </c>
    </row>
    <row r="3301" spans="1:44" ht="15" thickBot="1">
      <c r="A3301" s="10" t="s">
        <v>31340</v>
      </c>
      <c r="B3301" s="13" t="s">
        <v>50</v>
      </c>
      <c r="C3301" s="12">
        <v>43831</v>
      </c>
      <c r="D3301" s="13" t="s">
        <v>45</v>
      </c>
      <c r="E3301" s="13" t="s">
        <v>46</v>
      </c>
      <c r="F3301" s="13" t="s">
        <v>70</v>
      </c>
      <c r="G3301" s="13" t="s">
        <v>114</v>
      </c>
      <c r="H3301" s="13" t="s">
        <v>50</v>
      </c>
      <c r="I3301" s="13" t="s">
        <v>50</v>
      </c>
      <c r="J3301" s="12">
        <v>45495</v>
      </c>
      <c r="K3301" s="13" t="s">
        <v>50</v>
      </c>
      <c r="L3301" s="13" t="s">
        <v>147</v>
      </c>
      <c r="M3301" s="13" t="s">
        <v>31341</v>
      </c>
      <c r="N3301" s="13" t="s">
        <v>1266</v>
      </c>
      <c r="O3301" s="13" t="s">
        <v>31342</v>
      </c>
      <c r="P3301" s="11">
        <v>273517</v>
      </c>
      <c r="Q3301" s="13" t="s">
        <v>245</v>
      </c>
      <c r="R3301" s="33" t="s">
        <v>31343</v>
      </c>
      <c r="S3301" s="33" t="s">
        <v>31344</v>
      </c>
      <c r="T3301" s="13" t="s">
        <v>31345</v>
      </c>
      <c r="U3301" s="13" t="s">
        <v>31346</v>
      </c>
      <c r="V3301" s="13" t="s">
        <v>50</v>
      </c>
      <c r="W3301" s="13" t="s">
        <v>50</v>
      </c>
      <c r="X3301" s="13" t="s">
        <v>50</v>
      </c>
      <c r="Y3301" s="13" t="s">
        <v>154</v>
      </c>
      <c r="Z3301" s="13">
        <v>1</v>
      </c>
      <c r="AA3301" s="13" t="s">
        <v>50</v>
      </c>
      <c r="AB3301" s="13" t="s">
        <v>50</v>
      </c>
      <c r="AC3301" s="13" t="s">
        <v>50</v>
      </c>
      <c r="AD3301" s="13" t="s">
        <v>147</v>
      </c>
      <c r="AE3301" s="13" t="s">
        <v>50</v>
      </c>
      <c r="AF3301" s="13" t="s">
        <v>50</v>
      </c>
      <c r="AG3301" s="13" t="s">
        <v>50</v>
      </c>
      <c r="AH3301" s="13" t="s">
        <v>50</v>
      </c>
      <c r="AI3301" s="13" t="s">
        <v>50</v>
      </c>
      <c r="AJ3301" s="13" t="s">
        <v>50</v>
      </c>
      <c r="AK3301" s="13" t="s">
        <v>31347</v>
      </c>
      <c r="AL3301" s="13" t="s">
        <v>50</v>
      </c>
      <c r="AM3301" s="13" t="s">
        <v>31348</v>
      </c>
      <c r="AN3301" s="13" t="s">
        <v>66</v>
      </c>
      <c r="AO3301" s="13" t="s">
        <v>31349</v>
      </c>
      <c r="AP3301" s="15" t="s">
        <v>50</v>
      </c>
      <c r="AQ3301" s="21" t="s">
        <v>31350</v>
      </c>
      <c r="AR3301" s="13" t="s">
        <v>50</v>
      </c>
    </row>
    <row r="3302" spans="1:44" ht="15" thickBot="1">
      <c r="A3302" s="4" t="s">
        <v>31351</v>
      </c>
      <c r="B3302" s="7" t="s">
        <v>50</v>
      </c>
      <c r="C3302" s="6">
        <v>42370</v>
      </c>
      <c r="D3302" s="7" t="s">
        <v>45</v>
      </c>
      <c r="E3302" s="7" t="s">
        <v>46</v>
      </c>
      <c r="F3302" s="7" t="s">
        <v>70</v>
      </c>
      <c r="G3302" s="26" t="s">
        <v>54946</v>
      </c>
      <c r="H3302" s="7" t="s">
        <v>240</v>
      </c>
      <c r="I3302" s="7" t="s">
        <v>50</v>
      </c>
      <c r="J3302" s="6">
        <v>45497</v>
      </c>
      <c r="K3302" s="7" t="s">
        <v>50</v>
      </c>
      <c r="L3302" s="7" t="s">
        <v>290</v>
      </c>
      <c r="M3302" s="7" t="s">
        <v>1092</v>
      </c>
      <c r="N3302" s="7" t="s">
        <v>31352</v>
      </c>
      <c r="O3302" s="7" t="s">
        <v>31353</v>
      </c>
      <c r="P3302" s="5">
        <v>276554</v>
      </c>
      <c r="Q3302" s="7" t="s">
        <v>135</v>
      </c>
      <c r="R3302" s="34" t="s">
        <v>31354</v>
      </c>
      <c r="S3302" s="34" t="s">
        <v>31355</v>
      </c>
      <c r="T3302" s="7" t="s">
        <v>50</v>
      </c>
      <c r="U3302" s="7" t="s">
        <v>50</v>
      </c>
      <c r="V3302" s="7" t="s">
        <v>50</v>
      </c>
      <c r="W3302" s="7" t="s">
        <v>50</v>
      </c>
      <c r="X3302" s="7" t="s">
        <v>50</v>
      </c>
      <c r="Y3302" s="7" t="s">
        <v>290</v>
      </c>
      <c r="Z3302" s="7">
        <v>1</v>
      </c>
      <c r="AA3302" s="7" t="s">
        <v>50</v>
      </c>
      <c r="AB3302" s="7" t="s">
        <v>50</v>
      </c>
      <c r="AC3302" s="7" t="s">
        <v>50</v>
      </c>
      <c r="AD3302" s="7" t="s">
        <v>290</v>
      </c>
      <c r="AE3302" s="7" t="s">
        <v>50</v>
      </c>
      <c r="AF3302" s="7" t="s">
        <v>50</v>
      </c>
      <c r="AG3302" s="7" t="s">
        <v>50</v>
      </c>
      <c r="AH3302" s="7" t="s">
        <v>50</v>
      </c>
      <c r="AI3302" s="7" t="s">
        <v>50</v>
      </c>
      <c r="AJ3302" s="7" t="s">
        <v>50</v>
      </c>
      <c r="AK3302" s="7" t="s">
        <v>31356</v>
      </c>
      <c r="AL3302" s="7" t="s">
        <v>50</v>
      </c>
      <c r="AM3302" s="7" t="s">
        <v>31357</v>
      </c>
      <c r="AN3302" s="7" t="s">
        <v>798</v>
      </c>
      <c r="AO3302" s="7" t="s">
        <v>31358</v>
      </c>
      <c r="AP3302" s="22" t="s">
        <v>31359</v>
      </c>
      <c r="AQ3302" s="9" t="s">
        <v>50</v>
      </c>
      <c r="AR3302" s="7" t="s">
        <v>50</v>
      </c>
    </row>
    <row r="3303" spans="1:44" ht="15" thickBot="1">
      <c r="A3303" s="10" t="s">
        <v>31360</v>
      </c>
      <c r="B3303" s="13" t="s">
        <v>50</v>
      </c>
      <c r="C3303" s="12">
        <v>45313</v>
      </c>
      <c r="D3303" s="13" t="s">
        <v>45</v>
      </c>
      <c r="E3303" s="13" t="s">
        <v>46</v>
      </c>
      <c r="F3303" s="13" t="s">
        <v>70</v>
      </c>
      <c r="G3303" s="27" t="s">
        <v>54945</v>
      </c>
      <c r="H3303" s="13" t="s">
        <v>50</v>
      </c>
      <c r="I3303" s="13" t="s">
        <v>50</v>
      </c>
      <c r="J3303" s="12">
        <v>45497</v>
      </c>
      <c r="K3303" s="13" t="s">
        <v>50</v>
      </c>
      <c r="L3303" s="13" t="s">
        <v>1624</v>
      </c>
      <c r="M3303" s="13" t="s">
        <v>31361</v>
      </c>
      <c r="N3303" s="13" t="s">
        <v>91</v>
      </c>
      <c r="O3303" s="13" t="s">
        <v>31362</v>
      </c>
      <c r="P3303" s="11">
        <v>277566</v>
      </c>
      <c r="Q3303" s="13" t="s">
        <v>93</v>
      </c>
      <c r="R3303" s="33" t="s">
        <v>31363</v>
      </c>
      <c r="S3303" s="33" t="s">
        <v>31364</v>
      </c>
      <c r="T3303" s="13" t="s">
        <v>31365</v>
      </c>
      <c r="U3303" s="13" t="s">
        <v>50</v>
      </c>
      <c r="V3303" s="13" t="s">
        <v>50</v>
      </c>
      <c r="W3303" s="13" t="s">
        <v>50</v>
      </c>
      <c r="X3303" s="13" t="s">
        <v>50</v>
      </c>
      <c r="Y3303" s="13" t="s">
        <v>467</v>
      </c>
      <c r="Z3303" s="13">
        <v>1</v>
      </c>
      <c r="AA3303" s="13" t="s">
        <v>50</v>
      </c>
      <c r="AB3303" s="13" t="s">
        <v>50</v>
      </c>
      <c r="AC3303" s="13" t="s">
        <v>50</v>
      </c>
      <c r="AD3303" s="13" t="s">
        <v>1624</v>
      </c>
      <c r="AE3303" s="13" t="s">
        <v>50</v>
      </c>
      <c r="AF3303" s="13" t="s">
        <v>50</v>
      </c>
      <c r="AG3303" s="13" t="s">
        <v>50</v>
      </c>
      <c r="AH3303" s="13" t="s">
        <v>50</v>
      </c>
      <c r="AI3303" s="13" t="s">
        <v>50</v>
      </c>
      <c r="AJ3303" s="13" t="s">
        <v>50</v>
      </c>
      <c r="AK3303" s="13" t="s">
        <v>31366</v>
      </c>
      <c r="AL3303" s="13" t="s">
        <v>50</v>
      </c>
      <c r="AM3303" s="13" t="s">
        <v>31367</v>
      </c>
      <c r="AN3303" s="13" t="s">
        <v>66</v>
      </c>
      <c r="AO3303" s="13" t="s">
        <v>31368</v>
      </c>
      <c r="AP3303" s="21" t="s">
        <v>31369</v>
      </c>
      <c r="AQ3303" s="15" t="s">
        <v>50</v>
      </c>
      <c r="AR3303" s="13" t="s">
        <v>50</v>
      </c>
    </row>
    <row r="3304" spans="1:44" ht="15" thickBot="1">
      <c r="A3304" s="4" t="s">
        <v>31370</v>
      </c>
      <c r="B3304" s="7" t="s">
        <v>50</v>
      </c>
      <c r="C3304" s="6">
        <v>41640</v>
      </c>
      <c r="D3304" s="7" t="s">
        <v>45</v>
      </c>
      <c r="E3304" s="7" t="s">
        <v>46</v>
      </c>
      <c r="F3304" s="7" t="s">
        <v>70</v>
      </c>
      <c r="G3304" s="7" t="s">
        <v>114</v>
      </c>
      <c r="H3304" s="7" t="s">
        <v>50</v>
      </c>
      <c r="I3304" s="7" t="s">
        <v>50</v>
      </c>
      <c r="J3304" s="6">
        <v>45489</v>
      </c>
      <c r="K3304" s="7" t="s">
        <v>50</v>
      </c>
      <c r="L3304" s="7" t="s">
        <v>178</v>
      </c>
      <c r="M3304" s="7" t="s">
        <v>1308</v>
      </c>
      <c r="N3304" s="7" t="s">
        <v>31371</v>
      </c>
      <c r="O3304" s="7" t="s">
        <v>31372</v>
      </c>
      <c r="P3304" s="5">
        <v>282240</v>
      </c>
      <c r="Q3304" s="7" t="s">
        <v>245</v>
      </c>
      <c r="R3304" s="34" t="s">
        <v>31373</v>
      </c>
      <c r="S3304" s="31" t="s">
        <v>50</v>
      </c>
      <c r="T3304" s="7" t="s">
        <v>50</v>
      </c>
      <c r="U3304" s="7" t="s">
        <v>50</v>
      </c>
      <c r="V3304" s="7" t="s">
        <v>50</v>
      </c>
      <c r="W3304" s="7" t="s">
        <v>50</v>
      </c>
      <c r="X3304" s="7" t="s">
        <v>50</v>
      </c>
      <c r="Y3304" s="7" t="s">
        <v>50</v>
      </c>
      <c r="Z3304" s="7">
        <v>1</v>
      </c>
      <c r="AA3304" s="7" t="s">
        <v>50</v>
      </c>
      <c r="AB3304" s="7" t="s">
        <v>50</v>
      </c>
      <c r="AC3304" s="7" t="s">
        <v>50</v>
      </c>
      <c r="AD3304" s="7" t="s">
        <v>178</v>
      </c>
      <c r="AE3304" s="7" t="s">
        <v>50</v>
      </c>
      <c r="AF3304" s="7" t="s">
        <v>50</v>
      </c>
      <c r="AG3304" s="7" t="s">
        <v>50</v>
      </c>
      <c r="AH3304" s="7" t="s">
        <v>50</v>
      </c>
      <c r="AI3304" s="7" t="s">
        <v>50</v>
      </c>
      <c r="AJ3304" s="7" t="s">
        <v>50</v>
      </c>
      <c r="AK3304" s="7" t="s">
        <v>50</v>
      </c>
      <c r="AL3304" s="7" t="s">
        <v>50</v>
      </c>
      <c r="AM3304" s="7" t="s">
        <v>31374</v>
      </c>
      <c r="AN3304" s="7" t="s">
        <v>993</v>
      </c>
      <c r="AO3304" s="7" t="s">
        <v>50</v>
      </c>
      <c r="AP3304" s="9" t="s">
        <v>50</v>
      </c>
      <c r="AQ3304" s="22" t="s">
        <v>31375</v>
      </c>
      <c r="AR3304" s="7" t="s">
        <v>255</v>
      </c>
    </row>
    <row r="3305" spans="1:44" ht="15" thickBot="1">
      <c r="A3305" s="10" t="s">
        <v>31376</v>
      </c>
      <c r="B3305" s="13" t="s">
        <v>50</v>
      </c>
      <c r="C3305" s="12">
        <v>44927</v>
      </c>
      <c r="D3305" s="13" t="s">
        <v>45</v>
      </c>
      <c r="E3305" s="13" t="s">
        <v>46</v>
      </c>
      <c r="F3305" s="13" t="s">
        <v>70</v>
      </c>
      <c r="G3305" s="27" t="s">
        <v>54945</v>
      </c>
      <c r="H3305" s="13" t="s">
        <v>50</v>
      </c>
      <c r="I3305" s="13" t="s">
        <v>50</v>
      </c>
      <c r="J3305" s="12">
        <v>45495</v>
      </c>
      <c r="K3305" s="13" t="s">
        <v>50</v>
      </c>
      <c r="L3305" s="13" t="s">
        <v>467</v>
      </c>
      <c r="M3305" s="13" t="s">
        <v>31377</v>
      </c>
      <c r="N3305" s="13" t="s">
        <v>2941</v>
      </c>
      <c r="O3305" s="13" t="s">
        <v>31378</v>
      </c>
      <c r="P3305" s="11">
        <v>283952</v>
      </c>
      <c r="Q3305" s="13" t="s">
        <v>245</v>
      </c>
      <c r="R3305" s="33" t="s">
        <v>31379</v>
      </c>
      <c r="S3305" s="33" t="s">
        <v>31380</v>
      </c>
      <c r="T3305" s="13" t="s">
        <v>50</v>
      </c>
      <c r="U3305" s="13" t="s">
        <v>50</v>
      </c>
      <c r="V3305" s="13" t="s">
        <v>50</v>
      </c>
      <c r="W3305" s="13" t="s">
        <v>50</v>
      </c>
      <c r="X3305" s="13" t="s">
        <v>50</v>
      </c>
      <c r="Y3305" s="13" t="s">
        <v>467</v>
      </c>
      <c r="Z3305" s="13">
        <v>2</v>
      </c>
      <c r="AA3305" s="13" t="s">
        <v>50</v>
      </c>
      <c r="AB3305" s="13" t="s">
        <v>50</v>
      </c>
      <c r="AC3305" s="13" t="s">
        <v>50</v>
      </c>
      <c r="AD3305" s="13" t="s">
        <v>467</v>
      </c>
      <c r="AE3305" s="13" t="s">
        <v>50</v>
      </c>
      <c r="AF3305" s="13" t="s">
        <v>50</v>
      </c>
      <c r="AG3305" s="13" t="s">
        <v>50</v>
      </c>
      <c r="AH3305" s="13" t="s">
        <v>50</v>
      </c>
      <c r="AI3305" s="13" t="s">
        <v>50</v>
      </c>
      <c r="AJ3305" s="13" t="s">
        <v>50</v>
      </c>
      <c r="AK3305" s="13" t="s">
        <v>31381</v>
      </c>
      <c r="AL3305" s="13" t="s">
        <v>50</v>
      </c>
      <c r="AM3305" s="13" t="s">
        <v>31382</v>
      </c>
      <c r="AN3305" s="13" t="s">
        <v>66</v>
      </c>
      <c r="AO3305" s="13" t="s">
        <v>50</v>
      </c>
      <c r="AP3305" s="21" t="s">
        <v>31383</v>
      </c>
      <c r="AQ3305" s="15" t="s">
        <v>50</v>
      </c>
      <c r="AR3305" s="13" t="s">
        <v>255</v>
      </c>
    </row>
    <row r="3306" spans="1:44" ht="15" thickBot="1">
      <c r="A3306" s="4" t="s">
        <v>31384</v>
      </c>
      <c r="B3306" s="7" t="s">
        <v>50</v>
      </c>
      <c r="C3306" s="6">
        <v>42736</v>
      </c>
      <c r="D3306" s="7" t="s">
        <v>45</v>
      </c>
      <c r="E3306" s="7" t="s">
        <v>46</v>
      </c>
      <c r="F3306" s="7" t="s">
        <v>70</v>
      </c>
      <c r="G3306" s="7" t="s">
        <v>145</v>
      </c>
      <c r="H3306" s="7" t="s">
        <v>50</v>
      </c>
      <c r="I3306" s="7" t="s">
        <v>50</v>
      </c>
      <c r="J3306" s="6">
        <v>45490</v>
      </c>
      <c r="K3306" s="7" t="s">
        <v>50</v>
      </c>
      <c r="L3306" s="7" t="s">
        <v>290</v>
      </c>
      <c r="M3306" s="7" t="s">
        <v>31385</v>
      </c>
      <c r="N3306" s="7" t="s">
        <v>21917</v>
      </c>
      <c r="O3306" s="7" t="s">
        <v>31386</v>
      </c>
      <c r="P3306" s="5">
        <v>285761</v>
      </c>
      <c r="Q3306" s="7" t="s">
        <v>135</v>
      </c>
      <c r="R3306" s="34" t="s">
        <v>31387</v>
      </c>
      <c r="S3306" s="34" t="s">
        <v>31388</v>
      </c>
      <c r="T3306" s="7" t="s">
        <v>50</v>
      </c>
      <c r="U3306" s="7" t="s">
        <v>31389</v>
      </c>
      <c r="V3306" s="7" t="s">
        <v>50</v>
      </c>
      <c r="W3306" s="7" t="s">
        <v>50</v>
      </c>
      <c r="X3306" s="7" t="s">
        <v>50</v>
      </c>
      <c r="Y3306" s="7" t="s">
        <v>290</v>
      </c>
      <c r="Z3306" s="7">
        <v>1</v>
      </c>
      <c r="AA3306" s="7" t="s">
        <v>50</v>
      </c>
      <c r="AB3306" s="7" t="s">
        <v>50</v>
      </c>
      <c r="AC3306" s="7" t="s">
        <v>50</v>
      </c>
      <c r="AD3306" s="7" t="s">
        <v>290</v>
      </c>
      <c r="AE3306" s="7" t="s">
        <v>50</v>
      </c>
      <c r="AF3306" s="7" t="s">
        <v>50</v>
      </c>
      <c r="AG3306" s="7" t="s">
        <v>50</v>
      </c>
      <c r="AH3306" s="7" t="s">
        <v>50</v>
      </c>
      <c r="AI3306" s="7" t="s">
        <v>50</v>
      </c>
      <c r="AJ3306" s="7" t="s">
        <v>50</v>
      </c>
      <c r="AK3306" s="7" t="s">
        <v>31390</v>
      </c>
      <c r="AL3306" s="7" t="s">
        <v>50</v>
      </c>
      <c r="AM3306" s="7" t="s">
        <v>31391</v>
      </c>
      <c r="AN3306" s="7" t="s">
        <v>66</v>
      </c>
      <c r="AO3306" s="7" t="s">
        <v>31392</v>
      </c>
      <c r="AP3306" s="22" t="s">
        <v>31393</v>
      </c>
      <c r="AQ3306" s="9" t="s">
        <v>50</v>
      </c>
      <c r="AR3306" s="7" t="s">
        <v>50</v>
      </c>
    </row>
    <row r="3307" spans="1:44" ht="15" thickBot="1">
      <c r="A3307" s="10" t="s">
        <v>31394</v>
      </c>
      <c r="B3307" s="13" t="s">
        <v>50</v>
      </c>
      <c r="C3307" s="12">
        <v>42736</v>
      </c>
      <c r="D3307" s="13" t="s">
        <v>45</v>
      </c>
      <c r="E3307" s="13" t="s">
        <v>46</v>
      </c>
      <c r="F3307" s="13" t="s">
        <v>70</v>
      </c>
      <c r="G3307" s="27" t="s">
        <v>54945</v>
      </c>
      <c r="H3307" s="13" t="s">
        <v>742</v>
      </c>
      <c r="I3307" s="13" t="s">
        <v>50</v>
      </c>
      <c r="J3307" s="12">
        <v>45495</v>
      </c>
      <c r="K3307" s="13" t="s">
        <v>116</v>
      </c>
      <c r="L3307" s="13" t="s">
        <v>52</v>
      </c>
      <c r="M3307" s="13" t="s">
        <v>31395</v>
      </c>
      <c r="N3307" s="13" t="s">
        <v>1332</v>
      </c>
      <c r="O3307" s="13" t="s">
        <v>31396</v>
      </c>
      <c r="P3307" s="11">
        <v>290364</v>
      </c>
      <c r="Q3307" s="13" t="s">
        <v>1334</v>
      </c>
      <c r="R3307" s="33" t="s">
        <v>31397</v>
      </c>
      <c r="S3307" s="33" t="s">
        <v>31398</v>
      </c>
      <c r="T3307" s="13" t="s">
        <v>31399</v>
      </c>
      <c r="U3307" s="13" t="s">
        <v>50</v>
      </c>
      <c r="V3307" s="13" t="s">
        <v>50</v>
      </c>
      <c r="W3307" s="13" t="s">
        <v>50</v>
      </c>
      <c r="X3307" s="13" t="s">
        <v>50</v>
      </c>
      <c r="Y3307" s="13" t="s">
        <v>50</v>
      </c>
      <c r="Z3307" s="13">
        <v>1</v>
      </c>
      <c r="AA3307" s="13" t="s">
        <v>50</v>
      </c>
      <c r="AB3307" s="13" t="s">
        <v>50</v>
      </c>
      <c r="AC3307" s="13" t="s">
        <v>50</v>
      </c>
      <c r="AD3307" s="13" t="s">
        <v>50</v>
      </c>
      <c r="AE3307" s="13" t="s">
        <v>50</v>
      </c>
      <c r="AF3307" s="13" t="s">
        <v>50</v>
      </c>
      <c r="AG3307" s="13" t="s">
        <v>50</v>
      </c>
      <c r="AH3307" s="13" t="s">
        <v>50</v>
      </c>
      <c r="AI3307" s="13" t="s">
        <v>50</v>
      </c>
      <c r="AJ3307" s="13" t="s">
        <v>50</v>
      </c>
      <c r="AK3307" s="13" t="s">
        <v>31400</v>
      </c>
      <c r="AL3307" s="13" t="s">
        <v>50</v>
      </c>
      <c r="AM3307" s="13" t="s">
        <v>31401</v>
      </c>
      <c r="AN3307" s="13" t="s">
        <v>66</v>
      </c>
      <c r="AO3307" s="13" t="s">
        <v>31402</v>
      </c>
      <c r="AP3307" s="21" t="s">
        <v>31403</v>
      </c>
      <c r="AQ3307" s="15" t="s">
        <v>50</v>
      </c>
      <c r="AR3307" s="13" t="s">
        <v>50</v>
      </c>
    </row>
    <row r="3308" spans="1:44" ht="15" thickBot="1">
      <c r="A3308" s="4" t="s">
        <v>31404</v>
      </c>
      <c r="B3308" s="5">
        <v>7249</v>
      </c>
      <c r="C3308" s="6">
        <v>38504</v>
      </c>
      <c r="D3308" s="7" t="s">
        <v>45</v>
      </c>
      <c r="E3308" s="7" t="s">
        <v>46</v>
      </c>
      <c r="F3308" s="7" t="s">
        <v>70</v>
      </c>
      <c r="G3308" s="7" t="s">
        <v>50</v>
      </c>
      <c r="H3308" s="7" t="s">
        <v>50</v>
      </c>
      <c r="I3308" s="7" t="s">
        <v>50</v>
      </c>
      <c r="J3308" s="6">
        <v>45490</v>
      </c>
      <c r="K3308" s="7" t="s">
        <v>50</v>
      </c>
      <c r="L3308" s="7" t="s">
        <v>178</v>
      </c>
      <c r="M3308" s="7" t="s">
        <v>6731</v>
      </c>
      <c r="N3308" s="7" t="s">
        <v>31405</v>
      </c>
      <c r="O3308" s="7" t="s">
        <v>31406</v>
      </c>
      <c r="P3308" s="5">
        <v>290597</v>
      </c>
      <c r="Q3308" s="7" t="s">
        <v>245</v>
      </c>
      <c r="R3308" s="34" t="s">
        <v>31407</v>
      </c>
      <c r="S3308" s="31" t="s">
        <v>50</v>
      </c>
      <c r="T3308" s="7" t="s">
        <v>31408</v>
      </c>
      <c r="U3308" s="7" t="s">
        <v>31409</v>
      </c>
      <c r="V3308" s="7" t="s">
        <v>50</v>
      </c>
      <c r="W3308" s="7" t="s">
        <v>50</v>
      </c>
      <c r="X3308" s="7" t="s">
        <v>50</v>
      </c>
      <c r="Y3308" s="7" t="s">
        <v>50</v>
      </c>
      <c r="Z3308" s="7">
        <v>3</v>
      </c>
      <c r="AA3308" s="7" t="s">
        <v>50</v>
      </c>
      <c r="AB3308" s="7" t="s">
        <v>50</v>
      </c>
      <c r="AC3308" s="7" t="s">
        <v>50</v>
      </c>
      <c r="AD3308" s="7" t="s">
        <v>178</v>
      </c>
      <c r="AE3308" s="7" t="s">
        <v>50</v>
      </c>
      <c r="AF3308" s="7" t="s">
        <v>50</v>
      </c>
      <c r="AG3308" s="7" t="s">
        <v>50</v>
      </c>
      <c r="AH3308" s="7" t="s">
        <v>50</v>
      </c>
      <c r="AI3308" s="7" t="s">
        <v>50</v>
      </c>
      <c r="AJ3308" s="7" t="s">
        <v>50</v>
      </c>
      <c r="AK3308" s="7" t="s">
        <v>31410</v>
      </c>
      <c r="AL3308" s="7" t="s">
        <v>50</v>
      </c>
      <c r="AM3308" s="7" t="s">
        <v>31411</v>
      </c>
      <c r="AN3308" s="7" t="s">
        <v>4322</v>
      </c>
      <c r="AO3308" s="7" t="s">
        <v>50</v>
      </c>
      <c r="AP3308" s="9" t="s">
        <v>50</v>
      </c>
      <c r="AQ3308" s="22" t="s">
        <v>31412</v>
      </c>
      <c r="AR3308" s="7" t="s">
        <v>255</v>
      </c>
    </row>
    <row r="3309" spans="1:44" ht="15" thickBot="1">
      <c r="A3309" s="10" t="s">
        <v>31413</v>
      </c>
      <c r="B3309" s="13" t="s">
        <v>50</v>
      </c>
      <c r="C3309" s="12">
        <v>44562</v>
      </c>
      <c r="D3309" s="13" t="s">
        <v>45</v>
      </c>
      <c r="E3309" s="13" t="s">
        <v>46</v>
      </c>
      <c r="F3309" s="13" t="s">
        <v>70</v>
      </c>
      <c r="G3309" s="26" t="s">
        <v>54946</v>
      </c>
      <c r="H3309" s="13" t="s">
        <v>50</v>
      </c>
      <c r="I3309" s="13" t="s">
        <v>50</v>
      </c>
      <c r="J3309" s="12">
        <v>45493</v>
      </c>
      <c r="K3309" s="13" t="s">
        <v>50</v>
      </c>
      <c r="L3309" s="13" t="s">
        <v>467</v>
      </c>
      <c r="M3309" s="13" t="s">
        <v>31414</v>
      </c>
      <c r="N3309" s="13" t="s">
        <v>8933</v>
      </c>
      <c r="O3309" s="13" t="s">
        <v>31415</v>
      </c>
      <c r="P3309" s="11">
        <v>291094</v>
      </c>
      <c r="Q3309" s="13" t="s">
        <v>245</v>
      </c>
      <c r="R3309" s="30" t="s">
        <v>50</v>
      </c>
      <c r="S3309" s="30" t="s">
        <v>50</v>
      </c>
      <c r="T3309" s="13" t="s">
        <v>50</v>
      </c>
      <c r="U3309" s="13" t="s">
        <v>50</v>
      </c>
      <c r="V3309" s="13" t="s">
        <v>50</v>
      </c>
      <c r="W3309" s="13" t="s">
        <v>50</v>
      </c>
      <c r="X3309" s="13" t="s">
        <v>50</v>
      </c>
      <c r="Y3309" s="13" t="s">
        <v>467</v>
      </c>
      <c r="Z3309" s="13">
        <v>1</v>
      </c>
      <c r="AA3309" s="13" t="s">
        <v>50</v>
      </c>
      <c r="AB3309" s="13" t="s">
        <v>50</v>
      </c>
      <c r="AC3309" s="13" t="s">
        <v>50</v>
      </c>
      <c r="AD3309" s="13" t="s">
        <v>467</v>
      </c>
      <c r="AE3309" s="13" t="s">
        <v>50</v>
      </c>
      <c r="AF3309" s="13" t="s">
        <v>50</v>
      </c>
      <c r="AG3309" s="13" t="s">
        <v>50</v>
      </c>
      <c r="AH3309" s="13" t="s">
        <v>50</v>
      </c>
      <c r="AI3309" s="13" t="s">
        <v>50</v>
      </c>
      <c r="AJ3309" s="13" t="s">
        <v>50</v>
      </c>
      <c r="AK3309" s="13" t="s">
        <v>50</v>
      </c>
      <c r="AL3309" s="13" t="s">
        <v>50</v>
      </c>
      <c r="AM3309" s="13" t="s">
        <v>50</v>
      </c>
      <c r="AN3309" s="13" t="s">
        <v>50</v>
      </c>
      <c r="AO3309" s="13" t="s">
        <v>50</v>
      </c>
      <c r="AP3309" s="15" t="s">
        <v>50</v>
      </c>
      <c r="AQ3309" s="15" t="s">
        <v>50</v>
      </c>
      <c r="AR3309" s="13" t="s">
        <v>1186</v>
      </c>
    </row>
    <row r="3310" spans="1:44" ht="15" thickBot="1">
      <c r="A3310" s="4" t="s">
        <v>31416</v>
      </c>
      <c r="B3310" s="7" t="s">
        <v>50</v>
      </c>
      <c r="C3310" s="6">
        <v>44562</v>
      </c>
      <c r="D3310" s="7" t="s">
        <v>45</v>
      </c>
      <c r="E3310" s="7" t="s">
        <v>46</v>
      </c>
      <c r="F3310" s="7" t="s">
        <v>70</v>
      </c>
      <c r="G3310" s="26" t="s">
        <v>54946</v>
      </c>
      <c r="H3310" s="7" t="s">
        <v>50</v>
      </c>
      <c r="I3310" s="7" t="s">
        <v>50</v>
      </c>
      <c r="J3310" s="6">
        <v>45495</v>
      </c>
      <c r="K3310" s="7" t="s">
        <v>50</v>
      </c>
      <c r="L3310" s="7" t="s">
        <v>467</v>
      </c>
      <c r="M3310" s="7" t="s">
        <v>6008</v>
      </c>
      <c r="N3310" s="7" t="s">
        <v>31417</v>
      </c>
      <c r="O3310" s="7" t="s">
        <v>31418</v>
      </c>
      <c r="P3310" s="5">
        <v>294258</v>
      </c>
      <c r="Q3310" s="7" t="s">
        <v>245</v>
      </c>
      <c r="R3310" s="34" t="s">
        <v>31419</v>
      </c>
      <c r="S3310" s="31" t="s">
        <v>50</v>
      </c>
      <c r="T3310" s="7" t="s">
        <v>31420</v>
      </c>
      <c r="U3310" s="7" t="s">
        <v>31421</v>
      </c>
      <c r="V3310" s="7" t="s">
        <v>50</v>
      </c>
      <c r="W3310" s="7" t="s">
        <v>50</v>
      </c>
      <c r="X3310" s="7" t="s">
        <v>50</v>
      </c>
      <c r="Y3310" s="7" t="s">
        <v>467</v>
      </c>
      <c r="Z3310" s="7">
        <v>1</v>
      </c>
      <c r="AA3310" s="7" t="s">
        <v>50</v>
      </c>
      <c r="AB3310" s="7" t="s">
        <v>50</v>
      </c>
      <c r="AC3310" s="7" t="s">
        <v>50</v>
      </c>
      <c r="AD3310" s="7" t="s">
        <v>467</v>
      </c>
      <c r="AE3310" s="7" t="s">
        <v>50</v>
      </c>
      <c r="AF3310" s="7" t="s">
        <v>50</v>
      </c>
      <c r="AG3310" s="7" t="s">
        <v>50</v>
      </c>
      <c r="AH3310" s="7" t="s">
        <v>50</v>
      </c>
      <c r="AI3310" s="7" t="s">
        <v>50</v>
      </c>
      <c r="AJ3310" s="7" t="s">
        <v>50</v>
      </c>
      <c r="AK3310" s="7" t="s">
        <v>22692</v>
      </c>
      <c r="AL3310" s="7" t="s">
        <v>50</v>
      </c>
      <c r="AM3310" s="7" t="s">
        <v>31422</v>
      </c>
      <c r="AN3310" s="7" t="s">
        <v>66</v>
      </c>
      <c r="AO3310" s="7" t="s">
        <v>50</v>
      </c>
      <c r="AP3310" s="9" t="s">
        <v>50</v>
      </c>
      <c r="AQ3310" s="22" t="s">
        <v>31423</v>
      </c>
      <c r="AR3310" s="7" t="s">
        <v>255</v>
      </c>
    </row>
    <row r="3311" spans="1:44" ht="15" thickBot="1">
      <c r="A3311" s="10" t="s">
        <v>31424</v>
      </c>
      <c r="B3311" s="13" t="s">
        <v>50</v>
      </c>
      <c r="C3311" s="12">
        <v>44562</v>
      </c>
      <c r="D3311" s="13" t="s">
        <v>45</v>
      </c>
      <c r="E3311" s="13" t="s">
        <v>46</v>
      </c>
      <c r="F3311" s="13" t="s">
        <v>70</v>
      </c>
      <c r="G3311" s="13" t="s">
        <v>87</v>
      </c>
      <c r="H3311" s="13" t="s">
        <v>50</v>
      </c>
      <c r="I3311" s="13" t="s">
        <v>50</v>
      </c>
      <c r="J3311" s="12">
        <v>45497</v>
      </c>
      <c r="K3311" s="13" t="s">
        <v>50</v>
      </c>
      <c r="L3311" s="13" t="s">
        <v>467</v>
      </c>
      <c r="M3311" s="13" t="s">
        <v>2610</v>
      </c>
      <c r="N3311" s="13" t="s">
        <v>11141</v>
      </c>
      <c r="O3311" s="13" t="s">
        <v>31425</v>
      </c>
      <c r="P3311" s="11">
        <v>294681</v>
      </c>
      <c r="Q3311" s="13" t="s">
        <v>245</v>
      </c>
      <c r="R3311" s="30" t="s">
        <v>50</v>
      </c>
      <c r="S3311" s="30" t="s">
        <v>50</v>
      </c>
      <c r="T3311" s="13" t="s">
        <v>50</v>
      </c>
      <c r="U3311" s="13" t="s">
        <v>50</v>
      </c>
      <c r="V3311" s="13" t="s">
        <v>50</v>
      </c>
      <c r="W3311" s="13" t="s">
        <v>50</v>
      </c>
      <c r="X3311" s="13" t="s">
        <v>50</v>
      </c>
      <c r="Y3311" s="13" t="s">
        <v>467</v>
      </c>
      <c r="Z3311" s="13">
        <v>1</v>
      </c>
      <c r="AA3311" s="13" t="s">
        <v>50</v>
      </c>
      <c r="AB3311" s="13" t="s">
        <v>50</v>
      </c>
      <c r="AC3311" s="13" t="s">
        <v>50</v>
      </c>
      <c r="AD3311" s="13" t="s">
        <v>467</v>
      </c>
      <c r="AE3311" s="13" t="s">
        <v>50</v>
      </c>
      <c r="AF3311" s="13" t="s">
        <v>50</v>
      </c>
      <c r="AG3311" s="13" t="s">
        <v>50</v>
      </c>
      <c r="AH3311" s="13" t="s">
        <v>50</v>
      </c>
      <c r="AI3311" s="13" t="s">
        <v>50</v>
      </c>
      <c r="AJ3311" s="13" t="s">
        <v>50</v>
      </c>
      <c r="AK3311" s="13" t="s">
        <v>50</v>
      </c>
      <c r="AL3311" s="13" t="s">
        <v>50</v>
      </c>
      <c r="AM3311" s="13" t="s">
        <v>31426</v>
      </c>
      <c r="AN3311" s="13" t="s">
        <v>993</v>
      </c>
      <c r="AO3311" s="13" t="s">
        <v>50</v>
      </c>
      <c r="AP3311" s="15" t="s">
        <v>50</v>
      </c>
      <c r="AQ3311" s="21" t="s">
        <v>31427</v>
      </c>
      <c r="AR3311" s="13" t="s">
        <v>255</v>
      </c>
    </row>
    <row r="3312" spans="1:44" ht="15" thickBot="1">
      <c r="A3312" s="4" t="s">
        <v>31428</v>
      </c>
      <c r="B3312" s="7" t="s">
        <v>50</v>
      </c>
      <c r="C3312" s="7" t="s">
        <v>50</v>
      </c>
      <c r="D3312" s="7" t="s">
        <v>45</v>
      </c>
      <c r="E3312" s="7" t="s">
        <v>46</v>
      </c>
      <c r="F3312" s="7" t="s">
        <v>70</v>
      </c>
      <c r="G3312" s="7" t="s">
        <v>50</v>
      </c>
      <c r="H3312" s="7" t="s">
        <v>50</v>
      </c>
      <c r="I3312" s="7" t="s">
        <v>50</v>
      </c>
      <c r="J3312" s="6">
        <v>45490</v>
      </c>
      <c r="K3312" s="7" t="s">
        <v>50</v>
      </c>
      <c r="L3312" s="7" t="s">
        <v>1471</v>
      </c>
      <c r="M3312" s="7" t="s">
        <v>9582</v>
      </c>
      <c r="N3312" s="7" t="s">
        <v>50</v>
      </c>
      <c r="O3312" s="7" t="s">
        <v>31429</v>
      </c>
      <c r="P3312" s="5">
        <v>296994</v>
      </c>
      <c r="Q3312" s="7" t="s">
        <v>50</v>
      </c>
      <c r="R3312" s="34" t="s">
        <v>31430</v>
      </c>
      <c r="S3312" s="31" t="s">
        <v>50</v>
      </c>
      <c r="T3312" s="7" t="s">
        <v>50</v>
      </c>
      <c r="U3312" s="7" t="s">
        <v>31431</v>
      </c>
      <c r="V3312" s="7" t="s">
        <v>50</v>
      </c>
      <c r="W3312" s="7" t="s">
        <v>50</v>
      </c>
      <c r="X3312" s="7" t="s">
        <v>50</v>
      </c>
      <c r="Y3312" s="7" t="s">
        <v>50</v>
      </c>
      <c r="Z3312" s="7">
        <v>1</v>
      </c>
      <c r="AA3312" s="7" t="s">
        <v>50</v>
      </c>
      <c r="AB3312" s="7" t="s">
        <v>50</v>
      </c>
      <c r="AC3312" s="7" t="s">
        <v>50</v>
      </c>
      <c r="AD3312" s="7" t="s">
        <v>1471</v>
      </c>
      <c r="AE3312" s="7" t="s">
        <v>50</v>
      </c>
      <c r="AF3312" s="7" t="s">
        <v>50</v>
      </c>
      <c r="AG3312" s="7" t="s">
        <v>50</v>
      </c>
      <c r="AH3312" s="7" t="s">
        <v>50</v>
      </c>
      <c r="AI3312" s="7" t="s">
        <v>50</v>
      </c>
      <c r="AJ3312" s="7" t="s">
        <v>50</v>
      </c>
      <c r="AK3312" s="7" t="s">
        <v>31432</v>
      </c>
      <c r="AL3312" s="7" t="s">
        <v>50</v>
      </c>
      <c r="AM3312" s="7" t="s">
        <v>50</v>
      </c>
      <c r="AN3312" s="7" t="s">
        <v>50</v>
      </c>
      <c r="AO3312" s="7" t="s">
        <v>50</v>
      </c>
      <c r="AP3312" s="9" t="s">
        <v>50</v>
      </c>
      <c r="AQ3312" s="9" t="s">
        <v>50</v>
      </c>
      <c r="AR3312" s="7" t="s">
        <v>1186</v>
      </c>
    </row>
    <row r="3313" spans="1:44" ht="15" thickBot="1">
      <c r="A3313" s="10" t="s">
        <v>31433</v>
      </c>
      <c r="B3313" s="13" t="s">
        <v>50</v>
      </c>
      <c r="C3313" s="12">
        <v>44562</v>
      </c>
      <c r="D3313" s="13" t="s">
        <v>45</v>
      </c>
      <c r="E3313" s="13" t="s">
        <v>46</v>
      </c>
      <c r="F3313" s="13" t="s">
        <v>70</v>
      </c>
      <c r="G3313" s="26" t="s">
        <v>54946</v>
      </c>
      <c r="H3313" s="13" t="s">
        <v>50</v>
      </c>
      <c r="I3313" s="13" t="s">
        <v>50</v>
      </c>
      <c r="J3313" s="12">
        <v>45492</v>
      </c>
      <c r="K3313" s="13" t="s">
        <v>50</v>
      </c>
      <c r="L3313" s="13" t="s">
        <v>467</v>
      </c>
      <c r="M3313" s="13" t="s">
        <v>31434</v>
      </c>
      <c r="N3313" s="13" t="s">
        <v>1914</v>
      </c>
      <c r="O3313" s="13" t="s">
        <v>31435</v>
      </c>
      <c r="P3313" s="11">
        <v>297780</v>
      </c>
      <c r="Q3313" s="13" t="s">
        <v>920</v>
      </c>
      <c r="R3313" s="30" t="s">
        <v>50</v>
      </c>
      <c r="S3313" s="30" t="s">
        <v>50</v>
      </c>
      <c r="T3313" s="13" t="s">
        <v>50</v>
      </c>
      <c r="U3313" s="13" t="s">
        <v>50</v>
      </c>
      <c r="V3313" s="13" t="s">
        <v>50</v>
      </c>
      <c r="W3313" s="13" t="s">
        <v>50</v>
      </c>
      <c r="X3313" s="13" t="s">
        <v>50</v>
      </c>
      <c r="Y3313" s="13" t="s">
        <v>467</v>
      </c>
      <c r="Z3313" s="13">
        <v>1</v>
      </c>
      <c r="AA3313" s="13" t="s">
        <v>50</v>
      </c>
      <c r="AB3313" s="13" t="s">
        <v>50</v>
      </c>
      <c r="AC3313" s="13" t="s">
        <v>50</v>
      </c>
      <c r="AD3313" s="13" t="s">
        <v>467</v>
      </c>
      <c r="AE3313" s="13" t="s">
        <v>50</v>
      </c>
      <c r="AF3313" s="13" t="s">
        <v>50</v>
      </c>
      <c r="AG3313" s="13" t="s">
        <v>50</v>
      </c>
      <c r="AH3313" s="13" t="s">
        <v>50</v>
      </c>
      <c r="AI3313" s="13" t="s">
        <v>50</v>
      </c>
      <c r="AJ3313" s="13" t="s">
        <v>50</v>
      </c>
      <c r="AK3313" s="13" t="s">
        <v>31436</v>
      </c>
      <c r="AL3313" s="13" t="s">
        <v>50</v>
      </c>
      <c r="AM3313" s="13" t="s">
        <v>31437</v>
      </c>
      <c r="AN3313" s="13" t="s">
        <v>253</v>
      </c>
      <c r="AO3313" s="13" t="s">
        <v>31438</v>
      </c>
      <c r="AP3313" s="21" t="s">
        <v>31439</v>
      </c>
      <c r="AQ3313" s="15" t="s">
        <v>50</v>
      </c>
      <c r="AR3313" s="13" t="s">
        <v>50</v>
      </c>
    </row>
    <row r="3314" spans="1:44" ht="15" thickBot="1">
      <c r="A3314" s="4" t="s">
        <v>31440</v>
      </c>
      <c r="B3314" s="7" t="s">
        <v>50</v>
      </c>
      <c r="C3314" s="6">
        <v>41640</v>
      </c>
      <c r="D3314" s="7" t="s">
        <v>45</v>
      </c>
      <c r="E3314" s="7" t="s">
        <v>46</v>
      </c>
      <c r="F3314" s="7" t="s">
        <v>70</v>
      </c>
      <c r="G3314" s="27" t="s">
        <v>54945</v>
      </c>
      <c r="H3314" s="7" t="s">
        <v>50</v>
      </c>
      <c r="I3314" s="7" t="s">
        <v>50</v>
      </c>
      <c r="J3314" s="6">
        <v>45496</v>
      </c>
      <c r="K3314" s="7" t="s">
        <v>89</v>
      </c>
      <c r="L3314" s="7" t="s">
        <v>52</v>
      </c>
      <c r="M3314" s="7" t="s">
        <v>31441</v>
      </c>
      <c r="N3314" s="7" t="s">
        <v>1941</v>
      </c>
      <c r="O3314" s="7" t="s">
        <v>31442</v>
      </c>
      <c r="P3314" s="5">
        <v>305261</v>
      </c>
      <c r="Q3314" s="7" t="s">
        <v>1943</v>
      </c>
      <c r="R3314" s="34" t="s">
        <v>31443</v>
      </c>
      <c r="S3314" s="34" t="s">
        <v>31444</v>
      </c>
      <c r="T3314" s="7" t="s">
        <v>31445</v>
      </c>
      <c r="U3314" s="7" t="s">
        <v>31446</v>
      </c>
      <c r="V3314" s="7" t="s">
        <v>50</v>
      </c>
      <c r="W3314" s="7" t="s">
        <v>50</v>
      </c>
      <c r="X3314" s="7" t="s">
        <v>50</v>
      </c>
      <c r="Y3314" s="7" t="s">
        <v>50</v>
      </c>
      <c r="Z3314" s="7">
        <v>1</v>
      </c>
      <c r="AA3314" s="7" t="s">
        <v>50</v>
      </c>
      <c r="AB3314" s="7" t="s">
        <v>50</v>
      </c>
      <c r="AC3314" s="7" t="s">
        <v>50</v>
      </c>
      <c r="AD3314" s="7" t="s">
        <v>50</v>
      </c>
      <c r="AE3314" s="7" t="s">
        <v>50</v>
      </c>
      <c r="AF3314" s="7" t="s">
        <v>50</v>
      </c>
      <c r="AG3314" s="7" t="s">
        <v>50</v>
      </c>
      <c r="AH3314" s="7" t="s">
        <v>50</v>
      </c>
      <c r="AI3314" s="7" t="s">
        <v>50</v>
      </c>
      <c r="AJ3314" s="7" t="s">
        <v>50</v>
      </c>
      <c r="AK3314" s="7" t="s">
        <v>30970</v>
      </c>
      <c r="AL3314" s="7" t="s">
        <v>50</v>
      </c>
      <c r="AM3314" s="7" t="s">
        <v>31447</v>
      </c>
      <c r="AN3314" s="7" t="s">
        <v>993</v>
      </c>
      <c r="AO3314" s="7" t="s">
        <v>31445</v>
      </c>
      <c r="AP3314" s="22" t="s">
        <v>31448</v>
      </c>
      <c r="AQ3314" s="9" t="s">
        <v>50</v>
      </c>
      <c r="AR3314" s="7" t="s">
        <v>50</v>
      </c>
    </row>
    <row r="3315" spans="1:44" ht="15" thickBot="1">
      <c r="A3315" s="10" t="s">
        <v>31449</v>
      </c>
      <c r="B3315" s="13" t="s">
        <v>50</v>
      </c>
      <c r="C3315" s="12">
        <v>44927</v>
      </c>
      <c r="D3315" s="13" t="s">
        <v>45</v>
      </c>
      <c r="E3315" s="13" t="s">
        <v>46</v>
      </c>
      <c r="F3315" s="13" t="s">
        <v>70</v>
      </c>
      <c r="G3315" s="26" t="s">
        <v>54946</v>
      </c>
      <c r="H3315" s="13" t="s">
        <v>50</v>
      </c>
      <c r="I3315" s="13" t="s">
        <v>50</v>
      </c>
      <c r="J3315" s="12">
        <v>45496</v>
      </c>
      <c r="K3315" s="13" t="s">
        <v>50</v>
      </c>
      <c r="L3315" s="13" t="s">
        <v>6576</v>
      </c>
      <c r="M3315" s="13" t="s">
        <v>1010</v>
      </c>
      <c r="N3315" s="13" t="s">
        <v>31450</v>
      </c>
      <c r="O3315" s="13" t="s">
        <v>31451</v>
      </c>
      <c r="P3315" s="11">
        <v>306346</v>
      </c>
      <c r="Q3315" s="13" t="s">
        <v>545</v>
      </c>
      <c r="R3315" s="33" t="s">
        <v>31452</v>
      </c>
      <c r="S3315" s="33" t="s">
        <v>31453</v>
      </c>
      <c r="T3315" s="13" t="s">
        <v>31454</v>
      </c>
      <c r="U3315" s="13" t="s">
        <v>50</v>
      </c>
      <c r="V3315" s="13" t="s">
        <v>50</v>
      </c>
      <c r="W3315" s="13" t="s">
        <v>50</v>
      </c>
      <c r="X3315" s="13" t="s">
        <v>50</v>
      </c>
      <c r="Y3315" s="13" t="s">
        <v>50</v>
      </c>
      <c r="Z3315" s="13">
        <v>1</v>
      </c>
      <c r="AA3315" s="13" t="s">
        <v>50</v>
      </c>
      <c r="AB3315" s="13" t="s">
        <v>50</v>
      </c>
      <c r="AC3315" s="13" t="s">
        <v>50</v>
      </c>
      <c r="AD3315" s="13" t="s">
        <v>50</v>
      </c>
      <c r="AE3315" s="13" t="s">
        <v>50</v>
      </c>
      <c r="AF3315" s="13" t="s">
        <v>50</v>
      </c>
      <c r="AG3315" s="13" t="s">
        <v>50</v>
      </c>
      <c r="AH3315" s="13" t="s">
        <v>50</v>
      </c>
      <c r="AI3315" s="13" t="s">
        <v>50</v>
      </c>
      <c r="AJ3315" s="13" t="s">
        <v>50</v>
      </c>
      <c r="AK3315" s="13" t="s">
        <v>31311</v>
      </c>
      <c r="AL3315" s="13" t="s">
        <v>50</v>
      </c>
      <c r="AM3315" s="13" t="s">
        <v>31455</v>
      </c>
      <c r="AN3315" s="13" t="s">
        <v>253</v>
      </c>
      <c r="AO3315" s="13" t="s">
        <v>31456</v>
      </c>
      <c r="AP3315" s="21" t="s">
        <v>31457</v>
      </c>
      <c r="AQ3315" s="15" t="s">
        <v>50</v>
      </c>
      <c r="AR3315" s="13" t="s">
        <v>50</v>
      </c>
    </row>
    <row r="3316" spans="1:44" ht="15" thickBot="1">
      <c r="A3316" s="4" t="s">
        <v>31458</v>
      </c>
      <c r="B3316" s="7" t="s">
        <v>50</v>
      </c>
      <c r="C3316" s="6">
        <v>43466</v>
      </c>
      <c r="D3316" s="7" t="s">
        <v>45</v>
      </c>
      <c r="E3316" s="7" t="s">
        <v>46</v>
      </c>
      <c r="F3316" s="7" t="s">
        <v>70</v>
      </c>
      <c r="G3316" s="26" t="s">
        <v>54946</v>
      </c>
      <c r="H3316" s="7" t="s">
        <v>50</v>
      </c>
      <c r="I3316" s="7" t="s">
        <v>50</v>
      </c>
      <c r="J3316" s="6">
        <v>45495</v>
      </c>
      <c r="K3316" s="7" t="s">
        <v>50</v>
      </c>
      <c r="L3316" s="7" t="s">
        <v>241</v>
      </c>
      <c r="M3316" s="7" t="s">
        <v>5454</v>
      </c>
      <c r="N3316" s="7" t="s">
        <v>8933</v>
      </c>
      <c r="O3316" s="7" t="s">
        <v>31459</v>
      </c>
      <c r="P3316" s="5">
        <v>311047</v>
      </c>
      <c r="Q3316" s="7" t="s">
        <v>245</v>
      </c>
      <c r="R3316" s="31" t="s">
        <v>50</v>
      </c>
      <c r="S3316" s="31" t="s">
        <v>50</v>
      </c>
      <c r="T3316" s="7" t="s">
        <v>50</v>
      </c>
      <c r="U3316" s="7" t="s">
        <v>50</v>
      </c>
      <c r="V3316" s="7" t="s">
        <v>50</v>
      </c>
      <c r="W3316" s="7" t="s">
        <v>50</v>
      </c>
      <c r="X3316" s="7" t="s">
        <v>50</v>
      </c>
      <c r="Y3316" s="7" t="s">
        <v>154</v>
      </c>
      <c r="Z3316" s="7">
        <v>1</v>
      </c>
      <c r="AA3316" s="7" t="s">
        <v>50</v>
      </c>
      <c r="AB3316" s="7" t="s">
        <v>50</v>
      </c>
      <c r="AC3316" s="7" t="s">
        <v>50</v>
      </c>
      <c r="AD3316" s="7" t="s">
        <v>241</v>
      </c>
      <c r="AE3316" s="7" t="s">
        <v>50</v>
      </c>
      <c r="AF3316" s="7" t="s">
        <v>50</v>
      </c>
      <c r="AG3316" s="7" t="s">
        <v>50</v>
      </c>
      <c r="AH3316" s="7" t="s">
        <v>50</v>
      </c>
      <c r="AI3316" s="7" t="s">
        <v>50</v>
      </c>
      <c r="AJ3316" s="7" t="s">
        <v>50</v>
      </c>
      <c r="AK3316" s="7" t="s">
        <v>50</v>
      </c>
      <c r="AL3316" s="7" t="s">
        <v>50</v>
      </c>
      <c r="AM3316" s="7" t="s">
        <v>50</v>
      </c>
      <c r="AN3316" s="7" t="s">
        <v>50</v>
      </c>
      <c r="AO3316" s="7" t="s">
        <v>50</v>
      </c>
      <c r="AP3316" s="9" t="s">
        <v>50</v>
      </c>
      <c r="AQ3316" s="9" t="s">
        <v>50</v>
      </c>
      <c r="AR3316" s="7" t="s">
        <v>1186</v>
      </c>
    </row>
    <row r="3317" spans="1:44" ht="15" thickBot="1">
      <c r="A3317" s="10" t="s">
        <v>31460</v>
      </c>
      <c r="B3317" s="13" t="s">
        <v>50</v>
      </c>
      <c r="C3317" s="12">
        <v>44562</v>
      </c>
      <c r="D3317" s="13" t="s">
        <v>45</v>
      </c>
      <c r="E3317" s="13" t="s">
        <v>46</v>
      </c>
      <c r="F3317" s="13" t="s">
        <v>70</v>
      </c>
      <c r="G3317" s="13" t="s">
        <v>50</v>
      </c>
      <c r="H3317" s="13" t="s">
        <v>50</v>
      </c>
      <c r="I3317" s="13" t="s">
        <v>50</v>
      </c>
      <c r="J3317" s="12">
        <v>45489</v>
      </c>
      <c r="K3317" s="13" t="s">
        <v>50</v>
      </c>
      <c r="L3317" s="13" t="s">
        <v>241</v>
      </c>
      <c r="M3317" s="13" t="s">
        <v>31461</v>
      </c>
      <c r="N3317" s="13" t="s">
        <v>31462</v>
      </c>
      <c r="O3317" s="13" t="s">
        <v>31463</v>
      </c>
      <c r="P3317" s="11">
        <v>312349</v>
      </c>
      <c r="Q3317" s="13" t="s">
        <v>245</v>
      </c>
      <c r="R3317" s="30" t="s">
        <v>50</v>
      </c>
      <c r="S3317" s="30" t="s">
        <v>50</v>
      </c>
      <c r="T3317" s="13" t="s">
        <v>50</v>
      </c>
      <c r="U3317" s="13" t="s">
        <v>50</v>
      </c>
      <c r="V3317" s="13" t="s">
        <v>50</v>
      </c>
      <c r="W3317" s="13" t="s">
        <v>50</v>
      </c>
      <c r="X3317" s="13" t="s">
        <v>50</v>
      </c>
      <c r="Y3317" s="13" t="s">
        <v>154</v>
      </c>
      <c r="Z3317" s="13">
        <v>1</v>
      </c>
      <c r="AA3317" s="13" t="s">
        <v>50</v>
      </c>
      <c r="AB3317" s="13" t="s">
        <v>50</v>
      </c>
      <c r="AC3317" s="13" t="s">
        <v>50</v>
      </c>
      <c r="AD3317" s="13" t="s">
        <v>241</v>
      </c>
      <c r="AE3317" s="13" t="s">
        <v>50</v>
      </c>
      <c r="AF3317" s="13" t="s">
        <v>50</v>
      </c>
      <c r="AG3317" s="13" t="s">
        <v>50</v>
      </c>
      <c r="AH3317" s="13" t="s">
        <v>50</v>
      </c>
      <c r="AI3317" s="13" t="s">
        <v>50</v>
      </c>
      <c r="AJ3317" s="13" t="s">
        <v>50</v>
      </c>
      <c r="AK3317" s="13" t="s">
        <v>50</v>
      </c>
      <c r="AL3317" s="13" t="s">
        <v>50</v>
      </c>
      <c r="AM3317" s="13" t="s">
        <v>31464</v>
      </c>
      <c r="AN3317" s="13" t="s">
        <v>5485</v>
      </c>
      <c r="AO3317" s="13" t="s">
        <v>50</v>
      </c>
      <c r="AP3317" s="15" t="s">
        <v>50</v>
      </c>
      <c r="AQ3317" s="21" t="s">
        <v>31465</v>
      </c>
      <c r="AR3317" s="13" t="s">
        <v>255</v>
      </c>
    </row>
    <row r="3318" spans="1:44" ht="15" thickBot="1">
      <c r="A3318" s="4" t="s">
        <v>31466</v>
      </c>
      <c r="B3318" s="7" t="s">
        <v>50</v>
      </c>
      <c r="C3318" s="6">
        <v>45008</v>
      </c>
      <c r="D3318" s="7" t="s">
        <v>45</v>
      </c>
      <c r="E3318" s="7" t="s">
        <v>46</v>
      </c>
      <c r="F3318" s="7" t="s">
        <v>70</v>
      </c>
      <c r="G3318" s="27" t="s">
        <v>54945</v>
      </c>
      <c r="H3318" s="7" t="s">
        <v>50</v>
      </c>
      <c r="I3318" s="7" t="s">
        <v>50</v>
      </c>
      <c r="J3318" s="6">
        <v>45491</v>
      </c>
      <c r="K3318" s="7" t="s">
        <v>50</v>
      </c>
      <c r="L3318" s="7" t="s">
        <v>467</v>
      </c>
      <c r="M3318" s="7" t="s">
        <v>31467</v>
      </c>
      <c r="N3318" s="7" t="s">
        <v>50</v>
      </c>
      <c r="O3318" s="7" t="s">
        <v>31468</v>
      </c>
      <c r="P3318" s="5">
        <v>322811</v>
      </c>
      <c r="Q3318" s="7" t="s">
        <v>50</v>
      </c>
      <c r="R3318" s="34" t="s">
        <v>31469</v>
      </c>
      <c r="S3318" s="34" t="s">
        <v>31470</v>
      </c>
      <c r="T3318" s="7" t="s">
        <v>31471</v>
      </c>
      <c r="U3318" s="7" t="s">
        <v>50</v>
      </c>
      <c r="V3318" s="7" t="s">
        <v>50</v>
      </c>
      <c r="W3318" s="7" t="s">
        <v>50</v>
      </c>
      <c r="X3318" s="7" t="s">
        <v>50</v>
      </c>
      <c r="Y3318" s="7" t="s">
        <v>467</v>
      </c>
      <c r="Z3318" s="7">
        <v>1</v>
      </c>
      <c r="AA3318" s="7" t="s">
        <v>50</v>
      </c>
      <c r="AB3318" s="7" t="s">
        <v>50</v>
      </c>
      <c r="AC3318" s="7" t="s">
        <v>50</v>
      </c>
      <c r="AD3318" s="7" t="s">
        <v>467</v>
      </c>
      <c r="AE3318" s="7" t="s">
        <v>50</v>
      </c>
      <c r="AF3318" s="7" t="s">
        <v>50</v>
      </c>
      <c r="AG3318" s="7" t="s">
        <v>50</v>
      </c>
      <c r="AH3318" s="7" t="s">
        <v>50</v>
      </c>
      <c r="AI3318" s="7" t="s">
        <v>50</v>
      </c>
      <c r="AJ3318" s="7" t="s">
        <v>50</v>
      </c>
      <c r="AK3318" s="7" t="s">
        <v>50</v>
      </c>
      <c r="AL3318" s="7" t="s">
        <v>50</v>
      </c>
      <c r="AM3318" s="7" t="s">
        <v>31472</v>
      </c>
      <c r="AN3318" s="7" t="s">
        <v>253</v>
      </c>
      <c r="AO3318" s="7" t="s">
        <v>50</v>
      </c>
      <c r="AP3318" s="22" t="s">
        <v>31473</v>
      </c>
      <c r="AQ3318" s="9" t="s">
        <v>50</v>
      </c>
      <c r="AR3318" s="7" t="s">
        <v>255</v>
      </c>
    </row>
    <row r="3319" spans="1:44" ht="15" thickBot="1">
      <c r="A3319" s="10" t="s">
        <v>31474</v>
      </c>
      <c r="B3319" s="13" t="s">
        <v>50</v>
      </c>
      <c r="C3319" s="12">
        <v>43466</v>
      </c>
      <c r="D3319" s="13" t="s">
        <v>45</v>
      </c>
      <c r="E3319" s="13" t="s">
        <v>46</v>
      </c>
      <c r="F3319" s="13" t="s">
        <v>70</v>
      </c>
      <c r="G3319" s="13" t="s">
        <v>50</v>
      </c>
      <c r="H3319" s="13" t="s">
        <v>50</v>
      </c>
      <c r="I3319" s="13" t="s">
        <v>50</v>
      </c>
      <c r="J3319" s="12">
        <v>45492</v>
      </c>
      <c r="K3319" s="13" t="s">
        <v>50</v>
      </c>
      <c r="L3319" s="13" t="s">
        <v>147</v>
      </c>
      <c r="M3319" s="13" t="s">
        <v>31475</v>
      </c>
      <c r="N3319" s="13" t="s">
        <v>3909</v>
      </c>
      <c r="O3319" s="13" t="s">
        <v>31476</v>
      </c>
      <c r="P3319" s="11">
        <v>324028</v>
      </c>
      <c r="Q3319" s="13" t="s">
        <v>245</v>
      </c>
      <c r="R3319" s="33" t="s">
        <v>31477</v>
      </c>
      <c r="S3319" s="30" t="s">
        <v>50</v>
      </c>
      <c r="T3319" s="13" t="s">
        <v>31478</v>
      </c>
      <c r="U3319" s="13" t="s">
        <v>31479</v>
      </c>
      <c r="V3319" s="13" t="s">
        <v>50</v>
      </c>
      <c r="W3319" s="13" t="s">
        <v>50</v>
      </c>
      <c r="X3319" s="13" t="s">
        <v>50</v>
      </c>
      <c r="Y3319" s="13" t="s">
        <v>154</v>
      </c>
      <c r="Z3319" s="13">
        <v>1</v>
      </c>
      <c r="AA3319" s="13" t="s">
        <v>50</v>
      </c>
      <c r="AB3319" s="13" t="s">
        <v>50</v>
      </c>
      <c r="AC3319" s="13" t="s">
        <v>50</v>
      </c>
      <c r="AD3319" s="13" t="s">
        <v>147</v>
      </c>
      <c r="AE3319" s="13" t="s">
        <v>50</v>
      </c>
      <c r="AF3319" s="13" t="s">
        <v>50</v>
      </c>
      <c r="AG3319" s="13" t="s">
        <v>50</v>
      </c>
      <c r="AH3319" s="13" t="s">
        <v>50</v>
      </c>
      <c r="AI3319" s="13" t="s">
        <v>50</v>
      </c>
      <c r="AJ3319" s="13" t="s">
        <v>50</v>
      </c>
      <c r="AK3319" s="13" t="s">
        <v>31347</v>
      </c>
      <c r="AL3319" s="13" t="s">
        <v>50</v>
      </c>
      <c r="AM3319" s="13" t="s">
        <v>31480</v>
      </c>
      <c r="AN3319" s="13" t="s">
        <v>66</v>
      </c>
      <c r="AO3319" s="13" t="s">
        <v>50</v>
      </c>
      <c r="AP3319" s="15" t="s">
        <v>50</v>
      </c>
      <c r="AQ3319" s="21" t="s">
        <v>31481</v>
      </c>
      <c r="AR3319" s="13" t="s">
        <v>255</v>
      </c>
    </row>
    <row r="3320" spans="1:44" ht="15" thickBot="1">
      <c r="A3320" s="4" t="s">
        <v>31482</v>
      </c>
      <c r="B3320" s="7" t="s">
        <v>50</v>
      </c>
      <c r="C3320" s="6">
        <v>43831</v>
      </c>
      <c r="D3320" s="7" t="s">
        <v>45</v>
      </c>
      <c r="E3320" s="7" t="s">
        <v>46</v>
      </c>
      <c r="F3320" s="7" t="s">
        <v>70</v>
      </c>
      <c r="G3320" s="7" t="s">
        <v>50</v>
      </c>
      <c r="H3320" s="7" t="s">
        <v>50</v>
      </c>
      <c r="I3320" s="7" t="s">
        <v>50</v>
      </c>
      <c r="J3320" s="6">
        <v>45493</v>
      </c>
      <c r="K3320" s="7" t="s">
        <v>50</v>
      </c>
      <c r="L3320" s="7" t="s">
        <v>241</v>
      </c>
      <c r="M3320" s="7" t="s">
        <v>2620</v>
      </c>
      <c r="N3320" s="7" t="s">
        <v>6807</v>
      </c>
      <c r="O3320" s="7" t="s">
        <v>31483</v>
      </c>
      <c r="P3320" s="5">
        <v>327578</v>
      </c>
      <c r="Q3320" s="7" t="s">
        <v>245</v>
      </c>
      <c r="R3320" s="34" t="s">
        <v>31484</v>
      </c>
      <c r="S3320" s="31" t="s">
        <v>50</v>
      </c>
      <c r="T3320" s="7" t="s">
        <v>31485</v>
      </c>
      <c r="U3320" s="7">
        <v>18053561381</v>
      </c>
      <c r="V3320" s="7" t="s">
        <v>50</v>
      </c>
      <c r="W3320" s="7" t="s">
        <v>50</v>
      </c>
      <c r="X3320" s="7" t="s">
        <v>50</v>
      </c>
      <c r="Y3320" s="7" t="s">
        <v>154</v>
      </c>
      <c r="Z3320" s="7">
        <v>1</v>
      </c>
      <c r="AA3320" s="7" t="s">
        <v>50</v>
      </c>
      <c r="AB3320" s="7" t="s">
        <v>50</v>
      </c>
      <c r="AC3320" s="7" t="s">
        <v>50</v>
      </c>
      <c r="AD3320" s="7" t="s">
        <v>241</v>
      </c>
      <c r="AE3320" s="7" t="s">
        <v>50</v>
      </c>
      <c r="AF3320" s="7" t="s">
        <v>50</v>
      </c>
      <c r="AG3320" s="7" t="s">
        <v>50</v>
      </c>
      <c r="AH3320" s="7" t="s">
        <v>50</v>
      </c>
      <c r="AI3320" s="7" t="s">
        <v>50</v>
      </c>
      <c r="AJ3320" s="7" t="s">
        <v>50</v>
      </c>
      <c r="AK3320" s="7" t="s">
        <v>31486</v>
      </c>
      <c r="AL3320" s="7" t="s">
        <v>50</v>
      </c>
      <c r="AM3320" s="7" t="s">
        <v>31487</v>
      </c>
      <c r="AN3320" s="7" t="s">
        <v>4322</v>
      </c>
      <c r="AO3320" s="7" t="s">
        <v>50</v>
      </c>
      <c r="AP3320" s="9" t="s">
        <v>50</v>
      </c>
      <c r="AQ3320" s="22" t="s">
        <v>31488</v>
      </c>
      <c r="AR3320" s="7" t="s">
        <v>255</v>
      </c>
    </row>
    <row r="3321" spans="1:44" ht="15" thickBot="1">
      <c r="A3321" s="10" t="s">
        <v>31489</v>
      </c>
      <c r="B3321" s="13" t="s">
        <v>50</v>
      </c>
      <c r="C3321" s="12">
        <v>24108</v>
      </c>
      <c r="D3321" s="13" t="s">
        <v>45</v>
      </c>
      <c r="E3321" s="13" t="s">
        <v>46</v>
      </c>
      <c r="F3321" s="13" t="s">
        <v>70</v>
      </c>
      <c r="G3321" s="13" t="s">
        <v>114</v>
      </c>
      <c r="H3321" s="13" t="s">
        <v>50</v>
      </c>
      <c r="I3321" s="13" t="s">
        <v>50</v>
      </c>
      <c r="J3321" s="12">
        <v>45489</v>
      </c>
      <c r="K3321" s="13" t="s">
        <v>50</v>
      </c>
      <c r="L3321" s="13" t="s">
        <v>290</v>
      </c>
      <c r="M3321" s="13" t="s">
        <v>31490</v>
      </c>
      <c r="N3321" s="13" t="s">
        <v>31491</v>
      </c>
      <c r="O3321" s="13" t="s">
        <v>31492</v>
      </c>
      <c r="P3321" s="11">
        <v>331716</v>
      </c>
      <c r="Q3321" s="13" t="s">
        <v>360</v>
      </c>
      <c r="R3321" s="33" t="s">
        <v>31493</v>
      </c>
      <c r="S3321" s="33" t="s">
        <v>31494</v>
      </c>
      <c r="T3321" s="13" t="s">
        <v>31495</v>
      </c>
      <c r="U3321" s="13" t="s">
        <v>50</v>
      </c>
      <c r="V3321" s="13" t="s">
        <v>50</v>
      </c>
      <c r="W3321" s="13" t="s">
        <v>50</v>
      </c>
      <c r="X3321" s="13" t="s">
        <v>50</v>
      </c>
      <c r="Y3321" s="13" t="s">
        <v>290</v>
      </c>
      <c r="Z3321" s="13">
        <v>1</v>
      </c>
      <c r="AA3321" s="13" t="s">
        <v>50</v>
      </c>
      <c r="AB3321" s="13" t="s">
        <v>50</v>
      </c>
      <c r="AC3321" s="13" t="s">
        <v>50</v>
      </c>
      <c r="AD3321" s="13" t="s">
        <v>290</v>
      </c>
      <c r="AE3321" s="13" t="s">
        <v>50</v>
      </c>
      <c r="AF3321" s="13" t="s">
        <v>50</v>
      </c>
      <c r="AG3321" s="13" t="s">
        <v>50</v>
      </c>
      <c r="AH3321" s="13" t="s">
        <v>50</v>
      </c>
      <c r="AI3321" s="13" t="s">
        <v>50</v>
      </c>
      <c r="AJ3321" s="13" t="s">
        <v>50</v>
      </c>
      <c r="AK3321" s="13" t="s">
        <v>31496</v>
      </c>
      <c r="AL3321" s="13" t="s">
        <v>50</v>
      </c>
      <c r="AM3321" s="13" t="s">
        <v>31497</v>
      </c>
      <c r="AN3321" s="13" t="s">
        <v>31498</v>
      </c>
      <c r="AO3321" s="13" t="s">
        <v>50</v>
      </c>
      <c r="AP3321" s="21" t="s">
        <v>31499</v>
      </c>
      <c r="AQ3321" s="15" t="s">
        <v>50</v>
      </c>
      <c r="AR3321" s="13" t="s">
        <v>255</v>
      </c>
    </row>
    <row r="3322" spans="1:44" ht="15" thickBot="1">
      <c r="A3322" s="4" t="s">
        <v>31500</v>
      </c>
      <c r="B3322" s="7" t="s">
        <v>50</v>
      </c>
      <c r="C3322" s="6">
        <v>44256</v>
      </c>
      <c r="D3322" s="7" t="s">
        <v>45</v>
      </c>
      <c r="E3322" s="7" t="s">
        <v>46</v>
      </c>
      <c r="F3322" s="7" t="s">
        <v>70</v>
      </c>
      <c r="G3322" s="26" t="s">
        <v>54946</v>
      </c>
      <c r="H3322" s="7" t="s">
        <v>50</v>
      </c>
      <c r="I3322" s="7" t="s">
        <v>50</v>
      </c>
      <c r="J3322" s="6">
        <v>45496</v>
      </c>
      <c r="K3322" s="7" t="s">
        <v>50</v>
      </c>
      <c r="L3322" s="7" t="s">
        <v>241</v>
      </c>
      <c r="M3322" s="7" t="s">
        <v>29022</v>
      </c>
      <c r="N3322" s="7" t="s">
        <v>31501</v>
      </c>
      <c r="O3322" s="7" t="s">
        <v>31502</v>
      </c>
      <c r="P3322" s="5">
        <v>333352</v>
      </c>
      <c r="Q3322" s="7" t="s">
        <v>245</v>
      </c>
      <c r="R3322" s="31" t="s">
        <v>50</v>
      </c>
      <c r="S3322" s="31" t="s">
        <v>50</v>
      </c>
      <c r="T3322" s="7" t="s">
        <v>50</v>
      </c>
      <c r="U3322" s="7" t="s">
        <v>50</v>
      </c>
      <c r="V3322" s="7" t="s">
        <v>50</v>
      </c>
      <c r="W3322" s="7" t="s">
        <v>50</v>
      </c>
      <c r="X3322" s="7" t="s">
        <v>50</v>
      </c>
      <c r="Y3322" s="7" t="s">
        <v>154</v>
      </c>
      <c r="Z3322" s="7">
        <v>1</v>
      </c>
      <c r="AA3322" s="7" t="s">
        <v>50</v>
      </c>
      <c r="AB3322" s="7" t="s">
        <v>50</v>
      </c>
      <c r="AC3322" s="7" t="s">
        <v>50</v>
      </c>
      <c r="AD3322" s="7" t="s">
        <v>241</v>
      </c>
      <c r="AE3322" s="7" t="s">
        <v>50</v>
      </c>
      <c r="AF3322" s="7" t="s">
        <v>50</v>
      </c>
      <c r="AG3322" s="7" t="s">
        <v>50</v>
      </c>
      <c r="AH3322" s="7" t="s">
        <v>50</v>
      </c>
      <c r="AI3322" s="7" t="s">
        <v>50</v>
      </c>
      <c r="AJ3322" s="7" t="s">
        <v>50</v>
      </c>
      <c r="AK3322" s="7" t="s">
        <v>31503</v>
      </c>
      <c r="AL3322" s="7" t="s">
        <v>50</v>
      </c>
      <c r="AM3322" s="7" t="s">
        <v>31504</v>
      </c>
      <c r="AN3322" s="7" t="s">
        <v>5019</v>
      </c>
      <c r="AO3322" s="7" t="s">
        <v>50</v>
      </c>
      <c r="AP3322" s="9" t="s">
        <v>50</v>
      </c>
      <c r="AQ3322" s="22" t="s">
        <v>31505</v>
      </c>
      <c r="AR3322" s="7" t="s">
        <v>255</v>
      </c>
    </row>
    <row r="3323" spans="1:44" ht="15" thickBot="1">
      <c r="A3323" s="10" t="s">
        <v>31506</v>
      </c>
      <c r="B3323" s="13" t="s">
        <v>50</v>
      </c>
      <c r="C3323" s="12">
        <v>42736</v>
      </c>
      <c r="D3323" s="13" t="s">
        <v>45</v>
      </c>
      <c r="E3323" s="13" t="s">
        <v>46</v>
      </c>
      <c r="F3323" s="13" t="s">
        <v>70</v>
      </c>
      <c r="G3323" s="27" t="s">
        <v>54945</v>
      </c>
      <c r="H3323" s="13" t="s">
        <v>50</v>
      </c>
      <c r="I3323" s="13" t="s">
        <v>50</v>
      </c>
      <c r="J3323" s="12">
        <v>45495</v>
      </c>
      <c r="K3323" s="13" t="s">
        <v>50</v>
      </c>
      <c r="L3323" s="13" t="s">
        <v>178</v>
      </c>
      <c r="M3323" s="13" t="s">
        <v>3854</v>
      </c>
      <c r="N3323" s="13" t="s">
        <v>31507</v>
      </c>
      <c r="O3323" s="13" t="s">
        <v>31508</v>
      </c>
      <c r="P3323" s="11">
        <v>338629</v>
      </c>
      <c r="Q3323" s="13" t="s">
        <v>1783</v>
      </c>
      <c r="R3323" s="33" t="s">
        <v>31509</v>
      </c>
      <c r="S3323" s="33" t="s">
        <v>31510</v>
      </c>
      <c r="T3323" s="13" t="s">
        <v>31511</v>
      </c>
      <c r="U3323" s="13" t="s">
        <v>31512</v>
      </c>
      <c r="V3323" s="13" t="s">
        <v>50</v>
      </c>
      <c r="W3323" s="13" t="s">
        <v>50</v>
      </c>
      <c r="X3323" s="13" t="s">
        <v>50</v>
      </c>
      <c r="Y3323" s="13" t="s">
        <v>50</v>
      </c>
      <c r="Z3323" s="13">
        <v>1</v>
      </c>
      <c r="AA3323" s="13" t="s">
        <v>50</v>
      </c>
      <c r="AB3323" s="13" t="s">
        <v>50</v>
      </c>
      <c r="AC3323" s="13" t="s">
        <v>50</v>
      </c>
      <c r="AD3323" s="13" t="s">
        <v>178</v>
      </c>
      <c r="AE3323" s="13" t="s">
        <v>50</v>
      </c>
      <c r="AF3323" s="13" t="s">
        <v>50</v>
      </c>
      <c r="AG3323" s="13" t="s">
        <v>50</v>
      </c>
      <c r="AH3323" s="13" t="s">
        <v>50</v>
      </c>
      <c r="AI3323" s="13" t="s">
        <v>50</v>
      </c>
      <c r="AJ3323" s="13" t="s">
        <v>50</v>
      </c>
      <c r="AK3323" s="13" t="s">
        <v>31513</v>
      </c>
      <c r="AL3323" s="13" t="s">
        <v>50</v>
      </c>
      <c r="AM3323" s="13" t="s">
        <v>31514</v>
      </c>
      <c r="AN3323" s="13" t="s">
        <v>66</v>
      </c>
      <c r="AO3323" s="13" t="s">
        <v>31515</v>
      </c>
      <c r="AP3323" s="21" t="s">
        <v>31516</v>
      </c>
      <c r="AQ3323" s="15" t="s">
        <v>50</v>
      </c>
      <c r="AR3323" s="13" t="s">
        <v>50</v>
      </c>
    </row>
    <row r="3324" spans="1:44" ht="15" thickBot="1">
      <c r="A3324" s="4" t="s">
        <v>31517</v>
      </c>
      <c r="B3324" s="7" t="s">
        <v>50</v>
      </c>
      <c r="C3324" s="7" t="s">
        <v>50</v>
      </c>
      <c r="D3324" s="7" t="s">
        <v>45</v>
      </c>
      <c r="E3324" s="7" t="s">
        <v>46</v>
      </c>
      <c r="F3324" s="7" t="s">
        <v>70</v>
      </c>
      <c r="G3324" s="7" t="s">
        <v>50</v>
      </c>
      <c r="H3324" s="7" t="s">
        <v>50</v>
      </c>
      <c r="I3324" s="7" t="s">
        <v>50</v>
      </c>
      <c r="J3324" s="6">
        <v>45497</v>
      </c>
      <c r="K3324" s="7" t="s">
        <v>50</v>
      </c>
      <c r="L3324" s="7" t="s">
        <v>178</v>
      </c>
      <c r="M3324" s="7" t="s">
        <v>31518</v>
      </c>
      <c r="N3324" s="7" t="s">
        <v>4607</v>
      </c>
      <c r="O3324" s="7" t="s">
        <v>31519</v>
      </c>
      <c r="P3324" s="5">
        <v>339067</v>
      </c>
      <c r="Q3324" s="7" t="s">
        <v>245</v>
      </c>
      <c r="R3324" s="34" t="s">
        <v>31520</v>
      </c>
      <c r="S3324" s="31" t="s">
        <v>50</v>
      </c>
      <c r="T3324" s="7" t="s">
        <v>31521</v>
      </c>
      <c r="U3324" s="7" t="s">
        <v>31522</v>
      </c>
      <c r="V3324" s="7" t="s">
        <v>50</v>
      </c>
      <c r="W3324" s="7" t="s">
        <v>50</v>
      </c>
      <c r="X3324" s="7" t="s">
        <v>50</v>
      </c>
      <c r="Y3324" s="7" t="s">
        <v>50</v>
      </c>
      <c r="Z3324" s="7">
        <v>1</v>
      </c>
      <c r="AA3324" s="7" t="s">
        <v>50</v>
      </c>
      <c r="AB3324" s="7" t="s">
        <v>50</v>
      </c>
      <c r="AC3324" s="7" t="s">
        <v>50</v>
      </c>
      <c r="AD3324" s="7" t="s">
        <v>178</v>
      </c>
      <c r="AE3324" s="7" t="s">
        <v>50</v>
      </c>
      <c r="AF3324" s="7" t="s">
        <v>50</v>
      </c>
      <c r="AG3324" s="7" t="s">
        <v>50</v>
      </c>
      <c r="AH3324" s="7" t="s">
        <v>50</v>
      </c>
      <c r="AI3324" s="7" t="s">
        <v>50</v>
      </c>
      <c r="AJ3324" s="7" t="s">
        <v>50</v>
      </c>
      <c r="AK3324" s="7" t="s">
        <v>31523</v>
      </c>
      <c r="AL3324" s="7" t="s">
        <v>50</v>
      </c>
      <c r="AM3324" s="7" t="s">
        <v>31524</v>
      </c>
      <c r="AN3324" s="7" t="s">
        <v>253</v>
      </c>
      <c r="AO3324" s="7" t="s">
        <v>31525</v>
      </c>
      <c r="AP3324" s="9" t="s">
        <v>50</v>
      </c>
      <c r="AQ3324" s="22" t="s">
        <v>31526</v>
      </c>
      <c r="AR3324" s="7" t="s">
        <v>50</v>
      </c>
    </row>
    <row r="3325" spans="1:44" ht="15" thickBot="1">
      <c r="A3325" s="10" t="s">
        <v>31527</v>
      </c>
      <c r="B3325" s="13" t="s">
        <v>50</v>
      </c>
      <c r="C3325" s="12">
        <v>43101</v>
      </c>
      <c r="D3325" s="13" t="s">
        <v>45</v>
      </c>
      <c r="E3325" s="13" t="s">
        <v>1939</v>
      </c>
      <c r="F3325" s="13" t="s">
        <v>70</v>
      </c>
      <c r="G3325" s="26" t="s">
        <v>54946</v>
      </c>
      <c r="H3325" s="13" t="s">
        <v>50</v>
      </c>
      <c r="I3325" s="13" t="s">
        <v>50</v>
      </c>
      <c r="J3325" s="12">
        <v>45495</v>
      </c>
      <c r="K3325" s="13" t="s">
        <v>50</v>
      </c>
      <c r="L3325" s="13" t="s">
        <v>52</v>
      </c>
      <c r="M3325" s="13" t="s">
        <v>31528</v>
      </c>
      <c r="N3325" s="13" t="s">
        <v>31529</v>
      </c>
      <c r="O3325" s="13" t="s">
        <v>31530</v>
      </c>
      <c r="P3325" s="11">
        <v>339212</v>
      </c>
      <c r="Q3325" s="13" t="s">
        <v>135</v>
      </c>
      <c r="R3325" s="33" t="s">
        <v>31531</v>
      </c>
      <c r="S3325" s="33" t="s">
        <v>31532</v>
      </c>
      <c r="T3325" s="13" t="s">
        <v>31533</v>
      </c>
      <c r="U3325" s="13" t="s">
        <v>50</v>
      </c>
      <c r="V3325" s="13" t="s">
        <v>50</v>
      </c>
      <c r="W3325" s="13" t="s">
        <v>50</v>
      </c>
      <c r="X3325" s="13" t="s">
        <v>50</v>
      </c>
      <c r="Y3325" s="13" t="s">
        <v>50</v>
      </c>
      <c r="Z3325" s="13">
        <v>1</v>
      </c>
      <c r="AA3325" s="13" t="s">
        <v>50</v>
      </c>
      <c r="AB3325" s="13" t="s">
        <v>50</v>
      </c>
      <c r="AC3325" s="13" t="s">
        <v>50</v>
      </c>
      <c r="AD3325" s="13" t="s">
        <v>50</v>
      </c>
      <c r="AE3325" s="13" t="s">
        <v>50</v>
      </c>
      <c r="AF3325" s="13" t="s">
        <v>50</v>
      </c>
      <c r="AG3325" s="13" t="s">
        <v>50</v>
      </c>
      <c r="AH3325" s="13" t="s">
        <v>50</v>
      </c>
      <c r="AI3325" s="13" t="s">
        <v>50</v>
      </c>
      <c r="AJ3325" s="13" t="s">
        <v>50</v>
      </c>
      <c r="AK3325" s="13" t="s">
        <v>30606</v>
      </c>
      <c r="AL3325" s="13" t="s">
        <v>50</v>
      </c>
      <c r="AM3325" s="13" t="s">
        <v>31534</v>
      </c>
      <c r="AN3325" s="13" t="s">
        <v>66</v>
      </c>
      <c r="AO3325" s="13" t="s">
        <v>31535</v>
      </c>
      <c r="AP3325" s="21" t="s">
        <v>31536</v>
      </c>
      <c r="AQ3325" s="15" t="s">
        <v>50</v>
      </c>
      <c r="AR3325" s="13" t="s">
        <v>50</v>
      </c>
    </row>
    <row r="3326" spans="1:44" ht="15" thickBot="1">
      <c r="A3326" s="4" t="s">
        <v>31537</v>
      </c>
      <c r="B3326" s="7" t="s">
        <v>50</v>
      </c>
      <c r="C3326" s="6">
        <v>44197</v>
      </c>
      <c r="D3326" s="7" t="s">
        <v>45</v>
      </c>
      <c r="E3326" s="7" t="s">
        <v>46</v>
      </c>
      <c r="F3326" s="7" t="s">
        <v>70</v>
      </c>
      <c r="G3326" s="27" t="s">
        <v>54945</v>
      </c>
      <c r="H3326" s="7" t="s">
        <v>50</v>
      </c>
      <c r="I3326" s="7" t="s">
        <v>50</v>
      </c>
      <c r="J3326" s="6">
        <v>45495</v>
      </c>
      <c r="K3326" s="7" t="s">
        <v>89</v>
      </c>
      <c r="L3326" s="7" t="s">
        <v>52</v>
      </c>
      <c r="M3326" s="7" t="s">
        <v>31538</v>
      </c>
      <c r="N3326" s="7" t="s">
        <v>4216</v>
      </c>
      <c r="O3326" s="7" t="s">
        <v>31539</v>
      </c>
      <c r="P3326" s="5">
        <v>351662</v>
      </c>
      <c r="Q3326" s="7" t="s">
        <v>1334</v>
      </c>
      <c r="R3326" s="34" t="s">
        <v>31540</v>
      </c>
      <c r="S3326" s="34" t="s">
        <v>31541</v>
      </c>
      <c r="T3326" s="7" t="s">
        <v>50</v>
      </c>
      <c r="U3326" s="7" t="s">
        <v>50</v>
      </c>
      <c r="V3326" s="7" t="s">
        <v>50</v>
      </c>
      <c r="W3326" s="7" t="s">
        <v>50</v>
      </c>
      <c r="X3326" s="7" t="s">
        <v>50</v>
      </c>
      <c r="Y3326" s="7" t="s">
        <v>50</v>
      </c>
      <c r="Z3326" s="7">
        <v>1</v>
      </c>
      <c r="AA3326" s="7" t="s">
        <v>50</v>
      </c>
      <c r="AB3326" s="7" t="s">
        <v>50</v>
      </c>
      <c r="AC3326" s="7" t="s">
        <v>50</v>
      </c>
      <c r="AD3326" s="7" t="s">
        <v>50</v>
      </c>
      <c r="AE3326" s="7" t="s">
        <v>50</v>
      </c>
      <c r="AF3326" s="7" t="s">
        <v>50</v>
      </c>
      <c r="AG3326" s="7" t="s">
        <v>50</v>
      </c>
      <c r="AH3326" s="7" t="s">
        <v>50</v>
      </c>
      <c r="AI3326" s="7" t="s">
        <v>50</v>
      </c>
      <c r="AJ3326" s="7" t="s">
        <v>50</v>
      </c>
      <c r="AK3326" s="7" t="s">
        <v>31400</v>
      </c>
      <c r="AL3326" s="7" t="s">
        <v>50</v>
      </c>
      <c r="AM3326" s="7" t="s">
        <v>31542</v>
      </c>
      <c r="AN3326" s="7" t="s">
        <v>66</v>
      </c>
      <c r="AO3326" s="7" t="s">
        <v>31543</v>
      </c>
      <c r="AP3326" s="22" t="s">
        <v>31544</v>
      </c>
      <c r="AQ3326" s="9" t="s">
        <v>50</v>
      </c>
      <c r="AR3326" s="7" t="s">
        <v>50</v>
      </c>
    </row>
    <row r="3327" spans="1:44" ht="15" thickBot="1">
      <c r="A3327" s="10" t="s">
        <v>31545</v>
      </c>
      <c r="B3327" s="13" t="s">
        <v>50</v>
      </c>
      <c r="C3327" s="12">
        <v>42736</v>
      </c>
      <c r="D3327" s="13" t="s">
        <v>45</v>
      </c>
      <c r="E3327" s="13" t="s">
        <v>1939</v>
      </c>
      <c r="F3327" s="13" t="s">
        <v>70</v>
      </c>
      <c r="G3327" s="13" t="s">
        <v>50</v>
      </c>
      <c r="H3327" s="13" t="s">
        <v>50</v>
      </c>
      <c r="I3327" s="13" t="s">
        <v>50</v>
      </c>
      <c r="J3327" s="12">
        <v>45489</v>
      </c>
      <c r="K3327" s="13" t="s">
        <v>50</v>
      </c>
      <c r="L3327" s="13" t="s">
        <v>52</v>
      </c>
      <c r="M3327" s="13" t="s">
        <v>8880</v>
      </c>
      <c r="N3327" s="13" t="s">
        <v>50</v>
      </c>
      <c r="O3327" s="13" t="s">
        <v>31546</v>
      </c>
      <c r="P3327" s="11">
        <v>352743</v>
      </c>
      <c r="Q3327" s="13" t="s">
        <v>50</v>
      </c>
      <c r="R3327" s="33" t="s">
        <v>31547</v>
      </c>
      <c r="S3327" s="30" t="s">
        <v>50</v>
      </c>
      <c r="T3327" s="13" t="s">
        <v>31548</v>
      </c>
      <c r="U3327" s="13" t="s">
        <v>50</v>
      </c>
      <c r="V3327" s="13" t="s">
        <v>50</v>
      </c>
      <c r="W3327" s="13" t="s">
        <v>50</v>
      </c>
      <c r="X3327" s="13" t="s">
        <v>50</v>
      </c>
      <c r="Y3327" s="13" t="s">
        <v>50</v>
      </c>
      <c r="Z3327" s="13">
        <v>1</v>
      </c>
      <c r="AA3327" s="13" t="s">
        <v>50</v>
      </c>
      <c r="AB3327" s="13" t="s">
        <v>50</v>
      </c>
      <c r="AC3327" s="13" t="s">
        <v>50</v>
      </c>
      <c r="AD3327" s="13" t="s">
        <v>50</v>
      </c>
      <c r="AE3327" s="13" t="s">
        <v>50</v>
      </c>
      <c r="AF3327" s="13" t="s">
        <v>50</v>
      </c>
      <c r="AG3327" s="13" t="s">
        <v>50</v>
      </c>
      <c r="AH3327" s="13" t="s">
        <v>50</v>
      </c>
      <c r="AI3327" s="13" t="s">
        <v>50</v>
      </c>
      <c r="AJ3327" s="13" t="s">
        <v>50</v>
      </c>
      <c r="AK3327" s="13" t="s">
        <v>30905</v>
      </c>
      <c r="AL3327" s="13" t="s">
        <v>50</v>
      </c>
      <c r="AM3327" s="13" t="s">
        <v>31549</v>
      </c>
      <c r="AN3327" s="13" t="s">
        <v>253</v>
      </c>
      <c r="AO3327" s="13" t="s">
        <v>50</v>
      </c>
      <c r="AP3327" s="15" t="s">
        <v>50</v>
      </c>
      <c r="AQ3327" s="21" t="s">
        <v>31550</v>
      </c>
      <c r="AR3327" s="13" t="s">
        <v>255</v>
      </c>
    </row>
    <row r="3328" spans="1:44" ht="15" thickBot="1">
      <c r="A3328" s="4" t="s">
        <v>31551</v>
      </c>
      <c r="B3328" s="7" t="s">
        <v>50</v>
      </c>
      <c r="C3328" s="6">
        <v>43831</v>
      </c>
      <c r="D3328" s="7" t="s">
        <v>45</v>
      </c>
      <c r="E3328" s="7" t="s">
        <v>46</v>
      </c>
      <c r="F3328" s="7" t="s">
        <v>70</v>
      </c>
      <c r="G3328" s="7" t="s">
        <v>50</v>
      </c>
      <c r="H3328" s="7" t="s">
        <v>50</v>
      </c>
      <c r="I3328" s="7" t="s">
        <v>50</v>
      </c>
      <c r="J3328" s="6">
        <v>45493</v>
      </c>
      <c r="K3328" s="7" t="s">
        <v>50</v>
      </c>
      <c r="L3328" s="7" t="s">
        <v>4836</v>
      </c>
      <c r="M3328" s="7" t="s">
        <v>12061</v>
      </c>
      <c r="N3328" s="7" t="s">
        <v>8446</v>
      </c>
      <c r="O3328" s="7" t="s">
        <v>31552</v>
      </c>
      <c r="P3328" s="5">
        <v>365856</v>
      </c>
      <c r="Q3328" s="7" t="s">
        <v>245</v>
      </c>
      <c r="R3328" s="34" t="s">
        <v>31553</v>
      </c>
      <c r="S3328" s="31" t="s">
        <v>50</v>
      </c>
      <c r="T3328" s="7" t="s">
        <v>31554</v>
      </c>
      <c r="U3328" s="7" t="s">
        <v>31555</v>
      </c>
      <c r="V3328" s="7" t="s">
        <v>50</v>
      </c>
      <c r="W3328" s="7" t="s">
        <v>50</v>
      </c>
      <c r="X3328" s="7" t="s">
        <v>50</v>
      </c>
      <c r="Y3328" s="7" t="s">
        <v>467</v>
      </c>
      <c r="Z3328" s="7">
        <v>1</v>
      </c>
      <c r="AA3328" s="7" t="s">
        <v>50</v>
      </c>
      <c r="AB3328" s="7" t="s">
        <v>50</v>
      </c>
      <c r="AC3328" s="7" t="s">
        <v>50</v>
      </c>
      <c r="AD3328" s="7" t="s">
        <v>4836</v>
      </c>
      <c r="AE3328" s="7" t="s">
        <v>50</v>
      </c>
      <c r="AF3328" s="7" t="s">
        <v>50</v>
      </c>
      <c r="AG3328" s="7" t="s">
        <v>50</v>
      </c>
      <c r="AH3328" s="7" t="s">
        <v>50</v>
      </c>
      <c r="AI3328" s="7" t="s">
        <v>50</v>
      </c>
      <c r="AJ3328" s="7" t="s">
        <v>50</v>
      </c>
      <c r="AK3328" s="7" t="s">
        <v>50</v>
      </c>
      <c r="AL3328" s="7" t="s">
        <v>50</v>
      </c>
      <c r="AM3328" s="7" t="s">
        <v>31556</v>
      </c>
      <c r="AN3328" s="7" t="s">
        <v>5019</v>
      </c>
      <c r="AO3328" s="7" t="s">
        <v>50</v>
      </c>
      <c r="AP3328" s="9" t="s">
        <v>50</v>
      </c>
      <c r="AQ3328" s="22" t="s">
        <v>31557</v>
      </c>
      <c r="AR3328" s="7" t="s">
        <v>255</v>
      </c>
    </row>
    <row r="3329" spans="1:44" ht="15" thickBot="1">
      <c r="A3329" s="10" t="s">
        <v>31558</v>
      </c>
      <c r="B3329" s="13" t="s">
        <v>50</v>
      </c>
      <c r="C3329" s="12">
        <v>44743</v>
      </c>
      <c r="D3329" s="13" t="s">
        <v>45</v>
      </c>
      <c r="E3329" s="13" t="s">
        <v>46</v>
      </c>
      <c r="F3329" s="13" t="s">
        <v>70</v>
      </c>
      <c r="G3329" s="26" t="s">
        <v>54946</v>
      </c>
      <c r="H3329" s="13" t="s">
        <v>50</v>
      </c>
      <c r="I3329" s="13" t="s">
        <v>50</v>
      </c>
      <c r="J3329" s="12">
        <v>45492</v>
      </c>
      <c r="K3329" s="13" t="s">
        <v>50</v>
      </c>
      <c r="L3329" s="13" t="s">
        <v>241</v>
      </c>
      <c r="M3329" s="13" t="s">
        <v>31559</v>
      </c>
      <c r="N3329" s="13" t="s">
        <v>5189</v>
      </c>
      <c r="O3329" s="13" t="s">
        <v>31560</v>
      </c>
      <c r="P3329" s="11">
        <v>372065</v>
      </c>
      <c r="Q3329" s="13" t="s">
        <v>245</v>
      </c>
      <c r="R3329" s="30" t="s">
        <v>50</v>
      </c>
      <c r="S3329" s="30" t="s">
        <v>50</v>
      </c>
      <c r="T3329" s="13" t="s">
        <v>50</v>
      </c>
      <c r="U3329" s="13" t="s">
        <v>50</v>
      </c>
      <c r="V3329" s="13" t="s">
        <v>50</v>
      </c>
      <c r="W3329" s="13" t="s">
        <v>50</v>
      </c>
      <c r="X3329" s="13" t="s">
        <v>50</v>
      </c>
      <c r="Y3329" s="13" t="s">
        <v>154</v>
      </c>
      <c r="Z3329" s="13">
        <v>2</v>
      </c>
      <c r="AA3329" s="13" t="s">
        <v>50</v>
      </c>
      <c r="AB3329" s="13" t="s">
        <v>50</v>
      </c>
      <c r="AC3329" s="13" t="s">
        <v>50</v>
      </c>
      <c r="AD3329" s="13" t="s">
        <v>241</v>
      </c>
      <c r="AE3329" s="13" t="s">
        <v>50</v>
      </c>
      <c r="AF3329" s="13" t="s">
        <v>50</v>
      </c>
      <c r="AG3329" s="13" t="s">
        <v>50</v>
      </c>
      <c r="AH3329" s="13" t="s">
        <v>50</v>
      </c>
      <c r="AI3329" s="13" t="s">
        <v>50</v>
      </c>
      <c r="AJ3329" s="13" t="s">
        <v>50</v>
      </c>
      <c r="AK3329" s="13" t="s">
        <v>31561</v>
      </c>
      <c r="AL3329" s="13" t="s">
        <v>50</v>
      </c>
      <c r="AM3329" s="13" t="s">
        <v>31562</v>
      </c>
      <c r="AN3329" s="13" t="s">
        <v>66</v>
      </c>
      <c r="AO3329" s="13" t="s">
        <v>50</v>
      </c>
      <c r="AP3329" s="15" t="s">
        <v>50</v>
      </c>
      <c r="AQ3329" s="21" t="s">
        <v>31563</v>
      </c>
      <c r="AR3329" s="13" t="s">
        <v>255</v>
      </c>
    </row>
    <row r="3330" spans="1:44" ht="15" thickBot="1">
      <c r="A3330" s="4" t="s">
        <v>31564</v>
      </c>
      <c r="B3330" s="7" t="s">
        <v>50</v>
      </c>
      <c r="C3330" s="6">
        <v>39814</v>
      </c>
      <c r="D3330" s="7" t="s">
        <v>45</v>
      </c>
      <c r="E3330" s="7" t="s">
        <v>1939</v>
      </c>
      <c r="F3330" s="7" t="s">
        <v>70</v>
      </c>
      <c r="G3330" s="27" t="s">
        <v>54945</v>
      </c>
      <c r="H3330" s="7" t="s">
        <v>50</v>
      </c>
      <c r="I3330" s="7" t="s">
        <v>50</v>
      </c>
      <c r="J3330" s="6">
        <v>45495</v>
      </c>
      <c r="K3330" s="7" t="s">
        <v>50</v>
      </c>
      <c r="L3330" s="7" t="s">
        <v>52</v>
      </c>
      <c r="M3330" s="7" t="s">
        <v>8645</v>
      </c>
      <c r="N3330" s="7" t="s">
        <v>30173</v>
      </c>
      <c r="O3330" s="7" t="s">
        <v>31565</v>
      </c>
      <c r="P3330" s="5">
        <v>374628</v>
      </c>
      <c r="Q3330" s="7" t="s">
        <v>166</v>
      </c>
      <c r="R3330" s="34" t="s">
        <v>31566</v>
      </c>
      <c r="S3330" s="31" t="s">
        <v>50</v>
      </c>
      <c r="T3330" s="7" t="s">
        <v>31567</v>
      </c>
      <c r="U3330" s="7" t="s">
        <v>50</v>
      </c>
      <c r="V3330" s="7" t="s">
        <v>50</v>
      </c>
      <c r="W3330" s="7" t="s">
        <v>50</v>
      </c>
      <c r="X3330" s="7" t="s">
        <v>50</v>
      </c>
      <c r="Y3330" s="7" t="s">
        <v>50</v>
      </c>
      <c r="Z3330" s="7">
        <v>1</v>
      </c>
      <c r="AA3330" s="7" t="s">
        <v>50</v>
      </c>
      <c r="AB3330" s="7" t="s">
        <v>50</v>
      </c>
      <c r="AC3330" s="7" t="s">
        <v>50</v>
      </c>
      <c r="AD3330" s="7" t="s">
        <v>50</v>
      </c>
      <c r="AE3330" s="7" t="s">
        <v>50</v>
      </c>
      <c r="AF3330" s="7" t="s">
        <v>50</v>
      </c>
      <c r="AG3330" s="7" t="s">
        <v>50</v>
      </c>
      <c r="AH3330" s="7" t="s">
        <v>50</v>
      </c>
      <c r="AI3330" s="7" t="s">
        <v>50</v>
      </c>
      <c r="AJ3330" s="7" t="s">
        <v>50</v>
      </c>
      <c r="AK3330" s="7" t="s">
        <v>30606</v>
      </c>
      <c r="AL3330" s="7" t="s">
        <v>50</v>
      </c>
      <c r="AM3330" s="7" t="s">
        <v>31568</v>
      </c>
      <c r="AN3330" s="7" t="s">
        <v>5485</v>
      </c>
      <c r="AO3330" s="7" t="s">
        <v>31569</v>
      </c>
      <c r="AP3330" s="22" t="s">
        <v>31570</v>
      </c>
      <c r="AQ3330" s="9" t="s">
        <v>50</v>
      </c>
      <c r="AR3330" s="7" t="s">
        <v>50</v>
      </c>
    </row>
    <row r="3331" spans="1:44" ht="15" thickBot="1">
      <c r="A3331" s="10" t="s">
        <v>31571</v>
      </c>
      <c r="B3331" s="13" t="s">
        <v>50</v>
      </c>
      <c r="C3331" s="13" t="s">
        <v>50</v>
      </c>
      <c r="D3331" s="13" t="s">
        <v>45</v>
      </c>
      <c r="E3331" s="13" t="s">
        <v>46</v>
      </c>
      <c r="F3331" s="13" t="s">
        <v>70</v>
      </c>
      <c r="G3331" s="13" t="s">
        <v>50</v>
      </c>
      <c r="H3331" s="13" t="s">
        <v>50</v>
      </c>
      <c r="I3331" s="13" t="s">
        <v>50</v>
      </c>
      <c r="J3331" s="12">
        <v>45496</v>
      </c>
      <c r="K3331" s="13" t="s">
        <v>50</v>
      </c>
      <c r="L3331" s="13" t="s">
        <v>6576</v>
      </c>
      <c r="M3331" s="13" t="s">
        <v>9761</v>
      </c>
      <c r="N3331" s="13" t="s">
        <v>31572</v>
      </c>
      <c r="O3331" s="13" t="s">
        <v>31573</v>
      </c>
      <c r="P3331" s="11">
        <v>386866</v>
      </c>
      <c r="Q3331" s="13" t="s">
        <v>245</v>
      </c>
      <c r="R3331" s="30" t="s">
        <v>50</v>
      </c>
      <c r="S3331" s="30" t="s">
        <v>50</v>
      </c>
      <c r="T3331" s="13" t="s">
        <v>50</v>
      </c>
      <c r="U3331" s="13" t="s">
        <v>50</v>
      </c>
      <c r="V3331" s="13" t="s">
        <v>50</v>
      </c>
      <c r="W3331" s="13" t="s">
        <v>50</v>
      </c>
      <c r="X3331" s="13" t="s">
        <v>50</v>
      </c>
      <c r="Y3331" s="13" t="s">
        <v>50</v>
      </c>
      <c r="Z3331" s="13">
        <v>1</v>
      </c>
      <c r="AA3331" s="13" t="s">
        <v>50</v>
      </c>
      <c r="AB3331" s="13" t="s">
        <v>50</v>
      </c>
      <c r="AC3331" s="13" t="s">
        <v>50</v>
      </c>
      <c r="AD3331" s="13" t="s">
        <v>50</v>
      </c>
      <c r="AE3331" s="13" t="s">
        <v>50</v>
      </c>
      <c r="AF3331" s="13" t="s">
        <v>50</v>
      </c>
      <c r="AG3331" s="13" t="s">
        <v>50</v>
      </c>
      <c r="AH3331" s="13" t="s">
        <v>50</v>
      </c>
      <c r="AI3331" s="13" t="s">
        <v>50</v>
      </c>
      <c r="AJ3331" s="13" t="s">
        <v>50</v>
      </c>
      <c r="AK3331" s="13" t="s">
        <v>31311</v>
      </c>
      <c r="AL3331" s="13" t="s">
        <v>50</v>
      </c>
      <c r="AM3331" s="13" t="s">
        <v>50</v>
      </c>
      <c r="AN3331" s="13" t="s">
        <v>50</v>
      </c>
      <c r="AO3331" s="13" t="s">
        <v>50</v>
      </c>
      <c r="AP3331" s="15" t="s">
        <v>50</v>
      </c>
      <c r="AQ3331" s="15" t="s">
        <v>50</v>
      </c>
      <c r="AR3331" s="13" t="s">
        <v>1186</v>
      </c>
    </row>
    <row r="3332" spans="1:44" ht="15" thickBot="1">
      <c r="A3332" s="4" t="s">
        <v>31574</v>
      </c>
      <c r="B3332" s="7" t="s">
        <v>50</v>
      </c>
      <c r="C3332" s="6">
        <v>44197</v>
      </c>
      <c r="D3332" s="7" t="s">
        <v>45</v>
      </c>
      <c r="E3332" s="7" t="s">
        <v>46</v>
      </c>
      <c r="F3332" s="7" t="s">
        <v>70</v>
      </c>
      <c r="G3332" s="27" t="s">
        <v>54945</v>
      </c>
      <c r="H3332" s="7" t="s">
        <v>50</v>
      </c>
      <c r="I3332" s="7" t="s">
        <v>50</v>
      </c>
      <c r="J3332" s="6">
        <v>45496</v>
      </c>
      <c r="K3332" s="7" t="s">
        <v>50</v>
      </c>
      <c r="L3332" s="7" t="s">
        <v>6576</v>
      </c>
      <c r="M3332" s="7" t="s">
        <v>4534</v>
      </c>
      <c r="N3332" s="7" t="s">
        <v>543</v>
      </c>
      <c r="O3332" s="7" t="s">
        <v>31575</v>
      </c>
      <c r="P3332" s="5">
        <v>388313</v>
      </c>
      <c r="Q3332" s="7" t="s">
        <v>545</v>
      </c>
      <c r="R3332" s="34" t="s">
        <v>31576</v>
      </c>
      <c r="S3332" s="31" t="s">
        <v>50</v>
      </c>
      <c r="T3332" s="7" t="s">
        <v>50</v>
      </c>
      <c r="U3332" s="7" t="s">
        <v>31577</v>
      </c>
      <c r="V3332" s="7" t="s">
        <v>50</v>
      </c>
      <c r="W3332" s="7" t="s">
        <v>50</v>
      </c>
      <c r="X3332" s="7" t="s">
        <v>50</v>
      </c>
      <c r="Y3332" s="7" t="s">
        <v>50</v>
      </c>
      <c r="Z3332" s="7">
        <v>1</v>
      </c>
      <c r="AA3332" s="7" t="s">
        <v>50</v>
      </c>
      <c r="AB3332" s="7" t="s">
        <v>50</v>
      </c>
      <c r="AC3332" s="7" t="s">
        <v>50</v>
      </c>
      <c r="AD3332" s="7" t="s">
        <v>50</v>
      </c>
      <c r="AE3332" s="7" t="s">
        <v>50</v>
      </c>
      <c r="AF3332" s="7" t="s">
        <v>50</v>
      </c>
      <c r="AG3332" s="7" t="s">
        <v>50</v>
      </c>
      <c r="AH3332" s="7" t="s">
        <v>50</v>
      </c>
      <c r="AI3332" s="7" t="s">
        <v>50</v>
      </c>
      <c r="AJ3332" s="7" t="s">
        <v>50</v>
      </c>
      <c r="AK3332" s="7" t="s">
        <v>31311</v>
      </c>
      <c r="AL3332" s="7" t="s">
        <v>50</v>
      </c>
      <c r="AM3332" s="7" t="s">
        <v>31578</v>
      </c>
      <c r="AN3332" s="7" t="s">
        <v>253</v>
      </c>
      <c r="AO3332" s="7" t="s">
        <v>50</v>
      </c>
      <c r="AP3332" s="22" t="s">
        <v>31579</v>
      </c>
      <c r="AQ3332" s="9" t="s">
        <v>50</v>
      </c>
      <c r="AR3332" s="7" t="s">
        <v>255</v>
      </c>
    </row>
    <row r="3333" spans="1:44" ht="15" thickBot="1">
      <c r="A3333" s="10" t="s">
        <v>31580</v>
      </c>
      <c r="B3333" s="13" t="s">
        <v>50</v>
      </c>
      <c r="C3333" s="12">
        <v>29587</v>
      </c>
      <c r="D3333" s="13" t="s">
        <v>45</v>
      </c>
      <c r="E3333" s="13" t="s">
        <v>1939</v>
      </c>
      <c r="F3333" s="13" t="s">
        <v>70</v>
      </c>
      <c r="G3333" s="26" t="s">
        <v>54946</v>
      </c>
      <c r="H3333" s="13" t="s">
        <v>1245</v>
      </c>
      <c r="I3333" s="13" t="s">
        <v>50</v>
      </c>
      <c r="J3333" s="12">
        <v>45495</v>
      </c>
      <c r="K3333" s="13" t="s">
        <v>50</v>
      </c>
      <c r="L3333" s="13" t="s">
        <v>52</v>
      </c>
      <c r="M3333" s="13" t="s">
        <v>5917</v>
      </c>
      <c r="N3333" s="13" t="s">
        <v>4752</v>
      </c>
      <c r="O3333" s="13" t="s">
        <v>31581</v>
      </c>
      <c r="P3333" s="11">
        <v>388660</v>
      </c>
      <c r="Q3333" s="13" t="s">
        <v>166</v>
      </c>
      <c r="R3333" s="33" t="s">
        <v>31582</v>
      </c>
      <c r="S3333" s="33" t="s">
        <v>31583</v>
      </c>
      <c r="T3333" s="13" t="s">
        <v>50</v>
      </c>
      <c r="U3333" s="13" t="s">
        <v>50</v>
      </c>
      <c r="V3333" s="13" t="s">
        <v>50</v>
      </c>
      <c r="W3333" s="13" t="s">
        <v>50</v>
      </c>
      <c r="X3333" s="13" t="s">
        <v>50</v>
      </c>
      <c r="Y3333" s="13" t="s">
        <v>50</v>
      </c>
      <c r="Z3333" s="13">
        <v>2</v>
      </c>
      <c r="AA3333" s="13" t="s">
        <v>50</v>
      </c>
      <c r="AB3333" s="13" t="s">
        <v>50</v>
      </c>
      <c r="AC3333" s="13" t="s">
        <v>50</v>
      </c>
      <c r="AD3333" s="13" t="s">
        <v>50</v>
      </c>
      <c r="AE3333" s="13" t="s">
        <v>50</v>
      </c>
      <c r="AF3333" s="13" t="s">
        <v>50</v>
      </c>
      <c r="AG3333" s="13" t="s">
        <v>50</v>
      </c>
      <c r="AH3333" s="13" t="s">
        <v>50</v>
      </c>
      <c r="AI3333" s="13" t="s">
        <v>50</v>
      </c>
      <c r="AJ3333" s="13" t="s">
        <v>50</v>
      </c>
      <c r="AK3333" s="13" t="s">
        <v>31584</v>
      </c>
      <c r="AL3333" s="13" t="s">
        <v>50</v>
      </c>
      <c r="AM3333" s="13" t="s">
        <v>31585</v>
      </c>
      <c r="AN3333" s="13" t="s">
        <v>66</v>
      </c>
      <c r="AO3333" s="13" t="s">
        <v>31586</v>
      </c>
      <c r="AP3333" s="15" t="s">
        <v>50</v>
      </c>
      <c r="AQ3333" s="21" t="s">
        <v>31587</v>
      </c>
      <c r="AR3333" s="13" t="s">
        <v>50</v>
      </c>
    </row>
    <row r="3334" spans="1:44" ht="15" thickBot="1">
      <c r="A3334" s="4" t="s">
        <v>31588</v>
      </c>
      <c r="B3334" s="7" t="s">
        <v>50</v>
      </c>
      <c r="C3334" s="6">
        <v>37622</v>
      </c>
      <c r="D3334" s="7" t="s">
        <v>45</v>
      </c>
      <c r="E3334" s="7" t="s">
        <v>1939</v>
      </c>
      <c r="F3334" s="7" t="s">
        <v>70</v>
      </c>
      <c r="G3334" s="26" t="s">
        <v>54946</v>
      </c>
      <c r="H3334" s="7" t="s">
        <v>50</v>
      </c>
      <c r="I3334" s="7" t="s">
        <v>50</v>
      </c>
      <c r="J3334" s="6">
        <v>45489</v>
      </c>
      <c r="K3334" s="7" t="s">
        <v>50</v>
      </c>
      <c r="L3334" s="7" t="s">
        <v>52</v>
      </c>
      <c r="M3334" s="7" t="s">
        <v>31589</v>
      </c>
      <c r="N3334" s="7" t="s">
        <v>31208</v>
      </c>
      <c r="O3334" s="7" t="s">
        <v>31590</v>
      </c>
      <c r="P3334" s="5">
        <v>393874</v>
      </c>
      <c r="Q3334" s="7" t="s">
        <v>683</v>
      </c>
      <c r="R3334" s="34" t="s">
        <v>31591</v>
      </c>
      <c r="S3334" s="34" t="s">
        <v>31592</v>
      </c>
      <c r="T3334" s="7" t="s">
        <v>31593</v>
      </c>
      <c r="U3334" s="7" t="s">
        <v>31594</v>
      </c>
      <c r="V3334" s="7" t="s">
        <v>50</v>
      </c>
      <c r="W3334" s="7" t="s">
        <v>50</v>
      </c>
      <c r="X3334" s="7" t="s">
        <v>50</v>
      </c>
      <c r="Y3334" s="7" t="s">
        <v>50</v>
      </c>
      <c r="Z3334" s="7">
        <v>1</v>
      </c>
      <c r="AA3334" s="7" t="s">
        <v>50</v>
      </c>
      <c r="AB3334" s="7" t="s">
        <v>50</v>
      </c>
      <c r="AC3334" s="7" t="s">
        <v>50</v>
      </c>
      <c r="AD3334" s="7" t="s">
        <v>50</v>
      </c>
      <c r="AE3334" s="7" t="s">
        <v>50</v>
      </c>
      <c r="AF3334" s="7" t="s">
        <v>50</v>
      </c>
      <c r="AG3334" s="7" t="s">
        <v>50</v>
      </c>
      <c r="AH3334" s="7" t="s">
        <v>50</v>
      </c>
      <c r="AI3334" s="7" t="s">
        <v>50</v>
      </c>
      <c r="AJ3334" s="7" t="s">
        <v>50</v>
      </c>
      <c r="AK3334" s="7" t="s">
        <v>30905</v>
      </c>
      <c r="AL3334" s="7" t="s">
        <v>50</v>
      </c>
      <c r="AM3334" s="7" t="s">
        <v>31595</v>
      </c>
      <c r="AN3334" s="7" t="s">
        <v>66</v>
      </c>
      <c r="AO3334" s="7" t="s">
        <v>31596</v>
      </c>
      <c r="AP3334" s="22" t="s">
        <v>31597</v>
      </c>
      <c r="AQ3334" s="9" t="s">
        <v>50</v>
      </c>
      <c r="AR3334" s="7" t="s">
        <v>50</v>
      </c>
    </row>
    <row r="3335" spans="1:44" ht="15" thickBot="1">
      <c r="A3335" s="10" t="s">
        <v>31598</v>
      </c>
      <c r="B3335" s="13" t="s">
        <v>50</v>
      </c>
      <c r="C3335" s="12">
        <v>34700</v>
      </c>
      <c r="D3335" s="13" t="s">
        <v>45</v>
      </c>
      <c r="E3335" s="13" t="s">
        <v>46</v>
      </c>
      <c r="F3335" s="13" t="s">
        <v>70</v>
      </c>
      <c r="G3335" s="13" t="s">
        <v>50</v>
      </c>
      <c r="H3335" s="13" t="s">
        <v>50</v>
      </c>
      <c r="I3335" s="13" t="s">
        <v>50</v>
      </c>
      <c r="J3335" s="12">
        <v>45497</v>
      </c>
      <c r="K3335" s="13" t="s">
        <v>50</v>
      </c>
      <c r="L3335" s="13" t="s">
        <v>178</v>
      </c>
      <c r="M3335" s="13" t="s">
        <v>31599</v>
      </c>
      <c r="N3335" s="13" t="s">
        <v>31600</v>
      </c>
      <c r="O3335" s="13" t="s">
        <v>31601</v>
      </c>
      <c r="P3335" s="11">
        <v>395923</v>
      </c>
      <c r="Q3335" s="13" t="s">
        <v>245</v>
      </c>
      <c r="R3335" s="33" t="s">
        <v>31602</v>
      </c>
      <c r="S3335" s="30" t="s">
        <v>50</v>
      </c>
      <c r="T3335" s="13" t="s">
        <v>50</v>
      </c>
      <c r="U3335" s="13" t="s">
        <v>31603</v>
      </c>
      <c r="V3335" s="13" t="s">
        <v>50</v>
      </c>
      <c r="W3335" s="13" t="s">
        <v>50</v>
      </c>
      <c r="X3335" s="13" t="s">
        <v>50</v>
      </c>
      <c r="Y3335" s="13" t="s">
        <v>50</v>
      </c>
      <c r="Z3335" s="13">
        <v>2</v>
      </c>
      <c r="AA3335" s="13" t="s">
        <v>50</v>
      </c>
      <c r="AB3335" s="13" t="s">
        <v>50</v>
      </c>
      <c r="AC3335" s="13" t="s">
        <v>50</v>
      </c>
      <c r="AD3335" s="13" t="s">
        <v>178</v>
      </c>
      <c r="AE3335" s="13" t="s">
        <v>50</v>
      </c>
      <c r="AF3335" s="13" t="s">
        <v>50</v>
      </c>
      <c r="AG3335" s="13" t="s">
        <v>50</v>
      </c>
      <c r="AH3335" s="13" t="s">
        <v>50</v>
      </c>
      <c r="AI3335" s="13" t="s">
        <v>50</v>
      </c>
      <c r="AJ3335" s="13" t="s">
        <v>50</v>
      </c>
      <c r="AK3335" s="13" t="s">
        <v>50</v>
      </c>
      <c r="AL3335" s="13" t="s">
        <v>50</v>
      </c>
      <c r="AM3335" s="13" t="s">
        <v>31604</v>
      </c>
      <c r="AN3335" s="13" t="s">
        <v>66</v>
      </c>
      <c r="AO3335" s="13" t="s">
        <v>50</v>
      </c>
      <c r="AP3335" s="15" t="s">
        <v>50</v>
      </c>
      <c r="AQ3335" s="21" t="s">
        <v>31605</v>
      </c>
      <c r="AR3335" s="13" t="s">
        <v>255</v>
      </c>
    </row>
    <row r="3336" spans="1:44" ht="15" thickBot="1">
      <c r="A3336" s="4" t="s">
        <v>31606</v>
      </c>
      <c r="B3336" s="7" t="s">
        <v>50</v>
      </c>
      <c r="C3336" s="7" t="s">
        <v>50</v>
      </c>
      <c r="D3336" s="7" t="s">
        <v>45</v>
      </c>
      <c r="E3336" s="7" t="s">
        <v>46</v>
      </c>
      <c r="F3336" s="7" t="s">
        <v>70</v>
      </c>
      <c r="G3336" s="27" t="s">
        <v>54945</v>
      </c>
      <c r="H3336" s="7" t="s">
        <v>50</v>
      </c>
      <c r="I3336" s="7" t="s">
        <v>50</v>
      </c>
      <c r="J3336" s="6">
        <v>45497</v>
      </c>
      <c r="K3336" s="7" t="s">
        <v>50</v>
      </c>
      <c r="L3336" s="7" t="s">
        <v>52</v>
      </c>
      <c r="M3336" s="7" t="s">
        <v>31607</v>
      </c>
      <c r="N3336" s="7" t="s">
        <v>50</v>
      </c>
      <c r="O3336" s="7" t="s">
        <v>31608</v>
      </c>
      <c r="P3336" s="5">
        <v>415132</v>
      </c>
      <c r="Q3336" s="7" t="s">
        <v>50</v>
      </c>
      <c r="R3336" s="34" t="s">
        <v>31609</v>
      </c>
      <c r="S3336" s="34" t="s">
        <v>31610</v>
      </c>
      <c r="T3336" s="7" t="s">
        <v>50</v>
      </c>
      <c r="U3336" s="7" t="s">
        <v>50</v>
      </c>
      <c r="V3336" s="7" t="s">
        <v>50</v>
      </c>
      <c r="W3336" s="7" t="s">
        <v>50</v>
      </c>
      <c r="X3336" s="7" t="s">
        <v>50</v>
      </c>
      <c r="Y3336" s="7" t="s">
        <v>50</v>
      </c>
      <c r="Z3336" s="7">
        <v>1</v>
      </c>
      <c r="AA3336" s="7" t="s">
        <v>50</v>
      </c>
      <c r="AB3336" s="7" t="s">
        <v>50</v>
      </c>
      <c r="AC3336" s="7" t="s">
        <v>50</v>
      </c>
      <c r="AD3336" s="7" t="s">
        <v>50</v>
      </c>
      <c r="AE3336" s="7" t="s">
        <v>50</v>
      </c>
      <c r="AF3336" s="7" t="s">
        <v>50</v>
      </c>
      <c r="AG3336" s="7" t="s">
        <v>50</v>
      </c>
      <c r="AH3336" s="7" t="s">
        <v>50</v>
      </c>
      <c r="AI3336" s="7" t="s">
        <v>50</v>
      </c>
      <c r="AJ3336" s="7" t="s">
        <v>50</v>
      </c>
      <c r="AK3336" s="7" t="s">
        <v>23396</v>
      </c>
      <c r="AL3336" s="7" t="s">
        <v>50</v>
      </c>
      <c r="AM3336" s="7" t="s">
        <v>31611</v>
      </c>
      <c r="AN3336" s="7" t="s">
        <v>66</v>
      </c>
      <c r="AO3336" s="7" t="s">
        <v>50</v>
      </c>
      <c r="AP3336" s="22" t="s">
        <v>31612</v>
      </c>
      <c r="AQ3336" s="9" t="s">
        <v>50</v>
      </c>
      <c r="AR3336" s="7" t="s">
        <v>255</v>
      </c>
    </row>
    <row r="3337" spans="1:44" ht="15" thickBot="1">
      <c r="A3337" s="10" t="s">
        <v>31613</v>
      </c>
      <c r="B3337" s="13" t="s">
        <v>50</v>
      </c>
      <c r="C3337" s="12">
        <v>42370</v>
      </c>
      <c r="D3337" s="13" t="s">
        <v>45</v>
      </c>
      <c r="E3337" s="13" t="s">
        <v>46</v>
      </c>
      <c r="F3337" s="13" t="s">
        <v>70</v>
      </c>
      <c r="G3337" s="26" t="s">
        <v>54946</v>
      </c>
      <c r="H3337" s="13" t="s">
        <v>50</v>
      </c>
      <c r="I3337" s="13" t="s">
        <v>50</v>
      </c>
      <c r="J3337" s="12">
        <v>45497</v>
      </c>
      <c r="K3337" s="13" t="s">
        <v>116</v>
      </c>
      <c r="L3337" s="13" t="s">
        <v>178</v>
      </c>
      <c r="M3337" s="13" t="s">
        <v>31614</v>
      </c>
      <c r="N3337" s="13" t="s">
        <v>7087</v>
      </c>
      <c r="O3337" s="13" t="s">
        <v>31615</v>
      </c>
      <c r="P3337" s="11">
        <v>417456</v>
      </c>
      <c r="Q3337" s="13" t="s">
        <v>360</v>
      </c>
      <c r="R3337" s="33" t="s">
        <v>31616</v>
      </c>
      <c r="S3337" s="33" t="s">
        <v>31617</v>
      </c>
      <c r="T3337" s="13" t="s">
        <v>31618</v>
      </c>
      <c r="U3337" s="13" t="s">
        <v>31619</v>
      </c>
      <c r="V3337" s="13" t="s">
        <v>50</v>
      </c>
      <c r="W3337" s="13" t="s">
        <v>50</v>
      </c>
      <c r="X3337" s="13" t="s">
        <v>50</v>
      </c>
      <c r="Y3337" s="13" t="s">
        <v>50</v>
      </c>
      <c r="Z3337" s="13">
        <v>1</v>
      </c>
      <c r="AA3337" s="13" t="s">
        <v>50</v>
      </c>
      <c r="AB3337" s="13" t="s">
        <v>50</v>
      </c>
      <c r="AC3337" s="13" t="s">
        <v>50</v>
      </c>
      <c r="AD3337" s="13" t="s">
        <v>178</v>
      </c>
      <c r="AE3337" s="13" t="s">
        <v>50</v>
      </c>
      <c r="AF3337" s="13" t="s">
        <v>50</v>
      </c>
      <c r="AG3337" s="13" t="s">
        <v>50</v>
      </c>
      <c r="AH3337" s="13" t="s">
        <v>50</v>
      </c>
      <c r="AI3337" s="13" t="s">
        <v>50</v>
      </c>
      <c r="AJ3337" s="13" t="s">
        <v>50</v>
      </c>
      <c r="AK3337" s="13" t="s">
        <v>31620</v>
      </c>
      <c r="AL3337" s="13" t="s">
        <v>50</v>
      </c>
      <c r="AM3337" s="13" t="s">
        <v>31621</v>
      </c>
      <c r="AN3337" s="13" t="s">
        <v>993</v>
      </c>
      <c r="AO3337" s="13" t="s">
        <v>31622</v>
      </c>
      <c r="AP3337" s="21" t="s">
        <v>31623</v>
      </c>
      <c r="AQ3337" s="15" t="s">
        <v>50</v>
      </c>
      <c r="AR3337" s="13" t="s">
        <v>50</v>
      </c>
    </row>
    <row r="3338" spans="1:44" ht="15" thickBot="1">
      <c r="A3338" s="4" t="s">
        <v>31624</v>
      </c>
      <c r="B3338" s="7" t="s">
        <v>50</v>
      </c>
      <c r="C3338" s="6">
        <v>44562</v>
      </c>
      <c r="D3338" s="7" t="s">
        <v>45</v>
      </c>
      <c r="E3338" s="7" t="s">
        <v>46</v>
      </c>
      <c r="F3338" s="7" t="s">
        <v>70</v>
      </c>
      <c r="G3338" s="7" t="s">
        <v>50</v>
      </c>
      <c r="H3338" s="7" t="s">
        <v>50</v>
      </c>
      <c r="I3338" s="7" t="s">
        <v>50</v>
      </c>
      <c r="J3338" s="6">
        <v>45496</v>
      </c>
      <c r="K3338" s="7" t="s">
        <v>50</v>
      </c>
      <c r="L3338" s="7" t="s">
        <v>467</v>
      </c>
      <c r="M3338" s="7" t="s">
        <v>31625</v>
      </c>
      <c r="N3338" s="7" t="s">
        <v>3649</v>
      </c>
      <c r="O3338" s="7" t="s">
        <v>31626</v>
      </c>
      <c r="P3338" s="5">
        <v>428556</v>
      </c>
      <c r="Q3338" s="7" t="s">
        <v>245</v>
      </c>
      <c r="R3338" s="31" t="s">
        <v>50</v>
      </c>
      <c r="S3338" s="31" t="s">
        <v>50</v>
      </c>
      <c r="T3338" s="7" t="s">
        <v>50</v>
      </c>
      <c r="U3338" s="7" t="s">
        <v>50</v>
      </c>
      <c r="V3338" s="7" t="s">
        <v>50</v>
      </c>
      <c r="W3338" s="7" t="s">
        <v>50</v>
      </c>
      <c r="X3338" s="7" t="s">
        <v>50</v>
      </c>
      <c r="Y3338" s="7" t="s">
        <v>467</v>
      </c>
      <c r="Z3338" s="7">
        <v>1</v>
      </c>
      <c r="AA3338" s="7" t="s">
        <v>50</v>
      </c>
      <c r="AB3338" s="7" t="s">
        <v>50</v>
      </c>
      <c r="AC3338" s="7" t="s">
        <v>50</v>
      </c>
      <c r="AD3338" s="7" t="s">
        <v>467</v>
      </c>
      <c r="AE3338" s="7" t="s">
        <v>50</v>
      </c>
      <c r="AF3338" s="7" t="s">
        <v>50</v>
      </c>
      <c r="AG3338" s="7" t="s">
        <v>50</v>
      </c>
      <c r="AH3338" s="7" t="s">
        <v>50</v>
      </c>
      <c r="AI3338" s="7" t="s">
        <v>50</v>
      </c>
      <c r="AJ3338" s="7" t="s">
        <v>50</v>
      </c>
      <c r="AK3338" s="7" t="s">
        <v>50</v>
      </c>
      <c r="AL3338" s="7" t="s">
        <v>50</v>
      </c>
      <c r="AM3338" s="7" t="s">
        <v>31627</v>
      </c>
      <c r="AN3338" s="7" t="s">
        <v>66</v>
      </c>
      <c r="AO3338" s="7" t="s">
        <v>50</v>
      </c>
      <c r="AP3338" s="22" t="s">
        <v>31628</v>
      </c>
      <c r="AQ3338" s="9" t="s">
        <v>50</v>
      </c>
      <c r="AR3338" s="7" t="s">
        <v>255</v>
      </c>
    </row>
    <row r="3339" spans="1:44" ht="15" thickBot="1">
      <c r="A3339" s="10" t="s">
        <v>31629</v>
      </c>
      <c r="B3339" s="13" t="s">
        <v>50</v>
      </c>
      <c r="C3339" s="12">
        <v>8402</v>
      </c>
      <c r="D3339" s="13" t="s">
        <v>45</v>
      </c>
      <c r="E3339" s="13" t="s">
        <v>1939</v>
      </c>
      <c r="F3339" s="13" t="s">
        <v>70</v>
      </c>
      <c r="G3339" s="13" t="s">
        <v>87</v>
      </c>
      <c r="H3339" s="13" t="s">
        <v>50</v>
      </c>
      <c r="I3339" s="13" t="s">
        <v>50</v>
      </c>
      <c r="J3339" s="12">
        <v>45489</v>
      </c>
      <c r="K3339" s="13" t="s">
        <v>50</v>
      </c>
      <c r="L3339" s="13" t="s">
        <v>52</v>
      </c>
      <c r="M3339" s="13" t="s">
        <v>7415</v>
      </c>
      <c r="N3339" s="13" t="s">
        <v>17778</v>
      </c>
      <c r="O3339" s="13" t="s">
        <v>31630</v>
      </c>
      <c r="P3339" s="11">
        <v>443458</v>
      </c>
      <c r="Q3339" s="13" t="s">
        <v>434</v>
      </c>
      <c r="R3339" s="33" t="s">
        <v>31631</v>
      </c>
      <c r="S3339" s="33" t="s">
        <v>31632</v>
      </c>
      <c r="T3339" s="13" t="s">
        <v>31633</v>
      </c>
      <c r="U3339" s="13" t="s">
        <v>31634</v>
      </c>
      <c r="V3339" s="13" t="s">
        <v>50</v>
      </c>
      <c r="W3339" s="13" t="s">
        <v>50</v>
      </c>
      <c r="X3339" s="13" t="s">
        <v>50</v>
      </c>
      <c r="Y3339" s="13" t="s">
        <v>50</v>
      </c>
      <c r="Z3339" s="13">
        <v>1</v>
      </c>
      <c r="AA3339" s="13" t="s">
        <v>50</v>
      </c>
      <c r="AB3339" s="13" t="s">
        <v>50</v>
      </c>
      <c r="AC3339" s="13" t="s">
        <v>50</v>
      </c>
      <c r="AD3339" s="13" t="s">
        <v>50</v>
      </c>
      <c r="AE3339" s="13" t="s">
        <v>50</v>
      </c>
      <c r="AF3339" s="13" t="s">
        <v>50</v>
      </c>
      <c r="AG3339" s="13" t="s">
        <v>50</v>
      </c>
      <c r="AH3339" s="13" t="s">
        <v>50</v>
      </c>
      <c r="AI3339" s="13" t="s">
        <v>50</v>
      </c>
      <c r="AJ3339" s="13" t="s">
        <v>50</v>
      </c>
      <c r="AK3339" s="13" t="s">
        <v>30905</v>
      </c>
      <c r="AL3339" s="13" t="s">
        <v>50</v>
      </c>
      <c r="AM3339" s="13" t="s">
        <v>31635</v>
      </c>
      <c r="AN3339" s="13" t="s">
        <v>66</v>
      </c>
      <c r="AO3339" s="13" t="s">
        <v>31636</v>
      </c>
      <c r="AP3339" s="21" t="s">
        <v>31637</v>
      </c>
      <c r="AQ3339" s="15" t="s">
        <v>50</v>
      </c>
      <c r="AR3339" s="13" t="s">
        <v>50</v>
      </c>
    </row>
    <row r="3340" spans="1:44" ht="15" thickBot="1">
      <c r="A3340" s="4" t="s">
        <v>31638</v>
      </c>
      <c r="B3340" s="7" t="s">
        <v>50</v>
      </c>
      <c r="C3340" s="6">
        <v>44927</v>
      </c>
      <c r="D3340" s="7" t="s">
        <v>45</v>
      </c>
      <c r="E3340" s="7" t="s">
        <v>46</v>
      </c>
      <c r="F3340" s="7" t="s">
        <v>70</v>
      </c>
      <c r="G3340" s="7" t="s">
        <v>87</v>
      </c>
      <c r="H3340" s="7" t="s">
        <v>50</v>
      </c>
      <c r="I3340" s="7" t="s">
        <v>50</v>
      </c>
      <c r="J3340" s="6">
        <v>45497</v>
      </c>
      <c r="K3340" s="7" t="s">
        <v>50</v>
      </c>
      <c r="L3340" s="7" t="s">
        <v>467</v>
      </c>
      <c r="M3340" s="7" t="s">
        <v>31639</v>
      </c>
      <c r="N3340" s="7" t="s">
        <v>31640</v>
      </c>
      <c r="O3340" s="7" t="s">
        <v>31641</v>
      </c>
      <c r="P3340" s="5">
        <v>445848</v>
      </c>
      <c r="Q3340" s="7" t="s">
        <v>245</v>
      </c>
      <c r="R3340" s="31" t="s">
        <v>50</v>
      </c>
      <c r="S3340" s="31" t="s">
        <v>50</v>
      </c>
      <c r="T3340" s="7" t="s">
        <v>50</v>
      </c>
      <c r="U3340" s="7" t="s">
        <v>50</v>
      </c>
      <c r="V3340" s="7" t="s">
        <v>50</v>
      </c>
      <c r="W3340" s="7" t="s">
        <v>50</v>
      </c>
      <c r="X3340" s="7" t="s">
        <v>50</v>
      </c>
      <c r="Y3340" s="7" t="s">
        <v>467</v>
      </c>
      <c r="Z3340" s="7">
        <v>1</v>
      </c>
      <c r="AA3340" s="7" t="s">
        <v>50</v>
      </c>
      <c r="AB3340" s="7" t="s">
        <v>50</v>
      </c>
      <c r="AC3340" s="7" t="s">
        <v>50</v>
      </c>
      <c r="AD3340" s="7" t="s">
        <v>467</v>
      </c>
      <c r="AE3340" s="7" t="s">
        <v>50</v>
      </c>
      <c r="AF3340" s="7" t="s">
        <v>50</v>
      </c>
      <c r="AG3340" s="7" t="s">
        <v>50</v>
      </c>
      <c r="AH3340" s="7" t="s">
        <v>50</v>
      </c>
      <c r="AI3340" s="7" t="s">
        <v>50</v>
      </c>
      <c r="AJ3340" s="7" t="s">
        <v>50</v>
      </c>
      <c r="AK3340" s="7" t="s">
        <v>31642</v>
      </c>
      <c r="AL3340" s="7" t="s">
        <v>50</v>
      </c>
      <c r="AM3340" s="7" t="s">
        <v>50</v>
      </c>
      <c r="AN3340" s="7" t="s">
        <v>50</v>
      </c>
      <c r="AO3340" s="7" t="s">
        <v>50</v>
      </c>
      <c r="AP3340" s="9" t="s">
        <v>50</v>
      </c>
      <c r="AQ3340" s="9" t="s">
        <v>50</v>
      </c>
      <c r="AR3340" s="7" t="s">
        <v>1186</v>
      </c>
    </row>
    <row r="3341" spans="1:44" ht="15" thickBot="1">
      <c r="A3341" s="10" t="s">
        <v>31643</v>
      </c>
      <c r="B3341" s="13" t="s">
        <v>50</v>
      </c>
      <c r="C3341" s="12">
        <v>43647</v>
      </c>
      <c r="D3341" s="13" t="s">
        <v>45</v>
      </c>
      <c r="E3341" s="13" t="s">
        <v>46</v>
      </c>
      <c r="F3341" s="13" t="s">
        <v>70</v>
      </c>
      <c r="G3341" s="26" t="s">
        <v>54946</v>
      </c>
      <c r="H3341" s="13" t="s">
        <v>50</v>
      </c>
      <c r="I3341" s="13" t="s">
        <v>50</v>
      </c>
      <c r="J3341" s="12">
        <v>45497</v>
      </c>
      <c r="K3341" s="13" t="s">
        <v>50</v>
      </c>
      <c r="L3341" s="13" t="s">
        <v>467</v>
      </c>
      <c r="M3341" s="13" t="s">
        <v>31644</v>
      </c>
      <c r="N3341" s="13" t="s">
        <v>4607</v>
      </c>
      <c r="O3341" s="13" t="s">
        <v>31645</v>
      </c>
      <c r="P3341" s="11">
        <v>479048</v>
      </c>
      <c r="Q3341" s="13" t="s">
        <v>245</v>
      </c>
      <c r="R3341" s="33" t="s">
        <v>31646</v>
      </c>
      <c r="S3341" s="30" t="s">
        <v>50</v>
      </c>
      <c r="T3341" s="13" t="s">
        <v>50</v>
      </c>
      <c r="U3341" s="13" t="s">
        <v>50</v>
      </c>
      <c r="V3341" s="13" t="s">
        <v>50</v>
      </c>
      <c r="W3341" s="13" t="s">
        <v>50</v>
      </c>
      <c r="X3341" s="13" t="s">
        <v>50</v>
      </c>
      <c r="Y3341" s="13" t="s">
        <v>467</v>
      </c>
      <c r="Z3341" s="13">
        <v>1</v>
      </c>
      <c r="AA3341" s="13" t="s">
        <v>50</v>
      </c>
      <c r="AB3341" s="13" t="s">
        <v>50</v>
      </c>
      <c r="AC3341" s="13" t="s">
        <v>50</v>
      </c>
      <c r="AD3341" s="13" t="s">
        <v>467</v>
      </c>
      <c r="AE3341" s="13" t="s">
        <v>50</v>
      </c>
      <c r="AF3341" s="13" t="s">
        <v>50</v>
      </c>
      <c r="AG3341" s="13" t="s">
        <v>50</v>
      </c>
      <c r="AH3341" s="13" t="s">
        <v>50</v>
      </c>
      <c r="AI3341" s="13" t="s">
        <v>50</v>
      </c>
      <c r="AJ3341" s="13" t="s">
        <v>50</v>
      </c>
      <c r="AK3341" s="13" t="s">
        <v>31647</v>
      </c>
      <c r="AL3341" s="13" t="s">
        <v>50</v>
      </c>
      <c r="AM3341" s="13" t="s">
        <v>50</v>
      </c>
      <c r="AN3341" s="13" t="s">
        <v>50</v>
      </c>
      <c r="AO3341" s="13" t="s">
        <v>50</v>
      </c>
      <c r="AP3341" s="15" t="s">
        <v>50</v>
      </c>
      <c r="AQ3341" s="15" t="s">
        <v>50</v>
      </c>
      <c r="AR3341" s="13" t="s">
        <v>1186</v>
      </c>
    </row>
    <row r="3342" spans="1:44" ht="15" thickBot="1">
      <c r="A3342" s="4" t="s">
        <v>31648</v>
      </c>
      <c r="B3342" s="7" t="s">
        <v>50</v>
      </c>
      <c r="C3342" s="6">
        <v>36892</v>
      </c>
      <c r="D3342" s="7" t="s">
        <v>45</v>
      </c>
      <c r="E3342" s="7" t="s">
        <v>1939</v>
      </c>
      <c r="F3342" s="7" t="s">
        <v>70</v>
      </c>
      <c r="G3342" s="27" t="s">
        <v>54945</v>
      </c>
      <c r="H3342" s="7" t="s">
        <v>1998</v>
      </c>
      <c r="I3342" s="7" t="s">
        <v>50</v>
      </c>
      <c r="J3342" s="6">
        <v>45496</v>
      </c>
      <c r="K3342" s="7" t="s">
        <v>116</v>
      </c>
      <c r="L3342" s="7" t="s">
        <v>52</v>
      </c>
      <c r="M3342" s="7" t="s">
        <v>31649</v>
      </c>
      <c r="N3342" s="7" t="s">
        <v>6711</v>
      </c>
      <c r="O3342" s="7" t="s">
        <v>31650</v>
      </c>
      <c r="P3342" s="5">
        <v>480051</v>
      </c>
      <c r="Q3342" s="7" t="s">
        <v>1024</v>
      </c>
      <c r="R3342" s="34" t="s">
        <v>31651</v>
      </c>
      <c r="S3342" s="34" t="s">
        <v>31652</v>
      </c>
      <c r="T3342" s="7" t="s">
        <v>50</v>
      </c>
      <c r="U3342" s="7" t="s">
        <v>50</v>
      </c>
      <c r="V3342" s="7" t="s">
        <v>50</v>
      </c>
      <c r="W3342" s="7" t="s">
        <v>50</v>
      </c>
      <c r="X3342" s="7" t="s">
        <v>50</v>
      </c>
      <c r="Y3342" s="7" t="s">
        <v>50</v>
      </c>
      <c r="Z3342" s="7">
        <v>1</v>
      </c>
      <c r="AA3342" s="7" t="s">
        <v>50</v>
      </c>
      <c r="AB3342" s="7" t="s">
        <v>50</v>
      </c>
      <c r="AC3342" s="7" t="s">
        <v>50</v>
      </c>
      <c r="AD3342" s="7" t="s">
        <v>50</v>
      </c>
      <c r="AE3342" s="7" t="s">
        <v>50</v>
      </c>
      <c r="AF3342" s="7" t="s">
        <v>50</v>
      </c>
      <c r="AG3342" s="7" t="s">
        <v>50</v>
      </c>
      <c r="AH3342" s="7" t="s">
        <v>50</v>
      </c>
      <c r="AI3342" s="7" t="s">
        <v>50</v>
      </c>
      <c r="AJ3342" s="7" t="s">
        <v>50</v>
      </c>
      <c r="AK3342" s="7" t="s">
        <v>31653</v>
      </c>
      <c r="AL3342" s="7" t="s">
        <v>50</v>
      </c>
      <c r="AM3342" s="7" t="s">
        <v>31654</v>
      </c>
      <c r="AN3342" s="7" t="s">
        <v>66</v>
      </c>
      <c r="AO3342" s="7" t="s">
        <v>31655</v>
      </c>
      <c r="AP3342" s="22" t="s">
        <v>31656</v>
      </c>
      <c r="AQ3342" s="9" t="s">
        <v>50</v>
      </c>
      <c r="AR3342" s="7" t="s">
        <v>50</v>
      </c>
    </row>
    <row r="3343" spans="1:44" ht="15" thickBot="1">
      <c r="A3343" s="10" t="s">
        <v>31657</v>
      </c>
      <c r="B3343" s="13" t="s">
        <v>50</v>
      </c>
      <c r="C3343" s="12">
        <v>45292</v>
      </c>
      <c r="D3343" s="13" t="s">
        <v>45</v>
      </c>
      <c r="E3343" s="13" t="s">
        <v>46</v>
      </c>
      <c r="F3343" s="13" t="s">
        <v>70</v>
      </c>
      <c r="G3343" s="26" t="s">
        <v>54946</v>
      </c>
      <c r="H3343" s="13" t="s">
        <v>50</v>
      </c>
      <c r="I3343" s="13" t="s">
        <v>50</v>
      </c>
      <c r="J3343" s="12">
        <v>45492</v>
      </c>
      <c r="K3343" s="13" t="s">
        <v>50</v>
      </c>
      <c r="L3343" s="13" t="s">
        <v>467</v>
      </c>
      <c r="M3343" s="13" t="s">
        <v>31658</v>
      </c>
      <c r="N3343" s="13" t="s">
        <v>4607</v>
      </c>
      <c r="O3343" s="13" t="s">
        <v>31659</v>
      </c>
      <c r="P3343" s="11">
        <v>480889</v>
      </c>
      <c r="Q3343" s="13" t="s">
        <v>245</v>
      </c>
      <c r="R3343" s="33" t="s">
        <v>31660</v>
      </c>
      <c r="S3343" s="30" t="s">
        <v>50</v>
      </c>
      <c r="T3343" s="13" t="s">
        <v>31661</v>
      </c>
      <c r="U3343" s="13">
        <v>13967505935</v>
      </c>
      <c r="V3343" s="13" t="s">
        <v>50</v>
      </c>
      <c r="W3343" s="13" t="s">
        <v>50</v>
      </c>
      <c r="X3343" s="13" t="s">
        <v>50</v>
      </c>
      <c r="Y3343" s="13" t="s">
        <v>467</v>
      </c>
      <c r="Z3343" s="13">
        <v>1</v>
      </c>
      <c r="AA3343" s="13" t="s">
        <v>50</v>
      </c>
      <c r="AB3343" s="13" t="s">
        <v>50</v>
      </c>
      <c r="AC3343" s="13" t="s">
        <v>50</v>
      </c>
      <c r="AD3343" s="13" t="s">
        <v>467</v>
      </c>
      <c r="AE3343" s="13" t="s">
        <v>50</v>
      </c>
      <c r="AF3343" s="13" t="s">
        <v>50</v>
      </c>
      <c r="AG3343" s="13" t="s">
        <v>50</v>
      </c>
      <c r="AH3343" s="13" t="s">
        <v>50</v>
      </c>
      <c r="AI3343" s="13" t="s">
        <v>50</v>
      </c>
      <c r="AJ3343" s="13" t="s">
        <v>50</v>
      </c>
      <c r="AK3343" s="13" t="s">
        <v>50</v>
      </c>
      <c r="AL3343" s="13" t="s">
        <v>50</v>
      </c>
      <c r="AM3343" s="13" t="s">
        <v>31662</v>
      </c>
      <c r="AN3343" s="13" t="s">
        <v>66</v>
      </c>
      <c r="AO3343" s="13" t="s">
        <v>50</v>
      </c>
      <c r="AP3343" s="15" t="s">
        <v>50</v>
      </c>
      <c r="AQ3343" s="21" t="s">
        <v>31663</v>
      </c>
      <c r="AR3343" s="13" t="s">
        <v>255</v>
      </c>
    </row>
    <row r="3344" spans="1:44" ht="15" thickBot="1">
      <c r="A3344" s="4" t="s">
        <v>31664</v>
      </c>
      <c r="B3344" s="7" t="s">
        <v>50</v>
      </c>
      <c r="C3344" s="6">
        <v>44562</v>
      </c>
      <c r="D3344" s="7" t="s">
        <v>45</v>
      </c>
      <c r="E3344" s="7" t="s">
        <v>46</v>
      </c>
      <c r="F3344" s="7" t="s">
        <v>70</v>
      </c>
      <c r="G3344" s="27" t="s">
        <v>54945</v>
      </c>
      <c r="H3344" s="7" t="s">
        <v>50</v>
      </c>
      <c r="I3344" s="7" t="s">
        <v>50</v>
      </c>
      <c r="J3344" s="6">
        <v>45491</v>
      </c>
      <c r="K3344" s="7" t="s">
        <v>50</v>
      </c>
      <c r="L3344" s="7" t="s">
        <v>1624</v>
      </c>
      <c r="M3344" s="7" t="s">
        <v>31665</v>
      </c>
      <c r="N3344" s="7" t="s">
        <v>11613</v>
      </c>
      <c r="O3344" s="7" t="s">
        <v>31666</v>
      </c>
      <c r="P3344" s="5">
        <v>502964</v>
      </c>
      <c r="Q3344" s="7" t="s">
        <v>683</v>
      </c>
      <c r="R3344" s="31" t="s">
        <v>50</v>
      </c>
      <c r="S3344" s="34" t="s">
        <v>31667</v>
      </c>
      <c r="T3344" s="7" t="s">
        <v>50</v>
      </c>
      <c r="U3344" s="7" t="s">
        <v>31668</v>
      </c>
      <c r="V3344" s="7" t="s">
        <v>50</v>
      </c>
      <c r="W3344" s="7" t="s">
        <v>50</v>
      </c>
      <c r="X3344" s="7" t="s">
        <v>50</v>
      </c>
      <c r="Y3344" s="7" t="s">
        <v>467</v>
      </c>
      <c r="Z3344" s="7">
        <v>1</v>
      </c>
      <c r="AA3344" s="7" t="s">
        <v>50</v>
      </c>
      <c r="AB3344" s="7" t="s">
        <v>50</v>
      </c>
      <c r="AC3344" s="7" t="s">
        <v>50</v>
      </c>
      <c r="AD3344" s="7" t="s">
        <v>1624</v>
      </c>
      <c r="AE3344" s="7" t="s">
        <v>50</v>
      </c>
      <c r="AF3344" s="7" t="s">
        <v>50</v>
      </c>
      <c r="AG3344" s="7" t="s">
        <v>50</v>
      </c>
      <c r="AH3344" s="7" t="s">
        <v>50</v>
      </c>
      <c r="AI3344" s="7" t="s">
        <v>50</v>
      </c>
      <c r="AJ3344" s="7" t="s">
        <v>50</v>
      </c>
      <c r="AK3344" s="7" t="s">
        <v>50</v>
      </c>
      <c r="AL3344" s="7" t="s">
        <v>50</v>
      </c>
      <c r="AM3344" s="7" t="s">
        <v>31669</v>
      </c>
      <c r="AN3344" s="7" t="s">
        <v>66</v>
      </c>
      <c r="AO3344" s="7" t="s">
        <v>50</v>
      </c>
      <c r="AP3344" s="22" t="s">
        <v>31670</v>
      </c>
      <c r="AQ3344" s="9" t="s">
        <v>50</v>
      </c>
      <c r="AR3344" s="7" t="s">
        <v>255</v>
      </c>
    </row>
    <row r="3345" spans="1:44" ht="15" thickBot="1">
      <c r="A3345" s="10" t="s">
        <v>31671</v>
      </c>
      <c r="B3345" s="13" t="s">
        <v>50</v>
      </c>
      <c r="C3345" s="12">
        <v>44927</v>
      </c>
      <c r="D3345" s="13" t="s">
        <v>45</v>
      </c>
      <c r="E3345" s="13" t="s">
        <v>46</v>
      </c>
      <c r="F3345" s="13" t="s">
        <v>70</v>
      </c>
      <c r="G3345" s="26" t="s">
        <v>54946</v>
      </c>
      <c r="H3345" s="13" t="s">
        <v>50</v>
      </c>
      <c r="I3345" s="13" t="s">
        <v>50</v>
      </c>
      <c r="J3345" s="12">
        <v>45497</v>
      </c>
      <c r="K3345" s="13" t="s">
        <v>50</v>
      </c>
      <c r="L3345" s="13" t="s">
        <v>147</v>
      </c>
      <c r="M3345" s="13" t="s">
        <v>31672</v>
      </c>
      <c r="N3345" s="13" t="s">
        <v>3491</v>
      </c>
      <c r="O3345" s="13" t="s">
        <v>31673</v>
      </c>
      <c r="P3345" s="11">
        <v>506457</v>
      </c>
      <c r="Q3345" s="13" t="s">
        <v>245</v>
      </c>
      <c r="R3345" s="30" t="s">
        <v>50</v>
      </c>
      <c r="S3345" s="30" t="s">
        <v>50</v>
      </c>
      <c r="T3345" s="13" t="s">
        <v>50</v>
      </c>
      <c r="U3345" s="13" t="s">
        <v>50</v>
      </c>
      <c r="V3345" s="13" t="s">
        <v>50</v>
      </c>
      <c r="W3345" s="13" t="s">
        <v>50</v>
      </c>
      <c r="X3345" s="13" t="s">
        <v>50</v>
      </c>
      <c r="Y3345" s="13" t="s">
        <v>154</v>
      </c>
      <c r="Z3345" s="13">
        <v>1</v>
      </c>
      <c r="AA3345" s="13" t="s">
        <v>50</v>
      </c>
      <c r="AB3345" s="13" t="s">
        <v>50</v>
      </c>
      <c r="AC3345" s="13" t="s">
        <v>50</v>
      </c>
      <c r="AD3345" s="13" t="s">
        <v>147</v>
      </c>
      <c r="AE3345" s="13" t="s">
        <v>50</v>
      </c>
      <c r="AF3345" s="13" t="s">
        <v>50</v>
      </c>
      <c r="AG3345" s="13" t="s">
        <v>50</v>
      </c>
      <c r="AH3345" s="13" t="s">
        <v>50</v>
      </c>
      <c r="AI3345" s="13" t="s">
        <v>50</v>
      </c>
      <c r="AJ3345" s="13" t="s">
        <v>50</v>
      </c>
      <c r="AK3345" s="13" t="s">
        <v>31674</v>
      </c>
      <c r="AL3345" s="13" t="s">
        <v>50</v>
      </c>
      <c r="AM3345" s="13" t="s">
        <v>50</v>
      </c>
      <c r="AN3345" s="13" t="s">
        <v>50</v>
      </c>
      <c r="AO3345" s="13" t="s">
        <v>50</v>
      </c>
      <c r="AP3345" s="15" t="s">
        <v>50</v>
      </c>
      <c r="AQ3345" s="15" t="s">
        <v>50</v>
      </c>
      <c r="AR3345" s="13" t="s">
        <v>1186</v>
      </c>
    </row>
    <row r="3346" spans="1:44" ht="15" thickBot="1">
      <c r="A3346" s="4" t="s">
        <v>31675</v>
      </c>
      <c r="B3346" s="7" t="s">
        <v>50</v>
      </c>
      <c r="C3346" s="7" t="s">
        <v>50</v>
      </c>
      <c r="D3346" s="7" t="s">
        <v>45</v>
      </c>
      <c r="E3346" s="7" t="s">
        <v>46</v>
      </c>
      <c r="F3346" s="7" t="s">
        <v>70</v>
      </c>
      <c r="G3346" s="7" t="s">
        <v>50</v>
      </c>
      <c r="H3346" s="7" t="s">
        <v>50</v>
      </c>
      <c r="I3346" s="7" t="s">
        <v>50</v>
      </c>
      <c r="J3346" s="6">
        <v>45497</v>
      </c>
      <c r="K3346" s="7" t="s">
        <v>50</v>
      </c>
      <c r="L3346" s="7" t="s">
        <v>467</v>
      </c>
      <c r="M3346" s="7" t="s">
        <v>31676</v>
      </c>
      <c r="N3346" s="7" t="s">
        <v>6236</v>
      </c>
      <c r="O3346" s="7" t="s">
        <v>31677</v>
      </c>
      <c r="P3346" s="5">
        <v>531678</v>
      </c>
      <c r="Q3346" s="7" t="s">
        <v>245</v>
      </c>
      <c r="R3346" s="31" t="s">
        <v>50</v>
      </c>
      <c r="S3346" s="31" t="s">
        <v>50</v>
      </c>
      <c r="T3346" s="7" t="s">
        <v>50</v>
      </c>
      <c r="U3346" s="7" t="s">
        <v>50</v>
      </c>
      <c r="V3346" s="7" t="s">
        <v>50</v>
      </c>
      <c r="W3346" s="7" t="s">
        <v>50</v>
      </c>
      <c r="X3346" s="7" t="s">
        <v>50</v>
      </c>
      <c r="Y3346" s="7" t="s">
        <v>467</v>
      </c>
      <c r="Z3346" s="7">
        <v>1</v>
      </c>
      <c r="AA3346" s="7" t="s">
        <v>50</v>
      </c>
      <c r="AB3346" s="7" t="s">
        <v>50</v>
      </c>
      <c r="AC3346" s="7" t="s">
        <v>50</v>
      </c>
      <c r="AD3346" s="7" t="s">
        <v>467</v>
      </c>
      <c r="AE3346" s="7" t="s">
        <v>50</v>
      </c>
      <c r="AF3346" s="7" t="s">
        <v>50</v>
      </c>
      <c r="AG3346" s="7" t="s">
        <v>50</v>
      </c>
      <c r="AH3346" s="7" t="s">
        <v>50</v>
      </c>
      <c r="AI3346" s="7" t="s">
        <v>50</v>
      </c>
      <c r="AJ3346" s="7" t="s">
        <v>50</v>
      </c>
      <c r="AK3346" s="7" t="s">
        <v>22885</v>
      </c>
      <c r="AL3346" s="7" t="s">
        <v>50</v>
      </c>
      <c r="AM3346" s="7" t="s">
        <v>31678</v>
      </c>
      <c r="AN3346" s="7" t="s">
        <v>993</v>
      </c>
      <c r="AO3346" s="7" t="s">
        <v>31679</v>
      </c>
      <c r="AP3346" s="22" t="s">
        <v>31680</v>
      </c>
      <c r="AQ3346" s="9" t="s">
        <v>50</v>
      </c>
      <c r="AR3346" s="7" t="s">
        <v>50</v>
      </c>
    </row>
    <row r="3347" spans="1:44" ht="15" thickBot="1">
      <c r="A3347" s="10" t="s">
        <v>31681</v>
      </c>
      <c r="B3347" s="13" t="s">
        <v>50</v>
      </c>
      <c r="C3347" s="12">
        <v>45292</v>
      </c>
      <c r="D3347" s="13" t="s">
        <v>45</v>
      </c>
      <c r="E3347" s="13" t="s">
        <v>46</v>
      </c>
      <c r="F3347" s="13" t="s">
        <v>70</v>
      </c>
      <c r="G3347" s="27" t="s">
        <v>54945</v>
      </c>
      <c r="H3347" s="13" t="s">
        <v>50</v>
      </c>
      <c r="I3347" s="13" t="s">
        <v>50</v>
      </c>
      <c r="J3347" s="12">
        <v>45491</v>
      </c>
      <c r="K3347" s="13" t="s">
        <v>50</v>
      </c>
      <c r="L3347" s="13" t="s">
        <v>4836</v>
      </c>
      <c r="M3347" s="13" t="s">
        <v>31682</v>
      </c>
      <c r="N3347" s="13" t="s">
        <v>14700</v>
      </c>
      <c r="O3347" s="13" t="s">
        <v>31683</v>
      </c>
      <c r="P3347" s="11">
        <v>623756</v>
      </c>
      <c r="Q3347" s="13" t="s">
        <v>360</v>
      </c>
      <c r="R3347" s="33" t="s">
        <v>31684</v>
      </c>
      <c r="S3347" s="33" t="s">
        <v>31685</v>
      </c>
      <c r="T3347" s="13" t="s">
        <v>50</v>
      </c>
      <c r="U3347" s="13" t="s">
        <v>50</v>
      </c>
      <c r="V3347" s="13" t="s">
        <v>50</v>
      </c>
      <c r="W3347" s="13" t="s">
        <v>50</v>
      </c>
      <c r="X3347" s="13" t="s">
        <v>50</v>
      </c>
      <c r="Y3347" s="13" t="s">
        <v>467</v>
      </c>
      <c r="Z3347" s="13">
        <v>1</v>
      </c>
      <c r="AA3347" s="13" t="s">
        <v>50</v>
      </c>
      <c r="AB3347" s="13" t="s">
        <v>50</v>
      </c>
      <c r="AC3347" s="13" t="s">
        <v>50</v>
      </c>
      <c r="AD3347" s="13" t="s">
        <v>4836</v>
      </c>
      <c r="AE3347" s="13" t="s">
        <v>50</v>
      </c>
      <c r="AF3347" s="13" t="s">
        <v>50</v>
      </c>
      <c r="AG3347" s="13" t="s">
        <v>50</v>
      </c>
      <c r="AH3347" s="13" t="s">
        <v>50</v>
      </c>
      <c r="AI3347" s="13" t="s">
        <v>50</v>
      </c>
      <c r="AJ3347" s="13" t="s">
        <v>50</v>
      </c>
      <c r="AK3347" s="13" t="s">
        <v>31686</v>
      </c>
      <c r="AL3347" s="13" t="s">
        <v>50</v>
      </c>
      <c r="AM3347" s="13" t="s">
        <v>31687</v>
      </c>
      <c r="AN3347" s="13" t="s">
        <v>993</v>
      </c>
      <c r="AO3347" s="13" t="s">
        <v>31688</v>
      </c>
      <c r="AP3347" s="21" t="s">
        <v>31689</v>
      </c>
      <c r="AQ3347" s="15" t="s">
        <v>50</v>
      </c>
      <c r="AR3347" s="13" t="s">
        <v>50</v>
      </c>
    </row>
    <row r="3348" spans="1:44" ht="15" thickBot="1">
      <c r="A3348" s="4" t="s">
        <v>31690</v>
      </c>
      <c r="B3348" s="7" t="s">
        <v>50</v>
      </c>
      <c r="C3348" s="6">
        <v>30682</v>
      </c>
      <c r="D3348" s="7" t="s">
        <v>45</v>
      </c>
      <c r="E3348" s="7" t="s">
        <v>46</v>
      </c>
      <c r="F3348" s="7" t="s">
        <v>70</v>
      </c>
      <c r="G3348" s="27" t="s">
        <v>54945</v>
      </c>
      <c r="H3348" s="7" t="s">
        <v>50</v>
      </c>
      <c r="I3348" s="7" t="s">
        <v>50</v>
      </c>
      <c r="J3348" s="6">
        <v>45495</v>
      </c>
      <c r="K3348" s="7" t="s">
        <v>50</v>
      </c>
      <c r="L3348" s="7" t="s">
        <v>52</v>
      </c>
      <c r="M3348" s="7" t="s">
        <v>31691</v>
      </c>
      <c r="N3348" s="7" t="s">
        <v>628</v>
      </c>
      <c r="O3348" s="7" t="s">
        <v>31692</v>
      </c>
      <c r="P3348" s="5">
        <v>695934</v>
      </c>
      <c r="Q3348" s="7" t="s">
        <v>630</v>
      </c>
      <c r="R3348" s="34" t="s">
        <v>31693</v>
      </c>
      <c r="S3348" s="34" t="s">
        <v>31694</v>
      </c>
      <c r="T3348" s="7" t="s">
        <v>50</v>
      </c>
      <c r="U3348" s="7" t="s">
        <v>31695</v>
      </c>
      <c r="V3348" s="7">
        <v>28000</v>
      </c>
      <c r="W3348" s="7" t="s">
        <v>60</v>
      </c>
      <c r="X3348" s="7">
        <v>28000</v>
      </c>
      <c r="Y3348" s="7" t="s">
        <v>50</v>
      </c>
      <c r="Z3348" s="7">
        <v>2</v>
      </c>
      <c r="AA3348" s="7" t="s">
        <v>50</v>
      </c>
      <c r="AB3348" s="7" t="s">
        <v>50</v>
      </c>
      <c r="AC3348" s="7" t="s">
        <v>50</v>
      </c>
      <c r="AD3348" s="7" t="s">
        <v>50</v>
      </c>
      <c r="AE3348" s="7" t="s">
        <v>50</v>
      </c>
      <c r="AF3348" s="7" t="s">
        <v>50</v>
      </c>
      <c r="AG3348" s="7" t="s">
        <v>50</v>
      </c>
      <c r="AH3348" s="7">
        <v>28000</v>
      </c>
      <c r="AI3348" s="7" t="s">
        <v>60</v>
      </c>
      <c r="AJ3348" s="7">
        <v>28000</v>
      </c>
      <c r="AK3348" s="7" t="s">
        <v>31696</v>
      </c>
      <c r="AL3348" s="7" t="s">
        <v>50</v>
      </c>
      <c r="AM3348" s="7" t="s">
        <v>31697</v>
      </c>
      <c r="AN3348" s="7" t="s">
        <v>5485</v>
      </c>
      <c r="AO3348" s="7" t="s">
        <v>31698</v>
      </c>
      <c r="AP3348" s="22" t="s">
        <v>31699</v>
      </c>
      <c r="AQ3348" s="9" t="s">
        <v>50</v>
      </c>
      <c r="AR3348" s="7" t="s">
        <v>50</v>
      </c>
    </row>
    <row r="3349" spans="1:44" ht="15" thickBot="1">
      <c r="A3349" s="10" t="s">
        <v>31700</v>
      </c>
      <c r="B3349" s="13" t="s">
        <v>50</v>
      </c>
      <c r="C3349" s="12">
        <v>43101</v>
      </c>
      <c r="D3349" s="13" t="s">
        <v>45</v>
      </c>
      <c r="E3349" s="13" t="s">
        <v>46</v>
      </c>
      <c r="F3349" s="13" t="s">
        <v>70</v>
      </c>
      <c r="G3349" s="13" t="s">
        <v>50</v>
      </c>
      <c r="H3349" s="13" t="s">
        <v>50</v>
      </c>
      <c r="I3349" s="13" t="s">
        <v>50</v>
      </c>
      <c r="J3349" s="12">
        <v>45497</v>
      </c>
      <c r="K3349" s="13" t="s">
        <v>50</v>
      </c>
      <c r="L3349" s="13" t="s">
        <v>1471</v>
      </c>
      <c r="M3349" s="13" t="s">
        <v>31701</v>
      </c>
      <c r="N3349" s="13" t="s">
        <v>31702</v>
      </c>
      <c r="O3349" s="13" t="s">
        <v>31703</v>
      </c>
      <c r="P3349" s="11">
        <v>715237</v>
      </c>
      <c r="Q3349" s="13" t="s">
        <v>245</v>
      </c>
      <c r="R3349" s="30" t="s">
        <v>50</v>
      </c>
      <c r="S3349" s="30" t="s">
        <v>50</v>
      </c>
      <c r="T3349" s="13" t="s">
        <v>50</v>
      </c>
      <c r="U3349" s="13" t="s">
        <v>50</v>
      </c>
      <c r="V3349" s="13" t="s">
        <v>50</v>
      </c>
      <c r="W3349" s="13" t="s">
        <v>50</v>
      </c>
      <c r="X3349" s="13" t="s">
        <v>50</v>
      </c>
      <c r="Y3349" s="13" t="s">
        <v>50</v>
      </c>
      <c r="Z3349" s="13">
        <v>1</v>
      </c>
      <c r="AA3349" s="13" t="s">
        <v>50</v>
      </c>
      <c r="AB3349" s="13" t="s">
        <v>50</v>
      </c>
      <c r="AC3349" s="13" t="s">
        <v>50</v>
      </c>
      <c r="AD3349" s="13" t="s">
        <v>1471</v>
      </c>
      <c r="AE3349" s="13" t="s">
        <v>50</v>
      </c>
      <c r="AF3349" s="13" t="s">
        <v>50</v>
      </c>
      <c r="AG3349" s="13" t="s">
        <v>50</v>
      </c>
      <c r="AH3349" s="13" t="s">
        <v>50</v>
      </c>
      <c r="AI3349" s="13" t="s">
        <v>50</v>
      </c>
      <c r="AJ3349" s="13" t="s">
        <v>50</v>
      </c>
      <c r="AK3349" s="13" t="s">
        <v>50</v>
      </c>
      <c r="AL3349" s="13" t="s">
        <v>50</v>
      </c>
      <c r="AM3349" s="13" t="s">
        <v>50</v>
      </c>
      <c r="AN3349" s="13" t="s">
        <v>50</v>
      </c>
      <c r="AO3349" s="13" t="s">
        <v>50</v>
      </c>
      <c r="AP3349" s="15" t="s">
        <v>50</v>
      </c>
      <c r="AQ3349" s="15" t="s">
        <v>50</v>
      </c>
      <c r="AR3349" s="13" t="s">
        <v>1186</v>
      </c>
    </row>
    <row r="3350" spans="1:44" ht="15" thickBot="1">
      <c r="A3350" s="4" t="s">
        <v>31704</v>
      </c>
      <c r="B3350" s="7" t="s">
        <v>50</v>
      </c>
      <c r="C3350" s="7" t="s">
        <v>50</v>
      </c>
      <c r="D3350" s="7" t="s">
        <v>45</v>
      </c>
      <c r="E3350" s="7" t="s">
        <v>46</v>
      </c>
      <c r="F3350" s="7" t="s">
        <v>70</v>
      </c>
      <c r="G3350" s="26" t="s">
        <v>54946</v>
      </c>
      <c r="H3350" s="7" t="s">
        <v>50</v>
      </c>
      <c r="I3350" s="7" t="s">
        <v>50</v>
      </c>
      <c r="J3350" s="6">
        <v>45497</v>
      </c>
      <c r="K3350" s="7" t="s">
        <v>50</v>
      </c>
      <c r="L3350" s="7" t="s">
        <v>467</v>
      </c>
      <c r="M3350" s="7" t="s">
        <v>31705</v>
      </c>
      <c r="N3350" s="7" t="s">
        <v>31706</v>
      </c>
      <c r="O3350" s="7" t="s">
        <v>31707</v>
      </c>
      <c r="P3350" s="5">
        <v>741589</v>
      </c>
      <c r="Q3350" s="7" t="s">
        <v>1783</v>
      </c>
      <c r="R3350" s="34" t="s">
        <v>31708</v>
      </c>
      <c r="S3350" s="34" t="s">
        <v>31709</v>
      </c>
      <c r="T3350" s="7" t="s">
        <v>31710</v>
      </c>
      <c r="U3350" s="7" t="s">
        <v>31711</v>
      </c>
      <c r="V3350" s="7" t="s">
        <v>50</v>
      </c>
      <c r="W3350" s="7" t="s">
        <v>50</v>
      </c>
      <c r="X3350" s="7" t="s">
        <v>50</v>
      </c>
      <c r="Y3350" s="7" t="s">
        <v>467</v>
      </c>
      <c r="Z3350" s="7">
        <v>1</v>
      </c>
      <c r="AA3350" s="7" t="s">
        <v>50</v>
      </c>
      <c r="AB3350" s="7" t="s">
        <v>50</v>
      </c>
      <c r="AC3350" s="7" t="s">
        <v>50</v>
      </c>
      <c r="AD3350" s="7" t="s">
        <v>467</v>
      </c>
      <c r="AE3350" s="7" t="s">
        <v>50</v>
      </c>
      <c r="AF3350" s="7" t="s">
        <v>50</v>
      </c>
      <c r="AG3350" s="7" t="s">
        <v>50</v>
      </c>
      <c r="AH3350" s="7" t="s">
        <v>50</v>
      </c>
      <c r="AI3350" s="7" t="s">
        <v>50</v>
      </c>
      <c r="AJ3350" s="7" t="s">
        <v>50</v>
      </c>
      <c r="AK3350" s="7" t="s">
        <v>31712</v>
      </c>
      <c r="AL3350" s="7" t="s">
        <v>50</v>
      </c>
      <c r="AM3350" s="7" t="s">
        <v>31713</v>
      </c>
      <c r="AN3350" s="7" t="s">
        <v>31714</v>
      </c>
      <c r="AO3350" s="7" t="s">
        <v>50</v>
      </c>
      <c r="AP3350" s="22" t="s">
        <v>31715</v>
      </c>
      <c r="AQ3350" s="9" t="s">
        <v>50</v>
      </c>
      <c r="AR3350" s="7" t="s">
        <v>255</v>
      </c>
    </row>
    <row r="3351" spans="1:44" ht="15" thickBot="1">
      <c r="A3351" s="10" t="s">
        <v>31716</v>
      </c>
      <c r="B3351" s="13" t="s">
        <v>50</v>
      </c>
      <c r="C3351" s="13" t="s">
        <v>50</v>
      </c>
      <c r="D3351" s="13" t="s">
        <v>45</v>
      </c>
      <c r="E3351" s="13" t="s">
        <v>46</v>
      </c>
      <c r="F3351" s="13" t="s">
        <v>70</v>
      </c>
      <c r="G3351" s="13" t="s">
        <v>50</v>
      </c>
      <c r="H3351" s="13" t="s">
        <v>50</v>
      </c>
      <c r="I3351" s="13" t="s">
        <v>50</v>
      </c>
      <c r="J3351" s="12">
        <v>45492</v>
      </c>
      <c r="K3351" s="13" t="s">
        <v>50</v>
      </c>
      <c r="L3351" s="13" t="s">
        <v>210</v>
      </c>
      <c r="M3351" s="13" t="s">
        <v>7288</v>
      </c>
      <c r="N3351" s="13" t="s">
        <v>50</v>
      </c>
      <c r="O3351" s="13" t="s">
        <v>31717</v>
      </c>
      <c r="P3351" s="11">
        <v>815572</v>
      </c>
      <c r="Q3351" s="13" t="s">
        <v>50</v>
      </c>
      <c r="R3351" s="30" t="s">
        <v>50</v>
      </c>
      <c r="S3351" s="30" t="s">
        <v>50</v>
      </c>
      <c r="T3351" s="13" t="s">
        <v>50</v>
      </c>
      <c r="U3351" s="13" t="s">
        <v>50</v>
      </c>
      <c r="V3351" s="13" t="s">
        <v>50</v>
      </c>
      <c r="W3351" s="13" t="s">
        <v>50</v>
      </c>
      <c r="X3351" s="13" t="s">
        <v>50</v>
      </c>
      <c r="Y3351" s="13" t="s">
        <v>50</v>
      </c>
      <c r="Z3351" s="13">
        <v>1</v>
      </c>
      <c r="AA3351" s="13" t="s">
        <v>50</v>
      </c>
      <c r="AB3351" s="13" t="s">
        <v>50</v>
      </c>
      <c r="AC3351" s="13" t="s">
        <v>50</v>
      </c>
      <c r="AD3351" s="13" t="s">
        <v>210</v>
      </c>
      <c r="AE3351" s="13" t="s">
        <v>50</v>
      </c>
      <c r="AF3351" s="13" t="s">
        <v>50</v>
      </c>
      <c r="AG3351" s="13" t="s">
        <v>50</v>
      </c>
      <c r="AH3351" s="13" t="s">
        <v>50</v>
      </c>
      <c r="AI3351" s="13" t="s">
        <v>50</v>
      </c>
      <c r="AJ3351" s="13" t="s">
        <v>50</v>
      </c>
      <c r="AK3351" s="13" t="s">
        <v>50</v>
      </c>
      <c r="AL3351" s="13" t="s">
        <v>50</v>
      </c>
      <c r="AM3351" s="13" t="s">
        <v>50</v>
      </c>
      <c r="AN3351" s="13" t="s">
        <v>50</v>
      </c>
      <c r="AO3351" s="13" t="s">
        <v>50</v>
      </c>
      <c r="AP3351" s="15" t="s">
        <v>50</v>
      </c>
      <c r="AQ3351" s="15" t="s">
        <v>50</v>
      </c>
      <c r="AR3351" s="13" t="s">
        <v>1186</v>
      </c>
    </row>
    <row r="3352" spans="1:44" ht="15" thickBot="1">
      <c r="A3352" s="4" t="s">
        <v>31718</v>
      </c>
      <c r="B3352" s="7" t="s">
        <v>50</v>
      </c>
      <c r="C3352" s="7" t="s">
        <v>50</v>
      </c>
      <c r="D3352" s="7" t="s">
        <v>45</v>
      </c>
      <c r="E3352" s="7" t="s">
        <v>1939</v>
      </c>
      <c r="F3352" s="7" t="s">
        <v>70</v>
      </c>
      <c r="G3352" s="7" t="s">
        <v>50</v>
      </c>
      <c r="H3352" s="7" t="s">
        <v>50</v>
      </c>
      <c r="I3352" s="7" t="s">
        <v>50</v>
      </c>
      <c r="J3352" s="6">
        <v>45495</v>
      </c>
      <c r="K3352" s="7" t="s">
        <v>50</v>
      </c>
      <c r="L3352" s="7" t="s">
        <v>52</v>
      </c>
      <c r="M3352" s="7" t="s">
        <v>31719</v>
      </c>
      <c r="N3352" s="7" t="s">
        <v>31720</v>
      </c>
      <c r="O3352" s="7" t="s">
        <v>31721</v>
      </c>
      <c r="P3352" s="5">
        <v>864143</v>
      </c>
      <c r="Q3352" s="7" t="s">
        <v>135</v>
      </c>
      <c r="R3352" s="31" t="s">
        <v>50</v>
      </c>
      <c r="S3352" s="31" t="s">
        <v>50</v>
      </c>
      <c r="T3352" s="7" t="s">
        <v>31722</v>
      </c>
      <c r="U3352" s="7" t="s">
        <v>31723</v>
      </c>
      <c r="V3352" s="7" t="s">
        <v>50</v>
      </c>
      <c r="W3352" s="7" t="s">
        <v>50</v>
      </c>
      <c r="X3352" s="7" t="s">
        <v>50</v>
      </c>
      <c r="Y3352" s="7" t="s">
        <v>50</v>
      </c>
      <c r="Z3352" s="7">
        <v>1</v>
      </c>
      <c r="AA3352" s="7" t="s">
        <v>50</v>
      </c>
      <c r="AB3352" s="7" t="s">
        <v>50</v>
      </c>
      <c r="AC3352" s="7" t="s">
        <v>50</v>
      </c>
      <c r="AD3352" s="7" t="s">
        <v>50</v>
      </c>
      <c r="AE3352" s="7" t="s">
        <v>50</v>
      </c>
      <c r="AF3352" s="7" t="s">
        <v>50</v>
      </c>
      <c r="AG3352" s="7" t="s">
        <v>50</v>
      </c>
      <c r="AH3352" s="7" t="s">
        <v>50</v>
      </c>
      <c r="AI3352" s="7" t="s">
        <v>50</v>
      </c>
      <c r="AJ3352" s="7" t="s">
        <v>50</v>
      </c>
      <c r="AK3352" s="7" t="s">
        <v>30606</v>
      </c>
      <c r="AL3352" s="7" t="s">
        <v>50</v>
      </c>
      <c r="AM3352" s="7" t="s">
        <v>50</v>
      </c>
      <c r="AN3352" s="7" t="s">
        <v>50</v>
      </c>
      <c r="AO3352" s="7" t="s">
        <v>50</v>
      </c>
      <c r="AP3352" s="9" t="s">
        <v>50</v>
      </c>
      <c r="AQ3352" s="9" t="s">
        <v>50</v>
      </c>
      <c r="AR3352" s="7" t="s">
        <v>1186</v>
      </c>
    </row>
    <row r="3353" spans="1:44" ht="15" thickBot="1">
      <c r="A3353" s="10" t="s">
        <v>31724</v>
      </c>
      <c r="B3353" s="13" t="s">
        <v>50</v>
      </c>
      <c r="C3353" s="12">
        <v>45292</v>
      </c>
      <c r="D3353" s="13" t="s">
        <v>45</v>
      </c>
      <c r="E3353" s="13" t="s">
        <v>46</v>
      </c>
      <c r="F3353" s="13" t="s">
        <v>70</v>
      </c>
      <c r="G3353" s="13" t="s">
        <v>50</v>
      </c>
      <c r="H3353" s="13" t="s">
        <v>50</v>
      </c>
      <c r="I3353" s="13" t="s">
        <v>50</v>
      </c>
      <c r="J3353" s="12">
        <v>45491</v>
      </c>
      <c r="K3353" s="13" t="s">
        <v>50</v>
      </c>
      <c r="L3353" s="13" t="s">
        <v>4836</v>
      </c>
      <c r="M3353" s="13" t="s">
        <v>31725</v>
      </c>
      <c r="N3353" s="13" t="s">
        <v>14700</v>
      </c>
      <c r="O3353" s="13" t="s">
        <v>31726</v>
      </c>
      <c r="P3353" s="11">
        <v>869196</v>
      </c>
      <c r="Q3353" s="13" t="s">
        <v>360</v>
      </c>
      <c r="R3353" s="33" t="s">
        <v>31727</v>
      </c>
      <c r="S3353" s="30" t="s">
        <v>50</v>
      </c>
      <c r="T3353" s="13" t="s">
        <v>31728</v>
      </c>
      <c r="U3353" s="13">
        <v>1708108844</v>
      </c>
      <c r="V3353" s="13" t="s">
        <v>50</v>
      </c>
      <c r="W3353" s="13" t="s">
        <v>50</v>
      </c>
      <c r="X3353" s="13" t="s">
        <v>50</v>
      </c>
      <c r="Y3353" s="13" t="s">
        <v>467</v>
      </c>
      <c r="Z3353" s="13">
        <v>1</v>
      </c>
      <c r="AA3353" s="13" t="s">
        <v>50</v>
      </c>
      <c r="AB3353" s="13" t="s">
        <v>50</v>
      </c>
      <c r="AC3353" s="13" t="s">
        <v>50</v>
      </c>
      <c r="AD3353" s="13" t="s">
        <v>4836</v>
      </c>
      <c r="AE3353" s="13" t="s">
        <v>50</v>
      </c>
      <c r="AF3353" s="13" t="s">
        <v>50</v>
      </c>
      <c r="AG3353" s="13" t="s">
        <v>50</v>
      </c>
      <c r="AH3353" s="13" t="s">
        <v>50</v>
      </c>
      <c r="AI3353" s="13" t="s">
        <v>50</v>
      </c>
      <c r="AJ3353" s="13" t="s">
        <v>50</v>
      </c>
      <c r="AK3353" s="13" t="s">
        <v>50</v>
      </c>
      <c r="AL3353" s="13" t="s">
        <v>50</v>
      </c>
      <c r="AM3353" s="13" t="s">
        <v>50</v>
      </c>
      <c r="AN3353" s="13" t="s">
        <v>50</v>
      </c>
      <c r="AO3353" s="13" t="s">
        <v>50</v>
      </c>
      <c r="AP3353" s="15" t="s">
        <v>50</v>
      </c>
      <c r="AQ3353" s="15" t="s">
        <v>50</v>
      </c>
      <c r="AR3353" s="13" t="s">
        <v>1186</v>
      </c>
    </row>
    <row r="3354" spans="1:44" ht="15" thickBot="1">
      <c r="A3354" s="4" t="s">
        <v>31729</v>
      </c>
      <c r="B3354" s="7" t="s">
        <v>50</v>
      </c>
      <c r="C3354" s="6">
        <v>43647</v>
      </c>
      <c r="D3354" s="7" t="s">
        <v>45</v>
      </c>
      <c r="E3354" s="7" t="s">
        <v>46</v>
      </c>
      <c r="F3354" s="7" t="s">
        <v>70</v>
      </c>
      <c r="G3354" s="7" t="s">
        <v>114</v>
      </c>
      <c r="H3354" s="7" t="s">
        <v>50</v>
      </c>
      <c r="I3354" s="7" t="s">
        <v>50</v>
      </c>
      <c r="J3354" s="6">
        <v>45497</v>
      </c>
      <c r="K3354" s="7" t="s">
        <v>50</v>
      </c>
      <c r="L3354" s="7" t="s">
        <v>241</v>
      </c>
      <c r="M3354" s="7" t="s">
        <v>31730</v>
      </c>
      <c r="N3354" s="7" t="s">
        <v>31731</v>
      </c>
      <c r="O3354" s="7" t="s">
        <v>31732</v>
      </c>
      <c r="P3354" s="5">
        <v>883802</v>
      </c>
      <c r="Q3354" s="7" t="s">
        <v>245</v>
      </c>
      <c r="R3354" s="34" t="s">
        <v>31733</v>
      </c>
      <c r="S3354" s="31" t="s">
        <v>50</v>
      </c>
      <c r="T3354" s="7" t="s">
        <v>50</v>
      </c>
      <c r="U3354" s="7" t="s">
        <v>50</v>
      </c>
      <c r="V3354" s="7" t="s">
        <v>50</v>
      </c>
      <c r="W3354" s="7" t="s">
        <v>50</v>
      </c>
      <c r="X3354" s="7" t="s">
        <v>50</v>
      </c>
      <c r="Y3354" s="7" t="s">
        <v>154</v>
      </c>
      <c r="Z3354" s="7">
        <v>1</v>
      </c>
      <c r="AA3354" s="7" t="s">
        <v>50</v>
      </c>
      <c r="AB3354" s="7" t="s">
        <v>50</v>
      </c>
      <c r="AC3354" s="7" t="s">
        <v>50</v>
      </c>
      <c r="AD3354" s="7" t="s">
        <v>241</v>
      </c>
      <c r="AE3354" s="7" t="s">
        <v>50</v>
      </c>
      <c r="AF3354" s="7" t="s">
        <v>50</v>
      </c>
      <c r="AG3354" s="7" t="s">
        <v>50</v>
      </c>
      <c r="AH3354" s="7" t="s">
        <v>50</v>
      </c>
      <c r="AI3354" s="7" t="s">
        <v>50</v>
      </c>
      <c r="AJ3354" s="7" t="s">
        <v>50</v>
      </c>
      <c r="AK3354" s="7" t="s">
        <v>31734</v>
      </c>
      <c r="AL3354" s="7" t="s">
        <v>50</v>
      </c>
      <c r="AM3354" s="7" t="s">
        <v>31735</v>
      </c>
      <c r="AN3354" s="7" t="s">
        <v>66</v>
      </c>
      <c r="AO3354" s="7" t="s">
        <v>31736</v>
      </c>
      <c r="AP3354" s="9" t="s">
        <v>50</v>
      </c>
      <c r="AQ3354" s="22" t="s">
        <v>31737</v>
      </c>
      <c r="AR3354" s="7" t="s">
        <v>50</v>
      </c>
    </row>
    <row r="3355" spans="1:44" ht="15" thickBot="1">
      <c r="A3355" s="10" t="s">
        <v>31738</v>
      </c>
      <c r="B3355" s="13" t="s">
        <v>50</v>
      </c>
      <c r="C3355" s="12">
        <v>42370</v>
      </c>
      <c r="D3355" s="13" t="s">
        <v>45</v>
      </c>
      <c r="E3355" s="13" t="s">
        <v>1939</v>
      </c>
      <c r="F3355" s="13" t="s">
        <v>70</v>
      </c>
      <c r="G3355" s="27" t="s">
        <v>54945</v>
      </c>
      <c r="H3355" s="13" t="s">
        <v>50</v>
      </c>
      <c r="I3355" s="13" t="s">
        <v>50</v>
      </c>
      <c r="J3355" s="12">
        <v>45496</v>
      </c>
      <c r="K3355" s="13" t="s">
        <v>50</v>
      </c>
      <c r="L3355" s="13" t="s">
        <v>52</v>
      </c>
      <c r="M3355" s="13" t="s">
        <v>31739</v>
      </c>
      <c r="N3355" s="13" t="s">
        <v>6711</v>
      </c>
      <c r="O3355" s="13" t="s">
        <v>31740</v>
      </c>
      <c r="P3355" s="11">
        <v>891023</v>
      </c>
      <c r="Q3355" s="13" t="s">
        <v>1024</v>
      </c>
      <c r="R3355" s="33" t="s">
        <v>31741</v>
      </c>
      <c r="S3355" s="33" t="s">
        <v>31742</v>
      </c>
      <c r="T3355" s="13" t="s">
        <v>31743</v>
      </c>
      <c r="U3355" s="13" t="s">
        <v>50</v>
      </c>
      <c r="V3355" s="13" t="s">
        <v>50</v>
      </c>
      <c r="W3355" s="13" t="s">
        <v>50</v>
      </c>
      <c r="X3355" s="13" t="s">
        <v>50</v>
      </c>
      <c r="Y3355" s="13" t="s">
        <v>50</v>
      </c>
      <c r="Z3355" s="13">
        <v>1</v>
      </c>
      <c r="AA3355" s="13" t="s">
        <v>50</v>
      </c>
      <c r="AB3355" s="13" t="s">
        <v>50</v>
      </c>
      <c r="AC3355" s="13" t="s">
        <v>50</v>
      </c>
      <c r="AD3355" s="13" t="s">
        <v>50</v>
      </c>
      <c r="AE3355" s="13" t="s">
        <v>50</v>
      </c>
      <c r="AF3355" s="13" t="s">
        <v>50</v>
      </c>
      <c r="AG3355" s="13" t="s">
        <v>50</v>
      </c>
      <c r="AH3355" s="13" t="s">
        <v>50</v>
      </c>
      <c r="AI3355" s="13" t="s">
        <v>50</v>
      </c>
      <c r="AJ3355" s="13" t="s">
        <v>50</v>
      </c>
      <c r="AK3355" s="13" t="s">
        <v>31653</v>
      </c>
      <c r="AL3355" s="13" t="s">
        <v>50</v>
      </c>
      <c r="AM3355" s="13" t="s">
        <v>31744</v>
      </c>
      <c r="AN3355" s="13" t="s">
        <v>4746</v>
      </c>
      <c r="AO3355" s="13" t="s">
        <v>50</v>
      </c>
      <c r="AP3355" s="21" t="s">
        <v>31745</v>
      </c>
      <c r="AQ3355" s="15" t="s">
        <v>50</v>
      </c>
      <c r="AR3355" s="13" t="s">
        <v>255</v>
      </c>
    </row>
    <row r="3356" spans="1:44" ht="15" thickBot="1">
      <c r="A3356" s="4" t="s">
        <v>31746</v>
      </c>
      <c r="B3356" s="7" t="s">
        <v>50</v>
      </c>
      <c r="C3356" s="6">
        <v>31778</v>
      </c>
      <c r="D3356" s="7" t="s">
        <v>45</v>
      </c>
      <c r="E3356" s="7" t="s">
        <v>1939</v>
      </c>
      <c r="F3356" s="7" t="s">
        <v>70</v>
      </c>
      <c r="G3356" s="26" t="s">
        <v>54946</v>
      </c>
      <c r="H3356" s="7" t="s">
        <v>50</v>
      </c>
      <c r="I3356" s="7" t="s">
        <v>50</v>
      </c>
      <c r="J3356" s="6">
        <v>45496</v>
      </c>
      <c r="K3356" s="7" t="s">
        <v>50</v>
      </c>
      <c r="L3356" s="7" t="s">
        <v>52</v>
      </c>
      <c r="M3356" s="7" t="s">
        <v>8847</v>
      </c>
      <c r="N3356" s="7" t="s">
        <v>6711</v>
      </c>
      <c r="O3356" s="7" t="s">
        <v>31747</v>
      </c>
      <c r="P3356" s="5">
        <v>896993</v>
      </c>
      <c r="Q3356" s="7" t="s">
        <v>1024</v>
      </c>
      <c r="R3356" s="34" t="s">
        <v>31748</v>
      </c>
      <c r="S3356" s="34" t="s">
        <v>31749</v>
      </c>
      <c r="T3356" s="7" t="s">
        <v>31750</v>
      </c>
      <c r="U3356" s="7" t="s">
        <v>31751</v>
      </c>
      <c r="V3356" s="7" t="s">
        <v>50</v>
      </c>
      <c r="W3356" s="7" t="s">
        <v>50</v>
      </c>
      <c r="X3356" s="7" t="s">
        <v>50</v>
      </c>
      <c r="Y3356" s="7" t="s">
        <v>50</v>
      </c>
      <c r="Z3356" s="7">
        <v>1</v>
      </c>
      <c r="AA3356" s="7" t="s">
        <v>50</v>
      </c>
      <c r="AB3356" s="7" t="s">
        <v>50</v>
      </c>
      <c r="AC3356" s="7" t="s">
        <v>50</v>
      </c>
      <c r="AD3356" s="7" t="s">
        <v>50</v>
      </c>
      <c r="AE3356" s="7" t="s">
        <v>50</v>
      </c>
      <c r="AF3356" s="7" t="s">
        <v>50</v>
      </c>
      <c r="AG3356" s="7" t="s">
        <v>50</v>
      </c>
      <c r="AH3356" s="7" t="s">
        <v>50</v>
      </c>
      <c r="AI3356" s="7" t="s">
        <v>50</v>
      </c>
      <c r="AJ3356" s="7" t="s">
        <v>50</v>
      </c>
      <c r="AK3356" s="7" t="s">
        <v>31653</v>
      </c>
      <c r="AL3356" s="7" t="s">
        <v>50</v>
      </c>
      <c r="AM3356" s="7" t="s">
        <v>31752</v>
      </c>
      <c r="AN3356" s="7" t="s">
        <v>5485</v>
      </c>
      <c r="AO3356" s="7" t="s">
        <v>31753</v>
      </c>
      <c r="AP3356" s="22" t="s">
        <v>31754</v>
      </c>
      <c r="AQ3356" s="9" t="s">
        <v>50</v>
      </c>
      <c r="AR3356" s="7" t="s">
        <v>50</v>
      </c>
    </row>
    <row r="3357" spans="1:44" ht="15" thickBot="1">
      <c r="A3357" s="10" t="s">
        <v>31755</v>
      </c>
      <c r="B3357" s="13" t="s">
        <v>50</v>
      </c>
      <c r="C3357" s="13" t="s">
        <v>50</v>
      </c>
      <c r="D3357" s="13" t="s">
        <v>45</v>
      </c>
      <c r="E3357" s="13" t="s">
        <v>1939</v>
      </c>
      <c r="F3357" s="13" t="s">
        <v>70</v>
      </c>
      <c r="G3357" s="13" t="s">
        <v>50</v>
      </c>
      <c r="H3357" s="13" t="s">
        <v>50</v>
      </c>
      <c r="I3357" s="13" t="s">
        <v>50</v>
      </c>
      <c r="J3357" s="12">
        <v>45496</v>
      </c>
      <c r="K3357" s="13" t="s">
        <v>50</v>
      </c>
      <c r="L3357" s="13" t="s">
        <v>52</v>
      </c>
      <c r="M3357" s="13" t="s">
        <v>31739</v>
      </c>
      <c r="N3357" s="13" t="s">
        <v>6711</v>
      </c>
      <c r="O3357" s="13" t="s">
        <v>31756</v>
      </c>
      <c r="P3357" s="11">
        <v>896994</v>
      </c>
      <c r="Q3357" s="13" t="s">
        <v>1024</v>
      </c>
      <c r="R3357" s="30" t="s">
        <v>50</v>
      </c>
      <c r="S3357" s="30" t="s">
        <v>50</v>
      </c>
      <c r="T3357" s="13" t="s">
        <v>50</v>
      </c>
      <c r="U3357" s="13" t="s">
        <v>50</v>
      </c>
      <c r="V3357" s="13" t="s">
        <v>50</v>
      </c>
      <c r="W3357" s="13" t="s">
        <v>50</v>
      </c>
      <c r="X3357" s="13" t="s">
        <v>50</v>
      </c>
      <c r="Y3357" s="13" t="s">
        <v>50</v>
      </c>
      <c r="Z3357" s="13">
        <v>1</v>
      </c>
      <c r="AA3357" s="13" t="s">
        <v>50</v>
      </c>
      <c r="AB3357" s="13" t="s">
        <v>50</v>
      </c>
      <c r="AC3357" s="13" t="s">
        <v>50</v>
      </c>
      <c r="AD3357" s="13" t="s">
        <v>50</v>
      </c>
      <c r="AE3357" s="13" t="s">
        <v>50</v>
      </c>
      <c r="AF3357" s="13" t="s">
        <v>50</v>
      </c>
      <c r="AG3357" s="13" t="s">
        <v>50</v>
      </c>
      <c r="AH3357" s="13" t="s">
        <v>50</v>
      </c>
      <c r="AI3357" s="13" t="s">
        <v>50</v>
      </c>
      <c r="AJ3357" s="13" t="s">
        <v>50</v>
      </c>
      <c r="AK3357" s="13" t="s">
        <v>31653</v>
      </c>
      <c r="AL3357" s="13" t="s">
        <v>50</v>
      </c>
      <c r="AM3357" s="13" t="s">
        <v>31757</v>
      </c>
      <c r="AN3357" s="13" t="s">
        <v>993</v>
      </c>
      <c r="AO3357" s="13" t="s">
        <v>50</v>
      </c>
      <c r="AP3357" s="15" t="s">
        <v>50</v>
      </c>
      <c r="AQ3357" s="21" t="s">
        <v>31758</v>
      </c>
      <c r="AR3357" s="13" t="s">
        <v>255</v>
      </c>
    </row>
    <row r="3358" spans="1:44" ht="15" thickBot="1">
      <c r="A3358" s="4" t="s">
        <v>31759</v>
      </c>
      <c r="B3358" s="7" t="s">
        <v>50</v>
      </c>
      <c r="C3358" s="7" t="s">
        <v>50</v>
      </c>
      <c r="D3358" s="7" t="s">
        <v>45</v>
      </c>
      <c r="E3358" s="7" t="s">
        <v>46</v>
      </c>
      <c r="F3358" s="7" t="s">
        <v>70</v>
      </c>
      <c r="G3358" s="7" t="s">
        <v>50</v>
      </c>
      <c r="H3358" s="7" t="s">
        <v>50</v>
      </c>
      <c r="I3358" s="7" t="s">
        <v>50</v>
      </c>
      <c r="J3358" s="6">
        <v>45496</v>
      </c>
      <c r="K3358" s="7" t="s">
        <v>50</v>
      </c>
      <c r="L3358" s="7" t="s">
        <v>52</v>
      </c>
      <c r="M3358" s="7" t="s">
        <v>7458</v>
      </c>
      <c r="N3358" s="7" t="s">
        <v>6711</v>
      </c>
      <c r="O3358" s="7" t="s">
        <v>31760</v>
      </c>
      <c r="P3358" s="5">
        <v>896995</v>
      </c>
      <c r="Q3358" s="7" t="s">
        <v>1024</v>
      </c>
      <c r="R3358" s="34" t="s">
        <v>31761</v>
      </c>
      <c r="S3358" s="34" t="s">
        <v>31762</v>
      </c>
      <c r="T3358" s="7" t="s">
        <v>31763</v>
      </c>
      <c r="U3358" s="7" t="s">
        <v>31764</v>
      </c>
      <c r="V3358" s="7" t="s">
        <v>50</v>
      </c>
      <c r="W3358" s="7" t="s">
        <v>50</v>
      </c>
      <c r="X3358" s="7" t="s">
        <v>50</v>
      </c>
      <c r="Y3358" s="7" t="s">
        <v>50</v>
      </c>
      <c r="Z3358" s="7">
        <v>1</v>
      </c>
      <c r="AA3358" s="7" t="s">
        <v>50</v>
      </c>
      <c r="AB3358" s="7" t="s">
        <v>50</v>
      </c>
      <c r="AC3358" s="7" t="s">
        <v>50</v>
      </c>
      <c r="AD3358" s="7" t="s">
        <v>50</v>
      </c>
      <c r="AE3358" s="7" t="s">
        <v>50</v>
      </c>
      <c r="AF3358" s="7" t="s">
        <v>50</v>
      </c>
      <c r="AG3358" s="7" t="s">
        <v>50</v>
      </c>
      <c r="AH3358" s="7" t="s">
        <v>50</v>
      </c>
      <c r="AI3358" s="7" t="s">
        <v>50</v>
      </c>
      <c r="AJ3358" s="7" t="s">
        <v>50</v>
      </c>
      <c r="AK3358" s="7" t="s">
        <v>31653</v>
      </c>
      <c r="AL3358" s="7" t="s">
        <v>50</v>
      </c>
      <c r="AM3358" s="7" t="s">
        <v>31765</v>
      </c>
      <c r="AN3358" s="7" t="s">
        <v>66</v>
      </c>
      <c r="AO3358" s="7" t="s">
        <v>31766</v>
      </c>
      <c r="AP3358" s="22" t="s">
        <v>31767</v>
      </c>
      <c r="AQ3358" s="9" t="s">
        <v>50</v>
      </c>
      <c r="AR3358" s="7" t="s">
        <v>50</v>
      </c>
    </row>
    <row r="3359" spans="1:44" ht="15" thickBot="1">
      <c r="A3359" s="10" t="s">
        <v>31768</v>
      </c>
      <c r="B3359" s="13" t="s">
        <v>50</v>
      </c>
      <c r="C3359" s="13" t="s">
        <v>50</v>
      </c>
      <c r="D3359" s="13" t="s">
        <v>45</v>
      </c>
      <c r="E3359" s="13" t="s">
        <v>1939</v>
      </c>
      <c r="F3359" s="13" t="s">
        <v>70</v>
      </c>
      <c r="G3359" s="13" t="s">
        <v>50</v>
      </c>
      <c r="H3359" s="13" t="s">
        <v>50</v>
      </c>
      <c r="I3359" s="13" t="s">
        <v>50</v>
      </c>
      <c r="J3359" s="12">
        <v>45496</v>
      </c>
      <c r="K3359" s="13" t="s">
        <v>50</v>
      </c>
      <c r="L3359" s="13" t="s">
        <v>52</v>
      </c>
      <c r="M3359" s="13" t="s">
        <v>31769</v>
      </c>
      <c r="N3359" s="13" t="s">
        <v>6711</v>
      </c>
      <c r="O3359" s="13" t="s">
        <v>31770</v>
      </c>
      <c r="P3359" s="11">
        <v>896996</v>
      </c>
      <c r="Q3359" s="13" t="s">
        <v>1024</v>
      </c>
      <c r="R3359" s="33" t="s">
        <v>31771</v>
      </c>
      <c r="S3359" s="30" t="s">
        <v>50</v>
      </c>
      <c r="T3359" s="13" t="s">
        <v>31772</v>
      </c>
      <c r="U3359" s="13" t="s">
        <v>50</v>
      </c>
      <c r="V3359" s="13" t="s">
        <v>50</v>
      </c>
      <c r="W3359" s="13" t="s">
        <v>50</v>
      </c>
      <c r="X3359" s="13" t="s">
        <v>50</v>
      </c>
      <c r="Y3359" s="13" t="s">
        <v>50</v>
      </c>
      <c r="Z3359" s="13">
        <v>1</v>
      </c>
      <c r="AA3359" s="13" t="s">
        <v>50</v>
      </c>
      <c r="AB3359" s="13" t="s">
        <v>50</v>
      </c>
      <c r="AC3359" s="13" t="s">
        <v>50</v>
      </c>
      <c r="AD3359" s="13" t="s">
        <v>50</v>
      </c>
      <c r="AE3359" s="13" t="s">
        <v>50</v>
      </c>
      <c r="AF3359" s="13" t="s">
        <v>50</v>
      </c>
      <c r="AG3359" s="13" t="s">
        <v>50</v>
      </c>
      <c r="AH3359" s="13" t="s">
        <v>50</v>
      </c>
      <c r="AI3359" s="13" t="s">
        <v>50</v>
      </c>
      <c r="AJ3359" s="13" t="s">
        <v>50</v>
      </c>
      <c r="AK3359" s="13" t="s">
        <v>31653</v>
      </c>
      <c r="AL3359" s="13" t="s">
        <v>50</v>
      </c>
      <c r="AM3359" s="13" t="s">
        <v>31773</v>
      </c>
      <c r="AN3359" s="13" t="s">
        <v>993</v>
      </c>
      <c r="AO3359" s="13" t="s">
        <v>50</v>
      </c>
      <c r="AP3359" s="21" t="s">
        <v>31774</v>
      </c>
      <c r="AQ3359" s="15" t="s">
        <v>50</v>
      </c>
      <c r="AR3359" s="13" t="s">
        <v>255</v>
      </c>
    </row>
    <row r="3360" spans="1:44" ht="15" thickBot="1">
      <c r="A3360" s="4" t="s">
        <v>31775</v>
      </c>
      <c r="B3360" s="7" t="s">
        <v>50</v>
      </c>
      <c r="C3360" s="7" t="s">
        <v>50</v>
      </c>
      <c r="D3360" s="7" t="s">
        <v>45</v>
      </c>
      <c r="E3360" s="7" t="s">
        <v>1939</v>
      </c>
      <c r="F3360" s="7" t="s">
        <v>70</v>
      </c>
      <c r="G3360" s="7" t="s">
        <v>50</v>
      </c>
      <c r="H3360" s="7" t="s">
        <v>50</v>
      </c>
      <c r="I3360" s="7" t="s">
        <v>50</v>
      </c>
      <c r="J3360" s="6">
        <v>45496</v>
      </c>
      <c r="K3360" s="7" t="s">
        <v>50</v>
      </c>
      <c r="L3360" s="7" t="s">
        <v>52</v>
      </c>
      <c r="M3360" s="7" t="s">
        <v>8847</v>
      </c>
      <c r="N3360" s="7" t="s">
        <v>31776</v>
      </c>
      <c r="O3360" s="7" t="s">
        <v>31777</v>
      </c>
      <c r="P3360" s="5">
        <v>896997</v>
      </c>
      <c r="Q3360" s="7" t="s">
        <v>1024</v>
      </c>
      <c r="R3360" s="34" t="s">
        <v>31778</v>
      </c>
      <c r="S3360" s="34" t="s">
        <v>31779</v>
      </c>
      <c r="T3360" s="7" t="s">
        <v>31780</v>
      </c>
      <c r="U3360" s="7">
        <f>317-752-1500</f>
        <v>-1935</v>
      </c>
      <c r="V3360" s="7" t="s">
        <v>50</v>
      </c>
      <c r="W3360" s="7" t="s">
        <v>50</v>
      </c>
      <c r="X3360" s="7" t="s">
        <v>50</v>
      </c>
      <c r="Y3360" s="7" t="s">
        <v>50</v>
      </c>
      <c r="Z3360" s="7">
        <v>1</v>
      </c>
      <c r="AA3360" s="7" t="s">
        <v>50</v>
      </c>
      <c r="AB3360" s="7" t="s">
        <v>50</v>
      </c>
      <c r="AC3360" s="7" t="s">
        <v>50</v>
      </c>
      <c r="AD3360" s="7" t="s">
        <v>50</v>
      </c>
      <c r="AE3360" s="7" t="s">
        <v>50</v>
      </c>
      <c r="AF3360" s="7" t="s">
        <v>50</v>
      </c>
      <c r="AG3360" s="7" t="s">
        <v>50</v>
      </c>
      <c r="AH3360" s="7" t="s">
        <v>50</v>
      </c>
      <c r="AI3360" s="7" t="s">
        <v>50</v>
      </c>
      <c r="AJ3360" s="7" t="s">
        <v>50</v>
      </c>
      <c r="AK3360" s="7" t="s">
        <v>31653</v>
      </c>
      <c r="AL3360" s="7" t="s">
        <v>50</v>
      </c>
      <c r="AM3360" s="7" t="s">
        <v>31781</v>
      </c>
      <c r="AN3360" s="7" t="s">
        <v>31782</v>
      </c>
      <c r="AO3360" s="7" t="s">
        <v>31783</v>
      </c>
      <c r="AP3360" s="9" t="s">
        <v>50</v>
      </c>
      <c r="AQ3360" s="22" t="s">
        <v>31784</v>
      </c>
      <c r="AR3360" s="7" t="s">
        <v>50</v>
      </c>
    </row>
    <row r="3361" spans="1:44" ht="15" thickBot="1">
      <c r="A3361" s="10" t="s">
        <v>31785</v>
      </c>
      <c r="B3361" s="13" t="s">
        <v>50</v>
      </c>
      <c r="C3361" s="12">
        <v>29952</v>
      </c>
      <c r="D3361" s="13" t="s">
        <v>45</v>
      </c>
      <c r="E3361" s="13" t="s">
        <v>1939</v>
      </c>
      <c r="F3361" s="13" t="s">
        <v>70</v>
      </c>
      <c r="G3361" s="26" t="s">
        <v>54946</v>
      </c>
      <c r="H3361" s="13" t="s">
        <v>50</v>
      </c>
      <c r="I3361" s="13" t="s">
        <v>50</v>
      </c>
      <c r="J3361" s="12">
        <v>45496</v>
      </c>
      <c r="K3361" s="13" t="s">
        <v>50</v>
      </c>
      <c r="L3361" s="13" t="s">
        <v>52</v>
      </c>
      <c r="M3361" s="13" t="s">
        <v>8847</v>
      </c>
      <c r="N3361" s="13" t="s">
        <v>6711</v>
      </c>
      <c r="O3361" s="13" t="s">
        <v>31786</v>
      </c>
      <c r="P3361" s="11">
        <v>903499</v>
      </c>
      <c r="Q3361" s="13" t="s">
        <v>1024</v>
      </c>
      <c r="R3361" s="33" t="s">
        <v>31787</v>
      </c>
      <c r="S3361" s="33" t="s">
        <v>31788</v>
      </c>
      <c r="T3361" s="13" t="s">
        <v>31789</v>
      </c>
      <c r="U3361" s="13">
        <f>317-632-9785</f>
        <v>-10100</v>
      </c>
      <c r="V3361" s="13" t="s">
        <v>50</v>
      </c>
      <c r="W3361" s="13" t="s">
        <v>50</v>
      </c>
      <c r="X3361" s="13" t="s">
        <v>50</v>
      </c>
      <c r="Y3361" s="13" t="s">
        <v>50</v>
      </c>
      <c r="Z3361" s="13">
        <v>1</v>
      </c>
      <c r="AA3361" s="13" t="s">
        <v>50</v>
      </c>
      <c r="AB3361" s="13" t="s">
        <v>50</v>
      </c>
      <c r="AC3361" s="13" t="s">
        <v>50</v>
      </c>
      <c r="AD3361" s="13" t="s">
        <v>50</v>
      </c>
      <c r="AE3361" s="13" t="s">
        <v>50</v>
      </c>
      <c r="AF3361" s="13" t="s">
        <v>50</v>
      </c>
      <c r="AG3361" s="13" t="s">
        <v>50</v>
      </c>
      <c r="AH3361" s="13" t="s">
        <v>50</v>
      </c>
      <c r="AI3361" s="13" t="s">
        <v>50</v>
      </c>
      <c r="AJ3361" s="13" t="s">
        <v>50</v>
      </c>
      <c r="AK3361" s="13" t="s">
        <v>31653</v>
      </c>
      <c r="AL3361" s="13" t="s">
        <v>50</v>
      </c>
      <c r="AM3361" s="13" t="s">
        <v>31790</v>
      </c>
      <c r="AN3361" s="13" t="s">
        <v>5485</v>
      </c>
      <c r="AO3361" s="13" t="s">
        <v>31791</v>
      </c>
      <c r="AP3361" s="15" t="s">
        <v>50</v>
      </c>
      <c r="AQ3361" s="21" t="s">
        <v>31792</v>
      </c>
      <c r="AR3361" s="13" t="s">
        <v>50</v>
      </c>
    </row>
    <row r="3362" spans="1:44" ht="15" thickBot="1">
      <c r="A3362" s="4" t="s">
        <v>31793</v>
      </c>
      <c r="B3362" s="7" t="s">
        <v>50</v>
      </c>
      <c r="C3362" s="7" t="s">
        <v>50</v>
      </c>
      <c r="D3362" s="7" t="s">
        <v>45</v>
      </c>
      <c r="E3362" s="7" t="s">
        <v>46</v>
      </c>
      <c r="F3362" s="7" t="s">
        <v>70</v>
      </c>
      <c r="G3362" s="7" t="s">
        <v>50</v>
      </c>
      <c r="H3362" s="7" t="s">
        <v>50</v>
      </c>
      <c r="I3362" s="7" t="s">
        <v>50</v>
      </c>
      <c r="J3362" s="6">
        <v>45496</v>
      </c>
      <c r="K3362" s="7" t="s">
        <v>50</v>
      </c>
      <c r="L3362" s="7" t="s">
        <v>52</v>
      </c>
      <c r="M3362" s="7" t="s">
        <v>2519</v>
      </c>
      <c r="N3362" s="7" t="s">
        <v>50</v>
      </c>
      <c r="O3362" s="7" t="s">
        <v>31794</v>
      </c>
      <c r="P3362" s="5">
        <v>1128005</v>
      </c>
      <c r="Q3362" s="7" t="s">
        <v>50</v>
      </c>
      <c r="R3362" s="34" t="s">
        <v>31795</v>
      </c>
      <c r="S3362" s="31" t="s">
        <v>50</v>
      </c>
      <c r="T3362" s="7" t="s">
        <v>50</v>
      </c>
      <c r="U3362" s="7" t="s">
        <v>50</v>
      </c>
      <c r="V3362" s="7" t="s">
        <v>50</v>
      </c>
      <c r="W3362" s="7" t="s">
        <v>50</v>
      </c>
      <c r="X3362" s="7" t="s">
        <v>50</v>
      </c>
      <c r="Y3362" s="7" t="s">
        <v>50</v>
      </c>
      <c r="Z3362" s="7">
        <v>1</v>
      </c>
      <c r="AA3362" s="7" t="s">
        <v>50</v>
      </c>
      <c r="AB3362" s="7" t="s">
        <v>50</v>
      </c>
      <c r="AC3362" s="7" t="s">
        <v>50</v>
      </c>
      <c r="AD3362" s="7" t="s">
        <v>50</v>
      </c>
      <c r="AE3362" s="7" t="s">
        <v>50</v>
      </c>
      <c r="AF3362" s="7" t="s">
        <v>50</v>
      </c>
      <c r="AG3362" s="7" t="s">
        <v>50</v>
      </c>
      <c r="AH3362" s="7" t="s">
        <v>50</v>
      </c>
      <c r="AI3362" s="7" t="s">
        <v>50</v>
      </c>
      <c r="AJ3362" s="7" t="s">
        <v>50</v>
      </c>
      <c r="AK3362" s="7" t="s">
        <v>30970</v>
      </c>
      <c r="AL3362" s="7" t="s">
        <v>50</v>
      </c>
      <c r="AM3362" s="7" t="s">
        <v>31796</v>
      </c>
      <c r="AN3362" s="7" t="s">
        <v>66</v>
      </c>
      <c r="AO3362" s="7" t="s">
        <v>31797</v>
      </c>
      <c r="AP3362" s="9" t="s">
        <v>50</v>
      </c>
      <c r="AQ3362" s="9" t="s">
        <v>50</v>
      </c>
      <c r="AR3362" s="7" t="s">
        <v>31798</v>
      </c>
    </row>
    <row r="3363" spans="1:44" ht="15" thickBot="1">
      <c r="A3363" s="10" t="s">
        <v>9760</v>
      </c>
      <c r="B3363" s="11">
        <v>283837</v>
      </c>
      <c r="C3363" s="12">
        <v>34335</v>
      </c>
      <c r="D3363" s="13" t="s">
        <v>45</v>
      </c>
      <c r="E3363" s="13" t="s">
        <v>46</v>
      </c>
      <c r="F3363" s="13" t="s">
        <v>70</v>
      </c>
      <c r="G3363" s="13" t="s">
        <v>48</v>
      </c>
      <c r="H3363" s="13" t="s">
        <v>328</v>
      </c>
      <c r="I3363" s="13" t="s">
        <v>50</v>
      </c>
      <c r="J3363" s="12">
        <v>45491</v>
      </c>
      <c r="K3363" s="13" t="s">
        <v>161</v>
      </c>
      <c r="L3363" s="13" t="s">
        <v>131</v>
      </c>
      <c r="M3363" s="13" t="s">
        <v>9761</v>
      </c>
      <c r="N3363" s="13" t="s">
        <v>9762</v>
      </c>
      <c r="O3363" s="13" t="s">
        <v>9763</v>
      </c>
      <c r="P3363" s="11">
        <v>3442554</v>
      </c>
      <c r="Q3363" s="13" t="s">
        <v>135</v>
      </c>
      <c r="R3363" s="33" t="s">
        <v>9764</v>
      </c>
      <c r="S3363" s="33" t="s">
        <v>9765</v>
      </c>
      <c r="T3363" s="13" t="s">
        <v>9766</v>
      </c>
      <c r="U3363" s="13" t="s">
        <v>9767</v>
      </c>
      <c r="V3363" s="13">
        <v>18850000000</v>
      </c>
      <c r="W3363" s="13" t="s">
        <v>9768</v>
      </c>
      <c r="X3363" s="13">
        <v>1032885258</v>
      </c>
      <c r="Y3363" s="13" t="s">
        <v>50</v>
      </c>
      <c r="Z3363" s="13">
        <v>3</v>
      </c>
      <c r="AA3363" s="13" t="s">
        <v>50</v>
      </c>
      <c r="AB3363" s="13" t="s">
        <v>50</v>
      </c>
      <c r="AC3363" s="13" t="s">
        <v>50</v>
      </c>
      <c r="AD3363" s="13" t="s">
        <v>50</v>
      </c>
      <c r="AE3363" s="13" t="s">
        <v>50</v>
      </c>
      <c r="AF3363" s="13" t="s">
        <v>50</v>
      </c>
      <c r="AG3363" s="13" t="s">
        <v>50</v>
      </c>
      <c r="AH3363" s="13">
        <v>2532388628</v>
      </c>
      <c r="AI3363" s="13" t="s">
        <v>60</v>
      </c>
      <c r="AJ3363" s="13">
        <v>2532388628</v>
      </c>
      <c r="AK3363" s="13" t="s">
        <v>31799</v>
      </c>
      <c r="AL3363" s="13" t="s">
        <v>50</v>
      </c>
      <c r="AM3363" s="13" t="s">
        <v>9770</v>
      </c>
      <c r="AN3363" s="13" t="s">
        <v>66</v>
      </c>
      <c r="AO3363" s="13" t="s">
        <v>9771</v>
      </c>
      <c r="AP3363" s="21" t="s">
        <v>31800</v>
      </c>
      <c r="AQ3363" s="15" t="s">
        <v>50</v>
      </c>
      <c r="AR3363" s="13" t="s">
        <v>50</v>
      </c>
    </row>
    <row r="3364" spans="1:44" ht="15" thickBot="1">
      <c r="A3364" s="4" t="s">
        <v>31801</v>
      </c>
      <c r="B3364" s="7" t="s">
        <v>50</v>
      </c>
      <c r="C3364" s="6">
        <v>44927</v>
      </c>
      <c r="D3364" s="7" t="s">
        <v>45</v>
      </c>
      <c r="E3364" s="7" t="s">
        <v>46</v>
      </c>
      <c r="F3364" s="7" t="s">
        <v>70</v>
      </c>
      <c r="G3364" s="7" t="s">
        <v>50</v>
      </c>
      <c r="H3364" s="7" t="s">
        <v>50</v>
      </c>
      <c r="I3364" s="7" t="s">
        <v>50</v>
      </c>
      <c r="J3364" s="6">
        <v>45496</v>
      </c>
      <c r="K3364" s="7" t="s">
        <v>50</v>
      </c>
      <c r="L3364" s="7" t="s">
        <v>467</v>
      </c>
      <c r="M3364" s="7" t="s">
        <v>31802</v>
      </c>
      <c r="N3364" s="7" t="s">
        <v>50</v>
      </c>
      <c r="O3364" s="7" t="s">
        <v>31803</v>
      </c>
      <c r="P3364" s="7" t="s">
        <v>50</v>
      </c>
      <c r="Q3364" s="7" t="s">
        <v>50</v>
      </c>
      <c r="R3364" s="34" t="s">
        <v>31804</v>
      </c>
      <c r="S3364" s="31" t="s">
        <v>50</v>
      </c>
      <c r="T3364" s="7" t="s">
        <v>50</v>
      </c>
      <c r="U3364" s="7" t="s">
        <v>50</v>
      </c>
      <c r="V3364" s="7">
        <v>8000000</v>
      </c>
      <c r="W3364" s="7" t="s">
        <v>60</v>
      </c>
      <c r="X3364" s="7">
        <v>8000000</v>
      </c>
      <c r="Y3364" s="7" t="s">
        <v>467</v>
      </c>
      <c r="Z3364" s="7">
        <v>1</v>
      </c>
      <c r="AA3364" s="7">
        <v>8000000</v>
      </c>
      <c r="AB3364" s="7" t="s">
        <v>60</v>
      </c>
      <c r="AC3364" s="7">
        <v>8000000</v>
      </c>
      <c r="AD3364" s="7" t="s">
        <v>467</v>
      </c>
      <c r="AE3364" s="7">
        <v>8000000</v>
      </c>
      <c r="AF3364" s="7" t="s">
        <v>60</v>
      </c>
      <c r="AG3364" s="7">
        <v>8000000</v>
      </c>
      <c r="AH3364" s="7">
        <v>8000000</v>
      </c>
      <c r="AI3364" s="7" t="s">
        <v>60</v>
      </c>
      <c r="AJ3364" s="7">
        <v>8000000</v>
      </c>
      <c r="AK3364" s="7" t="s">
        <v>25172</v>
      </c>
      <c r="AL3364" s="7" t="s">
        <v>50</v>
      </c>
      <c r="AM3364" s="7" t="s">
        <v>50</v>
      </c>
      <c r="AN3364" s="7" t="s">
        <v>50</v>
      </c>
      <c r="AO3364" s="7" t="s">
        <v>50</v>
      </c>
      <c r="AP3364" s="9" t="s">
        <v>50</v>
      </c>
      <c r="AQ3364" s="9" t="s">
        <v>50</v>
      </c>
      <c r="AR3364" s="7" t="s">
        <v>1186</v>
      </c>
    </row>
    <row r="3365" spans="1:44" ht="15" thickBot="1">
      <c r="A3365" s="10" t="s">
        <v>31805</v>
      </c>
      <c r="B3365" s="13" t="s">
        <v>50</v>
      </c>
      <c r="C3365" s="12">
        <v>44927</v>
      </c>
      <c r="D3365" s="13" t="s">
        <v>45</v>
      </c>
      <c r="E3365" s="13" t="s">
        <v>46</v>
      </c>
      <c r="F3365" s="13" t="s">
        <v>70</v>
      </c>
      <c r="G3365" s="13" t="s">
        <v>50</v>
      </c>
      <c r="H3365" s="13" t="s">
        <v>50</v>
      </c>
      <c r="I3365" s="13" t="s">
        <v>50</v>
      </c>
      <c r="J3365" s="12">
        <v>45497</v>
      </c>
      <c r="K3365" s="13" t="s">
        <v>50</v>
      </c>
      <c r="L3365" s="13" t="s">
        <v>241</v>
      </c>
      <c r="M3365" s="13" t="s">
        <v>31806</v>
      </c>
      <c r="N3365" s="13" t="s">
        <v>432</v>
      </c>
      <c r="O3365" s="13" t="s">
        <v>31807</v>
      </c>
      <c r="P3365" s="13" t="s">
        <v>50</v>
      </c>
      <c r="Q3365" s="13" t="s">
        <v>434</v>
      </c>
      <c r="R3365" s="30" t="s">
        <v>50</v>
      </c>
      <c r="S3365" s="30" t="s">
        <v>50</v>
      </c>
      <c r="T3365" s="13" t="s">
        <v>50</v>
      </c>
      <c r="U3365" s="13" t="s">
        <v>50</v>
      </c>
      <c r="V3365" s="13">
        <v>6000000</v>
      </c>
      <c r="W3365" s="13" t="s">
        <v>60</v>
      </c>
      <c r="X3365" s="13">
        <v>6000000</v>
      </c>
      <c r="Y3365" s="13" t="s">
        <v>154</v>
      </c>
      <c r="Z3365" s="13">
        <v>1</v>
      </c>
      <c r="AA3365" s="13">
        <v>6000000</v>
      </c>
      <c r="AB3365" s="13" t="s">
        <v>60</v>
      </c>
      <c r="AC3365" s="13">
        <v>6000000</v>
      </c>
      <c r="AD3365" s="13" t="s">
        <v>241</v>
      </c>
      <c r="AE3365" s="13">
        <v>6000000</v>
      </c>
      <c r="AF3365" s="13" t="s">
        <v>60</v>
      </c>
      <c r="AG3365" s="13">
        <v>6000000</v>
      </c>
      <c r="AH3365" s="13">
        <v>6000000</v>
      </c>
      <c r="AI3365" s="13" t="s">
        <v>60</v>
      </c>
      <c r="AJ3365" s="13">
        <v>6000000</v>
      </c>
      <c r="AK3365" s="13" t="s">
        <v>50</v>
      </c>
      <c r="AL3365" s="13" t="s">
        <v>50</v>
      </c>
      <c r="AM3365" s="13" t="s">
        <v>50</v>
      </c>
      <c r="AN3365" s="13" t="s">
        <v>50</v>
      </c>
      <c r="AO3365" s="13" t="s">
        <v>50</v>
      </c>
      <c r="AP3365" s="15" t="s">
        <v>50</v>
      </c>
      <c r="AQ3365" s="15" t="s">
        <v>50</v>
      </c>
      <c r="AR3365" s="13" t="s">
        <v>1186</v>
      </c>
    </row>
    <row r="3366" spans="1:44" ht="15" thickBot="1">
      <c r="A3366" s="4" t="s">
        <v>31808</v>
      </c>
      <c r="B3366" s="5">
        <v>1033261</v>
      </c>
      <c r="C3366" s="7" t="s">
        <v>19269</v>
      </c>
      <c r="D3366" s="7" t="s">
        <v>45</v>
      </c>
      <c r="E3366" s="7" t="s">
        <v>46</v>
      </c>
      <c r="F3366" s="7" t="s">
        <v>47</v>
      </c>
      <c r="G3366" s="7" t="s">
        <v>48</v>
      </c>
      <c r="H3366" s="7" t="s">
        <v>49</v>
      </c>
      <c r="I3366" s="7" t="s">
        <v>50</v>
      </c>
      <c r="J3366" s="6">
        <v>45376</v>
      </c>
      <c r="K3366" s="7" t="s">
        <v>51</v>
      </c>
      <c r="L3366" s="7" t="s">
        <v>52</v>
      </c>
      <c r="M3366" s="7" t="s">
        <v>31809</v>
      </c>
      <c r="N3366" s="7" t="s">
        <v>133</v>
      </c>
      <c r="O3366" s="7" t="s">
        <v>31810</v>
      </c>
      <c r="P3366" s="7">
        <v>266</v>
      </c>
      <c r="Q3366" s="7" t="s">
        <v>135</v>
      </c>
      <c r="R3366" s="34" t="s">
        <v>31811</v>
      </c>
      <c r="S3366" s="34" t="s">
        <v>31812</v>
      </c>
      <c r="T3366" s="7" t="s">
        <v>50</v>
      </c>
      <c r="U3366" s="7" t="s">
        <v>31813</v>
      </c>
      <c r="V3366" s="7">
        <v>20900000</v>
      </c>
      <c r="W3366" s="7" t="s">
        <v>60</v>
      </c>
      <c r="X3366" s="7">
        <v>20900000</v>
      </c>
      <c r="Y3366" s="7" t="s">
        <v>61</v>
      </c>
      <c r="Z3366" s="7">
        <v>1</v>
      </c>
      <c r="AA3366" s="7" t="s">
        <v>50</v>
      </c>
      <c r="AB3366" s="7" t="s">
        <v>50</v>
      </c>
      <c r="AC3366" s="7" t="s">
        <v>50</v>
      </c>
      <c r="AD3366" s="7" t="s">
        <v>50</v>
      </c>
      <c r="AE3366" s="7" t="s">
        <v>50</v>
      </c>
      <c r="AF3366" s="7" t="s">
        <v>50</v>
      </c>
      <c r="AG3366" s="7" t="s">
        <v>50</v>
      </c>
      <c r="AH3366" s="7">
        <v>20900000</v>
      </c>
      <c r="AI3366" s="7" t="s">
        <v>60</v>
      </c>
      <c r="AJ3366" s="7">
        <v>20900000</v>
      </c>
      <c r="AK3366" s="7" t="s">
        <v>2118</v>
      </c>
      <c r="AL3366" s="7" t="s">
        <v>50</v>
      </c>
      <c r="AM3366" s="7" t="s">
        <v>31814</v>
      </c>
      <c r="AN3366" s="7" t="s">
        <v>66</v>
      </c>
      <c r="AO3366" s="7" t="s">
        <v>31815</v>
      </c>
      <c r="AP3366" s="22" t="s">
        <v>31816</v>
      </c>
      <c r="AQ3366" s="9" t="s">
        <v>50</v>
      </c>
      <c r="AR3366" s="7" t="s">
        <v>50</v>
      </c>
    </row>
    <row r="3367" spans="1:44" ht="15" thickBot="1">
      <c r="A3367" s="10" t="s">
        <v>31817</v>
      </c>
      <c r="B3367" s="11">
        <v>3047</v>
      </c>
      <c r="C3367" s="12">
        <v>43831</v>
      </c>
      <c r="D3367" s="13" t="s">
        <v>45</v>
      </c>
      <c r="E3367" s="13" t="s">
        <v>46</v>
      </c>
      <c r="F3367" s="13" t="s">
        <v>70</v>
      </c>
      <c r="G3367" s="13" t="s">
        <v>145</v>
      </c>
      <c r="H3367" s="13" t="s">
        <v>12122</v>
      </c>
      <c r="I3367" s="13" t="s">
        <v>50</v>
      </c>
      <c r="J3367" s="12">
        <v>45378</v>
      </c>
      <c r="K3367" s="13" t="s">
        <v>191</v>
      </c>
      <c r="L3367" s="13" t="s">
        <v>124</v>
      </c>
      <c r="M3367" s="13" t="s">
        <v>31818</v>
      </c>
      <c r="N3367" s="13" t="s">
        <v>12405</v>
      </c>
      <c r="O3367" s="13" t="s">
        <v>31819</v>
      </c>
      <c r="P3367" s="13">
        <v>377</v>
      </c>
      <c r="Q3367" s="13" t="s">
        <v>56</v>
      </c>
      <c r="R3367" s="33" t="s">
        <v>31820</v>
      </c>
      <c r="S3367" s="33" t="s">
        <v>31821</v>
      </c>
      <c r="T3367" s="13" t="s">
        <v>31822</v>
      </c>
      <c r="U3367" s="13" t="s">
        <v>31823</v>
      </c>
      <c r="V3367" s="13">
        <v>175000000</v>
      </c>
      <c r="W3367" s="13" t="s">
        <v>60</v>
      </c>
      <c r="X3367" s="13">
        <v>175000000</v>
      </c>
      <c r="Y3367" s="13" t="s">
        <v>81</v>
      </c>
      <c r="Z3367" s="13">
        <v>5</v>
      </c>
      <c r="AA3367" s="13">
        <v>175000000</v>
      </c>
      <c r="AB3367" s="13" t="s">
        <v>60</v>
      </c>
      <c r="AC3367" s="13">
        <v>175000000</v>
      </c>
      <c r="AD3367" s="13" t="s">
        <v>124</v>
      </c>
      <c r="AE3367" s="13">
        <v>338874997</v>
      </c>
      <c r="AF3367" s="13" t="s">
        <v>60</v>
      </c>
      <c r="AG3367" s="13">
        <v>338874997</v>
      </c>
      <c r="AH3367" s="13">
        <v>338874997</v>
      </c>
      <c r="AI3367" s="13" t="s">
        <v>60</v>
      </c>
      <c r="AJ3367" s="13">
        <v>338874997</v>
      </c>
      <c r="AK3367" s="13" t="s">
        <v>31824</v>
      </c>
      <c r="AL3367" s="13" t="s">
        <v>50</v>
      </c>
      <c r="AM3367" s="13" t="s">
        <v>31825</v>
      </c>
      <c r="AN3367" s="13" t="s">
        <v>66</v>
      </c>
      <c r="AO3367" s="13" t="s">
        <v>31826</v>
      </c>
      <c r="AP3367" s="21" t="s">
        <v>31827</v>
      </c>
      <c r="AQ3367" s="15" t="s">
        <v>50</v>
      </c>
      <c r="AR3367" s="13" t="s">
        <v>50</v>
      </c>
    </row>
    <row r="3368" spans="1:44" ht="15" thickBot="1">
      <c r="A3368" s="4" t="s">
        <v>31828</v>
      </c>
      <c r="B3368" s="5">
        <v>28904</v>
      </c>
      <c r="C3368" s="6">
        <v>43539</v>
      </c>
      <c r="D3368" s="7" t="s">
        <v>45</v>
      </c>
      <c r="E3368" s="7" t="s">
        <v>46</v>
      </c>
      <c r="F3368" s="7" t="s">
        <v>70</v>
      </c>
      <c r="G3368" s="7" t="s">
        <v>145</v>
      </c>
      <c r="H3368" s="7" t="s">
        <v>17848</v>
      </c>
      <c r="I3368" s="7" t="s">
        <v>50</v>
      </c>
      <c r="J3368" s="6">
        <v>45379</v>
      </c>
      <c r="K3368" s="7" t="s">
        <v>50</v>
      </c>
      <c r="L3368" s="7" t="s">
        <v>147</v>
      </c>
      <c r="M3368" s="7" t="s">
        <v>31829</v>
      </c>
      <c r="N3368" s="7" t="s">
        <v>54</v>
      </c>
      <c r="O3368" s="7" t="s">
        <v>31830</v>
      </c>
      <c r="P3368" s="7">
        <v>666</v>
      </c>
      <c r="Q3368" s="7" t="s">
        <v>56</v>
      </c>
      <c r="R3368" s="34" t="s">
        <v>31831</v>
      </c>
      <c r="S3368" s="34" t="s">
        <v>31832</v>
      </c>
      <c r="T3368" s="7" t="s">
        <v>31833</v>
      </c>
      <c r="U3368" s="7" t="s">
        <v>50</v>
      </c>
      <c r="V3368" s="7">
        <v>30000000</v>
      </c>
      <c r="W3368" s="7" t="s">
        <v>60</v>
      </c>
      <c r="X3368" s="7">
        <v>30000000</v>
      </c>
      <c r="Y3368" s="7" t="s">
        <v>154</v>
      </c>
      <c r="Z3368" s="7">
        <v>5</v>
      </c>
      <c r="AA3368" s="7">
        <v>30000000</v>
      </c>
      <c r="AB3368" s="7" t="s">
        <v>60</v>
      </c>
      <c r="AC3368" s="7">
        <v>30000000</v>
      </c>
      <c r="AD3368" s="7" t="s">
        <v>147</v>
      </c>
      <c r="AE3368" s="7">
        <v>100000000</v>
      </c>
      <c r="AF3368" s="7" t="s">
        <v>60</v>
      </c>
      <c r="AG3368" s="7">
        <v>100000000</v>
      </c>
      <c r="AH3368" s="7">
        <v>100000000</v>
      </c>
      <c r="AI3368" s="7" t="s">
        <v>60</v>
      </c>
      <c r="AJ3368" s="7">
        <v>100000000</v>
      </c>
      <c r="AK3368" s="7" t="s">
        <v>31834</v>
      </c>
      <c r="AL3368" s="7" t="s">
        <v>50</v>
      </c>
      <c r="AM3368" s="7" t="s">
        <v>31835</v>
      </c>
      <c r="AN3368" s="7" t="s">
        <v>66</v>
      </c>
      <c r="AO3368" s="7" t="s">
        <v>31836</v>
      </c>
      <c r="AP3368" s="22" t="s">
        <v>31837</v>
      </c>
      <c r="AQ3368" s="9" t="s">
        <v>50</v>
      </c>
      <c r="AR3368" s="7" t="s">
        <v>50</v>
      </c>
    </row>
    <row r="3369" spans="1:44" ht="15" thickBot="1">
      <c r="A3369" s="10" t="s">
        <v>31838</v>
      </c>
      <c r="B3369" s="11">
        <v>95730</v>
      </c>
      <c r="C3369" s="12">
        <v>42826</v>
      </c>
      <c r="D3369" s="13" t="s">
        <v>45</v>
      </c>
      <c r="E3369" s="13" t="s">
        <v>46</v>
      </c>
      <c r="F3369" s="13" t="s">
        <v>70</v>
      </c>
      <c r="G3369" s="13" t="s">
        <v>145</v>
      </c>
      <c r="H3369" s="13" t="s">
        <v>15924</v>
      </c>
      <c r="I3369" s="13" t="s">
        <v>50</v>
      </c>
      <c r="J3369" s="12">
        <v>45379</v>
      </c>
      <c r="K3369" s="13" t="s">
        <v>116</v>
      </c>
      <c r="L3369" s="13" t="s">
        <v>124</v>
      </c>
      <c r="M3369" s="13" t="s">
        <v>31839</v>
      </c>
      <c r="N3369" s="13" t="s">
        <v>75</v>
      </c>
      <c r="O3369" s="13" t="s">
        <v>31840</v>
      </c>
      <c r="P3369" s="13">
        <v>793</v>
      </c>
      <c r="Q3369" s="13" t="s">
        <v>77</v>
      </c>
      <c r="R3369" s="33" t="s">
        <v>31841</v>
      </c>
      <c r="S3369" s="33" t="s">
        <v>31842</v>
      </c>
      <c r="T3369" s="13" t="s">
        <v>31843</v>
      </c>
      <c r="U3369" s="13" t="s">
        <v>31844</v>
      </c>
      <c r="V3369" s="13">
        <v>58000000</v>
      </c>
      <c r="W3369" s="13" t="s">
        <v>60</v>
      </c>
      <c r="X3369" s="13">
        <v>58000000</v>
      </c>
      <c r="Y3369" s="13" t="s">
        <v>81</v>
      </c>
      <c r="Z3369" s="13">
        <v>7</v>
      </c>
      <c r="AA3369" s="13">
        <v>58000000</v>
      </c>
      <c r="AB3369" s="13" t="s">
        <v>60</v>
      </c>
      <c r="AC3369" s="13">
        <v>58000000</v>
      </c>
      <c r="AD3369" s="13" t="s">
        <v>124</v>
      </c>
      <c r="AE3369" s="13">
        <v>151600000</v>
      </c>
      <c r="AF3369" s="13" t="s">
        <v>60</v>
      </c>
      <c r="AG3369" s="13">
        <v>151600000</v>
      </c>
      <c r="AH3369" s="13">
        <v>151600000</v>
      </c>
      <c r="AI3369" s="13" t="s">
        <v>60</v>
      </c>
      <c r="AJ3369" s="13">
        <v>151600000</v>
      </c>
      <c r="AK3369" s="13" t="s">
        <v>31845</v>
      </c>
      <c r="AL3369" s="13" t="s">
        <v>50</v>
      </c>
      <c r="AM3369" s="13" t="s">
        <v>31846</v>
      </c>
      <c r="AN3369" s="13" t="s">
        <v>66</v>
      </c>
      <c r="AO3369" s="13" t="s">
        <v>31847</v>
      </c>
      <c r="AP3369" s="21" t="s">
        <v>31848</v>
      </c>
      <c r="AQ3369" s="15" t="s">
        <v>50</v>
      </c>
      <c r="AR3369" s="13" t="s">
        <v>50</v>
      </c>
    </row>
    <row r="3370" spans="1:44" ht="15" thickBot="1">
      <c r="A3370" s="4" t="s">
        <v>11752</v>
      </c>
      <c r="B3370" s="5">
        <v>2675604</v>
      </c>
      <c r="C3370" s="6">
        <v>39083</v>
      </c>
      <c r="D3370" s="7" t="s">
        <v>45</v>
      </c>
      <c r="E3370" s="7" t="s">
        <v>46</v>
      </c>
      <c r="F3370" s="7" t="s">
        <v>47</v>
      </c>
      <c r="G3370" s="7" t="s">
        <v>160</v>
      </c>
      <c r="H3370" s="7" t="s">
        <v>49</v>
      </c>
      <c r="I3370" s="7" t="s">
        <v>50</v>
      </c>
      <c r="J3370" s="6">
        <v>45376</v>
      </c>
      <c r="K3370" s="7" t="s">
        <v>282</v>
      </c>
      <c r="L3370" s="7" t="s">
        <v>62</v>
      </c>
      <c r="M3370" s="7" t="s">
        <v>11753</v>
      </c>
      <c r="N3370" s="7" t="s">
        <v>2366</v>
      </c>
      <c r="O3370" s="7" t="s">
        <v>11754</v>
      </c>
      <c r="P3370" s="7">
        <v>831</v>
      </c>
      <c r="Q3370" s="7" t="s">
        <v>56</v>
      </c>
      <c r="R3370" s="34" t="s">
        <v>11755</v>
      </c>
      <c r="S3370" s="34" t="s">
        <v>11756</v>
      </c>
      <c r="T3370" s="7" t="s">
        <v>11757</v>
      </c>
      <c r="U3370" s="7" t="s">
        <v>11758</v>
      </c>
      <c r="V3370" s="7">
        <v>1000000000</v>
      </c>
      <c r="W3370" s="7" t="s">
        <v>60</v>
      </c>
      <c r="X3370" s="7">
        <v>1000000000</v>
      </c>
      <c r="Y3370" s="7" t="s">
        <v>171</v>
      </c>
      <c r="Z3370" s="7">
        <v>13</v>
      </c>
      <c r="AA3370" s="7">
        <v>1000000000</v>
      </c>
      <c r="AB3370" s="7" t="s">
        <v>60</v>
      </c>
      <c r="AC3370" s="7">
        <v>1000000000</v>
      </c>
      <c r="AD3370" s="7" t="s">
        <v>62</v>
      </c>
      <c r="AE3370" s="7">
        <v>8745999992</v>
      </c>
      <c r="AF3370" s="7" t="s">
        <v>60</v>
      </c>
      <c r="AG3370" s="7">
        <v>8745999992</v>
      </c>
      <c r="AH3370" s="7">
        <v>10351999992</v>
      </c>
      <c r="AI3370" s="7" t="s">
        <v>60</v>
      </c>
      <c r="AJ3370" s="7">
        <v>10351999992</v>
      </c>
      <c r="AK3370" s="7" t="s">
        <v>11759</v>
      </c>
      <c r="AL3370" s="7" t="s">
        <v>11760</v>
      </c>
      <c r="AM3370" s="7" t="s">
        <v>11761</v>
      </c>
      <c r="AN3370" s="7" t="s">
        <v>66</v>
      </c>
      <c r="AO3370" s="7" t="s">
        <v>31849</v>
      </c>
      <c r="AP3370" s="22" t="s">
        <v>11763</v>
      </c>
      <c r="AQ3370" s="9" t="s">
        <v>50</v>
      </c>
      <c r="AR3370" s="7" t="s">
        <v>50</v>
      </c>
    </row>
    <row r="3371" spans="1:44" ht="15" thickBot="1">
      <c r="A3371" s="10" t="s">
        <v>31850</v>
      </c>
      <c r="B3371" s="11">
        <v>1329419</v>
      </c>
      <c r="C3371" s="12">
        <v>42736</v>
      </c>
      <c r="D3371" s="13" t="s">
        <v>45</v>
      </c>
      <c r="E3371" s="13" t="s">
        <v>46</v>
      </c>
      <c r="F3371" s="13" t="s">
        <v>70</v>
      </c>
      <c r="G3371" s="13" t="s">
        <v>145</v>
      </c>
      <c r="H3371" s="13" t="s">
        <v>3614</v>
      </c>
      <c r="I3371" s="13" t="s">
        <v>50</v>
      </c>
      <c r="J3371" s="12">
        <v>45377</v>
      </c>
      <c r="K3371" s="13" t="s">
        <v>89</v>
      </c>
      <c r="L3371" s="13" t="s">
        <v>124</v>
      </c>
      <c r="M3371" s="13" t="s">
        <v>31851</v>
      </c>
      <c r="N3371" s="13" t="s">
        <v>180</v>
      </c>
      <c r="O3371" s="13" t="s">
        <v>31852</v>
      </c>
      <c r="P3371" s="13">
        <v>920</v>
      </c>
      <c r="Q3371" s="13" t="s">
        <v>120</v>
      </c>
      <c r="R3371" s="33" t="s">
        <v>31853</v>
      </c>
      <c r="S3371" s="33" t="s">
        <v>31854</v>
      </c>
      <c r="T3371" s="13" t="s">
        <v>31855</v>
      </c>
      <c r="U3371" s="13" t="s">
        <v>31856</v>
      </c>
      <c r="V3371" s="13">
        <v>33000000</v>
      </c>
      <c r="W3371" s="13" t="s">
        <v>60</v>
      </c>
      <c r="X3371" s="13">
        <v>33000000</v>
      </c>
      <c r="Y3371" s="13" t="s">
        <v>81</v>
      </c>
      <c r="Z3371" s="13">
        <v>6</v>
      </c>
      <c r="AA3371" s="13">
        <v>33000000</v>
      </c>
      <c r="AB3371" s="13" t="s">
        <v>60</v>
      </c>
      <c r="AC3371" s="13">
        <v>33000000</v>
      </c>
      <c r="AD3371" s="13" t="s">
        <v>124</v>
      </c>
      <c r="AE3371" s="13">
        <v>114365051</v>
      </c>
      <c r="AF3371" s="13" t="s">
        <v>60</v>
      </c>
      <c r="AG3371" s="13">
        <v>114365051</v>
      </c>
      <c r="AH3371" s="13">
        <v>114365051</v>
      </c>
      <c r="AI3371" s="13" t="s">
        <v>60</v>
      </c>
      <c r="AJ3371" s="13">
        <v>114365051</v>
      </c>
      <c r="AK3371" s="13" t="s">
        <v>31857</v>
      </c>
      <c r="AL3371" s="13" t="s">
        <v>50</v>
      </c>
      <c r="AM3371" s="13" t="s">
        <v>31858</v>
      </c>
      <c r="AN3371" s="13" t="s">
        <v>66</v>
      </c>
      <c r="AO3371" s="13" t="s">
        <v>31859</v>
      </c>
      <c r="AP3371" s="21" t="s">
        <v>31860</v>
      </c>
      <c r="AQ3371" s="15" t="s">
        <v>50</v>
      </c>
      <c r="AR3371" s="13" t="s">
        <v>50</v>
      </c>
    </row>
    <row r="3372" spans="1:44" ht="15" thickBot="1">
      <c r="A3372" s="4" t="s">
        <v>31861</v>
      </c>
      <c r="B3372" s="5">
        <v>12368</v>
      </c>
      <c r="C3372" s="6">
        <v>42979</v>
      </c>
      <c r="D3372" s="7" t="s">
        <v>45</v>
      </c>
      <c r="E3372" s="7" t="s">
        <v>46</v>
      </c>
      <c r="F3372" s="7" t="s">
        <v>70</v>
      </c>
      <c r="G3372" s="7" t="s">
        <v>145</v>
      </c>
      <c r="H3372" s="7" t="s">
        <v>25795</v>
      </c>
      <c r="I3372" s="7" t="s">
        <v>50</v>
      </c>
      <c r="J3372" s="6">
        <v>45378</v>
      </c>
      <c r="K3372" s="7" t="s">
        <v>116</v>
      </c>
      <c r="L3372" s="7" t="s">
        <v>147</v>
      </c>
      <c r="M3372" s="7" t="s">
        <v>31862</v>
      </c>
      <c r="N3372" s="7" t="s">
        <v>20281</v>
      </c>
      <c r="O3372" s="7" t="s">
        <v>31863</v>
      </c>
      <c r="P3372" s="7">
        <v>991</v>
      </c>
      <c r="Q3372" s="7" t="s">
        <v>56</v>
      </c>
      <c r="R3372" s="34" t="s">
        <v>31864</v>
      </c>
      <c r="S3372" s="34" t="s">
        <v>31865</v>
      </c>
      <c r="T3372" s="7" t="s">
        <v>31866</v>
      </c>
      <c r="U3372" s="7" t="s">
        <v>50</v>
      </c>
      <c r="V3372" s="7">
        <v>115000000</v>
      </c>
      <c r="W3372" s="7" t="s">
        <v>60</v>
      </c>
      <c r="X3372" s="7">
        <v>115000000</v>
      </c>
      <c r="Y3372" s="7" t="s">
        <v>154</v>
      </c>
      <c r="Z3372" s="7">
        <v>6</v>
      </c>
      <c r="AA3372" s="7">
        <v>115000000</v>
      </c>
      <c r="AB3372" s="7" t="s">
        <v>60</v>
      </c>
      <c r="AC3372" s="7">
        <v>115000000</v>
      </c>
      <c r="AD3372" s="7" t="s">
        <v>147</v>
      </c>
      <c r="AE3372" s="7">
        <v>277000000</v>
      </c>
      <c r="AF3372" s="7" t="s">
        <v>60</v>
      </c>
      <c r="AG3372" s="7">
        <v>277000000</v>
      </c>
      <c r="AH3372" s="7">
        <v>277000000</v>
      </c>
      <c r="AI3372" s="7" t="s">
        <v>60</v>
      </c>
      <c r="AJ3372" s="7">
        <v>277000000</v>
      </c>
      <c r="AK3372" s="7" t="s">
        <v>31867</v>
      </c>
      <c r="AL3372" s="7" t="s">
        <v>50</v>
      </c>
      <c r="AM3372" s="7" t="s">
        <v>31868</v>
      </c>
      <c r="AN3372" s="7" t="s">
        <v>66</v>
      </c>
      <c r="AO3372" s="7" t="s">
        <v>31869</v>
      </c>
      <c r="AP3372" s="22" t="s">
        <v>31870</v>
      </c>
      <c r="AQ3372" s="9" t="s">
        <v>50</v>
      </c>
      <c r="AR3372" s="7" t="s">
        <v>50</v>
      </c>
    </row>
    <row r="3373" spans="1:44" ht="15" thickBot="1">
      <c r="A3373" s="10" t="s">
        <v>20463</v>
      </c>
      <c r="B3373" s="11">
        <v>160291</v>
      </c>
      <c r="C3373" s="13" t="s">
        <v>20464</v>
      </c>
      <c r="D3373" s="13" t="s">
        <v>45</v>
      </c>
      <c r="E3373" s="13" t="s">
        <v>46</v>
      </c>
      <c r="F3373" s="13" t="s">
        <v>47</v>
      </c>
      <c r="G3373" s="13" t="s">
        <v>48</v>
      </c>
      <c r="H3373" s="13" t="s">
        <v>49</v>
      </c>
      <c r="I3373" s="13" t="s">
        <v>50</v>
      </c>
      <c r="J3373" s="12">
        <v>45376</v>
      </c>
      <c r="K3373" s="13" t="s">
        <v>51</v>
      </c>
      <c r="L3373" s="13" t="s">
        <v>52</v>
      </c>
      <c r="M3373" s="13" t="s">
        <v>20465</v>
      </c>
      <c r="N3373" s="13" t="s">
        <v>2731</v>
      </c>
      <c r="O3373" s="13" t="s">
        <v>20466</v>
      </c>
      <c r="P3373" s="11">
        <v>1073</v>
      </c>
      <c r="Q3373" s="13" t="s">
        <v>1024</v>
      </c>
      <c r="R3373" s="33" t="s">
        <v>20467</v>
      </c>
      <c r="S3373" s="33" t="s">
        <v>20468</v>
      </c>
      <c r="T3373" s="13" t="s">
        <v>20469</v>
      </c>
      <c r="U3373" s="13" t="s">
        <v>20470</v>
      </c>
      <c r="V3373" s="13">
        <v>575000000</v>
      </c>
      <c r="W3373" s="13" t="s">
        <v>60</v>
      </c>
      <c r="X3373" s="13">
        <v>575000000</v>
      </c>
      <c r="Y3373" s="13" t="s">
        <v>61</v>
      </c>
      <c r="Z3373" s="13">
        <v>3</v>
      </c>
      <c r="AA3373" s="13" t="s">
        <v>50</v>
      </c>
      <c r="AB3373" s="13" t="s">
        <v>50</v>
      </c>
      <c r="AC3373" s="13" t="s">
        <v>50</v>
      </c>
      <c r="AD3373" s="13" t="s">
        <v>50</v>
      </c>
      <c r="AE3373" s="13" t="s">
        <v>50</v>
      </c>
      <c r="AF3373" s="13" t="s">
        <v>50</v>
      </c>
      <c r="AG3373" s="13" t="s">
        <v>50</v>
      </c>
      <c r="AH3373" s="13">
        <v>1445000000</v>
      </c>
      <c r="AI3373" s="13" t="s">
        <v>60</v>
      </c>
      <c r="AJ3373" s="13">
        <v>1445000000</v>
      </c>
      <c r="AK3373" s="13" t="s">
        <v>2118</v>
      </c>
      <c r="AL3373" s="13" t="s">
        <v>50</v>
      </c>
      <c r="AM3373" s="13" t="s">
        <v>20471</v>
      </c>
      <c r="AN3373" s="13" t="s">
        <v>66</v>
      </c>
      <c r="AO3373" s="13" t="s">
        <v>31871</v>
      </c>
      <c r="AP3373" s="21" t="s">
        <v>20473</v>
      </c>
      <c r="AQ3373" s="15" t="s">
        <v>50</v>
      </c>
      <c r="AR3373" s="13" t="s">
        <v>31872</v>
      </c>
    </row>
    <row r="3374" spans="1:44" ht="15" thickBot="1">
      <c r="A3374" s="4" t="s">
        <v>31873</v>
      </c>
      <c r="B3374" s="5">
        <v>18362</v>
      </c>
      <c r="C3374" s="6">
        <v>41460</v>
      </c>
      <c r="D3374" s="7" t="s">
        <v>45</v>
      </c>
      <c r="E3374" s="7" t="s">
        <v>46</v>
      </c>
      <c r="F3374" s="7" t="s">
        <v>47</v>
      </c>
      <c r="G3374" s="7" t="s">
        <v>176</v>
      </c>
      <c r="H3374" s="7" t="s">
        <v>328</v>
      </c>
      <c r="I3374" s="7" t="s">
        <v>50</v>
      </c>
      <c r="J3374" s="6">
        <v>45378</v>
      </c>
      <c r="K3374" s="7" t="s">
        <v>72</v>
      </c>
      <c r="L3374" s="7" t="s">
        <v>62</v>
      </c>
      <c r="M3374" s="7" t="s">
        <v>31874</v>
      </c>
      <c r="N3374" s="7" t="s">
        <v>31875</v>
      </c>
      <c r="O3374" s="7" t="s">
        <v>31876</v>
      </c>
      <c r="P3374" s="5">
        <v>1171</v>
      </c>
      <c r="Q3374" s="7" t="s">
        <v>707</v>
      </c>
      <c r="R3374" s="34" t="s">
        <v>31877</v>
      </c>
      <c r="S3374" s="34" t="s">
        <v>31878</v>
      </c>
      <c r="T3374" s="7" t="s">
        <v>31879</v>
      </c>
      <c r="U3374" s="7" t="s">
        <v>31880</v>
      </c>
      <c r="V3374" s="7">
        <v>28750230</v>
      </c>
      <c r="W3374" s="7" t="s">
        <v>1085</v>
      </c>
      <c r="X3374" s="7">
        <v>21162080</v>
      </c>
      <c r="Y3374" s="7" t="s">
        <v>61</v>
      </c>
      <c r="Z3374" s="7">
        <v>11</v>
      </c>
      <c r="AA3374" s="7">
        <v>28750230</v>
      </c>
      <c r="AB3374" s="7" t="s">
        <v>1085</v>
      </c>
      <c r="AC3374" s="7">
        <v>21162080</v>
      </c>
      <c r="AD3374" s="7" t="s">
        <v>62</v>
      </c>
      <c r="AE3374" s="7">
        <v>393630968</v>
      </c>
      <c r="AF3374" s="7" t="s">
        <v>60</v>
      </c>
      <c r="AG3374" s="7">
        <v>393630968</v>
      </c>
      <c r="AH3374" s="7">
        <v>630383237</v>
      </c>
      <c r="AI3374" s="7" t="s">
        <v>60</v>
      </c>
      <c r="AJ3374" s="7">
        <v>630383237</v>
      </c>
      <c r="AK3374" s="7" t="s">
        <v>31881</v>
      </c>
      <c r="AL3374" s="7" t="s">
        <v>50</v>
      </c>
      <c r="AM3374" s="7" t="s">
        <v>31882</v>
      </c>
      <c r="AN3374" s="7" t="s">
        <v>66</v>
      </c>
      <c r="AO3374" s="7" t="s">
        <v>31883</v>
      </c>
      <c r="AP3374" s="22" t="s">
        <v>31884</v>
      </c>
      <c r="AQ3374" s="9" t="s">
        <v>50</v>
      </c>
      <c r="AR3374" s="7" t="s">
        <v>50</v>
      </c>
    </row>
    <row r="3375" spans="1:44" ht="15" thickBot="1">
      <c r="A3375" s="10" t="s">
        <v>31885</v>
      </c>
      <c r="B3375" s="11">
        <v>1688701</v>
      </c>
      <c r="C3375" s="12">
        <v>21916</v>
      </c>
      <c r="D3375" s="13" t="s">
        <v>45</v>
      </c>
      <c r="E3375" s="13" t="s">
        <v>46</v>
      </c>
      <c r="F3375" s="13" t="s">
        <v>47</v>
      </c>
      <c r="G3375" s="13" t="s">
        <v>48</v>
      </c>
      <c r="H3375" s="13" t="s">
        <v>49</v>
      </c>
      <c r="I3375" s="13" t="s">
        <v>50</v>
      </c>
      <c r="J3375" s="12">
        <v>45376</v>
      </c>
      <c r="K3375" s="13" t="s">
        <v>161</v>
      </c>
      <c r="L3375" s="13" t="s">
        <v>162</v>
      </c>
      <c r="M3375" s="13" t="s">
        <v>31886</v>
      </c>
      <c r="N3375" s="13" t="s">
        <v>5081</v>
      </c>
      <c r="O3375" s="13" t="s">
        <v>31887</v>
      </c>
      <c r="P3375" s="11">
        <v>1339</v>
      </c>
      <c r="Q3375" s="13" t="s">
        <v>1080</v>
      </c>
      <c r="R3375" s="33" t="s">
        <v>31888</v>
      </c>
      <c r="S3375" s="33" t="s">
        <v>31889</v>
      </c>
      <c r="T3375" s="13" t="s">
        <v>50</v>
      </c>
      <c r="U3375" s="13" t="s">
        <v>31890</v>
      </c>
      <c r="V3375" s="13" t="s">
        <v>50</v>
      </c>
      <c r="W3375" s="13" t="s">
        <v>50</v>
      </c>
      <c r="X3375" s="13" t="s">
        <v>50</v>
      </c>
      <c r="Y3375" s="13" t="s">
        <v>171</v>
      </c>
      <c r="Z3375" s="13">
        <v>6</v>
      </c>
      <c r="AA3375" s="13">
        <v>24000000000</v>
      </c>
      <c r="AB3375" s="13" t="s">
        <v>60</v>
      </c>
      <c r="AC3375" s="13">
        <v>24000000000</v>
      </c>
      <c r="AD3375" s="13" t="s">
        <v>62</v>
      </c>
      <c r="AE3375" s="13">
        <v>25100000000</v>
      </c>
      <c r="AF3375" s="13" t="s">
        <v>60</v>
      </c>
      <c r="AG3375" s="13">
        <v>25100000000</v>
      </c>
      <c r="AH3375" s="13">
        <v>27700000000</v>
      </c>
      <c r="AI3375" s="13" t="s">
        <v>60</v>
      </c>
      <c r="AJ3375" s="13">
        <v>27700000000</v>
      </c>
      <c r="AK3375" s="13" t="s">
        <v>50</v>
      </c>
      <c r="AL3375" s="13" t="s">
        <v>50</v>
      </c>
      <c r="AM3375" s="13" t="s">
        <v>31891</v>
      </c>
      <c r="AN3375" s="13" t="s">
        <v>66</v>
      </c>
      <c r="AO3375" s="13" t="s">
        <v>31892</v>
      </c>
      <c r="AP3375" s="21" t="s">
        <v>31893</v>
      </c>
      <c r="AQ3375" s="15" t="s">
        <v>50</v>
      </c>
      <c r="AR3375" s="13" t="s">
        <v>50</v>
      </c>
    </row>
    <row r="3376" spans="1:44" ht="15" thickBot="1">
      <c r="A3376" s="4" t="s">
        <v>31894</v>
      </c>
      <c r="B3376" s="5">
        <v>1583476</v>
      </c>
      <c r="C3376" s="6">
        <v>42005</v>
      </c>
      <c r="D3376" s="7" t="s">
        <v>45</v>
      </c>
      <c r="E3376" s="7" t="s">
        <v>46</v>
      </c>
      <c r="F3376" s="7" t="s">
        <v>70</v>
      </c>
      <c r="G3376" s="26" t="s">
        <v>54946</v>
      </c>
      <c r="H3376" s="7" t="s">
        <v>12202</v>
      </c>
      <c r="I3376" s="7" t="s">
        <v>50</v>
      </c>
      <c r="J3376" s="6">
        <v>45376</v>
      </c>
      <c r="K3376" s="7" t="s">
        <v>72</v>
      </c>
      <c r="L3376" s="7" t="s">
        <v>1471</v>
      </c>
      <c r="M3376" s="7" t="s">
        <v>31895</v>
      </c>
      <c r="N3376" s="7" t="s">
        <v>91</v>
      </c>
      <c r="O3376" s="7" t="s">
        <v>31896</v>
      </c>
      <c r="P3376" s="5">
        <v>1440</v>
      </c>
      <c r="Q3376" s="7" t="s">
        <v>93</v>
      </c>
      <c r="R3376" s="34" t="s">
        <v>31897</v>
      </c>
      <c r="S3376" s="34" t="s">
        <v>31898</v>
      </c>
      <c r="T3376" s="7" t="s">
        <v>31899</v>
      </c>
      <c r="U3376" s="7" t="s">
        <v>31900</v>
      </c>
      <c r="V3376" s="7">
        <v>100000001</v>
      </c>
      <c r="W3376" s="7" t="s">
        <v>60</v>
      </c>
      <c r="X3376" s="7">
        <v>100000001</v>
      </c>
      <c r="Y3376" s="7" t="s">
        <v>50</v>
      </c>
      <c r="Z3376" s="7">
        <v>1</v>
      </c>
      <c r="AA3376" s="7">
        <v>100000001</v>
      </c>
      <c r="AB3376" s="7" t="s">
        <v>60</v>
      </c>
      <c r="AC3376" s="7">
        <v>100000001</v>
      </c>
      <c r="AD3376" s="7" t="s">
        <v>1471</v>
      </c>
      <c r="AE3376" s="7">
        <v>100000001</v>
      </c>
      <c r="AF3376" s="7" t="s">
        <v>60</v>
      </c>
      <c r="AG3376" s="7">
        <v>100000001</v>
      </c>
      <c r="AH3376" s="7">
        <v>100000001</v>
      </c>
      <c r="AI3376" s="7" t="s">
        <v>60</v>
      </c>
      <c r="AJ3376" s="7">
        <v>100000001</v>
      </c>
      <c r="AK3376" s="7" t="s">
        <v>31901</v>
      </c>
      <c r="AL3376" s="7" t="s">
        <v>50</v>
      </c>
      <c r="AM3376" s="7" t="s">
        <v>31902</v>
      </c>
      <c r="AN3376" s="7" t="s">
        <v>66</v>
      </c>
      <c r="AO3376" s="7" t="s">
        <v>31903</v>
      </c>
      <c r="AP3376" s="22" t="s">
        <v>31904</v>
      </c>
      <c r="AQ3376" s="9" t="s">
        <v>50</v>
      </c>
      <c r="AR3376" s="7" t="s">
        <v>50</v>
      </c>
    </row>
    <row r="3377" spans="1:44" ht="15" thickBot="1">
      <c r="A3377" s="10" t="s">
        <v>31905</v>
      </c>
      <c r="B3377" s="11">
        <v>34893</v>
      </c>
      <c r="C3377" s="12">
        <v>43132</v>
      </c>
      <c r="D3377" s="13" t="s">
        <v>45</v>
      </c>
      <c r="E3377" s="13" t="s">
        <v>46</v>
      </c>
      <c r="F3377" s="13" t="s">
        <v>70</v>
      </c>
      <c r="G3377" s="13" t="s">
        <v>176</v>
      </c>
      <c r="H3377" s="13" t="s">
        <v>3028</v>
      </c>
      <c r="I3377" s="13" t="s">
        <v>50</v>
      </c>
      <c r="J3377" s="12">
        <v>45377</v>
      </c>
      <c r="K3377" s="13" t="s">
        <v>72</v>
      </c>
      <c r="L3377" s="13" t="s">
        <v>5159</v>
      </c>
      <c r="M3377" s="13" t="s">
        <v>31906</v>
      </c>
      <c r="N3377" s="13" t="s">
        <v>628</v>
      </c>
      <c r="O3377" s="13" t="s">
        <v>31907</v>
      </c>
      <c r="P3377" s="11">
        <v>1444</v>
      </c>
      <c r="Q3377" s="13" t="s">
        <v>630</v>
      </c>
      <c r="R3377" s="33" t="s">
        <v>31908</v>
      </c>
      <c r="S3377" s="33" t="s">
        <v>31909</v>
      </c>
      <c r="T3377" s="13" t="s">
        <v>31910</v>
      </c>
      <c r="U3377" s="13" t="s">
        <v>50</v>
      </c>
      <c r="V3377" s="13">
        <v>2892118</v>
      </c>
      <c r="W3377" s="13" t="s">
        <v>60</v>
      </c>
      <c r="X3377" s="13">
        <v>2892118</v>
      </c>
      <c r="Y3377" s="13" t="s">
        <v>50</v>
      </c>
      <c r="Z3377" s="13">
        <v>4</v>
      </c>
      <c r="AA3377" s="13">
        <v>2892118</v>
      </c>
      <c r="AB3377" s="13" t="s">
        <v>60</v>
      </c>
      <c r="AC3377" s="13">
        <v>2892118</v>
      </c>
      <c r="AD3377" s="13" t="s">
        <v>5159</v>
      </c>
      <c r="AE3377" s="13">
        <v>62392118</v>
      </c>
      <c r="AF3377" s="13" t="s">
        <v>60</v>
      </c>
      <c r="AG3377" s="13">
        <v>62392118</v>
      </c>
      <c r="AH3377" s="13">
        <v>62392118</v>
      </c>
      <c r="AI3377" s="13" t="s">
        <v>60</v>
      </c>
      <c r="AJ3377" s="13">
        <v>62392118</v>
      </c>
      <c r="AK3377" s="13" t="s">
        <v>31911</v>
      </c>
      <c r="AL3377" s="13" t="s">
        <v>50</v>
      </c>
      <c r="AM3377" s="13" t="s">
        <v>31912</v>
      </c>
      <c r="AN3377" s="13" t="s">
        <v>66</v>
      </c>
      <c r="AO3377" s="13" t="s">
        <v>31913</v>
      </c>
      <c r="AP3377" s="21" t="s">
        <v>31914</v>
      </c>
      <c r="AQ3377" s="15" t="s">
        <v>50</v>
      </c>
      <c r="AR3377" s="13" t="s">
        <v>50</v>
      </c>
    </row>
    <row r="3378" spans="1:44" ht="15" thickBot="1">
      <c r="A3378" s="4" t="s">
        <v>31915</v>
      </c>
      <c r="B3378" s="5">
        <v>4250</v>
      </c>
      <c r="C3378" s="6">
        <v>44287</v>
      </c>
      <c r="D3378" s="7" t="s">
        <v>45</v>
      </c>
      <c r="E3378" s="7" t="s">
        <v>46</v>
      </c>
      <c r="F3378" s="7" t="s">
        <v>70</v>
      </c>
      <c r="G3378" s="26" t="s">
        <v>54946</v>
      </c>
      <c r="H3378" s="7" t="s">
        <v>1091</v>
      </c>
      <c r="I3378" s="7" t="s">
        <v>50</v>
      </c>
      <c r="J3378" s="6">
        <v>45377</v>
      </c>
      <c r="K3378" s="7" t="s">
        <v>116</v>
      </c>
      <c r="L3378" s="7" t="s">
        <v>467</v>
      </c>
      <c r="M3378" s="7" t="s">
        <v>31916</v>
      </c>
      <c r="N3378" s="7" t="s">
        <v>11730</v>
      </c>
      <c r="O3378" s="7" t="s">
        <v>31917</v>
      </c>
      <c r="P3378" s="5">
        <v>1465</v>
      </c>
      <c r="Q3378" s="7" t="s">
        <v>93</v>
      </c>
      <c r="R3378" s="34" t="s">
        <v>31918</v>
      </c>
      <c r="S3378" s="34" t="s">
        <v>31919</v>
      </c>
      <c r="T3378" s="7" t="s">
        <v>31920</v>
      </c>
      <c r="U3378" s="7" t="s">
        <v>50</v>
      </c>
      <c r="V3378" s="7">
        <v>10500000</v>
      </c>
      <c r="W3378" s="7" t="s">
        <v>60</v>
      </c>
      <c r="X3378" s="7">
        <v>10500000</v>
      </c>
      <c r="Y3378" s="7" t="s">
        <v>467</v>
      </c>
      <c r="Z3378" s="7">
        <v>2</v>
      </c>
      <c r="AA3378" s="7">
        <v>10500000</v>
      </c>
      <c r="AB3378" s="7" t="s">
        <v>60</v>
      </c>
      <c r="AC3378" s="7">
        <v>10500000</v>
      </c>
      <c r="AD3378" s="7" t="s">
        <v>467</v>
      </c>
      <c r="AE3378" s="7">
        <v>14075003</v>
      </c>
      <c r="AF3378" s="7" t="s">
        <v>60</v>
      </c>
      <c r="AG3378" s="7">
        <v>14075003</v>
      </c>
      <c r="AH3378" s="7">
        <v>14075003</v>
      </c>
      <c r="AI3378" s="7" t="s">
        <v>60</v>
      </c>
      <c r="AJ3378" s="7">
        <v>14075003</v>
      </c>
      <c r="AK3378" s="7" t="s">
        <v>31921</v>
      </c>
      <c r="AL3378" s="7" t="s">
        <v>50</v>
      </c>
      <c r="AM3378" s="7" t="s">
        <v>31922</v>
      </c>
      <c r="AN3378" s="7" t="s">
        <v>66</v>
      </c>
      <c r="AO3378" s="7" t="s">
        <v>31923</v>
      </c>
      <c r="AP3378" s="22" t="s">
        <v>31924</v>
      </c>
      <c r="AQ3378" s="9" t="s">
        <v>50</v>
      </c>
      <c r="AR3378" s="7" t="s">
        <v>50</v>
      </c>
    </row>
    <row r="3379" spans="1:44" ht="15" thickBot="1">
      <c r="A3379" s="10" t="s">
        <v>31925</v>
      </c>
      <c r="B3379" s="11">
        <v>1100183</v>
      </c>
      <c r="C3379" s="12">
        <v>40040</v>
      </c>
      <c r="D3379" s="13" t="s">
        <v>45</v>
      </c>
      <c r="E3379" s="13" t="s">
        <v>46</v>
      </c>
      <c r="F3379" s="13" t="s">
        <v>70</v>
      </c>
      <c r="G3379" s="13" t="s">
        <v>176</v>
      </c>
      <c r="H3379" s="13" t="s">
        <v>6154</v>
      </c>
      <c r="I3379" s="13" t="s">
        <v>50</v>
      </c>
      <c r="J3379" s="12">
        <v>45379</v>
      </c>
      <c r="K3379" s="13" t="s">
        <v>191</v>
      </c>
      <c r="L3379" s="13" t="s">
        <v>131</v>
      </c>
      <c r="M3379" s="13" t="s">
        <v>31926</v>
      </c>
      <c r="N3379" s="13" t="s">
        <v>270</v>
      </c>
      <c r="O3379" s="13" t="s">
        <v>31927</v>
      </c>
      <c r="P3379" s="11">
        <v>1485</v>
      </c>
      <c r="Q3379" s="13" t="s">
        <v>245</v>
      </c>
      <c r="R3379" s="33" t="s">
        <v>31928</v>
      </c>
      <c r="S3379" s="33" t="s">
        <v>31929</v>
      </c>
      <c r="T3379" s="13" t="s">
        <v>31930</v>
      </c>
      <c r="U3379" s="13" t="s">
        <v>31931</v>
      </c>
      <c r="V3379" s="13">
        <v>500000000</v>
      </c>
      <c r="W3379" s="13" t="s">
        <v>250</v>
      </c>
      <c r="X3379" s="13">
        <v>5995603</v>
      </c>
      <c r="Y3379" s="13" t="s">
        <v>81</v>
      </c>
      <c r="Z3379" s="13">
        <v>20</v>
      </c>
      <c r="AA3379" s="13">
        <v>1490000000</v>
      </c>
      <c r="AB3379" s="13" t="s">
        <v>250</v>
      </c>
      <c r="AC3379" s="13">
        <v>20415002</v>
      </c>
      <c r="AD3379" s="13" t="s">
        <v>12299</v>
      </c>
      <c r="AE3379" s="13">
        <v>148740801</v>
      </c>
      <c r="AF3379" s="13" t="s">
        <v>60</v>
      </c>
      <c r="AG3379" s="13">
        <v>148740801</v>
      </c>
      <c r="AH3379" s="13">
        <v>183435786</v>
      </c>
      <c r="AI3379" s="13" t="s">
        <v>60</v>
      </c>
      <c r="AJ3379" s="13">
        <v>183435786</v>
      </c>
      <c r="AK3379" s="13" t="s">
        <v>31932</v>
      </c>
      <c r="AL3379" s="13" t="s">
        <v>50</v>
      </c>
      <c r="AM3379" s="13" t="s">
        <v>31933</v>
      </c>
      <c r="AN3379" s="13" t="s">
        <v>66</v>
      </c>
      <c r="AO3379" s="13" t="s">
        <v>31934</v>
      </c>
      <c r="AP3379" s="21" t="s">
        <v>31935</v>
      </c>
      <c r="AQ3379" s="15" t="s">
        <v>50</v>
      </c>
      <c r="AR3379" s="13" t="s">
        <v>50</v>
      </c>
    </row>
    <row r="3380" spans="1:44" ht="15" thickBot="1">
      <c r="A3380" s="4" t="s">
        <v>31936</v>
      </c>
      <c r="B3380" s="5">
        <v>294227</v>
      </c>
      <c r="C3380" s="6">
        <v>42648</v>
      </c>
      <c r="D3380" s="7" t="s">
        <v>45</v>
      </c>
      <c r="E3380" s="7" t="s">
        <v>46</v>
      </c>
      <c r="F3380" s="7" t="s">
        <v>70</v>
      </c>
      <c r="G3380" s="7" t="s">
        <v>87</v>
      </c>
      <c r="H3380" s="7" t="s">
        <v>3614</v>
      </c>
      <c r="I3380" s="7" t="s">
        <v>50</v>
      </c>
      <c r="J3380" s="6">
        <v>45377</v>
      </c>
      <c r="K3380" s="7" t="s">
        <v>191</v>
      </c>
      <c r="L3380" s="7" t="s">
        <v>73</v>
      </c>
      <c r="M3380" s="7" t="s">
        <v>16615</v>
      </c>
      <c r="N3380" s="7" t="s">
        <v>3899</v>
      </c>
      <c r="O3380" s="7" t="s">
        <v>31937</v>
      </c>
      <c r="P3380" s="5">
        <v>1773</v>
      </c>
      <c r="Q3380" s="7" t="s">
        <v>383</v>
      </c>
      <c r="R3380" s="34" t="s">
        <v>31938</v>
      </c>
      <c r="S3380" s="34" t="s">
        <v>31939</v>
      </c>
      <c r="T3380" s="7" t="s">
        <v>31940</v>
      </c>
      <c r="U3380" s="7">
        <v>18448865543</v>
      </c>
      <c r="V3380" s="7">
        <v>21349990</v>
      </c>
      <c r="W3380" s="7" t="s">
        <v>60</v>
      </c>
      <c r="X3380" s="7">
        <v>21349990</v>
      </c>
      <c r="Y3380" s="7" t="s">
        <v>81</v>
      </c>
      <c r="Z3380" s="7">
        <v>5</v>
      </c>
      <c r="AA3380" s="7">
        <v>21349990</v>
      </c>
      <c r="AB3380" s="7" t="s">
        <v>60</v>
      </c>
      <c r="AC3380" s="7">
        <v>21349990</v>
      </c>
      <c r="AD3380" s="7" t="s">
        <v>73</v>
      </c>
      <c r="AE3380" s="7">
        <v>67933182</v>
      </c>
      <c r="AF3380" s="7" t="s">
        <v>60</v>
      </c>
      <c r="AG3380" s="7">
        <v>67933182</v>
      </c>
      <c r="AH3380" s="7">
        <v>67933182</v>
      </c>
      <c r="AI3380" s="7" t="s">
        <v>60</v>
      </c>
      <c r="AJ3380" s="7">
        <v>67933182</v>
      </c>
      <c r="AK3380" s="7" t="s">
        <v>31941</v>
      </c>
      <c r="AL3380" s="7" t="s">
        <v>50</v>
      </c>
      <c r="AM3380" s="7" t="s">
        <v>31942</v>
      </c>
      <c r="AN3380" s="7" t="s">
        <v>66</v>
      </c>
      <c r="AO3380" s="7" t="s">
        <v>31943</v>
      </c>
      <c r="AP3380" s="22" t="s">
        <v>31944</v>
      </c>
      <c r="AQ3380" s="9" t="s">
        <v>50</v>
      </c>
      <c r="AR3380" s="7" t="s">
        <v>50</v>
      </c>
    </row>
    <row r="3381" spans="1:44" ht="15" thickBot="1">
      <c r="A3381" s="10" t="s">
        <v>31945</v>
      </c>
      <c r="B3381" s="13">
        <v>296</v>
      </c>
      <c r="C3381" s="12">
        <v>42005</v>
      </c>
      <c r="D3381" s="13" t="s">
        <v>45</v>
      </c>
      <c r="E3381" s="13" t="s">
        <v>46</v>
      </c>
      <c r="F3381" s="13" t="s">
        <v>70</v>
      </c>
      <c r="G3381" s="26" t="s">
        <v>54946</v>
      </c>
      <c r="H3381" s="13" t="s">
        <v>11793</v>
      </c>
      <c r="I3381" s="13" t="s">
        <v>50</v>
      </c>
      <c r="J3381" s="12">
        <v>45376</v>
      </c>
      <c r="K3381" s="13" t="s">
        <v>116</v>
      </c>
      <c r="L3381" s="13" t="s">
        <v>241</v>
      </c>
      <c r="M3381" s="13" t="s">
        <v>31946</v>
      </c>
      <c r="N3381" s="13" t="s">
        <v>2137</v>
      </c>
      <c r="O3381" s="13" t="s">
        <v>31947</v>
      </c>
      <c r="P3381" s="11">
        <v>1858</v>
      </c>
      <c r="Q3381" s="13" t="s">
        <v>77</v>
      </c>
      <c r="R3381" s="33" t="s">
        <v>31948</v>
      </c>
      <c r="S3381" s="33" t="s">
        <v>31949</v>
      </c>
      <c r="T3381" s="13" t="s">
        <v>31950</v>
      </c>
      <c r="U3381" s="13" t="s">
        <v>31951</v>
      </c>
      <c r="V3381" s="13">
        <v>9600000</v>
      </c>
      <c r="W3381" s="13" t="s">
        <v>60</v>
      </c>
      <c r="X3381" s="13">
        <v>9600000</v>
      </c>
      <c r="Y3381" s="13" t="s">
        <v>154</v>
      </c>
      <c r="Z3381" s="13">
        <v>9</v>
      </c>
      <c r="AA3381" s="13">
        <v>9600000</v>
      </c>
      <c r="AB3381" s="13" t="s">
        <v>60</v>
      </c>
      <c r="AC3381" s="13">
        <v>9600000</v>
      </c>
      <c r="AD3381" s="13" t="s">
        <v>241</v>
      </c>
      <c r="AE3381" s="13">
        <v>39670500</v>
      </c>
      <c r="AF3381" s="13" t="s">
        <v>60</v>
      </c>
      <c r="AG3381" s="13">
        <v>39670500</v>
      </c>
      <c r="AH3381" s="13">
        <v>39670500</v>
      </c>
      <c r="AI3381" s="13" t="s">
        <v>60</v>
      </c>
      <c r="AJ3381" s="13">
        <v>39670500</v>
      </c>
      <c r="AK3381" s="13" t="s">
        <v>31952</v>
      </c>
      <c r="AL3381" s="13" t="s">
        <v>50</v>
      </c>
      <c r="AM3381" s="13" t="s">
        <v>31953</v>
      </c>
      <c r="AN3381" s="13" t="s">
        <v>66</v>
      </c>
      <c r="AO3381" s="13" t="s">
        <v>31954</v>
      </c>
      <c r="AP3381" s="21" t="s">
        <v>31955</v>
      </c>
      <c r="AQ3381" s="15" t="s">
        <v>50</v>
      </c>
      <c r="AR3381" s="13" t="s">
        <v>50</v>
      </c>
    </row>
    <row r="3382" spans="1:44" ht="15" thickBot="1">
      <c r="A3382" s="4" t="s">
        <v>31956</v>
      </c>
      <c r="B3382" s="5">
        <v>5423099</v>
      </c>
      <c r="C3382" s="6">
        <v>35796</v>
      </c>
      <c r="D3382" s="7" t="s">
        <v>45</v>
      </c>
      <c r="E3382" s="7" t="s">
        <v>46</v>
      </c>
      <c r="F3382" s="7" t="s">
        <v>47</v>
      </c>
      <c r="G3382" s="7" t="s">
        <v>176</v>
      </c>
      <c r="H3382" s="7" t="s">
        <v>115</v>
      </c>
      <c r="I3382" s="7" t="s">
        <v>50</v>
      </c>
      <c r="J3382" s="6">
        <v>45378</v>
      </c>
      <c r="K3382" s="7" t="s">
        <v>282</v>
      </c>
      <c r="L3382" s="7" t="s">
        <v>162</v>
      </c>
      <c r="M3382" s="7" t="s">
        <v>31957</v>
      </c>
      <c r="N3382" s="7" t="s">
        <v>4752</v>
      </c>
      <c r="O3382" s="7" t="s">
        <v>31958</v>
      </c>
      <c r="P3382" s="5">
        <v>1945</v>
      </c>
      <c r="Q3382" s="7" t="s">
        <v>166</v>
      </c>
      <c r="R3382" s="34" t="s">
        <v>31959</v>
      </c>
      <c r="S3382" s="34" t="s">
        <v>31960</v>
      </c>
      <c r="T3382" s="7" t="s">
        <v>31961</v>
      </c>
      <c r="U3382" s="7" t="s">
        <v>31962</v>
      </c>
      <c r="V3382" s="7">
        <v>175000000</v>
      </c>
      <c r="W3382" s="7" t="s">
        <v>60</v>
      </c>
      <c r="X3382" s="7">
        <v>175000000</v>
      </c>
      <c r="Y3382" s="7" t="s">
        <v>61</v>
      </c>
      <c r="Z3382" s="7">
        <v>1</v>
      </c>
      <c r="AA3382" s="7" t="s">
        <v>50</v>
      </c>
      <c r="AB3382" s="7" t="s">
        <v>50</v>
      </c>
      <c r="AC3382" s="7" t="s">
        <v>50</v>
      </c>
      <c r="AD3382" s="7" t="s">
        <v>50</v>
      </c>
      <c r="AE3382" s="7" t="s">
        <v>50</v>
      </c>
      <c r="AF3382" s="7" t="s">
        <v>50</v>
      </c>
      <c r="AG3382" s="7" t="s">
        <v>50</v>
      </c>
      <c r="AH3382" s="7">
        <v>175000000</v>
      </c>
      <c r="AI3382" s="7" t="s">
        <v>60</v>
      </c>
      <c r="AJ3382" s="7">
        <v>175000000</v>
      </c>
      <c r="AK3382" s="7" t="s">
        <v>486</v>
      </c>
      <c r="AL3382" s="7" t="s">
        <v>50</v>
      </c>
      <c r="AM3382" s="7" t="s">
        <v>31963</v>
      </c>
      <c r="AN3382" s="7" t="s">
        <v>66</v>
      </c>
      <c r="AO3382" s="7" t="s">
        <v>31964</v>
      </c>
      <c r="AP3382" s="22" t="s">
        <v>31965</v>
      </c>
      <c r="AQ3382" s="9" t="s">
        <v>50</v>
      </c>
      <c r="AR3382" s="7" t="s">
        <v>50</v>
      </c>
    </row>
    <row r="3383" spans="1:44" ht="15" thickBot="1">
      <c r="A3383" s="10" t="s">
        <v>31966</v>
      </c>
      <c r="B3383" s="11">
        <v>319216</v>
      </c>
      <c r="C3383" s="12">
        <v>44197</v>
      </c>
      <c r="D3383" s="13" t="s">
        <v>45</v>
      </c>
      <c r="E3383" s="13" t="s">
        <v>46</v>
      </c>
      <c r="F3383" s="13" t="s">
        <v>70</v>
      </c>
      <c r="G3383" s="26" t="s">
        <v>54946</v>
      </c>
      <c r="H3383" s="13" t="s">
        <v>23803</v>
      </c>
      <c r="I3383" s="13" t="s">
        <v>50</v>
      </c>
      <c r="J3383" s="12">
        <v>45378</v>
      </c>
      <c r="K3383" s="13" t="s">
        <v>50</v>
      </c>
      <c r="L3383" s="13" t="s">
        <v>241</v>
      </c>
      <c r="M3383" s="13" t="s">
        <v>31967</v>
      </c>
      <c r="N3383" s="13" t="s">
        <v>75</v>
      </c>
      <c r="O3383" s="13" t="s">
        <v>31968</v>
      </c>
      <c r="P3383" s="11">
        <v>2002</v>
      </c>
      <c r="Q3383" s="13" t="s">
        <v>77</v>
      </c>
      <c r="R3383" s="33" t="s">
        <v>31969</v>
      </c>
      <c r="S3383" s="33" t="s">
        <v>31970</v>
      </c>
      <c r="T3383" s="13" t="s">
        <v>50</v>
      </c>
      <c r="U3383" s="13" t="s">
        <v>50</v>
      </c>
      <c r="V3383" s="13">
        <v>35000000</v>
      </c>
      <c r="W3383" s="13" t="s">
        <v>60</v>
      </c>
      <c r="X3383" s="13">
        <v>35000000</v>
      </c>
      <c r="Y3383" s="13" t="s">
        <v>154</v>
      </c>
      <c r="Z3383" s="13">
        <v>3</v>
      </c>
      <c r="AA3383" s="13">
        <v>35000000</v>
      </c>
      <c r="AB3383" s="13" t="s">
        <v>60</v>
      </c>
      <c r="AC3383" s="13">
        <v>35000000</v>
      </c>
      <c r="AD3383" s="13" t="s">
        <v>241</v>
      </c>
      <c r="AE3383" s="13">
        <v>43125000</v>
      </c>
      <c r="AF3383" s="13" t="s">
        <v>60</v>
      </c>
      <c r="AG3383" s="13">
        <v>43125000</v>
      </c>
      <c r="AH3383" s="13">
        <v>43125000</v>
      </c>
      <c r="AI3383" s="13" t="s">
        <v>60</v>
      </c>
      <c r="AJ3383" s="13">
        <v>43125000</v>
      </c>
      <c r="AK3383" s="13" t="s">
        <v>31971</v>
      </c>
      <c r="AL3383" s="13" t="s">
        <v>50</v>
      </c>
      <c r="AM3383" s="13" t="s">
        <v>31972</v>
      </c>
      <c r="AN3383" s="13" t="s">
        <v>66</v>
      </c>
      <c r="AO3383" s="13" t="s">
        <v>31973</v>
      </c>
      <c r="AP3383" s="21" t="s">
        <v>31974</v>
      </c>
      <c r="AQ3383" s="15" t="s">
        <v>50</v>
      </c>
      <c r="AR3383" s="13" t="s">
        <v>50</v>
      </c>
    </row>
    <row r="3384" spans="1:44" ht="15" thickBot="1">
      <c r="A3384" s="4" t="s">
        <v>31975</v>
      </c>
      <c r="B3384" s="5">
        <v>604844</v>
      </c>
      <c r="C3384" s="6">
        <v>41365</v>
      </c>
      <c r="D3384" s="7" t="s">
        <v>45</v>
      </c>
      <c r="E3384" s="7" t="s">
        <v>46</v>
      </c>
      <c r="F3384" s="7" t="s">
        <v>70</v>
      </c>
      <c r="G3384" s="7" t="s">
        <v>71</v>
      </c>
      <c r="H3384" s="7" t="s">
        <v>49</v>
      </c>
      <c r="I3384" s="7" t="s">
        <v>50</v>
      </c>
      <c r="J3384" s="6">
        <v>45379</v>
      </c>
      <c r="K3384" s="7" t="s">
        <v>161</v>
      </c>
      <c r="L3384" s="7" t="s">
        <v>73</v>
      </c>
      <c r="M3384" s="7" t="s">
        <v>31976</v>
      </c>
      <c r="N3384" s="7" t="s">
        <v>75</v>
      </c>
      <c r="O3384" s="7" t="s">
        <v>31977</v>
      </c>
      <c r="P3384" s="5">
        <v>2034</v>
      </c>
      <c r="Q3384" s="7" t="s">
        <v>77</v>
      </c>
      <c r="R3384" s="34" t="s">
        <v>31978</v>
      </c>
      <c r="S3384" s="34" t="s">
        <v>31979</v>
      </c>
      <c r="T3384" s="7" t="s">
        <v>31980</v>
      </c>
      <c r="U3384" s="7" t="s">
        <v>31981</v>
      </c>
      <c r="V3384" s="7">
        <v>45000000</v>
      </c>
      <c r="W3384" s="7" t="s">
        <v>60</v>
      </c>
      <c r="X3384" s="7">
        <v>45000000</v>
      </c>
      <c r="Y3384" s="7" t="s">
        <v>81</v>
      </c>
      <c r="Z3384" s="7">
        <v>12</v>
      </c>
      <c r="AA3384" s="7">
        <v>45000000</v>
      </c>
      <c r="AB3384" s="7" t="s">
        <v>60</v>
      </c>
      <c r="AC3384" s="7">
        <v>45000000</v>
      </c>
      <c r="AD3384" s="7" t="s">
        <v>73</v>
      </c>
      <c r="AE3384" s="7">
        <v>261679151</v>
      </c>
      <c r="AF3384" s="7" t="s">
        <v>60</v>
      </c>
      <c r="AG3384" s="7">
        <v>261679151</v>
      </c>
      <c r="AH3384" s="7">
        <v>301679151</v>
      </c>
      <c r="AI3384" s="7" t="s">
        <v>60</v>
      </c>
      <c r="AJ3384" s="7">
        <v>301679151</v>
      </c>
      <c r="AK3384" s="7" t="s">
        <v>31982</v>
      </c>
      <c r="AL3384" s="7" t="s">
        <v>50</v>
      </c>
      <c r="AM3384" s="7" t="s">
        <v>31983</v>
      </c>
      <c r="AN3384" s="7" t="s">
        <v>66</v>
      </c>
      <c r="AO3384" s="7" t="s">
        <v>31984</v>
      </c>
      <c r="AP3384" s="22" t="s">
        <v>31985</v>
      </c>
      <c r="AQ3384" s="9" t="s">
        <v>50</v>
      </c>
      <c r="AR3384" s="7" t="s">
        <v>50</v>
      </c>
    </row>
    <row r="3385" spans="1:44" ht="15" thickBot="1">
      <c r="A3385" s="10" t="s">
        <v>31986</v>
      </c>
      <c r="B3385" s="11">
        <v>7025</v>
      </c>
      <c r="C3385" s="12">
        <v>41640</v>
      </c>
      <c r="D3385" s="13" t="s">
        <v>45</v>
      </c>
      <c r="E3385" s="13" t="s">
        <v>46</v>
      </c>
      <c r="F3385" s="13" t="s">
        <v>47</v>
      </c>
      <c r="G3385" s="13" t="s">
        <v>145</v>
      </c>
      <c r="H3385" s="13" t="s">
        <v>21573</v>
      </c>
      <c r="I3385" s="13" t="s">
        <v>50</v>
      </c>
      <c r="J3385" s="12">
        <v>45378</v>
      </c>
      <c r="K3385" s="13" t="s">
        <v>191</v>
      </c>
      <c r="L3385" s="13" t="s">
        <v>62</v>
      </c>
      <c r="M3385" s="13" t="s">
        <v>25104</v>
      </c>
      <c r="N3385" s="13" t="s">
        <v>31987</v>
      </c>
      <c r="O3385" s="13" t="s">
        <v>31988</v>
      </c>
      <c r="P3385" s="11">
        <v>2243</v>
      </c>
      <c r="Q3385" s="13" t="s">
        <v>520</v>
      </c>
      <c r="R3385" s="33" t="s">
        <v>31989</v>
      </c>
      <c r="S3385" s="33" t="s">
        <v>31990</v>
      </c>
      <c r="T3385" s="13" t="s">
        <v>31991</v>
      </c>
      <c r="U3385" s="13" t="s">
        <v>31992</v>
      </c>
      <c r="V3385" s="13">
        <v>125000000</v>
      </c>
      <c r="W3385" s="13" t="s">
        <v>60</v>
      </c>
      <c r="X3385" s="13">
        <v>125000000</v>
      </c>
      <c r="Y3385" s="13" t="s">
        <v>61</v>
      </c>
      <c r="Z3385" s="13">
        <v>4</v>
      </c>
      <c r="AA3385" s="13">
        <v>125000000</v>
      </c>
      <c r="AB3385" s="13" t="s">
        <v>60</v>
      </c>
      <c r="AC3385" s="13">
        <v>125000000</v>
      </c>
      <c r="AD3385" s="13" t="s">
        <v>62</v>
      </c>
      <c r="AE3385" s="13">
        <v>360100000</v>
      </c>
      <c r="AF3385" s="13" t="s">
        <v>60</v>
      </c>
      <c r="AG3385" s="13">
        <v>360100000</v>
      </c>
      <c r="AH3385" s="13">
        <v>360100000</v>
      </c>
      <c r="AI3385" s="13" t="s">
        <v>60</v>
      </c>
      <c r="AJ3385" s="13">
        <v>360100000</v>
      </c>
      <c r="AK3385" s="13" t="s">
        <v>31993</v>
      </c>
      <c r="AL3385" s="13" t="s">
        <v>31994</v>
      </c>
      <c r="AM3385" s="13" t="s">
        <v>31995</v>
      </c>
      <c r="AN3385" s="13" t="s">
        <v>66</v>
      </c>
      <c r="AO3385" s="13" t="s">
        <v>31996</v>
      </c>
      <c r="AP3385" s="21" t="s">
        <v>31997</v>
      </c>
      <c r="AQ3385" s="15" t="s">
        <v>50</v>
      </c>
      <c r="AR3385" s="13" t="s">
        <v>50</v>
      </c>
    </row>
    <row r="3386" spans="1:44" ht="15" thickBot="1">
      <c r="A3386" s="4" t="s">
        <v>31998</v>
      </c>
      <c r="B3386" s="5">
        <v>14375</v>
      </c>
      <c r="C3386" s="6">
        <v>43922</v>
      </c>
      <c r="D3386" s="7" t="s">
        <v>45</v>
      </c>
      <c r="E3386" s="7" t="s">
        <v>46</v>
      </c>
      <c r="F3386" s="7" t="s">
        <v>70</v>
      </c>
      <c r="G3386" s="7" t="s">
        <v>87</v>
      </c>
      <c r="H3386" s="7" t="s">
        <v>3614</v>
      </c>
      <c r="I3386" s="7" t="s">
        <v>50</v>
      </c>
      <c r="J3386" s="6">
        <v>45377</v>
      </c>
      <c r="K3386" s="7" t="s">
        <v>191</v>
      </c>
      <c r="L3386" s="7" t="s">
        <v>147</v>
      </c>
      <c r="M3386" s="7" t="s">
        <v>31999</v>
      </c>
      <c r="N3386" s="7" t="s">
        <v>180</v>
      </c>
      <c r="O3386" s="7" t="s">
        <v>32000</v>
      </c>
      <c r="P3386" s="5">
        <v>2387</v>
      </c>
      <c r="Q3386" s="7" t="s">
        <v>120</v>
      </c>
      <c r="R3386" s="34" t="s">
        <v>32001</v>
      </c>
      <c r="S3386" s="34" t="s">
        <v>32002</v>
      </c>
      <c r="T3386" s="7" t="s">
        <v>32003</v>
      </c>
      <c r="U3386" s="7" t="s">
        <v>50</v>
      </c>
      <c r="V3386" s="7">
        <v>30000000</v>
      </c>
      <c r="W3386" s="7" t="s">
        <v>60</v>
      </c>
      <c r="X3386" s="7">
        <v>30000000</v>
      </c>
      <c r="Y3386" s="7" t="s">
        <v>154</v>
      </c>
      <c r="Z3386" s="7">
        <v>3</v>
      </c>
      <c r="AA3386" s="7">
        <v>30000000</v>
      </c>
      <c r="AB3386" s="7" t="s">
        <v>60</v>
      </c>
      <c r="AC3386" s="7">
        <v>30000000</v>
      </c>
      <c r="AD3386" s="7" t="s">
        <v>147</v>
      </c>
      <c r="AE3386" s="7">
        <v>50000000</v>
      </c>
      <c r="AF3386" s="7" t="s">
        <v>60</v>
      </c>
      <c r="AG3386" s="7">
        <v>50000000</v>
      </c>
      <c r="AH3386" s="7">
        <v>50000000</v>
      </c>
      <c r="AI3386" s="7" t="s">
        <v>60</v>
      </c>
      <c r="AJ3386" s="7">
        <v>50000000</v>
      </c>
      <c r="AK3386" s="7" t="s">
        <v>32004</v>
      </c>
      <c r="AL3386" s="7" t="s">
        <v>50</v>
      </c>
      <c r="AM3386" s="7" t="s">
        <v>32005</v>
      </c>
      <c r="AN3386" s="7" t="s">
        <v>66</v>
      </c>
      <c r="AO3386" s="7" t="s">
        <v>32006</v>
      </c>
      <c r="AP3386" s="22" t="s">
        <v>32007</v>
      </c>
      <c r="AQ3386" s="9" t="s">
        <v>50</v>
      </c>
      <c r="AR3386" s="7" t="s">
        <v>50</v>
      </c>
    </row>
    <row r="3387" spans="1:44" ht="15" thickBot="1">
      <c r="A3387" s="10" t="s">
        <v>32008</v>
      </c>
      <c r="B3387" s="11">
        <v>329463</v>
      </c>
      <c r="C3387" s="12">
        <v>4019</v>
      </c>
      <c r="D3387" s="13" t="s">
        <v>45</v>
      </c>
      <c r="E3387" s="13" t="s">
        <v>46</v>
      </c>
      <c r="F3387" s="13" t="s">
        <v>47</v>
      </c>
      <c r="G3387" s="13" t="s">
        <v>48</v>
      </c>
      <c r="H3387" s="13" t="s">
        <v>2081</v>
      </c>
      <c r="I3387" s="13" t="s">
        <v>50</v>
      </c>
      <c r="J3387" s="12">
        <v>45377</v>
      </c>
      <c r="K3387" s="13" t="s">
        <v>161</v>
      </c>
      <c r="L3387" s="13" t="s">
        <v>162</v>
      </c>
      <c r="M3387" s="13" t="s">
        <v>32009</v>
      </c>
      <c r="N3387" s="13" t="s">
        <v>3262</v>
      </c>
      <c r="O3387" s="13" t="s">
        <v>32010</v>
      </c>
      <c r="P3387" s="11">
        <v>2494</v>
      </c>
      <c r="Q3387" s="13" t="s">
        <v>50</v>
      </c>
      <c r="R3387" s="33" t="s">
        <v>32011</v>
      </c>
      <c r="S3387" s="33" t="s">
        <v>32012</v>
      </c>
      <c r="T3387" s="13" t="s">
        <v>50</v>
      </c>
      <c r="U3387" s="13" t="s">
        <v>32013</v>
      </c>
      <c r="V3387" s="13">
        <v>400000000</v>
      </c>
      <c r="W3387" s="13" t="s">
        <v>1085</v>
      </c>
      <c r="X3387" s="13">
        <v>294474914</v>
      </c>
      <c r="Y3387" s="13" t="s">
        <v>61</v>
      </c>
      <c r="Z3387" s="13">
        <v>4</v>
      </c>
      <c r="AA3387" s="13">
        <v>25000000</v>
      </c>
      <c r="AB3387" s="13" t="s">
        <v>60</v>
      </c>
      <c r="AC3387" s="13">
        <v>25000000</v>
      </c>
      <c r="AD3387" s="13" t="s">
        <v>62</v>
      </c>
      <c r="AE3387" s="13">
        <v>25000000</v>
      </c>
      <c r="AF3387" s="13" t="s">
        <v>60</v>
      </c>
      <c r="AG3387" s="13">
        <v>25000000</v>
      </c>
      <c r="AH3387" s="13">
        <v>619474914</v>
      </c>
      <c r="AI3387" s="13" t="s">
        <v>60</v>
      </c>
      <c r="AJ3387" s="13">
        <v>619474914</v>
      </c>
      <c r="AK3387" s="13" t="s">
        <v>32014</v>
      </c>
      <c r="AL3387" s="13" t="s">
        <v>50</v>
      </c>
      <c r="AM3387" s="13" t="s">
        <v>32015</v>
      </c>
      <c r="AN3387" s="13" t="s">
        <v>798</v>
      </c>
      <c r="AO3387" s="13" t="s">
        <v>32016</v>
      </c>
      <c r="AP3387" s="21" t="s">
        <v>32017</v>
      </c>
      <c r="AQ3387" s="15" t="s">
        <v>50</v>
      </c>
      <c r="AR3387" s="13" t="s">
        <v>50</v>
      </c>
    </row>
    <row r="3388" spans="1:44" ht="15" thickBot="1">
      <c r="A3388" s="4" t="s">
        <v>32018</v>
      </c>
      <c r="B3388" s="5">
        <v>5709</v>
      </c>
      <c r="C3388" s="6">
        <v>42156</v>
      </c>
      <c r="D3388" s="7" t="s">
        <v>45</v>
      </c>
      <c r="E3388" s="7" t="s">
        <v>46</v>
      </c>
      <c r="F3388" s="7" t="s">
        <v>70</v>
      </c>
      <c r="G3388" s="7" t="s">
        <v>145</v>
      </c>
      <c r="H3388" s="7" t="s">
        <v>28105</v>
      </c>
      <c r="I3388" s="7" t="s">
        <v>50</v>
      </c>
      <c r="J3388" s="6">
        <v>45379</v>
      </c>
      <c r="K3388" s="7" t="s">
        <v>50</v>
      </c>
      <c r="L3388" s="7" t="s">
        <v>124</v>
      </c>
      <c r="M3388" s="7" t="s">
        <v>32019</v>
      </c>
      <c r="N3388" s="7" t="s">
        <v>75</v>
      </c>
      <c r="O3388" s="7" t="s">
        <v>32020</v>
      </c>
      <c r="P3388" s="5">
        <v>2572</v>
      </c>
      <c r="Q3388" s="7" t="s">
        <v>77</v>
      </c>
      <c r="R3388" s="34" t="s">
        <v>32021</v>
      </c>
      <c r="S3388" s="34" t="s">
        <v>32022</v>
      </c>
      <c r="T3388" s="7" t="s">
        <v>32023</v>
      </c>
      <c r="U3388" s="7" t="s">
        <v>50</v>
      </c>
      <c r="V3388" s="7">
        <v>115000000</v>
      </c>
      <c r="W3388" s="7" t="s">
        <v>60</v>
      </c>
      <c r="X3388" s="7">
        <v>115000000</v>
      </c>
      <c r="Y3388" s="7" t="s">
        <v>81</v>
      </c>
      <c r="Z3388" s="7">
        <v>3</v>
      </c>
      <c r="AA3388" s="7">
        <v>115000000</v>
      </c>
      <c r="AB3388" s="7" t="s">
        <v>60</v>
      </c>
      <c r="AC3388" s="7">
        <v>115000000</v>
      </c>
      <c r="AD3388" s="7" t="s">
        <v>124</v>
      </c>
      <c r="AE3388" s="7">
        <v>725000000</v>
      </c>
      <c r="AF3388" s="7" t="s">
        <v>60</v>
      </c>
      <c r="AG3388" s="7">
        <v>725000000</v>
      </c>
      <c r="AH3388" s="7">
        <v>725000000</v>
      </c>
      <c r="AI3388" s="7" t="s">
        <v>60</v>
      </c>
      <c r="AJ3388" s="7">
        <v>725000000</v>
      </c>
      <c r="AK3388" s="7" t="s">
        <v>32024</v>
      </c>
      <c r="AL3388" s="7" t="s">
        <v>50</v>
      </c>
      <c r="AM3388" s="7" t="s">
        <v>32025</v>
      </c>
      <c r="AN3388" s="7" t="s">
        <v>66</v>
      </c>
      <c r="AO3388" s="7" t="s">
        <v>32026</v>
      </c>
      <c r="AP3388" s="22" t="s">
        <v>32027</v>
      </c>
      <c r="AQ3388" s="9" t="s">
        <v>50</v>
      </c>
      <c r="AR3388" s="7" t="s">
        <v>50</v>
      </c>
    </row>
    <row r="3389" spans="1:44" ht="15" thickBot="1">
      <c r="A3389" s="10" t="s">
        <v>32028</v>
      </c>
      <c r="B3389" s="11">
        <v>1111</v>
      </c>
      <c r="C3389" s="12">
        <v>43101</v>
      </c>
      <c r="D3389" s="13" t="s">
        <v>45</v>
      </c>
      <c r="E3389" s="13" t="s">
        <v>46</v>
      </c>
      <c r="F3389" s="13" t="s">
        <v>70</v>
      </c>
      <c r="G3389" s="13" t="s">
        <v>87</v>
      </c>
      <c r="H3389" s="13" t="s">
        <v>32029</v>
      </c>
      <c r="I3389" s="13" t="s">
        <v>50</v>
      </c>
      <c r="J3389" s="12">
        <v>45376</v>
      </c>
      <c r="K3389" s="13" t="s">
        <v>116</v>
      </c>
      <c r="L3389" s="13" t="s">
        <v>124</v>
      </c>
      <c r="M3389" s="13" t="s">
        <v>32030</v>
      </c>
      <c r="N3389" s="13" t="s">
        <v>75</v>
      </c>
      <c r="O3389" s="13" t="s">
        <v>32031</v>
      </c>
      <c r="P3389" s="11">
        <v>2716</v>
      </c>
      <c r="Q3389" s="13" t="s">
        <v>77</v>
      </c>
      <c r="R3389" s="33" t="s">
        <v>32032</v>
      </c>
      <c r="S3389" s="33" t="s">
        <v>32033</v>
      </c>
      <c r="T3389" s="13" t="s">
        <v>32034</v>
      </c>
      <c r="U3389" s="13" t="s">
        <v>32035</v>
      </c>
      <c r="V3389" s="13">
        <v>100000000</v>
      </c>
      <c r="W3389" s="13" t="s">
        <v>60</v>
      </c>
      <c r="X3389" s="13">
        <v>100000000</v>
      </c>
      <c r="Y3389" s="13" t="s">
        <v>81</v>
      </c>
      <c r="Z3389" s="13">
        <v>4</v>
      </c>
      <c r="AA3389" s="13">
        <v>100000000</v>
      </c>
      <c r="AB3389" s="13" t="s">
        <v>60</v>
      </c>
      <c r="AC3389" s="13">
        <v>100000000</v>
      </c>
      <c r="AD3389" s="13" t="s">
        <v>124</v>
      </c>
      <c r="AE3389" s="13">
        <v>156000000</v>
      </c>
      <c r="AF3389" s="13" t="s">
        <v>60</v>
      </c>
      <c r="AG3389" s="13">
        <v>156000000</v>
      </c>
      <c r="AH3389" s="13">
        <v>156000000</v>
      </c>
      <c r="AI3389" s="13" t="s">
        <v>60</v>
      </c>
      <c r="AJ3389" s="13">
        <v>156000000</v>
      </c>
      <c r="AK3389" s="13" t="s">
        <v>32036</v>
      </c>
      <c r="AL3389" s="13" t="s">
        <v>50</v>
      </c>
      <c r="AM3389" s="13" t="s">
        <v>32037</v>
      </c>
      <c r="AN3389" s="13" t="s">
        <v>66</v>
      </c>
      <c r="AO3389" s="13" t="s">
        <v>32038</v>
      </c>
      <c r="AP3389" s="21" t="s">
        <v>32039</v>
      </c>
      <c r="AQ3389" s="15" t="s">
        <v>50</v>
      </c>
      <c r="AR3389" s="13" t="s">
        <v>50</v>
      </c>
    </row>
    <row r="3390" spans="1:44" ht="15" thickBot="1">
      <c r="A3390" s="4" t="s">
        <v>32040</v>
      </c>
      <c r="B3390" s="5">
        <v>2335</v>
      </c>
      <c r="C3390" s="6">
        <v>36161</v>
      </c>
      <c r="D3390" s="7" t="s">
        <v>45</v>
      </c>
      <c r="E3390" s="7" t="s">
        <v>46</v>
      </c>
      <c r="F3390" s="7" t="s">
        <v>70</v>
      </c>
      <c r="G3390" s="7" t="s">
        <v>145</v>
      </c>
      <c r="H3390" s="7" t="s">
        <v>49</v>
      </c>
      <c r="I3390" s="7" t="s">
        <v>50</v>
      </c>
      <c r="J3390" s="6">
        <v>45379</v>
      </c>
      <c r="K3390" s="7" t="s">
        <v>177</v>
      </c>
      <c r="L3390" s="7" t="s">
        <v>290</v>
      </c>
      <c r="M3390" s="7" t="s">
        <v>32041</v>
      </c>
      <c r="N3390" s="7" t="s">
        <v>1114</v>
      </c>
      <c r="O3390" s="7" t="s">
        <v>32042</v>
      </c>
      <c r="P3390" s="5">
        <v>2754</v>
      </c>
      <c r="Q3390" s="7" t="s">
        <v>1116</v>
      </c>
      <c r="R3390" s="34" t="s">
        <v>32043</v>
      </c>
      <c r="S3390" s="34" t="s">
        <v>32044</v>
      </c>
      <c r="T3390" s="7" t="s">
        <v>50</v>
      </c>
      <c r="U3390" s="7" t="s">
        <v>32045</v>
      </c>
      <c r="V3390" s="7">
        <v>35000000</v>
      </c>
      <c r="W3390" s="7" t="s">
        <v>60</v>
      </c>
      <c r="X3390" s="7">
        <v>35000000</v>
      </c>
      <c r="Y3390" s="7" t="s">
        <v>171</v>
      </c>
      <c r="Z3390" s="7">
        <v>10</v>
      </c>
      <c r="AA3390" s="7">
        <v>35000000</v>
      </c>
      <c r="AB3390" s="7" t="s">
        <v>60</v>
      </c>
      <c r="AC3390" s="7">
        <v>35000000</v>
      </c>
      <c r="AD3390" s="7" t="s">
        <v>290</v>
      </c>
      <c r="AE3390" s="7">
        <v>127400000</v>
      </c>
      <c r="AF3390" s="7" t="s">
        <v>60</v>
      </c>
      <c r="AG3390" s="7">
        <v>127400000</v>
      </c>
      <c r="AH3390" s="7">
        <v>127400000</v>
      </c>
      <c r="AI3390" s="7" t="s">
        <v>60</v>
      </c>
      <c r="AJ3390" s="7">
        <v>127400000</v>
      </c>
      <c r="AK3390" s="7" t="s">
        <v>32046</v>
      </c>
      <c r="AL3390" s="7" t="s">
        <v>50</v>
      </c>
      <c r="AM3390" s="7" t="s">
        <v>32047</v>
      </c>
      <c r="AN3390" s="7" t="s">
        <v>66</v>
      </c>
      <c r="AO3390" s="7" t="s">
        <v>32048</v>
      </c>
      <c r="AP3390" s="22" t="s">
        <v>32049</v>
      </c>
      <c r="AQ3390" s="9" t="s">
        <v>50</v>
      </c>
      <c r="AR3390" s="7" t="s">
        <v>50</v>
      </c>
    </row>
    <row r="3391" spans="1:44" ht="15" thickBot="1">
      <c r="A3391" s="10" t="s">
        <v>32050</v>
      </c>
      <c r="B3391" s="11">
        <v>241273</v>
      </c>
      <c r="C3391" s="12">
        <v>41275</v>
      </c>
      <c r="D3391" s="13" t="s">
        <v>45</v>
      </c>
      <c r="E3391" s="13" t="s">
        <v>46</v>
      </c>
      <c r="F3391" s="13" t="s">
        <v>70</v>
      </c>
      <c r="G3391" s="13" t="s">
        <v>114</v>
      </c>
      <c r="H3391" s="13" t="s">
        <v>23363</v>
      </c>
      <c r="I3391" s="13" t="s">
        <v>50</v>
      </c>
      <c r="J3391" s="12">
        <v>45377</v>
      </c>
      <c r="K3391" s="13" t="s">
        <v>161</v>
      </c>
      <c r="L3391" s="13" t="s">
        <v>290</v>
      </c>
      <c r="M3391" s="13" t="s">
        <v>32051</v>
      </c>
      <c r="N3391" s="13" t="s">
        <v>791</v>
      </c>
      <c r="O3391" s="13" t="s">
        <v>32052</v>
      </c>
      <c r="P3391" s="11">
        <v>2930</v>
      </c>
      <c r="Q3391" s="13" t="s">
        <v>245</v>
      </c>
      <c r="R3391" s="33" t="s">
        <v>32053</v>
      </c>
      <c r="S3391" s="33" t="s">
        <v>32054</v>
      </c>
      <c r="T3391" s="13" t="s">
        <v>32055</v>
      </c>
      <c r="U3391" s="13" t="s">
        <v>32056</v>
      </c>
      <c r="V3391" s="13">
        <v>10000000000</v>
      </c>
      <c r="W3391" s="13" t="s">
        <v>250</v>
      </c>
      <c r="X3391" s="13">
        <v>119997956</v>
      </c>
      <c r="Y3391" s="13" t="s">
        <v>171</v>
      </c>
      <c r="Z3391" s="13">
        <v>7</v>
      </c>
      <c r="AA3391" s="13">
        <v>10000000000</v>
      </c>
      <c r="AB3391" s="13" t="s">
        <v>250</v>
      </c>
      <c r="AC3391" s="13">
        <v>119997956</v>
      </c>
      <c r="AD3391" s="13" t="s">
        <v>290</v>
      </c>
      <c r="AE3391" s="13">
        <v>312348058</v>
      </c>
      <c r="AF3391" s="13" t="s">
        <v>60</v>
      </c>
      <c r="AG3391" s="13">
        <v>312348058</v>
      </c>
      <c r="AH3391" s="13">
        <v>374947074</v>
      </c>
      <c r="AI3391" s="13" t="s">
        <v>60</v>
      </c>
      <c r="AJ3391" s="13">
        <v>374947074</v>
      </c>
      <c r="AK3391" s="13" t="s">
        <v>32057</v>
      </c>
      <c r="AL3391" s="13" t="s">
        <v>50</v>
      </c>
      <c r="AM3391" s="13" t="s">
        <v>32058</v>
      </c>
      <c r="AN3391" s="13" t="s">
        <v>66</v>
      </c>
      <c r="AO3391" s="13" t="s">
        <v>32059</v>
      </c>
      <c r="AP3391" s="21" t="s">
        <v>32060</v>
      </c>
      <c r="AQ3391" s="15" t="s">
        <v>50</v>
      </c>
      <c r="AR3391" s="13" t="s">
        <v>50</v>
      </c>
    </row>
    <row r="3392" spans="1:44" ht="15" thickBot="1">
      <c r="A3392" s="4" t="s">
        <v>32061</v>
      </c>
      <c r="B3392" s="5">
        <v>5160</v>
      </c>
      <c r="C3392" s="6">
        <v>43831</v>
      </c>
      <c r="D3392" s="7" t="s">
        <v>45</v>
      </c>
      <c r="E3392" s="7" t="s">
        <v>46</v>
      </c>
      <c r="F3392" s="7" t="s">
        <v>70</v>
      </c>
      <c r="G3392" s="7" t="s">
        <v>145</v>
      </c>
      <c r="H3392" s="7" t="s">
        <v>4088</v>
      </c>
      <c r="I3392" s="7" t="s">
        <v>50</v>
      </c>
      <c r="J3392" s="6">
        <v>45377</v>
      </c>
      <c r="K3392" s="7" t="s">
        <v>116</v>
      </c>
      <c r="L3392" s="7" t="s">
        <v>147</v>
      </c>
      <c r="M3392" s="7" t="s">
        <v>32062</v>
      </c>
      <c r="N3392" s="7" t="s">
        <v>75</v>
      </c>
      <c r="O3392" s="7" t="s">
        <v>32063</v>
      </c>
      <c r="P3392" s="5">
        <v>2983</v>
      </c>
      <c r="Q3392" s="7" t="s">
        <v>77</v>
      </c>
      <c r="R3392" s="34" t="s">
        <v>32064</v>
      </c>
      <c r="S3392" s="34" t="s">
        <v>32065</v>
      </c>
      <c r="T3392" s="7" t="s">
        <v>50</v>
      </c>
      <c r="U3392" s="7">
        <v>2129708426</v>
      </c>
      <c r="V3392" s="7">
        <v>45000000</v>
      </c>
      <c r="W3392" s="7" t="s">
        <v>60</v>
      </c>
      <c r="X3392" s="7">
        <v>45000000</v>
      </c>
      <c r="Y3392" s="7" t="s">
        <v>154</v>
      </c>
      <c r="Z3392" s="7">
        <v>3</v>
      </c>
      <c r="AA3392" s="7">
        <v>45000000</v>
      </c>
      <c r="AB3392" s="7" t="s">
        <v>60</v>
      </c>
      <c r="AC3392" s="7">
        <v>45000000</v>
      </c>
      <c r="AD3392" s="7" t="s">
        <v>147</v>
      </c>
      <c r="AE3392" s="7">
        <v>87000000</v>
      </c>
      <c r="AF3392" s="7" t="s">
        <v>60</v>
      </c>
      <c r="AG3392" s="7">
        <v>87000000</v>
      </c>
      <c r="AH3392" s="7">
        <v>87000000</v>
      </c>
      <c r="AI3392" s="7" t="s">
        <v>60</v>
      </c>
      <c r="AJ3392" s="7">
        <v>87000000</v>
      </c>
      <c r="AK3392" s="7" t="s">
        <v>32066</v>
      </c>
      <c r="AL3392" s="7" t="s">
        <v>50</v>
      </c>
      <c r="AM3392" s="7" t="s">
        <v>32067</v>
      </c>
      <c r="AN3392" s="7" t="s">
        <v>66</v>
      </c>
      <c r="AO3392" s="7" t="s">
        <v>32068</v>
      </c>
      <c r="AP3392" s="22" t="s">
        <v>32069</v>
      </c>
      <c r="AQ3392" s="9" t="s">
        <v>50</v>
      </c>
      <c r="AR3392" s="7" t="s">
        <v>50</v>
      </c>
    </row>
    <row r="3393" spans="1:44" ht="15" thickBot="1">
      <c r="A3393" s="10" t="s">
        <v>32070</v>
      </c>
      <c r="B3393" s="11">
        <v>166198</v>
      </c>
      <c r="C3393" s="12">
        <v>42370</v>
      </c>
      <c r="D3393" s="13" t="s">
        <v>45</v>
      </c>
      <c r="E3393" s="13" t="s">
        <v>46</v>
      </c>
      <c r="F3393" s="13" t="s">
        <v>70</v>
      </c>
      <c r="G3393" s="13" t="s">
        <v>176</v>
      </c>
      <c r="H3393" s="13" t="s">
        <v>23537</v>
      </c>
      <c r="I3393" s="13" t="s">
        <v>50</v>
      </c>
      <c r="J3393" s="12">
        <v>45378</v>
      </c>
      <c r="K3393" s="13" t="s">
        <v>191</v>
      </c>
      <c r="L3393" s="13" t="s">
        <v>178</v>
      </c>
      <c r="M3393" s="13" t="s">
        <v>32071</v>
      </c>
      <c r="N3393" s="13" t="s">
        <v>1114</v>
      </c>
      <c r="O3393" s="13" t="s">
        <v>32072</v>
      </c>
      <c r="P3393" s="11">
        <v>3291</v>
      </c>
      <c r="Q3393" s="13" t="s">
        <v>1116</v>
      </c>
      <c r="R3393" s="33" t="s">
        <v>32073</v>
      </c>
      <c r="S3393" s="33" t="s">
        <v>32074</v>
      </c>
      <c r="T3393" s="13" t="s">
        <v>32075</v>
      </c>
      <c r="U3393" s="13" t="s">
        <v>50</v>
      </c>
      <c r="V3393" s="13">
        <v>18862740</v>
      </c>
      <c r="W3393" s="13" t="s">
        <v>60</v>
      </c>
      <c r="X3393" s="13">
        <v>18862740</v>
      </c>
      <c r="Y3393" s="13" t="s">
        <v>50</v>
      </c>
      <c r="Z3393" s="13">
        <v>11</v>
      </c>
      <c r="AA3393" s="13">
        <v>18862740</v>
      </c>
      <c r="AB3393" s="13" t="s">
        <v>60</v>
      </c>
      <c r="AC3393" s="13">
        <v>18862740</v>
      </c>
      <c r="AD3393" s="13" t="s">
        <v>178</v>
      </c>
      <c r="AE3393" s="13">
        <v>158382740</v>
      </c>
      <c r="AF3393" s="13" t="s">
        <v>60</v>
      </c>
      <c r="AG3393" s="13">
        <v>158382740</v>
      </c>
      <c r="AH3393" s="13">
        <v>168382740</v>
      </c>
      <c r="AI3393" s="13" t="s">
        <v>60</v>
      </c>
      <c r="AJ3393" s="13">
        <v>168382740</v>
      </c>
      <c r="AK3393" s="13" t="s">
        <v>32076</v>
      </c>
      <c r="AL3393" s="13" t="s">
        <v>50</v>
      </c>
      <c r="AM3393" s="13" t="s">
        <v>32077</v>
      </c>
      <c r="AN3393" s="13" t="s">
        <v>66</v>
      </c>
      <c r="AO3393" s="13" t="s">
        <v>32078</v>
      </c>
      <c r="AP3393" s="21" t="s">
        <v>32079</v>
      </c>
      <c r="AQ3393" s="15" t="s">
        <v>50</v>
      </c>
      <c r="AR3393" s="13" t="s">
        <v>50</v>
      </c>
    </row>
    <row r="3394" spans="1:44" ht="15" thickBot="1">
      <c r="A3394" s="4" t="s">
        <v>32080</v>
      </c>
      <c r="B3394" s="5">
        <v>484815</v>
      </c>
      <c r="C3394" s="7" t="s">
        <v>12828</v>
      </c>
      <c r="D3394" s="7" t="s">
        <v>45</v>
      </c>
      <c r="E3394" s="7" t="s">
        <v>46</v>
      </c>
      <c r="F3394" s="7" t="s">
        <v>47</v>
      </c>
      <c r="G3394" s="7" t="s">
        <v>48</v>
      </c>
      <c r="H3394" s="7" t="s">
        <v>49</v>
      </c>
      <c r="I3394" s="7" t="s">
        <v>50</v>
      </c>
      <c r="J3394" s="6">
        <v>45378</v>
      </c>
      <c r="K3394" s="7" t="s">
        <v>161</v>
      </c>
      <c r="L3394" s="7" t="s">
        <v>162</v>
      </c>
      <c r="M3394" s="7" t="s">
        <v>32081</v>
      </c>
      <c r="N3394" s="7" t="s">
        <v>11251</v>
      </c>
      <c r="O3394" s="7" t="s">
        <v>32082</v>
      </c>
      <c r="P3394" s="5">
        <v>3497</v>
      </c>
      <c r="Q3394" s="7" t="s">
        <v>166</v>
      </c>
      <c r="R3394" s="34" t="s">
        <v>32083</v>
      </c>
      <c r="S3394" s="34" t="s">
        <v>32084</v>
      </c>
      <c r="T3394" s="7" t="s">
        <v>32085</v>
      </c>
      <c r="U3394" s="7" t="s">
        <v>32086</v>
      </c>
      <c r="V3394" s="7">
        <v>2250000000</v>
      </c>
      <c r="W3394" s="7" t="s">
        <v>60</v>
      </c>
      <c r="X3394" s="7">
        <v>2250000000</v>
      </c>
      <c r="Y3394" s="7" t="s">
        <v>61</v>
      </c>
      <c r="Z3394" s="7">
        <v>1</v>
      </c>
      <c r="AA3394" s="7" t="s">
        <v>50</v>
      </c>
      <c r="AB3394" s="7" t="s">
        <v>50</v>
      </c>
      <c r="AC3394" s="7" t="s">
        <v>50</v>
      </c>
      <c r="AD3394" s="7" t="s">
        <v>50</v>
      </c>
      <c r="AE3394" s="7" t="s">
        <v>50</v>
      </c>
      <c r="AF3394" s="7" t="s">
        <v>50</v>
      </c>
      <c r="AG3394" s="7" t="s">
        <v>50</v>
      </c>
      <c r="AH3394" s="7">
        <v>2250000000</v>
      </c>
      <c r="AI3394" s="7" t="s">
        <v>60</v>
      </c>
      <c r="AJ3394" s="7">
        <v>2250000000</v>
      </c>
      <c r="AK3394" s="7" t="s">
        <v>50</v>
      </c>
      <c r="AL3394" s="7" t="s">
        <v>50</v>
      </c>
      <c r="AM3394" s="7" t="s">
        <v>32087</v>
      </c>
      <c r="AN3394" s="7" t="s">
        <v>66</v>
      </c>
      <c r="AO3394" s="7" t="s">
        <v>32088</v>
      </c>
      <c r="AP3394" s="22" t="s">
        <v>32089</v>
      </c>
      <c r="AQ3394" s="9" t="s">
        <v>50</v>
      </c>
      <c r="AR3394" s="7" t="s">
        <v>50</v>
      </c>
    </row>
    <row r="3395" spans="1:44" ht="15" thickBot="1">
      <c r="A3395" s="10" t="s">
        <v>32090</v>
      </c>
      <c r="B3395" s="11">
        <v>51706</v>
      </c>
      <c r="C3395" s="12">
        <v>42736</v>
      </c>
      <c r="D3395" s="13" t="s">
        <v>45</v>
      </c>
      <c r="E3395" s="13" t="s">
        <v>46</v>
      </c>
      <c r="F3395" s="13" t="s">
        <v>70</v>
      </c>
      <c r="G3395" s="13" t="s">
        <v>145</v>
      </c>
      <c r="H3395" s="13" t="s">
        <v>443</v>
      </c>
      <c r="I3395" s="13" t="s">
        <v>50</v>
      </c>
      <c r="J3395" s="12">
        <v>45376</v>
      </c>
      <c r="K3395" s="13" t="s">
        <v>116</v>
      </c>
      <c r="L3395" s="13" t="s">
        <v>178</v>
      </c>
      <c r="M3395" s="13" t="s">
        <v>7086</v>
      </c>
      <c r="N3395" s="13" t="s">
        <v>75</v>
      </c>
      <c r="O3395" s="13" t="s">
        <v>32091</v>
      </c>
      <c r="P3395" s="11">
        <v>3534</v>
      </c>
      <c r="Q3395" s="13" t="s">
        <v>77</v>
      </c>
      <c r="R3395" s="33" t="s">
        <v>32092</v>
      </c>
      <c r="S3395" s="33" t="s">
        <v>32093</v>
      </c>
      <c r="T3395" s="13" t="s">
        <v>32094</v>
      </c>
      <c r="U3395" s="13" t="s">
        <v>32095</v>
      </c>
      <c r="V3395" s="13">
        <v>108749915</v>
      </c>
      <c r="W3395" s="13" t="s">
        <v>60</v>
      </c>
      <c r="X3395" s="13">
        <v>108749915</v>
      </c>
      <c r="Y3395" s="13" t="s">
        <v>50</v>
      </c>
      <c r="Z3395" s="13">
        <v>5</v>
      </c>
      <c r="AA3395" s="13">
        <v>108749915</v>
      </c>
      <c r="AB3395" s="13" t="s">
        <v>60</v>
      </c>
      <c r="AC3395" s="13">
        <v>108749915</v>
      </c>
      <c r="AD3395" s="13" t="s">
        <v>178</v>
      </c>
      <c r="AE3395" s="13">
        <v>238749915</v>
      </c>
      <c r="AF3395" s="13" t="s">
        <v>60</v>
      </c>
      <c r="AG3395" s="13">
        <v>238749915</v>
      </c>
      <c r="AH3395" s="13">
        <v>238749915</v>
      </c>
      <c r="AI3395" s="13" t="s">
        <v>60</v>
      </c>
      <c r="AJ3395" s="13">
        <v>238749915</v>
      </c>
      <c r="AK3395" s="13" t="s">
        <v>32096</v>
      </c>
      <c r="AL3395" s="13" t="s">
        <v>50</v>
      </c>
      <c r="AM3395" s="13" t="s">
        <v>32097</v>
      </c>
      <c r="AN3395" s="13" t="s">
        <v>25377</v>
      </c>
      <c r="AO3395" s="13" t="s">
        <v>32098</v>
      </c>
      <c r="AP3395" s="21" t="s">
        <v>32099</v>
      </c>
      <c r="AQ3395" s="15" t="s">
        <v>50</v>
      </c>
      <c r="AR3395" s="13" t="s">
        <v>50</v>
      </c>
    </row>
    <row r="3396" spans="1:44" ht="15" thickBot="1">
      <c r="A3396" s="4" t="s">
        <v>32100</v>
      </c>
      <c r="B3396" s="5">
        <v>10728</v>
      </c>
      <c r="C3396" s="6">
        <v>37622</v>
      </c>
      <c r="D3396" s="7" t="s">
        <v>45</v>
      </c>
      <c r="E3396" s="7" t="s">
        <v>46</v>
      </c>
      <c r="F3396" s="7" t="s">
        <v>47</v>
      </c>
      <c r="G3396" s="7" t="s">
        <v>114</v>
      </c>
      <c r="H3396" s="7" t="s">
        <v>32101</v>
      </c>
      <c r="I3396" s="7" t="s">
        <v>50</v>
      </c>
      <c r="J3396" s="6">
        <v>45377</v>
      </c>
      <c r="K3396" s="7" t="s">
        <v>161</v>
      </c>
      <c r="L3396" s="7" t="s">
        <v>162</v>
      </c>
      <c r="M3396" s="7" t="s">
        <v>32102</v>
      </c>
      <c r="N3396" s="7" t="s">
        <v>628</v>
      </c>
      <c r="O3396" s="7" t="s">
        <v>32103</v>
      </c>
      <c r="P3396" s="5">
        <v>3874</v>
      </c>
      <c r="Q3396" s="7" t="s">
        <v>630</v>
      </c>
      <c r="R3396" s="34" t="s">
        <v>32104</v>
      </c>
      <c r="S3396" s="34" t="s">
        <v>32105</v>
      </c>
      <c r="T3396" s="7" t="s">
        <v>32106</v>
      </c>
      <c r="U3396" s="7" t="s">
        <v>32107</v>
      </c>
      <c r="V3396" s="7">
        <v>900000000</v>
      </c>
      <c r="W3396" s="7" t="s">
        <v>60</v>
      </c>
      <c r="X3396" s="7">
        <v>900000000</v>
      </c>
      <c r="Y3396" s="7" t="s">
        <v>61</v>
      </c>
      <c r="Z3396" s="7">
        <v>3</v>
      </c>
      <c r="AA3396" s="7">
        <v>347300000</v>
      </c>
      <c r="AB3396" s="7" t="s">
        <v>60</v>
      </c>
      <c r="AC3396" s="7">
        <v>347300000</v>
      </c>
      <c r="AD3396" s="7" t="s">
        <v>62</v>
      </c>
      <c r="AE3396" s="7">
        <v>347300000</v>
      </c>
      <c r="AF3396" s="7" t="s">
        <v>60</v>
      </c>
      <c r="AG3396" s="7">
        <v>347300000</v>
      </c>
      <c r="AH3396" s="7">
        <v>1747300000</v>
      </c>
      <c r="AI3396" s="7" t="s">
        <v>60</v>
      </c>
      <c r="AJ3396" s="7">
        <v>1747300000</v>
      </c>
      <c r="AK3396" s="7" t="s">
        <v>50</v>
      </c>
      <c r="AL3396" s="7" t="s">
        <v>50</v>
      </c>
      <c r="AM3396" s="7" t="s">
        <v>32108</v>
      </c>
      <c r="AN3396" s="7" t="s">
        <v>66</v>
      </c>
      <c r="AO3396" s="7" t="s">
        <v>32109</v>
      </c>
      <c r="AP3396" s="22" t="s">
        <v>32110</v>
      </c>
      <c r="AQ3396" s="9" t="s">
        <v>50</v>
      </c>
      <c r="AR3396" s="7" t="s">
        <v>50</v>
      </c>
    </row>
    <row r="3397" spans="1:44" ht="15" thickBot="1">
      <c r="A3397" s="10" t="s">
        <v>32111</v>
      </c>
      <c r="B3397" s="11">
        <v>420045</v>
      </c>
      <c r="C3397" s="12">
        <v>7306</v>
      </c>
      <c r="D3397" s="13" t="s">
        <v>45</v>
      </c>
      <c r="E3397" s="13" t="s">
        <v>46</v>
      </c>
      <c r="F3397" s="13" t="s">
        <v>47</v>
      </c>
      <c r="G3397" s="13" t="s">
        <v>48</v>
      </c>
      <c r="H3397" s="13" t="s">
        <v>49</v>
      </c>
      <c r="I3397" s="13" t="s">
        <v>50</v>
      </c>
      <c r="J3397" s="12">
        <v>45376</v>
      </c>
      <c r="K3397" s="13" t="s">
        <v>161</v>
      </c>
      <c r="L3397" s="13" t="s">
        <v>52</v>
      </c>
      <c r="M3397" s="13" t="s">
        <v>32112</v>
      </c>
      <c r="N3397" s="13" t="s">
        <v>4675</v>
      </c>
      <c r="O3397" s="13" t="s">
        <v>32113</v>
      </c>
      <c r="P3397" s="11">
        <v>3907</v>
      </c>
      <c r="Q3397" s="13" t="s">
        <v>1116</v>
      </c>
      <c r="R3397" s="33" t="s">
        <v>32114</v>
      </c>
      <c r="S3397" s="33" t="s">
        <v>32115</v>
      </c>
      <c r="T3397" s="13" t="s">
        <v>32116</v>
      </c>
      <c r="U3397" s="13" t="s">
        <v>32117</v>
      </c>
      <c r="V3397" s="13">
        <v>375000000</v>
      </c>
      <c r="W3397" s="13" t="s">
        <v>60</v>
      </c>
      <c r="X3397" s="13">
        <v>375000000</v>
      </c>
      <c r="Y3397" s="13" t="s">
        <v>61</v>
      </c>
      <c r="Z3397" s="13">
        <v>2</v>
      </c>
      <c r="AA3397" s="13" t="s">
        <v>50</v>
      </c>
      <c r="AB3397" s="13" t="s">
        <v>50</v>
      </c>
      <c r="AC3397" s="13" t="s">
        <v>50</v>
      </c>
      <c r="AD3397" s="13" t="s">
        <v>50</v>
      </c>
      <c r="AE3397" s="13" t="s">
        <v>50</v>
      </c>
      <c r="AF3397" s="13" t="s">
        <v>50</v>
      </c>
      <c r="AG3397" s="13" t="s">
        <v>50</v>
      </c>
      <c r="AH3397" s="13">
        <v>875000000</v>
      </c>
      <c r="AI3397" s="13" t="s">
        <v>60</v>
      </c>
      <c r="AJ3397" s="13">
        <v>875000000</v>
      </c>
      <c r="AK3397" s="13" t="s">
        <v>2118</v>
      </c>
      <c r="AL3397" s="13" t="s">
        <v>50</v>
      </c>
      <c r="AM3397" s="13" t="s">
        <v>32118</v>
      </c>
      <c r="AN3397" s="13" t="s">
        <v>66</v>
      </c>
      <c r="AO3397" s="13" t="s">
        <v>32119</v>
      </c>
      <c r="AP3397" s="21" t="s">
        <v>32120</v>
      </c>
      <c r="AQ3397" s="15" t="s">
        <v>50</v>
      </c>
      <c r="AR3397" s="13" t="s">
        <v>50</v>
      </c>
    </row>
    <row r="3398" spans="1:44" ht="15" thickBot="1">
      <c r="A3398" s="4" t="s">
        <v>32121</v>
      </c>
      <c r="B3398" s="5">
        <v>54920</v>
      </c>
      <c r="C3398" s="6">
        <v>36892</v>
      </c>
      <c r="D3398" s="7" t="s">
        <v>45</v>
      </c>
      <c r="E3398" s="7" t="s">
        <v>46</v>
      </c>
      <c r="F3398" s="7" t="s">
        <v>70</v>
      </c>
      <c r="G3398" s="7" t="s">
        <v>71</v>
      </c>
      <c r="H3398" s="7" t="s">
        <v>115</v>
      </c>
      <c r="I3398" s="7" t="s">
        <v>50</v>
      </c>
      <c r="J3398" s="6">
        <v>45376</v>
      </c>
      <c r="K3398" s="7" t="s">
        <v>282</v>
      </c>
      <c r="L3398" s="7" t="s">
        <v>131</v>
      </c>
      <c r="M3398" s="7" t="s">
        <v>32122</v>
      </c>
      <c r="N3398" s="7" t="s">
        <v>432</v>
      </c>
      <c r="O3398" s="7" t="s">
        <v>32123</v>
      </c>
      <c r="P3398" s="5">
        <v>4074</v>
      </c>
      <c r="Q3398" s="7" t="s">
        <v>434</v>
      </c>
      <c r="R3398" s="34" t="s">
        <v>32124</v>
      </c>
      <c r="S3398" s="34" t="s">
        <v>32125</v>
      </c>
      <c r="T3398" s="7" t="s">
        <v>50</v>
      </c>
      <c r="U3398" s="7" t="s">
        <v>32126</v>
      </c>
      <c r="V3398" s="7">
        <v>900000000</v>
      </c>
      <c r="W3398" s="7" t="s">
        <v>60</v>
      </c>
      <c r="X3398" s="7">
        <v>900000000</v>
      </c>
      <c r="Y3398" s="7" t="s">
        <v>171</v>
      </c>
      <c r="Z3398" s="7">
        <v>11</v>
      </c>
      <c r="AA3398" s="7">
        <v>1000000000</v>
      </c>
      <c r="AB3398" s="7" t="s">
        <v>60</v>
      </c>
      <c r="AC3398" s="7">
        <v>1000000000</v>
      </c>
      <c r="AD3398" s="7" t="s">
        <v>290</v>
      </c>
      <c r="AE3398" s="7">
        <v>4447642552</v>
      </c>
      <c r="AF3398" s="7" t="s">
        <v>60</v>
      </c>
      <c r="AG3398" s="7">
        <v>4447642552</v>
      </c>
      <c r="AH3398" s="7">
        <v>8193042552</v>
      </c>
      <c r="AI3398" s="7" t="s">
        <v>60</v>
      </c>
      <c r="AJ3398" s="7">
        <v>8193042552</v>
      </c>
      <c r="AK3398" s="7" t="s">
        <v>32127</v>
      </c>
      <c r="AL3398" s="7" t="s">
        <v>50</v>
      </c>
      <c r="AM3398" s="7" t="s">
        <v>32128</v>
      </c>
      <c r="AN3398" s="7" t="s">
        <v>66</v>
      </c>
      <c r="AO3398" s="7" t="s">
        <v>32129</v>
      </c>
      <c r="AP3398" s="22" t="s">
        <v>32130</v>
      </c>
      <c r="AQ3398" s="9" t="s">
        <v>50</v>
      </c>
      <c r="AR3398" s="7" t="s">
        <v>50</v>
      </c>
    </row>
    <row r="3399" spans="1:44" ht="15" thickBot="1">
      <c r="A3399" s="10" t="s">
        <v>32131</v>
      </c>
      <c r="B3399" s="11">
        <v>2708</v>
      </c>
      <c r="C3399" s="12">
        <v>44197</v>
      </c>
      <c r="D3399" s="13" t="s">
        <v>45</v>
      </c>
      <c r="E3399" s="13" t="s">
        <v>46</v>
      </c>
      <c r="F3399" s="13" t="s">
        <v>70</v>
      </c>
      <c r="G3399" s="13" t="s">
        <v>145</v>
      </c>
      <c r="H3399" s="13" t="s">
        <v>4088</v>
      </c>
      <c r="I3399" s="13" t="s">
        <v>50</v>
      </c>
      <c r="J3399" s="12">
        <v>45378</v>
      </c>
      <c r="K3399" s="13" t="s">
        <v>50</v>
      </c>
      <c r="L3399" s="13" t="s">
        <v>147</v>
      </c>
      <c r="M3399" s="13" t="s">
        <v>16028</v>
      </c>
      <c r="N3399" s="13" t="s">
        <v>769</v>
      </c>
      <c r="O3399" s="13" t="s">
        <v>32132</v>
      </c>
      <c r="P3399" s="11">
        <v>4307</v>
      </c>
      <c r="Q3399" s="13" t="s">
        <v>520</v>
      </c>
      <c r="R3399" s="29" t="s">
        <v>32133</v>
      </c>
      <c r="S3399" s="33" t="s">
        <v>32134</v>
      </c>
      <c r="T3399" s="13" t="s">
        <v>50</v>
      </c>
      <c r="U3399" s="13" t="s">
        <v>50</v>
      </c>
      <c r="V3399" s="13">
        <v>30000000</v>
      </c>
      <c r="W3399" s="13" t="s">
        <v>60</v>
      </c>
      <c r="X3399" s="13">
        <v>30000000</v>
      </c>
      <c r="Y3399" s="13" t="s">
        <v>154</v>
      </c>
      <c r="Z3399" s="13">
        <v>2</v>
      </c>
      <c r="AA3399" s="13">
        <v>30000000</v>
      </c>
      <c r="AB3399" s="13" t="s">
        <v>60</v>
      </c>
      <c r="AC3399" s="13">
        <v>30000000</v>
      </c>
      <c r="AD3399" s="13" t="s">
        <v>147</v>
      </c>
      <c r="AE3399" s="13">
        <v>56000000</v>
      </c>
      <c r="AF3399" s="13" t="s">
        <v>60</v>
      </c>
      <c r="AG3399" s="13">
        <v>56000000</v>
      </c>
      <c r="AH3399" s="13">
        <v>56000000</v>
      </c>
      <c r="AI3399" s="13" t="s">
        <v>60</v>
      </c>
      <c r="AJ3399" s="13">
        <v>56000000</v>
      </c>
      <c r="AK3399" s="13" t="s">
        <v>1131</v>
      </c>
      <c r="AL3399" s="13" t="s">
        <v>50</v>
      </c>
      <c r="AM3399" s="13" t="s">
        <v>32135</v>
      </c>
      <c r="AN3399" s="13" t="s">
        <v>66</v>
      </c>
      <c r="AO3399" s="13" t="s">
        <v>32136</v>
      </c>
      <c r="AP3399" s="21" t="s">
        <v>32137</v>
      </c>
      <c r="AQ3399" s="15" t="s">
        <v>50</v>
      </c>
      <c r="AR3399" s="13" t="s">
        <v>50</v>
      </c>
    </row>
    <row r="3400" spans="1:44" ht="15" thickBot="1">
      <c r="A3400" s="4" t="s">
        <v>32138</v>
      </c>
      <c r="B3400" s="5">
        <v>72383</v>
      </c>
      <c r="C3400" s="6">
        <v>42736</v>
      </c>
      <c r="D3400" s="7" t="s">
        <v>45</v>
      </c>
      <c r="E3400" s="7" t="s">
        <v>46</v>
      </c>
      <c r="F3400" s="7" t="s">
        <v>70</v>
      </c>
      <c r="G3400" s="26" t="s">
        <v>54946</v>
      </c>
      <c r="H3400" s="7" t="s">
        <v>23525</v>
      </c>
      <c r="I3400" s="7" t="s">
        <v>50</v>
      </c>
      <c r="J3400" s="6">
        <v>45378</v>
      </c>
      <c r="K3400" s="7" t="s">
        <v>116</v>
      </c>
      <c r="L3400" s="7" t="s">
        <v>241</v>
      </c>
      <c r="M3400" s="7" t="s">
        <v>32139</v>
      </c>
      <c r="N3400" s="7" t="s">
        <v>1381</v>
      </c>
      <c r="O3400" s="7" t="s">
        <v>32140</v>
      </c>
      <c r="P3400" s="5">
        <v>4351</v>
      </c>
      <c r="Q3400" s="7" t="s">
        <v>1024</v>
      </c>
      <c r="R3400" s="34" t="s">
        <v>32141</v>
      </c>
      <c r="S3400" s="34" t="s">
        <v>32142</v>
      </c>
      <c r="T3400" s="7" t="s">
        <v>50</v>
      </c>
      <c r="U3400" s="7" t="s">
        <v>50</v>
      </c>
      <c r="V3400" s="7">
        <v>7300000</v>
      </c>
      <c r="W3400" s="7" t="s">
        <v>60</v>
      </c>
      <c r="X3400" s="7">
        <v>7300000</v>
      </c>
      <c r="Y3400" s="7" t="s">
        <v>154</v>
      </c>
      <c r="Z3400" s="7">
        <v>7</v>
      </c>
      <c r="AA3400" s="7">
        <v>7300000</v>
      </c>
      <c r="AB3400" s="7" t="s">
        <v>60</v>
      </c>
      <c r="AC3400" s="7">
        <v>7300000</v>
      </c>
      <c r="AD3400" s="7" t="s">
        <v>241</v>
      </c>
      <c r="AE3400" s="7">
        <v>18100000</v>
      </c>
      <c r="AF3400" s="7" t="s">
        <v>60</v>
      </c>
      <c r="AG3400" s="7">
        <v>18100000</v>
      </c>
      <c r="AH3400" s="7">
        <v>18100000</v>
      </c>
      <c r="AI3400" s="7" t="s">
        <v>60</v>
      </c>
      <c r="AJ3400" s="7">
        <v>18100000</v>
      </c>
      <c r="AK3400" s="7" t="s">
        <v>32143</v>
      </c>
      <c r="AL3400" s="7" t="s">
        <v>50</v>
      </c>
      <c r="AM3400" s="7" t="s">
        <v>32144</v>
      </c>
      <c r="AN3400" s="7" t="s">
        <v>66</v>
      </c>
      <c r="AO3400" s="7" t="s">
        <v>32145</v>
      </c>
      <c r="AP3400" s="22" t="s">
        <v>32146</v>
      </c>
      <c r="AQ3400" s="9" t="s">
        <v>50</v>
      </c>
      <c r="AR3400" s="7" t="s">
        <v>50</v>
      </c>
    </row>
    <row r="3401" spans="1:44" ht="15" thickBot="1">
      <c r="A3401" s="10" t="s">
        <v>32147</v>
      </c>
      <c r="B3401" s="11">
        <v>46623</v>
      </c>
      <c r="C3401" s="12">
        <v>42370</v>
      </c>
      <c r="D3401" s="13" t="s">
        <v>45</v>
      </c>
      <c r="E3401" s="13" t="s">
        <v>46</v>
      </c>
      <c r="F3401" s="13" t="s">
        <v>70</v>
      </c>
      <c r="G3401" s="13" t="s">
        <v>114</v>
      </c>
      <c r="H3401" s="13" t="s">
        <v>49</v>
      </c>
      <c r="I3401" s="13" t="s">
        <v>50</v>
      </c>
      <c r="J3401" s="12">
        <v>45379</v>
      </c>
      <c r="K3401" s="13" t="s">
        <v>116</v>
      </c>
      <c r="L3401" s="13" t="s">
        <v>178</v>
      </c>
      <c r="M3401" s="13" t="s">
        <v>32148</v>
      </c>
      <c r="N3401" s="13" t="s">
        <v>432</v>
      </c>
      <c r="O3401" s="13" t="s">
        <v>32149</v>
      </c>
      <c r="P3401" s="11">
        <v>4477</v>
      </c>
      <c r="Q3401" s="13" t="s">
        <v>434</v>
      </c>
      <c r="R3401" s="33" t="s">
        <v>32150</v>
      </c>
      <c r="S3401" s="33" t="s">
        <v>32151</v>
      </c>
      <c r="T3401" s="13" t="s">
        <v>32152</v>
      </c>
      <c r="U3401" s="13" t="s">
        <v>32153</v>
      </c>
      <c r="V3401" s="13">
        <v>54999999</v>
      </c>
      <c r="W3401" s="13" t="s">
        <v>60</v>
      </c>
      <c r="X3401" s="13">
        <v>54999999</v>
      </c>
      <c r="Y3401" s="13" t="s">
        <v>50</v>
      </c>
      <c r="Z3401" s="13">
        <v>6</v>
      </c>
      <c r="AA3401" s="13">
        <v>54999999</v>
      </c>
      <c r="AB3401" s="13" t="s">
        <v>60</v>
      </c>
      <c r="AC3401" s="13">
        <v>54999999</v>
      </c>
      <c r="AD3401" s="13" t="s">
        <v>178</v>
      </c>
      <c r="AE3401" s="13">
        <v>361999999</v>
      </c>
      <c r="AF3401" s="13" t="s">
        <v>60</v>
      </c>
      <c r="AG3401" s="13">
        <v>361999999</v>
      </c>
      <c r="AH3401" s="13">
        <v>361999999</v>
      </c>
      <c r="AI3401" s="13" t="s">
        <v>60</v>
      </c>
      <c r="AJ3401" s="13">
        <v>361999999</v>
      </c>
      <c r="AK3401" s="13" t="s">
        <v>32154</v>
      </c>
      <c r="AL3401" s="13" t="s">
        <v>50</v>
      </c>
      <c r="AM3401" s="13" t="s">
        <v>32155</v>
      </c>
      <c r="AN3401" s="13" t="s">
        <v>66</v>
      </c>
      <c r="AO3401" s="13" t="s">
        <v>32156</v>
      </c>
      <c r="AP3401" s="21" t="s">
        <v>32157</v>
      </c>
      <c r="AQ3401" s="15" t="s">
        <v>50</v>
      </c>
      <c r="AR3401" s="13" t="s">
        <v>50</v>
      </c>
    </row>
    <row r="3402" spans="1:44" ht="15" thickBot="1">
      <c r="A3402" s="4" t="s">
        <v>32158</v>
      </c>
      <c r="B3402" s="5">
        <v>1200703</v>
      </c>
      <c r="C3402" s="6">
        <v>26299</v>
      </c>
      <c r="D3402" s="7" t="s">
        <v>45</v>
      </c>
      <c r="E3402" s="7" t="s">
        <v>46</v>
      </c>
      <c r="F3402" s="7" t="s">
        <v>47</v>
      </c>
      <c r="G3402" s="7" t="s">
        <v>71</v>
      </c>
      <c r="H3402" s="7" t="s">
        <v>49</v>
      </c>
      <c r="I3402" s="7" t="s">
        <v>406</v>
      </c>
      <c r="J3402" s="6">
        <v>45379</v>
      </c>
      <c r="K3402" s="7" t="s">
        <v>161</v>
      </c>
      <c r="L3402" s="7" t="s">
        <v>162</v>
      </c>
      <c r="M3402" s="7" t="s">
        <v>1913</v>
      </c>
      <c r="N3402" s="7" t="s">
        <v>32159</v>
      </c>
      <c r="O3402" s="7" t="s">
        <v>32160</v>
      </c>
      <c r="P3402" s="5">
        <v>4643</v>
      </c>
      <c r="Q3402" s="7" t="s">
        <v>6089</v>
      </c>
      <c r="R3402" s="34" t="s">
        <v>32161</v>
      </c>
      <c r="S3402" s="34" t="s">
        <v>32162</v>
      </c>
      <c r="T3402" s="7" t="s">
        <v>50</v>
      </c>
      <c r="U3402" s="7" t="s">
        <v>32163</v>
      </c>
      <c r="V3402" s="7">
        <v>500000000</v>
      </c>
      <c r="W3402" s="7" t="s">
        <v>60</v>
      </c>
      <c r="X3402" s="7">
        <v>500000000</v>
      </c>
      <c r="Y3402" s="7" t="s">
        <v>61</v>
      </c>
      <c r="Z3402" s="7">
        <v>4</v>
      </c>
      <c r="AA3402" s="7" t="s">
        <v>50</v>
      </c>
      <c r="AB3402" s="7" t="s">
        <v>50</v>
      </c>
      <c r="AC3402" s="7" t="s">
        <v>50</v>
      </c>
      <c r="AD3402" s="7" t="s">
        <v>50</v>
      </c>
      <c r="AE3402" s="7" t="s">
        <v>50</v>
      </c>
      <c r="AF3402" s="7" t="s">
        <v>50</v>
      </c>
      <c r="AG3402" s="7" t="s">
        <v>50</v>
      </c>
      <c r="AH3402" s="7">
        <v>1400000000</v>
      </c>
      <c r="AI3402" s="7" t="s">
        <v>60</v>
      </c>
      <c r="AJ3402" s="7">
        <v>1400000000</v>
      </c>
      <c r="AK3402" s="7" t="s">
        <v>50</v>
      </c>
      <c r="AL3402" s="7" t="s">
        <v>50</v>
      </c>
      <c r="AM3402" s="7" t="s">
        <v>32164</v>
      </c>
      <c r="AN3402" s="7" t="s">
        <v>66</v>
      </c>
      <c r="AO3402" s="7" t="s">
        <v>32165</v>
      </c>
      <c r="AP3402" s="22" t="s">
        <v>32166</v>
      </c>
      <c r="AQ3402" s="9" t="s">
        <v>50</v>
      </c>
      <c r="AR3402" s="7" t="s">
        <v>50</v>
      </c>
    </row>
    <row r="3403" spans="1:44" ht="15" thickBot="1">
      <c r="A3403" s="10" t="s">
        <v>32167</v>
      </c>
      <c r="B3403" s="11">
        <v>364794</v>
      </c>
      <c r="C3403" s="12">
        <v>41850</v>
      </c>
      <c r="D3403" s="13" t="s">
        <v>45</v>
      </c>
      <c r="E3403" s="13" t="s">
        <v>46</v>
      </c>
      <c r="F3403" s="13" t="s">
        <v>70</v>
      </c>
      <c r="G3403" s="13" t="s">
        <v>87</v>
      </c>
      <c r="H3403" s="13" t="s">
        <v>32168</v>
      </c>
      <c r="I3403" s="13" t="s">
        <v>50</v>
      </c>
      <c r="J3403" s="12">
        <v>45377</v>
      </c>
      <c r="K3403" s="13" t="s">
        <v>191</v>
      </c>
      <c r="L3403" s="13" t="s">
        <v>147</v>
      </c>
      <c r="M3403" s="13" t="s">
        <v>2021</v>
      </c>
      <c r="N3403" s="13" t="s">
        <v>3223</v>
      </c>
      <c r="O3403" s="13" t="s">
        <v>32169</v>
      </c>
      <c r="P3403" s="11">
        <v>4807</v>
      </c>
      <c r="Q3403" s="13" t="s">
        <v>50</v>
      </c>
      <c r="R3403" s="33" t="s">
        <v>32170</v>
      </c>
      <c r="S3403" s="33" t="s">
        <v>32171</v>
      </c>
      <c r="T3403" s="13" t="s">
        <v>32172</v>
      </c>
      <c r="U3403" s="13" t="s">
        <v>32173</v>
      </c>
      <c r="V3403" s="13">
        <v>15000000</v>
      </c>
      <c r="W3403" s="13" t="s">
        <v>1085</v>
      </c>
      <c r="X3403" s="13">
        <v>11042809</v>
      </c>
      <c r="Y3403" s="13" t="s">
        <v>154</v>
      </c>
      <c r="Z3403" s="13">
        <v>8</v>
      </c>
      <c r="AA3403" s="13">
        <v>15000000</v>
      </c>
      <c r="AB3403" s="13" t="s">
        <v>1085</v>
      </c>
      <c r="AC3403" s="13">
        <v>11042809</v>
      </c>
      <c r="AD3403" s="13" t="s">
        <v>147</v>
      </c>
      <c r="AE3403" s="13">
        <v>70266448</v>
      </c>
      <c r="AF3403" s="13" t="s">
        <v>60</v>
      </c>
      <c r="AG3403" s="13">
        <v>70266448</v>
      </c>
      <c r="AH3403" s="13">
        <v>80404032</v>
      </c>
      <c r="AI3403" s="13" t="s">
        <v>60</v>
      </c>
      <c r="AJ3403" s="13">
        <v>80404032</v>
      </c>
      <c r="AK3403" s="13" t="s">
        <v>32174</v>
      </c>
      <c r="AL3403" s="13" t="s">
        <v>50</v>
      </c>
      <c r="AM3403" s="13" t="s">
        <v>32175</v>
      </c>
      <c r="AN3403" s="13" t="s">
        <v>66</v>
      </c>
      <c r="AO3403" s="13" t="s">
        <v>32176</v>
      </c>
      <c r="AP3403" s="21" t="s">
        <v>32177</v>
      </c>
      <c r="AQ3403" s="15" t="s">
        <v>50</v>
      </c>
      <c r="AR3403" s="13" t="s">
        <v>50</v>
      </c>
    </row>
    <row r="3404" spans="1:44" ht="15" thickBot="1">
      <c r="A3404" s="4" t="s">
        <v>32178</v>
      </c>
      <c r="B3404" s="5">
        <v>2559</v>
      </c>
      <c r="C3404" s="6">
        <v>44197</v>
      </c>
      <c r="D3404" s="7" t="s">
        <v>45</v>
      </c>
      <c r="E3404" s="7" t="s">
        <v>46</v>
      </c>
      <c r="F3404" s="7" t="s">
        <v>70</v>
      </c>
      <c r="G3404" s="26" t="s">
        <v>54946</v>
      </c>
      <c r="H3404" s="7" t="s">
        <v>240</v>
      </c>
      <c r="I3404" s="7" t="s">
        <v>50</v>
      </c>
      <c r="J3404" s="6">
        <v>45377</v>
      </c>
      <c r="K3404" s="7" t="s">
        <v>50</v>
      </c>
      <c r="L3404" s="7" t="s">
        <v>241</v>
      </c>
      <c r="M3404" s="7" t="s">
        <v>32179</v>
      </c>
      <c r="N3404" s="7" t="s">
        <v>75</v>
      </c>
      <c r="O3404" s="7" t="s">
        <v>32180</v>
      </c>
      <c r="P3404" s="5">
        <v>4907</v>
      </c>
      <c r="Q3404" s="7" t="s">
        <v>77</v>
      </c>
      <c r="R3404" s="34" t="s">
        <v>32181</v>
      </c>
      <c r="S3404" s="34" t="s">
        <v>32182</v>
      </c>
      <c r="T3404" s="7" t="s">
        <v>32183</v>
      </c>
      <c r="U3404" s="7" t="s">
        <v>50</v>
      </c>
      <c r="V3404" s="7">
        <v>18000000</v>
      </c>
      <c r="W3404" s="7" t="s">
        <v>60</v>
      </c>
      <c r="X3404" s="7">
        <v>18000000</v>
      </c>
      <c r="Y3404" s="7" t="s">
        <v>154</v>
      </c>
      <c r="Z3404" s="7">
        <v>3</v>
      </c>
      <c r="AA3404" s="7">
        <v>18000000</v>
      </c>
      <c r="AB3404" s="7" t="s">
        <v>60</v>
      </c>
      <c r="AC3404" s="7">
        <v>18000000</v>
      </c>
      <c r="AD3404" s="7" t="s">
        <v>241</v>
      </c>
      <c r="AE3404" s="7">
        <v>23000000</v>
      </c>
      <c r="AF3404" s="7" t="s">
        <v>60</v>
      </c>
      <c r="AG3404" s="7">
        <v>23000000</v>
      </c>
      <c r="AH3404" s="7">
        <v>23000000</v>
      </c>
      <c r="AI3404" s="7" t="s">
        <v>60</v>
      </c>
      <c r="AJ3404" s="7">
        <v>23000000</v>
      </c>
      <c r="AK3404" s="7" t="s">
        <v>32184</v>
      </c>
      <c r="AL3404" s="7" t="s">
        <v>50</v>
      </c>
      <c r="AM3404" s="7" t="s">
        <v>32185</v>
      </c>
      <c r="AN3404" s="7" t="s">
        <v>66</v>
      </c>
      <c r="AO3404" s="7" t="s">
        <v>32186</v>
      </c>
      <c r="AP3404" s="22" t="s">
        <v>32187</v>
      </c>
      <c r="AQ3404" s="9" t="s">
        <v>50</v>
      </c>
      <c r="AR3404" s="7" t="s">
        <v>50</v>
      </c>
    </row>
    <row r="3405" spans="1:44" ht="15" thickBot="1">
      <c r="A3405" s="10" t="s">
        <v>32188</v>
      </c>
      <c r="B3405" s="11">
        <v>6760</v>
      </c>
      <c r="C3405" s="12">
        <v>28126</v>
      </c>
      <c r="D3405" s="13" t="s">
        <v>45</v>
      </c>
      <c r="E3405" s="13" t="s">
        <v>46</v>
      </c>
      <c r="F3405" s="13" t="s">
        <v>47</v>
      </c>
      <c r="G3405" s="13" t="s">
        <v>71</v>
      </c>
      <c r="H3405" s="13" t="s">
        <v>115</v>
      </c>
      <c r="I3405" s="13" t="s">
        <v>50</v>
      </c>
      <c r="J3405" s="12">
        <v>45379</v>
      </c>
      <c r="K3405" s="13" t="s">
        <v>116</v>
      </c>
      <c r="L3405" s="13" t="s">
        <v>162</v>
      </c>
      <c r="M3405" s="13" t="s">
        <v>8382</v>
      </c>
      <c r="N3405" s="13" t="s">
        <v>1022</v>
      </c>
      <c r="O3405" s="13" t="s">
        <v>32189</v>
      </c>
      <c r="P3405" s="11">
        <v>5056</v>
      </c>
      <c r="Q3405" s="13" t="s">
        <v>1024</v>
      </c>
      <c r="R3405" s="33" t="s">
        <v>32190</v>
      </c>
      <c r="S3405" s="33" t="s">
        <v>32191</v>
      </c>
      <c r="T3405" s="13" t="s">
        <v>32192</v>
      </c>
      <c r="U3405" s="13" t="s">
        <v>32193</v>
      </c>
      <c r="V3405" s="13">
        <v>500000000</v>
      </c>
      <c r="W3405" s="13" t="s">
        <v>60</v>
      </c>
      <c r="X3405" s="13">
        <v>500000000</v>
      </c>
      <c r="Y3405" s="13" t="s">
        <v>61</v>
      </c>
      <c r="Z3405" s="13">
        <v>2</v>
      </c>
      <c r="AA3405" s="13" t="s">
        <v>50</v>
      </c>
      <c r="AB3405" s="13" t="s">
        <v>50</v>
      </c>
      <c r="AC3405" s="13" t="s">
        <v>50</v>
      </c>
      <c r="AD3405" s="13" t="s">
        <v>50</v>
      </c>
      <c r="AE3405" s="13" t="s">
        <v>50</v>
      </c>
      <c r="AF3405" s="13" t="s">
        <v>50</v>
      </c>
      <c r="AG3405" s="13" t="s">
        <v>50</v>
      </c>
      <c r="AH3405" s="13">
        <v>750000000</v>
      </c>
      <c r="AI3405" s="13" t="s">
        <v>60</v>
      </c>
      <c r="AJ3405" s="13">
        <v>750000000</v>
      </c>
      <c r="AK3405" s="13" t="s">
        <v>50</v>
      </c>
      <c r="AL3405" s="13" t="s">
        <v>50</v>
      </c>
      <c r="AM3405" s="13" t="s">
        <v>32194</v>
      </c>
      <c r="AN3405" s="13" t="s">
        <v>738</v>
      </c>
      <c r="AO3405" s="13" t="s">
        <v>32195</v>
      </c>
      <c r="AP3405" s="21" t="s">
        <v>32196</v>
      </c>
      <c r="AQ3405" s="15" t="s">
        <v>50</v>
      </c>
      <c r="AR3405" s="13" t="s">
        <v>50</v>
      </c>
    </row>
    <row r="3406" spans="1:44" ht="15" thickBot="1">
      <c r="A3406" s="4" t="s">
        <v>32197</v>
      </c>
      <c r="B3406" s="5">
        <v>31471</v>
      </c>
      <c r="C3406" s="6">
        <v>36526</v>
      </c>
      <c r="D3406" s="7" t="s">
        <v>45</v>
      </c>
      <c r="E3406" s="7" t="s">
        <v>46</v>
      </c>
      <c r="F3406" s="7" t="s">
        <v>47</v>
      </c>
      <c r="G3406" s="7" t="s">
        <v>160</v>
      </c>
      <c r="H3406" s="7" t="s">
        <v>115</v>
      </c>
      <c r="I3406" s="7" t="s">
        <v>50</v>
      </c>
      <c r="J3406" s="6">
        <v>45377</v>
      </c>
      <c r="K3406" s="7" t="s">
        <v>161</v>
      </c>
      <c r="L3406" s="7" t="s">
        <v>162</v>
      </c>
      <c r="M3406" s="7" t="s">
        <v>32198</v>
      </c>
      <c r="N3406" s="7" t="s">
        <v>32199</v>
      </c>
      <c r="O3406" s="7" t="s">
        <v>32200</v>
      </c>
      <c r="P3406" s="5">
        <v>5112</v>
      </c>
      <c r="Q3406" s="7" t="s">
        <v>1116</v>
      </c>
      <c r="R3406" s="34" t="s">
        <v>32201</v>
      </c>
      <c r="S3406" s="34" t="s">
        <v>32202</v>
      </c>
      <c r="T3406" s="7" t="s">
        <v>50</v>
      </c>
      <c r="U3406" s="7">
        <v>2242205533</v>
      </c>
      <c r="V3406" s="7">
        <v>800000000</v>
      </c>
      <c r="W3406" s="7" t="s">
        <v>60</v>
      </c>
      <c r="X3406" s="7">
        <v>800000000</v>
      </c>
      <c r="Y3406" s="7" t="s">
        <v>61</v>
      </c>
      <c r="Z3406" s="7">
        <v>5</v>
      </c>
      <c r="AA3406" s="7">
        <v>800000000</v>
      </c>
      <c r="AB3406" s="7" t="s">
        <v>60</v>
      </c>
      <c r="AC3406" s="7">
        <v>800000000</v>
      </c>
      <c r="AD3406" s="7" t="s">
        <v>62</v>
      </c>
      <c r="AE3406" s="7">
        <v>1348073111</v>
      </c>
      <c r="AF3406" s="7" t="s">
        <v>60</v>
      </c>
      <c r="AG3406" s="7">
        <v>1348073111</v>
      </c>
      <c r="AH3406" s="7">
        <v>2148073111</v>
      </c>
      <c r="AI3406" s="7" t="s">
        <v>60</v>
      </c>
      <c r="AJ3406" s="7">
        <v>2148073111</v>
      </c>
      <c r="AK3406" s="7" t="s">
        <v>32203</v>
      </c>
      <c r="AL3406" s="7" t="s">
        <v>50</v>
      </c>
      <c r="AM3406" s="7" t="s">
        <v>32204</v>
      </c>
      <c r="AN3406" s="7" t="s">
        <v>66</v>
      </c>
      <c r="AO3406" s="7" t="s">
        <v>32205</v>
      </c>
      <c r="AP3406" s="22" t="s">
        <v>32206</v>
      </c>
      <c r="AQ3406" s="9" t="s">
        <v>50</v>
      </c>
      <c r="AR3406" s="7" t="s">
        <v>50</v>
      </c>
    </row>
    <row r="3407" spans="1:44" ht="15" thickBot="1">
      <c r="A3407" s="10" t="s">
        <v>32207</v>
      </c>
      <c r="B3407" s="11">
        <v>5139</v>
      </c>
      <c r="C3407" s="12">
        <v>42736</v>
      </c>
      <c r="D3407" s="13" t="s">
        <v>45</v>
      </c>
      <c r="E3407" s="13" t="s">
        <v>46</v>
      </c>
      <c r="F3407" s="13" t="s">
        <v>47</v>
      </c>
      <c r="G3407" s="26" t="s">
        <v>54946</v>
      </c>
      <c r="H3407" s="13" t="s">
        <v>32208</v>
      </c>
      <c r="I3407" s="13" t="s">
        <v>50</v>
      </c>
      <c r="J3407" s="12">
        <v>45376</v>
      </c>
      <c r="K3407" s="13" t="s">
        <v>116</v>
      </c>
      <c r="L3407" s="13" t="s">
        <v>62</v>
      </c>
      <c r="M3407" s="13" t="s">
        <v>517</v>
      </c>
      <c r="N3407" s="13" t="s">
        <v>518</v>
      </c>
      <c r="O3407" s="13" t="s">
        <v>32209</v>
      </c>
      <c r="P3407" s="11">
        <v>5129</v>
      </c>
      <c r="Q3407" s="13" t="s">
        <v>520</v>
      </c>
      <c r="R3407" s="33" t="s">
        <v>32210</v>
      </c>
      <c r="S3407" s="33" t="s">
        <v>32211</v>
      </c>
      <c r="T3407" s="13" t="s">
        <v>32212</v>
      </c>
      <c r="U3407" s="13" t="s">
        <v>50</v>
      </c>
      <c r="V3407" s="13">
        <v>42000000</v>
      </c>
      <c r="W3407" s="13" t="s">
        <v>60</v>
      </c>
      <c r="X3407" s="13">
        <v>42000000</v>
      </c>
      <c r="Y3407" s="13" t="s">
        <v>61</v>
      </c>
      <c r="Z3407" s="13">
        <v>3</v>
      </c>
      <c r="AA3407" s="13">
        <v>42000000</v>
      </c>
      <c r="AB3407" s="13" t="s">
        <v>60</v>
      </c>
      <c r="AC3407" s="13">
        <v>42000000</v>
      </c>
      <c r="AD3407" s="13" t="s">
        <v>62</v>
      </c>
      <c r="AE3407" s="13">
        <v>148000000</v>
      </c>
      <c r="AF3407" s="13" t="s">
        <v>60</v>
      </c>
      <c r="AG3407" s="13">
        <v>148000000</v>
      </c>
      <c r="AH3407" s="13">
        <v>148000000</v>
      </c>
      <c r="AI3407" s="13" t="s">
        <v>60</v>
      </c>
      <c r="AJ3407" s="13">
        <v>148000000</v>
      </c>
      <c r="AK3407" s="13" t="s">
        <v>32213</v>
      </c>
      <c r="AL3407" s="13" t="s">
        <v>50</v>
      </c>
      <c r="AM3407" s="13" t="s">
        <v>32214</v>
      </c>
      <c r="AN3407" s="13" t="s">
        <v>66</v>
      </c>
      <c r="AO3407" s="13" t="s">
        <v>50</v>
      </c>
      <c r="AP3407" s="21" t="s">
        <v>32215</v>
      </c>
      <c r="AQ3407" s="15" t="s">
        <v>50</v>
      </c>
      <c r="AR3407" s="13" t="s">
        <v>255</v>
      </c>
    </row>
    <row r="3408" spans="1:44" ht="15" thickBot="1">
      <c r="A3408" s="4" t="s">
        <v>32216</v>
      </c>
      <c r="B3408" s="5">
        <v>33440</v>
      </c>
      <c r="C3408" s="6">
        <v>39814</v>
      </c>
      <c r="D3408" s="7" t="s">
        <v>45</v>
      </c>
      <c r="E3408" s="7" t="s">
        <v>46</v>
      </c>
      <c r="F3408" s="7" t="s">
        <v>70</v>
      </c>
      <c r="G3408" s="7" t="s">
        <v>145</v>
      </c>
      <c r="H3408" s="7" t="s">
        <v>32217</v>
      </c>
      <c r="I3408" s="7" t="s">
        <v>50</v>
      </c>
      <c r="J3408" s="6">
        <v>45379</v>
      </c>
      <c r="K3408" s="7" t="s">
        <v>191</v>
      </c>
      <c r="L3408" s="7" t="s">
        <v>241</v>
      </c>
      <c r="M3408" s="7" t="s">
        <v>32218</v>
      </c>
      <c r="N3408" s="7" t="s">
        <v>3990</v>
      </c>
      <c r="O3408" s="7" t="s">
        <v>32219</v>
      </c>
      <c r="P3408" s="5">
        <v>5181</v>
      </c>
      <c r="Q3408" s="7" t="s">
        <v>360</v>
      </c>
      <c r="R3408" s="34" t="s">
        <v>32220</v>
      </c>
      <c r="S3408" s="34" t="s">
        <v>32221</v>
      </c>
      <c r="T3408" s="7" t="s">
        <v>32222</v>
      </c>
      <c r="U3408" s="7" t="s">
        <v>50</v>
      </c>
      <c r="V3408" s="7">
        <v>42000000</v>
      </c>
      <c r="W3408" s="7" t="s">
        <v>60</v>
      </c>
      <c r="X3408" s="7">
        <v>42000000</v>
      </c>
      <c r="Y3408" s="7" t="s">
        <v>154</v>
      </c>
      <c r="Z3408" s="7">
        <v>2</v>
      </c>
      <c r="AA3408" s="7">
        <v>42000000</v>
      </c>
      <c r="AB3408" s="7" t="s">
        <v>60</v>
      </c>
      <c r="AC3408" s="7">
        <v>42000000</v>
      </c>
      <c r="AD3408" s="7" t="s">
        <v>241</v>
      </c>
      <c r="AE3408" s="7">
        <v>42000000</v>
      </c>
      <c r="AF3408" s="7" t="s">
        <v>60</v>
      </c>
      <c r="AG3408" s="7">
        <v>42000000</v>
      </c>
      <c r="AH3408" s="7">
        <v>60744174</v>
      </c>
      <c r="AI3408" s="7" t="s">
        <v>60</v>
      </c>
      <c r="AJ3408" s="7">
        <v>60744174</v>
      </c>
      <c r="AK3408" s="7" t="s">
        <v>32223</v>
      </c>
      <c r="AL3408" s="7" t="s">
        <v>50</v>
      </c>
      <c r="AM3408" s="7" t="s">
        <v>32224</v>
      </c>
      <c r="AN3408" s="7" t="s">
        <v>66</v>
      </c>
      <c r="AO3408" s="7" t="s">
        <v>32225</v>
      </c>
      <c r="AP3408" s="22" t="s">
        <v>32226</v>
      </c>
      <c r="AQ3408" s="9" t="s">
        <v>50</v>
      </c>
      <c r="AR3408" s="7" t="s">
        <v>50</v>
      </c>
    </row>
    <row r="3409" spans="1:44" ht="15" thickBot="1">
      <c r="A3409" s="10" t="s">
        <v>32227</v>
      </c>
      <c r="B3409" s="11">
        <v>167237</v>
      </c>
      <c r="C3409" s="12">
        <v>44562</v>
      </c>
      <c r="D3409" s="13" t="s">
        <v>45</v>
      </c>
      <c r="E3409" s="13" t="s">
        <v>46</v>
      </c>
      <c r="F3409" s="13" t="s">
        <v>70</v>
      </c>
      <c r="G3409" s="13" t="s">
        <v>87</v>
      </c>
      <c r="H3409" s="13" t="s">
        <v>50</v>
      </c>
      <c r="I3409" s="13" t="s">
        <v>50</v>
      </c>
      <c r="J3409" s="12">
        <v>45376</v>
      </c>
      <c r="K3409" s="13" t="s">
        <v>50</v>
      </c>
      <c r="L3409" s="13" t="s">
        <v>1471</v>
      </c>
      <c r="M3409" s="13" t="s">
        <v>3854</v>
      </c>
      <c r="N3409" s="13" t="s">
        <v>543</v>
      </c>
      <c r="O3409" s="13" t="s">
        <v>32228</v>
      </c>
      <c r="P3409" s="11">
        <v>5293</v>
      </c>
      <c r="Q3409" s="13" t="s">
        <v>545</v>
      </c>
      <c r="R3409" s="33" t="s">
        <v>32229</v>
      </c>
      <c r="S3409" s="33" t="s">
        <v>32230</v>
      </c>
      <c r="T3409" s="13" t="s">
        <v>50</v>
      </c>
      <c r="U3409" s="13" t="s">
        <v>50</v>
      </c>
      <c r="V3409" s="13">
        <v>200000000</v>
      </c>
      <c r="W3409" s="13" t="s">
        <v>26408</v>
      </c>
      <c r="X3409" s="13">
        <v>148597242</v>
      </c>
      <c r="Y3409" s="13" t="s">
        <v>50</v>
      </c>
      <c r="Z3409" s="13">
        <v>2</v>
      </c>
      <c r="AA3409" s="13">
        <v>200000000</v>
      </c>
      <c r="AB3409" s="13" t="s">
        <v>26408</v>
      </c>
      <c r="AC3409" s="13">
        <v>148597242</v>
      </c>
      <c r="AD3409" s="13" t="s">
        <v>1471</v>
      </c>
      <c r="AE3409" s="13">
        <v>450000000</v>
      </c>
      <c r="AF3409" s="13" t="s">
        <v>26408</v>
      </c>
      <c r="AG3409" s="13">
        <v>336454170</v>
      </c>
      <c r="AH3409" s="13">
        <v>450000000</v>
      </c>
      <c r="AI3409" s="13" t="s">
        <v>26408</v>
      </c>
      <c r="AJ3409" s="13">
        <v>336454170</v>
      </c>
      <c r="AK3409" s="13" t="s">
        <v>14276</v>
      </c>
      <c r="AL3409" s="13" t="s">
        <v>50</v>
      </c>
      <c r="AM3409" s="13" t="s">
        <v>32231</v>
      </c>
      <c r="AN3409" s="13" t="s">
        <v>66</v>
      </c>
      <c r="AO3409" s="13" t="s">
        <v>50</v>
      </c>
      <c r="AP3409" s="21" t="s">
        <v>32232</v>
      </c>
      <c r="AQ3409" s="15" t="s">
        <v>50</v>
      </c>
      <c r="AR3409" s="13" t="s">
        <v>255</v>
      </c>
    </row>
    <row r="3410" spans="1:44" ht="15" thickBot="1">
      <c r="A3410" s="4" t="s">
        <v>32233</v>
      </c>
      <c r="B3410" s="7" t="s">
        <v>50</v>
      </c>
      <c r="C3410" s="6">
        <v>42736</v>
      </c>
      <c r="D3410" s="7" t="s">
        <v>45</v>
      </c>
      <c r="E3410" s="7" t="s">
        <v>46</v>
      </c>
      <c r="F3410" s="7" t="s">
        <v>47</v>
      </c>
      <c r="G3410" s="7" t="s">
        <v>87</v>
      </c>
      <c r="H3410" s="7" t="s">
        <v>115</v>
      </c>
      <c r="I3410" s="7" t="s">
        <v>50</v>
      </c>
      <c r="J3410" s="6">
        <v>45379</v>
      </c>
      <c r="K3410" s="7" t="s">
        <v>116</v>
      </c>
      <c r="L3410" s="7" t="s">
        <v>62</v>
      </c>
      <c r="M3410" s="7" t="s">
        <v>32234</v>
      </c>
      <c r="N3410" s="7" t="s">
        <v>769</v>
      </c>
      <c r="O3410" s="7" t="s">
        <v>32235</v>
      </c>
      <c r="P3410" s="5">
        <v>5310</v>
      </c>
      <c r="Q3410" s="7" t="s">
        <v>520</v>
      </c>
      <c r="R3410" s="34" t="s">
        <v>32236</v>
      </c>
      <c r="S3410" s="34" t="s">
        <v>32237</v>
      </c>
      <c r="T3410" s="7" t="s">
        <v>32238</v>
      </c>
      <c r="U3410" s="7">
        <v>6178321731</v>
      </c>
      <c r="V3410" s="7">
        <v>14660500</v>
      </c>
      <c r="W3410" s="7" t="s">
        <v>60</v>
      </c>
      <c r="X3410" s="7">
        <v>14660500</v>
      </c>
      <c r="Y3410" s="7" t="s">
        <v>61</v>
      </c>
      <c r="Z3410" s="7">
        <v>5</v>
      </c>
      <c r="AA3410" s="7">
        <v>14660500</v>
      </c>
      <c r="AB3410" s="7" t="s">
        <v>60</v>
      </c>
      <c r="AC3410" s="7">
        <v>14660500</v>
      </c>
      <c r="AD3410" s="7" t="s">
        <v>62</v>
      </c>
      <c r="AE3410" s="7">
        <v>82057050</v>
      </c>
      <c r="AF3410" s="7" t="s">
        <v>60</v>
      </c>
      <c r="AG3410" s="7">
        <v>82057050</v>
      </c>
      <c r="AH3410" s="7">
        <v>82057050</v>
      </c>
      <c r="AI3410" s="7" t="s">
        <v>60</v>
      </c>
      <c r="AJ3410" s="7">
        <v>82057050</v>
      </c>
      <c r="AK3410" s="7" t="s">
        <v>32239</v>
      </c>
      <c r="AL3410" s="7" t="s">
        <v>50</v>
      </c>
      <c r="AM3410" s="7" t="s">
        <v>32240</v>
      </c>
      <c r="AN3410" s="7" t="s">
        <v>66</v>
      </c>
      <c r="AO3410" s="7" t="s">
        <v>32241</v>
      </c>
      <c r="AP3410" s="22" t="s">
        <v>32242</v>
      </c>
      <c r="AQ3410" s="9" t="s">
        <v>50</v>
      </c>
      <c r="AR3410" s="7" t="s">
        <v>50</v>
      </c>
    </row>
    <row r="3411" spans="1:44" ht="15" thickBot="1">
      <c r="A3411" s="10" t="s">
        <v>32243</v>
      </c>
      <c r="B3411" s="11">
        <v>4110</v>
      </c>
      <c r="C3411" s="12">
        <v>42563</v>
      </c>
      <c r="D3411" s="13" t="s">
        <v>45</v>
      </c>
      <c r="E3411" s="13" t="s">
        <v>46</v>
      </c>
      <c r="F3411" s="13" t="s">
        <v>70</v>
      </c>
      <c r="G3411" s="13" t="s">
        <v>114</v>
      </c>
      <c r="H3411" s="13" t="s">
        <v>50</v>
      </c>
      <c r="I3411" s="13" t="s">
        <v>50</v>
      </c>
      <c r="J3411" s="12">
        <v>45377</v>
      </c>
      <c r="K3411" s="13" t="s">
        <v>89</v>
      </c>
      <c r="L3411" s="13" t="s">
        <v>147</v>
      </c>
      <c r="M3411" s="13" t="s">
        <v>32244</v>
      </c>
      <c r="N3411" s="13" t="s">
        <v>1593</v>
      </c>
      <c r="O3411" s="13" t="s">
        <v>32245</v>
      </c>
      <c r="P3411" s="11">
        <v>5650</v>
      </c>
      <c r="Q3411" s="13" t="s">
        <v>245</v>
      </c>
      <c r="R3411" s="33" t="s">
        <v>32246</v>
      </c>
      <c r="S3411" s="33" t="s">
        <v>32247</v>
      </c>
      <c r="T3411" s="13" t="s">
        <v>32248</v>
      </c>
      <c r="U3411" s="13" t="s">
        <v>32249</v>
      </c>
      <c r="V3411" s="13">
        <v>582100000</v>
      </c>
      <c r="W3411" s="13" t="s">
        <v>250</v>
      </c>
      <c r="X3411" s="13">
        <v>6985081</v>
      </c>
      <c r="Y3411" s="13" t="s">
        <v>154</v>
      </c>
      <c r="Z3411" s="13">
        <v>9</v>
      </c>
      <c r="AA3411" s="13">
        <v>582100000</v>
      </c>
      <c r="AB3411" s="13" t="s">
        <v>250</v>
      </c>
      <c r="AC3411" s="13">
        <v>6985081</v>
      </c>
      <c r="AD3411" s="13" t="s">
        <v>147</v>
      </c>
      <c r="AE3411" s="13">
        <v>25287481</v>
      </c>
      <c r="AF3411" s="13" t="s">
        <v>60</v>
      </c>
      <c r="AG3411" s="13">
        <v>25287481</v>
      </c>
      <c r="AH3411" s="13">
        <v>27687440</v>
      </c>
      <c r="AI3411" s="13" t="s">
        <v>60</v>
      </c>
      <c r="AJ3411" s="13">
        <v>27687440</v>
      </c>
      <c r="AK3411" s="13" t="s">
        <v>32250</v>
      </c>
      <c r="AL3411" s="13" t="s">
        <v>50</v>
      </c>
      <c r="AM3411" s="13" t="s">
        <v>32251</v>
      </c>
      <c r="AN3411" s="13" t="s">
        <v>253</v>
      </c>
      <c r="AO3411" s="13" t="s">
        <v>32252</v>
      </c>
      <c r="AP3411" s="21" t="s">
        <v>32253</v>
      </c>
      <c r="AQ3411" s="15" t="s">
        <v>50</v>
      </c>
      <c r="AR3411" s="13" t="s">
        <v>50</v>
      </c>
    </row>
    <row r="3412" spans="1:44" ht="15" thickBot="1">
      <c r="A3412" s="4" t="s">
        <v>32254</v>
      </c>
      <c r="B3412" s="5">
        <v>36970</v>
      </c>
      <c r="C3412" s="6">
        <v>43101</v>
      </c>
      <c r="D3412" s="7" t="s">
        <v>45</v>
      </c>
      <c r="E3412" s="7" t="s">
        <v>46</v>
      </c>
      <c r="F3412" s="7" t="s">
        <v>70</v>
      </c>
      <c r="G3412" s="26" t="s">
        <v>54946</v>
      </c>
      <c r="H3412" s="7" t="s">
        <v>1998</v>
      </c>
      <c r="I3412" s="7" t="s">
        <v>50</v>
      </c>
      <c r="J3412" s="6">
        <v>45377</v>
      </c>
      <c r="K3412" s="7" t="s">
        <v>116</v>
      </c>
      <c r="L3412" s="7" t="s">
        <v>241</v>
      </c>
      <c r="M3412" s="7" t="s">
        <v>32255</v>
      </c>
      <c r="N3412" s="7" t="s">
        <v>330</v>
      </c>
      <c r="O3412" s="7" t="s">
        <v>32256</v>
      </c>
      <c r="P3412" s="5">
        <v>5656</v>
      </c>
      <c r="Q3412" s="7" t="s">
        <v>56</v>
      </c>
      <c r="R3412" s="34" t="s">
        <v>32257</v>
      </c>
      <c r="S3412" s="34" t="s">
        <v>32258</v>
      </c>
      <c r="T3412" s="7" t="s">
        <v>32259</v>
      </c>
      <c r="U3412" s="7" t="s">
        <v>50</v>
      </c>
      <c r="V3412" s="7">
        <v>11000000</v>
      </c>
      <c r="W3412" s="7" t="s">
        <v>60</v>
      </c>
      <c r="X3412" s="7">
        <v>11000000</v>
      </c>
      <c r="Y3412" s="7" t="s">
        <v>154</v>
      </c>
      <c r="Z3412" s="7">
        <v>5</v>
      </c>
      <c r="AA3412" s="7">
        <v>11000000</v>
      </c>
      <c r="AB3412" s="7" t="s">
        <v>60</v>
      </c>
      <c r="AC3412" s="7">
        <v>11000000</v>
      </c>
      <c r="AD3412" s="7" t="s">
        <v>241</v>
      </c>
      <c r="AE3412" s="7">
        <v>19600000</v>
      </c>
      <c r="AF3412" s="7" t="s">
        <v>60</v>
      </c>
      <c r="AG3412" s="7">
        <v>19600000</v>
      </c>
      <c r="AH3412" s="7">
        <v>19600000</v>
      </c>
      <c r="AI3412" s="7" t="s">
        <v>60</v>
      </c>
      <c r="AJ3412" s="7">
        <v>19600000</v>
      </c>
      <c r="AK3412" s="7" t="s">
        <v>32260</v>
      </c>
      <c r="AL3412" s="7" t="s">
        <v>50</v>
      </c>
      <c r="AM3412" s="7" t="s">
        <v>32261</v>
      </c>
      <c r="AN3412" s="7" t="s">
        <v>993</v>
      </c>
      <c r="AO3412" s="7" t="s">
        <v>32262</v>
      </c>
      <c r="AP3412" s="22" t="s">
        <v>32263</v>
      </c>
      <c r="AQ3412" s="9" t="s">
        <v>50</v>
      </c>
      <c r="AR3412" s="7" t="s">
        <v>50</v>
      </c>
    </row>
    <row r="3413" spans="1:44" ht="15" thickBot="1">
      <c r="A3413" s="10" t="s">
        <v>32264</v>
      </c>
      <c r="B3413" s="11">
        <v>4941</v>
      </c>
      <c r="C3413" s="12">
        <v>39083</v>
      </c>
      <c r="D3413" s="13" t="s">
        <v>45</v>
      </c>
      <c r="E3413" s="13" t="s">
        <v>46</v>
      </c>
      <c r="F3413" s="13" t="s">
        <v>70</v>
      </c>
      <c r="G3413" s="13" t="s">
        <v>145</v>
      </c>
      <c r="H3413" s="13" t="s">
        <v>32265</v>
      </c>
      <c r="I3413" s="13" t="s">
        <v>50</v>
      </c>
      <c r="J3413" s="12">
        <v>45377</v>
      </c>
      <c r="K3413" s="13" t="s">
        <v>50</v>
      </c>
      <c r="L3413" s="13" t="s">
        <v>131</v>
      </c>
      <c r="M3413" s="13" t="s">
        <v>3854</v>
      </c>
      <c r="N3413" s="13" t="s">
        <v>943</v>
      </c>
      <c r="O3413" s="13" t="s">
        <v>32266</v>
      </c>
      <c r="P3413" s="11">
        <v>5679</v>
      </c>
      <c r="Q3413" s="13" t="s">
        <v>135</v>
      </c>
      <c r="R3413" s="33" t="s">
        <v>32267</v>
      </c>
      <c r="S3413" s="33" t="s">
        <v>32268</v>
      </c>
      <c r="T3413" s="13" t="s">
        <v>32269</v>
      </c>
      <c r="U3413" s="13" t="s">
        <v>32270</v>
      </c>
      <c r="V3413" s="13">
        <v>1160000000</v>
      </c>
      <c r="W3413" s="13" t="s">
        <v>60</v>
      </c>
      <c r="X3413" s="13">
        <v>1160000000</v>
      </c>
      <c r="Y3413" s="13" t="s">
        <v>50</v>
      </c>
      <c r="Z3413" s="13">
        <v>10</v>
      </c>
      <c r="AA3413" s="13">
        <v>1650000000</v>
      </c>
      <c r="AB3413" s="13" t="s">
        <v>9768</v>
      </c>
      <c r="AC3413" s="13">
        <v>100307610</v>
      </c>
      <c r="AD3413" s="13" t="s">
        <v>178</v>
      </c>
      <c r="AE3413" s="13">
        <v>166303494</v>
      </c>
      <c r="AF3413" s="13" t="s">
        <v>60</v>
      </c>
      <c r="AG3413" s="13">
        <v>166303494</v>
      </c>
      <c r="AH3413" s="13">
        <v>3090303494</v>
      </c>
      <c r="AI3413" s="13" t="s">
        <v>60</v>
      </c>
      <c r="AJ3413" s="13">
        <v>3090303494</v>
      </c>
      <c r="AK3413" s="13" t="s">
        <v>32271</v>
      </c>
      <c r="AL3413" s="13" t="s">
        <v>50</v>
      </c>
      <c r="AM3413" s="13" t="s">
        <v>32272</v>
      </c>
      <c r="AN3413" s="13" t="s">
        <v>66</v>
      </c>
      <c r="AO3413" s="13" t="s">
        <v>32273</v>
      </c>
      <c r="AP3413" s="21" t="s">
        <v>32274</v>
      </c>
      <c r="AQ3413" s="15" t="s">
        <v>50</v>
      </c>
      <c r="AR3413" s="13" t="s">
        <v>50</v>
      </c>
    </row>
    <row r="3414" spans="1:44" ht="15" thickBot="1">
      <c r="A3414" s="4" t="s">
        <v>32275</v>
      </c>
      <c r="B3414" s="5">
        <v>1295060</v>
      </c>
      <c r="C3414" s="6">
        <v>43831</v>
      </c>
      <c r="D3414" s="7" t="s">
        <v>45</v>
      </c>
      <c r="E3414" s="7" t="s">
        <v>46</v>
      </c>
      <c r="F3414" s="7" t="s">
        <v>70</v>
      </c>
      <c r="G3414" s="7" t="s">
        <v>145</v>
      </c>
      <c r="H3414" s="7" t="s">
        <v>32276</v>
      </c>
      <c r="I3414" s="7" t="s">
        <v>50</v>
      </c>
      <c r="J3414" s="6">
        <v>45378</v>
      </c>
      <c r="K3414" s="7" t="s">
        <v>191</v>
      </c>
      <c r="L3414" s="7" t="s">
        <v>241</v>
      </c>
      <c r="M3414" s="7" t="s">
        <v>32277</v>
      </c>
      <c r="N3414" s="7" t="s">
        <v>1332</v>
      </c>
      <c r="O3414" s="7" t="s">
        <v>32278</v>
      </c>
      <c r="P3414" s="5">
        <v>5701</v>
      </c>
      <c r="Q3414" s="7" t="s">
        <v>1334</v>
      </c>
      <c r="R3414" s="34" t="s">
        <v>32279</v>
      </c>
      <c r="S3414" s="34" t="s">
        <v>32280</v>
      </c>
      <c r="T3414" s="7" t="s">
        <v>50</v>
      </c>
      <c r="U3414" s="7" t="s">
        <v>50</v>
      </c>
      <c r="V3414" s="7">
        <v>12000000</v>
      </c>
      <c r="W3414" s="7" t="s">
        <v>60</v>
      </c>
      <c r="X3414" s="7">
        <v>12000000</v>
      </c>
      <c r="Y3414" s="7" t="s">
        <v>154</v>
      </c>
      <c r="Z3414" s="7">
        <v>4</v>
      </c>
      <c r="AA3414" s="7">
        <v>12000000</v>
      </c>
      <c r="AB3414" s="7" t="s">
        <v>60</v>
      </c>
      <c r="AC3414" s="7">
        <v>12000000</v>
      </c>
      <c r="AD3414" s="7" t="s">
        <v>241</v>
      </c>
      <c r="AE3414" s="7">
        <v>27000000</v>
      </c>
      <c r="AF3414" s="7" t="s">
        <v>60</v>
      </c>
      <c r="AG3414" s="7">
        <v>27000000</v>
      </c>
      <c r="AH3414" s="7">
        <v>27000000</v>
      </c>
      <c r="AI3414" s="7" t="s">
        <v>60</v>
      </c>
      <c r="AJ3414" s="7">
        <v>27000000</v>
      </c>
      <c r="AK3414" s="7" t="s">
        <v>32281</v>
      </c>
      <c r="AL3414" s="7" t="s">
        <v>50</v>
      </c>
      <c r="AM3414" s="7" t="s">
        <v>32282</v>
      </c>
      <c r="AN3414" s="7" t="s">
        <v>253</v>
      </c>
      <c r="AO3414" s="7" t="s">
        <v>32283</v>
      </c>
      <c r="AP3414" s="22" t="s">
        <v>32284</v>
      </c>
      <c r="AQ3414" s="9" t="s">
        <v>50</v>
      </c>
      <c r="AR3414" s="7" t="s">
        <v>50</v>
      </c>
    </row>
    <row r="3415" spans="1:44" ht="15" thickBot="1">
      <c r="A3415" s="10" t="s">
        <v>32285</v>
      </c>
      <c r="B3415" s="11">
        <v>7396</v>
      </c>
      <c r="C3415" s="12">
        <v>42736</v>
      </c>
      <c r="D3415" s="13" t="s">
        <v>45</v>
      </c>
      <c r="E3415" s="13" t="s">
        <v>46</v>
      </c>
      <c r="F3415" s="13" t="s">
        <v>47</v>
      </c>
      <c r="G3415" s="13" t="s">
        <v>87</v>
      </c>
      <c r="H3415" s="13" t="s">
        <v>516</v>
      </c>
      <c r="I3415" s="13" t="s">
        <v>50</v>
      </c>
      <c r="J3415" s="12">
        <v>45376</v>
      </c>
      <c r="K3415" s="13" t="s">
        <v>116</v>
      </c>
      <c r="L3415" s="13" t="s">
        <v>62</v>
      </c>
      <c r="M3415" s="13" t="s">
        <v>32286</v>
      </c>
      <c r="N3415" s="13" t="s">
        <v>16498</v>
      </c>
      <c r="O3415" s="13" t="s">
        <v>32287</v>
      </c>
      <c r="P3415" s="11">
        <v>5725</v>
      </c>
      <c r="Q3415" s="13" t="s">
        <v>1080</v>
      </c>
      <c r="R3415" s="33" t="s">
        <v>32288</v>
      </c>
      <c r="S3415" s="33" t="s">
        <v>32289</v>
      </c>
      <c r="T3415" s="13" t="s">
        <v>32290</v>
      </c>
      <c r="U3415" s="13" t="s">
        <v>32291</v>
      </c>
      <c r="V3415" s="13">
        <v>25000000</v>
      </c>
      <c r="W3415" s="13" t="s">
        <v>60</v>
      </c>
      <c r="X3415" s="13">
        <v>25000000</v>
      </c>
      <c r="Y3415" s="13" t="s">
        <v>61</v>
      </c>
      <c r="Z3415" s="13">
        <v>3</v>
      </c>
      <c r="AA3415" s="13">
        <v>25000000</v>
      </c>
      <c r="AB3415" s="13" t="s">
        <v>60</v>
      </c>
      <c r="AC3415" s="13">
        <v>25000000</v>
      </c>
      <c r="AD3415" s="13" t="s">
        <v>62</v>
      </c>
      <c r="AE3415" s="13">
        <v>30000000</v>
      </c>
      <c r="AF3415" s="13" t="s">
        <v>60</v>
      </c>
      <c r="AG3415" s="13">
        <v>30000000</v>
      </c>
      <c r="AH3415" s="13">
        <v>165000000</v>
      </c>
      <c r="AI3415" s="13" t="s">
        <v>60</v>
      </c>
      <c r="AJ3415" s="13">
        <v>165000000</v>
      </c>
      <c r="AK3415" s="13" t="s">
        <v>50</v>
      </c>
      <c r="AL3415" s="13" t="s">
        <v>50</v>
      </c>
      <c r="AM3415" s="13" t="s">
        <v>32292</v>
      </c>
      <c r="AN3415" s="13" t="s">
        <v>66</v>
      </c>
      <c r="AO3415" s="13" t="s">
        <v>32293</v>
      </c>
      <c r="AP3415" s="21" t="s">
        <v>32294</v>
      </c>
      <c r="AQ3415" s="15" t="s">
        <v>50</v>
      </c>
      <c r="AR3415" s="13" t="s">
        <v>50</v>
      </c>
    </row>
    <row r="3416" spans="1:44" ht="15" thickBot="1">
      <c r="A3416" s="4" t="s">
        <v>32295</v>
      </c>
      <c r="B3416" s="5">
        <v>16913</v>
      </c>
      <c r="C3416" s="7" t="s">
        <v>50</v>
      </c>
      <c r="D3416" s="7" t="s">
        <v>45</v>
      </c>
      <c r="E3416" s="7" t="s">
        <v>46</v>
      </c>
      <c r="F3416" s="7" t="s">
        <v>47</v>
      </c>
      <c r="G3416" s="7" t="s">
        <v>71</v>
      </c>
      <c r="H3416" s="7" t="s">
        <v>7108</v>
      </c>
      <c r="I3416" s="7" t="s">
        <v>50</v>
      </c>
      <c r="J3416" s="6">
        <v>45377</v>
      </c>
      <c r="K3416" s="7" t="s">
        <v>50</v>
      </c>
      <c r="L3416" s="7" t="s">
        <v>162</v>
      </c>
      <c r="M3416" s="7" t="s">
        <v>32296</v>
      </c>
      <c r="N3416" s="7" t="s">
        <v>12072</v>
      </c>
      <c r="O3416" s="7" t="s">
        <v>32297</v>
      </c>
      <c r="P3416" s="5">
        <v>5851</v>
      </c>
      <c r="Q3416" s="7" t="s">
        <v>6089</v>
      </c>
      <c r="R3416" s="34" t="s">
        <v>32298</v>
      </c>
      <c r="S3416" s="34" t="s">
        <v>32299</v>
      </c>
      <c r="T3416" s="7" t="s">
        <v>32300</v>
      </c>
      <c r="U3416" s="7" t="s">
        <v>32301</v>
      </c>
      <c r="V3416" s="7">
        <v>525000000</v>
      </c>
      <c r="W3416" s="7" t="s">
        <v>60</v>
      </c>
      <c r="X3416" s="7">
        <v>525000000</v>
      </c>
      <c r="Y3416" s="7" t="s">
        <v>61</v>
      </c>
      <c r="Z3416" s="7">
        <v>1</v>
      </c>
      <c r="AA3416" s="7" t="s">
        <v>50</v>
      </c>
      <c r="AB3416" s="7" t="s">
        <v>50</v>
      </c>
      <c r="AC3416" s="7" t="s">
        <v>50</v>
      </c>
      <c r="AD3416" s="7" t="s">
        <v>50</v>
      </c>
      <c r="AE3416" s="7" t="s">
        <v>50</v>
      </c>
      <c r="AF3416" s="7" t="s">
        <v>50</v>
      </c>
      <c r="AG3416" s="7" t="s">
        <v>50</v>
      </c>
      <c r="AH3416" s="7">
        <v>525000000</v>
      </c>
      <c r="AI3416" s="7" t="s">
        <v>60</v>
      </c>
      <c r="AJ3416" s="7">
        <v>525000000</v>
      </c>
      <c r="AK3416" s="7" t="s">
        <v>50</v>
      </c>
      <c r="AL3416" s="7" t="s">
        <v>50</v>
      </c>
      <c r="AM3416" s="7" t="s">
        <v>32302</v>
      </c>
      <c r="AN3416" s="7" t="s">
        <v>66</v>
      </c>
      <c r="AO3416" s="7" t="s">
        <v>32303</v>
      </c>
      <c r="AP3416" s="22" t="s">
        <v>32304</v>
      </c>
      <c r="AQ3416" s="9" t="s">
        <v>50</v>
      </c>
      <c r="AR3416" s="7" t="s">
        <v>50</v>
      </c>
    </row>
    <row r="3417" spans="1:44" ht="15" thickBot="1">
      <c r="A3417" s="10" t="s">
        <v>32305</v>
      </c>
      <c r="B3417" s="11">
        <v>1839666</v>
      </c>
      <c r="C3417" s="12">
        <v>43466</v>
      </c>
      <c r="D3417" s="13" t="s">
        <v>45</v>
      </c>
      <c r="E3417" s="13" t="s">
        <v>46</v>
      </c>
      <c r="F3417" s="13" t="s">
        <v>70</v>
      </c>
      <c r="G3417" s="13" t="s">
        <v>176</v>
      </c>
      <c r="H3417" s="13" t="s">
        <v>1112</v>
      </c>
      <c r="I3417" s="13" t="s">
        <v>50</v>
      </c>
      <c r="J3417" s="12">
        <v>45378</v>
      </c>
      <c r="K3417" s="13" t="s">
        <v>177</v>
      </c>
      <c r="L3417" s="13" t="s">
        <v>124</v>
      </c>
      <c r="M3417" s="13" t="s">
        <v>32306</v>
      </c>
      <c r="N3417" s="13" t="s">
        <v>12203</v>
      </c>
      <c r="O3417" s="13" t="s">
        <v>32307</v>
      </c>
      <c r="P3417" s="11">
        <v>5855</v>
      </c>
      <c r="Q3417" s="13" t="s">
        <v>50</v>
      </c>
      <c r="R3417" s="33" t="s">
        <v>32308</v>
      </c>
      <c r="S3417" s="33" t="s">
        <v>32309</v>
      </c>
      <c r="T3417" s="13" t="s">
        <v>32310</v>
      </c>
      <c r="U3417" s="13" t="s">
        <v>50</v>
      </c>
      <c r="V3417" s="13">
        <v>50000000</v>
      </c>
      <c r="W3417" s="13" t="s">
        <v>60</v>
      </c>
      <c r="X3417" s="13">
        <v>50000000</v>
      </c>
      <c r="Y3417" s="13" t="s">
        <v>81</v>
      </c>
      <c r="Z3417" s="13">
        <v>6</v>
      </c>
      <c r="AA3417" s="13">
        <v>50000000</v>
      </c>
      <c r="AB3417" s="13" t="s">
        <v>60</v>
      </c>
      <c r="AC3417" s="13">
        <v>50000000</v>
      </c>
      <c r="AD3417" s="13" t="s">
        <v>124</v>
      </c>
      <c r="AE3417" s="13">
        <v>105000000</v>
      </c>
      <c r="AF3417" s="13" t="s">
        <v>60</v>
      </c>
      <c r="AG3417" s="13">
        <v>105000000</v>
      </c>
      <c r="AH3417" s="13">
        <v>105000000</v>
      </c>
      <c r="AI3417" s="13" t="s">
        <v>60</v>
      </c>
      <c r="AJ3417" s="13">
        <v>105000000</v>
      </c>
      <c r="AK3417" s="13" t="s">
        <v>32311</v>
      </c>
      <c r="AL3417" s="13" t="s">
        <v>50</v>
      </c>
      <c r="AM3417" s="13" t="s">
        <v>32312</v>
      </c>
      <c r="AN3417" s="13" t="s">
        <v>66</v>
      </c>
      <c r="AO3417" s="13" t="s">
        <v>32313</v>
      </c>
      <c r="AP3417" s="21" t="s">
        <v>32314</v>
      </c>
      <c r="AQ3417" s="15" t="s">
        <v>50</v>
      </c>
      <c r="AR3417" s="13" t="s">
        <v>50</v>
      </c>
    </row>
    <row r="3418" spans="1:44" ht="15" thickBot="1">
      <c r="A3418" s="4" t="s">
        <v>32315</v>
      </c>
      <c r="B3418" s="5">
        <v>4850</v>
      </c>
      <c r="C3418" s="6">
        <v>39448</v>
      </c>
      <c r="D3418" s="7" t="s">
        <v>45</v>
      </c>
      <c r="E3418" s="7" t="s">
        <v>46</v>
      </c>
      <c r="F3418" s="7" t="s">
        <v>70</v>
      </c>
      <c r="G3418" s="7" t="s">
        <v>176</v>
      </c>
      <c r="H3418" s="7" t="s">
        <v>12466</v>
      </c>
      <c r="I3418" s="7" t="s">
        <v>50</v>
      </c>
      <c r="J3418" s="6">
        <v>45379</v>
      </c>
      <c r="K3418" s="7" t="s">
        <v>177</v>
      </c>
      <c r="L3418" s="7" t="s">
        <v>131</v>
      </c>
      <c r="M3418" s="7" t="s">
        <v>32316</v>
      </c>
      <c r="N3418" s="7" t="s">
        <v>1493</v>
      </c>
      <c r="O3418" s="7" t="s">
        <v>32317</v>
      </c>
      <c r="P3418" s="5">
        <v>6055</v>
      </c>
      <c r="Q3418" s="7" t="s">
        <v>383</v>
      </c>
      <c r="R3418" s="34" t="s">
        <v>32318</v>
      </c>
      <c r="S3418" s="34" t="s">
        <v>32319</v>
      </c>
      <c r="T3418" s="7" t="s">
        <v>32320</v>
      </c>
      <c r="U3418" s="7" t="s">
        <v>50</v>
      </c>
      <c r="V3418" s="7">
        <v>20000000</v>
      </c>
      <c r="W3418" s="7" t="s">
        <v>60</v>
      </c>
      <c r="X3418" s="7">
        <v>20000000</v>
      </c>
      <c r="Y3418" s="7" t="s">
        <v>81</v>
      </c>
      <c r="Z3418" s="7">
        <v>12</v>
      </c>
      <c r="AA3418" s="7">
        <v>43000000</v>
      </c>
      <c r="AB3418" s="7" t="s">
        <v>60</v>
      </c>
      <c r="AC3418" s="7">
        <v>43000000</v>
      </c>
      <c r="AD3418" s="7" t="s">
        <v>73</v>
      </c>
      <c r="AE3418" s="7">
        <v>73375000</v>
      </c>
      <c r="AF3418" s="7" t="s">
        <v>60</v>
      </c>
      <c r="AG3418" s="7">
        <v>73375000</v>
      </c>
      <c r="AH3418" s="7">
        <v>164504089</v>
      </c>
      <c r="AI3418" s="7" t="s">
        <v>60</v>
      </c>
      <c r="AJ3418" s="7">
        <v>164504089</v>
      </c>
      <c r="AK3418" s="7" t="s">
        <v>32321</v>
      </c>
      <c r="AL3418" s="7" t="s">
        <v>50</v>
      </c>
      <c r="AM3418" s="7" t="s">
        <v>32322</v>
      </c>
      <c r="AN3418" s="7" t="s">
        <v>66</v>
      </c>
      <c r="AO3418" s="7" t="s">
        <v>32323</v>
      </c>
      <c r="AP3418" s="22" t="s">
        <v>32324</v>
      </c>
      <c r="AQ3418" s="9" t="s">
        <v>50</v>
      </c>
      <c r="AR3418" s="7" t="s">
        <v>50</v>
      </c>
    </row>
    <row r="3419" spans="1:44" ht="15" thickBot="1">
      <c r="A3419" s="10" t="s">
        <v>32325</v>
      </c>
      <c r="B3419" s="11">
        <v>4160924</v>
      </c>
      <c r="C3419" s="12">
        <v>44927</v>
      </c>
      <c r="D3419" s="13" t="s">
        <v>45</v>
      </c>
      <c r="E3419" s="13" t="s">
        <v>46</v>
      </c>
      <c r="F3419" s="13" t="s">
        <v>70</v>
      </c>
      <c r="G3419" s="26" t="s">
        <v>54946</v>
      </c>
      <c r="H3419" s="13" t="s">
        <v>50</v>
      </c>
      <c r="I3419" s="13" t="s">
        <v>50</v>
      </c>
      <c r="J3419" s="12">
        <v>45378</v>
      </c>
      <c r="K3419" s="13" t="s">
        <v>116</v>
      </c>
      <c r="L3419" s="13" t="s">
        <v>467</v>
      </c>
      <c r="M3419" s="13" t="s">
        <v>32326</v>
      </c>
      <c r="N3419" s="13" t="s">
        <v>180</v>
      </c>
      <c r="O3419" s="13" t="s">
        <v>32327</v>
      </c>
      <c r="P3419" s="11">
        <v>6139</v>
      </c>
      <c r="Q3419" s="13" t="s">
        <v>120</v>
      </c>
      <c r="R3419" s="33" t="s">
        <v>32328</v>
      </c>
      <c r="S3419" s="33" t="s">
        <v>32329</v>
      </c>
      <c r="T3419" s="13" t="s">
        <v>50</v>
      </c>
      <c r="U3419" s="13" t="s">
        <v>50</v>
      </c>
      <c r="V3419" s="13">
        <v>11000000</v>
      </c>
      <c r="W3419" s="13" t="s">
        <v>60</v>
      </c>
      <c r="X3419" s="13">
        <v>11000000</v>
      </c>
      <c r="Y3419" s="13" t="s">
        <v>467</v>
      </c>
      <c r="Z3419" s="13">
        <v>2</v>
      </c>
      <c r="AA3419" s="13">
        <v>11000000</v>
      </c>
      <c r="AB3419" s="13" t="s">
        <v>60</v>
      </c>
      <c r="AC3419" s="13">
        <v>11000000</v>
      </c>
      <c r="AD3419" s="13" t="s">
        <v>467</v>
      </c>
      <c r="AE3419" s="13">
        <v>16600000</v>
      </c>
      <c r="AF3419" s="13" t="s">
        <v>60</v>
      </c>
      <c r="AG3419" s="13">
        <v>16600000</v>
      </c>
      <c r="AH3419" s="13">
        <v>16600000</v>
      </c>
      <c r="AI3419" s="13" t="s">
        <v>60</v>
      </c>
      <c r="AJ3419" s="13">
        <v>16600000</v>
      </c>
      <c r="AK3419" s="13" t="s">
        <v>32330</v>
      </c>
      <c r="AL3419" s="13" t="s">
        <v>50</v>
      </c>
      <c r="AM3419" s="13" t="s">
        <v>32331</v>
      </c>
      <c r="AN3419" s="13" t="s">
        <v>253</v>
      </c>
      <c r="AO3419" s="13" t="s">
        <v>32332</v>
      </c>
      <c r="AP3419" s="21" t="s">
        <v>32333</v>
      </c>
      <c r="AQ3419" s="15" t="s">
        <v>50</v>
      </c>
      <c r="AR3419" s="13" t="s">
        <v>50</v>
      </c>
    </row>
    <row r="3420" spans="1:44" ht="15" thickBot="1">
      <c r="A3420" s="4" t="s">
        <v>32334</v>
      </c>
      <c r="B3420" s="5">
        <v>64699</v>
      </c>
      <c r="C3420" s="7" t="s">
        <v>355</v>
      </c>
      <c r="D3420" s="7" t="s">
        <v>45</v>
      </c>
      <c r="E3420" s="7" t="s">
        <v>46</v>
      </c>
      <c r="F3420" s="7" t="s">
        <v>47</v>
      </c>
      <c r="G3420" s="7" t="s">
        <v>71</v>
      </c>
      <c r="H3420" s="7" t="s">
        <v>49</v>
      </c>
      <c r="I3420" s="7" t="s">
        <v>50</v>
      </c>
      <c r="J3420" s="6">
        <v>45377</v>
      </c>
      <c r="K3420" s="7" t="s">
        <v>161</v>
      </c>
      <c r="L3420" s="7" t="s">
        <v>162</v>
      </c>
      <c r="M3420" s="7" t="s">
        <v>32335</v>
      </c>
      <c r="N3420" s="7" t="s">
        <v>2719</v>
      </c>
      <c r="O3420" s="7" t="s">
        <v>32336</v>
      </c>
      <c r="P3420" s="5">
        <v>6173</v>
      </c>
      <c r="Q3420" s="7" t="s">
        <v>2721</v>
      </c>
      <c r="R3420" s="34" t="s">
        <v>32337</v>
      </c>
      <c r="S3420" s="34" t="s">
        <v>32338</v>
      </c>
      <c r="T3420" s="7" t="s">
        <v>50</v>
      </c>
      <c r="U3420" s="7" t="s">
        <v>32339</v>
      </c>
      <c r="V3420" s="7">
        <v>1200000000</v>
      </c>
      <c r="W3420" s="7" t="s">
        <v>60</v>
      </c>
      <c r="X3420" s="7">
        <v>1200000000</v>
      </c>
      <c r="Y3420" s="7" t="s">
        <v>171</v>
      </c>
      <c r="Z3420" s="7">
        <v>1</v>
      </c>
      <c r="AA3420" s="7" t="s">
        <v>50</v>
      </c>
      <c r="AB3420" s="7" t="s">
        <v>50</v>
      </c>
      <c r="AC3420" s="7" t="s">
        <v>50</v>
      </c>
      <c r="AD3420" s="7" t="s">
        <v>50</v>
      </c>
      <c r="AE3420" s="7" t="s">
        <v>50</v>
      </c>
      <c r="AF3420" s="7" t="s">
        <v>50</v>
      </c>
      <c r="AG3420" s="7" t="s">
        <v>50</v>
      </c>
      <c r="AH3420" s="7">
        <v>1200000000</v>
      </c>
      <c r="AI3420" s="7" t="s">
        <v>60</v>
      </c>
      <c r="AJ3420" s="7">
        <v>1200000000</v>
      </c>
      <c r="AK3420" s="7" t="s">
        <v>50</v>
      </c>
      <c r="AL3420" s="7" t="s">
        <v>50</v>
      </c>
      <c r="AM3420" s="7" t="s">
        <v>32340</v>
      </c>
      <c r="AN3420" s="7" t="s">
        <v>66</v>
      </c>
      <c r="AO3420" s="7" t="s">
        <v>32341</v>
      </c>
      <c r="AP3420" s="22" t="s">
        <v>32342</v>
      </c>
      <c r="AQ3420" s="9" t="s">
        <v>50</v>
      </c>
      <c r="AR3420" s="7" t="s">
        <v>50</v>
      </c>
    </row>
    <row r="3421" spans="1:44" ht="15" thickBot="1">
      <c r="A3421" s="10" t="s">
        <v>32343</v>
      </c>
      <c r="B3421" s="11">
        <v>1914</v>
      </c>
      <c r="C3421" s="12">
        <v>39814</v>
      </c>
      <c r="D3421" s="13" t="s">
        <v>45</v>
      </c>
      <c r="E3421" s="13" t="s">
        <v>46</v>
      </c>
      <c r="F3421" s="13" t="s">
        <v>47</v>
      </c>
      <c r="G3421" s="13" t="s">
        <v>145</v>
      </c>
      <c r="H3421" s="13" t="s">
        <v>18424</v>
      </c>
      <c r="I3421" s="13" t="s">
        <v>50</v>
      </c>
      <c r="J3421" s="12">
        <v>45376</v>
      </c>
      <c r="K3421" s="13" t="s">
        <v>89</v>
      </c>
      <c r="L3421" s="13" t="s">
        <v>62</v>
      </c>
      <c r="M3421" s="13" t="s">
        <v>32344</v>
      </c>
      <c r="N3421" s="13" t="s">
        <v>1222</v>
      </c>
      <c r="O3421" s="13" t="s">
        <v>32345</v>
      </c>
      <c r="P3421" s="11">
        <v>6399</v>
      </c>
      <c r="Q3421" s="13" t="s">
        <v>707</v>
      </c>
      <c r="R3421" s="33" t="s">
        <v>32346</v>
      </c>
      <c r="S3421" s="33" t="s">
        <v>32347</v>
      </c>
      <c r="T3421" s="13" t="s">
        <v>32348</v>
      </c>
      <c r="U3421" s="13" t="s">
        <v>32349</v>
      </c>
      <c r="V3421" s="13">
        <v>35000000</v>
      </c>
      <c r="W3421" s="13" t="s">
        <v>1085</v>
      </c>
      <c r="X3421" s="13">
        <v>25762553</v>
      </c>
      <c r="Y3421" s="13" t="s">
        <v>61</v>
      </c>
      <c r="Z3421" s="13">
        <v>7</v>
      </c>
      <c r="AA3421" s="13">
        <v>35000000</v>
      </c>
      <c r="AB3421" s="13" t="s">
        <v>1085</v>
      </c>
      <c r="AC3421" s="13">
        <v>25762553</v>
      </c>
      <c r="AD3421" s="13" t="s">
        <v>62</v>
      </c>
      <c r="AE3421" s="13">
        <v>92177930</v>
      </c>
      <c r="AF3421" s="13" t="s">
        <v>1085</v>
      </c>
      <c r="AG3421" s="13">
        <v>70136944</v>
      </c>
      <c r="AH3421" s="13">
        <v>95477930</v>
      </c>
      <c r="AI3421" s="13" t="s">
        <v>1085</v>
      </c>
      <c r="AJ3421" s="13">
        <v>72558731</v>
      </c>
      <c r="AK3421" s="13" t="s">
        <v>32350</v>
      </c>
      <c r="AL3421" s="13" t="s">
        <v>50</v>
      </c>
      <c r="AM3421" s="13" t="s">
        <v>32351</v>
      </c>
      <c r="AN3421" s="13" t="s">
        <v>66</v>
      </c>
      <c r="AO3421" s="13" t="s">
        <v>50</v>
      </c>
      <c r="AP3421" s="21" t="s">
        <v>32352</v>
      </c>
      <c r="AQ3421" s="15" t="s">
        <v>50</v>
      </c>
      <c r="AR3421" s="13" t="s">
        <v>255</v>
      </c>
    </row>
    <row r="3422" spans="1:44" ht="15" thickBot="1">
      <c r="A3422" s="4" t="s">
        <v>32353</v>
      </c>
      <c r="B3422" s="5">
        <v>67614</v>
      </c>
      <c r="C3422" s="6">
        <v>44652</v>
      </c>
      <c r="D3422" s="7" t="s">
        <v>45</v>
      </c>
      <c r="E3422" s="7" t="s">
        <v>46</v>
      </c>
      <c r="F3422" s="7" t="s">
        <v>70</v>
      </c>
      <c r="G3422" s="27" t="s">
        <v>54945</v>
      </c>
      <c r="H3422" s="7" t="s">
        <v>562</v>
      </c>
      <c r="I3422" s="7" t="s">
        <v>50</v>
      </c>
      <c r="J3422" s="6">
        <v>45379</v>
      </c>
      <c r="K3422" s="7" t="s">
        <v>50</v>
      </c>
      <c r="L3422" s="7" t="s">
        <v>467</v>
      </c>
      <c r="M3422" s="7" t="s">
        <v>32354</v>
      </c>
      <c r="N3422" s="7" t="s">
        <v>133</v>
      </c>
      <c r="O3422" s="7" t="s">
        <v>32355</v>
      </c>
      <c r="P3422" s="5">
        <v>6492</v>
      </c>
      <c r="Q3422" s="7" t="s">
        <v>135</v>
      </c>
      <c r="R3422" s="34" t="s">
        <v>32356</v>
      </c>
      <c r="S3422" s="34" t="s">
        <v>32357</v>
      </c>
      <c r="T3422" s="7" t="s">
        <v>32358</v>
      </c>
      <c r="U3422" s="7" t="s">
        <v>50</v>
      </c>
      <c r="V3422" s="7">
        <v>6000000</v>
      </c>
      <c r="W3422" s="7" t="s">
        <v>60</v>
      </c>
      <c r="X3422" s="7">
        <v>6000000</v>
      </c>
      <c r="Y3422" s="7" t="s">
        <v>467</v>
      </c>
      <c r="Z3422" s="7">
        <v>2</v>
      </c>
      <c r="AA3422" s="7">
        <v>6000000</v>
      </c>
      <c r="AB3422" s="7" t="s">
        <v>60</v>
      </c>
      <c r="AC3422" s="7">
        <v>6000000</v>
      </c>
      <c r="AD3422" s="7" t="s">
        <v>467</v>
      </c>
      <c r="AE3422" s="7">
        <v>8000000</v>
      </c>
      <c r="AF3422" s="7" t="s">
        <v>60</v>
      </c>
      <c r="AG3422" s="7">
        <v>8000000</v>
      </c>
      <c r="AH3422" s="7">
        <v>8000000</v>
      </c>
      <c r="AI3422" s="7" t="s">
        <v>60</v>
      </c>
      <c r="AJ3422" s="7">
        <v>8000000</v>
      </c>
      <c r="AK3422" s="7" t="s">
        <v>32359</v>
      </c>
      <c r="AL3422" s="7" t="s">
        <v>50</v>
      </c>
      <c r="AM3422" s="7" t="s">
        <v>32360</v>
      </c>
      <c r="AN3422" s="7" t="s">
        <v>66</v>
      </c>
      <c r="AO3422" s="7" t="s">
        <v>32361</v>
      </c>
      <c r="AP3422" s="22" t="s">
        <v>32362</v>
      </c>
      <c r="AQ3422" s="9" t="s">
        <v>50</v>
      </c>
      <c r="AR3422" s="7" t="s">
        <v>50</v>
      </c>
    </row>
    <row r="3423" spans="1:44" ht="15" thickBot="1">
      <c r="A3423" s="10" t="s">
        <v>32363</v>
      </c>
      <c r="B3423" s="11">
        <v>403305</v>
      </c>
      <c r="C3423" s="12">
        <v>44927</v>
      </c>
      <c r="D3423" s="13" t="s">
        <v>45</v>
      </c>
      <c r="E3423" s="13" t="s">
        <v>46</v>
      </c>
      <c r="F3423" s="13" t="s">
        <v>70</v>
      </c>
      <c r="G3423" s="26" t="s">
        <v>54946</v>
      </c>
      <c r="H3423" s="13" t="s">
        <v>50</v>
      </c>
      <c r="I3423" s="13" t="s">
        <v>50</v>
      </c>
      <c r="J3423" s="12">
        <v>45376</v>
      </c>
      <c r="K3423" s="13" t="s">
        <v>50</v>
      </c>
      <c r="L3423" s="13" t="s">
        <v>1624</v>
      </c>
      <c r="M3423" s="13" t="s">
        <v>2807</v>
      </c>
      <c r="N3423" s="13" t="s">
        <v>180</v>
      </c>
      <c r="O3423" s="13" t="s">
        <v>32364</v>
      </c>
      <c r="P3423" s="11">
        <v>6527</v>
      </c>
      <c r="Q3423" s="13" t="s">
        <v>120</v>
      </c>
      <c r="R3423" s="33" t="s">
        <v>32365</v>
      </c>
      <c r="S3423" s="33" t="s">
        <v>32366</v>
      </c>
      <c r="T3423" s="13" t="s">
        <v>50</v>
      </c>
      <c r="U3423" s="13" t="s">
        <v>50</v>
      </c>
      <c r="V3423" s="13">
        <v>35000000</v>
      </c>
      <c r="W3423" s="13" t="s">
        <v>60</v>
      </c>
      <c r="X3423" s="13">
        <v>35000000</v>
      </c>
      <c r="Y3423" s="13" t="s">
        <v>467</v>
      </c>
      <c r="Z3423" s="13">
        <v>1</v>
      </c>
      <c r="AA3423" s="13">
        <v>35000000</v>
      </c>
      <c r="AB3423" s="13" t="s">
        <v>60</v>
      </c>
      <c r="AC3423" s="13">
        <v>35000000</v>
      </c>
      <c r="AD3423" s="13" t="s">
        <v>1624</v>
      </c>
      <c r="AE3423" s="13">
        <v>35000000</v>
      </c>
      <c r="AF3423" s="13" t="s">
        <v>60</v>
      </c>
      <c r="AG3423" s="13">
        <v>35000000</v>
      </c>
      <c r="AH3423" s="13">
        <v>35000000</v>
      </c>
      <c r="AI3423" s="13" t="s">
        <v>60</v>
      </c>
      <c r="AJ3423" s="13">
        <v>35000000</v>
      </c>
      <c r="AK3423" s="13" t="s">
        <v>32367</v>
      </c>
      <c r="AL3423" s="13" t="s">
        <v>50</v>
      </c>
      <c r="AM3423" s="13" t="s">
        <v>32368</v>
      </c>
      <c r="AN3423" s="13" t="s">
        <v>66</v>
      </c>
      <c r="AO3423" s="13" t="s">
        <v>32369</v>
      </c>
      <c r="AP3423" s="21" t="s">
        <v>32370</v>
      </c>
      <c r="AQ3423" s="15" t="s">
        <v>50</v>
      </c>
      <c r="AR3423" s="13" t="s">
        <v>50</v>
      </c>
    </row>
    <row r="3424" spans="1:44" ht="15" thickBot="1">
      <c r="A3424" s="4" t="s">
        <v>32371</v>
      </c>
      <c r="B3424" s="5">
        <v>695545</v>
      </c>
      <c r="C3424" s="6">
        <v>42005</v>
      </c>
      <c r="D3424" s="7" t="s">
        <v>45</v>
      </c>
      <c r="E3424" s="7" t="s">
        <v>46</v>
      </c>
      <c r="F3424" s="7" t="s">
        <v>70</v>
      </c>
      <c r="G3424" s="26" t="s">
        <v>54946</v>
      </c>
      <c r="H3424" s="7" t="s">
        <v>11183</v>
      </c>
      <c r="I3424" s="7" t="s">
        <v>50</v>
      </c>
      <c r="J3424" s="6">
        <v>45378</v>
      </c>
      <c r="K3424" s="7" t="s">
        <v>116</v>
      </c>
      <c r="L3424" s="7" t="s">
        <v>241</v>
      </c>
      <c r="M3424" s="7" t="s">
        <v>32372</v>
      </c>
      <c r="N3424" s="7" t="s">
        <v>32373</v>
      </c>
      <c r="O3424" s="7" t="s">
        <v>32374</v>
      </c>
      <c r="P3424" s="5">
        <v>6676</v>
      </c>
      <c r="Q3424" s="7" t="s">
        <v>120</v>
      </c>
      <c r="R3424" s="34" t="s">
        <v>32375</v>
      </c>
      <c r="S3424" s="34" t="s">
        <v>32376</v>
      </c>
      <c r="T3424" s="7" t="s">
        <v>32377</v>
      </c>
      <c r="U3424" s="7" t="s">
        <v>32378</v>
      </c>
      <c r="V3424" s="7">
        <v>20000000</v>
      </c>
      <c r="W3424" s="7" t="s">
        <v>60</v>
      </c>
      <c r="X3424" s="7">
        <v>20000000</v>
      </c>
      <c r="Y3424" s="7" t="s">
        <v>154</v>
      </c>
      <c r="Z3424" s="7">
        <v>5</v>
      </c>
      <c r="AA3424" s="7">
        <v>20000000</v>
      </c>
      <c r="AB3424" s="7" t="s">
        <v>60</v>
      </c>
      <c r="AC3424" s="7">
        <v>20000000</v>
      </c>
      <c r="AD3424" s="7" t="s">
        <v>241</v>
      </c>
      <c r="AE3424" s="7">
        <v>32618621</v>
      </c>
      <c r="AF3424" s="7" t="s">
        <v>60</v>
      </c>
      <c r="AG3424" s="7">
        <v>32618621</v>
      </c>
      <c r="AH3424" s="7">
        <v>32618621</v>
      </c>
      <c r="AI3424" s="7" t="s">
        <v>60</v>
      </c>
      <c r="AJ3424" s="7">
        <v>32618621</v>
      </c>
      <c r="AK3424" s="7" t="s">
        <v>32379</v>
      </c>
      <c r="AL3424" s="7" t="s">
        <v>50</v>
      </c>
      <c r="AM3424" s="7" t="s">
        <v>32380</v>
      </c>
      <c r="AN3424" s="7" t="s">
        <v>66</v>
      </c>
      <c r="AO3424" s="7" t="s">
        <v>32381</v>
      </c>
      <c r="AP3424" s="22" t="s">
        <v>32382</v>
      </c>
      <c r="AQ3424" s="9" t="s">
        <v>50</v>
      </c>
      <c r="AR3424" s="7" t="s">
        <v>50</v>
      </c>
    </row>
    <row r="3425" spans="1:44" ht="15" thickBot="1">
      <c r="A3425" s="10" t="s">
        <v>32383</v>
      </c>
      <c r="B3425" s="11">
        <v>99592</v>
      </c>
      <c r="C3425" s="12">
        <v>44197</v>
      </c>
      <c r="D3425" s="13" t="s">
        <v>45</v>
      </c>
      <c r="E3425" s="13" t="s">
        <v>46</v>
      </c>
      <c r="F3425" s="13" t="s">
        <v>70</v>
      </c>
      <c r="G3425" s="26" t="s">
        <v>54946</v>
      </c>
      <c r="H3425" s="13" t="s">
        <v>14559</v>
      </c>
      <c r="I3425" s="13" t="s">
        <v>50</v>
      </c>
      <c r="J3425" s="12">
        <v>45379</v>
      </c>
      <c r="K3425" s="13" t="s">
        <v>50</v>
      </c>
      <c r="L3425" s="13" t="s">
        <v>178</v>
      </c>
      <c r="M3425" s="13" t="s">
        <v>32384</v>
      </c>
      <c r="N3425" s="13" t="s">
        <v>1222</v>
      </c>
      <c r="O3425" s="13" t="s">
        <v>32385</v>
      </c>
      <c r="P3425" s="11">
        <v>6684</v>
      </c>
      <c r="Q3425" s="13" t="s">
        <v>707</v>
      </c>
      <c r="R3425" s="29" t="s">
        <v>32386</v>
      </c>
      <c r="S3425" s="33" t="s">
        <v>32387</v>
      </c>
      <c r="T3425" s="13" t="s">
        <v>32388</v>
      </c>
      <c r="U3425" s="13" t="s">
        <v>50</v>
      </c>
      <c r="V3425" s="13">
        <v>35000000</v>
      </c>
      <c r="W3425" s="13" t="s">
        <v>60</v>
      </c>
      <c r="X3425" s="13">
        <v>35000000</v>
      </c>
      <c r="Y3425" s="13" t="s">
        <v>50</v>
      </c>
      <c r="Z3425" s="13">
        <v>2</v>
      </c>
      <c r="AA3425" s="13">
        <v>35000000</v>
      </c>
      <c r="AB3425" s="13" t="s">
        <v>60</v>
      </c>
      <c r="AC3425" s="13">
        <v>35000000</v>
      </c>
      <c r="AD3425" s="13" t="s">
        <v>178</v>
      </c>
      <c r="AE3425" s="13">
        <v>85000000</v>
      </c>
      <c r="AF3425" s="13" t="s">
        <v>60</v>
      </c>
      <c r="AG3425" s="13">
        <v>85000000</v>
      </c>
      <c r="AH3425" s="13">
        <v>85000000</v>
      </c>
      <c r="AI3425" s="13" t="s">
        <v>60</v>
      </c>
      <c r="AJ3425" s="13">
        <v>85000000</v>
      </c>
      <c r="AK3425" s="13" t="s">
        <v>32389</v>
      </c>
      <c r="AL3425" s="13" t="s">
        <v>50</v>
      </c>
      <c r="AM3425" s="13" t="s">
        <v>32390</v>
      </c>
      <c r="AN3425" s="13" t="s">
        <v>253</v>
      </c>
      <c r="AO3425" s="13" t="s">
        <v>32391</v>
      </c>
      <c r="AP3425" s="21" t="s">
        <v>32392</v>
      </c>
      <c r="AQ3425" s="15" t="s">
        <v>50</v>
      </c>
      <c r="AR3425" s="13" t="s">
        <v>50</v>
      </c>
    </row>
    <row r="3426" spans="1:44" ht="15" thickBot="1">
      <c r="A3426" s="4" t="s">
        <v>32393</v>
      </c>
      <c r="B3426" s="5">
        <v>3670</v>
      </c>
      <c r="C3426" s="6">
        <v>42269</v>
      </c>
      <c r="D3426" s="7" t="s">
        <v>45</v>
      </c>
      <c r="E3426" s="7" t="s">
        <v>46</v>
      </c>
      <c r="F3426" s="7" t="s">
        <v>47</v>
      </c>
      <c r="G3426" s="7" t="s">
        <v>87</v>
      </c>
      <c r="H3426" s="7" t="s">
        <v>12626</v>
      </c>
      <c r="I3426" s="7" t="s">
        <v>50</v>
      </c>
      <c r="J3426" s="6">
        <v>45379</v>
      </c>
      <c r="K3426" s="7" t="s">
        <v>50</v>
      </c>
      <c r="L3426" s="7" t="s">
        <v>62</v>
      </c>
      <c r="M3426" s="7" t="s">
        <v>32394</v>
      </c>
      <c r="N3426" s="7" t="s">
        <v>518</v>
      </c>
      <c r="O3426" s="7" t="s">
        <v>32395</v>
      </c>
      <c r="P3426" s="5">
        <v>6705</v>
      </c>
      <c r="Q3426" s="7" t="s">
        <v>520</v>
      </c>
      <c r="R3426" s="34" t="s">
        <v>32396</v>
      </c>
      <c r="S3426" s="34" t="s">
        <v>32397</v>
      </c>
      <c r="T3426" s="7" t="s">
        <v>50</v>
      </c>
      <c r="U3426" s="7" t="s">
        <v>32398</v>
      </c>
      <c r="V3426" s="7">
        <v>200000000</v>
      </c>
      <c r="W3426" s="7" t="s">
        <v>60</v>
      </c>
      <c r="X3426" s="7">
        <v>200000000</v>
      </c>
      <c r="Y3426" s="7" t="s">
        <v>61</v>
      </c>
      <c r="Z3426" s="7">
        <v>6</v>
      </c>
      <c r="AA3426" s="7">
        <v>200000000</v>
      </c>
      <c r="AB3426" s="7" t="s">
        <v>60</v>
      </c>
      <c r="AC3426" s="7">
        <v>200000000</v>
      </c>
      <c r="AD3426" s="7" t="s">
        <v>62</v>
      </c>
      <c r="AE3426" s="7">
        <v>573117750</v>
      </c>
      <c r="AF3426" s="7" t="s">
        <v>60</v>
      </c>
      <c r="AG3426" s="7">
        <v>573117750</v>
      </c>
      <c r="AH3426" s="7">
        <v>573117750</v>
      </c>
      <c r="AI3426" s="7" t="s">
        <v>60</v>
      </c>
      <c r="AJ3426" s="7">
        <v>573117750</v>
      </c>
      <c r="AK3426" s="7" t="s">
        <v>32399</v>
      </c>
      <c r="AL3426" s="7" t="s">
        <v>32400</v>
      </c>
      <c r="AM3426" s="7" t="s">
        <v>32401</v>
      </c>
      <c r="AN3426" s="7" t="s">
        <v>66</v>
      </c>
      <c r="AO3426" s="7" t="s">
        <v>32402</v>
      </c>
      <c r="AP3426" s="22" t="s">
        <v>32403</v>
      </c>
      <c r="AQ3426" s="9" t="s">
        <v>50</v>
      </c>
      <c r="AR3426" s="7" t="s">
        <v>50</v>
      </c>
    </row>
    <row r="3427" spans="1:44" ht="15" thickBot="1">
      <c r="A3427" s="10" t="s">
        <v>32404</v>
      </c>
      <c r="B3427" s="11">
        <v>20388</v>
      </c>
      <c r="C3427" s="12">
        <v>40544</v>
      </c>
      <c r="D3427" s="13" t="s">
        <v>45</v>
      </c>
      <c r="E3427" s="13" t="s">
        <v>46</v>
      </c>
      <c r="F3427" s="13" t="s">
        <v>47</v>
      </c>
      <c r="G3427" s="26" t="s">
        <v>54946</v>
      </c>
      <c r="H3427" s="13" t="s">
        <v>4364</v>
      </c>
      <c r="I3427" s="13" t="s">
        <v>50</v>
      </c>
      <c r="J3427" s="12">
        <v>45378</v>
      </c>
      <c r="K3427" s="13" t="s">
        <v>116</v>
      </c>
      <c r="L3427" s="13" t="s">
        <v>62</v>
      </c>
      <c r="M3427" s="13" t="s">
        <v>4869</v>
      </c>
      <c r="N3427" s="13" t="s">
        <v>20544</v>
      </c>
      <c r="O3427" s="13" t="s">
        <v>32405</v>
      </c>
      <c r="P3427" s="11">
        <v>6992</v>
      </c>
      <c r="Q3427" s="13" t="s">
        <v>481</v>
      </c>
      <c r="R3427" s="33" t="s">
        <v>32406</v>
      </c>
      <c r="S3427" s="33" t="s">
        <v>32407</v>
      </c>
      <c r="T3427" s="13" t="s">
        <v>50</v>
      </c>
      <c r="U3427" s="13" t="s">
        <v>50</v>
      </c>
      <c r="V3427" s="13">
        <v>115600000</v>
      </c>
      <c r="W3427" s="13" t="s">
        <v>60</v>
      </c>
      <c r="X3427" s="13">
        <v>115600000</v>
      </c>
      <c r="Y3427" s="13" t="s">
        <v>61</v>
      </c>
      <c r="Z3427" s="13">
        <v>3</v>
      </c>
      <c r="AA3427" s="13">
        <v>115600000</v>
      </c>
      <c r="AB3427" s="13" t="s">
        <v>60</v>
      </c>
      <c r="AC3427" s="13">
        <v>115600000</v>
      </c>
      <c r="AD3427" s="13" t="s">
        <v>62</v>
      </c>
      <c r="AE3427" s="13">
        <v>162104600</v>
      </c>
      <c r="AF3427" s="13" t="s">
        <v>60</v>
      </c>
      <c r="AG3427" s="13">
        <v>162104600</v>
      </c>
      <c r="AH3427" s="13">
        <v>162104600</v>
      </c>
      <c r="AI3427" s="13" t="s">
        <v>60</v>
      </c>
      <c r="AJ3427" s="13">
        <v>162104600</v>
      </c>
      <c r="AK3427" s="13" t="s">
        <v>32408</v>
      </c>
      <c r="AL3427" s="13" t="s">
        <v>50</v>
      </c>
      <c r="AM3427" s="13" t="s">
        <v>32409</v>
      </c>
      <c r="AN3427" s="13" t="s">
        <v>66</v>
      </c>
      <c r="AO3427" s="13" t="s">
        <v>32410</v>
      </c>
      <c r="AP3427" s="21" t="s">
        <v>32411</v>
      </c>
      <c r="AQ3427" s="15" t="s">
        <v>50</v>
      </c>
      <c r="AR3427" s="13" t="s">
        <v>50</v>
      </c>
    </row>
    <row r="3428" spans="1:44" ht="15" thickBot="1">
      <c r="A3428" s="4" t="s">
        <v>32412</v>
      </c>
      <c r="B3428" s="5">
        <v>1202</v>
      </c>
      <c r="C3428" s="6">
        <v>44621</v>
      </c>
      <c r="D3428" s="7" t="s">
        <v>45</v>
      </c>
      <c r="E3428" s="7" t="s">
        <v>46</v>
      </c>
      <c r="F3428" s="7" t="s">
        <v>70</v>
      </c>
      <c r="G3428" s="26" t="s">
        <v>54946</v>
      </c>
      <c r="H3428" s="7" t="s">
        <v>240</v>
      </c>
      <c r="I3428" s="7" t="s">
        <v>50</v>
      </c>
      <c r="J3428" s="6">
        <v>45378</v>
      </c>
      <c r="K3428" s="7" t="s">
        <v>50</v>
      </c>
      <c r="L3428" s="7" t="s">
        <v>467</v>
      </c>
      <c r="M3428" s="7" t="s">
        <v>32413</v>
      </c>
      <c r="N3428" s="7" t="s">
        <v>54</v>
      </c>
      <c r="O3428" s="7" t="s">
        <v>32414</v>
      </c>
      <c r="P3428" s="5">
        <v>7052</v>
      </c>
      <c r="Q3428" s="7" t="s">
        <v>56</v>
      </c>
      <c r="R3428" s="34" t="s">
        <v>32415</v>
      </c>
      <c r="S3428" s="34" t="s">
        <v>32416</v>
      </c>
      <c r="T3428" s="7" t="s">
        <v>32417</v>
      </c>
      <c r="U3428" s="7" t="s">
        <v>50</v>
      </c>
      <c r="V3428" s="7">
        <v>8100000</v>
      </c>
      <c r="W3428" s="7" t="s">
        <v>60</v>
      </c>
      <c r="X3428" s="7">
        <v>8100000</v>
      </c>
      <c r="Y3428" s="7" t="s">
        <v>467</v>
      </c>
      <c r="Z3428" s="7">
        <v>1</v>
      </c>
      <c r="AA3428" s="7">
        <v>8100000</v>
      </c>
      <c r="AB3428" s="7" t="s">
        <v>60</v>
      </c>
      <c r="AC3428" s="7">
        <v>8100000</v>
      </c>
      <c r="AD3428" s="7" t="s">
        <v>467</v>
      </c>
      <c r="AE3428" s="7">
        <v>8100000</v>
      </c>
      <c r="AF3428" s="7" t="s">
        <v>60</v>
      </c>
      <c r="AG3428" s="7">
        <v>8100000</v>
      </c>
      <c r="AH3428" s="7">
        <v>8100000</v>
      </c>
      <c r="AI3428" s="7" t="s">
        <v>60</v>
      </c>
      <c r="AJ3428" s="7">
        <v>8100000</v>
      </c>
      <c r="AK3428" s="7" t="s">
        <v>32418</v>
      </c>
      <c r="AL3428" s="7" t="s">
        <v>50</v>
      </c>
      <c r="AM3428" s="7" t="s">
        <v>32419</v>
      </c>
      <c r="AN3428" s="7" t="s">
        <v>66</v>
      </c>
      <c r="AO3428" s="7" t="s">
        <v>32420</v>
      </c>
      <c r="AP3428" s="22" t="s">
        <v>32421</v>
      </c>
      <c r="AQ3428" s="9" t="s">
        <v>50</v>
      </c>
      <c r="AR3428" s="7" t="s">
        <v>50</v>
      </c>
    </row>
    <row r="3429" spans="1:44" ht="15" thickBot="1">
      <c r="A3429" s="10" t="s">
        <v>32422</v>
      </c>
      <c r="B3429" s="11">
        <v>2643</v>
      </c>
      <c r="C3429" s="12">
        <v>43831</v>
      </c>
      <c r="D3429" s="13" t="s">
        <v>45</v>
      </c>
      <c r="E3429" s="13" t="s">
        <v>46</v>
      </c>
      <c r="F3429" s="13" t="s">
        <v>70</v>
      </c>
      <c r="G3429" s="26" t="s">
        <v>54946</v>
      </c>
      <c r="H3429" s="13" t="s">
        <v>4239</v>
      </c>
      <c r="I3429" s="13" t="s">
        <v>50</v>
      </c>
      <c r="J3429" s="12">
        <v>45377</v>
      </c>
      <c r="K3429" s="13" t="s">
        <v>116</v>
      </c>
      <c r="L3429" s="13" t="s">
        <v>241</v>
      </c>
      <c r="M3429" s="13" t="s">
        <v>32423</v>
      </c>
      <c r="N3429" s="13" t="s">
        <v>32424</v>
      </c>
      <c r="O3429" s="13" t="s">
        <v>32425</v>
      </c>
      <c r="P3429" s="11">
        <v>7629</v>
      </c>
      <c r="Q3429" s="13" t="s">
        <v>120</v>
      </c>
      <c r="R3429" s="33" t="s">
        <v>32426</v>
      </c>
      <c r="S3429" s="33" t="s">
        <v>32427</v>
      </c>
      <c r="T3429" s="13" t="s">
        <v>32428</v>
      </c>
      <c r="U3429" s="13" t="s">
        <v>50</v>
      </c>
      <c r="V3429" s="13">
        <v>25500000</v>
      </c>
      <c r="W3429" s="13" t="s">
        <v>60</v>
      </c>
      <c r="X3429" s="13">
        <v>25500000</v>
      </c>
      <c r="Y3429" s="13" t="s">
        <v>154</v>
      </c>
      <c r="Z3429" s="13">
        <v>4</v>
      </c>
      <c r="AA3429" s="13">
        <v>25500000</v>
      </c>
      <c r="AB3429" s="13" t="s">
        <v>60</v>
      </c>
      <c r="AC3429" s="13">
        <v>25500000</v>
      </c>
      <c r="AD3429" s="13" t="s">
        <v>241</v>
      </c>
      <c r="AE3429" s="13">
        <v>35654994</v>
      </c>
      <c r="AF3429" s="13" t="s">
        <v>60</v>
      </c>
      <c r="AG3429" s="13">
        <v>35654994</v>
      </c>
      <c r="AH3429" s="13">
        <v>35654994</v>
      </c>
      <c r="AI3429" s="13" t="s">
        <v>60</v>
      </c>
      <c r="AJ3429" s="13">
        <v>35654994</v>
      </c>
      <c r="AK3429" s="13" t="s">
        <v>32429</v>
      </c>
      <c r="AL3429" s="13" t="s">
        <v>50</v>
      </c>
      <c r="AM3429" s="13" t="s">
        <v>32430</v>
      </c>
      <c r="AN3429" s="13" t="s">
        <v>66</v>
      </c>
      <c r="AO3429" s="13" t="s">
        <v>32431</v>
      </c>
      <c r="AP3429" s="21" t="s">
        <v>32432</v>
      </c>
      <c r="AQ3429" s="15" t="s">
        <v>50</v>
      </c>
      <c r="AR3429" s="13" t="s">
        <v>50</v>
      </c>
    </row>
    <row r="3430" spans="1:44" ht="15" thickBot="1">
      <c r="A3430" s="4" t="s">
        <v>32433</v>
      </c>
      <c r="B3430" s="7">
        <v>171</v>
      </c>
      <c r="C3430" s="6">
        <v>19725</v>
      </c>
      <c r="D3430" s="7" t="s">
        <v>45</v>
      </c>
      <c r="E3430" s="7" t="s">
        <v>46</v>
      </c>
      <c r="F3430" s="7" t="s">
        <v>47</v>
      </c>
      <c r="G3430" s="7" t="s">
        <v>71</v>
      </c>
      <c r="H3430" s="7" t="s">
        <v>11865</v>
      </c>
      <c r="I3430" s="7" t="s">
        <v>50</v>
      </c>
      <c r="J3430" s="6">
        <v>45377</v>
      </c>
      <c r="K3430" s="7" t="s">
        <v>50</v>
      </c>
      <c r="L3430" s="7" t="s">
        <v>162</v>
      </c>
      <c r="M3430" s="7" t="s">
        <v>32434</v>
      </c>
      <c r="N3430" s="7" t="s">
        <v>1880</v>
      </c>
      <c r="O3430" s="7" t="s">
        <v>32435</v>
      </c>
      <c r="P3430" s="5">
        <v>7636</v>
      </c>
      <c r="Q3430" s="7" t="s">
        <v>50</v>
      </c>
      <c r="R3430" s="34" t="s">
        <v>32436</v>
      </c>
      <c r="S3430" s="34" t="s">
        <v>32437</v>
      </c>
      <c r="T3430" s="7" t="s">
        <v>50</v>
      </c>
      <c r="U3430" s="7" t="s">
        <v>32438</v>
      </c>
      <c r="V3430" s="7">
        <v>175000000</v>
      </c>
      <c r="W3430" s="7" t="s">
        <v>1085</v>
      </c>
      <c r="X3430" s="7">
        <v>128832775</v>
      </c>
      <c r="Y3430" s="7" t="s">
        <v>61</v>
      </c>
      <c r="Z3430" s="7">
        <v>1</v>
      </c>
      <c r="AA3430" s="7" t="s">
        <v>50</v>
      </c>
      <c r="AB3430" s="7" t="s">
        <v>50</v>
      </c>
      <c r="AC3430" s="7" t="s">
        <v>50</v>
      </c>
      <c r="AD3430" s="7" t="s">
        <v>50</v>
      </c>
      <c r="AE3430" s="7" t="s">
        <v>50</v>
      </c>
      <c r="AF3430" s="7" t="s">
        <v>50</v>
      </c>
      <c r="AG3430" s="7" t="s">
        <v>50</v>
      </c>
      <c r="AH3430" s="7">
        <v>175000000</v>
      </c>
      <c r="AI3430" s="7" t="s">
        <v>1085</v>
      </c>
      <c r="AJ3430" s="7">
        <v>128832775</v>
      </c>
      <c r="AK3430" s="7" t="s">
        <v>32439</v>
      </c>
      <c r="AL3430" s="7" t="s">
        <v>50</v>
      </c>
      <c r="AM3430" s="7" t="s">
        <v>32440</v>
      </c>
      <c r="AN3430" s="7" t="s">
        <v>66</v>
      </c>
      <c r="AO3430" s="7" t="s">
        <v>32441</v>
      </c>
      <c r="AP3430" s="22" t="s">
        <v>32442</v>
      </c>
      <c r="AQ3430" s="9" t="s">
        <v>50</v>
      </c>
      <c r="AR3430" s="7" t="s">
        <v>50</v>
      </c>
    </row>
    <row r="3431" spans="1:44" ht="15" thickBot="1">
      <c r="A3431" s="10" t="s">
        <v>32443</v>
      </c>
      <c r="B3431" s="11">
        <v>7030</v>
      </c>
      <c r="C3431" s="12">
        <v>42370</v>
      </c>
      <c r="D3431" s="13" t="s">
        <v>45</v>
      </c>
      <c r="E3431" s="13" t="s">
        <v>46</v>
      </c>
      <c r="F3431" s="13" t="s">
        <v>47</v>
      </c>
      <c r="G3431" s="13" t="s">
        <v>87</v>
      </c>
      <c r="H3431" s="13" t="s">
        <v>2465</v>
      </c>
      <c r="I3431" s="13" t="s">
        <v>50</v>
      </c>
      <c r="J3431" s="12">
        <v>45379</v>
      </c>
      <c r="K3431" s="13" t="s">
        <v>191</v>
      </c>
      <c r="L3431" s="13" t="s">
        <v>62</v>
      </c>
      <c r="M3431" s="13" t="s">
        <v>32444</v>
      </c>
      <c r="N3431" s="13" t="s">
        <v>10777</v>
      </c>
      <c r="O3431" s="13" t="s">
        <v>32445</v>
      </c>
      <c r="P3431" s="11">
        <v>7637</v>
      </c>
      <c r="Q3431" s="13" t="s">
        <v>520</v>
      </c>
      <c r="R3431" s="33" t="s">
        <v>32446</v>
      </c>
      <c r="S3431" s="33" t="s">
        <v>32447</v>
      </c>
      <c r="T3431" s="13" t="s">
        <v>50</v>
      </c>
      <c r="U3431" s="13" t="s">
        <v>32448</v>
      </c>
      <c r="V3431" s="13">
        <v>11300000</v>
      </c>
      <c r="W3431" s="13" t="s">
        <v>60</v>
      </c>
      <c r="X3431" s="13">
        <v>11300000</v>
      </c>
      <c r="Y3431" s="13" t="s">
        <v>61</v>
      </c>
      <c r="Z3431" s="13">
        <v>5</v>
      </c>
      <c r="AA3431" s="13">
        <v>11300000</v>
      </c>
      <c r="AB3431" s="13" t="s">
        <v>60</v>
      </c>
      <c r="AC3431" s="13">
        <v>11300000</v>
      </c>
      <c r="AD3431" s="13" t="s">
        <v>62</v>
      </c>
      <c r="AE3431" s="13">
        <v>244300000</v>
      </c>
      <c r="AF3431" s="13" t="s">
        <v>60</v>
      </c>
      <c r="AG3431" s="13">
        <v>244300000</v>
      </c>
      <c r="AH3431" s="13">
        <v>244300000</v>
      </c>
      <c r="AI3431" s="13" t="s">
        <v>60</v>
      </c>
      <c r="AJ3431" s="13">
        <v>244300000</v>
      </c>
      <c r="AK3431" s="13" t="s">
        <v>32449</v>
      </c>
      <c r="AL3431" s="13" t="s">
        <v>32450</v>
      </c>
      <c r="AM3431" s="13" t="s">
        <v>32451</v>
      </c>
      <c r="AN3431" s="13" t="s">
        <v>66</v>
      </c>
      <c r="AO3431" s="13" t="s">
        <v>32452</v>
      </c>
      <c r="AP3431" s="21" t="s">
        <v>32453</v>
      </c>
      <c r="AQ3431" s="15" t="s">
        <v>50</v>
      </c>
      <c r="AR3431" s="13" t="s">
        <v>50</v>
      </c>
    </row>
    <row r="3432" spans="1:44" ht="15" thickBot="1">
      <c r="A3432" s="4" t="s">
        <v>32454</v>
      </c>
      <c r="B3432" s="5">
        <v>2393</v>
      </c>
      <c r="C3432" s="6">
        <v>44562</v>
      </c>
      <c r="D3432" s="7" t="s">
        <v>45</v>
      </c>
      <c r="E3432" s="7" t="s">
        <v>46</v>
      </c>
      <c r="F3432" s="7" t="s">
        <v>70</v>
      </c>
      <c r="G3432" s="26" t="s">
        <v>54946</v>
      </c>
      <c r="H3432" s="7" t="s">
        <v>50</v>
      </c>
      <c r="I3432" s="7" t="s">
        <v>50</v>
      </c>
      <c r="J3432" s="6">
        <v>45379</v>
      </c>
      <c r="K3432" s="7" t="s">
        <v>50</v>
      </c>
      <c r="L3432" s="7" t="s">
        <v>241</v>
      </c>
      <c r="M3432" s="7" t="s">
        <v>32455</v>
      </c>
      <c r="N3432" s="7" t="s">
        <v>75</v>
      </c>
      <c r="O3432" s="7" t="s">
        <v>32456</v>
      </c>
      <c r="P3432" s="5">
        <v>7641</v>
      </c>
      <c r="Q3432" s="7" t="s">
        <v>77</v>
      </c>
      <c r="R3432" s="34" t="s">
        <v>32457</v>
      </c>
      <c r="S3432" s="34" t="s">
        <v>32458</v>
      </c>
      <c r="T3432" s="7" t="s">
        <v>32459</v>
      </c>
      <c r="U3432" s="7" t="s">
        <v>50</v>
      </c>
      <c r="V3432" s="7">
        <v>25000000</v>
      </c>
      <c r="W3432" s="7" t="s">
        <v>60</v>
      </c>
      <c r="X3432" s="7">
        <v>25000000</v>
      </c>
      <c r="Y3432" s="7" t="s">
        <v>154</v>
      </c>
      <c r="Z3432" s="7">
        <v>2</v>
      </c>
      <c r="AA3432" s="7">
        <v>25000000</v>
      </c>
      <c r="AB3432" s="7" t="s">
        <v>60</v>
      </c>
      <c r="AC3432" s="7">
        <v>25000000</v>
      </c>
      <c r="AD3432" s="7" t="s">
        <v>241</v>
      </c>
      <c r="AE3432" s="7">
        <v>30500000</v>
      </c>
      <c r="AF3432" s="7" t="s">
        <v>60</v>
      </c>
      <c r="AG3432" s="7">
        <v>30500000</v>
      </c>
      <c r="AH3432" s="7">
        <v>30500000</v>
      </c>
      <c r="AI3432" s="7" t="s">
        <v>60</v>
      </c>
      <c r="AJ3432" s="7">
        <v>30500000</v>
      </c>
      <c r="AK3432" s="7" t="s">
        <v>32460</v>
      </c>
      <c r="AL3432" s="7" t="s">
        <v>50</v>
      </c>
      <c r="AM3432" s="7" t="s">
        <v>32461</v>
      </c>
      <c r="AN3432" s="7" t="s">
        <v>66</v>
      </c>
      <c r="AO3432" s="7" t="s">
        <v>32462</v>
      </c>
      <c r="AP3432" s="22" t="s">
        <v>32463</v>
      </c>
      <c r="AQ3432" s="9" t="s">
        <v>50</v>
      </c>
      <c r="AR3432" s="7" t="s">
        <v>50</v>
      </c>
    </row>
    <row r="3433" spans="1:44" ht="15" thickBot="1">
      <c r="A3433" s="10" t="s">
        <v>32464</v>
      </c>
      <c r="B3433" s="11">
        <v>23848</v>
      </c>
      <c r="C3433" s="12">
        <v>43354</v>
      </c>
      <c r="D3433" s="13" t="s">
        <v>45</v>
      </c>
      <c r="E3433" s="13" t="s">
        <v>46</v>
      </c>
      <c r="F3433" s="13" t="s">
        <v>70</v>
      </c>
      <c r="G3433" s="26" t="s">
        <v>54946</v>
      </c>
      <c r="H3433" s="13" t="s">
        <v>2619</v>
      </c>
      <c r="I3433" s="13" t="s">
        <v>50</v>
      </c>
      <c r="J3433" s="12">
        <v>45379</v>
      </c>
      <c r="K3433" s="13" t="s">
        <v>50</v>
      </c>
      <c r="L3433" s="13" t="s">
        <v>178</v>
      </c>
      <c r="M3433" s="13" t="s">
        <v>32465</v>
      </c>
      <c r="N3433" s="13" t="s">
        <v>180</v>
      </c>
      <c r="O3433" s="13" t="s">
        <v>32466</v>
      </c>
      <c r="P3433" s="11">
        <v>7706</v>
      </c>
      <c r="Q3433" s="13" t="s">
        <v>120</v>
      </c>
      <c r="R3433" s="33" t="s">
        <v>32467</v>
      </c>
      <c r="S3433" s="33" t="s">
        <v>32468</v>
      </c>
      <c r="T3433" s="13" t="s">
        <v>32469</v>
      </c>
      <c r="U3433" s="13" t="s">
        <v>32470</v>
      </c>
      <c r="V3433" s="13" t="s">
        <v>50</v>
      </c>
      <c r="W3433" s="13" t="s">
        <v>50</v>
      </c>
      <c r="X3433" s="13" t="s">
        <v>50</v>
      </c>
      <c r="Y3433" s="13" t="s">
        <v>50</v>
      </c>
      <c r="Z3433" s="13">
        <v>4</v>
      </c>
      <c r="AA3433" s="13" t="s">
        <v>50</v>
      </c>
      <c r="AB3433" s="13" t="s">
        <v>50</v>
      </c>
      <c r="AC3433" s="13" t="s">
        <v>50</v>
      </c>
      <c r="AD3433" s="13" t="s">
        <v>178</v>
      </c>
      <c r="AE3433" s="13">
        <v>1756000</v>
      </c>
      <c r="AF3433" s="13" t="s">
        <v>60</v>
      </c>
      <c r="AG3433" s="13">
        <v>1756000</v>
      </c>
      <c r="AH3433" s="13">
        <v>1756000</v>
      </c>
      <c r="AI3433" s="13" t="s">
        <v>60</v>
      </c>
      <c r="AJ3433" s="13">
        <v>1756000</v>
      </c>
      <c r="AK3433" s="13" t="s">
        <v>32471</v>
      </c>
      <c r="AL3433" s="13" t="s">
        <v>50</v>
      </c>
      <c r="AM3433" s="13" t="s">
        <v>32472</v>
      </c>
      <c r="AN3433" s="13" t="s">
        <v>66</v>
      </c>
      <c r="AO3433" s="13" t="s">
        <v>32473</v>
      </c>
      <c r="AP3433" s="21" t="s">
        <v>32474</v>
      </c>
      <c r="AQ3433" s="15" t="s">
        <v>50</v>
      </c>
      <c r="AR3433" s="13" t="s">
        <v>50</v>
      </c>
    </row>
    <row r="3434" spans="1:44" ht="15" thickBot="1">
      <c r="A3434" s="4" t="s">
        <v>32475</v>
      </c>
      <c r="B3434" s="7">
        <v>239</v>
      </c>
      <c r="C3434" s="6">
        <v>43101</v>
      </c>
      <c r="D3434" s="7" t="s">
        <v>45</v>
      </c>
      <c r="E3434" s="7" t="s">
        <v>46</v>
      </c>
      <c r="F3434" s="7" t="s">
        <v>70</v>
      </c>
      <c r="G3434" s="26" t="s">
        <v>54946</v>
      </c>
      <c r="H3434" s="7" t="s">
        <v>32476</v>
      </c>
      <c r="I3434" s="7" t="s">
        <v>50</v>
      </c>
      <c r="J3434" s="6">
        <v>45378</v>
      </c>
      <c r="K3434" s="7" t="s">
        <v>191</v>
      </c>
      <c r="L3434" s="7" t="s">
        <v>124</v>
      </c>
      <c r="M3434" s="7" t="s">
        <v>32477</v>
      </c>
      <c r="N3434" s="7" t="s">
        <v>2731</v>
      </c>
      <c r="O3434" s="7" t="s">
        <v>32478</v>
      </c>
      <c r="P3434" s="5">
        <v>7826</v>
      </c>
      <c r="Q3434" s="7" t="s">
        <v>1024</v>
      </c>
      <c r="R3434" s="34" t="s">
        <v>32479</v>
      </c>
      <c r="S3434" s="34" t="s">
        <v>32480</v>
      </c>
      <c r="T3434" s="7" t="s">
        <v>32481</v>
      </c>
      <c r="U3434" s="7" t="s">
        <v>50</v>
      </c>
      <c r="V3434" s="7">
        <v>18000000</v>
      </c>
      <c r="W3434" s="7" t="s">
        <v>60</v>
      </c>
      <c r="X3434" s="7">
        <v>18000000</v>
      </c>
      <c r="Y3434" s="7" t="s">
        <v>81</v>
      </c>
      <c r="Z3434" s="7">
        <v>5</v>
      </c>
      <c r="AA3434" s="7">
        <v>18000000</v>
      </c>
      <c r="AB3434" s="7" t="s">
        <v>60</v>
      </c>
      <c r="AC3434" s="7">
        <v>18000000</v>
      </c>
      <c r="AD3434" s="7" t="s">
        <v>124</v>
      </c>
      <c r="AE3434" s="7">
        <v>49400000</v>
      </c>
      <c r="AF3434" s="7" t="s">
        <v>60</v>
      </c>
      <c r="AG3434" s="7">
        <v>49400000</v>
      </c>
      <c r="AH3434" s="7">
        <v>49400000</v>
      </c>
      <c r="AI3434" s="7" t="s">
        <v>60</v>
      </c>
      <c r="AJ3434" s="7">
        <v>49400000</v>
      </c>
      <c r="AK3434" s="7" t="s">
        <v>32482</v>
      </c>
      <c r="AL3434" s="7" t="s">
        <v>50</v>
      </c>
      <c r="AM3434" s="7" t="s">
        <v>32483</v>
      </c>
      <c r="AN3434" s="7" t="s">
        <v>66</v>
      </c>
      <c r="AO3434" s="7" t="s">
        <v>32484</v>
      </c>
      <c r="AP3434" s="22" t="s">
        <v>32485</v>
      </c>
      <c r="AQ3434" s="9" t="s">
        <v>50</v>
      </c>
      <c r="AR3434" s="7" t="s">
        <v>50</v>
      </c>
    </row>
    <row r="3435" spans="1:44" ht="15" thickBot="1">
      <c r="A3435" s="10" t="s">
        <v>32486</v>
      </c>
      <c r="B3435" s="11">
        <v>1515</v>
      </c>
      <c r="C3435" s="12">
        <v>44562</v>
      </c>
      <c r="D3435" s="13" t="s">
        <v>45</v>
      </c>
      <c r="E3435" s="13" t="s">
        <v>46</v>
      </c>
      <c r="F3435" s="13" t="s">
        <v>70</v>
      </c>
      <c r="G3435" s="27" t="s">
        <v>54945</v>
      </c>
      <c r="H3435" s="13" t="s">
        <v>24483</v>
      </c>
      <c r="I3435" s="13" t="s">
        <v>50</v>
      </c>
      <c r="J3435" s="12">
        <v>45377</v>
      </c>
      <c r="K3435" s="13" t="s">
        <v>50</v>
      </c>
      <c r="L3435" s="13" t="s">
        <v>241</v>
      </c>
      <c r="M3435" s="13" t="s">
        <v>32487</v>
      </c>
      <c r="N3435" s="13" t="s">
        <v>730</v>
      </c>
      <c r="O3435" s="13" t="s">
        <v>32488</v>
      </c>
      <c r="P3435" s="11">
        <v>7842</v>
      </c>
      <c r="Q3435" s="13" t="s">
        <v>616</v>
      </c>
      <c r="R3435" s="33" t="s">
        <v>32489</v>
      </c>
      <c r="S3435" s="33" t="s">
        <v>32490</v>
      </c>
      <c r="T3435" s="13" t="s">
        <v>50</v>
      </c>
      <c r="U3435" s="13" t="s">
        <v>50</v>
      </c>
      <c r="V3435" s="13">
        <v>150000000</v>
      </c>
      <c r="W3435" s="13" t="s">
        <v>60</v>
      </c>
      <c r="X3435" s="13">
        <v>150000000</v>
      </c>
      <c r="Y3435" s="13" t="s">
        <v>154</v>
      </c>
      <c r="Z3435" s="13">
        <v>3</v>
      </c>
      <c r="AA3435" s="13">
        <v>150000000</v>
      </c>
      <c r="AB3435" s="13" t="s">
        <v>60</v>
      </c>
      <c r="AC3435" s="13">
        <v>150000000</v>
      </c>
      <c r="AD3435" s="13" t="s">
        <v>241</v>
      </c>
      <c r="AE3435" s="13">
        <v>569350002</v>
      </c>
      <c r="AF3435" s="13" t="s">
        <v>60</v>
      </c>
      <c r="AG3435" s="13">
        <v>569350002</v>
      </c>
      <c r="AH3435" s="13">
        <v>569350002</v>
      </c>
      <c r="AI3435" s="13" t="s">
        <v>60</v>
      </c>
      <c r="AJ3435" s="13">
        <v>569350002</v>
      </c>
      <c r="AK3435" s="13" t="s">
        <v>32491</v>
      </c>
      <c r="AL3435" s="13" t="s">
        <v>50</v>
      </c>
      <c r="AM3435" s="13" t="s">
        <v>32492</v>
      </c>
      <c r="AN3435" s="13" t="s">
        <v>66</v>
      </c>
      <c r="AO3435" s="13" t="s">
        <v>32493</v>
      </c>
      <c r="AP3435" s="21" t="s">
        <v>32494</v>
      </c>
      <c r="AQ3435" s="15" t="s">
        <v>50</v>
      </c>
      <c r="AR3435" s="13" t="s">
        <v>50</v>
      </c>
    </row>
    <row r="3436" spans="1:44" ht="15" thickBot="1">
      <c r="A3436" s="4" t="s">
        <v>32495</v>
      </c>
      <c r="B3436" s="5">
        <v>5336</v>
      </c>
      <c r="C3436" s="6">
        <v>44927</v>
      </c>
      <c r="D3436" s="7" t="s">
        <v>45</v>
      </c>
      <c r="E3436" s="7" t="s">
        <v>46</v>
      </c>
      <c r="F3436" s="7" t="s">
        <v>70</v>
      </c>
      <c r="G3436" s="7" t="s">
        <v>71</v>
      </c>
      <c r="H3436" s="7" t="s">
        <v>50</v>
      </c>
      <c r="I3436" s="7" t="s">
        <v>50</v>
      </c>
      <c r="J3436" s="6">
        <v>45377</v>
      </c>
      <c r="K3436" s="7" t="s">
        <v>116</v>
      </c>
      <c r="L3436" s="7" t="s">
        <v>467</v>
      </c>
      <c r="M3436" s="7" t="s">
        <v>32496</v>
      </c>
      <c r="N3436" s="7" t="s">
        <v>32497</v>
      </c>
      <c r="O3436" s="7" t="s">
        <v>32498</v>
      </c>
      <c r="P3436" s="5">
        <v>7941</v>
      </c>
      <c r="Q3436" s="7" t="s">
        <v>481</v>
      </c>
      <c r="R3436" s="34" t="s">
        <v>32499</v>
      </c>
      <c r="S3436" s="34" t="s">
        <v>32500</v>
      </c>
      <c r="T3436" s="7" t="s">
        <v>32501</v>
      </c>
      <c r="U3436" s="7" t="s">
        <v>32502</v>
      </c>
      <c r="V3436" s="7">
        <v>8053859</v>
      </c>
      <c r="W3436" s="7" t="s">
        <v>60</v>
      </c>
      <c r="X3436" s="7">
        <v>8053859</v>
      </c>
      <c r="Y3436" s="7" t="s">
        <v>467</v>
      </c>
      <c r="Z3436" s="7">
        <v>1</v>
      </c>
      <c r="AA3436" s="7">
        <v>8053859</v>
      </c>
      <c r="AB3436" s="7" t="s">
        <v>60</v>
      </c>
      <c r="AC3436" s="7">
        <v>8053859</v>
      </c>
      <c r="AD3436" s="7" t="s">
        <v>467</v>
      </c>
      <c r="AE3436" s="7">
        <v>8053859</v>
      </c>
      <c r="AF3436" s="7" t="s">
        <v>60</v>
      </c>
      <c r="AG3436" s="7">
        <v>8053859</v>
      </c>
      <c r="AH3436" s="7">
        <v>8053859</v>
      </c>
      <c r="AI3436" s="7" t="s">
        <v>60</v>
      </c>
      <c r="AJ3436" s="7">
        <v>8053859</v>
      </c>
      <c r="AK3436" s="7" t="s">
        <v>50</v>
      </c>
      <c r="AL3436" s="7" t="s">
        <v>50</v>
      </c>
      <c r="AM3436" s="7" t="s">
        <v>32503</v>
      </c>
      <c r="AN3436" s="7" t="s">
        <v>66</v>
      </c>
      <c r="AO3436" s="7" t="s">
        <v>32504</v>
      </c>
      <c r="AP3436" s="22" t="s">
        <v>32505</v>
      </c>
      <c r="AQ3436" s="9" t="s">
        <v>50</v>
      </c>
      <c r="AR3436" s="7" t="s">
        <v>50</v>
      </c>
    </row>
    <row r="3437" spans="1:44" ht="15" thickBot="1">
      <c r="A3437" s="10" t="s">
        <v>32506</v>
      </c>
      <c r="B3437" s="11">
        <v>217068</v>
      </c>
      <c r="C3437" s="12">
        <v>44682</v>
      </c>
      <c r="D3437" s="13" t="s">
        <v>45</v>
      </c>
      <c r="E3437" s="13" t="s">
        <v>46</v>
      </c>
      <c r="F3437" s="13" t="s">
        <v>70</v>
      </c>
      <c r="G3437" s="13" t="s">
        <v>48</v>
      </c>
      <c r="H3437" s="13" t="s">
        <v>50</v>
      </c>
      <c r="I3437" s="13" t="s">
        <v>50</v>
      </c>
      <c r="J3437" s="12">
        <v>45377</v>
      </c>
      <c r="K3437" s="13" t="s">
        <v>161</v>
      </c>
      <c r="L3437" s="13" t="s">
        <v>131</v>
      </c>
      <c r="M3437" s="13" t="s">
        <v>32507</v>
      </c>
      <c r="N3437" s="13" t="s">
        <v>9469</v>
      </c>
      <c r="O3437" s="13" t="s">
        <v>32508</v>
      </c>
      <c r="P3437" s="11">
        <v>8024</v>
      </c>
      <c r="Q3437" s="13" t="s">
        <v>50</v>
      </c>
      <c r="R3437" s="33" t="s">
        <v>32509</v>
      </c>
      <c r="S3437" s="33" t="s">
        <v>32510</v>
      </c>
      <c r="T3437" s="13" t="s">
        <v>50</v>
      </c>
      <c r="U3437" s="13" t="s">
        <v>50</v>
      </c>
      <c r="V3437" s="13">
        <v>62000000</v>
      </c>
      <c r="W3437" s="13" t="s">
        <v>60</v>
      </c>
      <c r="X3437" s="13">
        <v>62000000</v>
      </c>
      <c r="Y3437" s="13" t="s">
        <v>154</v>
      </c>
      <c r="Z3437" s="13">
        <v>2</v>
      </c>
      <c r="AA3437" s="13">
        <v>52000000</v>
      </c>
      <c r="AB3437" s="13" t="s">
        <v>60</v>
      </c>
      <c r="AC3437" s="13">
        <v>52000000</v>
      </c>
      <c r="AD3437" s="13" t="s">
        <v>241</v>
      </c>
      <c r="AE3437" s="13">
        <v>52000000</v>
      </c>
      <c r="AF3437" s="13" t="s">
        <v>60</v>
      </c>
      <c r="AG3437" s="13">
        <v>52000000</v>
      </c>
      <c r="AH3437" s="13">
        <v>114000000</v>
      </c>
      <c r="AI3437" s="13" t="s">
        <v>60</v>
      </c>
      <c r="AJ3437" s="13">
        <v>114000000</v>
      </c>
      <c r="AK3437" s="13" t="s">
        <v>32511</v>
      </c>
      <c r="AL3437" s="13" t="s">
        <v>50</v>
      </c>
      <c r="AM3437" s="13" t="s">
        <v>32512</v>
      </c>
      <c r="AN3437" s="13" t="s">
        <v>66</v>
      </c>
      <c r="AO3437" s="13" t="s">
        <v>32513</v>
      </c>
      <c r="AP3437" s="21" t="s">
        <v>32514</v>
      </c>
      <c r="AQ3437" s="15" t="s">
        <v>50</v>
      </c>
      <c r="AR3437" s="13" t="s">
        <v>50</v>
      </c>
    </row>
    <row r="3438" spans="1:44" ht="15" thickBot="1">
      <c r="A3438" s="4" t="s">
        <v>32515</v>
      </c>
      <c r="B3438" s="5">
        <v>8624</v>
      </c>
      <c r="C3438" s="6">
        <v>24473</v>
      </c>
      <c r="D3438" s="7" t="s">
        <v>45</v>
      </c>
      <c r="E3438" s="7" t="s">
        <v>46</v>
      </c>
      <c r="F3438" s="7" t="s">
        <v>70</v>
      </c>
      <c r="G3438" s="7" t="s">
        <v>160</v>
      </c>
      <c r="H3438" s="7" t="s">
        <v>32516</v>
      </c>
      <c r="I3438" s="7" t="s">
        <v>50</v>
      </c>
      <c r="J3438" s="6">
        <v>45378</v>
      </c>
      <c r="K3438" s="7" t="s">
        <v>161</v>
      </c>
      <c r="L3438" s="7" t="s">
        <v>131</v>
      </c>
      <c r="M3438" s="7" t="s">
        <v>32517</v>
      </c>
      <c r="N3438" s="7" t="s">
        <v>1473</v>
      </c>
      <c r="O3438" s="7" t="s">
        <v>32518</v>
      </c>
      <c r="P3438" s="5">
        <v>8179</v>
      </c>
      <c r="Q3438" s="7" t="s">
        <v>1001</v>
      </c>
      <c r="R3438" s="34" t="s">
        <v>32519</v>
      </c>
      <c r="S3438" s="34" t="s">
        <v>32520</v>
      </c>
      <c r="T3438" s="7" t="s">
        <v>32521</v>
      </c>
      <c r="U3438" s="7" t="s">
        <v>50</v>
      </c>
      <c r="V3438" s="7">
        <v>115000000</v>
      </c>
      <c r="W3438" s="7" t="s">
        <v>60</v>
      </c>
      <c r="X3438" s="7">
        <v>115000000</v>
      </c>
      <c r="Y3438" s="7" t="s">
        <v>290</v>
      </c>
      <c r="Z3438" s="7">
        <v>5</v>
      </c>
      <c r="AA3438" s="7" t="s">
        <v>50</v>
      </c>
      <c r="AB3438" s="7" t="s">
        <v>50</v>
      </c>
      <c r="AC3438" s="7" t="s">
        <v>50</v>
      </c>
      <c r="AD3438" s="7" t="s">
        <v>290</v>
      </c>
      <c r="AE3438" s="7" t="s">
        <v>50</v>
      </c>
      <c r="AF3438" s="7" t="s">
        <v>50</v>
      </c>
      <c r="AG3438" s="7" t="s">
        <v>50</v>
      </c>
      <c r="AH3438" s="7">
        <v>246400000</v>
      </c>
      <c r="AI3438" s="7" t="s">
        <v>60</v>
      </c>
      <c r="AJ3438" s="7">
        <v>246400000</v>
      </c>
      <c r="AK3438" s="7" t="s">
        <v>32522</v>
      </c>
      <c r="AL3438" s="7" t="s">
        <v>50</v>
      </c>
      <c r="AM3438" s="7" t="s">
        <v>32523</v>
      </c>
      <c r="AN3438" s="7" t="s">
        <v>66</v>
      </c>
      <c r="AO3438" s="7" t="s">
        <v>32524</v>
      </c>
      <c r="AP3438" s="22" t="s">
        <v>32525</v>
      </c>
      <c r="AQ3438" s="9" t="s">
        <v>50</v>
      </c>
      <c r="AR3438" s="7" t="s">
        <v>50</v>
      </c>
    </row>
    <row r="3439" spans="1:44" ht="15" thickBot="1">
      <c r="A3439" s="10" t="s">
        <v>32526</v>
      </c>
      <c r="B3439" s="11">
        <v>6167535</v>
      </c>
      <c r="C3439" s="12">
        <v>31441</v>
      </c>
      <c r="D3439" s="13" t="s">
        <v>45</v>
      </c>
      <c r="E3439" s="13" t="s">
        <v>46</v>
      </c>
      <c r="F3439" s="13" t="s">
        <v>47</v>
      </c>
      <c r="G3439" s="13" t="s">
        <v>48</v>
      </c>
      <c r="H3439" s="13" t="s">
        <v>49</v>
      </c>
      <c r="I3439" s="13" t="s">
        <v>50</v>
      </c>
      <c r="J3439" s="12">
        <v>45376</v>
      </c>
      <c r="K3439" s="13" t="s">
        <v>51</v>
      </c>
      <c r="L3439" s="13" t="s">
        <v>162</v>
      </c>
      <c r="M3439" s="13" t="s">
        <v>32527</v>
      </c>
      <c r="N3439" s="13" t="s">
        <v>5435</v>
      </c>
      <c r="O3439" s="13" t="s">
        <v>32528</v>
      </c>
      <c r="P3439" s="11">
        <v>8776</v>
      </c>
      <c r="Q3439" s="13" t="s">
        <v>383</v>
      </c>
      <c r="R3439" s="33" t="s">
        <v>32529</v>
      </c>
      <c r="S3439" s="33" t="s">
        <v>32530</v>
      </c>
      <c r="T3439" s="13" t="s">
        <v>32531</v>
      </c>
      <c r="U3439" s="13" t="s">
        <v>32532</v>
      </c>
      <c r="V3439" s="13">
        <v>750000000</v>
      </c>
      <c r="W3439" s="13" t="s">
        <v>60</v>
      </c>
      <c r="X3439" s="13">
        <v>750000000</v>
      </c>
      <c r="Y3439" s="13" t="s">
        <v>61</v>
      </c>
      <c r="Z3439" s="13">
        <v>3</v>
      </c>
      <c r="AA3439" s="13">
        <v>1000000000</v>
      </c>
      <c r="AB3439" s="13" t="s">
        <v>60</v>
      </c>
      <c r="AC3439" s="13">
        <v>1000000000</v>
      </c>
      <c r="AD3439" s="13" t="s">
        <v>62</v>
      </c>
      <c r="AE3439" s="13">
        <v>1000000000</v>
      </c>
      <c r="AF3439" s="13" t="s">
        <v>60</v>
      </c>
      <c r="AG3439" s="13">
        <v>1000000000</v>
      </c>
      <c r="AH3439" s="13">
        <v>2750000000</v>
      </c>
      <c r="AI3439" s="13" t="s">
        <v>60</v>
      </c>
      <c r="AJ3439" s="13">
        <v>2750000000</v>
      </c>
      <c r="AK3439" s="13" t="s">
        <v>32533</v>
      </c>
      <c r="AL3439" s="13" t="s">
        <v>50</v>
      </c>
      <c r="AM3439" s="13" t="s">
        <v>32534</v>
      </c>
      <c r="AN3439" s="13" t="s">
        <v>66</v>
      </c>
      <c r="AO3439" s="13" t="s">
        <v>32535</v>
      </c>
      <c r="AP3439" s="21" t="s">
        <v>32536</v>
      </c>
      <c r="AQ3439" s="15" t="s">
        <v>50</v>
      </c>
      <c r="AR3439" s="13" t="s">
        <v>50</v>
      </c>
    </row>
    <row r="3440" spans="1:44" ht="15" thickBot="1">
      <c r="A3440" s="4" t="s">
        <v>32537</v>
      </c>
      <c r="B3440" s="7">
        <v>80</v>
      </c>
      <c r="C3440" s="6">
        <v>42736</v>
      </c>
      <c r="D3440" s="7" t="s">
        <v>45</v>
      </c>
      <c r="E3440" s="7" t="s">
        <v>46</v>
      </c>
      <c r="F3440" s="7" t="s">
        <v>70</v>
      </c>
      <c r="G3440" s="26" t="s">
        <v>54946</v>
      </c>
      <c r="H3440" s="7" t="s">
        <v>12932</v>
      </c>
      <c r="I3440" s="7" t="s">
        <v>50</v>
      </c>
      <c r="J3440" s="6">
        <v>45379</v>
      </c>
      <c r="K3440" s="7" t="s">
        <v>89</v>
      </c>
      <c r="L3440" s="7" t="s">
        <v>467</v>
      </c>
      <c r="M3440" s="7" t="s">
        <v>32538</v>
      </c>
      <c r="N3440" s="7" t="s">
        <v>75</v>
      </c>
      <c r="O3440" s="7" t="s">
        <v>32539</v>
      </c>
      <c r="P3440" s="5">
        <v>8994</v>
      </c>
      <c r="Q3440" s="7" t="s">
        <v>77</v>
      </c>
      <c r="R3440" s="34" t="s">
        <v>32540</v>
      </c>
      <c r="S3440" s="34" t="s">
        <v>32541</v>
      </c>
      <c r="T3440" s="7" t="s">
        <v>32542</v>
      </c>
      <c r="U3440" s="7" t="s">
        <v>32543</v>
      </c>
      <c r="V3440" s="7">
        <v>7256066</v>
      </c>
      <c r="W3440" s="7" t="s">
        <v>60</v>
      </c>
      <c r="X3440" s="7">
        <v>7256066</v>
      </c>
      <c r="Y3440" s="7" t="s">
        <v>467</v>
      </c>
      <c r="Z3440" s="7">
        <v>5</v>
      </c>
      <c r="AA3440" s="7">
        <v>7256066</v>
      </c>
      <c r="AB3440" s="7" t="s">
        <v>60</v>
      </c>
      <c r="AC3440" s="7">
        <v>7256066</v>
      </c>
      <c r="AD3440" s="7" t="s">
        <v>467</v>
      </c>
      <c r="AE3440" s="7">
        <v>20758564</v>
      </c>
      <c r="AF3440" s="7" t="s">
        <v>60</v>
      </c>
      <c r="AG3440" s="7">
        <v>20758564</v>
      </c>
      <c r="AH3440" s="7">
        <v>20758564</v>
      </c>
      <c r="AI3440" s="7" t="s">
        <v>60</v>
      </c>
      <c r="AJ3440" s="7">
        <v>20758564</v>
      </c>
      <c r="AK3440" s="7" t="s">
        <v>32544</v>
      </c>
      <c r="AL3440" s="7" t="s">
        <v>50</v>
      </c>
      <c r="AM3440" s="7" t="s">
        <v>32545</v>
      </c>
      <c r="AN3440" s="7" t="s">
        <v>66</v>
      </c>
      <c r="AO3440" s="7" t="s">
        <v>32546</v>
      </c>
      <c r="AP3440" s="22" t="s">
        <v>32547</v>
      </c>
      <c r="AQ3440" s="9" t="s">
        <v>50</v>
      </c>
      <c r="AR3440" s="7" t="s">
        <v>50</v>
      </c>
    </row>
    <row r="3441" spans="1:44" ht="15" thickBot="1">
      <c r="A3441" s="10" t="s">
        <v>32548</v>
      </c>
      <c r="B3441" s="13" t="s">
        <v>50</v>
      </c>
      <c r="C3441" s="12">
        <v>41640</v>
      </c>
      <c r="D3441" s="13" t="s">
        <v>45</v>
      </c>
      <c r="E3441" s="13" t="s">
        <v>46</v>
      </c>
      <c r="F3441" s="13" t="s">
        <v>70</v>
      </c>
      <c r="G3441" s="13" t="s">
        <v>87</v>
      </c>
      <c r="H3441" s="13" t="s">
        <v>14741</v>
      </c>
      <c r="I3441" s="13" t="s">
        <v>50</v>
      </c>
      <c r="J3441" s="12">
        <v>45379</v>
      </c>
      <c r="K3441" s="13" t="s">
        <v>116</v>
      </c>
      <c r="L3441" s="13" t="s">
        <v>178</v>
      </c>
      <c r="M3441" s="13" t="s">
        <v>32549</v>
      </c>
      <c r="N3441" s="13" t="s">
        <v>25425</v>
      </c>
      <c r="O3441" s="13" t="s">
        <v>32550</v>
      </c>
      <c r="P3441" s="11">
        <v>9002</v>
      </c>
      <c r="Q3441" s="13" t="s">
        <v>1750</v>
      </c>
      <c r="R3441" s="33" t="s">
        <v>32551</v>
      </c>
      <c r="S3441" s="33" t="s">
        <v>32552</v>
      </c>
      <c r="T3441" s="13" t="s">
        <v>32553</v>
      </c>
      <c r="U3441" s="13" t="s">
        <v>32554</v>
      </c>
      <c r="V3441" s="13">
        <v>6206026</v>
      </c>
      <c r="W3441" s="13" t="s">
        <v>60</v>
      </c>
      <c r="X3441" s="13">
        <v>6206026</v>
      </c>
      <c r="Y3441" s="13" t="s">
        <v>50</v>
      </c>
      <c r="Z3441" s="13">
        <v>10</v>
      </c>
      <c r="AA3441" s="13">
        <v>6206026</v>
      </c>
      <c r="AB3441" s="13" t="s">
        <v>60</v>
      </c>
      <c r="AC3441" s="13">
        <v>6206026</v>
      </c>
      <c r="AD3441" s="13" t="s">
        <v>178</v>
      </c>
      <c r="AE3441" s="13">
        <v>60853982</v>
      </c>
      <c r="AF3441" s="13" t="s">
        <v>60</v>
      </c>
      <c r="AG3441" s="13">
        <v>60853982</v>
      </c>
      <c r="AH3441" s="13">
        <v>61207832</v>
      </c>
      <c r="AI3441" s="13" t="s">
        <v>60</v>
      </c>
      <c r="AJ3441" s="13">
        <v>61207832</v>
      </c>
      <c r="AK3441" s="13" t="s">
        <v>32555</v>
      </c>
      <c r="AL3441" s="13" t="s">
        <v>50</v>
      </c>
      <c r="AM3441" s="13" t="s">
        <v>32556</v>
      </c>
      <c r="AN3441" s="13" t="s">
        <v>66</v>
      </c>
      <c r="AO3441" s="13" t="s">
        <v>32557</v>
      </c>
      <c r="AP3441" s="21" t="s">
        <v>32558</v>
      </c>
      <c r="AQ3441" s="15" t="s">
        <v>50</v>
      </c>
      <c r="AR3441" s="13" t="s">
        <v>50</v>
      </c>
    </row>
    <row r="3442" spans="1:44" ht="15" thickBot="1">
      <c r="A3442" s="4" t="s">
        <v>32559</v>
      </c>
      <c r="B3442" s="5">
        <v>35919</v>
      </c>
      <c r="C3442" s="6">
        <v>35431</v>
      </c>
      <c r="D3442" s="7" t="s">
        <v>45</v>
      </c>
      <c r="E3442" s="7" t="s">
        <v>46</v>
      </c>
      <c r="F3442" s="7" t="s">
        <v>47</v>
      </c>
      <c r="G3442" s="7" t="s">
        <v>71</v>
      </c>
      <c r="H3442" s="7" t="s">
        <v>115</v>
      </c>
      <c r="I3442" s="7" t="s">
        <v>50</v>
      </c>
      <c r="J3442" s="6">
        <v>45376</v>
      </c>
      <c r="K3442" s="7" t="s">
        <v>161</v>
      </c>
      <c r="L3442" s="7" t="s">
        <v>162</v>
      </c>
      <c r="M3442" s="7" t="s">
        <v>2400</v>
      </c>
      <c r="N3442" s="7" t="s">
        <v>32560</v>
      </c>
      <c r="O3442" s="7" t="s">
        <v>32561</v>
      </c>
      <c r="P3442" s="5">
        <v>9033</v>
      </c>
      <c r="Q3442" s="7" t="s">
        <v>683</v>
      </c>
      <c r="R3442" s="34" t="s">
        <v>32562</v>
      </c>
      <c r="S3442" s="34" t="s">
        <v>32563</v>
      </c>
      <c r="T3442" s="7" t="s">
        <v>50</v>
      </c>
      <c r="U3442" s="7" t="s">
        <v>32564</v>
      </c>
      <c r="V3442" s="7">
        <v>70000000</v>
      </c>
      <c r="W3442" s="7" t="s">
        <v>60</v>
      </c>
      <c r="X3442" s="7">
        <v>70000000</v>
      </c>
      <c r="Y3442" s="7" t="s">
        <v>61</v>
      </c>
      <c r="Z3442" s="7">
        <v>2</v>
      </c>
      <c r="AA3442" s="7" t="s">
        <v>50</v>
      </c>
      <c r="AB3442" s="7" t="s">
        <v>50</v>
      </c>
      <c r="AC3442" s="7" t="s">
        <v>50</v>
      </c>
      <c r="AD3442" s="7" t="s">
        <v>50</v>
      </c>
      <c r="AE3442" s="7" t="s">
        <v>50</v>
      </c>
      <c r="AF3442" s="7" t="s">
        <v>50</v>
      </c>
      <c r="AG3442" s="7" t="s">
        <v>50</v>
      </c>
      <c r="AH3442" s="7">
        <v>170000000</v>
      </c>
      <c r="AI3442" s="7" t="s">
        <v>60</v>
      </c>
      <c r="AJ3442" s="7">
        <v>170000000</v>
      </c>
      <c r="AK3442" s="7" t="s">
        <v>32565</v>
      </c>
      <c r="AL3442" s="7" t="s">
        <v>32566</v>
      </c>
      <c r="AM3442" s="7" t="s">
        <v>32567</v>
      </c>
      <c r="AN3442" s="7" t="s">
        <v>66</v>
      </c>
      <c r="AO3442" s="7" t="s">
        <v>32568</v>
      </c>
      <c r="AP3442" s="22" t="s">
        <v>32569</v>
      </c>
      <c r="AQ3442" s="9" t="s">
        <v>50</v>
      </c>
      <c r="AR3442" s="7" t="s">
        <v>50</v>
      </c>
    </row>
    <row r="3443" spans="1:44" ht="15" thickBot="1">
      <c r="A3443" s="10" t="s">
        <v>32570</v>
      </c>
      <c r="B3443" s="11">
        <v>12447</v>
      </c>
      <c r="C3443" s="12">
        <v>43862</v>
      </c>
      <c r="D3443" s="13" t="s">
        <v>45</v>
      </c>
      <c r="E3443" s="13" t="s">
        <v>46</v>
      </c>
      <c r="F3443" s="13" t="s">
        <v>70</v>
      </c>
      <c r="G3443" s="13" t="s">
        <v>87</v>
      </c>
      <c r="H3443" s="13" t="s">
        <v>2619</v>
      </c>
      <c r="I3443" s="13" t="s">
        <v>50</v>
      </c>
      <c r="J3443" s="12">
        <v>45377</v>
      </c>
      <c r="K3443" s="13" t="s">
        <v>116</v>
      </c>
      <c r="L3443" s="13" t="s">
        <v>52</v>
      </c>
      <c r="M3443" s="13" t="s">
        <v>32571</v>
      </c>
      <c r="N3443" s="13" t="s">
        <v>2540</v>
      </c>
      <c r="O3443" s="13" t="s">
        <v>32572</v>
      </c>
      <c r="P3443" s="11">
        <v>9100</v>
      </c>
      <c r="Q3443" s="13" t="s">
        <v>360</v>
      </c>
      <c r="R3443" s="33" t="s">
        <v>32573</v>
      </c>
      <c r="S3443" s="33" t="s">
        <v>32574</v>
      </c>
      <c r="T3443" s="13" t="s">
        <v>32575</v>
      </c>
      <c r="U3443" s="13" t="s">
        <v>50</v>
      </c>
      <c r="V3443" s="13">
        <v>16500000</v>
      </c>
      <c r="W3443" s="13" t="s">
        <v>209</v>
      </c>
      <c r="X3443" s="13">
        <v>17873624</v>
      </c>
      <c r="Y3443" s="13" t="s">
        <v>154</v>
      </c>
      <c r="Z3443" s="13">
        <v>7</v>
      </c>
      <c r="AA3443" s="13">
        <v>27000000</v>
      </c>
      <c r="AB3443" s="13" t="s">
        <v>209</v>
      </c>
      <c r="AC3443" s="13">
        <v>29736076</v>
      </c>
      <c r="AD3443" s="13" t="s">
        <v>241</v>
      </c>
      <c r="AE3443" s="13">
        <v>33036076</v>
      </c>
      <c r="AF3443" s="13" t="s">
        <v>60</v>
      </c>
      <c r="AG3443" s="13">
        <v>33036076</v>
      </c>
      <c r="AH3443" s="13">
        <v>58083258</v>
      </c>
      <c r="AI3443" s="13" t="s">
        <v>60</v>
      </c>
      <c r="AJ3443" s="13">
        <v>58083258</v>
      </c>
      <c r="AK3443" s="13" t="s">
        <v>32576</v>
      </c>
      <c r="AL3443" s="13" t="s">
        <v>50</v>
      </c>
      <c r="AM3443" s="13" t="s">
        <v>32577</v>
      </c>
      <c r="AN3443" s="13" t="s">
        <v>66</v>
      </c>
      <c r="AO3443" s="13" t="s">
        <v>32578</v>
      </c>
      <c r="AP3443" s="21" t="s">
        <v>32579</v>
      </c>
      <c r="AQ3443" s="15" t="s">
        <v>50</v>
      </c>
      <c r="AR3443" s="13" t="s">
        <v>50</v>
      </c>
    </row>
    <row r="3444" spans="1:44" ht="15" thickBot="1">
      <c r="A3444" s="4" t="s">
        <v>32580</v>
      </c>
      <c r="B3444" s="5">
        <v>95058</v>
      </c>
      <c r="C3444" s="6">
        <v>42795</v>
      </c>
      <c r="D3444" s="7" t="s">
        <v>45</v>
      </c>
      <c r="E3444" s="7" t="s">
        <v>46</v>
      </c>
      <c r="F3444" s="7" t="s">
        <v>70</v>
      </c>
      <c r="G3444" s="7" t="s">
        <v>87</v>
      </c>
      <c r="H3444" s="7" t="s">
        <v>32581</v>
      </c>
      <c r="I3444" s="7" t="s">
        <v>50</v>
      </c>
      <c r="J3444" s="6">
        <v>45377</v>
      </c>
      <c r="K3444" s="7" t="s">
        <v>116</v>
      </c>
      <c r="L3444" s="7" t="s">
        <v>241</v>
      </c>
      <c r="M3444" s="7" t="s">
        <v>32582</v>
      </c>
      <c r="N3444" s="7" t="s">
        <v>75</v>
      </c>
      <c r="O3444" s="7" t="s">
        <v>32583</v>
      </c>
      <c r="P3444" s="5">
        <v>9202</v>
      </c>
      <c r="Q3444" s="7" t="s">
        <v>77</v>
      </c>
      <c r="R3444" s="34" t="s">
        <v>32584</v>
      </c>
      <c r="S3444" s="34" t="s">
        <v>32585</v>
      </c>
      <c r="T3444" s="7" t="s">
        <v>32586</v>
      </c>
      <c r="U3444" s="7" t="s">
        <v>32587</v>
      </c>
      <c r="V3444" s="7">
        <v>16000000</v>
      </c>
      <c r="W3444" s="7" t="s">
        <v>60</v>
      </c>
      <c r="X3444" s="7">
        <v>16000000</v>
      </c>
      <c r="Y3444" s="7" t="s">
        <v>154</v>
      </c>
      <c r="Z3444" s="7">
        <v>6</v>
      </c>
      <c r="AA3444" s="7">
        <v>16000000</v>
      </c>
      <c r="AB3444" s="7" t="s">
        <v>60</v>
      </c>
      <c r="AC3444" s="7">
        <v>16000000</v>
      </c>
      <c r="AD3444" s="7" t="s">
        <v>241</v>
      </c>
      <c r="AE3444" s="7">
        <v>22325000</v>
      </c>
      <c r="AF3444" s="7" t="s">
        <v>60</v>
      </c>
      <c r="AG3444" s="7">
        <v>22325000</v>
      </c>
      <c r="AH3444" s="7">
        <v>22325000</v>
      </c>
      <c r="AI3444" s="7" t="s">
        <v>60</v>
      </c>
      <c r="AJ3444" s="7">
        <v>22325000</v>
      </c>
      <c r="AK3444" s="7" t="s">
        <v>32588</v>
      </c>
      <c r="AL3444" s="7" t="s">
        <v>50</v>
      </c>
      <c r="AM3444" s="7" t="s">
        <v>32589</v>
      </c>
      <c r="AN3444" s="7" t="s">
        <v>66</v>
      </c>
      <c r="AO3444" s="7" t="s">
        <v>32590</v>
      </c>
      <c r="AP3444" s="22" t="s">
        <v>32591</v>
      </c>
      <c r="AQ3444" s="9" t="s">
        <v>50</v>
      </c>
      <c r="AR3444" s="7" t="s">
        <v>50</v>
      </c>
    </row>
    <row r="3445" spans="1:44" ht="15" thickBot="1">
      <c r="A3445" s="10" t="s">
        <v>32592</v>
      </c>
      <c r="B3445" s="11">
        <v>7809</v>
      </c>
      <c r="C3445" s="12">
        <v>41275</v>
      </c>
      <c r="D3445" s="13" t="s">
        <v>45</v>
      </c>
      <c r="E3445" s="13" t="s">
        <v>46</v>
      </c>
      <c r="F3445" s="13" t="s">
        <v>47</v>
      </c>
      <c r="G3445" s="13" t="s">
        <v>145</v>
      </c>
      <c r="H3445" s="13" t="s">
        <v>115</v>
      </c>
      <c r="I3445" s="13" t="s">
        <v>50</v>
      </c>
      <c r="J3445" s="12">
        <v>45377</v>
      </c>
      <c r="K3445" s="13" t="s">
        <v>72</v>
      </c>
      <c r="L3445" s="13" t="s">
        <v>162</v>
      </c>
      <c r="M3445" s="13" t="s">
        <v>5355</v>
      </c>
      <c r="N3445" s="13" t="s">
        <v>91</v>
      </c>
      <c r="O3445" s="13" t="s">
        <v>32593</v>
      </c>
      <c r="P3445" s="11">
        <v>9338</v>
      </c>
      <c r="Q3445" s="13" t="s">
        <v>93</v>
      </c>
      <c r="R3445" s="33" t="s">
        <v>32594</v>
      </c>
      <c r="S3445" s="33" t="s">
        <v>32595</v>
      </c>
      <c r="T3445" s="13" t="s">
        <v>32596</v>
      </c>
      <c r="U3445" s="13" t="s">
        <v>32597</v>
      </c>
      <c r="V3445" s="13">
        <v>1000000000</v>
      </c>
      <c r="W3445" s="13" t="s">
        <v>60</v>
      </c>
      <c r="X3445" s="13">
        <v>1000000000</v>
      </c>
      <c r="Y3445" s="13" t="s">
        <v>61</v>
      </c>
      <c r="Z3445" s="13">
        <v>5</v>
      </c>
      <c r="AA3445" s="13">
        <v>840000000</v>
      </c>
      <c r="AB3445" s="13" t="s">
        <v>60</v>
      </c>
      <c r="AC3445" s="13">
        <v>840000000</v>
      </c>
      <c r="AD3445" s="13" t="s">
        <v>62</v>
      </c>
      <c r="AE3445" s="13">
        <v>2234600000</v>
      </c>
      <c r="AF3445" s="13" t="s">
        <v>60</v>
      </c>
      <c r="AG3445" s="13">
        <v>2234600000</v>
      </c>
      <c r="AH3445" s="13">
        <v>3534600000</v>
      </c>
      <c r="AI3445" s="13" t="s">
        <v>60</v>
      </c>
      <c r="AJ3445" s="13">
        <v>3534600000</v>
      </c>
      <c r="AK3445" s="13" t="s">
        <v>50</v>
      </c>
      <c r="AL3445" s="13" t="s">
        <v>50</v>
      </c>
      <c r="AM3445" s="13" t="s">
        <v>32598</v>
      </c>
      <c r="AN3445" s="13" t="s">
        <v>1700</v>
      </c>
      <c r="AO3445" s="13" t="s">
        <v>32596</v>
      </c>
      <c r="AP3445" s="21" t="s">
        <v>32599</v>
      </c>
      <c r="AQ3445" s="15" t="s">
        <v>50</v>
      </c>
      <c r="AR3445" s="13" t="s">
        <v>50</v>
      </c>
    </row>
    <row r="3446" spans="1:44" ht="15" thickBot="1">
      <c r="A3446" s="4" t="s">
        <v>20483</v>
      </c>
      <c r="B3446" s="5">
        <v>2512926</v>
      </c>
      <c r="C3446" s="6">
        <v>45324</v>
      </c>
      <c r="D3446" s="7" t="s">
        <v>45</v>
      </c>
      <c r="E3446" s="7" t="s">
        <v>46</v>
      </c>
      <c r="F3446" s="7" t="s">
        <v>70</v>
      </c>
      <c r="G3446" s="26" t="s">
        <v>54946</v>
      </c>
      <c r="H3446" s="7" t="s">
        <v>50</v>
      </c>
      <c r="I3446" s="7" t="s">
        <v>50</v>
      </c>
      <c r="J3446" s="6">
        <v>45377</v>
      </c>
      <c r="K3446" s="7" t="s">
        <v>50</v>
      </c>
      <c r="L3446" s="7" t="s">
        <v>467</v>
      </c>
      <c r="M3446" s="7" t="s">
        <v>1034</v>
      </c>
      <c r="N3446" s="7" t="s">
        <v>50</v>
      </c>
      <c r="O3446" s="7" t="s">
        <v>32600</v>
      </c>
      <c r="P3446" s="5">
        <v>9428</v>
      </c>
      <c r="Q3446" s="7" t="s">
        <v>50</v>
      </c>
      <c r="R3446" s="34" t="s">
        <v>20485</v>
      </c>
      <c r="S3446" s="34" t="s">
        <v>20486</v>
      </c>
      <c r="T3446" s="7" t="s">
        <v>20487</v>
      </c>
      <c r="U3446" s="7" t="s">
        <v>20488</v>
      </c>
      <c r="V3446" s="7" t="s">
        <v>50</v>
      </c>
      <c r="W3446" s="7" t="s">
        <v>50</v>
      </c>
      <c r="X3446" s="7" t="s">
        <v>50</v>
      </c>
      <c r="Y3446" s="7" t="s">
        <v>467</v>
      </c>
      <c r="Z3446" s="7">
        <v>2</v>
      </c>
      <c r="AA3446" s="7" t="s">
        <v>50</v>
      </c>
      <c r="AB3446" s="7" t="s">
        <v>50</v>
      </c>
      <c r="AC3446" s="7" t="s">
        <v>50</v>
      </c>
      <c r="AD3446" s="7" t="s">
        <v>467</v>
      </c>
      <c r="AE3446" s="7">
        <v>2000000</v>
      </c>
      <c r="AF3446" s="7" t="s">
        <v>60</v>
      </c>
      <c r="AG3446" s="7">
        <v>2000000</v>
      </c>
      <c r="AH3446" s="7">
        <v>2000000</v>
      </c>
      <c r="AI3446" s="7" t="s">
        <v>60</v>
      </c>
      <c r="AJ3446" s="7">
        <v>2000000</v>
      </c>
      <c r="AK3446" s="7" t="s">
        <v>50</v>
      </c>
      <c r="AL3446" s="7" t="s">
        <v>50</v>
      </c>
      <c r="AM3446" s="7" t="s">
        <v>32601</v>
      </c>
      <c r="AN3446" s="7" t="s">
        <v>66</v>
      </c>
      <c r="AO3446" s="7" t="s">
        <v>20490</v>
      </c>
      <c r="AP3446" s="22" t="s">
        <v>32602</v>
      </c>
      <c r="AQ3446" s="9" t="s">
        <v>50</v>
      </c>
      <c r="AR3446" s="7" t="s">
        <v>50</v>
      </c>
    </row>
    <row r="3447" spans="1:44" ht="15" thickBot="1">
      <c r="A3447" s="10" t="s">
        <v>32603</v>
      </c>
      <c r="B3447" s="11">
        <v>1488</v>
      </c>
      <c r="C3447" s="12">
        <v>43831</v>
      </c>
      <c r="D3447" s="13" t="s">
        <v>45</v>
      </c>
      <c r="E3447" s="13" t="s">
        <v>46</v>
      </c>
      <c r="F3447" s="13" t="s">
        <v>70</v>
      </c>
      <c r="G3447" s="26" t="s">
        <v>54946</v>
      </c>
      <c r="H3447" s="13" t="s">
        <v>1091</v>
      </c>
      <c r="I3447" s="13" t="s">
        <v>50</v>
      </c>
      <c r="J3447" s="12">
        <v>45377</v>
      </c>
      <c r="K3447" s="13" t="s">
        <v>116</v>
      </c>
      <c r="L3447" s="13" t="s">
        <v>467</v>
      </c>
      <c r="M3447" s="13" t="s">
        <v>32604</v>
      </c>
      <c r="N3447" s="13" t="s">
        <v>7477</v>
      </c>
      <c r="O3447" s="13" t="s">
        <v>32605</v>
      </c>
      <c r="P3447" s="11">
        <v>9578</v>
      </c>
      <c r="Q3447" s="13" t="s">
        <v>93</v>
      </c>
      <c r="R3447" s="33" t="s">
        <v>32606</v>
      </c>
      <c r="S3447" s="33" t="s">
        <v>32607</v>
      </c>
      <c r="T3447" s="13" t="s">
        <v>50</v>
      </c>
      <c r="U3447" s="13" t="s">
        <v>50</v>
      </c>
      <c r="V3447" s="13">
        <v>12000000</v>
      </c>
      <c r="W3447" s="13" t="s">
        <v>60</v>
      </c>
      <c r="X3447" s="13">
        <v>12000000</v>
      </c>
      <c r="Y3447" s="13" t="s">
        <v>467</v>
      </c>
      <c r="Z3447" s="13">
        <v>3</v>
      </c>
      <c r="AA3447" s="13">
        <v>12000000</v>
      </c>
      <c r="AB3447" s="13" t="s">
        <v>60</v>
      </c>
      <c r="AC3447" s="13">
        <v>12000000</v>
      </c>
      <c r="AD3447" s="13" t="s">
        <v>467</v>
      </c>
      <c r="AE3447" s="13">
        <v>12000000</v>
      </c>
      <c r="AF3447" s="13" t="s">
        <v>60</v>
      </c>
      <c r="AG3447" s="13">
        <v>12000000</v>
      </c>
      <c r="AH3447" s="13">
        <v>12000000</v>
      </c>
      <c r="AI3447" s="13" t="s">
        <v>60</v>
      </c>
      <c r="AJ3447" s="13">
        <v>12000000</v>
      </c>
      <c r="AK3447" s="13" t="s">
        <v>32608</v>
      </c>
      <c r="AL3447" s="13" t="s">
        <v>50</v>
      </c>
      <c r="AM3447" s="13" t="s">
        <v>32609</v>
      </c>
      <c r="AN3447" s="13" t="s">
        <v>253</v>
      </c>
      <c r="AO3447" s="13" t="s">
        <v>32610</v>
      </c>
      <c r="AP3447" s="21" t="s">
        <v>32611</v>
      </c>
      <c r="AQ3447" s="15" t="s">
        <v>50</v>
      </c>
      <c r="AR3447" s="13" t="s">
        <v>50</v>
      </c>
    </row>
    <row r="3448" spans="1:44" ht="15" thickBot="1">
      <c r="A3448" s="4" t="s">
        <v>32612</v>
      </c>
      <c r="B3448" s="5">
        <v>271752</v>
      </c>
      <c r="C3448" s="6">
        <v>44197</v>
      </c>
      <c r="D3448" s="7" t="s">
        <v>45</v>
      </c>
      <c r="E3448" s="7" t="s">
        <v>46</v>
      </c>
      <c r="F3448" s="7" t="s">
        <v>70</v>
      </c>
      <c r="G3448" s="26" t="s">
        <v>54946</v>
      </c>
      <c r="H3448" s="7" t="s">
        <v>562</v>
      </c>
      <c r="I3448" s="7" t="s">
        <v>50</v>
      </c>
      <c r="J3448" s="6">
        <v>45379</v>
      </c>
      <c r="K3448" s="7" t="s">
        <v>50</v>
      </c>
      <c r="L3448" s="7" t="s">
        <v>241</v>
      </c>
      <c r="M3448" s="7" t="s">
        <v>4841</v>
      </c>
      <c r="N3448" s="7" t="s">
        <v>32613</v>
      </c>
      <c r="O3448" s="7" t="s">
        <v>32614</v>
      </c>
      <c r="P3448" s="5">
        <v>9583</v>
      </c>
      <c r="Q3448" s="7" t="s">
        <v>105</v>
      </c>
      <c r="R3448" s="34" t="s">
        <v>32615</v>
      </c>
      <c r="S3448" s="34" t="s">
        <v>32616</v>
      </c>
      <c r="T3448" s="7" t="s">
        <v>32617</v>
      </c>
      <c r="U3448" s="7" t="s">
        <v>50</v>
      </c>
      <c r="V3448" s="7">
        <v>20000000</v>
      </c>
      <c r="W3448" s="7" t="s">
        <v>60</v>
      </c>
      <c r="X3448" s="7">
        <v>20000000</v>
      </c>
      <c r="Y3448" s="7" t="s">
        <v>154</v>
      </c>
      <c r="Z3448" s="7">
        <v>2</v>
      </c>
      <c r="AA3448" s="7">
        <v>20000000</v>
      </c>
      <c r="AB3448" s="7" t="s">
        <v>60</v>
      </c>
      <c r="AC3448" s="7">
        <v>20000000</v>
      </c>
      <c r="AD3448" s="7" t="s">
        <v>241</v>
      </c>
      <c r="AE3448" s="7">
        <v>25000000</v>
      </c>
      <c r="AF3448" s="7" t="s">
        <v>60</v>
      </c>
      <c r="AG3448" s="7">
        <v>25000000</v>
      </c>
      <c r="AH3448" s="7">
        <v>25000000</v>
      </c>
      <c r="AI3448" s="7" t="s">
        <v>60</v>
      </c>
      <c r="AJ3448" s="7">
        <v>25000000</v>
      </c>
      <c r="AK3448" s="7" t="s">
        <v>32618</v>
      </c>
      <c r="AL3448" s="7" t="s">
        <v>50</v>
      </c>
      <c r="AM3448" s="7" t="s">
        <v>32619</v>
      </c>
      <c r="AN3448" s="7" t="s">
        <v>66</v>
      </c>
      <c r="AO3448" s="7" t="s">
        <v>32617</v>
      </c>
      <c r="AP3448" s="22" t="s">
        <v>32620</v>
      </c>
      <c r="AQ3448" s="9" t="s">
        <v>50</v>
      </c>
      <c r="AR3448" s="7" t="s">
        <v>50</v>
      </c>
    </row>
    <row r="3449" spans="1:44" ht="15" thickBot="1">
      <c r="A3449" s="10" t="s">
        <v>32621</v>
      </c>
      <c r="B3449" s="11">
        <v>44919</v>
      </c>
      <c r="C3449" s="13" t="s">
        <v>32622</v>
      </c>
      <c r="D3449" s="13" t="s">
        <v>45</v>
      </c>
      <c r="E3449" s="13" t="s">
        <v>46</v>
      </c>
      <c r="F3449" s="13" t="s">
        <v>70</v>
      </c>
      <c r="G3449" s="13" t="s">
        <v>48</v>
      </c>
      <c r="H3449" s="13" t="s">
        <v>2147</v>
      </c>
      <c r="I3449" s="13" t="s">
        <v>50</v>
      </c>
      <c r="J3449" s="12">
        <v>45376</v>
      </c>
      <c r="K3449" s="13" t="s">
        <v>161</v>
      </c>
      <c r="L3449" s="13" t="s">
        <v>52</v>
      </c>
      <c r="M3449" s="13" t="s">
        <v>32623</v>
      </c>
      <c r="N3449" s="13" t="s">
        <v>32624</v>
      </c>
      <c r="O3449" s="13" t="s">
        <v>32625</v>
      </c>
      <c r="P3449" s="11">
        <v>9740</v>
      </c>
      <c r="Q3449" s="13" t="s">
        <v>360</v>
      </c>
      <c r="R3449" s="33" t="s">
        <v>32626</v>
      </c>
      <c r="S3449" s="33" t="s">
        <v>32627</v>
      </c>
      <c r="T3449" s="13" t="s">
        <v>32628</v>
      </c>
      <c r="U3449" s="13" t="s">
        <v>32629</v>
      </c>
      <c r="V3449" s="13">
        <v>500000000</v>
      </c>
      <c r="W3449" s="13" t="s">
        <v>60</v>
      </c>
      <c r="X3449" s="13">
        <v>500000000</v>
      </c>
      <c r="Y3449" s="13" t="s">
        <v>50</v>
      </c>
      <c r="Z3449" s="13">
        <v>1</v>
      </c>
      <c r="AA3449" s="13" t="s">
        <v>50</v>
      </c>
      <c r="AB3449" s="13" t="s">
        <v>50</v>
      </c>
      <c r="AC3449" s="13" t="s">
        <v>50</v>
      </c>
      <c r="AD3449" s="13" t="s">
        <v>50</v>
      </c>
      <c r="AE3449" s="13" t="s">
        <v>50</v>
      </c>
      <c r="AF3449" s="13" t="s">
        <v>50</v>
      </c>
      <c r="AG3449" s="13" t="s">
        <v>50</v>
      </c>
      <c r="AH3449" s="13">
        <v>500000000</v>
      </c>
      <c r="AI3449" s="13" t="s">
        <v>60</v>
      </c>
      <c r="AJ3449" s="13">
        <v>500000000</v>
      </c>
      <c r="AK3449" s="13" t="s">
        <v>50</v>
      </c>
      <c r="AL3449" s="13" t="s">
        <v>50</v>
      </c>
      <c r="AM3449" s="13" t="s">
        <v>32630</v>
      </c>
      <c r="AN3449" s="13" t="s">
        <v>66</v>
      </c>
      <c r="AO3449" s="13" t="s">
        <v>32631</v>
      </c>
      <c r="AP3449" s="21" t="s">
        <v>32632</v>
      </c>
      <c r="AQ3449" s="15" t="s">
        <v>50</v>
      </c>
      <c r="AR3449" s="13" t="s">
        <v>50</v>
      </c>
    </row>
    <row r="3450" spans="1:44" ht="15" thickBot="1">
      <c r="A3450" s="4" t="s">
        <v>32633</v>
      </c>
      <c r="B3450" s="5">
        <v>7445</v>
      </c>
      <c r="C3450" s="6">
        <v>42934</v>
      </c>
      <c r="D3450" s="7" t="s">
        <v>45</v>
      </c>
      <c r="E3450" s="7" t="s">
        <v>46</v>
      </c>
      <c r="F3450" s="7" t="s">
        <v>47</v>
      </c>
      <c r="G3450" s="26" t="s">
        <v>54946</v>
      </c>
      <c r="H3450" s="7" t="s">
        <v>50</v>
      </c>
      <c r="I3450" s="7" t="s">
        <v>50</v>
      </c>
      <c r="J3450" s="6">
        <v>45376</v>
      </c>
      <c r="K3450" s="7" t="s">
        <v>50</v>
      </c>
      <c r="L3450" s="7" t="s">
        <v>62</v>
      </c>
      <c r="M3450" s="7" t="s">
        <v>8183</v>
      </c>
      <c r="N3450" s="7" t="s">
        <v>133</v>
      </c>
      <c r="O3450" s="7" t="s">
        <v>32634</v>
      </c>
      <c r="P3450" s="5">
        <v>9748</v>
      </c>
      <c r="Q3450" s="7" t="s">
        <v>135</v>
      </c>
      <c r="R3450" s="34" t="s">
        <v>32635</v>
      </c>
      <c r="S3450" s="34" t="s">
        <v>32636</v>
      </c>
      <c r="T3450" s="7" t="s">
        <v>32637</v>
      </c>
      <c r="U3450" s="7" t="s">
        <v>50</v>
      </c>
      <c r="V3450" s="7">
        <v>50000000</v>
      </c>
      <c r="W3450" s="7" t="s">
        <v>60</v>
      </c>
      <c r="X3450" s="7">
        <v>50000000</v>
      </c>
      <c r="Y3450" s="7" t="s">
        <v>61</v>
      </c>
      <c r="Z3450" s="7">
        <v>2</v>
      </c>
      <c r="AA3450" s="7">
        <v>50000000</v>
      </c>
      <c r="AB3450" s="7" t="s">
        <v>60</v>
      </c>
      <c r="AC3450" s="7">
        <v>50000000</v>
      </c>
      <c r="AD3450" s="7" t="s">
        <v>62</v>
      </c>
      <c r="AE3450" s="7">
        <v>50703433</v>
      </c>
      <c r="AF3450" s="7" t="s">
        <v>60</v>
      </c>
      <c r="AG3450" s="7">
        <v>50703433</v>
      </c>
      <c r="AH3450" s="7">
        <v>50703433</v>
      </c>
      <c r="AI3450" s="7" t="s">
        <v>60</v>
      </c>
      <c r="AJ3450" s="7">
        <v>50703433</v>
      </c>
      <c r="AK3450" s="7" t="s">
        <v>32638</v>
      </c>
      <c r="AL3450" s="7" t="s">
        <v>50</v>
      </c>
      <c r="AM3450" s="7" t="s">
        <v>32639</v>
      </c>
      <c r="AN3450" s="7" t="s">
        <v>66</v>
      </c>
      <c r="AO3450" s="7" t="s">
        <v>32640</v>
      </c>
      <c r="AP3450" s="9" t="s">
        <v>50</v>
      </c>
      <c r="AQ3450" s="22" t="s">
        <v>32641</v>
      </c>
      <c r="AR3450" s="7" t="s">
        <v>50</v>
      </c>
    </row>
    <row r="3451" spans="1:44" ht="15" thickBot="1">
      <c r="A3451" s="10" t="s">
        <v>32642</v>
      </c>
      <c r="B3451" s="13">
        <v>373</v>
      </c>
      <c r="C3451" s="12">
        <v>44927</v>
      </c>
      <c r="D3451" s="13" t="s">
        <v>45</v>
      </c>
      <c r="E3451" s="13" t="s">
        <v>50</v>
      </c>
      <c r="F3451" s="13" t="s">
        <v>70</v>
      </c>
      <c r="G3451" s="26" t="s">
        <v>54946</v>
      </c>
      <c r="H3451" s="13" t="s">
        <v>50</v>
      </c>
      <c r="I3451" s="13" t="s">
        <v>50</v>
      </c>
      <c r="J3451" s="12">
        <v>45377</v>
      </c>
      <c r="K3451" s="13" t="s">
        <v>50</v>
      </c>
      <c r="L3451" s="13" t="s">
        <v>467</v>
      </c>
      <c r="M3451" s="13" t="s">
        <v>50</v>
      </c>
      <c r="N3451" s="13" t="s">
        <v>180</v>
      </c>
      <c r="O3451" s="13" t="s">
        <v>32643</v>
      </c>
      <c r="P3451" s="11">
        <v>9846</v>
      </c>
      <c r="Q3451" s="13" t="s">
        <v>120</v>
      </c>
      <c r="R3451" s="29" t="s">
        <v>32644</v>
      </c>
      <c r="S3451" s="33" t="s">
        <v>32645</v>
      </c>
      <c r="T3451" s="13" t="s">
        <v>32646</v>
      </c>
      <c r="U3451" s="13" t="s">
        <v>32647</v>
      </c>
      <c r="V3451" s="13">
        <v>8500000</v>
      </c>
      <c r="W3451" s="13" t="s">
        <v>60</v>
      </c>
      <c r="X3451" s="13">
        <v>8500000</v>
      </c>
      <c r="Y3451" s="13" t="s">
        <v>467</v>
      </c>
      <c r="Z3451" s="13">
        <v>2</v>
      </c>
      <c r="AA3451" s="13">
        <v>8500000</v>
      </c>
      <c r="AB3451" s="13" t="s">
        <v>60</v>
      </c>
      <c r="AC3451" s="13">
        <v>8500000</v>
      </c>
      <c r="AD3451" s="13" t="s">
        <v>467</v>
      </c>
      <c r="AE3451" s="13">
        <v>8500000</v>
      </c>
      <c r="AF3451" s="13" t="s">
        <v>60</v>
      </c>
      <c r="AG3451" s="13">
        <v>8500000</v>
      </c>
      <c r="AH3451" s="13">
        <v>8500000</v>
      </c>
      <c r="AI3451" s="13" t="s">
        <v>60</v>
      </c>
      <c r="AJ3451" s="13">
        <v>8500000</v>
      </c>
      <c r="AK3451" s="13" t="s">
        <v>32648</v>
      </c>
      <c r="AL3451" s="13" t="s">
        <v>50</v>
      </c>
      <c r="AM3451" s="13" t="s">
        <v>32649</v>
      </c>
      <c r="AN3451" s="13" t="s">
        <v>66</v>
      </c>
      <c r="AO3451" s="13" t="s">
        <v>32650</v>
      </c>
      <c r="AP3451" s="21" t="s">
        <v>32651</v>
      </c>
      <c r="AQ3451" s="15" t="s">
        <v>50</v>
      </c>
      <c r="AR3451" s="13" t="s">
        <v>50</v>
      </c>
    </row>
    <row r="3452" spans="1:44" ht="15" thickBot="1">
      <c r="A3452" s="4" t="s">
        <v>32652</v>
      </c>
      <c r="B3452" s="5">
        <v>1137</v>
      </c>
      <c r="C3452" s="6">
        <v>44562</v>
      </c>
      <c r="D3452" s="7" t="s">
        <v>45</v>
      </c>
      <c r="E3452" s="7" t="s">
        <v>46</v>
      </c>
      <c r="F3452" s="7" t="s">
        <v>70</v>
      </c>
      <c r="G3452" s="26" t="s">
        <v>54946</v>
      </c>
      <c r="H3452" s="7" t="s">
        <v>1998</v>
      </c>
      <c r="I3452" s="7" t="s">
        <v>50</v>
      </c>
      <c r="J3452" s="6">
        <v>45379</v>
      </c>
      <c r="K3452" s="7" t="s">
        <v>50</v>
      </c>
      <c r="L3452" s="7" t="s">
        <v>467</v>
      </c>
      <c r="M3452" s="7" t="s">
        <v>32653</v>
      </c>
      <c r="N3452" s="7" t="s">
        <v>5424</v>
      </c>
      <c r="O3452" s="7" t="s">
        <v>32654</v>
      </c>
      <c r="P3452" s="5">
        <v>10120</v>
      </c>
      <c r="Q3452" s="7" t="s">
        <v>383</v>
      </c>
      <c r="R3452" s="34" t="s">
        <v>32655</v>
      </c>
      <c r="S3452" s="34" t="s">
        <v>32656</v>
      </c>
      <c r="T3452" s="7" t="s">
        <v>32657</v>
      </c>
      <c r="U3452" s="7" t="s">
        <v>32658</v>
      </c>
      <c r="V3452" s="7">
        <v>10000000</v>
      </c>
      <c r="W3452" s="7" t="s">
        <v>60</v>
      </c>
      <c r="X3452" s="7">
        <v>10000000</v>
      </c>
      <c r="Y3452" s="7" t="s">
        <v>467</v>
      </c>
      <c r="Z3452" s="7">
        <v>2</v>
      </c>
      <c r="AA3452" s="7">
        <v>10000000</v>
      </c>
      <c r="AB3452" s="7" t="s">
        <v>60</v>
      </c>
      <c r="AC3452" s="7">
        <v>10000000</v>
      </c>
      <c r="AD3452" s="7" t="s">
        <v>467</v>
      </c>
      <c r="AE3452" s="7">
        <v>17000000</v>
      </c>
      <c r="AF3452" s="7" t="s">
        <v>60</v>
      </c>
      <c r="AG3452" s="7">
        <v>17000000</v>
      </c>
      <c r="AH3452" s="7">
        <v>17000000</v>
      </c>
      <c r="AI3452" s="7" t="s">
        <v>60</v>
      </c>
      <c r="AJ3452" s="7">
        <v>17000000</v>
      </c>
      <c r="AK3452" s="7" t="s">
        <v>32659</v>
      </c>
      <c r="AL3452" s="7" t="s">
        <v>50</v>
      </c>
      <c r="AM3452" s="7" t="s">
        <v>32660</v>
      </c>
      <c r="AN3452" s="7" t="s">
        <v>66</v>
      </c>
      <c r="AO3452" s="7" t="s">
        <v>32661</v>
      </c>
      <c r="AP3452" s="22" t="s">
        <v>32662</v>
      </c>
      <c r="AQ3452" s="9" t="s">
        <v>50</v>
      </c>
      <c r="AR3452" s="7" t="s">
        <v>50</v>
      </c>
    </row>
    <row r="3453" spans="1:44" ht="15" thickBot="1">
      <c r="A3453" s="10" t="s">
        <v>32663</v>
      </c>
      <c r="B3453" s="11">
        <v>5537</v>
      </c>
      <c r="C3453" s="12">
        <v>42005</v>
      </c>
      <c r="D3453" s="13" t="s">
        <v>45</v>
      </c>
      <c r="E3453" s="13" t="s">
        <v>46</v>
      </c>
      <c r="F3453" s="13" t="s">
        <v>47</v>
      </c>
      <c r="G3453" s="13" t="s">
        <v>145</v>
      </c>
      <c r="H3453" s="13" t="s">
        <v>11964</v>
      </c>
      <c r="I3453" s="13" t="s">
        <v>50</v>
      </c>
      <c r="J3453" s="12">
        <v>45376</v>
      </c>
      <c r="K3453" s="13" t="s">
        <v>191</v>
      </c>
      <c r="L3453" s="13" t="s">
        <v>62</v>
      </c>
      <c r="M3453" s="13" t="s">
        <v>5670</v>
      </c>
      <c r="N3453" s="13" t="s">
        <v>694</v>
      </c>
      <c r="O3453" s="13" t="s">
        <v>32664</v>
      </c>
      <c r="P3453" s="11">
        <v>10224</v>
      </c>
      <c r="Q3453" s="13" t="s">
        <v>120</v>
      </c>
      <c r="R3453" s="33" t="s">
        <v>32665</v>
      </c>
      <c r="S3453" s="33" t="s">
        <v>32666</v>
      </c>
      <c r="T3453" s="13" t="s">
        <v>32667</v>
      </c>
      <c r="U3453" s="13" t="s">
        <v>50</v>
      </c>
      <c r="V3453" s="13">
        <v>240000000</v>
      </c>
      <c r="W3453" s="13" t="s">
        <v>60</v>
      </c>
      <c r="X3453" s="13">
        <v>240000000</v>
      </c>
      <c r="Y3453" s="13" t="s">
        <v>61</v>
      </c>
      <c r="Z3453" s="13">
        <v>4</v>
      </c>
      <c r="AA3453" s="13">
        <v>240000000</v>
      </c>
      <c r="AB3453" s="13" t="s">
        <v>60</v>
      </c>
      <c r="AC3453" s="13">
        <v>240000000</v>
      </c>
      <c r="AD3453" s="13" t="s">
        <v>62</v>
      </c>
      <c r="AE3453" s="13">
        <v>595000000</v>
      </c>
      <c r="AF3453" s="13" t="s">
        <v>60</v>
      </c>
      <c r="AG3453" s="13">
        <v>595000000</v>
      </c>
      <c r="AH3453" s="13">
        <v>595000000</v>
      </c>
      <c r="AI3453" s="13" t="s">
        <v>60</v>
      </c>
      <c r="AJ3453" s="13">
        <v>595000000</v>
      </c>
      <c r="AK3453" s="13" t="s">
        <v>32668</v>
      </c>
      <c r="AL3453" s="13" t="s">
        <v>32669</v>
      </c>
      <c r="AM3453" s="13" t="s">
        <v>32670</v>
      </c>
      <c r="AN3453" s="13" t="s">
        <v>66</v>
      </c>
      <c r="AO3453" s="13" t="s">
        <v>32671</v>
      </c>
      <c r="AP3453" s="21" t="s">
        <v>32672</v>
      </c>
      <c r="AQ3453" s="15" t="s">
        <v>50</v>
      </c>
      <c r="AR3453" s="13" t="s">
        <v>50</v>
      </c>
    </row>
    <row r="3454" spans="1:44" ht="15" thickBot="1">
      <c r="A3454" s="4" t="s">
        <v>32673</v>
      </c>
      <c r="B3454" s="5">
        <v>1222</v>
      </c>
      <c r="C3454" s="6">
        <v>41275</v>
      </c>
      <c r="D3454" s="7" t="s">
        <v>45</v>
      </c>
      <c r="E3454" s="7" t="s">
        <v>46</v>
      </c>
      <c r="F3454" s="7" t="s">
        <v>70</v>
      </c>
      <c r="G3454" s="26" t="s">
        <v>54946</v>
      </c>
      <c r="H3454" s="7" t="s">
        <v>12589</v>
      </c>
      <c r="I3454" s="7" t="s">
        <v>50</v>
      </c>
      <c r="J3454" s="6">
        <v>45376</v>
      </c>
      <c r="K3454" s="7" t="s">
        <v>116</v>
      </c>
      <c r="L3454" s="7" t="s">
        <v>52</v>
      </c>
      <c r="M3454" s="7" t="s">
        <v>32674</v>
      </c>
      <c r="N3454" s="7" t="s">
        <v>32675</v>
      </c>
      <c r="O3454" s="7" t="s">
        <v>32676</v>
      </c>
      <c r="P3454" s="5">
        <v>10280</v>
      </c>
      <c r="Q3454" s="7" t="s">
        <v>630</v>
      </c>
      <c r="R3454" s="34" t="s">
        <v>32677</v>
      </c>
      <c r="S3454" s="34" t="s">
        <v>32678</v>
      </c>
      <c r="T3454" s="7" t="s">
        <v>32679</v>
      </c>
      <c r="U3454" s="7" t="s">
        <v>32680</v>
      </c>
      <c r="V3454" s="7">
        <v>145000000</v>
      </c>
      <c r="W3454" s="7" t="s">
        <v>60</v>
      </c>
      <c r="X3454" s="7">
        <v>145000000</v>
      </c>
      <c r="Y3454" s="7" t="s">
        <v>467</v>
      </c>
      <c r="Z3454" s="7">
        <v>8</v>
      </c>
      <c r="AA3454" s="7">
        <v>4000000</v>
      </c>
      <c r="AB3454" s="7" t="s">
        <v>60</v>
      </c>
      <c r="AC3454" s="7">
        <v>4000000</v>
      </c>
      <c r="AD3454" s="7" t="s">
        <v>467</v>
      </c>
      <c r="AE3454" s="7">
        <v>4000000</v>
      </c>
      <c r="AF3454" s="7" t="s">
        <v>60</v>
      </c>
      <c r="AG3454" s="7">
        <v>4000000</v>
      </c>
      <c r="AH3454" s="7">
        <v>151880998</v>
      </c>
      <c r="AI3454" s="7" t="s">
        <v>60</v>
      </c>
      <c r="AJ3454" s="7">
        <v>151880998</v>
      </c>
      <c r="AK3454" s="7" t="s">
        <v>32681</v>
      </c>
      <c r="AL3454" s="7" t="s">
        <v>50</v>
      </c>
      <c r="AM3454" s="7" t="s">
        <v>32682</v>
      </c>
      <c r="AN3454" s="7" t="s">
        <v>66</v>
      </c>
      <c r="AO3454" s="7" t="s">
        <v>32683</v>
      </c>
      <c r="AP3454" s="22" t="s">
        <v>32684</v>
      </c>
      <c r="AQ3454" s="9" t="s">
        <v>50</v>
      </c>
      <c r="AR3454" s="7" t="s">
        <v>50</v>
      </c>
    </row>
    <row r="3455" spans="1:44" ht="15" thickBot="1">
      <c r="A3455" s="10" t="s">
        <v>32685</v>
      </c>
      <c r="B3455" s="11">
        <v>7487</v>
      </c>
      <c r="C3455" s="12">
        <v>39083</v>
      </c>
      <c r="D3455" s="13" t="s">
        <v>45</v>
      </c>
      <c r="E3455" s="13" t="s">
        <v>46</v>
      </c>
      <c r="F3455" s="13" t="s">
        <v>47</v>
      </c>
      <c r="G3455" s="13" t="s">
        <v>71</v>
      </c>
      <c r="H3455" s="13" t="s">
        <v>5740</v>
      </c>
      <c r="I3455" s="13" t="s">
        <v>50</v>
      </c>
      <c r="J3455" s="12">
        <v>45378</v>
      </c>
      <c r="K3455" s="13" t="s">
        <v>72</v>
      </c>
      <c r="L3455" s="13" t="s">
        <v>62</v>
      </c>
      <c r="M3455" s="13" t="s">
        <v>32686</v>
      </c>
      <c r="N3455" s="13" t="s">
        <v>3899</v>
      </c>
      <c r="O3455" s="13" t="s">
        <v>32687</v>
      </c>
      <c r="P3455" s="11">
        <v>10307</v>
      </c>
      <c r="Q3455" s="13" t="s">
        <v>383</v>
      </c>
      <c r="R3455" s="33" t="s">
        <v>32688</v>
      </c>
      <c r="S3455" s="33" t="s">
        <v>32689</v>
      </c>
      <c r="T3455" s="13" t="s">
        <v>32690</v>
      </c>
      <c r="U3455" s="13" t="s">
        <v>32691</v>
      </c>
      <c r="V3455" s="13">
        <v>50000000</v>
      </c>
      <c r="W3455" s="13" t="s">
        <v>1085</v>
      </c>
      <c r="X3455" s="13">
        <v>36803322</v>
      </c>
      <c r="Y3455" s="13" t="s">
        <v>171</v>
      </c>
      <c r="Z3455" s="13">
        <v>10</v>
      </c>
      <c r="AA3455" s="13">
        <v>50000000</v>
      </c>
      <c r="AB3455" s="13" t="s">
        <v>1085</v>
      </c>
      <c r="AC3455" s="13">
        <v>36803322</v>
      </c>
      <c r="AD3455" s="13" t="s">
        <v>62</v>
      </c>
      <c r="AE3455" s="13">
        <v>461785813</v>
      </c>
      <c r="AF3455" s="13" t="s">
        <v>60</v>
      </c>
      <c r="AG3455" s="13">
        <v>461785813</v>
      </c>
      <c r="AH3455" s="13">
        <v>711785813</v>
      </c>
      <c r="AI3455" s="13" t="s">
        <v>60</v>
      </c>
      <c r="AJ3455" s="13">
        <v>711785813</v>
      </c>
      <c r="AK3455" s="13" t="s">
        <v>32692</v>
      </c>
      <c r="AL3455" s="13" t="s">
        <v>50</v>
      </c>
      <c r="AM3455" s="13" t="s">
        <v>32693</v>
      </c>
      <c r="AN3455" s="13" t="s">
        <v>66</v>
      </c>
      <c r="AO3455" s="13" t="s">
        <v>32694</v>
      </c>
      <c r="AP3455" s="21" t="s">
        <v>32695</v>
      </c>
      <c r="AQ3455" s="15" t="s">
        <v>50</v>
      </c>
      <c r="AR3455" s="13" t="s">
        <v>50</v>
      </c>
    </row>
    <row r="3456" spans="1:44" ht="15" thickBot="1">
      <c r="A3456" s="4" t="s">
        <v>32696</v>
      </c>
      <c r="B3456" s="5">
        <v>10059</v>
      </c>
      <c r="C3456" s="6">
        <v>44562</v>
      </c>
      <c r="D3456" s="7" t="s">
        <v>45</v>
      </c>
      <c r="E3456" s="7" t="s">
        <v>46</v>
      </c>
      <c r="F3456" s="7" t="s">
        <v>70</v>
      </c>
      <c r="G3456" s="27" t="s">
        <v>54945</v>
      </c>
      <c r="H3456" s="7" t="s">
        <v>32697</v>
      </c>
      <c r="I3456" s="7" t="s">
        <v>50</v>
      </c>
      <c r="J3456" s="6">
        <v>45377</v>
      </c>
      <c r="K3456" s="7" t="s">
        <v>116</v>
      </c>
      <c r="L3456" s="7" t="s">
        <v>178</v>
      </c>
      <c r="M3456" s="7" t="s">
        <v>32698</v>
      </c>
      <c r="N3456" s="7" t="s">
        <v>32699</v>
      </c>
      <c r="O3456" s="7" t="s">
        <v>32700</v>
      </c>
      <c r="P3456" s="5">
        <v>10334</v>
      </c>
      <c r="Q3456" s="7" t="s">
        <v>2554</v>
      </c>
      <c r="R3456" s="34" t="s">
        <v>32701</v>
      </c>
      <c r="S3456" s="34" t="s">
        <v>32702</v>
      </c>
      <c r="T3456" s="7" t="s">
        <v>50</v>
      </c>
      <c r="U3456" s="7" t="s">
        <v>32703</v>
      </c>
      <c r="V3456" s="7">
        <v>36999969</v>
      </c>
      <c r="W3456" s="7" t="s">
        <v>60</v>
      </c>
      <c r="X3456" s="7">
        <v>36999969</v>
      </c>
      <c r="Y3456" s="7" t="s">
        <v>50</v>
      </c>
      <c r="Z3456" s="7">
        <v>3</v>
      </c>
      <c r="AA3456" s="7">
        <v>36999969</v>
      </c>
      <c r="AB3456" s="7" t="s">
        <v>60</v>
      </c>
      <c r="AC3456" s="7">
        <v>36999969</v>
      </c>
      <c r="AD3456" s="7" t="s">
        <v>178</v>
      </c>
      <c r="AE3456" s="7">
        <v>69999969</v>
      </c>
      <c r="AF3456" s="7" t="s">
        <v>60</v>
      </c>
      <c r="AG3456" s="7">
        <v>69999969</v>
      </c>
      <c r="AH3456" s="7">
        <v>69999969</v>
      </c>
      <c r="AI3456" s="7" t="s">
        <v>60</v>
      </c>
      <c r="AJ3456" s="7">
        <v>69999969</v>
      </c>
      <c r="AK3456" s="7" t="s">
        <v>32704</v>
      </c>
      <c r="AL3456" s="7" t="s">
        <v>50</v>
      </c>
      <c r="AM3456" s="7" t="s">
        <v>32705</v>
      </c>
      <c r="AN3456" s="7" t="s">
        <v>66</v>
      </c>
      <c r="AO3456" s="7" t="s">
        <v>32706</v>
      </c>
      <c r="AP3456" s="22" t="s">
        <v>32707</v>
      </c>
      <c r="AQ3456" s="9" t="s">
        <v>50</v>
      </c>
      <c r="AR3456" s="7" t="s">
        <v>50</v>
      </c>
    </row>
    <row r="3457" spans="1:44" ht="15" thickBot="1">
      <c r="A3457" s="10" t="s">
        <v>32708</v>
      </c>
      <c r="B3457" s="11">
        <v>75148</v>
      </c>
      <c r="C3457" s="12">
        <v>42370</v>
      </c>
      <c r="D3457" s="13" t="s">
        <v>45</v>
      </c>
      <c r="E3457" s="13" t="s">
        <v>46</v>
      </c>
      <c r="F3457" s="13" t="s">
        <v>70</v>
      </c>
      <c r="G3457" s="26" t="s">
        <v>54946</v>
      </c>
      <c r="H3457" s="13" t="s">
        <v>3015</v>
      </c>
      <c r="I3457" s="13" t="s">
        <v>50</v>
      </c>
      <c r="J3457" s="12">
        <v>45377</v>
      </c>
      <c r="K3457" s="13" t="s">
        <v>116</v>
      </c>
      <c r="L3457" s="13" t="s">
        <v>241</v>
      </c>
      <c r="M3457" s="13" t="s">
        <v>32709</v>
      </c>
      <c r="N3457" s="13" t="s">
        <v>180</v>
      </c>
      <c r="O3457" s="13" t="s">
        <v>32710</v>
      </c>
      <c r="P3457" s="11">
        <v>10525</v>
      </c>
      <c r="Q3457" s="13" t="s">
        <v>120</v>
      </c>
      <c r="R3457" s="33" t="s">
        <v>32711</v>
      </c>
      <c r="S3457" s="33" t="s">
        <v>32712</v>
      </c>
      <c r="T3457" s="13" t="s">
        <v>32713</v>
      </c>
      <c r="U3457" s="13" t="s">
        <v>50</v>
      </c>
      <c r="V3457" s="13">
        <v>22423339</v>
      </c>
      <c r="W3457" s="13" t="s">
        <v>60</v>
      </c>
      <c r="X3457" s="13">
        <v>22423339</v>
      </c>
      <c r="Y3457" s="13" t="s">
        <v>154</v>
      </c>
      <c r="Z3457" s="13">
        <v>6</v>
      </c>
      <c r="AA3457" s="13">
        <v>22423339</v>
      </c>
      <c r="AB3457" s="13" t="s">
        <v>60</v>
      </c>
      <c r="AC3457" s="13">
        <v>22423339</v>
      </c>
      <c r="AD3457" s="13" t="s">
        <v>241</v>
      </c>
      <c r="AE3457" s="13">
        <v>27643339</v>
      </c>
      <c r="AF3457" s="13" t="s">
        <v>60</v>
      </c>
      <c r="AG3457" s="13">
        <v>27643339</v>
      </c>
      <c r="AH3457" s="13">
        <v>27643339</v>
      </c>
      <c r="AI3457" s="13" t="s">
        <v>60</v>
      </c>
      <c r="AJ3457" s="13">
        <v>27643339</v>
      </c>
      <c r="AK3457" s="13" t="s">
        <v>32714</v>
      </c>
      <c r="AL3457" s="13" t="s">
        <v>50</v>
      </c>
      <c r="AM3457" s="13" t="s">
        <v>32715</v>
      </c>
      <c r="AN3457" s="13" t="s">
        <v>66</v>
      </c>
      <c r="AO3457" s="13" t="s">
        <v>32716</v>
      </c>
      <c r="AP3457" s="21" t="s">
        <v>32717</v>
      </c>
      <c r="AQ3457" s="15" t="s">
        <v>50</v>
      </c>
      <c r="AR3457" s="13" t="s">
        <v>50</v>
      </c>
    </row>
    <row r="3458" spans="1:44" ht="15" thickBot="1">
      <c r="A3458" s="4" t="s">
        <v>32718</v>
      </c>
      <c r="B3458" s="5">
        <v>16099</v>
      </c>
      <c r="C3458" s="6">
        <v>44927</v>
      </c>
      <c r="D3458" s="7" t="s">
        <v>45</v>
      </c>
      <c r="E3458" s="7" t="s">
        <v>46</v>
      </c>
      <c r="F3458" s="7" t="s">
        <v>70</v>
      </c>
      <c r="G3458" s="27" t="s">
        <v>54945</v>
      </c>
      <c r="H3458" s="7" t="s">
        <v>50</v>
      </c>
      <c r="I3458" s="7" t="s">
        <v>50</v>
      </c>
      <c r="J3458" s="6">
        <v>45377</v>
      </c>
      <c r="K3458" s="7" t="s">
        <v>50</v>
      </c>
      <c r="L3458" s="7" t="s">
        <v>467</v>
      </c>
      <c r="M3458" s="7" t="s">
        <v>32719</v>
      </c>
      <c r="N3458" s="7" t="s">
        <v>180</v>
      </c>
      <c r="O3458" s="7" t="s">
        <v>32720</v>
      </c>
      <c r="P3458" s="5">
        <v>10600</v>
      </c>
      <c r="Q3458" s="7" t="s">
        <v>120</v>
      </c>
      <c r="R3458" s="34" t="s">
        <v>32721</v>
      </c>
      <c r="S3458" s="34" t="s">
        <v>32722</v>
      </c>
      <c r="T3458" s="7" t="s">
        <v>32723</v>
      </c>
      <c r="U3458" s="7" t="s">
        <v>50</v>
      </c>
      <c r="V3458" s="7">
        <v>6700000</v>
      </c>
      <c r="W3458" s="7" t="s">
        <v>60</v>
      </c>
      <c r="X3458" s="7">
        <v>6700000</v>
      </c>
      <c r="Y3458" s="7" t="s">
        <v>467</v>
      </c>
      <c r="Z3458" s="7">
        <v>2</v>
      </c>
      <c r="AA3458" s="7">
        <v>6700000</v>
      </c>
      <c r="AB3458" s="7" t="s">
        <v>60</v>
      </c>
      <c r="AC3458" s="7">
        <v>6700000</v>
      </c>
      <c r="AD3458" s="7" t="s">
        <v>467</v>
      </c>
      <c r="AE3458" s="7">
        <v>6700000</v>
      </c>
      <c r="AF3458" s="7" t="s">
        <v>60</v>
      </c>
      <c r="AG3458" s="7">
        <v>6700000</v>
      </c>
      <c r="AH3458" s="7">
        <v>6700000</v>
      </c>
      <c r="AI3458" s="7" t="s">
        <v>60</v>
      </c>
      <c r="AJ3458" s="7">
        <v>6700000</v>
      </c>
      <c r="AK3458" s="7" t="s">
        <v>32724</v>
      </c>
      <c r="AL3458" s="7" t="s">
        <v>50</v>
      </c>
      <c r="AM3458" s="7" t="s">
        <v>32725</v>
      </c>
      <c r="AN3458" s="7" t="s">
        <v>253</v>
      </c>
      <c r="AO3458" s="7" t="s">
        <v>32726</v>
      </c>
      <c r="AP3458" s="22" t="s">
        <v>32727</v>
      </c>
      <c r="AQ3458" s="9" t="s">
        <v>50</v>
      </c>
      <c r="AR3458" s="7" t="s">
        <v>50</v>
      </c>
    </row>
    <row r="3459" spans="1:44" ht="15" thickBot="1">
      <c r="A3459" s="10" t="s">
        <v>32728</v>
      </c>
      <c r="B3459" s="13">
        <v>150</v>
      </c>
      <c r="C3459" s="12">
        <v>44501</v>
      </c>
      <c r="D3459" s="13" t="s">
        <v>45</v>
      </c>
      <c r="E3459" s="13" t="s">
        <v>46</v>
      </c>
      <c r="F3459" s="13" t="s">
        <v>70</v>
      </c>
      <c r="G3459" s="26" t="s">
        <v>54946</v>
      </c>
      <c r="H3459" s="13" t="s">
        <v>50</v>
      </c>
      <c r="I3459" s="13" t="s">
        <v>50</v>
      </c>
      <c r="J3459" s="12">
        <v>45377</v>
      </c>
      <c r="K3459" s="13" t="s">
        <v>50</v>
      </c>
      <c r="L3459" s="13" t="s">
        <v>467</v>
      </c>
      <c r="M3459" s="13" t="s">
        <v>32729</v>
      </c>
      <c r="N3459" s="13" t="s">
        <v>180</v>
      </c>
      <c r="O3459" s="13" t="s">
        <v>32730</v>
      </c>
      <c r="P3459" s="11">
        <v>10696</v>
      </c>
      <c r="Q3459" s="13" t="s">
        <v>120</v>
      </c>
      <c r="R3459" s="29" t="s">
        <v>32731</v>
      </c>
      <c r="S3459" s="33" t="s">
        <v>32732</v>
      </c>
      <c r="T3459" s="13" t="s">
        <v>32733</v>
      </c>
      <c r="U3459" s="13" t="s">
        <v>50</v>
      </c>
      <c r="V3459" s="13">
        <v>10000000</v>
      </c>
      <c r="W3459" s="13" t="s">
        <v>60</v>
      </c>
      <c r="X3459" s="13">
        <v>10000000</v>
      </c>
      <c r="Y3459" s="13" t="s">
        <v>467</v>
      </c>
      <c r="Z3459" s="13">
        <v>1</v>
      </c>
      <c r="AA3459" s="13">
        <v>10000000</v>
      </c>
      <c r="AB3459" s="13" t="s">
        <v>60</v>
      </c>
      <c r="AC3459" s="13">
        <v>10000000</v>
      </c>
      <c r="AD3459" s="13" t="s">
        <v>467</v>
      </c>
      <c r="AE3459" s="13">
        <v>10000000</v>
      </c>
      <c r="AF3459" s="13" t="s">
        <v>60</v>
      </c>
      <c r="AG3459" s="13">
        <v>10000000</v>
      </c>
      <c r="AH3459" s="13">
        <v>10000000</v>
      </c>
      <c r="AI3459" s="13" t="s">
        <v>60</v>
      </c>
      <c r="AJ3459" s="13">
        <v>10000000</v>
      </c>
      <c r="AK3459" s="13" t="s">
        <v>32734</v>
      </c>
      <c r="AL3459" s="13" t="s">
        <v>50</v>
      </c>
      <c r="AM3459" s="13" t="s">
        <v>32735</v>
      </c>
      <c r="AN3459" s="13" t="s">
        <v>66</v>
      </c>
      <c r="AO3459" s="13" t="s">
        <v>32736</v>
      </c>
      <c r="AP3459" s="21" t="s">
        <v>32737</v>
      </c>
      <c r="AQ3459" s="15" t="s">
        <v>50</v>
      </c>
      <c r="AR3459" s="13" t="s">
        <v>50</v>
      </c>
    </row>
    <row r="3460" spans="1:44" ht="15" thickBot="1">
      <c r="A3460" s="4" t="s">
        <v>32738</v>
      </c>
      <c r="B3460" s="5">
        <v>2670</v>
      </c>
      <c r="C3460" s="6">
        <v>43466</v>
      </c>
      <c r="D3460" s="7" t="s">
        <v>45</v>
      </c>
      <c r="E3460" s="7" t="s">
        <v>46</v>
      </c>
      <c r="F3460" s="7" t="s">
        <v>70</v>
      </c>
      <c r="G3460" s="26" t="s">
        <v>54946</v>
      </c>
      <c r="H3460" s="7" t="s">
        <v>32739</v>
      </c>
      <c r="I3460" s="7" t="s">
        <v>50</v>
      </c>
      <c r="J3460" s="6">
        <v>45379</v>
      </c>
      <c r="K3460" s="7" t="s">
        <v>50</v>
      </c>
      <c r="L3460" s="7" t="s">
        <v>147</v>
      </c>
      <c r="M3460" s="7" t="s">
        <v>9582</v>
      </c>
      <c r="N3460" s="7" t="s">
        <v>1138</v>
      </c>
      <c r="O3460" s="7" t="s">
        <v>32740</v>
      </c>
      <c r="P3460" s="5">
        <v>10775</v>
      </c>
      <c r="Q3460" s="7" t="s">
        <v>481</v>
      </c>
      <c r="R3460" s="34" t="s">
        <v>32741</v>
      </c>
      <c r="S3460" s="34" t="s">
        <v>32742</v>
      </c>
      <c r="T3460" s="7" t="s">
        <v>32743</v>
      </c>
      <c r="U3460" s="7">
        <v>12243076388</v>
      </c>
      <c r="V3460" s="7">
        <v>100000000</v>
      </c>
      <c r="W3460" s="7" t="s">
        <v>60</v>
      </c>
      <c r="X3460" s="7">
        <v>100000000</v>
      </c>
      <c r="Y3460" s="7" t="s">
        <v>154</v>
      </c>
      <c r="Z3460" s="7">
        <v>3</v>
      </c>
      <c r="AA3460" s="7">
        <v>100000000</v>
      </c>
      <c r="AB3460" s="7" t="s">
        <v>60</v>
      </c>
      <c r="AC3460" s="7">
        <v>100000000</v>
      </c>
      <c r="AD3460" s="7" t="s">
        <v>147</v>
      </c>
      <c r="AE3460" s="7">
        <v>121087500</v>
      </c>
      <c r="AF3460" s="7" t="s">
        <v>60</v>
      </c>
      <c r="AG3460" s="7">
        <v>121087500</v>
      </c>
      <c r="AH3460" s="7">
        <v>121087500</v>
      </c>
      <c r="AI3460" s="7" t="s">
        <v>60</v>
      </c>
      <c r="AJ3460" s="7">
        <v>121087500</v>
      </c>
      <c r="AK3460" s="7" t="s">
        <v>13657</v>
      </c>
      <c r="AL3460" s="7" t="s">
        <v>50</v>
      </c>
      <c r="AM3460" s="7" t="s">
        <v>32744</v>
      </c>
      <c r="AN3460" s="7" t="s">
        <v>993</v>
      </c>
      <c r="AO3460" s="7" t="s">
        <v>32745</v>
      </c>
      <c r="AP3460" s="22" t="s">
        <v>32746</v>
      </c>
      <c r="AQ3460" s="9" t="s">
        <v>50</v>
      </c>
      <c r="AR3460" s="7" t="s">
        <v>50</v>
      </c>
    </row>
    <row r="3461" spans="1:44" ht="15" thickBot="1">
      <c r="A3461" s="10" t="s">
        <v>32747</v>
      </c>
      <c r="B3461" s="11">
        <v>5785</v>
      </c>
      <c r="C3461" s="12">
        <v>39539</v>
      </c>
      <c r="D3461" s="13" t="s">
        <v>45</v>
      </c>
      <c r="E3461" s="13" t="s">
        <v>46</v>
      </c>
      <c r="F3461" s="13" t="s">
        <v>47</v>
      </c>
      <c r="G3461" s="26" t="s">
        <v>54946</v>
      </c>
      <c r="H3461" s="13" t="s">
        <v>190</v>
      </c>
      <c r="I3461" s="13" t="s">
        <v>50</v>
      </c>
      <c r="J3461" s="12">
        <v>45377</v>
      </c>
      <c r="K3461" s="13" t="s">
        <v>89</v>
      </c>
      <c r="L3461" s="13" t="s">
        <v>62</v>
      </c>
      <c r="M3461" s="13" t="s">
        <v>32748</v>
      </c>
      <c r="N3461" s="13" t="s">
        <v>21611</v>
      </c>
      <c r="O3461" s="13" t="s">
        <v>32749</v>
      </c>
      <c r="P3461" s="11">
        <v>10944</v>
      </c>
      <c r="Q3461" s="13" t="s">
        <v>759</v>
      </c>
      <c r="R3461" s="33" t="s">
        <v>32750</v>
      </c>
      <c r="S3461" s="33" t="s">
        <v>32751</v>
      </c>
      <c r="T3461" s="13" t="s">
        <v>50</v>
      </c>
      <c r="U3461" s="13" t="s">
        <v>32752</v>
      </c>
      <c r="V3461" s="13">
        <v>15000000</v>
      </c>
      <c r="W3461" s="13" t="s">
        <v>60</v>
      </c>
      <c r="X3461" s="13">
        <v>15000000</v>
      </c>
      <c r="Y3461" s="13" t="s">
        <v>61</v>
      </c>
      <c r="Z3461" s="13">
        <v>6</v>
      </c>
      <c r="AA3461" s="13">
        <v>15000000</v>
      </c>
      <c r="AB3461" s="13" t="s">
        <v>60</v>
      </c>
      <c r="AC3461" s="13">
        <v>15000000</v>
      </c>
      <c r="AD3461" s="13" t="s">
        <v>62</v>
      </c>
      <c r="AE3461" s="13">
        <v>30765000</v>
      </c>
      <c r="AF3461" s="13" t="s">
        <v>60</v>
      </c>
      <c r="AG3461" s="13">
        <v>30765000</v>
      </c>
      <c r="AH3461" s="13">
        <v>53140000</v>
      </c>
      <c r="AI3461" s="13" t="s">
        <v>60</v>
      </c>
      <c r="AJ3461" s="13">
        <v>53140000</v>
      </c>
      <c r="AK3461" s="13" t="s">
        <v>32753</v>
      </c>
      <c r="AL3461" s="13" t="s">
        <v>50</v>
      </c>
      <c r="AM3461" s="13" t="s">
        <v>32754</v>
      </c>
      <c r="AN3461" s="13" t="s">
        <v>66</v>
      </c>
      <c r="AO3461" s="13" t="s">
        <v>32755</v>
      </c>
      <c r="AP3461" s="21" t="s">
        <v>32756</v>
      </c>
      <c r="AQ3461" s="15" t="s">
        <v>50</v>
      </c>
      <c r="AR3461" s="13" t="s">
        <v>50</v>
      </c>
    </row>
    <row r="3462" spans="1:44" ht="15" thickBot="1">
      <c r="A3462" s="4" t="s">
        <v>32757</v>
      </c>
      <c r="B3462" s="5">
        <v>137146</v>
      </c>
      <c r="C3462" s="6">
        <v>27395</v>
      </c>
      <c r="D3462" s="7" t="s">
        <v>45</v>
      </c>
      <c r="E3462" s="7" t="s">
        <v>46</v>
      </c>
      <c r="F3462" s="7" t="s">
        <v>47</v>
      </c>
      <c r="G3462" s="7" t="s">
        <v>48</v>
      </c>
      <c r="H3462" s="7" t="s">
        <v>50</v>
      </c>
      <c r="I3462" s="7" t="s">
        <v>50</v>
      </c>
      <c r="J3462" s="6">
        <v>45377</v>
      </c>
      <c r="K3462" s="7" t="s">
        <v>50</v>
      </c>
      <c r="L3462" s="7" t="s">
        <v>162</v>
      </c>
      <c r="M3462" s="7" t="s">
        <v>32758</v>
      </c>
      <c r="N3462" s="7" t="s">
        <v>955</v>
      </c>
      <c r="O3462" s="7" t="s">
        <v>32759</v>
      </c>
      <c r="P3462" s="5">
        <v>11133</v>
      </c>
      <c r="Q3462" s="7" t="s">
        <v>245</v>
      </c>
      <c r="R3462" s="34" t="s">
        <v>32760</v>
      </c>
      <c r="S3462" s="34" t="s">
        <v>32761</v>
      </c>
      <c r="T3462" s="7" t="s">
        <v>32762</v>
      </c>
      <c r="U3462" s="7" t="s">
        <v>32763</v>
      </c>
      <c r="V3462" s="7">
        <v>11000000000</v>
      </c>
      <c r="W3462" s="7" t="s">
        <v>250</v>
      </c>
      <c r="X3462" s="7">
        <v>131997751</v>
      </c>
      <c r="Y3462" s="7" t="s">
        <v>61</v>
      </c>
      <c r="Z3462" s="7">
        <v>1</v>
      </c>
      <c r="AA3462" s="7" t="s">
        <v>50</v>
      </c>
      <c r="AB3462" s="7" t="s">
        <v>50</v>
      </c>
      <c r="AC3462" s="7" t="s">
        <v>50</v>
      </c>
      <c r="AD3462" s="7" t="s">
        <v>50</v>
      </c>
      <c r="AE3462" s="7" t="s">
        <v>50</v>
      </c>
      <c r="AF3462" s="7" t="s">
        <v>50</v>
      </c>
      <c r="AG3462" s="7" t="s">
        <v>50</v>
      </c>
      <c r="AH3462" s="7">
        <v>11000000000</v>
      </c>
      <c r="AI3462" s="7" t="s">
        <v>250</v>
      </c>
      <c r="AJ3462" s="7">
        <v>131997751</v>
      </c>
      <c r="AK3462" s="7" t="s">
        <v>14471</v>
      </c>
      <c r="AL3462" s="7" t="s">
        <v>50</v>
      </c>
      <c r="AM3462" s="7" t="s">
        <v>32764</v>
      </c>
      <c r="AN3462" s="7" t="s">
        <v>66</v>
      </c>
      <c r="AO3462" s="7" t="s">
        <v>50</v>
      </c>
      <c r="AP3462" s="22" t="s">
        <v>32765</v>
      </c>
      <c r="AQ3462" s="9" t="s">
        <v>50</v>
      </c>
      <c r="AR3462" s="7" t="s">
        <v>255</v>
      </c>
    </row>
    <row r="3463" spans="1:44" ht="15" thickBot="1">
      <c r="A3463" s="10" t="s">
        <v>32766</v>
      </c>
      <c r="B3463" s="11">
        <v>3288</v>
      </c>
      <c r="C3463" s="12">
        <v>35796</v>
      </c>
      <c r="D3463" s="13" t="s">
        <v>45</v>
      </c>
      <c r="E3463" s="13" t="s">
        <v>46</v>
      </c>
      <c r="F3463" s="13" t="s">
        <v>47</v>
      </c>
      <c r="G3463" s="13" t="s">
        <v>145</v>
      </c>
      <c r="H3463" s="13" t="s">
        <v>12425</v>
      </c>
      <c r="I3463" s="13" t="s">
        <v>50</v>
      </c>
      <c r="J3463" s="12">
        <v>45377</v>
      </c>
      <c r="K3463" s="13" t="s">
        <v>191</v>
      </c>
      <c r="L3463" s="13" t="s">
        <v>62</v>
      </c>
      <c r="M3463" s="13" t="s">
        <v>32767</v>
      </c>
      <c r="N3463" s="13" t="s">
        <v>193</v>
      </c>
      <c r="O3463" s="13" t="s">
        <v>32768</v>
      </c>
      <c r="P3463" s="11">
        <v>11337</v>
      </c>
      <c r="Q3463" s="13" t="s">
        <v>56</v>
      </c>
      <c r="R3463" s="33" t="s">
        <v>32769</v>
      </c>
      <c r="S3463" s="33" t="s">
        <v>32770</v>
      </c>
      <c r="T3463" s="13" t="s">
        <v>32771</v>
      </c>
      <c r="U3463" s="13" t="s">
        <v>32772</v>
      </c>
      <c r="V3463" s="13">
        <v>49000000</v>
      </c>
      <c r="W3463" s="13" t="s">
        <v>60</v>
      </c>
      <c r="X3463" s="13">
        <v>49000000</v>
      </c>
      <c r="Y3463" s="13" t="s">
        <v>61</v>
      </c>
      <c r="Z3463" s="13">
        <v>10</v>
      </c>
      <c r="AA3463" s="13">
        <v>49000000</v>
      </c>
      <c r="AB3463" s="13" t="s">
        <v>60</v>
      </c>
      <c r="AC3463" s="13">
        <v>49000000</v>
      </c>
      <c r="AD3463" s="13" t="s">
        <v>62</v>
      </c>
      <c r="AE3463" s="13">
        <v>306647898</v>
      </c>
      <c r="AF3463" s="13" t="s">
        <v>60</v>
      </c>
      <c r="AG3463" s="13">
        <v>306647898</v>
      </c>
      <c r="AH3463" s="13">
        <v>306647898</v>
      </c>
      <c r="AI3463" s="13" t="s">
        <v>60</v>
      </c>
      <c r="AJ3463" s="13">
        <v>306647898</v>
      </c>
      <c r="AK3463" s="13" t="s">
        <v>32773</v>
      </c>
      <c r="AL3463" s="13" t="s">
        <v>50</v>
      </c>
      <c r="AM3463" s="13" t="s">
        <v>32774</v>
      </c>
      <c r="AN3463" s="13" t="s">
        <v>66</v>
      </c>
      <c r="AO3463" s="13" t="s">
        <v>32775</v>
      </c>
      <c r="AP3463" s="21" t="s">
        <v>32776</v>
      </c>
      <c r="AQ3463" s="15" t="s">
        <v>50</v>
      </c>
      <c r="AR3463" s="13" t="s">
        <v>50</v>
      </c>
    </row>
    <row r="3464" spans="1:44" ht="15" thickBot="1">
      <c r="A3464" s="4" t="s">
        <v>32777</v>
      </c>
      <c r="B3464" s="5">
        <v>27035</v>
      </c>
      <c r="C3464" s="6">
        <v>42795</v>
      </c>
      <c r="D3464" s="7" t="s">
        <v>45</v>
      </c>
      <c r="E3464" s="7" t="s">
        <v>46</v>
      </c>
      <c r="F3464" s="7" t="s">
        <v>70</v>
      </c>
      <c r="G3464" s="7" t="s">
        <v>145</v>
      </c>
      <c r="H3464" s="7" t="s">
        <v>7176</v>
      </c>
      <c r="I3464" s="7" t="s">
        <v>50</v>
      </c>
      <c r="J3464" s="6">
        <v>45377</v>
      </c>
      <c r="K3464" s="7" t="s">
        <v>191</v>
      </c>
      <c r="L3464" s="7" t="s">
        <v>124</v>
      </c>
      <c r="M3464" s="7" t="s">
        <v>32778</v>
      </c>
      <c r="N3464" s="7" t="s">
        <v>1604</v>
      </c>
      <c r="O3464" s="7" t="s">
        <v>32779</v>
      </c>
      <c r="P3464" s="5">
        <v>11345</v>
      </c>
      <c r="Q3464" s="7" t="s">
        <v>360</v>
      </c>
      <c r="R3464" s="34" t="s">
        <v>32780</v>
      </c>
      <c r="S3464" s="34" t="s">
        <v>32781</v>
      </c>
      <c r="T3464" s="7" t="s">
        <v>32782</v>
      </c>
      <c r="U3464" s="7" t="s">
        <v>50</v>
      </c>
      <c r="V3464" s="7">
        <v>50000000</v>
      </c>
      <c r="W3464" s="7" t="s">
        <v>209</v>
      </c>
      <c r="X3464" s="7">
        <v>54162496</v>
      </c>
      <c r="Y3464" s="7" t="s">
        <v>81</v>
      </c>
      <c r="Z3464" s="7">
        <v>7</v>
      </c>
      <c r="AA3464" s="7">
        <v>50000000</v>
      </c>
      <c r="AB3464" s="7" t="s">
        <v>209</v>
      </c>
      <c r="AC3464" s="7">
        <v>54162496</v>
      </c>
      <c r="AD3464" s="7" t="s">
        <v>124</v>
      </c>
      <c r="AE3464" s="7">
        <v>137400000</v>
      </c>
      <c r="AF3464" s="7" t="s">
        <v>209</v>
      </c>
      <c r="AG3464" s="7">
        <v>152126699</v>
      </c>
      <c r="AH3464" s="7">
        <v>137400000</v>
      </c>
      <c r="AI3464" s="7" t="s">
        <v>209</v>
      </c>
      <c r="AJ3464" s="7">
        <v>152126699</v>
      </c>
      <c r="AK3464" s="7" t="s">
        <v>32783</v>
      </c>
      <c r="AL3464" s="7" t="s">
        <v>50</v>
      </c>
      <c r="AM3464" s="7" t="s">
        <v>32784</v>
      </c>
      <c r="AN3464" s="7" t="s">
        <v>66</v>
      </c>
      <c r="AO3464" s="7" t="s">
        <v>32785</v>
      </c>
      <c r="AP3464" s="9" t="s">
        <v>50</v>
      </c>
      <c r="AQ3464" s="22" t="s">
        <v>32786</v>
      </c>
      <c r="AR3464" s="7" t="s">
        <v>50</v>
      </c>
    </row>
    <row r="3465" spans="1:44" ht="15" thickBot="1">
      <c r="A3465" s="10" t="s">
        <v>32787</v>
      </c>
      <c r="B3465" s="11">
        <v>1415</v>
      </c>
      <c r="C3465" s="12">
        <v>40690</v>
      </c>
      <c r="D3465" s="13" t="s">
        <v>45</v>
      </c>
      <c r="E3465" s="13" t="s">
        <v>46</v>
      </c>
      <c r="F3465" s="13" t="s">
        <v>70</v>
      </c>
      <c r="G3465" s="13" t="s">
        <v>145</v>
      </c>
      <c r="H3465" s="13" t="s">
        <v>32788</v>
      </c>
      <c r="I3465" s="13" t="s">
        <v>50</v>
      </c>
      <c r="J3465" s="12">
        <v>45377</v>
      </c>
      <c r="K3465" s="13" t="s">
        <v>191</v>
      </c>
      <c r="L3465" s="13" t="s">
        <v>147</v>
      </c>
      <c r="M3465" s="13" t="s">
        <v>32789</v>
      </c>
      <c r="N3465" s="13" t="s">
        <v>7586</v>
      </c>
      <c r="O3465" s="13" t="s">
        <v>32790</v>
      </c>
      <c r="P3465" s="11">
        <v>11810</v>
      </c>
      <c r="Q3465" s="13" t="s">
        <v>245</v>
      </c>
      <c r="R3465" s="33" t="s">
        <v>32791</v>
      </c>
      <c r="S3465" s="33" t="s">
        <v>32792</v>
      </c>
      <c r="T3465" s="13" t="s">
        <v>32793</v>
      </c>
      <c r="U3465" s="13">
        <f>886-2-87861110</f>
        <v>-87860226</v>
      </c>
      <c r="V3465" s="13">
        <v>660000000</v>
      </c>
      <c r="W3465" s="13" t="s">
        <v>32794</v>
      </c>
      <c r="X3465" s="13">
        <v>20694325</v>
      </c>
      <c r="Y3465" s="13" t="s">
        <v>154</v>
      </c>
      <c r="Z3465" s="13">
        <v>4</v>
      </c>
      <c r="AA3465" s="13">
        <v>660000000</v>
      </c>
      <c r="AB3465" s="13" t="s">
        <v>32794</v>
      </c>
      <c r="AC3465" s="13">
        <v>20694325</v>
      </c>
      <c r="AD3465" s="13" t="s">
        <v>147</v>
      </c>
      <c r="AE3465" s="13">
        <v>50994325</v>
      </c>
      <c r="AF3465" s="13" t="s">
        <v>60</v>
      </c>
      <c r="AG3465" s="13">
        <v>50994325</v>
      </c>
      <c r="AH3465" s="13">
        <v>50994325</v>
      </c>
      <c r="AI3465" s="13" t="s">
        <v>60</v>
      </c>
      <c r="AJ3465" s="13">
        <v>50994325</v>
      </c>
      <c r="AK3465" s="13" t="s">
        <v>32795</v>
      </c>
      <c r="AL3465" s="13" t="s">
        <v>50</v>
      </c>
      <c r="AM3465" s="13" t="s">
        <v>32796</v>
      </c>
      <c r="AN3465" s="13" t="s">
        <v>66</v>
      </c>
      <c r="AO3465" s="13" t="s">
        <v>32797</v>
      </c>
      <c r="AP3465" s="21" t="s">
        <v>32798</v>
      </c>
      <c r="AQ3465" s="15" t="s">
        <v>50</v>
      </c>
      <c r="AR3465" s="13" t="s">
        <v>50</v>
      </c>
    </row>
    <row r="3466" spans="1:44" ht="15" thickBot="1">
      <c r="A3466" s="4" t="s">
        <v>32799</v>
      </c>
      <c r="B3466" s="5">
        <v>18822</v>
      </c>
      <c r="C3466" s="6">
        <v>44909</v>
      </c>
      <c r="D3466" s="7" t="s">
        <v>45</v>
      </c>
      <c r="E3466" s="7" t="s">
        <v>46</v>
      </c>
      <c r="F3466" s="7" t="s">
        <v>70</v>
      </c>
      <c r="G3466" s="27" t="s">
        <v>54945</v>
      </c>
      <c r="H3466" s="7" t="s">
        <v>50</v>
      </c>
      <c r="I3466" s="7" t="s">
        <v>50</v>
      </c>
      <c r="J3466" s="6">
        <v>45377</v>
      </c>
      <c r="K3466" s="7" t="s">
        <v>50</v>
      </c>
      <c r="L3466" s="7" t="s">
        <v>467</v>
      </c>
      <c r="M3466" s="7" t="s">
        <v>32800</v>
      </c>
      <c r="N3466" s="7" t="s">
        <v>32801</v>
      </c>
      <c r="O3466" s="7" t="s">
        <v>32802</v>
      </c>
      <c r="P3466" s="5">
        <v>11867</v>
      </c>
      <c r="Q3466" s="7" t="s">
        <v>135</v>
      </c>
      <c r="R3466" s="34" t="s">
        <v>32803</v>
      </c>
      <c r="S3466" s="34" t="s">
        <v>32804</v>
      </c>
      <c r="T3466" s="7" t="s">
        <v>32805</v>
      </c>
      <c r="U3466" s="7" t="s">
        <v>50</v>
      </c>
      <c r="V3466" s="7">
        <v>3000000</v>
      </c>
      <c r="W3466" s="7" t="s">
        <v>60</v>
      </c>
      <c r="X3466" s="7">
        <v>3000000</v>
      </c>
      <c r="Y3466" s="7" t="s">
        <v>467</v>
      </c>
      <c r="Z3466" s="7">
        <v>2</v>
      </c>
      <c r="AA3466" s="7">
        <v>3000000</v>
      </c>
      <c r="AB3466" s="7" t="s">
        <v>60</v>
      </c>
      <c r="AC3466" s="7">
        <v>3000000</v>
      </c>
      <c r="AD3466" s="7" t="s">
        <v>467</v>
      </c>
      <c r="AE3466" s="7">
        <v>4000000</v>
      </c>
      <c r="AF3466" s="7" t="s">
        <v>60</v>
      </c>
      <c r="AG3466" s="7">
        <v>4000000</v>
      </c>
      <c r="AH3466" s="7">
        <v>4000000</v>
      </c>
      <c r="AI3466" s="7" t="s">
        <v>60</v>
      </c>
      <c r="AJ3466" s="7">
        <v>4000000</v>
      </c>
      <c r="AK3466" s="7" t="s">
        <v>32806</v>
      </c>
      <c r="AL3466" s="7" t="s">
        <v>50</v>
      </c>
      <c r="AM3466" s="7" t="s">
        <v>32807</v>
      </c>
      <c r="AN3466" s="7" t="s">
        <v>66</v>
      </c>
      <c r="AO3466" s="7" t="s">
        <v>32808</v>
      </c>
      <c r="AP3466" s="22" t="s">
        <v>32809</v>
      </c>
      <c r="AQ3466" s="9" t="s">
        <v>50</v>
      </c>
      <c r="AR3466" s="7" t="s">
        <v>50</v>
      </c>
    </row>
    <row r="3467" spans="1:44" ht="15" thickBot="1">
      <c r="A3467" s="10" t="s">
        <v>32810</v>
      </c>
      <c r="B3467" s="11">
        <v>359636</v>
      </c>
      <c r="C3467" s="12">
        <v>44562</v>
      </c>
      <c r="D3467" s="13" t="s">
        <v>45</v>
      </c>
      <c r="E3467" s="13" t="s">
        <v>46</v>
      </c>
      <c r="F3467" s="13" t="s">
        <v>70</v>
      </c>
      <c r="G3467" s="27" t="s">
        <v>54945</v>
      </c>
      <c r="H3467" s="13" t="s">
        <v>50</v>
      </c>
      <c r="I3467" s="13" t="s">
        <v>50</v>
      </c>
      <c r="J3467" s="12">
        <v>45379</v>
      </c>
      <c r="K3467" s="13" t="s">
        <v>50</v>
      </c>
      <c r="L3467" s="13" t="s">
        <v>241</v>
      </c>
      <c r="M3467" s="13" t="s">
        <v>2838</v>
      </c>
      <c r="N3467" s="13" t="s">
        <v>133</v>
      </c>
      <c r="O3467" s="13" t="s">
        <v>32811</v>
      </c>
      <c r="P3467" s="11">
        <v>11942</v>
      </c>
      <c r="Q3467" s="13" t="s">
        <v>135</v>
      </c>
      <c r="R3467" s="33" t="s">
        <v>32812</v>
      </c>
      <c r="S3467" s="33" t="s">
        <v>32813</v>
      </c>
      <c r="T3467" s="13" t="s">
        <v>50</v>
      </c>
      <c r="U3467" s="13" t="s">
        <v>50</v>
      </c>
      <c r="V3467" s="13">
        <v>9394737</v>
      </c>
      <c r="W3467" s="13" t="s">
        <v>60</v>
      </c>
      <c r="X3467" s="13">
        <v>9394737</v>
      </c>
      <c r="Y3467" s="13" t="s">
        <v>154</v>
      </c>
      <c r="Z3467" s="13">
        <v>3</v>
      </c>
      <c r="AA3467" s="13">
        <v>9394737</v>
      </c>
      <c r="AB3467" s="13" t="s">
        <v>60</v>
      </c>
      <c r="AC3467" s="13">
        <v>9394737</v>
      </c>
      <c r="AD3467" s="13" t="s">
        <v>241</v>
      </c>
      <c r="AE3467" s="13">
        <v>14094737</v>
      </c>
      <c r="AF3467" s="13" t="s">
        <v>60</v>
      </c>
      <c r="AG3467" s="13">
        <v>14094737</v>
      </c>
      <c r="AH3467" s="13">
        <v>14094737</v>
      </c>
      <c r="AI3467" s="13" t="s">
        <v>60</v>
      </c>
      <c r="AJ3467" s="13">
        <v>14094737</v>
      </c>
      <c r="AK3467" s="13" t="s">
        <v>32814</v>
      </c>
      <c r="AL3467" s="13" t="s">
        <v>50</v>
      </c>
      <c r="AM3467" s="13" t="s">
        <v>32815</v>
      </c>
      <c r="AN3467" s="13" t="s">
        <v>993</v>
      </c>
      <c r="AO3467" s="13" t="s">
        <v>32816</v>
      </c>
      <c r="AP3467" s="21" t="s">
        <v>32817</v>
      </c>
      <c r="AQ3467" s="15" t="s">
        <v>50</v>
      </c>
      <c r="AR3467" s="13" t="s">
        <v>50</v>
      </c>
    </row>
    <row r="3468" spans="1:44" ht="15" thickBot="1">
      <c r="A3468" s="4" t="s">
        <v>20904</v>
      </c>
      <c r="B3468" s="5">
        <v>43943</v>
      </c>
      <c r="C3468" s="6">
        <v>28491</v>
      </c>
      <c r="D3468" s="7" t="s">
        <v>45</v>
      </c>
      <c r="E3468" s="7" t="s">
        <v>46</v>
      </c>
      <c r="F3468" s="7" t="s">
        <v>47</v>
      </c>
      <c r="G3468" s="7" t="s">
        <v>160</v>
      </c>
      <c r="H3468" s="7" t="s">
        <v>2081</v>
      </c>
      <c r="I3468" s="7" t="s">
        <v>406</v>
      </c>
      <c r="J3468" s="6">
        <v>45378</v>
      </c>
      <c r="K3468" s="7" t="s">
        <v>161</v>
      </c>
      <c r="L3468" s="7" t="s">
        <v>268</v>
      </c>
      <c r="M3468" s="7" t="s">
        <v>20905</v>
      </c>
      <c r="N3468" s="7" t="s">
        <v>20906</v>
      </c>
      <c r="O3468" s="7" t="s">
        <v>20907</v>
      </c>
      <c r="P3468" s="5">
        <v>12100</v>
      </c>
      <c r="Q3468" s="7" t="s">
        <v>707</v>
      </c>
      <c r="R3468" s="34" t="s">
        <v>20908</v>
      </c>
      <c r="S3468" s="34" t="s">
        <v>20909</v>
      </c>
      <c r="T3468" s="7" t="s">
        <v>20910</v>
      </c>
      <c r="U3468" s="7" t="s">
        <v>20911</v>
      </c>
      <c r="V3468" s="7">
        <v>163000000</v>
      </c>
      <c r="W3468" s="7" t="s">
        <v>1085</v>
      </c>
      <c r="X3468" s="7">
        <v>119978831</v>
      </c>
      <c r="Y3468" s="7" t="s">
        <v>61</v>
      </c>
      <c r="Z3468" s="7">
        <v>2</v>
      </c>
      <c r="AA3468" s="7">
        <v>282900000</v>
      </c>
      <c r="AB3468" s="7" t="s">
        <v>60</v>
      </c>
      <c r="AC3468" s="7">
        <v>282900000</v>
      </c>
      <c r="AD3468" s="7" t="s">
        <v>62</v>
      </c>
      <c r="AE3468" s="7">
        <v>282900000</v>
      </c>
      <c r="AF3468" s="7" t="s">
        <v>60</v>
      </c>
      <c r="AG3468" s="7">
        <v>282900000</v>
      </c>
      <c r="AH3468" s="7">
        <v>402878831</v>
      </c>
      <c r="AI3468" s="7" t="s">
        <v>60</v>
      </c>
      <c r="AJ3468" s="7">
        <v>402878831</v>
      </c>
      <c r="AK3468" s="7" t="s">
        <v>50</v>
      </c>
      <c r="AL3468" s="7" t="s">
        <v>50</v>
      </c>
      <c r="AM3468" s="7" t="s">
        <v>32818</v>
      </c>
      <c r="AN3468" s="7" t="s">
        <v>66</v>
      </c>
      <c r="AO3468" s="7" t="s">
        <v>32819</v>
      </c>
      <c r="AP3468" s="22" t="s">
        <v>32820</v>
      </c>
      <c r="AQ3468" s="9" t="s">
        <v>50</v>
      </c>
      <c r="AR3468" s="7" t="s">
        <v>50</v>
      </c>
    </row>
    <row r="3469" spans="1:44" ht="15" thickBot="1">
      <c r="A3469" s="10" t="s">
        <v>32821</v>
      </c>
      <c r="B3469" s="11">
        <v>187501</v>
      </c>
      <c r="C3469" s="12">
        <v>28491</v>
      </c>
      <c r="D3469" s="13" t="s">
        <v>45</v>
      </c>
      <c r="E3469" s="13" t="s">
        <v>46</v>
      </c>
      <c r="F3469" s="13" t="s">
        <v>47</v>
      </c>
      <c r="G3469" s="13" t="s">
        <v>160</v>
      </c>
      <c r="H3469" s="13" t="s">
        <v>1076</v>
      </c>
      <c r="I3469" s="13" t="s">
        <v>50</v>
      </c>
      <c r="J3469" s="12">
        <v>45376</v>
      </c>
      <c r="K3469" s="13" t="s">
        <v>51</v>
      </c>
      <c r="L3469" s="13" t="s">
        <v>52</v>
      </c>
      <c r="M3469" s="13" t="s">
        <v>32822</v>
      </c>
      <c r="N3469" s="13" t="s">
        <v>1914</v>
      </c>
      <c r="O3469" s="13" t="s">
        <v>32823</v>
      </c>
      <c r="P3469" s="11">
        <v>12229</v>
      </c>
      <c r="Q3469" s="13" t="s">
        <v>920</v>
      </c>
      <c r="R3469" s="33" t="s">
        <v>32824</v>
      </c>
      <c r="S3469" s="33" t="s">
        <v>32825</v>
      </c>
      <c r="T3469" s="13" t="s">
        <v>32826</v>
      </c>
      <c r="U3469" s="13" t="s">
        <v>32827</v>
      </c>
      <c r="V3469" s="13">
        <v>500000000</v>
      </c>
      <c r="W3469" s="13" t="s">
        <v>60</v>
      </c>
      <c r="X3469" s="13">
        <v>500000000</v>
      </c>
      <c r="Y3469" s="13" t="s">
        <v>61</v>
      </c>
      <c r="Z3469" s="13">
        <v>1</v>
      </c>
      <c r="AA3469" s="13" t="s">
        <v>50</v>
      </c>
      <c r="AB3469" s="13" t="s">
        <v>50</v>
      </c>
      <c r="AC3469" s="13" t="s">
        <v>50</v>
      </c>
      <c r="AD3469" s="13" t="s">
        <v>50</v>
      </c>
      <c r="AE3469" s="13" t="s">
        <v>50</v>
      </c>
      <c r="AF3469" s="13" t="s">
        <v>50</v>
      </c>
      <c r="AG3469" s="13" t="s">
        <v>50</v>
      </c>
      <c r="AH3469" s="13">
        <v>500000000</v>
      </c>
      <c r="AI3469" s="13" t="s">
        <v>60</v>
      </c>
      <c r="AJ3469" s="13">
        <v>500000000</v>
      </c>
      <c r="AK3469" s="13" t="s">
        <v>2118</v>
      </c>
      <c r="AL3469" s="13" t="s">
        <v>50</v>
      </c>
      <c r="AM3469" s="13" t="s">
        <v>32828</v>
      </c>
      <c r="AN3469" s="13" t="s">
        <v>66</v>
      </c>
      <c r="AO3469" s="13" t="s">
        <v>32829</v>
      </c>
      <c r="AP3469" s="15" t="s">
        <v>50</v>
      </c>
      <c r="AQ3469" s="21" t="s">
        <v>32830</v>
      </c>
      <c r="AR3469" s="13" t="s">
        <v>50</v>
      </c>
    </row>
    <row r="3470" spans="1:44" ht="15" thickBot="1">
      <c r="A3470" s="4" t="s">
        <v>32831</v>
      </c>
      <c r="B3470" s="5">
        <v>497537</v>
      </c>
      <c r="C3470" s="6">
        <v>44013</v>
      </c>
      <c r="D3470" s="7" t="s">
        <v>45</v>
      </c>
      <c r="E3470" s="7" t="s">
        <v>46</v>
      </c>
      <c r="F3470" s="7" t="s">
        <v>70</v>
      </c>
      <c r="G3470" s="7" t="s">
        <v>87</v>
      </c>
      <c r="H3470" s="7" t="s">
        <v>2486</v>
      </c>
      <c r="I3470" s="7" t="s">
        <v>50</v>
      </c>
      <c r="J3470" s="6">
        <v>45379</v>
      </c>
      <c r="K3470" s="7" t="s">
        <v>191</v>
      </c>
      <c r="L3470" s="7" t="s">
        <v>178</v>
      </c>
      <c r="M3470" s="7" t="s">
        <v>32832</v>
      </c>
      <c r="N3470" s="7" t="s">
        <v>769</v>
      </c>
      <c r="O3470" s="7" t="s">
        <v>32833</v>
      </c>
      <c r="P3470" s="5">
        <v>12526</v>
      </c>
      <c r="Q3470" s="7" t="s">
        <v>520</v>
      </c>
      <c r="R3470" s="34" t="s">
        <v>32834</v>
      </c>
      <c r="S3470" s="34" t="s">
        <v>32835</v>
      </c>
      <c r="T3470" s="7" t="s">
        <v>32836</v>
      </c>
      <c r="U3470" s="7" t="s">
        <v>32837</v>
      </c>
      <c r="V3470" s="7">
        <v>17928818</v>
      </c>
      <c r="W3470" s="7" t="s">
        <v>60</v>
      </c>
      <c r="X3470" s="7">
        <v>17928818</v>
      </c>
      <c r="Y3470" s="7" t="s">
        <v>50</v>
      </c>
      <c r="Z3470" s="7">
        <v>2</v>
      </c>
      <c r="AA3470" s="7">
        <v>17928818</v>
      </c>
      <c r="AB3470" s="7" t="s">
        <v>60</v>
      </c>
      <c r="AC3470" s="7">
        <v>17928818</v>
      </c>
      <c r="AD3470" s="7" t="s">
        <v>178</v>
      </c>
      <c r="AE3470" s="7">
        <v>57928818</v>
      </c>
      <c r="AF3470" s="7" t="s">
        <v>60</v>
      </c>
      <c r="AG3470" s="7">
        <v>57928818</v>
      </c>
      <c r="AH3470" s="7">
        <v>57928818</v>
      </c>
      <c r="AI3470" s="7" t="s">
        <v>60</v>
      </c>
      <c r="AJ3470" s="7">
        <v>57928818</v>
      </c>
      <c r="AK3470" s="7" t="s">
        <v>32838</v>
      </c>
      <c r="AL3470" s="7" t="s">
        <v>50</v>
      </c>
      <c r="AM3470" s="7" t="s">
        <v>32839</v>
      </c>
      <c r="AN3470" s="7" t="s">
        <v>993</v>
      </c>
      <c r="AO3470" s="7" t="s">
        <v>32840</v>
      </c>
      <c r="AP3470" s="22" t="s">
        <v>32841</v>
      </c>
      <c r="AQ3470" s="9" t="s">
        <v>50</v>
      </c>
      <c r="AR3470" s="7" t="s">
        <v>50</v>
      </c>
    </row>
    <row r="3471" spans="1:44" ht="15" thickBot="1">
      <c r="A3471" s="10" t="s">
        <v>32842</v>
      </c>
      <c r="B3471" s="11">
        <v>82222</v>
      </c>
      <c r="C3471" s="12">
        <v>43831</v>
      </c>
      <c r="D3471" s="13" t="s">
        <v>45</v>
      </c>
      <c r="E3471" s="13" t="s">
        <v>46</v>
      </c>
      <c r="F3471" s="13" t="s">
        <v>47</v>
      </c>
      <c r="G3471" s="13" t="s">
        <v>87</v>
      </c>
      <c r="H3471" s="13" t="s">
        <v>1470</v>
      </c>
      <c r="I3471" s="13" t="s">
        <v>50</v>
      </c>
      <c r="J3471" s="12">
        <v>45379</v>
      </c>
      <c r="K3471" s="13" t="s">
        <v>50</v>
      </c>
      <c r="L3471" s="13" t="s">
        <v>162</v>
      </c>
      <c r="M3471" s="13" t="s">
        <v>32843</v>
      </c>
      <c r="N3471" s="13" t="s">
        <v>5306</v>
      </c>
      <c r="O3471" s="13" t="s">
        <v>32844</v>
      </c>
      <c r="P3471" s="11">
        <v>12565</v>
      </c>
      <c r="Q3471" s="13" t="s">
        <v>245</v>
      </c>
      <c r="R3471" s="33" t="s">
        <v>32845</v>
      </c>
      <c r="S3471" s="33" t="s">
        <v>32846</v>
      </c>
      <c r="T3471" s="13" t="s">
        <v>32847</v>
      </c>
      <c r="U3471" s="13">
        <v>917397303030</v>
      </c>
      <c r="V3471" s="13">
        <v>4250000000</v>
      </c>
      <c r="W3471" s="13" t="s">
        <v>250</v>
      </c>
      <c r="X3471" s="13">
        <v>50962623</v>
      </c>
      <c r="Y3471" s="13" t="s">
        <v>61</v>
      </c>
      <c r="Z3471" s="13">
        <v>1</v>
      </c>
      <c r="AA3471" s="13" t="s">
        <v>50</v>
      </c>
      <c r="AB3471" s="13" t="s">
        <v>50</v>
      </c>
      <c r="AC3471" s="13" t="s">
        <v>50</v>
      </c>
      <c r="AD3471" s="13" t="s">
        <v>50</v>
      </c>
      <c r="AE3471" s="13" t="s">
        <v>50</v>
      </c>
      <c r="AF3471" s="13" t="s">
        <v>50</v>
      </c>
      <c r="AG3471" s="13" t="s">
        <v>50</v>
      </c>
      <c r="AH3471" s="13">
        <v>4250000000</v>
      </c>
      <c r="AI3471" s="13" t="s">
        <v>250</v>
      </c>
      <c r="AJ3471" s="13">
        <v>50962623</v>
      </c>
      <c r="AK3471" s="13" t="s">
        <v>32848</v>
      </c>
      <c r="AL3471" s="13" t="s">
        <v>50</v>
      </c>
      <c r="AM3471" s="13" t="s">
        <v>32849</v>
      </c>
      <c r="AN3471" s="13" t="s">
        <v>66</v>
      </c>
      <c r="AO3471" s="13" t="s">
        <v>32850</v>
      </c>
      <c r="AP3471" s="21" t="s">
        <v>32851</v>
      </c>
      <c r="AQ3471" s="15" t="s">
        <v>50</v>
      </c>
      <c r="AR3471" s="13" t="s">
        <v>50</v>
      </c>
    </row>
    <row r="3472" spans="1:44" ht="15" thickBot="1">
      <c r="A3472" s="4" t="s">
        <v>32852</v>
      </c>
      <c r="B3472" s="5">
        <v>2248</v>
      </c>
      <c r="C3472" s="6">
        <v>40909</v>
      </c>
      <c r="D3472" s="7" t="s">
        <v>45</v>
      </c>
      <c r="E3472" s="7" t="s">
        <v>46</v>
      </c>
      <c r="F3472" s="7" t="s">
        <v>70</v>
      </c>
      <c r="G3472" s="7" t="s">
        <v>87</v>
      </c>
      <c r="H3472" s="7" t="s">
        <v>240</v>
      </c>
      <c r="I3472" s="7" t="s">
        <v>50</v>
      </c>
      <c r="J3472" s="6">
        <v>45379</v>
      </c>
      <c r="K3472" s="7" t="s">
        <v>116</v>
      </c>
      <c r="L3472" s="7" t="s">
        <v>147</v>
      </c>
      <c r="M3472" s="7" t="s">
        <v>32853</v>
      </c>
      <c r="N3472" s="7" t="s">
        <v>2941</v>
      </c>
      <c r="O3472" s="7" t="s">
        <v>32854</v>
      </c>
      <c r="P3472" s="5">
        <v>12577</v>
      </c>
      <c r="Q3472" s="7" t="s">
        <v>245</v>
      </c>
      <c r="R3472" s="34" t="s">
        <v>32855</v>
      </c>
      <c r="S3472" s="34" t="s">
        <v>32856</v>
      </c>
      <c r="T3472" s="7" t="s">
        <v>32857</v>
      </c>
      <c r="U3472" s="7">
        <v>820263760101</v>
      </c>
      <c r="V3472" s="7">
        <v>8000000000</v>
      </c>
      <c r="W3472" s="7" t="s">
        <v>2946</v>
      </c>
      <c r="X3472" s="7">
        <v>5923710</v>
      </c>
      <c r="Y3472" s="7" t="s">
        <v>154</v>
      </c>
      <c r="Z3472" s="7">
        <v>6</v>
      </c>
      <c r="AA3472" s="7">
        <v>8000000000</v>
      </c>
      <c r="AB3472" s="7" t="s">
        <v>2946</v>
      </c>
      <c r="AC3472" s="7">
        <v>5923710</v>
      </c>
      <c r="AD3472" s="7" t="s">
        <v>147</v>
      </c>
      <c r="AE3472" s="7">
        <v>21500000000</v>
      </c>
      <c r="AF3472" s="7" t="s">
        <v>2946</v>
      </c>
      <c r="AG3472" s="7">
        <v>17429814</v>
      </c>
      <c r="AH3472" s="7">
        <v>21500000000</v>
      </c>
      <c r="AI3472" s="7" t="s">
        <v>2946</v>
      </c>
      <c r="AJ3472" s="7">
        <v>17429814</v>
      </c>
      <c r="AK3472" s="7" t="s">
        <v>32858</v>
      </c>
      <c r="AL3472" s="7" t="s">
        <v>50</v>
      </c>
      <c r="AM3472" s="7" t="s">
        <v>32859</v>
      </c>
      <c r="AN3472" s="7" t="s">
        <v>66</v>
      </c>
      <c r="AO3472" s="7" t="s">
        <v>32860</v>
      </c>
      <c r="AP3472" s="22" t="s">
        <v>32861</v>
      </c>
      <c r="AQ3472" s="9" t="s">
        <v>50</v>
      </c>
      <c r="AR3472" s="7" t="s">
        <v>50</v>
      </c>
    </row>
    <row r="3473" spans="1:44" ht="15" thickBot="1">
      <c r="A3473" s="10" t="s">
        <v>32862</v>
      </c>
      <c r="B3473" s="13" t="s">
        <v>50</v>
      </c>
      <c r="C3473" s="12">
        <v>44562</v>
      </c>
      <c r="D3473" s="13" t="s">
        <v>45</v>
      </c>
      <c r="E3473" s="13" t="s">
        <v>46</v>
      </c>
      <c r="F3473" s="13" t="s">
        <v>70</v>
      </c>
      <c r="G3473" s="26" t="s">
        <v>54946</v>
      </c>
      <c r="H3473" s="13" t="s">
        <v>562</v>
      </c>
      <c r="I3473" s="13" t="s">
        <v>50</v>
      </c>
      <c r="J3473" s="12">
        <v>45379</v>
      </c>
      <c r="K3473" s="13" t="s">
        <v>50</v>
      </c>
      <c r="L3473" s="13" t="s">
        <v>178</v>
      </c>
      <c r="M3473" s="13" t="s">
        <v>7890</v>
      </c>
      <c r="N3473" s="13" t="s">
        <v>75</v>
      </c>
      <c r="O3473" s="13" t="s">
        <v>32863</v>
      </c>
      <c r="P3473" s="11">
        <v>12650</v>
      </c>
      <c r="Q3473" s="13" t="s">
        <v>77</v>
      </c>
      <c r="R3473" s="33" t="s">
        <v>32864</v>
      </c>
      <c r="S3473" s="33" t="s">
        <v>32865</v>
      </c>
      <c r="T3473" s="13" t="s">
        <v>32866</v>
      </c>
      <c r="U3473" s="13" t="s">
        <v>50</v>
      </c>
      <c r="V3473" s="13">
        <v>7378191</v>
      </c>
      <c r="W3473" s="13" t="s">
        <v>60</v>
      </c>
      <c r="X3473" s="13">
        <v>7378191</v>
      </c>
      <c r="Y3473" s="13" t="s">
        <v>50</v>
      </c>
      <c r="Z3473" s="13">
        <v>2</v>
      </c>
      <c r="AA3473" s="13">
        <v>7378191</v>
      </c>
      <c r="AB3473" s="13" t="s">
        <v>60</v>
      </c>
      <c r="AC3473" s="13">
        <v>7378191</v>
      </c>
      <c r="AD3473" s="13" t="s">
        <v>178</v>
      </c>
      <c r="AE3473" s="13">
        <v>107378191</v>
      </c>
      <c r="AF3473" s="13" t="s">
        <v>60</v>
      </c>
      <c r="AG3473" s="13">
        <v>107378191</v>
      </c>
      <c r="AH3473" s="13">
        <v>107378191</v>
      </c>
      <c r="AI3473" s="13" t="s">
        <v>60</v>
      </c>
      <c r="AJ3473" s="13">
        <v>107378191</v>
      </c>
      <c r="AK3473" s="13" t="s">
        <v>50</v>
      </c>
      <c r="AL3473" s="13" t="s">
        <v>50</v>
      </c>
      <c r="AM3473" s="13" t="s">
        <v>32867</v>
      </c>
      <c r="AN3473" s="13" t="s">
        <v>66</v>
      </c>
      <c r="AO3473" s="13" t="s">
        <v>32868</v>
      </c>
      <c r="AP3473" s="21" t="s">
        <v>32869</v>
      </c>
      <c r="AQ3473" s="15" t="s">
        <v>50</v>
      </c>
      <c r="AR3473" s="13" t="s">
        <v>50</v>
      </c>
    </row>
    <row r="3474" spans="1:44" ht="15" thickBot="1">
      <c r="A3474" s="4" t="s">
        <v>32870</v>
      </c>
      <c r="B3474" s="7" t="s">
        <v>50</v>
      </c>
      <c r="C3474" s="6">
        <v>44197</v>
      </c>
      <c r="D3474" s="7" t="s">
        <v>45</v>
      </c>
      <c r="E3474" s="7" t="s">
        <v>46</v>
      </c>
      <c r="F3474" s="7" t="s">
        <v>70</v>
      </c>
      <c r="G3474" s="26" t="s">
        <v>54946</v>
      </c>
      <c r="H3474" s="7" t="s">
        <v>11560</v>
      </c>
      <c r="I3474" s="7" t="s">
        <v>50</v>
      </c>
      <c r="J3474" s="6">
        <v>45378</v>
      </c>
      <c r="K3474" s="7" t="s">
        <v>116</v>
      </c>
      <c r="L3474" s="7" t="s">
        <v>241</v>
      </c>
      <c r="M3474" s="7" t="s">
        <v>32871</v>
      </c>
      <c r="N3474" s="7" t="s">
        <v>180</v>
      </c>
      <c r="O3474" s="7" t="s">
        <v>32872</v>
      </c>
      <c r="P3474" s="5">
        <v>12868</v>
      </c>
      <c r="Q3474" s="7" t="s">
        <v>120</v>
      </c>
      <c r="R3474" s="34" t="s">
        <v>32873</v>
      </c>
      <c r="S3474" s="34" t="s">
        <v>32874</v>
      </c>
      <c r="T3474" s="7" t="s">
        <v>50</v>
      </c>
      <c r="U3474" s="7" t="s">
        <v>50</v>
      </c>
      <c r="V3474" s="7">
        <v>15000000</v>
      </c>
      <c r="W3474" s="7" t="s">
        <v>60</v>
      </c>
      <c r="X3474" s="7">
        <v>15000000</v>
      </c>
      <c r="Y3474" s="7" t="s">
        <v>154</v>
      </c>
      <c r="Z3474" s="7">
        <v>2</v>
      </c>
      <c r="AA3474" s="7">
        <v>15000000</v>
      </c>
      <c r="AB3474" s="7" t="s">
        <v>60</v>
      </c>
      <c r="AC3474" s="7">
        <v>15000000</v>
      </c>
      <c r="AD3474" s="7" t="s">
        <v>241</v>
      </c>
      <c r="AE3474" s="7">
        <v>18000000</v>
      </c>
      <c r="AF3474" s="7" t="s">
        <v>60</v>
      </c>
      <c r="AG3474" s="7">
        <v>18000000</v>
      </c>
      <c r="AH3474" s="7">
        <v>18000000</v>
      </c>
      <c r="AI3474" s="7" t="s">
        <v>60</v>
      </c>
      <c r="AJ3474" s="7">
        <v>18000000</v>
      </c>
      <c r="AK3474" s="7" t="s">
        <v>32875</v>
      </c>
      <c r="AL3474" s="7" t="s">
        <v>50</v>
      </c>
      <c r="AM3474" s="7" t="s">
        <v>32876</v>
      </c>
      <c r="AN3474" s="7" t="s">
        <v>66</v>
      </c>
      <c r="AO3474" s="7" t="s">
        <v>32877</v>
      </c>
      <c r="AP3474" s="22" t="s">
        <v>32878</v>
      </c>
      <c r="AQ3474" s="9" t="s">
        <v>50</v>
      </c>
      <c r="AR3474" s="7" t="s">
        <v>50</v>
      </c>
    </row>
    <row r="3475" spans="1:44" ht="15" thickBot="1">
      <c r="A3475" s="10" t="s">
        <v>32879</v>
      </c>
      <c r="B3475" s="11">
        <v>7413</v>
      </c>
      <c r="C3475" s="12">
        <v>40179</v>
      </c>
      <c r="D3475" s="13" t="s">
        <v>45</v>
      </c>
      <c r="E3475" s="13" t="s">
        <v>46</v>
      </c>
      <c r="F3475" s="13" t="s">
        <v>47</v>
      </c>
      <c r="G3475" s="13" t="s">
        <v>87</v>
      </c>
      <c r="H3475" s="13" t="s">
        <v>12589</v>
      </c>
      <c r="I3475" s="13" t="s">
        <v>50</v>
      </c>
      <c r="J3475" s="12">
        <v>45377</v>
      </c>
      <c r="K3475" s="13" t="s">
        <v>282</v>
      </c>
      <c r="L3475" s="13" t="s">
        <v>162</v>
      </c>
      <c r="M3475" s="13" t="s">
        <v>5355</v>
      </c>
      <c r="N3475" s="13" t="s">
        <v>769</v>
      </c>
      <c r="O3475" s="13" t="s">
        <v>32880</v>
      </c>
      <c r="P3475" s="11">
        <v>13027</v>
      </c>
      <c r="Q3475" s="13" t="s">
        <v>520</v>
      </c>
      <c r="R3475" s="33" t="s">
        <v>32881</v>
      </c>
      <c r="S3475" s="33" t="s">
        <v>32882</v>
      </c>
      <c r="T3475" s="13" t="s">
        <v>32883</v>
      </c>
      <c r="U3475" s="13">
        <v>6175744777</v>
      </c>
      <c r="V3475" s="13">
        <v>450000000</v>
      </c>
      <c r="W3475" s="13" t="s">
        <v>60</v>
      </c>
      <c r="X3475" s="13">
        <v>450000000</v>
      </c>
      <c r="Y3475" s="13" t="s">
        <v>61</v>
      </c>
      <c r="Z3475" s="13">
        <v>3</v>
      </c>
      <c r="AA3475" s="13" t="s">
        <v>50</v>
      </c>
      <c r="AB3475" s="13" t="s">
        <v>50</v>
      </c>
      <c r="AC3475" s="13" t="s">
        <v>50</v>
      </c>
      <c r="AD3475" s="13" t="s">
        <v>50</v>
      </c>
      <c r="AE3475" s="13" t="s">
        <v>50</v>
      </c>
      <c r="AF3475" s="13" t="s">
        <v>50</v>
      </c>
      <c r="AG3475" s="13" t="s">
        <v>50</v>
      </c>
      <c r="AH3475" s="13">
        <v>1650000000</v>
      </c>
      <c r="AI3475" s="13" t="s">
        <v>60</v>
      </c>
      <c r="AJ3475" s="13">
        <v>1650000000</v>
      </c>
      <c r="AK3475" s="13" t="s">
        <v>50</v>
      </c>
      <c r="AL3475" s="13" t="s">
        <v>50</v>
      </c>
      <c r="AM3475" s="13" t="s">
        <v>32884</v>
      </c>
      <c r="AN3475" s="13" t="s">
        <v>66</v>
      </c>
      <c r="AO3475" s="13" t="s">
        <v>32885</v>
      </c>
      <c r="AP3475" s="21" t="s">
        <v>32886</v>
      </c>
      <c r="AQ3475" s="15" t="s">
        <v>50</v>
      </c>
      <c r="AR3475" s="13" t="s">
        <v>50</v>
      </c>
    </row>
    <row r="3476" spans="1:44" ht="15" thickBot="1">
      <c r="A3476" s="4" t="s">
        <v>32887</v>
      </c>
      <c r="B3476" s="7" t="s">
        <v>50</v>
      </c>
      <c r="C3476" s="6">
        <v>43831</v>
      </c>
      <c r="D3476" s="7" t="s">
        <v>45</v>
      </c>
      <c r="E3476" s="7" t="s">
        <v>46</v>
      </c>
      <c r="F3476" s="7" t="s">
        <v>70</v>
      </c>
      <c r="G3476" s="27" t="s">
        <v>54945</v>
      </c>
      <c r="H3476" s="7" t="s">
        <v>50</v>
      </c>
      <c r="I3476" s="7" t="s">
        <v>50</v>
      </c>
      <c r="J3476" s="6">
        <v>45377</v>
      </c>
      <c r="K3476" s="7" t="s">
        <v>50</v>
      </c>
      <c r="L3476" s="7" t="s">
        <v>241</v>
      </c>
      <c r="M3476" s="7" t="s">
        <v>13109</v>
      </c>
      <c r="N3476" s="7" t="s">
        <v>9489</v>
      </c>
      <c r="O3476" s="7" t="s">
        <v>32888</v>
      </c>
      <c r="P3476" s="5">
        <v>13210</v>
      </c>
      <c r="Q3476" s="7" t="s">
        <v>56</v>
      </c>
      <c r="R3476" s="34" t="s">
        <v>32889</v>
      </c>
      <c r="S3476" s="34" t="s">
        <v>32890</v>
      </c>
      <c r="T3476" s="7" t="s">
        <v>32891</v>
      </c>
      <c r="U3476" s="7" t="s">
        <v>50</v>
      </c>
      <c r="V3476" s="7">
        <v>20000000</v>
      </c>
      <c r="W3476" s="7" t="s">
        <v>60</v>
      </c>
      <c r="X3476" s="7">
        <v>20000000</v>
      </c>
      <c r="Y3476" s="7" t="s">
        <v>154</v>
      </c>
      <c r="Z3476" s="7">
        <v>2</v>
      </c>
      <c r="AA3476" s="7">
        <v>20000000</v>
      </c>
      <c r="AB3476" s="7" t="s">
        <v>60</v>
      </c>
      <c r="AC3476" s="7">
        <v>20000000</v>
      </c>
      <c r="AD3476" s="7" t="s">
        <v>241</v>
      </c>
      <c r="AE3476" s="7">
        <v>20000000</v>
      </c>
      <c r="AF3476" s="7" t="s">
        <v>60</v>
      </c>
      <c r="AG3476" s="7">
        <v>20000000</v>
      </c>
      <c r="AH3476" s="7">
        <v>20200000</v>
      </c>
      <c r="AI3476" s="7" t="s">
        <v>60</v>
      </c>
      <c r="AJ3476" s="7">
        <v>20200000</v>
      </c>
      <c r="AK3476" s="7" t="s">
        <v>32892</v>
      </c>
      <c r="AL3476" s="7" t="s">
        <v>50</v>
      </c>
      <c r="AM3476" s="7" t="s">
        <v>32893</v>
      </c>
      <c r="AN3476" s="7" t="s">
        <v>66</v>
      </c>
      <c r="AO3476" s="7" t="s">
        <v>50</v>
      </c>
      <c r="AP3476" s="22" t="s">
        <v>32894</v>
      </c>
      <c r="AQ3476" s="9" t="s">
        <v>50</v>
      </c>
      <c r="AR3476" s="7" t="s">
        <v>255</v>
      </c>
    </row>
    <row r="3477" spans="1:44" ht="15" thickBot="1">
      <c r="A3477" s="10" t="s">
        <v>32895</v>
      </c>
      <c r="B3477" s="11">
        <v>69926</v>
      </c>
      <c r="C3477" s="12">
        <v>28126</v>
      </c>
      <c r="D3477" s="13" t="s">
        <v>45</v>
      </c>
      <c r="E3477" s="13" t="s">
        <v>46</v>
      </c>
      <c r="F3477" s="13" t="s">
        <v>47</v>
      </c>
      <c r="G3477" s="13" t="s">
        <v>176</v>
      </c>
      <c r="H3477" s="13" t="s">
        <v>12616</v>
      </c>
      <c r="I3477" s="13" t="s">
        <v>50</v>
      </c>
      <c r="J3477" s="12">
        <v>45378</v>
      </c>
      <c r="K3477" s="13" t="s">
        <v>72</v>
      </c>
      <c r="L3477" s="13" t="s">
        <v>162</v>
      </c>
      <c r="M3477" s="13" t="s">
        <v>32896</v>
      </c>
      <c r="N3477" s="13" t="s">
        <v>2540</v>
      </c>
      <c r="O3477" s="13" t="s">
        <v>32897</v>
      </c>
      <c r="P3477" s="11">
        <v>13324</v>
      </c>
      <c r="Q3477" s="13" t="s">
        <v>360</v>
      </c>
      <c r="R3477" s="33" t="s">
        <v>32898</v>
      </c>
      <c r="S3477" s="33" t="s">
        <v>32899</v>
      </c>
      <c r="T3477" s="13" t="s">
        <v>50</v>
      </c>
      <c r="U3477" s="13" t="s">
        <v>32900</v>
      </c>
      <c r="V3477" s="13">
        <v>600000000</v>
      </c>
      <c r="W3477" s="13" t="s">
        <v>60</v>
      </c>
      <c r="X3477" s="13">
        <v>600000000</v>
      </c>
      <c r="Y3477" s="13" t="s">
        <v>171</v>
      </c>
      <c r="Z3477" s="13">
        <v>2</v>
      </c>
      <c r="AA3477" s="13" t="s">
        <v>50</v>
      </c>
      <c r="AB3477" s="13" t="s">
        <v>50</v>
      </c>
      <c r="AC3477" s="13" t="s">
        <v>50</v>
      </c>
      <c r="AD3477" s="13" t="s">
        <v>178</v>
      </c>
      <c r="AE3477" s="13" t="s">
        <v>50</v>
      </c>
      <c r="AF3477" s="13" t="s">
        <v>50</v>
      </c>
      <c r="AG3477" s="13" t="s">
        <v>50</v>
      </c>
      <c r="AH3477" s="13">
        <v>600000000</v>
      </c>
      <c r="AI3477" s="13" t="s">
        <v>60</v>
      </c>
      <c r="AJ3477" s="13">
        <v>600000000</v>
      </c>
      <c r="AK3477" s="13" t="s">
        <v>50</v>
      </c>
      <c r="AL3477" s="13" t="s">
        <v>50</v>
      </c>
      <c r="AM3477" s="13" t="s">
        <v>32901</v>
      </c>
      <c r="AN3477" s="13" t="s">
        <v>66</v>
      </c>
      <c r="AO3477" s="13" t="s">
        <v>32902</v>
      </c>
      <c r="AP3477" s="21" t="s">
        <v>32903</v>
      </c>
      <c r="AQ3477" s="15" t="s">
        <v>50</v>
      </c>
      <c r="AR3477" s="13" t="s">
        <v>50</v>
      </c>
    </row>
    <row r="3478" spans="1:44" ht="15" thickBot="1">
      <c r="A3478" s="4" t="s">
        <v>32904</v>
      </c>
      <c r="B3478" s="7">
        <v>318</v>
      </c>
      <c r="C3478" s="7" t="s">
        <v>50</v>
      </c>
      <c r="D3478" s="7" t="s">
        <v>45</v>
      </c>
      <c r="E3478" s="7" t="s">
        <v>46</v>
      </c>
      <c r="F3478" s="7" t="s">
        <v>70</v>
      </c>
      <c r="G3478" s="26" t="s">
        <v>54946</v>
      </c>
      <c r="H3478" s="7" t="s">
        <v>32905</v>
      </c>
      <c r="I3478" s="7" t="s">
        <v>50</v>
      </c>
      <c r="J3478" s="6">
        <v>45379</v>
      </c>
      <c r="K3478" s="7" t="s">
        <v>50</v>
      </c>
      <c r="L3478" s="7" t="s">
        <v>162</v>
      </c>
      <c r="M3478" s="7" t="s">
        <v>25073</v>
      </c>
      <c r="N3478" s="7" t="s">
        <v>769</v>
      </c>
      <c r="O3478" s="7" t="s">
        <v>32906</v>
      </c>
      <c r="P3478" s="5">
        <v>13680</v>
      </c>
      <c r="Q3478" s="7" t="s">
        <v>520</v>
      </c>
      <c r="R3478" s="34" t="s">
        <v>32907</v>
      </c>
      <c r="S3478" s="34" t="s">
        <v>32908</v>
      </c>
      <c r="T3478" s="7" t="s">
        <v>32909</v>
      </c>
      <c r="U3478" s="7" t="s">
        <v>32910</v>
      </c>
      <c r="V3478" s="7">
        <v>149400000</v>
      </c>
      <c r="W3478" s="7" t="s">
        <v>60</v>
      </c>
      <c r="X3478" s="7">
        <v>149400000</v>
      </c>
      <c r="Y3478" s="7" t="s">
        <v>50</v>
      </c>
      <c r="Z3478" s="7">
        <v>1</v>
      </c>
      <c r="AA3478" s="7" t="s">
        <v>50</v>
      </c>
      <c r="AB3478" s="7" t="s">
        <v>50</v>
      </c>
      <c r="AC3478" s="7" t="s">
        <v>50</v>
      </c>
      <c r="AD3478" s="7" t="s">
        <v>50</v>
      </c>
      <c r="AE3478" s="7" t="s">
        <v>50</v>
      </c>
      <c r="AF3478" s="7" t="s">
        <v>50</v>
      </c>
      <c r="AG3478" s="7" t="s">
        <v>50</v>
      </c>
      <c r="AH3478" s="7">
        <v>149400000</v>
      </c>
      <c r="AI3478" s="7" t="s">
        <v>60</v>
      </c>
      <c r="AJ3478" s="7">
        <v>149400000</v>
      </c>
      <c r="AK3478" s="7" t="s">
        <v>32911</v>
      </c>
      <c r="AL3478" s="7" t="s">
        <v>50</v>
      </c>
      <c r="AM3478" s="7" t="s">
        <v>32912</v>
      </c>
      <c r="AN3478" s="7" t="s">
        <v>66</v>
      </c>
      <c r="AO3478" s="7" t="s">
        <v>50</v>
      </c>
      <c r="AP3478" s="22" t="s">
        <v>32913</v>
      </c>
      <c r="AQ3478" s="9" t="s">
        <v>50</v>
      </c>
      <c r="AR3478" s="7" t="s">
        <v>255</v>
      </c>
    </row>
    <row r="3479" spans="1:44" ht="15" thickBot="1">
      <c r="A3479" s="10" t="s">
        <v>32914</v>
      </c>
      <c r="B3479" s="11">
        <v>28364</v>
      </c>
      <c r="C3479" s="12">
        <v>44044</v>
      </c>
      <c r="D3479" s="13" t="s">
        <v>45</v>
      </c>
      <c r="E3479" s="13" t="s">
        <v>46</v>
      </c>
      <c r="F3479" s="13" t="s">
        <v>70</v>
      </c>
      <c r="G3479" s="26" t="s">
        <v>54946</v>
      </c>
      <c r="H3479" s="13" t="s">
        <v>32915</v>
      </c>
      <c r="I3479" s="13" t="s">
        <v>50</v>
      </c>
      <c r="J3479" s="12">
        <v>45378</v>
      </c>
      <c r="K3479" s="13" t="s">
        <v>116</v>
      </c>
      <c r="L3479" s="13" t="s">
        <v>467</v>
      </c>
      <c r="M3479" s="13" t="s">
        <v>32916</v>
      </c>
      <c r="N3479" s="13" t="s">
        <v>12924</v>
      </c>
      <c r="O3479" s="13" t="s">
        <v>32917</v>
      </c>
      <c r="P3479" s="11">
        <v>13895</v>
      </c>
      <c r="Q3479" s="13" t="s">
        <v>520</v>
      </c>
      <c r="R3479" s="33" t="s">
        <v>32918</v>
      </c>
      <c r="S3479" s="33" t="s">
        <v>32919</v>
      </c>
      <c r="T3479" s="13" t="s">
        <v>32920</v>
      </c>
      <c r="U3479" s="13" t="s">
        <v>50</v>
      </c>
      <c r="V3479" s="13">
        <v>6000000</v>
      </c>
      <c r="W3479" s="13" t="s">
        <v>60</v>
      </c>
      <c r="X3479" s="13">
        <v>6000000</v>
      </c>
      <c r="Y3479" s="13" t="s">
        <v>467</v>
      </c>
      <c r="Z3479" s="13">
        <v>3</v>
      </c>
      <c r="AA3479" s="13">
        <v>6000000</v>
      </c>
      <c r="AB3479" s="13" t="s">
        <v>60</v>
      </c>
      <c r="AC3479" s="13">
        <v>6000000</v>
      </c>
      <c r="AD3479" s="13" t="s">
        <v>467</v>
      </c>
      <c r="AE3479" s="13">
        <v>9218536</v>
      </c>
      <c r="AF3479" s="13" t="s">
        <v>60</v>
      </c>
      <c r="AG3479" s="13">
        <v>9218536</v>
      </c>
      <c r="AH3479" s="13">
        <v>9218536</v>
      </c>
      <c r="AI3479" s="13" t="s">
        <v>60</v>
      </c>
      <c r="AJ3479" s="13">
        <v>9218536</v>
      </c>
      <c r="AK3479" s="13" t="s">
        <v>32921</v>
      </c>
      <c r="AL3479" s="13" t="s">
        <v>50</v>
      </c>
      <c r="AM3479" s="13" t="s">
        <v>32922</v>
      </c>
      <c r="AN3479" s="13" t="s">
        <v>66</v>
      </c>
      <c r="AO3479" s="13" t="s">
        <v>32923</v>
      </c>
      <c r="AP3479" s="21" t="s">
        <v>32924</v>
      </c>
      <c r="AQ3479" s="15" t="s">
        <v>50</v>
      </c>
      <c r="AR3479" s="13" t="s">
        <v>50</v>
      </c>
    </row>
    <row r="3480" spans="1:44" ht="15" thickBot="1">
      <c r="A3480" s="4" t="s">
        <v>32925</v>
      </c>
      <c r="B3480" s="7">
        <v>779</v>
      </c>
      <c r="C3480" s="6">
        <v>44197</v>
      </c>
      <c r="D3480" s="7" t="s">
        <v>45</v>
      </c>
      <c r="E3480" s="7" t="s">
        <v>46</v>
      </c>
      <c r="F3480" s="7" t="s">
        <v>70</v>
      </c>
      <c r="G3480" s="7" t="s">
        <v>87</v>
      </c>
      <c r="H3480" s="7" t="s">
        <v>1470</v>
      </c>
      <c r="I3480" s="7" t="s">
        <v>50</v>
      </c>
      <c r="J3480" s="6">
        <v>45378</v>
      </c>
      <c r="K3480" s="7" t="s">
        <v>50</v>
      </c>
      <c r="L3480" s="7" t="s">
        <v>147</v>
      </c>
      <c r="M3480" s="7" t="s">
        <v>10471</v>
      </c>
      <c r="N3480" s="7" t="s">
        <v>2540</v>
      </c>
      <c r="O3480" s="7" t="s">
        <v>32926</v>
      </c>
      <c r="P3480" s="5">
        <v>13897</v>
      </c>
      <c r="Q3480" s="7" t="s">
        <v>360</v>
      </c>
      <c r="R3480" s="28" t="s">
        <v>32927</v>
      </c>
      <c r="S3480" s="34" t="s">
        <v>32928</v>
      </c>
      <c r="T3480" s="7" t="s">
        <v>32929</v>
      </c>
      <c r="U3480" s="7" t="s">
        <v>32930</v>
      </c>
      <c r="V3480" s="7">
        <v>18000000</v>
      </c>
      <c r="W3480" s="7" t="s">
        <v>209</v>
      </c>
      <c r="X3480" s="7">
        <v>19462679</v>
      </c>
      <c r="Y3480" s="7" t="s">
        <v>154</v>
      </c>
      <c r="Z3480" s="7">
        <v>3</v>
      </c>
      <c r="AA3480" s="7">
        <v>18000000</v>
      </c>
      <c r="AB3480" s="7" t="s">
        <v>209</v>
      </c>
      <c r="AC3480" s="7">
        <v>19462679</v>
      </c>
      <c r="AD3480" s="7" t="s">
        <v>147</v>
      </c>
      <c r="AE3480" s="7">
        <v>29000000</v>
      </c>
      <c r="AF3480" s="7" t="s">
        <v>209</v>
      </c>
      <c r="AG3480" s="7">
        <v>31266711</v>
      </c>
      <c r="AH3480" s="7">
        <v>32266711</v>
      </c>
      <c r="AI3480" s="7" t="s">
        <v>60</v>
      </c>
      <c r="AJ3480" s="7">
        <v>32266711</v>
      </c>
      <c r="AK3480" s="7" t="s">
        <v>32931</v>
      </c>
      <c r="AL3480" s="7" t="s">
        <v>50</v>
      </c>
      <c r="AM3480" s="7" t="s">
        <v>32932</v>
      </c>
      <c r="AN3480" s="7" t="s">
        <v>66</v>
      </c>
      <c r="AO3480" s="7" t="s">
        <v>32933</v>
      </c>
      <c r="AP3480" s="22" t="s">
        <v>32934</v>
      </c>
      <c r="AQ3480" s="9" t="s">
        <v>50</v>
      </c>
      <c r="AR3480" s="7" t="s">
        <v>50</v>
      </c>
    </row>
    <row r="3481" spans="1:44" ht="15" thickBot="1">
      <c r="A3481" s="10" t="s">
        <v>32935</v>
      </c>
      <c r="B3481" s="11">
        <v>289473</v>
      </c>
      <c r="C3481" s="12">
        <v>43948</v>
      </c>
      <c r="D3481" s="13" t="s">
        <v>45</v>
      </c>
      <c r="E3481" s="13" t="s">
        <v>46</v>
      </c>
      <c r="F3481" s="13" t="s">
        <v>70</v>
      </c>
      <c r="G3481" s="26" t="s">
        <v>54946</v>
      </c>
      <c r="H3481" s="13" t="s">
        <v>1866</v>
      </c>
      <c r="I3481" s="13" t="s">
        <v>50</v>
      </c>
      <c r="J3481" s="12">
        <v>45377</v>
      </c>
      <c r="K3481" s="13" t="s">
        <v>116</v>
      </c>
      <c r="L3481" s="13" t="s">
        <v>241</v>
      </c>
      <c r="M3481" s="13" t="s">
        <v>32936</v>
      </c>
      <c r="N3481" s="13" t="s">
        <v>180</v>
      </c>
      <c r="O3481" s="13" t="s">
        <v>32937</v>
      </c>
      <c r="P3481" s="11">
        <v>14149</v>
      </c>
      <c r="Q3481" s="13" t="s">
        <v>120</v>
      </c>
      <c r="R3481" s="33" t="s">
        <v>32938</v>
      </c>
      <c r="S3481" s="33" t="s">
        <v>32939</v>
      </c>
      <c r="T3481" s="13" t="s">
        <v>32940</v>
      </c>
      <c r="U3481" s="13" t="s">
        <v>50</v>
      </c>
      <c r="V3481" s="13">
        <v>5000000</v>
      </c>
      <c r="W3481" s="13" t="s">
        <v>60</v>
      </c>
      <c r="X3481" s="13">
        <v>5000000</v>
      </c>
      <c r="Y3481" s="13" t="s">
        <v>154</v>
      </c>
      <c r="Z3481" s="13">
        <v>3</v>
      </c>
      <c r="AA3481" s="13">
        <v>5000000</v>
      </c>
      <c r="AB3481" s="13" t="s">
        <v>60</v>
      </c>
      <c r="AC3481" s="13">
        <v>5000000</v>
      </c>
      <c r="AD3481" s="13" t="s">
        <v>241</v>
      </c>
      <c r="AE3481" s="13">
        <v>7105000</v>
      </c>
      <c r="AF3481" s="13" t="s">
        <v>60</v>
      </c>
      <c r="AG3481" s="13">
        <v>7105000</v>
      </c>
      <c r="AH3481" s="13">
        <v>7105000</v>
      </c>
      <c r="AI3481" s="13" t="s">
        <v>60</v>
      </c>
      <c r="AJ3481" s="13">
        <v>7105000</v>
      </c>
      <c r="AK3481" s="13" t="s">
        <v>32941</v>
      </c>
      <c r="AL3481" s="13" t="s">
        <v>50</v>
      </c>
      <c r="AM3481" s="13" t="s">
        <v>32942</v>
      </c>
      <c r="AN3481" s="13" t="s">
        <v>66</v>
      </c>
      <c r="AO3481" s="13" t="s">
        <v>32943</v>
      </c>
      <c r="AP3481" s="21" t="s">
        <v>32944</v>
      </c>
      <c r="AQ3481" s="15" t="s">
        <v>50</v>
      </c>
      <c r="AR3481" s="13" t="s">
        <v>50</v>
      </c>
    </row>
    <row r="3482" spans="1:44" ht="15" thickBot="1">
      <c r="A3482" s="4" t="s">
        <v>32945</v>
      </c>
      <c r="B3482" s="5">
        <v>19658</v>
      </c>
      <c r="C3482" s="6">
        <v>42370</v>
      </c>
      <c r="D3482" s="7" t="s">
        <v>45</v>
      </c>
      <c r="E3482" s="7" t="s">
        <v>46</v>
      </c>
      <c r="F3482" s="7" t="s">
        <v>47</v>
      </c>
      <c r="G3482" s="7" t="s">
        <v>71</v>
      </c>
      <c r="H3482" s="7" t="s">
        <v>115</v>
      </c>
      <c r="I3482" s="7" t="s">
        <v>50</v>
      </c>
      <c r="J3482" s="6">
        <v>45378</v>
      </c>
      <c r="K3482" s="7" t="s">
        <v>282</v>
      </c>
      <c r="L3482" s="7" t="s">
        <v>162</v>
      </c>
      <c r="M3482" s="7" t="s">
        <v>2091</v>
      </c>
      <c r="N3482" s="7" t="s">
        <v>4739</v>
      </c>
      <c r="O3482" s="7" t="s">
        <v>32946</v>
      </c>
      <c r="P3482" s="5">
        <v>14167</v>
      </c>
      <c r="Q3482" s="7" t="s">
        <v>383</v>
      </c>
      <c r="R3482" s="34" t="s">
        <v>32947</v>
      </c>
      <c r="S3482" s="34" t="s">
        <v>32948</v>
      </c>
      <c r="T3482" s="7" t="s">
        <v>50</v>
      </c>
      <c r="U3482" s="7">
        <v>118019725000</v>
      </c>
      <c r="V3482" s="7">
        <v>155000000</v>
      </c>
      <c r="W3482" s="7" t="s">
        <v>60</v>
      </c>
      <c r="X3482" s="7">
        <v>155000000</v>
      </c>
      <c r="Y3482" s="7" t="s">
        <v>61</v>
      </c>
      <c r="Z3482" s="7">
        <v>2</v>
      </c>
      <c r="AA3482" s="7" t="s">
        <v>50</v>
      </c>
      <c r="AB3482" s="7" t="s">
        <v>50</v>
      </c>
      <c r="AC3482" s="7" t="s">
        <v>50</v>
      </c>
      <c r="AD3482" s="7" t="s">
        <v>50</v>
      </c>
      <c r="AE3482" s="7" t="s">
        <v>50</v>
      </c>
      <c r="AF3482" s="7" t="s">
        <v>50</v>
      </c>
      <c r="AG3482" s="7" t="s">
        <v>50</v>
      </c>
      <c r="AH3482" s="7">
        <v>330000000</v>
      </c>
      <c r="AI3482" s="7" t="s">
        <v>60</v>
      </c>
      <c r="AJ3482" s="7">
        <v>330000000</v>
      </c>
      <c r="AK3482" s="7" t="s">
        <v>50</v>
      </c>
      <c r="AL3482" s="7" t="s">
        <v>50</v>
      </c>
      <c r="AM3482" s="7" t="s">
        <v>32949</v>
      </c>
      <c r="AN3482" s="7" t="s">
        <v>66</v>
      </c>
      <c r="AO3482" s="7" t="s">
        <v>32950</v>
      </c>
      <c r="AP3482" s="22" t="s">
        <v>32951</v>
      </c>
      <c r="AQ3482" s="9" t="s">
        <v>50</v>
      </c>
      <c r="AR3482" s="7" t="s">
        <v>50</v>
      </c>
    </row>
    <row r="3483" spans="1:44" ht="15" thickBot="1">
      <c r="A3483" s="10" t="s">
        <v>32952</v>
      </c>
      <c r="B3483" s="11">
        <v>7367</v>
      </c>
      <c r="C3483" s="12">
        <v>40909</v>
      </c>
      <c r="D3483" s="13" t="s">
        <v>45</v>
      </c>
      <c r="E3483" s="13" t="s">
        <v>46</v>
      </c>
      <c r="F3483" s="13" t="s">
        <v>47</v>
      </c>
      <c r="G3483" s="13" t="s">
        <v>145</v>
      </c>
      <c r="H3483" s="13" t="s">
        <v>1112</v>
      </c>
      <c r="I3483" s="13" t="s">
        <v>50</v>
      </c>
      <c r="J3483" s="12">
        <v>45376</v>
      </c>
      <c r="K3483" s="13" t="s">
        <v>116</v>
      </c>
      <c r="L3483" s="13" t="s">
        <v>62</v>
      </c>
      <c r="M3483" s="13" t="s">
        <v>32953</v>
      </c>
      <c r="N3483" s="13" t="s">
        <v>32954</v>
      </c>
      <c r="O3483" s="13" t="s">
        <v>32955</v>
      </c>
      <c r="P3483" s="11">
        <v>14313</v>
      </c>
      <c r="Q3483" s="13" t="s">
        <v>360</v>
      </c>
      <c r="R3483" s="33" t="s">
        <v>32956</v>
      </c>
      <c r="S3483" s="33" t="s">
        <v>32957</v>
      </c>
      <c r="T3483" s="13" t="s">
        <v>32958</v>
      </c>
      <c r="U3483" s="13" t="s">
        <v>32959</v>
      </c>
      <c r="V3483" s="13">
        <v>5000000</v>
      </c>
      <c r="W3483" s="13" t="s">
        <v>209</v>
      </c>
      <c r="X3483" s="13">
        <v>5418527</v>
      </c>
      <c r="Y3483" s="13" t="s">
        <v>61</v>
      </c>
      <c r="Z3483" s="13">
        <v>7</v>
      </c>
      <c r="AA3483" s="13">
        <v>5000000</v>
      </c>
      <c r="AB3483" s="13" t="s">
        <v>209</v>
      </c>
      <c r="AC3483" s="13">
        <v>5418527</v>
      </c>
      <c r="AD3483" s="13" t="s">
        <v>62</v>
      </c>
      <c r="AE3483" s="13">
        <v>33000000</v>
      </c>
      <c r="AF3483" s="13" t="s">
        <v>209</v>
      </c>
      <c r="AG3483" s="13">
        <v>38914774</v>
      </c>
      <c r="AH3483" s="13">
        <v>47742600</v>
      </c>
      <c r="AI3483" s="13" t="s">
        <v>209</v>
      </c>
      <c r="AJ3483" s="13">
        <v>56577143</v>
      </c>
      <c r="AK3483" s="13" t="s">
        <v>32960</v>
      </c>
      <c r="AL3483" s="13" t="s">
        <v>50</v>
      </c>
      <c r="AM3483" s="13" t="s">
        <v>32961</v>
      </c>
      <c r="AN3483" s="13" t="s">
        <v>66</v>
      </c>
      <c r="AO3483" s="13" t="s">
        <v>32962</v>
      </c>
      <c r="AP3483" s="21" t="s">
        <v>32963</v>
      </c>
      <c r="AQ3483" s="15" t="s">
        <v>50</v>
      </c>
      <c r="AR3483" s="13" t="s">
        <v>50</v>
      </c>
    </row>
    <row r="3484" spans="1:44" ht="15" thickBot="1">
      <c r="A3484" s="4" t="s">
        <v>32964</v>
      </c>
      <c r="B3484" s="5">
        <v>2456</v>
      </c>
      <c r="C3484" s="6">
        <v>40544</v>
      </c>
      <c r="D3484" s="7" t="s">
        <v>45</v>
      </c>
      <c r="E3484" s="7" t="s">
        <v>46</v>
      </c>
      <c r="F3484" s="7" t="s">
        <v>70</v>
      </c>
      <c r="G3484" s="26" t="s">
        <v>54946</v>
      </c>
      <c r="H3484" s="7" t="s">
        <v>27911</v>
      </c>
      <c r="I3484" s="7" t="s">
        <v>50</v>
      </c>
      <c r="J3484" s="6">
        <v>45376</v>
      </c>
      <c r="K3484" s="7" t="s">
        <v>116</v>
      </c>
      <c r="L3484" s="7" t="s">
        <v>52</v>
      </c>
      <c r="M3484" s="7" t="s">
        <v>32965</v>
      </c>
      <c r="N3484" s="7" t="s">
        <v>8383</v>
      </c>
      <c r="O3484" s="7" t="s">
        <v>32966</v>
      </c>
      <c r="P3484" s="5">
        <v>14457</v>
      </c>
      <c r="Q3484" s="7" t="s">
        <v>383</v>
      </c>
      <c r="R3484" s="34" t="s">
        <v>32967</v>
      </c>
      <c r="S3484" s="34" t="s">
        <v>32968</v>
      </c>
      <c r="T3484" s="7" t="s">
        <v>32969</v>
      </c>
      <c r="U3484" s="7" t="s">
        <v>32970</v>
      </c>
      <c r="V3484" s="7">
        <v>20000000</v>
      </c>
      <c r="W3484" s="7" t="s">
        <v>60</v>
      </c>
      <c r="X3484" s="7">
        <v>20000000</v>
      </c>
      <c r="Y3484" s="7" t="s">
        <v>154</v>
      </c>
      <c r="Z3484" s="7">
        <v>4</v>
      </c>
      <c r="AA3484" s="7" t="s">
        <v>50</v>
      </c>
      <c r="AB3484" s="7" t="s">
        <v>50</v>
      </c>
      <c r="AC3484" s="7" t="s">
        <v>50</v>
      </c>
      <c r="AD3484" s="7" t="s">
        <v>147</v>
      </c>
      <c r="AE3484" s="7">
        <v>9441939</v>
      </c>
      <c r="AF3484" s="7" t="s">
        <v>60</v>
      </c>
      <c r="AG3484" s="7">
        <v>9441939</v>
      </c>
      <c r="AH3484" s="7">
        <v>29441939</v>
      </c>
      <c r="AI3484" s="7" t="s">
        <v>60</v>
      </c>
      <c r="AJ3484" s="7">
        <v>29441939</v>
      </c>
      <c r="AK3484" s="7" t="s">
        <v>32971</v>
      </c>
      <c r="AL3484" s="7" t="s">
        <v>50</v>
      </c>
      <c r="AM3484" s="7" t="s">
        <v>32972</v>
      </c>
      <c r="AN3484" s="7" t="s">
        <v>66</v>
      </c>
      <c r="AO3484" s="7" t="s">
        <v>32973</v>
      </c>
      <c r="AP3484" s="22" t="s">
        <v>32974</v>
      </c>
      <c r="AQ3484" s="9" t="s">
        <v>50</v>
      </c>
      <c r="AR3484" s="7" t="s">
        <v>50</v>
      </c>
    </row>
    <row r="3485" spans="1:44" ht="15" thickBot="1">
      <c r="A3485" s="10" t="s">
        <v>32975</v>
      </c>
      <c r="B3485" s="11">
        <v>5289</v>
      </c>
      <c r="C3485" s="12">
        <v>41549</v>
      </c>
      <c r="D3485" s="13" t="s">
        <v>45</v>
      </c>
      <c r="E3485" s="13" t="s">
        <v>46</v>
      </c>
      <c r="F3485" s="13" t="s">
        <v>70</v>
      </c>
      <c r="G3485" s="13" t="s">
        <v>114</v>
      </c>
      <c r="H3485" s="13" t="s">
        <v>115</v>
      </c>
      <c r="I3485" s="13" t="s">
        <v>50</v>
      </c>
      <c r="J3485" s="12">
        <v>45378</v>
      </c>
      <c r="K3485" s="13" t="s">
        <v>116</v>
      </c>
      <c r="L3485" s="13" t="s">
        <v>290</v>
      </c>
      <c r="M3485" s="13" t="s">
        <v>32976</v>
      </c>
      <c r="N3485" s="13" t="s">
        <v>4842</v>
      </c>
      <c r="O3485" s="13" t="s">
        <v>32977</v>
      </c>
      <c r="P3485" s="11">
        <v>14593</v>
      </c>
      <c r="Q3485" s="13" t="s">
        <v>566</v>
      </c>
      <c r="R3485" s="33" t="s">
        <v>32978</v>
      </c>
      <c r="S3485" s="33" t="s">
        <v>32979</v>
      </c>
      <c r="T3485" s="13" t="s">
        <v>32980</v>
      </c>
      <c r="U3485" s="13" t="s">
        <v>32981</v>
      </c>
      <c r="V3485" s="13" t="s">
        <v>50</v>
      </c>
      <c r="W3485" s="13" t="s">
        <v>50</v>
      </c>
      <c r="X3485" s="13" t="s">
        <v>50</v>
      </c>
      <c r="Y3485" s="13" t="s">
        <v>290</v>
      </c>
      <c r="Z3485" s="13">
        <v>5</v>
      </c>
      <c r="AA3485" s="13" t="s">
        <v>50</v>
      </c>
      <c r="AB3485" s="13" t="s">
        <v>50</v>
      </c>
      <c r="AC3485" s="13" t="s">
        <v>50</v>
      </c>
      <c r="AD3485" s="13" t="s">
        <v>290</v>
      </c>
      <c r="AE3485" s="13">
        <v>1450000000</v>
      </c>
      <c r="AF3485" s="13" t="s">
        <v>60</v>
      </c>
      <c r="AG3485" s="13">
        <v>1450000000</v>
      </c>
      <c r="AH3485" s="13">
        <v>4717463267</v>
      </c>
      <c r="AI3485" s="13" t="s">
        <v>60</v>
      </c>
      <c r="AJ3485" s="13">
        <v>4717463267</v>
      </c>
      <c r="AK3485" s="13" t="s">
        <v>32982</v>
      </c>
      <c r="AL3485" s="13" t="s">
        <v>50</v>
      </c>
      <c r="AM3485" s="13" t="s">
        <v>32983</v>
      </c>
      <c r="AN3485" s="13" t="s">
        <v>66</v>
      </c>
      <c r="AO3485" s="13" t="s">
        <v>32984</v>
      </c>
      <c r="AP3485" s="21" t="s">
        <v>32985</v>
      </c>
      <c r="AQ3485" s="15" t="s">
        <v>50</v>
      </c>
      <c r="AR3485" s="13" t="s">
        <v>50</v>
      </c>
    </row>
    <row r="3486" spans="1:44" ht="15" thickBot="1">
      <c r="A3486" s="4" t="s">
        <v>32986</v>
      </c>
      <c r="B3486" s="5">
        <v>104837</v>
      </c>
      <c r="C3486" s="6">
        <v>36647</v>
      </c>
      <c r="D3486" s="7" t="s">
        <v>45</v>
      </c>
      <c r="E3486" s="7" t="s">
        <v>46</v>
      </c>
      <c r="F3486" s="7" t="s">
        <v>47</v>
      </c>
      <c r="G3486" s="7" t="s">
        <v>160</v>
      </c>
      <c r="H3486" s="7" t="s">
        <v>19912</v>
      </c>
      <c r="I3486" s="7" t="s">
        <v>50</v>
      </c>
      <c r="J3486" s="6">
        <v>45378</v>
      </c>
      <c r="K3486" s="7" t="s">
        <v>72</v>
      </c>
      <c r="L3486" s="7" t="s">
        <v>162</v>
      </c>
      <c r="M3486" s="7" t="s">
        <v>32987</v>
      </c>
      <c r="N3486" s="7" t="s">
        <v>791</v>
      </c>
      <c r="O3486" s="7" t="s">
        <v>32988</v>
      </c>
      <c r="P3486" s="5">
        <v>14645</v>
      </c>
      <c r="Q3486" s="7" t="s">
        <v>245</v>
      </c>
      <c r="R3486" s="34" t="s">
        <v>32989</v>
      </c>
      <c r="S3486" s="34" t="s">
        <v>32990</v>
      </c>
      <c r="T3486" s="7" t="s">
        <v>24467</v>
      </c>
      <c r="U3486" s="7" t="s">
        <v>32991</v>
      </c>
      <c r="V3486" s="7">
        <v>29000000000</v>
      </c>
      <c r="W3486" s="7" t="s">
        <v>250</v>
      </c>
      <c r="X3486" s="7">
        <v>347887202</v>
      </c>
      <c r="Y3486" s="7" t="s">
        <v>61</v>
      </c>
      <c r="Z3486" s="7">
        <v>4</v>
      </c>
      <c r="AA3486" s="7" t="s">
        <v>50</v>
      </c>
      <c r="AB3486" s="7" t="s">
        <v>50</v>
      </c>
      <c r="AC3486" s="7" t="s">
        <v>50</v>
      </c>
      <c r="AD3486" s="7" t="s">
        <v>50</v>
      </c>
      <c r="AE3486" s="7" t="s">
        <v>50</v>
      </c>
      <c r="AF3486" s="7" t="s">
        <v>50</v>
      </c>
      <c r="AG3486" s="7" t="s">
        <v>50</v>
      </c>
      <c r="AH3486" s="7">
        <v>699095395</v>
      </c>
      <c r="AI3486" s="7" t="s">
        <v>60</v>
      </c>
      <c r="AJ3486" s="7">
        <v>699095395</v>
      </c>
      <c r="AK3486" s="7" t="s">
        <v>32992</v>
      </c>
      <c r="AL3486" s="7" t="s">
        <v>50</v>
      </c>
      <c r="AM3486" s="7" t="s">
        <v>32993</v>
      </c>
      <c r="AN3486" s="7" t="s">
        <v>798</v>
      </c>
      <c r="AO3486" s="7" t="s">
        <v>32994</v>
      </c>
      <c r="AP3486" s="9" t="s">
        <v>50</v>
      </c>
      <c r="AQ3486" s="22" t="s">
        <v>32995</v>
      </c>
      <c r="AR3486" s="7" t="s">
        <v>50</v>
      </c>
    </row>
    <row r="3487" spans="1:44" ht="15" thickBot="1">
      <c r="A3487" s="10" t="s">
        <v>32996</v>
      </c>
      <c r="B3487" s="11">
        <v>20387</v>
      </c>
      <c r="C3487" s="12">
        <v>31413</v>
      </c>
      <c r="D3487" s="13" t="s">
        <v>45</v>
      </c>
      <c r="E3487" s="13" t="s">
        <v>46</v>
      </c>
      <c r="F3487" s="13" t="s">
        <v>70</v>
      </c>
      <c r="G3487" s="13" t="s">
        <v>176</v>
      </c>
      <c r="H3487" s="13" t="s">
        <v>115</v>
      </c>
      <c r="I3487" s="13" t="s">
        <v>50</v>
      </c>
      <c r="J3487" s="12">
        <v>45378</v>
      </c>
      <c r="K3487" s="13" t="s">
        <v>282</v>
      </c>
      <c r="L3487" s="13" t="s">
        <v>131</v>
      </c>
      <c r="M3487" s="13" t="s">
        <v>3222</v>
      </c>
      <c r="N3487" s="13" t="s">
        <v>32997</v>
      </c>
      <c r="O3487" s="13" t="s">
        <v>32998</v>
      </c>
      <c r="P3487" s="11">
        <v>14822</v>
      </c>
      <c r="Q3487" s="13" t="s">
        <v>566</v>
      </c>
      <c r="R3487" s="33" t="s">
        <v>32999</v>
      </c>
      <c r="S3487" s="33" t="s">
        <v>33000</v>
      </c>
      <c r="T3487" s="13" t="s">
        <v>50</v>
      </c>
      <c r="U3487" s="13" t="s">
        <v>50</v>
      </c>
      <c r="V3487" s="13">
        <v>1520000000</v>
      </c>
      <c r="W3487" s="13" t="s">
        <v>60</v>
      </c>
      <c r="X3487" s="13">
        <v>1520000000</v>
      </c>
      <c r="Y3487" s="13" t="s">
        <v>50</v>
      </c>
      <c r="Z3487" s="13">
        <v>2</v>
      </c>
      <c r="AA3487" s="13" t="s">
        <v>50</v>
      </c>
      <c r="AB3487" s="13" t="s">
        <v>50</v>
      </c>
      <c r="AC3487" s="13" t="s">
        <v>50</v>
      </c>
      <c r="AD3487" s="13" t="s">
        <v>50</v>
      </c>
      <c r="AE3487" s="13" t="s">
        <v>50</v>
      </c>
      <c r="AF3487" s="13" t="s">
        <v>50</v>
      </c>
      <c r="AG3487" s="13" t="s">
        <v>50</v>
      </c>
      <c r="AH3487" s="13">
        <v>1520000000</v>
      </c>
      <c r="AI3487" s="13" t="s">
        <v>60</v>
      </c>
      <c r="AJ3487" s="13">
        <v>1520000000</v>
      </c>
      <c r="AK3487" s="13" t="s">
        <v>33001</v>
      </c>
      <c r="AL3487" s="13" t="s">
        <v>50</v>
      </c>
      <c r="AM3487" s="13" t="s">
        <v>33002</v>
      </c>
      <c r="AN3487" s="13" t="s">
        <v>66</v>
      </c>
      <c r="AO3487" s="13" t="s">
        <v>33003</v>
      </c>
      <c r="AP3487" s="15" t="s">
        <v>50</v>
      </c>
      <c r="AQ3487" s="21" t="s">
        <v>33004</v>
      </c>
      <c r="AR3487" s="13" t="s">
        <v>50</v>
      </c>
    </row>
    <row r="3488" spans="1:44" ht="15" thickBot="1">
      <c r="A3488" s="4" t="s">
        <v>33005</v>
      </c>
      <c r="B3488" s="5">
        <v>1443</v>
      </c>
      <c r="C3488" s="6">
        <v>43466</v>
      </c>
      <c r="D3488" s="7" t="s">
        <v>45</v>
      </c>
      <c r="E3488" s="7" t="s">
        <v>46</v>
      </c>
      <c r="F3488" s="7" t="s">
        <v>70</v>
      </c>
      <c r="G3488" s="26" t="s">
        <v>54946</v>
      </c>
      <c r="H3488" s="7" t="s">
        <v>1998</v>
      </c>
      <c r="I3488" s="7" t="s">
        <v>50</v>
      </c>
      <c r="J3488" s="6">
        <v>45379</v>
      </c>
      <c r="K3488" s="7" t="s">
        <v>116</v>
      </c>
      <c r="L3488" s="7" t="s">
        <v>467</v>
      </c>
      <c r="M3488" s="7" t="s">
        <v>33006</v>
      </c>
      <c r="N3488" s="7" t="s">
        <v>133</v>
      </c>
      <c r="O3488" s="7" t="s">
        <v>33007</v>
      </c>
      <c r="P3488" s="5">
        <v>14984</v>
      </c>
      <c r="Q3488" s="7" t="s">
        <v>135</v>
      </c>
      <c r="R3488" s="28" t="s">
        <v>33008</v>
      </c>
      <c r="S3488" s="34" t="s">
        <v>33009</v>
      </c>
      <c r="T3488" s="7" t="s">
        <v>33010</v>
      </c>
      <c r="U3488" s="7" t="s">
        <v>33011</v>
      </c>
      <c r="V3488" s="7">
        <v>100000</v>
      </c>
      <c r="W3488" s="7" t="s">
        <v>60</v>
      </c>
      <c r="X3488" s="7">
        <v>100000</v>
      </c>
      <c r="Y3488" s="7" t="s">
        <v>467</v>
      </c>
      <c r="Z3488" s="7">
        <v>7</v>
      </c>
      <c r="AA3488" s="7">
        <v>100000</v>
      </c>
      <c r="AB3488" s="7" t="s">
        <v>60</v>
      </c>
      <c r="AC3488" s="7">
        <v>100000</v>
      </c>
      <c r="AD3488" s="7" t="s">
        <v>467</v>
      </c>
      <c r="AE3488" s="7">
        <v>5200000</v>
      </c>
      <c r="AF3488" s="7" t="s">
        <v>60</v>
      </c>
      <c r="AG3488" s="7">
        <v>5200000</v>
      </c>
      <c r="AH3488" s="7">
        <v>10980063</v>
      </c>
      <c r="AI3488" s="7" t="s">
        <v>60</v>
      </c>
      <c r="AJ3488" s="7">
        <v>10980063</v>
      </c>
      <c r="AK3488" s="7" t="s">
        <v>33012</v>
      </c>
      <c r="AL3488" s="7" t="s">
        <v>50</v>
      </c>
      <c r="AM3488" s="7" t="s">
        <v>33013</v>
      </c>
      <c r="AN3488" s="7" t="s">
        <v>66</v>
      </c>
      <c r="AO3488" s="7" t="s">
        <v>33014</v>
      </c>
      <c r="AP3488" s="22" t="s">
        <v>33015</v>
      </c>
      <c r="AQ3488" s="9" t="s">
        <v>50</v>
      </c>
      <c r="AR3488" s="7" t="s">
        <v>50</v>
      </c>
    </row>
    <row r="3489" spans="1:44" ht="15" thickBot="1">
      <c r="A3489" s="10" t="s">
        <v>33016</v>
      </c>
      <c r="B3489" s="11">
        <v>2375</v>
      </c>
      <c r="C3489" s="12">
        <v>39814</v>
      </c>
      <c r="D3489" s="13" t="s">
        <v>45</v>
      </c>
      <c r="E3489" s="13" t="s">
        <v>46</v>
      </c>
      <c r="F3489" s="13" t="s">
        <v>47</v>
      </c>
      <c r="G3489" s="26" t="s">
        <v>54946</v>
      </c>
      <c r="H3489" s="13" t="s">
        <v>11931</v>
      </c>
      <c r="I3489" s="13" t="s">
        <v>50</v>
      </c>
      <c r="J3489" s="12">
        <v>45377</v>
      </c>
      <c r="K3489" s="13" t="s">
        <v>116</v>
      </c>
      <c r="L3489" s="13" t="s">
        <v>62</v>
      </c>
      <c r="M3489" s="13" t="s">
        <v>33017</v>
      </c>
      <c r="N3489" s="13" t="s">
        <v>2389</v>
      </c>
      <c r="O3489" s="13" t="s">
        <v>33018</v>
      </c>
      <c r="P3489" s="11">
        <v>14987</v>
      </c>
      <c r="Q3489" s="13" t="s">
        <v>616</v>
      </c>
      <c r="R3489" s="33" t="s">
        <v>33019</v>
      </c>
      <c r="S3489" s="33" t="s">
        <v>33020</v>
      </c>
      <c r="T3489" s="13" t="s">
        <v>33021</v>
      </c>
      <c r="U3489" s="13" t="s">
        <v>33022</v>
      </c>
      <c r="V3489" s="13">
        <v>2000000</v>
      </c>
      <c r="W3489" s="13" t="s">
        <v>60</v>
      </c>
      <c r="X3489" s="13">
        <v>2000000</v>
      </c>
      <c r="Y3489" s="13" t="s">
        <v>61</v>
      </c>
      <c r="Z3489" s="13">
        <v>4</v>
      </c>
      <c r="AA3489" s="13">
        <v>2000000</v>
      </c>
      <c r="AB3489" s="13" t="s">
        <v>60</v>
      </c>
      <c r="AC3489" s="13">
        <v>2000000</v>
      </c>
      <c r="AD3489" s="13" t="s">
        <v>62</v>
      </c>
      <c r="AE3489" s="13">
        <v>25500000</v>
      </c>
      <c r="AF3489" s="13" t="s">
        <v>60</v>
      </c>
      <c r="AG3489" s="13">
        <v>25500000</v>
      </c>
      <c r="AH3489" s="13">
        <v>25500000</v>
      </c>
      <c r="AI3489" s="13" t="s">
        <v>60</v>
      </c>
      <c r="AJ3489" s="13">
        <v>25500000</v>
      </c>
      <c r="AK3489" s="13" t="s">
        <v>50</v>
      </c>
      <c r="AL3489" s="13" t="s">
        <v>50</v>
      </c>
      <c r="AM3489" s="13" t="s">
        <v>33023</v>
      </c>
      <c r="AN3489" s="13" t="s">
        <v>66</v>
      </c>
      <c r="AO3489" s="13" t="s">
        <v>33024</v>
      </c>
      <c r="AP3489" s="21" t="s">
        <v>33025</v>
      </c>
      <c r="AQ3489" s="15" t="s">
        <v>50</v>
      </c>
      <c r="AR3489" s="13" t="s">
        <v>50</v>
      </c>
    </row>
    <row r="3490" spans="1:44" ht="15" thickBot="1">
      <c r="A3490" s="4" t="s">
        <v>33026</v>
      </c>
      <c r="B3490" s="5">
        <v>15948</v>
      </c>
      <c r="C3490" s="6">
        <v>367</v>
      </c>
      <c r="D3490" s="7" t="s">
        <v>45</v>
      </c>
      <c r="E3490" s="7" t="s">
        <v>46</v>
      </c>
      <c r="F3490" s="7" t="s">
        <v>47</v>
      </c>
      <c r="G3490" s="7" t="s">
        <v>71</v>
      </c>
      <c r="H3490" s="7" t="s">
        <v>33027</v>
      </c>
      <c r="I3490" s="7" t="s">
        <v>50</v>
      </c>
      <c r="J3490" s="6">
        <v>45378</v>
      </c>
      <c r="K3490" s="7" t="s">
        <v>161</v>
      </c>
      <c r="L3490" s="7" t="s">
        <v>162</v>
      </c>
      <c r="M3490" s="7" t="s">
        <v>3637</v>
      </c>
      <c r="N3490" s="7" t="s">
        <v>33028</v>
      </c>
      <c r="O3490" s="7" t="s">
        <v>33029</v>
      </c>
      <c r="P3490" s="5">
        <v>15092</v>
      </c>
      <c r="Q3490" s="7" t="s">
        <v>707</v>
      </c>
      <c r="R3490" s="34" t="s">
        <v>33030</v>
      </c>
      <c r="S3490" s="34" t="s">
        <v>33031</v>
      </c>
      <c r="T3490" s="7" t="s">
        <v>50</v>
      </c>
      <c r="U3490" s="7" t="s">
        <v>33032</v>
      </c>
      <c r="V3490" s="7">
        <v>350000000</v>
      </c>
      <c r="W3490" s="7" t="s">
        <v>60</v>
      </c>
      <c r="X3490" s="7">
        <v>350000000</v>
      </c>
      <c r="Y3490" s="7" t="s">
        <v>61</v>
      </c>
      <c r="Z3490" s="7">
        <v>2</v>
      </c>
      <c r="AA3490" s="7">
        <v>100000000</v>
      </c>
      <c r="AB3490" s="7" t="s">
        <v>60</v>
      </c>
      <c r="AC3490" s="7">
        <v>100000000</v>
      </c>
      <c r="AD3490" s="7" t="s">
        <v>62</v>
      </c>
      <c r="AE3490" s="7">
        <v>100000000</v>
      </c>
      <c r="AF3490" s="7" t="s">
        <v>60</v>
      </c>
      <c r="AG3490" s="7">
        <v>100000000</v>
      </c>
      <c r="AH3490" s="7">
        <v>450000000</v>
      </c>
      <c r="AI3490" s="7" t="s">
        <v>60</v>
      </c>
      <c r="AJ3490" s="7">
        <v>450000000</v>
      </c>
      <c r="AK3490" s="7" t="s">
        <v>50</v>
      </c>
      <c r="AL3490" s="7" t="s">
        <v>33033</v>
      </c>
      <c r="AM3490" s="7" t="s">
        <v>33034</v>
      </c>
      <c r="AN3490" s="7" t="s">
        <v>66</v>
      </c>
      <c r="AO3490" s="7" t="s">
        <v>33035</v>
      </c>
      <c r="AP3490" s="22" t="s">
        <v>33036</v>
      </c>
      <c r="AQ3490" s="9" t="s">
        <v>50</v>
      </c>
      <c r="AR3490" s="7" t="s">
        <v>50</v>
      </c>
    </row>
    <row r="3491" spans="1:44" ht="15" thickBot="1">
      <c r="A3491" s="10" t="s">
        <v>33037</v>
      </c>
      <c r="B3491" s="11">
        <v>2534</v>
      </c>
      <c r="C3491" s="12">
        <v>36161</v>
      </c>
      <c r="D3491" s="13" t="s">
        <v>45</v>
      </c>
      <c r="E3491" s="13" t="s">
        <v>46</v>
      </c>
      <c r="F3491" s="13" t="s">
        <v>47</v>
      </c>
      <c r="G3491" s="13" t="s">
        <v>145</v>
      </c>
      <c r="H3491" s="13" t="s">
        <v>33038</v>
      </c>
      <c r="I3491" s="13" t="s">
        <v>50</v>
      </c>
      <c r="J3491" s="12">
        <v>45379</v>
      </c>
      <c r="K3491" s="13" t="s">
        <v>191</v>
      </c>
      <c r="L3491" s="13" t="s">
        <v>62</v>
      </c>
      <c r="M3491" s="13" t="s">
        <v>6786</v>
      </c>
      <c r="N3491" s="13" t="s">
        <v>33039</v>
      </c>
      <c r="O3491" s="13" t="s">
        <v>33040</v>
      </c>
      <c r="P3491" s="11">
        <v>15398</v>
      </c>
      <c r="Q3491" s="13" t="s">
        <v>105</v>
      </c>
      <c r="R3491" s="33" t="s">
        <v>33041</v>
      </c>
      <c r="S3491" s="33" t="s">
        <v>33042</v>
      </c>
      <c r="T3491" s="13" t="s">
        <v>50</v>
      </c>
      <c r="U3491" s="13" t="s">
        <v>33043</v>
      </c>
      <c r="V3491" s="13">
        <v>70900000</v>
      </c>
      <c r="W3491" s="13" t="s">
        <v>60</v>
      </c>
      <c r="X3491" s="13">
        <v>70900000</v>
      </c>
      <c r="Y3491" s="13" t="s">
        <v>61</v>
      </c>
      <c r="Z3491" s="13">
        <v>3</v>
      </c>
      <c r="AA3491" s="13">
        <v>70900000</v>
      </c>
      <c r="AB3491" s="13" t="s">
        <v>60</v>
      </c>
      <c r="AC3491" s="13">
        <v>70900000</v>
      </c>
      <c r="AD3491" s="13" t="s">
        <v>62</v>
      </c>
      <c r="AE3491" s="13">
        <v>80900000</v>
      </c>
      <c r="AF3491" s="13" t="s">
        <v>60</v>
      </c>
      <c r="AG3491" s="13">
        <v>80900000</v>
      </c>
      <c r="AH3491" s="13">
        <v>155900000</v>
      </c>
      <c r="AI3491" s="13" t="s">
        <v>60</v>
      </c>
      <c r="AJ3491" s="13">
        <v>155900000</v>
      </c>
      <c r="AK3491" s="13" t="s">
        <v>50</v>
      </c>
      <c r="AL3491" s="13" t="s">
        <v>50</v>
      </c>
      <c r="AM3491" s="13" t="s">
        <v>33044</v>
      </c>
      <c r="AN3491" s="13" t="s">
        <v>66</v>
      </c>
      <c r="AO3491" s="13" t="s">
        <v>33045</v>
      </c>
      <c r="AP3491" s="21" t="s">
        <v>33046</v>
      </c>
      <c r="AQ3491" s="15" t="s">
        <v>50</v>
      </c>
      <c r="AR3491" s="13" t="s">
        <v>50</v>
      </c>
    </row>
    <row r="3492" spans="1:44" ht="15" thickBot="1">
      <c r="A3492" s="4" t="s">
        <v>33047</v>
      </c>
      <c r="B3492" s="5">
        <v>27444</v>
      </c>
      <c r="C3492" s="6">
        <v>42736</v>
      </c>
      <c r="D3492" s="7" t="s">
        <v>45</v>
      </c>
      <c r="E3492" s="7" t="s">
        <v>46</v>
      </c>
      <c r="F3492" s="7" t="s">
        <v>70</v>
      </c>
      <c r="G3492" s="27" t="s">
        <v>54945</v>
      </c>
      <c r="H3492" s="7" t="s">
        <v>33048</v>
      </c>
      <c r="I3492" s="7" t="s">
        <v>50</v>
      </c>
      <c r="J3492" s="6">
        <v>45379</v>
      </c>
      <c r="K3492" s="7" t="s">
        <v>50</v>
      </c>
      <c r="L3492" s="7" t="s">
        <v>241</v>
      </c>
      <c r="M3492" s="7" t="s">
        <v>26685</v>
      </c>
      <c r="N3492" s="7" t="s">
        <v>33049</v>
      </c>
      <c r="O3492" s="7" t="s">
        <v>33050</v>
      </c>
      <c r="P3492" s="5">
        <v>15521</v>
      </c>
      <c r="Q3492" s="7" t="s">
        <v>683</v>
      </c>
      <c r="R3492" s="34" t="s">
        <v>33051</v>
      </c>
      <c r="S3492" s="34" t="s">
        <v>33052</v>
      </c>
      <c r="T3492" s="7" t="s">
        <v>33053</v>
      </c>
      <c r="U3492" s="7" t="s">
        <v>33054</v>
      </c>
      <c r="V3492" s="7">
        <v>8000000</v>
      </c>
      <c r="W3492" s="7" t="s">
        <v>60</v>
      </c>
      <c r="X3492" s="7">
        <v>8000000</v>
      </c>
      <c r="Y3492" s="7" t="s">
        <v>154</v>
      </c>
      <c r="Z3492" s="7">
        <v>1</v>
      </c>
      <c r="AA3492" s="7">
        <v>8000000</v>
      </c>
      <c r="AB3492" s="7" t="s">
        <v>60</v>
      </c>
      <c r="AC3492" s="7">
        <v>8000000</v>
      </c>
      <c r="AD3492" s="7" t="s">
        <v>241</v>
      </c>
      <c r="AE3492" s="7">
        <v>8000000</v>
      </c>
      <c r="AF3492" s="7" t="s">
        <v>60</v>
      </c>
      <c r="AG3492" s="7">
        <v>8000000</v>
      </c>
      <c r="AH3492" s="7">
        <v>8000000</v>
      </c>
      <c r="AI3492" s="7" t="s">
        <v>60</v>
      </c>
      <c r="AJ3492" s="7">
        <v>8000000</v>
      </c>
      <c r="AK3492" s="7" t="s">
        <v>33055</v>
      </c>
      <c r="AL3492" s="7" t="s">
        <v>50</v>
      </c>
      <c r="AM3492" s="7" t="s">
        <v>33056</v>
      </c>
      <c r="AN3492" s="7" t="s">
        <v>66</v>
      </c>
      <c r="AO3492" s="7" t="s">
        <v>33057</v>
      </c>
      <c r="AP3492" s="22" t="s">
        <v>33058</v>
      </c>
      <c r="AQ3492" s="9" t="s">
        <v>50</v>
      </c>
      <c r="AR3492" s="7" t="s">
        <v>50</v>
      </c>
    </row>
    <row r="3493" spans="1:44" ht="15" thickBot="1">
      <c r="A3493" s="10" t="s">
        <v>33059</v>
      </c>
      <c r="B3493" s="11">
        <v>16505</v>
      </c>
      <c r="C3493" s="12">
        <v>38718</v>
      </c>
      <c r="D3493" s="13" t="s">
        <v>45</v>
      </c>
      <c r="E3493" s="13" t="s">
        <v>46</v>
      </c>
      <c r="F3493" s="13" t="s">
        <v>70</v>
      </c>
      <c r="G3493" s="13" t="s">
        <v>71</v>
      </c>
      <c r="H3493" s="13" t="s">
        <v>33060</v>
      </c>
      <c r="I3493" s="13" t="s">
        <v>50</v>
      </c>
      <c r="J3493" s="12">
        <v>45378</v>
      </c>
      <c r="K3493" s="13" t="s">
        <v>191</v>
      </c>
      <c r="L3493" s="13" t="s">
        <v>131</v>
      </c>
      <c r="M3493" s="13" t="s">
        <v>33061</v>
      </c>
      <c r="N3493" s="13" t="s">
        <v>1222</v>
      </c>
      <c r="O3493" s="13" t="s">
        <v>33062</v>
      </c>
      <c r="P3493" s="11">
        <v>15628</v>
      </c>
      <c r="Q3493" s="13" t="s">
        <v>707</v>
      </c>
      <c r="R3493" s="33" t="s">
        <v>33063</v>
      </c>
      <c r="S3493" s="33" t="s">
        <v>33064</v>
      </c>
      <c r="T3493" s="13" t="s">
        <v>33065</v>
      </c>
      <c r="U3493" s="13" t="s">
        <v>33066</v>
      </c>
      <c r="V3493" s="13">
        <v>750000000</v>
      </c>
      <c r="W3493" s="13" t="s">
        <v>209</v>
      </c>
      <c r="X3493" s="13">
        <v>810944945</v>
      </c>
      <c r="Y3493" s="13" t="s">
        <v>171</v>
      </c>
      <c r="Z3493" s="13">
        <v>2</v>
      </c>
      <c r="AA3493" s="13" t="s">
        <v>50</v>
      </c>
      <c r="AB3493" s="13" t="s">
        <v>50</v>
      </c>
      <c r="AC3493" s="13" t="s">
        <v>50</v>
      </c>
      <c r="AD3493" s="13" t="s">
        <v>50</v>
      </c>
      <c r="AE3493" s="13" t="s">
        <v>50</v>
      </c>
      <c r="AF3493" s="13" t="s">
        <v>50</v>
      </c>
      <c r="AG3493" s="13" t="s">
        <v>50</v>
      </c>
      <c r="AH3493" s="13">
        <v>1025000000</v>
      </c>
      <c r="AI3493" s="13" t="s">
        <v>209</v>
      </c>
      <c r="AJ3493" s="13">
        <v>1110411350</v>
      </c>
      <c r="AK3493" s="13" t="s">
        <v>50</v>
      </c>
      <c r="AL3493" s="13" t="s">
        <v>50</v>
      </c>
      <c r="AM3493" s="13" t="s">
        <v>33067</v>
      </c>
      <c r="AN3493" s="13" t="s">
        <v>798</v>
      </c>
      <c r="AO3493" s="13" t="s">
        <v>33068</v>
      </c>
      <c r="AP3493" s="21" t="s">
        <v>33069</v>
      </c>
      <c r="AQ3493" s="15" t="s">
        <v>50</v>
      </c>
      <c r="AR3493" s="13" t="s">
        <v>50</v>
      </c>
    </row>
    <row r="3494" spans="1:44" ht="15" thickBot="1">
      <c r="A3494" s="4" t="s">
        <v>33070</v>
      </c>
      <c r="B3494" s="5">
        <v>749381</v>
      </c>
      <c r="C3494" s="6">
        <v>43466</v>
      </c>
      <c r="D3494" s="7" t="s">
        <v>45</v>
      </c>
      <c r="E3494" s="7" t="s">
        <v>46</v>
      </c>
      <c r="F3494" s="7" t="s">
        <v>70</v>
      </c>
      <c r="G3494" s="7" t="s">
        <v>176</v>
      </c>
      <c r="H3494" s="7" t="s">
        <v>33071</v>
      </c>
      <c r="I3494" s="7" t="s">
        <v>50</v>
      </c>
      <c r="J3494" s="6">
        <v>45378</v>
      </c>
      <c r="K3494" s="7" t="s">
        <v>191</v>
      </c>
      <c r="L3494" s="7" t="s">
        <v>1471</v>
      </c>
      <c r="M3494" s="7" t="s">
        <v>33072</v>
      </c>
      <c r="N3494" s="7" t="s">
        <v>30672</v>
      </c>
      <c r="O3494" s="7" t="s">
        <v>33073</v>
      </c>
      <c r="P3494" s="5">
        <v>15780</v>
      </c>
      <c r="Q3494" s="7" t="s">
        <v>545</v>
      </c>
      <c r="R3494" s="34" t="s">
        <v>33074</v>
      </c>
      <c r="S3494" s="34" t="s">
        <v>33075</v>
      </c>
      <c r="T3494" s="7" t="s">
        <v>33076</v>
      </c>
      <c r="U3494" s="7" t="s">
        <v>50</v>
      </c>
      <c r="V3494" s="7" t="s">
        <v>50</v>
      </c>
      <c r="W3494" s="7" t="s">
        <v>50</v>
      </c>
      <c r="X3494" s="7" t="s">
        <v>50</v>
      </c>
      <c r="Y3494" s="7" t="s">
        <v>50</v>
      </c>
      <c r="Z3494" s="7">
        <v>5</v>
      </c>
      <c r="AA3494" s="7" t="s">
        <v>50</v>
      </c>
      <c r="AB3494" s="7" t="s">
        <v>50</v>
      </c>
      <c r="AC3494" s="7" t="s">
        <v>50</v>
      </c>
      <c r="AD3494" s="7" t="s">
        <v>1471</v>
      </c>
      <c r="AE3494" s="7">
        <v>100000000</v>
      </c>
      <c r="AF3494" s="7" t="s">
        <v>60</v>
      </c>
      <c r="AG3494" s="7">
        <v>100000000</v>
      </c>
      <c r="AH3494" s="7">
        <v>100000000</v>
      </c>
      <c r="AI3494" s="7" t="s">
        <v>60</v>
      </c>
      <c r="AJ3494" s="7">
        <v>100000000</v>
      </c>
      <c r="AK3494" s="7" t="s">
        <v>33077</v>
      </c>
      <c r="AL3494" s="7" t="s">
        <v>50</v>
      </c>
      <c r="AM3494" s="7" t="s">
        <v>33078</v>
      </c>
      <c r="AN3494" s="7" t="s">
        <v>66</v>
      </c>
      <c r="AO3494" s="7" t="s">
        <v>33079</v>
      </c>
      <c r="AP3494" s="22" t="s">
        <v>33080</v>
      </c>
      <c r="AQ3494" s="9" t="s">
        <v>50</v>
      </c>
      <c r="AR3494" s="7" t="s">
        <v>50</v>
      </c>
    </row>
    <row r="3495" spans="1:44" ht="15" thickBot="1">
      <c r="A3495" s="10" t="s">
        <v>33081</v>
      </c>
      <c r="B3495" s="11">
        <v>415853</v>
      </c>
      <c r="C3495" s="12">
        <v>43466</v>
      </c>
      <c r="D3495" s="13" t="s">
        <v>45</v>
      </c>
      <c r="E3495" s="13" t="s">
        <v>46</v>
      </c>
      <c r="F3495" s="13" t="s">
        <v>70</v>
      </c>
      <c r="G3495" s="26" t="s">
        <v>54946</v>
      </c>
      <c r="H3495" s="13" t="s">
        <v>50</v>
      </c>
      <c r="I3495" s="13" t="s">
        <v>50</v>
      </c>
      <c r="J3495" s="12">
        <v>45377</v>
      </c>
      <c r="K3495" s="13" t="s">
        <v>116</v>
      </c>
      <c r="L3495" s="13" t="s">
        <v>241</v>
      </c>
      <c r="M3495" s="13" t="s">
        <v>33082</v>
      </c>
      <c r="N3495" s="13" t="s">
        <v>2540</v>
      </c>
      <c r="O3495" s="13" t="s">
        <v>33083</v>
      </c>
      <c r="P3495" s="11">
        <v>16024</v>
      </c>
      <c r="Q3495" s="13" t="s">
        <v>360</v>
      </c>
      <c r="R3495" s="29" t="s">
        <v>33081</v>
      </c>
      <c r="S3495" s="33" t="s">
        <v>33084</v>
      </c>
      <c r="T3495" s="13" t="s">
        <v>50</v>
      </c>
      <c r="U3495" s="13" t="s">
        <v>50</v>
      </c>
      <c r="V3495" s="13">
        <v>21000000</v>
      </c>
      <c r="W3495" s="13" t="s">
        <v>209</v>
      </c>
      <c r="X3495" s="13">
        <v>22748248</v>
      </c>
      <c r="Y3495" s="13" t="s">
        <v>154</v>
      </c>
      <c r="Z3495" s="13">
        <v>4</v>
      </c>
      <c r="AA3495" s="13">
        <v>21000000</v>
      </c>
      <c r="AB3495" s="13" t="s">
        <v>209</v>
      </c>
      <c r="AC3495" s="13">
        <v>22748248</v>
      </c>
      <c r="AD3495" s="13" t="s">
        <v>241</v>
      </c>
      <c r="AE3495" s="13">
        <v>36977481</v>
      </c>
      <c r="AF3495" s="13" t="s">
        <v>60</v>
      </c>
      <c r="AG3495" s="13">
        <v>36977481</v>
      </c>
      <c r="AH3495" s="13">
        <v>36977481</v>
      </c>
      <c r="AI3495" s="13" t="s">
        <v>60</v>
      </c>
      <c r="AJ3495" s="13">
        <v>36977481</v>
      </c>
      <c r="AK3495" s="13" t="s">
        <v>33085</v>
      </c>
      <c r="AL3495" s="13" t="s">
        <v>50</v>
      </c>
      <c r="AM3495" s="13" t="s">
        <v>33086</v>
      </c>
      <c r="AN3495" s="13" t="s">
        <v>253</v>
      </c>
      <c r="AO3495" s="13" t="s">
        <v>33087</v>
      </c>
      <c r="AP3495" s="21" t="s">
        <v>33088</v>
      </c>
      <c r="AQ3495" s="15" t="s">
        <v>50</v>
      </c>
      <c r="AR3495" s="13" t="s">
        <v>50</v>
      </c>
    </row>
    <row r="3496" spans="1:44" ht="15" thickBot="1">
      <c r="A3496" s="4" t="s">
        <v>33089</v>
      </c>
      <c r="B3496" s="5">
        <v>1507</v>
      </c>
      <c r="C3496" s="6">
        <v>36526</v>
      </c>
      <c r="D3496" s="7" t="s">
        <v>45</v>
      </c>
      <c r="E3496" s="7" t="s">
        <v>46</v>
      </c>
      <c r="F3496" s="7" t="s">
        <v>47</v>
      </c>
      <c r="G3496" s="7" t="s">
        <v>145</v>
      </c>
      <c r="H3496" s="7" t="s">
        <v>23141</v>
      </c>
      <c r="I3496" s="7" t="s">
        <v>50</v>
      </c>
      <c r="J3496" s="6">
        <v>45379</v>
      </c>
      <c r="K3496" s="7" t="s">
        <v>191</v>
      </c>
      <c r="L3496" s="7" t="s">
        <v>62</v>
      </c>
      <c r="M3496" s="7" t="s">
        <v>2693</v>
      </c>
      <c r="N3496" s="7" t="s">
        <v>1114</v>
      </c>
      <c r="O3496" s="7" t="s">
        <v>33090</v>
      </c>
      <c r="P3496" s="5">
        <v>16118</v>
      </c>
      <c r="Q3496" s="7" t="s">
        <v>1116</v>
      </c>
      <c r="R3496" s="34" t="s">
        <v>33091</v>
      </c>
      <c r="S3496" s="34" t="s">
        <v>33092</v>
      </c>
      <c r="T3496" s="7" t="s">
        <v>33093</v>
      </c>
      <c r="U3496" s="7">
        <v>5122332709</v>
      </c>
      <c r="V3496" s="7">
        <v>9500000</v>
      </c>
      <c r="W3496" s="7" t="s">
        <v>60</v>
      </c>
      <c r="X3496" s="7">
        <v>9500000</v>
      </c>
      <c r="Y3496" s="7" t="s">
        <v>61</v>
      </c>
      <c r="Z3496" s="7">
        <v>17</v>
      </c>
      <c r="AA3496" s="7">
        <v>9500000</v>
      </c>
      <c r="AB3496" s="7" t="s">
        <v>60</v>
      </c>
      <c r="AC3496" s="7">
        <v>9500000</v>
      </c>
      <c r="AD3496" s="7" t="s">
        <v>62</v>
      </c>
      <c r="AE3496" s="7">
        <v>331899994</v>
      </c>
      <c r="AF3496" s="7" t="s">
        <v>60</v>
      </c>
      <c r="AG3496" s="7">
        <v>331899994</v>
      </c>
      <c r="AH3496" s="7">
        <v>397653924</v>
      </c>
      <c r="AI3496" s="7" t="s">
        <v>60</v>
      </c>
      <c r="AJ3496" s="7">
        <v>397653924</v>
      </c>
      <c r="AK3496" s="7" t="s">
        <v>33094</v>
      </c>
      <c r="AL3496" s="7" t="s">
        <v>50</v>
      </c>
      <c r="AM3496" s="7" t="s">
        <v>33095</v>
      </c>
      <c r="AN3496" s="7" t="s">
        <v>66</v>
      </c>
      <c r="AO3496" s="7" t="s">
        <v>33096</v>
      </c>
      <c r="AP3496" s="9" t="s">
        <v>50</v>
      </c>
      <c r="AQ3496" s="22" t="s">
        <v>33097</v>
      </c>
      <c r="AR3496" s="7" t="s">
        <v>50</v>
      </c>
    </row>
    <row r="3497" spans="1:44" ht="15" thickBot="1">
      <c r="A3497" s="10" t="s">
        <v>33098</v>
      </c>
      <c r="B3497" s="13">
        <v>352</v>
      </c>
      <c r="C3497" s="12">
        <v>44652</v>
      </c>
      <c r="D3497" s="13" t="s">
        <v>45</v>
      </c>
      <c r="E3497" s="13" t="s">
        <v>46</v>
      </c>
      <c r="F3497" s="13" t="s">
        <v>70</v>
      </c>
      <c r="G3497" s="26" t="s">
        <v>54946</v>
      </c>
      <c r="H3497" s="13" t="s">
        <v>10686</v>
      </c>
      <c r="I3497" s="13" t="s">
        <v>50</v>
      </c>
      <c r="J3497" s="12">
        <v>45376</v>
      </c>
      <c r="K3497" s="13" t="s">
        <v>50</v>
      </c>
      <c r="L3497" s="13" t="s">
        <v>467</v>
      </c>
      <c r="M3497" s="13" t="s">
        <v>33099</v>
      </c>
      <c r="N3497" s="13" t="s">
        <v>1914</v>
      </c>
      <c r="O3497" s="13" t="s">
        <v>33100</v>
      </c>
      <c r="P3497" s="11">
        <v>16218</v>
      </c>
      <c r="Q3497" s="13" t="s">
        <v>920</v>
      </c>
      <c r="R3497" s="33" t="s">
        <v>33101</v>
      </c>
      <c r="S3497" s="33" t="s">
        <v>33102</v>
      </c>
      <c r="T3497" s="13" t="s">
        <v>50</v>
      </c>
      <c r="U3497" s="13" t="s">
        <v>50</v>
      </c>
      <c r="V3497" s="13">
        <v>7000000</v>
      </c>
      <c r="W3497" s="13" t="s">
        <v>209</v>
      </c>
      <c r="X3497" s="13">
        <v>7585938</v>
      </c>
      <c r="Y3497" s="13" t="s">
        <v>467</v>
      </c>
      <c r="Z3497" s="13">
        <v>2</v>
      </c>
      <c r="AA3497" s="13">
        <v>7000000</v>
      </c>
      <c r="AB3497" s="13" t="s">
        <v>209</v>
      </c>
      <c r="AC3497" s="13">
        <v>7585938</v>
      </c>
      <c r="AD3497" s="13" t="s">
        <v>467</v>
      </c>
      <c r="AE3497" s="13">
        <v>11000000</v>
      </c>
      <c r="AF3497" s="13" t="s">
        <v>209</v>
      </c>
      <c r="AG3497" s="13">
        <v>11730402</v>
      </c>
      <c r="AH3497" s="13">
        <v>11000000</v>
      </c>
      <c r="AI3497" s="13" t="s">
        <v>209</v>
      </c>
      <c r="AJ3497" s="13">
        <v>11730402</v>
      </c>
      <c r="AK3497" s="13" t="s">
        <v>33103</v>
      </c>
      <c r="AL3497" s="13" t="s">
        <v>50</v>
      </c>
      <c r="AM3497" s="13" t="s">
        <v>33104</v>
      </c>
      <c r="AN3497" s="13" t="s">
        <v>66</v>
      </c>
      <c r="AO3497" s="13" t="s">
        <v>33105</v>
      </c>
      <c r="AP3497" s="21" t="s">
        <v>33106</v>
      </c>
      <c r="AQ3497" s="15" t="s">
        <v>50</v>
      </c>
      <c r="AR3497" s="13" t="s">
        <v>50</v>
      </c>
    </row>
    <row r="3498" spans="1:44" ht="15" thickBot="1">
      <c r="A3498" s="4" t="s">
        <v>33107</v>
      </c>
      <c r="B3498" s="5">
        <v>34519</v>
      </c>
      <c r="C3498" s="6">
        <v>39814</v>
      </c>
      <c r="D3498" s="7" t="s">
        <v>45</v>
      </c>
      <c r="E3498" s="7" t="s">
        <v>46</v>
      </c>
      <c r="F3498" s="7" t="s">
        <v>70</v>
      </c>
      <c r="G3498" s="7" t="s">
        <v>176</v>
      </c>
      <c r="H3498" s="7" t="s">
        <v>50</v>
      </c>
      <c r="I3498" s="7" t="s">
        <v>50</v>
      </c>
      <c r="J3498" s="6">
        <v>45376</v>
      </c>
      <c r="K3498" s="7" t="s">
        <v>89</v>
      </c>
      <c r="L3498" s="7" t="s">
        <v>178</v>
      </c>
      <c r="M3498" s="7" t="s">
        <v>33108</v>
      </c>
      <c r="N3498" s="7" t="s">
        <v>3649</v>
      </c>
      <c r="O3498" s="7" t="s">
        <v>33109</v>
      </c>
      <c r="P3498" s="5">
        <v>16229</v>
      </c>
      <c r="Q3498" s="7" t="s">
        <v>245</v>
      </c>
      <c r="R3498" s="34" t="s">
        <v>33110</v>
      </c>
      <c r="S3498" s="34" t="s">
        <v>33111</v>
      </c>
      <c r="T3498" s="7" t="s">
        <v>33112</v>
      </c>
      <c r="U3498" s="7" t="s">
        <v>33113</v>
      </c>
      <c r="V3498" s="7">
        <v>1500000000</v>
      </c>
      <c r="W3498" s="7" t="s">
        <v>2056</v>
      </c>
      <c r="X3498" s="7">
        <v>208067469</v>
      </c>
      <c r="Y3498" s="7" t="s">
        <v>50</v>
      </c>
      <c r="Z3498" s="7">
        <v>7</v>
      </c>
      <c r="AA3498" s="7">
        <v>1500000000</v>
      </c>
      <c r="AB3498" s="7" t="s">
        <v>2056</v>
      </c>
      <c r="AC3498" s="7">
        <v>208067469</v>
      </c>
      <c r="AD3498" s="7" t="s">
        <v>178</v>
      </c>
      <c r="AE3498" s="7">
        <v>574221296</v>
      </c>
      <c r="AF3498" s="7" t="s">
        <v>60</v>
      </c>
      <c r="AG3498" s="7">
        <v>574221296</v>
      </c>
      <c r="AH3498" s="7">
        <v>796101658</v>
      </c>
      <c r="AI3498" s="7" t="s">
        <v>60</v>
      </c>
      <c r="AJ3498" s="7">
        <v>796101658</v>
      </c>
      <c r="AK3498" s="7" t="s">
        <v>33114</v>
      </c>
      <c r="AL3498" s="7" t="s">
        <v>50</v>
      </c>
      <c r="AM3498" s="7" t="s">
        <v>33115</v>
      </c>
      <c r="AN3498" s="7" t="s">
        <v>993</v>
      </c>
      <c r="AO3498" s="7" t="s">
        <v>50</v>
      </c>
      <c r="AP3498" s="9" t="s">
        <v>50</v>
      </c>
      <c r="AQ3498" s="22" t="s">
        <v>33116</v>
      </c>
      <c r="AR3498" s="7" t="s">
        <v>255</v>
      </c>
    </row>
    <row r="3499" spans="1:44" ht="15" thickBot="1">
      <c r="A3499" s="10" t="s">
        <v>33117</v>
      </c>
      <c r="B3499" s="11">
        <v>1480</v>
      </c>
      <c r="C3499" s="12">
        <v>44927</v>
      </c>
      <c r="D3499" s="13" t="s">
        <v>45</v>
      </c>
      <c r="E3499" s="13" t="s">
        <v>46</v>
      </c>
      <c r="F3499" s="13" t="s">
        <v>70</v>
      </c>
      <c r="G3499" s="26" t="s">
        <v>54946</v>
      </c>
      <c r="H3499" s="13" t="s">
        <v>50</v>
      </c>
      <c r="I3499" s="13" t="s">
        <v>50</v>
      </c>
      <c r="J3499" s="12">
        <v>45378</v>
      </c>
      <c r="K3499" s="13" t="s">
        <v>50</v>
      </c>
      <c r="L3499" s="13" t="s">
        <v>467</v>
      </c>
      <c r="M3499" s="13" t="s">
        <v>33118</v>
      </c>
      <c r="N3499" s="13" t="s">
        <v>75</v>
      </c>
      <c r="O3499" s="13" t="s">
        <v>33119</v>
      </c>
      <c r="P3499" s="11">
        <v>16333</v>
      </c>
      <c r="Q3499" s="13" t="s">
        <v>77</v>
      </c>
      <c r="R3499" s="33" t="s">
        <v>33120</v>
      </c>
      <c r="S3499" s="33" t="s">
        <v>33121</v>
      </c>
      <c r="T3499" s="13" t="s">
        <v>50</v>
      </c>
      <c r="U3499" s="13" t="s">
        <v>50</v>
      </c>
      <c r="V3499" s="13">
        <v>9200000</v>
      </c>
      <c r="W3499" s="13" t="s">
        <v>60</v>
      </c>
      <c r="X3499" s="13">
        <v>9200000</v>
      </c>
      <c r="Y3499" s="13" t="s">
        <v>467</v>
      </c>
      <c r="Z3499" s="13">
        <v>1</v>
      </c>
      <c r="AA3499" s="13">
        <v>9200000</v>
      </c>
      <c r="AB3499" s="13" t="s">
        <v>60</v>
      </c>
      <c r="AC3499" s="13">
        <v>9200000</v>
      </c>
      <c r="AD3499" s="13" t="s">
        <v>467</v>
      </c>
      <c r="AE3499" s="13">
        <v>9200000</v>
      </c>
      <c r="AF3499" s="13" t="s">
        <v>60</v>
      </c>
      <c r="AG3499" s="13">
        <v>9200000</v>
      </c>
      <c r="AH3499" s="13">
        <v>9200000</v>
      </c>
      <c r="AI3499" s="13" t="s">
        <v>60</v>
      </c>
      <c r="AJ3499" s="13">
        <v>9200000</v>
      </c>
      <c r="AK3499" s="13" t="s">
        <v>33122</v>
      </c>
      <c r="AL3499" s="13" t="s">
        <v>50</v>
      </c>
      <c r="AM3499" s="13" t="s">
        <v>33123</v>
      </c>
      <c r="AN3499" s="13" t="s">
        <v>66</v>
      </c>
      <c r="AO3499" s="13" t="s">
        <v>33124</v>
      </c>
      <c r="AP3499" s="21" t="s">
        <v>33125</v>
      </c>
      <c r="AQ3499" s="15" t="s">
        <v>50</v>
      </c>
      <c r="AR3499" s="13" t="s">
        <v>50</v>
      </c>
    </row>
    <row r="3500" spans="1:44" ht="15" thickBot="1">
      <c r="A3500" s="4" t="s">
        <v>33126</v>
      </c>
      <c r="B3500" s="5">
        <v>128378</v>
      </c>
      <c r="C3500" s="6">
        <v>44378</v>
      </c>
      <c r="D3500" s="7" t="s">
        <v>45</v>
      </c>
      <c r="E3500" s="7" t="s">
        <v>46</v>
      </c>
      <c r="F3500" s="7" t="s">
        <v>70</v>
      </c>
      <c r="G3500" s="26" t="s">
        <v>54946</v>
      </c>
      <c r="H3500" s="7" t="s">
        <v>50</v>
      </c>
      <c r="I3500" s="7" t="s">
        <v>50</v>
      </c>
      <c r="J3500" s="6">
        <v>45379</v>
      </c>
      <c r="K3500" s="7" t="s">
        <v>50</v>
      </c>
      <c r="L3500" s="7" t="s">
        <v>290</v>
      </c>
      <c r="M3500" s="7" t="s">
        <v>33127</v>
      </c>
      <c r="N3500" s="7" t="s">
        <v>180</v>
      </c>
      <c r="O3500" s="7" t="s">
        <v>33128</v>
      </c>
      <c r="P3500" s="5">
        <v>17044</v>
      </c>
      <c r="Q3500" s="7" t="s">
        <v>120</v>
      </c>
      <c r="R3500" s="34" t="s">
        <v>33129</v>
      </c>
      <c r="S3500" s="34" t="s">
        <v>33130</v>
      </c>
      <c r="T3500" s="7" t="s">
        <v>33131</v>
      </c>
      <c r="U3500" s="7" t="s">
        <v>50</v>
      </c>
      <c r="V3500" s="7" t="s">
        <v>50</v>
      </c>
      <c r="W3500" s="7" t="s">
        <v>50</v>
      </c>
      <c r="X3500" s="7" t="s">
        <v>50</v>
      </c>
      <c r="Y3500" s="7" t="s">
        <v>290</v>
      </c>
      <c r="Z3500" s="7">
        <v>4</v>
      </c>
      <c r="AA3500" s="7" t="s">
        <v>50</v>
      </c>
      <c r="AB3500" s="7" t="s">
        <v>50</v>
      </c>
      <c r="AC3500" s="7" t="s">
        <v>50</v>
      </c>
      <c r="AD3500" s="7" t="s">
        <v>290</v>
      </c>
      <c r="AE3500" s="7">
        <v>6000000</v>
      </c>
      <c r="AF3500" s="7" t="s">
        <v>60</v>
      </c>
      <c r="AG3500" s="7">
        <v>6000000</v>
      </c>
      <c r="AH3500" s="7">
        <v>6000000</v>
      </c>
      <c r="AI3500" s="7" t="s">
        <v>60</v>
      </c>
      <c r="AJ3500" s="7">
        <v>6000000</v>
      </c>
      <c r="AK3500" s="7" t="s">
        <v>33132</v>
      </c>
      <c r="AL3500" s="7" t="s">
        <v>50</v>
      </c>
      <c r="AM3500" s="7" t="s">
        <v>33133</v>
      </c>
      <c r="AN3500" s="7" t="s">
        <v>993</v>
      </c>
      <c r="AO3500" s="7" t="s">
        <v>33134</v>
      </c>
      <c r="AP3500" s="22" t="s">
        <v>33135</v>
      </c>
      <c r="AQ3500" s="9" t="s">
        <v>50</v>
      </c>
      <c r="AR3500" s="7" t="s">
        <v>50</v>
      </c>
    </row>
    <row r="3501" spans="1:44" ht="15" thickBot="1">
      <c r="A3501" s="10" t="s">
        <v>33136</v>
      </c>
      <c r="B3501" s="11">
        <v>69189</v>
      </c>
      <c r="C3501" s="12">
        <v>44197</v>
      </c>
      <c r="D3501" s="13" t="s">
        <v>45</v>
      </c>
      <c r="E3501" s="13" t="s">
        <v>46</v>
      </c>
      <c r="F3501" s="13" t="s">
        <v>70</v>
      </c>
      <c r="G3501" s="26" t="s">
        <v>54946</v>
      </c>
      <c r="H3501" s="13" t="s">
        <v>562</v>
      </c>
      <c r="I3501" s="13" t="s">
        <v>50</v>
      </c>
      <c r="J3501" s="12">
        <v>45378</v>
      </c>
      <c r="K3501" s="13" t="s">
        <v>50</v>
      </c>
      <c r="L3501" s="13" t="s">
        <v>467</v>
      </c>
      <c r="M3501" s="13" t="s">
        <v>33137</v>
      </c>
      <c r="N3501" s="13" t="s">
        <v>180</v>
      </c>
      <c r="O3501" s="13" t="s">
        <v>33138</v>
      </c>
      <c r="P3501" s="11">
        <v>17351</v>
      </c>
      <c r="Q3501" s="13" t="s">
        <v>120</v>
      </c>
      <c r="R3501" s="33" t="s">
        <v>33139</v>
      </c>
      <c r="S3501" s="33" t="s">
        <v>33140</v>
      </c>
      <c r="T3501" s="13" t="s">
        <v>50</v>
      </c>
      <c r="U3501" s="13" t="s">
        <v>50</v>
      </c>
      <c r="V3501" s="13">
        <v>50000</v>
      </c>
      <c r="W3501" s="13" t="s">
        <v>60</v>
      </c>
      <c r="X3501" s="13">
        <v>50000</v>
      </c>
      <c r="Y3501" s="13" t="s">
        <v>467</v>
      </c>
      <c r="Z3501" s="13">
        <v>2</v>
      </c>
      <c r="AA3501" s="13">
        <v>50000</v>
      </c>
      <c r="AB3501" s="13" t="s">
        <v>60</v>
      </c>
      <c r="AC3501" s="13">
        <v>50000</v>
      </c>
      <c r="AD3501" s="13" t="s">
        <v>467</v>
      </c>
      <c r="AE3501" s="13">
        <v>4050000</v>
      </c>
      <c r="AF3501" s="13" t="s">
        <v>60</v>
      </c>
      <c r="AG3501" s="13">
        <v>4050000</v>
      </c>
      <c r="AH3501" s="13">
        <v>4050000</v>
      </c>
      <c r="AI3501" s="13" t="s">
        <v>60</v>
      </c>
      <c r="AJ3501" s="13">
        <v>4050000</v>
      </c>
      <c r="AK3501" s="13" t="s">
        <v>33141</v>
      </c>
      <c r="AL3501" s="13" t="s">
        <v>50</v>
      </c>
      <c r="AM3501" s="13" t="s">
        <v>33142</v>
      </c>
      <c r="AN3501" s="13" t="s">
        <v>66</v>
      </c>
      <c r="AO3501" s="13" t="s">
        <v>33143</v>
      </c>
      <c r="AP3501" s="21" t="s">
        <v>33144</v>
      </c>
      <c r="AQ3501" s="15" t="s">
        <v>50</v>
      </c>
      <c r="AR3501" s="13" t="s">
        <v>50</v>
      </c>
    </row>
    <row r="3502" spans="1:44" ht="15" thickBot="1">
      <c r="A3502" s="4" t="s">
        <v>33145</v>
      </c>
      <c r="B3502" s="7">
        <v>445</v>
      </c>
      <c r="C3502" s="6">
        <v>40909</v>
      </c>
      <c r="D3502" s="7" t="s">
        <v>45</v>
      </c>
      <c r="E3502" s="7" t="s">
        <v>46</v>
      </c>
      <c r="F3502" s="7" t="s">
        <v>70</v>
      </c>
      <c r="G3502" s="27" t="s">
        <v>54945</v>
      </c>
      <c r="H3502" s="7" t="s">
        <v>1449</v>
      </c>
      <c r="I3502" s="7" t="s">
        <v>50</v>
      </c>
      <c r="J3502" s="6">
        <v>45379</v>
      </c>
      <c r="K3502" s="7" t="s">
        <v>116</v>
      </c>
      <c r="L3502" s="7" t="s">
        <v>241</v>
      </c>
      <c r="M3502" s="7" t="s">
        <v>14814</v>
      </c>
      <c r="N3502" s="7" t="s">
        <v>180</v>
      </c>
      <c r="O3502" s="7" t="s">
        <v>33146</v>
      </c>
      <c r="P3502" s="5">
        <v>17827</v>
      </c>
      <c r="Q3502" s="7" t="s">
        <v>120</v>
      </c>
      <c r="R3502" s="34" t="s">
        <v>33147</v>
      </c>
      <c r="S3502" s="34" t="s">
        <v>33148</v>
      </c>
      <c r="T3502" s="7" t="s">
        <v>50</v>
      </c>
      <c r="U3502" s="7" t="s">
        <v>50</v>
      </c>
      <c r="V3502" s="7">
        <v>50000000</v>
      </c>
      <c r="W3502" s="7" t="s">
        <v>60</v>
      </c>
      <c r="X3502" s="7">
        <v>50000000</v>
      </c>
      <c r="Y3502" s="7" t="s">
        <v>154</v>
      </c>
      <c r="Z3502" s="7">
        <v>3</v>
      </c>
      <c r="AA3502" s="7">
        <v>50000000</v>
      </c>
      <c r="AB3502" s="7" t="s">
        <v>60</v>
      </c>
      <c r="AC3502" s="7">
        <v>50000000</v>
      </c>
      <c r="AD3502" s="7" t="s">
        <v>241</v>
      </c>
      <c r="AE3502" s="7">
        <v>87000000</v>
      </c>
      <c r="AF3502" s="7" t="s">
        <v>60</v>
      </c>
      <c r="AG3502" s="7">
        <v>87000000</v>
      </c>
      <c r="AH3502" s="7">
        <v>87000000</v>
      </c>
      <c r="AI3502" s="7" t="s">
        <v>60</v>
      </c>
      <c r="AJ3502" s="7">
        <v>87000000</v>
      </c>
      <c r="AK3502" s="7" t="s">
        <v>33149</v>
      </c>
      <c r="AL3502" s="7" t="s">
        <v>50</v>
      </c>
      <c r="AM3502" s="7" t="s">
        <v>33150</v>
      </c>
      <c r="AN3502" s="7" t="s">
        <v>25377</v>
      </c>
      <c r="AO3502" s="7" t="s">
        <v>33151</v>
      </c>
      <c r="AP3502" s="22" t="s">
        <v>33152</v>
      </c>
      <c r="AQ3502" s="9" t="s">
        <v>50</v>
      </c>
      <c r="AR3502" s="7" t="s">
        <v>50</v>
      </c>
    </row>
    <row r="3503" spans="1:44" ht="15" thickBot="1">
      <c r="A3503" s="10" t="s">
        <v>33153</v>
      </c>
      <c r="B3503" s="11">
        <v>9524</v>
      </c>
      <c r="C3503" s="12">
        <v>44013</v>
      </c>
      <c r="D3503" s="13" t="s">
        <v>45</v>
      </c>
      <c r="E3503" s="13" t="s">
        <v>46</v>
      </c>
      <c r="F3503" s="13" t="s">
        <v>70</v>
      </c>
      <c r="G3503" s="13" t="s">
        <v>87</v>
      </c>
      <c r="H3503" s="13" t="s">
        <v>1449</v>
      </c>
      <c r="I3503" s="13" t="s">
        <v>50</v>
      </c>
      <c r="J3503" s="12">
        <v>45376</v>
      </c>
      <c r="K3503" s="13" t="s">
        <v>50</v>
      </c>
      <c r="L3503" s="13" t="s">
        <v>241</v>
      </c>
      <c r="M3503" s="13" t="s">
        <v>1092</v>
      </c>
      <c r="N3503" s="13" t="s">
        <v>14700</v>
      </c>
      <c r="O3503" s="13" t="s">
        <v>33154</v>
      </c>
      <c r="P3503" s="11">
        <v>18044</v>
      </c>
      <c r="Q3503" s="13" t="s">
        <v>360</v>
      </c>
      <c r="R3503" s="33" t="s">
        <v>33155</v>
      </c>
      <c r="S3503" s="33" t="s">
        <v>33156</v>
      </c>
      <c r="T3503" s="13" t="s">
        <v>50</v>
      </c>
      <c r="U3503" s="13" t="s">
        <v>50</v>
      </c>
      <c r="V3503" s="13">
        <v>4600000</v>
      </c>
      <c r="W3503" s="13" t="s">
        <v>209</v>
      </c>
      <c r="X3503" s="13">
        <v>4985045</v>
      </c>
      <c r="Y3503" s="13" t="s">
        <v>154</v>
      </c>
      <c r="Z3503" s="13">
        <v>5</v>
      </c>
      <c r="AA3503" s="13">
        <v>4600000</v>
      </c>
      <c r="AB3503" s="13" t="s">
        <v>209</v>
      </c>
      <c r="AC3503" s="13">
        <v>4985045</v>
      </c>
      <c r="AD3503" s="13" t="s">
        <v>241</v>
      </c>
      <c r="AE3503" s="13">
        <v>21300045</v>
      </c>
      <c r="AF3503" s="13" t="s">
        <v>60</v>
      </c>
      <c r="AG3503" s="13">
        <v>21300045</v>
      </c>
      <c r="AH3503" s="13">
        <v>21300045</v>
      </c>
      <c r="AI3503" s="13" t="s">
        <v>60</v>
      </c>
      <c r="AJ3503" s="13">
        <v>21300045</v>
      </c>
      <c r="AK3503" s="13" t="s">
        <v>33157</v>
      </c>
      <c r="AL3503" s="13" t="s">
        <v>50</v>
      </c>
      <c r="AM3503" s="13" t="s">
        <v>33158</v>
      </c>
      <c r="AN3503" s="13" t="s">
        <v>1700</v>
      </c>
      <c r="AO3503" s="13" t="s">
        <v>33159</v>
      </c>
      <c r="AP3503" s="21" t="s">
        <v>33160</v>
      </c>
      <c r="AQ3503" s="15" t="s">
        <v>50</v>
      </c>
      <c r="AR3503" s="13" t="s">
        <v>50</v>
      </c>
    </row>
    <row r="3504" spans="1:44" ht="15" thickBot="1">
      <c r="A3504" s="4" t="s">
        <v>33161</v>
      </c>
      <c r="B3504" s="7">
        <v>300</v>
      </c>
      <c r="C3504" s="6">
        <v>43831</v>
      </c>
      <c r="D3504" s="7" t="s">
        <v>45</v>
      </c>
      <c r="E3504" s="7" t="s">
        <v>46</v>
      </c>
      <c r="F3504" s="7" t="s">
        <v>70</v>
      </c>
      <c r="G3504" s="26" t="s">
        <v>54946</v>
      </c>
      <c r="H3504" s="7" t="s">
        <v>2836</v>
      </c>
      <c r="I3504" s="7" t="s">
        <v>50</v>
      </c>
      <c r="J3504" s="6">
        <v>45378</v>
      </c>
      <c r="K3504" s="7" t="s">
        <v>116</v>
      </c>
      <c r="L3504" s="7" t="s">
        <v>467</v>
      </c>
      <c r="M3504" s="7" t="s">
        <v>33162</v>
      </c>
      <c r="N3504" s="7" t="s">
        <v>769</v>
      </c>
      <c r="O3504" s="7" t="s">
        <v>33163</v>
      </c>
      <c r="P3504" s="5">
        <v>18134</v>
      </c>
      <c r="Q3504" s="7" t="s">
        <v>520</v>
      </c>
      <c r="R3504" s="34" t="s">
        <v>33164</v>
      </c>
      <c r="S3504" s="34" t="s">
        <v>33165</v>
      </c>
      <c r="T3504" s="7" t="s">
        <v>50</v>
      </c>
      <c r="U3504" s="7" t="s">
        <v>33166</v>
      </c>
      <c r="V3504" s="7">
        <v>4000000</v>
      </c>
      <c r="W3504" s="7" t="s">
        <v>60</v>
      </c>
      <c r="X3504" s="7">
        <v>4000000</v>
      </c>
      <c r="Y3504" s="7" t="s">
        <v>467</v>
      </c>
      <c r="Z3504" s="7">
        <v>3</v>
      </c>
      <c r="AA3504" s="7">
        <v>4000000</v>
      </c>
      <c r="AB3504" s="7" t="s">
        <v>60</v>
      </c>
      <c r="AC3504" s="7">
        <v>4000000</v>
      </c>
      <c r="AD3504" s="7" t="s">
        <v>467</v>
      </c>
      <c r="AE3504" s="7">
        <v>4000000</v>
      </c>
      <c r="AF3504" s="7" t="s">
        <v>60</v>
      </c>
      <c r="AG3504" s="7">
        <v>4000000</v>
      </c>
      <c r="AH3504" s="7">
        <v>4150000</v>
      </c>
      <c r="AI3504" s="7" t="s">
        <v>60</v>
      </c>
      <c r="AJ3504" s="7">
        <v>4150000</v>
      </c>
      <c r="AK3504" s="7" t="s">
        <v>33167</v>
      </c>
      <c r="AL3504" s="7" t="s">
        <v>50</v>
      </c>
      <c r="AM3504" s="7" t="s">
        <v>33168</v>
      </c>
      <c r="AN3504" s="7" t="s">
        <v>25377</v>
      </c>
      <c r="AO3504" s="7" t="s">
        <v>33169</v>
      </c>
      <c r="AP3504" s="22" t="s">
        <v>33170</v>
      </c>
      <c r="AQ3504" s="9" t="s">
        <v>50</v>
      </c>
      <c r="AR3504" s="7" t="s">
        <v>50</v>
      </c>
    </row>
    <row r="3505" spans="1:44" ht="15" thickBot="1">
      <c r="A3505" s="10" t="s">
        <v>33171</v>
      </c>
      <c r="B3505" s="11">
        <v>16258</v>
      </c>
      <c r="C3505" s="12">
        <v>37987</v>
      </c>
      <c r="D3505" s="13" t="s">
        <v>45</v>
      </c>
      <c r="E3505" s="13" t="s">
        <v>46</v>
      </c>
      <c r="F3505" s="13" t="s">
        <v>47</v>
      </c>
      <c r="G3505" s="26" t="s">
        <v>54946</v>
      </c>
      <c r="H3505" s="13" t="s">
        <v>25795</v>
      </c>
      <c r="I3505" s="13" t="s">
        <v>50</v>
      </c>
      <c r="J3505" s="12">
        <v>45379</v>
      </c>
      <c r="K3505" s="13" t="s">
        <v>116</v>
      </c>
      <c r="L3505" s="13" t="s">
        <v>162</v>
      </c>
      <c r="M3505" s="13" t="s">
        <v>33172</v>
      </c>
      <c r="N3505" s="13" t="s">
        <v>33173</v>
      </c>
      <c r="O3505" s="13" t="s">
        <v>33174</v>
      </c>
      <c r="P3505" s="11">
        <v>18178</v>
      </c>
      <c r="Q3505" s="13" t="s">
        <v>56</v>
      </c>
      <c r="R3505" s="33" t="s">
        <v>33175</v>
      </c>
      <c r="S3505" s="33" t="s">
        <v>33176</v>
      </c>
      <c r="T3505" s="13" t="s">
        <v>33177</v>
      </c>
      <c r="U3505" s="13">
        <v>6506186200</v>
      </c>
      <c r="V3505" s="13">
        <v>4000000</v>
      </c>
      <c r="W3505" s="13" t="s">
        <v>60</v>
      </c>
      <c r="X3505" s="13">
        <v>4000000</v>
      </c>
      <c r="Y3505" s="13" t="s">
        <v>61</v>
      </c>
      <c r="Z3505" s="13">
        <v>14</v>
      </c>
      <c r="AA3505" s="13">
        <v>2500000</v>
      </c>
      <c r="AB3505" s="13" t="s">
        <v>60</v>
      </c>
      <c r="AC3505" s="13">
        <v>2500000</v>
      </c>
      <c r="AD3505" s="13" t="s">
        <v>62</v>
      </c>
      <c r="AE3505" s="13">
        <v>20985759</v>
      </c>
      <c r="AF3505" s="13" t="s">
        <v>60</v>
      </c>
      <c r="AG3505" s="13">
        <v>20985759</v>
      </c>
      <c r="AH3505" s="13">
        <v>25285759</v>
      </c>
      <c r="AI3505" s="13" t="s">
        <v>60</v>
      </c>
      <c r="AJ3505" s="13">
        <v>25285759</v>
      </c>
      <c r="AK3505" s="13" t="s">
        <v>33178</v>
      </c>
      <c r="AL3505" s="13" t="s">
        <v>50</v>
      </c>
      <c r="AM3505" s="13" t="s">
        <v>33179</v>
      </c>
      <c r="AN3505" s="13" t="s">
        <v>25377</v>
      </c>
      <c r="AO3505" s="13" t="s">
        <v>33180</v>
      </c>
      <c r="AP3505" s="21" t="s">
        <v>33181</v>
      </c>
      <c r="AQ3505" s="15" t="s">
        <v>50</v>
      </c>
      <c r="AR3505" s="13" t="s">
        <v>50</v>
      </c>
    </row>
    <row r="3506" spans="1:44" ht="15" thickBot="1">
      <c r="A3506" s="4" t="s">
        <v>33182</v>
      </c>
      <c r="B3506" s="5">
        <v>71497</v>
      </c>
      <c r="C3506" s="6">
        <v>39814</v>
      </c>
      <c r="D3506" s="7" t="s">
        <v>45</v>
      </c>
      <c r="E3506" s="7" t="s">
        <v>46</v>
      </c>
      <c r="F3506" s="7" t="s">
        <v>70</v>
      </c>
      <c r="G3506" s="7" t="s">
        <v>87</v>
      </c>
      <c r="H3506" s="7" t="s">
        <v>443</v>
      </c>
      <c r="I3506" s="7" t="s">
        <v>50</v>
      </c>
      <c r="J3506" s="6">
        <v>45377</v>
      </c>
      <c r="K3506" s="7" t="s">
        <v>191</v>
      </c>
      <c r="L3506" s="7" t="s">
        <v>131</v>
      </c>
      <c r="M3506" s="7" t="s">
        <v>33183</v>
      </c>
      <c r="N3506" s="7" t="s">
        <v>33184</v>
      </c>
      <c r="O3506" s="7" t="s">
        <v>33185</v>
      </c>
      <c r="P3506" s="5">
        <v>18189</v>
      </c>
      <c r="Q3506" s="7" t="s">
        <v>105</v>
      </c>
      <c r="R3506" s="34" t="s">
        <v>33186</v>
      </c>
      <c r="S3506" s="34" t="s">
        <v>33187</v>
      </c>
      <c r="T3506" s="7" t="s">
        <v>33188</v>
      </c>
      <c r="U3506" s="7" t="s">
        <v>33189</v>
      </c>
      <c r="V3506" s="7">
        <v>60000000</v>
      </c>
      <c r="W3506" s="7" t="s">
        <v>60</v>
      </c>
      <c r="X3506" s="7">
        <v>60000000</v>
      </c>
      <c r="Y3506" s="7" t="s">
        <v>50</v>
      </c>
      <c r="Z3506" s="7">
        <v>1</v>
      </c>
      <c r="AA3506" s="7" t="s">
        <v>50</v>
      </c>
      <c r="AB3506" s="7" t="s">
        <v>50</v>
      </c>
      <c r="AC3506" s="7" t="s">
        <v>50</v>
      </c>
      <c r="AD3506" s="7" t="s">
        <v>50</v>
      </c>
      <c r="AE3506" s="7" t="s">
        <v>50</v>
      </c>
      <c r="AF3506" s="7" t="s">
        <v>50</v>
      </c>
      <c r="AG3506" s="7" t="s">
        <v>50</v>
      </c>
      <c r="AH3506" s="7">
        <v>60000000</v>
      </c>
      <c r="AI3506" s="7" t="s">
        <v>60</v>
      </c>
      <c r="AJ3506" s="7">
        <v>60000000</v>
      </c>
      <c r="AK3506" s="7" t="s">
        <v>30245</v>
      </c>
      <c r="AL3506" s="7" t="s">
        <v>50</v>
      </c>
      <c r="AM3506" s="7" t="s">
        <v>33190</v>
      </c>
      <c r="AN3506" s="7" t="s">
        <v>66</v>
      </c>
      <c r="AO3506" s="7" t="s">
        <v>33191</v>
      </c>
      <c r="AP3506" s="22" t="s">
        <v>33192</v>
      </c>
      <c r="AQ3506" s="9" t="s">
        <v>50</v>
      </c>
      <c r="AR3506" s="7" t="s">
        <v>50</v>
      </c>
    </row>
    <row r="3507" spans="1:44" ht="15" thickBot="1">
      <c r="A3507" s="10" t="s">
        <v>1758</v>
      </c>
      <c r="B3507" s="11">
        <v>150236</v>
      </c>
      <c r="C3507" s="12">
        <v>44562</v>
      </c>
      <c r="D3507" s="13" t="s">
        <v>45</v>
      </c>
      <c r="E3507" s="13" t="s">
        <v>46</v>
      </c>
      <c r="F3507" s="13" t="s">
        <v>70</v>
      </c>
      <c r="G3507" s="13" t="s">
        <v>87</v>
      </c>
      <c r="H3507" s="13" t="s">
        <v>50</v>
      </c>
      <c r="I3507" s="13" t="s">
        <v>50</v>
      </c>
      <c r="J3507" s="12">
        <v>45377</v>
      </c>
      <c r="K3507" s="13" t="s">
        <v>50</v>
      </c>
      <c r="L3507" s="13" t="s">
        <v>131</v>
      </c>
      <c r="M3507" s="13" t="s">
        <v>33193</v>
      </c>
      <c r="N3507" s="13" t="s">
        <v>1760</v>
      </c>
      <c r="O3507" s="13" t="s">
        <v>33194</v>
      </c>
      <c r="P3507" s="11">
        <v>18281</v>
      </c>
      <c r="Q3507" s="13" t="s">
        <v>566</v>
      </c>
      <c r="R3507" s="33" t="s">
        <v>1762</v>
      </c>
      <c r="S3507" s="33" t="s">
        <v>33195</v>
      </c>
      <c r="T3507" s="13" t="s">
        <v>1764</v>
      </c>
      <c r="U3507" s="13" t="s">
        <v>1765</v>
      </c>
      <c r="V3507" s="13">
        <v>34000000</v>
      </c>
      <c r="W3507" s="13" t="s">
        <v>60</v>
      </c>
      <c r="X3507" s="13">
        <v>34000000</v>
      </c>
      <c r="Y3507" s="13" t="s">
        <v>50</v>
      </c>
      <c r="Z3507" s="13">
        <v>2</v>
      </c>
      <c r="AA3507" s="13">
        <v>76283821</v>
      </c>
      <c r="AB3507" s="13" t="s">
        <v>60</v>
      </c>
      <c r="AC3507" s="13">
        <v>76283821</v>
      </c>
      <c r="AD3507" s="13" t="s">
        <v>178</v>
      </c>
      <c r="AE3507" s="13">
        <v>76283821</v>
      </c>
      <c r="AF3507" s="13" t="s">
        <v>60</v>
      </c>
      <c r="AG3507" s="13">
        <v>76283821</v>
      </c>
      <c r="AH3507" s="13">
        <v>110283821</v>
      </c>
      <c r="AI3507" s="13" t="s">
        <v>60</v>
      </c>
      <c r="AJ3507" s="13">
        <v>110283821</v>
      </c>
      <c r="AK3507" s="13" t="s">
        <v>33196</v>
      </c>
      <c r="AL3507" s="13" t="s">
        <v>50</v>
      </c>
      <c r="AM3507" s="13" t="s">
        <v>33197</v>
      </c>
      <c r="AN3507" s="13" t="s">
        <v>66</v>
      </c>
      <c r="AO3507" s="13" t="s">
        <v>1768</v>
      </c>
      <c r="AP3507" s="21" t="s">
        <v>1769</v>
      </c>
      <c r="AQ3507" s="15" t="s">
        <v>50</v>
      </c>
      <c r="AR3507" s="13" t="s">
        <v>50</v>
      </c>
    </row>
    <row r="3508" spans="1:44" ht="15" thickBot="1">
      <c r="A3508" s="4" t="s">
        <v>33198</v>
      </c>
      <c r="B3508" s="7" t="s">
        <v>50</v>
      </c>
      <c r="C3508" s="6">
        <v>40909</v>
      </c>
      <c r="D3508" s="7" t="s">
        <v>45</v>
      </c>
      <c r="E3508" s="7" t="s">
        <v>46</v>
      </c>
      <c r="F3508" s="7" t="s">
        <v>70</v>
      </c>
      <c r="G3508" s="26" t="s">
        <v>54946</v>
      </c>
      <c r="H3508" s="7" t="s">
        <v>50</v>
      </c>
      <c r="I3508" s="7" t="s">
        <v>50</v>
      </c>
      <c r="J3508" s="6">
        <v>45377</v>
      </c>
      <c r="K3508" s="7" t="s">
        <v>50</v>
      </c>
      <c r="L3508" s="7" t="s">
        <v>241</v>
      </c>
      <c r="M3508" s="7" t="s">
        <v>17483</v>
      </c>
      <c r="N3508" s="7" t="s">
        <v>421</v>
      </c>
      <c r="O3508" s="7" t="s">
        <v>33199</v>
      </c>
      <c r="P3508" s="5">
        <v>18293</v>
      </c>
      <c r="Q3508" s="7" t="s">
        <v>245</v>
      </c>
      <c r="R3508" s="34" t="s">
        <v>33200</v>
      </c>
      <c r="S3508" s="34" t="s">
        <v>33201</v>
      </c>
      <c r="T3508" s="7" t="s">
        <v>33202</v>
      </c>
      <c r="U3508" s="7" t="s">
        <v>50</v>
      </c>
      <c r="V3508" s="7">
        <v>125000000</v>
      </c>
      <c r="W3508" s="7" t="s">
        <v>250</v>
      </c>
      <c r="X3508" s="7">
        <v>1499974</v>
      </c>
      <c r="Y3508" s="7" t="s">
        <v>154</v>
      </c>
      <c r="Z3508" s="7">
        <v>2</v>
      </c>
      <c r="AA3508" s="7">
        <v>125000000</v>
      </c>
      <c r="AB3508" s="7" t="s">
        <v>250</v>
      </c>
      <c r="AC3508" s="7">
        <v>1499974</v>
      </c>
      <c r="AD3508" s="7" t="s">
        <v>241</v>
      </c>
      <c r="AE3508" s="7">
        <v>176500000</v>
      </c>
      <c r="AF3508" s="7" t="s">
        <v>250</v>
      </c>
      <c r="AG3508" s="7">
        <v>2188199</v>
      </c>
      <c r="AH3508" s="7">
        <v>176500000</v>
      </c>
      <c r="AI3508" s="7" t="s">
        <v>250</v>
      </c>
      <c r="AJ3508" s="7">
        <v>2188199</v>
      </c>
      <c r="AK3508" s="7" t="s">
        <v>33203</v>
      </c>
      <c r="AL3508" s="7" t="s">
        <v>50</v>
      </c>
      <c r="AM3508" s="7" t="s">
        <v>33204</v>
      </c>
      <c r="AN3508" s="7" t="s">
        <v>66</v>
      </c>
      <c r="AO3508" s="7" t="s">
        <v>33202</v>
      </c>
      <c r="AP3508" s="22" t="s">
        <v>33205</v>
      </c>
      <c r="AQ3508" s="9" t="s">
        <v>50</v>
      </c>
      <c r="AR3508" s="7" t="s">
        <v>50</v>
      </c>
    </row>
    <row r="3509" spans="1:44" ht="15" thickBot="1">
      <c r="A3509" s="10" t="s">
        <v>33206</v>
      </c>
      <c r="B3509" s="11">
        <v>3458</v>
      </c>
      <c r="C3509" s="12">
        <v>42370</v>
      </c>
      <c r="D3509" s="13" t="s">
        <v>45</v>
      </c>
      <c r="E3509" s="13" t="s">
        <v>46</v>
      </c>
      <c r="F3509" s="13" t="s">
        <v>70</v>
      </c>
      <c r="G3509" s="26" t="s">
        <v>54946</v>
      </c>
      <c r="H3509" s="13" t="s">
        <v>356</v>
      </c>
      <c r="I3509" s="13" t="s">
        <v>50</v>
      </c>
      <c r="J3509" s="12">
        <v>45377</v>
      </c>
      <c r="K3509" s="13" t="s">
        <v>191</v>
      </c>
      <c r="L3509" s="13" t="s">
        <v>131</v>
      </c>
      <c r="M3509" s="13" t="s">
        <v>33207</v>
      </c>
      <c r="N3509" s="13" t="s">
        <v>1604</v>
      </c>
      <c r="O3509" s="13" t="s">
        <v>33208</v>
      </c>
      <c r="P3509" s="11">
        <v>18410</v>
      </c>
      <c r="Q3509" s="13" t="s">
        <v>360</v>
      </c>
      <c r="R3509" s="33" t="s">
        <v>33209</v>
      </c>
      <c r="S3509" s="33" t="s">
        <v>33210</v>
      </c>
      <c r="T3509" s="13" t="s">
        <v>33211</v>
      </c>
      <c r="U3509" s="13" t="s">
        <v>33212</v>
      </c>
      <c r="V3509" s="13">
        <v>5000000</v>
      </c>
      <c r="W3509" s="13" t="s">
        <v>60</v>
      </c>
      <c r="X3509" s="13">
        <v>5000000</v>
      </c>
      <c r="Y3509" s="13" t="s">
        <v>50</v>
      </c>
      <c r="Z3509" s="13">
        <v>7</v>
      </c>
      <c r="AA3509" s="13">
        <v>11000000</v>
      </c>
      <c r="AB3509" s="13" t="s">
        <v>209</v>
      </c>
      <c r="AC3509" s="13">
        <v>11922245</v>
      </c>
      <c r="AD3509" s="13" t="s">
        <v>178</v>
      </c>
      <c r="AE3509" s="13">
        <v>24500000</v>
      </c>
      <c r="AF3509" s="13" t="s">
        <v>209</v>
      </c>
      <c r="AG3509" s="13">
        <v>25723430</v>
      </c>
      <c r="AH3509" s="13">
        <v>32866134</v>
      </c>
      <c r="AI3509" s="13" t="s">
        <v>60</v>
      </c>
      <c r="AJ3509" s="13">
        <v>32866134</v>
      </c>
      <c r="AK3509" s="13" t="s">
        <v>33213</v>
      </c>
      <c r="AL3509" s="13" t="s">
        <v>50</v>
      </c>
      <c r="AM3509" s="13" t="s">
        <v>33214</v>
      </c>
      <c r="AN3509" s="13" t="s">
        <v>66</v>
      </c>
      <c r="AO3509" s="13" t="s">
        <v>33215</v>
      </c>
      <c r="AP3509" s="21" t="s">
        <v>33216</v>
      </c>
      <c r="AQ3509" s="15" t="s">
        <v>50</v>
      </c>
      <c r="AR3509" s="13" t="s">
        <v>50</v>
      </c>
    </row>
    <row r="3510" spans="1:44" ht="15" thickBot="1">
      <c r="A3510" s="4" t="s">
        <v>33217</v>
      </c>
      <c r="B3510" s="5">
        <v>519692</v>
      </c>
      <c r="C3510" s="6">
        <v>44197</v>
      </c>
      <c r="D3510" s="7" t="s">
        <v>45</v>
      </c>
      <c r="E3510" s="7" t="s">
        <v>46</v>
      </c>
      <c r="F3510" s="7" t="s">
        <v>70</v>
      </c>
      <c r="G3510" s="26" t="s">
        <v>54946</v>
      </c>
      <c r="H3510" s="7" t="s">
        <v>50</v>
      </c>
      <c r="I3510" s="7" t="s">
        <v>50</v>
      </c>
      <c r="J3510" s="6">
        <v>45377</v>
      </c>
      <c r="K3510" s="7" t="s">
        <v>50</v>
      </c>
      <c r="L3510" s="7" t="s">
        <v>178</v>
      </c>
      <c r="M3510" s="7" t="s">
        <v>13301</v>
      </c>
      <c r="N3510" s="7" t="s">
        <v>50</v>
      </c>
      <c r="O3510" s="7" t="s">
        <v>33218</v>
      </c>
      <c r="P3510" s="5">
        <v>18656</v>
      </c>
      <c r="Q3510" s="7" t="s">
        <v>50</v>
      </c>
      <c r="R3510" s="28" t="s">
        <v>33219</v>
      </c>
      <c r="S3510" s="34" t="s">
        <v>33220</v>
      </c>
      <c r="T3510" s="7" t="s">
        <v>50</v>
      </c>
      <c r="U3510" s="7" t="s">
        <v>50</v>
      </c>
      <c r="V3510" s="7">
        <v>10000000</v>
      </c>
      <c r="W3510" s="7" t="s">
        <v>60</v>
      </c>
      <c r="X3510" s="7">
        <v>10000000</v>
      </c>
      <c r="Y3510" s="7" t="s">
        <v>50</v>
      </c>
      <c r="Z3510" s="7">
        <v>1</v>
      </c>
      <c r="AA3510" s="7">
        <v>10000000</v>
      </c>
      <c r="AB3510" s="7" t="s">
        <v>60</v>
      </c>
      <c r="AC3510" s="7">
        <v>10000000</v>
      </c>
      <c r="AD3510" s="7" t="s">
        <v>178</v>
      </c>
      <c r="AE3510" s="7">
        <v>10000000</v>
      </c>
      <c r="AF3510" s="7" t="s">
        <v>60</v>
      </c>
      <c r="AG3510" s="7">
        <v>10000000</v>
      </c>
      <c r="AH3510" s="7">
        <v>10000000</v>
      </c>
      <c r="AI3510" s="7" t="s">
        <v>60</v>
      </c>
      <c r="AJ3510" s="7">
        <v>10000000</v>
      </c>
      <c r="AK3510" s="7" t="s">
        <v>50</v>
      </c>
      <c r="AL3510" s="7" t="s">
        <v>50</v>
      </c>
      <c r="AM3510" s="7" t="s">
        <v>33221</v>
      </c>
      <c r="AN3510" s="7" t="s">
        <v>66</v>
      </c>
      <c r="AO3510" s="7" t="s">
        <v>33222</v>
      </c>
      <c r="AP3510" s="22" t="s">
        <v>33223</v>
      </c>
      <c r="AQ3510" s="9" t="s">
        <v>50</v>
      </c>
      <c r="AR3510" s="7" t="s">
        <v>50</v>
      </c>
    </row>
    <row r="3511" spans="1:44" ht="15" thickBot="1">
      <c r="A3511" s="10" t="s">
        <v>33224</v>
      </c>
      <c r="B3511" s="13" t="s">
        <v>50</v>
      </c>
      <c r="C3511" s="12">
        <v>42370</v>
      </c>
      <c r="D3511" s="13" t="s">
        <v>45</v>
      </c>
      <c r="E3511" s="13" t="s">
        <v>46</v>
      </c>
      <c r="F3511" s="13" t="s">
        <v>70</v>
      </c>
      <c r="G3511" s="26" t="s">
        <v>54946</v>
      </c>
      <c r="H3511" s="13" t="s">
        <v>24483</v>
      </c>
      <c r="I3511" s="13" t="s">
        <v>50</v>
      </c>
      <c r="J3511" s="12">
        <v>45379</v>
      </c>
      <c r="K3511" s="13" t="s">
        <v>116</v>
      </c>
      <c r="L3511" s="13" t="s">
        <v>241</v>
      </c>
      <c r="M3511" s="13" t="s">
        <v>2021</v>
      </c>
      <c r="N3511" s="13" t="s">
        <v>1914</v>
      </c>
      <c r="O3511" s="13" t="s">
        <v>33225</v>
      </c>
      <c r="P3511" s="11">
        <v>18707</v>
      </c>
      <c r="Q3511" s="13" t="s">
        <v>920</v>
      </c>
      <c r="R3511" s="33" t="s">
        <v>33226</v>
      </c>
      <c r="S3511" s="33" t="s">
        <v>33227</v>
      </c>
      <c r="T3511" s="13" t="s">
        <v>33228</v>
      </c>
      <c r="U3511" s="13" t="s">
        <v>33229</v>
      </c>
      <c r="V3511" s="13">
        <v>10000000</v>
      </c>
      <c r="W3511" s="13" t="s">
        <v>60</v>
      </c>
      <c r="X3511" s="13">
        <v>10000000</v>
      </c>
      <c r="Y3511" s="13" t="s">
        <v>154</v>
      </c>
      <c r="Z3511" s="13">
        <v>4</v>
      </c>
      <c r="AA3511" s="13">
        <v>10000000</v>
      </c>
      <c r="AB3511" s="13" t="s">
        <v>60</v>
      </c>
      <c r="AC3511" s="13">
        <v>10000000</v>
      </c>
      <c r="AD3511" s="13" t="s">
        <v>241</v>
      </c>
      <c r="AE3511" s="13">
        <v>18259224</v>
      </c>
      <c r="AF3511" s="13" t="s">
        <v>60</v>
      </c>
      <c r="AG3511" s="13">
        <v>18259224</v>
      </c>
      <c r="AH3511" s="13">
        <v>18259224</v>
      </c>
      <c r="AI3511" s="13" t="s">
        <v>60</v>
      </c>
      <c r="AJ3511" s="13">
        <v>18259224</v>
      </c>
      <c r="AK3511" s="13" t="s">
        <v>33230</v>
      </c>
      <c r="AL3511" s="13" t="s">
        <v>50</v>
      </c>
      <c r="AM3511" s="13" t="s">
        <v>33231</v>
      </c>
      <c r="AN3511" s="13" t="s">
        <v>66</v>
      </c>
      <c r="AO3511" s="13" t="s">
        <v>33232</v>
      </c>
      <c r="AP3511" s="21" t="s">
        <v>33233</v>
      </c>
      <c r="AQ3511" s="15" t="s">
        <v>50</v>
      </c>
      <c r="AR3511" s="13" t="s">
        <v>50</v>
      </c>
    </row>
    <row r="3512" spans="1:44" ht="15" thickBot="1">
      <c r="A3512" s="4" t="s">
        <v>33234</v>
      </c>
      <c r="B3512" s="7">
        <v>153</v>
      </c>
      <c r="C3512" s="6">
        <v>40544</v>
      </c>
      <c r="D3512" s="7" t="s">
        <v>45</v>
      </c>
      <c r="E3512" s="7" t="s">
        <v>46</v>
      </c>
      <c r="F3512" s="7" t="s">
        <v>70</v>
      </c>
      <c r="G3512" s="26" t="s">
        <v>54946</v>
      </c>
      <c r="H3512" s="7" t="s">
        <v>491</v>
      </c>
      <c r="I3512" s="7" t="s">
        <v>50</v>
      </c>
      <c r="J3512" s="6">
        <v>45378</v>
      </c>
      <c r="K3512" s="7" t="s">
        <v>89</v>
      </c>
      <c r="L3512" s="7" t="s">
        <v>178</v>
      </c>
      <c r="M3512" s="7" t="s">
        <v>14193</v>
      </c>
      <c r="N3512" s="7" t="s">
        <v>33173</v>
      </c>
      <c r="O3512" s="7" t="s">
        <v>33235</v>
      </c>
      <c r="P3512" s="5">
        <v>18732</v>
      </c>
      <c r="Q3512" s="7" t="s">
        <v>56</v>
      </c>
      <c r="R3512" s="34" t="s">
        <v>33236</v>
      </c>
      <c r="S3512" s="34" t="s">
        <v>33237</v>
      </c>
      <c r="T3512" s="7" t="s">
        <v>33238</v>
      </c>
      <c r="U3512" s="7" t="s">
        <v>33239</v>
      </c>
      <c r="V3512" s="7">
        <v>2000000</v>
      </c>
      <c r="W3512" s="7" t="s">
        <v>60</v>
      </c>
      <c r="X3512" s="7">
        <v>2000000</v>
      </c>
      <c r="Y3512" s="7" t="s">
        <v>50</v>
      </c>
      <c r="Z3512" s="7">
        <v>8</v>
      </c>
      <c r="AA3512" s="7">
        <v>2000000</v>
      </c>
      <c r="AB3512" s="7" t="s">
        <v>60</v>
      </c>
      <c r="AC3512" s="7">
        <v>2000000</v>
      </c>
      <c r="AD3512" s="7" t="s">
        <v>178</v>
      </c>
      <c r="AE3512" s="7">
        <v>16543200</v>
      </c>
      <c r="AF3512" s="7" t="s">
        <v>60</v>
      </c>
      <c r="AG3512" s="7">
        <v>16543200</v>
      </c>
      <c r="AH3512" s="7">
        <v>16743200</v>
      </c>
      <c r="AI3512" s="7" t="s">
        <v>60</v>
      </c>
      <c r="AJ3512" s="7">
        <v>16743200</v>
      </c>
      <c r="AK3512" s="7" t="s">
        <v>33240</v>
      </c>
      <c r="AL3512" s="7" t="s">
        <v>50</v>
      </c>
      <c r="AM3512" s="7" t="s">
        <v>33241</v>
      </c>
      <c r="AN3512" s="7" t="s">
        <v>66</v>
      </c>
      <c r="AO3512" s="7" t="s">
        <v>33242</v>
      </c>
      <c r="AP3512" s="22" t="s">
        <v>33243</v>
      </c>
      <c r="AQ3512" s="9" t="s">
        <v>50</v>
      </c>
      <c r="AR3512" s="7" t="s">
        <v>50</v>
      </c>
    </row>
    <row r="3513" spans="1:44" ht="15" thickBot="1">
      <c r="A3513" s="10" t="s">
        <v>33244</v>
      </c>
      <c r="B3513" s="11">
        <v>2300</v>
      </c>
      <c r="C3513" s="12">
        <v>44197</v>
      </c>
      <c r="D3513" s="13" t="s">
        <v>45</v>
      </c>
      <c r="E3513" s="13" t="s">
        <v>46</v>
      </c>
      <c r="F3513" s="13" t="s">
        <v>70</v>
      </c>
      <c r="G3513" s="13" t="s">
        <v>145</v>
      </c>
      <c r="H3513" s="13" t="s">
        <v>50</v>
      </c>
      <c r="I3513" s="13" t="s">
        <v>50</v>
      </c>
      <c r="J3513" s="12">
        <v>45377</v>
      </c>
      <c r="K3513" s="13" t="s">
        <v>50</v>
      </c>
      <c r="L3513" s="13" t="s">
        <v>241</v>
      </c>
      <c r="M3513" s="13" t="s">
        <v>33245</v>
      </c>
      <c r="N3513" s="13" t="s">
        <v>133</v>
      </c>
      <c r="O3513" s="13" t="s">
        <v>33246</v>
      </c>
      <c r="P3513" s="11">
        <v>18829</v>
      </c>
      <c r="Q3513" s="13" t="s">
        <v>135</v>
      </c>
      <c r="R3513" s="33" t="s">
        <v>33247</v>
      </c>
      <c r="S3513" s="33" t="s">
        <v>33248</v>
      </c>
      <c r="T3513" s="13" t="s">
        <v>50</v>
      </c>
      <c r="U3513" s="13" t="s">
        <v>50</v>
      </c>
      <c r="V3513" s="13">
        <v>37000000</v>
      </c>
      <c r="W3513" s="13" t="s">
        <v>139</v>
      </c>
      <c r="X3513" s="13">
        <v>46723484</v>
      </c>
      <c r="Y3513" s="13" t="s">
        <v>154</v>
      </c>
      <c r="Z3513" s="13">
        <v>2</v>
      </c>
      <c r="AA3513" s="13">
        <v>37000000</v>
      </c>
      <c r="AB3513" s="13" t="s">
        <v>139</v>
      </c>
      <c r="AC3513" s="13">
        <v>46723484</v>
      </c>
      <c r="AD3513" s="13" t="s">
        <v>241</v>
      </c>
      <c r="AE3513" s="13">
        <v>74000000</v>
      </c>
      <c r="AF3513" s="13" t="s">
        <v>139</v>
      </c>
      <c r="AG3513" s="13">
        <v>92626628</v>
      </c>
      <c r="AH3513" s="13">
        <v>74000000</v>
      </c>
      <c r="AI3513" s="13" t="s">
        <v>139</v>
      </c>
      <c r="AJ3513" s="13">
        <v>92626628</v>
      </c>
      <c r="AK3513" s="13" t="s">
        <v>50</v>
      </c>
      <c r="AL3513" s="13" t="s">
        <v>50</v>
      </c>
      <c r="AM3513" s="13" t="s">
        <v>33249</v>
      </c>
      <c r="AN3513" s="13" t="s">
        <v>66</v>
      </c>
      <c r="AO3513" s="13" t="s">
        <v>33250</v>
      </c>
      <c r="AP3513" s="21" t="s">
        <v>33251</v>
      </c>
      <c r="AQ3513" s="15" t="s">
        <v>50</v>
      </c>
      <c r="AR3513" s="13" t="s">
        <v>50</v>
      </c>
    </row>
    <row r="3514" spans="1:44" ht="15" thickBot="1">
      <c r="A3514" s="4" t="s">
        <v>33252</v>
      </c>
      <c r="B3514" s="5">
        <v>152888</v>
      </c>
      <c r="C3514" s="6">
        <v>36526</v>
      </c>
      <c r="D3514" s="7" t="s">
        <v>45</v>
      </c>
      <c r="E3514" s="7" t="s">
        <v>46</v>
      </c>
      <c r="F3514" s="7" t="s">
        <v>47</v>
      </c>
      <c r="G3514" s="7" t="s">
        <v>71</v>
      </c>
      <c r="H3514" s="7" t="s">
        <v>33253</v>
      </c>
      <c r="I3514" s="7" t="s">
        <v>50</v>
      </c>
      <c r="J3514" s="6">
        <v>45377</v>
      </c>
      <c r="K3514" s="7" t="s">
        <v>72</v>
      </c>
      <c r="L3514" s="7" t="s">
        <v>62</v>
      </c>
      <c r="M3514" s="7" t="s">
        <v>33254</v>
      </c>
      <c r="N3514" s="7" t="s">
        <v>3649</v>
      </c>
      <c r="O3514" s="7" t="s">
        <v>33255</v>
      </c>
      <c r="P3514" s="5">
        <v>18867</v>
      </c>
      <c r="Q3514" s="7" t="s">
        <v>245</v>
      </c>
      <c r="R3514" s="34" t="s">
        <v>33256</v>
      </c>
      <c r="S3514" s="34" t="s">
        <v>33257</v>
      </c>
      <c r="T3514" s="7" t="s">
        <v>33258</v>
      </c>
      <c r="U3514" s="7">
        <v>8601058695065</v>
      </c>
      <c r="V3514" s="7">
        <v>587000000</v>
      </c>
      <c r="W3514" s="7" t="s">
        <v>60</v>
      </c>
      <c r="X3514" s="7">
        <v>587000000</v>
      </c>
      <c r="Y3514" s="7" t="s">
        <v>61</v>
      </c>
      <c r="Z3514" s="7">
        <v>5</v>
      </c>
      <c r="AA3514" s="7">
        <v>587000000</v>
      </c>
      <c r="AB3514" s="7" t="s">
        <v>60</v>
      </c>
      <c r="AC3514" s="7">
        <v>587000000</v>
      </c>
      <c r="AD3514" s="7" t="s">
        <v>62</v>
      </c>
      <c r="AE3514" s="7">
        <v>1317000000</v>
      </c>
      <c r="AF3514" s="7" t="s">
        <v>60</v>
      </c>
      <c r="AG3514" s="7">
        <v>1317000000</v>
      </c>
      <c r="AH3514" s="7">
        <v>1317000000</v>
      </c>
      <c r="AI3514" s="7" t="s">
        <v>60</v>
      </c>
      <c r="AJ3514" s="7">
        <v>1317000000</v>
      </c>
      <c r="AK3514" s="7" t="s">
        <v>33259</v>
      </c>
      <c r="AL3514" s="7" t="s">
        <v>50</v>
      </c>
      <c r="AM3514" s="7" t="s">
        <v>33260</v>
      </c>
      <c r="AN3514" s="7" t="s">
        <v>66</v>
      </c>
      <c r="AO3514" s="7" t="s">
        <v>33261</v>
      </c>
      <c r="AP3514" s="22" t="s">
        <v>33262</v>
      </c>
      <c r="AQ3514" s="9" t="s">
        <v>50</v>
      </c>
      <c r="AR3514" s="7" t="s">
        <v>50</v>
      </c>
    </row>
    <row r="3515" spans="1:44" ht="15" thickBot="1">
      <c r="A3515" s="10" t="s">
        <v>33263</v>
      </c>
      <c r="B3515" s="11">
        <v>3958</v>
      </c>
      <c r="C3515" s="12">
        <v>43101</v>
      </c>
      <c r="D3515" s="13" t="s">
        <v>45</v>
      </c>
      <c r="E3515" s="13" t="s">
        <v>46</v>
      </c>
      <c r="F3515" s="13" t="s">
        <v>47</v>
      </c>
      <c r="G3515" s="27" t="s">
        <v>54945</v>
      </c>
      <c r="H3515" s="13" t="s">
        <v>240</v>
      </c>
      <c r="I3515" s="13" t="s">
        <v>50</v>
      </c>
      <c r="J3515" s="12">
        <v>45379</v>
      </c>
      <c r="K3515" s="13" t="s">
        <v>50</v>
      </c>
      <c r="L3515" s="13" t="s">
        <v>62</v>
      </c>
      <c r="M3515" s="13" t="s">
        <v>33264</v>
      </c>
      <c r="N3515" s="13" t="s">
        <v>5435</v>
      </c>
      <c r="O3515" s="13" t="s">
        <v>33265</v>
      </c>
      <c r="P3515" s="11">
        <v>18983</v>
      </c>
      <c r="Q3515" s="13" t="s">
        <v>383</v>
      </c>
      <c r="R3515" s="33" t="s">
        <v>33266</v>
      </c>
      <c r="S3515" s="33" t="s">
        <v>33267</v>
      </c>
      <c r="T3515" s="13" t="s">
        <v>33268</v>
      </c>
      <c r="U3515" s="13" t="s">
        <v>50</v>
      </c>
      <c r="V3515" s="13">
        <v>1500000</v>
      </c>
      <c r="W3515" s="13" t="s">
        <v>60</v>
      </c>
      <c r="X3515" s="13">
        <v>1500000</v>
      </c>
      <c r="Y3515" s="13" t="s">
        <v>61</v>
      </c>
      <c r="Z3515" s="13">
        <v>4</v>
      </c>
      <c r="AA3515" s="13">
        <v>1500000</v>
      </c>
      <c r="AB3515" s="13" t="s">
        <v>60</v>
      </c>
      <c r="AC3515" s="13">
        <v>1500000</v>
      </c>
      <c r="AD3515" s="13" t="s">
        <v>62</v>
      </c>
      <c r="AE3515" s="13">
        <v>42565327</v>
      </c>
      <c r="AF3515" s="13" t="s">
        <v>60</v>
      </c>
      <c r="AG3515" s="13">
        <v>42565327</v>
      </c>
      <c r="AH3515" s="13">
        <v>42565327</v>
      </c>
      <c r="AI3515" s="13" t="s">
        <v>60</v>
      </c>
      <c r="AJ3515" s="13">
        <v>42565327</v>
      </c>
      <c r="AK3515" s="13" t="s">
        <v>33269</v>
      </c>
      <c r="AL3515" s="13" t="s">
        <v>33270</v>
      </c>
      <c r="AM3515" s="13" t="s">
        <v>33271</v>
      </c>
      <c r="AN3515" s="13" t="s">
        <v>66</v>
      </c>
      <c r="AO3515" s="13" t="s">
        <v>33272</v>
      </c>
      <c r="AP3515" s="21" t="s">
        <v>33273</v>
      </c>
      <c r="AQ3515" s="15" t="s">
        <v>50</v>
      </c>
      <c r="AR3515" s="13" t="s">
        <v>50</v>
      </c>
    </row>
    <row r="3516" spans="1:44" ht="15" thickBot="1">
      <c r="A3516" s="4" t="s">
        <v>33274</v>
      </c>
      <c r="B3516" s="5">
        <v>2332</v>
      </c>
      <c r="C3516" s="6">
        <v>42319</v>
      </c>
      <c r="D3516" s="7" t="s">
        <v>45</v>
      </c>
      <c r="E3516" s="7" t="s">
        <v>46</v>
      </c>
      <c r="F3516" s="7" t="s">
        <v>70</v>
      </c>
      <c r="G3516" s="26" t="s">
        <v>54946</v>
      </c>
      <c r="H3516" s="7" t="s">
        <v>33275</v>
      </c>
      <c r="I3516" s="7" t="s">
        <v>50</v>
      </c>
      <c r="J3516" s="6">
        <v>45377</v>
      </c>
      <c r="K3516" s="7" t="s">
        <v>116</v>
      </c>
      <c r="L3516" s="7" t="s">
        <v>241</v>
      </c>
      <c r="M3516" s="7" t="s">
        <v>33276</v>
      </c>
      <c r="N3516" s="7" t="s">
        <v>3980</v>
      </c>
      <c r="O3516" s="7" t="s">
        <v>33277</v>
      </c>
      <c r="P3516" s="5">
        <v>19055</v>
      </c>
      <c r="Q3516" s="7" t="s">
        <v>383</v>
      </c>
      <c r="R3516" s="34" t="s">
        <v>33278</v>
      </c>
      <c r="S3516" s="34" t="s">
        <v>33279</v>
      </c>
      <c r="T3516" s="7" t="s">
        <v>33280</v>
      </c>
      <c r="U3516" s="7" t="s">
        <v>33281</v>
      </c>
      <c r="V3516" s="7">
        <v>6000000</v>
      </c>
      <c r="W3516" s="7" t="s">
        <v>60</v>
      </c>
      <c r="X3516" s="7">
        <v>6000000</v>
      </c>
      <c r="Y3516" s="7" t="s">
        <v>154</v>
      </c>
      <c r="Z3516" s="7">
        <v>9</v>
      </c>
      <c r="AA3516" s="7">
        <v>6000000</v>
      </c>
      <c r="AB3516" s="7" t="s">
        <v>60</v>
      </c>
      <c r="AC3516" s="7">
        <v>6000000</v>
      </c>
      <c r="AD3516" s="7" t="s">
        <v>241</v>
      </c>
      <c r="AE3516" s="7">
        <v>17650000</v>
      </c>
      <c r="AF3516" s="7" t="s">
        <v>60</v>
      </c>
      <c r="AG3516" s="7">
        <v>17650000</v>
      </c>
      <c r="AH3516" s="7">
        <v>19545000</v>
      </c>
      <c r="AI3516" s="7" t="s">
        <v>60</v>
      </c>
      <c r="AJ3516" s="7">
        <v>19545000</v>
      </c>
      <c r="AK3516" s="7" t="s">
        <v>33282</v>
      </c>
      <c r="AL3516" s="7" t="s">
        <v>50</v>
      </c>
      <c r="AM3516" s="7" t="s">
        <v>33283</v>
      </c>
      <c r="AN3516" s="7" t="s">
        <v>66</v>
      </c>
      <c r="AO3516" s="7" t="s">
        <v>33284</v>
      </c>
      <c r="AP3516" s="22" t="s">
        <v>33285</v>
      </c>
      <c r="AQ3516" s="9" t="s">
        <v>50</v>
      </c>
      <c r="AR3516" s="7" t="s">
        <v>50</v>
      </c>
    </row>
    <row r="3517" spans="1:44" ht="15" thickBot="1">
      <c r="A3517" s="10" t="s">
        <v>33286</v>
      </c>
      <c r="B3517" s="11">
        <v>1653</v>
      </c>
      <c r="C3517" s="12">
        <v>42005</v>
      </c>
      <c r="D3517" s="13" t="s">
        <v>45</v>
      </c>
      <c r="E3517" s="13" t="s">
        <v>46</v>
      </c>
      <c r="F3517" s="13" t="s">
        <v>70</v>
      </c>
      <c r="G3517" s="26" t="s">
        <v>54946</v>
      </c>
      <c r="H3517" s="13" t="s">
        <v>26771</v>
      </c>
      <c r="I3517" s="13" t="s">
        <v>50</v>
      </c>
      <c r="J3517" s="12">
        <v>45379</v>
      </c>
      <c r="K3517" s="13" t="s">
        <v>116</v>
      </c>
      <c r="L3517" s="13" t="s">
        <v>52</v>
      </c>
      <c r="M3517" s="13" t="s">
        <v>33287</v>
      </c>
      <c r="N3517" s="13" t="s">
        <v>3262</v>
      </c>
      <c r="O3517" s="13" t="s">
        <v>33288</v>
      </c>
      <c r="P3517" s="11">
        <v>19246</v>
      </c>
      <c r="Q3517" s="13" t="s">
        <v>50</v>
      </c>
      <c r="R3517" s="33" t="s">
        <v>33289</v>
      </c>
      <c r="S3517" s="33" t="s">
        <v>33290</v>
      </c>
      <c r="T3517" s="13" t="s">
        <v>33291</v>
      </c>
      <c r="U3517" s="13" t="s">
        <v>33292</v>
      </c>
      <c r="V3517" s="13" t="s">
        <v>50</v>
      </c>
      <c r="W3517" s="13" t="s">
        <v>50</v>
      </c>
      <c r="X3517" s="13" t="s">
        <v>50</v>
      </c>
      <c r="Y3517" s="13" t="s">
        <v>154</v>
      </c>
      <c r="Z3517" s="13">
        <v>11</v>
      </c>
      <c r="AA3517" s="13">
        <v>13200000</v>
      </c>
      <c r="AB3517" s="13" t="s">
        <v>1085</v>
      </c>
      <c r="AC3517" s="13">
        <v>10347504</v>
      </c>
      <c r="AD3517" s="13" t="s">
        <v>241</v>
      </c>
      <c r="AE3517" s="13">
        <v>15824010</v>
      </c>
      <c r="AF3517" s="13" t="s">
        <v>60</v>
      </c>
      <c r="AG3517" s="13">
        <v>15824010</v>
      </c>
      <c r="AH3517" s="13">
        <v>17790418</v>
      </c>
      <c r="AI3517" s="13" t="s">
        <v>60</v>
      </c>
      <c r="AJ3517" s="13">
        <v>17790418</v>
      </c>
      <c r="AK3517" s="13" t="s">
        <v>33293</v>
      </c>
      <c r="AL3517" s="13" t="s">
        <v>50</v>
      </c>
      <c r="AM3517" s="13" t="s">
        <v>33294</v>
      </c>
      <c r="AN3517" s="13" t="s">
        <v>66</v>
      </c>
      <c r="AO3517" s="13" t="s">
        <v>33295</v>
      </c>
      <c r="AP3517" s="21" t="s">
        <v>33296</v>
      </c>
      <c r="AQ3517" s="15" t="s">
        <v>50</v>
      </c>
      <c r="AR3517" s="13" t="s">
        <v>50</v>
      </c>
    </row>
    <row r="3518" spans="1:44" ht="15" thickBot="1">
      <c r="A3518" s="4" t="s">
        <v>33297</v>
      </c>
      <c r="B3518" s="5">
        <v>3167</v>
      </c>
      <c r="C3518" s="6">
        <v>37257</v>
      </c>
      <c r="D3518" s="7" t="s">
        <v>45</v>
      </c>
      <c r="E3518" s="7" t="s">
        <v>46</v>
      </c>
      <c r="F3518" s="7" t="s">
        <v>47</v>
      </c>
      <c r="G3518" s="7" t="s">
        <v>145</v>
      </c>
      <c r="H3518" s="7" t="s">
        <v>24659</v>
      </c>
      <c r="I3518" s="7" t="s">
        <v>50</v>
      </c>
      <c r="J3518" s="6">
        <v>45376</v>
      </c>
      <c r="K3518" s="7" t="s">
        <v>116</v>
      </c>
      <c r="L3518" s="7" t="s">
        <v>62</v>
      </c>
      <c r="M3518" s="7" t="s">
        <v>33298</v>
      </c>
      <c r="N3518" s="7" t="s">
        <v>20544</v>
      </c>
      <c r="O3518" s="7" t="s">
        <v>33299</v>
      </c>
      <c r="P3518" s="5">
        <v>19376</v>
      </c>
      <c r="Q3518" s="7" t="s">
        <v>481</v>
      </c>
      <c r="R3518" s="34" t="s">
        <v>33300</v>
      </c>
      <c r="S3518" s="34" t="s">
        <v>33301</v>
      </c>
      <c r="T3518" s="7" t="s">
        <v>33302</v>
      </c>
      <c r="U3518" s="7">
        <v>3018699683</v>
      </c>
      <c r="V3518" s="7">
        <v>3000000</v>
      </c>
      <c r="W3518" s="7" t="s">
        <v>60</v>
      </c>
      <c r="X3518" s="7">
        <v>3000000</v>
      </c>
      <c r="Y3518" s="7" t="s">
        <v>61</v>
      </c>
      <c r="Z3518" s="7">
        <v>21</v>
      </c>
      <c r="AA3518" s="7">
        <v>3000000</v>
      </c>
      <c r="AB3518" s="7" t="s">
        <v>60</v>
      </c>
      <c r="AC3518" s="7">
        <v>3000000</v>
      </c>
      <c r="AD3518" s="7" t="s">
        <v>62</v>
      </c>
      <c r="AE3518" s="7">
        <v>154680000</v>
      </c>
      <c r="AF3518" s="7" t="s">
        <v>60</v>
      </c>
      <c r="AG3518" s="7">
        <v>154680000</v>
      </c>
      <c r="AH3518" s="7">
        <v>172606744</v>
      </c>
      <c r="AI3518" s="7" t="s">
        <v>60</v>
      </c>
      <c r="AJ3518" s="7">
        <v>172606744</v>
      </c>
      <c r="AK3518" s="7" t="s">
        <v>33303</v>
      </c>
      <c r="AL3518" s="7" t="s">
        <v>50</v>
      </c>
      <c r="AM3518" s="7" t="s">
        <v>33304</v>
      </c>
      <c r="AN3518" s="7" t="s">
        <v>66</v>
      </c>
      <c r="AO3518" s="7" t="s">
        <v>33305</v>
      </c>
      <c r="AP3518" s="9" t="s">
        <v>50</v>
      </c>
      <c r="AQ3518" s="22" t="s">
        <v>33306</v>
      </c>
      <c r="AR3518" s="7" t="s">
        <v>50</v>
      </c>
    </row>
    <row r="3519" spans="1:44" ht="15" thickBot="1">
      <c r="A3519" s="10" t="s">
        <v>33307</v>
      </c>
      <c r="B3519" s="11">
        <v>5606</v>
      </c>
      <c r="C3519" s="12">
        <v>43466</v>
      </c>
      <c r="D3519" s="13" t="s">
        <v>45</v>
      </c>
      <c r="E3519" s="13" t="s">
        <v>46</v>
      </c>
      <c r="F3519" s="13" t="s">
        <v>70</v>
      </c>
      <c r="G3519" s="13" t="s">
        <v>87</v>
      </c>
      <c r="H3519" s="13" t="s">
        <v>50</v>
      </c>
      <c r="I3519" s="13" t="s">
        <v>50</v>
      </c>
      <c r="J3519" s="12">
        <v>45377</v>
      </c>
      <c r="K3519" s="13" t="s">
        <v>116</v>
      </c>
      <c r="L3519" s="13" t="s">
        <v>241</v>
      </c>
      <c r="M3519" s="13" t="s">
        <v>21211</v>
      </c>
      <c r="N3519" s="13" t="s">
        <v>307</v>
      </c>
      <c r="O3519" s="13" t="s">
        <v>33308</v>
      </c>
      <c r="P3519" s="11">
        <v>19469</v>
      </c>
      <c r="Q3519" s="13" t="s">
        <v>245</v>
      </c>
      <c r="R3519" s="33" t="s">
        <v>33309</v>
      </c>
      <c r="S3519" s="33" t="s">
        <v>33310</v>
      </c>
      <c r="T3519" s="13" t="s">
        <v>33311</v>
      </c>
      <c r="U3519" s="13" t="s">
        <v>33312</v>
      </c>
      <c r="V3519" s="13">
        <v>310000000</v>
      </c>
      <c r="W3519" s="13" t="s">
        <v>250</v>
      </c>
      <c r="X3519" s="13">
        <v>3719937</v>
      </c>
      <c r="Y3519" s="13" t="s">
        <v>154</v>
      </c>
      <c r="Z3519" s="13">
        <v>3</v>
      </c>
      <c r="AA3519" s="13">
        <v>310000000</v>
      </c>
      <c r="AB3519" s="13" t="s">
        <v>250</v>
      </c>
      <c r="AC3519" s="13">
        <v>3719937</v>
      </c>
      <c r="AD3519" s="13" t="s">
        <v>241</v>
      </c>
      <c r="AE3519" s="13">
        <v>10022853</v>
      </c>
      <c r="AF3519" s="13" t="s">
        <v>60</v>
      </c>
      <c r="AG3519" s="13">
        <v>10022853</v>
      </c>
      <c r="AH3519" s="13">
        <v>10022853</v>
      </c>
      <c r="AI3519" s="13" t="s">
        <v>60</v>
      </c>
      <c r="AJ3519" s="13">
        <v>10022853</v>
      </c>
      <c r="AK3519" s="13" t="s">
        <v>33313</v>
      </c>
      <c r="AL3519" s="13" t="s">
        <v>50</v>
      </c>
      <c r="AM3519" s="13" t="s">
        <v>33314</v>
      </c>
      <c r="AN3519" s="13" t="s">
        <v>253</v>
      </c>
      <c r="AO3519" s="13" t="s">
        <v>33315</v>
      </c>
      <c r="AP3519" s="21" t="s">
        <v>33316</v>
      </c>
      <c r="AQ3519" s="15" t="s">
        <v>50</v>
      </c>
      <c r="AR3519" s="13" t="s">
        <v>50</v>
      </c>
    </row>
    <row r="3520" spans="1:44" ht="15" thickBot="1">
      <c r="A3520" s="4" t="s">
        <v>33317</v>
      </c>
      <c r="B3520" s="7">
        <v>252</v>
      </c>
      <c r="C3520" s="6">
        <v>42370</v>
      </c>
      <c r="D3520" s="7" t="s">
        <v>45</v>
      </c>
      <c r="E3520" s="7" t="s">
        <v>46</v>
      </c>
      <c r="F3520" s="7" t="s">
        <v>70</v>
      </c>
      <c r="G3520" s="26" t="s">
        <v>54946</v>
      </c>
      <c r="H3520" s="7" t="s">
        <v>50</v>
      </c>
      <c r="I3520" s="7" t="s">
        <v>50</v>
      </c>
      <c r="J3520" s="6">
        <v>45377</v>
      </c>
      <c r="K3520" s="7" t="s">
        <v>116</v>
      </c>
      <c r="L3520" s="7" t="s">
        <v>241</v>
      </c>
      <c r="M3520" s="7" t="s">
        <v>33318</v>
      </c>
      <c r="N3520" s="7" t="s">
        <v>33319</v>
      </c>
      <c r="O3520" s="7" t="s">
        <v>33320</v>
      </c>
      <c r="P3520" s="5">
        <v>19575</v>
      </c>
      <c r="Q3520" s="7" t="s">
        <v>360</v>
      </c>
      <c r="R3520" s="34" t="s">
        <v>33321</v>
      </c>
      <c r="S3520" s="34" t="s">
        <v>33322</v>
      </c>
      <c r="T3520" s="7" t="s">
        <v>33323</v>
      </c>
      <c r="U3520" s="7" t="s">
        <v>33324</v>
      </c>
      <c r="V3520" s="7">
        <v>10850000</v>
      </c>
      <c r="W3520" s="7" t="s">
        <v>209</v>
      </c>
      <c r="X3520" s="7">
        <v>11753262</v>
      </c>
      <c r="Y3520" s="7" t="s">
        <v>154</v>
      </c>
      <c r="Z3520" s="7">
        <v>3</v>
      </c>
      <c r="AA3520" s="7">
        <v>10850000</v>
      </c>
      <c r="AB3520" s="7" t="s">
        <v>209</v>
      </c>
      <c r="AC3520" s="7">
        <v>11753262</v>
      </c>
      <c r="AD3520" s="7" t="s">
        <v>241</v>
      </c>
      <c r="AE3520" s="7">
        <v>14350000</v>
      </c>
      <c r="AF3520" s="7" t="s">
        <v>209</v>
      </c>
      <c r="AG3520" s="7">
        <v>15634935</v>
      </c>
      <c r="AH3520" s="7">
        <v>14350000</v>
      </c>
      <c r="AI3520" s="7" t="s">
        <v>209</v>
      </c>
      <c r="AJ3520" s="7">
        <v>15634935</v>
      </c>
      <c r="AK3520" s="7" t="s">
        <v>33325</v>
      </c>
      <c r="AL3520" s="7" t="s">
        <v>50</v>
      </c>
      <c r="AM3520" s="7" t="s">
        <v>33326</v>
      </c>
      <c r="AN3520" s="7" t="s">
        <v>66</v>
      </c>
      <c r="AO3520" s="7" t="s">
        <v>33327</v>
      </c>
      <c r="AP3520" s="22" t="s">
        <v>33328</v>
      </c>
      <c r="AQ3520" s="9" t="s">
        <v>50</v>
      </c>
      <c r="AR3520" s="7" t="s">
        <v>50</v>
      </c>
    </row>
    <row r="3521" spans="1:44" ht="15" thickBot="1">
      <c r="A3521" s="10" t="s">
        <v>33329</v>
      </c>
      <c r="B3521" s="13">
        <v>485</v>
      </c>
      <c r="C3521" s="12">
        <v>43902</v>
      </c>
      <c r="D3521" s="13" t="s">
        <v>45</v>
      </c>
      <c r="E3521" s="13" t="s">
        <v>46</v>
      </c>
      <c r="F3521" s="13" t="s">
        <v>70</v>
      </c>
      <c r="G3521" s="26" t="s">
        <v>54946</v>
      </c>
      <c r="H3521" s="13" t="s">
        <v>50</v>
      </c>
      <c r="I3521" s="13" t="s">
        <v>50</v>
      </c>
      <c r="J3521" s="12">
        <v>45379</v>
      </c>
      <c r="K3521" s="13" t="s">
        <v>50</v>
      </c>
      <c r="L3521" s="13" t="s">
        <v>467</v>
      </c>
      <c r="M3521" s="13" t="s">
        <v>25656</v>
      </c>
      <c r="N3521" s="13" t="s">
        <v>33330</v>
      </c>
      <c r="O3521" s="13" t="s">
        <v>33331</v>
      </c>
      <c r="P3521" s="11">
        <v>19680</v>
      </c>
      <c r="Q3521" s="13" t="s">
        <v>360</v>
      </c>
      <c r="R3521" s="33" t="s">
        <v>33332</v>
      </c>
      <c r="S3521" s="33" t="s">
        <v>33333</v>
      </c>
      <c r="T3521" s="13" t="s">
        <v>33334</v>
      </c>
      <c r="U3521" s="13" t="s">
        <v>50</v>
      </c>
      <c r="V3521" s="13">
        <v>100000</v>
      </c>
      <c r="W3521" s="13" t="s">
        <v>60</v>
      </c>
      <c r="X3521" s="13">
        <v>100000</v>
      </c>
      <c r="Y3521" s="13" t="s">
        <v>467</v>
      </c>
      <c r="Z3521" s="13">
        <v>4</v>
      </c>
      <c r="AA3521" s="13">
        <v>100000</v>
      </c>
      <c r="AB3521" s="13" t="s">
        <v>60</v>
      </c>
      <c r="AC3521" s="13">
        <v>100000</v>
      </c>
      <c r="AD3521" s="13" t="s">
        <v>467</v>
      </c>
      <c r="AE3521" s="13">
        <v>10071900</v>
      </c>
      <c r="AF3521" s="13" t="s">
        <v>60</v>
      </c>
      <c r="AG3521" s="13">
        <v>10071900</v>
      </c>
      <c r="AH3521" s="13">
        <v>10071900</v>
      </c>
      <c r="AI3521" s="13" t="s">
        <v>60</v>
      </c>
      <c r="AJ3521" s="13">
        <v>10071900</v>
      </c>
      <c r="AK3521" s="13" t="s">
        <v>33335</v>
      </c>
      <c r="AL3521" s="13" t="s">
        <v>50</v>
      </c>
      <c r="AM3521" s="13" t="s">
        <v>33336</v>
      </c>
      <c r="AN3521" s="13" t="s">
        <v>66</v>
      </c>
      <c r="AO3521" s="13" t="s">
        <v>33337</v>
      </c>
      <c r="AP3521" s="21" t="s">
        <v>33338</v>
      </c>
      <c r="AQ3521" s="15" t="s">
        <v>50</v>
      </c>
      <c r="AR3521" s="13" t="s">
        <v>50</v>
      </c>
    </row>
    <row r="3522" spans="1:44" ht="15" thickBot="1">
      <c r="A3522" s="4" t="s">
        <v>33339</v>
      </c>
      <c r="B3522" s="7">
        <v>307</v>
      </c>
      <c r="C3522" s="6">
        <v>44562</v>
      </c>
      <c r="D3522" s="7" t="s">
        <v>45</v>
      </c>
      <c r="E3522" s="7" t="s">
        <v>46</v>
      </c>
      <c r="F3522" s="7" t="s">
        <v>70</v>
      </c>
      <c r="G3522" s="27" t="s">
        <v>54945</v>
      </c>
      <c r="H3522" s="7" t="s">
        <v>50</v>
      </c>
      <c r="I3522" s="7" t="s">
        <v>50</v>
      </c>
      <c r="J3522" s="6">
        <v>45378</v>
      </c>
      <c r="K3522" s="7" t="s">
        <v>116</v>
      </c>
      <c r="L3522" s="7" t="s">
        <v>467</v>
      </c>
      <c r="M3522" s="7" t="s">
        <v>33340</v>
      </c>
      <c r="N3522" s="7" t="s">
        <v>33341</v>
      </c>
      <c r="O3522" s="7" t="s">
        <v>33342</v>
      </c>
      <c r="P3522" s="5">
        <v>19871</v>
      </c>
      <c r="Q3522" s="7" t="s">
        <v>135</v>
      </c>
      <c r="R3522" s="34" t="s">
        <v>33343</v>
      </c>
      <c r="S3522" s="34" t="s">
        <v>33344</v>
      </c>
      <c r="T3522" s="7" t="s">
        <v>33345</v>
      </c>
      <c r="U3522" s="7" t="s">
        <v>50</v>
      </c>
      <c r="V3522" s="7">
        <v>4000000</v>
      </c>
      <c r="W3522" s="7" t="s">
        <v>60</v>
      </c>
      <c r="X3522" s="7">
        <v>4000000</v>
      </c>
      <c r="Y3522" s="7" t="s">
        <v>467</v>
      </c>
      <c r="Z3522" s="7">
        <v>2</v>
      </c>
      <c r="AA3522" s="7">
        <v>4000000</v>
      </c>
      <c r="AB3522" s="7" t="s">
        <v>60</v>
      </c>
      <c r="AC3522" s="7">
        <v>4000000</v>
      </c>
      <c r="AD3522" s="7" t="s">
        <v>467</v>
      </c>
      <c r="AE3522" s="7">
        <v>4000000</v>
      </c>
      <c r="AF3522" s="7" t="s">
        <v>60</v>
      </c>
      <c r="AG3522" s="7">
        <v>4000000</v>
      </c>
      <c r="AH3522" s="7">
        <v>4000000</v>
      </c>
      <c r="AI3522" s="7" t="s">
        <v>60</v>
      </c>
      <c r="AJ3522" s="7">
        <v>4000000</v>
      </c>
      <c r="AK3522" s="7" t="s">
        <v>33346</v>
      </c>
      <c r="AL3522" s="7" t="s">
        <v>50</v>
      </c>
      <c r="AM3522" s="7" t="s">
        <v>33347</v>
      </c>
      <c r="AN3522" s="7" t="s">
        <v>66</v>
      </c>
      <c r="AO3522" s="7" t="s">
        <v>33348</v>
      </c>
      <c r="AP3522" s="22" t="s">
        <v>33349</v>
      </c>
      <c r="AQ3522" s="9" t="s">
        <v>50</v>
      </c>
      <c r="AR3522" s="7" t="s">
        <v>50</v>
      </c>
    </row>
    <row r="3523" spans="1:44" ht="15" thickBot="1">
      <c r="A3523" s="10" t="s">
        <v>33350</v>
      </c>
      <c r="B3523" s="11">
        <v>1840</v>
      </c>
      <c r="C3523" s="12">
        <v>42736</v>
      </c>
      <c r="D3523" s="13" t="s">
        <v>45</v>
      </c>
      <c r="E3523" s="13" t="s">
        <v>46</v>
      </c>
      <c r="F3523" s="13" t="s">
        <v>70</v>
      </c>
      <c r="G3523" s="13" t="s">
        <v>87</v>
      </c>
      <c r="H3523" s="13" t="s">
        <v>33351</v>
      </c>
      <c r="I3523" s="13" t="s">
        <v>50</v>
      </c>
      <c r="J3523" s="12">
        <v>45379</v>
      </c>
      <c r="K3523" s="13" t="s">
        <v>116</v>
      </c>
      <c r="L3523" s="13" t="s">
        <v>178</v>
      </c>
      <c r="M3523" s="13" t="s">
        <v>33352</v>
      </c>
      <c r="N3523" s="13" t="s">
        <v>180</v>
      </c>
      <c r="O3523" s="13" t="s">
        <v>33353</v>
      </c>
      <c r="P3523" s="11">
        <v>19909</v>
      </c>
      <c r="Q3523" s="13" t="s">
        <v>120</v>
      </c>
      <c r="R3523" s="33" t="s">
        <v>33354</v>
      </c>
      <c r="S3523" s="33" t="s">
        <v>33355</v>
      </c>
      <c r="T3523" s="13" t="s">
        <v>50</v>
      </c>
      <c r="U3523" s="13" t="s">
        <v>33356</v>
      </c>
      <c r="V3523" s="13">
        <v>11759181</v>
      </c>
      <c r="W3523" s="13" t="s">
        <v>60</v>
      </c>
      <c r="X3523" s="13">
        <v>11759181</v>
      </c>
      <c r="Y3523" s="13" t="s">
        <v>50</v>
      </c>
      <c r="Z3523" s="13">
        <v>4</v>
      </c>
      <c r="AA3523" s="13">
        <v>11759181</v>
      </c>
      <c r="AB3523" s="13" t="s">
        <v>60</v>
      </c>
      <c r="AC3523" s="13">
        <v>11759181</v>
      </c>
      <c r="AD3523" s="13" t="s">
        <v>178</v>
      </c>
      <c r="AE3523" s="13">
        <v>72759181</v>
      </c>
      <c r="AF3523" s="13" t="s">
        <v>60</v>
      </c>
      <c r="AG3523" s="13">
        <v>72759181</v>
      </c>
      <c r="AH3523" s="13">
        <v>72759181</v>
      </c>
      <c r="AI3523" s="13" t="s">
        <v>60</v>
      </c>
      <c r="AJ3523" s="13">
        <v>72759181</v>
      </c>
      <c r="AK3523" s="13" t="s">
        <v>33357</v>
      </c>
      <c r="AL3523" s="13" t="s">
        <v>50</v>
      </c>
      <c r="AM3523" s="13" t="s">
        <v>33358</v>
      </c>
      <c r="AN3523" s="13" t="s">
        <v>66</v>
      </c>
      <c r="AO3523" s="13" t="s">
        <v>33359</v>
      </c>
      <c r="AP3523" s="21" t="s">
        <v>33360</v>
      </c>
      <c r="AQ3523" s="15" t="s">
        <v>50</v>
      </c>
      <c r="AR3523" s="13" t="s">
        <v>50</v>
      </c>
    </row>
    <row r="3524" spans="1:44" ht="15" thickBot="1">
      <c r="A3524" s="4" t="s">
        <v>33361</v>
      </c>
      <c r="B3524" s="7" t="s">
        <v>50</v>
      </c>
      <c r="C3524" s="6">
        <v>42843</v>
      </c>
      <c r="D3524" s="7" t="s">
        <v>45</v>
      </c>
      <c r="E3524" s="7" t="s">
        <v>46</v>
      </c>
      <c r="F3524" s="7" t="s">
        <v>70</v>
      </c>
      <c r="G3524" s="26" t="s">
        <v>54946</v>
      </c>
      <c r="H3524" s="7" t="s">
        <v>612</v>
      </c>
      <c r="I3524" s="7" t="s">
        <v>50</v>
      </c>
      <c r="J3524" s="6">
        <v>45377</v>
      </c>
      <c r="K3524" s="7" t="s">
        <v>116</v>
      </c>
      <c r="L3524" s="7" t="s">
        <v>178</v>
      </c>
      <c r="M3524" s="7" t="s">
        <v>33362</v>
      </c>
      <c r="N3524" s="7" t="s">
        <v>33173</v>
      </c>
      <c r="O3524" s="7" t="s">
        <v>33363</v>
      </c>
      <c r="P3524" s="5">
        <v>20013</v>
      </c>
      <c r="Q3524" s="7" t="s">
        <v>56</v>
      </c>
      <c r="R3524" s="34" t="s">
        <v>33364</v>
      </c>
      <c r="S3524" s="34" t="s">
        <v>33365</v>
      </c>
      <c r="T3524" s="7" t="s">
        <v>33366</v>
      </c>
      <c r="U3524" s="7" t="s">
        <v>50</v>
      </c>
      <c r="V3524" s="7">
        <v>5439364</v>
      </c>
      <c r="W3524" s="7" t="s">
        <v>60</v>
      </c>
      <c r="X3524" s="7">
        <v>5439364</v>
      </c>
      <c r="Y3524" s="7" t="s">
        <v>50</v>
      </c>
      <c r="Z3524" s="7">
        <v>5</v>
      </c>
      <c r="AA3524" s="7">
        <v>5439364</v>
      </c>
      <c r="AB3524" s="7" t="s">
        <v>60</v>
      </c>
      <c r="AC3524" s="7">
        <v>5439364</v>
      </c>
      <c r="AD3524" s="7" t="s">
        <v>178</v>
      </c>
      <c r="AE3524" s="7">
        <v>11142028</v>
      </c>
      <c r="AF3524" s="7" t="s">
        <v>60</v>
      </c>
      <c r="AG3524" s="7">
        <v>11142028</v>
      </c>
      <c r="AH3524" s="7">
        <v>11142028</v>
      </c>
      <c r="AI3524" s="7" t="s">
        <v>60</v>
      </c>
      <c r="AJ3524" s="7">
        <v>11142028</v>
      </c>
      <c r="AK3524" s="7" t="s">
        <v>50</v>
      </c>
      <c r="AL3524" s="7" t="s">
        <v>50</v>
      </c>
      <c r="AM3524" s="7" t="s">
        <v>33367</v>
      </c>
      <c r="AN3524" s="7" t="s">
        <v>66</v>
      </c>
      <c r="AO3524" s="7" t="s">
        <v>33368</v>
      </c>
      <c r="AP3524" s="22" t="s">
        <v>33369</v>
      </c>
      <c r="AQ3524" s="9" t="s">
        <v>50</v>
      </c>
      <c r="AR3524" s="7" t="s">
        <v>50</v>
      </c>
    </row>
    <row r="3525" spans="1:44" ht="15" thickBot="1">
      <c r="A3525" s="10" t="s">
        <v>33370</v>
      </c>
      <c r="B3525" s="11">
        <v>2546</v>
      </c>
      <c r="C3525" s="12">
        <v>43831</v>
      </c>
      <c r="D3525" s="13" t="s">
        <v>45</v>
      </c>
      <c r="E3525" s="13" t="s">
        <v>46</v>
      </c>
      <c r="F3525" s="13" t="s">
        <v>70</v>
      </c>
      <c r="G3525" s="27" t="s">
        <v>54945</v>
      </c>
      <c r="H3525" s="13" t="s">
        <v>2619</v>
      </c>
      <c r="I3525" s="13" t="s">
        <v>50</v>
      </c>
      <c r="J3525" s="12">
        <v>45376</v>
      </c>
      <c r="K3525" s="13" t="s">
        <v>116</v>
      </c>
      <c r="L3525" s="13" t="s">
        <v>467</v>
      </c>
      <c r="M3525" s="13" t="s">
        <v>33371</v>
      </c>
      <c r="N3525" s="13" t="s">
        <v>1914</v>
      </c>
      <c r="O3525" s="13" t="s">
        <v>33372</v>
      </c>
      <c r="P3525" s="11">
        <v>20111</v>
      </c>
      <c r="Q3525" s="13" t="s">
        <v>920</v>
      </c>
      <c r="R3525" s="33" t="s">
        <v>33373</v>
      </c>
      <c r="S3525" s="33" t="s">
        <v>33374</v>
      </c>
      <c r="T3525" s="13" t="s">
        <v>33375</v>
      </c>
      <c r="U3525" s="13" t="s">
        <v>50</v>
      </c>
      <c r="V3525" s="13">
        <v>3500000</v>
      </c>
      <c r="W3525" s="13" t="s">
        <v>209</v>
      </c>
      <c r="X3525" s="13">
        <v>3792969</v>
      </c>
      <c r="Y3525" s="13" t="s">
        <v>467</v>
      </c>
      <c r="Z3525" s="13">
        <v>3</v>
      </c>
      <c r="AA3525" s="13">
        <v>3500000</v>
      </c>
      <c r="AB3525" s="13" t="s">
        <v>209</v>
      </c>
      <c r="AC3525" s="13">
        <v>3792969</v>
      </c>
      <c r="AD3525" s="13" t="s">
        <v>467</v>
      </c>
      <c r="AE3525" s="13">
        <v>5077684</v>
      </c>
      <c r="AF3525" s="13" t="s">
        <v>60</v>
      </c>
      <c r="AG3525" s="13">
        <v>5077684</v>
      </c>
      <c r="AH3525" s="13">
        <v>5077684</v>
      </c>
      <c r="AI3525" s="13" t="s">
        <v>60</v>
      </c>
      <c r="AJ3525" s="13">
        <v>5077684</v>
      </c>
      <c r="AK3525" s="13" t="s">
        <v>33376</v>
      </c>
      <c r="AL3525" s="13" t="s">
        <v>50</v>
      </c>
      <c r="AM3525" s="13" t="s">
        <v>33377</v>
      </c>
      <c r="AN3525" s="13" t="s">
        <v>66</v>
      </c>
      <c r="AO3525" s="13" t="s">
        <v>33378</v>
      </c>
      <c r="AP3525" s="21" t="s">
        <v>33379</v>
      </c>
      <c r="AQ3525" s="15" t="s">
        <v>50</v>
      </c>
      <c r="AR3525" s="13" t="s">
        <v>50</v>
      </c>
    </row>
    <row r="3526" spans="1:44" ht="15" thickBot="1">
      <c r="A3526" s="4" t="s">
        <v>33380</v>
      </c>
      <c r="B3526" s="5">
        <v>4323</v>
      </c>
      <c r="C3526" s="6">
        <v>43332</v>
      </c>
      <c r="D3526" s="7" t="s">
        <v>45</v>
      </c>
      <c r="E3526" s="7" t="s">
        <v>46</v>
      </c>
      <c r="F3526" s="7" t="s">
        <v>70</v>
      </c>
      <c r="G3526" s="26" t="s">
        <v>54946</v>
      </c>
      <c r="H3526" s="7" t="s">
        <v>1091</v>
      </c>
      <c r="I3526" s="7" t="s">
        <v>50</v>
      </c>
      <c r="J3526" s="6">
        <v>45379</v>
      </c>
      <c r="K3526" s="7" t="s">
        <v>116</v>
      </c>
      <c r="L3526" s="7" t="s">
        <v>467</v>
      </c>
      <c r="M3526" s="7" t="s">
        <v>33381</v>
      </c>
      <c r="N3526" s="7" t="s">
        <v>13015</v>
      </c>
      <c r="O3526" s="7" t="s">
        <v>33382</v>
      </c>
      <c r="P3526" s="5">
        <v>20486</v>
      </c>
      <c r="Q3526" s="7" t="s">
        <v>56</v>
      </c>
      <c r="R3526" s="34" t="s">
        <v>33383</v>
      </c>
      <c r="S3526" s="34" t="s">
        <v>33384</v>
      </c>
      <c r="T3526" s="7" t="s">
        <v>33385</v>
      </c>
      <c r="U3526" s="7" t="s">
        <v>33386</v>
      </c>
      <c r="V3526" s="7">
        <v>2000000</v>
      </c>
      <c r="W3526" s="7" t="s">
        <v>60</v>
      </c>
      <c r="X3526" s="7">
        <v>2000000</v>
      </c>
      <c r="Y3526" s="7" t="s">
        <v>467</v>
      </c>
      <c r="Z3526" s="7">
        <v>4</v>
      </c>
      <c r="AA3526" s="7">
        <v>2000000</v>
      </c>
      <c r="AB3526" s="7" t="s">
        <v>60</v>
      </c>
      <c r="AC3526" s="7">
        <v>2000000</v>
      </c>
      <c r="AD3526" s="7" t="s">
        <v>467</v>
      </c>
      <c r="AE3526" s="7">
        <v>4300000</v>
      </c>
      <c r="AF3526" s="7" t="s">
        <v>60</v>
      </c>
      <c r="AG3526" s="7">
        <v>4300000</v>
      </c>
      <c r="AH3526" s="7">
        <v>4300000</v>
      </c>
      <c r="AI3526" s="7" t="s">
        <v>60</v>
      </c>
      <c r="AJ3526" s="7">
        <v>4300000</v>
      </c>
      <c r="AK3526" s="7" t="s">
        <v>33387</v>
      </c>
      <c r="AL3526" s="7" t="s">
        <v>50</v>
      </c>
      <c r="AM3526" s="7" t="s">
        <v>33388</v>
      </c>
      <c r="AN3526" s="7" t="s">
        <v>66</v>
      </c>
      <c r="AO3526" s="7" t="s">
        <v>33389</v>
      </c>
      <c r="AP3526" s="22" t="s">
        <v>33390</v>
      </c>
      <c r="AQ3526" s="9" t="s">
        <v>50</v>
      </c>
      <c r="AR3526" s="7" t="s">
        <v>50</v>
      </c>
    </row>
    <row r="3527" spans="1:44" ht="15" thickBot="1">
      <c r="A3527" s="10" t="s">
        <v>33391</v>
      </c>
      <c r="B3527" s="11">
        <v>20374</v>
      </c>
      <c r="C3527" s="12">
        <v>44531</v>
      </c>
      <c r="D3527" s="13" t="s">
        <v>45</v>
      </c>
      <c r="E3527" s="13" t="s">
        <v>46</v>
      </c>
      <c r="F3527" s="13" t="s">
        <v>70</v>
      </c>
      <c r="G3527" s="27" t="s">
        <v>54945</v>
      </c>
      <c r="H3527" s="13" t="s">
        <v>33392</v>
      </c>
      <c r="I3527" s="13" t="s">
        <v>50</v>
      </c>
      <c r="J3527" s="12">
        <v>45377</v>
      </c>
      <c r="K3527" s="13" t="s">
        <v>116</v>
      </c>
      <c r="L3527" s="13" t="s">
        <v>467</v>
      </c>
      <c r="M3527" s="13" t="s">
        <v>33393</v>
      </c>
      <c r="N3527" s="13" t="s">
        <v>668</v>
      </c>
      <c r="O3527" s="13" t="s">
        <v>33394</v>
      </c>
      <c r="P3527" s="11">
        <v>20615</v>
      </c>
      <c r="Q3527" s="13" t="s">
        <v>670</v>
      </c>
      <c r="R3527" s="33" t="s">
        <v>33395</v>
      </c>
      <c r="S3527" s="33" t="s">
        <v>33396</v>
      </c>
      <c r="T3527" s="13" t="s">
        <v>33397</v>
      </c>
      <c r="U3527" s="13" t="s">
        <v>50</v>
      </c>
      <c r="V3527" s="13">
        <v>2000000</v>
      </c>
      <c r="W3527" s="13" t="s">
        <v>60</v>
      </c>
      <c r="X3527" s="13">
        <v>2000000</v>
      </c>
      <c r="Y3527" s="13" t="s">
        <v>467</v>
      </c>
      <c r="Z3527" s="13">
        <v>2</v>
      </c>
      <c r="AA3527" s="13">
        <v>2000000</v>
      </c>
      <c r="AB3527" s="13" t="s">
        <v>60</v>
      </c>
      <c r="AC3527" s="13">
        <v>2000000</v>
      </c>
      <c r="AD3527" s="13" t="s">
        <v>467</v>
      </c>
      <c r="AE3527" s="13">
        <v>5400000</v>
      </c>
      <c r="AF3527" s="13" t="s">
        <v>60</v>
      </c>
      <c r="AG3527" s="13">
        <v>5400000</v>
      </c>
      <c r="AH3527" s="13">
        <v>5400000</v>
      </c>
      <c r="AI3527" s="13" t="s">
        <v>60</v>
      </c>
      <c r="AJ3527" s="13">
        <v>5400000</v>
      </c>
      <c r="AK3527" s="13" t="s">
        <v>33398</v>
      </c>
      <c r="AL3527" s="13" t="s">
        <v>50</v>
      </c>
      <c r="AM3527" s="13" t="s">
        <v>33399</v>
      </c>
      <c r="AN3527" s="13" t="s">
        <v>253</v>
      </c>
      <c r="AO3527" s="13" t="s">
        <v>33400</v>
      </c>
      <c r="AP3527" s="21" t="s">
        <v>33401</v>
      </c>
      <c r="AQ3527" s="15" t="s">
        <v>50</v>
      </c>
      <c r="AR3527" s="13" t="s">
        <v>50</v>
      </c>
    </row>
    <row r="3528" spans="1:44" ht="15" thickBot="1">
      <c r="A3528" s="4" t="s">
        <v>33402</v>
      </c>
      <c r="B3528" s="7" t="s">
        <v>50</v>
      </c>
      <c r="C3528" s="6">
        <v>45108</v>
      </c>
      <c r="D3528" s="7" t="s">
        <v>45</v>
      </c>
      <c r="E3528" s="7" t="s">
        <v>46</v>
      </c>
      <c r="F3528" s="7" t="s">
        <v>70</v>
      </c>
      <c r="G3528" s="27" t="s">
        <v>54945</v>
      </c>
      <c r="H3528" s="7" t="s">
        <v>50</v>
      </c>
      <c r="I3528" s="7" t="s">
        <v>50</v>
      </c>
      <c r="J3528" s="6">
        <v>45376</v>
      </c>
      <c r="K3528" s="7" t="s">
        <v>50</v>
      </c>
      <c r="L3528" s="7" t="s">
        <v>1624</v>
      </c>
      <c r="M3528" s="7" t="s">
        <v>33403</v>
      </c>
      <c r="N3528" s="7" t="s">
        <v>50</v>
      </c>
      <c r="O3528" s="7" t="s">
        <v>33404</v>
      </c>
      <c r="P3528" s="5">
        <v>20907</v>
      </c>
      <c r="Q3528" s="7" t="s">
        <v>50</v>
      </c>
      <c r="R3528" s="28" t="s">
        <v>33405</v>
      </c>
      <c r="S3528" s="31" t="s">
        <v>50</v>
      </c>
      <c r="T3528" s="7" t="s">
        <v>33406</v>
      </c>
      <c r="U3528" s="7" t="s">
        <v>50</v>
      </c>
      <c r="V3528" s="7">
        <v>2800000</v>
      </c>
      <c r="W3528" s="7" t="s">
        <v>60</v>
      </c>
      <c r="X3528" s="7">
        <v>2800000</v>
      </c>
      <c r="Y3528" s="7" t="s">
        <v>467</v>
      </c>
      <c r="Z3528" s="7">
        <v>1</v>
      </c>
      <c r="AA3528" s="7">
        <v>2800000</v>
      </c>
      <c r="AB3528" s="7" t="s">
        <v>60</v>
      </c>
      <c r="AC3528" s="7">
        <v>2800000</v>
      </c>
      <c r="AD3528" s="7" t="s">
        <v>1624</v>
      </c>
      <c r="AE3528" s="7">
        <v>2800000</v>
      </c>
      <c r="AF3528" s="7" t="s">
        <v>60</v>
      </c>
      <c r="AG3528" s="7">
        <v>2800000</v>
      </c>
      <c r="AH3528" s="7">
        <v>2800000</v>
      </c>
      <c r="AI3528" s="7" t="s">
        <v>60</v>
      </c>
      <c r="AJ3528" s="7">
        <v>2800000</v>
      </c>
      <c r="AK3528" s="7" t="s">
        <v>33407</v>
      </c>
      <c r="AL3528" s="7" t="s">
        <v>50</v>
      </c>
      <c r="AM3528" s="7" t="s">
        <v>33408</v>
      </c>
      <c r="AN3528" s="7" t="s">
        <v>66</v>
      </c>
      <c r="AO3528" s="7" t="s">
        <v>33409</v>
      </c>
      <c r="AP3528" s="9" t="s">
        <v>50</v>
      </c>
      <c r="AQ3528" s="22" t="s">
        <v>33410</v>
      </c>
      <c r="AR3528" s="7" t="s">
        <v>50</v>
      </c>
    </row>
    <row r="3529" spans="1:44" ht="15" thickBot="1">
      <c r="A3529" s="10" t="s">
        <v>33411</v>
      </c>
      <c r="B3529" s="13">
        <v>533</v>
      </c>
      <c r="C3529" s="12">
        <v>44650</v>
      </c>
      <c r="D3529" s="13" t="s">
        <v>45</v>
      </c>
      <c r="E3529" s="13" t="s">
        <v>46</v>
      </c>
      <c r="F3529" s="13" t="s">
        <v>70</v>
      </c>
      <c r="G3529" s="26" t="s">
        <v>54946</v>
      </c>
      <c r="H3529" s="13" t="s">
        <v>50</v>
      </c>
      <c r="I3529" s="13" t="s">
        <v>50</v>
      </c>
      <c r="J3529" s="12">
        <v>45378</v>
      </c>
      <c r="K3529" s="13" t="s">
        <v>89</v>
      </c>
      <c r="L3529" s="13" t="s">
        <v>467</v>
      </c>
      <c r="M3529" s="13" t="s">
        <v>33412</v>
      </c>
      <c r="N3529" s="13" t="s">
        <v>791</v>
      </c>
      <c r="O3529" s="13" t="s">
        <v>33413</v>
      </c>
      <c r="P3529" s="11">
        <v>21217</v>
      </c>
      <c r="Q3529" s="13" t="s">
        <v>245</v>
      </c>
      <c r="R3529" s="33" t="s">
        <v>33414</v>
      </c>
      <c r="S3529" s="33" t="s">
        <v>33415</v>
      </c>
      <c r="T3529" s="13" t="s">
        <v>33416</v>
      </c>
      <c r="U3529" s="13">
        <f>91-9769557799</f>
        <v>-9769557708</v>
      </c>
      <c r="V3529" s="13">
        <v>83300000</v>
      </c>
      <c r="W3529" s="13" t="s">
        <v>250</v>
      </c>
      <c r="X3529" s="13">
        <v>999276</v>
      </c>
      <c r="Y3529" s="13" t="s">
        <v>467</v>
      </c>
      <c r="Z3529" s="13">
        <v>2</v>
      </c>
      <c r="AA3529" s="13">
        <v>83300000</v>
      </c>
      <c r="AB3529" s="13" t="s">
        <v>250</v>
      </c>
      <c r="AC3529" s="13">
        <v>999276</v>
      </c>
      <c r="AD3529" s="13" t="s">
        <v>467</v>
      </c>
      <c r="AE3529" s="13">
        <v>1324276</v>
      </c>
      <c r="AF3529" s="13" t="s">
        <v>60</v>
      </c>
      <c r="AG3529" s="13">
        <v>1324276</v>
      </c>
      <c r="AH3529" s="13">
        <v>1324276</v>
      </c>
      <c r="AI3529" s="13" t="s">
        <v>60</v>
      </c>
      <c r="AJ3529" s="13">
        <v>1324276</v>
      </c>
      <c r="AK3529" s="13" t="s">
        <v>33417</v>
      </c>
      <c r="AL3529" s="13" t="s">
        <v>50</v>
      </c>
      <c r="AM3529" s="13" t="s">
        <v>33418</v>
      </c>
      <c r="AN3529" s="13" t="s">
        <v>993</v>
      </c>
      <c r="AO3529" s="13" t="s">
        <v>33416</v>
      </c>
      <c r="AP3529" s="21" t="s">
        <v>33419</v>
      </c>
      <c r="AQ3529" s="15" t="s">
        <v>50</v>
      </c>
      <c r="AR3529" s="13" t="s">
        <v>50</v>
      </c>
    </row>
    <row r="3530" spans="1:44" ht="15" thickBot="1">
      <c r="A3530" s="4" t="s">
        <v>33420</v>
      </c>
      <c r="B3530" s="5">
        <v>1733</v>
      </c>
      <c r="C3530" s="7" t="s">
        <v>50</v>
      </c>
      <c r="D3530" s="7" t="s">
        <v>45</v>
      </c>
      <c r="E3530" s="7" t="s">
        <v>46</v>
      </c>
      <c r="F3530" s="7" t="s">
        <v>70</v>
      </c>
      <c r="G3530" s="27" t="s">
        <v>54945</v>
      </c>
      <c r="H3530" s="7" t="s">
        <v>50</v>
      </c>
      <c r="I3530" s="7" t="s">
        <v>50</v>
      </c>
      <c r="J3530" s="6">
        <v>45379</v>
      </c>
      <c r="K3530" s="7" t="s">
        <v>50</v>
      </c>
      <c r="L3530" s="7" t="s">
        <v>467</v>
      </c>
      <c r="M3530" s="7" t="s">
        <v>7000</v>
      </c>
      <c r="N3530" s="7" t="s">
        <v>1604</v>
      </c>
      <c r="O3530" s="7" t="s">
        <v>33421</v>
      </c>
      <c r="P3530" s="5">
        <v>21527</v>
      </c>
      <c r="Q3530" s="7" t="s">
        <v>360</v>
      </c>
      <c r="R3530" s="28" t="s">
        <v>33422</v>
      </c>
      <c r="S3530" s="31" t="s">
        <v>50</v>
      </c>
      <c r="T3530" s="7" t="s">
        <v>33423</v>
      </c>
      <c r="U3530" s="7" t="s">
        <v>50</v>
      </c>
      <c r="V3530" s="7">
        <v>8750000</v>
      </c>
      <c r="W3530" s="7" t="s">
        <v>60</v>
      </c>
      <c r="X3530" s="7">
        <v>8750000</v>
      </c>
      <c r="Y3530" s="7" t="s">
        <v>467</v>
      </c>
      <c r="Z3530" s="7">
        <v>2</v>
      </c>
      <c r="AA3530" s="7">
        <v>8750000</v>
      </c>
      <c r="AB3530" s="7" t="s">
        <v>60</v>
      </c>
      <c r="AC3530" s="7">
        <v>8750000</v>
      </c>
      <c r="AD3530" s="7" t="s">
        <v>467</v>
      </c>
      <c r="AE3530" s="7">
        <v>8750000</v>
      </c>
      <c r="AF3530" s="7" t="s">
        <v>60</v>
      </c>
      <c r="AG3530" s="7">
        <v>8750000</v>
      </c>
      <c r="AH3530" s="7">
        <v>8750000</v>
      </c>
      <c r="AI3530" s="7" t="s">
        <v>60</v>
      </c>
      <c r="AJ3530" s="7">
        <v>8750000</v>
      </c>
      <c r="AK3530" s="7" t="s">
        <v>33424</v>
      </c>
      <c r="AL3530" s="7" t="s">
        <v>50</v>
      </c>
      <c r="AM3530" s="7" t="s">
        <v>33425</v>
      </c>
      <c r="AN3530" s="7" t="s">
        <v>993</v>
      </c>
      <c r="AO3530" s="7" t="s">
        <v>33426</v>
      </c>
      <c r="AP3530" s="22" t="s">
        <v>33427</v>
      </c>
      <c r="AQ3530" s="9" t="s">
        <v>50</v>
      </c>
      <c r="AR3530" s="7" t="s">
        <v>50</v>
      </c>
    </row>
    <row r="3531" spans="1:44" ht="15" thickBot="1">
      <c r="A3531" s="10" t="s">
        <v>33428</v>
      </c>
      <c r="B3531" s="13" t="s">
        <v>50</v>
      </c>
      <c r="C3531" s="12">
        <v>43101</v>
      </c>
      <c r="D3531" s="13" t="s">
        <v>45</v>
      </c>
      <c r="E3531" s="13" t="s">
        <v>46</v>
      </c>
      <c r="F3531" s="13" t="s">
        <v>70</v>
      </c>
      <c r="G3531" s="27" t="s">
        <v>54945</v>
      </c>
      <c r="H3531" s="13" t="s">
        <v>3334</v>
      </c>
      <c r="I3531" s="13" t="s">
        <v>50</v>
      </c>
      <c r="J3531" s="12">
        <v>45377</v>
      </c>
      <c r="K3531" s="13" t="s">
        <v>50</v>
      </c>
      <c r="L3531" s="13" t="s">
        <v>178</v>
      </c>
      <c r="M3531" s="13" t="s">
        <v>33429</v>
      </c>
      <c r="N3531" s="13" t="s">
        <v>91</v>
      </c>
      <c r="O3531" s="13" t="s">
        <v>33430</v>
      </c>
      <c r="P3531" s="11">
        <v>21750</v>
      </c>
      <c r="Q3531" s="13" t="s">
        <v>93</v>
      </c>
      <c r="R3531" s="33" t="s">
        <v>33431</v>
      </c>
      <c r="S3531" s="33" t="s">
        <v>33432</v>
      </c>
      <c r="T3531" s="13" t="s">
        <v>33433</v>
      </c>
      <c r="U3531" s="13" t="s">
        <v>50</v>
      </c>
      <c r="V3531" s="13">
        <v>5199999</v>
      </c>
      <c r="W3531" s="13" t="s">
        <v>60</v>
      </c>
      <c r="X3531" s="13">
        <v>5199999</v>
      </c>
      <c r="Y3531" s="13" t="s">
        <v>50</v>
      </c>
      <c r="Z3531" s="13">
        <v>3</v>
      </c>
      <c r="AA3531" s="13">
        <v>5199999</v>
      </c>
      <c r="AB3531" s="13" t="s">
        <v>60</v>
      </c>
      <c r="AC3531" s="13">
        <v>5199999</v>
      </c>
      <c r="AD3531" s="13" t="s">
        <v>178</v>
      </c>
      <c r="AE3531" s="13">
        <v>14580975</v>
      </c>
      <c r="AF3531" s="13" t="s">
        <v>60</v>
      </c>
      <c r="AG3531" s="13">
        <v>14580975</v>
      </c>
      <c r="AH3531" s="13">
        <v>14580975</v>
      </c>
      <c r="AI3531" s="13" t="s">
        <v>60</v>
      </c>
      <c r="AJ3531" s="13">
        <v>14580975</v>
      </c>
      <c r="AK3531" s="13" t="s">
        <v>50</v>
      </c>
      <c r="AL3531" s="13" t="s">
        <v>50</v>
      </c>
      <c r="AM3531" s="13" t="s">
        <v>33434</v>
      </c>
      <c r="AN3531" s="13" t="s">
        <v>66</v>
      </c>
      <c r="AO3531" s="13" t="s">
        <v>33435</v>
      </c>
      <c r="AP3531" s="21" t="s">
        <v>33436</v>
      </c>
      <c r="AQ3531" s="15" t="s">
        <v>50</v>
      </c>
      <c r="AR3531" s="13" t="s">
        <v>50</v>
      </c>
    </row>
    <row r="3532" spans="1:44" ht="15" thickBot="1">
      <c r="A3532" s="4" t="s">
        <v>33437</v>
      </c>
      <c r="B3532" s="7">
        <v>318</v>
      </c>
      <c r="C3532" s="6">
        <v>44197</v>
      </c>
      <c r="D3532" s="7" t="s">
        <v>45</v>
      </c>
      <c r="E3532" s="7" t="s">
        <v>46</v>
      </c>
      <c r="F3532" s="7" t="s">
        <v>70</v>
      </c>
      <c r="G3532" s="27" t="s">
        <v>54945</v>
      </c>
      <c r="H3532" s="7" t="s">
        <v>240</v>
      </c>
      <c r="I3532" s="7" t="s">
        <v>50</v>
      </c>
      <c r="J3532" s="6">
        <v>45378</v>
      </c>
      <c r="K3532" s="7" t="s">
        <v>50</v>
      </c>
      <c r="L3532" s="7" t="s">
        <v>467</v>
      </c>
      <c r="M3532" s="7" t="s">
        <v>33438</v>
      </c>
      <c r="N3532" s="7" t="s">
        <v>33439</v>
      </c>
      <c r="O3532" s="7" t="s">
        <v>33440</v>
      </c>
      <c r="P3532" s="5">
        <v>21985</v>
      </c>
      <c r="Q3532" s="7" t="s">
        <v>360</v>
      </c>
      <c r="R3532" s="28" t="s">
        <v>33441</v>
      </c>
      <c r="S3532" s="34" t="s">
        <v>33442</v>
      </c>
      <c r="T3532" s="7" t="s">
        <v>33443</v>
      </c>
      <c r="U3532" s="7" t="s">
        <v>50</v>
      </c>
      <c r="V3532" s="7">
        <v>5300000</v>
      </c>
      <c r="W3532" s="7" t="s">
        <v>209</v>
      </c>
      <c r="X3532" s="7">
        <v>5730678</v>
      </c>
      <c r="Y3532" s="7" t="s">
        <v>467</v>
      </c>
      <c r="Z3532" s="7">
        <v>4</v>
      </c>
      <c r="AA3532" s="7">
        <v>5300000</v>
      </c>
      <c r="AB3532" s="7" t="s">
        <v>209</v>
      </c>
      <c r="AC3532" s="7">
        <v>5730678</v>
      </c>
      <c r="AD3532" s="7" t="s">
        <v>467</v>
      </c>
      <c r="AE3532" s="7">
        <v>8330678</v>
      </c>
      <c r="AF3532" s="7" t="s">
        <v>60</v>
      </c>
      <c r="AG3532" s="7">
        <v>8330678</v>
      </c>
      <c r="AH3532" s="7">
        <v>10709450</v>
      </c>
      <c r="AI3532" s="7" t="s">
        <v>60</v>
      </c>
      <c r="AJ3532" s="7">
        <v>10709450</v>
      </c>
      <c r="AK3532" s="7" t="s">
        <v>33444</v>
      </c>
      <c r="AL3532" s="7" t="s">
        <v>50</v>
      </c>
      <c r="AM3532" s="7" t="s">
        <v>33445</v>
      </c>
      <c r="AN3532" s="7" t="s">
        <v>66</v>
      </c>
      <c r="AO3532" s="7" t="s">
        <v>33446</v>
      </c>
      <c r="AP3532" s="22" t="s">
        <v>33447</v>
      </c>
      <c r="AQ3532" s="9" t="s">
        <v>50</v>
      </c>
      <c r="AR3532" s="7" t="s">
        <v>50</v>
      </c>
    </row>
    <row r="3533" spans="1:44" ht="15" thickBot="1">
      <c r="A3533" s="10" t="s">
        <v>33448</v>
      </c>
      <c r="B3533" s="13" t="s">
        <v>50</v>
      </c>
      <c r="C3533" s="12">
        <v>43617</v>
      </c>
      <c r="D3533" s="13" t="s">
        <v>45</v>
      </c>
      <c r="E3533" s="13" t="s">
        <v>46</v>
      </c>
      <c r="F3533" s="13" t="s">
        <v>70</v>
      </c>
      <c r="G3533" s="26" t="s">
        <v>54946</v>
      </c>
      <c r="H3533" s="13" t="s">
        <v>240</v>
      </c>
      <c r="I3533" s="13" t="s">
        <v>50</v>
      </c>
      <c r="J3533" s="12">
        <v>45376</v>
      </c>
      <c r="K3533" s="13" t="s">
        <v>116</v>
      </c>
      <c r="L3533" s="13" t="s">
        <v>467</v>
      </c>
      <c r="M3533" s="13" t="s">
        <v>33449</v>
      </c>
      <c r="N3533" s="13" t="s">
        <v>1222</v>
      </c>
      <c r="O3533" s="13" t="s">
        <v>33450</v>
      </c>
      <c r="P3533" s="11">
        <v>22018</v>
      </c>
      <c r="Q3533" s="13" t="s">
        <v>707</v>
      </c>
      <c r="R3533" s="33" t="s">
        <v>33451</v>
      </c>
      <c r="S3533" s="33" t="s">
        <v>33452</v>
      </c>
      <c r="T3533" s="13" t="s">
        <v>33453</v>
      </c>
      <c r="U3533" s="13" t="s">
        <v>33454</v>
      </c>
      <c r="V3533" s="13">
        <v>5500000</v>
      </c>
      <c r="W3533" s="13" t="s">
        <v>1085</v>
      </c>
      <c r="X3533" s="13">
        <v>4048401</v>
      </c>
      <c r="Y3533" s="13" t="s">
        <v>467</v>
      </c>
      <c r="Z3533" s="13">
        <v>4</v>
      </c>
      <c r="AA3533" s="13">
        <v>5500000</v>
      </c>
      <c r="AB3533" s="13" t="s">
        <v>1085</v>
      </c>
      <c r="AC3533" s="13">
        <v>4048401</v>
      </c>
      <c r="AD3533" s="13" t="s">
        <v>467</v>
      </c>
      <c r="AE3533" s="13">
        <v>7200680</v>
      </c>
      <c r="AF3533" s="13" t="s">
        <v>60</v>
      </c>
      <c r="AG3533" s="13">
        <v>7200680</v>
      </c>
      <c r="AH3533" s="13">
        <v>7200680</v>
      </c>
      <c r="AI3533" s="13" t="s">
        <v>60</v>
      </c>
      <c r="AJ3533" s="13">
        <v>7200680</v>
      </c>
      <c r="AK3533" s="13" t="s">
        <v>33455</v>
      </c>
      <c r="AL3533" s="13" t="s">
        <v>50</v>
      </c>
      <c r="AM3533" s="13" t="s">
        <v>33456</v>
      </c>
      <c r="AN3533" s="13" t="s">
        <v>66</v>
      </c>
      <c r="AO3533" s="13" t="s">
        <v>33453</v>
      </c>
      <c r="AP3533" s="21" t="s">
        <v>33457</v>
      </c>
      <c r="AQ3533" s="15" t="s">
        <v>50</v>
      </c>
      <c r="AR3533" s="13" t="s">
        <v>50</v>
      </c>
    </row>
    <row r="3534" spans="1:44" ht="15" thickBot="1">
      <c r="A3534" s="4" t="s">
        <v>33458</v>
      </c>
      <c r="B3534" s="5">
        <v>1682</v>
      </c>
      <c r="C3534" s="6">
        <v>42736</v>
      </c>
      <c r="D3534" s="7" t="s">
        <v>45</v>
      </c>
      <c r="E3534" s="7" t="s">
        <v>46</v>
      </c>
      <c r="F3534" s="7" t="s">
        <v>70</v>
      </c>
      <c r="G3534" s="26" t="s">
        <v>54946</v>
      </c>
      <c r="H3534" s="7" t="s">
        <v>240</v>
      </c>
      <c r="I3534" s="7" t="s">
        <v>50</v>
      </c>
      <c r="J3534" s="6">
        <v>45378</v>
      </c>
      <c r="K3534" s="7" t="s">
        <v>89</v>
      </c>
      <c r="L3534" s="7" t="s">
        <v>178</v>
      </c>
      <c r="M3534" s="7" t="s">
        <v>33459</v>
      </c>
      <c r="N3534" s="7" t="s">
        <v>133</v>
      </c>
      <c r="O3534" s="7" t="s">
        <v>33460</v>
      </c>
      <c r="P3534" s="5">
        <v>22089</v>
      </c>
      <c r="Q3534" s="7" t="s">
        <v>135</v>
      </c>
      <c r="R3534" s="34" t="s">
        <v>33461</v>
      </c>
      <c r="S3534" s="34" t="s">
        <v>33462</v>
      </c>
      <c r="T3534" s="7" t="s">
        <v>33463</v>
      </c>
      <c r="U3534" s="7" t="s">
        <v>33464</v>
      </c>
      <c r="V3534" s="7">
        <v>6100000</v>
      </c>
      <c r="W3534" s="7" t="s">
        <v>139</v>
      </c>
      <c r="X3534" s="7">
        <v>7696675</v>
      </c>
      <c r="Y3534" s="7" t="s">
        <v>50</v>
      </c>
      <c r="Z3534" s="7">
        <v>3</v>
      </c>
      <c r="AA3534" s="7">
        <v>6100000</v>
      </c>
      <c r="AB3534" s="7" t="s">
        <v>139</v>
      </c>
      <c r="AC3534" s="7">
        <v>7696675</v>
      </c>
      <c r="AD3534" s="7" t="s">
        <v>178</v>
      </c>
      <c r="AE3534" s="7">
        <v>6800000</v>
      </c>
      <c r="AF3534" s="7" t="s">
        <v>139</v>
      </c>
      <c r="AG3534" s="7">
        <v>8620269</v>
      </c>
      <c r="AH3534" s="7">
        <v>9200000</v>
      </c>
      <c r="AI3534" s="7" t="s">
        <v>139</v>
      </c>
      <c r="AJ3534" s="7">
        <v>11648469</v>
      </c>
      <c r="AK3534" s="7" t="s">
        <v>33465</v>
      </c>
      <c r="AL3534" s="7" t="s">
        <v>50</v>
      </c>
      <c r="AM3534" s="7" t="s">
        <v>33466</v>
      </c>
      <c r="AN3534" s="7" t="s">
        <v>66</v>
      </c>
      <c r="AO3534" s="7" t="s">
        <v>33467</v>
      </c>
      <c r="AP3534" s="22" t="s">
        <v>33468</v>
      </c>
      <c r="AQ3534" s="9" t="s">
        <v>50</v>
      </c>
      <c r="AR3534" s="7" t="s">
        <v>50</v>
      </c>
    </row>
    <row r="3535" spans="1:44" ht="15" thickBot="1">
      <c r="A3535" s="10" t="s">
        <v>33469</v>
      </c>
      <c r="B3535" s="13">
        <v>75</v>
      </c>
      <c r="C3535" s="12">
        <v>44197</v>
      </c>
      <c r="D3535" s="13" t="s">
        <v>45</v>
      </c>
      <c r="E3535" s="13" t="s">
        <v>46</v>
      </c>
      <c r="F3535" s="13" t="s">
        <v>70</v>
      </c>
      <c r="G3535" s="27" t="s">
        <v>54945</v>
      </c>
      <c r="H3535" s="13" t="s">
        <v>240</v>
      </c>
      <c r="I3535" s="13" t="s">
        <v>50</v>
      </c>
      <c r="J3535" s="12">
        <v>45379</v>
      </c>
      <c r="K3535" s="13" t="s">
        <v>50</v>
      </c>
      <c r="L3535" s="13" t="s">
        <v>241</v>
      </c>
      <c r="M3535" s="13" t="s">
        <v>33470</v>
      </c>
      <c r="N3535" s="13" t="s">
        <v>180</v>
      </c>
      <c r="O3535" s="13" t="s">
        <v>33471</v>
      </c>
      <c r="P3535" s="11">
        <v>22400</v>
      </c>
      <c r="Q3535" s="13" t="s">
        <v>120</v>
      </c>
      <c r="R3535" s="29" t="s">
        <v>33472</v>
      </c>
      <c r="S3535" s="33" t="s">
        <v>33473</v>
      </c>
      <c r="T3535" s="13" t="s">
        <v>33474</v>
      </c>
      <c r="U3535" s="13" t="s">
        <v>33475</v>
      </c>
      <c r="V3535" s="13">
        <v>10000000</v>
      </c>
      <c r="W3535" s="13" t="s">
        <v>60</v>
      </c>
      <c r="X3535" s="13">
        <v>10000000</v>
      </c>
      <c r="Y3535" s="13" t="s">
        <v>154</v>
      </c>
      <c r="Z3535" s="13">
        <v>2</v>
      </c>
      <c r="AA3535" s="13">
        <v>10000000</v>
      </c>
      <c r="AB3535" s="13" t="s">
        <v>60</v>
      </c>
      <c r="AC3535" s="13">
        <v>10000000</v>
      </c>
      <c r="AD3535" s="13" t="s">
        <v>241</v>
      </c>
      <c r="AE3535" s="13">
        <v>10000000</v>
      </c>
      <c r="AF3535" s="13" t="s">
        <v>60</v>
      </c>
      <c r="AG3535" s="13">
        <v>10000000</v>
      </c>
      <c r="AH3535" s="13">
        <v>10000000</v>
      </c>
      <c r="AI3535" s="13" t="s">
        <v>60</v>
      </c>
      <c r="AJ3535" s="13">
        <v>10000000</v>
      </c>
      <c r="AK3535" s="13" t="s">
        <v>33476</v>
      </c>
      <c r="AL3535" s="13" t="s">
        <v>50</v>
      </c>
      <c r="AM3535" s="13" t="s">
        <v>33477</v>
      </c>
      <c r="AN3535" s="13" t="s">
        <v>253</v>
      </c>
      <c r="AO3535" s="13" t="s">
        <v>33478</v>
      </c>
      <c r="AP3535" s="21" t="s">
        <v>33479</v>
      </c>
      <c r="AQ3535" s="15" t="s">
        <v>50</v>
      </c>
      <c r="AR3535" s="13" t="s">
        <v>50</v>
      </c>
    </row>
    <row r="3536" spans="1:44" ht="15" thickBot="1">
      <c r="A3536" s="4" t="s">
        <v>33480</v>
      </c>
      <c r="B3536" s="7">
        <v>228</v>
      </c>
      <c r="C3536" s="6">
        <v>43538</v>
      </c>
      <c r="D3536" s="7" t="s">
        <v>45</v>
      </c>
      <c r="E3536" s="7" t="s">
        <v>46</v>
      </c>
      <c r="F3536" s="7" t="s">
        <v>70</v>
      </c>
      <c r="G3536" s="26" t="s">
        <v>54946</v>
      </c>
      <c r="H3536" s="7" t="s">
        <v>2619</v>
      </c>
      <c r="I3536" s="7" t="s">
        <v>50</v>
      </c>
      <c r="J3536" s="6">
        <v>45379</v>
      </c>
      <c r="K3536" s="7" t="s">
        <v>191</v>
      </c>
      <c r="L3536" s="7" t="s">
        <v>241</v>
      </c>
      <c r="M3536" s="7" t="s">
        <v>33481</v>
      </c>
      <c r="N3536" s="7" t="s">
        <v>133</v>
      </c>
      <c r="O3536" s="7" t="s">
        <v>33482</v>
      </c>
      <c r="P3536" s="5">
        <v>23049</v>
      </c>
      <c r="Q3536" s="7" t="s">
        <v>135</v>
      </c>
      <c r="R3536" s="34" t="s">
        <v>33483</v>
      </c>
      <c r="S3536" s="34" t="s">
        <v>33484</v>
      </c>
      <c r="T3536" s="7" t="s">
        <v>33485</v>
      </c>
      <c r="U3536" s="7" t="s">
        <v>50</v>
      </c>
      <c r="V3536" s="7" t="s">
        <v>50</v>
      </c>
      <c r="W3536" s="7" t="s">
        <v>50</v>
      </c>
      <c r="X3536" s="7" t="s">
        <v>50</v>
      </c>
      <c r="Y3536" s="7" t="s">
        <v>154</v>
      </c>
      <c r="Z3536" s="7">
        <v>7</v>
      </c>
      <c r="AA3536" s="7" t="s">
        <v>50</v>
      </c>
      <c r="AB3536" s="7" t="s">
        <v>50</v>
      </c>
      <c r="AC3536" s="7" t="s">
        <v>50</v>
      </c>
      <c r="AD3536" s="7" t="s">
        <v>241</v>
      </c>
      <c r="AE3536" s="7">
        <v>11693067</v>
      </c>
      <c r="AF3536" s="7" t="s">
        <v>60</v>
      </c>
      <c r="AG3536" s="7">
        <v>11693067</v>
      </c>
      <c r="AH3536" s="7">
        <v>11693067</v>
      </c>
      <c r="AI3536" s="7" t="s">
        <v>60</v>
      </c>
      <c r="AJ3536" s="7">
        <v>11693067</v>
      </c>
      <c r="AK3536" s="7" t="s">
        <v>33486</v>
      </c>
      <c r="AL3536" s="7" t="s">
        <v>50</v>
      </c>
      <c r="AM3536" s="7" t="s">
        <v>33487</v>
      </c>
      <c r="AN3536" s="7" t="s">
        <v>66</v>
      </c>
      <c r="AO3536" s="7" t="s">
        <v>33488</v>
      </c>
      <c r="AP3536" s="22" t="s">
        <v>33489</v>
      </c>
      <c r="AQ3536" s="9" t="s">
        <v>50</v>
      </c>
      <c r="AR3536" s="7" t="s">
        <v>50</v>
      </c>
    </row>
    <row r="3537" spans="1:44" ht="15" thickBot="1">
      <c r="A3537" s="10" t="s">
        <v>33490</v>
      </c>
      <c r="B3537" s="11">
        <v>30836</v>
      </c>
      <c r="C3537" s="12">
        <v>40544</v>
      </c>
      <c r="D3537" s="13" t="s">
        <v>45</v>
      </c>
      <c r="E3537" s="13" t="s">
        <v>46</v>
      </c>
      <c r="F3537" s="13" t="s">
        <v>70</v>
      </c>
      <c r="G3537" s="13" t="s">
        <v>71</v>
      </c>
      <c r="H3537" s="13" t="s">
        <v>341</v>
      </c>
      <c r="I3537" s="13" t="s">
        <v>50</v>
      </c>
      <c r="J3537" s="12">
        <v>45379</v>
      </c>
      <c r="K3537" s="13" t="s">
        <v>177</v>
      </c>
      <c r="L3537" s="13" t="s">
        <v>290</v>
      </c>
      <c r="M3537" s="13" t="s">
        <v>33491</v>
      </c>
      <c r="N3537" s="13" t="s">
        <v>33492</v>
      </c>
      <c r="O3537" s="13" t="s">
        <v>33493</v>
      </c>
      <c r="P3537" s="11">
        <v>23078</v>
      </c>
      <c r="Q3537" s="13" t="s">
        <v>135</v>
      </c>
      <c r="R3537" s="33" t="s">
        <v>33494</v>
      </c>
      <c r="S3537" s="33" t="s">
        <v>33495</v>
      </c>
      <c r="T3537" s="13" t="s">
        <v>50</v>
      </c>
      <c r="U3537" s="13" t="s">
        <v>33496</v>
      </c>
      <c r="V3537" s="13">
        <v>12000000</v>
      </c>
      <c r="W3537" s="13" t="s">
        <v>60</v>
      </c>
      <c r="X3537" s="13">
        <v>12000000</v>
      </c>
      <c r="Y3537" s="13" t="s">
        <v>290</v>
      </c>
      <c r="Z3537" s="13">
        <v>11</v>
      </c>
      <c r="AA3537" s="13">
        <v>12000000</v>
      </c>
      <c r="AB3537" s="13" t="s">
        <v>60</v>
      </c>
      <c r="AC3537" s="13">
        <v>12000000</v>
      </c>
      <c r="AD3537" s="13" t="s">
        <v>290</v>
      </c>
      <c r="AE3537" s="13">
        <v>13400172</v>
      </c>
      <c r="AF3537" s="13" t="s">
        <v>60</v>
      </c>
      <c r="AG3537" s="13">
        <v>13400172</v>
      </c>
      <c r="AH3537" s="13">
        <v>30500172</v>
      </c>
      <c r="AI3537" s="13" t="s">
        <v>60</v>
      </c>
      <c r="AJ3537" s="13">
        <v>30500172</v>
      </c>
      <c r="AK3537" s="13" t="s">
        <v>33497</v>
      </c>
      <c r="AL3537" s="13" t="s">
        <v>50</v>
      </c>
      <c r="AM3537" s="13" t="s">
        <v>33498</v>
      </c>
      <c r="AN3537" s="13" t="s">
        <v>66</v>
      </c>
      <c r="AO3537" s="13" t="s">
        <v>33499</v>
      </c>
      <c r="AP3537" s="21" t="s">
        <v>33500</v>
      </c>
      <c r="AQ3537" s="15" t="s">
        <v>50</v>
      </c>
      <c r="AR3537" s="13" t="s">
        <v>50</v>
      </c>
    </row>
    <row r="3538" spans="1:44" ht="15" thickBot="1">
      <c r="A3538" s="4" t="s">
        <v>33501</v>
      </c>
      <c r="B3538" s="7">
        <v>75</v>
      </c>
      <c r="C3538" s="6">
        <v>44562</v>
      </c>
      <c r="D3538" s="7" t="s">
        <v>45</v>
      </c>
      <c r="E3538" s="7" t="s">
        <v>46</v>
      </c>
      <c r="F3538" s="7" t="s">
        <v>70</v>
      </c>
      <c r="G3538" s="27" t="s">
        <v>54945</v>
      </c>
      <c r="H3538" s="7" t="s">
        <v>50</v>
      </c>
      <c r="I3538" s="7" t="s">
        <v>50</v>
      </c>
      <c r="J3538" s="6">
        <v>45378</v>
      </c>
      <c r="K3538" s="7" t="s">
        <v>50</v>
      </c>
      <c r="L3538" s="7" t="s">
        <v>467</v>
      </c>
      <c r="M3538" s="7" t="s">
        <v>33502</v>
      </c>
      <c r="N3538" s="7" t="s">
        <v>668</v>
      </c>
      <c r="O3538" s="7" t="s">
        <v>33503</v>
      </c>
      <c r="P3538" s="5">
        <v>23136</v>
      </c>
      <c r="Q3538" s="7" t="s">
        <v>670</v>
      </c>
      <c r="R3538" s="34" t="s">
        <v>33504</v>
      </c>
      <c r="S3538" s="34" t="s">
        <v>33505</v>
      </c>
      <c r="T3538" s="7" t="s">
        <v>33506</v>
      </c>
      <c r="U3538" s="7" t="s">
        <v>33507</v>
      </c>
      <c r="V3538" s="7">
        <v>3200000</v>
      </c>
      <c r="W3538" s="7" t="s">
        <v>60</v>
      </c>
      <c r="X3538" s="7">
        <v>3200000</v>
      </c>
      <c r="Y3538" s="7" t="s">
        <v>467</v>
      </c>
      <c r="Z3538" s="7">
        <v>2</v>
      </c>
      <c r="AA3538" s="7">
        <v>3200000</v>
      </c>
      <c r="AB3538" s="7" t="s">
        <v>60</v>
      </c>
      <c r="AC3538" s="7">
        <v>3200000</v>
      </c>
      <c r="AD3538" s="7" t="s">
        <v>467</v>
      </c>
      <c r="AE3538" s="7">
        <v>3800000</v>
      </c>
      <c r="AF3538" s="7" t="s">
        <v>60</v>
      </c>
      <c r="AG3538" s="7">
        <v>3800000</v>
      </c>
      <c r="AH3538" s="7">
        <v>3800000</v>
      </c>
      <c r="AI3538" s="7" t="s">
        <v>60</v>
      </c>
      <c r="AJ3538" s="7">
        <v>3800000</v>
      </c>
      <c r="AK3538" s="7" t="s">
        <v>33508</v>
      </c>
      <c r="AL3538" s="7" t="s">
        <v>50</v>
      </c>
      <c r="AM3538" s="7" t="s">
        <v>33509</v>
      </c>
      <c r="AN3538" s="7" t="s">
        <v>66</v>
      </c>
      <c r="AO3538" s="7" t="s">
        <v>33510</v>
      </c>
      <c r="AP3538" s="22" t="s">
        <v>33511</v>
      </c>
      <c r="AQ3538" s="9" t="s">
        <v>50</v>
      </c>
      <c r="AR3538" s="7" t="s">
        <v>50</v>
      </c>
    </row>
    <row r="3539" spans="1:44" ht="15" thickBot="1">
      <c r="A3539" s="10" t="s">
        <v>33512</v>
      </c>
      <c r="B3539" s="11">
        <v>1377</v>
      </c>
      <c r="C3539" s="12">
        <v>44562</v>
      </c>
      <c r="D3539" s="13" t="s">
        <v>45</v>
      </c>
      <c r="E3539" s="13" t="s">
        <v>46</v>
      </c>
      <c r="F3539" s="13" t="s">
        <v>70</v>
      </c>
      <c r="G3539" s="26" t="s">
        <v>54946</v>
      </c>
      <c r="H3539" s="13" t="s">
        <v>562</v>
      </c>
      <c r="I3539" s="13" t="s">
        <v>50</v>
      </c>
      <c r="J3539" s="12">
        <v>45376</v>
      </c>
      <c r="K3539" s="13" t="s">
        <v>50</v>
      </c>
      <c r="L3539" s="13" t="s">
        <v>467</v>
      </c>
      <c r="M3539" s="13" t="s">
        <v>33513</v>
      </c>
      <c r="N3539" s="13" t="s">
        <v>180</v>
      </c>
      <c r="O3539" s="13" t="s">
        <v>33514</v>
      </c>
      <c r="P3539" s="11">
        <v>23218</v>
      </c>
      <c r="Q3539" s="13" t="s">
        <v>120</v>
      </c>
      <c r="R3539" s="33" t="s">
        <v>33515</v>
      </c>
      <c r="S3539" s="33" t="s">
        <v>33516</v>
      </c>
      <c r="T3539" s="13" t="s">
        <v>50</v>
      </c>
      <c r="U3539" s="13" t="s">
        <v>50</v>
      </c>
      <c r="V3539" s="13">
        <v>8000000</v>
      </c>
      <c r="W3539" s="13" t="s">
        <v>60</v>
      </c>
      <c r="X3539" s="13">
        <v>8000000</v>
      </c>
      <c r="Y3539" s="13" t="s">
        <v>467</v>
      </c>
      <c r="Z3539" s="13">
        <v>1</v>
      </c>
      <c r="AA3539" s="13">
        <v>8000000</v>
      </c>
      <c r="AB3539" s="13" t="s">
        <v>60</v>
      </c>
      <c r="AC3539" s="13">
        <v>8000000</v>
      </c>
      <c r="AD3539" s="13" t="s">
        <v>467</v>
      </c>
      <c r="AE3539" s="13">
        <v>8000000</v>
      </c>
      <c r="AF3539" s="13" t="s">
        <v>60</v>
      </c>
      <c r="AG3539" s="13">
        <v>8000000</v>
      </c>
      <c r="AH3539" s="13">
        <v>8000000</v>
      </c>
      <c r="AI3539" s="13" t="s">
        <v>60</v>
      </c>
      <c r="AJ3539" s="13">
        <v>8000000</v>
      </c>
      <c r="AK3539" s="13" t="s">
        <v>33517</v>
      </c>
      <c r="AL3539" s="13" t="s">
        <v>50</v>
      </c>
      <c r="AM3539" s="13" t="s">
        <v>33518</v>
      </c>
      <c r="AN3539" s="13" t="s">
        <v>66</v>
      </c>
      <c r="AO3539" s="13" t="s">
        <v>33519</v>
      </c>
      <c r="AP3539" s="21" t="s">
        <v>33520</v>
      </c>
      <c r="AQ3539" s="15" t="s">
        <v>50</v>
      </c>
      <c r="AR3539" s="13" t="s">
        <v>50</v>
      </c>
    </row>
    <row r="3540" spans="1:44" ht="15" thickBot="1">
      <c r="A3540" s="4" t="s">
        <v>33521</v>
      </c>
      <c r="B3540" s="5">
        <v>9124</v>
      </c>
      <c r="C3540" s="6">
        <v>43160</v>
      </c>
      <c r="D3540" s="7" t="s">
        <v>45</v>
      </c>
      <c r="E3540" s="7" t="s">
        <v>46</v>
      </c>
      <c r="F3540" s="7" t="s">
        <v>70</v>
      </c>
      <c r="G3540" s="26" t="s">
        <v>54946</v>
      </c>
      <c r="H3540" s="7" t="s">
        <v>50</v>
      </c>
      <c r="I3540" s="7" t="s">
        <v>50</v>
      </c>
      <c r="J3540" s="6">
        <v>45377</v>
      </c>
      <c r="K3540" s="7" t="s">
        <v>116</v>
      </c>
      <c r="L3540" s="7" t="s">
        <v>467</v>
      </c>
      <c r="M3540" s="7" t="s">
        <v>33522</v>
      </c>
      <c r="N3540" s="7" t="s">
        <v>28571</v>
      </c>
      <c r="O3540" s="7" t="s">
        <v>33523</v>
      </c>
      <c r="P3540" s="5">
        <v>23295</v>
      </c>
      <c r="Q3540" s="7" t="s">
        <v>360</v>
      </c>
      <c r="R3540" s="34" t="s">
        <v>33524</v>
      </c>
      <c r="S3540" s="34" t="s">
        <v>33525</v>
      </c>
      <c r="T3540" s="7" t="s">
        <v>33526</v>
      </c>
      <c r="U3540" s="7">
        <v>351939400845</v>
      </c>
      <c r="V3540" s="7">
        <v>2500000</v>
      </c>
      <c r="W3540" s="7" t="s">
        <v>209</v>
      </c>
      <c r="X3540" s="7">
        <v>2708125</v>
      </c>
      <c r="Y3540" s="7" t="s">
        <v>467</v>
      </c>
      <c r="Z3540" s="7">
        <v>5</v>
      </c>
      <c r="AA3540" s="7">
        <v>2500000</v>
      </c>
      <c r="AB3540" s="7" t="s">
        <v>209</v>
      </c>
      <c r="AC3540" s="7">
        <v>2708125</v>
      </c>
      <c r="AD3540" s="7" t="s">
        <v>467</v>
      </c>
      <c r="AE3540" s="7">
        <v>4923671</v>
      </c>
      <c r="AF3540" s="7" t="s">
        <v>60</v>
      </c>
      <c r="AG3540" s="7">
        <v>4923671</v>
      </c>
      <c r="AH3540" s="7">
        <v>4923671</v>
      </c>
      <c r="AI3540" s="7" t="s">
        <v>60</v>
      </c>
      <c r="AJ3540" s="7">
        <v>4923671</v>
      </c>
      <c r="AK3540" s="7" t="s">
        <v>33527</v>
      </c>
      <c r="AL3540" s="7" t="s">
        <v>50</v>
      </c>
      <c r="AM3540" s="7" t="s">
        <v>33528</v>
      </c>
      <c r="AN3540" s="7" t="s">
        <v>66</v>
      </c>
      <c r="AO3540" s="7" t="s">
        <v>33529</v>
      </c>
      <c r="AP3540" s="22" t="s">
        <v>33530</v>
      </c>
      <c r="AQ3540" s="9" t="s">
        <v>50</v>
      </c>
      <c r="AR3540" s="7" t="s">
        <v>50</v>
      </c>
    </row>
    <row r="3541" spans="1:44" ht="15" thickBot="1">
      <c r="A3541" s="10" t="s">
        <v>33531</v>
      </c>
      <c r="B3541" s="11">
        <v>21333</v>
      </c>
      <c r="C3541" s="12">
        <v>38353</v>
      </c>
      <c r="D3541" s="13" t="s">
        <v>45</v>
      </c>
      <c r="E3541" s="13" t="s">
        <v>1939</v>
      </c>
      <c r="F3541" s="13" t="s">
        <v>70</v>
      </c>
      <c r="G3541" s="13" t="s">
        <v>114</v>
      </c>
      <c r="H3541" s="13" t="s">
        <v>115</v>
      </c>
      <c r="I3541" s="13" t="s">
        <v>50</v>
      </c>
      <c r="J3541" s="12">
        <v>45379</v>
      </c>
      <c r="K3541" s="13" t="s">
        <v>116</v>
      </c>
      <c r="L3541" s="13" t="s">
        <v>52</v>
      </c>
      <c r="M3541" s="13" t="s">
        <v>5917</v>
      </c>
      <c r="N3541" s="13" t="s">
        <v>1569</v>
      </c>
      <c r="O3541" s="13" t="s">
        <v>33532</v>
      </c>
      <c r="P3541" s="11">
        <v>23467</v>
      </c>
      <c r="Q3541" s="13" t="s">
        <v>1571</v>
      </c>
      <c r="R3541" s="33" t="s">
        <v>33533</v>
      </c>
      <c r="S3541" s="33" t="s">
        <v>33534</v>
      </c>
      <c r="T3541" s="13" t="s">
        <v>33535</v>
      </c>
      <c r="U3541" s="13" t="s">
        <v>33536</v>
      </c>
      <c r="V3541" s="13" t="s">
        <v>50</v>
      </c>
      <c r="W3541" s="13" t="s">
        <v>50</v>
      </c>
      <c r="X3541" s="13" t="s">
        <v>50</v>
      </c>
      <c r="Y3541" s="13" t="s">
        <v>50</v>
      </c>
      <c r="Z3541" s="13">
        <v>3</v>
      </c>
      <c r="AA3541" s="13" t="s">
        <v>50</v>
      </c>
      <c r="AB3541" s="13" t="s">
        <v>50</v>
      </c>
      <c r="AC3541" s="13" t="s">
        <v>50</v>
      </c>
      <c r="AD3541" s="13" t="s">
        <v>50</v>
      </c>
      <c r="AE3541" s="13" t="s">
        <v>50</v>
      </c>
      <c r="AF3541" s="13" t="s">
        <v>50</v>
      </c>
      <c r="AG3541" s="13" t="s">
        <v>50</v>
      </c>
      <c r="AH3541" s="13">
        <v>8000000</v>
      </c>
      <c r="AI3541" s="13" t="s">
        <v>60</v>
      </c>
      <c r="AJ3541" s="13">
        <v>8000000</v>
      </c>
      <c r="AK3541" s="13" t="s">
        <v>33537</v>
      </c>
      <c r="AL3541" s="13" t="s">
        <v>50</v>
      </c>
      <c r="AM3541" s="13" t="s">
        <v>33538</v>
      </c>
      <c r="AN3541" s="13" t="s">
        <v>66</v>
      </c>
      <c r="AO3541" s="13" t="s">
        <v>33539</v>
      </c>
      <c r="AP3541" s="21" t="s">
        <v>33540</v>
      </c>
      <c r="AQ3541" s="15" t="s">
        <v>50</v>
      </c>
      <c r="AR3541" s="13" t="s">
        <v>50</v>
      </c>
    </row>
    <row r="3542" spans="1:44" ht="15" thickBot="1">
      <c r="A3542" s="4" t="s">
        <v>33541</v>
      </c>
      <c r="B3542" s="7">
        <v>890</v>
      </c>
      <c r="C3542" s="6">
        <v>44562</v>
      </c>
      <c r="D3542" s="7" t="s">
        <v>45</v>
      </c>
      <c r="E3542" s="7" t="s">
        <v>46</v>
      </c>
      <c r="F3542" s="7" t="s">
        <v>70</v>
      </c>
      <c r="G3542" s="26" t="s">
        <v>54946</v>
      </c>
      <c r="H3542" s="7" t="s">
        <v>50</v>
      </c>
      <c r="I3542" s="7" t="s">
        <v>50</v>
      </c>
      <c r="J3542" s="6">
        <v>45377</v>
      </c>
      <c r="K3542" s="7" t="s">
        <v>50</v>
      </c>
      <c r="L3542" s="7" t="s">
        <v>467</v>
      </c>
      <c r="M3542" s="7" t="s">
        <v>4534</v>
      </c>
      <c r="N3542" s="7" t="s">
        <v>133</v>
      </c>
      <c r="O3542" s="7" t="s">
        <v>33542</v>
      </c>
      <c r="P3542" s="5">
        <v>23489</v>
      </c>
      <c r="Q3542" s="7" t="s">
        <v>135</v>
      </c>
      <c r="R3542" s="28" t="s">
        <v>33543</v>
      </c>
      <c r="S3542" s="34" t="s">
        <v>33544</v>
      </c>
      <c r="T3542" s="7" t="s">
        <v>50</v>
      </c>
      <c r="U3542" s="7" t="s">
        <v>50</v>
      </c>
      <c r="V3542" s="7">
        <v>2500000</v>
      </c>
      <c r="W3542" s="7" t="s">
        <v>139</v>
      </c>
      <c r="X3542" s="7">
        <v>3156992</v>
      </c>
      <c r="Y3542" s="7" t="s">
        <v>467</v>
      </c>
      <c r="Z3542" s="7">
        <v>5</v>
      </c>
      <c r="AA3542" s="7">
        <v>2500000</v>
      </c>
      <c r="AB3542" s="7" t="s">
        <v>139</v>
      </c>
      <c r="AC3542" s="7">
        <v>3156992</v>
      </c>
      <c r="AD3542" s="7" t="s">
        <v>467</v>
      </c>
      <c r="AE3542" s="7">
        <v>6450000</v>
      </c>
      <c r="AF3542" s="7" t="s">
        <v>139</v>
      </c>
      <c r="AG3542" s="7">
        <v>8091718</v>
      </c>
      <c r="AH3542" s="7">
        <v>7450000</v>
      </c>
      <c r="AI3542" s="7" t="s">
        <v>139</v>
      </c>
      <c r="AJ3542" s="7">
        <v>9351161</v>
      </c>
      <c r="AK3542" s="7" t="s">
        <v>33545</v>
      </c>
      <c r="AL3542" s="7" t="s">
        <v>50</v>
      </c>
      <c r="AM3542" s="7" t="s">
        <v>33546</v>
      </c>
      <c r="AN3542" s="7" t="s">
        <v>66</v>
      </c>
      <c r="AO3542" s="7" t="s">
        <v>33547</v>
      </c>
      <c r="AP3542" s="22" t="s">
        <v>33548</v>
      </c>
      <c r="AQ3542" s="9" t="s">
        <v>50</v>
      </c>
      <c r="AR3542" s="7" t="s">
        <v>50</v>
      </c>
    </row>
    <row r="3543" spans="1:44" ht="15" thickBot="1">
      <c r="A3543" s="10" t="s">
        <v>33549</v>
      </c>
      <c r="B3543" s="11">
        <v>5157</v>
      </c>
      <c r="C3543" s="12">
        <v>44197</v>
      </c>
      <c r="D3543" s="13" t="s">
        <v>45</v>
      </c>
      <c r="E3543" s="13" t="s">
        <v>46</v>
      </c>
      <c r="F3543" s="13" t="s">
        <v>70</v>
      </c>
      <c r="G3543" s="26" t="s">
        <v>54946</v>
      </c>
      <c r="H3543" s="13" t="s">
        <v>50</v>
      </c>
      <c r="I3543" s="13" t="s">
        <v>50</v>
      </c>
      <c r="J3543" s="12">
        <v>45377</v>
      </c>
      <c r="K3543" s="13" t="s">
        <v>50</v>
      </c>
      <c r="L3543" s="13" t="s">
        <v>241</v>
      </c>
      <c r="M3543" s="13" t="s">
        <v>33550</v>
      </c>
      <c r="N3543" s="13" t="s">
        <v>543</v>
      </c>
      <c r="O3543" s="13" t="s">
        <v>33551</v>
      </c>
      <c r="P3543" s="11">
        <v>23696</v>
      </c>
      <c r="Q3543" s="13" t="s">
        <v>545</v>
      </c>
      <c r="R3543" s="33" t="s">
        <v>33552</v>
      </c>
      <c r="S3543" s="33" t="s">
        <v>33553</v>
      </c>
      <c r="T3543" s="13" t="s">
        <v>50</v>
      </c>
      <c r="U3543" s="13" t="s">
        <v>50</v>
      </c>
      <c r="V3543" s="13">
        <v>10000000</v>
      </c>
      <c r="W3543" s="13" t="s">
        <v>60</v>
      </c>
      <c r="X3543" s="13">
        <v>10000000</v>
      </c>
      <c r="Y3543" s="13" t="s">
        <v>154</v>
      </c>
      <c r="Z3543" s="13">
        <v>3</v>
      </c>
      <c r="AA3543" s="13">
        <v>10000000</v>
      </c>
      <c r="AB3543" s="13" t="s">
        <v>60</v>
      </c>
      <c r="AC3543" s="13">
        <v>10000000</v>
      </c>
      <c r="AD3543" s="13" t="s">
        <v>241</v>
      </c>
      <c r="AE3543" s="13">
        <v>18300000</v>
      </c>
      <c r="AF3543" s="13" t="s">
        <v>60</v>
      </c>
      <c r="AG3543" s="13">
        <v>18300000</v>
      </c>
      <c r="AH3543" s="13">
        <v>18300000</v>
      </c>
      <c r="AI3543" s="13" t="s">
        <v>60</v>
      </c>
      <c r="AJ3543" s="13">
        <v>18300000</v>
      </c>
      <c r="AK3543" s="13" t="s">
        <v>33554</v>
      </c>
      <c r="AL3543" s="13" t="s">
        <v>50</v>
      </c>
      <c r="AM3543" s="13" t="s">
        <v>33555</v>
      </c>
      <c r="AN3543" s="13" t="s">
        <v>253</v>
      </c>
      <c r="AO3543" s="13" t="s">
        <v>33556</v>
      </c>
      <c r="AP3543" s="21" t="s">
        <v>33557</v>
      </c>
      <c r="AQ3543" s="15" t="s">
        <v>50</v>
      </c>
      <c r="AR3543" s="13" t="s">
        <v>50</v>
      </c>
    </row>
    <row r="3544" spans="1:44" ht="15" thickBot="1">
      <c r="A3544" s="4" t="s">
        <v>33558</v>
      </c>
      <c r="B3544" s="5">
        <v>97870</v>
      </c>
      <c r="C3544" s="6">
        <v>42005</v>
      </c>
      <c r="D3544" s="7" t="s">
        <v>45</v>
      </c>
      <c r="E3544" s="7" t="s">
        <v>46</v>
      </c>
      <c r="F3544" s="7" t="s">
        <v>70</v>
      </c>
      <c r="G3544" s="7" t="s">
        <v>87</v>
      </c>
      <c r="H3544" s="7" t="s">
        <v>3939</v>
      </c>
      <c r="I3544" s="7" t="s">
        <v>50</v>
      </c>
      <c r="J3544" s="6">
        <v>45379</v>
      </c>
      <c r="K3544" s="7" t="s">
        <v>116</v>
      </c>
      <c r="L3544" s="7" t="s">
        <v>178</v>
      </c>
      <c r="M3544" s="7" t="s">
        <v>33559</v>
      </c>
      <c r="N3544" s="7" t="s">
        <v>75</v>
      </c>
      <c r="O3544" s="7" t="s">
        <v>33560</v>
      </c>
      <c r="P3544" s="5">
        <v>24308</v>
      </c>
      <c r="Q3544" s="7" t="s">
        <v>77</v>
      </c>
      <c r="R3544" s="34" t="s">
        <v>33561</v>
      </c>
      <c r="S3544" s="34" t="s">
        <v>33562</v>
      </c>
      <c r="T3544" s="7" t="s">
        <v>33563</v>
      </c>
      <c r="U3544" s="7" t="s">
        <v>50</v>
      </c>
      <c r="V3544" s="7">
        <v>5000000</v>
      </c>
      <c r="W3544" s="7" t="s">
        <v>60</v>
      </c>
      <c r="X3544" s="7">
        <v>5000000</v>
      </c>
      <c r="Y3544" s="7" t="s">
        <v>50</v>
      </c>
      <c r="Z3544" s="7">
        <v>4</v>
      </c>
      <c r="AA3544" s="7">
        <v>5000000</v>
      </c>
      <c r="AB3544" s="7" t="s">
        <v>60</v>
      </c>
      <c r="AC3544" s="7">
        <v>5000000</v>
      </c>
      <c r="AD3544" s="7" t="s">
        <v>178</v>
      </c>
      <c r="AE3544" s="7">
        <v>10615000</v>
      </c>
      <c r="AF3544" s="7" t="s">
        <v>60</v>
      </c>
      <c r="AG3544" s="7">
        <v>10615000</v>
      </c>
      <c r="AH3544" s="7">
        <v>10615000</v>
      </c>
      <c r="AI3544" s="7" t="s">
        <v>60</v>
      </c>
      <c r="AJ3544" s="7">
        <v>10615000</v>
      </c>
      <c r="AK3544" s="7" t="s">
        <v>33564</v>
      </c>
      <c r="AL3544" s="7" t="s">
        <v>50</v>
      </c>
      <c r="AM3544" s="7" t="s">
        <v>33565</v>
      </c>
      <c r="AN3544" s="7" t="s">
        <v>66</v>
      </c>
      <c r="AO3544" s="7" t="s">
        <v>33566</v>
      </c>
      <c r="AP3544" s="22" t="s">
        <v>33567</v>
      </c>
      <c r="AQ3544" s="9" t="s">
        <v>50</v>
      </c>
      <c r="AR3544" s="7" t="s">
        <v>50</v>
      </c>
    </row>
    <row r="3545" spans="1:44" ht="15" thickBot="1">
      <c r="A3545" s="10" t="s">
        <v>33568</v>
      </c>
      <c r="B3545" s="11">
        <v>78669</v>
      </c>
      <c r="C3545" s="12">
        <v>41699</v>
      </c>
      <c r="D3545" s="13" t="s">
        <v>45</v>
      </c>
      <c r="E3545" s="13" t="s">
        <v>46</v>
      </c>
      <c r="F3545" s="13" t="s">
        <v>70</v>
      </c>
      <c r="G3545" s="13" t="s">
        <v>114</v>
      </c>
      <c r="H3545" s="13" t="s">
        <v>4000</v>
      </c>
      <c r="I3545" s="13" t="s">
        <v>50</v>
      </c>
      <c r="J3545" s="12">
        <v>45379</v>
      </c>
      <c r="K3545" s="13" t="s">
        <v>89</v>
      </c>
      <c r="L3545" s="13" t="s">
        <v>73</v>
      </c>
      <c r="M3545" s="13" t="s">
        <v>33569</v>
      </c>
      <c r="N3545" s="13" t="s">
        <v>75</v>
      </c>
      <c r="O3545" s="13" t="s">
        <v>33570</v>
      </c>
      <c r="P3545" s="11">
        <v>24324</v>
      </c>
      <c r="Q3545" s="13" t="s">
        <v>77</v>
      </c>
      <c r="R3545" s="33" t="s">
        <v>33571</v>
      </c>
      <c r="S3545" s="33" t="s">
        <v>33572</v>
      </c>
      <c r="T3545" s="13" t="s">
        <v>33573</v>
      </c>
      <c r="U3545" s="13" t="s">
        <v>33574</v>
      </c>
      <c r="V3545" s="13">
        <v>100000000</v>
      </c>
      <c r="W3545" s="13" t="s">
        <v>60</v>
      </c>
      <c r="X3545" s="13">
        <v>100000000</v>
      </c>
      <c r="Y3545" s="13" t="s">
        <v>81</v>
      </c>
      <c r="Z3545" s="13">
        <v>6</v>
      </c>
      <c r="AA3545" s="13">
        <v>100000000</v>
      </c>
      <c r="AB3545" s="13" t="s">
        <v>60</v>
      </c>
      <c r="AC3545" s="13">
        <v>100000000</v>
      </c>
      <c r="AD3545" s="13" t="s">
        <v>73</v>
      </c>
      <c r="AE3545" s="13">
        <v>255000000</v>
      </c>
      <c r="AF3545" s="13" t="s">
        <v>60</v>
      </c>
      <c r="AG3545" s="13">
        <v>255000000</v>
      </c>
      <c r="AH3545" s="13">
        <v>255097655</v>
      </c>
      <c r="AI3545" s="13" t="s">
        <v>60</v>
      </c>
      <c r="AJ3545" s="13">
        <v>255097655</v>
      </c>
      <c r="AK3545" s="13" t="s">
        <v>33575</v>
      </c>
      <c r="AL3545" s="13" t="s">
        <v>50</v>
      </c>
      <c r="AM3545" s="13" t="s">
        <v>33576</v>
      </c>
      <c r="AN3545" s="13" t="s">
        <v>66</v>
      </c>
      <c r="AO3545" s="13" t="s">
        <v>33577</v>
      </c>
      <c r="AP3545" s="21" t="s">
        <v>33578</v>
      </c>
      <c r="AQ3545" s="15" t="s">
        <v>50</v>
      </c>
      <c r="AR3545" s="13" t="s">
        <v>50</v>
      </c>
    </row>
    <row r="3546" spans="1:44" ht="15" thickBot="1">
      <c r="A3546" s="4" t="s">
        <v>33579</v>
      </c>
      <c r="B3546" s="5">
        <v>313895</v>
      </c>
      <c r="C3546" s="6">
        <v>43617</v>
      </c>
      <c r="D3546" s="7" t="s">
        <v>45</v>
      </c>
      <c r="E3546" s="7" t="s">
        <v>46</v>
      </c>
      <c r="F3546" s="7" t="s">
        <v>70</v>
      </c>
      <c r="G3546" s="27" t="s">
        <v>54945</v>
      </c>
      <c r="H3546" s="7" t="s">
        <v>50</v>
      </c>
      <c r="I3546" s="7" t="s">
        <v>50</v>
      </c>
      <c r="J3546" s="6">
        <v>45377</v>
      </c>
      <c r="K3546" s="7" t="s">
        <v>50</v>
      </c>
      <c r="L3546" s="7" t="s">
        <v>467</v>
      </c>
      <c r="M3546" s="7" t="s">
        <v>33580</v>
      </c>
      <c r="N3546" s="7" t="s">
        <v>133</v>
      </c>
      <c r="O3546" s="7" t="s">
        <v>33581</v>
      </c>
      <c r="P3546" s="5">
        <v>24510</v>
      </c>
      <c r="Q3546" s="7" t="s">
        <v>135</v>
      </c>
      <c r="R3546" s="34" t="s">
        <v>33582</v>
      </c>
      <c r="S3546" s="34" t="s">
        <v>33583</v>
      </c>
      <c r="T3546" s="7" t="s">
        <v>33584</v>
      </c>
      <c r="U3546" s="7" t="s">
        <v>50</v>
      </c>
      <c r="V3546" s="7">
        <v>500000</v>
      </c>
      <c r="W3546" s="7" t="s">
        <v>60</v>
      </c>
      <c r="X3546" s="7">
        <v>500000</v>
      </c>
      <c r="Y3546" s="7" t="s">
        <v>467</v>
      </c>
      <c r="Z3546" s="7">
        <v>2</v>
      </c>
      <c r="AA3546" s="7">
        <v>500000</v>
      </c>
      <c r="AB3546" s="7" t="s">
        <v>60</v>
      </c>
      <c r="AC3546" s="7">
        <v>500000</v>
      </c>
      <c r="AD3546" s="7" t="s">
        <v>467</v>
      </c>
      <c r="AE3546" s="7">
        <v>5000000</v>
      </c>
      <c r="AF3546" s="7" t="s">
        <v>60</v>
      </c>
      <c r="AG3546" s="7">
        <v>5000000</v>
      </c>
      <c r="AH3546" s="7">
        <v>5000000</v>
      </c>
      <c r="AI3546" s="7" t="s">
        <v>60</v>
      </c>
      <c r="AJ3546" s="7">
        <v>5000000</v>
      </c>
      <c r="AK3546" s="7" t="s">
        <v>33585</v>
      </c>
      <c r="AL3546" s="7" t="s">
        <v>50</v>
      </c>
      <c r="AM3546" s="7" t="s">
        <v>33586</v>
      </c>
      <c r="AN3546" s="7" t="s">
        <v>66</v>
      </c>
      <c r="AO3546" s="7" t="s">
        <v>33587</v>
      </c>
      <c r="AP3546" s="22" t="s">
        <v>33588</v>
      </c>
      <c r="AQ3546" s="9" t="s">
        <v>50</v>
      </c>
      <c r="AR3546" s="7" t="s">
        <v>50</v>
      </c>
    </row>
    <row r="3547" spans="1:44" ht="15" thickBot="1">
      <c r="A3547" s="10" t="s">
        <v>33589</v>
      </c>
      <c r="B3547" s="13" t="s">
        <v>50</v>
      </c>
      <c r="C3547" s="12">
        <v>41275</v>
      </c>
      <c r="D3547" s="13" t="s">
        <v>45</v>
      </c>
      <c r="E3547" s="13" t="s">
        <v>46</v>
      </c>
      <c r="F3547" s="13" t="s">
        <v>70</v>
      </c>
      <c r="G3547" s="27" t="s">
        <v>54945</v>
      </c>
      <c r="H3547" s="13" t="s">
        <v>50</v>
      </c>
      <c r="I3547" s="13" t="s">
        <v>50</v>
      </c>
      <c r="J3547" s="12">
        <v>45377</v>
      </c>
      <c r="K3547" s="13" t="s">
        <v>116</v>
      </c>
      <c r="L3547" s="13" t="s">
        <v>147</v>
      </c>
      <c r="M3547" s="13" t="s">
        <v>33590</v>
      </c>
      <c r="N3547" s="13" t="s">
        <v>15631</v>
      </c>
      <c r="O3547" s="13" t="s">
        <v>33591</v>
      </c>
      <c r="P3547" s="11">
        <v>24636</v>
      </c>
      <c r="Q3547" s="13" t="s">
        <v>360</v>
      </c>
      <c r="R3547" s="33" t="s">
        <v>33592</v>
      </c>
      <c r="S3547" s="33" t="s">
        <v>33593</v>
      </c>
      <c r="T3547" s="13" t="s">
        <v>33594</v>
      </c>
      <c r="U3547" s="13" t="s">
        <v>33595</v>
      </c>
      <c r="V3547" s="13">
        <v>30000000</v>
      </c>
      <c r="W3547" s="13" t="s">
        <v>209</v>
      </c>
      <c r="X3547" s="13">
        <v>32497498</v>
      </c>
      <c r="Y3547" s="13" t="s">
        <v>154</v>
      </c>
      <c r="Z3547" s="13">
        <v>3</v>
      </c>
      <c r="AA3547" s="13">
        <v>30000000</v>
      </c>
      <c r="AB3547" s="13" t="s">
        <v>209</v>
      </c>
      <c r="AC3547" s="13">
        <v>32497498</v>
      </c>
      <c r="AD3547" s="13" t="s">
        <v>147</v>
      </c>
      <c r="AE3547" s="13">
        <v>42497498</v>
      </c>
      <c r="AF3547" s="13" t="s">
        <v>60</v>
      </c>
      <c r="AG3547" s="13">
        <v>42497498</v>
      </c>
      <c r="AH3547" s="13">
        <v>42497498</v>
      </c>
      <c r="AI3547" s="13" t="s">
        <v>60</v>
      </c>
      <c r="AJ3547" s="13">
        <v>42497498</v>
      </c>
      <c r="AK3547" s="13" t="s">
        <v>33596</v>
      </c>
      <c r="AL3547" s="13" t="s">
        <v>50</v>
      </c>
      <c r="AM3547" s="13" t="s">
        <v>33597</v>
      </c>
      <c r="AN3547" s="13" t="s">
        <v>798</v>
      </c>
      <c r="AO3547" s="13" t="s">
        <v>33598</v>
      </c>
      <c r="AP3547" s="21" t="s">
        <v>33599</v>
      </c>
      <c r="AQ3547" s="15" t="s">
        <v>50</v>
      </c>
      <c r="AR3547" s="13" t="s">
        <v>50</v>
      </c>
    </row>
    <row r="3548" spans="1:44" ht="15" thickBot="1">
      <c r="A3548" s="4" t="s">
        <v>33600</v>
      </c>
      <c r="B3548" s="5">
        <v>3785</v>
      </c>
      <c r="C3548" s="6">
        <v>42736</v>
      </c>
      <c r="D3548" s="7" t="s">
        <v>45</v>
      </c>
      <c r="E3548" s="7" t="s">
        <v>46</v>
      </c>
      <c r="F3548" s="7" t="s">
        <v>70</v>
      </c>
      <c r="G3548" s="26" t="s">
        <v>54946</v>
      </c>
      <c r="H3548" s="7" t="s">
        <v>11741</v>
      </c>
      <c r="I3548" s="7" t="s">
        <v>50</v>
      </c>
      <c r="J3548" s="6">
        <v>45378</v>
      </c>
      <c r="K3548" s="7" t="s">
        <v>191</v>
      </c>
      <c r="L3548" s="7" t="s">
        <v>178</v>
      </c>
      <c r="M3548" s="7" t="s">
        <v>33601</v>
      </c>
      <c r="N3548" s="7" t="s">
        <v>216</v>
      </c>
      <c r="O3548" s="7" t="s">
        <v>33602</v>
      </c>
      <c r="P3548" s="5">
        <v>25493</v>
      </c>
      <c r="Q3548" s="7" t="s">
        <v>218</v>
      </c>
      <c r="R3548" s="34" t="s">
        <v>33603</v>
      </c>
      <c r="S3548" s="34" t="s">
        <v>33604</v>
      </c>
      <c r="T3548" s="7" t="s">
        <v>50</v>
      </c>
      <c r="U3548" s="7" t="s">
        <v>33605</v>
      </c>
      <c r="V3548" s="7">
        <v>2007000</v>
      </c>
      <c r="W3548" s="7" t="s">
        <v>60</v>
      </c>
      <c r="X3548" s="7">
        <v>2007000</v>
      </c>
      <c r="Y3548" s="7" t="s">
        <v>50</v>
      </c>
      <c r="Z3548" s="7">
        <v>8</v>
      </c>
      <c r="AA3548" s="7">
        <v>2007000</v>
      </c>
      <c r="AB3548" s="7" t="s">
        <v>60</v>
      </c>
      <c r="AC3548" s="7">
        <v>2007000</v>
      </c>
      <c r="AD3548" s="7" t="s">
        <v>178</v>
      </c>
      <c r="AE3548" s="7">
        <v>18107000</v>
      </c>
      <c r="AF3548" s="7" t="s">
        <v>60</v>
      </c>
      <c r="AG3548" s="7">
        <v>18107000</v>
      </c>
      <c r="AH3548" s="7">
        <v>25907000</v>
      </c>
      <c r="AI3548" s="7" t="s">
        <v>60</v>
      </c>
      <c r="AJ3548" s="7">
        <v>25907000</v>
      </c>
      <c r="AK3548" s="7" t="s">
        <v>33606</v>
      </c>
      <c r="AL3548" s="7" t="s">
        <v>50</v>
      </c>
      <c r="AM3548" s="7" t="s">
        <v>33607</v>
      </c>
      <c r="AN3548" s="7" t="s">
        <v>66</v>
      </c>
      <c r="AO3548" s="7" t="s">
        <v>33608</v>
      </c>
      <c r="AP3548" s="22" t="s">
        <v>33609</v>
      </c>
      <c r="AQ3548" s="9" t="s">
        <v>50</v>
      </c>
      <c r="AR3548" s="7" t="s">
        <v>50</v>
      </c>
    </row>
    <row r="3549" spans="1:44" ht="15" thickBot="1">
      <c r="A3549" s="10" t="s">
        <v>33610</v>
      </c>
      <c r="B3549" s="11">
        <v>2013</v>
      </c>
      <c r="C3549" s="12">
        <v>44927</v>
      </c>
      <c r="D3549" s="13" t="s">
        <v>45</v>
      </c>
      <c r="E3549" s="13" t="s">
        <v>46</v>
      </c>
      <c r="F3549" s="13" t="s">
        <v>70</v>
      </c>
      <c r="G3549" s="27" t="s">
        <v>54945</v>
      </c>
      <c r="H3549" s="13" t="s">
        <v>50</v>
      </c>
      <c r="I3549" s="13" t="s">
        <v>50</v>
      </c>
      <c r="J3549" s="12">
        <v>45379</v>
      </c>
      <c r="K3549" s="13" t="s">
        <v>50</v>
      </c>
      <c r="L3549" s="13" t="s">
        <v>467</v>
      </c>
      <c r="M3549" s="13" t="s">
        <v>17435</v>
      </c>
      <c r="N3549" s="13" t="s">
        <v>180</v>
      </c>
      <c r="O3549" s="13" t="s">
        <v>33611</v>
      </c>
      <c r="P3549" s="11">
        <v>25585</v>
      </c>
      <c r="Q3549" s="13" t="s">
        <v>120</v>
      </c>
      <c r="R3549" s="33" t="s">
        <v>33612</v>
      </c>
      <c r="S3549" s="33" t="s">
        <v>33613</v>
      </c>
      <c r="T3549" s="13" t="s">
        <v>33614</v>
      </c>
      <c r="U3549" s="13" t="s">
        <v>50</v>
      </c>
      <c r="V3549" s="13">
        <v>2500000</v>
      </c>
      <c r="W3549" s="13" t="s">
        <v>60</v>
      </c>
      <c r="X3549" s="13">
        <v>2500000</v>
      </c>
      <c r="Y3549" s="13" t="s">
        <v>467</v>
      </c>
      <c r="Z3549" s="13">
        <v>1</v>
      </c>
      <c r="AA3549" s="13">
        <v>2500000</v>
      </c>
      <c r="AB3549" s="13" t="s">
        <v>60</v>
      </c>
      <c r="AC3549" s="13">
        <v>2500000</v>
      </c>
      <c r="AD3549" s="13" t="s">
        <v>467</v>
      </c>
      <c r="AE3549" s="13">
        <v>2500000</v>
      </c>
      <c r="AF3549" s="13" t="s">
        <v>60</v>
      </c>
      <c r="AG3549" s="13">
        <v>2500000</v>
      </c>
      <c r="AH3549" s="13">
        <v>2500000</v>
      </c>
      <c r="AI3549" s="13" t="s">
        <v>60</v>
      </c>
      <c r="AJ3549" s="13">
        <v>2500000</v>
      </c>
      <c r="AK3549" s="13" t="s">
        <v>33615</v>
      </c>
      <c r="AL3549" s="13" t="s">
        <v>50</v>
      </c>
      <c r="AM3549" s="13" t="s">
        <v>33616</v>
      </c>
      <c r="AN3549" s="13" t="s">
        <v>66</v>
      </c>
      <c r="AO3549" s="13" t="s">
        <v>33617</v>
      </c>
      <c r="AP3549" s="21" t="s">
        <v>33618</v>
      </c>
      <c r="AQ3549" s="15" t="s">
        <v>50</v>
      </c>
      <c r="AR3549" s="13" t="s">
        <v>50</v>
      </c>
    </row>
    <row r="3550" spans="1:44" ht="15" thickBot="1">
      <c r="A3550" s="4" t="s">
        <v>33619</v>
      </c>
      <c r="B3550" s="5">
        <v>13508</v>
      </c>
      <c r="C3550" s="6">
        <v>44256</v>
      </c>
      <c r="D3550" s="7" t="s">
        <v>45</v>
      </c>
      <c r="E3550" s="7" t="s">
        <v>46</v>
      </c>
      <c r="F3550" s="7" t="s">
        <v>70</v>
      </c>
      <c r="G3550" s="7" t="s">
        <v>87</v>
      </c>
      <c r="H3550" s="7" t="s">
        <v>50</v>
      </c>
      <c r="I3550" s="7" t="s">
        <v>50</v>
      </c>
      <c r="J3550" s="6">
        <v>45376</v>
      </c>
      <c r="K3550" s="7" t="s">
        <v>116</v>
      </c>
      <c r="L3550" s="7" t="s">
        <v>467</v>
      </c>
      <c r="M3550" s="7" t="s">
        <v>33162</v>
      </c>
      <c r="N3550" s="7" t="s">
        <v>2300</v>
      </c>
      <c r="O3550" s="7" t="s">
        <v>33620</v>
      </c>
      <c r="P3550" s="5">
        <v>25648</v>
      </c>
      <c r="Q3550" s="7" t="s">
        <v>1001</v>
      </c>
      <c r="R3550" s="34" t="s">
        <v>33621</v>
      </c>
      <c r="S3550" s="34" t="s">
        <v>33622</v>
      </c>
      <c r="T3550" s="7" t="s">
        <v>33623</v>
      </c>
      <c r="U3550" s="7" t="s">
        <v>50</v>
      </c>
      <c r="V3550" s="7">
        <v>3600000</v>
      </c>
      <c r="W3550" s="7" t="s">
        <v>60</v>
      </c>
      <c r="X3550" s="7">
        <v>3600000</v>
      </c>
      <c r="Y3550" s="7" t="s">
        <v>467</v>
      </c>
      <c r="Z3550" s="7">
        <v>3</v>
      </c>
      <c r="AA3550" s="7">
        <v>3600000</v>
      </c>
      <c r="AB3550" s="7" t="s">
        <v>60</v>
      </c>
      <c r="AC3550" s="7">
        <v>3600000</v>
      </c>
      <c r="AD3550" s="7" t="s">
        <v>467</v>
      </c>
      <c r="AE3550" s="7">
        <v>4920000</v>
      </c>
      <c r="AF3550" s="7" t="s">
        <v>60</v>
      </c>
      <c r="AG3550" s="7">
        <v>4920000</v>
      </c>
      <c r="AH3550" s="7">
        <v>4920000</v>
      </c>
      <c r="AI3550" s="7" t="s">
        <v>60</v>
      </c>
      <c r="AJ3550" s="7">
        <v>4920000</v>
      </c>
      <c r="AK3550" s="7" t="s">
        <v>5828</v>
      </c>
      <c r="AL3550" s="7" t="s">
        <v>50</v>
      </c>
      <c r="AM3550" s="7" t="s">
        <v>33624</v>
      </c>
      <c r="AN3550" s="7" t="s">
        <v>66</v>
      </c>
      <c r="AO3550" s="7" t="s">
        <v>33625</v>
      </c>
      <c r="AP3550" s="22" t="s">
        <v>33626</v>
      </c>
      <c r="AQ3550" s="9" t="s">
        <v>50</v>
      </c>
      <c r="AR3550" s="7" t="s">
        <v>50</v>
      </c>
    </row>
    <row r="3551" spans="1:44" ht="15" thickBot="1">
      <c r="A3551" s="10" t="s">
        <v>33627</v>
      </c>
      <c r="B3551" s="13">
        <v>78</v>
      </c>
      <c r="C3551" s="12">
        <v>40909</v>
      </c>
      <c r="D3551" s="13" t="s">
        <v>45</v>
      </c>
      <c r="E3551" s="13" t="s">
        <v>46</v>
      </c>
      <c r="F3551" s="13" t="s">
        <v>47</v>
      </c>
      <c r="G3551" s="27" t="s">
        <v>54945</v>
      </c>
      <c r="H3551" s="13" t="s">
        <v>3527</v>
      </c>
      <c r="I3551" s="13" t="s">
        <v>50</v>
      </c>
      <c r="J3551" s="12">
        <v>45377</v>
      </c>
      <c r="K3551" s="13" t="s">
        <v>116</v>
      </c>
      <c r="L3551" s="13" t="s">
        <v>268</v>
      </c>
      <c r="M3551" s="13" t="s">
        <v>3888</v>
      </c>
      <c r="N3551" s="13" t="s">
        <v>5081</v>
      </c>
      <c r="O3551" s="13" t="s">
        <v>33628</v>
      </c>
      <c r="P3551" s="11">
        <v>25929</v>
      </c>
      <c r="Q3551" s="13" t="s">
        <v>1080</v>
      </c>
      <c r="R3551" s="33" t="s">
        <v>33629</v>
      </c>
      <c r="S3551" s="33" t="s">
        <v>33630</v>
      </c>
      <c r="T3551" s="13" t="s">
        <v>33631</v>
      </c>
      <c r="U3551" s="13">
        <v>2036641051</v>
      </c>
      <c r="V3551" s="13">
        <v>2800000</v>
      </c>
      <c r="W3551" s="13" t="s">
        <v>1085</v>
      </c>
      <c r="X3551" s="13">
        <v>2061324</v>
      </c>
      <c r="Y3551" s="13" t="s">
        <v>61</v>
      </c>
      <c r="Z3551" s="13">
        <v>5</v>
      </c>
      <c r="AA3551" s="13">
        <v>19500000</v>
      </c>
      <c r="AB3551" s="13" t="s">
        <v>60</v>
      </c>
      <c r="AC3551" s="13">
        <v>19500000</v>
      </c>
      <c r="AD3551" s="13" t="s">
        <v>62</v>
      </c>
      <c r="AE3551" s="13">
        <v>31000000</v>
      </c>
      <c r="AF3551" s="13" t="s">
        <v>60</v>
      </c>
      <c r="AG3551" s="13">
        <v>31000000</v>
      </c>
      <c r="AH3551" s="13">
        <v>33061324</v>
      </c>
      <c r="AI3551" s="13" t="s">
        <v>60</v>
      </c>
      <c r="AJ3551" s="13">
        <v>33061324</v>
      </c>
      <c r="AK3551" s="13" t="s">
        <v>33632</v>
      </c>
      <c r="AL3551" s="13" t="s">
        <v>50</v>
      </c>
      <c r="AM3551" s="13" t="s">
        <v>33633</v>
      </c>
      <c r="AN3551" s="13" t="s">
        <v>66</v>
      </c>
      <c r="AO3551" s="13" t="s">
        <v>33634</v>
      </c>
      <c r="AP3551" s="21" t="s">
        <v>33635</v>
      </c>
      <c r="AQ3551" s="15" t="s">
        <v>50</v>
      </c>
      <c r="AR3551" s="13" t="s">
        <v>50</v>
      </c>
    </row>
    <row r="3552" spans="1:44" ht="15" thickBot="1">
      <c r="A3552" s="4" t="s">
        <v>33636</v>
      </c>
      <c r="B3552" s="5">
        <v>9395</v>
      </c>
      <c r="C3552" s="6">
        <v>44197</v>
      </c>
      <c r="D3552" s="7" t="s">
        <v>45</v>
      </c>
      <c r="E3552" s="7" t="s">
        <v>46</v>
      </c>
      <c r="F3552" s="7" t="s">
        <v>70</v>
      </c>
      <c r="G3552" s="26" t="s">
        <v>54946</v>
      </c>
      <c r="H3552" s="7" t="s">
        <v>562</v>
      </c>
      <c r="I3552" s="7" t="s">
        <v>50</v>
      </c>
      <c r="J3552" s="6">
        <v>45378</v>
      </c>
      <c r="K3552" s="7" t="s">
        <v>116</v>
      </c>
      <c r="L3552" s="7" t="s">
        <v>241</v>
      </c>
      <c r="M3552" s="7" t="s">
        <v>33637</v>
      </c>
      <c r="N3552" s="7" t="s">
        <v>7382</v>
      </c>
      <c r="O3552" s="7" t="s">
        <v>33638</v>
      </c>
      <c r="P3552" s="5">
        <v>25967</v>
      </c>
      <c r="Q3552" s="7" t="s">
        <v>135</v>
      </c>
      <c r="R3552" s="34" t="s">
        <v>33639</v>
      </c>
      <c r="S3552" s="34" t="s">
        <v>33640</v>
      </c>
      <c r="T3552" s="7" t="s">
        <v>33641</v>
      </c>
      <c r="U3552" s="7" t="s">
        <v>50</v>
      </c>
      <c r="V3552" s="7">
        <v>12000000</v>
      </c>
      <c r="W3552" s="7" t="s">
        <v>209</v>
      </c>
      <c r="X3552" s="7">
        <v>12975119</v>
      </c>
      <c r="Y3552" s="7" t="s">
        <v>154</v>
      </c>
      <c r="Z3552" s="7">
        <v>3</v>
      </c>
      <c r="AA3552" s="7">
        <v>12000000</v>
      </c>
      <c r="AB3552" s="7" t="s">
        <v>209</v>
      </c>
      <c r="AC3552" s="7">
        <v>12975119</v>
      </c>
      <c r="AD3552" s="7" t="s">
        <v>241</v>
      </c>
      <c r="AE3552" s="7">
        <v>24326025</v>
      </c>
      <c r="AF3552" s="7" t="s">
        <v>60</v>
      </c>
      <c r="AG3552" s="7">
        <v>24326025</v>
      </c>
      <c r="AH3552" s="7">
        <v>24326025</v>
      </c>
      <c r="AI3552" s="7" t="s">
        <v>60</v>
      </c>
      <c r="AJ3552" s="7">
        <v>24326025</v>
      </c>
      <c r="AK3552" s="7" t="s">
        <v>33642</v>
      </c>
      <c r="AL3552" s="7" t="s">
        <v>50</v>
      </c>
      <c r="AM3552" s="7" t="s">
        <v>33643</v>
      </c>
      <c r="AN3552" s="7" t="s">
        <v>993</v>
      </c>
      <c r="AO3552" s="7" t="s">
        <v>33644</v>
      </c>
      <c r="AP3552" s="22" t="s">
        <v>33645</v>
      </c>
      <c r="AQ3552" s="9" t="s">
        <v>50</v>
      </c>
      <c r="AR3552" s="7" t="s">
        <v>50</v>
      </c>
    </row>
    <row r="3553" spans="1:44" ht="15" thickBot="1">
      <c r="A3553" s="10" t="s">
        <v>33646</v>
      </c>
      <c r="B3553" s="11">
        <v>2715</v>
      </c>
      <c r="C3553" s="12">
        <v>35431</v>
      </c>
      <c r="D3553" s="13" t="s">
        <v>45</v>
      </c>
      <c r="E3553" s="13" t="s">
        <v>46</v>
      </c>
      <c r="F3553" s="13" t="s">
        <v>47</v>
      </c>
      <c r="G3553" s="26" t="s">
        <v>54946</v>
      </c>
      <c r="H3553" s="13" t="s">
        <v>4088</v>
      </c>
      <c r="I3553" s="13" t="s">
        <v>50</v>
      </c>
      <c r="J3553" s="12">
        <v>45378</v>
      </c>
      <c r="K3553" s="13" t="s">
        <v>89</v>
      </c>
      <c r="L3553" s="13" t="s">
        <v>62</v>
      </c>
      <c r="M3553" s="13" t="s">
        <v>33647</v>
      </c>
      <c r="N3553" s="13" t="s">
        <v>4193</v>
      </c>
      <c r="O3553" s="13" t="s">
        <v>33648</v>
      </c>
      <c r="P3553" s="11">
        <v>25983</v>
      </c>
      <c r="Q3553" s="13" t="s">
        <v>4195</v>
      </c>
      <c r="R3553" s="33" t="s">
        <v>33649</v>
      </c>
      <c r="S3553" s="33" t="s">
        <v>33650</v>
      </c>
      <c r="T3553" s="13" t="s">
        <v>33651</v>
      </c>
      <c r="U3553" s="13" t="s">
        <v>33652</v>
      </c>
      <c r="V3553" s="13">
        <v>1500000</v>
      </c>
      <c r="W3553" s="13" t="s">
        <v>60</v>
      </c>
      <c r="X3553" s="13">
        <v>1500000</v>
      </c>
      <c r="Y3553" s="13" t="s">
        <v>61</v>
      </c>
      <c r="Z3553" s="13">
        <v>12</v>
      </c>
      <c r="AA3553" s="13">
        <v>1500000</v>
      </c>
      <c r="AB3553" s="13" t="s">
        <v>60</v>
      </c>
      <c r="AC3553" s="13">
        <v>1500000</v>
      </c>
      <c r="AD3553" s="13" t="s">
        <v>62</v>
      </c>
      <c r="AE3553" s="13">
        <v>69699915</v>
      </c>
      <c r="AF3553" s="13" t="s">
        <v>60</v>
      </c>
      <c r="AG3553" s="13">
        <v>69699915</v>
      </c>
      <c r="AH3553" s="13">
        <v>80699915</v>
      </c>
      <c r="AI3553" s="13" t="s">
        <v>60</v>
      </c>
      <c r="AJ3553" s="13">
        <v>80699915</v>
      </c>
      <c r="AK3553" s="13" t="s">
        <v>33653</v>
      </c>
      <c r="AL3553" s="13" t="s">
        <v>33654</v>
      </c>
      <c r="AM3553" s="13" t="s">
        <v>33655</v>
      </c>
      <c r="AN3553" s="13" t="s">
        <v>66</v>
      </c>
      <c r="AO3553" s="13" t="s">
        <v>33656</v>
      </c>
      <c r="AP3553" s="21" t="s">
        <v>33657</v>
      </c>
      <c r="AQ3553" s="15" t="s">
        <v>50</v>
      </c>
      <c r="AR3553" s="13" t="s">
        <v>50</v>
      </c>
    </row>
    <row r="3554" spans="1:44" ht="15" thickBot="1">
      <c r="A3554" s="4" t="s">
        <v>33658</v>
      </c>
      <c r="B3554" s="7" t="s">
        <v>50</v>
      </c>
      <c r="C3554" s="6">
        <v>44562</v>
      </c>
      <c r="D3554" s="7" t="s">
        <v>45</v>
      </c>
      <c r="E3554" s="7" t="s">
        <v>46</v>
      </c>
      <c r="F3554" s="7" t="s">
        <v>70</v>
      </c>
      <c r="G3554" s="26" t="s">
        <v>54946</v>
      </c>
      <c r="H3554" s="7" t="s">
        <v>50</v>
      </c>
      <c r="I3554" s="7" t="s">
        <v>50</v>
      </c>
      <c r="J3554" s="6">
        <v>45377</v>
      </c>
      <c r="K3554" s="7" t="s">
        <v>50</v>
      </c>
      <c r="L3554" s="7" t="s">
        <v>467</v>
      </c>
      <c r="M3554" s="7" t="s">
        <v>33659</v>
      </c>
      <c r="N3554" s="7" t="s">
        <v>12555</v>
      </c>
      <c r="O3554" s="7" t="s">
        <v>33660</v>
      </c>
      <c r="P3554" s="5">
        <v>26046</v>
      </c>
      <c r="Q3554" s="7" t="s">
        <v>1783</v>
      </c>
      <c r="R3554" s="34" t="s">
        <v>33661</v>
      </c>
      <c r="S3554" s="34" t="s">
        <v>33662</v>
      </c>
      <c r="T3554" s="7" t="s">
        <v>33663</v>
      </c>
      <c r="U3554" s="7" t="s">
        <v>50</v>
      </c>
      <c r="V3554" s="7">
        <v>500000</v>
      </c>
      <c r="W3554" s="7" t="s">
        <v>60</v>
      </c>
      <c r="X3554" s="7">
        <v>500000</v>
      </c>
      <c r="Y3554" s="7" t="s">
        <v>467</v>
      </c>
      <c r="Z3554" s="7">
        <v>3</v>
      </c>
      <c r="AA3554" s="7">
        <v>500000</v>
      </c>
      <c r="AB3554" s="7" t="s">
        <v>60</v>
      </c>
      <c r="AC3554" s="7">
        <v>500000</v>
      </c>
      <c r="AD3554" s="7" t="s">
        <v>467</v>
      </c>
      <c r="AE3554" s="7">
        <v>4500000</v>
      </c>
      <c r="AF3554" s="7" t="s">
        <v>60</v>
      </c>
      <c r="AG3554" s="7">
        <v>4500000</v>
      </c>
      <c r="AH3554" s="7">
        <v>4500000</v>
      </c>
      <c r="AI3554" s="7" t="s">
        <v>60</v>
      </c>
      <c r="AJ3554" s="7">
        <v>4500000</v>
      </c>
      <c r="AK3554" s="7" t="s">
        <v>33664</v>
      </c>
      <c r="AL3554" s="7" t="s">
        <v>50</v>
      </c>
      <c r="AM3554" s="7" t="s">
        <v>33665</v>
      </c>
      <c r="AN3554" s="7" t="s">
        <v>66</v>
      </c>
      <c r="AO3554" s="7" t="s">
        <v>33666</v>
      </c>
      <c r="AP3554" s="22" t="s">
        <v>33667</v>
      </c>
      <c r="AQ3554" s="9" t="s">
        <v>50</v>
      </c>
      <c r="AR3554" s="7" t="s">
        <v>50</v>
      </c>
    </row>
    <row r="3555" spans="1:44" ht="15" thickBot="1">
      <c r="A3555" s="10" t="s">
        <v>33668</v>
      </c>
      <c r="B3555" s="11">
        <v>40393</v>
      </c>
      <c r="C3555" s="12">
        <v>43101</v>
      </c>
      <c r="D3555" s="13" t="s">
        <v>45</v>
      </c>
      <c r="E3555" s="13" t="s">
        <v>46</v>
      </c>
      <c r="F3555" s="13" t="s">
        <v>70</v>
      </c>
      <c r="G3555" s="13" t="s">
        <v>87</v>
      </c>
      <c r="H3555" s="13" t="s">
        <v>3028</v>
      </c>
      <c r="I3555" s="13" t="s">
        <v>50</v>
      </c>
      <c r="J3555" s="12">
        <v>45377</v>
      </c>
      <c r="K3555" s="13" t="s">
        <v>50</v>
      </c>
      <c r="L3555" s="13" t="s">
        <v>290</v>
      </c>
      <c r="M3555" s="13" t="s">
        <v>50</v>
      </c>
      <c r="N3555" s="13" t="s">
        <v>27719</v>
      </c>
      <c r="O3555" s="13" t="s">
        <v>33669</v>
      </c>
      <c r="P3555" s="11">
        <v>26078</v>
      </c>
      <c r="Q3555" s="13" t="s">
        <v>1116</v>
      </c>
      <c r="R3555" s="33" t="s">
        <v>33670</v>
      </c>
      <c r="S3555" s="33" t="s">
        <v>33671</v>
      </c>
      <c r="T3555" s="13" t="s">
        <v>50</v>
      </c>
      <c r="U3555" s="13" t="s">
        <v>33672</v>
      </c>
      <c r="V3555" s="13" t="s">
        <v>50</v>
      </c>
      <c r="W3555" s="13" t="s">
        <v>50</v>
      </c>
      <c r="X3555" s="13" t="s">
        <v>50</v>
      </c>
      <c r="Y3555" s="13" t="s">
        <v>290</v>
      </c>
      <c r="Z3555" s="13">
        <v>3</v>
      </c>
      <c r="AA3555" s="13" t="s">
        <v>50</v>
      </c>
      <c r="AB3555" s="13" t="s">
        <v>50</v>
      </c>
      <c r="AC3555" s="13" t="s">
        <v>50</v>
      </c>
      <c r="AD3555" s="13" t="s">
        <v>290</v>
      </c>
      <c r="AE3555" s="13">
        <v>21490000</v>
      </c>
      <c r="AF3555" s="13" t="s">
        <v>60</v>
      </c>
      <c r="AG3555" s="13">
        <v>21490000</v>
      </c>
      <c r="AH3555" s="13">
        <v>21490000</v>
      </c>
      <c r="AI3555" s="13" t="s">
        <v>60</v>
      </c>
      <c r="AJ3555" s="13">
        <v>21490000</v>
      </c>
      <c r="AK3555" s="13" t="s">
        <v>50</v>
      </c>
      <c r="AL3555" s="13" t="s">
        <v>50</v>
      </c>
      <c r="AM3555" s="13" t="s">
        <v>33673</v>
      </c>
      <c r="AN3555" s="13" t="s">
        <v>66</v>
      </c>
      <c r="AO3555" s="13" t="s">
        <v>33674</v>
      </c>
      <c r="AP3555" s="21" t="s">
        <v>33675</v>
      </c>
      <c r="AQ3555" s="15" t="s">
        <v>50</v>
      </c>
      <c r="AR3555" s="13" t="s">
        <v>50</v>
      </c>
    </row>
    <row r="3556" spans="1:44" ht="15" thickBot="1">
      <c r="A3556" s="4" t="s">
        <v>33676</v>
      </c>
      <c r="B3556" s="7">
        <v>666</v>
      </c>
      <c r="C3556" s="6">
        <v>42736</v>
      </c>
      <c r="D3556" s="7" t="s">
        <v>45</v>
      </c>
      <c r="E3556" s="7" t="s">
        <v>46</v>
      </c>
      <c r="F3556" s="7" t="s">
        <v>70</v>
      </c>
      <c r="G3556" s="26" t="s">
        <v>54946</v>
      </c>
      <c r="H3556" s="7" t="s">
        <v>33677</v>
      </c>
      <c r="I3556" s="7" t="s">
        <v>50</v>
      </c>
      <c r="J3556" s="6">
        <v>45379</v>
      </c>
      <c r="K3556" s="7" t="s">
        <v>116</v>
      </c>
      <c r="L3556" s="7" t="s">
        <v>241</v>
      </c>
      <c r="M3556" s="7" t="s">
        <v>33678</v>
      </c>
      <c r="N3556" s="7" t="s">
        <v>3550</v>
      </c>
      <c r="O3556" s="7" t="s">
        <v>33679</v>
      </c>
      <c r="P3556" s="5">
        <v>26240</v>
      </c>
      <c r="Q3556" s="7" t="s">
        <v>56</v>
      </c>
      <c r="R3556" s="34" t="s">
        <v>33680</v>
      </c>
      <c r="S3556" s="34" t="s">
        <v>33681</v>
      </c>
      <c r="T3556" s="7" t="s">
        <v>33682</v>
      </c>
      <c r="U3556" s="7" t="s">
        <v>50</v>
      </c>
      <c r="V3556" s="7">
        <v>10000000</v>
      </c>
      <c r="W3556" s="7" t="s">
        <v>60</v>
      </c>
      <c r="X3556" s="7">
        <v>10000000</v>
      </c>
      <c r="Y3556" s="7" t="s">
        <v>154</v>
      </c>
      <c r="Z3556" s="7">
        <v>4</v>
      </c>
      <c r="AA3556" s="7">
        <v>10000000</v>
      </c>
      <c r="AB3556" s="7" t="s">
        <v>60</v>
      </c>
      <c r="AC3556" s="7">
        <v>10000000</v>
      </c>
      <c r="AD3556" s="7" t="s">
        <v>241</v>
      </c>
      <c r="AE3556" s="7">
        <v>15300000</v>
      </c>
      <c r="AF3556" s="7" t="s">
        <v>60</v>
      </c>
      <c r="AG3556" s="7">
        <v>15300000</v>
      </c>
      <c r="AH3556" s="7">
        <v>21800000</v>
      </c>
      <c r="AI3556" s="7" t="s">
        <v>60</v>
      </c>
      <c r="AJ3556" s="7">
        <v>21800000</v>
      </c>
      <c r="AK3556" s="7" t="s">
        <v>33683</v>
      </c>
      <c r="AL3556" s="7" t="s">
        <v>50</v>
      </c>
      <c r="AM3556" s="7" t="s">
        <v>33684</v>
      </c>
      <c r="AN3556" s="7" t="s">
        <v>66</v>
      </c>
      <c r="AO3556" s="7" t="s">
        <v>33685</v>
      </c>
      <c r="AP3556" s="22" t="s">
        <v>33686</v>
      </c>
      <c r="AQ3556" s="9" t="s">
        <v>50</v>
      </c>
      <c r="AR3556" s="7" t="s">
        <v>50</v>
      </c>
    </row>
    <row r="3557" spans="1:44" ht="15" thickBot="1">
      <c r="A3557" s="10" t="s">
        <v>33687</v>
      </c>
      <c r="B3557" s="11">
        <v>118013</v>
      </c>
      <c r="C3557" s="12">
        <v>43252</v>
      </c>
      <c r="D3557" s="13" t="s">
        <v>45</v>
      </c>
      <c r="E3557" s="13" t="s">
        <v>46</v>
      </c>
      <c r="F3557" s="13" t="s">
        <v>70</v>
      </c>
      <c r="G3557" s="13" t="s">
        <v>87</v>
      </c>
      <c r="H3557" s="13" t="s">
        <v>2619</v>
      </c>
      <c r="I3557" s="13" t="s">
        <v>50</v>
      </c>
      <c r="J3557" s="12">
        <v>45378</v>
      </c>
      <c r="K3557" s="13" t="s">
        <v>191</v>
      </c>
      <c r="L3557" s="13" t="s">
        <v>147</v>
      </c>
      <c r="M3557" s="13" t="s">
        <v>33688</v>
      </c>
      <c r="N3557" s="13" t="s">
        <v>3200</v>
      </c>
      <c r="O3557" s="13" t="s">
        <v>33689</v>
      </c>
      <c r="P3557" s="11">
        <v>26622</v>
      </c>
      <c r="Q3557" s="13" t="s">
        <v>545</v>
      </c>
      <c r="R3557" s="33" t="s">
        <v>33690</v>
      </c>
      <c r="S3557" s="33" t="s">
        <v>33691</v>
      </c>
      <c r="T3557" s="13" t="s">
        <v>33692</v>
      </c>
      <c r="U3557" s="13" t="s">
        <v>50</v>
      </c>
      <c r="V3557" s="13">
        <v>2000000</v>
      </c>
      <c r="W3557" s="13" t="s">
        <v>60</v>
      </c>
      <c r="X3557" s="13">
        <v>2000000</v>
      </c>
      <c r="Y3557" s="13" t="s">
        <v>154</v>
      </c>
      <c r="Z3557" s="13">
        <v>3</v>
      </c>
      <c r="AA3557" s="13">
        <v>2000000</v>
      </c>
      <c r="AB3557" s="13" t="s">
        <v>60</v>
      </c>
      <c r="AC3557" s="13">
        <v>2000000</v>
      </c>
      <c r="AD3557" s="13" t="s">
        <v>147</v>
      </c>
      <c r="AE3557" s="13">
        <v>7100000</v>
      </c>
      <c r="AF3557" s="13" t="s">
        <v>60</v>
      </c>
      <c r="AG3557" s="13">
        <v>7100000</v>
      </c>
      <c r="AH3557" s="13">
        <v>7100000</v>
      </c>
      <c r="AI3557" s="13" t="s">
        <v>60</v>
      </c>
      <c r="AJ3557" s="13">
        <v>7100000</v>
      </c>
      <c r="AK3557" s="13" t="s">
        <v>33693</v>
      </c>
      <c r="AL3557" s="13" t="s">
        <v>50</v>
      </c>
      <c r="AM3557" s="13" t="s">
        <v>33694</v>
      </c>
      <c r="AN3557" s="13" t="s">
        <v>66</v>
      </c>
      <c r="AO3557" s="13" t="s">
        <v>33695</v>
      </c>
      <c r="AP3557" s="21" t="s">
        <v>33696</v>
      </c>
      <c r="AQ3557" s="15" t="s">
        <v>50</v>
      </c>
      <c r="AR3557" s="13" t="s">
        <v>50</v>
      </c>
    </row>
    <row r="3558" spans="1:44" ht="15" thickBot="1">
      <c r="A3558" s="4" t="s">
        <v>33697</v>
      </c>
      <c r="B3558" s="5">
        <v>15126</v>
      </c>
      <c r="C3558" s="6">
        <v>44562</v>
      </c>
      <c r="D3558" s="7" t="s">
        <v>45</v>
      </c>
      <c r="E3558" s="7" t="s">
        <v>46</v>
      </c>
      <c r="F3558" s="7" t="s">
        <v>70</v>
      </c>
      <c r="G3558" s="26" t="s">
        <v>54946</v>
      </c>
      <c r="H3558" s="7" t="s">
        <v>50</v>
      </c>
      <c r="I3558" s="7" t="s">
        <v>50</v>
      </c>
      <c r="J3558" s="6">
        <v>45379</v>
      </c>
      <c r="K3558" s="7" t="s">
        <v>50</v>
      </c>
      <c r="L3558" s="7" t="s">
        <v>241</v>
      </c>
      <c r="M3558" s="7" t="s">
        <v>33698</v>
      </c>
      <c r="N3558" s="7" t="s">
        <v>543</v>
      </c>
      <c r="O3558" s="7" t="s">
        <v>33699</v>
      </c>
      <c r="P3558" s="5">
        <v>26777</v>
      </c>
      <c r="Q3558" s="7" t="s">
        <v>545</v>
      </c>
      <c r="R3558" s="34" t="s">
        <v>33700</v>
      </c>
      <c r="S3558" s="34" t="s">
        <v>33701</v>
      </c>
      <c r="T3558" s="7" t="s">
        <v>33702</v>
      </c>
      <c r="U3558" s="7" t="s">
        <v>50</v>
      </c>
      <c r="V3558" s="7">
        <v>7000000</v>
      </c>
      <c r="W3558" s="7" t="s">
        <v>60</v>
      </c>
      <c r="X3558" s="7">
        <v>7000000</v>
      </c>
      <c r="Y3558" s="7" t="s">
        <v>154</v>
      </c>
      <c r="Z3558" s="7">
        <v>1</v>
      </c>
      <c r="AA3558" s="7">
        <v>7000000</v>
      </c>
      <c r="AB3558" s="7" t="s">
        <v>60</v>
      </c>
      <c r="AC3558" s="7">
        <v>7000000</v>
      </c>
      <c r="AD3558" s="7" t="s">
        <v>241</v>
      </c>
      <c r="AE3558" s="7">
        <v>7000000</v>
      </c>
      <c r="AF3558" s="7" t="s">
        <v>60</v>
      </c>
      <c r="AG3558" s="7">
        <v>7000000</v>
      </c>
      <c r="AH3558" s="7">
        <v>7000000</v>
      </c>
      <c r="AI3558" s="7" t="s">
        <v>60</v>
      </c>
      <c r="AJ3558" s="7">
        <v>7000000</v>
      </c>
      <c r="AK3558" s="7" t="s">
        <v>33703</v>
      </c>
      <c r="AL3558" s="7" t="s">
        <v>50</v>
      </c>
      <c r="AM3558" s="7" t="s">
        <v>33704</v>
      </c>
      <c r="AN3558" s="7" t="s">
        <v>66</v>
      </c>
      <c r="AO3558" s="7" t="s">
        <v>33705</v>
      </c>
      <c r="AP3558" s="22" t="s">
        <v>33706</v>
      </c>
      <c r="AQ3558" s="9" t="s">
        <v>50</v>
      </c>
      <c r="AR3558" s="7" t="s">
        <v>50</v>
      </c>
    </row>
    <row r="3559" spans="1:44" ht="15" thickBot="1">
      <c r="A3559" s="10" t="s">
        <v>33707</v>
      </c>
      <c r="B3559" s="11">
        <v>137814</v>
      </c>
      <c r="C3559" s="12">
        <v>41275</v>
      </c>
      <c r="D3559" s="13" t="s">
        <v>45</v>
      </c>
      <c r="E3559" s="13" t="s">
        <v>46</v>
      </c>
      <c r="F3559" s="13" t="s">
        <v>70</v>
      </c>
      <c r="G3559" s="26" t="s">
        <v>54946</v>
      </c>
      <c r="H3559" s="13" t="s">
        <v>33708</v>
      </c>
      <c r="I3559" s="13" t="s">
        <v>50</v>
      </c>
      <c r="J3559" s="12">
        <v>45379</v>
      </c>
      <c r="K3559" s="13" t="s">
        <v>116</v>
      </c>
      <c r="L3559" s="13" t="s">
        <v>178</v>
      </c>
      <c r="M3559" s="13" t="s">
        <v>33709</v>
      </c>
      <c r="N3559" s="13" t="s">
        <v>2137</v>
      </c>
      <c r="O3559" s="13" t="s">
        <v>33710</v>
      </c>
      <c r="P3559" s="11">
        <v>26785</v>
      </c>
      <c r="Q3559" s="13" t="s">
        <v>77</v>
      </c>
      <c r="R3559" s="33" t="s">
        <v>33711</v>
      </c>
      <c r="S3559" s="33" t="s">
        <v>33712</v>
      </c>
      <c r="T3559" s="13" t="s">
        <v>33713</v>
      </c>
      <c r="U3559" s="13" t="s">
        <v>33714</v>
      </c>
      <c r="V3559" s="13">
        <v>29754849</v>
      </c>
      <c r="W3559" s="13" t="s">
        <v>60</v>
      </c>
      <c r="X3559" s="13">
        <v>29754849</v>
      </c>
      <c r="Y3559" s="13" t="s">
        <v>50</v>
      </c>
      <c r="Z3559" s="13">
        <v>4</v>
      </c>
      <c r="AA3559" s="13">
        <v>29754849</v>
      </c>
      <c r="AB3559" s="13" t="s">
        <v>60</v>
      </c>
      <c r="AC3559" s="13">
        <v>29754849</v>
      </c>
      <c r="AD3559" s="13" t="s">
        <v>178</v>
      </c>
      <c r="AE3559" s="13">
        <v>38494849</v>
      </c>
      <c r="AF3559" s="13" t="s">
        <v>60</v>
      </c>
      <c r="AG3559" s="13">
        <v>38494849</v>
      </c>
      <c r="AH3559" s="13">
        <v>38494849</v>
      </c>
      <c r="AI3559" s="13" t="s">
        <v>60</v>
      </c>
      <c r="AJ3559" s="13">
        <v>38494849</v>
      </c>
      <c r="AK3559" s="13" t="s">
        <v>50</v>
      </c>
      <c r="AL3559" s="13" t="s">
        <v>50</v>
      </c>
      <c r="AM3559" s="13" t="s">
        <v>33715</v>
      </c>
      <c r="AN3559" s="13" t="s">
        <v>66</v>
      </c>
      <c r="AO3559" s="13" t="s">
        <v>33716</v>
      </c>
      <c r="AP3559" s="21" t="s">
        <v>33717</v>
      </c>
      <c r="AQ3559" s="15" t="s">
        <v>50</v>
      </c>
      <c r="AR3559" s="13" t="s">
        <v>50</v>
      </c>
    </row>
    <row r="3560" spans="1:44" ht="15" thickBot="1">
      <c r="A3560" s="4" t="s">
        <v>33718</v>
      </c>
      <c r="B3560" s="7" t="s">
        <v>50</v>
      </c>
      <c r="C3560" s="6">
        <v>44562</v>
      </c>
      <c r="D3560" s="7" t="s">
        <v>45</v>
      </c>
      <c r="E3560" s="7" t="s">
        <v>46</v>
      </c>
      <c r="F3560" s="7" t="s">
        <v>70</v>
      </c>
      <c r="G3560" s="27" t="s">
        <v>54945</v>
      </c>
      <c r="H3560" s="7" t="s">
        <v>50</v>
      </c>
      <c r="I3560" s="7" t="s">
        <v>50</v>
      </c>
      <c r="J3560" s="6">
        <v>45377</v>
      </c>
      <c r="K3560" s="7" t="s">
        <v>50</v>
      </c>
      <c r="L3560" s="7" t="s">
        <v>1624</v>
      </c>
      <c r="M3560" s="7" t="s">
        <v>33719</v>
      </c>
      <c r="N3560" s="7" t="s">
        <v>54</v>
      </c>
      <c r="O3560" s="7" t="s">
        <v>33720</v>
      </c>
      <c r="P3560" s="5">
        <v>26790</v>
      </c>
      <c r="Q3560" s="7" t="s">
        <v>56</v>
      </c>
      <c r="R3560" s="34" t="s">
        <v>33721</v>
      </c>
      <c r="S3560" s="34" t="s">
        <v>33722</v>
      </c>
      <c r="T3560" s="7" t="s">
        <v>50</v>
      </c>
      <c r="U3560" s="7" t="s">
        <v>33723</v>
      </c>
      <c r="V3560" s="7">
        <v>1500000000</v>
      </c>
      <c r="W3560" s="7" t="s">
        <v>2946</v>
      </c>
      <c r="X3560" s="7">
        <v>1115988</v>
      </c>
      <c r="Y3560" s="7" t="s">
        <v>467</v>
      </c>
      <c r="Z3560" s="7">
        <v>1</v>
      </c>
      <c r="AA3560" s="7">
        <v>1500000000</v>
      </c>
      <c r="AB3560" s="7" t="s">
        <v>2946</v>
      </c>
      <c r="AC3560" s="7">
        <v>1115988</v>
      </c>
      <c r="AD3560" s="7" t="s">
        <v>1624</v>
      </c>
      <c r="AE3560" s="7">
        <v>1500000000</v>
      </c>
      <c r="AF3560" s="7" t="s">
        <v>2946</v>
      </c>
      <c r="AG3560" s="7">
        <v>1115988</v>
      </c>
      <c r="AH3560" s="7">
        <v>1500000000</v>
      </c>
      <c r="AI3560" s="7" t="s">
        <v>2946</v>
      </c>
      <c r="AJ3560" s="7">
        <v>1115988</v>
      </c>
      <c r="AK3560" s="7" t="s">
        <v>4931</v>
      </c>
      <c r="AL3560" s="7" t="s">
        <v>50</v>
      </c>
      <c r="AM3560" s="7" t="s">
        <v>33724</v>
      </c>
      <c r="AN3560" s="7" t="s">
        <v>253</v>
      </c>
      <c r="AO3560" s="7" t="s">
        <v>33725</v>
      </c>
      <c r="AP3560" s="22" t="s">
        <v>33726</v>
      </c>
      <c r="AQ3560" s="9" t="s">
        <v>50</v>
      </c>
      <c r="AR3560" s="7" t="s">
        <v>50</v>
      </c>
    </row>
    <row r="3561" spans="1:44" ht="15" thickBot="1">
      <c r="A3561" s="10" t="s">
        <v>33727</v>
      </c>
      <c r="B3561" s="11">
        <v>46521</v>
      </c>
      <c r="C3561" s="12">
        <v>44197</v>
      </c>
      <c r="D3561" s="13" t="s">
        <v>45</v>
      </c>
      <c r="E3561" s="13" t="s">
        <v>46</v>
      </c>
      <c r="F3561" s="13" t="s">
        <v>70</v>
      </c>
      <c r="G3561" s="13" t="s">
        <v>145</v>
      </c>
      <c r="H3561" s="13" t="s">
        <v>50</v>
      </c>
      <c r="I3561" s="13" t="s">
        <v>50</v>
      </c>
      <c r="J3561" s="12">
        <v>45376</v>
      </c>
      <c r="K3561" s="13" t="s">
        <v>50</v>
      </c>
      <c r="L3561" s="13" t="s">
        <v>467</v>
      </c>
      <c r="M3561" s="13" t="s">
        <v>33728</v>
      </c>
      <c r="N3561" s="13" t="s">
        <v>18375</v>
      </c>
      <c r="O3561" s="13" t="s">
        <v>33729</v>
      </c>
      <c r="P3561" s="11">
        <v>26837</v>
      </c>
      <c r="Q3561" s="13" t="s">
        <v>642</v>
      </c>
      <c r="R3561" s="33" t="s">
        <v>33730</v>
      </c>
      <c r="S3561" s="33" t="s">
        <v>33731</v>
      </c>
      <c r="T3561" s="13" t="s">
        <v>50</v>
      </c>
      <c r="U3561" s="13" t="s">
        <v>50</v>
      </c>
      <c r="V3561" s="13">
        <v>10000000</v>
      </c>
      <c r="W3561" s="13" t="s">
        <v>60</v>
      </c>
      <c r="X3561" s="13">
        <v>10000000</v>
      </c>
      <c r="Y3561" s="13" t="s">
        <v>467</v>
      </c>
      <c r="Z3561" s="13">
        <v>1</v>
      </c>
      <c r="AA3561" s="13">
        <v>10000000</v>
      </c>
      <c r="AB3561" s="13" t="s">
        <v>60</v>
      </c>
      <c r="AC3561" s="13">
        <v>10000000</v>
      </c>
      <c r="AD3561" s="13" t="s">
        <v>467</v>
      </c>
      <c r="AE3561" s="13">
        <v>10000000</v>
      </c>
      <c r="AF3561" s="13" t="s">
        <v>60</v>
      </c>
      <c r="AG3561" s="13">
        <v>10000000</v>
      </c>
      <c r="AH3561" s="13">
        <v>10000000</v>
      </c>
      <c r="AI3561" s="13" t="s">
        <v>60</v>
      </c>
      <c r="AJ3561" s="13">
        <v>10000000</v>
      </c>
      <c r="AK3561" s="13" t="s">
        <v>50</v>
      </c>
      <c r="AL3561" s="13" t="s">
        <v>50</v>
      </c>
      <c r="AM3561" s="13" t="s">
        <v>33732</v>
      </c>
      <c r="AN3561" s="13" t="s">
        <v>66</v>
      </c>
      <c r="AO3561" s="13" t="s">
        <v>50</v>
      </c>
      <c r="AP3561" s="15" t="s">
        <v>50</v>
      </c>
      <c r="AQ3561" s="21" t="s">
        <v>33733</v>
      </c>
      <c r="AR3561" s="13" t="s">
        <v>255</v>
      </c>
    </row>
    <row r="3562" spans="1:44" ht="15" thickBot="1">
      <c r="A3562" s="4" t="s">
        <v>33734</v>
      </c>
      <c r="B3562" s="5">
        <v>110724</v>
      </c>
      <c r="C3562" s="6">
        <v>44453</v>
      </c>
      <c r="D3562" s="7" t="s">
        <v>45</v>
      </c>
      <c r="E3562" s="7" t="s">
        <v>46</v>
      </c>
      <c r="F3562" s="7" t="s">
        <v>70</v>
      </c>
      <c r="G3562" s="27" t="s">
        <v>54945</v>
      </c>
      <c r="H3562" s="7" t="s">
        <v>50</v>
      </c>
      <c r="I3562" s="7" t="s">
        <v>50</v>
      </c>
      <c r="J3562" s="6">
        <v>45377</v>
      </c>
      <c r="K3562" s="7" t="s">
        <v>50</v>
      </c>
      <c r="L3562" s="7" t="s">
        <v>467</v>
      </c>
      <c r="M3562" s="7" t="s">
        <v>1034</v>
      </c>
      <c r="N3562" s="7" t="s">
        <v>1604</v>
      </c>
      <c r="O3562" s="7" t="s">
        <v>33735</v>
      </c>
      <c r="P3562" s="5">
        <v>26952</v>
      </c>
      <c r="Q3562" s="7" t="s">
        <v>360</v>
      </c>
      <c r="R3562" s="34" t="s">
        <v>33736</v>
      </c>
      <c r="S3562" s="34" t="s">
        <v>33737</v>
      </c>
      <c r="T3562" s="7" t="s">
        <v>33738</v>
      </c>
      <c r="U3562" s="7" t="s">
        <v>33739</v>
      </c>
      <c r="V3562" s="7">
        <v>1900000</v>
      </c>
      <c r="W3562" s="7" t="s">
        <v>209</v>
      </c>
      <c r="X3562" s="7">
        <v>2058175</v>
      </c>
      <c r="Y3562" s="7" t="s">
        <v>467</v>
      </c>
      <c r="Z3562" s="7">
        <v>4</v>
      </c>
      <c r="AA3562" s="7">
        <v>1900000</v>
      </c>
      <c r="AB3562" s="7" t="s">
        <v>209</v>
      </c>
      <c r="AC3562" s="7">
        <v>2058175</v>
      </c>
      <c r="AD3562" s="7" t="s">
        <v>467</v>
      </c>
      <c r="AE3562" s="7">
        <v>4323612</v>
      </c>
      <c r="AF3562" s="7" t="s">
        <v>60</v>
      </c>
      <c r="AG3562" s="7">
        <v>4323612</v>
      </c>
      <c r="AH3562" s="7">
        <v>4323612</v>
      </c>
      <c r="AI3562" s="7" t="s">
        <v>60</v>
      </c>
      <c r="AJ3562" s="7">
        <v>4323612</v>
      </c>
      <c r="AK3562" s="7" t="s">
        <v>50</v>
      </c>
      <c r="AL3562" s="7" t="s">
        <v>50</v>
      </c>
      <c r="AM3562" s="7" t="s">
        <v>33740</v>
      </c>
      <c r="AN3562" s="7" t="s">
        <v>253</v>
      </c>
      <c r="AO3562" s="7" t="s">
        <v>33741</v>
      </c>
      <c r="AP3562" s="22" t="s">
        <v>33742</v>
      </c>
      <c r="AQ3562" s="9" t="s">
        <v>50</v>
      </c>
      <c r="AR3562" s="7" t="s">
        <v>50</v>
      </c>
    </row>
    <row r="3563" spans="1:44" ht="15" thickBot="1">
      <c r="A3563" s="10" t="s">
        <v>33743</v>
      </c>
      <c r="B3563" s="13" t="s">
        <v>50</v>
      </c>
      <c r="C3563" s="12">
        <v>44197</v>
      </c>
      <c r="D3563" s="13" t="s">
        <v>45</v>
      </c>
      <c r="E3563" s="13" t="s">
        <v>46</v>
      </c>
      <c r="F3563" s="13" t="s">
        <v>70</v>
      </c>
      <c r="G3563" s="26" t="s">
        <v>54946</v>
      </c>
      <c r="H3563" s="13" t="s">
        <v>50</v>
      </c>
      <c r="I3563" s="13" t="s">
        <v>50</v>
      </c>
      <c r="J3563" s="12">
        <v>45378</v>
      </c>
      <c r="K3563" s="13" t="s">
        <v>72</v>
      </c>
      <c r="L3563" s="13" t="s">
        <v>467</v>
      </c>
      <c r="M3563" s="13" t="s">
        <v>33744</v>
      </c>
      <c r="N3563" s="13" t="s">
        <v>50</v>
      </c>
      <c r="O3563" s="13" t="s">
        <v>33745</v>
      </c>
      <c r="P3563" s="11">
        <v>27289</v>
      </c>
      <c r="Q3563" s="13" t="s">
        <v>50</v>
      </c>
      <c r="R3563" s="33" t="s">
        <v>33746</v>
      </c>
      <c r="S3563" s="33" t="s">
        <v>33747</v>
      </c>
      <c r="T3563" s="13" t="s">
        <v>50</v>
      </c>
      <c r="U3563" s="13" t="s">
        <v>50</v>
      </c>
      <c r="V3563" s="13">
        <v>4000000</v>
      </c>
      <c r="W3563" s="13" t="s">
        <v>60</v>
      </c>
      <c r="X3563" s="13">
        <v>4000000</v>
      </c>
      <c r="Y3563" s="13" t="s">
        <v>467</v>
      </c>
      <c r="Z3563" s="13">
        <v>2</v>
      </c>
      <c r="AA3563" s="13">
        <v>4000000</v>
      </c>
      <c r="AB3563" s="13" t="s">
        <v>60</v>
      </c>
      <c r="AC3563" s="13">
        <v>4000000</v>
      </c>
      <c r="AD3563" s="13" t="s">
        <v>467</v>
      </c>
      <c r="AE3563" s="13">
        <v>4000000</v>
      </c>
      <c r="AF3563" s="13" t="s">
        <v>60</v>
      </c>
      <c r="AG3563" s="13">
        <v>4000000</v>
      </c>
      <c r="AH3563" s="13">
        <v>4000000</v>
      </c>
      <c r="AI3563" s="13" t="s">
        <v>60</v>
      </c>
      <c r="AJ3563" s="13">
        <v>4000000</v>
      </c>
      <c r="AK3563" s="13" t="s">
        <v>50</v>
      </c>
      <c r="AL3563" s="13" t="s">
        <v>50</v>
      </c>
      <c r="AM3563" s="13" t="s">
        <v>33748</v>
      </c>
      <c r="AN3563" s="13" t="s">
        <v>66</v>
      </c>
      <c r="AO3563" s="13" t="s">
        <v>33749</v>
      </c>
      <c r="AP3563" s="21" t="s">
        <v>33750</v>
      </c>
      <c r="AQ3563" s="15" t="s">
        <v>50</v>
      </c>
      <c r="AR3563" s="13" t="s">
        <v>50</v>
      </c>
    </row>
    <row r="3564" spans="1:44" ht="15" thickBot="1">
      <c r="A3564" s="4" t="s">
        <v>2910</v>
      </c>
      <c r="B3564" s="5">
        <v>53774</v>
      </c>
      <c r="C3564" s="6">
        <v>28856</v>
      </c>
      <c r="D3564" s="7" t="s">
        <v>45</v>
      </c>
      <c r="E3564" s="7" t="s">
        <v>46</v>
      </c>
      <c r="F3564" s="7" t="s">
        <v>70</v>
      </c>
      <c r="G3564" s="7" t="s">
        <v>176</v>
      </c>
      <c r="H3564" s="7" t="s">
        <v>49</v>
      </c>
      <c r="I3564" s="7" t="s">
        <v>50</v>
      </c>
      <c r="J3564" s="6">
        <v>45379</v>
      </c>
      <c r="K3564" s="7" t="s">
        <v>72</v>
      </c>
      <c r="L3564" s="7" t="s">
        <v>52</v>
      </c>
      <c r="M3564" s="7" t="s">
        <v>2911</v>
      </c>
      <c r="N3564" s="7" t="s">
        <v>75</v>
      </c>
      <c r="O3564" s="7" t="s">
        <v>2912</v>
      </c>
      <c r="P3564" s="5">
        <v>27554</v>
      </c>
      <c r="Q3564" s="7" t="s">
        <v>77</v>
      </c>
      <c r="R3564" s="34" t="s">
        <v>2913</v>
      </c>
      <c r="S3564" s="34" t="s">
        <v>2914</v>
      </c>
      <c r="T3564" s="7" t="s">
        <v>2915</v>
      </c>
      <c r="U3564" s="7">
        <v>112124559800</v>
      </c>
      <c r="V3564" s="7">
        <v>20000000</v>
      </c>
      <c r="W3564" s="7" t="s">
        <v>60</v>
      </c>
      <c r="X3564" s="7">
        <v>20000000</v>
      </c>
      <c r="Y3564" s="7" t="s">
        <v>50</v>
      </c>
      <c r="Z3564" s="7">
        <v>10</v>
      </c>
      <c r="AA3564" s="7" t="s">
        <v>50</v>
      </c>
      <c r="AB3564" s="7" t="s">
        <v>50</v>
      </c>
      <c r="AC3564" s="7" t="s">
        <v>50</v>
      </c>
      <c r="AD3564" s="7" t="s">
        <v>50</v>
      </c>
      <c r="AE3564" s="7" t="s">
        <v>50</v>
      </c>
      <c r="AF3564" s="7" t="s">
        <v>50</v>
      </c>
      <c r="AG3564" s="7" t="s">
        <v>50</v>
      </c>
      <c r="AH3564" s="7">
        <v>27752678</v>
      </c>
      <c r="AI3564" s="7" t="s">
        <v>60</v>
      </c>
      <c r="AJ3564" s="7">
        <v>27752678</v>
      </c>
      <c r="AK3564" s="7" t="s">
        <v>33751</v>
      </c>
      <c r="AL3564" s="7" t="s">
        <v>50</v>
      </c>
      <c r="AM3564" s="7" t="s">
        <v>33752</v>
      </c>
      <c r="AN3564" s="7" t="s">
        <v>738</v>
      </c>
      <c r="AO3564" s="7" t="s">
        <v>33753</v>
      </c>
      <c r="AP3564" s="22" t="s">
        <v>33754</v>
      </c>
      <c r="AQ3564" s="9" t="s">
        <v>50</v>
      </c>
      <c r="AR3564" s="7" t="s">
        <v>50</v>
      </c>
    </row>
    <row r="3565" spans="1:44" ht="15" thickBot="1">
      <c r="A3565" s="10" t="s">
        <v>33755</v>
      </c>
      <c r="B3565" s="11">
        <v>3121</v>
      </c>
      <c r="C3565" s="12">
        <v>43101</v>
      </c>
      <c r="D3565" s="13" t="s">
        <v>45</v>
      </c>
      <c r="E3565" s="13" t="s">
        <v>46</v>
      </c>
      <c r="F3565" s="13" t="s">
        <v>70</v>
      </c>
      <c r="G3565" s="26" t="s">
        <v>54946</v>
      </c>
      <c r="H3565" s="13" t="s">
        <v>3636</v>
      </c>
      <c r="I3565" s="13" t="s">
        <v>50</v>
      </c>
      <c r="J3565" s="12">
        <v>45378</v>
      </c>
      <c r="K3565" s="13" t="s">
        <v>116</v>
      </c>
      <c r="L3565" s="13" t="s">
        <v>52</v>
      </c>
      <c r="M3565" s="13" t="s">
        <v>4773</v>
      </c>
      <c r="N3565" s="13" t="s">
        <v>2664</v>
      </c>
      <c r="O3565" s="13" t="s">
        <v>33756</v>
      </c>
      <c r="P3565" s="11">
        <v>27560</v>
      </c>
      <c r="Q3565" s="13" t="s">
        <v>120</v>
      </c>
      <c r="R3565" s="33" t="s">
        <v>33757</v>
      </c>
      <c r="S3565" s="33" t="s">
        <v>33758</v>
      </c>
      <c r="T3565" s="13" t="s">
        <v>50</v>
      </c>
      <c r="U3565" s="13" t="s">
        <v>50</v>
      </c>
      <c r="V3565" s="13">
        <v>500000</v>
      </c>
      <c r="W3565" s="13" t="s">
        <v>60</v>
      </c>
      <c r="X3565" s="13">
        <v>500000</v>
      </c>
      <c r="Y3565" s="13" t="s">
        <v>154</v>
      </c>
      <c r="Z3565" s="13">
        <v>7</v>
      </c>
      <c r="AA3565" s="13">
        <v>15000000</v>
      </c>
      <c r="AB3565" s="13" t="s">
        <v>60</v>
      </c>
      <c r="AC3565" s="13">
        <v>15000000</v>
      </c>
      <c r="AD3565" s="13" t="s">
        <v>241</v>
      </c>
      <c r="AE3565" s="13">
        <v>16700000</v>
      </c>
      <c r="AF3565" s="13" t="s">
        <v>60</v>
      </c>
      <c r="AG3565" s="13">
        <v>16700000</v>
      </c>
      <c r="AH3565" s="13">
        <v>17200000</v>
      </c>
      <c r="AI3565" s="13" t="s">
        <v>60</v>
      </c>
      <c r="AJ3565" s="13">
        <v>17200000</v>
      </c>
      <c r="AK3565" s="13" t="s">
        <v>33759</v>
      </c>
      <c r="AL3565" s="13" t="s">
        <v>50</v>
      </c>
      <c r="AM3565" s="13" t="s">
        <v>33760</v>
      </c>
      <c r="AN3565" s="13" t="s">
        <v>66</v>
      </c>
      <c r="AO3565" s="13" t="s">
        <v>33761</v>
      </c>
      <c r="AP3565" s="21" t="s">
        <v>33762</v>
      </c>
      <c r="AQ3565" s="15" t="s">
        <v>50</v>
      </c>
      <c r="AR3565" s="13" t="s">
        <v>50</v>
      </c>
    </row>
    <row r="3566" spans="1:44" ht="15" thickBot="1">
      <c r="A3566" s="4" t="s">
        <v>33763</v>
      </c>
      <c r="B3566" s="7">
        <v>298</v>
      </c>
      <c r="C3566" s="6">
        <v>41640</v>
      </c>
      <c r="D3566" s="7" t="s">
        <v>45</v>
      </c>
      <c r="E3566" s="7" t="s">
        <v>46</v>
      </c>
      <c r="F3566" s="7" t="s">
        <v>70</v>
      </c>
      <c r="G3566" s="26" t="s">
        <v>54946</v>
      </c>
      <c r="H3566" s="7" t="s">
        <v>14559</v>
      </c>
      <c r="I3566" s="7" t="s">
        <v>50</v>
      </c>
      <c r="J3566" s="6">
        <v>45378</v>
      </c>
      <c r="K3566" s="7" t="s">
        <v>50</v>
      </c>
      <c r="L3566" s="7" t="s">
        <v>124</v>
      </c>
      <c r="M3566" s="7" t="s">
        <v>33764</v>
      </c>
      <c r="N3566" s="7" t="s">
        <v>1266</v>
      </c>
      <c r="O3566" s="7" t="s">
        <v>33765</v>
      </c>
      <c r="P3566" s="5">
        <v>27900</v>
      </c>
      <c r="Q3566" s="7" t="s">
        <v>245</v>
      </c>
      <c r="R3566" s="34" t="s">
        <v>33766</v>
      </c>
      <c r="S3566" s="34" t="s">
        <v>33767</v>
      </c>
      <c r="T3566" s="7" t="s">
        <v>33768</v>
      </c>
      <c r="U3566" s="7" t="s">
        <v>33769</v>
      </c>
      <c r="V3566" s="7">
        <v>600000000</v>
      </c>
      <c r="W3566" s="7" t="s">
        <v>2056</v>
      </c>
      <c r="X3566" s="7">
        <v>83022001</v>
      </c>
      <c r="Y3566" s="7" t="s">
        <v>81</v>
      </c>
      <c r="Z3566" s="7">
        <v>5</v>
      </c>
      <c r="AA3566" s="7">
        <v>600000000</v>
      </c>
      <c r="AB3566" s="7" t="s">
        <v>2056</v>
      </c>
      <c r="AC3566" s="7">
        <v>83022001</v>
      </c>
      <c r="AD3566" s="7" t="s">
        <v>124</v>
      </c>
      <c r="AE3566" s="7">
        <v>900000000</v>
      </c>
      <c r="AF3566" s="7" t="s">
        <v>2056</v>
      </c>
      <c r="AG3566" s="7">
        <v>126282227</v>
      </c>
      <c r="AH3566" s="7">
        <v>900000000</v>
      </c>
      <c r="AI3566" s="7" t="s">
        <v>2056</v>
      </c>
      <c r="AJ3566" s="7">
        <v>126282227</v>
      </c>
      <c r="AK3566" s="7" t="s">
        <v>33770</v>
      </c>
      <c r="AL3566" s="7" t="s">
        <v>50</v>
      </c>
      <c r="AM3566" s="7" t="s">
        <v>33771</v>
      </c>
      <c r="AN3566" s="7" t="s">
        <v>993</v>
      </c>
      <c r="AO3566" s="7" t="s">
        <v>33772</v>
      </c>
      <c r="AP3566" s="9" t="s">
        <v>50</v>
      </c>
      <c r="AQ3566" s="22" t="s">
        <v>33773</v>
      </c>
      <c r="AR3566" s="7" t="s">
        <v>50</v>
      </c>
    </row>
    <row r="3567" spans="1:44" ht="15" thickBot="1">
      <c r="A3567" s="10" t="s">
        <v>33774</v>
      </c>
      <c r="B3567" s="11">
        <v>1661050</v>
      </c>
      <c r="C3567" s="12">
        <v>12055</v>
      </c>
      <c r="D3567" s="13" t="s">
        <v>45</v>
      </c>
      <c r="E3567" s="13" t="s">
        <v>46</v>
      </c>
      <c r="F3567" s="13" t="s">
        <v>70</v>
      </c>
      <c r="G3567" s="13" t="s">
        <v>160</v>
      </c>
      <c r="H3567" s="13" t="s">
        <v>49</v>
      </c>
      <c r="I3567" s="13" t="s">
        <v>50</v>
      </c>
      <c r="J3567" s="12">
        <v>45376</v>
      </c>
      <c r="K3567" s="13" t="s">
        <v>161</v>
      </c>
      <c r="L3567" s="13" t="s">
        <v>52</v>
      </c>
      <c r="M3567" s="13" t="s">
        <v>5917</v>
      </c>
      <c r="N3567" s="13" t="s">
        <v>75</v>
      </c>
      <c r="O3567" s="13" t="s">
        <v>33775</v>
      </c>
      <c r="P3567" s="11">
        <v>27922</v>
      </c>
      <c r="Q3567" s="13" t="s">
        <v>77</v>
      </c>
      <c r="R3567" s="33" t="s">
        <v>33776</v>
      </c>
      <c r="S3567" s="33" t="s">
        <v>33777</v>
      </c>
      <c r="T3567" s="13" t="s">
        <v>50</v>
      </c>
      <c r="U3567" s="13" t="s">
        <v>33778</v>
      </c>
      <c r="V3567" s="13">
        <v>500000</v>
      </c>
      <c r="W3567" s="13" t="s">
        <v>60</v>
      </c>
      <c r="X3567" s="13">
        <v>500000</v>
      </c>
      <c r="Y3567" s="13" t="s">
        <v>50</v>
      </c>
      <c r="Z3567" s="13">
        <v>4</v>
      </c>
      <c r="AA3567" s="13" t="s">
        <v>50</v>
      </c>
      <c r="AB3567" s="13" t="s">
        <v>50</v>
      </c>
      <c r="AC3567" s="13" t="s">
        <v>50</v>
      </c>
      <c r="AD3567" s="13" t="s">
        <v>50</v>
      </c>
      <c r="AE3567" s="13" t="s">
        <v>50</v>
      </c>
      <c r="AF3567" s="13" t="s">
        <v>50</v>
      </c>
      <c r="AG3567" s="13" t="s">
        <v>50</v>
      </c>
      <c r="AH3567" s="13">
        <v>1249999</v>
      </c>
      <c r="AI3567" s="13" t="s">
        <v>60</v>
      </c>
      <c r="AJ3567" s="13">
        <v>1249999</v>
      </c>
      <c r="AK3567" s="13" t="s">
        <v>33779</v>
      </c>
      <c r="AL3567" s="13" t="s">
        <v>50</v>
      </c>
      <c r="AM3567" s="13" t="s">
        <v>33780</v>
      </c>
      <c r="AN3567" s="13" t="s">
        <v>66</v>
      </c>
      <c r="AO3567" s="13" t="s">
        <v>33781</v>
      </c>
      <c r="AP3567" s="21" t="s">
        <v>33782</v>
      </c>
      <c r="AQ3567" s="15" t="s">
        <v>50</v>
      </c>
      <c r="AR3567" s="13" t="s">
        <v>50</v>
      </c>
    </row>
    <row r="3568" spans="1:44" ht="15" thickBot="1">
      <c r="A3568" s="4" t="s">
        <v>33783</v>
      </c>
      <c r="B3568" s="7">
        <v>510</v>
      </c>
      <c r="C3568" s="6">
        <v>43979</v>
      </c>
      <c r="D3568" s="7" t="s">
        <v>45</v>
      </c>
      <c r="E3568" s="7" t="s">
        <v>46</v>
      </c>
      <c r="F3568" s="7" t="s">
        <v>70</v>
      </c>
      <c r="G3568" s="27" t="s">
        <v>54945</v>
      </c>
      <c r="H3568" s="7" t="s">
        <v>1091</v>
      </c>
      <c r="I3568" s="7" t="s">
        <v>50</v>
      </c>
      <c r="J3568" s="6">
        <v>45378</v>
      </c>
      <c r="K3568" s="7" t="s">
        <v>116</v>
      </c>
      <c r="L3568" s="7" t="s">
        <v>467</v>
      </c>
      <c r="M3568" s="7" t="s">
        <v>33784</v>
      </c>
      <c r="N3568" s="7" t="s">
        <v>180</v>
      </c>
      <c r="O3568" s="7" t="s">
        <v>33785</v>
      </c>
      <c r="P3568" s="5">
        <v>27998</v>
      </c>
      <c r="Q3568" s="7" t="s">
        <v>120</v>
      </c>
      <c r="R3568" s="34" t="s">
        <v>33786</v>
      </c>
      <c r="S3568" s="34" t="s">
        <v>33787</v>
      </c>
      <c r="T3568" s="7" t="s">
        <v>33788</v>
      </c>
      <c r="U3568" s="7">
        <v>4152343242</v>
      </c>
      <c r="V3568" s="7">
        <v>4700000</v>
      </c>
      <c r="W3568" s="7" t="s">
        <v>60</v>
      </c>
      <c r="X3568" s="7">
        <v>4700000</v>
      </c>
      <c r="Y3568" s="7" t="s">
        <v>467</v>
      </c>
      <c r="Z3568" s="7">
        <v>3</v>
      </c>
      <c r="AA3568" s="7">
        <v>4700000</v>
      </c>
      <c r="AB3568" s="7" t="s">
        <v>60</v>
      </c>
      <c r="AC3568" s="7">
        <v>4700000</v>
      </c>
      <c r="AD3568" s="7" t="s">
        <v>467</v>
      </c>
      <c r="AE3568" s="7">
        <v>4700000</v>
      </c>
      <c r="AF3568" s="7" t="s">
        <v>60</v>
      </c>
      <c r="AG3568" s="7">
        <v>4700000</v>
      </c>
      <c r="AH3568" s="7">
        <v>4700000</v>
      </c>
      <c r="AI3568" s="7" t="s">
        <v>60</v>
      </c>
      <c r="AJ3568" s="7">
        <v>4700000</v>
      </c>
      <c r="AK3568" s="7" t="s">
        <v>33789</v>
      </c>
      <c r="AL3568" s="7" t="s">
        <v>50</v>
      </c>
      <c r="AM3568" s="7" t="s">
        <v>33790</v>
      </c>
      <c r="AN3568" s="7" t="s">
        <v>66</v>
      </c>
      <c r="AO3568" s="7" t="s">
        <v>33791</v>
      </c>
      <c r="AP3568" s="22" t="s">
        <v>33792</v>
      </c>
      <c r="AQ3568" s="9" t="s">
        <v>50</v>
      </c>
      <c r="AR3568" s="7" t="s">
        <v>50</v>
      </c>
    </row>
    <row r="3569" spans="1:44" ht="15" thickBot="1">
      <c r="A3569" s="10" t="s">
        <v>33793</v>
      </c>
      <c r="B3569" s="11">
        <v>2499</v>
      </c>
      <c r="C3569" s="12">
        <v>43466</v>
      </c>
      <c r="D3569" s="13" t="s">
        <v>45</v>
      </c>
      <c r="E3569" s="13" t="s">
        <v>46</v>
      </c>
      <c r="F3569" s="13" t="s">
        <v>70</v>
      </c>
      <c r="G3569" s="26" t="s">
        <v>54946</v>
      </c>
      <c r="H3569" s="13" t="s">
        <v>5740</v>
      </c>
      <c r="I3569" s="13" t="s">
        <v>50</v>
      </c>
      <c r="J3569" s="12">
        <v>45377</v>
      </c>
      <c r="K3569" s="13" t="s">
        <v>191</v>
      </c>
      <c r="L3569" s="13" t="s">
        <v>2837</v>
      </c>
      <c r="M3569" s="13" t="s">
        <v>33794</v>
      </c>
      <c r="N3569" s="13" t="s">
        <v>33795</v>
      </c>
      <c r="O3569" s="13" t="s">
        <v>33796</v>
      </c>
      <c r="P3569" s="11">
        <v>28030</v>
      </c>
      <c r="Q3569" s="13" t="s">
        <v>166</v>
      </c>
      <c r="R3569" s="33" t="s">
        <v>33797</v>
      </c>
      <c r="S3569" s="33" t="s">
        <v>33798</v>
      </c>
      <c r="T3569" s="13" t="s">
        <v>33799</v>
      </c>
      <c r="U3569" s="13" t="s">
        <v>33800</v>
      </c>
      <c r="V3569" s="13">
        <v>2000000</v>
      </c>
      <c r="W3569" s="13" t="s">
        <v>60</v>
      </c>
      <c r="X3569" s="13">
        <v>2000000</v>
      </c>
      <c r="Y3569" s="13" t="s">
        <v>81</v>
      </c>
      <c r="Z3569" s="13">
        <v>4</v>
      </c>
      <c r="AA3569" s="13" t="s">
        <v>50</v>
      </c>
      <c r="AB3569" s="13" t="s">
        <v>50</v>
      </c>
      <c r="AC3569" s="13" t="s">
        <v>50</v>
      </c>
      <c r="AD3569" s="13" t="s">
        <v>124</v>
      </c>
      <c r="AE3569" s="13">
        <v>11500000</v>
      </c>
      <c r="AF3569" s="13" t="s">
        <v>60</v>
      </c>
      <c r="AG3569" s="13">
        <v>11500000</v>
      </c>
      <c r="AH3569" s="13">
        <v>13500000</v>
      </c>
      <c r="AI3569" s="13" t="s">
        <v>60</v>
      </c>
      <c r="AJ3569" s="13">
        <v>13500000</v>
      </c>
      <c r="AK3569" s="13" t="s">
        <v>33801</v>
      </c>
      <c r="AL3569" s="13" t="s">
        <v>50</v>
      </c>
      <c r="AM3569" s="13" t="s">
        <v>33802</v>
      </c>
      <c r="AN3569" s="13" t="s">
        <v>66</v>
      </c>
      <c r="AO3569" s="13" t="s">
        <v>33803</v>
      </c>
      <c r="AP3569" s="21" t="s">
        <v>33804</v>
      </c>
      <c r="AQ3569" s="15" t="s">
        <v>50</v>
      </c>
      <c r="AR3569" s="13" t="s">
        <v>50</v>
      </c>
    </row>
    <row r="3570" spans="1:44" ht="15" thickBot="1">
      <c r="A3570" s="4" t="s">
        <v>33805</v>
      </c>
      <c r="B3570" s="7">
        <v>146</v>
      </c>
      <c r="C3570" s="6">
        <v>44927</v>
      </c>
      <c r="D3570" s="7" t="s">
        <v>45</v>
      </c>
      <c r="E3570" s="7" t="s">
        <v>46</v>
      </c>
      <c r="F3570" s="7" t="s">
        <v>70</v>
      </c>
      <c r="G3570" s="27" t="s">
        <v>54945</v>
      </c>
      <c r="H3570" s="7" t="s">
        <v>50</v>
      </c>
      <c r="I3570" s="7" t="s">
        <v>50</v>
      </c>
      <c r="J3570" s="6">
        <v>45378</v>
      </c>
      <c r="K3570" s="7" t="s">
        <v>50</v>
      </c>
      <c r="L3570" s="7" t="s">
        <v>467</v>
      </c>
      <c r="M3570" s="7" t="s">
        <v>33806</v>
      </c>
      <c r="N3570" s="7" t="s">
        <v>133</v>
      </c>
      <c r="O3570" s="7" t="s">
        <v>33807</v>
      </c>
      <c r="P3570" s="5">
        <v>28145</v>
      </c>
      <c r="Q3570" s="7" t="s">
        <v>135</v>
      </c>
      <c r="R3570" s="34" t="s">
        <v>33808</v>
      </c>
      <c r="S3570" s="34" t="s">
        <v>33809</v>
      </c>
      <c r="T3570" s="7" t="s">
        <v>50</v>
      </c>
      <c r="U3570" s="7" t="s">
        <v>33810</v>
      </c>
      <c r="V3570" s="7">
        <v>10000000</v>
      </c>
      <c r="W3570" s="7" t="s">
        <v>139</v>
      </c>
      <c r="X3570" s="7">
        <v>12617500</v>
      </c>
      <c r="Y3570" s="7" t="s">
        <v>467</v>
      </c>
      <c r="Z3570" s="7">
        <v>1</v>
      </c>
      <c r="AA3570" s="7">
        <v>10000000</v>
      </c>
      <c r="AB3570" s="7" t="s">
        <v>139</v>
      </c>
      <c r="AC3570" s="7">
        <v>12617500</v>
      </c>
      <c r="AD3570" s="7" t="s">
        <v>467</v>
      </c>
      <c r="AE3570" s="7">
        <v>10000000</v>
      </c>
      <c r="AF3570" s="7" t="s">
        <v>139</v>
      </c>
      <c r="AG3570" s="7">
        <v>12617500</v>
      </c>
      <c r="AH3570" s="7">
        <v>10000000</v>
      </c>
      <c r="AI3570" s="7" t="s">
        <v>139</v>
      </c>
      <c r="AJ3570" s="7">
        <v>12617500</v>
      </c>
      <c r="AK3570" s="7" t="s">
        <v>33811</v>
      </c>
      <c r="AL3570" s="7" t="s">
        <v>50</v>
      </c>
      <c r="AM3570" s="7" t="s">
        <v>33812</v>
      </c>
      <c r="AN3570" s="7" t="s">
        <v>66</v>
      </c>
      <c r="AO3570" s="7" t="s">
        <v>33813</v>
      </c>
      <c r="AP3570" s="22" t="s">
        <v>33814</v>
      </c>
      <c r="AQ3570" s="9" t="s">
        <v>50</v>
      </c>
      <c r="AR3570" s="7" t="s">
        <v>50</v>
      </c>
    </row>
    <row r="3571" spans="1:44" ht="15" thickBot="1">
      <c r="A3571" s="10" t="s">
        <v>33815</v>
      </c>
      <c r="B3571" s="13" t="s">
        <v>50</v>
      </c>
      <c r="C3571" s="12">
        <v>45034</v>
      </c>
      <c r="D3571" s="13" t="s">
        <v>45</v>
      </c>
      <c r="E3571" s="13" t="s">
        <v>46</v>
      </c>
      <c r="F3571" s="13" t="s">
        <v>70</v>
      </c>
      <c r="G3571" s="27" t="s">
        <v>54945</v>
      </c>
      <c r="H3571" s="13" t="s">
        <v>50</v>
      </c>
      <c r="I3571" s="13" t="s">
        <v>50</v>
      </c>
      <c r="J3571" s="12">
        <v>45376</v>
      </c>
      <c r="K3571" s="13" t="s">
        <v>50</v>
      </c>
      <c r="L3571" s="13" t="s">
        <v>52</v>
      </c>
      <c r="M3571" s="13" t="s">
        <v>33816</v>
      </c>
      <c r="N3571" s="13" t="s">
        <v>421</v>
      </c>
      <c r="O3571" s="13" t="s">
        <v>33817</v>
      </c>
      <c r="P3571" s="11">
        <v>28443</v>
      </c>
      <c r="Q3571" s="13" t="s">
        <v>245</v>
      </c>
      <c r="R3571" s="33" t="s">
        <v>33818</v>
      </c>
      <c r="S3571" s="33" t="s">
        <v>33819</v>
      </c>
      <c r="T3571" s="13" t="s">
        <v>33820</v>
      </c>
      <c r="U3571" s="13">
        <v>9205066063</v>
      </c>
      <c r="V3571" s="13">
        <v>30000000</v>
      </c>
      <c r="W3571" s="13" t="s">
        <v>250</v>
      </c>
      <c r="X3571" s="13">
        <v>359635</v>
      </c>
      <c r="Y3571" s="13" t="s">
        <v>467</v>
      </c>
      <c r="Z3571" s="13">
        <v>3</v>
      </c>
      <c r="AA3571" s="13">
        <v>3000000</v>
      </c>
      <c r="AB3571" s="13" t="s">
        <v>250</v>
      </c>
      <c r="AC3571" s="13">
        <v>36106</v>
      </c>
      <c r="AD3571" s="13" t="s">
        <v>1624</v>
      </c>
      <c r="AE3571" s="13">
        <v>76095</v>
      </c>
      <c r="AF3571" s="13" t="s">
        <v>60</v>
      </c>
      <c r="AG3571" s="13">
        <v>76095</v>
      </c>
      <c r="AH3571" s="13">
        <v>435730</v>
      </c>
      <c r="AI3571" s="13" t="s">
        <v>60</v>
      </c>
      <c r="AJ3571" s="13">
        <v>435730</v>
      </c>
      <c r="AK3571" s="13" t="s">
        <v>33821</v>
      </c>
      <c r="AL3571" s="13" t="s">
        <v>50</v>
      </c>
      <c r="AM3571" s="13" t="s">
        <v>33822</v>
      </c>
      <c r="AN3571" s="13" t="s">
        <v>66</v>
      </c>
      <c r="AO3571" s="13" t="s">
        <v>33823</v>
      </c>
      <c r="AP3571" s="21" t="s">
        <v>33824</v>
      </c>
      <c r="AQ3571" s="15" t="s">
        <v>50</v>
      </c>
      <c r="AR3571" s="13" t="s">
        <v>50</v>
      </c>
    </row>
    <row r="3572" spans="1:44" ht="15" thickBot="1">
      <c r="A3572" s="4" t="s">
        <v>33825</v>
      </c>
      <c r="B3572" s="5">
        <v>1664</v>
      </c>
      <c r="C3572" s="6">
        <v>44197</v>
      </c>
      <c r="D3572" s="7" t="s">
        <v>45</v>
      </c>
      <c r="E3572" s="7" t="s">
        <v>50</v>
      </c>
      <c r="F3572" s="7" t="s">
        <v>70</v>
      </c>
      <c r="G3572" s="26" t="s">
        <v>54946</v>
      </c>
      <c r="H3572" s="7" t="s">
        <v>50</v>
      </c>
      <c r="I3572" s="7" t="s">
        <v>50</v>
      </c>
      <c r="J3572" s="6">
        <v>45376</v>
      </c>
      <c r="K3572" s="7" t="s">
        <v>50</v>
      </c>
      <c r="L3572" s="7" t="s">
        <v>467</v>
      </c>
      <c r="M3572" s="7" t="s">
        <v>33826</v>
      </c>
      <c r="N3572" s="7" t="s">
        <v>180</v>
      </c>
      <c r="O3572" s="7" t="s">
        <v>33827</v>
      </c>
      <c r="P3572" s="5">
        <v>28546</v>
      </c>
      <c r="Q3572" s="7" t="s">
        <v>120</v>
      </c>
      <c r="R3572" s="34" t="s">
        <v>33828</v>
      </c>
      <c r="S3572" s="34" t="s">
        <v>33829</v>
      </c>
      <c r="T3572" s="7" t="s">
        <v>33830</v>
      </c>
      <c r="U3572" s="7" t="s">
        <v>50</v>
      </c>
      <c r="V3572" s="7">
        <v>5300000</v>
      </c>
      <c r="W3572" s="7" t="s">
        <v>60</v>
      </c>
      <c r="X3572" s="7">
        <v>5300000</v>
      </c>
      <c r="Y3572" s="7" t="s">
        <v>467</v>
      </c>
      <c r="Z3572" s="7">
        <v>2</v>
      </c>
      <c r="AA3572" s="7">
        <v>5300000</v>
      </c>
      <c r="AB3572" s="7" t="s">
        <v>60</v>
      </c>
      <c r="AC3572" s="7">
        <v>5300000</v>
      </c>
      <c r="AD3572" s="7" t="s">
        <v>467</v>
      </c>
      <c r="AE3572" s="7">
        <v>10500000</v>
      </c>
      <c r="AF3572" s="7" t="s">
        <v>60</v>
      </c>
      <c r="AG3572" s="7">
        <v>10500000</v>
      </c>
      <c r="AH3572" s="7">
        <v>10500000</v>
      </c>
      <c r="AI3572" s="7" t="s">
        <v>60</v>
      </c>
      <c r="AJ3572" s="7">
        <v>10500000</v>
      </c>
      <c r="AK3572" s="7" t="s">
        <v>33831</v>
      </c>
      <c r="AL3572" s="7" t="s">
        <v>50</v>
      </c>
      <c r="AM3572" s="7" t="s">
        <v>33832</v>
      </c>
      <c r="AN3572" s="7" t="s">
        <v>66</v>
      </c>
      <c r="AO3572" s="7" t="s">
        <v>33833</v>
      </c>
      <c r="AP3572" s="22" t="s">
        <v>33834</v>
      </c>
      <c r="AQ3572" s="9" t="s">
        <v>50</v>
      </c>
      <c r="AR3572" s="7" t="s">
        <v>50</v>
      </c>
    </row>
    <row r="3573" spans="1:44" ht="15" thickBot="1">
      <c r="A3573" s="10" t="s">
        <v>33835</v>
      </c>
      <c r="B3573" s="13">
        <v>900</v>
      </c>
      <c r="C3573" s="12">
        <v>42736</v>
      </c>
      <c r="D3573" s="13" t="s">
        <v>45</v>
      </c>
      <c r="E3573" s="13" t="s">
        <v>46</v>
      </c>
      <c r="F3573" s="13" t="s">
        <v>70</v>
      </c>
      <c r="G3573" s="27" t="s">
        <v>54945</v>
      </c>
      <c r="H3573" s="13" t="s">
        <v>692</v>
      </c>
      <c r="I3573" s="13" t="s">
        <v>50</v>
      </c>
      <c r="J3573" s="12">
        <v>45376</v>
      </c>
      <c r="K3573" s="13" t="s">
        <v>116</v>
      </c>
      <c r="L3573" s="13" t="s">
        <v>241</v>
      </c>
      <c r="M3573" s="13" t="s">
        <v>33836</v>
      </c>
      <c r="N3573" s="13" t="s">
        <v>12405</v>
      </c>
      <c r="O3573" s="13" t="s">
        <v>33837</v>
      </c>
      <c r="P3573" s="11">
        <v>28737</v>
      </c>
      <c r="Q3573" s="13" t="s">
        <v>56</v>
      </c>
      <c r="R3573" s="33" t="s">
        <v>33838</v>
      </c>
      <c r="S3573" s="33" t="s">
        <v>33839</v>
      </c>
      <c r="T3573" s="13" t="s">
        <v>50</v>
      </c>
      <c r="U3573" s="13" t="s">
        <v>33840</v>
      </c>
      <c r="V3573" s="13">
        <v>6200000</v>
      </c>
      <c r="W3573" s="13" t="s">
        <v>60</v>
      </c>
      <c r="X3573" s="13">
        <v>6200000</v>
      </c>
      <c r="Y3573" s="13" t="s">
        <v>154</v>
      </c>
      <c r="Z3573" s="13">
        <v>3</v>
      </c>
      <c r="AA3573" s="13">
        <v>6200000</v>
      </c>
      <c r="AB3573" s="13" t="s">
        <v>60</v>
      </c>
      <c r="AC3573" s="13">
        <v>6200000</v>
      </c>
      <c r="AD3573" s="13" t="s">
        <v>241</v>
      </c>
      <c r="AE3573" s="13">
        <v>18200000</v>
      </c>
      <c r="AF3573" s="13" t="s">
        <v>60</v>
      </c>
      <c r="AG3573" s="13">
        <v>18200000</v>
      </c>
      <c r="AH3573" s="13">
        <v>18200000</v>
      </c>
      <c r="AI3573" s="13" t="s">
        <v>60</v>
      </c>
      <c r="AJ3573" s="13">
        <v>18200000</v>
      </c>
      <c r="AK3573" s="13" t="s">
        <v>33841</v>
      </c>
      <c r="AL3573" s="13" t="s">
        <v>50</v>
      </c>
      <c r="AM3573" s="13" t="s">
        <v>33842</v>
      </c>
      <c r="AN3573" s="13" t="s">
        <v>66</v>
      </c>
      <c r="AO3573" s="13" t="s">
        <v>33843</v>
      </c>
      <c r="AP3573" s="21" t="s">
        <v>33844</v>
      </c>
      <c r="AQ3573" s="15" t="s">
        <v>50</v>
      </c>
      <c r="AR3573" s="13" t="s">
        <v>50</v>
      </c>
    </row>
    <row r="3574" spans="1:44" ht="15" thickBot="1">
      <c r="A3574" s="4" t="s">
        <v>33845</v>
      </c>
      <c r="B3574" s="5">
        <v>27645</v>
      </c>
      <c r="C3574" s="6">
        <v>21551</v>
      </c>
      <c r="D3574" s="7" t="s">
        <v>45</v>
      </c>
      <c r="E3574" s="7" t="s">
        <v>46</v>
      </c>
      <c r="F3574" s="7" t="s">
        <v>47</v>
      </c>
      <c r="G3574" s="7" t="s">
        <v>48</v>
      </c>
      <c r="H3574" s="7" t="s">
        <v>7176</v>
      </c>
      <c r="I3574" s="7" t="s">
        <v>50</v>
      </c>
      <c r="J3574" s="6">
        <v>45377</v>
      </c>
      <c r="K3574" s="7" t="s">
        <v>51</v>
      </c>
      <c r="L3574" s="7" t="s">
        <v>162</v>
      </c>
      <c r="M3574" s="7" t="s">
        <v>33846</v>
      </c>
      <c r="N3574" s="7" t="s">
        <v>5335</v>
      </c>
      <c r="O3574" s="7" t="s">
        <v>33847</v>
      </c>
      <c r="P3574" s="5">
        <v>28838</v>
      </c>
      <c r="Q3574" s="7" t="s">
        <v>1783</v>
      </c>
      <c r="R3574" s="34" t="s">
        <v>33848</v>
      </c>
      <c r="S3574" s="34" t="s">
        <v>33849</v>
      </c>
      <c r="T3574" s="7" t="s">
        <v>50</v>
      </c>
      <c r="U3574" s="7" t="s">
        <v>33850</v>
      </c>
      <c r="V3574" s="7">
        <v>435000000</v>
      </c>
      <c r="W3574" s="7" t="s">
        <v>209</v>
      </c>
      <c r="X3574" s="7">
        <v>471213717</v>
      </c>
      <c r="Y3574" s="7" t="s">
        <v>61</v>
      </c>
      <c r="Z3574" s="7">
        <v>4</v>
      </c>
      <c r="AA3574" s="7" t="s">
        <v>50</v>
      </c>
      <c r="AB3574" s="7" t="s">
        <v>50</v>
      </c>
      <c r="AC3574" s="7" t="s">
        <v>50</v>
      </c>
      <c r="AD3574" s="7" t="s">
        <v>50</v>
      </c>
      <c r="AE3574" s="7" t="s">
        <v>50</v>
      </c>
      <c r="AF3574" s="7" t="s">
        <v>50</v>
      </c>
      <c r="AG3574" s="7" t="s">
        <v>50</v>
      </c>
      <c r="AH3574" s="7">
        <v>1435000000</v>
      </c>
      <c r="AI3574" s="7" t="s">
        <v>209</v>
      </c>
      <c r="AJ3574" s="7">
        <v>1616574087</v>
      </c>
      <c r="AK3574" s="7" t="s">
        <v>33851</v>
      </c>
      <c r="AL3574" s="7" t="s">
        <v>50</v>
      </c>
      <c r="AM3574" s="7" t="s">
        <v>33852</v>
      </c>
      <c r="AN3574" s="7" t="s">
        <v>798</v>
      </c>
      <c r="AO3574" s="7" t="s">
        <v>33853</v>
      </c>
      <c r="AP3574" s="22" t="s">
        <v>33854</v>
      </c>
      <c r="AQ3574" s="9" t="s">
        <v>50</v>
      </c>
      <c r="AR3574" s="7" t="s">
        <v>50</v>
      </c>
    </row>
    <row r="3575" spans="1:44" ht="15" thickBot="1">
      <c r="A3575" s="10" t="s">
        <v>33855</v>
      </c>
      <c r="B3575" s="13">
        <v>387</v>
      </c>
      <c r="C3575" s="12">
        <v>42950</v>
      </c>
      <c r="D3575" s="13" t="s">
        <v>45</v>
      </c>
      <c r="E3575" s="13" t="s">
        <v>46</v>
      </c>
      <c r="F3575" s="13" t="s">
        <v>70</v>
      </c>
      <c r="G3575" s="27" t="s">
        <v>54945</v>
      </c>
      <c r="H3575" s="13" t="s">
        <v>33856</v>
      </c>
      <c r="I3575" s="13" t="s">
        <v>50</v>
      </c>
      <c r="J3575" s="12">
        <v>45376</v>
      </c>
      <c r="K3575" s="13" t="s">
        <v>116</v>
      </c>
      <c r="L3575" s="13" t="s">
        <v>147</v>
      </c>
      <c r="M3575" s="13" t="s">
        <v>33857</v>
      </c>
      <c r="N3575" s="13" t="s">
        <v>33858</v>
      </c>
      <c r="O3575" s="13" t="s">
        <v>33859</v>
      </c>
      <c r="P3575" s="11">
        <v>28899</v>
      </c>
      <c r="Q3575" s="13" t="s">
        <v>166</v>
      </c>
      <c r="R3575" s="33" t="s">
        <v>33860</v>
      </c>
      <c r="S3575" s="33" t="s">
        <v>33861</v>
      </c>
      <c r="T3575" s="13" t="s">
        <v>33862</v>
      </c>
      <c r="U3575" s="13" t="s">
        <v>33863</v>
      </c>
      <c r="V3575" s="13">
        <v>10000000</v>
      </c>
      <c r="W3575" s="13" t="s">
        <v>60</v>
      </c>
      <c r="X3575" s="13">
        <v>10000000</v>
      </c>
      <c r="Y3575" s="13" t="s">
        <v>154</v>
      </c>
      <c r="Z3575" s="13">
        <v>3</v>
      </c>
      <c r="AA3575" s="13">
        <v>10000000</v>
      </c>
      <c r="AB3575" s="13" t="s">
        <v>60</v>
      </c>
      <c r="AC3575" s="13">
        <v>10000000</v>
      </c>
      <c r="AD3575" s="13" t="s">
        <v>147</v>
      </c>
      <c r="AE3575" s="13">
        <v>11468200</v>
      </c>
      <c r="AF3575" s="13" t="s">
        <v>60</v>
      </c>
      <c r="AG3575" s="13">
        <v>11468200</v>
      </c>
      <c r="AH3575" s="13">
        <v>11468200</v>
      </c>
      <c r="AI3575" s="13" t="s">
        <v>60</v>
      </c>
      <c r="AJ3575" s="13">
        <v>11468200</v>
      </c>
      <c r="AK3575" s="13" t="s">
        <v>33864</v>
      </c>
      <c r="AL3575" s="13" t="s">
        <v>50</v>
      </c>
      <c r="AM3575" s="13" t="s">
        <v>33865</v>
      </c>
      <c r="AN3575" s="13" t="s">
        <v>66</v>
      </c>
      <c r="AO3575" s="13" t="s">
        <v>33866</v>
      </c>
      <c r="AP3575" s="21" t="s">
        <v>33867</v>
      </c>
      <c r="AQ3575" s="15" t="s">
        <v>50</v>
      </c>
      <c r="AR3575" s="13" t="s">
        <v>50</v>
      </c>
    </row>
    <row r="3576" spans="1:44" ht="15" thickBot="1">
      <c r="A3576" s="4" t="s">
        <v>33868</v>
      </c>
      <c r="B3576" s="5">
        <v>3959</v>
      </c>
      <c r="C3576" s="6">
        <v>44586</v>
      </c>
      <c r="D3576" s="7" t="s">
        <v>45</v>
      </c>
      <c r="E3576" s="7" t="s">
        <v>46</v>
      </c>
      <c r="F3576" s="7" t="s">
        <v>70</v>
      </c>
      <c r="G3576" s="26" t="s">
        <v>54946</v>
      </c>
      <c r="H3576" s="7" t="s">
        <v>240</v>
      </c>
      <c r="I3576" s="7" t="s">
        <v>50</v>
      </c>
      <c r="J3576" s="6">
        <v>45377</v>
      </c>
      <c r="K3576" s="7" t="s">
        <v>50</v>
      </c>
      <c r="L3576" s="7" t="s">
        <v>467</v>
      </c>
      <c r="M3576" s="7" t="s">
        <v>33869</v>
      </c>
      <c r="N3576" s="7" t="s">
        <v>133</v>
      </c>
      <c r="O3576" s="7" t="s">
        <v>33870</v>
      </c>
      <c r="P3576" s="5">
        <v>29032</v>
      </c>
      <c r="Q3576" s="7" t="s">
        <v>135</v>
      </c>
      <c r="R3576" s="34" t="s">
        <v>33871</v>
      </c>
      <c r="S3576" s="34" t="s">
        <v>33872</v>
      </c>
      <c r="T3576" s="7" t="s">
        <v>33873</v>
      </c>
      <c r="U3576" s="7" t="s">
        <v>50</v>
      </c>
      <c r="V3576" s="7">
        <v>2200000</v>
      </c>
      <c r="W3576" s="7" t="s">
        <v>60</v>
      </c>
      <c r="X3576" s="7">
        <v>2200000</v>
      </c>
      <c r="Y3576" s="7" t="s">
        <v>467</v>
      </c>
      <c r="Z3576" s="7">
        <v>2</v>
      </c>
      <c r="AA3576" s="7">
        <v>2200000</v>
      </c>
      <c r="AB3576" s="7" t="s">
        <v>60</v>
      </c>
      <c r="AC3576" s="7">
        <v>2200000</v>
      </c>
      <c r="AD3576" s="7" t="s">
        <v>467</v>
      </c>
      <c r="AE3576" s="7">
        <v>2200000</v>
      </c>
      <c r="AF3576" s="7" t="s">
        <v>60</v>
      </c>
      <c r="AG3576" s="7">
        <v>2200000</v>
      </c>
      <c r="AH3576" s="7">
        <v>2200000</v>
      </c>
      <c r="AI3576" s="7" t="s">
        <v>60</v>
      </c>
      <c r="AJ3576" s="7">
        <v>2200000</v>
      </c>
      <c r="AK3576" s="7" t="s">
        <v>19008</v>
      </c>
      <c r="AL3576" s="7" t="s">
        <v>50</v>
      </c>
      <c r="AM3576" s="7" t="s">
        <v>33874</v>
      </c>
      <c r="AN3576" s="7" t="s">
        <v>66</v>
      </c>
      <c r="AO3576" s="7" t="s">
        <v>33875</v>
      </c>
      <c r="AP3576" s="22" t="s">
        <v>33876</v>
      </c>
      <c r="AQ3576" s="9" t="s">
        <v>50</v>
      </c>
      <c r="AR3576" s="7" t="s">
        <v>50</v>
      </c>
    </row>
    <row r="3577" spans="1:44" ht="15" thickBot="1">
      <c r="A3577" s="10" t="s">
        <v>33877</v>
      </c>
      <c r="B3577" s="11">
        <v>12339</v>
      </c>
      <c r="C3577" s="12">
        <v>44197</v>
      </c>
      <c r="D3577" s="13" t="s">
        <v>45</v>
      </c>
      <c r="E3577" s="13" t="s">
        <v>46</v>
      </c>
      <c r="F3577" s="13" t="s">
        <v>70</v>
      </c>
      <c r="G3577" s="27" t="s">
        <v>54945</v>
      </c>
      <c r="H3577" s="13" t="s">
        <v>50</v>
      </c>
      <c r="I3577" s="13" t="s">
        <v>50</v>
      </c>
      <c r="J3577" s="12">
        <v>45377</v>
      </c>
      <c r="K3577" s="13" t="s">
        <v>50</v>
      </c>
      <c r="L3577" s="13" t="s">
        <v>467</v>
      </c>
      <c r="M3577" s="13" t="s">
        <v>27266</v>
      </c>
      <c r="N3577" s="13" t="s">
        <v>27238</v>
      </c>
      <c r="O3577" s="13" t="s">
        <v>33878</v>
      </c>
      <c r="P3577" s="11">
        <v>29495</v>
      </c>
      <c r="Q3577" s="13" t="s">
        <v>77</v>
      </c>
      <c r="R3577" s="33" t="s">
        <v>33879</v>
      </c>
      <c r="S3577" s="33" t="s">
        <v>33880</v>
      </c>
      <c r="T3577" s="13" t="s">
        <v>50</v>
      </c>
      <c r="U3577" s="13" t="s">
        <v>50</v>
      </c>
      <c r="V3577" s="13">
        <v>3000000</v>
      </c>
      <c r="W3577" s="13" t="s">
        <v>60</v>
      </c>
      <c r="X3577" s="13">
        <v>3000000</v>
      </c>
      <c r="Y3577" s="13" t="s">
        <v>467</v>
      </c>
      <c r="Z3577" s="13">
        <v>2</v>
      </c>
      <c r="AA3577" s="13">
        <v>3000000</v>
      </c>
      <c r="AB3577" s="13" t="s">
        <v>60</v>
      </c>
      <c r="AC3577" s="13">
        <v>3000000</v>
      </c>
      <c r="AD3577" s="13" t="s">
        <v>467</v>
      </c>
      <c r="AE3577" s="13">
        <v>3000000</v>
      </c>
      <c r="AF3577" s="13" t="s">
        <v>60</v>
      </c>
      <c r="AG3577" s="13">
        <v>3000000</v>
      </c>
      <c r="AH3577" s="13">
        <v>3020000</v>
      </c>
      <c r="AI3577" s="13" t="s">
        <v>60</v>
      </c>
      <c r="AJ3577" s="13">
        <v>3020000</v>
      </c>
      <c r="AK3577" s="13" t="s">
        <v>33881</v>
      </c>
      <c r="AL3577" s="13" t="s">
        <v>50</v>
      </c>
      <c r="AM3577" s="13" t="s">
        <v>33882</v>
      </c>
      <c r="AN3577" s="13" t="s">
        <v>66</v>
      </c>
      <c r="AO3577" s="13" t="s">
        <v>33883</v>
      </c>
      <c r="AP3577" s="21" t="s">
        <v>33884</v>
      </c>
      <c r="AQ3577" s="15" t="s">
        <v>50</v>
      </c>
      <c r="AR3577" s="13" t="s">
        <v>50</v>
      </c>
    </row>
    <row r="3578" spans="1:44" ht="15" thickBot="1">
      <c r="A3578" s="4" t="s">
        <v>33885</v>
      </c>
      <c r="B3578" s="5">
        <v>1234</v>
      </c>
      <c r="C3578" s="6">
        <v>42700</v>
      </c>
      <c r="D3578" s="7" t="s">
        <v>45</v>
      </c>
      <c r="E3578" s="7" t="s">
        <v>46</v>
      </c>
      <c r="F3578" s="7" t="s">
        <v>70</v>
      </c>
      <c r="G3578" s="26" t="s">
        <v>54946</v>
      </c>
      <c r="H3578" s="7" t="s">
        <v>1112</v>
      </c>
      <c r="I3578" s="7" t="s">
        <v>50</v>
      </c>
      <c r="J3578" s="6">
        <v>45377</v>
      </c>
      <c r="K3578" s="7" t="s">
        <v>116</v>
      </c>
      <c r="L3578" s="7" t="s">
        <v>178</v>
      </c>
      <c r="M3578" s="7" t="s">
        <v>33886</v>
      </c>
      <c r="N3578" s="7" t="s">
        <v>33887</v>
      </c>
      <c r="O3578" s="7" t="s">
        <v>33888</v>
      </c>
      <c r="P3578" s="5">
        <v>29535</v>
      </c>
      <c r="Q3578" s="7" t="s">
        <v>397</v>
      </c>
      <c r="R3578" s="34" t="s">
        <v>33889</v>
      </c>
      <c r="S3578" s="34" t="s">
        <v>33890</v>
      </c>
      <c r="T3578" s="7" t="s">
        <v>33891</v>
      </c>
      <c r="U3578" s="7" t="s">
        <v>33892</v>
      </c>
      <c r="V3578" s="7">
        <v>3600000</v>
      </c>
      <c r="W3578" s="7" t="s">
        <v>60</v>
      </c>
      <c r="X3578" s="7">
        <v>3600000</v>
      </c>
      <c r="Y3578" s="7" t="s">
        <v>50</v>
      </c>
      <c r="Z3578" s="7">
        <v>4</v>
      </c>
      <c r="AA3578" s="7">
        <v>3600000</v>
      </c>
      <c r="AB3578" s="7" t="s">
        <v>60</v>
      </c>
      <c r="AC3578" s="7">
        <v>3600000</v>
      </c>
      <c r="AD3578" s="7" t="s">
        <v>178</v>
      </c>
      <c r="AE3578" s="7">
        <v>3600000</v>
      </c>
      <c r="AF3578" s="7" t="s">
        <v>60</v>
      </c>
      <c r="AG3578" s="7">
        <v>3600000</v>
      </c>
      <c r="AH3578" s="7">
        <v>5288656</v>
      </c>
      <c r="AI3578" s="7" t="s">
        <v>60</v>
      </c>
      <c r="AJ3578" s="7">
        <v>5288656</v>
      </c>
      <c r="AK3578" s="7" t="s">
        <v>33893</v>
      </c>
      <c r="AL3578" s="7" t="s">
        <v>50</v>
      </c>
      <c r="AM3578" s="7" t="s">
        <v>33894</v>
      </c>
      <c r="AN3578" s="7" t="s">
        <v>66</v>
      </c>
      <c r="AO3578" s="7" t="s">
        <v>33895</v>
      </c>
      <c r="AP3578" s="22" t="s">
        <v>33896</v>
      </c>
      <c r="AQ3578" s="9" t="s">
        <v>50</v>
      </c>
      <c r="AR3578" s="7" t="s">
        <v>50</v>
      </c>
    </row>
    <row r="3579" spans="1:44" ht="15" thickBot="1">
      <c r="A3579" s="10" t="s">
        <v>33897</v>
      </c>
      <c r="B3579" s="13">
        <v>143</v>
      </c>
      <c r="C3579" s="12">
        <v>43101</v>
      </c>
      <c r="D3579" s="13" t="s">
        <v>45</v>
      </c>
      <c r="E3579" s="13" t="s">
        <v>46</v>
      </c>
      <c r="F3579" s="13" t="s">
        <v>70</v>
      </c>
      <c r="G3579" s="13" t="s">
        <v>145</v>
      </c>
      <c r="H3579" s="13" t="s">
        <v>1449</v>
      </c>
      <c r="I3579" s="13" t="s">
        <v>50</v>
      </c>
      <c r="J3579" s="12">
        <v>45378</v>
      </c>
      <c r="K3579" s="13" t="s">
        <v>89</v>
      </c>
      <c r="L3579" s="13" t="s">
        <v>178</v>
      </c>
      <c r="M3579" s="13" t="s">
        <v>33898</v>
      </c>
      <c r="N3579" s="13" t="s">
        <v>421</v>
      </c>
      <c r="O3579" s="13" t="s">
        <v>33899</v>
      </c>
      <c r="P3579" s="11">
        <v>29716</v>
      </c>
      <c r="Q3579" s="13" t="s">
        <v>245</v>
      </c>
      <c r="R3579" s="33" t="s">
        <v>33900</v>
      </c>
      <c r="S3579" s="33" t="s">
        <v>33901</v>
      </c>
      <c r="T3579" s="13" t="s">
        <v>50</v>
      </c>
      <c r="U3579" s="13" t="s">
        <v>50</v>
      </c>
      <c r="V3579" s="13" t="s">
        <v>50</v>
      </c>
      <c r="W3579" s="13" t="s">
        <v>50</v>
      </c>
      <c r="X3579" s="13" t="s">
        <v>50</v>
      </c>
      <c r="Y3579" s="13" t="s">
        <v>50</v>
      </c>
      <c r="Z3579" s="13">
        <v>3</v>
      </c>
      <c r="AA3579" s="13" t="s">
        <v>50</v>
      </c>
      <c r="AB3579" s="13" t="s">
        <v>50</v>
      </c>
      <c r="AC3579" s="13" t="s">
        <v>50</v>
      </c>
      <c r="AD3579" s="13" t="s">
        <v>178</v>
      </c>
      <c r="AE3579" s="13">
        <v>15000000</v>
      </c>
      <c r="AF3579" s="13" t="s">
        <v>250</v>
      </c>
      <c r="AG3579" s="13">
        <v>199436</v>
      </c>
      <c r="AH3579" s="13">
        <v>15000000</v>
      </c>
      <c r="AI3579" s="13" t="s">
        <v>250</v>
      </c>
      <c r="AJ3579" s="13">
        <v>199436</v>
      </c>
      <c r="AK3579" s="13" t="s">
        <v>33902</v>
      </c>
      <c r="AL3579" s="13" t="s">
        <v>50</v>
      </c>
      <c r="AM3579" s="13" t="s">
        <v>33903</v>
      </c>
      <c r="AN3579" s="13" t="s">
        <v>66</v>
      </c>
      <c r="AO3579" s="13" t="s">
        <v>33904</v>
      </c>
      <c r="AP3579" s="21" t="s">
        <v>33905</v>
      </c>
      <c r="AQ3579" s="15" t="s">
        <v>50</v>
      </c>
      <c r="AR3579" s="13" t="s">
        <v>50</v>
      </c>
    </row>
    <row r="3580" spans="1:44" ht="15" thickBot="1">
      <c r="A3580" s="4" t="s">
        <v>33906</v>
      </c>
      <c r="B3580" s="5">
        <v>23514</v>
      </c>
      <c r="C3580" s="6">
        <v>38353</v>
      </c>
      <c r="D3580" s="7" t="s">
        <v>45</v>
      </c>
      <c r="E3580" s="7" t="s">
        <v>46</v>
      </c>
      <c r="F3580" s="7" t="s">
        <v>70</v>
      </c>
      <c r="G3580" s="26" t="s">
        <v>54946</v>
      </c>
      <c r="H3580" s="7" t="s">
        <v>50</v>
      </c>
      <c r="I3580" s="7" t="s">
        <v>50</v>
      </c>
      <c r="J3580" s="6">
        <v>45377</v>
      </c>
      <c r="K3580" s="7" t="s">
        <v>116</v>
      </c>
      <c r="L3580" s="7" t="s">
        <v>178</v>
      </c>
      <c r="M3580" s="7" t="s">
        <v>33907</v>
      </c>
      <c r="N3580" s="7" t="s">
        <v>33908</v>
      </c>
      <c r="O3580" s="7" t="s">
        <v>33909</v>
      </c>
      <c r="P3580" s="5">
        <v>29757</v>
      </c>
      <c r="Q3580" s="7" t="s">
        <v>77</v>
      </c>
      <c r="R3580" s="34" t="s">
        <v>33910</v>
      </c>
      <c r="S3580" s="34" t="s">
        <v>33911</v>
      </c>
      <c r="T3580" s="7" t="s">
        <v>33912</v>
      </c>
      <c r="U3580" s="7" t="s">
        <v>33913</v>
      </c>
      <c r="V3580" s="7">
        <v>10000000</v>
      </c>
      <c r="W3580" s="7" t="s">
        <v>60</v>
      </c>
      <c r="X3580" s="7">
        <v>10000000</v>
      </c>
      <c r="Y3580" s="7" t="s">
        <v>50</v>
      </c>
      <c r="Z3580" s="7">
        <v>1</v>
      </c>
      <c r="AA3580" s="7">
        <v>10000000</v>
      </c>
      <c r="AB3580" s="7" t="s">
        <v>60</v>
      </c>
      <c r="AC3580" s="7">
        <v>10000000</v>
      </c>
      <c r="AD3580" s="7" t="s">
        <v>178</v>
      </c>
      <c r="AE3580" s="7">
        <v>10000000</v>
      </c>
      <c r="AF3580" s="7" t="s">
        <v>60</v>
      </c>
      <c r="AG3580" s="7">
        <v>10000000</v>
      </c>
      <c r="AH3580" s="7">
        <v>10000000</v>
      </c>
      <c r="AI3580" s="7" t="s">
        <v>60</v>
      </c>
      <c r="AJ3580" s="7">
        <v>10000000</v>
      </c>
      <c r="AK3580" s="7" t="s">
        <v>50</v>
      </c>
      <c r="AL3580" s="7" t="s">
        <v>50</v>
      </c>
      <c r="AM3580" s="7" t="s">
        <v>33914</v>
      </c>
      <c r="AN3580" s="7" t="s">
        <v>66</v>
      </c>
      <c r="AO3580" s="7" t="s">
        <v>33915</v>
      </c>
      <c r="AP3580" s="22" t="s">
        <v>33916</v>
      </c>
      <c r="AQ3580" s="9" t="s">
        <v>50</v>
      </c>
      <c r="AR3580" s="7" t="s">
        <v>50</v>
      </c>
    </row>
    <row r="3581" spans="1:44" ht="15" thickBot="1">
      <c r="A3581" s="10" t="s">
        <v>33917</v>
      </c>
      <c r="B3581" s="13">
        <v>157</v>
      </c>
      <c r="C3581" s="12">
        <v>44621</v>
      </c>
      <c r="D3581" s="13" t="s">
        <v>45</v>
      </c>
      <c r="E3581" s="13" t="s">
        <v>46</v>
      </c>
      <c r="F3581" s="13" t="s">
        <v>70</v>
      </c>
      <c r="G3581" s="26" t="s">
        <v>54946</v>
      </c>
      <c r="H3581" s="13" t="s">
        <v>50</v>
      </c>
      <c r="I3581" s="13" t="s">
        <v>50</v>
      </c>
      <c r="J3581" s="12">
        <v>45376</v>
      </c>
      <c r="K3581" s="13" t="s">
        <v>50</v>
      </c>
      <c r="L3581" s="13" t="s">
        <v>467</v>
      </c>
      <c r="M3581" s="13" t="s">
        <v>33918</v>
      </c>
      <c r="N3581" s="13" t="s">
        <v>15394</v>
      </c>
      <c r="O3581" s="13" t="s">
        <v>33919</v>
      </c>
      <c r="P3581" s="11">
        <v>29853</v>
      </c>
      <c r="Q3581" s="13" t="s">
        <v>360</v>
      </c>
      <c r="R3581" s="33" t="s">
        <v>33920</v>
      </c>
      <c r="S3581" s="33" t="s">
        <v>33921</v>
      </c>
      <c r="T3581" s="13" t="s">
        <v>33922</v>
      </c>
      <c r="U3581" s="13" t="s">
        <v>50</v>
      </c>
      <c r="V3581" s="13">
        <v>2000000</v>
      </c>
      <c r="W3581" s="13" t="s">
        <v>60</v>
      </c>
      <c r="X3581" s="13">
        <v>2000000</v>
      </c>
      <c r="Y3581" s="13" t="s">
        <v>467</v>
      </c>
      <c r="Z3581" s="13">
        <v>5</v>
      </c>
      <c r="AA3581" s="13">
        <v>2000000</v>
      </c>
      <c r="AB3581" s="13" t="s">
        <v>60</v>
      </c>
      <c r="AC3581" s="13">
        <v>2000000</v>
      </c>
      <c r="AD3581" s="13" t="s">
        <v>467</v>
      </c>
      <c r="AE3581" s="13">
        <v>2141819</v>
      </c>
      <c r="AF3581" s="13" t="s">
        <v>60</v>
      </c>
      <c r="AG3581" s="13">
        <v>2141819</v>
      </c>
      <c r="AH3581" s="13">
        <v>2231819</v>
      </c>
      <c r="AI3581" s="13" t="s">
        <v>60</v>
      </c>
      <c r="AJ3581" s="13">
        <v>2231819</v>
      </c>
      <c r="AK3581" s="13" t="s">
        <v>33923</v>
      </c>
      <c r="AL3581" s="13" t="s">
        <v>50</v>
      </c>
      <c r="AM3581" s="13" t="s">
        <v>33924</v>
      </c>
      <c r="AN3581" s="13" t="s">
        <v>66</v>
      </c>
      <c r="AO3581" s="13" t="s">
        <v>33925</v>
      </c>
      <c r="AP3581" s="21" t="s">
        <v>33926</v>
      </c>
      <c r="AQ3581" s="15" t="s">
        <v>50</v>
      </c>
      <c r="AR3581" s="13" t="s">
        <v>50</v>
      </c>
    </row>
    <row r="3582" spans="1:44" ht="15" thickBot="1">
      <c r="A3582" s="4" t="s">
        <v>33927</v>
      </c>
      <c r="B3582" s="5">
        <v>1290</v>
      </c>
      <c r="C3582" s="6">
        <v>43468</v>
      </c>
      <c r="D3582" s="7" t="s">
        <v>45</v>
      </c>
      <c r="E3582" s="7" t="s">
        <v>46</v>
      </c>
      <c r="F3582" s="7" t="s">
        <v>70</v>
      </c>
      <c r="G3582" s="27" t="s">
        <v>54945</v>
      </c>
      <c r="H3582" s="7" t="s">
        <v>50</v>
      </c>
      <c r="I3582" s="7" t="s">
        <v>50</v>
      </c>
      <c r="J3582" s="6">
        <v>45379</v>
      </c>
      <c r="K3582" s="7" t="s">
        <v>116</v>
      </c>
      <c r="L3582" s="7" t="s">
        <v>147</v>
      </c>
      <c r="M3582" s="7" t="s">
        <v>33928</v>
      </c>
      <c r="N3582" s="7" t="s">
        <v>2941</v>
      </c>
      <c r="O3582" s="7" t="s">
        <v>33929</v>
      </c>
      <c r="P3582" s="5">
        <v>29941</v>
      </c>
      <c r="Q3582" s="7" t="s">
        <v>245</v>
      </c>
      <c r="R3582" s="34" t="s">
        <v>33930</v>
      </c>
      <c r="S3582" s="31" t="s">
        <v>50</v>
      </c>
      <c r="T3582" s="7" t="s">
        <v>33931</v>
      </c>
      <c r="U3582" s="7" t="s">
        <v>33932</v>
      </c>
      <c r="V3582" s="7">
        <v>13000000000</v>
      </c>
      <c r="W3582" s="7" t="s">
        <v>2946</v>
      </c>
      <c r="X3582" s="7">
        <v>9626029</v>
      </c>
      <c r="Y3582" s="7" t="s">
        <v>154</v>
      </c>
      <c r="Z3582" s="7">
        <v>5</v>
      </c>
      <c r="AA3582" s="7">
        <v>13000000000</v>
      </c>
      <c r="AB3582" s="7" t="s">
        <v>2946</v>
      </c>
      <c r="AC3582" s="7">
        <v>9626029</v>
      </c>
      <c r="AD3582" s="7" t="s">
        <v>147</v>
      </c>
      <c r="AE3582" s="7">
        <v>28000000000</v>
      </c>
      <c r="AF3582" s="7" t="s">
        <v>2946</v>
      </c>
      <c r="AG3582" s="7">
        <v>21335441</v>
      </c>
      <c r="AH3582" s="7">
        <v>28000000000</v>
      </c>
      <c r="AI3582" s="7" t="s">
        <v>2946</v>
      </c>
      <c r="AJ3582" s="7">
        <v>21335441</v>
      </c>
      <c r="AK3582" s="7" t="s">
        <v>33933</v>
      </c>
      <c r="AL3582" s="7" t="s">
        <v>50</v>
      </c>
      <c r="AM3582" s="7" t="s">
        <v>33934</v>
      </c>
      <c r="AN3582" s="7" t="s">
        <v>738</v>
      </c>
      <c r="AO3582" s="7" t="s">
        <v>33935</v>
      </c>
      <c r="AP3582" s="22" t="s">
        <v>33936</v>
      </c>
      <c r="AQ3582" s="9" t="s">
        <v>50</v>
      </c>
      <c r="AR3582" s="7" t="s">
        <v>50</v>
      </c>
    </row>
    <row r="3583" spans="1:44" ht="15" thickBot="1">
      <c r="A3583" s="10" t="s">
        <v>33937</v>
      </c>
      <c r="B3583" s="13">
        <v>431</v>
      </c>
      <c r="C3583" s="12">
        <v>42370</v>
      </c>
      <c r="D3583" s="13" t="s">
        <v>45</v>
      </c>
      <c r="E3583" s="13" t="s">
        <v>46</v>
      </c>
      <c r="F3583" s="13" t="s">
        <v>70</v>
      </c>
      <c r="G3583" s="26" t="s">
        <v>54946</v>
      </c>
      <c r="H3583" s="13" t="s">
        <v>562</v>
      </c>
      <c r="I3583" s="13" t="s">
        <v>50</v>
      </c>
      <c r="J3583" s="12">
        <v>45376</v>
      </c>
      <c r="K3583" s="13" t="s">
        <v>116</v>
      </c>
      <c r="L3583" s="13" t="s">
        <v>147</v>
      </c>
      <c r="M3583" s="13" t="s">
        <v>33938</v>
      </c>
      <c r="N3583" s="13" t="s">
        <v>1626</v>
      </c>
      <c r="O3583" s="13" t="s">
        <v>33939</v>
      </c>
      <c r="P3583" s="11">
        <v>29946</v>
      </c>
      <c r="Q3583" s="13" t="s">
        <v>135</v>
      </c>
      <c r="R3583" s="33" t="s">
        <v>33940</v>
      </c>
      <c r="S3583" s="33" t="s">
        <v>33941</v>
      </c>
      <c r="T3583" s="13" t="s">
        <v>33942</v>
      </c>
      <c r="U3583" s="13" t="s">
        <v>33943</v>
      </c>
      <c r="V3583" s="13">
        <v>14000000</v>
      </c>
      <c r="W3583" s="13" t="s">
        <v>1456</v>
      </c>
      <c r="X3583" s="13">
        <v>15562645</v>
      </c>
      <c r="Y3583" s="13" t="s">
        <v>154</v>
      </c>
      <c r="Z3583" s="13">
        <v>14</v>
      </c>
      <c r="AA3583" s="13">
        <v>14000000</v>
      </c>
      <c r="AB3583" s="13" t="s">
        <v>1456</v>
      </c>
      <c r="AC3583" s="13">
        <v>15562645</v>
      </c>
      <c r="AD3583" s="13" t="s">
        <v>147</v>
      </c>
      <c r="AE3583" s="13">
        <v>29450000</v>
      </c>
      <c r="AF3583" s="13" t="s">
        <v>1456</v>
      </c>
      <c r="AG3583" s="13">
        <v>31821664</v>
      </c>
      <c r="AH3583" s="13">
        <v>33774783</v>
      </c>
      <c r="AI3583" s="13" t="s">
        <v>60</v>
      </c>
      <c r="AJ3583" s="13">
        <v>33774783</v>
      </c>
      <c r="AK3583" s="13" t="s">
        <v>33944</v>
      </c>
      <c r="AL3583" s="13" t="s">
        <v>50</v>
      </c>
      <c r="AM3583" s="13" t="s">
        <v>33945</v>
      </c>
      <c r="AN3583" s="13" t="s">
        <v>66</v>
      </c>
      <c r="AO3583" s="13" t="s">
        <v>33946</v>
      </c>
      <c r="AP3583" s="21" t="s">
        <v>33947</v>
      </c>
      <c r="AQ3583" s="15" t="s">
        <v>50</v>
      </c>
      <c r="AR3583" s="13" t="s">
        <v>50</v>
      </c>
    </row>
    <row r="3584" spans="1:44" ht="15" thickBot="1">
      <c r="A3584" s="4" t="s">
        <v>33948</v>
      </c>
      <c r="B3584" s="5">
        <v>7786</v>
      </c>
      <c r="C3584" s="6">
        <v>43466</v>
      </c>
      <c r="D3584" s="7" t="s">
        <v>45</v>
      </c>
      <c r="E3584" s="7" t="s">
        <v>46</v>
      </c>
      <c r="F3584" s="7" t="s">
        <v>70</v>
      </c>
      <c r="G3584" s="7" t="s">
        <v>176</v>
      </c>
      <c r="H3584" s="7" t="s">
        <v>50</v>
      </c>
      <c r="I3584" s="7" t="s">
        <v>50</v>
      </c>
      <c r="J3584" s="6">
        <v>45377</v>
      </c>
      <c r="K3584" s="7" t="s">
        <v>50</v>
      </c>
      <c r="L3584" s="7" t="s">
        <v>241</v>
      </c>
      <c r="M3584" s="7" t="s">
        <v>11158</v>
      </c>
      <c r="N3584" s="7" t="s">
        <v>31450</v>
      </c>
      <c r="O3584" s="7" t="s">
        <v>33949</v>
      </c>
      <c r="P3584" s="5">
        <v>30097</v>
      </c>
      <c r="Q3584" s="7" t="s">
        <v>545</v>
      </c>
      <c r="R3584" s="34" t="s">
        <v>33950</v>
      </c>
      <c r="S3584" s="34" t="s">
        <v>33951</v>
      </c>
      <c r="T3584" s="7" t="s">
        <v>50</v>
      </c>
      <c r="U3584" s="7" t="s">
        <v>50</v>
      </c>
      <c r="V3584" s="7">
        <v>25000000</v>
      </c>
      <c r="W3584" s="7" t="s">
        <v>60</v>
      </c>
      <c r="X3584" s="7">
        <v>25000000</v>
      </c>
      <c r="Y3584" s="7" t="s">
        <v>154</v>
      </c>
      <c r="Z3584" s="7">
        <v>3</v>
      </c>
      <c r="AA3584" s="7">
        <v>25000000</v>
      </c>
      <c r="AB3584" s="7" t="s">
        <v>60</v>
      </c>
      <c r="AC3584" s="7">
        <v>25000000</v>
      </c>
      <c r="AD3584" s="7" t="s">
        <v>241</v>
      </c>
      <c r="AE3584" s="7">
        <v>25000000</v>
      </c>
      <c r="AF3584" s="7" t="s">
        <v>60</v>
      </c>
      <c r="AG3584" s="7">
        <v>25000000</v>
      </c>
      <c r="AH3584" s="7">
        <v>25000000</v>
      </c>
      <c r="AI3584" s="7" t="s">
        <v>60</v>
      </c>
      <c r="AJ3584" s="7">
        <v>25000000</v>
      </c>
      <c r="AK3584" s="7" t="s">
        <v>33952</v>
      </c>
      <c r="AL3584" s="7" t="s">
        <v>50</v>
      </c>
      <c r="AM3584" s="7" t="s">
        <v>33953</v>
      </c>
      <c r="AN3584" s="7" t="s">
        <v>4322</v>
      </c>
      <c r="AO3584" s="7" t="s">
        <v>33954</v>
      </c>
      <c r="AP3584" s="22" t="s">
        <v>33955</v>
      </c>
      <c r="AQ3584" s="9" t="s">
        <v>50</v>
      </c>
      <c r="AR3584" s="7" t="s">
        <v>50</v>
      </c>
    </row>
    <row r="3585" spans="1:44" ht="15" thickBot="1">
      <c r="A3585" s="10" t="s">
        <v>33956</v>
      </c>
      <c r="B3585" s="11">
        <v>5578</v>
      </c>
      <c r="C3585" s="12">
        <v>43466</v>
      </c>
      <c r="D3585" s="13" t="s">
        <v>45</v>
      </c>
      <c r="E3585" s="13" t="s">
        <v>46</v>
      </c>
      <c r="F3585" s="13" t="s">
        <v>70</v>
      </c>
      <c r="G3585" s="27" t="s">
        <v>54945</v>
      </c>
      <c r="H3585" s="13" t="s">
        <v>33957</v>
      </c>
      <c r="I3585" s="13" t="s">
        <v>50</v>
      </c>
      <c r="J3585" s="12">
        <v>45377</v>
      </c>
      <c r="K3585" s="13" t="s">
        <v>116</v>
      </c>
      <c r="L3585" s="13" t="s">
        <v>178</v>
      </c>
      <c r="M3585" s="13" t="s">
        <v>33958</v>
      </c>
      <c r="N3585" s="13" t="s">
        <v>11730</v>
      </c>
      <c r="O3585" s="13" t="s">
        <v>33959</v>
      </c>
      <c r="P3585" s="11">
        <v>30513</v>
      </c>
      <c r="Q3585" s="13" t="s">
        <v>93</v>
      </c>
      <c r="R3585" s="33" t="s">
        <v>33960</v>
      </c>
      <c r="S3585" s="33" t="s">
        <v>33961</v>
      </c>
      <c r="T3585" s="13" t="s">
        <v>33962</v>
      </c>
      <c r="U3585" s="13" t="s">
        <v>33963</v>
      </c>
      <c r="V3585" s="13">
        <v>1000000</v>
      </c>
      <c r="W3585" s="13" t="s">
        <v>60</v>
      </c>
      <c r="X3585" s="13">
        <v>1000000</v>
      </c>
      <c r="Y3585" s="13" t="s">
        <v>50</v>
      </c>
      <c r="Z3585" s="13">
        <v>2</v>
      </c>
      <c r="AA3585" s="13">
        <v>1000000</v>
      </c>
      <c r="AB3585" s="13" t="s">
        <v>60</v>
      </c>
      <c r="AC3585" s="13">
        <v>1000000</v>
      </c>
      <c r="AD3585" s="13" t="s">
        <v>178</v>
      </c>
      <c r="AE3585" s="13">
        <v>5500000</v>
      </c>
      <c r="AF3585" s="13" t="s">
        <v>60</v>
      </c>
      <c r="AG3585" s="13">
        <v>5500000</v>
      </c>
      <c r="AH3585" s="13">
        <v>5500000</v>
      </c>
      <c r="AI3585" s="13" t="s">
        <v>60</v>
      </c>
      <c r="AJ3585" s="13">
        <v>5500000</v>
      </c>
      <c r="AK3585" s="13" t="s">
        <v>33964</v>
      </c>
      <c r="AL3585" s="13" t="s">
        <v>50</v>
      </c>
      <c r="AM3585" s="13" t="s">
        <v>33965</v>
      </c>
      <c r="AN3585" s="13" t="s">
        <v>66</v>
      </c>
      <c r="AO3585" s="13" t="s">
        <v>33966</v>
      </c>
      <c r="AP3585" s="21" t="s">
        <v>33967</v>
      </c>
      <c r="AQ3585" s="15" t="s">
        <v>50</v>
      </c>
      <c r="AR3585" s="13" t="s">
        <v>50</v>
      </c>
    </row>
    <row r="3586" spans="1:44" ht="15" thickBot="1">
      <c r="A3586" s="4" t="s">
        <v>33968</v>
      </c>
      <c r="B3586" s="5">
        <v>7334</v>
      </c>
      <c r="C3586" s="6">
        <v>39814</v>
      </c>
      <c r="D3586" s="7" t="s">
        <v>45</v>
      </c>
      <c r="E3586" s="7" t="s">
        <v>46</v>
      </c>
      <c r="F3586" s="7" t="s">
        <v>70</v>
      </c>
      <c r="G3586" s="26" t="s">
        <v>54946</v>
      </c>
      <c r="H3586" s="7" t="s">
        <v>50</v>
      </c>
      <c r="I3586" s="7" t="s">
        <v>50</v>
      </c>
      <c r="J3586" s="6">
        <v>45378</v>
      </c>
      <c r="K3586" s="7" t="s">
        <v>89</v>
      </c>
      <c r="L3586" s="7" t="s">
        <v>178</v>
      </c>
      <c r="M3586" s="7" t="s">
        <v>33969</v>
      </c>
      <c r="N3586" s="7" t="s">
        <v>33970</v>
      </c>
      <c r="O3586" s="7" t="s">
        <v>33971</v>
      </c>
      <c r="P3586" s="5">
        <v>30689</v>
      </c>
      <c r="Q3586" s="7" t="s">
        <v>360</v>
      </c>
      <c r="R3586" s="34" t="s">
        <v>33972</v>
      </c>
      <c r="S3586" s="34" t="s">
        <v>33973</v>
      </c>
      <c r="T3586" s="7" t="s">
        <v>33974</v>
      </c>
      <c r="U3586" s="7" t="s">
        <v>33975</v>
      </c>
      <c r="V3586" s="7">
        <v>35000000</v>
      </c>
      <c r="W3586" s="7" t="s">
        <v>209</v>
      </c>
      <c r="X3586" s="7">
        <v>37844097</v>
      </c>
      <c r="Y3586" s="7" t="s">
        <v>50</v>
      </c>
      <c r="Z3586" s="7">
        <v>2</v>
      </c>
      <c r="AA3586" s="7">
        <v>35000000</v>
      </c>
      <c r="AB3586" s="7" t="s">
        <v>209</v>
      </c>
      <c r="AC3586" s="7">
        <v>37844097</v>
      </c>
      <c r="AD3586" s="7" t="s">
        <v>178</v>
      </c>
      <c r="AE3586" s="7">
        <v>35000000</v>
      </c>
      <c r="AF3586" s="7" t="s">
        <v>209</v>
      </c>
      <c r="AG3586" s="7">
        <v>37844097</v>
      </c>
      <c r="AH3586" s="7">
        <v>37134133</v>
      </c>
      <c r="AI3586" s="7" t="s">
        <v>209</v>
      </c>
      <c r="AJ3586" s="7">
        <v>40233275</v>
      </c>
      <c r="AK3586" s="7" t="s">
        <v>33976</v>
      </c>
      <c r="AL3586" s="7" t="s">
        <v>50</v>
      </c>
      <c r="AM3586" s="7" t="s">
        <v>33977</v>
      </c>
      <c r="AN3586" s="7" t="s">
        <v>66</v>
      </c>
      <c r="AO3586" s="7" t="s">
        <v>33978</v>
      </c>
      <c r="AP3586" s="22" t="s">
        <v>33979</v>
      </c>
      <c r="AQ3586" s="9" t="s">
        <v>50</v>
      </c>
      <c r="AR3586" s="7" t="s">
        <v>50</v>
      </c>
    </row>
    <row r="3587" spans="1:44" ht="15" thickBot="1">
      <c r="A3587" s="10" t="s">
        <v>14711</v>
      </c>
      <c r="B3587" s="11">
        <v>46989</v>
      </c>
      <c r="C3587" s="12">
        <v>40179</v>
      </c>
      <c r="D3587" s="13" t="s">
        <v>45</v>
      </c>
      <c r="E3587" s="13" t="s">
        <v>46</v>
      </c>
      <c r="F3587" s="13" t="s">
        <v>47</v>
      </c>
      <c r="G3587" s="13" t="s">
        <v>145</v>
      </c>
      <c r="H3587" s="13" t="s">
        <v>1112</v>
      </c>
      <c r="I3587" s="13" t="s">
        <v>50</v>
      </c>
      <c r="J3587" s="12">
        <v>45377</v>
      </c>
      <c r="K3587" s="13" t="s">
        <v>282</v>
      </c>
      <c r="L3587" s="13" t="s">
        <v>62</v>
      </c>
      <c r="M3587" s="13" t="s">
        <v>13289</v>
      </c>
      <c r="N3587" s="13" t="s">
        <v>543</v>
      </c>
      <c r="O3587" s="13" t="s">
        <v>14712</v>
      </c>
      <c r="P3587" s="11">
        <v>30696</v>
      </c>
      <c r="Q3587" s="13" t="s">
        <v>545</v>
      </c>
      <c r="R3587" s="33" t="s">
        <v>14713</v>
      </c>
      <c r="S3587" s="33" t="s">
        <v>14714</v>
      </c>
      <c r="T3587" s="13" t="s">
        <v>14715</v>
      </c>
      <c r="U3587" s="13" t="s">
        <v>14716</v>
      </c>
      <c r="V3587" s="13">
        <v>100000</v>
      </c>
      <c r="W3587" s="13" t="s">
        <v>60</v>
      </c>
      <c r="X3587" s="13">
        <v>100000</v>
      </c>
      <c r="Y3587" s="13" t="s">
        <v>61</v>
      </c>
      <c r="Z3587" s="13">
        <v>12</v>
      </c>
      <c r="AA3587" s="13">
        <v>100000</v>
      </c>
      <c r="AB3587" s="13" t="s">
        <v>60</v>
      </c>
      <c r="AC3587" s="13">
        <v>100000</v>
      </c>
      <c r="AD3587" s="13" t="s">
        <v>62</v>
      </c>
      <c r="AE3587" s="13">
        <v>62126364</v>
      </c>
      <c r="AF3587" s="13" t="s">
        <v>60</v>
      </c>
      <c r="AG3587" s="13">
        <v>62126364</v>
      </c>
      <c r="AH3587" s="13">
        <v>66324982</v>
      </c>
      <c r="AI3587" s="13" t="s">
        <v>60</v>
      </c>
      <c r="AJ3587" s="13">
        <v>66324982</v>
      </c>
      <c r="AK3587" s="13" t="s">
        <v>14717</v>
      </c>
      <c r="AL3587" s="13" t="s">
        <v>50</v>
      </c>
      <c r="AM3587" s="13" t="s">
        <v>14718</v>
      </c>
      <c r="AN3587" s="13" t="s">
        <v>66</v>
      </c>
      <c r="AO3587" s="13" t="s">
        <v>14719</v>
      </c>
      <c r="AP3587" s="15" t="s">
        <v>50</v>
      </c>
      <c r="AQ3587" s="21" t="s">
        <v>33980</v>
      </c>
      <c r="AR3587" s="13" t="s">
        <v>50</v>
      </c>
    </row>
    <row r="3588" spans="1:44" ht="15" thickBot="1">
      <c r="A3588" s="4" t="s">
        <v>33981</v>
      </c>
      <c r="B3588" s="5">
        <v>34386</v>
      </c>
      <c r="C3588" s="6">
        <v>42005</v>
      </c>
      <c r="D3588" s="7" t="s">
        <v>45</v>
      </c>
      <c r="E3588" s="7" t="s">
        <v>46</v>
      </c>
      <c r="F3588" s="7" t="s">
        <v>47</v>
      </c>
      <c r="G3588" s="7" t="s">
        <v>71</v>
      </c>
      <c r="H3588" s="7" t="s">
        <v>2519</v>
      </c>
      <c r="I3588" s="7" t="s">
        <v>50</v>
      </c>
      <c r="J3588" s="6">
        <v>45379</v>
      </c>
      <c r="K3588" s="7" t="s">
        <v>282</v>
      </c>
      <c r="L3588" s="7" t="s">
        <v>162</v>
      </c>
      <c r="M3588" s="7" t="s">
        <v>17256</v>
      </c>
      <c r="N3588" s="7" t="s">
        <v>791</v>
      </c>
      <c r="O3588" s="7" t="s">
        <v>33982</v>
      </c>
      <c r="P3588" s="5">
        <v>31044</v>
      </c>
      <c r="Q3588" s="7" t="s">
        <v>245</v>
      </c>
      <c r="R3588" s="34" t="s">
        <v>33983</v>
      </c>
      <c r="S3588" s="34" t="s">
        <v>33984</v>
      </c>
      <c r="T3588" s="7" t="s">
        <v>50</v>
      </c>
      <c r="U3588" s="7">
        <v>4844277500</v>
      </c>
      <c r="V3588" s="7">
        <v>75000000</v>
      </c>
      <c r="W3588" s="7" t="s">
        <v>60</v>
      </c>
      <c r="X3588" s="7">
        <v>75000000</v>
      </c>
      <c r="Y3588" s="7" t="s">
        <v>61</v>
      </c>
      <c r="Z3588" s="7">
        <v>4</v>
      </c>
      <c r="AA3588" s="7">
        <v>10000000</v>
      </c>
      <c r="AB3588" s="7" t="s">
        <v>60</v>
      </c>
      <c r="AC3588" s="7">
        <v>10000000</v>
      </c>
      <c r="AD3588" s="7" t="s">
        <v>290</v>
      </c>
      <c r="AE3588" s="7">
        <v>78809005</v>
      </c>
      <c r="AF3588" s="7" t="s">
        <v>60</v>
      </c>
      <c r="AG3588" s="7">
        <v>78809005</v>
      </c>
      <c r="AH3588" s="7">
        <v>153809005</v>
      </c>
      <c r="AI3588" s="7" t="s">
        <v>60</v>
      </c>
      <c r="AJ3588" s="7">
        <v>153809005</v>
      </c>
      <c r="AK3588" s="7" t="s">
        <v>12066</v>
      </c>
      <c r="AL3588" s="7" t="s">
        <v>33985</v>
      </c>
      <c r="AM3588" s="7" t="s">
        <v>33986</v>
      </c>
      <c r="AN3588" s="7" t="s">
        <v>66</v>
      </c>
      <c r="AO3588" s="7" t="s">
        <v>33987</v>
      </c>
      <c r="AP3588" s="22" t="s">
        <v>33988</v>
      </c>
      <c r="AQ3588" s="9" t="s">
        <v>50</v>
      </c>
      <c r="AR3588" s="7" t="s">
        <v>50</v>
      </c>
    </row>
    <row r="3589" spans="1:44" ht="15" thickBot="1">
      <c r="A3589" s="10" t="s">
        <v>33989</v>
      </c>
      <c r="B3589" s="11">
        <v>411723</v>
      </c>
      <c r="C3589" s="12">
        <v>44927</v>
      </c>
      <c r="D3589" s="13" t="s">
        <v>45</v>
      </c>
      <c r="E3589" s="13" t="s">
        <v>46</v>
      </c>
      <c r="F3589" s="13" t="s">
        <v>70</v>
      </c>
      <c r="G3589" s="27" t="s">
        <v>54945</v>
      </c>
      <c r="H3589" s="13" t="s">
        <v>50</v>
      </c>
      <c r="I3589" s="13" t="s">
        <v>50</v>
      </c>
      <c r="J3589" s="12">
        <v>45377</v>
      </c>
      <c r="K3589" s="13" t="s">
        <v>50</v>
      </c>
      <c r="L3589" s="13" t="s">
        <v>467</v>
      </c>
      <c r="M3589" s="13" t="s">
        <v>50</v>
      </c>
      <c r="N3589" s="13" t="s">
        <v>564</v>
      </c>
      <c r="O3589" s="13" t="s">
        <v>33990</v>
      </c>
      <c r="P3589" s="11">
        <v>31092</v>
      </c>
      <c r="Q3589" s="13" t="s">
        <v>566</v>
      </c>
      <c r="R3589" s="33" t="s">
        <v>33991</v>
      </c>
      <c r="S3589" s="30" t="s">
        <v>50</v>
      </c>
      <c r="T3589" s="13" t="s">
        <v>50</v>
      </c>
      <c r="U3589" s="13" t="s">
        <v>50</v>
      </c>
      <c r="V3589" s="13">
        <v>8000000</v>
      </c>
      <c r="W3589" s="13" t="s">
        <v>60</v>
      </c>
      <c r="X3589" s="13">
        <v>8000000</v>
      </c>
      <c r="Y3589" s="13" t="s">
        <v>467</v>
      </c>
      <c r="Z3589" s="13">
        <v>2</v>
      </c>
      <c r="AA3589" s="13">
        <v>8000000</v>
      </c>
      <c r="AB3589" s="13" t="s">
        <v>60</v>
      </c>
      <c r="AC3589" s="13">
        <v>8000000</v>
      </c>
      <c r="AD3589" s="13" t="s">
        <v>467</v>
      </c>
      <c r="AE3589" s="13">
        <v>13000000</v>
      </c>
      <c r="AF3589" s="13" t="s">
        <v>60</v>
      </c>
      <c r="AG3589" s="13">
        <v>13000000</v>
      </c>
      <c r="AH3589" s="13">
        <v>13000000</v>
      </c>
      <c r="AI3589" s="13" t="s">
        <v>60</v>
      </c>
      <c r="AJ3589" s="13">
        <v>13000000</v>
      </c>
      <c r="AK3589" s="13" t="s">
        <v>33992</v>
      </c>
      <c r="AL3589" s="13" t="s">
        <v>50</v>
      </c>
      <c r="AM3589" s="13" t="s">
        <v>33993</v>
      </c>
      <c r="AN3589" s="13" t="s">
        <v>66</v>
      </c>
      <c r="AO3589" s="13" t="s">
        <v>33994</v>
      </c>
      <c r="AP3589" s="21" t="s">
        <v>33995</v>
      </c>
      <c r="AQ3589" s="15" t="s">
        <v>50</v>
      </c>
      <c r="AR3589" s="13" t="s">
        <v>50</v>
      </c>
    </row>
    <row r="3590" spans="1:44" ht="15" thickBot="1">
      <c r="A3590" s="4" t="s">
        <v>33996</v>
      </c>
      <c r="B3590" s="5">
        <v>1192</v>
      </c>
      <c r="C3590" s="6">
        <v>43831</v>
      </c>
      <c r="D3590" s="7" t="s">
        <v>45</v>
      </c>
      <c r="E3590" s="7" t="s">
        <v>46</v>
      </c>
      <c r="F3590" s="7" t="s">
        <v>70</v>
      </c>
      <c r="G3590" s="26" t="s">
        <v>54946</v>
      </c>
      <c r="H3590" s="7" t="s">
        <v>1091</v>
      </c>
      <c r="I3590" s="7" t="s">
        <v>50</v>
      </c>
      <c r="J3590" s="6">
        <v>45377</v>
      </c>
      <c r="K3590" s="7" t="s">
        <v>116</v>
      </c>
      <c r="L3590" s="7" t="s">
        <v>467</v>
      </c>
      <c r="M3590" s="7" t="s">
        <v>33997</v>
      </c>
      <c r="N3590" s="7" t="s">
        <v>75</v>
      </c>
      <c r="O3590" s="7" t="s">
        <v>33998</v>
      </c>
      <c r="P3590" s="5">
        <v>31258</v>
      </c>
      <c r="Q3590" s="7" t="s">
        <v>77</v>
      </c>
      <c r="R3590" s="34" t="s">
        <v>33999</v>
      </c>
      <c r="S3590" s="34" t="s">
        <v>34000</v>
      </c>
      <c r="T3590" s="7" t="s">
        <v>34001</v>
      </c>
      <c r="U3590" s="7" t="s">
        <v>50</v>
      </c>
      <c r="V3590" s="7">
        <v>4651712</v>
      </c>
      <c r="W3590" s="7" t="s">
        <v>60</v>
      </c>
      <c r="X3590" s="7">
        <v>4651712</v>
      </c>
      <c r="Y3590" s="7" t="s">
        <v>467</v>
      </c>
      <c r="Z3590" s="7">
        <v>3</v>
      </c>
      <c r="AA3590" s="7">
        <v>4651712</v>
      </c>
      <c r="AB3590" s="7" t="s">
        <v>60</v>
      </c>
      <c r="AC3590" s="7">
        <v>4651712</v>
      </c>
      <c r="AD3590" s="7" t="s">
        <v>467</v>
      </c>
      <c r="AE3590" s="7">
        <v>7151712</v>
      </c>
      <c r="AF3590" s="7" t="s">
        <v>60</v>
      </c>
      <c r="AG3590" s="7">
        <v>7151712</v>
      </c>
      <c r="AH3590" s="7">
        <v>7151712</v>
      </c>
      <c r="AI3590" s="7" t="s">
        <v>60</v>
      </c>
      <c r="AJ3590" s="7">
        <v>7151712</v>
      </c>
      <c r="AK3590" s="7" t="s">
        <v>34002</v>
      </c>
      <c r="AL3590" s="7" t="s">
        <v>50</v>
      </c>
      <c r="AM3590" s="7" t="s">
        <v>34003</v>
      </c>
      <c r="AN3590" s="7" t="s">
        <v>66</v>
      </c>
      <c r="AO3590" s="7" t="s">
        <v>34004</v>
      </c>
      <c r="AP3590" s="22" t="s">
        <v>34005</v>
      </c>
      <c r="AQ3590" s="9" t="s">
        <v>50</v>
      </c>
      <c r="AR3590" s="7" t="s">
        <v>50</v>
      </c>
    </row>
    <row r="3591" spans="1:44" ht="15" thickBot="1">
      <c r="A3591" s="10" t="s">
        <v>34006</v>
      </c>
      <c r="B3591" s="11">
        <v>2931</v>
      </c>
      <c r="C3591" s="12">
        <v>40179</v>
      </c>
      <c r="D3591" s="13" t="s">
        <v>45</v>
      </c>
      <c r="E3591" s="13" t="s">
        <v>46</v>
      </c>
      <c r="F3591" s="13" t="s">
        <v>47</v>
      </c>
      <c r="G3591" s="13" t="s">
        <v>145</v>
      </c>
      <c r="H3591" s="13" t="s">
        <v>34007</v>
      </c>
      <c r="I3591" s="13" t="s">
        <v>50</v>
      </c>
      <c r="J3591" s="12">
        <v>45379</v>
      </c>
      <c r="K3591" s="13" t="s">
        <v>191</v>
      </c>
      <c r="L3591" s="13" t="s">
        <v>62</v>
      </c>
      <c r="M3591" s="13" t="s">
        <v>34008</v>
      </c>
      <c r="N3591" s="13" t="s">
        <v>21109</v>
      </c>
      <c r="O3591" s="13" t="s">
        <v>34009</v>
      </c>
      <c r="P3591" s="11">
        <v>31716</v>
      </c>
      <c r="Q3591" s="13" t="s">
        <v>630</v>
      </c>
      <c r="R3591" s="33" t="s">
        <v>34010</v>
      </c>
      <c r="S3591" s="33" t="s">
        <v>34011</v>
      </c>
      <c r="T3591" s="13" t="s">
        <v>34012</v>
      </c>
      <c r="U3591" s="13" t="s">
        <v>34013</v>
      </c>
      <c r="V3591" s="13">
        <v>3738000</v>
      </c>
      <c r="W3591" s="13" t="s">
        <v>60</v>
      </c>
      <c r="X3591" s="13">
        <v>3738000</v>
      </c>
      <c r="Y3591" s="13" t="s">
        <v>61</v>
      </c>
      <c r="Z3591" s="13">
        <v>5</v>
      </c>
      <c r="AA3591" s="13">
        <v>3738000</v>
      </c>
      <c r="AB3591" s="13" t="s">
        <v>60</v>
      </c>
      <c r="AC3591" s="13">
        <v>3738000</v>
      </c>
      <c r="AD3591" s="13" t="s">
        <v>62</v>
      </c>
      <c r="AE3591" s="13">
        <v>23738000</v>
      </c>
      <c r="AF3591" s="13" t="s">
        <v>60</v>
      </c>
      <c r="AG3591" s="13">
        <v>23738000</v>
      </c>
      <c r="AH3591" s="13">
        <v>23738000</v>
      </c>
      <c r="AI3591" s="13" t="s">
        <v>60</v>
      </c>
      <c r="AJ3591" s="13">
        <v>23738000</v>
      </c>
      <c r="AK3591" s="13" t="s">
        <v>50</v>
      </c>
      <c r="AL3591" s="13" t="s">
        <v>50</v>
      </c>
      <c r="AM3591" s="13" t="s">
        <v>34014</v>
      </c>
      <c r="AN3591" s="13" t="s">
        <v>66</v>
      </c>
      <c r="AO3591" s="13" t="s">
        <v>34015</v>
      </c>
      <c r="AP3591" s="21" t="s">
        <v>34016</v>
      </c>
      <c r="AQ3591" s="15" t="s">
        <v>50</v>
      </c>
      <c r="AR3591" s="13" t="s">
        <v>50</v>
      </c>
    </row>
    <row r="3592" spans="1:44" ht="15" thickBot="1">
      <c r="A3592" s="4" t="s">
        <v>34017</v>
      </c>
      <c r="B3592" s="5">
        <v>10150</v>
      </c>
      <c r="C3592" s="6">
        <v>40544</v>
      </c>
      <c r="D3592" s="7" t="s">
        <v>45</v>
      </c>
      <c r="E3592" s="7" t="s">
        <v>46</v>
      </c>
      <c r="F3592" s="7" t="s">
        <v>70</v>
      </c>
      <c r="G3592" s="26" t="s">
        <v>54946</v>
      </c>
      <c r="H3592" s="7" t="s">
        <v>50</v>
      </c>
      <c r="I3592" s="7" t="s">
        <v>50</v>
      </c>
      <c r="J3592" s="6">
        <v>45378</v>
      </c>
      <c r="K3592" s="7" t="s">
        <v>116</v>
      </c>
      <c r="L3592" s="7" t="s">
        <v>241</v>
      </c>
      <c r="M3592" s="7" t="s">
        <v>34018</v>
      </c>
      <c r="N3592" s="7" t="s">
        <v>23238</v>
      </c>
      <c r="O3592" s="7" t="s">
        <v>34019</v>
      </c>
      <c r="P3592" s="5">
        <v>32001</v>
      </c>
      <c r="Q3592" s="7" t="s">
        <v>545</v>
      </c>
      <c r="R3592" s="34" t="s">
        <v>34020</v>
      </c>
      <c r="S3592" s="34" t="s">
        <v>34021</v>
      </c>
      <c r="T3592" s="7" t="s">
        <v>34022</v>
      </c>
      <c r="U3592" s="7" t="s">
        <v>34023</v>
      </c>
      <c r="V3592" s="7">
        <v>4200000</v>
      </c>
      <c r="W3592" s="7" t="s">
        <v>60</v>
      </c>
      <c r="X3592" s="7">
        <v>4200000</v>
      </c>
      <c r="Y3592" s="7" t="s">
        <v>154</v>
      </c>
      <c r="Z3592" s="7">
        <v>3</v>
      </c>
      <c r="AA3592" s="7">
        <v>4200000</v>
      </c>
      <c r="AB3592" s="7" t="s">
        <v>60</v>
      </c>
      <c r="AC3592" s="7">
        <v>4200000</v>
      </c>
      <c r="AD3592" s="7" t="s">
        <v>241</v>
      </c>
      <c r="AE3592" s="7">
        <v>4500000</v>
      </c>
      <c r="AF3592" s="7" t="s">
        <v>60</v>
      </c>
      <c r="AG3592" s="7">
        <v>4500000</v>
      </c>
      <c r="AH3592" s="7">
        <v>4500000</v>
      </c>
      <c r="AI3592" s="7" t="s">
        <v>60</v>
      </c>
      <c r="AJ3592" s="7">
        <v>4500000</v>
      </c>
      <c r="AK3592" s="7" t="s">
        <v>34024</v>
      </c>
      <c r="AL3592" s="7" t="s">
        <v>50</v>
      </c>
      <c r="AM3592" s="7" t="s">
        <v>34025</v>
      </c>
      <c r="AN3592" s="7" t="s">
        <v>66</v>
      </c>
      <c r="AO3592" s="7" t="s">
        <v>34026</v>
      </c>
      <c r="AP3592" s="22" t="s">
        <v>34027</v>
      </c>
      <c r="AQ3592" s="9" t="s">
        <v>50</v>
      </c>
      <c r="AR3592" s="7" t="s">
        <v>50</v>
      </c>
    </row>
    <row r="3593" spans="1:44" ht="15" thickBot="1">
      <c r="A3593" s="10" t="s">
        <v>34028</v>
      </c>
      <c r="B3593" s="11">
        <v>59386</v>
      </c>
      <c r="C3593" s="12">
        <v>43831</v>
      </c>
      <c r="D3593" s="13" t="s">
        <v>45</v>
      </c>
      <c r="E3593" s="13" t="s">
        <v>46</v>
      </c>
      <c r="F3593" s="13" t="s">
        <v>70</v>
      </c>
      <c r="G3593" s="26" t="s">
        <v>54946</v>
      </c>
      <c r="H3593" s="13" t="s">
        <v>50</v>
      </c>
      <c r="I3593" s="13" t="s">
        <v>50</v>
      </c>
      <c r="J3593" s="12">
        <v>45377</v>
      </c>
      <c r="K3593" s="13" t="s">
        <v>116</v>
      </c>
      <c r="L3593" s="13" t="s">
        <v>467</v>
      </c>
      <c r="M3593" s="13" t="s">
        <v>4534</v>
      </c>
      <c r="N3593" s="13" t="s">
        <v>34029</v>
      </c>
      <c r="O3593" s="13" t="s">
        <v>34030</v>
      </c>
      <c r="P3593" s="11">
        <v>32436</v>
      </c>
      <c r="Q3593" s="13" t="s">
        <v>93</v>
      </c>
      <c r="R3593" s="33" t="s">
        <v>34031</v>
      </c>
      <c r="S3593" s="33" t="s">
        <v>34032</v>
      </c>
      <c r="T3593" s="13" t="s">
        <v>34033</v>
      </c>
      <c r="U3593" s="13" t="s">
        <v>50</v>
      </c>
      <c r="V3593" s="13">
        <v>360000</v>
      </c>
      <c r="W3593" s="13" t="s">
        <v>60</v>
      </c>
      <c r="X3593" s="13">
        <v>360000</v>
      </c>
      <c r="Y3593" s="13" t="s">
        <v>467</v>
      </c>
      <c r="Z3593" s="13">
        <v>3</v>
      </c>
      <c r="AA3593" s="13">
        <v>360000</v>
      </c>
      <c r="AB3593" s="13" t="s">
        <v>60</v>
      </c>
      <c r="AC3593" s="13">
        <v>360000</v>
      </c>
      <c r="AD3593" s="13" t="s">
        <v>467</v>
      </c>
      <c r="AE3593" s="13">
        <v>360000</v>
      </c>
      <c r="AF3593" s="13" t="s">
        <v>60</v>
      </c>
      <c r="AG3593" s="13">
        <v>360000</v>
      </c>
      <c r="AH3593" s="13">
        <v>360000</v>
      </c>
      <c r="AI3593" s="13" t="s">
        <v>60</v>
      </c>
      <c r="AJ3593" s="13">
        <v>360000</v>
      </c>
      <c r="AK3593" s="13" t="s">
        <v>50</v>
      </c>
      <c r="AL3593" s="13" t="s">
        <v>50</v>
      </c>
      <c r="AM3593" s="13" t="s">
        <v>34034</v>
      </c>
      <c r="AN3593" s="13" t="s">
        <v>66</v>
      </c>
      <c r="AO3593" s="13" t="s">
        <v>34035</v>
      </c>
      <c r="AP3593" s="21" t="s">
        <v>34036</v>
      </c>
      <c r="AQ3593" s="15" t="s">
        <v>50</v>
      </c>
      <c r="AR3593" s="13" t="s">
        <v>50</v>
      </c>
    </row>
    <row r="3594" spans="1:44" ht="15" thickBot="1">
      <c r="A3594" s="4" t="s">
        <v>34037</v>
      </c>
      <c r="B3594" s="5">
        <v>2992</v>
      </c>
      <c r="C3594" s="6">
        <v>43466</v>
      </c>
      <c r="D3594" s="7" t="s">
        <v>45</v>
      </c>
      <c r="E3594" s="7" t="s">
        <v>46</v>
      </c>
      <c r="F3594" s="7" t="s">
        <v>70</v>
      </c>
      <c r="G3594" s="26" t="s">
        <v>54946</v>
      </c>
      <c r="H3594" s="7" t="s">
        <v>50</v>
      </c>
      <c r="I3594" s="7" t="s">
        <v>50</v>
      </c>
      <c r="J3594" s="6">
        <v>45376</v>
      </c>
      <c r="K3594" s="7" t="s">
        <v>50</v>
      </c>
      <c r="L3594" s="7" t="s">
        <v>147</v>
      </c>
      <c r="M3594" s="7" t="s">
        <v>22222</v>
      </c>
      <c r="N3594" s="7" t="s">
        <v>2941</v>
      </c>
      <c r="O3594" s="7" t="s">
        <v>34038</v>
      </c>
      <c r="P3594" s="5">
        <v>33176</v>
      </c>
      <c r="Q3594" s="7" t="s">
        <v>245</v>
      </c>
      <c r="R3594" s="34" t="s">
        <v>34039</v>
      </c>
      <c r="S3594" s="34" t="s">
        <v>34040</v>
      </c>
      <c r="T3594" s="7" t="s">
        <v>50</v>
      </c>
      <c r="U3594" s="7" t="s">
        <v>50</v>
      </c>
      <c r="V3594" s="7">
        <v>7000000000</v>
      </c>
      <c r="W3594" s="7" t="s">
        <v>2946</v>
      </c>
      <c r="X3594" s="7">
        <v>5224836</v>
      </c>
      <c r="Y3594" s="7" t="s">
        <v>154</v>
      </c>
      <c r="Z3594" s="7">
        <v>4</v>
      </c>
      <c r="AA3594" s="7">
        <v>7000000000</v>
      </c>
      <c r="AB3594" s="7" t="s">
        <v>2946</v>
      </c>
      <c r="AC3594" s="7">
        <v>5224836</v>
      </c>
      <c r="AD3594" s="7" t="s">
        <v>147</v>
      </c>
      <c r="AE3594" s="7">
        <v>5538305</v>
      </c>
      <c r="AF3594" s="7" t="s">
        <v>60</v>
      </c>
      <c r="AG3594" s="7">
        <v>5538305</v>
      </c>
      <c r="AH3594" s="7">
        <v>5538305</v>
      </c>
      <c r="AI3594" s="7" t="s">
        <v>60</v>
      </c>
      <c r="AJ3594" s="7">
        <v>5538305</v>
      </c>
      <c r="AK3594" s="7" t="s">
        <v>34041</v>
      </c>
      <c r="AL3594" s="7" t="s">
        <v>50</v>
      </c>
      <c r="AM3594" s="7" t="s">
        <v>34042</v>
      </c>
      <c r="AN3594" s="7" t="s">
        <v>1700</v>
      </c>
      <c r="AO3594" s="7" t="s">
        <v>34043</v>
      </c>
      <c r="AP3594" s="22" t="s">
        <v>34044</v>
      </c>
      <c r="AQ3594" s="9" t="s">
        <v>50</v>
      </c>
      <c r="AR3594" s="7" t="s">
        <v>50</v>
      </c>
    </row>
    <row r="3595" spans="1:44" ht="15" thickBot="1">
      <c r="A3595" s="10" t="s">
        <v>34045</v>
      </c>
      <c r="B3595" s="11">
        <v>1685</v>
      </c>
      <c r="C3595" s="12">
        <v>43101</v>
      </c>
      <c r="D3595" s="13" t="s">
        <v>45</v>
      </c>
      <c r="E3595" s="13" t="s">
        <v>46</v>
      </c>
      <c r="F3595" s="13" t="s">
        <v>70</v>
      </c>
      <c r="G3595" s="13" t="s">
        <v>176</v>
      </c>
      <c r="H3595" s="13" t="s">
        <v>562</v>
      </c>
      <c r="I3595" s="13" t="s">
        <v>50</v>
      </c>
      <c r="J3595" s="12">
        <v>45379</v>
      </c>
      <c r="K3595" s="13" t="s">
        <v>89</v>
      </c>
      <c r="L3595" s="13" t="s">
        <v>124</v>
      </c>
      <c r="M3595" s="13" t="s">
        <v>6786</v>
      </c>
      <c r="N3595" s="13" t="s">
        <v>34046</v>
      </c>
      <c r="O3595" s="13" t="s">
        <v>34047</v>
      </c>
      <c r="P3595" s="11">
        <v>33296</v>
      </c>
      <c r="Q3595" s="13" t="s">
        <v>245</v>
      </c>
      <c r="R3595" s="33" t="s">
        <v>34048</v>
      </c>
      <c r="S3595" s="33" t="s">
        <v>34049</v>
      </c>
      <c r="T3595" s="13" t="s">
        <v>34050</v>
      </c>
      <c r="U3595" s="13">
        <f>120-6870873</f>
        <v>-6870753</v>
      </c>
      <c r="V3595" s="13">
        <v>1200000000</v>
      </c>
      <c r="W3595" s="13" t="s">
        <v>250</v>
      </c>
      <c r="X3595" s="13">
        <v>14389446</v>
      </c>
      <c r="Y3595" s="13" t="s">
        <v>81</v>
      </c>
      <c r="Z3595" s="13">
        <v>3</v>
      </c>
      <c r="AA3595" s="13">
        <v>1200000000</v>
      </c>
      <c r="AB3595" s="13" t="s">
        <v>250</v>
      </c>
      <c r="AC3595" s="13">
        <v>14389446</v>
      </c>
      <c r="AD3595" s="13" t="s">
        <v>124</v>
      </c>
      <c r="AE3595" s="13">
        <v>27089446</v>
      </c>
      <c r="AF3595" s="13" t="s">
        <v>60</v>
      </c>
      <c r="AG3595" s="13">
        <v>27089446</v>
      </c>
      <c r="AH3595" s="13">
        <v>27089446</v>
      </c>
      <c r="AI3595" s="13" t="s">
        <v>60</v>
      </c>
      <c r="AJ3595" s="13">
        <v>27089446</v>
      </c>
      <c r="AK3595" s="13" t="s">
        <v>34051</v>
      </c>
      <c r="AL3595" s="13" t="s">
        <v>50</v>
      </c>
      <c r="AM3595" s="13" t="s">
        <v>34052</v>
      </c>
      <c r="AN3595" s="13" t="s">
        <v>253</v>
      </c>
      <c r="AO3595" s="13" t="s">
        <v>34053</v>
      </c>
      <c r="AP3595" s="21" t="s">
        <v>34054</v>
      </c>
      <c r="AQ3595" s="15" t="s">
        <v>50</v>
      </c>
      <c r="AR3595" s="13" t="s">
        <v>50</v>
      </c>
    </row>
    <row r="3596" spans="1:44" ht="15" thickBot="1">
      <c r="A3596" s="4" t="s">
        <v>34055</v>
      </c>
      <c r="B3596" s="7" t="s">
        <v>50</v>
      </c>
      <c r="C3596" s="6">
        <v>42005</v>
      </c>
      <c r="D3596" s="7" t="s">
        <v>45</v>
      </c>
      <c r="E3596" s="7" t="s">
        <v>46</v>
      </c>
      <c r="F3596" s="7" t="s">
        <v>70</v>
      </c>
      <c r="G3596" s="26" t="s">
        <v>54946</v>
      </c>
      <c r="H3596" s="7" t="s">
        <v>1998</v>
      </c>
      <c r="I3596" s="7" t="s">
        <v>50</v>
      </c>
      <c r="J3596" s="6">
        <v>45377</v>
      </c>
      <c r="K3596" s="7" t="s">
        <v>50</v>
      </c>
      <c r="L3596" s="7" t="s">
        <v>241</v>
      </c>
      <c r="M3596" s="7" t="s">
        <v>34056</v>
      </c>
      <c r="N3596" s="7" t="s">
        <v>1332</v>
      </c>
      <c r="O3596" s="7" t="s">
        <v>34057</v>
      </c>
      <c r="P3596" s="5">
        <v>33303</v>
      </c>
      <c r="Q3596" s="7" t="s">
        <v>1334</v>
      </c>
      <c r="R3596" s="34" t="s">
        <v>34058</v>
      </c>
      <c r="S3596" s="34" t="s">
        <v>34059</v>
      </c>
      <c r="T3596" s="7" t="s">
        <v>34060</v>
      </c>
      <c r="U3596" s="7" t="s">
        <v>50</v>
      </c>
      <c r="V3596" s="7">
        <v>6000000</v>
      </c>
      <c r="W3596" s="7" t="s">
        <v>60</v>
      </c>
      <c r="X3596" s="7">
        <v>6000000</v>
      </c>
      <c r="Y3596" s="7" t="s">
        <v>154</v>
      </c>
      <c r="Z3596" s="7">
        <v>4</v>
      </c>
      <c r="AA3596" s="7">
        <v>6000000</v>
      </c>
      <c r="AB3596" s="7" t="s">
        <v>60</v>
      </c>
      <c r="AC3596" s="7">
        <v>6000000</v>
      </c>
      <c r="AD3596" s="7" t="s">
        <v>241</v>
      </c>
      <c r="AE3596" s="7">
        <v>6000000</v>
      </c>
      <c r="AF3596" s="7" t="s">
        <v>60</v>
      </c>
      <c r="AG3596" s="7">
        <v>6000000</v>
      </c>
      <c r="AH3596" s="7">
        <v>6000000</v>
      </c>
      <c r="AI3596" s="7" t="s">
        <v>60</v>
      </c>
      <c r="AJ3596" s="7">
        <v>6000000</v>
      </c>
      <c r="AK3596" s="7" t="s">
        <v>34061</v>
      </c>
      <c r="AL3596" s="7" t="s">
        <v>50</v>
      </c>
      <c r="AM3596" s="7" t="s">
        <v>34062</v>
      </c>
      <c r="AN3596" s="7" t="s">
        <v>66</v>
      </c>
      <c r="AO3596" s="7" t="s">
        <v>34063</v>
      </c>
      <c r="AP3596" s="22" t="s">
        <v>34064</v>
      </c>
      <c r="AQ3596" s="9" t="s">
        <v>50</v>
      </c>
      <c r="AR3596" s="7" t="s">
        <v>50</v>
      </c>
    </row>
    <row r="3597" spans="1:44" ht="15" thickBot="1">
      <c r="A3597" s="10" t="s">
        <v>34065</v>
      </c>
      <c r="B3597" s="11">
        <v>2290</v>
      </c>
      <c r="C3597" s="12">
        <v>40544</v>
      </c>
      <c r="D3597" s="13" t="s">
        <v>45</v>
      </c>
      <c r="E3597" s="13" t="s">
        <v>46</v>
      </c>
      <c r="F3597" s="13" t="s">
        <v>47</v>
      </c>
      <c r="G3597" s="27" t="s">
        <v>54945</v>
      </c>
      <c r="H3597" s="13" t="s">
        <v>50</v>
      </c>
      <c r="I3597" s="13" t="s">
        <v>50</v>
      </c>
      <c r="J3597" s="12">
        <v>45379</v>
      </c>
      <c r="K3597" s="13" t="s">
        <v>50</v>
      </c>
      <c r="L3597" s="13" t="s">
        <v>62</v>
      </c>
      <c r="M3597" s="13" t="s">
        <v>1582</v>
      </c>
      <c r="N3597" s="13" t="s">
        <v>8006</v>
      </c>
      <c r="O3597" s="13" t="s">
        <v>34066</v>
      </c>
      <c r="P3597" s="11">
        <v>33559</v>
      </c>
      <c r="Q3597" s="13" t="s">
        <v>93</v>
      </c>
      <c r="R3597" s="33" t="s">
        <v>34067</v>
      </c>
      <c r="S3597" s="33" t="s">
        <v>34068</v>
      </c>
      <c r="T3597" s="13" t="s">
        <v>34069</v>
      </c>
      <c r="U3597" s="13" t="s">
        <v>34070</v>
      </c>
      <c r="V3597" s="13">
        <v>30000000</v>
      </c>
      <c r="W3597" s="13" t="s">
        <v>60</v>
      </c>
      <c r="X3597" s="13">
        <v>30000000</v>
      </c>
      <c r="Y3597" s="13" t="s">
        <v>61</v>
      </c>
      <c r="Z3597" s="13">
        <v>3</v>
      </c>
      <c r="AA3597" s="13">
        <v>30000000</v>
      </c>
      <c r="AB3597" s="13" t="s">
        <v>60</v>
      </c>
      <c r="AC3597" s="13">
        <v>30000000</v>
      </c>
      <c r="AD3597" s="13" t="s">
        <v>62</v>
      </c>
      <c r="AE3597" s="13">
        <v>40000000</v>
      </c>
      <c r="AF3597" s="13" t="s">
        <v>60</v>
      </c>
      <c r="AG3597" s="13">
        <v>40000000</v>
      </c>
      <c r="AH3597" s="13">
        <v>60000000</v>
      </c>
      <c r="AI3597" s="13" t="s">
        <v>60</v>
      </c>
      <c r="AJ3597" s="13">
        <v>60000000</v>
      </c>
      <c r="AK3597" s="13" t="s">
        <v>34071</v>
      </c>
      <c r="AL3597" s="13" t="s">
        <v>50</v>
      </c>
      <c r="AM3597" s="13" t="s">
        <v>34072</v>
      </c>
      <c r="AN3597" s="13" t="s">
        <v>66</v>
      </c>
      <c r="AO3597" s="13" t="s">
        <v>34073</v>
      </c>
      <c r="AP3597" s="21" t="s">
        <v>34074</v>
      </c>
      <c r="AQ3597" s="15" t="s">
        <v>50</v>
      </c>
      <c r="AR3597" s="13" t="s">
        <v>50</v>
      </c>
    </row>
    <row r="3598" spans="1:44" ht="15" thickBot="1">
      <c r="A3598" s="4" t="s">
        <v>34075</v>
      </c>
      <c r="B3598" s="5">
        <v>2297</v>
      </c>
      <c r="C3598" s="6">
        <v>44927</v>
      </c>
      <c r="D3598" s="7" t="s">
        <v>45</v>
      </c>
      <c r="E3598" s="7" t="s">
        <v>46</v>
      </c>
      <c r="F3598" s="7" t="s">
        <v>70</v>
      </c>
      <c r="G3598" s="27" t="s">
        <v>54945</v>
      </c>
      <c r="H3598" s="7" t="s">
        <v>50</v>
      </c>
      <c r="I3598" s="7" t="s">
        <v>50</v>
      </c>
      <c r="J3598" s="6">
        <v>45379</v>
      </c>
      <c r="K3598" s="7" t="s">
        <v>50</v>
      </c>
      <c r="L3598" s="7" t="s">
        <v>1624</v>
      </c>
      <c r="M3598" s="7" t="s">
        <v>28029</v>
      </c>
      <c r="N3598" s="7" t="s">
        <v>2540</v>
      </c>
      <c r="O3598" s="7" t="s">
        <v>34076</v>
      </c>
      <c r="P3598" s="5">
        <v>33776</v>
      </c>
      <c r="Q3598" s="7" t="s">
        <v>360</v>
      </c>
      <c r="R3598" s="34" t="s">
        <v>34077</v>
      </c>
      <c r="S3598" s="34" t="s">
        <v>34078</v>
      </c>
      <c r="T3598" s="7" t="s">
        <v>50</v>
      </c>
      <c r="U3598" s="7" t="s">
        <v>50</v>
      </c>
      <c r="V3598" s="7">
        <v>3500000</v>
      </c>
      <c r="W3598" s="7" t="s">
        <v>209</v>
      </c>
      <c r="X3598" s="7">
        <v>3776867</v>
      </c>
      <c r="Y3598" s="7" t="s">
        <v>467</v>
      </c>
      <c r="Z3598" s="7">
        <v>1</v>
      </c>
      <c r="AA3598" s="7">
        <v>3500000</v>
      </c>
      <c r="AB3598" s="7" t="s">
        <v>209</v>
      </c>
      <c r="AC3598" s="7">
        <v>3776867</v>
      </c>
      <c r="AD3598" s="7" t="s">
        <v>1624</v>
      </c>
      <c r="AE3598" s="7">
        <v>3500000</v>
      </c>
      <c r="AF3598" s="7" t="s">
        <v>209</v>
      </c>
      <c r="AG3598" s="7">
        <v>3776867</v>
      </c>
      <c r="AH3598" s="7">
        <v>3500000</v>
      </c>
      <c r="AI3598" s="7" t="s">
        <v>209</v>
      </c>
      <c r="AJ3598" s="7">
        <v>3776867</v>
      </c>
      <c r="AK3598" s="7" t="s">
        <v>34079</v>
      </c>
      <c r="AL3598" s="7" t="s">
        <v>50</v>
      </c>
      <c r="AM3598" s="7" t="s">
        <v>34080</v>
      </c>
      <c r="AN3598" s="7" t="s">
        <v>66</v>
      </c>
      <c r="AO3598" s="7" t="s">
        <v>34081</v>
      </c>
      <c r="AP3598" s="22" t="s">
        <v>34082</v>
      </c>
      <c r="AQ3598" s="9" t="s">
        <v>50</v>
      </c>
      <c r="AR3598" s="7" t="s">
        <v>50</v>
      </c>
    </row>
    <row r="3599" spans="1:44" ht="15" thickBot="1">
      <c r="A3599" s="10" t="s">
        <v>34083</v>
      </c>
      <c r="B3599" s="11">
        <v>254183</v>
      </c>
      <c r="C3599" s="12">
        <v>43466</v>
      </c>
      <c r="D3599" s="13" t="s">
        <v>45</v>
      </c>
      <c r="E3599" s="13" t="s">
        <v>46</v>
      </c>
      <c r="F3599" s="13" t="s">
        <v>70</v>
      </c>
      <c r="G3599" s="13" t="s">
        <v>176</v>
      </c>
      <c r="H3599" s="13" t="s">
        <v>50</v>
      </c>
      <c r="I3599" s="13" t="s">
        <v>50</v>
      </c>
      <c r="J3599" s="12">
        <v>45377</v>
      </c>
      <c r="K3599" s="13" t="s">
        <v>50</v>
      </c>
      <c r="L3599" s="13" t="s">
        <v>147</v>
      </c>
      <c r="M3599" s="13" t="s">
        <v>34084</v>
      </c>
      <c r="N3599" s="13" t="s">
        <v>1266</v>
      </c>
      <c r="O3599" s="13" t="s">
        <v>34085</v>
      </c>
      <c r="P3599" s="11">
        <v>34231</v>
      </c>
      <c r="Q3599" s="13" t="s">
        <v>245</v>
      </c>
      <c r="R3599" s="33" t="s">
        <v>34086</v>
      </c>
      <c r="S3599" s="30" t="s">
        <v>50</v>
      </c>
      <c r="T3599" s="13" t="s">
        <v>34087</v>
      </c>
      <c r="U3599" s="13" t="s">
        <v>34088</v>
      </c>
      <c r="V3599" s="13">
        <v>800000000</v>
      </c>
      <c r="W3599" s="13" t="s">
        <v>2056</v>
      </c>
      <c r="X3599" s="13">
        <v>110823278</v>
      </c>
      <c r="Y3599" s="13" t="s">
        <v>154</v>
      </c>
      <c r="Z3599" s="13">
        <v>4</v>
      </c>
      <c r="AA3599" s="13">
        <v>800000000</v>
      </c>
      <c r="AB3599" s="13" t="s">
        <v>2056</v>
      </c>
      <c r="AC3599" s="13">
        <v>110823278</v>
      </c>
      <c r="AD3599" s="13" t="s">
        <v>147</v>
      </c>
      <c r="AE3599" s="13">
        <v>1900000000</v>
      </c>
      <c r="AF3599" s="13" t="s">
        <v>2056</v>
      </c>
      <c r="AG3599" s="13">
        <v>279000996</v>
      </c>
      <c r="AH3599" s="13">
        <v>2014000000</v>
      </c>
      <c r="AI3599" s="13" t="s">
        <v>2056</v>
      </c>
      <c r="AJ3599" s="13">
        <v>294793313</v>
      </c>
      <c r="AK3599" s="13" t="s">
        <v>34089</v>
      </c>
      <c r="AL3599" s="13" t="s">
        <v>50</v>
      </c>
      <c r="AM3599" s="13" t="s">
        <v>34090</v>
      </c>
      <c r="AN3599" s="13" t="s">
        <v>798</v>
      </c>
      <c r="AO3599" s="13" t="s">
        <v>50</v>
      </c>
      <c r="AP3599" s="15" t="s">
        <v>50</v>
      </c>
      <c r="AQ3599" s="21" t="s">
        <v>34091</v>
      </c>
      <c r="AR3599" s="13" t="s">
        <v>255</v>
      </c>
    </row>
    <row r="3600" spans="1:44" ht="15" thickBot="1">
      <c r="A3600" s="4" t="s">
        <v>9332</v>
      </c>
      <c r="B3600" s="5">
        <v>4621</v>
      </c>
      <c r="C3600" s="6">
        <v>44197</v>
      </c>
      <c r="D3600" s="7" t="s">
        <v>45</v>
      </c>
      <c r="E3600" s="7" t="s">
        <v>46</v>
      </c>
      <c r="F3600" s="7" t="s">
        <v>70</v>
      </c>
      <c r="G3600" s="27" t="s">
        <v>54945</v>
      </c>
      <c r="H3600" s="7" t="s">
        <v>562</v>
      </c>
      <c r="I3600" s="7" t="s">
        <v>50</v>
      </c>
      <c r="J3600" s="6">
        <v>45376</v>
      </c>
      <c r="K3600" s="7" t="s">
        <v>116</v>
      </c>
      <c r="L3600" s="7" t="s">
        <v>467</v>
      </c>
      <c r="M3600" s="7" t="s">
        <v>34092</v>
      </c>
      <c r="N3600" s="7" t="s">
        <v>180</v>
      </c>
      <c r="O3600" s="7" t="s">
        <v>34093</v>
      </c>
      <c r="P3600" s="5">
        <v>34468</v>
      </c>
      <c r="Q3600" s="7" t="s">
        <v>120</v>
      </c>
      <c r="R3600" s="34" t="s">
        <v>34094</v>
      </c>
      <c r="S3600" s="34" t="s">
        <v>34095</v>
      </c>
      <c r="T3600" s="7" t="s">
        <v>34096</v>
      </c>
      <c r="U3600" s="7" t="s">
        <v>34097</v>
      </c>
      <c r="V3600" s="7" t="s">
        <v>50</v>
      </c>
      <c r="W3600" s="7" t="s">
        <v>50</v>
      </c>
      <c r="X3600" s="7" t="s">
        <v>50</v>
      </c>
      <c r="Y3600" s="7" t="s">
        <v>467</v>
      </c>
      <c r="Z3600" s="7">
        <v>2</v>
      </c>
      <c r="AA3600" s="7" t="s">
        <v>50</v>
      </c>
      <c r="AB3600" s="7" t="s">
        <v>50</v>
      </c>
      <c r="AC3600" s="7" t="s">
        <v>50</v>
      </c>
      <c r="AD3600" s="7" t="s">
        <v>467</v>
      </c>
      <c r="AE3600" s="7">
        <v>4593000</v>
      </c>
      <c r="AF3600" s="7" t="s">
        <v>60</v>
      </c>
      <c r="AG3600" s="7">
        <v>4593000</v>
      </c>
      <c r="AH3600" s="7">
        <v>4593000</v>
      </c>
      <c r="AI3600" s="7" t="s">
        <v>60</v>
      </c>
      <c r="AJ3600" s="7">
        <v>4593000</v>
      </c>
      <c r="AK3600" s="7" t="s">
        <v>34098</v>
      </c>
      <c r="AL3600" s="7" t="s">
        <v>50</v>
      </c>
      <c r="AM3600" s="7" t="s">
        <v>34099</v>
      </c>
      <c r="AN3600" s="7" t="s">
        <v>66</v>
      </c>
      <c r="AO3600" s="7" t="s">
        <v>34100</v>
      </c>
      <c r="AP3600" s="22" t="s">
        <v>34101</v>
      </c>
      <c r="AQ3600" s="9" t="s">
        <v>50</v>
      </c>
      <c r="AR3600" s="7" t="s">
        <v>50</v>
      </c>
    </row>
    <row r="3601" spans="1:44" ht="15" thickBot="1">
      <c r="A3601" s="10" t="s">
        <v>34102</v>
      </c>
      <c r="B3601" s="13" t="s">
        <v>50</v>
      </c>
      <c r="C3601" s="12">
        <v>44742</v>
      </c>
      <c r="D3601" s="13" t="s">
        <v>45</v>
      </c>
      <c r="E3601" s="13" t="s">
        <v>46</v>
      </c>
      <c r="F3601" s="13" t="s">
        <v>70</v>
      </c>
      <c r="G3601" s="26" t="s">
        <v>54946</v>
      </c>
      <c r="H3601" s="13" t="s">
        <v>50</v>
      </c>
      <c r="I3601" s="13" t="s">
        <v>50</v>
      </c>
      <c r="J3601" s="12">
        <v>45379</v>
      </c>
      <c r="K3601" s="13" t="s">
        <v>116</v>
      </c>
      <c r="L3601" s="13" t="s">
        <v>131</v>
      </c>
      <c r="M3601" s="13" t="s">
        <v>34103</v>
      </c>
      <c r="N3601" s="13" t="s">
        <v>2300</v>
      </c>
      <c r="O3601" s="13" t="s">
        <v>34104</v>
      </c>
      <c r="P3601" s="11">
        <v>35162</v>
      </c>
      <c r="Q3601" s="13" t="s">
        <v>1001</v>
      </c>
      <c r="R3601" s="33" t="s">
        <v>34105</v>
      </c>
      <c r="S3601" s="33" t="s">
        <v>34106</v>
      </c>
      <c r="T3601" s="13" t="s">
        <v>34107</v>
      </c>
      <c r="U3601" s="13" t="s">
        <v>34108</v>
      </c>
      <c r="V3601" s="13">
        <v>700000000</v>
      </c>
      <c r="W3601" s="13" t="s">
        <v>60</v>
      </c>
      <c r="X3601" s="13">
        <v>700000000</v>
      </c>
      <c r="Y3601" s="13" t="s">
        <v>50</v>
      </c>
      <c r="Z3601" s="13">
        <v>1</v>
      </c>
      <c r="AA3601" s="13" t="s">
        <v>50</v>
      </c>
      <c r="AB3601" s="13" t="s">
        <v>50</v>
      </c>
      <c r="AC3601" s="13" t="s">
        <v>50</v>
      </c>
      <c r="AD3601" s="13" t="s">
        <v>50</v>
      </c>
      <c r="AE3601" s="13" t="s">
        <v>50</v>
      </c>
      <c r="AF3601" s="13" t="s">
        <v>50</v>
      </c>
      <c r="AG3601" s="13" t="s">
        <v>50</v>
      </c>
      <c r="AH3601" s="13">
        <v>700000000</v>
      </c>
      <c r="AI3601" s="13" t="s">
        <v>60</v>
      </c>
      <c r="AJ3601" s="13">
        <v>700000000</v>
      </c>
      <c r="AK3601" s="13" t="s">
        <v>50</v>
      </c>
      <c r="AL3601" s="13" t="s">
        <v>50</v>
      </c>
      <c r="AM3601" s="13" t="s">
        <v>34109</v>
      </c>
      <c r="AN3601" s="13" t="s">
        <v>66</v>
      </c>
      <c r="AO3601" s="13" t="s">
        <v>34110</v>
      </c>
      <c r="AP3601" s="21" t="s">
        <v>34111</v>
      </c>
      <c r="AQ3601" s="15" t="s">
        <v>50</v>
      </c>
      <c r="AR3601" s="13" t="s">
        <v>50</v>
      </c>
    </row>
    <row r="3602" spans="1:44" ht="15" thickBot="1">
      <c r="A3602" s="4" t="s">
        <v>34112</v>
      </c>
      <c r="B3602" s="5">
        <v>1515</v>
      </c>
      <c r="C3602" s="6">
        <v>39814</v>
      </c>
      <c r="D3602" s="7" t="s">
        <v>45</v>
      </c>
      <c r="E3602" s="7" t="s">
        <v>46</v>
      </c>
      <c r="F3602" s="7" t="s">
        <v>47</v>
      </c>
      <c r="G3602" s="26" t="s">
        <v>54946</v>
      </c>
      <c r="H3602" s="7" t="s">
        <v>16168</v>
      </c>
      <c r="I3602" s="7" t="s">
        <v>50</v>
      </c>
      <c r="J3602" s="6">
        <v>45376</v>
      </c>
      <c r="K3602" s="7" t="s">
        <v>72</v>
      </c>
      <c r="L3602" s="7" t="s">
        <v>62</v>
      </c>
      <c r="M3602" s="7" t="s">
        <v>34113</v>
      </c>
      <c r="N3602" s="7" t="s">
        <v>180</v>
      </c>
      <c r="O3602" s="7" t="s">
        <v>34114</v>
      </c>
      <c r="P3602" s="5">
        <v>35204</v>
      </c>
      <c r="Q3602" s="7" t="s">
        <v>120</v>
      </c>
      <c r="R3602" s="34" t="s">
        <v>34115</v>
      </c>
      <c r="S3602" s="34" t="s">
        <v>34116</v>
      </c>
      <c r="T3602" s="7" t="s">
        <v>50</v>
      </c>
      <c r="U3602" s="7" t="s">
        <v>34117</v>
      </c>
      <c r="V3602" s="7">
        <v>341000000</v>
      </c>
      <c r="W3602" s="7" t="s">
        <v>60</v>
      </c>
      <c r="X3602" s="7">
        <v>341000000</v>
      </c>
      <c r="Y3602" s="7" t="s">
        <v>61</v>
      </c>
      <c r="Z3602" s="7">
        <v>2</v>
      </c>
      <c r="AA3602" s="7">
        <v>341000000</v>
      </c>
      <c r="AB3602" s="7" t="s">
        <v>60</v>
      </c>
      <c r="AC3602" s="7">
        <v>341000000</v>
      </c>
      <c r="AD3602" s="7" t="s">
        <v>62</v>
      </c>
      <c r="AE3602" s="7">
        <v>341000000</v>
      </c>
      <c r="AF3602" s="7" t="s">
        <v>60</v>
      </c>
      <c r="AG3602" s="7">
        <v>341000000</v>
      </c>
      <c r="AH3602" s="7">
        <v>691000000</v>
      </c>
      <c r="AI3602" s="7" t="s">
        <v>60</v>
      </c>
      <c r="AJ3602" s="7">
        <v>691000000</v>
      </c>
      <c r="AK3602" s="7" t="s">
        <v>50</v>
      </c>
      <c r="AL3602" s="7" t="s">
        <v>50</v>
      </c>
      <c r="AM3602" s="7" t="s">
        <v>34118</v>
      </c>
      <c r="AN3602" s="7" t="s">
        <v>66</v>
      </c>
      <c r="AO3602" s="7" t="s">
        <v>34119</v>
      </c>
      <c r="AP3602" s="22" t="s">
        <v>34120</v>
      </c>
      <c r="AQ3602" s="9" t="s">
        <v>50</v>
      </c>
      <c r="AR3602" s="7" t="s">
        <v>50</v>
      </c>
    </row>
    <row r="3603" spans="1:44" ht="15" thickBot="1">
      <c r="A3603" s="10" t="s">
        <v>34121</v>
      </c>
      <c r="B3603" s="13">
        <v>78</v>
      </c>
      <c r="C3603" s="12">
        <v>44927</v>
      </c>
      <c r="D3603" s="13" t="s">
        <v>45</v>
      </c>
      <c r="E3603" s="13" t="s">
        <v>46</v>
      </c>
      <c r="F3603" s="13" t="s">
        <v>70</v>
      </c>
      <c r="G3603" s="27" t="s">
        <v>54945</v>
      </c>
      <c r="H3603" s="13" t="s">
        <v>50</v>
      </c>
      <c r="I3603" s="13" t="s">
        <v>50</v>
      </c>
      <c r="J3603" s="12">
        <v>45376</v>
      </c>
      <c r="K3603" s="13" t="s">
        <v>50</v>
      </c>
      <c r="L3603" s="13" t="s">
        <v>241</v>
      </c>
      <c r="M3603" s="13" t="s">
        <v>7522</v>
      </c>
      <c r="N3603" s="13" t="s">
        <v>4993</v>
      </c>
      <c r="O3603" s="13" t="s">
        <v>34122</v>
      </c>
      <c r="P3603" s="11">
        <v>35474</v>
      </c>
      <c r="Q3603" s="13" t="s">
        <v>520</v>
      </c>
      <c r="R3603" s="33" t="s">
        <v>34123</v>
      </c>
      <c r="S3603" s="33" t="s">
        <v>34124</v>
      </c>
      <c r="T3603" s="13" t="s">
        <v>34125</v>
      </c>
      <c r="U3603" s="13" t="s">
        <v>34126</v>
      </c>
      <c r="V3603" s="13">
        <v>20000000</v>
      </c>
      <c r="W3603" s="13" t="s">
        <v>60</v>
      </c>
      <c r="X3603" s="13">
        <v>20000000</v>
      </c>
      <c r="Y3603" s="13" t="s">
        <v>154</v>
      </c>
      <c r="Z3603" s="13">
        <v>1</v>
      </c>
      <c r="AA3603" s="13">
        <v>20000000</v>
      </c>
      <c r="AB3603" s="13" t="s">
        <v>60</v>
      </c>
      <c r="AC3603" s="13">
        <v>20000000</v>
      </c>
      <c r="AD3603" s="13" t="s">
        <v>241</v>
      </c>
      <c r="AE3603" s="13">
        <v>20000000</v>
      </c>
      <c r="AF3603" s="13" t="s">
        <v>60</v>
      </c>
      <c r="AG3603" s="13">
        <v>20000000</v>
      </c>
      <c r="AH3603" s="13">
        <v>20000000</v>
      </c>
      <c r="AI3603" s="13" t="s">
        <v>60</v>
      </c>
      <c r="AJ3603" s="13">
        <v>20000000</v>
      </c>
      <c r="AK3603" s="13" t="s">
        <v>34127</v>
      </c>
      <c r="AL3603" s="13" t="s">
        <v>50</v>
      </c>
      <c r="AM3603" s="13" t="s">
        <v>34128</v>
      </c>
      <c r="AN3603" s="13" t="s">
        <v>66</v>
      </c>
      <c r="AO3603" s="13" t="s">
        <v>34129</v>
      </c>
      <c r="AP3603" s="21" t="s">
        <v>34130</v>
      </c>
      <c r="AQ3603" s="15" t="s">
        <v>50</v>
      </c>
      <c r="AR3603" s="13" t="s">
        <v>50</v>
      </c>
    </row>
    <row r="3604" spans="1:44" ht="15" thickBot="1">
      <c r="A3604" s="4" t="s">
        <v>34131</v>
      </c>
      <c r="B3604" s="5">
        <v>3113</v>
      </c>
      <c r="C3604" s="6">
        <v>44197</v>
      </c>
      <c r="D3604" s="7" t="s">
        <v>45</v>
      </c>
      <c r="E3604" s="7" t="s">
        <v>46</v>
      </c>
      <c r="F3604" s="7" t="s">
        <v>70</v>
      </c>
      <c r="G3604" s="7" t="s">
        <v>50</v>
      </c>
      <c r="H3604" s="7" t="s">
        <v>50</v>
      </c>
      <c r="I3604" s="7" t="s">
        <v>50</v>
      </c>
      <c r="J3604" s="6">
        <v>45378</v>
      </c>
      <c r="K3604" s="7" t="s">
        <v>50</v>
      </c>
      <c r="L3604" s="7" t="s">
        <v>241</v>
      </c>
      <c r="M3604" s="7" t="s">
        <v>34132</v>
      </c>
      <c r="N3604" s="7" t="s">
        <v>16326</v>
      </c>
      <c r="O3604" s="7" t="s">
        <v>34133</v>
      </c>
      <c r="P3604" s="5">
        <v>35562</v>
      </c>
      <c r="Q3604" s="7" t="s">
        <v>245</v>
      </c>
      <c r="R3604" s="34" t="s">
        <v>34134</v>
      </c>
      <c r="S3604" s="31" t="s">
        <v>50</v>
      </c>
      <c r="T3604" s="7" t="s">
        <v>50</v>
      </c>
      <c r="U3604" s="7" t="s">
        <v>50</v>
      </c>
      <c r="V3604" s="7">
        <v>13000000000</v>
      </c>
      <c r="W3604" s="7" t="s">
        <v>2946</v>
      </c>
      <c r="X3604" s="7">
        <v>9625904</v>
      </c>
      <c r="Y3604" s="7" t="s">
        <v>154</v>
      </c>
      <c r="Z3604" s="7">
        <v>2</v>
      </c>
      <c r="AA3604" s="7">
        <v>13000000000</v>
      </c>
      <c r="AB3604" s="7" t="s">
        <v>2946</v>
      </c>
      <c r="AC3604" s="7">
        <v>9625904</v>
      </c>
      <c r="AD3604" s="7" t="s">
        <v>241</v>
      </c>
      <c r="AE3604" s="7">
        <v>17000000000</v>
      </c>
      <c r="AF3604" s="7" t="s">
        <v>2946</v>
      </c>
      <c r="AG3604" s="7">
        <v>12632529</v>
      </c>
      <c r="AH3604" s="7">
        <v>17000000000</v>
      </c>
      <c r="AI3604" s="7" t="s">
        <v>2946</v>
      </c>
      <c r="AJ3604" s="7">
        <v>12632529</v>
      </c>
      <c r="AK3604" s="7" t="s">
        <v>34135</v>
      </c>
      <c r="AL3604" s="7" t="s">
        <v>50</v>
      </c>
      <c r="AM3604" s="7" t="s">
        <v>34136</v>
      </c>
      <c r="AN3604" s="7" t="s">
        <v>66</v>
      </c>
      <c r="AO3604" s="7" t="s">
        <v>34137</v>
      </c>
      <c r="AP3604" s="22" t="s">
        <v>34138</v>
      </c>
      <c r="AQ3604" s="9" t="s">
        <v>50</v>
      </c>
      <c r="AR3604" s="7" t="s">
        <v>50</v>
      </c>
    </row>
    <row r="3605" spans="1:44" ht="15" thickBot="1">
      <c r="A3605" s="10" t="s">
        <v>34139</v>
      </c>
      <c r="B3605" s="11">
        <v>4610</v>
      </c>
      <c r="C3605" s="12">
        <v>42527</v>
      </c>
      <c r="D3605" s="13" t="s">
        <v>45</v>
      </c>
      <c r="E3605" s="13" t="s">
        <v>46</v>
      </c>
      <c r="F3605" s="13" t="s">
        <v>70</v>
      </c>
      <c r="G3605" s="27" t="s">
        <v>54945</v>
      </c>
      <c r="H3605" s="13" t="s">
        <v>34140</v>
      </c>
      <c r="I3605" s="13" t="s">
        <v>50</v>
      </c>
      <c r="J3605" s="12">
        <v>45378</v>
      </c>
      <c r="K3605" s="13" t="s">
        <v>89</v>
      </c>
      <c r="L3605" s="13" t="s">
        <v>178</v>
      </c>
      <c r="M3605" s="13" t="s">
        <v>34141</v>
      </c>
      <c r="N3605" s="13" t="s">
        <v>1954</v>
      </c>
      <c r="O3605" s="13" t="s">
        <v>34142</v>
      </c>
      <c r="P3605" s="11">
        <v>35745</v>
      </c>
      <c r="Q3605" s="13" t="s">
        <v>245</v>
      </c>
      <c r="R3605" s="33" t="s">
        <v>34143</v>
      </c>
      <c r="S3605" s="30" t="s">
        <v>50</v>
      </c>
      <c r="T3605" s="13" t="s">
        <v>34144</v>
      </c>
      <c r="U3605" s="13" t="s">
        <v>34145</v>
      </c>
      <c r="V3605" s="13">
        <v>700000000</v>
      </c>
      <c r="W3605" s="13" t="s">
        <v>1960</v>
      </c>
      <c r="X3605" s="13">
        <v>4626605</v>
      </c>
      <c r="Y3605" s="13" t="s">
        <v>50</v>
      </c>
      <c r="Z3605" s="13">
        <v>3</v>
      </c>
      <c r="AA3605" s="13">
        <v>700000000</v>
      </c>
      <c r="AB3605" s="13" t="s">
        <v>1960</v>
      </c>
      <c r="AC3605" s="13">
        <v>4626605</v>
      </c>
      <c r="AD3605" s="13" t="s">
        <v>178</v>
      </c>
      <c r="AE3605" s="13">
        <v>880000000</v>
      </c>
      <c r="AF3605" s="13" t="s">
        <v>1960</v>
      </c>
      <c r="AG3605" s="13">
        <v>6301715</v>
      </c>
      <c r="AH3605" s="13">
        <v>880000000</v>
      </c>
      <c r="AI3605" s="13" t="s">
        <v>1960</v>
      </c>
      <c r="AJ3605" s="13">
        <v>6301715</v>
      </c>
      <c r="AK3605" s="13" t="s">
        <v>34146</v>
      </c>
      <c r="AL3605" s="13" t="s">
        <v>50</v>
      </c>
      <c r="AM3605" s="13" t="s">
        <v>34147</v>
      </c>
      <c r="AN3605" s="13" t="s">
        <v>66</v>
      </c>
      <c r="AO3605" s="13" t="s">
        <v>34148</v>
      </c>
      <c r="AP3605" s="15" t="s">
        <v>50</v>
      </c>
      <c r="AQ3605" s="21" t="s">
        <v>34149</v>
      </c>
      <c r="AR3605" s="13" t="s">
        <v>50</v>
      </c>
    </row>
    <row r="3606" spans="1:44" ht="15" thickBot="1">
      <c r="A3606" s="4" t="s">
        <v>34150</v>
      </c>
      <c r="B3606" s="5">
        <v>7282</v>
      </c>
      <c r="C3606" s="6">
        <v>43132</v>
      </c>
      <c r="D3606" s="7" t="s">
        <v>45</v>
      </c>
      <c r="E3606" s="7" t="s">
        <v>46</v>
      </c>
      <c r="F3606" s="7" t="s">
        <v>70</v>
      </c>
      <c r="G3606" s="26" t="s">
        <v>54946</v>
      </c>
      <c r="H3606" s="7" t="s">
        <v>50</v>
      </c>
      <c r="I3606" s="7" t="s">
        <v>50</v>
      </c>
      <c r="J3606" s="6">
        <v>45378</v>
      </c>
      <c r="K3606" s="7" t="s">
        <v>50</v>
      </c>
      <c r="L3606" s="7" t="s">
        <v>124</v>
      </c>
      <c r="M3606" s="7" t="s">
        <v>34151</v>
      </c>
      <c r="N3606" s="7" t="s">
        <v>13344</v>
      </c>
      <c r="O3606" s="7" t="s">
        <v>34152</v>
      </c>
      <c r="P3606" s="5">
        <v>35969</v>
      </c>
      <c r="Q3606" s="7" t="s">
        <v>245</v>
      </c>
      <c r="R3606" s="34" t="s">
        <v>34153</v>
      </c>
      <c r="S3606" s="34" t="s">
        <v>34154</v>
      </c>
      <c r="T3606" s="7" t="s">
        <v>50</v>
      </c>
      <c r="U3606" s="7" t="s">
        <v>50</v>
      </c>
      <c r="V3606" s="7">
        <v>2540000000</v>
      </c>
      <c r="W3606" s="7" t="s">
        <v>1960</v>
      </c>
      <c r="X3606" s="7">
        <v>16787968</v>
      </c>
      <c r="Y3606" s="7" t="s">
        <v>81</v>
      </c>
      <c r="Z3606" s="7">
        <v>2</v>
      </c>
      <c r="AA3606" s="7">
        <v>2540000000</v>
      </c>
      <c r="AB3606" s="7" t="s">
        <v>1960</v>
      </c>
      <c r="AC3606" s="7">
        <v>16787968</v>
      </c>
      <c r="AD3606" s="7" t="s">
        <v>124</v>
      </c>
      <c r="AE3606" s="7">
        <v>2540000000</v>
      </c>
      <c r="AF3606" s="7" t="s">
        <v>1960</v>
      </c>
      <c r="AG3606" s="7">
        <v>16787968</v>
      </c>
      <c r="AH3606" s="7">
        <v>2540000000</v>
      </c>
      <c r="AI3606" s="7" t="s">
        <v>1960</v>
      </c>
      <c r="AJ3606" s="7">
        <v>16787968</v>
      </c>
      <c r="AK3606" s="7" t="s">
        <v>34155</v>
      </c>
      <c r="AL3606" s="7" t="s">
        <v>50</v>
      </c>
      <c r="AM3606" s="7" t="s">
        <v>34156</v>
      </c>
      <c r="AN3606" s="7" t="s">
        <v>66</v>
      </c>
      <c r="AO3606" s="7" t="s">
        <v>34157</v>
      </c>
      <c r="AP3606" s="22" t="s">
        <v>34158</v>
      </c>
      <c r="AQ3606" s="9" t="s">
        <v>50</v>
      </c>
      <c r="AR3606" s="7" t="s">
        <v>50</v>
      </c>
    </row>
    <row r="3607" spans="1:44" ht="15" thickBot="1">
      <c r="A3607" s="10" t="s">
        <v>34159</v>
      </c>
      <c r="B3607" s="11">
        <v>1655</v>
      </c>
      <c r="C3607" s="12">
        <v>43887</v>
      </c>
      <c r="D3607" s="13" t="s">
        <v>45</v>
      </c>
      <c r="E3607" s="13" t="s">
        <v>46</v>
      </c>
      <c r="F3607" s="13" t="s">
        <v>70</v>
      </c>
      <c r="G3607" s="26" t="s">
        <v>54946</v>
      </c>
      <c r="H3607" s="13" t="s">
        <v>2619</v>
      </c>
      <c r="I3607" s="13" t="s">
        <v>50</v>
      </c>
      <c r="J3607" s="12">
        <v>45378</v>
      </c>
      <c r="K3607" s="13" t="s">
        <v>116</v>
      </c>
      <c r="L3607" s="13" t="s">
        <v>178</v>
      </c>
      <c r="M3607" s="13" t="s">
        <v>34160</v>
      </c>
      <c r="N3607" s="13" t="s">
        <v>2941</v>
      </c>
      <c r="O3607" s="13" t="s">
        <v>34161</v>
      </c>
      <c r="P3607" s="11">
        <v>36086</v>
      </c>
      <c r="Q3607" s="13" t="s">
        <v>245</v>
      </c>
      <c r="R3607" s="33" t="s">
        <v>34162</v>
      </c>
      <c r="S3607" s="33" t="s">
        <v>34163</v>
      </c>
      <c r="T3607" s="13" t="s">
        <v>34164</v>
      </c>
      <c r="U3607" s="13" t="s">
        <v>34165</v>
      </c>
      <c r="V3607" s="13" t="s">
        <v>50</v>
      </c>
      <c r="W3607" s="13" t="s">
        <v>50</v>
      </c>
      <c r="X3607" s="13" t="s">
        <v>50</v>
      </c>
      <c r="Y3607" s="13" t="s">
        <v>50</v>
      </c>
      <c r="Z3607" s="13">
        <v>4</v>
      </c>
      <c r="AA3607" s="13" t="s">
        <v>50</v>
      </c>
      <c r="AB3607" s="13" t="s">
        <v>50</v>
      </c>
      <c r="AC3607" s="13" t="s">
        <v>50</v>
      </c>
      <c r="AD3607" s="13" t="s">
        <v>178</v>
      </c>
      <c r="AE3607" s="13">
        <v>6000000000</v>
      </c>
      <c r="AF3607" s="13" t="s">
        <v>2946</v>
      </c>
      <c r="AG3607" s="13">
        <v>5224291</v>
      </c>
      <c r="AH3607" s="13">
        <v>6000000000</v>
      </c>
      <c r="AI3607" s="13" t="s">
        <v>2946</v>
      </c>
      <c r="AJ3607" s="13">
        <v>5224291</v>
      </c>
      <c r="AK3607" s="13" t="s">
        <v>34166</v>
      </c>
      <c r="AL3607" s="13" t="s">
        <v>50</v>
      </c>
      <c r="AM3607" s="13" t="s">
        <v>34167</v>
      </c>
      <c r="AN3607" s="13" t="s">
        <v>66</v>
      </c>
      <c r="AO3607" s="13" t="s">
        <v>34168</v>
      </c>
      <c r="AP3607" s="21" t="s">
        <v>34169</v>
      </c>
      <c r="AQ3607" s="15" t="s">
        <v>50</v>
      </c>
      <c r="AR3607" s="13" t="s">
        <v>50</v>
      </c>
    </row>
    <row r="3608" spans="1:44" ht="15" thickBot="1">
      <c r="A3608" s="4" t="s">
        <v>34170</v>
      </c>
      <c r="B3608" s="5">
        <v>12228</v>
      </c>
      <c r="C3608" s="6">
        <v>43831</v>
      </c>
      <c r="D3608" s="7" t="s">
        <v>45</v>
      </c>
      <c r="E3608" s="7" t="s">
        <v>50</v>
      </c>
      <c r="F3608" s="7" t="s">
        <v>70</v>
      </c>
      <c r="G3608" s="27" t="s">
        <v>54945</v>
      </c>
      <c r="H3608" s="7" t="s">
        <v>50</v>
      </c>
      <c r="I3608" s="7" t="s">
        <v>50</v>
      </c>
      <c r="J3608" s="6">
        <v>45376</v>
      </c>
      <c r="K3608" s="7" t="s">
        <v>50</v>
      </c>
      <c r="L3608" s="7" t="s">
        <v>1624</v>
      </c>
      <c r="M3608" s="7" t="s">
        <v>34171</v>
      </c>
      <c r="N3608" s="7" t="s">
        <v>34172</v>
      </c>
      <c r="O3608" s="7" t="s">
        <v>34173</v>
      </c>
      <c r="P3608" s="5">
        <v>36163</v>
      </c>
      <c r="Q3608" s="7" t="s">
        <v>135</v>
      </c>
      <c r="R3608" s="34" t="s">
        <v>34174</v>
      </c>
      <c r="S3608" s="34" t="s">
        <v>34175</v>
      </c>
      <c r="T3608" s="7" t="s">
        <v>34176</v>
      </c>
      <c r="U3608" s="7" t="s">
        <v>50</v>
      </c>
      <c r="V3608" s="7">
        <v>2950000</v>
      </c>
      <c r="W3608" s="7" t="s">
        <v>139</v>
      </c>
      <c r="X3608" s="7">
        <v>3727727</v>
      </c>
      <c r="Y3608" s="7" t="s">
        <v>467</v>
      </c>
      <c r="Z3608" s="7">
        <v>1</v>
      </c>
      <c r="AA3608" s="7">
        <v>2950000</v>
      </c>
      <c r="AB3608" s="7" t="s">
        <v>139</v>
      </c>
      <c r="AC3608" s="7">
        <v>3727727</v>
      </c>
      <c r="AD3608" s="7" t="s">
        <v>1624</v>
      </c>
      <c r="AE3608" s="7">
        <v>2950000</v>
      </c>
      <c r="AF3608" s="7" t="s">
        <v>139</v>
      </c>
      <c r="AG3608" s="7">
        <v>3727727</v>
      </c>
      <c r="AH3608" s="7">
        <v>2950000</v>
      </c>
      <c r="AI3608" s="7" t="s">
        <v>139</v>
      </c>
      <c r="AJ3608" s="7">
        <v>3727727</v>
      </c>
      <c r="AK3608" s="7" t="s">
        <v>50</v>
      </c>
      <c r="AL3608" s="7" t="s">
        <v>50</v>
      </c>
      <c r="AM3608" s="7" t="s">
        <v>34177</v>
      </c>
      <c r="AN3608" s="7" t="s">
        <v>66</v>
      </c>
      <c r="AO3608" s="7" t="s">
        <v>34178</v>
      </c>
      <c r="AP3608" s="22" t="s">
        <v>34179</v>
      </c>
      <c r="AQ3608" s="9" t="s">
        <v>50</v>
      </c>
      <c r="AR3608" s="7" t="s">
        <v>50</v>
      </c>
    </row>
    <row r="3609" spans="1:44" ht="15" thickBot="1">
      <c r="A3609" s="10" t="s">
        <v>34180</v>
      </c>
      <c r="B3609" s="13">
        <v>431</v>
      </c>
      <c r="C3609" s="12">
        <v>42430</v>
      </c>
      <c r="D3609" s="13" t="s">
        <v>45</v>
      </c>
      <c r="E3609" s="13" t="s">
        <v>46</v>
      </c>
      <c r="F3609" s="13" t="s">
        <v>70</v>
      </c>
      <c r="G3609" s="26" t="s">
        <v>54946</v>
      </c>
      <c r="H3609" s="13" t="s">
        <v>1091</v>
      </c>
      <c r="I3609" s="13" t="s">
        <v>50</v>
      </c>
      <c r="J3609" s="12">
        <v>45377</v>
      </c>
      <c r="K3609" s="13" t="s">
        <v>116</v>
      </c>
      <c r="L3609" s="13" t="s">
        <v>178</v>
      </c>
      <c r="M3609" s="13" t="s">
        <v>34181</v>
      </c>
      <c r="N3609" s="13" t="s">
        <v>34182</v>
      </c>
      <c r="O3609" s="13" t="s">
        <v>34183</v>
      </c>
      <c r="P3609" s="11">
        <v>36172</v>
      </c>
      <c r="Q3609" s="13" t="s">
        <v>360</v>
      </c>
      <c r="R3609" s="33" t="s">
        <v>34184</v>
      </c>
      <c r="S3609" s="33" t="s">
        <v>34185</v>
      </c>
      <c r="T3609" s="13" t="s">
        <v>34186</v>
      </c>
      <c r="U3609" s="13">
        <v>6502007573</v>
      </c>
      <c r="V3609" s="13">
        <v>3000000</v>
      </c>
      <c r="W3609" s="13" t="s">
        <v>209</v>
      </c>
      <c r="X3609" s="13">
        <v>3249750</v>
      </c>
      <c r="Y3609" s="13" t="s">
        <v>50</v>
      </c>
      <c r="Z3609" s="13">
        <v>5</v>
      </c>
      <c r="AA3609" s="13">
        <v>3000000</v>
      </c>
      <c r="AB3609" s="13" t="s">
        <v>209</v>
      </c>
      <c r="AC3609" s="13">
        <v>3249750</v>
      </c>
      <c r="AD3609" s="13" t="s">
        <v>178</v>
      </c>
      <c r="AE3609" s="13">
        <v>5321750</v>
      </c>
      <c r="AF3609" s="13" t="s">
        <v>60</v>
      </c>
      <c r="AG3609" s="13">
        <v>5321750</v>
      </c>
      <c r="AH3609" s="13">
        <v>5321750</v>
      </c>
      <c r="AI3609" s="13" t="s">
        <v>60</v>
      </c>
      <c r="AJ3609" s="13">
        <v>5321750</v>
      </c>
      <c r="AK3609" s="13" t="s">
        <v>34187</v>
      </c>
      <c r="AL3609" s="13" t="s">
        <v>50</v>
      </c>
      <c r="AM3609" s="13" t="s">
        <v>34188</v>
      </c>
      <c r="AN3609" s="13" t="s">
        <v>66</v>
      </c>
      <c r="AO3609" s="13" t="s">
        <v>34189</v>
      </c>
      <c r="AP3609" s="21" t="s">
        <v>34190</v>
      </c>
      <c r="AQ3609" s="15" t="s">
        <v>50</v>
      </c>
      <c r="AR3609" s="13" t="s">
        <v>50</v>
      </c>
    </row>
    <row r="3610" spans="1:44" ht="15" thickBot="1">
      <c r="A3610" s="4" t="s">
        <v>34191</v>
      </c>
      <c r="B3610" s="5">
        <v>962464</v>
      </c>
      <c r="C3610" s="6">
        <v>39448</v>
      </c>
      <c r="D3610" s="7" t="s">
        <v>45</v>
      </c>
      <c r="E3610" s="7" t="s">
        <v>46</v>
      </c>
      <c r="F3610" s="7" t="s">
        <v>47</v>
      </c>
      <c r="G3610" s="7" t="s">
        <v>114</v>
      </c>
      <c r="H3610" s="7" t="s">
        <v>115</v>
      </c>
      <c r="I3610" s="7" t="s">
        <v>50</v>
      </c>
      <c r="J3610" s="6">
        <v>45377</v>
      </c>
      <c r="K3610" s="7" t="s">
        <v>72</v>
      </c>
      <c r="L3610" s="7" t="s">
        <v>162</v>
      </c>
      <c r="M3610" s="7" t="s">
        <v>34192</v>
      </c>
      <c r="N3610" s="7" t="s">
        <v>1614</v>
      </c>
      <c r="O3610" s="7" t="s">
        <v>34193</v>
      </c>
      <c r="P3610" s="5">
        <v>36180</v>
      </c>
      <c r="Q3610" s="7" t="s">
        <v>1201</v>
      </c>
      <c r="R3610" s="34" t="s">
        <v>34194</v>
      </c>
      <c r="S3610" s="34" t="s">
        <v>34195</v>
      </c>
      <c r="T3610" s="7" t="s">
        <v>50</v>
      </c>
      <c r="U3610" s="7" t="s">
        <v>34196</v>
      </c>
      <c r="V3610" s="7">
        <v>150000000</v>
      </c>
      <c r="W3610" s="7" t="s">
        <v>60</v>
      </c>
      <c r="X3610" s="7">
        <v>150000000</v>
      </c>
      <c r="Y3610" s="7" t="s">
        <v>61</v>
      </c>
      <c r="Z3610" s="7">
        <v>9</v>
      </c>
      <c r="AA3610" s="7">
        <v>11940331</v>
      </c>
      <c r="AB3610" s="7" t="s">
        <v>60</v>
      </c>
      <c r="AC3610" s="7">
        <v>11940331</v>
      </c>
      <c r="AD3610" s="7" t="s">
        <v>12299</v>
      </c>
      <c r="AE3610" s="7">
        <v>185640331</v>
      </c>
      <c r="AF3610" s="7" t="s">
        <v>60</v>
      </c>
      <c r="AG3610" s="7">
        <v>185640331</v>
      </c>
      <c r="AH3610" s="7">
        <v>362640331</v>
      </c>
      <c r="AI3610" s="7" t="s">
        <v>60</v>
      </c>
      <c r="AJ3610" s="7">
        <v>362640331</v>
      </c>
      <c r="AK3610" s="7" t="s">
        <v>34197</v>
      </c>
      <c r="AL3610" s="7" t="s">
        <v>34198</v>
      </c>
      <c r="AM3610" s="7" t="s">
        <v>34199</v>
      </c>
      <c r="AN3610" s="7" t="s">
        <v>66</v>
      </c>
      <c r="AO3610" s="7" t="s">
        <v>34200</v>
      </c>
      <c r="AP3610" s="22" t="s">
        <v>34201</v>
      </c>
      <c r="AQ3610" s="9" t="s">
        <v>50</v>
      </c>
      <c r="AR3610" s="7" t="s">
        <v>50</v>
      </c>
    </row>
    <row r="3611" spans="1:44" ht="15" thickBot="1">
      <c r="A3611" s="10" t="s">
        <v>34202</v>
      </c>
      <c r="B3611" s="11">
        <v>9535</v>
      </c>
      <c r="C3611" s="12">
        <v>44452</v>
      </c>
      <c r="D3611" s="13" t="s">
        <v>45</v>
      </c>
      <c r="E3611" s="13" t="s">
        <v>46</v>
      </c>
      <c r="F3611" s="13" t="s">
        <v>70</v>
      </c>
      <c r="G3611" s="26" t="s">
        <v>54946</v>
      </c>
      <c r="H3611" s="13" t="s">
        <v>1091</v>
      </c>
      <c r="I3611" s="13" t="s">
        <v>50</v>
      </c>
      <c r="J3611" s="12">
        <v>45377</v>
      </c>
      <c r="K3611" s="13" t="s">
        <v>116</v>
      </c>
      <c r="L3611" s="13" t="s">
        <v>178</v>
      </c>
      <c r="M3611" s="13" t="s">
        <v>34203</v>
      </c>
      <c r="N3611" s="13" t="s">
        <v>21611</v>
      </c>
      <c r="O3611" s="13" t="s">
        <v>34204</v>
      </c>
      <c r="P3611" s="11">
        <v>36398</v>
      </c>
      <c r="Q3611" s="13" t="s">
        <v>759</v>
      </c>
      <c r="R3611" s="33" t="s">
        <v>34205</v>
      </c>
      <c r="S3611" s="33" t="s">
        <v>34206</v>
      </c>
      <c r="T3611" s="13" t="s">
        <v>34207</v>
      </c>
      <c r="U3611" s="13" t="s">
        <v>34208</v>
      </c>
      <c r="V3611" s="13">
        <v>5700000</v>
      </c>
      <c r="W3611" s="13" t="s">
        <v>60</v>
      </c>
      <c r="X3611" s="13">
        <v>5700000</v>
      </c>
      <c r="Y3611" s="13" t="s">
        <v>50</v>
      </c>
      <c r="Z3611" s="13">
        <v>1</v>
      </c>
      <c r="AA3611" s="13">
        <v>5700000</v>
      </c>
      <c r="AB3611" s="13" t="s">
        <v>60</v>
      </c>
      <c r="AC3611" s="13">
        <v>5700000</v>
      </c>
      <c r="AD3611" s="13" t="s">
        <v>178</v>
      </c>
      <c r="AE3611" s="13">
        <v>5700000</v>
      </c>
      <c r="AF3611" s="13" t="s">
        <v>60</v>
      </c>
      <c r="AG3611" s="13">
        <v>5700000</v>
      </c>
      <c r="AH3611" s="13">
        <v>5700000</v>
      </c>
      <c r="AI3611" s="13" t="s">
        <v>60</v>
      </c>
      <c r="AJ3611" s="13">
        <v>5700000</v>
      </c>
      <c r="AK3611" s="13" t="s">
        <v>50</v>
      </c>
      <c r="AL3611" s="13" t="s">
        <v>50</v>
      </c>
      <c r="AM3611" s="13" t="s">
        <v>34209</v>
      </c>
      <c r="AN3611" s="13" t="s">
        <v>66</v>
      </c>
      <c r="AO3611" s="13" t="s">
        <v>34210</v>
      </c>
      <c r="AP3611" s="21" t="s">
        <v>34211</v>
      </c>
      <c r="AQ3611" s="15" t="s">
        <v>50</v>
      </c>
      <c r="AR3611" s="13" t="s">
        <v>50</v>
      </c>
    </row>
    <row r="3612" spans="1:44" ht="15" thickBot="1">
      <c r="A3612" s="4" t="s">
        <v>34212</v>
      </c>
      <c r="B3612" s="5">
        <v>219007</v>
      </c>
      <c r="C3612" s="6">
        <v>44256</v>
      </c>
      <c r="D3612" s="7" t="s">
        <v>45</v>
      </c>
      <c r="E3612" s="7" t="s">
        <v>46</v>
      </c>
      <c r="F3612" s="7" t="s">
        <v>70</v>
      </c>
      <c r="G3612" s="26" t="s">
        <v>54946</v>
      </c>
      <c r="H3612" s="7" t="s">
        <v>3686</v>
      </c>
      <c r="I3612" s="7" t="s">
        <v>50</v>
      </c>
      <c r="J3612" s="6">
        <v>45376</v>
      </c>
      <c r="K3612" s="7" t="s">
        <v>116</v>
      </c>
      <c r="L3612" s="7" t="s">
        <v>147</v>
      </c>
      <c r="M3612" s="7" t="s">
        <v>4443</v>
      </c>
      <c r="N3612" s="7" t="s">
        <v>75</v>
      </c>
      <c r="O3612" s="7" t="s">
        <v>34213</v>
      </c>
      <c r="P3612" s="5">
        <v>36573</v>
      </c>
      <c r="Q3612" s="7" t="s">
        <v>77</v>
      </c>
      <c r="R3612" s="34" t="s">
        <v>34214</v>
      </c>
      <c r="S3612" s="34" t="s">
        <v>34215</v>
      </c>
      <c r="T3612" s="7" t="s">
        <v>34216</v>
      </c>
      <c r="U3612" s="7" t="s">
        <v>50</v>
      </c>
      <c r="V3612" s="7">
        <v>50000000</v>
      </c>
      <c r="W3612" s="7" t="s">
        <v>60</v>
      </c>
      <c r="X3612" s="7">
        <v>50000000</v>
      </c>
      <c r="Y3612" s="7" t="s">
        <v>154</v>
      </c>
      <c r="Z3612" s="7">
        <v>3</v>
      </c>
      <c r="AA3612" s="7">
        <v>50000000</v>
      </c>
      <c r="AB3612" s="7" t="s">
        <v>60</v>
      </c>
      <c r="AC3612" s="7">
        <v>50000000</v>
      </c>
      <c r="AD3612" s="7" t="s">
        <v>147</v>
      </c>
      <c r="AE3612" s="7">
        <v>67700000</v>
      </c>
      <c r="AF3612" s="7" t="s">
        <v>60</v>
      </c>
      <c r="AG3612" s="7">
        <v>67700000</v>
      </c>
      <c r="AH3612" s="7">
        <v>67700000</v>
      </c>
      <c r="AI3612" s="7" t="s">
        <v>60</v>
      </c>
      <c r="AJ3612" s="7">
        <v>67700000</v>
      </c>
      <c r="AK3612" s="7" t="s">
        <v>34217</v>
      </c>
      <c r="AL3612" s="7" t="s">
        <v>50</v>
      </c>
      <c r="AM3612" s="7" t="s">
        <v>34218</v>
      </c>
      <c r="AN3612" s="7" t="s">
        <v>66</v>
      </c>
      <c r="AO3612" s="7" t="s">
        <v>34219</v>
      </c>
      <c r="AP3612" s="22" t="s">
        <v>34220</v>
      </c>
      <c r="AQ3612" s="9" t="s">
        <v>50</v>
      </c>
      <c r="AR3612" s="7" t="s">
        <v>50</v>
      </c>
    </row>
    <row r="3613" spans="1:44" ht="15" thickBot="1">
      <c r="A3613" s="10" t="s">
        <v>34221</v>
      </c>
      <c r="B3613" s="13" t="s">
        <v>50</v>
      </c>
      <c r="C3613" s="12">
        <v>44522</v>
      </c>
      <c r="D3613" s="13" t="s">
        <v>45</v>
      </c>
      <c r="E3613" s="13" t="s">
        <v>46</v>
      </c>
      <c r="F3613" s="13" t="s">
        <v>70</v>
      </c>
      <c r="G3613" s="26" t="s">
        <v>54946</v>
      </c>
      <c r="H3613" s="13" t="s">
        <v>50</v>
      </c>
      <c r="I3613" s="13" t="s">
        <v>50</v>
      </c>
      <c r="J3613" s="12">
        <v>45378</v>
      </c>
      <c r="K3613" s="13" t="s">
        <v>50</v>
      </c>
      <c r="L3613" s="13" t="s">
        <v>467</v>
      </c>
      <c r="M3613" s="13" t="s">
        <v>34222</v>
      </c>
      <c r="N3613" s="13" t="s">
        <v>34223</v>
      </c>
      <c r="O3613" s="13" t="s">
        <v>34224</v>
      </c>
      <c r="P3613" s="11">
        <v>36585</v>
      </c>
      <c r="Q3613" s="13" t="s">
        <v>245</v>
      </c>
      <c r="R3613" s="33" t="s">
        <v>34225</v>
      </c>
      <c r="S3613" s="33" t="s">
        <v>34226</v>
      </c>
      <c r="T3613" s="13" t="s">
        <v>50</v>
      </c>
      <c r="U3613" s="13" t="s">
        <v>50</v>
      </c>
      <c r="V3613" s="13">
        <v>450000000</v>
      </c>
      <c r="W3613" s="13" t="s">
        <v>1960</v>
      </c>
      <c r="X3613" s="13">
        <v>2974246</v>
      </c>
      <c r="Y3613" s="13" t="s">
        <v>467</v>
      </c>
      <c r="Z3613" s="13">
        <v>3</v>
      </c>
      <c r="AA3613" s="13">
        <v>450000000</v>
      </c>
      <c r="AB3613" s="13" t="s">
        <v>1960</v>
      </c>
      <c r="AC3613" s="13">
        <v>2974246</v>
      </c>
      <c r="AD3613" s="13" t="s">
        <v>467</v>
      </c>
      <c r="AE3613" s="13">
        <v>588805000</v>
      </c>
      <c r="AF3613" s="13" t="s">
        <v>1960</v>
      </c>
      <c r="AG3613" s="13">
        <v>4107548</v>
      </c>
      <c r="AH3613" s="13">
        <v>588805000</v>
      </c>
      <c r="AI3613" s="13" t="s">
        <v>1960</v>
      </c>
      <c r="AJ3613" s="13">
        <v>4107548</v>
      </c>
      <c r="AK3613" s="13" t="s">
        <v>34227</v>
      </c>
      <c r="AL3613" s="13" t="s">
        <v>50</v>
      </c>
      <c r="AM3613" s="13" t="s">
        <v>34228</v>
      </c>
      <c r="AN3613" s="13" t="s">
        <v>993</v>
      </c>
      <c r="AO3613" s="13" t="s">
        <v>34229</v>
      </c>
      <c r="AP3613" s="21" t="s">
        <v>34230</v>
      </c>
      <c r="AQ3613" s="15" t="s">
        <v>50</v>
      </c>
      <c r="AR3613" s="13" t="s">
        <v>50</v>
      </c>
    </row>
    <row r="3614" spans="1:44" ht="15" thickBot="1">
      <c r="A3614" s="4" t="s">
        <v>34231</v>
      </c>
      <c r="B3614" s="5">
        <v>1793</v>
      </c>
      <c r="C3614" s="6">
        <v>43831</v>
      </c>
      <c r="D3614" s="7" t="s">
        <v>45</v>
      </c>
      <c r="E3614" s="7" t="s">
        <v>46</v>
      </c>
      <c r="F3614" s="7" t="s">
        <v>70</v>
      </c>
      <c r="G3614" s="7" t="s">
        <v>87</v>
      </c>
      <c r="H3614" s="7" t="s">
        <v>50</v>
      </c>
      <c r="I3614" s="7" t="s">
        <v>50</v>
      </c>
      <c r="J3614" s="6">
        <v>45376</v>
      </c>
      <c r="K3614" s="7" t="s">
        <v>116</v>
      </c>
      <c r="L3614" s="7" t="s">
        <v>290</v>
      </c>
      <c r="M3614" s="7" t="s">
        <v>34232</v>
      </c>
      <c r="N3614" s="7" t="s">
        <v>1493</v>
      </c>
      <c r="O3614" s="7" t="s">
        <v>34233</v>
      </c>
      <c r="P3614" s="5">
        <v>36622</v>
      </c>
      <c r="Q3614" s="7" t="s">
        <v>383</v>
      </c>
      <c r="R3614" s="34" t="s">
        <v>34234</v>
      </c>
      <c r="S3614" s="34" t="s">
        <v>34235</v>
      </c>
      <c r="T3614" s="7" t="s">
        <v>34236</v>
      </c>
      <c r="U3614" s="7" t="s">
        <v>34237</v>
      </c>
      <c r="V3614" s="7">
        <v>30068499</v>
      </c>
      <c r="W3614" s="7" t="s">
        <v>60</v>
      </c>
      <c r="X3614" s="7">
        <v>30068499</v>
      </c>
      <c r="Y3614" s="7" t="s">
        <v>290</v>
      </c>
      <c r="Z3614" s="7">
        <v>3</v>
      </c>
      <c r="AA3614" s="7">
        <v>30068499</v>
      </c>
      <c r="AB3614" s="7" t="s">
        <v>60</v>
      </c>
      <c r="AC3614" s="7">
        <v>30068499</v>
      </c>
      <c r="AD3614" s="7" t="s">
        <v>290</v>
      </c>
      <c r="AE3614" s="7">
        <v>49787291</v>
      </c>
      <c r="AF3614" s="7" t="s">
        <v>60</v>
      </c>
      <c r="AG3614" s="7">
        <v>49787291</v>
      </c>
      <c r="AH3614" s="7">
        <v>49787291</v>
      </c>
      <c r="AI3614" s="7" t="s">
        <v>60</v>
      </c>
      <c r="AJ3614" s="7">
        <v>49787291</v>
      </c>
      <c r="AK3614" s="7" t="s">
        <v>50</v>
      </c>
      <c r="AL3614" s="7" t="s">
        <v>50</v>
      </c>
      <c r="AM3614" s="7" t="s">
        <v>34238</v>
      </c>
      <c r="AN3614" s="7" t="s">
        <v>66</v>
      </c>
      <c r="AO3614" s="7" t="s">
        <v>34239</v>
      </c>
      <c r="AP3614" s="22" t="s">
        <v>34240</v>
      </c>
      <c r="AQ3614" s="9" t="s">
        <v>50</v>
      </c>
      <c r="AR3614" s="7" t="s">
        <v>50</v>
      </c>
    </row>
    <row r="3615" spans="1:44" ht="15" thickBot="1">
      <c r="A3615" s="10" t="s">
        <v>34241</v>
      </c>
      <c r="B3615" s="13" t="s">
        <v>50</v>
      </c>
      <c r="C3615" s="12">
        <v>45231</v>
      </c>
      <c r="D3615" s="13" t="s">
        <v>45</v>
      </c>
      <c r="E3615" s="13" t="s">
        <v>46</v>
      </c>
      <c r="F3615" s="13" t="s">
        <v>70</v>
      </c>
      <c r="G3615" s="26" t="s">
        <v>54946</v>
      </c>
      <c r="H3615" s="13" t="s">
        <v>50</v>
      </c>
      <c r="I3615" s="13" t="s">
        <v>50</v>
      </c>
      <c r="J3615" s="12">
        <v>45379</v>
      </c>
      <c r="K3615" s="13" t="s">
        <v>50</v>
      </c>
      <c r="L3615" s="13" t="s">
        <v>1624</v>
      </c>
      <c r="M3615" s="13" t="s">
        <v>34242</v>
      </c>
      <c r="N3615" s="13" t="s">
        <v>1670</v>
      </c>
      <c r="O3615" s="13" t="s">
        <v>34243</v>
      </c>
      <c r="P3615" s="11">
        <v>36932</v>
      </c>
      <c r="Q3615" s="13" t="s">
        <v>397</v>
      </c>
      <c r="R3615" s="33" t="s">
        <v>34244</v>
      </c>
      <c r="S3615" s="33" t="s">
        <v>34245</v>
      </c>
      <c r="T3615" s="13" t="s">
        <v>34246</v>
      </c>
      <c r="U3615" s="13" t="s">
        <v>50</v>
      </c>
      <c r="V3615" s="13">
        <v>1500000</v>
      </c>
      <c r="W3615" s="13" t="s">
        <v>60</v>
      </c>
      <c r="X3615" s="13">
        <v>1500000</v>
      </c>
      <c r="Y3615" s="13" t="s">
        <v>467</v>
      </c>
      <c r="Z3615" s="13">
        <v>1</v>
      </c>
      <c r="AA3615" s="13">
        <v>1500000</v>
      </c>
      <c r="AB3615" s="13" t="s">
        <v>60</v>
      </c>
      <c r="AC3615" s="13">
        <v>1500000</v>
      </c>
      <c r="AD3615" s="13" t="s">
        <v>1624</v>
      </c>
      <c r="AE3615" s="13">
        <v>1500000</v>
      </c>
      <c r="AF3615" s="13" t="s">
        <v>60</v>
      </c>
      <c r="AG3615" s="13">
        <v>1500000</v>
      </c>
      <c r="AH3615" s="13">
        <v>1500000</v>
      </c>
      <c r="AI3615" s="13" t="s">
        <v>60</v>
      </c>
      <c r="AJ3615" s="13">
        <v>1500000</v>
      </c>
      <c r="AK3615" s="13" t="s">
        <v>34247</v>
      </c>
      <c r="AL3615" s="13" t="s">
        <v>50</v>
      </c>
      <c r="AM3615" s="13" t="s">
        <v>34248</v>
      </c>
      <c r="AN3615" s="13" t="s">
        <v>66</v>
      </c>
      <c r="AO3615" s="13" t="s">
        <v>34249</v>
      </c>
      <c r="AP3615" s="21" t="s">
        <v>34250</v>
      </c>
      <c r="AQ3615" s="15" t="s">
        <v>50</v>
      </c>
      <c r="AR3615" s="13" t="s">
        <v>50</v>
      </c>
    </row>
    <row r="3616" spans="1:44" ht="15" thickBot="1">
      <c r="A3616" s="4" t="s">
        <v>34251</v>
      </c>
      <c r="B3616" s="5">
        <v>26922</v>
      </c>
      <c r="C3616" s="6">
        <v>14977</v>
      </c>
      <c r="D3616" s="7" t="s">
        <v>45</v>
      </c>
      <c r="E3616" s="7" t="s">
        <v>46</v>
      </c>
      <c r="F3616" s="7" t="s">
        <v>70</v>
      </c>
      <c r="G3616" s="7" t="s">
        <v>48</v>
      </c>
      <c r="H3616" s="7" t="s">
        <v>5091</v>
      </c>
      <c r="I3616" s="7" t="s">
        <v>50</v>
      </c>
      <c r="J3616" s="6">
        <v>45377</v>
      </c>
      <c r="K3616" s="7" t="s">
        <v>161</v>
      </c>
      <c r="L3616" s="7" t="s">
        <v>52</v>
      </c>
      <c r="M3616" s="7" t="s">
        <v>34252</v>
      </c>
      <c r="N3616" s="7" t="s">
        <v>5720</v>
      </c>
      <c r="O3616" s="7" t="s">
        <v>34253</v>
      </c>
      <c r="P3616" s="5">
        <v>36948</v>
      </c>
      <c r="Q3616" s="7" t="s">
        <v>397</v>
      </c>
      <c r="R3616" s="34" t="s">
        <v>34254</v>
      </c>
      <c r="S3616" s="34" t="s">
        <v>34255</v>
      </c>
      <c r="T3616" s="7" t="s">
        <v>34256</v>
      </c>
      <c r="U3616" s="7" t="s">
        <v>34257</v>
      </c>
      <c r="V3616" s="7">
        <v>74400000</v>
      </c>
      <c r="W3616" s="7" t="s">
        <v>60</v>
      </c>
      <c r="X3616" s="7">
        <v>74400000</v>
      </c>
      <c r="Y3616" s="7" t="s">
        <v>50</v>
      </c>
      <c r="Z3616" s="7">
        <v>1</v>
      </c>
      <c r="AA3616" s="7" t="s">
        <v>50</v>
      </c>
      <c r="AB3616" s="7" t="s">
        <v>50</v>
      </c>
      <c r="AC3616" s="7" t="s">
        <v>50</v>
      </c>
      <c r="AD3616" s="7" t="s">
        <v>50</v>
      </c>
      <c r="AE3616" s="7" t="s">
        <v>50</v>
      </c>
      <c r="AF3616" s="7" t="s">
        <v>50</v>
      </c>
      <c r="AG3616" s="7" t="s">
        <v>50</v>
      </c>
      <c r="AH3616" s="7">
        <v>74400000</v>
      </c>
      <c r="AI3616" s="7" t="s">
        <v>60</v>
      </c>
      <c r="AJ3616" s="7">
        <v>74400000</v>
      </c>
      <c r="AK3616" s="7" t="s">
        <v>34258</v>
      </c>
      <c r="AL3616" s="7" t="s">
        <v>50</v>
      </c>
      <c r="AM3616" s="7" t="s">
        <v>50</v>
      </c>
      <c r="AN3616" s="7" t="s">
        <v>50</v>
      </c>
      <c r="AO3616" s="7" t="s">
        <v>50</v>
      </c>
      <c r="AP3616" s="9" t="s">
        <v>50</v>
      </c>
      <c r="AQ3616" s="9" t="s">
        <v>50</v>
      </c>
      <c r="AR3616" s="7" t="s">
        <v>1186</v>
      </c>
    </row>
    <row r="3617" spans="1:44" ht="15" thickBot="1">
      <c r="A3617" s="10" t="s">
        <v>34259</v>
      </c>
      <c r="B3617" s="11">
        <v>2363</v>
      </c>
      <c r="C3617" s="12">
        <v>38353</v>
      </c>
      <c r="D3617" s="13" t="s">
        <v>45</v>
      </c>
      <c r="E3617" s="13" t="s">
        <v>46</v>
      </c>
      <c r="F3617" s="13" t="s">
        <v>47</v>
      </c>
      <c r="G3617" s="13" t="s">
        <v>87</v>
      </c>
      <c r="H3617" s="13" t="s">
        <v>2796</v>
      </c>
      <c r="I3617" s="13" t="s">
        <v>50</v>
      </c>
      <c r="J3617" s="12">
        <v>45377</v>
      </c>
      <c r="K3617" s="13" t="s">
        <v>89</v>
      </c>
      <c r="L3617" s="13" t="s">
        <v>62</v>
      </c>
      <c r="M3617" s="13" t="s">
        <v>34260</v>
      </c>
      <c r="N3617" s="13" t="s">
        <v>14226</v>
      </c>
      <c r="O3617" s="13" t="s">
        <v>34261</v>
      </c>
      <c r="P3617" s="11">
        <v>37181</v>
      </c>
      <c r="Q3617" s="13" t="s">
        <v>481</v>
      </c>
      <c r="R3617" s="33" t="s">
        <v>34262</v>
      </c>
      <c r="S3617" s="33" t="s">
        <v>34263</v>
      </c>
      <c r="T3617" s="13" t="s">
        <v>34264</v>
      </c>
      <c r="U3617" s="13">
        <v>113019830998</v>
      </c>
      <c r="V3617" s="13">
        <v>3000000</v>
      </c>
      <c r="W3617" s="13" t="s">
        <v>60</v>
      </c>
      <c r="X3617" s="13">
        <v>3000000</v>
      </c>
      <c r="Y3617" s="13" t="s">
        <v>61</v>
      </c>
      <c r="Z3617" s="13">
        <v>4</v>
      </c>
      <c r="AA3617" s="13">
        <v>3000000</v>
      </c>
      <c r="AB3617" s="13" t="s">
        <v>60</v>
      </c>
      <c r="AC3617" s="13">
        <v>3000000</v>
      </c>
      <c r="AD3617" s="13" t="s">
        <v>62</v>
      </c>
      <c r="AE3617" s="13">
        <v>6300000</v>
      </c>
      <c r="AF3617" s="13" t="s">
        <v>60</v>
      </c>
      <c r="AG3617" s="13">
        <v>6300000</v>
      </c>
      <c r="AH3617" s="13">
        <v>18300000</v>
      </c>
      <c r="AI3617" s="13" t="s">
        <v>60</v>
      </c>
      <c r="AJ3617" s="13">
        <v>18300000</v>
      </c>
      <c r="AK3617" s="13" t="s">
        <v>34265</v>
      </c>
      <c r="AL3617" s="13" t="s">
        <v>50</v>
      </c>
      <c r="AM3617" s="13" t="s">
        <v>34266</v>
      </c>
      <c r="AN3617" s="13" t="s">
        <v>66</v>
      </c>
      <c r="AO3617" s="13" t="s">
        <v>34267</v>
      </c>
      <c r="AP3617" s="21" t="s">
        <v>34268</v>
      </c>
      <c r="AQ3617" s="15" t="s">
        <v>50</v>
      </c>
      <c r="AR3617" s="13" t="s">
        <v>50</v>
      </c>
    </row>
    <row r="3618" spans="1:44" ht="15" thickBot="1">
      <c r="A3618" s="4" t="s">
        <v>34269</v>
      </c>
      <c r="B3618" s="7" t="s">
        <v>50</v>
      </c>
      <c r="C3618" s="6">
        <v>42422</v>
      </c>
      <c r="D3618" s="7" t="s">
        <v>45</v>
      </c>
      <c r="E3618" s="7" t="s">
        <v>46</v>
      </c>
      <c r="F3618" s="7" t="s">
        <v>70</v>
      </c>
      <c r="G3618" s="7" t="s">
        <v>145</v>
      </c>
      <c r="H3618" s="7" t="s">
        <v>50</v>
      </c>
      <c r="I3618" s="7" t="s">
        <v>50</v>
      </c>
      <c r="J3618" s="6">
        <v>45378</v>
      </c>
      <c r="K3618" s="7" t="s">
        <v>116</v>
      </c>
      <c r="L3618" s="7" t="s">
        <v>147</v>
      </c>
      <c r="M3618" s="7" t="s">
        <v>34270</v>
      </c>
      <c r="N3618" s="7" t="s">
        <v>34271</v>
      </c>
      <c r="O3618" s="7" t="s">
        <v>34272</v>
      </c>
      <c r="P3618" s="5">
        <v>37233</v>
      </c>
      <c r="Q3618" s="7" t="s">
        <v>360</v>
      </c>
      <c r="R3618" s="34" t="s">
        <v>34273</v>
      </c>
      <c r="S3618" s="34" t="s">
        <v>34274</v>
      </c>
      <c r="T3618" s="7" t="s">
        <v>34275</v>
      </c>
      <c r="U3618" s="7" t="s">
        <v>50</v>
      </c>
      <c r="V3618" s="7">
        <v>12000000</v>
      </c>
      <c r="W3618" s="7" t="s">
        <v>209</v>
      </c>
      <c r="X3618" s="7">
        <v>12975119</v>
      </c>
      <c r="Y3618" s="7" t="s">
        <v>154</v>
      </c>
      <c r="Z3618" s="7">
        <v>4</v>
      </c>
      <c r="AA3618" s="7">
        <v>12000000</v>
      </c>
      <c r="AB3618" s="7" t="s">
        <v>209</v>
      </c>
      <c r="AC3618" s="7">
        <v>12975119</v>
      </c>
      <c r="AD3618" s="7" t="s">
        <v>147</v>
      </c>
      <c r="AE3618" s="7">
        <v>15000004</v>
      </c>
      <c r="AF3618" s="7" t="s">
        <v>209</v>
      </c>
      <c r="AG3618" s="7">
        <v>16224919</v>
      </c>
      <c r="AH3618" s="7">
        <v>15000004</v>
      </c>
      <c r="AI3618" s="7" t="s">
        <v>209</v>
      </c>
      <c r="AJ3618" s="7">
        <v>16224919</v>
      </c>
      <c r="AK3618" s="7" t="s">
        <v>34276</v>
      </c>
      <c r="AL3618" s="7" t="s">
        <v>50</v>
      </c>
      <c r="AM3618" s="7" t="s">
        <v>34277</v>
      </c>
      <c r="AN3618" s="7" t="s">
        <v>66</v>
      </c>
      <c r="AO3618" s="7" t="s">
        <v>34278</v>
      </c>
      <c r="AP3618" s="22" t="s">
        <v>34279</v>
      </c>
      <c r="AQ3618" s="9" t="s">
        <v>50</v>
      </c>
      <c r="AR3618" s="7" t="s">
        <v>50</v>
      </c>
    </row>
    <row r="3619" spans="1:44" ht="15" thickBot="1">
      <c r="A3619" s="10" t="s">
        <v>34280</v>
      </c>
      <c r="B3619" s="13">
        <v>5</v>
      </c>
      <c r="C3619" s="12">
        <v>44927</v>
      </c>
      <c r="D3619" s="13" t="s">
        <v>45</v>
      </c>
      <c r="E3619" s="13" t="s">
        <v>50</v>
      </c>
      <c r="F3619" s="13" t="s">
        <v>70</v>
      </c>
      <c r="G3619" s="27" t="s">
        <v>54945</v>
      </c>
      <c r="H3619" s="13" t="s">
        <v>50</v>
      </c>
      <c r="I3619" s="13" t="s">
        <v>50</v>
      </c>
      <c r="J3619" s="12">
        <v>45377</v>
      </c>
      <c r="K3619" s="13" t="s">
        <v>50</v>
      </c>
      <c r="L3619" s="13" t="s">
        <v>1624</v>
      </c>
      <c r="M3619" s="13" t="s">
        <v>34281</v>
      </c>
      <c r="N3619" s="13" t="s">
        <v>180</v>
      </c>
      <c r="O3619" s="13" t="s">
        <v>34282</v>
      </c>
      <c r="P3619" s="11">
        <v>37475</v>
      </c>
      <c r="Q3619" s="13" t="s">
        <v>120</v>
      </c>
      <c r="R3619" s="33" t="s">
        <v>34283</v>
      </c>
      <c r="S3619" s="33" t="s">
        <v>34284</v>
      </c>
      <c r="T3619" s="13" t="s">
        <v>50</v>
      </c>
      <c r="U3619" s="13" t="s">
        <v>50</v>
      </c>
      <c r="V3619" s="13">
        <v>1500000</v>
      </c>
      <c r="W3619" s="13" t="s">
        <v>60</v>
      </c>
      <c r="X3619" s="13">
        <v>1500000</v>
      </c>
      <c r="Y3619" s="13" t="s">
        <v>467</v>
      </c>
      <c r="Z3619" s="13">
        <v>1</v>
      </c>
      <c r="AA3619" s="13">
        <v>1500000</v>
      </c>
      <c r="AB3619" s="13" t="s">
        <v>60</v>
      </c>
      <c r="AC3619" s="13">
        <v>1500000</v>
      </c>
      <c r="AD3619" s="13" t="s">
        <v>1624</v>
      </c>
      <c r="AE3619" s="13">
        <v>1500000</v>
      </c>
      <c r="AF3619" s="13" t="s">
        <v>60</v>
      </c>
      <c r="AG3619" s="13">
        <v>1500000</v>
      </c>
      <c r="AH3619" s="13">
        <v>1500000</v>
      </c>
      <c r="AI3619" s="13" t="s">
        <v>60</v>
      </c>
      <c r="AJ3619" s="13">
        <v>1500000</v>
      </c>
      <c r="AK3619" s="13" t="s">
        <v>34285</v>
      </c>
      <c r="AL3619" s="13" t="s">
        <v>50</v>
      </c>
      <c r="AM3619" s="13" t="s">
        <v>34286</v>
      </c>
      <c r="AN3619" s="13" t="s">
        <v>66</v>
      </c>
      <c r="AO3619" s="13" t="s">
        <v>34287</v>
      </c>
      <c r="AP3619" s="21" t="s">
        <v>34288</v>
      </c>
      <c r="AQ3619" s="15" t="s">
        <v>50</v>
      </c>
      <c r="AR3619" s="13" t="s">
        <v>50</v>
      </c>
    </row>
    <row r="3620" spans="1:44" ht="15" thickBot="1">
      <c r="A3620" s="4" t="s">
        <v>34289</v>
      </c>
      <c r="B3620" s="5">
        <v>20503</v>
      </c>
      <c r="C3620" s="6">
        <v>43101</v>
      </c>
      <c r="D3620" s="7" t="s">
        <v>45</v>
      </c>
      <c r="E3620" s="7" t="s">
        <v>46</v>
      </c>
      <c r="F3620" s="7" t="s">
        <v>70</v>
      </c>
      <c r="G3620" s="7" t="s">
        <v>145</v>
      </c>
      <c r="H3620" s="7" t="s">
        <v>50</v>
      </c>
      <c r="I3620" s="7" t="s">
        <v>50</v>
      </c>
      <c r="J3620" s="6">
        <v>45379</v>
      </c>
      <c r="K3620" s="7" t="s">
        <v>177</v>
      </c>
      <c r="L3620" s="7" t="s">
        <v>147</v>
      </c>
      <c r="M3620" s="7" t="s">
        <v>34290</v>
      </c>
      <c r="N3620" s="7" t="s">
        <v>3649</v>
      </c>
      <c r="O3620" s="7" t="s">
        <v>34291</v>
      </c>
      <c r="P3620" s="5">
        <v>37667</v>
      </c>
      <c r="Q3620" s="7" t="s">
        <v>245</v>
      </c>
      <c r="R3620" s="34" t="s">
        <v>34292</v>
      </c>
      <c r="S3620" s="31" t="s">
        <v>50</v>
      </c>
      <c r="T3620" s="7" t="s">
        <v>50</v>
      </c>
      <c r="U3620" s="7" t="s">
        <v>50</v>
      </c>
      <c r="V3620" s="7" t="s">
        <v>50</v>
      </c>
      <c r="W3620" s="7" t="s">
        <v>50</v>
      </c>
      <c r="X3620" s="7" t="s">
        <v>50</v>
      </c>
      <c r="Y3620" s="7" t="s">
        <v>154</v>
      </c>
      <c r="Z3620" s="7">
        <v>4</v>
      </c>
      <c r="AA3620" s="7" t="s">
        <v>50</v>
      </c>
      <c r="AB3620" s="7" t="s">
        <v>50</v>
      </c>
      <c r="AC3620" s="7" t="s">
        <v>50</v>
      </c>
      <c r="AD3620" s="7" t="s">
        <v>147</v>
      </c>
      <c r="AE3620" s="7">
        <v>1500000000</v>
      </c>
      <c r="AF3620" s="7" t="s">
        <v>2056</v>
      </c>
      <c r="AG3620" s="7">
        <v>220379254</v>
      </c>
      <c r="AH3620" s="7">
        <v>1500000000</v>
      </c>
      <c r="AI3620" s="7" t="s">
        <v>2056</v>
      </c>
      <c r="AJ3620" s="7">
        <v>220379254</v>
      </c>
      <c r="AK3620" s="7" t="s">
        <v>34293</v>
      </c>
      <c r="AL3620" s="7" t="s">
        <v>50</v>
      </c>
      <c r="AM3620" s="7" t="s">
        <v>34294</v>
      </c>
      <c r="AN3620" s="7" t="s">
        <v>66</v>
      </c>
      <c r="AO3620" s="7" t="s">
        <v>34295</v>
      </c>
      <c r="AP3620" s="22" t="s">
        <v>34296</v>
      </c>
      <c r="AQ3620" s="9" t="s">
        <v>50</v>
      </c>
      <c r="AR3620" s="7" t="s">
        <v>50</v>
      </c>
    </row>
    <row r="3621" spans="1:44" ht="15" thickBot="1">
      <c r="A3621" s="10" t="s">
        <v>34297</v>
      </c>
      <c r="B3621" s="13">
        <v>212</v>
      </c>
      <c r="C3621" s="12">
        <v>42736</v>
      </c>
      <c r="D3621" s="13" t="s">
        <v>45</v>
      </c>
      <c r="E3621" s="13" t="s">
        <v>46</v>
      </c>
      <c r="F3621" s="13" t="s">
        <v>70</v>
      </c>
      <c r="G3621" s="26" t="s">
        <v>54946</v>
      </c>
      <c r="H3621" s="13" t="s">
        <v>50</v>
      </c>
      <c r="I3621" s="13" t="s">
        <v>50</v>
      </c>
      <c r="J3621" s="12">
        <v>45376</v>
      </c>
      <c r="K3621" s="13" t="s">
        <v>116</v>
      </c>
      <c r="L3621" s="13" t="s">
        <v>178</v>
      </c>
      <c r="M3621" s="13" t="s">
        <v>34298</v>
      </c>
      <c r="N3621" s="13" t="s">
        <v>10547</v>
      </c>
      <c r="O3621" s="13" t="s">
        <v>34299</v>
      </c>
      <c r="P3621" s="11">
        <v>37851</v>
      </c>
      <c r="Q3621" s="13" t="s">
        <v>920</v>
      </c>
      <c r="R3621" s="33" t="s">
        <v>34300</v>
      </c>
      <c r="S3621" s="33" t="s">
        <v>34301</v>
      </c>
      <c r="T3621" s="13" t="s">
        <v>34302</v>
      </c>
      <c r="U3621" s="13" t="s">
        <v>34303</v>
      </c>
      <c r="V3621" s="13">
        <v>15000000</v>
      </c>
      <c r="W3621" s="13" t="s">
        <v>1919</v>
      </c>
      <c r="X3621" s="13">
        <v>1417531</v>
      </c>
      <c r="Y3621" s="13" t="s">
        <v>50</v>
      </c>
      <c r="Z3621" s="13">
        <v>6</v>
      </c>
      <c r="AA3621" s="13">
        <v>15000000</v>
      </c>
      <c r="AB3621" s="13" t="s">
        <v>1919</v>
      </c>
      <c r="AC3621" s="13">
        <v>1417531</v>
      </c>
      <c r="AD3621" s="13" t="s">
        <v>178</v>
      </c>
      <c r="AE3621" s="13">
        <v>150000000</v>
      </c>
      <c r="AF3621" s="13" t="s">
        <v>1919</v>
      </c>
      <c r="AG3621" s="13">
        <v>16030543</v>
      </c>
      <c r="AH3621" s="13">
        <v>150000000</v>
      </c>
      <c r="AI3621" s="13" t="s">
        <v>1919</v>
      </c>
      <c r="AJ3621" s="13">
        <v>16030543</v>
      </c>
      <c r="AK3621" s="13" t="s">
        <v>34304</v>
      </c>
      <c r="AL3621" s="13" t="s">
        <v>50</v>
      </c>
      <c r="AM3621" s="13" t="s">
        <v>34305</v>
      </c>
      <c r="AN3621" s="13" t="s">
        <v>66</v>
      </c>
      <c r="AO3621" s="13" t="s">
        <v>34306</v>
      </c>
      <c r="AP3621" s="21" t="s">
        <v>34307</v>
      </c>
      <c r="AQ3621" s="15" t="s">
        <v>50</v>
      </c>
      <c r="AR3621" s="13" t="s">
        <v>50</v>
      </c>
    </row>
    <row r="3622" spans="1:44" ht="15" thickBot="1">
      <c r="A3622" s="4" t="s">
        <v>34308</v>
      </c>
      <c r="B3622" s="7" t="s">
        <v>50</v>
      </c>
      <c r="C3622" s="6">
        <v>42814</v>
      </c>
      <c r="D3622" s="7" t="s">
        <v>45</v>
      </c>
      <c r="E3622" s="7" t="s">
        <v>46</v>
      </c>
      <c r="F3622" s="7" t="s">
        <v>70</v>
      </c>
      <c r="G3622" s="27" t="s">
        <v>54945</v>
      </c>
      <c r="H3622" s="7" t="s">
        <v>15275</v>
      </c>
      <c r="I3622" s="7" t="s">
        <v>50</v>
      </c>
      <c r="J3622" s="6">
        <v>45377</v>
      </c>
      <c r="K3622" s="7" t="s">
        <v>89</v>
      </c>
      <c r="L3622" s="7" t="s">
        <v>467</v>
      </c>
      <c r="M3622" s="7" t="s">
        <v>34309</v>
      </c>
      <c r="N3622" s="7" t="s">
        <v>193</v>
      </c>
      <c r="O3622" s="7" t="s">
        <v>34310</v>
      </c>
      <c r="P3622" s="5">
        <v>37973</v>
      </c>
      <c r="Q3622" s="7" t="s">
        <v>56</v>
      </c>
      <c r="R3622" s="34" t="s">
        <v>34311</v>
      </c>
      <c r="S3622" s="34" t="s">
        <v>34312</v>
      </c>
      <c r="T3622" s="7" t="s">
        <v>34313</v>
      </c>
      <c r="U3622" s="7" t="s">
        <v>50</v>
      </c>
      <c r="V3622" s="7">
        <v>3900000</v>
      </c>
      <c r="W3622" s="7" t="s">
        <v>60</v>
      </c>
      <c r="X3622" s="7">
        <v>3900000</v>
      </c>
      <c r="Y3622" s="7" t="s">
        <v>467</v>
      </c>
      <c r="Z3622" s="7">
        <v>2</v>
      </c>
      <c r="AA3622" s="7">
        <v>3900000</v>
      </c>
      <c r="AB3622" s="7" t="s">
        <v>60</v>
      </c>
      <c r="AC3622" s="7">
        <v>3900000</v>
      </c>
      <c r="AD3622" s="7" t="s">
        <v>467</v>
      </c>
      <c r="AE3622" s="7">
        <v>7400000</v>
      </c>
      <c r="AF3622" s="7" t="s">
        <v>60</v>
      </c>
      <c r="AG3622" s="7">
        <v>7400000</v>
      </c>
      <c r="AH3622" s="7">
        <v>7400000</v>
      </c>
      <c r="AI3622" s="7" t="s">
        <v>60</v>
      </c>
      <c r="AJ3622" s="7">
        <v>7400000</v>
      </c>
      <c r="AK3622" s="7" t="s">
        <v>34314</v>
      </c>
      <c r="AL3622" s="7" t="s">
        <v>50</v>
      </c>
      <c r="AM3622" s="7" t="s">
        <v>34315</v>
      </c>
      <c r="AN3622" s="7" t="s">
        <v>66</v>
      </c>
      <c r="AO3622" s="7" t="s">
        <v>34316</v>
      </c>
      <c r="AP3622" s="22" t="s">
        <v>34317</v>
      </c>
      <c r="AQ3622" s="9" t="s">
        <v>50</v>
      </c>
      <c r="AR3622" s="7" t="s">
        <v>50</v>
      </c>
    </row>
    <row r="3623" spans="1:44" ht="15" thickBot="1">
      <c r="A3623" s="10" t="s">
        <v>34318</v>
      </c>
      <c r="B3623" s="13">
        <v>467</v>
      </c>
      <c r="C3623" s="12">
        <v>45047</v>
      </c>
      <c r="D3623" s="13" t="s">
        <v>45</v>
      </c>
      <c r="E3623" s="13" t="s">
        <v>46</v>
      </c>
      <c r="F3623" s="13" t="s">
        <v>70</v>
      </c>
      <c r="G3623" s="26" t="s">
        <v>54946</v>
      </c>
      <c r="H3623" s="13" t="s">
        <v>50</v>
      </c>
      <c r="I3623" s="13" t="s">
        <v>50</v>
      </c>
      <c r="J3623" s="12">
        <v>45377</v>
      </c>
      <c r="K3623" s="13" t="s">
        <v>50</v>
      </c>
      <c r="L3623" s="13" t="s">
        <v>1624</v>
      </c>
      <c r="M3623" s="13" t="s">
        <v>34319</v>
      </c>
      <c r="N3623" s="13" t="s">
        <v>4205</v>
      </c>
      <c r="O3623" s="13" t="s">
        <v>34320</v>
      </c>
      <c r="P3623" s="11">
        <v>37973</v>
      </c>
      <c r="Q3623" s="13" t="s">
        <v>135</v>
      </c>
      <c r="R3623" s="29" t="s">
        <v>34321</v>
      </c>
      <c r="S3623" s="33" t="s">
        <v>34322</v>
      </c>
      <c r="T3623" s="13" t="s">
        <v>34323</v>
      </c>
      <c r="U3623" s="13" t="s">
        <v>50</v>
      </c>
      <c r="V3623" s="13">
        <v>650000</v>
      </c>
      <c r="W3623" s="13" t="s">
        <v>209</v>
      </c>
      <c r="X3623" s="13">
        <v>704112</v>
      </c>
      <c r="Y3623" s="13" t="s">
        <v>467</v>
      </c>
      <c r="Z3623" s="13">
        <v>1</v>
      </c>
      <c r="AA3623" s="13">
        <v>650000</v>
      </c>
      <c r="AB3623" s="13" t="s">
        <v>209</v>
      </c>
      <c r="AC3623" s="13">
        <v>704112</v>
      </c>
      <c r="AD3623" s="13" t="s">
        <v>1624</v>
      </c>
      <c r="AE3623" s="13">
        <v>650000</v>
      </c>
      <c r="AF3623" s="13" t="s">
        <v>209</v>
      </c>
      <c r="AG3623" s="13">
        <v>704112</v>
      </c>
      <c r="AH3623" s="13">
        <v>650000</v>
      </c>
      <c r="AI3623" s="13" t="s">
        <v>209</v>
      </c>
      <c r="AJ3623" s="13">
        <v>704112</v>
      </c>
      <c r="AK3623" s="13" t="s">
        <v>34324</v>
      </c>
      <c r="AL3623" s="13" t="s">
        <v>50</v>
      </c>
      <c r="AM3623" s="13" t="s">
        <v>34325</v>
      </c>
      <c r="AN3623" s="13" t="s">
        <v>66</v>
      </c>
      <c r="AO3623" s="13" t="s">
        <v>34326</v>
      </c>
      <c r="AP3623" s="21" t="s">
        <v>34327</v>
      </c>
      <c r="AQ3623" s="15" t="s">
        <v>50</v>
      </c>
      <c r="AR3623" s="13" t="s">
        <v>50</v>
      </c>
    </row>
    <row r="3624" spans="1:44" ht="15" thickBot="1">
      <c r="A3624" s="4" t="s">
        <v>21582</v>
      </c>
      <c r="B3624" s="7">
        <v>147</v>
      </c>
      <c r="C3624" s="6">
        <v>44197</v>
      </c>
      <c r="D3624" s="7" t="s">
        <v>45</v>
      </c>
      <c r="E3624" s="7" t="s">
        <v>46</v>
      </c>
      <c r="F3624" s="7" t="s">
        <v>70</v>
      </c>
      <c r="G3624" s="26" t="s">
        <v>54946</v>
      </c>
      <c r="H3624" s="7" t="s">
        <v>50</v>
      </c>
      <c r="I3624" s="7" t="s">
        <v>50</v>
      </c>
      <c r="J3624" s="6">
        <v>45376</v>
      </c>
      <c r="K3624" s="7" t="s">
        <v>191</v>
      </c>
      <c r="L3624" s="7" t="s">
        <v>147</v>
      </c>
      <c r="M3624" s="7" t="s">
        <v>8357</v>
      </c>
      <c r="N3624" s="7" t="s">
        <v>12405</v>
      </c>
      <c r="O3624" s="7" t="s">
        <v>21583</v>
      </c>
      <c r="P3624" s="5">
        <v>38083</v>
      </c>
      <c r="Q3624" s="7" t="s">
        <v>56</v>
      </c>
      <c r="R3624" s="34" t="s">
        <v>21584</v>
      </c>
      <c r="S3624" s="34" t="s">
        <v>21585</v>
      </c>
      <c r="T3624" s="7" t="s">
        <v>21586</v>
      </c>
      <c r="U3624" s="7" t="s">
        <v>50</v>
      </c>
      <c r="V3624" s="7">
        <v>60000000</v>
      </c>
      <c r="W3624" s="7" t="s">
        <v>60</v>
      </c>
      <c r="X3624" s="7">
        <v>60000000</v>
      </c>
      <c r="Y3624" s="7" t="s">
        <v>154</v>
      </c>
      <c r="Z3624" s="7">
        <v>2</v>
      </c>
      <c r="AA3624" s="7">
        <v>60000000</v>
      </c>
      <c r="AB3624" s="7" t="s">
        <v>60</v>
      </c>
      <c r="AC3624" s="7">
        <v>60000000</v>
      </c>
      <c r="AD3624" s="7" t="s">
        <v>147</v>
      </c>
      <c r="AE3624" s="7">
        <v>100000000</v>
      </c>
      <c r="AF3624" s="7" t="s">
        <v>60</v>
      </c>
      <c r="AG3624" s="7">
        <v>100000000</v>
      </c>
      <c r="AH3624" s="7">
        <v>100000000</v>
      </c>
      <c r="AI3624" s="7" t="s">
        <v>60</v>
      </c>
      <c r="AJ3624" s="7">
        <v>100000000</v>
      </c>
      <c r="AK3624" s="7" t="s">
        <v>34328</v>
      </c>
      <c r="AL3624" s="7" t="s">
        <v>50</v>
      </c>
      <c r="AM3624" s="7" t="s">
        <v>21588</v>
      </c>
      <c r="AN3624" s="7" t="s">
        <v>66</v>
      </c>
      <c r="AO3624" s="7" t="s">
        <v>21589</v>
      </c>
      <c r="AP3624" s="22" t="s">
        <v>21590</v>
      </c>
      <c r="AQ3624" s="9" t="s">
        <v>50</v>
      </c>
      <c r="AR3624" s="7" t="s">
        <v>50</v>
      </c>
    </row>
    <row r="3625" spans="1:44" ht="15" thickBot="1">
      <c r="A3625" s="10" t="s">
        <v>34329</v>
      </c>
      <c r="B3625" s="11">
        <v>1244</v>
      </c>
      <c r="C3625" s="12">
        <v>44317</v>
      </c>
      <c r="D3625" s="13" t="s">
        <v>45</v>
      </c>
      <c r="E3625" s="13" t="s">
        <v>46</v>
      </c>
      <c r="F3625" s="13" t="s">
        <v>70</v>
      </c>
      <c r="G3625" s="27" t="s">
        <v>54945</v>
      </c>
      <c r="H3625" s="13" t="s">
        <v>50</v>
      </c>
      <c r="I3625" s="13" t="s">
        <v>50</v>
      </c>
      <c r="J3625" s="12">
        <v>45376</v>
      </c>
      <c r="K3625" s="13" t="s">
        <v>116</v>
      </c>
      <c r="L3625" s="13" t="s">
        <v>241</v>
      </c>
      <c r="M3625" s="13" t="s">
        <v>8099</v>
      </c>
      <c r="N3625" s="13" t="s">
        <v>3649</v>
      </c>
      <c r="O3625" s="13" t="s">
        <v>34330</v>
      </c>
      <c r="P3625" s="11">
        <v>38129</v>
      </c>
      <c r="Q3625" s="13" t="s">
        <v>245</v>
      </c>
      <c r="R3625" s="33" t="s">
        <v>34331</v>
      </c>
      <c r="S3625" s="30" t="s">
        <v>50</v>
      </c>
      <c r="T3625" s="13" t="s">
        <v>50</v>
      </c>
      <c r="U3625" s="13" t="s">
        <v>50</v>
      </c>
      <c r="V3625" s="13">
        <v>20000000</v>
      </c>
      <c r="W3625" s="13" t="s">
        <v>60</v>
      </c>
      <c r="X3625" s="13">
        <v>20000000</v>
      </c>
      <c r="Y3625" s="13" t="s">
        <v>154</v>
      </c>
      <c r="Z3625" s="13">
        <v>2</v>
      </c>
      <c r="AA3625" s="13">
        <v>20000000</v>
      </c>
      <c r="AB3625" s="13" t="s">
        <v>60</v>
      </c>
      <c r="AC3625" s="13">
        <v>20000000</v>
      </c>
      <c r="AD3625" s="13" t="s">
        <v>241</v>
      </c>
      <c r="AE3625" s="13">
        <v>34729276</v>
      </c>
      <c r="AF3625" s="13" t="s">
        <v>60</v>
      </c>
      <c r="AG3625" s="13">
        <v>34729276</v>
      </c>
      <c r="AH3625" s="13">
        <v>34729276</v>
      </c>
      <c r="AI3625" s="13" t="s">
        <v>60</v>
      </c>
      <c r="AJ3625" s="13">
        <v>34729276</v>
      </c>
      <c r="AK3625" s="13" t="s">
        <v>34332</v>
      </c>
      <c r="AL3625" s="13" t="s">
        <v>50</v>
      </c>
      <c r="AM3625" s="13" t="s">
        <v>34333</v>
      </c>
      <c r="AN3625" s="13" t="s">
        <v>66</v>
      </c>
      <c r="AO3625" s="13" t="s">
        <v>50</v>
      </c>
      <c r="AP3625" s="15" t="s">
        <v>50</v>
      </c>
      <c r="AQ3625" s="21" t="s">
        <v>34334</v>
      </c>
      <c r="AR3625" s="13" t="s">
        <v>255</v>
      </c>
    </row>
    <row r="3626" spans="1:44" ht="15" thickBot="1">
      <c r="A3626" s="4" t="s">
        <v>34335</v>
      </c>
      <c r="B3626" s="5">
        <v>18440</v>
      </c>
      <c r="C3626" s="7" t="s">
        <v>50</v>
      </c>
      <c r="D3626" s="7" t="s">
        <v>45</v>
      </c>
      <c r="E3626" s="7" t="s">
        <v>46</v>
      </c>
      <c r="F3626" s="7" t="s">
        <v>70</v>
      </c>
      <c r="G3626" s="7" t="s">
        <v>50</v>
      </c>
      <c r="H3626" s="7" t="s">
        <v>50</v>
      </c>
      <c r="I3626" s="7" t="s">
        <v>50</v>
      </c>
      <c r="J3626" s="6">
        <v>45379</v>
      </c>
      <c r="K3626" s="7" t="s">
        <v>50</v>
      </c>
      <c r="L3626" s="7" t="s">
        <v>467</v>
      </c>
      <c r="M3626" s="7" t="s">
        <v>34336</v>
      </c>
      <c r="N3626" s="7" t="s">
        <v>50</v>
      </c>
      <c r="O3626" s="7" t="s">
        <v>34337</v>
      </c>
      <c r="P3626" s="5">
        <v>38275</v>
      </c>
      <c r="Q3626" s="7" t="s">
        <v>50</v>
      </c>
      <c r="R3626" s="34" t="s">
        <v>34338</v>
      </c>
      <c r="S3626" s="31" t="s">
        <v>50</v>
      </c>
      <c r="T3626" s="7" t="s">
        <v>50</v>
      </c>
      <c r="U3626" s="7" t="s">
        <v>50</v>
      </c>
      <c r="V3626" s="7">
        <v>200000000</v>
      </c>
      <c r="W3626" s="7" t="s">
        <v>1960</v>
      </c>
      <c r="X3626" s="7">
        <v>1320599</v>
      </c>
      <c r="Y3626" s="7" t="s">
        <v>467</v>
      </c>
      <c r="Z3626" s="7">
        <v>2</v>
      </c>
      <c r="AA3626" s="7">
        <v>200000000</v>
      </c>
      <c r="AB3626" s="7" t="s">
        <v>1960</v>
      </c>
      <c r="AC3626" s="7">
        <v>1320599</v>
      </c>
      <c r="AD3626" s="7" t="s">
        <v>467</v>
      </c>
      <c r="AE3626" s="7">
        <v>200000000</v>
      </c>
      <c r="AF3626" s="7" t="s">
        <v>1960</v>
      </c>
      <c r="AG3626" s="7">
        <v>1320599</v>
      </c>
      <c r="AH3626" s="7">
        <v>200000000</v>
      </c>
      <c r="AI3626" s="7" t="s">
        <v>1960</v>
      </c>
      <c r="AJ3626" s="7">
        <v>1320599</v>
      </c>
      <c r="AK3626" s="7" t="s">
        <v>34339</v>
      </c>
      <c r="AL3626" s="7" t="s">
        <v>50</v>
      </c>
      <c r="AM3626" s="7" t="s">
        <v>34340</v>
      </c>
      <c r="AN3626" s="7" t="s">
        <v>66</v>
      </c>
      <c r="AO3626" s="7" t="s">
        <v>50</v>
      </c>
      <c r="AP3626" s="22" t="s">
        <v>34341</v>
      </c>
      <c r="AQ3626" s="9" t="s">
        <v>50</v>
      </c>
      <c r="AR3626" s="7" t="s">
        <v>255</v>
      </c>
    </row>
    <row r="3627" spans="1:44" ht="15" thickBot="1">
      <c r="A3627" s="10" t="s">
        <v>34342</v>
      </c>
      <c r="B3627" s="13">
        <v>776</v>
      </c>
      <c r="C3627" s="12">
        <v>43831</v>
      </c>
      <c r="D3627" s="13" t="s">
        <v>45</v>
      </c>
      <c r="E3627" s="13" t="s">
        <v>50</v>
      </c>
      <c r="F3627" s="13" t="s">
        <v>70</v>
      </c>
      <c r="G3627" s="26" t="s">
        <v>54946</v>
      </c>
      <c r="H3627" s="13" t="s">
        <v>50</v>
      </c>
      <c r="I3627" s="13" t="s">
        <v>50</v>
      </c>
      <c r="J3627" s="12">
        <v>45377</v>
      </c>
      <c r="K3627" s="13" t="s">
        <v>50</v>
      </c>
      <c r="L3627" s="13" t="s">
        <v>467</v>
      </c>
      <c r="M3627" s="13" t="s">
        <v>34343</v>
      </c>
      <c r="N3627" s="13" t="s">
        <v>34344</v>
      </c>
      <c r="O3627" s="13" t="s">
        <v>34345</v>
      </c>
      <c r="P3627" s="11">
        <v>38435</v>
      </c>
      <c r="Q3627" s="13" t="s">
        <v>135</v>
      </c>
      <c r="R3627" s="33" t="s">
        <v>34346</v>
      </c>
      <c r="S3627" s="33" t="s">
        <v>34347</v>
      </c>
      <c r="T3627" s="13" t="s">
        <v>50</v>
      </c>
      <c r="U3627" s="13" t="s">
        <v>50</v>
      </c>
      <c r="V3627" s="13">
        <v>4000000</v>
      </c>
      <c r="W3627" s="13" t="s">
        <v>139</v>
      </c>
      <c r="X3627" s="13">
        <v>5051187</v>
      </c>
      <c r="Y3627" s="13" t="s">
        <v>467</v>
      </c>
      <c r="Z3627" s="13">
        <v>2</v>
      </c>
      <c r="AA3627" s="13">
        <v>4000000</v>
      </c>
      <c r="AB3627" s="13" t="s">
        <v>139</v>
      </c>
      <c r="AC3627" s="13">
        <v>5051187</v>
      </c>
      <c r="AD3627" s="13" t="s">
        <v>467</v>
      </c>
      <c r="AE3627" s="13">
        <v>6000000</v>
      </c>
      <c r="AF3627" s="13" t="s">
        <v>139</v>
      </c>
      <c r="AG3627" s="13">
        <v>7678662</v>
      </c>
      <c r="AH3627" s="13">
        <v>6000000</v>
      </c>
      <c r="AI3627" s="13" t="s">
        <v>139</v>
      </c>
      <c r="AJ3627" s="13">
        <v>7678662</v>
      </c>
      <c r="AK3627" s="13" t="s">
        <v>34348</v>
      </c>
      <c r="AL3627" s="13" t="s">
        <v>50</v>
      </c>
      <c r="AM3627" s="13" t="s">
        <v>34349</v>
      </c>
      <c r="AN3627" s="13" t="s">
        <v>253</v>
      </c>
      <c r="AO3627" s="13" t="s">
        <v>34350</v>
      </c>
      <c r="AP3627" s="21" t="s">
        <v>34351</v>
      </c>
      <c r="AQ3627" s="15" t="s">
        <v>50</v>
      </c>
      <c r="AR3627" s="13" t="s">
        <v>50</v>
      </c>
    </row>
    <row r="3628" spans="1:44" ht="15" thickBot="1">
      <c r="A3628" s="4" t="s">
        <v>34352</v>
      </c>
      <c r="B3628" s="5">
        <v>11272</v>
      </c>
      <c r="C3628" s="6">
        <v>44562</v>
      </c>
      <c r="D3628" s="7" t="s">
        <v>45</v>
      </c>
      <c r="E3628" s="7" t="s">
        <v>46</v>
      </c>
      <c r="F3628" s="7" t="s">
        <v>70</v>
      </c>
      <c r="G3628" s="27" t="s">
        <v>54945</v>
      </c>
      <c r="H3628" s="7" t="s">
        <v>50</v>
      </c>
      <c r="I3628" s="7" t="s">
        <v>50</v>
      </c>
      <c r="J3628" s="6">
        <v>45379</v>
      </c>
      <c r="K3628" s="7" t="s">
        <v>50</v>
      </c>
      <c r="L3628" s="7" t="s">
        <v>1624</v>
      </c>
      <c r="M3628" s="7" t="s">
        <v>34353</v>
      </c>
      <c r="N3628" s="7" t="s">
        <v>432</v>
      </c>
      <c r="O3628" s="7" t="s">
        <v>34354</v>
      </c>
      <c r="P3628" s="5">
        <v>38540</v>
      </c>
      <c r="Q3628" s="7" t="s">
        <v>434</v>
      </c>
      <c r="R3628" s="34" t="s">
        <v>34355</v>
      </c>
      <c r="S3628" s="34" t="s">
        <v>34356</v>
      </c>
      <c r="T3628" s="7" t="s">
        <v>34357</v>
      </c>
      <c r="U3628" s="7" t="s">
        <v>34358</v>
      </c>
      <c r="V3628" s="7">
        <v>1000000</v>
      </c>
      <c r="W3628" s="7" t="s">
        <v>60</v>
      </c>
      <c r="X3628" s="7">
        <v>1000000</v>
      </c>
      <c r="Y3628" s="7" t="s">
        <v>467</v>
      </c>
      <c r="Z3628" s="7">
        <v>1</v>
      </c>
      <c r="AA3628" s="7">
        <v>1000000</v>
      </c>
      <c r="AB3628" s="7" t="s">
        <v>60</v>
      </c>
      <c r="AC3628" s="7">
        <v>1000000</v>
      </c>
      <c r="AD3628" s="7" t="s">
        <v>1624</v>
      </c>
      <c r="AE3628" s="7">
        <v>1000000</v>
      </c>
      <c r="AF3628" s="7" t="s">
        <v>60</v>
      </c>
      <c r="AG3628" s="7">
        <v>1000000</v>
      </c>
      <c r="AH3628" s="7">
        <v>1000000</v>
      </c>
      <c r="AI3628" s="7" t="s">
        <v>60</v>
      </c>
      <c r="AJ3628" s="7">
        <v>1000000</v>
      </c>
      <c r="AK3628" s="7" t="s">
        <v>34359</v>
      </c>
      <c r="AL3628" s="7" t="s">
        <v>50</v>
      </c>
      <c r="AM3628" s="7" t="s">
        <v>34360</v>
      </c>
      <c r="AN3628" s="7" t="s">
        <v>66</v>
      </c>
      <c r="AO3628" s="7" t="s">
        <v>34361</v>
      </c>
      <c r="AP3628" s="22" t="s">
        <v>34362</v>
      </c>
      <c r="AQ3628" s="9" t="s">
        <v>50</v>
      </c>
      <c r="AR3628" s="7" t="s">
        <v>50</v>
      </c>
    </row>
    <row r="3629" spans="1:44" ht="15" thickBot="1">
      <c r="A3629" s="10" t="s">
        <v>14430</v>
      </c>
      <c r="B3629" s="11">
        <v>10335810</v>
      </c>
      <c r="C3629" s="12">
        <v>42005</v>
      </c>
      <c r="D3629" s="13" t="s">
        <v>45</v>
      </c>
      <c r="E3629" s="13" t="s">
        <v>46</v>
      </c>
      <c r="F3629" s="13" t="s">
        <v>70</v>
      </c>
      <c r="G3629" s="13" t="s">
        <v>176</v>
      </c>
      <c r="H3629" s="13" t="s">
        <v>14431</v>
      </c>
      <c r="I3629" s="13" t="s">
        <v>50</v>
      </c>
      <c r="J3629" s="12">
        <v>45378</v>
      </c>
      <c r="K3629" s="13" t="s">
        <v>177</v>
      </c>
      <c r="L3629" s="13" t="s">
        <v>131</v>
      </c>
      <c r="M3629" s="13" t="s">
        <v>14432</v>
      </c>
      <c r="N3629" s="13" t="s">
        <v>259</v>
      </c>
      <c r="O3629" s="13" t="s">
        <v>14433</v>
      </c>
      <c r="P3629" s="11">
        <v>38754</v>
      </c>
      <c r="Q3629" s="13" t="s">
        <v>245</v>
      </c>
      <c r="R3629" s="33" t="s">
        <v>14434</v>
      </c>
      <c r="S3629" s="33" t="s">
        <v>14435</v>
      </c>
      <c r="T3629" s="13" t="s">
        <v>14436</v>
      </c>
      <c r="U3629" s="13" t="s">
        <v>14437</v>
      </c>
      <c r="V3629" s="13">
        <v>48890000</v>
      </c>
      <c r="W3629" s="13" t="s">
        <v>60</v>
      </c>
      <c r="X3629" s="13">
        <v>48890000</v>
      </c>
      <c r="Y3629" s="13" t="s">
        <v>81</v>
      </c>
      <c r="Z3629" s="13">
        <v>16</v>
      </c>
      <c r="AA3629" s="13">
        <v>300000000</v>
      </c>
      <c r="AB3629" s="13" t="s">
        <v>60</v>
      </c>
      <c r="AC3629" s="13">
        <v>300000000</v>
      </c>
      <c r="AD3629" s="13" t="s">
        <v>14438</v>
      </c>
      <c r="AE3629" s="13">
        <v>1536796987</v>
      </c>
      <c r="AF3629" s="13" t="s">
        <v>60</v>
      </c>
      <c r="AG3629" s="13">
        <v>1536796987</v>
      </c>
      <c r="AH3629" s="13">
        <v>1745474005</v>
      </c>
      <c r="AI3629" s="13" t="s">
        <v>60</v>
      </c>
      <c r="AJ3629" s="13">
        <v>1745474005</v>
      </c>
      <c r="AK3629" s="13" t="s">
        <v>34363</v>
      </c>
      <c r="AL3629" s="13" t="s">
        <v>50</v>
      </c>
      <c r="AM3629" s="13" t="s">
        <v>14440</v>
      </c>
      <c r="AN3629" s="13" t="s">
        <v>66</v>
      </c>
      <c r="AO3629" s="13" t="s">
        <v>14441</v>
      </c>
      <c r="AP3629" s="21" t="s">
        <v>34364</v>
      </c>
      <c r="AQ3629" s="15" t="s">
        <v>50</v>
      </c>
      <c r="AR3629" s="13" t="s">
        <v>50</v>
      </c>
    </row>
    <row r="3630" spans="1:44" ht="15" thickBot="1">
      <c r="A3630" s="4" t="s">
        <v>34365</v>
      </c>
      <c r="B3630" s="5">
        <v>1246</v>
      </c>
      <c r="C3630" s="6">
        <v>43101</v>
      </c>
      <c r="D3630" s="7" t="s">
        <v>45</v>
      </c>
      <c r="E3630" s="7" t="s">
        <v>46</v>
      </c>
      <c r="F3630" s="7" t="s">
        <v>70</v>
      </c>
      <c r="G3630" s="26" t="s">
        <v>54946</v>
      </c>
      <c r="H3630" s="7" t="s">
        <v>11183</v>
      </c>
      <c r="I3630" s="7" t="s">
        <v>50</v>
      </c>
      <c r="J3630" s="6">
        <v>45377</v>
      </c>
      <c r="K3630" s="7" t="s">
        <v>116</v>
      </c>
      <c r="L3630" s="7" t="s">
        <v>178</v>
      </c>
      <c r="M3630" s="7" t="s">
        <v>34366</v>
      </c>
      <c r="N3630" s="7" t="s">
        <v>34367</v>
      </c>
      <c r="O3630" s="7" t="s">
        <v>34368</v>
      </c>
      <c r="P3630" s="5">
        <v>38772</v>
      </c>
      <c r="Q3630" s="7" t="s">
        <v>2554</v>
      </c>
      <c r="R3630" s="34" t="s">
        <v>34369</v>
      </c>
      <c r="S3630" s="34" t="s">
        <v>34370</v>
      </c>
      <c r="T3630" s="7" t="s">
        <v>50</v>
      </c>
      <c r="U3630" s="7" t="s">
        <v>34371</v>
      </c>
      <c r="V3630" s="7">
        <v>5000000</v>
      </c>
      <c r="W3630" s="7" t="s">
        <v>60</v>
      </c>
      <c r="X3630" s="7">
        <v>5000000</v>
      </c>
      <c r="Y3630" s="7" t="s">
        <v>50</v>
      </c>
      <c r="Z3630" s="7">
        <v>7</v>
      </c>
      <c r="AA3630" s="7">
        <v>5000000</v>
      </c>
      <c r="AB3630" s="7" t="s">
        <v>60</v>
      </c>
      <c r="AC3630" s="7">
        <v>5000000</v>
      </c>
      <c r="AD3630" s="7" t="s">
        <v>178</v>
      </c>
      <c r="AE3630" s="7">
        <v>23287128</v>
      </c>
      <c r="AF3630" s="7" t="s">
        <v>60</v>
      </c>
      <c r="AG3630" s="7">
        <v>23287128</v>
      </c>
      <c r="AH3630" s="7">
        <v>24287128</v>
      </c>
      <c r="AI3630" s="7" t="s">
        <v>60</v>
      </c>
      <c r="AJ3630" s="7">
        <v>24287128</v>
      </c>
      <c r="AK3630" s="7" t="s">
        <v>34372</v>
      </c>
      <c r="AL3630" s="7" t="s">
        <v>50</v>
      </c>
      <c r="AM3630" s="7" t="s">
        <v>34373</v>
      </c>
      <c r="AN3630" s="7" t="s">
        <v>253</v>
      </c>
      <c r="AO3630" s="7" t="s">
        <v>34374</v>
      </c>
      <c r="AP3630" s="9" t="s">
        <v>50</v>
      </c>
      <c r="AQ3630" s="22" t="s">
        <v>34375</v>
      </c>
      <c r="AR3630" s="7" t="s">
        <v>50</v>
      </c>
    </row>
    <row r="3631" spans="1:44" ht="15" thickBot="1">
      <c r="A3631" s="10" t="s">
        <v>34376</v>
      </c>
      <c r="B3631" s="11">
        <v>1049</v>
      </c>
      <c r="C3631" s="12">
        <v>39083</v>
      </c>
      <c r="D3631" s="13" t="s">
        <v>45</v>
      </c>
      <c r="E3631" s="13" t="s">
        <v>46</v>
      </c>
      <c r="F3631" s="13" t="s">
        <v>47</v>
      </c>
      <c r="G3631" s="27" t="s">
        <v>54945</v>
      </c>
      <c r="H3631" s="13" t="s">
        <v>3472</v>
      </c>
      <c r="I3631" s="13" t="s">
        <v>50</v>
      </c>
      <c r="J3631" s="12">
        <v>45376</v>
      </c>
      <c r="K3631" s="13" t="s">
        <v>89</v>
      </c>
      <c r="L3631" s="13" t="s">
        <v>62</v>
      </c>
      <c r="M3631" s="13" t="s">
        <v>15613</v>
      </c>
      <c r="N3631" s="13" t="s">
        <v>1114</v>
      </c>
      <c r="O3631" s="13" t="s">
        <v>34377</v>
      </c>
      <c r="P3631" s="11">
        <v>39081</v>
      </c>
      <c r="Q3631" s="13" t="s">
        <v>1116</v>
      </c>
      <c r="R3631" s="33" t="s">
        <v>34378</v>
      </c>
      <c r="S3631" s="33" t="s">
        <v>34379</v>
      </c>
      <c r="T3631" s="13" t="s">
        <v>34380</v>
      </c>
      <c r="U3631" s="13" t="s">
        <v>34381</v>
      </c>
      <c r="V3631" s="13">
        <v>15000000</v>
      </c>
      <c r="W3631" s="13" t="s">
        <v>60</v>
      </c>
      <c r="X3631" s="13">
        <v>15000000</v>
      </c>
      <c r="Y3631" s="13" t="s">
        <v>61</v>
      </c>
      <c r="Z3631" s="13">
        <v>6</v>
      </c>
      <c r="AA3631" s="13">
        <v>15000000</v>
      </c>
      <c r="AB3631" s="13" t="s">
        <v>60</v>
      </c>
      <c r="AC3631" s="13">
        <v>15000000</v>
      </c>
      <c r="AD3631" s="13" t="s">
        <v>62</v>
      </c>
      <c r="AE3631" s="13">
        <v>30750000</v>
      </c>
      <c r="AF3631" s="13" t="s">
        <v>60</v>
      </c>
      <c r="AG3631" s="13">
        <v>30750000</v>
      </c>
      <c r="AH3631" s="13">
        <v>38250000</v>
      </c>
      <c r="AI3631" s="13" t="s">
        <v>60</v>
      </c>
      <c r="AJ3631" s="13">
        <v>38250000</v>
      </c>
      <c r="AK3631" s="13" t="s">
        <v>50</v>
      </c>
      <c r="AL3631" s="13" t="s">
        <v>50</v>
      </c>
      <c r="AM3631" s="13" t="s">
        <v>34382</v>
      </c>
      <c r="AN3631" s="13" t="s">
        <v>66</v>
      </c>
      <c r="AO3631" s="13" t="s">
        <v>34383</v>
      </c>
      <c r="AP3631" s="21" t="s">
        <v>34384</v>
      </c>
      <c r="AQ3631" s="15" t="s">
        <v>50</v>
      </c>
      <c r="AR3631" s="13" t="s">
        <v>50</v>
      </c>
    </row>
    <row r="3632" spans="1:44" ht="15" thickBot="1">
      <c r="A3632" s="4" t="s">
        <v>34385</v>
      </c>
      <c r="B3632" s="7" t="s">
        <v>50</v>
      </c>
      <c r="C3632" s="6">
        <v>42370</v>
      </c>
      <c r="D3632" s="7" t="s">
        <v>45</v>
      </c>
      <c r="E3632" s="7" t="s">
        <v>46</v>
      </c>
      <c r="F3632" s="7" t="s">
        <v>70</v>
      </c>
      <c r="G3632" s="26" t="s">
        <v>54946</v>
      </c>
      <c r="H3632" s="7" t="s">
        <v>50</v>
      </c>
      <c r="I3632" s="7" t="s">
        <v>50</v>
      </c>
      <c r="J3632" s="6">
        <v>45378</v>
      </c>
      <c r="K3632" s="7" t="s">
        <v>50</v>
      </c>
      <c r="L3632" s="7" t="s">
        <v>290</v>
      </c>
      <c r="M3632" s="7" t="s">
        <v>8054</v>
      </c>
      <c r="N3632" s="7" t="s">
        <v>543</v>
      </c>
      <c r="O3632" s="7" t="s">
        <v>34386</v>
      </c>
      <c r="P3632" s="5">
        <v>39309</v>
      </c>
      <c r="Q3632" s="7" t="s">
        <v>545</v>
      </c>
      <c r="R3632" s="28" t="s">
        <v>34387</v>
      </c>
      <c r="S3632" s="34" t="s">
        <v>34388</v>
      </c>
      <c r="T3632" s="7" t="s">
        <v>50</v>
      </c>
      <c r="U3632" s="7" t="s">
        <v>50</v>
      </c>
      <c r="V3632" s="7">
        <v>20000000</v>
      </c>
      <c r="W3632" s="7" t="s">
        <v>60</v>
      </c>
      <c r="X3632" s="7">
        <v>20000000</v>
      </c>
      <c r="Y3632" s="7" t="s">
        <v>290</v>
      </c>
      <c r="Z3632" s="7">
        <v>2</v>
      </c>
      <c r="AA3632" s="7">
        <v>20000000</v>
      </c>
      <c r="AB3632" s="7" t="s">
        <v>60</v>
      </c>
      <c r="AC3632" s="7">
        <v>20000000</v>
      </c>
      <c r="AD3632" s="7" t="s">
        <v>290</v>
      </c>
      <c r="AE3632" s="7">
        <v>20000000</v>
      </c>
      <c r="AF3632" s="7" t="s">
        <v>60</v>
      </c>
      <c r="AG3632" s="7">
        <v>20000000</v>
      </c>
      <c r="AH3632" s="7">
        <v>20000000</v>
      </c>
      <c r="AI3632" s="7" t="s">
        <v>60</v>
      </c>
      <c r="AJ3632" s="7">
        <v>20000000</v>
      </c>
      <c r="AK3632" s="7" t="s">
        <v>34389</v>
      </c>
      <c r="AL3632" s="7" t="s">
        <v>50</v>
      </c>
      <c r="AM3632" s="7" t="s">
        <v>34390</v>
      </c>
      <c r="AN3632" s="7" t="s">
        <v>66</v>
      </c>
      <c r="AO3632" s="7" t="s">
        <v>34391</v>
      </c>
      <c r="AP3632" s="22" t="s">
        <v>34392</v>
      </c>
      <c r="AQ3632" s="9" t="s">
        <v>50</v>
      </c>
      <c r="AR3632" s="7" t="s">
        <v>50</v>
      </c>
    </row>
    <row r="3633" spans="1:44" ht="15" thickBot="1">
      <c r="A3633" s="10" t="s">
        <v>34393</v>
      </c>
      <c r="B3633" s="11">
        <v>1407</v>
      </c>
      <c r="C3633" s="12">
        <v>39448</v>
      </c>
      <c r="D3633" s="13" t="s">
        <v>45</v>
      </c>
      <c r="E3633" s="13" t="s">
        <v>46</v>
      </c>
      <c r="F3633" s="13" t="s">
        <v>70</v>
      </c>
      <c r="G3633" s="26" t="s">
        <v>54946</v>
      </c>
      <c r="H3633" s="13" t="s">
        <v>34394</v>
      </c>
      <c r="I3633" s="13" t="s">
        <v>50</v>
      </c>
      <c r="J3633" s="12">
        <v>45378</v>
      </c>
      <c r="K3633" s="13" t="s">
        <v>116</v>
      </c>
      <c r="L3633" s="13" t="s">
        <v>131</v>
      </c>
      <c r="M3633" s="13" t="s">
        <v>34395</v>
      </c>
      <c r="N3633" s="13" t="s">
        <v>14226</v>
      </c>
      <c r="O3633" s="13" t="s">
        <v>34396</v>
      </c>
      <c r="P3633" s="11">
        <v>39385</v>
      </c>
      <c r="Q3633" s="13" t="s">
        <v>481</v>
      </c>
      <c r="R3633" s="33" t="s">
        <v>34397</v>
      </c>
      <c r="S3633" s="33" t="s">
        <v>34398</v>
      </c>
      <c r="T3633" s="13" t="s">
        <v>50</v>
      </c>
      <c r="U3633" s="13" t="s">
        <v>34399</v>
      </c>
      <c r="V3633" s="13">
        <v>50000000</v>
      </c>
      <c r="W3633" s="13" t="s">
        <v>60</v>
      </c>
      <c r="X3633" s="13">
        <v>50000000</v>
      </c>
      <c r="Y3633" s="13" t="s">
        <v>50</v>
      </c>
      <c r="Z3633" s="13">
        <v>1</v>
      </c>
      <c r="AA3633" s="13" t="s">
        <v>50</v>
      </c>
      <c r="AB3633" s="13" t="s">
        <v>50</v>
      </c>
      <c r="AC3633" s="13" t="s">
        <v>50</v>
      </c>
      <c r="AD3633" s="13" t="s">
        <v>50</v>
      </c>
      <c r="AE3633" s="13" t="s">
        <v>50</v>
      </c>
      <c r="AF3633" s="13" t="s">
        <v>50</v>
      </c>
      <c r="AG3633" s="13" t="s">
        <v>50</v>
      </c>
      <c r="AH3633" s="13">
        <v>50000000</v>
      </c>
      <c r="AI3633" s="13" t="s">
        <v>60</v>
      </c>
      <c r="AJ3633" s="13">
        <v>50000000</v>
      </c>
      <c r="AK3633" s="13" t="s">
        <v>34400</v>
      </c>
      <c r="AL3633" s="13" t="s">
        <v>50</v>
      </c>
      <c r="AM3633" s="13" t="s">
        <v>34401</v>
      </c>
      <c r="AN3633" s="13" t="s">
        <v>66</v>
      </c>
      <c r="AO3633" s="13" t="s">
        <v>34402</v>
      </c>
      <c r="AP3633" s="21" t="s">
        <v>34403</v>
      </c>
      <c r="AQ3633" s="15" t="s">
        <v>50</v>
      </c>
      <c r="AR3633" s="13" t="s">
        <v>50</v>
      </c>
    </row>
    <row r="3634" spans="1:44" ht="15" thickBot="1">
      <c r="A3634" s="4" t="s">
        <v>34404</v>
      </c>
      <c r="B3634" s="7" t="s">
        <v>50</v>
      </c>
      <c r="C3634" s="6">
        <v>42370</v>
      </c>
      <c r="D3634" s="7" t="s">
        <v>45</v>
      </c>
      <c r="E3634" s="7" t="s">
        <v>46</v>
      </c>
      <c r="F3634" s="7" t="s">
        <v>70</v>
      </c>
      <c r="G3634" s="26" t="s">
        <v>54946</v>
      </c>
      <c r="H3634" s="7" t="s">
        <v>2519</v>
      </c>
      <c r="I3634" s="7" t="s">
        <v>50</v>
      </c>
      <c r="J3634" s="6">
        <v>45377</v>
      </c>
      <c r="K3634" s="7" t="s">
        <v>191</v>
      </c>
      <c r="L3634" s="7" t="s">
        <v>52</v>
      </c>
      <c r="M3634" s="7" t="s">
        <v>10119</v>
      </c>
      <c r="N3634" s="7" t="s">
        <v>1914</v>
      </c>
      <c r="O3634" s="7" t="s">
        <v>34405</v>
      </c>
      <c r="P3634" s="5">
        <v>39634</v>
      </c>
      <c r="Q3634" s="7" t="s">
        <v>920</v>
      </c>
      <c r="R3634" s="34" t="s">
        <v>34406</v>
      </c>
      <c r="S3634" s="34" t="s">
        <v>34407</v>
      </c>
      <c r="T3634" s="7" t="s">
        <v>34408</v>
      </c>
      <c r="U3634" s="7" t="s">
        <v>34409</v>
      </c>
      <c r="V3634" s="7">
        <v>5000000</v>
      </c>
      <c r="W3634" s="7" t="s">
        <v>1919</v>
      </c>
      <c r="X3634" s="7">
        <v>472212</v>
      </c>
      <c r="Y3634" s="7" t="s">
        <v>50</v>
      </c>
      <c r="Z3634" s="7">
        <v>5</v>
      </c>
      <c r="AA3634" s="7">
        <v>54000000</v>
      </c>
      <c r="AB3634" s="7" t="s">
        <v>1919</v>
      </c>
      <c r="AC3634" s="7">
        <v>4941783</v>
      </c>
      <c r="AD3634" s="7" t="s">
        <v>178</v>
      </c>
      <c r="AE3634" s="7">
        <v>16525711</v>
      </c>
      <c r="AF3634" s="7" t="s">
        <v>60</v>
      </c>
      <c r="AG3634" s="7">
        <v>16525711</v>
      </c>
      <c r="AH3634" s="7">
        <v>19651843</v>
      </c>
      <c r="AI3634" s="7" t="s">
        <v>60</v>
      </c>
      <c r="AJ3634" s="7">
        <v>19651843</v>
      </c>
      <c r="AK3634" s="7" t="s">
        <v>34410</v>
      </c>
      <c r="AL3634" s="7" t="s">
        <v>50</v>
      </c>
      <c r="AM3634" s="7" t="s">
        <v>34411</v>
      </c>
      <c r="AN3634" s="7" t="s">
        <v>66</v>
      </c>
      <c r="AO3634" s="7" t="s">
        <v>34408</v>
      </c>
      <c r="AP3634" s="22" t="s">
        <v>34412</v>
      </c>
      <c r="AQ3634" s="9" t="s">
        <v>50</v>
      </c>
      <c r="AR3634" s="7" t="s">
        <v>50</v>
      </c>
    </row>
    <row r="3635" spans="1:44" ht="15" thickBot="1">
      <c r="A3635" s="10" t="s">
        <v>34413</v>
      </c>
      <c r="B3635" s="13" t="s">
        <v>50</v>
      </c>
      <c r="C3635" s="12">
        <v>43831</v>
      </c>
      <c r="D3635" s="13" t="s">
        <v>45</v>
      </c>
      <c r="E3635" s="13" t="s">
        <v>46</v>
      </c>
      <c r="F3635" s="13" t="s">
        <v>70</v>
      </c>
      <c r="G3635" s="13" t="s">
        <v>50</v>
      </c>
      <c r="H3635" s="13" t="s">
        <v>50</v>
      </c>
      <c r="I3635" s="13" t="s">
        <v>50</v>
      </c>
      <c r="J3635" s="12">
        <v>45377</v>
      </c>
      <c r="K3635" s="13" t="s">
        <v>50</v>
      </c>
      <c r="L3635" s="13" t="s">
        <v>178</v>
      </c>
      <c r="M3635" s="13" t="s">
        <v>34414</v>
      </c>
      <c r="N3635" s="13" t="s">
        <v>3909</v>
      </c>
      <c r="O3635" s="13" t="s">
        <v>34415</v>
      </c>
      <c r="P3635" s="11">
        <v>40033</v>
      </c>
      <c r="Q3635" s="13" t="s">
        <v>245</v>
      </c>
      <c r="R3635" s="33" t="s">
        <v>34416</v>
      </c>
      <c r="S3635" s="30" t="s">
        <v>50</v>
      </c>
      <c r="T3635" s="13" t="s">
        <v>50</v>
      </c>
      <c r="U3635" s="13">
        <v>18122253403</v>
      </c>
      <c r="V3635" s="13">
        <v>5000000000</v>
      </c>
      <c r="W3635" s="13" t="s">
        <v>2056</v>
      </c>
      <c r="X3635" s="13">
        <v>692645490</v>
      </c>
      <c r="Y3635" s="13" t="s">
        <v>50</v>
      </c>
      <c r="Z3635" s="13">
        <v>1</v>
      </c>
      <c r="AA3635" s="13">
        <v>5000000000</v>
      </c>
      <c r="AB3635" s="13" t="s">
        <v>2056</v>
      </c>
      <c r="AC3635" s="13">
        <v>692645490</v>
      </c>
      <c r="AD3635" s="13" t="s">
        <v>178</v>
      </c>
      <c r="AE3635" s="13">
        <v>5000000000</v>
      </c>
      <c r="AF3635" s="13" t="s">
        <v>2056</v>
      </c>
      <c r="AG3635" s="13">
        <v>692645490</v>
      </c>
      <c r="AH3635" s="13">
        <v>5000000000</v>
      </c>
      <c r="AI3635" s="13" t="s">
        <v>2056</v>
      </c>
      <c r="AJ3635" s="13">
        <v>692645490</v>
      </c>
      <c r="AK3635" s="13" t="s">
        <v>50</v>
      </c>
      <c r="AL3635" s="13" t="s">
        <v>50</v>
      </c>
      <c r="AM3635" s="13" t="s">
        <v>34417</v>
      </c>
      <c r="AN3635" s="13" t="s">
        <v>5019</v>
      </c>
      <c r="AO3635" s="13" t="s">
        <v>50</v>
      </c>
      <c r="AP3635" s="15" t="s">
        <v>50</v>
      </c>
      <c r="AQ3635" s="21" t="s">
        <v>34418</v>
      </c>
      <c r="AR3635" s="13" t="s">
        <v>255</v>
      </c>
    </row>
    <row r="3636" spans="1:44" ht="15" thickBot="1">
      <c r="A3636" s="4" t="s">
        <v>34419</v>
      </c>
      <c r="B3636" s="7" t="s">
        <v>50</v>
      </c>
      <c r="C3636" s="6">
        <v>42370</v>
      </c>
      <c r="D3636" s="7" t="s">
        <v>45</v>
      </c>
      <c r="E3636" s="7" t="s">
        <v>46</v>
      </c>
      <c r="F3636" s="7" t="s">
        <v>70</v>
      </c>
      <c r="G3636" s="7" t="s">
        <v>87</v>
      </c>
      <c r="H3636" s="7" t="s">
        <v>14732</v>
      </c>
      <c r="I3636" s="7" t="s">
        <v>50</v>
      </c>
      <c r="J3636" s="6">
        <v>45379</v>
      </c>
      <c r="K3636" s="7" t="s">
        <v>191</v>
      </c>
      <c r="L3636" s="7" t="s">
        <v>147</v>
      </c>
      <c r="M3636" s="7" t="s">
        <v>9687</v>
      </c>
      <c r="N3636" s="7" t="s">
        <v>5189</v>
      </c>
      <c r="O3636" s="7" t="s">
        <v>34420</v>
      </c>
      <c r="P3636" s="5">
        <v>40072</v>
      </c>
      <c r="Q3636" s="7" t="s">
        <v>245</v>
      </c>
      <c r="R3636" s="34" t="s">
        <v>34421</v>
      </c>
      <c r="S3636" s="34" t="s">
        <v>34422</v>
      </c>
      <c r="T3636" s="7" t="s">
        <v>34423</v>
      </c>
      <c r="U3636" s="7" t="s">
        <v>50</v>
      </c>
      <c r="V3636" s="7">
        <v>9000000</v>
      </c>
      <c r="W3636" s="7" t="s">
        <v>60</v>
      </c>
      <c r="X3636" s="7">
        <v>9000000</v>
      </c>
      <c r="Y3636" s="7" t="s">
        <v>154</v>
      </c>
      <c r="Z3636" s="7">
        <v>4</v>
      </c>
      <c r="AA3636" s="7">
        <v>9000000</v>
      </c>
      <c r="AB3636" s="7" t="s">
        <v>60</v>
      </c>
      <c r="AC3636" s="7">
        <v>9000000</v>
      </c>
      <c r="AD3636" s="7" t="s">
        <v>147</v>
      </c>
      <c r="AE3636" s="7">
        <v>95500000</v>
      </c>
      <c r="AF3636" s="7" t="s">
        <v>60</v>
      </c>
      <c r="AG3636" s="7">
        <v>95500000</v>
      </c>
      <c r="AH3636" s="7">
        <v>95500000</v>
      </c>
      <c r="AI3636" s="7" t="s">
        <v>60</v>
      </c>
      <c r="AJ3636" s="7">
        <v>95500000</v>
      </c>
      <c r="AK3636" s="7" t="s">
        <v>34424</v>
      </c>
      <c r="AL3636" s="7" t="s">
        <v>50</v>
      </c>
      <c r="AM3636" s="7" t="s">
        <v>34425</v>
      </c>
      <c r="AN3636" s="7" t="s">
        <v>253</v>
      </c>
      <c r="AO3636" s="7" t="s">
        <v>34426</v>
      </c>
      <c r="AP3636" s="22" t="s">
        <v>34427</v>
      </c>
      <c r="AQ3636" s="9" t="s">
        <v>50</v>
      </c>
      <c r="AR3636" s="7" t="s">
        <v>50</v>
      </c>
    </row>
    <row r="3637" spans="1:44" ht="15" thickBot="1">
      <c r="A3637" s="10" t="s">
        <v>34428</v>
      </c>
      <c r="B3637" s="11">
        <v>11044</v>
      </c>
      <c r="C3637" s="12">
        <v>33604</v>
      </c>
      <c r="D3637" s="13" t="s">
        <v>45</v>
      </c>
      <c r="E3637" s="13" t="s">
        <v>46</v>
      </c>
      <c r="F3637" s="13" t="s">
        <v>70</v>
      </c>
      <c r="G3637" s="27" t="s">
        <v>54945</v>
      </c>
      <c r="H3637" s="13" t="s">
        <v>1449</v>
      </c>
      <c r="I3637" s="13" t="s">
        <v>50</v>
      </c>
      <c r="J3637" s="12">
        <v>45376</v>
      </c>
      <c r="K3637" s="13" t="s">
        <v>50</v>
      </c>
      <c r="L3637" s="13" t="s">
        <v>131</v>
      </c>
      <c r="M3637" s="13" t="s">
        <v>50</v>
      </c>
      <c r="N3637" s="13" t="s">
        <v>1266</v>
      </c>
      <c r="O3637" s="13" t="s">
        <v>34429</v>
      </c>
      <c r="P3637" s="11">
        <v>40459</v>
      </c>
      <c r="Q3637" s="13" t="s">
        <v>245</v>
      </c>
      <c r="R3637" s="33" t="s">
        <v>34430</v>
      </c>
      <c r="S3637" s="33" t="s">
        <v>34431</v>
      </c>
      <c r="T3637" s="13" t="s">
        <v>50</v>
      </c>
      <c r="U3637" s="13" t="s">
        <v>34432</v>
      </c>
      <c r="V3637" s="13">
        <v>1000000000</v>
      </c>
      <c r="W3637" s="13" t="s">
        <v>2056</v>
      </c>
      <c r="X3637" s="13">
        <v>138711646</v>
      </c>
      <c r="Y3637" s="13" t="s">
        <v>50</v>
      </c>
      <c r="Z3637" s="13">
        <v>1</v>
      </c>
      <c r="AA3637" s="13" t="s">
        <v>50</v>
      </c>
      <c r="AB3637" s="13" t="s">
        <v>50</v>
      </c>
      <c r="AC3637" s="13" t="s">
        <v>50</v>
      </c>
      <c r="AD3637" s="13" t="s">
        <v>50</v>
      </c>
      <c r="AE3637" s="13" t="s">
        <v>50</v>
      </c>
      <c r="AF3637" s="13" t="s">
        <v>50</v>
      </c>
      <c r="AG3637" s="13" t="s">
        <v>50</v>
      </c>
      <c r="AH3637" s="13">
        <v>1000000000</v>
      </c>
      <c r="AI3637" s="13" t="s">
        <v>2056</v>
      </c>
      <c r="AJ3637" s="13">
        <v>138711646</v>
      </c>
      <c r="AK3637" s="13" t="s">
        <v>50</v>
      </c>
      <c r="AL3637" s="13" t="s">
        <v>50</v>
      </c>
      <c r="AM3637" s="13" t="s">
        <v>34433</v>
      </c>
      <c r="AN3637" s="13" t="s">
        <v>4746</v>
      </c>
      <c r="AO3637" s="13" t="s">
        <v>34434</v>
      </c>
      <c r="AP3637" s="15" t="s">
        <v>50</v>
      </c>
      <c r="AQ3637" s="21" t="s">
        <v>34435</v>
      </c>
      <c r="AR3637" s="13" t="s">
        <v>50</v>
      </c>
    </row>
    <row r="3638" spans="1:44" ht="15" thickBot="1">
      <c r="A3638" s="4" t="s">
        <v>34436</v>
      </c>
      <c r="B3638" s="7">
        <v>561</v>
      </c>
      <c r="C3638" s="7" t="s">
        <v>50</v>
      </c>
      <c r="D3638" s="7" t="s">
        <v>45</v>
      </c>
      <c r="E3638" s="7" t="s">
        <v>50</v>
      </c>
      <c r="F3638" s="7" t="s">
        <v>70</v>
      </c>
      <c r="G3638" s="7" t="s">
        <v>50</v>
      </c>
      <c r="H3638" s="7" t="s">
        <v>50</v>
      </c>
      <c r="I3638" s="7" t="s">
        <v>50</v>
      </c>
      <c r="J3638" s="6">
        <v>45377</v>
      </c>
      <c r="K3638" s="7" t="s">
        <v>50</v>
      </c>
      <c r="L3638" s="7" t="s">
        <v>1624</v>
      </c>
      <c r="M3638" s="7" t="s">
        <v>2519</v>
      </c>
      <c r="N3638" s="7" t="s">
        <v>10614</v>
      </c>
      <c r="O3638" s="7" t="s">
        <v>34437</v>
      </c>
      <c r="P3638" s="5">
        <v>41224</v>
      </c>
      <c r="Q3638" s="7" t="s">
        <v>683</v>
      </c>
      <c r="R3638" s="34" t="s">
        <v>34438</v>
      </c>
      <c r="S3638" s="34" t="s">
        <v>34439</v>
      </c>
      <c r="T3638" s="7" t="s">
        <v>50</v>
      </c>
      <c r="U3638" s="7" t="s">
        <v>50</v>
      </c>
      <c r="V3638" s="7">
        <v>500000</v>
      </c>
      <c r="W3638" s="7" t="s">
        <v>60</v>
      </c>
      <c r="X3638" s="7">
        <v>500000</v>
      </c>
      <c r="Y3638" s="7" t="s">
        <v>467</v>
      </c>
      <c r="Z3638" s="7">
        <v>2</v>
      </c>
      <c r="AA3638" s="7">
        <v>500000</v>
      </c>
      <c r="AB3638" s="7" t="s">
        <v>60</v>
      </c>
      <c r="AC3638" s="7">
        <v>500000</v>
      </c>
      <c r="AD3638" s="7" t="s">
        <v>1624</v>
      </c>
      <c r="AE3638" s="7">
        <v>1700000</v>
      </c>
      <c r="AF3638" s="7" t="s">
        <v>60</v>
      </c>
      <c r="AG3638" s="7">
        <v>1700000</v>
      </c>
      <c r="AH3638" s="7">
        <v>1700000</v>
      </c>
      <c r="AI3638" s="7" t="s">
        <v>60</v>
      </c>
      <c r="AJ3638" s="7">
        <v>1700000</v>
      </c>
      <c r="AK3638" s="7" t="s">
        <v>34440</v>
      </c>
      <c r="AL3638" s="7" t="s">
        <v>50</v>
      </c>
      <c r="AM3638" s="7" t="s">
        <v>34441</v>
      </c>
      <c r="AN3638" s="7" t="s">
        <v>66</v>
      </c>
      <c r="AO3638" s="7" t="s">
        <v>34442</v>
      </c>
      <c r="AP3638" s="22" t="s">
        <v>34443</v>
      </c>
      <c r="AQ3638" s="9" t="s">
        <v>50</v>
      </c>
      <c r="AR3638" s="7" t="s">
        <v>50</v>
      </c>
    </row>
    <row r="3639" spans="1:44" ht="15" thickBot="1">
      <c r="A3639" s="10" t="s">
        <v>34444</v>
      </c>
      <c r="B3639" s="13">
        <v>1</v>
      </c>
      <c r="C3639" s="12">
        <v>44927</v>
      </c>
      <c r="D3639" s="13" t="s">
        <v>45</v>
      </c>
      <c r="E3639" s="13" t="s">
        <v>46</v>
      </c>
      <c r="F3639" s="13" t="s">
        <v>70</v>
      </c>
      <c r="G3639" s="27" t="s">
        <v>54945</v>
      </c>
      <c r="H3639" s="13" t="s">
        <v>50</v>
      </c>
      <c r="I3639" s="13" t="s">
        <v>50</v>
      </c>
      <c r="J3639" s="12">
        <v>45378</v>
      </c>
      <c r="K3639" s="13" t="s">
        <v>50</v>
      </c>
      <c r="L3639" s="13" t="s">
        <v>1624</v>
      </c>
      <c r="M3639" s="13" t="s">
        <v>34445</v>
      </c>
      <c r="N3639" s="13" t="s">
        <v>50</v>
      </c>
      <c r="O3639" s="13" t="s">
        <v>34446</v>
      </c>
      <c r="P3639" s="11">
        <v>41854</v>
      </c>
      <c r="Q3639" s="13" t="s">
        <v>50</v>
      </c>
      <c r="R3639" s="29" t="s">
        <v>34447</v>
      </c>
      <c r="S3639" s="33" t="s">
        <v>34448</v>
      </c>
      <c r="T3639" s="13" t="s">
        <v>34449</v>
      </c>
      <c r="U3639" s="13" t="s">
        <v>50</v>
      </c>
      <c r="V3639" s="13">
        <v>2000000</v>
      </c>
      <c r="W3639" s="13" t="s">
        <v>60</v>
      </c>
      <c r="X3639" s="13">
        <v>2000000</v>
      </c>
      <c r="Y3639" s="13" t="s">
        <v>467</v>
      </c>
      <c r="Z3639" s="13">
        <v>1</v>
      </c>
      <c r="AA3639" s="13">
        <v>2000000</v>
      </c>
      <c r="AB3639" s="13" t="s">
        <v>60</v>
      </c>
      <c r="AC3639" s="13">
        <v>2000000</v>
      </c>
      <c r="AD3639" s="13" t="s">
        <v>1624</v>
      </c>
      <c r="AE3639" s="13">
        <v>2000000</v>
      </c>
      <c r="AF3639" s="13" t="s">
        <v>60</v>
      </c>
      <c r="AG3639" s="13">
        <v>2000000</v>
      </c>
      <c r="AH3639" s="13">
        <v>2000000</v>
      </c>
      <c r="AI3639" s="13" t="s">
        <v>60</v>
      </c>
      <c r="AJ3639" s="13">
        <v>2000000</v>
      </c>
      <c r="AK3639" s="13" t="s">
        <v>34450</v>
      </c>
      <c r="AL3639" s="13" t="s">
        <v>50</v>
      </c>
      <c r="AM3639" s="13" t="s">
        <v>34451</v>
      </c>
      <c r="AN3639" s="13" t="s">
        <v>66</v>
      </c>
      <c r="AO3639" s="13" t="s">
        <v>34452</v>
      </c>
      <c r="AP3639" s="21" t="s">
        <v>34453</v>
      </c>
      <c r="AQ3639" s="15" t="s">
        <v>50</v>
      </c>
      <c r="AR3639" s="13" t="s">
        <v>50</v>
      </c>
    </row>
    <row r="3640" spans="1:44" ht="15" thickBot="1">
      <c r="A3640" s="4" t="s">
        <v>1986</v>
      </c>
      <c r="B3640" s="7" t="s">
        <v>50</v>
      </c>
      <c r="C3640" s="6">
        <v>44927</v>
      </c>
      <c r="D3640" s="7" t="s">
        <v>45</v>
      </c>
      <c r="E3640" s="7" t="s">
        <v>46</v>
      </c>
      <c r="F3640" s="7" t="s">
        <v>70</v>
      </c>
      <c r="G3640" s="27" t="s">
        <v>54945</v>
      </c>
      <c r="H3640" s="7" t="s">
        <v>50</v>
      </c>
      <c r="I3640" s="7" t="s">
        <v>50</v>
      </c>
      <c r="J3640" s="6">
        <v>45376</v>
      </c>
      <c r="K3640" s="7" t="s">
        <v>50</v>
      </c>
      <c r="L3640" s="7" t="s">
        <v>467</v>
      </c>
      <c r="M3640" s="7" t="s">
        <v>1987</v>
      </c>
      <c r="N3640" s="7" t="s">
        <v>1988</v>
      </c>
      <c r="O3640" s="7" t="s">
        <v>1989</v>
      </c>
      <c r="P3640" s="5">
        <v>41992</v>
      </c>
      <c r="Q3640" s="7" t="s">
        <v>77</v>
      </c>
      <c r="R3640" s="34" t="s">
        <v>1990</v>
      </c>
      <c r="S3640" s="31" t="s">
        <v>50</v>
      </c>
      <c r="T3640" s="7" t="s">
        <v>1991</v>
      </c>
      <c r="U3640" s="7" t="s">
        <v>1992</v>
      </c>
      <c r="V3640" s="7">
        <v>1300000</v>
      </c>
      <c r="W3640" s="7" t="s">
        <v>60</v>
      </c>
      <c r="X3640" s="7">
        <v>1300000</v>
      </c>
      <c r="Y3640" s="7" t="s">
        <v>467</v>
      </c>
      <c r="Z3640" s="7">
        <v>2</v>
      </c>
      <c r="AA3640" s="7">
        <v>1300000</v>
      </c>
      <c r="AB3640" s="7" t="s">
        <v>60</v>
      </c>
      <c r="AC3640" s="7">
        <v>1300000</v>
      </c>
      <c r="AD3640" s="7" t="s">
        <v>467</v>
      </c>
      <c r="AE3640" s="7">
        <v>1634023</v>
      </c>
      <c r="AF3640" s="7" t="s">
        <v>60</v>
      </c>
      <c r="AG3640" s="7">
        <v>1634023</v>
      </c>
      <c r="AH3640" s="7">
        <v>1634023</v>
      </c>
      <c r="AI3640" s="7" t="s">
        <v>60</v>
      </c>
      <c r="AJ3640" s="7">
        <v>1634023</v>
      </c>
      <c r="AK3640" s="7" t="s">
        <v>50</v>
      </c>
      <c r="AL3640" s="7" t="s">
        <v>50</v>
      </c>
      <c r="AM3640" s="7" t="s">
        <v>1994</v>
      </c>
      <c r="AN3640" s="7" t="s">
        <v>66</v>
      </c>
      <c r="AO3640" s="7" t="s">
        <v>1995</v>
      </c>
      <c r="AP3640" s="9" t="s">
        <v>50</v>
      </c>
      <c r="AQ3640" s="22" t="s">
        <v>34454</v>
      </c>
      <c r="AR3640" s="7" t="s">
        <v>50</v>
      </c>
    </row>
    <row r="3641" spans="1:44" ht="15" thickBot="1">
      <c r="A3641" s="10" t="s">
        <v>34455</v>
      </c>
      <c r="B3641" s="13">
        <v>480</v>
      </c>
      <c r="C3641" s="12">
        <v>44197</v>
      </c>
      <c r="D3641" s="13" t="s">
        <v>45</v>
      </c>
      <c r="E3641" s="13" t="s">
        <v>46</v>
      </c>
      <c r="F3641" s="13" t="s">
        <v>70</v>
      </c>
      <c r="G3641" s="26" t="s">
        <v>54946</v>
      </c>
      <c r="H3641" s="13" t="s">
        <v>240</v>
      </c>
      <c r="I3641" s="13" t="s">
        <v>50</v>
      </c>
      <c r="J3641" s="12">
        <v>45377</v>
      </c>
      <c r="K3641" s="13" t="s">
        <v>50</v>
      </c>
      <c r="L3641" s="13" t="s">
        <v>467</v>
      </c>
      <c r="M3641" s="13" t="s">
        <v>34456</v>
      </c>
      <c r="N3641" s="13" t="s">
        <v>91</v>
      </c>
      <c r="O3641" s="13" t="s">
        <v>34457</v>
      </c>
      <c r="P3641" s="11">
        <v>42533</v>
      </c>
      <c r="Q3641" s="13" t="s">
        <v>93</v>
      </c>
      <c r="R3641" s="33" t="s">
        <v>34458</v>
      </c>
      <c r="S3641" s="33" t="s">
        <v>34459</v>
      </c>
      <c r="T3641" s="13" t="s">
        <v>34460</v>
      </c>
      <c r="U3641" s="13" t="s">
        <v>50</v>
      </c>
      <c r="V3641" s="13">
        <v>2000000</v>
      </c>
      <c r="W3641" s="13" t="s">
        <v>60</v>
      </c>
      <c r="X3641" s="13">
        <v>2000000</v>
      </c>
      <c r="Y3641" s="13" t="s">
        <v>467</v>
      </c>
      <c r="Z3641" s="13">
        <v>1</v>
      </c>
      <c r="AA3641" s="13">
        <v>2000000</v>
      </c>
      <c r="AB3641" s="13" t="s">
        <v>60</v>
      </c>
      <c r="AC3641" s="13">
        <v>2000000</v>
      </c>
      <c r="AD3641" s="13" t="s">
        <v>467</v>
      </c>
      <c r="AE3641" s="13">
        <v>2000000</v>
      </c>
      <c r="AF3641" s="13" t="s">
        <v>60</v>
      </c>
      <c r="AG3641" s="13">
        <v>2000000</v>
      </c>
      <c r="AH3641" s="13">
        <v>2000000</v>
      </c>
      <c r="AI3641" s="13" t="s">
        <v>60</v>
      </c>
      <c r="AJ3641" s="13">
        <v>2000000</v>
      </c>
      <c r="AK3641" s="13" t="s">
        <v>50</v>
      </c>
      <c r="AL3641" s="13" t="s">
        <v>50</v>
      </c>
      <c r="AM3641" s="13" t="s">
        <v>34461</v>
      </c>
      <c r="AN3641" s="13" t="s">
        <v>253</v>
      </c>
      <c r="AO3641" s="13" t="s">
        <v>34462</v>
      </c>
      <c r="AP3641" s="21" t="s">
        <v>34463</v>
      </c>
      <c r="AQ3641" s="15" t="s">
        <v>50</v>
      </c>
      <c r="AR3641" s="13" t="s">
        <v>50</v>
      </c>
    </row>
    <row r="3642" spans="1:44" ht="15" thickBot="1">
      <c r="A3642" s="4" t="s">
        <v>34464</v>
      </c>
      <c r="B3642" s="7" t="s">
        <v>50</v>
      </c>
      <c r="C3642" s="6">
        <v>41275</v>
      </c>
      <c r="D3642" s="7" t="s">
        <v>45</v>
      </c>
      <c r="E3642" s="7" t="s">
        <v>46</v>
      </c>
      <c r="F3642" s="7" t="s">
        <v>70</v>
      </c>
      <c r="G3642" s="26" t="s">
        <v>54946</v>
      </c>
      <c r="H3642" s="7" t="s">
        <v>34465</v>
      </c>
      <c r="I3642" s="7" t="s">
        <v>50</v>
      </c>
      <c r="J3642" s="6">
        <v>45378</v>
      </c>
      <c r="K3642" s="7" t="s">
        <v>116</v>
      </c>
      <c r="L3642" s="7" t="s">
        <v>178</v>
      </c>
      <c r="M3642" s="7" t="s">
        <v>34466</v>
      </c>
      <c r="N3642" s="7" t="s">
        <v>34467</v>
      </c>
      <c r="O3642" s="7" t="s">
        <v>34468</v>
      </c>
      <c r="P3642" s="5">
        <v>43012</v>
      </c>
      <c r="Q3642" s="7" t="s">
        <v>670</v>
      </c>
      <c r="R3642" s="34" t="s">
        <v>34469</v>
      </c>
      <c r="S3642" s="34" t="s">
        <v>34470</v>
      </c>
      <c r="T3642" s="7" t="s">
        <v>34471</v>
      </c>
      <c r="U3642" s="7" t="s">
        <v>34472</v>
      </c>
      <c r="V3642" s="7">
        <v>2000000</v>
      </c>
      <c r="W3642" s="7" t="s">
        <v>60</v>
      </c>
      <c r="X3642" s="7">
        <v>2000000</v>
      </c>
      <c r="Y3642" s="7" t="s">
        <v>50</v>
      </c>
      <c r="Z3642" s="7">
        <v>4</v>
      </c>
      <c r="AA3642" s="7">
        <v>2000000</v>
      </c>
      <c r="AB3642" s="7" t="s">
        <v>60</v>
      </c>
      <c r="AC3642" s="7">
        <v>2000000</v>
      </c>
      <c r="AD3642" s="7" t="s">
        <v>178</v>
      </c>
      <c r="AE3642" s="7">
        <v>6700000</v>
      </c>
      <c r="AF3642" s="7" t="s">
        <v>60</v>
      </c>
      <c r="AG3642" s="7">
        <v>6700000</v>
      </c>
      <c r="AH3642" s="7">
        <v>6700000</v>
      </c>
      <c r="AI3642" s="7" t="s">
        <v>60</v>
      </c>
      <c r="AJ3642" s="7">
        <v>6700000</v>
      </c>
      <c r="AK3642" s="7" t="s">
        <v>34473</v>
      </c>
      <c r="AL3642" s="7" t="s">
        <v>50</v>
      </c>
      <c r="AM3642" s="7" t="s">
        <v>34474</v>
      </c>
      <c r="AN3642" s="7" t="s">
        <v>66</v>
      </c>
      <c r="AO3642" s="7" t="s">
        <v>34471</v>
      </c>
      <c r="AP3642" s="22" t="s">
        <v>34475</v>
      </c>
      <c r="AQ3642" s="9" t="s">
        <v>50</v>
      </c>
      <c r="AR3642" s="7" t="s">
        <v>50</v>
      </c>
    </row>
    <row r="3643" spans="1:44" ht="15" thickBot="1">
      <c r="A3643" s="10" t="s">
        <v>34476</v>
      </c>
      <c r="B3643" s="13">
        <v>99</v>
      </c>
      <c r="C3643" s="12">
        <v>44927</v>
      </c>
      <c r="D3643" s="13" t="s">
        <v>45</v>
      </c>
      <c r="E3643" s="13" t="s">
        <v>46</v>
      </c>
      <c r="F3643" s="13" t="s">
        <v>70</v>
      </c>
      <c r="G3643" s="27" t="s">
        <v>54945</v>
      </c>
      <c r="H3643" s="13" t="s">
        <v>50</v>
      </c>
      <c r="I3643" s="13" t="s">
        <v>50</v>
      </c>
      <c r="J3643" s="12">
        <v>45379</v>
      </c>
      <c r="K3643" s="13" t="s">
        <v>50</v>
      </c>
      <c r="L3643" s="13" t="s">
        <v>467</v>
      </c>
      <c r="M3643" s="13" t="s">
        <v>34477</v>
      </c>
      <c r="N3643" s="13" t="s">
        <v>1914</v>
      </c>
      <c r="O3643" s="13" t="s">
        <v>34478</v>
      </c>
      <c r="P3643" s="11">
        <v>43155</v>
      </c>
      <c r="Q3643" s="13" t="s">
        <v>920</v>
      </c>
      <c r="R3643" s="33" t="s">
        <v>34479</v>
      </c>
      <c r="S3643" s="33" t="s">
        <v>34480</v>
      </c>
      <c r="T3643" s="13" t="s">
        <v>50</v>
      </c>
      <c r="U3643" s="13" t="s">
        <v>50</v>
      </c>
      <c r="V3643" s="13">
        <v>4000000</v>
      </c>
      <c r="W3643" s="13" t="s">
        <v>209</v>
      </c>
      <c r="X3643" s="13">
        <v>4316419</v>
      </c>
      <c r="Y3643" s="13" t="s">
        <v>467</v>
      </c>
      <c r="Z3643" s="13">
        <v>1</v>
      </c>
      <c r="AA3643" s="13">
        <v>4000000</v>
      </c>
      <c r="AB3643" s="13" t="s">
        <v>209</v>
      </c>
      <c r="AC3643" s="13">
        <v>4316419</v>
      </c>
      <c r="AD3643" s="13" t="s">
        <v>467</v>
      </c>
      <c r="AE3643" s="13">
        <v>4000000</v>
      </c>
      <c r="AF3643" s="13" t="s">
        <v>209</v>
      </c>
      <c r="AG3643" s="13">
        <v>4316419</v>
      </c>
      <c r="AH3643" s="13">
        <v>4000000</v>
      </c>
      <c r="AI3643" s="13" t="s">
        <v>209</v>
      </c>
      <c r="AJ3643" s="13">
        <v>4316419</v>
      </c>
      <c r="AK3643" s="13" t="s">
        <v>34481</v>
      </c>
      <c r="AL3643" s="13" t="s">
        <v>50</v>
      </c>
      <c r="AM3643" s="13" t="s">
        <v>34482</v>
      </c>
      <c r="AN3643" s="13" t="s">
        <v>66</v>
      </c>
      <c r="AO3643" s="13" t="s">
        <v>34483</v>
      </c>
      <c r="AP3643" s="21" t="s">
        <v>34484</v>
      </c>
      <c r="AQ3643" s="15" t="s">
        <v>50</v>
      </c>
      <c r="AR3643" s="13" t="s">
        <v>50</v>
      </c>
    </row>
    <row r="3644" spans="1:44" ht="15" thickBot="1">
      <c r="A3644" s="4" t="s">
        <v>34485</v>
      </c>
      <c r="B3644" s="5">
        <v>3013</v>
      </c>
      <c r="C3644" s="6">
        <v>42705</v>
      </c>
      <c r="D3644" s="7" t="s">
        <v>45</v>
      </c>
      <c r="E3644" s="7" t="s">
        <v>46</v>
      </c>
      <c r="F3644" s="7" t="s">
        <v>70</v>
      </c>
      <c r="G3644" s="27" t="s">
        <v>54945</v>
      </c>
      <c r="H3644" s="7" t="s">
        <v>11008</v>
      </c>
      <c r="I3644" s="7" t="s">
        <v>50</v>
      </c>
      <c r="J3644" s="6">
        <v>45378</v>
      </c>
      <c r="K3644" s="7" t="s">
        <v>50</v>
      </c>
      <c r="L3644" s="7" t="s">
        <v>467</v>
      </c>
      <c r="M3644" s="7" t="s">
        <v>33403</v>
      </c>
      <c r="N3644" s="7" t="s">
        <v>133</v>
      </c>
      <c r="O3644" s="7" t="s">
        <v>34486</v>
      </c>
      <c r="P3644" s="5">
        <v>43869</v>
      </c>
      <c r="Q3644" s="7" t="s">
        <v>135</v>
      </c>
      <c r="R3644" s="34" t="s">
        <v>34487</v>
      </c>
      <c r="S3644" s="34" t="s">
        <v>34488</v>
      </c>
      <c r="T3644" s="7" t="s">
        <v>34489</v>
      </c>
      <c r="U3644" s="7" t="s">
        <v>50</v>
      </c>
      <c r="V3644" s="7">
        <v>3000000</v>
      </c>
      <c r="W3644" s="7" t="s">
        <v>139</v>
      </c>
      <c r="X3644" s="7">
        <v>3785250</v>
      </c>
      <c r="Y3644" s="7" t="s">
        <v>467</v>
      </c>
      <c r="Z3644" s="7">
        <v>3</v>
      </c>
      <c r="AA3644" s="7">
        <v>3000000</v>
      </c>
      <c r="AB3644" s="7" t="s">
        <v>139</v>
      </c>
      <c r="AC3644" s="7">
        <v>3785250</v>
      </c>
      <c r="AD3644" s="7" t="s">
        <v>467</v>
      </c>
      <c r="AE3644" s="7">
        <v>3000000</v>
      </c>
      <c r="AF3644" s="7" t="s">
        <v>139</v>
      </c>
      <c r="AG3644" s="7">
        <v>3785250</v>
      </c>
      <c r="AH3644" s="7">
        <v>3000000</v>
      </c>
      <c r="AI3644" s="7" t="s">
        <v>139</v>
      </c>
      <c r="AJ3644" s="7">
        <v>3785250</v>
      </c>
      <c r="AK3644" s="7" t="s">
        <v>19008</v>
      </c>
      <c r="AL3644" s="7" t="s">
        <v>50</v>
      </c>
      <c r="AM3644" s="7" t="s">
        <v>34490</v>
      </c>
      <c r="AN3644" s="7" t="s">
        <v>66</v>
      </c>
      <c r="AO3644" s="7" t="s">
        <v>34491</v>
      </c>
      <c r="AP3644" s="22" t="s">
        <v>34492</v>
      </c>
      <c r="AQ3644" s="9" t="s">
        <v>50</v>
      </c>
      <c r="AR3644" s="7" t="s">
        <v>50</v>
      </c>
    </row>
    <row r="3645" spans="1:44" ht="15" thickBot="1">
      <c r="A3645" s="10" t="s">
        <v>34493</v>
      </c>
      <c r="B3645" s="13" t="s">
        <v>50</v>
      </c>
      <c r="C3645" s="12">
        <v>44927</v>
      </c>
      <c r="D3645" s="13" t="s">
        <v>45</v>
      </c>
      <c r="E3645" s="13" t="s">
        <v>46</v>
      </c>
      <c r="F3645" s="13" t="s">
        <v>70</v>
      </c>
      <c r="G3645" s="27" t="s">
        <v>54945</v>
      </c>
      <c r="H3645" s="13" t="s">
        <v>50</v>
      </c>
      <c r="I3645" s="13" t="s">
        <v>50</v>
      </c>
      <c r="J3645" s="12">
        <v>45378</v>
      </c>
      <c r="K3645" s="13" t="s">
        <v>116</v>
      </c>
      <c r="L3645" s="13" t="s">
        <v>467</v>
      </c>
      <c r="M3645" s="13" t="s">
        <v>34494</v>
      </c>
      <c r="N3645" s="13" t="s">
        <v>7350</v>
      </c>
      <c r="O3645" s="13" t="s">
        <v>34495</v>
      </c>
      <c r="P3645" s="11">
        <v>43877</v>
      </c>
      <c r="Q3645" s="13" t="s">
        <v>105</v>
      </c>
      <c r="R3645" s="33" t="s">
        <v>34496</v>
      </c>
      <c r="S3645" s="33" t="s">
        <v>34497</v>
      </c>
      <c r="T3645" s="13" t="s">
        <v>50</v>
      </c>
      <c r="U3645" s="13" t="s">
        <v>50</v>
      </c>
      <c r="V3645" s="13">
        <v>1550000</v>
      </c>
      <c r="W3645" s="13" t="s">
        <v>60</v>
      </c>
      <c r="X3645" s="13">
        <v>1550000</v>
      </c>
      <c r="Y3645" s="13" t="s">
        <v>467</v>
      </c>
      <c r="Z3645" s="13">
        <v>2</v>
      </c>
      <c r="AA3645" s="13">
        <v>1550000</v>
      </c>
      <c r="AB3645" s="13" t="s">
        <v>60</v>
      </c>
      <c r="AC3645" s="13">
        <v>1550000</v>
      </c>
      <c r="AD3645" s="13" t="s">
        <v>467</v>
      </c>
      <c r="AE3645" s="13">
        <v>2550000</v>
      </c>
      <c r="AF3645" s="13" t="s">
        <v>60</v>
      </c>
      <c r="AG3645" s="13">
        <v>2550000</v>
      </c>
      <c r="AH3645" s="13">
        <v>2550000</v>
      </c>
      <c r="AI3645" s="13" t="s">
        <v>60</v>
      </c>
      <c r="AJ3645" s="13">
        <v>2550000</v>
      </c>
      <c r="AK3645" s="13" t="s">
        <v>50</v>
      </c>
      <c r="AL3645" s="13" t="s">
        <v>50</v>
      </c>
      <c r="AM3645" s="13" t="s">
        <v>34498</v>
      </c>
      <c r="AN3645" s="13" t="s">
        <v>253</v>
      </c>
      <c r="AO3645" s="13" t="s">
        <v>34499</v>
      </c>
      <c r="AP3645" s="21" t="s">
        <v>34500</v>
      </c>
      <c r="AQ3645" s="15" t="s">
        <v>50</v>
      </c>
      <c r="AR3645" s="13" t="s">
        <v>50</v>
      </c>
    </row>
    <row r="3646" spans="1:44" ht="15" thickBot="1">
      <c r="A3646" s="4" t="s">
        <v>34501</v>
      </c>
      <c r="B3646" s="7" t="s">
        <v>50</v>
      </c>
      <c r="C3646" s="6">
        <v>44927</v>
      </c>
      <c r="D3646" s="7" t="s">
        <v>45</v>
      </c>
      <c r="E3646" s="7" t="s">
        <v>46</v>
      </c>
      <c r="F3646" s="7" t="s">
        <v>70</v>
      </c>
      <c r="G3646" s="27" t="s">
        <v>54945</v>
      </c>
      <c r="H3646" s="7" t="s">
        <v>50</v>
      </c>
      <c r="I3646" s="7" t="s">
        <v>50</v>
      </c>
      <c r="J3646" s="6">
        <v>45378</v>
      </c>
      <c r="K3646" s="7" t="s">
        <v>50</v>
      </c>
      <c r="L3646" s="7" t="s">
        <v>1624</v>
      </c>
      <c r="M3646" s="7" t="s">
        <v>50</v>
      </c>
      <c r="N3646" s="7" t="s">
        <v>50</v>
      </c>
      <c r="O3646" s="7" t="s">
        <v>34502</v>
      </c>
      <c r="P3646" s="5">
        <v>44131</v>
      </c>
      <c r="Q3646" s="7" t="s">
        <v>50</v>
      </c>
      <c r="R3646" s="34" t="s">
        <v>34503</v>
      </c>
      <c r="S3646" s="34" t="s">
        <v>34504</v>
      </c>
      <c r="T3646" s="7" t="s">
        <v>34505</v>
      </c>
      <c r="U3646" s="7" t="s">
        <v>50</v>
      </c>
      <c r="V3646" s="7">
        <v>250000</v>
      </c>
      <c r="W3646" s="7" t="s">
        <v>60</v>
      </c>
      <c r="X3646" s="7">
        <v>250000</v>
      </c>
      <c r="Y3646" s="7" t="s">
        <v>467</v>
      </c>
      <c r="Z3646" s="7">
        <v>1</v>
      </c>
      <c r="AA3646" s="7">
        <v>250000</v>
      </c>
      <c r="AB3646" s="7" t="s">
        <v>60</v>
      </c>
      <c r="AC3646" s="7">
        <v>250000</v>
      </c>
      <c r="AD3646" s="7" t="s">
        <v>1624</v>
      </c>
      <c r="AE3646" s="7">
        <v>250000</v>
      </c>
      <c r="AF3646" s="7" t="s">
        <v>60</v>
      </c>
      <c r="AG3646" s="7">
        <v>250000</v>
      </c>
      <c r="AH3646" s="7">
        <v>250000</v>
      </c>
      <c r="AI3646" s="7" t="s">
        <v>60</v>
      </c>
      <c r="AJ3646" s="7">
        <v>250000</v>
      </c>
      <c r="AK3646" s="7" t="s">
        <v>4115</v>
      </c>
      <c r="AL3646" s="7" t="s">
        <v>50</v>
      </c>
      <c r="AM3646" s="7" t="s">
        <v>34506</v>
      </c>
      <c r="AN3646" s="7" t="s">
        <v>66</v>
      </c>
      <c r="AO3646" s="7" t="s">
        <v>34505</v>
      </c>
      <c r="AP3646" s="22" t="s">
        <v>34507</v>
      </c>
      <c r="AQ3646" s="9" t="s">
        <v>50</v>
      </c>
      <c r="AR3646" s="7" t="s">
        <v>50</v>
      </c>
    </row>
    <row r="3647" spans="1:44" ht="15" thickBot="1">
      <c r="A3647" s="10" t="s">
        <v>34508</v>
      </c>
      <c r="B3647" s="13" t="s">
        <v>50</v>
      </c>
      <c r="C3647" s="12">
        <v>38922</v>
      </c>
      <c r="D3647" s="13" t="s">
        <v>45</v>
      </c>
      <c r="E3647" s="13" t="s">
        <v>46</v>
      </c>
      <c r="F3647" s="13" t="s">
        <v>70</v>
      </c>
      <c r="G3647" s="13" t="s">
        <v>71</v>
      </c>
      <c r="H3647" s="13" t="s">
        <v>50</v>
      </c>
      <c r="I3647" s="13" t="s">
        <v>50</v>
      </c>
      <c r="J3647" s="12">
        <v>45377</v>
      </c>
      <c r="K3647" s="13" t="s">
        <v>50</v>
      </c>
      <c r="L3647" s="13" t="s">
        <v>1471</v>
      </c>
      <c r="M3647" s="13" t="s">
        <v>50</v>
      </c>
      <c r="N3647" s="13" t="s">
        <v>791</v>
      </c>
      <c r="O3647" s="13" t="s">
        <v>34509</v>
      </c>
      <c r="P3647" s="11">
        <v>44282</v>
      </c>
      <c r="Q3647" s="13" t="s">
        <v>245</v>
      </c>
      <c r="R3647" s="33" t="s">
        <v>34510</v>
      </c>
      <c r="S3647" s="30" t="s">
        <v>50</v>
      </c>
      <c r="T3647" s="13" t="s">
        <v>34511</v>
      </c>
      <c r="U3647" s="13" t="s">
        <v>34512</v>
      </c>
      <c r="V3647" s="13">
        <v>4150000000</v>
      </c>
      <c r="W3647" s="13" t="s">
        <v>250</v>
      </c>
      <c r="X3647" s="13">
        <v>49799152</v>
      </c>
      <c r="Y3647" s="13" t="s">
        <v>50</v>
      </c>
      <c r="Z3647" s="13">
        <v>1</v>
      </c>
      <c r="AA3647" s="13">
        <v>4150000000</v>
      </c>
      <c r="AB3647" s="13" t="s">
        <v>250</v>
      </c>
      <c r="AC3647" s="13">
        <v>49799152</v>
      </c>
      <c r="AD3647" s="13" t="s">
        <v>1471</v>
      </c>
      <c r="AE3647" s="13">
        <v>4150000000</v>
      </c>
      <c r="AF3647" s="13" t="s">
        <v>250</v>
      </c>
      <c r="AG3647" s="13">
        <v>49799152</v>
      </c>
      <c r="AH3647" s="13">
        <v>4150000000</v>
      </c>
      <c r="AI3647" s="13" t="s">
        <v>250</v>
      </c>
      <c r="AJ3647" s="13">
        <v>49799152</v>
      </c>
      <c r="AK3647" s="13" t="s">
        <v>34513</v>
      </c>
      <c r="AL3647" s="13" t="s">
        <v>50</v>
      </c>
      <c r="AM3647" s="13" t="s">
        <v>34514</v>
      </c>
      <c r="AN3647" s="13" t="s">
        <v>66</v>
      </c>
      <c r="AO3647" s="13" t="s">
        <v>34515</v>
      </c>
      <c r="AP3647" s="15" t="s">
        <v>50</v>
      </c>
      <c r="AQ3647" s="21" t="s">
        <v>34516</v>
      </c>
      <c r="AR3647" s="13" t="s">
        <v>50</v>
      </c>
    </row>
    <row r="3648" spans="1:44" ht="15" thickBot="1">
      <c r="A3648" s="4" t="s">
        <v>34517</v>
      </c>
      <c r="B3648" s="5">
        <v>191339</v>
      </c>
      <c r="C3648" s="6">
        <v>33604</v>
      </c>
      <c r="D3648" s="7" t="s">
        <v>45</v>
      </c>
      <c r="E3648" s="7" t="s">
        <v>46</v>
      </c>
      <c r="F3648" s="7" t="s">
        <v>70</v>
      </c>
      <c r="G3648" s="7" t="s">
        <v>71</v>
      </c>
      <c r="H3648" s="7" t="s">
        <v>240</v>
      </c>
      <c r="I3648" s="7" t="s">
        <v>50</v>
      </c>
      <c r="J3648" s="6">
        <v>45378</v>
      </c>
      <c r="K3648" s="7" t="s">
        <v>72</v>
      </c>
      <c r="L3648" s="7" t="s">
        <v>131</v>
      </c>
      <c r="M3648" s="7" t="s">
        <v>34518</v>
      </c>
      <c r="N3648" s="7" t="s">
        <v>11131</v>
      </c>
      <c r="O3648" s="7" t="s">
        <v>34519</v>
      </c>
      <c r="P3648" s="5">
        <v>44431</v>
      </c>
      <c r="Q3648" s="7" t="s">
        <v>135</v>
      </c>
      <c r="R3648" s="34" t="s">
        <v>34520</v>
      </c>
      <c r="S3648" s="34" t="s">
        <v>34521</v>
      </c>
      <c r="T3648" s="7" t="s">
        <v>34522</v>
      </c>
      <c r="U3648" s="7" t="s">
        <v>34523</v>
      </c>
      <c r="V3648" s="7">
        <v>40000000</v>
      </c>
      <c r="W3648" s="7" t="s">
        <v>209</v>
      </c>
      <c r="X3648" s="7">
        <v>43250397</v>
      </c>
      <c r="Y3648" s="7" t="s">
        <v>50</v>
      </c>
      <c r="Z3648" s="7">
        <v>2</v>
      </c>
      <c r="AA3648" s="7" t="s">
        <v>50</v>
      </c>
      <c r="AB3648" s="7" t="s">
        <v>50</v>
      </c>
      <c r="AC3648" s="7" t="s">
        <v>50</v>
      </c>
      <c r="AD3648" s="7" t="s">
        <v>50</v>
      </c>
      <c r="AE3648" s="7" t="s">
        <v>50</v>
      </c>
      <c r="AF3648" s="7" t="s">
        <v>50</v>
      </c>
      <c r="AG3648" s="7" t="s">
        <v>50</v>
      </c>
      <c r="AH3648" s="7">
        <v>90000000</v>
      </c>
      <c r="AI3648" s="7" t="s">
        <v>209</v>
      </c>
      <c r="AJ3648" s="7">
        <v>97832570</v>
      </c>
      <c r="AK3648" s="7" t="s">
        <v>13950</v>
      </c>
      <c r="AL3648" s="7" t="s">
        <v>50</v>
      </c>
      <c r="AM3648" s="7" t="s">
        <v>34524</v>
      </c>
      <c r="AN3648" s="7" t="s">
        <v>66</v>
      </c>
      <c r="AO3648" s="7" t="s">
        <v>34525</v>
      </c>
      <c r="AP3648" s="22" t="s">
        <v>34526</v>
      </c>
      <c r="AQ3648" s="9" t="s">
        <v>50</v>
      </c>
      <c r="AR3648" s="7" t="s">
        <v>50</v>
      </c>
    </row>
    <row r="3649" spans="1:44" ht="15" thickBot="1">
      <c r="A3649" s="10" t="s">
        <v>34527</v>
      </c>
      <c r="B3649" s="11">
        <v>73209</v>
      </c>
      <c r="C3649" s="12">
        <v>43101</v>
      </c>
      <c r="D3649" s="13" t="s">
        <v>45</v>
      </c>
      <c r="E3649" s="13" t="s">
        <v>46</v>
      </c>
      <c r="F3649" s="13" t="s">
        <v>70</v>
      </c>
      <c r="G3649" s="13" t="s">
        <v>114</v>
      </c>
      <c r="H3649" s="13" t="s">
        <v>1449</v>
      </c>
      <c r="I3649" s="13" t="s">
        <v>50</v>
      </c>
      <c r="J3649" s="12">
        <v>45378</v>
      </c>
      <c r="K3649" s="13" t="s">
        <v>191</v>
      </c>
      <c r="L3649" s="13" t="s">
        <v>124</v>
      </c>
      <c r="M3649" s="13" t="s">
        <v>34528</v>
      </c>
      <c r="N3649" s="13" t="s">
        <v>30672</v>
      </c>
      <c r="O3649" s="13" t="s">
        <v>34529</v>
      </c>
      <c r="P3649" s="11">
        <v>44507</v>
      </c>
      <c r="Q3649" s="13" t="s">
        <v>545</v>
      </c>
      <c r="R3649" s="29" t="s">
        <v>34530</v>
      </c>
      <c r="S3649" s="33" t="s">
        <v>34531</v>
      </c>
      <c r="T3649" s="13" t="s">
        <v>34532</v>
      </c>
      <c r="U3649" s="13">
        <v>6282210333220</v>
      </c>
      <c r="V3649" s="13">
        <v>713300000000</v>
      </c>
      <c r="W3649" s="13" t="s">
        <v>9628</v>
      </c>
      <c r="X3649" s="13">
        <v>44859120</v>
      </c>
      <c r="Y3649" s="13" t="s">
        <v>81</v>
      </c>
      <c r="Z3649" s="13">
        <v>6</v>
      </c>
      <c r="AA3649" s="13">
        <v>713300000000</v>
      </c>
      <c r="AB3649" s="13" t="s">
        <v>9628</v>
      </c>
      <c r="AC3649" s="13">
        <v>44859120</v>
      </c>
      <c r="AD3649" s="13" t="s">
        <v>124</v>
      </c>
      <c r="AE3649" s="13">
        <v>133859120</v>
      </c>
      <c r="AF3649" s="13" t="s">
        <v>60</v>
      </c>
      <c r="AG3649" s="13">
        <v>133859120</v>
      </c>
      <c r="AH3649" s="13">
        <v>133859120</v>
      </c>
      <c r="AI3649" s="13" t="s">
        <v>60</v>
      </c>
      <c r="AJ3649" s="13">
        <v>133859120</v>
      </c>
      <c r="AK3649" s="13" t="s">
        <v>34533</v>
      </c>
      <c r="AL3649" s="13" t="s">
        <v>50</v>
      </c>
      <c r="AM3649" s="13" t="s">
        <v>34534</v>
      </c>
      <c r="AN3649" s="13" t="s">
        <v>66</v>
      </c>
      <c r="AO3649" s="13" t="s">
        <v>34535</v>
      </c>
      <c r="AP3649" s="21" t="s">
        <v>34536</v>
      </c>
      <c r="AQ3649" s="15" t="s">
        <v>50</v>
      </c>
      <c r="AR3649" s="13" t="s">
        <v>50</v>
      </c>
    </row>
    <row r="3650" spans="1:44" ht="15" thickBot="1">
      <c r="A3650" s="4" t="s">
        <v>34537</v>
      </c>
      <c r="B3650" s="7">
        <v>143</v>
      </c>
      <c r="C3650" s="7" t="s">
        <v>50</v>
      </c>
      <c r="D3650" s="7" t="s">
        <v>45</v>
      </c>
      <c r="E3650" s="7" t="s">
        <v>50</v>
      </c>
      <c r="F3650" s="7" t="s">
        <v>70</v>
      </c>
      <c r="G3650" s="27" t="s">
        <v>54945</v>
      </c>
      <c r="H3650" s="7" t="s">
        <v>50</v>
      </c>
      <c r="I3650" s="7" t="s">
        <v>50</v>
      </c>
      <c r="J3650" s="6">
        <v>45377</v>
      </c>
      <c r="K3650" s="7" t="s">
        <v>50</v>
      </c>
      <c r="L3650" s="7" t="s">
        <v>1624</v>
      </c>
      <c r="M3650" s="7" t="s">
        <v>16919</v>
      </c>
      <c r="N3650" s="7" t="s">
        <v>2540</v>
      </c>
      <c r="O3650" s="7" t="s">
        <v>34538</v>
      </c>
      <c r="P3650" s="5">
        <v>44564</v>
      </c>
      <c r="Q3650" s="7" t="s">
        <v>360</v>
      </c>
      <c r="R3650" s="34" t="s">
        <v>34539</v>
      </c>
      <c r="S3650" s="34" t="s">
        <v>34540</v>
      </c>
      <c r="T3650" s="7" t="s">
        <v>50</v>
      </c>
      <c r="U3650" s="7" t="s">
        <v>50</v>
      </c>
      <c r="V3650" s="7">
        <v>2300000</v>
      </c>
      <c r="W3650" s="7" t="s">
        <v>209</v>
      </c>
      <c r="X3650" s="7">
        <v>2491475</v>
      </c>
      <c r="Y3650" s="7" t="s">
        <v>467</v>
      </c>
      <c r="Z3650" s="7">
        <v>2</v>
      </c>
      <c r="AA3650" s="7">
        <v>2300000</v>
      </c>
      <c r="AB3650" s="7" t="s">
        <v>209</v>
      </c>
      <c r="AC3650" s="7">
        <v>2491475</v>
      </c>
      <c r="AD3650" s="7" t="s">
        <v>1624</v>
      </c>
      <c r="AE3650" s="7">
        <v>2300000</v>
      </c>
      <c r="AF3650" s="7" t="s">
        <v>209</v>
      </c>
      <c r="AG3650" s="7">
        <v>2491475</v>
      </c>
      <c r="AH3650" s="7">
        <v>2300000</v>
      </c>
      <c r="AI3650" s="7" t="s">
        <v>209</v>
      </c>
      <c r="AJ3650" s="7">
        <v>2491475</v>
      </c>
      <c r="AK3650" s="7" t="s">
        <v>34541</v>
      </c>
      <c r="AL3650" s="7" t="s">
        <v>50</v>
      </c>
      <c r="AM3650" s="7" t="s">
        <v>34542</v>
      </c>
      <c r="AN3650" s="7" t="s">
        <v>66</v>
      </c>
      <c r="AO3650" s="7" t="s">
        <v>34543</v>
      </c>
      <c r="AP3650" s="22" t="s">
        <v>34544</v>
      </c>
      <c r="AQ3650" s="9" t="s">
        <v>50</v>
      </c>
      <c r="AR3650" s="7" t="s">
        <v>50</v>
      </c>
    </row>
    <row r="3651" spans="1:44" ht="15" thickBot="1">
      <c r="A3651" s="10" t="s">
        <v>34545</v>
      </c>
      <c r="B3651" s="11">
        <v>11276</v>
      </c>
      <c r="C3651" s="12">
        <v>43966</v>
      </c>
      <c r="D3651" s="13" t="s">
        <v>45</v>
      </c>
      <c r="E3651" s="13" t="s">
        <v>46</v>
      </c>
      <c r="F3651" s="13" t="s">
        <v>70</v>
      </c>
      <c r="G3651" s="26" t="s">
        <v>54946</v>
      </c>
      <c r="H3651" s="13" t="s">
        <v>50</v>
      </c>
      <c r="I3651" s="13" t="s">
        <v>50</v>
      </c>
      <c r="J3651" s="12">
        <v>45379</v>
      </c>
      <c r="K3651" s="13" t="s">
        <v>50</v>
      </c>
      <c r="L3651" s="13" t="s">
        <v>467</v>
      </c>
      <c r="M3651" s="13" t="s">
        <v>34546</v>
      </c>
      <c r="N3651" s="13" t="s">
        <v>2540</v>
      </c>
      <c r="O3651" s="13" t="s">
        <v>34547</v>
      </c>
      <c r="P3651" s="11">
        <v>44639</v>
      </c>
      <c r="Q3651" s="13" t="s">
        <v>360</v>
      </c>
      <c r="R3651" s="33" t="s">
        <v>34548</v>
      </c>
      <c r="S3651" s="33" t="s">
        <v>34549</v>
      </c>
      <c r="T3651" s="13" t="s">
        <v>34550</v>
      </c>
      <c r="U3651" s="13">
        <v>33188404199</v>
      </c>
      <c r="V3651" s="13">
        <v>600000</v>
      </c>
      <c r="W3651" s="13" t="s">
        <v>209</v>
      </c>
      <c r="X3651" s="13">
        <v>647463</v>
      </c>
      <c r="Y3651" s="13" t="s">
        <v>467</v>
      </c>
      <c r="Z3651" s="13">
        <v>3</v>
      </c>
      <c r="AA3651" s="13">
        <v>600000</v>
      </c>
      <c r="AB3651" s="13" t="s">
        <v>209</v>
      </c>
      <c r="AC3651" s="13">
        <v>647463</v>
      </c>
      <c r="AD3651" s="13" t="s">
        <v>467</v>
      </c>
      <c r="AE3651" s="13">
        <v>1600000</v>
      </c>
      <c r="AF3651" s="13" t="s">
        <v>209</v>
      </c>
      <c r="AG3651" s="13">
        <v>1746616</v>
      </c>
      <c r="AH3651" s="13">
        <v>1600000</v>
      </c>
      <c r="AI3651" s="13" t="s">
        <v>209</v>
      </c>
      <c r="AJ3651" s="13">
        <v>1746616</v>
      </c>
      <c r="AK3651" s="13" t="s">
        <v>50</v>
      </c>
      <c r="AL3651" s="13" t="s">
        <v>50</v>
      </c>
      <c r="AM3651" s="13" t="s">
        <v>34551</v>
      </c>
      <c r="AN3651" s="13" t="s">
        <v>66</v>
      </c>
      <c r="AO3651" s="13" t="s">
        <v>34552</v>
      </c>
      <c r="AP3651" s="21" t="s">
        <v>34553</v>
      </c>
      <c r="AQ3651" s="15" t="s">
        <v>50</v>
      </c>
      <c r="AR3651" s="13" t="s">
        <v>50</v>
      </c>
    </row>
    <row r="3652" spans="1:44" ht="15" thickBot="1">
      <c r="A3652" s="4" t="s">
        <v>34554</v>
      </c>
      <c r="B3652" s="5">
        <v>6495</v>
      </c>
      <c r="C3652" s="6">
        <v>42736</v>
      </c>
      <c r="D3652" s="7" t="s">
        <v>45</v>
      </c>
      <c r="E3652" s="7" t="s">
        <v>46</v>
      </c>
      <c r="F3652" s="7" t="s">
        <v>70</v>
      </c>
      <c r="G3652" s="26" t="s">
        <v>54946</v>
      </c>
      <c r="H3652" s="7" t="s">
        <v>50</v>
      </c>
      <c r="I3652" s="7" t="s">
        <v>50</v>
      </c>
      <c r="J3652" s="6">
        <v>45376</v>
      </c>
      <c r="K3652" s="7" t="s">
        <v>116</v>
      </c>
      <c r="L3652" s="7" t="s">
        <v>178</v>
      </c>
      <c r="M3652" s="7" t="s">
        <v>4908</v>
      </c>
      <c r="N3652" s="7" t="s">
        <v>1856</v>
      </c>
      <c r="O3652" s="7" t="s">
        <v>34555</v>
      </c>
      <c r="P3652" s="5">
        <v>44642</v>
      </c>
      <c r="Q3652" s="7" t="s">
        <v>920</v>
      </c>
      <c r="R3652" s="34" t="s">
        <v>34556</v>
      </c>
      <c r="S3652" s="34" t="s">
        <v>34557</v>
      </c>
      <c r="T3652" s="7" t="s">
        <v>34558</v>
      </c>
      <c r="U3652" s="7" t="s">
        <v>34559</v>
      </c>
      <c r="V3652" s="7">
        <v>1000000</v>
      </c>
      <c r="W3652" s="7" t="s">
        <v>209</v>
      </c>
      <c r="X3652" s="7">
        <v>1083705</v>
      </c>
      <c r="Y3652" s="7" t="s">
        <v>50</v>
      </c>
      <c r="Z3652" s="7">
        <v>3</v>
      </c>
      <c r="AA3652" s="7">
        <v>1000000</v>
      </c>
      <c r="AB3652" s="7" t="s">
        <v>209</v>
      </c>
      <c r="AC3652" s="7">
        <v>1083705</v>
      </c>
      <c r="AD3652" s="7" t="s">
        <v>178</v>
      </c>
      <c r="AE3652" s="7">
        <v>3000000</v>
      </c>
      <c r="AF3652" s="7" t="s">
        <v>209</v>
      </c>
      <c r="AG3652" s="7">
        <v>3257500</v>
      </c>
      <c r="AH3652" s="7">
        <v>3000000</v>
      </c>
      <c r="AI3652" s="7" t="s">
        <v>209</v>
      </c>
      <c r="AJ3652" s="7">
        <v>3257500</v>
      </c>
      <c r="AK3652" s="7" t="s">
        <v>34560</v>
      </c>
      <c r="AL3652" s="7" t="s">
        <v>50</v>
      </c>
      <c r="AM3652" s="7" t="s">
        <v>34561</v>
      </c>
      <c r="AN3652" s="7" t="s">
        <v>66</v>
      </c>
      <c r="AO3652" s="7" t="s">
        <v>34562</v>
      </c>
      <c r="AP3652" s="22" t="s">
        <v>34563</v>
      </c>
      <c r="AQ3652" s="9" t="s">
        <v>50</v>
      </c>
      <c r="AR3652" s="7" t="s">
        <v>50</v>
      </c>
    </row>
    <row r="3653" spans="1:44" ht="15" thickBot="1">
      <c r="A3653" s="10" t="s">
        <v>34564</v>
      </c>
      <c r="B3653" s="13" t="s">
        <v>50</v>
      </c>
      <c r="C3653" s="12">
        <v>37257</v>
      </c>
      <c r="D3653" s="13" t="s">
        <v>45</v>
      </c>
      <c r="E3653" s="13" t="s">
        <v>46</v>
      </c>
      <c r="F3653" s="13" t="s">
        <v>70</v>
      </c>
      <c r="G3653" s="13" t="s">
        <v>87</v>
      </c>
      <c r="H3653" s="13" t="s">
        <v>443</v>
      </c>
      <c r="I3653" s="13" t="s">
        <v>50</v>
      </c>
      <c r="J3653" s="12">
        <v>45376</v>
      </c>
      <c r="K3653" s="13" t="s">
        <v>191</v>
      </c>
      <c r="L3653" s="13" t="s">
        <v>131</v>
      </c>
      <c r="M3653" s="13" t="s">
        <v>34565</v>
      </c>
      <c r="N3653" s="13" t="s">
        <v>34566</v>
      </c>
      <c r="O3653" s="13" t="s">
        <v>34567</v>
      </c>
      <c r="P3653" s="11">
        <v>45267</v>
      </c>
      <c r="Q3653" s="13" t="s">
        <v>1571</v>
      </c>
      <c r="R3653" s="33" t="s">
        <v>34568</v>
      </c>
      <c r="S3653" s="33" t="s">
        <v>34569</v>
      </c>
      <c r="T3653" s="13" t="s">
        <v>50</v>
      </c>
      <c r="U3653" s="13" t="s">
        <v>34570</v>
      </c>
      <c r="V3653" s="13">
        <v>4878036</v>
      </c>
      <c r="W3653" s="13" t="s">
        <v>60</v>
      </c>
      <c r="X3653" s="13">
        <v>4878036</v>
      </c>
      <c r="Y3653" s="13" t="s">
        <v>50</v>
      </c>
      <c r="Z3653" s="13">
        <v>2</v>
      </c>
      <c r="AA3653" s="13">
        <v>4000000</v>
      </c>
      <c r="AB3653" s="13" t="s">
        <v>60</v>
      </c>
      <c r="AC3653" s="13">
        <v>4000000</v>
      </c>
      <c r="AD3653" s="13" t="s">
        <v>178</v>
      </c>
      <c r="AE3653" s="13">
        <v>4000000</v>
      </c>
      <c r="AF3653" s="13" t="s">
        <v>60</v>
      </c>
      <c r="AG3653" s="13">
        <v>4000000</v>
      </c>
      <c r="AH3653" s="13">
        <v>8878036</v>
      </c>
      <c r="AI3653" s="13" t="s">
        <v>60</v>
      </c>
      <c r="AJ3653" s="13">
        <v>8878036</v>
      </c>
      <c r="AK3653" s="13" t="s">
        <v>50</v>
      </c>
      <c r="AL3653" s="13" t="s">
        <v>50</v>
      </c>
      <c r="AM3653" s="13" t="s">
        <v>34571</v>
      </c>
      <c r="AN3653" s="13" t="s">
        <v>66</v>
      </c>
      <c r="AO3653" s="13" t="s">
        <v>34572</v>
      </c>
      <c r="AP3653" s="21" t="s">
        <v>34573</v>
      </c>
      <c r="AQ3653" s="15" t="s">
        <v>50</v>
      </c>
      <c r="AR3653" s="13" t="s">
        <v>50</v>
      </c>
    </row>
    <row r="3654" spans="1:44" ht="15" thickBot="1">
      <c r="A3654" s="4" t="s">
        <v>10960</v>
      </c>
      <c r="B3654" s="7" t="s">
        <v>50</v>
      </c>
      <c r="C3654" s="7" t="s">
        <v>50</v>
      </c>
      <c r="D3654" s="7" t="s">
        <v>45</v>
      </c>
      <c r="E3654" s="7" t="s">
        <v>46</v>
      </c>
      <c r="F3654" s="7" t="s">
        <v>70</v>
      </c>
      <c r="G3654" s="7" t="s">
        <v>50</v>
      </c>
      <c r="H3654" s="7" t="s">
        <v>50</v>
      </c>
      <c r="I3654" s="7" t="s">
        <v>50</v>
      </c>
      <c r="J3654" s="6">
        <v>45377</v>
      </c>
      <c r="K3654" s="7" t="s">
        <v>50</v>
      </c>
      <c r="L3654" s="7" t="s">
        <v>467</v>
      </c>
      <c r="M3654" s="7" t="s">
        <v>10961</v>
      </c>
      <c r="N3654" s="7" t="s">
        <v>421</v>
      </c>
      <c r="O3654" s="7" t="s">
        <v>10962</v>
      </c>
      <c r="P3654" s="5">
        <v>45395</v>
      </c>
      <c r="Q3654" s="7" t="s">
        <v>245</v>
      </c>
      <c r="R3654" s="28" t="s">
        <v>34574</v>
      </c>
      <c r="S3654" s="34" t="s">
        <v>34575</v>
      </c>
      <c r="T3654" s="7" t="s">
        <v>50</v>
      </c>
      <c r="U3654" s="7" t="s">
        <v>50</v>
      </c>
      <c r="V3654" s="7">
        <v>500000</v>
      </c>
      <c r="W3654" s="7" t="s">
        <v>60</v>
      </c>
      <c r="X3654" s="7">
        <v>500000</v>
      </c>
      <c r="Y3654" s="7" t="s">
        <v>467</v>
      </c>
      <c r="Z3654" s="7">
        <v>3</v>
      </c>
      <c r="AA3654" s="7">
        <v>500000</v>
      </c>
      <c r="AB3654" s="7" t="s">
        <v>60</v>
      </c>
      <c r="AC3654" s="7">
        <v>500000</v>
      </c>
      <c r="AD3654" s="7" t="s">
        <v>467</v>
      </c>
      <c r="AE3654" s="7">
        <v>700000</v>
      </c>
      <c r="AF3654" s="7" t="s">
        <v>60</v>
      </c>
      <c r="AG3654" s="7">
        <v>700000</v>
      </c>
      <c r="AH3654" s="7">
        <v>700000</v>
      </c>
      <c r="AI3654" s="7" t="s">
        <v>60</v>
      </c>
      <c r="AJ3654" s="7">
        <v>700000</v>
      </c>
      <c r="AK3654" s="7" t="s">
        <v>10965</v>
      </c>
      <c r="AL3654" s="7" t="s">
        <v>50</v>
      </c>
      <c r="AM3654" s="7" t="s">
        <v>10966</v>
      </c>
      <c r="AN3654" s="7" t="s">
        <v>66</v>
      </c>
      <c r="AO3654" s="7" t="s">
        <v>50</v>
      </c>
      <c r="AP3654" s="9" t="s">
        <v>50</v>
      </c>
      <c r="AQ3654" s="22" t="s">
        <v>34576</v>
      </c>
      <c r="AR3654" s="7" t="s">
        <v>255</v>
      </c>
    </row>
    <row r="3655" spans="1:44" ht="15" thickBot="1">
      <c r="A3655" s="10" t="s">
        <v>34577</v>
      </c>
      <c r="B3655" s="13" t="s">
        <v>50</v>
      </c>
      <c r="C3655" s="12">
        <v>44531</v>
      </c>
      <c r="D3655" s="13" t="s">
        <v>45</v>
      </c>
      <c r="E3655" s="13" t="s">
        <v>46</v>
      </c>
      <c r="F3655" s="13" t="s">
        <v>70</v>
      </c>
      <c r="G3655" s="27" t="s">
        <v>54945</v>
      </c>
      <c r="H3655" s="13" t="s">
        <v>240</v>
      </c>
      <c r="I3655" s="13" t="s">
        <v>50</v>
      </c>
      <c r="J3655" s="12">
        <v>45377</v>
      </c>
      <c r="K3655" s="13" t="s">
        <v>50</v>
      </c>
      <c r="L3655" s="13" t="s">
        <v>467</v>
      </c>
      <c r="M3655" s="13" t="s">
        <v>34578</v>
      </c>
      <c r="N3655" s="13" t="s">
        <v>1614</v>
      </c>
      <c r="O3655" s="13" t="s">
        <v>34579</v>
      </c>
      <c r="P3655" s="11">
        <v>45654</v>
      </c>
      <c r="Q3655" s="13" t="s">
        <v>1201</v>
      </c>
      <c r="R3655" s="33" t="s">
        <v>34580</v>
      </c>
      <c r="S3655" s="33" t="s">
        <v>34581</v>
      </c>
      <c r="T3655" s="13" t="s">
        <v>34582</v>
      </c>
      <c r="U3655" s="13" t="s">
        <v>50</v>
      </c>
      <c r="V3655" s="13">
        <v>3600000</v>
      </c>
      <c r="W3655" s="13" t="s">
        <v>60</v>
      </c>
      <c r="X3655" s="13">
        <v>3600000</v>
      </c>
      <c r="Y3655" s="13" t="s">
        <v>467</v>
      </c>
      <c r="Z3655" s="13">
        <v>3</v>
      </c>
      <c r="AA3655" s="13">
        <v>3600000</v>
      </c>
      <c r="AB3655" s="13" t="s">
        <v>60</v>
      </c>
      <c r="AC3655" s="13">
        <v>3600000</v>
      </c>
      <c r="AD3655" s="13" t="s">
        <v>467</v>
      </c>
      <c r="AE3655" s="13">
        <v>4100000</v>
      </c>
      <c r="AF3655" s="13" t="s">
        <v>60</v>
      </c>
      <c r="AG3655" s="13">
        <v>4100000</v>
      </c>
      <c r="AH3655" s="13">
        <v>4100000</v>
      </c>
      <c r="AI3655" s="13" t="s">
        <v>60</v>
      </c>
      <c r="AJ3655" s="13">
        <v>4100000</v>
      </c>
      <c r="AK3655" s="13" t="s">
        <v>14736</v>
      </c>
      <c r="AL3655" s="13" t="s">
        <v>50</v>
      </c>
      <c r="AM3655" s="13" t="s">
        <v>34583</v>
      </c>
      <c r="AN3655" s="13" t="s">
        <v>66</v>
      </c>
      <c r="AO3655" s="13" t="s">
        <v>34584</v>
      </c>
      <c r="AP3655" s="21" t="s">
        <v>34585</v>
      </c>
      <c r="AQ3655" s="15" t="s">
        <v>50</v>
      </c>
      <c r="AR3655" s="13" t="s">
        <v>50</v>
      </c>
    </row>
    <row r="3656" spans="1:44" ht="15" thickBot="1">
      <c r="A3656" s="4" t="s">
        <v>34586</v>
      </c>
      <c r="B3656" s="7" t="s">
        <v>50</v>
      </c>
      <c r="C3656" s="6">
        <v>44562</v>
      </c>
      <c r="D3656" s="7" t="s">
        <v>45</v>
      </c>
      <c r="E3656" s="7" t="s">
        <v>50</v>
      </c>
      <c r="F3656" s="7" t="s">
        <v>70</v>
      </c>
      <c r="G3656" s="26" t="s">
        <v>54946</v>
      </c>
      <c r="H3656" s="7" t="s">
        <v>50</v>
      </c>
      <c r="I3656" s="7" t="s">
        <v>50</v>
      </c>
      <c r="J3656" s="6">
        <v>45379</v>
      </c>
      <c r="K3656" s="7" t="s">
        <v>50</v>
      </c>
      <c r="L3656" s="7" t="s">
        <v>467</v>
      </c>
      <c r="M3656" s="7" t="s">
        <v>34587</v>
      </c>
      <c r="N3656" s="7" t="s">
        <v>34588</v>
      </c>
      <c r="O3656" s="7" t="s">
        <v>34589</v>
      </c>
      <c r="P3656" s="5">
        <v>45833</v>
      </c>
      <c r="Q3656" s="7" t="s">
        <v>1080</v>
      </c>
      <c r="R3656" s="34" t="s">
        <v>34590</v>
      </c>
      <c r="S3656" s="34" t="s">
        <v>34591</v>
      </c>
      <c r="T3656" s="7" t="s">
        <v>50</v>
      </c>
      <c r="U3656" s="7" t="s">
        <v>50</v>
      </c>
      <c r="V3656" s="7">
        <v>6000000</v>
      </c>
      <c r="W3656" s="7" t="s">
        <v>60</v>
      </c>
      <c r="X3656" s="7">
        <v>6000000</v>
      </c>
      <c r="Y3656" s="7" t="s">
        <v>467</v>
      </c>
      <c r="Z3656" s="7">
        <v>1</v>
      </c>
      <c r="AA3656" s="7">
        <v>6000000</v>
      </c>
      <c r="AB3656" s="7" t="s">
        <v>60</v>
      </c>
      <c r="AC3656" s="7">
        <v>6000000</v>
      </c>
      <c r="AD3656" s="7" t="s">
        <v>467</v>
      </c>
      <c r="AE3656" s="7">
        <v>6000000</v>
      </c>
      <c r="AF3656" s="7" t="s">
        <v>60</v>
      </c>
      <c r="AG3656" s="7">
        <v>6000000</v>
      </c>
      <c r="AH3656" s="7">
        <v>6000000</v>
      </c>
      <c r="AI3656" s="7" t="s">
        <v>60</v>
      </c>
      <c r="AJ3656" s="7">
        <v>6000000</v>
      </c>
      <c r="AK3656" s="7" t="s">
        <v>34592</v>
      </c>
      <c r="AL3656" s="7" t="s">
        <v>50</v>
      </c>
      <c r="AM3656" s="7" t="s">
        <v>34593</v>
      </c>
      <c r="AN3656" s="7" t="s">
        <v>66</v>
      </c>
      <c r="AO3656" s="7" t="s">
        <v>34594</v>
      </c>
      <c r="AP3656" s="22" t="s">
        <v>34595</v>
      </c>
      <c r="AQ3656" s="9" t="s">
        <v>50</v>
      </c>
      <c r="AR3656" s="7" t="s">
        <v>50</v>
      </c>
    </row>
    <row r="3657" spans="1:44" ht="15" thickBot="1">
      <c r="A3657" s="10" t="s">
        <v>34596</v>
      </c>
      <c r="B3657" s="11">
        <v>31226</v>
      </c>
      <c r="C3657" s="12">
        <v>43831</v>
      </c>
      <c r="D3657" s="13" t="s">
        <v>45</v>
      </c>
      <c r="E3657" s="13" t="s">
        <v>46</v>
      </c>
      <c r="F3657" s="13" t="s">
        <v>70</v>
      </c>
      <c r="G3657" s="13" t="s">
        <v>145</v>
      </c>
      <c r="H3657" s="13" t="s">
        <v>50</v>
      </c>
      <c r="I3657" s="13" t="s">
        <v>50</v>
      </c>
      <c r="J3657" s="12">
        <v>45377</v>
      </c>
      <c r="K3657" s="13" t="s">
        <v>50</v>
      </c>
      <c r="L3657" s="13" t="s">
        <v>467</v>
      </c>
      <c r="M3657" s="13" t="s">
        <v>7832</v>
      </c>
      <c r="N3657" s="13" t="s">
        <v>791</v>
      </c>
      <c r="O3657" s="13" t="s">
        <v>34597</v>
      </c>
      <c r="P3657" s="11">
        <v>46107</v>
      </c>
      <c r="Q3657" s="13" t="s">
        <v>245</v>
      </c>
      <c r="R3657" s="29" t="s">
        <v>34598</v>
      </c>
      <c r="S3657" s="33" t="s">
        <v>34599</v>
      </c>
      <c r="T3657" s="13" t="s">
        <v>50</v>
      </c>
      <c r="U3657" s="13">
        <v>9004700654</v>
      </c>
      <c r="V3657" s="13">
        <v>10000000</v>
      </c>
      <c r="W3657" s="13" t="s">
        <v>60</v>
      </c>
      <c r="X3657" s="13">
        <v>10000000</v>
      </c>
      <c r="Y3657" s="13" t="s">
        <v>467</v>
      </c>
      <c r="Z3657" s="13">
        <v>1</v>
      </c>
      <c r="AA3657" s="13">
        <v>10000000</v>
      </c>
      <c r="AB3657" s="13" t="s">
        <v>60</v>
      </c>
      <c r="AC3657" s="13">
        <v>10000000</v>
      </c>
      <c r="AD3657" s="13" t="s">
        <v>467</v>
      </c>
      <c r="AE3657" s="13">
        <v>10000000</v>
      </c>
      <c r="AF3657" s="13" t="s">
        <v>60</v>
      </c>
      <c r="AG3657" s="13">
        <v>10000000</v>
      </c>
      <c r="AH3657" s="13">
        <v>10000000</v>
      </c>
      <c r="AI3657" s="13" t="s">
        <v>60</v>
      </c>
      <c r="AJ3657" s="13">
        <v>10000000</v>
      </c>
      <c r="AK3657" s="13" t="s">
        <v>34600</v>
      </c>
      <c r="AL3657" s="13" t="s">
        <v>50</v>
      </c>
      <c r="AM3657" s="13" t="s">
        <v>34601</v>
      </c>
      <c r="AN3657" s="13" t="s">
        <v>993</v>
      </c>
      <c r="AO3657" s="13" t="s">
        <v>34602</v>
      </c>
      <c r="AP3657" s="21" t="s">
        <v>34603</v>
      </c>
      <c r="AQ3657" s="15" t="s">
        <v>50</v>
      </c>
      <c r="AR3657" s="13" t="s">
        <v>50</v>
      </c>
    </row>
    <row r="3658" spans="1:44" ht="15" thickBot="1">
      <c r="A3658" s="4" t="s">
        <v>34604</v>
      </c>
      <c r="B3658" s="7" t="s">
        <v>50</v>
      </c>
      <c r="C3658" s="6">
        <v>45062</v>
      </c>
      <c r="D3658" s="7" t="s">
        <v>45</v>
      </c>
      <c r="E3658" s="7" t="s">
        <v>46</v>
      </c>
      <c r="F3658" s="7" t="s">
        <v>70</v>
      </c>
      <c r="G3658" s="27" t="s">
        <v>54945</v>
      </c>
      <c r="H3658" s="7" t="s">
        <v>50</v>
      </c>
      <c r="I3658" s="7" t="s">
        <v>50</v>
      </c>
      <c r="J3658" s="6">
        <v>45378</v>
      </c>
      <c r="K3658" s="7" t="s">
        <v>50</v>
      </c>
      <c r="L3658" s="7" t="s">
        <v>467</v>
      </c>
      <c r="M3658" s="7" t="s">
        <v>34605</v>
      </c>
      <c r="N3658" s="7" t="s">
        <v>34606</v>
      </c>
      <c r="O3658" s="7" t="s">
        <v>34607</v>
      </c>
      <c r="P3658" s="5">
        <v>46351</v>
      </c>
      <c r="Q3658" s="7" t="s">
        <v>245</v>
      </c>
      <c r="R3658" s="34" t="s">
        <v>34608</v>
      </c>
      <c r="S3658" s="31" t="s">
        <v>50</v>
      </c>
      <c r="T3658" s="7" t="s">
        <v>50</v>
      </c>
      <c r="U3658" s="7" t="s">
        <v>50</v>
      </c>
      <c r="V3658" s="7">
        <v>250000000</v>
      </c>
      <c r="W3658" s="7" t="s">
        <v>1960</v>
      </c>
      <c r="X3658" s="7">
        <v>1652359</v>
      </c>
      <c r="Y3658" s="7" t="s">
        <v>467</v>
      </c>
      <c r="Z3658" s="7">
        <v>1</v>
      </c>
      <c r="AA3658" s="7">
        <v>250000000</v>
      </c>
      <c r="AB3658" s="7" t="s">
        <v>1960</v>
      </c>
      <c r="AC3658" s="7">
        <v>1652359</v>
      </c>
      <c r="AD3658" s="7" t="s">
        <v>467</v>
      </c>
      <c r="AE3658" s="7">
        <v>250000000</v>
      </c>
      <c r="AF3658" s="7" t="s">
        <v>1960</v>
      </c>
      <c r="AG3658" s="7">
        <v>1652359</v>
      </c>
      <c r="AH3658" s="7">
        <v>250000000</v>
      </c>
      <c r="AI3658" s="7" t="s">
        <v>1960</v>
      </c>
      <c r="AJ3658" s="7">
        <v>1652359</v>
      </c>
      <c r="AK3658" s="7" t="s">
        <v>4714</v>
      </c>
      <c r="AL3658" s="7" t="s">
        <v>50</v>
      </c>
      <c r="AM3658" s="7" t="s">
        <v>34609</v>
      </c>
      <c r="AN3658" s="7" t="s">
        <v>66</v>
      </c>
      <c r="AO3658" s="7" t="s">
        <v>50</v>
      </c>
      <c r="AP3658" s="22" t="s">
        <v>34610</v>
      </c>
      <c r="AQ3658" s="9" t="s">
        <v>50</v>
      </c>
      <c r="AR3658" s="7" t="s">
        <v>255</v>
      </c>
    </row>
    <row r="3659" spans="1:44" ht="15" thickBot="1">
      <c r="A3659" s="10" t="s">
        <v>34611</v>
      </c>
      <c r="B3659" s="11">
        <v>1893</v>
      </c>
      <c r="C3659" s="12">
        <v>39399</v>
      </c>
      <c r="D3659" s="13" t="s">
        <v>45</v>
      </c>
      <c r="E3659" s="13" t="s">
        <v>46</v>
      </c>
      <c r="F3659" s="13" t="s">
        <v>47</v>
      </c>
      <c r="G3659" s="26" t="s">
        <v>54946</v>
      </c>
      <c r="H3659" s="13" t="s">
        <v>12466</v>
      </c>
      <c r="I3659" s="13" t="s">
        <v>50</v>
      </c>
      <c r="J3659" s="12">
        <v>45376</v>
      </c>
      <c r="K3659" s="13" t="s">
        <v>116</v>
      </c>
      <c r="L3659" s="13" t="s">
        <v>62</v>
      </c>
      <c r="M3659" s="13" t="s">
        <v>34612</v>
      </c>
      <c r="N3659" s="13" t="s">
        <v>3223</v>
      </c>
      <c r="O3659" s="13" t="s">
        <v>34613</v>
      </c>
      <c r="P3659" s="11">
        <v>46387</v>
      </c>
      <c r="Q3659" s="13" t="s">
        <v>50</v>
      </c>
      <c r="R3659" s="33" t="s">
        <v>34614</v>
      </c>
      <c r="S3659" s="33" t="s">
        <v>34615</v>
      </c>
      <c r="T3659" s="13" t="s">
        <v>50</v>
      </c>
      <c r="U3659" s="13">
        <v>442073722744</v>
      </c>
      <c r="V3659" s="13">
        <v>1300000</v>
      </c>
      <c r="W3659" s="13" t="s">
        <v>1085</v>
      </c>
      <c r="X3659" s="13">
        <v>956895</v>
      </c>
      <c r="Y3659" s="13" t="s">
        <v>61</v>
      </c>
      <c r="Z3659" s="13">
        <v>3</v>
      </c>
      <c r="AA3659" s="13">
        <v>1300000</v>
      </c>
      <c r="AB3659" s="13" t="s">
        <v>1085</v>
      </c>
      <c r="AC3659" s="13">
        <v>956895</v>
      </c>
      <c r="AD3659" s="13" t="s">
        <v>62</v>
      </c>
      <c r="AE3659" s="13">
        <v>7000000</v>
      </c>
      <c r="AF3659" s="13" t="s">
        <v>1085</v>
      </c>
      <c r="AG3659" s="13">
        <v>5231287</v>
      </c>
      <c r="AH3659" s="13">
        <v>5807402</v>
      </c>
      <c r="AI3659" s="13" t="s">
        <v>60</v>
      </c>
      <c r="AJ3659" s="13">
        <v>5807402</v>
      </c>
      <c r="AK3659" s="13" t="s">
        <v>34616</v>
      </c>
      <c r="AL3659" s="13" t="s">
        <v>50</v>
      </c>
      <c r="AM3659" s="13" t="s">
        <v>34617</v>
      </c>
      <c r="AN3659" s="13" t="s">
        <v>66</v>
      </c>
      <c r="AO3659" s="13" t="s">
        <v>34618</v>
      </c>
      <c r="AP3659" s="21" t="s">
        <v>34619</v>
      </c>
      <c r="AQ3659" s="15" t="s">
        <v>50</v>
      </c>
      <c r="AR3659" s="13" t="s">
        <v>50</v>
      </c>
    </row>
    <row r="3660" spans="1:44" ht="15" thickBot="1">
      <c r="A3660" s="4" t="s">
        <v>34620</v>
      </c>
      <c r="B3660" s="7" t="s">
        <v>50</v>
      </c>
      <c r="C3660" s="6">
        <v>43101</v>
      </c>
      <c r="D3660" s="7" t="s">
        <v>45</v>
      </c>
      <c r="E3660" s="7" t="s">
        <v>46</v>
      </c>
      <c r="F3660" s="7" t="s">
        <v>70</v>
      </c>
      <c r="G3660" s="26" t="s">
        <v>54946</v>
      </c>
      <c r="H3660" s="7" t="s">
        <v>562</v>
      </c>
      <c r="I3660" s="7" t="s">
        <v>50</v>
      </c>
      <c r="J3660" s="6">
        <v>45379</v>
      </c>
      <c r="K3660" s="7" t="s">
        <v>89</v>
      </c>
      <c r="L3660" s="7" t="s">
        <v>6576</v>
      </c>
      <c r="M3660" s="7" t="s">
        <v>34621</v>
      </c>
      <c r="N3660" s="7" t="s">
        <v>259</v>
      </c>
      <c r="O3660" s="7" t="s">
        <v>34622</v>
      </c>
      <c r="P3660" s="5">
        <v>46706</v>
      </c>
      <c r="Q3660" s="7" t="s">
        <v>245</v>
      </c>
      <c r="R3660" s="34" t="s">
        <v>34623</v>
      </c>
      <c r="S3660" s="34" t="s">
        <v>34624</v>
      </c>
      <c r="T3660" s="7" t="s">
        <v>34625</v>
      </c>
      <c r="U3660" s="7">
        <v>9910012334</v>
      </c>
      <c r="V3660" s="7" t="s">
        <v>50</v>
      </c>
      <c r="W3660" s="7" t="s">
        <v>50</v>
      </c>
      <c r="X3660" s="7" t="s">
        <v>50</v>
      </c>
      <c r="Y3660" s="7" t="s">
        <v>467</v>
      </c>
      <c r="Z3660" s="7">
        <v>5</v>
      </c>
      <c r="AA3660" s="7">
        <v>631000</v>
      </c>
      <c r="AB3660" s="7" t="s">
        <v>250</v>
      </c>
      <c r="AC3660" s="7">
        <v>8435</v>
      </c>
      <c r="AD3660" s="7" t="s">
        <v>467</v>
      </c>
      <c r="AE3660" s="7">
        <v>581048</v>
      </c>
      <c r="AF3660" s="7" t="s">
        <v>60</v>
      </c>
      <c r="AG3660" s="7">
        <v>581048</v>
      </c>
      <c r="AH3660" s="7">
        <v>581048</v>
      </c>
      <c r="AI3660" s="7" t="s">
        <v>60</v>
      </c>
      <c r="AJ3660" s="7">
        <v>581048</v>
      </c>
      <c r="AK3660" s="7" t="s">
        <v>34626</v>
      </c>
      <c r="AL3660" s="7" t="s">
        <v>50</v>
      </c>
      <c r="AM3660" s="7" t="s">
        <v>34627</v>
      </c>
      <c r="AN3660" s="7" t="s">
        <v>66</v>
      </c>
      <c r="AO3660" s="7" t="s">
        <v>34625</v>
      </c>
      <c r="AP3660" s="22" t="s">
        <v>34628</v>
      </c>
      <c r="AQ3660" s="9" t="s">
        <v>50</v>
      </c>
      <c r="AR3660" s="7" t="s">
        <v>50</v>
      </c>
    </row>
    <row r="3661" spans="1:44" ht="15" thickBot="1">
      <c r="A3661" s="10" t="s">
        <v>34629</v>
      </c>
      <c r="B3661" s="13" t="s">
        <v>50</v>
      </c>
      <c r="C3661" s="12">
        <v>42736</v>
      </c>
      <c r="D3661" s="13" t="s">
        <v>45</v>
      </c>
      <c r="E3661" s="13" t="s">
        <v>46</v>
      </c>
      <c r="F3661" s="13" t="s">
        <v>70</v>
      </c>
      <c r="G3661" s="26" t="s">
        <v>54946</v>
      </c>
      <c r="H3661" s="13" t="s">
        <v>50</v>
      </c>
      <c r="I3661" s="13" t="s">
        <v>50</v>
      </c>
      <c r="J3661" s="12">
        <v>45379</v>
      </c>
      <c r="K3661" s="13" t="s">
        <v>50</v>
      </c>
      <c r="L3661" s="13" t="s">
        <v>210</v>
      </c>
      <c r="M3661" s="13" t="s">
        <v>7522</v>
      </c>
      <c r="N3661" s="13" t="s">
        <v>7586</v>
      </c>
      <c r="O3661" s="13" t="s">
        <v>34630</v>
      </c>
      <c r="P3661" s="11">
        <v>47048</v>
      </c>
      <c r="Q3661" s="13" t="s">
        <v>245</v>
      </c>
      <c r="R3661" s="33" t="s">
        <v>34631</v>
      </c>
      <c r="S3661" s="33" t="s">
        <v>34632</v>
      </c>
      <c r="T3661" s="13" t="s">
        <v>50</v>
      </c>
      <c r="U3661" s="13" t="s">
        <v>50</v>
      </c>
      <c r="V3661" s="13">
        <v>100000000</v>
      </c>
      <c r="W3661" s="13" t="s">
        <v>2056</v>
      </c>
      <c r="X3661" s="13">
        <v>13836043</v>
      </c>
      <c r="Y3661" s="13" t="s">
        <v>50</v>
      </c>
      <c r="Z3661" s="13">
        <v>4</v>
      </c>
      <c r="AA3661" s="13">
        <v>100000000</v>
      </c>
      <c r="AB3661" s="13" t="s">
        <v>2056</v>
      </c>
      <c r="AC3661" s="13">
        <v>13836043</v>
      </c>
      <c r="AD3661" s="13" t="s">
        <v>210</v>
      </c>
      <c r="AE3661" s="13">
        <v>100000000</v>
      </c>
      <c r="AF3661" s="13" t="s">
        <v>2056</v>
      </c>
      <c r="AG3661" s="13">
        <v>13836043</v>
      </c>
      <c r="AH3661" s="13">
        <v>14836043</v>
      </c>
      <c r="AI3661" s="13" t="s">
        <v>60</v>
      </c>
      <c r="AJ3661" s="13">
        <v>14836043</v>
      </c>
      <c r="AK3661" s="13" t="s">
        <v>34633</v>
      </c>
      <c r="AL3661" s="13" t="s">
        <v>50</v>
      </c>
      <c r="AM3661" s="13" t="s">
        <v>34634</v>
      </c>
      <c r="AN3661" s="13" t="s">
        <v>66</v>
      </c>
      <c r="AO3661" s="13" t="s">
        <v>34635</v>
      </c>
      <c r="AP3661" s="21" t="s">
        <v>34636</v>
      </c>
      <c r="AQ3661" s="15" t="s">
        <v>50</v>
      </c>
      <c r="AR3661" s="13" t="s">
        <v>50</v>
      </c>
    </row>
    <row r="3662" spans="1:44" ht="15" thickBot="1">
      <c r="A3662" s="4" t="s">
        <v>34637</v>
      </c>
      <c r="B3662" s="7" t="s">
        <v>50</v>
      </c>
      <c r="C3662" s="6">
        <v>43060</v>
      </c>
      <c r="D3662" s="7" t="s">
        <v>45</v>
      </c>
      <c r="E3662" s="7" t="s">
        <v>46</v>
      </c>
      <c r="F3662" s="7" t="s">
        <v>47</v>
      </c>
      <c r="G3662" s="27" t="s">
        <v>54945</v>
      </c>
      <c r="H3662" s="7" t="s">
        <v>50</v>
      </c>
      <c r="I3662" s="7" t="s">
        <v>50</v>
      </c>
      <c r="J3662" s="6">
        <v>45379</v>
      </c>
      <c r="K3662" s="7" t="s">
        <v>116</v>
      </c>
      <c r="L3662" s="7" t="s">
        <v>162</v>
      </c>
      <c r="M3662" s="7" t="s">
        <v>34638</v>
      </c>
      <c r="N3662" s="7" t="s">
        <v>987</v>
      </c>
      <c r="O3662" s="7" t="s">
        <v>34639</v>
      </c>
      <c r="P3662" s="5">
        <v>47135</v>
      </c>
      <c r="Q3662" s="7" t="s">
        <v>50</v>
      </c>
      <c r="R3662" s="34" t="s">
        <v>34640</v>
      </c>
      <c r="S3662" s="34" t="s">
        <v>34641</v>
      </c>
      <c r="T3662" s="7" t="s">
        <v>34642</v>
      </c>
      <c r="U3662" s="7" t="s">
        <v>50</v>
      </c>
      <c r="V3662" s="7">
        <v>550000</v>
      </c>
      <c r="W3662" s="7" t="s">
        <v>1085</v>
      </c>
      <c r="X3662" s="7">
        <v>406238</v>
      </c>
      <c r="Y3662" s="7" t="s">
        <v>61</v>
      </c>
      <c r="Z3662" s="7">
        <v>4</v>
      </c>
      <c r="AA3662" s="7" t="s">
        <v>50</v>
      </c>
      <c r="AB3662" s="7" t="s">
        <v>50</v>
      </c>
      <c r="AC3662" s="7" t="s">
        <v>50</v>
      </c>
      <c r="AD3662" s="7" t="s">
        <v>62</v>
      </c>
      <c r="AE3662" s="7">
        <v>3858750</v>
      </c>
      <c r="AF3662" s="7" t="s">
        <v>1085</v>
      </c>
      <c r="AG3662" s="7">
        <v>3029624</v>
      </c>
      <c r="AH3662" s="7">
        <v>4408750</v>
      </c>
      <c r="AI3662" s="7" t="s">
        <v>1085</v>
      </c>
      <c r="AJ3662" s="7">
        <v>3435862</v>
      </c>
      <c r="AK3662" s="7" t="s">
        <v>34643</v>
      </c>
      <c r="AL3662" s="7" t="s">
        <v>50</v>
      </c>
      <c r="AM3662" s="7" t="s">
        <v>34644</v>
      </c>
      <c r="AN3662" s="7" t="s">
        <v>66</v>
      </c>
      <c r="AO3662" s="7" t="s">
        <v>34645</v>
      </c>
      <c r="AP3662" s="22" t="s">
        <v>34646</v>
      </c>
      <c r="AQ3662" s="9" t="s">
        <v>50</v>
      </c>
      <c r="AR3662" s="7" t="s">
        <v>50</v>
      </c>
    </row>
    <row r="3663" spans="1:44" ht="15" thickBot="1">
      <c r="A3663" s="10" t="s">
        <v>34647</v>
      </c>
      <c r="B3663" s="11">
        <v>1349</v>
      </c>
      <c r="C3663" s="12">
        <v>44197</v>
      </c>
      <c r="D3663" s="13" t="s">
        <v>45</v>
      </c>
      <c r="E3663" s="13" t="s">
        <v>46</v>
      </c>
      <c r="F3663" s="13" t="s">
        <v>70</v>
      </c>
      <c r="G3663" s="26" t="s">
        <v>54946</v>
      </c>
      <c r="H3663" s="13" t="s">
        <v>50</v>
      </c>
      <c r="I3663" s="13" t="s">
        <v>50</v>
      </c>
      <c r="J3663" s="12">
        <v>45376</v>
      </c>
      <c r="K3663" s="13" t="s">
        <v>50</v>
      </c>
      <c r="L3663" s="13" t="s">
        <v>467</v>
      </c>
      <c r="M3663" s="13" t="s">
        <v>34648</v>
      </c>
      <c r="N3663" s="13" t="s">
        <v>3095</v>
      </c>
      <c r="O3663" s="13" t="s">
        <v>34649</v>
      </c>
      <c r="P3663" s="11">
        <v>47585</v>
      </c>
      <c r="Q3663" s="13" t="s">
        <v>360</v>
      </c>
      <c r="R3663" s="33" t="s">
        <v>34650</v>
      </c>
      <c r="S3663" s="33" t="s">
        <v>34651</v>
      </c>
      <c r="T3663" s="13" t="s">
        <v>34652</v>
      </c>
      <c r="U3663" s="13" t="s">
        <v>34653</v>
      </c>
      <c r="V3663" s="13">
        <v>3000000</v>
      </c>
      <c r="W3663" s="13" t="s">
        <v>209</v>
      </c>
      <c r="X3663" s="13">
        <v>3251116</v>
      </c>
      <c r="Y3663" s="13" t="s">
        <v>467</v>
      </c>
      <c r="Z3663" s="13">
        <v>1</v>
      </c>
      <c r="AA3663" s="13">
        <v>3000000</v>
      </c>
      <c r="AB3663" s="13" t="s">
        <v>209</v>
      </c>
      <c r="AC3663" s="13">
        <v>3251116</v>
      </c>
      <c r="AD3663" s="13" t="s">
        <v>467</v>
      </c>
      <c r="AE3663" s="13">
        <v>3000000</v>
      </c>
      <c r="AF3663" s="13" t="s">
        <v>209</v>
      </c>
      <c r="AG3663" s="13">
        <v>3251116</v>
      </c>
      <c r="AH3663" s="13">
        <v>3000000</v>
      </c>
      <c r="AI3663" s="13" t="s">
        <v>209</v>
      </c>
      <c r="AJ3663" s="13">
        <v>3251116</v>
      </c>
      <c r="AK3663" s="13" t="s">
        <v>34654</v>
      </c>
      <c r="AL3663" s="13" t="s">
        <v>50</v>
      </c>
      <c r="AM3663" s="13" t="s">
        <v>34655</v>
      </c>
      <c r="AN3663" s="13" t="s">
        <v>66</v>
      </c>
      <c r="AO3663" s="13" t="s">
        <v>34656</v>
      </c>
      <c r="AP3663" s="21" t="s">
        <v>34657</v>
      </c>
      <c r="AQ3663" s="15" t="s">
        <v>50</v>
      </c>
      <c r="AR3663" s="13" t="s">
        <v>50</v>
      </c>
    </row>
    <row r="3664" spans="1:44" ht="15" thickBot="1">
      <c r="A3664" s="4" t="s">
        <v>34658</v>
      </c>
      <c r="B3664" s="7" t="s">
        <v>50</v>
      </c>
      <c r="C3664" s="6">
        <v>42736</v>
      </c>
      <c r="D3664" s="7" t="s">
        <v>45</v>
      </c>
      <c r="E3664" s="7" t="s">
        <v>46</v>
      </c>
      <c r="F3664" s="7" t="s">
        <v>70</v>
      </c>
      <c r="G3664" s="27" t="s">
        <v>54945</v>
      </c>
      <c r="H3664" s="7" t="s">
        <v>50</v>
      </c>
      <c r="I3664" s="7" t="s">
        <v>50</v>
      </c>
      <c r="J3664" s="6">
        <v>45376</v>
      </c>
      <c r="K3664" s="7" t="s">
        <v>116</v>
      </c>
      <c r="L3664" s="7" t="s">
        <v>241</v>
      </c>
      <c r="M3664" s="7" t="s">
        <v>34659</v>
      </c>
      <c r="N3664" s="7" t="s">
        <v>34660</v>
      </c>
      <c r="O3664" s="7" t="s">
        <v>34661</v>
      </c>
      <c r="P3664" s="5">
        <v>47859</v>
      </c>
      <c r="Q3664" s="7" t="s">
        <v>135</v>
      </c>
      <c r="R3664" s="34" t="s">
        <v>34662</v>
      </c>
      <c r="S3664" s="34" t="s">
        <v>34663</v>
      </c>
      <c r="T3664" s="7" t="s">
        <v>34664</v>
      </c>
      <c r="U3664" s="7" t="s">
        <v>50</v>
      </c>
      <c r="V3664" s="7">
        <v>21000000</v>
      </c>
      <c r="W3664" s="7" t="s">
        <v>60</v>
      </c>
      <c r="X3664" s="7">
        <v>21000000</v>
      </c>
      <c r="Y3664" s="7" t="s">
        <v>154</v>
      </c>
      <c r="Z3664" s="7">
        <v>11</v>
      </c>
      <c r="AA3664" s="7">
        <v>21000000</v>
      </c>
      <c r="AB3664" s="7" t="s">
        <v>60</v>
      </c>
      <c r="AC3664" s="7">
        <v>21000000</v>
      </c>
      <c r="AD3664" s="7" t="s">
        <v>241</v>
      </c>
      <c r="AE3664" s="7">
        <v>21100763</v>
      </c>
      <c r="AF3664" s="7" t="s">
        <v>60</v>
      </c>
      <c r="AG3664" s="7">
        <v>21100763</v>
      </c>
      <c r="AH3664" s="7">
        <v>22359278</v>
      </c>
      <c r="AI3664" s="7" t="s">
        <v>60</v>
      </c>
      <c r="AJ3664" s="7">
        <v>22359278</v>
      </c>
      <c r="AK3664" s="7" t="s">
        <v>34665</v>
      </c>
      <c r="AL3664" s="7" t="s">
        <v>50</v>
      </c>
      <c r="AM3664" s="7" t="s">
        <v>34666</v>
      </c>
      <c r="AN3664" s="7" t="s">
        <v>66</v>
      </c>
      <c r="AO3664" s="7" t="s">
        <v>34667</v>
      </c>
      <c r="AP3664" s="22" t="s">
        <v>34668</v>
      </c>
      <c r="AQ3664" s="9" t="s">
        <v>50</v>
      </c>
      <c r="AR3664" s="7" t="s">
        <v>50</v>
      </c>
    </row>
    <row r="3665" spans="1:44" ht="15" thickBot="1">
      <c r="A3665" s="10" t="s">
        <v>34669</v>
      </c>
      <c r="B3665" s="13" t="s">
        <v>50</v>
      </c>
      <c r="C3665" s="12">
        <v>42502</v>
      </c>
      <c r="D3665" s="13" t="s">
        <v>45</v>
      </c>
      <c r="E3665" s="13" t="s">
        <v>46</v>
      </c>
      <c r="F3665" s="13" t="s">
        <v>70</v>
      </c>
      <c r="G3665" s="13" t="s">
        <v>87</v>
      </c>
      <c r="H3665" s="13" t="s">
        <v>50</v>
      </c>
      <c r="I3665" s="13" t="s">
        <v>50</v>
      </c>
      <c r="J3665" s="12">
        <v>45379</v>
      </c>
      <c r="K3665" s="13" t="s">
        <v>191</v>
      </c>
      <c r="L3665" s="13" t="s">
        <v>178</v>
      </c>
      <c r="M3665" s="13" t="s">
        <v>8252</v>
      </c>
      <c r="N3665" s="13" t="s">
        <v>34670</v>
      </c>
      <c r="O3665" s="13" t="s">
        <v>34671</v>
      </c>
      <c r="P3665" s="11">
        <v>48006</v>
      </c>
      <c r="Q3665" s="13" t="s">
        <v>245</v>
      </c>
      <c r="R3665" s="33" t="s">
        <v>34672</v>
      </c>
      <c r="S3665" s="33" t="s">
        <v>34673</v>
      </c>
      <c r="T3665" s="13" t="s">
        <v>34674</v>
      </c>
      <c r="U3665" s="13" t="s">
        <v>50</v>
      </c>
      <c r="V3665" s="13">
        <v>9000000000</v>
      </c>
      <c r="W3665" s="13" t="s">
        <v>2946</v>
      </c>
      <c r="X3665" s="13">
        <v>6664174</v>
      </c>
      <c r="Y3665" s="13" t="s">
        <v>50</v>
      </c>
      <c r="Z3665" s="13">
        <v>4</v>
      </c>
      <c r="AA3665" s="13">
        <v>9000000000</v>
      </c>
      <c r="AB3665" s="13" t="s">
        <v>2946</v>
      </c>
      <c r="AC3665" s="13">
        <v>6664174</v>
      </c>
      <c r="AD3665" s="13" t="s">
        <v>178</v>
      </c>
      <c r="AE3665" s="13">
        <v>33282858</v>
      </c>
      <c r="AF3665" s="13" t="s">
        <v>60</v>
      </c>
      <c r="AG3665" s="13">
        <v>33282858</v>
      </c>
      <c r="AH3665" s="13">
        <v>33282858</v>
      </c>
      <c r="AI3665" s="13" t="s">
        <v>60</v>
      </c>
      <c r="AJ3665" s="13">
        <v>33282858</v>
      </c>
      <c r="AK3665" s="13" t="s">
        <v>34675</v>
      </c>
      <c r="AL3665" s="13" t="s">
        <v>50</v>
      </c>
      <c r="AM3665" s="13" t="s">
        <v>34676</v>
      </c>
      <c r="AN3665" s="13" t="s">
        <v>66</v>
      </c>
      <c r="AO3665" s="13" t="s">
        <v>50</v>
      </c>
      <c r="AP3665" s="21" t="s">
        <v>34677</v>
      </c>
      <c r="AQ3665" s="15" t="s">
        <v>50</v>
      </c>
      <c r="AR3665" s="13" t="s">
        <v>255</v>
      </c>
    </row>
    <row r="3666" spans="1:44" ht="15" thickBot="1">
      <c r="A3666" s="4" t="s">
        <v>34678</v>
      </c>
      <c r="B3666" s="7">
        <v>276</v>
      </c>
      <c r="C3666" s="6">
        <v>43831</v>
      </c>
      <c r="D3666" s="7" t="s">
        <v>45</v>
      </c>
      <c r="E3666" s="7" t="s">
        <v>46</v>
      </c>
      <c r="F3666" s="7" t="s">
        <v>47</v>
      </c>
      <c r="G3666" s="27" t="s">
        <v>54945</v>
      </c>
      <c r="H3666" s="7" t="s">
        <v>13869</v>
      </c>
      <c r="I3666" s="7" t="s">
        <v>50</v>
      </c>
      <c r="J3666" s="6">
        <v>45376</v>
      </c>
      <c r="K3666" s="7" t="s">
        <v>50</v>
      </c>
      <c r="L3666" s="7" t="s">
        <v>62</v>
      </c>
      <c r="M3666" s="7" t="s">
        <v>34679</v>
      </c>
      <c r="N3666" s="7" t="s">
        <v>987</v>
      </c>
      <c r="O3666" s="7" t="s">
        <v>34680</v>
      </c>
      <c r="P3666" s="5">
        <v>48504</v>
      </c>
      <c r="Q3666" s="7" t="s">
        <v>50</v>
      </c>
      <c r="R3666" s="34" t="s">
        <v>34681</v>
      </c>
      <c r="S3666" s="34" t="s">
        <v>34682</v>
      </c>
      <c r="T3666" s="7" t="s">
        <v>50</v>
      </c>
      <c r="U3666" s="7" t="s">
        <v>50</v>
      </c>
      <c r="V3666" s="7">
        <v>750000</v>
      </c>
      <c r="W3666" s="7" t="s">
        <v>1085</v>
      </c>
      <c r="X3666" s="7">
        <v>552055</v>
      </c>
      <c r="Y3666" s="7" t="s">
        <v>61</v>
      </c>
      <c r="Z3666" s="7">
        <v>4</v>
      </c>
      <c r="AA3666" s="7">
        <v>750000</v>
      </c>
      <c r="AB3666" s="7" t="s">
        <v>1085</v>
      </c>
      <c r="AC3666" s="7">
        <v>552055</v>
      </c>
      <c r="AD3666" s="7" t="s">
        <v>62</v>
      </c>
      <c r="AE3666" s="7">
        <v>29052055</v>
      </c>
      <c r="AF3666" s="7" t="s">
        <v>60</v>
      </c>
      <c r="AG3666" s="7">
        <v>29052055</v>
      </c>
      <c r="AH3666" s="7">
        <v>35712341</v>
      </c>
      <c r="AI3666" s="7" t="s">
        <v>60</v>
      </c>
      <c r="AJ3666" s="7">
        <v>35712341</v>
      </c>
      <c r="AK3666" s="7" t="s">
        <v>34683</v>
      </c>
      <c r="AL3666" s="7" t="s">
        <v>50</v>
      </c>
      <c r="AM3666" s="7" t="s">
        <v>34684</v>
      </c>
      <c r="AN3666" s="7" t="s">
        <v>66</v>
      </c>
      <c r="AO3666" s="7" t="s">
        <v>50</v>
      </c>
      <c r="AP3666" s="22" t="s">
        <v>34685</v>
      </c>
      <c r="AQ3666" s="9" t="s">
        <v>50</v>
      </c>
      <c r="AR3666" s="7" t="s">
        <v>255</v>
      </c>
    </row>
    <row r="3667" spans="1:44" ht="15" thickBot="1">
      <c r="A3667" s="10" t="s">
        <v>34686</v>
      </c>
      <c r="B3667" s="13">
        <v>491</v>
      </c>
      <c r="C3667" s="12">
        <v>44562</v>
      </c>
      <c r="D3667" s="13" t="s">
        <v>45</v>
      </c>
      <c r="E3667" s="13" t="s">
        <v>46</v>
      </c>
      <c r="F3667" s="13" t="s">
        <v>70</v>
      </c>
      <c r="G3667" s="27" t="s">
        <v>54945</v>
      </c>
      <c r="H3667" s="13" t="s">
        <v>50</v>
      </c>
      <c r="I3667" s="13" t="s">
        <v>50</v>
      </c>
      <c r="J3667" s="12">
        <v>45378</v>
      </c>
      <c r="K3667" s="13" t="s">
        <v>50</v>
      </c>
      <c r="L3667" s="13" t="s">
        <v>467</v>
      </c>
      <c r="M3667" s="13" t="s">
        <v>34687</v>
      </c>
      <c r="N3667" s="13" t="s">
        <v>432</v>
      </c>
      <c r="O3667" s="13" t="s">
        <v>34688</v>
      </c>
      <c r="P3667" s="11">
        <v>49007</v>
      </c>
      <c r="Q3667" s="13" t="s">
        <v>434</v>
      </c>
      <c r="R3667" s="33" t="s">
        <v>34689</v>
      </c>
      <c r="S3667" s="33" t="s">
        <v>34690</v>
      </c>
      <c r="T3667" s="13" t="s">
        <v>34691</v>
      </c>
      <c r="U3667" s="13" t="s">
        <v>50</v>
      </c>
      <c r="V3667" s="13">
        <v>50000</v>
      </c>
      <c r="W3667" s="13" t="s">
        <v>60</v>
      </c>
      <c r="X3667" s="13">
        <v>50000</v>
      </c>
      <c r="Y3667" s="13" t="s">
        <v>467</v>
      </c>
      <c r="Z3667" s="13">
        <v>2</v>
      </c>
      <c r="AA3667" s="13">
        <v>50000</v>
      </c>
      <c r="AB3667" s="13" t="s">
        <v>60</v>
      </c>
      <c r="AC3667" s="13">
        <v>50000</v>
      </c>
      <c r="AD3667" s="13" t="s">
        <v>467</v>
      </c>
      <c r="AE3667" s="13">
        <v>265000</v>
      </c>
      <c r="AF3667" s="13" t="s">
        <v>60</v>
      </c>
      <c r="AG3667" s="13">
        <v>265000</v>
      </c>
      <c r="AH3667" s="13">
        <v>265000</v>
      </c>
      <c r="AI3667" s="13" t="s">
        <v>60</v>
      </c>
      <c r="AJ3667" s="13">
        <v>265000</v>
      </c>
      <c r="AK3667" s="13" t="s">
        <v>34692</v>
      </c>
      <c r="AL3667" s="13" t="s">
        <v>50</v>
      </c>
      <c r="AM3667" s="13" t="s">
        <v>34693</v>
      </c>
      <c r="AN3667" s="13" t="s">
        <v>66</v>
      </c>
      <c r="AO3667" s="13" t="s">
        <v>34694</v>
      </c>
      <c r="AP3667" s="21" t="s">
        <v>34695</v>
      </c>
      <c r="AQ3667" s="15" t="s">
        <v>50</v>
      </c>
      <c r="AR3667" s="13" t="s">
        <v>50</v>
      </c>
    </row>
    <row r="3668" spans="1:44" ht="15" thickBot="1">
      <c r="A3668" s="4" t="s">
        <v>34696</v>
      </c>
      <c r="B3668" s="7">
        <v>175</v>
      </c>
      <c r="C3668" s="6">
        <v>43831</v>
      </c>
      <c r="D3668" s="7" t="s">
        <v>45</v>
      </c>
      <c r="E3668" s="7" t="s">
        <v>46</v>
      </c>
      <c r="F3668" s="7" t="s">
        <v>70</v>
      </c>
      <c r="G3668" s="27" t="s">
        <v>54945</v>
      </c>
      <c r="H3668" s="7" t="s">
        <v>50</v>
      </c>
      <c r="I3668" s="7" t="s">
        <v>50</v>
      </c>
      <c r="J3668" s="6">
        <v>45377</v>
      </c>
      <c r="K3668" s="7" t="s">
        <v>50</v>
      </c>
      <c r="L3668" s="7" t="s">
        <v>467</v>
      </c>
      <c r="M3668" s="7" t="s">
        <v>34697</v>
      </c>
      <c r="N3668" s="7" t="s">
        <v>6775</v>
      </c>
      <c r="O3668" s="7" t="s">
        <v>34698</v>
      </c>
      <c r="P3668" s="5">
        <v>49096</v>
      </c>
      <c r="Q3668" s="7" t="s">
        <v>135</v>
      </c>
      <c r="R3668" s="34" t="s">
        <v>34699</v>
      </c>
      <c r="S3668" s="34" t="s">
        <v>34700</v>
      </c>
      <c r="T3668" s="7" t="s">
        <v>50</v>
      </c>
      <c r="U3668" s="7" t="s">
        <v>50</v>
      </c>
      <c r="V3668" s="7">
        <v>900000</v>
      </c>
      <c r="W3668" s="7" t="s">
        <v>139</v>
      </c>
      <c r="X3668" s="7">
        <v>1136517</v>
      </c>
      <c r="Y3668" s="7" t="s">
        <v>467</v>
      </c>
      <c r="Z3668" s="7">
        <v>2</v>
      </c>
      <c r="AA3668" s="7">
        <v>900000</v>
      </c>
      <c r="AB3668" s="7" t="s">
        <v>139</v>
      </c>
      <c r="AC3668" s="7">
        <v>1136517</v>
      </c>
      <c r="AD3668" s="7" t="s">
        <v>467</v>
      </c>
      <c r="AE3668" s="7">
        <v>900000</v>
      </c>
      <c r="AF3668" s="7" t="s">
        <v>139</v>
      </c>
      <c r="AG3668" s="7">
        <v>1136517</v>
      </c>
      <c r="AH3668" s="7">
        <v>900000</v>
      </c>
      <c r="AI3668" s="7" t="s">
        <v>139</v>
      </c>
      <c r="AJ3668" s="7">
        <v>1136517</v>
      </c>
      <c r="AK3668" s="7" t="s">
        <v>34701</v>
      </c>
      <c r="AL3668" s="7" t="s">
        <v>50</v>
      </c>
      <c r="AM3668" s="7" t="s">
        <v>34702</v>
      </c>
      <c r="AN3668" s="7" t="s">
        <v>66</v>
      </c>
      <c r="AO3668" s="7" t="s">
        <v>34703</v>
      </c>
      <c r="AP3668" s="22" t="s">
        <v>34704</v>
      </c>
      <c r="AQ3668" s="9" t="s">
        <v>50</v>
      </c>
      <c r="AR3668" s="7" t="s">
        <v>50</v>
      </c>
    </row>
    <row r="3669" spans="1:44" ht="15" thickBot="1">
      <c r="A3669" s="10" t="s">
        <v>34705</v>
      </c>
      <c r="B3669" s="13">
        <v>462</v>
      </c>
      <c r="C3669" s="12">
        <v>42826</v>
      </c>
      <c r="D3669" s="13" t="s">
        <v>45</v>
      </c>
      <c r="E3669" s="13" t="s">
        <v>46</v>
      </c>
      <c r="F3669" s="13" t="s">
        <v>70</v>
      </c>
      <c r="G3669" s="26" t="s">
        <v>54946</v>
      </c>
      <c r="H3669" s="13" t="s">
        <v>240</v>
      </c>
      <c r="I3669" s="13" t="s">
        <v>50</v>
      </c>
      <c r="J3669" s="12">
        <v>45376</v>
      </c>
      <c r="K3669" s="13" t="s">
        <v>50</v>
      </c>
      <c r="L3669" s="13" t="s">
        <v>178</v>
      </c>
      <c r="M3669" s="13" t="s">
        <v>34706</v>
      </c>
      <c r="N3669" s="13" t="s">
        <v>34707</v>
      </c>
      <c r="O3669" s="13" t="s">
        <v>34708</v>
      </c>
      <c r="P3669" s="11">
        <v>49165</v>
      </c>
      <c r="Q3669" s="13" t="s">
        <v>360</v>
      </c>
      <c r="R3669" s="33" t="s">
        <v>34709</v>
      </c>
      <c r="S3669" s="33" t="s">
        <v>34710</v>
      </c>
      <c r="T3669" s="13" t="s">
        <v>34711</v>
      </c>
      <c r="U3669" s="13" t="s">
        <v>34712</v>
      </c>
      <c r="V3669" s="13">
        <v>10000000</v>
      </c>
      <c r="W3669" s="13" t="s">
        <v>209</v>
      </c>
      <c r="X3669" s="13">
        <v>10837054</v>
      </c>
      <c r="Y3669" s="13" t="s">
        <v>50</v>
      </c>
      <c r="Z3669" s="13">
        <v>1</v>
      </c>
      <c r="AA3669" s="13">
        <v>10000000</v>
      </c>
      <c r="AB3669" s="13" t="s">
        <v>209</v>
      </c>
      <c r="AC3669" s="13">
        <v>10837054</v>
      </c>
      <c r="AD3669" s="13" t="s">
        <v>178</v>
      </c>
      <c r="AE3669" s="13">
        <v>10000000</v>
      </c>
      <c r="AF3669" s="13" t="s">
        <v>209</v>
      </c>
      <c r="AG3669" s="13">
        <v>10837054</v>
      </c>
      <c r="AH3669" s="13">
        <v>10000000</v>
      </c>
      <c r="AI3669" s="13" t="s">
        <v>209</v>
      </c>
      <c r="AJ3669" s="13">
        <v>10837054</v>
      </c>
      <c r="AK3669" s="13" t="s">
        <v>34713</v>
      </c>
      <c r="AL3669" s="13" t="s">
        <v>50</v>
      </c>
      <c r="AM3669" s="13" t="s">
        <v>34714</v>
      </c>
      <c r="AN3669" s="13" t="s">
        <v>66</v>
      </c>
      <c r="AO3669" s="13" t="s">
        <v>34715</v>
      </c>
      <c r="AP3669" s="21" t="s">
        <v>34716</v>
      </c>
      <c r="AQ3669" s="15" t="s">
        <v>50</v>
      </c>
      <c r="AR3669" s="13" t="s">
        <v>50</v>
      </c>
    </row>
    <row r="3670" spans="1:44" ht="15" thickBot="1">
      <c r="A3670" s="4" t="s">
        <v>34717</v>
      </c>
      <c r="B3670" s="5">
        <v>1793</v>
      </c>
      <c r="C3670" s="6">
        <v>1462</v>
      </c>
      <c r="D3670" s="7" t="s">
        <v>45</v>
      </c>
      <c r="E3670" s="7" t="s">
        <v>46</v>
      </c>
      <c r="F3670" s="7" t="s">
        <v>47</v>
      </c>
      <c r="G3670" s="7" t="s">
        <v>160</v>
      </c>
      <c r="H3670" s="7" t="s">
        <v>2309</v>
      </c>
      <c r="I3670" s="7" t="s">
        <v>50</v>
      </c>
      <c r="J3670" s="6">
        <v>45376</v>
      </c>
      <c r="K3670" s="7" t="s">
        <v>161</v>
      </c>
      <c r="L3670" s="7" t="s">
        <v>162</v>
      </c>
      <c r="M3670" s="7" t="s">
        <v>26514</v>
      </c>
      <c r="N3670" s="7" t="s">
        <v>14226</v>
      </c>
      <c r="O3670" s="7" t="s">
        <v>34718</v>
      </c>
      <c r="P3670" s="5">
        <v>49835</v>
      </c>
      <c r="Q3670" s="7" t="s">
        <v>481</v>
      </c>
      <c r="R3670" s="34" t="s">
        <v>34719</v>
      </c>
      <c r="S3670" s="34" t="s">
        <v>34720</v>
      </c>
      <c r="T3670" s="7" t="s">
        <v>34721</v>
      </c>
      <c r="U3670" s="7" t="s">
        <v>34722</v>
      </c>
      <c r="V3670" s="7">
        <v>700000000</v>
      </c>
      <c r="W3670" s="7" t="s">
        <v>60</v>
      </c>
      <c r="X3670" s="7">
        <v>700000000</v>
      </c>
      <c r="Y3670" s="7" t="s">
        <v>61</v>
      </c>
      <c r="Z3670" s="7">
        <v>1</v>
      </c>
      <c r="AA3670" s="7" t="s">
        <v>50</v>
      </c>
      <c r="AB3670" s="7" t="s">
        <v>50</v>
      </c>
      <c r="AC3670" s="7" t="s">
        <v>50</v>
      </c>
      <c r="AD3670" s="7" t="s">
        <v>50</v>
      </c>
      <c r="AE3670" s="7" t="s">
        <v>50</v>
      </c>
      <c r="AF3670" s="7" t="s">
        <v>50</v>
      </c>
      <c r="AG3670" s="7" t="s">
        <v>50</v>
      </c>
      <c r="AH3670" s="7">
        <v>700000000</v>
      </c>
      <c r="AI3670" s="7" t="s">
        <v>60</v>
      </c>
      <c r="AJ3670" s="7">
        <v>700000000</v>
      </c>
      <c r="AK3670" s="7" t="s">
        <v>50</v>
      </c>
      <c r="AL3670" s="7" t="s">
        <v>50</v>
      </c>
      <c r="AM3670" s="7" t="s">
        <v>34723</v>
      </c>
      <c r="AN3670" s="7" t="s">
        <v>66</v>
      </c>
      <c r="AO3670" s="7" t="s">
        <v>34724</v>
      </c>
      <c r="AP3670" s="22" t="s">
        <v>34725</v>
      </c>
      <c r="AQ3670" s="9" t="s">
        <v>50</v>
      </c>
      <c r="AR3670" s="7" t="s">
        <v>50</v>
      </c>
    </row>
    <row r="3671" spans="1:44" ht="15" thickBot="1">
      <c r="A3671" s="10" t="s">
        <v>34726</v>
      </c>
      <c r="B3671" s="11">
        <v>1735</v>
      </c>
      <c r="C3671" s="12">
        <v>41640</v>
      </c>
      <c r="D3671" s="13" t="s">
        <v>45</v>
      </c>
      <c r="E3671" s="13" t="s">
        <v>46</v>
      </c>
      <c r="F3671" s="13" t="s">
        <v>70</v>
      </c>
      <c r="G3671" s="26" t="s">
        <v>54946</v>
      </c>
      <c r="H3671" s="13" t="s">
        <v>34727</v>
      </c>
      <c r="I3671" s="13" t="s">
        <v>50</v>
      </c>
      <c r="J3671" s="12">
        <v>45377</v>
      </c>
      <c r="K3671" s="13" t="s">
        <v>116</v>
      </c>
      <c r="L3671" s="13" t="s">
        <v>131</v>
      </c>
      <c r="M3671" s="13" t="s">
        <v>34728</v>
      </c>
      <c r="N3671" s="13" t="s">
        <v>34729</v>
      </c>
      <c r="O3671" s="13" t="s">
        <v>34730</v>
      </c>
      <c r="P3671" s="11">
        <v>50404</v>
      </c>
      <c r="Q3671" s="13" t="s">
        <v>135</v>
      </c>
      <c r="R3671" s="33" t="s">
        <v>34731</v>
      </c>
      <c r="S3671" s="33" t="s">
        <v>34732</v>
      </c>
      <c r="T3671" s="13" t="s">
        <v>34733</v>
      </c>
      <c r="U3671" s="13" t="s">
        <v>34734</v>
      </c>
      <c r="V3671" s="13">
        <v>100000000</v>
      </c>
      <c r="W3671" s="13" t="s">
        <v>139</v>
      </c>
      <c r="X3671" s="13">
        <v>126279687</v>
      </c>
      <c r="Y3671" s="13" t="s">
        <v>50</v>
      </c>
      <c r="Z3671" s="13">
        <v>1</v>
      </c>
      <c r="AA3671" s="13" t="s">
        <v>50</v>
      </c>
      <c r="AB3671" s="13" t="s">
        <v>50</v>
      </c>
      <c r="AC3671" s="13" t="s">
        <v>50</v>
      </c>
      <c r="AD3671" s="13" t="s">
        <v>50</v>
      </c>
      <c r="AE3671" s="13" t="s">
        <v>50</v>
      </c>
      <c r="AF3671" s="13" t="s">
        <v>50</v>
      </c>
      <c r="AG3671" s="13" t="s">
        <v>50</v>
      </c>
      <c r="AH3671" s="13">
        <v>100000000</v>
      </c>
      <c r="AI3671" s="13" t="s">
        <v>139</v>
      </c>
      <c r="AJ3671" s="13">
        <v>126279687</v>
      </c>
      <c r="AK3671" s="13" t="s">
        <v>34735</v>
      </c>
      <c r="AL3671" s="13" t="s">
        <v>50</v>
      </c>
      <c r="AM3671" s="13" t="s">
        <v>34736</v>
      </c>
      <c r="AN3671" s="13" t="s">
        <v>66</v>
      </c>
      <c r="AO3671" s="13" t="s">
        <v>34737</v>
      </c>
      <c r="AP3671" s="21" t="s">
        <v>34738</v>
      </c>
      <c r="AQ3671" s="15" t="s">
        <v>50</v>
      </c>
      <c r="AR3671" s="13" t="s">
        <v>50</v>
      </c>
    </row>
    <row r="3672" spans="1:44" ht="15" thickBot="1">
      <c r="A3672" s="4" t="s">
        <v>34739</v>
      </c>
      <c r="B3672" s="5">
        <v>21595</v>
      </c>
      <c r="C3672" s="6">
        <v>44562</v>
      </c>
      <c r="D3672" s="7" t="s">
        <v>45</v>
      </c>
      <c r="E3672" s="7" t="s">
        <v>46</v>
      </c>
      <c r="F3672" s="7" t="s">
        <v>70</v>
      </c>
      <c r="G3672" s="27" t="s">
        <v>54945</v>
      </c>
      <c r="H3672" s="7" t="s">
        <v>50</v>
      </c>
      <c r="I3672" s="7" t="s">
        <v>50</v>
      </c>
      <c r="J3672" s="6">
        <v>45379</v>
      </c>
      <c r="K3672" s="7" t="s">
        <v>116</v>
      </c>
      <c r="L3672" s="7" t="s">
        <v>467</v>
      </c>
      <c r="M3672" s="7" t="s">
        <v>22535</v>
      </c>
      <c r="N3672" s="7" t="s">
        <v>1473</v>
      </c>
      <c r="O3672" s="7" t="s">
        <v>34740</v>
      </c>
      <c r="P3672" s="5">
        <v>50509</v>
      </c>
      <c r="Q3672" s="7" t="s">
        <v>1001</v>
      </c>
      <c r="R3672" s="34" t="s">
        <v>34741</v>
      </c>
      <c r="S3672" s="34" t="s">
        <v>34742</v>
      </c>
      <c r="T3672" s="7" t="s">
        <v>50</v>
      </c>
      <c r="U3672" s="7" t="s">
        <v>50</v>
      </c>
      <c r="V3672" s="7" t="s">
        <v>50</v>
      </c>
      <c r="W3672" s="7" t="s">
        <v>50</v>
      </c>
      <c r="X3672" s="7" t="s">
        <v>50</v>
      </c>
      <c r="Y3672" s="7" t="s">
        <v>467</v>
      </c>
      <c r="Z3672" s="7">
        <v>2</v>
      </c>
      <c r="AA3672" s="7" t="s">
        <v>50</v>
      </c>
      <c r="AB3672" s="7" t="s">
        <v>50</v>
      </c>
      <c r="AC3672" s="7" t="s">
        <v>50</v>
      </c>
      <c r="AD3672" s="7" t="s">
        <v>467</v>
      </c>
      <c r="AE3672" s="7">
        <v>1500000</v>
      </c>
      <c r="AF3672" s="7" t="s">
        <v>60</v>
      </c>
      <c r="AG3672" s="7">
        <v>1500000</v>
      </c>
      <c r="AH3672" s="7">
        <v>1500000</v>
      </c>
      <c r="AI3672" s="7" t="s">
        <v>60</v>
      </c>
      <c r="AJ3672" s="7">
        <v>1500000</v>
      </c>
      <c r="AK3672" s="7" t="s">
        <v>34743</v>
      </c>
      <c r="AL3672" s="7" t="s">
        <v>50</v>
      </c>
      <c r="AM3672" s="7" t="s">
        <v>34744</v>
      </c>
      <c r="AN3672" s="7" t="s">
        <v>66</v>
      </c>
      <c r="AO3672" s="7" t="s">
        <v>34745</v>
      </c>
      <c r="AP3672" s="22" t="s">
        <v>34746</v>
      </c>
      <c r="AQ3672" s="9" t="s">
        <v>50</v>
      </c>
      <c r="AR3672" s="7" t="s">
        <v>50</v>
      </c>
    </row>
    <row r="3673" spans="1:44" ht="15" thickBot="1">
      <c r="A3673" s="10" t="s">
        <v>34747</v>
      </c>
      <c r="B3673" s="11">
        <v>1018</v>
      </c>
      <c r="C3673" s="12">
        <v>44136</v>
      </c>
      <c r="D3673" s="13" t="s">
        <v>45</v>
      </c>
      <c r="E3673" s="13" t="s">
        <v>46</v>
      </c>
      <c r="F3673" s="13" t="s">
        <v>70</v>
      </c>
      <c r="G3673" s="26" t="s">
        <v>54946</v>
      </c>
      <c r="H3673" s="13" t="s">
        <v>466</v>
      </c>
      <c r="I3673" s="13" t="s">
        <v>50</v>
      </c>
      <c r="J3673" s="12">
        <v>45377</v>
      </c>
      <c r="K3673" s="13" t="s">
        <v>116</v>
      </c>
      <c r="L3673" s="13" t="s">
        <v>1471</v>
      </c>
      <c r="M3673" s="13" t="s">
        <v>34748</v>
      </c>
      <c r="N3673" s="13" t="s">
        <v>640</v>
      </c>
      <c r="O3673" s="13" t="s">
        <v>34749</v>
      </c>
      <c r="P3673" s="11">
        <v>50642</v>
      </c>
      <c r="Q3673" s="13" t="s">
        <v>642</v>
      </c>
      <c r="R3673" s="33" t="s">
        <v>34750</v>
      </c>
      <c r="S3673" s="33" t="s">
        <v>34751</v>
      </c>
      <c r="T3673" s="13" t="s">
        <v>34752</v>
      </c>
      <c r="U3673" s="13" t="s">
        <v>34753</v>
      </c>
      <c r="V3673" s="13" t="s">
        <v>50</v>
      </c>
      <c r="W3673" s="13" t="s">
        <v>50</v>
      </c>
      <c r="X3673" s="13" t="s">
        <v>50</v>
      </c>
      <c r="Y3673" s="13" t="s">
        <v>50</v>
      </c>
      <c r="Z3673" s="13">
        <v>3</v>
      </c>
      <c r="AA3673" s="13" t="s">
        <v>50</v>
      </c>
      <c r="AB3673" s="13" t="s">
        <v>50</v>
      </c>
      <c r="AC3673" s="13" t="s">
        <v>50</v>
      </c>
      <c r="AD3673" s="13" t="s">
        <v>1471</v>
      </c>
      <c r="AE3673" s="13">
        <v>3000000</v>
      </c>
      <c r="AF3673" s="13" t="s">
        <v>60</v>
      </c>
      <c r="AG3673" s="13">
        <v>3000000</v>
      </c>
      <c r="AH3673" s="13">
        <v>3000000</v>
      </c>
      <c r="AI3673" s="13" t="s">
        <v>60</v>
      </c>
      <c r="AJ3673" s="13">
        <v>3000000</v>
      </c>
      <c r="AK3673" s="13" t="s">
        <v>34754</v>
      </c>
      <c r="AL3673" s="13" t="s">
        <v>50</v>
      </c>
      <c r="AM3673" s="13" t="s">
        <v>34755</v>
      </c>
      <c r="AN3673" s="13" t="s">
        <v>66</v>
      </c>
      <c r="AO3673" s="13" t="s">
        <v>34752</v>
      </c>
      <c r="AP3673" s="21" t="s">
        <v>34756</v>
      </c>
      <c r="AQ3673" s="15" t="s">
        <v>50</v>
      </c>
      <c r="AR3673" s="13" t="s">
        <v>50</v>
      </c>
    </row>
    <row r="3674" spans="1:44" ht="15" thickBot="1">
      <c r="A3674" s="4" t="s">
        <v>34757</v>
      </c>
      <c r="B3674" s="7">
        <v>890</v>
      </c>
      <c r="C3674" s="6">
        <v>44562</v>
      </c>
      <c r="D3674" s="7" t="s">
        <v>45</v>
      </c>
      <c r="E3674" s="7" t="s">
        <v>46</v>
      </c>
      <c r="F3674" s="7" t="s">
        <v>70</v>
      </c>
      <c r="G3674" s="27" t="s">
        <v>54945</v>
      </c>
      <c r="H3674" s="7" t="s">
        <v>50</v>
      </c>
      <c r="I3674" s="7" t="s">
        <v>50</v>
      </c>
      <c r="J3674" s="6">
        <v>45378</v>
      </c>
      <c r="K3674" s="7" t="s">
        <v>50</v>
      </c>
      <c r="L3674" s="7" t="s">
        <v>1624</v>
      </c>
      <c r="M3674" s="7" t="s">
        <v>17435</v>
      </c>
      <c r="N3674" s="7" t="s">
        <v>5274</v>
      </c>
      <c r="O3674" s="7" t="s">
        <v>34758</v>
      </c>
      <c r="P3674" s="5">
        <v>50663</v>
      </c>
      <c r="Q3674" s="7" t="s">
        <v>1116</v>
      </c>
      <c r="R3674" s="34" t="s">
        <v>34759</v>
      </c>
      <c r="S3674" s="34" t="s">
        <v>34760</v>
      </c>
      <c r="T3674" s="7" t="s">
        <v>34761</v>
      </c>
      <c r="U3674" s="7" t="s">
        <v>50</v>
      </c>
      <c r="V3674" s="7">
        <v>1500000</v>
      </c>
      <c r="W3674" s="7" t="s">
        <v>60</v>
      </c>
      <c r="X3674" s="7">
        <v>1500000</v>
      </c>
      <c r="Y3674" s="7" t="s">
        <v>467</v>
      </c>
      <c r="Z3674" s="7">
        <v>2</v>
      </c>
      <c r="AA3674" s="7">
        <v>1500000</v>
      </c>
      <c r="AB3674" s="7" t="s">
        <v>60</v>
      </c>
      <c r="AC3674" s="7">
        <v>1500000</v>
      </c>
      <c r="AD3674" s="7" t="s">
        <v>1624</v>
      </c>
      <c r="AE3674" s="7">
        <v>1500000</v>
      </c>
      <c r="AF3674" s="7" t="s">
        <v>60</v>
      </c>
      <c r="AG3674" s="7">
        <v>1500000</v>
      </c>
      <c r="AH3674" s="7">
        <v>1575000</v>
      </c>
      <c r="AI3674" s="7" t="s">
        <v>60</v>
      </c>
      <c r="AJ3674" s="7">
        <v>1575000</v>
      </c>
      <c r="AK3674" s="7" t="s">
        <v>34762</v>
      </c>
      <c r="AL3674" s="7" t="s">
        <v>50</v>
      </c>
      <c r="AM3674" s="7" t="s">
        <v>34763</v>
      </c>
      <c r="AN3674" s="7" t="s">
        <v>66</v>
      </c>
      <c r="AO3674" s="7" t="s">
        <v>34764</v>
      </c>
      <c r="AP3674" s="22" t="s">
        <v>34765</v>
      </c>
      <c r="AQ3674" s="9" t="s">
        <v>50</v>
      </c>
      <c r="AR3674" s="7" t="s">
        <v>50</v>
      </c>
    </row>
    <row r="3675" spans="1:44" ht="15" thickBot="1">
      <c r="A3675" s="10" t="s">
        <v>34766</v>
      </c>
      <c r="B3675" s="13" t="s">
        <v>50</v>
      </c>
      <c r="C3675" s="12">
        <v>44197</v>
      </c>
      <c r="D3675" s="13" t="s">
        <v>45</v>
      </c>
      <c r="E3675" s="13" t="s">
        <v>46</v>
      </c>
      <c r="F3675" s="13" t="s">
        <v>70</v>
      </c>
      <c r="G3675" s="26" t="s">
        <v>54946</v>
      </c>
      <c r="H3675" s="13" t="s">
        <v>4364</v>
      </c>
      <c r="I3675" s="13" t="s">
        <v>50</v>
      </c>
      <c r="J3675" s="12">
        <v>45377</v>
      </c>
      <c r="K3675" s="13" t="s">
        <v>116</v>
      </c>
      <c r="L3675" s="13" t="s">
        <v>467</v>
      </c>
      <c r="M3675" s="13" t="s">
        <v>34767</v>
      </c>
      <c r="N3675" s="13" t="s">
        <v>34768</v>
      </c>
      <c r="O3675" s="13" t="s">
        <v>34769</v>
      </c>
      <c r="P3675" s="11">
        <v>50893</v>
      </c>
      <c r="Q3675" s="13" t="s">
        <v>135</v>
      </c>
      <c r="R3675" s="33" t="s">
        <v>34770</v>
      </c>
      <c r="S3675" s="33" t="s">
        <v>34771</v>
      </c>
      <c r="T3675" s="13" t="s">
        <v>50</v>
      </c>
      <c r="U3675" s="13" t="s">
        <v>50</v>
      </c>
      <c r="V3675" s="13">
        <v>500000</v>
      </c>
      <c r="W3675" s="13" t="s">
        <v>60</v>
      </c>
      <c r="X3675" s="13">
        <v>500000</v>
      </c>
      <c r="Y3675" s="13" t="s">
        <v>467</v>
      </c>
      <c r="Z3675" s="13">
        <v>2</v>
      </c>
      <c r="AA3675" s="13">
        <v>500000</v>
      </c>
      <c r="AB3675" s="13" t="s">
        <v>60</v>
      </c>
      <c r="AC3675" s="13">
        <v>500000</v>
      </c>
      <c r="AD3675" s="13" t="s">
        <v>467</v>
      </c>
      <c r="AE3675" s="13">
        <v>4387391</v>
      </c>
      <c r="AF3675" s="13" t="s">
        <v>60</v>
      </c>
      <c r="AG3675" s="13">
        <v>4387391</v>
      </c>
      <c r="AH3675" s="13">
        <v>4387391</v>
      </c>
      <c r="AI3675" s="13" t="s">
        <v>60</v>
      </c>
      <c r="AJ3675" s="13">
        <v>4387391</v>
      </c>
      <c r="AK3675" s="13" t="s">
        <v>34772</v>
      </c>
      <c r="AL3675" s="13" t="s">
        <v>50</v>
      </c>
      <c r="AM3675" s="13" t="s">
        <v>34773</v>
      </c>
      <c r="AN3675" s="13" t="s">
        <v>66</v>
      </c>
      <c r="AO3675" s="13" t="s">
        <v>34774</v>
      </c>
      <c r="AP3675" s="21" t="s">
        <v>34775</v>
      </c>
      <c r="AQ3675" s="15" t="s">
        <v>50</v>
      </c>
      <c r="AR3675" s="13" t="s">
        <v>50</v>
      </c>
    </row>
    <row r="3676" spans="1:44" ht="15" thickBot="1">
      <c r="A3676" s="4" t="s">
        <v>34776</v>
      </c>
      <c r="B3676" s="5">
        <v>14343</v>
      </c>
      <c r="C3676" s="6">
        <v>43497</v>
      </c>
      <c r="D3676" s="7" t="s">
        <v>45</v>
      </c>
      <c r="E3676" s="7" t="s">
        <v>46</v>
      </c>
      <c r="F3676" s="7" t="s">
        <v>70</v>
      </c>
      <c r="G3676" s="7" t="s">
        <v>87</v>
      </c>
      <c r="H3676" s="7" t="s">
        <v>240</v>
      </c>
      <c r="I3676" s="7" t="s">
        <v>50</v>
      </c>
      <c r="J3676" s="6">
        <v>45378</v>
      </c>
      <c r="K3676" s="7" t="s">
        <v>116</v>
      </c>
      <c r="L3676" s="7" t="s">
        <v>178</v>
      </c>
      <c r="M3676" s="7" t="s">
        <v>5346</v>
      </c>
      <c r="N3676" s="7" t="s">
        <v>34777</v>
      </c>
      <c r="O3676" s="7" t="s">
        <v>34778</v>
      </c>
      <c r="P3676" s="5">
        <v>50927</v>
      </c>
      <c r="Q3676" s="7" t="s">
        <v>397</v>
      </c>
      <c r="R3676" s="34" t="s">
        <v>34779</v>
      </c>
      <c r="S3676" s="34" t="s">
        <v>34780</v>
      </c>
      <c r="T3676" s="7" t="s">
        <v>50</v>
      </c>
      <c r="U3676" s="7" t="s">
        <v>34781</v>
      </c>
      <c r="V3676" s="7">
        <v>3500000</v>
      </c>
      <c r="W3676" s="7" t="s">
        <v>4256</v>
      </c>
      <c r="X3676" s="7">
        <v>701136</v>
      </c>
      <c r="Y3676" s="7" t="s">
        <v>50</v>
      </c>
      <c r="Z3676" s="7">
        <v>4</v>
      </c>
      <c r="AA3676" s="7">
        <v>3500000</v>
      </c>
      <c r="AB3676" s="7" t="s">
        <v>4256</v>
      </c>
      <c r="AC3676" s="7">
        <v>701136</v>
      </c>
      <c r="AD3676" s="7" t="s">
        <v>178</v>
      </c>
      <c r="AE3676" s="7">
        <v>6400000</v>
      </c>
      <c r="AF3676" s="7" t="s">
        <v>4256</v>
      </c>
      <c r="AG3676" s="7">
        <v>1223250</v>
      </c>
      <c r="AH3676" s="7">
        <v>6400000</v>
      </c>
      <c r="AI3676" s="7" t="s">
        <v>4256</v>
      </c>
      <c r="AJ3676" s="7">
        <v>1223250</v>
      </c>
      <c r="AK3676" s="7" t="s">
        <v>34782</v>
      </c>
      <c r="AL3676" s="7" t="s">
        <v>50</v>
      </c>
      <c r="AM3676" s="7" t="s">
        <v>34783</v>
      </c>
      <c r="AN3676" s="7" t="s">
        <v>66</v>
      </c>
      <c r="AO3676" s="7" t="s">
        <v>34784</v>
      </c>
      <c r="AP3676" s="22" t="s">
        <v>34785</v>
      </c>
      <c r="AQ3676" s="9" t="s">
        <v>50</v>
      </c>
      <c r="AR3676" s="7" t="s">
        <v>50</v>
      </c>
    </row>
    <row r="3677" spans="1:44" ht="15" thickBot="1">
      <c r="A3677" s="10" t="s">
        <v>34786</v>
      </c>
      <c r="B3677" s="11">
        <v>13637</v>
      </c>
      <c r="C3677" s="12">
        <v>41974</v>
      </c>
      <c r="D3677" s="13" t="s">
        <v>45</v>
      </c>
      <c r="E3677" s="13" t="s">
        <v>46</v>
      </c>
      <c r="F3677" s="13" t="s">
        <v>70</v>
      </c>
      <c r="G3677" s="13" t="s">
        <v>176</v>
      </c>
      <c r="H3677" s="13" t="s">
        <v>50</v>
      </c>
      <c r="I3677" s="13" t="s">
        <v>50</v>
      </c>
      <c r="J3677" s="12">
        <v>45379</v>
      </c>
      <c r="K3677" s="13" t="s">
        <v>50</v>
      </c>
      <c r="L3677" s="13" t="s">
        <v>178</v>
      </c>
      <c r="M3677" s="13" t="s">
        <v>9698</v>
      </c>
      <c r="N3677" s="13" t="s">
        <v>1954</v>
      </c>
      <c r="O3677" s="13" t="s">
        <v>34787</v>
      </c>
      <c r="P3677" s="11">
        <v>51180</v>
      </c>
      <c r="Q3677" s="13" t="s">
        <v>245</v>
      </c>
      <c r="R3677" s="33" t="s">
        <v>34788</v>
      </c>
      <c r="S3677" s="30" t="s">
        <v>50</v>
      </c>
      <c r="T3677" s="13" t="s">
        <v>50</v>
      </c>
      <c r="U3677" s="13" t="s">
        <v>34789</v>
      </c>
      <c r="V3677" s="13">
        <v>4800000000</v>
      </c>
      <c r="W3677" s="13" t="s">
        <v>1960</v>
      </c>
      <c r="X3677" s="13">
        <v>31694376</v>
      </c>
      <c r="Y3677" s="13" t="s">
        <v>50</v>
      </c>
      <c r="Z3677" s="13">
        <v>1</v>
      </c>
      <c r="AA3677" s="13">
        <v>4800000000</v>
      </c>
      <c r="AB3677" s="13" t="s">
        <v>1960</v>
      </c>
      <c r="AC3677" s="13">
        <v>31694376</v>
      </c>
      <c r="AD3677" s="13" t="s">
        <v>178</v>
      </c>
      <c r="AE3677" s="13">
        <v>4800000000</v>
      </c>
      <c r="AF3677" s="13" t="s">
        <v>1960</v>
      </c>
      <c r="AG3677" s="13">
        <v>31694376</v>
      </c>
      <c r="AH3677" s="13">
        <v>4800000000</v>
      </c>
      <c r="AI3677" s="13" t="s">
        <v>1960</v>
      </c>
      <c r="AJ3677" s="13">
        <v>31694376</v>
      </c>
      <c r="AK3677" s="13" t="s">
        <v>34790</v>
      </c>
      <c r="AL3677" s="13" t="s">
        <v>50</v>
      </c>
      <c r="AM3677" s="13" t="s">
        <v>34791</v>
      </c>
      <c r="AN3677" s="13" t="s">
        <v>66</v>
      </c>
      <c r="AO3677" s="13" t="s">
        <v>34792</v>
      </c>
      <c r="AP3677" s="15" t="s">
        <v>50</v>
      </c>
      <c r="AQ3677" s="21" t="s">
        <v>34793</v>
      </c>
      <c r="AR3677" s="13" t="s">
        <v>50</v>
      </c>
    </row>
    <row r="3678" spans="1:44" ht="15" thickBot="1">
      <c r="A3678" s="4" t="s">
        <v>34794</v>
      </c>
      <c r="B3678" s="5">
        <v>3277</v>
      </c>
      <c r="C3678" s="6">
        <v>42736</v>
      </c>
      <c r="D3678" s="7" t="s">
        <v>45</v>
      </c>
      <c r="E3678" s="7" t="s">
        <v>46</v>
      </c>
      <c r="F3678" s="7" t="s">
        <v>70</v>
      </c>
      <c r="G3678" s="26" t="s">
        <v>54946</v>
      </c>
      <c r="H3678" s="7" t="s">
        <v>24659</v>
      </c>
      <c r="I3678" s="7" t="s">
        <v>50</v>
      </c>
      <c r="J3678" s="6">
        <v>45378</v>
      </c>
      <c r="K3678" s="7" t="s">
        <v>50</v>
      </c>
      <c r="L3678" s="7" t="s">
        <v>241</v>
      </c>
      <c r="M3678" s="7" t="s">
        <v>34795</v>
      </c>
      <c r="N3678" s="7" t="s">
        <v>12690</v>
      </c>
      <c r="O3678" s="7" t="s">
        <v>34796</v>
      </c>
      <c r="P3678" s="5">
        <v>51206</v>
      </c>
      <c r="Q3678" s="7" t="s">
        <v>6734</v>
      </c>
      <c r="R3678" s="34" t="s">
        <v>34797</v>
      </c>
      <c r="S3678" s="34" t="s">
        <v>34798</v>
      </c>
      <c r="T3678" s="7" t="s">
        <v>34799</v>
      </c>
      <c r="U3678" s="7" t="s">
        <v>34800</v>
      </c>
      <c r="V3678" s="7">
        <v>17000000</v>
      </c>
      <c r="W3678" s="7" t="s">
        <v>60</v>
      </c>
      <c r="X3678" s="7">
        <v>17000000</v>
      </c>
      <c r="Y3678" s="7" t="s">
        <v>154</v>
      </c>
      <c r="Z3678" s="7">
        <v>7</v>
      </c>
      <c r="AA3678" s="7">
        <v>17000000</v>
      </c>
      <c r="AB3678" s="7" t="s">
        <v>60</v>
      </c>
      <c r="AC3678" s="7">
        <v>17000000</v>
      </c>
      <c r="AD3678" s="7" t="s">
        <v>241</v>
      </c>
      <c r="AE3678" s="7">
        <v>34067900</v>
      </c>
      <c r="AF3678" s="7" t="s">
        <v>60</v>
      </c>
      <c r="AG3678" s="7">
        <v>34067900</v>
      </c>
      <c r="AH3678" s="7">
        <v>34067900</v>
      </c>
      <c r="AI3678" s="7" t="s">
        <v>60</v>
      </c>
      <c r="AJ3678" s="7">
        <v>34067900</v>
      </c>
      <c r="AK3678" s="7" t="s">
        <v>34801</v>
      </c>
      <c r="AL3678" s="7" t="s">
        <v>50</v>
      </c>
      <c r="AM3678" s="7" t="s">
        <v>34802</v>
      </c>
      <c r="AN3678" s="7" t="s">
        <v>66</v>
      </c>
      <c r="AO3678" s="7" t="s">
        <v>34803</v>
      </c>
      <c r="AP3678" s="22" t="s">
        <v>34804</v>
      </c>
      <c r="AQ3678" s="9" t="s">
        <v>50</v>
      </c>
      <c r="AR3678" s="7" t="s">
        <v>50</v>
      </c>
    </row>
    <row r="3679" spans="1:44" ht="15" thickBot="1">
      <c r="A3679" s="10" t="s">
        <v>34805</v>
      </c>
      <c r="B3679" s="13" t="s">
        <v>50</v>
      </c>
      <c r="C3679" s="12">
        <v>43831</v>
      </c>
      <c r="D3679" s="13" t="s">
        <v>45</v>
      </c>
      <c r="E3679" s="13" t="s">
        <v>46</v>
      </c>
      <c r="F3679" s="13" t="s">
        <v>70</v>
      </c>
      <c r="G3679" s="26" t="s">
        <v>54946</v>
      </c>
      <c r="H3679" s="13" t="s">
        <v>50</v>
      </c>
      <c r="I3679" s="13" t="s">
        <v>50</v>
      </c>
      <c r="J3679" s="12">
        <v>45378</v>
      </c>
      <c r="K3679" s="13" t="s">
        <v>50</v>
      </c>
      <c r="L3679" s="13" t="s">
        <v>147</v>
      </c>
      <c r="M3679" s="13" t="s">
        <v>34806</v>
      </c>
      <c r="N3679" s="13" t="s">
        <v>8046</v>
      </c>
      <c r="O3679" s="13" t="s">
        <v>34807</v>
      </c>
      <c r="P3679" s="11">
        <v>51378</v>
      </c>
      <c r="Q3679" s="13" t="s">
        <v>245</v>
      </c>
      <c r="R3679" s="33" t="s">
        <v>34808</v>
      </c>
      <c r="S3679" s="30" t="s">
        <v>50</v>
      </c>
      <c r="T3679" s="13" t="s">
        <v>34809</v>
      </c>
      <c r="U3679" s="13" t="s">
        <v>34810</v>
      </c>
      <c r="V3679" s="13">
        <v>8500000000</v>
      </c>
      <c r="W3679" s="13" t="s">
        <v>2946</v>
      </c>
      <c r="X3679" s="13">
        <v>6293860</v>
      </c>
      <c r="Y3679" s="13" t="s">
        <v>154</v>
      </c>
      <c r="Z3679" s="13">
        <v>2</v>
      </c>
      <c r="AA3679" s="13">
        <v>8500000000</v>
      </c>
      <c r="AB3679" s="13" t="s">
        <v>2946</v>
      </c>
      <c r="AC3679" s="13">
        <v>6293860</v>
      </c>
      <c r="AD3679" s="13" t="s">
        <v>147</v>
      </c>
      <c r="AE3679" s="13">
        <v>12500000000</v>
      </c>
      <c r="AF3679" s="13" t="s">
        <v>2946</v>
      </c>
      <c r="AG3679" s="13">
        <v>9654244</v>
      </c>
      <c r="AH3679" s="13">
        <v>12500000000</v>
      </c>
      <c r="AI3679" s="13" t="s">
        <v>2946</v>
      </c>
      <c r="AJ3679" s="13">
        <v>9654244</v>
      </c>
      <c r="AK3679" s="13" t="s">
        <v>50</v>
      </c>
      <c r="AL3679" s="13" t="s">
        <v>50</v>
      </c>
      <c r="AM3679" s="13" t="s">
        <v>34811</v>
      </c>
      <c r="AN3679" s="13" t="s">
        <v>66</v>
      </c>
      <c r="AO3679" s="13" t="s">
        <v>50</v>
      </c>
      <c r="AP3679" s="15" t="s">
        <v>50</v>
      </c>
      <c r="AQ3679" s="21" t="s">
        <v>34812</v>
      </c>
      <c r="AR3679" s="13" t="s">
        <v>255</v>
      </c>
    </row>
    <row r="3680" spans="1:44" ht="15" thickBot="1">
      <c r="A3680" s="4" t="s">
        <v>34813</v>
      </c>
      <c r="B3680" s="7">
        <v>3</v>
      </c>
      <c r="C3680" s="6">
        <v>42660</v>
      </c>
      <c r="D3680" s="7" t="s">
        <v>45</v>
      </c>
      <c r="E3680" s="7" t="s">
        <v>46</v>
      </c>
      <c r="F3680" s="7" t="s">
        <v>70</v>
      </c>
      <c r="G3680" s="26" t="s">
        <v>54946</v>
      </c>
      <c r="H3680" s="7" t="s">
        <v>562</v>
      </c>
      <c r="I3680" s="7" t="s">
        <v>50</v>
      </c>
      <c r="J3680" s="6">
        <v>45376</v>
      </c>
      <c r="K3680" s="7" t="s">
        <v>116</v>
      </c>
      <c r="L3680" s="7" t="s">
        <v>52</v>
      </c>
      <c r="M3680" s="7" t="s">
        <v>34814</v>
      </c>
      <c r="N3680" s="7" t="s">
        <v>720</v>
      </c>
      <c r="O3680" s="7" t="s">
        <v>34815</v>
      </c>
      <c r="P3680" s="5">
        <v>51868</v>
      </c>
      <c r="Q3680" s="7" t="s">
        <v>135</v>
      </c>
      <c r="R3680" s="34" t="s">
        <v>34816</v>
      </c>
      <c r="S3680" s="34" t="s">
        <v>34817</v>
      </c>
      <c r="T3680" s="7" t="s">
        <v>34818</v>
      </c>
      <c r="U3680" s="7" t="s">
        <v>34819</v>
      </c>
      <c r="V3680" s="7">
        <v>600000</v>
      </c>
      <c r="W3680" s="7" t="s">
        <v>139</v>
      </c>
      <c r="X3680" s="7">
        <v>758182</v>
      </c>
      <c r="Y3680" s="7" t="s">
        <v>50</v>
      </c>
      <c r="Z3680" s="7">
        <v>5</v>
      </c>
      <c r="AA3680" s="7">
        <v>1500000</v>
      </c>
      <c r="AB3680" s="7" t="s">
        <v>139</v>
      </c>
      <c r="AC3680" s="7">
        <v>1900538</v>
      </c>
      <c r="AD3680" s="7" t="s">
        <v>5159</v>
      </c>
      <c r="AE3680" s="7">
        <v>1798000</v>
      </c>
      <c r="AF3680" s="7" t="s">
        <v>139</v>
      </c>
      <c r="AG3680" s="7">
        <v>2288573</v>
      </c>
      <c r="AH3680" s="7">
        <v>2913000</v>
      </c>
      <c r="AI3680" s="7" t="s">
        <v>139</v>
      </c>
      <c r="AJ3680" s="7">
        <v>3702092</v>
      </c>
      <c r="AK3680" s="7" t="s">
        <v>34820</v>
      </c>
      <c r="AL3680" s="7" t="s">
        <v>50</v>
      </c>
      <c r="AM3680" s="7" t="s">
        <v>34821</v>
      </c>
      <c r="AN3680" s="7" t="s">
        <v>66</v>
      </c>
      <c r="AO3680" s="7" t="s">
        <v>34822</v>
      </c>
      <c r="AP3680" s="22" t="s">
        <v>34823</v>
      </c>
      <c r="AQ3680" s="9" t="s">
        <v>50</v>
      </c>
      <c r="AR3680" s="7" t="s">
        <v>50</v>
      </c>
    </row>
    <row r="3681" spans="1:44" ht="15" thickBot="1">
      <c r="A3681" s="10" t="s">
        <v>34824</v>
      </c>
      <c r="B3681" s="13" t="s">
        <v>50</v>
      </c>
      <c r="C3681" s="12">
        <v>44927</v>
      </c>
      <c r="D3681" s="13" t="s">
        <v>45</v>
      </c>
      <c r="E3681" s="13" t="s">
        <v>46</v>
      </c>
      <c r="F3681" s="13" t="s">
        <v>70</v>
      </c>
      <c r="G3681" s="27" t="s">
        <v>54945</v>
      </c>
      <c r="H3681" s="13" t="s">
        <v>50</v>
      </c>
      <c r="I3681" s="13" t="s">
        <v>50</v>
      </c>
      <c r="J3681" s="12">
        <v>45378</v>
      </c>
      <c r="K3681" s="13" t="s">
        <v>50</v>
      </c>
      <c r="L3681" s="13" t="s">
        <v>467</v>
      </c>
      <c r="M3681" s="13" t="s">
        <v>15718</v>
      </c>
      <c r="N3681" s="13" t="s">
        <v>180</v>
      </c>
      <c r="O3681" s="13" t="s">
        <v>34825</v>
      </c>
      <c r="P3681" s="11">
        <v>51924</v>
      </c>
      <c r="Q3681" s="13" t="s">
        <v>120</v>
      </c>
      <c r="R3681" s="33" t="s">
        <v>34826</v>
      </c>
      <c r="S3681" s="33" t="s">
        <v>34827</v>
      </c>
      <c r="T3681" s="13" t="s">
        <v>34828</v>
      </c>
      <c r="U3681" s="13" t="s">
        <v>34829</v>
      </c>
      <c r="V3681" s="13">
        <v>4000000</v>
      </c>
      <c r="W3681" s="13" t="s">
        <v>60</v>
      </c>
      <c r="X3681" s="13">
        <v>4000000</v>
      </c>
      <c r="Y3681" s="13" t="s">
        <v>467</v>
      </c>
      <c r="Z3681" s="13">
        <v>1</v>
      </c>
      <c r="AA3681" s="13">
        <v>4000000</v>
      </c>
      <c r="AB3681" s="13" t="s">
        <v>60</v>
      </c>
      <c r="AC3681" s="13">
        <v>4000000</v>
      </c>
      <c r="AD3681" s="13" t="s">
        <v>467</v>
      </c>
      <c r="AE3681" s="13">
        <v>4000000</v>
      </c>
      <c r="AF3681" s="13" t="s">
        <v>60</v>
      </c>
      <c r="AG3681" s="13">
        <v>4000000</v>
      </c>
      <c r="AH3681" s="13">
        <v>4000000</v>
      </c>
      <c r="AI3681" s="13" t="s">
        <v>60</v>
      </c>
      <c r="AJ3681" s="13">
        <v>4000000</v>
      </c>
      <c r="AK3681" s="13" t="s">
        <v>34830</v>
      </c>
      <c r="AL3681" s="13" t="s">
        <v>50</v>
      </c>
      <c r="AM3681" s="13" t="s">
        <v>34831</v>
      </c>
      <c r="AN3681" s="13" t="s">
        <v>66</v>
      </c>
      <c r="AO3681" s="13" t="s">
        <v>34832</v>
      </c>
      <c r="AP3681" s="21" t="s">
        <v>34833</v>
      </c>
      <c r="AQ3681" s="15" t="s">
        <v>50</v>
      </c>
      <c r="AR3681" s="13" t="s">
        <v>50</v>
      </c>
    </row>
    <row r="3682" spans="1:44" ht="15" thickBot="1">
      <c r="A3682" s="4" t="s">
        <v>34834</v>
      </c>
      <c r="B3682" s="7" t="s">
        <v>50</v>
      </c>
      <c r="C3682" s="6">
        <v>44562</v>
      </c>
      <c r="D3682" s="7" t="s">
        <v>45</v>
      </c>
      <c r="E3682" s="7" t="s">
        <v>46</v>
      </c>
      <c r="F3682" s="7" t="s">
        <v>70</v>
      </c>
      <c r="G3682" s="27" t="s">
        <v>54945</v>
      </c>
      <c r="H3682" s="7" t="s">
        <v>50</v>
      </c>
      <c r="I3682" s="7" t="s">
        <v>50</v>
      </c>
      <c r="J3682" s="6">
        <v>45379</v>
      </c>
      <c r="K3682" s="7" t="s">
        <v>50</v>
      </c>
      <c r="L3682" s="7" t="s">
        <v>1624</v>
      </c>
      <c r="M3682" s="7" t="s">
        <v>34835</v>
      </c>
      <c r="N3682" s="7" t="s">
        <v>133</v>
      </c>
      <c r="O3682" s="7" t="s">
        <v>34836</v>
      </c>
      <c r="P3682" s="5">
        <v>52257</v>
      </c>
      <c r="Q3682" s="7" t="s">
        <v>135</v>
      </c>
      <c r="R3682" s="34" t="s">
        <v>34837</v>
      </c>
      <c r="S3682" s="34" t="s">
        <v>34838</v>
      </c>
      <c r="T3682" s="7" t="s">
        <v>50</v>
      </c>
      <c r="U3682" s="7" t="s">
        <v>50</v>
      </c>
      <c r="V3682" s="7">
        <v>1600000</v>
      </c>
      <c r="W3682" s="7" t="s">
        <v>60</v>
      </c>
      <c r="X3682" s="7">
        <v>1600000</v>
      </c>
      <c r="Y3682" s="7" t="s">
        <v>467</v>
      </c>
      <c r="Z3682" s="7">
        <v>1</v>
      </c>
      <c r="AA3682" s="7">
        <v>1600000</v>
      </c>
      <c r="AB3682" s="7" t="s">
        <v>60</v>
      </c>
      <c r="AC3682" s="7">
        <v>1600000</v>
      </c>
      <c r="AD3682" s="7" t="s">
        <v>1624</v>
      </c>
      <c r="AE3682" s="7">
        <v>1600000</v>
      </c>
      <c r="AF3682" s="7" t="s">
        <v>60</v>
      </c>
      <c r="AG3682" s="7">
        <v>1600000</v>
      </c>
      <c r="AH3682" s="7">
        <v>1600000</v>
      </c>
      <c r="AI3682" s="7" t="s">
        <v>60</v>
      </c>
      <c r="AJ3682" s="7">
        <v>1600000</v>
      </c>
      <c r="AK3682" s="7" t="s">
        <v>33103</v>
      </c>
      <c r="AL3682" s="7" t="s">
        <v>50</v>
      </c>
      <c r="AM3682" s="7" t="s">
        <v>34839</v>
      </c>
      <c r="AN3682" s="7" t="s">
        <v>253</v>
      </c>
      <c r="AO3682" s="7" t="s">
        <v>34840</v>
      </c>
      <c r="AP3682" s="22" t="s">
        <v>34841</v>
      </c>
      <c r="AQ3682" s="9" t="s">
        <v>50</v>
      </c>
      <c r="AR3682" s="7" t="s">
        <v>50</v>
      </c>
    </row>
    <row r="3683" spans="1:44" ht="15" thickBot="1">
      <c r="A3683" s="10" t="s">
        <v>34842</v>
      </c>
      <c r="B3683" s="13" t="s">
        <v>50</v>
      </c>
      <c r="C3683" s="12">
        <v>44642</v>
      </c>
      <c r="D3683" s="13" t="s">
        <v>45</v>
      </c>
      <c r="E3683" s="13" t="s">
        <v>46</v>
      </c>
      <c r="F3683" s="13" t="s">
        <v>70</v>
      </c>
      <c r="G3683" s="26" t="s">
        <v>54946</v>
      </c>
      <c r="H3683" s="13" t="s">
        <v>50</v>
      </c>
      <c r="I3683" s="13" t="s">
        <v>50</v>
      </c>
      <c r="J3683" s="12">
        <v>45376</v>
      </c>
      <c r="K3683" s="13" t="s">
        <v>50</v>
      </c>
      <c r="L3683" s="13" t="s">
        <v>467</v>
      </c>
      <c r="M3683" s="13" t="s">
        <v>34843</v>
      </c>
      <c r="N3683" s="13" t="s">
        <v>4752</v>
      </c>
      <c r="O3683" s="13" t="s">
        <v>34844</v>
      </c>
      <c r="P3683" s="11">
        <v>52335</v>
      </c>
      <c r="Q3683" s="13" t="s">
        <v>166</v>
      </c>
      <c r="R3683" s="33" t="s">
        <v>34845</v>
      </c>
      <c r="S3683" s="33" t="s">
        <v>34846</v>
      </c>
      <c r="T3683" s="13" t="s">
        <v>34847</v>
      </c>
      <c r="U3683" s="13" t="s">
        <v>34848</v>
      </c>
      <c r="V3683" s="13" t="s">
        <v>50</v>
      </c>
      <c r="W3683" s="13" t="s">
        <v>50</v>
      </c>
      <c r="X3683" s="13" t="s">
        <v>50</v>
      </c>
      <c r="Y3683" s="13" t="s">
        <v>467</v>
      </c>
      <c r="Z3683" s="13">
        <v>2</v>
      </c>
      <c r="AA3683" s="13" t="s">
        <v>50</v>
      </c>
      <c r="AB3683" s="13" t="s">
        <v>50</v>
      </c>
      <c r="AC3683" s="13" t="s">
        <v>50</v>
      </c>
      <c r="AD3683" s="13" t="s">
        <v>467</v>
      </c>
      <c r="AE3683" s="13">
        <v>100000</v>
      </c>
      <c r="AF3683" s="13" t="s">
        <v>60</v>
      </c>
      <c r="AG3683" s="13">
        <v>100000</v>
      </c>
      <c r="AH3683" s="13">
        <v>100000</v>
      </c>
      <c r="AI3683" s="13" t="s">
        <v>60</v>
      </c>
      <c r="AJ3683" s="13">
        <v>100000</v>
      </c>
      <c r="AK3683" s="13" t="s">
        <v>50</v>
      </c>
      <c r="AL3683" s="13" t="s">
        <v>50</v>
      </c>
      <c r="AM3683" s="13" t="s">
        <v>34849</v>
      </c>
      <c r="AN3683" s="13" t="s">
        <v>66</v>
      </c>
      <c r="AO3683" s="13" t="s">
        <v>34850</v>
      </c>
      <c r="AP3683" s="21" t="s">
        <v>34851</v>
      </c>
      <c r="AQ3683" s="15" t="s">
        <v>50</v>
      </c>
      <c r="AR3683" s="13" t="s">
        <v>50</v>
      </c>
    </row>
    <row r="3684" spans="1:44" ht="15" thickBot="1">
      <c r="A3684" s="4" t="s">
        <v>34852</v>
      </c>
      <c r="B3684" s="7">
        <v>2</v>
      </c>
      <c r="C3684" s="6">
        <v>44197</v>
      </c>
      <c r="D3684" s="7" t="s">
        <v>45</v>
      </c>
      <c r="E3684" s="7" t="s">
        <v>46</v>
      </c>
      <c r="F3684" s="7" t="s">
        <v>70</v>
      </c>
      <c r="G3684" s="27" t="s">
        <v>54945</v>
      </c>
      <c r="H3684" s="7" t="s">
        <v>50</v>
      </c>
      <c r="I3684" s="7" t="s">
        <v>50</v>
      </c>
      <c r="J3684" s="6">
        <v>45377</v>
      </c>
      <c r="K3684" s="7" t="s">
        <v>50</v>
      </c>
      <c r="L3684" s="7" t="s">
        <v>467</v>
      </c>
      <c r="M3684" s="7" t="s">
        <v>34853</v>
      </c>
      <c r="N3684" s="7" t="s">
        <v>34854</v>
      </c>
      <c r="O3684" s="7" t="s">
        <v>34855</v>
      </c>
      <c r="P3684" s="5">
        <v>52377</v>
      </c>
      <c r="Q3684" s="7" t="s">
        <v>1080</v>
      </c>
      <c r="R3684" s="34" t="s">
        <v>34856</v>
      </c>
      <c r="S3684" s="34" t="s">
        <v>34857</v>
      </c>
      <c r="T3684" s="7" t="s">
        <v>34858</v>
      </c>
      <c r="U3684" s="7" t="s">
        <v>34859</v>
      </c>
      <c r="V3684" s="7">
        <v>7500000</v>
      </c>
      <c r="W3684" s="7" t="s">
        <v>60</v>
      </c>
      <c r="X3684" s="7">
        <v>7500000</v>
      </c>
      <c r="Y3684" s="7" t="s">
        <v>467</v>
      </c>
      <c r="Z3684" s="7">
        <v>1</v>
      </c>
      <c r="AA3684" s="7">
        <v>7500000</v>
      </c>
      <c r="AB3684" s="7" t="s">
        <v>60</v>
      </c>
      <c r="AC3684" s="7">
        <v>7500000</v>
      </c>
      <c r="AD3684" s="7" t="s">
        <v>467</v>
      </c>
      <c r="AE3684" s="7">
        <v>7500000</v>
      </c>
      <c r="AF3684" s="7" t="s">
        <v>60</v>
      </c>
      <c r="AG3684" s="7">
        <v>7500000</v>
      </c>
      <c r="AH3684" s="7">
        <v>7500000</v>
      </c>
      <c r="AI3684" s="7" t="s">
        <v>60</v>
      </c>
      <c r="AJ3684" s="7">
        <v>7500000</v>
      </c>
      <c r="AK3684" s="7" t="s">
        <v>34860</v>
      </c>
      <c r="AL3684" s="7" t="s">
        <v>50</v>
      </c>
      <c r="AM3684" s="7" t="s">
        <v>34861</v>
      </c>
      <c r="AN3684" s="7" t="s">
        <v>66</v>
      </c>
      <c r="AO3684" s="7" t="s">
        <v>34862</v>
      </c>
      <c r="AP3684" s="22" t="s">
        <v>34863</v>
      </c>
      <c r="AQ3684" s="9" t="s">
        <v>50</v>
      </c>
      <c r="AR3684" s="7" t="s">
        <v>50</v>
      </c>
    </row>
    <row r="3685" spans="1:44" ht="15" thickBot="1">
      <c r="A3685" s="10" t="s">
        <v>34864</v>
      </c>
      <c r="B3685" s="11">
        <v>1099</v>
      </c>
      <c r="C3685" s="12">
        <v>42773</v>
      </c>
      <c r="D3685" s="13" t="s">
        <v>45</v>
      </c>
      <c r="E3685" s="13" t="s">
        <v>46</v>
      </c>
      <c r="F3685" s="13" t="s">
        <v>70</v>
      </c>
      <c r="G3685" s="26" t="s">
        <v>54946</v>
      </c>
      <c r="H3685" s="13" t="s">
        <v>50</v>
      </c>
      <c r="I3685" s="13" t="s">
        <v>50</v>
      </c>
      <c r="J3685" s="12">
        <v>45379</v>
      </c>
      <c r="K3685" s="13" t="s">
        <v>89</v>
      </c>
      <c r="L3685" s="13" t="s">
        <v>467</v>
      </c>
      <c r="M3685" s="13" t="s">
        <v>34865</v>
      </c>
      <c r="N3685" s="13" t="s">
        <v>54</v>
      </c>
      <c r="O3685" s="13" t="s">
        <v>34866</v>
      </c>
      <c r="P3685" s="11">
        <v>52468</v>
      </c>
      <c r="Q3685" s="13" t="s">
        <v>56</v>
      </c>
      <c r="R3685" s="33" t="s">
        <v>34867</v>
      </c>
      <c r="S3685" s="33" t="s">
        <v>34868</v>
      </c>
      <c r="T3685" s="13" t="s">
        <v>34869</v>
      </c>
      <c r="U3685" s="13" t="s">
        <v>50</v>
      </c>
      <c r="V3685" s="13">
        <v>100000</v>
      </c>
      <c r="W3685" s="13" t="s">
        <v>60</v>
      </c>
      <c r="X3685" s="13">
        <v>100000</v>
      </c>
      <c r="Y3685" s="13" t="s">
        <v>467</v>
      </c>
      <c r="Z3685" s="13">
        <v>4</v>
      </c>
      <c r="AA3685" s="13">
        <v>100000</v>
      </c>
      <c r="AB3685" s="13" t="s">
        <v>60</v>
      </c>
      <c r="AC3685" s="13">
        <v>100000</v>
      </c>
      <c r="AD3685" s="13" t="s">
        <v>467</v>
      </c>
      <c r="AE3685" s="13">
        <v>220000</v>
      </c>
      <c r="AF3685" s="13" t="s">
        <v>60</v>
      </c>
      <c r="AG3685" s="13">
        <v>220000</v>
      </c>
      <c r="AH3685" s="13">
        <v>220000</v>
      </c>
      <c r="AI3685" s="13" t="s">
        <v>60</v>
      </c>
      <c r="AJ3685" s="13">
        <v>220000</v>
      </c>
      <c r="AK3685" s="13" t="s">
        <v>34870</v>
      </c>
      <c r="AL3685" s="13" t="s">
        <v>50</v>
      </c>
      <c r="AM3685" s="13" t="s">
        <v>34871</v>
      </c>
      <c r="AN3685" s="13" t="s">
        <v>993</v>
      </c>
      <c r="AO3685" s="13" t="s">
        <v>34872</v>
      </c>
      <c r="AP3685" s="21" t="s">
        <v>34873</v>
      </c>
      <c r="AQ3685" s="15" t="s">
        <v>50</v>
      </c>
      <c r="AR3685" s="13" t="s">
        <v>50</v>
      </c>
    </row>
    <row r="3686" spans="1:44" ht="15" thickBot="1">
      <c r="A3686" s="4" t="s">
        <v>34874</v>
      </c>
      <c r="B3686" s="5">
        <v>7792</v>
      </c>
      <c r="C3686" s="6">
        <v>43891</v>
      </c>
      <c r="D3686" s="7" t="s">
        <v>45</v>
      </c>
      <c r="E3686" s="7" t="s">
        <v>46</v>
      </c>
      <c r="F3686" s="7" t="s">
        <v>70</v>
      </c>
      <c r="G3686" s="26" t="s">
        <v>54946</v>
      </c>
      <c r="H3686" s="7" t="s">
        <v>50</v>
      </c>
      <c r="I3686" s="7" t="s">
        <v>50</v>
      </c>
      <c r="J3686" s="6">
        <v>45378</v>
      </c>
      <c r="K3686" s="7" t="s">
        <v>116</v>
      </c>
      <c r="L3686" s="7" t="s">
        <v>241</v>
      </c>
      <c r="M3686" s="7" t="s">
        <v>34875</v>
      </c>
      <c r="N3686" s="7" t="s">
        <v>33330</v>
      </c>
      <c r="O3686" s="7" t="s">
        <v>34876</v>
      </c>
      <c r="P3686" s="5">
        <v>52548</v>
      </c>
      <c r="Q3686" s="7" t="s">
        <v>360</v>
      </c>
      <c r="R3686" s="34" t="s">
        <v>34877</v>
      </c>
      <c r="S3686" s="34" t="s">
        <v>34878</v>
      </c>
      <c r="T3686" s="7" t="s">
        <v>34879</v>
      </c>
      <c r="U3686" s="7" t="s">
        <v>50</v>
      </c>
      <c r="V3686" s="7">
        <v>10000000</v>
      </c>
      <c r="W3686" s="7" t="s">
        <v>209</v>
      </c>
      <c r="X3686" s="7">
        <v>10812599</v>
      </c>
      <c r="Y3686" s="7" t="s">
        <v>154</v>
      </c>
      <c r="Z3686" s="7">
        <v>2</v>
      </c>
      <c r="AA3686" s="7">
        <v>10000000</v>
      </c>
      <c r="AB3686" s="7" t="s">
        <v>209</v>
      </c>
      <c r="AC3686" s="7">
        <v>10812599</v>
      </c>
      <c r="AD3686" s="7" t="s">
        <v>241</v>
      </c>
      <c r="AE3686" s="7">
        <v>16000000</v>
      </c>
      <c r="AF3686" s="7" t="s">
        <v>209</v>
      </c>
      <c r="AG3686" s="7">
        <v>17661781</v>
      </c>
      <c r="AH3686" s="7">
        <v>16000000</v>
      </c>
      <c r="AI3686" s="7" t="s">
        <v>209</v>
      </c>
      <c r="AJ3686" s="7">
        <v>17661781</v>
      </c>
      <c r="AK3686" s="7" t="s">
        <v>50</v>
      </c>
      <c r="AL3686" s="7" t="s">
        <v>50</v>
      </c>
      <c r="AM3686" s="7" t="s">
        <v>34880</v>
      </c>
      <c r="AN3686" s="7" t="s">
        <v>253</v>
      </c>
      <c r="AO3686" s="7" t="s">
        <v>34881</v>
      </c>
      <c r="AP3686" s="22" t="s">
        <v>34882</v>
      </c>
      <c r="AQ3686" s="9" t="s">
        <v>50</v>
      </c>
      <c r="AR3686" s="7" t="s">
        <v>50</v>
      </c>
    </row>
    <row r="3687" spans="1:44" ht="15" thickBot="1">
      <c r="A3687" s="10" t="s">
        <v>34883</v>
      </c>
      <c r="B3687" s="11">
        <v>2246</v>
      </c>
      <c r="C3687" s="12">
        <v>43466</v>
      </c>
      <c r="D3687" s="13" t="s">
        <v>45</v>
      </c>
      <c r="E3687" s="13" t="s">
        <v>46</v>
      </c>
      <c r="F3687" s="13" t="s">
        <v>47</v>
      </c>
      <c r="G3687" s="13" t="s">
        <v>145</v>
      </c>
      <c r="H3687" s="13" t="s">
        <v>50</v>
      </c>
      <c r="I3687" s="13" t="s">
        <v>50</v>
      </c>
      <c r="J3687" s="12">
        <v>45378</v>
      </c>
      <c r="K3687" s="13" t="s">
        <v>191</v>
      </c>
      <c r="L3687" s="13" t="s">
        <v>62</v>
      </c>
      <c r="M3687" s="13" t="s">
        <v>34884</v>
      </c>
      <c r="N3687" s="13" t="s">
        <v>34885</v>
      </c>
      <c r="O3687" s="13" t="s">
        <v>34886</v>
      </c>
      <c r="P3687" s="11">
        <v>52658</v>
      </c>
      <c r="Q3687" s="13" t="s">
        <v>642</v>
      </c>
      <c r="R3687" s="33" t="s">
        <v>34887</v>
      </c>
      <c r="S3687" s="33" t="s">
        <v>34888</v>
      </c>
      <c r="T3687" s="13" t="s">
        <v>34889</v>
      </c>
      <c r="U3687" s="13" t="s">
        <v>34890</v>
      </c>
      <c r="V3687" s="13">
        <v>2760000</v>
      </c>
      <c r="W3687" s="13" t="s">
        <v>60</v>
      </c>
      <c r="X3687" s="13">
        <v>2760000</v>
      </c>
      <c r="Y3687" s="13" t="s">
        <v>61</v>
      </c>
      <c r="Z3687" s="13">
        <v>7</v>
      </c>
      <c r="AA3687" s="13">
        <v>2760000</v>
      </c>
      <c r="AB3687" s="13" t="s">
        <v>60</v>
      </c>
      <c r="AC3687" s="13">
        <v>2760000</v>
      </c>
      <c r="AD3687" s="13" t="s">
        <v>62</v>
      </c>
      <c r="AE3687" s="13">
        <v>41482500</v>
      </c>
      <c r="AF3687" s="13" t="s">
        <v>60</v>
      </c>
      <c r="AG3687" s="13">
        <v>41482500</v>
      </c>
      <c r="AH3687" s="13">
        <v>48982500</v>
      </c>
      <c r="AI3687" s="13" t="s">
        <v>60</v>
      </c>
      <c r="AJ3687" s="13">
        <v>48982500</v>
      </c>
      <c r="AK3687" s="13" t="s">
        <v>50</v>
      </c>
      <c r="AL3687" s="13" t="s">
        <v>50</v>
      </c>
      <c r="AM3687" s="13" t="s">
        <v>34891</v>
      </c>
      <c r="AN3687" s="13" t="s">
        <v>66</v>
      </c>
      <c r="AO3687" s="13" t="s">
        <v>34892</v>
      </c>
      <c r="AP3687" s="21" t="s">
        <v>34893</v>
      </c>
      <c r="AQ3687" s="15" t="s">
        <v>50</v>
      </c>
      <c r="AR3687" s="13" t="s">
        <v>50</v>
      </c>
    </row>
    <row r="3688" spans="1:44" ht="15" thickBot="1">
      <c r="A3688" s="4" t="s">
        <v>34894</v>
      </c>
      <c r="B3688" s="7">
        <v>39</v>
      </c>
      <c r="C3688" s="6">
        <v>43101</v>
      </c>
      <c r="D3688" s="7" t="s">
        <v>45</v>
      </c>
      <c r="E3688" s="7" t="s">
        <v>46</v>
      </c>
      <c r="F3688" s="7" t="s">
        <v>70</v>
      </c>
      <c r="G3688" s="26" t="s">
        <v>54946</v>
      </c>
      <c r="H3688" s="7" t="s">
        <v>1091</v>
      </c>
      <c r="I3688" s="7" t="s">
        <v>50</v>
      </c>
      <c r="J3688" s="6">
        <v>45377</v>
      </c>
      <c r="K3688" s="7" t="s">
        <v>116</v>
      </c>
      <c r="L3688" s="7" t="s">
        <v>2837</v>
      </c>
      <c r="M3688" s="7" t="s">
        <v>34895</v>
      </c>
      <c r="N3688" s="7" t="s">
        <v>987</v>
      </c>
      <c r="O3688" s="7" t="s">
        <v>34896</v>
      </c>
      <c r="P3688" s="5">
        <v>53174</v>
      </c>
      <c r="Q3688" s="7" t="s">
        <v>50</v>
      </c>
      <c r="R3688" s="34" t="s">
        <v>34897</v>
      </c>
      <c r="S3688" s="34" t="s">
        <v>34898</v>
      </c>
      <c r="T3688" s="7" t="s">
        <v>50</v>
      </c>
      <c r="U3688" s="7" t="s">
        <v>50</v>
      </c>
      <c r="V3688" s="7">
        <v>1500000</v>
      </c>
      <c r="W3688" s="7" t="s">
        <v>60</v>
      </c>
      <c r="X3688" s="7">
        <v>1500000</v>
      </c>
      <c r="Y3688" s="7" t="s">
        <v>467</v>
      </c>
      <c r="Z3688" s="7">
        <v>2</v>
      </c>
      <c r="AA3688" s="7">
        <v>2250000</v>
      </c>
      <c r="AB3688" s="7" t="s">
        <v>60</v>
      </c>
      <c r="AC3688" s="7">
        <v>2250000</v>
      </c>
      <c r="AD3688" s="7" t="s">
        <v>467</v>
      </c>
      <c r="AE3688" s="7">
        <v>2250000</v>
      </c>
      <c r="AF3688" s="7" t="s">
        <v>60</v>
      </c>
      <c r="AG3688" s="7">
        <v>2250000</v>
      </c>
      <c r="AH3688" s="7">
        <v>3750000</v>
      </c>
      <c r="AI3688" s="7" t="s">
        <v>60</v>
      </c>
      <c r="AJ3688" s="7">
        <v>3750000</v>
      </c>
      <c r="AK3688" s="7" t="s">
        <v>34899</v>
      </c>
      <c r="AL3688" s="7" t="s">
        <v>50</v>
      </c>
      <c r="AM3688" s="7" t="s">
        <v>34900</v>
      </c>
      <c r="AN3688" s="7" t="s">
        <v>66</v>
      </c>
      <c r="AO3688" s="7" t="s">
        <v>34901</v>
      </c>
      <c r="AP3688" s="22" t="s">
        <v>34902</v>
      </c>
      <c r="AQ3688" s="9" t="s">
        <v>50</v>
      </c>
      <c r="AR3688" s="7" t="s">
        <v>50</v>
      </c>
    </row>
    <row r="3689" spans="1:44" ht="15" thickBot="1">
      <c r="A3689" s="10" t="s">
        <v>34903</v>
      </c>
      <c r="B3689" s="11">
        <v>1206</v>
      </c>
      <c r="C3689" s="12">
        <v>36526</v>
      </c>
      <c r="D3689" s="13" t="s">
        <v>45</v>
      </c>
      <c r="E3689" s="13" t="s">
        <v>46</v>
      </c>
      <c r="F3689" s="13" t="s">
        <v>47</v>
      </c>
      <c r="G3689" s="13" t="s">
        <v>145</v>
      </c>
      <c r="H3689" s="13" t="s">
        <v>50</v>
      </c>
      <c r="I3689" s="13" t="s">
        <v>50</v>
      </c>
      <c r="J3689" s="12">
        <v>45379</v>
      </c>
      <c r="K3689" s="13" t="s">
        <v>50</v>
      </c>
      <c r="L3689" s="13" t="s">
        <v>52</v>
      </c>
      <c r="M3689" s="13" t="s">
        <v>34904</v>
      </c>
      <c r="N3689" s="13" t="s">
        <v>17563</v>
      </c>
      <c r="O3689" s="13" t="s">
        <v>34905</v>
      </c>
      <c r="P3689" s="11">
        <v>53784</v>
      </c>
      <c r="Q3689" s="13" t="s">
        <v>360</v>
      </c>
      <c r="R3689" s="33" t="s">
        <v>34906</v>
      </c>
      <c r="S3689" s="33" t="s">
        <v>34907</v>
      </c>
      <c r="T3689" s="13" t="s">
        <v>34908</v>
      </c>
      <c r="U3689" s="13" t="s">
        <v>34909</v>
      </c>
      <c r="V3689" s="13">
        <v>60600000</v>
      </c>
      <c r="W3689" s="13" t="s">
        <v>3881</v>
      </c>
      <c r="X3689" s="13">
        <v>13153896</v>
      </c>
      <c r="Y3689" s="13" t="s">
        <v>61</v>
      </c>
      <c r="Z3689" s="13">
        <v>1</v>
      </c>
      <c r="AA3689" s="13" t="s">
        <v>50</v>
      </c>
      <c r="AB3689" s="13" t="s">
        <v>50</v>
      </c>
      <c r="AC3689" s="13" t="s">
        <v>50</v>
      </c>
      <c r="AD3689" s="13" t="s">
        <v>50</v>
      </c>
      <c r="AE3689" s="13" t="s">
        <v>50</v>
      </c>
      <c r="AF3689" s="13" t="s">
        <v>50</v>
      </c>
      <c r="AG3689" s="13" t="s">
        <v>50</v>
      </c>
      <c r="AH3689" s="13">
        <v>60600000</v>
      </c>
      <c r="AI3689" s="13" t="s">
        <v>3881</v>
      </c>
      <c r="AJ3689" s="13">
        <v>13153896</v>
      </c>
      <c r="AK3689" s="13" t="s">
        <v>34910</v>
      </c>
      <c r="AL3689" s="13" t="s">
        <v>50</v>
      </c>
      <c r="AM3689" s="13" t="s">
        <v>34911</v>
      </c>
      <c r="AN3689" s="13" t="s">
        <v>66</v>
      </c>
      <c r="AO3689" s="13" t="s">
        <v>34912</v>
      </c>
      <c r="AP3689" s="21" t="s">
        <v>34913</v>
      </c>
      <c r="AQ3689" s="15" t="s">
        <v>50</v>
      </c>
      <c r="AR3689" s="13" t="s">
        <v>50</v>
      </c>
    </row>
    <row r="3690" spans="1:44" ht="15" thickBot="1">
      <c r="A3690" s="4" t="s">
        <v>34914</v>
      </c>
      <c r="B3690" s="7">
        <v>350</v>
      </c>
      <c r="C3690" s="6">
        <v>44634</v>
      </c>
      <c r="D3690" s="7" t="s">
        <v>45</v>
      </c>
      <c r="E3690" s="7" t="s">
        <v>46</v>
      </c>
      <c r="F3690" s="7" t="s">
        <v>70</v>
      </c>
      <c r="G3690" s="26" t="s">
        <v>54946</v>
      </c>
      <c r="H3690" s="7" t="s">
        <v>317</v>
      </c>
      <c r="I3690" s="7" t="s">
        <v>50</v>
      </c>
      <c r="J3690" s="6">
        <v>45379</v>
      </c>
      <c r="K3690" s="7" t="s">
        <v>116</v>
      </c>
      <c r="L3690" s="7" t="s">
        <v>241</v>
      </c>
      <c r="M3690" s="7" t="s">
        <v>34915</v>
      </c>
      <c r="N3690" s="7" t="s">
        <v>769</v>
      </c>
      <c r="O3690" s="7" t="s">
        <v>34916</v>
      </c>
      <c r="P3690" s="5">
        <v>53899</v>
      </c>
      <c r="Q3690" s="7" t="s">
        <v>520</v>
      </c>
      <c r="R3690" s="34" t="s">
        <v>34917</v>
      </c>
      <c r="S3690" s="34" t="s">
        <v>34918</v>
      </c>
      <c r="T3690" s="7" t="s">
        <v>34919</v>
      </c>
      <c r="U3690" s="7" t="s">
        <v>50</v>
      </c>
      <c r="V3690" s="7">
        <v>24000000</v>
      </c>
      <c r="W3690" s="7" t="s">
        <v>60</v>
      </c>
      <c r="X3690" s="7">
        <v>24000000</v>
      </c>
      <c r="Y3690" s="7" t="s">
        <v>154</v>
      </c>
      <c r="Z3690" s="7">
        <v>3</v>
      </c>
      <c r="AA3690" s="7">
        <v>24000000</v>
      </c>
      <c r="AB3690" s="7" t="s">
        <v>60</v>
      </c>
      <c r="AC3690" s="7">
        <v>24000000</v>
      </c>
      <c r="AD3690" s="7" t="s">
        <v>241</v>
      </c>
      <c r="AE3690" s="7">
        <v>32800000</v>
      </c>
      <c r="AF3690" s="7" t="s">
        <v>60</v>
      </c>
      <c r="AG3690" s="7">
        <v>32800000</v>
      </c>
      <c r="AH3690" s="7">
        <v>32800000</v>
      </c>
      <c r="AI3690" s="7" t="s">
        <v>60</v>
      </c>
      <c r="AJ3690" s="7">
        <v>32800000</v>
      </c>
      <c r="AK3690" s="7" t="s">
        <v>34920</v>
      </c>
      <c r="AL3690" s="7" t="s">
        <v>50</v>
      </c>
      <c r="AM3690" s="7" t="s">
        <v>34921</v>
      </c>
      <c r="AN3690" s="7" t="s">
        <v>66</v>
      </c>
      <c r="AO3690" s="7" t="s">
        <v>34922</v>
      </c>
      <c r="AP3690" s="22" t="s">
        <v>34923</v>
      </c>
      <c r="AQ3690" s="9" t="s">
        <v>50</v>
      </c>
      <c r="AR3690" s="7" t="s">
        <v>50</v>
      </c>
    </row>
    <row r="3691" spans="1:44" ht="15" thickBot="1">
      <c r="A3691" s="10" t="s">
        <v>34924</v>
      </c>
      <c r="B3691" s="13" t="s">
        <v>50</v>
      </c>
      <c r="C3691" s="12">
        <v>44663</v>
      </c>
      <c r="D3691" s="13" t="s">
        <v>45</v>
      </c>
      <c r="E3691" s="13" t="s">
        <v>46</v>
      </c>
      <c r="F3691" s="13" t="s">
        <v>70</v>
      </c>
      <c r="G3691" s="26" t="s">
        <v>54946</v>
      </c>
      <c r="H3691" s="13" t="s">
        <v>50</v>
      </c>
      <c r="I3691" s="13" t="s">
        <v>50</v>
      </c>
      <c r="J3691" s="12">
        <v>45379</v>
      </c>
      <c r="K3691" s="13" t="s">
        <v>50</v>
      </c>
      <c r="L3691" s="13" t="s">
        <v>1624</v>
      </c>
      <c r="M3691" s="13" t="s">
        <v>34925</v>
      </c>
      <c r="N3691" s="13" t="s">
        <v>75</v>
      </c>
      <c r="O3691" s="13" t="s">
        <v>34926</v>
      </c>
      <c r="P3691" s="11">
        <v>54000</v>
      </c>
      <c r="Q3691" s="13" t="s">
        <v>77</v>
      </c>
      <c r="R3691" s="33" t="s">
        <v>34927</v>
      </c>
      <c r="S3691" s="33" t="s">
        <v>34928</v>
      </c>
      <c r="T3691" s="13" t="s">
        <v>34929</v>
      </c>
      <c r="U3691" s="13" t="s">
        <v>50</v>
      </c>
      <c r="V3691" s="13" t="s">
        <v>50</v>
      </c>
      <c r="W3691" s="13" t="s">
        <v>50</v>
      </c>
      <c r="X3691" s="13" t="s">
        <v>50</v>
      </c>
      <c r="Y3691" s="13" t="s">
        <v>467</v>
      </c>
      <c r="Z3691" s="13">
        <v>5</v>
      </c>
      <c r="AA3691" s="13" t="s">
        <v>50</v>
      </c>
      <c r="AB3691" s="13" t="s">
        <v>50</v>
      </c>
      <c r="AC3691" s="13" t="s">
        <v>50</v>
      </c>
      <c r="AD3691" s="13" t="s">
        <v>1624</v>
      </c>
      <c r="AE3691" s="13" t="s">
        <v>50</v>
      </c>
      <c r="AF3691" s="13" t="s">
        <v>50</v>
      </c>
      <c r="AG3691" s="13" t="s">
        <v>50</v>
      </c>
      <c r="AH3691" s="13">
        <v>1050000</v>
      </c>
      <c r="AI3691" s="13" t="s">
        <v>60</v>
      </c>
      <c r="AJ3691" s="13">
        <v>1050000</v>
      </c>
      <c r="AK3691" s="13" t="s">
        <v>22885</v>
      </c>
      <c r="AL3691" s="13" t="s">
        <v>50</v>
      </c>
      <c r="AM3691" s="13" t="s">
        <v>34930</v>
      </c>
      <c r="AN3691" s="13" t="s">
        <v>66</v>
      </c>
      <c r="AO3691" s="13" t="s">
        <v>34931</v>
      </c>
      <c r="AP3691" s="21" t="s">
        <v>34932</v>
      </c>
      <c r="AQ3691" s="15" t="s">
        <v>50</v>
      </c>
      <c r="AR3691" s="13" t="s">
        <v>50</v>
      </c>
    </row>
    <row r="3692" spans="1:44" ht="15" thickBot="1">
      <c r="A3692" s="4" t="s">
        <v>34933</v>
      </c>
      <c r="B3692" s="7">
        <v>154</v>
      </c>
      <c r="C3692" s="6">
        <v>44044</v>
      </c>
      <c r="D3692" s="7" t="s">
        <v>45</v>
      </c>
      <c r="E3692" s="7" t="s">
        <v>46</v>
      </c>
      <c r="F3692" s="7" t="s">
        <v>70</v>
      </c>
      <c r="G3692" s="27" t="s">
        <v>54945</v>
      </c>
      <c r="H3692" s="7" t="s">
        <v>50</v>
      </c>
      <c r="I3692" s="7" t="s">
        <v>50</v>
      </c>
      <c r="J3692" s="6">
        <v>45379</v>
      </c>
      <c r="K3692" s="7" t="s">
        <v>50</v>
      </c>
      <c r="L3692" s="7" t="s">
        <v>467</v>
      </c>
      <c r="M3692" s="7" t="s">
        <v>34934</v>
      </c>
      <c r="N3692" s="7" t="s">
        <v>3085</v>
      </c>
      <c r="O3692" s="7" t="s">
        <v>34935</v>
      </c>
      <c r="P3692" s="5">
        <v>54211</v>
      </c>
      <c r="Q3692" s="7" t="s">
        <v>1334</v>
      </c>
      <c r="R3692" s="34" t="s">
        <v>34936</v>
      </c>
      <c r="S3692" s="31" t="s">
        <v>50</v>
      </c>
      <c r="T3692" s="7" t="s">
        <v>34937</v>
      </c>
      <c r="U3692" s="7" t="s">
        <v>50</v>
      </c>
      <c r="V3692" s="7">
        <v>1000000</v>
      </c>
      <c r="W3692" s="7" t="s">
        <v>1338</v>
      </c>
      <c r="X3692" s="7">
        <v>651625</v>
      </c>
      <c r="Y3692" s="7" t="s">
        <v>467</v>
      </c>
      <c r="Z3692" s="7">
        <v>3</v>
      </c>
      <c r="AA3692" s="7">
        <v>1000000</v>
      </c>
      <c r="AB3692" s="7" t="s">
        <v>1338</v>
      </c>
      <c r="AC3692" s="7">
        <v>651625</v>
      </c>
      <c r="AD3692" s="7" t="s">
        <v>467</v>
      </c>
      <c r="AE3692" s="7">
        <v>1250000</v>
      </c>
      <c r="AF3692" s="7" t="s">
        <v>1338</v>
      </c>
      <c r="AG3692" s="7">
        <v>842050</v>
      </c>
      <c r="AH3692" s="7">
        <v>1250000</v>
      </c>
      <c r="AI3692" s="7" t="s">
        <v>1338</v>
      </c>
      <c r="AJ3692" s="7">
        <v>842050</v>
      </c>
      <c r="AK3692" s="7" t="s">
        <v>34938</v>
      </c>
      <c r="AL3692" s="7" t="s">
        <v>50</v>
      </c>
      <c r="AM3692" s="7" t="s">
        <v>34939</v>
      </c>
      <c r="AN3692" s="7" t="s">
        <v>66</v>
      </c>
      <c r="AO3692" s="7" t="s">
        <v>34940</v>
      </c>
      <c r="AP3692" s="22" t="s">
        <v>34941</v>
      </c>
      <c r="AQ3692" s="9" t="s">
        <v>50</v>
      </c>
      <c r="AR3692" s="7" t="s">
        <v>50</v>
      </c>
    </row>
    <row r="3693" spans="1:44" ht="15" thickBot="1">
      <c r="A3693" s="10" t="s">
        <v>34942</v>
      </c>
      <c r="B3693" s="13">
        <v>445</v>
      </c>
      <c r="C3693" s="12">
        <v>44562</v>
      </c>
      <c r="D3693" s="13" t="s">
        <v>45</v>
      </c>
      <c r="E3693" s="13" t="s">
        <v>46</v>
      </c>
      <c r="F3693" s="13" t="s">
        <v>70</v>
      </c>
      <c r="G3693" s="27" t="s">
        <v>54945</v>
      </c>
      <c r="H3693" s="13" t="s">
        <v>50</v>
      </c>
      <c r="I3693" s="13" t="s">
        <v>50</v>
      </c>
      <c r="J3693" s="12">
        <v>45377</v>
      </c>
      <c r="K3693" s="13" t="s">
        <v>50</v>
      </c>
      <c r="L3693" s="13" t="s">
        <v>467</v>
      </c>
      <c r="M3693" s="13" t="s">
        <v>34943</v>
      </c>
      <c r="N3693" s="13" t="s">
        <v>3899</v>
      </c>
      <c r="O3693" s="13" t="s">
        <v>34944</v>
      </c>
      <c r="P3693" s="11">
        <v>54258</v>
      </c>
      <c r="Q3693" s="13" t="s">
        <v>383</v>
      </c>
      <c r="R3693" s="33" t="s">
        <v>34945</v>
      </c>
      <c r="S3693" s="33" t="s">
        <v>34946</v>
      </c>
      <c r="T3693" s="13" t="s">
        <v>34947</v>
      </c>
      <c r="U3693" s="13" t="s">
        <v>50</v>
      </c>
      <c r="V3693" s="13">
        <v>3200000</v>
      </c>
      <c r="W3693" s="13" t="s">
        <v>60</v>
      </c>
      <c r="X3693" s="13">
        <v>3200000</v>
      </c>
      <c r="Y3693" s="13" t="s">
        <v>467</v>
      </c>
      <c r="Z3693" s="13">
        <v>2</v>
      </c>
      <c r="AA3693" s="13">
        <v>3200000</v>
      </c>
      <c r="AB3693" s="13" t="s">
        <v>60</v>
      </c>
      <c r="AC3693" s="13">
        <v>3200000</v>
      </c>
      <c r="AD3693" s="13" t="s">
        <v>467</v>
      </c>
      <c r="AE3693" s="13">
        <v>3753875</v>
      </c>
      <c r="AF3693" s="13" t="s">
        <v>60</v>
      </c>
      <c r="AG3693" s="13">
        <v>3753875</v>
      </c>
      <c r="AH3693" s="13">
        <v>3753875</v>
      </c>
      <c r="AI3693" s="13" t="s">
        <v>60</v>
      </c>
      <c r="AJ3693" s="13">
        <v>3753875</v>
      </c>
      <c r="AK3693" s="13" t="s">
        <v>34948</v>
      </c>
      <c r="AL3693" s="13" t="s">
        <v>50</v>
      </c>
      <c r="AM3693" s="13" t="s">
        <v>34949</v>
      </c>
      <c r="AN3693" s="13" t="s">
        <v>66</v>
      </c>
      <c r="AO3693" s="13" t="s">
        <v>34950</v>
      </c>
      <c r="AP3693" s="21" t="s">
        <v>34951</v>
      </c>
      <c r="AQ3693" s="15" t="s">
        <v>50</v>
      </c>
      <c r="AR3693" s="13" t="s">
        <v>50</v>
      </c>
    </row>
    <row r="3694" spans="1:44" ht="15" thickBot="1">
      <c r="A3694" s="4" t="s">
        <v>34952</v>
      </c>
      <c r="B3694" s="5">
        <v>2655</v>
      </c>
      <c r="C3694" s="6">
        <v>43466</v>
      </c>
      <c r="D3694" s="7" t="s">
        <v>45</v>
      </c>
      <c r="E3694" s="7" t="s">
        <v>46</v>
      </c>
      <c r="F3694" s="7" t="s">
        <v>70</v>
      </c>
      <c r="G3694" s="26" t="s">
        <v>54946</v>
      </c>
      <c r="H3694" s="7" t="s">
        <v>50</v>
      </c>
      <c r="I3694" s="7" t="s">
        <v>50</v>
      </c>
      <c r="J3694" s="6">
        <v>45379</v>
      </c>
      <c r="K3694" s="7" t="s">
        <v>50</v>
      </c>
      <c r="L3694" s="7" t="s">
        <v>178</v>
      </c>
      <c r="M3694" s="7" t="s">
        <v>34953</v>
      </c>
      <c r="N3694" s="7" t="s">
        <v>34954</v>
      </c>
      <c r="O3694" s="7" t="s">
        <v>34955</v>
      </c>
      <c r="P3694" s="5">
        <v>54307</v>
      </c>
      <c r="Q3694" s="7" t="s">
        <v>360</v>
      </c>
      <c r="R3694" s="34" t="s">
        <v>34956</v>
      </c>
      <c r="S3694" s="34" t="s">
        <v>34957</v>
      </c>
      <c r="T3694" s="7" t="s">
        <v>34958</v>
      </c>
      <c r="U3694" s="7" t="s">
        <v>50</v>
      </c>
      <c r="V3694" s="7">
        <v>8700000</v>
      </c>
      <c r="W3694" s="7" t="s">
        <v>209</v>
      </c>
      <c r="X3694" s="7">
        <v>9388212</v>
      </c>
      <c r="Y3694" s="7" t="s">
        <v>50</v>
      </c>
      <c r="Z3694" s="7">
        <v>1</v>
      </c>
      <c r="AA3694" s="7">
        <v>8700000</v>
      </c>
      <c r="AB3694" s="7" t="s">
        <v>209</v>
      </c>
      <c r="AC3694" s="7">
        <v>9388212</v>
      </c>
      <c r="AD3694" s="7" t="s">
        <v>178</v>
      </c>
      <c r="AE3694" s="7">
        <v>8700000</v>
      </c>
      <c r="AF3694" s="7" t="s">
        <v>209</v>
      </c>
      <c r="AG3694" s="7">
        <v>9388212</v>
      </c>
      <c r="AH3694" s="7">
        <v>8700000</v>
      </c>
      <c r="AI3694" s="7" t="s">
        <v>209</v>
      </c>
      <c r="AJ3694" s="7">
        <v>9388212</v>
      </c>
      <c r="AK3694" s="7" t="s">
        <v>50</v>
      </c>
      <c r="AL3694" s="7" t="s">
        <v>50</v>
      </c>
      <c r="AM3694" s="7" t="s">
        <v>34959</v>
      </c>
      <c r="AN3694" s="7" t="s">
        <v>66</v>
      </c>
      <c r="AO3694" s="7" t="s">
        <v>34960</v>
      </c>
      <c r="AP3694" s="22" t="s">
        <v>34961</v>
      </c>
      <c r="AQ3694" s="9" t="s">
        <v>50</v>
      </c>
      <c r="AR3694" s="7" t="s">
        <v>50</v>
      </c>
    </row>
    <row r="3695" spans="1:44" ht="15" thickBot="1">
      <c r="A3695" s="10" t="s">
        <v>34962</v>
      </c>
      <c r="B3695" s="13" t="s">
        <v>50</v>
      </c>
      <c r="C3695" s="12">
        <v>38353</v>
      </c>
      <c r="D3695" s="13" t="s">
        <v>45</v>
      </c>
      <c r="E3695" s="13" t="s">
        <v>46</v>
      </c>
      <c r="F3695" s="13" t="s">
        <v>70</v>
      </c>
      <c r="G3695" s="13" t="s">
        <v>50</v>
      </c>
      <c r="H3695" s="13" t="s">
        <v>50</v>
      </c>
      <c r="I3695" s="13" t="s">
        <v>50</v>
      </c>
      <c r="J3695" s="12">
        <v>45379</v>
      </c>
      <c r="K3695" s="13" t="s">
        <v>50</v>
      </c>
      <c r="L3695" s="13" t="s">
        <v>1471</v>
      </c>
      <c r="M3695" s="13" t="s">
        <v>1823</v>
      </c>
      <c r="N3695" s="13" t="s">
        <v>34963</v>
      </c>
      <c r="O3695" s="13" t="s">
        <v>34964</v>
      </c>
      <c r="P3695" s="11">
        <v>54466</v>
      </c>
      <c r="Q3695" s="13" t="s">
        <v>245</v>
      </c>
      <c r="R3695" s="30" t="s">
        <v>50</v>
      </c>
      <c r="S3695" s="30" t="s">
        <v>50</v>
      </c>
      <c r="T3695" s="13" t="s">
        <v>50</v>
      </c>
      <c r="U3695" s="13" t="s">
        <v>50</v>
      </c>
      <c r="V3695" s="13">
        <v>500000000</v>
      </c>
      <c r="W3695" s="13" t="s">
        <v>250</v>
      </c>
      <c r="X3695" s="13">
        <v>5995603</v>
      </c>
      <c r="Y3695" s="13" t="s">
        <v>50</v>
      </c>
      <c r="Z3695" s="13">
        <v>1</v>
      </c>
      <c r="AA3695" s="13">
        <v>500000000</v>
      </c>
      <c r="AB3695" s="13" t="s">
        <v>250</v>
      </c>
      <c r="AC3695" s="13">
        <v>5995603</v>
      </c>
      <c r="AD3695" s="13" t="s">
        <v>1471</v>
      </c>
      <c r="AE3695" s="13">
        <v>500000000</v>
      </c>
      <c r="AF3695" s="13" t="s">
        <v>250</v>
      </c>
      <c r="AG3695" s="13">
        <v>5995603</v>
      </c>
      <c r="AH3695" s="13">
        <v>500000000</v>
      </c>
      <c r="AI3695" s="13" t="s">
        <v>250</v>
      </c>
      <c r="AJ3695" s="13">
        <v>5995603</v>
      </c>
      <c r="AK3695" s="13" t="s">
        <v>34965</v>
      </c>
      <c r="AL3695" s="13" t="s">
        <v>50</v>
      </c>
      <c r="AM3695" s="13" t="s">
        <v>34966</v>
      </c>
      <c r="AN3695" s="13" t="s">
        <v>5019</v>
      </c>
      <c r="AO3695" s="13" t="s">
        <v>50</v>
      </c>
      <c r="AP3695" s="15" t="s">
        <v>50</v>
      </c>
      <c r="AQ3695" s="21" t="s">
        <v>34967</v>
      </c>
      <c r="AR3695" s="13" t="s">
        <v>255</v>
      </c>
    </row>
    <row r="3696" spans="1:44" ht="15" thickBot="1">
      <c r="A3696" s="4" t="s">
        <v>34968</v>
      </c>
      <c r="B3696" s="5">
        <v>27787</v>
      </c>
      <c r="C3696" s="6">
        <v>43831</v>
      </c>
      <c r="D3696" s="7" t="s">
        <v>45</v>
      </c>
      <c r="E3696" s="7" t="s">
        <v>46</v>
      </c>
      <c r="F3696" s="7" t="s">
        <v>70</v>
      </c>
      <c r="G3696" s="7" t="s">
        <v>87</v>
      </c>
      <c r="H3696" s="7" t="s">
        <v>34969</v>
      </c>
      <c r="I3696" s="7" t="s">
        <v>50</v>
      </c>
      <c r="J3696" s="6">
        <v>45377</v>
      </c>
      <c r="K3696" s="7" t="s">
        <v>50</v>
      </c>
      <c r="L3696" s="7" t="s">
        <v>147</v>
      </c>
      <c r="M3696" s="7" t="s">
        <v>34970</v>
      </c>
      <c r="N3696" s="7" t="s">
        <v>5161</v>
      </c>
      <c r="O3696" s="7" t="s">
        <v>34971</v>
      </c>
      <c r="P3696" s="5">
        <v>54571</v>
      </c>
      <c r="Q3696" s="7" t="s">
        <v>360</v>
      </c>
      <c r="R3696" s="34" t="s">
        <v>34972</v>
      </c>
      <c r="S3696" s="34" t="s">
        <v>34973</v>
      </c>
      <c r="T3696" s="7" t="s">
        <v>34974</v>
      </c>
      <c r="U3696" s="7" t="s">
        <v>50</v>
      </c>
      <c r="V3696" s="7">
        <v>20000000</v>
      </c>
      <c r="W3696" s="7" t="s">
        <v>60</v>
      </c>
      <c r="X3696" s="7">
        <v>20000000</v>
      </c>
      <c r="Y3696" s="7" t="s">
        <v>154</v>
      </c>
      <c r="Z3696" s="7">
        <v>7</v>
      </c>
      <c r="AA3696" s="7">
        <v>20000000</v>
      </c>
      <c r="AB3696" s="7" t="s">
        <v>60</v>
      </c>
      <c r="AC3696" s="7">
        <v>20000000</v>
      </c>
      <c r="AD3696" s="7" t="s">
        <v>147</v>
      </c>
      <c r="AE3696" s="7">
        <v>100835035</v>
      </c>
      <c r="AF3696" s="7" t="s">
        <v>60</v>
      </c>
      <c r="AG3696" s="7">
        <v>100835035</v>
      </c>
      <c r="AH3696" s="7">
        <v>100835035</v>
      </c>
      <c r="AI3696" s="7" t="s">
        <v>60</v>
      </c>
      <c r="AJ3696" s="7">
        <v>100835035</v>
      </c>
      <c r="AK3696" s="7" t="s">
        <v>34975</v>
      </c>
      <c r="AL3696" s="7" t="s">
        <v>50</v>
      </c>
      <c r="AM3696" s="7" t="s">
        <v>34976</v>
      </c>
      <c r="AN3696" s="7" t="s">
        <v>66</v>
      </c>
      <c r="AO3696" s="7" t="s">
        <v>34977</v>
      </c>
      <c r="AP3696" s="22" t="s">
        <v>34978</v>
      </c>
      <c r="AQ3696" s="9" t="s">
        <v>50</v>
      </c>
      <c r="AR3696" s="7" t="s">
        <v>50</v>
      </c>
    </row>
    <row r="3697" spans="1:44" ht="15" thickBot="1">
      <c r="A3697" s="10" t="s">
        <v>34979</v>
      </c>
      <c r="B3697" s="11">
        <v>135204</v>
      </c>
      <c r="C3697" s="12">
        <v>43466</v>
      </c>
      <c r="D3697" s="13" t="s">
        <v>45</v>
      </c>
      <c r="E3697" s="13" t="s">
        <v>46</v>
      </c>
      <c r="F3697" s="13" t="s">
        <v>70</v>
      </c>
      <c r="G3697" s="13" t="s">
        <v>87</v>
      </c>
      <c r="H3697" s="13" t="s">
        <v>50</v>
      </c>
      <c r="I3697" s="13" t="s">
        <v>50</v>
      </c>
      <c r="J3697" s="12">
        <v>45377</v>
      </c>
      <c r="K3697" s="13" t="s">
        <v>50</v>
      </c>
      <c r="L3697" s="13" t="s">
        <v>178</v>
      </c>
      <c r="M3697" s="13" t="s">
        <v>34980</v>
      </c>
      <c r="N3697" s="13" t="s">
        <v>34981</v>
      </c>
      <c r="O3697" s="13" t="s">
        <v>34982</v>
      </c>
      <c r="P3697" s="11">
        <v>54623</v>
      </c>
      <c r="Q3697" s="13" t="s">
        <v>135</v>
      </c>
      <c r="R3697" s="33" t="s">
        <v>34983</v>
      </c>
      <c r="S3697" s="33" t="s">
        <v>34984</v>
      </c>
      <c r="T3697" s="13" t="s">
        <v>50</v>
      </c>
      <c r="U3697" s="13">
        <v>876301911</v>
      </c>
      <c r="V3697" s="13">
        <v>12000000</v>
      </c>
      <c r="W3697" s="13" t="s">
        <v>9768</v>
      </c>
      <c r="X3697" s="13">
        <v>632421</v>
      </c>
      <c r="Y3697" s="13" t="s">
        <v>50</v>
      </c>
      <c r="Z3697" s="13">
        <v>2</v>
      </c>
      <c r="AA3697" s="13">
        <v>12000000</v>
      </c>
      <c r="AB3697" s="13" t="s">
        <v>9768</v>
      </c>
      <c r="AC3697" s="13">
        <v>632421</v>
      </c>
      <c r="AD3697" s="13" t="s">
        <v>178</v>
      </c>
      <c r="AE3697" s="13">
        <v>22000000</v>
      </c>
      <c r="AF3697" s="13" t="s">
        <v>9768</v>
      </c>
      <c r="AG3697" s="13">
        <v>1191727</v>
      </c>
      <c r="AH3697" s="13">
        <v>22000000</v>
      </c>
      <c r="AI3697" s="13" t="s">
        <v>9768</v>
      </c>
      <c r="AJ3697" s="13">
        <v>1191727</v>
      </c>
      <c r="AK3697" s="13" t="s">
        <v>34985</v>
      </c>
      <c r="AL3697" s="13" t="s">
        <v>50</v>
      </c>
      <c r="AM3697" s="13" t="s">
        <v>34986</v>
      </c>
      <c r="AN3697" s="13" t="s">
        <v>66</v>
      </c>
      <c r="AO3697" s="13" t="s">
        <v>34987</v>
      </c>
      <c r="AP3697" s="21" t="s">
        <v>34988</v>
      </c>
      <c r="AQ3697" s="15" t="s">
        <v>50</v>
      </c>
      <c r="AR3697" s="13" t="s">
        <v>50</v>
      </c>
    </row>
    <row r="3698" spans="1:44" ht="15" thickBot="1">
      <c r="A3698" s="4" t="s">
        <v>34989</v>
      </c>
      <c r="B3698" s="7">
        <v>168</v>
      </c>
      <c r="C3698" s="6">
        <v>37987</v>
      </c>
      <c r="D3698" s="7" t="s">
        <v>45</v>
      </c>
      <c r="E3698" s="7" t="s">
        <v>46</v>
      </c>
      <c r="F3698" s="7" t="s">
        <v>70</v>
      </c>
      <c r="G3698" s="7" t="s">
        <v>50</v>
      </c>
      <c r="H3698" s="7" t="s">
        <v>3334</v>
      </c>
      <c r="I3698" s="7" t="s">
        <v>50</v>
      </c>
      <c r="J3698" s="6">
        <v>45378</v>
      </c>
      <c r="K3698" s="7" t="s">
        <v>50</v>
      </c>
      <c r="L3698" s="7" t="s">
        <v>467</v>
      </c>
      <c r="M3698" s="7" t="s">
        <v>50</v>
      </c>
      <c r="N3698" s="7" t="s">
        <v>668</v>
      </c>
      <c r="O3698" s="7" t="s">
        <v>34990</v>
      </c>
      <c r="P3698" s="5">
        <v>54671</v>
      </c>
      <c r="Q3698" s="7" t="s">
        <v>670</v>
      </c>
      <c r="R3698" s="34" t="s">
        <v>34991</v>
      </c>
      <c r="S3698" s="34" t="s">
        <v>34992</v>
      </c>
      <c r="T3698" s="7" t="s">
        <v>50</v>
      </c>
      <c r="U3698" s="7" t="s">
        <v>50</v>
      </c>
      <c r="V3698" s="7">
        <v>3059996</v>
      </c>
      <c r="W3698" s="7" t="s">
        <v>60</v>
      </c>
      <c r="X3698" s="7">
        <v>3059996</v>
      </c>
      <c r="Y3698" s="7" t="s">
        <v>467</v>
      </c>
      <c r="Z3698" s="7">
        <v>1</v>
      </c>
      <c r="AA3698" s="7">
        <v>3059996</v>
      </c>
      <c r="AB3698" s="7" t="s">
        <v>60</v>
      </c>
      <c r="AC3698" s="7">
        <v>3059996</v>
      </c>
      <c r="AD3698" s="7" t="s">
        <v>467</v>
      </c>
      <c r="AE3698" s="7">
        <v>3059996</v>
      </c>
      <c r="AF3698" s="7" t="s">
        <v>60</v>
      </c>
      <c r="AG3698" s="7">
        <v>3059996</v>
      </c>
      <c r="AH3698" s="7">
        <v>3059996</v>
      </c>
      <c r="AI3698" s="7" t="s">
        <v>60</v>
      </c>
      <c r="AJ3698" s="7">
        <v>3059996</v>
      </c>
      <c r="AK3698" s="7" t="s">
        <v>50</v>
      </c>
      <c r="AL3698" s="7" t="s">
        <v>50</v>
      </c>
      <c r="AM3698" s="7" t="s">
        <v>34993</v>
      </c>
      <c r="AN3698" s="7" t="s">
        <v>66</v>
      </c>
      <c r="AO3698" s="7" t="s">
        <v>34994</v>
      </c>
      <c r="AP3698" s="22" t="s">
        <v>34995</v>
      </c>
      <c r="AQ3698" s="9" t="s">
        <v>50</v>
      </c>
      <c r="AR3698" s="7" t="s">
        <v>50</v>
      </c>
    </row>
    <row r="3699" spans="1:44" ht="15" thickBot="1">
      <c r="A3699" s="10" t="s">
        <v>34996</v>
      </c>
      <c r="B3699" s="13">
        <v>78</v>
      </c>
      <c r="C3699" s="12">
        <v>42736</v>
      </c>
      <c r="D3699" s="13" t="s">
        <v>45</v>
      </c>
      <c r="E3699" s="13" t="s">
        <v>46</v>
      </c>
      <c r="F3699" s="13" t="s">
        <v>70</v>
      </c>
      <c r="G3699" s="27" t="s">
        <v>54945</v>
      </c>
      <c r="H3699" s="13" t="s">
        <v>50</v>
      </c>
      <c r="I3699" s="13" t="s">
        <v>50</v>
      </c>
      <c r="J3699" s="12">
        <v>45376</v>
      </c>
      <c r="K3699" s="13" t="s">
        <v>50</v>
      </c>
      <c r="L3699" s="13" t="s">
        <v>210</v>
      </c>
      <c r="M3699" s="13" t="s">
        <v>8357</v>
      </c>
      <c r="N3699" s="13" t="s">
        <v>8967</v>
      </c>
      <c r="O3699" s="13" t="s">
        <v>34997</v>
      </c>
      <c r="P3699" s="11">
        <v>54850</v>
      </c>
      <c r="Q3699" s="13" t="s">
        <v>245</v>
      </c>
      <c r="R3699" s="33" t="s">
        <v>34998</v>
      </c>
      <c r="S3699" s="33" t="s">
        <v>34999</v>
      </c>
      <c r="T3699" s="13" t="s">
        <v>35000</v>
      </c>
      <c r="U3699" s="13" t="s">
        <v>35001</v>
      </c>
      <c r="V3699" s="13">
        <v>100000000</v>
      </c>
      <c r="W3699" s="13" t="s">
        <v>2056</v>
      </c>
      <c r="X3699" s="13">
        <v>13871165</v>
      </c>
      <c r="Y3699" s="13" t="s">
        <v>50</v>
      </c>
      <c r="Z3699" s="13">
        <v>2</v>
      </c>
      <c r="AA3699" s="13">
        <v>100000000</v>
      </c>
      <c r="AB3699" s="13" t="s">
        <v>2056</v>
      </c>
      <c r="AC3699" s="13">
        <v>13871165</v>
      </c>
      <c r="AD3699" s="13" t="s">
        <v>210</v>
      </c>
      <c r="AE3699" s="13">
        <v>100000000</v>
      </c>
      <c r="AF3699" s="13" t="s">
        <v>2056</v>
      </c>
      <c r="AG3699" s="13">
        <v>13871165</v>
      </c>
      <c r="AH3699" s="13">
        <v>100000000</v>
      </c>
      <c r="AI3699" s="13" t="s">
        <v>2056</v>
      </c>
      <c r="AJ3699" s="13">
        <v>13871165</v>
      </c>
      <c r="AK3699" s="13" t="s">
        <v>50</v>
      </c>
      <c r="AL3699" s="13" t="s">
        <v>50</v>
      </c>
      <c r="AM3699" s="13" t="s">
        <v>35002</v>
      </c>
      <c r="AN3699" s="13" t="s">
        <v>66</v>
      </c>
      <c r="AO3699" s="13" t="s">
        <v>35003</v>
      </c>
      <c r="AP3699" s="15" t="s">
        <v>50</v>
      </c>
      <c r="AQ3699" s="21" t="s">
        <v>35004</v>
      </c>
      <c r="AR3699" s="13" t="s">
        <v>50</v>
      </c>
    </row>
    <row r="3700" spans="1:44" ht="15" thickBot="1">
      <c r="A3700" s="4" t="s">
        <v>35005</v>
      </c>
      <c r="B3700" s="7">
        <v>132</v>
      </c>
      <c r="C3700" s="6">
        <v>34335</v>
      </c>
      <c r="D3700" s="7" t="s">
        <v>45</v>
      </c>
      <c r="E3700" s="7" t="s">
        <v>46</v>
      </c>
      <c r="F3700" s="7" t="s">
        <v>47</v>
      </c>
      <c r="G3700" s="26" t="s">
        <v>54946</v>
      </c>
      <c r="H3700" s="7" t="s">
        <v>1091</v>
      </c>
      <c r="I3700" s="7" t="s">
        <v>50</v>
      </c>
      <c r="J3700" s="6">
        <v>45377</v>
      </c>
      <c r="K3700" s="7" t="s">
        <v>116</v>
      </c>
      <c r="L3700" s="7" t="s">
        <v>52</v>
      </c>
      <c r="M3700" s="7" t="s">
        <v>4069</v>
      </c>
      <c r="N3700" s="7" t="s">
        <v>35006</v>
      </c>
      <c r="O3700" s="7" t="s">
        <v>35007</v>
      </c>
      <c r="P3700" s="5">
        <v>55029</v>
      </c>
      <c r="Q3700" s="7" t="s">
        <v>50</v>
      </c>
      <c r="R3700" s="34" t="s">
        <v>35008</v>
      </c>
      <c r="S3700" s="34" t="s">
        <v>35009</v>
      </c>
      <c r="T3700" s="7" t="s">
        <v>35010</v>
      </c>
      <c r="U3700" s="7" t="s">
        <v>35011</v>
      </c>
      <c r="V3700" s="7">
        <v>50000000</v>
      </c>
      <c r="W3700" s="7" t="s">
        <v>60</v>
      </c>
      <c r="X3700" s="7">
        <v>50000000</v>
      </c>
      <c r="Y3700" s="7" t="s">
        <v>171</v>
      </c>
      <c r="Z3700" s="7">
        <v>3</v>
      </c>
      <c r="AA3700" s="7">
        <v>15000000</v>
      </c>
      <c r="AB3700" s="7" t="s">
        <v>60</v>
      </c>
      <c r="AC3700" s="7">
        <v>15000000</v>
      </c>
      <c r="AD3700" s="7" t="s">
        <v>62</v>
      </c>
      <c r="AE3700" s="7">
        <v>20024885</v>
      </c>
      <c r="AF3700" s="7" t="s">
        <v>60</v>
      </c>
      <c r="AG3700" s="7">
        <v>20024885</v>
      </c>
      <c r="AH3700" s="7">
        <v>70024885</v>
      </c>
      <c r="AI3700" s="7" t="s">
        <v>60</v>
      </c>
      <c r="AJ3700" s="7">
        <v>70024885</v>
      </c>
      <c r="AK3700" s="7" t="s">
        <v>35012</v>
      </c>
      <c r="AL3700" s="7" t="s">
        <v>50</v>
      </c>
      <c r="AM3700" s="7" t="s">
        <v>35013</v>
      </c>
      <c r="AN3700" s="7" t="s">
        <v>66</v>
      </c>
      <c r="AO3700" s="7" t="s">
        <v>35014</v>
      </c>
      <c r="AP3700" s="22" t="s">
        <v>35015</v>
      </c>
      <c r="AQ3700" s="9" t="s">
        <v>50</v>
      </c>
      <c r="AR3700" s="7" t="s">
        <v>50</v>
      </c>
    </row>
    <row r="3701" spans="1:44" ht="15" thickBot="1">
      <c r="A3701" s="10" t="s">
        <v>35016</v>
      </c>
      <c r="B3701" s="13">
        <v>445</v>
      </c>
      <c r="C3701" s="12">
        <v>41275</v>
      </c>
      <c r="D3701" s="13" t="s">
        <v>45</v>
      </c>
      <c r="E3701" s="13" t="s">
        <v>46</v>
      </c>
      <c r="F3701" s="13" t="s">
        <v>70</v>
      </c>
      <c r="G3701" s="26" t="s">
        <v>54946</v>
      </c>
      <c r="H3701" s="13" t="s">
        <v>13964</v>
      </c>
      <c r="I3701" s="13" t="s">
        <v>50</v>
      </c>
      <c r="J3701" s="12">
        <v>45378</v>
      </c>
      <c r="K3701" s="13" t="s">
        <v>116</v>
      </c>
      <c r="L3701" s="13" t="s">
        <v>178</v>
      </c>
      <c r="M3701" s="13" t="s">
        <v>35017</v>
      </c>
      <c r="N3701" s="13" t="s">
        <v>35018</v>
      </c>
      <c r="O3701" s="13" t="s">
        <v>35019</v>
      </c>
      <c r="P3701" s="11">
        <v>55032</v>
      </c>
      <c r="Q3701" s="13" t="s">
        <v>1080</v>
      </c>
      <c r="R3701" s="33" t="s">
        <v>35020</v>
      </c>
      <c r="S3701" s="33" t="s">
        <v>35021</v>
      </c>
      <c r="T3701" s="13" t="s">
        <v>35022</v>
      </c>
      <c r="U3701" s="13" t="s">
        <v>35023</v>
      </c>
      <c r="V3701" s="13">
        <v>150000</v>
      </c>
      <c r="W3701" s="13" t="s">
        <v>60</v>
      </c>
      <c r="X3701" s="13">
        <v>150000</v>
      </c>
      <c r="Y3701" s="13" t="s">
        <v>50</v>
      </c>
      <c r="Z3701" s="13">
        <v>11</v>
      </c>
      <c r="AA3701" s="13">
        <v>150000</v>
      </c>
      <c r="AB3701" s="13" t="s">
        <v>60</v>
      </c>
      <c r="AC3701" s="13">
        <v>150000</v>
      </c>
      <c r="AD3701" s="13" t="s">
        <v>178</v>
      </c>
      <c r="AE3701" s="13">
        <v>5585713</v>
      </c>
      <c r="AF3701" s="13" t="s">
        <v>60</v>
      </c>
      <c r="AG3701" s="13">
        <v>5585713</v>
      </c>
      <c r="AH3701" s="13">
        <v>6507113</v>
      </c>
      <c r="AI3701" s="13" t="s">
        <v>60</v>
      </c>
      <c r="AJ3701" s="13">
        <v>6507113</v>
      </c>
      <c r="AK3701" s="13" t="s">
        <v>50</v>
      </c>
      <c r="AL3701" s="13" t="s">
        <v>50</v>
      </c>
      <c r="AM3701" s="13" t="s">
        <v>35024</v>
      </c>
      <c r="AN3701" s="13" t="s">
        <v>66</v>
      </c>
      <c r="AO3701" s="13" t="s">
        <v>35025</v>
      </c>
      <c r="AP3701" s="21" t="s">
        <v>35026</v>
      </c>
      <c r="AQ3701" s="15" t="s">
        <v>50</v>
      </c>
      <c r="AR3701" s="13" t="s">
        <v>50</v>
      </c>
    </row>
    <row r="3702" spans="1:44" ht="15" thickBot="1">
      <c r="A3702" s="4" t="s">
        <v>35027</v>
      </c>
      <c r="B3702" s="7">
        <v>231</v>
      </c>
      <c r="C3702" s="6">
        <v>45292</v>
      </c>
      <c r="D3702" s="7" t="s">
        <v>45</v>
      </c>
      <c r="E3702" s="7" t="s">
        <v>46</v>
      </c>
      <c r="F3702" s="7" t="s">
        <v>70</v>
      </c>
      <c r="G3702" s="26" t="s">
        <v>54946</v>
      </c>
      <c r="H3702" s="7" t="s">
        <v>50</v>
      </c>
      <c r="I3702" s="7" t="s">
        <v>50</v>
      </c>
      <c r="J3702" s="6">
        <v>45377</v>
      </c>
      <c r="K3702" s="7" t="s">
        <v>50</v>
      </c>
      <c r="L3702" s="7" t="s">
        <v>467</v>
      </c>
      <c r="M3702" s="7" t="s">
        <v>35028</v>
      </c>
      <c r="N3702" s="7" t="s">
        <v>1614</v>
      </c>
      <c r="O3702" s="7" t="s">
        <v>35029</v>
      </c>
      <c r="P3702" s="5">
        <v>55074</v>
      </c>
      <c r="Q3702" s="7" t="s">
        <v>1201</v>
      </c>
      <c r="R3702" s="34" t="s">
        <v>35030</v>
      </c>
      <c r="S3702" s="31" t="s">
        <v>50</v>
      </c>
      <c r="T3702" s="7" t="s">
        <v>50</v>
      </c>
      <c r="U3702" s="7" t="s">
        <v>35031</v>
      </c>
      <c r="V3702" s="7">
        <v>1874851</v>
      </c>
      <c r="W3702" s="7" t="s">
        <v>60</v>
      </c>
      <c r="X3702" s="7">
        <v>1874851</v>
      </c>
      <c r="Y3702" s="7" t="s">
        <v>467</v>
      </c>
      <c r="Z3702" s="7">
        <v>1</v>
      </c>
      <c r="AA3702" s="7">
        <v>1874851</v>
      </c>
      <c r="AB3702" s="7" t="s">
        <v>60</v>
      </c>
      <c r="AC3702" s="7">
        <v>1874851</v>
      </c>
      <c r="AD3702" s="7" t="s">
        <v>467</v>
      </c>
      <c r="AE3702" s="7">
        <v>1874851</v>
      </c>
      <c r="AF3702" s="7" t="s">
        <v>60</v>
      </c>
      <c r="AG3702" s="7">
        <v>1874851</v>
      </c>
      <c r="AH3702" s="7">
        <v>1874851</v>
      </c>
      <c r="AI3702" s="7" t="s">
        <v>60</v>
      </c>
      <c r="AJ3702" s="7">
        <v>1874851</v>
      </c>
      <c r="AK3702" s="7" t="s">
        <v>50</v>
      </c>
      <c r="AL3702" s="7" t="s">
        <v>50</v>
      </c>
      <c r="AM3702" s="7" t="s">
        <v>35032</v>
      </c>
      <c r="AN3702" s="7" t="s">
        <v>66</v>
      </c>
      <c r="AO3702" s="7" t="s">
        <v>35033</v>
      </c>
      <c r="AP3702" s="22" t="s">
        <v>35034</v>
      </c>
      <c r="AQ3702" s="9" t="s">
        <v>50</v>
      </c>
      <c r="AR3702" s="7" t="s">
        <v>50</v>
      </c>
    </row>
    <row r="3703" spans="1:44" ht="15" thickBot="1">
      <c r="A3703" s="10" t="s">
        <v>35035</v>
      </c>
      <c r="B3703" s="13">
        <v>445</v>
      </c>
      <c r="C3703" s="12">
        <v>43831</v>
      </c>
      <c r="D3703" s="13" t="s">
        <v>45</v>
      </c>
      <c r="E3703" s="13" t="s">
        <v>46</v>
      </c>
      <c r="F3703" s="13" t="s">
        <v>70</v>
      </c>
      <c r="G3703" s="27" t="s">
        <v>54945</v>
      </c>
      <c r="H3703" s="13" t="s">
        <v>1112</v>
      </c>
      <c r="I3703" s="13" t="s">
        <v>50</v>
      </c>
      <c r="J3703" s="12">
        <v>45379</v>
      </c>
      <c r="K3703" s="13" t="s">
        <v>116</v>
      </c>
      <c r="L3703" s="13" t="s">
        <v>1624</v>
      </c>
      <c r="M3703" s="13" t="s">
        <v>35036</v>
      </c>
      <c r="N3703" s="13" t="s">
        <v>75</v>
      </c>
      <c r="O3703" s="13" t="s">
        <v>35037</v>
      </c>
      <c r="P3703" s="11">
        <v>56347</v>
      </c>
      <c r="Q3703" s="13" t="s">
        <v>77</v>
      </c>
      <c r="R3703" s="33" t="s">
        <v>35038</v>
      </c>
      <c r="S3703" s="33" t="s">
        <v>35039</v>
      </c>
      <c r="T3703" s="13" t="s">
        <v>50</v>
      </c>
      <c r="U3703" s="13" t="s">
        <v>50</v>
      </c>
      <c r="V3703" s="13">
        <v>100000</v>
      </c>
      <c r="W3703" s="13" t="s">
        <v>60</v>
      </c>
      <c r="X3703" s="13">
        <v>100000</v>
      </c>
      <c r="Y3703" s="13" t="s">
        <v>467</v>
      </c>
      <c r="Z3703" s="13">
        <v>1</v>
      </c>
      <c r="AA3703" s="13">
        <v>100000</v>
      </c>
      <c r="AB3703" s="13" t="s">
        <v>60</v>
      </c>
      <c r="AC3703" s="13">
        <v>100000</v>
      </c>
      <c r="AD3703" s="13" t="s">
        <v>1624</v>
      </c>
      <c r="AE3703" s="13">
        <v>100000</v>
      </c>
      <c r="AF3703" s="13" t="s">
        <v>60</v>
      </c>
      <c r="AG3703" s="13">
        <v>100000</v>
      </c>
      <c r="AH3703" s="13">
        <v>100000</v>
      </c>
      <c r="AI3703" s="13" t="s">
        <v>60</v>
      </c>
      <c r="AJ3703" s="13">
        <v>100000</v>
      </c>
      <c r="AK3703" s="13" t="s">
        <v>35040</v>
      </c>
      <c r="AL3703" s="13" t="s">
        <v>50</v>
      </c>
      <c r="AM3703" s="13" t="s">
        <v>35041</v>
      </c>
      <c r="AN3703" s="13" t="s">
        <v>66</v>
      </c>
      <c r="AO3703" s="13" t="s">
        <v>35042</v>
      </c>
      <c r="AP3703" s="21" t="s">
        <v>35043</v>
      </c>
      <c r="AQ3703" s="15" t="s">
        <v>50</v>
      </c>
      <c r="AR3703" s="13" t="s">
        <v>50</v>
      </c>
    </row>
    <row r="3704" spans="1:44" ht="15" thickBot="1">
      <c r="A3704" s="4" t="s">
        <v>35044</v>
      </c>
      <c r="B3704" s="7">
        <v>606</v>
      </c>
      <c r="C3704" s="6">
        <v>41791</v>
      </c>
      <c r="D3704" s="7" t="s">
        <v>45</v>
      </c>
      <c r="E3704" s="7" t="s">
        <v>46</v>
      </c>
      <c r="F3704" s="7" t="s">
        <v>70</v>
      </c>
      <c r="G3704" s="26" t="s">
        <v>54946</v>
      </c>
      <c r="H3704" s="7" t="s">
        <v>35045</v>
      </c>
      <c r="I3704" s="7" t="s">
        <v>50</v>
      </c>
      <c r="J3704" s="6">
        <v>45376</v>
      </c>
      <c r="K3704" s="7" t="s">
        <v>116</v>
      </c>
      <c r="L3704" s="7" t="s">
        <v>467</v>
      </c>
      <c r="M3704" s="7" t="s">
        <v>35046</v>
      </c>
      <c r="N3704" s="7" t="s">
        <v>1138</v>
      </c>
      <c r="O3704" s="7" t="s">
        <v>35047</v>
      </c>
      <c r="P3704" s="5">
        <v>56399</v>
      </c>
      <c r="Q3704" s="7" t="s">
        <v>481</v>
      </c>
      <c r="R3704" s="34" t="s">
        <v>35048</v>
      </c>
      <c r="S3704" s="34" t="s">
        <v>35049</v>
      </c>
      <c r="T3704" s="7" t="s">
        <v>35050</v>
      </c>
      <c r="U3704" s="7" t="s">
        <v>35051</v>
      </c>
      <c r="V3704" s="7">
        <v>449995</v>
      </c>
      <c r="W3704" s="7" t="s">
        <v>60</v>
      </c>
      <c r="X3704" s="7">
        <v>449995</v>
      </c>
      <c r="Y3704" s="7" t="s">
        <v>467</v>
      </c>
      <c r="Z3704" s="7">
        <v>4</v>
      </c>
      <c r="AA3704" s="7">
        <v>449995</v>
      </c>
      <c r="AB3704" s="7" t="s">
        <v>60</v>
      </c>
      <c r="AC3704" s="7">
        <v>449995</v>
      </c>
      <c r="AD3704" s="7" t="s">
        <v>467</v>
      </c>
      <c r="AE3704" s="7">
        <v>1851492</v>
      </c>
      <c r="AF3704" s="7" t="s">
        <v>60</v>
      </c>
      <c r="AG3704" s="7">
        <v>1851492</v>
      </c>
      <c r="AH3704" s="7">
        <v>1851492</v>
      </c>
      <c r="AI3704" s="7" t="s">
        <v>60</v>
      </c>
      <c r="AJ3704" s="7">
        <v>1851492</v>
      </c>
      <c r="AK3704" s="7" t="s">
        <v>50</v>
      </c>
      <c r="AL3704" s="7" t="s">
        <v>50</v>
      </c>
      <c r="AM3704" s="7" t="s">
        <v>35052</v>
      </c>
      <c r="AN3704" s="7" t="s">
        <v>66</v>
      </c>
      <c r="AO3704" s="7" t="s">
        <v>35053</v>
      </c>
      <c r="AP3704" s="22" t="s">
        <v>35054</v>
      </c>
      <c r="AQ3704" s="9" t="s">
        <v>50</v>
      </c>
      <c r="AR3704" s="7" t="s">
        <v>50</v>
      </c>
    </row>
    <row r="3705" spans="1:44" ht="15" thickBot="1">
      <c r="A3705" s="10" t="s">
        <v>35055</v>
      </c>
      <c r="B3705" s="13" t="s">
        <v>50</v>
      </c>
      <c r="C3705" s="12">
        <v>44562</v>
      </c>
      <c r="D3705" s="13" t="s">
        <v>45</v>
      </c>
      <c r="E3705" s="13" t="s">
        <v>46</v>
      </c>
      <c r="F3705" s="13" t="s">
        <v>70</v>
      </c>
      <c r="G3705" s="13" t="s">
        <v>50</v>
      </c>
      <c r="H3705" s="13" t="s">
        <v>50</v>
      </c>
      <c r="I3705" s="13" t="s">
        <v>50</v>
      </c>
      <c r="J3705" s="12">
        <v>45378</v>
      </c>
      <c r="K3705" s="13" t="s">
        <v>50</v>
      </c>
      <c r="L3705" s="13" t="s">
        <v>467</v>
      </c>
      <c r="M3705" s="13" t="s">
        <v>6066</v>
      </c>
      <c r="N3705" s="13" t="s">
        <v>50</v>
      </c>
      <c r="O3705" s="13" t="s">
        <v>35056</v>
      </c>
      <c r="P3705" s="11">
        <v>57170</v>
      </c>
      <c r="Q3705" s="13" t="s">
        <v>50</v>
      </c>
      <c r="R3705" s="30" t="s">
        <v>50</v>
      </c>
      <c r="S3705" s="30" t="s">
        <v>50</v>
      </c>
      <c r="T3705" s="13" t="s">
        <v>50</v>
      </c>
      <c r="U3705" s="13" t="s">
        <v>50</v>
      </c>
      <c r="V3705" s="13">
        <v>250000</v>
      </c>
      <c r="W3705" s="13" t="s">
        <v>60</v>
      </c>
      <c r="X3705" s="13">
        <v>250000</v>
      </c>
      <c r="Y3705" s="13" t="s">
        <v>467</v>
      </c>
      <c r="Z3705" s="13">
        <v>2</v>
      </c>
      <c r="AA3705" s="13">
        <v>250000</v>
      </c>
      <c r="AB3705" s="13" t="s">
        <v>60</v>
      </c>
      <c r="AC3705" s="13">
        <v>250000</v>
      </c>
      <c r="AD3705" s="13" t="s">
        <v>467</v>
      </c>
      <c r="AE3705" s="13">
        <v>2395418</v>
      </c>
      <c r="AF3705" s="13" t="s">
        <v>60</v>
      </c>
      <c r="AG3705" s="13">
        <v>2395418</v>
      </c>
      <c r="AH3705" s="13">
        <v>2395418</v>
      </c>
      <c r="AI3705" s="13" t="s">
        <v>60</v>
      </c>
      <c r="AJ3705" s="13">
        <v>2395418</v>
      </c>
      <c r="AK3705" s="13" t="s">
        <v>50</v>
      </c>
      <c r="AL3705" s="13" t="s">
        <v>50</v>
      </c>
      <c r="AM3705" s="13" t="s">
        <v>50</v>
      </c>
      <c r="AN3705" s="13" t="s">
        <v>50</v>
      </c>
      <c r="AO3705" s="13" t="s">
        <v>50</v>
      </c>
      <c r="AP3705" s="15" t="s">
        <v>50</v>
      </c>
      <c r="AQ3705" s="15" t="s">
        <v>50</v>
      </c>
      <c r="AR3705" s="13" t="s">
        <v>1186</v>
      </c>
    </row>
    <row r="3706" spans="1:44" ht="15" thickBot="1">
      <c r="A3706" s="4" t="s">
        <v>35057</v>
      </c>
      <c r="B3706" s="5">
        <v>6213</v>
      </c>
      <c r="C3706" s="6">
        <v>26299</v>
      </c>
      <c r="D3706" s="7" t="s">
        <v>45</v>
      </c>
      <c r="E3706" s="7" t="s">
        <v>1939</v>
      </c>
      <c r="F3706" s="7" t="s">
        <v>70</v>
      </c>
      <c r="G3706" s="7" t="s">
        <v>87</v>
      </c>
      <c r="H3706" s="7" t="s">
        <v>23152</v>
      </c>
      <c r="I3706" s="7" t="s">
        <v>50</v>
      </c>
      <c r="J3706" s="6">
        <v>45378</v>
      </c>
      <c r="K3706" s="7" t="s">
        <v>50</v>
      </c>
      <c r="L3706" s="7" t="s">
        <v>52</v>
      </c>
      <c r="M3706" s="7" t="s">
        <v>35058</v>
      </c>
      <c r="N3706" s="7" t="s">
        <v>35059</v>
      </c>
      <c r="O3706" s="7" t="s">
        <v>35060</v>
      </c>
      <c r="P3706" s="5">
        <v>57182</v>
      </c>
      <c r="Q3706" s="7" t="s">
        <v>1080</v>
      </c>
      <c r="R3706" s="34" t="s">
        <v>35061</v>
      </c>
      <c r="S3706" s="34" t="s">
        <v>35062</v>
      </c>
      <c r="T3706" s="7" t="s">
        <v>35063</v>
      </c>
      <c r="U3706" s="7" t="s">
        <v>35064</v>
      </c>
      <c r="V3706" s="7">
        <v>30000</v>
      </c>
      <c r="W3706" s="7" t="s">
        <v>60</v>
      </c>
      <c r="X3706" s="7">
        <v>30000</v>
      </c>
      <c r="Y3706" s="7" t="s">
        <v>50</v>
      </c>
      <c r="Z3706" s="7">
        <v>3</v>
      </c>
      <c r="AA3706" s="7">
        <v>23000000</v>
      </c>
      <c r="AB3706" s="7" t="s">
        <v>60</v>
      </c>
      <c r="AC3706" s="7">
        <v>23000000</v>
      </c>
      <c r="AD3706" s="7" t="s">
        <v>178</v>
      </c>
      <c r="AE3706" s="7">
        <v>23000000</v>
      </c>
      <c r="AF3706" s="7" t="s">
        <v>60</v>
      </c>
      <c r="AG3706" s="7">
        <v>23000000</v>
      </c>
      <c r="AH3706" s="7">
        <v>25030000</v>
      </c>
      <c r="AI3706" s="7" t="s">
        <v>60</v>
      </c>
      <c r="AJ3706" s="7">
        <v>25030000</v>
      </c>
      <c r="AK3706" s="7" t="s">
        <v>35065</v>
      </c>
      <c r="AL3706" s="7" t="s">
        <v>50</v>
      </c>
      <c r="AM3706" s="7" t="s">
        <v>35066</v>
      </c>
      <c r="AN3706" s="7" t="s">
        <v>66</v>
      </c>
      <c r="AO3706" s="7" t="s">
        <v>35067</v>
      </c>
      <c r="AP3706" s="22" t="s">
        <v>35068</v>
      </c>
      <c r="AQ3706" s="9" t="s">
        <v>50</v>
      </c>
      <c r="AR3706" s="7" t="s">
        <v>50</v>
      </c>
    </row>
    <row r="3707" spans="1:44" ht="15" thickBot="1">
      <c r="A3707" s="10" t="s">
        <v>35069</v>
      </c>
      <c r="B3707" s="13">
        <v>333</v>
      </c>
      <c r="C3707" s="12">
        <v>44927</v>
      </c>
      <c r="D3707" s="13" t="s">
        <v>45</v>
      </c>
      <c r="E3707" s="13" t="s">
        <v>50</v>
      </c>
      <c r="F3707" s="13" t="s">
        <v>70</v>
      </c>
      <c r="G3707" s="26" t="s">
        <v>54946</v>
      </c>
      <c r="H3707" s="13" t="s">
        <v>50</v>
      </c>
      <c r="I3707" s="13" t="s">
        <v>50</v>
      </c>
      <c r="J3707" s="12">
        <v>45377</v>
      </c>
      <c r="K3707" s="13" t="s">
        <v>50</v>
      </c>
      <c r="L3707" s="13" t="s">
        <v>1624</v>
      </c>
      <c r="M3707" s="13" t="s">
        <v>22688</v>
      </c>
      <c r="N3707" s="13" t="s">
        <v>270</v>
      </c>
      <c r="O3707" s="13" t="s">
        <v>35070</v>
      </c>
      <c r="P3707" s="11">
        <v>57543</v>
      </c>
      <c r="Q3707" s="13" t="s">
        <v>245</v>
      </c>
      <c r="R3707" s="29" t="s">
        <v>35071</v>
      </c>
      <c r="S3707" s="33" t="s">
        <v>35072</v>
      </c>
      <c r="T3707" s="13" t="s">
        <v>50</v>
      </c>
      <c r="U3707" s="13" t="s">
        <v>50</v>
      </c>
      <c r="V3707" s="13">
        <v>1800000</v>
      </c>
      <c r="W3707" s="13" t="s">
        <v>60</v>
      </c>
      <c r="X3707" s="13">
        <v>1800000</v>
      </c>
      <c r="Y3707" s="13" t="s">
        <v>467</v>
      </c>
      <c r="Z3707" s="13">
        <v>1</v>
      </c>
      <c r="AA3707" s="13">
        <v>1800000</v>
      </c>
      <c r="AB3707" s="13" t="s">
        <v>60</v>
      </c>
      <c r="AC3707" s="13">
        <v>1800000</v>
      </c>
      <c r="AD3707" s="13" t="s">
        <v>1624</v>
      </c>
      <c r="AE3707" s="13">
        <v>1800000</v>
      </c>
      <c r="AF3707" s="13" t="s">
        <v>60</v>
      </c>
      <c r="AG3707" s="13">
        <v>1800000</v>
      </c>
      <c r="AH3707" s="13">
        <v>1800000</v>
      </c>
      <c r="AI3707" s="13" t="s">
        <v>60</v>
      </c>
      <c r="AJ3707" s="13">
        <v>1800000</v>
      </c>
      <c r="AK3707" s="13" t="s">
        <v>16183</v>
      </c>
      <c r="AL3707" s="13" t="s">
        <v>50</v>
      </c>
      <c r="AM3707" s="13" t="s">
        <v>35073</v>
      </c>
      <c r="AN3707" s="13" t="s">
        <v>66</v>
      </c>
      <c r="AO3707" s="13" t="s">
        <v>35074</v>
      </c>
      <c r="AP3707" s="21" t="s">
        <v>35075</v>
      </c>
      <c r="AQ3707" s="15" t="s">
        <v>50</v>
      </c>
      <c r="AR3707" s="13" t="s">
        <v>50</v>
      </c>
    </row>
    <row r="3708" spans="1:44" ht="15" thickBot="1">
      <c r="A3708" s="4" t="s">
        <v>35076</v>
      </c>
      <c r="B3708" s="5">
        <v>1776</v>
      </c>
      <c r="C3708" s="6">
        <v>31778</v>
      </c>
      <c r="D3708" s="7" t="s">
        <v>45</v>
      </c>
      <c r="E3708" s="7" t="s">
        <v>1939</v>
      </c>
      <c r="F3708" s="7" t="s">
        <v>70</v>
      </c>
      <c r="G3708" s="26" t="s">
        <v>54946</v>
      </c>
      <c r="H3708" s="7" t="s">
        <v>35077</v>
      </c>
      <c r="I3708" s="7" t="s">
        <v>50</v>
      </c>
      <c r="J3708" s="6">
        <v>45378</v>
      </c>
      <c r="K3708" s="7" t="s">
        <v>191</v>
      </c>
      <c r="L3708" s="7" t="s">
        <v>52</v>
      </c>
      <c r="M3708" s="7" t="s">
        <v>7168</v>
      </c>
      <c r="N3708" s="7" t="s">
        <v>35078</v>
      </c>
      <c r="O3708" s="7" t="s">
        <v>35079</v>
      </c>
      <c r="P3708" s="5">
        <v>57617</v>
      </c>
      <c r="Q3708" s="7" t="s">
        <v>77</v>
      </c>
      <c r="R3708" s="34" t="s">
        <v>35080</v>
      </c>
      <c r="S3708" s="34" t="s">
        <v>35081</v>
      </c>
      <c r="T3708" s="7" t="s">
        <v>35082</v>
      </c>
      <c r="U3708" s="7">
        <v>7325431201</v>
      </c>
      <c r="V3708" s="7">
        <v>25000</v>
      </c>
      <c r="W3708" s="7" t="s">
        <v>60</v>
      </c>
      <c r="X3708" s="7">
        <v>25000</v>
      </c>
      <c r="Y3708" s="7" t="s">
        <v>50</v>
      </c>
      <c r="Z3708" s="7">
        <v>4</v>
      </c>
      <c r="AA3708" s="7" t="s">
        <v>50</v>
      </c>
      <c r="AB3708" s="7" t="s">
        <v>50</v>
      </c>
      <c r="AC3708" s="7" t="s">
        <v>50</v>
      </c>
      <c r="AD3708" s="7" t="s">
        <v>50</v>
      </c>
      <c r="AE3708" s="7" t="s">
        <v>50</v>
      </c>
      <c r="AF3708" s="7" t="s">
        <v>50</v>
      </c>
      <c r="AG3708" s="7" t="s">
        <v>50</v>
      </c>
      <c r="AH3708" s="7">
        <v>6945000</v>
      </c>
      <c r="AI3708" s="7" t="s">
        <v>60</v>
      </c>
      <c r="AJ3708" s="7">
        <v>6945000</v>
      </c>
      <c r="AK3708" s="7" t="s">
        <v>35083</v>
      </c>
      <c r="AL3708" s="7" t="s">
        <v>50</v>
      </c>
      <c r="AM3708" s="7" t="s">
        <v>35084</v>
      </c>
      <c r="AN3708" s="7" t="s">
        <v>66</v>
      </c>
      <c r="AO3708" s="7" t="s">
        <v>35085</v>
      </c>
      <c r="AP3708" s="22" t="s">
        <v>35086</v>
      </c>
      <c r="AQ3708" s="9" t="s">
        <v>50</v>
      </c>
      <c r="AR3708" s="7" t="s">
        <v>50</v>
      </c>
    </row>
    <row r="3709" spans="1:44" ht="15" thickBot="1">
      <c r="A3709" s="10" t="s">
        <v>35087</v>
      </c>
      <c r="B3709" s="11">
        <v>3258</v>
      </c>
      <c r="C3709" s="12">
        <v>36161</v>
      </c>
      <c r="D3709" s="13" t="s">
        <v>45</v>
      </c>
      <c r="E3709" s="13" t="s">
        <v>46</v>
      </c>
      <c r="F3709" s="13" t="s">
        <v>70</v>
      </c>
      <c r="G3709" s="13" t="s">
        <v>176</v>
      </c>
      <c r="H3709" s="13" t="s">
        <v>35088</v>
      </c>
      <c r="I3709" s="13" t="s">
        <v>50</v>
      </c>
      <c r="J3709" s="12">
        <v>45377</v>
      </c>
      <c r="K3709" s="13" t="s">
        <v>116</v>
      </c>
      <c r="L3709" s="13" t="s">
        <v>131</v>
      </c>
      <c r="M3709" s="13" t="s">
        <v>35089</v>
      </c>
      <c r="N3709" s="13" t="s">
        <v>35090</v>
      </c>
      <c r="O3709" s="13" t="s">
        <v>35091</v>
      </c>
      <c r="P3709" s="11">
        <v>57682</v>
      </c>
      <c r="Q3709" s="13" t="s">
        <v>135</v>
      </c>
      <c r="R3709" s="33" t="s">
        <v>35092</v>
      </c>
      <c r="S3709" s="33" t="s">
        <v>35093</v>
      </c>
      <c r="T3709" s="13" t="s">
        <v>35094</v>
      </c>
      <c r="U3709" s="13" t="s">
        <v>35095</v>
      </c>
      <c r="V3709" s="13">
        <v>150000000</v>
      </c>
      <c r="W3709" s="13" t="s">
        <v>139</v>
      </c>
      <c r="X3709" s="13">
        <v>189419530</v>
      </c>
      <c r="Y3709" s="13" t="s">
        <v>50</v>
      </c>
      <c r="Z3709" s="13">
        <v>1</v>
      </c>
      <c r="AA3709" s="13" t="s">
        <v>50</v>
      </c>
      <c r="AB3709" s="13" t="s">
        <v>50</v>
      </c>
      <c r="AC3709" s="13" t="s">
        <v>50</v>
      </c>
      <c r="AD3709" s="13" t="s">
        <v>50</v>
      </c>
      <c r="AE3709" s="13" t="s">
        <v>50</v>
      </c>
      <c r="AF3709" s="13" t="s">
        <v>50</v>
      </c>
      <c r="AG3709" s="13" t="s">
        <v>50</v>
      </c>
      <c r="AH3709" s="13">
        <v>150000000</v>
      </c>
      <c r="AI3709" s="13" t="s">
        <v>139</v>
      </c>
      <c r="AJ3709" s="13">
        <v>189419530</v>
      </c>
      <c r="AK3709" s="13" t="s">
        <v>50</v>
      </c>
      <c r="AL3709" s="13" t="s">
        <v>50</v>
      </c>
      <c r="AM3709" s="13" t="s">
        <v>35096</v>
      </c>
      <c r="AN3709" s="13" t="s">
        <v>66</v>
      </c>
      <c r="AO3709" s="13" t="s">
        <v>35097</v>
      </c>
      <c r="AP3709" s="21" t="s">
        <v>35098</v>
      </c>
      <c r="AQ3709" s="15" t="s">
        <v>50</v>
      </c>
      <c r="AR3709" s="13" t="s">
        <v>50</v>
      </c>
    </row>
    <row r="3710" spans="1:44" ht="15" thickBot="1">
      <c r="A3710" s="4" t="s">
        <v>35099</v>
      </c>
      <c r="B3710" s="5">
        <v>13302</v>
      </c>
      <c r="C3710" s="6">
        <v>43101</v>
      </c>
      <c r="D3710" s="7" t="s">
        <v>45</v>
      </c>
      <c r="E3710" s="7" t="s">
        <v>46</v>
      </c>
      <c r="F3710" s="7" t="s">
        <v>70</v>
      </c>
      <c r="G3710" s="26" t="s">
        <v>54946</v>
      </c>
      <c r="H3710" s="7" t="s">
        <v>1449</v>
      </c>
      <c r="I3710" s="7" t="s">
        <v>50</v>
      </c>
      <c r="J3710" s="6">
        <v>45379</v>
      </c>
      <c r="K3710" s="7" t="s">
        <v>116</v>
      </c>
      <c r="L3710" s="7" t="s">
        <v>241</v>
      </c>
      <c r="M3710" s="7" t="s">
        <v>35100</v>
      </c>
      <c r="N3710" s="7" t="s">
        <v>133</v>
      </c>
      <c r="O3710" s="7" t="s">
        <v>35101</v>
      </c>
      <c r="P3710" s="5">
        <v>58140</v>
      </c>
      <c r="Q3710" s="7" t="s">
        <v>135</v>
      </c>
      <c r="R3710" s="34" t="s">
        <v>35102</v>
      </c>
      <c r="S3710" s="34" t="s">
        <v>35103</v>
      </c>
      <c r="T3710" s="7" t="s">
        <v>35104</v>
      </c>
      <c r="U3710" s="7" t="s">
        <v>50</v>
      </c>
      <c r="V3710" s="7">
        <v>7000000</v>
      </c>
      <c r="W3710" s="7" t="s">
        <v>60</v>
      </c>
      <c r="X3710" s="7">
        <v>7000000</v>
      </c>
      <c r="Y3710" s="7" t="s">
        <v>154</v>
      </c>
      <c r="Z3710" s="7">
        <v>3</v>
      </c>
      <c r="AA3710" s="7">
        <v>7000000</v>
      </c>
      <c r="AB3710" s="7" t="s">
        <v>60</v>
      </c>
      <c r="AC3710" s="7">
        <v>7000000</v>
      </c>
      <c r="AD3710" s="7" t="s">
        <v>241</v>
      </c>
      <c r="AE3710" s="7">
        <v>14600000</v>
      </c>
      <c r="AF3710" s="7" t="s">
        <v>60</v>
      </c>
      <c r="AG3710" s="7">
        <v>14600000</v>
      </c>
      <c r="AH3710" s="7">
        <v>14600000</v>
      </c>
      <c r="AI3710" s="7" t="s">
        <v>60</v>
      </c>
      <c r="AJ3710" s="7">
        <v>14600000</v>
      </c>
      <c r="AK3710" s="7" t="s">
        <v>35105</v>
      </c>
      <c r="AL3710" s="7" t="s">
        <v>50</v>
      </c>
      <c r="AM3710" s="7" t="s">
        <v>35106</v>
      </c>
      <c r="AN3710" s="7" t="s">
        <v>66</v>
      </c>
      <c r="AO3710" s="7" t="s">
        <v>35107</v>
      </c>
      <c r="AP3710" s="22" t="s">
        <v>35108</v>
      </c>
      <c r="AQ3710" s="9" t="s">
        <v>50</v>
      </c>
      <c r="AR3710" s="7" t="s">
        <v>50</v>
      </c>
    </row>
    <row r="3711" spans="1:44" ht="15" thickBot="1">
      <c r="A3711" s="10" t="s">
        <v>35109</v>
      </c>
      <c r="B3711" s="11">
        <v>12629</v>
      </c>
      <c r="C3711" s="12">
        <v>44197</v>
      </c>
      <c r="D3711" s="13" t="s">
        <v>45</v>
      </c>
      <c r="E3711" s="13" t="s">
        <v>46</v>
      </c>
      <c r="F3711" s="13" t="s">
        <v>70</v>
      </c>
      <c r="G3711" s="27" t="s">
        <v>54945</v>
      </c>
      <c r="H3711" s="13" t="s">
        <v>1998</v>
      </c>
      <c r="I3711" s="13" t="s">
        <v>50</v>
      </c>
      <c r="J3711" s="12">
        <v>45376</v>
      </c>
      <c r="K3711" s="13" t="s">
        <v>116</v>
      </c>
      <c r="L3711" s="13" t="s">
        <v>467</v>
      </c>
      <c r="M3711" s="13" t="s">
        <v>35110</v>
      </c>
      <c r="N3711" s="13" t="s">
        <v>1332</v>
      </c>
      <c r="O3711" s="13" t="s">
        <v>35111</v>
      </c>
      <c r="P3711" s="11">
        <v>58282</v>
      </c>
      <c r="Q3711" s="13" t="s">
        <v>1334</v>
      </c>
      <c r="R3711" s="33" t="s">
        <v>35112</v>
      </c>
      <c r="S3711" s="33" t="s">
        <v>35113</v>
      </c>
      <c r="T3711" s="13" t="s">
        <v>35114</v>
      </c>
      <c r="U3711" s="13" t="s">
        <v>50</v>
      </c>
      <c r="V3711" s="13" t="s">
        <v>50</v>
      </c>
      <c r="W3711" s="13" t="s">
        <v>50</v>
      </c>
      <c r="X3711" s="13" t="s">
        <v>50</v>
      </c>
      <c r="Y3711" s="13" t="s">
        <v>467</v>
      </c>
      <c r="Z3711" s="13">
        <v>2</v>
      </c>
      <c r="AA3711" s="13" t="s">
        <v>50</v>
      </c>
      <c r="AB3711" s="13" t="s">
        <v>50</v>
      </c>
      <c r="AC3711" s="13" t="s">
        <v>50</v>
      </c>
      <c r="AD3711" s="13" t="s">
        <v>467</v>
      </c>
      <c r="AE3711" s="13">
        <v>150000</v>
      </c>
      <c r="AF3711" s="13" t="s">
        <v>60</v>
      </c>
      <c r="AG3711" s="13">
        <v>150000</v>
      </c>
      <c r="AH3711" s="13">
        <v>150000</v>
      </c>
      <c r="AI3711" s="13" t="s">
        <v>60</v>
      </c>
      <c r="AJ3711" s="13">
        <v>150000</v>
      </c>
      <c r="AK3711" s="13" t="s">
        <v>22701</v>
      </c>
      <c r="AL3711" s="13" t="s">
        <v>50</v>
      </c>
      <c r="AM3711" s="13" t="s">
        <v>35115</v>
      </c>
      <c r="AN3711" s="13" t="s">
        <v>66</v>
      </c>
      <c r="AO3711" s="13" t="s">
        <v>35116</v>
      </c>
      <c r="AP3711" s="21" t="s">
        <v>35117</v>
      </c>
      <c r="AQ3711" s="15" t="s">
        <v>50</v>
      </c>
      <c r="AR3711" s="13" t="s">
        <v>50</v>
      </c>
    </row>
    <row r="3712" spans="1:44" ht="15" thickBot="1">
      <c r="A3712" s="4" t="s">
        <v>35118</v>
      </c>
      <c r="B3712" s="7">
        <v>78</v>
      </c>
      <c r="C3712" s="6">
        <v>42648</v>
      </c>
      <c r="D3712" s="7" t="s">
        <v>45</v>
      </c>
      <c r="E3712" s="7" t="s">
        <v>46</v>
      </c>
      <c r="F3712" s="7" t="s">
        <v>70</v>
      </c>
      <c r="G3712" s="7" t="s">
        <v>87</v>
      </c>
      <c r="H3712" s="7" t="s">
        <v>50</v>
      </c>
      <c r="I3712" s="7" t="s">
        <v>50</v>
      </c>
      <c r="J3712" s="6">
        <v>45377</v>
      </c>
      <c r="K3712" s="7" t="s">
        <v>116</v>
      </c>
      <c r="L3712" s="7" t="s">
        <v>241</v>
      </c>
      <c r="M3712" s="7" t="s">
        <v>35119</v>
      </c>
      <c r="N3712" s="7" t="s">
        <v>35120</v>
      </c>
      <c r="O3712" s="7" t="s">
        <v>35121</v>
      </c>
      <c r="P3712" s="5">
        <v>58426</v>
      </c>
      <c r="Q3712" s="7" t="s">
        <v>245</v>
      </c>
      <c r="R3712" s="34" t="s">
        <v>35122</v>
      </c>
      <c r="S3712" s="34" t="s">
        <v>35123</v>
      </c>
      <c r="T3712" s="7" t="s">
        <v>50</v>
      </c>
      <c r="U3712" s="7" t="s">
        <v>50</v>
      </c>
      <c r="V3712" s="7">
        <v>860000000</v>
      </c>
      <c r="W3712" s="7" t="s">
        <v>1960</v>
      </c>
      <c r="X3712" s="7">
        <v>5675556</v>
      </c>
      <c r="Y3712" s="7" t="s">
        <v>154</v>
      </c>
      <c r="Z3712" s="7">
        <v>1</v>
      </c>
      <c r="AA3712" s="7">
        <v>860000000</v>
      </c>
      <c r="AB3712" s="7" t="s">
        <v>1960</v>
      </c>
      <c r="AC3712" s="7">
        <v>5675556</v>
      </c>
      <c r="AD3712" s="7" t="s">
        <v>241</v>
      </c>
      <c r="AE3712" s="7">
        <v>860000000</v>
      </c>
      <c r="AF3712" s="7" t="s">
        <v>1960</v>
      </c>
      <c r="AG3712" s="7">
        <v>5675556</v>
      </c>
      <c r="AH3712" s="7">
        <v>860000000</v>
      </c>
      <c r="AI3712" s="7" t="s">
        <v>1960</v>
      </c>
      <c r="AJ3712" s="7">
        <v>5675556</v>
      </c>
      <c r="AK3712" s="7" t="s">
        <v>50</v>
      </c>
      <c r="AL3712" s="7" t="s">
        <v>50</v>
      </c>
      <c r="AM3712" s="7" t="s">
        <v>35124</v>
      </c>
      <c r="AN3712" s="7" t="s">
        <v>66</v>
      </c>
      <c r="AO3712" s="7" t="s">
        <v>35125</v>
      </c>
      <c r="AP3712" s="9" t="s">
        <v>50</v>
      </c>
      <c r="AQ3712" s="22" t="s">
        <v>35126</v>
      </c>
      <c r="AR3712" s="7" t="s">
        <v>50</v>
      </c>
    </row>
    <row r="3713" spans="1:44" ht="15" thickBot="1">
      <c r="A3713" s="10" t="s">
        <v>35127</v>
      </c>
      <c r="B3713" s="11">
        <v>1504</v>
      </c>
      <c r="C3713" s="12">
        <v>45292</v>
      </c>
      <c r="D3713" s="13" t="s">
        <v>45</v>
      </c>
      <c r="E3713" s="13" t="s">
        <v>1939</v>
      </c>
      <c r="F3713" s="13" t="s">
        <v>70</v>
      </c>
      <c r="G3713" s="27" t="s">
        <v>54945</v>
      </c>
      <c r="H3713" s="13" t="s">
        <v>50</v>
      </c>
      <c r="I3713" s="13" t="s">
        <v>50</v>
      </c>
      <c r="J3713" s="12">
        <v>45378</v>
      </c>
      <c r="K3713" s="13" t="s">
        <v>50</v>
      </c>
      <c r="L3713" s="13" t="s">
        <v>1624</v>
      </c>
      <c r="M3713" s="13" t="s">
        <v>35128</v>
      </c>
      <c r="N3713" s="13" t="s">
        <v>791</v>
      </c>
      <c r="O3713" s="13" t="s">
        <v>35129</v>
      </c>
      <c r="P3713" s="11">
        <v>58831</v>
      </c>
      <c r="Q3713" s="13" t="s">
        <v>245</v>
      </c>
      <c r="R3713" s="33" t="s">
        <v>35130</v>
      </c>
      <c r="S3713" s="33" t="s">
        <v>35131</v>
      </c>
      <c r="T3713" s="13" t="s">
        <v>50</v>
      </c>
      <c r="U3713" s="13" t="s">
        <v>50</v>
      </c>
      <c r="V3713" s="13">
        <v>525000</v>
      </c>
      <c r="W3713" s="13" t="s">
        <v>60</v>
      </c>
      <c r="X3713" s="13">
        <v>525000</v>
      </c>
      <c r="Y3713" s="13" t="s">
        <v>467</v>
      </c>
      <c r="Z3713" s="13">
        <v>1</v>
      </c>
      <c r="AA3713" s="13">
        <v>525000</v>
      </c>
      <c r="AB3713" s="13" t="s">
        <v>60</v>
      </c>
      <c r="AC3713" s="13">
        <v>525000</v>
      </c>
      <c r="AD3713" s="13" t="s">
        <v>1624</v>
      </c>
      <c r="AE3713" s="13">
        <v>525000</v>
      </c>
      <c r="AF3713" s="13" t="s">
        <v>60</v>
      </c>
      <c r="AG3713" s="13">
        <v>525000</v>
      </c>
      <c r="AH3713" s="13">
        <v>525000</v>
      </c>
      <c r="AI3713" s="13" t="s">
        <v>60</v>
      </c>
      <c r="AJ3713" s="13">
        <v>525000</v>
      </c>
      <c r="AK3713" s="13" t="s">
        <v>35132</v>
      </c>
      <c r="AL3713" s="13" t="s">
        <v>50</v>
      </c>
      <c r="AM3713" s="13" t="s">
        <v>35133</v>
      </c>
      <c r="AN3713" s="13" t="s">
        <v>66</v>
      </c>
      <c r="AO3713" s="13" t="s">
        <v>35134</v>
      </c>
      <c r="AP3713" s="15" t="s">
        <v>50</v>
      </c>
      <c r="AQ3713" s="21" t="s">
        <v>35135</v>
      </c>
      <c r="AR3713" s="13" t="s">
        <v>50</v>
      </c>
    </row>
    <row r="3714" spans="1:44" ht="15" thickBot="1">
      <c r="A3714" s="4" t="s">
        <v>35136</v>
      </c>
      <c r="B3714" s="5">
        <v>16024</v>
      </c>
      <c r="C3714" s="6">
        <v>44562</v>
      </c>
      <c r="D3714" s="7" t="s">
        <v>45</v>
      </c>
      <c r="E3714" s="7" t="s">
        <v>46</v>
      </c>
      <c r="F3714" s="7" t="s">
        <v>70</v>
      </c>
      <c r="G3714" s="27" t="s">
        <v>54945</v>
      </c>
      <c r="H3714" s="7" t="s">
        <v>50</v>
      </c>
      <c r="I3714" s="7" t="s">
        <v>50</v>
      </c>
      <c r="J3714" s="6">
        <v>45377</v>
      </c>
      <c r="K3714" s="7" t="s">
        <v>50</v>
      </c>
      <c r="L3714" s="7" t="s">
        <v>467</v>
      </c>
      <c r="M3714" s="7" t="s">
        <v>35137</v>
      </c>
      <c r="N3714" s="7" t="s">
        <v>2941</v>
      </c>
      <c r="O3714" s="7" t="s">
        <v>35138</v>
      </c>
      <c r="P3714" s="5">
        <v>59405</v>
      </c>
      <c r="Q3714" s="7" t="s">
        <v>245</v>
      </c>
      <c r="R3714" s="28" t="s">
        <v>35139</v>
      </c>
      <c r="S3714" s="34" t="s">
        <v>35140</v>
      </c>
      <c r="T3714" s="7" t="s">
        <v>35141</v>
      </c>
      <c r="U3714" s="7" t="s">
        <v>35142</v>
      </c>
      <c r="V3714" s="7">
        <v>2000000000</v>
      </c>
      <c r="W3714" s="7" t="s">
        <v>2946</v>
      </c>
      <c r="X3714" s="7">
        <v>1487985</v>
      </c>
      <c r="Y3714" s="7" t="s">
        <v>467</v>
      </c>
      <c r="Z3714" s="7">
        <v>3</v>
      </c>
      <c r="AA3714" s="7">
        <v>2000000000</v>
      </c>
      <c r="AB3714" s="7" t="s">
        <v>2946</v>
      </c>
      <c r="AC3714" s="7">
        <v>1487985</v>
      </c>
      <c r="AD3714" s="7" t="s">
        <v>467</v>
      </c>
      <c r="AE3714" s="7">
        <v>2500000000</v>
      </c>
      <c r="AF3714" s="7" t="s">
        <v>2946</v>
      </c>
      <c r="AG3714" s="7">
        <v>1860842</v>
      </c>
      <c r="AH3714" s="7">
        <v>2500000000</v>
      </c>
      <c r="AI3714" s="7" t="s">
        <v>2946</v>
      </c>
      <c r="AJ3714" s="7">
        <v>1860842</v>
      </c>
      <c r="AK3714" s="7" t="s">
        <v>4490</v>
      </c>
      <c r="AL3714" s="7" t="s">
        <v>50</v>
      </c>
      <c r="AM3714" s="7" t="s">
        <v>35143</v>
      </c>
      <c r="AN3714" s="7" t="s">
        <v>66</v>
      </c>
      <c r="AO3714" s="7" t="s">
        <v>35144</v>
      </c>
      <c r="AP3714" s="22" t="s">
        <v>35145</v>
      </c>
      <c r="AQ3714" s="9" t="s">
        <v>50</v>
      </c>
      <c r="AR3714" s="7" t="s">
        <v>50</v>
      </c>
    </row>
    <row r="3715" spans="1:44" ht="15" thickBot="1">
      <c r="A3715" s="10" t="s">
        <v>35146</v>
      </c>
      <c r="B3715" s="13" t="s">
        <v>50</v>
      </c>
      <c r="C3715" s="12">
        <v>44986</v>
      </c>
      <c r="D3715" s="13" t="s">
        <v>45</v>
      </c>
      <c r="E3715" s="13" t="s">
        <v>46</v>
      </c>
      <c r="F3715" s="13" t="s">
        <v>70</v>
      </c>
      <c r="G3715" s="13" t="s">
        <v>50</v>
      </c>
      <c r="H3715" s="13" t="s">
        <v>50</v>
      </c>
      <c r="I3715" s="13" t="s">
        <v>50</v>
      </c>
      <c r="J3715" s="12">
        <v>45376</v>
      </c>
      <c r="K3715" s="13" t="s">
        <v>50</v>
      </c>
      <c r="L3715" s="13" t="s">
        <v>467</v>
      </c>
      <c r="M3715" s="13" t="s">
        <v>35147</v>
      </c>
      <c r="N3715" s="13" t="s">
        <v>1954</v>
      </c>
      <c r="O3715" s="13" t="s">
        <v>35148</v>
      </c>
      <c r="P3715" s="11">
        <v>59621</v>
      </c>
      <c r="Q3715" s="13" t="s">
        <v>245</v>
      </c>
      <c r="R3715" s="33" t="s">
        <v>35149</v>
      </c>
      <c r="S3715" s="30" t="s">
        <v>50</v>
      </c>
      <c r="T3715" s="13" t="s">
        <v>35150</v>
      </c>
      <c r="U3715" s="13" t="s">
        <v>50</v>
      </c>
      <c r="V3715" s="13">
        <v>100000000</v>
      </c>
      <c r="W3715" s="13" t="s">
        <v>1960</v>
      </c>
      <c r="X3715" s="13">
        <v>660567</v>
      </c>
      <c r="Y3715" s="13" t="s">
        <v>467</v>
      </c>
      <c r="Z3715" s="13">
        <v>1</v>
      </c>
      <c r="AA3715" s="13">
        <v>100000000</v>
      </c>
      <c r="AB3715" s="13" t="s">
        <v>1960</v>
      </c>
      <c r="AC3715" s="13">
        <v>660567</v>
      </c>
      <c r="AD3715" s="13" t="s">
        <v>467</v>
      </c>
      <c r="AE3715" s="13">
        <v>100000000</v>
      </c>
      <c r="AF3715" s="13" t="s">
        <v>1960</v>
      </c>
      <c r="AG3715" s="13">
        <v>660567</v>
      </c>
      <c r="AH3715" s="13">
        <v>100000000</v>
      </c>
      <c r="AI3715" s="13" t="s">
        <v>1960</v>
      </c>
      <c r="AJ3715" s="13">
        <v>660567</v>
      </c>
      <c r="AK3715" s="13" t="s">
        <v>35151</v>
      </c>
      <c r="AL3715" s="13" t="s">
        <v>50</v>
      </c>
      <c r="AM3715" s="13" t="s">
        <v>35152</v>
      </c>
      <c r="AN3715" s="13" t="s">
        <v>66</v>
      </c>
      <c r="AO3715" s="13" t="s">
        <v>35153</v>
      </c>
      <c r="AP3715" s="15" t="s">
        <v>50</v>
      </c>
      <c r="AQ3715" s="21" t="s">
        <v>35154</v>
      </c>
      <c r="AR3715" s="13" t="s">
        <v>50</v>
      </c>
    </row>
    <row r="3716" spans="1:44" ht="15" thickBot="1">
      <c r="A3716" s="4" t="s">
        <v>35155</v>
      </c>
      <c r="B3716" s="5">
        <v>1030</v>
      </c>
      <c r="C3716" s="6">
        <v>44854</v>
      </c>
      <c r="D3716" s="7" t="s">
        <v>45</v>
      </c>
      <c r="E3716" s="7" t="s">
        <v>46</v>
      </c>
      <c r="F3716" s="7" t="s">
        <v>70</v>
      </c>
      <c r="G3716" s="27" t="s">
        <v>54945</v>
      </c>
      <c r="H3716" s="7" t="s">
        <v>50</v>
      </c>
      <c r="I3716" s="7" t="s">
        <v>50</v>
      </c>
      <c r="J3716" s="6">
        <v>45377</v>
      </c>
      <c r="K3716" s="7" t="s">
        <v>50</v>
      </c>
      <c r="L3716" s="7" t="s">
        <v>1624</v>
      </c>
      <c r="M3716" s="7" t="s">
        <v>35156</v>
      </c>
      <c r="N3716" s="7" t="s">
        <v>133</v>
      </c>
      <c r="O3716" s="7" t="s">
        <v>35157</v>
      </c>
      <c r="P3716" s="5">
        <v>59767</v>
      </c>
      <c r="Q3716" s="7" t="s">
        <v>135</v>
      </c>
      <c r="R3716" s="28" t="s">
        <v>35158</v>
      </c>
      <c r="S3716" s="34" t="s">
        <v>35159</v>
      </c>
      <c r="T3716" s="7" t="s">
        <v>35160</v>
      </c>
      <c r="U3716" s="7" t="s">
        <v>50</v>
      </c>
      <c r="V3716" s="7">
        <v>500000</v>
      </c>
      <c r="W3716" s="7" t="s">
        <v>60</v>
      </c>
      <c r="X3716" s="7">
        <v>500000</v>
      </c>
      <c r="Y3716" s="7" t="s">
        <v>467</v>
      </c>
      <c r="Z3716" s="7">
        <v>1</v>
      </c>
      <c r="AA3716" s="7">
        <v>500000</v>
      </c>
      <c r="AB3716" s="7" t="s">
        <v>60</v>
      </c>
      <c r="AC3716" s="7">
        <v>500000</v>
      </c>
      <c r="AD3716" s="7" t="s">
        <v>1624</v>
      </c>
      <c r="AE3716" s="7">
        <v>500000</v>
      </c>
      <c r="AF3716" s="7" t="s">
        <v>60</v>
      </c>
      <c r="AG3716" s="7">
        <v>500000</v>
      </c>
      <c r="AH3716" s="7">
        <v>500000</v>
      </c>
      <c r="AI3716" s="7" t="s">
        <v>60</v>
      </c>
      <c r="AJ3716" s="7">
        <v>500000</v>
      </c>
      <c r="AK3716" s="7" t="s">
        <v>33585</v>
      </c>
      <c r="AL3716" s="7" t="s">
        <v>50</v>
      </c>
      <c r="AM3716" s="7" t="s">
        <v>35161</v>
      </c>
      <c r="AN3716" s="7" t="s">
        <v>66</v>
      </c>
      <c r="AO3716" s="7" t="s">
        <v>35162</v>
      </c>
      <c r="AP3716" s="22" t="s">
        <v>35163</v>
      </c>
      <c r="AQ3716" s="9" t="s">
        <v>50</v>
      </c>
      <c r="AR3716" s="7" t="s">
        <v>50</v>
      </c>
    </row>
    <row r="3717" spans="1:44" ht="15" thickBot="1">
      <c r="A3717" s="10" t="s">
        <v>35164</v>
      </c>
      <c r="B3717" s="13" t="s">
        <v>50</v>
      </c>
      <c r="C3717" s="12">
        <v>44562</v>
      </c>
      <c r="D3717" s="13" t="s">
        <v>45</v>
      </c>
      <c r="E3717" s="13" t="s">
        <v>46</v>
      </c>
      <c r="F3717" s="13" t="s">
        <v>70</v>
      </c>
      <c r="G3717" s="27" t="s">
        <v>54945</v>
      </c>
      <c r="H3717" s="13" t="s">
        <v>7317</v>
      </c>
      <c r="I3717" s="13" t="s">
        <v>50</v>
      </c>
      <c r="J3717" s="12">
        <v>45377</v>
      </c>
      <c r="K3717" s="13" t="s">
        <v>89</v>
      </c>
      <c r="L3717" s="13" t="s">
        <v>1624</v>
      </c>
      <c r="M3717" s="13" t="s">
        <v>35165</v>
      </c>
      <c r="N3717" s="13" t="s">
        <v>35166</v>
      </c>
      <c r="O3717" s="13" t="s">
        <v>35167</v>
      </c>
      <c r="P3717" s="11">
        <v>59799</v>
      </c>
      <c r="Q3717" s="13" t="s">
        <v>481</v>
      </c>
      <c r="R3717" s="33" t="s">
        <v>35168</v>
      </c>
      <c r="S3717" s="33" t="s">
        <v>35169</v>
      </c>
      <c r="T3717" s="13" t="s">
        <v>35170</v>
      </c>
      <c r="U3717" s="13" t="s">
        <v>50</v>
      </c>
      <c r="V3717" s="13">
        <v>500000</v>
      </c>
      <c r="W3717" s="13" t="s">
        <v>60</v>
      </c>
      <c r="X3717" s="13">
        <v>500000</v>
      </c>
      <c r="Y3717" s="13" t="s">
        <v>467</v>
      </c>
      <c r="Z3717" s="13">
        <v>1</v>
      </c>
      <c r="AA3717" s="13">
        <v>500000</v>
      </c>
      <c r="AB3717" s="13" t="s">
        <v>60</v>
      </c>
      <c r="AC3717" s="13">
        <v>500000</v>
      </c>
      <c r="AD3717" s="13" t="s">
        <v>1624</v>
      </c>
      <c r="AE3717" s="13">
        <v>500000</v>
      </c>
      <c r="AF3717" s="13" t="s">
        <v>60</v>
      </c>
      <c r="AG3717" s="13">
        <v>500000</v>
      </c>
      <c r="AH3717" s="13">
        <v>500000</v>
      </c>
      <c r="AI3717" s="13" t="s">
        <v>60</v>
      </c>
      <c r="AJ3717" s="13">
        <v>500000</v>
      </c>
      <c r="AK3717" s="13" t="s">
        <v>33585</v>
      </c>
      <c r="AL3717" s="13" t="s">
        <v>50</v>
      </c>
      <c r="AM3717" s="13" t="s">
        <v>35171</v>
      </c>
      <c r="AN3717" s="13" t="s">
        <v>66</v>
      </c>
      <c r="AO3717" s="13" t="s">
        <v>35172</v>
      </c>
      <c r="AP3717" s="21" t="s">
        <v>35173</v>
      </c>
      <c r="AQ3717" s="15" t="s">
        <v>50</v>
      </c>
      <c r="AR3717" s="13" t="s">
        <v>50</v>
      </c>
    </row>
    <row r="3718" spans="1:44" ht="15" thickBot="1">
      <c r="A3718" s="4" t="s">
        <v>35174</v>
      </c>
      <c r="B3718" s="5">
        <v>18716</v>
      </c>
      <c r="C3718" s="6">
        <v>45170</v>
      </c>
      <c r="D3718" s="7" t="s">
        <v>45</v>
      </c>
      <c r="E3718" s="7" t="s">
        <v>46</v>
      </c>
      <c r="F3718" s="7" t="s">
        <v>70</v>
      </c>
      <c r="G3718" s="27" t="s">
        <v>54945</v>
      </c>
      <c r="H3718" s="7" t="s">
        <v>50</v>
      </c>
      <c r="I3718" s="7" t="s">
        <v>50</v>
      </c>
      <c r="J3718" s="6">
        <v>45378</v>
      </c>
      <c r="K3718" s="7" t="s">
        <v>50</v>
      </c>
      <c r="L3718" s="7" t="s">
        <v>1624</v>
      </c>
      <c r="M3718" s="7" t="s">
        <v>35175</v>
      </c>
      <c r="N3718" s="7" t="s">
        <v>50</v>
      </c>
      <c r="O3718" s="7" t="s">
        <v>35176</v>
      </c>
      <c r="P3718" s="5">
        <v>59812</v>
      </c>
      <c r="Q3718" s="7" t="s">
        <v>50</v>
      </c>
      <c r="R3718" s="34" t="s">
        <v>35177</v>
      </c>
      <c r="S3718" s="34" t="s">
        <v>35178</v>
      </c>
      <c r="T3718" s="7" t="s">
        <v>50</v>
      </c>
      <c r="U3718" s="7" t="s">
        <v>50</v>
      </c>
      <c r="V3718" s="7">
        <v>1100000</v>
      </c>
      <c r="W3718" s="7" t="s">
        <v>60</v>
      </c>
      <c r="X3718" s="7">
        <v>1100000</v>
      </c>
      <c r="Y3718" s="7" t="s">
        <v>467</v>
      </c>
      <c r="Z3718" s="7">
        <v>1</v>
      </c>
      <c r="AA3718" s="7">
        <v>1100000</v>
      </c>
      <c r="AB3718" s="7" t="s">
        <v>60</v>
      </c>
      <c r="AC3718" s="7">
        <v>1100000</v>
      </c>
      <c r="AD3718" s="7" t="s">
        <v>1624</v>
      </c>
      <c r="AE3718" s="7">
        <v>1100000</v>
      </c>
      <c r="AF3718" s="7" t="s">
        <v>60</v>
      </c>
      <c r="AG3718" s="7">
        <v>1100000</v>
      </c>
      <c r="AH3718" s="7">
        <v>1100000</v>
      </c>
      <c r="AI3718" s="7" t="s">
        <v>60</v>
      </c>
      <c r="AJ3718" s="7">
        <v>1100000</v>
      </c>
      <c r="AK3718" s="7" t="s">
        <v>35179</v>
      </c>
      <c r="AL3718" s="7" t="s">
        <v>50</v>
      </c>
      <c r="AM3718" s="7" t="s">
        <v>35180</v>
      </c>
      <c r="AN3718" s="7" t="s">
        <v>253</v>
      </c>
      <c r="AO3718" s="7" t="s">
        <v>35181</v>
      </c>
      <c r="AP3718" s="22" t="s">
        <v>35182</v>
      </c>
      <c r="AQ3718" s="9" t="s">
        <v>50</v>
      </c>
      <c r="AR3718" s="7" t="s">
        <v>50</v>
      </c>
    </row>
    <row r="3719" spans="1:44" ht="15" thickBot="1">
      <c r="A3719" s="10" t="s">
        <v>35183</v>
      </c>
      <c r="B3719" s="13">
        <v>636</v>
      </c>
      <c r="C3719" s="12">
        <v>43466</v>
      </c>
      <c r="D3719" s="13" t="s">
        <v>45</v>
      </c>
      <c r="E3719" s="13" t="s">
        <v>46</v>
      </c>
      <c r="F3719" s="13" t="s">
        <v>47</v>
      </c>
      <c r="G3719" s="27" t="s">
        <v>54945</v>
      </c>
      <c r="H3719" s="13" t="s">
        <v>50</v>
      </c>
      <c r="I3719" s="13" t="s">
        <v>50</v>
      </c>
      <c r="J3719" s="12">
        <v>45376</v>
      </c>
      <c r="K3719" s="13" t="s">
        <v>89</v>
      </c>
      <c r="L3719" s="13" t="s">
        <v>62</v>
      </c>
      <c r="M3719" s="13" t="s">
        <v>24341</v>
      </c>
      <c r="N3719" s="13" t="s">
        <v>35184</v>
      </c>
      <c r="O3719" s="13" t="s">
        <v>35185</v>
      </c>
      <c r="P3719" s="11">
        <v>59845</v>
      </c>
      <c r="Q3719" s="13" t="s">
        <v>1334</v>
      </c>
      <c r="R3719" s="33" t="s">
        <v>35186</v>
      </c>
      <c r="S3719" s="33" t="s">
        <v>35187</v>
      </c>
      <c r="T3719" s="13" t="s">
        <v>50</v>
      </c>
      <c r="U3719" s="13" t="s">
        <v>35188</v>
      </c>
      <c r="V3719" s="13">
        <v>16200000</v>
      </c>
      <c r="W3719" s="13" t="s">
        <v>60</v>
      </c>
      <c r="X3719" s="13">
        <v>16200000</v>
      </c>
      <c r="Y3719" s="13" t="s">
        <v>61</v>
      </c>
      <c r="Z3719" s="13">
        <v>1</v>
      </c>
      <c r="AA3719" s="13">
        <v>16200000</v>
      </c>
      <c r="AB3719" s="13" t="s">
        <v>60</v>
      </c>
      <c r="AC3719" s="13">
        <v>16200000</v>
      </c>
      <c r="AD3719" s="13" t="s">
        <v>62</v>
      </c>
      <c r="AE3719" s="13">
        <v>16200000</v>
      </c>
      <c r="AF3719" s="13" t="s">
        <v>60</v>
      </c>
      <c r="AG3719" s="13">
        <v>16200000</v>
      </c>
      <c r="AH3719" s="13">
        <v>16200000</v>
      </c>
      <c r="AI3719" s="13" t="s">
        <v>60</v>
      </c>
      <c r="AJ3719" s="13">
        <v>16200000</v>
      </c>
      <c r="AK3719" s="13" t="s">
        <v>50</v>
      </c>
      <c r="AL3719" s="13" t="s">
        <v>50</v>
      </c>
      <c r="AM3719" s="13" t="s">
        <v>35189</v>
      </c>
      <c r="AN3719" s="13" t="s">
        <v>66</v>
      </c>
      <c r="AO3719" s="13" t="s">
        <v>50</v>
      </c>
      <c r="AP3719" s="21" t="s">
        <v>35190</v>
      </c>
      <c r="AQ3719" s="15" t="s">
        <v>50</v>
      </c>
      <c r="AR3719" s="13" t="s">
        <v>255</v>
      </c>
    </row>
    <row r="3720" spans="1:44" ht="15" thickBot="1">
      <c r="A3720" s="4" t="s">
        <v>3811</v>
      </c>
      <c r="B3720" s="5">
        <v>22217</v>
      </c>
      <c r="C3720" s="6">
        <v>44562</v>
      </c>
      <c r="D3720" s="7" t="s">
        <v>45</v>
      </c>
      <c r="E3720" s="7" t="s">
        <v>46</v>
      </c>
      <c r="F3720" s="7" t="s">
        <v>70</v>
      </c>
      <c r="G3720" s="27" t="s">
        <v>54945</v>
      </c>
      <c r="H3720" s="7" t="s">
        <v>50</v>
      </c>
      <c r="I3720" s="7" t="s">
        <v>50</v>
      </c>
      <c r="J3720" s="6">
        <v>45379</v>
      </c>
      <c r="K3720" s="7" t="s">
        <v>89</v>
      </c>
      <c r="L3720" s="7" t="s">
        <v>467</v>
      </c>
      <c r="M3720" s="7" t="s">
        <v>3812</v>
      </c>
      <c r="N3720" s="7" t="s">
        <v>3813</v>
      </c>
      <c r="O3720" s="7" t="s">
        <v>3814</v>
      </c>
      <c r="P3720" s="5">
        <v>60930</v>
      </c>
      <c r="Q3720" s="7" t="s">
        <v>1783</v>
      </c>
      <c r="R3720" s="34" t="s">
        <v>3815</v>
      </c>
      <c r="S3720" s="34" t="s">
        <v>3816</v>
      </c>
      <c r="T3720" s="7" t="s">
        <v>50</v>
      </c>
      <c r="U3720" s="7" t="s">
        <v>50</v>
      </c>
      <c r="V3720" s="7" t="s">
        <v>50</v>
      </c>
      <c r="W3720" s="7" t="s">
        <v>50</v>
      </c>
      <c r="X3720" s="7" t="s">
        <v>50</v>
      </c>
      <c r="Y3720" s="7" t="s">
        <v>467</v>
      </c>
      <c r="Z3720" s="7">
        <v>3</v>
      </c>
      <c r="AA3720" s="7" t="s">
        <v>50</v>
      </c>
      <c r="AB3720" s="7" t="s">
        <v>50</v>
      </c>
      <c r="AC3720" s="7" t="s">
        <v>50</v>
      </c>
      <c r="AD3720" s="7" t="s">
        <v>467</v>
      </c>
      <c r="AE3720" s="7">
        <v>300000</v>
      </c>
      <c r="AF3720" s="7" t="s">
        <v>60</v>
      </c>
      <c r="AG3720" s="7">
        <v>300000</v>
      </c>
      <c r="AH3720" s="7">
        <v>300000</v>
      </c>
      <c r="AI3720" s="7" t="s">
        <v>60</v>
      </c>
      <c r="AJ3720" s="7">
        <v>300000</v>
      </c>
      <c r="AK3720" s="7" t="s">
        <v>35191</v>
      </c>
      <c r="AL3720" s="7" t="s">
        <v>50</v>
      </c>
      <c r="AM3720" s="7" t="s">
        <v>3818</v>
      </c>
      <c r="AN3720" s="7" t="s">
        <v>66</v>
      </c>
      <c r="AO3720" s="7" t="s">
        <v>35192</v>
      </c>
      <c r="AP3720" s="22" t="s">
        <v>3819</v>
      </c>
      <c r="AQ3720" s="9" t="s">
        <v>50</v>
      </c>
      <c r="AR3720" s="7" t="s">
        <v>50</v>
      </c>
    </row>
    <row r="3721" spans="1:44" ht="15" thickBot="1">
      <c r="A3721" s="10" t="s">
        <v>35193</v>
      </c>
      <c r="B3721" s="13" t="s">
        <v>50</v>
      </c>
      <c r="C3721" s="12">
        <v>41275</v>
      </c>
      <c r="D3721" s="13" t="s">
        <v>45</v>
      </c>
      <c r="E3721" s="13" t="s">
        <v>46</v>
      </c>
      <c r="F3721" s="13" t="s">
        <v>70</v>
      </c>
      <c r="G3721" s="27" t="s">
        <v>54945</v>
      </c>
      <c r="H3721" s="13" t="s">
        <v>50</v>
      </c>
      <c r="I3721" s="13" t="s">
        <v>50</v>
      </c>
      <c r="J3721" s="12">
        <v>45379</v>
      </c>
      <c r="K3721" s="13" t="s">
        <v>50</v>
      </c>
      <c r="L3721" s="13" t="s">
        <v>124</v>
      </c>
      <c r="M3721" s="13" t="s">
        <v>1064</v>
      </c>
      <c r="N3721" s="13" t="s">
        <v>3909</v>
      </c>
      <c r="O3721" s="13" t="s">
        <v>35194</v>
      </c>
      <c r="P3721" s="11">
        <v>61267</v>
      </c>
      <c r="Q3721" s="13" t="s">
        <v>245</v>
      </c>
      <c r="R3721" s="33" t="s">
        <v>35195</v>
      </c>
      <c r="S3721" s="33" t="s">
        <v>35196</v>
      </c>
      <c r="T3721" s="13" t="s">
        <v>35197</v>
      </c>
      <c r="U3721" s="13" t="s">
        <v>35198</v>
      </c>
      <c r="V3721" s="13">
        <v>100000000</v>
      </c>
      <c r="W3721" s="13" t="s">
        <v>2056</v>
      </c>
      <c r="X3721" s="13">
        <v>13836043</v>
      </c>
      <c r="Y3721" s="13" t="s">
        <v>81</v>
      </c>
      <c r="Z3721" s="13">
        <v>6</v>
      </c>
      <c r="AA3721" s="13">
        <v>100000000</v>
      </c>
      <c r="AB3721" s="13" t="s">
        <v>2056</v>
      </c>
      <c r="AC3721" s="13">
        <v>13836043</v>
      </c>
      <c r="AD3721" s="13" t="s">
        <v>124</v>
      </c>
      <c r="AE3721" s="13">
        <v>560000000</v>
      </c>
      <c r="AF3721" s="13" t="s">
        <v>2056</v>
      </c>
      <c r="AG3721" s="13">
        <v>82749046</v>
      </c>
      <c r="AH3721" s="13">
        <v>560000000</v>
      </c>
      <c r="AI3721" s="13" t="s">
        <v>2056</v>
      </c>
      <c r="AJ3721" s="13">
        <v>82749046</v>
      </c>
      <c r="AK3721" s="13" t="s">
        <v>35199</v>
      </c>
      <c r="AL3721" s="13" t="s">
        <v>50</v>
      </c>
      <c r="AM3721" s="13" t="s">
        <v>35200</v>
      </c>
      <c r="AN3721" s="13" t="s">
        <v>66</v>
      </c>
      <c r="AO3721" s="13" t="s">
        <v>35201</v>
      </c>
      <c r="AP3721" s="15" t="s">
        <v>50</v>
      </c>
      <c r="AQ3721" s="21" t="s">
        <v>35202</v>
      </c>
      <c r="AR3721" s="13" t="s">
        <v>50</v>
      </c>
    </row>
    <row r="3722" spans="1:44" ht="15" thickBot="1">
      <c r="A3722" s="4" t="s">
        <v>35203</v>
      </c>
      <c r="B3722" s="7">
        <v>1</v>
      </c>
      <c r="C3722" s="6">
        <v>40715</v>
      </c>
      <c r="D3722" s="7" t="s">
        <v>45</v>
      </c>
      <c r="E3722" s="7" t="s">
        <v>46</v>
      </c>
      <c r="F3722" s="7" t="s">
        <v>70</v>
      </c>
      <c r="G3722" s="26" t="s">
        <v>54946</v>
      </c>
      <c r="H3722" s="7" t="s">
        <v>1866</v>
      </c>
      <c r="I3722" s="7" t="s">
        <v>50</v>
      </c>
      <c r="J3722" s="6">
        <v>45377</v>
      </c>
      <c r="K3722" s="7" t="s">
        <v>50</v>
      </c>
      <c r="L3722" s="7" t="s">
        <v>178</v>
      </c>
      <c r="M3722" s="7" t="s">
        <v>2091</v>
      </c>
      <c r="N3722" s="7" t="s">
        <v>5189</v>
      </c>
      <c r="O3722" s="7" t="s">
        <v>35204</v>
      </c>
      <c r="P3722" s="5">
        <v>62615</v>
      </c>
      <c r="Q3722" s="7" t="s">
        <v>245</v>
      </c>
      <c r="R3722" s="34" t="s">
        <v>35205</v>
      </c>
      <c r="S3722" s="34" t="s">
        <v>35206</v>
      </c>
      <c r="T3722" s="7" t="s">
        <v>35207</v>
      </c>
      <c r="U3722" s="7" t="s">
        <v>35208</v>
      </c>
      <c r="V3722" s="7">
        <v>100000000</v>
      </c>
      <c r="W3722" s="7" t="s">
        <v>2056</v>
      </c>
      <c r="X3722" s="7">
        <v>13852910</v>
      </c>
      <c r="Y3722" s="7" t="s">
        <v>50</v>
      </c>
      <c r="Z3722" s="7">
        <v>5</v>
      </c>
      <c r="AA3722" s="7">
        <v>100000000</v>
      </c>
      <c r="AB3722" s="7" t="s">
        <v>2056</v>
      </c>
      <c r="AC3722" s="7">
        <v>13852910</v>
      </c>
      <c r="AD3722" s="7" t="s">
        <v>178</v>
      </c>
      <c r="AE3722" s="7">
        <v>133000000</v>
      </c>
      <c r="AF3722" s="7" t="s">
        <v>2056</v>
      </c>
      <c r="AG3722" s="7">
        <v>18774423</v>
      </c>
      <c r="AH3722" s="7">
        <v>133000000</v>
      </c>
      <c r="AI3722" s="7" t="s">
        <v>2056</v>
      </c>
      <c r="AJ3722" s="7">
        <v>18774423</v>
      </c>
      <c r="AK3722" s="7" t="s">
        <v>35209</v>
      </c>
      <c r="AL3722" s="7" t="s">
        <v>50</v>
      </c>
      <c r="AM3722" s="7" t="s">
        <v>35210</v>
      </c>
      <c r="AN3722" s="7" t="s">
        <v>66</v>
      </c>
      <c r="AO3722" s="7" t="s">
        <v>35211</v>
      </c>
      <c r="AP3722" s="22" t="s">
        <v>35212</v>
      </c>
      <c r="AQ3722" s="9" t="s">
        <v>50</v>
      </c>
      <c r="AR3722" s="7" t="s">
        <v>50</v>
      </c>
    </row>
    <row r="3723" spans="1:44" ht="15" thickBot="1">
      <c r="A3723" s="10" t="s">
        <v>35213</v>
      </c>
      <c r="B3723" s="13" t="s">
        <v>50</v>
      </c>
      <c r="C3723" s="12">
        <v>44565</v>
      </c>
      <c r="D3723" s="13" t="s">
        <v>45</v>
      </c>
      <c r="E3723" s="13" t="s">
        <v>46</v>
      </c>
      <c r="F3723" s="13" t="s">
        <v>70</v>
      </c>
      <c r="G3723" s="27" t="s">
        <v>54945</v>
      </c>
      <c r="H3723" s="13" t="s">
        <v>50</v>
      </c>
      <c r="I3723" s="13" t="s">
        <v>50</v>
      </c>
      <c r="J3723" s="12">
        <v>45377</v>
      </c>
      <c r="K3723" s="13" t="s">
        <v>50</v>
      </c>
      <c r="L3723" s="13" t="s">
        <v>1624</v>
      </c>
      <c r="M3723" s="13" t="s">
        <v>35214</v>
      </c>
      <c r="N3723" s="13" t="s">
        <v>3429</v>
      </c>
      <c r="O3723" s="13" t="s">
        <v>35215</v>
      </c>
      <c r="P3723" s="11">
        <v>62746</v>
      </c>
      <c r="Q3723" s="13" t="s">
        <v>2554</v>
      </c>
      <c r="R3723" s="33" t="s">
        <v>35216</v>
      </c>
      <c r="S3723" s="33" t="s">
        <v>35217</v>
      </c>
      <c r="T3723" s="13" t="s">
        <v>35218</v>
      </c>
      <c r="U3723" s="13">
        <v>6129100363</v>
      </c>
      <c r="V3723" s="13">
        <v>535000</v>
      </c>
      <c r="W3723" s="13" t="s">
        <v>60</v>
      </c>
      <c r="X3723" s="13">
        <v>535000</v>
      </c>
      <c r="Y3723" s="13" t="s">
        <v>467</v>
      </c>
      <c r="Z3723" s="13">
        <v>3</v>
      </c>
      <c r="AA3723" s="13">
        <v>535000</v>
      </c>
      <c r="AB3723" s="13" t="s">
        <v>60</v>
      </c>
      <c r="AC3723" s="13">
        <v>535000</v>
      </c>
      <c r="AD3723" s="13" t="s">
        <v>1624</v>
      </c>
      <c r="AE3723" s="13">
        <v>780000</v>
      </c>
      <c r="AF3723" s="13" t="s">
        <v>60</v>
      </c>
      <c r="AG3723" s="13">
        <v>780000</v>
      </c>
      <c r="AH3723" s="13">
        <v>780000</v>
      </c>
      <c r="AI3723" s="13" t="s">
        <v>60</v>
      </c>
      <c r="AJ3723" s="13">
        <v>780000</v>
      </c>
      <c r="AK3723" s="13" t="s">
        <v>35219</v>
      </c>
      <c r="AL3723" s="13" t="s">
        <v>50</v>
      </c>
      <c r="AM3723" s="13" t="s">
        <v>35220</v>
      </c>
      <c r="AN3723" s="13" t="s">
        <v>66</v>
      </c>
      <c r="AO3723" s="13" t="s">
        <v>35221</v>
      </c>
      <c r="AP3723" s="21" t="s">
        <v>35222</v>
      </c>
      <c r="AQ3723" s="15" t="s">
        <v>50</v>
      </c>
      <c r="AR3723" s="13" t="s">
        <v>50</v>
      </c>
    </row>
    <row r="3724" spans="1:44" ht="15" thickBot="1">
      <c r="A3724" s="4" t="s">
        <v>35223</v>
      </c>
      <c r="B3724" s="7">
        <v>445</v>
      </c>
      <c r="C3724" s="6">
        <v>43831</v>
      </c>
      <c r="D3724" s="7" t="s">
        <v>45</v>
      </c>
      <c r="E3724" s="7" t="s">
        <v>46</v>
      </c>
      <c r="F3724" s="7" t="s">
        <v>70</v>
      </c>
      <c r="G3724" s="27" t="s">
        <v>54945</v>
      </c>
      <c r="H3724" s="7" t="s">
        <v>5475</v>
      </c>
      <c r="I3724" s="7" t="s">
        <v>50</v>
      </c>
      <c r="J3724" s="6">
        <v>45379</v>
      </c>
      <c r="K3724" s="7" t="s">
        <v>116</v>
      </c>
      <c r="L3724" s="7" t="s">
        <v>52</v>
      </c>
      <c r="M3724" s="7" t="s">
        <v>2693</v>
      </c>
      <c r="N3724" s="7" t="s">
        <v>25178</v>
      </c>
      <c r="O3724" s="7" t="s">
        <v>35224</v>
      </c>
      <c r="P3724" s="5">
        <v>63897</v>
      </c>
      <c r="Q3724" s="7" t="s">
        <v>520</v>
      </c>
      <c r="R3724" s="34" t="s">
        <v>35225</v>
      </c>
      <c r="S3724" s="34" t="s">
        <v>35226</v>
      </c>
      <c r="T3724" s="7" t="s">
        <v>35227</v>
      </c>
      <c r="U3724" s="7">
        <f>1-855-651-2355</f>
        <v>-3860</v>
      </c>
      <c r="V3724" s="7">
        <v>275000</v>
      </c>
      <c r="W3724" s="7" t="s">
        <v>60</v>
      </c>
      <c r="X3724" s="7">
        <v>275000</v>
      </c>
      <c r="Y3724" s="7" t="s">
        <v>467</v>
      </c>
      <c r="Z3724" s="7">
        <v>2</v>
      </c>
      <c r="AA3724" s="7">
        <v>2899555</v>
      </c>
      <c r="AB3724" s="7" t="s">
        <v>60</v>
      </c>
      <c r="AC3724" s="7">
        <v>2899555</v>
      </c>
      <c r="AD3724" s="7" t="s">
        <v>467</v>
      </c>
      <c r="AE3724" s="7">
        <v>2899555</v>
      </c>
      <c r="AF3724" s="7" t="s">
        <v>60</v>
      </c>
      <c r="AG3724" s="7">
        <v>2899555</v>
      </c>
      <c r="AH3724" s="7">
        <v>3174555</v>
      </c>
      <c r="AI3724" s="7" t="s">
        <v>60</v>
      </c>
      <c r="AJ3724" s="7">
        <v>3174555</v>
      </c>
      <c r="AK3724" s="7" t="s">
        <v>9084</v>
      </c>
      <c r="AL3724" s="7" t="s">
        <v>50</v>
      </c>
      <c r="AM3724" s="7" t="s">
        <v>35228</v>
      </c>
      <c r="AN3724" s="7" t="s">
        <v>66</v>
      </c>
      <c r="AO3724" s="7" t="s">
        <v>35229</v>
      </c>
      <c r="AP3724" s="22" t="s">
        <v>35230</v>
      </c>
      <c r="AQ3724" s="9" t="s">
        <v>50</v>
      </c>
      <c r="AR3724" s="7" t="s">
        <v>50</v>
      </c>
    </row>
    <row r="3725" spans="1:44" ht="15" thickBot="1">
      <c r="A3725" s="10" t="s">
        <v>35231</v>
      </c>
      <c r="B3725" s="11">
        <v>1532</v>
      </c>
      <c r="C3725" s="12">
        <v>44197</v>
      </c>
      <c r="D3725" s="13" t="s">
        <v>45</v>
      </c>
      <c r="E3725" s="13" t="s">
        <v>46</v>
      </c>
      <c r="F3725" s="13" t="s">
        <v>70</v>
      </c>
      <c r="G3725" s="13" t="s">
        <v>87</v>
      </c>
      <c r="H3725" s="13" t="s">
        <v>4326</v>
      </c>
      <c r="I3725" s="13" t="s">
        <v>50</v>
      </c>
      <c r="J3725" s="12">
        <v>45377</v>
      </c>
      <c r="K3725" s="13" t="s">
        <v>116</v>
      </c>
      <c r="L3725" s="13" t="s">
        <v>467</v>
      </c>
      <c r="M3725" s="13" t="s">
        <v>35232</v>
      </c>
      <c r="N3725" s="13" t="s">
        <v>1856</v>
      </c>
      <c r="O3725" s="13" t="s">
        <v>35233</v>
      </c>
      <c r="P3725" s="11">
        <v>63931</v>
      </c>
      <c r="Q3725" s="13" t="s">
        <v>920</v>
      </c>
      <c r="R3725" s="29" t="s">
        <v>35234</v>
      </c>
      <c r="S3725" s="33" t="s">
        <v>35235</v>
      </c>
      <c r="T3725" s="13" t="s">
        <v>35236</v>
      </c>
      <c r="U3725" s="13" t="s">
        <v>50</v>
      </c>
      <c r="V3725" s="13">
        <v>8000000</v>
      </c>
      <c r="W3725" s="13" t="s">
        <v>60</v>
      </c>
      <c r="X3725" s="13">
        <v>8000000</v>
      </c>
      <c r="Y3725" s="13" t="s">
        <v>467</v>
      </c>
      <c r="Z3725" s="13">
        <v>5</v>
      </c>
      <c r="AA3725" s="13">
        <v>8000000</v>
      </c>
      <c r="AB3725" s="13" t="s">
        <v>60</v>
      </c>
      <c r="AC3725" s="13">
        <v>8000000</v>
      </c>
      <c r="AD3725" s="13" t="s">
        <v>467</v>
      </c>
      <c r="AE3725" s="13">
        <v>25609256</v>
      </c>
      <c r="AF3725" s="13" t="s">
        <v>60</v>
      </c>
      <c r="AG3725" s="13">
        <v>25609256</v>
      </c>
      <c r="AH3725" s="13">
        <v>25609256</v>
      </c>
      <c r="AI3725" s="13" t="s">
        <v>60</v>
      </c>
      <c r="AJ3725" s="13">
        <v>25609256</v>
      </c>
      <c r="AK3725" s="13" t="s">
        <v>35237</v>
      </c>
      <c r="AL3725" s="13" t="s">
        <v>50</v>
      </c>
      <c r="AM3725" s="13" t="s">
        <v>35238</v>
      </c>
      <c r="AN3725" s="13" t="s">
        <v>66</v>
      </c>
      <c r="AO3725" s="13" t="s">
        <v>35239</v>
      </c>
      <c r="AP3725" s="21" t="s">
        <v>35240</v>
      </c>
      <c r="AQ3725" s="15" t="s">
        <v>50</v>
      </c>
      <c r="AR3725" s="13" t="s">
        <v>50</v>
      </c>
    </row>
    <row r="3726" spans="1:44" ht="15" thickBot="1">
      <c r="A3726" s="4" t="s">
        <v>35241</v>
      </c>
      <c r="B3726" s="7" t="s">
        <v>50</v>
      </c>
      <c r="C3726" s="6">
        <v>43831</v>
      </c>
      <c r="D3726" s="7" t="s">
        <v>45</v>
      </c>
      <c r="E3726" s="7" t="s">
        <v>46</v>
      </c>
      <c r="F3726" s="7" t="s">
        <v>70</v>
      </c>
      <c r="G3726" s="27" t="s">
        <v>54945</v>
      </c>
      <c r="H3726" s="7" t="s">
        <v>50</v>
      </c>
      <c r="I3726" s="7" t="s">
        <v>50</v>
      </c>
      <c r="J3726" s="6">
        <v>45379</v>
      </c>
      <c r="K3726" s="7" t="s">
        <v>50</v>
      </c>
      <c r="L3726" s="7" t="s">
        <v>467</v>
      </c>
      <c r="M3726" s="7" t="s">
        <v>35242</v>
      </c>
      <c r="N3726" s="7" t="s">
        <v>26624</v>
      </c>
      <c r="O3726" s="7" t="s">
        <v>35243</v>
      </c>
      <c r="P3726" s="5">
        <v>63936</v>
      </c>
      <c r="Q3726" s="7" t="s">
        <v>245</v>
      </c>
      <c r="R3726" s="34" t="s">
        <v>35244</v>
      </c>
      <c r="S3726" s="34" t="s">
        <v>35245</v>
      </c>
      <c r="T3726" s="7" t="s">
        <v>35246</v>
      </c>
      <c r="U3726" s="7">
        <f>91-9019537499</f>
        <v>-9019537408</v>
      </c>
      <c r="V3726" s="7">
        <v>40000000</v>
      </c>
      <c r="W3726" s="7" t="s">
        <v>250</v>
      </c>
      <c r="X3726" s="7">
        <v>479648</v>
      </c>
      <c r="Y3726" s="7" t="s">
        <v>467</v>
      </c>
      <c r="Z3726" s="7">
        <v>1</v>
      </c>
      <c r="AA3726" s="7">
        <v>40000000</v>
      </c>
      <c r="AB3726" s="7" t="s">
        <v>250</v>
      </c>
      <c r="AC3726" s="7">
        <v>479648</v>
      </c>
      <c r="AD3726" s="7" t="s">
        <v>467</v>
      </c>
      <c r="AE3726" s="7">
        <v>40000000</v>
      </c>
      <c r="AF3726" s="7" t="s">
        <v>250</v>
      </c>
      <c r="AG3726" s="7">
        <v>479648</v>
      </c>
      <c r="AH3726" s="7">
        <v>40000000</v>
      </c>
      <c r="AI3726" s="7" t="s">
        <v>250</v>
      </c>
      <c r="AJ3726" s="7">
        <v>479648</v>
      </c>
      <c r="AK3726" s="7" t="s">
        <v>35247</v>
      </c>
      <c r="AL3726" s="7" t="s">
        <v>50</v>
      </c>
      <c r="AM3726" s="7" t="s">
        <v>35248</v>
      </c>
      <c r="AN3726" s="7" t="s">
        <v>993</v>
      </c>
      <c r="AO3726" s="7" t="s">
        <v>35249</v>
      </c>
      <c r="AP3726" s="22" t="s">
        <v>35250</v>
      </c>
      <c r="AQ3726" s="9" t="s">
        <v>50</v>
      </c>
      <c r="AR3726" s="7" t="s">
        <v>50</v>
      </c>
    </row>
    <row r="3727" spans="1:44" ht="15" thickBot="1">
      <c r="A3727" s="10" t="s">
        <v>35251</v>
      </c>
      <c r="B3727" s="11">
        <v>10292</v>
      </c>
      <c r="C3727" s="13" t="s">
        <v>50</v>
      </c>
      <c r="D3727" s="13" t="s">
        <v>45</v>
      </c>
      <c r="E3727" s="13" t="s">
        <v>46</v>
      </c>
      <c r="F3727" s="13" t="s">
        <v>70</v>
      </c>
      <c r="G3727" s="13" t="s">
        <v>50</v>
      </c>
      <c r="H3727" s="13" t="s">
        <v>50</v>
      </c>
      <c r="I3727" s="13" t="s">
        <v>50</v>
      </c>
      <c r="J3727" s="12">
        <v>45378</v>
      </c>
      <c r="K3727" s="13" t="s">
        <v>50</v>
      </c>
      <c r="L3727" s="13" t="s">
        <v>467</v>
      </c>
      <c r="M3727" s="13" t="s">
        <v>7979</v>
      </c>
      <c r="N3727" s="13" t="s">
        <v>50</v>
      </c>
      <c r="O3727" s="13" t="s">
        <v>35252</v>
      </c>
      <c r="P3727" s="11">
        <v>64261</v>
      </c>
      <c r="Q3727" s="13" t="s">
        <v>50</v>
      </c>
      <c r="R3727" s="29" t="s">
        <v>35253</v>
      </c>
      <c r="S3727" s="30" t="s">
        <v>50</v>
      </c>
      <c r="T3727" s="13" t="s">
        <v>50</v>
      </c>
      <c r="U3727" s="13" t="s">
        <v>50</v>
      </c>
      <c r="V3727" s="13">
        <v>2500000</v>
      </c>
      <c r="W3727" s="13" t="s">
        <v>60</v>
      </c>
      <c r="X3727" s="13">
        <v>2500000</v>
      </c>
      <c r="Y3727" s="13" t="s">
        <v>467</v>
      </c>
      <c r="Z3727" s="13">
        <v>1</v>
      </c>
      <c r="AA3727" s="13">
        <v>2500000</v>
      </c>
      <c r="AB3727" s="13" t="s">
        <v>60</v>
      </c>
      <c r="AC3727" s="13">
        <v>2500000</v>
      </c>
      <c r="AD3727" s="13" t="s">
        <v>467</v>
      </c>
      <c r="AE3727" s="13">
        <v>2500000</v>
      </c>
      <c r="AF3727" s="13" t="s">
        <v>60</v>
      </c>
      <c r="AG3727" s="13">
        <v>2500000</v>
      </c>
      <c r="AH3727" s="13">
        <v>2500000</v>
      </c>
      <c r="AI3727" s="13" t="s">
        <v>60</v>
      </c>
      <c r="AJ3727" s="13">
        <v>2500000</v>
      </c>
      <c r="AK3727" s="13" t="s">
        <v>50</v>
      </c>
      <c r="AL3727" s="13" t="s">
        <v>50</v>
      </c>
      <c r="AM3727" s="13" t="s">
        <v>50</v>
      </c>
      <c r="AN3727" s="13" t="s">
        <v>50</v>
      </c>
      <c r="AO3727" s="13" t="s">
        <v>50</v>
      </c>
      <c r="AP3727" s="15" t="s">
        <v>50</v>
      </c>
      <c r="AQ3727" s="15" t="s">
        <v>50</v>
      </c>
      <c r="AR3727" s="13" t="s">
        <v>1186</v>
      </c>
    </row>
    <row r="3728" spans="1:44" ht="15" thickBot="1">
      <c r="A3728" s="4" t="s">
        <v>35254</v>
      </c>
      <c r="B3728" s="7">
        <v>78</v>
      </c>
      <c r="C3728" s="6">
        <v>44785</v>
      </c>
      <c r="D3728" s="7" t="s">
        <v>45</v>
      </c>
      <c r="E3728" s="7" t="s">
        <v>50</v>
      </c>
      <c r="F3728" s="7" t="s">
        <v>70</v>
      </c>
      <c r="G3728" s="7" t="s">
        <v>50</v>
      </c>
      <c r="H3728" s="7" t="s">
        <v>50</v>
      </c>
      <c r="I3728" s="7" t="s">
        <v>50</v>
      </c>
      <c r="J3728" s="6">
        <v>45379</v>
      </c>
      <c r="K3728" s="7" t="s">
        <v>50</v>
      </c>
      <c r="L3728" s="7" t="s">
        <v>241</v>
      </c>
      <c r="M3728" s="7" t="s">
        <v>35255</v>
      </c>
      <c r="N3728" s="7" t="s">
        <v>1954</v>
      </c>
      <c r="O3728" s="7" t="s">
        <v>35256</v>
      </c>
      <c r="P3728" s="5">
        <v>64575</v>
      </c>
      <c r="Q3728" s="7" t="s">
        <v>245</v>
      </c>
      <c r="R3728" s="34" t="s">
        <v>35257</v>
      </c>
      <c r="S3728" s="31" t="s">
        <v>50</v>
      </c>
      <c r="T3728" s="7" t="s">
        <v>50</v>
      </c>
      <c r="U3728" s="7" t="s">
        <v>50</v>
      </c>
      <c r="V3728" s="7">
        <v>140000000</v>
      </c>
      <c r="W3728" s="7" t="s">
        <v>1960</v>
      </c>
      <c r="X3728" s="7">
        <v>924419</v>
      </c>
      <c r="Y3728" s="7" t="s">
        <v>154</v>
      </c>
      <c r="Z3728" s="7">
        <v>3</v>
      </c>
      <c r="AA3728" s="7">
        <v>140000000</v>
      </c>
      <c r="AB3728" s="7" t="s">
        <v>1960</v>
      </c>
      <c r="AC3728" s="7">
        <v>924419</v>
      </c>
      <c r="AD3728" s="7" t="s">
        <v>241</v>
      </c>
      <c r="AE3728" s="7">
        <v>370000000</v>
      </c>
      <c r="AF3728" s="7" t="s">
        <v>1960</v>
      </c>
      <c r="AG3728" s="7">
        <v>2464168</v>
      </c>
      <c r="AH3728" s="7">
        <v>370000000</v>
      </c>
      <c r="AI3728" s="7" t="s">
        <v>1960</v>
      </c>
      <c r="AJ3728" s="7">
        <v>2464168</v>
      </c>
      <c r="AK3728" s="7" t="s">
        <v>35258</v>
      </c>
      <c r="AL3728" s="7" t="s">
        <v>50</v>
      </c>
      <c r="AM3728" s="7" t="s">
        <v>35259</v>
      </c>
      <c r="AN3728" s="7" t="s">
        <v>66</v>
      </c>
      <c r="AO3728" s="7" t="s">
        <v>35260</v>
      </c>
      <c r="AP3728" s="9" t="s">
        <v>50</v>
      </c>
      <c r="AQ3728" s="22" t="s">
        <v>35261</v>
      </c>
      <c r="AR3728" s="7" t="s">
        <v>50</v>
      </c>
    </row>
    <row r="3729" spans="1:44" ht="15" thickBot="1">
      <c r="A3729" s="10" t="s">
        <v>35262</v>
      </c>
      <c r="B3729" s="13" t="s">
        <v>50</v>
      </c>
      <c r="C3729" s="12">
        <v>43371</v>
      </c>
      <c r="D3729" s="13" t="s">
        <v>45</v>
      </c>
      <c r="E3729" s="13" t="s">
        <v>46</v>
      </c>
      <c r="F3729" s="13" t="s">
        <v>47</v>
      </c>
      <c r="G3729" s="26" t="s">
        <v>54946</v>
      </c>
      <c r="H3729" s="13" t="s">
        <v>50</v>
      </c>
      <c r="I3729" s="13" t="s">
        <v>50</v>
      </c>
      <c r="J3729" s="12">
        <v>45378</v>
      </c>
      <c r="K3729" s="13" t="s">
        <v>191</v>
      </c>
      <c r="L3729" s="13" t="s">
        <v>62</v>
      </c>
      <c r="M3729" s="13" t="s">
        <v>35263</v>
      </c>
      <c r="N3729" s="13" t="s">
        <v>23582</v>
      </c>
      <c r="O3729" s="13" t="s">
        <v>35264</v>
      </c>
      <c r="P3729" s="11">
        <v>64806</v>
      </c>
      <c r="Q3729" s="13" t="s">
        <v>1080</v>
      </c>
      <c r="R3729" s="33" t="s">
        <v>35265</v>
      </c>
      <c r="S3729" s="30" t="s">
        <v>50</v>
      </c>
      <c r="T3729" s="13" t="s">
        <v>35266</v>
      </c>
      <c r="U3729" s="13" t="s">
        <v>35267</v>
      </c>
      <c r="V3729" s="13">
        <v>29300000</v>
      </c>
      <c r="W3729" s="13" t="s">
        <v>60</v>
      </c>
      <c r="X3729" s="13">
        <v>29300000</v>
      </c>
      <c r="Y3729" s="13" t="s">
        <v>61</v>
      </c>
      <c r="Z3729" s="13">
        <v>2</v>
      </c>
      <c r="AA3729" s="13">
        <v>29300000</v>
      </c>
      <c r="AB3729" s="13" t="s">
        <v>60</v>
      </c>
      <c r="AC3729" s="13">
        <v>29300000</v>
      </c>
      <c r="AD3729" s="13" t="s">
        <v>62</v>
      </c>
      <c r="AE3729" s="13">
        <v>56400000</v>
      </c>
      <c r="AF3729" s="13" t="s">
        <v>60</v>
      </c>
      <c r="AG3729" s="13">
        <v>56400000</v>
      </c>
      <c r="AH3729" s="13">
        <v>56400000</v>
      </c>
      <c r="AI3729" s="13" t="s">
        <v>60</v>
      </c>
      <c r="AJ3729" s="13">
        <v>56400000</v>
      </c>
      <c r="AK3729" s="13" t="s">
        <v>50</v>
      </c>
      <c r="AL3729" s="13" t="s">
        <v>50</v>
      </c>
      <c r="AM3729" s="13" t="s">
        <v>35268</v>
      </c>
      <c r="AN3729" s="13" t="s">
        <v>6933</v>
      </c>
      <c r="AO3729" s="13" t="s">
        <v>35269</v>
      </c>
      <c r="AP3729" s="15" t="s">
        <v>50</v>
      </c>
      <c r="AQ3729" s="21" t="s">
        <v>35270</v>
      </c>
      <c r="AR3729" s="13" t="s">
        <v>50</v>
      </c>
    </row>
    <row r="3730" spans="1:44" ht="15" thickBot="1">
      <c r="A3730" s="4" t="s">
        <v>35271</v>
      </c>
      <c r="B3730" s="5">
        <v>24389</v>
      </c>
      <c r="C3730" s="6">
        <v>44562</v>
      </c>
      <c r="D3730" s="7" t="s">
        <v>45</v>
      </c>
      <c r="E3730" s="7" t="s">
        <v>46</v>
      </c>
      <c r="F3730" s="7" t="s">
        <v>70</v>
      </c>
      <c r="G3730" s="27" t="s">
        <v>54945</v>
      </c>
      <c r="H3730" s="7" t="s">
        <v>50</v>
      </c>
      <c r="I3730" s="7" t="s">
        <v>50</v>
      </c>
      <c r="J3730" s="6">
        <v>45377</v>
      </c>
      <c r="K3730" s="7" t="s">
        <v>50</v>
      </c>
      <c r="L3730" s="7" t="s">
        <v>1624</v>
      </c>
      <c r="M3730" s="7" t="s">
        <v>35272</v>
      </c>
      <c r="N3730" s="7" t="s">
        <v>395</v>
      </c>
      <c r="O3730" s="7" t="s">
        <v>35273</v>
      </c>
      <c r="P3730" s="5">
        <v>64863</v>
      </c>
      <c r="Q3730" s="7" t="s">
        <v>397</v>
      </c>
      <c r="R3730" s="34" t="s">
        <v>35274</v>
      </c>
      <c r="S3730" s="34" t="s">
        <v>35275</v>
      </c>
      <c r="T3730" s="7" t="s">
        <v>50</v>
      </c>
      <c r="U3730" s="7" t="s">
        <v>50</v>
      </c>
      <c r="V3730" s="7">
        <v>1200000</v>
      </c>
      <c r="W3730" s="7" t="s">
        <v>60</v>
      </c>
      <c r="X3730" s="7">
        <v>1200000</v>
      </c>
      <c r="Y3730" s="7" t="s">
        <v>467</v>
      </c>
      <c r="Z3730" s="7">
        <v>3</v>
      </c>
      <c r="AA3730" s="7">
        <v>1200000</v>
      </c>
      <c r="AB3730" s="7" t="s">
        <v>60</v>
      </c>
      <c r="AC3730" s="7">
        <v>1200000</v>
      </c>
      <c r="AD3730" s="7" t="s">
        <v>1624</v>
      </c>
      <c r="AE3730" s="7">
        <v>1200000</v>
      </c>
      <c r="AF3730" s="7" t="s">
        <v>60</v>
      </c>
      <c r="AG3730" s="7">
        <v>1200000</v>
      </c>
      <c r="AH3730" s="7">
        <v>1200000</v>
      </c>
      <c r="AI3730" s="7" t="s">
        <v>60</v>
      </c>
      <c r="AJ3730" s="7">
        <v>1200000</v>
      </c>
      <c r="AK3730" s="7" t="s">
        <v>35276</v>
      </c>
      <c r="AL3730" s="7" t="s">
        <v>50</v>
      </c>
      <c r="AM3730" s="7" t="s">
        <v>35277</v>
      </c>
      <c r="AN3730" s="7" t="s">
        <v>66</v>
      </c>
      <c r="AO3730" s="7" t="s">
        <v>35278</v>
      </c>
      <c r="AP3730" s="22" t="s">
        <v>35279</v>
      </c>
      <c r="AQ3730" s="9" t="s">
        <v>50</v>
      </c>
      <c r="AR3730" s="7" t="s">
        <v>50</v>
      </c>
    </row>
    <row r="3731" spans="1:44" ht="15" thickBot="1">
      <c r="A3731" s="10" t="s">
        <v>35280</v>
      </c>
      <c r="B3731" s="13">
        <v>212</v>
      </c>
      <c r="C3731" s="12">
        <v>42370</v>
      </c>
      <c r="D3731" s="13" t="s">
        <v>45</v>
      </c>
      <c r="E3731" s="13" t="s">
        <v>46</v>
      </c>
      <c r="F3731" s="13" t="s">
        <v>70</v>
      </c>
      <c r="G3731" s="26" t="s">
        <v>54946</v>
      </c>
      <c r="H3731" s="13" t="s">
        <v>35281</v>
      </c>
      <c r="I3731" s="13" t="s">
        <v>50</v>
      </c>
      <c r="J3731" s="12">
        <v>45379</v>
      </c>
      <c r="K3731" s="13" t="s">
        <v>116</v>
      </c>
      <c r="L3731" s="13" t="s">
        <v>178</v>
      </c>
      <c r="M3731" s="13" t="s">
        <v>35282</v>
      </c>
      <c r="N3731" s="13" t="s">
        <v>35283</v>
      </c>
      <c r="O3731" s="13" t="s">
        <v>35284</v>
      </c>
      <c r="P3731" s="11">
        <v>65516</v>
      </c>
      <c r="Q3731" s="13" t="s">
        <v>1334</v>
      </c>
      <c r="R3731" s="29" t="s">
        <v>35285</v>
      </c>
      <c r="S3731" s="33" t="s">
        <v>35286</v>
      </c>
      <c r="T3731" s="13" t="s">
        <v>50</v>
      </c>
      <c r="U3731" s="13" t="s">
        <v>50</v>
      </c>
      <c r="V3731" s="13" t="s">
        <v>50</v>
      </c>
      <c r="W3731" s="13" t="s">
        <v>50</v>
      </c>
      <c r="X3731" s="13" t="s">
        <v>50</v>
      </c>
      <c r="Y3731" s="13" t="s">
        <v>50</v>
      </c>
      <c r="Z3731" s="13">
        <v>2</v>
      </c>
      <c r="AA3731" s="13" t="s">
        <v>50</v>
      </c>
      <c r="AB3731" s="13" t="s">
        <v>50</v>
      </c>
      <c r="AC3731" s="13" t="s">
        <v>50</v>
      </c>
      <c r="AD3731" s="13" t="s">
        <v>178</v>
      </c>
      <c r="AE3731" s="13">
        <v>3000000</v>
      </c>
      <c r="AF3731" s="13" t="s">
        <v>1338</v>
      </c>
      <c r="AG3731" s="13">
        <v>2318821</v>
      </c>
      <c r="AH3731" s="13">
        <v>3000000</v>
      </c>
      <c r="AI3731" s="13" t="s">
        <v>1338</v>
      </c>
      <c r="AJ3731" s="13">
        <v>2318821</v>
      </c>
      <c r="AK3731" s="13" t="s">
        <v>35287</v>
      </c>
      <c r="AL3731" s="13" t="s">
        <v>50</v>
      </c>
      <c r="AM3731" s="13" t="s">
        <v>35288</v>
      </c>
      <c r="AN3731" s="13" t="s">
        <v>66</v>
      </c>
      <c r="AO3731" s="13" t="s">
        <v>35289</v>
      </c>
      <c r="AP3731" s="21" t="s">
        <v>35290</v>
      </c>
      <c r="AQ3731" s="15" t="s">
        <v>50</v>
      </c>
      <c r="AR3731" s="13" t="s">
        <v>50</v>
      </c>
    </row>
    <row r="3732" spans="1:44" ht="15" thickBot="1">
      <c r="A3732" s="4" t="s">
        <v>35291</v>
      </c>
      <c r="B3732" s="5">
        <v>3589</v>
      </c>
      <c r="C3732" s="6">
        <v>44197</v>
      </c>
      <c r="D3732" s="7" t="s">
        <v>45</v>
      </c>
      <c r="E3732" s="7" t="s">
        <v>46</v>
      </c>
      <c r="F3732" s="7" t="s">
        <v>70</v>
      </c>
      <c r="G3732" s="27" t="s">
        <v>54945</v>
      </c>
      <c r="H3732" s="7" t="s">
        <v>50</v>
      </c>
      <c r="I3732" s="7" t="s">
        <v>50</v>
      </c>
      <c r="J3732" s="6">
        <v>45378</v>
      </c>
      <c r="K3732" s="7" t="s">
        <v>89</v>
      </c>
      <c r="L3732" s="7" t="s">
        <v>467</v>
      </c>
      <c r="M3732" s="7" t="s">
        <v>1472</v>
      </c>
      <c r="N3732" s="7" t="s">
        <v>35292</v>
      </c>
      <c r="O3732" s="7" t="s">
        <v>35293</v>
      </c>
      <c r="P3732" s="5">
        <v>65777</v>
      </c>
      <c r="Q3732" s="7" t="s">
        <v>630</v>
      </c>
      <c r="R3732" s="34" t="s">
        <v>35294</v>
      </c>
      <c r="S3732" s="34" t="s">
        <v>35295</v>
      </c>
      <c r="T3732" s="7" t="s">
        <v>35296</v>
      </c>
      <c r="U3732" s="7" t="s">
        <v>35297</v>
      </c>
      <c r="V3732" s="7">
        <v>1650000</v>
      </c>
      <c r="W3732" s="7" t="s">
        <v>60</v>
      </c>
      <c r="X3732" s="7">
        <v>1650000</v>
      </c>
      <c r="Y3732" s="7" t="s">
        <v>467</v>
      </c>
      <c r="Z3732" s="7">
        <v>2</v>
      </c>
      <c r="AA3732" s="7">
        <v>1650000</v>
      </c>
      <c r="AB3732" s="7" t="s">
        <v>60</v>
      </c>
      <c r="AC3732" s="7">
        <v>1650000</v>
      </c>
      <c r="AD3732" s="7" t="s">
        <v>467</v>
      </c>
      <c r="AE3732" s="7">
        <v>1650000</v>
      </c>
      <c r="AF3732" s="7" t="s">
        <v>60</v>
      </c>
      <c r="AG3732" s="7">
        <v>1650000</v>
      </c>
      <c r="AH3732" s="7">
        <v>1650000</v>
      </c>
      <c r="AI3732" s="7" t="s">
        <v>60</v>
      </c>
      <c r="AJ3732" s="7">
        <v>1650000</v>
      </c>
      <c r="AK3732" s="7" t="s">
        <v>35298</v>
      </c>
      <c r="AL3732" s="7" t="s">
        <v>50</v>
      </c>
      <c r="AM3732" s="7" t="s">
        <v>35299</v>
      </c>
      <c r="AN3732" s="7" t="s">
        <v>253</v>
      </c>
      <c r="AO3732" s="7" t="s">
        <v>35300</v>
      </c>
      <c r="AP3732" s="22" t="s">
        <v>35301</v>
      </c>
      <c r="AQ3732" s="9" t="s">
        <v>50</v>
      </c>
      <c r="AR3732" s="7" t="s">
        <v>50</v>
      </c>
    </row>
    <row r="3733" spans="1:44" ht="15" thickBot="1">
      <c r="A3733" s="10" t="s">
        <v>35302</v>
      </c>
      <c r="B3733" s="13">
        <v>75</v>
      </c>
      <c r="C3733" s="12">
        <v>44927</v>
      </c>
      <c r="D3733" s="13" t="s">
        <v>45</v>
      </c>
      <c r="E3733" s="13" t="s">
        <v>46</v>
      </c>
      <c r="F3733" s="13" t="s">
        <v>70</v>
      </c>
      <c r="G3733" s="27" t="s">
        <v>54945</v>
      </c>
      <c r="H3733" s="13" t="s">
        <v>50</v>
      </c>
      <c r="I3733" s="13" t="s">
        <v>50</v>
      </c>
      <c r="J3733" s="12">
        <v>45377</v>
      </c>
      <c r="K3733" s="13" t="s">
        <v>50</v>
      </c>
      <c r="L3733" s="13" t="s">
        <v>1624</v>
      </c>
      <c r="M3733" s="13" t="s">
        <v>35303</v>
      </c>
      <c r="N3733" s="13" t="s">
        <v>133</v>
      </c>
      <c r="O3733" s="13" t="s">
        <v>35304</v>
      </c>
      <c r="P3733" s="11">
        <v>66691</v>
      </c>
      <c r="Q3733" s="13" t="s">
        <v>135</v>
      </c>
      <c r="R3733" s="33" t="s">
        <v>35305</v>
      </c>
      <c r="S3733" s="33" t="s">
        <v>35306</v>
      </c>
      <c r="T3733" s="13" t="s">
        <v>35307</v>
      </c>
      <c r="U3733" s="13" t="s">
        <v>50</v>
      </c>
      <c r="V3733" s="13">
        <v>500000</v>
      </c>
      <c r="W3733" s="13" t="s">
        <v>60</v>
      </c>
      <c r="X3733" s="13">
        <v>500000</v>
      </c>
      <c r="Y3733" s="13" t="s">
        <v>467</v>
      </c>
      <c r="Z3733" s="13">
        <v>1</v>
      </c>
      <c r="AA3733" s="13">
        <v>500000</v>
      </c>
      <c r="AB3733" s="13" t="s">
        <v>60</v>
      </c>
      <c r="AC3733" s="13">
        <v>500000</v>
      </c>
      <c r="AD3733" s="13" t="s">
        <v>1624</v>
      </c>
      <c r="AE3733" s="13">
        <v>500000</v>
      </c>
      <c r="AF3733" s="13" t="s">
        <v>60</v>
      </c>
      <c r="AG3733" s="13">
        <v>500000</v>
      </c>
      <c r="AH3733" s="13">
        <v>500000</v>
      </c>
      <c r="AI3733" s="13" t="s">
        <v>60</v>
      </c>
      <c r="AJ3733" s="13">
        <v>500000</v>
      </c>
      <c r="AK3733" s="13" t="s">
        <v>33585</v>
      </c>
      <c r="AL3733" s="13" t="s">
        <v>50</v>
      </c>
      <c r="AM3733" s="13" t="s">
        <v>35308</v>
      </c>
      <c r="AN3733" s="13" t="s">
        <v>253</v>
      </c>
      <c r="AO3733" s="13" t="s">
        <v>35309</v>
      </c>
      <c r="AP3733" s="21" t="s">
        <v>35310</v>
      </c>
      <c r="AQ3733" s="15" t="s">
        <v>50</v>
      </c>
      <c r="AR3733" s="13" t="s">
        <v>50</v>
      </c>
    </row>
    <row r="3734" spans="1:44" ht="15" thickBot="1">
      <c r="A3734" s="4" t="s">
        <v>35311</v>
      </c>
      <c r="B3734" s="7">
        <v>75</v>
      </c>
      <c r="C3734" s="6">
        <v>43466</v>
      </c>
      <c r="D3734" s="7" t="s">
        <v>45</v>
      </c>
      <c r="E3734" s="7" t="s">
        <v>46</v>
      </c>
      <c r="F3734" s="7" t="s">
        <v>70</v>
      </c>
      <c r="G3734" s="26" t="s">
        <v>54946</v>
      </c>
      <c r="H3734" s="7" t="s">
        <v>50</v>
      </c>
      <c r="I3734" s="7" t="s">
        <v>50</v>
      </c>
      <c r="J3734" s="6">
        <v>45377</v>
      </c>
      <c r="K3734" s="7" t="s">
        <v>50</v>
      </c>
      <c r="L3734" s="7" t="s">
        <v>178</v>
      </c>
      <c r="M3734" s="7" t="s">
        <v>35312</v>
      </c>
      <c r="N3734" s="7" t="s">
        <v>35313</v>
      </c>
      <c r="O3734" s="7" t="s">
        <v>35314</v>
      </c>
      <c r="P3734" s="5">
        <v>66752</v>
      </c>
      <c r="Q3734" s="7" t="s">
        <v>360</v>
      </c>
      <c r="R3734" s="34" t="s">
        <v>35315</v>
      </c>
      <c r="S3734" s="34" t="s">
        <v>35316</v>
      </c>
      <c r="T3734" s="7" t="s">
        <v>50</v>
      </c>
      <c r="U3734" s="7" t="s">
        <v>35317</v>
      </c>
      <c r="V3734" s="7">
        <v>12000000</v>
      </c>
      <c r="W3734" s="7" t="s">
        <v>17733</v>
      </c>
      <c r="X3734" s="7">
        <v>3015718</v>
      </c>
      <c r="Y3734" s="7" t="s">
        <v>50</v>
      </c>
      <c r="Z3734" s="7">
        <v>2</v>
      </c>
      <c r="AA3734" s="7">
        <v>12000000</v>
      </c>
      <c r="AB3734" s="7" t="s">
        <v>17733</v>
      </c>
      <c r="AC3734" s="7">
        <v>3015718</v>
      </c>
      <c r="AD3734" s="7" t="s">
        <v>178</v>
      </c>
      <c r="AE3734" s="7">
        <v>17000000</v>
      </c>
      <c r="AF3734" s="7" t="s">
        <v>17733</v>
      </c>
      <c r="AG3734" s="7">
        <v>4059539</v>
      </c>
      <c r="AH3734" s="7">
        <v>17000000</v>
      </c>
      <c r="AI3734" s="7" t="s">
        <v>17733</v>
      </c>
      <c r="AJ3734" s="7">
        <v>4059539</v>
      </c>
      <c r="AK3734" s="7" t="s">
        <v>35318</v>
      </c>
      <c r="AL3734" s="7" t="s">
        <v>50</v>
      </c>
      <c r="AM3734" s="7" t="s">
        <v>35319</v>
      </c>
      <c r="AN3734" s="7" t="s">
        <v>66</v>
      </c>
      <c r="AO3734" s="7" t="s">
        <v>35320</v>
      </c>
      <c r="AP3734" s="22" t="s">
        <v>35321</v>
      </c>
      <c r="AQ3734" s="9" t="s">
        <v>50</v>
      </c>
      <c r="AR3734" s="7" t="s">
        <v>50</v>
      </c>
    </row>
    <row r="3735" spans="1:44" ht="15" thickBot="1">
      <c r="A3735" s="10" t="s">
        <v>35322</v>
      </c>
      <c r="B3735" s="11">
        <v>2225</v>
      </c>
      <c r="C3735" s="12">
        <v>40848</v>
      </c>
      <c r="D3735" s="13" t="s">
        <v>45</v>
      </c>
      <c r="E3735" s="13" t="s">
        <v>46</v>
      </c>
      <c r="F3735" s="13" t="s">
        <v>70</v>
      </c>
      <c r="G3735" s="26" t="s">
        <v>54946</v>
      </c>
      <c r="H3735" s="13" t="s">
        <v>50</v>
      </c>
      <c r="I3735" s="13" t="s">
        <v>50</v>
      </c>
      <c r="J3735" s="12">
        <v>45378</v>
      </c>
      <c r="K3735" s="13" t="s">
        <v>50</v>
      </c>
      <c r="L3735" s="13" t="s">
        <v>178</v>
      </c>
      <c r="M3735" s="13" t="s">
        <v>35323</v>
      </c>
      <c r="N3735" s="13" t="s">
        <v>1954</v>
      </c>
      <c r="O3735" s="13" t="s">
        <v>35324</v>
      </c>
      <c r="P3735" s="11">
        <v>66779</v>
      </c>
      <c r="Q3735" s="13" t="s">
        <v>245</v>
      </c>
      <c r="R3735" s="33" t="s">
        <v>35325</v>
      </c>
      <c r="S3735" s="33" t="s">
        <v>35326</v>
      </c>
      <c r="T3735" s="13" t="s">
        <v>35327</v>
      </c>
      <c r="U3735" s="13" t="s">
        <v>35328</v>
      </c>
      <c r="V3735" s="13">
        <v>810000000</v>
      </c>
      <c r="W3735" s="13" t="s">
        <v>1960</v>
      </c>
      <c r="X3735" s="13">
        <v>5353643</v>
      </c>
      <c r="Y3735" s="13" t="s">
        <v>50</v>
      </c>
      <c r="Z3735" s="13">
        <v>3</v>
      </c>
      <c r="AA3735" s="13">
        <v>810000000</v>
      </c>
      <c r="AB3735" s="13" t="s">
        <v>1960</v>
      </c>
      <c r="AC3735" s="13">
        <v>5353643</v>
      </c>
      <c r="AD3735" s="13" t="s">
        <v>178</v>
      </c>
      <c r="AE3735" s="13">
        <v>878400000</v>
      </c>
      <c r="AF3735" s="13" t="s">
        <v>1960</v>
      </c>
      <c r="AG3735" s="13">
        <v>6007782</v>
      </c>
      <c r="AH3735" s="13">
        <v>878400000</v>
      </c>
      <c r="AI3735" s="13" t="s">
        <v>1960</v>
      </c>
      <c r="AJ3735" s="13">
        <v>6007782</v>
      </c>
      <c r="AK3735" s="13" t="s">
        <v>35329</v>
      </c>
      <c r="AL3735" s="13" t="s">
        <v>50</v>
      </c>
      <c r="AM3735" s="13" t="s">
        <v>35330</v>
      </c>
      <c r="AN3735" s="13" t="s">
        <v>66</v>
      </c>
      <c r="AO3735" s="13" t="s">
        <v>35331</v>
      </c>
      <c r="AP3735" s="15" t="s">
        <v>50</v>
      </c>
      <c r="AQ3735" s="21" t="s">
        <v>35332</v>
      </c>
      <c r="AR3735" s="13" t="s">
        <v>50</v>
      </c>
    </row>
    <row r="3736" spans="1:44" ht="15" thickBot="1">
      <c r="A3736" s="4" t="s">
        <v>35333</v>
      </c>
      <c r="B3736" s="7" t="s">
        <v>50</v>
      </c>
      <c r="C3736" s="6">
        <v>42005</v>
      </c>
      <c r="D3736" s="7" t="s">
        <v>45</v>
      </c>
      <c r="E3736" s="7" t="s">
        <v>46</v>
      </c>
      <c r="F3736" s="7" t="s">
        <v>70</v>
      </c>
      <c r="G3736" s="27" t="s">
        <v>54945</v>
      </c>
      <c r="H3736" s="7" t="s">
        <v>50</v>
      </c>
      <c r="I3736" s="7" t="s">
        <v>50</v>
      </c>
      <c r="J3736" s="6">
        <v>45379</v>
      </c>
      <c r="K3736" s="7" t="s">
        <v>89</v>
      </c>
      <c r="L3736" s="7" t="s">
        <v>2837</v>
      </c>
      <c r="M3736" s="7" t="s">
        <v>2754</v>
      </c>
      <c r="N3736" s="7" t="s">
        <v>28996</v>
      </c>
      <c r="O3736" s="7" t="s">
        <v>35334</v>
      </c>
      <c r="P3736" s="5">
        <v>66944</v>
      </c>
      <c r="Q3736" s="7" t="s">
        <v>1750</v>
      </c>
      <c r="R3736" s="34" t="s">
        <v>35335</v>
      </c>
      <c r="S3736" s="34" t="s">
        <v>35336</v>
      </c>
      <c r="T3736" s="7" t="s">
        <v>50</v>
      </c>
      <c r="U3736" s="7" t="s">
        <v>50</v>
      </c>
      <c r="V3736" s="7" t="s">
        <v>50</v>
      </c>
      <c r="W3736" s="7" t="s">
        <v>50</v>
      </c>
      <c r="X3736" s="7" t="s">
        <v>50</v>
      </c>
      <c r="Y3736" s="7" t="s">
        <v>467</v>
      </c>
      <c r="Z3736" s="7">
        <v>5</v>
      </c>
      <c r="AA3736" s="7" t="s">
        <v>50</v>
      </c>
      <c r="AB3736" s="7" t="s">
        <v>50</v>
      </c>
      <c r="AC3736" s="7" t="s">
        <v>50</v>
      </c>
      <c r="AD3736" s="7" t="s">
        <v>467</v>
      </c>
      <c r="AE3736" s="7">
        <v>250000</v>
      </c>
      <c r="AF3736" s="7" t="s">
        <v>60</v>
      </c>
      <c r="AG3736" s="7">
        <v>250000</v>
      </c>
      <c r="AH3736" s="7">
        <v>250000</v>
      </c>
      <c r="AI3736" s="7" t="s">
        <v>60</v>
      </c>
      <c r="AJ3736" s="7">
        <v>250000</v>
      </c>
      <c r="AK3736" s="7" t="s">
        <v>50</v>
      </c>
      <c r="AL3736" s="7" t="s">
        <v>50</v>
      </c>
      <c r="AM3736" s="7" t="s">
        <v>35337</v>
      </c>
      <c r="AN3736" s="7" t="s">
        <v>253</v>
      </c>
      <c r="AO3736" s="7" t="s">
        <v>35338</v>
      </c>
      <c r="AP3736" s="22" t="s">
        <v>35339</v>
      </c>
      <c r="AQ3736" s="9" t="s">
        <v>50</v>
      </c>
      <c r="AR3736" s="7" t="s">
        <v>50</v>
      </c>
    </row>
    <row r="3737" spans="1:44" ht="15" thickBot="1">
      <c r="A3737" s="10" t="s">
        <v>35340</v>
      </c>
      <c r="B3737" s="11">
        <v>3433</v>
      </c>
      <c r="C3737" s="12">
        <v>42736</v>
      </c>
      <c r="D3737" s="13" t="s">
        <v>45</v>
      </c>
      <c r="E3737" s="13" t="s">
        <v>46</v>
      </c>
      <c r="F3737" s="13" t="s">
        <v>70</v>
      </c>
      <c r="G3737" s="27" t="s">
        <v>54945</v>
      </c>
      <c r="H3737" s="13" t="s">
        <v>3472</v>
      </c>
      <c r="I3737" s="13" t="s">
        <v>50</v>
      </c>
      <c r="J3737" s="12">
        <v>45379</v>
      </c>
      <c r="K3737" s="13" t="s">
        <v>89</v>
      </c>
      <c r="L3737" s="13" t="s">
        <v>178</v>
      </c>
      <c r="M3737" s="13" t="s">
        <v>17888</v>
      </c>
      <c r="N3737" s="13" t="s">
        <v>640</v>
      </c>
      <c r="O3737" s="13" t="s">
        <v>35341</v>
      </c>
      <c r="P3737" s="11">
        <v>67007</v>
      </c>
      <c r="Q3737" s="13" t="s">
        <v>642</v>
      </c>
      <c r="R3737" s="33" t="s">
        <v>35342</v>
      </c>
      <c r="S3737" s="33" t="s">
        <v>35343</v>
      </c>
      <c r="T3737" s="13" t="s">
        <v>35344</v>
      </c>
      <c r="U3737" s="13" t="s">
        <v>35345</v>
      </c>
      <c r="V3737" s="13">
        <v>4000002</v>
      </c>
      <c r="W3737" s="13" t="s">
        <v>60</v>
      </c>
      <c r="X3737" s="13">
        <v>4000002</v>
      </c>
      <c r="Y3737" s="13" t="s">
        <v>50</v>
      </c>
      <c r="Z3737" s="13">
        <v>2</v>
      </c>
      <c r="AA3737" s="13">
        <v>4000002</v>
      </c>
      <c r="AB3737" s="13" t="s">
        <v>60</v>
      </c>
      <c r="AC3737" s="13">
        <v>4000002</v>
      </c>
      <c r="AD3737" s="13" t="s">
        <v>178</v>
      </c>
      <c r="AE3737" s="13">
        <v>4660002</v>
      </c>
      <c r="AF3737" s="13" t="s">
        <v>60</v>
      </c>
      <c r="AG3737" s="13">
        <v>4660002</v>
      </c>
      <c r="AH3737" s="13">
        <v>4660002</v>
      </c>
      <c r="AI3737" s="13" t="s">
        <v>60</v>
      </c>
      <c r="AJ3737" s="13">
        <v>4660002</v>
      </c>
      <c r="AK3737" s="13" t="s">
        <v>50</v>
      </c>
      <c r="AL3737" s="13" t="s">
        <v>50</v>
      </c>
      <c r="AM3737" s="13" t="s">
        <v>35346</v>
      </c>
      <c r="AN3737" s="13" t="s">
        <v>66</v>
      </c>
      <c r="AO3737" s="13" t="s">
        <v>35347</v>
      </c>
      <c r="AP3737" s="21" t="s">
        <v>35348</v>
      </c>
      <c r="AQ3737" s="15" t="s">
        <v>50</v>
      </c>
      <c r="AR3737" s="13" t="s">
        <v>50</v>
      </c>
    </row>
    <row r="3738" spans="1:44" ht="15" thickBot="1">
      <c r="A3738" s="4" t="s">
        <v>35349</v>
      </c>
      <c r="B3738" s="7" t="s">
        <v>50</v>
      </c>
      <c r="C3738" s="6">
        <v>41275</v>
      </c>
      <c r="D3738" s="7" t="s">
        <v>45</v>
      </c>
      <c r="E3738" s="7" t="s">
        <v>46</v>
      </c>
      <c r="F3738" s="7" t="s">
        <v>70</v>
      </c>
      <c r="G3738" s="26" t="s">
        <v>54946</v>
      </c>
      <c r="H3738" s="7" t="s">
        <v>50</v>
      </c>
      <c r="I3738" s="7" t="s">
        <v>50</v>
      </c>
      <c r="J3738" s="6">
        <v>45376</v>
      </c>
      <c r="K3738" s="7" t="s">
        <v>50</v>
      </c>
      <c r="L3738" s="7" t="s">
        <v>131</v>
      </c>
      <c r="M3738" s="7" t="s">
        <v>35350</v>
      </c>
      <c r="N3738" s="7" t="s">
        <v>8025</v>
      </c>
      <c r="O3738" s="7" t="s">
        <v>35351</v>
      </c>
      <c r="P3738" s="5">
        <v>67092</v>
      </c>
      <c r="Q3738" s="7" t="s">
        <v>245</v>
      </c>
      <c r="R3738" s="34" t="s">
        <v>35352</v>
      </c>
      <c r="S3738" s="31" t="s">
        <v>50</v>
      </c>
      <c r="T3738" s="7" t="s">
        <v>50</v>
      </c>
      <c r="U3738" s="7" t="s">
        <v>35353</v>
      </c>
      <c r="V3738" s="7">
        <v>50000000</v>
      </c>
      <c r="W3738" s="7" t="s">
        <v>1960</v>
      </c>
      <c r="X3738" s="7">
        <v>330284</v>
      </c>
      <c r="Y3738" s="7" t="s">
        <v>50</v>
      </c>
      <c r="Z3738" s="7">
        <v>1</v>
      </c>
      <c r="AA3738" s="7" t="s">
        <v>50</v>
      </c>
      <c r="AB3738" s="7" t="s">
        <v>50</v>
      </c>
      <c r="AC3738" s="7" t="s">
        <v>50</v>
      </c>
      <c r="AD3738" s="7" t="s">
        <v>50</v>
      </c>
      <c r="AE3738" s="7" t="s">
        <v>50</v>
      </c>
      <c r="AF3738" s="7" t="s">
        <v>50</v>
      </c>
      <c r="AG3738" s="7" t="s">
        <v>50</v>
      </c>
      <c r="AH3738" s="7">
        <v>50000000</v>
      </c>
      <c r="AI3738" s="7" t="s">
        <v>1960</v>
      </c>
      <c r="AJ3738" s="7">
        <v>330284</v>
      </c>
      <c r="AK3738" s="7" t="s">
        <v>35354</v>
      </c>
      <c r="AL3738" s="7" t="s">
        <v>50</v>
      </c>
      <c r="AM3738" s="7" t="s">
        <v>35355</v>
      </c>
      <c r="AN3738" s="7" t="s">
        <v>66</v>
      </c>
      <c r="AO3738" s="7" t="s">
        <v>50</v>
      </c>
      <c r="AP3738" s="9" t="s">
        <v>50</v>
      </c>
      <c r="AQ3738" s="22" t="s">
        <v>35356</v>
      </c>
      <c r="AR3738" s="7" t="s">
        <v>255</v>
      </c>
    </row>
    <row r="3739" spans="1:44" ht="15" thickBot="1">
      <c r="A3739" s="10" t="s">
        <v>35357</v>
      </c>
      <c r="B3739" s="13">
        <v>10</v>
      </c>
      <c r="C3739" s="12">
        <v>45352</v>
      </c>
      <c r="D3739" s="13" t="s">
        <v>45</v>
      </c>
      <c r="E3739" s="13" t="s">
        <v>46</v>
      </c>
      <c r="F3739" s="13" t="s">
        <v>70</v>
      </c>
      <c r="G3739" s="27" t="s">
        <v>54945</v>
      </c>
      <c r="H3739" s="13" t="s">
        <v>50</v>
      </c>
      <c r="I3739" s="13" t="s">
        <v>50</v>
      </c>
      <c r="J3739" s="12">
        <v>45378</v>
      </c>
      <c r="K3739" s="13" t="s">
        <v>50</v>
      </c>
      <c r="L3739" s="13" t="s">
        <v>1624</v>
      </c>
      <c r="M3739" s="13" t="s">
        <v>35358</v>
      </c>
      <c r="N3739" s="13" t="s">
        <v>17305</v>
      </c>
      <c r="O3739" s="13" t="s">
        <v>35359</v>
      </c>
      <c r="P3739" s="11">
        <v>67126</v>
      </c>
      <c r="Q3739" s="13" t="s">
        <v>1116</v>
      </c>
      <c r="R3739" s="33" t="s">
        <v>35360</v>
      </c>
      <c r="S3739" s="33" t="s">
        <v>35361</v>
      </c>
      <c r="T3739" s="13" t="s">
        <v>35362</v>
      </c>
      <c r="U3739" s="13">
        <v>8595595471</v>
      </c>
      <c r="V3739" s="13">
        <v>1300000</v>
      </c>
      <c r="W3739" s="13" t="s">
        <v>60</v>
      </c>
      <c r="X3739" s="13">
        <v>1300000</v>
      </c>
      <c r="Y3739" s="13" t="s">
        <v>467</v>
      </c>
      <c r="Z3739" s="13">
        <v>1</v>
      </c>
      <c r="AA3739" s="13">
        <v>1300000</v>
      </c>
      <c r="AB3739" s="13" t="s">
        <v>60</v>
      </c>
      <c r="AC3739" s="13">
        <v>1300000</v>
      </c>
      <c r="AD3739" s="13" t="s">
        <v>1624</v>
      </c>
      <c r="AE3739" s="13">
        <v>1300000</v>
      </c>
      <c r="AF3739" s="13" t="s">
        <v>60</v>
      </c>
      <c r="AG3739" s="13">
        <v>1300000</v>
      </c>
      <c r="AH3739" s="13">
        <v>1300000</v>
      </c>
      <c r="AI3739" s="13" t="s">
        <v>60</v>
      </c>
      <c r="AJ3739" s="13">
        <v>1300000</v>
      </c>
      <c r="AK3739" s="13" t="s">
        <v>35363</v>
      </c>
      <c r="AL3739" s="13" t="s">
        <v>50</v>
      </c>
      <c r="AM3739" s="13" t="s">
        <v>35364</v>
      </c>
      <c r="AN3739" s="13" t="s">
        <v>253</v>
      </c>
      <c r="AO3739" s="13" t="s">
        <v>35362</v>
      </c>
      <c r="AP3739" s="21" t="s">
        <v>35365</v>
      </c>
      <c r="AQ3739" s="15" t="s">
        <v>50</v>
      </c>
      <c r="AR3739" s="13" t="s">
        <v>50</v>
      </c>
    </row>
    <row r="3740" spans="1:44" ht="15" thickBot="1">
      <c r="A3740" s="4" t="s">
        <v>35366</v>
      </c>
      <c r="B3740" s="7" t="s">
        <v>50</v>
      </c>
      <c r="C3740" s="6">
        <v>45292</v>
      </c>
      <c r="D3740" s="7" t="s">
        <v>45</v>
      </c>
      <c r="E3740" s="7" t="s">
        <v>46</v>
      </c>
      <c r="F3740" s="7" t="s">
        <v>70</v>
      </c>
      <c r="G3740" s="27" t="s">
        <v>54945</v>
      </c>
      <c r="H3740" s="7" t="s">
        <v>50</v>
      </c>
      <c r="I3740" s="7" t="s">
        <v>50</v>
      </c>
      <c r="J3740" s="6">
        <v>45379</v>
      </c>
      <c r="K3740" s="7" t="s">
        <v>50</v>
      </c>
      <c r="L3740" s="7" t="s">
        <v>467</v>
      </c>
      <c r="M3740" s="7" t="s">
        <v>35367</v>
      </c>
      <c r="N3740" s="7" t="s">
        <v>628</v>
      </c>
      <c r="O3740" s="7" t="s">
        <v>35368</v>
      </c>
      <c r="P3740" s="5">
        <v>67430</v>
      </c>
      <c r="Q3740" s="7" t="s">
        <v>630</v>
      </c>
      <c r="R3740" s="34" t="s">
        <v>35369</v>
      </c>
      <c r="S3740" s="34" t="s">
        <v>35370</v>
      </c>
      <c r="T3740" s="7" t="s">
        <v>35371</v>
      </c>
      <c r="U3740" s="7" t="s">
        <v>35372</v>
      </c>
      <c r="V3740" s="7">
        <v>6000000</v>
      </c>
      <c r="W3740" s="7" t="s">
        <v>60</v>
      </c>
      <c r="X3740" s="7">
        <v>6000000</v>
      </c>
      <c r="Y3740" s="7" t="s">
        <v>467</v>
      </c>
      <c r="Z3740" s="7">
        <v>1</v>
      </c>
      <c r="AA3740" s="7">
        <v>6000000</v>
      </c>
      <c r="AB3740" s="7" t="s">
        <v>60</v>
      </c>
      <c r="AC3740" s="7">
        <v>6000000</v>
      </c>
      <c r="AD3740" s="7" t="s">
        <v>467</v>
      </c>
      <c r="AE3740" s="7">
        <v>6000000</v>
      </c>
      <c r="AF3740" s="7" t="s">
        <v>60</v>
      </c>
      <c r="AG3740" s="7">
        <v>6000000</v>
      </c>
      <c r="AH3740" s="7">
        <v>6000000</v>
      </c>
      <c r="AI3740" s="7" t="s">
        <v>60</v>
      </c>
      <c r="AJ3740" s="7">
        <v>6000000</v>
      </c>
      <c r="AK3740" s="7" t="s">
        <v>50</v>
      </c>
      <c r="AL3740" s="7" t="s">
        <v>50</v>
      </c>
      <c r="AM3740" s="7" t="s">
        <v>35373</v>
      </c>
      <c r="AN3740" s="7" t="s">
        <v>66</v>
      </c>
      <c r="AO3740" s="7" t="s">
        <v>35374</v>
      </c>
      <c r="AP3740" s="22" t="s">
        <v>35375</v>
      </c>
      <c r="AQ3740" s="9" t="s">
        <v>50</v>
      </c>
      <c r="AR3740" s="7" t="s">
        <v>50</v>
      </c>
    </row>
    <row r="3741" spans="1:44" ht="15" thickBot="1">
      <c r="A3741" s="10" t="s">
        <v>35376</v>
      </c>
      <c r="B3741" s="11">
        <v>23718</v>
      </c>
      <c r="C3741" s="12">
        <v>34700</v>
      </c>
      <c r="D3741" s="13" t="s">
        <v>45</v>
      </c>
      <c r="E3741" s="13" t="s">
        <v>46</v>
      </c>
      <c r="F3741" s="13" t="s">
        <v>70</v>
      </c>
      <c r="G3741" s="13" t="s">
        <v>114</v>
      </c>
      <c r="H3741" s="13" t="s">
        <v>50</v>
      </c>
      <c r="I3741" s="13" t="s">
        <v>50</v>
      </c>
      <c r="J3741" s="12">
        <v>45377</v>
      </c>
      <c r="K3741" s="13" t="s">
        <v>191</v>
      </c>
      <c r="L3741" s="13" t="s">
        <v>131</v>
      </c>
      <c r="M3741" s="13" t="s">
        <v>35377</v>
      </c>
      <c r="N3741" s="13" t="s">
        <v>35378</v>
      </c>
      <c r="O3741" s="13" t="s">
        <v>35379</v>
      </c>
      <c r="P3741" s="11">
        <v>67789</v>
      </c>
      <c r="Q3741" s="13" t="s">
        <v>360</v>
      </c>
      <c r="R3741" s="33" t="s">
        <v>35380</v>
      </c>
      <c r="S3741" s="33" t="s">
        <v>35381</v>
      </c>
      <c r="T3741" s="13" t="s">
        <v>35382</v>
      </c>
      <c r="U3741" s="13" t="s">
        <v>35383</v>
      </c>
      <c r="V3741" s="13">
        <v>250000000</v>
      </c>
      <c r="W3741" s="13" t="s">
        <v>209</v>
      </c>
      <c r="X3741" s="13">
        <v>270812481</v>
      </c>
      <c r="Y3741" s="13" t="s">
        <v>50</v>
      </c>
      <c r="Z3741" s="13">
        <v>2</v>
      </c>
      <c r="AA3741" s="13" t="s">
        <v>50</v>
      </c>
      <c r="AB3741" s="13" t="s">
        <v>50</v>
      </c>
      <c r="AC3741" s="13" t="s">
        <v>50</v>
      </c>
      <c r="AD3741" s="13" t="s">
        <v>50</v>
      </c>
      <c r="AE3741" s="13" t="s">
        <v>50</v>
      </c>
      <c r="AF3741" s="13" t="s">
        <v>50</v>
      </c>
      <c r="AG3741" s="13" t="s">
        <v>50</v>
      </c>
      <c r="AH3741" s="13">
        <v>400000000</v>
      </c>
      <c r="AI3741" s="13" t="s">
        <v>209</v>
      </c>
      <c r="AJ3741" s="13">
        <v>428392059</v>
      </c>
      <c r="AK3741" s="13" t="s">
        <v>35384</v>
      </c>
      <c r="AL3741" s="13" t="s">
        <v>50</v>
      </c>
      <c r="AM3741" s="13" t="s">
        <v>35385</v>
      </c>
      <c r="AN3741" s="13" t="s">
        <v>5310</v>
      </c>
      <c r="AO3741" s="13" t="s">
        <v>35386</v>
      </c>
      <c r="AP3741" s="21" t="s">
        <v>35387</v>
      </c>
      <c r="AQ3741" s="15" t="s">
        <v>50</v>
      </c>
      <c r="AR3741" s="13" t="s">
        <v>50</v>
      </c>
    </row>
    <row r="3742" spans="1:44" ht="15" thickBot="1">
      <c r="A3742" s="4" t="s">
        <v>35388</v>
      </c>
      <c r="B3742" s="7" t="s">
        <v>50</v>
      </c>
      <c r="C3742" s="6">
        <v>44927</v>
      </c>
      <c r="D3742" s="7" t="s">
        <v>45</v>
      </c>
      <c r="E3742" s="7" t="s">
        <v>46</v>
      </c>
      <c r="F3742" s="7" t="s">
        <v>70</v>
      </c>
      <c r="G3742" s="27" t="s">
        <v>54945</v>
      </c>
      <c r="H3742" s="7" t="s">
        <v>50</v>
      </c>
      <c r="I3742" s="7" t="s">
        <v>50</v>
      </c>
      <c r="J3742" s="6">
        <v>45379</v>
      </c>
      <c r="K3742" s="7" t="s">
        <v>50</v>
      </c>
      <c r="L3742" s="7" t="s">
        <v>467</v>
      </c>
      <c r="M3742" s="7" t="s">
        <v>30539</v>
      </c>
      <c r="N3742" s="7" t="s">
        <v>35389</v>
      </c>
      <c r="O3742" s="7" t="s">
        <v>35390</v>
      </c>
      <c r="P3742" s="5">
        <v>67876</v>
      </c>
      <c r="Q3742" s="7" t="s">
        <v>50</v>
      </c>
      <c r="R3742" s="34" t="s">
        <v>35391</v>
      </c>
      <c r="S3742" s="31" t="s">
        <v>50</v>
      </c>
      <c r="T3742" s="7" t="s">
        <v>50</v>
      </c>
      <c r="U3742" s="7" t="s">
        <v>50</v>
      </c>
      <c r="V3742" s="7">
        <v>500000</v>
      </c>
      <c r="W3742" s="7" t="s">
        <v>60</v>
      </c>
      <c r="X3742" s="7">
        <v>500000</v>
      </c>
      <c r="Y3742" s="7" t="s">
        <v>467</v>
      </c>
      <c r="Z3742" s="7">
        <v>2</v>
      </c>
      <c r="AA3742" s="7">
        <v>500000</v>
      </c>
      <c r="AB3742" s="7" t="s">
        <v>60</v>
      </c>
      <c r="AC3742" s="7">
        <v>500000</v>
      </c>
      <c r="AD3742" s="7" t="s">
        <v>467</v>
      </c>
      <c r="AE3742" s="7">
        <v>500000</v>
      </c>
      <c r="AF3742" s="7" t="s">
        <v>60</v>
      </c>
      <c r="AG3742" s="7">
        <v>500000</v>
      </c>
      <c r="AH3742" s="7">
        <v>500000</v>
      </c>
      <c r="AI3742" s="7" t="s">
        <v>60</v>
      </c>
      <c r="AJ3742" s="7">
        <v>500000</v>
      </c>
      <c r="AK3742" s="7" t="s">
        <v>35392</v>
      </c>
      <c r="AL3742" s="7" t="s">
        <v>50</v>
      </c>
      <c r="AM3742" s="7" t="s">
        <v>35393</v>
      </c>
      <c r="AN3742" s="7" t="s">
        <v>798</v>
      </c>
      <c r="AO3742" s="7" t="s">
        <v>35394</v>
      </c>
      <c r="AP3742" s="22" t="s">
        <v>35395</v>
      </c>
      <c r="AQ3742" s="9" t="s">
        <v>50</v>
      </c>
      <c r="AR3742" s="7" t="s">
        <v>50</v>
      </c>
    </row>
    <row r="3743" spans="1:44" ht="15" thickBot="1">
      <c r="A3743" s="10" t="s">
        <v>35396</v>
      </c>
      <c r="B3743" s="13">
        <v>169</v>
      </c>
      <c r="C3743" s="12">
        <v>44197</v>
      </c>
      <c r="D3743" s="13" t="s">
        <v>45</v>
      </c>
      <c r="E3743" s="13" t="s">
        <v>46</v>
      </c>
      <c r="F3743" s="13" t="s">
        <v>70</v>
      </c>
      <c r="G3743" s="27" t="s">
        <v>54945</v>
      </c>
      <c r="H3743" s="13" t="s">
        <v>50</v>
      </c>
      <c r="I3743" s="13" t="s">
        <v>50</v>
      </c>
      <c r="J3743" s="12">
        <v>45377</v>
      </c>
      <c r="K3743" s="13" t="s">
        <v>50</v>
      </c>
      <c r="L3743" s="13" t="s">
        <v>1624</v>
      </c>
      <c r="M3743" s="13" t="s">
        <v>28281</v>
      </c>
      <c r="N3743" s="13" t="s">
        <v>2742</v>
      </c>
      <c r="O3743" s="13" t="s">
        <v>35397</v>
      </c>
      <c r="P3743" s="11">
        <v>68029</v>
      </c>
      <c r="Q3743" s="13" t="s">
        <v>495</v>
      </c>
      <c r="R3743" s="33" t="s">
        <v>35398</v>
      </c>
      <c r="S3743" s="33" t="s">
        <v>35399</v>
      </c>
      <c r="T3743" s="13" t="s">
        <v>35400</v>
      </c>
      <c r="U3743" s="13" t="s">
        <v>35401</v>
      </c>
      <c r="V3743" s="13" t="s">
        <v>50</v>
      </c>
      <c r="W3743" s="13" t="s">
        <v>50</v>
      </c>
      <c r="X3743" s="13" t="s">
        <v>50</v>
      </c>
      <c r="Y3743" s="13" t="s">
        <v>467</v>
      </c>
      <c r="Z3743" s="13">
        <v>2</v>
      </c>
      <c r="AA3743" s="13" t="s">
        <v>50</v>
      </c>
      <c r="AB3743" s="13" t="s">
        <v>50</v>
      </c>
      <c r="AC3743" s="13" t="s">
        <v>50</v>
      </c>
      <c r="AD3743" s="13" t="s">
        <v>1624</v>
      </c>
      <c r="AE3743" s="13">
        <v>250000</v>
      </c>
      <c r="AF3743" s="13" t="s">
        <v>60</v>
      </c>
      <c r="AG3743" s="13">
        <v>250000</v>
      </c>
      <c r="AH3743" s="13">
        <v>250000</v>
      </c>
      <c r="AI3743" s="13" t="s">
        <v>60</v>
      </c>
      <c r="AJ3743" s="13">
        <v>250000</v>
      </c>
      <c r="AK3743" s="13" t="s">
        <v>35402</v>
      </c>
      <c r="AL3743" s="13" t="s">
        <v>50</v>
      </c>
      <c r="AM3743" s="13" t="s">
        <v>35403</v>
      </c>
      <c r="AN3743" s="13" t="s">
        <v>66</v>
      </c>
      <c r="AO3743" s="13" t="s">
        <v>35404</v>
      </c>
      <c r="AP3743" s="21" t="s">
        <v>35405</v>
      </c>
      <c r="AQ3743" s="15" t="s">
        <v>50</v>
      </c>
      <c r="AR3743" s="13" t="s">
        <v>50</v>
      </c>
    </row>
    <row r="3744" spans="1:44" ht="15" thickBot="1">
      <c r="A3744" s="4" t="s">
        <v>35406</v>
      </c>
      <c r="B3744" s="7" t="s">
        <v>50</v>
      </c>
      <c r="C3744" s="6">
        <v>44280</v>
      </c>
      <c r="D3744" s="7" t="s">
        <v>45</v>
      </c>
      <c r="E3744" s="7" t="s">
        <v>46</v>
      </c>
      <c r="F3744" s="7" t="s">
        <v>70</v>
      </c>
      <c r="G3744" s="26" t="s">
        <v>54946</v>
      </c>
      <c r="H3744" s="7" t="s">
        <v>50</v>
      </c>
      <c r="I3744" s="7" t="s">
        <v>50</v>
      </c>
      <c r="J3744" s="6">
        <v>45379</v>
      </c>
      <c r="K3744" s="7" t="s">
        <v>50</v>
      </c>
      <c r="L3744" s="7" t="s">
        <v>467</v>
      </c>
      <c r="M3744" s="7" t="s">
        <v>35407</v>
      </c>
      <c r="N3744" s="7" t="s">
        <v>14700</v>
      </c>
      <c r="O3744" s="7" t="s">
        <v>35408</v>
      </c>
      <c r="P3744" s="5">
        <v>68229</v>
      </c>
      <c r="Q3744" s="7" t="s">
        <v>360</v>
      </c>
      <c r="R3744" s="34" t="s">
        <v>35409</v>
      </c>
      <c r="S3744" s="34" t="s">
        <v>35410</v>
      </c>
      <c r="T3744" s="7" t="s">
        <v>35411</v>
      </c>
      <c r="U3744" s="7" t="s">
        <v>50</v>
      </c>
      <c r="V3744" s="7">
        <v>100000</v>
      </c>
      <c r="W3744" s="7" t="s">
        <v>60</v>
      </c>
      <c r="X3744" s="7">
        <v>100000</v>
      </c>
      <c r="Y3744" s="7" t="s">
        <v>467</v>
      </c>
      <c r="Z3744" s="7">
        <v>3</v>
      </c>
      <c r="AA3744" s="7">
        <v>100000</v>
      </c>
      <c r="AB3744" s="7" t="s">
        <v>60</v>
      </c>
      <c r="AC3744" s="7">
        <v>100000</v>
      </c>
      <c r="AD3744" s="7" t="s">
        <v>467</v>
      </c>
      <c r="AE3744" s="7">
        <v>1886322</v>
      </c>
      <c r="AF3744" s="7" t="s">
        <v>60</v>
      </c>
      <c r="AG3744" s="7">
        <v>1886322</v>
      </c>
      <c r="AH3744" s="7">
        <v>1886322</v>
      </c>
      <c r="AI3744" s="7" t="s">
        <v>60</v>
      </c>
      <c r="AJ3744" s="7">
        <v>1886322</v>
      </c>
      <c r="AK3744" s="7" t="s">
        <v>35412</v>
      </c>
      <c r="AL3744" s="7" t="s">
        <v>50</v>
      </c>
      <c r="AM3744" s="7" t="s">
        <v>35413</v>
      </c>
      <c r="AN3744" s="7" t="s">
        <v>253</v>
      </c>
      <c r="AO3744" s="7" t="s">
        <v>35414</v>
      </c>
      <c r="AP3744" s="22" t="s">
        <v>35415</v>
      </c>
      <c r="AQ3744" s="9" t="s">
        <v>50</v>
      </c>
      <c r="AR3744" s="7" t="s">
        <v>50</v>
      </c>
    </row>
    <row r="3745" spans="1:44" ht="15" thickBot="1">
      <c r="A3745" s="10" t="s">
        <v>35416</v>
      </c>
      <c r="B3745" s="13">
        <v>156</v>
      </c>
      <c r="C3745" s="12">
        <v>42005</v>
      </c>
      <c r="D3745" s="13" t="s">
        <v>45</v>
      </c>
      <c r="E3745" s="13" t="s">
        <v>46</v>
      </c>
      <c r="F3745" s="13" t="s">
        <v>70</v>
      </c>
      <c r="G3745" s="13" t="s">
        <v>50</v>
      </c>
      <c r="H3745" s="13" t="s">
        <v>50</v>
      </c>
      <c r="I3745" s="13" t="s">
        <v>50</v>
      </c>
      <c r="J3745" s="12">
        <v>45377</v>
      </c>
      <c r="K3745" s="13" t="s">
        <v>50</v>
      </c>
      <c r="L3745" s="13" t="s">
        <v>178</v>
      </c>
      <c r="M3745" s="13" t="s">
        <v>18726</v>
      </c>
      <c r="N3745" s="13" t="s">
        <v>14804</v>
      </c>
      <c r="O3745" s="13" t="s">
        <v>35417</v>
      </c>
      <c r="P3745" s="11">
        <v>68473</v>
      </c>
      <c r="Q3745" s="13" t="s">
        <v>920</v>
      </c>
      <c r="R3745" s="33" t="s">
        <v>35418</v>
      </c>
      <c r="S3745" s="33" t="s">
        <v>35419</v>
      </c>
      <c r="T3745" s="13" t="s">
        <v>35420</v>
      </c>
      <c r="U3745" s="13" t="s">
        <v>35421</v>
      </c>
      <c r="V3745" s="13">
        <v>6600000</v>
      </c>
      <c r="W3745" s="13" t="s">
        <v>209</v>
      </c>
      <c r="X3745" s="13">
        <v>7149449</v>
      </c>
      <c r="Y3745" s="13" t="s">
        <v>50</v>
      </c>
      <c r="Z3745" s="13">
        <v>1</v>
      </c>
      <c r="AA3745" s="13">
        <v>6600000</v>
      </c>
      <c r="AB3745" s="13" t="s">
        <v>209</v>
      </c>
      <c r="AC3745" s="13">
        <v>7149449</v>
      </c>
      <c r="AD3745" s="13" t="s">
        <v>178</v>
      </c>
      <c r="AE3745" s="13">
        <v>6600000</v>
      </c>
      <c r="AF3745" s="13" t="s">
        <v>209</v>
      </c>
      <c r="AG3745" s="13">
        <v>7149449</v>
      </c>
      <c r="AH3745" s="13">
        <v>6600000</v>
      </c>
      <c r="AI3745" s="13" t="s">
        <v>209</v>
      </c>
      <c r="AJ3745" s="13">
        <v>7149449</v>
      </c>
      <c r="AK3745" s="13" t="s">
        <v>35422</v>
      </c>
      <c r="AL3745" s="13" t="s">
        <v>50</v>
      </c>
      <c r="AM3745" s="13" t="s">
        <v>35423</v>
      </c>
      <c r="AN3745" s="13" t="s">
        <v>66</v>
      </c>
      <c r="AO3745" s="13" t="s">
        <v>35424</v>
      </c>
      <c r="AP3745" s="21" t="s">
        <v>35425</v>
      </c>
      <c r="AQ3745" s="15" t="s">
        <v>50</v>
      </c>
      <c r="AR3745" s="13" t="s">
        <v>50</v>
      </c>
    </row>
    <row r="3746" spans="1:44" ht="15" thickBot="1">
      <c r="A3746" s="4" t="s">
        <v>35426</v>
      </c>
      <c r="B3746" s="7">
        <v>15</v>
      </c>
      <c r="C3746" s="6">
        <v>42370</v>
      </c>
      <c r="D3746" s="7" t="s">
        <v>45</v>
      </c>
      <c r="E3746" s="7" t="s">
        <v>46</v>
      </c>
      <c r="F3746" s="7" t="s">
        <v>70</v>
      </c>
      <c r="G3746" s="26" t="s">
        <v>54946</v>
      </c>
      <c r="H3746" s="7" t="s">
        <v>33856</v>
      </c>
      <c r="I3746" s="7" t="s">
        <v>50</v>
      </c>
      <c r="J3746" s="6">
        <v>45377</v>
      </c>
      <c r="K3746" s="7" t="s">
        <v>116</v>
      </c>
      <c r="L3746" s="7" t="s">
        <v>131</v>
      </c>
      <c r="M3746" s="7" t="s">
        <v>35427</v>
      </c>
      <c r="N3746" s="7" t="s">
        <v>432</v>
      </c>
      <c r="O3746" s="7" t="s">
        <v>35428</v>
      </c>
      <c r="P3746" s="5">
        <v>68618</v>
      </c>
      <c r="Q3746" s="7" t="s">
        <v>434</v>
      </c>
      <c r="R3746" s="34" t="s">
        <v>35429</v>
      </c>
      <c r="S3746" s="34" t="s">
        <v>35430</v>
      </c>
      <c r="T3746" s="7" t="s">
        <v>35431</v>
      </c>
      <c r="U3746" s="7" t="s">
        <v>35432</v>
      </c>
      <c r="V3746" s="7">
        <v>140500</v>
      </c>
      <c r="W3746" s="7" t="s">
        <v>60</v>
      </c>
      <c r="X3746" s="7">
        <v>140500</v>
      </c>
      <c r="Y3746" s="7" t="s">
        <v>467</v>
      </c>
      <c r="Z3746" s="7">
        <v>5</v>
      </c>
      <c r="AA3746" s="7">
        <v>3800000</v>
      </c>
      <c r="AB3746" s="7" t="s">
        <v>60</v>
      </c>
      <c r="AC3746" s="7">
        <v>3800000</v>
      </c>
      <c r="AD3746" s="7" t="s">
        <v>467</v>
      </c>
      <c r="AE3746" s="7">
        <v>3800000</v>
      </c>
      <c r="AF3746" s="7" t="s">
        <v>60</v>
      </c>
      <c r="AG3746" s="7">
        <v>3800000</v>
      </c>
      <c r="AH3746" s="7">
        <v>6440500</v>
      </c>
      <c r="AI3746" s="7" t="s">
        <v>60</v>
      </c>
      <c r="AJ3746" s="7">
        <v>6440500</v>
      </c>
      <c r="AK3746" s="7" t="s">
        <v>35433</v>
      </c>
      <c r="AL3746" s="7" t="s">
        <v>50</v>
      </c>
      <c r="AM3746" s="7" t="s">
        <v>35434</v>
      </c>
      <c r="AN3746" s="7" t="s">
        <v>993</v>
      </c>
      <c r="AO3746" s="7" t="s">
        <v>35435</v>
      </c>
      <c r="AP3746" s="22" t="s">
        <v>35436</v>
      </c>
      <c r="AQ3746" s="9" t="s">
        <v>50</v>
      </c>
      <c r="AR3746" s="7" t="s">
        <v>50</v>
      </c>
    </row>
    <row r="3747" spans="1:44" ht="15" thickBot="1">
      <c r="A3747" s="10" t="s">
        <v>35437</v>
      </c>
      <c r="B3747" s="13" t="s">
        <v>50</v>
      </c>
      <c r="C3747" s="12">
        <v>38718</v>
      </c>
      <c r="D3747" s="13" t="s">
        <v>45</v>
      </c>
      <c r="E3747" s="13" t="s">
        <v>46</v>
      </c>
      <c r="F3747" s="13" t="s">
        <v>47</v>
      </c>
      <c r="G3747" s="27" t="s">
        <v>54945</v>
      </c>
      <c r="H3747" s="13" t="s">
        <v>50</v>
      </c>
      <c r="I3747" s="13" t="s">
        <v>50</v>
      </c>
      <c r="J3747" s="12">
        <v>45379</v>
      </c>
      <c r="K3747" s="13" t="s">
        <v>191</v>
      </c>
      <c r="L3747" s="13" t="s">
        <v>62</v>
      </c>
      <c r="M3747" s="13" t="s">
        <v>6369</v>
      </c>
      <c r="N3747" s="13" t="s">
        <v>987</v>
      </c>
      <c r="O3747" s="13" t="s">
        <v>35438</v>
      </c>
      <c r="P3747" s="11">
        <v>69042</v>
      </c>
      <c r="Q3747" s="13" t="s">
        <v>50</v>
      </c>
      <c r="R3747" s="33" t="s">
        <v>35439</v>
      </c>
      <c r="S3747" s="30" t="s">
        <v>50</v>
      </c>
      <c r="T3747" s="13" t="s">
        <v>35440</v>
      </c>
      <c r="U3747" s="13" t="s">
        <v>35441</v>
      </c>
      <c r="V3747" s="13">
        <v>3850000</v>
      </c>
      <c r="W3747" s="13" t="s">
        <v>60</v>
      </c>
      <c r="X3747" s="13">
        <v>3850000</v>
      </c>
      <c r="Y3747" s="13" t="s">
        <v>61</v>
      </c>
      <c r="Z3747" s="13">
        <v>4</v>
      </c>
      <c r="AA3747" s="13">
        <v>3850000</v>
      </c>
      <c r="AB3747" s="13" t="s">
        <v>60</v>
      </c>
      <c r="AC3747" s="13">
        <v>3850000</v>
      </c>
      <c r="AD3747" s="13" t="s">
        <v>62</v>
      </c>
      <c r="AE3747" s="13">
        <v>16560000</v>
      </c>
      <c r="AF3747" s="13" t="s">
        <v>60</v>
      </c>
      <c r="AG3747" s="13">
        <v>16560000</v>
      </c>
      <c r="AH3747" s="13">
        <v>16560000</v>
      </c>
      <c r="AI3747" s="13" t="s">
        <v>60</v>
      </c>
      <c r="AJ3747" s="13">
        <v>16560000</v>
      </c>
      <c r="AK3747" s="13" t="s">
        <v>35442</v>
      </c>
      <c r="AL3747" s="13" t="s">
        <v>50</v>
      </c>
      <c r="AM3747" s="13" t="s">
        <v>35443</v>
      </c>
      <c r="AN3747" s="13" t="s">
        <v>66</v>
      </c>
      <c r="AO3747" s="13" t="s">
        <v>35444</v>
      </c>
      <c r="AP3747" s="15" t="s">
        <v>50</v>
      </c>
      <c r="AQ3747" s="21" t="s">
        <v>35445</v>
      </c>
      <c r="AR3747" s="13" t="s">
        <v>50</v>
      </c>
    </row>
    <row r="3748" spans="1:44" ht="15" thickBot="1">
      <c r="A3748" s="4" t="s">
        <v>35446</v>
      </c>
      <c r="B3748" s="7" t="s">
        <v>50</v>
      </c>
      <c r="C3748" s="6">
        <v>44562</v>
      </c>
      <c r="D3748" s="7" t="s">
        <v>45</v>
      </c>
      <c r="E3748" s="7" t="s">
        <v>46</v>
      </c>
      <c r="F3748" s="7" t="s">
        <v>70</v>
      </c>
      <c r="G3748" s="27" t="s">
        <v>54945</v>
      </c>
      <c r="H3748" s="7" t="s">
        <v>50</v>
      </c>
      <c r="I3748" s="7" t="s">
        <v>50</v>
      </c>
      <c r="J3748" s="6">
        <v>45376</v>
      </c>
      <c r="K3748" s="7" t="s">
        <v>50</v>
      </c>
      <c r="L3748" s="7" t="s">
        <v>467</v>
      </c>
      <c r="M3748" s="7" t="s">
        <v>35447</v>
      </c>
      <c r="N3748" s="7" t="s">
        <v>769</v>
      </c>
      <c r="O3748" s="7" t="s">
        <v>35448</v>
      </c>
      <c r="P3748" s="5">
        <v>69905</v>
      </c>
      <c r="Q3748" s="7" t="s">
        <v>520</v>
      </c>
      <c r="R3748" s="34" t="s">
        <v>35449</v>
      </c>
      <c r="S3748" s="31" t="s">
        <v>50</v>
      </c>
      <c r="T3748" s="7" t="s">
        <v>50</v>
      </c>
      <c r="U3748" s="7" t="s">
        <v>50</v>
      </c>
      <c r="V3748" s="7" t="s">
        <v>50</v>
      </c>
      <c r="W3748" s="7" t="s">
        <v>50</v>
      </c>
      <c r="X3748" s="7" t="s">
        <v>50</v>
      </c>
      <c r="Y3748" s="7" t="s">
        <v>467</v>
      </c>
      <c r="Z3748" s="7">
        <v>3</v>
      </c>
      <c r="AA3748" s="7" t="s">
        <v>50</v>
      </c>
      <c r="AB3748" s="7" t="s">
        <v>50</v>
      </c>
      <c r="AC3748" s="7" t="s">
        <v>50</v>
      </c>
      <c r="AD3748" s="7" t="s">
        <v>467</v>
      </c>
      <c r="AE3748" s="7">
        <v>500000</v>
      </c>
      <c r="AF3748" s="7" t="s">
        <v>60</v>
      </c>
      <c r="AG3748" s="7">
        <v>500000</v>
      </c>
      <c r="AH3748" s="7">
        <v>500000</v>
      </c>
      <c r="AI3748" s="7" t="s">
        <v>60</v>
      </c>
      <c r="AJ3748" s="7">
        <v>500000</v>
      </c>
      <c r="AK3748" s="7" t="s">
        <v>2598</v>
      </c>
      <c r="AL3748" s="7" t="s">
        <v>50</v>
      </c>
      <c r="AM3748" s="7" t="s">
        <v>35450</v>
      </c>
      <c r="AN3748" s="7" t="s">
        <v>993</v>
      </c>
      <c r="AO3748" s="7" t="s">
        <v>35451</v>
      </c>
      <c r="AP3748" s="9" t="s">
        <v>50</v>
      </c>
      <c r="AQ3748" s="22" t="s">
        <v>35452</v>
      </c>
      <c r="AR3748" s="7" t="s">
        <v>50</v>
      </c>
    </row>
    <row r="3749" spans="1:44" ht="15" thickBot="1">
      <c r="A3749" s="10" t="s">
        <v>35453</v>
      </c>
      <c r="B3749" s="11">
        <v>11659</v>
      </c>
      <c r="C3749" s="12">
        <v>44562</v>
      </c>
      <c r="D3749" s="13" t="s">
        <v>45</v>
      </c>
      <c r="E3749" s="13" t="s">
        <v>46</v>
      </c>
      <c r="F3749" s="13" t="s">
        <v>70</v>
      </c>
      <c r="G3749" s="13" t="s">
        <v>50</v>
      </c>
      <c r="H3749" s="13" t="s">
        <v>50</v>
      </c>
      <c r="I3749" s="13" t="s">
        <v>50</v>
      </c>
      <c r="J3749" s="12">
        <v>45377</v>
      </c>
      <c r="K3749" s="13" t="s">
        <v>50</v>
      </c>
      <c r="L3749" s="13" t="s">
        <v>467</v>
      </c>
      <c r="M3749" s="13" t="s">
        <v>35454</v>
      </c>
      <c r="N3749" s="13" t="s">
        <v>5274</v>
      </c>
      <c r="O3749" s="13" t="s">
        <v>35455</v>
      </c>
      <c r="P3749" s="11">
        <v>70309</v>
      </c>
      <c r="Q3749" s="13" t="s">
        <v>1116</v>
      </c>
      <c r="R3749" s="33" t="s">
        <v>35456</v>
      </c>
      <c r="S3749" s="30" t="s">
        <v>50</v>
      </c>
      <c r="T3749" s="13" t="s">
        <v>50</v>
      </c>
      <c r="U3749" s="13" t="s">
        <v>50</v>
      </c>
      <c r="V3749" s="13">
        <v>500000</v>
      </c>
      <c r="W3749" s="13" t="s">
        <v>60</v>
      </c>
      <c r="X3749" s="13">
        <v>500000</v>
      </c>
      <c r="Y3749" s="13" t="s">
        <v>467</v>
      </c>
      <c r="Z3749" s="13">
        <v>2</v>
      </c>
      <c r="AA3749" s="13">
        <v>500000</v>
      </c>
      <c r="AB3749" s="13" t="s">
        <v>60</v>
      </c>
      <c r="AC3749" s="13">
        <v>500000</v>
      </c>
      <c r="AD3749" s="13" t="s">
        <v>467</v>
      </c>
      <c r="AE3749" s="13">
        <v>500000</v>
      </c>
      <c r="AF3749" s="13" t="s">
        <v>60</v>
      </c>
      <c r="AG3749" s="13">
        <v>500000</v>
      </c>
      <c r="AH3749" s="13">
        <v>500000</v>
      </c>
      <c r="AI3749" s="13" t="s">
        <v>60</v>
      </c>
      <c r="AJ3749" s="13">
        <v>500000</v>
      </c>
      <c r="AK3749" s="13" t="s">
        <v>33585</v>
      </c>
      <c r="AL3749" s="13" t="s">
        <v>50</v>
      </c>
      <c r="AM3749" s="13" t="s">
        <v>35457</v>
      </c>
      <c r="AN3749" s="13" t="s">
        <v>253</v>
      </c>
      <c r="AO3749" s="13" t="s">
        <v>50</v>
      </c>
      <c r="AP3749" s="21" t="s">
        <v>35458</v>
      </c>
      <c r="AQ3749" s="15" t="s">
        <v>50</v>
      </c>
      <c r="AR3749" s="13" t="s">
        <v>255</v>
      </c>
    </row>
    <row r="3750" spans="1:44" ht="15" thickBot="1">
      <c r="A3750" s="4" t="s">
        <v>35459</v>
      </c>
      <c r="B3750" s="7" t="s">
        <v>50</v>
      </c>
      <c r="C3750" s="7" t="s">
        <v>50</v>
      </c>
      <c r="D3750" s="7" t="s">
        <v>45</v>
      </c>
      <c r="E3750" s="7" t="s">
        <v>46</v>
      </c>
      <c r="F3750" s="7" t="s">
        <v>70</v>
      </c>
      <c r="G3750" s="7" t="s">
        <v>50</v>
      </c>
      <c r="H3750" s="7" t="s">
        <v>50</v>
      </c>
      <c r="I3750" s="7" t="s">
        <v>50</v>
      </c>
      <c r="J3750" s="6">
        <v>45379</v>
      </c>
      <c r="K3750" s="7" t="s">
        <v>50</v>
      </c>
      <c r="L3750" s="7" t="s">
        <v>147</v>
      </c>
      <c r="M3750" s="7" t="s">
        <v>35460</v>
      </c>
      <c r="N3750" s="7" t="s">
        <v>2941</v>
      </c>
      <c r="O3750" s="7" t="s">
        <v>35461</v>
      </c>
      <c r="P3750" s="5">
        <v>71231</v>
      </c>
      <c r="Q3750" s="7" t="s">
        <v>245</v>
      </c>
      <c r="R3750" s="34" t="s">
        <v>35462</v>
      </c>
      <c r="S3750" s="31" t="s">
        <v>50</v>
      </c>
      <c r="T3750" s="7" t="s">
        <v>50</v>
      </c>
      <c r="U3750" s="7" t="s">
        <v>50</v>
      </c>
      <c r="V3750" s="7">
        <v>30000000000</v>
      </c>
      <c r="W3750" s="7" t="s">
        <v>2946</v>
      </c>
      <c r="X3750" s="7">
        <v>22213913</v>
      </c>
      <c r="Y3750" s="7" t="s">
        <v>154</v>
      </c>
      <c r="Z3750" s="7">
        <v>2</v>
      </c>
      <c r="AA3750" s="7">
        <v>30000000000</v>
      </c>
      <c r="AB3750" s="7" t="s">
        <v>2946</v>
      </c>
      <c r="AC3750" s="7">
        <v>22213913</v>
      </c>
      <c r="AD3750" s="7" t="s">
        <v>147</v>
      </c>
      <c r="AE3750" s="7">
        <v>30000000000</v>
      </c>
      <c r="AF3750" s="7" t="s">
        <v>2946</v>
      </c>
      <c r="AG3750" s="7">
        <v>22213913</v>
      </c>
      <c r="AH3750" s="7">
        <v>30000000000</v>
      </c>
      <c r="AI3750" s="7" t="s">
        <v>2946</v>
      </c>
      <c r="AJ3750" s="7">
        <v>22213913</v>
      </c>
      <c r="AK3750" s="7" t="s">
        <v>50</v>
      </c>
      <c r="AL3750" s="7" t="s">
        <v>50</v>
      </c>
      <c r="AM3750" s="7" t="s">
        <v>50</v>
      </c>
      <c r="AN3750" s="7" t="s">
        <v>50</v>
      </c>
      <c r="AO3750" s="7" t="s">
        <v>50</v>
      </c>
      <c r="AP3750" s="9" t="s">
        <v>50</v>
      </c>
      <c r="AQ3750" s="9" t="s">
        <v>50</v>
      </c>
      <c r="AR3750" s="7" t="s">
        <v>1186</v>
      </c>
    </row>
    <row r="3751" spans="1:44" ht="15" thickBot="1">
      <c r="A3751" s="10" t="s">
        <v>35463</v>
      </c>
      <c r="B3751" s="13" t="s">
        <v>50</v>
      </c>
      <c r="C3751" s="12">
        <v>44197</v>
      </c>
      <c r="D3751" s="13" t="s">
        <v>45</v>
      </c>
      <c r="E3751" s="13" t="s">
        <v>46</v>
      </c>
      <c r="F3751" s="13" t="s">
        <v>70</v>
      </c>
      <c r="G3751" s="13" t="s">
        <v>87</v>
      </c>
      <c r="H3751" s="13" t="s">
        <v>50</v>
      </c>
      <c r="I3751" s="13" t="s">
        <v>50</v>
      </c>
      <c r="J3751" s="12">
        <v>45376</v>
      </c>
      <c r="K3751" s="13" t="s">
        <v>50</v>
      </c>
      <c r="L3751" s="13" t="s">
        <v>178</v>
      </c>
      <c r="M3751" s="13" t="s">
        <v>6008</v>
      </c>
      <c r="N3751" s="13" t="s">
        <v>11141</v>
      </c>
      <c r="O3751" s="13" t="s">
        <v>35464</v>
      </c>
      <c r="P3751" s="11">
        <v>71597</v>
      </c>
      <c r="Q3751" s="13" t="s">
        <v>245</v>
      </c>
      <c r="R3751" s="33" t="s">
        <v>35465</v>
      </c>
      <c r="S3751" s="33" t="s">
        <v>35466</v>
      </c>
      <c r="T3751" s="13" t="s">
        <v>35467</v>
      </c>
      <c r="U3751" s="13">
        <f>86027-6349-6557</f>
        <v>73121</v>
      </c>
      <c r="V3751" s="13" t="s">
        <v>50</v>
      </c>
      <c r="W3751" s="13" t="s">
        <v>50</v>
      </c>
      <c r="X3751" s="13" t="s">
        <v>50</v>
      </c>
      <c r="Y3751" s="13" t="s">
        <v>50</v>
      </c>
      <c r="Z3751" s="13">
        <v>3</v>
      </c>
      <c r="AA3751" s="13" t="s">
        <v>50</v>
      </c>
      <c r="AB3751" s="13" t="s">
        <v>50</v>
      </c>
      <c r="AC3751" s="13" t="s">
        <v>50</v>
      </c>
      <c r="AD3751" s="13" t="s">
        <v>178</v>
      </c>
      <c r="AE3751" s="13">
        <v>150000000</v>
      </c>
      <c r="AF3751" s="13" t="s">
        <v>2056</v>
      </c>
      <c r="AG3751" s="13">
        <v>22203224</v>
      </c>
      <c r="AH3751" s="13">
        <v>150000000</v>
      </c>
      <c r="AI3751" s="13" t="s">
        <v>2056</v>
      </c>
      <c r="AJ3751" s="13">
        <v>22203224</v>
      </c>
      <c r="AK3751" s="13" t="s">
        <v>50</v>
      </c>
      <c r="AL3751" s="13" t="s">
        <v>50</v>
      </c>
      <c r="AM3751" s="13" t="s">
        <v>35468</v>
      </c>
      <c r="AN3751" s="13" t="s">
        <v>66</v>
      </c>
      <c r="AO3751" s="13" t="s">
        <v>50</v>
      </c>
      <c r="AP3751" s="15" t="s">
        <v>50</v>
      </c>
      <c r="AQ3751" s="21" t="s">
        <v>35469</v>
      </c>
      <c r="AR3751" s="13" t="s">
        <v>255</v>
      </c>
    </row>
    <row r="3752" spans="1:44" ht="15" thickBot="1">
      <c r="A3752" s="4" t="s">
        <v>35470</v>
      </c>
      <c r="B3752" s="5">
        <v>11477</v>
      </c>
      <c r="C3752" s="6">
        <v>36526</v>
      </c>
      <c r="D3752" s="7" t="s">
        <v>45</v>
      </c>
      <c r="E3752" s="7" t="s">
        <v>1939</v>
      </c>
      <c r="F3752" s="7" t="s">
        <v>70</v>
      </c>
      <c r="G3752" s="7" t="s">
        <v>87</v>
      </c>
      <c r="H3752" s="7" t="s">
        <v>443</v>
      </c>
      <c r="I3752" s="7" t="s">
        <v>50</v>
      </c>
      <c r="J3752" s="6">
        <v>45376</v>
      </c>
      <c r="K3752" s="7" t="s">
        <v>50</v>
      </c>
      <c r="L3752" s="7" t="s">
        <v>52</v>
      </c>
      <c r="M3752" s="7" t="s">
        <v>50</v>
      </c>
      <c r="N3752" s="7" t="s">
        <v>75</v>
      </c>
      <c r="O3752" s="7" t="s">
        <v>35471</v>
      </c>
      <c r="P3752" s="5">
        <v>71779</v>
      </c>
      <c r="Q3752" s="7" t="s">
        <v>77</v>
      </c>
      <c r="R3752" s="34" t="s">
        <v>35472</v>
      </c>
      <c r="S3752" s="34" t="s">
        <v>35473</v>
      </c>
      <c r="T3752" s="7" t="s">
        <v>50</v>
      </c>
      <c r="U3752" s="7" t="s">
        <v>50</v>
      </c>
      <c r="V3752" s="7">
        <v>17000000</v>
      </c>
      <c r="W3752" s="7" t="s">
        <v>1338</v>
      </c>
      <c r="X3752" s="7">
        <v>11114678</v>
      </c>
      <c r="Y3752" s="7" t="s">
        <v>50</v>
      </c>
      <c r="Z3752" s="7">
        <v>1</v>
      </c>
      <c r="AA3752" s="7" t="s">
        <v>50</v>
      </c>
      <c r="AB3752" s="7" t="s">
        <v>50</v>
      </c>
      <c r="AC3752" s="7" t="s">
        <v>50</v>
      </c>
      <c r="AD3752" s="7" t="s">
        <v>50</v>
      </c>
      <c r="AE3752" s="7" t="s">
        <v>50</v>
      </c>
      <c r="AF3752" s="7" t="s">
        <v>50</v>
      </c>
      <c r="AG3752" s="7" t="s">
        <v>50</v>
      </c>
      <c r="AH3752" s="7">
        <v>17000000</v>
      </c>
      <c r="AI3752" s="7" t="s">
        <v>1338</v>
      </c>
      <c r="AJ3752" s="7">
        <v>11114678</v>
      </c>
      <c r="AK3752" s="7" t="s">
        <v>23996</v>
      </c>
      <c r="AL3752" s="7" t="s">
        <v>50</v>
      </c>
      <c r="AM3752" s="7" t="s">
        <v>35474</v>
      </c>
      <c r="AN3752" s="7" t="s">
        <v>66</v>
      </c>
      <c r="AO3752" s="7" t="s">
        <v>35475</v>
      </c>
      <c r="AP3752" s="22" t="s">
        <v>35476</v>
      </c>
      <c r="AQ3752" s="9" t="s">
        <v>50</v>
      </c>
      <c r="AR3752" s="7" t="s">
        <v>50</v>
      </c>
    </row>
    <row r="3753" spans="1:44" ht="15" thickBot="1">
      <c r="A3753" s="10" t="s">
        <v>35477</v>
      </c>
      <c r="B3753" s="13" t="s">
        <v>50</v>
      </c>
      <c r="C3753" s="13" t="s">
        <v>50</v>
      </c>
      <c r="D3753" s="13" t="s">
        <v>45</v>
      </c>
      <c r="E3753" s="13" t="s">
        <v>50</v>
      </c>
      <c r="F3753" s="13" t="s">
        <v>70</v>
      </c>
      <c r="G3753" s="13" t="s">
        <v>50</v>
      </c>
      <c r="H3753" s="13" t="s">
        <v>50</v>
      </c>
      <c r="I3753" s="13" t="s">
        <v>50</v>
      </c>
      <c r="J3753" s="12">
        <v>45378</v>
      </c>
      <c r="K3753" s="13" t="s">
        <v>50</v>
      </c>
      <c r="L3753" s="13" t="s">
        <v>131</v>
      </c>
      <c r="M3753" s="13" t="s">
        <v>50</v>
      </c>
      <c r="N3753" s="13" t="s">
        <v>1473</v>
      </c>
      <c r="O3753" s="13" t="s">
        <v>35478</v>
      </c>
      <c r="P3753" s="11">
        <v>72217</v>
      </c>
      <c r="Q3753" s="13" t="s">
        <v>1001</v>
      </c>
      <c r="R3753" s="30" t="s">
        <v>50</v>
      </c>
      <c r="S3753" s="30" t="s">
        <v>50</v>
      </c>
      <c r="T3753" s="13" t="s">
        <v>50</v>
      </c>
      <c r="U3753" s="13" t="s">
        <v>50</v>
      </c>
      <c r="V3753" s="13">
        <v>863000000</v>
      </c>
      <c r="W3753" s="13" t="s">
        <v>2513</v>
      </c>
      <c r="X3753" s="13">
        <v>235002587</v>
      </c>
      <c r="Y3753" s="13" t="s">
        <v>50</v>
      </c>
      <c r="Z3753" s="13">
        <v>2</v>
      </c>
      <c r="AA3753" s="13" t="s">
        <v>50</v>
      </c>
      <c r="AB3753" s="13" t="s">
        <v>50</v>
      </c>
      <c r="AC3753" s="13" t="s">
        <v>50</v>
      </c>
      <c r="AD3753" s="13" t="s">
        <v>50</v>
      </c>
      <c r="AE3753" s="13" t="s">
        <v>50</v>
      </c>
      <c r="AF3753" s="13" t="s">
        <v>50</v>
      </c>
      <c r="AG3753" s="13" t="s">
        <v>50</v>
      </c>
      <c r="AH3753" s="13">
        <v>370002587</v>
      </c>
      <c r="AI3753" s="13" t="s">
        <v>60</v>
      </c>
      <c r="AJ3753" s="13">
        <v>370002587</v>
      </c>
      <c r="AK3753" s="13" t="s">
        <v>50</v>
      </c>
      <c r="AL3753" s="13" t="s">
        <v>50</v>
      </c>
      <c r="AM3753" s="13" t="s">
        <v>50</v>
      </c>
      <c r="AN3753" s="13" t="s">
        <v>50</v>
      </c>
      <c r="AO3753" s="13" t="s">
        <v>50</v>
      </c>
      <c r="AP3753" s="15" t="s">
        <v>50</v>
      </c>
      <c r="AQ3753" s="15" t="s">
        <v>50</v>
      </c>
      <c r="AR3753" s="13" t="s">
        <v>1186</v>
      </c>
    </row>
    <row r="3754" spans="1:44" ht="15" thickBot="1">
      <c r="A3754" s="4" t="s">
        <v>35479</v>
      </c>
      <c r="B3754" s="5">
        <v>3437</v>
      </c>
      <c r="C3754" s="6">
        <v>43101</v>
      </c>
      <c r="D3754" s="7" t="s">
        <v>45</v>
      </c>
      <c r="E3754" s="7" t="s">
        <v>1939</v>
      </c>
      <c r="F3754" s="7" t="s">
        <v>70</v>
      </c>
      <c r="G3754" s="26" t="s">
        <v>54946</v>
      </c>
      <c r="H3754" s="7" t="s">
        <v>50</v>
      </c>
      <c r="I3754" s="7" t="s">
        <v>50</v>
      </c>
      <c r="J3754" s="6">
        <v>45376</v>
      </c>
      <c r="K3754" s="7" t="s">
        <v>116</v>
      </c>
      <c r="L3754" s="7" t="s">
        <v>52</v>
      </c>
      <c r="M3754" s="7" t="s">
        <v>35480</v>
      </c>
      <c r="N3754" s="7" t="s">
        <v>2401</v>
      </c>
      <c r="O3754" s="7" t="s">
        <v>35481</v>
      </c>
      <c r="P3754" s="5">
        <v>72218</v>
      </c>
      <c r="Q3754" s="7" t="s">
        <v>93</v>
      </c>
      <c r="R3754" s="34" t="s">
        <v>35482</v>
      </c>
      <c r="S3754" s="34" t="s">
        <v>35483</v>
      </c>
      <c r="T3754" s="7" t="s">
        <v>35484</v>
      </c>
      <c r="U3754" s="7" t="s">
        <v>35485</v>
      </c>
      <c r="V3754" s="7">
        <v>375000</v>
      </c>
      <c r="W3754" s="7" t="s">
        <v>60</v>
      </c>
      <c r="X3754" s="7">
        <v>375000</v>
      </c>
      <c r="Y3754" s="7" t="s">
        <v>50</v>
      </c>
      <c r="Z3754" s="7">
        <v>2</v>
      </c>
      <c r="AA3754" s="7" t="s">
        <v>50</v>
      </c>
      <c r="AB3754" s="7" t="s">
        <v>50</v>
      </c>
      <c r="AC3754" s="7" t="s">
        <v>50</v>
      </c>
      <c r="AD3754" s="7" t="s">
        <v>50</v>
      </c>
      <c r="AE3754" s="7" t="s">
        <v>50</v>
      </c>
      <c r="AF3754" s="7" t="s">
        <v>50</v>
      </c>
      <c r="AG3754" s="7" t="s">
        <v>50</v>
      </c>
      <c r="AH3754" s="7">
        <v>3875000</v>
      </c>
      <c r="AI3754" s="7" t="s">
        <v>60</v>
      </c>
      <c r="AJ3754" s="7">
        <v>3875000</v>
      </c>
      <c r="AK3754" s="7" t="s">
        <v>35486</v>
      </c>
      <c r="AL3754" s="7" t="s">
        <v>50</v>
      </c>
      <c r="AM3754" s="7" t="s">
        <v>35487</v>
      </c>
      <c r="AN3754" s="7" t="s">
        <v>253</v>
      </c>
      <c r="AO3754" s="7" t="s">
        <v>35488</v>
      </c>
      <c r="AP3754" s="22" t="s">
        <v>35489</v>
      </c>
      <c r="AQ3754" s="9" t="s">
        <v>50</v>
      </c>
      <c r="AR3754" s="7" t="s">
        <v>50</v>
      </c>
    </row>
    <row r="3755" spans="1:44" ht="15" thickBot="1">
      <c r="A3755" s="10" t="s">
        <v>35490</v>
      </c>
      <c r="B3755" s="13" t="s">
        <v>50</v>
      </c>
      <c r="C3755" s="12">
        <v>44927</v>
      </c>
      <c r="D3755" s="13" t="s">
        <v>45</v>
      </c>
      <c r="E3755" s="13" t="s">
        <v>46</v>
      </c>
      <c r="F3755" s="13" t="s">
        <v>70</v>
      </c>
      <c r="G3755" s="27" t="s">
        <v>54945</v>
      </c>
      <c r="H3755" s="13" t="s">
        <v>50</v>
      </c>
      <c r="I3755" s="13" t="s">
        <v>50</v>
      </c>
      <c r="J3755" s="12">
        <v>45378</v>
      </c>
      <c r="K3755" s="13" t="s">
        <v>50</v>
      </c>
      <c r="L3755" s="13" t="s">
        <v>1624</v>
      </c>
      <c r="M3755" s="13" t="s">
        <v>35491</v>
      </c>
      <c r="N3755" s="13" t="s">
        <v>1914</v>
      </c>
      <c r="O3755" s="13" t="s">
        <v>35492</v>
      </c>
      <c r="P3755" s="11">
        <v>72801</v>
      </c>
      <c r="Q3755" s="13" t="s">
        <v>920</v>
      </c>
      <c r="R3755" s="33" t="s">
        <v>35493</v>
      </c>
      <c r="S3755" s="33" t="s">
        <v>35494</v>
      </c>
      <c r="T3755" s="13" t="s">
        <v>50</v>
      </c>
      <c r="U3755" s="13" t="s">
        <v>50</v>
      </c>
      <c r="V3755" s="13">
        <v>1400000</v>
      </c>
      <c r="W3755" s="13" t="s">
        <v>209</v>
      </c>
      <c r="X3755" s="13">
        <v>1513764</v>
      </c>
      <c r="Y3755" s="13" t="s">
        <v>467</v>
      </c>
      <c r="Z3755" s="13">
        <v>1</v>
      </c>
      <c r="AA3755" s="13">
        <v>1400000</v>
      </c>
      <c r="AB3755" s="13" t="s">
        <v>209</v>
      </c>
      <c r="AC3755" s="13">
        <v>1513764</v>
      </c>
      <c r="AD3755" s="13" t="s">
        <v>1624</v>
      </c>
      <c r="AE3755" s="13">
        <v>1400000</v>
      </c>
      <c r="AF3755" s="13" t="s">
        <v>209</v>
      </c>
      <c r="AG3755" s="13">
        <v>1513764</v>
      </c>
      <c r="AH3755" s="13">
        <v>1400000</v>
      </c>
      <c r="AI3755" s="13" t="s">
        <v>209</v>
      </c>
      <c r="AJ3755" s="13">
        <v>1513764</v>
      </c>
      <c r="AK3755" s="13" t="s">
        <v>35495</v>
      </c>
      <c r="AL3755" s="13" t="s">
        <v>50</v>
      </c>
      <c r="AM3755" s="13" t="s">
        <v>35496</v>
      </c>
      <c r="AN3755" s="13" t="s">
        <v>66</v>
      </c>
      <c r="AO3755" s="13" t="s">
        <v>35497</v>
      </c>
      <c r="AP3755" s="21" t="s">
        <v>35498</v>
      </c>
      <c r="AQ3755" s="15" t="s">
        <v>50</v>
      </c>
      <c r="AR3755" s="13" t="s">
        <v>50</v>
      </c>
    </row>
    <row r="3756" spans="1:44" ht="15" thickBot="1">
      <c r="A3756" s="4" t="s">
        <v>35499</v>
      </c>
      <c r="B3756" s="7" t="s">
        <v>50</v>
      </c>
      <c r="C3756" s="6">
        <v>44826</v>
      </c>
      <c r="D3756" s="7" t="s">
        <v>45</v>
      </c>
      <c r="E3756" s="7" t="s">
        <v>46</v>
      </c>
      <c r="F3756" s="7" t="s">
        <v>70</v>
      </c>
      <c r="G3756" s="27" t="s">
        <v>54945</v>
      </c>
      <c r="H3756" s="7" t="s">
        <v>50</v>
      </c>
      <c r="I3756" s="7" t="s">
        <v>50</v>
      </c>
      <c r="J3756" s="6">
        <v>45376</v>
      </c>
      <c r="K3756" s="7" t="s">
        <v>50</v>
      </c>
      <c r="L3756" s="7" t="s">
        <v>467</v>
      </c>
      <c r="M3756" s="7" t="s">
        <v>35500</v>
      </c>
      <c r="N3756" s="7" t="s">
        <v>133</v>
      </c>
      <c r="O3756" s="7" t="s">
        <v>35501</v>
      </c>
      <c r="P3756" s="5">
        <v>72872</v>
      </c>
      <c r="Q3756" s="7" t="s">
        <v>135</v>
      </c>
      <c r="R3756" s="28" t="s">
        <v>35502</v>
      </c>
      <c r="S3756" s="34" t="s">
        <v>35503</v>
      </c>
      <c r="T3756" s="7" t="s">
        <v>35504</v>
      </c>
      <c r="U3756" s="7" t="s">
        <v>50</v>
      </c>
      <c r="V3756" s="7">
        <v>249999</v>
      </c>
      <c r="W3756" s="7" t="s">
        <v>139</v>
      </c>
      <c r="X3756" s="7">
        <v>315908</v>
      </c>
      <c r="Y3756" s="7" t="s">
        <v>467</v>
      </c>
      <c r="Z3756" s="7">
        <v>3</v>
      </c>
      <c r="AA3756" s="7">
        <v>249999</v>
      </c>
      <c r="AB3756" s="7" t="s">
        <v>139</v>
      </c>
      <c r="AC3756" s="7">
        <v>315908</v>
      </c>
      <c r="AD3756" s="7" t="s">
        <v>467</v>
      </c>
      <c r="AE3756" s="7">
        <v>249999</v>
      </c>
      <c r="AF3756" s="7" t="s">
        <v>139</v>
      </c>
      <c r="AG3756" s="7">
        <v>315908</v>
      </c>
      <c r="AH3756" s="7">
        <v>599999</v>
      </c>
      <c r="AI3756" s="7" t="s">
        <v>139</v>
      </c>
      <c r="AJ3756" s="7">
        <v>757923</v>
      </c>
      <c r="AK3756" s="7" t="s">
        <v>50</v>
      </c>
      <c r="AL3756" s="7" t="s">
        <v>50</v>
      </c>
      <c r="AM3756" s="7" t="s">
        <v>35505</v>
      </c>
      <c r="AN3756" s="7" t="s">
        <v>993</v>
      </c>
      <c r="AO3756" s="7" t="s">
        <v>35504</v>
      </c>
      <c r="AP3756" s="22" t="s">
        <v>35506</v>
      </c>
      <c r="AQ3756" s="9" t="s">
        <v>50</v>
      </c>
      <c r="AR3756" s="7" t="s">
        <v>50</v>
      </c>
    </row>
    <row r="3757" spans="1:44" ht="15" thickBot="1">
      <c r="A3757" s="10" t="s">
        <v>35507</v>
      </c>
      <c r="B3757" s="11">
        <v>153565</v>
      </c>
      <c r="C3757" s="12">
        <v>44197</v>
      </c>
      <c r="D3757" s="13" t="s">
        <v>45</v>
      </c>
      <c r="E3757" s="13" t="s">
        <v>46</v>
      </c>
      <c r="F3757" s="13" t="s">
        <v>70</v>
      </c>
      <c r="G3757" s="27" t="s">
        <v>54945</v>
      </c>
      <c r="H3757" s="13" t="s">
        <v>29368</v>
      </c>
      <c r="I3757" s="13" t="s">
        <v>50</v>
      </c>
      <c r="J3757" s="12">
        <v>45378</v>
      </c>
      <c r="K3757" s="13" t="s">
        <v>50</v>
      </c>
      <c r="L3757" s="13" t="s">
        <v>1624</v>
      </c>
      <c r="M3757" s="13" t="s">
        <v>35508</v>
      </c>
      <c r="N3757" s="13" t="s">
        <v>1559</v>
      </c>
      <c r="O3757" s="13" t="s">
        <v>35509</v>
      </c>
      <c r="P3757" s="11">
        <v>73179</v>
      </c>
      <c r="Q3757" s="13" t="s">
        <v>642</v>
      </c>
      <c r="R3757" s="33" t="s">
        <v>35510</v>
      </c>
      <c r="S3757" s="33" t="s">
        <v>35511</v>
      </c>
      <c r="T3757" s="13" t="s">
        <v>50</v>
      </c>
      <c r="U3757" s="13" t="s">
        <v>50</v>
      </c>
      <c r="V3757" s="13">
        <v>250000</v>
      </c>
      <c r="W3757" s="13" t="s">
        <v>60</v>
      </c>
      <c r="X3757" s="13">
        <v>250000</v>
      </c>
      <c r="Y3757" s="13" t="s">
        <v>467</v>
      </c>
      <c r="Z3757" s="13">
        <v>1</v>
      </c>
      <c r="AA3757" s="13">
        <v>250000</v>
      </c>
      <c r="AB3757" s="13" t="s">
        <v>60</v>
      </c>
      <c r="AC3757" s="13">
        <v>250000</v>
      </c>
      <c r="AD3757" s="13" t="s">
        <v>1624</v>
      </c>
      <c r="AE3757" s="13">
        <v>250000</v>
      </c>
      <c r="AF3757" s="13" t="s">
        <v>60</v>
      </c>
      <c r="AG3757" s="13">
        <v>250000</v>
      </c>
      <c r="AH3757" s="13">
        <v>250000</v>
      </c>
      <c r="AI3757" s="13" t="s">
        <v>60</v>
      </c>
      <c r="AJ3757" s="13">
        <v>250000</v>
      </c>
      <c r="AK3757" s="13" t="s">
        <v>4115</v>
      </c>
      <c r="AL3757" s="13" t="s">
        <v>50</v>
      </c>
      <c r="AM3757" s="13" t="s">
        <v>35512</v>
      </c>
      <c r="AN3757" s="13" t="s">
        <v>66</v>
      </c>
      <c r="AO3757" s="13" t="s">
        <v>35513</v>
      </c>
      <c r="AP3757" s="21" t="s">
        <v>35514</v>
      </c>
      <c r="AQ3757" s="15" t="s">
        <v>50</v>
      </c>
      <c r="AR3757" s="13" t="s">
        <v>50</v>
      </c>
    </row>
    <row r="3758" spans="1:44" ht="15" thickBot="1">
      <c r="A3758" s="4" t="s">
        <v>35515</v>
      </c>
      <c r="B3758" s="5">
        <v>2962</v>
      </c>
      <c r="C3758" s="6">
        <v>39083</v>
      </c>
      <c r="D3758" s="7" t="s">
        <v>45</v>
      </c>
      <c r="E3758" s="7" t="s">
        <v>46</v>
      </c>
      <c r="F3758" s="7" t="s">
        <v>47</v>
      </c>
      <c r="G3758" s="26" t="s">
        <v>54946</v>
      </c>
      <c r="H3758" s="7" t="s">
        <v>35516</v>
      </c>
      <c r="I3758" s="7" t="s">
        <v>50</v>
      </c>
      <c r="J3758" s="6">
        <v>45379</v>
      </c>
      <c r="K3758" s="7" t="s">
        <v>116</v>
      </c>
      <c r="L3758" s="7" t="s">
        <v>162</v>
      </c>
      <c r="M3758" s="7" t="s">
        <v>35517</v>
      </c>
      <c r="N3758" s="7" t="s">
        <v>6331</v>
      </c>
      <c r="O3758" s="7" t="s">
        <v>35518</v>
      </c>
      <c r="P3758" s="5">
        <v>73355</v>
      </c>
      <c r="Q3758" s="7" t="s">
        <v>383</v>
      </c>
      <c r="R3758" s="34" t="s">
        <v>35519</v>
      </c>
      <c r="S3758" s="34" t="s">
        <v>35520</v>
      </c>
      <c r="T3758" s="7" t="s">
        <v>35521</v>
      </c>
      <c r="U3758" s="7" t="s">
        <v>35522</v>
      </c>
      <c r="V3758" s="7">
        <v>525000</v>
      </c>
      <c r="W3758" s="7" t="s">
        <v>60</v>
      </c>
      <c r="X3758" s="7">
        <v>525000</v>
      </c>
      <c r="Y3758" s="7" t="s">
        <v>61</v>
      </c>
      <c r="Z3758" s="7">
        <v>8</v>
      </c>
      <c r="AA3758" s="7">
        <v>11500000</v>
      </c>
      <c r="AB3758" s="7" t="s">
        <v>1085</v>
      </c>
      <c r="AC3758" s="7">
        <v>8559968</v>
      </c>
      <c r="AD3758" s="7" t="s">
        <v>62</v>
      </c>
      <c r="AE3758" s="7">
        <v>16708077</v>
      </c>
      <c r="AF3758" s="7" t="s">
        <v>60</v>
      </c>
      <c r="AG3758" s="7">
        <v>16708077</v>
      </c>
      <c r="AH3758" s="7">
        <v>21433077</v>
      </c>
      <c r="AI3758" s="7" t="s">
        <v>60</v>
      </c>
      <c r="AJ3758" s="7">
        <v>21433077</v>
      </c>
      <c r="AK3758" s="7" t="s">
        <v>35523</v>
      </c>
      <c r="AL3758" s="7" t="s">
        <v>50</v>
      </c>
      <c r="AM3758" s="7" t="s">
        <v>35524</v>
      </c>
      <c r="AN3758" s="7" t="s">
        <v>5666</v>
      </c>
      <c r="AO3758" s="7" t="s">
        <v>35525</v>
      </c>
      <c r="AP3758" s="9" t="s">
        <v>50</v>
      </c>
      <c r="AQ3758" s="22" t="s">
        <v>35526</v>
      </c>
      <c r="AR3758" s="7" t="s">
        <v>50</v>
      </c>
    </row>
    <row r="3759" spans="1:44" ht="15" thickBot="1">
      <c r="A3759" s="10" t="s">
        <v>35527</v>
      </c>
      <c r="B3759" s="13" t="s">
        <v>50</v>
      </c>
      <c r="C3759" s="12">
        <v>41275</v>
      </c>
      <c r="D3759" s="13" t="s">
        <v>45</v>
      </c>
      <c r="E3759" s="13" t="s">
        <v>46</v>
      </c>
      <c r="F3759" s="13" t="s">
        <v>70</v>
      </c>
      <c r="G3759" s="26" t="s">
        <v>54946</v>
      </c>
      <c r="H3759" s="13" t="s">
        <v>50</v>
      </c>
      <c r="I3759" s="13" t="s">
        <v>50</v>
      </c>
      <c r="J3759" s="12">
        <v>45376</v>
      </c>
      <c r="K3759" s="13" t="s">
        <v>50</v>
      </c>
      <c r="L3759" s="13" t="s">
        <v>73</v>
      </c>
      <c r="M3759" s="13" t="s">
        <v>35528</v>
      </c>
      <c r="N3759" s="13" t="s">
        <v>3649</v>
      </c>
      <c r="O3759" s="13" t="s">
        <v>35529</v>
      </c>
      <c r="P3759" s="11">
        <v>73894</v>
      </c>
      <c r="Q3759" s="13" t="s">
        <v>245</v>
      </c>
      <c r="R3759" s="33" t="s">
        <v>35530</v>
      </c>
      <c r="S3759" s="30" t="s">
        <v>50</v>
      </c>
      <c r="T3759" s="13" t="s">
        <v>50</v>
      </c>
      <c r="U3759" s="13" t="s">
        <v>50</v>
      </c>
      <c r="V3759" s="13" t="s">
        <v>50</v>
      </c>
      <c r="W3759" s="13" t="s">
        <v>50</v>
      </c>
      <c r="X3759" s="13" t="s">
        <v>50</v>
      </c>
      <c r="Y3759" s="13" t="s">
        <v>81</v>
      </c>
      <c r="Z3759" s="13">
        <v>3</v>
      </c>
      <c r="AA3759" s="13" t="s">
        <v>50</v>
      </c>
      <c r="AB3759" s="13" t="s">
        <v>50</v>
      </c>
      <c r="AC3759" s="13" t="s">
        <v>50</v>
      </c>
      <c r="AD3759" s="13" t="s">
        <v>73</v>
      </c>
      <c r="AE3759" s="13">
        <v>20000000</v>
      </c>
      <c r="AF3759" s="13" t="s">
        <v>60</v>
      </c>
      <c r="AG3759" s="13">
        <v>20000000</v>
      </c>
      <c r="AH3759" s="13">
        <v>20000000</v>
      </c>
      <c r="AI3759" s="13" t="s">
        <v>60</v>
      </c>
      <c r="AJ3759" s="13">
        <v>20000000</v>
      </c>
      <c r="AK3759" s="13" t="s">
        <v>35531</v>
      </c>
      <c r="AL3759" s="13" t="s">
        <v>50</v>
      </c>
      <c r="AM3759" s="13" t="s">
        <v>35532</v>
      </c>
      <c r="AN3759" s="13" t="s">
        <v>66</v>
      </c>
      <c r="AO3759" s="13" t="s">
        <v>35533</v>
      </c>
      <c r="AP3759" s="15" t="s">
        <v>50</v>
      </c>
      <c r="AQ3759" s="21" t="s">
        <v>35534</v>
      </c>
      <c r="AR3759" s="13" t="s">
        <v>50</v>
      </c>
    </row>
    <row r="3760" spans="1:44" ht="15" thickBot="1">
      <c r="A3760" s="4" t="s">
        <v>35535</v>
      </c>
      <c r="B3760" s="7">
        <v>475</v>
      </c>
      <c r="C3760" s="6">
        <v>42522</v>
      </c>
      <c r="D3760" s="7" t="s">
        <v>45</v>
      </c>
      <c r="E3760" s="7" t="s">
        <v>46</v>
      </c>
      <c r="F3760" s="7" t="s">
        <v>70</v>
      </c>
      <c r="G3760" s="27" t="s">
        <v>54945</v>
      </c>
      <c r="H3760" s="7" t="s">
        <v>1998</v>
      </c>
      <c r="I3760" s="7" t="s">
        <v>50</v>
      </c>
      <c r="J3760" s="6">
        <v>45379</v>
      </c>
      <c r="K3760" s="7" t="s">
        <v>89</v>
      </c>
      <c r="L3760" s="7" t="s">
        <v>131</v>
      </c>
      <c r="M3760" s="7" t="s">
        <v>35536</v>
      </c>
      <c r="N3760" s="7" t="s">
        <v>21432</v>
      </c>
      <c r="O3760" s="7" t="s">
        <v>35537</v>
      </c>
      <c r="P3760" s="5">
        <v>74055</v>
      </c>
      <c r="Q3760" s="7" t="s">
        <v>1024</v>
      </c>
      <c r="R3760" s="34" t="s">
        <v>35538</v>
      </c>
      <c r="S3760" s="34" t="s">
        <v>35539</v>
      </c>
      <c r="T3760" s="7" t="s">
        <v>35540</v>
      </c>
      <c r="U3760" s="7" t="s">
        <v>50</v>
      </c>
      <c r="V3760" s="7" t="s">
        <v>50</v>
      </c>
      <c r="W3760" s="7" t="s">
        <v>50</v>
      </c>
      <c r="X3760" s="7" t="s">
        <v>50</v>
      </c>
      <c r="Y3760" s="7" t="s">
        <v>467</v>
      </c>
      <c r="Z3760" s="7">
        <v>9</v>
      </c>
      <c r="AA3760" s="7">
        <v>120000</v>
      </c>
      <c r="AB3760" s="7" t="s">
        <v>60</v>
      </c>
      <c r="AC3760" s="7">
        <v>120000</v>
      </c>
      <c r="AD3760" s="7" t="s">
        <v>467</v>
      </c>
      <c r="AE3760" s="7">
        <v>320000</v>
      </c>
      <c r="AF3760" s="7" t="s">
        <v>60</v>
      </c>
      <c r="AG3760" s="7">
        <v>320000</v>
      </c>
      <c r="AH3760" s="7">
        <v>605000</v>
      </c>
      <c r="AI3760" s="7" t="s">
        <v>60</v>
      </c>
      <c r="AJ3760" s="7">
        <v>605000</v>
      </c>
      <c r="AK3760" s="7" t="s">
        <v>35541</v>
      </c>
      <c r="AL3760" s="7" t="s">
        <v>50</v>
      </c>
      <c r="AM3760" s="7" t="s">
        <v>35542</v>
      </c>
      <c r="AN3760" s="7" t="s">
        <v>66</v>
      </c>
      <c r="AO3760" s="7" t="s">
        <v>35543</v>
      </c>
      <c r="AP3760" s="22" t="s">
        <v>35544</v>
      </c>
      <c r="AQ3760" s="9" t="s">
        <v>50</v>
      </c>
      <c r="AR3760" s="7" t="s">
        <v>50</v>
      </c>
    </row>
    <row r="3761" spans="1:44" ht="15" thickBot="1">
      <c r="A3761" s="10" t="s">
        <v>35545</v>
      </c>
      <c r="B3761" s="13">
        <v>108</v>
      </c>
      <c r="C3761" s="12">
        <v>45114</v>
      </c>
      <c r="D3761" s="13" t="s">
        <v>45</v>
      </c>
      <c r="E3761" s="13" t="s">
        <v>46</v>
      </c>
      <c r="F3761" s="13" t="s">
        <v>70</v>
      </c>
      <c r="G3761" s="27" t="s">
        <v>54945</v>
      </c>
      <c r="H3761" s="13" t="s">
        <v>50</v>
      </c>
      <c r="I3761" s="13" t="s">
        <v>50</v>
      </c>
      <c r="J3761" s="12">
        <v>45378</v>
      </c>
      <c r="K3761" s="13" t="s">
        <v>50</v>
      </c>
      <c r="L3761" s="13" t="s">
        <v>1624</v>
      </c>
      <c r="M3761" s="13" t="s">
        <v>35546</v>
      </c>
      <c r="N3761" s="13" t="s">
        <v>12416</v>
      </c>
      <c r="O3761" s="13" t="s">
        <v>35547</v>
      </c>
      <c r="P3761" s="11">
        <v>74443</v>
      </c>
      <c r="Q3761" s="13" t="s">
        <v>135</v>
      </c>
      <c r="R3761" s="33" t="s">
        <v>35548</v>
      </c>
      <c r="S3761" s="33" t="s">
        <v>35549</v>
      </c>
      <c r="T3761" s="13" t="s">
        <v>50</v>
      </c>
      <c r="U3761" s="13" t="s">
        <v>50</v>
      </c>
      <c r="V3761" s="13">
        <v>250000</v>
      </c>
      <c r="W3761" s="13" t="s">
        <v>139</v>
      </c>
      <c r="X3761" s="13">
        <v>315438</v>
      </c>
      <c r="Y3761" s="13" t="s">
        <v>467</v>
      </c>
      <c r="Z3761" s="13">
        <v>1</v>
      </c>
      <c r="AA3761" s="13">
        <v>250000</v>
      </c>
      <c r="AB3761" s="13" t="s">
        <v>139</v>
      </c>
      <c r="AC3761" s="13">
        <v>315438</v>
      </c>
      <c r="AD3761" s="13" t="s">
        <v>1624</v>
      </c>
      <c r="AE3761" s="13">
        <v>250000</v>
      </c>
      <c r="AF3761" s="13" t="s">
        <v>139</v>
      </c>
      <c r="AG3761" s="13">
        <v>315438</v>
      </c>
      <c r="AH3761" s="13">
        <v>250000</v>
      </c>
      <c r="AI3761" s="13" t="s">
        <v>139</v>
      </c>
      <c r="AJ3761" s="13">
        <v>315438</v>
      </c>
      <c r="AK3761" s="13" t="s">
        <v>35550</v>
      </c>
      <c r="AL3761" s="13" t="s">
        <v>50</v>
      </c>
      <c r="AM3761" s="13" t="s">
        <v>35551</v>
      </c>
      <c r="AN3761" s="13" t="s">
        <v>66</v>
      </c>
      <c r="AO3761" s="13" t="s">
        <v>35552</v>
      </c>
      <c r="AP3761" s="21" t="s">
        <v>35553</v>
      </c>
      <c r="AQ3761" s="15" t="s">
        <v>50</v>
      </c>
      <c r="AR3761" s="13" t="s">
        <v>50</v>
      </c>
    </row>
    <row r="3762" spans="1:44" ht="15" thickBot="1">
      <c r="A3762" s="4" t="s">
        <v>35554</v>
      </c>
      <c r="B3762" s="5">
        <v>1713</v>
      </c>
      <c r="C3762" s="6">
        <v>43891</v>
      </c>
      <c r="D3762" s="7" t="s">
        <v>45</v>
      </c>
      <c r="E3762" s="7" t="s">
        <v>46</v>
      </c>
      <c r="F3762" s="7" t="s">
        <v>70</v>
      </c>
      <c r="G3762" s="27" t="s">
        <v>54945</v>
      </c>
      <c r="H3762" s="7" t="s">
        <v>240</v>
      </c>
      <c r="I3762" s="7" t="s">
        <v>50</v>
      </c>
      <c r="J3762" s="6">
        <v>45377</v>
      </c>
      <c r="K3762" s="7" t="s">
        <v>89</v>
      </c>
      <c r="L3762" s="7" t="s">
        <v>1624</v>
      </c>
      <c r="M3762" s="7" t="s">
        <v>35555</v>
      </c>
      <c r="N3762" s="7" t="s">
        <v>35556</v>
      </c>
      <c r="O3762" s="7" t="s">
        <v>35557</v>
      </c>
      <c r="P3762" s="5">
        <v>74553</v>
      </c>
      <c r="Q3762" s="7" t="s">
        <v>105</v>
      </c>
      <c r="R3762" s="34" t="s">
        <v>35558</v>
      </c>
      <c r="S3762" s="34" t="s">
        <v>35559</v>
      </c>
      <c r="T3762" s="7" t="s">
        <v>35560</v>
      </c>
      <c r="U3762" s="7" t="s">
        <v>35561</v>
      </c>
      <c r="V3762" s="7">
        <v>400000</v>
      </c>
      <c r="W3762" s="7" t="s">
        <v>60</v>
      </c>
      <c r="X3762" s="7">
        <v>400000</v>
      </c>
      <c r="Y3762" s="7" t="s">
        <v>467</v>
      </c>
      <c r="Z3762" s="7">
        <v>2</v>
      </c>
      <c r="AA3762" s="7">
        <v>400000</v>
      </c>
      <c r="AB3762" s="7" t="s">
        <v>60</v>
      </c>
      <c r="AC3762" s="7">
        <v>400000</v>
      </c>
      <c r="AD3762" s="7" t="s">
        <v>1624</v>
      </c>
      <c r="AE3762" s="7">
        <v>800000</v>
      </c>
      <c r="AF3762" s="7" t="s">
        <v>60</v>
      </c>
      <c r="AG3762" s="7">
        <v>800000</v>
      </c>
      <c r="AH3762" s="7">
        <v>800000</v>
      </c>
      <c r="AI3762" s="7" t="s">
        <v>60</v>
      </c>
      <c r="AJ3762" s="7">
        <v>800000</v>
      </c>
      <c r="AK3762" s="7" t="s">
        <v>50</v>
      </c>
      <c r="AL3762" s="7" t="s">
        <v>50</v>
      </c>
      <c r="AM3762" s="7" t="s">
        <v>35562</v>
      </c>
      <c r="AN3762" s="7" t="s">
        <v>253</v>
      </c>
      <c r="AO3762" s="7" t="s">
        <v>35563</v>
      </c>
      <c r="AP3762" s="22" t="s">
        <v>35564</v>
      </c>
      <c r="AQ3762" s="9" t="s">
        <v>50</v>
      </c>
      <c r="AR3762" s="7" t="s">
        <v>50</v>
      </c>
    </row>
    <row r="3763" spans="1:44" ht="15" thickBot="1">
      <c r="A3763" s="10" t="s">
        <v>35565</v>
      </c>
      <c r="B3763" s="11">
        <v>25390</v>
      </c>
      <c r="C3763" s="12">
        <v>41275</v>
      </c>
      <c r="D3763" s="13" t="s">
        <v>45</v>
      </c>
      <c r="E3763" s="13" t="s">
        <v>46</v>
      </c>
      <c r="F3763" s="13" t="s">
        <v>70</v>
      </c>
      <c r="G3763" s="13" t="s">
        <v>145</v>
      </c>
      <c r="H3763" s="13" t="s">
        <v>50</v>
      </c>
      <c r="I3763" s="13" t="s">
        <v>50</v>
      </c>
      <c r="J3763" s="12">
        <v>45379</v>
      </c>
      <c r="K3763" s="13" t="s">
        <v>50</v>
      </c>
      <c r="L3763" s="13" t="s">
        <v>124</v>
      </c>
      <c r="M3763" s="13" t="s">
        <v>35566</v>
      </c>
      <c r="N3763" s="13" t="s">
        <v>11141</v>
      </c>
      <c r="O3763" s="13" t="s">
        <v>35567</v>
      </c>
      <c r="P3763" s="11">
        <v>74590</v>
      </c>
      <c r="Q3763" s="13" t="s">
        <v>245</v>
      </c>
      <c r="R3763" s="33" t="s">
        <v>35568</v>
      </c>
      <c r="S3763" s="30" t="s">
        <v>50</v>
      </c>
      <c r="T3763" s="13" t="s">
        <v>35569</v>
      </c>
      <c r="U3763" s="13" t="s">
        <v>35570</v>
      </c>
      <c r="V3763" s="13">
        <v>150000000</v>
      </c>
      <c r="W3763" s="13" t="s">
        <v>2056</v>
      </c>
      <c r="X3763" s="13">
        <v>20754064</v>
      </c>
      <c r="Y3763" s="13" t="s">
        <v>81</v>
      </c>
      <c r="Z3763" s="13">
        <v>6</v>
      </c>
      <c r="AA3763" s="13">
        <v>150000000</v>
      </c>
      <c r="AB3763" s="13" t="s">
        <v>2056</v>
      </c>
      <c r="AC3763" s="13">
        <v>20754064</v>
      </c>
      <c r="AD3763" s="13" t="s">
        <v>124</v>
      </c>
      <c r="AE3763" s="13">
        <v>87294223</v>
      </c>
      <c r="AF3763" s="13" t="s">
        <v>60</v>
      </c>
      <c r="AG3763" s="13">
        <v>87294223</v>
      </c>
      <c r="AH3763" s="13">
        <v>87294223</v>
      </c>
      <c r="AI3763" s="13" t="s">
        <v>60</v>
      </c>
      <c r="AJ3763" s="13">
        <v>87294223</v>
      </c>
      <c r="AK3763" s="13" t="s">
        <v>35571</v>
      </c>
      <c r="AL3763" s="13" t="s">
        <v>50</v>
      </c>
      <c r="AM3763" s="13" t="s">
        <v>35572</v>
      </c>
      <c r="AN3763" s="13" t="s">
        <v>66</v>
      </c>
      <c r="AO3763" s="13" t="s">
        <v>35573</v>
      </c>
      <c r="AP3763" s="15" t="s">
        <v>50</v>
      </c>
      <c r="AQ3763" s="21" t="s">
        <v>35574</v>
      </c>
      <c r="AR3763" s="13" t="s">
        <v>50</v>
      </c>
    </row>
    <row r="3764" spans="1:44" ht="15" thickBot="1">
      <c r="A3764" s="4" t="s">
        <v>35575</v>
      </c>
      <c r="B3764" s="5">
        <v>5186</v>
      </c>
      <c r="C3764" s="6">
        <v>36892</v>
      </c>
      <c r="D3764" s="7" t="s">
        <v>45</v>
      </c>
      <c r="E3764" s="7" t="s">
        <v>46</v>
      </c>
      <c r="F3764" s="7" t="s">
        <v>70</v>
      </c>
      <c r="G3764" s="7" t="s">
        <v>176</v>
      </c>
      <c r="H3764" s="7" t="s">
        <v>50</v>
      </c>
      <c r="I3764" s="7" t="s">
        <v>50</v>
      </c>
      <c r="J3764" s="6">
        <v>45379</v>
      </c>
      <c r="K3764" s="7" t="s">
        <v>50</v>
      </c>
      <c r="L3764" s="7" t="s">
        <v>131</v>
      </c>
      <c r="M3764" s="7" t="s">
        <v>5355</v>
      </c>
      <c r="N3764" s="7" t="s">
        <v>5335</v>
      </c>
      <c r="O3764" s="7" t="s">
        <v>35576</v>
      </c>
      <c r="P3764" s="5">
        <v>74649</v>
      </c>
      <c r="Q3764" s="7" t="s">
        <v>1783</v>
      </c>
      <c r="R3764" s="34" t="s">
        <v>35577</v>
      </c>
      <c r="S3764" s="34" t="s">
        <v>35578</v>
      </c>
      <c r="T3764" s="7" t="s">
        <v>35579</v>
      </c>
      <c r="U3764" s="7" t="s">
        <v>35580</v>
      </c>
      <c r="V3764" s="7">
        <v>30000000</v>
      </c>
      <c r="W3764" s="7" t="s">
        <v>209</v>
      </c>
      <c r="X3764" s="7">
        <v>32373146</v>
      </c>
      <c r="Y3764" s="7" t="s">
        <v>50</v>
      </c>
      <c r="Z3764" s="7">
        <v>1</v>
      </c>
      <c r="AA3764" s="7" t="s">
        <v>50</v>
      </c>
      <c r="AB3764" s="7" t="s">
        <v>50</v>
      </c>
      <c r="AC3764" s="7" t="s">
        <v>50</v>
      </c>
      <c r="AD3764" s="7" t="s">
        <v>50</v>
      </c>
      <c r="AE3764" s="7" t="s">
        <v>50</v>
      </c>
      <c r="AF3764" s="7" t="s">
        <v>50</v>
      </c>
      <c r="AG3764" s="7" t="s">
        <v>50</v>
      </c>
      <c r="AH3764" s="7">
        <v>30000000</v>
      </c>
      <c r="AI3764" s="7" t="s">
        <v>209</v>
      </c>
      <c r="AJ3764" s="7">
        <v>32373146</v>
      </c>
      <c r="AK3764" s="7" t="s">
        <v>13950</v>
      </c>
      <c r="AL3764" s="7" t="s">
        <v>50</v>
      </c>
      <c r="AM3764" s="7" t="s">
        <v>35581</v>
      </c>
      <c r="AN3764" s="7" t="s">
        <v>4746</v>
      </c>
      <c r="AO3764" s="7" t="s">
        <v>35582</v>
      </c>
      <c r="AP3764" s="9" t="s">
        <v>50</v>
      </c>
      <c r="AQ3764" s="22" t="s">
        <v>35583</v>
      </c>
      <c r="AR3764" s="7" t="s">
        <v>50</v>
      </c>
    </row>
    <row r="3765" spans="1:44" ht="15" thickBot="1">
      <c r="A3765" s="10" t="s">
        <v>35584</v>
      </c>
      <c r="B3765" s="13">
        <v>323</v>
      </c>
      <c r="C3765" s="12">
        <v>44562</v>
      </c>
      <c r="D3765" s="13" t="s">
        <v>45</v>
      </c>
      <c r="E3765" s="13" t="s">
        <v>46</v>
      </c>
      <c r="F3765" s="13" t="s">
        <v>70</v>
      </c>
      <c r="G3765" s="27" t="s">
        <v>54945</v>
      </c>
      <c r="H3765" s="13" t="s">
        <v>50</v>
      </c>
      <c r="I3765" s="13" t="s">
        <v>50</v>
      </c>
      <c r="J3765" s="12">
        <v>45377</v>
      </c>
      <c r="K3765" s="13" t="s">
        <v>50</v>
      </c>
      <c r="L3765" s="13" t="s">
        <v>467</v>
      </c>
      <c r="M3765" s="13" t="s">
        <v>35585</v>
      </c>
      <c r="N3765" s="13" t="s">
        <v>35586</v>
      </c>
      <c r="O3765" s="13" t="s">
        <v>35587</v>
      </c>
      <c r="P3765" s="11">
        <v>75145</v>
      </c>
      <c r="Q3765" s="13" t="s">
        <v>1024</v>
      </c>
      <c r="R3765" s="33" t="s">
        <v>35588</v>
      </c>
      <c r="S3765" s="33" t="s">
        <v>35589</v>
      </c>
      <c r="T3765" s="13" t="s">
        <v>35590</v>
      </c>
      <c r="U3765" s="13" t="s">
        <v>35591</v>
      </c>
      <c r="V3765" s="13">
        <v>275000</v>
      </c>
      <c r="W3765" s="13" t="s">
        <v>60</v>
      </c>
      <c r="X3765" s="13">
        <v>275000</v>
      </c>
      <c r="Y3765" s="13" t="s">
        <v>467</v>
      </c>
      <c r="Z3765" s="13">
        <v>2</v>
      </c>
      <c r="AA3765" s="13">
        <v>275000</v>
      </c>
      <c r="AB3765" s="13" t="s">
        <v>60</v>
      </c>
      <c r="AC3765" s="13">
        <v>275000</v>
      </c>
      <c r="AD3765" s="13" t="s">
        <v>467</v>
      </c>
      <c r="AE3765" s="13">
        <v>525000</v>
      </c>
      <c r="AF3765" s="13" t="s">
        <v>60</v>
      </c>
      <c r="AG3765" s="13">
        <v>525000</v>
      </c>
      <c r="AH3765" s="13">
        <v>525000</v>
      </c>
      <c r="AI3765" s="13" t="s">
        <v>60</v>
      </c>
      <c r="AJ3765" s="13">
        <v>525000</v>
      </c>
      <c r="AK3765" s="13" t="s">
        <v>50</v>
      </c>
      <c r="AL3765" s="13" t="s">
        <v>50</v>
      </c>
      <c r="AM3765" s="13" t="s">
        <v>35592</v>
      </c>
      <c r="AN3765" s="13" t="s">
        <v>66</v>
      </c>
      <c r="AO3765" s="13" t="s">
        <v>35593</v>
      </c>
      <c r="AP3765" s="21" t="s">
        <v>35594</v>
      </c>
      <c r="AQ3765" s="15" t="s">
        <v>50</v>
      </c>
      <c r="AR3765" s="13" t="s">
        <v>50</v>
      </c>
    </row>
    <row r="3766" spans="1:44" ht="15" thickBot="1">
      <c r="A3766" s="4" t="s">
        <v>35595</v>
      </c>
      <c r="B3766" s="7" t="s">
        <v>50</v>
      </c>
      <c r="C3766" s="6">
        <v>45289</v>
      </c>
      <c r="D3766" s="7" t="s">
        <v>45</v>
      </c>
      <c r="E3766" s="7" t="s">
        <v>46</v>
      </c>
      <c r="F3766" s="7" t="s">
        <v>70</v>
      </c>
      <c r="G3766" s="26" t="s">
        <v>54946</v>
      </c>
      <c r="H3766" s="7" t="s">
        <v>50</v>
      </c>
      <c r="I3766" s="7" t="s">
        <v>50</v>
      </c>
      <c r="J3766" s="6">
        <v>45377</v>
      </c>
      <c r="K3766" s="7" t="s">
        <v>50</v>
      </c>
      <c r="L3766" s="7" t="s">
        <v>1624</v>
      </c>
      <c r="M3766" s="7" t="s">
        <v>35596</v>
      </c>
      <c r="N3766" s="7" t="s">
        <v>2653</v>
      </c>
      <c r="O3766" s="7" t="s">
        <v>35597</v>
      </c>
      <c r="P3766" s="5">
        <v>75562</v>
      </c>
      <c r="Q3766" s="7" t="s">
        <v>166</v>
      </c>
      <c r="R3766" s="34" t="s">
        <v>35598</v>
      </c>
      <c r="S3766" s="34" t="s">
        <v>35599</v>
      </c>
      <c r="T3766" s="7" t="s">
        <v>35600</v>
      </c>
      <c r="U3766" s="7" t="s">
        <v>35601</v>
      </c>
      <c r="V3766" s="7">
        <v>10000</v>
      </c>
      <c r="W3766" s="7" t="s">
        <v>60</v>
      </c>
      <c r="X3766" s="7">
        <v>10000</v>
      </c>
      <c r="Y3766" s="7" t="s">
        <v>467</v>
      </c>
      <c r="Z3766" s="7">
        <v>1</v>
      </c>
      <c r="AA3766" s="7">
        <v>10000</v>
      </c>
      <c r="AB3766" s="7" t="s">
        <v>60</v>
      </c>
      <c r="AC3766" s="7">
        <v>10000</v>
      </c>
      <c r="AD3766" s="7" t="s">
        <v>1624</v>
      </c>
      <c r="AE3766" s="7">
        <v>10000</v>
      </c>
      <c r="AF3766" s="7" t="s">
        <v>60</v>
      </c>
      <c r="AG3766" s="7">
        <v>10000</v>
      </c>
      <c r="AH3766" s="7">
        <v>10000</v>
      </c>
      <c r="AI3766" s="7" t="s">
        <v>60</v>
      </c>
      <c r="AJ3766" s="7">
        <v>10000</v>
      </c>
      <c r="AK3766" s="7" t="s">
        <v>50</v>
      </c>
      <c r="AL3766" s="7" t="s">
        <v>50</v>
      </c>
      <c r="AM3766" s="7" t="s">
        <v>35602</v>
      </c>
      <c r="AN3766" s="7" t="s">
        <v>66</v>
      </c>
      <c r="AO3766" s="7" t="s">
        <v>50</v>
      </c>
      <c r="AP3766" s="22" t="s">
        <v>35603</v>
      </c>
      <c r="AQ3766" s="9" t="s">
        <v>50</v>
      </c>
      <c r="AR3766" s="7" t="s">
        <v>255</v>
      </c>
    </row>
    <row r="3767" spans="1:44" ht="15" thickBot="1">
      <c r="A3767" s="10" t="s">
        <v>35604</v>
      </c>
      <c r="B3767" s="13" t="s">
        <v>50</v>
      </c>
      <c r="C3767" s="12">
        <v>44682</v>
      </c>
      <c r="D3767" s="13" t="s">
        <v>45</v>
      </c>
      <c r="E3767" s="13" t="s">
        <v>46</v>
      </c>
      <c r="F3767" s="13" t="s">
        <v>70</v>
      </c>
      <c r="G3767" s="27" t="s">
        <v>54945</v>
      </c>
      <c r="H3767" s="13" t="s">
        <v>50</v>
      </c>
      <c r="I3767" s="13" t="s">
        <v>50</v>
      </c>
      <c r="J3767" s="12">
        <v>45379</v>
      </c>
      <c r="K3767" s="13" t="s">
        <v>50</v>
      </c>
      <c r="L3767" s="13" t="s">
        <v>1624</v>
      </c>
      <c r="M3767" s="13" t="s">
        <v>35605</v>
      </c>
      <c r="N3767" s="13" t="s">
        <v>35606</v>
      </c>
      <c r="O3767" s="13" t="s">
        <v>35607</v>
      </c>
      <c r="P3767" s="11">
        <v>76013</v>
      </c>
      <c r="Q3767" s="13" t="s">
        <v>135</v>
      </c>
      <c r="R3767" s="33" t="s">
        <v>35608</v>
      </c>
      <c r="S3767" s="33" t="s">
        <v>35609</v>
      </c>
      <c r="T3767" s="13" t="s">
        <v>35610</v>
      </c>
      <c r="U3767" s="13" t="s">
        <v>35611</v>
      </c>
      <c r="V3767" s="13">
        <v>100000</v>
      </c>
      <c r="W3767" s="13" t="s">
        <v>139</v>
      </c>
      <c r="X3767" s="13">
        <v>126212</v>
      </c>
      <c r="Y3767" s="13" t="s">
        <v>467</v>
      </c>
      <c r="Z3767" s="13">
        <v>2</v>
      </c>
      <c r="AA3767" s="13">
        <v>100000</v>
      </c>
      <c r="AB3767" s="13" t="s">
        <v>139</v>
      </c>
      <c r="AC3767" s="13">
        <v>126212</v>
      </c>
      <c r="AD3767" s="13" t="s">
        <v>1624</v>
      </c>
      <c r="AE3767" s="13">
        <v>250000</v>
      </c>
      <c r="AF3767" s="13" t="s">
        <v>139</v>
      </c>
      <c r="AG3767" s="13">
        <v>317942</v>
      </c>
      <c r="AH3767" s="13">
        <v>250000</v>
      </c>
      <c r="AI3767" s="13" t="s">
        <v>139</v>
      </c>
      <c r="AJ3767" s="13">
        <v>317942</v>
      </c>
      <c r="AK3767" s="13" t="s">
        <v>35550</v>
      </c>
      <c r="AL3767" s="13" t="s">
        <v>50</v>
      </c>
      <c r="AM3767" s="13" t="s">
        <v>35612</v>
      </c>
      <c r="AN3767" s="13" t="s">
        <v>253</v>
      </c>
      <c r="AO3767" s="13" t="s">
        <v>35613</v>
      </c>
      <c r="AP3767" s="21" t="s">
        <v>35614</v>
      </c>
      <c r="AQ3767" s="15" t="s">
        <v>50</v>
      </c>
      <c r="AR3767" s="13" t="s">
        <v>50</v>
      </c>
    </row>
    <row r="3768" spans="1:44" ht="15" thickBot="1">
      <c r="A3768" s="4" t="s">
        <v>35615</v>
      </c>
      <c r="B3768" s="7">
        <v>232</v>
      </c>
      <c r="C3768" s="6">
        <v>44927</v>
      </c>
      <c r="D3768" s="7" t="s">
        <v>45</v>
      </c>
      <c r="E3768" s="7" t="s">
        <v>46</v>
      </c>
      <c r="F3768" s="7" t="s">
        <v>70</v>
      </c>
      <c r="G3768" s="27" t="s">
        <v>54945</v>
      </c>
      <c r="H3768" s="7" t="s">
        <v>50</v>
      </c>
      <c r="I3768" s="7" t="s">
        <v>50</v>
      </c>
      <c r="J3768" s="6">
        <v>45378</v>
      </c>
      <c r="K3768" s="7" t="s">
        <v>50</v>
      </c>
      <c r="L3768" s="7" t="s">
        <v>1624</v>
      </c>
      <c r="M3768" s="7" t="s">
        <v>17247</v>
      </c>
      <c r="N3768" s="7" t="s">
        <v>29522</v>
      </c>
      <c r="O3768" s="7" t="s">
        <v>35616</v>
      </c>
      <c r="P3768" s="5">
        <v>76109</v>
      </c>
      <c r="Q3768" s="7" t="s">
        <v>56</v>
      </c>
      <c r="R3768" s="34" t="s">
        <v>35617</v>
      </c>
      <c r="S3768" s="34" t="s">
        <v>35618</v>
      </c>
      <c r="T3768" s="7" t="s">
        <v>35619</v>
      </c>
      <c r="U3768" s="7" t="s">
        <v>50</v>
      </c>
      <c r="V3768" s="7">
        <v>250000</v>
      </c>
      <c r="W3768" s="7" t="s">
        <v>60</v>
      </c>
      <c r="X3768" s="7">
        <v>250000</v>
      </c>
      <c r="Y3768" s="7" t="s">
        <v>467</v>
      </c>
      <c r="Z3768" s="7">
        <v>1</v>
      </c>
      <c r="AA3768" s="7">
        <v>250000</v>
      </c>
      <c r="AB3768" s="7" t="s">
        <v>60</v>
      </c>
      <c r="AC3768" s="7">
        <v>250000</v>
      </c>
      <c r="AD3768" s="7" t="s">
        <v>1624</v>
      </c>
      <c r="AE3768" s="7">
        <v>250000</v>
      </c>
      <c r="AF3768" s="7" t="s">
        <v>60</v>
      </c>
      <c r="AG3768" s="7">
        <v>250000</v>
      </c>
      <c r="AH3768" s="7">
        <v>250000</v>
      </c>
      <c r="AI3768" s="7" t="s">
        <v>60</v>
      </c>
      <c r="AJ3768" s="7">
        <v>250000</v>
      </c>
      <c r="AK3768" s="7" t="s">
        <v>4115</v>
      </c>
      <c r="AL3768" s="7" t="s">
        <v>50</v>
      </c>
      <c r="AM3768" s="7" t="s">
        <v>35620</v>
      </c>
      <c r="AN3768" s="7" t="s">
        <v>253</v>
      </c>
      <c r="AO3768" s="7" t="s">
        <v>35621</v>
      </c>
      <c r="AP3768" s="22" t="s">
        <v>35622</v>
      </c>
      <c r="AQ3768" s="9" t="s">
        <v>50</v>
      </c>
      <c r="AR3768" s="7" t="s">
        <v>50</v>
      </c>
    </row>
    <row r="3769" spans="1:44" ht="15" thickBot="1">
      <c r="A3769" s="10" t="s">
        <v>35623</v>
      </c>
      <c r="B3769" s="11">
        <v>8909</v>
      </c>
      <c r="C3769" s="12">
        <v>44197</v>
      </c>
      <c r="D3769" s="13" t="s">
        <v>45</v>
      </c>
      <c r="E3769" s="13" t="s">
        <v>46</v>
      </c>
      <c r="F3769" s="13" t="s">
        <v>70</v>
      </c>
      <c r="G3769" s="13" t="s">
        <v>114</v>
      </c>
      <c r="H3769" s="13" t="s">
        <v>50</v>
      </c>
      <c r="I3769" s="13" t="s">
        <v>50</v>
      </c>
      <c r="J3769" s="12">
        <v>45376</v>
      </c>
      <c r="K3769" s="13" t="s">
        <v>50</v>
      </c>
      <c r="L3769" s="13" t="s">
        <v>467</v>
      </c>
      <c r="M3769" s="13" t="s">
        <v>4250</v>
      </c>
      <c r="N3769" s="13" t="s">
        <v>35624</v>
      </c>
      <c r="O3769" s="13" t="s">
        <v>35625</v>
      </c>
      <c r="P3769" s="11">
        <v>76521</v>
      </c>
      <c r="Q3769" s="13" t="s">
        <v>1001</v>
      </c>
      <c r="R3769" s="33" t="s">
        <v>35626</v>
      </c>
      <c r="S3769" s="33" t="s">
        <v>35627</v>
      </c>
      <c r="T3769" s="13" t="s">
        <v>50</v>
      </c>
      <c r="U3769" s="13" t="s">
        <v>35628</v>
      </c>
      <c r="V3769" s="13">
        <v>3000000</v>
      </c>
      <c r="W3769" s="13" t="s">
        <v>60</v>
      </c>
      <c r="X3769" s="13">
        <v>3000000</v>
      </c>
      <c r="Y3769" s="13" t="s">
        <v>467</v>
      </c>
      <c r="Z3769" s="13">
        <v>1</v>
      </c>
      <c r="AA3769" s="13">
        <v>3000000</v>
      </c>
      <c r="AB3769" s="13" t="s">
        <v>60</v>
      </c>
      <c r="AC3769" s="13">
        <v>3000000</v>
      </c>
      <c r="AD3769" s="13" t="s">
        <v>467</v>
      </c>
      <c r="AE3769" s="13">
        <v>3000000</v>
      </c>
      <c r="AF3769" s="13" t="s">
        <v>60</v>
      </c>
      <c r="AG3769" s="13">
        <v>3000000</v>
      </c>
      <c r="AH3769" s="13">
        <v>3000000</v>
      </c>
      <c r="AI3769" s="13" t="s">
        <v>60</v>
      </c>
      <c r="AJ3769" s="13">
        <v>3000000</v>
      </c>
      <c r="AK3769" s="13" t="s">
        <v>35629</v>
      </c>
      <c r="AL3769" s="13" t="s">
        <v>50</v>
      </c>
      <c r="AM3769" s="13" t="s">
        <v>35630</v>
      </c>
      <c r="AN3769" s="13" t="s">
        <v>253</v>
      </c>
      <c r="AO3769" s="13" t="s">
        <v>35631</v>
      </c>
      <c r="AP3769" s="15" t="s">
        <v>50</v>
      </c>
      <c r="AQ3769" s="21" t="s">
        <v>35632</v>
      </c>
      <c r="AR3769" s="13" t="s">
        <v>50</v>
      </c>
    </row>
    <row r="3770" spans="1:44" ht="15" thickBot="1">
      <c r="A3770" s="4" t="s">
        <v>35633</v>
      </c>
      <c r="B3770" s="7" t="s">
        <v>50</v>
      </c>
      <c r="C3770" s="6">
        <v>43831</v>
      </c>
      <c r="D3770" s="7" t="s">
        <v>45</v>
      </c>
      <c r="E3770" s="7" t="s">
        <v>46</v>
      </c>
      <c r="F3770" s="7" t="s">
        <v>70</v>
      </c>
      <c r="G3770" s="7" t="s">
        <v>87</v>
      </c>
      <c r="H3770" s="7" t="s">
        <v>50</v>
      </c>
      <c r="I3770" s="7" t="s">
        <v>50</v>
      </c>
      <c r="J3770" s="6">
        <v>45378</v>
      </c>
      <c r="K3770" s="7" t="s">
        <v>50</v>
      </c>
      <c r="L3770" s="7" t="s">
        <v>147</v>
      </c>
      <c r="M3770" s="7" t="s">
        <v>2466</v>
      </c>
      <c r="N3770" s="7" t="s">
        <v>6658</v>
      </c>
      <c r="O3770" s="7" t="s">
        <v>35634</v>
      </c>
      <c r="P3770" s="5">
        <v>77529</v>
      </c>
      <c r="Q3770" s="7" t="s">
        <v>245</v>
      </c>
      <c r="R3770" s="34" t="s">
        <v>35635</v>
      </c>
      <c r="S3770" s="31" t="s">
        <v>50</v>
      </c>
      <c r="T3770" s="7" t="s">
        <v>35636</v>
      </c>
      <c r="U3770" s="7" t="s">
        <v>35637</v>
      </c>
      <c r="V3770" s="7">
        <v>100000000</v>
      </c>
      <c r="W3770" s="7" t="s">
        <v>2056</v>
      </c>
      <c r="X3770" s="7">
        <v>13837000</v>
      </c>
      <c r="Y3770" s="7" t="s">
        <v>154</v>
      </c>
      <c r="Z3770" s="7">
        <v>2</v>
      </c>
      <c r="AA3770" s="7">
        <v>100000000</v>
      </c>
      <c r="AB3770" s="7" t="s">
        <v>2056</v>
      </c>
      <c r="AC3770" s="7">
        <v>13837000</v>
      </c>
      <c r="AD3770" s="7" t="s">
        <v>147</v>
      </c>
      <c r="AE3770" s="7">
        <v>100000000</v>
      </c>
      <c r="AF3770" s="7" t="s">
        <v>2056</v>
      </c>
      <c r="AG3770" s="7">
        <v>13837000</v>
      </c>
      <c r="AH3770" s="7">
        <v>100000000</v>
      </c>
      <c r="AI3770" s="7" t="s">
        <v>2056</v>
      </c>
      <c r="AJ3770" s="7">
        <v>13837000</v>
      </c>
      <c r="AK3770" s="7" t="s">
        <v>35638</v>
      </c>
      <c r="AL3770" s="7" t="s">
        <v>50</v>
      </c>
      <c r="AM3770" s="7" t="s">
        <v>35639</v>
      </c>
      <c r="AN3770" s="7" t="s">
        <v>66</v>
      </c>
      <c r="AO3770" s="7" t="s">
        <v>35640</v>
      </c>
      <c r="AP3770" s="9" t="s">
        <v>50</v>
      </c>
      <c r="AQ3770" s="22" t="s">
        <v>35641</v>
      </c>
      <c r="AR3770" s="7" t="s">
        <v>50</v>
      </c>
    </row>
    <row r="3771" spans="1:44" ht="15" thickBot="1">
      <c r="A3771" s="10" t="s">
        <v>35642</v>
      </c>
      <c r="B3771" s="13">
        <v>75</v>
      </c>
      <c r="C3771" s="12">
        <v>44927</v>
      </c>
      <c r="D3771" s="13" t="s">
        <v>45</v>
      </c>
      <c r="E3771" s="13" t="s">
        <v>46</v>
      </c>
      <c r="F3771" s="13" t="s">
        <v>70</v>
      </c>
      <c r="G3771" s="27" t="s">
        <v>54945</v>
      </c>
      <c r="H3771" s="13" t="s">
        <v>50</v>
      </c>
      <c r="I3771" s="13" t="s">
        <v>50</v>
      </c>
      <c r="J3771" s="12">
        <v>45378</v>
      </c>
      <c r="K3771" s="13" t="s">
        <v>50</v>
      </c>
      <c r="L3771" s="13" t="s">
        <v>1624</v>
      </c>
      <c r="M3771" s="13" t="s">
        <v>4841</v>
      </c>
      <c r="N3771" s="13" t="s">
        <v>1114</v>
      </c>
      <c r="O3771" s="13" t="s">
        <v>35643</v>
      </c>
      <c r="P3771" s="11">
        <v>77658</v>
      </c>
      <c r="Q3771" s="13" t="s">
        <v>1116</v>
      </c>
      <c r="R3771" s="33" t="s">
        <v>35644</v>
      </c>
      <c r="S3771" s="33" t="s">
        <v>35645</v>
      </c>
      <c r="T3771" s="13" t="s">
        <v>50</v>
      </c>
      <c r="U3771" s="13" t="s">
        <v>50</v>
      </c>
      <c r="V3771" s="13">
        <v>250000</v>
      </c>
      <c r="W3771" s="13" t="s">
        <v>60</v>
      </c>
      <c r="X3771" s="13">
        <v>250000</v>
      </c>
      <c r="Y3771" s="13" t="s">
        <v>467</v>
      </c>
      <c r="Z3771" s="13">
        <v>1</v>
      </c>
      <c r="AA3771" s="13">
        <v>250000</v>
      </c>
      <c r="AB3771" s="13" t="s">
        <v>60</v>
      </c>
      <c r="AC3771" s="13">
        <v>250000</v>
      </c>
      <c r="AD3771" s="13" t="s">
        <v>1624</v>
      </c>
      <c r="AE3771" s="13">
        <v>250000</v>
      </c>
      <c r="AF3771" s="13" t="s">
        <v>60</v>
      </c>
      <c r="AG3771" s="13">
        <v>250000</v>
      </c>
      <c r="AH3771" s="13">
        <v>250000</v>
      </c>
      <c r="AI3771" s="13" t="s">
        <v>60</v>
      </c>
      <c r="AJ3771" s="13">
        <v>250000</v>
      </c>
      <c r="AK3771" s="13" t="s">
        <v>4115</v>
      </c>
      <c r="AL3771" s="13" t="s">
        <v>50</v>
      </c>
      <c r="AM3771" s="13" t="s">
        <v>35646</v>
      </c>
      <c r="AN3771" s="13" t="s">
        <v>993</v>
      </c>
      <c r="AO3771" s="13" t="s">
        <v>35647</v>
      </c>
      <c r="AP3771" s="21" t="s">
        <v>35648</v>
      </c>
      <c r="AQ3771" s="15" t="s">
        <v>50</v>
      </c>
      <c r="AR3771" s="13" t="s">
        <v>50</v>
      </c>
    </row>
    <row r="3772" spans="1:44" ht="15" thickBot="1">
      <c r="A3772" s="4" t="s">
        <v>35649</v>
      </c>
      <c r="B3772" s="5">
        <v>2254</v>
      </c>
      <c r="C3772" s="6">
        <v>43831</v>
      </c>
      <c r="D3772" s="7" t="s">
        <v>45</v>
      </c>
      <c r="E3772" s="7" t="s">
        <v>46</v>
      </c>
      <c r="F3772" s="7" t="s">
        <v>70</v>
      </c>
      <c r="G3772" s="7" t="s">
        <v>50</v>
      </c>
      <c r="H3772" s="7" t="s">
        <v>50</v>
      </c>
      <c r="I3772" s="7" t="s">
        <v>50</v>
      </c>
      <c r="J3772" s="6">
        <v>45376</v>
      </c>
      <c r="K3772" s="7" t="s">
        <v>50</v>
      </c>
      <c r="L3772" s="7" t="s">
        <v>467</v>
      </c>
      <c r="M3772" s="7" t="s">
        <v>4411</v>
      </c>
      <c r="N3772" s="7" t="s">
        <v>3357</v>
      </c>
      <c r="O3772" s="7" t="s">
        <v>35650</v>
      </c>
      <c r="P3772" s="5">
        <v>78015</v>
      </c>
      <c r="Q3772" s="7" t="s">
        <v>135</v>
      </c>
      <c r="R3772" s="34" t="s">
        <v>35651</v>
      </c>
      <c r="S3772" s="34" t="s">
        <v>35652</v>
      </c>
      <c r="T3772" s="7" t="s">
        <v>50</v>
      </c>
      <c r="U3772" s="7" t="s">
        <v>50</v>
      </c>
      <c r="V3772" s="7">
        <v>50000</v>
      </c>
      <c r="W3772" s="7" t="s">
        <v>60</v>
      </c>
      <c r="X3772" s="7">
        <v>50000</v>
      </c>
      <c r="Y3772" s="7" t="s">
        <v>467</v>
      </c>
      <c r="Z3772" s="7">
        <v>2</v>
      </c>
      <c r="AA3772" s="7">
        <v>50000</v>
      </c>
      <c r="AB3772" s="7" t="s">
        <v>60</v>
      </c>
      <c r="AC3772" s="7">
        <v>50000</v>
      </c>
      <c r="AD3772" s="7" t="s">
        <v>467</v>
      </c>
      <c r="AE3772" s="7">
        <v>326033</v>
      </c>
      <c r="AF3772" s="7" t="s">
        <v>60</v>
      </c>
      <c r="AG3772" s="7">
        <v>326033</v>
      </c>
      <c r="AH3772" s="7">
        <v>326033</v>
      </c>
      <c r="AI3772" s="7" t="s">
        <v>60</v>
      </c>
      <c r="AJ3772" s="7">
        <v>326033</v>
      </c>
      <c r="AK3772" s="7" t="s">
        <v>35653</v>
      </c>
      <c r="AL3772" s="7" t="s">
        <v>50</v>
      </c>
      <c r="AM3772" s="7" t="s">
        <v>35654</v>
      </c>
      <c r="AN3772" s="7" t="s">
        <v>253</v>
      </c>
      <c r="AO3772" s="7" t="s">
        <v>35655</v>
      </c>
      <c r="AP3772" s="22" t="s">
        <v>35656</v>
      </c>
      <c r="AQ3772" s="9" t="s">
        <v>50</v>
      </c>
      <c r="AR3772" s="7" t="s">
        <v>50</v>
      </c>
    </row>
    <row r="3773" spans="1:44" ht="15" thickBot="1">
      <c r="A3773" s="10" t="s">
        <v>35657</v>
      </c>
      <c r="B3773" s="13">
        <v>728</v>
      </c>
      <c r="C3773" s="12">
        <v>44927</v>
      </c>
      <c r="D3773" s="13" t="s">
        <v>45</v>
      </c>
      <c r="E3773" s="13" t="s">
        <v>46</v>
      </c>
      <c r="F3773" s="13" t="s">
        <v>70</v>
      </c>
      <c r="G3773" s="13" t="s">
        <v>87</v>
      </c>
      <c r="H3773" s="13" t="s">
        <v>50</v>
      </c>
      <c r="I3773" s="13" t="s">
        <v>50</v>
      </c>
      <c r="J3773" s="12">
        <v>45378</v>
      </c>
      <c r="K3773" s="13" t="s">
        <v>50</v>
      </c>
      <c r="L3773" s="13" t="s">
        <v>1624</v>
      </c>
      <c r="M3773" s="13" t="s">
        <v>35658</v>
      </c>
      <c r="N3773" s="13" t="s">
        <v>35659</v>
      </c>
      <c r="O3773" s="13" t="s">
        <v>35660</v>
      </c>
      <c r="P3773" s="11">
        <v>78233</v>
      </c>
      <c r="Q3773" s="13" t="s">
        <v>77</v>
      </c>
      <c r="R3773" s="33" t="s">
        <v>35661</v>
      </c>
      <c r="S3773" s="33" t="s">
        <v>35662</v>
      </c>
      <c r="T3773" s="13" t="s">
        <v>35663</v>
      </c>
      <c r="U3773" s="13" t="s">
        <v>50</v>
      </c>
      <c r="V3773" s="13">
        <v>50000</v>
      </c>
      <c r="W3773" s="13" t="s">
        <v>60</v>
      </c>
      <c r="X3773" s="13">
        <v>50000</v>
      </c>
      <c r="Y3773" s="13" t="s">
        <v>467</v>
      </c>
      <c r="Z3773" s="13">
        <v>1</v>
      </c>
      <c r="AA3773" s="13">
        <v>50000</v>
      </c>
      <c r="AB3773" s="13" t="s">
        <v>60</v>
      </c>
      <c r="AC3773" s="13">
        <v>50000</v>
      </c>
      <c r="AD3773" s="13" t="s">
        <v>1624</v>
      </c>
      <c r="AE3773" s="13">
        <v>50000</v>
      </c>
      <c r="AF3773" s="13" t="s">
        <v>60</v>
      </c>
      <c r="AG3773" s="13">
        <v>50000</v>
      </c>
      <c r="AH3773" s="13">
        <v>50000</v>
      </c>
      <c r="AI3773" s="13" t="s">
        <v>60</v>
      </c>
      <c r="AJ3773" s="13">
        <v>50000</v>
      </c>
      <c r="AK3773" s="13" t="s">
        <v>34692</v>
      </c>
      <c r="AL3773" s="13" t="s">
        <v>50</v>
      </c>
      <c r="AM3773" s="13" t="s">
        <v>35664</v>
      </c>
      <c r="AN3773" s="13" t="s">
        <v>66</v>
      </c>
      <c r="AO3773" s="13" t="s">
        <v>35665</v>
      </c>
      <c r="AP3773" s="21" t="s">
        <v>35666</v>
      </c>
      <c r="AQ3773" s="15" t="s">
        <v>50</v>
      </c>
      <c r="AR3773" s="13" t="s">
        <v>50</v>
      </c>
    </row>
    <row r="3774" spans="1:44" ht="15" thickBot="1">
      <c r="A3774" s="4" t="s">
        <v>35667</v>
      </c>
      <c r="B3774" s="7" t="s">
        <v>50</v>
      </c>
      <c r="C3774" s="6">
        <v>44562</v>
      </c>
      <c r="D3774" s="7" t="s">
        <v>45</v>
      </c>
      <c r="E3774" s="7" t="s">
        <v>46</v>
      </c>
      <c r="F3774" s="7" t="s">
        <v>70</v>
      </c>
      <c r="G3774" s="27" t="s">
        <v>54945</v>
      </c>
      <c r="H3774" s="7" t="s">
        <v>50</v>
      </c>
      <c r="I3774" s="7" t="s">
        <v>50</v>
      </c>
      <c r="J3774" s="6">
        <v>45378</v>
      </c>
      <c r="K3774" s="7" t="s">
        <v>50</v>
      </c>
      <c r="L3774" s="7" t="s">
        <v>467</v>
      </c>
      <c r="M3774" s="7" t="s">
        <v>35668</v>
      </c>
      <c r="N3774" s="7" t="s">
        <v>133</v>
      </c>
      <c r="O3774" s="7" t="s">
        <v>35669</v>
      </c>
      <c r="P3774" s="5">
        <v>78409</v>
      </c>
      <c r="Q3774" s="7" t="s">
        <v>135</v>
      </c>
      <c r="R3774" s="34" t="s">
        <v>35670</v>
      </c>
      <c r="S3774" s="34" t="s">
        <v>35671</v>
      </c>
      <c r="T3774" s="7" t="s">
        <v>50</v>
      </c>
      <c r="U3774" s="7" t="s">
        <v>50</v>
      </c>
      <c r="V3774" s="7">
        <v>149998</v>
      </c>
      <c r="W3774" s="7" t="s">
        <v>139</v>
      </c>
      <c r="X3774" s="7">
        <v>189260</v>
      </c>
      <c r="Y3774" s="7" t="s">
        <v>467</v>
      </c>
      <c r="Z3774" s="7">
        <v>2</v>
      </c>
      <c r="AA3774" s="7">
        <v>149998</v>
      </c>
      <c r="AB3774" s="7" t="s">
        <v>139</v>
      </c>
      <c r="AC3774" s="7">
        <v>189260</v>
      </c>
      <c r="AD3774" s="7" t="s">
        <v>467</v>
      </c>
      <c r="AE3774" s="7">
        <v>149998</v>
      </c>
      <c r="AF3774" s="7" t="s">
        <v>139</v>
      </c>
      <c r="AG3774" s="7">
        <v>189260</v>
      </c>
      <c r="AH3774" s="7">
        <v>289260</v>
      </c>
      <c r="AI3774" s="7" t="s">
        <v>60</v>
      </c>
      <c r="AJ3774" s="7">
        <v>289260</v>
      </c>
      <c r="AK3774" s="7" t="s">
        <v>50</v>
      </c>
      <c r="AL3774" s="7" t="s">
        <v>50</v>
      </c>
      <c r="AM3774" s="7" t="s">
        <v>35672</v>
      </c>
      <c r="AN3774" s="7" t="s">
        <v>66</v>
      </c>
      <c r="AO3774" s="7" t="s">
        <v>35673</v>
      </c>
      <c r="AP3774" s="22" t="s">
        <v>35674</v>
      </c>
      <c r="AQ3774" s="9" t="s">
        <v>50</v>
      </c>
      <c r="AR3774" s="7" t="s">
        <v>50</v>
      </c>
    </row>
    <row r="3775" spans="1:44" ht="15" thickBot="1">
      <c r="A3775" s="10" t="s">
        <v>35675</v>
      </c>
      <c r="B3775" s="13" t="s">
        <v>50</v>
      </c>
      <c r="C3775" s="12">
        <v>43692</v>
      </c>
      <c r="D3775" s="13" t="s">
        <v>45</v>
      </c>
      <c r="E3775" s="13" t="s">
        <v>46</v>
      </c>
      <c r="F3775" s="13" t="s">
        <v>70</v>
      </c>
      <c r="G3775" s="27" t="s">
        <v>54945</v>
      </c>
      <c r="H3775" s="13" t="s">
        <v>50</v>
      </c>
      <c r="I3775" s="13" t="s">
        <v>50</v>
      </c>
      <c r="J3775" s="12">
        <v>45376</v>
      </c>
      <c r="K3775" s="13" t="s">
        <v>50</v>
      </c>
      <c r="L3775" s="13" t="s">
        <v>178</v>
      </c>
      <c r="M3775" s="13" t="s">
        <v>35676</v>
      </c>
      <c r="N3775" s="13" t="s">
        <v>21109</v>
      </c>
      <c r="O3775" s="13" t="s">
        <v>35677</v>
      </c>
      <c r="P3775" s="11">
        <v>79250</v>
      </c>
      <c r="Q3775" s="13" t="s">
        <v>630</v>
      </c>
      <c r="R3775" s="33" t="s">
        <v>35678</v>
      </c>
      <c r="S3775" s="33" t="s">
        <v>35679</v>
      </c>
      <c r="T3775" s="13" t="s">
        <v>35680</v>
      </c>
      <c r="U3775" s="13" t="s">
        <v>35681</v>
      </c>
      <c r="V3775" s="13">
        <v>5465474</v>
      </c>
      <c r="W3775" s="13" t="s">
        <v>60</v>
      </c>
      <c r="X3775" s="13">
        <v>5465474</v>
      </c>
      <c r="Y3775" s="13" t="s">
        <v>50</v>
      </c>
      <c r="Z3775" s="13">
        <v>1</v>
      </c>
      <c r="AA3775" s="13">
        <v>5465474</v>
      </c>
      <c r="AB3775" s="13" t="s">
        <v>60</v>
      </c>
      <c r="AC3775" s="13">
        <v>5465474</v>
      </c>
      <c r="AD3775" s="13" t="s">
        <v>178</v>
      </c>
      <c r="AE3775" s="13">
        <v>5465474</v>
      </c>
      <c r="AF3775" s="13" t="s">
        <v>60</v>
      </c>
      <c r="AG3775" s="13">
        <v>5465474</v>
      </c>
      <c r="AH3775" s="13">
        <v>5465474</v>
      </c>
      <c r="AI3775" s="13" t="s">
        <v>60</v>
      </c>
      <c r="AJ3775" s="13">
        <v>5465474</v>
      </c>
      <c r="AK3775" s="13" t="s">
        <v>50</v>
      </c>
      <c r="AL3775" s="13" t="s">
        <v>50</v>
      </c>
      <c r="AM3775" s="13" t="s">
        <v>35682</v>
      </c>
      <c r="AN3775" s="13" t="s">
        <v>253</v>
      </c>
      <c r="AO3775" s="13" t="s">
        <v>35683</v>
      </c>
      <c r="AP3775" s="21" t="s">
        <v>35684</v>
      </c>
      <c r="AQ3775" s="15" t="s">
        <v>50</v>
      </c>
      <c r="AR3775" s="13" t="s">
        <v>50</v>
      </c>
    </row>
    <row r="3776" spans="1:44" ht="15" thickBot="1">
      <c r="A3776" s="4" t="s">
        <v>35685</v>
      </c>
      <c r="B3776" s="7" t="s">
        <v>50</v>
      </c>
      <c r="C3776" s="6">
        <v>39083</v>
      </c>
      <c r="D3776" s="7" t="s">
        <v>45</v>
      </c>
      <c r="E3776" s="7" t="s">
        <v>46</v>
      </c>
      <c r="F3776" s="7" t="s">
        <v>70</v>
      </c>
      <c r="G3776" s="26" t="s">
        <v>54946</v>
      </c>
      <c r="H3776" s="7" t="s">
        <v>50</v>
      </c>
      <c r="I3776" s="7" t="s">
        <v>50</v>
      </c>
      <c r="J3776" s="6">
        <v>45376</v>
      </c>
      <c r="K3776" s="7" t="s">
        <v>116</v>
      </c>
      <c r="L3776" s="7" t="s">
        <v>178</v>
      </c>
      <c r="M3776" s="7" t="s">
        <v>35686</v>
      </c>
      <c r="N3776" s="7" t="s">
        <v>35687</v>
      </c>
      <c r="O3776" s="7" t="s">
        <v>35688</v>
      </c>
      <c r="P3776" s="5">
        <v>79278</v>
      </c>
      <c r="Q3776" s="7" t="s">
        <v>360</v>
      </c>
      <c r="R3776" s="34" t="s">
        <v>35689</v>
      </c>
      <c r="S3776" s="34" t="s">
        <v>35690</v>
      </c>
      <c r="T3776" s="7" t="s">
        <v>35691</v>
      </c>
      <c r="U3776" s="7" t="s">
        <v>35692</v>
      </c>
      <c r="V3776" s="7">
        <v>4400000</v>
      </c>
      <c r="W3776" s="7" t="s">
        <v>209</v>
      </c>
      <c r="X3776" s="7">
        <v>4768304</v>
      </c>
      <c r="Y3776" s="7" t="s">
        <v>50</v>
      </c>
      <c r="Z3776" s="7">
        <v>1</v>
      </c>
      <c r="AA3776" s="7">
        <v>4400000</v>
      </c>
      <c r="AB3776" s="7" t="s">
        <v>209</v>
      </c>
      <c r="AC3776" s="7">
        <v>4768304</v>
      </c>
      <c r="AD3776" s="7" t="s">
        <v>178</v>
      </c>
      <c r="AE3776" s="7">
        <v>4400000</v>
      </c>
      <c r="AF3776" s="7" t="s">
        <v>209</v>
      </c>
      <c r="AG3776" s="7">
        <v>4768304</v>
      </c>
      <c r="AH3776" s="7">
        <v>4400000</v>
      </c>
      <c r="AI3776" s="7" t="s">
        <v>209</v>
      </c>
      <c r="AJ3776" s="7">
        <v>4768304</v>
      </c>
      <c r="AK3776" s="7" t="s">
        <v>50</v>
      </c>
      <c r="AL3776" s="7" t="s">
        <v>50</v>
      </c>
      <c r="AM3776" s="7" t="s">
        <v>35693</v>
      </c>
      <c r="AN3776" s="7" t="s">
        <v>66</v>
      </c>
      <c r="AO3776" s="7" t="s">
        <v>35694</v>
      </c>
      <c r="AP3776" s="22" t="s">
        <v>35695</v>
      </c>
      <c r="AQ3776" s="9" t="s">
        <v>50</v>
      </c>
      <c r="AR3776" s="7" t="s">
        <v>50</v>
      </c>
    </row>
    <row r="3777" spans="1:44" ht="15" thickBot="1">
      <c r="A3777" s="10" t="s">
        <v>35696</v>
      </c>
      <c r="B3777" s="13">
        <v>165</v>
      </c>
      <c r="C3777" s="12">
        <v>36892</v>
      </c>
      <c r="D3777" s="13" t="s">
        <v>45</v>
      </c>
      <c r="E3777" s="13" t="s">
        <v>46</v>
      </c>
      <c r="F3777" s="13" t="s">
        <v>47</v>
      </c>
      <c r="G3777" s="13" t="s">
        <v>87</v>
      </c>
      <c r="H3777" s="13" t="s">
        <v>50</v>
      </c>
      <c r="I3777" s="13" t="s">
        <v>50</v>
      </c>
      <c r="J3777" s="12">
        <v>45377</v>
      </c>
      <c r="K3777" s="13" t="s">
        <v>177</v>
      </c>
      <c r="L3777" s="13" t="s">
        <v>162</v>
      </c>
      <c r="M3777" s="13" t="s">
        <v>35697</v>
      </c>
      <c r="N3777" s="13" t="s">
        <v>35698</v>
      </c>
      <c r="O3777" s="13" t="s">
        <v>35699</v>
      </c>
      <c r="P3777" s="11">
        <v>79960</v>
      </c>
      <c r="Q3777" s="13" t="s">
        <v>360</v>
      </c>
      <c r="R3777" s="33" t="s">
        <v>35700</v>
      </c>
      <c r="S3777" s="33" t="s">
        <v>35701</v>
      </c>
      <c r="T3777" s="13" t="s">
        <v>35702</v>
      </c>
      <c r="U3777" s="13">
        <v>3903161531</v>
      </c>
      <c r="V3777" s="13">
        <v>6850000</v>
      </c>
      <c r="W3777" s="13" t="s">
        <v>209</v>
      </c>
      <c r="X3777" s="13">
        <v>7420262</v>
      </c>
      <c r="Y3777" s="13" t="s">
        <v>61</v>
      </c>
      <c r="Z3777" s="13">
        <v>1</v>
      </c>
      <c r="AA3777" s="13" t="s">
        <v>50</v>
      </c>
      <c r="AB3777" s="13" t="s">
        <v>50</v>
      </c>
      <c r="AC3777" s="13" t="s">
        <v>50</v>
      </c>
      <c r="AD3777" s="13" t="s">
        <v>50</v>
      </c>
      <c r="AE3777" s="13" t="s">
        <v>50</v>
      </c>
      <c r="AF3777" s="13" t="s">
        <v>50</v>
      </c>
      <c r="AG3777" s="13" t="s">
        <v>50</v>
      </c>
      <c r="AH3777" s="13">
        <v>6850000</v>
      </c>
      <c r="AI3777" s="13" t="s">
        <v>209</v>
      </c>
      <c r="AJ3777" s="13">
        <v>7420262</v>
      </c>
      <c r="AK3777" s="13" t="s">
        <v>50</v>
      </c>
      <c r="AL3777" s="13" t="s">
        <v>50</v>
      </c>
      <c r="AM3777" s="13" t="s">
        <v>35703</v>
      </c>
      <c r="AN3777" s="13" t="s">
        <v>4322</v>
      </c>
      <c r="AO3777" s="13" t="s">
        <v>35704</v>
      </c>
      <c r="AP3777" s="21" t="s">
        <v>35705</v>
      </c>
      <c r="AQ3777" s="15" t="s">
        <v>50</v>
      </c>
      <c r="AR3777" s="13" t="s">
        <v>50</v>
      </c>
    </row>
    <row r="3778" spans="1:44" ht="15" thickBot="1">
      <c r="A3778" s="4" t="s">
        <v>35706</v>
      </c>
      <c r="B3778" s="7">
        <v>61</v>
      </c>
      <c r="C3778" s="6">
        <v>38917</v>
      </c>
      <c r="D3778" s="7" t="s">
        <v>45</v>
      </c>
      <c r="E3778" s="7" t="s">
        <v>46</v>
      </c>
      <c r="F3778" s="7" t="s">
        <v>47</v>
      </c>
      <c r="G3778" s="26" t="s">
        <v>54946</v>
      </c>
      <c r="H3778" s="7" t="s">
        <v>2796</v>
      </c>
      <c r="I3778" s="7" t="s">
        <v>50</v>
      </c>
      <c r="J3778" s="6">
        <v>45376</v>
      </c>
      <c r="K3778" s="7" t="s">
        <v>89</v>
      </c>
      <c r="L3778" s="7" t="s">
        <v>62</v>
      </c>
      <c r="M3778" s="7" t="s">
        <v>4936</v>
      </c>
      <c r="N3778" s="7" t="s">
        <v>35707</v>
      </c>
      <c r="O3778" s="7" t="s">
        <v>35708</v>
      </c>
      <c r="P3778" s="5">
        <v>80314</v>
      </c>
      <c r="Q3778" s="7" t="s">
        <v>135</v>
      </c>
      <c r="R3778" s="34" t="s">
        <v>35709</v>
      </c>
      <c r="S3778" s="34" t="s">
        <v>35710</v>
      </c>
      <c r="T3778" s="7" t="s">
        <v>35711</v>
      </c>
      <c r="U3778" s="7" t="s">
        <v>35712</v>
      </c>
      <c r="V3778" s="7">
        <v>1350500</v>
      </c>
      <c r="W3778" s="7" t="s">
        <v>139</v>
      </c>
      <c r="X3778" s="7">
        <v>1706541</v>
      </c>
      <c r="Y3778" s="7" t="s">
        <v>61</v>
      </c>
      <c r="Z3778" s="7">
        <v>2</v>
      </c>
      <c r="AA3778" s="7">
        <v>1350500</v>
      </c>
      <c r="AB3778" s="7" t="s">
        <v>139</v>
      </c>
      <c r="AC3778" s="7">
        <v>1706541</v>
      </c>
      <c r="AD3778" s="7" t="s">
        <v>62</v>
      </c>
      <c r="AE3778" s="7">
        <v>2850500</v>
      </c>
      <c r="AF3778" s="7" t="s">
        <v>139</v>
      </c>
      <c r="AG3778" s="7">
        <v>3699179</v>
      </c>
      <c r="AH3778" s="7">
        <v>2850500</v>
      </c>
      <c r="AI3778" s="7" t="s">
        <v>139</v>
      </c>
      <c r="AJ3778" s="7">
        <v>3699179</v>
      </c>
      <c r="AK3778" s="7" t="s">
        <v>35713</v>
      </c>
      <c r="AL3778" s="7" t="s">
        <v>50</v>
      </c>
      <c r="AM3778" s="7" t="s">
        <v>35714</v>
      </c>
      <c r="AN3778" s="7" t="s">
        <v>66</v>
      </c>
      <c r="AO3778" s="7" t="s">
        <v>35715</v>
      </c>
      <c r="AP3778" s="22" t="s">
        <v>35716</v>
      </c>
      <c r="AQ3778" s="9" t="s">
        <v>50</v>
      </c>
      <c r="AR3778" s="7" t="s">
        <v>50</v>
      </c>
    </row>
    <row r="3779" spans="1:44" ht="15" thickBot="1">
      <c r="A3779" s="10" t="s">
        <v>35717</v>
      </c>
      <c r="B3779" s="13">
        <v>936</v>
      </c>
      <c r="C3779" s="13" t="s">
        <v>50</v>
      </c>
      <c r="D3779" s="13" t="s">
        <v>45</v>
      </c>
      <c r="E3779" s="13" t="s">
        <v>46</v>
      </c>
      <c r="F3779" s="13" t="s">
        <v>70</v>
      </c>
      <c r="G3779" s="27" t="s">
        <v>54945</v>
      </c>
      <c r="H3779" s="13" t="s">
        <v>50</v>
      </c>
      <c r="I3779" s="13" t="s">
        <v>50</v>
      </c>
      <c r="J3779" s="12">
        <v>45378</v>
      </c>
      <c r="K3779" s="13" t="s">
        <v>50</v>
      </c>
      <c r="L3779" s="13" t="s">
        <v>467</v>
      </c>
      <c r="M3779" s="13" t="s">
        <v>50</v>
      </c>
      <c r="N3779" s="13" t="s">
        <v>50</v>
      </c>
      <c r="O3779" s="13" t="s">
        <v>35718</v>
      </c>
      <c r="P3779" s="11">
        <v>80445</v>
      </c>
      <c r="Q3779" s="13" t="s">
        <v>50</v>
      </c>
      <c r="R3779" s="33" t="s">
        <v>35719</v>
      </c>
      <c r="S3779" s="33" t="s">
        <v>35720</v>
      </c>
      <c r="T3779" s="13" t="s">
        <v>50</v>
      </c>
      <c r="U3779" s="13" t="s">
        <v>50</v>
      </c>
      <c r="V3779" s="13">
        <v>4000000</v>
      </c>
      <c r="W3779" s="13" t="s">
        <v>60</v>
      </c>
      <c r="X3779" s="13">
        <v>4000000</v>
      </c>
      <c r="Y3779" s="13" t="s">
        <v>467</v>
      </c>
      <c r="Z3779" s="13">
        <v>1</v>
      </c>
      <c r="AA3779" s="13">
        <v>4000000</v>
      </c>
      <c r="AB3779" s="13" t="s">
        <v>60</v>
      </c>
      <c r="AC3779" s="13">
        <v>4000000</v>
      </c>
      <c r="AD3779" s="13" t="s">
        <v>467</v>
      </c>
      <c r="AE3779" s="13">
        <v>4000000</v>
      </c>
      <c r="AF3779" s="13" t="s">
        <v>60</v>
      </c>
      <c r="AG3779" s="13">
        <v>4000000</v>
      </c>
      <c r="AH3779" s="13">
        <v>4000000</v>
      </c>
      <c r="AI3779" s="13" t="s">
        <v>60</v>
      </c>
      <c r="AJ3779" s="13">
        <v>4000000</v>
      </c>
      <c r="AK3779" s="13" t="s">
        <v>50</v>
      </c>
      <c r="AL3779" s="13" t="s">
        <v>50</v>
      </c>
      <c r="AM3779" s="13" t="s">
        <v>35721</v>
      </c>
      <c r="AN3779" s="13" t="s">
        <v>66</v>
      </c>
      <c r="AO3779" s="13" t="s">
        <v>50</v>
      </c>
      <c r="AP3779" s="15" t="s">
        <v>50</v>
      </c>
      <c r="AQ3779" s="21" t="s">
        <v>35722</v>
      </c>
      <c r="AR3779" s="13" t="s">
        <v>255</v>
      </c>
    </row>
    <row r="3780" spans="1:44" ht="15" thickBot="1">
      <c r="A3780" s="4" t="s">
        <v>35723</v>
      </c>
      <c r="B3780" s="7" t="s">
        <v>50</v>
      </c>
      <c r="C3780" s="6">
        <v>42005</v>
      </c>
      <c r="D3780" s="7" t="s">
        <v>45</v>
      </c>
      <c r="E3780" s="7" t="s">
        <v>46</v>
      </c>
      <c r="F3780" s="7" t="s">
        <v>70</v>
      </c>
      <c r="G3780" s="27" t="s">
        <v>54945</v>
      </c>
      <c r="H3780" s="7" t="s">
        <v>50</v>
      </c>
      <c r="I3780" s="7" t="s">
        <v>50</v>
      </c>
      <c r="J3780" s="6">
        <v>45376</v>
      </c>
      <c r="K3780" s="7" t="s">
        <v>50</v>
      </c>
      <c r="L3780" s="7" t="s">
        <v>52</v>
      </c>
      <c r="M3780" s="7" t="s">
        <v>35724</v>
      </c>
      <c r="N3780" s="7" t="s">
        <v>35725</v>
      </c>
      <c r="O3780" s="7" t="s">
        <v>35726</v>
      </c>
      <c r="P3780" s="5">
        <v>80507</v>
      </c>
      <c r="Q3780" s="7" t="s">
        <v>434</v>
      </c>
      <c r="R3780" s="34" t="s">
        <v>35727</v>
      </c>
      <c r="S3780" s="34" t="s">
        <v>35728</v>
      </c>
      <c r="T3780" s="7" t="s">
        <v>35729</v>
      </c>
      <c r="U3780" s="7" t="s">
        <v>35730</v>
      </c>
      <c r="V3780" s="7">
        <v>1150000</v>
      </c>
      <c r="W3780" s="7" t="s">
        <v>60</v>
      </c>
      <c r="X3780" s="7">
        <v>1150000</v>
      </c>
      <c r="Y3780" s="7" t="s">
        <v>50</v>
      </c>
      <c r="Z3780" s="7">
        <v>9</v>
      </c>
      <c r="AA3780" s="7" t="s">
        <v>50</v>
      </c>
      <c r="AB3780" s="7" t="s">
        <v>50</v>
      </c>
      <c r="AC3780" s="7" t="s">
        <v>50</v>
      </c>
      <c r="AD3780" s="7" t="s">
        <v>50</v>
      </c>
      <c r="AE3780" s="7" t="s">
        <v>50</v>
      </c>
      <c r="AF3780" s="7" t="s">
        <v>50</v>
      </c>
      <c r="AG3780" s="7" t="s">
        <v>50</v>
      </c>
      <c r="AH3780" s="7">
        <v>4262500</v>
      </c>
      <c r="AI3780" s="7" t="s">
        <v>60</v>
      </c>
      <c r="AJ3780" s="7">
        <v>4262500</v>
      </c>
      <c r="AK3780" s="7" t="s">
        <v>2118</v>
      </c>
      <c r="AL3780" s="7" t="s">
        <v>50</v>
      </c>
      <c r="AM3780" s="7" t="s">
        <v>35731</v>
      </c>
      <c r="AN3780" s="7" t="s">
        <v>738</v>
      </c>
      <c r="AO3780" s="7" t="s">
        <v>35732</v>
      </c>
      <c r="AP3780" s="22" t="s">
        <v>35728</v>
      </c>
      <c r="AQ3780" s="9" t="s">
        <v>50</v>
      </c>
      <c r="AR3780" s="7" t="s">
        <v>50</v>
      </c>
    </row>
    <row r="3781" spans="1:44" ht="15" thickBot="1">
      <c r="A3781" s="10" t="s">
        <v>35733</v>
      </c>
      <c r="B3781" s="13" t="s">
        <v>50</v>
      </c>
      <c r="C3781" s="12">
        <v>44927</v>
      </c>
      <c r="D3781" s="13" t="s">
        <v>45</v>
      </c>
      <c r="E3781" s="13" t="s">
        <v>46</v>
      </c>
      <c r="F3781" s="13" t="s">
        <v>70</v>
      </c>
      <c r="G3781" s="27" t="s">
        <v>54945</v>
      </c>
      <c r="H3781" s="13" t="s">
        <v>50</v>
      </c>
      <c r="I3781" s="13" t="s">
        <v>50</v>
      </c>
      <c r="J3781" s="12">
        <v>45378</v>
      </c>
      <c r="K3781" s="13" t="s">
        <v>50</v>
      </c>
      <c r="L3781" s="13" t="s">
        <v>1624</v>
      </c>
      <c r="M3781" s="13" t="s">
        <v>35734</v>
      </c>
      <c r="N3781" s="13" t="s">
        <v>1114</v>
      </c>
      <c r="O3781" s="13" t="s">
        <v>35735</v>
      </c>
      <c r="P3781" s="11">
        <v>80543</v>
      </c>
      <c r="Q3781" s="13" t="s">
        <v>1116</v>
      </c>
      <c r="R3781" s="29" t="s">
        <v>35736</v>
      </c>
      <c r="S3781" s="33" t="s">
        <v>35737</v>
      </c>
      <c r="T3781" s="13" t="s">
        <v>35738</v>
      </c>
      <c r="U3781" s="13" t="s">
        <v>50</v>
      </c>
      <c r="V3781" s="13">
        <v>500000</v>
      </c>
      <c r="W3781" s="13" t="s">
        <v>60</v>
      </c>
      <c r="X3781" s="13">
        <v>500000</v>
      </c>
      <c r="Y3781" s="13" t="s">
        <v>467</v>
      </c>
      <c r="Z3781" s="13">
        <v>1</v>
      </c>
      <c r="AA3781" s="13">
        <v>500000</v>
      </c>
      <c r="AB3781" s="13" t="s">
        <v>60</v>
      </c>
      <c r="AC3781" s="13">
        <v>500000</v>
      </c>
      <c r="AD3781" s="13" t="s">
        <v>1624</v>
      </c>
      <c r="AE3781" s="13">
        <v>500000</v>
      </c>
      <c r="AF3781" s="13" t="s">
        <v>60</v>
      </c>
      <c r="AG3781" s="13">
        <v>500000</v>
      </c>
      <c r="AH3781" s="13">
        <v>500000</v>
      </c>
      <c r="AI3781" s="13" t="s">
        <v>60</v>
      </c>
      <c r="AJ3781" s="13">
        <v>500000</v>
      </c>
      <c r="AK3781" s="13" t="s">
        <v>4115</v>
      </c>
      <c r="AL3781" s="13" t="s">
        <v>50</v>
      </c>
      <c r="AM3781" s="13" t="s">
        <v>35739</v>
      </c>
      <c r="AN3781" s="13" t="s">
        <v>66</v>
      </c>
      <c r="AO3781" s="13" t="s">
        <v>35740</v>
      </c>
      <c r="AP3781" s="21" t="s">
        <v>35741</v>
      </c>
      <c r="AQ3781" s="15" t="s">
        <v>50</v>
      </c>
      <c r="AR3781" s="13" t="s">
        <v>50</v>
      </c>
    </row>
    <row r="3782" spans="1:44" ht="15" thickBot="1">
      <c r="A3782" s="4" t="s">
        <v>35742</v>
      </c>
      <c r="B3782" s="7" t="s">
        <v>50</v>
      </c>
      <c r="C3782" s="6">
        <v>44251</v>
      </c>
      <c r="D3782" s="7" t="s">
        <v>45</v>
      </c>
      <c r="E3782" s="7" t="s">
        <v>46</v>
      </c>
      <c r="F3782" s="7" t="s">
        <v>70</v>
      </c>
      <c r="G3782" s="7" t="s">
        <v>87</v>
      </c>
      <c r="H3782" s="7" t="s">
        <v>50</v>
      </c>
      <c r="I3782" s="7" t="s">
        <v>50</v>
      </c>
      <c r="J3782" s="6">
        <v>45379</v>
      </c>
      <c r="K3782" s="7" t="s">
        <v>50</v>
      </c>
      <c r="L3782" s="7" t="s">
        <v>241</v>
      </c>
      <c r="M3782" s="7" t="s">
        <v>35743</v>
      </c>
      <c r="N3782" s="7" t="s">
        <v>3491</v>
      </c>
      <c r="O3782" s="7" t="s">
        <v>35744</v>
      </c>
      <c r="P3782" s="5">
        <v>80918</v>
      </c>
      <c r="Q3782" s="7" t="s">
        <v>245</v>
      </c>
      <c r="R3782" s="34" t="s">
        <v>35745</v>
      </c>
      <c r="S3782" s="31" t="s">
        <v>50</v>
      </c>
      <c r="T3782" s="7" t="s">
        <v>50</v>
      </c>
      <c r="U3782" s="7">
        <v>18867154983</v>
      </c>
      <c r="V3782" s="7">
        <v>50000000</v>
      </c>
      <c r="W3782" s="7" t="s">
        <v>2056</v>
      </c>
      <c r="X3782" s="7">
        <v>6918021</v>
      </c>
      <c r="Y3782" s="7" t="s">
        <v>154</v>
      </c>
      <c r="Z3782" s="7">
        <v>2</v>
      </c>
      <c r="AA3782" s="7">
        <v>50000000</v>
      </c>
      <c r="AB3782" s="7" t="s">
        <v>2056</v>
      </c>
      <c r="AC3782" s="7">
        <v>6918021</v>
      </c>
      <c r="AD3782" s="7" t="s">
        <v>241</v>
      </c>
      <c r="AE3782" s="7">
        <v>80000000</v>
      </c>
      <c r="AF3782" s="7" t="s">
        <v>2056</v>
      </c>
      <c r="AG3782" s="7">
        <v>11284388</v>
      </c>
      <c r="AH3782" s="7">
        <v>80000000</v>
      </c>
      <c r="AI3782" s="7" t="s">
        <v>2056</v>
      </c>
      <c r="AJ3782" s="7">
        <v>11284388</v>
      </c>
      <c r="AK3782" s="7" t="s">
        <v>50</v>
      </c>
      <c r="AL3782" s="7" t="s">
        <v>50</v>
      </c>
      <c r="AM3782" s="7" t="s">
        <v>35746</v>
      </c>
      <c r="AN3782" s="7" t="s">
        <v>993</v>
      </c>
      <c r="AO3782" s="7" t="s">
        <v>50</v>
      </c>
      <c r="AP3782" s="9" t="s">
        <v>50</v>
      </c>
      <c r="AQ3782" s="22" t="s">
        <v>35747</v>
      </c>
      <c r="AR3782" s="7" t="s">
        <v>255</v>
      </c>
    </row>
    <row r="3783" spans="1:44" ht="15" thickBot="1">
      <c r="A3783" s="10" t="s">
        <v>35748</v>
      </c>
      <c r="B3783" s="11">
        <v>786274</v>
      </c>
      <c r="C3783" s="12">
        <v>44197</v>
      </c>
      <c r="D3783" s="13" t="s">
        <v>45</v>
      </c>
      <c r="E3783" s="13" t="s">
        <v>46</v>
      </c>
      <c r="F3783" s="13" t="s">
        <v>47</v>
      </c>
      <c r="G3783" s="13" t="s">
        <v>48</v>
      </c>
      <c r="H3783" s="13" t="s">
        <v>49</v>
      </c>
      <c r="I3783" s="13" t="s">
        <v>50</v>
      </c>
      <c r="J3783" s="12">
        <v>45378</v>
      </c>
      <c r="K3783" s="13" t="s">
        <v>51</v>
      </c>
      <c r="L3783" s="13" t="s">
        <v>268</v>
      </c>
      <c r="M3783" s="13" t="s">
        <v>50</v>
      </c>
      <c r="N3783" s="13" t="s">
        <v>29522</v>
      </c>
      <c r="O3783" s="13" t="s">
        <v>35749</v>
      </c>
      <c r="P3783" s="11">
        <v>80951</v>
      </c>
      <c r="Q3783" s="13" t="s">
        <v>56</v>
      </c>
      <c r="R3783" s="33" t="s">
        <v>35750</v>
      </c>
      <c r="S3783" s="33" t="s">
        <v>35751</v>
      </c>
      <c r="T3783" s="13" t="s">
        <v>50</v>
      </c>
      <c r="U3783" s="13" t="s">
        <v>50</v>
      </c>
      <c r="V3783" s="13" t="s">
        <v>50</v>
      </c>
      <c r="W3783" s="13" t="s">
        <v>50</v>
      </c>
      <c r="X3783" s="13" t="s">
        <v>50</v>
      </c>
      <c r="Y3783" s="13" t="s">
        <v>61</v>
      </c>
      <c r="Z3783" s="13">
        <v>1</v>
      </c>
      <c r="AA3783" s="13" t="s">
        <v>50</v>
      </c>
      <c r="AB3783" s="13" t="s">
        <v>50</v>
      </c>
      <c r="AC3783" s="13" t="s">
        <v>50</v>
      </c>
      <c r="AD3783" s="13" t="s">
        <v>50</v>
      </c>
      <c r="AE3783" s="13" t="s">
        <v>50</v>
      </c>
      <c r="AF3783" s="13" t="s">
        <v>50</v>
      </c>
      <c r="AG3783" s="13" t="s">
        <v>50</v>
      </c>
      <c r="AH3783" s="13" t="s">
        <v>50</v>
      </c>
      <c r="AI3783" s="13" t="s">
        <v>50</v>
      </c>
      <c r="AJ3783" s="13" t="s">
        <v>50</v>
      </c>
      <c r="AK3783" s="13" t="s">
        <v>50</v>
      </c>
      <c r="AL3783" s="13" t="s">
        <v>50</v>
      </c>
      <c r="AM3783" s="13" t="s">
        <v>35752</v>
      </c>
      <c r="AN3783" s="13" t="s">
        <v>66</v>
      </c>
      <c r="AO3783" s="13" t="s">
        <v>35753</v>
      </c>
      <c r="AP3783" s="21" t="s">
        <v>35754</v>
      </c>
      <c r="AQ3783" s="15" t="s">
        <v>50</v>
      </c>
      <c r="AR3783" s="13" t="s">
        <v>50</v>
      </c>
    </row>
    <row r="3784" spans="1:44" ht="15" thickBot="1">
      <c r="A3784" s="4" t="s">
        <v>35755</v>
      </c>
      <c r="B3784" s="5">
        <v>45660</v>
      </c>
      <c r="C3784" s="6">
        <v>25204</v>
      </c>
      <c r="D3784" s="7" t="s">
        <v>45</v>
      </c>
      <c r="E3784" s="7" t="s">
        <v>1939</v>
      </c>
      <c r="F3784" s="7" t="s">
        <v>70</v>
      </c>
      <c r="G3784" s="7" t="s">
        <v>145</v>
      </c>
      <c r="H3784" s="7" t="s">
        <v>12202</v>
      </c>
      <c r="I3784" s="7" t="s">
        <v>50</v>
      </c>
      <c r="J3784" s="6">
        <v>45376</v>
      </c>
      <c r="K3784" s="7" t="s">
        <v>116</v>
      </c>
      <c r="L3784" s="7" t="s">
        <v>52</v>
      </c>
      <c r="M3784" s="7" t="s">
        <v>35756</v>
      </c>
      <c r="N3784" s="7" t="s">
        <v>2022</v>
      </c>
      <c r="O3784" s="7" t="s">
        <v>35757</v>
      </c>
      <c r="P3784" s="5">
        <v>81238</v>
      </c>
      <c r="Q3784" s="7" t="s">
        <v>1116</v>
      </c>
      <c r="R3784" s="34" t="s">
        <v>35758</v>
      </c>
      <c r="S3784" s="34" t="s">
        <v>35759</v>
      </c>
      <c r="T3784" s="7" t="s">
        <v>50</v>
      </c>
      <c r="U3784" s="7" t="s">
        <v>35760</v>
      </c>
      <c r="V3784" s="7">
        <v>6400000</v>
      </c>
      <c r="W3784" s="7" t="s">
        <v>60</v>
      </c>
      <c r="X3784" s="7">
        <v>6400000</v>
      </c>
      <c r="Y3784" s="7" t="s">
        <v>50</v>
      </c>
      <c r="Z3784" s="7">
        <v>1</v>
      </c>
      <c r="AA3784" s="7" t="s">
        <v>50</v>
      </c>
      <c r="AB3784" s="7" t="s">
        <v>50</v>
      </c>
      <c r="AC3784" s="7" t="s">
        <v>50</v>
      </c>
      <c r="AD3784" s="7" t="s">
        <v>50</v>
      </c>
      <c r="AE3784" s="7" t="s">
        <v>50</v>
      </c>
      <c r="AF3784" s="7" t="s">
        <v>50</v>
      </c>
      <c r="AG3784" s="7" t="s">
        <v>50</v>
      </c>
      <c r="AH3784" s="7">
        <v>6400000</v>
      </c>
      <c r="AI3784" s="7" t="s">
        <v>60</v>
      </c>
      <c r="AJ3784" s="7">
        <v>6400000</v>
      </c>
      <c r="AK3784" s="7" t="s">
        <v>35761</v>
      </c>
      <c r="AL3784" s="7" t="s">
        <v>50</v>
      </c>
      <c r="AM3784" s="7" t="s">
        <v>35762</v>
      </c>
      <c r="AN3784" s="7" t="s">
        <v>66</v>
      </c>
      <c r="AO3784" s="7" t="s">
        <v>35763</v>
      </c>
      <c r="AP3784" s="9" t="s">
        <v>50</v>
      </c>
      <c r="AQ3784" s="22" t="s">
        <v>35764</v>
      </c>
      <c r="AR3784" s="7" t="s">
        <v>50</v>
      </c>
    </row>
    <row r="3785" spans="1:44" ht="15" thickBot="1">
      <c r="A3785" s="10" t="s">
        <v>35765</v>
      </c>
      <c r="B3785" s="11">
        <v>1515</v>
      </c>
      <c r="C3785" s="12">
        <v>31778</v>
      </c>
      <c r="D3785" s="13" t="s">
        <v>45</v>
      </c>
      <c r="E3785" s="13" t="s">
        <v>1939</v>
      </c>
      <c r="F3785" s="13" t="s">
        <v>70</v>
      </c>
      <c r="G3785" s="13" t="s">
        <v>176</v>
      </c>
      <c r="H3785" s="13" t="s">
        <v>443</v>
      </c>
      <c r="I3785" s="13" t="s">
        <v>50</v>
      </c>
      <c r="J3785" s="12">
        <v>45376</v>
      </c>
      <c r="K3785" s="13" t="s">
        <v>116</v>
      </c>
      <c r="L3785" s="13" t="s">
        <v>52</v>
      </c>
      <c r="M3785" s="13" t="s">
        <v>7458</v>
      </c>
      <c r="N3785" s="13" t="s">
        <v>628</v>
      </c>
      <c r="O3785" s="13" t="s">
        <v>35766</v>
      </c>
      <c r="P3785" s="11">
        <v>82401</v>
      </c>
      <c r="Q3785" s="13" t="s">
        <v>630</v>
      </c>
      <c r="R3785" s="33" t="s">
        <v>35767</v>
      </c>
      <c r="S3785" s="33" t="s">
        <v>35768</v>
      </c>
      <c r="T3785" s="13" t="s">
        <v>35769</v>
      </c>
      <c r="U3785" s="13">
        <v>2145208322</v>
      </c>
      <c r="V3785" s="13">
        <v>500000</v>
      </c>
      <c r="W3785" s="13" t="s">
        <v>60</v>
      </c>
      <c r="X3785" s="13">
        <v>500000</v>
      </c>
      <c r="Y3785" s="13" t="s">
        <v>50</v>
      </c>
      <c r="Z3785" s="13">
        <v>2</v>
      </c>
      <c r="AA3785" s="13" t="s">
        <v>50</v>
      </c>
      <c r="AB3785" s="13" t="s">
        <v>50</v>
      </c>
      <c r="AC3785" s="13" t="s">
        <v>50</v>
      </c>
      <c r="AD3785" s="13" t="s">
        <v>50</v>
      </c>
      <c r="AE3785" s="13" t="s">
        <v>50</v>
      </c>
      <c r="AF3785" s="13" t="s">
        <v>50</v>
      </c>
      <c r="AG3785" s="13" t="s">
        <v>50</v>
      </c>
      <c r="AH3785" s="13">
        <v>500000</v>
      </c>
      <c r="AI3785" s="13" t="s">
        <v>60</v>
      </c>
      <c r="AJ3785" s="13">
        <v>500000</v>
      </c>
      <c r="AK3785" s="13" t="s">
        <v>35770</v>
      </c>
      <c r="AL3785" s="13" t="s">
        <v>50</v>
      </c>
      <c r="AM3785" s="13" t="s">
        <v>35771</v>
      </c>
      <c r="AN3785" s="13" t="s">
        <v>66</v>
      </c>
      <c r="AO3785" s="13" t="s">
        <v>35772</v>
      </c>
      <c r="AP3785" s="21" t="s">
        <v>35773</v>
      </c>
      <c r="AQ3785" s="15" t="s">
        <v>50</v>
      </c>
      <c r="AR3785" s="13" t="s">
        <v>50</v>
      </c>
    </row>
    <row r="3786" spans="1:44" ht="15" thickBot="1">
      <c r="A3786" s="4" t="s">
        <v>35774</v>
      </c>
      <c r="B3786" s="7">
        <v>251</v>
      </c>
      <c r="C3786" s="6">
        <v>43101</v>
      </c>
      <c r="D3786" s="7" t="s">
        <v>45</v>
      </c>
      <c r="E3786" s="7" t="s">
        <v>46</v>
      </c>
      <c r="F3786" s="7" t="s">
        <v>70</v>
      </c>
      <c r="G3786" s="7" t="s">
        <v>50</v>
      </c>
      <c r="H3786" s="7" t="s">
        <v>50</v>
      </c>
      <c r="I3786" s="7" t="s">
        <v>50</v>
      </c>
      <c r="J3786" s="6">
        <v>45376</v>
      </c>
      <c r="K3786" s="7" t="s">
        <v>50</v>
      </c>
      <c r="L3786" s="7" t="s">
        <v>467</v>
      </c>
      <c r="M3786" s="7" t="s">
        <v>35775</v>
      </c>
      <c r="N3786" s="7" t="s">
        <v>6508</v>
      </c>
      <c r="O3786" s="7" t="s">
        <v>35776</v>
      </c>
      <c r="P3786" s="5">
        <v>82443</v>
      </c>
      <c r="Q3786" s="7" t="s">
        <v>360</v>
      </c>
      <c r="R3786" s="28" t="s">
        <v>35777</v>
      </c>
      <c r="S3786" s="31" t="s">
        <v>50</v>
      </c>
      <c r="T3786" s="7" t="s">
        <v>35778</v>
      </c>
      <c r="U3786" s="7" t="s">
        <v>50</v>
      </c>
      <c r="V3786" s="7">
        <v>900000</v>
      </c>
      <c r="W3786" s="7" t="s">
        <v>209</v>
      </c>
      <c r="X3786" s="7">
        <v>975335</v>
      </c>
      <c r="Y3786" s="7" t="s">
        <v>467</v>
      </c>
      <c r="Z3786" s="7">
        <v>3</v>
      </c>
      <c r="AA3786" s="7">
        <v>900000</v>
      </c>
      <c r="AB3786" s="7" t="s">
        <v>209</v>
      </c>
      <c r="AC3786" s="7">
        <v>975335</v>
      </c>
      <c r="AD3786" s="7" t="s">
        <v>467</v>
      </c>
      <c r="AE3786" s="7">
        <v>910000</v>
      </c>
      <c r="AF3786" s="7" t="s">
        <v>209</v>
      </c>
      <c r="AG3786" s="7">
        <v>986348</v>
      </c>
      <c r="AH3786" s="7">
        <v>910000</v>
      </c>
      <c r="AI3786" s="7" t="s">
        <v>209</v>
      </c>
      <c r="AJ3786" s="7">
        <v>986348</v>
      </c>
      <c r="AK3786" s="7" t="s">
        <v>35779</v>
      </c>
      <c r="AL3786" s="7" t="s">
        <v>50</v>
      </c>
      <c r="AM3786" s="7" t="s">
        <v>35780</v>
      </c>
      <c r="AN3786" s="7" t="s">
        <v>66</v>
      </c>
      <c r="AO3786" s="7" t="s">
        <v>50</v>
      </c>
      <c r="AP3786" s="22" t="s">
        <v>35781</v>
      </c>
      <c r="AQ3786" s="9" t="s">
        <v>50</v>
      </c>
      <c r="AR3786" s="7" t="s">
        <v>255</v>
      </c>
    </row>
    <row r="3787" spans="1:44" ht="15" thickBot="1">
      <c r="A3787" s="10" t="s">
        <v>35782</v>
      </c>
      <c r="B3787" s="13" t="s">
        <v>50</v>
      </c>
      <c r="C3787" s="12">
        <v>42370</v>
      </c>
      <c r="D3787" s="13" t="s">
        <v>45</v>
      </c>
      <c r="E3787" s="13" t="s">
        <v>46</v>
      </c>
      <c r="F3787" s="13" t="s">
        <v>70</v>
      </c>
      <c r="G3787" s="27" t="s">
        <v>54945</v>
      </c>
      <c r="H3787" s="13" t="s">
        <v>240</v>
      </c>
      <c r="I3787" s="13" t="s">
        <v>50</v>
      </c>
      <c r="J3787" s="12">
        <v>45379</v>
      </c>
      <c r="K3787" s="13" t="s">
        <v>116</v>
      </c>
      <c r="L3787" s="13" t="s">
        <v>52</v>
      </c>
      <c r="M3787" s="13" t="s">
        <v>2693</v>
      </c>
      <c r="N3787" s="13" t="s">
        <v>730</v>
      </c>
      <c r="O3787" s="13" t="s">
        <v>35783</v>
      </c>
      <c r="P3787" s="11">
        <v>83079</v>
      </c>
      <c r="Q3787" s="13" t="s">
        <v>616</v>
      </c>
      <c r="R3787" s="33" t="s">
        <v>35784</v>
      </c>
      <c r="S3787" s="33" t="s">
        <v>35785</v>
      </c>
      <c r="T3787" s="13" t="s">
        <v>35786</v>
      </c>
      <c r="U3787" s="13" t="s">
        <v>35787</v>
      </c>
      <c r="V3787" s="13">
        <v>600000</v>
      </c>
      <c r="W3787" s="13" t="s">
        <v>60</v>
      </c>
      <c r="X3787" s="13">
        <v>600000</v>
      </c>
      <c r="Y3787" s="13" t="s">
        <v>467</v>
      </c>
      <c r="Z3787" s="13">
        <v>11</v>
      </c>
      <c r="AA3787" s="13">
        <v>150000</v>
      </c>
      <c r="AB3787" s="13" t="s">
        <v>60</v>
      </c>
      <c r="AC3787" s="13">
        <v>150000</v>
      </c>
      <c r="AD3787" s="13" t="s">
        <v>467</v>
      </c>
      <c r="AE3787" s="13">
        <v>150000</v>
      </c>
      <c r="AF3787" s="13" t="s">
        <v>60</v>
      </c>
      <c r="AG3787" s="13">
        <v>150000</v>
      </c>
      <c r="AH3787" s="13">
        <v>6156682</v>
      </c>
      <c r="AI3787" s="13" t="s">
        <v>60</v>
      </c>
      <c r="AJ3787" s="13">
        <v>6156682</v>
      </c>
      <c r="AK3787" s="13" t="s">
        <v>9084</v>
      </c>
      <c r="AL3787" s="13" t="s">
        <v>50</v>
      </c>
      <c r="AM3787" s="13" t="s">
        <v>35788</v>
      </c>
      <c r="AN3787" s="13" t="s">
        <v>66</v>
      </c>
      <c r="AO3787" s="13" t="s">
        <v>35786</v>
      </c>
      <c r="AP3787" s="21" t="s">
        <v>35789</v>
      </c>
      <c r="AQ3787" s="15" t="s">
        <v>50</v>
      </c>
      <c r="AR3787" s="13" t="s">
        <v>50</v>
      </c>
    </row>
    <row r="3788" spans="1:44" ht="15" thickBot="1">
      <c r="A3788" s="4" t="s">
        <v>35790</v>
      </c>
      <c r="B3788" s="5">
        <v>9406</v>
      </c>
      <c r="C3788" s="6">
        <v>42005</v>
      </c>
      <c r="D3788" s="7" t="s">
        <v>45</v>
      </c>
      <c r="E3788" s="7" t="s">
        <v>46</v>
      </c>
      <c r="F3788" s="7" t="s">
        <v>70</v>
      </c>
      <c r="G3788" s="26" t="s">
        <v>54946</v>
      </c>
      <c r="H3788" s="7" t="s">
        <v>4364</v>
      </c>
      <c r="I3788" s="7" t="s">
        <v>50</v>
      </c>
      <c r="J3788" s="6">
        <v>45377</v>
      </c>
      <c r="K3788" s="7" t="s">
        <v>50</v>
      </c>
      <c r="L3788" s="7" t="s">
        <v>178</v>
      </c>
      <c r="M3788" s="7" t="s">
        <v>35791</v>
      </c>
      <c r="N3788" s="7" t="s">
        <v>2022</v>
      </c>
      <c r="O3788" s="7" t="s">
        <v>35792</v>
      </c>
      <c r="P3788" s="5">
        <v>83961</v>
      </c>
      <c r="Q3788" s="7" t="s">
        <v>1116</v>
      </c>
      <c r="R3788" s="34" t="s">
        <v>35793</v>
      </c>
      <c r="S3788" s="34" t="s">
        <v>35794</v>
      </c>
      <c r="T3788" s="7" t="s">
        <v>35795</v>
      </c>
      <c r="U3788" s="7" t="s">
        <v>35796</v>
      </c>
      <c r="V3788" s="7">
        <v>50000</v>
      </c>
      <c r="W3788" s="7" t="s">
        <v>60</v>
      </c>
      <c r="X3788" s="7">
        <v>50000</v>
      </c>
      <c r="Y3788" s="7" t="s">
        <v>50</v>
      </c>
      <c r="Z3788" s="7">
        <v>3</v>
      </c>
      <c r="AA3788" s="7">
        <v>50000</v>
      </c>
      <c r="AB3788" s="7" t="s">
        <v>60</v>
      </c>
      <c r="AC3788" s="7">
        <v>50000</v>
      </c>
      <c r="AD3788" s="7" t="s">
        <v>178</v>
      </c>
      <c r="AE3788" s="7">
        <v>125000</v>
      </c>
      <c r="AF3788" s="7" t="s">
        <v>60</v>
      </c>
      <c r="AG3788" s="7">
        <v>125000</v>
      </c>
      <c r="AH3788" s="7">
        <v>125000</v>
      </c>
      <c r="AI3788" s="7" t="s">
        <v>60</v>
      </c>
      <c r="AJ3788" s="7">
        <v>125000</v>
      </c>
      <c r="AK3788" s="7" t="s">
        <v>35797</v>
      </c>
      <c r="AL3788" s="7" t="s">
        <v>50</v>
      </c>
      <c r="AM3788" s="7" t="s">
        <v>35798</v>
      </c>
      <c r="AN3788" s="7" t="s">
        <v>66</v>
      </c>
      <c r="AO3788" s="7" t="s">
        <v>35799</v>
      </c>
      <c r="AP3788" s="22" t="s">
        <v>35800</v>
      </c>
      <c r="AQ3788" s="9" t="s">
        <v>50</v>
      </c>
      <c r="AR3788" s="7" t="s">
        <v>50</v>
      </c>
    </row>
    <row r="3789" spans="1:44" ht="15" thickBot="1">
      <c r="A3789" s="10" t="s">
        <v>35801</v>
      </c>
      <c r="B3789" s="13">
        <v>10</v>
      </c>
      <c r="C3789" s="12">
        <v>45372</v>
      </c>
      <c r="D3789" s="13" t="s">
        <v>45</v>
      </c>
      <c r="E3789" s="13" t="s">
        <v>46</v>
      </c>
      <c r="F3789" s="13" t="s">
        <v>70</v>
      </c>
      <c r="G3789" s="27" t="s">
        <v>54945</v>
      </c>
      <c r="H3789" s="13" t="s">
        <v>50</v>
      </c>
      <c r="I3789" s="13" t="s">
        <v>50</v>
      </c>
      <c r="J3789" s="12">
        <v>45376</v>
      </c>
      <c r="K3789" s="13" t="s">
        <v>50</v>
      </c>
      <c r="L3789" s="13" t="s">
        <v>467</v>
      </c>
      <c r="M3789" s="13" t="s">
        <v>35802</v>
      </c>
      <c r="N3789" s="13" t="s">
        <v>7792</v>
      </c>
      <c r="O3789" s="13" t="s">
        <v>35803</v>
      </c>
      <c r="P3789" s="11">
        <v>84495</v>
      </c>
      <c r="Q3789" s="13" t="s">
        <v>93</v>
      </c>
      <c r="R3789" s="33" t="s">
        <v>35804</v>
      </c>
      <c r="S3789" s="33" t="s">
        <v>35805</v>
      </c>
      <c r="T3789" s="13" t="s">
        <v>35806</v>
      </c>
      <c r="U3789" s="13" t="s">
        <v>35807</v>
      </c>
      <c r="V3789" s="13">
        <v>250000</v>
      </c>
      <c r="W3789" s="13" t="s">
        <v>60</v>
      </c>
      <c r="X3789" s="13">
        <v>250000</v>
      </c>
      <c r="Y3789" s="13" t="s">
        <v>467</v>
      </c>
      <c r="Z3789" s="13">
        <v>1</v>
      </c>
      <c r="AA3789" s="13">
        <v>250000</v>
      </c>
      <c r="AB3789" s="13" t="s">
        <v>60</v>
      </c>
      <c r="AC3789" s="13">
        <v>250000</v>
      </c>
      <c r="AD3789" s="13" t="s">
        <v>467</v>
      </c>
      <c r="AE3789" s="13">
        <v>250000</v>
      </c>
      <c r="AF3789" s="13" t="s">
        <v>60</v>
      </c>
      <c r="AG3789" s="13">
        <v>250000</v>
      </c>
      <c r="AH3789" s="13">
        <v>250000</v>
      </c>
      <c r="AI3789" s="13" t="s">
        <v>60</v>
      </c>
      <c r="AJ3789" s="13">
        <v>250000</v>
      </c>
      <c r="AK3789" s="13" t="s">
        <v>35808</v>
      </c>
      <c r="AL3789" s="13" t="s">
        <v>50</v>
      </c>
      <c r="AM3789" s="13" t="s">
        <v>35809</v>
      </c>
      <c r="AN3789" s="13" t="s">
        <v>993</v>
      </c>
      <c r="AO3789" s="13" t="s">
        <v>35810</v>
      </c>
      <c r="AP3789" s="15" t="s">
        <v>50</v>
      </c>
      <c r="AQ3789" s="21" t="s">
        <v>35811</v>
      </c>
      <c r="AR3789" s="13" t="s">
        <v>50</v>
      </c>
    </row>
    <row r="3790" spans="1:44" ht="15" thickBot="1">
      <c r="A3790" s="4" t="s">
        <v>35812</v>
      </c>
      <c r="B3790" s="5">
        <v>6627</v>
      </c>
      <c r="C3790" s="6">
        <v>24108</v>
      </c>
      <c r="D3790" s="7" t="s">
        <v>45</v>
      </c>
      <c r="E3790" s="7" t="s">
        <v>46</v>
      </c>
      <c r="F3790" s="7" t="s">
        <v>70</v>
      </c>
      <c r="G3790" s="26" t="s">
        <v>54946</v>
      </c>
      <c r="H3790" s="7" t="s">
        <v>50</v>
      </c>
      <c r="I3790" s="7" t="s">
        <v>50</v>
      </c>
      <c r="J3790" s="6">
        <v>45379</v>
      </c>
      <c r="K3790" s="7" t="s">
        <v>116</v>
      </c>
      <c r="L3790" s="7" t="s">
        <v>131</v>
      </c>
      <c r="M3790" s="7" t="s">
        <v>35813</v>
      </c>
      <c r="N3790" s="7" t="s">
        <v>35814</v>
      </c>
      <c r="O3790" s="7" t="s">
        <v>35815</v>
      </c>
      <c r="P3790" s="5">
        <v>84800</v>
      </c>
      <c r="Q3790" s="7" t="s">
        <v>50</v>
      </c>
      <c r="R3790" s="34" t="s">
        <v>35816</v>
      </c>
      <c r="S3790" s="34" t="s">
        <v>35817</v>
      </c>
      <c r="T3790" s="7" t="s">
        <v>35818</v>
      </c>
      <c r="U3790" s="7" t="s">
        <v>50</v>
      </c>
      <c r="V3790" s="7">
        <v>14400000</v>
      </c>
      <c r="W3790" s="7" t="s">
        <v>1085</v>
      </c>
      <c r="X3790" s="7">
        <v>10636051</v>
      </c>
      <c r="Y3790" s="7" t="s">
        <v>50</v>
      </c>
      <c r="Z3790" s="7">
        <v>1</v>
      </c>
      <c r="AA3790" s="7" t="s">
        <v>50</v>
      </c>
      <c r="AB3790" s="7" t="s">
        <v>50</v>
      </c>
      <c r="AC3790" s="7" t="s">
        <v>50</v>
      </c>
      <c r="AD3790" s="7" t="s">
        <v>50</v>
      </c>
      <c r="AE3790" s="7" t="s">
        <v>50</v>
      </c>
      <c r="AF3790" s="7" t="s">
        <v>50</v>
      </c>
      <c r="AG3790" s="7" t="s">
        <v>50</v>
      </c>
      <c r="AH3790" s="7">
        <v>14400000</v>
      </c>
      <c r="AI3790" s="7" t="s">
        <v>1085</v>
      </c>
      <c r="AJ3790" s="7">
        <v>10636051</v>
      </c>
      <c r="AK3790" s="7" t="s">
        <v>35819</v>
      </c>
      <c r="AL3790" s="7" t="s">
        <v>50</v>
      </c>
      <c r="AM3790" s="7" t="s">
        <v>35820</v>
      </c>
      <c r="AN3790" s="7" t="s">
        <v>993</v>
      </c>
      <c r="AO3790" s="7" t="s">
        <v>50</v>
      </c>
      <c r="AP3790" s="9" t="s">
        <v>50</v>
      </c>
      <c r="AQ3790" s="22" t="s">
        <v>35821</v>
      </c>
      <c r="AR3790" s="7" t="s">
        <v>255</v>
      </c>
    </row>
    <row r="3791" spans="1:44" ht="15" thickBot="1">
      <c r="A3791" s="10" t="s">
        <v>35822</v>
      </c>
      <c r="B3791" s="11">
        <v>36282</v>
      </c>
      <c r="C3791" s="12">
        <v>42005</v>
      </c>
      <c r="D3791" s="13" t="s">
        <v>45</v>
      </c>
      <c r="E3791" s="13" t="s">
        <v>46</v>
      </c>
      <c r="F3791" s="13" t="s">
        <v>70</v>
      </c>
      <c r="G3791" s="27" t="s">
        <v>54945</v>
      </c>
      <c r="H3791" s="13" t="s">
        <v>755</v>
      </c>
      <c r="I3791" s="13" t="s">
        <v>50</v>
      </c>
      <c r="J3791" s="12">
        <v>45377</v>
      </c>
      <c r="K3791" s="13" t="s">
        <v>116</v>
      </c>
      <c r="L3791" s="13" t="s">
        <v>131</v>
      </c>
      <c r="M3791" s="13" t="s">
        <v>35823</v>
      </c>
      <c r="N3791" s="13" t="s">
        <v>35824</v>
      </c>
      <c r="O3791" s="13" t="s">
        <v>35825</v>
      </c>
      <c r="P3791" s="11">
        <v>86196</v>
      </c>
      <c r="Q3791" s="13" t="s">
        <v>77</v>
      </c>
      <c r="R3791" s="33" t="s">
        <v>35826</v>
      </c>
      <c r="S3791" s="33" t="s">
        <v>35827</v>
      </c>
      <c r="T3791" s="13" t="s">
        <v>35828</v>
      </c>
      <c r="U3791" s="13" t="s">
        <v>35829</v>
      </c>
      <c r="V3791" s="13">
        <v>121000</v>
      </c>
      <c r="W3791" s="13" t="s">
        <v>60</v>
      </c>
      <c r="X3791" s="13">
        <v>121000</v>
      </c>
      <c r="Y3791" s="13" t="s">
        <v>50</v>
      </c>
      <c r="Z3791" s="13">
        <v>2</v>
      </c>
      <c r="AA3791" s="13" t="s">
        <v>50</v>
      </c>
      <c r="AB3791" s="13" t="s">
        <v>50</v>
      </c>
      <c r="AC3791" s="13" t="s">
        <v>50</v>
      </c>
      <c r="AD3791" s="13" t="s">
        <v>50</v>
      </c>
      <c r="AE3791" s="13" t="s">
        <v>50</v>
      </c>
      <c r="AF3791" s="13" t="s">
        <v>50</v>
      </c>
      <c r="AG3791" s="13" t="s">
        <v>50</v>
      </c>
      <c r="AH3791" s="13">
        <v>533123</v>
      </c>
      <c r="AI3791" s="13" t="s">
        <v>60</v>
      </c>
      <c r="AJ3791" s="13">
        <v>533123</v>
      </c>
      <c r="AK3791" s="13" t="s">
        <v>50</v>
      </c>
      <c r="AL3791" s="13" t="s">
        <v>50</v>
      </c>
      <c r="AM3791" s="13" t="s">
        <v>35830</v>
      </c>
      <c r="AN3791" s="13" t="s">
        <v>66</v>
      </c>
      <c r="AO3791" s="13" t="s">
        <v>35831</v>
      </c>
      <c r="AP3791" s="15" t="s">
        <v>50</v>
      </c>
      <c r="AQ3791" s="21" t="s">
        <v>35832</v>
      </c>
      <c r="AR3791" s="13" t="s">
        <v>50</v>
      </c>
    </row>
    <row r="3792" spans="1:44" ht="15" thickBot="1">
      <c r="A3792" s="4" t="s">
        <v>35833</v>
      </c>
      <c r="B3792" s="7" t="s">
        <v>50</v>
      </c>
      <c r="C3792" s="6">
        <v>44927</v>
      </c>
      <c r="D3792" s="7" t="s">
        <v>45</v>
      </c>
      <c r="E3792" s="7" t="s">
        <v>46</v>
      </c>
      <c r="F3792" s="7" t="s">
        <v>70</v>
      </c>
      <c r="G3792" s="27" t="s">
        <v>54945</v>
      </c>
      <c r="H3792" s="7" t="s">
        <v>50</v>
      </c>
      <c r="I3792" s="7" t="s">
        <v>50</v>
      </c>
      <c r="J3792" s="6">
        <v>45378</v>
      </c>
      <c r="K3792" s="7" t="s">
        <v>50</v>
      </c>
      <c r="L3792" s="7" t="s">
        <v>1624</v>
      </c>
      <c r="M3792" s="7" t="s">
        <v>35834</v>
      </c>
      <c r="N3792" s="7" t="s">
        <v>4993</v>
      </c>
      <c r="O3792" s="7" t="s">
        <v>35835</v>
      </c>
      <c r="P3792" s="5">
        <v>86459</v>
      </c>
      <c r="Q3792" s="7" t="s">
        <v>520</v>
      </c>
      <c r="R3792" s="34" t="s">
        <v>35836</v>
      </c>
      <c r="S3792" s="34" t="s">
        <v>35837</v>
      </c>
      <c r="T3792" s="7" t="s">
        <v>35838</v>
      </c>
      <c r="U3792" s="7">
        <v>6175459286</v>
      </c>
      <c r="V3792" s="7">
        <v>250000</v>
      </c>
      <c r="W3792" s="7" t="s">
        <v>60</v>
      </c>
      <c r="X3792" s="7">
        <v>250000</v>
      </c>
      <c r="Y3792" s="7" t="s">
        <v>467</v>
      </c>
      <c r="Z3792" s="7">
        <v>2</v>
      </c>
      <c r="AA3792" s="7">
        <v>250000</v>
      </c>
      <c r="AB3792" s="7" t="s">
        <v>60</v>
      </c>
      <c r="AC3792" s="7">
        <v>250000</v>
      </c>
      <c r="AD3792" s="7" t="s">
        <v>1624</v>
      </c>
      <c r="AE3792" s="7">
        <v>250000</v>
      </c>
      <c r="AF3792" s="7" t="s">
        <v>60</v>
      </c>
      <c r="AG3792" s="7">
        <v>250000</v>
      </c>
      <c r="AH3792" s="7">
        <v>250000</v>
      </c>
      <c r="AI3792" s="7" t="s">
        <v>60</v>
      </c>
      <c r="AJ3792" s="7">
        <v>250000</v>
      </c>
      <c r="AK3792" s="7" t="s">
        <v>4115</v>
      </c>
      <c r="AL3792" s="7" t="s">
        <v>50</v>
      </c>
      <c r="AM3792" s="7" t="s">
        <v>35839</v>
      </c>
      <c r="AN3792" s="7" t="s">
        <v>66</v>
      </c>
      <c r="AO3792" s="7" t="s">
        <v>35840</v>
      </c>
      <c r="AP3792" s="9" t="s">
        <v>50</v>
      </c>
      <c r="AQ3792" s="22" t="s">
        <v>35841</v>
      </c>
      <c r="AR3792" s="7" t="s">
        <v>50</v>
      </c>
    </row>
    <row r="3793" spans="1:44" ht="15" thickBot="1">
      <c r="A3793" s="10" t="s">
        <v>35842</v>
      </c>
      <c r="B3793" s="11">
        <v>1381</v>
      </c>
      <c r="C3793" s="12">
        <v>44927</v>
      </c>
      <c r="D3793" s="13" t="s">
        <v>45</v>
      </c>
      <c r="E3793" s="13" t="s">
        <v>46</v>
      </c>
      <c r="F3793" s="13" t="s">
        <v>70</v>
      </c>
      <c r="G3793" s="27" t="s">
        <v>54945</v>
      </c>
      <c r="H3793" s="13" t="s">
        <v>50</v>
      </c>
      <c r="I3793" s="13" t="s">
        <v>50</v>
      </c>
      <c r="J3793" s="12">
        <v>45377</v>
      </c>
      <c r="K3793" s="13" t="s">
        <v>50</v>
      </c>
      <c r="L3793" s="13" t="s">
        <v>1624</v>
      </c>
      <c r="M3793" s="13" t="s">
        <v>4250</v>
      </c>
      <c r="N3793" s="13" t="s">
        <v>18632</v>
      </c>
      <c r="O3793" s="13" t="s">
        <v>35843</v>
      </c>
      <c r="P3793" s="11">
        <v>86547</v>
      </c>
      <c r="Q3793" s="13" t="s">
        <v>56</v>
      </c>
      <c r="R3793" s="29" t="s">
        <v>35844</v>
      </c>
      <c r="S3793" s="33" t="s">
        <v>35845</v>
      </c>
      <c r="T3793" s="13" t="s">
        <v>50</v>
      </c>
      <c r="U3793" s="13" t="s">
        <v>50</v>
      </c>
      <c r="V3793" s="13">
        <v>500000</v>
      </c>
      <c r="W3793" s="13" t="s">
        <v>60</v>
      </c>
      <c r="X3793" s="13">
        <v>500000</v>
      </c>
      <c r="Y3793" s="13" t="s">
        <v>467</v>
      </c>
      <c r="Z3793" s="13">
        <v>1</v>
      </c>
      <c r="AA3793" s="13">
        <v>500000</v>
      </c>
      <c r="AB3793" s="13" t="s">
        <v>60</v>
      </c>
      <c r="AC3793" s="13">
        <v>500000</v>
      </c>
      <c r="AD3793" s="13" t="s">
        <v>1624</v>
      </c>
      <c r="AE3793" s="13">
        <v>500000</v>
      </c>
      <c r="AF3793" s="13" t="s">
        <v>60</v>
      </c>
      <c r="AG3793" s="13">
        <v>500000</v>
      </c>
      <c r="AH3793" s="13">
        <v>500000</v>
      </c>
      <c r="AI3793" s="13" t="s">
        <v>60</v>
      </c>
      <c r="AJ3793" s="13">
        <v>500000</v>
      </c>
      <c r="AK3793" s="13" t="s">
        <v>33585</v>
      </c>
      <c r="AL3793" s="13" t="s">
        <v>50</v>
      </c>
      <c r="AM3793" s="13" t="s">
        <v>35846</v>
      </c>
      <c r="AN3793" s="13" t="s">
        <v>253</v>
      </c>
      <c r="AO3793" s="13" t="s">
        <v>35847</v>
      </c>
      <c r="AP3793" s="21" t="s">
        <v>35848</v>
      </c>
      <c r="AQ3793" s="15" t="s">
        <v>50</v>
      </c>
      <c r="AR3793" s="13" t="s">
        <v>50</v>
      </c>
    </row>
    <row r="3794" spans="1:44" ht="15" thickBot="1">
      <c r="A3794" s="4" t="s">
        <v>35849</v>
      </c>
      <c r="B3794" s="7" t="s">
        <v>50</v>
      </c>
      <c r="C3794" s="6">
        <v>42887</v>
      </c>
      <c r="D3794" s="7" t="s">
        <v>45</v>
      </c>
      <c r="E3794" s="7" t="s">
        <v>46</v>
      </c>
      <c r="F3794" s="7" t="s">
        <v>70</v>
      </c>
      <c r="G3794" s="27" t="s">
        <v>54945</v>
      </c>
      <c r="H3794" s="7" t="s">
        <v>2796</v>
      </c>
      <c r="I3794" s="7" t="s">
        <v>50</v>
      </c>
      <c r="J3794" s="6">
        <v>45376</v>
      </c>
      <c r="K3794" s="7" t="s">
        <v>89</v>
      </c>
      <c r="L3794" s="7" t="s">
        <v>1471</v>
      </c>
      <c r="M3794" s="7" t="s">
        <v>3029</v>
      </c>
      <c r="N3794" s="7" t="s">
        <v>1222</v>
      </c>
      <c r="O3794" s="7" t="s">
        <v>35850</v>
      </c>
      <c r="P3794" s="5">
        <v>86802</v>
      </c>
      <c r="Q3794" s="7" t="s">
        <v>707</v>
      </c>
      <c r="R3794" s="34" t="s">
        <v>35851</v>
      </c>
      <c r="S3794" s="34" t="s">
        <v>35852</v>
      </c>
      <c r="T3794" s="7" t="s">
        <v>35853</v>
      </c>
      <c r="U3794" s="7" t="s">
        <v>35854</v>
      </c>
      <c r="V3794" s="7">
        <v>1100000</v>
      </c>
      <c r="W3794" s="7" t="s">
        <v>1085</v>
      </c>
      <c r="X3794" s="7">
        <v>809680</v>
      </c>
      <c r="Y3794" s="7" t="s">
        <v>50</v>
      </c>
      <c r="Z3794" s="7">
        <v>4</v>
      </c>
      <c r="AA3794" s="7">
        <v>1100000</v>
      </c>
      <c r="AB3794" s="7" t="s">
        <v>1085</v>
      </c>
      <c r="AC3794" s="7">
        <v>809680</v>
      </c>
      <c r="AD3794" s="7" t="s">
        <v>1471</v>
      </c>
      <c r="AE3794" s="7">
        <v>1100000</v>
      </c>
      <c r="AF3794" s="7" t="s">
        <v>1085</v>
      </c>
      <c r="AG3794" s="7">
        <v>809680</v>
      </c>
      <c r="AH3794" s="7">
        <v>1100000</v>
      </c>
      <c r="AI3794" s="7" t="s">
        <v>1085</v>
      </c>
      <c r="AJ3794" s="7">
        <v>809680</v>
      </c>
      <c r="AK3794" s="7" t="s">
        <v>35855</v>
      </c>
      <c r="AL3794" s="7" t="s">
        <v>50</v>
      </c>
      <c r="AM3794" s="7" t="s">
        <v>35856</v>
      </c>
      <c r="AN3794" s="7" t="s">
        <v>66</v>
      </c>
      <c r="AO3794" s="7" t="s">
        <v>35857</v>
      </c>
      <c r="AP3794" s="22" t="s">
        <v>35858</v>
      </c>
      <c r="AQ3794" s="9" t="s">
        <v>50</v>
      </c>
      <c r="AR3794" s="7" t="s">
        <v>50</v>
      </c>
    </row>
    <row r="3795" spans="1:44" ht="15" thickBot="1">
      <c r="A3795" s="10" t="s">
        <v>35859</v>
      </c>
      <c r="B3795" s="13" t="s">
        <v>50</v>
      </c>
      <c r="C3795" s="12">
        <v>44197</v>
      </c>
      <c r="D3795" s="13" t="s">
        <v>45</v>
      </c>
      <c r="E3795" s="13" t="s">
        <v>46</v>
      </c>
      <c r="F3795" s="13" t="s">
        <v>70</v>
      </c>
      <c r="G3795" s="27" t="s">
        <v>54945</v>
      </c>
      <c r="H3795" s="13" t="s">
        <v>50</v>
      </c>
      <c r="I3795" s="13" t="s">
        <v>50</v>
      </c>
      <c r="J3795" s="12">
        <v>45378</v>
      </c>
      <c r="K3795" s="13" t="s">
        <v>50</v>
      </c>
      <c r="L3795" s="13" t="s">
        <v>467</v>
      </c>
      <c r="M3795" s="13" t="s">
        <v>2610</v>
      </c>
      <c r="N3795" s="13" t="s">
        <v>35860</v>
      </c>
      <c r="O3795" s="13" t="s">
        <v>35861</v>
      </c>
      <c r="P3795" s="11">
        <v>87014</v>
      </c>
      <c r="Q3795" s="13" t="s">
        <v>1571</v>
      </c>
      <c r="R3795" s="33" t="s">
        <v>35862</v>
      </c>
      <c r="S3795" s="33" t="s">
        <v>35863</v>
      </c>
      <c r="T3795" s="13" t="s">
        <v>50</v>
      </c>
      <c r="U3795" s="13" t="s">
        <v>50</v>
      </c>
      <c r="V3795" s="13">
        <v>430018</v>
      </c>
      <c r="W3795" s="13" t="s">
        <v>60</v>
      </c>
      <c r="X3795" s="13">
        <v>430018</v>
      </c>
      <c r="Y3795" s="13" t="s">
        <v>467</v>
      </c>
      <c r="Z3795" s="13">
        <v>5</v>
      </c>
      <c r="AA3795" s="13">
        <v>430018</v>
      </c>
      <c r="AB3795" s="13" t="s">
        <v>60</v>
      </c>
      <c r="AC3795" s="13">
        <v>430018</v>
      </c>
      <c r="AD3795" s="13" t="s">
        <v>467</v>
      </c>
      <c r="AE3795" s="13">
        <v>3840019</v>
      </c>
      <c r="AF3795" s="13" t="s">
        <v>60</v>
      </c>
      <c r="AG3795" s="13">
        <v>3840019</v>
      </c>
      <c r="AH3795" s="13">
        <v>3840019</v>
      </c>
      <c r="AI3795" s="13" t="s">
        <v>60</v>
      </c>
      <c r="AJ3795" s="13">
        <v>3840019</v>
      </c>
      <c r="AK3795" s="13" t="s">
        <v>35864</v>
      </c>
      <c r="AL3795" s="13" t="s">
        <v>50</v>
      </c>
      <c r="AM3795" s="13" t="s">
        <v>35865</v>
      </c>
      <c r="AN3795" s="13" t="s">
        <v>66</v>
      </c>
      <c r="AO3795" s="13" t="s">
        <v>35866</v>
      </c>
      <c r="AP3795" s="21" t="s">
        <v>35867</v>
      </c>
      <c r="AQ3795" s="15" t="s">
        <v>50</v>
      </c>
      <c r="AR3795" s="13" t="s">
        <v>50</v>
      </c>
    </row>
    <row r="3796" spans="1:44" ht="15" thickBot="1">
      <c r="A3796" s="4" t="s">
        <v>35868</v>
      </c>
      <c r="B3796" s="5">
        <v>18750</v>
      </c>
      <c r="C3796" s="6">
        <v>44927</v>
      </c>
      <c r="D3796" s="7" t="s">
        <v>45</v>
      </c>
      <c r="E3796" s="7" t="s">
        <v>50</v>
      </c>
      <c r="F3796" s="7" t="s">
        <v>70</v>
      </c>
      <c r="G3796" s="27" t="s">
        <v>54945</v>
      </c>
      <c r="H3796" s="7" t="s">
        <v>50</v>
      </c>
      <c r="I3796" s="7" t="s">
        <v>50</v>
      </c>
      <c r="J3796" s="6">
        <v>45376</v>
      </c>
      <c r="K3796" s="7" t="s">
        <v>50</v>
      </c>
      <c r="L3796" s="7" t="s">
        <v>52</v>
      </c>
      <c r="M3796" s="7" t="s">
        <v>35869</v>
      </c>
      <c r="N3796" s="7" t="s">
        <v>50</v>
      </c>
      <c r="O3796" s="7" t="s">
        <v>35870</v>
      </c>
      <c r="P3796" s="5">
        <v>87626</v>
      </c>
      <c r="Q3796" s="7" t="s">
        <v>50</v>
      </c>
      <c r="R3796" s="34" t="s">
        <v>35871</v>
      </c>
      <c r="S3796" s="34" t="s">
        <v>35872</v>
      </c>
      <c r="T3796" s="7" t="s">
        <v>50</v>
      </c>
      <c r="U3796" s="7" t="s">
        <v>50</v>
      </c>
      <c r="V3796" s="7">
        <v>25000</v>
      </c>
      <c r="W3796" s="7" t="s">
        <v>60</v>
      </c>
      <c r="X3796" s="7">
        <v>25000</v>
      </c>
      <c r="Y3796" s="7" t="s">
        <v>50</v>
      </c>
      <c r="Z3796" s="7">
        <v>1</v>
      </c>
      <c r="AA3796" s="7" t="s">
        <v>50</v>
      </c>
      <c r="AB3796" s="7" t="s">
        <v>50</v>
      </c>
      <c r="AC3796" s="7" t="s">
        <v>50</v>
      </c>
      <c r="AD3796" s="7" t="s">
        <v>50</v>
      </c>
      <c r="AE3796" s="7" t="s">
        <v>50</v>
      </c>
      <c r="AF3796" s="7" t="s">
        <v>50</v>
      </c>
      <c r="AG3796" s="7" t="s">
        <v>50</v>
      </c>
      <c r="AH3796" s="7">
        <v>25000</v>
      </c>
      <c r="AI3796" s="7" t="s">
        <v>60</v>
      </c>
      <c r="AJ3796" s="7">
        <v>25000</v>
      </c>
      <c r="AK3796" s="7" t="s">
        <v>35873</v>
      </c>
      <c r="AL3796" s="7" t="s">
        <v>50</v>
      </c>
      <c r="AM3796" s="7" t="s">
        <v>35874</v>
      </c>
      <c r="AN3796" s="7" t="s">
        <v>253</v>
      </c>
      <c r="AO3796" s="7" t="s">
        <v>35875</v>
      </c>
      <c r="AP3796" s="22" t="s">
        <v>35876</v>
      </c>
      <c r="AQ3796" s="9" t="s">
        <v>50</v>
      </c>
      <c r="AR3796" s="7" t="s">
        <v>50</v>
      </c>
    </row>
    <row r="3797" spans="1:44" ht="15" thickBot="1">
      <c r="A3797" s="10" t="s">
        <v>35877</v>
      </c>
      <c r="B3797" s="11">
        <v>5947</v>
      </c>
      <c r="C3797" s="13" t="s">
        <v>50</v>
      </c>
      <c r="D3797" s="13" t="s">
        <v>45</v>
      </c>
      <c r="E3797" s="13" t="s">
        <v>46</v>
      </c>
      <c r="F3797" s="13" t="s">
        <v>70</v>
      </c>
      <c r="G3797" s="26" t="s">
        <v>54946</v>
      </c>
      <c r="H3797" s="13" t="s">
        <v>50</v>
      </c>
      <c r="I3797" s="13" t="s">
        <v>50</v>
      </c>
      <c r="J3797" s="12">
        <v>45377</v>
      </c>
      <c r="K3797" s="13" t="s">
        <v>50</v>
      </c>
      <c r="L3797" s="13" t="s">
        <v>178</v>
      </c>
      <c r="M3797" s="13" t="s">
        <v>35878</v>
      </c>
      <c r="N3797" s="13" t="s">
        <v>23700</v>
      </c>
      <c r="O3797" s="13" t="s">
        <v>35879</v>
      </c>
      <c r="P3797" s="11">
        <v>87669</v>
      </c>
      <c r="Q3797" s="13" t="s">
        <v>93</v>
      </c>
      <c r="R3797" s="33" t="s">
        <v>35880</v>
      </c>
      <c r="S3797" s="30" t="s">
        <v>50</v>
      </c>
      <c r="T3797" s="13" t="s">
        <v>35881</v>
      </c>
      <c r="U3797" s="13" t="s">
        <v>35882</v>
      </c>
      <c r="V3797" s="13">
        <v>2500000</v>
      </c>
      <c r="W3797" s="13" t="s">
        <v>60</v>
      </c>
      <c r="X3797" s="13">
        <v>2500000</v>
      </c>
      <c r="Y3797" s="13" t="s">
        <v>50</v>
      </c>
      <c r="Z3797" s="13">
        <v>2</v>
      </c>
      <c r="AA3797" s="13">
        <v>2500000</v>
      </c>
      <c r="AB3797" s="13" t="s">
        <v>60</v>
      </c>
      <c r="AC3797" s="13">
        <v>2500000</v>
      </c>
      <c r="AD3797" s="13" t="s">
        <v>178</v>
      </c>
      <c r="AE3797" s="13">
        <v>13700000</v>
      </c>
      <c r="AF3797" s="13" t="s">
        <v>60</v>
      </c>
      <c r="AG3797" s="13">
        <v>13700000</v>
      </c>
      <c r="AH3797" s="13">
        <v>13700000</v>
      </c>
      <c r="AI3797" s="13" t="s">
        <v>60</v>
      </c>
      <c r="AJ3797" s="13">
        <v>13700000</v>
      </c>
      <c r="AK3797" s="13" t="s">
        <v>50</v>
      </c>
      <c r="AL3797" s="13" t="s">
        <v>50</v>
      </c>
      <c r="AM3797" s="13" t="s">
        <v>35883</v>
      </c>
      <c r="AN3797" s="13" t="s">
        <v>253</v>
      </c>
      <c r="AO3797" s="13" t="s">
        <v>35884</v>
      </c>
      <c r="AP3797" s="15" t="s">
        <v>50</v>
      </c>
      <c r="AQ3797" s="21" t="s">
        <v>35885</v>
      </c>
      <c r="AR3797" s="13" t="s">
        <v>50</v>
      </c>
    </row>
    <row r="3798" spans="1:44" ht="15" thickBot="1">
      <c r="A3798" s="4" t="s">
        <v>35886</v>
      </c>
      <c r="B3798" s="7" t="s">
        <v>50</v>
      </c>
      <c r="C3798" s="6">
        <v>43831</v>
      </c>
      <c r="D3798" s="7" t="s">
        <v>45</v>
      </c>
      <c r="E3798" s="7" t="s">
        <v>46</v>
      </c>
      <c r="F3798" s="7" t="s">
        <v>70</v>
      </c>
      <c r="G3798" s="26" t="s">
        <v>54946</v>
      </c>
      <c r="H3798" s="7" t="s">
        <v>240</v>
      </c>
      <c r="I3798" s="7" t="s">
        <v>50</v>
      </c>
      <c r="J3798" s="6">
        <v>45377</v>
      </c>
      <c r="K3798" s="7" t="s">
        <v>50</v>
      </c>
      <c r="L3798" s="7" t="s">
        <v>467</v>
      </c>
      <c r="M3798" s="7" t="s">
        <v>35887</v>
      </c>
      <c r="N3798" s="7" t="s">
        <v>35888</v>
      </c>
      <c r="O3798" s="7" t="s">
        <v>35889</v>
      </c>
      <c r="P3798" s="5">
        <v>87896</v>
      </c>
      <c r="Q3798" s="7" t="s">
        <v>683</v>
      </c>
      <c r="R3798" s="34" t="s">
        <v>35890</v>
      </c>
      <c r="S3798" s="34" t="s">
        <v>35891</v>
      </c>
      <c r="T3798" s="7" t="s">
        <v>35892</v>
      </c>
      <c r="U3798" s="7" t="s">
        <v>50</v>
      </c>
      <c r="V3798" s="7">
        <v>150000</v>
      </c>
      <c r="W3798" s="7" t="s">
        <v>60</v>
      </c>
      <c r="X3798" s="7">
        <v>150000</v>
      </c>
      <c r="Y3798" s="7" t="s">
        <v>467</v>
      </c>
      <c r="Z3798" s="7">
        <v>2</v>
      </c>
      <c r="AA3798" s="7">
        <v>150000</v>
      </c>
      <c r="AB3798" s="7" t="s">
        <v>60</v>
      </c>
      <c r="AC3798" s="7">
        <v>150000</v>
      </c>
      <c r="AD3798" s="7" t="s">
        <v>467</v>
      </c>
      <c r="AE3798" s="7">
        <v>14150000</v>
      </c>
      <c r="AF3798" s="7" t="s">
        <v>60</v>
      </c>
      <c r="AG3798" s="7">
        <v>14150000</v>
      </c>
      <c r="AH3798" s="7">
        <v>14150000</v>
      </c>
      <c r="AI3798" s="7" t="s">
        <v>60</v>
      </c>
      <c r="AJ3798" s="7">
        <v>14150000</v>
      </c>
      <c r="AK3798" s="7" t="s">
        <v>50</v>
      </c>
      <c r="AL3798" s="7" t="s">
        <v>50</v>
      </c>
      <c r="AM3798" s="7" t="s">
        <v>35893</v>
      </c>
      <c r="AN3798" s="7" t="s">
        <v>66</v>
      </c>
      <c r="AO3798" s="7" t="s">
        <v>35894</v>
      </c>
      <c r="AP3798" s="22" t="s">
        <v>35895</v>
      </c>
      <c r="AQ3798" s="9" t="s">
        <v>50</v>
      </c>
      <c r="AR3798" s="7" t="s">
        <v>50</v>
      </c>
    </row>
    <row r="3799" spans="1:44" ht="15" thickBot="1">
      <c r="A3799" s="10" t="s">
        <v>35896</v>
      </c>
      <c r="B3799" s="13">
        <v>78</v>
      </c>
      <c r="C3799" s="12">
        <v>43466</v>
      </c>
      <c r="D3799" s="13" t="s">
        <v>45</v>
      </c>
      <c r="E3799" s="13" t="s">
        <v>46</v>
      </c>
      <c r="F3799" s="13" t="s">
        <v>70</v>
      </c>
      <c r="G3799" s="26" t="s">
        <v>54946</v>
      </c>
      <c r="H3799" s="13" t="s">
        <v>35897</v>
      </c>
      <c r="I3799" s="13" t="s">
        <v>50</v>
      </c>
      <c r="J3799" s="12">
        <v>45379</v>
      </c>
      <c r="K3799" s="13" t="s">
        <v>116</v>
      </c>
      <c r="L3799" s="13" t="s">
        <v>52</v>
      </c>
      <c r="M3799" s="13" t="s">
        <v>1092</v>
      </c>
      <c r="N3799" s="13" t="s">
        <v>3429</v>
      </c>
      <c r="O3799" s="13" t="s">
        <v>35898</v>
      </c>
      <c r="P3799" s="11">
        <v>88334</v>
      </c>
      <c r="Q3799" s="13" t="s">
        <v>2554</v>
      </c>
      <c r="R3799" s="33" t="s">
        <v>35899</v>
      </c>
      <c r="S3799" s="33" t="s">
        <v>35900</v>
      </c>
      <c r="T3799" s="13" t="s">
        <v>35901</v>
      </c>
      <c r="U3799" s="13" t="s">
        <v>35902</v>
      </c>
      <c r="V3799" s="13">
        <v>3000000</v>
      </c>
      <c r="W3799" s="13" t="s">
        <v>60</v>
      </c>
      <c r="X3799" s="13">
        <v>3000000</v>
      </c>
      <c r="Y3799" s="13" t="s">
        <v>50</v>
      </c>
      <c r="Z3799" s="13">
        <v>1</v>
      </c>
      <c r="AA3799" s="13" t="s">
        <v>50</v>
      </c>
      <c r="AB3799" s="13" t="s">
        <v>50</v>
      </c>
      <c r="AC3799" s="13" t="s">
        <v>50</v>
      </c>
      <c r="AD3799" s="13" t="s">
        <v>50</v>
      </c>
      <c r="AE3799" s="13" t="s">
        <v>50</v>
      </c>
      <c r="AF3799" s="13" t="s">
        <v>50</v>
      </c>
      <c r="AG3799" s="13" t="s">
        <v>50</v>
      </c>
      <c r="AH3799" s="13">
        <v>3000000</v>
      </c>
      <c r="AI3799" s="13" t="s">
        <v>60</v>
      </c>
      <c r="AJ3799" s="13">
        <v>3000000</v>
      </c>
      <c r="AK3799" s="13" t="s">
        <v>35903</v>
      </c>
      <c r="AL3799" s="13" t="s">
        <v>50</v>
      </c>
      <c r="AM3799" s="13" t="s">
        <v>35904</v>
      </c>
      <c r="AN3799" s="13" t="s">
        <v>66</v>
      </c>
      <c r="AO3799" s="13" t="s">
        <v>35905</v>
      </c>
      <c r="AP3799" s="21" t="s">
        <v>35906</v>
      </c>
      <c r="AQ3799" s="15" t="s">
        <v>50</v>
      </c>
      <c r="AR3799" s="13" t="s">
        <v>50</v>
      </c>
    </row>
    <row r="3800" spans="1:44" ht="15" thickBot="1">
      <c r="A3800" s="4" t="s">
        <v>35907</v>
      </c>
      <c r="B3800" s="7" t="s">
        <v>50</v>
      </c>
      <c r="C3800" s="6">
        <v>43191</v>
      </c>
      <c r="D3800" s="7" t="s">
        <v>45</v>
      </c>
      <c r="E3800" s="7" t="s">
        <v>46</v>
      </c>
      <c r="F3800" s="7" t="s">
        <v>70</v>
      </c>
      <c r="G3800" s="7" t="s">
        <v>50</v>
      </c>
      <c r="H3800" s="7" t="s">
        <v>50</v>
      </c>
      <c r="I3800" s="7" t="s">
        <v>50</v>
      </c>
      <c r="J3800" s="6">
        <v>45377</v>
      </c>
      <c r="K3800" s="7" t="s">
        <v>50</v>
      </c>
      <c r="L3800" s="7" t="s">
        <v>241</v>
      </c>
      <c r="M3800" s="7" t="s">
        <v>2620</v>
      </c>
      <c r="N3800" s="7" t="s">
        <v>8984</v>
      </c>
      <c r="O3800" s="7" t="s">
        <v>35908</v>
      </c>
      <c r="P3800" s="5">
        <v>88549</v>
      </c>
      <c r="Q3800" s="7" t="s">
        <v>245</v>
      </c>
      <c r="R3800" s="34" t="s">
        <v>35909</v>
      </c>
      <c r="S3800" s="31" t="s">
        <v>50</v>
      </c>
      <c r="T3800" s="7" t="s">
        <v>35910</v>
      </c>
      <c r="U3800" s="7" t="s">
        <v>35911</v>
      </c>
      <c r="V3800" s="7">
        <v>100000000</v>
      </c>
      <c r="W3800" s="7" t="s">
        <v>2056</v>
      </c>
      <c r="X3800" s="7">
        <v>13852910</v>
      </c>
      <c r="Y3800" s="7" t="s">
        <v>154</v>
      </c>
      <c r="Z3800" s="7">
        <v>1</v>
      </c>
      <c r="AA3800" s="7">
        <v>100000000</v>
      </c>
      <c r="AB3800" s="7" t="s">
        <v>2056</v>
      </c>
      <c r="AC3800" s="7">
        <v>13852910</v>
      </c>
      <c r="AD3800" s="7" t="s">
        <v>241</v>
      </c>
      <c r="AE3800" s="7">
        <v>100000000</v>
      </c>
      <c r="AF3800" s="7" t="s">
        <v>2056</v>
      </c>
      <c r="AG3800" s="7">
        <v>13852910</v>
      </c>
      <c r="AH3800" s="7">
        <v>100000000</v>
      </c>
      <c r="AI3800" s="7" t="s">
        <v>2056</v>
      </c>
      <c r="AJ3800" s="7">
        <v>13852910</v>
      </c>
      <c r="AK3800" s="7" t="s">
        <v>35912</v>
      </c>
      <c r="AL3800" s="7" t="s">
        <v>50</v>
      </c>
      <c r="AM3800" s="7" t="s">
        <v>35913</v>
      </c>
      <c r="AN3800" s="7" t="s">
        <v>5019</v>
      </c>
      <c r="AO3800" s="7" t="s">
        <v>50</v>
      </c>
      <c r="AP3800" s="9" t="s">
        <v>50</v>
      </c>
      <c r="AQ3800" s="22" t="s">
        <v>35914</v>
      </c>
      <c r="AR3800" s="7" t="s">
        <v>255</v>
      </c>
    </row>
    <row r="3801" spans="1:44" ht="15" thickBot="1">
      <c r="A3801" s="10" t="s">
        <v>35915</v>
      </c>
      <c r="B3801" s="13">
        <v>37</v>
      </c>
      <c r="C3801" s="12">
        <v>44197</v>
      </c>
      <c r="D3801" s="13" t="s">
        <v>45</v>
      </c>
      <c r="E3801" s="13" t="s">
        <v>46</v>
      </c>
      <c r="F3801" s="13" t="s">
        <v>70</v>
      </c>
      <c r="G3801" s="27" t="s">
        <v>54945</v>
      </c>
      <c r="H3801" s="13" t="s">
        <v>50</v>
      </c>
      <c r="I3801" s="13" t="s">
        <v>50</v>
      </c>
      <c r="J3801" s="12">
        <v>45378</v>
      </c>
      <c r="K3801" s="13" t="s">
        <v>50</v>
      </c>
      <c r="L3801" s="13" t="s">
        <v>1624</v>
      </c>
      <c r="M3801" s="13" t="s">
        <v>13098</v>
      </c>
      <c r="N3801" s="13" t="s">
        <v>180</v>
      </c>
      <c r="O3801" s="13" t="s">
        <v>35916</v>
      </c>
      <c r="P3801" s="11">
        <v>88650</v>
      </c>
      <c r="Q3801" s="13" t="s">
        <v>120</v>
      </c>
      <c r="R3801" s="29" t="s">
        <v>35917</v>
      </c>
      <c r="S3801" s="33" t="s">
        <v>35918</v>
      </c>
      <c r="T3801" s="13" t="s">
        <v>35919</v>
      </c>
      <c r="U3801" s="13" t="s">
        <v>50</v>
      </c>
      <c r="V3801" s="13">
        <v>250000</v>
      </c>
      <c r="W3801" s="13" t="s">
        <v>60</v>
      </c>
      <c r="X3801" s="13">
        <v>250000</v>
      </c>
      <c r="Y3801" s="13" t="s">
        <v>467</v>
      </c>
      <c r="Z3801" s="13">
        <v>1</v>
      </c>
      <c r="AA3801" s="13">
        <v>250000</v>
      </c>
      <c r="AB3801" s="13" t="s">
        <v>60</v>
      </c>
      <c r="AC3801" s="13">
        <v>250000</v>
      </c>
      <c r="AD3801" s="13" t="s">
        <v>1624</v>
      </c>
      <c r="AE3801" s="13">
        <v>250000</v>
      </c>
      <c r="AF3801" s="13" t="s">
        <v>60</v>
      </c>
      <c r="AG3801" s="13">
        <v>250000</v>
      </c>
      <c r="AH3801" s="13">
        <v>250000</v>
      </c>
      <c r="AI3801" s="13" t="s">
        <v>60</v>
      </c>
      <c r="AJ3801" s="13">
        <v>250000</v>
      </c>
      <c r="AK3801" s="13" t="s">
        <v>4115</v>
      </c>
      <c r="AL3801" s="13" t="s">
        <v>50</v>
      </c>
      <c r="AM3801" s="13" t="s">
        <v>35920</v>
      </c>
      <c r="AN3801" s="13" t="s">
        <v>66</v>
      </c>
      <c r="AO3801" s="13" t="s">
        <v>35921</v>
      </c>
      <c r="AP3801" s="21" t="s">
        <v>35922</v>
      </c>
      <c r="AQ3801" s="15" t="s">
        <v>50</v>
      </c>
      <c r="AR3801" s="13" t="s">
        <v>50</v>
      </c>
    </row>
    <row r="3802" spans="1:44" ht="15" thickBot="1">
      <c r="A3802" s="4" t="s">
        <v>35923</v>
      </c>
      <c r="B3802" s="5">
        <v>1561832</v>
      </c>
      <c r="C3802" s="6">
        <v>3289</v>
      </c>
      <c r="D3802" s="7" t="s">
        <v>45</v>
      </c>
      <c r="E3802" s="7" t="s">
        <v>50</v>
      </c>
      <c r="F3802" s="7" t="s">
        <v>70</v>
      </c>
      <c r="G3802" s="7" t="s">
        <v>71</v>
      </c>
      <c r="H3802" s="7" t="s">
        <v>4000</v>
      </c>
      <c r="I3802" s="7" t="s">
        <v>50</v>
      </c>
      <c r="J3802" s="6">
        <v>45377</v>
      </c>
      <c r="K3802" s="7" t="s">
        <v>50</v>
      </c>
      <c r="L3802" s="7" t="s">
        <v>52</v>
      </c>
      <c r="M3802" s="7" t="s">
        <v>27851</v>
      </c>
      <c r="N3802" s="7" t="s">
        <v>35924</v>
      </c>
      <c r="O3802" s="7" t="s">
        <v>35925</v>
      </c>
      <c r="P3802" s="5">
        <v>88929</v>
      </c>
      <c r="Q3802" s="7" t="s">
        <v>135</v>
      </c>
      <c r="R3802" s="34" t="s">
        <v>35926</v>
      </c>
      <c r="S3802" s="34" t="s">
        <v>35927</v>
      </c>
      <c r="T3802" s="7" t="s">
        <v>35928</v>
      </c>
      <c r="U3802" s="7">
        <v>441509222222</v>
      </c>
      <c r="V3802" s="7" t="s">
        <v>50</v>
      </c>
      <c r="W3802" s="7" t="s">
        <v>50</v>
      </c>
      <c r="X3802" s="7" t="s">
        <v>50</v>
      </c>
      <c r="Y3802" s="7" t="s">
        <v>50</v>
      </c>
      <c r="Z3802" s="7">
        <v>2</v>
      </c>
      <c r="AA3802" s="7" t="s">
        <v>50</v>
      </c>
      <c r="AB3802" s="7" t="s">
        <v>50</v>
      </c>
      <c r="AC3802" s="7" t="s">
        <v>50</v>
      </c>
      <c r="AD3802" s="7" t="s">
        <v>50</v>
      </c>
      <c r="AE3802" s="7" t="s">
        <v>50</v>
      </c>
      <c r="AF3802" s="7" t="s">
        <v>50</v>
      </c>
      <c r="AG3802" s="7" t="s">
        <v>50</v>
      </c>
      <c r="AH3802" s="7">
        <v>450000</v>
      </c>
      <c r="AI3802" s="7" t="s">
        <v>139</v>
      </c>
      <c r="AJ3802" s="7">
        <v>584142</v>
      </c>
      <c r="AK3802" s="7" t="s">
        <v>35929</v>
      </c>
      <c r="AL3802" s="7" t="s">
        <v>50</v>
      </c>
      <c r="AM3802" s="7" t="s">
        <v>35930</v>
      </c>
      <c r="AN3802" s="7" t="s">
        <v>738</v>
      </c>
      <c r="AO3802" s="7" t="s">
        <v>35931</v>
      </c>
      <c r="AP3802" s="9" t="s">
        <v>50</v>
      </c>
      <c r="AQ3802" s="22" t="s">
        <v>35932</v>
      </c>
      <c r="AR3802" s="7" t="s">
        <v>50</v>
      </c>
    </row>
    <row r="3803" spans="1:44" ht="15" thickBot="1">
      <c r="A3803" s="10" t="s">
        <v>35933</v>
      </c>
      <c r="B3803" s="13">
        <v>76</v>
      </c>
      <c r="C3803" s="12">
        <v>44197</v>
      </c>
      <c r="D3803" s="13" t="s">
        <v>45</v>
      </c>
      <c r="E3803" s="13" t="s">
        <v>50</v>
      </c>
      <c r="F3803" s="13" t="s">
        <v>70</v>
      </c>
      <c r="G3803" s="27" t="s">
        <v>54945</v>
      </c>
      <c r="H3803" s="13" t="s">
        <v>50</v>
      </c>
      <c r="I3803" s="13" t="s">
        <v>50</v>
      </c>
      <c r="J3803" s="12">
        <v>45376</v>
      </c>
      <c r="K3803" s="13" t="s">
        <v>50</v>
      </c>
      <c r="L3803" s="13" t="s">
        <v>1471</v>
      </c>
      <c r="M3803" s="13" t="s">
        <v>4069</v>
      </c>
      <c r="N3803" s="13" t="s">
        <v>35934</v>
      </c>
      <c r="O3803" s="13" t="s">
        <v>35935</v>
      </c>
      <c r="P3803" s="11">
        <v>88966</v>
      </c>
      <c r="Q3803" s="13" t="s">
        <v>135</v>
      </c>
      <c r="R3803" s="33" t="s">
        <v>35936</v>
      </c>
      <c r="S3803" s="33" t="s">
        <v>35937</v>
      </c>
      <c r="T3803" s="13" t="s">
        <v>50</v>
      </c>
      <c r="U3803" s="13" t="s">
        <v>50</v>
      </c>
      <c r="V3803" s="13">
        <v>3000000</v>
      </c>
      <c r="W3803" s="13" t="s">
        <v>139</v>
      </c>
      <c r="X3803" s="13">
        <v>3790909</v>
      </c>
      <c r="Y3803" s="13" t="s">
        <v>50</v>
      </c>
      <c r="Z3803" s="13">
        <v>1</v>
      </c>
      <c r="AA3803" s="13">
        <v>3000000</v>
      </c>
      <c r="AB3803" s="13" t="s">
        <v>139</v>
      </c>
      <c r="AC3803" s="13">
        <v>3790909</v>
      </c>
      <c r="AD3803" s="13" t="s">
        <v>1471</v>
      </c>
      <c r="AE3803" s="13">
        <v>3000000</v>
      </c>
      <c r="AF3803" s="13" t="s">
        <v>139</v>
      </c>
      <c r="AG3803" s="13">
        <v>3790909</v>
      </c>
      <c r="AH3803" s="13">
        <v>3000000</v>
      </c>
      <c r="AI3803" s="13" t="s">
        <v>139</v>
      </c>
      <c r="AJ3803" s="13">
        <v>3790909</v>
      </c>
      <c r="AK3803" s="13" t="s">
        <v>35938</v>
      </c>
      <c r="AL3803" s="13" t="s">
        <v>50</v>
      </c>
      <c r="AM3803" s="13" t="s">
        <v>35939</v>
      </c>
      <c r="AN3803" s="13" t="s">
        <v>66</v>
      </c>
      <c r="AO3803" s="13" t="s">
        <v>35940</v>
      </c>
      <c r="AP3803" s="21" t="s">
        <v>35941</v>
      </c>
      <c r="AQ3803" s="15" t="s">
        <v>50</v>
      </c>
      <c r="AR3803" s="13" t="s">
        <v>50</v>
      </c>
    </row>
    <row r="3804" spans="1:44" ht="15" thickBot="1">
      <c r="A3804" s="4" t="s">
        <v>35942</v>
      </c>
      <c r="B3804" s="7" t="s">
        <v>50</v>
      </c>
      <c r="C3804" s="6">
        <v>44562</v>
      </c>
      <c r="D3804" s="7" t="s">
        <v>45</v>
      </c>
      <c r="E3804" s="7" t="s">
        <v>50</v>
      </c>
      <c r="F3804" s="7" t="s">
        <v>70</v>
      </c>
      <c r="G3804" s="27" t="s">
        <v>54945</v>
      </c>
      <c r="H3804" s="7" t="s">
        <v>50</v>
      </c>
      <c r="I3804" s="7" t="s">
        <v>50</v>
      </c>
      <c r="J3804" s="6">
        <v>45377</v>
      </c>
      <c r="K3804" s="7" t="s">
        <v>50</v>
      </c>
      <c r="L3804" s="7" t="s">
        <v>241</v>
      </c>
      <c r="M3804" s="7" t="s">
        <v>35943</v>
      </c>
      <c r="N3804" s="7" t="s">
        <v>543</v>
      </c>
      <c r="O3804" s="7" t="s">
        <v>35944</v>
      </c>
      <c r="P3804" s="5">
        <v>89528</v>
      </c>
      <c r="Q3804" s="7" t="s">
        <v>545</v>
      </c>
      <c r="R3804" s="31" t="s">
        <v>50</v>
      </c>
      <c r="S3804" s="31" t="s">
        <v>50</v>
      </c>
      <c r="T3804" s="7" t="s">
        <v>35945</v>
      </c>
      <c r="U3804" s="7" t="s">
        <v>50</v>
      </c>
      <c r="V3804" s="7">
        <v>5000000</v>
      </c>
      <c r="W3804" s="7" t="s">
        <v>60</v>
      </c>
      <c r="X3804" s="7">
        <v>5000000</v>
      </c>
      <c r="Y3804" s="7" t="s">
        <v>154</v>
      </c>
      <c r="Z3804" s="7">
        <v>1</v>
      </c>
      <c r="AA3804" s="7">
        <v>5000000</v>
      </c>
      <c r="AB3804" s="7" t="s">
        <v>60</v>
      </c>
      <c r="AC3804" s="7">
        <v>5000000</v>
      </c>
      <c r="AD3804" s="7" t="s">
        <v>241</v>
      </c>
      <c r="AE3804" s="7">
        <v>5000000</v>
      </c>
      <c r="AF3804" s="7" t="s">
        <v>60</v>
      </c>
      <c r="AG3804" s="7">
        <v>5000000</v>
      </c>
      <c r="AH3804" s="7">
        <v>5000000</v>
      </c>
      <c r="AI3804" s="7" t="s">
        <v>60</v>
      </c>
      <c r="AJ3804" s="7">
        <v>5000000</v>
      </c>
      <c r="AK3804" s="7" t="s">
        <v>35946</v>
      </c>
      <c r="AL3804" s="7" t="s">
        <v>50</v>
      </c>
      <c r="AM3804" s="7" t="s">
        <v>35947</v>
      </c>
      <c r="AN3804" s="7" t="s">
        <v>66</v>
      </c>
      <c r="AO3804" s="7" t="s">
        <v>50</v>
      </c>
      <c r="AP3804" s="9" t="s">
        <v>50</v>
      </c>
      <c r="AQ3804" s="22" t="s">
        <v>35948</v>
      </c>
      <c r="AR3804" s="7" t="s">
        <v>255</v>
      </c>
    </row>
    <row r="3805" spans="1:44" ht="15" thickBot="1">
      <c r="A3805" s="10" t="s">
        <v>35949</v>
      </c>
      <c r="B3805" s="13" t="s">
        <v>50</v>
      </c>
      <c r="C3805" s="12">
        <v>45354</v>
      </c>
      <c r="D3805" s="13" t="s">
        <v>45</v>
      </c>
      <c r="E3805" s="13" t="s">
        <v>46</v>
      </c>
      <c r="F3805" s="13" t="s">
        <v>70</v>
      </c>
      <c r="G3805" s="27" t="s">
        <v>54945</v>
      </c>
      <c r="H3805" s="13" t="s">
        <v>50</v>
      </c>
      <c r="I3805" s="13" t="s">
        <v>50</v>
      </c>
      <c r="J3805" s="12">
        <v>45379</v>
      </c>
      <c r="K3805" s="13" t="s">
        <v>50</v>
      </c>
      <c r="L3805" s="13" t="s">
        <v>1624</v>
      </c>
      <c r="M3805" s="13" t="s">
        <v>35950</v>
      </c>
      <c r="N3805" s="13" t="s">
        <v>133</v>
      </c>
      <c r="O3805" s="13" t="s">
        <v>35951</v>
      </c>
      <c r="P3805" s="11">
        <v>89619</v>
      </c>
      <c r="Q3805" s="13" t="s">
        <v>135</v>
      </c>
      <c r="R3805" s="30" t="s">
        <v>50</v>
      </c>
      <c r="S3805" s="30" t="s">
        <v>50</v>
      </c>
      <c r="T3805" s="13" t="s">
        <v>35952</v>
      </c>
      <c r="U3805" s="13" t="s">
        <v>50</v>
      </c>
      <c r="V3805" s="13">
        <v>100000</v>
      </c>
      <c r="W3805" s="13" t="s">
        <v>209</v>
      </c>
      <c r="X3805" s="13">
        <v>107910</v>
      </c>
      <c r="Y3805" s="13" t="s">
        <v>467</v>
      </c>
      <c r="Z3805" s="13">
        <v>1</v>
      </c>
      <c r="AA3805" s="13">
        <v>100000</v>
      </c>
      <c r="AB3805" s="13" t="s">
        <v>209</v>
      </c>
      <c r="AC3805" s="13">
        <v>107910</v>
      </c>
      <c r="AD3805" s="13" t="s">
        <v>1624</v>
      </c>
      <c r="AE3805" s="13">
        <v>100000</v>
      </c>
      <c r="AF3805" s="13" t="s">
        <v>209</v>
      </c>
      <c r="AG3805" s="13">
        <v>107910</v>
      </c>
      <c r="AH3805" s="13">
        <v>100000</v>
      </c>
      <c r="AI3805" s="13" t="s">
        <v>209</v>
      </c>
      <c r="AJ3805" s="13">
        <v>107910</v>
      </c>
      <c r="AK3805" s="13" t="s">
        <v>50</v>
      </c>
      <c r="AL3805" s="13" t="s">
        <v>50</v>
      </c>
      <c r="AM3805" s="13" t="s">
        <v>50</v>
      </c>
      <c r="AN3805" s="13" t="s">
        <v>50</v>
      </c>
      <c r="AO3805" s="13" t="s">
        <v>50</v>
      </c>
      <c r="AP3805" s="15" t="s">
        <v>50</v>
      </c>
      <c r="AQ3805" s="15" t="s">
        <v>50</v>
      </c>
      <c r="AR3805" s="13" t="s">
        <v>1186</v>
      </c>
    </row>
    <row r="3806" spans="1:44" ht="15" thickBot="1">
      <c r="A3806" s="4" t="s">
        <v>35953</v>
      </c>
      <c r="B3806" s="7">
        <v>74</v>
      </c>
      <c r="C3806" s="7" t="s">
        <v>50</v>
      </c>
      <c r="D3806" s="7" t="s">
        <v>45</v>
      </c>
      <c r="E3806" s="7" t="s">
        <v>46</v>
      </c>
      <c r="F3806" s="7" t="s">
        <v>47</v>
      </c>
      <c r="G3806" s="27" t="s">
        <v>54945</v>
      </c>
      <c r="H3806" s="7" t="s">
        <v>50</v>
      </c>
      <c r="I3806" s="7" t="s">
        <v>50</v>
      </c>
      <c r="J3806" s="6">
        <v>45378</v>
      </c>
      <c r="K3806" s="7" t="s">
        <v>50</v>
      </c>
      <c r="L3806" s="7" t="s">
        <v>62</v>
      </c>
      <c r="M3806" s="7" t="s">
        <v>34679</v>
      </c>
      <c r="N3806" s="7" t="s">
        <v>10342</v>
      </c>
      <c r="O3806" s="7" t="s">
        <v>35954</v>
      </c>
      <c r="P3806" s="5">
        <v>89749</v>
      </c>
      <c r="Q3806" s="7" t="s">
        <v>1334</v>
      </c>
      <c r="R3806" s="34" t="s">
        <v>35955</v>
      </c>
      <c r="S3806" s="34" t="s">
        <v>35956</v>
      </c>
      <c r="T3806" s="7" t="s">
        <v>35957</v>
      </c>
      <c r="U3806" s="7" t="s">
        <v>50</v>
      </c>
      <c r="V3806" s="7">
        <v>3000000</v>
      </c>
      <c r="W3806" s="7" t="s">
        <v>1338</v>
      </c>
      <c r="X3806" s="7">
        <v>1957088</v>
      </c>
      <c r="Y3806" s="7" t="s">
        <v>61</v>
      </c>
      <c r="Z3806" s="7">
        <v>1</v>
      </c>
      <c r="AA3806" s="7">
        <v>3000000</v>
      </c>
      <c r="AB3806" s="7" t="s">
        <v>1338</v>
      </c>
      <c r="AC3806" s="7">
        <v>1957088</v>
      </c>
      <c r="AD3806" s="7" t="s">
        <v>62</v>
      </c>
      <c r="AE3806" s="7">
        <v>3000000</v>
      </c>
      <c r="AF3806" s="7" t="s">
        <v>1338</v>
      </c>
      <c r="AG3806" s="7">
        <v>1957088</v>
      </c>
      <c r="AH3806" s="7">
        <v>3000000</v>
      </c>
      <c r="AI3806" s="7" t="s">
        <v>1338</v>
      </c>
      <c r="AJ3806" s="7">
        <v>1957088</v>
      </c>
      <c r="AK3806" s="7" t="s">
        <v>50</v>
      </c>
      <c r="AL3806" s="7" t="s">
        <v>50</v>
      </c>
      <c r="AM3806" s="7" t="s">
        <v>35958</v>
      </c>
      <c r="AN3806" s="7" t="s">
        <v>66</v>
      </c>
      <c r="AO3806" s="7" t="s">
        <v>35959</v>
      </c>
      <c r="AP3806" s="22" t="s">
        <v>35960</v>
      </c>
      <c r="AQ3806" s="9" t="s">
        <v>50</v>
      </c>
      <c r="AR3806" s="7" t="s">
        <v>50</v>
      </c>
    </row>
    <row r="3807" spans="1:44" ht="15" thickBot="1">
      <c r="A3807" s="10" t="s">
        <v>35961</v>
      </c>
      <c r="B3807" s="13">
        <v>64</v>
      </c>
      <c r="C3807" s="12">
        <v>44553</v>
      </c>
      <c r="D3807" s="13" t="s">
        <v>45</v>
      </c>
      <c r="E3807" s="13" t="s">
        <v>46</v>
      </c>
      <c r="F3807" s="13" t="s">
        <v>70</v>
      </c>
      <c r="G3807" s="27" t="s">
        <v>54945</v>
      </c>
      <c r="H3807" s="13" t="s">
        <v>50</v>
      </c>
      <c r="I3807" s="13" t="s">
        <v>50</v>
      </c>
      <c r="J3807" s="12">
        <v>45379</v>
      </c>
      <c r="K3807" s="13" t="s">
        <v>50</v>
      </c>
      <c r="L3807" s="13" t="s">
        <v>1624</v>
      </c>
      <c r="M3807" s="13" t="s">
        <v>35962</v>
      </c>
      <c r="N3807" s="13" t="s">
        <v>28571</v>
      </c>
      <c r="O3807" s="13" t="s">
        <v>35963</v>
      </c>
      <c r="P3807" s="11">
        <v>89868</v>
      </c>
      <c r="Q3807" s="13" t="s">
        <v>360</v>
      </c>
      <c r="R3807" s="29" t="s">
        <v>35964</v>
      </c>
      <c r="S3807" s="33" t="s">
        <v>35965</v>
      </c>
      <c r="T3807" s="13" t="s">
        <v>35966</v>
      </c>
      <c r="U3807" s="13">
        <v>351916544206</v>
      </c>
      <c r="V3807" s="13">
        <v>850000</v>
      </c>
      <c r="W3807" s="13" t="s">
        <v>209</v>
      </c>
      <c r="X3807" s="13">
        <v>917239</v>
      </c>
      <c r="Y3807" s="13" t="s">
        <v>467</v>
      </c>
      <c r="Z3807" s="13">
        <v>1</v>
      </c>
      <c r="AA3807" s="13">
        <v>850000</v>
      </c>
      <c r="AB3807" s="13" t="s">
        <v>209</v>
      </c>
      <c r="AC3807" s="13">
        <v>917239</v>
      </c>
      <c r="AD3807" s="13" t="s">
        <v>1624</v>
      </c>
      <c r="AE3807" s="13">
        <v>850000</v>
      </c>
      <c r="AF3807" s="13" t="s">
        <v>209</v>
      </c>
      <c r="AG3807" s="13">
        <v>917239</v>
      </c>
      <c r="AH3807" s="13">
        <v>850000</v>
      </c>
      <c r="AI3807" s="13" t="s">
        <v>209</v>
      </c>
      <c r="AJ3807" s="13">
        <v>917239</v>
      </c>
      <c r="AK3807" s="13" t="s">
        <v>35967</v>
      </c>
      <c r="AL3807" s="13" t="s">
        <v>50</v>
      </c>
      <c r="AM3807" s="13" t="s">
        <v>35968</v>
      </c>
      <c r="AN3807" s="13" t="s">
        <v>253</v>
      </c>
      <c r="AO3807" s="13" t="s">
        <v>35969</v>
      </c>
      <c r="AP3807" s="21" t="s">
        <v>35970</v>
      </c>
      <c r="AQ3807" s="15" t="s">
        <v>50</v>
      </c>
      <c r="AR3807" s="13" t="s">
        <v>50</v>
      </c>
    </row>
    <row r="3808" spans="1:44" ht="15" thickBot="1">
      <c r="A3808" s="4" t="s">
        <v>35971</v>
      </c>
      <c r="B3808" s="7" t="s">
        <v>50</v>
      </c>
      <c r="C3808" s="6">
        <v>43922</v>
      </c>
      <c r="D3808" s="7" t="s">
        <v>45</v>
      </c>
      <c r="E3808" s="7" t="s">
        <v>46</v>
      </c>
      <c r="F3808" s="7" t="s">
        <v>70</v>
      </c>
      <c r="G3808" s="7" t="s">
        <v>50</v>
      </c>
      <c r="H3808" s="7" t="s">
        <v>50</v>
      </c>
      <c r="I3808" s="7" t="s">
        <v>50</v>
      </c>
      <c r="J3808" s="6">
        <v>45376</v>
      </c>
      <c r="K3808" s="7" t="s">
        <v>50</v>
      </c>
      <c r="L3808" s="7" t="s">
        <v>178</v>
      </c>
      <c r="M3808" s="7" t="s">
        <v>35972</v>
      </c>
      <c r="N3808" s="7" t="s">
        <v>5189</v>
      </c>
      <c r="O3808" s="7" t="s">
        <v>35973</v>
      </c>
      <c r="P3808" s="5">
        <v>91211</v>
      </c>
      <c r="Q3808" s="7" t="s">
        <v>245</v>
      </c>
      <c r="R3808" s="34" t="s">
        <v>35974</v>
      </c>
      <c r="S3808" s="31" t="s">
        <v>50</v>
      </c>
      <c r="T3808" s="7" t="s">
        <v>35975</v>
      </c>
      <c r="U3808" s="7" t="s">
        <v>35976</v>
      </c>
      <c r="V3808" s="7" t="s">
        <v>50</v>
      </c>
      <c r="W3808" s="7" t="s">
        <v>50</v>
      </c>
      <c r="X3808" s="7" t="s">
        <v>50</v>
      </c>
      <c r="Y3808" s="7" t="s">
        <v>50</v>
      </c>
      <c r="Z3808" s="7">
        <v>3</v>
      </c>
      <c r="AA3808" s="7" t="s">
        <v>50</v>
      </c>
      <c r="AB3808" s="7" t="s">
        <v>50</v>
      </c>
      <c r="AC3808" s="7" t="s">
        <v>50</v>
      </c>
      <c r="AD3808" s="7" t="s">
        <v>178</v>
      </c>
      <c r="AE3808" s="7">
        <v>10000000</v>
      </c>
      <c r="AF3808" s="7" t="s">
        <v>2056</v>
      </c>
      <c r="AG3808" s="7">
        <v>1476342</v>
      </c>
      <c r="AH3808" s="7">
        <v>10000000</v>
      </c>
      <c r="AI3808" s="7" t="s">
        <v>2056</v>
      </c>
      <c r="AJ3808" s="7">
        <v>1476342</v>
      </c>
      <c r="AK3808" s="7" t="s">
        <v>35977</v>
      </c>
      <c r="AL3808" s="7" t="s">
        <v>50</v>
      </c>
      <c r="AM3808" s="7" t="s">
        <v>35978</v>
      </c>
      <c r="AN3808" s="7" t="s">
        <v>66</v>
      </c>
      <c r="AO3808" s="7" t="s">
        <v>50</v>
      </c>
      <c r="AP3808" s="9" t="s">
        <v>50</v>
      </c>
      <c r="AQ3808" s="22" t="s">
        <v>35979</v>
      </c>
      <c r="AR3808" s="7" t="s">
        <v>255</v>
      </c>
    </row>
    <row r="3809" spans="1:44" ht="15" thickBot="1">
      <c r="A3809" s="10" t="s">
        <v>35980</v>
      </c>
      <c r="B3809" s="13">
        <v>239</v>
      </c>
      <c r="C3809" s="12">
        <v>45292</v>
      </c>
      <c r="D3809" s="13" t="s">
        <v>45</v>
      </c>
      <c r="E3809" s="13" t="s">
        <v>46</v>
      </c>
      <c r="F3809" s="13" t="s">
        <v>70</v>
      </c>
      <c r="G3809" s="27" t="s">
        <v>54945</v>
      </c>
      <c r="H3809" s="13" t="s">
        <v>50</v>
      </c>
      <c r="I3809" s="13" t="s">
        <v>50</v>
      </c>
      <c r="J3809" s="12">
        <v>45379</v>
      </c>
      <c r="K3809" s="13" t="s">
        <v>50</v>
      </c>
      <c r="L3809" s="13" t="s">
        <v>1624</v>
      </c>
      <c r="M3809" s="13" t="s">
        <v>35981</v>
      </c>
      <c r="N3809" s="13" t="s">
        <v>5335</v>
      </c>
      <c r="O3809" s="13" t="s">
        <v>35982</v>
      </c>
      <c r="P3809" s="11">
        <v>91238</v>
      </c>
      <c r="Q3809" s="13" t="s">
        <v>1783</v>
      </c>
      <c r="R3809" s="33" t="s">
        <v>35983</v>
      </c>
      <c r="S3809" s="33" t="s">
        <v>35984</v>
      </c>
      <c r="T3809" s="13" t="s">
        <v>35985</v>
      </c>
      <c r="U3809" s="13" t="s">
        <v>50</v>
      </c>
      <c r="V3809" s="13">
        <v>1000000</v>
      </c>
      <c r="W3809" s="13" t="s">
        <v>60</v>
      </c>
      <c r="X3809" s="13">
        <v>1000000</v>
      </c>
      <c r="Y3809" s="13" t="s">
        <v>467</v>
      </c>
      <c r="Z3809" s="13">
        <v>1</v>
      </c>
      <c r="AA3809" s="13">
        <v>1000000</v>
      </c>
      <c r="AB3809" s="13" t="s">
        <v>60</v>
      </c>
      <c r="AC3809" s="13">
        <v>1000000</v>
      </c>
      <c r="AD3809" s="13" t="s">
        <v>1624</v>
      </c>
      <c r="AE3809" s="13">
        <v>1000000</v>
      </c>
      <c r="AF3809" s="13" t="s">
        <v>60</v>
      </c>
      <c r="AG3809" s="13">
        <v>1000000</v>
      </c>
      <c r="AH3809" s="13">
        <v>1000000</v>
      </c>
      <c r="AI3809" s="13" t="s">
        <v>60</v>
      </c>
      <c r="AJ3809" s="13">
        <v>1000000</v>
      </c>
      <c r="AK3809" s="13" t="s">
        <v>35986</v>
      </c>
      <c r="AL3809" s="13" t="s">
        <v>50</v>
      </c>
      <c r="AM3809" s="13" t="s">
        <v>35987</v>
      </c>
      <c r="AN3809" s="13" t="s">
        <v>66</v>
      </c>
      <c r="AO3809" s="13" t="s">
        <v>35988</v>
      </c>
      <c r="AP3809" s="21" t="s">
        <v>35989</v>
      </c>
      <c r="AQ3809" s="15" t="s">
        <v>50</v>
      </c>
      <c r="AR3809" s="13" t="s">
        <v>50</v>
      </c>
    </row>
    <row r="3810" spans="1:44" ht="15" thickBot="1">
      <c r="A3810" s="4" t="s">
        <v>35990</v>
      </c>
      <c r="B3810" s="7" t="s">
        <v>50</v>
      </c>
      <c r="C3810" s="6">
        <v>42370</v>
      </c>
      <c r="D3810" s="7" t="s">
        <v>45</v>
      </c>
      <c r="E3810" s="7" t="s">
        <v>46</v>
      </c>
      <c r="F3810" s="7" t="s">
        <v>70</v>
      </c>
      <c r="G3810" s="7" t="s">
        <v>87</v>
      </c>
      <c r="H3810" s="7" t="s">
        <v>50</v>
      </c>
      <c r="I3810" s="7" t="s">
        <v>50</v>
      </c>
      <c r="J3810" s="6">
        <v>45378</v>
      </c>
      <c r="K3810" s="7" t="s">
        <v>50</v>
      </c>
      <c r="L3810" s="7" t="s">
        <v>147</v>
      </c>
      <c r="M3810" s="7" t="s">
        <v>35991</v>
      </c>
      <c r="N3810" s="7" t="s">
        <v>3144</v>
      </c>
      <c r="O3810" s="7" t="s">
        <v>35992</v>
      </c>
      <c r="P3810" s="5">
        <v>91414</v>
      </c>
      <c r="Q3810" s="7" t="s">
        <v>245</v>
      </c>
      <c r="R3810" s="34" t="s">
        <v>35993</v>
      </c>
      <c r="S3810" s="31" t="s">
        <v>50</v>
      </c>
      <c r="T3810" s="7" t="s">
        <v>50</v>
      </c>
      <c r="U3810" s="7">
        <v>18668612626</v>
      </c>
      <c r="V3810" s="7" t="s">
        <v>50</v>
      </c>
      <c r="W3810" s="7" t="s">
        <v>50</v>
      </c>
      <c r="X3810" s="7" t="s">
        <v>50</v>
      </c>
      <c r="Y3810" s="7" t="s">
        <v>154</v>
      </c>
      <c r="Z3810" s="7">
        <v>2</v>
      </c>
      <c r="AA3810" s="7" t="s">
        <v>50</v>
      </c>
      <c r="AB3810" s="7" t="s">
        <v>50</v>
      </c>
      <c r="AC3810" s="7" t="s">
        <v>50</v>
      </c>
      <c r="AD3810" s="7" t="s">
        <v>147</v>
      </c>
      <c r="AE3810" s="7">
        <v>160000000</v>
      </c>
      <c r="AF3810" s="7" t="s">
        <v>2056</v>
      </c>
      <c r="AG3810" s="7">
        <v>22363235</v>
      </c>
      <c r="AH3810" s="7">
        <v>160000000</v>
      </c>
      <c r="AI3810" s="7" t="s">
        <v>2056</v>
      </c>
      <c r="AJ3810" s="7">
        <v>22363235</v>
      </c>
      <c r="AK3810" s="7" t="s">
        <v>35994</v>
      </c>
      <c r="AL3810" s="7" t="s">
        <v>50</v>
      </c>
      <c r="AM3810" s="7" t="s">
        <v>50</v>
      </c>
      <c r="AN3810" s="7" t="s">
        <v>50</v>
      </c>
      <c r="AO3810" s="7" t="s">
        <v>50</v>
      </c>
      <c r="AP3810" s="9" t="s">
        <v>50</v>
      </c>
      <c r="AQ3810" s="9" t="s">
        <v>50</v>
      </c>
      <c r="AR3810" s="7" t="s">
        <v>1186</v>
      </c>
    </row>
    <row r="3811" spans="1:44" ht="15" thickBot="1">
      <c r="A3811" s="10" t="s">
        <v>35995</v>
      </c>
      <c r="B3811" s="13" t="s">
        <v>50</v>
      </c>
      <c r="C3811" s="12">
        <v>43831</v>
      </c>
      <c r="D3811" s="13" t="s">
        <v>45</v>
      </c>
      <c r="E3811" s="13" t="s">
        <v>46</v>
      </c>
      <c r="F3811" s="13" t="s">
        <v>70</v>
      </c>
      <c r="G3811" s="27" t="s">
        <v>54945</v>
      </c>
      <c r="H3811" s="13" t="s">
        <v>50</v>
      </c>
      <c r="I3811" s="13" t="s">
        <v>50</v>
      </c>
      <c r="J3811" s="12">
        <v>45377</v>
      </c>
      <c r="K3811" s="13" t="s">
        <v>50</v>
      </c>
      <c r="L3811" s="13" t="s">
        <v>1624</v>
      </c>
      <c r="M3811" s="13" t="s">
        <v>35996</v>
      </c>
      <c r="N3811" s="13" t="s">
        <v>75</v>
      </c>
      <c r="O3811" s="13" t="s">
        <v>35997</v>
      </c>
      <c r="P3811" s="11">
        <v>91433</v>
      </c>
      <c r="Q3811" s="13" t="s">
        <v>77</v>
      </c>
      <c r="R3811" s="33" t="s">
        <v>35998</v>
      </c>
      <c r="S3811" s="33" t="s">
        <v>35999</v>
      </c>
      <c r="T3811" s="13" t="s">
        <v>36000</v>
      </c>
      <c r="U3811" s="13" t="s">
        <v>50</v>
      </c>
      <c r="V3811" s="13">
        <v>500000</v>
      </c>
      <c r="W3811" s="13" t="s">
        <v>60</v>
      </c>
      <c r="X3811" s="13">
        <v>500000</v>
      </c>
      <c r="Y3811" s="13" t="s">
        <v>467</v>
      </c>
      <c r="Z3811" s="13">
        <v>1</v>
      </c>
      <c r="AA3811" s="13">
        <v>500000</v>
      </c>
      <c r="AB3811" s="13" t="s">
        <v>60</v>
      </c>
      <c r="AC3811" s="13">
        <v>500000</v>
      </c>
      <c r="AD3811" s="13" t="s">
        <v>1624</v>
      </c>
      <c r="AE3811" s="13">
        <v>500000</v>
      </c>
      <c r="AF3811" s="13" t="s">
        <v>60</v>
      </c>
      <c r="AG3811" s="13">
        <v>500000</v>
      </c>
      <c r="AH3811" s="13">
        <v>500000</v>
      </c>
      <c r="AI3811" s="13" t="s">
        <v>60</v>
      </c>
      <c r="AJ3811" s="13">
        <v>500000</v>
      </c>
      <c r="AK3811" s="13" t="s">
        <v>33585</v>
      </c>
      <c r="AL3811" s="13" t="s">
        <v>50</v>
      </c>
      <c r="AM3811" s="13" t="s">
        <v>36001</v>
      </c>
      <c r="AN3811" s="13" t="s">
        <v>253</v>
      </c>
      <c r="AO3811" s="13" t="s">
        <v>36002</v>
      </c>
      <c r="AP3811" s="21" t="s">
        <v>36003</v>
      </c>
      <c r="AQ3811" s="15" t="s">
        <v>50</v>
      </c>
      <c r="AR3811" s="13" t="s">
        <v>50</v>
      </c>
    </row>
    <row r="3812" spans="1:44" ht="15" thickBot="1">
      <c r="A3812" s="4" t="s">
        <v>36004</v>
      </c>
      <c r="B3812" s="7" t="s">
        <v>50</v>
      </c>
      <c r="C3812" s="7" t="s">
        <v>50</v>
      </c>
      <c r="D3812" s="7" t="s">
        <v>45</v>
      </c>
      <c r="E3812" s="7" t="s">
        <v>46</v>
      </c>
      <c r="F3812" s="7" t="s">
        <v>47</v>
      </c>
      <c r="G3812" s="26" t="s">
        <v>54946</v>
      </c>
      <c r="H3812" s="7" t="s">
        <v>50</v>
      </c>
      <c r="I3812" s="7" t="s">
        <v>50</v>
      </c>
      <c r="J3812" s="6">
        <v>45377</v>
      </c>
      <c r="K3812" s="7" t="s">
        <v>50</v>
      </c>
      <c r="L3812" s="7" t="s">
        <v>62</v>
      </c>
      <c r="M3812" s="7" t="s">
        <v>7203</v>
      </c>
      <c r="N3812" s="7" t="s">
        <v>133</v>
      </c>
      <c r="O3812" s="7" t="s">
        <v>36005</v>
      </c>
      <c r="P3812" s="5">
        <v>92054</v>
      </c>
      <c r="Q3812" s="7" t="s">
        <v>135</v>
      </c>
      <c r="R3812" s="34" t="s">
        <v>36006</v>
      </c>
      <c r="S3812" s="34" t="s">
        <v>36007</v>
      </c>
      <c r="T3812" s="7" t="s">
        <v>36008</v>
      </c>
      <c r="U3812" s="7" t="s">
        <v>50</v>
      </c>
      <c r="V3812" s="7">
        <v>780000</v>
      </c>
      <c r="W3812" s="7" t="s">
        <v>139</v>
      </c>
      <c r="X3812" s="7">
        <v>984982</v>
      </c>
      <c r="Y3812" s="7" t="s">
        <v>61</v>
      </c>
      <c r="Z3812" s="7">
        <v>5</v>
      </c>
      <c r="AA3812" s="7">
        <v>780000</v>
      </c>
      <c r="AB3812" s="7" t="s">
        <v>139</v>
      </c>
      <c r="AC3812" s="7">
        <v>984982</v>
      </c>
      <c r="AD3812" s="7" t="s">
        <v>62</v>
      </c>
      <c r="AE3812" s="7">
        <v>1271000</v>
      </c>
      <c r="AF3812" s="7" t="s">
        <v>139</v>
      </c>
      <c r="AG3812" s="7">
        <v>1623467</v>
      </c>
      <c r="AH3812" s="7">
        <v>2873467</v>
      </c>
      <c r="AI3812" s="7" t="s">
        <v>60</v>
      </c>
      <c r="AJ3812" s="7">
        <v>2873467</v>
      </c>
      <c r="AK3812" s="7" t="s">
        <v>36009</v>
      </c>
      <c r="AL3812" s="7" t="s">
        <v>50</v>
      </c>
      <c r="AM3812" s="7" t="s">
        <v>36010</v>
      </c>
      <c r="AN3812" s="7" t="s">
        <v>66</v>
      </c>
      <c r="AO3812" s="7" t="s">
        <v>36011</v>
      </c>
      <c r="AP3812" s="22" t="s">
        <v>36012</v>
      </c>
      <c r="AQ3812" s="9" t="s">
        <v>50</v>
      </c>
      <c r="AR3812" s="7" t="s">
        <v>50</v>
      </c>
    </row>
    <row r="3813" spans="1:44" ht="15" thickBot="1">
      <c r="A3813" s="10" t="s">
        <v>36013</v>
      </c>
      <c r="B3813" s="11">
        <v>1139</v>
      </c>
      <c r="C3813" s="12">
        <v>44562</v>
      </c>
      <c r="D3813" s="13" t="s">
        <v>45</v>
      </c>
      <c r="E3813" s="13" t="s">
        <v>46</v>
      </c>
      <c r="F3813" s="13" t="s">
        <v>70</v>
      </c>
      <c r="G3813" s="27" t="s">
        <v>54945</v>
      </c>
      <c r="H3813" s="13" t="s">
        <v>50</v>
      </c>
      <c r="I3813" s="13" t="s">
        <v>50</v>
      </c>
      <c r="J3813" s="12">
        <v>45377</v>
      </c>
      <c r="K3813" s="13" t="s">
        <v>50</v>
      </c>
      <c r="L3813" s="13" t="s">
        <v>1624</v>
      </c>
      <c r="M3813" s="13" t="s">
        <v>17435</v>
      </c>
      <c r="N3813" s="13" t="s">
        <v>50</v>
      </c>
      <c r="O3813" s="13" t="s">
        <v>36014</v>
      </c>
      <c r="P3813" s="11">
        <v>92093</v>
      </c>
      <c r="Q3813" s="13" t="s">
        <v>50</v>
      </c>
      <c r="R3813" s="33" t="s">
        <v>36015</v>
      </c>
      <c r="S3813" s="33" t="s">
        <v>36016</v>
      </c>
      <c r="T3813" s="13" t="s">
        <v>50</v>
      </c>
      <c r="U3813" s="13" t="s">
        <v>50</v>
      </c>
      <c r="V3813" s="13">
        <v>500000</v>
      </c>
      <c r="W3813" s="13" t="s">
        <v>60</v>
      </c>
      <c r="X3813" s="13">
        <v>500000</v>
      </c>
      <c r="Y3813" s="13" t="s">
        <v>467</v>
      </c>
      <c r="Z3813" s="13">
        <v>1</v>
      </c>
      <c r="AA3813" s="13">
        <v>500000</v>
      </c>
      <c r="AB3813" s="13" t="s">
        <v>60</v>
      </c>
      <c r="AC3813" s="13">
        <v>500000</v>
      </c>
      <c r="AD3813" s="13" t="s">
        <v>1624</v>
      </c>
      <c r="AE3813" s="13">
        <v>500000</v>
      </c>
      <c r="AF3813" s="13" t="s">
        <v>60</v>
      </c>
      <c r="AG3813" s="13">
        <v>500000</v>
      </c>
      <c r="AH3813" s="13">
        <v>500000</v>
      </c>
      <c r="AI3813" s="13" t="s">
        <v>60</v>
      </c>
      <c r="AJ3813" s="13">
        <v>500000</v>
      </c>
      <c r="AK3813" s="13" t="s">
        <v>33585</v>
      </c>
      <c r="AL3813" s="13" t="s">
        <v>50</v>
      </c>
      <c r="AM3813" s="13" t="s">
        <v>36017</v>
      </c>
      <c r="AN3813" s="13" t="s">
        <v>66</v>
      </c>
      <c r="AO3813" s="13" t="s">
        <v>36018</v>
      </c>
      <c r="AP3813" s="21" t="s">
        <v>36019</v>
      </c>
      <c r="AQ3813" s="15" t="s">
        <v>50</v>
      </c>
      <c r="AR3813" s="13" t="s">
        <v>50</v>
      </c>
    </row>
    <row r="3814" spans="1:44" ht="15" thickBot="1">
      <c r="A3814" s="4" t="s">
        <v>36020</v>
      </c>
      <c r="B3814" s="5">
        <v>1049</v>
      </c>
      <c r="C3814" s="6">
        <v>44927</v>
      </c>
      <c r="D3814" s="7" t="s">
        <v>45</v>
      </c>
      <c r="E3814" s="7" t="s">
        <v>50</v>
      </c>
      <c r="F3814" s="7" t="s">
        <v>70</v>
      </c>
      <c r="G3814" s="27" t="s">
        <v>54945</v>
      </c>
      <c r="H3814" s="7" t="s">
        <v>50</v>
      </c>
      <c r="I3814" s="7" t="s">
        <v>50</v>
      </c>
      <c r="J3814" s="6">
        <v>45379</v>
      </c>
      <c r="K3814" s="7" t="s">
        <v>50</v>
      </c>
      <c r="L3814" s="7" t="s">
        <v>1624</v>
      </c>
      <c r="M3814" s="7" t="s">
        <v>36021</v>
      </c>
      <c r="N3814" s="7" t="s">
        <v>259</v>
      </c>
      <c r="O3814" s="7" t="s">
        <v>36022</v>
      </c>
      <c r="P3814" s="5">
        <v>92171</v>
      </c>
      <c r="Q3814" s="7" t="s">
        <v>245</v>
      </c>
      <c r="R3814" s="34" t="s">
        <v>36020</v>
      </c>
      <c r="S3814" s="34" t="s">
        <v>36023</v>
      </c>
      <c r="T3814" s="7" t="s">
        <v>50</v>
      </c>
      <c r="U3814" s="7" t="s">
        <v>50</v>
      </c>
      <c r="V3814" s="7">
        <v>500000</v>
      </c>
      <c r="W3814" s="7" t="s">
        <v>60</v>
      </c>
      <c r="X3814" s="7">
        <v>500000</v>
      </c>
      <c r="Y3814" s="7" t="s">
        <v>467</v>
      </c>
      <c r="Z3814" s="7">
        <v>1</v>
      </c>
      <c r="AA3814" s="7">
        <v>500000</v>
      </c>
      <c r="AB3814" s="7" t="s">
        <v>60</v>
      </c>
      <c r="AC3814" s="7">
        <v>500000</v>
      </c>
      <c r="AD3814" s="7" t="s">
        <v>1624</v>
      </c>
      <c r="AE3814" s="7">
        <v>500000</v>
      </c>
      <c r="AF3814" s="7" t="s">
        <v>60</v>
      </c>
      <c r="AG3814" s="7">
        <v>500000</v>
      </c>
      <c r="AH3814" s="7">
        <v>500000</v>
      </c>
      <c r="AI3814" s="7" t="s">
        <v>60</v>
      </c>
      <c r="AJ3814" s="7">
        <v>500000</v>
      </c>
      <c r="AK3814" s="7" t="s">
        <v>36024</v>
      </c>
      <c r="AL3814" s="7" t="s">
        <v>50</v>
      </c>
      <c r="AM3814" s="7" t="s">
        <v>36025</v>
      </c>
      <c r="AN3814" s="7" t="s">
        <v>993</v>
      </c>
      <c r="AO3814" s="7" t="s">
        <v>36026</v>
      </c>
      <c r="AP3814" s="22" t="s">
        <v>36027</v>
      </c>
      <c r="AQ3814" s="9" t="s">
        <v>50</v>
      </c>
      <c r="AR3814" s="7" t="s">
        <v>50</v>
      </c>
    </row>
    <row r="3815" spans="1:44" ht="15" thickBot="1">
      <c r="A3815" s="10" t="s">
        <v>36028</v>
      </c>
      <c r="B3815" s="11">
        <v>1353</v>
      </c>
      <c r="C3815" s="13" t="s">
        <v>50</v>
      </c>
      <c r="D3815" s="13" t="s">
        <v>45</v>
      </c>
      <c r="E3815" s="13" t="s">
        <v>46</v>
      </c>
      <c r="F3815" s="13" t="s">
        <v>47</v>
      </c>
      <c r="G3815" s="13" t="s">
        <v>87</v>
      </c>
      <c r="H3815" s="13" t="s">
        <v>50</v>
      </c>
      <c r="I3815" s="13" t="s">
        <v>50</v>
      </c>
      <c r="J3815" s="12">
        <v>45378</v>
      </c>
      <c r="K3815" s="13" t="s">
        <v>50</v>
      </c>
      <c r="L3815" s="13" t="s">
        <v>62</v>
      </c>
      <c r="M3815" s="13" t="s">
        <v>36029</v>
      </c>
      <c r="N3815" s="13" t="s">
        <v>36030</v>
      </c>
      <c r="O3815" s="13" t="s">
        <v>36031</v>
      </c>
      <c r="P3815" s="11">
        <v>92926</v>
      </c>
      <c r="Q3815" s="13" t="s">
        <v>135</v>
      </c>
      <c r="R3815" s="33" t="s">
        <v>36032</v>
      </c>
      <c r="S3815" s="30" t="s">
        <v>50</v>
      </c>
      <c r="T3815" s="13" t="s">
        <v>50</v>
      </c>
      <c r="U3815" s="13">
        <f>44-20-33936954</f>
        <v>-33936930</v>
      </c>
      <c r="V3815" s="13">
        <v>11000000</v>
      </c>
      <c r="W3815" s="13" t="s">
        <v>139</v>
      </c>
      <c r="X3815" s="13">
        <v>13879251</v>
      </c>
      <c r="Y3815" s="13" t="s">
        <v>61</v>
      </c>
      <c r="Z3815" s="13">
        <v>1</v>
      </c>
      <c r="AA3815" s="13">
        <v>11000000</v>
      </c>
      <c r="AB3815" s="13" t="s">
        <v>139</v>
      </c>
      <c r="AC3815" s="13">
        <v>13879251</v>
      </c>
      <c r="AD3815" s="13" t="s">
        <v>62</v>
      </c>
      <c r="AE3815" s="13">
        <v>11000000</v>
      </c>
      <c r="AF3815" s="13" t="s">
        <v>139</v>
      </c>
      <c r="AG3815" s="13">
        <v>13879251</v>
      </c>
      <c r="AH3815" s="13">
        <v>11000000</v>
      </c>
      <c r="AI3815" s="13" t="s">
        <v>139</v>
      </c>
      <c r="AJ3815" s="13">
        <v>13879251</v>
      </c>
      <c r="AK3815" s="13" t="s">
        <v>36033</v>
      </c>
      <c r="AL3815" s="13" t="s">
        <v>50</v>
      </c>
      <c r="AM3815" s="13" t="s">
        <v>36034</v>
      </c>
      <c r="AN3815" s="13" t="s">
        <v>66</v>
      </c>
      <c r="AO3815" s="13" t="s">
        <v>50</v>
      </c>
      <c r="AP3815" s="15" t="s">
        <v>50</v>
      </c>
      <c r="AQ3815" s="21" t="s">
        <v>36035</v>
      </c>
      <c r="AR3815" s="13" t="s">
        <v>255</v>
      </c>
    </row>
    <row r="3816" spans="1:44" ht="15" thickBot="1">
      <c r="A3816" s="4" t="s">
        <v>36036</v>
      </c>
      <c r="B3816" s="7">
        <v>720</v>
      </c>
      <c r="C3816" s="6">
        <v>44927</v>
      </c>
      <c r="D3816" s="7" t="s">
        <v>45</v>
      </c>
      <c r="E3816" s="7" t="s">
        <v>46</v>
      </c>
      <c r="F3816" s="7" t="s">
        <v>70</v>
      </c>
      <c r="G3816" s="27" t="s">
        <v>54945</v>
      </c>
      <c r="H3816" s="7" t="s">
        <v>50</v>
      </c>
      <c r="I3816" s="7" t="s">
        <v>50</v>
      </c>
      <c r="J3816" s="6">
        <v>45378</v>
      </c>
      <c r="K3816" s="7" t="s">
        <v>50</v>
      </c>
      <c r="L3816" s="7" t="s">
        <v>1624</v>
      </c>
      <c r="M3816" s="7" t="s">
        <v>35272</v>
      </c>
      <c r="N3816" s="7" t="s">
        <v>75</v>
      </c>
      <c r="O3816" s="7" t="s">
        <v>36037</v>
      </c>
      <c r="P3816" s="5">
        <v>94012</v>
      </c>
      <c r="Q3816" s="7" t="s">
        <v>77</v>
      </c>
      <c r="R3816" s="34" t="s">
        <v>36038</v>
      </c>
      <c r="S3816" s="34" t="s">
        <v>36039</v>
      </c>
      <c r="T3816" s="7" t="s">
        <v>36040</v>
      </c>
      <c r="U3816" s="7" t="s">
        <v>50</v>
      </c>
      <c r="V3816" s="7">
        <v>250000</v>
      </c>
      <c r="W3816" s="7" t="s">
        <v>60</v>
      </c>
      <c r="X3816" s="7">
        <v>250000</v>
      </c>
      <c r="Y3816" s="7" t="s">
        <v>467</v>
      </c>
      <c r="Z3816" s="7">
        <v>1</v>
      </c>
      <c r="AA3816" s="7">
        <v>250000</v>
      </c>
      <c r="AB3816" s="7" t="s">
        <v>60</v>
      </c>
      <c r="AC3816" s="7">
        <v>250000</v>
      </c>
      <c r="AD3816" s="7" t="s">
        <v>1624</v>
      </c>
      <c r="AE3816" s="7">
        <v>250000</v>
      </c>
      <c r="AF3816" s="7" t="s">
        <v>60</v>
      </c>
      <c r="AG3816" s="7">
        <v>250000</v>
      </c>
      <c r="AH3816" s="7">
        <v>250000</v>
      </c>
      <c r="AI3816" s="7" t="s">
        <v>60</v>
      </c>
      <c r="AJ3816" s="7">
        <v>250000</v>
      </c>
      <c r="AK3816" s="7" t="s">
        <v>4115</v>
      </c>
      <c r="AL3816" s="7" t="s">
        <v>50</v>
      </c>
      <c r="AM3816" s="7" t="s">
        <v>36041</v>
      </c>
      <c r="AN3816" s="7" t="s">
        <v>993</v>
      </c>
      <c r="AO3816" s="7" t="s">
        <v>50</v>
      </c>
      <c r="AP3816" s="9" t="s">
        <v>50</v>
      </c>
      <c r="AQ3816" s="22" t="s">
        <v>36042</v>
      </c>
      <c r="AR3816" s="7" t="s">
        <v>255</v>
      </c>
    </row>
    <row r="3817" spans="1:44" ht="15" thickBot="1">
      <c r="A3817" s="10" t="s">
        <v>36043</v>
      </c>
      <c r="B3817" s="11">
        <v>1049</v>
      </c>
      <c r="C3817" s="12">
        <v>25934</v>
      </c>
      <c r="D3817" s="13" t="s">
        <v>45</v>
      </c>
      <c r="E3817" s="13" t="s">
        <v>46</v>
      </c>
      <c r="F3817" s="13" t="s">
        <v>70</v>
      </c>
      <c r="G3817" s="26" t="s">
        <v>54946</v>
      </c>
      <c r="H3817" s="13" t="s">
        <v>5740</v>
      </c>
      <c r="I3817" s="13" t="s">
        <v>50</v>
      </c>
      <c r="J3817" s="12">
        <v>45377</v>
      </c>
      <c r="K3817" s="13" t="s">
        <v>191</v>
      </c>
      <c r="L3817" s="13" t="s">
        <v>52</v>
      </c>
      <c r="M3817" s="13" t="s">
        <v>36044</v>
      </c>
      <c r="N3817" s="13" t="s">
        <v>36045</v>
      </c>
      <c r="O3817" s="13" t="s">
        <v>36046</v>
      </c>
      <c r="P3817" s="11">
        <v>94613</v>
      </c>
      <c r="Q3817" s="13" t="s">
        <v>1116</v>
      </c>
      <c r="R3817" s="33" t="s">
        <v>36047</v>
      </c>
      <c r="S3817" s="33" t="s">
        <v>36048</v>
      </c>
      <c r="T3817" s="13" t="s">
        <v>50</v>
      </c>
      <c r="U3817" s="13" t="s">
        <v>50</v>
      </c>
      <c r="V3817" s="13">
        <v>885000</v>
      </c>
      <c r="W3817" s="13" t="s">
        <v>60</v>
      </c>
      <c r="X3817" s="13">
        <v>885000</v>
      </c>
      <c r="Y3817" s="13" t="s">
        <v>50</v>
      </c>
      <c r="Z3817" s="13">
        <v>1</v>
      </c>
      <c r="AA3817" s="13" t="s">
        <v>50</v>
      </c>
      <c r="AB3817" s="13" t="s">
        <v>50</v>
      </c>
      <c r="AC3817" s="13" t="s">
        <v>50</v>
      </c>
      <c r="AD3817" s="13" t="s">
        <v>50</v>
      </c>
      <c r="AE3817" s="13" t="s">
        <v>50</v>
      </c>
      <c r="AF3817" s="13" t="s">
        <v>50</v>
      </c>
      <c r="AG3817" s="13" t="s">
        <v>50</v>
      </c>
      <c r="AH3817" s="13">
        <v>885000</v>
      </c>
      <c r="AI3817" s="13" t="s">
        <v>60</v>
      </c>
      <c r="AJ3817" s="13">
        <v>885000</v>
      </c>
      <c r="AK3817" s="13" t="s">
        <v>5797</v>
      </c>
      <c r="AL3817" s="13" t="s">
        <v>50</v>
      </c>
      <c r="AM3817" s="13" t="s">
        <v>36049</v>
      </c>
      <c r="AN3817" s="13" t="s">
        <v>66</v>
      </c>
      <c r="AO3817" s="13" t="s">
        <v>36050</v>
      </c>
      <c r="AP3817" s="21" t="s">
        <v>36051</v>
      </c>
      <c r="AQ3817" s="15" t="s">
        <v>50</v>
      </c>
      <c r="AR3817" s="13" t="s">
        <v>50</v>
      </c>
    </row>
    <row r="3818" spans="1:44" ht="15" thickBot="1">
      <c r="A3818" s="4" t="s">
        <v>36052</v>
      </c>
      <c r="B3818" s="5">
        <v>4741</v>
      </c>
      <c r="C3818" s="6">
        <v>43831</v>
      </c>
      <c r="D3818" s="7" t="s">
        <v>45</v>
      </c>
      <c r="E3818" s="7" t="s">
        <v>46</v>
      </c>
      <c r="F3818" s="7" t="s">
        <v>70</v>
      </c>
      <c r="G3818" s="27" t="s">
        <v>54945</v>
      </c>
      <c r="H3818" s="7" t="s">
        <v>1449</v>
      </c>
      <c r="I3818" s="7" t="s">
        <v>50</v>
      </c>
      <c r="J3818" s="6">
        <v>45377</v>
      </c>
      <c r="K3818" s="7" t="s">
        <v>50</v>
      </c>
      <c r="L3818" s="7" t="s">
        <v>1624</v>
      </c>
      <c r="M3818" s="7" t="s">
        <v>36053</v>
      </c>
      <c r="N3818" s="7" t="s">
        <v>36054</v>
      </c>
      <c r="O3818" s="7" t="s">
        <v>36055</v>
      </c>
      <c r="P3818" s="5">
        <v>94843</v>
      </c>
      <c r="Q3818" s="7" t="s">
        <v>683</v>
      </c>
      <c r="R3818" s="34" t="s">
        <v>36056</v>
      </c>
      <c r="S3818" s="34" t="s">
        <v>36057</v>
      </c>
      <c r="T3818" s="7" t="s">
        <v>36058</v>
      </c>
      <c r="U3818" s="7" t="s">
        <v>50</v>
      </c>
      <c r="V3818" s="7">
        <v>500000</v>
      </c>
      <c r="W3818" s="7" t="s">
        <v>60</v>
      </c>
      <c r="X3818" s="7">
        <v>500000</v>
      </c>
      <c r="Y3818" s="7" t="s">
        <v>467</v>
      </c>
      <c r="Z3818" s="7">
        <v>1</v>
      </c>
      <c r="AA3818" s="7">
        <v>500000</v>
      </c>
      <c r="AB3818" s="7" t="s">
        <v>60</v>
      </c>
      <c r="AC3818" s="7">
        <v>500000</v>
      </c>
      <c r="AD3818" s="7" t="s">
        <v>1624</v>
      </c>
      <c r="AE3818" s="7">
        <v>500000</v>
      </c>
      <c r="AF3818" s="7" t="s">
        <v>60</v>
      </c>
      <c r="AG3818" s="7">
        <v>500000</v>
      </c>
      <c r="AH3818" s="7">
        <v>500000</v>
      </c>
      <c r="AI3818" s="7" t="s">
        <v>60</v>
      </c>
      <c r="AJ3818" s="7">
        <v>500000</v>
      </c>
      <c r="AK3818" s="7" t="s">
        <v>33585</v>
      </c>
      <c r="AL3818" s="7" t="s">
        <v>50</v>
      </c>
      <c r="AM3818" s="7" t="s">
        <v>36059</v>
      </c>
      <c r="AN3818" s="7" t="s">
        <v>253</v>
      </c>
      <c r="AO3818" s="7" t="s">
        <v>36060</v>
      </c>
      <c r="AP3818" s="22" t="s">
        <v>36061</v>
      </c>
      <c r="AQ3818" s="9" t="s">
        <v>50</v>
      </c>
      <c r="AR3818" s="7" t="s">
        <v>50</v>
      </c>
    </row>
    <row r="3819" spans="1:44" ht="15" thickBot="1">
      <c r="A3819" s="10" t="s">
        <v>36062</v>
      </c>
      <c r="B3819" s="13" t="s">
        <v>50</v>
      </c>
      <c r="C3819" s="12">
        <v>32509</v>
      </c>
      <c r="D3819" s="13" t="s">
        <v>45</v>
      </c>
      <c r="E3819" s="13" t="s">
        <v>46</v>
      </c>
      <c r="F3819" s="13" t="s">
        <v>70</v>
      </c>
      <c r="G3819" s="13" t="s">
        <v>160</v>
      </c>
      <c r="H3819" s="13" t="s">
        <v>50</v>
      </c>
      <c r="I3819" s="13" t="s">
        <v>50</v>
      </c>
      <c r="J3819" s="12">
        <v>45377</v>
      </c>
      <c r="K3819" s="13" t="s">
        <v>50</v>
      </c>
      <c r="L3819" s="13" t="s">
        <v>52</v>
      </c>
      <c r="M3819" s="13" t="s">
        <v>36063</v>
      </c>
      <c r="N3819" s="13" t="s">
        <v>5314</v>
      </c>
      <c r="O3819" s="13" t="s">
        <v>36064</v>
      </c>
      <c r="P3819" s="11">
        <v>94999</v>
      </c>
      <c r="Q3819" s="13" t="s">
        <v>1116</v>
      </c>
      <c r="R3819" s="33" t="s">
        <v>36065</v>
      </c>
      <c r="S3819" s="33" t="s">
        <v>36066</v>
      </c>
      <c r="T3819" s="13" t="s">
        <v>50</v>
      </c>
      <c r="U3819" s="13" t="s">
        <v>36067</v>
      </c>
      <c r="V3819" s="13">
        <v>11480000</v>
      </c>
      <c r="W3819" s="13" t="s">
        <v>60</v>
      </c>
      <c r="X3819" s="13">
        <v>11480000</v>
      </c>
      <c r="Y3819" s="13" t="s">
        <v>50</v>
      </c>
      <c r="Z3819" s="13">
        <v>1</v>
      </c>
      <c r="AA3819" s="13" t="s">
        <v>50</v>
      </c>
      <c r="AB3819" s="13" t="s">
        <v>50</v>
      </c>
      <c r="AC3819" s="13" t="s">
        <v>50</v>
      </c>
      <c r="AD3819" s="13" t="s">
        <v>50</v>
      </c>
      <c r="AE3819" s="13" t="s">
        <v>50</v>
      </c>
      <c r="AF3819" s="13" t="s">
        <v>50</v>
      </c>
      <c r="AG3819" s="13" t="s">
        <v>50</v>
      </c>
      <c r="AH3819" s="13">
        <v>11480000</v>
      </c>
      <c r="AI3819" s="13" t="s">
        <v>60</v>
      </c>
      <c r="AJ3819" s="13">
        <v>11480000</v>
      </c>
      <c r="AK3819" s="13" t="s">
        <v>36068</v>
      </c>
      <c r="AL3819" s="13" t="s">
        <v>50</v>
      </c>
      <c r="AM3819" s="13" t="s">
        <v>36069</v>
      </c>
      <c r="AN3819" s="13" t="s">
        <v>4746</v>
      </c>
      <c r="AO3819" s="13" t="s">
        <v>36070</v>
      </c>
      <c r="AP3819" s="15" t="s">
        <v>50</v>
      </c>
      <c r="AQ3819" s="21" t="s">
        <v>36071</v>
      </c>
      <c r="AR3819" s="13" t="s">
        <v>50</v>
      </c>
    </row>
    <row r="3820" spans="1:44" ht="15" thickBot="1">
      <c r="A3820" s="4" t="s">
        <v>36072</v>
      </c>
      <c r="B3820" s="5">
        <v>4015</v>
      </c>
      <c r="C3820" s="6">
        <v>42370</v>
      </c>
      <c r="D3820" s="7" t="s">
        <v>45</v>
      </c>
      <c r="E3820" s="7" t="s">
        <v>46</v>
      </c>
      <c r="F3820" s="7" t="s">
        <v>70</v>
      </c>
      <c r="G3820" s="26" t="s">
        <v>54946</v>
      </c>
      <c r="H3820" s="7" t="s">
        <v>50</v>
      </c>
      <c r="I3820" s="7" t="s">
        <v>50</v>
      </c>
      <c r="J3820" s="6">
        <v>45379</v>
      </c>
      <c r="K3820" s="7" t="s">
        <v>89</v>
      </c>
      <c r="L3820" s="7" t="s">
        <v>178</v>
      </c>
      <c r="M3820" s="7" t="s">
        <v>36073</v>
      </c>
      <c r="N3820" s="7" t="s">
        <v>36074</v>
      </c>
      <c r="O3820" s="7" t="s">
        <v>36075</v>
      </c>
      <c r="P3820" s="5">
        <v>95039</v>
      </c>
      <c r="Q3820" s="7" t="s">
        <v>360</v>
      </c>
      <c r="R3820" s="34" t="s">
        <v>36076</v>
      </c>
      <c r="S3820" s="34" t="s">
        <v>36077</v>
      </c>
      <c r="T3820" s="7" t="s">
        <v>36078</v>
      </c>
      <c r="U3820" s="7" t="s">
        <v>36079</v>
      </c>
      <c r="V3820" s="7">
        <v>1500000</v>
      </c>
      <c r="W3820" s="7" t="s">
        <v>209</v>
      </c>
      <c r="X3820" s="7">
        <v>1618657</v>
      </c>
      <c r="Y3820" s="7" t="s">
        <v>50</v>
      </c>
      <c r="Z3820" s="7">
        <v>1</v>
      </c>
      <c r="AA3820" s="7">
        <v>1500000</v>
      </c>
      <c r="AB3820" s="7" t="s">
        <v>209</v>
      </c>
      <c r="AC3820" s="7">
        <v>1618657</v>
      </c>
      <c r="AD3820" s="7" t="s">
        <v>178</v>
      </c>
      <c r="AE3820" s="7">
        <v>1500000</v>
      </c>
      <c r="AF3820" s="7" t="s">
        <v>209</v>
      </c>
      <c r="AG3820" s="7">
        <v>1618657</v>
      </c>
      <c r="AH3820" s="7">
        <v>1500000</v>
      </c>
      <c r="AI3820" s="7" t="s">
        <v>209</v>
      </c>
      <c r="AJ3820" s="7">
        <v>1618657</v>
      </c>
      <c r="AK3820" s="7" t="s">
        <v>50</v>
      </c>
      <c r="AL3820" s="7" t="s">
        <v>50</v>
      </c>
      <c r="AM3820" s="7" t="s">
        <v>36080</v>
      </c>
      <c r="AN3820" s="7" t="s">
        <v>738</v>
      </c>
      <c r="AO3820" s="7" t="s">
        <v>36081</v>
      </c>
      <c r="AP3820" s="22" t="s">
        <v>36082</v>
      </c>
      <c r="AQ3820" s="9" t="s">
        <v>50</v>
      </c>
      <c r="AR3820" s="7" t="s">
        <v>50</v>
      </c>
    </row>
    <row r="3821" spans="1:44" ht="15" thickBot="1">
      <c r="A3821" s="10" t="s">
        <v>36083</v>
      </c>
      <c r="B3821" s="13" t="s">
        <v>50</v>
      </c>
      <c r="C3821" s="12">
        <v>45292</v>
      </c>
      <c r="D3821" s="13" t="s">
        <v>45</v>
      </c>
      <c r="E3821" s="13" t="s">
        <v>46</v>
      </c>
      <c r="F3821" s="13" t="s">
        <v>70</v>
      </c>
      <c r="G3821" s="27" t="s">
        <v>54945</v>
      </c>
      <c r="H3821" s="13" t="s">
        <v>50</v>
      </c>
      <c r="I3821" s="13" t="s">
        <v>50</v>
      </c>
      <c r="J3821" s="12">
        <v>45377</v>
      </c>
      <c r="K3821" s="13" t="s">
        <v>50</v>
      </c>
      <c r="L3821" s="13" t="s">
        <v>1624</v>
      </c>
      <c r="M3821" s="13" t="s">
        <v>5955</v>
      </c>
      <c r="N3821" s="13" t="s">
        <v>1451</v>
      </c>
      <c r="O3821" s="13" t="s">
        <v>36084</v>
      </c>
      <c r="P3821" s="11">
        <v>95081</v>
      </c>
      <c r="Q3821" s="13" t="s">
        <v>135</v>
      </c>
      <c r="R3821" s="33" t="s">
        <v>36085</v>
      </c>
      <c r="S3821" s="33" t="s">
        <v>36086</v>
      </c>
      <c r="T3821" s="13" t="s">
        <v>50</v>
      </c>
      <c r="U3821" s="13" t="s">
        <v>50</v>
      </c>
      <c r="V3821" s="13">
        <v>150000</v>
      </c>
      <c r="W3821" s="13" t="s">
        <v>1456</v>
      </c>
      <c r="X3821" s="13">
        <v>165984</v>
      </c>
      <c r="Y3821" s="13" t="s">
        <v>467</v>
      </c>
      <c r="Z3821" s="13">
        <v>1</v>
      </c>
      <c r="AA3821" s="13">
        <v>150000</v>
      </c>
      <c r="AB3821" s="13" t="s">
        <v>1456</v>
      </c>
      <c r="AC3821" s="13">
        <v>165984</v>
      </c>
      <c r="AD3821" s="13" t="s">
        <v>1624</v>
      </c>
      <c r="AE3821" s="13">
        <v>150000</v>
      </c>
      <c r="AF3821" s="13" t="s">
        <v>1456</v>
      </c>
      <c r="AG3821" s="13">
        <v>165984</v>
      </c>
      <c r="AH3821" s="13">
        <v>150000</v>
      </c>
      <c r="AI3821" s="13" t="s">
        <v>1456</v>
      </c>
      <c r="AJ3821" s="13">
        <v>165984</v>
      </c>
      <c r="AK3821" s="13" t="s">
        <v>9101</v>
      </c>
      <c r="AL3821" s="13" t="s">
        <v>50</v>
      </c>
      <c r="AM3821" s="13" t="s">
        <v>36087</v>
      </c>
      <c r="AN3821" s="13" t="s">
        <v>66</v>
      </c>
      <c r="AO3821" s="13" t="s">
        <v>36088</v>
      </c>
      <c r="AP3821" s="21" t="s">
        <v>36089</v>
      </c>
      <c r="AQ3821" s="15" t="s">
        <v>50</v>
      </c>
      <c r="AR3821" s="13" t="s">
        <v>50</v>
      </c>
    </row>
    <row r="3822" spans="1:44" ht="15" thickBot="1">
      <c r="A3822" s="4" t="s">
        <v>36090</v>
      </c>
      <c r="B3822" s="7" t="s">
        <v>50</v>
      </c>
      <c r="C3822" s="6">
        <v>44512</v>
      </c>
      <c r="D3822" s="7" t="s">
        <v>45</v>
      </c>
      <c r="E3822" s="7" t="s">
        <v>50</v>
      </c>
      <c r="F3822" s="7" t="s">
        <v>70</v>
      </c>
      <c r="G3822" s="7" t="s">
        <v>50</v>
      </c>
      <c r="H3822" s="7" t="s">
        <v>50</v>
      </c>
      <c r="I3822" s="7" t="s">
        <v>50</v>
      </c>
      <c r="J3822" s="6">
        <v>45379</v>
      </c>
      <c r="K3822" s="7" t="s">
        <v>50</v>
      </c>
      <c r="L3822" s="7" t="s">
        <v>241</v>
      </c>
      <c r="M3822" s="7" t="s">
        <v>2620</v>
      </c>
      <c r="N3822" s="7" t="s">
        <v>3649</v>
      </c>
      <c r="O3822" s="7" t="s">
        <v>36091</v>
      </c>
      <c r="P3822" s="5">
        <v>95905</v>
      </c>
      <c r="Q3822" s="7" t="s">
        <v>245</v>
      </c>
      <c r="R3822" s="31" t="s">
        <v>50</v>
      </c>
      <c r="S3822" s="31" t="s">
        <v>50</v>
      </c>
      <c r="T3822" s="7" t="s">
        <v>50</v>
      </c>
      <c r="U3822" s="7" t="s">
        <v>50</v>
      </c>
      <c r="V3822" s="7">
        <v>100000000</v>
      </c>
      <c r="W3822" s="7" t="s">
        <v>2056</v>
      </c>
      <c r="X3822" s="7">
        <v>13836043</v>
      </c>
      <c r="Y3822" s="7" t="s">
        <v>154</v>
      </c>
      <c r="Z3822" s="7">
        <v>1</v>
      </c>
      <c r="AA3822" s="7">
        <v>100000000</v>
      </c>
      <c r="AB3822" s="7" t="s">
        <v>2056</v>
      </c>
      <c r="AC3822" s="7">
        <v>13836043</v>
      </c>
      <c r="AD3822" s="7" t="s">
        <v>241</v>
      </c>
      <c r="AE3822" s="7">
        <v>100000000</v>
      </c>
      <c r="AF3822" s="7" t="s">
        <v>2056</v>
      </c>
      <c r="AG3822" s="7">
        <v>13836043</v>
      </c>
      <c r="AH3822" s="7">
        <v>100000000</v>
      </c>
      <c r="AI3822" s="7" t="s">
        <v>2056</v>
      </c>
      <c r="AJ3822" s="7">
        <v>13836043</v>
      </c>
      <c r="AK3822" s="7" t="s">
        <v>17628</v>
      </c>
      <c r="AL3822" s="7" t="s">
        <v>50</v>
      </c>
      <c r="AM3822" s="7" t="s">
        <v>50</v>
      </c>
      <c r="AN3822" s="7" t="s">
        <v>50</v>
      </c>
      <c r="AO3822" s="7" t="s">
        <v>50</v>
      </c>
      <c r="AP3822" s="9" t="s">
        <v>50</v>
      </c>
      <c r="AQ3822" s="9" t="s">
        <v>50</v>
      </c>
      <c r="AR3822" s="7" t="s">
        <v>1186</v>
      </c>
    </row>
    <row r="3823" spans="1:44" ht="15" thickBot="1">
      <c r="A3823" s="10" t="s">
        <v>36092</v>
      </c>
      <c r="B3823" s="13">
        <v>147</v>
      </c>
      <c r="C3823" s="12">
        <v>43101</v>
      </c>
      <c r="D3823" s="13" t="s">
        <v>45</v>
      </c>
      <c r="E3823" s="13" t="s">
        <v>46</v>
      </c>
      <c r="F3823" s="13" t="s">
        <v>70</v>
      </c>
      <c r="G3823" s="27" t="s">
        <v>54945</v>
      </c>
      <c r="H3823" s="13" t="s">
        <v>240</v>
      </c>
      <c r="I3823" s="13" t="s">
        <v>50</v>
      </c>
      <c r="J3823" s="12">
        <v>45379</v>
      </c>
      <c r="K3823" s="13" t="s">
        <v>50</v>
      </c>
      <c r="L3823" s="13" t="s">
        <v>467</v>
      </c>
      <c r="M3823" s="13" t="s">
        <v>36093</v>
      </c>
      <c r="N3823" s="13" t="s">
        <v>17014</v>
      </c>
      <c r="O3823" s="13" t="s">
        <v>36094</v>
      </c>
      <c r="P3823" s="11">
        <v>96977</v>
      </c>
      <c r="Q3823" s="13" t="s">
        <v>920</v>
      </c>
      <c r="R3823" s="33" t="s">
        <v>36095</v>
      </c>
      <c r="S3823" s="33" t="s">
        <v>36096</v>
      </c>
      <c r="T3823" s="13" t="s">
        <v>36097</v>
      </c>
      <c r="U3823" s="13" t="s">
        <v>50</v>
      </c>
      <c r="V3823" s="13">
        <v>100000</v>
      </c>
      <c r="W3823" s="13" t="s">
        <v>60</v>
      </c>
      <c r="X3823" s="13">
        <v>100000</v>
      </c>
      <c r="Y3823" s="13" t="s">
        <v>467</v>
      </c>
      <c r="Z3823" s="13">
        <v>3</v>
      </c>
      <c r="AA3823" s="13">
        <v>100000</v>
      </c>
      <c r="AB3823" s="13" t="s">
        <v>60</v>
      </c>
      <c r="AC3823" s="13">
        <v>100000</v>
      </c>
      <c r="AD3823" s="13" t="s">
        <v>467</v>
      </c>
      <c r="AE3823" s="13">
        <v>859514</v>
      </c>
      <c r="AF3823" s="13" t="s">
        <v>60</v>
      </c>
      <c r="AG3823" s="13">
        <v>859514</v>
      </c>
      <c r="AH3823" s="13">
        <v>859514</v>
      </c>
      <c r="AI3823" s="13" t="s">
        <v>60</v>
      </c>
      <c r="AJ3823" s="13">
        <v>859514</v>
      </c>
      <c r="AK3823" s="13" t="s">
        <v>36098</v>
      </c>
      <c r="AL3823" s="13" t="s">
        <v>50</v>
      </c>
      <c r="AM3823" s="13" t="s">
        <v>36099</v>
      </c>
      <c r="AN3823" s="13" t="s">
        <v>253</v>
      </c>
      <c r="AO3823" s="13" t="s">
        <v>36100</v>
      </c>
      <c r="AP3823" s="21" t="s">
        <v>36101</v>
      </c>
      <c r="AQ3823" s="15" t="s">
        <v>50</v>
      </c>
      <c r="AR3823" s="13" t="s">
        <v>50</v>
      </c>
    </row>
    <row r="3824" spans="1:44" ht="15" thickBot="1">
      <c r="A3824" s="4" t="s">
        <v>36102</v>
      </c>
      <c r="B3824" s="7" t="s">
        <v>50</v>
      </c>
      <c r="C3824" s="6">
        <v>43922</v>
      </c>
      <c r="D3824" s="7" t="s">
        <v>45</v>
      </c>
      <c r="E3824" s="7" t="s">
        <v>46</v>
      </c>
      <c r="F3824" s="7" t="s">
        <v>70</v>
      </c>
      <c r="G3824" s="27" t="s">
        <v>54945</v>
      </c>
      <c r="H3824" s="7" t="s">
        <v>50</v>
      </c>
      <c r="I3824" s="7" t="s">
        <v>50</v>
      </c>
      <c r="J3824" s="6">
        <v>45377</v>
      </c>
      <c r="K3824" s="7" t="s">
        <v>50</v>
      </c>
      <c r="L3824" s="7" t="s">
        <v>241</v>
      </c>
      <c r="M3824" s="7" t="s">
        <v>12904</v>
      </c>
      <c r="N3824" s="7" t="s">
        <v>36103</v>
      </c>
      <c r="O3824" s="7" t="s">
        <v>36104</v>
      </c>
      <c r="P3824" s="5">
        <v>97572</v>
      </c>
      <c r="Q3824" s="7" t="s">
        <v>135</v>
      </c>
      <c r="R3824" s="34" t="s">
        <v>36105</v>
      </c>
      <c r="S3824" s="34" t="s">
        <v>36106</v>
      </c>
      <c r="T3824" s="7" t="s">
        <v>36107</v>
      </c>
      <c r="U3824" s="7" t="s">
        <v>36108</v>
      </c>
      <c r="V3824" s="7" t="s">
        <v>50</v>
      </c>
      <c r="W3824" s="7" t="s">
        <v>50</v>
      </c>
      <c r="X3824" s="7" t="s">
        <v>50</v>
      </c>
      <c r="Y3824" s="7" t="s">
        <v>154</v>
      </c>
      <c r="Z3824" s="7">
        <v>6</v>
      </c>
      <c r="AA3824" s="7" t="s">
        <v>50</v>
      </c>
      <c r="AB3824" s="7" t="s">
        <v>50</v>
      </c>
      <c r="AC3824" s="7" t="s">
        <v>50</v>
      </c>
      <c r="AD3824" s="7" t="s">
        <v>241</v>
      </c>
      <c r="AE3824" s="7" t="s">
        <v>50</v>
      </c>
      <c r="AF3824" s="7" t="s">
        <v>50</v>
      </c>
      <c r="AG3824" s="7" t="s">
        <v>50</v>
      </c>
      <c r="AH3824" s="7">
        <v>1305000</v>
      </c>
      <c r="AI3824" s="7" t="s">
        <v>1456</v>
      </c>
      <c r="AJ3824" s="7">
        <v>1439107</v>
      </c>
      <c r="AK3824" s="7" t="s">
        <v>36109</v>
      </c>
      <c r="AL3824" s="7" t="s">
        <v>50</v>
      </c>
      <c r="AM3824" s="7" t="s">
        <v>36110</v>
      </c>
      <c r="AN3824" s="7" t="s">
        <v>66</v>
      </c>
      <c r="AO3824" s="7" t="s">
        <v>36111</v>
      </c>
      <c r="AP3824" s="22" t="s">
        <v>36112</v>
      </c>
      <c r="AQ3824" s="9" t="s">
        <v>50</v>
      </c>
      <c r="AR3824" s="7" t="s">
        <v>50</v>
      </c>
    </row>
    <row r="3825" spans="1:44" ht="15" thickBot="1">
      <c r="A3825" s="10" t="s">
        <v>36113</v>
      </c>
      <c r="B3825" s="13" t="s">
        <v>50</v>
      </c>
      <c r="C3825" s="12">
        <v>42292</v>
      </c>
      <c r="D3825" s="13" t="s">
        <v>45</v>
      </c>
      <c r="E3825" s="13" t="s">
        <v>46</v>
      </c>
      <c r="F3825" s="13" t="s">
        <v>70</v>
      </c>
      <c r="G3825" s="13" t="s">
        <v>145</v>
      </c>
      <c r="H3825" s="13" t="s">
        <v>50</v>
      </c>
      <c r="I3825" s="13" t="s">
        <v>50</v>
      </c>
      <c r="J3825" s="12">
        <v>45377</v>
      </c>
      <c r="K3825" s="13" t="s">
        <v>50</v>
      </c>
      <c r="L3825" s="13" t="s">
        <v>131</v>
      </c>
      <c r="M3825" s="13" t="s">
        <v>36114</v>
      </c>
      <c r="N3825" s="13" t="s">
        <v>36115</v>
      </c>
      <c r="O3825" s="13" t="s">
        <v>36116</v>
      </c>
      <c r="P3825" s="11">
        <v>97777</v>
      </c>
      <c r="Q3825" s="13" t="s">
        <v>245</v>
      </c>
      <c r="R3825" s="33" t="s">
        <v>36117</v>
      </c>
      <c r="S3825" s="30" t="s">
        <v>50</v>
      </c>
      <c r="T3825" s="13" t="s">
        <v>36118</v>
      </c>
      <c r="U3825" s="13">
        <f>81-50-3198-8784</f>
        <v>-11951</v>
      </c>
      <c r="V3825" s="13">
        <v>260000000</v>
      </c>
      <c r="W3825" s="13" t="s">
        <v>1960</v>
      </c>
      <c r="X3825" s="13">
        <v>1715866</v>
      </c>
      <c r="Y3825" s="13" t="s">
        <v>50</v>
      </c>
      <c r="Z3825" s="13">
        <v>1</v>
      </c>
      <c r="AA3825" s="13" t="s">
        <v>50</v>
      </c>
      <c r="AB3825" s="13" t="s">
        <v>50</v>
      </c>
      <c r="AC3825" s="13" t="s">
        <v>50</v>
      </c>
      <c r="AD3825" s="13" t="s">
        <v>50</v>
      </c>
      <c r="AE3825" s="13" t="s">
        <v>50</v>
      </c>
      <c r="AF3825" s="13" t="s">
        <v>50</v>
      </c>
      <c r="AG3825" s="13" t="s">
        <v>50</v>
      </c>
      <c r="AH3825" s="13">
        <v>260000000</v>
      </c>
      <c r="AI3825" s="13" t="s">
        <v>1960</v>
      </c>
      <c r="AJ3825" s="13">
        <v>1715866</v>
      </c>
      <c r="AK3825" s="13" t="s">
        <v>36119</v>
      </c>
      <c r="AL3825" s="13" t="s">
        <v>50</v>
      </c>
      <c r="AM3825" s="13" t="s">
        <v>36120</v>
      </c>
      <c r="AN3825" s="13" t="s">
        <v>738</v>
      </c>
      <c r="AO3825" s="13" t="s">
        <v>50</v>
      </c>
      <c r="AP3825" s="15" t="s">
        <v>50</v>
      </c>
      <c r="AQ3825" s="21" t="s">
        <v>36121</v>
      </c>
      <c r="AR3825" s="13" t="s">
        <v>255</v>
      </c>
    </row>
    <row r="3826" spans="1:44" ht="15" thickBot="1">
      <c r="A3826" s="4" t="s">
        <v>36122</v>
      </c>
      <c r="B3826" s="7" t="s">
        <v>50</v>
      </c>
      <c r="C3826" s="6">
        <v>44927</v>
      </c>
      <c r="D3826" s="7" t="s">
        <v>45</v>
      </c>
      <c r="E3826" s="7" t="s">
        <v>50</v>
      </c>
      <c r="F3826" s="7" t="s">
        <v>70</v>
      </c>
      <c r="G3826" s="26" t="s">
        <v>54946</v>
      </c>
      <c r="H3826" s="7" t="s">
        <v>50</v>
      </c>
      <c r="I3826" s="7" t="s">
        <v>50</v>
      </c>
      <c r="J3826" s="6">
        <v>45379</v>
      </c>
      <c r="K3826" s="7" t="s">
        <v>50</v>
      </c>
      <c r="L3826" s="7" t="s">
        <v>241</v>
      </c>
      <c r="M3826" s="7" t="s">
        <v>36123</v>
      </c>
      <c r="N3826" s="7" t="s">
        <v>10626</v>
      </c>
      <c r="O3826" s="7" t="s">
        <v>36124</v>
      </c>
      <c r="P3826" s="5">
        <v>97865</v>
      </c>
      <c r="Q3826" s="7" t="s">
        <v>245</v>
      </c>
      <c r="R3826" s="34" t="s">
        <v>36125</v>
      </c>
      <c r="S3826" s="31" t="s">
        <v>50</v>
      </c>
      <c r="T3826" s="7" t="s">
        <v>50</v>
      </c>
      <c r="U3826" s="7" t="s">
        <v>36126</v>
      </c>
      <c r="V3826" s="7">
        <v>80000000</v>
      </c>
      <c r="W3826" s="7" t="s">
        <v>2056</v>
      </c>
      <c r="X3826" s="7">
        <v>11068834</v>
      </c>
      <c r="Y3826" s="7" t="s">
        <v>154</v>
      </c>
      <c r="Z3826" s="7">
        <v>1</v>
      </c>
      <c r="AA3826" s="7">
        <v>80000000</v>
      </c>
      <c r="AB3826" s="7" t="s">
        <v>2056</v>
      </c>
      <c r="AC3826" s="7">
        <v>11068834</v>
      </c>
      <c r="AD3826" s="7" t="s">
        <v>241</v>
      </c>
      <c r="AE3826" s="7">
        <v>80000000</v>
      </c>
      <c r="AF3826" s="7" t="s">
        <v>2056</v>
      </c>
      <c r="AG3826" s="7">
        <v>11068834</v>
      </c>
      <c r="AH3826" s="7">
        <v>80000000</v>
      </c>
      <c r="AI3826" s="7" t="s">
        <v>2056</v>
      </c>
      <c r="AJ3826" s="7">
        <v>11068834</v>
      </c>
      <c r="AK3826" s="7" t="s">
        <v>50</v>
      </c>
      <c r="AL3826" s="7" t="s">
        <v>50</v>
      </c>
      <c r="AM3826" s="7" t="s">
        <v>36127</v>
      </c>
      <c r="AN3826" s="7" t="s">
        <v>66</v>
      </c>
      <c r="AO3826" s="7" t="s">
        <v>50</v>
      </c>
      <c r="AP3826" s="9" t="s">
        <v>50</v>
      </c>
      <c r="AQ3826" s="22" t="s">
        <v>36128</v>
      </c>
      <c r="AR3826" s="7" t="s">
        <v>255</v>
      </c>
    </row>
    <row r="3827" spans="1:44" ht="15" thickBot="1">
      <c r="A3827" s="10" t="s">
        <v>36129</v>
      </c>
      <c r="B3827" s="13" t="s">
        <v>50</v>
      </c>
      <c r="C3827" s="12">
        <v>43831</v>
      </c>
      <c r="D3827" s="13" t="s">
        <v>45</v>
      </c>
      <c r="E3827" s="13" t="s">
        <v>46</v>
      </c>
      <c r="F3827" s="13" t="s">
        <v>70</v>
      </c>
      <c r="G3827" s="13" t="s">
        <v>50</v>
      </c>
      <c r="H3827" s="13" t="s">
        <v>50</v>
      </c>
      <c r="I3827" s="13" t="s">
        <v>50</v>
      </c>
      <c r="J3827" s="12">
        <v>45378</v>
      </c>
      <c r="K3827" s="13" t="s">
        <v>50</v>
      </c>
      <c r="L3827" s="13" t="s">
        <v>178</v>
      </c>
      <c r="M3827" s="13" t="s">
        <v>35585</v>
      </c>
      <c r="N3827" s="13" t="s">
        <v>180</v>
      </c>
      <c r="O3827" s="13" t="s">
        <v>36130</v>
      </c>
      <c r="P3827" s="11">
        <v>98202</v>
      </c>
      <c r="Q3827" s="13" t="s">
        <v>120</v>
      </c>
      <c r="R3827" s="33" t="s">
        <v>36131</v>
      </c>
      <c r="S3827" s="30" t="s">
        <v>50</v>
      </c>
      <c r="T3827" s="13" t="s">
        <v>50</v>
      </c>
      <c r="U3827" s="13" t="s">
        <v>36132</v>
      </c>
      <c r="V3827" s="13">
        <v>5887549</v>
      </c>
      <c r="W3827" s="13" t="s">
        <v>60</v>
      </c>
      <c r="X3827" s="13">
        <v>5887549</v>
      </c>
      <c r="Y3827" s="13" t="s">
        <v>50</v>
      </c>
      <c r="Z3827" s="13">
        <v>1</v>
      </c>
      <c r="AA3827" s="13">
        <v>5887549</v>
      </c>
      <c r="AB3827" s="13" t="s">
        <v>60</v>
      </c>
      <c r="AC3827" s="13">
        <v>5887549</v>
      </c>
      <c r="AD3827" s="13" t="s">
        <v>178</v>
      </c>
      <c r="AE3827" s="13">
        <v>5887549</v>
      </c>
      <c r="AF3827" s="13" t="s">
        <v>60</v>
      </c>
      <c r="AG3827" s="13">
        <v>5887549</v>
      </c>
      <c r="AH3827" s="13">
        <v>5887549</v>
      </c>
      <c r="AI3827" s="13" t="s">
        <v>60</v>
      </c>
      <c r="AJ3827" s="13">
        <v>5887549</v>
      </c>
      <c r="AK3827" s="13" t="s">
        <v>50</v>
      </c>
      <c r="AL3827" s="13" t="s">
        <v>50</v>
      </c>
      <c r="AM3827" s="13" t="s">
        <v>36133</v>
      </c>
      <c r="AN3827" s="13" t="s">
        <v>253</v>
      </c>
      <c r="AO3827" s="13" t="s">
        <v>36134</v>
      </c>
      <c r="AP3827" s="21" t="s">
        <v>36135</v>
      </c>
      <c r="AQ3827" s="15" t="s">
        <v>50</v>
      </c>
      <c r="AR3827" s="13" t="s">
        <v>50</v>
      </c>
    </row>
    <row r="3828" spans="1:44" ht="15" thickBot="1">
      <c r="A3828" s="4" t="s">
        <v>36136</v>
      </c>
      <c r="B3828" s="7">
        <v>186</v>
      </c>
      <c r="C3828" s="6">
        <v>44562</v>
      </c>
      <c r="D3828" s="7" t="s">
        <v>45</v>
      </c>
      <c r="E3828" s="7" t="s">
        <v>46</v>
      </c>
      <c r="F3828" s="7" t="s">
        <v>70</v>
      </c>
      <c r="G3828" s="27" t="s">
        <v>54945</v>
      </c>
      <c r="H3828" s="7" t="s">
        <v>50</v>
      </c>
      <c r="I3828" s="7" t="s">
        <v>50</v>
      </c>
      <c r="J3828" s="6">
        <v>45377</v>
      </c>
      <c r="K3828" s="7" t="s">
        <v>50</v>
      </c>
      <c r="L3828" s="7" t="s">
        <v>1624</v>
      </c>
      <c r="M3828" s="7" t="s">
        <v>27433</v>
      </c>
      <c r="N3828" s="7" t="s">
        <v>133</v>
      </c>
      <c r="O3828" s="7" t="s">
        <v>36137</v>
      </c>
      <c r="P3828" s="5">
        <v>98590</v>
      </c>
      <c r="Q3828" s="7" t="s">
        <v>135</v>
      </c>
      <c r="R3828" s="34" t="s">
        <v>36138</v>
      </c>
      <c r="S3828" s="34" t="s">
        <v>36139</v>
      </c>
      <c r="T3828" s="7" t="s">
        <v>50</v>
      </c>
      <c r="U3828" s="7" t="s">
        <v>50</v>
      </c>
      <c r="V3828" s="7">
        <v>500000</v>
      </c>
      <c r="W3828" s="7" t="s">
        <v>60</v>
      </c>
      <c r="X3828" s="7">
        <v>500000</v>
      </c>
      <c r="Y3828" s="7" t="s">
        <v>467</v>
      </c>
      <c r="Z3828" s="7">
        <v>1</v>
      </c>
      <c r="AA3828" s="7">
        <v>500000</v>
      </c>
      <c r="AB3828" s="7" t="s">
        <v>60</v>
      </c>
      <c r="AC3828" s="7">
        <v>500000</v>
      </c>
      <c r="AD3828" s="7" t="s">
        <v>1624</v>
      </c>
      <c r="AE3828" s="7">
        <v>500000</v>
      </c>
      <c r="AF3828" s="7" t="s">
        <v>60</v>
      </c>
      <c r="AG3828" s="7">
        <v>500000</v>
      </c>
      <c r="AH3828" s="7">
        <v>500000</v>
      </c>
      <c r="AI3828" s="7" t="s">
        <v>60</v>
      </c>
      <c r="AJ3828" s="7">
        <v>500000</v>
      </c>
      <c r="AK3828" s="7" t="s">
        <v>33585</v>
      </c>
      <c r="AL3828" s="7" t="s">
        <v>50</v>
      </c>
      <c r="AM3828" s="7" t="s">
        <v>36140</v>
      </c>
      <c r="AN3828" s="7" t="s">
        <v>66</v>
      </c>
      <c r="AO3828" s="7" t="s">
        <v>36141</v>
      </c>
      <c r="AP3828" s="22" t="s">
        <v>36142</v>
      </c>
      <c r="AQ3828" s="9" t="s">
        <v>50</v>
      </c>
      <c r="AR3828" s="7" t="s">
        <v>50</v>
      </c>
    </row>
    <row r="3829" spans="1:44" ht="15" thickBot="1">
      <c r="A3829" s="10" t="s">
        <v>36143</v>
      </c>
      <c r="B3829" s="13" t="s">
        <v>50</v>
      </c>
      <c r="C3829" s="12">
        <v>44927</v>
      </c>
      <c r="D3829" s="13" t="s">
        <v>45</v>
      </c>
      <c r="E3829" s="13" t="s">
        <v>46</v>
      </c>
      <c r="F3829" s="13" t="s">
        <v>70</v>
      </c>
      <c r="G3829" s="27" t="s">
        <v>54945</v>
      </c>
      <c r="H3829" s="13" t="s">
        <v>50</v>
      </c>
      <c r="I3829" s="13" t="s">
        <v>50</v>
      </c>
      <c r="J3829" s="12">
        <v>45378</v>
      </c>
      <c r="K3829" s="13" t="s">
        <v>50</v>
      </c>
      <c r="L3829" s="13" t="s">
        <v>1624</v>
      </c>
      <c r="M3829" s="13" t="s">
        <v>36144</v>
      </c>
      <c r="N3829" s="13" t="s">
        <v>1114</v>
      </c>
      <c r="O3829" s="13" t="s">
        <v>36145</v>
      </c>
      <c r="P3829" s="11">
        <v>99361</v>
      </c>
      <c r="Q3829" s="13" t="s">
        <v>1116</v>
      </c>
      <c r="R3829" s="33" t="s">
        <v>36146</v>
      </c>
      <c r="S3829" s="30" t="s">
        <v>50</v>
      </c>
      <c r="T3829" s="13" t="s">
        <v>50</v>
      </c>
      <c r="U3829" s="13" t="s">
        <v>50</v>
      </c>
      <c r="V3829" s="13">
        <v>250000</v>
      </c>
      <c r="W3829" s="13" t="s">
        <v>60</v>
      </c>
      <c r="X3829" s="13">
        <v>250000</v>
      </c>
      <c r="Y3829" s="13" t="s">
        <v>467</v>
      </c>
      <c r="Z3829" s="13">
        <v>1</v>
      </c>
      <c r="AA3829" s="13">
        <v>250000</v>
      </c>
      <c r="AB3829" s="13" t="s">
        <v>60</v>
      </c>
      <c r="AC3829" s="13">
        <v>250000</v>
      </c>
      <c r="AD3829" s="13" t="s">
        <v>1624</v>
      </c>
      <c r="AE3829" s="13">
        <v>250000</v>
      </c>
      <c r="AF3829" s="13" t="s">
        <v>60</v>
      </c>
      <c r="AG3829" s="13">
        <v>250000</v>
      </c>
      <c r="AH3829" s="13">
        <v>250000</v>
      </c>
      <c r="AI3829" s="13" t="s">
        <v>60</v>
      </c>
      <c r="AJ3829" s="13">
        <v>250000</v>
      </c>
      <c r="AK3829" s="13" t="s">
        <v>4115</v>
      </c>
      <c r="AL3829" s="13" t="s">
        <v>50</v>
      </c>
      <c r="AM3829" s="13" t="s">
        <v>36147</v>
      </c>
      <c r="AN3829" s="13" t="s">
        <v>66</v>
      </c>
      <c r="AO3829" s="13" t="s">
        <v>36148</v>
      </c>
      <c r="AP3829" s="15" t="s">
        <v>50</v>
      </c>
      <c r="AQ3829" s="21" t="s">
        <v>36149</v>
      </c>
      <c r="AR3829" s="13" t="s">
        <v>50</v>
      </c>
    </row>
    <row r="3830" spans="1:44" ht="15" thickBot="1">
      <c r="A3830" s="4" t="s">
        <v>36150</v>
      </c>
      <c r="B3830" s="5">
        <v>142953</v>
      </c>
      <c r="C3830" s="6">
        <v>44197</v>
      </c>
      <c r="D3830" s="7" t="s">
        <v>45</v>
      </c>
      <c r="E3830" s="7" t="s">
        <v>46</v>
      </c>
      <c r="F3830" s="7" t="s">
        <v>47</v>
      </c>
      <c r="G3830" s="7" t="s">
        <v>48</v>
      </c>
      <c r="H3830" s="7" t="s">
        <v>12626</v>
      </c>
      <c r="I3830" s="7" t="s">
        <v>50</v>
      </c>
      <c r="J3830" s="6">
        <v>45376</v>
      </c>
      <c r="K3830" s="7" t="s">
        <v>161</v>
      </c>
      <c r="L3830" s="7" t="s">
        <v>52</v>
      </c>
      <c r="M3830" s="7" t="s">
        <v>13109</v>
      </c>
      <c r="N3830" s="7" t="s">
        <v>36151</v>
      </c>
      <c r="O3830" s="7" t="s">
        <v>36152</v>
      </c>
      <c r="P3830" s="5">
        <v>99784</v>
      </c>
      <c r="Q3830" s="7" t="s">
        <v>360</v>
      </c>
      <c r="R3830" s="34" t="s">
        <v>36153</v>
      </c>
      <c r="S3830" s="34" t="s">
        <v>36154</v>
      </c>
      <c r="T3830" s="7" t="s">
        <v>50</v>
      </c>
      <c r="U3830" s="7" t="s">
        <v>36155</v>
      </c>
      <c r="V3830" s="7" t="s">
        <v>50</v>
      </c>
      <c r="W3830" s="7" t="s">
        <v>50</v>
      </c>
      <c r="X3830" s="7" t="s">
        <v>50</v>
      </c>
      <c r="Y3830" s="7" t="s">
        <v>61</v>
      </c>
      <c r="Z3830" s="7">
        <v>1</v>
      </c>
      <c r="AA3830" s="7" t="s">
        <v>50</v>
      </c>
      <c r="AB3830" s="7" t="s">
        <v>50</v>
      </c>
      <c r="AC3830" s="7" t="s">
        <v>50</v>
      </c>
      <c r="AD3830" s="7" t="s">
        <v>50</v>
      </c>
      <c r="AE3830" s="7" t="s">
        <v>50</v>
      </c>
      <c r="AF3830" s="7" t="s">
        <v>50</v>
      </c>
      <c r="AG3830" s="7" t="s">
        <v>50</v>
      </c>
      <c r="AH3830" s="7" t="s">
        <v>50</v>
      </c>
      <c r="AI3830" s="7" t="s">
        <v>50</v>
      </c>
      <c r="AJ3830" s="7" t="s">
        <v>50</v>
      </c>
      <c r="AK3830" s="7" t="s">
        <v>2118</v>
      </c>
      <c r="AL3830" s="7" t="s">
        <v>50</v>
      </c>
      <c r="AM3830" s="7" t="s">
        <v>36156</v>
      </c>
      <c r="AN3830" s="7" t="s">
        <v>66</v>
      </c>
      <c r="AO3830" s="7" t="s">
        <v>36157</v>
      </c>
      <c r="AP3830" s="9" t="s">
        <v>50</v>
      </c>
      <c r="AQ3830" s="22" t="s">
        <v>36158</v>
      </c>
      <c r="AR3830" s="7" t="s">
        <v>50</v>
      </c>
    </row>
    <row r="3831" spans="1:44" ht="15" thickBot="1">
      <c r="A3831" s="10" t="s">
        <v>36159</v>
      </c>
      <c r="B3831" s="13" t="s">
        <v>50</v>
      </c>
      <c r="C3831" s="13" t="s">
        <v>50</v>
      </c>
      <c r="D3831" s="13" t="s">
        <v>45</v>
      </c>
      <c r="E3831" s="13" t="s">
        <v>46</v>
      </c>
      <c r="F3831" s="13" t="s">
        <v>70</v>
      </c>
      <c r="G3831" s="13" t="s">
        <v>50</v>
      </c>
      <c r="H3831" s="13" t="s">
        <v>50</v>
      </c>
      <c r="I3831" s="13" t="s">
        <v>50</v>
      </c>
      <c r="J3831" s="12">
        <v>45376</v>
      </c>
      <c r="K3831" s="13" t="s">
        <v>50</v>
      </c>
      <c r="L3831" s="13" t="s">
        <v>178</v>
      </c>
      <c r="M3831" s="13" t="s">
        <v>36160</v>
      </c>
      <c r="N3831" s="13" t="s">
        <v>180</v>
      </c>
      <c r="O3831" s="13" t="s">
        <v>36161</v>
      </c>
      <c r="P3831" s="11">
        <v>99802</v>
      </c>
      <c r="Q3831" s="13" t="s">
        <v>120</v>
      </c>
      <c r="R3831" s="33" t="s">
        <v>36162</v>
      </c>
      <c r="S3831" s="30" t="s">
        <v>50</v>
      </c>
      <c r="T3831" s="13" t="s">
        <v>50</v>
      </c>
      <c r="U3831" s="13" t="s">
        <v>50</v>
      </c>
      <c r="V3831" s="13">
        <v>8500000</v>
      </c>
      <c r="W3831" s="13" t="s">
        <v>60</v>
      </c>
      <c r="X3831" s="13">
        <v>8500000</v>
      </c>
      <c r="Y3831" s="13" t="s">
        <v>50</v>
      </c>
      <c r="Z3831" s="13">
        <v>1</v>
      </c>
      <c r="AA3831" s="13">
        <v>8500000</v>
      </c>
      <c r="AB3831" s="13" t="s">
        <v>60</v>
      </c>
      <c r="AC3831" s="13">
        <v>8500000</v>
      </c>
      <c r="AD3831" s="13" t="s">
        <v>178</v>
      </c>
      <c r="AE3831" s="13">
        <v>8500000</v>
      </c>
      <c r="AF3831" s="13" t="s">
        <v>60</v>
      </c>
      <c r="AG3831" s="13">
        <v>8500000</v>
      </c>
      <c r="AH3831" s="13">
        <v>8500000</v>
      </c>
      <c r="AI3831" s="13" t="s">
        <v>60</v>
      </c>
      <c r="AJ3831" s="13">
        <v>8500000</v>
      </c>
      <c r="AK3831" s="13" t="s">
        <v>50</v>
      </c>
      <c r="AL3831" s="13" t="s">
        <v>50</v>
      </c>
      <c r="AM3831" s="13" t="s">
        <v>50</v>
      </c>
      <c r="AN3831" s="13" t="s">
        <v>50</v>
      </c>
      <c r="AO3831" s="13" t="s">
        <v>50</v>
      </c>
      <c r="AP3831" s="15" t="s">
        <v>50</v>
      </c>
      <c r="AQ3831" s="15" t="s">
        <v>50</v>
      </c>
      <c r="AR3831" s="13" t="s">
        <v>1186</v>
      </c>
    </row>
    <row r="3832" spans="1:44" ht="15" thickBot="1">
      <c r="A3832" s="4" t="s">
        <v>36163</v>
      </c>
      <c r="B3832" s="5">
        <v>1357</v>
      </c>
      <c r="C3832" s="6">
        <v>42370</v>
      </c>
      <c r="D3832" s="7" t="s">
        <v>45</v>
      </c>
      <c r="E3832" s="7" t="s">
        <v>46</v>
      </c>
      <c r="F3832" s="7" t="s">
        <v>70</v>
      </c>
      <c r="G3832" s="7" t="s">
        <v>145</v>
      </c>
      <c r="H3832" s="7" t="s">
        <v>50</v>
      </c>
      <c r="I3832" s="7" t="s">
        <v>50</v>
      </c>
      <c r="J3832" s="6">
        <v>45377</v>
      </c>
      <c r="K3832" s="7" t="s">
        <v>50</v>
      </c>
      <c r="L3832" s="7" t="s">
        <v>178</v>
      </c>
      <c r="M3832" s="7" t="s">
        <v>36164</v>
      </c>
      <c r="N3832" s="7" t="s">
        <v>36165</v>
      </c>
      <c r="O3832" s="7" t="s">
        <v>36166</v>
      </c>
      <c r="P3832" s="5">
        <v>100514</v>
      </c>
      <c r="Q3832" s="7" t="s">
        <v>1783</v>
      </c>
      <c r="R3832" s="34" t="s">
        <v>36167</v>
      </c>
      <c r="S3832" s="34" t="s">
        <v>36168</v>
      </c>
      <c r="T3832" s="7" t="s">
        <v>36169</v>
      </c>
      <c r="U3832" s="7" t="s">
        <v>36170</v>
      </c>
      <c r="V3832" s="7">
        <v>850000</v>
      </c>
      <c r="W3832" s="7" t="s">
        <v>60</v>
      </c>
      <c r="X3832" s="7">
        <v>850000</v>
      </c>
      <c r="Y3832" s="7" t="s">
        <v>50</v>
      </c>
      <c r="Z3832" s="7">
        <v>4</v>
      </c>
      <c r="AA3832" s="7">
        <v>850000</v>
      </c>
      <c r="AB3832" s="7" t="s">
        <v>60</v>
      </c>
      <c r="AC3832" s="7">
        <v>850000</v>
      </c>
      <c r="AD3832" s="7" t="s">
        <v>178</v>
      </c>
      <c r="AE3832" s="7">
        <v>1290202</v>
      </c>
      <c r="AF3832" s="7" t="s">
        <v>60</v>
      </c>
      <c r="AG3832" s="7">
        <v>1290202</v>
      </c>
      <c r="AH3832" s="7">
        <v>1290202</v>
      </c>
      <c r="AI3832" s="7" t="s">
        <v>60</v>
      </c>
      <c r="AJ3832" s="7">
        <v>1290202</v>
      </c>
      <c r="AK3832" s="7" t="s">
        <v>50</v>
      </c>
      <c r="AL3832" s="7" t="s">
        <v>50</v>
      </c>
      <c r="AM3832" s="7" t="s">
        <v>36171</v>
      </c>
      <c r="AN3832" s="7" t="s">
        <v>253</v>
      </c>
      <c r="AO3832" s="7" t="s">
        <v>36172</v>
      </c>
      <c r="AP3832" s="22" t="s">
        <v>36173</v>
      </c>
      <c r="AQ3832" s="9" t="s">
        <v>50</v>
      </c>
      <c r="AR3832" s="7" t="s">
        <v>50</v>
      </c>
    </row>
    <row r="3833" spans="1:44" ht="15" thickBot="1">
      <c r="A3833" s="10" t="s">
        <v>36174</v>
      </c>
      <c r="B3833" s="11">
        <v>1533</v>
      </c>
      <c r="C3833" s="12">
        <v>44927</v>
      </c>
      <c r="D3833" s="13" t="s">
        <v>45</v>
      </c>
      <c r="E3833" s="13" t="s">
        <v>46</v>
      </c>
      <c r="F3833" s="13" t="s">
        <v>70</v>
      </c>
      <c r="G3833" s="27" t="s">
        <v>54945</v>
      </c>
      <c r="H3833" s="13" t="s">
        <v>50</v>
      </c>
      <c r="I3833" s="13" t="s">
        <v>50</v>
      </c>
      <c r="J3833" s="12">
        <v>45378</v>
      </c>
      <c r="K3833" s="13" t="s">
        <v>50</v>
      </c>
      <c r="L3833" s="13" t="s">
        <v>1624</v>
      </c>
      <c r="M3833" s="13" t="s">
        <v>36175</v>
      </c>
      <c r="N3833" s="13" t="s">
        <v>4739</v>
      </c>
      <c r="O3833" s="13" t="s">
        <v>36176</v>
      </c>
      <c r="P3833" s="11">
        <v>100722</v>
      </c>
      <c r="Q3833" s="13" t="s">
        <v>383</v>
      </c>
      <c r="R3833" s="33" t="s">
        <v>36177</v>
      </c>
      <c r="S3833" s="33" t="s">
        <v>36178</v>
      </c>
      <c r="T3833" s="13" t="s">
        <v>50</v>
      </c>
      <c r="U3833" s="13" t="s">
        <v>50</v>
      </c>
      <c r="V3833" s="13">
        <v>250000</v>
      </c>
      <c r="W3833" s="13" t="s">
        <v>60</v>
      </c>
      <c r="X3833" s="13">
        <v>250000</v>
      </c>
      <c r="Y3833" s="13" t="s">
        <v>467</v>
      </c>
      <c r="Z3833" s="13">
        <v>1</v>
      </c>
      <c r="AA3833" s="13">
        <v>250000</v>
      </c>
      <c r="AB3833" s="13" t="s">
        <v>60</v>
      </c>
      <c r="AC3833" s="13">
        <v>250000</v>
      </c>
      <c r="AD3833" s="13" t="s">
        <v>1624</v>
      </c>
      <c r="AE3833" s="13">
        <v>250000</v>
      </c>
      <c r="AF3833" s="13" t="s">
        <v>60</v>
      </c>
      <c r="AG3833" s="13">
        <v>250000</v>
      </c>
      <c r="AH3833" s="13">
        <v>250000</v>
      </c>
      <c r="AI3833" s="13" t="s">
        <v>60</v>
      </c>
      <c r="AJ3833" s="13">
        <v>250000</v>
      </c>
      <c r="AK3833" s="13" t="s">
        <v>4115</v>
      </c>
      <c r="AL3833" s="13" t="s">
        <v>50</v>
      </c>
      <c r="AM3833" s="13" t="s">
        <v>36179</v>
      </c>
      <c r="AN3833" s="13" t="s">
        <v>66</v>
      </c>
      <c r="AO3833" s="13" t="s">
        <v>36180</v>
      </c>
      <c r="AP3833" s="21" t="s">
        <v>36181</v>
      </c>
      <c r="AQ3833" s="15" t="s">
        <v>50</v>
      </c>
      <c r="AR3833" s="13" t="s">
        <v>50</v>
      </c>
    </row>
    <row r="3834" spans="1:44" ht="15" thickBot="1">
      <c r="A3834" s="4" t="s">
        <v>36182</v>
      </c>
      <c r="B3834" s="7" t="s">
        <v>50</v>
      </c>
      <c r="C3834" s="6">
        <v>44927</v>
      </c>
      <c r="D3834" s="7" t="s">
        <v>45</v>
      </c>
      <c r="E3834" s="7" t="s">
        <v>46</v>
      </c>
      <c r="F3834" s="7" t="s">
        <v>70</v>
      </c>
      <c r="G3834" s="27" t="s">
        <v>54945</v>
      </c>
      <c r="H3834" s="7" t="s">
        <v>50</v>
      </c>
      <c r="I3834" s="7" t="s">
        <v>50</v>
      </c>
      <c r="J3834" s="6">
        <v>45378</v>
      </c>
      <c r="K3834" s="7" t="s">
        <v>50</v>
      </c>
      <c r="L3834" s="7" t="s">
        <v>1624</v>
      </c>
      <c r="M3834" s="7" t="s">
        <v>36183</v>
      </c>
      <c r="N3834" s="7" t="s">
        <v>180</v>
      </c>
      <c r="O3834" s="7" t="s">
        <v>36184</v>
      </c>
      <c r="P3834" s="5">
        <v>101367</v>
      </c>
      <c r="Q3834" s="7" t="s">
        <v>120</v>
      </c>
      <c r="R3834" s="34" t="s">
        <v>36185</v>
      </c>
      <c r="S3834" s="34" t="s">
        <v>36186</v>
      </c>
      <c r="T3834" s="7" t="s">
        <v>50</v>
      </c>
      <c r="U3834" s="7" t="s">
        <v>50</v>
      </c>
      <c r="V3834" s="7">
        <v>250000</v>
      </c>
      <c r="W3834" s="7" t="s">
        <v>60</v>
      </c>
      <c r="X3834" s="7">
        <v>250000</v>
      </c>
      <c r="Y3834" s="7" t="s">
        <v>467</v>
      </c>
      <c r="Z3834" s="7">
        <v>1</v>
      </c>
      <c r="AA3834" s="7">
        <v>250000</v>
      </c>
      <c r="AB3834" s="7" t="s">
        <v>60</v>
      </c>
      <c r="AC3834" s="7">
        <v>250000</v>
      </c>
      <c r="AD3834" s="7" t="s">
        <v>1624</v>
      </c>
      <c r="AE3834" s="7">
        <v>250000</v>
      </c>
      <c r="AF3834" s="7" t="s">
        <v>60</v>
      </c>
      <c r="AG3834" s="7">
        <v>250000</v>
      </c>
      <c r="AH3834" s="7">
        <v>250000</v>
      </c>
      <c r="AI3834" s="7" t="s">
        <v>60</v>
      </c>
      <c r="AJ3834" s="7">
        <v>250000</v>
      </c>
      <c r="AK3834" s="7" t="s">
        <v>4115</v>
      </c>
      <c r="AL3834" s="7" t="s">
        <v>50</v>
      </c>
      <c r="AM3834" s="7" t="s">
        <v>36187</v>
      </c>
      <c r="AN3834" s="7" t="s">
        <v>66</v>
      </c>
      <c r="AO3834" s="7" t="s">
        <v>36188</v>
      </c>
      <c r="AP3834" s="22" t="s">
        <v>36189</v>
      </c>
      <c r="AQ3834" s="9" t="s">
        <v>50</v>
      </c>
      <c r="AR3834" s="7" t="s">
        <v>50</v>
      </c>
    </row>
    <row r="3835" spans="1:44" ht="15" thickBot="1">
      <c r="A3835" s="10" t="s">
        <v>36190</v>
      </c>
      <c r="B3835" s="13" t="s">
        <v>50</v>
      </c>
      <c r="C3835" s="12">
        <v>44927</v>
      </c>
      <c r="D3835" s="13" t="s">
        <v>45</v>
      </c>
      <c r="E3835" s="13" t="s">
        <v>46</v>
      </c>
      <c r="F3835" s="13" t="s">
        <v>70</v>
      </c>
      <c r="G3835" s="27" t="s">
        <v>54945</v>
      </c>
      <c r="H3835" s="13" t="s">
        <v>50</v>
      </c>
      <c r="I3835" s="13" t="s">
        <v>50</v>
      </c>
      <c r="J3835" s="12">
        <v>45377</v>
      </c>
      <c r="K3835" s="13" t="s">
        <v>50</v>
      </c>
      <c r="L3835" s="13" t="s">
        <v>1624</v>
      </c>
      <c r="M3835" s="13" t="s">
        <v>27433</v>
      </c>
      <c r="N3835" s="13" t="s">
        <v>50</v>
      </c>
      <c r="O3835" s="13" t="s">
        <v>36191</v>
      </c>
      <c r="P3835" s="11">
        <v>101483</v>
      </c>
      <c r="Q3835" s="13" t="s">
        <v>50</v>
      </c>
      <c r="R3835" s="33" t="s">
        <v>36192</v>
      </c>
      <c r="S3835" s="33" t="s">
        <v>36193</v>
      </c>
      <c r="T3835" s="13" t="s">
        <v>50</v>
      </c>
      <c r="U3835" s="13" t="s">
        <v>50</v>
      </c>
      <c r="V3835" s="13">
        <v>500000</v>
      </c>
      <c r="W3835" s="13" t="s">
        <v>60</v>
      </c>
      <c r="X3835" s="13">
        <v>500000</v>
      </c>
      <c r="Y3835" s="13" t="s">
        <v>467</v>
      </c>
      <c r="Z3835" s="13">
        <v>1</v>
      </c>
      <c r="AA3835" s="13">
        <v>500000</v>
      </c>
      <c r="AB3835" s="13" t="s">
        <v>60</v>
      </c>
      <c r="AC3835" s="13">
        <v>500000</v>
      </c>
      <c r="AD3835" s="13" t="s">
        <v>1624</v>
      </c>
      <c r="AE3835" s="13">
        <v>500000</v>
      </c>
      <c r="AF3835" s="13" t="s">
        <v>60</v>
      </c>
      <c r="AG3835" s="13">
        <v>500000</v>
      </c>
      <c r="AH3835" s="13">
        <v>500000</v>
      </c>
      <c r="AI3835" s="13" t="s">
        <v>60</v>
      </c>
      <c r="AJ3835" s="13">
        <v>500000</v>
      </c>
      <c r="AK3835" s="13" t="s">
        <v>33585</v>
      </c>
      <c r="AL3835" s="13" t="s">
        <v>50</v>
      </c>
      <c r="AM3835" s="13" t="s">
        <v>36194</v>
      </c>
      <c r="AN3835" s="13" t="s">
        <v>253</v>
      </c>
      <c r="AO3835" s="13" t="s">
        <v>36195</v>
      </c>
      <c r="AP3835" s="21" t="s">
        <v>36196</v>
      </c>
      <c r="AQ3835" s="15" t="s">
        <v>50</v>
      </c>
      <c r="AR3835" s="13" t="s">
        <v>50</v>
      </c>
    </row>
    <row r="3836" spans="1:44" ht="15" thickBot="1">
      <c r="A3836" s="4" t="s">
        <v>36197</v>
      </c>
      <c r="B3836" s="7" t="s">
        <v>50</v>
      </c>
      <c r="C3836" s="6">
        <v>44927</v>
      </c>
      <c r="D3836" s="7" t="s">
        <v>45</v>
      </c>
      <c r="E3836" s="7" t="s">
        <v>46</v>
      </c>
      <c r="F3836" s="7" t="s">
        <v>70</v>
      </c>
      <c r="G3836" s="27" t="s">
        <v>54945</v>
      </c>
      <c r="H3836" s="7" t="s">
        <v>50</v>
      </c>
      <c r="I3836" s="7" t="s">
        <v>50</v>
      </c>
      <c r="J3836" s="6">
        <v>45377</v>
      </c>
      <c r="K3836" s="7" t="s">
        <v>50</v>
      </c>
      <c r="L3836" s="7" t="s">
        <v>1624</v>
      </c>
      <c r="M3836" s="7" t="s">
        <v>50</v>
      </c>
      <c r="N3836" s="7" t="s">
        <v>50</v>
      </c>
      <c r="O3836" s="7" t="s">
        <v>36198</v>
      </c>
      <c r="P3836" s="5">
        <v>101799</v>
      </c>
      <c r="Q3836" s="7" t="s">
        <v>50</v>
      </c>
      <c r="R3836" s="34" t="s">
        <v>36199</v>
      </c>
      <c r="S3836" s="34" t="s">
        <v>36200</v>
      </c>
      <c r="T3836" s="7" t="s">
        <v>50</v>
      </c>
      <c r="U3836" s="7" t="s">
        <v>50</v>
      </c>
      <c r="V3836" s="7">
        <v>500000</v>
      </c>
      <c r="W3836" s="7" t="s">
        <v>60</v>
      </c>
      <c r="X3836" s="7">
        <v>500000</v>
      </c>
      <c r="Y3836" s="7" t="s">
        <v>467</v>
      </c>
      <c r="Z3836" s="7">
        <v>1</v>
      </c>
      <c r="AA3836" s="7">
        <v>500000</v>
      </c>
      <c r="AB3836" s="7" t="s">
        <v>60</v>
      </c>
      <c r="AC3836" s="7">
        <v>500000</v>
      </c>
      <c r="AD3836" s="7" t="s">
        <v>1624</v>
      </c>
      <c r="AE3836" s="7">
        <v>500000</v>
      </c>
      <c r="AF3836" s="7" t="s">
        <v>60</v>
      </c>
      <c r="AG3836" s="7">
        <v>500000</v>
      </c>
      <c r="AH3836" s="7">
        <v>500000</v>
      </c>
      <c r="AI3836" s="7" t="s">
        <v>60</v>
      </c>
      <c r="AJ3836" s="7">
        <v>500000</v>
      </c>
      <c r="AK3836" s="7" t="s">
        <v>33585</v>
      </c>
      <c r="AL3836" s="7" t="s">
        <v>50</v>
      </c>
      <c r="AM3836" s="7" t="s">
        <v>36201</v>
      </c>
      <c r="AN3836" s="7" t="s">
        <v>4746</v>
      </c>
      <c r="AO3836" s="7" t="s">
        <v>36202</v>
      </c>
      <c r="AP3836" s="9" t="s">
        <v>50</v>
      </c>
      <c r="AQ3836" s="22" t="s">
        <v>36203</v>
      </c>
      <c r="AR3836" s="7" t="s">
        <v>50</v>
      </c>
    </row>
    <row r="3837" spans="1:44" ht="15" thickBot="1">
      <c r="A3837" s="10" t="s">
        <v>36204</v>
      </c>
      <c r="B3837" s="13">
        <v>21</v>
      </c>
      <c r="C3837" s="12">
        <v>40544</v>
      </c>
      <c r="D3837" s="13" t="s">
        <v>45</v>
      </c>
      <c r="E3837" s="13" t="s">
        <v>46</v>
      </c>
      <c r="F3837" s="13" t="s">
        <v>70</v>
      </c>
      <c r="G3837" s="27" t="s">
        <v>54945</v>
      </c>
      <c r="H3837" s="13" t="s">
        <v>50</v>
      </c>
      <c r="I3837" s="13" t="s">
        <v>50</v>
      </c>
      <c r="J3837" s="12">
        <v>45377</v>
      </c>
      <c r="K3837" s="13" t="s">
        <v>116</v>
      </c>
      <c r="L3837" s="13" t="s">
        <v>178</v>
      </c>
      <c r="M3837" s="13" t="s">
        <v>14845</v>
      </c>
      <c r="N3837" s="13" t="s">
        <v>36205</v>
      </c>
      <c r="O3837" s="13" t="s">
        <v>36206</v>
      </c>
      <c r="P3837" s="11">
        <v>103111</v>
      </c>
      <c r="Q3837" s="13" t="s">
        <v>360</v>
      </c>
      <c r="R3837" s="33" t="s">
        <v>36207</v>
      </c>
      <c r="S3837" s="33" t="s">
        <v>36208</v>
      </c>
      <c r="T3837" s="13" t="s">
        <v>36209</v>
      </c>
      <c r="U3837" s="13" t="s">
        <v>36210</v>
      </c>
      <c r="V3837" s="13" t="s">
        <v>50</v>
      </c>
      <c r="W3837" s="13" t="s">
        <v>50</v>
      </c>
      <c r="X3837" s="13" t="s">
        <v>50</v>
      </c>
      <c r="Y3837" s="13" t="s">
        <v>50</v>
      </c>
      <c r="Z3837" s="13">
        <v>2</v>
      </c>
      <c r="AA3837" s="13" t="s">
        <v>50</v>
      </c>
      <c r="AB3837" s="13" t="s">
        <v>50</v>
      </c>
      <c r="AC3837" s="13" t="s">
        <v>50</v>
      </c>
      <c r="AD3837" s="13" t="s">
        <v>178</v>
      </c>
      <c r="AE3837" s="13" t="s">
        <v>50</v>
      </c>
      <c r="AF3837" s="13" t="s">
        <v>50</v>
      </c>
      <c r="AG3837" s="13" t="s">
        <v>50</v>
      </c>
      <c r="AH3837" s="13">
        <v>1000000</v>
      </c>
      <c r="AI3837" s="13" t="s">
        <v>209</v>
      </c>
      <c r="AJ3837" s="13">
        <v>1119345</v>
      </c>
      <c r="AK3837" s="13" t="s">
        <v>36211</v>
      </c>
      <c r="AL3837" s="13" t="s">
        <v>50</v>
      </c>
      <c r="AM3837" s="13" t="s">
        <v>36212</v>
      </c>
      <c r="AN3837" s="13" t="s">
        <v>66</v>
      </c>
      <c r="AO3837" s="13" t="s">
        <v>36213</v>
      </c>
      <c r="AP3837" s="15" t="s">
        <v>50</v>
      </c>
      <c r="AQ3837" s="21" t="s">
        <v>36214</v>
      </c>
      <c r="AR3837" s="13" t="s">
        <v>50</v>
      </c>
    </row>
    <row r="3838" spans="1:44" ht="15" thickBot="1">
      <c r="A3838" s="4" t="s">
        <v>36215</v>
      </c>
      <c r="B3838" s="7" t="s">
        <v>50</v>
      </c>
      <c r="C3838" s="6">
        <v>44761</v>
      </c>
      <c r="D3838" s="7" t="s">
        <v>45</v>
      </c>
      <c r="E3838" s="7" t="s">
        <v>46</v>
      </c>
      <c r="F3838" s="7" t="s">
        <v>70</v>
      </c>
      <c r="G3838" s="27" t="s">
        <v>54945</v>
      </c>
      <c r="H3838" s="7" t="s">
        <v>50</v>
      </c>
      <c r="I3838" s="7" t="s">
        <v>50</v>
      </c>
      <c r="J3838" s="6">
        <v>45378</v>
      </c>
      <c r="K3838" s="7" t="s">
        <v>50</v>
      </c>
      <c r="L3838" s="7" t="s">
        <v>1624</v>
      </c>
      <c r="M3838" s="7" t="s">
        <v>36216</v>
      </c>
      <c r="N3838" s="7" t="s">
        <v>133</v>
      </c>
      <c r="O3838" s="7" t="s">
        <v>36217</v>
      </c>
      <c r="P3838" s="5">
        <v>103216</v>
      </c>
      <c r="Q3838" s="7" t="s">
        <v>135</v>
      </c>
      <c r="R3838" s="34" t="s">
        <v>36218</v>
      </c>
      <c r="S3838" s="31" t="s">
        <v>50</v>
      </c>
      <c r="T3838" s="7" t="s">
        <v>50</v>
      </c>
      <c r="U3838" s="7" t="s">
        <v>50</v>
      </c>
      <c r="V3838" s="7">
        <v>175000</v>
      </c>
      <c r="W3838" s="7" t="s">
        <v>139</v>
      </c>
      <c r="X3838" s="7">
        <v>220806</v>
      </c>
      <c r="Y3838" s="7" t="s">
        <v>467</v>
      </c>
      <c r="Z3838" s="7">
        <v>2</v>
      </c>
      <c r="AA3838" s="7">
        <v>175000</v>
      </c>
      <c r="AB3838" s="7" t="s">
        <v>139</v>
      </c>
      <c r="AC3838" s="7">
        <v>220806</v>
      </c>
      <c r="AD3838" s="7" t="s">
        <v>1624</v>
      </c>
      <c r="AE3838" s="7">
        <v>410000</v>
      </c>
      <c r="AF3838" s="7" t="s">
        <v>139</v>
      </c>
      <c r="AG3838" s="7">
        <v>510913</v>
      </c>
      <c r="AH3838" s="7">
        <v>410000</v>
      </c>
      <c r="AI3838" s="7" t="s">
        <v>139</v>
      </c>
      <c r="AJ3838" s="7">
        <v>510913</v>
      </c>
      <c r="AK3838" s="7" t="s">
        <v>50</v>
      </c>
      <c r="AL3838" s="7" t="s">
        <v>50</v>
      </c>
      <c r="AM3838" s="7" t="s">
        <v>36219</v>
      </c>
      <c r="AN3838" s="7" t="s">
        <v>66</v>
      </c>
      <c r="AO3838" s="7" t="s">
        <v>36220</v>
      </c>
      <c r="AP3838" s="9" t="s">
        <v>50</v>
      </c>
      <c r="AQ3838" s="22" t="s">
        <v>36221</v>
      </c>
      <c r="AR3838" s="7" t="s">
        <v>50</v>
      </c>
    </row>
    <row r="3839" spans="1:44" ht="15" thickBot="1">
      <c r="A3839" s="10" t="s">
        <v>36222</v>
      </c>
      <c r="B3839" s="13" t="s">
        <v>50</v>
      </c>
      <c r="C3839" s="12">
        <v>44933</v>
      </c>
      <c r="D3839" s="13" t="s">
        <v>45</v>
      </c>
      <c r="E3839" s="13" t="s">
        <v>46</v>
      </c>
      <c r="F3839" s="13" t="s">
        <v>70</v>
      </c>
      <c r="G3839" s="27" t="s">
        <v>54945</v>
      </c>
      <c r="H3839" s="13" t="s">
        <v>50</v>
      </c>
      <c r="I3839" s="13" t="s">
        <v>50</v>
      </c>
      <c r="J3839" s="12">
        <v>45378</v>
      </c>
      <c r="K3839" s="13" t="s">
        <v>50</v>
      </c>
      <c r="L3839" s="13" t="s">
        <v>467</v>
      </c>
      <c r="M3839" s="13" t="s">
        <v>50</v>
      </c>
      <c r="N3839" s="13" t="s">
        <v>4060</v>
      </c>
      <c r="O3839" s="13" t="s">
        <v>36223</v>
      </c>
      <c r="P3839" s="11">
        <v>104158</v>
      </c>
      <c r="Q3839" s="13" t="s">
        <v>166</v>
      </c>
      <c r="R3839" s="33" t="s">
        <v>36224</v>
      </c>
      <c r="S3839" s="33" t="s">
        <v>36225</v>
      </c>
      <c r="T3839" s="13" t="s">
        <v>36226</v>
      </c>
      <c r="U3839" s="13" t="s">
        <v>50</v>
      </c>
      <c r="V3839" s="13">
        <v>250000</v>
      </c>
      <c r="W3839" s="13" t="s">
        <v>60</v>
      </c>
      <c r="X3839" s="13">
        <v>250000</v>
      </c>
      <c r="Y3839" s="13" t="s">
        <v>467</v>
      </c>
      <c r="Z3839" s="13">
        <v>1</v>
      </c>
      <c r="AA3839" s="13">
        <v>250000</v>
      </c>
      <c r="AB3839" s="13" t="s">
        <v>60</v>
      </c>
      <c r="AC3839" s="13">
        <v>250000</v>
      </c>
      <c r="AD3839" s="13" t="s">
        <v>467</v>
      </c>
      <c r="AE3839" s="13">
        <v>250000</v>
      </c>
      <c r="AF3839" s="13" t="s">
        <v>60</v>
      </c>
      <c r="AG3839" s="13">
        <v>250000</v>
      </c>
      <c r="AH3839" s="13">
        <v>250000</v>
      </c>
      <c r="AI3839" s="13" t="s">
        <v>60</v>
      </c>
      <c r="AJ3839" s="13">
        <v>250000</v>
      </c>
      <c r="AK3839" s="13" t="s">
        <v>50</v>
      </c>
      <c r="AL3839" s="13" t="s">
        <v>50</v>
      </c>
      <c r="AM3839" s="13" t="s">
        <v>36227</v>
      </c>
      <c r="AN3839" s="13" t="s">
        <v>66</v>
      </c>
      <c r="AO3839" s="13" t="s">
        <v>36226</v>
      </c>
      <c r="AP3839" s="21" t="s">
        <v>36228</v>
      </c>
      <c r="AQ3839" s="15" t="s">
        <v>50</v>
      </c>
      <c r="AR3839" s="13" t="s">
        <v>50</v>
      </c>
    </row>
    <row r="3840" spans="1:44" ht="15" thickBot="1">
      <c r="A3840" s="4" t="s">
        <v>36229</v>
      </c>
      <c r="B3840" s="7">
        <v>163</v>
      </c>
      <c r="C3840" s="6">
        <v>36161</v>
      </c>
      <c r="D3840" s="7" t="s">
        <v>45</v>
      </c>
      <c r="E3840" s="7" t="s">
        <v>46</v>
      </c>
      <c r="F3840" s="7" t="s">
        <v>47</v>
      </c>
      <c r="G3840" s="7" t="s">
        <v>87</v>
      </c>
      <c r="H3840" s="7" t="s">
        <v>50</v>
      </c>
      <c r="I3840" s="7" t="s">
        <v>50</v>
      </c>
      <c r="J3840" s="6">
        <v>45379</v>
      </c>
      <c r="K3840" s="7" t="s">
        <v>50</v>
      </c>
      <c r="L3840" s="7" t="s">
        <v>62</v>
      </c>
      <c r="M3840" s="7" t="s">
        <v>36230</v>
      </c>
      <c r="N3840" s="7" t="s">
        <v>36231</v>
      </c>
      <c r="O3840" s="7" t="s">
        <v>36232</v>
      </c>
      <c r="P3840" s="5">
        <v>104530</v>
      </c>
      <c r="Q3840" s="7" t="s">
        <v>545</v>
      </c>
      <c r="R3840" s="34" t="s">
        <v>36233</v>
      </c>
      <c r="S3840" s="34" t="s">
        <v>36234</v>
      </c>
      <c r="T3840" s="7" t="s">
        <v>36235</v>
      </c>
      <c r="U3840" s="7" t="s">
        <v>36236</v>
      </c>
      <c r="V3840" s="7">
        <v>2500000</v>
      </c>
      <c r="W3840" s="7" t="s">
        <v>60</v>
      </c>
      <c r="X3840" s="7">
        <v>2500000</v>
      </c>
      <c r="Y3840" s="7" t="s">
        <v>61</v>
      </c>
      <c r="Z3840" s="7">
        <v>1</v>
      </c>
      <c r="AA3840" s="7">
        <v>2500000</v>
      </c>
      <c r="AB3840" s="7" t="s">
        <v>60</v>
      </c>
      <c r="AC3840" s="7">
        <v>2500000</v>
      </c>
      <c r="AD3840" s="7" t="s">
        <v>62</v>
      </c>
      <c r="AE3840" s="7">
        <v>2500000</v>
      </c>
      <c r="AF3840" s="7" t="s">
        <v>60</v>
      </c>
      <c r="AG3840" s="7">
        <v>2500000</v>
      </c>
      <c r="AH3840" s="7">
        <v>2500000</v>
      </c>
      <c r="AI3840" s="7" t="s">
        <v>60</v>
      </c>
      <c r="AJ3840" s="7">
        <v>2500000</v>
      </c>
      <c r="AK3840" s="7" t="s">
        <v>50</v>
      </c>
      <c r="AL3840" s="7" t="s">
        <v>50</v>
      </c>
      <c r="AM3840" s="7" t="s">
        <v>36237</v>
      </c>
      <c r="AN3840" s="7" t="s">
        <v>5485</v>
      </c>
      <c r="AO3840" s="7" t="s">
        <v>36238</v>
      </c>
      <c r="AP3840" s="22" t="s">
        <v>36239</v>
      </c>
      <c r="AQ3840" s="9" t="s">
        <v>50</v>
      </c>
      <c r="AR3840" s="7" t="s">
        <v>50</v>
      </c>
    </row>
    <row r="3841" spans="1:44" ht="15" thickBot="1">
      <c r="A3841" s="10" t="s">
        <v>36240</v>
      </c>
      <c r="B3841" s="13" t="s">
        <v>50</v>
      </c>
      <c r="C3841" s="12">
        <v>43101</v>
      </c>
      <c r="D3841" s="13" t="s">
        <v>45</v>
      </c>
      <c r="E3841" s="13" t="s">
        <v>46</v>
      </c>
      <c r="F3841" s="13" t="s">
        <v>70</v>
      </c>
      <c r="G3841" s="27" t="s">
        <v>54945</v>
      </c>
      <c r="H3841" s="13" t="s">
        <v>50</v>
      </c>
      <c r="I3841" s="13" t="s">
        <v>50</v>
      </c>
      <c r="J3841" s="12">
        <v>45376</v>
      </c>
      <c r="K3841" s="13" t="s">
        <v>50</v>
      </c>
      <c r="L3841" s="13" t="s">
        <v>467</v>
      </c>
      <c r="M3841" s="13" t="s">
        <v>25805</v>
      </c>
      <c r="N3841" s="13" t="s">
        <v>133</v>
      </c>
      <c r="O3841" s="13" t="s">
        <v>36241</v>
      </c>
      <c r="P3841" s="11">
        <v>104672</v>
      </c>
      <c r="Q3841" s="13" t="s">
        <v>135</v>
      </c>
      <c r="R3841" s="29" t="s">
        <v>36242</v>
      </c>
      <c r="S3841" s="30" t="s">
        <v>50</v>
      </c>
      <c r="T3841" s="13" t="s">
        <v>36243</v>
      </c>
      <c r="U3841" s="13" t="s">
        <v>36244</v>
      </c>
      <c r="V3841" s="13">
        <v>370000</v>
      </c>
      <c r="W3841" s="13" t="s">
        <v>139</v>
      </c>
      <c r="X3841" s="13">
        <v>467545</v>
      </c>
      <c r="Y3841" s="13" t="s">
        <v>467</v>
      </c>
      <c r="Z3841" s="13">
        <v>4</v>
      </c>
      <c r="AA3841" s="13">
        <v>370000</v>
      </c>
      <c r="AB3841" s="13" t="s">
        <v>139</v>
      </c>
      <c r="AC3841" s="13">
        <v>467545</v>
      </c>
      <c r="AD3841" s="13" t="s">
        <v>467</v>
      </c>
      <c r="AE3841" s="13">
        <v>1223877</v>
      </c>
      <c r="AF3841" s="13" t="s">
        <v>60</v>
      </c>
      <c r="AG3841" s="13">
        <v>1223877</v>
      </c>
      <c r="AH3841" s="13">
        <v>1223877</v>
      </c>
      <c r="AI3841" s="13" t="s">
        <v>60</v>
      </c>
      <c r="AJ3841" s="13">
        <v>1223877</v>
      </c>
      <c r="AK3841" s="13" t="s">
        <v>50</v>
      </c>
      <c r="AL3841" s="13" t="s">
        <v>50</v>
      </c>
      <c r="AM3841" s="13" t="s">
        <v>36245</v>
      </c>
      <c r="AN3841" s="13" t="s">
        <v>66</v>
      </c>
      <c r="AO3841" s="13" t="s">
        <v>36246</v>
      </c>
      <c r="AP3841" s="21" t="s">
        <v>36247</v>
      </c>
      <c r="AQ3841" s="15" t="s">
        <v>50</v>
      </c>
      <c r="AR3841" s="13" t="s">
        <v>50</v>
      </c>
    </row>
    <row r="3842" spans="1:44" ht="15" thickBot="1">
      <c r="A3842" s="4" t="s">
        <v>36248</v>
      </c>
      <c r="B3842" s="7" t="s">
        <v>50</v>
      </c>
      <c r="C3842" s="6">
        <v>44197</v>
      </c>
      <c r="D3842" s="7" t="s">
        <v>45</v>
      </c>
      <c r="E3842" s="7" t="s">
        <v>46</v>
      </c>
      <c r="F3842" s="7" t="s">
        <v>70</v>
      </c>
      <c r="G3842" s="27" t="s">
        <v>54945</v>
      </c>
      <c r="H3842" s="7" t="s">
        <v>240</v>
      </c>
      <c r="I3842" s="7" t="s">
        <v>50</v>
      </c>
      <c r="J3842" s="6">
        <v>45379</v>
      </c>
      <c r="K3842" s="7" t="s">
        <v>50</v>
      </c>
      <c r="L3842" s="7" t="s">
        <v>467</v>
      </c>
      <c r="M3842" s="7" t="s">
        <v>36249</v>
      </c>
      <c r="N3842" s="7" t="s">
        <v>19173</v>
      </c>
      <c r="O3842" s="7" t="s">
        <v>36250</v>
      </c>
      <c r="P3842" s="5">
        <v>106347</v>
      </c>
      <c r="Q3842" s="7" t="s">
        <v>135</v>
      </c>
      <c r="R3842" s="34" t="s">
        <v>36251</v>
      </c>
      <c r="S3842" s="34" t="s">
        <v>36252</v>
      </c>
      <c r="T3842" s="7" t="s">
        <v>50</v>
      </c>
      <c r="U3842" s="7" t="s">
        <v>50</v>
      </c>
      <c r="V3842" s="7">
        <v>99999</v>
      </c>
      <c r="W3842" s="7" t="s">
        <v>139</v>
      </c>
      <c r="X3842" s="7">
        <v>126211</v>
      </c>
      <c r="Y3842" s="7" t="s">
        <v>467</v>
      </c>
      <c r="Z3842" s="7">
        <v>2</v>
      </c>
      <c r="AA3842" s="7">
        <v>99999</v>
      </c>
      <c r="AB3842" s="7" t="s">
        <v>139</v>
      </c>
      <c r="AC3842" s="7">
        <v>126211</v>
      </c>
      <c r="AD3842" s="7" t="s">
        <v>467</v>
      </c>
      <c r="AE3842" s="7">
        <v>349999</v>
      </c>
      <c r="AF3842" s="7" t="s">
        <v>139</v>
      </c>
      <c r="AG3842" s="7">
        <v>427134</v>
      </c>
      <c r="AH3842" s="7">
        <v>349999</v>
      </c>
      <c r="AI3842" s="7" t="s">
        <v>139</v>
      </c>
      <c r="AJ3842" s="7">
        <v>427134</v>
      </c>
      <c r="AK3842" s="7" t="s">
        <v>36253</v>
      </c>
      <c r="AL3842" s="7" t="s">
        <v>50</v>
      </c>
      <c r="AM3842" s="7" t="s">
        <v>36254</v>
      </c>
      <c r="AN3842" s="7" t="s">
        <v>66</v>
      </c>
      <c r="AO3842" s="7" t="s">
        <v>36255</v>
      </c>
      <c r="AP3842" s="22" t="s">
        <v>36256</v>
      </c>
      <c r="AQ3842" s="9" t="s">
        <v>50</v>
      </c>
      <c r="AR3842" s="7" t="s">
        <v>50</v>
      </c>
    </row>
    <row r="3843" spans="1:44" ht="15" thickBot="1">
      <c r="A3843" s="10" t="s">
        <v>36257</v>
      </c>
      <c r="B3843" s="13">
        <v>731</v>
      </c>
      <c r="C3843" s="12">
        <v>31778</v>
      </c>
      <c r="D3843" s="13" t="s">
        <v>45</v>
      </c>
      <c r="E3843" s="13" t="s">
        <v>46</v>
      </c>
      <c r="F3843" s="13" t="s">
        <v>47</v>
      </c>
      <c r="G3843" s="27" t="s">
        <v>54945</v>
      </c>
      <c r="H3843" s="13" t="s">
        <v>50</v>
      </c>
      <c r="I3843" s="13" t="s">
        <v>50</v>
      </c>
      <c r="J3843" s="12">
        <v>45379</v>
      </c>
      <c r="K3843" s="13" t="s">
        <v>116</v>
      </c>
      <c r="L3843" s="13" t="s">
        <v>62</v>
      </c>
      <c r="M3843" s="13" t="s">
        <v>36258</v>
      </c>
      <c r="N3843" s="13" t="s">
        <v>6990</v>
      </c>
      <c r="O3843" s="13" t="s">
        <v>36259</v>
      </c>
      <c r="P3843" s="11">
        <v>106538</v>
      </c>
      <c r="Q3843" s="13" t="s">
        <v>50</v>
      </c>
      <c r="R3843" s="33" t="s">
        <v>36260</v>
      </c>
      <c r="S3843" s="33" t="s">
        <v>36261</v>
      </c>
      <c r="T3843" s="13" t="s">
        <v>36262</v>
      </c>
      <c r="U3843" s="13" t="s">
        <v>36263</v>
      </c>
      <c r="V3843" s="13">
        <v>4121500</v>
      </c>
      <c r="W3843" s="13" t="s">
        <v>60</v>
      </c>
      <c r="X3843" s="13">
        <v>4121500</v>
      </c>
      <c r="Y3843" s="13" t="s">
        <v>61</v>
      </c>
      <c r="Z3843" s="13">
        <v>2</v>
      </c>
      <c r="AA3843" s="13">
        <v>4121500</v>
      </c>
      <c r="AB3843" s="13" t="s">
        <v>60</v>
      </c>
      <c r="AC3843" s="13">
        <v>4121500</v>
      </c>
      <c r="AD3843" s="13" t="s">
        <v>62</v>
      </c>
      <c r="AE3843" s="13">
        <v>8531500</v>
      </c>
      <c r="AF3843" s="13" t="s">
        <v>60</v>
      </c>
      <c r="AG3843" s="13">
        <v>8531500</v>
      </c>
      <c r="AH3843" s="13">
        <v>8531500</v>
      </c>
      <c r="AI3843" s="13" t="s">
        <v>60</v>
      </c>
      <c r="AJ3843" s="13">
        <v>8531500</v>
      </c>
      <c r="AK3843" s="13" t="s">
        <v>36264</v>
      </c>
      <c r="AL3843" s="13" t="s">
        <v>50</v>
      </c>
      <c r="AM3843" s="13" t="s">
        <v>36265</v>
      </c>
      <c r="AN3843" s="13" t="s">
        <v>66</v>
      </c>
      <c r="AO3843" s="13" t="s">
        <v>36266</v>
      </c>
      <c r="AP3843" s="21" t="s">
        <v>36267</v>
      </c>
      <c r="AQ3843" s="15" t="s">
        <v>50</v>
      </c>
      <c r="AR3843" s="13" t="s">
        <v>50</v>
      </c>
    </row>
    <row r="3844" spans="1:44" ht="15" thickBot="1">
      <c r="A3844" s="4" t="s">
        <v>36268</v>
      </c>
      <c r="B3844" s="7">
        <v>286</v>
      </c>
      <c r="C3844" s="6">
        <v>43466</v>
      </c>
      <c r="D3844" s="7" t="s">
        <v>45</v>
      </c>
      <c r="E3844" s="7" t="s">
        <v>46</v>
      </c>
      <c r="F3844" s="7" t="s">
        <v>70</v>
      </c>
      <c r="G3844" s="27" t="s">
        <v>54945</v>
      </c>
      <c r="H3844" s="7" t="s">
        <v>50</v>
      </c>
      <c r="I3844" s="7" t="s">
        <v>50</v>
      </c>
      <c r="J3844" s="6">
        <v>45376</v>
      </c>
      <c r="K3844" s="7" t="s">
        <v>50</v>
      </c>
      <c r="L3844" s="7" t="s">
        <v>241</v>
      </c>
      <c r="M3844" s="7" t="s">
        <v>10471</v>
      </c>
      <c r="N3844" s="7" t="s">
        <v>36269</v>
      </c>
      <c r="O3844" s="7" t="s">
        <v>36270</v>
      </c>
      <c r="P3844" s="5">
        <v>106785</v>
      </c>
      <c r="Q3844" s="7" t="s">
        <v>360</v>
      </c>
      <c r="R3844" s="34" t="s">
        <v>36271</v>
      </c>
      <c r="S3844" s="34" t="s">
        <v>36272</v>
      </c>
      <c r="T3844" s="7" t="s">
        <v>36273</v>
      </c>
      <c r="U3844" s="7" t="s">
        <v>36274</v>
      </c>
      <c r="V3844" s="7">
        <v>1500000</v>
      </c>
      <c r="W3844" s="7" t="s">
        <v>209</v>
      </c>
      <c r="X3844" s="7">
        <v>1625558</v>
      </c>
      <c r="Y3844" s="7" t="s">
        <v>154</v>
      </c>
      <c r="Z3844" s="7">
        <v>1</v>
      </c>
      <c r="AA3844" s="7">
        <v>1500000</v>
      </c>
      <c r="AB3844" s="7" t="s">
        <v>209</v>
      </c>
      <c r="AC3844" s="7">
        <v>1625558</v>
      </c>
      <c r="AD3844" s="7" t="s">
        <v>241</v>
      </c>
      <c r="AE3844" s="7">
        <v>1500000</v>
      </c>
      <c r="AF3844" s="7" t="s">
        <v>209</v>
      </c>
      <c r="AG3844" s="7">
        <v>1625558</v>
      </c>
      <c r="AH3844" s="7">
        <v>1500000</v>
      </c>
      <c r="AI3844" s="7" t="s">
        <v>209</v>
      </c>
      <c r="AJ3844" s="7">
        <v>1625558</v>
      </c>
      <c r="AK3844" s="7" t="s">
        <v>36275</v>
      </c>
      <c r="AL3844" s="7" t="s">
        <v>50</v>
      </c>
      <c r="AM3844" s="7" t="s">
        <v>36276</v>
      </c>
      <c r="AN3844" s="7" t="s">
        <v>993</v>
      </c>
      <c r="AO3844" s="7" t="s">
        <v>36277</v>
      </c>
      <c r="AP3844" s="9" t="s">
        <v>50</v>
      </c>
      <c r="AQ3844" s="22" t="s">
        <v>36278</v>
      </c>
      <c r="AR3844" s="7" t="s">
        <v>50</v>
      </c>
    </row>
    <row r="3845" spans="1:44" ht="15" thickBot="1">
      <c r="A3845" s="10" t="s">
        <v>36279</v>
      </c>
      <c r="B3845" s="13" t="s">
        <v>50</v>
      </c>
      <c r="C3845" s="12">
        <v>37257</v>
      </c>
      <c r="D3845" s="13" t="s">
        <v>45</v>
      </c>
      <c r="E3845" s="13" t="s">
        <v>46</v>
      </c>
      <c r="F3845" s="13" t="s">
        <v>70</v>
      </c>
      <c r="G3845" s="13" t="s">
        <v>176</v>
      </c>
      <c r="H3845" s="13" t="s">
        <v>1449</v>
      </c>
      <c r="I3845" s="13" t="s">
        <v>50</v>
      </c>
      <c r="J3845" s="12">
        <v>45377</v>
      </c>
      <c r="K3845" s="13" t="s">
        <v>50</v>
      </c>
      <c r="L3845" s="13" t="s">
        <v>131</v>
      </c>
      <c r="M3845" s="13" t="s">
        <v>2508</v>
      </c>
      <c r="N3845" s="13" t="s">
        <v>36280</v>
      </c>
      <c r="O3845" s="13" t="s">
        <v>36281</v>
      </c>
      <c r="P3845" s="11">
        <v>106934</v>
      </c>
      <c r="Q3845" s="13" t="s">
        <v>135</v>
      </c>
      <c r="R3845" s="33" t="s">
        <v>36282</v>
      </c>
      <c r="S3845" s="33" t="s">
        <v>36283</v>
      </c>
      <c r="T3845" s="13" t="s">
        <v>36284</v>
      </c>
      <c r="U3845" s="13" t="s">
        <v>36285</v>
      </c>
      <c r="V3845" s="13">
        <v>6000000</v>
      </c>
      <c r="W3845" s="13" t="s">
        <v>209</v>
      </c>
      <c r="X3845" s="13">
        <v>6499500</v>
      </c>
      <c r="Y3845" s="13" t="s">
        <v>50</v>
      </c>
      <c r="Z3845" s="13">
        <v>1</v>
      </c>
      <c r="AA3845" s="13" t="s">
        <v>50</v>
      </c>
      <c r="AB3845" s="13" t="s">
        <v>50</v>
      </c>
      <c r="AC3845" s="13" t="s">
        <v>50</v>
      </c>
      <c r="AD3845" s="13" t="s">
        <v>50</v>
      </c>
      <c r="AE3845" s="13" t="s">
        <v>50</v>
      </c>
      <c r="AF3845" s="13" t="s">
        <v>50</v>
      </c>
      <c r="AG3845" s="13" t="s">
        <v>50</v>
      </c>
      <c r="AH3845" s="13">
        <v>6000000</v>
      </c>
      <c r="AI3845" s="13" t="s">
        <v>209</v>
      </c>
      <c r="AJ3845" s="13">
        <v>6499500</v>
      </c>
      <c r="AK3845" s="13" t="s">
        <v>36286</v>
      </c>
      <c r="AL3845" s="13" t="s">
        <v>50</v>
      </c>
      <c r="AM3845" s="13" t="s">
        <v>36287</v>
      </c>
      <c r="AN3845" s="13" t="s">
        <v>66</v>
      </c>
      <c r="AO3845" s="13" t="s">
        <v>36288</v>
      </c>
      <c r="AP3845" s="21" t="s">
        <v>36289</v>
      </c>
      <c r="AQ3845" s="15" t="s">
        <v>50</v>
      </c>
      <c r="AR3845" s="13" t="s">
        <v>50</v>
      </c>
    </row>
    <row r="3846" spans="1:44" ht="15" thickBot="1">
      <c r="A3846" s="4" t="s">
        <v>36290</v>
      </c>
      <c r="B3846" s="7" t="s">
        <v>50</v>
      </c>
      <c r="C3846" s="7" t="s">
        <v>50</v>
      </c>
      <c r="D3846" s="7" t="s">
        <v>45</v>
      </c>
      <c r="E3846" s="7" t="s">
        <v>46</v>
      </c>
      <c r="F3846" s="7" t="s">
        <v>70</v>
      </c>
      <c r="G3846" s="7" t="s">
        <v>50</v>
      </c>
      <c r="H3846" s="7" t="s">
        <v>50</v>
      </c>
      <c r="I3846" s="7" t="s">
        <v>50</v>
      </c>
      <c r="J3846" s="6">
        <v>45377</v>
      </c>
      <c r="K3846" s="7" t="s">
        <v>50</v>
      </c>
      <c r="L3846" s="7" t="s">
        <v>1624</v>
      </c>
      <c r="M3846" s="7" t="s">
        <v>50</v>
      </c>
      <c r="N3846" s="7" t="s">
        <v>50</v>
      </c>
      <c r="O3846" s="7" t="s">
        <v>36291</v>
      </c>
      <c r="P3846" s="5">
        <v>107483</v>
      </c>
      <c r="Q3846" s="7" t="s">
        <v>50</v>
      </c>
      <c r="R3846" s="28" t="s">
        <v>36292</v>
      </c>
      <c r="S3846" s="31" t="s">
        <v>50</v>
      </c>
      <c r="T3846" s="7" t="s">
        <v>36293</v>
      </c>
      <c r="U3846" s="7" t="s">
        <v>50</v>
      </c>
      <c r="V3846" s="7">
        <v>500000</v>
      </c>
      <c r="W3846" s="7" t="s">
        <v>60</v>
      </c>
      <c r="X3846" s="7">
        <v>500000</v>
      </c>
      <c r="Y3846" s="7" t="s">
        <v>467</v>
      </c>
      <c r="Z3846" s="7">
        <v>1</v>
      </c>
      <c r="AA3846" s="7">
        <v>500000</v>
      </c>
      <c r="AB3846" s="7" t="s">
        <v>60</v>
      </c>
      <c r="AC3846" s="7">
        <v>500000</v>
      </c>
      <c r="AD3846" s="7" t="s">
        <v>1624</v>
      </c>
      <c r="AE3846" s="7">
        <v>500000</v>
      </c>
      <c r="AF3846" s="7" t="s">
        <v>60</v>
      </c>
      <c r="AG3846" s="7">
        <v>500000</v>
      </c>
      <c r="AH3846" s="7">
        <v>500000</v>
      </c>
      <c r="AI3846" s="7" t="s">
        <v>60</v>
      </c>
      <c r="AJ3846" s="7">
        <v>500000</v>
      </c>
      <c r="AK3846" s="7" t="s">
        <v>33585</v>
      </c>
      <c r="AL3846" s="7" t="s">
        <v>50</v>
      </c>
      <c r="AM3846" s="7" t="s">
        <v>50</v>
      </c>
      <c r="AN3846" s="7" t="s">
        <v>50</v>
      </c>
      <c r="AO3846" s="7" t="s">
        <v>50</v>
      </c>
      <c r="AP3846" s="9" t="s">
        <v>50</v>
      </c>
      <c r="AQ3846" s="9" t="s">
        <v>50</v>
      </c>
      <c r="AR3846" s="7" t="s">
        <v>1186</v>
      </c>
    </row>
    <row r="3847" spans="1:44" ht="15" thickBot="1">
      <c r="A3847" s="10" t="s">
        <v>36294</v>
      </c>
      <c r="B3847" s="13">
        <v>217</v>
      </c>
      <c r="C3847" s="12">
        <v>44562</v>
      </c>
      <c r="D3847" s="13" t="s">
        <v>45</v>
      </c>
      <c r="E3847" s="13" t="s">
        <v>46</v>
      </c>
      <c r="F3847" s="13" t="s">
        <v>70</v>
      </c>
      <c r="G3847" s="27" t="s">
        <v>54945</v>
      </c>
      <c r="H3847" s="13" t="s">
        <v>50</v>
      </c>
      <c r="I3847" s="13" t="s">
        <v>50</v>
      </c>
      <c r="J3847" s="12">
        <v>45377</v>
      </c>
      <c r="K3847" s="13" t="s">
        <v>50</v>
      </c>
      <c r="L3847" s="13" t="s">
        <v>1624</v>
      </c>
      <c r="M3847" s="13" t="s">
        <v>17435</v>
      </c>
      <c r="N3847" s="13" t="s">
        <v>75</v>
      </c>
      <c r="O3847" s="13" t="s">
        <v>36295</v>
      </c>
      <c r="P3847" s="11">
        <v>107528</v>
      </c>
      <c r="Q3847" s="13" t="s">
        <v>77</v>
      </c>
      <c r="R3847" s="33" t="s">
        <v>36296</v>
      </c>
      <c r="S3847" s="33" t="s">
        <v>36297</v>
      </c>
      <c r="T3847" s="13" t="s">
        <v>50</v>
      </c>
      <c r="U3847" s="13" t="s">
        <v>50</v>
      </c>
      <c r="V3847" s="13">
        <v>500000</v>
      </c>
      <c r="W3847" s="13" t="s">
        <v>60</v>
      </c>
      <c r="X3847" s="13">
        <v>500000</v>
      </c>
      <c r="Y3847" s="13" t="s">
        <v>467</v>
      </c>
      <c r="Z3847" s="13">
        <v>1</v>
      </c>
      <c r="AA3847" s="13">
        <v>500000</v>
      </c>
      <c r="AB3847" s="13" t="s">
        <v>60</v>
      </c>
      <c r="AC3847" s="13">
        <v>500000</v>
      </c>
      <c r="AD3847" s="13" t="s">
        <v>1624</v>
      </c>
      <c r="AE3847" s="13">
        <v>500000</v>
      </c>
      <c r="AF3847" s="13" t="s">
        <v>60</v>
      </c>
      <c r="AG3847" s="13">
        <v>500000</v>
      </c>
      <c r="AH3847" s="13">
        <v>500000</v>
      </c>
      <c r="AI3847" s="13" t="s">
        <v>60</v>
      </c>
      <c r="AJ3847" s="13">
        <v>500000</v>
      </c>
      <c r="AK3847" s="13" t="s">
        <v>33585</v>
      </c>
      <c r="AL3847" s="13" t="s">
        <v>50</v>
      </c>
      <c r="AM3847" s="13" t="s">
        <v>36298</v>
      </c>
      <c r="AN3847" s="13" t="s">
        <v>66</v>
      </c>
      <c r="AO3847" s="13" t="s">
        <v>36299</v>
      </c>
      <c r="AP3847" s="21" t="s">
        <v>36300</v>
      </c>
      <c r="AQ3847" s="15" t="s">
        <v>50</v>
      </c>
      <c r="AR3847" s="13" t="s">
        <v>50</v>
      </c>
    </row>
    <row r="3848" spans="1:44" ht="15" thickBot="1">
      <c r="A3848" s="4" t="s">
        <v>36301</v>
      </c>
      <c r="B3848" s="7" t="s">
        <v>50</v>
      </c>
      <c r="C3848" s="7" t="s">
        <v>50</v>
      </c>
      <c r="D3848" s="7" t="s">
        <v>45</v>
      </c>
      <c r="E3848" s="7" t="s">
        <v>46</v>
      </c>
      <c r="F3848" s="7" t="s">
        <v>70</v>
      </c>
      <c r="G3848" s="7" t="s">
        <v>50</v>
      </c>
      <c r="H3848" s="7" t="s">
        <v>50</v>
      </c>
      <c r="I3848" s="7" t="s">
        <v>50</v>
      </c>
      <c r="J3848" s="6">
        <v>45379</v>
      </c>
      <c r="K3848" s="7" t="s">
        <v>50</v>
      </c>
      <c r="L3848" s="7" t="s">
        <v>467</v>
      </c>
      <c r="M3848" s="7" t="s">
        <v>4379</v>
      </c>
      <c r="N3848" s="7" t="s">
        <v>4402</v>
      </c>
      <c r="O3848" s="7" t="s">
        <v>36302</v>
      </c>
      <c r="P3848" s="5">
        <v>107638</v>
      </c>
      <c r="Q3848" s="7" t="s">
        <v>245</v>
      </c>
      <c r="R3848" s="34" t="s">
        <v>36303</v>
      </c>
      <c r="S3848" s="31" t="s">
        <v>50</v>
      </c>
      <c r="T3848" s="7" t="s">
        <v>36304</v>
      </c>
      <c r="U3848" s="7" t="s">
        <v>36305</v>
      </c>
      <c r="V3848" s="7">
        <v>100000000</v>
      </c>
      <c r="W3848" s="7" t="s">
        <v>2946</v>
      </c>
      <c r="X3848" s="7">
        <v>74046</v>
      </c>
      <c r="Y3848" s="7" t="s">
        <v>467</v>
      </c>
      <c r="Z3848" s="7">
        <v>1</v>
      </c>
      <c r="AA3848" s="7">
        <v>100000000</v>
      </c>
      <c r="AB3848" s="7" t="s">
        <v>2946</v>
      </c>
      <c r="AC3848" s="7">
        <v>74046</v>
      </c>
      <c r="AD3848" s="7" t="s">
        <v>467</v>
      </c>
      <c r="AE3848" s="7">
        <v>100000000</v>
      </c>
      <c r="AF3848" s="7" t="s">
        <v>2946</v>
      </c>
      <c r="AG3848" s="7">
        <v>74046</v>
      </c>
      <c r="AH3848" s="7">
        <v>100000000</v>
      </c>
      <c r="AI3848" s="7" t="s">
        <v>2946</v>
      </c>
      <c r="AJ3848" s="7">
        <v>74046</v>
      </c>
      <c r="AK3848" s="7" t="s">
        <v>36306</v>
      </c>
      <c r="AL3848" s="7" t="s">
        <v>50</v>
      </c>
      <c r="AM3848" s="7" t="s">
        <v>36307</v>
      </c>
      <c r="AN3848" s="7" t="s">
        <v>66</v>
      </c>
      <c r="AO3848" s="7" t="s">
        <v>50</v>
      </c>
      <c r="AP3848" s="9" t="s">
        <v>50</v>
      </c>
      <c r="AQ3848" s="22" t="s">
        <v>36308</v>
      </c>
      <c r="AR3848" s="7" t="s">
        <v>255</v>
      </c>
    </row>
    <row r="3849" spans="1:44" ht="15" thickBot="1">
      <c r="A3849" s="10" t="s">
        <v>36309</v>
      </c>
      <c r="B3849" s="13" t="s">
        <v>50</v>
      </c>
      <c r="C3849" s="12">
        <v>44927</v>
      </c>
      <c r="D3849" s="13" t="s">
        <v>45</v>
      </c>
      <c r="E3849" s="13" t="s">
        <v>46</v>
      </c>
      <c r="F3849" s="13" t="s">
        <v>70</v>
      </c>
      <c r="G3849" s="27" t="s">
        <v>54945</v>
      </c>
      <c r="H3849" s="13" t="s">
        <v>50</v>
      </c>
      <c r="I3849" s="13" t="s">
        <v>50</v>
      </c>
      <c r="J3849" s="12">
        <v>45379</v>
      </c>
      <c r="K3849" s="13" t="s">
        <v>50</v>
      </c>
      <c r="L3849" s="13" t="s">
        <v>1624</v>
      </c>
      <c r="M3849" s="13" t="s">
        <v>36310</v>
      </c>
      <c r="N3849" s="13" t="s">
        <v>133</v>
      </c>
      <c r="O3849" s="13" t="s">
        <v>36311</v>
      </c>
      <c r="P3849" s="11">
        <v>107695</v>
      </c>
      <c r="Q3849" s="13" t="s">
        <v>135</v>
      </c>
      <c r="R3849" s="33" t="s">
        <v>36312</v>
      </c>
      <c r="S3849" s="33" t="s">
        <v>36313</v>
      </c>
      <c r="T3849" s="13" t="s">
        <v>36314</v>
      </c>
      <c r="U3849" s="13" t="s">
        <v>50</v>
      </c>
      <c r="V3849" s="13">
        <v>249999</v>
      </c>
      <c r="W3849" s="13" t="s">
        <v>139</v>
      </c>
      <c r="X3849" s="13">
        <v>315529</v>
      </c>
      <c r="Y3849" s="13" t="s">
        <v>467</v>
      </c>
      <c r="Z3849" s="13">
        <v>1</v>
      </c>
      <c r="AA3849" s="13">
        <v>249999</v>
      </c>
      <c r="AB3849" s="13" t="s">
        <v>139</v>
      </c>
      <c r="AC3849" s="13">
        <v>315529</v>
      </c>
      <c r="AD3849" s="13" t="s">
        <v>1624</v>
      </c>
      <c r="AE3849" s="13">
        <v>249999</v>
      </c>
      <c r="AF3849" s="13" t="s">
        <v>139</v>
      </c>
      <c r="AG3849" s="13">
        <v>315529</v>
      </c>
      <c r="AH3849" s="13">
        <v>249999</v>
      </c>
      <c r="AI3849" s="13" t="s">
        <v>139</v>
      </c>
      <c r="AJ3849" s="13">
        <v>315529</v>
      </c>
      <c r="AK3849" s="13" t="s">
        <v>50</v>
      </c>
      <c r="AL3849" s="13" t="s">
        <v>50</v>
      </c>
      <c r="AM3849" s="13" t="s">
        <v>36315</v>
      </c>
      <c r="AN3849" s="13" t="s">
        <v>66</v>
      </c>
      <c r="AO3849" s="13" t="s">
        <v>36316</v>
      </c>
      <c r="AP3849" s="21" t="s">
        <v>36317</v>
      </c>
      <c r="AQ3849" s="15" t="s">
        <v>50</v>
      </c>
      <c r="AR3849" s="13" t="s">
        <v>50</v>
      </c>
    </row>
    <row r="3850" spans="1:44" ht="15" thickBot="1">
      <c r="A3850" s="4" t="s">
        <v>36318</v>
      </c>
      <c r="B3850" s="5">
        <v>27094</v>
      </c>
      <c r="C3850" s="6">
        <v>38353</v>
      </c>
      <c r="D3850" s="7" t="s">
        <v>45</v>
      </c>
      <c r="E3850" s="7" t="s">
        <v>46</v>
      </c>
      <c r="F3850" s="7" t="s">
        <v>70</v>
      </c>
      <c r="G3850" s="27" t="s">
        <v>54945</v>
      </c>
      <c r="H3850" s="7" t="s">
        <v>240</v>
      </c>
      <c r="I3850" s="7" t="s">
        <v>50</v>
      </c>
      <c r="J3850" s="6">
        <v>45378</v>
      </c>
      <c r="K3850" s="7" t="s">
        <v>50</v>
      </c>
      <c r="L3850" s="7" t="s">
        <v>178</v>
      </c>
      <c r="M3850" s="7" t="s">
        <v>36319</v>
      </c>
      <c r="N3850" s="7" t="s">
        <v>2022</v>
      </c>
      <c r="O3850" s="7" t="s">
        <v>36320</v>
      </c>
      <c r="P3850" s="5">
        <v>107843</v>
      </c>
      <c r="Q3850" s="7" t="s">
        <v>1116</v>
      </c>
      <c r="R3850" s="34" t="s">
        <v>36321</v>
      </c>
      <c r="S3850" s="34" t="s">
        <v>36322</v>
      </c>
      <c r="T3850" s="7" t="s">
        <v>50</v>
      </c>
      <c r="U3850" s="7" t="s">
        <v>36323</v>
      </c>
      <c r="V3850" s="7">
        <v>1389889</v>
      </c>
      <c r="W3850" s="7" t="s">
        <v>60</v>
      </c>
      <c r="X3850" s="7">
        <v>1389889</v>
      </c>
      <c r="Y3850" s="7" t="s">
        <v>50</v>
      </c>
      <c r="Z3850" s="7">
        <v>2</v>
      </c>
      <c r="AA3850" s="7">
        <v>1389889</v>
      </c>
      <c r="AB3850" s="7" t="s">
        <v>60</v>
      </c>
      <c r="AC3850" s="7">
        <v>1389889</v>
      </c>
      <c r="AD3850" s="7" t="s">
        <v>178</v>
      </c>
      <c r="AE3850" s="7">
        <v>1389889</v>
      </c>
      <c r="AF3850" s="7" t="s">
        <v>60</v>
      </c>
      <c r="AG3850" s="7">
        <v>1389889</v>
      </c>
      <c r="AH3850" s="7">
        <v>1389889</v>
      </c>
      <c r="AI3850" s="7" t="s">
        <v>60</v>
      </c>
      <c r="AJ3850" s="7">
        <v>1389889</v>
      </c>
      <c r="AK3850" s="7" t="s">
        <v>19443</v>
      </c>
      <c r="AL3850" s="7" t="s">
        <v>50</v>
      </c>
      <c r="AM3850" s="7" t="s">
        <v>36324</v>
      </c>
      <c r="AN3850" s="7" t="s">
        <v>66</v>
      </c>
      <c r="AO3850" s="7" t="s">
        <v>36325</v>
      </c>
      <c r="AP3850" s="22" t="s">
        <v>36326</v>
      </c>
      <c r="AQ3850" s="9" t="s">
        <v>50</v>
      </c>
      <c r="AR3850" s="7" t="s">
        <v>50</v>
      </c>
    </row>
    <row r="3851" spans="1:44" ht="15" thickBot="1">
      <c r="A3851" s="10" t="s">
        <v>36327</v>
      </c>
      <c r="B3851" s="13" t="s">
        <v>50</v>
      </c>
      <c r="C3851" s="12">
        <v>43435</v>
      </c>
      <c r="D3851" s="13" t="s">
        <v>45</v>
      </c>
      <c r="E3851" s="13" t="s">
        <v>50</v>
      </c>
      <c r="F3851" s="13" t="s">
        <v>70</v>
      </c>
      <c r="G3851" s="27" t="s">
        <v>54945</v>
      </c>
      <c r="H3851" s="13" t="s">
        <v>50</v>
      </c>
      <c r="I3851" s="13" t="s">
        <v>50</v>
      </c>
      <c r="J3851" s="12">
        <v>45376</v>
      </c>
      <c r="K3851" s="13" t="s">
        <v>50</v>
      </c>
      <c r="L3851" s="13" t="s">
        <v>1471</v>
      </c>
      <c r="M3851" s="13" t="s">
        <v>50</v>
      </c>
      <c r="N3851" s="13" t="s">
        <v>8933</v>
      </c>
      <c r="O3851" s="13" t="s">
        <v>36328</v>
      </c>
      <c r="P3851" s="11">
        <v>108046</v>
      </c>
      <c r="Q3851" s="13" t="s">
        <v>245</v>
      </c>
      <c r="R3851" s="30" t="s">
        <v>50</v>
      </c>
      <c r="S3851" s="30" t="s">
        <v>50</v>
      </c>
      <c r="T3851" s="13" t="s">
        <v>50</v>
      </c>
      <c r="U3851" s="13" t="s">
        <v>50</v>
      </c>
      <c r="V3851" s="13">
        <v>60000000</v>
      </c>
      <c r="W3851" s="13" t="s">
        <v>2056</v>
      </c>
      <c r="X3851" s="13">
        <v>8322699</v>
      </c>
      <c r="Y3851" s="13" t="s">
        <v>50</v>
      </c>
      <c r="Z3851" s="13">
        <v>1</v>
      </c>
      <c r="AA3851" s="13">
        <v>60000000</v>
      </c>
      <c r="AB3851" s="13" t="s">
        <v>2056</v>
      </c>
      <c r="AC3851" s="13">
        <v>8322699</v>
      </c>
      <c r="AD3851" s="13" t="s">
        <v>1471</v>
      </c>
      <c r="AE3851" s="13">
        <v>60000000</v>
      </c>
      <c r="AF3851" s="13" t="s">
        <v>2056</v>
      </c>
      <c r="AG3851" s="13">
        <v>8322699</v>
      </c>
      <c r="AH3851" s="13">
        <v>60000000</v>
      </c>
      <c r="AI3851" s="13" t="s">
        <v>2056</v>
      </c>
      <c r="AJ3851" s="13">
        <v>8322699</v>
      </c>
      <c r="AK3851" s="13" t="s">
        <v>36329</v>
      </c>
      <c r="AL3851" s="13" t="s">
        <v>50</v>
      </c>
      <c r="AM3851" s="13" t="s">
        <v>50</v>
      </c>
      <c r="AN3851" s="13" t="s">
        <v>50</v>
      </c>
      <c r="AO3851" s="13" t="s">
        <v>50</v>
      </c>
      <c r="AP3851" s="15" t="s">
        <v>50</v>
      </c>
      <c r="AQ3851" s="15" t="s">
        <v>50</v>
      </c>
      <c r="AR3851" s="13" t="s">
        <v>1186</v>
      </c>
    </row>
    <row r="3852" spans="1:44" ht="15" thickBot="1">
      <c r="A3852" s="4" t="s">
        <v>36330</v>
      </c>
      <c r="B3852" s="5">
        <v>11443</v>
      </c>
      <c r="C3852" s="6">
        <v>43831</v>
      </c>
      <c r="D3852" s="7" t="s">
        <v>45</v>
      </c>
      <c r="E3852" s="7" t="s">
        <v>46</v>
      </c>
      <c r="F3852" s="7" t="s">
        <v>70</v>
      </c>
      <c r="G3852" s="26" t="s">
        <v>54946</v>
      </c>
      <c r="H3852" s="7" t="s">
        <v>50</v>
      </c>
      <c r="I3852" s="7" t="s">
        <v>50</v>
      </c>
      <c r="J3852" s="6">
        <v>45378</v>
      </c>
      <c r="K3852" s="7" t="s">
        <v>50</v>
      </c>
      <c r="L3852" s="7" t="s">
        <v>1471</v>
      </c>
      <c r="M3852" s="7" t="s">
        <v>36331</v>
      </c>
      <c r="N3852" s="7" t="s">
        <v>12438</v>
      </c>
      <c r="O3852" s="7" t="s">
        <v>36332</v>
      </c>
      <c r="P3852" s="5">
        <v>108240</v>
      </c>
      <c r="Q3852" s="7" t="s">
        <v>360</v>
      </c>
      <c r="R3852" s="34" t="s">
        <v>36333</v>
      </c>
      <c r="S3852" s="34" t="s">
        <v>36334</v>
      </c>
      <c r="T3852" s="7" t="s">
        <v>50</v>
      </c>
      <c r="U3852" s="7" t="s">
        <v>50</v>
      </c>
      <c r="V3852" s="7">
        <v>600000</v>
      </c>
      <c r="W3852" s="7" t="s">
        <v>209</v>
      </c>
      <c r="X3852" s="7">
        <v>648756</v>
      </c>
      <c r="Y3852" s="7" t="s">
        <v>50</v>
      </c>
      <c r="Z3852" s="7">
        <v>1</v>
      </c>
      <c r="AA3852" s="7">
        <v>600000</v>
      </c>
      <c r="AB3852" s="7" t="s">
        <v>209</v>
      </c>
      <c r="AC3852" s="7">
        <v>648756</v>
      </c>
      <c r="AD3852" s="7" t="s">
        <v>1471</v>
      </c>
      <c r="AE3852" s="7">
        <v>600000</v>
      </c>
      <c r="AF3852" s="7" t="s">
        <v>209</v>
      </c>
      <c r="AG3852" s="7">
        <v>648756</v>
      </c>
      <c r="AH3852" s="7">
        <v>600000</v>
      </c>
      <c r="AI3852" s="7" t="s">
        <v>209</v>
      </c>
      <c r="AJ3852" s="7">
        <v>648756</v>
      </c>
      <c r="AK3852" s="7" t="s">
        <v>36335</v>
      </c>
      <c r="AL3852" s="7" t="s">
        <v>50</v>
      </c>
      <c r="AM3852" s="7" t="s">
        <v>36336</v>
      </c>
      <c r="AN3852" s="7" t="s">
        <v>993</v>
      </c>
      <c r="AO3852" s="7" t="s">
        <v>36337</v>
      </c>
      <c r="AP3852" s="22" t="s">
        <v>36338</v>
      </c>
      <c r="AQ3852" s="9" t="s">
        <v>50</v>
      </c>
      <c r="AR3852" s="7" t="s">
        <v>50</v>
      </c>
    </row>
    <row r="3853" spans="1:44" ht="15" thickBot="1">
      <c r="A3853" s="10" t="s">
        <v>36339</v>
      </c>
      <c r="B3853" s="11">
        <v>2098</v>
      </c>
      <c r="C3853" s="12">
        <v>40179</v>
      </c>
      <c r="D3853" s="13" t="s">
        <v>45</v>
      </c>
      <c r="E3853" s="13" t="s">
        <v>46</v>
      </c>
      <c r="F3853" s="13" t="s">
        <v>70</v>
      </c>
      <c r="G3853" s="26" t="s">
        <v>54946</v>
      </c>
      <c r="H3853" s="13" t="s">
        <v>36340</v>
      </c>
      <c r="I3853" s="13" t="s">
        <v>50</v>
      </c>
      <c r="J3853" s="12">
        <v>45377</v>
      </c>
      <c r="K3853" s="13" t="s">
        <v>116</v>
      </c>
      <c r="L3853" s="13" t="s">
        <v>467</v>
      </c>
      <c r="M3853" s="13" t="s">
        <v>36341</v>
      </c>
      <c r="N3853" s="13" t="s">
        <v>36342</v>
      </c>
      <c r="O3853" s="13" t="s">
        <v>36343</v>
      </c>
      <c r="P3853" s="11">
        <v>108779</v>
      </c>
      <c r="Q3853" s="13" t="s">
        <v>166</v>
      </c>
      <c r="R3853" s="33" t="s">
        <v>36344</v>
      </c>
      <c r="S3853" s="33" t="s">
        <v>36345</v>
      </c>
      <c r="T3853" s="13" t="s">
        <v>36346</v>
      </c>
      <c r="U3853" s="13">
        <v>3344608111</v>
      </c>
      <c r="V3853" s="13">
        <v>110000</v>
      </c>
      <c r="W3853" s="13" t="s">
        <v>60</v>
      </c>
      <c r="X3853" s="13">
        <v>110000</v>
      </c>
      <c r="Y3853" s="13" t="s">
        <v>467</v>
      </c>
      <c r="Z3853" s="13">
        <v>1</v>
      </c>
      <c r="AA3853" s="13">
        <v>110000</v>
      </c>
      <c r="AB3853" s="13" t="s">
        <v>60</v>
      </c>
      <c r="AC3853" s="13">
        <v>110000</v>
      </c>
      <c r="AD3853" s="13" t="s">
        <v>467</v>
      </c>
      <c r="AE3853" s="13">
        <v>110000</v>
      </c>
      <c r="AF3853" s="13" t="s">
        <v>60</v>
      </c>
      <c r="AG3853" s="13">
        <v>110000</v>
      </c>
      <c r="AH3853" s="13">
        <v>110000</v>
      </c>
      <c r="AI3853" s="13" t="s">
        <v>60</v>
      </c>
      <c r="AJ3853" s="13">
        <v>110000</v>
      </c>
      <c r="AK3853" s="13" t="s">
        <v>50</v>
      </c>
      <c r="AL3853" s="13" t="s">
        <v>50</v>
      </c>
      <c r="AM3853" s="13" t="s">
        <v>36347</v>
      </c>
      <c r="AN3853" s="13" t="s">
        <v>66</v>
      </c>
      <c r="AO3853" s="13" t="s">
        <v>36348</v>
      </c>
      <c r="AP3853" s="21" t="s">
        <v>36349</v>
      </c>
      <c r="AQ3853" s="15" t="s">
        <v>50</v>
      </c>
      <c r="AR3853" s="13" t="s">
        <v>50</v>
      </c>
    </row>
    <row r="3854" spans="1:44" ht="15" thickBot="1">
      <c r="A3854" s="4" t="s">
        <v>36350</v>
      </c>
      <c r="B3854" s="5">
        <v>2684</v>
      </c>
      <c r="C3854" s="7" t="s">
        <v>50</v>
      </c>
      <c r="D3854" s="7" t="s">
        <v>45</v>
      </c>
      <c r="E3854" s="7" t="s">
        <v>46</v>
      </c>
      <c r="F3854" s="7" t="s">
        <v>47</v>
      </c>
      <c r="G3854" s="27" t="s">
        <v>54945</v>
      </c>
      <c r="H3854" s="7" t="s">
        <v>50</v>
      </c>
      <c r="I3854" s="7" t="s">
        <v>50</v>
      </c>
      <c r="J3854" s="6">
        <v>45378</v>
      </c>
      <c r="K3854" s="7" t="s">
        <v>50</v>
      </c>
      <c r="L3854" s="7" t="s">
        <v>62</v>
      </c>
      <c r="M3854" s="7" t="s">
        <v>50</v>
      </c>
      <c r="N3854" s="7" t="s">
        <v>987</v>
      </c>
      <c r="O3854" s="7" t="s">
        <v>36351</v>
      </c>
      <c r="P3854" s="5">
        <v>109862</v>
      </c>
      <c r="Q3854" s="7" t="s">
        <v>50</v>
      </c>
      <c r="R3854" s="34" t="s">
        <v>36352</v>
      </c>
      <c r="S3854" s="31" t="s">
        <v>50</v>
      </c>
      <c r="T3854" s="7" t="s">
        <v>36353</v>
      </c>
      <c r="U3854" s="7" t="s">
        <v>36354</v>
      </c>
      <c r="V3854" s="7">
        <v>3400000</v>
      </c>
      <c r="W3854" s="7" t="s">
        <v>1085</v>
      </c>
      <c r="X3854" s="7">
        <v>2502626</v>
      </c>
      <c r="Y3854" s="7" t="s">
        <v>61</v>
      </c>
      <c r="Z3854" s="7">
        <v>2</v>
      </c>
      <c r="AA3854" s="7">
        <v>3400000</v>
      </c>
      <c r="AB3854" s="7" t="s">
        <v>1085</v>
      </c>
      <c r="AC3854" s="7">
        <v>2502626</v>
      </c>
      <c r="AD3854" s="7" t="s">
        <v>62</v>
      </c>
      <c r="AE3854" s="7">
        <v>5502626</v>
      </c>
      <c r="AF3854" s="7" t="s">
        <v>60</v>
      </c>
      <c r="AG3854" s="7">
        <v>5502626</v>
      </c>
      <c r="AH3854" s="7">
        <v>5502626</v>
      </c>
      <c r="AI3854" s="7" t="s">
        <v>60</v>
      </c>
      <c r="AJ3854" s="7">
        <v>5502626</v>
      </c>
      <c r="AK3854" s="7" t="s">
        <v>50</v>
      </c>
      <c r="AL3854" s="7" t="s">
        <v>50</v>
      </c>
      <c r="AM3854" s="7" t="s">
        <v>36355</v>
      </c>
      <c r="AN3854" s="7" t="s">
        <v>66</v>
      </c>
      <c r="AO3854" s="7" t="s">
        <v>50</v>
      </c>
      <c r="AP3854" s="9" t="s">
        <v>50</v>
      </c>
      <c r="AQ3854" s="22" t="s">
        <v>36356</v>
      </c>
      <c r="AR3854" s="7" t="s">
        <v>255</v>
      </c>
    </row>
    <row r="3855" spans="1:44" ht="15" thickBot="1">
      <c r="A3855" s="10" t="s">
        <v>36357</v>
      </c>
      <c r="B3855" s="13">
        <v>136</v>
      </c>
      <c r="C3855" s="12">
        <v>44562</v>
      </c>
      <c r="D3855" s="13" t="s">
        <v>45</v>
      </c>
      <c r="E3855" s="13" t="s">
        <v>46</v>
      </c>
      <c r="F3855" s="13" t="s">
        <v>70</v>
      </c>
      <c r="G3855" s="27" t="s">
        <v>54945</v>
      </c>
      <c r="H3855" s="13" t="s">
        <v>50</v>
      </c>
      <c r="I3855" s="13" t="s">
        <v>50</v>
      </c>
      <c r="J3855" s="12">
        <v>45377</v>
      </c>
      <c r="K3855" s="13" t="s">
        <v>50</v>
      </c>
      <c r="L3855" s="13" t="s">
        <v>1624</v>
      </c>
      <c r="M3855" s="13" t="s">
        <v>17435</v>
      </c>
      <c r="N3855" s="13" t="s">
        <v>50</v>
      </c>
      <c r="O3855" s="13" t="s">
        <v>36358</v>
      </c>
      <c r="P3855" s="11">
        <v>110413</v>
      </c>
      <c r="Q3855" s="13" t="s">
        <v>50</v>
      </c>
      <c r="R3855" s="29" t="s">
        <v>36359</v>
      </c>
      <c r="S3855" s="33" t="s">
        <v>36360</v>
      </c>
      <c r="T3855" s="13" t="s">
        <v>50</v>
      </c>
      <c r="U3855" s="13" t="s">
        <v>50</v>
      </c>
      <c r="V3855" s="13">
        <v>500000</v>
      </c>
      <c r="W3855" s="13" t="s">
        <v>60</v>
      </c>
      <c r="X3855" s="13">
        <v>500000</v>
      </c>
      <c r="Y3855" s="13" t="s">
        <v>467</v>
      </c>
      <c r="Z3855" s="13">
        <v>1</v>
      </c>
      <c r="AA3855" s="13">
        <v>500000</v>
      </c>
      <c r="AB3855" s="13" t="s">
        <v>60</v>
      </c>
      <c r="AC3855" s="13">
        <v>500000</v>
      </c>
      <c r="AD3855" s="13" t="s">
        <v>1624</v>
      </c>
      <c r="AE3855" s="13">
        <v>500000</v>
      </c>
      <c r="AF3855" s="13" t="s">
        <v>60</v>
      </c>
      <c r="AG3855" s="13">
        <v>500000</v>
      </c>
      <c r="AH3855" s="13">
        <v>500000</v>
      </c>
      <c r="AI3855" s="13" t="s">
        <v>60</v>
      </c>
      <c r="AJ3855" s="13">
        <v>500000</v>
      </c>
      <c r="AK3855" s="13" t="s">
        <v>33585</v>
      </c>
      <c r="AL3855" s="13" t="s">
        <v>50</v>
      </c>
      <c r="AM3855" s="13" t="s">
        <v>36361</v>
      </c>
      <c r="AN3855" s="13" t="s">
        <v>66</v>
      </c>
      <c r="AO3855" s="13" t="s">
        <v>36362</v>
      </c>
      <c r="AP3855" s="21" t="s">
        <v>36363</v>
      </c>
      <c r="AQ3855" s="15" t="s">
        <v>50</v>
      </c>
      <c r="AR3855" s="13" t="s">
        <v>50</v>
      </c>
    </row>
    <row r="3856" spans="1:44" ht="15" thickBot="1">
      <c r="A3856" s="4" t="s">
        <v>36364</v>
      </c>
      <c r="B3856" s="7" t="s">
        <v>50</v>
      </c>
      <c r="C3856" s="7" t="s">
        <v>50</v>
      </c>
      <c r="D3856" s="7" t="s">
        <v>45</v>
      </c>
      <c r="E3856" s="7" t="s">
        <v>50</v>
      </c>
      <c r="F3856" s="7" t="s">
        <v>70</v>
      </c>
      <c r="G3856" s="27" t="s">
        <v>54945</v>
      </c>
      <c r="H3856" s="7" t="s">
        <v>50</v>
      </c>
      <c r="I3856" s="7" t="s">
        <v>50</v>
      </c>
      <c r="J3856" s="6">
        <v>45376</v>
      </c>
      <c r="K3856" s="7" t="s">
        <v>50</v>
      </c>
      <c r="L3856" s="7" t="s">
        <v>1624</v>
      </c>
      <c r="M3856" s="7" t="s">
        <v>32030</v>
      </c>
      <c r="N3856" s="7" t="s">
        <v>50</v>
      </c>
      <c r="O3856" s="7" t="s">
        <v>36365</v>
      </c>
      <c r="P3856" s="5">
        <v>110678</v>
      </c>
      <c r="Q3856" s="7" t="s">
        <v>50</v>
      </c>
      <c r="R3856" s="34" t="s">
        <v>36366</v>
      </c>
      <c r="S3856" s="34" t="s">
        <v>36367</v>
      </c>
      <c r="T3856" s="7" t="s">
        <v>36368</v>
      </c>
      <c r="U3856" s="7" t="s">
        <v>50</v>
      </c>
      <c r="V3856" s="7">
        <v>234962</v>
      </c>
      <c r="W3856" s="7" t="s">
        <v>139</v>
      </c>
      <c r="X3856" s="7">
        <v>296906</v>
      </c>
      <c r="Y3856" s="7" t="s">
        <v>467</v>
      </c>
      <c r="Z3856" s="7">
        <v>1</v>
      </c>
      <c r="AA3856" s="7">
        <v>234962</v>
      </c>
      <c r="AB3856" s="7" t="s">
        <v>139</v>
      </c>
      <c r="AC3856" s="7">
        <v>296906</v>
      </c>
      <c r="AD3856" s="7" t="s">
        <v>1624</v>
      </c>
      <c r="AE3856" s="7">
        <v>234962</v>
      </c>
      <c r="AF3856" s="7" t="s">
        <v>139</v>
      </c>
      <c r="AG3856" s="7">
        <v>296906</v>
      </c>
      <c r="AH3856" s="7">
        <v>234962</v>
      </c>
      <c r="AI3856" s="7" t="s">
        <v>139</v>
      </c>
      <c r="AJ3856" s="7">
        <v>296906</v>
      </c>
      <c r="AK3856" s="7" t="s">
        <v>50</v>
      </c>
      <c r="AL3856" s="7" t="s">
        <v>50</v>
      </c>
      <c r="AM3856" s="7" t="s">
        <v>36369</v>
      </c>
      <c r="AN3856" s="7" t="s">
        <v>253</v>
      </c>
      <c r="AO3856" s="7" t="s">
        <v>36370</v>
      </c>
      <c r="AP3856" s="22" t="s">
        <v>36371</v>
      </c>
      <c r="AQ3856" s="9" t="s">
        <v>50</v>
      </c>
      <c r="AR3856" s="7" t="s">
        <v>50</v>
      </c>
    </row>
    <row r="3857" spans="1:44" ht="15" thickBot="1">
      <c r="A3857" s="10" t="s">
        <v>36372</v>
      </c>
      <c r="B3857" s="13" t="s">
        <v>50</v>
      </c>
      <c r="C3857" s="12">
        <v>44197</v>
      </c>
      <c r="D3857" s="13" t="s">
        <v>45</v>
      </c>
      <c r="E3857" s="13" t="s">
        <v>46</v>
      </c>
      <c r="F3857" s="13" t="s">
        <v>47</v>
      </c>
      <c r="G3857" s="27" t="s">
        <v>54945</v>
      </c>
      <c r="H3857" s="13" t="s">
        <v>50</v>
      </c>
      <c r="I3857" s="13" t="s">
        <v>50</v>
      </c>
      <c r="J3857" s="12">
        <v>45378</v>
      </c>
      <c r="K3857" s="13" t="s">
        <v>50</v>
      </c>
      <c r="L3857" s="13" t="s">
        <v>62</v>
      </c>
      <c r="M3857" s="13" t="s">
        <v>2102</v>
      </c>
      <c r="N3857" s="13" t="s">
        <v>3775</v>
      </c>
      <c r="O3857" s="13" t="s">
        <v>36373</v>
      </c>
      <c r="P3857" s="11">
        <v>110759</v>
      </c>
      <c r="Q3857" s="13" t="s">
        <v>1334</v>
      </c>
      <c r="R3857" s="33" t="s">
        <v>36374</v>
      </c>
      <c r="S3857" s="33" t="s">
        <v>36375</v>
      </c>
      <c r="T3857" s="13" t="s">
        <v>36376</v>
      </c>
      <c r="U3857" s="13" t="s">
        <v>36377</v>
      </c>
      <c r="V3857" s="13">
        <v>1000000</v>
      </c>
      <c r="W3857" s="13" t="s">
        <v>1085</v>
      </c>
      <c r="X3857" s="13">
        <v>736066</v>
      </c>
      <c r="Y3857" s="13" t="s">
        <v>61</v>
      </c>
      <c r="Z3857" s="13">
        <v>4</v>
      </c>
      <c r="AA3857" s="13">
        <v>1000000</v>
      </c>
      <c r="AB3857" s="13" t="s">
        <v>1085</v>
      </c>
      <c r="AC3857" s="13">
        <v>736066</v>
      </c>
      <c r="AD3857" s="13" t="s">
        <v>62</v>
      </c>
      <c r="AE3857" s="13">
        <v>6091967</v>
      </c>
      <c r="AF3857" s="13" t="s">
        <v>60</v>
      </c>
      <c r="AG3857" s="13">
        <v>6091967</v>
      </c>
      <c r="AH3857" s="13">
        <v>6091967</v>
      </c>
      <c r="AI3857" s="13" t="s">
        <v>60</v>
      </c>
      <c r="AJ3857" s="13">
        <v>6091967</v>
      </c>
      <c r="AK3857" s="13" t="s">
        <v>36378</v>
      </c>
      <c r="AL3857" s="13" t="s">
        <v>50</v>
      </c>
      <c r="AM3857" s="13" t="s">
        <v>36379</v>
      </c>
      <c r="AN3857" s="13" t="s">
        <v>798</v>
      </c>
      <c r="AO3857" s="13" t="s">
        <v>36380</v>
      </c>
      <c r="AP3857" s="21" t="s">
        <v>36381</v>
      </c>
      <c r="AQ3857" s="15" t="s">
        <v>50</v>
      </c>
      <c r="AR3857" s="13" t="s">
        <v>50</v>
      </c>
    </row>
    <row r="3858" spans="1:44" ht="15" thickBot="1">
      <c r="A3858" s="4" t="s">
        <v>36382</v>
      </c>
      <c r="B3858" s="5">
        <v>4275</v>
      </c>
      <c r="C3858" s="6">
        <v>33970</v>
      </c>
      <c r="D3858" s="7" t="s">
        <v>45</v>
      </c>
      <c r="E3858" s="7" t="s">
        <v>46</v>
      </c>
      <c r="F3858" s="7" t="s">
        <v>70</v>
      </c>
      <c r="G3858" s="7" t="s">
        <v>87</v>
      </c>
      <c r="H3858" s="7" t="s">
        <v>36383</v>
      </c>
      <c r="I3858" s="7" t="s">
        <v>50</v>
      </c>
      <c r="J3858" s="6">
        <v>45379</v>
      </c>
      <c r="K3858" s="7" t="s">
        <v>191</v>
      </c>
      <c r="L3858" s="7" t="s">
        <v>52</v>
      </c>
      <c r="M3858" s="7" t="s">
        <v>36384</v>
      </c>
      <c r="N3858" s="7" t="s">
        <v>9231</v>
      </c>
      <c r="O3858" s="7" t="s">
        <v>36385</v>
      </c>
      <c r="P3858" s="5">
        <v>110883</v>
      </c>
      <c r="Q3858" s="7" t="s">
        <v>1116</v>
      </c>
      <c r="R3858" s="34" t="s">
        <v>36386</v>
      </c>
      <c r="S3858" s="34" t="s">
        <v>36387</v>
      </c>
      <c r="T3858" s="7" t="s">
        <v>36388</v>
      </c>
      <c r="U3858" s="7" t="s">
        <v>36389</v>
      </c>
      <c r="V3858" s="7">
        <v>850000</v>
      </c>
      <c r="W3858" s="7" t="s">
        <v>60</v>
      </c>
      <c r="X3858" s="7">
        <v>850000</v>
      </c>
      <c r="Y3858" s="7" t="s">
        <v>50</v>
      </c>
      <c r="Z3858" s="7">
        <v>1</v>
      </c>
      <c r="AA3858" s="7" t="s">
        <v>50</v>
      </c>
      <c r="AB3858" s="7" t="s">
        <v>50</v>
      </c>
      <c r="AC3858" s="7" t="s">
        <v>50</v>
      </c>
      <c r="AD3858" s="7" t="s">
        <v>50</v>
      </c>
      <c r="AE3858" s="7" t="s">
        <v>50</v>
      </c>
      <c r="AF3858" s="7" t="s">
        <v>50</v>
      </c>
      <c r="AG3858" s="7" t="s">
        <v>50</v>
      </c>
      <c r="AH3858" s="7">
        <v>850000</v>
      </c>
      <c r="AI3858" s="7" t="s">
        <v>60</v>
      </c>
      <c r="AJ3858" s="7">
        <v>850000</v>
      </c>
      <c r="AK3858" s="7" t="s">
        <v>36390</v>
      </c>
      <c r="AL3858" s="7" t="s">
        <v>50</v>
      </c>
      <c r="AM3858" s="7" t="s">
        <v>36391</v>
      </c>
      <c r="AN3858" s="7" t="s">
        <v>66</v>
      </c>
      <c r="AO3858" s="7" t="s">
        <v>36392</v>
      </c>
      <c r="AP3858" s="9" t="s">
        <v>50</v>
      </c>
      <c r="AQ3858" s="22" t="s">
        <v>36393</v>
      </c>
      <c r="AR3858" s="7" t="s">
        <v>50</v>
      </c>
    </row>
    <row r="3859" spans="1:44" ht="15" thickBot="1">
      <c r="A3859" s="10" t="s">
        <v>36394</v>
      </c>
      <c r="B3859" s="11">
        <v>110112</v>
      </c>
      <c r="C3859" s="12">
        <v>45139</v>
      </c>
      <c r="D3859" s="13" t="s">
        <v>45</v>
      </c>
      <c r="E3859" s="13" t="s">
        <v>46</v>
      </c>
      <c r="F3859" s="13" t="s">
        <v>70</v>
      </c>
      <c r="G3859" s="26" t="s">
        <v>54946</v>
      </c>
      <c r="H3859" s="13" t="s">
        <v>50</v>
      </c>
      <c r="I3859" s="13" t="s">
        <v>50</v>
      </c>
      <c r="J3859" s="12">
        <v>45377</v>
      </c>
      <c r="K3859" s="13" t="s">
        <v>50</v>
      </c>
      <c r="L3859" s="13" t="s">
        <v>1624</v>
      </c>
      <c r="M3859" s="13" t="s">
        <v>36395</v>
      </c>
      <c r="N3859" s="13" t="s">
        <v>882</v>
      </c>
      <c r="O3859" s="13" t="s">
        <v>36396</v>
      </c>
      <c r="P3859" s="11">
        <v>110964</v>
      </c>
      <c r="Q3859" s="13" t="s">
        <v>360</v>
      </c>
      <c r="R3859" s="33" t="s">
        <v>36397</v>
      </c>
      <c r="S3859" s="33" t="s">
        <v>36398</v>
      </c>
      <c r="T3859" s="13" t="s">
        <v>50</v>
      </c>
      <c r="U3859" s="13" t="s">
        <v>50</v>
      </c>
      <c r="V3859" s="13">
        <v>300000</v>
      </c>
      <c r="W3859" s="13" t="s">
        <v>60</v>
      </c>
      <c r="X3859" s="13">
        <v>300000</v>
      </c>
      <c r="Y3859" s="13" t="s">
        <v>467</v>
      </c>
      <c r="Z3859" s="13">
        <v>1</v>
      </c>
      <c r="AA3859" s="13">
        <v>300000</v>
      </c>
      <c r="AB3859" s="13" t="s">
        <v>60</v>
      </c>
      <c r="AC3859" s="13">
        <v>300000</v>
      </c>
      <c r="AD3859" s="13" t="s">
        <v>1624</v>
      </c>
      <c r="AE3859" s="13">
        <v>300000</v>
      </c>
      <c r="AF3859" s="13" t="s">
        <v>60</v>
      </c>
      <c r="AG3859" s="13">
        <v>300000</v>
      </c>
      <c r="AH3859" s="13">
        <v>300000</v>
      </c>
      <c r="AI3859" s="13" t="s">
        <v>60</v>
      </c>
      <c r="AJ3859" s="13">
        <v>300000</v>
      </c>
      <c r="AK3859" s="13" t="s">
        <v>50</v>
      </c>
      <c r="AL3859" s="13" t="s">
        <v>50</v>
      </c>
      <c r="AM3859" s="13" t="s">
        <v>36399</v>
      </c>
      <c r="AN3859" s="13" t="s">
        <v>253</v>
      </c>
      <c r="AO3859" s="13" t="s">
        <v>36400</v>
      </c>
      <c r="AP3859" s="21" t="s">
        <v>36401</v>
      </c>
      <c r="AQ3859" s="15" t="s">
        <v>50</v>
      </c>
      <c r="AR3859" s="13" t="s">
        <v>50</v>
      </c>
    </row>
    <row r="3860" spans="1:44" ht="15" thickBot="1">
      <c r="A3860" s="4" t="s">
        <v>36402</v>
      </c>
      <c r="B3860" s="7" t="s">
        <v>50</v>
      </c>
      <c r="C3860" s="6">
        <v>45292</v>
      </c>
      <c r="D3860" s="7" t="s">
        <v>45</v>
      </c>
      <c r="E3860" s="7" t="s">
        <v>46</v>
      </c>
      <c r="F3860" s="7" t="s">
        <v>70</v>
      </c>
      <c r="G3860" s="27" t="s">
        <v>54945</v>
      </c>
      <c r="H3860" s="7" t="s">
        <v>50</v>
      </c>
      <c r="I3860" s="7" t="s">
        <v>50</v>
      </c>
      <c r="J3860" s="6">
        <v>45378</v>
      </c>
      <c r="K3860" s="7" t="s">
        <v>50</v>
      </c>
      <c r="L3860" s="7" t="s">
        <v>1624</v>
      </c>
      <c r="M3860" s="7" t="s">
        <v>33403</v>
      </c>
      <c r="N3860" s="7" t="s">
        <v>1614</v>
      </c>
      <c r="O3860" s="7" t="s">
        <v>36403</v>
      </c>
      <c r="P3860" s="5">
        <v>111094</v>
      </c>
      <c r="Q3860" s="7" t="s">
        <v>1201</v>
      </c>
      <c r="R3860" s="34" t="s">
        <v>36404</v>
      </c>
      <c r="S3860" s="34" t="s">
        <v>36405</v>
      </c>
      <c r="T3860" s="7" t="s">
        <v>36406</v>
      </c>
      <c r="U3860" s="7" t="s">
        <v>36407</v>
      </c>
      <c r="V3860" s="7">
        <v>100000</v>
      </c>
      <c r="W3860" s="7" t="s">
        <v>60</v>
      </c>
      <c r="X3860" s="7">
        <v>100000</v>
      </c>
      <c r="Y3860" s="7" t="s">
        <v>467</v>
      </c>
      <c r="Z3860" s="7">
        <v>2</v>
      </c>
      <c r="AA3860" s="7">
        <v>100000</v>
      </c>
      <c r="AB3860" s="7" t="s">
        <v>60</v>
      </c>
      <c r="AC3860" s="7">
        <v>100000</v>
      </c>
      <c r="AD3860" s="7" t="s">
        <v>1624</v>
      </c>
      <c r="AE3860" s="7">
        <v>105000</v>
      </c>
      <c r="AF3860" s="7" t="s">
        <v>60</v>
      </c>
      <c r="AG3860" s="7">
        <v>105000</v>
      </c>
      <c r="AH3860" s="7">
        <v>105000</v>
      </c>
      <c r="AI3860" s="7" t="s">
        <v>60</v>
      </c>
      <c r="AJ3860" s="7">
        <v>105000</v>
      </c>
      <c r="AK3860" s="7" t="s">
        <v>36408</v>
      </c>
      <c r="AL3860" s="7" t="s">
        <v>50</v>
      </c>
      <c r="AM3860" s="7" t="s">
        <v>36409</v>
      </c>
      <c r="AN3860" s="7" t="s">
        <v>253</v>
      </c>
      <c r="AO3860" s="7" t="s">
        <v>36410</v>
      </c>
      <c r="AP3860" s="22" t="s">
        <v>36411</v>
      </c>
      <c r="AQ3860" s="9" t="s">
        <v>50</v>
      </c>
      <c r="AR3860" s="7" t="s">
        <v>50</v>
      </c>
    </row>
    <row r="3861" spans="1:44" ht="15" thickBot="1">
      <c r="A3861" s="10" t="s">
        <v>36412</v>
      </c>
      <c r="B3861" s="11">
        <v>8637</v>
      </c>
      <c r="C3861" s="12">
        <v>44825</v>
      </c>
      <c r="D3861" s="13" t="s">
        <v>45</v>
      </c>
      <c r="E3861" s="13" t="s">
        <v>46</v>
      </c>
      <c r="F3861" s="13" t="s">
        <v>70</v>
      </c>
      <c r="G3861" s="27" t="s">
        <v>54945</v>
      </c>
      <c r="H3861" s="13" t="s">
        <v>50</v>
      </c>
      <c r="I3861" s="13" t="s">
        <v>50</v>
      </c>
      <c r="J3861" s="12">
        <v>45377</v>
      </c>
      <c r="K3861" s="13" t="s">
        <v>50</v>
      </c>
      <c r="L3861" s="13" t="s">
        <v>467</v>
      </c>
      <c r="M3861" s="13" t="s">
        <v>2838</v>
      </c>
      <c r="N3861" s="13" t="s">
        <v>5823</v>
      </c>
      <c r="O3861" s="13" t="s">
        <v>36413</v>
      </c>
      <c r="P3861" s="11">
        <v>111726</v>
      </c>
      <c r="Q3861" s="13" t="s">
        <v>759</v>
      </c>
      <c r="R3861" s="33" t="s">
        <v>36414</v>
      </c>
      <c r="S3861" s="33" t="s">
        <v>36415</v>
      </c>
      <c r="T3861" s="13" t="s">
        <v>36416</v>
      </c>
      <c r="U3861" s="13" t="s">
        <v>36417</v>
      </c>
      <c r="V3861" s="13">
        <v>400000</v>
      </c>
      <c r="W3861" s="13" t="s">
        <v>60</v>
      </c>
      <c r="X3861" s="13">
        <v>400000</v>
      </c>
      <c r="Y3861" s="13" t="s">
        <v>467</v>
      </c>
      <c r="Z3861" s="13">
        <v>4</v>
      </c>
      <c r="AA3861" s="13">
        <v>400000</v>
      </c>
      <c r="AB3861" s="13" t="s">
        <v>60</v>
      </c>
      <c r="AC3861" s="13">
        <v>400000</v>
      </c>
      <c r="AD3861" s="13" t="s">
        <v>467</v>
      </c>
      <c r="AE3861" s="13">
        <v>935000</v>
      </c>
      <c r="AF3861" s="13" t="s">
        <v>60</v>
      </c>
      <c r="AG3861" s="13">
        <v>935000</v>
      </c>
      <c r="AH3861" s="13">
        <v>935000</v>
      </c>
      <c r="AI3861" s="13" t="s">
        <v>60</v>
      </c>
      <c r="AJ3861" s="13">
        <v>935000</v>
      </c>
      <c r="AK3861" s="13" t="s">
        <v>50</v>
      </c>
      <c r="AL3861" s="13" t="s">
        <v>50</v>
      </c>
      <c r="AM3861" s="13" t="s">
        <v>36418</v>
      </c>
      <c r="AN3861" s="13" t="s">
        <v>66</v>
      </c>
      <c r="AO3861" s="13" t="s">
        <v>36416</v>
      </c>
      <c r="AP3861" s="21" t="s">
        <v>36419</v>
      </c>
      <c r="AQ3861" s="15" t="s">
        <v>50</v>
      </c>
      <c r="AR3861" s="13" t="s">
        <v>50</v>
      </c>
    </row>
    <row r="3862" spans="1:44" ht="15" thickBot="1">
      <c r="A3862" s="4" t="s">
        <v>36420</v>
      </c>
      <c r="B3862" s="7" t="s">
        <v>50</v>
      </c>
      <c r="C3862" s="6">
        <v>37622</v>
      </c>
      <c r="D3862" s="7" t="s">
        <v>45</v>
      </c>
      <c r="E3862" s="7" t="s">
        <v>46</v>
      </c>
      <c r="F3862" s="7" t="s">
        <v>47</v>
      </c>
      <c r="G3862" s="27" t="s">
        <v>54945</v>
      </c>
      <c r="H3862" s="7" t="s">
        <v>240</v>
      </c>
      <c r="I3862" s="7" t="s">
        <v>50</v>
      </c>
      <c r="J3862" s="6">
        <v>45379</v>
      </c>
      <c r="K3862" s="7" t="s">
        <v>116</v>
      </c>
      <c r="L3862" s="7" t="s">
        <v>62</v>
      </c>
      <c r="M3862" s="7" t="s">
        <v>6369</v>
      </c>
      <c r="N3862" s="7" t="s">
        <v>36421</v>
      </c>
      <c r="O3862" s="7" t="s">
        <v>36422</v>
      </c>
      <c r="P3862" s="5">
        <v>111887</v>
      </c>
      <c r="Q3862" s="7" t="s">
        <v>50</v>
      </c>
      <c r="R3862" s="34" t="s">
        <v>36423</v>
      </c>
      <c r="S3862" s="34" t="s">
        <v>36424</v>
      </c>
      <c r="T3862" s="7" t="s">
        <v>36425</v>
      </c>
      <c r="U3862" s="7" t="s">
        <v>36426</v>
      </c>
      <c r="V3862" s="7">
        <v>625000</v>
      </c>
      <c r="W3862" s="7" t="s">
        <v>1085</v>
      </c>
      <c r="X3862" s="7">
        <v>461634</v>
      </c>
      <c r="Y3862" s="7" t="s">
        <v>61</v>
      </c>
      <c r="Z3862" s="7">
        <v>3</v>
      </c>
      <c r="AA3862" s="7">
        <v>625000</v>
      </c>
      <c r="AB3862" s="7" t="s">
        <v>1085</v>
      </c>
      <c r="AC3862" s="7">
        <v>461634</v>
      </c>
      <c r="AD3862" s="7" t="s">
        <v>62</v>
      </c>
      <c r="AE3862" s="7">
        <v>6675000</v>
      </c>
      <c r="AF3862" s="7" t="s">
        <v>1085</v>
      </c>
      <c r="AG3862" s="7">
        <v>5148279</v>
      </c>
      <c r="AH3862" s="7">
        <v>6675000</v>
      </c>
      <c r="AI3862" s="7" t="s">
        <v>1085</v>
      </c>
      <c r="AJ3862" s="7">
        <v>5148279</v>
      </c>
      <c r="AK3862" s="7" t="s">
        <v>50</v>
      </c>
      <c r="AL3862" s="7" t="s">
        <v>50</v>
      </c>
      <c r="AM3862" s="7" t="s">
        <v>36427</v>
      </c>
      <c r="AN3862" s="7" t="s">
        <v>738</v>
      </c>
      <c r="AO3862" s="7" t="s">
        <v>36428</v>
      </c>
      <c r="AP3862" s="22" t="s">
        <v>36429</v>
      </c>
      <c r="AQ3862" s="9" t="s">
        <v>50</v>
      </c>
      <c r="AR3862" s="7" t="s">
        <v>50</v>
      </c>
    </row>
    <row r="3863" spans="1:44" ht="15" thickBot="1">
      <c r="A3863" s="10" t="s">
        <v>36430</v>
      </c>
      <c r="B3863" s="13" t="s">
        <v>50</v>
      </c>
      <c r="C3863" s="13" t="s">
        <v>50</v>
      </c>
      <c r="D3863" s="13" t="s">
        <v>45</v>
      </c>
      <c r="E3863" s="13" t="s">
        <v>46</v>
      </c>
      <c r="F3863" s="13" t="s">
        <v>70</v>
      </c>
      <c r="G3863" s="13" t="s">
        <v>50</v>
      </c>
      <c r="H3863" s="13" t="s">
        <v>50</v>
      </c>
      <c r="I3863" s="13" t="s">
        <v>50</v>
      </c>
      <c r="J3863" s="12">
        <v>45376</v>
      </c>
      <c r="K3863" s="13" t="s">
        <v>50</v>
      </c>
      <c r="L3863" s="13" t="s">
        <v>467</v>
      </c>
      <c r="M3863" s="13" t="s">
        <v>36431</v>
      </c>
      <c r="N3863" s="13" t="s">
        <v>4607</v>
      </c>
      <c r="O3863" s="13" t="s">
        <v>36432</v>
      </c>
      <c r="P3863" s="11">
        <v>113183</v>
      </c>
      <c r="Q3863" s="13" t="s">
        <v>245</v>
      </c>
      <c r="R3863" s="30" t="s">
        <v>50</v>
      </c>
      <c r="S3863" s="30" t="s">
        <v>50</v>
      </c>
      <c r="T3863" s="13" t="s">
        <v>50</v>
      </c>
      <c r="U3863" s="13" t="s">
        <v>50</v>
      </c>
      <c r="V3863" s="13">
        <v>6000000</v>
      </c>
      <c r="W3863" s="13" t="s">
        <v>2056</v>
      </c>
      <c r="X3863" s="13">
        <v>832270</v>
      </c>
      <c r="Y3863" s="13" t="s">
        <v>467</v>
      </c>
      <c r="Z3863" s="13">
        <v>1</v>
      </c>
      <c r="AA3863" s="13">
        <v>6000000</v>
      </c>
      <c r="AB3863" s="13" t="s">
        <v>2056</v>
      </c>
      <c r="AC3863" s="13">
        <v>832270</v>
      </c>
      <c r="AD3863" s="13" t="s">
        <v>467</v>
      </c>
      <c r="AE3863" s="13">
        <v>6000000</v>
      </c>
      <c r="AF3863" s="13" t="s">
        <v>2056</v>
      </c>
      <c r="AG3863" s="13">
        <v>832270</v>
      </c>
      <c r="AH3863" s="13">
        <v>6000000</v>
      </c>
      <c r="AI3863" s="13" t="s">
        <v>2056</v>
      </c>
      <c r="AJ3863" s="13">
        <v>832270</v>
      </c>
      <c r="AK3863" s="13" t="s">
        <v>36433</v>
      </c>
      <c r="AL3863" s="13" t="s">
        <v>50</v>
      </c>
      <c r="AM3863" s="13" t="s">
        <v>50</v>
      </c>
      <c r="AN3863" s="13" t="s">
        <v>50</v>
      </c>
      <c r="AO3863" s="13" t="s">
        <v>50</v>
      </c>
      <c r="AP3863" s="15" t="s">
        <v>50</v>
      </c>
      <c r="AQ3863" s="15" t="s">
        <v>50</v>
      </c>
      <c r="AR3863" s="13" t="s">
        <v>1186</v>
      </c>
    </row>
    <row r="3864" spans="1:44" ht="15" thickBot="1">
      <c r="A3864" s="4" t="s">
        <v>36434</v>
      </c>
      <c r="B3864" s="5">
        <v>1138</v>
      </c>
      <c r="C3864" s="6">
        <v>26299</v>
      </c>
      <c r="D3864" s="7" t="s">
        <v>45</v>
      </c>
      <c r="E3864" s="7" t="s">
        <v>1939</v>
      </c>
      <c r="F3864" s="7" t="s">
        <v>70</v>
      </c>
      <c r="G3864" s="7" t="s">
        <v>145</v>
      </c>
      <c r="H3864" s="7" t="s">
        <v>2550</v>
      </c>
      <c r="I3864" s="7" t="s">
        <v>50</v>
      </c>
      <c r="J3864" s="6">
        <v>45379</v>
      </c>
      <c r="K3864" s="7" t="s">
        <v>50</v>
      </c>
      <c r="L3864" s="7" t="s">
        <v>52</v>
      </c>
      <c r="M3864" s="7" t="s">
        <v>36435</v>
      </c>
      <c r="N3864" s="7" t="s">
        <v>21611</v>
      </c>
      <c r="O3864" s="7" t="s">
        <v>36436</v>
      </c>
      <c r="P3864" s="5">
        <v>113209</v>
      </c>
      <c r="Q3864" s="7" t="s">
        <v>759</v>
      </c>
      <c r="R3864" s="34" t="s">
        <v>36437</v>
      </c>
      <c r="S3864" s="34" t="s">
        <v>36438</v>
      </c>
      <c r="T3864" s="7" t="s">
        <v>36439</v>
      </c>
      <c r="U3864" s="7" t="s">
        <v>36440</v>
      </c>
      <c r="V3864" s="7" t="s">
        <v>50</v>
      </c>
      <c r="W3864" s="7" t="s">
        <v>50</v>
      </c>
      <c r="X3864" s="7" t="s">
        <v>50</v>
      </c>
      <c r="Y3864" s="7" t="s">
        <v>50</v>
      </c>
      <c r="Z3864" s="7">
        <v>2</v>
      </c>
      <c r="AA3864" s="7" t="s">
        <v>50</v>
      </c>
      <c r="AB3864" s="7" t="s">
        <v>50</v>
      </c>
      <c r="AC3864" s="7" t="s">
        <v>50</v>
      </c>
      <c r="AD3864" s="7" t="s">
        <v>50</v>
      </c>
      <c r="AE3864" s="7" t="s">
        <v>50</v>
      </c>
      <c r="AF3864" s="7" t="s">
        <v>50</v>
      </c>
      <c r="AG3864" s="7" t="s">
        <v>50</v>
      </c>
      <c r="AH3864" s="7">
        <v>250000</v>
      </c>
      <c r="AI3864" s="7" t="s">
        <v>60</v>
      </c>
      <c r="AJ3864" s="7">
        <v>250000</v>
      </c>
      <c r="AK3864" s="7" t="s">
        <v>36441</v>
      </c>
      <c r="AL3864" s="7" t="s">
        <v>50</v>
      </c>
      <c r="AM3864" s="7" t="s">
        <v>36442</v>
      </c>
      <c r="AN3864" s="7" t="s">
        <v>66</v>
      </c>
      <c r="AO3864" s="7" t="s">
        <v>36443</v>
      </c>
      <c r="AP3864" s="22" t="s">
        <v>36444</v>
      </c>
      <c r="AQ3864" s="9" t="s">
        <v>50</v>
      </c>
      <c r="AR3864" s="7" t="s">
        <v>50</v>
      </c>
    </row>
    <row r="3865" spans="1:44" ht="15" thickBot="1">
      <c r="A3865" s="10" t="s">
        <v>36445</v>
      </c>
      <c r="B3865" s="13">
        <v>78</v>
      </c>
      <c r="C3865" s="12">
        <v>45176</v>
      </c>
      <c r="D3865" s="13" t="s">
        <v>45</v>
      </c>
      <c r="E3865" s="13" t="s">
        <v>46</v>
      </c>
      <c r="F3865" s="13" t="s">
        <v>70</v>
      </c>
      <c r="G3865" s="26" t="s">
        <v>54946</v>
      </c>
      <c r="H3865" s="13" t="s">
        <v>50</v>
      </c>
      <c r="I3865" s="13" t="s">
        <v>50</v>
      </c>
      <c r="J3865" s="12">
        <v>45377</v>
      </c>
      <c r="K3865" s="13" t="s">
        <v>50</v>
      </c>
      <c r="L3865" s="13" t="s">
        <v>1624</v>
      </c>
      <c r="M3865" s="13" t="s">
        <v>36446</v>
      </c>
      <c r="N3865" s="13" t="s">
        <v>36447</v>
      </c>
      <c r="O3865" s="13" t="s">
        <v>36448</v>
      </c>
      <c r="P3865" s="11">
        <v>113284</v>
      </c>
      <c r="Q3865" s="13" t="s">
        <v>166</v>
      </c>
      <c r="R3865" s="33" t="s">
        <v>36449</v>
      </c>
      <c r="S3865" s="30" t="s">
        <v>50</v>
      </c>
      <c r="T3865" s="13" t="s">
        <v>36450</v>
      </c>
      <c r="U3865" s="13" t="s">
        <v>50</v>
      </c>
      <c r="V3865" s="13">
        <v>50000</v>
      </c>
      <c r="W3865" s="13" t="s">
        <v>60</v>
      </c>
      <c r="X3865" s="13">
        <v>50000</v>
      </c>
      <c r="Y3865" s="13" t="s">
        <v>467</v>
      </c>
      <c r="Z3865" s="13">
        <v>2</v>
      </c>
      <c r="AA3865" s="13">
        <v>50000</v>
      </c>
      <c r="AB3865" s="13" t="s">
        <v>60</v>
      </c>
      <c r="AC3865" s="13">
        <v>50000</v>
      </c>
      <c r="AD3865" s="13" t="s">
        <v>1624</v>
      </c>
      <c r="AE3865" s="13">
        <v>60000</v>
      </c>
      <c r="AF3865" s="13" t="s">
        <v>60</v>
      </c>
      <c r="AG3865" s="13">
        <v>60000</v>
      </c>
      <c r="AH3865" s="13">
        <v>60000</v>
      </c>
      <c r="AI3865" s="13" t="s">
        <v>60</v>
      </c>
      <c r="AJ3865" s="13">
        <v>60000</v>
      </c>
      <c r="AK3865" s="13" t="s">
        <v>36451</v>
      </c>
      <c r="AL3865" s="13" t="s">
        <v>50</v>
      </c>
      <c r="AM3865" s="13" t="s">
        <v>36452</v>
      </c>
      <c r="AN3865" s="13" t="s">
        <v>993</v>
      </c>
      <c r="AO3865" s="13" t="s">
        <v>36453</v>
      </c>
      <c r="AP3865" s="21" t="s">
        <v>36454</v>
      </c>
      <c r="AQ3865" s="15" t="s">
        <v>50</v>
      </c>
      <c r="AR3865" s="13" t="s">
        <v>50</v>
      </c>
    </row>
    <row r="3866" spans="1:44" ht="15" thickBot="1">
      <c r="A3866" s="4" t="s">
        <v>36455</v>
      </c>
      <c r="B3866" s="7">
        <v>143</v>
      </c>
      <c r="C3866" s="6">
        <v>45292</v>
      </c>
      <c r="D3866" s="7" t="s">
        <v>45</v>
      </c>
      <c r="E3866" s="7" t="s">
        <v>46</v>
      </c>
      <c r="F3866" s="7" t="s">
        <v>70</v>
      </c>
      <c r="G3866" s="27" t="s">
        <v>54945</v>
      </c>
      <c r="H3866" s="7" t="s">
        <v>50</v>
      </c>
      <c r="I3866" s="7" t="s">
        <v>50</v>
      </c>
      <c r="J3866" s="6">
        <v>45377</v>
      </c>
      <c r="K3866" s="7" t="s">
        <v>50</v>
      </c>
      <c r="L3866" s="7" t="s">
        <v>1624</v>
      </c>
      <c r="M3866" s="7" t="s">
        <v>17435</v>
      </c>
      <c r="N3866" s="7" t="s">
        <v>75</v>
      </c>
      <c r="O3866" s="7" t="s">
        <v>36456</v>
      </c>
      <c r="P3866" s="5">
        <v>115779</v>
      </c>
      <c r="Q3866" s="7" t="s">
        <v>77</v>
      </c>
      <c r="R3866" s="28" t="s">
        <v>36457</v>
      </c>
      <c r="S3866" s="31" t="s">
        <v>50</v>
      </c>
      <c r="T3866" s="7" t="s">
        <v>50</v>
      </c>
      <c r="U3866" s="7" t="s">
        <v>50</v>
      </c>
      <c r="V3866" s="7">
        <v>500000</v>
      </c>
      <c r="W3866" s="7" t="s">
        <v>60</v>
      </c>
      <c r="X3866" s="7">
        <v>500000</v>
      </c>
      <c r="Y3866" s="7" t="s">
        <v>467</v>
      </c>
      <c r="Z3866" s="7">
        <v>1</v>
      </c>
      <c r="AA3866" s="7">
        <v>500000</v>
      </c>
      <c r="AB3866" s="7" t="s">
        <v>60</v>
      </c>
      <c r="AC3866" s="7">
        <v>500000</v>
      </c>
      <c r="AD3866" s="7" t="s">
        <v>1624</v>
      </c>
      <c r="AE3866" s="7">
        <v>500000</v>
      </c>
      <c r="AF3866" s="7" t="s">
        <v>60</v>
      </c>
      <c r="AG3866" s="7">
        <v>500000</v>
      </c>
      <c r="AH3866" s="7">
        <v>500000</v>
      </c>
      <c r="AI3866" s="7" t="s">
        <v>60</v>
      </c>
      <c r="AJ3866" s="7">
        <v>500000</v>
      </c>
      <c r="AK3866" s="7" t="s">
        <v>33585</v>
      </c>
      <c r="AL3866" s="7" t="s">
        <v>50</v>
      </c>
      <c r="AM3866" s="7" t="s">
        <v>36458</v>
      </c>
      <c r="AN3866" s="7" t="s">
        <v>253</v>
      </c>
      <c r="AO3866" s="7" t="s">
        <v>36459</v>
      </c>
      <c r="AP3866" s="22" t="s">
        <v>36460</v>
      </c>
      <c r="AQ3866" s="9" t="s">
        <v>50</v>
      </c>
      <c r="AR3866" s="7" t="s">
        <v>50</v>
      </c>
    </row>
    <row r="3867" spans="1:44" ht="15" thickBot="1">
      <c r="A3867" s="10" t="s">
        <v>36461</v>
      </c>
      <c r="B3867" s="13">
        <v>98</v>
      </c>
      <c r="C3867" s="12">
        <v>44197</v>
      </c>
      <c r="D3867" s="13" t="s">
        <v>45</v>
      </c>
      <c r="E3867" s="13" t="s">
        <v>46</v>
      </c>
      <c r="F3867" s="13" t="s">
        <v>70</v>
      </c>
      <c r="G3867" s="27" t="s">
        <v>54945</v>
      </c>
      <c r="H3867" s="13" t="s">
        <v>50</v>
      </c>
      <c r="I3867" s="13" t="s">
        <v>50</v>
      </c>
      <c r="J3867" s="12">
        <v>45378</v>
      </c>
      <c r="K3867" s="13" t="s">
        <v>50</v>
      </c>
      <c r="L3867" s="13" t="s">
        <v>1624</v>
      </c>
      <c r="M3867" s="13" t="s">
        <v>36462</v>
      </c>
      <c r="N3867" s="13" t="s">
        <v>133</v>
      </c>
      <c r="O3867" s="13" t="s">
        <v>36463</v>
      </c>
      <c r="P3867" s="11">
        <v>116096</v>
      </c>
      <c r="Q3867" s="13" t="s">
        <v>135</v>
      </c>
      <c r="R3867" s="33" t="s">
        <v>36464</v>
      </c>
      <c r="S3867" s="33" t="s">
        <v>36465</v>
      </c>
      <c r="T3867" s="13" t="s">
        <v>36466</v>
      </c>
      <c r="U3867" s="13" t="s">
        <v>50</v>
      </c>
      <c r="V3867" s="13">
        <v>164999</v>
      </c>
      <c r="W3867" s="13" t="s">
        <v>139</v>
      </c>
      <c r="X3867" s="13">
        <v>208187</v>
      </c>
      <c r="Y3867" s="13" t="s">
        <v>467</v>
      </c>
      <c r="Z3867" s="13">
        <v>1</v>
      </c>
      <c r="AA3867" s="13">
        <v>164999</v>
      </c>
      <c r="AB3867" s="13" t="s">
        <v>139</v>
      </c>
      <c r="AC3867" s="13">
        <v>208187</v>
      </c>
      <c r="AD3867" s="13" t="s">
        <v>1624</v>
      </c>
      <c r="AE3867" s="13">
        <v>164999</v>
      </c>
      <c r="AF3867" s="13" t="s">
        <v>139</v>
      </c>
      <c r="AG3867" s="13">
        <v>208187</v>
      </c>
      <c r="AH3867" s="13">
        <v>164999</v>
      </c>
      <c r="AI3867" s="13" t="s">
        <v>139</v>
      </c>
      <c r="AJ3867" s="13">
        <v>208187</v>
      </c>
      <c r="AK3867" s="13" t="s">
        <v>50</v>
      </c>
      <c r="AL3867" s="13" t="s">
        <v>50</v>
      </c>
      <c r="AM3867" s="13" t="s">
        <v>36467</v>
      </c>
      <c r="AN3867" s="13" t="s">
        <v>253</v>
      </c>
      <c r="AO3867" s="13" t="s">
        <v>50</v>
      </c>
      <c r="AP3867" s="21" t="s">
        <v>36468</v>
      </c>
      <c r="AQ3867" s="15" t="s">
        <v>50</v>
      </c>
      <c r="AR3867" s="13" t="s">
        <v>255</v>
      </c>
    </row>
    <row r="3868" spans="1:44" ht="15" thickBot="1">
      <c r="A3868" s="4" t="s">
        <v>36469</v>
      </c>
      <c r="B3868" s="7">
        <v>77</v>
      </c>
      <c r="C3868" s="6">
        <v>43101</v>
      </c>
      <c r="D3868" s="7" t="s">
        <v>45</v>
      </c>
      <c r="E3868" s="7" t="s">
        <v>46</v>
      </c>
      <c r="F3868" s="7" t="s">
        <v>70</v>
      </c>
      <c r="G3868" s="27" t="s">
        <v>54945</v>
      </c>
      <c r="H3868" s="7" t="s">
        <v>50</v>
      </c>
      <c r="I3868" s="7" t="s">
        <v>50</v>
      </c>
      <c r="J3868" s="6">
        <v>45378</v>
      </c>
      <c r="K3868" s="7" t="s">
        <v>50</v>
      </c>
      <c r="L3868" s="7" t="s">
        <v>178</v>
      </c>
      <c r="M3868" s="7" t="s">
        <v>26623</v>
      </c>
      <c r="N3868" s="7" t="s">
        <v>1706</v>
      </c>
      <c r="O3868" s="7" t="s">
        <v>36470</v>
      </c>
      <c r="P3868" s="5">
        <v>118952</v>
      </c>
      <c r="Q3868" s="7" t="s">
        <v>1334</v>
      </c>
      <c r="R3868" s="34" t="s">
        <v>36471</v>
      </c>
      <c r="S3868" s="34" t="s">
        <v>36472</v>
      </c>
      <c r="T3868" s="7" t="s">
        <v>36473</v>
      </c>
      <c r="U3868" s="7" t="s">
        <v>50</v>
      </c>
      <c r="V3868" s="7">
        <v>6000000</v>
      </c>
      <c r="W3868" s="7" t="s">
        <v>60</v>
      </c>
      <c r="X3868" s="7">
        <v>6000000</v>
      </c>
      <c r="Y3868" s="7" t="s">
        <v>50</v>
      </c>
      <c r="Z3868" s="7">
        <v>1</v>
      </c>
      <c r="AA3868" s="7">
        <v>6000000</v>
      </c>
      <c r="AB3868" s="7" t="s">
        <v>60</v>
      </c>
      <c r="AC3868" s="7">
        <v>6000000</v>
      </c>
      <c r="AD3868" s="7" t="s">
        <v>178</v>
      </c>
      <c r="AE3868" s="7">
        <v>6000000</v>
      </c>
      <c r="AF3868" s="7" t="s">
        <v>60</v>
      </c>
      <c r="AG3868" s="7">
        <v>6000000</v>
      </c>
      <c r="AH3868" s="7">
        <v>6000000</v>
      </c>
      <c r="AI3868" s="7" t="s">
        <v>60</v>
      </c>
      <c r="AJ3868" s="7">
        <v>6000000</v>
      </c>
      <c r="AK3868" s="7" t="s">
        <v>36474</v>
      </c>
      <c r="AL3868" s="7" t="s">
        <v>50</v>
      </c>
      <c r="AM3868" s="7" t="s">
        <v>36475</v>
      </c>
      <c r="AN3868" s="7" t="s">
        <v>253</v>
      </c>
      <c r="AO3868" s="7" t="s">
        <v>36476</v>
      </c>
      <c r="AP3868" s="9" t="s">
        <v>50</v>
      </c>
      <c r="AQ3868" s="22" t="s">
        <v>36477</v>
      </c>
      <c r="AR3868" s="7" t="s">
        <v>50</v>
      </c>
    </row>
    <row r="3869" spans="1:44" ht="15" thickBot="1">
      <c r="A3869" s="10" t="s">
        <v>36478</v>
      </c>
      <c r="B3869" s="13" t="s">
        <v>50</v>
      </c>
      <c r="C3869" s="12">
        <v>39448</v>
      </c>
      <c r="D3869" s="13" t="s">
        <v>45</v>
      </c>
      <c r="E3869" s="13" t="s">
        <v>50</v>
      </c>
      <c r="F3869" s="13" t="s">
        <v>70</v>
      </c>
      <c r="G3869" s="26" t="s">
        <v>54946</v>
      </c>
      <c r="H3869" s="13" t="s">
        <v>50</v>
      </c>
      <c r="I3869" s="13" t="s">
        <v>50</v>
      </c>
      <c r="J3869" s="12">
        <v>45379</v>
      </c>
      <c r="K3869" s="13" t="s">
        <v>50</v>
      </c>
      <c r="L3869" s="13" t="s">
        <v>52</v>
      </c>
      <c r="M3869" s="13" t="s">
        <v>36479</v>
      </c>
      <c r="N3869" s="13" t="s">
        <v>36480</v>
      </c>
      <c r="O3869" s="13" t="s">
        <v>36481</v>
      </c>
      <c r="P3869" s="11">
        <v>119811</v>
      </c>
      <c r="Q3869" s="13" t="s">
        <v>360</v>
      </c>
      <c r="R3869" s="33" t="s">
        <v>36482</v>
      </c>
      <c r="S3869" s="33" t="s">
        <v>36483</v>
      </c>
      <c r="T3869" s="13" t="s">
        <v>36484</v>
      </c>
      <c r="U3869" s="13" t="s">
        <v>50</v>
      </c>
      <c r="V3869" s="13">
        <v>1980000</v>
      </c>
      <c r="W3869" s="13" t="s">
        <v>209</v>
      </c>
      <c r="X3869" s="13">
        <v>2136628</v>
      </c>
      <c r="Y3869" s="13" t="s">
        <v>50</v>
      </c>
      <c r="Z3869" s="13">
        <v>1</v>
      </c>
      <c r="AA3869" s="13" t="s">
        <v>50</v>
      </c>
      <c r="AB3869" s="13" t="s">
        <v>50</v>
      </c>
      <c r="AC3869" s="13" t="s">
        <v>50</v>
      </c>
      <c r="AD3869" s="13" t="s">
        <v>50</v>
      </c>
      <c r="AE3869" s="13" t="s">
        <v>50</v>
      </c>
      <c r="AF3869" s="13" t="s">
        <v>50</v>
      </c>
      <c r="AG3869" s="13" t="s">
        <v>50</v>
      </c>
      <c r="AH3869" s="13">
        <v>1980000</v>
      </c>
      <c r="AI3869" s="13" t="s">
        <v>209</v>
      </c>
      <c r="AJ3869" s="13">
        <v>2136628</v>
      </c>
      <c r="AK3869" s="13" t="s">
        <v>36485</v>
      </c>
      <c r="AL3869" s="13" t="s">
        <v>50</v>
      </c>
      <c r="AM3869" s="13" t="s">
        <v>36486</v>
      </c>
      <c r="AN3869" s="13" t="s">
        <v>66</v>
      </c>
      <c r="AO3869" s="13" t="s">
        <v>36487</v>
      </c>
      <c r="AP3869" s="21" t="s">
        <v>36488</v>
      </c>
      <c r="AQ3869" s="15" t="s">
        <v>50</v>
      </c>
      <c r="AR3869" s="13" t="s">
        <v>50</v>
      </c>
    </row>
    <row r="3870" spans="1:44" ht="15" thickBot="1">
      <c r="A3870" s="4" t="s">
        <v>36489</v>
      </c>
      <c r="B3870" s="7">
        <v>78</v>
      </c>
      <c r="C3870" s="6">
        <v>16072</v>
      </c>
      <c r="D3870" s="7" t="s">
        <v>45</v>
      </c>
      <c r="E3870" s="7" t="s">
        <v>50</v>
      </c>
      <c r="F3870" s="7" t="s">
        <v>70</v>
      </c>
      <c r="G3870" s="27" t="s">
        <v>54945</v>
      </c>
      <c r="H3870" s="7" t="s">
        <v>5091</v>
      </c>
      <c r="I3870" s="7" t="s">
        <v>50</v>
      </c>
      <c r="J3870" s="6">
        <v>45377</v>
      </c>
      <c r="K3870" s="7" t="s">
        <v>50</v>
      </c>
      <c r="L3870" s="7" t="s">
        <v>52</v>
      </c>
      <c r="M3870" s="7" t="s">
        <v>5917</v>
      </c>
      <c r="N3870" s="7" t="s">
        <v>36490</v>
      </c>
      <c r="O3870" s="7" t="s">
        <v>36491</v>
      </c>
      <c r="P3870" s="5">
        <v>121479</v>
      </c>
      <c r="Q3870" s="7" t="s">
        <v>77</v>
      </c>
      <c r="R3870" s="34" t="s">
        <v>36492</v>
      </c>
      <c r="S3870" s="34" t="s">
        <v>36493</v>
      </c>
      <c r="T3870" s="7" t="s">
        <v>50</v>
      </c>
      <c r="U3870" s="7" t="s">
        <v>36494</v>
      </c>
      <c r="V3870" s="7">
        <v>1600000</v>
      </c>
      <c r="W3870" s="7" t="s">
        <v>60</v>
      </c>
      <c r="X3870" s="7">
        <v>1600000</v>
      </c>
      <c r="Y3870" s="7" t="s">
        <v>50</v>
      </c>
      <c r="Z3870" s="7">
        <v>1</v>
      </c>
      <c r="AA3870" s="7" t="s">
        <v>50</v>
      </c>
      <c r="AB3870" s="7" t="s">
        <v>50</v>
      </c>
      <c r="AC3870" s="7" t="s">
        <v>50</v>
      </c>
      <c r="AD3870" s="7" t="s">
        <v>50</v>
      </c>
      <c r="AE3870" s="7" t="s">
        <v>50</v>
      </c>
      <c r="AF3870" s="7" t="s">
        <v>50</v>
      </c>
      <c r="AG3870" s="7" t="s">
        <v>50</v>
      </c>
      <c r="AH3870" s="7">
        <v>1600000</v>
      </c>
      <c r="AI3870" s="7" t="s">
        <v>60</v>
      </c>
      <c r="AJ3870" s="7">
        <v>1600000</v>
      </c>
      <c r="AK3870" s="7" t="s">
        <v>36495</v>
      </c>
      <c r="AL3870" s="7" t="s">
        <v>50</v>
      </c>
      <c r="AM3870" s="7" t="s">
        <v>36496</v>
      </c>
      <c r="AN3870" s="7" t="s">
        <v>66</v>
      </c>
      <c r="AO3870" s="7" t="s">
        <v>36497</v>
      </c>
      <c r="AP3870" s="22" t="s">
        <v>36498</v>
      </c>
      <c r="AQ3870" s="9" t="s">
        <v>50</v>
      </c>
      <c r="AR3870" s="7" t="s">
        <v>50</v>
      </c>
    </row>
    <row r="3871" spans="1:44" ht="15" thickBot="1">
      <c r="A3871" s="10" t="s">
        <v>36499</v>
      </c>
      <c r="B3871" s="13" t="s">
        <v>50</v>
      </c>
      <c r="C3871" s="12">
        <v>43466</v>
      </c>
      <c r="D3871" s="13" t="s">
        <v>45</v>
      </c>
      <c r="E3871" s="13" t="s">
        <v>46</v>
      </c>
      <c r="F3871" s="13" t="s">
        <v>70</v>
      </c>
      <c r="G3871" s="27" t="s">
        <v>54945</v>
      </c>
      <c r="H3871" s="13" t="s">
        <v>50</v>
      </c>
      <c r="I3871" s="13" t="s">
        <v>50</v>
      </c>
      <c r="J3871" s="12">
        <v>45376</v>
      </c>
      <c r="K3871" s="13" t="s">
        <v>50</v>
      </c>
      <c r="L3871" s="13" t="s">
        <v>178</v>
      </c>
      <c r="M3871" s="13" t="s">
        <v>36500</v>
      </c>
      <c r="N3871" s="13" t="s">
        <v>19173</v>
      </c>
      <c r="O3871" s="13" t="s">
        <v>36501</v>
      </c>
      <c r="P3871" s="11">
        <v>121491</v>
      </c>
      <c r="Q3871" s="13" t="s">
        <v>135</v>
      </c>
      <c r="R3871" s="33" t="s">
        <v>36502</v>
      </c>
      <c r="S3871" s="33" t="s">
        <v>36503</v>
      </c>
      <c r="T3871" s="13" t="s">
        <v>36504</v>
      </c>
      <c r="U3871" s="13" t="s">
        <v>36505</v>
      </c>
      <c r="V3871" s="13">
        <v>150000</v>
      </c>
      <c r="W3871" s="13" t="s">
        <v>139</v>
      </c>
      <c r="X3871" s="13">
        <v>189545</v>
      </c>
      <c r="Y3871" s="13" t="s">
        <v>50</v>
      </c>
      <c r="Z3871" s="13">
        <v>1</v>
      </c>
      <c r="AA3871" s="13">
        <v>150000</v>
      </c>
      <c r="AB3871" s="13" t="s">
        <v>139</v>
      </c>
      <c r="AC3871" s="13">
        <v>189545</v>
      </c>
      <c r="AD3871" s="13" t="s">
        <v>178</v>
      </c>
      <c r="AE3871" s="13">
        <v>150000</v>
      </c>
      <c r="AF3871" s="13" t="s">
        <v>139</v>
      </c>
      <c r="AG3871" s="13">
        <v>189545</v>
      </c>
      <c r="AH3871" s="13">
        <v>150000</v>
      </c>
      <c r="AI3871" s="13" t="s">
        <v>139</v>
      </c>
      <c r="AJ3871" s="13">
        <v>189545</v>
      </c>
      <c r="AK3871" s="13" t="s">
        <v>36506</v>
      </c>
      <c r="AL3871" s="13" t="s">
        <v>50</v>
      </c>
      <c r="AM3871" s="13" t="s">
        <v>36507</v>
      </c>
      <c r="AN3871" s="13" t="s">
        <v>798</v>
      </c>
      <c r="AO3871" s="13" t="s">
        <v>36508</v>
      </c>
      <c r="AP3871" s="21" t="s">
        <v>36509</v>
      </c>
      <c r="AQ3871" s="15" t="s">
        <v>50</v>
      </c>
      <c r="AR3871" s="13" t="s">
        <v>50</v>
      </c>
    </row>
    <row r="3872" spans="1:44" ht="15" thickBot="1">
      <c r="A3872" s="4" t="s">
        <v>36510</v>
      </c>
      <c r="B3872" s="5">
        <v>8989</v>
      </c>
      <c r="C3872" s="6">
        <v>35065</v>
      </c>
      <c r="D3872" s="7" t="s">
        <v>45</v>
      </c>
      <c r="E3872" s="7" t="s">
        <v>1939</v>
      </c>
      <c r="F3872" s="7" t="s">
        <v>70</v>
      </c>
      <c r="G3872" s="26" t="s">
        <v>54946</v>
      </c>
      <c r="H3872" s="7" t="s">
        <v>36511</v>
      </c>
      <c r="I3872" s="7" t="s">
        <v>50</v>
      </c>
      <c r="J3872" s="6">
        <v>45376</v>
      </c>
      <c r="K3872" s="7" t="s">
        <v>50</v>
      </c>
      <c r="L3872" s="7" t="s">
        <v>52</v>
      </c>
      <c r="M3872" s="7" t="s">
        <v>36512</v>
      </c>
      <c r="N3872" s="7" t="s">
        <v>75</v>
      </c>
      <c r="O3872" s="7" t="s">
        <v>36513</v>
      </c>
      <c r="P3872" s="5">
        <v>122070</v>
      </c>
      <c r="Q3872" s="7" t="s">
        <v>77</v>
      </c>
      <c r="R3872" s="34" t="s">
        <v>36514</v>
      </c>
      <c r="S3872" s="34" t="s">
        <v>36515</v>
      </c>
      <c r="T3872" s="7" t="s">
        <v>36516</v>
      </c>
      <c r="U3872" s="7">
        <f>1- 855-740-6555</f>
        <v>-8149</v>
      </c>
      <c r="V3872" s="7">
        <v>400000</v>
      </c>
      <c r="W3872" s="7" t="s">
        <v>60</v>
      </c>
      <c r="X3872" s="7">
        <v>400000</v>
      </c>
      <c r="Y3872" s="7" t="s">
        <v>50</v>
      </c>
      <c r="Z3872" s="7">
        <v>1</v>
      </c>
      <c r="AA3872" s="7" t="s">
        <v>50</v>
      </c>
      <c r="AB3872" s="7" t="s">
        <v>50</v>
      </c>
      <c r="AC3872" s="7" t="s">
        <v>50</v>
      </c>
      <c r="AD3872" s="7" t="s">
        <v>50</v>
      </c>
      <c r="AE3872" s="7" t="s">
        <v>50</v>
      </c>
      <c r="AF3872" s="7" t="s">
        <v>50</v>
      </c>
      <c r="AG3872" s="7" t="s">
        <v>50</v>
      </c>
      <c r="AH3872" s="7">
        <v>400000</v>
      </c>
      <c r="AI3872" s="7" t="s">
        <v>60</v>
      </c>
      <c r="AJ3872" s="7">
        <v>400000</v>
      </c>
      <c r="AK3872" s="7" t="s">
        <v>50</v>
      </c>
      <c r="AL3872" s="7" t="s">
        <v>50</v>
      </c>
      <c r="AM3872" s="7" t="s">
        <v>36517</v>
      </c>
      <c r="AN3872" s="7" t="s">
        <v>66</v>
      </c>
      <c r="AO3872" s="7" t="s">
        <v>36518</v>
      </c>
      <c r="AP3872" s="22" t="s">
        <v>36519</v>
      </c>
      <c r="AQ3872" s="9" t="s">
        <v>50</v>
      </c>
      <c r="AR3872" s="7" t="s">
        <v>50</v>
      </c>
    </row>
    <row r="3873" spans="1:44" ht="15" thickBot="1">
      <c r="A3873" s="10" t="s">
        <v>36520</v>
      </c>
      <c r="B3873" s="13">
        <v>1</v>
      </c>
      <c r="C3873" s="12">
        <v>44256</v>
      </c>
      <c r="D3873" s="13" t="s">
        <v>45</v>
      </c>
      <c r="E3873" s="13" t="s">
        <v>46</v>
      </c>
      <c r="F3873" s="13" t="s">
        <v>70</v>
      </c>
      <c r="G3873" s="26" t="s">
        <v>54946</v>
      </c>
      <c r="H3873" s="13" t="s">
        <v>50</v>
      </c>
      <c r="I3873" s="13" t="s">
        <v>50</v>
      </c>
      <c r="J3873" s="12">
        <v>45377</v>
      </c>
      <c r="K3873" s="13" t="s">
        <v>50</v>
      </c>
      <c r="L3873" s="13" t="s">
        <v>1624</v>
      </c>
      <c r="M3873" s="13" t="s">
        <v>36521</v>
      </c>
      <c r="N3873" s="13" t="s">
        <v>1670</v>
      </c>
      <c r="O3873" s="13" t="s">
        <v>36522</v>
      </c>
      <c r="P3873" s="11">
        <v>122194</v>
      </c>
      <c r="Q3873" s="13" t="s">
        <v>397</v>
      </c>
      <c r="R3873" s="33" t="s">
        <v>36523</v>
      </c>
      <c r="S3873" s="33" t="s">
        <v>36524</v>
      </c>
      <c r="T3873" s="13" t="s">
        <v>36525</v>
      </c>
      <c r="U3873" s="13" t="s">
        <v>36526</v>
      </c>
      <c r="V3873" s="13">
        <v>50000</v>
      </c>
      <c r="W3873" s="13" t="s">
        <v>60</v>
      </c>
      <c r="X3873" s="13">
        <v>50000</v>
      </c>
      <c r="Y3873" s="13" t="s">
        <v>467</v>
      </c>
      <c r="Z3873" s="13">
        <v>3</v>
      </c>
      <c r="AA3873" s="13">
        <v>50000</v>
      </c>
      <c r="AB3873" s="13" t="s">
        <v>60</v>
      </c>
      <c r="AC3873" s="13">
        <v>50000</v>
      </c>
      <c r="AD3873" s="13" t="s">
        <v>1624</v>
      </c>
      <c r="AE3873" s="13">
        <v>150000</v>
      </c>
      <c r="AF3873" s="13" t="s">
        <v>60</v>
      </c>
      <c r="AG3873" s="13">
        <v>150000</v>
      </c>
      <c r="AH3873" s="13">
        <v>150000</v>
      </c>
      <c r="AI3873" s="13" t="s">
        <v>60</v>
      </c>
      <c r="AJ3873" s="13">
        <v>150000</v>
      </c>
      <c r="AK3873" s="13" t="s">
        <v>36527</v>
      </c>
      <c r="AL3873" s="13" t="s">
        <v>50</v>
      </c>
      <c r="AM3873" s="13" t="s">
        <v>36528</v>
      </c>
      <c r="AN3873" s="13" t="s">
        <v>66</v>
      </c>
      <c r="AO3873" s="13" t="s">
        <v>36529</v>
      </c>
      <c r="AP3873" s="21" t="s">
        <v>36530</v>
      </c>
      <c r="AQ3873" s="15" t="s">
        <v>50</v>
      </c>
      <c r="AR3873" s="13" t="s">
        <v>50</v>
      </c>
    </row>
    <row r="3874" spans="1:44" ht="15" thickBot="1">
      <c r="A3874" s="4" t="s">
        <v>36531</v>
      </c>
      <c r="B3874" s="7">
        <v>170</v>
      </c>
      <c r="C3874" s="6">
        <v>44562</v>
      </c>
      <c r="D3874" s="7" t="s">
        <v>45</v>
      </c>
      <c r="E3874" s="7" t="s">
        <v>46</v>
      </c>
      <c r="F3874" s="7" t="s">
        <v>70</v>
      </c>
      <c r="G3874" s="27" t="s">
        <v>54945</v>
      </c>
      <c r="H3874" s="7" t="s">
        <v>50</v>
      </c>
      <c r="I3874" s="7" t="s">
        <v>50</v>
      </c>
      <c r="J3874" s="6">
        <v>45378</v>
      </c>
      <c r="K3874" s="7" t="s">
        <v>50</v>
      </c>
      <c r="L3874" s="7" t="s">
        <v>1624</v>
      </c>
      <c r="M3874" s="7" t="s">
        <v>36532</v>
      </c>
      <c r="N3874" s="7" t="s">
        <v>432</v>
      </c>
      <c r="O3874" s="7" t="s">
        <v>36533</v>
      </c>
      <c r="P3874" s="5">
        <v>122431</v>
      </c>
      <c r="Q3874" s="7" t="s">
        <v>434</v>
      </c>
      <c r="R3874" s="34" t="s">
        <v>36534</v>
      </c>
      <c r="S3874" s="34" t="s">
        <v>36535</v>
      </c>
      <c r="T3874" s="7" t="s">
        <v>50</v>
      </c>
      <c r="U3874" s="7" t="s">
        <v>50</v>
      </c>
      <c r="V3874" s="7">
        <v>50000</v>
      </c>
      <c r="W3874" s="7" t="s">
        <v>60</v>
      </c>
      <c r="X3874" s="7">
        <v>50000</v>
      </c>
      <c r="Y3874" s="7" t="s">
        <v>467</v>
      </c>
      <c r="Z3874" s="7">
        <v>1</v>
      </c>
      <c r="AA3874" s="7">
        <v>50000</v>
      </c>
      <c r="AB3874" s="7" t="s">
        <v>60</v>
      </c>
      <c r="AC3874" s="7">
        <v>50000</v>
      </c>
      <c r="AD3874" s="7" t="s">
        <v>1624</v>
      </c>
      <c r="AE3874" s="7">
        <v>50000</v>
      </c>
      <c r="AF3874" s="7" t="s">
        <v>60</v>
      </c>
      <c r="AG3874" s="7">
        <v>50000</v>
      </c>
      <c r="AH3874" s="7">
        <v>50000</v>
      </c>
      <c r="AI3874" s="7" t="s">
        <v>60</v>
      </c>
      <c r="AJ3874" s="7">
        <v>50000</v>
      </c>
      <c r="AK3874" s="7" t="s">
        <v>34692</v>
      </c>
      <c r="AL3874" s="7" t="s">
        <v>50</v>
      </c>
      <c r="AM3874" s="7" t="s">
        <v>36536</v>
      </c>
      <c r="AN3874" s="7" t="s">
        <v>66</v>
      </c>
      <c r="AO3874" s="7" t="s">
        <v>36537</v>
      </c>
      <c r="AP3874" s="22" t="s">
        <v>36538</v>
      </c>
      <c r="AQ3874" s="9" t="s">
        <v>50</v>
      </c>
      <c r="AR3874" s="7" t="s">
        <v>50</v>
      </c>
    </row>
    <row r="3875" spans="1:44" ht="15" thickBot="1">
      <c r="A3875" s="10" t="s">
        <v>36539</v>
      </c>
      <c r="B3875" s="11">
        <v>1570</v>
      </c>
      <c r="C3875" s="12">
        <v>36526</v>
      </c>
      <c r="D3875" s="13" t="s">
        <v>45</v>
      </c>
      <c r="E3875" s="13" t="s">
        <v>1939</v>
      </c>
      <c r="F3875" s="13" t="s">
        <v>70</v>
      </c>
      <c r="G3875" s="26" t="s">
        <v>54946</v>
      </c>
      <c r="H3875" s="13" t="s">
        <v>36540</v>
      </c>
      <c r="I3875" s="13" t="s">
        <v>50</v>
      </c>
      <c r="J3875" s="12">
        <v>45376</v>
      </c>
      <c r="K3875" s="13" t="s">
        <v>50</v>
      </c>
      <c r="L3875" s="13" t="s">
        <v>52</v>
      </c>
      <c r="M3875" s="13" t="s">
        <v>3418</v>
      </c>
      <c r="N3875" s="13" t="s">
        <v>24671</v>
      </c>
      <c r="O3875" s="13" t="s">
        <v>36541</v>
      </c>
      <c r="P3875" s="11">
        <v>123042</v>
      </c>
      <c r="Q3875" s="13" t="s">
        <v>1024</v>
      </c>
      <c r="R3875" s="33" t="s">
        <v>36542</v>
      </c>
      <c r="S3875" s="33" t="s">
        <v>36543</v>
      </c>
      <c r="T3875" s="13" t="s">
        <v>36544</v>
      </c>
      <c r="U3875" s="13" t="s">
        <v>36545</v>
      </c>
      <c r="V3875" s="13">
        <v>900000</v>
      </c>
      <c r="W3875" s="13" t="s">
        <v>60</v>
      </c>
      <c r="X3875" s="13">
        <v>900000</v>
      </c>
      <c r="Y3875" s="13" t="s">
        <v>50</v>
      </c>
      <c r="Z3875" s="13">
        <v>1</v>
      </c>
      <c r="AA3875" s="13" t="s">
        <v>50</v>
      </c>
      <c r="AB3875" s="13" t="s">
        <v>50</v>
      </c>
      <c r="AC3875" s="13" t="s">
        <v>50</v>
      </c>
      <c r="AD3875" s="13" t="s">
        <v>50</v>
      </c>
      <c r="AE3875" s="13" t="s">
        <v>50</v>
      </c>
      <c r="AF3875" s="13" t="s">
        <v>50</v>
      </c>
      <c r="AG3875" s="13" t="s">
        <v>50</v>
      </c>
      <c r="AH3875" s="13">
        <v>900000</v>
      </c>
      <c r="AI3875" s="13" t="s">
        <v>60</v>
      </c>
      <c r="AJ3875" s="13">
        <v>900000</v>
      </c>
      <c r="AK3875" s="13" t="s">
        <v>50</v>
      </c>
      <c r="AL3875" s="13" t="s">
        <v>50</v>
      </c>
      <c r="AM3875" s="13" t="s">
        <v>36546</v>
      </c>
      <c r="AN3875" s="13" t="s">
        <v>66</v>
      </c>
      <c r="AO3875" s="13" t="s">
        <v>36547</v>
      </c>
      <c r="AP3875" s="21" t="s">
        <v>36548</v>
      </c>
      <c r="AQ3875" s="15" t="s">
        <v>50</v>
      </c>
      <c r="AR3875" s="13" t="s">
        <v>50</v>
      </c>
    </row>
    <row r="3876" spans="1:44" ht="15" thickBot="1">
      <c r="A3876" s="4" t="s">
        <v>36549</v>
      </c>
      <c r="B3876" s="5">
        <v>8005</v>
      </c>
      <c r="C3876" s="6">
        <v>43831</v>
      </c>
      <c r="D3876" s="7" t="s">
        <v>45</v>
      </c>
      <c r="E3876" s="7" t="s">
        <v>1939</v>
      </c>
      <c r="F3876" s="7" t="s">
        <v>70</v>
      </c>
      <c r="G3876" s="7" t="s">
        <v>87</v>
      </c>
      <c r="H3876" s="7" t="s">
        <v>1091</v>
      </c>
      <c r="I3876" s="7" t="s">
        <v>50</v>
      </c>
      <c r="J3876" s="6">
        <v>45376</v>
      </c>
      <c r="K3876" s="7" t="s">
        <v>50</v>
      </c>
      <c r="L3876" s="7" t="s">
        <v>52</v>
      </c>
      <c r="M3876" s="7" t="s">
        <v>36550</v>
      </c>
      <c r="N3876" s="7" t="s">
        <v>36551</v>
      </c>
      <c r="O3876" s="7" t="s">
        <v>36552</v>
      </c>
      <c r="P3876" s="5">
        <v>123052</v>
      </c>
      <c r="Q3876" s="7" t="s">
        <v>77</v>
      </c>
      <c r="R3876" s="34" t="s">
        <v>36553</v>
      </c>
      <c r="S3876" s="34" t="s">
        <v>36554</v>
      </c>
      <c r="T3876" s="7" t="s">
        <v>36555</v>
      </c>
      <c r="U3876" s="7" t="s">
        <v>50</v>
      </c>
      <c r="V3876" s="7">
        <v>25000</v>
      </c>
      <c r="W3876" s="7" t="s">
        <v>60</v>
      </c>
      <c r="X3876" s="7">
        <v>25000</v>
      </c>
      <c r="Y3876" s="7" t="s">
        <v>50</v>
      </c>
      <c r="Z3876" s="7">
        <v>1</v>
      </c>
      <c r="AA3876" s="7" t="s">
        <v>50</v>
      </c>
      <c r="AB3876" s="7" t="s">
        <v>50</v>
      </c>
      <c r="AC3876" s="7" t="s">
        <v>50</v>
      </c>
      <c r="AD3876" s="7" t="s">
        <v>50</v>
      </c>
      <c r="AE3876" s="7" t="s">
        <v>50</v>
      </c>
      <c r="AF3876" s="7" t="s">
        <v>50</v>
      </c>
      <c r="AG3876" s="7" t="s">
        <v>50</v>
      </c>
      <c r="AH3876" s="7">
        <v>25000</v>
      </c>
      <c r="AI3876" s="7" t="s">
        <v>60</v>
      </c>
      <c r="AJ3876" s="7">
        <v>25000</v>
      </c>
      <c r="AK3876" s="7" t="s">
        <v>35873</v>
      </c>
      <c r="AL3876" s="7" t="s">
        <v>50</v>
      </c>
      <c r="AM3876" s="7" t="s">
        <v>36556</v>
      </c>
      <c r="AN3876" s="7" t="s">
        <v>66</v>
      </c>
      <c r="AO3876" s="7" t="s">
        <v>36557</v>
      </c>
      <c r="AP3876" s="22" t="s">
        <v>36558</v>
      </c>
      <c r="AQ3876" s="9" t="s">
        <v>50</v>
      </c>
      <c r="AR3876" s="7" t="s">
        <v>50</v>
      </c>
    </row>
    <row r="3877" spans="1:44" ht="15" thickBot="1">
      <c r="A3877" s="10" t="s">
        <v>36559</v>
      </c>
      <c r="B3877" s="13" t="s">
        <v>50</v>
      </c>
      <c r="C3877" s="12">
        <v>44927</v>
      </c>
      <c r="D3877" s="13" t="s">
        <v>45</v>
      </c>
      <c r="E3877" s="13" t="s">
        <v>46</v>
      </c>
      <c r="F3877" s="13" t="s">
        <v>70</v>
      </c>
      <c r="G3877" s="13" t="s">
        <v>50</v>
      </c>
      <c r="H3877" s="13" t="s">
        <v>50</v>
      </c>
      <c r="I3877" s="13" t="s">
        <v>50</v>
      </c>
      <c r="J3877" s="12">
        <v>45376</v>
      </c>
      <c r="K3877" s="13" t="s">
        <v>50</v>
      </c>
      <c r="L3877" s="13" t="s">
        <v>467</v>
      </c>
      <c r="M3877" s="13" t="s">
        <v>36560</v>
      </c>
      <c r="N3877" s="13" t="s">
        <v>36561</v>
      </c>
      <c r="O3877" s="13" t="s">
        <v>36562</v>
      </c>
      <c r="P3877" s="11">
        <v>123130</v>
      </c>
      <c r="Q3877" s="13" t="s">
        <v>1571</v>
      </c>
      <c r="R3877" s="33" t="s">
        <v>36563</v>
      </c>
      <c r="S3877" s="30" t="s">
        <v>50</v>
      </c>
      <c r="T3877" s="13" t="s">
        <v>50</v>
      </c>
      <c r="U3877" s="13" t="s">
        <v>36564</v>
      </c>
      <c r="V3877" s="13">
        <v>100660</v>
      </c>
      <c r="W3877" s="13" t="s">
        <v>60</v>
      </c>
      <c r="X3877" s="13">
        <v>100660</v>
      </c>
      <c r="Y3877" s="13" t="s">
        <v>467</v>
      </c>
      <c r="Z3877" s="13">
        <v>1</v>
      </c>
      <c r="AA3877" s="13">
        <v>100660</v>
      </c>
      <c r="AB3877" s="13" t="s">
        <v>60</v>
      </c>
      <c r="AC3877" s="13">
        <v>100660</v>
      </c>
      <c r="AD3877" s="13" t="s">
        <v>467</v>
      </c>
      <c r="AE3877" s="13">
        <v>100660</v>
      </c>
      <c r="AF3877" s="13" t="s">
        <v>60</v>
      </c>
      <c r="AG3877" s="13">
        <v>100660</v>
      </c>
      <c r="AH3877" s="13">
        <v>100660</v>
      </c>
      <c r="AI3877" s="13" t="s">
        <v>60</v>
      </c>
      <c r="AJ3877" s="13">
        <v>100660</v>
      </c>
      <c r="AK3877" s="13" t="s">
        <v>50</v>
      </c>
      <c r="AL3877" s="13" t="s">
        <v>50</v>
      </c>
      <c r="AM3877" s="13" t="s">
        <v>50</v>
      </c>
      <c r="AN3877" s="13" t="s">
        <v>50</v>
      </c>
      <c r="AO3877" s="13" t="s">
        <v>50</v>
      </c>
      <c r="AP3877" s="15" t="s">
        <v>50</v>
      </c>
      <c r="AQ3877" s="15" t="s">
        <v>50</v>
      </c>
      <c r="AR3877" s="13" t="s">
        <v>1186</v>
      </c>
    </row>
    <row r="3878" spans="1:44" ht="15" thickBot="1">
      <c r="A3878" s="4" t="s">
        <v>36565</v>
      </c>
      <c r="B3878" s="7" t="s">
        <v>50</v>
      </c>
      <c r="C3878" s="6">
        <v>45069</v>
      </c>
      <c r="D3878" s="7" t="s">
        <v>45</v>
      </c>
      <c r="E3878" s="7" t="s">
        <v>46</v>
      </c>
      <c r="F3878" s="7" t="s">
        <v>70</v>
      </c>
      <c r="G3878" s="27" t="s">
        <v>54945</v>
      </c>
      <c r="H3878" s="7" t="s">
        <v>50</v>
      </c>
      <c r="I3878" s="7" t="s">
        <v>50</v>
      </c>
      <c r="J3878" s="6">
        <v>45378</v>
      </c>
      <c r="K3878" s="7" t="s">
        <v>50</v>
      </c>
      <c r="L3878" s="7" t="s">
        <v>467</v>
      </c>
      <c r="M3878" s="7" t="s">
        <v>1181</v>
      </c>
      <c r="N3878" s="7" t="s">
        <v>18980</v>
      </c>
      <c r="O3878" s="7" t="s">
        <v>36566</v>
      </c>
      <c r="P3878" s="5">
        <v>123967</v>
      </c>
      <c r="Q3878" s="7" t="s">
        <v>135</v>
      </c>
      <c r="R3878" s="34" t="s">
        <v>36567</v>
      </c>
      <c r="S3878" s="34" t="s">
        <v>36568</v>
      </c>
      <c r="T3878" s="7" t="s">
        <v>36569</v>
      </c>
      <c r="U3878" s="7" t="s">
        <v>50</v>
      </c>
      <c r="V3878" s="7">
        <v>450000</v>
      </c>
      <c r="W3878" s="7" t="s">
        <v>139</v>
      </c>
      <c r="X3878" s="7">
        <v>567788</v>
      </c>
      <c r="Y3878" s="7" t="s">
        <v>467</v>
      </c>
      <c r="Z3878" s="7">
        <v>1</v>
      </c>
      <c r="AA3878" s="7">
        <v>450000</v>
      </c>
      <c r="AB3878" s="7" t="s">
        <v>139</v>
      </c>
      <c r="AC3878" s="7">
        <v>567788</v>
      </c>
      <c r="AD3878" s="7" t="s">
        <v>467</v>
      </c>
      <c r="AE3878" s="7">
        <v>450000</v>
      </c>
      <c r="AF3878" s="7" t="s">
        <v>139</v>
      </c>
      <c r="AG3878" s="7">
        <v>567788</v>
      </c>
      <c r="AH3878" s="7">
        <v>450000</v>
      </c>
      <c r="AI3878" s="7" t="s">
        <v>139</v>
      </c>
      <c r="AJ3878" s="7">
        <v>567788</v>
      </c>
      <c r="AK3878" s="7" t="s">
        <v>50</v>
      </c>
      <c r="AL3878" s="7" t="s">
        <v>50</v>
      </c>
      <c r="AM3878" s="7" t="s">
        <v>36570</v>
      </c>
      <c r="AN3878" s="7" t="s">
        <v>66</v>
      </c>
      <c r="AO3878" s="7" t="s">
        <v>36571</v>
      </c>
      <c r="AP3878" s="22" t="s">
        <v>36572</v>
      </c>
      <c r="AQ3878" s="9" t="s">
        <v>50</v>
      </c>
      <c r="AR3878" s="7" t="s">
        <v>50</v>
      </c>
    </row>
    <row r="3879" spans="1:44" ht="15" thickBot="1">
      <c r="A3879" s="10" t="s">
        <v>36573</v>
      </c>
      <c r="B3879" s="11">
        <v>1347</v>
      </c>
      <c r="C3879" s="12">
        <v>42736</v>
      </c>
      <c r="D3879" s="13" t="s">
        <v>45</v>
      </c>
      <c r="E3879" s="13" t="s">
        <v>46</v>
      </c>
      <c r="F3879" s="13" t="s">
        <v>70</v>
      </c>
      <c r="G3879" s="26" t="s">
        <v>54946</v>
      </c>
      <c r="H3879" s="13" t="s">
        <v>25813</v>
      </c>
      <c r="I3879" s="13" t="s">
        <v>50</v>
      </c>
      <c r="J3879" s="12">
        <v>45378</v>
      </c>
      <c r="K3879" s="13" t="s">
        <v>116</v>
      </c>
      <c r="L3879" s="13" t="s">
        <v>52</v>
      </c>
      <c r="M3879" s="13" t="s">
        <v>36574</v>
      </c>
      <c r="N3879" s="13" t="s">
        <v>5823</v>
      </c>
      <c r="O3879" s="13" t="s">
        <v>36575</v>
      </c>
      <c r="P3879" s="11">
        <v>124568</v>
      </c>
      <c r="Q3879" s="13" t="s">
        <v>759</v>
      </c>
      <c r="R3879" s="33" t="s">
        <v>36576</v>
      </c>
      <c r="S3879" s="33" t="s">
        <v>36577</v>
      </c>
      <c r="T3879" s="13" t="s">
        <v>36578</v>
      </c>
      <c r="U3879" s="13" t="s">
        <v>36579</v>
      </c>
      <c r="V3879" s="13">
        <v>150000</v>
      </c>
      <c r="W3879" s="13" t="s">
        <v>60</v>
      </c>
      <c r="X3879" s="13">
        <v>150000</v>
      </c>
      <c r="Y3879" s="13" t="s">
        <v>50</v>
      </c>
      <c r="Z3879" s="13">
        <v>1</v>
      </c>
      <c r="AA3879" s="13" t="s">
        <v>50</v>
      </c>
      <c r="AB3879" s="13" t="s">
        <v>50</v>
      </c>
      <c r="AC3879" s="13" t="s">
        <v>50</v>
      </c>
      <c r="AD3879" s="13" t="s">
        <v>50</v>
      </c>
      <c r="AE3879" s="13" t="s">
        <v>50</v>
      </c>
      <c r="AF3879" s="13" t="s">
        <v>50</v>
      </c>
      <c r="AG3879" s="13" t="s">
        <v>50</v>
      </c>
      <c r="AH3879" s="13">
        <v>150000</v>
      </c>
      <c r="AI3879" s="13" t="s">
        <v>60</v>
      </c>
      <c r="AJ3879" s="13">
        <v>150000</v>
      </c>
      <c r="AK3879" s="13" t="s">
        <v>36580</v>
      </c>
      <c r="AL3879" s="13" t="s">
        <v>50</v>
      </c>
      <c r="AM3879" s="13" t="s">
        <v>36581</v>
      </c>
      <c r="AN3879" s="13" t="s">
        <v>66</v>
      </c>
      <c r="AO3879" s="13" t="s">
        <v>36582</v>
      </c>
      <c r="AP3879" s="21" t="s">
        <v>36583</v>
      </c>
      <c r="AQ3879" s="15" t="s">
        <v>50</v>
      </c>
      <c r="AR3879" s="13" t="s">
        <v>50</v>
      </c>
    </row>
    <row r="3880" spans="1:44" ht="15" thickBot="1">
      <c r="A3880" s="4" t="s">
        <v>36584</v>
      </c>
      <c r="B3880" s="7" t="s">
        <v>50</v>
      </c>
      <c r="C3880" s="6">
        <v>44378</v>
      </c>
      <c r="D3880" s="7" t="s">
        <v>45</v>
      </c>
      <c r="E3880" s="7" t="s">
        <v>46</v>
      </c>
      <c r="F3880" s="7" t="s">
        <v>70</v>
      </c>
      <c r="G3880" s="27" t="s">
        <v>54945</v>
      </c>
      <c r="H3880" s="7" t="s">
        <v>50</v>
      </c>
      <c r="I3880" s="7" t="s">
        <v>50</v>
      </c>
      <c r="J3880" s="6">
        <v>45378</v>
      </c>
      <c r="K3880" s="7" t="s">
        <v>50</v>
      </c>
      <c r="L3880" s="7" t="s">
        <v>467</v>
      </c>
      <c r="M3880" s="7" t="s">
        <v>36585</v>
      </c>
      <c r="N3880" s="7" t="s">
        <v>3491</v>
      </c>
      <c r="O3880" s="7" t="s">
        <v>36586</v>
      </c>
      <c r="P3880" s="5">
        <v>125001</v>
      </c>
      <c r="Q3880" s="7" t="s">
        <v>245</v>
      </c>
      <c r="R3880" s="31" t="s">
        <v>50</v>
      </c>
      <c r="S3880" s="31" t="s">
        <v>50</v>
      </c>
      <c r="T3880" s="7" t="s">
        <v>50</v>
      </c>
      <c r="U3880" s="7" t="s">
        <v>50</v>
      </c>
      <c r="V3880" s="7">
        <v>20000000</v>
      </c>
      <c r="W3880" s="7" t="s">
        <v>2056</v>
      </c>
      <c r="X3880" s="7">
        <v>2767400</v>
      </c>
      <c r="Y3880" s="7" t="s">
        <v>467</v>
      </c>
      <c r="Z3880" s="7">
        <v>1</v>
      </c>
      <c r="AA3880" s="7">
        <v>20000000</v>
      </c>
      <c r="AB3880" s="7" t="s">
        <v>2056</v>
      </c>
      <c r="AC3880" s="7">
        <v>2767400</v>
      </c>
      <c r="AD3880" s="7" t="s">
        <v>467</v>
      </c>
      <c r="AE3880" s="7">
        <v>20000000</v>
      </c>
      <c r="AF3880" s="7" t="s">
        <v>2056</v>
      </c>
      <c r="AG3880" s="7">
        <v>2767400</v>
      </c>
      <c r="AH3880" s="7">
        <v>20000000</v>
      </c>
      <c r="AI3880" s="7" t="s">
        <v>2056</v>
      </c>
      <c r="AJ3880" s="7">
        <v>2767400</v>
      </c>
      <c r="AK3880" s="7" t="s">
        <v>36587</v>
      </c>
      <c r="AL3880" s="7" t="s">
        <v>50</v>
      </c>
      <c r="AM3880" s="7" t="s">
        <v>50</v>
      </c>
      <c r="AN3880" s="7" t="s">
        <v>50</v>
      </c>
      <c r="AO3880" s="7" t="s">
        <v>50</v>
      </c>
      <c r="AP3880" s="9" t="s">
        <v>50</v>
      </c>
      <c r="AQ3880" s="9" t="s">
        <v>50</v>
      </c>
      <c r="AR3880" s="7" t="s">
        <v>1186</v>
      </c>
    </row>
    <row r="3881" spans="1:44" ht="15" thickBot="1">
      <c r="A3881" s="10" t="s">
        <v>36588</v>
      </c>
      <c r="B3881" s="11">
        <v>138478</v>
      </c>
      <c r="C3881" s="12">
        <v>40179</v>
      </c>
      <c r="D3881" s="13" t="s">
        <v>45</v>
      </c>
      <c r="E3881" s="13" t="s">
        <v>1939</v>
      </c>
      <c r="F3881" s="13" t="s">
        <v>70</v>
      </c>
      <c r="G3881" s="26" t="s">
        <v>54946</v>
      </c>
      <c r="H3881" s="13" t="s">
        <v>50</v>
      </c>
      <c r="I3881" s="13" t="s">
        <v>50</v>
      </c>
      <c r="J3881" s="12">
        <v>45376</v>
      </c>
      <c r="K3881" s="13" t="s">
        <v>116</v>
      </c>
      <c r="L3881" s="13" t="s">
        <v>52</v>
      </c>
      <c r="M3881" s="13" t="s">
        <v>36589</v>
      </c>
      <c r="N3881" s="13" t="s">
        <v>668</v>
      </c>
      <c r="O3881" s="13" t="s">
        <v>36590</v>
      </c>
      <c r="P3881" s="11">
        <v>125480</v>
      </c>
      <c r="Q3881" s="13" t="s">
        <v>670</v>
      </c>
      <c r="R3881" s="33" t="s">
        <v>36591</v>
      </c>
      <c r="S3881" s="33" t="s">
        <v>36592</v>
      </c>
      <c r="T3881" s="13" t="s">
        <v>36593</v>
      </c>
      <c r="U3881" s="13" t="s">
        <v>36594</v>
      </c>
      <c r="V3881" s="13">
        <v>165000</v>
      </c>
      <c r="W3881" s="13" t="s">
        <v>60</v>
      </c>
      <c r="X3881" s="13">
        <v>165000</v>
      </c>
      <c r="Y3881" s="13" t="s">
        <v>50</v>
      </c>
      <c r="Z3881" s="13">
        <v>1</v>
      </c>
      <c r="AA3881" s="13" t="s">
        <v>50</v>
      </c>
      <c r="AB3881" s="13" t="s">
        <v>50</v>
      </c>
      <c r="AC3881" s="13" t="s">
        <v>50</v>
      </c>
      <c r="AD3881" s="13" t="s">
        <v>50</v>
      </c>
      <c r="AE3881" s="13" t="s">
        <v>50</v>
      </c>
      <c r="AF3881" s="13" t="s">
        <v>50</v>
      </c>
      <c r="AG3881" s="13" t="s">
        <v>50</v>
      </c>
      <c r="AH3881" s="13">
        <v>165000</v>
      </c>
      <c r="AI3881" s="13" t="s">
        <v>60</v>
      </c>
      <c r="AJ3881" s="13">
        <v>165000</v>
      </c>
      <c r="AK3881" s="13" t="s">
        <v>50</v>
      </c>
      <c r="AL3881" s="13" t="s">
        <v>50</v>
      </c>
      <c r="AM3881" s="13" t="s">
        <v>36595</v>
      </c>
      <c r="AN3881" s="13" t="s">
        <v>5485</v>
      </c>
      <c r="AO3881" s="13" t="s">
        <v>36596</v>
      </c>
      <c r="AP3881" s="21" t="s">
        <v>36597</v>
      </c>
      <c r="AQ3881" s="15" t="s">
        <v>50</v>
      </c>
      <c r="AR3881" s="13" t="s">
        <v>50</v>
      </c>
    </row>
    <row r="3882" spans="1:44" ht="15" thickBot="1">
      <c r="A3882" s="4" t="s">
        <v>36598</v>
      </c>
      <c r="B3882" s="7">
        <v>43</v>
      </c>
      <c r="C3882" s="7" t="s">
        <v>50</v>
      </c>
      <c r="D3882" s="7" t="s">
        <v>45</v>
      </c>
      <c r="E3882" s="7" t="s">
        <v>46</v>
      </c>
      <c r="F3882" s="7" t="s">
        <v>47</v>
      </c>
      <c r="G3882" s="7" t="s">
        <v>50</v>
      </c>
      <c r="H3882" s="7" t="s">
        <v>50</v>
      </c>
      <c r="I3882" s="7" t="s">
        <v>50</v>
      </c>
      <c r="J3882" s="6">
        <v>45377</v>
      </c>
      <c r="K3882" s="7" t="s">
        <v>50</v>
      </c>
      <c r="L3882" s="7" t="s">
        <v>62</v>
      </c>
      <c r="M3882" s="7" t="s">
        <v>36599</v>
      </c>
      <c r="N3882" s="7" t="s">
        <v>987</v>
      </c>
      <c r="O3882" s="7" t="s">
        <v>36600</v>
      </c>
      <c r="P3882" s="5">
        <v>126466</v>
      </c>
      <c r="Q3882" s="7" t="s">
        <v>50</v>
      </c>
      <c r="R3882" s="34" t="s">
        <v>36601</v>
      </c>
      <c r="S3882" s="34" t="s">
        <v>36602</v>
      </c>
      <c r="T3882" s="7" t="s">
        <v>36603</v>
      </c>
      <c r="U3882" s="7" t="s">
        <v>36604</v>
      </c>
      <c r="V3882" s="7">
        <v>2000000</v>
      </c>
      <c r="W3882" s="7" t="s">
        <v>1085</v>
      </c>
      <c r="X3882" s="7">
        <v>1472375</v>
      </c>
      <c r="Y3882" s="7" t="s">
        <v>61</v>
      </c>
      <c r="Z3882" s="7">
        <v>1</v>
      </c>
      <c r="AA3882" s="7">
        <v>2000000</v>
      </c>
      <c r="AB3882" s="7" t="s">
        <v>1085</v>
      </c>
      <c r="AC3882" s="7">
        <v>1472375</v>
      </c>
      <c r="AD3882" s="7" t="s">
        <v>62</v>
      </c>
      <c r="AE3882" s="7">
        <v>2000000</v>
      </c>
      <c r="AF3882" s="7" t="s">
        <v>1085</v>
      </c>
      <c r="AG3882" s="7">
        <v>1472375</v>
      </c>
      <c r="AH3882" s="7">
        <v>2000000</v>
      </c>
      <c r="AI3882" s="7" t="s">
        <v>1085</v>
      </c>
      <c r="AJ3882" s="7">
        <v>1472375</v>
      </c>
      <c r="AK3882" s="7" t="s">
        <v>50</v>
      </c>
      <c r="AL3882" s="7" t="s">
        <v>50</v>
      </c>
      <c r="AM3882" s="7" t="s">
        <v>36605</v>
      </c>
      <c r="AN3882" s="7" t="s">
        <v>66</v>
      </c>
      <c r="AO3882" s="7" t="s">
        <v>36606</v>
      </c>
      <c r="AP3882" s="22" t="s">
        <v>36607</v>
      </c>
      <c r="AQ3882" s="9" t="s">
        <v>50</v>
      </c>
      <c r="AR3882" s="7" t="s">
        <v>50</v>
      </c>
    </row>
    <row r="3883" spans="1:44" ht="15" thickBot="1">
      <c r="A3883" s="10" t="s">
        <v>36608</v>
      </c>
      <c r="B3883" s="13" t="s">
        <v>50</v>
      </c>
      <c r="C3883" s="12">
        <v>44452</v>
      </c>
      <c r="D3883" s="13" t="s">
        <v>45</v>
      </c>
      <c r="E3883" s="13" t="s">
        <v>46</v>
      </c>
      <c r="F3883" s="13" t="s">
        <v>70</v>
      </c>
      <c r="G3883" s="27" t="s">
        <v>54945</v>
      </c>
      <c r="H3883" s="13" t="s">
        <v>50</v>
      </c>
      <c r="I3883" s="13" t="s">
        <v>50</v>
      </c>
      <c r="J3883" s="12">
        <v>45378</v>
      </c>
      <c r="K3883" s="13" t="s">
        <v>50</v>
      </c>
      <c r="L3883" s="13" t="s">
        <v>467</v>
      </c>
      <c r="M3883" s="13" t="s">
        <v>36609</v>
      </c>
      <c r="N3883" s="13" t="s">
        <v>133</v>
      </c>
      <c r="O3883" s="13" t="s">
        <v>36610</v>
      </c>
      <c r="P3883" s="11">
        <v>126629</v>
      </c>
      <c r="Q3883" s="13" t="s">
        <v>135</v>
      </c>
      <c r="R3883" s="33" t="s">
        <v>36611</v>
      </c>
      <c r="S3883" s="33" t="s">
        <v>36612</v>
      </c>
      <c r="T3883" s="13" t="s">
        <v>36613</v>
      </c>
      <c r="U3883" s="13" t="s">
        <v>50</v>
      </c>
      <c r="V3883" s="13">
        <v>246000</v>
      </c>
      <c r="W3883" s="13" t="s">
        <v>139</v>
      </c>
      <c r="X3883" s="13">
        <v>310391</v>
      </c>
      <c r="Y3883" s="13" t="s">
        <v>467</v>
      </c>
      <c r="Z3883" s="13">
        <v>1</v>
      </c>
      <c r="AA3883" s="13">
        <v>246000</v>
      </c>
      <c r="AB3883" s="13" t="s">
        <v>139</v>
      </c>
      <c r="AC3883" s="13">
        <v>310391</v>
      </c>
      <c r="AD3883" s="13" t="s">
        <v>467</v>
      </c>
      <c r="AE3883" s="13">
        <v>246000</v>
      </c>
      <c r="AF3883" s="13" t="s">
        <v>139</v>
      </c>
      <c r="AG3883" s="13">
        <v>310391</v>
      </c>
      <c r="AH3883" s="13">
        <v>246000</v>
      </c>
      <c r="AI3883" s="13" t="s">
        <v>139</v>
      </c>
      <c r="AJ3883" s="13">
        <v>310391</v>
      </c>
      <c r="AK3883" s="13" t="s">
        <v>50</v>
      </c>
      <c r="AL3883" s="13" t="s">
        <v>50</v>
      </c>
      <c r="AM3883" s="13" t="s">
        <v>36614</v>
      </c>
      <c r="AN3883" s="13" t="s">
        <v>66</v>
      </c>
      <c r="AO3883" s="13" t="s">
        <v>36615</v>
      </c>
      <c r="AP3883" s="21" t="s">
        <v>36616</v>
      </c>
      <c r="AQ3883" s="15" t="s">
        <v>50</v>
      </c>
      <c r="AR3883" s="13" t="s">
        <v>50</v>
      </c>
    </row>
    <row r="3884" spans="1:44" ht="15" thickBot="1">
      <c r="A3884" s="4" t="s">
        <v>36617</v>
      </c>
      <c r="B3884" s="7" t="s">
        <v>50</v>
      </c>
      <c r="C3884" s="6">
        <v>44197</v>
      </c>
      <c r="D3884" s="7" t="s">
        <v>45</v>
      </c>
      <c r="E3884" s="7" t="s">
        <v>46</v>
      </c>
      <c r="F3884" s="7" t="s">
        <v>70</v>
      </c>
      <c r="G3884" s="7" t="s">
        <v>50</v>
      </c>
      <c r="H3884" s="7" t="s">
        <v>50</v>
      </c>
      <c r="I3884" s="7" t="s">
        <v>50</v>
      </c>
      <c r="J3884" s="6">
        <v>45377</v>
      </c>
      <c r="K3884" s="7" t="s">
        <v>50</v>
      </c>
      <c r="L3884" s="7" t="s">
        <v>467</v>
      </c>
      <c r="M3884" s="7" t="s">
        <v>50</v>
      </c>
      <c r="N3884" s="7" t="s">
        <v>4752</v>
      </c>
      <c r="O3884" s="7" t="s">
        <v>36618</v>
      </c>
      <c r="P3884" s="5">
        <v>128306</v>
      </c>
      <c r="Q3884" s="7" t="s">
        <v>166</v>
      </c>
      <c r="R3884" s="31" t="s">
        <v>50</v>
      </c>
      <c r="S3884" s="31" t="s">
        <v>50</v>
      </c>
      <c r="T3884" s="7" t="s">
        <v>50</v>
      </c>
      <c r="U3884" s="7" t="s">
        <v>36619</v>
      </c>
      <c r="V3884" s="7">
        <v>3320348</v>
      </c>
      <c r="W3884" s="7" t="s">
        <v>60</v>
      </c>
      <c r="X3884" s="7">
        <v>3320348</v>
      </c>
      <c r="Y3884" s="7" t="s">
        <v>467</v>
      </c>
      <c r="Z3884" s="7">
        <v>3</v>
      </c>
      <c r="AA3884" s="7">
        <v>3320348</v>
      </c>
      <c r="AB3884" s="7" t="s">
        <v>60</v>
      </c>
      <c r="AC3884" s="7">
        <v>3320348</v>
      </c>
      <c r="AD3884" s="7" t="s">
        <v>467</v>
      </c>
      <c r="AE3884" s="7">
        <v>7361886</v>
      </c>
      <c r="AF3884" s="7" t="s">
        <v>60</v>
      </c>
      <c r="AG3884" s="7">
        <v>7361886</v>
      </c>
      <c r="AH3884" s="7">
        <v>7361886</v>
      </c>
      <c r="AI3884" s="7" t="s">
        <v>60</v>
      </c>
      <c r="AJ3884" s="7">
        <v>7361886</v>
      </c>
      <c r="AK3884" s="7" t="s">
        <v>50</v>
      </c>
      <c r="AL3884" s="7" t="s">
        <v>50</v>
      </c>
      <c r="AM3884" s="7" t="s">
        <v>36620</v>
      </c>
      <c r="AN3884" s="7" t="s">
        <v>66</v>
      </c>
      <c r="AO3884" s="7" t="s">
        <v>50</v>
      </c>
      <c r="AP3884" s="9" t="s">
        <v>50</v>
      </c>
      <c r="AQ3884" s="22" t="s">
        <v>36621</v>
      </c>
      <c r="AR3884" s="7" t="s">
        <v>255</v>
      </c>
    </row>
    <row r="3885" spans="1:44" ht="15" thickBot="1">
      <c r="A3885" s="10" t="s">
        <v>36622</v>
      </c>
      <c r="B3885" s="13" t="s">
        <v>50</v>
      </c>
      <c r="C3885" s="12">
        <v>44927</v>
      </c>
      <c r="D3885" s="13" t="s">
        <v>45</v>
      </c>
      <c r="E3885" s="13" t="s">
        <v>50</v>
      </c>
      <c r="F3885" s="13" t="s">
        <v>70</v>
      </c>
      <c r="G3885" s="27" t="s">
        <v>54945</v>
      </c>
      <c r="H3885" s="13" t="s">
        <v>50</v>
      </c>
      <c r="I3885" s="13" t="s">
        <v>50</v>
      </c>
      <c r="J3885" s="12">
        <v>45379</v>
      </c>
      <c r="K3885" s="13" t="s">
        <v>50</v>
      </c>
      <c r="L3885" s="13" t="s">
        <v>1624</v>
      </c>
      <c r="M3885" s="13" t="s">
        <v>36623</v>
      </c>
      <c r="N3885" s="13" t="s">
        <v>50</v>
      </c>
      <c r="O3885" s="13" t="s">
        <v>36624</v>
      </c>
      <c r="P3885" s="11">
        <v>128571</v>
      </c>
      <c r="Q3885" s="13" t="s">
        <v>50</v>
      </c>
      <c r="R3885" s="33" t="s">
        <v>36625</v>
      </c>
      <c r="S3885" s="30" t="s">
        <v>50</v>
      </c>
      <c r="T3885" s="13" t="s">
        <v>50</v>
      </c>
      <c r="U3885" s="13" t="s">
        <v>50</v>
      </c>
      <c r="V3885" s="13">
        <v>500000</v>
      </c>
      <c r="W3885" s="13" t="s">
        <v>60</v>
      </c>
      <c r="X3885" s="13">
        <v>500000</v>
      </c>
      <c r="Y3885" s="13" t="s">
        <v>467</v>
      </c>
      <c r="Z3885" s="13">
        <v>1</v>
      </c>
      <c r="AA3885" s="13">
        <v>500000</v>
      </c>
      <c r="AB3885" s="13" t="s">
        <v>60</v>
      </c>
      <c r="AC3885" s="13">
        <v>500000</v>
      </c>
      <c r="AD3885" s="13" t="s">
        <v>1624</v>
      </c>
      <c r="AE3885" s="13">
        <v>500000</v>
      </c>
      <c r="AF3885" s="13" t="s">
        <v>60</v>
      </c>
      <c r="AG3885" s="13">
        <v>500000</v>
      </c>
      <c r="AH3885" s="13">
        <v>500000</v>
      </c>
      <c r="AI3885" s="13" t="s">
        <v>60</v>
      </c>
      <c r="AJ3885" s="13">
        <v>500000</v>
      </c>
      <c r="AK3885" s="13" t="s">
        <v>36024</v>
      </c>
      <c r="AL3885" s="13" t="s">
        <v>50</v>
      </c>
      <c r="AM3885" s="13" t="s">
        <v>36626</v>
      </c>
      <c r="AN3885" s="13" t="s">
        <v>66</v>
      </c>
      <c r="AO3885" s="13" t="s">
        <v>36627</v>
      </c>
      <c r="AP3885" s="15" t="s">
        <v>50</v>
      </c>
      <c r="AQ3885" s="21" t="s">
        <v>36628</v>
      </c>
      <c r="AR3885" s="13" t="s">
        <v>50</v>
      </c>
    </row>
    <row r="3886" spans="1:44" ht="15" thickBot="1">
      <c r="A3886" s="4" t="s">
        <v>36629</v>
      </c>
      <c r="B3886" s="7" t="s">
        <v>50</v>
      </c>
      <c r="C3886" s="7" t="s">
        <v>50</v>
      </c>
      <c r="D3886" s="7" t="s">
        <v>45</v>
      </c>
      <c r="E3886" s="7" t="s">
        <v>46</v>
      </c>
      <c r="F3886" s="7" t="s">
        <v>70</v>
      </c>
      <c r="G3886" s="7" t="s">
        <v>50</v>
      </c>
      <c r="H3886" s="7" t="s">
        <v>50</v>
      </c>
      <c r="I3886" s="7" t="s">
        <v>50</v>
      </c>
      <c r="J3886" s="6">
        <v>45378</v>
      </c>
      <c r="K3886" s="7" t="s">
        <v>50</v>
      </c>
      <c r="L3886" s="7" t="s">
        <v>1624</v>
      </c>
      <c r="M3886" s="7" t="s">
        <v>1034</v>
      </c>
      <c r="N3886" s="7" t="s">
        <v>50</v>
      </c>
      <c r="O3886" s="7" t="s">
        <v>36630</v>
      </c>
      <c r="P3886" s="5">
        <v>129649</v>
      </c>
      <c r="Q3886" s="7" t="s">
        <v>50</v>
      </c>
      <c r="R3886" s="34" t="s">
        <v>36631</v>
      </c>
      <c r="S3886" s="31" t="s">
        <v>50</v>
      </c>
      <c r="T3886" s="7" t="s">
        <v>50</v>
      </c>
      <c r="U3886" s="7" t="s">
        <v>50</v>
      </c>
      <c r="V3886" s="7">
        <v>50000</v>
      </c>
      <c r="W3886" s="7" t="s">
        <v>60</v>
      </c>
      <c r="X3886" s="7">
        <v>50000</v>
      </c>
      <c r="Y3886" s="7" t="s">
        <v>467</v>
      </c>
      <c r="Z3886" s="7">
        <v>1</v>
      </c>
      <c r="AA3886" s="7">
        <v>50000</v>
      </c>
      <c r="AB3886" s="7" t="s">
        <v>60</v>
      </c>
      <c r="AC3886" s="7">
        <v>50000</v>
      </c>
      <c r="AD3886" s="7" t="s">
        <v>1624</v>
      </c>
      <c r="AE3886" s="7">
        <v>50000</v>
      </c>
      <c r="AF3886" s="7" t="s">
        <v>60</v>
      </c>
      <c r="AG3886" s="7">
        <v>50000</v>
      </c>
      <c r="AH3886" s="7">
        <v>50000</v>
      </c>
      <c r="AI3886" s="7" t="s">
        <v>60</v>
      </c>
      <c r="AJ3886" s="7">
        <v>50000</v>
      </c>
      <c r="AK3886" s="7" t="s">
        <v>34692</v>
      </c>
      <c r="AL3886" s="7" t="s">
        <v>50</v>
      </c>
      <c r="AM3886" s="7" t="s">
        <v>50</v>
      </c>
      <c r="AN3886" s="7" t="s">
        <v>50</v>
      </c>
      <c r="AO3886" s="7" t="s">
        <v>50</v>
      </c>
      <c r="AP3886" s="9" t="s">
        <v>50</v>
      </c>
      <c r="AQ3886" s="9" t="s">
        <v>50</v>
      </c>
      <c r="AR3886" s="7" t="s">
        <v>1186</v>
      </c>
    </row>
    <row r="3887" spans="1:44" ht="15" thickBot="1">
      <c r="A3887" s="10" t="s">
        <v>36632</v>
      </c>
      <c r="B3887" s="13" t="s">
        <v>50</v>
      </c>
      <c r="C3887" s="12">
        <v>44927</v>
      </c>
      <c r="D3887" s="13" t="s">
        <v>45</v>
      </c>
      <c r="E3887" s="13" t="s">
        <v>46</v>
      </c>
      <c r="F3887" s="13" t="s">
        <v>70</v>
      </c>
      <c r="G3887" s="27" t="s">
        <v>54945</v>
      </c>
      <c r="H3887" s="13" t="s">
        <v>50</v>
      </c>
      <c r="I3887" s="13" t="s">
        <v>50</v>
      </c>
      <c r="J3887" s="12">
        <v>45378</v>
      </c>
      <c r="K3887" s="13" t="s">
        <v>50</v>
      </c>
      <c r="L3887" s="13" t="s">
        <v>1624</v>
      </c>
      <c r="M3887" s="13" t="s">
        <v>14522</v>
      </c>
      <c r="N3887" s="13" t="s">
        <v>180</v>
      </c>
      <c r="O3887" s="13" t="s">
        <v>36633</v>
      </c>
      <c r="P3887" s="11">
        <v>129737</v>
      </c>
      <c r="Q3887" s="13" t="s">
        <v>120</v>
      </c>
      <c r="R3887" s="33" t="s">
        <v>36634</v>
      </c>
      <c r="S3887" s="33" t="s">
        <v>36635</v>
      </c>
      <c r="T3887" s="13" t="s">
        <v>50</v>
      </c>
      <c r="U3887" s="13" t="s">
        <v>50</v>
      </c>
      <c r="V3887" s="13">
        <v>250000</v>
      </c>
      <c r="W3887" s="13" t="s">
        <v>60</v>
      </c>
      <c r="X3887" s="13">
        <v>250000</v>
      </c>
      <c r="Y3887" s="13" t="s">
        <v>467</v>
      </c>
      <c r="Z3887" s="13">
        <v>1</v>
      </c>
      <c r="AA3887" s="13">
        <v>250000</v>
      </c>
      <c r="AB3887" s="13" t="s">
        <v>60</v>
      </c>
      <c r="AC3887" s="13">
        <v>250000</v>
      </c>
      <c r="AD3887" s="13" t="s">
        <v>1624</v>
      </c>
      <c r="AE3887" s="13">
        <v>250000</v>
      </c>
      <c r="AF3887" s="13" t="s">
        <v>60</v>
      </c>
      <c r="AG3887" s="13">
        <v>250000</v>
      </c>
      <c r="AH3887" s="13">
        <v>250000</v>
      </c>
      <c r="AI3887" s="13" t="s">
        <v>60</v>
      </c>
      <c r="AJ3887" s="13">
        <v>250000</v>
      </c>
      <c r="AK3887" s="13" t="s">
        <v>4115</v>
      </c>
      <c r="AL3887" s="13" t="s">
        <v>50</v>
      </c>
      <c r="AM3887" s="13" t="s">
        <v>36636</v>
      </c>
      <c r="AN3887" s="13" t="s">
        <v>66</v>
      </c>
      <c r="AO3887" s="13" t="s">
        <v>36637</v>
      </c>
      <c r="AP3887" s="21" t="s">
        <v>36638</v>
      </c>
      <c r="AQ3887" s="15" t="s">
        <v>50</v>
      </c>
      <c r="AR3887" s="13" t="s">
        <v>50</v>
      </c>
    </row>
    <row r="3888" spans="1:44" ht="15" thickBot="1">
      <c r="A3888" s="4" t="s">
        <v>36639</v>
      </c>
      <c r="B3888" s="5">
        <v>154803</v>
      </c>
      <c r="C3888" s="6">
        <v>42736</v>
      </c>
      <c r="D3888" s="7" t="s">
        <v>45</v>
      </c>
      <c r="E3888" s="7" t="s">
        <v>46</v>
      </c>
      <c r="F3888" s="7" t="s">
        <v>70</v>
      </c>
      <c r="G3888" s="26" t="s">
        <v>54946</v>
      </c>
      <c r="H3888" s="7" t="s">
        <v>50</v>
      </c>
      <c r="I3888" s="7" t="s">
        <v>50</v>
      </c>
      <c r="J3888" s="6">
        <v>45379</v>
      </c>
      <c r="K3888" s="7" t="s">
        <v>50</v>
      </c>
      <c r="L3888" s="7" t="s">
        <v>5159</v>
      </c>
      <c r="M3888" s="7" t="s">
        <v>5355</v>
      </c>
      <c r="N3888" s="7" t="s">
        <v>27500</v>
      </c>
      <c r="O3888" s="7" t="s">
        <v>36640</v>
      </c>
      <c r="P3888" s="5">
        <v>130237</v>
      </c>
      <c r="Q3888" s="7" t="s">
        <v>360</v>
      </c>
      <c r="R3888" s="34" t="s">
        <v>36641</v>
      </c>
      <c r="S3888" s="34" t="s">
        <v>36642</v>
      </c>
      <c r="T3888" s="7" t="s">
        <v>36643</v>
      </c>
      <c r="U3888" s="7" t="s">
        <v>36644</v>
      </c>
      <c r="V3888" s="7">
        <v>685000</v>
      </c>
      <c r="W3888" s="7" t="s">
        <v>209</v>
      </c>
      <c r="X3888" s="7">
        <v>739187</v>
      </c>
      <c r="Y3888" s="7" t="s">
        <v>50</v>
      </c>
      <c r="Z3888" s="7">
        <v>1</v>
      </c>
      <c r="AA3888" s="7">
        <v>685000</v>
      </c>
      <c r="AB3888" s="7" t="s">
        <v>209</v>
      </c>
      <c r="AC3888" s="7">
        <v>739187</v>
      </c>
      <c r="AD3888" s="7" t="s">
        <v>5159</v>
      </c>
      <c r="AE3888" s="7">
        <v>685000</v>
      </c>
      <c r="AF3888" s="7" t="s">
        <v>209</v>
      </c>
      <c r="AG3888" s="7">
        <v>739187</v>
      </c>
      <c r="AH3888" s="7">
        <v>685000</v>
      </c>
      <c r="AI3888" s="7" t="s">
        <v>209</v>
      </c>
      <c r="AJ3888" s="7">
        <v>739187</v>
      </c>
      <c r="AK3888" s="7" t="s">
        <v>50</v>
      </c>
      <c r="AL3888" s="7" t="s">
        <v>50</v>
      </c>
      <c r="AM3888" s="7" t="s">
        <v>36645</v>
      </c>
      <c r="AN3888" s="7" t="s">
        <v>66</v>
      </c>
      <c r="AO3888" s="7" t="s">
        <v>36646</v>
      </c>
      <c r="AP3888" s="22" t="s">
        <v>36647</v>
      </c>
      <c r="AQ3888" s="9" t="s">
        <v>50</v>
      </c>
      <c r="AR3888" s="7" t="s">
        <v>50</v>
      </c>
    </row>
    <row r="3889" spans="1:44" ht="15" thickBot="1">
      <c r="A3889" s="10" t="s">
        <v>36648</v>
      </c>
      <c r="B3889" s="13" t="s">
        <v>50</v>
      </c>
      <c r="C3889" s="13" t="s">
        <v>50</v>
      </c>
      <c r="D3889" s="13" t="s">
        <v>45</v>
      </c>
      <c r="E3889" s="13" t="s">
        <v>50</v>
      </c>
      <c r="F3889" s="13" t="s">
        <v>70</v>
      </c>
      <c r="G3889" s="13" t="s">
        <v>50</v>
      </c>
      <c r="H3889" s="13" t="s">
        <v>50</v>
      </c>
      <c r="I3889" s="13" t="s">
        <v>50</v>
      </c>
      <c r="J3889" s="12">
        <v>45377</v>
      </c>
      <c r="K3889" s="13" t="s">
        <v>50</v>
      </c>
      <c r="L3889" s="13" t="s">
        <v>52</v>
      </c>
      <c r="M3889" s="13" t="s">
        <v>50</v>
      </c>
      <c r="N3889" s="13" t="s">
        <v>75</v>
      </c>
      <c r="O3889" s="13" t="s">
        <v>36649</v>
      </c>
      <c r="P3889" s="11">
        <v>134057</v>
      </c>
      <c r="Q3889" s="13" t="s">
        <v>77</v>
      </c>
      <c r="R3889" s="33" t="s">
        <v>36650</v>
      </c>
      <c r="S3889" s="30" t="s">
        <v>50</v>
      </c>
      <c r="T3889" s="13" t="s">
        <v>50</v>
      </c>
      <c r="U3889" s="13" t="s">
        <v>50</v>
      </c>
      <c r="V3889" s="13">
        <v>250000</v>
      </c>
      <c r="W3889" s="13" t="s">
        <v>60</v>
      </c>
      <c r="X3889" s="13">
        <v>250000</v>
      </c>
      <c r="Y3889" s="13" t="s">
        <v>50</v>
      </c>
      <c r="Z3889" s="13">
        <v>1</v>
      </c>
      <c r="AA3889" s="13" t="s">
        <v>50</v>
      </c>
      <c r="AB3889" s="13" t="s">
        <v>50</v>
      </c>
      <c r="AC3889" s="13" t="s">
        <v>50</v>
      </c>
      <c r="AD3889" s="13" t="s">
        <v>50</v>
      </c>
      <c r="AE3889" s="13" t="s">
        <v>50</v>
      </c>
      <c r="AF3889" s="13" t="s">
        <v>50</v>
      </c>
      <c r="AG3889" s="13" t="s">
        <v>50</v>
      </c>
      <c r="AH3889" s="13">
        <v>250000</v>
      </c>
      <c r="AI3889" s="13" t="s">
        <v>60</v>
      </c>
      <c r="AJ3889" s="13">
        <v>250000</v>
      </c>
      <c r="AK3889" s="13" t="s">
        <v>36651</v>
      </c>
      <c r="AL3889" s="13" t="s">
        <v>50</v>
      </c>
      <c r="AM3889" s="13" t="s">
        <v>50</v>
      </c>
      <c r="AN3889" s="13" t="s">
        <v>50</v>
      </c>
      <c r="AO3889" s="13" t="s">
        <v>50</v>
      </c>
      <c r="AP3889" s="15" t="s">
        <v>50</v>
      </c>
      <c r="AQ3889" s="15" t="s">
        <v>50</v>
      </c>
      <c r="AR3889" s="13" t="s">
        <v>1186</v>
      </c>
    </row>
    <row r="3890" spans="1:44" ht="15" thickBot="1">
      <c r="A3890" s="4" t="s">
        <v>36652</v>
      </c>
      <c r="B3890" s="5">
        <v>1049</v>
      </c>
      <c r="C3890" s="7" t="s">
        <v>36653</v>
      </c>
      <c r="D3890" s="7" t="s">
        <v>45</v>
      </c>
      <c r="E3890" s="7" t="s">
        <v>1939</v>
      </c>
      <c r="F3890" s="7" t="s">
        <v>70</v>
      </c>
      <c r="G3890" s="26" t="s">
        <v>54946</v>
      </c>
      <c r="H3890" s="7" t="s">
        <v>36654</v>
      </c>
      <c r="I3890" s="7" t="s">
        <v>50</v>
      </c>
      <c r="J3890" s="6">
        <v>45378</v>
      </c>
      <c r="K3890" s="7" t="s">
        <v>116</v>
      </c>
      <c r="L3890" s="7" t="s">
        <v>52</v>
      </c>
      <c r="M3890" s="7" t="s">
        <v>36655</v>
      </c>
      <c r="N3890" s="7" t="s">
        <v>36656</v>
      </c>
      <c r="O3890" s="7" t="s">
        <v>36657</v>
      </c>
      <c r="P3890" s="5">
        <v>137105</v>
      </c>
      <c r="Q3890" s="7" t="s">
        <v>1080</v>
      </c>
      <c r="R3890" s="34" t="s">
        <v>36658</v>
      </c>
      <c r="S3890" s="34" t="s">
        <v>36659</v>
      </c>
      <c r="T3890" s="7" t="s">
        <v>50</v>
      </c>
      <c r="U3890" s="7" t="s">
        <v>36660</v>
      </c>
      <c r="V3890" s="7">
        <v>30000</v>
      </c>
      <c r="W3890" s="7" t="s">
        <v>60</v>
      </c>
      <c r="X3890" s="7">
        <v>30000</v>
      </c>
      <c r="Y3890" s="7" t="s">
        <v>50</v>
      </c>
      <c r="Z3890" s="7">
        <v>1</v>
      </c>
      <c r="AA3890" s="7" t="s">
        <v>50</v>
      </c>
      <c r="AB3890" s="7" t="s">
        <v>50</v>
      </c>
      <c r="AC3890" s="7" t="s">
        <v>50</v>
      </c>
      <c r="AD3890" s="7" t="s">
        <v>50</v>
      </c>
      <c r="AE3890" s="7" t="s">
        <v>50</v>
      </c>
      <c r="AF3890" s="7" t="s">
        <v>50</v>
      </c>
      <c r="AG3890" s="7" t="s">
        <v>50</v>
      </c>
      <c r="AH3890" s="7">
        <v>30000</v>
      </c>
      <c r="AI3890" s="7" t="s">
        <v>60</v>
      </c>
      <c r="AJ3890" s="7">
        <v>30000</v>
      </c>
      <c r="AK3890" s="7" t="s">
        <v>50</v>
      </c>
      <c r="AL3890" s="7" t="s">
        <v>50</v>
      </c>
      <c r="AM3890" s="7" t="s">
        <v>36661</v>
      </c>
      <c r="AN3890" s="7" t="s">
        <v>66</v>
      </c>
      <c r="AO3890" s="7" t="s">
        <v>36662</v>
      </c>
      <c r="AP3890" s="22" t="s">
        <v>36663</v>
      </c>
      <c r="AQ3890" s="9" t="s">
        <v>50</v>
      </c>
      <c r="AR3890" s="7" t="s">
        <v>50</v>
      </c>
    </row>
    <row r="3891" spans="1:44" ht="15" thickBot="1">
      <c r="A3891" s="10" t="s">
        <v>36664</v>
      </c>
      <c r="B3891" s="11">
        <v>38954</v>
      </c>
      <c r="C3891" s="12">
        <v>45066</v>
      </c>
      <c r="D3891" s="13" t="s">
        <v>45</v>
      </c>
      <c r="E3891" s="13" t="s">
        <v>46</v>
      </c>
      <c r="F3891" s="13" t="s">
        <v>70</v>
      </c>
      <c r="G3891" s="27" t="s">
        <v>54945</v>
      </c>
      <c r="H3891" s="13" t="s">
        <v>50</v>
      </c>
      <c r="I3891" s="13" t="s">
        <v>50</v>
      </c>
      <c r="J3891" s="12">
        <v>45378</v>
      </c>
      <c r="K3891" s="13" t="s">
        <v>50</v>
      </c>
      <c r="L3891" s="13" t="s">
        <v>1624</v>
      </c>
      <c r="M3891" s="13" t="s">
        <v>36665</v>
      </c>
      <c r="N3891" s="13" t="s">
        <v>75</v>
      </c>
      <c r="O3891" s="13" t="s">
        <v>36666</v>
      </c>
      <c r="P3891" s="11">
        <v>137477</v>
      </c>
      <c r="Q3891" s="13" t="s">
        <v>77</v>
      </c>
      <c r="R3891" s="33" t="s">
        <v>36667</v>
      </c>
      <c r="S3891" s="33" t="s">
        <v>36668</v>
      </c>
      <c r="T3891" s="13" t="s">
        <v>36669</v>
      </c>
      <c r="U3891" s="13" t="s">
        <v>50</v>
      </c>
      <c r="V3891" s="13" t="s">
        <v>50</v>
      </c>
      <c r="W3891" s="13" t="s">
        <v>50</v>
      </c>
      <c r="X3891" s="13" t="s">
        <v>50</v>
      </c>
      <c r="Y3891" s="13" t="s">
        <v>467</v>
      </c>
      <c r="Z3891" s="13">
        <v>1</v>
      </c>
      <c r="AA3891" s="13" t="s">
        <v>50</v>
      </c>
      <c r="AB3891" s="13" t="s">
        <v>50</v>
      </c>
      <c r="AC3891" s="13" t="s">
        <v>50</v>
      </c>
      <c r="AD3891" s="13" t="s">
        <v>1624</v>
      </c>
      <c r="AE3891" s="13" t="s">
        <v>50</v>
      </c>
      <c r="AF3891" s="13" t="s">
        <v>50</v>
      </c>
      <c r="AG3891" s="13" t="s">
        <v>50</v>
      </c>
      <c r="AH3891" s="13" t="s">
        <v>50</v>
      </c>
      <c r="AI3891" s="13" t="s">
        <v>50</v>
      </c>
      <c r="AJ3891" s="13" t="s">
        <v>50</v>
      </c>
      <c r="AK3891" s="13" t="s">
        <v>50</v>
      </c>
      <c r="AL3891" s="13" t="s">
        <v>50</v>
      </c>
      <c r="AM3891" s="13" t="s">
        <v>36670</v>
      </c>
      <c r="AN3891" s="13" t="s">
        <v>66</v>
      </c>
      <c r="AO3891" s="13" t="s">
        <v>36671</v>
      </c>
      <c r="AP3891" s="21" t="s">
        <v>36672</v>
      </c>
      <c r="AQ3891" s="15" t="s">
        <v>50</v>
      </c>
      <c r="AR3891" s="13" t="s">
        <v>50</v>
      </c>
    </row>
    <row r="3892" spans="1:44" ht="15" thickBot="1">
      <c r="A3892" s="4" t="s">
        <v>36673</v>
      </c>
      <c r="B3892" s="5">
        <v>281216</v>
      </c>
      <c r="C3892" s="7" t="s">
        <v>50</v>
      </c>
      <c r="D3892" s="7" t="s">
        <v>45</v>
      </c>
      <c r="E3892" s="7" t="s">
        <v>50</v>
      </c>
      <c r="F3892" s="7" t="s">
        <v>70</v>
      </c>
      <c r="G3892" s="7" t="s">
        <v>50</v>
      </c>
      <c r="H3892" s="7" t="s">
        <v>50</v>
      </c>
      <c r="I3892" s="7" t="s">
        <v>50</v>
      </c>
      <c r="J3892" s="6">
        <v>45376</v>
      </c>
      <c r="K3892" s="7" t="s">
        <v>50</v>
      </c>
      <c r="L3892" s="7" t="s">
        <v>467</v>
      </c>
      <c r="M3892" s="7" t="s">
        <v>36674</v>
      </c>
      <c r="N3892" s="7" t="s">
        <v>543</v>
      </c>
      <c r="O3892" s="7" t="s">
        <v>36675</v>
      </c>
      <c r="P3892" s="5">
        <v>140644</v>
      </c>
      <c r="Q3892" s="7" t="s">
        <v>545</v>
      </c>
      <c r="R3892" s="34" t="s">
        <v>36676</v>
      </c>
      <c r="S3892" s="31" t="s">
        <v>50</v>
      </c>
      <c r="T3892" s="7" t="s">
        <v>50</v>
      </c>
      <c r="U3892" s="7" t="s">
        <v>50</v>
      </c>
      <c r="V3892" s="7" t="s">
        <v>50</v>
      </c>
      <c r="W3892" s="7" t="s">
        <v>50</v>
      </c>
      <c r="X3892" s="7" t="s">
        <v>50</v>
      </c>
      <c r="Y3892" s="7" t="s">
        <v>467</v>
      </c>
      <c r="Z3892" s="7">
        <v>1</v>
      </c>
      <c r="AA3892" s="7" t="s">
        <v>50</v>
      </c>
      <c r="AB3892" s="7" t="s">
        <v>50</v>
      </c>
      <c r="AC3892" s="7" t="s">
        <v>50</v>
      </c>
      <c r="AD3892" s="7" t="s">
        <v>467</v>
      </c>
      <c r="AE3892" s="7" t="s">
        <v>50</v>
      </c>
      <c r="AF3892" s="7" t="s">
        <v>50</v>
      </c>
      <c r="AG3892" s="7" t="s">
        <v>50</v>
      </c>
      <c r="AH3892" s="7" t="s">
        <v>50</v>
      </c>
      <c r="AI3892" s="7" t="s">
        <v>50</v>
      </c>
      <c r="AJ3892" s="7" t="s">
        <v>50</v>
      </c>
      <c r="AK3892" s="7" t="s">
        <v>3583</v>
      </c>
      <c r="AL3892" s="7" t="s">
        <v>50</v>
      </c>
      <c r="AM3892" s="7" t="s">
        <v>36677</v>
      </c>
      <c r="AN3892" s="7" t="s">
        <v>253</v>
      </c>
      <c r="AO3892" s="7" t="s">
        <v>36678</v>
      </c>
      <c r="AP3892" s="9" t="s">
        <v>50</v>
      </c>
      <c r="AQ3892" s="22" t="s">
        <v>36679</v>
      </c>
      <c r="AR3892" s="7" t="s">
        <v>50</v>
      </c>
    </row>
    <row r="3893" spans="1:44" ht="15" thickBot="1">
      <c r="A3893" s="10" t="s">
        <v>36680</v>
      </c>
      <c r="B3893" s="13" t="s">
        <v>50</v>
      </c>
      <c r="C3893" s="12">
        <v>44197</v>
      </c>
      <c r="D3893" s="13" t="s">
        <v>45</v>
      </c>
      <c r="E3893" s="13" t="s">
        <v>50</v>
      </c>
      <c r="F3893" s="13" t="s">
        <v>70</v>
      </c>
      <c r="G3893" s="26" t="s">
        <v>54946</v>
      </c>
      <c r="H3893" s="13" t="s">
        <v>50</v>
      </c>
      <c r="I3893" s="13" t="s">
        <v>50</v>
      </c>
      <c r="J3893" s="12">
        <v>45379</v>
      </c>
      <c r="K3893" s="13" t="s">
        <v>50</v>
      </c>
      <c r="L3893" s="13" t="s">
        <v>1624</v>
      </c>
      <c r="M3893" s="13" t="s">
        <v>16707</v>
      </c>
      <c r="N3893" s="13" t="s">
        <v>36681</v>
      </c>
      <c r="O3893" s="13" t="s">
        <v>36682</v>
      </c>
      <c r="P3893" s="11">
        <v>141271</v>
      </c>
      <c r="Q3893" s="13" t="s">
        <v>245</v>
      </c>
      <c r="R3893" s="33" t="s">
        <v>36683</v>
      </c>
      <c r="S3893" s="33" t="s">
        <v>36684</v>
      </c>
      <c r="T3893" s="13" t="s">
        <v>36685</v>
      </c>
      <c r="U3893" s="13" t="s">
        <v>36686</v>
      </c>
      <c r="V3893" s="13">
        <v>500000</v>
      </c>
      <c r="W3893" s="13" t="s">
        <v>60</v>
      </c>
      <c r="X3893" s="13">
        <v>500000</v>
      </c>
      <c r="Y3893" s="13" t="s">
        <v>467</v>
      </c>
      <c r="Z3893" s="13">
        <v>1</v>
      </c>
      <c r="AA3893" s="13">
        <v>500000</v>
      </c>
      <c r="AB3893" s="13" t="s">
        <v>60</v>
      </c>
      <c r="AC3893" s="13">
        <v>500000</v>
      </c>
      <c r="AD3893" s="13" t="s">
        <v>1624</v>
      </c>
      <c r="AE3893" s="13">
        <v>500000</v>
      </c>
      <c r="AF3893" s="13" t="s">
        <v>60</v>
      </c>
      <c r="AG3893" s="13">
        <v>500000</v>
      </c>
      <c r="AH3893" s="13">
        <v>500000</v>
      </c>
      <c r="AI3893" s="13" t="s">
        <v>60</v>
      </c>
      <c r="AJ3893" s="13">
        <v>500000</v>
      </c>
      <c r="AK3893" s="13" t="s">
        <v>36024</v>
      </c>
      <c r="AL3893" s="13" t="s">
        <v>50</v>
      </c>
      <c r="AM3893" s="13" t="s">
        <v>36687</v>
      </c>
      <c r="AN3893" s="13" t="s">
        <v>66</v>
      </c>
      <c r="AO3893" s="13" t="s">
        <v>36688</v>
      </c>
      <c r="AP3893" s="21" t="s">
        <v>36689</v>
      </c>
      <c r="AQ3893" s="15" t="s">
        <v>50</v>
      </c>
      <c r="AR3893" s="13" t="s">
        <v>50</v>
      </c>
    </row>
    <row r="3894" spans="1:44" ht="15" thickBot="1">
      <c r="A3894" s="4" t="s">
        <v>36690</v>
      </c>
      <c r="B3894" s="7" t="s">
        <v>50</v>
      </c>
      <c r="C3894" s="6">
        <v>43831</v>
      </c>
      <c r="D3894" s="7" t="s">
        <v>45</v>
      </c>
      <c r="E3894" s="7" t="s">
        <v>46</v>
      </c>
      <c r="F3894" s="7" t="s">
        <v>70</v>
      </c>
      <c r="G3894" s="27" t="s">
        <v>54945</v>
      </c>
      <c r="H3894" s="7" t="s">
        <v>50</v>
      </c>
      <c r="I3894" s="7" t="s">
        <v>50</v>
      </c>
      <c r="J3894" s="6">
        <v>45378</v>
      </c>
      <c r="K3894" s="7" t="s">
        <v>50</v>
      </c>
      <c r="L3894" s="7" t="s">
        <v>1624</v>
      </c>
      <c r="M3894" s="7" t="s">
        <v>36691</v>
      </c>
      <c r="N3894" s="7" t="s">
        <v>730</v>
      </c>
      <c r="O3894" s="7" t="s">
        <v>36692</v>
      </c>
      <c r="P3894" s="5">
        <v>142454</v>
      </c>
      <c r="Q3894" s="7" t="s">
        <v>616</v>
      </c>
      <c r="R3894" s="34" t="s">
        <v>36693</v>
      </c>
      <c r="S3894" s="34" t="s">
        <v>36694</v>
      </c>
      <c r="T3894" s="7" t="s">
        <v>50</v>
      </c>
      <c r="U3894" s="7" t="s">
        <v>50</v>
      </c>
      <c r="V3894" s="7">
        <v>50000</v>
      </c>
      <c r="W3894" s="7" t="s">
        <v>60</v>
      </c>
      <c r="X3894" s="7">
        <v>50000</v>
      </c>
      <c r="Y3894" s="7" t="s">
        <v>467</v>
      </c>
      <c r="Z3894" s="7">
        <v>1</v>
      </c>
      <c r="AA3894" s="7">
        <v>50000</v>
      </c>
      <c r="AB3894" s="7" t="s">
        <v>60</v>
      </c>
      <c r="AC3894" s="7">
        <v>50000</v>
      </c>
      <c r="AD3894" s="7" t="s">
        <v>1624</v>
      </c>
      <c r="AE3894" s="7">
        <v>50000</v>
      </c>
      <c r="AF3894" s="7" t="s">
        <v>60</v>
      </c>
      <c r="AG3894" s="7">
        <v>50000</v>
      </c>
      <c r="AH3894" s="7">
        <v>50000</v>
      </c>
      <c r="AI3894" s="7" t="s">
        <v>60</v>
      </c>
      <c r="AJ3894" s="7">
        <v>50000</v>
      </c>
      <c r="AK3894" s="7" t="s">
        <v>34692</v>
      </c>
      <c r="AL3894" s="7" t="s">
        <v>50</v>
      </c>
      <c r="AM3894" s="7" t="s">
        <v>36695</v>
      </c>
      <c r="AN3894" s="7" t="s">
        <v>253</v>
      </c>
      <c r="AO3894" s="7" t="s">
        <v>36696</v>
      </c>
      <c r="AP3894" s="22" t="s">
        <v>36697</v>
      </c>
      <c r="AQ3894" s="9" t="s">
        <v>50</v>
      </c>
      <c r="AR3894" s="7" t="s">
        <v>50</v>
      </c>
    </row>
    <row r="3895" spans="1:44" ht="15" thickBot="1">
      <c r="A3895" s="10" t="s">
        <v>36698</v>
      </c>
      <c r="B3895" s="13">
        <v>48</v>
      </c>
      <c r="C3895" s="12">
        <v>44562</v>
      </c>
      <c r="D3895" s="13" t="s">
        <v>45</v>
      </c>
      <c r="E3895" s="13" t="s">
        <v>46</v>
      </c>
      <c r="F3895" s="13" t="s">
        <v>70</v>
      </c>
      <c r="G3895" s="27" t="s">
        <v>54945</v>
      </c>
      <c r="H3895" s="13" t="s">
        <v>50</v>
      </c>
      <c r="I3895" s="13" t="s">
        <v>50</v>
      </c>
      <c r="J3895" s="12">
        <v>45378</v>
      </c>
      <c r="K3895" s="13" t="s">
        <v>50</v>
      </c>
      <c r="L3895" s="13" t="s">
        <v>467</v>
      </c>
      <c r="M3895" s="13" t="s">
        <v>36699</v>
      </c>
      <c r="N3895" s="13" t="s">
        <v>50</v>
      </c>
      <c r="O3895" s="13" t="s">
        <v>36700</v>
      </c>
      <c r="P3895" s="11">
        <v>142477</v>
      </c>
      <c r="Q3895" s="13" t="s">
        <v>50</v>
      </c>
      <c r="R3895" s="29" t="s">
        <v>36701</v>
      </c>
      <c r="S3895" s="33" t="s">
        <v>36702</v>
      </c>
      <c r="T3895" s="13" t="s">
        <v>50</v>
      </c>
      <c r="U3895" s="13" t="s">
        <v>50</v>
      </c>
      <c r="V3895" s="13">
        <v>99999</v>
      </c>
      <c r="W3895" s="13" t="s">
        <v>139</v>
      </c>
      <c r="X3895" s="13">
        <v>126174</v>
      </c>
      <c r="Y3895" s="13" t="s">
        <v>467</v>
      </c>
      <c r="Z3895" s="13">
        <v>1</v>
      </c>
      <c r="AA3895" s="13">
        <v>99999</v>
      </c>
      <c r="AB3895" s="13" t="s">
        <v>139</v>
      </c>
      <c r="AC3895" s="13">
        <v>126174</v>
      </c>
      <c r="AD3895" s="13" t="s">
        <v>467</v>
      </c>
      <c r="AE3895" s="13">
        <v>99999</v>
      </c>
      <c r="AF3895" s="13" t="s">
        <v>139</v>
      </c>
      <c r="AG3895" s="13">
        <v>126174</v>
      </c>
      <c r="AH3895" s="13">
        <v>99999</v>
      </c>
      <c r="AI3895" s="13" t="s">
        <v>139</v>
      </c>
      <c r="AJ3895" s="13">
        <v>126174</v>
      </c>
      <c r="AK3895" s="13" t="s">
        <v>50</v>
      </c>
      <c r="AL3895" s="13" t="s">
        <v>50</v>
      </c>
      <c r="AM3895" s="13" t="s">
        <v>36703</v>
      </c>
      <c r="AN3895" s="13" t="s">
        <v>253</v>
      </c>
      <c r="AO3895" s="13" t="s">
        <v>36704</v>
      </c>
      <c r="AP3895" s="21" t="s">
        <v>36705</v>
      </c>
      <c r="AQ3895" s="15" t="s">
        <v>50</v>
      </c>
      <c r="AR3895" s="13" t="s">
        <v>50</v>
      </c>
    </row>
    <row r="3896" spans="1:44" ht="15" thickBot="1">
      <c r="A3896" s="4" t="s">
        <v>36706</v>
      </c>
      <c r="B3896" s="7">
        <v>162</v>
      </c>
      <c r="C3896" s="6">
        <v>42005</v>
      </c>
      <c r="D3896" s="7" t="s">
        <v>45</v>
      </c>
      <c r="E3896" s="7" t="s">
        <v>1939</v>
      </c>
      <c r="F3896" s="7" t="s">
        <v>70</v>
      </c>
      <c r="G3896" s="27" t="s">
        <v>54945</v>
      </c>
      <c r="H3896" s="7" t="s">
        <v>50</v>
      </c>
      <c r="I3896" s="7" t="s">
        <v>50</v>
      </c>
      <c r="J3896" s="6">
        <v>45376</v>
      </c>
      <c r="K3896" s="7" t="s">
        <v>116</v>
      </c>
      <c r="L3896" s="7" t="s">
        <v>52</v>
      </c>
      <c r="M3896" s="7" t="s">
        <v>36707</v>
      </c>
      <c r="N3896" s="7" t="s">
        <v>15158</v>
      </c>
      <c r="O3896" s="7" t="s">
        <v>36708</v>
      </c>
      <c r="P3896" s="5">
        <v>142773</v>
      </c>
      <c r="Q3896" s="7" t="s">
        <v>1116</v>
      </c>
      <c r="R3896" s="34" t="s">
        <v>36709</v>
      </c>
      <c r="S3896" s="34" t="s">
        <v>36710</v>
      </c>
      <c r="T3896" s="7" t="s">
        <v>36711</v>
      </c>
      <c r="U3896" s="7" t="s">
        <v>36712</v>
      </c>
      <c r="V3896" s="7">
        <v>400000</v>
      </c>
      <c r="W3896" s="7" t="s">
        <v>60</v>
      </c>
      <c r="X3896" s="7">
        <v>400000</v>
      </c>
      <c r="Y3896" s="7" t="s">
        <v>50</v>
      </c>
      <c r="Z3896" s="7">
        <v>1</v>
      </c>
      <c r="AA3896" s="7" t="s">
        <v>50</v>
      </c>
      <c r="AB3896" s="7" t="s">
        <v>50</v>
      </c>
      <c r="AC3896" s="7" t="s">
        <v>50</v>
      </c>
      <c r="AD3896" s="7" t="s">
        <v>50</v>
      </c>
      <c r="AE3896" s="7" t="s">
        <v>50</v>
      </c>
      <c r="AF3896" s="7" t="s">
        <v>50</v>
      </c>
      <c r="AG3896" s="7" t="s">
        <v>50</v>
      </c>
      <c r="AH3896" s="7">
        <v>400000</v>
      </c>
      <c r="AI3896" s="7" t="s">
        <v>60</v>
      </c>
      <c r="AJ3896" s="7">
        <v>400000</v>
      </c>
      <c r="AK3896" s="7" t="s">
        <v>50</v>
      </c>
      <c r="AL3896" s="7" t="s">
        <v>50</v>
      </c>
      <c r="AM3896" s="7" t="s">
        <v>36713</v>
      </c>
      <c r="AN3896" s="7" t="s">
        <v>66</v>
      </c>
      <c r="AO3896" s="7" t="s">
        <v>36714</v>
      </c>
      <c r="AP3896" s="22" t="s">
        <v>36715</v>
      </c>
      <c r="AQ3896" s="9" t="s">
        <v>50</v>
      </c>
      <c r="AR3896" s="7" t="s">
        <v>50</v>
      </c>
    </row>
    <row r="3897" spans="1:44" ht="15" thickBot="1">
      <c r="A3897" s="10" t="s">
        <v>36716</v>
      </c>
      <c r="B3897" s="13" t="s">
        <v>50</v>
      </c>
      <c r="C3897" s="13" t="s">
        <v>50</v>
      </c>
      <c r="D3897" s="13" t="s">
        <v>45</v>
      </c>
      <c r="E3897" s="13" t="s">
        <v>46</v>
      </c>
      <c r="F3897" s="13" t="s">
        <v>70</v>
      </c>
      <c r="G3897" s="13" t="s">
        <v>50</v>
      </c>
      <c r="H3897" s="13" t="s">
        <v>50</v>
      </c>
      <c r="I3897" s="13" t="s">
        <v>50</v>
      </c>
      <c r="J3897" s="12">
        <v>45378</v>
      </c>
      <c r="K3897" s="13" t="s">
        <v>50</v>
      </c>
      <c r="L3897" s="13" t="s">
        <v>1624</v>
      </c>
      <c r="M3897" s="13" t="s">
        <v>36717</v>
      </c>
      <c r="N3897" s="13" t="s">
        <v>50</v>
      </c>
      <c r="O3897" s="13" t="s">
        <v>36718</v>
      </c>
      <c r="P3897" s="11">
        <v>144716</v>
      </c>
      <c r="Q3897" s="13" t="s">
        <v>50</v>
      </c>
      <c r="R3897" s="33" t="s">
        <v>36719</v>
      </c>
      <c r="S3897" s="30" t="s">
        <v>50</v>
      </c>
      <c r="T3897" s="13" t="s">
        <v>50</v>
      </c>
      <c r="U3897" s="13" t="s">
        <v>50</v>
      </c>
      <c r="V3897" s="13">
        <v>250000</v>
      </c>
      <c r="W3897" s="13" t="s">
        <v>60</v>
      </c>
      <c r="X3897" s="13">
        <v>250000</v>
      </c>
      <c r="Y3897" s="13" t="s">
        <v>467</v>
      </c>
      <c r="Z3897" s="13">
        <v>1</v>
      </c>
      <c r="AA3897" s="13">
        <v>250000</v>
      </c>
      <c r="AB3897" s="13" t="s">
        <v>60</v>
      </c>
      <c r="AC3897" s="13">
        <v>250000</v>
      </c>
      <c r="AD3897" s="13" t="s">
        <v>1624</v>
      </c>
      <c r="AE3897" s="13">
        <v>250000</v>
      </c>
      <c r="AF3897" s="13" t="s">
        <v>60</v>
      </c>
      <c r="AG3897" s="13">
        <v>250000</v>
      </c>
      <c r="AH3897" s="13">
        <v>250000</v>
      </c>
      <c r="AI3897" s="13" t="s">
        <v>60</v>
      </c>
      <c r="AJ3897" s="13">
        <v>250000</v>
      </c>
      <c r="AK3897" s="13" t="s">
        <v>4115</v>
      </c>
      <c r="AL3897" s="13" t="s">
        <v>50</v>
      </c>
      <c r="AM3897" s="13" t="s">
        <v>50</v>
      </c>
      <c r="AN3897" s="13" t="s">
        <v>50</v>
      </c>
      <c r="AO3897" s="13" t="s">
        <v>50</v>
      </c>
      <c r="AP3897" s="15" t="s">
        <v>50</v>
      </c>
      <c r="AQ3897" s="15" t="s">
        <v>50</v>
      </c>
      <c r="AR3897" s="13" t="s">
        <v>1186</v>
      </c>
    </row>
    <row r="3898" spans="1:44" ht="15" thickBot="1">
      <c r="A3898" s="4" t="s">
        <v>36720</v>
      </c>
      <c r="B3898" s="5">
        <v>2261</v>
      </c>
      <c r="C3898" s="6">
        <v>25569</v>
      </c>
      <c r="D3898" s="7" t="s">
        <v>45</v>
      </c>
      <c r="E3898" s="7" t="s">
        <v>1939</v>
      </c>
      <c r="F3898" s="7" t="s">
        <v>70</v>
      </c>
      <c r="G3898" s="7" t="s">
        <v>87</v>
      </c>
      <c r="H3898" s="7" t="s">
        <v>36721</v>
      </c>
      <c r="I3898" s="7" t="s">
        <v>50</v>
      </c>
      <c r="J3898" s="6">
        <v>45378</v>
      </c>
      <c r="K3898" s="7" t="s">
        <v>116</v>
      </c>
      <c r="L3898" s="7" t="s">
        <v>52</v>
      </c>
      <c r="M3898" s="7" t="s">
        <v>36722</v>
      </c>
      <c r="N3898" s="7" t="s">
        <v>36723</v>
      </c>
      <c r="O3898" s="7" t="s">
        <v>36724</v>
      </c>
      <c r="P3898" s="5">
        <v>144829</v>
      </c>
      <c r="Q3898" s="7" t="s">
        <v>481</v>
      </c>
      <c r="R3898" s="34" t="s">
        <v>36725</v>
      </c>
      <c r="S3898" s="34" t="s">
        <v>36726</v>
      </c>
      <c r="T3898" s="7" t="s">
        <v>36727</v>
      </c>
      <c r="U3898" s="7" t="s">
        <v>36728</v>
      </c>
      <c r="V3898" s="7">
        <v>30000</v>
      </c>
      <c r="W3898" s="7" t="s">
        <v>60</v>
      </c>
      <c r="X3898" s="7">
        <v>30000</v>
      </c>
      <c r="Y3898" s="7" t="s">
        <v>50</v>
      </c>
      <c r="Z3898" s="7">
        <v>1</v>
      </c>
      <c r="AA3898" s="7" t="s">
        <v>50</v>
      </c>
      <c r="AB3898" s="7" t="s">
        <v>50</v>
      </c>
      <c r="AC3898" s="7" t="s">
        <v>50</v>
      </c>
      <c r="AD3898" s="7" t="s">
        <v>50</v>
      </c>
      <c r="AE3898" s="7" t="s">
        <v>50</v>
      </c>
      <c r="AF3898" s="7" t="s">
        <v>50</v>
      </c>
      <c r="AG3898" s="7" t="s">
        <v>50</v>
      </c>
      <c r="AH3898" s="7">
        <v>30000</v>
      </c>
      <c r="AI3898" s="7" t="s">
        <v>60</v>
      </c>
      <c r="AJ3898" s="7">
        <v>30000</v>
      </c>
      <c r="AK3898" s="7" t="s">
        <v>50</v>
      </c>
      <c r="AL3898" s="7" t="s">
        <v>50</v>
      </c>
      <c r="AM3898" s="7" t="s">
        <v>36729</v>
      </c>
      <c r="AN3898" s="7" t="s">
        <v>66</v>
      </c>
      <c r="AO3898" s="7" t="s">
        <v>36730</v>
      </c>
      <c r="AP3898" s="22" t="s">
        <v>36731</v>
      </c>
      <c r="AQ3898" s="9" t="s">
        <v>50</v>
      </c>
      <c r="AR3898" s="7" t="s">
        <v>50</v>
      </c>
    </row>
    <row r="3899" spans="1:44" ht="15" thickBot="1">
      <c r="A3899" s="10" t="s">
        <v>36732</v>
      </c>
      <c r="B3899" s="13" t="s">
        <v>50</v>
      </c>
      <c r="C3899" s="12">
        <v>44927</v>
      </c>
      <c r="D3899" s="13" t="s">
        <v>45</v>
      </c>
      <c r="E3899" s="13" t="s">
        <v>46</v>
      </c>
      <c r="F3899" s="13" t="s">
        <v>70</v>
      </c>
      <c r="G3899" s="13" t="s">
        <v>50</v>
      </c>
      <c r="H3899" s="13" t="s">
        <v>50</v>
      </c>
      <c r="I3899" s="13" t="s">
        <v>50</v>
      </c>
      <c r="J3899" s="12">
        <v>45377</v>
      </c>
      <c r="K3899" s="13" t="s">
        <v>50</v>
      </c>
      <c r="L3899" s="13" t="s">
        <v>467</v>
      </c>
      <c r="M3899" s="13" t="s">
        <v>50</v>
      </c>
      <c r="N3899" s="13" t="s">
        <v>640</v>
      </c>
      <c r="O3899" s="13" t="s">
        <v>36733</v>
      </c>
      <c r="P3899" s="11">
        <v>145781</v>
      </c>
      <c r="Q3899" s="13" t="s">
        <v>642</v>
      </c>
      <c r="R3899" s="33" t="s">
        <v>36734</v>
      </c>
      <c r="S3899" s="30" t="s">
        <v>50</v>
      </c>
      <c r="T3899" s="13" t="s">
        <v>50</v>
      </c>
      <c r="U3899" s="13" t="s">
        <v>36735</v>
      </c>
      <c r="V3899" s="13">
        <v>700000</v>
      </c>
      <c r="W3899" s="13" t="s">
        <v>60</v>
      </c>
      <c r="X3899" s="13">
        <v>700000</v>
      </c>
      <c r="Y3899" s="13" t="s">
        <v>467</v>
      </c>
      <c r="Z3899" s="13">
        <v>1</v>
      </c>
      <c r="AA3899" s="13">
        <v>700000</v>
      </c>
      <c r="AB3899" s="13" t="s">
        <v>60</v>
      </c>
      <c r="AC3899" s="13">
        <v>700000</v>
      </c>
      <c r="AD3899" s="13" t="s">
        <v>467</v>
      </c>
      <c r="AE3899" s="13">
        <v>700000</v>
      </c>
      <c r="AF3899" s="13" t="s">
        <v>60</v>
      </c>
      <c r="AG3899" s="13">
        <v>700000</v>
      </c>
      <c r="AH3899" s="13">
        <v>700000</v>
      </c>
      <c r="AI3899" s="13" t="s">
        <v>60</v>
      </c>
      <c r="AJ3899" s="13">
        <v>700000</v>
      </c>
      <c r="AK3899" s="13" t="s">
        <v>50</v>
      </c>
      <c r="AL3899" s="13" t="s">
        <v>50</v>
      </c>
      <c r="AM3899" s="13" t="s">
        <v>36736</v>
      </c>
      <c r="AN3899" s="13" t="s">
        <v>66</v>
      </c>
      <c r="AO3899" s="13" t="s">
        <v>36737</v>
      </c>
      <c r="AP3899" s="15" t="s">
        <v>50</v>
      </c>
      <c r="AQ3899" s="21" t="s">
        <v>36738</v>
      </c>
      <c r="AR3899" s="13" t="s">
        <v>50</v>
      </c>
    </row>
    <row r="3900" spans="1:44" ht="15" thickBot="1">
      <c r="A3900" s="4" t="s">
        <v>36739</v>
      </c>
      <c r="B3900" s="5">
        <v>9717</v>
      </c>
      <c r="C3900" s="6">
        <v>42370</v>
      </c>
      <c r="D3900" s="7" t="s">
        <v>45</v>
      </c>
      <c r="E3900" s="7" t="s">
        <v>46</v>
      </c>
      <c r="F3900" s="7" t="s">
        <v>70</v>
      </c>
      <c r="G3900" s="26" t="s">
        <v>54946</v>
      </c>
      <c r="H3900" s="7" t="s">
        <v>23407</v>
      </c>
      <c r="I3900" s="7" t="s">
        <v>50</v>
      </c>
      <c r="J3900" s="6">
        <v>45376</v>
      </c>
      <c r="K3900" s="7" t="s">
        <v>116</v>
      </c>
      <c r="L3900" s="7" t="s">
        <v>467</v>
      </c>
      <c r="M3900" s="7" t="s">
        <v>36740</v>
      </c>
      <c r="N3900" s="7" t="s">
        <v>1212</v>
      </c>
      <c r="O3900" s="7" t="s">
        <v>36741</v>
      </c>
      <c r="P3900" s="5">
        <v>146050</v>
      </c>
      <c r="Q3900" s="7" t="s">
        <v>120</v>
      </c>
      <c r="R3900" s="34" t="s">
        <v>36742</v>
      </c>
      <c r="S3900" s="34" t="s">
        <v>36743</v>
      </c>
      <c r="T3900" s="7" t="s">
        <v>36744</v>
      </c>
      <c r="U3900" s="7" t="s">
        <v>36745</v>
      </c>
      <c r="V3900" s="7" t="s">
        <v>50</v>
      </c>
      <c r="W3900" s="7" t="s">
        <v>50</v>
      </c>
      <c r="X3900" s="7" t="s">
        <v>50</v>
      </c>
      <c r="Y3900" s="7" t="s">
        <v>467</v>
      </c>
      <c r="Z3900" s="7">
        <v>2</v>
      </c>
      <c r="AA3900" s="7" t="s">
        <v>50</v>
      </c>
      <c r="AB3900" s="7" t="s">
        <v>50</v>
      </c>
      <c r="AC3900" s="7" t="s">
        <v>50</v>
      </c>
      <c r="AD3900" s="7" t="s">
        <v>467</v>
      </c>
      <c r="AE3900" s="7" t="s">
        <v>50</v>
      </c>
      <c r="AF3900" s="7" t="s">
        <v>50</v>
      </c>
      <c r="AG3900" s="7" t="s">
        <v>50</v>
      </c>
      <c r="AH3900" s="7" t="s">
        <v>50</v>
      </c>
      <c r="AI3900" s="7" t="s">
        <v>50</v>
      </c>
      <c r="AJ3900" s="7" t="s">
        <v>50</v>
      </c>
      <c r="AK3900" s="7" t="s">
        <v>36746</v>
      </c>
      <c r="AL3900" s="7" t="s">
        <v>50</v>
      </c>
      <c r="AM3900" s="7" t="s">
        <v>36747</v>
      </c>
      <c r="AN3900" s="7" t="s">
        <v>66</v>
      </c>
      <c r="AO3900" s="7" t="s">
        <v>36748</v>
      </c>
      <c r="AP3900" s="22" t="s">
        <v>36749</v>
      </c>
      <c r="AQ3900" s="9" t="s">
        <v>50</v>
      </c>
      <c r="AR3900" s="7" t="s">
        <v>50</v>
      </c>
    </row>
    <row r="3901" spans="1:44" ht="15" thickBot="1">
      <c r="A3901" s="10" t="s">
        <v>36750</v>
      </c>
      <c r="B3901" s="11">
        <v>10716</v>
      </c>
      <c r="C3901" s="12">
        <v>36892</v>
      </c>
      <c r="D3901" s="13" t="s">
        <v>45</v>
      </c>
      <c r="E3901" s="13" t="s">
        <v>1939</v>
      </c>
      <c r="F3901" s="13" t="s">
        <v>70</v>
      </c>
      <c r="G3901" s="26" t="s">
        <v>54946</v>
      </c>
      <c r="H3901" s="13" t="s">
        <v>317</v>
      </c>
      <c r="I3901" s="13" t="s">
        <v>50</v>
      </c>
      <c r="J3901" s="12">
        <v>45376</v>
      </c>
      <c r="K3901" s="13" t="s">
        <v>50</v>
      </c>
      <c r="L3901" s="13" t="s">
        <v>52</v>
      </c>
      <c r="M3901" s="13" t="s">
        <v>50</v>
      </c>
      <c r="N3901" s="13" t="s">
        <v>769</v>
      </c>
      <c r="O3901" s="13" t="s">
        <v>36751</v>
      </c>
      <c r="P3901" s="11">
        <v>146188</v>
      </c>
      <c r="Q3901" s="13" t="s">
        <v>520</v>
      </c>
      <c r="R3901" s="33" t="s">
        <v>36752</v>
      </c>
      <c r="S3901" s="33" t="s">
        <v>36753</v>
      </c>
      <c r="T3901" s="13" t="s">
        <v>50</v>
      </c>
      <c r="U3901" s="13" t="s">
        <v>36754</v>
      </c>
      <c r="V3901" s="13">
        <v>400000</v>
      </c>
      <c r="W3901" s="13" t="s">
        <v>60</v>
      </c>
      <c r="X3901" s="13">
        <v>400000</v>
      </c>
      <c r="Y3901" s="13" t="s">
        <v>50</v>
      </c>
      <c r="Z3901" s="13">
        <v>1</v>
      </c>
      <c r="AA3901" s="13" t="s">
        <v>50</v>
      </c>
      <c r="AB3901" s="13" t="s">
        <v>50</v>
      </c>
      <c r="AC3901" s="13" t="s">
        <v>50</v>
      </c>
      <c r="AD3901" s="13" t="s">
        <v>50</v>
      </c>
      <c r="AE3901" s="13" t="s">
        <v>50</v>
      </c>
      <c r="AF3901" s="13" t="s">
        <v>50</v>
      </c>
      <c r="AG3901" s="13" t="s">
        <v>50</v>
      </c>
      <c r="AH3901" s="13">
        <v>400000</v>
      </c>
      <c r="AI3901" s="13" t="s">
        <v>60</v>
      </c>
      <c r="AJ3901" s="13">
        <v>400000</v>
      </c>
      <c r="AK3901" s="13" t="s">
        <v>50</v>
      </c>
      <c r="AL3901" s="13" t="s">
        <v>50</v>
      </c>
      <c r="AM3901" s="13" t="s">
        <v>36755</v>
      </c>
      <c r="AN3901" s="13" t="s">
        <v>993</v>
      </c>
      <c r="AO3901" s="13" t="s">
        <v>36756</v>
      </c>
      <c r="AP3901" s="21" t="s">
        <v>36757</v>
      </c>
      <c r="AQ3901" s="15" t="s">
        <v>50</v>
      </c>
      <c r="AR3901" s="13" t="s">
        <v>50</v>
      </c>
    </row>
    <row r="3902" spans="1:44" ht="15" thickBot="1">
      <c r="A3902" s="4" t="s">
        <v>36758</v>
      </c>
      <c r="B3902" s="7" t="s">
        <v>50</v>
      </c>
      <c r="C3902" s="7" t="s">
        <v>50</v>
      </c>
      <c r="D3902" s="7" t="s">
        <v>45</v>
      </c>
      <c r="E3902" s="7" t="s">
        <v>46</v>
      </c>
      <c r="F3902" s="7" t="s">
        <v>70</v>
      </c>
      <c r="G3902" s="7" t="s">
        <v>145</v>
      </c>
      <c r="H3902" s="7" t="s">
        <v>50</v>
      </c>
      <c r="I3902" s="7" t="s">
        <v>50</v>
      </c>
      <c r="J3902" s="6">
        <v>45378</v>
      </c>
      <c r="K3902" s="7" t="s">
        <v>50</v>
      </c>
      <c r="L3902" s="7" t="s">
        <v>52</v>
      </c>
      <c r="M3902" s="7" t="s">
        <v>5355</v>
      </c>
      <c r="N3902" s="7" t="s">
        <v>36759</v>
      </c>
      <c r="O3902" s="7" t="s">
        <v>36760</v>
      </c>
      <c r="P3902" s="5">
        <v>146890</v>
      </c>
      <c r="Q3902" s="7" t="s">
        <v>135</v>
      </c>
      <c r="R3902" s="34" t="s">
        <v>36761</v>
      </c>
      <c r="S3902" s="34" t="s">
        <v>36762</v>
      </c>
      <c r="T3902" s="7" t="s">
        <v>36763</v>
      </c>
      <c r="U3902" s="7" t="s">
        <v>36764</v>
      </c>
      <c r="V3902" s="7">
        <v>750000</v>
      </c>
      <c r="W3902" s="7" t="s">
        <v>60</v>
      </c>
      <c r="X3902" s="7">
        <v>750000</v>
      </c>
      <c r="Y3902" s="7" t="s">
        <v>50</v>
      </c>
      <c r="Z3902" s="7">
        <v>1</v>
      </c>
      <c r="AA3902" s="7" t="s">
        <v>50</v>
      </c>
      <c r="AB3902" s="7" t="s">
        <v>50</v>
      </c>
      <c r="AC3902" s="7" t="s">
        <v>50</v>
      </c>
      <c r="AD3902" s="7" t="s">
        <v>50</v>
      </c>
      <c r="AE3902" s="7" t="s">
        <v>50</v>
      </c>
      <c r="AF3902" s="7" t="s">
        <v>50</v>
      </c>
      <c r="AG3902" s="7" t="s">
        <v>50</v>
      </c>
      <c r="AH3902" s="7">
        <v>750000</v>
      </c>
      <c r="AI3902" s="7" t="s">
        <v>60</v>
      </c>
      <c r="AJ3902" s="7">
        <v>750000</v>
      </c>
      <c r="AK3902" s="7" t="s">
        <v>36765</v>
      </c>
      <c r="AL3902" s="7" t="s">
        <v>50</v>
      </c>
      <c r="AM3902" s="7" t="s">
        <v>50</v>
      </c>
      <c r="AN3902" s="7" t="s">
        <v>50</v>
      </c>
      <c r="AO3902" s="7" t="s">
        <v>50</v>
      </c>
      <c r="AP3902" s="9" t="s">
        <v>50</v>
      </c>
      <c r="AQ3902" s="9" t="s">
        <v>50</v>
      </c>
      <c r="AR3902" s="7" t="s">
        <v>1186</v>
      </c>
    </row>
    <row r="3903" spans="1:44" ht="15" thickBot="1">
      <c r="A3903" s="10" t="s">
        <v>36766</v>
      </c>
      <c r="B3903" s="13" t="s">
        <v>50</v>
      </c>
      <c r="C3903" s="12">
        <v>42005</v>
      </c>
      <c r="D3903" s="13" t="s">
        <v>45</v>
      </c>
      <c r="E3903" s="13" t="s">
        <v>1939</v>
      </c>
      <c r="F3903" s="13" t="s">
        <v>70</v>
      </c>
      <c r="G3903" s="27" t="s">
        <v>54945</v>
      </c>
      <c r="H3903" s="13" t="s">
        <v>36767</v>
      </c>
      <c r="I3903" s="13" t="s">
        <v>50</v>
      </c>
      <c r="J3903" s="12">
        <v>45376</v>
      </c>
      <c r="K3903" s="13" t="s">
        <v>50</v>
      </c>
      <c r="L3903" s="13" t="s">
        <v>52</v>
      </c>
      <c r="M3903" s="13" t="s">
        <v>36768</v>
      </c>
      <c r="N3903" s="13" t="s">
        <v>7416</v>
      </c>
      <c r="O3903" s="13" t="s">
        <v>36769</v>
      </c>
      <c r="P3903" s="11">
        <v>147579</v>
      </c>
      <c r="Q3903" s="13" t="s">
        <v>383</v>
      </c>
      <c r="R3903" s="33" t="s">
        <v>36770</v>
      </c>
      <c r="S3903" s="33" t="s">
        <v>36771</v>
      </c>
      <c r="T3903" s="13" t="s">
        <v>36772</v>
      </c>
      <c r="U3903" s="13" t="s">
        <v>50</v>
      </c>
      <c r="V3903" s="13">
        <v>500000</v>
      </c>
      <c r="W3903" s="13" t="s">
        <v>60</v>
      </c>
      <c r="X3903" s="13">
        <v>500000</v>
      </c>
      <c r="Y3903" s="13" t="s">
        <v>50</v>
      </c>
      <c r="Z3903" s="13">
        <v>1</v>
      </c>
      <c r="AA3903" s="13" t="s">
        <v>50</v>
      </c>
      <c r="AB3903" s="13" t="s">
        <v>50</v>
      </c>
      <c r="AC3903" s="13" t="s">
        <v>50</v>
      </c>
      <c r="AD3903" s="13" t="s">
        <v>50</v>
      </c>
      <c r="AE3903" s="13" t="s">
        <v>50</v>
      </c>
      <c r="AF3903" s="13" t="s">
        <v>50</v>
      </c>
      <c r="AG3903" s="13" t="s">
        <v>50</v>
      </c>
      <c r="AH3903" s="13">
        <v>500000</v>
      </c>
      <c r="AI3903" s="13" t="s">
        <v>60</v>
      </c>
      <c r="AJ3903" s="13">
        <v>500000</v>
      </c>
      <c r="AK3903" s="13" t="s">
        <v>50</v>
      </c>
      <c r="AL3903" s="13" t="s">
        <v>50</v>
      </c>
      <c r="AM3903" s="13" t="s">
        <v>36773</v>
      </c>
      <c r="AN3903" s="13" t="s">
        <v>5485</v>
      </c>
      <c r="AO3903" s="13" t="s">
        <v>36774</v>
      </c>
      <c r="AP3903" s="21" t="s">
        <v>36775</v>
      </c>
      <c r="AQ3903" s="15" t="s">
        <v>50</v>
      </c>
      <c r="AR3903" s="13" t="s">
        <v>50</v>
      </c>
    </row>
    <row r="3904" spans="1:44" ht="15" thickBot="1">
      <c r="A3904" s="4" t="s">
        <v>36776</v>
      </c>
      <c r="B3904" s="7" t="s">
        <v>50</v>
      </c>
      <c r="C3904" s="7" t="s">
        <v>50</v>
      </c>
      <c r="D3904" s="7" t="s">
        <v>45</v>
      </c>
      <c r="E3904" s="7" t="s">
        <v>46</v>
      </c>
      <c r="F3904" s="7" t="s">
        <v>70</v>
      </c>
      <c r="G3904" s="7" t="s">
        <v>50</v>
      </c>
      <c r="H3904" s="7" t="s">
        <v>50</v>
      </c>
      <c r="I3904" s="7" t="s">
        <v>50</v>
      </c>
      <c r="J3904" s="6">
        <v>45376</v>
      </c>
      <c r="K3904" s="7" t="s">
        <v>50</v>
      </c>
      <c r="L3904" s="7" t="s">
        <v>178</v>
      </c>
      <c r="M3904" s="7" t="s">
        <v>50</v>
      </c>
      <c r="N3904" s="7" t="s">
        <v>1114</v>
      </c>
      <c r="O3904" s="7" t="s">
        <v>36777</v>
      </c>
      <c r="P3904" s="5">
        <v>147686</v>
      </c>
      <c r="Q3904" s="7" t="s">
        <v>1116</v>
      </c>
      <c r="R3904" s="31" t="s">
        <v>50</v>
      </c>
      <c r="S3904" s="31" t="s">
        <v>50</v>
      </c>
      <c r="T3904" s="7" t="s">
        <v>50</v>
      </c>
      <c r="U3904" s="7" t="s">
        <v>36778</v>
      </c>
      <c r="V3904" s="7">
        <v>3500000</v>
      </c>
      <c r="W3904" s="7" t="s">
        <v>60</v>
      </c>
      <c r="X3904" s="7">
        <v>3500000</v>
      </c>
      <c r="Y3904" s="7" t="s">
        <v>50</v>
      </c>
      <c r="Z3904" s="7">
        <v>1</v>
      </c>
      <c r="AA3904" s="7">
        <v>3500000</v>
      </c>
      <c r="AB3904" s="7" t="s">
        <v>60</v>
      </c>
      <c r="AC3904" s="7">
        <v>3500000</v>
      </c>
      <c r="AD3904" s="7" t="s">
        <v>178</v>
      </c>
      <c r="AE3904" s="7">
        <v>3500000</v>
      </c>
      <c r="AF3904" s="7" t="s">
        <v>60</v>
      </c>
      <c r="AG3904" s="7">
        <v>3500000</v>
      </c>
      <c r="AH3904" s="7">
        <v>3500000</v>
      </c>
      <c r="AI3904" s="7" t="s">
        <v>60</v>
      </c>
      <c r="AJ3904" s="7">
        <v>3500000</v>
      </c>
      <c r="AK3904" s="7" t="s">
        <v>50</v>
      </c>
      <c r="AL3904" s="7" t="s">
        <v>50</v>
      </c>
      <c r="AM3904" s="7" t="s">
        <v>36779</v>
      </c>
      <c r="AN3904" s="7" t="s">
        <v>66</v>
      </c>
      <c r="AO3904" s="7" t="s">
        <v>50</v>
      </c>
      <c r="AP3904" s="9" t="s">
        <v>50</v>
      </c>
      <c r="AQ3904" s="22" t="s">
        <v>36780</v>
      </c>
      <c r="AR3904" s="7" t="s">
        <v>255</v>
      </c>
    </row>
    <row r="3905" spans="1:44" ht="15" thickBot="1">
      <c r="A3905" s="10" t="s">
        <v>36781</v>
      </c>
      <c r="B3905" s="13">
        <v>60</v>
      </c>
      <c r="C3905" s="12">
        <v>44562</v>
      </c>
      <c r="D3905" s="13" t="s">
        <v>45</v>
      </c>
      <c r="E3905" s="13" t="s">
        <v>1939</v>
      </c>
      <c r="F3905" s="13" t="s">
        <v>70</v>
      </c>
      <c r="G3905" s="27" t="s">
        <v>54945</v>
      </c>
      <c r="H3905" s="13" t="s">
        <v>50</v>
      </c>
      <c r="I3905" s="13" t="s">
        <v>50</v>
      </c>
      <c r="J3905" s="12">
        <v>45376</v>
      </c>
      <c r="K3905" s="13" t="s">
        <v>50</v>
      </c>
      <c r="L3905" s="13" t="s">
        <v>52</v>
      </c>
      <c r="M3905" s="13" t="s">
        <v>36216</v>
      </c>
      <c r="N3905" s="13" t="s">
        <v>75</v>
      </c>
      <c r="O3905" s="13" t="s">
        <v>36782</v>
      </c>
      <c r="P3905" s="11">
        <v>148448</v>
      </c>
      <c r="Q3905" s="13" t="s">
        <v>77</v>
      </c>
      <c r="R3905" s="33" t="s">
        <v>36783</v>
      </c>
      <c r="S3905" s="33" t="s">
        <v>36784</v>
      </c>
      <c r="T3905" s="13" t="s">
        <v>50</v>
      </c>
      <c r="U3905" s="13" t="s">
        <v>50</v>
      </c>
      <c r="V3905" s="13">
        <v>25000</v>
      </c>
      <c r="W3905" s="13" t="s">
        <v>60</v>
      </c>
      <c r="X3905" s="13">
        <v>25000</v>
      </c>
      <c r="Y3905" s="13" t="s">
        <v>50</v>
      </c>
      <c r="Z3905" s="13">
        <v>2</v>
      </c>
      <c r="AA3905" s="13" t="s">
        <v>50</v>
      </c>
      <c r="AB3905" s="13" t="s">
        <v>50</v>
      </c>
      <c r="AC3905" s="13" t="s">
        <v>50</v>
      </c>
      <c r="AD3905" s="13" t="s">
        <v>50</v>
      </c>
      <c r="AE3905" s="13" t="s">
        <v>50</v>
      </c>
      <c r="AF3905" s="13" t="s">
        <v>50</v>
      </c>
      <c r="AG3905" s="13" t="s">
        <v>50</v>
      </c>
      <c r="AH3905" s="13">
        <v>1025000</v>
      </c>
      <c r="AI3905" s="13" t="s">
        <v>60</v>
      </c>
      <c r="AJ3905" s="13">
        <v>1025000</v>
      </c>
      <c r="AK3905" s="13" t="s">
        <v>36785</v>
      </c>
      <c r="AL3905" s="13" t="s">
        <v>50</v>
      </c>
      <c r="AM3905" s="13" t="s">
        <v>36786</v>
      </c>
      <c r="AN3905" s="13" t="s">
        <v>4746</v>
      </c>
      <c r="AO3905" s="13" t="s">
        <v>36787</v>
      </c>
      <c r="AP3905" s="21" t="s">
        <v>36788</v>
      </c>
      <c r="AQ3905" s="15" t="s">
        <v>50</v>
      </c>
      <c r="AR3905" s="13" t="s">
        <v>50</v>
      </c>
    </row>
    <row r="3906" spans="1:44" ht="15" thickBot="1">
      <c r="A3906" s="4" t="s">
        <v>36789</v>
      </c>
      <c r="B3906" s="7" t="s">
        <v>50</v>
      </c>
      <c r="C3906" s="6">
        <v>45292</v>
      </c>
      <c r="D3906" s="7" t="s">
        <v>45</v>
      </c>
      <c r="E3906" s="7" t="s">
        <v>46</v>
      </c>
      <c r="F3906" s="7" t="s">
        <v>70</v>
      </c>
      <c r="G3906" s="7" t="s">
        <v>50</v>
      </c>
      <c r="H3906" s="7" t="s">
        <v>50</v>
      </c>
      <c r="I3906" s="7" t="s">
        <v>50</v>
      </c>
      <c r="J3906" s="6">
        <v>45377</v>
      </c>
      <c r="K3906" s="7" t="s">
        <v>50</v>
      </c>
      <c r="L3906" s="7" t="s">
        <v>467</v>
      </c>
      <c r="M3906" s="7" t="s">
        <v>50</v>
      </c>
      <c r="N3906" s="7" t="s">
        <v>5424</v>
      </c>
      <c r="O3906" s="7" t="s">
        <v>36790</v>
      </c>
      <c r="P3906" s="5">
        <v>149327</v>
      </c>
      <c r="Q3906" s="7" t="s">
        <v>383</v>
      </c>
      <c r="R3906" s="31" t="s">
        <v>50</v>
      </c>
      <c r="S3906" s="31" t="s">
        <v>50</v>
      </c>
      <c r="T3906" s="7" t="s">
        <v>50</v>
      </c>
      <c r="U3906" s="7" t="s">
        <v>36791</v>
      </c>
      <c r="V3906" s="7">
        <v>200000</v>
      </c>
      <c r="W3906" s="7" t="s">
        <v>60</v>
      </c>
      <c r="X3906" s="7">
        <v>200000</v>
      </c>
      <c r="Y3906" s="7" t="s">
        <v>467</v>
      </c>
      <c r="Z3906" s="7">
        <v>1</v>
      </c>
      <c r="AA3906" s="7">
        <v>200000</v>
      </c>
      <c r="AB3906" s="7" t="s">
        <v>60</v>
      </c>
      <c r="AC3906" s="7">
        <v>200000</v>
      </c>
      <c r="AD3906" s="7" t="s">
        <v>467</v>
      </c>
      <c r="AE3906" s="7">
        <v>200000</v>
      </c>
      <c r="AF3906" s="7" t="s">
        <v>60</v>
      </c>
      <c r="AG3906" s="7">
        <v>200000</v>
      </c>
      <c r="AH3906" s="7">
        <v>200000</v>
      </c>
      <c r="AI3906" s="7" t="s">
        <v>60</v>
      </c>
      <c r="AJ3906" s="7">
        <v>200000</v>
      </c>
      <c r="AK3906" s="7" t="s">
        <v>50</v>
      </c>
      <c r="AL3906" s="7" t="s">
        <v>50</v>
      </c>
      <c r="AM3906" s="7" t="s">
        <v>50</v>
      </c>
      <c r="AN3906" s="7" t="s">
        <v>50</v>
      </c>
      <c r="AO3906" s="7" t="s">
        <v>50</v>
      </c>
      <c r="AP3906" s="9" t="s">
        <v>50</v>
      </c>
      <c r="AQ3906" s="9" t="s">
        <v>50</v>
      </c>
      <c r="AR3906" s="7" t="s">
        <v>1186</v>
      </c>
    </row>
    <row r="3907" spans="1:44" ht="15" thickBot="1">
      <c r="A3907" s="10" t="s">
        <v>36792</v>
      </c>
      <c r="B3907" s="13" t="s">
        <v>50</v>
      </c>
      <c r="C3907" s="13" t="s">
        <v>50</v>
      </c>
      <c r="D3907" s="13" t="s">
        <v>45</v>
      </c>
      <c r="E3907" s="13" t="s">
        <v>46</v>
      </c>
      <c r="F3907" s="13" t="s">
        <v>70</v>
      </c>
      <c r="G3907" s="13" t="s">
        <v>50</v>
      </c>
      <c r="H3907" s="13" t="s">
        <v>50</v>
      </c>
      <c r="I3907" s="13" t="s">
        <v>50</v>
      </c>
      <c r="J3907" s="12">
        <v>45377</v>
      </c>
      <c r="K3907" s="13" t="s">
        <v>50</v>
      </c>
      <c r="L3907" s="13" t="s">
        <v>467</v>
      </c>
      <c r="M3907" s="13" t="s">
        <v>50</v>
      </c>
      <c r="N3907" s="13" t="s">
        <v>10031</v>
      </c>
      <c r="O3907" s="13" t="s">
        <v>36793</v>
      </c>
      <c r="P3907" s="11">
        <v>149531</v>
      </c>
      <c r="Q3907" s="13" t="s">
        <v>93</v>
      </c>
      <c r="R3907" s="30" t="s">
        <v>50</v>
      </c>
      <c r="S3907" s="30" t="s">
        <v>50</v>
      </c>
      <c r="T3907" s="13" t="s">
        <v>50</v>
      </c>
      <c r="U3907" s="13" t="s">
        <v>36794</v>
      </c>
      <c r="V3907" s="13">
        <v>300000</v>
      </c>
      <c r="W3907" s="13" t="s">
        <v>60</v>
      </c>
      <c r="X3907" s="13">
        <v>300000</v>
      </c>
      <c r="Y3907" s="13" t="s">
        <v>467</v>
      </c>
      <c r="Z3907" s="13">
        <v>1</v>
      </c>
      <c r="AA3907" s="13">
        <v>300000</v>
      </c>
      <c r="AB3907" s="13" t="s">
        <v>60</v>
      </c>
      <c r="AC3907" s="13">
        <v>300000</v>
      </c>
      <c r="AD3907" s="13" t="s">
        <v>467</v>
      </c>
      <c r="AE3907" s="13">
        <v>300000</v>
      </c>
      <c r="AF3907" s="13" t="s">
        <v>60</v>
      </c>
      <c r="AG3907" s="13">
        <v>300000</v>
      </c>
      <c r="AH3907" s="13">
        <v>300000</v>
      </c>
      <c r="AI3907" s="13" t="s">
        <v>60</v>
      </c>
      <c r="AJ3907" s="13">
        <v>300000</v>
      </c>
      <c r="AK3907" s="13" t="s">
        <v>50</v>
      </c>
      <c r="AL3907" s="13" t="s">
        <v>50</v>
      </c>
      <c r="AM3907" s="13" t="s">
        <v>50</v>
      </c>
      <c r="AN3907" s="13" t="s">
        <v>50</v>
      </c>
      <c r="AO3907" s="13" t="s">
        <v>50</v>
      </c>
      <c r="AP3907" s="15" t="s">
        <v>50</v>
      </c>
      <c r="AQ3907" s="15" t="s">
        <v>50</v>
      </c>
      <c r="AR3907" s="13" t="s">
        <v>1186</v>
      </c>
    </row>
    <row r="3908" spans="1:44" ht="15" thickBot="1">
      <c r="A3908" s="4" t="s">
        <v>36795</v>
      </c>
      <c r="B3908" s="7">
        <v>143</v>
      </c>
      <c r="C3908" s="6">
        <v>43466</v>
      </c>
      <c r="D3908" s="7" t="s">
        <v>45</v>
      </c>
      <c r="E3908" s="7" t="s">
        <v>46</v>
      </c>
      <c r="F3908" s="7" t="s">
        <v>70</v>
      </c>
      <c r="G3908" s="27" t="s">
        <v>54945</v>
      </c>
      <c r="H3908" s="7" t="s">
        <v>50</v>
      </c>
      <c r="I3908" s="7" t="s">
        <v>50</v>
      </c>
      <c r="J3908" s="6">
        <v>45376</v>
      </c>
      <c r="K3908" s="7" t="s">
        <v>50</v>
      </c>
      <c r="L3908" s="7" t="s">
        <v>467</v>
      </c>
      <c r="M3908" s="7" t="s">
        <v>36796</v>
      </c>
      <c r="N3908" s="7" t="s">
        <v>36797</v>
      </c>
      <c r="O3908" s="7" t="s">
        <v>36798</v>
      </c>
      <c r="P3908" s="5">
        <v>150034</v>
      </c>
      <c r="Q3908" s="7" t="s">
        <v>360</v>
      </c>
      <c r="R3908" s="34" t="s">
        <v>36799</v>
      </c>
      <c r="S3908" s="34" t="s">
        <v>36800</v>
      </c>
      <c r="T3908" s="7" t="s">
        <v>36801</v>
      </c>
      <c r="U3908" s="7" t="s">
        <v>50</v>
      </c>
      <c r="V3908" s="7">
        <v>1000000</v>
      </c>
      <c r="W3908" s="7" t="s">
        <v>209</v>
      </c>
      <c r="X3908" s="7">
        <v>1083705</v>
      </c>
      <c r="Y3908" s="7" t="s">
        <v>467</v>
      </c>
      <c r="Z3908" s="7">
        <v>1</v>
      </c>
      <c r="AA3908" s="7">
        <v>1000000</v>
      </c>
      <c r="AB3908" s="7" t="s">
        <v>209</v>
      </c>
      <c r="AC3908" s="7">
        <v>1083705</v>
      </c>
      <c r="AD3908" s="7" t="s">
        <v>467</v>
      </c>
      <c r="AE3908" s="7">
        <v>1000000</v>
      </c>
      <c r="AF3908" s="7" t="s">
        <v>209</v>
      </c>
      <c r="AG3908" s="7">
        <v>1083705</v>
      </c>
      <c r="AH3908" s="7">
        <v>1000000</v>
      </c>
      <c r="AI3908" s="7" t="s">
        <v>209</v>
      </c>
      <c r="AJ3908" s="7">
        <v>1083705</v>
      </c>
      <c r="AK3908" s="7" t="s">
        <v>50</v>
      </c>
      <c r="AL3908" s="7" t="s">
        <v>50</v>
      </c>
      <c r="AM3908" s="7" t="s">
        <v>36802</v>
      </c>
      <c r="AN3908" s="7" t="s">
        <v>738</v>
      </c>
      <c r="AO3908" s="7" t="s">
        <v>36803</v>
      </c>
      <c r="AP3908" s="22" t="s">
        <v>36804</v>
      </c>
      <c r="AQ3908" s="9" t="s">
        <v>50</v>
      </c>
      <c r="AR3908" s="7" t="s">
        <v>50</v>
      </c>
    </row>
    <row r="3909" spans="1:44" ht="15" thickBot="1">
      <c r="A3909" s="10" t="s">
        <v>36805</v>
      </c>
      <c r="B3909" s="13" t="s">
        <v>50</v>
      </c>
      <c r="C3909" s="12">
        <v>43831</v>
      </c>
      <c r="D3909" s="13" t="s">
        <v>45</v>
      </c>
      <c r="E3909" s="13" t="s">
        <v>46</v>
      </c>
      <c r="F3909" s="13" t="s">
        <v>70</v>
      </c>
      <c r="G3909" s="27" t="s">
        <v>54945</v>
      </c>
      <c r="H3909" s="13" t="s">
        <v>50</v>
      </c>
      <c r="I3909" s="13" t="s">
        <v>50</v>
      </c>
      <c r="J3909" s="12">
        <v>45378</v>
      </c>
      <c r="K3909" s="13" t="s">
        <v>50</v>
      </c>
      <c r="L3909" s="13" t="s">
        <v>4836</v>
      </c>
      <c r="M3909" s="13" t="s">
        <v>18726</v>
      </c>
      <c r="N3909" s="13" t="s">
        <v>36806</v>
      </c>
      <c r="O3909" s="13" t="s">
        <v>36807</v>
      </c>
      <c r="P3909" s="11">
        <v>150280</v>
      </c>
      <c r="Q3909" s="13" t="s">
        <v>1783</v>
      </c>
      <c r="R3909" s="33" t="s">
        <v>36808</v>
      </c>
      <c r="S3909" s="33" t="s">
        <v>36809</v>
      </c>
      <c r="T3909" s="13" t="s">
        <v>36810</v>
      </c>
      <c r="U3909" s="13">
        <v>96176350740</v>
      </c>
      <c r="V3909" s="13">
        <v>436000</v>
      </c>
      <c r="W3909" s="13" t="s">
        <v>60</v>
      </c>
      <c r="X3909" s="13">
        <v>436000</v>
      </c>
      <c r="Y3909" s="13" t="s">
        <v>467</v>
      </c>
      <c r="Z3909" s="13">
        <v>1</v>
      </c>
      <c r="AA3909" s="13">
        <v>436000</v>
      </c>
      <c r="AB3909" s="13" t="s">
        <v>60</v>
      </c>
      <c r="AC3909" s="13">
        <v>436000</v>
      </c>
      <c r="AD3909" s="13" t="s">
        <v>4836</v>
      </c>
      <c r="AE3909" s="13">
        <v>436000</v>
      </c>
      <c r="AF3909" s="13" t="s">
        <v>60</v>
      </c>
      <c r="AG3909" s="13">
        <v>436000</v>
      </c>
      <c r="AH3909" s="13">
        <v>436000</v>
      </c>
      <c r="AI3909" s="13" t="s">
        <v>60</v>
      </c>
      <c r="AJ3909" s="13">
        <v>436000</v>
      </c>
      <c r="AK3909" s="13" t="s">
        <v>50</v>
      </c>
      <c r="AL3909" s="13" t="s">
        <v>50</v>
      </c>
      <c r="AM3909" s="13" t="s">
        <v>36811</v>
      </c>
      <c r="AN3909" s="13" t="s">
        <v>66</v>
      </c>
      <c r="AO3909" s="13" t="s">
        <v>50</v>
      </c>
      <c r="AP3909" s="21" t="s">
        <v>36812</v>
      </c>
      <c r="AQ3909" s="15" t="s">
        <v>50</v>
      </c>
      <c r="AR3909" s="13" t="s">
        <v>255</v>
      </c>
    </row>
    <row r="3910" spans="1:44" ht="15" thickBot="1">
      <c r="A3910" s="4" t="s">
        <v>36813</v>
      </c>
      <c r="B3910" s="7">
        <v>988</v>
      </c>
      <c r="C3910" s="6">
        <v>34578</v>
      </c>
      <c r="D3910" s="7" t="s">
        <v>45</v>
      </c>
      <c r="E3910" s="7" t="s">
        <v>1939</v>
      </c>
      <c r="F3910" s="7" t="s">
        <v>70</v>
      </c>
      <c r="G3910" s="26" t="s">
        <v>54946</v>
      </c>
      <c r="H3910" s="7" t="s">
        <v>16168</v>
      </c>
      <c r="I3910" s="7" t="s">
        <v>50</v>
      </c>
      <c r="J3910" s="6">
        <v>45378</v>
      </c>
      <c r="K3910" s="7" t="s">
        <v>116</v>
      </c>
      <c r="L3910" s="7" t="s">
        <v>52</v>
      </c>
      <c r="M3910" s="7" t="s">
        <v>36814</v>
      </c>
      <c r="N3910" s="7" t="s">
        <v>18310</v>
      </c>
      <c r="O3910" s="7" t="s">
        <v>36815</v>
      </c>
      <c r="P3910" s="5">
        <v>151061</v>
      </c>
      <c r="Q3910" s="7" t="s">
        <v>1928</v>
      </c>
      <c r="R3910" s="34" t="s">
        <v>36816</v>
      </c>
      <c r="S3910" s="34" t="s">
        <v>36817</v>
      </c>
      <c r="T3910" s="7" t="s">
        <v>50</v>
      </c>
      <c r="U3910" s="7" t="s">
        <v>36818</v>
      </c>
      <c r="V3910" s="7">
        <v>30000</v>
      </c>
      <c r="W3910" s="7" t="s">
        <v>60</v>
      </c>
      <c r="X3910" s="7">
        <v>30000</v>
      </c>
      <c r="Y3910" s="7" t="s">
        <v>50</v>
      </c>
      <c r="Z3910" s="7">
        <v>1</v>
      </c>
      <c r="AA3910" s="7" t="s">
        <v>50</v>
      </c>
      <c r="AB3910" s="7" t="s">
        <v>50</v>
      </c>
      <c r="AC3910" s="7" t="s">
        <v>50</v>
      </c>
      <c r="AD3910" s="7" t="s">
        <v>50</v>
      </c>
      <c r="AE3910" s="7" t="s">
        <v>50</v>
      </c>
      <c r="AF3910" s="7" t="s">
        <v>50</v>
      </c>
      <c r="AG3910" s="7" t="s">
        <v>50</v>
      </c>
      <c r="AH3910" s="7">
        <v>30000</v>
      </c>
      <c r="AI3910" s="7" t="s">
        <v>60</v>
      </c>
      <c r="AJ3910" s="7">
        <v>30000</v>
      </c>
      <c r="AK3910" s="7" t="s">
        <v>50</v>
      </c>
      <c r="AL3910" s="7" t="s">
        <v>50</v>
      </c>
      <c r="AM3910" s="7" t="s">
        <v>36819</v>
      </c>
      <c r="AN3910" s="7" t="s">
        <v>66</v>
      </c>
      <c r="AO3910" s="7" t="s">
        <v>36820</v>
      </c>
      <c r="AP3910" s="22" t="s">
        <v>36821</v>
      </c>
      <c r="AQ3910" s="9" t="s">
        <v>50</v>
      </c>
      <c r="AR3910" s="7" t="s">
        <v>50</v>
      </c>
    </row>
    <row r="3911" spans="1:44" ht="15" thickBot="1">
      <c r="A3911" s="10" t="s">
        <v>36822</v>
      </c>
      <c r="B3911" s="13">
        <v>522</v>
      </c>
      <c r="C3911" s="12">
        <v>28856</v>
      </c>
      <c r="D3911" s="13" t="s">
        <v>45</v>
      </c>
      <c r="E3911" s="13" t="s">
        <v>46</v>
      </c>
      <c r="F3911" s="13" t="s">
        <v>70</v>
      </c>
      <c r="G3911" s="13" t="s">
        <v>87</v>
      </c>
      <c r="H3911" s="13" t="s">
        <v>20718</v>
      </c>
      <c r="I3911" s="13" t="s">
        <v>50</v>
      </c>
      <c r="J3911" s="12">
        <v>45378</v>
      </c>
      <c r="K3911" s="13" t="s">
        <v>116</v>
      </c>
      <c r="L3911" s="13" t="s">
        <v>52</v>
      </c>
      <c r="M3911" s="13" t="s">
        <v>36823</v>
      </c>
      <c r="N3911" s="13" t="s">
        <v>36824</v>
      </c>
      <c r="O3911" s="13" t="s">
        <v>36825</v>
      </c>
      <c r="P3911" s="11">
        <v>151310</v>
      </c>
      <c r="Q3911" s="13" t="s">
        <v>566</v>
      </c>
      <c r="R3911" s="33" t="s">
        <v>36826</v>
      </c>
      <c r="S3911" s="33" t="s">
        <v>36827</v>
      </c>
      <c r="T3911" s="13" t="s">
        <v>36828</v>
      </c>
      <c r="U3911" s="13" t="s">
        <v>36829</v>
      </c>
      <c r="V3911" s="13">
        <v>30000</v>
      </c>
      <c r="W3911" s="13" t="s">
        <v>60</v>
      </c>
      <c r="X3911" s="13">
        <v>30000</v>
      </c>
      <c r="Y3911" s="13" t="s">
        <v>50</v>
      </c>
      <c r="Z3911" s="13">
        <v>1</v>
      </c>
      <c r="AA3911" s="13" t="s">
        <v>50</v>
      </c>
      <c r="AB3911" s="13" t="s">
        <v>50</v>
      </c>
      <c r="AC3911" s="13" t="s">
        <v>50</v>
      </c>
      <c r="AD3911" s="13" t="s">
        <v>50</v>
      </c>
      <c r="AE3911" s="13" t="s">
        <v>50</v>
      </c>
      <c r="AF3911" s="13" t="s">
        <v>50</v>
      </c>
      <c r="AG3911" s="13" t="s">
        <v>50</v>
      </c>
      <c r="AH3911" s="13">
        <v>30000</v>
      </c>
      <c r="AI3911" s="13" t="s">
        <v>60</v>
      </c>
      <c r="AJ3911" s="13">
        <v>30000</v>
      </c>
      <c r="AK3911" s="13" t="s">
        <v>36830</v>
      </c>
      <c r="AL3911" s="13" t="s">
        <v>50</v>
      </c>
      <c r="AM3911" s="13" t="s">
        <v>36831</v>
      </c>
      <c r="AN3911" s="13" t="s">
        <v>66</v>
      </c>
      <c r="AO3911" s="13" t="s">
        <v>36832</v>
      </c>
      <c r="AP3911" s="21" t="s">
        <v>36833</v>
      </c>
      <c r="AQ3911" s="15" t="s">
        <v>50</v>
      </c>
      <c r="AR3911" s="13" t="s">
        <v>50</v>
      </c>
    </row>
    <row r="3912" spans="1:44" ht="15" thickBot="1">
      <c r="A3912" s="4" t="s">
        <v>36834</v>
      </c>
      <c r="B3912" s="7" t="s">
        <v>50</v>
      </c>
      <c r="C3912" s="6">
        <v>43466</v>
      </c>
      <c r="D3912" s="7" t="s">
        <v>45</v>
      </c>
      <c r="E3912" s="7" t="s">
        <v>46</v>
      </c>
      <c r="F3912" s="7" t="s">
        <v>70</v>
      </c>
      <c r="G3912" s="27" t="s">
        <v>54945</v>
      </c>
      <c r="H3912" s="7" t="s">
        <v>50</v>
      </c>
      <c r="I3912" s="7" t="s">
        <v>50</v>
      </c>
      <c r="J3912" s="6">
        <v>45379</v>
      </c>
      <c r="K3912" s="7" t="s">
        <v>50</v>
      </c>
      <c r="L3912" s="7" t="s">
        <v>467</v>
      </c>
      <c r="M3912" s="7" t="s">
        <v>3313</v>
      </c>
      <c r="N3912" s="7" t="s">
        <v>543</v>
      </c>
      <c r="O3912" s="7" t="s">
        <v>36835</v>
      </c>
      <c r="P3912" s="5">
        <v>151483</v>
      </c>
      <c r="Q3912" s="7" t="s">
        <v>545</v>
      </c>
      <c r="R3912" s="34" t="s">
        <v>36836</v>
      </c>
      <c r="S3912" s="34" t="s">
        <v>36837</v>
      </c>
      <c r="T3912" s="7" t="s">
        <v>36838</v>
      </c>
      <c r="U3912" s="7" t="s">
        <v>36839</v>
      </c>
      <c r="V3912" s="7">
        <v>100000</v>
      </c>
      <c r="W3912" s="7" t="s">
        <v>60</v>
      </c>
      <c r="X3912" s="7">
        <v>100000</v>
      </c>
      <c r="Y3912" s="7" t="s">
        <v>467</v>
      </c>
      <c r="Z3912" s="7">
        <v>1</v>
      </c>
      <c r="AA3912" s="7">
        <v>100000</v>
      </c>
      <c r="AB3912" s="7" t="s">
        <v>60</v>
      </c>
      <c r="AC3912" s="7">
        <v>100000</v>
      </c>
      <c r="AD3912" s="7" t="s">
        <v>467</v>
      </c>
      <c r="AE3912" s="7">
        <v>100000</v>
      </c>
      <c r="AF3912" s="7" t="s">
        <v>60</v>
      </c>
      <c r="AG3912" s="7">
        <v>100000</v>
      </c>
      <c r="AH3912" s="7">
        <v>100000</v>
      </c>
      <c r="AI3912" s="7" t="s">
        <v>60</v>
      </c>
      <c r="AJ3912" s="7">
        <v>100000</v>
      </c>
      <c r="AK3912" s="7" t="s">
        <v>35040</v>
      </c>
      <c r="AL3912" s="7" t="s">
        <v>50</v>
      </c>
      <c r="AM3912" s="7" t="s">
        <v>36840</v>
      </c>
      <c r="AN3912" s="7" t="s">
        <v>66</v>
      </c>
      <c r="AO3912" s="7" t="s">
        <v>36841</v>
      </c>
      <c r="AP3912" s="22" t="s">
        <v>36842</v>
      </c>
      <c r="AQ3912" s="9" t="s">
        <v>50</v>
      </c>
      <c r="AR3912" s="7" t="s">
        <v>50</v>
      </c>
    </row>
    <row r="3913" spans="1:44" ht="15" thickBot="1">
      <c r="A3913" s="10" t="s">
        <v>36843</v>
      </c>
      <c r="B3913" s="11">
        <v>1639</v>
      </c>
      <c r="C3913" s="12">
        <v>44562</v>
      </c>
      <c r="D3913" s="13" t="s">
        <v>45</v>
      </c>
      <c r="E3913" s="13" t="s">
        <v>46</v>
      </c>
      <c r="F3913" s="13" t="s">
        <v>70</v>
      </c>
      <c r="G3913" s="27" t="s">
        <v>54945</v>
      </c>
      <c r="H3913" s="13" t="s">
        <v>2519</v>
      </c>
      <c r="I3913" s="13" t="s">
        <v>50</v>
      </c>
      <c r="J3913" s="12">
        <v>45377</v>
      </c>
      <c r="K3913" s="13" t="s">
        <v>50</v>
      </c>
      <c r="L3913" s="13" t="s">
        <v>467</v>
      </c>
      <c r="M3913" s="13" t="s">
        <v>50</v>
      </c>
      <c r="N3913" s="13" t="s">
        <v>75</v>
      </c>
      <c r="O3913" s="13" t="s">
        <v>36844</v>
      </c>
      <c r="P3913" s="11">
        <v>152741</v>
      </c>
      <c r="Q3913" s="13" t="s">
        <v>77</v>
      </c>
      <c r="R3913" s="33" t="s">
        <v>36845</v>
      </c>
      <c r="S3913" s="33" t="s">
        <v>36846</v>
      </c>
      <c r="T3913" s="13" t="s">
        <v>36847</v>
      </c>
      <c r="U3913" s="13" t="s">
        <v>50</v>
      </c>
      <c r="V3913" s="13" t="s">
        <v>50</v>
      </c>
      <c r="W3913" s="13" t="s">
        <v>50</v>
      </c>
      <c r="X3913" s="13" t="s">
        <v>50</v>
      </c>
      <c r="Y3913" s="13" t="s">
        <v>467</v>
      </c>
      <c r="Z3913" s="13">
        <v>1</v>
      </c>
      <c r="AA3913" s="13" t="s">
        <v>50</v>
      </c>
      <c r="AB3913" s="13" t="s">
        <v>50</v>
      </c>
      <c r="AC3913" s="13" t="s">
        <v>50</v>
      </c>
      <c r="AD3913" s="13" t="s">
        <v>467</v>
      </c>
      <c r="AE3913" s="13" t="s">
        <v>50</v>
      </c>
      <c r="AF3913" s="13" t="s">
        <v>50</v>
      </c>
      <c r="AG3913" s="13" t="s">
        <v>50</v>
      </c>
      <c r="AH3913" s="13" t="s">
        <v>50</v>
      </c>
      <c r="AI3913" s="13" t="s">
        <v>50</v>
      </c>
      <c r="AJ3913" s="13" t="s">
        <v>50</v>
      </c>
      <c r="AK3913" s="13" t="s">
        <v>50</v>
      </c>
      <c r="AL3913" s="13" t="s">
        <v>50</v>
      </c>
      <c r="AM3913" s="13" t="s">
        <v>36848</v>
      </c>
      <c r="AN3913" s="13" t="s">
        <v>66</v>
      </c>
      <c r="AO3913" s="13" t="s">
        <v>36849</v>
      </c>
      <c r="AP3913" s="21" t="s">
        <v>36850</v>
      </c>
      <c r="AQ3913" s="15" t="s">
        <v>50</v>
      </c>
      <c r="AR3913" s="13" t="s">
        <v>50</v>
      </c>
    </row>
    <row r="3914" spans="1:44" ht="15" thickBot="1">
      <c r="A3914" s="4" t="s">
        <v>36851</v>
      </c>
      <c r="B3914" s="7" t="s">
        <v>50</v>
      </c>
      <c r="C3914" s="6">
        <v>43831</v>
      </c>
      <c r="D3914" s="7" t="s">
        <v>45</v>
      </c>
      <c r="E3914" s="7" t="s">
        <v>46</v>
      </c>
      <c r="F3914" s="7" t="s">
        <v>70</v>
      </c>
      <c r="G3914" s="27" t="s">
        <v>54945</v>
      </c>
      <c r="H3914" s="7" t="s">
        <v>50</v>
      </c>
      <c r="I3914" s="7" t="s">
        <v>50</v>
      </c>
      <c r="J3914" s="6">
        <v>45379</v>
      </c>
      <c r="K3914" s="7" t="s">
        <v>50</v>
      </c>
      <c r="L3914" s="7" t="s">
        <v>1624</v>
      </c>
      <c r="M3914" s="7" t="s">
        <v>36852</v>
      </c>
      <c r="N3914" s="7" t="s">
        <v>1880</v>
      </c>
      <c r="O3914" s="7" t="s">
        <v>36853</v>
      </c>
      <c r="P3914" s="5">
        <v>152754</v>
      </c>
      <c r="Q3914" s="7" t="s">
        <v>50</v>
      </c>
      <c r="R3914" s="34" t="s">
        <v>36854</v>
      </c>
      <c r="S3914" s="34" t="s">
        <v>36855</v>
      </c>
      <c r="T3914" s="7" t="s">
        <v>50</v>
      </c>
      <c r="U3914" s="7" t="s">
        <v>50</v>
      </c>
      <c r="V3914" s="7">
        <v>100000</v>
      </c>
      <c r="W3914" s="7" t="s">
        <v>60</v>
      </c>
      <c r="X3914" s="7">
        <v>100000</v>
      </c>
      <c r="Y3914" s="7" t="s">
        <v>467</v>
      </c>
      <c r="Z3914" s="7">
        <v>1</v>
      </c>
      <c r="AA3914" s="7">
        <v>100000</v>
      </c>
      <c r="AB3914" s="7" t="s">
        <v>60</v>
      </c>
      <c r="AC3914" s="7">
        <v>100000</v>
      </c>
      <c r="AD3914" s="7" t="s">
        <v>1624</v>
      </c>
      <c r="AE3914" s="7">
        <v>100000</v>
      </c>
      <c r="AF3914" s="7" t="s">
        <v>60</v>
      </c>
      <c r="AG3914" s="7">
        <v>100000</v>
      </c>
      <c r="AH3914" s="7">
        <v>100000</v>
      </c>
      <c r="AI3914" s="7" t="s">
        <v>60</v>
      </c>
      <c r="AJ3914" s="7">
        <v>100000</v>
      </c>
      <c r="AK3914" s="7" t="s">
        <v>35040</v>
      </c>
      <c r="AL3914" s="7" t="s">
        <v>50</v>
      </c>
      <c r="AM3914" s="7" t="s">
        <v>36856</v>
      </c>
      <c r="AN3914" s="7" t="s">
        <v>66</v>
      </c>
      <c r="AO3914" s="7" t="s">
        <v>36857</v>
      </c>
      <c r="AP3914" s="22" t="s">
        <v>36858</v>
      </c>
      <c r="AQ3914" s="9" t="s">
        <v>50</v>
      </c>
      <c r="AR3914" s="7" t="s">
        <v>50</v>
      </c>
    </row>
    <row r="3915" spans="1:44" ht="15" thickBot="1">
      <c r="A3915" s="10" t="s">
        <v>36859</v>
      </c>
      <c r="B3915" s="13">
        <v>144</v>
      </c>
      <c r="C3915" s="12">
        <v>40909</v>
      </c>
      <c r="D3915" s="13" t="s">
        <v>45</v>
      </c>
      <c r="E3915" s="13" t="s">
        <v>1939</v>
      </c>
      <c r="F3915" s="13" t="s">
        <v>70</v>
      </c>
      <c r="G3915" s="27" t="s">
        <v>54945</v>
      </c>
      <c r="H3915" s="13" t="s">
        <v>50</v>
      </c>
      <c r="I3915" s="13" t="s">
        <v>50</v>
      </c>
      <c r="J3915" s="12">
        <v>45376</v>
      </c>
      <c r="K3915" s="13" t="s">
        <v>50</v>
      </c>
      <c r="L3915" s="13" t="s">
        <v>52</v>
      </c>
      <c r="M3915" s="13" t="s">
        <v>36860</v>
      </c>
      <c r="N3915" s="13" t="s">
        <v>1559</v>
      </c>
      <c r="O3915" s="13" t="s">
        <v>36861</v>
      </c>
      <c r="P3915" s="11">
        <v>153152</v>
      </c>
      <c r="Q3915" s="13" t="s">
        <v>642</v>
      </c>
      <c r="R3915" s="33" t="s">
        <v>36862</v>
      </c>
      <c r="S3915" s="33" t="s">
        <v>36863</v>
      </c>
      <c r="T3915" s="13" t="s">
        <v>36864</v>
      </c>
      <c r="U3915" s="13" t="s">
        <v>50</v>
      </c>
      <c r="V3915" s="13">
        <v>750000</v>
      </c>
      <c r="W3915" s="13" t="s">
        <v>60</v>
      </c>
      <c r="X3915" s="13">
        <v>750000</v>
      </c>
      <c r="Y3915" s="13" t="s">
        <v>50</v>
      </c>
      <c r="Z3915" s="13">
        <v>1</v>
      </c>
      <c r="AA3915" s="13" t="s">
        <v>50</v>
      </c>
      <c r="AB3915" s="13" t="s">
        <v>50</v>
      </c>
      <c r="AC3915" s="13" t="s">
        <v>50</v>
      </c>
      <c r="AD3915" s="13" t="s">
        <v>50</v>
      </c>
      <c r="AE3915" s="13" t="s">
        <v>50</v>
      </c>
      <c r="AF3915" s="13" t="s">
        <v>50</v>
      </c>
      <c r="AG3915" s="13" t="s">
        <v>50</v>
      </c>
      <c r="AH3915" s="13">
        <v>750000</v>
      </c>
      <c r="AI3915" s="13" t="s">
        <v>60</v>
      </c>
      <c r="AJ3915" s="13">
        <v>750000</v>
      </c>
      <c r="AK3915" s="13" t="s">
        <v>50</v>
      </c>
      <c r="AL3915" s="13" t="s">
        <v>50</v>
      </c>
      <c r="AM3915" s="13" t="s">
        <v>36865</v>
      </c>
      <c r="AN3915" s="13" t="s">
        <v>253</v>
      </c>
      <c r="AO3915" s="13" t="s">
        <v>36866</v>
      </c>
      <c r="AP3915" s="21" t="s">
        <v>36867</v>
      </c>
      <c r="AQ3915" s="15" t="s">
        <v>50</v>
      </c>
      <c r="AR3915" s="13" t="s">
        <v>50</v>
      </c>
    </row>
    <row r="3916" spans="1:44" ht="15" thickBot="1">
      <c r="A3916" s="4" t="s">
        <v>36868</v>
      </c>
      <c r="B3916" s="5">
        <v>1022</v>
      </c>
      <c r="C3916" s="6">
        <v>43831</v>
      </c>
      <c r="D3916" s="7" t="s">
        <v>45</v>
      </c>
      <c r="E3916" s="7" t="s">
        <v>46</v>
      </c>
      <c r="F3916" s="7" t="s">
        <v>70</v>
      </c>
      <c r="G3916" s="27" t="s">
        <v>54945</v>
      </c>
      <c r="H3916" s="7" t="s">
        <v>50</v>
      </c>
      <c r="I3916" s="7" t="s">
        <v>50</v>
      </c>
      <c r="J3916" s="6">
        <v>45377</v>
      </c>
      <c r="K3916" s="7" t="s">
        <v>50</v>
      </c>
      <c r="L3916" s="7" t="s">
        <v>467</v>
      </c>
      <c r="M3916" s="7" t="s">
        <v>4250</v>
      </c>
      <c r="N3916" s="7" t="s">
        <v>133</v>
      </c>
      <c r="O3916" s="7" t="s">
        <v>36869</v>
      </c>
      <c r="P3916" s="5">
        <v>154564</v>
      </c>
      <c r="Q3916" s="7" t="s">
        <v>135</v>
      </c>
      <c r="R3916" s="34" t="s">
        <v>36870</v>
      </c>
      <c r="S3916" s="34" t="s">
        <v>36871</v>
      </c>
      <c r="T3916" s="7" t="s">
        <v>36872</v>
      </c>
      <c r="U3916" s="7" t="s">
        <v>36873</v>
      </c>
      <c r="V3916" s="7">
        <v>99998</v>
      </c>
      <c r="W3916" s="7" t="s">
        <v>139</v>
      </c>
      <c r="X3916" s="7">
        <v>126277</v>
      </c>
      <c r="Y3916" s="7" t="s">
        <v>467</v>
      </c>
      <c r="Z3916" s="7">
        <v>1</v>
      </c>
      <c r="AA3916" s="7">
        <v>99998</v>
      </c>
      <c r="AB3916" s="7" t="s">
        <v>139</v>
      </c>
      <c r="AC3916" s="7">
        <v>126277</v>
      </c>
      <c r="AD3916" s="7" t="s">
        <v>467</v>
      </c>
      <c r="AE3916" s="7">
        <v>99998</v>
      </c>
      <c r="AF3916" s="7" t="s">
        <v>139</v>
      </c>
      <c r="AG3916" s="7">
        <v>126277</v>
      </c>
      <c r="AH3916" s="7">
        <v>99998</v>
      </c>
      <c r="AI3916" s="7" t="s">
        <v>139</v>
      </c>
      <c r="AJ3916" s="7">
        <v>126277</v>
      </c>
      <c r="AK3916" s="7" t="s">
        <v>50</v>
      </c>
      <c r="AL3916" s="7" t="s">
        <v>50</v>
      </c>
      <c r="AM3916" s="7" t="s">
        <v>36874</v>
      </c>
      <c r="AN3916" s="7" t="s">
        <v>66</v>
      </c>
      <c r="AO3916" s="7" t="s">
        <v>36875</v>
      </c>
      <c r="AP3916" s="22" t="s">
        <v>36876</v>
      </c>
      <c r="AQ3916" s="9" t="s">
        <v>50</v>
      </c>
      <c r="AR3916" s="7" t="s">
        <v>50</v>
      </c>
    </row>
    <row r="3917" spans="1:44" ht="15" thickBot="1">
      <c r="A3917" s="10" t="s">
        <v>36877</v>
      </c>
      <c r="B3917" s="11">
        <v>1049</v>
      </c>
      <c r="C3917" s="12">
        <v>42370</v>
      </c>
      <c r="D3917" s="13" t="s">
        <v>45</v>
      </c>
      <c r="E3917" s="13" t="s">
        <v>1939</v>
      </c>
      <c r="F3917" s="13" t="s">
        <v>70</v>
      </c>
      <c r="G3917" s="27" t="s">
        <v>54945</v>
      </c>
      <c r="H3917" s="13" t="s">
        <v>50</v>
      </c>
      <c r="I3917" s="13" t="s">
        <v>50</v>
      </c>
      <c r="J3917" s="12">
        <v>45378</v>
      </c>
      <c r="K3917" s="13" t="s">
        <v>50</v>
      </c>
      <c r="L3917" s="13" t="s">
        <v>52</v>
      </c>
      <c r="M3917" s="13" t="s">
        <v>8847</v>
      </c>
      <c r="N3917" s="13" t="s">
        <v>36878</v>
      </c>
      <c r="O3917" s="13" t="s">
        <v>36879</v>
      </c>
      <c r="P3917" s="11">
        <v>155599</v>
      </c>
      <c r="Q3917" s="13" t="s">
        <v>4195</v>
      </c>
      <c r="R3917" s="33" t="s">
        <v>36880</v>
      </c>
      <c r="S3917" s="33" t="s">
        <v>36881</v>
      </c>
      <c r="T3917" s="13" t="s">
        <v>50</v>
      </c>
      <c r="U3917" s="13" t="s">
        <v>50</v>
      </c>
      <c r="V3917" s="13">
        <v>30000</v>
      </c>
      <c r="W3917" s="13" t="s">
        <v>60</v>
      </c>
      <c r="X3917" s="13">
        <v>30000</v>
      </c>
      <c r="Y3917" s="13" t="s">
        <v>50</v>
      </c>
      <c r="Z3917" s="13">
        <v>2</v>
      </c>
      <c r="AA3917" s="13" t="s">
        <v>50</v>
      </c>
      <c r="AB3917" s="13" t="s">
        <v>50</v>
      </c>
      <c r="AC3917" s="13" t="s">
        <v>50</v>
      </c>
      <c r="AD3917" s="13" t="s">
        <v>50</v>
      </c>
      <c r="AE3917" s="13" t="s">
        <v>50</v>
      </c>
      <c r="AF3917" s="13" t="s">
        <v>50</v>
      </c>
      <c r="AG3917" s="13" t="s">
        <v>50</v>
      </c>
      <c r="AH3917" s="13">
        <v>180000</v>
      </c>
      <c r="AI3917" s="13" t="s">
        <v>60</v>
      </c>
      <c r="AJ3917" s="13">
        <v>180000</v>
      </c>
      <c r="AK3917" s="13" t="s">
        <v>17757</v>
      </c>
      <c r="AL3917" s="13" t="s">
        <v>50</v>
      </c>
      <c r="AM3917" s="13" t="s">
        <v>36882</v>
      </c>
      <c r="AN3917" s="13" t="s">
        <v>993</v>
      </c>
      <c r="AO3917" s="13" t="s">
        <v>36883</v>
      </c>
      <c r="AP3917" s="15" t="s">
        <v>50</v>
      </c>
      <c r="AQ3917" s="21" t="s">
        <v>36884</v>
      </c>
      <c r="AR3917" s="13" t="s">
        <v>50</v>
      </c>
    </row>
    <row r="3918" spans="1:44" ht="15" thickBot="1">
      <c r="A3918" s="4" t="s">
        <v>36885</v>
      </c>
      <c r="B3918" s="5">
        <v>1049</v>
      </c>
      <c r="C3918" s="6">
        <v>35796</v>
      </c>
      <c r="D3918" s="7" t="s">
        <v>45</v>
      </c>
      <c r="E3918" s="7" t="s">
        <v>1939</v>
      </c>
      <c r="F3918" s="7" t="s">
        <v>70</v>
      </c>
      <c r="G3918" s="26" t="s">
        <v>54946</v>
      </c>
      <c r="H3918" s="7" t="s">
        <v>50</v>
      </c>
      <c r="I3918" s="7" t="s">
        <v>50</v>
      </c>
      <c r="J3918" s="6">
        <v>45378</v>
      </c>
      <c r="K3918" s="7" t="s">
        <v>50</v>
      </c>
      <c r="L3918" s="7" t="s">
        <v>52</v>
      </c>
      <c r="M3918" s="7" t="s">
        <v>50</v>
      </c>
      <c r="N3918" s="7" t="s">
        <v>36886</v>
      </c>
      <c r="O3918" s="7" t="s">
        <v>36887</v>
      </c>
      <c r="P3918" s="5">
        <v>158068</v>
      </c>
      <c r="Q3918" s="7" t="s">
        <v>166</v>
      </c>
      <c r="R3918" s="34" t="s">
        <v>36888</v>
      </c>
      <c r="S3918" s="34" t="s">
        <v>36889</v>
      </c>
      <c r="T3918" s="7" t="s">
        <v>36890</v>
      </c>
      <c r="U3918" s="7">
        <f>804-972-831</f>
        <v>-999</v>
      </c>
      <c r="V3918" s="7">
        <v>30000</v>
      </c>
      <c r="W3918" s="7" t="s">
        <v>60</v>
      </c>
      <c r="X3918" s="7">
        <v>30000</v>
      </c>
      <c r="Y3918" s="7" t="s">
        <v>50</v>
      </c>
      <c r="Z3918" s="7">
        <v>1</v>
      </c>
      <c r="AA3918" s="7" t="s">
        <v>50</v>
      </c>
      <c r="AB3918" s="7" t="s">
        <v>50</v>
      </c>
      <c r="AC3918" s="7" t="s">
        <v>50</v>
      </c>
      <c r="AD3918" s="7" t="s">
        <v>50</v>
      </c>
      <c r="AE3918" s="7" t="s">
        <v>50</v>
      </c>
      <c r="AF3918" s="7" t="s">
        <v>50</v>
      </c>
      <c r="AG3918" s="7" t="s">
        <v>50</v>
      </c>
      <c r="AH3918" s="7">
        <v>30000</v>
      </c>
      <c r="AI3918" s="7" t="s">
        <v>60</v>
      </c>
      <c r="AJ3918" s="7">
        <v>30000</v>
      </c>
      <c r="AK3918" s="7" t="s">
        <v>50</v>
      </c>
      <c r="AL3918" s="7" t="s">
        <v>50</v>
      </c>
      <c r="AM3918" s="7" t="s">
        <v>36891</v>
      </c>
      <c r="AN3918" s="7" t="s">
        <v>4746</v>
      </c>
      <c r="AO3918" s="7" t="s">
        <v>36892</v>
      </c>
      <c r="AP3918" s="22" t="s">
        <v>36893</v>
      </c>
      <c r="AQ3918" s="9" t="s">
        <v>50</v>
      </c>
      <c r="AR3918" s="7" t="s">
        <v>50</v>
      </c>
    </row>
    <row r="3919" spans="1:44" ht="15" thickBot="1">
      <c r="A3919" s="10" t="s">
        <v>36894</v>
      </c>
      <c r="B3919" s="11">
        <v>1127</v>
      </c>
      <c r="C3919" s="12">
        <v>32509</v>
      </c>
      <c r="D3919" s="13" t="s">
        <v>45</v>
      </c>
      <c r="E3919" s="13" t="s">
        <v>46</v>
      </c>
      <c r="F3919" s="13" t="s">
        <v>70</v>
      </c>
      <c r="G3919" s="13" t="s">
        <v>176</v>
      </c>
      <c r="H3919" s="13" t="s">
        <v>24549</v>
      </c>
      <c r="I3919" s="13" t="s">
        <v>50</v>
      </c>
      <c r="J3919" s="12">
        <v>45378</v>
      </c>
      <c r="K3919" s="13" t="s">
        <v>50</v>
      </c>
      <c r="L3919" s="13" t="s">
        <v>52</v>
      </c>
      <c r="M3919" s="13" t="s">
        <v>36895</v>
      </c>
      <c r="N3919" s="13" t="s">
        <v>21832</v>
      </c>
      <c r="O3919" s="13" t="s">
        <v>36896</v>
      </c>
      <c r="P3919" s="11">
        <v>158092</v>
      </c>
      <c r="Q3919" s="13" t="s">
        <v>4195</v>
      </c>
      <c r="R3919" s="33" t="s">
        <v>36897</v>
      </c>
      <c r="S3919" s="33" t="s">
        <v>36898</v>
      </c>
      <c r="T3919" s="13" t="s">
        <v>36899</v>
      </c>
      <c r="U3919" s="13" t="s">
        <v>36900</v>
      </c>
      <c r="V3919" s="13">
        <v>30000</v>
      </c>
      <c r="W3919" s="13" t="s">
        <v>60</v>
      </c>
      <c r="X3919" s="13">
        <v>30000</v>
      </c>
      <c r="Y3919" s="13" t="s">
        <v>50</v>
      </c>
      <c r="Z3919" s="13">
        <v>1</v>
      </c>
      <c r="AA3919" s="13" t="s">
        <v>50</v>
      </c>
      <c r="AB3919" s="13" t="s">
        <v>50</v>
      </c>
      <c r="AC3919" s="13" t="s">
        <v>50</v>
      </c>
      <c r="AD3919" s="13" t="s">
        <v>50</v>
      </c>
      <c r="AE3919" s="13" t="s">
        <v>50</v>
      </c>
      <c r="AF3919" s="13" t="s">
        <v>50</v>
      </c>
      <c r="AG3919" s="13" t="s">
        <v>50</v>
      </c>
      <c r="AH3919" s="13">
        <v>30000</v>
      </c>
      <c r="AI3919" s="13" t="s">
        <v>60</v>
      </c>
      <c r="AJ3919" s="13">
        <v>30000</v>
      </c>
      <c r="AK3919" s="13" t="s">
        <v>50</v>
      </c>
      <c r="AL3919" s="13" t="s">
        <v>50</v>
      </c>
      <c r="AM3919" s="13" t="s">
        <v>36901</v>
      </c>
      <c r="AN3919" s="13" t="s">
        <v>66</v>
      </c>
      <c r="AO3919" s="13" t="s">
        <v>36902</v>
      </c>
      <c r="AP3919" s="21" t="s">
        <v>36903</v>
      </c>
      <c r="AQ3919" s="15" t="s">
        <v>50</v>
      </c>
      <c r="AR3919" s="13" t="s">
        <v>50</v>
      </c>
    </row>
    <row r="3920" spans="1:44" ht="15" thickBot="1">
      <c r="A3920" s="4" t="s">
        <v>36904</v>
      </c>
      <c r="B3920" s="5">
        <v>38228</v>
      </c>
      <c r="C3920" s="7" t="s">
        <v>1379</v>
      </c>
      <c r="D3920" s="7" t="s">
        <v>45</v>
      </c>
      <c r="E3920" s="7" t="s">
        <v>46</v>
      </c>
      <c r="F3920" s="7" t="s">
        <v>47</v>
      </c>
      <c r="G3920" s="7" t="s">
        <v>48</v>
      </c>
      <c r="H3920" s="7" t="s">
        <v>49</v>
      </c>
      <c r="I3920" s="7" t="s">
        <v>50</v>
      </c>
      <c r="J3920" s="6">
        <v>45376</v>
      </c>
      <c r="K3920" s="7" t="s">
        <v>161</v>
      </c>
      <c r="L3920" s="7" t="s">
        <v>162</v>
      </c>
      <c r="M3920" s="7" t="s">
        <v>36905</v>
      </c>
      <c r="N3920" s="7" t="s">
        <v>36906</v>
      </c>
      <c r="O3920" s="7" t="s">
        <v>36907</v>
      </c>
      <c r="P3920" s="5">
        <v>158301</v>
      </c>
      <c r="Q3920" s="7" t="s">
        <v>683</v>
      </c>
      <c r="R3920" s="34" t="s">
        <v>36908</v>
      </c>
      <c r="S3920" s="34" t="s">
        <v>36909</v>
      </c>
      <c r="T3920" s="7" t="s">
        <v>50</v>
      </c>
      <c r="U3920" s="7" t="s">
        <v>36910</v>
      </c>
      <c r="V3920" s="7" t="s">
        <v>50</v>
      </c>
      <c r="W3920" s="7" t="s">
        <v>50</v>
      </c>
      <c r="X3920" s="7" t="s">
        <v>50</v>
      </c>
      <c r="Y3920" s="7" t="s">
        <v>61</v>
      </c>
      <c r="Z3920" s="7">
        <v>1</v>
      </c>
      <c r="AA3920" s="7" t="s">
        <v>50</v>
      </c>
      <c r="AB3920" s="7" t="s">
        <v>50</v>
      </c>
      <c r="AC3920" s="7" t="s">
        <v>50</v>
      </c>
      <c r="AD3920" s="7" t="s">
        <v>50</v>
      </c>
      <c r="AE3920" s="7" t="s">
        <v>50</v>
      </c>
      <c r="AF3920" s="7" t="s">
        <v>50</v>
      </c>
      <c r="AG3920" s="7" t="s">
        <v>50</v>
      </c>
      <c r="AH3920" s="7" t="s">
        <v>50</v>
      </c>
      <c r="AI3920" s="7" t="s">
        <v>50</v>
      </c>
      <c r="AJ3920" s="7" t="s">
        <v>50</v>
      </c>
      <c r="AK3920" s="7" t="s">
        <v>50</v>
      </c>
      <c r="AL3920" s="7" t="s">
        <v>50</v>
      </c>
      <c r="AM3920" s="7" t="s">
        <v>36911</v>
      </c>
      <c r="AN3920" s="7" t="s">
        <v>66</v>
      </c>
      <c r="AO3920" s="7" t="s">
        <v>36912</v>
      </c>
      <c r="AP3920" s="22" t="s">
        <v>36913</v>
      </c>
      <c r="AQ3920" s="9" t="s">
        <v>50</v>
      </c>
      <c r="AR3920" s="7" t="s">
        <v>50</v>
      </c>
    </row>
    <row r="3921" spans="1:44" ht="15" thickBot="1">
      <c r="A3921" s="10" t="s">
        <v>36914</v>
      </c>
      <c r="B3921" s="13" t="s">
        <v>50</v>
      </c>
      <c r="C3921" s="12">
        <v>43770</v>
      </c>
      <c r="D3921" s="13" t="s">
        <v>45</v>
      </c>
      <c r="E3921" s="13" t="s">
        <v>46</v>
      </c>
      <c r="F3921" s="13" t="s">
        <v>70</v>
      </c>
      <c r="G3921" s="26" t="s">
        <v>54946</v>
      </c>
      <c r="H3921" s="13" t="s">
        <v>50</v>
      </c>
      <c r="I3921" s="13" t="s">
        <v>50</v>
      </c>
      <c r="J3921" s="12">
        <v>45378</v>
      </c>
      <c r="K3921" s="13" t="s">
        <v>50</v>
      </c>
      <c r="L3921" s="13" t="s">
        <v>178</v>
      </c>
      <c r="M3921" s="13" t="s">
        <v>36915</v>
      </c>
      <c r="N3921" s="13" t="s">
        <v>36916</v>
      </c>
      <c r="O3921" s="13" t="s">
        <v>36917</v>
      </c>
      <c r="P3921" s="11">
        <v>159376</v>
      </c>
      <c r="Q3921" s="13" t="s">
        <v>245</v>
      </c>
      <c r="R3921" s="30" t="s">
        <v>50</v>
      </c>
      <c r="S3921" s="30" t="s">
        <v>50</v>
      </c>
      <c r="T3921" s="13" t="s">
        <v>50</v>
      </c>
      <c r="U3921" s="13" t="s">
        <v>50</v>
      </c>
      <c r="V3921" s="13">
        <v>9000000</v>
      </c>
      <c r="W3921" s="13" t="s">
        <v>2056</v>
      </c>
      <c r="X3921" s="13">
        <v>1245330</v>
      </c>
      <c r="Y3921" s="13" t="s">
        <v>50</v>
      </c>
      <c r="Z3921" s="13">
        <v>1</v>
      </c>
      <c r="AA3921" s="13">
        <v>9000000</v>
      </c>
      <c r="AB3921" s="13" t="s">
        <v>2056</v>
      </c>
      <c r="AC3921" s="13">
        <v>1245330</v>
      </c>
      <c r="AD3921" s="13" t="s">
        <v>178</v>
      </c>
      <c r="AE3921" s="13">
        <v>9000000</v>
      </c>
      <c r="AF3921" s="13" t="s">
        <v>2056</v>
      </c>
      <c r="AG3921" s="13">
        <v>1245330</v>
      </c>
      <c r="AH3921" s="13">
        <v>9000000</v>
      </c>
      <c r="AI3921" s="13" t="s">
        <v>2056</v>
      </c>
      <c r="AJ3921" s="13">
        <v>1245330</v>
      </c>
      <c r="AK3921" s="13" t="s">
        <v>36918</v>
      </c>
      <c r="AL3921" s="13" t="s">
        <v>50</v>
      </c>
      <c r="AM3921" s="13" t="s">
        <v>50</v>
      </c>
      <c r="AN3921" s="13" t="s">
        <v>50</v>
      </c>
      <c r="AO3921" s="13" t="s">
        <v>50</v>
      </c>
      <c r="AP3921" s="15" t="s">
        <v>50</v>
      </c>
      <c r="AQ3921" s="15" t="s">
        <v>50</v>
      </c>
      <c r="AR3921" s="13" t="s">
        <v>1186</v>
      </c>
    </row>
    <row r="3922" spans="1:44" ht="15" thickBot="1">
      <c r="A3922" s="4" t="s">
        <v>36919</v>
      </c>
      <c r="B3922" s="5">
        <v>2017</v>
      </c>
      <c r="C3922" s="6">
        <v>45292</v>
      </c>
      <c r="D3922" s="7" t="s">
        <v>45</v>
      </c>
      <c r="E3922" s="7" t="s">
        <v>46</v>
      </c>
      <c r="F3922" s="7" t="s">
        <v>70</v>
      </c>
      <c r="G3922" s="7" t="s">
        <v>71</v>
      </c>
      <c r="H3922" s="7" t="s">
        <v>50</v>
      </c>
      <c r="I3922" s="7" t="s">
        <v>50</v>
      </c>
      <c r="J3922" s="6">
        <v>45378</v>
      </c>
      <c r="K3922" s="7" t="s">
        <v>50</v>
      </c>
      <c r="L3922" s="7" t="s">
        <v>178</v>
      </c>
      <c r="M3922" s="7" t="s">
        <v>36920</v>
      </c>
      <c r="N3922" s="7" t="s">
        <v>75</v>
      </c>
      <c r="O3922" s="7" t="s">
        <v>36921</v>
      </c>
      <c r="P3922" s="5">
        <v>159478</v>
      </c>
      <c r="Q3922" s="7" t="s">
        <v>77</v>
      </c>
      <c r="R3922" s="34" t="s">
        <v>36922</v>
      </c>
      <c r="S3922" s="34" t="s">
        <v>36923</v>
      </c>
      <c r="T3922" s="7" t="s">
        <v>36924</v>
      </c>
      <c r="U3922" s="7" t="s">
        <v>50</v>
      </c>
      <c r="V3922" s="7" t="s">
        <v>50</v>
      </c>
      <c r="W3922" s="7" t="s">
        <v>50</v>
      </c>
      <c r="X3922" s="7" t="s">
        <v>50</v>
      </c>
      <c r="Y3922" s="7" t="s">
        <v>50</v>
      </c>
      <c r="Z3922" s="7">
        <v>1</v>
      </c>
      <c r="AA3922" s="7" t="s">
        <v>50</v>
      </c>
      <c r="AB3922" s="7" t="s">
        <v>50</v>
      </c>
      <c r="AC3922" s="7" t="s">
        <v>50</v>
      </c>
      <c r="AD3922" s="7" t="s">
        <v>178</v>
      </c>
      <c r="AE3922" s="7" t="s">
        <v>50</v>
      </c>
      <c r="AF3922" s="7" t="s">
        <v>50</v>
      </c>
      <c r="AG3922" s="7" t="s">
        <v>50</v>
      </c>
      <c r="AH3922" s="7" t="s">
        <v>50</v>
      </c>
      <c r="AI3922" s="7" t="s">
        <v>50</v>
      </c>
      <c r="AJ3922" s="7" t="s">
        <v>50</v>
      </c>
      <c r="AK3922" s="7" t="s">
        <v>36925</v>
      </c>
      <c r="AL3922" s="7" t="s">
        <v>50</v>
      </c>
      <c r="AM3922" s="7" t="s">
        <v>36926</v>
      </c>
      <c r="AN3922" s="7" t="s">
        <v>66</v>
      </c>
      <c r="AO3922" s="7" t="s">
        <v>50</v>
      </c>
      <c r="AP3922" s="9" t="s">
        <v>50</v>
      </c>
      <c r="AQ3922" s="22" t="s">
        <v>36927</v>
      </c>
      <c r="AR3922" s="7" t="s">
        <v>255</v>
      </c>
    </row>
    <row r="3923" spans="1:44" ht="15" thickBot="1">
      <c r="A3923" s="10" t="s">
        <v>36928</v>
      </c>
      <c r="B3923" s="13" t="s">
        <v>50</v>
      </c>
      <c r="C3923" s="13" t="s">
        <v>50</v>
      </c>
      <c r="D3923" s="13" t="s">
        <v>45</v>
      </c>
      <c r="E3923" s="13" t="s">
        <v>46</v>
      </c>
      <c r="F3923" s="13" t="s">
        <v>70</v>
      </c>
      <c r="G3923" s="13" t="s">
        <v>50</v>
      </c>
      <c r="H3923" s="13" t="s">
        <v>50</v>
      </c>
      <c r="I3923" s="13" t="s">
        <v>50</v>
      </c>
      <c r="J3923" s="12">
        <v>45378</v>
      </c>
      <c r="K3923" s="13" t="s">
        <v>50</v>
      </c>
      <c r="L3923" s="13" t="s">
        <v>1624</v>
      </c>
      <c r="M3923" s="13" t="s">
        <v>36929</v>
      </c>
      <c r="N3923" s="13" t="s">
        <v>50</v>
      </c>
      <c r="O3923" s="13" t="s">
        <v>36930</v>
      </c>
      <c r="P3923" s="11">
        <v>160422</v>
      </c>
      <c r="Q3923" s="13" t="s">
        <v>50</v>
      </c>
      <c r="R3923" s="33" t="s">
        <v>36931</v>
      </c>
      <c r="S3923" s="30" t="s">
        <v>50</v>
      </c>
      <c r="T3923" s="13" t="s">
        <v>50</v>
      </c>
      <c r="U3923" s="13" t="s">
        <v>50</v>
      </c>
      <c r="V3923" s="13">
        <v>250000</v>
      </c>
      <c r="W3923" s="13" t="s">
        <v>60</v>
      </c>
      <c r="X3923" s="13">
        <v>250000</v>
      </c>
      <c r="Y3923" s="13" t="s">
        <v>467</v>
      </c>
      <c r="Z3923" s="13">
        <v>1</v>
      </c>
      <c r="AA3923" s="13">
        <v>250000</v>
      </c>
      <c r="AB3923" s="13" t="s">
        <v>60</v>
      </c>
      <c r="AC3923" s="13">
        <v>250000</v>
      </c>
      <c r="AD3923" s="13" t="s">
        <v>1624</v>
      </c>
      <c r="AE3923" s="13">
        <v>250000</v>
      </c>
      <c r="AF3923" s="13" t="s">
        <v>60</v>
      </c>
      <c r="AG3923" s="13">
        <v>250000</v>
      </c>
      <c r="AH3923" s="13">
        <v>250000</v>
      </c>
      <c r="AI3923" s="13" t="s">
        <v>60</v>
      </c>
      <c r="AJ3923" s="13">
        <v>250000</v>
      </c>
      <c r="AK3923" s="13" t="s">
        <v>4115</v>
      </c>
      <c r="AL3923" s="13" t="s">
        <v>50</v>
      </c>
      <c r="AM3923" s="13" t="s">
        <v>36932</v>
      </c>
      <c r="AN3923" s="13" t="s">
        <v>66</v>
      </c>
      <c r="AO3923" s="13" t="s">
        <v>50</v>
      </c>
      <c r="AP3923" s="15" t="s">
        <v>50</v>
      </c>
      <c r="AQ3923" s="21" t="s">
        <v>36933</v>
      </c>
      <c r="AR3923" s="13" t="s">
        <v>255</v>
      </c>
    </row>
    <row r="3924" spans="1:44" ht="15" thickBot="1">
      <c r="A3924" s="4" t="s">
        <v>36934</v>
      </c>
      <c r="B3924" s="5">
        <v>1049</v>
      </c>
      <c r="C3924" s="7" t="s">
        <v>50</v>
      </c>
      <c r="D3924" s="7" t="s">
        <v>45</v>
      </c>
      <c r="E3924" s="7" t="s">
        <v>1939</v>
      </c>
      <c r="F3924" s="7" t="s">
        <v>70</v>
      </c>
      <c r="G3924" s="7" t="s">
        <v>87</v>
      </c>
      <c r="H3924" s="7" t="s">
        <v>2199</v>
      </c>
      <c r="I3924" s="7" t="s">
        <v>50</v>
      </c>
      <c r="J3924" s="6">
        <v>45378</v>
      </c>
      <c r="K3924" s="7" t="s">
        <v>116</v>
      </c>
      <c r="L3924" s="7" t="s">
        <v>52</v>
      </c>
      <c r="M3924" s="7" t="s">
        <v>36935</v>
      </c>
      <c r="N3924" s="7" t="s">
        <v>36936</v>
      </c>
      <c r="O3924" s="7" t="s">
        <v>36937</v>
      </c>
      <c r="P3924" s="5">
        <v>160680</v>
      </c>
      <c r="Q3924" s="7" t="s">
        <v>77</v>
      </c>
      <c r="R3924" s="34" t="s">
        <v>36938</v>
      </c>
      <c r="S3924" s="34" t="s">
        <v>36939</v>
      </c>
      <c r="T3924" s="7" t="s">
        <v>50</v>
      </c>
      <c r="U3924" s="7" t="s">
        <v>36940</v>
      </c>
      <c r="V3924" s="7">
        <v>30000</v>
      </c>
      <c r="W3924" s="7" t="s">
        <v>60</v>
      </c>
      <c r="X3924" s="7">
        <v>30000</v>
      </c>
      <c r="Y3924" s="7" t="s">
        <v>50</v>
      </c>
      <c r="Z3924" s="7">
        <v>1</v>
      </c>
      <c r="AA3924" s="7" t="s">
        <v>50</v>
      </c>
      <c r="AB3924" s="7" t="s">
        <v>50</v>
      </c>
      <c r="AC3924" s="7" t="s">
        <v>50</v>
      </c>
      <c r="AD3924" s="7" t="s">
        <v>50</v>
      </c>
      <c r="AE3924" s="7" t="s">
        <v>50</v>
      </c>
      <c r="AF3924" s="7" t="s">
        <v>50</v>
      </c>
      <c r="AG3924" s="7" t="s">
        <v>50</v>
      </c>
      <c r="AH3924" s="7">
        <v>30000</v>
      </c>
      <c r="AI3924" s="7" t="s">
        <v>60</v>
      </c>
      <c r="AJ3924" s="7">
        <v>30000</v>
      </c>
      <c r="AK3924" s="7" t="s">
        <v>50</v>
      </c>
      <c r="AL3924" s="7" t="s">
        <v>50</v>
      </c>
      <c r="AM3924" s="7" t="s">
        <v>36941</v>
      </c>
      <c r="AN3924" s="7" t="s">
        <v>5485</v>
      </c>
      <c r="AO3924" s="7" t="s">
        <v>36942</v>
      </c>
      <c r="AP3924" s="22" t="s">
        <v>36943</v>
      </c>
      <c r="AQ3924" s="9" t="s">
        <v>50</v>
      </c>
      <c r="AR3924" s="7" t="s">
        <v>50</v>
      </c>
    </row>
    <row r="3925" spans="1:44" ht="15" thickBot="1">
      <c r="A3925" s="10" t="s">
        <v>36944</v>
      </c>
      <c r="B3925" s="13">
        <v>978</v>
      </c>
      <c r="C3925" s="12">
        <v>41194</v>
      </c>
      <c r="D3925" s="13" t="s">
        <v>45</v>
      </c>
      <c r="E3925" s="13" t="s">
        <v>50</v>
      </c>
      <c r="F3925" s="13" t="s">
        <v>70</v>
      </c>
      <c r="G3925" s="27" t="s">
        <v>54945</v>
      </c>
      <c r="H3925" s="13" t="s">
        <v>50</v>
      </c>
      <c r="I3925" s="13" t="s">
        <v>50</v>
      </c>
      <c r="J3925" s="12">
        <v>45379</v>
      </c>
      <c r="K3925" s="13" t="s">
        <v>50</v>
      </c>
      <c r="L3925" s="13" t="s">
        <v>467</v>
      </c>
      <c r="M3925" s="13" t="s">
        <v>36945</v>
      </c>
      <c r="N3925" s="13" t="s">
        <v>36946</v>
      </c>
      <c r="O3925" s="13" t="s">
        <v>36947</v>
      </c>
      <c r="P3925" s="11">
        <v>163033</v>
      </c>
      <c r="Q3925" s="13" t="s">
        <v>135</v>
      </c>
      <c r="R3925" s="33" t="s">
        <v>36948</v>
      </c>
      <c r="S3925" s="33" t="s">
        <v>36949</v>
      </c>
      <c r="T3925" s="13" t="s">
        <v>50</v>
      </c>
      <c r="U3925" s="13" t="s">
        <v>50</v>
      </c>
      <c r="V3925" s="13">
        <v>300000</v>
      </c>
      <c r="W3925" s="13" t="s">
        <v>139</v>
      </c>
      <c r="X3925" s="13">
        <v>378636</v>
      </c>
      <c r="Y3925" s="13" t="s">
        <v>467</v>
      </c>
      <c r="Z3925" s="13">
        <v>2</v>
      </c>
      <c r="AA3925" s="13">
        <v>300000</v>
      </c>
      <c r="AB3925" s="13" t="s">
        <v>139</v>
      </c>
      <c r="AC3925" s="13">
        <v>378636</v>
      </c>
      <c r="AD3925" s="13" t="s">
        <v>467</v>
      </c>
      <c r="AE3925" s="13">
        <v>300000</v>
      </c>
      <c r="AF3925" s="13" t="s">
        <v>139</v>
      </c>
      <c r="AG3925" s="13">
        <v>378636</v>
      </c>
      <c r="AH3925" s="13">
        <v>337500</v>
      </c>
      <c r="AI3925" s="13" t="s">
        <v>139</v>
      </c>
      <c r="AJ3925" s="13">
        <v>425965</v>
      </c>
      <c r="AK3925" s="13" t="s">
        <v>36950</v>
      </c>
      <c r="AL3925" s="13" t="s">
        <v>50</v>
      </c>
      <c r="AM3925" s="13" t="s">
        <v>36951</v>
      </c>
      <c r="AN3925" s="13" t="s">
        <v>66</v>
      </c>
      <c r="AO3925" s="13" t="s">
        <v>36952</v>
      </c>
      <c r="AP3925" s="21" t="s">
        <v>36953</v>
      </c>
      <c r="AQ3925" s="15" t="s">
        <v>50</v>
      </c>
      <c r="AR3925" s="13" t="s">
        <v>50</v>
      </c>
    </row>
    <row r="3926" spans="1:44" ht="15" thickBot="1">
      <c r="A3926" s="4" t="s">
        <v>36954</v>
      </c>
      <c r="B3926" s="7">
        <v>132</v>
      </c>
      <c r="C3926" s="6">
        <v>41275</v>
      </c>
      <c r="D3926" s="7" t="s">
        <v>45</v>
      </c>
      <c r="E3926" s="7" t="s">
        <v>1939</v>
      </c>
      <c r="F3926" s="7" t="s">
        <v>70</v>
      </c>
      <c r="G3926" s="27" t="s">
        <v>54945</v>
      </c>
      <c r="H3926" s="7" t="s">
        <v>50</v>
      </c>
      <c r="I3926" s="7" t="s">
        <v>50</v>
      </c>
      <c r="J3926" s="6">
        <v>45376</v>
      </c>
      <c r="K3926" s="7" t="s">
        <v>50</v>
      </c>
      <c r="L3926" s="7" t="s">
        <v>52</v>
      </c>
      <c r="M3926" s="7" t="s">
        <v>7458</v>
      </c>
      <c r="N3926" s="7" t="s">
        <v>13333</v>
      </c>
      <c r="O3926" s="7" t="s">
        <v>36955</v>
      </c>
      <c r="P3926" s="5">
        <v>163515</v>
      </c>
      <c r="Q3926" s="7" t="s">
        <v>120</v>
      </c>
      <c r="R3926" s="34" t="s">
        <v>36956</v>
      </c>
      <c r="S3926" s="34" t="s">
        <v>36957</v>
      </c>
      <c r="T3926" s="7" t="s">
        <v>36958</v>
      </c>
      <c r="U3926" s="7" t="s">
        <v>36959</v>
      </c>
      <c r="V3926" s="7">
        <v>400000</v>
      </c>
      <c r="W3926" s="7" t="s">
        <v>60</v>
      </c>
      <c r="X3926" s="7">
        <v>400000</v>
      </c>
      <c r="Y3926" s="7" t="s">
        <v>50</v>
      </c>
      <c r="Z3926" s="7">
        <v>1</v>
      </c>
      <c r="AA3926" s="7" t="s">
        <v>50</v>
      </c>
      <c r="AB3926" s="7" t="s">
        <v>50</v>
      </c>
      <c r="AC3926" s="7" t="s">
        <v>50</v>
      </c>
      <c r="AD3926" s="7" t="s">
        <v>50</v>
      </c>
      <c r="AE3926" s="7" t="s">
        <v>50</v>
      </c>
      <c r="AF3926" s="7" t="s">
        <v>50</v>
      </c>
      <c r="AG3926" s="7" t="s">
        <v>50</v>
      </c>
      <c r="AH3926" s="7">
        <v>400000</v>
      </c>
      <c r="AI3926" s="7" t="s">
        <v>60</v>
      </c>
      <c r="AJ3926" s="7">
        <v>400000</v>
      </c>
      <c r="AK3926" s="7" t="s">
        <v>50</v>
      </c>
      <c r="AL3926" s="7" t="s">
        <v>50</v>
      </c>
      <c r="AM3926" s="7" t="s">
        <v>36960</v>
      </c>
      <c r="AN3926" s="7" t="s">
        <v>66</v>
      </c>
      <c r="AO3926" s="7" t="s">
        <v>36961</v>
      </c>
      <c r="AP3926" s="9" t="s">
        <v>50</v>
      </c>
      <c r="AQ3926" s="22" t="s">
        <v>36962</v>
      </c>
      <c r="AR3926" s="7" t="s">
        <v>50</v>
      </c>
    </row>
    <row r="3927" spans="1:44" ht="15" thickBot="1">
      <c r="A3927" s="10" t="s">
        <v>36963</v>
      </c>
      <c r="B3927" s="13" t="s">
        <v>50</v>
      </c>
      <c r="C3927" s="12">
        <v>41640</v>
      </c>
      <c r="D3927" s="13" t="s">
        <v>45</v>
      </c>
      <c r="E3927" s="13" t="s">
        <v>46</v>
      </c>
      <c r="F3927" s="13" t="s">
        <v>70</v>
      </c>
      <c r="G3927" s="26" t="s">
        <v>54946</v>
      </c>
      <c r="H3927" s="13" t="s">
        <v>2796</v>
      </c>
      <c r="I3927" s="13" t="s">
        <v>50</v>
      </c>
      <c r="J3927" s="12">
        <v>45378</v>
      </c>
      <c r="K3927" s="13" t="s">
        <v>89</v>
      </c>
      <c r="L3927" s="13" t="s">
        <v>131</v>
      </c>
      <c r="M3927" s="13" t="s">
        <v>36964</v>
      </c>
      <c r="N3927" s="13" t="s">
        <v>1941</v>
      </c>
      <c r="O3927" s="13" t="s">
        <v>36965</v>
      </c>
      <c r="P3927" s="11">
        <v>164036</v>
      </c>
      <c r="Q3927" s="13" t="s">
        <v>1943</v>
      </c>
      <c r="R3927" s="33" t="s">
        <v>36966</v>
      </c>
      <c r="S3927" s="33" t="s">
        <v>36967</v>
      </c>
      <c r="T3927" s="13" t="s">
        <v>36968</v>
      </c>
      <c r="U3927" s="13" t="s">
        <v>36969</v>
      </c>
      <c r="V3927" s="13">
        <v>20000</v>
      </c>
      <c r="W3927" s="13" t="s">
        <v>60</v>
      </c>
      <c r="X3927" s="13">
        <v>20000</v>
      </c>
      <c r="Y3927" s="13" t="s">
        <v>467</v>
      </c>
      <c r="Z3927" s="13">
        <v>2</v>
      </c>
      <c r="AA3927" s="13" t="s">
        <v>50</v>
      </c>
      <c r="AB3927" s="13" t="s">
        <v>50</v>
      </c>
      <c r="AC3927" s="13" t="s">
        <v>50</v>
      </c>
      <c r="AD3927" s="13" t="s">
        <v>467</v>
      </c>
      <c r="AE3927" s="13" t="s">
        <v>50</v>
      </c>
      <c r="AF3927" s="13" t="s">
        <v>50</v>
      </c>
      <c r="AG3927" s="13" t="s">
        <v>50</v>
      </c>
      <c r="AH3927" s="13">
        <v>20000</v>
      </c>
      <c r="AI3927" s="13" t="s">
        <v>60</v>
      </c>
      <c r="AJ3927" s="13">
        <v>20000</v>
      </c>
      <c r="AK3927" s="13" t="s">
        <v>50</v>
      </c>
      <c r="AL3927" s="13" t="s">
        <v>50</v>
      </c>
      <c r="AM3927" s="13" t="s">
        <v>36970</v>
      </c>
      <c r="AN3927" s="13" t="s">
        <v>66</v>
      </c>
      <c r="AO3927" s="13" t="s">
        <v>36971</v>
      </c>
      <c r="AP3927" s="21" t="s">
        <v>36972</v>
      </c>
      <c r="AQ3927" s="15" t="s">
        <v>50</v>
      </c>
      <c r="AR3927" s="13" t="s">
        <v>50</v>
      </c>
    </row>
    <row r="3928" spans="1:44" ht="15" thickBot="1">
      <c r="A3928" s="4" t="s">
        <v>36973</v>
      </c>
      <c r="B3928" s="7" t="s">
        <v>50</v>
      </c>
      <c r="C3928" s="6">
        <v>43101</v>
      </c>
      <c r="D3928" s="7" t="s">
        <v>45</v>
      </c>
      <c r="E3928" s="7" t="s">
        <v>46</v>
      </c>
      <c r="F3928" s="7" t="s">
        <v>70</v>
      </c>
      <c r="G3928" s="27" t="s">
        <v>54945</v>
      </c>
      <c r="H3928" s="7" t="s">
        <v>50</v>
      </c>
      <c r="I3928" s="7" t="s">
        <v>50</v>
      </c>
      <c r="J3928" s="6">
        <v>45379</v>
      </c>
      <c r="K3928" s="7" t="s">
        <v>50</v>
      </c>
      <c r="L3928" s="7" t="s">
        <v>467</v>
      </c>
      <c r="M3928" s="7" t="s">
        <v>6731</v>
      </c>
      <c r="N3928" s="7" t="s">
        <v>815</v>
      </c>
      <c r="O3928" s="7" t="s">
        <v>36974</v>
      </c>
      <c r="P3928" s="5">
        <v>164509</v>
      </c>
      <c r="Q3928" s="7" t="s">
        <v>360</v>
      </c>
      <c r="R3928" s="34" t="s">
        <v>36975</v>
      </c>
      <c r="S3928" s="34" t="s">
        <v>36976</v>
      </c>
      <c r="T3928" s="7" t="s">
        <v>36977</v>
      </c>
      <c r="U3928" s="7" t="s">
        <v>36978</v>
      </c>
      <c r="V3928" s="7">
        <v>100000</v>
      </c>
      <c r="W3928" s="7" t="s">
        <v>60</v>
      </c>
      <c r="X3928" s="7">
        <v>100000</v>
      </c>
      <c r="Y3928" s="7" t="s">
        <v>467</v>
      </c>
      <c r="Z3928" s="7">
        <v>1</v>
      </c>
      <c r="AA3928" s="7">
        <v>100000</v>
      </c>
      <c r="AB3928" s="7" t="s">
        <v>60</v>
      </c>
      <c r="AC3928" s="7">
        <v>100000</v>
      </c>
      <c r="AD3928" s="7" t="s">
        <v>467</v>
      </c>
      <c r="AE3928" s="7">
        <v>100000</v>
      </c>
      <c r="AF3928" s="7" t="s">
        <v>60</v>
      </c>
      <c r="AG3928" s="7">
        <v>100000</v>
      </c>
      <c r="AH3928" s="7">
        <v>100000</v>
      </c>
      <c r="AI3928" s="7" t="s">
        <v>60</v>
      </c>
      <c r="AJ3928" s="7">
        <v>100000</v>
      </c>
      <c r="AK3928" s="7" t="s">
        <v>35040</v>
      </c>
      <c r="AL3928" s="7" t="s">
        <v>50</v>
      </c>
      <c r="AM3928" s="7" t="s">
        <v>36979</v>
      </c>
      <c r="AN3928" s="7" t="s">
        <v>993</v>
      </c>
      <c r="AO3928" s="7" t="s">
        <v>36980</v>
      </c>
      <c r="AP3928" s="22" t="s">
        <v>36981</v>
      </c>
      <c r="AQ3928" s="9" t="s">
        <v>50</v>
      </c>
      <c r="AR3928" s="7" t="s">
        <v>50</v>
      </c>
    </row>
    <row r="3929" spans="1:44" ht="15" thickBot="1">
      <c r="A3929" s="10" t="s">
        <v>36982</v>
      </c>
      <c r="B3929" s="13" t="s">
        <v>50</v>
      </c>
      <c r="C3929" s="13" t="s">
        <v>50</v>
      </c>
      <c r="D3929" s="13" t="s">
        <v>45</v>
      </c>
      <c r="E3929" s="13" t="s">
        <v>46</v>
      </c>
      <c r="F3929" s="13" t="s">
        <v>70</v>
      </c>
      <c r="G3929" s="13" t="s">
        <v>50</v>
      </c>
      <c r="H3929" s="13" t="s">
        <v>50</v>
      </c>
      <c r="I3929" s="13" t="s">
        <v>50</v>
      </c>
      <c r="J3929" s="12">
        <v>45378</v>
      </c>
      <c r="K3929" s="13" t="s">
        <v>50</v>
      </c>
      <c r="L3929" s="13" t="s">
        <v>1624</v>
      </c>
      <c r="M3929" s="13" t="s">
        <v>9847</v>
      </c>
      <c r="N3929" s="13" t="s">
        <v>50</v>
      </c>
      <c r="O3929" s="13" t="s">
        <v>36983</v>
      </c>
      <c r="P3929" s="11">
        <v>165459</v>
      </c>
      <c r="Q3929" s="13" t="s">
        <v>50</v>
      </c>
      <c r="R3929" s="33" t="s">
        <v>36984</v>
      </c>
      <c r="S3929" s="30" t="s">
        <v>50</v>
      </c>
      <c r="T3929" s="13" t="s">
        <v>36985</v>
      </c>
      <c r="U3929" s="13">
        <v>123456789</v>
      </c>
      <c r="V3929" s="13">
        <v>250000</v>
      </c>
      <c r="W3929" s="13" t="s">
        <v>60</v>
      </c>
      <c r="X3929" s="13">
        <v>250000</v>
      </c>
      <c r="Y3929" s="13" t="s">
        <v>467</v>
      </c>
      <c r="Z3929" s="13">
        <v>1</v>
      </c>
      <c r="AA3929" s="13">
        <v>250000</v>
      </c>
      <c r="AB3929" s="13" t="s">
        <v>60</v>
      </c>
      <c r="AC3929" s="13">
        <v>250000</v>
      </c>
      <c r="AD3929" s="13" t="s">
        <v>1624</v>
      </c>
      <c r="AE3929" s="13">
        <v>250000</v>
      </c>
      <c r="AF3929" s="13" t="s">
        <v>60</v>
      </c>
      <c r="AG3929" s="13">
        <v>250000</v>
      </c>
      <c r="AH3929" s="13">
        <v>250000</v>
      </c>
      <c r="AI3929" s="13" t="s">
        <v>60</v>
      </c>
      <c r="AJ3929" s="13">
        <v>250000</v>
      </c>
      <c r="AK3929" s="13" t="s">
        <v>4115</v>
      </c>
      <c r="AL3929" s="13" t="s">
        <v>50</v>
      </c>
      <c r="AM3929" s="13" t="s">
        <v>36986</v>
      </c>
      <c r="AN3929" s="13" t="s">
        <v>66</v>
      </c>
      <c r="AO3929" s="13" t="s">
        <v>36987</v>
      </c>
      <c r="AP3929" s="15" t="s">
        <v>50</v>
      </c>
      <c r="AQ3929" s="21" t="s">
        <v>36988</v>
      </c>
      <c r="AR3929" s="13" t="s">
        <v>50</v>
      </c>
    </row>
    <row r="3930" spans="1:44" ht="15" thickBot="1">
      <c r="A3930" s="4" t="s">
        <v>36989</v>
      </c>
      <c r="B3930" s="7">
        <v>154</v>
      </c>
      <c r="C3930" s="6">
        <v>24108</v>
      </c>
      <c r="D3930" s="7" t="s">
        <v>45</v>
      </c>
      <c r="E3930" s="7" t="s">
        <v>1939</v>
      </c>
      <c r="F3930" s="7" t="s">
        <v>70</v>
      </c>
      <c r="G3930" s="7" t="s">
        <v>114</v>
      </c>
      <c r="H3930" s="7" t="s">
        <v>36990</v>
      </c>
      <c r="I3930" s="7" t="s">
        <v>50</v>
      </c>
      <c r="J3930" s="6">
        <v>45378</v>
      </c>
      <c r="K3930" s="7" t="s">
        <v>50</v>
      </c>
      <c r="L3930" s="7" t="s">
        <v>52</v>
      </c>
      <c r="M3930" s="7" t="s">
        <v>8847</v>
      </c>
      <c r="N3930" s="7" t="s">
        <v>36991</v>
      </c>
      <c r="O3930" s="7" t="s">
        <v>36992</v>
      </c>
      <c r="P3930" s="5">
        <v>165773</v>
      </c>
      <c r="Q3930" s="7" t="s">
        <v>6734</v>
      </c>
      <c r="R3930" s="34" t="s">
        <v>36993</v>
      </c>
      <c r="S3930" s="34" t="s">
        <v>36994</v>
      </c>
      <c r="T3930" s="7" t="s">
        <v>36995</v>
      </c>
      <c r="U3930" s="7" t="s">
        <v>36996</v>
      </c>
      <c r="V3930" s="7">
        <v>30000</v>
      </c>
      <c r="W3930" s="7" t="s">
        <v>60</v>
      </c>
      <c r="X3930" s="7">
        <v>30000</v>
      </c>
      <c r="Y3930" s="7" t="s">
        <v>50</v>
      </c>
      <c r="Z3930" s="7">
        <v>1</v>
      </c>
      <c r="AA3930" s="7" t="s">
        <v>50</v>
      </c>
      <c r="AB3930" s="7" t="s">
        <v>50</v>
      </c>
      <c r="AC3930" s="7" t="s">
        <v>50</v>
      </c>
      <c r="AD3930" s="7" t="s">
        <v>50</v>
      </c>
      <c r="AE3930" s="7" t="s">
        <v>50</v>
      </c>
      <c r="AF3930" s="7" t="s">
        <v>50</v>
      </c>
      <c r="AG3930" s="7" t="s">
        <v>50</v>
      </c>
      <c r="AH3930" s="7">
        <v>30000</v>
      </c>
      <c r="AI3930" s="7" t="s">
        <v>60</v>
      </c>
      <c r="AJ3930" s="7">
        <v>30000</v>
      </c>
      <c r="AK3930" s="7" t="s">
        <v>50</v>
      </c>
      <c r="AL3930" s="7" t="s">
        <v>50</v>
      </c>
      <c r="AM3930" s="7" t="s">
        <v>36997</v>
      </c>
      <c r="AN3930" s="7" t="s">
        <v>5485</v>
      </c>
      <c r="AO3930" s="7" t="s">
        <v>36998</v>
      </c>
      <c r="AP3930" s="22" t="s">
        <v>36999</v>
      </c>
      <c r="AQ3930" s="9" t="s">
        <v>50</v>
      </c>
      <c r="AR3930" s="7" t="s">
        <v>50</v>
      </c>
    </row>
    <row r="3931" spans="1:44" ht="15" thickBot="1">
      <c r="A3931" s="10" t="s">
        <v>37000</v>
      </c>
      <c r="B3931" s="11">
        <v>12882</v>
      </c>
      <c r="C3931" s="12">
        <v>30682</v>
      </c>
      <c r="D3931" s="13" t="s">
        <v>45</v>
      </c>
      <c r="E3931" s="13" t="s">
        <v>46</v>
      </c>
      <c r="F3931" s="13" t="s">
        <v>70</v>
      </c>
      <c r="G3931" s="13" t="s">
        <v>87</v>
      </c>
      <c r="H3931" s="13" t="s">
        <v>847</v>
      </c>
      <c r="I3931" s="13" t="s">
        <v>50</v>
      </c>
      <c r="J3931" s="12">
        <v>45377</v>
      </c>
      <c r="K3931" s="13" t="s">
        <v>50</v>
      </c>
      <c r="L3931" s="13" t="s">
        <v>52</v>
      </c>
      <c r="M3931" s="13" t="s">
        <v>37001</v>
      </c>
      <c r="N3931" s="13" t="s">
        <v>37002</v>
      </c>
      <c r="O3931" s="13" t="s">
        <v>37003</v>
      </c>
      <c r="P3931" s="11">
        <v>166991</v>
      </c>
      <c r="Q3931" s="13" t="s">
        <v>50</v>
      </c>
      <c r="R3931" s="33" t="s">
        <v>37004</v>
      </c>
      <c r="S3931" s="33" t="s">
        <v>37005</v>
      </c>
      <c r="T3931" s="13" t="s">
        <v>50</v>
      </c>
      <c r="U3931" s="13" t="s">
        <v>37006</v>
      </c>
      <c r="V3931" s="13">
        <v>36647</v>
      </c>
      <c r="W3931" s="13" t="s">
        <v>1085</v>
      </c>
      <c r="X3931" s="13">
        <v>26979</v>
      </c>
      <c r="Y3931" s="13" t="s">
        <v>50</v>
      </c>
      <c r="Z3931" s="13">
        <v>2</v>
      </c>
      <c r="AA3931" s="13" t="s">
        <v>50</v>
      </c>
      <c r="AB3931" s="13" t="s">
        <v>50</v>
      </c>
      <c r="AC3931" s="13" t="s">
        <v>50</v>
      </c>
      <c r="AD3931" s="13" t="s">
        <v>50</v>
      </c>
      <c r="AE3931" s="13" t="s">
        <v>50</v>
      </c>
      <c r="AF3931" s="13" t="s">
        <v>50</v>
      </c>
      <c r="AG3931" s="13" t="s">
        <v>50</v>
      </c>
      <c r="AH3931" s="13">
        <v>51875</v>
      </c>
      <c r="AI3931" s="13" t="s">
        <v>60</v>
      </c>
      <c r="AJ3931" s="13">
        <v>51875</v>
      </c>
      <c r="AK3931" s="13" t="s">
        <v>37007</v>
      </c>
      <c r="AL3931" s="13" t="s">
        <v>50</v>
      </c>
      <c r="AM3931" s="13" t="s">
        <v>37008</v>
      </c>
      <c r="AN3931" s="13" t="s">
        <v>66</v>
      </c>
      <c r="AO3931" s="13" t="s">
        <v>37009</v>
      </c>
      <c r="AP3931" s="21" t="s">
        <v>37010</v>
      </c>
      <c r="AQ3931" s="15" t="s">
        <v>50</v>
      </c>
      <c r="AR3931" s="13" t="s">
        <v>50</v>
      </c>
    </row>
    <row r="3932" spans="1:44" ht="15" thickBot="1">
      <c r="A3932" s="4" t="s">
        <v>37011</v>
      </c>
      <c r="B3932" s="5">
        <v>8802</v>
      </c>
      <c r="C3932" s="7" t="s">
        <v>37012</v>
      </c>
      <c r="D3932" s="7" t="s">
        <v>45</v>
      </c>
      <c r="E3932" s="7" t="s">
        <v>1939</v>
      </c>
      <c r="F3932" s="7" t="s">
        <v>70</v>
      </c>
      <c r="G3932" s="7" t="s">
        <v>145</v>
      </c>
      <c r="H3932" s="7" t="s">
        <v>50</v>
      </c>
      <c r="I3932" s="7" t="s">
        <v>50</v>
      </c>
      <c r="J3932" s="6">
        <v>45378</v>
      </c>
      <c r="K3932" s="7" t="s">
        <v>50</v>
      </c>
      <c r="L3932" s="7" t="s">
        <v>52</v>
      </c>
      <c r="M3932" s="7" t="s">
        <v>8555</v>
      </c>
      <c r="N3932" s="7" t="s">
        <v>30461</v>
      </c>
      <c r="O3932" s="7" t="s">
        <v>37013</v>
      </c>
      <c r="P3932" s="5">
        <v>167825</v>
      </c>
      <c r="Q3932" s="7" t="s">
        <v>1928</v>
      </c>
      <c r="R3932" s="34" t="s">
        <v>37014</v>
      </c>
      <c r="S3932" s="34" t="s">
        <v>37015</v>
      </c>
      <c r="T3932" s="7" t="s">
        <v>37016</v>
      </c>
      <c r="U3932" s="7">
        <f>410-662-50</f>
        <v>-302</v>
      </c>
      <c r="V3932" s="7">
        <v>30000</v>
      </c>
      <c r="W3932" s="7" t="s">
        <v>60</v>
      </c>
      <c r="X3932" s="7">
        <v>30000</v>
      </c>
      <c r="Y3932" s="7" t="s">
        <v>50</v>
      </c>
      <c r="Z3932" s="7">
        <v>1</v>
      </c>
      <c r="AA3932" s="7" t="s">
        <v>50</v>
      </c>
      <c r="AB3932" s="7" t="s">
        <v>50</v>
      </c>
      <c r="AC3932" s="7" t="s">
        <v>50</v>
      </c>
      <c r="AD3932" s="7" t="s">
        <v>50</v>
      </c>
      <c r="AE3932" s="7" t="s">
        <v>50</v>
      </c>
      <c r="AF3932" s="7" t="s">
        <v>50</v>
      </c>
      <c r="AG3932" s="7" t="s">
        <v>50</v>
      </c>
      <c r="AH3932" s="7">
        <v>30000</v>
      </c>
      <c r="AI3932" s="7" t="s">
        <v>60</v>
      </c>
      <c r="AJ3932" s="7">
        <v>30000</v>
      </c>
      <c r="AK3932" s="7" t="s">
        <v>50</v>
      </c>
      <c r="AL3932" s="7" t="s">
        <v>50</v>
      </c>
      <c r="AM3932" s="7" t="s">
        <v>37017</v>
      </c>
      <c r="AN3932" s="7" t="s">
        <v>66</v>
      </c>
      <c r="AO3932" s="7" t="s">
        <v>37018</v>
      </c>
      <c r="AP3932" s="22" t="s">
        <v>37019</v>
      </c>
      <c r="AQ3932" s="9" t="s">
        <v>50</v>
      </c>
      <c r="AR3932" s="7" t="s">
        <v>50</v>
      </c>
    </row>
    <row r="3933" spans="1:44" ht="15" thickBot="1">
      <c r="A3933" s="10" t="s">
        <v>37020</v>
      </c>
      <c r="B3933" s="11">
        <v>2013</v>
      </c>
      <c r="C3933" s="12">
        <v>30317</v>
      </c>
      <c r="D3933" s="13" t="s">
        <v>45</v>
      </c>
      <c r="E3933" s="13" t="s">
        <v>1939</v>
      </c>
      <c r="F3933" s="13" t="s">
        <v>70</v>
      </c>
      <c r="G3933" s="13" t="s">
        <v>50</v>
      </c>
      <c r="H3933" s="13" t="s">
        <v>50</v>
      </c>
      <c r="I3933" s="13" t="s">
        <v>50</v>
      </c>
      <c r="J3933" s="12">
        <v>45377</v>
      </c>
      <c r="K3933" s="13" t="s">
        <v>50</v>
      </c>
      <c r="L3933" s="13" t="s">
        <v>52</v>
      </c>
      <c r="M3933" s="13" t="s">
        <v>37021</v>
      </c>
      <c r="N3933" s="13" t="s">
        <v>15059</v>
      </c>
      <c r="O3933" s="13" t="s">
        <v>37022</v>
      </c>
      <c r="P3933" s="11">
        <v>168094</v>
      </c>
      <c r="Q3933" s="13" t="s">
        <v>50</v>
      </c>
      <c r="R3933" s="33" t="s">
        <v>37023</v>
      </c>
      <c r="S3933" s="33" t="s">
        <v>37024</v>
      </c>
      <c r="T3933" s="13" t="s">
        <v>50</v>
      </c>
      <c r="U3933" s="13" t="s">
        <v>37025</v>
      </c>
      <c r="V3933" s="13">
        <v>762875</v>
      </c>
      <c r="W3933" s="13" t="s">
        <v>1085</v>
      </c>
      <c r="X3933" s="13">
        <v>561619</v>
      </c>
      <c r="Y3933" s="13" t="s">
        <v>50</v>
      </c>
      <c r="Z3933" s="13">
        <v>2</v>
      </c>
      <c r="AA3933" s="13" t="s">
        <v>50</v>
      </c>
      <c r="AB3933" s="13" t="s">
        <v>50</v>
      </c>
      <c r="AC3933" s="13" t="s">
        <v>50</v>
      </c>
      <c r="AD3933" s="13" t="s">
        <v>50</v>
      </c>
      <c r="AE3933" s="13" t="s">
        <v>50</v>
      </c>
      <c r="AF3933" s="13" t="s">
        <v>50</v>
      </c>
      <c r="AG3933" s="13" t="s">
        <v>50</v>
      </c>
      <c r="AH3933" s="13">
        <v>762875</v>
      </c>
      <c r="AI3933" s="13" t="s">
        <v>1085</v>
      </c>
      <c r="AJ3933" s="13">
        <v>561619</v>
      </c>
      <c r="AK3933" s="13" t="s">
        <v>37026</v>
      </c>
      <c r="AL3933" s="13" t="s">
        <v>50</v>
      </c>
      <c r="AM3933" s="13" t="s">
        <v>37027</v>
      </c>
      <c r="AN3933" s="13" t="s">
        <v>738</v>
      </c>
      <c r="AO3933" s="13" t="s">
        <v>37028</v>
      </c>
      <c r="AP3933" s="15" t="s">
        <v>50</v>
      </c>
      <c r="AQ3933" s="21" t="s">
        <v>37029</v>
      </c>
      <c r="AR3933" s="13" t="s">
        <v>50</v>
      </c>
    </row>
    <row r="3934" spans="1:44" ht="15" thickBot="1">
      <c r="A3934" s="4" t="s">
        <v>37030</v>
      </c>
      <c r="B3934" s="7" t="s">
        <v>50</v>
      </c>
      <c r="C3934" s="6">
        <v>45378</v>
      </c>
      <c r="D3934" s="7" t="s">
        <v>45</v>
      </c>
      <c r="E3934" s="7" t="s">
        <v>46</v>
      </c>
      <c r="F3934" s="7" t="s">
        <v>70</v>
      </c>
      <c r="G3934" s="7" t="s">
        <v>50</v>
      </c>
      <c r="H3934" s="7" t="s">
        <v>50</v>
      </c>
      <c r="I3934" s="7" t="s">
        <v>50</v>
      </c>
      <c r="J3934" s="6">
        <v>45378</v>
      </c>
      <c r="K3934" s="7" t="s">
        <v>50</v>
      </c>
      <c r="L3934" s="7" t="s">
        <v>1624</v>
      </c>
      <c r="M3934" s="7" t="s">
        <v>50</v>
      </c>
      <c r="N3934" s="7" t="s">
        <v>37031</v>
      </c>
      <c r="O3934" s="7" t="s">
        <v>37032</v>
      </c>
      <c r="P3934" s="5">
        <v>168601</v>
      </c>
      <c r="Q3934" s="7" t="s">
        <v>520</v>
      </c>
      <c r="R3934" s="31" t="s">
        <v>50</v>
      </c>
      <c r="S3934" s="31" t="s">
        <v>50</v>
      </c>
      <c r="T3934" s="7" t="s">
        <v>50</v>
      </c>
      <c r="U3934" s="7" t="s">
        <v>37033</v>
      </c>
      <c r="V3934" s="7">
        <v>475000</v>
      </c>
      <c r="W3934" s="7" t="s">
        <v>60</v>
      </c>
      <c r="X3934" s="7">
        <v>475000</v>
      </c>
      <c r="Y3934" s="7" t="s">
        <v>467</v>
      </c>
      <c r="Z3934" s="7">
        <v>1</v>
      </c>
      <c r="AA3934" s="7">
        <v>475000</v>
      </c>
      <c r="AB3934" s="7" t="s">
        <v>60</v>
      </c>
      <c r="AC3934" s="7">
        <v>475000</v>
      </c>
      <c r="AD3934" s="7" t="s">
        <v>1624</v>
      </c>
      <c r="AE3934" s="7">
        <v>475000</v>
      </c>
      <c r="AF3934" s="7" t="s">
        <v>60</v>
      </c>
      <c r="AG3934" s="7">
        <v>475000</v>
      </c>
      <c r="AH3934" s="7">
        <v>475000</v>
      </c>
      <c r="AI3934" s="7" t="s">
        <v>60</v>
      </c>
      <c r="AJ3934" s="7">
        <v>475000</v>
      </c>
      <c r="AK3934" s="7" t="s">
        <v>50</v>
      </c>
      <c r="AL3934" s="7" t="s">
        <v>50</v>
      </c>
      <c r="AM3934" s="7" t="s">
        <v>37034</v>
      </c>
      <c r="AN3934" s="7" t="s">
        <v>993</v>
      </c>
      <c r="AO3934" s="7" t="s">
        <v>50</v>
      </c>
      <c r="AP3934" s="9" t="s">
        <v>50</v>
      </c>
      <c r="AQ3934" s="22" t="s">
        <v>37035</v>
      </c>
      <c r="AR3934" s="7" t="s">
        <v>255</v>
      </c>
    </row>
    <row r="3935" spans="1:44" ht="15" thickBot="1">
      <c r="A3935" s="10" t="s">
        <v>37036</v>
      </c>
      <c r="B3935" s="11">
        <v>5665</v>
      </c>
      <c r="C3935" s="12">
        <v>36161</v>
      </c>
      <c r="D3935" s="13" t="s">
        <v>45</v>
      </c>
      <c r="E3935" s="13" t="s">
        <v>1939</v>
      </c>
      <c r="F3935" s="13" t="s">
        <v>70</v>
      </c>
      <c r="G3935" s="27" t="s">
        <v>54945</v>
      </c>
      <c r="H3935" s="13" t="s">
        <v>18876</v>
      </c>
      <c r="I3935" s="13" t="s">
        <v>50</v>
      </c>
      <c r="J3935" s="12">
        <v>45378</v>
      </c>
      <c r="K3935" s="13" t="s">
        <v>50</v>
      </c>
      <c r="L3935" s="13" t="s">
        <v>52</v>
      </c>
      <c r="M3935" s="13" t="s">
        <v>16724</v>
      </c>
      <c r="N3935" s="13" t="s">
        <v>7350</v>
      </c>
      <c r="O3935" s="13" t="s">
        <v>37037</v>
      </c>
      <c r="P3935" s="11">
        <v>169302</v>
      </c>
      <c r="Q3935" s="13" t="s">
        <v>105</v>
      </c>
      <c r="R3935" s="33" t="s">
        <v>37038</v>
      </c>
      <c r="S3935" s="33" t="s">
        <v>37039</v>
      </c>
      <c r="T3935" s="13" t="s">
        <v>37040</v>
      </c>
      <c r="U3935" s="13" t="s">
        <v>37041</v>
      </c>
      <c r="V3935" s="13">
        <v>30000</v>
      </c>
      <c r="W3935" s="13" t="s">
        <v>60</v>
      </c>
      <c r="X3935" s="13">
        <v>30000</v>
      </c>
      <c r="Y3935" s="13" t="s">
        <v>50</v>
      </c>
      <c r="Z3935" s="13">
        <v>1</v>
      </c>
      <c r="AA3935" s="13" t="s">
        <v>50</v>
      </c>
      <c r="AB3935" s="13" t="s">
        <v>50</v>
      </c>
      <c r="AC3935" s="13" t="s">
        <v>50</v>
      </c>
      <c r="AD3935" s="13" t="s">
        <v>50</v>
      </c>
      <c r="AE3935" s="13" t="s">
        <v>50</v>
      </c>
      <c r="AF3935" s="13" t="s">
        <v>50</v>
      </c>
      <c r="AG3935" s="13" t="s">
        <v>50</v>
      </c>
      <c r="AH3935" s="13">
        <v>30000</v>
      </c>
      <c r="AI3935" s="13" t="s">
        <v>60</v>
      </c>
      <c r="AJ3935" s="13">
        <v>30000</v>
      </c>
      <c r="AK3935" s="13" t="s">
        <v>36830</v>
      </c>
      <c r="AL3935" s="13" t="s">
        <v>50</v>
      </c>
      <c r="AM3935" s="13" t="s">
        <v>37042</v>
      </c>
      <c r="AN3935" s="13" t="s">
        <v>5485</v>
      </c>
      <c r="AO3935" s="13" t="s">
        <v>37043</v>
      </c>
      <c r="AP3935" s="15" t="s">
        <v>50</v>
      </c>
      <c r="AQ3935" s="21" t="s">
        <v>37044</v>
      </c>
      <c r="AR3935" s="13" t="s">
        <v>50</v>
      </c>
    </row>
    <row r="3936" spans="1:44" ht="15" thickBot="1">
      <c r="A3936" s="4" t="s">
        <v>37045</v>
      </c>
      <c r="B3936" s="7" t="s">
        <v>50</v>
      </c>
      <c r="C3936" s="6">
        <v>44927</v>
      </c>
      <c r="D3936" s="7" t="s">
        <v>45</v>
      </c>
      <c r="E3936" s="7" t="s">
        <v>46</v>
      </c>
      <c r="F3936" s="7" t="s">
        <v>70</v>
      </c>
      <c r="G3936" s="7" t="s">
        <v>50</v>
      </c>
      <c r="H3936" s="7" t="s">
        <v>50</v>
      </c>
      <c r="I3936" s="7" t="s">
        <v>50</v>
      </c>
      <c r="J3936" s="6">
        <v>45376</v>
      </c>
      <c r="K3936" s="7" t="s">
        <v>50</v>
      </c>
      <c r="L3936" s="7" t="s">
        <v>467</v>
      </c>
      <c r="M3936" s="7" t="s">
        <v>50</v>
      </c>
      <c r="N3936" s="7" t="s">
        <v>37046</v>
      </c>
      <c r="O3936" s="7" t="s">
        <v>37047</v>
      </c>
      <c r="P3936" s="5">
        <v>170187</v>
      </c>
      <c r="Q3936" s="7" t="s">
        <v>520</v>
      </c>
      <c r="R3936" s="31" t="s">
        <v>50</v>
      </c>
      <c r="S3936" s="31" t="s">
        <v>50</v>
      </c>
      <c r="T3936" s="7" t="s">
        <v>50</v>
      </c>
      <c r="U3936" s="7" t="s">
        <v>37048</v>
      </c>
      <c r="V3936" s="7">
        <v>450000</v>
      </c>
      <c r="W3936" s="7" t="s">
        <v>60</v>
      </c>
      <c r="X3936" s="7">
        <v>450000</v>
      </c>
      <c r="Y3936" s="7" t="s">
        <v>467</v>
      </c>
      <c r="Z3936" s="7">
        <v>1</v>
      </c>
      <c r="AA3936" s="7">
        <v>450000</v>
      </c>
      <c r="AB3936" s="7" t="s">
        <v>60</v>
      </c>
      <c r="AC3936" s="7">
        <v>450000</v>
      </c>
      <c r="AD3936" s="7" t="s">
        <v>467</v>
      </c>
      <c r="AE3936" s="7">
        <v>450000</v>
      </c>
      <c r="AF3936" s="7" t="s">
        <v>60</v>
      </c>
      <c r="AG3936" s="7">
        <v>450000</v>
      </c>
      <c r="AH3936" s="7">
        <v>450000</v>
      </c>
      <c r="AI3936" s="7" t="s">
        <v>60</v>
      </c>
      <c r="AJ3936" s="7">
        <v>450000</v>
      </c>
      <c r="AK3936" s="7" t="s">
        <v>50</v>
      </c>
      <c r="AL3936" s="7" t="s">
        <v>50</v>
      </c>
      <c r="AM3936" s="7" t="s">
        <v>50</v>
      </c>
      <c r="AN3936" s="7" t="s">
        <v>50</v>
      </c>
      <c r="AO3936" s="7" t="s">
        <v>50</v>
      </c>
      <c r="AP3936" s="9" t="s">
        <v>50</v>
      </c>
      <c r="AQ3936" s="9" t="s">
        <v>50</v>
      </c>
      <c r="AR3936" s="7" t="s">
        <v>1186</v>
      </c>
    </row>
    <row r="3937" spans="1:44" ht="15" thickBot="1">
      <c r="A3937" s="10" t="s">
        <v>37049</v>
      </c>
      <c r="B3937" s="11">
        <v>7087</v>
      </c>
      <c r="C3937" s="12">
        <v>38718</v>
      </c>
      <c r="D3937" s="13" t="s">
        <v>45</v>
      </c>
      <c r="E3937" s="13" t="s">
        <v>46</v>
      </c>
      <c r="F3937" s="13" t="s">
        <v>70</v>
      </c>
      <c r="G3937" s="13" t="s">
        <v>114</v>
      </c>
      <c r="H3937" s="13" t="s">
        <v>37050</v>
      </c>
      <c r="I3937" s="13" t="s">
        <v>50</v>
      </c>
      <c r="J3937" s="12">
        <v>45378</v>
      </c>
      <c r="K3937" s="13" t="s">
        <v>177</v>
      </c>
      <c r="L3937" s="13" t="s">
        <v>131</v>
      </c>
      <c r="M3937" s="13" t="s">
        <v>2466</v>
      </c>
      <c r="N3937" s="13" t="s">
        <v>37051</v>
      </c>
      <c r="O3937" s="13" t="s">
        <v>37052</v>
      </c>
      <c r="P3937" s="11">
        <v>172696</v>
      </c>
      <c r="Q3937" s="13" t="s">
        <v>135</v>
      </c>
      <c r="R3937" s="33" t="s">
        <v>37053</v>
      </c>
      <c r="S3937" s="33" t="s">
        <v>37054</v>
      </c>
      <c r="T3937" s="13" t="s">
        <v>37055</v>
      </c>
      <c r="U3937" s="13" t="s">
        <v>37056</v>
      </c>
      <c r="V3937" s="13" t="s">
        <v>50</v>
      </c>
      <c r="W3937" s="13" t="s">
        <v>50</v>
      </c>
      <c r="X3937" s="13" t="s">
        <v>50</v>
      </c>
      <c r="Y3937" s="13" t="s">
        <v>171</v>
      </c>
      <c r="Z3937" s="13">
        <v>1</v>
      </c>
      <c r="AA3937" s="13" t="s">
        <v>50</v>
      </c>
      <c r="AB3937" s="13" t="s">
        <v>50</v>
      </c>
      <c r="AC3937" s="13" t="s">
        <v>50</v>
      </c>
      <c r="AD3937" s="13" t="s">
        <v>50</v>
      </c>
      <c r="AE3937" s="13" t="s">
        <v>50</v>
      </c>
      <c r="AF3937" s="13" t="s">
        <v>50</v>
      </c>
      <c r="AG3937" s="13" t="s">
        <v>50</v>
      </c>
      <c r="AH3937" s="13" t="s">
        <v>50</v>
      </c>
      <c r="AI3937" s="13" t="s">
        <v>50</v>
      </c>
      <c r="AJ3937" s="13" t="s">
        <v>50</v>
      </c>
      <c r="AK3937" s="13" t="s">
        <v>37057</v>
      </c>
      <c r="AL3937" s="13" t="s">
        <v>50</v>
      </c>
      <c r="AM3937" s="13" t="s">
        <v>37058</v>
      </c>
      <c r="AN3937" s="13" t="s">
        <v>66</v>
      </c>
      <c r="AO3937" s="13" t="s">
        <v>37059</v>
      </c>
      <c r="AP3937" s="15" t="s">
        <v>50</v>
      </c>
      <c r="AQ3937" s="21" t="s">
        <v>37060</v>
      </c>
      <c r="AR3937" s="13" t="s">
        <v>50</v>
      </c>
    </row>
    <row r="3938" spans="1:44" ht="15" thickBot="1">
      <c r="A3938" s="4" t="s">
        <v>37061</v>
      </c>
      <c r="B3938" s="5">
        <v>25150</v>
      </c>
      <c r="C3938" s="6">
        <v>31048</v>
      </c>
      <c r="D3938" s="7" t="s">
        <v>45</v>
      </c>
      <c r="E3938" s="7" t="s">
        <v>1939</v>
      </c>
      <c r="F3938" s="7" t="s">
        <v>70</v>
      </c>
      <c r="G3938" s="26" t="s">
        <v>54946</v>
      </c>
      <c r="H3938" s="7" t="s">
        <v>50</v>
      </c>
      <c r="I3938" s="7" t="s">
        <v>50</v>
      </c>
      <c r="J3938" s="6">
        <v>45378</v>
      </c>
      <c r="K3938" s="7" t="s">
        <v>50</v>
      </c>
      <c r="L3938" s="7" t="s">
        <v>52</v>
      </c>
      <c r="M3938" s="7" t="s">
        <v>8847</v>
      </c>
      <c r="N3938" s="7" t="s">
        <v>37062</v>
      </c>
      <c r="O3938" s="7" t="s">
        <v>37063</v>
      </c>
      <c r="P3938" s="5">
        <v>173935</v>
      </c>
      <c r="Q3938" s="7" t="s">
        <v>520</v>
      </c>
      <c r="R3938" s="34" t="s">
        <v>37064</v>
      </c>
      <c r="S3938" s="31" t="s">
        <v>50</v>
      </c>
      <c r="T3938" s="7" t="s">
        <v>37065</v>
      </c>
      <c r="U3938" s="7">
        <f>617-822-9100</f>
        <v>-9305</v>
      </c>
      <c r="V3938" s="7">
        <v>30000</v>
      </c>
      <c r="W3938" s="7" t="s">
        <v>60</v>
      </c>
      <c r="X3938" s="7">
        <v>30000</v>
      </c>
      <c r="Y3938" s="7" t="s">
        <v>50</v>
      </c>
      <c r="Z3938" s="7">
        <v>1</v>
      </c>
      <c r="AA3938" s="7" t="s">
        <v>50</v>
      </c>
      <c r="AB3938" s="7" t="s">
        <v>50</v>
      </c>
      <c r="AC3938" s="7" t="s">
        <v>50</v>
      </c>
      <c r="AD3938" s="7" t="s">
        <v>50</v>
      </c>
      <c r="AE3938" s="7" t="s">
        <v>50</v>
      </c>
      <c r="AF3938" s="7" t="s">
        <v>50</v>
      </c>
      <c r="AG3938" s="7" t="s">
        <v>50</v>
      </c>
      <c r="AH3938" s="7">
        <v>30000</v>
      </c>
      <c r="AI3938" s="7" t="s">
        <v>60</v>
      </c>
      <c r="AJ3938" s="7">
        <v>30000</v>
      </c>
      <c r="AK3938" s="7" t="s">
        <v>50</v>
      </c>
      <c r="AL3938" s="7" t="s">
        <v>50</v>
      </c>
      <c r="AM3938" s="7" t="s">
        <v>37066</v>
      </c>
      <c r="AN3938" s="7" t="s">
        <v>5485</v>
      </c>
      <c r="AO3938" s="7" t="s">
        <v>37067</v>
      </c>
      <c r="AP3938" s="9" t="s">
        <v>50</v>
      </c>
      <c r="AQ3938" s="22" t="s">
        <v>37068</v>
      </c>
      <c r="AR3938" s="7" t="s">
        <v>50</v>
      </c>
    </row>
    <row r="3939" spans="1:44" ht="15" thickBot="1">
      <c r="A3939" s="10" t="s">
        <v>37069</v>
      </c>
      <c r="B3939" s="13" t="s">
        <v>50</v>
      </c>
      <c r="C3939" s="12">
        <v>44927</v>
      </c>
      <c r="D3939" s="13" t="s">
        <v>45</v>
      </c>
      <c r="E3939" s="13" t="s">
        <v>46</v>
      </c>
      <c r="F3939" s="13" t="s">
        <v>70</v>
      </c>
      <c r="G3939" s="27" t="s">
        <v>54945</v>
      </c>
      <c r="H3939" s="13" t="s">
        <v>50</v>
      </c>
      <c r="I3939" s="13" t="s">
        <v>50</v>
      </c>
      <c r="J3939" s="12">
        <v>45376</v>
      </c>
      <c r="K3939" s="13" t="s">
        <v>50</v>
      </c>
      <c r="L3939" s="13" t="s">
        <v>52</v>
      </c>
      <c r="M3939" s="13" t="s">
        <v>37070</v>
      </c>
      <c r="N3939" s="13" t="s">
        <v>50</v>
      </c>
      <c r="O3939" s="13" t="s">
        <v>37071</v>
      </c>
      <c r="P3939" s="11">
        <v>174105</v>
      </c>
      <c r="Q3939" s="13" t="s">
        <v>50</v>
      </c>
      <c r="R3939" s="33" t="s">
        <v>37072</v>
      </c>
      <c r="S3939" s="33" t="s">
        <v>37073</v>
      </c>
      <c r="T3939" s="13" t="s">
        <v>50</v>
      </c>
      <c r="U3939" s="13" t="s">
        <v>50</v>
      </c>
      <c r="V3939" s="13">
        <v>25000</v>
      </c>
      <c r="W3939" s="13" t="s">
        <v>60</v>
      </c>
      <c r="X3939" s="13">
        <v>25000</v>
      </c>
      <c r="Y3939" s="13" t="s">
        <v>50</v>
      </c>
      <c r="Z3939" s="13">
        <v>1</v>
      </c>
      <c r="AA3939" s="13" t="s">
        <v>50</v>
      </c>
      <c r="AB3939" s="13" t="s">
        <v>50</v>
      </c>
      <c r="AC3939" s="13" t="s">
        <v>50</v>
      </c>
      <c r="AD3939" s="13" t="s">
        <v>50</v>
      </c>
      <c r="AE3939" s="13" t="s">
        <v>50</v>
      </c>
      <c r="AF3939" s="13" t="s">
        <v>50</v>
      </c>
      <c r="AG3939" s="13" t="s">
        <v>50</v>
      </c>
      <c r="AH3939" s="13">
        <v>25000</v>
      </c>
      <c r="AI3939" s="13" t="s">
        <v>60</v>
      </c>
      <c r="AJ3939" s="13">
        <v>25000</v>
      </c>
      <c r="AK3939" s="13" t="s">
        <v>35873</v>
      </c>
      <c r="AL3939" s="13" t="s">
        <v>50</v>
      </c>
      <c r="AM3939" s="13" t="s">
        <v>37074</v>
      </c>
      <c r="AN3939" s="13" t="s">
        <v>66</v>
      </c>
      <c r="AO3939" s="13" t="s">
        <v>37075</v>
      </c>
      <c r="AP3939" s="21" t="s">
        <v>37076</v>
      </c>
      <c r="AQ3939" s="15" t="s">
        <v>50</v>
      </c>
      <c r="AR3939" s="13" t="s">
        <v>50</v>
      </c>
    </row>
    <row r="3940" spans="1:44" ht="15" thickBot="1">
      <c r="A3940" s="4" t="s">
        <v>37077</v>
      </c>
      <c r="B3940" s="5">
        <v>1049</v>
      </c>
      <c r="C3940" s="6">
        <v>30317</v>
      </c>
      <c r="D3940" s="7" t="s">
        <v>45</v>
      </c>
      <c r="E3940" s="7" t="s">
        <v>46</v>
      </c>
      <c r="F3940" s="7" t="s">
        <v>70</v>
      </c>
      <c r="G3940" s="7" t="s">
        <v>87</v>
      </c>
      <c r="H3940" s="7" t="s">
        <v>37078</v>
      </c>
      <c r="I3940" s="7" t="s">
        <v>50</v>
      </c>
      <c r="J3940" s="6">
        <v>45378</v>
      </c>
      <c r="K3940" s="7" t="s">
        <v>116</v>
      </c>
      <c r="L3940" s="7" t="s">
        <v>52</v>
      </c>
      <c r="M3940" s="7" t="s">
        <v>7177</v>
      </c>
      <c r="N3940" s="7" t="s">
        <v>37079</v>
      </c>
      <c r="O3940" s="7" t="s">
        <v>37080</v>
      </c>
      <c r="P3940" s="5">
        <v>174349</v>
      </c>
      <c r="Q3940" s="7" t="s">
        <v>77</v>
      </c>
      <c r="R3940" s="34" t="s">
        <v>37081</v>
      </c>
      <c r="S3940" s="34" t="s">
        <v>37082</v>
      </c>
      <c r="T3940" s="7" t="s">
        <v>37083</v>
      </c>
      <c r="U3940" s="7" t="s">
        <v>37084</v>
      </c>
      <c r="V3940" s="7">
        <v>30000</v>
      </c>
      <c r="W3940" s="7" t="s">
        <v>60</v>
      </c>
      <c r="X3940" s="7">
        <v>30000</v>
      </c>
      <c r="Y3940" s="7" t="s">
        <v>50</v>
      </c>
      <c r="Z3940" s="7">
        <v>1</v>
      </c>
      <c r="AA3940" s="7" t="s">
        <v>50</v>
      </c>
      <c r="AB3940" s="7" t="s">
        <v>50</v>
      </c>
      <c r="AC3940" s="7" t="s">
        <v>50</v>
      </c>
      <c r="AD3940" s="7" t="s">
        <v>50</v>
      </c>
      <c r="AE3940" s="7" t="s">
        <v>50</v>
      </c>
      <c r="AF3940" s="7" t="s">
        <v>50</v>
      </c>
      <c r="AG3940" s="7" t="s">
        <v>50</v>
      </c>
      <c r="AH3940" s="7">
        <v>30000</v>
      </c>
      <c r="AI3940" s="7" t="s">
        <v>60</v>
      </c>
      <c r="AJ3940" s="7">
        <v>30000</v>
      </c>
      <c r="AK3940" s="7" t="s">
        <v>50</v>
      </c>
      <c r="AL3940" s="7" t="s">
        <v>50</v>
      </c>
      <c r="AM3940" s="7" t="s">
        <v>37085</v>
      </c>
      <c r="AN3940" s="7" t="s">
        <v>4746</v>
      </c>
      <c r="AO3940" s="7" t="s">
        <v>37086</v>
      </c>
      <c r="AP3940" s="22" t="s">
        <v>37087</v>
      </c>
      <c r="AQ3940" s="9" t="s">
        <v>50</v>
      </c>
      <c r="AR3940" s="7" t="s">
        <v>50</v>
      </c>
    </row>
    <row r="3941" spans="1:44" ht="15" thickBot="1">
      <c r="A3941" s="10" t="s">
        <v>37088</v>
      </c>
      <c r="B3941" s="13" t="s">
        <v>50</v>
      </c>
      <c r="C3941" s="12">
        <v>44621</v>
      </c>
      <c r="D3941" s="13" t="s">
        <v>45</v>
      </c>
      <c r="E3941" s="13" t="s">
        <v>50</v>
      </c>
      <c r="F3941" s="13" t="s">
        <v>70</v>
      </c>
      <c r="G3941" s="27" t="s">
        <v>54945</v>
      </c>
      <c r="H3941" s="13" t="s">
        <v>50</v>
      </c>
      <c r="I3941" s="13" t="s">
        <v>50</v>
      </c>
      <c r="J3941" s="12">
        <v>45377</v>
      </c>
      <c r="K3941" s="13" t="s">
        <v>50</v>
      </c>
      <c r="L3941" s="13" t="s">
        <v>467</v>
      </c>
      <c r="M3941" s="13" t="s">
        <v>35566</v>
      </c>
      <c r="N3941" s="13" t="s">
        <v>37089</v>
      </c>
      <c r="O3941" s="13" t="s">
        <v>37090</v>
      </c>
      <c r="P3941" s="11">
        <v>175420</v>
      </c>
      <c r="Q3941" s="13" t="s">
        <v>245</v>
      </c>
      <c r="R3941" s="30" t="s">
        <v>50</v>
      </c>
      <c r="S3941" s="30" t="s">
        <v>50</v>
      </c>
      <c r="T3941" s="13" t="s">
        <v>50</v>
      </c>
      <c r="U3941" s="13" t="s">
        <v>50</v>
      </c>
      <c r="V3941" s="13">
        <v>3000000</v>
      </c>
      <c r="W3941" s="13" t="s">
        <v>2056</v>
      </c>
      <c r="X3941" s="13">
        <v>415587</v>
      </c>
      <c r="Y3941" s="13" t="s">
        <v>467</v>
      </c>
      <c r="Z3941" s="13">
        <v>1</v>
      </c>
      <c r="AA3941" s="13">
        <v>3000000</v>
      </c>
      <c r="AB3941" s="13" t="s">
        <v>2056</v>
      </c>
      <c r="AC3941" s="13">
        <v>415587</v>
      </c>
      <c r="AD3941" s="13" t="s">
        <v>467</v>
      </c>
      <c r="AE3941" s="13">
        <v>3000000</v>
      </c>
      <c r="AF3941" s="13" t="s">
        <v>2056</v>
      </c>
      <c r="AG3941" s="13">
        <v>415587</v>
      </c>
      <c r="AH3941" s="13">
        <v>3000000</v>
      </c>
      <c r="AI3941" s="13" t="s">
        <v>2056</v>
      </c>
      <c r="AJ3941" s="13">
        <v>415587</v>
      </c>
      <c r="AK3941" s="13" t="s">
        <v>37091</v>
      </c>
      <c r="AL3941" s="13" t="s">
        <v>50</v>
      </c>
      <c r="AM3941" s="13" t="s">
        <v>37092</v>
      </c>
      <c r="AN3941" s="13" t="s">
        <v>5485</v>
      </c>
      <c r="AO3941" s="13" t="s">
        <v>50</v>
      </c>
      <c r="AP3941" s="15" t="s">
        <v>50</v>
      </c>
      <c r="AQ3941" s="21" t="s">
        <v>37093</v>
      </c>
      <c r="AR3941" s="13" t="s">
        <v>255</v>
      </c>
    </row>
    <row r="3942" spans="1:44" ht="15" thickBot="1">
      <c r="A3942" s="4" t="s">
        <v>37094</v>
      </c>
      <c r="B3942" s="7">
        <v>162</v>
      </c>
      <c r="C3942" s="6">
        <v>44927</v>
      </c>
      <c r="D3942" s="7" t="s">
        <v>45</v>
      </c>
      <c r="E3942" s="7" t="s">
        <v>46</v>
      </c>
      <c r="F3942" s="7" t="s">
        <v>70</v>
      </c>
      <c r="G3942" s="27" t="s">
        <v>54945</v>
      </c>
      <c r="H3942" s="7" t="s">
        <v>50</v>
      </c>
      <c r="I3942" s="7" t="s">
        <v>50</v>
      </c>
      <c r="J3942" s="6">
        <v>45377</v>
      </c>
      <c r="K3942" s="7" t="s">
        <v>50</v>
      </c>
      <c r="L3942" s="7" t="s">
        <v>467</v>
      </c>
      <c r="M3942" s="7" t="s">
        <v>37095</v>
      </c>
      <c r="N3942" s="7" t="s">
        <v>37096</v>
      </c>
      <c r="O3942" s="7" t="s">
        <v>37097</v>
      </c>
      <c r="P3942" s="5">
        <v>175931</v>
      </c>
      <c r="Q3942" s="7" t="s">
        <v>1750</v>
      </c>
      <c r="R3942" s="34" t="s">
        <v>37098</v>
      </c>
      <c r="S3942" s="34" t="s">
        <v>37099</v>
      </c>
      <c r="T3942" s="7" t="s">
        <v>50</v>
      </c>
      <c r="U3942" s="7" t="s">
        <v>37100</v>
      </c>
      <c r="V3942" s="7">
        <v>50000</v>
      </c>
      <c r="W3942" s="7" t="s">
        <v>60</v>
      </c>
      <c r="X3942" s="7">
        <v>50000</v>
      </c>
      <c r="Y3942" s="7" t="s">
        <v>467</v>
      </c>
      <c r="Z3942" s="7">
        <v>2</v>
      </c>
      <c r="AA3942" s="7">
        <v>50000</v>
      </c>
      <c r="AB3942" s="7" t="s">
        <v>60</v>
      </c>
      <c r="AC3942" s="7">
        <v>50000</v>
      </c>
      <c r="AD3942" s="7" t="s">
        <v>467</v>
      </c>
      <c r="AE3942" s="7">
        <v>50000</v>
      </c>
      <c r="AF3942" s="7" t="s">
        <v>60</v>
      </c>
      <c r="AG3942" s="7">
        <v>50000</v>
      </c>
      <c r="AH3942" s="7">
        <v>50000</v>
      </c>
      <c r="AI3942" s="7" t="s">
        <v>60</v>
      </c>
      <c r="AJ3942" s="7">
        <v>50000</v>
      </c>
      <c r="AK3942" s="7" t="s">
        <v>50</v>
      </c>
      <c r="AL3942" s="7" t="s">
        <v>50</v>
      </c>
      <c r="AM3942" s="7" t="s">
        <v>37101</v>
      </c>
      <c r="AN3942" s="7" t="s">
        <v>66</v>
      </c>
      <c r="AO3942" s="7" t="s">
        <v>37102</v>
      </c>
      <c r="AP3942" s="9" t="s">
        <v>50</v>
      </c>
      <c r="AQ3942" s="22" t="s">
        <v>37103</v>
      </c>
      <c r="AR3942" s="7" t="s">
        <v>50</v>
      </c>
    </row>
    <row r="3943" spans="1:44" ht="15" thickBot="1">
      <c r="A3943" s="10" t="s">
        <v>37104</v>
      </c>
      <c r="B3943" s="11">
        <v>3628</v>
      </c>
      <c r="C3943" s="12">
        <v>44927</v>
      </c>
      <c r="D3943" s="13" t="s">
        <v>45</v>
      </c>
      <c r="E3943" s="13" t="s">
        <v>46</v>
      </c>
      <c r="F3943" s="13" t="s">
        <v>70</v>
      </c>
      <c r="G3943" s="26" t="s">
        <v>54946</v>
      </c>
      <c r="H3943" s="13" t="s">
        <v>562</v>
      </c>
      <c r="I3943" s="13" t="s">
        <v>50</v>
      </c>
      <c r="J3943" s="12">
        <v>45379</v>
      </c>
      <c r="K3943" s="13" t="s">
        <v>116</v>
      </c>
      <c r="L3943" s="13" t="s">
        <v>290</v>
      </c>
      <c r="M3943" s="13" t="s">
        <v>1813</v>
      </c>
      <c r="N3943" s="13" t="s">
        <v>564</v>
      </c>
      <c r="O3943" s="13" t="s">
        <v>37105</v>
      </c>
      <c r="P3943" s="11">
        <v>175955</v>
      </c>
      <c r="Q3943" s="13" t="s">
        <v>566</v>
      </c>
      <c r="R3943" s="33" t="s">
        <v>37106</v>
      </c>
      <c r="S3943" s="30" t="s">
        <v>50</v>
      </c>
      <c r="T3943" s="13" t="s">
        <v>50</v>
      </c>
      <c r="U3943" s="13" t="s">
        <v>50</v>
      </c>
      <c r="V3943" s="13" t="s">
        <v>50</v>
      </c>
      <c r="W3943" s="13" t="s">
        <v>50</v>
      </c>
      <c r="X3943" s="13" t="s">
        <v>50</v>
      </c>
      <c r="Y3943" s="13" t="s">
        <v>290</v>
      </c>
      <c r="Z3943" s="13">
        <v>2</v>
      </c>
      <c r="AA3943" s="13" t="s">
        <v>50</v>
      </c>
      <c r="AB3943" s="13" t="s">
        <v>50</v>
      </c>
      <c r="AC3943" s="13" t="s">
        <v>50</v>
      </c>
      <c r="AD3943" s="13" t="s">
        <v>290</v>
      </c>
      <c r="AE3943" s="13" t="s">
        <v>50</v>
      </c>
      <c r="AF3943" s="13" t="s">
        <v>50</v>
      </c>
      <c r="AG3943" s="13" t="s">
        <v>50</v>
      </c>
      <c r="AH3943" s="13" t="s">
        <v>50</v>
      </c>
      <c r="AI3943" s="13" t="s">
        <v>50</v>
      </c>
      <c r="AJ3943" s="13" t="s">
        <v>50</v>
      </c>
      <c r="AK3943" s="13" t="s">
        <v>50</v>
      </c>
      <c r="AL3943" s="13" t="s">
        <v>50</v>
      </c>
      <c r="AM3943" s="13" t="s">
        <v>37107</v>
      </c>
      <c r="AN3943" s="13" t="s">
        <v>66</v>
      </c>
      <c r="AO3943" s="13" t="s">
        <v>37108</v>
      </c>
      <c r="AP3943" s="21" t="s">
        <v>37109</v>
      </c>
      <c r="AQ3943" s="15" t="s">
        <v>50</v>
      </c>
      <c r="AR3943" s="13" t="s">
        <v>50</v>
      </c>
    </row>
    <row r="3944" spans="1:44" ht="15" thickBot="1">
      <c r="A3944" s="4" t="s">
        <v>37110</v>
      </c>
      <c r="B3944" s="7" t="s">
        <v>50</v>
      </c>
      <c r="C3944" s="6">
        <v>18264</v>
      </c>
      <c r="D3944" s="7" t="s">
        <v>45</v>
      </c>
      <c r="E3944" s="7" t="s">
        <v>1939</v>
      </c>
      <c r="F3944" s="7" t="s">
        <v>70</v>
      </c>
      <c r="G3944" s="26" t="s">
        <v>54946</v>
      </c>
      <c r="H3944" s="7" t="s">
        <v>2619</v>
      </c>
      <c r="I3944" s="7" t="s">
        <v>50</v>
      </c>
      <c r="J3944" s="6">
        <v>45376</v>
      </c>
      <c r="K3944" s="7" t="s">
        <v>50</v>
      </c>
      <c r="L3944" s="7" t="s">
        <v>52</v>
      </c>
      <c r="M3944" s="7" t="s">
        <v>37111</v>
      </c>
      <c r="N3944" s="7" t="s">
        <v>769</v>
      </c>
      <c r="O3944" s="7" t="s">
        <v>37112</v>
      </c>
      <c r="P3944" s="5">
        <v>176784</v>
      </c>
      <c r="Q3944" s="7" t="s">
        <v>520</v>
      </c>
      <c r="R3944" s="34" t="s">
        <v>37113</v>
      </c>
      <c r="S3944" s="34" t="s">
        <v>37114</v>
      </c>
      <c r="T3944" s="7" t="s">
        <v>37115</v>
      </c>
      <c r="U3944" s="7" t="s">
        <v>37116</v>
      </c>
      <c r="V3944" s="7">
        <v>300000</v>
      </c>
      <c r="W3944" s="7" t="s">
        <v>60</v>
      </c>
      <c r="X3944" s="7">
        <v>300000</v>
      </c>
      <c r="Y3944" s="7" t="s">
        <v>50</v>
      </c>
      <c r="Z3944" s="7">
        <v>1</v>
      </c>
      <c r="AA3944" s="7" t="s">
        <v>50</v>
      </c>
      <c r="AB3944" s="7" t="s">
        <v>50</v>
      </c>
      <c r="AC3944" s="7" t="s">
        <v>50</v>
      </c>
      <c r="AD3944" s="7" t="s">
        <v>50</v>
      </c>
      <c r="AE3944" s="7" t="s">
        <v>50</v>
      </c>
      <c r="AF3944" s="7" t="s">
        <v>50</v>
      </c>
      <c r="AG3944" s="7" t="s">
        <v>50</v>
      </c>
      <c r="AH3944" s="7">
        <v>300000</v>
      </c>
      <c r="AI3944" s="7" t="s">
        <v>60</v>
      </c>
      <c r="AJ3944" s="7">
        <v>300000</v>
      </c>
      <c r="AK3944" s="7" t="s">
        <v>50</v>
      </c>
      <c r="AL3944" s="7" t="s">
        <v>50</v>
      </c>
      <c r="AM3944" s="7" t="s">
        <v>37117</v>
      </c>
      <c r="AN3944" s="7" t="s">
        <v>66</v>
      </c>
      <c r="AO3944" s="7" t="s">
        <v>37118</v>
      </c>
      <c r="AP3944" s="22" t="s">
        <v>37119</v>
      </c>
      <c r="AQ3944" s="9" t="s">
        <v>50</v>
      </c>
      <c r="AR3944" s="7" t="s">
        <v>50</v>
      </c>
    </row>
    <row r="3945" spans="1:44" ht="15" thickBot="1">
      <c r="A3945" s="10" t="s">
        <v>37120</v>
      </c>
      <c r="B3945" s="13" t="s">
        <v>50</v>
      </c>
      <c r="C3945" s="12">
        <v>31048</v>
      </c>
      <c r="D3945" s="13" t="s">
        <v>45</v>
      </c>
      <c r="E3945" s="13" t="s">
        <v>1939</v>
      </c>
      <c r="F3945" s="13" t="s">
        <v>70</v>
      </c>
      <c r="G3945" s="26" t="s">
        <v>54946</v>
      </c>
      <c r="H3945" s="13" t="s">
        <v>50</v>
      </c>
      <c r="I3945" s="13" t="s">
        <v>50</v>
      </c>
      <c r="J3945" s="12">
        <v>45378</v>
      </c>
      <c r="K3945" s="13" t="s">
        <v>50</v>
      </c>
      <c r="L3945" s="13" t="s">
        <v>52</v>
      </c>
      <c r="M3945" s="13" t="s">
        <v>37121</v>
      </c>
      <c r="N3945" s="13" t="s">
        <v>16118</v>
      </c>
      <c r="O3945" s="13" t="s">
        <v>37122</v>
      </c>
      <c r="P3945" s="11">
        <v>177097</v>
      </c>
      <c r="Q3945" s="13" t="s">
        <v>1080</v>
      </c>
      <c r="R3945" s="33" t="s">
        <v>37123</v>
      </c>
      <c r="S3945" s="30" t="s">
        <v>50</v>
      </c>
      <c r="T3945" s="13" t="s">
        <v>50</v>
      </c>
      <c r="U3945" s="13" t="s">
        <v>37124</v>
      </c>
      <c r="V3945" s="13">
        <v>30000</v>
      </c>
      <c r="W3945" s="13" t="s">
        <v>60</v>
      </c>
      <c r="X3945" s="13">
        <v>30000</v>
      </c>
      <c r="Y3945" s="13" t="s">
        <v>50</v>
      </c>
      <c r="Z3945" s="13">
        <v>1</v>
      </c>
      <c r="AA3945" s="13" t="s">
        <v>50</v>
      </c>
      <c r="AB3945" s="13" t="s">
        <v>50</v>
      </c>
      <c r="AC3945" s="13" t="s">
        <v>50</v>
      </c>
      <c r="AD3945" s="13" t="s">
        <v>50</v>
      </c>
      <c r="AE3945" s="13" t="s">
        <v>50</v>
      </c>
      <c r="AF3945" s="13" t="s">
        <v>50</v>
      </c>
      <c r="AG3945" s="13" t="s">
        <v>50</v>
      </c>
      <c r="AH3945" s="13">
        <v>30000</v>
      </c>
      <c r="AI3945" s="13" t="s">
        <v>60</v>
      </c>
      <c r="AJ3945" s="13">
        <v>30000</v>
      </c>
      <c r="AK3945" s="13" t="s">
        <v>50</v>
      </c>
      <c r="AL3945" s="13" t="s">
        <v>50</v>
      </c>
      <c r="AM3945" s="13" t="s">
        <v>37125</v>
      </c>
      <c r="AN3945" s="13" t="s">
        <v>738</v>
      </c>
      <c r="AO3945" s="13" t="s">
        <v>37126</v>
      </c>
      <c r="AP3945" s="15" t="s">
        <v>50</v>
      </c>
      <c r="AQ3945" s="21" t="s">
        <v>37127</v>
      </c>
      <c r="AR3945" s="13" t="s">
        <v>50</v>
      </c>
    </row>
    <row r="3946" spans="1:44" ht="15" thickBot="1">
      <c r="A3946" s="4" t="s">
        <v>37128</v>
      </c>
      <c r="B3946" s="7">
        <v>175</v>
      </c>
      <c r="C3946" s="7" t="s">
        <v>50</v>
      </c>
      <c r="D3946" s="7" t="s">
        <v>45</v>
      </c>
      <c r="E3946" s="7" t="s">
        <v>46</v>
      </c>
      <c r="F3946" s="7" t="s">
        <v>70</v>
      </c>
      <c r="G3946" s="7" t="s">
        <v>50</v>
      </c>
      <c r="H3946" s="7" t="s">
        <v>50</v>
      </c>
      <c r="I3946" s="7" t="s">
        <v>50</v>
      </c>
      <c r="J3946" s="6">
        <v>45379</v>
      </c>
      <c r="K3946" s="7" t="s">
        <v>50</v>
      </c>
      <c r="L3946" s="7" t="s">
        <v>52</v>
      </c>
      <c r="M3946" s="7" t="s">
        <v>19221</v>
      </c>
      <c r="N3946" s="7" t="s">
        <v>50</v>
      </c>
      <c r="O3946" s="7" t="s">
        <v>37129</v>
      </c>
      <c r="P3946" s="5">
        <v>179075</v>
      </c>
      <c r="Q3946" s="7" t="s">
        <v>50</v>
      </c>
      <c r="R3946" s="34" t="s">
        <v>37130</v>
      </c>
      <c r="S3946" s="31" t="s">
        <v>50</v>
      </c>
      <c r="T3946" s="7" t="s">
        <v>50</v>
      </c>
      <c r="U3946" s="7" t="s">
        <v>50</v>
      </c>
      <c r="V3946" s="7">
        <v>520000</v>
      </c>
      <c r="W3946" s="7" t="s">
        <v>139</v>
      </c>
      <c r="X3946" s="7">
        <v>656302</v>
      </c>
      <c r="Y3946" s="7" t="s">
        <v>50</v>
      </c>
      <c r="Z3946" s="7">
        <v>1</v>
      </c>
      <c r="AA3946" s="7" t="s">
        <v>50</v>
      </c>
      <c r="AB3946" s="7" t="s">
        <v>50</v>
      </c>
      <c r="AC3946" s="7" t="s">
        <v>50</v>
      </c>
      <c r="AD3946" s="7" t="s">
        <v>50</v>
      </c>
      <c r="AE3946" s="7" t="s">
        <v>50</v>
      </c>
      <c r="AF3946" s="7" t="s">
        <v>50</v>
      </c>
      <c r="AG3946" s="7" t="s">
        <v>50</v>
      </c>
      <c r="AH3946" s="7">
        <v>520000</v>
      </c>
      <c r="AI3946" s="7" t="s">
        <v>139</v>
      </c>
      <c r="AJ3946" s="7">
        <v>656302</v>
      </c>
      <c r="AK3946" s="7" t="s">
        <v>37131</v>
      </c>
      <c r="AL3946" s="7" t="s">
        <v>50</v>
      </c>
      <c r="AM3946" s="7" t="s">
        <v>37132</v>
      </c>
      <c r="AN3946" s="7" t="s">
        <v>4746</v>
      </c>
      <c r="AO3946" s="7" t="s">
        <v>37133</v>
      </c>
      <c r="AP3946" s="9" t="s">
        <v>50</v>
      </c>
      <c r="AQ3946" s="22" t="s">
        <v>37134</v>
      </c>
      <c r="AR3946" s="7" t="s">
        <v>50</v>
      </c>
    </row>
    <row r="3947" spans="1:44" ht="15" thickBot="1">
      <c r="A3947" s="10" t="s">
        <v>37135</v>
      </c>
      <c r="B3947" s="11">
        <v>3668</v>
      </c>
      <c r="C3947" s="12">
        <v>29952</v>
      </c>
      <c r="D3947" s="13" t="s">
        <v>45</v>
      </c>
      <c r="E3947" s="13" t="s">
        <v>1939</v>
      </c>
      <c r="F3947" s="13" t="s">
        <v>70</v>
      </c>
      <c r="G3947" s="26" t="s">
        <v>54946</v>
      </c>
      <c r="H3947" s="13" t="s">
        <v>146</v>
      </c>
      <c r="I3947" s="13" t="s">
        <v>50</v>
      </c>
      <c r="J3947" s="12">
        <v>45378</v>
      </c>
      <c r="K3947" s="13" t="s">
        <v>50</v>
      </c>
      <c r="L3947" s="13" t="s">
        <v>52</v>
      </c>
      <c r="M3947" s="13" t="s">
        <v>37136</v>
      </c>
      <c r="N3947" s="13" t="s">
        <v>2113</v>
      </c>
      <c r="O3947" s="13" t="s">
        <v>37137</v>
      </c>
      <c r="P3947" s="11">
        <v>181200</v>
      </c>
      <c r="Q3947" s="13" t="s">
        <v>1080</v>
      </c>
      <c r="R3947" s="33" t="s">
        <v>37138</v>
      </c>
      <c r="S3947" s="33" t="s">
        <v>37139</v>
      </c>
      <c r="T3947" s="13" t="s">
        <v>37140</v>
      </c>
      <c r="U3947" s="13" t="s">
        <v>37141</v>
      </c>
      <c r="V3947" s="13">
        <v>30000</v>
      </c>
      <c r="W3947" s="13" t="s">
        <v>60</v>
      </c>
      <c r="X3947" s="13">
        <v>30000</v>
      </c>
      <c r="Y3947" s="13" t="s">
        <v>50</v>
      </c>
      <c r="Z3947" s="13">
        <v>1</v>
      </c>
      <c r="AA3947" s="13" t="s">
        <v>50</v>
      </c>
      <c r="AB3947" s="13" t="s">
        <v>50</v>
      </c>
      <c r="AC3947" s="13" t="s">
        <v>50</v>
      </c>
      <c r="AD3947" s="13" t="s">
        <v>50</v>
      </c>
      <c r="AE3947" s="13" t="s">
        <v>50</v>
      </c>
      <c r="AF3947" s="13" t="s">
        <v>50</v>
      </c>
      <c r="AG3947" s="13" t="s">
        <v>50</v>
      </c>
      <c r="AH3947" s="13">
        <v>30000</v>
      </c>
      <c r="AI3947" s="13" t="s">
        <v>60</v>
      </c>
      <c r="AJ3947" s="13">
        <v>30000</v>
      </c>
      <c r="AK3947" s="13" t="s">
        <v>50</v>
      </c>
      <c r="AL3947" s="13" t="s">
        <v>50</v>
      </c>
      <c r="AM3947" s="13" t="s">
        <v>37142</v>
      </c>
      <c r="AN3947" s="13" t="s">
        <v>66</v>
      </c>
      <c r="AO3947" s="13" t="s">
        <v>37143</v>
      </c>
      <c r="AP3947" s="21" t="s">
        <v>37144</v>
      </c>
      <c r="AQ3947" s="15" t="s">
        <v>50</v>
      </c>
      <c r="AR3947" s="13" t="s">
        <v>50</v>
      </c>
    </row>
    <row r="3948" spans="1:44" ht="15" thickBot="1">
      <c r="A3948" s="4" t="s">
        <v>37145</v>
      </c>
      <c r="B3948" s="7" t="s">
        <v>50</v>
      </c>
      <c r="C3948" s="6">
        <v>44927</v>
      </c>
      <c r="D3948" s="7" t="s">
        <v>45</v>
      </c>
      <c r="E3948" s="7" t="s">
        <v>46</v>
      </c>
      <c r="F3948" s="7" t="s">
        <v>70</v>
      </c>
      <c r="G3948" s="7" t="s">
        <v>50</v>
      </c>
      <c r="H3948" s="7" t="s">
        <v>50</v>
      </c>
      <c r="I3948" s="7" t="s">
        <v>50</v>
      </c>
      <c r="J3948" s="6">
        <v>45378</v>
      </c>
      <c r="K3948" s="7" t="s">
        <v>50</v>
      </c>
      <c r="L3948" s="7" t="s">
        <v>467</v>
      </c>
      <c r="M3948" s="7" t="s">
        <v>50</v>
      </c>
      <c r="N3948" s="7" t="s">
        <v>37146</v>
      </c>
      <c r="O3948" s="7" t="s">
        <v>37147</v>
      </c>
      <c r="P3948" s="5">
        <v>182181</v>
      </c>
      <c r="Q3948" s="7" t="s">
        <v>1024</v>
      </c>
      <c r="R3948" s="31" t="s">
        <v>50</v>
      </c>
      <c r="S3948" s="31" t="s">
        <v>50</v>
      </c>
      <c r="T3948" s="7" t="s">
        <v>50</v>
      </c>
      <c r="U3948" s="7" t="s">
        <v>37148</v>
      </c>
      <c r="V3948" s="7">
        <v>294000</v>
      </c>
      <c r="W3948" s="7" t="s">
        <v>60</v>
      </c>
      <c r="X3948" s="7">
        <v>294000</v>
      </c>
      <c r="Y3948" s="7" t="s">
        <v>467</v>
      </c>
      <c r="Z3948" s="7">
        <v>1</v>
      </c>
      <c r="AA3948" s="7">
        <v>294000</v>
      </c>
      <c r="AB3948" s="7" t="s">
        <v>60</v>
      </c>
      <c r="AC3948" s="7">
        <v>294000</v>
      </c>
      <c r="AD3948" s="7" t="s">
        <v>467</v>
      </c>
      <c r="AE3948" s="7">
        <v>294000</v>
      </c>
      <c r="AF3948" s="7" t="s">
        <v>60</v>
      </c>
      <c r="AG3948" s="7">
        <v>294000</v>
      </c>
      <c r="AH3948" s="7">
        <v>294000</v>
      </c>
      <c r="AI3948" s="7" t="s">
        <v>60</v>
      </c>
      <c r="AJ3948" s="7">
        <v>294000</v>
      </c>
      <c r="AK3948" s="7" t="s">
        <v>50</v>
      </c>
      <c r="AL3948" s="7" t="s">
        <v>50</v>
      </c>
      <c r="AM3948" s="7" t="s">
        <v>50</v>
      </c>
      <c r="AN3948" s="7" t="s">
        <v>50</v>
      </c>
      <c r="AO3948" s="7" t="s">
        <v>50</v>
      </c>
      <c r="AP3948" s="9" t="s">
        <v>50</v>
      </c>
      <c r="AQ3948" s="9" t="s">
        <v>50</v>
      </c>
      <c r="AR3948" s="7" t="s">
        <v>1186</v>
      </c>
    </row>
    <row r="3949" spans="1:44" ht="15" thickBot="1">
      <c r="A3949" s="10" t="s">
        <v>37149</v>
      </c>
      <c r="B3949" s="11">
        <v>10374</v>
      </c>
      <c r="C3949" s="12">
        <v>25204</v>
      </c>
      <c r="D3949" s="13" t="s">
        <v>45</v>
      </c>
      <c r="E3949" s="13" t="s">
        <v>46</v>
      </c>
      <c r="F3949" s="13" t="s">
        <v>70</v>
      </c>
      <c r="G3949" s="13" t="s">
        <v>48</v>
      </c>
      <c r="H3949" s="13" t="s">
        <v>1076</v>
      </c>
      <c r="I3949" s="13" t="s">
        <v>50</v>
      </c>
      <c r="J3949" s="12">
        <v>45376</v>
      </c>
      <c r="K3949" s="13" t="s">
        <v>161</v>
      </c>
      <c r="L3949" s="13" t="s">
        <v>290</v>
      </c>
      <c r="M3949" s="13" t="s">
        <v>37150</v>
      </c>
      <c r="N3949" s="13" t="s">
        <v>37151</v>
      </c>
      <c r="O3949" s="13" t="s">
        <v>37152</v>
      </c>
      <c r="P3949" s="11">
        <v>183781</v>
      </c>
      <c r="Q3949" s="13" t="s">
        <v>1024</v>
      </c>
      <c r="R3949" s="33" t="s">
        <v>37153</v>
      </c>
      <c r="S3949" s="33" t="s">
        <v>37154</v>
      </c>
      <c r="T3949" s="13" t="s">
        <v>37155</v>
      </c>
      <c r="U3949" s="13" t="s">
        <v>37156</v>
      </c>
      <c r="V3949" s="13" t="s">
        <v>50</v>
      </c>
      <c r="W3949" s="13" t="s">
        <v>50</v>
      </c>
      <c r="X3949" s="13" t="s">
        <v>50</v>
      </c>
      <c r="Y3949" s="13" t="s">
        <v>171</v>
      </c>
      <c r="Z3949" s="13">
        <v>1</v>
      </c>
      <c r="AA3949" s="13" t="s">
        <v>50</v>
      </c>
      <c r="AB3949" s="13" t="s">
        <v>50</v>
      </c>
      <c r="AC3949" s="13" t="s">
        <v>50</v>
      </c>
      <c r="AD3949" s="13" t="s">
        <v>290</v>
      </c>
      <c r="AE3949" s="13" t="s">
        <v>50</v>
      </c>
      <c r="AF3949" s="13" t="s">
        <v>50</v>
      </c>
      <c r="AG3949" s="13" t="s">
        <v>50</v>
      </c>
      <c r="AH3949" s="13" t="s">
        <v>50</v>
      </c>
      <c r="AI3949" s="13" t="s">
        <v>50</v>
      </c>
      <c r="AJ3949" s="13" t="s">
        <v>50</v>
      </c>
      <c r="AK3949" s="13" t="s">
        <v>50</v>
      </c>
      <c r="AL3949" s="13" t="s">
        <v>50</v>
      </c>
      <c r="AM3949" s="13" t="s">
        <v>37157</v>
      </c>
      <c r="AN3949" s="13" t="s">
        <v>66</v>
      </c>
      <c r="AO3949" s="13" t="s">
        <v>37158</v>
      </c>
      <c r="AP3949" s="21" t="s">
        <v>37159</v>
      </c>
      <c r="AQ3949" s="15" t="s">
        <v>50</v>
      </c>
      <c r="AR3949" s="13" t="s">
        <v>50</v>
      </c>
    </row>
    <row r="3950" spans="1:44" ht="15" thickBot="1">
      <c r="A3950" s="4" t="s">
        <v>37160</v>
      </c>
      <c r="B3950" s="5">
        <v>18779</v>
      </c>
      <c r="C3950" s="6">
        <v>43466</v>
      </c>
      <c r="D3950" s="7" t="s">
        <v>45</v>
      </c>
      <c r="E3950" s="7" t="s">
        <v>1939</v>
      </c>
      <c r="F3950" s="7" t="s">
        <v>70</v>
      </c>
      <c r="G3950" s="7" t="s">
        <v>87</v>
      </c>
      <c r="H3950" s="7" t="s">
        <v>50</v>
      </c>
      <c r="I3950" s="7" t="s">
        <v>50</v>
      </c>
      <c r="J3950" s="6">
        <v>45376</v>
      </c>
      <c r="K3950" s="7" t="s">
        <v>50</v>
      </c>
      <c r="L3950" s="7" t="s">
        <v>52</v>
      </c>
      <c r="M3950" s="7" t="s">
        <v>37161</v>
      </c>
      <c r="N3950" s="7" t="s">
        <v>1403</v>
      </c>
      <c r="O3950" s="7" t="s">
        <v>37162</v>
      </c>
      <c r="P3950" s="5">
        <v>185605</v>
      </c>
      <c r="Q3950" s="7" t="s">
        <v>245</v>
      </c>
      <c r="R3950" s="34" t="s">
        <v>37163</v>
      </c>
      <c r="S3950" s="34" t="s">
        <v>37164</v>
      </c>
      <c r="T3950" s="7" t="s">
        <v>37165</v>
      </c>
      <c r="U3950" s="7">
        <v>8999118289</v>
      </c>
      <c r="V3950" s="7">
        <v>25000</v>
      </c>
      <c r="W3950" s="7" t="s">
        <v>60</v>
      </c>
      <c r="X3950" s="7">
        <v>25000</v>
      </c>
      <c r="Y3950" s="7" t="s">
        <v>50</v>
      </c>
      <c r="Z3950" s="7">
        <v>1</v>
      </c>
      <c r="AA3950" s="7" t="s">
        <v>50</v>
      </c>
      <c r="AB3950" s="7" t="s">
        <v>50</v>
      </c>
      <c r="AC3950" s="7" t="s">
        <v>50</v>
      </c>
      <c r="AD3950" s="7" t="s">
        <v>50</v>
      </c>
      <c r="AE3950" s="7" t="s">
        <v>50</v>
      </c>
      <c r="AF3950" s="7" t="s">
        <v>50</v>
      </c>
      <c r="AG3950" s="7" t="s">
        <v>50</v>
      </c>
      <c r="AH3950" s="7">
        <v>25000</v>
      </c>
      <c r="AI3950" s="7" t="s">
        <v>60</v>
      </c>
      <c r="AJ3950" s="7">
        <v>25000</v>
      </c>
      <c r="AK3950" s="7" t="s">
        <v>35873</v>
      </c>
      <c r="AL3950" s="7" t="s">
        <v>50</v>
      </c>
      <c r="AM3950" s="7" t="s">
        <v>37166</v>
      </c>
      <c r="AN3950" s="7" t="s">
        <v>253</v>
      </c>
      <c r="AO3950" s="7" t="s">
        <v>37167</v>
      </c>
      <c r="AP3950" s="22" t="s">
        <v>37168</v>
      </c>
      <c r="AQ3950" s="9" t="s">
        <v>50</v>
      </c>
      <c r="AR3950" s="7" t="s">
        <v>50</v>
      </c>
    </row>
    <row r="3951" spans="1:44" ht="15" thickBot="1">
      <c r="A3951" s="10" t="s">
        <v>37169</v>
      </c>
      <c r="B3951" s="11">
        <v>3638</v>
      </c>
      <c r="C3951" s="12">
        <v>43831</v>
      </c>
      <c r="D3951" s="13" t="s">
        <v>45</v>
      </c>
      <c r="E3951" s="13" t="s">
        <v>1939</v>
      </c>
      <c r="F3951" s="13" t="s">
        <v>70</v>
      </c>
      <c r="G3951" s="26" t="s">
        <v>54946</v>
      </c>
      <c r="H3951" s="13" t="s">
        <v>50</v>
      </c>
      <c r="I3951" s="13" t="s">
        <v>50</v>
      </c>
      <c r="J3951" s="12">
        <v>45376</v>
      </c>
      <c r="K3951" s="13" t="s">
        <v>50</v>
      </c>
      <c r="L3951" s="13" t="s">
        <v>52</v>
      </c>
      <c r="M3951" s="13" t="s">
        <v>37170</v>
      </c>
      <c r="N3951" s="13" t="s">
        <v>75</v>
      </c>
      <c r="O3951" s="13" t="s">
        <v>37171</v>
      </c>
      <c r="P3951" s="11">
        <v>185829</v>
      </c>
      <c r="Q3951" s="13" t="s">
        <v>77</v>
      </c>
      <c r="R3951" s="33" t="s">
        <v>37172</v>
      </c>
      <c r="S3951" s="30" t="s">
        <v>50</v>
      </c>
      <c r="T3951" s="13" t="s">
        <v>50</v>
      </c>
      <c r="U3951" s="13" t="s">
        <v>37173</v>
      </c>
      <c r="V3951" s="13">
        <v>25000</v>
      </c>
      <c r="W3951" s="13" t="s">
        <v>60</v>
      </c>
      <c r="X3951" s="13">
        <v>25000</v>
      </c>
      <c r="Y3951" s="13" t="s">
        <v>50</v>
      </c>
      <c r="Z3951" s="13">
        <v>1</v>
      </c>
      <c r="AA3951" s="13" t="s">
        <v>50</v>
      </c>
      <c r="AB3951" s="13" t="s">
        <v>50</v>
      </c>
      <c r="AC3951" s="13" t="s">
        <v>50</v>
      </c>
      <c r="AD3951" s="13" t="s">
        <v>50</v>
      </c>
      <c r="AE3951" s="13" t="s">
        <v>50</v>
      </c>
      <c r="AF3951" s="13" t="s">
        <v>50</v>
      </c>
      <c r="AG3951" s="13" t="s">
        <v>50</v>
      </c>
      <c r="AH3951" s="13">
        <v>25000</v>
      </c>
      <c r="AI3951" s="13" t="s">
        <v>60</v>
      </c>
      <c r="AJ3951" s="13">
        <v>25000</v>
      </c>
      <c r="AK3951" s="13" t="s">
        <v>35873</v>
      </c>
      <c r="AL3951" s="13" t="s">
        <v>50</v>
      </c>
      <c r="AM3951" s="13" t="s">
        <v>37174</v>
      </c>
      <c r="AN3951" s="13" t="s">
        <v>253</v>
      </c>
      <c r="AO3951" s="13" t="s">
        <v>37175</v>
      </c>
      <c r="AP3951" s="21" t="s">
        <v>37176</v>
      </c>
      <c r="AQ3951" s="15" t="s">
        <v>50</v>
      </c>
      <c r="AR3951" s="13" t="s">
        <v>50</v>
      </c>
    </row>
    <row r="3952" spans="1:44" ht="15" thickBot="1">
      <c r="A3952" s="4" t="s">
        <v>37177</v>
      </c>
      <c r="B3952" s="5">
        <v>34516</v>
      </c>
      <c r="C3952" s="6">
        <v>44927</v>
      </c>
      <c r="D3952" s="7" t="s">
        <v>45</v>
      </c>
      <c r="E3952" s="7" t="s">
        <v>46</v>
      </c>
      <c r="F3952" s="7" t="s">
        <v>70</v>
      </c>
      <c r="G3952" s="27" t="s">
        <v>54945</v>
      </c>
      <c r="H3952" s="7" t="s">
        <v>50</v>
      </c>
      <c r="I3952" s="7" t="s">
        <v>50</v>
      </c>
      <c r="J3952" s="6">
        <v>45378</v>
      </c>
      <c r="K3952" s="7" t="s">
        <v>50</v>
      </c>
      <c r="L3952" s="7" t="s">
        <v>4836</v>
      </c>
      <c r="M3952" s="7" t="s">
        <v>37178</v>
      </c>
      <c r="N3952" s="7" t="s">
        <v>7997</v>
      </c>
      <c r="O3952" s="7" t="s">
        <v>37179</v>
      </c>
      <c r="P3952" s="5">
        <v>186905</v>
      </c>
      <c r="Q3952" s="7" t="s">
        <v>360</v>
      </c>
      <c r="R3952" s="34" t="s">
        <v>37180</v>
      </c>
      <c r="S3952" s="34" t="s">
        <v>37181</v>
      </c>
      <c r="T3952" s="7" t="s">
        <v>37182</v>
      </c>
      <c r="U3952" s="7" t="s">
        <v>50</v>
      </c>
      <c r="V3952" s="7">
        <v>100000</v>
      </c>
      <c r="W3952" s="7" t="s">
        <v>209</v>
      </c>
      <c r="X3952" s="7">
        <v>108126</v>
      </c>
      <c r="Y3952" s="7" t="s">
        <v>467</v>
      </c>
      <c r="Z3952" s="7">
        <v>1</v>
      </c>
      <c r="AA3952" s="7">
        <v>100000</v>
      </c>
      <c r="AB3952" s="7" t="s">
        <v>209</v>
      </c>
      <c r="AC3952" s="7">
        <v>108126</v>
      </c>
      <c r="AD3952" s="7" t="s">
        <v>4836</v>
      </c>
      <c r="AE3952" s="7">
        <v>100000</v>
      </c>
      <c r="AF3952" s="7" t="s">
        <v>209</v>
      </c>
      <c r="AG3952" s="7">
        <v>108126</v>
      </c>
      <c r="AH3952" s="7">
        <v>100000</v>
      </c>
      <c r="AI3952" s="7" t="s">
        <v>209</v>
      </c>
      <c r="AJ3952" s="7">
        <v>108126</v>
      </c>
      <c r="AK3952" s="7" t="s">
        <v>50</v>
      </c>
      <c r="AL3952" s="7" t="s">
        <v>50</v>
      </c>
      <c r="AM3952" s="7" t="s">
        <v>37183</v>
      </c>
      <c r="AN3952" s="7" t="s">
        <v>253</v>
      </c>
      <c r="AO3952" s="7" t="s">
        <v>37184</v>
      </c>
      <c r="AP3952" s="22" t="s">
        <v>37185</v>
      </c>
      <c r="AQ3952" s="9" t="s">
        <v>50</v>
      </c>
      <c r="AR3952" s="7" t="s">
        <v>50</v>
      </c>
    </row>
    <row r="3953" spans="1:44" ht="15" thickBot="1">
      <c r="A3953" s="10" t="s">
        <v>37186</v>
      </c>
      <c r="B3953" s="13">
        <v>1</v>
      </c>
      <c r="C3953" s="12">
        <v>42370</v>
      </c>
      <c r="D3953" s="13" t="s">
        <v>45</v>
      </c>
      <c r="E3953" s="13" t="s">
        <v>1939</v>
      </c>
      <c r="F3953" s="13" t="s">
        <v>70</v>
      </c>
      <c r="G3953" s="27" t="s">
        <v>54945</v>
      </c>
      <c r="H3953" s="13" t="s">
        <v>2519</v>
      </c>
      <c r="I3953" s="13" t="s">
        <v>50</v>
      </c>
      <c r="J3953" s="12">
        <v>45376</v>
      </c>
      <c r="K3953" s="13" t="s">
        <v>50</v>
      </c>
      <c r="L3953" s="13" t="s">
        <v>52</v>
      </c>
      <c r="M3953" s="13" t="s">
        <v>37187</v>
      </c>
      <c r="N3953" s="13" t="s">
        <v>769</v>
      </c>
      <c r="O3953" s="13" t="s">
        <v>37188</v>
      </c>
      <c r="P3953" s="11">
        <v>186933</v>
      </c>
      <c r="Q3953" s="13" t="s">
        <v>520</v>
      </c>
      <c r="R3953" s="33" t="s">
        <v>37189</v>
      </c>
      <c r="S3953" s="33" t="s">
        <v>37190</v>
      </c>
      <c r="T3953" s="13" t="s">
        <v>50</v>
      </c>
      <c r="U3953" s="13" t="s">
        <v>50</v>
      </c>
      <c r="V3953" s="13">
        <v>225000</v>
      </c>
      <c r="W3953" s="13" t="s">
        <v>60</v>
      </c>
      <c r="X3953" s="13">
        <v>225000</v>
      </c>
      <c r="Y3953" s="13" t="s">
        <v>50</v>
      </c>
      <c r="Z3953" s="13">
        <v>1</v>
      </c>
      <c r="AA3953" s="13" t="s">
        <v>50</v>
      </c>
      <c r="AB3953" s="13" t="s">
        <v>50</v>
      </c>
      <c r="AC3953" s="13" t="s">
        <v>50</v>
      </c>
      <c r="AD3953" s="13" t="s">
        <v>50</v>
      </c>
      <c r="AE3953" s="13" t="s">
        <v>50</v>
      </c>
      <c r="AF3953" s="13" t="s">
        <v>50</v>
      </c>
      <c r="AG3953" s="13" t="s">
        <v>50</v>
      </c>
      <c r="AH3953" s="13">
        <v>225000</v>
      </c>
      <c r="AI3953" s="13" t="s">
        <v>60</v>
      </c>
      <c r="AJ3953" s="13">
        <v>225000</v>
      </c>
      <c r="AK3953" s="13" t="s">
        <v>50</v>
      </c>
      <c r="AL3953" s="13" t="s">
        <v>50</v>
      </c>
      <c r="AM3953" s="13" t="s">
        <v>37191</v>
      </c>
      <c r="AN3953" s="13" t="s">
        <v>5485</v>
      </c>
      <c r="AO3953" s="13" t="s">
        <v>37192</v>
      </c>
      <c r="AP3953" s="21" t="s">
        <v>37193</v>
      </c>
      <c r="AQ3953" s="15" t="s">
        <v>50</v>
      </c>
      <c r="AR3953" s="13" t="s">
        <v>50</v>
      </c>
    </row>
    <row r="3954" spans="1:44" ht="15" thickBot="1">
      <c r="A3954" s="4" t="s">
        <v>37194</v>
      </c>
      <c r="B3954" s="7" t="s">
        <v>50</v>
      </c>
      <c r="C3954" s="6">
        <v>45292</v>
      </c>
      <c r="D3954" s="7" t="s">
        <v>45</v>
      </c>
      <c r="E3954" s="7" t="s">
        <v>46</v>
      </c>
      <c r="F3954" s="7" t="s">
        <v>70</v>
      </c>
      <c r="G3954" s="7" t="s">
        <v>50</v>
      </c>
      <c r="H3954" s="7" t="s">
        <v>50</v>
      </c>
      <c r="I3954" s="7" t="s">
        <v>50</v>
      </c>
      <c r="J3954" s="6">
        <v>45378</v>
      </c>
      <c r="K3954" s="7" t="s">
        <v>50</v>
      </c>
      <c r="L3954" s="7" t="s">
        <v>467</v>
      </c>
      <c r="M3954" s="7" t="s">
        <v>50</v>
      </c>
      <c r="N3954" s="7" t="s">
        <v>75</v>
      </c>
      <c r="O3954" s="7" t="s">
        <v>37195</v>
      </c>
      <c r="P3954" s="5">
        <v>186959</v>
      </c>
      <c r="Q3954" s="7" t="s">
        <v>77</v>
      </c>
      <c r="R3954" s="31" t="s">
        <v>50</v>
      </c>
      <c r="S3954" s="31" t="s">
        <v>50</v>
      </c>
      <c r="T3954" s="7" t="s">
        <v>50</v>
      </c>
      <c r="U3954" s="7" t="s">
        <v>37196</v>
      </c>
      <c r="V3954" s="7">
        <v>400000</v>
      </c>
      <c r="W3954" s="7" t="s">
        <v>60</v>
      </c>
      <c r="X3954" s="7">
        <v>400000</v>
      </c>
      <c r="Y3954" s="7" t="s">
        <v>467</v>
      </c>
      <c r="Z3954" s="7">
        <v>1</v>
      </c>
      <c r="AA3954" s="7">
        <v>400000</v>
      </c>
      <c r="AB3954" s="7" t="s">
        <v>60</v>
      </c>
      <c r="AC3954" s="7">
        <v>400000</v>
      </c>
      <c r="AD3954" s="7" t="s">
        <v>467</v>
      </c>
      <c r="AE3954" s="7">
        <v>400000</v>
      </c>
      <c r="AF3954" s="7" t="s">
        <v>60</v>
      </c>
      <c r="AG3954" s="7">
        <v>400000</v>
      </c>
      <c r="AH3954" s="7">
        <v>400000</v>
      </c>
      <c r="AI3954" s="7" t="s">
        <v>60</v>
      </c>
      <c r="AJ3954" s="7">
        <v>400000</v>
      </c>
      <c r="AK3954" s="7" t="s">
        <v>50</v>
      </c>
      <c r="AL3954" s="7" t="s">
        <v>50</v>
      </c>
      <c r="AM3954" s="7" t="s">
        <v>50</v>
      </c>
      <c r="AN3954" s="7" t="s">
        <v>50</v>
      </c>
      <c r="AO3954" s="7" t="s">
        <v>50</v>
      </c>
      <c r="AP3954" s="9" t="s">
        <v>50</v>
      </c>
      <c r="AQ3954" s="9" t="s">
        <v>50</v>
      </c>
      <c r="AR3954" s="7" t="s">
        <v>1186</v>
      </c>
    </row>
    <row r="3955" spans="1:44" ht="15" thickBot="1">
      <c r="A3955" s="10" t="s">
        <v>37197</v>
      </c>
      <c r="B3955" s="13" t="s">
        <v>50</v>
      </c>
      <c r="C3955" s="12">
        <v>32509</v>
      </c>
      <c r="D3955" s="13" t="s">
        <v>45</v>
      </c>
      <c r="E3955" s="13" t="s">
        <v>1939</v>
      </c>
      <c r="F3955" s="13" t="s">
        <v>70</v>
      </c>
      <c r="G3955" s="27" t="s">
        <v>54945</v>
      </c>
      <c r="H3955" s="13" t="s">
        <v>1126</v>
      </c>
      <c r="I3955" s="13" t="s">
        <v>50</v>
      </c>
      <c r="J3955" s="12">
        <v>45378</v>
      </c>
      <c r="K3955" s="13" t="s">
        <v>191</v>
      </c>
      <c r="L3955" s="13" t="s">
        <v>52</v>
      </c>
      <c r="M3955" s="13" t="s">
        <v>37198</v>
      </c>
      <c r="N3955" s="13" t="s">
        <v>91</v>
      </c>
      <c r="O3955" s="13" t="s">
        <v>37199</v>
      </c>
      <c r="P3955" s="11">
        <v>187129</v>
      </c>
      <c r="Q3955" s="13" t="s">
        <v>93</v>
      </c>
      <c r="R3955" s="33" t="s">
        <v>37200</v>
      </c>
      <c r="S3955" s="33" t="s">
        <v>37201</v>
      </c>
      <c r="T3955" s="13" t="s">
        <v>37202</v>
      </c>
      <c r="U3955" s="13" t="s">
        <v>37203</v>
      </c>
      <c r="V3955" s="13">
        <v>30000</v>
      </c>
      <c r="W3955" s="13" t="s">
        <v>60</v>
      </c>
      <c r="X3955" s="13">
        <v>30000</v>
      </c>
      <c r="Y3955" s="13" t="s">
        <v>50</v>
      </c>
      <c r="Z3955" s="13">
        <v>1</v>
      </c>
      <c r="AA3955" s="13" t="s">
        <v>50</v>
      </c>
      <c r="AB3955" s="13" t="s">
        <v>50</v>
      </c>
      <c r="AC3955" s="13" t="s">
        <v>50</v>
      </c>
      <c r="AD3955" s="13" t="s">
        <v>50</v>
      </c>
      <c r="AE3955" s="13" t="s">
        <v>50</v>
      </c>
      <c r="AF3955" s="13" t="s">
        <v>50</v>
      </c>
      <c r="AG3955" s="13" t="s">
        <v>50</v>
      </c>
      <c r="AH3955" s="13">
        <v>30000</v>
      </c>
      <c r="AI3955" s="13" t="s">
        <v>60</v>
      </c>
      <c r="AJ3955" s="13">
        <v>30000</v>
      </c>
      <c r="AK3955" s="13" t="s">
        <v>36830</v>
      </c>
      <c r="AL3955" s="13" t="s">
        <v>50</v>
      </c>
      <c r="AM3955" s="13" t="s">
        <v>37204</v>
      </c>
      <c r="AN3955" s="13" t="s">
        <v>5485</v>
      </c>
      <c r="AO3955" s="13" t="s">
        <v>37205</v>
      </c>
      <c r="AP3955" s="15" t="s">
        <v>50</v>
      </c>
      <c r="AQ3955" s="21" t="s">
        <v>37206</v>
      </c>
      <c r="AR3955" s="13" t="s">
        <v>50</v>
      </c>
    </row>
    <row r="3956" spans="1:44" ht="15" thickBot="1">
      <c r="A3956" s="4" t="s">
        <v>37207</v>
      </c>
      <c r="B3956" s="5">
        <v>3147</v>
      </c>
      <c r="C3956" s="6">
        <v>31778</v>
      </c>
      <c r="D3956" s="7" t="s">
        <v>45</v>
      </c>
      <c r="E3956" s="7" t="s">
        <v>1939</v>
      </c>
      <c r="F3956" s="7" t="s">
        <v>70</v>
      </c>
      <c r="G3956" s="26" t="s">
        <v>54946</v>
      </c>
      <c r="H3956" s="7" t="s">
        <v>37208</v>
      </c>
      <c r="I3956" s="7" t="s">
        <v>50</v>
      </c>
      <c r="J3956" s="6">
        <v>45379</v>
      </c>
      <c r="K3956" s="7" t="s">
        <v>50</v>
      </c>
      <c r="L3956" s="7" t="s">
        <v>52</v>
      </c>
      <c r="M3956" s="7" t="s">
        <v>5917</v>
      </c>
      <c r="N3956" s="7" t="s">
        <v>7606</v>
      </c>
      <c r="O3956" s="7" t="s">
        <v>37209</v>
      </c>
      <c r="P3956" s="5">
        <v>188343</v>
      </c>
      <c r="Q3956" s="7" t="s">
        <v>77</v>
      </c>
      <c r="R3956" s="34" t="s">
        <v>37210</v>
      </c>
      <c r="S3956" s="34" t="s">
        <v>37211</v>
      </c>
      <c r="T3956" s="7" t="s">
        <v>50</v>
      </c>
      <c r="U3956" s="7" t="s">
        <v>50</v>
      </c>
      <c r="V3956" s="7" t="s">
        <v>50</v>
      </c>
      <c r="W3956" s="7" t="s">
        <v>50</v>
      </c>
      <c r="X3956" s="7" t="s">
        <v>50</v>
      </c>
      <c r="Y3956" s="7" t="s">
        <v>50</v>
      </c>
      <c r="Z3956" s="7">
        <v>2</v>
      </c>
      <c r="AA3956" s="7" t="s">
        <v>50</v>
      </c>
      <c r="AB3956" s="7" t="s">
        <v>50</v>
      </c>
      <c r="AC3956" s="7" t="s">
        <v>50</v>
      </c>
      <c r="AD3956" s="7" t="s">
        <v>50</v>
      </c>
      <c r="AE3956" s="7" t="s">
        <v>50</v>
      </c>
      <c r="AF3956" s="7" t="s">
        <v>50</v>
      </c>
      <c r="AG3956" s="7" t="s">
        <v>50</v>
      </c>
      <c r="AH3956" s="7">
        <v>25000</v>
      </c>
      <c r="AI3956" s="7" t="s">
        <v>60</v>
      </c>
      <c r="AJ3956" s="7">
        <v>25000</v>
      </c>
      <c r="AK3956" s="7" t="s">
        <v>37212</v>
      </c>
      <c r="AL3956" s="7" t="s">
        <v>50</v>
      </c>
      <c r="AM3956" s="7" t="s">
        <v>37213</v>
      </c>
      <c r="AN3956" s="7" t="s">
        <v>5485</v>
      </c>
      <c r="AO3956" s="7" t="s">
        <v>37214</v>
      </c>
      <c r="AP3956" s="9" t="s">
        <v>50</v>
      </c>
      <c r="AQ3956" s="22" t="s">
        <v>37215</v>
      </c>
      <c r="AR3956" s="7" t="s">
        <v>50</v>
      </c>
    </row>
    <row r="3957" spans="1:44" ht="15" thickBot="1">
      <c r="A3957" s="10" t="s">
        <v>37216</v>
      </c>
      <c r="B3957" s="13">
        <v>287</v>
      </c>
      <c r="C3957" s="12">
        <v>43579</v>
      </c>
      <c r="D3957" s="13" t="s">
        <v>45</v>
      </c>
      <c r="E3957" s="13" t="s">
        <v>46</v>
      </c>
      <c r="F3957" s="13" t="s">
        <v>70</v>
      </c>
      <c r="G3957" s="26" t="s">
        <v>54946</v>
      </c>
      <c r="H3957" s="13" t="s">
        <v>50</v>
      </c>
      <c r="I3957" s="13" t="s">
        <v>50</v>
      </c>
      <c r="J3957" s="12">
        <v>45378</v>
      </c>
      <c r="K3957" s="13" t="s">
        <v>50</v>
      </c>
      <c r="L3957" s="13" t="s">
        <v>467</v>
      </c>
      <c r="M3957" s="13" t="s">
        <v>37217</v>
      </c>
      <c r="N3957" s="13" t="s">
        <v>37218</v>
      </c>
      <c r="O3957" s="13" t="s">
        <v>37219</v>
      </c>
      <c r="P3957" s="11">
        <v>189110</v>
      </c>
      <c r="Q3957" s="13" t="s">
        <v>360</v>
      </c>
      <c r="R3957" s="29" t="s">
        <v>37220</v>
      </c>
      <c r="S3957" s="33" t="s">
        <v>37221</v>
      </c>
      <c r="T3957" s="13" t="s">
        <v>37222</v>
      </c>
      <c r="U3957" s="13" t="s">
        <v>50</v>
      </c>
      <c r="V3957" s="13" t="s">
        <v>50</v>
      </c>
      <c r="W3957" s="13" t="s">
        <v>50</v>
      </c>
      <c r="X3957" s="13" t="s">
        <v>50</v>
      </c>
      <c r="Y3957" s="13" t="s">
        <v>467</v>
      </c>
      <c r="Z3957" s="13">
        <v>2</v>
      </c>
      <c r="AA3957" s="13" t="s">
        <v>50</v>
      </c>
      <c r="AB3957" s="13" t="s">
        <v>50</v>
      </c>
      <c r="AC3957" s="13" t="s">
        <v>50</v>
      </c>
      <c r="AD3957" s="13" t="s">
        <v>467</v>
      </c>
      <c r="AE3957" s="13" t="s">
        <v>50</v>
      </c>
      <c r="AF3957" s="13" t="s">
        <v>50</v>
      </c>
      <c r="AG3957" s="13" t="s">
        <v>50</v>
      </c>
      <c r="AH3957" s="13" t="s">
        <v>50</v>
      </c>
      <c r="AI3957" s="13" t="s">
        <v>50</v>
      </c>
      <c r="AJ3957" s="13" t="s">
        <v>50</v>
      </c>
      <c r="AK3957" s="13" t="s">
        <v>50</v>
      </c>
      <c r="AL3957" s="13" t="s">
        <v>50</v>
      </c>
      <c r="AM3957" s="13" t="s">
        <v>37223</v>
      </c>
      <c r="AN3957" s="13" t="s">
        <v>66</v>
      </c>
      <c r="AO3957" s="13" t="s">
        <v>37224</v>
      </c>
      <c r="AP3957" s="21" t="s">
        <v>37225</v>
      </c>
      <c r="AQ3957" s="15" t="s">
        <v>50</v>
      </c>
      <c r="AR3957" s="13" t="s">
        <v>50</v>
      </c>
    </row>
    <row r="3958" spans="1:44" ht="15" thickBot="1">
      <c r="A3958" s="4" t="s">
        <v>37226</v>
      </c>
      <c r="B3958" s="5">
        <v>5923</v>
      </c>
      <c r="C3958" s="6">
        <v>43739</v>
      </c>
      <c r="D3958" s="7" t="s">
        <v>45</v>
      </c>
      <c r="E3958" s="7" t="s">
        <v>46</v>
      </c>
      <c r="F3958" s="7" t="s">
        <v>70</v>
      </c>
      <c r="G3958" s="7" t="s">
        <v>71</v>
      </c>
      <c r="H3958" s="7" t="s">
        <v>49</v>
      </c>
      <c r="I3958" s="7" t="s">
        <v>50</v>
      </c>
      <c r="J3958" s="6">
        <v>45379</v>
      </c>
      <c r="K3958" s="7" t="s">
        <v>282</v>
      </c>
      <c r="L3958" s="7" t="s">
        <v>131</v>
      </c>
      <c r="M3958" s="7" t="s">
        <v>37227</v>
      </c>
      <c r="N3958" s="7" t="s">
        <v>37228</v>
      </c>
      <c r="O3958" s="7" t="s">
        <v>37229</v>
      </c>
      <c r="P3958" s="5">
        <v>189793</v>
      </c>
      <c r="Q3958" s="7" t="s">
        <v>630</v>
      </c>
      <c r="R3958" s="34" t="s">
        <v>37230</v>
      </c>
      <c r="S3958" s="34" t="s">
        <v>37231</v>
      </c>
      <c r="T3958" s="7" t="s">
        <v>50</v>
      </c>
      <c r="U3958" s="7" t="s">
        <v>37232</v>
      </c>
      <c r="V3958" s="7" t="s">
        <v>50</v>
      </c>
      <c r="W3958" s="7" t="s">
        <v>50</v>
      </c>
      <c r="X3958" s="7" t="s">
        <v>50</v>
      </c>
      <c r="Y3958" s="7" t="s">
        <v>50</v>
      </c>
      <c r="Z3958" s="7">
        <v>1</v>
      </c>
      <c r="AA3958" s="7" t="s">
        <v>50</v>
      </c>
      <c r="AB3958" s="7" t="s">
        <v>50</v>
      </c>
      <c r="AC3958" s="7" t="s">
        <v>50</v>
      </c>
      <c r="AD3958" s="7" t="s">
        <v>50</v>
      </c>
      <c r="AE3958" s="7" t="s">
        <v>50</v>
      </c>
      <c r="AF3958" s="7" t="s">
        <v>50</v>
      </c>
      <c r="AG3958" s="7" t="s">
        <v>50</v>
      </c>
      <c r="AH3958" s="7" t="s">
        <v>50</v>
      </c>
      <c r="AI3958" s="7" t="s">
        <v>50</v>
      </c>
      <c r="AJ3958" s="7" t="s">
        <v>50</v>
      </c>
      <c r="AK3958" s="7" t="s">
        <v>50</v>
      </c>
      <c r="AL3958" s="7" t="s">
        <v>50</v>
      </c>
      <c r="AM3958" s="7" t="s">
        <v>37233</v>
      </c>
      <c r="AN3958" s="7" t="s">
        <v>66</v>
      </c>
      <c r="AO3958" s="7" t="s">
        <v>37234</v>
      </c>
      <c r="AP3958" s="22" t="s">
        <v>37235</v>
      </c>
      <c r="AQ3958" s="9" t="s">
        <v>50</v>
      </c>
      <c r="AR3958" s="7" t="s">
        <v>50</v>
      </c>
    </row>
    <row r="3959" spans="1:44" ht="15" thickBot="1">
      <c r="A3959" s="10" t="s">
        <v>37236</v>
      </c>
      <c r="B3959" s="11">
        <v>1782</v>
      </c>
      <c r="C3959" s="12">
        <v>39814</v>
      </c>
      <c r="D3959" s="13" t="s">
        <v>45</v>
      </c>
      <c r="E3959" s="13" t="s">
        <v>1939</v>
      </c>
      <c r="F3959" s="13" t="s">
        <v>70</v>
      </c>
      <c r="G3959" s="26" t="s">
        <v>54946</v>
      </c>
      <c r="H3959" s="13" t="s">
        <v>50</v>
      </c>
      <c r="I3959" s="13" t="s">
        <v>50</v>
      </c>
      <c r="J3959" s="12">
        <v>45378</v>
      </c>
      <c r="K3959" s="13" t="s">
        <v>50</v>
      </c>
      <c r="L3959" s="13" t="s">
        <v>52</v>
      </c>
      <c r="M3959" s="13" t="s">
        <v>8847</v>
      </c>
      <c r="N3959" s="13" t="s">
        <v>1569</v>
      </c>
      <c r="O3959" s="13" t="s">
        <v>37237</v>
      </c>
      <c r="P3959" s="11">
        <v>189994</v>
      </c>
      <c r="Q3959" s="13" t="s">
        <v>1571</v>
      </c>
      <c r="R3959" s="33" t="s">
        <v>37238</v>
      </c>
      <c r="S3959" s="33" t="s">
        <v>37239</v>
      </c>
      <c r="T3959" s="13" t="s">
        <v>37240</v>
      </c>
      <c r="U3959" s="13">
        <f>215-765-1221</f>
        <v>-1771</v>
      </c>
      <c r="V3959" s="13">
        <v>30000</v>
      </c>
      <c r="W3959" s="13" t="s">
        <v>60</v>
      </c>
      <c r="X3959" s="13">
        <v>30000</v>
      </c>
      <c r="Y3959" s="13" t="s">
        <v>50</v>
      </c>
      <c r="Z3959" s="13">
        <v>1</v>
      </c>
      <c r="AA3959" s="13" t="s">
        <v>50</v>
      </c>
      <c r="AB3959" s="13" t="s">
        <v>50</v>
      </c>
      <c r="AC3959" s="13" t="s">
        <v>50</v>
      </c>
      <c r="AD3959" s="13" t="s">
        <v>50</v>
      </c>
      <c r="AE3959" s="13" t="s">
        <v>50</v>
      </c>
      <c r="AF3959" s="13" t="s">
        <v>50</v>
      </c>
      <c r="AG3959" s="13" t="s">
        <v>50</v>
      </c>
      <c r="AH3959" s="13">
        <v>30000</v>
      </c>
      <c r="AI3959" s="13" t="s">
        <v>60</v>
      </c>
      <c r="AJ3959" s="13">
        <v>30000</v>
      </c>
      <c r="AK3959" s="13" t="s">
        <v>50</v>
      </c>
      <c r="AL3959" s="13" t="s">
        <v>50</v>
      </c>
      <c r="AM3959" s="13" t="s">
        <v>37241</v>
      </c>
      <c r="AN3959" s="13" t="s">
        <v>5485</v>
      </c>
      <c r="AO3959" s="13" t="s">
        <v>37242</v>
      </c>
      <c r="AP3959" s="21" t="s">
        <v>37243</v>
      </c>
      <c r="AQ3959" s="15" t="s">
        <v>50</v>
      </c>
      <c r="AR3959" s="13" t="s">
        <v>50</v>
      </c>
    </row>
    <row r="3960" spans="1:44" ht="15" thickBot="1">
      <c r="A3960" s="4" t="s">
        <v>37244</v>
      </c>
      <c r="B3960" s="7" t="s">
        <v>50</v>
      </c>
      <c r="C3960" s="6">
        <v>36526</v>
      </c>
      <c r="D3960" s="7" t="s">
        <v>45</v>
      </c>
      <c r="E3960" s="7" t="s">
        <v>1939</v>
      </c>
      <c r="F3960" s="7" t="s">
        <v>70</v>
      </c>
      <c r="G3960" s="27" t="s">
        <v>54945</v>
      </c>
      <c r="H3960" s="7" t="s">
        <v>50</v>
      </c>
      <c r="I3960" s="7" t="s">
        <v>50</v>
      </c>
      <c r="J3960" s="6">
        <v>45376</v>
      </c>
      <c r="K3960" s="7" t="s">
        <v>50</v>
      </c>
      <c r="L3960" s="7" t="s">
        <v>52</v>
      </c>
      <c r="M3960" s="7" t="s">
        <v>37245</v>
      </c>
      <c r="N3960" s="7" t="s">
        <v>75</v>
      </c>
      <c r="O3960" s="7" t="s">
        <v>37246</v>
      </c>
      <c r="P3960" s="5">
        <v>190153</v>
      </c>
      <c r="Q3960" s="7" t="s">
        <v>77</v>
      </c>
      <c r="R3960" s="34" t="s">
        <v>37247</v>
      </c>
      <c r="S3960" s="34" t="s">
        <v>37248</v>
      </c>
      <c r="T3960" s="7" t="s">
        <v>37249</v>
      </c>
      <c r="U3960" s="7" t="s">
        <v>37250</v>
      </c>
      <c r="V3960" s="7">
        <v>660000</v>
      </c>
      <c r="W3960" s="7" t="s">
        <v>60</v>
      </c>
      <c r="X3960" s="7">
        <v>660000</v>
      </c>
      <c r="Y3960" s="7" t="s">
        <v>50</v>
      </c>
      <c r="Z3960" s="7">
        <v>1</v>
      </c>
      <c r="AA3960" s="7" t="s">
        <v>50</v>
      </c>
      <c r="AB3960" s="7" t="s">
        <v>50</v>
      </c>
      <c r="AC3960" s="7" t="s">
        <v>50</v>
      </c>
      <c r="AD3960" s="7" t="s">
        <v>50</v>
      </c>
      <c r="AE3960" s="7" t="s">
        <v>50</v>
      </c>
      <c r="AF3960" s="7" t="s">
        <v>50</v>
      </c>
      <c r="AG3960" s="7" t="s">
        <v>50</v>
      </c>
      <c r="AH3960" s="7">
        <v>660000</v>
      </c>
      <c r="AI3960" s="7" t="s">
        <v>60</v>
      </c>
      <c r="AJ3960" s="7">
        <v>660000</v>
      </c>
      <c r="AK3960" s="7" t="s">
        <v>50</v>
      </c>
      <c r="AL3960" s="7" t="s">
        <v>50</v>
      </c>
      <c r="AM3960" s="7" t="s">
        <v>37251</v>
      </c>
      <c r="AN3960" s="7" t="s">
        <v>5485</v>
      </c>
      <c r="AO3960" s="7" t="s">
        <v>37252</v>
      </c>
      <c r="AP3960" s="22" t="s">
        <v>37253</v>
      </c>
      <c r="AQ3960" s="9" t="s">
        <v>50</v>
      </c>
      <c r="AR3960" s="7" t="s">
        <v>50</v>
      </c>
    </row>
    <row r="3961" spans="1:44" ht="15" thickBot="1">
      <c r="A3961" s="10" t="s">
        <v>37254</v>
      </c>
      <c r="B3961" s="13">
        <v>445</v>
      </c>
      <c r="C3961" s="12">
        <v>30682</v>
      </c>
      <c r="D3961" s="13" t="s">
        <v>45</v>
      </c>
      <c r="E3961" s="13" t="s">
        <v>1939</v>
      </c>
      <c r="F3961" s="13" t="s">
        <v>70</v>
      </c>
      <c r="G3961" s="26" t="s">
        <v>54946</v>
      </c>
      <c r="H3961" s="13" t="s">
        <v>50</v>
      </c>
      <c r="I3961" s="13" t="s">
        <v>50</v>
      </c>
      <c r="J3961" s="12">
        <v>45378</v>
      </c>
      <c r="K3961" s="13" t="s">
        <v>50</v>
      </c>
      <c r="L3961" s="13" t="s">
        <v>52</v>
      </c>
      <c r="M3961" s="13" t="s">
        <v>8847</v>
      </c>
      <c r="N3961" s="13" t="s">
        <v>19078</v>
      </c>
      <c r="O3961" s="13" t="s">
        <v>37255</v>
      </c>
      <c r="P3961" s="11">
        <v>190673</v>
      </c>
      <c r="Q3961" s="13" t="s">
        <v>77</v>
      </c>
      <c r="R3961" s="33" t="s">
        <v>37256</v>
      </c>
      <c r="S3961" s="33" t="s">
        <v>37257</v>
      </c>
      <c r="T3961" s="13" t="s">
        <v>37258</v>
      </c>
      <c r="U3961" s="13">
        <f>973-595-6868</f>
        <v>-6490</v>
      </c>
      <c r="V3961" s="13">
        <v>30000</v>
      </c>
      <c r="W3961" s="13" t="s">
        <v>60</v>
      </c>
      <c r="X3961" s="13">
        <v>30000</v>
      </c>
      <c r="Y3961" s="13" t="s">
        <v>50</v>
      </c>
      <c r="Z3961" s="13">
        <v>1</v>
      </c>
      <c r="AA3961" s="13" t="s">
        <v>50</v>
      </c>
      <c r="AB3961" s="13" t="s">
        <v>50</v>
      </c>
      <c r="AC3961" s="13" t="s">
        <v>50</v>
      </c>
      <c r="AD3961" s="13" t="s">
        <v>50</v>
      </c>
      <c r="AE3961" s="13" t="s">
        <v>50</v>
      </c>
      <c r="AF3961" s="13" t="s">
        <v>50</v>
      </c>
      <c r="AG3961" s="13" t="s">
        <v>50</v>
      </c>
      <c r="AH3961" s="13">
        <v>30000</v>
      </c>
      <c r="AI3961" s="13" t="s">
        <v>60</v>
      </c>
      <c r="AJ3961" s="13">
        <v>30000</v>
      </c>
      <c r="AK3961" s="13" t="s">
        <v>50</v>
      </c>
      <c r="AL3961" s="13" t="s">
        <v>50</v>
      </c>
      <c r="AM3961" s="13" t="s">
        <v>37259</v>
      </c>
      <c r="AN3961" s="13" t="s">
        <v>66</v>
      </c>
      <c r="AO3961" s="13" t="s">
        <v>37260</v>
      </c>
      <c r="AP3961" s="15" t="s">
        <v>50</v>
      </c>
      <c r="AQ3961" s="21" t="s">
        <v>37261</v>
      </c>
      <c r="AR3961" s="13" t="s">
        <v>50</v>
      </c>
    </row>
    <row r="3962" spans="1:44" ht="15" thickBot="1">
      <c r="A3962" s="4" t="s">
        <v>37262</v>
      </c>
      <c r="B3962" s="7" t="s">
        <v>50</v>
      </c>
      <c r="C3962" s="6">
        <v>39814</v>
      </c>
      <c r="D3962" s="7" t="s">
        <v>45</v>
      </c>
      <c r="E3962" s="7" t="s">
        <v>1939</v>
      </c>
      <c r="F3962" s="7" t="s">
        <v>70</v>
      </c>
      <c r="G3962" s="7" t="s">
        <v>176</v>
      </c>
      <c r="H3962" s="7" t="s">
        <v>50</v>
      </c>
      <c r="I3962" s="7" t="s">
        <v>50</v>
      </c>
      <c r="J3962" s="6">
        <v>45376</v>
      </c>
      <c r="K3962" s="7" t="s">
        <v>50</v>
      </c>
      <c r="L3962" s="7" t="s">
        <v>52</v>
      </c>
      <c r="M3962" s="7" t="s">
        <v>36860</v>
      </c>
      <c r="N3962" s="7" t="s">
        <v>21057</v>
      </c>
      <c r="O3962" s="7" t="s">
        <v>37263</v>
      </c>
      <c r="P3962" s="5">
        <v>194001</v>
      </c>
      <c r="Q3962" s="7" t="s">
        <v>683</v>
      </c>
      <c r="R3962" s="34" t="s">
        <v>37264</v>
      </c>
      <c r="S3962" s="34" t="s">
        <v>37265</v>
      </c>
      <c r="T3962" s="7" t="s">
        <v>50</v>
      </c>
      <c r="U3962" s="7" t="s">
        <v>37266</v>
      </c>
      <c r="V3962" s="7">
        <v>238000</v>
      </c>
      <c r="W3962" s="7" t="s">
        <v>60</v>
      </c>
      <c r="X3962" s="7">
        <v>238000</v>
      </c>
      <c r="Y3962" s="7" t="s">
        <v>50</v>
      </c>
      <c r="Z3962" s="7">
        <v>1</v>
      </c>
      <c r="AA3962" s="7" t="s">
        <v>50</v>
      </c>
      <c r="AB3962" s="7" t="s">
        <v>50</v>
      </c>
      <c r="AC3962" s="7" t="s">
        <v>50</v>
      </c>
      <c r="AD3962" s="7" t="s">
        <v>50</v>
      </c>
      <c r="AE3962" s="7" t="s">
        <v>50</v>
      </c>
      <c r="AF3962" s="7" t="s">
        <v>50</v>
      </c>
      <c r="AG3962" s="7" t="s">
        <v>50</v>
      </c>
      <c r="AH3962" s="7">
        <v>238000</v>
      </c>
      <c r="AI3962" s="7" t="s">
        <v>60</v>
      </c>
      <c r="AJ3962" s="7">
        <v>238000</v>
      </c>
      <c r="AK3962" s="7" t="s">
        <v>50</v>
      </c>
      <c r="AL3962" s="7" t="s">
        <v>50</v>
      </c>
      <c r="AM3962" s="7" t="s">
        <v>37267</v>
      </c>
      <c r="AN3962" s="7" t="s">
        <v>738</v>
      </c>
      <c r="AO3962" s="7" t="s">
        <v>37268</v>
      </c>
      <c r="AP3962" s="22" t="s">
        <v>37269</v>
      </c>
      <c r="AQ3962" s="9" t="s">
        <v>50</v>
      </c>
      <c r="AR3962" s="7" t="s">
        <v>50</v>
      </c>
    </row>
    <row r="3963" spans="1:44" ht="15" thickBot="1">
      <c r="A3963" s="10" t="s">
        <v>37270</v>
      </c>
      <c r="B3963" s="11">
        <v>17435</v>
      </c>
      <c r="C3963" s="12">
        <v>36161</v>
      </c>
      <c r="D3963" s="13" t="s">
        <v>45</v>
      </c>
      <c r="E3963" s="13" t="s">
        <v>46</v>
      </c>
      <c r="F3963" s="13" t="s">
        <v>70</v>
      </c>
      <c r="G3963" s="26" t="s">
        <v>54946</v>
      </c>
      <c r="H3963" s="13" t="s">
        <v>3898</v>
      </c>
      <c r="I3963" s="13" t="s">
        <v>50</v>
      </c>
      <c r="J3963" s="12">
        <v>45377</v>
      </c>
      <c r="K3963" s="13" t="s">
        <v>191</v>
      </c>
      <c r="L3963" s="13" t="s">
        <v>178</v>
      </c>
      <c r="M3963" s="13" t="s">
        <v>37271</v>
      </c>
      <c r="N3963" s="13" t="s">
        <v>37272</v>
      </c>
      <c r="O3963" s="13" t="s">
        <v>37273</v>
      </c>
      <c r="P3963" s="11">
        <v>194435</v>
      </c>
      <c r="Q3963" s="13" t="s">
        <v>166</v>
      </c>
      <c r="R3963" s="33" t="s">
        <v>37274</v>
      </c>
      <c r="S3963" s="33" t="s">
        <v>37275</v>
      </c>
      <c r="T3963" s="13" t="s">
        <v>37276</v>
      </c>
      <c r="U3963" s="13" t="s">
        <v>37277</v>
      </c>
      <c r="V3963" s="13" t="s">
        <v>50</v>
      </c>
      <c r="W3963" s="13" t="s">
        <v>50</v>
      </c>
      <c r="X3963" s="13" t="s">
        <v>50</v>
      </c>
      <c r="Y3963" s="13" t="s">
        <v>171</v>
      </c>
      <c r="Z3963" s="13">
        <v>1</v>
      </c>
      <c r="AA3963" s="13" t="s">
        <v>50</v>
      </c>
      <c r="AB3963" s="13" t="s">
        <v>50</v>
      </c>
      <c r="AC3963" s="13" t="s">
        <v>50</v>
      </c>
      <c r="AD3963" s="13" t="s">
        <v>178</v>
      </c>
      <c r="AE3963" s="13" t="s">
        <v>50</v>
      </c>
      <c r="AF3963" s="13" t="s">
        <v>50</v>
      </c>
      <c r="AG3963" s="13" t="s">
        <v>50</v>
      </c>
      <c r="AH3963" s="13" t="s">
        <v>50</v>
      </c>
      <c r="AI3963" s="13" t="s">
        <v>50</v>
      </c>
      <c r="AJ3963" s="13" t="s">
        <v>50</v>
      </c>
      <c r="AK3963" s="13" t="s">
        <v>37278</v>
      </c>
      <c r="AL3963" s="13" t="s">
        <v>50</v>
      </c>
      <c r="AM3963" s="13" t="s">
        <v>37279</v>
      </c>
      <c r="AN3963" s="13" t="s">
        <v>66</v>
      </c>
      <c r="AO3963" s="13" t="s">
        <v>37280</v>
      </c>
      <c r="AP3963" s="15" t="s">
        <v>50</v>
      </c>
      <c r="AQ3963" s="21" t="s">
        <v>37281</v>
      </c>
      <c r="AR3963" s="13" t="s">
        <v>50</v>
      </c>
    </row>
    <row r="3964" spans="1:44" ht="15" thickBot="1">
      <c r="A3964" s="4" t="s">
        <v>37282</v>
      </c>
      <c r="B3964" s="7" t="s">
        <v>50</v>
      </c>
      <c r="C3964" s="6">
        <v>44092</v>
      </c>
      <c r="D3964" s="7" t="s">
        <v>45</v>
      </c>
      <c r="E3964" s="7" t="s">
        <v>46</v>
      </c>
      <c r="F3964" s="7" t="s">
        <v>70</v>
      </c>
      <c r="G3964" s="26" t="s">
        <v>54946</v>
      </c>
      <c r="H3964" s="7" t="s">
        <v>50</v>
      </c>
      <c r="I3964" s="7" t="s">
        <v>50</v>
      </c>
      <c r="J3964" s="6">
        <v>45379</v>
      </c>
      <c r="K3964" s="7" t="s">
        <v>50</v>
      </c>
      <c r="L3964" s="7" t="s">
        <v>52</v>
      </c>
      <c r="M3964" s="7" t="s">
        <v>37283</v>
      </c>
      <c r="N3964" s="7" t="s">
        <v>3461</v>
      </c>
      <c r="O3964" s="7" t="s">
        <v>37284</v>
      </c>
      <c r="P3964" s="5">
        <v>195016</v>
      </c>
      <c r="Q3964" s="7" t="s">
        <v>135</v>
      </c>
      <c r="R3964" s="34" t="s">
        <v>37285</v>
      </c>
      <c r="S3964" s="31" t="s">
        <v>50</v>
      </c>
      <c r="T3964" s="7" t="s">
        <v>50</v>
      </c>
      <c r="U3964" s="7" t="s">
        <v>50</v>
      </c>
      <c r="V3964" s="7">
        <v>71000</v>
      </c>
      <c r="W3964" s="7" t="s">
        <v>139</v>
      </c>
      <c r="X3964" s="7">
        <v>89610</v>
      </c>
      <c r="Y3964" s="7" t="s">
        <v>50</v>
      </c>
      <c r="Z3964" s="7">
        <v>1</v>
      </c>
      <c r="AA3964" s="7" t="s">
        <v>50</v>
      </c>
      <c r="AB3964" s="7" t="s">
        <v>50</v>
      </c>
      <c r="AC3964" s="7" t="s">
        <v>50</v>
      </c>
      <c r="AD3964" s="7" t="s">
        <v>50</v>
      </c>
      <c r="AE3964" s="7" t="s">
        <v>50</v>
      </c>
      <c r="AF3964" s="7" t="s">
        <v>50</v>
      </c>
      <c r="AG3964" s="7" t="s">
        <v>50</v>
      </c>
      <c r="AH3964" s="7">
        <v>71000</v>
      </c>
      <c r="AI3964" s="7" t="s">
        <v>139</v>
      </c>
      <c r="AJ3964" s="7">
        <v>89610</v>
      </c>
      <c r="AK3964" s="7" t="s">
        <v>37286</v>
      </c>
      <c r="AL3964" s="7" t="s">
        <v>50</v>
      </c>
      <c r="AM3964" s="7" t="s">
        <v>37287</v>
      </c>
      <c r="AN3964" s="7" t="s">
        <v>993</v>
      </c>
      <c r="AO3964" s="7" t="s">
        <v>37288</v>
      </c>
      <c r="AP3964" s="22" t="s">
        <v>37289</v>
      </c>
      <c r="AQ3964" s="9" t="s">
        <v>50</v>
      </c>
      <c r="AR3964" s="7" t="s">
        <v>50</v>
      </c>
    </row>
    <row r="3965" spans="1:44" ht="15" thickBot="1">
      <c r="A3965" s="10" t="s">
        <v>37290</v>
      </c>
      <c r="B3965" s="11">
        <v>2683</v>
      </c>
      <c r="C3965" s="12">
        <v>39539</v>
      </c>
      <c r="D3965" s="13" t="s">
        <v>45</v>
      </c>
      <c r="E3965" s="13" t="s">
        <v>46</v>
      </c>
      <c r="F3965" s="13" t="s">
        <v>70</v>
      </c>
      <c r="G3965" s="13" t="s">
        <v>176</v>
      </c>
      <c r="H3965" s="13" t="s">
        <v>1276</v>
      </c>
      <c r="I3965" s="13" t="s">
        <v>50</v>
      </c>
      <c r="J3965" s="12">
        <v>45378</v>
      </c>
      <c r="K3965" s="13" t="s">
        <v>89</v>
      </c>
      <c r="L3965" s="13" t="s">
        <v>178</v>
      </c>
      <c r="M3965" s="13" t="s">
        <v>37291</v>
      </c>
      <c r="N3965" s="13" t="s">
        <v>37292</v>
      </c>
      <c r="O3965" s="13" t="s">
        <v>37293</v>
      </c>
      <c r="P3965" s="11">
        <v>197815</v>
      </c>
      <c r="Q3965" s="13" t="s">
        <v>360</v>
      </c>
      <c r="R3965" s="33" t="s">
        <v>37294</v>
      </c>
      <c r="S3965" s="33" t="s">
        <v>37295</v>
      </c>
      <c r="T3965" s="13" t="s">
        <v>37296</v>
      </c>
      <c r="U3965" s="13">
        <v>31162580560</v>
      </c>
      <c r="V3965" s="13" t="s">
        <v>50</v>
      </c>
      <c r="W3965" s="13" t="s">
        <v>50</v>
      </c>
      <c r="X3965" s="13" t="s">
        <v>50</v>
      </c>
      <c r="Y3965" s="13" t="s">
        <v>50</v>
      </c>
      <c r="Z3965" s="13">
        <v>1</v>
      </c>
      <c r="AA3965" s="13" t="s">
        <v>50</v>
      </c>
      <c r="AB3965" s="13" t="s">
        <v>50</v>
      </c>
      <c r="AC3965" s="13" t="s">
        <v>50</v>
      </c>
      <c r="AD3965" s="13" t="s">
        <v>178</v>
      </c>
      <c r="AE3965" s="13" t="s">
        <v>50</v>
      </c>
      <c r="AF3965" s="13" t="s">
        <v>50</v>
      </c>
      <c r="AG3965" s="13" t="s">
        <v>50</v>
      </c>
      <c r="AH3965" s="13" t="s">
        <v>50</v>
      </c>
      <c r="AI3965" s="13" t="s">
        <v>50</v>
      </c>
      <c r="AJ3965" s="13" t="s">
        <v>50</v>
      </c>
      <c r="AK3965" s="13" t="s">
        <v>37297</v>
      </c>
      <c r="AL3965" s="13" t="s">
        <v>50</v>
      </c>
      <c r="AM3965" s="13" t="s">
        <v>37298</v>
      </c>
      <c r="AN3965" s="13" t="s">
        <v>66</v>
      </c>
      <c r="AO3965" s="13" t="s">
        <v>37299</v>
      </c>
      <c r="AP3965" s="21" t="s">
        <v>37300</v>
      </c>
      <c r="AQ3965" s="15" t="s">
        <v>50</v>
      </c>
      <c r="AR3965" s="13" t="s">
        <v>50</v>
      </c>
    </row>
    <row r="3966" spans="1:44" ht="15" thickBot="1">
      <c r="A3966" s="4" t="s">
        <v>37301</v>
      </c>
      <c r="B3966" s="7" t="s">
        <v>50</v>
      </c>
      <c r="C3966" s="7" t="s">
        <v>50</v>
      </c>
      <c r="D3966" s="7" t="s">
        <v>45</v>
      </c>
      <c r="E3966" s="7" t="s">
        <v>46</v>
      </c>
      <c r="F3966" s="7" t="s">
        <v>70</v>
      </c>
      <c r="G3966" s="27" t="s">
        <v>54945</v>
      </c>
      <c r="H3966" s="7" t="s">
        <v>50</v>
      </c>
      <c r="I3966" s="7" t="s">
        <v>50</v>
      </c>
      <c r="J3966" s="6">
        <v>45379</v>
      </c>
      <c r="K3966" s="7" t="s">
        <v>50</v>
      </c>
      <c r="L3966" s="7" t="s">
        <v>1624</v>
      </c>
      <c r="M3966" s="7" t="s">
        <v>4908</v>
      </c>
      <c r="N3966" s="7" t="s">
        <v>4193</v>
      </c>
      <c r="O3966" s="7" t="s">
        <v>37302</v>
      </c>
      <c r="P3966" s="5">
        <v>198688</v>
      </c>
      <c r="Q3966" s="7" t="s">
        <v>4195</v>
      </c>
      <c r="R3966" s="34" t="s">
        <v>37303</v>
      </c>
      <c r="S3966" s="31" t="s">
        <v>50</v>
      </c>
      <c r="T3966" s="7" t="s">
        <v>50</v>
      </c>
      <c r="U3966" s="7" t="s">
        <v>50</v>
      </c>
      <c r="V3966" s="7">
        <v>100000</v>
      </c>
      <c r="W3966" s="7" t="s">
        <v>60</v>
      </c>
      <c r="X3966" s="7">
        <v>100000</v>
      </c>
      <c r="Y3966" s="7" t="s">
        <v>467</v>
      </c>
      <c r="Z3966" s="7">
        <v>1</v>
      </c>
      <c r="AA3966" s="7">
        <v>100000</v>
      </c>
      <c r="AB3966" s="7" t="s">
        <v>60</v>
      </c>
      <c r="AC3966" s="7">
        <v>100000</v>
      </c>
      <c r="AD3966" s="7" t="s">
        <v>1624</v>
      </c>
      <c r="AE3966" s="7">
        <v>100000</v>
      </c>
      <c r="AF3966" s="7" t="s">
        <v>60</v>
      </c>
      <c r="AG3966" s="7">
        <v>100000</v>
      </c>
      <c r="AH3966" s="7">
        <v>100000</v>
      </c>
      <c r="AI3966" s="7" t="s">
        <v>60</v>
      </c>
      <c r="AJ3966" s="7">
        <v>100000</v>
      </c>
      <c r="AK3966" s="7" t="s">
        <v>35040</v>
      </c>
      <c r="AL3966" s="7" t="s">
        <v>50</v>
      </c>
      <c r="AM3966" s="7" t="s">
        <v>37304</v>
      </c>
      <c r="AN3966" s="7" t="s">
        <v>66</v>
      </c>
      <c r="AO3966" s="7" t="s">
        <v>37305</v>
      </c>
      <c r="AP3966" s="22" t="s">
        <v>37306</v>
      </c>
      <c r="AQ3966" s="9" t="s">
        <v>50</v>
      </c>
      <c r="AR3966" s="7" t="s">
        <v>50</v>
      </c>
    </row>
    <row r="3967" spans="1:44" ht="15" thickBot="1">
      <c r="A3967" s="10" t="s">
        <v>37307</v>
      </c>
      <c r="B3967" s="11">
        <v>1049</v>
      </c>
      <c r="C3967" s="12">
        <v>32509</v>
      </c>
      <c r="D3967" s="13" t="s">
        <v>45</v>
      </c>
      <c r="E3967" s="13" t="s">
        <v>1939</v>
      </c>
      <c r="F3967" s="13" t="s">
        <v>70</v>
      </c>
      <c r="G3967" s="27" t="s">
        <v>54945</v>
      </c>
      <c r="H3967" s="13" t="s">
        <v>50</v>
      </c>
      <c r="I3967" s="13" t="s">
        <v>50</v>
      </c>
      <c r="J3967" s="12">
        <v>45378</v>
      </c>
      <c r="K3967" s="13" t="s">
        <v>116</v>
      </c>
      <c r="L3967" s="13" t="s">
        <v>52</v>
      </c>
      <c r="M3967" s="13" t="s">
        <v>37308</v>
      </c>
      <c r="N3967" s="13" t="s">
        <v>3336</v>
      </c>
      <c r="O3967" s="13" t="s">
        <v>37309</v>
      </c>
      <c r="P3967" s="11">
        <v>200533</v>
      </c>
      <c r="Q3967" s="13" t="s">
        <v>1750</v>
      </c>
      <c r="R3967" s="33" t="s">
        <v>37310</v>
      </c>
      <c r="S3967" s="33" t="s">
        <v>37311</v>
      </c>
      <c r="T3967" s="13" t="s">
        <v>37312</v>
      </c>
      <c r="U3967" s="13" t="s">
        <v>37313</v>
      </c>
      <c r="V3967" s="13">
        <v>30000</v>
      </c>
      <c r="W3967" s="13" t="s">
        <v>60</v>
      </c>
      <c r="X3967" s="13">
        <v>30000</v>
      </c>
      <c r="Y3967" s="13" t="s">
        <v>50</v>
      </c>
      <c r="Z3967" s="13">
        <v>1</v>
      </c>
      <c r="AA3967" s="13" t="s">
        <v>50</v>
      </c>
      <c r="AB3967" s="13" t="s">
        <v>50</v>
      </c>
      <c r="AC3967" s="13" t="s">
        <v>50</v>
      </c>
      <c r="AD3967" s="13" t="s">
        <v>50</v>
      </c>
      <c r="AE3967" s="13" t="s">
        <v>50</v>
      </c>
      <c r="AF3967" s="13" t="s">
        <v>50</v>
      </c>
      <c r="AG3967" s="13" t="s">
        <v>50</v>
      </c>
      <c r="AH3967" s="13">
        <v>30000</v>
      </c>
      <c r="AI3967" s="13" t="s">
        <v>60</v>
      </c>
      <c r="AJ3967" s="13">
        <v>30000</v>
      </c>
      <c r="AK3967" s="13" t="s">
        <v>36830</v>
      </c>
      <c r="AL3967" s="13" t="s">
        <v>50</v>
      </c>
      <c r="AM3967" s="13" t="s">
        <v>37314</v>
      </c>
      <c r="AN3967" s="13" t="s">
        <v>5485</v>
      </c>
      <c r="AO3967" s="13" t="s">
        <v>37315</v>
      </c>
      <c r="AP3967" s="21" t="s">
        <v>37316</v>
      </c>
      <c r="AQ3967" s="15" t="s">
        <v>50</v>
      </c>
      <c r="AR3967" s="13" t="s">
        <v>50</v>
      </c>
    </row>
    <row r="3968" spans="1:44" ht="15" thickBot="1">
      <c r="A3968" s="4" t="s">
        <v>37317</v>
      </c>
      <c r="B3968" s="5">
        <v>2591</v>
      </c>
      <c r="C3968" s="6">
        <v>42370</v>
      </c>
      <c r="D3968" s="7" t="s">
        <v>45</v>
      </c>
      <c r="E3968" s="7" t="s">
        <v>46</v>
      </c>
      <c r="F3968" s="7" t="s">
        <v>70</v>
      </c>
      <c r="G3968" s="7" t="s">
        <v>87</v>
      </c>
      <c r="H3968" s="7" t="s">
        <v>240</v>
      </c>
      <c r="I3968" s="7" t="s">
        <v>50</v>
      </c>
      <c r="J3968" s="6">
        <v>45377</v>
      </c>
      <c r="K3968" s="7" t="s">
        <v>116</v>
      </c>
      <c r="L3968" s="7" t="s">
        <v>290</v>
      </c>
      <c r="M3968" s="7" t="s">
        <v>27442</v>
      </c>
      <c r="N3968" s="7" t="s">
        <v>133</v>
      </c>
      <c r="O3968" s="7" t="s">
        <v>37318</v>
      </c>
      <c r="P3968" s="5">
        <v>200610</v>
      </c>
      <c r="Q3968" s="7" t="s">
        <v>135</v>
      </c>
      <c r="R3968" s="34" t="s">
        <v>37319</v>
      </c>
      <c r="S3968" s="34" t="s">
        <v>37320</v>
      </c>
      <c r="T3968" s="7" t="s">
        <v>37321</v>
      </c>
      <c r="U3968" s="7" t="s">
        <v>37322</v>
      </c>
      <c r="V3968" s="7" t="s">
        <v>50</v>
      </c>
      <c r="W3968" s="7" t="s">
        <v>50</v>
      </c>
      <c r="X3968" s="7" t="s">
        <v>50</v>
      </c>
      <c r="Y3968" s="7" t="s">
        <v>290</v>
      </c>
      <c r="Z3968" s="7">
        <v>1</v>
      </c>
      <c r="AA3968" s="7" t="s">
        <v>50</v>
      </c>
      <c r="AB3968" s="7" t="s">
        <v>50</v>
      </c>
      <c r="AC3968" s="7" t="s">
        <v>50</v>
      </c>
      <c r="AD3968" s="7" t="s">
        <v>290</v>
      </c>
      <c r="AE3968" s="7" t="s">
        <v>50</v>
      </c>
      <c r="AF3968" s="7" t="s">
        <v>50</v>
      </c>
      <c r="AG3968" s="7" t="s">
        <v>50</v>
      </c>
      <c r="AH3968" s="7" t="s">
        <v>50</v>
      </c>
      <c r="AI3968" s="7" t="s">
        <v>50</v>
      </c>
      <c r="AJ3968" s="7" t="s">
        <v>50</v>
      </c>
      <c r="AK3968" s="7" t="s">
        <v>37323</v>
      </c>
      <c r="AL3968" s="7" t="s">
        <v>50</v>
      </c>
      <c r="AM3968" s="7" t="s">
        <v>37324</v>
      </c>
      <c r="AN3968" s="7" t="s">
        <v>22383</v>
      </c>
      <c r="AO3968" s="7" t="s">
        <v>37325</v>
      </c>
      <c r="AP3968" s="22" t="s">
        <v>37326</v>
      </c>
      <c r="AQ3968" s="9" t="s">
        <v>50</v>
      </c>
      <c r="AR3968" s="7" t="s">
        <v>50</v>
      </c>
    </row>
    <row r="3969" spans="1:44" ht="15" thickBot="1">
      <c r="A3969" s="10" t="s">
        <v>37327</v>
      </c>
      <c r="B3969" s="13">
        <v>340</v>
      </c>
      <c r="C3969" s="12">
        <v>43831</v>
      </c>
      <c r="D3969" s="13" t="s">
        <v>45</v>
      </c>
      <c r="E3969" s="13" t="s">
        <v>1939</v>
      </c>
      <c r="F3969" s="13" t="s">
        <v>70</v>
      </c>
      <c r="G3969" s="27" t="s">
        <v>54945</v>
      </c>
      <c r="H3969" s="13" t="s">
        <v>50</v>
      </c>
      <c r="I3969" s="13" t="s">
        <v>50</v>
      </c>
      <c r="J3969" s="12">
        <v>45376</v>
      </c>
      <c r="K3969" s="13" t="s">
        <v>50</v>
      </c>
      <c r="L3969" s="13" t="s">
        <v>52</v>
      </c>
      <c r="M3969" s="13" t="s">
        <v>36768</v>
      </c>
      <c r="N3969" s="13" t="s">
        <v>50</v>
      </c>
      <c r="O3969" s="13" t="s">
        <v>37328</v>
      </c>
      <c r="P3969" s="11">
        <v>201990</v>
      </c>
      <c r="Q3969" s="13" t="s">
        <v>50</v>
      </c>
      <c r="R3969" s="33" t="s">
        <v>37329</v>
      </c>
      <c r="S3969" s="30" t="s">
        <v>50</v>
      </c>
      <c r="T3969" s="13" t="s">
        <v>37330</v>
      </c>
      <c r="U3969" s="13" t="s">
        <v>50</v>
      </c>
      <c r="V3969" s="13">
        <v>25000</v>
      </c>
      <c r="W3969" s="13" t="s">
        <v>60</v>
      </c>
      <c r="X3969" s="13">
        <v>25000</v>
      </c>
      <c r="Y3969" s="13" t="s">
        <v>50</v>
      </c>
      <c r="Z3969" s="13">
        <v>1</v>
      </c>
      <c r="AA3969" s="13" t="s">
        <v>50</v>
      </c>
      <c r="AB3969" s="13" t="s">
        <v>50</v>
      </c>
      <c r="AC3969" s="13" t="s">
        <v>50</v>
      </c>
      <c r="AD3969" s="13" t="s">
        <v>50</v>
      </c>
      <c r="AE3969" s="13" t="s">
        <v>50</v>
      </c>
      <c r="AF3969" s="13" t="s">
        <v>50</v>
      </c>
      <c r="AG3969" s="13" t="s">
        <v>50</v>
      </c>
      <c r="AH3969" s="13">
        <v>25000</v>
      </c>
      <c r="AI3969" s="13" t="s">
        <v>60</v>
      </c>
      <c r="AJ3969" s="13">
        <v>25000</v>
      </c>
      <c r="AK3969" s="13" t="s">
        <v>35873</v>
      </c>
      <c r="AL3969" s="13" t="s">
        <v>50</v>
      </c>
      <c r="AM3969" s="13" t="s">
        <v>37331</v>
      </c>
      <c r="AN3969" s="13" t="s">
        <v>798</v>
      </c>
      <c r="AO3969" s="13" t="s">
        <v>37332</v>
      </c>
      <c r="AP3969" s="21" t="s">
        <v>37333</v>
      </c>
      <c r="AQ3969" s="15" t="s">
        <v>50</v>
      </c>
      <c r="AR3969" s="13" t="s">
        <v>50</v>
      </c>
    </row>
    <row r="3970" spans="1:44" ht="15" thickBot="1">
      <c r="A3970" s="4" t="s">
        <v>37334</v>
      </c>
      <c r="B3970" s="7" t="s">
        <v>50</v>
      </c>
      <c r="C3970" s="6">
        <v>32509</v>
      </c>
      <c r="D3970" s="7" t="s">
        <v>45</v>
      </c>
      <c r="E3970" s="7" t="s">
        <v>1939</v>
      </c>
      <c r="F3970" s="7" t="s">
        <v>70</v>
      </c>
      <c r="G3970" s="26" t="s">
        <v>54946</v>
      </c>
      <c r="H3970" s="7" t="s">
        <v>50</v>
      </c>
      <c r="I3970" s="7" t="s">
        <v>50</v>
      </c>
      <c r="J3970" s="6">
        <v>45378</v>
      </c>
      <c r="K3970" s="7" t="s">
        <v>116</v>
      </c>
      <c r="L3970" s="7" t="s">
        <v>52</v>
      </c>
      <c r="M3970" s="7" t="s">
        <v>37335</v>
      </c>
      <c r="N3970" s="7" t="s">
        <v>37336</v>
      </c>
      <c r="O3970" s="7" t="s">
        <v>37337</v>
      </c>
      <c r="P3970" s="5">
        <v>202256</v>
      </c>
      <c r="Q3970" s="7" t="s">
        <v>2554</v>
      </c>
      <c r="R3970" s="34" t="s">
        <v>37338</v>
      </c>
      <c r="S3970" s="31" t="s">
        <v>50</v>
      </c>
      <c r="T3970" s="7" t="s">
        <v>37339</v>
      </c>
      <c r="U3970" s="7" t="s">
        <v>37340</v>
      </c>
      <c r="V3970" s="7">
        <v>30000</v>
      </c>
      <c r="W3970" s="7" t="s">
        <v>60</v>
      </c>
      <c r="X3970" s="7">
        <v>30000</v>
      </c>
      <c r="Y3970" s="7" t="s">
        <v>50</v>
      </c>
      <c r="Z3970" s="7">
        <v>1</v>
      </c>
      <c r="AA3970" s="7" t="s">
        <v>50</v>
      </c>
      <c r="AB3970" s="7" t="s">
        <v>50</v>
      </c>
      <c r="AC3970" s="7" t="s">
        <v>50</v>
      </c>
      <c r="AD3970" s="7" t="s">
        <v>50</v>
      </c>
      <c r="AE3970" s="7" t="s">
        <v>50</v>
      </c>
      <c r="AF3970" s="7" t="s">
        <v>50</v>
      </c>
      <c r="AG3970" s="7" t="s">
        <v>50</v>
      </c>
      <c r="AH3970" s="7">
        <v>30000</v>
      </c>
      <c r="AI3970" s="7" t="s">
        <v>60</v>
      </c>
      <c r="AJ3970" s="7">
        <v>30000</v>
      </c>
      <c r="AK3970" s="7" t="s">
        <v>36830</v>
      </c>
      <c r="AL3970" s="7" t="s">
        <v>50</v>
      </c>
      <c r="AM3970" s="7" t="s">
        <v>37341</v>
      </c>
      <c r="AN3970" s="7" t="s">
        <v>5485</v>
      </c>
      <c r="AO3970" s="7" t="s">
        <v>50</v>
      </c>
      <c r="AP3970" s="9" t="s">
        <v>50</v>
      </c>
      <c r="AQ3970" s="22" t="s">
        <v>37342</v>
      </c>
      <c r="AR3970" s="7" t="s">
        <v>255</v>
      </c>
    </row>
    <row r="3971" spans="1:44" ht="15" thickBot="1">
      <c r="A3971" s="10" t="s">
        <v>37343</v>
      </c>
      <c r="B3971" s="11">
        <v>1049</v>
      </c>
      <c r="C3971" s="13" t="s">
        <v>50</v>
      </c>
      <c r="D3971" s="13" t="s">
        <v>45</v>
      </c>
      <c r="E3971" s="13" t="s">
        <v>50</v>
      </c>
      <c r="F3971" s="13" t="s">
        <v>70</v>
      </c>
      <c r="G3971" s="27" t="s">
        <v>54945</v>
      </c>
      <c r="H3971" s="13" t="s">
        <v>50</v>
      </c>
      <c r="I3971" s="13" t="s">
        <v>50</v>
      </c>
      <c r="J3971" s="12">
        <v>45376</v>
      </c>
      <c r="K3971" s="13" t="s">
        <v>50</v>
      </c>
      <c r="L3971" s="13" t="s">
        <v>52</v>
      </c>
      <c r="M3971" s="13" t="s">
        <v>37344</v>
      </c>
      <c r="N3971" s="13" t="s">
        <v>50</v>
      </c>
      <c r="O3971" s="13" t="s">
        <v>37345</v>
      </c>
      <c r="P3971" s="11">
        <v>202807</v>
      </c>
      <c r="Q3971" s="13" t="s">
        <v>50</v>
      </c>
      <c r="R3971" s="29" t="s">
        <v>37346</v>
      </c>
      <c r="S3971" s="30" t="s">
        <v>50</v>
      </c>
      <c r="T3971" s="13" t="s">
        <v>50</v>
      </c>
      <c r="U3971" s="13" t="s">
        <v>50</v>
      </c>
      <c r="V3971" s="13">
        <v>25000</v>
      </c>
      <c r="W3971" s="13" t="s">
        <v>60</v>
      </c>
      <c r="X3971" s="13">
        <v>25000</v>
      </c>
      <c r="Y3971" s="13" t="s">
        <v>50</v>
      </c>
      <c r="Z3971" s="13">
        <v>1</v>
      </c>
      <c r="AA3971" s="13" t="s">
        <v>50</v>
      </c>
      <c r="AB3971" s="13" t="s">
        <v>50</v>
      </c>
      <c r="AC3971" s="13" t="s">
        <v>50</v>
      </c>
      <c r="AD3971" s="13" t="s">
        <v>50</v>
      </c>
      <c r="AE3971" s="13" t="s">
        <v>50</v>
      </c>
      <c r="AF3971" s="13" t="s">
        <v>50</v>
      </c>
      <c r="AG3971" s="13" t="s">
        <v>50</v>
      </c>
      <c r="AH3971" s="13">
        <v>25000</v>
      </c>
      <c r="AI3971" s="13" t="s">
        <v>60</v>
      </c>
      <c r="AJ3971" s="13">
        <v>25000</v>
      </c>
      <c r="AK3971" s="13" t="s">
        <v>35873</v>
      </c>
      <c r="AL3971" s="13" t="s">
        <v>50</v>
      </c>
      <c r="AM3971" s="13" t="s">
        <v>37347</v>
      </c>
      <c r="AN3971" s="13" t="s">
        <v>66</v>
      </c>
      <c r="AO3971" s="13" t="s">
        <v>37348</v>
      </c>
      <c r="AP3971" s="21" t="s">
        <v>37349</v>
      </c>
      <c r="AQ3971" s="15" t="s">
        <v>50</v>
      </c>
      <c r="AR3971" s="13" t="s">
        <v>50</v>
      </c>
    </row>
    <row r="3972" spans="1:44" ht="15" thickBot="1">
      <c r="A3972" s="4" t="s">
        <v>37350</v>
      </c>
      <c r="B3972" s="7" t="s">
        <v>50</v>
      </c>
      <c r="C3972" s="6">
        <v>44927</v>
      </c>
      <c r="D3972" s="7" t="s">
        <v>45</v>
      </c>
      <c r="E3972" s="7" t="s">
        <v>46</v>
      </c>
      <c r="F3972" s="7" t="s">
        <v>70</v>
      </c>
      <c r="G3972" s="7" t="s">
        <v>50</v>
      </c>
      <c r="H3972" s="7" t="s">
        <v>50</v>
      </c>
      <c r="I3972" s="7" t="s">
        <v>50</v>
      </c>
      <c r="J3972" s="6">
        <v>45376</v>
      </c>
      <c r="K3972" s="7" t="s">
        <v>50</v>
      </c>
      <c r="L3972" s="7" t="s">
        <v>467</v>
      </c>
      <c r="M3972" s="7" t="s">
        <v>50</v>
      </c>
      <c r="N3972" s="7" t="s">
        <v>730</v>
      </c>
      <c r="O3972" s="7" t="s">
        <v>37351</v>
      </c>
      <c r="P3972" s="5">
        <v>205576</v>
      </c>
      <c r="Q3972" s="7" t="s">
        <v>616</v>
      </c>
      <c r="R3972" s="31" t="s">
        <v>50</v>
      </c>
      <c r="S3972" s="31" t="s">
        <v>50</v>
      </c>
      <c r="T3972" s="7" t="s">
        <v>50</v>
      </c>
      <c r="U3972" s="7" t="s">
        <v>37352</v>
      </c>
      <c r="V3972" s="7">
        <v>250000</v>
      </c>
      <c r="W3972" s="7" t="s">
        <v>60</v>
      </c>
      <c r="X3972" s="7">
        <v>250000</v>
      </c>
      <c r="Y3972" s="7" t="s">
        <v>467</v>
      </c>
      <c r="Z3972" s="7">
        <v>1</v>
      </c>
      <c r="AA3972" s="7">
        <v>250000</v>
      </c>
      <c r="AB3972" s="7" t="s">
        <v>60</v>
      </c>
      <c r="AC3972" s="7">
        <v>250000</v>
      </c>
      <c r="AD3972" s="7" t="s">
        <v>467</v>
      </c>
      <c r="AE3972" s="7">
        <v>250000</v>
      </c>
      <c r="AF3972" s="7" t="s">
        <v>60</v>
      </c>
      <c r="AG3972" s="7">
        <v>250000</v>
      </c>
      <c r="AH3972" s="7">
        <v>250000</v>
      </c>
      <c r="AI3972" s="7" t="s">
        <v>60</v>
      </c>
      <c r="AJ3972" s="7">
        <v>250000</v>
      </c>
      <c r="AK3972" s="7" t="s">
        <v>50</v>
      </c>
      <c r="AL3972" s="7" t="s">
        <v>50</v>
      </c>
      <c r="AM3972" s="7" t="s">
        <v>50</v>
      </c>
      <c r="AN3972" s="7" t="s">
        <v>50</v>
      </c>
      <c r="AO3972" s="7" t="s">
        <v>50</v>
      </c>
      <c r="AP3972" s="9" t="s">
        <v>50</v>
      </c>
      <c r="AQ3972" s="9" t="s">
        <v>50</v>
      </c>
      <c r="AR3972" s="7" t="s">
        <v>1186</v>
      </c>
    </row>
    <row r="3973" spans="1:44" ht="15" thickBot="1">
      <c r="A3973" s="10" t="s">
        <v>37353</v>
      </c>
      <c r="B3973" s="11">
        <v>98118</v>
      </c>
      <c r="C3973" s="12">
        <v>42370</v>
      </c>
      <c r="D3973" s="13" t="s">
        <v>45</v>
      </c>
      <c r="E3973" s="13" t="s">
        <v>50</v>
      </c>
      <c r="F3973" s="13" t="s">
        <v>70</v>
      </c>
      <c r="G3973" s="27" t="s">
        <v>54945</v>
      </c>
      <c r="H3973" s="13" t="s">
        <v>50</v>
      </c>
      <c r="I3973" s="13" t="s">
        <v>50</v>
      </c>
      <c r="J3973" s="12">
        <v>45376</v>
      </c>
      <c r="K3973" s="13" t="s">
        <v>50</v>
      </c>
      <c r="L3973" s="13" t="s">
        <v>52</v>
      </c>
      <c r="M3973" s="13" t="s">
        <v>13839</v>
      </c>
      <c r="N3973" s="13" t="s">
        <v>432</v>
      </c>
      <c r="O3973" s="13" t="s">
        <v>37354</v>
      </c>
      <c r="P3973" s="11">
        <v>205634</v>
      </c>
      <c r="Q3973" s="13" t="s">
        <v>434</v>
      </c>
      <c r="R3973" s="33" t="s">
        <v>37353</v>
      </c>
      <c r="S3973" s="33" t="s">
        <v>37355</v>
      </c>
      <c r="T3973" s="13" t="s">
        <v>50</v>
      </c>
      <c r="U3973" s="13" t="s">
        <v>50</v>
      </c>
      <c r="V3973" s="13">
        <v>25000</v>
      </c>
      <c r="W3973" s="13" t="s">
        <v>60</v>
      </c>
      <c r="X3973" s="13">
        <v>25000</v>
      </c>
      <c r="Y3973" s="13" t="s">
        <v>50</v>
      </c>
      <c r="Z3973" s="13">
        <v>1</v>
      </c>
      <c r="AA3973" s="13" t="s">
        <v>50</v>
      </c>
      <c r="AB3973" s="13" t="s">
        <v>50</v>
      </c>
      <c r="AC3973" s="13" t="s">
        <v>50</v>
      </c>
      <c r="AD3973" s="13" t="s">
        <v>50</v>
      </c>
      <c r="AE3973" s="13" t="s">
        <v>50</v>
      </c>
      <c r="AF3973" s="13" t="s">
        <v>50</v>
      </c>
      <c r="AG3973" s="13" t="s">
        <v>50</v>
      </c>
      <c r="AH3973" s="13">
        <v>25000</v>
      </c>
      <c r="AI3973" s="13" t="s">
        <v>60</v>
      </c>
      <c r="AJ3973" s="13">
        <v>25000</v>
      </c>
      <c r="AK3973" s="13" t="s">
        <v>35873</v>
      </c>
      <c r="AL3973" s="13" t="s">
        <v>50</v>
      </c>
      <c r="AM3973" s="13" t="s">
        <v>37356</v>
      </c>
      <c r="AN3973" s="13" t="s">
        <v>993</v>
      </c>
      <c r="AO3973" s="13" t="s">
        <v>37357</v>
      </c>
      <c r="AP3973" s="21" t="s">
        <v>37358</v>
      </c>
      <c r="AQ3973" s="15" t="s">
        <v>50</v>
      </c>
      <c r="AR3973" s="13" t="s">
        <v>50</v>
      </c>
    </row>
    <row r="3974" spans="1:44" ht="15" thickBot="1">
      <c r="A3974" s="4" t="s">
        <v>37359</v>
      </c>
      <c r="B3974" s="5">
        <v>14194</v>
      </c>
      <c r="C3974" s="7" t="s">
        <v>50</v>
      </c>
      <c r="D3974" s="7" t="s">
        <v>45</v>
      </c>
      <c r="E3974" s="7" t="s">
        <v>46</v>
      </c>
      <c r="F3974" s="7" t="s">
        <v>70</v>
      </c>
      <c r="G3974" s="7" t="s">
        <v>50</v>
      </c>
      <c r="H3974" s="7" t="s">
        <v>50</v>
      </c>
      <c r="I3974" s="7" t="s">
        <v>50</v>
      </c>
      <c r="J3974" s="6">
        <v>45376</v>
      </c>
      <c r="K3974" s="7" t="s">
        <v>50</v>
      </c>
      <c r="L3974" s="7" t="s">
        <v>467</v>
      </c>
      <c r="M3974" s="7" t="s">
        <v>50</v>
      </c>
      <c r="N3974" s="7" t="s">
        <v>2540</v>
      </c>
      <c r="O3974" s="7" t="s">
        <v>37360</v>
      </c>
      <c r="P3974" s="5">
        <v>206827</v>
      </c>
      <c r="Q3974" s="7" t="s">
        <v>360</v>
      </c>
      <c r="R3974" s="34" t="s">
        <v>37361</v>
      </c>
      <c r="S3974" s="34" t="s">
        <v>37362</v>
      </c>
      <c r="T3974" s="7" t="s">
        <v>50</v>
      </c>
      <c r="U3974" s="7" t="s">
        <v>50</v>
      </c>
      <c r="V3974" s="7" t="s">
        <v>50</v>
      </c>
      <c r="W3974" s="7" t="s">
        <v>50</v>
      </c>
      <c r="X3974" s="7" t="s">
        <v>50</v>
      </c>
      <c r="Y3974" s="7" t="s">
        <v>467</v>
      </c>
      <c r="Z3974" s="7">
        <v>1</v>
      </c>
      <c r="AA3974" s="7" t="s">
        <v>50</v>
      </c>
      <c r="AB3974" s="7" t="s">
        <v>50</v>
      </c>
      <c r="AC3974" s="7" t="s">
        <v>50</v>
      </c>
      <c r="AD3974" s="7" t="s">
        <v>467</v>
      </c>
      <c r="AE3974" s="7" t="s">
        <v>50</v>
      </c>
      <c r="AF3974" s="7" t="s">
        <v>50</v>
      </c>
      <c r="AG3974" s="7" t="s">
        <v>50</v>
      </c>
      <c r="AH3974" s="7" t="s">
        <v>50</v>
      </c>
      <c r="AI3974" s="7" t="s">
        <v>50</v>
      </c>
      <c r="AJ3974" s="7" t="s">
        <v>50</v>
      </c>
      <c r="AK3974" s="7" t="s">
        <v>37363</v>
      </c>
      <c r="AL3974" s="7" t="s">
        <v>50</v>
      </c>
      <c r="AM3974" s="7" t="s">
        <v>37364</v>
      </c>
      <c r="AN3974" s="7" t="s">
        <v>66</v>
      </c>
      <c r="AO3974" s="7" t="s">
        <v>37365</v>
      </c>
      <c r="AP3974" s="22" t="s">
        <v>37366</v>
      </c>
      <c r="AQ3974" s="9" t="s">
        <v>50</v>
      </c>
      <c r="AR3974" s="7" t="s">
        <v>50</v>
      </c>
    </row>
    <row r="3975" spans="1:44" ht="15" thickBot="1">
      <c r="A3975" s="10" t="s">
        <v>37367</v>
      </c>
      <c r="B3975" s="13" t="s">
        <v>50</v>
      </c>
      <c r="C3975" s="13" t="s">
        <v>50</v>
      </c>
      <c r="D3975" s="13" t="s">
        <v>45</v>
      </c>
      <c r="E3975" s="13" t="s">
        <v>1939</v>
      </c>
      <c r="F3975" s="13" t="s">
        <v>70</v>
      </c>
      <c r="G3975" s="26" t="s">
        <v>54946</v>
      </c>
      <c r="H3975" s="13" t="s">
        <v>50</v>
      </c>
      <c r="I3975" s="13" t="s">
        <v>50</v>
      </c>
      <c r="J3975" s="12">
        <v>45378</v>
      </c>
      <c r="K3975" s="13" t="s">
        <v>50</v>
      </c>
      <c r="L3975" s="13" t="s">
        <v>52</v>
      </c>
      <c r="M3975" s="13" t="s">
        <v>8847</v>
      </c>
      <c r="N3975" s="13" t="s">
        <v>5823</v>
      </c>
      <c r="O3975" s="13" t="s">
        <v>37368</v>
      </c>
      <c r="P3975" s="11">
        <v>206969</v>
      </c>
      <c r="Q3975" s="13" t="s">
        <v>759</v>
      </c>
      <c r="R3975" s="33" t="s">
        <v>37369</v>
      </c>
      <c r="S3975" s="30" t="s">
        <v>50</v>
      </c>
      <c r="T3975" s="13" t="s">
        <v>37370</v>
      </c>
      <c r="U3975" s="13" t="s">
        <v>37371</v>
      </c>
      <c r="V3975" s="13">
        <v>30000</v>
      </c>
      <c r="W3975" s="13" t="s">
        <v>60</v>
      </c>
      <c r="X3975" s="13">
        <v>30000</v>
      </c>
      <c r="Y3975" s="13" t="s">
        <v>50</v>
      </c>
      <c r="Z3975" s="13">
        <v>1</v>
      </c>
      <c r="AA3975" s="13" t="s">
        <v>50</v>
      </c>
      <c r="AB3975" s="13" t="s">
        <v>50</v>
      </c>
      <c r="AC3975" s="13" t="s">
        <v>50</v>
      </c>
      <c r="AD3975" s="13" t="s">
        <v>50</v>
      </c>
      <c r="AE3975" s="13" t="s">
        <v>50</v>
      </c>
      <c r="AF3975" s="13" t="s">
        <v>50</v>
      </c>
      <c r="AG3975" s="13" t="s">
        <v>50</v>
      </c>
      <c r="AH3975" s="13">
        <v>30000</v>
      </c>
      <c r="AI3975" s="13" t="s">
        <v>60</v>
      </c>
      <c r="AJ3975" s="13">
        <v>30000</v>
      </c>
      <c r="AK3975" s="13" t="s">
        <v>50</v>
      </c>
      <c r="AL3975" s="13" t="s">
        <v>50</v>
      </c>
      <c r="AM3975" s="13" t="s">
        <v>37372</v>
      </c>
      <c r="AN3975" s="13" t="s">
        <v>5485</v>
      </c>
      <c r="AO3975" s="13" t="s">
        <v>37373</v>
      </c>
      <c r="AP3975" s="15" t="s">
        <v>50</v>
      </c>
      <c r="AQ3975" s="21" t="s">
        <v>37374</v>
      </c>
      <c r="AR3975" s="13" t="s">
        <v>50</v>
      </c>
    </row>
    <row r="3976" spans="1:44" ht="15" thickBot="1">
      <c r="A3976" s="4" t="s">
        <v>37375</v>
      </c>
      <c r="B3976" s="7" t="s">
        <v>50</v>
      </c>
      <c r="C3976" s="7" t="s">
        <v>50</v>
      </c>
      <c r="D3976" s="7" t="s">
        <v>45</v>
      </c>
      <c r="E3976" s="7" t="s">
        <v>46</v>
      </c>
      <c r="F3976" s="7" t="s">
        <v>70</v>
      </c>
      <c r="G3976" s="7" t="s">
        <v>50</v>
      </c>
      <c r="H3976" s="7" t="s">
        <v>50</v>
      </c>
      <c r="I3976" s="7" t="s">
        <v>50</v>
      </c>
      <c r="J3976" s="6">
        <v>45377</v>
      </c>
      <c r="K3976" s="7" t="s">
        <v>50</v>
      </c>
      <c r="L3976" s="7" t="s">
        <v>467</v>
      </c>
      <c r="M3976" s="7" t="s">
        <v>50</v>
      </c>
      <c r="N3976" s="7" t="s">
        <v>37376</v>
      </c>
      <c r="O3976" s="7" t="s">
        <v>37377</v>
      </c>
      <c r="P3976" s="5">
        <v>208460</v>
      </c>
      <c r="Q3976" s="7" t="s">
        <v>642</v>
      </c>
      <c r="R3976" s="31" t="s">
        <v>50</v>
      </c>
      <c r="S3976" s="31" t="s">
        <v>50</v>
      </c>
      <c r="T3976" s="7" t="s">
        <v>50</v>
      </c>
      <c r="U3976" s="7" t="s">
        <v>37378</v>
      </c>
      <c r="V3976" s="7">
        <v>270000</v>
      </c>
      <c r="W3976" s="7" t="s">
        <v>60</v>
      </c>
      <c r="X3976" s="7">
        <v>270000</v>
      </c>
      <c r="Y3976" s="7" t="s">
        <v>467</v>
      </c>
      <c r="Z3976" s="7">
        <v>1</v>
      </c>
      <c r="AA3976" s="7">
        <v>270000</v>
      </c>
      <c r="AB3976" s="7" t="s">
        <v>60</v>
      </c>
      <c r="AC3976" s="7">
        <v>270000</v>
      </c>
      <c r="AD3976" s="7" t="s">
        <v>467</v>
      </c>
      <c r="AE3976" s="7">
        <v>270000</v>
      </c>
      <c r="AF3976" s="7" t="s">
        <v>60</v>
      </c>
      <c r="AG3976" s="7">
        <v>270000</v>
      </c>
      <c r="AH3976" s="7">
        <v>270000</v>
      </c>
      <c r="AI3976" s="7" t="s">
        <v>60</v>
      </c>
      <c r="AJ3976" s="7">
        <v>270000</v>
      </c>
      <c r="AK3976" s="7" t="s">
        <v>50</v>
      </c>
      <c r="AL3976" s="7" t="s">
        <v>50</v>
      </c>
      <c r="AM3976" s="7" t="s">
        <v>50</v>
      </c>
      <c r="AN3976" s="7" t="s">
        <v>50</v>
      </c>
      <c r="AO3976" s="7" t="s">
        <v>50</v>
      </c>
      <c r="AP3976" s="9" t="s">
        <v>50</v>
      </c>
      <c r="AQ3976" s="9" t="s">
        <v>50</v>
      </c>
      <c r="AR3976" s="7" t="s">
        <v>1186</v>
      </c>
    </row>
    <row r="3977" spans="1:44" ht="15" thickBot="1">
      <c r="A3977" s="10" t="s">
        <v>37379</v>
      </c>
      <c r="B3977" s="13" t="s">
        <v>50</v>
      </c>
      <c r="C3977" s="12">
        <v>24838</v>
      </c>
      <c r="D3977" s="13" t="s">
        <v>45</v>
      </c>
      <c r="E3977" s="13" t="s">
        <v>1939</v>
      </c>
      <c r="F3977" s="13" t="s">
        <v>70</v>
      </c>
      <c r="G3977" s="26" t="s">
        <v>54946</v>
      </c>
      <c r="H3977" s="13" t="s">
        <v>50</v>
      </c>
      <c r="I3977" s="13" t="s">
        <v>50</v>
      </c>
      <c r="J3977" s="12">
        <v>45378</v>
      </c>
      <c r="K3977" s="13" t="s">
        <v>50</v>
      </c>
      <c r="L3977" s="13" t="s">
        <v>52</v>
      </c>
      <c r="M3977" s="13" t="s">
        <v>10239</v>
      </c>
      <c r="N3977" s="13" t="s">
        <v>37380</v>
      </c>
      <c r="O3977" s="13" t="s">
        <v>37381</v>
      </c>
      <c r="P3977" s="11">
        <v>211986</v>
      </c>
      <c r="Q3977" s="13" t="s">
        <v>1750</v>
      </c>
      <c r="R3977" s="33" t="s">
        <v>37382</v>
      </c>
      <c r="S3977" s="33" t="s">
        <v>37383</v>
      </c>
      <c r="T3977" s="13" t="s">
        <v>50</v>
      </c>
      <c r="U3977" s="13" t="s">
        <v>37384</v>
      </c>
      <c r="V3977" s="13">
        <v>30000</v>
      </c>
      <c r="W3977" s="13" t="s">
        <v>60</v>
      </c>
      <c r="X3977" s="13">
        <v>30000</v>
      </c>
      <c r="Y3977" s="13" t="s">
        <v>50</v>
      </c>
      <c r="Z3977" s="13">
        <v>1</v>
      </c>
      <c r="AA3977" s="13" t="s">
        <v>50</v>
      </c>
      <c r="AB3977" s="13" t="s">
        <v>50</v>
      </c>
      <c r="AC3977" s="13" t="s">
        <v>50</v>
      </c>
      <c r="AD3977" s="13" t="s">
        <v>50</v>
      </c>
      <c r="AE3977" s="13" t="s">
        <v>50</v>
      </c>
      <c r="AF3977" s="13" t="s">
        <v>50</v>
      </c>
      <c r="AG3977" s="13" t="s">
        <v>50</v>
      </c>
      <c r="AH3977" s="13">
        <v>30000</v>
      </c>
      <c r="AI3977" s="13" t="s">
        <v>60</v>
      </c>
      <c r="AJ3977" s="13">
        <v>30000</v>
      </c>
      <c r="AK3977" s="13" t="s">
        <v>50</v>
      </c>
      <c r="AL3977" s="13" t="s">
        <v>50</v>
      </c>
      <c r="AM3977" s="13" t="s">
        <v>37385</v>
      </c>
      <c r="AN3977" s="13" t="s">
        <v>66</v>
      </c>
      <c r="AO3977" s="13" t="s">
        <v>50</v>
      </c>
      <c r="AP3977" s="21" t="s">
        <v>37386</v>
      </c>
      <c r="AQ3977" s="15" t="s">
        <v>50</v>
      </c>
      <c r="AR3977" s="13" t="s">
        <v>255</v>
      </c>
    </row>
    <row r="3978" spans="1:44" ht="15" thickBot="1">
      <c r="A3978" s="4" t="s">
        <v>37387</v>
      </c>
      <c r="B3978" s="5">
        <v>3106</v>
      </c>
      <c r="C3978" s="6">
        <v>43831</v>
      </c>
      <c r="D3978" s="7" t="s">
        <v>45</v>
      </c>
      <c r="E3978" s="7" t="s">
        <v>1939</v>
      </c>
      <c r="F3978" s="7" t="s">
        <v>70</v>
      </c>
      <c r="G3978" s="26" t="s">
        <v>54946</v>
      </c>
      <c r="H3978" s="7" t="s">
        <v>50</v>
      </c>
      <c r="I3978" s="7" t="s">
        <v>50</v>
      </c>
      <c r="J3978" s="6">
        <v>45376</v>
      </c>
      <c r="K3978" s="7" t="s">
        <v>50</v>
      </c>
      <c r="L3978" s="7" t="s">
        <v>52</v>
      </c>
      <c r="M3978" s="7" t="s">
        <v>37388</v>
      </c>
      <c r="N3978" s="7" t="s">
        <v>1222</v>
      </c>
      <c r="O3978" s="7" t="s">
        <v>37389</v>
      </c>
      <c r="P3978" s="5">
        <v>212465</v>
      </c>
      <c r="Q3978" s="7" t="s">
        <v>707</v>
      </c>
      <c r="R3978" s="34" t="s">
        <v>37390</v>
      </c>
      <c r="S3978" s="34" t="s">
        <v>37391</v>
      </c>
      <c r="T3978" s="7" t="s">
        <v>50</v>
      </c>
      <c r="U3978" s="7" t="s">
        <v>50</v>
      </c>
      <c r="V3978" s="7">
        <v>25000</v>
      </c>
      <c r="W3978" s="7" t="s">
        <v>1085</v>
      </c>
      <c r="X3978" s="7">
        <v>18402</v>
      </c>
      <c r="Y3978" s="7" t="s">
        <v>50</v>
      </c>
      <c r="Z3978" s="7">
        <v>1</v>
      </c>
      <c r="AA3978" s="7" t="s">
        <v>50</v>
      </c>
      <c r="AB3978" s="7" t="s">
        <v>50</v>
      </c>
      <c r="AC3978" s="7" t="s">
        <v>50</v>
      </c>
      <c r="AD3978" s="7" t="s">
        <v>50</v>
      </c>
      <c r="AE3978" s="7" t="s">
        <v>50</v>
      </c>
      <c r="AF3978" s="7" t="s">
        <v>50</v>
      </c>
      <c r="AG3978" s="7" t="s">
        <v>50</v>
      </c>
      <c r="AH3978" s="7">
        <v>25000</v>
      </c>
      <c r="AI3978" s="7" t="s">
        <v>1085</v>
      </c>
      <c r="AJ3978" s="7">
        <v>18402</v>
      </c>
      <c r="AK3978" s="7" t="s">
        <v>35873</v>
      </c>
      <c r="AL3978" s="7" t="s">
        <v>50</v>
      </c>
      <c r="AM3978" s="7" t="s">
        <v>37392</v>
      </c>
      <c r="AN3978" s="7" t="s">
        <v>66</v>
      </c>
      <c r="AO3978" s="7" t="s">
        <v>37393</v>
      </c>
      <c r="AP3978" s="22" t="s">
        <v>37394</v>
      </c>
      <c r="AQ3978" s="9" t="s">
        <v>50</v>
      </c>
      <c r="AR3978" s="7" t="s">
        <v>50</v>
      </c>
    </row>
    <row r="3979" spans="1:44" ht="15" thickBot="1">
      <c r="A3979" s="10" t="s">
        <v>37395</v>
      </c>
      <c r="B3979" s="13" t="s">
        <v>50</v>
      </c>
      <c r="C3979" s="12">
        <v>43831</v>
      </c>
      <c r="D3979" s="13" t="s">
        <v>45</v>
      </c>
      <c r="E3979" s="13" t="s">
        <v>1939</v>
      </c>
      <c r="F3979" s="13" t="s">
        <v>70</v>
      </c>
      <c r="G3979" s="27" t="s">
        <v>54945</v>
      </c>
      <c r="H3979" s="13" t="s">
        <v>50</v>
      </c>
      <c r="I3979" s="13" t="s">
        <v>50</v>
      </c>
      <c r="J3979" s="12">
        <v>45376</v>
      </c>
      <c r="K3979" s="13" t="s">
        <v>50</v>
      </c>
      <c r="L3979" s="13" t="s">
        <v>52</v>
      </c>
      <c r="M3979" s="13" t="s">
        <v>37396</v>
      </c>
      <c r="N3979" s="13" t="s">
        <v>4475</v>
      </c>
      <c r="O3979" s="13" t="s">
        <v>37397</v>
      </c>
      <c r="P3979" s="11">
        <v>212871</v>
      </c>
      <c r="Q3979" s="13" t="s">
        <v>630</v>
      </c>
      <c r="R3979" s="33" t="s">
        <v>37398</v>
      </c>
      <c r="S3979" s="33" t="s">
        <v>37399</v>
      </c>
      <c r="T3979" s="13" t="s">
        <v>50</v>
      </c>
      <c r="U3979" s="13" t="s">
        <v>50</v>
      </c>
      <c r="V3979" s="13">
        <v>25000</v>
      </c>
      <c r="W3979" s="13" t="s">
        <v>60</v>
      </c>
      <c r="X3979" s="13">
        <v>25000</v>
      </c>
      <c r="Y3979" s="13" t="s">
        <v>50</v>
      </c>
      <c r="Z3979" s="13">
        <v>1</v>
      </c>
      <c r="AA3979" s="13" t="s">
        <v>50</v>
      </c>
      <c r="AB3979" s="13" t="s">
        <v>50</v>
      </c>
      <c r="AC3979" s="13" t="s">
        <v>50</v>
      </c>
      <c r="AD3979" s="13" t="s">
        <v>50</v>
      </c>
      <c r="AE3979" s="13" t="s">
        <v>50</v>
      </c>
      <c r="AF3979" s="13" t="s">
        <v>50</v>
      </c>
      <c r="AG3979" s="13" t="s">
        <v>50</v>
      </c>
      <c r="AH3979" s="13">
        <v>25000</v>
      </c>
      <c r="AI3979" s="13" t="s">
        <v>60</v>
      </c>
      <c r="AJ3979" s="13">
        <v>25000</v>
      </c>
      <c r="AK3979" s="13" t="s">
        <v>35873</v>
      </c>
      <c r="AL3979" s="13" t="s">
        <v>50</v>
      </c>
      <c r="AM3979" s="13" t="s">
        <v>37400</v>
      </c>
      <c r="AN3979" s="13" t="s">
        <v>66</v>
      </c>
      <c r="AO3979" s="13" t="s">
        <v>37401</v>
      </c>
      <c r="AP3979" s="21" t="s">
        <v>37402</v>
      </c>
      <c r="AQ3979" s="15" t="s">
        <v>50</v>
      </c>
      <c r="AR3979" s="13" t="s">
        <v>50</v>
      </c>
    </row>
    <row r="3980" spans="1:44" ht="15" thickBot="1">
      <c r="A3980" s="4" t="s">
        <v>37403</v>
      </c>
      <c r="B3980" s="5">
        <v>1510</v>
      </c>
      <c r="C3980" s="6">
        <v>44197</v>
      </c>
      <c r="D3980" s="7" t="s">
        <v>45</v>
      </c>
      <c r="E3980" s="7" t="s">
        <v>46</v>
      </c>
      <c r="F3980" s="7" t="s">
        <v>70</v>
      </c>
      <c r="G3980" s="27" t="s">
        <v>54945</v>
      </c>
      <c r="H3980" s="7" t="s">
        <v>50</v>
      </c>
      <c r="I3980" s="7" t="s">
        <v>50</v>
      </c>
      <c r="J3980" s="6">
        <v>45377</v>
      </c>
      <c r="K3980" s="7" t="s">
        <v>116</v>
      </c>
      <c r="L3980" s="7" t="s">
        <v>467</v>
      </c>
      <c r="M3980" s="7" t="s">
        <v>37404</v>
      </c>
      <c r="N3980" s="7" t="s">
        <v>543</v>
      </c>
      <c r="O3980" s="7" t="s">
        <v>37405</v>
      </c>
      <c r="P3980" s="5">
        <v>216271</v>
      </c>
      <c r="Q3980" s="7" t="s">
        <v>545</v>
      </c>
      <c r="R3980" s="34" t="s">
        <v>37406</v>
      </c>
      <c r="S3980" s="34" t="s">
        <v>37407</v>
      </c>
      <c r="T3980" s="7" t="s">
        <v>37408</v>
      </c>
      <c r="U3980" s="7" t="s">
        <v>50</v>
      </c>
      <c r="V3980" s="7" t="s">
        <v>50</v>
      </c>
      <c r="W3980" s="7" t="s">
        <v>50</v>
      </c>
      <c r="X3980" s="7" t="s">
        <v>50</v>
      </c>
      <c r="Y3980" s="7" t="s">
        <v>467</v>
      </c>
      <c r="Z3980" s="7">
        <v>2</v>
      </c>
      <c r="AA3980" s="7" t="s">
        <v>50</v>
      </c>
      <c r="AB3980" s="7" t="s">
        <v>50</v>
      </c>
      <c r="AC3980" s="7" t="s">
        <v>50</v>
      </c>
      <c r="AD3980" s="7" t="s">
        <v>467</v>
      </c>
      <c r="AE3980" s="7" t="s">
        <v>50</v>
      </c>
      <c r="AF3980" s="7" t="s">
        <v>50</v>
      </c>
      <c r="AG3980" s="7" t="s">
        <v>50</v>
      </c>
      <c r="AH3980" s="7" t="s">
        <v>50</v>
      </c>
      <c r="AI3980" s="7" t="s">
        <v>50</v>
      </c>
      <c r="AJ3980" s="7" t="s">
        <v>50</v>
      </c>
      <c r="AK3980" s="7" t="s">
        <v>37409</v>
      </c>
      <c r="AL3980" s="7" t="s">
        <v>50</v>
      </c>
      <c r="AM3980" s="7" t="s">
        <v>37410</v>
      </c>
      <c r="AN3980" s="7" t="s">
        <v>66</v>
      </c>
      <c r="AO3980" s="7" t="s">
        <v>37411</v>
      </c>
      <c r="AP3980" s="22" t="s">
        <v>37412</v>
      </c>
      <c r="AQ3980" s="9" t="s">
        <v>50</v>
      </c>
      <c r="AR3980" s="7" t="s">
        <v>50</v>
      </c>
    </row>
    <row r="3981" spans="1:44" ht="15" thickBot="1">
      <c r="A3981" s="10" t="s">
        <v>37413</v>
      </c>
      <c r="B3981" s="13">
        <v>133</v>
      </c>
      <c r="C3981" s="12">
        <v>31778</v>
      </c>
      <c r="D3981" s="13" t="s">
        <v>45</v>
      </c>
      <c r="E3981" s="13" t="s">
        <v>46</v>
      </c>
      <c r="F3981" s="13" t="s">
        <v>70</v>
      </c>
      <c r="G3981" s="13" t="s">
        <v>114</v>
      </c>
      <c r="H3981" s="13" t="s">
        <v>1276</v>
      </c>
      <c r="I3981" s="13" t="s">
        <v>50</v>
      </c>
      <c r="J3981" s="12">
        <v>45378</v>
      </c>
      <c r="K3981" s="13" t="s">
        <v>177</v>
      </c>
      <c r="L3981" s="13" t="s">
        <v>290</v>
      </c>
      <c r="M3981" s="13" t="s">
        <v>37414</v>
      </c>
      <c r="N3981" s="13" t="s">
        <v>37415</v>
      </c>
      <c r="O3981" s="13" t="s">
        <v>37416</v>
      </c>
      <c r="P3981" s="11">
        <v>217502</v>
      </c>
      <c r="Q3981" s="13" t="s">
        <v>434</v>
      </c>
      <c r="R3981" s="33" t="s">
        <v>37417</v>
      </c>
      <c r="S3981" s="33" t="s">
        <v>37418</v>
      </c>
      <c r="T3981" s="13" t="s">
        <v>50</v>
      </c>
      <c r="U3981" s="13" t="s">
        <v>37419</v>
      </c>
      <c r="V3981" s="13" t="s">
        <v>50</v>
      </c>
      <c r="W3981" s="13" t="s">
        <v>50</v>
      </c>
      <c r="X3981" s="13" t="s">
        <v>50</v>
      </c>
      <c r="Y3981" s="13" t="s">
        <v>290</v>
      </c>
      <c r="Z3981" s="13">
        <v>1</v>
      </c>
      <c r="AA3981" s="13" t="s">
        <v>50</v>
      </c>
      <c r="AB3981" s="13" t="s">
        <v>50</v>
      </c>
      <c r="AC3981" s="13" t="s">
        <v>50</v>
      </c>
      <c r="AD3981" s="13" t="s">
        <v>290</v>
      </c>
      <c r="AE3981" s="13" t="s">
        <v>50</v>
      </c>
      <c r="AF3981" s="13" t="s">
        <v>50</v>
      </c>
      <c r="AG3981" s="13" t="s">
        <v>50</v>
      </c>
      <c r="AH3981" s="13" t="s">
        <v>50</v>
      </c>
      <c r="AI3981" s="13" t="s">
        <v>50</v>
      </c>
      <c r="AJ3981" s="13" t="s">
        <v>50</v>
      </c>
      <c r="AK3981" s="13" t="s">
        <v>37420</v>
      </c>
      <c r="AL3981" s="13" t="s">
        <v>50</v>
      </c>
      <c r="AM3981" s="13" t="s">
        <v>37421</v>
      </c>
      <c r="AN3981" s="13" t="s">
        <v>66</v>
      </c>
      <c r="AO3981" s="13" t="s">
        <v>37422</v>
      </c>
      <c r="AP3981" s="21" t="s">
        <v>37423</v>
      </c>
      <c r="AQ3981" s="15" t="s">
        <v>50</v>
      </c>
      <c r="AR3981" s="13" t="s">
        <v>50</v>
      </c>
    </row>
    <row r="3982" spans="1:44" ht="15" thickBot="1">
      <c r="A3982" s="4" t="s">
        <v>37424</v>
      </c>
      <c r="B3982" s="7" t="s">
        <v>50</v>
      </c>
      <c r="C3982" s="6">
        <v>29221</v>
      </c>
      <c r="D3982" s="7" t="s">
        <v>45</v>
      </c>
      <c r="E3982" s="7" t="s">
        <v>1939</v>
      </c>
      <c r="F3982" s="7" t="s">
        <v>70</v>
      </c>
      <c r="G3982" s="7" t="s">
        <v>114</v>
      </c>
      <c r="H3982" s="7" t="s">
        <v>50</v>
      </c>
      <c r="I3982" s="7" t="s">
        <v>50</v>
      </c>
      <c r="J3982" s="6">
        <v>45378</v>
      </c>
      <c r="K3982" s="7" t="s">
        <v>191</v>
      </c>
      <c r="L3982" s="7" t="s">
        <v>52</v>
      </c>
      <c r="M3982" s="7" t="s">
        <v>37425</v>
      </c>
      <c r="N3982" s="7" t="s">
        <v>2137</v>
      </c>
      <c r="O3982" s="7" t="s">
        <v>37426</v>
      </c>
      <c r="P3982" s="5">
        <v>219438</v>
      </c>
      <c r="Q3982" s="7" t="s">
        <v>77</v>
      </c>
      <c r="R3982" s="34" t="s">
        <v>37427</v>
      </c>
      <c r="S3982" s="31" t="s">
        <v>50</v>
      </c>
      <c r="T3982" s="7" t="s">
        <v>50</v>
      </c>
      <c r="U3982" s="7" t="s">
        <v>50</v>
      </c>
      <c r="V3982" s="7">
        <v>30000</v>
      </c>
      <c r="W3982" s="7" t="s">
        <v>60</v>
      </c>
      <c r="X3982" s="7">
        <v>30000</v>
      </c>
      <c r="Y3982" s="7" t="s">
        <v>50</v>
      </c>
      <c r="Z3982" s="7">
        <v>1</v>
      </c>
      <c r="AA3982" s="7" t="s">
        <v>50</v>
      </c>
      <c r="AB3982" s="7" t="s">
        <v>50</v>
      </c>
      <c r="AC3982" s="7" t="s">
        <v>50</v>
      </c>
      <c r="AD3982" s="7" t="s">
        <v>50</v>
      </c>
      <c r="AE3982" s="7" t="s">
        <v>50</v>
      </c>
      <c r="AF3982" s="7" t="s">
        <v>50</v>
      </c>
      <c r="AG3982" s="7" t="s">
        <v>50</v>
      </c>
      <c r="AH3982" s="7">
        <v>30000</v>
      </c>
      <c r="AI3982" s="7" t="s">
        <v>60</v>
      </c>
      <c r="AJ3982" s="7">
        <v>30000</v>
      </c>
      <c r="AK3982" s="7" t="s">
        <v>50</v>
      </c>
      <c r="AL3982" s="7" t="s">
        <v>50</v>
      </c>
      <c r="AM3982" s="7" t="s">
        <v>50</v>
      </c>
      <c r="AN3982" s="7" t="s">
        <v>50</v>
      </c>
      <c r="AO3982" s="7" t="s">
        <v>50</v>
      </c>
      <c r="AP3982" s="9" t="s">
        <v>50</v>
      </c>
      <c r="AQ3982" s="9" t="s">
        <v>50</v>
      </c>
      <c r="AR3982" s="7" t="s">
        <v>1186</v>
      </c>
    </row>
    <row r="3983" spans="1:44" ht="15" thickBot="1">
      <c r="A3983" s="10" t="s">
        <v>37428</v>
      </c>
      <c r="B3983" s="13" t="s">
        <v>50</v>
      </c>
      <c r="C3983" s="12">
        <v>34700</v>
      </c>
      <c r="D3983" s="13" t="s">
        <v>45</v>
      </c>
      <c r="E3983" s="13" t="s">
        <v>1939</v>
      </c>
      <c r="F3983" s="13" t="s">
        <v>70</v>
      </c>
      <c r="G3983" s="13" t="s">
        <v>50</v>
      </c>
      <c r="H3983" s="13" t="s">
        <v>50</v>
      </c>
      <c r="I3983" s="13" t="s">
        <v>50</v>
      </c>
      <c r="J3983" s="12">
        <v>45378</v>
      </c>
      <c r="K3983" s="13" t="s">
        <v>50</v>
      </c>
      <c r="L3983" s="13" t="s">
        <v>52</v>
      </c>
      <c r="M3983" s="13" t="s">
        <v>37429</v>
      </c>
      <c r="N3983" s="13" t="s">
        <v>10677</v>
      </c>
      <c r="O3983" s="13" t="s">
        <v>37430</v>
      </c>
      <c r="P3983" s="11">
        <v>219968</v>
      </c>
      <c r="Q3983" s="13" t="s">
        <v>4181</v>
      </c>
      <c r="R3983" s="33" t="s">
        <v>37431</v>
      </c>
      <c r="S3983" s="30" t="s">
        <v>50</v>
      </c>
      <c r="T3983" s="13" t="s">
        <v>37432</v>
      </c>
      <c r="U3983" s="13" t="s">
        <v>37433</v>
      </c>
      <c r="V3983" s="13">
        <v>30000</v>
      </c>
      <c r="W3983" s="13" t="s">
        <v>60</v>
      </c>
      <c r="X3983" s="13">
        <v>30000</v>
      </c>
      <c r="Y3983" s="13" t="s">
        <v>50</v>
      </c>
      <c r="Z3983" s="13">
        <v>1</v>
      </c>
      <c r="AA3983" s="13" t="s">
        <v>50</v>
      </c>
      <c r="AB3983" s="13" t="s">
        <v>50</v>
      </c>
      <c r="AC3983" s="13" t="s">
        <v>50</v>
      </c>
      <c r="AD3983" s="13" t="s">
        <v>50</v>
      </c>
      <c r="AE3983" s="13" t="s">
        <v>50</v>
      </c>
      <c r="AF3983" s="13" t="s">
        <v>50</v>
      </c>
      <c r="AG3983" s="13" t="s">
        <v>50</v>
      </c>
      <c r="AH3983" s="13">
        <v>30000</v>
      </c>
      <c r="AI3983" s="13" t="s">
        <v>60</v>
      </c>
      <c r="AJ3983" s="13">
        <v>30000</v>
      </c>
      <c r="AK3983" s="13" t="s">
        <v>50</v>
      </c>
      <c r="AL3983" s="13" t="s">
        <v>50</v>
      </c>
      <c r="AM3983" s="13" t="s">
        <v>37434</v>
      </c>
      <c r="AN3983" s="13" t="s">
        <v>738</v>
      </c>
      <c r="AO3983" s="13" t="s">
        <v>50</v>
      </c>
      <c r="AP3983" s="15" t="s">
        <v>50</v>
      </c>
      <c r="AQ3983" s="21" t="s">
        <v>37435</v>
      </c>
      <c r="AR3983" s="13" t="s">
        <v>255</v>
      </c>
    </row>
    <row r="3984" spans="1:44" ht="15" thickBot="1">
      <c r="A3984" s="4" t="s">
        <v>37436</v>
      </c>
      <c r="B3984" s="7">
        <v>287</v>
      </c>
      <c r="C3984" s="6">
        <v>42005</v>
      </c>
      <c r="D3984" s="7" t="s">
        <v>45</v>
      </c>
      <c r="E3984" s="7" t="s">
        <v>1939</v>
      </c>
      <c r="F3984" s="7" t="s">
        <v>70</v>
      </c>
      <c r="G3984" s="26" t="s">
        <v>54946</v>
      </c>
      <c r="H3984" s="7" t="s">
        <v>50</v>
      </c>
      <c r="I3984" s="7" t="s">
        <v>50</v>
      </c>
      <c r="J3984" s="6">
        <v>45376</v>
      </c>
      <c r="K3984" s="7" t="s">
        <v>50</v>
      </c>
      <c r="L3984" s="7" t="s">
        <v>52</v>
      </c>
      <c r="M3984" s="7" t="s">
        <v>37437</v>
      </c>
      <c r="N3984" s="7" t="s">
        <v>14906</v>
      </c>
      <c r="O3984" s="7" t="s">
        <v>37438</v>
      </c>
      <c r="P3984" s="5">
        <v>222020</v>
      </c>
      <c r="Q3984" s="7" t="s">
        <v>397</v>
      </c>
      <c r="R3984" s="34" t="s">
        <v>37439</v>
      </c>
      <c r="S3984" s="34" t="s">
        <v>37440</v>
      </c>
      <c r="T3984" s="7" t="s">
        <v>50</v>
      </c>
      <c r="U3984" s="7">
        <v>573005651537</v>
      </c>
      <c r="V3984" s="7">
        <v>25000</v>
      </c>
      <c r="W3984" s="7" t="s">
        <v>60</v>
      </c>
      <c r="X3984" s="7">
        <v>25000</v>
      </c>
      <c r="Y3984" s="7" t="s">
        <v>50</v>
      </c>
      <c r="Z3984" s="7">
        <v>1</v>
      </c>
      <c r="AA3984" s="7" t="s">
        <v>50</v>
      </c>
      <c r="AB3984" s="7" t="s">
        <v>50</v>
      </c>
      <c r="AC3984" s="7" t="s">
        <v>50</v>
      </c>
      <c r="AD3984" s="7" t="s">
        <v>50</v>
      </c>
      <c r="AE3984" s="7" t="s">
        <v>50</v>
      </c>
      <c r="AF3984" s="7" t="s">
        <v>50</v>
      </c>
      <c r="AG3984" s="7" t="s">
        <v>50</v>
      </c>
      <c r="AH3984" s="7">
        <v>25000</v>
      </c>
      <c r="AI3984" s="7" t="s">
        <v>60</v>
      </c>
      <c r="AJ3984" s="7">
        <v>25000</v>
      </c>
      <c r="AK3984" s="7" t="s">
        <v>35873</v>
      </c>
      <c r="AL3984" s="7" t="s">
        <v>50</v>
      </c>
      <c r="AM3984" s="7" t="s">
        <v>37441</v>
      </c>
      <c r="AN3984" s="7" t="s">
        <v>66</v>
      </c>
      <c r="AO3984" s="7" t="s">
        <v>37442</v>
      </c>
      <c r="AP3984" s="9" t="s">
        <v>50</v>
      </c>
      <c r="AQ3984" s="22" t="s">
        <v>37443</v>
      </c>
      <c r="AR3984" s="7" t="s">
        <v>50</v>
      </c>
    </row>
    <row r="3985" spans="1:44" ht="15" thickBot="1">
      <c r="A3985" s="10" t="s">
        <v>37444</v>
      </c>
      <c r="B3985" s="11">
        <v>4196</v>
      </c>
      <c r="C3985" s="12">
        <v>37987</v>
      </c>
      <c r="D3985" s="13" t="s">
        <v>45</v>
      </c>
      <c r="E3985" s="13" t="s">
        <v>1939</v>
      </c>
      <c r="F3985" s="13" t="s">
        <v>70</v>
      </c>
      <c r="G3985" s="26" t="s">
        <v>54946</v>
      </c>
      <c r="H3985" s="13" t="s">
        <v>50</v>
      </c>
      <c r="I3985" s="13" t="s">
        <v>50</v>
      </c>
      <c r="J3985" s="12">
        <v>45378</v>
      </c>
      <c r="K3985" s="13" t="s">
        <v>50</v>
      </c>
      <c r="L3985" s="13" t="s">
        <v>52</v>
      </c>
      <c r="M3985" s="13" t="s">
        <v>8847</v>
      </c>
      <c r="N3985" s="13" t="s">
        <v>37445</v>
      </c>
      <c r="O3985" s="13" t="s">
        <v>37446</v>
      </c>
      <c r="P3985" s="11">
        <v>222485</v>
      </c>
      <c r="Q3985" s="13" t="s">
        <v>1080</v>
      </c>
      <c r="R3985" s="33" t="s">
        <v>37447</v>
      </c>
      <c r="S3985" s="33" t="s">
        <v>37448</v>
      </c>
      <c r="T3985" s="13" t="s">
        <v>50</v>
      </c>
      <c r="U3985" s="13" t="s">
        <v>37449</v>
      </c>
      <c r="V3985" s="13">
        <v>30000</v>
      </c>
      <c r="W3985" s="13" t="s">
        <v>60</v>
      </c>
      <c r="X3985" s="13">
        <v>30000</v>
      </c>
      <c r="Y3985" s="13" t="s">
        <v>50</v>
      </c>
      <c r="Z3985" s="13">
        <v>1</v>
      </c>
      <c r="AA3985" s="13" t="s">
        <v>50</v>
      </c>
      <c r="AB3985" s="13" t="s">
        <v>50</v>
      </c>
      <c r="AC3985" s="13" t="s">
        <v>50</v>
      </c>
      <c r="AD3985" s="13" t="s">
        <v>50</v>
      </c>
      <c r="AE3985" s="13" t="s">
        <v>50</v>
      </c>
      <c r="AF3985" s="13" t="s">
        <v>50</v>
      </c>
      <c r="AG3985" s="13" t="s">
        <v>50</v>
      </c>
      <c r="AH3985" s="13">
        <v>30000</v>
      </c>
      <c r="AI3985" s="13" t="s">
        <v>60</v>
      </c>
      <c r="AJ3985" s="13">
        <v>30000</v>
      </c>
      <c r="AK3985" s="13" t="s">
        <v>50</v>
      </c>
      <c r="AL3985" s="13" t="s">
        <v>50</v>
      </c>
      <c r="AM3985" s="13" t="s">
        <v>37450</v>
      </c>
      <c r="AN3985" s="13" t="s">
        <v>66</v>
      </c>
      <c r="AO3985" s="13" t="s">
        <v>37451</v>
      </c>
      <c r="AP3985" s="21" t="s">
        <v>37452</v>
      </c>
      <c r="AQ3985" s="15" t="s">
        <v>50</v>
      </c>
      <c r="AR3985" s="13" t="s">
        <v>50</v>
      </c>
    </row>
    <row r="3986" spans="1:44" ht="15" thickBot="1">
      <c r="A3986" s="4" t="s">
        <v>37453</v>
      </c>
      <c r="B3986" s="7" t="s">
        <v>50</v>
      </c>
      <c r="C3986" s="7" t="s">
        <v>50</v>
      </c>
      <c r="D3986" s="7" t="s">
        <v>45</v>
      </c>
      <c r="E3986" s="7" t="s">
        <v>1939</v>
      </c>
      <c r="F3986" s="7" t="s">
        <v>70</v>
      </c>
      <c r="G3986" s="26" t="s">
        <v>54946</v>
      </c>
      <c r="H3986" s="7" t="s">
        <v>50</v>
      </c>
      <c r="I3986" s="7" t="s">
        <v>50</v>
      </c>
      <c r="J3986" s="6">
        <v>45378</v>
      </c>
      <c r="K3986" s="7" t="s">
        <v>116</v>
      </c>
      <c r="L3986" s="7" t="s">
        <v>52</v>
      </c>
      <c r="M3986" s="7" t="s">
        <v>37454</v>
      </c>
      <c r="N3986" s="7" t="s">
        <v>5823</v>
      </c>
      <c r="O3986" s="7" t="s">
        <v>37455</v>
      </c>
      <c r="P3986" s="5">
        <v>222684</v>
      </c>
      <c r="Q3986" s="7" t="s">
        <v>759</v>
      </c>
      <c r="R3986" s="34" t="s">
        <v>37456</v>
      </c>
      <c r="S3986" s="31" t="s">
        <v>50</v>
      </c>
      <c r="T3986" s="7" t="s">
        <v>37457</v>
      </c>
      <c r="U3986" s="7" t="s">
        <v>37458</v>
      </c>
      <c r="V3986" s="7">
        <v>100000</v>
      </c>
      <c r="W3986" s="7" t="s">
        <v>60</v>
      </c>
      <c r="X3986" s="7">
        <v>100000</v>
      </c>
      <c r="Y3986" s="7" t="s">
        <v>50</v>
      </c>
      <c r="Z3986" s="7">
        <v>1</v>
      </c>
      <c r="AA3986" s="7" t="s">
        <v>50</v>
      </c>
      <c r="AB3986" s="7" t="s">
        <v>50</v>
      </c>
      <c r="AC3986" s="7" t="s">
        <v>50</v>
      </c>
      <c r="AD3986" s="7" t="s">
        <v>50</v>
      </c>
      <c r="AE3986" s="7" t="s">
        <v>50</v>
      </c>
      <c r="AF3986" s="7" t="s">
        <v>50</v>
      </c>
      <c r="AG3986" s="7" t="s">
        <v>50</v>
      </c>
      <c r="AH3986" s="7">
        <v>100000</v>
      </c>
      <c r="AI3986" s="7" t="s">
        <v>60</v>
      </c>
      <c r="AJ3986" s="7">
        <v>100000</v>
      </c>
      <c r="AK3986" s="7" t="s">
        <v>36580</v>
      </c>
      <c r="AL3986" s="7" t="s">
        <v>50</v>
      </c>
      <c r="AM3986" s="7" t="s">
        <v>37459</v>
      </c>
      <c r="AN3986" s="7" t="s">
        <v>4746</v>
      </c>
      <c r="AO3986" s="7" t="s">
        <v>37460</v>
      </c>
      <c r="AP3986" s="9" t="s">
        <v>50</v>
      </c>
      <c r="AQ3986" s="22" t="s">
        <v>37461</v>
      </c>
      <c r="AR3986" s="7" t="s">
        <v>50</v>
      </c>
    </row>
    <row r="3987" spans="1:44" ht="15" thickBot="1">
      <c r="A3987" s="10" t="s">
        <v>37462</v>
      </c>
      <c r="B3987" s="13" t="s">
        <v>50</v>
      </c>
      <c r="C3987" s="12">
        <v>43101</v>
      </c>
      <c r="D3987" s="13" t="s">
        <v>45</v>
      </c>
      <c r="E3987" s="13" t="s">
        <v>1939</v>
      </c>
      <c r="F3987" s="13" t="s">
        <v>70</v>
      </c>
      <c r="G3987" s="27" t="s">
        <v>54945</v>
      </c>
      <c r="H3987" s="13" t="s">
        <v>50</v>
      </c>
      <c r="I3987" s="13" t="s">
        <v>50</v>
      </c>
      <c r="J3987" s="12">
        <v>45378</v>
      </c>
      <c r="K3987" s="13" t="s">
        <v>50</v>
      </c>
      <c r="L3987" s="13" t="s">
        <v>52</v>
      </c>
      <c r="M3987" s="13" t="s">
        <v>8847</v>
      </c>
      <c r="N3987" s="13" t="s">
        <v>37463</v>
      </c>
      <c r="O3987" s="13" t="s">
        <v>37464</v>
      </c>
      <c r="P3987" s="11">
        <v>224261</v>
      </c>
      <c r="Q3987" s="13" t="s">
        <v>6734</v>
      </c>
      <c r="R3987" s="33" t="s">
        <v>37465</v>
      </c>
      <c r="S3987" s="30" t="s">
        <v>50</v>
      </c>
      <c r="T3987" s="13" t="s">
        <v>37466</v>
      </c>
      <c r="U3987" s="13" t="s">
        <v>50</v>
      </c>
      <c r="V3987" s="13">
        <v>30000</v>
      </c>
      <c r="W3987" s="13" t="s">
        <v>60</v>
      </c>
      <c r="X3987" s="13">
        <v>30000</v>
      </c>
      <c r="Y3987" s="13" t="s">
        <v>50</v>
      </c>
      <c r="Z3987" s="13">
        <v>1</v>
      </c>
      <c r="AA3987" s="13" t="s">
        <v>50</v>
      </c>
      <c r="AB3987" s="13" t="s">
        <v>50</v>
      </c>
      <c r="AC3987" s="13" t="s">
        <v>50</v>
      </c>
      <c r="AD3987" s="13" t="s">
        <v>50</v>
      </c>
      <c r="AE3987" s="13" t="s">
        <v>50</v>
      </c>
      <c r="AF3987" s="13" t="s">
        <v>50</v>
      </c>
      <c r="AG3987" s="13" t="s">
        <v>50</v>
      </c>
      <c r="AH3987" s="13">
        <v>30000</v>
      </c>
      <c r="AI3987" s="13" t="s">
        <v>60</v>
      </c>
      <c r="AJ3987" s="13">
        <v>30000</v>
      </c>
      <c r="AK3987" s="13" t="s">
        <v>50</v>
      </c>
      <c r="AL3987" s="13" t="s">
        <v>50</v>
      </c>
      <c r="AM3987" s="13" t="s">
        <v>37467</v>
      </c>
      <c r="AN3987" s="13" t="s">
        <v>253</v>
      </c>
      <c r="AO3987" s="13" t="s">
        <v>37468</v>
      </c>
      <c r="AP3987" s="15" t="s">
        <v>50</v>
      </c>
      <c r="AQ3987" s="21" t="s">
        <v>37469</v>
      </c>
      <c r="AR3987" s="13" t="s">
        <v>50</v>
      </c>
    </row>
    <row r="3988" spans="1:44" ht="15" thickBot="1">
      <c r="A3988" s="4" t="s">
        <v>37470</v>
      </c>
      <c r="B3988" s="7" t="s">
        <v>50</v>
      </c>
      <c r="C3988" s="6">
        <v>33604</v>
      </c>
      <c r="D3988" s="7" t="s">
        <v>45</v>
      </c>
      <c r="E3988" s="7" t="s">
        <v>1939</v>
      </c>
      <c r="F3988" s="7" t="s">
        <v>70</v>
      </c>
      <c r="G3988" s="27" t="s">
        <v>54945</v>
      </c>
      <c r="H3988" s="7" t="s">
        <v>50</v>
      </c>
      <c r="I3988" s="7" t="s">
        <v>50</v>
      </c>
      <c r="J3988" s="6">
        <v>45378</v>
      </c>
      <c r="K3988" s="7" t="s">
        <v>116</v>
      </c>
      <c r="L3988" s="7" t="s">
        <v>52</v>
      </c>
      <c r="M3988" s="7" t="s">
        <v>8847</v>
      </c>
      <c r="N3988" s="7" t="s">
        <v>1614</v>
      </c>
      <c r="O3988" s="7" t="s">
        <v>37471</v>
      </c>
      <c r="P3988" s="5">
        <v>226560</v>
      </c>
      <c r="Q3988" s="7" t="s">
        <v>1201</v>
      </c>
      <c r="R3988" s="34" t="s">
        <v>37472</v>
      </c>
      <c r="S3988" s="34" t="s">
        <v>37473</v>
      </c>
      <c r="T3988" s="7" t="s">
        <v>37474</v>
      </c>
      <c r="U3988" s="7" t="s">
        <v>37475</v>
      </c>
      <c r="V3988" s="7">
        <v>30000</v>
      </c>
      <c r="W3988" s="7" t="s">
        <v>60</v>
      </c>
      <c r="X3988" s="7">
        <v>30000</v>
      </c>
      <c r="Y3988" s="7" t="s">
        <v>50</v>
      </c>
      <c r="Z3988" s="7">
        <v>1</v>
      </c>
      <c r="AA3988" s="7" t="s">
        <v>50</v>
      </c>
      <c r="AB3988" s="7" t="s">
        <v>50</v>
      </c>
      <c r="AC3988" s="7" t="s">
        <v>50</v>
      </c>
      <c r="AD3988" s="7" t="s">
        <v>50</v>
      </c>
      <c r="AE3988" s="7" t="s">
        <v>50</v>
      </c>
      <c r="AF3988" s="7" t="s">
        <v>50</v>
      </c>
      <c r="AG3988" s="7" t="s">
        <v>50</v>
      </c>
      <c r="AH3988" s="7">
        <v>30000</v>
      </c>
      <c r="AI3988" s="7" t="s">
        <v>60</v>
      </c>
      <c r="AJ3988" s="7">
        <v>30000</v>
      </c>
      <c r="AK3988" s="7" t="s">
        <v>36830</v>
      </c>
      <c r="AL3988" s="7" t="s">
        <v>50</v>
      </c>
      <c r="AM3988" s="7" t="s">
        <v>37476</v>
      </c>
      <c r="AN3988" s="7" t="s">
        <v>5485</v>
      </c>
      <c r="AO3988" s="7" t="s">
        <v>37477</v>
      </c>
      <c r="AP3988" s="22" t="s">
        <v>37478</v>
      </c>
      <c r="AQ3988" s="9" t="s">
        <v>50</v>
      </c>
      <c r="AR3988" s="7" t="s">
        <v>50</v>
      </c>
    </row>
    <row r="3989" spans="1:44" ht="15" thickBot="1">
      <c r="A3989" s="10" t="s">
        <v>37479</v>
      </c>
      <c r="B3989" s="11">
        <v>87627</v>
      </c>
      <c r="C3989" s="12">
        <v>41061</v>
      </c>
      <c r="D3989" s="13" t="s">
        <v>45</v>
      </c>
      <c r="E3989" s="13" t="s">
        <v>46</v>
      </c>
      <c r="F3989" s="13" t="s">
        <v>70</v>
      </c>
      <c r="G3989" s="26" t="s">
        <v>54946</v>
      </c>
      <c r="H3989" s="13" t="s">
        <v>50</v>
      </c>
      <c r="I3989" s="13" t="s">
        <v>50</v>
      </c>
      <c r="J3989" s="12">
        <v>45379</v>
      </c>
      <c r="K3989" s="13" t="s">
        <v>89</v>
      </c>
      <c r="L3989" s="13" t="s">
        <v>290</v>
      </c>
      <c r="M3989" s="13" t="s">
        <v>37480</v>
      </c>
      <c r="N3989" s="13" t="s">
        <v>2563</v>
      </c>
      <c r="O3989" s="13" t="s">
        <v>37481</v>
      </c>
      <c r="P3989" s="11">
        <v>228676</v>
      </c>
      <c r="Q3989" s="13" t="s">
        <v>360</v>
      </c>
      <c r="R3989" s="33" t="s">
        <v>37482</v>
      </c>
      <c r="S3989" s="33" t="s">
        <v>37483</v>
      </c>
      <c r="T3989" s="13" t="s">
        <v>50</v>
      </c>
      <c r="U3989" s="13" t="s">
        <v>50</v>
      </c>
      <c r="V3989" s="13" t="s">
        <v>50</v>
      </c>
      <c r="W3989" s="13" t="s">
        <v>50</v>
      </c>
      <c r="X3989" s="13" t="s">
        <v>50</v>
      </c>
      <c r="Y3989" s="13" t="s">
        <v>290</v>
      </c>
      <c r="Z3989" s="13">
        <v>1</v>
      </c>
      <c r="AA3989" s="13" t="s">
        <v>50</v>
      </c>
      <c r="AB3989" s="13" t="s">
        <v>50</v>
      </c>
      <c r="AC3989" s="13" t="s">
        <v>50</v>
      </c>
      <c r="AD3989" s="13" t="s">
        <v>290</v>
      </c>
      <c r="AE3989" s="13" t="s">
        <v>50</v>
      </c>
      <c r="AF3989" s="13" t="s">
        <v>50</v>
      </c>
      <c r="AG3989" s="13" t="s">
        <v>50</v>
      </c>
      <c r="AH3989" s="13" t="s">
        <v>50</v>
      </c>
      <c r="AI3989" s="13" t="s">
        <v>50</v>
      </c>
      <c r="AJ3989" s="13" t="s">
        <v>50</v>
      </c>
      <c r="AK3989" s="13" t="s">
        <v>37484</v>
      </c>
      <c r="AL3989" s="13" t="s">
        <v>50</v>
      </c>
      <c r="AM3989" s="13" t="s">
        <v>37485</v>
      </c>
      <c r="AN3989" s="13" t="s">
        <v>66</v>
      </c>
      <c r="AO3989" s="13" t="s">
        <v>37486</v>
      </c>
      <c r="AP3989" s="21" t="s">
        <v>37487</v>
      </c>
      <c r="AQ3989" s="15" t="s">
        <v>50</v>
      </c>
      <c r="AR3989" s="13" t="s">
        <v>50</v>
      </c>
    </row>
    <row r="3990" spans="1:44" ht="15" thickBot="1">
      <c r="A3990" s="4" t="s">
        <v>37488</v>
      </c>
      <c r="B3990" s="5">
        <v>28445</v>
      </c>
      <c r="C3990" s="6">
        <v>41640</v>
      </c>
      <c r="D3990" s="7" t="s">
        <v>45</v>
      </c>
      <c r="E3990" s="7" t="s">
        <v>46</v>
      </c>
      <c r="F3990" s="7" t="s">
        <v>70</v>
      </c>
      <c r="G3990" s="26" t="s">
        <v>54946</v>
      </c>
      <c r="H3990" s="7" t="s">
        <v>50</v>
      </c>
      <c r="I3990" s="7" t="s">
        <v>50</v>
      </c>
      <c r="J3990" s="6">
        <v>45379</v>
      </c>
      <c r="K3990" s="7" t="s">
        <v>50</v>
      </c>
      <c r="L3990" s="7" t="s">
        <v>124</v>
      </c>
      <c r="M3990" s="7" t="s">
        <v>848</v>
      </c>
      <c r="N3990" s="7" t="s">
        <v>11361</v>
      </c>
      <c r="O3990" s="7" t="s">
        <v>37489</v>
      </c>
      <c r="P3990" s="5">
        <v>230982</v>
      </c>
      <c r="Q3990" s="7" t="s">
        <v>1334</v>
      </c>
      <c r="R3990" s="34" t="s">
        <v>37490</v>
      </c>
      <c r="S3990" s="34" t="s">
        <v>37491</v>
      </c>
      <c r="T3990" s="7" t="s">
        <v>50</v>
      </c>
      <c r="U3990" s="7" t="s">
        <v>50</v>
      </c>
      <c r="V3990" s="7" t="s">
        <v>50</v>
      </c>
      <c r="W3990" s="7" t="s">
        <v>50</v>
      </c>
      <c r="X3990" s="7" t="s">
        <v>50</v>
      </c>
      <c r="Y3990" s="7" t="s">
        <v>81</v>
      </c>
      <c r="Z3990" s="7">
        <v>2</v>
      </c>
      <c r="AA3990" s="7" t="s">
        <v>50</v>
      </c>
      <c r="AB3990" s="7" t="s">
        <v>50</v>
      </c>
      <c r="AC3990" s="7" t="s">
        <v>50</v>
      </c>
      <c r="AD3990" s="7" t="s">
        <v>124</v>
      </c>
      <c r="AE3990" s="7" t="s">
        <v>50</v>
      </c>
      <c r="AF3990" s="7" t="s">
        <v>50</v>
      </c>
      <c r="AG3990" s="7" t="s">
        <v>50</v>
      </c>
      <c r="AH3990" s="7" t="s">
        <v>50</v>
      </c>
      <c r="AI3990" s="7" t="s">
        <v>50</v>
      </c>
      <c r="AJ3990" s="7" t="s">
        <v>50</v>
      </c>
      <c r="AK3990" s="7" t="s">
        <v>37492</v>
      </c>
      <c r="AL3990" s="7" t="s">
        <v>50</v>
      </c>
      <c r="AM3990" s="7" t="s">
        <v>37493</v>
      </c>
      <c r="AN3990" s="7" t="s">
        <v>66</v>
      </c>
      <c r="AO3990" s="7" t="s">
        <v>37494</v>
      </c>
      <c r="AP3990" s="9" t="s">
        <v>50</v>
      </c>
      <c r="AQ3990" s="22" t="s">
        <v>37495</v>
      </c>
      <c r="AR3990" s="7" t="s">
        <v>50</v>
      </c>
    </row>
    <row r="3991" spans="1:44" ht="15" thickBot="1">
      <c r="A3991" s="10" t="s">
        <v>37496</v>
      </c>
      <c r="B3991" s="11">
        <v>8724</v>
      </c>
      <c r="C3991" s="12">
        <v>43040</v>
      </c>
      <c r="D3991" s="13" t="s">
        <v>45</v>
      </c>
      <c r="E3991" s="13" t="s">
        <v>46</v>
      </c>
      <c r="F3991" s="13" t="s">
        <v>70</v>
      </c>
      <c r="G3991" s="26" t="s">
        <v>54946</v>
      </c>
      <c r="H3991" s="13" t="s">
        <v>50</v>
      </c>
      <c r="I3991" s="13" t="s">
        <v>50</v>
      </c>
      <c r="J3991" s="12">
        <v>45379</v>
      </c>
      <c r="K3991" s="13" t="s">
        <v>50</v>
      </c>
      <c r="L3991" s="13" t="s">
        <v>6576</v>
      </c>
      <c r="M3991" s="13" t="s">
        <v>37497</v>
      </c>
      <c r="N3991" s="13" t="s">
        <v>791</v>
      </c>
      <c r="O3991" s="13" t="s">
        <v>37498</v>
      </c>
      <c r="P3991" s="11">
        <v>231172</v>
      </c>
      <c r="Q3991" s="13" t="s">
        <v>245</v>
      </c>
      <c r="R3991" s="33" t="s">
        <v>37499</v>
      </c>
      <c r="S3991" s="33" t="s">
        <v>37500</v>
      </c>
      <c r="T3991" s="13" t="s">
        <v>37501</v>
      </c>
      <c r="U3991" s="13" t="s">
        <v>50</v>
      </c>
      <c r="V3991" s="13" t="s">
        <v>50</v>
      </c>
      <c r="W3991" s="13" t="s">
        <v>50</v>
      </c>
      <c r="X3991" s="13" t="s">
        <v>50</v>
      </c>
      <c r="Y3991" s="13" t="s">
        <v>467</v>
      </c>
      <c r="Z3991" s="13">
        <v>2</v>
      </c>
      <c r="AA3991" s="13" t="s">
        <v>50</v>
      </c>
      <c r="AB3991" s="13" t="s">
        <v>50</v>
      </c>
      <c r="AC3991" s="13" t="s">
        <v>50</v>
      </c>
      <c r="AD3991" s="13" t="s">
        <v>467</v>
      </c>
      <c r="AE3991" s="13" t="s">
        <v>50</v>
      </c>
      <c r="AF3991" s="13" t="s">
        <v>50</v>
      </c>
      <c r="AG3991" s="13" t="s">
        <v>50</v>
      </c>
      <c r="AH3991" s="13" t="s">
        <v>50</v>
      </c>
      <c r="AI3991" s="13" t="s">
        <v>50</v>
      </c>
      <c r="AJ3991" s="13" t="s">
        <v>50</v>
      </c>
      <c r="AK3991" s="13" t="s">
        <v>37502</v>
      </c>
      <c r="AL3991" s="13" t="s">
        <v>50</v>
      </c>
      <c r="AM3991" s="13" t="s">
        <v>37503</v>
      </c>
      <c r="AN3991" s="13" t="s">
        <v>66</v>
      </c>
      <c r="AO3991" s="13" t="s">
        <v>37504</v>
      </c>
      <c r="AP3991" s="21" t="s">
        <v>37505</v>
      </c>
      <c r="AQ3991" s="15" t="s">
        <v>50</v>
      </c>
      <c r="AR3991" s="13" t="s">
        <v>50</v>
      </c>
    </row>
    <row r="3992" spans="1:44" ht="15" thickBot="1">
      <c r="A3992" s="4" t="s">
        <v>37506</v>
      </c>
      <c r="B3992" s="7" t="s">
        <v>50</v>
      </c>
      <c r="C3992" s="6">
        <v>39814</v>
      </c>
      <c r="D3992" s="7" t="s">
        <v>45</v>
      </c>
      <c r="E3992" s="7" t="s">
        <v>1939</v>
      </c>
      <c r="F3992" s="7" t="s">
        <v>70</v>
      </c>
      <c r="G3992" s="26" t="s">
        <v>54946</v>
      </c>
      <c r="H3992" s="7" t="s">
        <v>50</v>
      </c>
      <c r="I3992" s="7" t="s">
        <v>50</v>
      </c>
      <c r="J3992" s="6">
        <v>45378</v>
      </c>
      <c r="K3992" s="7" t="s">
        <v>116</v>
      </c>
      <c r="L3992" s="7" t="s">
        <v>52</v>
      </c>
      <c r="M3992" s="7" t="s">
        <v>8847</v>
      </c>
      <c r="N3992" s="7" t="s">
        <v>37507</v>
      </c>
      <c r="O3992" s="7" t="s">
        <v>37508</v>
      </c>
      <c r="P3992" s="5">
        <v>231245</v>
      </c>
      <c r="Q3992" s="7" t="s">
        <v>77</v>
      </c>
      <c r="R3992" s="34" t="s">
        <v>37509</v>
      </c>
      <c r="S3992" s="31" t="s">
        <v>50</v>
      </c>
      <c r="T3992" s="7" t="s">
        <v>50</v>
      </c>
      <c r="U3992" s="7" t="s">
        <v>37510</v>
      </c>
      <c r="V3992" s="7">
        <v>30000</v>
      </c>
      <c r="W3992" s="7" t="s">
        <v>60</v>
      </c>
      <c r="X3992" s="7">
        <v>30000</v>
      </c>
      <c r="Y3992" s="7" t="s">
        <v>50</v>
      </c>
      <c r="Z3992" s="7">
        <v>1</v>
      </c>
      <c r="AA3992" s="7" t="s">
        <v>50</v>
      </c>
      <c r="AB3992" s="7" t="s">
        <v>50</v>
      </c>
      <c r="AC3992" s="7" t="s">
        <v>50</v>
      </c>
      <c r="AD3992" s="7" t="s">
        <v>50</v>
      </c>
      <c r="AE3992" s="7" t="s">
        <v>50</v>
      </c>
      <c r="AF3992" s="7" t="s">
        <v>50</v>
      </c>
      <c r="AG3992" s="7" t="s">
        <v>50</v>
      </c>
      <c r="AH3992" s="7">
        <v>30000</v>
      </c>
      <c r="AI3992" s="7" t="s">
        <v>60</v>
      </c>
      <c r="AJ3992" s="7">
        <v>30000</v>
      </c>
      <c r="AK3992" s="7" t="s">
        <v>50</v>
      </c>
      <c r="AL3992" s="7" t="s">
        <v>50</v>
      </c>
      <c r="AM3992" s="7" t="s">
        <v>37511</v>
      </c>
      <c r="AN3992" s="7" t="s">
        <v>738</v>
      </c>
      <c r="AO3992" s="7" t="s">
        <v>37512</v>
      </c>
      <c r="AP3992" s="9" t="s">
        <v>50</v>
      </c>
      <c r="AQ3992" s="22" t="s">
        <v>37513</v>
      </c>
      <c r="AR3992" s="7" t="s">
        <v>50</v>
      </c>
    </row>
    <row r="3993" spans="1:44" ht="15" thickBot="1">
      <c r="A3993" s="10" t="s">
        <v>37514</v>
      </c>
      <c r="B3993" s="13">
        <v>162</v>
      </c>
      <c r="C3993" s="12">
        <v>36892</v>
      </c>
      <c r="D3993" s="13" t="s">
        <v>45</v>
      </c>
      <c r="E3993" s="13" t="s">
        <v>46</v>
      </c>
      <c r="F3993" s="13" t="s">
        <v>70</v>
      </c>
      <c r="G3993" s="13" t="s">
        <v>114</v>
      </c>
      <c r="H3993" s="13" t="s">
        <v>328</v>
      </c>
      <c r="I3993" s="13" t="s">
        <v>50</v>
      </c>
      <c r="J3993" s="12">
        <v>45376</v>
      </c>
      <c r="K3993" s="13" t="s">
        <v>50</v>
      </c>
      <c r="L3993" s="13" t="s">
        <v>131</v>
      </c>
      <c r="M3993" s="13" t="s">
        <v>37515</v>
      </c>
      <c r="N3993" s="13" t="s">
        <v>1941</v>
      </c>
      <c r="O3993" s="13" t="s">
        <v>37516</v>
      </c>
      <c r="P3993" s="11">
        <v>231557</v>
      </c>
      <c r="Q3993" s="13" t="s">
        <v>1943</v>
      </c>
      <c r="R3993" s="33" t="s">
        <v>37517</v>
      </c>
      <c r="S3993" s="33" t="s">
        <v>37518</v>
      </c>
      <c r="T3993" s="13" t="s">
        <v>50</v>
      </c>
      <c r="U3993" s="13" t="s">
        <v>37519</v>
      </c>
      <c r="V3993" s="13" t="s">
        <v>50</v>
      </c>
      <c r="W3993" s="13" t="s">
        <v>50</v>
      </c>
      <c r="X3993" s="13" t="s">
        <v>50</v>
      </c>
      <c r="Y3993" s="13" t="s">
        <v>171</v>
      </c>
      <c r="Z3993" s="13">
        <v>2</v>
      </c>
      <c r="AA3993" s="13" t="s">
        <v>50</v>
      </c>
      <c r="AB3993" s="13" t="s">
        <v>50</v>
      </c>
      <c r="AC3993" s="13" t="s">
        <v>50</v>
      </c>
      <c r="AD3993" s="13" t="s">
        <v>290</v>
      </c>
      <c r="AE3993" s="13" t="s">
        <v>50</v>
      </c>
      <c r="AF3993" s="13" t="s">
        <v>50</v>
      </c>
      <c r="AG3993" s="13" t="s">
        <v>50</v>
      </c>
      <c r="AH3993" s="13" t="s">
        <v>50</v>
      </c>
      <c r="AI3993" s="13" t="s">
        <v>50</v>
      </c>
      <c r="AJ3993" s="13" t="s">
        <v>50</v>
      </c>
      <c r="AK3993" s="13" t="s">
        <v>37520</v>
      </c>
      <c r="AL3993" s="13" t="s">
        <v>50</v>
      </c>
      <c r="AM3993" s="13" t="s">
        <v>37521</v>
      </c>
      <c r="AN3993" s="13" t="s">
        <v>66</v>
      </c>
      <c r="AO3993" s="13" t="s">
        <v>37522</v>
      </c>
      <c r="AP3993" s="15" t="s">
        <v>50</v>
      </c>
      <c r="AQ3993" s="21" t="s">
        <v>37523</v>
      </c>
      <c r="AR3993" s="13" t="s">
        <v>50</v>
      </c>
    </row>
    <row r="3994" spans="1:44" ht="15" thickBot="1">
      <c r="A3994" s="4" t="s">
        <v>37524</v>
      </c>
      <c r="B3994" s="5">
        <v>1068</v>
      </c>
      <c r="C3994" s="6">
        <v>44927</v>
      </c>
      <c r="D3994" s="7" t="s">
        <v>45</v>
      </c>
      <c r="E3994" s="7" t="s">
        <v>46</v>
      </c>
      <c r="F3994" s="7" t="s">
        <v>70</v>
      </c>
      <c r="G3994" s="27" t="s">
        <v>54945</v>
      </c>
      <c r="H3994" s="7" t="s">
        <v>50</v>
      </c>
      <c r="I3994" s="7" t="s">
        <v>50</v>
      </c>
      <c r="J3994" s="6">
        <v>45376</v>
      </c>
      <c r="K3994" s="7" t="s">
        <v>50</v>
      </c>
      <c r="L3994" s="7" t="s">
        <v>467</v>
      </c>
      <c r="M3994" s="7" t="s">
        <v>6194</v>
      </c>
      <c r="N3994" s="7" t="s">
        <v>50</v>
      </c>
      <c r="O3994" s="7" t="s">
        <v>37525</v>
      </c>
      <c r="P3994" s="5">
        <v>231946</v>
      </c>
      <c r="Q3994" s="7" t="s">
        <v>50</v>
      </c>
      <c r="R3994" s="34" t="s">
        <v>37526</v>
      </c>
      <c r="S3994" s="34" t="s">
        <v>37527</v>
      </c>
      <c r="T3994" s="7" t="s">
        <v>50</v>
      </c>
      <c r="U3994" s="7" t="s">
        <v>50</v>
      </c>
      <c r="V3994" s="7" t="s">
        <v>50</v>
      </c>
      <c r="W3994" s="7" t="s">
        <v>50</v>
      </c>
      <c r="X3994" s="7" t="s">
        <v>50</v>
      </c>
      <c r="Y3994" s="7" t="s">
        <v>467</v>
      </c>
      <c r="Z3994" s="7">
        <v>1</v>
      </c>
      <c r="AA3994" s="7" t="s">
        <v>50</v>
      </c>
      <c r="AB3994" s="7" t="s">
        <v>50</v>
      </c>
      <c r="AC3994" s="7" t="s">
        <v>50</v>
      </c>
      <c r="AD3994" s="7" t="s">
        <v>467</v>
      </c>
      <c r="AE3994" s="7" t="s">
        <v>50</v>
      </c>
      <c r="AF3994" s="7" t="s">
        <v>50</v>
      </c>
      <c r="AG3994" s="7" t="s">
        <v>50</v>
      </c>
      <c r="AH3994" s="7" t="s">
        <v>50</v>
      </c>
      <c r="AI3994" s="7" t="s">
        <v>50</v>
      </c>
      <c r="AJ3994" s="7" t="s">
        <v>50</v>
      </c>
      <c r="AK3994" s="7" t="s">
        <v>37528</v>
      </c>
      <c r="AL3994" s="7" t="s">
        <v>50</v>
      </c>
      <c r="AM3994" s="7" t="s">
        <v>37529</v>
      </c>
      <c r="AN3994" s="7" t="s">
        <v>66</v>
      </c>
      <c r="AO3994" s="7" t="s">
        <v>37530</v>
      </c>
      <c r="AP3994" s="9" t="s">
        <v>50</v>
      </c>
      <c r="AQ3994" s="22" t="s">
        <v>37531</v>
      </c>
      <c r="AR3994" s="7" t="s">
        <v>50</v>
      </c>
    </row>
    <row r="3995" spans="1:44" ht="15" thickBot="1">
      <c r="A3995" s="10" t="s">
        <v>37532</v>
      </c>
      <c r="B3995" s="13" t="s">
        <v>50</v>
      </c>
      <c r="C3995" s="12">
        <v>43831</v>
      </c>
      <c r="D3995" s="13" t="s">
        <v>45</v>
      </c>
      <c r="E3995" s="13" t="s">
        <v>46</v>
      </c>
      <c r="F3995" s="13" t="s">
        <v>70</v>
      </c>
      <c r="G3995" s="27" t="s">
        <v>54945</v>
      </c>
      <c r="H3995" s="13" t="s">
        <v>50</v>
      </c>
      <c r="I3995" s="13" t="s">
        <v>50</v>
      </c>
      <c r="J3995" s="12">
        <v>45378</v>
      </c>
      <c r="K3995" s="13" t="s">
        <v>50</v>
      </c>
      <c r="L3995" s="13" t="s">
        <v>52</v>
      </c>
      <c r="M3995" s="13" t="s">
        <v>50</v>
      </c>
      <c r="N3995" s="13" t="s">
        <v>37533</v>
      </c>
      <c r="O3995" s="13" t="s">
        <v>37534</v>
      </c>
      <c r="P3995" s="11">
        <v>236764</v>
      </c>
      <c r="Q3995" s="13" t="s">
        <v>683</v>
      </c>
      <c r="R3995" s="33" t="s">
        <v>37535</v>
      </c>
      <c r="S3995" s="33" t="s">
        <v>37536</v>
      </c>
      <c r="T3995" s="13" t="s">
        <v>50</v>
      </c>
      <c r="U3995" s="13" t="s">
        <v>37537</v>
      </c>
      <c r="V3995" s="13">
        <v>78000</v>
      </c>
      <c r="W3995" s="13" t="s">
        <v>60</v>
      </c>
      <c r="X3995" s="13">
        <v>78000</v>
      </c>
      <c r="Y3995" s="13" t="s">
        <v>50</v>
      </c>
      <c r="Z3995" s="13">
        <v>1</v>
      </c>
      <c r="AA3995" s="13" t="s">
        <v>50</v>
      </c>
      <c r="AB3995" s="13" t="s">
        <v>50</v>
      </c>
      <c r="AC3995" s="13" t="s">
        <v>50</v>
      </c>
      <c r="AD3995" s="13" t="s">
        <v>50</v>
      </c>
      <c r="AE3995" s="13" t="s">
        <v>50</v>
      </c>
      <c r="AF3995" s="13" t="s">
        <v>50</v>
      </c>
      <c r="AG3995" s="13" t="s">
        <v>50</v>
      </c>
      <c r="AH3995" s="13">
        <v>78000</v>
      </c>
      <c r="AI3995" s="13" t="s">
        <v>60</v>
      </c>
      <c r="AJ3995" s="13">
        <v>78000</v>
      </c>
      <c r="AK3995" s="13" t="s">
        <v>36580</v>
      </c>
      <c r="AL3995" s="13" t="s">
        <v>50</v>
      </c>
      <c r="AM3995" s="13" t="s">
        <v>37538</v>
      </c>
      <c r="AN3995" s="13" t="s">
        <v>738</v>
      </c>
      <c r="AO3995" s="13" t="s">
        <v>50</v>
      </c>
      <c r="AP3995" s="21" t="s">
        <v>37539</v>
      </c>
      <c r="AQ3995" s="15" t="s">
        <v>50</v>
      </c>
      <c r="AR3995" s="13" t="s">
        <v>255</v>
      </c>
    </row>
    <row r="3996" spans="1:44" ht="15" thickBot="1">
      <c r="A3996" s="4" t="s">
        <v>37540</v>
      </c>
      <c r="B3996" s="7">
        <v>75</v>
      </c>
      <c r="C3996" s="6">
        <v>44927</v>
      </c>
      <c r="D3996" s="7" t="s">
        <v>45</v>
      </c>
      <c r="E3996" s="7" t="s">
        <v>50</v>
      </c>
      <c r="F3996" s="7" t="s">
        <v>70</v>
      </c>
      <c r="G3996" s="27" t="s">
        <v>54945</v>
      </c>
      <c r="H3996" s="7" t="s">
        <v>50</v>
      </c>
      <c r="I3996" s="7" t="s">
        <v>50</v>
      </c>
      <c r="J3996" s="6">
        <v>45378</v>
      </c>
      <c r="K3996" s="7" t="s">
        <v>50</v>
      </c>
      <c r="L3996" s="7" t="s">
        <v>1624</v>
      </c>
      <c r="M3996" s="7" t="s">
        <v>37541</v>
      </c>
      <c r="N3996" s="7" t="s">
        <v>50</v>
      </c>
      <c r="O3996" s="7" t="s">
        <v>37542</v>
      </c>
      <c r="P3996" s="5">
        <v>238819</v>
      </c>
      <c r="Q3996" s="7" t="s">
        <v>50</v>
      </c>
      <c r="R3996" s="34" t="s">
        <v>37543</v>
      </c>
      <c r="S3996" s="34" t="s">
        <v>37544</v>
      </c>
      <c r="T3996" s="7" t="s">
        <v>50</v>
      </c>
      <c r="U3996" s="7" t="s">
        <v>50</v>
      </c>
      <c r="V3996" s="7" t="s">
        <v>50</v>
      </c>
      <c r="W3996" s="7" t="s">
        <v>50</v>
      </c>
      <c r="X3996" s="7" t="s">
        <v>50</v>
      </c>
      <c r="Y3996" s="7" t="s">
        <v>467</v>
      </c>
      <c r="Z3996" s="7">
        <v>1</v>
      </c>
      <c r="AA3996" s="7" t="s">
        <v>50</v>
      </c>
      <c r="AB3996" s="7" t="s">
        <v>50</v>
      </c>
      <c r="AC3996" s="7" t="s">
        <v>50</v>
      </c>
      <c r="AD3996" s="7" t="s">
        <v>1624</v>
      </c>
      <c r="AE3996" s="7" t="s">
        <v>50</v>
      </c>
      <c r="AF3996" s="7" t="s">
        <v>50</v>
      </c>
      <c r="AG3996" s="7" t="s">
        <v>50</v>
      </c>
      <c r="AH3996" s="7" t="s">
        <v>50</v>
      </c>
      <c r="AI3996" s="7" t="s">
        <v>50</v>
      </c>
      <c r="AJ3996" s="7" t="s">
        <v>50</v>
      </c>
      <c r="AK3996" s="7" t="s">
        <v>50</v>
      </c>
      <c r="AL3996" s="7" t="s">
        <v>50</v>
      </c>
      <c r="AM3996" s="7" t="s">
        <v>37545</v>
      </c>
      <c r="AN3996" s="7" t="s">
        <v>66</v>
      </c>
      <c r="AO3996" s="7" t="s">
        <v>37546</v>
      </c>
      <c r="AP3996" s="22" t="s">
        <v>37547</v>
      </c>
      <c r="AQ3996" s="9" t="s">
        <v>50</v>
      </c>
      <c r="AR3996" s="7" t="s">
        <v>50</v>
      </c>
    </row>
    <row r="3997" spans="1:44" ht="15" thickBot="1">
      <c r="A3997" s="10" t="s">
        <v>37548</v>
      </c>
      <c r="B3997" s="13" t="s">
        <v>50</v>
      </c>
      <c r="C3997" s="12">
        <v>44562</v>
      </c>
      <c r="D3997" s="13" t="s">
        <v>45</v>
      </c>
      <c r="E3997" s="13" t="s">
        <v>46</v>
      </c>
      <c r="F3997" s="13" t="s">
        <v>70</v>
      </c>
      <c r="G3997" s="27" t="s">
        <v>54945</v>
      </c>
      <c r="H3997" s="13" t="s">
        <v>240</v>
      </c>
      <c r="I3997" s="13" t="s">
        <v>50</v>
      </c>
      <c r="J3997" s="12">
        <v>45376</v>
      </c>
      <c r="K3997" s="13" t="s">
        <v>50</v>
      </c>
      <c r="L3997" s="13" t="s">
        <v>1624</v>
      </c>
      <c r="M3997" s="13" t="s">
        <v>37549</v>
      </c>
      <c r="N3997" s="13" t="s">
        <v>133</v>
      </c>
      <c r="O3997" s="13" t="s">
        <v>37550</v>
      </c>
      <c r="P3997" s="11">
        <v>239850</v>
      </c>
      <c r="Q3997" s="13" t="s">
        <v>135</v>
      </c>
      <c r="R3997" s="33" t="s">
        <v>37551</v>
      </c>
      <c r="S3997" s="33" t="s">
        <v>37552</v>
      </c>
      <c r="T3997" s="13" t="s">
        <v>50</v>
      </c>
      <c r="U3997" s="13" t="s">
        <v>50</v>
      </c>
      <c r="V3997" s="13" t="s">
        <v>50</v>
      </c>
      <c r="W3997" s="13" t="s">
        <v>50</v>
      </c>
      <c r="X3997" s="13" t="s">
        <v>50</v>
      </c>
      <c r="Y3997" s="13" t="s">
        <v>467</v>
      </c>
      <c r="Z3997" s="13">
        <v>2</v>
      </c>
      <c r="AA3997" s="13" t="s">
        <v>50</v>
      </c>
      <c r="AB3997" s="13" t="s">
        <v>50</v>
      </c>
      <c r="AC3997" s="13" t="s">
        <v>50</v>
      </c>
      <c r="AD3997" s="13" t="s">
        <v>1624</v>
      </c>
      <c r="AE3997" s="13" t="s">
        <v>50</v>
      </c>
      <c r="AF3997" s="13" t="s">
        <v>50</v>
      </c>
      <c r="AG3997" s="13" t="s">
        <v>50</v>
      </c>
      <c r="AH3997" s="13" t="s">
        <v>50</v>
      </c>
      <c r="AI3997" s="13" t="s">
        <v>50</v>
      </c>
      <c r="AJ3997" s="13" t="s">
        <v>50</v>
      </c>
      <c r="AK3997" s="13" t="s">
        <v>37553</v>
      </c>
      <c r="AL3997" s="13" t="s">
        <v>50</v>
      </c>
      <c r="AM3997" s="13" t="s">
        <v>37554</v>
      </c>
      <c r="AN3997" s="13" t="s">
        <v>66</v>
      </c>
      <c r="AO3997" s="13" t="s">
        <v>37555</v>
      </c>
      <c r="AP3997" s="21" t="s">
        <v>37556</v>
      </c>
      <c r="AQ3997" s="15" t="s">
        <v>50</v>
      </c>
      <c r="AR3997" s="13" t="s">
        <v>50</v>
      </c>
    </row>
    <row r="3998" spans="1:44" ht="15" thickBot="1">
      <c r="A3998" s="4" t="s">
        <v>37557</v>
      </c>
      <c r="B3998" s="7" t="s">
        <v>50</v>
      </c>
      <c r="C3998" s="6">
        <v>45017</v>
      </c>
      <c r="D3998" s="7" t="s">
        <v>45</v>
      </c>
      <c r="E3998" s="7" t="s">
        <v>46</v>
      </c>
      <c r="F3998" s="7" t="s">
        <v>70</v>
      </c>
      <c r="G3998" s="27" t="s">
        <v>54945</v>
      </c>
      <c r="H3998" s="7" t="s">
        <v>50</v>
      </c>
      <c r="I3998" s="7" t="s">
        <v>50</v>
      </c>
      <c r="J3998" s="6">
        <v>45377</v>
      </c>
      <c r="K3998" s="7" t="s">
        <v>50</v>
      </c>
      <c r="L3998" s="7" t="s">
        <v>467</v>
      </c>
      <c r="M3998" s="7" t="s">
        <v>37558</v>
      </c>
      <c r="N3998" s="7" t="s">
        <v>91</v>
      </c>
      <c r="O3998" s="7" t="s">
        <v>37559</v>
      </c>
      <c r="P3998" s="5">
        <v>240866</v>
      </c>
      <c r="Q3998" s="7" t="s">
        <v>93</v>
      </c>
      <c r="R3998" s="34" t="s">
        <v>37560</v>
      </c>
      <c r="S3998" s="34" t="s">
        <v>37561</v>
      </c>
      <c r="T3998" s="7" t="s">
        <v>37562</v>
      </c>
      <c r="U3998" s="7">
        <v>6614332941</v>
      </c>
      <c r="V3998" s="7" t="s">
        <v>50</v>
      </c>
      <c r="W3998" s="7" t="s">
        <v>50</v>
      </c>
      <c r="X3998" s="7" t="s">
        <v>50</v>
      </c>
      <c r="Y3998" s="7" t="s">
        <v>467</v>
      </c>
      <c r="Z3998" s="7">
        <v>1</v>
      </c>
      <c r="AA3998" s="7" t="s">
        <v>50</v>
      </c>
      <c r="AB3998" s="7" t="s">
        <v>50</v>
      </c>
      <c r="AC3998" s="7" t="s">
        <v>50</v>
      </c>
      <c r="AD3998" s="7" t="s">
        <v>467</v>
      </c>
      <c r="AE3998" s="7" t="s">
        <v>50</v>
      </c>
      <c r="AF3998" s="7" t="s">
        <v>50</v>
      </c>
      <c r="AG3998" s="7" t="s">
        <v>50</v>
      </c>
      <c r="AH3998" s="7" t="s">
        <v>50</v>
      </c>
      <c r="AI3998" s="7" t="s">
        <v>50</v>
      </c>
      <c r="AJ3998" s="7" t="s">
        <v>50</v>
      </c>
      <c r="AK3998" s="7" t="s">
        <v>50</v>
      </c>
      <c r="AL3998" s="7" t="s">
        <v>50</v>
      </c>
      <c r="AM3998" s="7" t="s">
        <v>37563</v>
      </c>
      <c r="AN3998" s="7" t="s">
        <v>66</v>
      </c>
      <c r="AO3998" s="7" t="s">
        <v>37564</v>
      </c>
      <c r="AP3998" s="22" t="s">
        <v>37565</v>
      </c>
      <c r="AQ3998" s="9" t="s">
        <v>50</v>
      </c>
      <c r="AR3998" s="7" t="s">
        <v>50</v>
      </c>
    </row>
    <row r="3999" spans="1:44" ht="15" thickBot="1">
      <c r="A3999" s="10" t="s">
        <v>37566</v>
      </c>
      <c r="B3999" s="11">
        <v>15827</v>
      </c>
      <c r="C3999" s="12">
        <v>36526</v>
      </c>
      <c r="D3999" s="13" t="s">
        <v>45</v>
      </c>
      <c r="E3999" s="13" t="s">
        <v>46</v>
      </c>
      <c r="F3999" s="13" t="s">
        <v>70</v>
      </c>
      <c r="G3999" s="13" t="s">
        <v>145</v>
      </c>
      <c r="H3999" s="13" t="s">
        <v>27265</v>
      </c>
      <c r="I3999" s="13" t="s">
        <v>50</v>
      </c>
      <c r="J3999" s="12">
        <v>45376</v>
      </c>
      <c r="K3999" s="13" t="s">
        <v>177</v>
      </c>
      <c r="L3999" s="13" t="s">
        <v>131</v>
      </c>
      <c r="M3999" s="13" t="s">
        <v>37567</v>
      </c>
      <c r="N3999" s="13" t="s">
        <v>2257</v>
      </c>
      <c r="O3999" s="13" t="s">
        <v>37568</v>
      </c>
      <c r="P3999" s="11">
        <v>242735</v>
      </c>
      <c r="Q3999" s="13" t="s">
        <v>218</v>
      </c>
      <c r="R3999" s="33" t="s">
        <v>37569</v>
      </c>
      <c r="S3999" s="33" t="s">
        <v>37570</v>
      </c>
      <c r="T3999" s="13" t="s">
        <v>50</v>
      </c>
      <c r="U3999" s="13" t="s">
        <v>37571</v>
      </c>
      <c r="V3999" s="13" t="s">
        <v>50</v>
      </c>
      <c r="W3999" s="13" t="s">
        <v>50</v>
      </c>
      <c r="X3999" s="13" t="s">
        <v>50</v>
      </c>
      <c r="Y3999" s="13" t="s">
        <v>50</v>
      </c>
      <c r="Z3999" s="13">
        <v>1</v>
      </c>
      <c r="AA3999" s="13" t="s">
        <v>50</v>
      </c>
      <c r="AB3999" s="13" t="s">
        <v>50</v>
      </c>
      <c r="AC3999" s="13" t="s">
        <v>50</v>
      </c>
      <c r="AD3999" s="13" t="s">
        <v>50</v>
      </c>
      <c r="AE3999" s="13" t="s">
        <v>50</v>
      </c>
      <c r="AF3999" s="13" t="s">
        <v>50</v>
      </c>
      <c r="AG3999" s="13" t="s">
        <v>50</v>
      </c>
      <c r="AH3999" s="13" t="s">
        <v>50</v>
      </c>
      <c r="AI3999" s="13" t="s">
        <v>50</v>
      </c>
      <c r="AJ3999" s="13" t="s">
        <v>50</v>
      </c>
      <c r="AK3999" s="13" t="s">
        <v>50</v>
      </c>
      <c r="AL3999" s="13" t="s">
        <v>50</v>
      </c>
      <c r="AM3999" s="13" t="s">
        <v>37572</v>
      </c>
      <c r="AN3999" s="13" t="s">
        <v>66</v>
      </c>
      <c r="AO3999" s="13" t="s">
        <v>37573</v>
      </c>
      <c r="AP3999" s="21" t="s">
        <v>37574</v>
      </c>
      <c r="AQ3999" s="15" t="s">
        <v>50</v>
      </c>
      <c r="AR3999" s="13" t="s">
        <v>50</v>
      </c>
    </row>
    <row r="4000" spans="1:44" ht="15" thickBot="1">
      <c r="A4000" s="4" t="s">
        <v>37575</v>
      </c>
      <c r="B4000" s="7" t="s">
        <v>50</v>
      </c>
      <c r="C4000" s="6">
        <v>32874</v>
      </c>
      <c r="D4000" s="7" t="s">
        <v>45</v>
      </c>
      <c r="E4000" s="7" t="s">
        <v>50</v>
      </c>
      <c r="F4000" s="7" t="s">
        <v>70</v>
      </c>
      <c r="G4000" s="26" t="s">
        <v>54946</v>
      </c>
      <c r="H4000" s="7" t="s">
        <v>50</v>
      </c>
      <c r="I4000" s="7" t="s">
        <v>50</v>
      </c>
      <c r="J4000" s="6">
        <v>45378</v>
      </c>
      <c r="K4000" s="7" t="s">
        <v>116</v>
      </c>
      <c r="L4000" s="7" t="s">
        <v>52</v>
      </c>
      <c r="M4000" s="7" t="s">
        <v>50</v>
      </c>
      <c r="N4000" s="7" t="s">
        <v>1569</v>
      </c>
      <c r="O4000" s="7" t="s">
        <v>37576</v>
      </c>
      <c r="P4000" s="5">
        <v>242774</v>
      </c>
      <c r="Q4000" s="7" t="s">
        <v>1571</v>
      </c>
      <c r="R4000" s="34" t="s">
        <v>37577</v>
      </c>
      <c r="S4000" s="31" t="s">
        <v>50</v>
      </c>
      <c r="T4000" s="7" t="s">
        <v>37578</v>
      </c>
      <c r="U4000" s="7" t="s">
        <v>37579</v>
      </c>
      <c r="V4000" s="7">
        <v>55000</v>
      </c>
      <c r="W4000" s="7" t="s">
        <v>60</v>
      </c>
      <c r="X4000" s="7">
        <v>55000</v>
      </c>
      <c r="Y4000" s="7" t="s">
        <v>50</v>
      </c>
      <c r="Z4000" s="7">
        <v>1</v>
      </c>
      <c r="AA4000" s="7" t="s">
        <v>50</v>
      </c>
      <c r="AB4000" s="7" t="s">
        <v>50</v>
      </c>
      <c r="AC4000" s="7" t="s">
        <v>50</v>
      </c>
      <c r="AD4000" s="7" t="s">
        <v>50</v>
      </c>
      <c r="AE4000" s="7" t="s">
        <v>50</v>
      </c>
      <c r="AF4000" s="7" t="s">
        <v>50</v>
      </c>
      <c r="AG4000" s="7" t="s">
        <v>50</v>
      </c>
      <c r="AH4000" s="7">
        <v>55000</v>
      </c>
      <c r="AI4000" s="7" t="s">
        <v>60</v>
      </c>
      <c r="AJ4000" s="7">
        <v>55000</v>
      </c>
      <c r="AK4000" s="7" t="s">
        <v>36580</v>
      </c>
      <c r="AL4000" s="7" t="s">
        <v>50</v>
      </c>
      <c r="AM4000" s="7" t="s">
        <v>37580</v>
      </c>
      <c r="AN4000" s="7" t="s">
        <v>993</v>
      </c>
      <c r="AO4000" s="7" t="s">
        <v>37581</v>
      </c>
      <c r="AP4000" s="9" t="s">
        <v>50</v>
      </c>
      <c r="AQ4000" s="22" t="s">
        <v>37582</v>
      </c>
      <c r="AR4000" s="7" t="s">
        <v>50</v>
      </c>
    </row>
    <row r="4001" spans="1:44" ht="15" thickBot="1">
      <c r="A4001" s="10" t="s">
        <v>37583</v>
      </c>
      <c r="B4001" s="13">
        <v>75</v>
      </c>
      <c r="C4001" s="12">
        <v>44927</v>
      </c>
      <c r="D4001" s="13" t="s">
        <v>45</v>
      </c>
      <c r="E4001" s="13" t="s">
        <v>46</v>
      </c>
      <c r="F4001" s="13" t="s">
        <v>70</v>
      </c>
      <c r="G4001" s="27" t="s">
        <v>54945</v>
      </c>
      <c r="H4001" s="13" t="s">
        <v>50</v>
      </c>
      <c r="I4001" s="13" t="s">
        <v>50</v>
      </c>
      <c r="J4001" s="12">
        <v>45378</v>
      </c>
      <c r="K4001" s="13" t="s">
        <v>50</v>
      </c>
      <c r="L4001" s="13" t="s">
        <v>178</v>
      </c>
      <c r="M4001" s="13" t="s">
        <v>37584</v>
      </c>
      <c r="N4001" s="13" t="s">
        <v>50</v>
      </c>
      <c r="O4001" s="13" t="s">
        <v>37585</v>
      </c>
      <c r="P4001" s="11">
        <v>243138</v>
      </c>
      <c r="Q4001" s="13" t="s">
        <v>50</v>
      </c>
      <c r="R4001" s="33" t="s">
        <v>37586</v>
      </c>
      <c r="S4001" s="33" t="s">
        <v>37587</v>
      </c>
      <c r="T4001" s="13" t="s">
        <v>37588</v>
      </c>
      <c r="U4001" s="13" t="s">
        <v>50</v>
      </c>
      <c r="V4001" s="13" t="s">
        <v>50</v>
      </c>
      <c r="W4001" s="13" t="s">
        <v>50</v>
      </c>
      <c r="X4001" s="13" t="s">
        <v>50</v>
      </c>
      <c r="Y4001" s="13" t="s">
        <v>50</v>
      </c>
      <c r="Z4001" s="13">
        <v>1</v>
      </c>
      <c r="AA4001" s="13" t="s">
        <v>50</v>
      </c>
      <c r="AB4001" s="13" t="s">
        <v>50</v>
      </c>
      <c r="AC4001" s="13" t="s">
        <v>50</v>
      </c>
      <c r="AD4001" s="13" t="s">
        <v>178</v>
      </c>
      <c r="AE4001" s="13" t="s">
        <v>50</v>
      </c>
      <c r="AF4001" s="13" t="s">
        <v>50</v>
      </c>
      <c r="AG4001" s="13" t="s">
        <v>50</v>
      </c>
      <c r="AH4001" s="13" t="s">
        <v>50</v>
      </c>
      <c r="AI4001" s="13" t="s">
        <v>50</v>
      </c>
      <c r="AJ4001" s="13" t="s">
        <v>50</v>
      </c>
      <c r="AK4001" s="13" t="s">
        <v>50</v>
      </c>
      <c r="AL4001" s="13" t="s">
        <v>50</v>
      </c>
      <c r="AM4001" s="13" t="s">
        <v>37589</v>
      </c>
      <c r="AN4001" s="13" t="s">
        <v>66</v>
      </c>
      <c r="AO4001" s="13" t="s">
        <v>37590</v>
      </c>
      <c r="AP4001" s="21" t="s">
        <v>37591</v>
      </c>
      <c r="AQ4001" s="15" t="s">
        <v>50</v>
      </c>
      <c r="AR4001" s="13" t="s">
        <v>50</v>
      </c>
    </row>
    <row r="4002" spans="1:44" ht="15" thickBot="1">
      <c r="A4002" s="4" t="s">
        <v>37592</v>
      </c>
      <c r="B4002" s="7" t="s">
        <v>50</v>
      </c>
      <c r="C4002" s="6">
        <v>42370</v>
      </c>
      <c r="D4002" s="7" t="s">
        <v>45</v>
      </c>
      <c r="E4002" s="7" t="s">
        <v>1939</v>
      </c>
      <c r="F4002" s="7" t="s">
        <v>70</v>
      </c>
      <c r="G4002" s="27" t="s">
        <v>54945</v>
      </c>
      <c r="H4002" s="7" t="s">
        <v>50</v>
      </c>
      <c r="I4002" s="7" t="s">
        <v>50</v>
      </c>
      <c r="J4002" s="6">
        <v>45376</v>
      </c>
      <c r="K4002" s="7" t="s">
        <v>50</v>
      </c>
      <c r="L4002" s="7" t="s">
        <v>52</v>
      </c>
      <c r="M4002" s="7" t="s">
        <v>5917</v>
      </c>
      <c r="N4002" s="7" t="s">
        <v>11532</v>
      </c>
      <c r="O4002" s="7" t="s">
        <v>37593</v>
      </c>
      <c r="P4002" s="5">
        <v>245083</v>
      </c>
      <c r="Q4002" s="7" t="s">
        <v>1116</v>
      </c>
      <c r="R4002" s="34" t="s">
        <v>37594</v>
      </c>
      <c r="S4002" s="34" t="s">
        <v>37595</v>
      </c>
      <c r="T4002" s="7" t="s">
        <v>50</v>
      </c>
      <c r="U4002" s="7" t="s">
        <v>50</v>
      </c>
      <c r="V4002" s="7">
        <v>50000</v>
      </c>
      <c r="W4002" s="7" t="s">
        <v>60</v>
      </c>
      <c r="X4002" s="7">
        <v>50000</v>
      </c>
      <c r="Y4002" s="7" t="s">
        <v>50</v>
      </c>
      <c r="Z4002" s="7">
        <v>1</v>
      </c>
      <c r="AA4002" s="7" t="s">
        <v>50</v>
      </c>
      <c r="AB4002" s="7" t="s">
        <v>50</v>
      </c>
      <c r="AC4002" s="7" t="s">
        <v>50</v>
      </c>
      <c r="AD4002" s="7" t="s">
        <v>50</v>
      </c>
      <c r="AE4002" s="7" t="s">
        <v>50</v>
      </c>
      <c r="AF4002" s="7" t="s">
        <v>50</v>
      </c>
      <c r="AG4002" s="7" t="s">
        <v>50</v>
      </c>
      <c r="AH4002" s="7">
        <v>50000</v>
      </c>
      <c r="AI4002" s="7" t="s">
        <v>60</v>
      </c>
      <c r="AJ4002" s="7">
        <v>50000</v>
      </c>
      <c r="AK4002" s="7" t="s">
        <v>50</v>
      </c>
      <c r="AL4002" s="7" t="s">
        <v>50</v>
      </c>
      <c r="AM4002" s="7" t="s">
        <v>37596</v>
      </c>
      <c r="AN4002" s="7" t="s">
        <v>738</v>
      </c>
      <c r="AO4002" s="7" t="s">
        <v>37597</v>
      </c>
      <c r="AP4002" s="9" t="s">
        <v>50</v>
      </c>
      <c r="AQ4002" s="22" t="s">
        <v>37598</v>
      </c>
      <c r="AR4002" s="7" t="s">
        <v>50</v>
      </c>
    </row>
    <row r="4003" spans="1:44" ht="15" thickBot="1">
      <c r="A4003" s="10" t="s">
        <v>37599</v>
      </c>
      <c r="B4003" s="13" t="s">
        <v>50</v>
      </c>
      <c r="C4003" s="12">
        <v>45292</v>
      </c>
      <c r="D4003" s="13" t="s">
        <v>45</v>
      </c>
      <c r="E4003" s="13" t="s">
        <v>46</v>
      </c>
      <c r="F4003" s="13" t="s">
        <v>70</v>
      </c>
      <c r="G4003" s="13" t="s">
        <v>50</v>
      </c>
      <c r="H4003" s="13" t="s">
        <v>50</v>
      </c>
      <c r="I4003" s="13" t="s">
        <v>50</v>
      </c>
      <c r="J4003" s="12">
        <v>45379</v>
      </c>
      <c r="K4003" s="13" t="s">
        <v>50</v>
      </c>
      <c r="L4003" s="13" t="s">
        <v>1624</v>
      </c>
      <c r="M4003" s="13" t="s">
        <v>50</v>
      </c>
      <c r="N4003" s="13" t="s">
        <v>37600</v>
      </c>
      <c r="O4003" s="13" t="s">
        <v>37601</v>
      </c>
      <c r="P4003" s="11">
        <v>251696</v>
      </c>
      <c r="Q4003" s="13" t="s">
        <v>93</v>
      </c>
      <c r="R4003" s="30" t="s">
        <v>50</v>
      </c>
      <c r="S4003" s="30" t="s">
        <v>50</v>
      </c>
      <c r="T4003" s="13" t="s">
        <v>50</v>
      </c>
      <c r="U4003" s="13" t="s">
        <v>37602</v>
      </c>
      <c r="V4003" s="13">
        <v>20000</v>
      </c>
      <c r="W4003" s="13" t="s">
        <v>60</v>
      </c>
      <c r="X4003" s="13">
        <v>20000</v>
      </c>
      <c r="Y4003" s="13" t="s">
        <v>467</v>
      </c>
      <c r="Z4003" s="13">
        <v>1</v>
      </c>
      <c r="AA4003" s="13">
        <v>20000</v>
      </c>
      <c r="AB4003" s="13" t="s">
        <v>60</v>
      </c>
      <c r="AC4003" s="13">
        <v>20000</v>
      </c>
      <c r="AD4003" s="13" t="s">
        <v>1624</v>
      </c>
      <c r="AE4003" s="13">
        <v>20000</v>
      </c>
      <c r="AF4003" s="13" t="s">
        <v>60</v>
      </c>
      <c r="AG4003" s="13">
        <v>20000</v>
      </c>
      <c r="AH4003" s="13">
        <v>20000</v>
      </c>
      <c r="AI4003" s="13" t="s">
        <v>60</v>
      </c>
      <c r="AJ4003" s="13">
        <v>20000</v>
      </c>
      <c r="AK4003" s="13" t="s">
        <v>50</v>
      </c>
      <c r="AL4003" s="13" t="s">
        <v>50</v>
      </c>
      <c r="AM4003" s="13" t="s">
        <v>50</v>
      </c>
      <c r="AN4003" s="13" t="s">
        <v>50</v>
      </c>
      <c r="AO4003" s="13" t="s">
        <v>50</v>
      </c>
      <c r="AP4003" s="15" t="s">
        <v>50</v>
      </c>
      <c r="AQ4003" s="15" t="s">
        <v>50</v>
      </c>
      <c r="AR4003" s="13" t="s">
        <v>1186</v>
      </c>
    </row>
    <row r="4004" spans="1:44" ht="15" thickBot="1">
      <c r="A4004" s="4" t="s">
        <v>37603</v>
      </c>
      <c r="B4004" s="7">
        <v>555</v>
      </c>
      <c r="C4004" s="6">
        <v>34335</v>
      </c>
      <c r="D4004" s="7" t="s">
        <v>45</v>
      </c>
      <c r="E4004" s="7" t="s">
        <v>46</v>
      </c>
      <c r="F4004" s="7" t="s">
        <v>70</v>
      </c>
      <c r="G4004" s="7" t="s">
        <v>145</v>
      </c>
      <c r="H4004" s="7" t="s">
        <v>7108</v>
      </c>
      <c r="I4004" s="7" t="s">
        <v>50</v>
      </c>
      <c r="J4004" s="6">
        <v>45377</v>
      </c>
      <c r="K4004" s="7" t="s">
        <v>72</v>
      </c>
      <c r="L4004" s="7" t="s">
        <v>178</v>
      </c>
      <c r="M4004" s="7" t="s">
        <v>37604</v>
      </c>
      <c r="N4004" s="7" t="s">
        <v>37605</v>
      </c>
      <c r="O4004" s="7" t="s">
        <v>37606</v>
      </c>
      <c r="P4004" s="5">
        <v>253872</v>
      </c>
      <c r="Q4004" s="7" t="s">
        <v>135</v>
      </c>
      <c r="R4004" s="34" t="s">
        <v>37607</v>
      </c>
      <c r="S4004" s="34" t="s">
        <v>37608</v>
      </c>
      <c r="T4004" s="7" t="s">
        <v>37609</v>
      </c>
      <c r="U4004" s="7" t="s">
        <v>37610</v>
      </c>
      <c r="V4004" s="7" t="s">
        <v>50</v>
      </c>
      <c r="W4004" s="7" t="s">
        <v>50</v>
      </c>
      <c r="X4004" s="7" t="s">
        <v>50</v>
      </c>
      <c r="Y4004" s="7" t="s">
        <v>171</v>
      </c>
      <c r="Z4004" s="7">
        <v>3</v>
      </c>
      <c r="AA4004" s="7" t="s">
        <v>50</v>
      </c>
      <c r="AB4004" s="7" t="s">
        <v>50</v>
      </c>
      <c r="AC4004" s="7" t="s">
        <v>50</v>
      </c>
      <c r="AD4004" s="7" t="s">
        <v>178</v>
      </c>
      <c r="AE4004" s="7" t="s">
        <v>50</v>
      </c>
      <c r="AF4004" s="7" t="s">
        <v>50</v>
      </c>
      <c r="AG4004" s="7" t="s">
        <v>50</v>
      </c>
      <c r="AH4004" s="7" t="s">
        <v>50</v>
      </c>
      <c r="AI4004" s="7" t="s">
        <v>50</v>
      </c>
      <c r="AJ4004" s="7" t="s">
        <v>50</v>
      </c>
      <c r="AK4004" s="7" t="s">
        <v>37611</v>
      </c>
      <c r="AL4004" s="7" t="s">
        <v>50</v>
      </c>
      <c r="AM4004" s="7" t="s">
        <v>37612</v>
      </c>
      <c r="AN4004" s="7" t="s">
        <v>66</v>
      </c>
      <c r="AO4004" s="7" t="s">
        <v>37613</v>
      </c>
      <c r="AP4004" s="22" t="s">
        <v>37614</v>
      </c>
      <c r="AQ4004" s="9" t="s">
        <v>50</v>
      </c>
      <c r="AR4004" s="7" t="s">
        <v>50</v>
      </c>
    </row>
    <row r="4005" spans="1:44" ht="15" thickBot="1">
      <c r="A4005" s="10" t="s">
        <v>37615</v>
      </c>
      <c r="B4005" s="11">
        <v>3462</v>
      </c>
      <c r="C4005" s="12">
        <v>42736</v>
      </c>
      <c r="D4005" s="13" t="s">
        <v>45</v>
      </c>
      <c r="E4005" s="13" t="s">
        <v>46</v>
      </c>
      <c r="F4005" s="13" t="s">
        <v>70</v>
      </c>
      <c r="G4005" s="26" t="s">
        <v>54946</v>
      </c>
      <c r="H4005" s="13" t="s">
        <v>50</v>
      </c>
      <c r="I4005" s="13" t="s">
        <v>50</v>
      </c>
      <c r="J4005" s="12">
        <v>45376</v>
      </c>
      <c r="K4005" s="13" t="s">
        <v>116</v>
      </c>
      <c r="L4005" s="13" t="s">
        <v>1471</v>
      </c>
      <c r="M4005" s="13" t="s">
        <v>37616</v>
      </c>
      <c r="N4005" s="13" t="s">
        <v>2540</v>
      </c>
      <c r="O4005" s="13" t="s">
        <v>37617</v>
      </c>
      <c r="P4005" s="11">
        <v>256435</v>
      </c>
      <c r="Q4005" s="13" t="s">
        <v>360</v>
      </c>
      <c r="R4005" s="33" t="s">
        <v>37618</v>
      </c>
      <c r="S4005" s="33" t="s">
        <v>37619</v>
      </c>
      <c r="T4005" s="13" t="s">
        <v>50</v>
      </c>
      <c r="U4005" s="13" t="s">
        <v>50</v>
      </c>
      <c r="V4005" s="13" t="s">
        <v>50</v>
      </c>
      <c r="W4005" s="13" t="s">
        <v>50</v>
      </c>
      <c r="X4005" s="13" t="s">
        <v>50</v>
      </c>
      <c r="Y4005" s="13" t="s">
        <v>50</v>
      </c>
      <c r="Z4005" s="13">
        <v>2</v>
      </c>
      <c r="AA4005" s="13" t="s">
        <v>50</v>
      </c>
      <c r="AB4005" s="13" t="s">
        <v>50</v>
      </c>
      <c r="AC4005" s="13" t="s">
        <v>50</v>
      </c>
      <c r="AD4005" s="13" t="s">
        <v>1471</v>
      </c>
      <c r="AE4005" s="13" t="s">
        <v>50</v>
      </c>
      <c r="AF4005" s="13" t="s">
        <v>50</v>
      </c>
      <c r="AG4005" s="13" t="s">
        <v>50</v>
      </c>
      <c r="AH4005" s="13" t="s">
        <v>50</v>
      </c>
      <c r="AI4005" s="13" t="s">
        <v>50</v>
      </c>
      <c r="AJ4005" s="13" t="s">
        <v>50</v>
      </c>
      <c r="AK4005" s="13" t="s">
        <v>31133</v>
      </c>
      <c r="AL4005" s="13" t="s">
        <v>50</v>
      </c>
      <c r="AM4005" s="13" t="s">
        <v>37620</v>
      </c>
      <c r="AN4005" s="13" t="s">
        <v>66</v>
      </c>
      <c r="AO4005" s="13" t="s">
        <v>37621</v>
      </c>
      <c r="AP4005" s="21" t="s">
        <v>37622</v>
      </c>
      <c r="AQ4005" s="15" t="s">
        <v>50</v>
      </c>
      <c r="AR4005" s="13" t="s">
        <v>50</v>
      </c>
    </row>
    <row r="4006" spans="1:44" ht="15" thickBot="1">
      <c r="A4006" s="4" t="s">
        <v>37623</v>
      </c>
      <c r="B4006" s="7" t="s">
        <v>50</v>
      </c>
      <c r="C4006" s="6">
        <v>45292</v>
      </c>
      <c r="D4006" s="7" t="s">
        <v>45</v>
      </c>
      <c r="E4006" s="7" t="s">
        <v>46</v>
      </c>
      <c r="F4006" s="7" t="s">
        <v>70</v>
      </c>
      <c r="G4006" s="27" t="s">
        <v>54945</v>
      </c>
      <c r="H4006" s="7" t="s">
        <v>50</v>
      </c>
      <c r="I4006" s="7" t="s">
        <v>50</v>
      </c>
      <c r="J4006" s="6">
        <v>45378</v>
      </c>
      <c r="K4006" s="7" t="s">
        <v>50</v>
      </c>
      <c r="L4006" s="7" t="s">
        <v>1624</v>
      </c>
      <c r="M4006" s="7" t="s">
        <v>37624</v>
      </c>
      <c r="N4006" s="7" t="s">
        <v>1114</v>
      </c>
      <c r="O4006" s="7" t="s">
        <v>37625</v>
      </c>
      <c r="P4006" s="5">
        <v>256450</v>
      </c>
      <c r="Q4006" s="7" t="s">
        <v>1116</v>
      </c>
      <c r="R4006" s="34" t="s">
        <v>37623</v>
      </c>
      <c r="S4006" s="31" t="s">
        <v>50</v>
      </c>
      <c r="T4006" s="7" t="s">
        <v>37626</v>
      </c>
      <c r="U4006" s="7" t="s">
        <v>50</v>
      </c>
      <c r="V4006" s="7" t="s">
        <v>50</v>
      </c>
      <c r="W4006" s="7" t="s">
        <v>50</v>
      </c>
      <c r="X4006" s="7" t="s">
        <v>50</v>
      </c>
      <c r="Y4006" s="7" t="s">
        <v>467</v>
      </c>
      <c r="Z4006" s="7">
        <v>1</v>
      </c>
      <c r="AA4006" s="7" t="s">
        <v>50</v>
      </c>
      <c r="AB4006" s="7" t="s">
        <v>50</v>
      </c>
      <c r="AC4006" s="7" t="s">
        <v>50</v>
      </c>
      <c r="AD4006" s="7" t="s">
        <v>1624</v>
      </c>
      <c r="AE4006" s="7" t="s">
        <v>50</v>
      </c>
      <c r="AF4006" s="7" t="s">
        <v>50</v>
      </c>
      <c r="AG4006" s="7" t="s">
        <v>50</v>
      </c>
      <c r="AH4006" s="7" t="s">
        <v>50</v>
      </c>
      <c r="AI4006" s="7" t="s">
        <v>50</v>
      </c>
      <c r="AJ4006" s="7" t="s">
        <v>50</v>
      </c>
      <c r="AK4006" s="7" t="s">
        <v>50</v>
      </c>
      <c r="AL4006" s="7" t="s">
        <v>50</v>
      </c>
      <c r="AM4006" s="7" t="s">
        <v>50</v>
      </c>
      <c r="AN4006" s="7" t="s">
        <v>50</v>
      </c>
      <c r="AO4006" s="7" t="s">
        <v>50</v>
      </c>
      <c r="AP4006" s="9" t="s">
        <v>50</v>
      </c>
      <c r="AQ4006" s="9" t="s">
        <v>50</v>
      </c>
      <c r="AR4006" s="7" t="s">
        <v>1186</v>
      </c>
    </row>
    <row r="4007" spans="1:44" ht="15" thickBot="1">
      <c r="A4007" s="10" t="s">
        <v>37627</v>
      </c>
      <c r="B4007" s="13">
        <v>260</v>
      </c>
      <c r="C4007" s="13" t="s">
        <v>50</v>
      </c>
      <c r="D4007" s="13" t="s">
        <v>45</v>
      </c>
      <c r="E4007" s="13" t="s">
        <v>50</v>
      </c>
      <c r="F4007" s="13" t="s">
        <v>70</v>
      </c>
      <c r="G4007" s="13" t="s">
        <v>50</v>
      </c>
      <c r="H4007" s="13" t="s">
        <v>50</v>
      </c>
      <c r="I4007" s="13" t="s">
        <v>50</v>
      </c>
      <c r="J4007" s="12">
        <v>45379</v>
      </c>
      <c r="K4007" s="13" t="s">
        <v>50</v>
      </c>
      <c r="L4007" s="13" t="s">
        <v>1471</v>
      </c>
      <c r="M4007" s="13" t="s">
        <v>1913</v>
      </c>
      <c r="N4007" s="13" t="s">
        <v>50</v>
      </c>
      <c r="O4007" s="13" t="s">
        <v>37628</v>
      </c>
      <c r="P4007" s="11">
        <v>276187</v>
      </c>
      <c r="Q4007" s="13" t="s">
        <v>50</v>
      </c>
      <c r="R4007" s="29" t="s">
        <v>37629</v>
      </c>
      <c r="S4007" s="30" t="s">
        <v>50</v>
      </c>
      <c r="T4007" s="13" t="s">
        <v>50</v>
      </c>
      <c r="U4007" s="13" t="s">
        <v>50</v>
      </c>
      <c r="V4007" s="13" t="s">
        <v>50</v>
      </c>
      <c r="W4007" s="13" t="s">
        <v>50</v>
      </c>
      <c r="X4007" s="13" t="s">
        <v>50</v>
      </c>
      <c r="Y4007" s="13" t="s">
        <v>50</v>
      </c>
      <c r="Z4007" s="13">
        <v>1</v>
      </c>
      <c r="AA4007" s="13" t="s">
        <v>50</v>
      </c>
      <c r="AB4007" s="13" t="s">
        <v>50</v>
      </c>
      <c r="AC4007" s="13" t="s">
        <v>50</v>
      </c>
      <c r="AD4007" s="13" t="s">
        <v>1471</v>
      </c>
      <c r="AE4007" s="13" t="s">
        <v>50</v>
      </c>
      <c r="AF4007" s="13" t="s">
        <v>50</v>
      </c>
      <c r="AG4007" s="13" t="s">
        <v>50</v>
      </c>
      <c r="AH4007" s="13" t="s">
        <v>50</v>
      </c>
      <c r="AI4007" s="13" t="s">
        <v>50</v>
      </c>
      <c r="AJ4007" s="13" t="s">
        <v>50</v>
      </c>
      <c r="AK4007" s="13" t="s">
        <v>37630</v>
      </c>
      <c r="AL4007" s="13" t="s">
        <v>50</v>
      </c>
      <c r="AM4007" s="13" t="s">
        <v>37631</v>
      </c>
      <c r="AN4007" s="13" t="s">
        <v>993</v>
      </c>
      <c r="AO4007" s="13" t="s">
        <v>37632</v>
      </c>
      <c r="AP4007" s="15" t="s">
        <v>50</v>
      </c>
      <c r="AQ4007" s="21" t="s">
        <v>37633</v>
      </c>
      <c r="AR4007" s="13" t="s">
        <v>50</v>
      </c>
    </row>
    <row r="4008" spans="1:44" ht="15" thickBot="1">
      <c r="A4008" s="4" t="s">
        <v>37634</v>
      </c>
      <c r="B4008" s="5">
        <v>2758</v>
      </c>
      <c r="C4008" s="6">
        <v>45292</v>
      </c>
      <c r="D4008" s="7" t="s">
        <v>45</v>
      </c>
      <c r="E4008" s="7" t="s">
        <v>50</v>
      </c>
      <c r="F4008" s="7" t="s">
        <v>70</v>
      </c>
      <c r="G4008" s="27" t="s">
        <v>54945</v>
      </c>
      <c r="H4008" s="7" t="s">
        <v>50</v>
      </c>
      <c r="I4008" s="7" t="s">
        <v>50</v>
      </c>
      <c r="J4008" s="6">
        <v>45379</v>
      </c>
      <c r="K4008" s="7" t="s">
        <v>50</v>
      </c>
      <c r="L4008" s="7" t="s">
        <v>290</v>
      </c>
      <c r="M4008" s="7" t="s">
        <v>3029</v>
      </c>
      <c r="N4008" s="7" t="s">
        <v>37635</v>
      </c>
      <c r="O4008" s="7" t="s">
        <v>37636</v>
      </c>
      <c r="P4008" s="5">
        <v>278352</v>
      </c>
      <c r="Q4008" s="7" t="s">
        <v>77</v>
      </c>
      <c r="R4008" s="34" t="s">
        <v>37637</v>
      </c>
      <c r="S4008" s="34" t="s">
        <v>37638</v>
      </c>
      <c r="T4008" s="7" t="s">
        <v>50</v>
      </c>
      <c r="U4008" s="7" t="s">
        <v>50</v>
      </c>
      <c r="V4008" s="7" t="s">
        <v>50</v>
      </c>
      <c r="W4008" s="7" t="s">
        <v>50</v>
      </c>
      <c r="X4008" s="7" t="s">
        <v>50</v>
      </c>
      <c r="Y4008" s="7" t="s">
        <v>290</v>
      </c>
      <c r="Z4008" s="7">
        <v>1</v>
      </c>
      <c r="AA4008" s="7" t="s">
        <v>50</v>
      </c>
      <c r="AB4008" s="7" t="s">
        <v>50</v>
      </c>
      <c r="AC4008" s="7" t="s">
        <v>50</v>
      </c>
      <c r="AD4008" s="7" t="s">
        <v>290</v>
      </c>
      <c r="AE4008" s="7" t="s">
        <v>50</v>
      </c>
      <c r="AF4008" s="7" t="s">
        <v>50</v>
      </c>
      <c r="AG4008" s="7" t="s">
        <v>50</v>
      </c>
      <c r="AH4008" s="7" t="s">
        <v>50</v>
      </c>
      <c r="AI4008" s="7" t="s">
        <v>50</v>
      </c>
      <c r="AJ4008" s="7" t="s">
        <v>50</v>
      </c>
      <c r="AK4008" s="7" t="s">
        <v>37639</v>
      </c>
      <c r="AL4008" s="7" t="s">
        <v>50</v>
      </c>
      <c r="AM4008" s="7" t="s">
        <v>37640</v>
      </c>
      <c r="AN4008" s="7" t="s">
        <v>66</v>
      </c>
      <c r="AO4008" s="7" t="s">
        <v>37641</v>
      </c>
      <c r="AP4008" s="9" t="s">
        <v>50</v>
      </c>
      <c r="AQ4008" s="22" t="s">
        <v>37642</v>
      </c>
      <c r="AR4008" s="7" t="s">
        <v>50</v>
      </c>
    </row>
    <row r="4009" spans="1:44" ht="15" thickBot="1">
      <c r="A4009" s="10" t="s">
        <v>37643</v>
      </c>
      <c r="B4009" s="13" t="s">
        <v>50</v>
      </c>
      <c r="C4009" s="12">
        <v>44197</v>
      </c>
      <c r="D4009" s="13" t="s">
        <v>45</v>
      </c>
      <c r="E4009" s="13" t="s">
        <v>46</v>
      </c>
      <c r="F4009" s="13" t="s">
        <v>70</v>
      </c>
      <c r="G4009" s="26" t="s">
        <v>54946</v>
      </c>
      <c r="H4009" s="13" t="s">
        <v>50</v>
      </c>
      <c r="I4009" s="13" t="s">
        <v>50</v>
      </c>
      <c r="J4009" s="12">
        <v>45379</v>
      </c>
      <c r="K4009" s="13" t="s">
        <v>50</v>
      </c>
      <c r="L4009" s="13" t="s">
        <v>1624</v>
      </c>
      <c r="M4009" s="13" t="s">
        <v>37644</v>
      </c>
      <c r="N4009" s="13" t="s">
        <v>37645</v>
      </c>
      <c r="O4009" s="13" t="s">
        <v>37646</v>
      </c>
      <c r="P4009" s="11">
        <v>279713</v>
      </c>
      <c r="Q4009" s="13" t="s">
        <v>2203</v>
      </c>
      <c r="R4009" s="33" t="s">
        <v>37647</v>
      </c>
      <c r="S4009" s="33" t="s">
        <v>37648</v>
      </c>
      <c r="T4009" s="13" t="s">
        <v>37649</v>
      </c>
      <c r="U4009" s="13" t="s">
        <v>37650</v>
      </c>
      <c r="V4009" s="13" t="s">
        <v>50</v>
      </c>
      <c r="W4009" s="13" t="s">
        <v>50</v>
      </c>
      <c r="X4009" s="13" t="s">
        <v>50</v>
      </c>
      <c r="Y4009" s="13" t="s">
        <v>467</v>
      </c>
      <c r="Z4009" s="13">
        <v>1</v>
      </c>
      <c r="AA4009" s="13" t="s">
        <v>50</v>
      </c>
      <c r="AB4009" s="13" t="s">
        <v>50</v>
      </c>
      <c r="AC4009" s="13" t="s">
        <v>50</v>
      </c>
      <c r="AD4009" s="13" t="s">
        <v>1624</v>
      </c>
      <c r="AE4009" s="13" t="s">
        <v>50</v>
      </c>
      <c r="AF4009" s="13" t="s">
        <v>50</v>
      </c>
      <c r="AG4009" s="13" t="s">
        <v>50</v>
      </c>
      <c r="AH4009" s="13" t="s">
        <v>50</v>
      </c>
      <c r="AI4009" s="13" t="s">
        <v>50</v>
      </c>
      <c r="AJ4009" s="13" t="s">
        <v>50</v>
      </c>
      <c r="AK4009" s="13" t="s">
        <v>50</v>
      </c>
      <c r="AL4009" s="13" t="s">
        <v>50</v>
      </c>
      <c r="AM4009" s="13" t="s">
        <v>37651</v>
      </c>
      <c r="AN4009" s="13" t="s">
        <v>66</v>
      </c>
      <c r="AO4009" s="13" t="s">
        <v>37652</v>
      </c>
      <c r="AP4009" s="21" t="s">
        <v>37653</v>
      </c>
      <c r="AQ4009" s="15" t="s">
        <v>50</v>
      </c>
      <c r="AR4009" s="13" t="s">
        <v>50</v>
      </c>
    </row>
    <row r="4010" spans="1:44" ht="15" thickBot="1">
      <c r="A4010" s="4" t="s">
        <v>37654</v>
      </c>
      <c r="B4010" s="7">
        <v>445</v>
      </c>
      <c r="C4010" s="6">
        <v>44748</v>
      </c>
      <c r="D4010" s="7" t="s">
        <v>45</v>
      </c>
      <c r="E4010" s="7" t="s">
        <v>46</v>
      </c>
      <c r="F4010" s="7" t="s">
        <v>70</v>
      </c>
      <c r="G4010" s="27" t="s">
        <v>54945</v>
      </c>
      <c r="H4010" s="7" t="s">
        <v>50</v>
      </c>
      <c r="I4010" s="7" t="s">
        <v>50</v>
      </c>
      <c r="J4010" s="6">
        <v>45379</v>
      </c>
      <c r="K4010" s="7" t="s">
        <v>50</v>
      </c>
      <c r="L4010" s="7" t="s">
        <v>467</v>
      </c>
      <c r="M4010" s="7" t="s">
        <v>37655</v>
      </c>
      <c r="N4010" s="7" t="s">
        <v>50</v>
      </c>
      <c r="O4010" s="7" t="s">
        <v>37656</v>
      </c>
      <c r="P4010" s="5">
        <v>280198</v>
      </c>
      <c r="Q4010" s="7" t="s">
        <v>50</v>
      </c>
      <c r="R4010" s="34" t="s">
        <v>37657</v>
      </c>
      <c r="S4010" s="34" t="s">
        <v>37658</v>
      </c>
      <c r="T4010" s="7" t="s">
        <v>37659</v>
      </c>
      <c r="U4010" s="7" t="s">
        <v>37660</v>
      </c>
      <c r="V4010" s="7" t="s">
        <v>50</v>
      </c>
      <c r="W4010" s="7" t="s">
        <v>50</v>
      </c>
      <c r="X4010" s="7" t="s">
        <v>50</v>
      </c>
      <c r="Y4010" s="7" t="s">
        <v>467</v>
      </c>
      <c r="Z4010" s="7">
        <v>1</v>
      </c>
      <c r="AA4010" s="7" t="s">
        <v>50</v>
      </c>
      <c r="AB4010" s="7" t="s">
        <v>50</v>
      </c>
      <c r="AC4010" s="7" t="s">
        <v>50</v>
      </c>
      <c r="AD4010" s="7" t="s">
        <v>467</v>
      </c>
      <c r="AE4010" s="7" t="s">
        <v>50</v>
      </c>
      <c r="AF4010" s="7" t="s">
        <v>50</v>
      </c>
      <c r="AG4010" s="7" t="s">
        <v>50</v>
      </c>
      <c r="AH4010" s="7" t="s">
        <v>50</v>
      </c>
      <c r="AI4010" s="7" t="s">
        <v>50</v>
      </c>
      <c r="AJ4010" s="7" t="s">
        <v>50</v>
      </c>
      <c r="AK4010" s="7" t="s">
        <v>50</v>
      </c>
      <c r="AL4010" s="7" t="s">
        <v>50</v>
      </c>
      <c r="AM4010" s="7" t="s">
        <v>37661</v>
      </c>
      <c r="AN4010" s="7" t="s">
        <v>66</v>
      </c>
      <c r="AO4010" s="7" t="s">
        <v>37662</v>
      </c>
      <c r="AP4010" s="22" t="s">
        <v>37663</v>
      </c>
      <c r="AQ4010" s="9" t="s">
        <v>50</v>
      </c>
      <c r="AR4010" s="7" t="s">
        <v>50</v>
      </c>
    </row>
    <row r="4011" spans="1:44" ht="15" thickBot="1">
      <c r="A4011" s="10" t="s">
        <v>37664</v>
      </c>
      <c r="B4011" s="11">
        <v>164064</v>
      </c>
      <c r="C4011" s="12">
        <v>21916</v>
      </c>
      <c r="D4011" s="13" t="s">
        <v>45</v>
      </c>
      <c r="E4011" s="13" t="s">
        <v>1939</v>
      </c>
      <c r="F4011" s="13" t="s">
        <v>70</v>
      </c>
      <c r="G4011" s="13" t="s">
        <v>145</v>
      </c>
      <c r="H4011" s="13" t="s">
        <v>14646</v>
      </c>
      <c r="I4011" s="13" t="s">
        <v>50</v>
      </c>
      <c r="J4011" s="12">
        <v>45377</v>
      </c>
      <c r="K4011" s="13" t="s">
        <v>50</v>
      </c>
      <c r="L4011" s="13" t="s">
        <v>52</v>
      </c>
      <c r="M4011" s="13" t="s">
        <v>37665</v>
      </c>
      <c r="N4011" s="13" t="s">
        <v>133</v>
      </c>
      <c r="O4011" s="13" t="s">
        <v>37666</v>
      </c>
      <c r="P4011" s="11">
        <v>300864</v>
      </c>
      <c r="Q4011" s="13" t="s">
        <v>135</v>
      </c>
      <c r="R4011" s="33" t="s">
        <v>37667</v>
      </c>
      <c r="S4011" s="33" t="s">
        <v>37668</v>
      </c>
      <c r="T4011" s="13" t="s">
        <v>37669</v>
      </c>
      <c r="U4011" s="13" t="s">
        <v>37670</v>
      </c>
      <c r="V4011" s="13" t="s">
        <v>50</v>
      </c>
      <c r="W4011" s="13" t="s">
        <v>50</v>
      </c>
      <c r="X4011" s="13" t="s">
        <v>50</v>
      </c>
      <c r="Y4011" s="13" t="s">
        <v>50</v>
      </c>
      <c r="Z4011" s="13">
        <v>1</v>
      </c>
      <c r="AA4011" s="13" t="s">
        <v>50</v>
      </c>
      <c r="AB4011" s="13" t="s">
        <v>50</v>
      </c>
      <c r="AC4011" s="13" t="s">
        <v>50</v>
      </c>
      <c r="AD4011" s="13" t="s">
        <v>50</v>
      </c>
      <c r="AE4011" s="13" t="s">
        <v>50</v>
      </c>
      <c r="AF4011" s="13" t="s">
        <v>50</v>
      </c>
      <c r="AG4011" s="13" t="s">
        <v>50</v>
      </c>
      <c r="AH4011" s="13" t="s">
        <v>50</v>
      </c>
      <c r="AI4011" s="13" t="s">
        <v>50</v>
      </c>
      <c r="AJ4011" s="13" t="s">
        <v>50</v>
      </c>
      <c r="AK4011" s="13" t="s">
        <v>37671</v>
      </c>
      <c r="AL4011" s="13" t="s">
        <v>50</v>
      </c>
      <c r="AM4011" s="13" t="s">
        <v>37672</v>
      </c>
      <c r="AN4011" s="13" t="s">
        <v>66</v>
      </c>
      <c r="AO4011" s="13" t="s">
        <v>37673</v>
      </c>
      <c r="AP4011" s="21" t="s">
        <v>37674</v>
      </c>
      <c r="AQ4011" s="15" t="s">
        <v>50</v>
      </c>
      <c r="AR4011" s="13" t="s">
        <v>50</v>
      </c>
    </row>
    <row r="4012" spans="1:44" ht="15" thickBot="1">
      <c r="A4012" s="4" t="s">
        <v>37675</v>
      </c>
      <c r="B4012" s="5">
        <v>9952</v>
      </c>
      <c r="C4012" s="6">
        <v>30317</v>
      </c>
      <c r="D4012" s="7" t="s">
        <v>45</v>
      </c>
      <c r="E4012" s="7" t="s">
        <v>46</v>
      </c>
      <c r="F4012" s="7" t="s">
        <v>70</v>
      </c>
      <c r="G4012" s="7" t="s">
        <v>87</v>
      </c>
      <c r="H4012" s="7" t="s">
        <v>50</v>
      </c>
      <c r="I4012" s="7" t="s">
        <v>50</v>
      </c>
      <c r="J4012" s="6">
        <v>45379</v>
      </c>
      <c r="K4012" s="7" t="s">
        <v>191</v>
      </c>
      <c r="L4012" s="7" t="s">
        <v>290</v>
      </c>
      <c r="M4012" s="7" t="s">
        <v>37676</v>
      </c>
      <c r="N4012" s="7" t="s">
        <v>37677</v>
      </c>
      <c r="O4012" s="7" t="s">
        <v>37678</v>
      </c>
      <c r="P4012" s="5">
        <v>306905</v>
      </c>
      <c r="Q4012" s="7" t="s">
        <v>360</v>
      </c>
      <c r="R4012" s="34" t="s">
        <v>37679</v>
      </c>
      <c r="S4012" s="34" t="s">
        <v>37680</v>
      </c>
      <c r="T4012" s="7" t="s">
        <v>37681</v>
      </c>
      <c r="U4012" s="7" t="s">
        <v>37682</v>
      </c>
      <c r="V4012" s="7" t="s">
        <v>50</v>
      </c>
      <c r="W4012" s="7" t="s">
        <v>50</v>
      </c>
      <c r="X4012" s="7" t="s">
        <v>50</v>
      </c>
      <c r="Y4012" s="7" t="s">
        <v>290</v>
      </c>
      <c r="Z4012" s="7">
        <v>1</v>
      </c>
      <c r="AA4012" s="7" t="s">
        <v>50</v>
      </c>
      <c r="AB4012" s="7" t="s">
        <v>50</v>
      </c>
      <c r="AC4012" s="7" t="s">
        <v>50</v>
      </c>
      <c r="AD4012" s="7" t="s">
        <v>290</v>
      </c>
      <c r="AE4012" s="7" t="s">
        <v>50</v>
      </c>
      <c r="AF4012" s="7" t="s">
        <v>50</v>
      </c>
      <c r="AG4012" s="7" t="s">
        <v>50</v>
      </c>
      <c r="AH4012" s="7" t="s">
        <v>50</v>
      </c>
      <c r="AI4012" s="7" t="s">
        <v>50</v>
      </c>
      <c r="AJ4012" s="7" t="s">
        <v>50</v>
      </c>
      <c r="AK4012" s="7" t="s">
        <v>50</v>
      </c>
      <c r="AL4012" s="7" t="s">
        <v>50</v>
      </c>
      <c r="AM4012" s="7" t="s">
        <v>37683</v>
      </c>
      <c r="AN4012" s="7" t="s">
        <v>66</v>
      </c>
      <c r="AO4012" s="7" t="s">
        <v>37684</v>
      </c>
      <c r="AP4012" s="22" t="s">
        <v>37685</v>
      </c>
      <c r="AQ4012" s="9" t="s">
        <v>50</v>
      </c>
      <c r="AR4012" s="7" t="s">
        <v>50</v>
      </c>
    </row>
    <row r="4013" spans="1:44" ht="15" thickBot="1">
      <c r="A4013" s="10" t="s">
        <v>37686</v>
      </c>
      <c r="B4013" s="13" t="s">
        <v>50</v>
      </c>
      <c r="C4013" s="12">
        <v>45261</v>
      </c>
      <c r="D4013" s="13" t="s">
        <v>45</v>
      </c>
      <c r="E4013" s="13" t="s">
        <v>46</v>
      </c>
      <c r="F4013" s="13" t="s">
        <v>70</v>
      </c>
      <c r="G4013" s="13" t="s">
        <v>50</v>
      </c>
      <c r="H4013" s="13" t="s">
        <v>50</v>
      </c>
      <c r="I4013" s="13" t="s">
        <v>50</v>
      </c>
      <c r="J4013" s="12">
        <v>45378</v>
      </c>
      <c r="K4013" s="13" t="s">
        <v>50</v>
      </c>
      <c r="L4013" s="13" t="s">
        <v>467</v>
      </c>
      <c r="M4013" s="13" t="s">
        <v>10747</v>
      </c>
      <c r="N4013" s="13" t="s">
        <v>50</v>
      </c>
      <c r="O4013" s="13" t="s">
        <v>37687</v>
      </c>
      <c r="P4013" s="11">
        <v>310878</v>
      </c>
      <c r="Q4013" s="13" t="s">
        <v>50</v>
      </c>
      <c r="R4013" s="30" t="s">
        <v>50</v>
      </c>
      <c r="S4013" s="30" t="s">
        <v>50</v>
      </c>
      <c r="T4013" s="13" t="s">
        <v>50</v>
      </c>
      <c r="U4013" s="13" t="s">
        <v>50</v>
      </c>
      <c r="V4013" s="13" t="s">
        <v>50</v>
      </c>
      <c r="W4013" s="13" t="s">
        <v>50</v>
      </c>
      <c r="X4013" s="13" t="s">
        <v>50</v>
      </c>
      <c r="Y4013" s="13" t="s">
        <v>467</v>
      </c>
      <c r="Z4013" s="13">
        <v>2</v>
      </c>
      <c r="AA4013" s="13" t="s">
        <v>50</v>
      </c>
      <c r="AB4013" s="13" t="s">
        <v>50</v>
      </c>
      <c r="AC4013" s="13" t="s">
        <v>50</v>
      </c>
      <c r="AD4013" s="13" t="s">
        <v>467</v>
      </c>
      <c r="AE4013" s="13" t="s">
        <v>50</v>
      </c>
      <c r="AF4013" s="13" t="s">
        <v>50</v>
      </c>
      <c r="AG4013" s="13" t="s">
        <v>50</v>
      </c>
      <c r="AH4013" s="13" t="s">
        <v>50</v>
      </c>
      <c r="AI4013" s="13" t="s">
        <v>50</v>
      </c>
      <c r="AJ4013" s="13" t="s">
        <v>50</v>
      </c>
      <c r="AK4013" s="13" t="s">
        <v>37688</v>
      </c>
      <c r="AL4013" s="13" t="s">
        <v>50</v>
      </c>
      <c r="AM4013" s="13" t="s">
        <v>50</v>
      </c>
      <c r="AN4013" s="13" t="s">
        <v>50</v>
      </c>
      <c r="AO4013" s="13" t="s">
        <v>50</v>
      </c>
      <c r="AP4013" s="15" t="s">
        <v>50</v>
      </c>
      <c r="AQ4013" s="15" t="s">
        <v>50</v>
      </c>
      <c r="AR4013" s="13" t="s">
        <v>1186</v>
      </c>
    </row>
    <row r="4014" spans="1:44" ht="15" thickBot="1">
      <c r="A4014" s="4" t="s">
        <v>37689</v>
      </c>
      <c r="B4014" s="7">
        <v>15</v>
      </c>
      <c r="C4014" s="6">
        <v>44197</v>
      </c>
      <c r="D4014" s="7" t="s">
        <v>45</v>
      </c>
      <c r="E4014" s="7" t="s">
        <v>46</v>
      </c>
      <c r="F4014" s="7" t="s">
        <v>70</v>
      </c>
      <c r="G4014" s="26" t="s">
        <v>54946</v>
      </c>
      <c r="H4014" s="7" t="s">
        <v>50</v>
      </c>
      <c r="I4014" s="7" t="s">
        <v>50</v>
      </c>
      <c r="J4014" s="6">
        <v>45376</v>
      </c>
      <c r="K4014" s="7" t="s">
        <v>50</v>
      </c>
      <c r="L4014" s="7" t="s">
        <v>1624</v>
      </c>
      <c r="M4014" s="7" t="s">
        <v>16243</v>
      </c>
      <c r="N4014" s="7" t="s">
        <v>37690</v>
      </c>
      <c r="O4014" s="7" t="s">
        <v>37691</v>
      </c>
      <c r="P4014" s="5">
        <v>315219</v>
      </c>
      <c r="Q4014" s="7" t="s">
        <v>545</v>
      </c>
      <c r="R4014" s="34" t="s">
        <v>37692</v>
      </c>
      <c r="S4014" s="34" t="s">
        <v>37693</v>
      </c>
      <c r="T4014" s="7" t="s">
        <v>37694</v>
      </c>
      <c r="U4014" s="7" t="s">
        <v>37695</v>
      </c>
      <c r="V4014" s="7" t="s">
        <v>50</v>
      </c>
      <c r="W4014" s="7" t="s">
        <v>50</v>
      </c>
      <c r="X4014" s="7" t="s">
        <v>50</v>
      </c>
      <c r="Y4014" s="7" t="s">
        <v>467</v>
      </c>
      <c r="Z4014" s="7">
        <v>1</v>
      </c>
      <c r="AA4014" s="7" t="s">
        <v>50</v>
      </c>
      <c r="AB4014" s="7" t="s">
        <v>50</v>
      </c>
      <c r="AC4014" s="7" t="s">
        <v>50</v>
      </c>
      <c r="AD4014" s="7" t="s">
        <v>1624</v>
      </c>
      <c r="AE4014" s="7" t="s">
        <v>50</v>
      </c>
      <c r="AF4014" s="7" t="s">
        <v>50</v>
      </c>
      <c r="AG4014" s="7" t="s">
        <v>50</v>
      </c>
      <c r="AH4014" s="7" t="s">
        <v>50</v>
      </c>
      <c r="AI4014" s="7" t="s">
        <v>50</v>
      </c>
      <c r="AJ4014" s="7" t="s">
        <v>50</v>
      </c>
      <c r="AK4014" s="7" t="s">
        <v>50</v>
      </c>
      <c r="AL4014" s="7" t="s">
        <v>50</v>
      </c>
      <c r="AM4014" s="7" t="s">
        <v>37696</v>
      </c>
      <c r="AN4014" s="7" t="s">
        <v>66</v>
      </c>
      <c r="AO4014" s="7" t="s">
        <v>37697</v>
      </c>
      <c r="AP4014" s="22" t="s">
        <v>37698</v>
      </c>
      <c r="AQ4014" s="9" t="s">
        <v>50</v>
      </c>
      <c r="AR4014" s="7" t="s">
        <v>50</v>
      </c>
    </row>
    <row r="4015" spans="1:44" ht="15" thickBot="1">
      <c r="A4015" s="10" t="s">
        <v>37699</v>
      </c>
      <c r="B4015" s="13">
        <v>890</v>
      </c>
      <c r="C4015" s="13" t="s">
        <v>50</v>
      </c>
      <c r="D4015" s="13" t="s">
        <v>45</v>
      </c>
      <c r="E4015" s="13" t="s">
        <v>46</v>
      </c>
      <c r="F4015" s="13" t="s">
        <v>70</v>
      </c>
      <c r="G4015" s="26" t="s">
        <v>54946</v>
      </c>
      <c r="H4015" s="13" t="s">
        <v>240</v>
      </c>
      <c r="I4015" s="13" t="s">
        <v>50</v>
      </c>
      <c r="J4015" s="12">
        <v>45377</v>
      </c>
      <c r="K4015" s="13" t="s">
        <v>116</v>
      </c>
      <c r="L4015" s="13" t="s">
        <v>241</v>
      </c>
      <c r="M4015" s="13" t="s">
        <v>8172</v>
      </c>
      <c r="N4015" s="13" t="s">
        <v>3687</v>
      </c>
      <c r="O4015" s="13" t="s">
        <v>37700</v>
      </c>
      <c r="P4015" s="11">
        <v>318377</v>
      </c>
      <c r="Q4015" s="13" t="s">
        <v>3689</v>
      </c>
      <c r="R4015" s="33" t="s">
        <v>37701</v>
      </c>
      <c r="S4015" s="33" t="s">
        <v>37702</v>
      </c>
      <c r="T4015" s="13" t="s">
        <v>37703</v>
      </c>
      <c r="U4015" s="13" t="s">
        <v>37704</v>
      </c>
      <c r="V4015" s="13" t="s">
        <v>50</v>
      </c>
      <c r="W4015" s="13" t="s">
        <v>50</v>
      </c>
      <c r="X4015" s="13" t="s">
        <v>50</v>
      </c>
      <c r="Y4015" s="13" t="s">
        <v>154</v>
      </c>
      <c r="Z4015" s="13">
        <v>2</v>
      </c>
      <c r="AA4015" s="13" t="s">
        <v>50</v>
      </c>
      <c r="AB4015" s="13" t="s">
        <v>50</v>
      </c>
      <c r="AC4015" s="13" t="s">
        <v>50</v>
      </c>
      <c r="AD4015" s="13" t="s">
        <v>241</v>
      </c>
      <c r="AE4015" s="13" t="s">
        <v>50</v>
      </c>
      <c r="AF4015" s="13" t="s">
        <v>50</v>
      </c>
      <c r="AG4015" s="13" t="s">
        <v>50</v>
      </c>
      <c r="AH4015" s="13" t="s">
        <v>50</v>
      </c>
      <c r="AI4015" s="13" t="s">
        <v>50</v>
      </c>
      <c r="AJ4015" s="13" t="s">
        <v>50</v>
      </c>
      <c r="AK4015" s="13" t="s">
        <v>37705</v>
      </c>
      <c r="AL4015" s="13" t="s">
        <v>50</v>
      </c>
      <c r="AM4015" s="13" t="s">
        <v>37706</v>
      </c>
      <c r="AN4015" s="13" t="s">
        <v>66</v>
      </c>
      <c r="AO4015" s="13" t="s">
        <v>37707</v>
      </c>
      <c r="AP4015" s="15" t="s">
        <v>50</v>
      </c>
      <c r="AQ4015" s="21" t="s">
        <v>37708</v>
      </c>
      <c r="AR4015" s="13" t="s">
        <v>50</v>
      </c>
    </row>
    <row r="4016" spans="1:44" ht="15" thickBot="1">
      <c r="A4016" s="4" t="s">
        <v>37709</v>
      </c>
      <c r="B4016" s="5">
        <v>1361</v>
      </c>
      <c r="C4016" s="6">
        <v>25204</v>
      </c>
      <c r="D4016" s="7" t="s">
        <v>45</v>
      </c>
      <c r="E4016" s="7" t="s">
        <v>1939</v>
      </c>
      <c r="F4016" s="7" t="s">
        <v>70</v>
      </c>
      <c r="G4016" s="7" t="s">
        <v>176</v>
      </c>
      <c r="H4016" s="7" t="s">
        <v>2081</v>
      </c>
      <c r="I4016" s="7" t="s">
        <v>50</v>
      </c>
      <c r="J4016" s="6">
        <v>45378</v>
      </c>
      <c r="K4016" s="7" t="s">
        <v>72</v>
      </c>
      <c r="L4016" s="7" t="s">
        <v>52</v>
      </c>
      <c r="M4016" s="7" t="s">
        <v>37710</v>
      </c>
      <c r="N4016" s="7" t="s">
        <v>37711</v>
      </c>
      <c r="O4016" s="7" t="s">
        <v>37712</v>
      </c>
      <c r="P4016" s="5">
        <v>322107</v>
      </c>
      <c r="Q4016" s="7" t="s">
        <v>1024</v>
      </c>
      <c r="R4016" s="34" t="s">
        <v>37713</v>
      </c>
      <c r="S4016" s="34" t="s">
        <v>37714</v>
      </c>
      <c r="T4016" s="7" t="s">
        <v>37715</v>
      </c>
      <c r="U4016" s="7" t="s">
        <v>37716</v>
      </c>
      <c r="V4016" s="7">
        <v>30000</v>
      </c>
      <c r="W4016" s="7" t="s">
        <v>60</v>
      </c>
      <c r="X4016" s="7">
        <v>30000</v>
      </c>
      <c r="Y4016" s="7" t="s">
        <v>50</v>
      </c>
      <c r="Z4016" s="7">
        <v>1</v>
      </c>
      <c r="AA4016" s="7" t="s">
        <v>50</v>
      </c>
      <c r="AB4016" s="7" t="s">
        <v>50</v>
      </c>
      <c r="AC4016" s="7" t="s">
        <v>50</v>
      </c>
      <c r="AD4016" s="7" t="s">
        <v>50</v>
      </c>
      <c r="AE4016" s="7" t="s">
        <v>50</v>
      </c>
      <c r="AF4016" s="7" t="s">
        <v>50</v>
      </c>
      <c r="AG4016" s="7" t="s">
        <v>50</v>
      </c>
      <c r="AH4016" s="7">
        <v>30000</v>
      </c>
      <c r="AI4016" s="7" t="s">
        <v>60</v>
      </c>
      <c r="AJ4016" s="7">
        <v>30000</v>
      </c>
      <c r="AK4016" s="7" t="s">
        <v>50</v>
      </c>
      <c r="AL4016" s="7" t="s">
        <v>50</v>
      </c>
      <c r="AM4016" s="7" t="s">
        <v>37717</v>
      </c>
      <c r="AN4016" s="7" t="s">
        <v>66</v>
      </c>
      <c r="AO4016" s="7" t="s">
        <v>37718</v>
      </c>
      <c r="AP4016" s="22" t="s">
        <v>37719</v>
      </c>
      <c r="AQ4016" s="9" t="s">
        <v>50</v>
      </c>
      <c r="AR4016" s="7" t="s">
        <v>50</v>
      </c>
    </row>
    <row r="4017" spans="1:44" ht="15" thickBot="1">
      <c r="A4017" s="10" t="s">
        <v>37720</v>
      </c>
      <c r="B4017" s="13" t="s">
        <v>50</v>
      </c>
      <c r="C4017" s="12">
        <v>44470</v>
      </c>
      <c r="D4017" s="13" t="s">
        <v>45</v>
      </c>
      <c r="E4017" s="13" t="s">
        <v>46</v>
      </c>
      <c r="F4017" s="13" t="s">
        <v>70</v>
      </c>
      <c r="G4017" s="26" t="s">
        <v>54946</v>
      </c>
      <c r="H4017" s="13" t="s">
        <v>50</v>
      </c>
      <c r="I4017" s="13" t="s">
        <v>50</v>
      </c>
      <c r="J4017" s="12">
        <v>45376</v>
      </c>
      <c r="K4017" s="13" t="s">
        <v>50</v>
      </c>
      <c r="L4017" s="13" t="s">
        <v>467</v>
      </c>
      <c r="M4017" s="13" t="s">
        <v>37721</v>
      </c>
      <c r="N4017" s="13" t="s">
        <v>8530</v>
      </c>
      <c r="O4017" s="13" t="s">
        <v>37722</v>
      </c>
      <c r="P4017" s="11">
        <v>324302</v>
      </c>
      <c r="Q4017" s="13" t="s">
        <v>245</v>
      </c>
      <c r="R4017" s="33" t="s">
        <v>37723</v>
      </c>
      <c r="S4017" s="30" t="s">
        <v>50</v>
      </c>
      <c r="T4017" s="13" t="s">
        <v>37724</v>
      </c>
      <c r="U4017" s="13" t="s">
        <v>37725</v>
      </c>
      <c r="V4017" s="13" t="s">
        <v>50</v>
      </c>
      <c r="W4017" s="13" t="s">
        <v>50</v>
      </c>
      <c r="X4017" s="13" t="s">
        <v>50</v>
      </c>
      <c r="Y4017" s="13" t="s">
        <v>467</v>
      </c>
      <c r="Z4017" s="13">
        <v>2</v>
      </c>
      <c r="AA4017" s="13" t="s">
        <v>50</v>
      </c>
      <c r="AB4017" s="13" t="s">
        <v>50</v>
      </c>
      <c r="AC4017" s="13" t="s">
        <v>50</v>
      </c>
      <c r="AD4017" s="13" t="s">
        <v>467</v>
      </c>
      <c r="AE4017" s="13" t="s">
        <v>50</v>
      </c>
      <c r="AF4017" s="13" t="s">
        <v>50</v>
      </c>
      <c r="AG4017" s="13" t="s">
        <v>50</v>
      </c>
      <c r="AH4017" s="13" t="s">
        <v>50</v>
      </c>
      <c r="AI4017" s="13" t="s">
        <v>50</v>
      </c>
      <c r="AJ4017" s="13" t="s">
        <v>50</v>
      </c>
      <c r="AK4017" s="13" t="s">
        <v>37726</v>
      </c>
      <c r="AL4017" s="13" t="s">
        <v>50</v>
      </c>
      <c r="AM4017" s="13" t="s">
        <v>37727</v>
      </c>
      <c r="AN4017" s="13" t="s">
        <v>66</v>
      </c>
      <c r="AO4017" s="13" t="s">
        <v>50</v>
      </c>
      <c r="AP4017" s="15" t="s">
        <v>50</v>
      </c>
      <c r="AQ4017" s="21" t="s">
        <v>37728</v>
      </c>
      <c r="AR4017" s="13" t="s">
        <v>255</v>
      </c>
    </row>
    <row r="4018" spans="1:44" ht="15" thickBot="1">
      <c r="A4018" s="4" t="s">
        <v>37729</v>
      </c>
      <c r="B4018" s="7" t="s">
        <v>50</v>
      </c>
      <c r="C4018" s="6">
        <v>45290</v>
      </c>
      <c r="D4018" s="7" t="s">
        <v>45</v>
      </c>
      <c r="E4018" s="7" t="s">
        <v>46</v>
      </c>
      <c r="F4018" s="7" t="s">
        <v>70</v>
      </c>
      <c r="G4018" s="27" t="s">
        <v>54945</v>
      </c>
      <c r="H4018" s="7" t="s">
        <v>50</v>
      </c>
      <c r="I4018" s="7" t="s">
        <v>50</v>
      </c>
      <c r="J4018" s="6">
        <v>45376</v>
      </c>
      <c r="K4018" s="7" t="s">
        <v>50</v>
      </c>
      <c r="L4018" s="7" t="s">
        <v>1624</v>
      </c>
      <c r="M4018" s="7" t="s">
        <v>37730</v>
      </c>
      <c r="N4018" s="7" t="s">
        <v>25241</v>
      </c>
      <c r="O4018" s="7" t="s">
        <v>37731</v>
      </c>
      <c r="P4018" s="5">
        <v>325366</v>
      </c>
      <c r="Q4018" s="7" t="s">
        <v>383</v>
      </c>
      <c r="R4018" s="34" t="s">
        <v>37732</v>
      </c>
      <c r="S4018" s="34" t="s">
        <v>37733</v>
      </c>
      <c r="T4018" s="7" t="s">
        <v>37734</v>
      </c>
      <c r="U4018" s="7" t="s">
        <v>37735</v>
      </c>
      <c r="V4018" s="7" t="s">
        <v>50</v>
      </c>
      <c r="W4018" s="7" t="s">
        <v>50</v>
      </c>
      <c r="X4018" s="7" t="s">
        <v>50</v>
      </c>
      <c r="Y4018" s="7" t="s">
        <v>467</v>
      </c>
      <c r="Z4018" s="7">
        <v>1</v>
      </c>
      <c r="AA4018" s="7" t="s">
        <v>50</v>
      </c>
      <c r="AB4018" s="7" t="s">
        <v>50</v>
      </c>
      <c r="AC4018" s="7" t="s">
        <v>50</v>
      </c>
      <c r="AD4018" s="7" t="s">
        <v>1624</v>
      </c>
      <c r="AE4018" s="7" t="s">
        <v>50</v>
      </c>
      <c r="AF4018" s="7" t="s">
        <v>50</v>
      </c>
      <c r="AG4018" s="7" t="s">
        <v>50</v>
      </c>
      <c r="AH4018" s="7" t="s">
        <v>50</v>
      </c>
      <c r="AI4018" s="7" t="s">
        <v>50</v>
      </c>
      <c r="AJ4018" s="7" t="s">
        <v>50</v>
      </c>
      <c r="AK4018" s="7" t="s">
        <v>50</v>
      </c>
      <c r="AL4018" s="7" t="s">
        <v>50</v>
      </c>
      <c r="AM4018" s="7" t="s">
        <v>37736</v>
      </c>
      <c r="AN4018" s="7" t="s">
        <v>993</v>
      </c>
      <c r="AO4018" s="7" t="s">
        <v>37734</v>
      </c>
      <c r="AP4018" s="22" t="s">
        <v>37737</v>
      </c>
      <c r="AQ4018" s="9" t="s">
        <v>50</v>
      </c>
      <c r="AR4018" s="7" t="s">
        <v>50</v>
      </c>
    </row>
    <row r="4019" spans="1:44" ht="15" thickBot="1">
      <c r="A4019" s="10" t="s">
        <v>37738</v>
      </c>
      <c r="B4019" s="13" t="s">
        <v>50</v>
      </c>
      <c r="C4019" s="12">
        <v>45089</v>
      </c>
      <c r="D4019" s="13" t="s">
        <v>45</v>
      </c>
      <c r="E4019" s="13" t="s">
        <v>46</v>
      </c>
      <c r="F4019" s="13" t="s">
        <v>70</v>
      </c>
      <c r="G4019" s="27" t="s">
        <v>54945</v>
      </c>
      <c r="H4019" s="13" t="s">
        <v>50</v>
      </c>
      <c r="I4019" s="13" t="s">
        <v>50</v>
      </c>
      <c r="J4019" s="12">
        <v>45378</v>
      </c>
      <c r="K4019" s="13" t="s">
        <v>50</v>
      </c>
      <c r="L4019" s="13" t="s">
        <v>1624</v>
      </c>
      <c r="M4019" s="13" t="s">
        <v>8583</v>
      </c>
      <c r="N4019" s="13" t="s">
        <v>4691</v>
      </c>
      <c r="O4019" s="13" t="s">
        <v>37739</v>
      </c>
      <c r="P4019" s="11">
        <v>343656</v>
      </c>
      <c r="Q4019" s="13" t="s">
        <v>683</v>
      </c>
      <c r="R4019" s="30" t="s">
        <v>50</v>
      </c>
      <c r="S4019" s="30" t="s">
        <v>50</v>
      </c>
      <c r="T4019" s="13" t="s">
        <v>37740</v>
      </c>
      <c r="U4019" s="13" t="s">
        <v>50</v>
      </c>
      <c r="V4019" s="13" t="s">
        <v>50</v>
      </c>
      <c r="W4019" s="13" t="s">
        <v>50</v>
      </c>
      <c r="X4019" s="13" t="s">
        <v>50</v>
      </c>
      <c r="Y4019" s="13" t="s">
        <v>467</v>
      </c>
      <c r="Z4019" s="13">
        <v>1</v>
      </c>
      <c r="AA4019" s="13" t="s">
        <v>50</v>
      </c>
      <c r="AB4019" s="13" t="s">
        <v>50</v>
      </c>
      <c r="AC4019" s="13" t="s">
        <v>50</v>
      </c>
      <c r="AD4019" s="13" t="s">
        <v>1624</v>
      </c>
      <c r="AE4019" s="13" t="s">
        <v>50</v>
      </c>
      <c r="AF4019" s="13" t="s">
        <v>50</v>
      </c>
      <c r="AG4019" s="13" t="s">
        <v>50</v>
      </c>
      <c r="AH4019" s="13" t="s">
        <v>50</v>
      </c>
      <c r="AI4019" s="13" t="s">
        <v>50</v>
      </c>
      <c r="AJ4019" s="13" t="s">
        <v>50</v>
      </c>
      <c r="AK4019" s="13" t="s">
        <v>11459</v>
      </c>
      <c r="AL4019" s="13" t="s">
        <v>50</v>
      </c>
      <c r="AM4019" s="13" t="s">
        <v>50</v>
      </c>
      <c r="AN4019" s="13" t="s">
        <v>50</v>
      </c>
      <c r="AO4019" s="13" t="s">
        <v>50</v>
      </c>
      <c r="AP4019" s="15" t="s">
        <v>50</v>
      </c>
      <c r="AQ4019" s="15" t="s">
        <v>50</v>
      </c>
      <c r="AR4019" s="13" t="s">
        <v>1186</v>
      </c>
    </row>
    <row r="4020" spans="1:44" ht="15" thickBot="1">
      <c r="A4020" s="4" t="s">
        <v>37741</v>
      </c>
      <c r="B4020" s="5">
        <v>38267</v>
      </c>
      <c r="C4020" s="7" t="s">
        <v>50</v>
      </c>
      <c r="D4020" s="7" t="s">
        <v>45</v>
      </c>
      <c r="E4020" s="7" t="s">
        <v>50</v>
      </c>
      <c r="F4020" s="7" t="s">
        <v>70</v>
      </c>
      <c r="G4020" s="27" t="s">
        <v>54945</v>
      </c>
      <c r="H4020" s="7" t="s">
        <v>50</v>
      </c>
      <c r="I4020" s="7" t="s">
        <v>50</v>
      </c>
      <c r="J4020" s="6">
        <v>45376</v>
      </c>
      <c r="K4020" s="7" t="s">
        <v>50</v>
      </c>
      <c r="L4020" s="7" t="s">
        <v>178</v>
      </c>
      <c r="M4020" s="7" t="s">
        <v>37742</v>
      </c>
      <c r="N4020" s="7" t="s">
        <v>543</v>
      </c>
      <c r="O4020" s="7" t="s">
        <v>37743</v>
      </c>
      <c r="P4020" s="5">
        <v>344146</v>
      </c>
      <c r="Q4020" s="7" t="s">
        <v>545</v>
      </c>
      <c r="R4020" s="34" t="s">
        <v>37744</v>
      </c>
      <c r="S4020" s="31" t="s">
        <v>50</v>
      </c>
      <c r="T4020" s="7" t="s">
        <v>50</v>
      </c>
      <c r="U4020" s="7" t="s">
        <v>50</v>
      </c>
      <c r="V4020" s="7" t="s">
        <v>50</v>
      </c>
      <c r="W4020" s="7" t="s">
        <v>50</v>
      </c>
      <c r="X4020" s="7" t="s">
        <v>50</v>
      </c>
      <c r="Y4020" s="7" t="s">
        <v>50</v>
      </c>
      <c r="Z4020" s="7">
        <v>2</v>
      </c>
      <c r="AA4020" s="7" t="s">
        <v>50</v>
      </c>
      <c r="AB4020" s="7" t="s">
        <v>50</v>
      </c>
      <c r="AC4020" s="7" t="s">
        <v>50</v>
      </c>
      <c r="AD4020" s="7" t="s">
        <v>178</v>
      </c>
      <c r="AE4020" s="7" t="s">
        <v>50</v>
      </c>
      <c r="AF4020" s="7" t="s">
        <v>50</v>
      </c>
      <c r="AG4020" s="7" t="s">
        <v>50</v>
      </c>
      <c r="AH4020" s="7" t="s">
        <v>50</v>
      </c>
      <c r="AI4020" s="7" t="s">
        <v>50</v>
      </c>
      <c r="AJ4020" s="7" t="s">
        <v>50</v>
      </c>
      <c r="AK4020" s="7" t="s">
        <v>37745</v>
      </c>
      <c r="AL4020" s="7" t="s">
        <v>50</v>
      </c>
      <c r="AM4020" s="7" t="s">
        <v>37746</v>
      </c>
      <c r="AN4020" s="7" t="s">
        <v>66</v>
      </c>
      <c r="AO4020" s="7" t="s">
        <v>50</v>
      </c>
      <c r="AP4020" s="9" t="s">
        <v>50</v>
      </c>
      <c r="AQ4020" s="22" t="s">
        <v>37747</v>
      </c>
      <c r="AR4020" s="7" t="s">
        <v>255</v>
      </c>
    </row>
    <row r="4021" spans="1:44" ht="15" thickBot="1">
      <c r="A4021" s="10" t="s">
        <v>37748</v>
      </c>
      <c r="B4021" s="13" t="s">
        <v>50</v>
      </c>
      <c r="C4021" s="12">
        <v>44197</v>
      </c>
      <c r="D4021" s="13" t="s">
        <v>45</v>
      </c>
      <c r="E4021" s="13" t="s">
        <v>50</v>
      </c>
      <c r="F4021" s="13" t="s">
        <v>70</v>
      </c>
      <c r="G4021" s="27" t="s">
        <v>54945</v>
      </c>
      <c r="H4021" s="13" t="s">
        <v>50</v>
      </c>
      <c r="I4021" s="13" t="s">
        <v>50</v>
      </c>
      <c r="J4021" s="12">
        <v>45379</v>
      </c>
      <c r="K4021" s="13" t="s">
        <v>50</v>
      </c>
      <c r="L4021" s="13" t="s">
        <v>467</v>
      </c>
      <c r="M4021" s="13" t="s">
        <v>28876</v>
      </c>
      <c r="N4021" s="13" t="s">
        <v>50</v>
      </c>
      <c r="O4021" s="13" t="s">
        <v>37749</v>
      </c>
      <c r="P4021" s="11">
        <v>346822</v>
      </c>
      <c r="Q4021" s="13" t="s">
        <v>50</v>
      </c>
      <c r="R4021" s="33" t="s">
        <v>37750</v>
      </c>
      <c r="S4021" s="30" t="s">
        <v>50</v>
      </c>
      <c r="T4021" s="13" t="s">
        <v>50</v>
      </c>
      <c r="U4021" s="13" t="s">
        <v>50</v>
      </c>
      <c r="V4021" s="13" t="s">
        <v>50</v>
      </c>
      <c r="W4021" s="13" t="s">
        <v>50</v>
      </c>
      <c r="X4021" s="13" t="s">
        <v>50</v>
      </c>
      <c r="Y4021" s="13" t="s">
        <v>467</v>
      </c>
      <c r="Z4021" s="13">
        <v>1</v>
      </c>
      <c r="AA4021" s="13" t="s">
        <v>50</v>
      </c>
      <c r="AB4021" s="13" t="s">
        <v>50</v>
      </c>
      <c r="AC4021" s="13" t="s">
        <v>50</v>
      </c>
      <c r="AD4021" s="13" t="s">
        <v>467</v>
      </c>
      <c r="AE4021" s="13" t="s">
        <v>50</v>
      </c>
      <c r="AF4021" s="13" t="s">
        <v>50</v>
      </c>
      <c r="AG4021" s="13" t="s">
        <v>50</v>
      </c>
      <c r="AH4021" s="13" t="s">
        <v>50</v>
      </c>
      <c r="AI4021" s="13" t="s">
        <v>50</v>
      </c>
      <c r="AJ4021" s="13" t="s">
        <v>50</v>
      </c>
      <c r="AK4021" s="13" t="s">
        <v>50</v>
      </c>
      <c r="AL4021" s="13" t="s">
        <v>50</v>
      </c>
      <c r="AM4021" s="13" t="s">
        <v>37751</v>
      </c>
      <c r="AN4021" s="13" t="s">
        <v>66</v>
      </c>
      <c r="AO4021" s="13" t="s">
        <v>37752</v>
      </c>
      <c r="AP4021" s="15" t="s">
        <v>50</v>
      </c>
      <c r="AQ4021" s="21" t="s">
        <v>37753</v>
      </c>
      <c r="AR4021" s="13" t="s">
        <v>50</v>
      </c>
    </row>
    <row r="4022" spans="1:44" ht="15" thickBot="1">
      <c r="A4022" s="4" t="s">
        <v>37754</v>
      </c>
      <c r="B4022" s="7" t="s">
        <v>50</v>
      </c>
      <c r="C4022" s="6">
        <v>33970</v>
      </c>
      <c r="D4022" s="7" t="s">
        <v>45</v>
      </c>
      <c r="E4022" s="7" t="s">
        <v>46</v>
      </c>
      <c r="F4022" s="7" t="s">
        <v>70</v>
      </c>
      <c r="G4022" s="7" t="s">
        <v>145</v>
      </c>
      <c r="H4022" s="7" t="s">
        <v>50</v>
      </c>
      <c r="I4022" s="7" t="s">
        <v>50</v>
      </c>
      <c r="J4022" s="6">
        <v>45378</v>
      </c>
      <c r="K4022" s="7" t="s">
        <v>72</v>
      </c>
      <c r="L4022" s="7" t="s">
        <v>290</v>
      </c>
      <c r="M4022" s="7" t="s">
        <v>3569</v>
      </c>
      <c r="N4022" s="7" t="s">
        <v>2323</v>
      </c>
      <c r="O4022" s="7" t="s">
        <v>37755</v>
      </c>
      <c r="P4022" s="5">
        <v>353232</v>
      </c>
      <c r="Q4022" s="7" t="s">
        <v>360</v>
      </c>
      <c r="R4022" s="34" t="s">
        <v>37756</v>
      </c>
      <c r="S4022" s="34" t="s">
        <v>37757</v>
      </c>
      <c r="T4022" s="7" t="s">
        <v>37758</v>
      </c>
      <c r="U4022" s="7" t="s">
        <v>37759</v>
      </c>
      <c r="V4022" s="7" t="s">
        <v>50</v>
      </c>
      <c r="W4022" s="7" t="s">
        <v>50</v>
      </c>
      <c r="X4022" s="7" t="s">
        <v>50</v>
      </c>
      <c r="Y4022" s="7" t="s">
        <v>290</v>
      </c>
      <c r="Z4022" s="7">
        <v>1</v>
      </c>
      <c r="AA4022" s="7" t="s">
        <v>50</v>
      </c>
      <c r="AB4022" s="7" t="s">
        <v>50</v>
      </c>
      <c r="AC4022" s="7" t="s">
        <v>50</v>
      </c>
      <c r="AD4022" s="7" t="s">
        <v>290</v>
      </c>
      <c r="AE4022" s="7" t="s">
        <v>50</v>
      </c>
      <c r="AF4022" s="7" t="s">
        <v>50</v>
      </c>
      <c r="AG4022" s="7" t="s">
        <v>50</v>
      </c>
      <c r="AH4022" s="7" t="s">
        <v>50</v>
      </c>
      <c r="AI4022" s="7" t="s">
        <v>50</v>
      </c>
      <c r="AJ4022" s="7" t="s">
        <v>50</v>
      </c>
      <c r="AK4022" s="7" t="s">
        <v>37760</v>
      </c>
      <c r="AL4022" s="7" t="s">
        <v>50</v>
      </c>
      <c r="AM4022" s="7" t="s">
        <v>37761</v>
      </c>
      <c r="AN4022" s="7" t="s">
        <v>66</v>
      </c>
      <c r="AO4022" s="7" t="s">
        <v>37762</v>
      </c>
      <c r="AP4022" s="9" t="s">
        <v>50</v>
      </c>
      <c r="AQ4022" s="22" t="s">
        <v>37763</v>
      </c>
      <c r="AR4022" s="7" t="s">
        <v>50</v>
      </c>
    </row>
    <row r="4023" spans="1:44" ht="15" thickBot="1">
      <c r="A4023" s="10" t="s">
        <v>37764</v>
      </c>
      <c r="B4023" s="13" t="s">
        <v>50</v>
      </c>
      <c r="C4023" s="12">
        <v>44287</v>
      </c>
      <c r="D4023" s="13" t="s">
        <v>45</v>
      </c>
      <c r="E4023" s="13" t="s">
        <v>46</v>
      </c>
      <c r="F4023" s="13" t="s">
        <v>70</v>
      </c>
      <c r="G4023" s="13" t="s">
        <v>50</v>
      </c>
      <c r="H4023" s="13" t="s">
        <v>50</v>
      </c>
      <c r="I4023" s="13" t="s">
        <v>50</v>
      </c>
      <c r="J4023" s="12">
        <v>45376</v>
      </c>
      <c r="K4023" s="13" t="s">
        <v>50</v>
      </c>
      <c r="L4023" s="13" t="s">
        <v>178</v>
      </c>
      <c r="M4023" s="13" t="s">
        <v>37765</v>
      </c>
      <c r="N4023" s="13" t="s">
        <v>8025</v>
      </c>
      <c r="O4023" s="13" t="s">
        <v>37766</v>
      </c>
      <c r="P4023" s="11">
        <v>360093</v>
      </c>
      <c r="Q4023" s="13" t="s">
        <v>245</v>
      </c>
      <c r="R4023" s="33" t="s">
        <v>37767</v>
      </c>
      <c r="S4023" s="30" t="s">
        <v>50</v>
      </c>
      <c r="T4023" s="13" t="s">
        <v>37768</v>
      </c>
      <c r="U4023" s="13" t="s">
        <v>37769</v>
      </c>
      <c r="V4023" s="13" t="s">
        <v>50</v>
      </c>
      <c r="W4023" s="13" t="s">
        <v>50</v>
      </c>
      <c r="X4023" s="13" t="s">
        <v>50</v>
      </c>
      <c r="Y4023" s="13" t="s">
        <v>50</v>
      </c>
      <c r="Z4023" s="13">
        <v>2</v>
      </c>
      <c r="AA4023" s="13" t="s">
        <v>50</v>
      </c>
      <c r="AB4023" s="13" t="s">
        <v>50</v>
      </c>
      <c r="AC4023" s="13" t="s">
        <v>50</v>
      </c>
      <c r="AD4023" s="13" t="s">
        <v>178</v>
      </c>
      <c r="AE4023" s="13" t="s">
        <v>50</v>
      </c>
      <c r="AF4023" s="13" t="s">
        <v>50</v>
      </c>
      <c r="AG4023" s="13" t="s">
        <v>50</v>
      </c>
      <c r="AH4023" s="13" t="s">
        <v>50</v>
      </c>
      <c r="AI4023" s="13" t="s">
        <v>50</v>
      </c>
      <c r="AJ4023" s="13" t="s">
        <v>50</v>
      </c>
      <c r="AK4023" s="13" t="s">
        <v>37770</v>
      </c>
      <c r="AL4023" s="13" t="s">
        <v>50</v>
      </c>
      <c r="AM4023" s="13" t="s">
        <v>37771</v>
      </c>
      <c r="AN4023" s="13" t="s">
        <v>66</v>
      </c>
      <c r="AO4023" s="13" t="s">
        <v>37772</v>
      </c>
      <c r="AP4023" s="15" t="s">
        <v>50</v>
      </c>
      <c r="AQ4023" s="21" t="s">
        <v>37773</v>
      </c>
      <c r="AR4023" s="13" t="s">
        <v>50</v>
      </c>
    </row>
    <row r="4024" spans="1:44" ht="15" thickBot="1">
      <c r="A4024" s="4" t="s">
        <v>37774</v>
      </c>
      <c r="B4024" s="7" t="s">
        <v>50</v>
      </c>
      <c r="C4024" s="6">
        <v>45292</v>
      </c>
      <c r="D4024" s="7" t="s">
        <v>45</v>
      </c>
      <c r="E4024" s="7" t="s">
        <v>50</v>
      </c>
      <c r="F4024" s="7" t="s">
        <v>70</v>
      </c>
      <c r="G4024" s="27" t="s">
        <v>54945</v>
      </c>
      <c r="H4024" s="7" t="s">
        <v>50</v>
      </c>
      <c r="I4024" s="7" t="s">
        <v>50</v>
      </c>
      <c r="J4024" s="6">
        <v>45376</v>
      </c>
      <c r="K4024" s="7" t="s">
        <v>50</v>
      </c>
      <c r="L4024" s="7" t="s">
        <v>467</v>
      </c>
      <c r="M4024" s="7" t="s">
        <v>37775</v>
      </c>
      <c r="N4024" s="7" t="s">
        <v>37776</v>
      </c>
      <c r="O4024" s="7" t="s">
        <v>37777</v>
      </c>
      <c r="P4024" s="5">
        <v>362466</v>
      </c>
      <c r="Q4024" s="7" t="s">
        <v>135</v>
      </c>
      <c r="R4024" s="31" t="s">
        <v>50</v>
      </c>
      <c r="S4024" s="34" t="s">
        <v>37778</v>
      </c>
      <c r="T4024" s="7" t="s">
        <v>50</v>
      </c>
      <c r="U4024" s="7" t="s">
        <v>50</v>
      </c>
      <c r="V4024" s="7" t="s">
        <v>50</v>
      </c>
      <c r="W4024" s="7" t="s">
        <v>50</v>
      </c>
      <c r="X4024" s="7" t="s">
        <v>50</v>
      </c>
      <c r="Y4024" s="7" t="s">
        <v>467</v>
      </c>
      <c r="Z4024" s="7">
        <v>1</v>
      </c>
      <c r="AA4024" s="7" t="s">
        <v>50</v>
      </c>
      <c r="AB4024" s="7" t="s">
        <v>50</v>
      </c>
      <c r="AC4024" s="7" t="s">
        <v>50</v>
      </c>
      <c r="AD4024" s="7" t="s">
        <v>467</v>
      </c>
      <c r="AE4024" s="7" t="s">
        <v>50</v>
      </c>
      <c r="AF4024" s="7" t="s">
        <v>50</v>
      </c>
      <c r="AG4024" s="7" t="s">
        <v>50</v>
      </c>
      <c r="AH4024" s="7" t="s">
        <v>50</v>
      </c>
      <c r="AI4024" s="7" t="s">
        <v>50</v>
      </c>
      <c r="AJ4024" s="7" t="s">
        <v>50</v>
      </c>
      <c r="AK4024" s="7" t="s">
        <v>37779</v>
      </c>
      <c r="AL4024" s="7" t="s">
        <v>50</v>
      </c>
      <c r="AM4024" s="7" t="s">
        <v>37780</v>
      </c>
      <c r="AN4024" s="7" t="s">
        <v>993</v>
      </c>
      <c r="AO4024" s="7" t="s">
        <v>50</v>
      </c>
      <c r="AP4024" s="22" t="s">
        <v>37781</v>
      </c>
      <c r="AQ4024" s="9" t="s">
        <v>50</v>
      </c>
      <c r="AR4024" s="7" t="s">
        <v>255</v>
      </c>
    </row>
    <row r="4025" spans="1:44" ht="15" thickBot="1">
      <c r="A4025" s="10" t="s">
        <v>37782</v>
      </c>
      <c r="B4025" s="13">
        <v>674</v>
      </c>
      <c r="C4025" s="12">
        <v>44562</v>
      </c>
      <c r="D4025" s="13" t="s">
        <v>45</v>
      </c>
      <c r="E4025" s="13" t="s">
        <v>46</v>
      </c>
      <c r="F4025" s="13" t="s">
        <v>70</v>
      </c>
      <c r="G4025" s="27" t="s">
        <v>54945</v>
      </c>
      <c r="H4025" s="13" t="s">
        <v>50</v>
      </c>
      <c r="I4025" s="13" t="s">
        <v>50</v>
      </c>
      <c r="J4025" s="12">
        <v>45379</v>
      </c>
      <c r="K4025" s="13" t="s">
        <v>50</v>
      </c>
      <c r="L4025" s="13" t="s">
        <v>1624</v>
      </c>
      <c r="M4025" s="13" t="s">
        <v>37783</v>
      </c>
      <c r="N4025" s="13" t="s">
        <v>37784</v>
      </c>
      <c r="O4025" s="13" t="s">
        <v>37785</v>
      </c>
      <c r="P4025" s="11">
        <v>373748</v>
      </c>
      <c r="Q4025" s="13" t="s">
        <v>135</v>
      </c>
      <c r="R4025" s="29" t="s">
        <v>37786</v>
      </c>
      <c r="S4025" s="33" t="s">
        <v>37787</v>
      </c>
      <c r="T4025" s="13" t="s">
        <v>37788</v>
      </c>
      <c r="U4025" s="13" t="s">
        <v>50</v>
      </c>
      <c r="V4025" s="13" t="s">
        <v>50</v>
      </c>
      <c r="W4025" s="13" t="s">
        <v>50</v>
      </c>
      <c r="X4025" s="13" t="s">
        <v>50</v>
      </c>
      <c r="Y4025" s="13" t="s">
        <v>467</v>
      </c>
      <c r="Z4025" s="13">
        <v>1</v>
      </c>
      <c r="AA4025" s="13" t="s">
        <v>50</v>
      </c>
      <c r="AB4025" s="13" t="s">
        <v>50</v>
      </c>
      <c r="AC4025" s="13" t="s">
        <v>50</v>
      </c>
      <c r="AD4025" s="13" t="s">
        <v>1624</v>
      </c>
      <c r="AE4025" s="13" t="s">
        <v>50</v>
      </c>
      <c r="AF4025" s="13" t="s">
        <v>50</v>
      </c>
      <c r="AG4025" s="13" t="s">
        <v>50</v>
      </c>
      <c r="AH4025" s="13" t="s">
        <v>50</v>
      </c>
      <c r="AI4025" s="13" t="s">
        <v>50</v>
      </c>
      <c r="AJ4025" s="13" t="s">
        <v>50</v>
      </c>
      <c r="AK4025" s="13" t="s">
        <v>50</v>
      </c>
      <c r="AL4025" s="13" t="s">
        <v>50</v>
      </c>
      <c r="AM4025" s="13" t="s">
        <v>37789</v>
      </c>
      <c r="AN4025" s="13" t="s">
        <v>253</v>
      </c>
      <c r="AO4025" s="13" t="s">
        <v>37790</v>
      </c>
      <c r="AP4025" s="21" t="s">
        <v>37791</v>
      </c>
      <c r="AQ4025" s="15" t="s">
        <v>50</v>
      </c>
      <c r="AR4025" s="13" t="s">
        <v>50</v>
      </c>
    </row>
    <row r="4026" spans="1:44" ht="15" thickBot="1">
      <c r="A4026" s="4" t="s">
        <v>37792</v>
      </c>
      <c r="B4026" s="7" t="s">
        <v>50</v>
      </c>
      <c r="C4026" s="6">
        <v>43831</v>
      </c>
      <c r="D4026" s="7" t="s">
        <v>45</v>
      </c>
      <c r="E4026" s="7" t="s">
        <v>46</v>
      </c>
      <c r="F4026" s="7" t="s">
        <v>70</v>
      </c>
      <c r="G4026" s="7" t="s">
        <v>50</v>
      </c>
      <c r="H4026" s="7" t="s">
        <v>50</v>
      </c>
      <c r="I4026" s="7" t="s">
        <v>50</v>
      </c>
      <c r="J4026" s="6">
        <v>45376</v>
      </c>
      <c r="K4026" s="7" t="s">
        <v>50</v>
      </c>
      <c r="L4026" s="7" t="s">
        <v>147</v>
      </c>
      <c r="M4026" s="7" t="s">
        <v>37793</v>
      </c>
      <c r="N4026" s="7" t="s">
        <v>3909</v>
      </c>
      <c r="O4026" s="7" t="s">
        <v>37794</v>
      </c>
      <c r="P4026" s="5">
        <v>383505</v>
      </c>
      <c r="Q4026" s="7" t="s">
        <v>245</v>
      </c>
      <c r="R4026" s="34" t="s">
        <v>37795</v>
      </c>
      <c r="S4026" s="31" t="s">
        <v>50</v>
      </c>
      <c r="T4026" s="7" t="s">
        <v>37796</v>
      </c>
      <c r="U4026" s="7" t="s">
        <v>37797</v>
      </c>
      <c r="V4026" s="7" t="s">
        <v>50</v>
      </c>
      <c r="W4026" s="7" t="s">
        <v>50</v>
      </c>
      <c r="X4026" s="7" t="s">
        <v>50</v>
      </c>
      <c r="Y4026" s="7" t="s">
        <v>154</v>
      </c>
      <c r="Z4026" s="7">
        <v>2</v>
      </c>
      <c r="AA4026" s="7" t="s">
        <v>50</v>
      </c>
      <c r="AB4026" s="7" t="s">
        <v>50</v>
      </c>
      <c r="AC4026" s="7" t="s">
        <v>50</v>
      </c>
      <c r="AD4026" s="7" t="s">
        <v>147</v>
      </c>
      <c r="AE4026" s="7" t="s">
        <v>50</v>
      </c>
      <c r="AF4026" s="7" t="s">
        <v>50</v>
      </c>
      <c r="AG4026" s="7" t="s">
        <v>50</v>
      </c>
      <c r="AH4026" s="7" t="s">
        <v>50</v>
      </c>
      <c r="AI4026" s="7" t="s">
        <v>50</v>
      </c>
      <c r="AJ4026" s="7" t="s">
        <v>50</v>
      </c>
      <c r="AK4026" s="7" t="s">
        <v>37798</v>
      </c>
      <c r="AL4026" s="7" t="s">
        <v>50</v>
      </c>
      <c r="AM4026" s="7" t="s">
        <v>50</v>
      </c>
      <c r="AN4026" s="7" t="s">
        <v>50</v>
      </c>
      <c r="AO4026" s="7" t="s">
        <v>50</v>
      </c>
      <c r="AP4026" s="9" t="s">
        <v>50</v>
      </c>
      <c r="AQ4026" s="9" t="s">
        <v>50</v>
      </c>
      <c r="AR4026" s="7" t="s">
        <v>1186</v>
      </c>
    </row>
    <row r="4027" spans="1:44" ht="15" thickBot="1">
      <c r="A4027" s="10" t="s">
        <v>37799</v>
      </c>
      <c r="B4027" s="13" t="s">
        <v>50</v>
      </c>
      <c r="C4027" s="12">
        <v>25569</v>
      </c>
      <c r="D4027" s="13" t="s">
        <v>45</v>
      </c>
      <c r="E4027" s="13" t="s">
        <v>46</v>
      </c>
      <c r="F4027" s="13" t="s">
        <v>70</v>
      </c>
      <c r="G4027" s="26" t="s">
        <v>54946</v>
      </c>
      <c r="H4027" s="13" t="s">
        <v>37800</v>
      </c>
      <c r="I4027" s="13" t="s">
        <v>50</v>
      </c>
      <c r="J4027" s="12">
        <v>45378</v>
      </c>
      <c r="K4027" s="13" t="s">
        <v>116</v>
      </c>
      <c r="L4027" s="13" t="s">
        <v>290</v>
      </c>
      <c r="M4027" s="13" t="s">
        <v>11561</v>
      </c>
      <c r="N4027" s="13" t="s">
        <v>37801</v>
      </c>
      <c r="O4027" s="13" t="s">
        <v>37802</v>
      </c>
      <c r="P4027" s="11">
        <v>384673</v>
      </c>
      <c r="Q4027" s="13" t="s">
        <v>1116</v>
      </c>
      <c r="R4027" s="33" t="s">
        <v>37803</v>
      </c>
      <c r="S4027" s="33" t="s">
        <v>37804</v>
      </c>
      <c r="T4027" s="13" t="s">
        <v>50</v>
      </c>
      <c r="U4027" s="13" t="s">
        <v>37805</v>
      </c>
      <c r="V4027" s="13" t="s">
        <v>50</v>
      </c>
      <c r="W4027" s="13" t="s">
        <v>50</v>
      </c>
      <c r="X4027" s="13" t="s">
        <v>50</v>
      </c>
      <c r="Y4027" s="13" t="s">
        <v>290</v>
      </c>
      <c r="Z4027" s="13">
        <v>1</v>
      </c>
      <c r="AA4027" s="13" t="s">
        <v>50</v>
      </c>
      <c r="AB4027" s="13" t="s">
        <v>50</v>
      </c>
      <c r="AC4027" s="13" t="s">
        <v>50</v>
      </c>
      <c r="AD4027" s="13" t="s">
        <v>290</v>
      </c>
      <c r="AE4027" s="13" t="s">
        <v>50</v>
      </c>
      <c r="AF4027" s="13" t="s">
        <v>50</v>
      </c>
      <c r="AG4027" s="13" t="s">
        <v>50</v>
      </c>
      <c r="AH4027" s="13" t="s">
        <v>50</v>
      </c>
      <c r="AI4027" s="13" t="s">
        <v>50</v>
      </c>
      <c r="AJ4027" s="13" t="s">
        <v>50</v>
      </c>
      <c r="AK4027" s="13" t="s">
        <v>37806</v>
      </c>
      <c r="AL4027" s="13" t="s">
        <v>50</v>
      </c>
      <c r="AM4027" s="13" t="s">
        <v>37807</v>
      </c>
      <c r="AN4027" s="13" t="s">
        <v>738</v>
      </c>
      <c r="AO4027" s="13" t="s">
        <v>37808</v>
      </c>
      <c r="AP4027" s="15" t="s">
        <v>50</v>
      </c>
      <c r="AQ4027" s="21" t="s">
        <v>37809</v>
      </c>
      <c r="AR4027" s="13" t="s">
        <v>50</v>
      </c>
    </row>
    <row r="4028" spans="1:44" ht="15" thickBot="1">
      <c r="A4028" s="4" t="s">
        <v>37810</v>
      </c>
      <c r="B4028" s="7" t="s">
        <v>50</v>
      </c>
      <c r="C4028" s="6">
        <v>44927</v>
      </c>
      <c r="D4028" s="7" t="s">
        <v>45</v>
      </c>
      <c r="E4028" s="7" t="s">
        <v>46</v>
      </c>
      <c r="F4028" s="7" t="s">
        <v>70</v>
      </c>
      <c r="G4028" s="27" t="s">
        <v>54945</v>
      </c>
      <c r="H4028" s="7" t="s">
        <v>50</v>
      </c>
      <c r="I4028" s="7" t="s">
        <v>50</v>
      </c>
      <c r="J4028" s="6">
        <v>45377</v>
      </c>
      <c r="K4028" s="7" t="s">
        <v>50</v>
      </c>
      <c r="L4028" s="7" t="s">
        <v>467</v>
      </c>
      <c r="M4028" s="7" t="s">
        <v>37811</v>
      </c>
      <c r="N4028" s="7" t="s">
        <v>1658</v>
      </c>
      <c r="O4028" s="7" t="s">
        <v>37812</v>
      </c>
      <c r="P4028" s="5">
        <v>385735</v>
      </c>
      <c r="Q4028" s="7" t="s">
        <v>93</v>
      </c>
      <c r="R4028" s="28" t="s">
        <v>37813</v>
      </c>
      <c r="S4028" s="34" t="s">
        <v>37814</v>
      </c>
      <c r="T4028" s="7" t="s">
        <v>37815</v>
      </c>
      <c r="U4028" s="7" t="s">
        <v>50</v>
      </c>
      <c r="V4028" s="7" t="s">
        <v>50</v>
      </c>
      <c r="W4028" s="7" t="s">
        <v>50</v>
      </c>
      <c r="X4028" s="7" t="s">
        <v>50</v>
      </c>
      <c r="Y4028" s="7" t="s">
        <v>467</v>
      </c>
      <c r="Z4028" s="7">
        <v>1</v>
      </c>
      <c r="AA4028" s="7" t="s">
        <v>50</v>
      </c>
      <c r="AB4028" s="7" t="s">
        <v>50</v>
      </c>
      <c r="AC4028" s="7" t="s">
        <v>50</v>
      </c>
      <c r="AD4028" s="7" t="s">
        <v>467</v>
      </c>
      <c r="AE4028" s="7" t="s">
        <v>50</v>
      </c>
      <c r="AF4028" s="7" t="s">
        <v>50</v>
      </c>
      <c r="AG4028" s="7" t="s">
        <v>50</v>
      </c>
      <c r="AH4028" s="7" t="s">
        <v>50</v>
      </c>
      <c r="AI4028" s="7" t="s">
        <v>50</v>
      </c>
      <c r="AJ4028" s="7" t="s">
        <v>50</v>
      </c>
      <c r="AK4028" s="7" t="s">
        <v>37816</v>
      </c>
      <c r="AL4028" s="7" t="s">
        <v>50</v>
      </c>
      <c r="AM4028" s="7" t="s">
        <v>37817</v>
      </c>
      <c r="AN4028" s="7" t="s">
        <v>66</v>
      </c>
      <c r="AO4028" s="7" t="s">
        <v>37818</v>
      </c>
      <c r="AP4028" s="22" t="s">
        <v>37819</v>
      </c>
      <c r="AQ4028" s="9" t="s">
        <v>50</v>
      </c>
      <c r="AR4028" s="7" t="s">
        <v>50</v>
      </c>
    </row>
    <row r="4029" spans="1:44" ht="15" thickBot="1">
      <c r="A4029" s="10" t="s">
        <v>37820</v>
      </c>
      <c r="B4029" s="11">
        <v>19709</v>
      </c>
      <c r="C4029" s="12">
        <v>37257</v>
      </c>
      <c r="D4029" s="13" t="s">
        <v>45</v>
      </c>
      <c r="E4029" s="13" t="s">
        <v>46</v>
      </c>
      <c r="F4029" s="13" t="s">
        <v>70</v>
      </c>
      <c r="G4029" s="13" t="s">
        <v>145</v>
      </c>
      <c r="H4029" s="13" t="s">
        <v>12626</v>
      </c>
      <c r="I4029" s="13" t="s">
        <v>50</v>
      </c>
      <c r="J4029" s="12">
        <v>45379</v>
      </c>
      <c r="K4029" s="13" t="s">
        <v>72</v>
      </c>
      <c r="L4029" s="13" t="s">
        <v>52</v>
      </c>
      <c r="M4029" s="13" t="s">
        <v>3418</v>
      </c>
      <c r="N4029" s="13" t="s">
        <v>7606</v>
      </c>
      <c r="O4029" s="13" t="s">
        <v>37821</v>
      </c>
      <c r="P4029" s="11">
        <v>386260</v>
      </c>
      <c r="Q4029" s="13" t="s">
        <v>77</v>
      </c>
      <c r="R4029" s="33" t="s">
        <v>37822</v>
      </c>
      <c r="S4029" s="33" t="s">
        <v>37823</v>
      </c>
      <c r="T4029" s="13" t="s">
        <v>37824</v>
      </c>
      <c r="U4029" s="13" t="s">
        <v>37825</v>
      </c>
      <c r="V4029" s="13" t="s">
        <v>50</v>
      </c>
      <c r="W4029" s="13" t="s">
        <v>50</v>
      </c>
      <c r="X4029" s="13" t="s">
        <v>50</v>
      </c>
      <c r="Y4029" s="13" t="s">
        <v>50</v>
      </c>
      <c r="Z4029" s="13">
        <v>1</v>
      </c>
      <c r="AA4029" s="13" t="s">
        <v>50</v>
      </c>
      <c r="AB4029" s="13" t="s">
        <v>50</v>
      </c>
      <c r="AC4029" s="13" t="s">
        <v>50</v>
      </c>
      <c r="AD4029" s="13" t="s">
        <v>50</v>
      </c>
      <c r="AE4029" s="13" t="s">
        <v>50</v>
      </c>
      <c r="AF4029" s="13" t="s">
        <v>50</v>
      </c>
      <c r="AG4029" s="13" t="s">
        <v>50</v>
      </c>
      <c r="AH4029" s="13" t="s">
        <v>50</v>
      </c>
      <c r="AI4029" s="13" t="s">
        <v>50</v>
      </c>
      <c r="AJ4029" s="13" t="s">
        <v>50</v>
      </c>
      <c r="AK4029" s="13" t="s">
        <v>37826</v>
      </c>
      <c r="AL4029" s="13" t="s">
        <v>50</v>
      </c>
      <c r="AM4029" s="13" t="s">
        <v>37827</v>
      </c>
      <c r="AN4029" s="13" t="s">
        <v>66</v>
      </c>
      <c r="AO4029" s="13" t="s">
        <v>37828</v>
      </c>
      <c r="AP4029" s="21" t="s">
        <v>37829</v>
      </c>
      <c r="AQ4029" s="15" t="s">
        <v>50</v>
      </c>
      <c r="AR4029" s="13" t="s">
        <v>50</v>
      </c>
    </row>
    <row r="4030" spans="1:44" ht="15" thickBot="1">
      <c r="A4030" s="4" t="s">
        <v>37830</v>
      </c>
      <c r="B4030" s="5">
        <v>390772</v>
      </c>
      <c r="C4030" s="6">
        <v>39814</v>
      </c>
      <c r="D4030" s="7" t="s">
        <v>45</v>
      </c>
      <c r="E4030" s="7" t="s">
        <v>1939</v>
      </c>
      <c r="F4030" s="7" t="s">
        <v>70</v>
      </c>
      <c r="G4030" s="26" t="s">
        <v>54946</v>
      </c>
      <c r="H4030" s="7" t="s">
        <v>50</v>
      </c>
      <c r="I4030" s="7" t="s">
        <v>50</v>
      </c>
      <c r="J4030" s="6">
        <v>45377</v>
      </c>
      <c r="K4030" s="7" t="s">
        <v>191</v>
      </c>
      <c r="L4030" s="7" t="s">
        <v>52</v>
      </c>
      <c r="M4030" s="7" t="s">
        <v>37831</v>
      </c>
      <c r="N4030" s="7" t="s">
        <v>1670</v>
      </c>
      <c r="O4030" s="7" t="s">
        <v>37832</v>
      </c>
      <c r="P4030" s="5">
        <v>388246</v>
      </c>
      <c r="Q4030" s="7" t="s">
        <v>397</v>
      </c>
      <c r="R4030" s="34" t="s">
        <v>37833</v>
      </c>
      <c r="S4030" s="34" t="s">
        <v>37834</v>
      </c>
      <c r="T4030" s="7" t="s">
        <v>37835</v>
      </c>
      <c r="U4030" s="7" t="s">
        <v>37836</v>
      </c>
      <c r="V4030" s="7" t="s">
        <v>50</v>
      </c>
      <c r="W4030" s="7" t="s">
        <v>50</v>
      </c>
      <c r="X4030" s="7" t="s">
        <v>50</v>
      </c>
      <c r="Y4030" s="7" t="s">
        <v>50</v>
      </c>
      <c r="Z4030" s="7">
        <v>1</v>
      </c>
      <c r="AA4030" s="7" t="s">
        <v>50</v>
      </c>
      <c r="AB4030" s="7" t="s">
        <v>50</v>
      </c>
      <c r="AC4030" s="7" t="s">
        <v>50</v>
      </c>
      <c r="AD4030" s="7" t="s">
        <v>50</v>
      </c>
      <c r="AE4030" s="7" t="s">
        <v>50</v>
      </c>
      <c r="AF4030" s="7" t="s">
        <v>50</v>
      </c>
      <c r="AG4030" s="7" t="s">
        <v>50</v>
      </c>
      <c r="AH4030" s="7" t="s">
        <v>50</v>
      </c>
      <c r="AI4030" s="7" t="s">
        <v>50</v>
      </c>
      <c r="AJ4030" s="7" t="s">
        <v>50</v>
      </c>
      <c r="AK4030" s="7" t="s">
        <v>37671</v>
      </c>
      <c r="AL4030" s="7" t="s">
        <v>50</v>
      </c>
      <c r="AM4030" s="7" t="s">
        <v>37837</v>
      </c>
      <c r="AN4030" s="7" t="s">
        <v>993</v>
      </c>
      <c r="AO4030" s="7" t="s">
        <v>37838</v>
      </c>
      <c r="AP4030" s="22" t="s">
        <v>37839</v>
      </c>
      <c r="AQ4030" s="9" t="s">
        <v>50</v>
      </c>
      <c r="AR4030" s="7" t="s">
        <v>50</v>
      </c>
    </row>
    <row r="4031" spans="1:44" ht="15" thickBot="1">
      <c r="A4031" s="10" t="s">
        <v>37840</v>
      </c>
      <c r="B4031" s="13" t="s">
        <v>50</v>
      </c>
      <c r="C4031" s="12">
        <v>43831</v>
      </c>
      <c r="D4031" s="13" t="s">
        <v>45</v>
      </c>
      <c r="E4031" s="13" t="s">
        <v>46</v>
      </c>
      <c r="F4031" s="13" t="s">
        <v>70</v>
      </c>
      <c r="G4031" s="13" t="s">
        <v>87</v>
      </c>
      <c r="H4031" s="13" t="s">
        <v>50</v>
      </c>
      <c r="I4031" s="13" t="s">
        <v>50</v>
      </c>
      <c r="J4031" s="12">
        <v>45376</v>
      </c>
      <c r="K4031" s="13" t="s">
        <v>50</v>
      </c>
      <c r="L4031" s="13" t="s">
        <v>178</v>
      </c>
      <c r="M4031" s="13" t="s">
        <v>37841</v>
      </c>
      <c r="N4031" s="13" t="s">
        <v>8984</v>
      </c>
      <c r="O4031" s="13" t="s">
        <v>37842</v>
      </c>
      <c r="P4031" s="11">
        <v>398784</v>
      </c>
      <c r="Q4031" s="13" t="s">
        <v>245</v>
      </c>
      <c r="R4031" s="33" t="s">
        <v>37843</v>
      </c>
      <c r="S4031" s="30" t="s">
        <v>50</v>
      </c>
      <c r="T4031" s="13" t="s">
        <v>37844</v>
      </c>
      <c r="U4031" s="13" t="s">
        <v>37845</v>
      </c>
      <c r="V4031" s="13" t="s">
        <v>50</v>
      </c>
      <c r="W4031" s="13" t="s">
        <v>50</v>
      </c>
      <c r="X4031" s="13" t="s">
        <v>50</v>
      </c>
      <c r="Y4031" s="13" t="s">
        <v>50</v>
      </c>
      <c r="Z4031" s="13">
        <v>3</v>
      </c>
      <c r="AA4031" s="13" t="s">
        <v>50</v>
      </c>
      <c r="AB4031" s="13" t="s">
        <v>50</v>
      </c>
      <c r="AC4031" s="13" t="s">
        <v>50</v>
      </c>
      <c r="AD4031" s="13" t="s">
        <v>178</v>
      </c>
      <c r="AE4031" s="13" t="s">
        <v>50</v>
      </c>
      <c r="AF4031" s="13" t="s">
        <v>50</v>
      </c>
      <c r="AG4031" s="13" t="s">
        <v>50</v>
      </c>
      <c r="AH4031" s="13" t="s">
        <v>50</v>
      </c>
      <c r="AI4031" s="13" t="s">
        <v>50</v>
      </c>
      <c r="AJ4031" s="13" t="s">
        <v>50</v>
      </c>
      <c r="AK4031" s="13" t="s">
        <v>37846</v>
      </c>
      <c r="AL4031" s="13" t="s">
        <v>50</v>
      </c>
      <c r="AM4031" s="13" t="s">
        <v>37847</v>
      </c>
      <c r="AN4031" s="13" t="s">
        <v>993</v>
      </c>
      <c r="AO4031" s="13" t="s">
        <v>37848</v>
      </c>
      <c r="AP4031" s="15" t="s">
        <v>50</v>
      </c>
      <c r="AQ4031" s="21" t="s">
        <v>37849</v>
      </c>
      <c r="AR4031" s="13" t="s">
        <v>50</v>
      </c>
    </row>
    <row r="4032" spans="1:44" ht="15" thickBot="1">
      <c r="A4032" s="4" t="s">
        <v>37850</v>
      </c>
      <c r="B4032" s="7" t="s">
        <v>50</v>
      </c>
      <c r="C4032" s="6">
        <v>43831</v>
      </c>
      <c r="D4032" s="7" t="s">
        <v>45</v>
      </c>
      <c r="E4032" s="7" t="s">
        <v>46</v>
      </c>
      <c r="F4032" s="7" t="s">
        <v>70</v>
      </c>
      <c r="G4032" s="27" t="s">
        <v>54945</v>
      </c>
      <c r="H4032" s="7" t="s">
        <v>50</v>
      </c>
      <c r="I4032" s="7" t="s">
        <v>50</v>
      </c>
      <c r="J4032" s="6">
        <v>45376</v>
      </c>
      <c r="K4032" s="7" t="s">
        <v>50</v>
      </c>
      <c r="L4032" s="7" t="s">
        <v>1624</v>
      </c>
      <c r="M4032" s="7" t="s">
        <v>11031</v>
      </c>
      <c r="N4032" s="7" t="s">
        <v>8450</v>
      </c>
      <c r="O4032" s="7" t="s">
        <v>37851</v>
      </c>
      <c r="P4032" s="5">
        <v>452923</v>
      </c>
      <c r="Q4032" s="7" t="s">
        <v>166</v>
      </c>
      <c r="R4032" s="34" t="s">
        <v>37852</v>
      </c>
      <c r="S4032" s="34" t="s">
        <v>37853</v>
      </c>
      <c r="T4032" s="7" t="s">
        <v>37854</v>
      </c>
      <c r="U4032" s="7" t="s">
        <v>37855</v>
      </c>
      <c r="V4032" s="7" t="s">
        <v>50</v>
      </c>
      <c r="W4032" s="7" t="s">
        <v>50</v>
      </c>
      <c r="X4032" s="7" t="s">
        <v>50</v>
      </c>
      <c r="Y4032" s="7" t="s">
        <v>467</v>
      </c>
      <c r="Z4032" s="7">
        <v>2</v>
      </c>
      <c r="AA4032" s="7" t="s">
        <v>50</v>
      </c>
      <c r="AB4032" s="7" t="s">
        <v>50</v>
      </c>
      <c r="AC4032" s="7" t="s">
        <v>50</v>
      </c>
      <c r="AD4032" s="7" t="s">
        <v>1624</v>
      </c>
      <c r="AE4032" s="7" t="s">
        <v>50</v>
      </c>
      <c r="AF4032" s="7" t="s">
        <v>50</v>
      </c>
      <c r="AG4032" s="7" t="s">
        <v>50</v>
      </c>
      <c r="AH4032" s="7" t="s">
        <v>50</v>
      </c>
      <c r="AI4032" s="7" t="s">
        <v>50</v>
      </c>
      <c r="AJ4032" s="7" t="s">
        <v>50</v>
      </c>
      <c r="AK4032" s="7" t="s">
        <v>37856</v>
      </c>
      <c r="AL4032" s="7" t="s">
        <v>50</v>
      </c>
      <c r="AM4032" s="7" t="s">
        <v>37856</v>
      </c>
      <c r="AN4032" s="7" t="s">
        <v>66</v>
      </c>
      <c r="AO4032" s="7" t="s">
        <v>37857</v>
      </c>
      <c r="AP4032" s="22" t="s">
        <v>37858</v>
      </c>
      <c r="AQ4032" s="9" t="s">
        <v>50</v>
      </c>
      <c r="AR4032" s="7" t="s">
        <v>50</v>
      </c>
    </row>
    <row r="4033" spans="1:44" ht="15" thickBot="1">
      <c r="A4033" s="10" t="s">
        <v>37859</v>
      </c>
      <c r="B4033" s="11">
        <v>66324</v>
      </c>
      <c r="C4033" s="12">
        <v>27760</v>
      </c>
      <c r="D4033" s="13" t="s">
        <v>45</v>
      </c>
      <c r="E4033" s="13" t="s">
        <v>46</v>
      </c>
      <c r="F4033" s="13" t="s">
        <v>70</v>
      </c>
      <c r="G4033" s="13" t="s">
        <v>145</v>
      </c>
      <c r="H4033" s="13" t="s">
        <v>33060</v>
      </c>
      <c r="I4033" s="13" t="s">
        <v>50</v>
      </c>
      <c r="J4033" s="12">
        <v>45379</v>
      </c>
      <c r="K4033" s="13" t="s">
        <v>191</v>
      </c>
      <c r="L4033" s="13" t="s">
        <v>52</v>
      </c>
      <c r="M4033" s="13" t="s">
        <v>5355</v>
      </c>
      <c r="N4033" s="13" t="s">
        <v>1760</v>
      </c>
      <c r="O4033" s="21" t="s">
        <v>37860</v>
      </c>
      <c r="P4033" s="11">
        <v>490247</v>
      </c>
      <c r="Q4033" s="13" t="s">
        <v>566</v>
      </c>
      <c r="R4033" s="33" t="s">
        <v>37861</v>
      </c>
      <c r="S4033" s="33" t="s">
        <v>37862</v>
      </c>
      <c r="T4033" s="13" t="s">
        <v>50</v>
      </c>
      <c r="U4033" s="13" t="s">
        <v>37863</v>
      </c>
      <c r="V4033" s="13" t="s">
        <v>50</v>
      </c>
      <c r="W4033" s="13" t="s">
        <v>50</v>
      </c>
      <c r="X4033" s="13" t="s">
        <v>50</v>
      </c>
      <c r="Y4033" s="13" t="s">
        <v>50</v>
      </c>
      <c r="Z4033" s="13">
        <v>1</v>
      </c>
      <c r="AA4033" s="13" t="s">
        <v>50</v>
      </c>
      <c r="AB4033" s="13" t="s">
        <v>50</v>
      </c>
      <c r="AC4033" s="13" t="s">
        <v>50</v>
      </c>
      <c r="AD4033" s="13" t="s">
        <v>50</v>
      </c>
      <c r="AE4033" s="13" t="s">
        <v>50</v>
      </c>
      <c r="AF4033" s="13" t="s">
        <v>50</v>
      </c>
      <c r="AG4033" s="13" t="s">
        <v>50</v>
      </c>
      <c r="AH4033" s="13" t="s">
        <v>50</v>
      </c>
      <c r="AI4033" s="13" t="s">
        <v>50</v>
      </c>
      <c r="AJ4033" s="13" t="s">
        <v>50</v>
      </c>
      <c r="AK4033" s="13" t="s">
        <v>2658</v>
      </c>
      <c r="AL4033" s="13" t="s">
        <v>50</v>
      </c>
      <c r="AM4033" s="13" t="s">
        <v>37864</v>
      </c>
      <c r="AN4033" s="13" t="s">
        <v>66</v>
      </c>
      <c r="AO4033" s="13" t="s">
        <v>37865</v>
      </c>
      <c r="AP4033" s="21" t="s">
        <v>37866</v>
      </c>
      <c r="AQ4033" s="15" t="s">
        <v>50</v>
      </c>
      <c r="AR4033" s="13" t="s">
        <v>50</v>
      </c>
    </row>
    <row r="4034" spans="1:44" ht="15" thickBot="1">
      <c r="A4034" s="4" t="s">
        <v>37867</v>
      </c>
      <c r="B4034" s="7" t="s">
        <v>50</v>
      </c>
      <c r="C4034" s="7" t="s">
        <v>50</v>
      </c>
      <c r="D4034" s="7" t="s">
        <v>45</v>
      </c>
      <c r="E4034" s="7" t="s">
        <v>46</v>
      </c>
      <c r="F4034" s="7" t="s">
        <v>70</v>
      </c>
      <c r="G4034" s="7" t="s">
        <v>50</v>
      </c>
      <c r="H4034" s="7" t="s">
        <v>37868</v>
      </c>
      <c r="I4034" s="7" t="s">
        <v>50</v>
      </c>
      <c r="J4034" s="6">
        <v>45378</v>
      </c>
      <c r="K4034" s="7" t="s">
        <v>50</v>
      </c>
      <c r="L4034" s="7" t="s">
        <v>467</v>
      </c>
      <c r="M4034" s="7" t="s">
        <v>37869</v>
      </c>
      <c r="N4034" s="7" t="s">
        <v>2941</v>
      </c>
      <c r="O4034" s="7" t="s">
        <v>37870</v>
      </c>
      <c r="P4034" s="5">
        <v>492990</v>
      </c>
      <c r="Q4034" s="7" t="s">
        <v>245</v>
      </c>
      <c r="R4034" s="34" t="s">
        <v>37871</v>
      </c>
      <c r="S4034" s="34" t="s">
        <v>37872</v>
      </c>
      <c r="T4034" s="7" t="s">
        <v>37873</v>
      </c>
      <c r="U4034" s="7" t="s">
        <v>50</v>
      </c>
      <c r="V4034" s="7" t="s">
        <v>50</v>
      </c>
      <c r="W4034" s="7" t="s">
        <v>50</v>
      </c>
      <c r="X4034" s="7" t="s">
        <v>50</v>
      </c>
      <c r="Y4034" s="7" t="s">
        <v>467</v>
      </c>
      <c r="Z4034" s="7">
        <v>2</v>
      </c>
      <c r="AA4034" s="7" t="s">
        <v>50</v>
      </c>
      <c r="AB4034" s="7" t="s">
        <v>50</v>
      </c>
      <c r="AC4034" s="7" t="s">
        <v>50</v>
      </c>
      <c r="AD4034" s="7" t="s">
        <v>467</v>
      </c>
      <c r="AE4034" s="7" t="s">
        <v>50</v>
      </c>
      <c r="AF4034" s="7" t="s">
        <v>50</v>
      </c>
      <c r="AG4034" s="7" t="s">
        <v>50</v>
      </c>
      <c r="AH4034" s="7" t="s">
        <v>50</v>
      </c>
      <c r="AI4034" s="7" t="s">
        <v>50</v>
      </c>
      <c r="AJ4034" s="7" t="s">
        <v>50</v>
      </c>
      <c r="AK4034" s="7" t="s">
        <v>37874</v>
      </c>
      <c r="AL4034" s="7" t="s">
        <v>50</v>
      </c>
      <c r="AM4034" s="7" t="s">
        <v>37875</v>
      </c>
      <c r="AN4034" s="7" t="s">
        <v>66</v>
      </c>
      <c r="AO4034" s="7" t="s">
        <v>37876</v>
      </c>
      <c r="AP4034" s="22" t="s">
        <v>37877</v>
      </c>
      <c r="AQ4034" s="9" t="s">
        <v>50</v>
      </c>
      <c r="AR4034" s="7" t="s">
        <v>50</v>
      </c>
    </row>
    <row r="4035" spans="1:44" ht="15" thickBot="1">
      <c r="A4035" s="10" t="s">
        <v>37878</v>
      </c>
      <c r="B4035" s="11">
        <v>2260</v>
      </c>
      <c r="C4035" s="12">
        <v>29587</v>
      </c>
      <c r="D4035" s="13" t="s">
        <v>45</v>
      </c>
      <c r="E4035" s="13" t="s">
        <v>1939</v>
      </c>
      <c r="F4035" s="13" t="s">
        <v>70</v>
      </c>
      <c r="G4035" s="26" t="s">
        <v>54946</v>
      </c>
      <c r="H4035" s="13" t="s">
        <v>21542</v>
      </c>
      <c r="I4035" s="13" t="s">
        <v>50</v>
      </c>
      <c r="J4035" s="12">
        <v>45379</v>
      </c>
      <c r="K4035" s="13" t="s">
        <v>116</v>
      </c>
      <c r="L4035" s="13" t="s">
        <v>52</v>
      </c>
      <c r="M4035" s="13" t="s">
        <v>37879</v>
      </c>
      <c r="N4035" s="13" t="s">
        <v>75</v>
      </c>
      <c r="O4035" s="13" t="s">
        <v>37880</v>
      </c>
      <c r="P4035" s="11">
        <v>501531</v>
      </c>
      <c r="Q4035" s="13" t="s">
        <v>77</v>
      </c>
      <c r="R4035" s="33" t="s">
        <v>37881</v>
      </c>
      <c r="S4035" s="33" t="s">
        <v>37882</v>
      </c>
      <c r="T4035" s="13" t="s">
        <v>37883</v>
      </c>
      <c r="U4035" s="13">
        <v>2122935480</v>
      </c>
      <c r="V4035" s="13" t="s">
        <v>50</v>
      </c>
      <c r="W4035" s="13" t="s">
        <v>50</v>
      </c>
      <c r="X4035" s="13" t="s">
        <v>50</v>
      </c>
      <c r="Y4035" s="13" t="s">
        <v>50</v>
      </c>
      <c r="Z4035" s="13">
        <v>1</v>
      </c>
      <c r="AA4035" s="13" t="s">
        <v>50</v>
      </c>
      <c r="AB4035" s="13" t="s">
        <v>50</v>
      </c>
      <c r="AC4035" s="13" t="s">
        <v>50</v>
      </c>
      <c r="AD4035" s="13" t="s">
        <v>50</v>
      </c>
      <c r="AE4035" s="13" t="s">
        <v>50</v>
      </c>
      <c r="AF4035" s="13" t="s">
        <v>50</v>
      </c>
      <c r="AG4035" s="13" t="s">
        <v>50</v>
      </c>
      <c r="AH4035" s="13" t="s">
        <v>50</v>
      </c>
      <c r="AI4035" s="13" t="s">
        <v>50</v>
      </c>
      <c r="AJ4035" s="13" t="s">
        <v>50</v>
      </c>
      <c r="AK4035" s="13" t="s">
        <v>37826</v>
      </c>
      <c r="AL4035" s="13" t="s">
        <v>50</v>
      </c>
      <c r="AM4035" s="13" t="s">
        <v>37884</v>
      </c>
      <c r="AN4035" s="13" t="s">
        <v>66</v>
      </c>
      <c r="AO4035" s="13" t="s">
        <v>37885</v>
      </c>
      <c r="AP4035" s="15" t="s">
        <v>50</v>
      </c>
      <c r="AQ4035" s="21" t="s">
        <v>37886</v>
      </c>
      <c r="AR4035" s="13" t="s">
        <v>50</v>
      </c>
    </row>
    <row r="4036" spans="1:44" ht="15" thickBot="1">
      <c r="A4036" s="4" t="s">
        <v>37887</v>
      </c>
      <c r="B4036" s="7">
        <v>553</v>
      </c>
      <c r="C4036" s="6">
        <v>27760</v>
      </c>
      <c r="D4036" s="7" t="s">
        <v>45</v>
      </c>
      <c r="E4036" s="7" t="s">
        <v>1939</v>
      </c>
      <c r="F4036" s="7" t="s">
        <v>70</v>
      </c>
      <c r="G4036" s="7" t="s">
        <v>145</v>
      </c>
      <c r="H4036" s="7" t="s">
        <v>37888</v>
      </c>
      <c r="I4036" s="7" t="s">
        <v>50</v>
      </c>
      <c r="J4036" s="6">
        <v>45379</v>
      </c>
      <c r="K4036" s="7" t="s">
        <v>116</v>
      </c>
      <c r="L4036" s="7" t="s">
        <v>52</v>
      </c>
      <c r="M4036" s="7" t="s">
        <v>37889</v>
      </c>
      <c r="N4036" s="7" t="s">
        <v>37890</v>
      </c>
      <c r="O4036" s="7" t="s">
        <v>37891</v>
      </c>
      <c r="P4036" s="5">
        <v>518529</v>
      </c>
      <c r="Q4036" s="7" t="s">
        <v>77</v>
      </c>
      <c r="R4036" s="34" t="s">
        <v>37892</v>
      </c>
      <c r="S4036" s="34" t="s">
        <v>37893</v>
      </c>
      <c r="T4036" s="7" t="s">
        <v>37894</v>
      </c>
      <c r="U4036" s="7" t="s">
        <v>37895</v>
      </c>
      <c r="V4036" s="7" t="s">
        <v>50</v>
      </c>
      <c r="W4036" s="7" t="s">
        <v>50</v>
      </c>
      <c r="X4036" s="7" t="s">
        <v>50</v>
      </c>
      <c r="Y4036" s="7" t="s">
        <v>50</v>
      </c>
      <c r="Z4036" s="7">
        <v>1</v>
      </c>
      <c r="AA4036" s="7" t="s">
        <v>50</v>
      </c>
      <c r="AB4036" s="7" t="s">
        <v>50</v>
      </c>
      <c r="AC4036" s="7" t="s">
        <v>50</v>
      </c>
      <c r="AD4036" s="7" t="s">
        <v>50</v>
      </c>
      <c r="AE4036" s="7" t="s">
        <v>50</v>
      </c>
      <c r="AF4036" s="7" t="s">
        <v>50</v>
      </c>
      <c r="AG4036" s="7" t="s">
        <v>50</v>
      </c>
      <c r="AH4036" s="7" t="s">
        <v>50</v>
      </c>
      <c r="AI4036" s="7" t="s">
        <v>50</v>
      </c>
      <c r="AJ4036" s="7" t="s">
        <v>50</v>
      </c>
      <c r="AK4036" s="7" t="s">
        <v>37826</v>
      </c>
      <c r="AL4036" s="7" t="s">
        <v>50</v>
      </c>
      <c r="AM4036" s="7" t="s">
        <v>37896</v>
      </c>
      <c r="AN4036" s="7" t="s">
        <v>738</v>
      </c>
      <c r="AO4036" s="7" t="s">
        <v>37897</v>
      </c>
      <c r="AP4036" s="9" t="s">
        <v>50</v>
      </c>
      <c r="AQ4036" s="22" t="s">
        <v>37898</v>
      </c>
      <c r="AR4036" s="7" t="s">
        <v>50</v>
      </c>
    </row>
    <row r="4037" spans="1:44" ht="15" thickBot="1">
      <c r="A4037" s="10" t="s">
        <v>37899</v>
      </c>
      <c r="B4037" s="13">
        <v>190</v>
      </c>
      <c r="C4037" s="12">
        <v>33604</v>
      </c>
      <c r="D4037" s="13" t="s">
        <v>45</v>
      </c>
      <c r="E4037" s="13" t="s">
        <v>46</v>
      </c>
      <c r="F4037" s="13" t="s">
        <v>70</v>
      </c>
      <c r="G4037" s="13" t="s">
        <v>87</v>
      </c>
      <c r="H4037" s="13" t="s">
        <v>50</v>
      </c>
      <c r="I4037" s="13" t="s">
        <v>50</v>
      </c>
      <c r="J4037" s="12">
        <v>45377</v>
      </c>
      <c r="K4037" s="13" t="s">
        <v>50</v>
      </c>
      <c r="L4037" s="13" t="s">
        <v>290</v>
      </c>
      <c r="M4037" s="13" t="s">
        <v>4955</v>
      </c>
      <c r="N4037" s="13" t="s">
        <v>37900</v>
      </c>
      <c r="O4037" s="13" t="s">
        <v>37901</v>
      </c>
      <c r="P4037" s="11">
        <v>522116</v>
      </c>
      <c r="Q4037" s="13" t="s">
        <v>360</v>
      </c>
      <c r="R4037" s="29" t="s">
        <v>37902</v>
      </c>
      <c r="S4037" s="33" t="s">
        <v>37903</v>
      </c>
      <c r="T4037" s="13" t="s">
        <v>37904</v>
      </c>
      <c r="U4037" s="13" t="s">
        <v>37905</v>
      </c>
      <c r="V4037" s="13" t="s">
        <v>50</v>
      </c>
      <c r="W4037" s="13" t="s">
        <v>50</v>
      </c>
      <c r="X4037" s="13" t="s">
        <v>50</v>
      </c>
      <c r="Y4037" s="13" t="s">
        <v>290</v>
      </c>
      <c r="Z4037" s="13">
        <v>1</v>
      </c>
      <c r="AA4037" s="13" t="s">
        <v>50</v>
      </c>
      <c r="AB4037" s="13" t="s">
        <v>50</v>
      </c>
      <c r="AC4037" s="13" t="s">
        <v>50</v>
      </c>
      <c r="AD4037" s="13" t="s">
        <v>290</v>
      </c>
      <c r="AE4037" s="13" t="s">
        <v>50</v>
      </c>
      <c r="AF4037" s="13" t="s">
        <v>50</v>
      </c>
      <c r="AG4037" s="13" t="s">
        <v>50</v>
      </c>
      <c r="AH4037" s="13" t="s">
        <v>50</v>
      </c>
      <c r="AI4037" s="13" t="s">
        <v>50</v>
      </c>
      <c r="AJ4037" s="13" t="s">
        <v>50</v>
      </c>
      <c r="AK4037" s="13" t="s">
        <v>37906</v>
      </c>
      <c r="AL4037" s="13" t="s">
        <v>50</v>
      </c>
      <c r="AM4037" s="13" t="s">
        <v>37907</v>
      </c>
      <c r="AN4037" s="13" t="s">
        <v>1700</v>
      </c>
      <c r="AO4037" s="13" t="s">
        <v>37908</v>
      </c>
      <c r="AP4037" s="15" t="s">
        <v>50</v>
      </c>
      <c r="AQ4037" s="21" t="s">
        <v>37909</v>
      </c>
      <c r="AR4037" s="13" t="s">
        <v>50</v>
      </c>
    </row>
    <row r="4038" spans="1:44" ht="15" thickBot="1">
      <c r="A4038" s="4" t="s">
        <v>37910</v>
      </c>
      <c r="B4038" s="7" t="s">
        <v>50</v>
      </c>
      <c r="C4038" s="6">
        <v>43466</v>
      </c>
      <c r="D4038" s="7" t="s">
        <v>45</v>
      </c>
      <c r="E4038" s="7" t="s">
        <v>50</v>
      </c>
      <c r="F4038" s="7" t="s">
        <v>70</v>
      </c>
      <c r="G4038" s="7" t="s">
        <v>50</v>
      </c>
      <c r="H4038" s="7" t="s">
        <v>50</v>
      </c>
      <c r="I4038" s="7" t="s">
        <v>50</v>
      </c>
      <c r="J4038" s="6">
        <v>45379</v>
      </c>
      <c r="K4038" s="7" t="s">
        <v>50</v>
      </c>
      <c r="L4038" s="7" t="s">
        <v>1471</v>
      </c>
      <c r="M4038" s="7" t="s">
        <v>1010</v>
      </c>
      <c r="N4038" s="7" t="s">
        <v>133</v>
      </c>
      <c r="O4038" s="7" t="s">
        <v>37911</v>
      </c>
      <c r="P4038" s="5">
        <v>538275</v>
      </c>
      <c r="Q4038" s="7" t="s">
        <v>135</v>
      </c>
      <c r="R4038" s="34" t="s">
        <v>37912</v>
      </c>
      <c r="S4038" s="31" t="s">
        <v>50</v>
      </c>
      <c r="T4038" s="7" t="s">
        <v>50</v>
      </c>
      <c r="U4038" s="7" t="s">
        <v>50</v>
      </c>
      <c r="V4038" s="7" t="s">
        <v>50</v>
      </c>
      <c r="W4038" s="7" t="s">
        <v>50</v>
      </c>
      <c r="X4038" s="7" t="s">
        <v>50</v>
      </c>
      <c r="Y4038" s="7" t="s">
        <v>50</v>
      </c>
      <c r="Z4038" s="7">
        <v>1</v>
      </c>
      <c r="AA4038" s="7" t="s">
        <v>50</v>
      </c>
      <c r="AB4038" s="7" t="s">
        <v>50</v>
      </c>
      <c r="AC4038" s="7" t="s">
        <v>50</v>
      </c>
      <c r="AD4038" s="7" t="s">
        <v>1471</v>
      </c>
      <c r="AE4038" s="7" t="s">
        <v>50</v>
      </c>
      <c r="AF4038" s="7" t="s">
        <v>50</v>
      </c>
      <c r="AG4038" s="7" t="s">
        <v>50</v>
      </c>
      <c r="AH4038" s="7" t="s">
        <v>50</v>
      </c>
      <c r="AI4038" s="7" t="s">
        <v>50</v>
      </c>
      <c r="AJ4038" s="7" t="s">
        <v>50</v>
      </c>
      <c r="AK4038" s="7" t="s">
        <v>37913</v>
      </c>
      <c r="AL4038" s="7" t="s">
        <v>50</v>
      </c>
      <c r="AM4038" s="7" t="s">
        <v>37914</v>
      </c>
      <c r="AN4038" s="7" t="s">
        <v>66</v>
      </c>
      <c r="AO4038" s="7" t="s">
        <v>37915</v>
      </c>
      <c r="AP4038" s="22" t="s">
        <v>37916</v>
      </c>
      <c r="AQ4038" s="9" t="s">
        <v>50</v>
      </c>
      <c r="AR4038" s="7" t="s">
        <v>50</v>
      </c>
    </row>
    <row r="4039" spans="1:44" ht="15" thickBot="1">
      <c r="A4039" s="10" t="s">
        <v>37917</v>
      </c>
      <c r="B4039" s="11">
        <v>9681</v>
      </c>
      <c r="C4039" s="12">
        <v>39814</v>
      </c>
      <c r="D4039" s="13" t="s">
        <v>45</v>
      </c>
      <c r="E4039" s="13" t="s">
        <v>46</v>
      </c>
      <c r="F4039" s="13" t="s">
        <v>70</v>
      </c>
      <c r="G4039" s="27" t="s">
        <v>54945</v>
      </c>
      <c r="H4039" s="13" t="s">
        <v>50</v>
      </c>
      <c r="I4039" s="13" t="s">
        <v>50</v>
      </c>
      <c r="J4039" s="12">
        <v>45376</v>
      </c>
      <c r="K4039" s="13" t="s">
        <v>50</v>
      </c>
      <c r="L4039" s="13" t="s">
        <v>290</v>
      </c>
      <c r="M4039" s="13" t="s">
        <v>37918</v>
      </c>
      <c r="N4039" s="13" t="s">
        <v>37919</v>
      </c>
      <c r="O4039" s="13" t="s">
        <v>37920</v>
      </c>
      <c r="P4039" s="11">
        <v>554264</v>
      </c>
      <c r="Q4039" s="13" t="s">
        <v>245</v>
      </c>
      <c r="R4039" s="33" t="s">
        <v>37921</v>
      </c>
      <c r="S4039" s="29" t="s">
        <v>37922</v>
      </c>
      <c r="T4039" s="13" t="s">
        <v>37923</v>
      </c>
      <c r="U4039" s="13" t="s">
        <v>50</v>
      </c>
      <c r="V4039" s="13" t="s">
        <v>50</v>
      </c>
      <c r="W4039" s="13" t="s">
        <v>50</v>
      </c>
      <c r="X4039" s="13" t="s">
        <v>50</v>
      </c>
      <c r="Y4039" s="13" t="s">
        <v>290</v>
      </c>
      <c r="Z4039" s="13">
        <v>1</v>
      </c>
      <c r="AA4039" s="13" t="s">
        <v>50</v>
      </c>
      <c r="AB4039" s="13" t="s">
        <v>50</v>
      </c>
      <c r="AC4039" s="13" t="s">
        <v>50</v>
      </c>
      <c r="AD4039" s="13" t="s">
        <v>290</v>
      </c>
      <c r="AE4039" s="13" t="s">
        <v>50</v>
      </c>
      <c r="AF4039" s="13" t="s">
        <v>50</v>
      </c>
      <c r="AG4039" s="13" t="s">
        <v>50</v>
      </c>
      <c r="AH4039" s="13" t="s">
        <v>50</v>
      </c>
      <c r="AI4039" s="13" t="s">
        <v>50</v>
      </c>
      <c r="AJ4039" s="13" t="s">
        <v>50</v>
      </c>
      <c r="AK4039" s="13" t="s">
        <v>37924</v>
      </c>
      <c r="AL4039" s="13" t="s">
        <v>50</v>
      </c>
      <c r="AM4039" s="13" t="s">
        <v>37925</v>
      </c>
      <c r="AN4039" s="13" t="s">
        <v>5019</v>
      </c>
      <c r="AO4039" s="13" t="s">
        <v>37926</v>
      </c>
      <c r="AP4039" s="15" t="s">
        <v>50</v>
      </c>
      <c r="AQ4039" s="21" t="s">
        <v>37927</v>
      </c>
      <c r="AR4039" s="13" t="s">
        <v>50</v>
      </c>
    </row>
    <row r="4040" spans="1:44" ht="15" thickBot="1">
      <c r="A4040" s="4" t="s">
        <v>37928</v>
      </c>
      <c r="B4040" s="5">
        <v>1882</v>
      </c>
      <c r="C4040" s="6">
        <v>44197</v>
      </c>
      <c r="D4040" s="7" t="s">
        <v>45</v>
      </c>
      <c r="E4040" s="7" t="s">
        <v>46</v>
      </c>
      <c r="F4040" s="7" t="s">
        <v>70</v>
      </c>
      <c r="G4040" s="26" t="s">
        <v>54946</v>
      </c>
      <c r="H4040" s="7" t="s">
        <v>50</v>
      </c>
      <c r="I4040" s="7" t="s">
        <v>50</v>
      </c>
      <c r="J4040" s="6">
        <v>45377</v>
      </c>
      <c r="K4040" s="7" t="s">
        <v>50</v>
      </c>
      <c r="L4040" s="7" t="s">
        <v>241</v>
      </c>
      <c r="M4040" s="7" t="s">
        <v>37929</v>
      </c>
      <c r="N4040" s="7" t="s">
        <v>5455</v>
      </c>
      <c r="O4040" s="7" t="s">
        <v>37930</v>
      </c>
      <c r="P4040" s="5">
        <v>570806</v>
      </c>
      <c r="Q4040" s="7" t="s">
        <v>245</v>
      </c>
      <c r="R4040" s="34" t="s">
        <v>37931</v>
      </c>
      <c r="S4040" s="31" t="s">
        <v>50</v>
      </c>
      <c r="T4040" s="7" t="s">
        <v>50</v>
      </c>
      <c r="U4040" s="7" t="s">
        <v>50</v>
      </c>
      <c r="V4040" s="7" t="s">
        <v>50</v>
      </c>
      <c r="W4040" s="7" t="s">
        <v>50</v>
      </c>
      <c r="X4040" s="7" t="s">
        <v>50</v>
      </c>
      <c r="Y4040" s="7" t="s">
        <v>154</v>
      </c>
      <c r="Z4040" s="7">
        <v>1</v>
      </c>
      <c r="AA4040" s="7" t="s">
        <v>50</v>
      </c>
      <c r="AB4040" s="7" t="s">
        <v>50</v>
      </c>
      <c r="AC4040" s="7" t="s">
        <v>50</v>
      </c>
      <c r="AD4040" s="7" t="s">
        <v>241</v>
      </c>
      <c r="AE4040" s="7" t="s">
        <v>50</v>
      </c>
      <c r="AF4040" s="7" t="s">
        <v>50</v>
      </c>
      <c r="AG4040" s="7" t="s">
        <v>50</v>
      </c>
      <c r="AH4040" s="7" t="s">
        <v>50</v>
      </c>
      <c r="AI4040" s="7" t="s">
        <v>50</v>
      </c>
      <c r="AJ4040" s="7" t="s">
        <v>50</v>
      </c>
      <c r="AK4040" s="7" t="s">
        <v>37932</v>
      </c>
      <c r="AL4040" s="7" t="s">
        <v>50</v>
      </c>
      <c r="AM4040" s="7" t="s">
        <v>37933</v>
      </c>
      <c r="AN4040" s="7" t="s">
        <v>66</v>
      </c>
      <c r="AO4040" s="7" t="s">
        <v>50</v>
      </c>
      <c r="AP4040" s="9" t="s">
        <v>50</v>
      </c>
      <c r="AQ4040" s="22" t="s">
        <v>37934</v>
      </c>
      <c r="AR4040" s="7" t="s">
        <v>255</v>
      </c>
    </row>
    <row r="4041" spans="1:44" ht="15" thickBot="1">
      <c r="A4041" s="10" t="s">
        <v>37935</v>
      </c>
      <c r="B4041" s="13" t="s">
        <v>50</v>
      </c>
      <c r="C4041" s="12">
        <v>42370</v>
      </c>
      <c r="D4041" s="13" t="s">
        <v>45</v>
      </c>
      <c r="E4041" s="13" t="s">
        <v>46</v>
      </c>
      <c r="F4041" s="13" t="s">
        <v>70</v>
      </c>
      <c r="G4041" s="13" t="s">
        <v>145</v>
      </c>
      <c r="H4041" s="13" t="s">
        <v>50</v>
      </c>
      <c r="I4041" s="13" t="s">
        <v>50</v>
      </c>
      <c r="J4041" s="12">
        <v>45377</v>
      </c>
      <c r="K4041" s="13" t="s">
        <v>50</v>
      </c>
      <c r="L4041" s="13" t="s">
        <v>178</v>
      </c>
      <c r="M4041" s="13" t="s">
        <v>50</v>
      </c>
      <c r="N4041" s="13" t="s">
        <v>4607</v>
      </c>
      <c r="O4041" s="13" t="s">
        <v>37936</v>
      </c>
      <c r="P4041" s="11">
        <v>595571</v>
      </c>
      <c r="Q4041" s="13" t="s">
        <v>245</v>
      </c>
      <c r="R4041" s="33" t="s">
        <v>37937</v>
      </c>
      <c r="S4041" s="33" t="s">
        <v>37938</v>
      </c>
      <c r="T4041" s="13" t="s">
        <v>50</v>
      </c>
      <c r="U4041" s="13" t="s">
        <v>50</v>
      </c>
      <c r="V4041" s="13" t="s">
        <v>50</v>
      </c>
      <c r="W4041" s="13" t="s">
        <v>50</v>
      </c>
      <c r="X4041" s="13" t="s">
        <v>50</v>
      </c>
      <c r="Y4041" s="13" t="s">
        <v>50</v>
      </c>
      <c r="Z4041" s="13">
        <v>1</v>
      </c>
      <c r="AA4041" s="13" t="s">
        <v>50</v>
      </c>
      <c r="AB4041" s="13" t="s">
        <v>50</v>
      </c>
      <c r="AC4041" s="13" t="s">
        <v>50</v>
      </c>
      <c r="AD4041" s="13" t="s">
        <v>178</v>
      </c>
      <c r="AE4041" s="13" t="s">
        <v>50</v>
      </c>
      <c r="AF4041" s="13" t="s">
        <v>50</v>
      </c>
      <c r="AG4041" s="13" t="s">
        <v>50</v>
      </c>
      <c r="AH4041" s="13" t="s">
        <v>50</v>
      </c>
      <c r="AI4041" s="13" t="s">
        <v>50</v>
      </c>
      <c r="AJ4041" s="13" t="s">
        <v>50</v>
      </c>
      <c r="AK4041" s="13" t="s">
        <v>50</v>
      </c>
      <c r="AL4041" s="13" t="s">
        <v>50</v>
      </c>
      <c r="AM4041" s="13" t="s">
        <v>37939</v>
      </c>
      <c r="AN4041" s="13" t="s">
        <v>993</v>
      </c>
      <c r="AO4041" s="13" t="s">
        <v>37940</v>
      </c>
      <c r="AP4041" s="15" t="s">
        <v>50</v>
      </c>
      <c r="AQ4041" s="21" t="s">
        <v>37941</v>
      </c>
      <c r="AR4041" s="13" t="s">
        <v>50</v>
      </c>
    </row>
    <row r="4042" spans="1:44" ht="15" thickBot="1">
      <c r="A4042" s="4" t="s">
        <v>37942</v>
      </c>
      <c r="B4042" s="7" t="s">
        <v>50</v>
      </c>
      <c r="C4042" s="7" t="s">
        <v>50</v>
      </c>
      <c r="D4042" s="7" t="s">
        <v>45</v>
      </c>
      <c r="E4042" s="7" t="s">
        <v>46</v>
      </c>
      <c r="F4042" s="7" t="s">
        <v>70</v>
      </c>
      <c r="G4042" s="7" t="s">
        <v>50</v>
      </c>
      <c r="H4042" s="7" t="s">
        <v>50</v>
      </c>
      <c r="I4042" s="7" t="s">
        <v>50</v>
      </c>
      <c r="J4042" s="6">
        <v>45377</v>
      </c>
      <c r="K4042" s="7" t="s">
        <v>50</v>
      </c>
      <c r="L4042" s="7" t="s">
        <v>1624</v>
      </c>
      <c r="M4042" s="7" t="s">
        <v>37943</v>
      </c>
      <c r="N4042" s="7" t="s">
        <v>17539</v>
      </c>
      <c r="O4042" s="7" t="s">
        <v>37944</v>
      </c>
      <c r="P4042" s="5">
        <v>609629</v>
      </c>
      <c r="Q4042" s="7" t="s">
        <v>245</v>
      </c>
      <c r="R4042" s="31" t="s">
        <v>50</v>
      </c>
      <c r="S4042" s="31" t="s">
        <v>50</v>
      </c>
      <c r="T4042" s="7" t="s">
        <v>50</v>
      </c>
      <c r="U4042" s="7" t="s">
        <v>50</v>
      </c>
      <c r="V4042" s="7" t="s">
        <v>50</v>
      </c>
      <c r="W4042" s="7" t="s">
        <v>50</v>
      </c>
      <c r="X4042" s="7" t="s">
        <v>50</v>
      </c>
      <c r="Y4042" s="7" t="s">
        <v>467</v>
      </c>
      <c r="Z4042" s="7">
        <v>1</v>
      </c>
      <c r="AA4042" s="7" t="s">
        <v>50</v>
      </c>
      <c r="AB4042" s="7" t="s">
        <v>50</v>
      </c>
      <c r="AC4042" s="7" t="s">
        <v>50</v>
      </c>
      <c r="AD4042" s="7" t="s">
        <v>1624</v>
      </c>
      <c r="AE4042" s="7" t="s">
        <v>50</v>
      </c>
      <c r="AF4042" s="7" t="s">
        <v>50</v>
      </c>
      <c r="AG4042" s="7" t="s">
        <v>50</v>
      </c>
      <c r="AH4042" s="7" t="s">
        <v>50</v>
      </c>
      <c r="AI4042" s="7" t="s">
        <v>50</v>
      </c>
      <c r="AJ4042" s="7" t="s">
        <v>50</v>
      </c>
      <c r="AK4042" s="7" t="s">
        <v>22885</v>
      </c>
      <c r="AL4042" s="7" t="s">
        <v>50</v>
      </c>
      <c r="AM4042" s="7" t="s">
        <v>50</v>
      </c>
      <c r="AN4042" s="7" t="s">
        <v>50</v>
      </c>
      <c r="AO4042" s="7" t="s">
        <v>50</v>
      </c>
      <c r="AP4042" s="9" t="s">
        <v>50</v>
      </c>
      <c r="AQ4042" s="9" t="s">
        <v>50</v>
      </c>
      <c r="AR4042" s="7" t="s">
        <v>1186</v>
      </c>
    </row>
    <row r="4043" spans="1:44" ht="15" thickBot="1">
      <c r="A4043" s="10" t="s">
        <v>37945</v>
      </c>
      <c r="B4043" s="13" t="s">
        <v>50</v>
      </c>
      <c r="C4043" s="12">
        <v>45261</v>
      </c>
      <c r="D4043" s="13" t="s">
        <v>45</v>
      </c>
      <c r="E4043" s="13" t="s">
        <v>50</v>
      </c>
      <c r="F4043" s="13" t="s">
        <v>70</v>
      </c>
      <c r="G4043" s="13" t="s">
        <v>50</v>
      </c>
      <c r="H4043" s="13" t="s">
        <v>50</v>
      </c>
      <c r="I4043" s="13" t="s">
        <v>50</v>
      </c>
      <c r="J4043" s="12">
        <v>45378</v>
      </c>
      <c r="K4043" s="13" t="s">
        <v>50</v>
      </c>
      <c r="L4043" s="13" t="s">
        <v>467</v>
      </c>
      <c r="M4043" s="13" t="s">
        <v>1034</v>
      </c>
      <c r="N4043" s="13" t="s">
        <v>1266</v>
      </c>
      <c r="O4043" s="13" t="s">
        <v>37946</v>
      </c>
      <c r="P4043" s="11">
        <v>616806</v>
      </c>
      <c r="Q4043" s="13" t="s">
        <v>245</v>
      </c>
      <c r="R4043" s="30" t="s">
        <v>50</v>
      </c>
      <c r="S4043" s="30" t="s">
        <v>50</v>
      </c>
      <c r="T4043" s="13" t="s">
        <v>50</v>
      </c>
      <c r="U4043" s="13" t="s">
        <v>50</v>
      </c>
      <c r="V4043" s="13" t="s">
        <v>50</v>
      </c>
      <c r="W4043" s="13" t="s">
        <v>50</v>
      </c>
      <c r="X4043" s="13" t="s">
        <v>50</v>
      </c>
      <c r="Y4043" s="13" t="s">
        <v>467</v>
      </c>
      <c r="Z4043" s="13">
        <v>1</v>
      </c>
      <c r="AA4043" s="13" t="s">
        <v>50</v>
      </c>
      <c r="AB4043" s="13" t="s">
        <v>50</v>
      </c>
      <c r="AC4043" s="13" t="s">
        <v>50</v>
      </c>
      <c r="AD4043" s="13" t="s">
        <v>467</v>
      </c>
      <c r="AE4043" s="13" t="s">
        <v>50</v>
      </c>
      <c r="AF4043" s="13" t="s">
        <v>50</v>
      </c>
      <c r="AG4043" s="13" t="s">
        <v>50</v>
      </c>
      <c r="AH4043" s="13" t="s">
        <v>50</v>
      </c>
      <c r="AI4043" s="13" t="s">
        <v>50</v>
      </c>
      <c r="AJ4043" s="13" t="s">
        <v>50</v>
      </c>
      <c r="AK4043" s="13" t="s">
        <v>6266</v>
      </c>
      <c r="AL4043" s="13" t="s">
        <v>50</v>
      </c>
      <c r="AM4043" s="13" t="s">
        <v>50</v>
      </c>
      <c r="AN4043" s="13" t="s">
        <v>50</v>
      </c>
      <c r="AO4043" s="13" t="s">
        <v>50</v>
      </c>
      <c r="AP4043" s="15" t="s">
        <v>50</v>
      </c>
      <c r="AQ4043" s="15" t="s">
        <v>50</v>
      </c>
      <c r="AR4043" s="13" t="s">
        <v>1186</v>
      </c>
    </row>
    <row r="4044" spans="1:44" ht="15" thickBot="1">
      <c r="A4044" s="4" t="s">
        <v>37947</v>
      </c>
      <c r="B4044" s="5">
        <v>3265</v>
      </c>
      <c r="C4044" s="6">
        <v>32874</v>
      </c>
      <c r="D4044" s="7" t="s">
        <v>45</v>
      </c>
      <c r="E4044" s="7" t="s">
        <v>46</v>
      </c>
      <c r="F4044" s="7" t="s">
        <v>70</v>
      </c>
      <c r="G4044" s="7" t="s">
        <v>87</v>
      </c>
      <c r="H4044" s="7" t="s">
        <v>1998</v>
      </c>
      <c r="I4044" s="7" t="s">
        <v>50</v>
      </c>
      <c r="J4044" s="6">
        <v>45376</v>
      </c>
      <c r="K4044" s="7" t="s">
        <v>116</v>
      </c>
      <c r="L4044" s="7" t="s">
        <v>290</v>
      </c>
      <c r="M4044" s="7" t="s">
        <v>37948</v>
      </c>
      <c r="N4044" s="7" t="s">
        <v>133</v>
      </c>
      <c r="O4044" s="7" t="s">
        <v>37949</v>
      </c>
      <c r="P4044" s="5">
        <v>618521</v>
      </c>
      <c r="Q4044" s="7" t="s">
        <v>135</v>
      </c>
      <c r="R4044" s="34" t="s">
        <v>37950</v>
      </c>
      <c r="S4044" s="34" t="s">
        <v>37951</v>
      </c>
      <c r="T4044" s="7" t="s">
        <v>37952</v>
      </c>
      <c r="U4044" s="7">
        <f>44-20-3814-9208</f>
        <v>-12998</v>
      </c>
      <c r="V4044" s="7" t="s">
        <v>50</v>
      </c>
      <c r="W4044" s="7" t="s">
        <v>50</v>
      </c>
      <c r="X4044" s="7" t="s">
        <v>50</v>
      </c>
      <c r="Y4044" s="7" t="s">
        <v>290</v>
      </c>
      <c r="Z4044" s="7">
        <v>1</v>
      </c>
      <c r="AA4044" s="7" t="s">
        <v>50</v>
      </c>
      <c r="AB4044" s="7" t="s">
        <v>50</v>
      </c>
      <c r="AC4044" s="7" t="s">
        <v>50</v>
      </c>
      <c r="AD4044" s="7" t="s">
        <v>290</v>
      </c>
      <c r="AE4044" s="7" t="s">
        <v>50</v>
      </c>
      <c r="AF4044" s="7" t="s">
        <v>50</v>
      </c>
      <c r="AG4044" s="7" t="s">
        <v>50</v>
      </c>
      <c r="AH4044" s="7" t="s">
        <v>50</v>
      </c>
      <c r="AI4044" s="7" t="s">
        <v>50</v>
      </c>
      <c r="AJ4044" s="7" t="s">
        <v>50</v>
      </c>
      <c r="AK4044" s="7" t="s">
        <v>22754</v>
      </c>
      <c r="AL4044" s="7" t="s">
        <v>50</v>
      </c>
      <c r="AM4044" s="7" t="s">
        <v>37953</v>
      </c>
      <c r="AN4044" s="7" t="s">
        <v>66</v>
      </c>
      <c r="AO4044" s="7" t="s">
        <v>37954</v>
      </c>
      <c r="AP4044" s="9" t="s">
        <v>50</v>
      </c>
      <c r="AQ4044" s="22" t="s">
        <v>37955</v>
      </c>
      <c r="AR4044" s="7" t="s">
        <v>50</v>
      </c>
    </row>
    <row r="4045" spans="1:44" ht="15" thickBot="1">
      <c r="A4045" s="10" t="s">
        <v>37956</v>
      </c>
      <c r="B4045" s="13" t="s">
        <v>50</v>
      </c>
      <c r="C4045" s="12">
        <v>45373</v>
      </c>
      <c r="D4045" s="13" t="s">
        <v>45</v>
      </c>
      <c r="E4045" s="13" t="s">
        <v>46</v>
      </c>
      <c r="F4045" s="13" t="s">
        <v>70</v>
      </c>
      <c r="G4045" s="27" t="s">
        <v>54945</v>
      </c>
      <c r="H4045" s="13" t="s">
        <v>50</v>
      </c>
      <c r="I4045" s="13" t="s">
        <v>50</v>
      </c>
      <c r="J4045" s="12">
        <v>45376</v>
      </c>
      <c r="K4045" s="13" t="s">
        <v>50</v>
      </c>
      <c r="L4045" s="13" t="s">
        <v>4836</v>
      </c>
      <c r="M4045" s="13" t="s">
        <v>7974</v>
      </c>
      <c r="N4045" s="13" t="s">
        <v>50</v>
      </c>
      <c r="O4045" s="13" t="s">
        <v>37957</v>
      </c>
      <c r="P4045" s="11">
        <v>620355</v>
      </c>
      <c r="Q4045" s="13" t="s">
        <v>50</v>
      </c>
      <c r="R4045" s="29" t="s">
        <v>37958</v>
      </c>
      <c r="S4045" s="33" t="s">
        <v>37959</v>
      </c>
      <c r="T4045" s="13" t="s">
        <v>37960</v>
      </c>
      <c r="U4045" s="13" t="s">
        <v>50</v>
      </c>
      <c r="V4045" s="13" t="s">
        <v>50</v>
      </c>
      <c r="W4045" s="13" t="s">
        <v>50</v>
      </c>
      <c r="X4045" s="13" t="s">
        <v>50</v>
      </c>
      <c r="Y4045" s="13" t="s">
        <v>467</v>
      </c>
      <c r="Z4045" s="13">
        <v>1</v>
      </c>
      <c r="AA4045" s="13" t="s">
        <v>50</v>
      </c>
      <c r="AB4045" s="13" t="s">
        <v>50</v>
      </c>
      <c r="AC4045" s="13" t="s">
        <v>50</v>
      </c>
      <c r="AD4045" s="13" t="s">
        <v>4836</v>
      </c>
      <c r="AE4045" s="13" t="s">
        <v>50</v>
      </c>
      <c r="AF4045" s="13" t="s">
        <v>50</v>
      </c>
      <c r="AG4045" s="13" t="s">
        <v>50</v>
      </c>
      <c r="AH4045" s="13" t="s">
        <v>50</v>
      </c>
      <c r="AI4045" s="13" t="s">
        <v>50</v>
      </c>
      <c r="AJ4045" s="13" t="s">
        <v>50</v>
      </c>
      <c r="AK4045" s="13" t="s">
        <v>37961</v>
      </c>
      <c r="AL4045" s="13" t="s">
        <v>50</v>
      </c>
      <c r="AM4045" s="13" t="s">
        <v>37961</v>
      </c>
      <c r="AN4045" s="13" t="s">
        <v>993</v>
      </c>
      <c r="AO4045" s="13" t="s">
        <v>37962</v>
      </c>
      <c r="AP4045" s="15" t="s">
        <v>50</v>
      </c>
      <c r="AQ4045" s="21" t="s">
        <v>37963</v>
      </c>
      <c r="AR4045" s="13" t="s">
        <v>50</v>
      </c>
    </row>
    <row r="4046" spans="1:44" ht="15" thickBot="1">
      <c r="A4046" s="4" t="s">
        <v>37964</v>
      </c>
      <c r="B4046" s="7" t="s">
        <v>50</v>
      </c>
      <c r="C4046" s="6">
        <v>44562</v>
      </c>
      <c r="D4046" s="7" t="s">
        <v>45</v>
      </c>
      <c r="E4046" s="7" t="s">
        <v>46</v>
      </c>
      <c r="F4046" s="7" t="s">
        <v>70</v>
      </c>
      <c r="G4046" s="26" t="s">
        <v>54946</v>
      </c>
      <c r="H4046" s="7" t="s">
        <v>50</v>
      </c>
      <c r="I4046" s="7" t="s">
        <v>50</v>
      </c>
      <c r="J4046" s="6">
        <v>45376</v>
      </c>
      <c r="K4046" s="7" t="s">
        <v>50</v>
      </c>
      <c r="L4046" s="7" t="s">
        <v>467</v>
      </c>
      <c r="M4046" s="7" t="s">
        <v>37965</v>
      </c>
      <c r="N4046" s="7" t="s">
        <v>5189</v>
      </c>
      <c r="O4046" s="7" t="s">
        <v>37966</v>
      </c>
      <c r="P4046" s="5">
        <v>620884</v>
      </c>
      <c r="Q4046" s="7" t="s">
        <v>245</v>
      </c>
      <c r="R4046" s="34" t="s">
        <v>37967</v>
      </c>
      <c r="S4046" s="34" t="s">
        <v>37968</v>
      </c>
      <c r="T4046" s="7" t="s">
        <v>37969</v>
      </c>
      <c r="U4046" s="7">
        <v>4008470434</v>
      </c>
      <c r="V4046" s="7" t="s">
        <v>50</v>
      </c>
      <c r="W4046" s="7" t="s">
        <v>50</v>
      </c>
      <c r="X4046" s="7" t="s">
        <v>50</v>
      </c>
      <c r="Y4046" s="7" t="s">
        <v>467</v>
      </c>
      <c r="Z4046" s="7">
        <v>1</v>
      </c>
      <c r="AA4046" s="7" t="s">
        <v>50</v>
      </c>
      <c r="AB4046" s="7" t="s">
        <v>50</v>
      </c>
      <c r="AC4046" s="7" t="s">
        <v>50</v>
      </c>
      <c r="AD4046" s="7" t="s">
        <v>467</v>
      </c>
      <c r="AE4046" s="7" t="s">
        <v>50</v>
      </c>
      <c r="AF4046" s="7" t="s">
        <v>50</v>
      </c>
      <c r="AG4046" s="7" t="s">
        <v>50</v>
      </c>
      <c r="AH4046" s="7" t="s">
        <v>50</v>
      </c>
      <c r="AI4046" s="7" t="s">
        <v>50</v>
      </c>
      <c r="AJ4046" s="7" t="s">
        <v>50</v>
      </c>
      <c r="AK4046" s="7" t="s">
        <v>37970</v>
      </c>
      <c r="AL4046" s="7" t="s">
        <v>50</v>
      </c>
      <c r="AM4046" s="7" t="s">
        <v>37971</v>
      </c>
      <c r="AN4046" s="7" t="s">
        <v>66</v>
      </c>
      <c r="AO4046" s="7" t="s">
        <v>37972</v>
      </c>
      <c r="AP4046" s="22" t="s">
        <v>37973</v>
      </c>
      <c r="AQ4046" s="9" t="s">
        <v>50</v>
      </c>
      <c r="AR4046" s="7" t="s">
        <v>50</v>
      </c>
    </row>
    <row r="4047" spans="1:44" ht="15" thickBot="1">
      <c r="A4047" s="10" t="s">
        <v>37974</v>
      </c>
      <c r="B4047" s="11">
        <v>12623</v>
      </c>
      <c r="C4047" s="12">
        <v>39083</v>
      </c>
      <c r="D4047" s="13" t="s">
        <v>45</v>
      </c>
      <c r="E4047" s="13" t="s">
        <v>46</v>
      </c>
      <c r="F4047" s="13" t="s">
        <v>70</v>
      </c>
      <c r="G4047" s="13" t="s">
        <v>114</v>
      </c>
      <c r="H4047" s="13" t="s">
        <v>1449</v>
      </c>
      <c r="I4047" s="13" t="s">
        <v>50</v>
      </c>
      <c r="J4047" s="12">
        <v>45379</v>
      </c>
      <c r="K4047" s="13" t="s">
        <v>177</v>
      </c>
      <c r="L4047" s="13" t="s">
        <v>283</v>
      </c>
      <c r="M4047" s="13" t="s">
        <v>37975</v>
      </c>
      <c r="N4047" s="13" t="s">
        <v>4822</v>
      </c>
      <c r="O4047" s="13" t="s">
        <v>37976</v>
      </c>
      <c r="P4047" s="11">
        <v>629760</v>
      </c>
      <c r="Q4047" s="13" t="s">
        <v>1783</v>
      </c>
      <c r="R4047" s="33" t="s">
        <v>37977</v>
      </c>
      <c r="S4047" s="33" t="s">
        <v>37978</v>
      </c>
      <c r="T4047" s="13" t="s">
        <v>37979</v>
      </c>
      <c r="U4047" s="13" t="s">
        <v>37980</v>
      </c>
      <c r="V4047" s="13" t="s">
        <v>50</v>
      </c>
      <c r="W4047" s="13" t="s">
        <v>50</v>
      </c>
      <c r="X4047" s="13" t="s">
        <v>50</v>
      </c>
      <c r="Y4047" s="13" t="s">
        <v>50</v>
      </c>
      <c r="Z4047" s="13">
        <v>1</v>
      </c>
      <c r="AA4047" s="13" t="s">
        <v>50</v>
      </c>
      <c r="AB4047" s="13" t="s">
        <v>50</v>
      </c>
      <c r="AC4047" s="13" t="s">
        <v>50</v>
      </c>
      <c r="AD4047" s="13" t="s">
        <v>50</v>
      </c>
      <c r="AE4047" s="13" t="s">
        <v>50</v>
      </c>
      <c r="AF4047" s="13" t="s">
        <v>50</v>
      </c>
      <c r="AG4047" s="13" t="s">
        <v>50</v>
      </c>
      <c r="AH4047" s="13" t="s">
        <v>50</v>
      </c>
      <c r="AI4047" s="13" t="s">
        <v>50</v>
      </c>
      <c r="AJ4047" s="13" t="s">
        <v>50</v>
      </c>
      <c r="AK4047" s="13" t="s">
        <v>37981</v>
      </c>
      <c r="AL4047" s="13" t="s">
        <v>50</v>
      </c>
      <c r="AM4047" s="13" t="s">
        <v>37982</v>
      </c>
      <c r="AN4047" s="13" t="s">
        <v>66</v>
      </c>
      <c r="AO4047" s="13" t="s">
        <v>37983</v>
      </c>
      <c r="AP4047" s="21" t="s">
        <v>37984</v>
      </c>
      <c r="AQ4047" s="15" t="s">
        <v>50</v>
      </c>
      <c r="AR4047" s="13" t="s">
        <v>50</v>
      </c>
    </row>
    <row r="4048" spans="1:44" ht="15" thickBot="1">
      <c r="A4048" s="4" t="s">
        <v>37985</v>
      </c>
      <c r="B4048" s="7" t="s">
        <v>50</v>
      </c>
      <c r="C4048" s="6">
        <v>38718</v>
      </c>
      <c r="D4048" s="7" t="s">
        <v>45</v>
      </c>
      <c r="E4048" s="7" t="s">
        <v>1939</v>
      </c>
      <c r="F4048" s="7" t="s">
        <v>70</v>
      </c>
      <c r="G4048" s="27" t="s">
        <v>54945</v>
      </c>
      <c r="H4048" s="7" t="s">
        <v>50</v>
      </c>
      <c r="I4048" s="7" t="s">
        <v>50</v>
      </c>
      <c r="J4048" s="6">
        <v>45377</v>
      </c>
      <c r="K4048" s="7" t="s">
        <v>116</v>
      </c>
      <c r="L4048" s="7" t="s">
        <v>52</v>
      </c>
      <c r="M4048" s="7" t="s">
        <v>22249</v>
      </c>
      <c r="N4048" s="7" t="s">
        <v>26624</v>
      </c>
      <c r="O4048" s="7" t="s">
        <v>37986</v>
      </c>
      <c r="P4048" s="5">
        <v>630574</v>
      </c>
      <c r="Q4048" s="7" t="s">
        <v>245</v>
      </c>
      <c r="R4048" s="34" t="s">
        <v>37987</v>
      </c>
      <c r="S4048" s="31" t="s">
        <v>50</v>
      </c>
      <c r="T4048" s="7" t="s">
        <v>37988</v>
      </c>
      <c r="U4048" s="7" t="s">
        <v>37989</v>
      </c>
      <c r="V4048" s="7" t="s">
        <v>50</v>
      </c>
      <c r="W4048" s="7" t="s">
        <v>50</v>
      </c>
      <c r="X4048" s="7" t="s">
        <v>50</v>
      </c>
      <c r="Y4048" s="7" t="s">
        <v>50</v>
      </c>
      <c r="Z4048" s="7">
        <v>1</v>
      </c>
      <c r="AA4048" s="7" t="s">
        <v>50</v>
      </c>
      <c r="AB4048" s="7" t="s">
        <v>50</v>
      </c>
      <c r="AC4048" s="7" t="s">
        <v>50</v>
      </c>
      <c r="AD4048" s="7" t="s">
        <v>50</v>
      </c>
      <c r="AE4048" s="7" t="s">
        <v>50</v>
      </c>
      <c r="AF4048" s="7" t="s">
        <v>50</v>
      </c>
      <c r="AG4048" s="7" t="s">
        <v>50</v>
      </c>
      <c r="AH4048" s="7" t="s">
        <v>50</v>
      </c>
      <c r="AI4048" s="7" t="s">
        <v>50</v>
      </c>
      <c r="AJ4048" s="7" t="s">
        <v>50</v>
      </c>
      <c r="AK4048" s="7" t="s">
        <v>37671</v>
      </c>
      <c r="AL4048" s="7" t="s">
        <v>50</v>
      </c>
      <c r="AM4048" s="7" t="s">
        <v>37990</v>
      </c>
      <c r="AN4048" s="7" t="s">
        <v>738</v>
      </c>
      <c r="AO4048" s="7" t="s">
        <v>37991</v>
      </c>
      <c r="AP4048" s="9" t="s">
        <v>50</v>
      </c>
      <c r="AQ4048" s="22" t="s">
        <v>37992</v>
      </c>
      <c r="AR4048" s="7" t="s">
        <v>50</v>
      </c>
    </row>
    <row r="4049" spans="1:44" ht="15" thickBot="1">
      <c r="A4049" s="10" t="s">
        <v>37993</v>
      </c>
      <c r="B4049" s="13" t="s">
        <v>50</v>
      </c>
      <c r="C4049" s="12">
        <v>36861</v>
      </c>
      <c r="D4049" s="13" t="s">
        <v>45</v>
      </c>
      <c r="E4049" s="13" t="s">
        <v>46</v>
      </c>
      <c r="F4049" s="13" t="s">
        <v>70</v>
      </c>
      <c r="G4049" s="26" t="s">
        <v>54946</v>
      </c>
      <c r="H4049" s="13" t="s">
        <v>50</v>
      </c>
      <c r="I4049" s="13" t="s">
        <v>50</v>
      </c>
      <c r="J4049" s="12">
        <v>45377</v>
      </c>
      <c r="K4049" s="13" t="s">
        <v>50</v>
      </c>
      <c r="L4049" s="13" t="s">
        <v>290</v>
      </c>
      <c r="M4049" s="13" t="s">
        <v>5454</v>
      </c>
      <c r="N4049" s="13" t="s">
        <v>37994</v>
      </c>
      <c r="O4049" s="13" t="s">
        <v>37995</v>
      </c>
      <c r="P4049" s="11">
        <v>645095</v>
      </c>
      <c r="Q4049" s="13" t="s">
        <v>245</v>
      </c>
      <c r="R4049" s="33" t="s">
        <v>37996</v>
      </c>
      <c r="S4049" s="30" t="s">
        <v>50</v>
      </c>
      <c r="T4049" s="13" t="s">
        <v>50</v>
      </c>
      <c r="U4049" s="13" t="s">
        <v>50</v>
      </c>
      <c r="V4049" s="13" t="s">
        <v>50</v>
      </c>
      <c r="W4049" s="13" t="s">
        <v>50</v>
      </c>
      <c r="X4049" s="13" t="s">
        <v>50</v>
      </c>
      <c r="Y4049" s="13" t="s">
        <v>290</v>
      </c>
      <c r="Z4049" s="13">
        <v>1</v>
      </c>
      <c r="AA4049" s="13" t="s">
        <v>50</v>
      </c>
      <c r="AB4049" s="13" t="s">
        <v>50</v>
      </c>
      <c r="AC4049" s="13" t="s">
        <v>50</v>
      </c>
      <c r="AD4049" s="13" t="s">
        <v>290</v>
      </c>
      <c r="AE4049" s="13" t="s">
        <v>50</v>
      </c>
      <c r="AF4049" s="13" t="s">
        <v>50</v>
      </c>
      <c r="AG4049" s="13" t="s">
        <v>50</v>
      </c>
      <c r="AH4049" s="13" t="s">
        <v>50</v>
      </c>
      <c r="AI4049" s="13" t="s">
        <v>50</v>
      </c>
      <c r="AJ4049" s="13" t="s">
        <v>50</v>
      </c>
      <c r="AK4049" s="13" t="s">
        <v>37997</v>
      </c>
      <c r="AL4049" s="13" t="s">
        <v>50</v>
      </c>
      <c r="AM4049" s="13" t="s">
        <v>37998</v>
      </c>
      <c r="AN4049" s="13" t="s">
        <v>738</v>
      </c>
      <c r="AO4049" s="13" t="s">
        <v>50</v>
      </c>
      <c r="AP4049" s="15" t="s">
        <v>50</v>
      </c>
      <c r="AQ4049" s="21" t="s">
        <v>37999</v>
      </c>
      <c r="AR4049" s="13" t="s">
        <v>255</v>
      </c>
    </row>
    <row r="4050" spans="1:44" ht="15" thickBot="1">
      <c r="A4050" s="4" t="s">
        <v>38000</v>
      </c>
      <c r="B4050" s="7" t="s">
        <v>50</v>
      </c>
      <c r="C4050" s="6">
        <v>43831</v>
      </c>
      <c r="D4050" s="7" t="s">
        <v>45</v>
      </c>
      <c r="E4050" s="7" t="s">
        <v>46</v>
      </c>
      <c r="F4050" s="7" t="s">
        <v>70</v>
      </c>
      <c r="G4050" s="7" t="s">
        <v>50</v>
      </c>
      <c r="H4050" s="7" t="s">
        <v>50</v>
      </c>
      <c r="I4050" s="7" t="s">
        <v>50</v>
      </c>
      <c r="J4050" s="6">
        <v>45378</v>
      </c>
      <c r="K4050" s="7" t="s">
        <v>50</v>
      </c>
      <c r="L4050" s="7" t="s">
        <v>467</v>
      </c>
      <c r="M4050" s="7" t="s">
        <v>38001</v>
      </c>
      <c r="N4050" s="7" t="s">
        <v>3909</v>
      </c>
      <c r="O4050" s="7" t="s">
        <v>38002</v>
      </c>
      <c r="P4050" s="5">
        <v>659883</v>
      </c>
      <c r="Q4050" s="7" t="s">
        <v>245</v>
      </c>
      <c r="R4050" s="34" t="s">
        <v>38003</v>
      </c>
      <c r="S4050" s="31" t="s">
        <v>50</v>
      </c>
      <c r="T4050" s="7" t="s">
        <v>50</v>
      </c>
      <c r="U4050" s="7" t="s">
        <v>50</v>
      </c>
      <c r="V4050" s="7" t="s">
        <v>50</v>
      </c>
      <c r="W4050" s="7" t="s">
        <v>50</v>
      </c>
      <c r="X4050" s="7" t="s">
        <v>50</v>
      </c>
      <c r="Y4050" s="7" t="s">
        <v>467</v>
      </c>
      <c r="Z4050" s="7">
        <v>3</v>
      </c>
      <c r="AA4050" s="7" t="s">
        <v>50</v>
      </c>
      <c r="AB4050" s="7" t="s">
        <v>50</v>
      </c>
      <c r="AC4050" s="7" t="s">
        <v>50</v>
      </c>
      <c r="AD4050" s="7" t="s">
        <v>467</v>
      </c>
      <c r="AE4050" s="7" t="s">
        <v>50</v>
      </c>
      <c r="AF4050" s="7" t="s">
        <v>50</v>
      </c>
      <c r="AG4050" s="7" t="s">
        <v>50</v>
      </c>
      <c r="AH4050" s="7" t="s">
        <v>50</v>
      </c>
      <c r="AI4050" s="7" t="s">
        <v>50</v>
      </c>
      <c r="AJ4050" s="7" t="s">
        <v>50</v>
      </c>
      <c r="AK4050" s="7" t="s">
        <v>38004</v>
      </c>
      <c r="AL4050" s="7" t="s">
        <v>50</v>
      </c>
      <c r="AM4050" s="7" t="s">
        <v>50</v>
      </c>
      <c r="AN4050" s="7" t="s">
        <v>50</v>
      </c>
      <c r="AO4050" s="7" t="s">
        <v>50</v>
      </c>
      <c r="AP4050" s="9" t="s">
        <v>50</v>
      </c>
      <c r="AQ4050" s="9" t="s">
        <v>50</v>
      </c>
      <c r="AR4050" s="7" t="s">
        <v>1186</v>
      </c>
    </row>
    <row r="4051" spans="1:44" ht="15" thickBot="1">
      <c r="A4051" s="10" t="s">
        <v>38005</v>
      </c>
      <c r="B4051" s="13">
        <v>654</v>
      </c>
      <c r="C4051" s="12">
        <v>43831</v>
      </c>
      <c r="D4051" s="13" t="s">
        <v>45</v>
      </c>
      <c r="E4051" s="13" t="s">
        <v>46</v>
      </c>
      <c r="F4051" s="13" t="s">
        <v>70</v>
      </c>
      <c r="G4051" s="27" t="s">
        <v>54945</v>
      </c>
      <c r="H4051" s="13" t="s">
        <v>50</v>
      </c>
      <c r="I4051" s="13" t="s">
        <v>50</v>
      </c>
      <c r="J4051" s="12">
        <v>45379</v>
      </c>
      <c r="K4051" s="13" t="s">
        <v>50</v>
      </c>
      <c r="L4051" s="13" t="s">
        <v>290</v>
      </c>
      <c r="M4051" s="13" t="s">
        <v>38006</v>
      </c>
      <c r="N4051" s="13" t="s">
        <v>31166</v>
      </c>
      <c r="O4051" s="13" t="s">
        <v>38007</v>
      </c>
      <c r="P4051" s="11">
        <v>686759</v>
      </c>
      <c r="Q4051" s="13" t="s">
        <v>360</v>
      </c>
      <c r="R4051" s="33" t="s">
        <v>38008</v>
      </c>
      <c r="S4051" s="33" t="s">
        <v>38009</v>
      </c>
      <c r="T4051" s="13" t="s">
        <v>38010</v>
      </c>
      <c r="U4051" s="13" t="s">
        <v>38011</v>
      </c>
      <c r="V4051" s="13" t="s">
        <v>50</v>
      </c>
      <c r="W4051" s="13" t="s">
        <v>50</v>
      </c>
      <c r="X4051" s="13" t="s">
        <v>50</v>
      </c>
      <c r="Y4051" s="13" t="s">
        <v>290</v>
      </c>
      <c r="Z4051" s="13">
        <v>1</v>
      </c>
      <c r="AA4051" s="13" t="s">
        <v>50</v>
      </c>
      <c r="AB4051" s="13" t="s">
        <v>50</v>
      </c>
      <c r="AC4051" s="13" t="s">
        <v>50</v>
      </c>
      <c r="AD4051" s="13" t="s">
        <v>290</v>
      </c>
      <c r="AE4051" s="13" t="s">
        <v>50</v>
      </c>
      <c r="AF4051" s="13" t="s">
        <v>50</v>
      </c>
      <c r="AG4051" s="13" t="s">
        <v>50</v>
      </c>
      <c r="AH4051" s="13" t="s">
        <v>50</v>
      </c>
      <c r="AI4051" s="13" t="s">
        <v>50</v>
      </c>
      <c r="AJ4051" s="13" t="s">
        <v>50</v>
      </c>
      <c r="AK4051" s="13" t="s">
        <v>38012</v>
      </c>
      <c r="AL4051" s="13" t="s">
        <v>50</v>
      </c>
      <c r="AM4051" s="13" t="s">
        <v>38013</v>
      </c>
      <c r="AN4051" s="13" t="s">
        <v>66</v>
      </c>
      <c r="AO4051" s="13" t="s">
        <v>38014</v>
      </c>
      <c r="AP4051" s="15" t="s">
        <v>50</v>
      </c>
      <c r="AQ4051" s="21" t="s">
        <v>38015</v>
      </c>
      <c r="AR4051" s="13" t="s">
        <v>50</v>
      </c>
    </row>
    <row r="4052" spans="1:44" ht="15" thickBot="1">
      <c r="A4052" s="4" t="s">
        <v>38016</v>
      </c>
      <c r="B4052" s="7" t="s">
        <v>50</v>
      </c>
      <c r="C4052" s="6">
        <v>44562</v>
      </c>
      <c r="D4052" s="7" t="s">
        <v>45</v>
      </c>
      <c r="E4052" s="7" t="s">
        <v>46</v>
      </c>
      <c r="F4052" s="7" t="s">
        <v>70</v>
      </c>
      <c r="G4052" s="27" t="s">
        <v>54945</v>
      </c>
      <c r="H4052" s="7" t="s">
        <v>50</v>
      </c>
      <c r="I4052" s="7" t="s">
        <v>50</v>
      </c>
      <c r="J4052" s="6">
        <v>45377</v>
      </c>
      <c r="K4052" s="7" t="s">
        <v>50</v>
      </c>
      <c r="L4052" s="7" t="s">
        <v>467</v>
      </c>
      <c r="M4052" s="7" t="s">
        <v>38017</v>
      </c>
      <c r="N4052" s="7" t="s">
        <v>50</v>
      </c>
      <c r="O4052" s="7" t="s">
        <v>38018</v>
      </c>
      <c r="P4052" s="5">
        <v>702491</v>
      </c>
      <c r="Q4052" s="7" t="s">
        <v>50</v>
      </c>
      <c r="R4052" s="34" t="s">
        <v>38019</v>
      </c>
      <c r="S4052" s="34" t="s">
        <v>38020</v>
      </c>
      <c r="T4052" s="7" t="s">
        <v>50</v>
      </c>
      <c r="U4052" s="7" t="s">
        <v>50</v>
      </c>
      <c r="V4052" s="7" t="s">
        <v>50</v>
      </c>
      <c r="W4052" s="7" t="s">
        <v>50</v>
      </c>
      <c r="X4052" s="7" t="s">
        <v>50</v>
      </c>
      <c r="Y4052" s="7" t="s">
        <v>467</v>
      </c>
      <c r="Z4052" s="7">
        <v>1</v>
      </c>
      <c r="AA4052" s="7" t="s">
        <v>50</v>
      </c>
      <c r="AB4052" s="7" t="s">
        <v>50</v>
      </c>
      <c r="AC4052" s="7" t="s">
        <v>50</v>
      </c>
      <c r="AD4052" s="7" t="s">
        <v>467</v>
      </c>
      <c r="AE4052" s="7" t="s">
        <v>50</v>
      </c>
      <c r="AF4052" s="7" t="s">
        <v>50</v>
      </c>
      <c r="AG4052" s="7" t="s">
        <v>50</v>
      </c>
      <c r="AH4052" s="7" t="s">
        <v>50</v>
      </c>
      <c r="AI4052" s="7" t="s">
        <v>50</v>
      </c>
      <c r="AJ4052" s="7" t="s">
        <v>50</v>
      </c>
      <c r="AK4052" s="7" t="s">
        <v>31712</v>
      </c>
      <c r="AL4052" s="7" t="s">
        <v>50</v>
      </c>
      <c r="AM4052" s="7" t="s">
        <v>38021</v>
      </c>
      <c r="AN4052" s="7" t="s">
        <v>66</v>
      </c>
      <c r="AO4052" s="7" t="s">
        <v>38022</v>
      </c>
      <c r="AP4052" s="22" t="s">
        <v>38023</v>
      </c>
      <c r="AQ4052" s="9" t="s">
        <v>50</v>
      </c>
      <c r="AR4052" s="7" t="s">
        <v>50</v>
      </c>
    </row>
    <row r="4053" spans="1:44" ht="15" thickBot="1">
      <c r="A4053" s="10" t="s">
        <v>38024</v>
      </c>
      <c r="B4053" s="13" t="s">
        <v>50</v>
      </c>
      <c r="C4053" s="12">
        <v>44562</v>
      </c>
      <c r="D4053" s="13" t="s">
        <v>45</v>
      </c>
      <c r="E4053" s="13" t="s">
        <v>46</v>
      </c>
      <c r="F4053" s="13" t="s">
        <v>70</v>
      </c>
      <c r="G4053" s="26" t="s">
        <v>54946</v>
      </c>
      <c r="H4053" s="13" t="s">
        <v>50</v>
      </c>
      <c r="I4053" s="13" t="s">
        <v>50</v>
      </c>
      <c r="J4053" s="12">
        <v>45377</v>
      </c>
      <c r="K4053" s="13" t="s">
        <v>50</v>
      </c>
      <c r="L4053" s="13" t="s">
        <v>241</v>
      </c>
      <c r="M4053" s="13" t="s">
        <v>38025</v>
      </c>
      <c r="N4053" s="13" t="s">
        <v>2540</v>
      </c>
      <c r="O4053" s="13" t="s">
        <v>38026</v>
      </c>
      <c r="P4053" s="11">
        <v>706636</v>
      </c>
      <c r="Q4053" s="13" t="s">
        <v>360</v>
      </c>
      <c r="R4053" s="33" t="s">
        <v>38027</v>
      </c>
      <c r="S4053" s="33" t="s">
        <v>38028</v>
      </c>
      <c r="T4053" s="13" t="s">
        <v>50</v>
      </c>
      <c r="U4053" s="13" t="s">
        <v>50</v>
      </c>
      <c r="V4053" s="13" t="s">
        <v>50</v>
      </c>
      <c r="W4053" s="13" t="s">
        <v>50</v>
      </c>
      <c r="X4053" s="13" t="s">
        <v>50</v>
      </c>
      <c r="Y4053" s="13" t="s">
        <v>154</v>
      </c>
      <c r="Z4053" s="13">
        <v>1</v>
      </c>
      <c r="AA4053" s="13" t="s">
        <v>50</v>
      </c>
      <c r="AB4053" s="13" t="s">
        <v>50</v>
      </c>
      <c r="AC4053" s="13" t="s">
        <v>50</v>
      </c>
      <c r="AD4053" s="13" t="s">
        <v>241</v>
      </c>
      <c r="AE4053" s="13" t="s">
        <v>50</v>
      </c>
      <c r="AF4053" s="13" t="s">
        <v>50</v>
      </c>
      <c r="AG4053" s="13" t="s">
        <v>50</v>
      </c>
      <c r="AH4053" s="13" t="s">
        <v>50</v>
      </c>
      <c r="AI4053" s="13" t="s">
        <v>50</v>
      </c>
      <c r="AJ4053" s="13" t="s">
        <v>50</v>
      </c>
      <c r="AK4053" s="13" t="s">
        <v>38029</v>
      </c>
      <c r="AL4053" s="13" t="s">
        <v>50</v>
      </c>
      <c r="AM4053" s="13" t="s">
        <v>38030</v>
      </c>
      <c r="AN4053" s="13" t="s">
        <v>253</v>
      </c>
      <c r="AO4053" s="13" t="s">
        <v>38031</v>
      </c>
      <c r="AP4053" s="21" t="s">
        <v>38032</v>
      </c>
      <c r="AQ4053" s="15" t="s">
        <v>50</v>
      </c>
      <c r="AR4053" s="13" t="s">
        <v>50</v>
      </c>
    </row>
    <row r="4054" spans="1:44" ht="15" thickBot="1">
      <c r="A4054" s="4" t="s">
        <v>38033</v>
      </c>
      <c r="B4054" s="7" t="s">
        <v>50</v>
      </c>
      <c r="C4054" s="6">
        <v>44652</v>
      </c>
      <c r="D4054" s="7" t="s">
        <v>45</v>
      </c>
      <c r="E4054" s="7" t="s">
        <v>46</v>
      </c>
      <c r="F4054" s="7" t="s">
        <v>70</v>
      </c>
      <c r="G4054" s="7" t="s">
        <v>50</v>
      </c>
      <c r="H4054" s="7" t="s">
        <v>50</v>
      </c>
      <c r="I4054" s="7" t="s">
        <v>50</v>
      </c>
      <c r="J4054" s="6">
        <v>45379</v>
      </c>
      <c r="K4054" s="7" t="s">
        <v>50</v>
      </c>
      <c r="L4054" s="7" t="s">
        <v>467</v>
      </c>
      <c r="M4054" s="7" t="s">
        <v>38034</v>
      </c>
      <c r="N4054" s="7" t="s">
        <v>38035</v>
      </c>
      <c r="O4054" s="7" t="s">
        <v>38036</v>
      </c>
      <c r="P4054" s="5">
        <v>734433</v>
      </c>
      <c r="Q4054" s="7" t="s">
        <v>245</v>
      </c>
      <c r="R4054" s="34" t="s">
        <v>38037</v>
      </c>
      <c r="S4054" s="31" t="s">
        <v>50</v>
      </c>
      <c r="T4054" s="7" t="s">
        <v>50</v>
      </c>
      <c r="U4054" s="7" t="s">
        <v>50</v>
      </c>
      <c r="V4054" s="7" t="s">
        <v>50</v>
      </c>
      <c r="W4054" s="7" t="s">
        <v>50</v>
      </c>
      <c r="X4054" s="7" t="s">
        <v>50</v>
      </c>
      <c r="Y4054" s="7" t="s">
        <v>467</v>
      </c>
      <c r="Z4054" s="7">
        <v>1</v>
      </c>
      <c r="AA4054" s="7" t="s">
        <v>50</v>
      </c>
      <c r="AB4054" s="7" t="s">
        <v>50</v>
      </c>
      <c r="AC4054" s="7" t="s">
        <v>50</v>
      </c>
      <c r="AD4054" s="7" t="s">
        <v>467</v>
      </c>
      <c r="AE4054" s="7" t="s">
        <v>50</v>
      </c>
      <c r="AF4054" s="7" t="s">
        <v>50</v>
      </c>
      <c r="AG4054" s="7" t="s">
        <v>50</v>
      </c>
      <c r="AH4054" s="7" t="s">
        <v>50</v>
      </c>
      <c r="AI4054" s="7" t="s">
        <v>50</v>
      </c>
      <c r="AJ4054" s="7" t="s">
        <v>50</v>
      </c>
      <c r="AK4054" s="7" t="s">
        <v>17069</v>
      </c>
      <c r="AL4054" s="7" t="s">
        <v>50</v>
      </c>
      <c r="AM4054" s="7" t="s">
        <v>38038</v>
      </c>
      <c r="AN4054" s="7" t="s">
        <v>66</v>
      </c>
      <c r="AO4054" s="7" t="s">
        <v>38039</v>
      </c>
      <c r="AP4054" s="22" t="s">
        <v>38040</v>
      </c>
      <c r="AQ4054" s="9" t="s">
        <v>50</v>
      </c>
      <c r="AR4054" s="7" t="s">
        <v>50</v>
      </c>
    </row>
    <row r="4055" spans="1:44" ht="15" thickBot="1">
      <c r="A4055" s="10" t="s">
        <v>38041</v>
      </c>
      <c r="B4055" s="13" t="s">
        <v>50</v>
      </c>
      <c r="C4055" s="12">
        <v>44197</v>
      </c>
      <c r="D4055" s="13" t="s">
        <v>45</v>
      </c>
      <c r="E4055" s="13" t="s">
        <v>46</v>
      </c>
      <c r="F4055" s="13" t="s">
        <v>70</v>
      </c>
      <c r="G4055" s="13" t="s">
        <v>87</v>
      </c>
      <c r="H4055" s="13" t="s">
        <v>50</v>
      </c>
      <c r="I4055" s="13" t="s">
        <v>50</v>
      </c>
      <c r="J4055" s="12">
        <v>45376</v>
      </c>
      <c r="K4055" s="13" t="s">
        <v>50</v>
      </c>
      <c r="L4055" s="13" t="s">
        <v>467</v>
      </c>
      <c r="M4055" s="13" t="s">
        <v>38042</v>
      </c>
      <c r="N4055" s="13" t="s">
        <v>38043</v>
      </c>
      <c r="O4055" s="13" t="s">
        <v>38044</v>
      </c>
      <c r="P4055" s="11">
        <v>746971</v>
      </c>
      <c r="Q4055" s="13" t="s">
        <v>245</v>
      </c>
      <c r="R4055" s="33" t="s">
        <v>38045</v>
      </c>
      <c r="S4055" s="30" t="s">
        <v>50</v>
      </c>
      <c r="T4055" s="13" t="s">
        <v>50</v>
      </c>
      <c r="U4055" s="13" t="s">
        <v>50</v>
      </c>
      <c r="V4055" s="13" t="s">
        <v>50</v>
      </c>
      <c r="W4055" s="13" t="s">
        <v>50</v>
      </c>
      <c r="X4055" s="13" t="s">
        <v>50</v>
      </c>
      <c r="Y4055" s="13" t="s">
        <v>467</v>
      </c>
      <c r="Z4055" s="13">
        <v>1</v>
      </c>
      <c r="AA4055" s="13" t="s">
        <v>50</v>
      </c>
      <c r="AB4055" s="13" t="s">
        <v>50</v>
      </c>
      <c r="AC4055" s="13" t="s">
        <v>50</v>
      </c>
      <c r="AD4055" s="13" t="s">
        <v>467</v>
      </c>
      <c r="AE4055" s="13" t="s">
        <v>50</v>
      </c>
      <c r="AF4055" s="13" t="s">
        <v>50</v>
      </c>
      <c r="AG4055" s="13" t="s">
        <v>50</v>
      </c>
      <c r="AH4055" s="13" t="s">
        <v>50</v>
      </c>
      <c r="AI4055" s="13" t="s">
        <v>50</v>
      </c>
      <c r="AJ4055" s="13" t="s">
        <v>50</v>
      </c>
      <c r="AK4055" s="13" t="s">
        <v>38046</v>
      </c>
      <c r="AL4055" s="13" t="s">
        <v>50</v>
      </c>
      <c r="AM4055" s="13" t="s">
        <v>50</v>
      </c>
      <c r="AN4055" s="13" t="s">
        <v>50</v>
      </c>
      <c r="AO4055" s="13" t="s">
        <v>50</v>
      </c>
      <c r="AP4055" s="15" t="s">
        <v>50</v>
      </c>
      <c r="AQ4055" s="15" t="s">
        <v>50</v>
      </c>
      <c r="AR4055" s="13" t="s">
        <v>1186</v>
      </c>
    </row>
    <row r="4056" spans="1:44" ht="15" thickBot="1">
      <c r="A4056" s="4" t="s">
        <v>38047</v>
      </c>
      <c r="B4056" s="7" t="s">
        <v>50</v>
      </c>
      <c r="C4056" s="6">
        <v>40909</v>
      </c>
      <c r="D4056" s="7" t="s">
        <v>45</v>
      </c>
      <c r="E4056" s="7" t="s">
        <v>50</v>
      </c>
      <c r="F4056" s="7" t="s">
        <v>70</v>
      </c>
      <c r="G4056" s="7" t="s">
        <v>87</v>
      </c>
      <c r="H4056" s="7" t="s">
        <v>50</v>
      </c>
      <c r="I4056" s="7" t="s">
        <v>50</v>
      </c>
      <c r="J4056" s="6">
        <v>45377</v>
      </c>
      <c r="K4056" s="7" t="s">
        <v>50</v>
      </c>
      <c r="L4056" s="7" t="s">
        <v>52</v>
      </c>
      <c r="M4056" s="7" t="s">
        <v>50</v>
      </c>
      <c r="N4056" s="7" t="s">
        <v>791</v>
      </c>
      <c r="O4056" s="7" t="s">
        <v>38048</v>
      </c>
      <c r="P4056" s="5">
        <v>757648</v>
      </c>
      <c r="Q4056" s="7" t="s">
        <v>245</v>
      </c>
      <c r="R4056" s="34" t="s">
        <v>38049</v>
      </c>
      <c r="S4056" s="31" t="s">
        <v>50</v>
      </c>
      <c r="T4056" s="7" t="s">
        <v>38050</v>
      </c>
      <c r="U4056" s="7" t="s">
        <v>38051</v>
      </c>
      <c r="V4056" s="7" t="s">
        <v>50</v>
      </c>
      <c r="W4056" s="7" t="s">
        <v>50</v>
      </c>
      <c r="X4056" s="7" t="s">
        <v>50</v>
      </c>
      <c r="Y4056" s="7" t="s">
        <v>50</v>
      </c>
      <c r="Z4056" s="7">
        <v>1</v>
      </c>
      <c r="AA4056" s="7" t="s">
        <v>50</v>
      </c>
      <c r="AB4056" s="7" t="s">
        <v>50</v>
      </c>
      <c r="AC4056" s="7" t="s">
        <v>50</v>
      </c>
      <c r="AD4056" s="7" t="s">
        <v>50</v>
      </c>
      <c r="AE4056" s="7" t="s">
        <v>50</v>
      </c>
      <c r="AF4056" s="7" t="s">
        <v>50</v>
      </c>
      <c r="AG4056" s="7" t="s">
        <v>50</v>
      </c>
      <c r="AH4056" s="7" t="s">
        <v>50</v>
      </c>
      <c r="AI4056" s="7" t="s">
        <v>50</v>
      </c>
      <c r="AJ4056" s="7" t="s">
        <v>50</v>
      </c>
      <c r="AK4056" s="7" t="s">
        <v>37671</v>
      </c>
      <c r="AL4056" s="7" t="s">
        <v>50</v>
      </c>
      <c r="AM4056" s="7" t="s">
        <v>38052</v>
      </c>
      <c r="AN4056" s="7" t="s">
        <v>6071</v>
      </c>
      <c r="AO4056" s="7" t="s">
        <v>38053</v>
      </c>
      <c r="AP4056" s="22" t="s">
        <v>38054</v>
      </c>
      <c r="AQ4056" s="9" t="s">
        <v>50</v>
      </c>
      <c r="AR4056" s="7" t="s">
        <v>50</v>
      </c>
    </row>
    <row r="4057" spans="1:44" ht="15" thickBot="1">
      <c r="A4057" s="10" t="s">
        <v>38055</v>
      </c>
      <c r="B4057" s="11">
        <v>3292</v>
      </c>
      <c r="C4057" s="12">
        <v>45108</v>
      </c>
      <c r="D4057" s="13" t="s">
        <v>45</v>
      </c>
      <c r="E4057" s="13" t="s">
        <v>46</v>
      </c>
      <c r="F4057" s="13" t="s">
        <v>70</v>
      </c>
      <c r="G4057" s="13" t="s">
        <v>50</v>
      </c>
      <c r="H4057" s="13" t="s">
        <v>50</v>
      </c>
      <c r="I4057" s="13" t="s">
        <v>50</v>
      </c>
      <c r="J4057" s="12">
        <v>45377</v>
      </c>
      <c r="K4057" s="13" t="s">
        <v>50</v>
      </c>
      <c r="L4057" s="13" t="s">
        <v>467</v>
      </c>
      <c r="M4057" s="13" t="s">
        <v>50</v>
      </c>
      <c r="N4057" s="13" t="s">
        <v>38056</v>
      </c>
      <c r="O4057" s="13" t="s">
        <v>38057</v>
      </c>
      <c r="P4057" s="11">
        <v>794962</v>
      </c>
      <c r="Q4057" s="13" t="s">
        <v>245</v>
      </c>
      <c r="R4057" s="29" t="s">
        <v>38058</v>
      </c>
      <c r="S4057" s="30" t="s">
        <v>50</v>
      </c>
      <c r="T4057" s="13" t="s">
        <v>50</v>
      </c>
      <c r="U4057" s="13" t="s">
        <v>50</v>
      </c>
      <c r="V4057" s="13" t="s">
        <v>50</v>
      </c>
      <c r="W4057" s="13" t="s">
        <v>50</v>
      </c>
      <c r="X4057" s="13" t="s">
        <v>50</v>
      </c>
      <c r="Y4057" s="13" t="s">
        <v>467</v>
      </c>
      <c r="Z4057" s="13">
        <v>1</v>
      </c>
      <c r="AA4057" s="13" t="s">
        <v>50</v>
      </c>
      <c r="AB4057" s="13" t="s">
        <v>50</v>
      </c>
      <c r="AC4057" s="13" t="s">
        <v>50</v>
      </c>
      <c r="AD4057" s="13" t="s">
        <v>467</v>
      </c>
      <c r="AE4057" s="13" t="s">
        <v>50</v>
      </c>
      <c r="AF4057" s="13" t="s">
        <v>50</v>
      </c>
      <c r="AG4057" s="13" t="s">
        <v>50</v>
      </c>
      <c r="AH4057" s="13" t="s">
        <v>50</v>
      </c>
      <c r="AI4057" s="13" t="s">
        <v>50</v>
      </c>
      <c r="AJ4057" s="13" t="s">
        <v>50</v>
      </c>
      <c r="AK4057" s="13" t="s">
        <v>50</v>
      </c>
      <c r="AL4057" s="13" t="s">
        <v>50</v>
      </c>
      <c r="AM4057" s="13" t="s">
        <v>38059</v>
      </c>
      <c r="AN4057" s="13" t="s">
        <v>993</v>
      </c>
      <c r="AO4057" s="13" t="s">
        <v>50</v>
      </c>
      <c r="AP4057" s="15" t="s">
        <v>50</v>
      </c>
      <c r="AQ4057" s="21" t="s">
        <v>38060</v>
      </c>
      <c r="AR4057" s="13" t="s">
        <v>255</v>
      </c>
    </row>
    <row r="4058" spans="1:44" ht="15" thickBot="1">
      <c r="A4058" s="4" t="s">
        <v>38061</v>
      </c>
      <c r="B4058" s="7" t="s">
        <v>50</v>
      </c>
      <c r="C4058" s="6">
        <v>43466</v>
      </c>
      <c r="D4058" s="7" t="s">
        <v>45</v>
      </c>
      <c r="E4058" s="7" t="s">
        <v>46</v>
      </c>
      <c r="F4058" s="7" t="s">
        <v>70</v>
      </c>
      <c r="G4058" s="26" t="s">
        <v>54946</v>
      </c>
      <c r="H4058" s="7" t="s">
        <v>50</v>
      </c>
      <c r="I4058" s="7" t="s">
        <v>50</v>
      </c>
      <c r="J4058" s="6">
        <v>45378</v>
      </c>
      <c r="K4058" s="7" t="s">
        <v>116</v>
      </c>
      <c r="L4058" s="7" t="s">
        <v>241</v>
      </c>
      <c r="M4058" s="7" t="s">
        <v>8429</v>
      </c>
      <c r="N4058" s="7" t="s">
        <v>5189</v>
      </c>
      <c r="O4058" s="7" t="s">
        <v>38062</v>
      </c>
      <c r="P4058" s="5">
        <v>799818</v>
      </c>
      <c r="Q4058" s="7" t="s">
        <v>245</v>
      </c>
      <c r="R4058" s="34" t="s">
        <v>38063</v>
      </c>
      <c r="S4058" s="31" t="s">
        <v>50</v>
      </c>
      <c r="T4058" s="7" t="s">
        <v>38064</v>
      </c>
      <c r="U4058" s="7">
        <f>86-137-7194-1495</f>
        <v>-8740</v>
      </c>
      <c r="V4058" s="7" t="s">
        <v>50</v>
      </c>
      <c r="W4058" s="7" t="s">
        <v>50</v>
      </c>
      <c r="X4058" s="7" t="s">
        <v>50</v>
      </c>
      <c r="Y4058" s="7" t="s">
        <v>154</v>
      </c>
      <c r="Z4058" s="7">
        <v>1</v>
      </c>
      <c r="AA4058" s="7" t="s">
        <v>50</v>
      </c>
      <c r="AB4058" s="7" t="s">
        <v>50</v>
      </c>
      <c r="AC4058" s="7" t="s">
        <v>50</v>
      </c>
      <c r="AD4058" s="7" t="s">
        <v>241</v>
      </c>
      <c r="AE4058" s="7" t="s">
        <v>50</v>
      </c>
      <c r="AF4058" s="7" t="s">
        <v>50</v>
      </c>
      <c r="AG4058" s="7" t="s">
        <v>50</v>
      </c>
      <c r="AH4058" s="7" t="s">
        <v>50</v>
      </c>
      <c r="AI4058" s="7" t="s">
        <v>50</v>
      </c>
      <c r="AJ4058" s="7" t="s">
        <v>50</v>
      </c>
      <c r="AK4058" s="7" t="s">
        <v>38065</v>
      </c>
      <c r="AL4058" s="7" t="s">
        <v>50</v>
      </c>
      <c r="AM4058" s="7" t="s">
        <v>38066</v>
      </c>
      <c r="AN4058" s="7" t="s">
        <v>66</v>
      </c>
      <c r="AO4058" s="7" t="s">
        <v>38064</v>
      </c>
      <c r="AP4058" s="9" t="s">
        <v>50</v>
      </c>
      <c r="AQ4058" s="22" t="s">
        <v>38067</v>
      </c>
      <c r="AR4058" s="7" t="s">
        <v>50</v>
      </c>
    </row>
    <row r="4059" spans="1:44" ht="15" thickBot="1">
      <c r="A4059" s="10" t="s">
        <v>38068</v>
      </c>
      <c r="B4059" s="11">
        <v>12320</v>
      </c>
      <c r="C4059" s="12">
        <v>23012</v>
      </c>
      <c r="D4059" s="13" t="s">
        <v>45</v>
      </c>
      <c r="E4059" s="13" t="s">
        <v>1939</v>
      </c>
      <c r="F4059" s="13" t="s">
        <v>70</v>
      </c>
      <c r="G4059" s="26" t="s">
        <v>54946</v>
      </c>
      <c r="H4059" s="13" t="s">
        <v>240</v>
      </c>
      <c r="I4059" s="13" t="s">
        <v>50</v>
      </c>
      <c r="J4059" s="12">
        <v>45377</v>
      </c>
      <c r="K4059" s="13" t="s">
        <v>116</v>
      </c>
      <c r="L4059" s="13" t="s">
        <v>52</v>
      </c>
      <c r="M4059" s="13" t="s">
        <v>22249</v>
      </c>
      <c r="N4059" s="13" t="s">
        <v>38069</v>
      </c>
      <c r="O4059" s="13" t="s">
        <v>38070</v>
      </c>
      <c r="P4059" s="11">
        <v>800117</v>
      </c>
      <c r="Q4059" s="13" t="s">
        <v>135</v>
      </c>
      <c r="R4059" s="33" t="s">
        <v>38071</v>
      </c>
      <c r="S4059" s="33" t="s">
        <v>38072</v>
      </c>
      <c r="T4059" s="13" t="s">
        <v>38073</v>
      </c>
      <c r="U4059" s="13" t="s">
        <v>38074</v>
      </c>
      <c r="V4059" s="13" t="s">
        <v>50</v>
      </c>
      <c r="W4059" s="13" t="s">
        <v>50</v>
      </c>
      <c r="X4059" s="13" t="s">
        <v>50</v>
      </c>
      <c r="Y4059" s="13" t="s">
        <v>50</v>
      </c>
      <c r="Z4059" s="13">
        <v>1</v>
      </c>
      <c r="AA4059" s="13" t="s">
        <v>50</v>
      </c>
      <c r="AB4059" s="13" t="s">
        <v>50</v>
      </c>
      <c r="AC4059" s="13" t="s">
        <v>50</v>
      </c>
      <c r="AD4059" s="13" t="s">
        <v>50</v>
      </c>
      <c r="AE4059" s="13" t="s">
        <v>50</v>
      </c>
      <c r="AF4059" s="13" t="s">
        <v>50</v>
      </c>
      <c r="AG4059" s="13" t="s">
        <v>50</v>
      </c>
      <c r="AH4059" s="13" t="s">
        <v>50</v>
      </c>
      <c r="AI4059" s="13" t="s">
        <v>50</v>
      </c>
      <c r="AJ4059" s="13" t="s">
        <v>50</v>
      </c>
      <c r="AK4059" s="13" t="s">
        <v>37671</v>
      </c>
      <c r="AL4059" s="13" t="s">
        <v>50</v>
      </c>
      <c r="AM4059" s="13" t="s">
        <v>38075</v>
      </c>
      <c r="AN4059" s="13" t="s">
        <v>66</v>
      </c>
      <c r="AO4059" s="13" t="s">
        <v>38076</v>
      </c>
      <c r="AP4059" s="21" t="s">
        <v>38077</v>
      </c>
      <c r="AQ4059" s="15" t="s">
        <v>50</v>
      </c>
      <c r="AR4059" s="13" t="s">
        <v>50</v>
      </c>
    </row>
    <row r="4060" spans="1:44" ht="15" thickBot="1">
      <c r="A4060" s="4" t="s">
        <v>38078</v>
      </c>
      <c r="B4060" s="5">
        <v>18846</v>
      </c>
      <c r="C4060" s="6">
        <v>39448</v>
      </c>
      <c r="D4060" s="7" t="s">
        <v>45</v>
      </c>
      <c r="E4060" s="7" t="s">
        <v>46</v>
      </c>
      <c r="F4060" s="7" t="s">
        <v>70</v>
      </c>
      <c r="G4060" s="7" t="s">
        <v>87</v>
      </c>
      <c r="H4060" s="7" t="s">
        <v>50</v>
      </c>
      <c r="I4060" s="7" t="s">
        <v>50</v>
      </c>
      <c r="J4060" s="6">
        <v>45377</v>
      </c>
      <c r="K4060" s="7" t="s">
        <v>50</v>
      </c>
      <c r="L4060" s="7" t="s">
        <v>52</v>
      </c>
      <c r="M4060" s="7" t="s">
        <v>50</v>
      </c>
      <c r="N4060" s="7" t="s">
        <v>1670</v>
      </c>
      <c r="O4060" s="7" t="s">
        <v>38079</v>
      </c>
      <c r="P4060" s="5">
        <v>867737</v>
      </c>
      <c r="Q4060" s="7" t="s">
        <v>397</v>
      </c>
      <c r="R4060" s="34" t="s">
        <v>38080</v>
      </c>
      <c r="S4060" s="34" t="s">
        <v>38081</v>
      </c>
      <c r="T4060" s="7" t="s">
        <v>50</v>
      </c>
      <c r="U4060" s="7" t="s">
        <v>50</v>
      </c>
      <c r="V4060" s="7" t="s">
        <v>50</v>
      </c>
      <c r="W4060" s="7" t="s">
        <v>50</v>
      </c>
      <c r="X4060" s="7" t="s">
        <v>50</v>
      </c>
      <c r="Y4060" s="7" t="s">
        <v>50</v>
      </c>
      <c r="Z4060" s="7">
        <v>1</v>
      </c>
      <c r="AA4060" s="7" t="s">
        <v>50</v>
      </c>
      <c r="AB4060" s="7" t="s">
        <v>50</v>
      </c>
      <c r="AC4060" s="7" t="s">
        <v>50</v>
      </c>
      <c r="AD4060" s="7" t="s">
        <v>50</v>
      </c>
      <c r="AE4060" s="7" t="s">
        <v>50</v>
      </c>
      <c r="AF4060" s="7" t="s">
        <v>50</v>
      </c>
      <c r="AG4060" s="7" t="s">
        <v>50</v>
      </c>
      <c r="AH4060" s="7" t="s">
        <v>50</v>
      </c>
      <c r="AI4060" s="7" t="s">
        <v>50</v>
      </c>
      <c r="AJ4060" s="7" t="s">
        <v>50</v>
      </c>
      <c r="AK4060" s="7" t="s">
        <v>37671</v>
      </c>
      <c r="AL4060" s="7" t="s">
        <v>50</v>
      </c>
      <c r="AM4060" s="7" t="s">
        <v>38082</v>
      </c>
      <c r="AN4060" s="7" t="s">
        <v>993</v>
      </c>
      <c r="AO4060" s="7" t="s">
        <v>38083</v>
      </c>
      <c r="AP4060" s="22" t="s">
        <v>38084</v>
      </c>
      <c r="AQ4060" s="9" t="s">
        <v>50</v>
      </c>
      <c r="AR4060" s="7" t="s">
        <v>50</v>
      </c>
    </row>
    <row r="4061" spans="1:44" ht="15" thickBot="1">
      <c r="A4061" s="10" t="s">
        <v>38085</v>
      </c>
      <c r="B4061" s="13" t="s">
        <v>50</v>
      </c>
      <c r="C4061" s="12">
        <v>43831</v>
      </c>
      <c r="D4061" s="13" t="s">
        <v>45</v>
      </c>
      <c r="E4061" s="13" t="s">
        <v>46</v>
      </c>
      <c r="F4061" s="13" t="s">
        <v>70</v>
      </c>
      <c r="G4061" s="13" t="s">
        <v>50</v>
      </c>
      <c r="H4061" s="13" t="s">
        <v>50</v>
      </c>
      <c r="I4061" s="13" t="s">
        <v>50</v>
      </c>
      <c r="J4061" s="12">
        <v>45376</v>
      </c>
      <c r="K4061" s="13" t="s">
        <v>50</v>
      </c>
      <c r="L4061" s="13" t="s">
        <v>467</v>
      </c>
      <c r="M4061" s="13" t="s">
        <v>50</v>
      </c>
      <c r="N4061" s="13" t="s">
        <v>22457</v>
      </c>
      <c r="O4061" s="13" t="s">
        <v>38086</v>
      </c>
      <c r="P4061" s="11">
        <v>931695</v>
      </c>
      <c r="Q4061" s="13" t="s">
        <v>245</v>
      </c>
      <c r="R4061" s="33" t="s">
        <v>38087</v>
      </c>
      <c r="S4061" s="30" t="s">
        <v>50</v>
      </c>
      <c r="T4061" s="13" t="s">
        <v>50</v>
      </c>
      <c r="U4061" s="13" t="s">
        <v>50</v>
      </c>
      <c r="V4061" s="13" t="s">
        <v>50</v>
      </c>
      <c r="W4061" s="13" t="s">
        <v>50</v>
      </c>
      <c r="X4061" s="13" t="s">
        <v>50</v>
      </c>
      <c r="Y4061" s="13" t="s">
        <v>467</v>
      </c>
      <c r="Z4061" s="13">
        <v>1</v>
      </c>
      <c r="AA4061" s="13" t="s">
        <v>50</v>
      </c>
      <c r="AB4061" s="13" t="s">
        <v>50</v>
      </c>
      <c r="AC4061" s="13" t="s">
        <v>50</v>
      </c>
      <c r="AD4061" s="13" t="s">
        <v>467</v>
      </c>
      <c r="AE4061" s="13" t="s">
        <v>50</v>
      </c>
      <c r="AF4061" s="13" t="s">
        <v>50</v>
      </c>
      <c r="AG4061" s="13" t="s">
        <v>50</v>
      </c>
      <c r="AH4061" s="13" t="s">
        <v>50</v>
      </c>
      <c r="AI4061" s="13" t="s">
        <v>50</v>
      </c>
      <c r="AJ4061" s="13" t="s">
        <v>50</v>
      </c>
      <c r="AK4061" s="13" t="s">
        <v>38088</v>
      </c>
      <c r="AL4061" s="13" t="s">
        <v>50</v>
      </c>
      <c r="AM4061" s="13" t="s">
        <v>38089</v>
      </c>
      <c r="AN4061" s="13" t="s">
        <v>66</v>
      </c>
      <c r="AO4061" s="13" t="s">
        <v>50</v>
      </c>
      <c r="AP4061" s="15" t="s">
        <v>50</v>
      </c>
      <c r="AQ4061" s="21" t="s">
        <v>38090</v>
      </c>
      <c r="AR4061" s="13" t="s">
        <v>255</v>
      </c>
    </row>
    <row r="4062" spans="1:44" ht="15" thickBot="1">
      <c r="A4062" s="4" t="s">
        <v>38091</v>
      </c>
      <c r="B4062" s="7" t="s">
        <v>50</v>
      </c>
      <c r="C4062" s="6">
        <v>44958</v>
      </c>
      <c r="D4062" s="7" t="s">
        <v>45</v>
      </c>
      <c r="E4062" s="7" t="s">
        <v>46</v>
      </c>
      <c r="F4062" s="7" t="s">
        <v>70</v>
      </c>
      <c r="G4062" s="7" t="s">
        <v>50</v>
      </c>
      <c r="H4062" s="7" t="s">
        <v>50</v>
      </c>
      <c r="I4062" s="7" t="s">
        <v>50</v>
      </c>
      <c r="J4062" s="6">
        <v>45378</v>
      </c>
      <c r="K4062" s="7" t="s">
        <v>50</v>
      </c>
      <c r="L4062" s="7" t="s">
        <v>467</v>
      </c>
      <c r="M4062" s="7" t="s">
        <v>21294</v>
      </c>
      <c r="N4062" s="7" t="s">
        <v>2941</v>
      </c>
      <c r="O4062" s="7" t="s">
        <v>38092</v>
      </c>
      <c r="P4062" s="5">
        <v>953017</v>
      </c>
      <c r="Q4062" s="7" t="s">
        <v>245</v>
      </c>
      <c r="R4062" s="34" t="s">
        <v>38093</v>
      </c>
      <c r="S4062" s="31" t="s">
        <v>50</v>
      </c>
      <c r="T4062" s="7" t="s">
        <v>50</v>
      </c>
      <c r="U4062" s="7" t="s">
        <v>50</v>
      </c>
      <c r="V4062" s="7" t="s">
        <v>50</v>
      </c>
      <c r="W4062" s="7" t="s">
        <v>50</v>
      </c>
      <c r="X4062" s="7" t="s">
        <v>50</v>
      </c>
      <c r="Y4062" s="7" t="s">
        <v>467</v>
      </c>
      <c r="Z4062" s="7">
        <v>2</v>
      </c>
      <c r="AA4062" s="7" t="s">
        <v>50</v>
      </c>
      <c r="AB4062" s="7" t="s">
        <v>50</v>
      </c>
      <c r="AC4062" s="7" t="s">
        <v>50</v>
      </c>
      <c r="AD4062" s="7" t="s">
        <v>467</v>
      </c>
      <c r="AE4062" s="7" t="s">
        <v>50</v>
      </c>
      <c r="AF4062" s="7" t="s">
        <v>50</v>
      </c>
      <c r="AG4062" s="7" t="s">
        <v>50</v>
      </c>
      <c r="AH4062" s="7" t="s">
        <v>50</v>
      </c>
      <c r="AI4062" s="7" t="s">
        <v>50</v>
      </c>
      <c r="AJ4062" s="7" t="s">
        <v>50</v>
      </c>
      <c r="AK4062" s="7" t="s">
        <v>38094</v>
      </c>
      <c r="AL4062" s="7" t="s">
        <v>50</v>
      </c>
      <c r="AM4062" s="7" t="s">
        <v>38095</v>
      </c>
      <c r="AN4062" s="7" t="s">
        <v>66</v>
      </c>
      <c r="AO4062" s="7" t="s">
        <v>50</v>
      </c>
      <c r="AP4062" s="9" t="s">
        <v>50</v>
      </c>
      <c r="AQ4062" s="22" t="s">
        <v>38096</v>
      </c>
      <c r="AR4062" s="7" t="s">
        <v>255</v>
      </c>
    </row>
    <row r="4063" spans="1:44" ht="15" thickBot="1">
      <c r="A4063" s="10" t="s">
        <v>38097</v>
      </c>
      <c r="B4063" s="13" t="s">
        <v>50</v>
      </c>
      <c r="C4063" s="12">
        <v>44927</v>
      </c>
      <c r="D4063" s="13" t="s">
        <v>45</v>
      </c>
      <c r="E4063" s="13" t="s">
        <v>46</v>
      </c>
      <c r="F4063" s="13" t="s">
        <v>70</v>
      </c>
      <c r="G4063" s="27" t="s">
        <v>54945</v>
      </c>
      <c r="H4063" s="13" t="s">
        <v>50</v>
      </c>
      <c r="I4063" s="13" t="s">
        <v>50</v>
      </c>
      <c r="J4063" s="12">
        <v>45377</v>
      </c>
      <c r="K4063" s="13" t="s">
        <v>50</v>
      </c>
      <c r="L4063" s="13" t="s">
        <v>467</v>
      </c>
      <c r="M4063" s="13" t="s">
        <v>38098</v>
      </c>
      <c r="N4063" s="13" t="s">
        <v>3649</v>
      </c>
      <c r="O4063" s="13" t="s">
        <v>38099</v>
      </c>
      <c r="P4063" s="11">
        <v>976903</v>
      </c>
      <c r="Q4063" s="13" t="s">
        <v>245</v>
      </c>
      <c r="R4063" s="30" t="s">
        <v>50</v>
      </c>
      <c r="S4063" s="30" t="s">
        <v>50</v>
      </c>
      <c r="T4063" s="13" t="s">
        <v>50</v>
      </c>
      <c r="U4063" s="13" t="s">
        <v>50</v>
      </c>
      <c r="V4063" s="13" t="s">
        <v>50</v>
      </c>
      <c r="W4063" s="13" t="s">
        <v>50</v>
      </c>
      <c r="X4063" s="13" t="s">
        <v>50</v>
      </c>
      <c r="Y4063" s="13" t="s">
        <v>467</v>
      </c>
      <c r="Z4063" s="13">
        <v>1</v>
      </c>
      <c r="AA4063" s="13" t="s">
        <v>50</v>
      </c>
      <c r="AB4063" s="13" t="s">
        <v>50</v>
      </c>
      <c r="AC4063" s="13" t="s">
        <v>50</v>
      </c>
      <c r="AD4063" s="13" t="s">
        <v>467</v>
      </c>
      <c r="AE4063" s="13" t="s">
        <v>50</v>
      </c>
      <c r="AF4063" s="13" t="s">
        <v>50</v>
      </c>
      <c r="AG4063" s="13" t="s">
        <v>50</v>
      </c>
      <c r="AH4063" s="13" t="s">
        <v>50</v>
      </c>
      <c r="AI4063" s="13" t="s">
        <v>50</v>
      </c>
      <c r="AJ4063" s="13" t="s">
        <v>50</v>
      </c>
      <c r="AK4063" s="13" t="s">
        <v>38100</v>
      </c>
      <c r="AL4063" s="13" t="s">
        <v>50</v>
      </c>
      <c r="AM4063" s="13" t="s">
        <v>38101</v>
      </c>
      <c r="AN4063" s="13" t="s">
        <v>993</v>
      </c>
      <c r="AO4063" s="13" t="s">
        <v>50</v>
      </c>
      <c r="AP4063" s="15" t="s">
        <v>50</v>
      </c>
      <c r="AQ4063" s="21" t="s">
        <v>38102</v>
      </c>
      <c r="AR4063" s="13" t="s">
        <v>255</v>
      </c>
    </row>
    <row r="4064" spans="1:44" ht="15" thickBot="1">
      <c r="A4064" s="4" t="s">
        <v>38103</v>
      </c>
      <c r="B4064" s="7" t="s">
        <v>50</v>
      </c>
      <c r="C4064" s="7" t="s">
        <v>50</v>
      </c>
      <c r="D4064" s="7" t="s">
        <v>45</v>
      </c>
      <c r="E4064" s="7" t="s">
        <v>50</v>
      </c>
      <c r="F4064" s="7" t="s">
        <v>70</v>
      </c>
      <c r="G4064" s="7" t="s">
        <v>50</v>
      </c>
      <c r="H4064" s="7" t="s">
        <v>50</v>
      </c>
      <c r="I4064" s="7" t="s">
        <v>50</v>
      </c>
      <c r="J4064" s="6">
        <v>45377</v>
      </c>
      <c r="K4064" s="7" t="s">
        <v>50</v>
      </c>
      <c r="L4064" s="7" t="s">
        <v>52</v>
      </c>
      <c r="M4064" s="7" t="s">
        <v>1092</v>
      </c>
      <c r="N4064" s="7" t="s">
        <v>133</v>
      </c>
      <c r="O4064" s="7" t="s">
        <v>38104</v>
      </c>
      <c r="P4064" s="5">
        <v>979388</v>
      </c>
      <c r="Q4064" s="7" t="s">
        <v>135</v>
      </c>
      <c r="R4064" s="34" t="s">
        <v>38105</v>
      </c>
      <c r="S4064" s="31" t="s">
        <v>50</v>
      </c>
      <c r="T4064" s="7" t="s">
        <v>50</v>
      </c>
      <c r="U4064" s="7" t="s">
        <v>50</v>
      </c>
      <c r="V4064" s="7" t="s">
        <v>50</v>
      </c>
      <c r="W4064" s="7" t="s">
        <v>50</v>
      </c>
      <c r="X4064" s="7" t="s">
        <v>50</v>
      </c>
      <c r="Y4064" s="7" t="s">
        <v>50</v>
      </c>
      <c r="Z4064" s="7">
        <v>1</v>
      </c>
      <c r="AA4064" s="7" t="s">
        <v>50</v>
      </c>
      <c r="AB4064" s="7" t="s">
        <v>50</v>
      </c>
      <c r="AC4064" s="7" t="s">
        <v>50</v>
      </c>
      <c r="AD4064" s="7" t="s">
        <v>50</v>
      </c>
      <c r="AE4064" s="7" t="s">
        <v>50</v>
      </c>
      <c r="AF4064" s="7" t="s">
        <v>50</v>
      </c>
      <c r="AG4064" s="7" t="s">
        <v>50</v>
      </c>
      <c r="AH4064" s="7" t="s">
        <v>50</v>
      </c>
      <c r="AI4064" s="7" t="s">
        <v>50</v>
      </c>
      <c r="AJ4064" s="7" t="s">
        <v>50</v>
      </c>
      <c r="AK4064" s="7" t="s">
        <v>37671</v>
      </c>
      <c r="AL4064" s="7" t="s">
        <v>50</v>
      </c>
      <c r="AM4064" s="7" t="s">
        <v>50</v>
      </c>
      <c r="AN4064" s="7" t="s">
        <v>50</v>
      </c>
      <c r="AO4064" s="7" t="s">
        <v>50</v>
      </c>
      <c r="AP4064" s="9" t="s">
        <v>50</v>
      </c>
      <c r="AQ4064" s="9" t="s">
        <v>50</v>
      </c>
      <c r="AR4064" s="7" t="s">
        <v>1186</v>
      </c>
    </row>
    <row r="4065" spans="1:44" ht="15" thickBot="1">
      <c r="A4065" s="10" t="s">
        <v>38106</v>
      </c>
      <c r="B4065" s="13">
        <v>546</v>
      </c>
      <c r="C4065" s="13" t="s">
        <v>50</v>
      </c>
      <c r="D4065" s="13" t="s">
        <v>45</v>
      </c>
      <c r="E4065" s="13" t="s">
        <v>46</v>
      </c>
      <c r="F4065" s="13" t="s">
        <v>70</v>
      </c>
      <c r="G4065" s="27" t="s">
        <v>54945</v>
      </c>
      <c r="H4065" s="13" t="s">
        <v>50</v>
      </c>
      <c r="I4065" s="13" t="s">
        <v>50</v>
      </c>
      <c r="J4065" s="12">
        <v>45377</v>
      </c>
      <c r="K4065" s="13" t="s">
        <v>50</v>
      </c>
      <c r="L4065" s="13" t="s">
        <v>131</v>
      </c>
      <c r="M4065" s="13" t="s">
        <v>50</v>
      </c>
      <c r="N4065" s="13" t="s">
        <v>38107</v>
      </c>
      <c r="O4065" s="13" t="s">
        <v>38108</v>
      </c>
      <c r="P4065" s="11">
        <v>1013829</v>
      </c>
      <c r="Q4065" s="13" t="s">
        <v>1116</v>
      </c>
      <c r="R4065" s="33" t="s">
        <v>38109</v>
      </c>
      <c r="S4065" s="30" t="s">
        <v>50</v>
      </c>
      <c r="T4065" s="13" t="s">
        <v>38110</v>
      </c>
      <c r="U4065" s="13" t="s">
        <v>38111</v>
      </c>
      <c r="V4065" s="13" t="s">
        <v>50</v>
      </c>
      <c r="W4065" s="13" t="s">
        <v>50</v>
      </c>
      <c r="X4065" s="13" t="s">
        <v>50</v>
      </c>
      <c r="Y4065" s="13" t="s">
        <v>50</v>
      </c>
      <c r="Z4065" s="13">
        <v>1</v>
      </c>
      <c r="AA4065" s="13" t="s">
        <v>50</v>
      </c>
      <c r="AB4065" s="13" t="s">
        <v>50</v>
      </c>
      <c r="AC4065" s="13" t="s">
        <v>50</v>
      </c>
      <c r="AD4065" s="13" t="s">
        <v>50</v>
      </c>
      <c r="AE4065" s="13" t="s">
        <v>50</v>
      </c>
      <c r="AF4065" s="13" t="s">
        <v>50</v>
      </c>
      <c r="AG4065" s="13" t="s">
        <v>50</v>
      </c>
      <c r="AH4065" s="13" t="s">
        <v>50</v>
      </c>
      <c r="AI4065" s="13" t="s">
        <v>50</v>
      </c>
      <c r="AJ4065" s="13" t="s">
        <v>50</v>
      </c>
      <c r="AK4065" s="13" t="s">
        <v>38112</v>
      </c>
      <c r="AL4065" s="13" t="s">
        <v>50</v>
      </c>
      <c r="AM4065" s="13" t="s">
        <v>38113</v>
      </c>
      <c r="AN4065" s="13" t="s">
        <v>66</v>
      </c>
      <c r="AO4065" s="13" t="s">
        <v>38110</v>
      </c>
      <c r="AP4065" s="21" t="s">
        <v>38114</v>
      </c>
      <c r="AQ4065" s="15" t="s">
        <v>50</v>
      </c>
      <c r="AR4065" s="13" t="s">
        <v>50</v>
      </c>
    </row>
    <row r="4066" spans="1:44" ht="15" thickBot="1">
      <c r="A4066" s="4" t="s">
        <v>38115</v>
      </c>
      <c r="B4066" s="7" t="s">
        <v>50</v>
      </c>
      <c r="C4066" s="6">
        <v>45261</v>
      </c>
      <c r="D4066" s="7" t="s">
        <v>45</v>
      </c>
      <c r="E4066" s="7" t="s">
        <v>50</v>
      </c>
      <c r="F4066" s="7" t="s">
        <v>70</v>
      </c>
      <c r="G4066" s="7" t="s">
        <v>87</v>
      </c>
      <c r="H4066" s="7" t="s">
        <v>50</v>
      </c>
      <c r="I4066" s="7" t="s">
        <v>50</v>
      </c>
      <c r="J4066" s="6">
        <v>45376</v>
      </c>
      <c r="K4066" s="7" t="s">
        <v>50</v>
      </c>
      <c r="L4066" s="7" t="s">
        <v>467</v>
      </c>
      <c r="M4066" s="7" t="s">
        <v>9847</v>
      </c>
      <c r="N4066" s="7" t="s">
        <v>38116</v>
      </c>
      <c r="O4066" s="7" t="s">
        <v>38117</v>
      </c>
      <c r="P4066" s="5">
        <v>1042078</v>
      </c>
      <c r="Q4066" s="7" t="s">
        <v>245</v>
      </c>
      <c r="R4066" s="31" t="s">
        <v>50</v>
      </c>
      <c r="S4066" s="31" t="s">
        <v>50</v>
      </c>
      <c r="T4066" s="7" t="s">
        <v>50</v>
      </c>
      <c r="U4066" s="7" t="s">
        <v>50</v>
      </c>
      <c r="V4066" s="7" t="s">
        <v>50</v>
      </c>
      <c r="W4066" s="7" t="s">
        <v>50</v>
      </c>
      <c r="X4066" s="7" t="s">
        <v>50</v>
      </c>
      <c r="Y4066" s="7" t="s">
        <v>467</v>
      </c>
      <c r="Z4066" s="7">
        <v>1</v>
      </c>
      <c r="AA4066" s="7" t="s">
        <v>50</v>
      </c>
      <c r="AB4066" s="7" t="s">
        <v>50</v>
      </c>
      <c r="AC4066" s="7" t="s">
        <v>50</v>
      </c>
      <c r="AD4066" s="7" t="s">
        <v>467</v>
      </c>
      <c r="AE4066" s="7" t="s">
        <v>50</v>
      </c>
      <c r="AF4066" s="7" t="s">
        <v>50</v>
      </c>
      <c r="AG4066" s="7" t="s">
        <v>50</v>
      </c>
      <c r="AH4066" s="7" t="s">
        <v>50</v>
      </c>
      <c r="AI4066" s="7" t="s">
        <v>50</v>
      </c>
      <c r="AJ4066" s="7" t="s">
        <v>50</v>
      </c>
      <c r="AK4066" s="7" t="s">
        <v>50</v>
      </c>
      <c r="AL4066" s="7" t="s">
        <v>50</v>
      </c>
      <c r="AM4066" s="7" t="s">
        <v>50</v>
      </c>
      <c r="AN4066" s="7" t="s">
        <v>50</v>
      </c>
      <c r="AO4066" s="7" t="s">
        <v>50</v>
      </c>
      <c r="AP4066" s="9" t="s">
        <v>50</v>
      </c>
      <c r="AQ4066" s="9" t="s">
        <v>50</v>
      </c>
      <c r="AR4066" s="7" t="s">
        <v>1186</v>
      </c>
    </row>
    <row r="4067" spans="1:44" ht="15" thickBot="1">
      <c r="A4067" s="10" t="s">
        <v>38118</v>
      </c>
      <c r="B4067" s="13" t="s">
        <v>50</v>
      </c>
      <c r="C4067" s="12">
        <v>43891</v>
      </c>
      <c r="D4067" s="13" t="s">
        <v>45</v>
      </c>
      <c r="E4067" s="13" t="s">
        <v>50</v>
      </c>
      <c r="F4067" s="13" t="s">
        <v>70</v>
      </c>
      <c r="G4067" s="13" t="s">
        <v>50</v>
      </c>
      <c r="H4067" s="13" t="s">
        <v>50</v>
      </c>
      <c r="I4067" s="13" t="s">
        <v>50</v>
      </c>
      <c r="J4067" s="12">
        <v>45378</v>
      </c>
      <c r="K4067" s="13" t="s">
        <v>50</v>
      </c>
      <c r="L4067" s="13" t="s">
        <v>467</v>
      </c>
      <c r="M4067" s="13" t="s">
        <v>38119</v>
      </c>
      <c r="N4067" s="13" t="s">
        <v>5956</v>
      </c>
      <c r="O4067" s="13" t="s">
        <v>38120</v>
      </c>
      <c r="P4067" s="11">
        <v>1072400</v>
      </c>
      <c r="Q4067" s="13" t="s">
        <v>245</v>
      </c>
      <c r="R4067" s="30" t="s">
        <v>50</v>
      </c>
      <c r="S4067" s="30" t="s">
        <v>50</v>
      </c>
      <c r="T4067" s="13" t="s">
        <v>50</v>
      </c>
      <c r="U4067" s="13" t="s">
        <v>50</v>
      </c>
      <c r="V4067" s="13" t="s">
        <v>50</v>
      </c>
      <c r="W4067" s="13" t="s">
        <v>50</v>
      </c>
      <c r="X4067" s="13" t="s">
        <v>50</v>
      </c>
      <c r="Y4067" s="13" t="s">
        <v>467</v>
      </c>
      <c r="Z4067" s="13">
        <v>1</v>
      </c>
      <c r="AA4067" s="13" t="s">
        <v>50</v>
      </c>
      <c r="AB4067" s="13" t="s">
        <v>50</v>
      </c>
      <c r="AC4067" s="13" t="s">
        <v>50</v>
      </c>
      <c r="AD4067" s="13" t="s">
        <v>467</v>
      </c>
      <c r="AE4067" s="13" t="s">
        <v>50</v>
      </c>
      <c r="AF4067" s="13" t="s">
        <v>50</v>
      </c>
      <c r="AG4067" s="13" t="s">
        <v>50</v>
      </c>
      <c r="AH4067" s="13" t="s">
        <v>50</v>
      </c>
      <c r="AI4067" s="13" t="s">
        <v>50</v>
      </c>
      <c r="AJ4067" s="13" t="s">
        <v>50</v>
      </c>
      <c r="AK4067" s="13" t="s">
        <v>38121</v>
      </c>
      <c r="AL4067" s="13" t="s">
        <v>50</v>
      </c>
      <c r="AM4067" s="13" t="s">
        <v>50</v>
      </c>
      <c r="AN4067" s="13" t="s">
        <v>50</v>
      </c>
      <c r="AO4067" s="13" t="s">
        <v>50</v>
      </c>
      <c r="AP4067" s="15" t="s">
        <v>50</v>
      </c>
      <c r="AQ4067" s="15" t="s">
        <v>50</v>
      </c>
      <c r="AR4067" s="13" t="s">
        <v>1186</v>
      </c>
    </row>
    <row r="4068" spans="1:44" ht="15" thickBot="1">
      <c r="A4068" s="4" t="s">
        <v>38122</v>
      </c>
      <c r="B4068" s="7" t="s">
        <v>50</v>
      </c>
      <c r="C4068" s="6">
        <v>40544</v>
      </c>
      <c r="D4068" s="7" t="s">
        <v>45</v>
      </c>
      <c r="E4068" s="7" t="s">
        <v>50</v>
      </c>
      <c r="F4068" s="7" t="s">
        <v>70</v>
      </c>
      <c r="G4068" s="7" t="s">
        <v>50</v>
      </c>
      <c r="H4068" s="7" t="s">
        <v>50</v>
      </c>
      <c r="I4068" s="7" t="s">
        <v>50</v>
      </c>
      <c r="J4068" s="6">
        <v>45379</v>
      </c>
      <c r="K4068" s="7" t="s">
        <v>50</v>
      </c>
      <c r="L4068" s="7" t="s">
        <v>241</v>
      </c>
      <c r="M4068" s="7" t="s">
        <v>38123</v>
      </c>
      <c r="N4068" s="7" t="s">
        <v>16159</v>
      </c>
      <c r="O4068" s="7" t="s">
        <v>38124</v>
      </c>
      <c r="P4068" s="5">
        <v>1231157</v>
      </c>
      <c r="Q4068" s="7" t="s">
        <v>245</v>
      </c>
      <c r="R4068" s="34" t="s">
        <v>38125</v>
      </c>
      <c r="S4068" s="31" t="s">
        <v>50</v>
      </c>
      <c r="T4068" s="7" t="s">
        <v>50</v>
      </c>
      <c r="U4068" s="7" t="s">
        <v>38126</v>
      </c>
      <c r="V4068" s="7" t="s">
        <v>50</v>
      </c>
      <c r="W4068" s="7" t="s">
        <v>50</v>
      </c>
      <c r="X4068" s="7" t="s">
        <v>50</v>
      </c>
      <c r="Y4068" s="7" t="s">
        <v>154</v>
      </c>
      <c r="Z4068" s="7">
        <v>1</v>
      </c>
      <c r="AA4068" s="7" t="s">
        <v>50</v>
      </c>
      <c r="AB4068" s="7" t="s">
        <v>50</v>
      </c>
      <c r="AC4068" s="7" t="s">
        <v>50</v>
      </c>
      <c r="AD4068" s="7" t="s">
        <v>241</v>
      </c>
      <c r="AE4068" s="7" t="s">
        <v>50</v>
      </c>
      <c r="AF4068" s="7" t="s">
        <v>50</v>
      </c>
      <c r="AG4068" s="7" t="s">
        <v>50</v>
      </c>
      <c r="AH4068" s="7" t="s">
        <v>50</v>
      </c>
      <c r="AI4068" s="7" t="s">
        <v>50</v>
      </c>
      <c r="AJ4068" s="7" t="s">
        <v>50</v>
      </c>
      <c r="AK4068" s="7" t="s">
        <v>38127</v>
      </c>
      <c r="AL4068" s="7" t="s">
        <v>50</v>
      </c>
      <c r="AM4068" s="7" t="s">
        <v>38128</v>
      </c>
      <c r="AN4068" s="7" t="s">
        <v>993</v>
      </c>
      <c r="AO4068" s="7" t="s">
        <v>50</v>
      </c>
      <c r="AP4068" s="9" t="s">
        <v>50</v>
      </c>
      <c r="AQ4068" s="22" t="s">
        <v>38129</v>
      </c>
      <c r="AR4068" s="7" t="s">
        <v>255</v>
      </c>
    </row>
    <row r="4069" spans="1:44" ht="15" thickBot="1">
      <c r="A4069" s="10" t="s">
        <v>38130</v>
      </c>
      <c r="B4069" s="13" t="s">
        <v>50</v>
      </c>
      <c r="C4069" s="12">
        <v>36526</v>
      </c>
      <c r="D4069" s="13" t="s">
        <v>45</v>
      </c>
      <c r="E4069" s="13" t="s">
        <v>50</v>
      </c>
      <c r="F4069" s="13" t="s">
        <v>70</v>
      </c>
      <c r="G4069" s="13" t="s">
        <v>50</v>
      </c>
      <c r="H4069" s="13" t="s">
        <v>50</v>
      </c>
      <c r="I4069" s="13" t="s">
        <v>50</v>
      </c>
      <c r="J4069" s="12">
        <v>45377</v>
      </c>
      <c r="K4069" s="13" t="s">
        <v>50</v>
      </c>
      <c r="L4069" s="13" t="s">
        <v>52</v>
      </c>
      <c r="M4069" s="13" t="s">
        <v>50</v>
      </c>
      <c r="N4069" s="13" t="s">
        <v>38131</v>
      </c>
      <c r="O4069" s="13" t="s">
        <v>38132</v>
      </c>
      <c r="P4069" s="11">
        <v>1242347</v>
      </c>
      <c r="Q4069" s="13" t="s">
        <v>545</v>
      </c>
      <c r="R4069" s="30" t="s">
        <v>50</v>
      </c>
      <c r="S4069" s="30" t="s">
        <v>50</v>
      </c>
      <c r="T4069" s="13" t="s">
        <v>50</v>
      </c>
      <c r="U4069" s="13" t="s">
        <v>50</v>
      </c>
      <c r="V4069" s="13" t="s">
        <v>50</v>
      </c>
      <c r="W4069" s="13" t="s">
        <v>50</v>
      </c>
      <c r="X4069" s="13" t="s">
        <v>50</v>
      </c>
      <c r="Y4069" s="13" t="s">
        <v>50</v>
      </c>
      <c r="Z4069" s="13">
        <v>1</v>
      </c>
      <c r="AA4069" s="13" t="s">
        <v>50</v>
      </c>
      <c r="AB4069" s="13" t="s">
        <v>50</v>
      </c>
      <c r="AC4069" s="13" t="s">
        <v>50</v>
      </c>
      <c r="AD4069" s="13" t="s">
        <v>50</v>
      </c>
      <c r="AE4069" s="13" t="s">
        <v>50</v>
      </c>
      <c r="AF4069" s="13" t="s">
        <v>50</v>
      </c>
      <c r="AG4069" s="13" t="s">
        <v>50</v>
      </c>
      <c r="AH4069" s="13" t="s">
        <v>50</v>
      </c>
      <c r="AI4069" s="13" t="s">
        <v>50</v>
      </c>
      <c r="AJ4069" s="13" t="s">
        <v>50</v>
      </c>
      <c r="AK4069" s="13" t="s">
        <v>37671</v>
      </c>
      <c r="AL4069" s="13" t="s">
        <v>50</v>
      </c>
      <c r="AM4069" s="13" t="s">
        <v>50</v>
      </c>
      <c r="AN4069" s="13" t="s">
        <v>50</v>
      </c>
      <c r="AO4069" s="13" t="s">
        <v>50</v>
      </c>
      <c r="AP4069" s="15" t="s">
        <v>50</v>
      </c>
      <c r="AQ4069" s="15" t="s">
        <v>50</v>
      </c>
      <c r="AR4069" s="13" t="s">
        <v>1186</v>
      </c>
    </row>
    <row r="4070" spans="1:44" ht="15" thickBot="1">
      <c r="A4070" s="4" t="s">
        <v>38133</v>
      </c>
      <c r="B4070" s="7" t="s">
        <v>50</v>
      </c>
      <c r="C4070" s="6">
        <v>41640</v>
      </c>
      <c r="D4070" s="7" t="s">
        <v>45</v>
      </c>
      <c r="E4070" s="7" t="s">
        <v>46</v>
      </c>
      <c r="F4070" s="7" t="s">
        <v>70</v>
      </c>
      <c r="G4070" s="7" t="s">
        <v>87</v>
      </c>
      <c r="H4070" s="7" t="s">
        <v>50</v>
      </c>
      <c r="I4070" s="7" t="s">
        <v>50</v>
      </c>
      <c r="J4070" s="6">
        <v>45378</v>
      </c>
      <c r="K4070" s="7" t="s">
        <v>50</v>
      </c>
      <c r="L4070" s="7" t="s">
        <v>467</v>
      </c>
      <c r="M4070" s="7" t="s">
        <v>50</v>
      </c>
      <c r="N4070" s="7" t="s">
        <v>6018</v>
      </c>
      <c r="O4070" s="7" t="s">
        <v>38134</v>
      </c>
      <c r="P4070" s="5">
        <v>1260138</v>
      </c>
      <c r="Q4070" s="7" t="s">
        <v>245</v>
      </c>
      <c r="R4070" s="31" t="s">
        <v>50</v>
      </c>
      <c r="S4070" s="31" t="s">
        <v>50</v>
      </c>
      <c r="T4070" s="7" t="s">
        <v>50</v>
      </c>
      <c r="U4070" s="7" t="s">
        <v>50</v>
      </c>
      <c r="V4070" s="7" t="s">
        <v>50</v>
      </c>
      <c r="W4070" s="7" t="s">
        <v>50</v>
      </c>
      <c r="X4070" s="7" t="s">
        <v>50</v>
      </c>
      <c r="Y4070" s="7" t="s">
        <v>467</v>
      </c>
      <c r="Z4070" s="7">
        <v>1</v>
      </c>
      <c r="AA4070" s="7" t="s">
        <v>50</v>
      </c>
      <c r="AB4070" s="7" t="s">
        <v>50</v>
      </c>
      <c r="AC4070" s="7" t="s">
        <v>50</v>
      </c>
      <c r="AD4070" s="7" t="s">
        <v>467</v>
      </c>
      <c r="AE4070" s="7" t="s">
        <v>50</v>
      </c>
      <c r="AF4070" s="7" t="s">
        <v>50</v>
      </c>
      <c r="AG4070" s="7" t="s">
        <v>50</v>
      </c>
      <c r="AH4070" s="7" t="s">
        <v>50</v>
      </c>
      <c r="AI4070" s="7" t="s">
        <v>50</v>
      </c>
      <c r="AJ4070" s="7" t="s">
        <v>50</v>
      </c>
      <c r="AK4070" s="7" t="s">
        <v>38135</v>
      </c>
      <c r="AL4070" s="7" t="s">
        <v>50</v>
      </c>
      <c r="AM4070" s="7" t="s">
        <v>38136</v>
      </c>
      <c r="AN4070" s="7" t="s">
        <v>66</v>
      </c>
      <c r="AO4070" s="7" t="s">
        <v>50</v>
      </c>
      <c r="AP4070" s="9" t="s">
        <v>50</v>
      </c>
      <c r="AQ4070" s="22" t="s">
        <v>38137</v>
      </c>
      <c r="AR4070" s="7" t="s">
        <v>255</v>
      </c>
    </row>
    <row r="4071" spans="1:44" ht="15" thickBot="1">
      <c r="A4071" s="10" t="s">
        <v>38138</v>
      </c>
      <c r="B4071" s="13" t="s">
        <v>50</v>
      </c>
      <c r="C4071" s="12">
        <v>44927</v>
      </c>
      <c r="D4071" s="13" t="s">
        <v>45</v>
      </c>
      <c r="E4071" s="13" t="s">
        <v>50</v>
      </c>
      <c r="F4071" s="13" t="s">
        <v>70</v>
      </c>
      <c r="G4071" s="13" t="s">
        <v>50</v>
      </c>
      <c r="H4071" s="13" t="s">
        <v>50</v>
      </c>
      <c r="I4071" s="13" t="s">
        <v>50</v>
      </c>
      <c r="J4071" s="12">
        <v>45379</v>
      </c>
      <c r="K4071" s="13" t="s">
        <v>50</v>
      </c>
      <c r="L4071" s="13" t="s">
        <v>467</v>
      </c>
      <c r="M4071" s="13" t="s">
        <v>12904</v>
      </c>
      <c r="N4071" s="13" t="s">
        <v>3491</v>
      </c>
      <c r="O4071" s="13" t="s">
        <v>38139</v>
      </c>
      <c r="P4071" s="11">
        <v>1389748</v>
      </c>
      <c r="Q4071" s="13" t="s">
        <v>245</v>
      </c>
      <c r="R4071" s="30" t="s">
        <v>50</v>
      </c>
      <c r="S4071" s="30" t="s">
        <v>50</v>
      </c>
      <c r="T4071" s="13" t="s">
        <v>50</v>
      </c>
      <c r="U4071" s="13" t="s">
        <v>50</v>
      </c>
      <c r="V4071" s="13" t="s">
        <v>50</v>
      </c>
      <c r="W4071" s="13" t="s">
        <v>50</v>
      </c>
      <c r="X4071" s="13" t="s">
        <v>50</v>
      </c>
      <c r="Y4071" s="13" t="s">
        <v>467</v>
      </c>
      <c r="Z4071" s="13">
        <v>1</v>
      </c>
      <c r="AA4071" s="13" t="s">
        <v>50</v>
      </c>
      <c r="AB4071" s="13" t="s">
        <v>50</v>
      </c>
      <c r="AC4071" s="13" t="s">
        <v>50</v>
      </c>
      <c r="AD4071" s="13" t="s">
        <v>467</v>
      </c>
      <c r="AE4071" s="13" t="s">
        <v>50</v>
      </c>
      <c r="AF4071" s="13" t="s">
        <v>50</v>
      </c>
      <c r="AG4071" s="13" t="s">
        <v>50</v>
      </c>
      <c r="AH4071" s="13" t="s">
        <v>50</v>
      </c>
      <c r="AI4071" s="13" t="s">
        <v>50</v>
      </c>
      <c r="AJ4071" s="13" t="s">
        <v>50</v>
      </c>
      <c r="AK4071" s="13" t="s">
        <v>38140</v>
      </c>
      <c r="AL4071" s="13" t="s">
        <v>50</v>
      </c>
      <c r="AM4071" s="13" t="s">
        <v>38141</v>
      </c>
      <c r="AN4071" s="13" t="s">
        <v>738</v>
      </c>
      <c r="AO4071" s="13" t="s">
        <v>50</v>
      </c>
      <c r="AP4071" s="15" t="s">
        <v>50</v>
      </c>
      <c r="AQ4071" s="21" t="s">
        <v>38142</v>
      </c>
      <c r="AR4071" s="13" t="s">
        <v>255</v>
      </c>
    </row>
    <row r="4072" spans="1:44" ht="15" thickBot="1">
      <c r="A4072" s="4" t="s">
        <v>38143</v>
      </c>
      <c r="B4072" s="7" t="s">
        <v>50</v>
      </c>
      <c r="C4072" s="6">
        <v>44470</v>
      </c>
      <c r="D4072" s="7" t="s">
        <v>45</v>
      </c>
      <c r="E4072" s="7" t="s">
        <v>46</v>
      </c>
      <c r="F4072" s="7" t="s">
        <v>70</v>
      </c>
      <c r="G4072" s="27" t="s">
        <v>54945</v>
      </c>
      <c r="H4072" s="7" t="s">
        <v>50</v>
      </c>
      <c r="I4072" s="7" t="s">
        <v>50</v>
      </c>
      <c r="J4072" s="6">
        <v>45378</v>
      </c>
      <c r="K4072" s="7" t="s">
        <v>50</v>
      </c>
      <c r="L4072" s="7" t="s">
        <v>467</v>
      </c>
      <c r="M4072" s="7" t="s">
        <v>38144</v>
      </c>
      <c r="N4072" s="7" t="s">
        <v>1954</v>
      </c>
      <c r="O4072" s="7" t="s">
        <v>38145</v>
      </c>
      <c r="P4072" s="5">
        <v>1486381</v>
      </c>
      <c r="Q4072" s="7" t="s">
        <v>245</v>
      </c>
      <c r="R4072" s="34" t="s">
        <v>38146</v>
      </c>
      <c r="S4072" s="34" t="s">
        <v>38147</v>
      </c>
      <c r="T4072" s="7" t="s">
        <v>50</v>
      </c>
      <c r="U4072" s="7" t="s">
        <v>50</v>
      </c>
      <c r="V4072" s="7" t="s">
        <v>50</v>
      </c>
      <c r="W4072" s="7" t="s">
        <v>50</v>
      </c>
      <c r="X4072" s="7" t="s">
        <v>50</v>
      </c>
      <c r="Y4072" s="7" t="s">
        <v>467</v>
      </c>
      <c r="Z4072" s="7">
        <v>1</v>
      </c>
      <c r="AA4072" s="7" t="s">
        <v>50</v>
      </c>
      <c r="AB4072" s="7" t="s">
        <v>50</v>
      </c>
      <c r="AC4072" s="7" t="s">
        <v>50</v>
      </c>
      <c r="AD4072" s="7" t="s">
        <v>467</v>
      </c>
      <c r="AE4072" s="7" t="s">
        <v>50</v>
      </c>
      <c r="AF4072" s="7" t="s">
        <v>50</v>
      </c>
      <c r="AG4072" s="7" t="s">
        <v>50</v>
      </c>
      <c r="AH4072" s="7" t="s">
        <v>50</v>
      </c>
      <c r="AI4072" s="7" t="s">
        <v>50</v>
      </c>
      <c r="AJ4072" s="7" t="s">
        <v>50</v>
      </c>
      <c r="AK4072" s="7" t="s">
        <v>38148</v>
      </c>
      <c r="AL4072" s="7" t="s">
        <v>50</v>
      </c>
      <c r="AM4072" s="7" t="s">
        <v>38149</v>
      </c>
      <c r="AN4072" s="7" t="s">
        <v>66</v>
      </c>
      <c r="AO4072" s="7" t="s">
        <v>38150</v>
      </c>
      <c r="AP4072" s="22" t="s">
        <v>38151</v>
      </c>
      <c r="AQ4072" s="9" t="s">
        <v>50</v>
      </c>
      <c r="AR4072" s="7" t="s">
        <v>50</v>
      </c>
    </row>
    <row r="4073" spans="1:44" ht="15" thickBot="1">
      <c r="A4073" s="10" t="s">
        <v>38152</v>
      </c>
      <c r="B4073" s="13">
        <v>445</v>
      </c>
      <c r="C4073" s="12">
        <v>41640</v>
      </c>
      <c r="D4073" s="13" t="s">
        <v>45</v>
      </c>
      <c r="E4073" s="13" t="s">
        <v>50</v>
      </c>
      <c r="F4073" s="13" t="s">
        <v>70</v>
      </c>
      <c r="G4073" s="27" t="s">
        <v>54945</v>
      </c>
      <c r="H4073" s="13" t="s">
        <v>50</v>
      </c>
      <c r="I4073" s="13" t="s">
        <v>50</v>
      </c>
      <c r="J4073" s="12">
        <v>45379</v>
      </c>
      <c r="K4073" s="13" t="s">
        <v>50</v>
      </c>
      <c r="L4073" s="13" t="s">
        <v>52</v>
      </c>
      <c r="M4073" s="13" t="s">
        <v>50</v>
      </c>
      <c r="N4073" s="13" t="s">
        <v>21611</v>
      </c>
      <c r="O4073" s="13" t="s">
        <v>38153</v>
      </c>
      <c r="P4073" s="11">
        <v>1505533</v>
      </c>
      <c r="Q4073" s="13" t="s">
        <v>759</v>
      </c>
      <c r="R4073" s="33" t="s">
        <v>38154</v>
      </c>
      <c r="S4073" s="33" t="s">
        <v>38155</v>
      </c>
      <c r="T4073" s="13" t="s">
        <v>50</v>
      </c>
      <c r="U4073" s="13" t="s">
        <v>38156</v>
      </c>
      <c r="V4073" s="13" t="s">
        <v>50</v>
      </c>
      <c r="W4073" s="13" t="s">
        <v>50</v>
      </c>
      <c r="X4073" s="13" t="s">
        <v>50</v>
      </c>
      <c r="Y4073" s="13" t="s">
        <v>50</v>
      </c>
      <c r="Z4073" s="13">
        <v>1</v>
      </c>
      <c r="AA4073" s="13" t="s">
        <v>50</v>
      </c>
      <c r="AB4073" s="13" t="s">
        <v>50</v>
      </c>
      <c r="AC4073" s="13" t="s">
        <v>50</v>
      </c>
      <c r="AD4073" s="13" t="s">
        <v>50</v>
      </c>
      <c r="AE4073" s="13" t="s">
        <v>50</v>
      </c>
      <c r="AF4073" s="13" t="s">
        <v>50</v>
      </c>
      <c r="AG4073" s="13" t="s">
        <v>50</v>
      </c>
      <c r="AH4073" s="13" t="s">
        <v>50</v>
      </c>
      <c r="AI4073" s="13" t="s">
        <v>50</v>
      </c>
      <c r="AJ4073" s="13" t="s">
        <v>50</v>
      </c>
      <c r="AK4073" s="13" t="s">
        <v>37826</v>
      </c>
      <c r="AL4073" s="13" t="s">
        <v>50</v>
      </c>
      <c r="AM4073" s="13" t="s">
        <v>38157</v>
      </c>
      <c r="AN4073" s="13" t="s">
        <v>993</v>
      </c>
      <c r="AO4073" s="13" t="s">
        <v>38158</v>
      </c>
      <c r="AP4073" s="21" t="s">
        <v>38159</v>
      </c>
      <c r="AQ4073" s="15" t="s">
        <v>50</v>
      </c>
      <c r="AR4073" s="13" t="s">
        <v>50</v>
      </c>
    </row>
    <row r="4074" spans="1:44" ht="15" thickBot="1">
      <c r="A4074" s="4" t="s">
        <v>38160</v>
      </c>
      <c r="B4074" s="7">
        <v>78</v>
      </c>
      <c r="C4074" s="6">
        <v>42736</v>
      </c>
      <c r="D4074" s="7" t="s">
        <v>45</v>
      </c>
      <c r="E4074" s="7" t="s">
        <v>50</v>
      </c>
      <c r="F4074" s="7" t="s">
        <v>70</v>
      </c>
      <c r="G4074" s="27" t="s">
        <v>54945</v>
      </c>
      <c r="H4074" s="7" t="s">
        <v>50</v>
      </c>
      <c r="I4074" s="7" t="s">
        <v>50</v>
      </c>
      <c r="J4074" s="6">
        <v>45379</v>
      </c>
      <c r="K4074" s="7" t="s">
        <v>50</v>
      </c>
      <c r="L4074" s="7" t="s">
        <v>52</v>
      </c>
      <c r="M4074" s="7" t="s">
        <v>50</v>
      </c>
      <c r="N4074" s="7" t="s">
        <v>38161</v>
      </c>
      <c r="O4074" s="7" t="s">
        <v>38162</v>
      </c>
      <c r="P4074" s="5">
        <v>1612280</v>
      </c>
      <c r="Q4074" s="7" t="s">
        <v>1024</v>
      </c>
      <c r="R4074" s="34" t="s">
        <v>38163</v>
      </c>
      <c r="S4074" s="34" t="s">
        <v>38164</v>
      </c>
      <c r="T4074" s="7" t="s">
        <v>38165</v>
      </c>
      <c r="U4074" s="7" t="s">
        <v>38166</v>
      </c>
      <c r="V4074" s="7" t="s">
        <v>50</v>
      </c>
      <c r="W4074" s="7" t="s">
        <v>50</v>
      </c>
      <c r="X4074" s="7" t="s">
        <v>50</v>
      </c>
      <c r="Y4074" s="7" t="s">
        <v>50</v>
      </c>
      <c r="Z4074" s="7">
        <v>1</v>
      </c>
      <c r="AA4074" s="7" t="s">
        <v>50</v>
      </c>
      <c r="AB4074" s="7" t="s">
        <v>50</v>
      </c>
      <c r="AC4074" s="7" t="s">
        <v>50</v>
      </c>
      <c r="AD4074" s="7" t="s">
        <v>50</v>
      </c>
      <c r="AE4074" s="7" t="s">
        <v>50</v>
      </c>
      <c r="AF4074" s="7" t="s">
        <v>50</v>
      </c>
      <c r="AG4074" s="7" t="s">
        <v>50</v>
      </c>
      <c r="AH4074" s="7" t="s">
        <v>50</v>
      </c>
      <c r="AI4074" s="7" t="s">
        <v>50</v>
      </c>
      <c r="AJ4074" s="7" t="s">
        <v>50</v>
      </c>
      <c r="AK4074" s="7" t="s">
        <v>37826</v>
      </c>
      <c r="AL4074" s="7" t="s">
        <v>50</v>
      </c>
      <c r="AM4074" s="7" t="s">
        <v>38167</v>
      </c>
      <c r="AN4074" s="7" t="s">
        <v>66</v>
      </c>
      <c r="AO4074" s="7" t="s">
        <v>38168</v>
      </c>
      <c r="AP4074" s="22" t="s">
        <v>38169</v>
      </c>
      <c r="AQ4074" s="9" t="s">
        <v>50</v>
      </c>
      <c r="AR4074" s="7" t="s">
        <v>50</v>
      </c>
    </row>
    <row r="4075" spans="1:44" ht="15" thickBot="1">
      <c r="A4075" s="10" t="s">
        <v>38170</v>
      </c>
      <c r="B4075" s="13" t="s">
        <v>50</v>
      </c>
      <c r="C4075" s="12">
        <v>44896</v>
      </c>
      <c r="D4075" s="13" t="s">
        <v>45</v>
      </c>
      <c r="E4075" s="13" t="s">
        <v>46</v>
      </c>
      <c r="F4075" s="13" t="s">
        <v>70</v>
      </c>
      <c r="G4075" s="26" t="s">
        <v>54946</v>
      </c>
      <c r="H4075" s="13" t="s">
        <v>50</v>
      </c>
      <c r="I4075" s="13" t="s">
        <v>50</v>
      </c>
      <c r="J4075" s="12">
        <v>45378</v>
      </c>
      <c r="K4075" s="13" t="s">
        <v>50</v>
      </c>
      <c r="L4075" s="13" t="s">
        <v>467</v>
      </c>
      <c r="M4075" s="13" t="s">
        <v>25656</v>
      </c>
      <c r="N4075" s="13" t="s">
        <v>31640</v>
      </c>
      <c r="O4075" s="13" t="s">
        <v>38171</v>
      </c>
      <c r="P4075" s="11">
        <v>1687025</v>
      </c>
      <c r="Q4075" s="13" t="s">
        <v>245</v>
      </c>
      <c r="R4075" s="30" t="s">
        <v>50</v>
      </c>
      <c r="S4075" s="30" t="s">
        <v>50</v>
      </c>
      <c r="T4075" s="13" t="s">
        <v>50</v>
      </c>
      <c r="U4075" s="13" t="s">
        <v>50</v>
      </c>
      <c r="V4075" s="13" t="s">
        <v>50</v>
      </c>
      <c r="W4075" s="13" t="s">
        <v>50</v>
      </c>
      <c r="X4075" s="13" t="s">
        <v>50</v>
      </c>
      <c r="Y4075" s="13" t="s">
        <v>467</v>
      </c>
      <c r="Z4075" s="13">
        <v>1</v>
      </c>
      <c r="AA4075" s="13" t="s">
        <v>50</v>
      </c>
      <c r="AB4075" s="13" t="s">
        <v>50</v>
      </c>
      <c r="AC4075" s="13" t="s">
        <v>50</v>
      </c>
      <c r="AD4075" s="13" t="s">
        <v>467</v>
      </c>
      <c r="AE4075" s="13" t="s">
        <v>50</v>
      </c>
      <c r="AF4075" s="13" t="s">
        <v>50</v>
      </c>
      <c r="AG4075" s="13" t="s">
        <v>50</v>
      </c>
      <c r="AH4075" s="13" t="s">
        <v>50</v>
      </c>
      <c r="AI4075" s="13" t="s">
        <v>50</v>
      </c>
      <c r="AJ4075" s="13" t="s">
        <v>50</v>
      </c>
      <c r="AK4075" s="13" t="s">
        <v>38172</v>
      </c>
      <c r="AL4075" s="13" t="s">
        <v>50</v>
      </c>
      <c r="AM4075" s="13" t="s">
        <v>38173</v>
      </c>
      <c r="AN4075" s="13" t="s">
        <v>66</v>
      </c>
      <c r="AO4075" s="13" t="s">
        <v>50</v>
      </c>
      <c r="AP4075" s="15" t="s">
        <v>50</v>
      </c>
      <c r="AQ4075" s="21" t="s">
        <v>38174</v>
      </c>
      <c r="AR4075" s="13" t="s">
        <v>255</v>
      </c>
    </row>
    <row r="4076" spans="1:44" ht="15" thickBot="1">
      <c r="A4076" s="4" t="s">
        <v>38175</v>
      </c>
      <c r="B4076" s="5">
        <v>2098</v>
      </c>
      <c r="C4076" s="6">
        <v>41275</v>
      </c>
      <c r="D4076" s="7" t="s">
        <v>45</v>
      </c>
      <c r="E4076" s="7" t="s">
        <v>1939</v>
      </c>
      <c r="F4076" s="7" t="s">
        <v>70</v>
      </c>
      <c r="G4076" s="27" t="s">
        <v>54945</v>
      </c>
      <c r="H4076" s="7" t="s">
        <v>50</v>
      </c>
      <c r="I4076" s="7" t="s">
        <v>50</v>
      </c>
      <c r="J4076" s="6">
        <v>45379</v>
      </c>
      <c r="K4076" s="7" t="s">
        <v>50</v>
      </c>
      <c r="L4076" s="7" t="s">
        <v>52</v>
      </c>
      <c r="M4076" s="7" t="s">
        <v>50</v>
      </c>
      <c r="N4076" s="7" t="s">
        <v>50</v>
      </c>
      <c r="O4076" s="7" t="s">
        <v>38176</v>
      </c>
      <c r="P4076" s="5">
        <v>1834183</v>
      </c>
      <c r="Q4076" s="7" t="s">
        <v>50</v>
      </c>
      <c r="R4076" s="34" t="s">
        <v>38177</v>
      </c>
      <c r="S4076" s="34" t="s">
        <v>38178</v>
      </c>
      <c r="T4076" s="7" t="s">
        <v>50</v>
      </c>
      <c r="U4076" s="7">
        <v>8622443519</v>
      </c>
      <c r="V4076" s="7" t="s">
        <v>50</v>
      </c>
      <c r="W4076" s="7" t="s">
        <v>50</v>
      </c>
      <c r="X4076" s="7" t="s">
        <v>50</v>
      </c>
      <c r="Y4076" s="7" t="s">
        <v>50</v>
      </c>
      <c r="Z4076" s="7">
        <v>1</v>
      </c>
      <c r="AA4076" s="7" t="s">
        <v>50</v>
      </c>
      <c r="AB4076" s="7" t="s">
        <v>50</v>
      </c>
      <c r="AC4076" s="7" t="s">
        <v>50</v>
      </c>
      <c r="AD4076" s="7" t="s">
        <v>50</v>
      </c>
      <c r="AE4076" s="7" t="s">
        <v>50</v>
      </c>
      <c r="AF4076" s="7" t="s">
        <v>50</v>
      </c>
      <c r="AG4076" s="7" t="s">
        <v>50</v>
      </c>
      <c r="AH4076" s="7" t="s">
        <v>50</v>
      </c>
      <c r="AI4076" s="7" t="s">
        <v>50</v>
      </c>
      <c r="AJ4076" s="7" t="s">
        <v>50</v>
      </c>
      <c r="AK4076" s="7" t="s">
        <v>37826</v>
      </c>
      <c r="AL4076" s="7" t="s">
        <v>50</v>
      </c>
      <c r="AM4076" s="7" t="s">
        <v>38179</v>
      </c>
      <c r="AN4076" s="7" t="s">
        <v>798</v>
      </c>
      <c r="AO4076" s="7" t="s">
        <v>38180</v>
      </c>
      <c r="AP4076" s="22" t="s">
        <v>38181</v>
      </c>
      <c r="AQ4076" s="9" t="s">
        <v>50</v>
      </c>
      <c r="AR4076" s="7" t="s">
        <v>50</v>
      </c>
    </row>
    <row r="4077" spans="1:44" ht="15" thickBot="1">
      <c r="A4077" s="10" t="s">
        <v>38182</v>
      </c>
      <c r="B4077" s="13">
        <v>1</v>
      </c>
      <c r="C4077" s="12">
        <v>42005</v>
      </c>
      <c r="D4077" s="13" t="s">
        <v>45</v>
      </c>
      <c r="E4077" s="13" t="s">
        <v>50</v>
      </c>
      <c r="F4077" s="13" t="s">
        <v>70</v>
      </c>
      <c r="G4077" s="26" t="s">
        <v>54946</v>
      </c>
      <c r="H4077" s="13" t="s">
        <v>50</v>
      </c>
      <c r="I4077" s="13" t="s">
        <v>50</v>
      </c>
      <c r="J4077" s="12">
        <v>45379</v>
      </c>
      <c r="K4077" s="13" t="s">
        <v>50</v>
      </c>
      <c r="L4077" s="13" t="s">
        <v>52</v>
      </c>
      <c r="M4077" s="13" t="s">
        <v>50</v>
      </c>
      <c r="N4077" s="13" t="s">
        <v>7606</v>
      </c>
      <c r="O4077" s="13" t="s">
        <v>38183</v>
      </c>
      <c r="P4077" s="11">
        <v>2001332</v>
      </c>
      <c r="Q4077" s="13" t="s">
        <v>77</v>
      </c>
      <c r="R4077" s="33" t="s">
        <v>38184</v>
      </c>
      <c r="S4077" s="33" t="s">
        <v>38185</v>
      </c>
      <c r="T4077" s="13" t="s">
        <v>50</v>
      </c>
      <c r="U4077" s="13" t="s">
        <v>50</v>
      </c>
      <c r="V4077" s="13" t="s">
        <v>50</v>
      </c>
      <c r="W4077" s="13" t="s">
        <v>50</v>
      </c>
      <c r="X4077" s="13" t="s">
        <v>50</v>
      </c>
      <c r="Y4077" s="13" t="s">
        <v>50</v>
      </c>
      <c r="Z4077" s="13">
        <v>1</v>
      </c>
      <c r="AA4077" s="13" t="s">
        <v>50</v>
      </c>
      <c r="AB4077" s="13" t="s">
        <v>50</v>
      </c>
      <c r="AC4077" s="13" t="s">
        <v>50</v>
      </c>
      <c r="AD4077" s="13" t="s">
        <v>50</v>
      </c>
      <c r="AE4077" s="13" t="s">
        <v>50</v>
      </c>
      <c r="AF4077" s="13" t="s">
        <v>50</v>
      </c>
      <c r="AG4077" s="13" t="s">
        <v>50</v>
      </c>
      <c r="AH4077" s="13" t="s">
        <v>50</v>
      </c>
      <c r="AI4077" s="13" t="s">
        <v>50</v>
      </c>
      <c r="AJ4077" s="13" t="s">
        <v>50</v>
      </c>
      <c r="AK4077" s="13" t="s">
        <v>37826</v>
      </c>
      <c r="AL4077" s="13" t="s">
        <v>50</v>
      </c>
      <c r="AM4077" s="13" t="s">
        <v>38186</v>
      </c>
      <c r="AN4077" s="13" t="s">
        <v>5485</v>
      </c>
      <c r="AO4077" s="13" t="s">
        <v>38187</v>
      </c>
      <c r="AP4077" s="21" t="s">
        <v>38188</v>
      </c>
      <c r="AQ4077" s="15" t="s">
        <v>50</v>
      </c>
      <c r="AR4077" s="13" t="s">
        <v>50</v>
      </c>
    </row>
    <row r="4078" spans="1:44" ht="15" thickBot="1">
      <c r="A4078" s="4" t="s">
        <v>38189</v>
      </c>
      <c r="B4078" s="7" t="s">
        <v>50</v>
      </c>
      <c r="C4078" s="7" t="s">
        <v>50</v>
      </c>
      <c r="D4078" s="7" t="s">
        <v>45</v>
      </c>
      <c r="E4078" s="7" t="s">
        <v>50</v>
      </c>
      <c r="F4078" s="7" t="s">
        <v>70</v>
      </c>
      <c r="G4078" s="7" t="s">
        <v>50</v>
      </c>
      <c r="H4078" s="7" t="s">
        <v>50</v>
      </c>
      <c r="I4078" s="7" t="s">
        <v>50</v>
      </c>
      <c r="J4078" s="6">
        <v>45379</v>
      </c>
      <c r="K4078" s="7" t="s">
        <v>50</v>
      </c>
      <c r="L4078" s="7" t="s">
        <v>467</v>
      </c>
      <c r="M4078" s="7" t="s">
        <v>14989</v>
      </c>
      <c r="N4078" s="7" t="s">
        <v>50</v>
      </c>
      <c r="O4078" s="7" t="s">
        <v>38190</v>
      </c>
      <c r="P4078" s="5">
        <v>2041817</v>
      </c>
      <c r="Q4078" s="7" t="s">
        <v>50</v>
      </c>
      <c r="R4078" s="34" t="s">
        <v>38191</v>
      </c>
      <c r="S4078" s="31" t="s">
        <v>50</v>
      </c>
      <c r="T4078" s="7" t="s">
        <v>50</v>
      </c>
      <c r="U4078" s="7" t="s">
        <v>50</v>
      </c>
      <c r="V4078" s="7" t="s">
        <v>50</v>
      </c>
      <c r="W4078" s="7" t="s">
        <v>50</v>
      </c>
      <c r="X4078" s="7" t="s">
        <v>50</v>
      </c>
      <c r="Y4078" s="7" t="s">
        <v>467</v>
      </c>
      <c r="Z4078" s="7">
        <v>1</v>
      </c>
      <c r="AA4078" s="7" t="s">
        <v>50</v>
      </c>
      <c r="AB4078" s="7" t="s">
        <v>50</v>
      </c>
      <c r="AC4078" s="7" t="s">
        <v>50</v>
      </c>
      <c r="AD4078" s="7" t="s">
        <v>467</v>
      </c>
      <c r="AE4078" s="7" t="s">
        <v>50</v>
      </c>
      <c r="AF4078" s="7" t="s">
        <v>50</v>
      </c>
      <c r="AG4078" s="7" t="s">
        <v>50</v>
      </c>
      <c r="AH4078" s="7" t="s">
        <v>50</v>
      </c>
      <c r="AI4078" s="7" t="s">
        <v>50</v>
      </c>
      <c r="AJ4078" s="7" t="s">
        <v>50</v>
      </c>
      <c r="AK4078" s="7" t="s">
        <v>38192</v>
      </c>
      <c r="AL4078" s="7" t="s">
        <v>50</v>
      </c>
      <c r="AM4078" s="7" t="s">
        <v>38193</v>
      </c>
      <c r="AN4078" s="7" t="s">
        <v>66</v>
      </c>
      <c r="AO4078" s="7" t="s">
        <v>38194</v>
      </c>
      <c r="AP4078" s="9" t="s">
        <v>50</v>
      </c>
      <c r="AQ4078" s="22" t="s">
        <v>38195</v>
      </c>
      <c r="AR4078" s="7" t="s">
        <v>50</v>
      </c>
    </row>
    <row r="4079" spans="1:44" ht="15" thickBot="1">
      <c r="A4079" s="10" t="s">
        <v>38196</v>
      </c>
      <c r="B4079" s="13" t="s">
        <v>50</v>
      </c>
      <c r="C4079" s="12">
        <v>36256</v>
      </c>
      <c r="D4079" s="13" t="s">
        <v>45</v>
      </c>
      <c r="E4079" s="13" t="s">
        <v>46</v>
      </c>
      <c r="F4079" s="13" t="s">
        <v>47</v>
      </c>
      <c r="G4079" s="13" t="s">
        <v>48</v>
      </c>
      <c r="H4079" s="13" t="s">
        <v>477</v>
      </c>
      <c r="I4079" s="13" t="s">
        <v>50</v>
      </c>
      <c r="J4079" s="12">
        <v>45503</v>
      </c>
      <c r="K4079" s="13" t="s">
        <v>51</v>
      </c>
      <c r="L4079" s="13" t="s">
        <v>162</v>
      </c>
      <c r="M4079" s="13" t="s">
        <v>38197</v>
      </c>
      <c r="N4079" s="13" t="s">
        <v>720</v>
      </c>
      <c r="O4079" s="13" t="s">
        <v>38198</v>
      </c>
      <c r="P4079" s="13">
        <v>14</v>
      </c>
      <c r="Q4079" s="13" t="s">
        <v>135</v>
      </c>
      <c r="R4079" s="33" t="s">
        <v>38199</v>
      </c>
      <c r="S4079" s="33" t="s">
        <v>38200</v>
      </c>
      <c r="T4079" s="13" t="s">
        <v>50</v>
      </c>
      <c r="U4079" s="13" t="s">
        <v>38201</v>
      </c>
      <c r="V4079" s="13">
        <v>1400000000</v>
      </c>
      <c r="W4079" s="13" t="s">
        <v>209</v>
      </c>
      <c r="X4079" s="13">
        <v>1515556648</v>
      </c>
      <c r="Y4079" s="13" t="s">
        <v>61</v>
      </c>
      <c r="Z4079" s="13">
        <v>3</v>
      </c>
      <c r="AA4079" s="13" t="s">
        <v>50</v>
      </c>
      <c r="AB4079" s="13" t="s">
        <v>50</v>
      </c>
      <c r="AC4079" s="13" t="s">
        <v>50</v>
      </c>
      <c r="AD4079" s="13" t="s">
        <v>50</v>
      </c>
      <c r="AE4079" s="13" t="s">
        <v>50</v>
      </c>
      <c r="AF4079" s="13" t="s">
        <v>50</v>
      </c>
      <c r="AG4079" s="13" t="s">
        <v>50</v>
      </c>
      <c r="AH4079" s="13">
        <v>5265556648</v>
      </c>
      <c r="AI4079" s="13" t="s">
        <v>60</v>
      </c>
      <c r="AJ4079" s="13">
        <v>5265556648</v>
      </c>
      <c r="AK4079" s="13" t="s">
        <v>50</v>
      </c>
      <c r="AL4079" s="13" t="s">
        <v>50</v>
      </c>
      <c r="AM4079" s="13" t="s">
        <v>38202</v>
      </c>
      <c r="AN4079" s="13" t="s">
        <v>66</v>
      </c>
      <c r="AO4079" s="13" t="s">
        <v>38203</v>
      </c>
      <c r="AP4079" s="15" t="s">
        <v>50</v>
      </c>
      <c r="AQ4079" s="21" t="s">
        <v>38204</v>
      </c>
      <c r="AR4079" s="13" t="s">
        <v>50</v>
      </c>
    </row>
    <row r="4080" spans="1:44" ht="15" thickBot="1">
      <c r="A4080" s="4" t="s">
        <v>38205</v>
      </c>
      <c r="B4080" s="7" t="s">
        <v>50</v>
      </c>
      <c r="C4080" s="6">
        <v>25968</v>
      </c>
      <c r="D4080" s="7" t="s">
        <v>45</v>
      </c>
      <c r="E4080" s="7" t="s">
        <v>46</v>
      </c>
      <c r="F4080" s="7" t="s">
        <v>47</v>
      </c>
      <c r="G4080" s="7" t="s">
        <v>71</v>
      </c>
      <c r="H4080" s="7" t="s">
        <v>49</v>
      </c>
      <c r="I4080" s="7" t="s">
        <v>50</v>
      </c>
      <c r="J4080" s="6">
        <v>45502</v>
      </c>
      <c r="K4080" s="7" t="s">
        <v>161</v>
      </c>
      <c r="L4080" s="7" t="s">
        <v>268</v>
      </c>
      <c r="M4080" s="7" t="s">
        <v>38206</v>
      </c>
      <c r="N4080" s="7" t="s">
        <v>75</v>
      </c>
      <c r="O4080" s="7" t="s">
        <v>38207</v>
      </c>
      <c r="P4080" s="7">
        <v>52</v>
      </c>
      <c r="Q4080" s="7" t="s">
        <v>77</v>
      </c>
      <c r="R4080" s="34" t="s">
        <v>38208</v>
      </c>
      <c r="S4080" s="34" t="s">
        <v>38209</v>
      </c>
      <c r="T4080" s="7" t="s">
        <v>38210</v>
      </c>
      <c r="U4080" s="7" t="s">
        <v>38211</v>
      </c>
      <c r="V4080" s="7">
        <v>2716754717</v>
      </c>
      <c r="W4080" s="7" t="s">
        <v>60</v>
      </c>
      <c r="X4080" s="7">
        <v>2716754717</v>
      </c>
      <c r="Y4080" s="7" t="s">
        <v>61</v>
      </c>
      <c r="Z4080" s="7">
        <v>4</v>
      </c>
      <c r="AA4080" s="7" t="s">
        <v>50</v>
      </c>
      <c r="AB4080" s="7" t="s">
        <v>50</v>
      </c>
      <c r="AC4080" s="7" t="s">
        <v>50</v>
      </c>
      <c r="AD4080" s="7" t="s">
        <v>50</v>
      </c>
      <c r="AE4080" s="7" t="s">
        <v>50</v>
      </c>
      <c r="AF4080" s="7" t="s">
        <v>50</v>
      </c>
      <c r="AG4080" s="7" t="s">
        <v>50</v>
      </c>
      <c r="AH4080" s="7">
        <v>9516754717</v>
      </c>
      <c r="AI4080" s="7" t="s">
        <v>60</v>
      </c>
      <c r="AJ4080" s="7">
        <v>9516754717</v>
      </c>
      <c r="AK4080" s="7" t="s">
        <v>38212</v>
      </c>
      <c r="AL4080" s="7" t="s">
        <v>50</v>
      </c>
      <c r="AM4080" s="7" t="s">
        <v>38213</v>
      </c>
      <c r="AN4080" s="7" t="s">
        <v>66</v>
      </c>
      <c r="AO4080" s="7" t="s">
        <v>38214</v>
      </c>
      <c r="AP4080" s="22" t="s">
        <v>38215</v>
      </c>
      <c r="AQ4080" s="9" t="s">
        <v>50</v>
      </c>
      <c r="AR4080" s="7" t="s">
        <v>50</v>
      </c>
    </row>
    <row r="4081" spans="1:44" ht="15" thickBot="1">
      <c r="A4081" s="10" t="s">
        <v>38216</v>
      </c>
      <c r="B4081" s="13" t="s">
        <v>50</v>
      </c>
      <c r="C4081" s="12">
        <v>31048</v>
      </c>
      <c r="D4081" s="13" t="s">
        <v>45</v>
      </c>
      <c r="E4081" s="13" t="s">
        <v>46</v>
      </c>
      <c r="F4081" s="13" t="s">
        <v>47</v>
      </c>
      <c r="G4081" s="13" t="s">
        <v>48</v>
      </c>
      <c r="H4081" s="13" t="s">
        <v>49</v>
      </c>
      <c r="I4081" s="13" t="s">
        <v>50</v>
      </c>
      <c r="J4081" s="12">
        <v>45502</v>
      </c>
      <c r="K4081" s="13" t="s">
        <v>51</v>
      </c>
      <c r="L4081" s="13" t="s">
        <v>162</v>
      </c>
      <c r="M4081" s="13" t="s">
        <v>38217</v>
      </c>
      <c r="N4081" s="13" t="s">
        <v>1626</v>
      </c>
      <c r="O4081" s="13" t="s">
        <v>38218</v>
      </c>
      <c r="P4081" s="13">
        <v>129</v>
      </c>
      <c r="Q4081" s="13" t="s">
        <v>135</v>
      </c>
      <c r="R4081" s="33" t="s">
        <v>38219</v>
      </c>
      <c r="S4081" s="33" t="s">
        <v>38220</v>
      </c>
      <c r="T4081" s="13" t="s">
        <v>50</v>
      </c>
      <c r="U4081" s="13" t="s">
        <v>50</v>
      </c>
      <c r="V4081" s="13">
        <v>1300000000</v>
      </c>
      <c r="W4081" s="13" t="s">
        <v>60</v>
      </c>
      <c r="X4081" s="13">
        <v>1300000000</v>
      </c>
      <c r="Y4081" s="13" t="s">
        <v>171</v>
      </c>
      <c r="Z4081" s="13">
        <v>3</v>
      </c>
      <c r="AA4081" s="13">
        <v>6700000000</v>
      </c>
      <c r="AB4081" s="13" t="s">
        <v>60</v>
      </c>
      <c r="AC4081" s="13">
        <v>6700000000</v>
      </c>
      <c r="AD4081" s="13" t="s">
        <v>62</v>
      </c>
      <c r="AE4081" s="13">
        <v>6700000000</v>
      </c>
      <c r="AF4081" s="13" t="s">
        <v>60</v>
      </c>
      <c r="AG4081" s="13">
        <v>6700000000</v>
      </c>
      <c r="AH4081" s="13">
        <v>9000000000</v>
      </c>
      <c r="AI4081" s="13" t="s">
        <v>60</v>
      </c>
      <c r="AJ4081" s="13">
        <v>9000000000</v>
      </c>
      <c r="AK4081" s="13" t="s">
        <v>1387</v>
      </c>
      <c r="AL4081" s="13" t="s">
        <v>50</v>
      </c>
      <c r="AM4081" s="13" t="s">
        <v>38221</v>
      </c>
      <c r="AN4081" s="13" t="s">
        <v>66</v>
      </c>
      <c r="AO4081" s="13" t="s">
        <v>38222</v>
      </c>
      <c r="AP4081" s="15" t="s">
        <v>50</v>
      </c>
      <c r="AQ4081" s="21" t="s">
        <v>38223</v>
      </c>
      <c r="AR4081" s="13" t="s">
        <v>50</v>
      </c>
    </row>
    <row r="4082" spans="1:44" ht="15" thickBot="1">
      <c r="A4082" s="4" t="s">
        <v>38224</v>
      </c>
      <c r="B4082" s="7" t="s">
        <v>50</v>
      </c>
      <c r="C4082" s="6">
        <v>40909</v>
      </c>
      <c r="D4082" s="7" t="s">
        <v>45</v>
      </c>
      <c r="E4082" s="7" t="s">
        <v>46</v>
      </c>
      <c r="F4082" s="7" t="s">
        <v>70</v>
      </c>
      <c r="G4082" s="7" t="s">
        <v>145</v>
      </c>
      <c r="H4082" s="7" t="s">
        <v>38225</v>
      </c>
      <c r="I4082" s="7" t="s">
        <v>50</v>
      </c>
      <c r="J4082" s="6">
        <v>45503</v>
      </c>
      <c r="K4082" s="7" t="s">
        <v>191</v>
      </c>
      <c r="L4082" s="7" t="s">
        <v>124</v>
      </c>
      <c r="M4082" s="7" t="s">
        <v>38226</v>
      </c>
      <c r="N4082" s="7" t="s">
        <v>769</v>
      </c>
      <c r="O4082" s="7" t="s">
        <v>38227</v>
      </c>
      <c r="P4082" s="7">
        <v>299</v>
      </c>
      <c r="Q4082" s="7" t="s">
        <v>520</v>
      </c>
      <c r="R4082" s="34" t="s">
        <v>38228</v>
      </c>
      <c r="S4082" s="34" t="s">
        <v>38229</v>
      </c>
      <c r="T4082" s="7" t="s">
        <v>38230</v>
      </c>
      <c r="U4082" s="7" t="s">
        <v>38231</v>
      </c>
      <c r="V4082" s="7">
        <v>56100000</v>
      </c>
      <c r="W4082" s="7" t="s">
        <v>60</v>
      </c>
      <c r="X4082" s="7">
        <v>56100000</v>
      </c>
      <c r="Y4082" s="7" t="s">
        <v>81</v>
      </c>
      <c r="Z4082" s="7">
        <v>5</v>
      </c>
      <c r="AA4082" s="7">
        <v>56100000</v>
      </c>
      <c r="AB4082" s="7" t="s">
        <v>60</v>
      </c>
      <c r="AC4082" s="7">
        <v>56100000</v>
      </c>
      <c r="AD4082" s="7" t="s">
        <v>124</v>
      </c>
      <c r="AE4082" s="7">
        <v>123184323</v>
      </c>
      <c r="AF4082" s="7" t="s">
        <v>60</v>
      </c>
      <c r="AG4082" s="7">
        <v>123184323</v>
      </c>
      <c r="AH4082" s="7">
        <v>123184323</v>
      </c>
      <c r="AI4082" s="7" t="s">
        <v>60</v>
      </c>
      <c r="AJ4082" s="7">
        <v>123184323</v>
      </c>
      <c r="AK4082" s="7" t="s">
        <v>38232</v>
      </c>
      <c r="AL4082" s="7" t="s">
        <v>50</v>
      </c>
      <c r="AM4082" s="7" t="s">
        <v>38233</v>
      </c>
      <c r="AN4082" s="7" t="s">
        <v>66</v>
      </c>
      <c r="AO4082" s="7" t="s">
        <v>38234</v>
      </c>
      <c r="AP4082" s="22" t="s">
        <v>38235</v>
      </c>
      <c r="AQ4082" s="9" t="s">
        <v>50</v>
      </c>
      <c r="AR4082" s="7" t="s">
        <v>50</v>
      </c>
    </row>
    <row r="4083" spans="1:44" ht="15" thickBot="1">
      <c r="A4083" s="10" t="s">
        <v>38236</v>
      </c>
      <c r="B4083" s="13" t="s">
        <v>50</v>
      </c>
      <c r="C4083" s="12">
        <v>42005</v>
      </c>
      <c r="D4083" s="13" t="s">
        <v>45</v>
      </c>
      <c r="E4083" s="13" t="s">
        <v>46</v>
      </c>
      <c r="F4083" s="13" t="s">
        <v>70</v>
      </c>
      <c r="G4083" s="13" t="s">
        <v>114</v>
      </c>
      <c r="H4083" s="13" t="s">
        <v>38237</v>
      </c>
      <c r="I4083" s="13" t="s">
        <v>50</v>
      </c>
      <c r="J4083" s="12">
        <v>45503</v>
      </c>
      <c r="K4083" s="13" t="s">
        <v>177</v>
      </c>
      <c r="L4083" s="13" t="s">
        <v>124</v>
      </c>
      <c r="M4083" s="13" t="s">
        <v>38238</v>
      </c>
      <c r="N4083" s="13" t="s">
        <v>133</v>
      </c>
      <c r="O4083" s="13" t="s">
        <v>38239</v>
      </c>
      <c r="P4083" s="13">
        <v>336</v>
      </c>
      <c r="Q4083" s="13" t="s">
        <v>135</v>
      </c>
      <c r="R4083" s="29" t="s">
        <v>38240</v>
      </c>
      <c r="S4083" s="33" t="s">
        <v>38241</v>
      </c>
      <c r="T4083" s="13" t="s">
        <v>38242</v>
      </c>
      <c r="U4083" s="13" t="s">
        <v>50</v>
      </c>
      <c r="V4083" s="13">
        <v>200000000</v>
      </c>
      <c r="W4083" s="13" t="s">
        <v>60</v>
      </c>
      <c r="X4083" s="13">
        <v>200000000</v>
      </c>
      <c r="Y4083" s="13" t="s">
        <v>81</v>
      </c>
      <c r="Z4083" s="13">
        <v>6</v>
      </c>
      <c r="AA4083" s="13">
        <v>200000000</v>
      </c>
      <c r="AB4083" s="13" t="s">
        <v>60</v>
      </c>
      <c r="AC4083" s="13">
        <v>200000000</v>
      </c>
      <c r="AD4083" s="13" t="s">
        <v>124</v>
      </c>
      <c r="AE4083" s="13">
        <v>275500000</v>
      </c>
      <c r="AF4083" s="13" t="s">
        <v>60</v>
      </c>
      <c r="AG4083" s="13">
        <v>275500000</v>
      </c>
      <c r="AH4083" s="13">
        <v>275500000</v>
      </c>
      <c r="AI4083" s="13" t="s">
        <v>60</v>
      </c>
      <c r="AJ4083" s="13">
        <v>275500000</v>
      </c>
      <c r="AK4083" s="13" t="s">
        <v>38243</v>
      </c>
      <c r="AL4083" s="13" t="s">
        <v>50</v>
      </c>
      <c r="AM4083" s="13" t="s">
        <v>38244</v>
      </c>
      <c r="AN4083" s="13" t="s">
        <v>66</v>
      </c>
      <c r="AO4083" s="13" t="s">
        <v>38245</v>
      </c>
      <c r="AP4083" s="21" t="s">
        <v>38246</v>
      </c>
      <c r="AQ4083" s="15" t="s">
        <v>50</v>
      </c>
      <c r="AR4083" s="13" t="s">
        <v>50</v>
      </c>
    </row>
    <row r="4084" spans="1:44" ht="15" thickBot="1">
      <c r="A4084" s="4" t="s">
        <v>38247</v>
      </c>
      <c r="B4084" s="7" t="s">
        <v>50</v>
      </c>
      <c r="C4084" s="6">
        <v>2709</v>
      </c>
      <c r="D4084" s="7" t="s">
        <v>45</v>
      </c>
      <c r="E4084" s="7" t="s">
        <v>46</v>
      </c>
      <c r="F4084" s="7" t="s">
        <v>47</v>
      </c>
      <c r="G4084" s="7" t="s">
        <v>48</v>
      </c>
      <c r="H4084" s="7" t="s">
        <v>328</v>
      </c>
      <c r="I4084" s="7" t="s">
        <v>50</v>
      </c>
      <c r="J4084" s="6">
        <v>45502</v>
      </c>
      <c r="K4084" s="7" t="s">
        <v>51</v>
      </c>
      <c r="L4084" s="7" t="s">
        <v>62</v>
      </c>
      <c r="M4084" s="7" t="s">
        <v>38248</v>
      </c>
      <c r="N4084" s="7" t="s">
        <v>791</v>
      </c>
      <c r="O4084" s="7" t="s">
        <v>38249</v>
      </c>
      <c r="P4084" s="7">
        <v>345</v>
      </c>
      <c r="Q4084" s="7" t="s">
        <v>245</v>
      </c>
      <c r="R4084" s="34" t="s">
        <v>38250</v>
      </c>
      <c r="S4084" s="34" t="s">
        <v>38251</v>
      </c>
      <c r="T4084" s="7" t="s">
        <v>38252</v>
      </c>
      <c r="U4084" s="7" t="s">
        <v>38253</v>
      </c>
      <c r="V4084" s="7">
        <v>875000000</v>
      </c>
      <c r="W4084" s="7" t="s">
        <v>60</v>
      </c>
      <c r="X4084" s="7">
        <v>875000000</v>
      </c>
      <c r="Y4084" s="7" t="s">
        <v>171</v>
      </c>
      <c r="Z4084" s="7">
        <v>1</v>
      </c>
      <c r="AA4084" s="7">
        <v>875000000</v>
      </c>
      <c r="AB4084" s="7" t="s">
        <v>60</v>
      </c>
      <c r="AC4084" s="7">
        <v>875000000</v>
      </c>
      <c r="AD4084" s="7" t="s">
        <v>62</v>
      </c>
      <c r="AE4084" s="7">
        <v>875000000</v>
      </c>
      <c r="AF4084" s="7" t="s">
        <v>60</v>
      </c>
      <c r="AG4084" s="7">
        <v>875000000</v>
      </c>
      <c r="AH4084" s="7">
        <v>875000000</v>
      </c>
      <c r="AI4084" s="7" t="s">
        <v>60</v>
      </c>
      <c r="AJ4084" s="7">
        <v>875000000</v>
      </c>
      <c r="AK4084" s="7" t="s">
        <v>50</v>
      </c>
      <c r="AL4084" s="7" t="s">
        <v>50</v>
      </c>
      <c r="AM4084" s="7" t="s">
        <v>38254</v>
      </c>
      <c r="AN4084" s="7" t="s">
        <v>66</v>
      </c>
      <c r="AO4084" s="7" t="s">
        <v>38255</v>
      </c>
      <c r="AP4084" s="22" t="s">
        <v>38256</v>
      </c>
      <c r="AQ4084" s="9" t="s">
        <v>50</v>
      </c>
      <c r="AR4084" s="7" t="s">
        <v>50</v>
      </c>
    </row>
    <row r="4085" spans="1:44" ht="15" thickBot="1">
      <c r="A4085" s="10" t="s">
        <v>38257</v>
      </c>
      <c r="B4085" s="13" t="s">
        <v>50</v>
      </c>
      <c r="C4085" s="12">
        <v>42736</v>
      </c>
      <c r="D4085" s="13" t="s">
        <v>45</v>
      </c>
      <c r="E4085" s="13" t="s">
        <v>46</v>
      </c>
      <c r="F4085" s="13" t="s">
        <v>70</v>
      </c>
      <c r="G4085" s="26" t="s">
        <v>54946</v>
      </c>
      <c r="H4085" s="13" t="s">
        <v>36767</v>
      </c>
      <c r="I4085" s="13" t="s">
        <v>50</v>
      </c>
      <c r="J4085" s="12">
        <v>45502</v>
      </c>
      <c r="K4085" s="13" t="s">
        <v>116</v>
      </c>
      <c r="L4085" s="13" t="s">
        <v>147</v>
      </c>
      <c r="M4085" s="13" t="s">
        <v>38258</v>
      </c>
      <c r="N4085" s="13" t="s">
        <v>180</v>
      </c>
      <c r="O4085" s="13" t="s">
        <v>38259</v>
      </c>
      <c r="P4085" s="13">
        <v>479</v>
      </c>
      <c r="Q4085" s="13" t="s">
        <v>120</v>
      </c>
      <c r="R4085" s="33" t="s">
        <v>38260</v>
      </c>
      <c r="S4085" s="33" t="s">
        <v>38261</v>
      </c>
      <c r="T4085" s="13" t="s">
        <v>38262</v>
      </c>
      <c r="U4085" s="13" t="s">
        <v>50</v>
      </c>
      <c r="V4085" s="13">
        <v>32000000</v>
      </c>
      <c r="W4085" s="13" t="s">
        <v>60</v>
      </c>
      <c r="X4085" s="13">
        <v>32000000</v>
      </c>
      <c r="Y4085" s="13" t="s">
        <v>154</v>
      </c>
      <c r="Z4085" s="13">
        <v>10</v>
      </c>
      <c r="AA4085" s="13">
        <v>32000000</v>
      </c>
      <c r="AB4085" s="13" t="s">
        <v>60</v>
      </c>
      <c r="AC4085" s="13">
        <v>32000000</v>
      </c>
      <c r="AD4085" s="13" t="s">
        <v>147</v>
      </c>
      <c r="AE4085" s="13">
        <v>56025000</v>
      </c>
      <c r="AF4085" s="13" t="s">
        <v>60</v>
      </c>
      <c r="AG4085" s="13">
        <v>56025000</v>
      </c>
      <c r="AH4085" s="13">
        <v>58449999</v>
      </c>
      <c r="AI4085" s="13" t="s">
        <v>60</v>
      </c>
      <c r="AJ4085" s="13">
        <v>58449999</v>
      </c>
      <c r="AK4085" s="13" t="s">
        <v>38263</v>
      </c>
      <c r="AL4085" s="13" t="s">
        <v>50</v>
      </c>
      <c r="AM4085" s="13" t="s">
        <v>38264</v>
      </c>
      <c r="AN4085" s="13" t="s">
        <v>66</v>
      </c>
      <c r="AO4085" s="13" t="s">
        <v>38262</v>
      </c>
      <c r="AP4085" s="21" t="s">
        <v>38265</v>
      </c>
      <c r="AQ4085" s="15" t="s">
        <v>50</v>
      </c>
      <c r="AR4085" s="13" t="s">
        <v>50</v>
      </c>
    </row>
    <row r="4086" spans="1:44" ht="15" thickBot="1">
      <c r="A4086" s="4" t="s">
        <v>38266</v>
      </c>
      <c r="B4086" s="7" t="s">
        <v>50</v>
      </c>
      <c r="C4086" s="6">
        <v>36161</v>
      </c>
      <c r="D4086" s="7" t="s">
        <v>45</v>
      </c>
      <c r="E4086" s="7" t="s">
        <v>46</v>
      </c>
      <c r="F4086" s="7" t="s">
        <v>638</v>
      </c>
      <c r="G4086" s="7" t="s">
        <v>48</v>
      </c>
      <c r="H4086" s="7" t="s">
        <v>49</v>
      </c>
      <c r="I4086" s="7" t="s">
        <v>50</v>
      </c>
      <c r="J4086" s="6">
        <v>45502</v>
      </c>
      <c r="K4086" s="7" t="s">
        <v>161</v>
      </c>
      <c r="L4086" s="7" t="s">
        <v>131</v>
      </c>
      <c r="M4086" s="7" t="s">
        <v>38267</v>
      </c>
      <c r="N4086" s="7" t="s">
        <v>9571</v>
      </c>
      <c r="O4086" s="7" t="s">
        <v>38268</v>
      </c>
      <c r="P4086" s="7">
        <v>850</v>
      </c>
      <c r="Q4086" s="7" t="s">
        <v>360</v>
      </c>
      <c r="R4086" s="34" t="s">
        <v>38269</v>
      </c>
      <c r="S4086" s="34" t="s">
        <v>38270</v>
      </c>
      <c r="T4086" s="7" t="s">
        <v>38271</v>
      </c>
      <c r="U4086" s="7" t="s">
        <v>38272</v>
      </c>
      <c r="V4086" s="7">
        <v>400000000</v>
      </c>
      <c r="W4086" s="7" t="s">
        <v>209</v>
      </c>
      <c r="X4086" s="7">
        <v>432504439</v>
      </c>
      <c r="Y4086" s="7" t="s">
        <v>171</v>
      </c>
      <c r="Z4086" s="7">
        <v>1</v>
      </c>
      <c r="AA4086" s="7" t="s">
        <v>50</v>
      </c>
      <c r="AB4086" s="7" t="s">
        <v>50</v>
      </c>
      <c r="AC4086" s="7" t="s">
        <v>50</v>
      </c>
      <c r="AD4086" s="7" t="s">
        <v>50</v>
      </c>
      <c r="AE4086" s="7" t="s">
        <v>50</v>
      </c>
      <c r="AF4086" s="7" t="s">
        <v>50</v>
      </c>
      <c r="AG4086" s="7" t="s">
        <v>50</v>
      </c>
      <c r="AH4086" s="7">
        <v>400000000</v>
      </c>
      <c r="AI4086" s="7" t="s">
        <v>209</v>
      </c>
      <c r="AJ4086" s="7">
        <v>432504439</v>
      </c>
      <c r="AK4086" s="7" t="s">
        <v>50</v>
      </c>
      <c r="AL4086" s="7" t="s">
        <v>50</v>
      </c>
      <c r="AM4086" s="7" t="s">
        <v>38273</v>
      </c>
      <c r="AN4086" s="7" t="s">
        <v>66</v>
      </c>
      <c r="AO4086" s="7" t="s">
        <v>38274</v>
      </c>
      <c r="AP4086" s="22" t="s">
        <v>38275</v>
      </c>
      <c r="AQ4086" s="9" t="s">
        <v>50</v>
      </c>
      <c r="AR4086" s="7" t="s">
        <v>50</v>
      </c>
    </row>
    <row r="4087" spans="1:44" ht="15" thickBot="1">
      <c r="A4087" s="10" t="s">
        <v>38276</v>
      </c>
      <c r="B4087" s="13" t="s">
        <v>50</v>
      </c>
      <c r="C4087" s="12">
        <v>41324</v>
      </c>
      <c r="D4087" s="13" t="s">
        <v>45</v>
      </c>
      <c r="E4087" s="13" t="s">
        <v>46</v>
      </c>
      <c r="F4087" s="13" t="s">
        <v>47</v>
      </c>
      <c r="G4087" s="13" t="s">
        <v>145</v>
      </c>
      <c r="H4087" s="13" t="s">
        <v>115</v>
      </c>
      <c r="I4087" s="13" t="s">
        <v>50</v>
      </c>
      <c r="J4087" s="12">
        <v>45502</v>
      </c>
      <c r="K4087" s="13" t="s">
        <v>116</v>
      </c>
      <c r="L4087" s="13" t="s">
        <v>62</v>
      </c>
      <c r="M4087" s="13" t="s">
        <v>38277</v>
      </c>
      <c r="N4087" s="13" t="s">
        <v>230</v>
      </c>
      <c r="O4087" s="13" t="s">
        <v>38278</v>
      </c>
      <c r="P4087" s="13">
        <v>864</v>
      </c>
      <c r="Q4087" s="13" t="s">
        <v>120</v>
      </c>
      <c r="R4087" s="33" t="s">
        <v>38279</v>
      </c>
      <c r="S4087" s="33" t="s">
        <v>38280</v>
      </c>
      <c r="T4087" s="13" t="s">
        <v>38281</v>
      </c>
      <c r="U4087" s="13" t="s">
        <v>38282</v>
      </c>
      <c r="V4087" s="13">
        <v>50000000</v>
      </c>
      <c r="W4087" s="13" t="s">
        <v>60</v>
      </c>
      <c r="X4087" s="13">
        <v>50000000</v>
      </c>
      <c r="Y4087" s="13" t="s">
        <v>61</v>
      </c>
      <c r="Z4087" s="13">
        <v>11</v>
      </c>
      <c r="AA4087" s="13">
        <v>50000000</v>
      </c>
      <c r="AB4087" s="13" t="s">
        <v>60</v>
      </c>
      <c r="AC4087" s="13">
        <v>50000000</v>
      </c>
      <c r="AD4087" s="13" t="s">
        <v>62</v>
      </c>
      <c r="AE4087" s="13">
        <v>334356591</v>
      </c>
      <c r="AF4087" s="13" t="s">
        <v>60</v>
      </c>
      <c r="AG4087" s="13">
        <v>334356591</v>
      </c>
      <c r="AH4087" s="13">
        <v>364146590</v>
      </c>
      <c r="AI4087" s="13" t="s">
        <v>60</v>
      </c>
      <c r="AJ4087" s="13">
        <v>364146590</v>
      </c>
      <c r="AK4087" s="13" t="s">
        <v>38283</v>
      </c>
      <c r="AL4087" s="13" t="s">
        <v>38284</v>
      </c>
      <c r="AM4087" s="13" t="s">
        <v>38285</v>
      </c>
      <c r="AN4087" s="13" t="s">
        <v>66</v>
      </c>
      <c r="AO4087" s="13" t="s">
        <v>38286</v>
      </c>
      <c r="AP4087" s="21" t="s">
        <v>38287</v>
      </c>
      <c r="AQ4087" s="15" t="s">
        <v>50</v>
      </c>
      <c r="AR4087" s="13" t="s">
        <v>50</v>
      </c>
    </row>
    <row r="4088" spans="1:44" ht="15" thickBot="1">
      <c r="A4088" s="4" t="s">
        <v>38288</v>
      </c>
      <c r="B4088" s="7" t="s">
        <v>50</v>
      </c>
      <c r="C4088" s="6">
        <v>44197</v>
      </c>
      <c r="D4088" s="7" t="s">
        <v>45</v>
      </c>
      <c r="E4088" s="7" t="s">
        <v>46</v>
      </c>
      <c r="F4088" s="7" t="s">
        <v>70</v>
      </c>
      <c r="G4088" s="26" t="s">
        <v>54946</v>
      </c>
      <c r="H4088" s="7" t="s">
        <v>50</v>
      </c>
      <c r="I4088" s="7" t="s">
        <v>50</v>
      </c>
      <c r="J4088" s="6">
        <v>45502</v>
      </c>
      <c r="K4088" s="7" t="s">
        <v>50</v>
      </c>
      <c r="L4088" s="7" t="s">
        <v>178</v>
      </c>
      <c r="M4088" s="7" t="s">
        <v>38289</v>
      </c>
      <c r="N4088" s="7" t="s">
        <v>54</v>
      </c>
      <c r="O4088" s="7" t="s">
        <v>38290</v>
      </c>
      <c r="P4088" s="5">
        <v>1037</v>
      </c>
      <c r="Q4088" s="7" t="s">
        <v>56</v>
      </c>
      <c r="R4088" s="34" t="s">
        <v>38291</v>
      </c>
      <c r="S4088" s="34" t="s">
        <v>38292</v>
      </c>
      <c r="T4088" s="7" t="s">
        <v>50</v>
      </c>
      <c r="U4088" s="7" t="s">
        <v>50</v>
      </c>
      <c r="V4088" s="7">
        <v>13500000</v>
      </c>
      <c r="W4088" s="7" t="s">
        <v>60</v>
      </c>
      <c r="X4088" s="7">
        <v>13500000</v>
      </c>
      <c r="Y4088" s="7" t="s">
        <v>50</v>
      </c>
      <c r="Z4088" s="7">
        <v>2</v>
      </c>
      <c r="AA4088" s="7">
        <v>13500000</v>
      </c>
      <c r="AB4088" s="7" t="s">
        <v>60</v>
      </c>
      <c r="AC4088" s="7">
        <v>13500000</v>
      </c>
      <c r="AD4088" s="7" t="s">
        <v>178</v>
      </c>
      <c r="AE4088" s="7">
        <v>13500000</v>
      </c>
      <c r="AF4088" s="7" t="s">
        <v>60</v>
      </c>
      <c r="AG4088" s="7">
        <v>13500000</v>
      </c>
      <c r="AH4088" s="7">
        <v>13500000</v>
      </c>
      <c r="AI4088" s="7" t="s">
        <v>60</v>
      </c>
      <c r="AJ4088" s="7">
        <v>13500000</v>
      </c>
      <c r="AK4088" s="7" t="s">
        <v>38293</v>
      </c>
      <c r="AL4088" s="7" t="s">
        <v>50</v>
      </c>
      <c r="AM4088" s="7" t="s">
        <v>38294</v>
      </c>
      <c r="AN4088" s="7" t="s">
        <v>66</v>
      </c>
      <c r="AO4088" s="7" t="s">
        <v>38295</v>
      </c>
      <c r="AP4088" s="22" t="s">
        <v>38296</v>
      </c>
      <c r="AQ4088" s="9" t="s">
        <v>50</v>
      </c>
      <c r="AR4088" s="7" t="s">
        <v>50</v>
      </c>
    </row>
    <row r="4089" spans="1:44" ht="15" thickBot="1">
      <c r="A4089" s="10" t="s">
        <v>38297</v>
      </c>
      <c r="B4089" s="13" t="s">
        <v>50</v>
      </c>
      <c r="C4089" s="12">
        <v>43283</v>
      </c>
      <c r="D4089" s="13" t="s">
        <v>45</v>
      </c>
      <c r="E4089" s="13" t="s">
        <v>46</v>
      </c>
      <c r="F4089" s="13" t="s">
        <v>70</v>
      </c>
      <c r="G4089" s="13" t="s">
        <v>114</v>
      </c>
      <c r="H4089" s="13" t="s">
        <v>50</v>
      </c>
      <c r="I4089" s="13" t="s">
        <v>50</v>
      </c>
      <c r="J4089" s="12">
        <v>45502</v>
      </c>
      <c r="K4089" s="13" t="s">
        <v>116</v>
      </c>
      <c r="L4089" s="13" t="s">
        <v>147</v>
      </c>
      <c r="M4089" s="13" t="s">
        <v>38298</v>
      </c>
      <c r="N4089" s="13" t="s">
        <v>38299</v>
      </c>
      <c r="O4089" s="13" t="s">
        <v>38300</v>
      </c>
      <c r="P4089" s="11">
        <v>1061</v>
      </c>
      <c r="Q4089" s="13" t="s">
        <v>360</v>
      </c>
      <c r="R4089" s="33" t="s">
        <v>38301</v>
      </c>
      <c r="S4089" s="33" t="s">
        <v>38302</v>
      </c>
      <c r="T4089" s="13" t="s">
        <v>38303</v>
      </c>
      <c r="U4089" s="13" t="s">
        <v>38304</v>
      </c>
      <c r="V4089" s="13">
        <v>110700000</v>
      </c>
      <c r="W4089" s="13" t="s">
        <v>209</v>
      </c>
      <c r="X4089" s="13">
        <v>120225725</v>
      </c>
      <c r="Y4089" s="13" t="s">
        <v>154</v>
      </c>
      <c r="Z4089" s="13">
        <v>2</v>
      </c>
      <c r="AA4089" s="13">
        <v>110700000</v>
      </c>
      <c r="AB4089" s="13" t="s">
        <v>209</v>
      </c>
      <c r="AC4089" s="13">
        <v>120225725</v>
      </c>
      <c r="AD4089" s="13" t="s">
        <v>147</v>
      </c>
      <c r="AE4089" s="13">
        <v>135700000</v>
      </c>
      <c r="AF4089" s="13" t="s">
        <v>209</v>
      </c>
      <c r="AG4089" s="13">
        <v>147651989</v>
      </c>
      <c r="AH4089" s="13">
        <v>135700000</v>
      </c>
      <c r="AI4089" s="13" t="s">
        <v>209</v>
      </c>
      <c r="AJ4089" s="13">
        <v>147651989</v>
      </c>
      <c r="AK4089" s="13" t="s">
        <v>38305</v>
      </c>
      <c r="AL4089" s="13" t="s">
        <v>50</v>
      </c>
      <c r="AM4089" s="13" t="s">
        <v>38306</v>
      </c>
      <c r="AN4089" s="13" t="s">
        <v>66</v>
      </c>
      <c r="AO4089" s="13" t="s">
        <v>38307</v>
      </c>
      <c r="AP4089" s="21" t="s">
        <v>38308</v>
      </c>
      <c r="AQ4089" s="15" t="s">
        <v>50</v>
      </c>
      <c r="AR4089" s="13" t="s">
        <v>50</v>
      </c>
    </row>
    <row r="4090" spans="1:44" ht="15" thickBot="1">
      <c r="A4090" s="4" t="s">
        <v>38309</v>
      </c>
      <c r="B4090" s="7" t="s">
        <v>50</v>
      </c>
      <c r="C4090" s="6">
        <v>43466</v>
      </c>
      <c r="D4090" s="7" t="s">
        <v>45</v>
      </c>
      <c r="E4090" s="7" t="s">
        <v>46</v>
      </c>
      <c r="F4090" s="7" t="s">
        <v>47</v>
      </c>
      <c r="G4090" s="7" t="s">
        <v>48</v>
      </c>
      <c r="H4090" s="7" t="s">
        <v>328</v>
      </c>
      <c r="I4090" s="7" t="s">
        <v>50</v>
      </c>
      <c r="J4090" s="6">
        <v>45502</v>
      </c>
      <c r="K4090" s="7" t="s">
        <v>161</v>
      </c>
      <c r="L4090" s="7" t="s">
        <v>162</v>
      </c>
      <c r="M4090" s="7" t="s">
        <v>21294</v>
      </c>
      <c r="N4090" s="7" t="s">
        <v>564</v>
      </c>
      <c r="O4090" s="7" t="s">
        <v>38310</v>
      </c>
      <c r="P4090" s="5">
        <v>1199</v>
      </c>
      <c r="Q4090" s="7" t="s">
        <v>566</v>
      </c>
      <c r="R4090" s="34" t="s">
        <v>38311</v>
      </c>
      <c r="S4090" s="34" t="s">
        <v>38312</v>
      </c>
      <c r="T4090" s="7" t="s">
        <v>50</v>
      </c>
      <c r="U4090" s="7" t="s">
        <v>50</v>
      </c>
      <c r="V4090" s="7">
        <v>2000000000</v>
      </c>
      <c r="W4090" s="7" t="s">
        <v>60</v>
      </c>
      <c r="X4090" s="7">
        <v>2000000000</v>
      </c>
      <c r="Y4090" s="7" t="s">
        <v>61</v>
      </c>
      <c r="Z4090" s="7">
        <v>8</v>
      </c>
      <c r="AA4090" s="7" t="s">
        <v>50</v>
      </c>
      <c r="AB4090" s="7" t="s">
        <v>50</v>
      </c>
      <c r="AC4090" s="7" t="s">
        <v>50</v>
      </c>
      <c r="AD4090" s="7" t="s">
        <v>50</v>
      </c>
      <c r="AE4090" s="7" t="s">
        <v>50</v>
      </c>
      <c r="AF4090" s="7" t="s">
        <v>50</v>
      </c>
      <c r="AG4090" s="7" t="s">
        <v>50</v>
      </c>
      <c r="AH4090" s="7">
        <v>9450000000</v>
      </c>
      <c r="AI4090" s="7" t="s">
        <v>60</v>
      </c>
      <c r="AJ4090" s="7">
        <v>9450000000</v>
      </c>
      <c r="AK4090" s="7" t="s">
        <v>38313</v>
      </c>
      <c r="AL4090" s="7" t="s">
        <v>50</v>
      </c>
      <c r="AM4090" s="7" t="s">
        <v>38314</v>
      </c>
      <c r="AN4090" s="7" t="s">
        <v>66</v>
      </c>
      <c r="AO4090" s="7" t="s">
        <v>38315</v>
      </c>
      <c r="AP4090" s="22" t="s">
        <v>38316</v>
      </c>
      <c r="AQ4090" s="9" t="s">
        <v>50</v>
      </c>
      <c r="AR4090" s="7" t="s">
        <v>50</v>
      </c>
    </row>
    <row r="4091" spans="1:44" ht="15" thickBot="1">
      <c r="A4091" s="10" t="s">
        <v>38317</v>
      </c>
      <c r="B4091" s="13" t="s">
        <v>50</v>
      </c>
      <c r="C4091" s="12">
        <v>43831</v>
      </c>
      <c r="D4091" s="13" t="s">
        <v>45</v>
      </c>
      <c r="E4091" s="13" t="s">
        <v>46</v>
      </c>
      <c r="F4091" s="13" t="s">
        <v>70</v>
      </c>
      <c r="G4091" s="26" t="s">
        <v>54946</v>
      </c>
      <c r="H4091" s="13" t="s">
        <v>3390</v>
      </c>
      <c r="I4091" s="13" t="s">
        <v>50</v>
      </c>
      <c r="J4091" s="12">
        <v>45503</v>
      </c>
      <c r="K4091" s="13" t="s">
        <v>116</v>
      </c>
      <c r="L4091" s="13" t="s">
        <v>147</v>
      </c>
      <c r="M4091" s="13" t="s">
        <v>10119</v>
      </c>
      <c r="N4091" s="13" t="s">
        <v>1559</v>
      </c>
      <c r="O4091" s="13" t="s">
        <v>38318</v>
      </c>
      <c r="P4091" s="11">
        <v>1624</v>
      </c>
      <c r="Q4091" s="13" t="s">
        <v>642</v>
      </c>
      <c r="R4091" s="33" t="s">
        <v>38319</v>
      </c>
      <c r="S4091" s="33" t="s">
        <v>38320</v>
      </c>
      <c r="T4091" s="13" t="s">
        <v>50</v>
      </c>
      <c r="U4091" s="13" t="s">
        <v>50</v>
      </c>
      <c r="V4091" s="13">
        <v>33000000</v>
      </c>
      <c r="W4091" s="13" t="s">
        <v>60</v>
      </c>
      <c r="X4091" s="13">
        <v>33000000</v>
      </c>
      <c r="Y4091" s="13" t="s">
        <v>154</v>
      </c>
      <c r="Z4091" s="13">
        <v>5</v>
      </c>
      <c r="AA4091" s="13">
        <v>33000000</v>
      </c>
      <c r="AB4091" s="13" t="s">
        <v>60</v>
      </c>
      <c r="AC4091" s="13">
        <v>33000000</v>
      </c>
      <c r="AD4091" s="13" t="s">
        <v>147</v>
      </c>
      <c r="AE4091" s="13">
        <v>104250000</v>
      </c>
      <c r="AF4091" s="13" t="s">
        <v>60</v>
      </c>
      <c r="AG4091" s="13">
        <v>104250000</v>
      </c>
      <c r="AH4091" s="13">
        <v>104250000</v>
      </c>
      <c r="AI4091" s="13" t="s">
        <v>60</v>
      </c>
      <c r="AJ4091" s="13">
        <v>104250000</v>
      </c>
      <c r="AK4091" s="13" t="s">
        <v>38321</v>
      </c>
      <c r="AL4091" s="13" t="s">
        <v>50</v>
      </c>
      <c r="AM4091" s="13" t="s">
        <v>38322</v>
      </c>
      <c r="AN4091" s="13" t="s">
        <v>66</v>
      </c>
      <c r="AO4091" s="13" t="s">
        <v>38323</v>
      </c>
      <c r="AP4091" s="21" t="s">
        <v>38324</v>
      </c>
      <c r="AQ4091" s="15" t="s">
        <v>50</v>
      </c>
      <c r="AR4091" s="13" t="s">
        <v>50</v>
      </c>
    </row>
    <row r="4092" spans="1:44" ht="15" thickBot="1">
      <c r="A4092" s="4" t="s">
        <v>38325</v>
      </c>
      <c r="B4092" s="7" t="s">
        <v>50</v>
      </c>
      <c r="C4092" s="6">
        <v>43040</v>
      </c>
      <c r="D4092" s="7" t="s">
        <v>45</v>
      </c>
      <c r="E4092" s="7" t="s">
        <v>46</v>
      </c>
      <c r="F4092" s="7" t="s">
        <v>47</v>
      </c>
      <c r="G4092" s="7" t="s">
        <v>145</v>
      </c>
      <c r="H4092" s="7" t="s">
        <v>1998</v>
      </c>
      <c r="I4092" s="7" t="s">
        <v>50</v>
      </c>
      <c r="J4092" s="6">
        <v>45502</v>
      </c>
      <c r="K4092" s="7" t="s">
        <v>191</v>
      </c>
      <c r="L4092" s="7" t="s">
        <v>62</v>
      </c>
      <c r="M4092" s="7" t="s">
        <v>38326</v>
      </c>
      <c r="N4092" s="7" t="s">
        <v>75</v>
      </c>
      <c r="O4092" s="7" t="s">
        <v>38327</v>
      </c>
      <c r="P4092" s="5">
        <v>1637</v>
      </c>
      <c r="Q4092" s="7" t="s">
        <v>77</v>
      </c>
      <c r="R4092" s="34" t="s">
        <v>38328</v>
      </c>
      <c r="S4092" s="34" t="s">
        <v>38329</v>
      </c>
      <c r="T4092" s="7" t="s">
        <v>38330</v>
      </c>
      <c r="U4092" s="7" t="s">
        <v>38331</v>
      </c>
      <c r="V4092" s="7">
        <v>174000000</v>
      </c>
      <c r="W4092" s="7" t="s">
        <v>60</v>
      </c>
      <c r="X4092" s="7">
        <v>174000000</v>
      </c>
      <c r="Y4092" s="7" t="s">
        <v>61</v>
      </c>
      <c r="Z4092" s="7">
        <v>4</v>
      </c>
      <c r="AA4092" s="7">
        <v>174000000</v>
      </c>
      <c r="AB4092" s="7" t="s">
        <v>60</v>
      </c>
      <c r="AC4092" s="7">
        <v>174000000</v>
      </c>
      <c r="AD4092" s="7" t="s">
        <v>62</v>
      </c>
      <c r="AE4092" s="7">
        <v>194900000</v>
      </c>
      <c r="AF4092" s="7" t="s">
        <v>60</v>
      </c>
      <c r="AG4092" s="7">
        <v>194900000</v>
      </c>
      <c r="AH4092" s="7">
        <v>194900000</v>
      </c>
      <c r="AI4092" s="7" t="s">
        <v>60</v>
      </c>
      <c r="AJ4092" s="7">
        <v>194900000</v>
      </c>
      <c r="AK4092" s="7" t="s">
        <v>50</v>
      </c>
      <c r="AL4092" s="7" t="s">
        <v>38332</v>
      </c>
      <c r="AM4092" s="7" t="s">
        <v>38333</v>
      </c>
      <c r="AN4092" s="7" t="s">
        <v>66</v>
      </c>
      <c r="AO4092" s="7" t="s">
        <v>38334</v>
      </c>
      <c r="AP4092" s="22" t="s">
        <v>38335</v>
      </c>
      <c r="AQ4092" s="9" t="s">
        <v>50</v>
      </c>
      <c r="AR4092" s="7" t="s">
        <v>50</v>
      </c>
    </row>
    <row r="4093" spans="1:44" ht="15" thickBot="1">
      <c r="A4093" s="10" t="s">
        <v>38336</v>
      </c>
      <c r="B4093" s="13" t="s">
        <v>50</v>
      </c>
      <c r="C4093" s="12">
        <v>43405</v>
      </c>
      <c r="D4093" s="13" t="s">
        <v>45</v>
      </c>
      <c r="E4093" s="13" t="s">
        <v>46</v>
      </c>
      <c r="F4093" s="13" t="s">
        <v>47</v>
      </c>
      <c r="G4093" s="26" t="s">
        <v>54946</v>
      </c>
      <c r="H4093" s="13" t="s">
        <v>2081</v>
      </c>
      <c r="I4093" s="13" t="s">
        <v>50</v>
      </c>
      <c r="J4093" s="12">
        <v>45503</v>
      </c>
      <c r="K4093" s="13" t="s">
        <v>191</v>
      </c>
      <c r="L4093" s="13" t="s">
        <v>62</v>
      </c>
      <c r="M4093" s="13" t="s">
        <v>14814</v>
      </c>
      <c r="N4093" s="13" t="s">
        <v>694</v>
      </c>
      <c r="O4093" s="13" t="s">
        <v>38337</v>
      </c>
      <c r="P4093" s="11">
        <v>2014</v>
      </c>
      <c r="Q4093" s="13" t="s">
        <v>120</v>
      </c>
      <c r="R4093" s="33" t="s">
        <v>38338</v>
      </c>
      <c r="S4093" s="33" t="s">
        <v>38339</v>
      </c>
      <c r="T4093" s="13" t="s">
        <v>38340</v>
      </c>
      <c r="U4093" s="13" t="s">
        <v>38341</v>
      </c>
      <c r="V4093" s="13">
        <v>175000000</v>
      </c>
      <c r="W4093" s="13" t="s">
        <v>60</v>
      </c>
      <c r="X4093" s="13">
        <v>175000000</v>
      </c>
      <c r="Y4093" s="13" t="s">
        <v>61</v>
      </c>
      <c r="Z4093" s="13">
        <v>5</v>
      </c>
      <c r="AA4093" s="13">
        <v>175000000</v>
      </c>
      <c r="AB4093" s="13" t="s">
        <v>60</v>
      </c>
      <c r="AC4093" s="13">
        <v>175000000</v>
      </c>
      <c r="AD4093" s="13" t="s">
        <v>62</v>
      </c>
      <c r="AE4093" s="13">
        <v>687500000</v>
      </c>
      <c r="AF4093" s="13" t="s">
        <v>60</v>
      </c>
      <c r="AG4093" s="13">
        <v>687500000</v>
      </c>
      <c r="AH4093" s="13">
        <v>687500000</v>
      </c>
      <c r="AI4093" s="13" t="s">
        <v>60</v>
      </c>
      <c r="AJ4093" s="13">
        <v>687500000</v>
      </c>
      <c r="AK4093" s="13" t="s">
        <v>32911</v>
      </c>
      <c r="AL4093" s="13" t="s">
        <v>38342</v>
      </c>
      <c r="AM4093" s="13" t="s">
        <v>38343</v>
      </c>
      <c r="AN4093" s="13" t="s">
        <v>66</v>
      </c>
      <c r="AO4093" s="13" t="s">
        <v>38344</v>
      </c>
      <c r="AP4093" s="21" t="s">
        <v>38345</v>
      </c>
      <c r="AQ4093" s="15" t="s">
        <v>50</v>
      </c>
      <c r="AR4093" s="13" t="s">
        <v>50</v>
      </c>
    </row>
    <row r="4094" spans="1:44" ht="15" thickBot="1">
      <c r="A4094" s="4" t="s">
        <v>38346</v>
      </c>
      <c r="B4094" s="7" t="s">
        <v>50</v>
      </c>
      <c r="C4094" s="6">
        <v>43466</v>
      </c>
      <c r="D4094" s="7" t="s">
        <v>45</v>
      </c>
      <c r="E4094" s="7" t="s">
        <v>46</v>
      </c>
      <c r="F4094" s="7" t="s">
        <v>70</v>
      </c>
      <c r="G4094" s="7" t="s">
        <v>114</v>
      </c>
      <c r="H4094" s="7" t="s">
        <v>562</v>
      </c>
      <c r="I4094" s="7" t="s">
        <v>50</v>
      </c>
      <c r="J4094" s="6">
        <v>45503</v>
      </c>
      <c r="K4094" s="7" t="s">
        <v>50</v>
      </c>
      <c r="L4094" s="7" t="s">
        <v>241</v>
      </c>
      <c r="M4094" s="7" t="s">
        <v>38347</v>
      </c>
      <c r="N4094" s="7" t="s">
        <v>27164</v>
      </c>
      <c r="O4094" s="7" t="s">
        <v>38348</v>
      </c>
      <c r="P4094" s="5">
        <v>2080</v>
      </c>
      <c r="Q4094" s="7" t="s">
        <v>1783</v>
      </c>
      <c r="R4094" s="34" t="s">
        <v>38349</v>
      </c>
      <c r="S4094" s="34" t="s">
        <v>38350</v>
      </c>
      <c r="T4094" s="7" t="s">
        <v>38351</v>
      </c>
      <c r="U4094" s="7" t="s">
        <v>50</v>
      </c>
      <c r="V4094" s="7">
        <v>5600000</v>
      </c>
      <c r="W4094" s="7" t="s">
        <v>60</v>
      </c>
      <c r="X4094" s="7">
        <v>5600000</v>
      </c>
      <c r="Y4094" s="7" t="s">
        <v>154</v>
      </c>
      <c r="Z4094" s="7">
        <v>5</v>
      </c>
      <c r="AA4094" s="7">
        <v>5600000</v>
      </c>
      <c r="AB4094" s="7" t="s">
        <v>60</v>
      </c>
      <c r="AC4094" s="7">
        <v>5600000</v>
      </c>
      <c r="AD4094" s="7" t="s">
        <v>241</v>
      </c>
      <c r="AE4094" s="7">
        <v>22100000</v>
      </c>
      <c r="AF4094" s="7" t="s">
        <v>60</v>
      </c>
      <c r="AG4094" s="7">
        <v>22100000</v>
      </c>
      <c r="AH4094" s="7">
        <v>24600000</v>
      </c>
      <c r="AI4094" s="7" t="s">
        <v>60</v>
      </c>
      <c r="AJ4094" s="7">
        <v>24600000</v>
      </c>
      <c r="AK4094" s="7" t="s">
        <v>38352</v>
      </c>
      <c r="AL4094" s="7" t="s">
        <v>50</v>
      </c>
      <c r="AM4094" s="7" t="s">
        <v>38353</v>
      </c>
      <c r="AN4094" s="7" t="s">
        <v>66</v>
      </c>
      <c r="AO4094" s="7" t="s">
        <v>38354</v>
      </c>
      <c r="AP4094" s="22" t="s">
        <v>38355</v>
      </c>
      <c r="AQ4094" s="9" t="s">
        <v>50</v>
      </c>
      <c r="AR4094" s="7" t="s">
        <v>50</v>
      </c>
    </row>
    <row r="4095" spans="1:44" ht="15" thickBot="1">
      <c r="A4095" s="10" t="s">
        <v>38356</v>
      </c>
      <c r="B4095" s="13" t="s">
        <v>50</v>
      </c>
      <c r="C4095" s="12">
        <v>40179</v>
      </c>
      <c r="D4095" s="13" t="s">
        <v>45</v>
      </c>
      <c r="E4095" s="13" t="s">
        <v>46</v>
      </c>
      <c r="F4095" s="13" t="s">
        <v>70</v>
      </c>
      <c r="G4095" s="13" t="s">
        <v>114</v>
      </c>
      <c r="H4095" s="13" t="s">
        <v>35281</v>
      </c>
      <c r="I4095" s="13" t="s">
        <v>50</v>
      </c>
      <c r="J4095" s="12">
        <v>45501</v>
      </c>
      <c r="K4095" s="13" t="s">
        <v>177</v>
      </c>
      <c r="L4095" s="13" t="s">
        <v>1471</v>
      </c>
      <c r="M4095" s="13" t="s">
        <v>38357</v>
      </c>
      <c r="N4095" s="13" t="s">
        <v>38358</v>
      </c>
      <c r="O4095" s="13" t="s">
        <v>38359</v>
      </c>
      <c r="P4095" s="11">
        <v>2354</v>
      </c>
      <c r="Q4095" s="13" t="s">
        <v>1783</v>
      </c>
      <c r="R4095" s="33" t="s">
        <v>38360</v>
      </c>
      <c r="S4095" s="33" t="s">
        <v>38361</v>
      </c>
      <c r="T4095" s="13" t="s">
        <v>38362</v>
      </c>
      <c r="U4095" s="13" t="s">
        <v>38363</v>
      </c>
      <c r="V4095" s="13">
        <v>181000000</v>
      </c>
      <c r="W4095" s="13" t="s">
        <v>60</v>
      </c>
      <c r="X4095" s="13">
        <v>181000000</v>
      </c>
      <c r="Y4095" s="13" t="s">
        <v>50</v>
      </c>
      <c r="Z4095" s="13">
        <v>5</v>
      </c>
      <c r="AA4095" s="13">
        <v>181000000</v>
      </c>
      <c r="AB4095" s="13" t="s">
        <v>60</v>
      </c>
      <c r="AC4095" s="13">
        <v>181000000</v>
      </c>
      <c r="AD4095" s="13" t="s">
        <v>1471</v>
      </c>
      <c r="AE4095" s="13">
        <v>267400000</v>
      </c>
      <c r="AF4095" s="13" t="s">
        <v>60</v>
      </c>
      <c r="AG4095" s="13">
        <v>267400000</v>
      </c>
      <c r="AH4095" s="13">
        <v>267400000</v>
      </c>
      <c r="AI4095" s="13" t="s">
        <v>60</v>
      </c>
      <c r="AJ4095" s="13">
        <v>267400000</v>
      </c>
      <c r="AK4095" s="13" t="s">
        <v>38364</v>
      </c>
      <c r="AL4095" s="13" t="s">
        <v>50</v>
      </c>
      <c r="AM4095" s="13" t="s">
        <v>38365</v>
      </c>
      <c r="AN4095" s="13" t="s">
        <v>66</v>
      </c>
      <c r="AO4095" s="13" t="s">
        <v>38366</v>
      </c>
      <c r="AP4095" s="21" t="s">
        <v>38367</v>
      </c>
      <c r="AQ4095" s="15" t="s">
        <v>50</v>
      </c>
      <c r="AR4095" s="13" t="s">
        <v>50</v>
      </c>
    </row>
    <row r="4096" spans="1:44" ht="15" thickBot="1">
      <c r="A4096" s="4" t="s">
        <v>38368</v>
      </c>
      <c r="B4096" s="7" t="s">
        <v>50</v>
      </c>
      <c r="C4096" s="7" t="s">
        <v>50</v>
      </c>
      <c r="D4096" s="7" t="s">
        <v>45</v>
      </c>
      <c r="E4096" s="7" t="s">
        <v>46</v>
      </c>
      <c r="F4096" s="7" t="s">
        <v>70</v>
      </c>
      <c r="G4096" s="26" t="s">
        <v>54946</v>
      </c>
      <c r="H4096" s="7" t="s">
        <v>50</v>
      </c>
      <c r="I4096" s="7" t="s">
        <v>50</v>
      </c>
      <c r="J4096" s="6">
        <v>45502</v>
      </c>
      <c r="K4096" s="7" t="s">
        <v>50</v>
      </c>
      <c r="L4096" s="7" t="s">
        <v>1471</v>
      </c>
      <c r="M4096" s="7" t="s">
        <v>38369</v>
      </c>
      <c r="N4096" s="7" t="s">
        <v>14700</v>
      </c>
      <c r="O4096" s="7" t="s">
        <v>38370</v>
      </c>
      <c r="P4096" s="5">
        <v>2466</v>
      </c>
      <c r="Q4096" s="7" t="s">
        <v>360</v>
      </c>
      <c r="R4096" s="34" t="s">
        <v>38371</v>
      </c>
      <c r="S4096" s="34" t="s">
        <v>38372</v>
      </c>
      <c r="T4096" s="7" t="s">
        <v>38373</v>
      </c>
      <c r="U4096" s="7" t="s">
        <v>38374</v>
      </c>
      <c r="V4096" s="7" t="s">
        <v>50</v>
      </c>
      <c r="W4096" s="7" t="s">
        <v>50</v>
      </c>
      <c r="X4096" s="7" t="s">
        <v>50</v>
      </c>
      <c r="Y4096" s="7" t="s">
        <v>50</v>
      </c>
      <c r="Z4096" s="7">
        <v>3</v>
      </c>
      <c r="AA4096" s="7" t="s">
        <v>50</v>
      </c>
      <c r="AB4096" s="7" t="s">
        <v>50</v>
      </c>
      <c r="AC4096" s="7" t="s">
        <v>50</v>
      </c>
      <c r="AD4096" s="7" t="s">
        <v>1471</v>
      </c>
      <c r="AE4096" s="7">
        <v>6500000</v>
      </c>
      <c r="AF4096" s="7" t="s">
        <v>60</v>
      </c>
      <c r="AG4096" s="7">
        <v>6500000</v>
      </c>
      <c r="AH4096" s="7">
        <v>7700000</v>
      </c>
      <c r="AI4096" s="7" t="s">
        <v>60</v>
      </c>
      <c r="AJ4096" s="7">
        <v>7700000</v>
      </c>
      <c r="AK4096" s="7" t="s">
        <v>38375</v>
      </c>
      <c r="AL4096" s="7" t="s">
        <v>50</v>
      </c>
      <c r="AM4096" s="7" t="s">
        <v>38376</v>
      </c>
      <c r="AN4096" s="7" t="s">
        <v>66</v>
      </c>
      <c r="AO4096" s="7" t="s">
        <v>38377</v>
      </c>
      <c r="AP4096" s="9" t="s">
        <v>50</v>
      </c>
      <c r="AQ4096" s="22" t="s">
        <v>38378</v>
      </c>
      <c r="AR4096" s="7" t="s">
        <v>50</v>
      </c>
    </row>
    <row r="4097" spans="1:44" ht="15" thickBot="1">
      <c r="A4097" s="10" t="s">
        <v>38379</v>
      </c>
      <c r="B4097" s="13" t="s">
        <v>50</v>
      </c>
      <c r="C4097" s="12">
        <v>42736</v>
      </c>
      <c r="D4097" s="13" t="s">
        <v>45</v>
      </c>
      <c r="E4097" s="13" t="s">
        <v>46</v>
      </c>
      <c r="F4097" s="13" t="s">
        <v>47</v>
      </c>
      <c r="G4097" s="13" t="s">
        <v>87</v>
      </c>
      <c r="H4097" s="13" t="s">
        <v>341</v>
      </c>
      <c r="I4097" s="13" t="s">
        <v>50</v>
      </c>
      <c r="J4097" s="12">
        <v>45503</v>
      </c>
      <c r="K4097" s="13" t="s">
        <v>191</v>
      </c>
      <c r="L4097" s="13" t="s">
        <v>62</v>
      </c>
      <c r="M4097" s="13" t="s">
        <v>38380</v>
      </c>
      <c r="N4097" s="13" t="s">
        <v>133</v>
      </c>
      <c r="O4097" s="13" t="s">
        <v>38381</v>
      </c>
      <c r="P4097" s="11">
        <v>2629</v>
      </c>
      <c r="Q4097" s="13" t="s">
        <v>135</v>
      </c>
      <c r="R4097" s="33" t="s">
        <v>38382</v>
      </c>
      <c r="S4097" s="33" t="s">
        <v>38383</v>
      </c>
      <c r="T4097" s="13" t="s">
        <v>38384</v>
      </c>
      <c r="U4097" s="13" t="s">
        <v>38385</v>
      </c>
      <c r="V4097" s="13">
        <v>6500000</v>
      </c>
      <c r="W4097" s="13" t="s">
        <v>139</v>
      </c>
      <c r="X4097" s="13">
        <v>8357334</v>
      </c>
      <c r="Y4097" s="13" t="s">
        <v>61</v>
      </c>
      <c r="Z4097" s="13">
        <v>11</v>
      </c>
      <c r="AA4097" s="13">
        <v>6500000</v>
      </c>
      <c r="AB4097" s="13" t="s">
        <v>139</v>
      </c>
      <c r="AC4097" s="13">
        <v>8357334</v>
      </c>
      <c r="AD4097" s="13" t="s">
        <v>62</v>
      </c>
      <c r="AE4097" s="13">
        <v>92272655</v>
      </c>
      <c r="AF4097" s="13" t="s">
        <v>60</v>
      </c>
      <c r="AG4097" s="13">
        <v>92272655</v>
      </c>
      <c r="AH4097" s="13">
        <v>242534461</v>
      </c>
      <c r="AI4097" s="13" t="s">
        <v>60</v>
      </c>
      <c r="AJ4097" s="13">
        <v>242534461</v>
      </c>
      <c r="AK4097" s="13" t="s">
        <v>38386</v>
      </c>
      <c r="AL4097" s="13" t="s">
        <v>38387</v>
      </c>
      <c r="AM4097" s="13" t="s">
        <v>38388</v>
      </c>
      <c r="AN4097" s="13" t="s">
        <v>66</v>
      </c>
      <c r="AO4097" s="13" t="s">
        <v>38389</v>
      </c>
      <c r="AP4097" s="21" t="s">
        <v>38390</v>
      </c>
      <c r="AQ4097" s="15" t="s">
        <v>50</v>
      </c>
      <c r="AR4097" s="13" t="s">
        <v>50</v>
      </c>
    </row>
    <row r="4098" spans="1:44" ht="15" thickBot="1">
      <c r="A4098" s="4" t="s">
        <v>38391</v>
      </c>
      <c r="B4098" s="7" t="s">
        <v>50</v>
      </c>
      <c r="C4098" s="6">
        <v>41640</v>
      </c>
      <c r="D4098" s="7" t="s">
        <v>45</v>
      </c>
      <c r="E4098" s="7" t="s">
        <v>46</v>
      </c>
      <c r="F4098" s="7" t="s">
        <v>47</v>
      </c>
      <c r="G4098" s="7" t="s">
        <v>145</v>
      </c>
      <c r="H4098" s="7" t="s">
        <v>6842</v>
      </c>
      <c r="I4098" s="7" t="s">
        <v>50</v>
      </c>
      <c r="J4098" s="6">
        <v>45502</v>
      </c>
      <c r="K4098" s="7" t="s">
        <v>161</v>
      </c>
      <c r="L4098" s="7" t="s">
        <v>162</v>
      </c>
      <c r="M4098" s="7" t="s">
        <v>38392</v>
      </c>
      <c r="N4098" s="7" t="s">
        <v>38393</v>
      </c>
      <c r="O4098" s="7" t="s">
        <v>38394</v>
      </c>
      <c r="P4098" s="5">
        <v>2739</v>
      </c>
      <c r="Q4098" s="7" t="s">
        <v>1116</v>
      </c>
      <c r="R4098" s="34" t="s">
        <v>38395</v>
      </c>
      <c r="S4098" s="34" t="s">
        <v>38396</v>
      </c>
      <c r="T4098" s="7" t="s">
        <v>38397</v>
      </c>
      <c r="U4098" s="7" t="s">
        <v>38398</v>
      </c>
      <c r="V4098" s="7">
        <v>1000000000</v>
      </c>
      <c r="W4098" s="7" t="s">
        <v>60</v>
      </c>
      <c r="X4098" s="7">
        <v>1000000000</v>
      </c>
      <c r="Y4098" s="7" t="s">
        <v>61</v>
      </c>
      <c r="Z4098" s="7">
        <v>5</v>
      </c>
      <c r="AA4098" s="7">
        <v>4350000</v>
      </c>
      <c r="AB4098" s="7" t="s">
        <v>60</v>
      </c>
      <c r="AC4098" s="7">
        <v>4350000</v>
      </c>
      <c r="AD4098" s="7" t="s">
        <v>62</v>
      </c>
      <c r="AE4098" s="7">
        <v>4350000</v>
      </c>
      <c r="AF4098" s="7" t="s">
        <v>60</v>
      </c>
      <c r="AG4098" s="7">
        <v>4350000</v>
      </c>
      <c r="AH4098" s="7">
        <v>3121279550</v>
      </c>
      <c r="AI4098" s="7" t="s">
        <v>60</v>
      </c>
      <c r="AJ4098" s="7">
        <v>3121279550</v>
      </c>
      <c r="AK4098" s="7" t="s">
        <v>50</v>
      </c>
      <c r="AL4098" s="7" t="s">
        <v>50</v>
      </c>
      <c r="AM4098" s="7" t="s">
        <v>38399</v>
      </c>
      <c r="AN4098" s="7" t="s">
        <v>1700</v>
      </c>
      <c r="AO4098" s="7" t="s">
        <v>38400</v>
      </c>
      <c r="AP4098" s="22" t="s">
        <v>38401</v>
      </c>
      <c r="AQ4098" s="9" t="s">
        <v>50</v>
      </c>
      <c r="AR4098" s="7" t="s">
        <v>50</v>
      </c>
    </row>
    <row r="4099" spans="1:44" ht="15" thickBot="1">
      <c r="A4099" s="10" t="s">
        <v>38402</v>
      </c>
      <c r="B4099" s="13" t="s">
        <v>50</v>
      </c>
      <c r="C4099" s="12">
        <v>39814</v>
      </c>
      <c r="D4099" s="13" t="s">
        <v>45</v>
      </c>
      <c r="E4099" s="13" t="s">
        <v>46</v>
      </c>
      <c r="F4099" s="13" t="s">
        <v>47</v>
      </c>
      <c r="G4099" s="26" t="s">
        <v>54946</v>
      </c>
      <c r="H4099" s="13" t="s">
        <v>4364</v>
      </c>
      <c r="I4099" s="13" t="s">
        <v>50</v>
      </c>
      <c r="J4099" s="12">
        <v>45502</v>
      </c>
      <c r="K4099" s="13" t="s">
        <v>116</v>
      </c>
      <c r="L4099" s="13" t="s">
        <v>62</v>
      </c>
      <c r="M4099" s="13" t="s">
        <v>13109</v>
      </c>
      <c r="N4099" s="13" t="s">
        <v>1332</v>
      </c>
      <c r="O4099" s="13" t="s">
        <v>38403</v>
      </c>
      <c r="P4099" s="11">
        <v>2826</v>
      </c>
      <c r="Q4099" s="13" t="s">
        <v>1334</v>
      </c>
      <c r="R4099" s="33" t="s">
        <v>38404</v>
      </c>
      <c r="S4099" s="30" t="s">
        <v>50</v>
      </c>
      <c r="T4099" s="13" t="s">
        <v>38405</v>
      </c>
      <c r="U4099" s="13" t="s">
        <v>38406</v>
      </c>
      <c r="V4099" s="13">
        <v>7400000</v>
      </c>
      <c r="W4099" s="13" t="s">
        <v>60</v>
      </c>
      <c r="X4099" s="13">
        <v>7400000</v>
      </c>
      <c r="Y4099" s="13" t="s">
        <v>61</v>
      </c>
      <c r="Z4099" s="13">
        <v>5</v>
      </c>
      <c r="AA4099" s="13">
        <v>7400000</v>
      </c>
      <c r="AB4099" s="13" t="s">
        <v>60</v>
      </c>
      <c r="AC4099" s="13">
        <v>7400000</v>
      </c>
      <c r="AD4099" s="13" t="s">
        <v>62</v>
      </c>
      <c r="AE4099" s="13">
        <v>151739812</v>
      </c>
      <c r="AF4099" s="13" t="s">
        <v>60</v>
      </c>
      <c r="AG4099" s="13">
        <v>151739812</v>
      </c>
      <c r="AH4099" s="13">
        <v>159239812</v>
      </c>
      <c r="AI4099" s="13" t="s">
        <v>60</v>
      </c>
      <c r="AJ4099" s="13">
        <v>159239812</v>
      </c>
      <c r="AK4099" s="13" t="s">
        <v>38407</v>
      </c>
      <c r="AL4099" s="13" t="s">
        <v>50</v>
      </c>
      <c r="AM4099" s="13" t="s">
        <v>38408</v>
      </c>
      <c r="AN4099" s="13" t="s">
        <v>66</v>
      </c>
      <c r="AO4099" s="13" t="s">
        <v>38409</v>
      </c>
      <c r="AP4099" s="21" t="s">
        <v>38410</v>
      </c>
      <c r="AQ4099" s="15" t="s">
        <v>50</v>
      </c>
      <c r="AR4099" s="13" t="s">
        <v>50</v>
      </c>
    </row>
    <row r="4100" spans="1:44" ht="15" thickBot="1">
      <c r="A4100" s="4" t="s">
        <v>38411</v>
      </c>
      <c r="B4100" s="7" t="s">
        <v>50</v>
      </c>
      <c r="C4100" s="6">
        <v>44314</v>
      </c>
      <c r="D4100" s="7" t="s">
        <v>45</v>
      </c>
      <c r="E4100" s="7" t="s">
        <v>46</v>
      </c>
      <c r="F4100" s="7" t="s">
        <v>70</v>
      </c>
      <c r="G4100" s="26" t="s">
        <v>54946</v>
      </c>
      <c r="H4100" s="7" t="s">
        <v>50</v>
      </c>
      <c r="I4100" s="7" t="s">
        <v>50</v>
      </c>
      <c r="J4100" s="6">
        <v>45504</v>
      </c>
      <c r="K4100" s="7" t="s">
        <v>50</v>
      </c>
      <c r="L4100" s="7" t="s">
        <v>6576</v>
      </c>
      <c r="M4100" s="7" t="s">
        <v>38412</v>
      </c>
      <c r="N4100" s="7" t="s">
        <v>7997</v>
      </c>
      <c r="O4100" s="7" t="s">
        <v>38413</v>
      </c>
      <c r="P4100" s="5">
        <v>3229</v>
      </c>
      <c r="Q4100" s="7" t="s">
        <v>360</v>
      </c>
      <c r="R4100" s="34" t="s">
        <v>38414</v>
      </c>
      <c r="S4100" s="34" t="s">
        <v>38415</v>
      </c>
      <c r="T4100" s="7" t="s">
        <v>38416</v>
      </c>
      <c r="U4100" s="7">
        <v>34666025360</v>
      </c>
      <c r="V4100" s="7" t="s">
        <v>50</v>
      </c>
      <c r="W4100" s="7" t="s">
        <v>50</v>
      </c>
      <c r="X4100" s="7" t="s">
        <v>50</v>
      </c>
      <c r="Y4100" s="7" t="s">
        <v>467</v>
      </c>
      <c r="Z4100" s="7">
        <v>7</v>
      </c>
      <c r="AA4100" s="7" t="s">
        <v>50</v>
      </c>
      <c r="AB4100" s="7" t="s">
        <v>50</v>
      </c>
      <c r="AC4100" s="7" t="s">
        <v>50</v>
      </c>
      <c r="AD4100" s="7" t="s">
        <v>467</v>
      </c>
      <c r="AE4100" s="7" t="s">
        <v>50</v>
      </c>
      <c r="AF4100" s="7" t="s">
        <v>50</v>
      </c>
      <c r="AG4100" s="7" t="s">
        <v>50</v>
      </c>
      <c r="AH4100" s="7">
        <v>209997</v>
      </c>
      <c r="AI4100" s="7" t="s">
        <v>60</v>
      </c>
      <c r="AJ4100" s="7">
        <v>209997</v>
      </c>
      <c r="AK4100" s="7" t="s">
        <v>50</v>
      </c>
      <c r="AL4100" s="7" t="s">
        <v>50</v>
      </c>
      <c r="AM4100" s="24" t="s">
        <v>38417</v>
      </c>
      <c r="AN4100" s="7" t="s">
        <v>66</v>
      </c>
      <c r="AO4100" s="7" t="s">
        <v>38418</v>
      </c>
      <c r="AP4100" s="22" t="s">
        <v>38419</v>
      </c>
      <c r="AQ4100" s="9" t="s">
        <v>50</v>
      </c>
      <c r="AR4100" s="7" t="s">
        <v>50</v>
      </c>
    </row>
    <row r="4101" spans="1:44" ht="15" thickBot="1">
      <c r="A4101" s="10" t="s">
        <v>38420</v>
      </c>
      <c r="B4101" s="13" t="s">
        <v>50</v>
      </c>
      <c r="C4101" s="12">
        <v>38718</v>
      </c>
      <c r="D4101" s="13" t="s">
        <v>45</v>
      </c>
      <c r="E4101" s="13" t="s">
        <v>46</v>
      </c>
      <c r="F4101" s="13" t="s">
        <v>47</v>
      </c>
      <c r="G4101" s="13" t="s">
        <v>48</v>
      </c>
      <c r="H4101" s="13" t="s">
        <v>115</v>
      </c>
      <c r="I4101" s="13" t="s">
        <v>50</v>
      </c>
      <c r="J4101" s="12">
        <v>45502</v>
      </c>
      <c r="K4101" s="13" t="s">
        <v>161</v>
      </c>
      <c r="L4101" s="13" t="s">
        <v>162</v>
      </c>
      <c r="M4101" s="13" t="s">
        <v>38421</v>
      </c>
      <c r="N4101" s="13" t="s">
        <v>4752</v>
      </c>
      <c r="O4101" s="13" t="s">
        <v>38422</v>
      </c>
      <c r="P4101" s="11">
        <v>3306</v>
      </c>
      <c r="Q4101" s="13" t="s">
        <v>166</v>
      </c>
      <c r="R4101" s="33" t="s">
        <v>38423</v>
      </c>
      <c r="S4101" s="33" t="s">
        <v>38424</v>
      </c>
      <c r="T4101" s="13" t="s">
        <v>50</v>
      </c>
      <c r="U4101" s="13" t="s">
        <v>38425</v>
      </c>
      <c r="V4101" s="13">
        <v>275000000</v>
      </c>
      <c r="W4101" s="13" t="s">
        <v>60</v>
      </c>
      <c r="X4101" s="13">
        <v>275000000</v>
      </c>
      <c r="Y4101" s="13" t="s">
        <v>171</v>
      </c>
      <c r="Z4101" s="13">
        <v>3</v>
      </c>
      <c r="AA4101" s="13" t="s">
        <v>50</v>
      </c>
      <c r="AB4101" s="13" t="s">
        <v>50</v>
      </c>
      <c r="AC4101" s="13" t="s">
        <v>50</v>
      </c>
      <c r="AD4101" s="13" t="s">
        <v>290</v>
      </c>
      <c r="AE4101" s="13" t="s">
        <v>50</v>
      </c>
      <c r="AF4101" s="13" t="s">
        <v>50</v>
      </c>
      <c r="AG4101" s="13" t="s">
        <v>50</v>
      </c>
      <c r="AH4101" s="13">
        <v>640000000</v>
      </c>
      <c r="AI4101" s="13" t="s">
        <v>60</v>
      </c>
      <c r="AJ4101" s="13">
        <v>640000000</v>
      </c>
      <c r="AK4101" s="13" t="s">
        <v>50</v>
      </c>
      <c r="AL4101" s="13" t="s">
        <v>38426</v>
      </c>
      <c r="AM4101" s="13" t="s">
        <v>38427</v>
      </c>
      <c r="AN4101" s="13" t="s">
        <v>66</v>
      </c>
      <c r="AO4101" s="13" t="s">
        <v>38428</v>
      </c>
      <c r="AP4101" s="15" t="s">
        <v>50</v>
      </c>
      <c r="AQ4101" s="21" t="s">
        <v>38429</v>
      </c>
      <c r="AR4101" s="13" t="s">
        <v>50</v>
      </c>
    </row>
    <row r="4102" spans="1:44" ht="15" thickBot="1">
      <c r="A4102" s="4" t="s">
        <v>38430</v>
      </c>
      <c r="B4102" s="7" t="s">
        <v>50</v>
      </c>
      <c r="C4102" s="6">
        <v>43466</v>
      </c>
      <c r="D4102" s="7" t="s">
        <v>45</v>
      </c>
      <c r="E4102" s="7" t="s">
        <v>46</v>
      </c>
      <c r="F4102" s="7" t="s">
        <v>70</v>
      </c>
      <c r="G4102" s="26" t="s">
        <v>54946</v>
      </c>
      <c r="H4102" s="7" t="s">
        <v>562</v>
      </c>
      <c r="I4102" s="7" t="s">
        <v>50</v>
      </c>
      <c r="J4102" s="6">
        <v>45502</v>
      </c>
      <c r="K4102" s="7" t="s">
        <v>116</v>
      </c>
      <c r="L4102" s="7" t="s">
        <v>241</v>
      </c>
      <c r="M4102" s="7" t="s">
        <v>38431</v>
      </c>
      <c r="N4102" s="7" t="s">
        <v>1856</v>
      </c>
      <c r="O4102" s="7" t="s">
        <v>38432</v>
      </c>
      <c r="P4102" s="5">
        <v>3335</v>
      </c>
      <c r="Q4102" s="7" t="s">
        <v>920</v>
      </c>
      <c r="R4102" s="34" t="s">
        <v>38433</v>
      </c>
      <c r="S4102" s="34" t="s">
        <v>38434</v>
      </c>
      <c r="T4102" s="7" t="s">
        <v>38435</v>
      </c>
      <c r="U4102" s="7" t="s">
        <v>50</v>
      </c>
      <c r="V4102" s="7">
        <v>10300000</v>
      </c>
      <c r="W4102" s="7" t="s">
        <v>209</v>
      </c>
      <c r="X4102" s="7">
        <v>11136989</v>
      </c>
      <c r="Y4102" s="7" t="s">
        <v>154</v>
      </c>
      <c r="Z4102" s="7">
        <v>3</v>
      </c>
      <c r="AA4102" s="7">
        <v>10300000</v>
      </c>
      <c r="AB4102" s="7" t="s">
        <v>209</v>
      </c>
      <c r="AC4102" s="7">
        <v>11136989</v>
      </c>
      <c r="AD4102" s="7" t="s">
        <v>241</v>
      </c>
      <c r="AE4102" s="7">
        <v>17284885</v>
      </c>
      <c r="AF4102" s="7" t="s">
        <v>60</v>
      </c>
      <c r="AG4102" s="7">
        <v>17284885</v>
      </c>
      <c r="AH4102" s="7">
        <v>17284885</v>
      </c>
      <c r="AI4102" s="7" t="s">
        <v>60</v>
      </c>
      <c r="AJ4102" s="7">
        <v>17284885</v>
      </c>
      <c r="AK4102" s="7" t="s">
        <v>38436</v>
      </c>
      <c r="AL4102" s="7" t="s">
        <v>50</v>
      </c>
      <c r="AM4102" s="7" t="s">
        <v>38437</v>
      </c>
      <c r="AN4102" s="7" t="s">
        <v>66</v>
      </c>
      <c r="AO4102" s="7" t="s">
        <v>38438</v>
      </c>
      <c r="AP4102" s="22" t="s">
        <v>38439</v>
      </c>
      <c r="AQ4102" s="9" t="s">
        <v>50</v>
      </c>
      <c r="AR4102" s="7" t="s">
        <v>50</v>
      </c>
    </row>
    <row r="4103" spans="1:44" ht="15" thickBot="1">
      <c r="A4103" s="10" t="s">
        <v>38440</v>
      </c>
      <c r="B4103" s="13" t="s">
        <v>50</v>
      </c>
      <c r="C4103" s="12">
        <v>44197</v>
      </c>
      <c r="D4103" s="13" t="s">
        <v>45</v>
      </c>
      <c r="E4103" s="13" t="s">
        <v>46</v>
      </c>
      <c r="F4103" s="13" t="s">
        <v>70</v>
      </c>
      <c r="G4103" s="26" t="s">
        <v>54946</v>
      </c>
      <c r="H4103" s="13" t="s">
        <v>13387</v>
      </c>
      <c r="I4103" s="13" t="s">
        <v>50</v>
      </c>
      <c r="J4103" s="12">
        <v>45503</v>
      </c>
      <c r="K4103" s="13" t="s">
        <v>50</v>
      </c>
      <c r="L4103" s="13" t="s">
        <v>241</v>
      </c>
      <c r="M4103" s="13" t="s">
        <v>38441</v>
      </c>
      <c r="N4103" s="13" t="s">
        <v>307</v>
      </c>
      <c r="O4103" s="13" t="s">
        <v>38442</v>
      </c>
      <c r="P4103" s="11">
        <v>3476</v>
      </c>
      <c r="Q4103" s="13" t="s">
        <v>245</v>
      </c>
      <c r="R4103" s="33" t="s">
        <v>38443</v>
      </c>
      <c r="S4103" s="33" t="s">
        <v>38444</v>
      </c>
      <c r="T4103" s="13" t="s">
        <v>38445</v>
      </c>
      <c r="U4103" s="13" t="s">
        <v>38446</v>
      </c>
      <c r="V4103" s="13">
        <v>9100000</v>
      </c>
      <c r="W4103" s="13" t="s">
        <v>60</v>
      </c>
      <c r="X4103" s="13">
        <v>9100000</v>
      </c>
      <c r="Y4103" s="13" t="s">
        <v>154</v>
      </c>
      <c r="Z4103" s="13">
        <v>2</v>
      </c>
      <c r="AA4103" s="13">
        <v>9100000</v>
      </c>
      <c r="AB4103" s="13" t="s">
        <v>60</v>
      </c>
      <c r="AC4103" s="13">
        <v>9100000</v>
      </c>
      <c r="AD4103" s="13" t="s">
        <v>241</v>
      </c>
      <c r="AE4103" s="13">
        <v>9100000</v>
      </c>
      <c r="AF4103" s="13" t="s">
        <v>60</v>
      </c>
      <c r="AG4103" s="13">
        <v>9100000</v>
      </c>
      <c r="AH4103" s="13">
        <v>9100000</v>
      </c>
      <c r="AI4103" s="13" t="s">
        <v>60</v>
      </c>
      <c r="AJ4103" s="13">
        <v>9100000</v>
      </c>
      <c r="AK4103" s="13" t="s">
        <v>38447</v>
      </c>
      <c r="AL4103" s="13" t="s">
        <v>50</v>
      </c>
      <c r="AM4103" s="13" t="s">
        <v>38448</v>
      </c>
      <c r="AN4103" s="13" t="s">
        <v>66</v>
      </c>
      <c r="AO4103" s="13" t="s">
        <v>38449</v>
      </c>
      <c r="AP4103" s="21" t="s">
        <v>38450</v>
      </c>
      <c r="AQ4103" s="15" t="s">
        <v>50</v>
      </c>
      <c r="AR4103" s="13" t="s">
        <v>50</v>
      </c>
    </row>
    <row r="4104" spans="1:44" ht="15" thickBot="1">
      <c r="A4104" s="4" t="s">
        <v>38451</v>
      </c>
      <c r="B4104" s="7" t="s">
        <v>50</v>
      </c>
      <c r="C4104" s="6">
        <v>44197</v>
      </c>
      <c r="D4104" s="7" t="s">
        <v>45</v>
      </c>
      <c r="E4104" s="7" t="s">
        <v>46</v>
      </c>
      <c r="F4104" s="7" t="s">
        <v>70</v>
      </c>
      <c r="G4104" s="26" t="s">
        <v>54946</v>
      </c>
      <c r="H4104" s="7" t="s">
        <v>38452</v>
      </c>
      <c r="I4104" s="7" t="s">
        <v>50</v>
      </c>
      <c r="J4104" s="6">
        <v>45502</v>
      </c>
      <c r="K4104" s="7" t="s">
        <v>116</v>
      </c>
      <c r="L4104" s="7" t="s">
        <v>241</v>
      </c>
      <c r="M4104" s="7" t="s">
        <v>13289</v>
      </c>
      <c r="N4104" s="7" t="s">
        <v>38453</v>
      </c>
      <c r="O4104" s="7" t="s">
        <v>38454</v>
      </c>
      <c r="P4104" s="5">
        <v>3618</v>
      </c>
      <c r="Q4104" s="7" t="s">
        <v>520</v>
      </c>
      <c r="R4104" s="28" t="s">
        <v>38455</v>
      </c>
      <c r="S4104" s="34" t="s">
        <v>38456</v>
      </c>
      <c r="T4104" s="7" t="s">
        <v>50</v>
      </c>
      <c r="U4104" s="7" t="s">
        <v>38457</v>
      </c>
      <c r="V4104" s="7">
        <v>45000000</v>
      </c>
      <c r="W4104" s="7" t="s">
        <v>60</v>
      </c>
      <c r="X4104" s="7">
        <v>45000000</v>
      </c>
      <c r="Y4104" s="7" t="s">
        <v>154</v>
      </c>
      <c r="Z4104" s="7">
        <v>2</v>
      </c>
      <c r="AA4104" s="7">
        <v>45000000</v>
      </c>
      <c r="AB4104" s="7" t="s">
        <v>60</v>
      </c>
      <c r="AC4104" s="7">
        <v>45000000</v>
      </c>
      <c r="AD4104" s="7" t="s">
        <v>241</v>
      </c>
      <c r="AE4104" s="7">
        <v>45000000</v>
      </c>
      <c r="AF4104" s="7" t="s">
        <v>60</v>
      </c>
      <c r="AG4104" s="7">
        <v>45000000</v>
      </c>
      <c r="AH4104" s="7">
        <v>45000000</v>
      </c>
      <c r="AI4104" s="7" t="s">
        <v>60</v>
      </c>
      <c r="AJ4104" s="7">
        <v>45000000</v>
      </c>
      <c r="AK4104" s="7" t="s">
        <v>38458</v>
      </c>
      <c r="AL4104" s="7" t="s">
        <v>50</v>
      </c>
      <c r="AM4104" s="7" t="s">
        <v>38459</v>
      </c>
      <c r="AN4104" s="7" t="s">
        <v>66</v>
      </c>
      <c r="AO4104" s="7" t="s">
        <v>38460</v>
      </c>
      <c r="AP4104" s="22" t="s">
        <v>38461</v>
      </c>
      <c r="AQ4104" s="9" t="s">
        <v>50</v>
      </c>
      <c r="AR4104" s="7" t="s">
        <v>50</v>
      </c>
    </row>
    <row r="4105" spans="1:44" ht="15" thickBot="1">
      <c r="A4105" s="10" t="s">
        <v>38462</v>
      </c>
      <c r="B4105" s="13" t="s">
        <v>50</v>
      </c>
      <c r="C4105" s="12">
        <v>44666</v>
      </c>
      <c r="D4105" s="13" t="s">
        <v>45</v>
      </c>
      <c r="E4105" s="13" t="s">
        <v>46</v>
      </c>
      <c r="F4105" s="13" t="s">
        <v>70</v>
      </c>
      <c r="G4105" s="26" t="s">
        <v>54946</v>
      </c>
      <c r="H4105" s="13" t="s">
        <v>240</v>
      </c>
      <c r="I4105" s="13" t="s">
        <v>50</v>
      </c>
      <c r="J4105" s="12">
        <v>45504</v>
      </c>
      <c r="K4105" s="13" t="s">
        <v>50</v>
      </c>
      <c r="L4105" s="13" t="s">
        <v>6576</v>
      </c>
      <c r="M4105" s="13" t="s">
        <v>38463</v>
      </c>
      <c r="N4105" s="13" t="s">
        <v>38464</v>
      </c>
      <c r="O4105" s="13" t="s">
        <v>38465</v>
      </c>
      <c r="P4105" s="11">
        <v>3868</v>
      </c>
      <c r="Q4105" s="13" t="s">
        <v>105</v>
      </c>
      <c r="R4105" s="33" t="s">
        <v>38466</v>
      </c>
      <c r="S4105" s="33" t="s">
        <v>38467</v>
      </c>
      <c r="T4105" s="13" t="s">
        <v>38468</v>
      </c>
      <c r="U4105" s="13" t="s">
        <v>50</v>
      </c>
      <c r="V4105" s="13" t="s">
        <v>50</v>
      </c>
      <c r="W4105" s="13" t="s">
        <v>50</v>
      </c>
      <c r="X4105" s="13" t="s">
        <v>50</v>
      </c>
      <c r="Y4105" s="13" t="s">
        <v>50</v>
      </c>
      <c r="Z4105" s="13">
        <v>5</v>
      </c>
      <c r="AA4105" s="13" t="s">
        <v>50</v>
      </c>
      <c r="AB4105" s="13" t="s">
        <v>50</v>
      </c>
      <c r="AC4105" s="13" t="s">
        <v>50</v>
      </c>
      <c r="AD4105" s="13" t="s">
        <v>50</v>
      </c>
      <c r="AE4105" s="13" t="s">
        <v>50</v>
      </c>
      <c r="AF4105" s="13" t="s">
        <v>50</v>
      </c>
      <c r="AG4105" s="13" t="s">
        <v>50</v>
      </c>
      <c r="AH4105" s="13">
        <v>2065000</v>
      </c>
      <c r="AI4105" s="13" t="s">
        <v>60</v>
      </c>
      <c r="AJ4105" s="13">
        <v>2065000</v>
      </c>
      <c r="AK4105" s="13" t="s">
        <v>38469</v>
      </c>
      <c r="AL4105" s="13" t="s">
        <v>50</v>
      </c>
      <c r="AM4105" s="13" t="s">
        <v>38470</v>
      </c>
      <c r="AN4105" s="13" t="s">
        <v>66</v>
      </c>
      <c r="AO4105" s="13" t="s">
        <v>38471</v>
      </c>
      <c r="AP4105" s="21" t="s">
        <v>38472</v>
      </c>
      <c r="AQ4105" s="15" t="s">
        <v>50</v>
      </c>
      <c r="AR4105" s="13" t="s">
        <v>50</v>
      </c>
    </row>
    <row r="4106" spans="1:44" ht="15" thickBot="1">
      <c r="A4106" s="4" t="s">
        <v>38473</v>
      </c>
      <c r="B4106" s="7" t="s">
        <v>50</v>
      </c>
      <c r="C4106" s="6">
        <v>43720</v>
      </c>
      <c r="D4106" s="7" t="s">
        <v>45</v>
      </c>
      <c r="E4106" s="7" t="s">
        <v>46</v>
      </c>
      <c r="F4106" s="7" t="s">
        <v>70</v>
      </c>
      <c r="G4106" s="7" t="s">
        <v>87</v>
      </c>
      <c r="H4106" s="7" t="s">
        <v>2704</v>
      </c>
      <c r="I4106" s="7" t="s">
        <v>50</v>
      </c>
      <c r="J4106" s="6">
        <v>45502</v>
      </c>
      <c r="K4106" s="7" t="s">
        <v>191</v>
      </c>
      <c r="L4106" s="7" t="s">
        <v>241</v>
      </c>
      <c r="M4106" s="7" t="s">
        <v>38474</v>
      </c>
      <c r="N4106" s="7" t="s">
        <v>259</v>
      </c>
      <c r="O4106" s="7" t="s">
        <v>38475</v>
      </c>
      <c r="P4106" s="5">
        <v>4411</v>
      </c>
      <c r="Q4106" s="7" t="s">
        <v>245</v>
      </c>
      <c r="R4106" s="34" t="s">
        <v>38476</v>
      </c>
      <c r="S4106" s="34" t="s">
        <v>38477</v>
      </c>
      <c r="T4106" s="7" t="s">
        <v>38478</v>
      </c>
      <c r="U4106" s="7" t="s">
        <v>50</v>
      </c>
      <c r="V4106" s="7">
        <v>20000000</v>
      </c>
      <c r="W4106" s="7" t="s">
        <v>60</v>
      </c>
      <c r="X4106" s="7">
        <v>20000000</v>
      </c>
      <c r="Y4106" s="7" t="s">
        <v>154</v>
      </c>
      <c r="Z4106" s="7">
        <v>7</v>
      </c>
      <c r="AA4106" s="7">
        <v>20000000</v>
      </c>
      <c r="AB4106" s="7" t="s">
        <v>60</v>
      </c>
      <c r="AC4106" s="7">
        <v>20000000</v>
      </c>
      <c r="AD4106" s="7" t="s">
        <v>241</v>
      </c>
      <c r="AE4106" s="7">
        <v>41904000</v>
      </c>
      <c r="AF4106" s="7" t="s">
        <v>60</v>
      </c>
      <c r="AG4106" s="7">
        <v>41904000</v>
      </c>
      <c r="AH4106" s="7">
        <v>61904000</v>
      </c>
      <c r="AI4106" s="7" t="s">
        <v>60</v>
      </c>
      <c r="AJ4106" s="7">
        <v>61904000</v>
      </c>
      <c r="AK4106" s="7" t="s">
        <v>38479</v>
      </c>
      <c r="AL4106" s="7" t="s">
        <v>50</v>
      </c>
      <c r="AM4106" s="7" t="s">
        <v>38480</v>
      </c>
      <c r="AN4106" s="7" t="s">
        <v>66</v>
      </c>
      <c r="AO4106" s="7" t="s">
        <v>38481</v>
      </c>
      <c r="AP4106" s="22" t="s">
        <v>38482</v>
      </c>
      <c r="AQ4106" s="9" t="s">
        <v>50</v>
      </c>
      <c r="AR4106" s="7" t="s">
        <v>50</v>
      </c>
    </row>
    <row r="4107" spans="1:44" ht="15" thickBot="1">
      <c r="A4107" s="10" t="s">
        <v>38483</v>
      </c>
      <c r="B4107" s="13" t="s">
        <v>50</v>
      </c>
      <c r="C4107" s="12">
        <v>34335</v>
      </c>
      <c r="D4107" s="13" t="s">
        <v>45</v>
      </c>
      <c r="E4107" s="13" t="s">
        <v>46</v>
      </c>
      <c r="F4107" s="13" t="s">
        <v>47</v>
      </c>
      <c r="G4107" s="13" t="s">
        <v>160</v>
      </c>
      <c r="H4107" s="13" t="s">
        <v>477</v>
      </c>
      <c r="I4107" s="13" t="s">
        <v>50</v>
      </c>
      <c r="J4107" s="12">
        <v>45502</v>
      </c>
      <c r="K4107" s="13" t="s">
        <v>161</v>
      </c>
      <c r="L4107" s="13" t="s">
        <v>162</v>
      </c>
      <c r="M4107" s="13" t="s">
        <v>1913</v>
      </c>
      <c r="N4107" s="13" t="s">
        <v>628</v>
      </c>
      <c r="O4107" s="13" t="s">
        <v>38484</v>
      </c>
      <c r="P4107" s="11">
        <v>4928</v>
      </c>
      <c r="Q4107" s="13" t="s">
        <v>630</v>
      </c>
      <c r="R4107" s="33" t="s">
        <v>38485</v>
      </c>
      <c r="S4107" s="33" t="s">
        <v>38486</v>
      </c>
      <c r="T4107" s="13" t="s">
        <v>38487</v>
      </c>
      <c r="U4107" s="13" t="s">
        <v>38488</v>
      </c>
      <c r="V4107" s="13">
        <v>750000000</v>
      </c>
      <c r="W4107" s="13" t="s">
        <v>60</v>
      </c>
      <c r="X4107" s="13">
        <v>750000000</v>
      </c>
      <c r="Y4107" s="13" t="s">
        <v>61</v>
      </c>
      <c r="Z4107" s="13">
        <v>3</v>
      </c>
      <c r="AA4107" s="13" t="s">
        <v>50</v>
      </c>
      <c r="AB4107" s="13" t="s">
        <v>50</v>
      </c>
      <c r="AC4107" s="13" t="s">
        <v>50</v>
      </c>
      <c r="AD4107" s="13" t="s">
        <v>50</v>
      </c>
      <c r="AE4107" s="13" t="s">
        <v>50</v>
      </c>
      <c r="AF4107" s="13" t="s">
        <v>50</v>
      </c>
      <c r="AG4107" s="13" t="s">
        <v>50</v>
      </c>
      <c r="AH4107" s="13">
        <v>2350000000</v>
      </c>
      <c r="AI4107" s="13" t="s">
        <v>60</v>
      </c>
      <c r="AJ4107" s="13">
        <v>2350000000</v>
      </c>
      <c r="AK4107" s="13" t="s">
        <v>50</v>
      </c>
      <c r="AL4107" s="13" t="s">
        <v>50</v>
      </c>
      <c r="AM4107" s="13" t="s">
        <v>38489</v>
      </c>
      <c r="AN4107" s="13" t="s">
        <v>66</v>
      </c>
      <c r="AO4107" s="13" t="s">
        <v>38490</v>
      </c>
      <c r="AP4107" s="21" t="s">
        <v>38491</v>
      </c>
      <c r="AQ4107" s="15" t="s">
        <v>50</v>
      </c>
      <c r="AR4107" s="13" t="s">
        <v>50</v>
      </c>
    </row>
    <row r="4108" spans="1:44" ht="15" thickBot="1">
      <c r="A4108" s="4" t="s">
        <v>11527</v>
      </c>
      <c r="B4108" s="7" t="s">
        <v>50</v>
      </c>
      <c r="C4108" s="6">
        <v>732</v>
      </c>
      <c r="D4108" s="7" t="s">
        <v>45</v>
      </c>
      <c r="E4108" s="7" t="s">
        <v>46</v>
      </c>
      <c r="F4108" s="7" t="s">
        <v>638</v>
      </c>
      <c r="G4108" s="7" t="s">
        <v>114</v>
      </c>
      <c r="H4108" s="7" t="s">
        <v>115</v>
      </c>
      <c r="I4108" s="7" t="s">
        <v>50</v>
      </c>
      <c r="J4108" s="6">
        <v>45502</v>
      </c>
      <c r="K4108" s="7" t="s">
        <v>177</v>
      </c>
      <c r="L4108" s="7" t="s">
        <v>131</v>
      </c>
      <c r="M4108" s="7" t="s">
        <v>38492</v>
      </c>
      <c r="N4108" s="7" t="s">
        <v>432</v>
      </c>
      <c r="O4108" s="7" t="s">
        <v>38493</v>
      </c>
      <c r="P4108" s="5">
        <v>5122</v>
      </c>
      <c r="Q4108" s="7" t="s">
        <v>434</v>
      </c>
      <c r="R4108" s="34" t="s">
        <v>38494</v>
      </c>
      <c r="S4108" s="34" t="s">
        <v>38495</v>
      </c>
      <c r="T4108" s="7" t="s">
        <v>38496</v>
      </c>
      <c r="U4108" s="7">
        <f>1-800-366-8899</f>
        <v>-10064</v>
      </c>
      <c r="V4108" s="7">
        <v>86850000</v>
      </c>
      <c r="W4108" s="7" t="s">
        <v>60</v>
      </c>
      <c r="X4108" s="7">
        <v>86850000</v>
      </c>
      <c r="Y4108" s="7" t="s">
        <v>61</v>
      </c>
      <c r="Z4108" s="7">
        <v>1</v>
      </c>
      <c r="AA4108" s="7" t="s">
        <v>50</v>
      </c>
      <c r="AB4108" s="7" t="s">
        <v>50</v>
      </c>
      <c r="AC4108" s="7" t="s">
        <v>50</v>
      </c>
      <c r="AD4108" s="7" t="s">
        <v>50</v>
      </c>
      <c r="AE4108" s="7" t="s">
        <v>50</v>
      </c>
      <c r="AF4108" s="7" t="s">
        <v>50</v>
      </c>
      <c r="AG4108" s="7" t="s">
        <v>50</v>
      </c>
      <c r="AH4108" s="7">
        <v>86850000</v>
      </c>
      <c r="AI4108" s="7" t="s">
        <v>60</v>
      </c>
      <c r="AJ4108" s="7">
        <v>86850000</v>
      </c>
      <c r="AK4108" s="7" t="s">
        <v>50</v>
      </c>
      <c r="AL4108" s="7" t="s">
        <v>50</v>
      </c>
      <c r="AM4108" s="7" t="s">
        <v>38497</v>
      </c>
      <c r="AN4108" s="7" t="s">
        <v>66</v>
      </c>
      <c r="AO4108" s="7" t="s">
        <v>38498</v>
      </c>
      <c r="AP4108" s="22" t="s">
        <v>38499</v>
      </c>
      <c r="AQ4108" s="9" t="s">
        <v>50</v>
      </c>
      <c r="AR4108" s="7" t="s">
        <v>50</v>
      </c>
    </row>
    <row r="4109" spans="1:44" ht="15" thickBot="1">
      <c r="A4109" s="10" t="s">
        <v>38500</v>
      </c>
      <c r="B4109" s="13" t="s">
        <v>50</v>
      </c>
      <c r="C4109" s="12">
        <v>44197</v>
      </c>
      <c r="D4109" s="13" t="s">
        <v>45</v>
      </c>
      <c r="E4109" s="13" t="s">
        <v>46</v>
      </c>
      <c r="F4109" s="13" t="s">
        <v>70</v>
      </c>
      <c r="G4109" s="26" t="s">
        <v>54946</v>
      </c>
      <c r="H4109" s="13" t="s">
        <v>7108</v>
      </c>
      <c r="I4109" s="13" t="s">
        <v>50</v>
      </c>
      <c r="J4109" s="12">
        <v>45502</v>
      </c>
      <c r="K4109" s="13" t="s">
        <v>191</v>
      </c>
      <c r="L4109" s="13" t="s">
        <v>241</v>
      </c>
      <c r="M4109" s="13" t="s">
        <v>2693</v>
      </c>
      <c r="N4109" s="13" t="s">
        <v>38501</v>
      </c>
      <c r="O4109" s="13" t="s">
        <v>38502</v>
      </c>
      <c r="P4109" s="11">
        <v>5322</v>
      </c>
      <c r="Q4109" s="13" t="s">
        <v>520</v>
      </c>
      <c r="R4109" s="33" t="s">
        <v>38503</v>
      </c>
      <c r="S4109" s="33" t="s">
        <v>38504</v>
      </c>
      <c r="T4109" s="13" t="s">
        <v>38505</v>
      </c>
      <c r="U4109" s="13" t="s">
        <v>50</v>
      </c>
      <c r="V4109" s="13">
        <v>9000000</v>
      </c>
      <c r="W4109" s="13" t="s">
        <v>60</v>
      </c>
      <c r="X4109" s="13">
        <v>9000000</v>
      </c>
      <c r="Y4109" s="13" t="s">
        <v>154</v>
      </c>
      <c r="Z4109" s="13">
        <v>3</v>
      </c>
      <c r="AA4109" s="13">
        <v>9000000</v>
      </c>
      <c r="AB4109" s="13" t="s">
        <v>60</v>
      </c>
      <c r="AC4109" s="13">
        <v>9000000</v>
      </c>
      <c r="AD4109" s="13" t="s">
        <v>241</v>
      </c>
      <c r="AE4109" s="13">
        <v>33000000</v>
      </c>
      <c r="AF4109" s="13" t="s">
        <v>60</v>
      </c>
      <c r="AG4109" s="13">
        <v>33000000</v>
      </c>
      <c r="AH4109" s="13">
        <v>33400000</v>
      </c>
      <c r="AI4109" s="13" t="s">
        <v>60</v>
      </c>
      <c r="AJ4109" s="13">
        <v>33400000</v>
      </c>
      <c r="AK4109" s="13" t="s">
        <v>38506</v>
      </c>
      <c r="AL4109" s="13" t="s">
        <v>50</v>
      </c>
      <c r="AM4109" s="13" t="s">
        <v>38507</v>
      </c>
      <c r="AN4109" s="13" t="s">
        <v>66</v>
      </c>
      <c r="AO4109" s="13" t="s">
        <v>38508</v>
      </c>
      <c r="AP4109" s="21" t="s">
        <v>38509</v>
      </c>
      <c r="AQ4109" s="15" t="s">
        <v>50</v>
      </c>
      <c r="AR4109" s="13" t="s">
        <v>50</v>
      </c>
    </row>
    <row r="4110" spans="1:44" ht="15" thickBot="1">
      <c r="A4110" s="4" t="s">
        <v>38510</v>
      </c>
      <c r="B4110" s="7" t="s">
        <v>50</v>
      </c>
      <c r="C4110" s="6">
        <v>43466</v>
      </c>
      <c r="D4110" s="7" t="s">
        <v>45</v>
      </c>
      <c r="E4110" s="7" t="s">
        <v>46</v>
      </c>
      <c r="F4110" s="7" t="s">
        <v>70</v>
      </c>
      <c r="G4110" s="27" t="s">
        <v>54945</v>
      </c>
      <c r="H4110" s="7" t="s">
        <v>1112</v>
      </c>
      <c r="I4110" s="7" t="s">
        <v>50</v>
      </c>
      <c r="J4110" s="6">
        <v>45502</v>
      </c>
      <c r="K4110" s="7" t="s">
        <v>116</v>
      </c>
      <c r="L4110" s="7" t="s">
        <v>467</v>
      </c>
      <c r="M4110" s="7" t="s">
        <v>38511</v>
      </c>
      <c r="N4110" s="7" t="s">
        <v>518</v>
      </c>
      <c r="O4110" s="7" t="s">
        <v>38512</v>
      </c>
      <c r="P4110" s="5">
        <v>5707</v>
      </c>
      <c r="Q4110" s="7" t="s">
        <v>520</v>
      </c>
      <c r="R4110" s="28" t="s">
        <v>38513</v>
      </c>
      <c r="S4110" s="34" t="s">
        <v>38514</v>
      </c>
      <c r="T4110" s="7" t="s">
        <v>50</v>
      </c>
      <c r="U4110" s="7" t="s">
        <v>50</v>
      </c>
      <c r="V4110" s="7">
        <v>5000000</v>
      </c>
      <c r="W4110" s="7" t="s">
        <v>60</v>
      </c>
      <c r="X4110" s="7">
        <v>5000000</v>
      </c>
      <c r="Y4110" s="7" t="s">
        <v>467</v>
      </c>
      <c r="Z4110" s="7">
        <v>14</v>
      </c>
      <c r="AA4110" s="7">
        <v>5000000</v>
      </c>
      <c r="AB4110" s="7" t="s">
        <v>60</v>
      </c>
      <c r="AC4110" s="7">
        <v>5000000</v>
      </c>
      <c r="AD4110" s="7" t="s">
        <v>467</v>
      </c>
      <c r="AE4110" s="7">
        <v>12350000</v>
      </c>
      <c r="AF4110" s="7" t="s">
        <v>60</v>
      </c>
      <c r="AG4110" s="7">
        <v>12350000</v>
      </c>
      <c r="AH4110" s="7">
        <v>29100329</v>
      </c>
      <c r="AI4110" s="7" t="s">
        <v>60</v>
      </c>
      <c r="AJ4110" s="7">
        <v>29100329</v>
      </c>
      <c r="AK4110" s="7" t="s">
        <v>38515</v>
      </c>
      <c r="AL4110" s="7" t="s">
        <v>50</v>
      </c>
      <c r="AM4110" s="7" t="s">
        <v>38516</v>
      </c>
      <c r="AN4110" s="7" t="s">
        <v>66</v>
      </c>
      <c r="AO4110" s="7" t="s">
        <v>38517</v>
      </c>
      <c r="AP4110" s="22" t="s">
        <v>38518</v>
      </c>
      <c r="AQ4110" s="9" t="s">
        <v>50</v>
      </c>
      <c r="AR4110" s="7" t="s">
        <v>50</v>
      </c>
    </row>
    <row r="4111" spans="1:44" ht="15" thickBot="1">
      <c r="A4111" s="10" t="s">
        <v>38519</v>
      </c>
      <c r="B4111" s="13" t="s">
        <v>50</v>
      </c>
      <c r="C4111" s="12">
        <v>41640</v>
      </c>
      <c r="D4111" s="13" t="s">
        <v>45</v>
      </c>
      <c r="E4111" s="13" t="s">
        <v>46</v>
      </c>
      <c r="F4111" s="13" t="s">
        <v>70</v>
      </c>
      <c r="G4111" s="26" t="s">
        <v>54946</v>
      </c>
      <c r="H4111" s="13" t="s">
        <v>2619</v>
      </c>
      <c r="I4111" s="13" t="s">
        <v>50</v>
      </c>
      <c r="J4111" s="12">
        <v>45504</v>
      </c>
      <c r="K4111" s="13" t="s">
        <v>116</v>
      </c>
      <c r="L4111" s="13" t="s">
        <v>6576</v>
      </c>
      <c r="M4111" s="13" t="s">
        <v>38520</v>
      </c>
      <c r="N4111" s="13" t="s">
        <v>1332</v>
      </c>
      <c r="O4111" s="13" t="s">
        <v>38521</v>
      </c>
      <c r="P4111" s="11">
        <v>5778</v>
      </c>
      <c r="Q4111" s="13" t="s">
        <v>1334</v>
      </c>
      <c r="R4111" s="33" t="s">
        <v>38522</v>
      </c>
      <c r="S4111" s="33" t="s">
        <v>38523</v>
      </c>
      <c r="T4111" s="13" t="s">
        <v>38524</v>
      </c>
      <c r="U4111" s="13" t="s">
        <v>38525</v>
      </c>
      <c r="V4111" s="13" t="s">
        <v>50</v>
      </c>
      <c r="W4111" s="13" t="s">
        <v>50</v>
      </c>
      <c r="X4111" s="13" t="s">
        <v>50</v>
      </c>
      <c r="Y4111" s="13" t="s">
        <v>154</v>
      </c>
      <c r="Z4111" s="13">
        <v>11</v>
      </c>
      <c r="AA4111" s="13">
        <v>10300000</v>
      </c>
      <c r="AB4111" s="13" t="s">
        <v>60</v>
      </c>
      <c r="AC4111" s="13">
        <v>10300000</v>
      </c>
      <c r="AD4111" s="13" t="s">
        <v>241</v>
      </c>
      <c r="AE4111" s="13">
        <v>15453241</v>
      </c>
      <c r="AF4111" s="13" t="s">
        <v>60</v>
      </c>
      <c r="AG4111" s="13">
        <v>15453241</v>
      </c>
      <c r="AH4111" s="13">
        <v>19161562</v>
      </c>
      <c r="AI4111" s="13" t="s">
        <v>60</v>
      </c>
      <c r="AJ4111" s="13">
        <v>19161562</v>
      </c>
      <c r="AK4111" s="13" t="s">
        <v>38526</v>
      </c>
      <c r="AL4111" s="13" t="s">
        <v>50</v>
      </c>
      <c r="AM4111" s="13" t="s">
        <v>38527</v>
      </c>
      <c r="AN4111" s="13" t="s">
        <v>66</v>
      </c>
      <c r="AO4111" s="13" t="s">
        <v>38528</v>
      </c>
      <c r="AP4111" s="21" t="s">
        <v>38529</v>
      </c>
      <c r="AQ4111" s="15" t="s">
        <v>50</v>
      </c>
      <c r="AR4111" s="13" t="s">
        <v>50</v>
      </c>
    </row>
    <row r="4112" spans="1:44" ht="15" thickBot="1">
      <c r="A4112" s="4" t="s">
        <v>38530</v>
      </c>
      <c r="B4112" s="7" t="s">
        <v>50</v>
      </c>
      <c r="C4112" s="6">
        <v>20090</v>
      </c>
      <c r="D4112" s="7" t="s">
        <v>45</v>
      </c>
      <c r="E4112" s="7" t="s">
        <v>46</v>
      </c>
      <c r="F4112" s="7" t="s">
        <v>47</v>
      </c>
      <c r="G4112" s="26" t="s">
        <v>54946</v>
      </c>
      <c r="H4112" s="7" t="s">
        <v>38531</v>
      </c>
      <c r="I4112" s="7" t="s">
        <v>50</v>
      </c>
      <c r="J4112" s="6">
        <v>45503</v>
      </c>
      <c r="K4112" s="7" t="s">
        <v>72</v>
      </c>
      <c r="L4112" s="7" t="s">
        <v>62</v>
      </c>
      <c r="M4112" s="7" t="s">
        <v>5355</v>
      </c>
      <c r="N4112" s="7" t="s">
        <v>38532</v>
      </c>
      <c r="O4112" s="7" t="s">
        <v>38533</v>
      </c>
      <c r="P4112" s="5">
        <v>5963</v>
      </c>
      <c r="Q4112" s="7" t="s">
        <v>77</v>
      </c>
      <c r="R4112" s="34" t="s">
        <v>38534</v>
      </c>
      <c r="S4112" s="34" t="s">
        <v>38535</v>
      </c>
      <c r="T4112" s="7" t="s">
        <v>50</v>
      </c>
      <c r="U4112" s="7" t="s">
        <v>38536</v>
      </c>
      <c r="V4112" s="7">
        <v>105350000</v>
      </c>
      <c r="W4112" s="7" t="s">
        <v>60</v>
      </c>
      <c r="X4112" s="7">
        <v>105350000</v>
      </c>
      <c r="Y4112" s="7" t="s">
        <v>61</v>
      </c>
      <c r="Z4112" s="7">
        <v>4</v>
      </c>
      <c r="AA4112" s="7">
        <v>105350000</v>
      </c>
      <c r="AB4112" s="7" t="s">
        <v>60</v>
      </c>
      <c r="AC4112" s="7">
        <v>105350000</v>
      </c>
      <c r="AD4112" s="7" t="s">
        <v>62</v>
      </c>
      <c r="AE4112" s="7">
        <v>205350000</v>
      </c>
      <c r="AF4112" s="7" t="s">
        <v>60</v>
      </c>
      <c r="AG4112" s="7">
        <v>205350000</v>
      </c>
      <c r="AH4112" s="7">
        <v>505350000</v>
      </c>
      <c r="AI4112" s="7" t="s">
        <v>60</v>
      </c>
      <c r="AJ4112" s="7">
        <v>505350000</v>
      </c>
      <c r="AK4112" s="7" t="s">
        <v>50</v>
      </c>
      <c r="AL4112" s="7" t="s">
        <v>50</v>
      </c>
      <c r="AM4112" s="7" t="s">
        <v>38537</v>
      </c>
      <c r="AN4112" s="7" t="s">
        <v>66</v>
      </c>
      <c r="AO4112" s="7" t="s">
        <v>38538</v>
      </c>
      <c r="AP4112" s="22" t="s">
        <v>38539</v>
      </c>
      <c r="AQ4112" s="9" t="s">
        <v>50</v>
      </c>
      <c r="AR4112" s="7" t="s">
        <v>50</v>
      </c>
    </row>
    <row r="4113" spans="1:44" ht="15" thickBot="1">
      <c r="A4113" s="10" t="s">
        <v>38540</v>
      </c>
      <c r="B4113" s="13" t="s">
        <v>50</v>
      </c>
      <c r="C4113" s="12">
        <v>39083</v>
      </c>
      <c r="D4113" s="13" t="s">
        <v>45</v>
      </c>
      <c r="E4113" s="13" t="s">
        <v>46</v>
      </c>
      <c r="F4113" s="13" t="s">
        <v>70</v>
      </c>
      <c r="G4113" s="13" t="s">
        <v>176</v>
      </c>
      <c r="H4113" s="13" t="s">
        <v>14998</v>
      </c>
      <c r="I4113" s="13" t="s">
        <v>50</v>
      </c>
      <c r="J4113" s="12">
        <v>45502</v>
      </c>
      <c r="K4113" s="13" t="s">
        <v>51</v>
      </c>
      <c r="L4113" s="13" t="s">
        <v>131</v>
      </c>
      <c r="M4113" s="13" t="s">
        <v>394</v>
      </c>
      <c r="N4113" s="13" t="s">
        <v>9355</v>
      </c>
      <c r="O4113" s="13" t="s">
        <v>38541</v>
      </c>
      <c r="P4113" s="11">
        <v>6068</v>
      </c>
      <c r="Q4113" s="13" t="s">
        <v>135</v>
      </c>
      <c r="R4113" s="33" t="s">
        <v>38542</v>
      </c>
      <c r="S4113" s="33" t="s">
        <v>38543</v>
      </c>
      <c r="T4113" s="13" t="s">
        <v>38544</v>
      </c>
      <c r="U4113" s="13" t="s">
        <v>38545</v>
      </c>
      <c r="V4113" s="13">
        <v>1100000000</v>
      </c>
      <c r="W4113" s="13" t="s">
        <v>209</v>
      </c>
      <c r="X4113" s="13">
        <v>1189387206</v>
      </c>
      <c r="Y4113" s="13" t="s">
        <v>50</v>
      </c>
      <c r="Z4113" s="13">
        <v>2</v>
      </c>
      <c r="AA4113" s="13">
        <v>53000000</v>
      </c>
      <c r="AB4113" s="13" t="s">
        <v>209</v>
      </c>
      <c r="AC4113" s="13">
        <v>58851093</v>
      </c>
      <c r="AD4113" s="13" t="s">
        <v>1471</v>
      </c>
      <c r="AE4113" s="13">
        <v>53000000</v>
      </c>
      <c r="AF4113" s="13" t="s">
        <v>209</v>
      </c>
      <c r="AG4113" s="13">
        <v>58851093</v>
      </c>
      <c r="AH4113" s="13">
        <v>1153000000</v>
      </c>
      <c r="AI4113" s="13" t="s">
        <v>209</v>
      </c>
      <c r="AJ4113" s="13">
        <v>1248238299</v>
      </c>
      <c r="AK4113" s="13" t="s">
        <v>9856</v>
      </c>
      <c r="AL4113" s="13" t="s">
        <v>50</v>
      </c>
      <c r="AM4113" s="13" t="s">
        <v>38546</v>
      </c>
      <c r="AN4113" s="13" t="s">
        <v>66</v>
      </c>
      <c r="AO4113" s="13" t="s">
        <v>38547</v>
      </c>
      <c r="AP4113" s="21" t="s">
        <v>38548</v>
      </c>
      <c r="AQ4113" s="15" t="s">
        <v>50</v>
      </c>
      <c r="AR4113" s="13" t="s">
        <v>50</v>
      </c>
    </row>
    <row r="4114" spans="1:44" ht="15" thickBot="1">
      <c r="A4114" s="4" t="s">
        <v>38549</v>
      </c>
      <c r="B4114" s="7" t="s">
        <v>50</v>
      </c>
      <c r="C4114" s="6">
        <v>44397</v>
      </c>
      <c r="D4114" s="7" t="s">
        <v>45</v>
      </c>
      <c r="E4114" s="7" t="s">
        <v>46</v>
      </c>
      <c r="F4114" s="7" t="s">
        <v>70</v>
      </c>
      <c r="G4114" s="7" t="s">
        <v>87</v>
      </c>
      <c r="H4114" s="7" t="s">
        <v>50</v>
      </c>
      <c r="I4114" s="7" t="s">
        <v>50</v>
      </c>
      <c r="J4114" s="6">
        <v>45504</v>
      </c>
      <c r="K4114" s="7" t="s">
        <v>50</v>
      </c>
      <c r="L4114" s="7" t="s">
        <v>6576</v>
      </c>
      <c r="M4114" s="7" t="s">
        <v>38550</v>
      </c>
      <c r="N4114" s="7" t="s">
        <v>30672</v>
      </c>
      <c r="O4114" s="7" t="s">
        <v>38551</v>
      </c>
      <c r="P4114" s="5">
        <v>6747</v>
      </c>
      <c r="Q4114" s="7" t="s">
        <v>545</v>
      </c>
      <c r="R4114" s="34" t="s">
        <v>38552</v>
      </c>
      <c r="S4114" s="34" t="s">
        <v>38553</v>
      </c>
      <c r="T4114" s="7" t="s">
        <v>38554</v>
      </c>
      <c r="U4114" s="7" t="s">
        <v>50</v>
      </c>
      <c r="V4114" s="7" t="s">
        <v>50</v>
      </c>
      <c r="W4114" s="7" t="s">
        <v>50</v>
      </c>
      <c r="X4114" s="7" t="s">
        <v>50</v>
      </c>
      <c r="Y4114" s="7" t="s">
        <v>467</v>
      </c>
      <c r="Z4114" s="7">
        <v>4</v>
      </c>
      <c r="AA4114" s="7">
        <v>1600000</v>
      </c>
      <c r="AB4114" s="7" t="s">
        <v>60</v>
      </c>
      <c r="AC4114" s="7">
        <v>1600000</v>
      </c>
      <c r="AD4114" s="7" t="s">
        <v>467</v>
      </c>
      <c r="AE4114" s="7">
        <v>2600000</v>
      </c>
      <c r="AF4114" s="7" t="s">
        <v>60</v>
      </c>
      <c r="AG4114" s="7">
        <v>2600000</v>
      </c>
      <c r="AH4114" s="7">
        <v>2600000</v>
      </c>
      <c r="AI4114" s="7" t="s">
        <v>60</v>
      </c>
      <c r="AJ4114" s="7">
        <v>2600000</v>
      </c>
      <c r="AK4114" s="7" t="s">
        <v>38555</v>
      </c>
      <c r="AL4114" s="7" t="s">
        <v>50</v>
      </c>
      <c r="AM4114" s="7" t="s">
        <v>38556</v>
      </c>
      <c r="AN4114" s="7" t="s">
        <v>66</v>
      </c>
      <c r="AO4114" s="7" t="s">
        <v>38554</v>
      </c>
      <c r="AP4114" s="22" t="s">
        <v>38557</v>
      </c>
      <c r="AQ4114" s="9" t="s">
        <v>50</v>
      </c>
      <c r="AR4114" s="7" t="s">
        <v>50</v>
      </c>
    </row>
    <row r="4115" spans="1:44" ht="15" thickBot="1">
      <c r="A4115" s="10" t="s">
        <v>38558</v>
      </c>
      <c r="B4115" s="13" t="s">
        <v>50</v>
      </c>
      <c r="C4115" s="12">
        <v>40544</v>
      </c>
      <c r="D4115" s="13" t="s">
        <v>45</v>
      </c>
      <c r="E4115" s="13" t="s">
        <v>46</v>
      </c>
      <c r="F4115" s="13" t="s">
        <v>70</v>
      </c>
      <c r="G4115" s="13" t="s">
        <v>145</v>
      </c>
      <c r="H4115" s="13" t="s">
        <v>356</v>
      </c>
      <c r="I4115" s="13" t="s">
        <v>50</v>
      </c>
      <c r="J4115" s="12">
        <v>45502</v>
      </c>
      <c r="K4115" s="13" t="s">
        <v>50</v>
      </c>
      <c r="L4115" s="13" t="s">
        <v>178</v>
      </c>
      <c r="M4115" s="13" t="s">
        <v>38559</v>
      </c>
      <c r="N4115" s="13" t="s">
        <v>10835</v>
      </c>
      <c r="O4115" s="13" t="s">
        <v>38560</v>
      </c>
      <c r="P4115" s="11">
        <v>6769</v>
      </c>
      <c r="Q4115" s="13" t="s">
        <v>1201</v>
      </c>
      <c r="R4115" s="33" t="s">
        <v>38561</v>
      </c>
      <c r="S4115" s="33" t="s">
        <v>38562</v>
      </c>
      <c r="T4115" s="13" t="s">
        <v>38563</v>
      </c>
      <c r="U4115" s="13">
        <v>19173874929</v>
      </c>
      <c r="V4115" s="13">
        <v>26500000</v>
      </c>
      <c r="W4115" s="13" t="s">
        <v>60</v>
      </c>
      <c r="X4115" s="13">
        <v>26500000</v>
      </c>
      <c r="Y4115" s="13" t="s">
        <v>50</v>
      </c>
      <c r="Z4115" s="13">
        <v>3</v>
      </c>
      <c r="AA4115" s="13">
        <v>26500000</v>
      </c>
      <c r="AB4115" s="13" t="s">
        <v>60</v>
      </c>
      <c r="AC4115" s="13">
        <v>26500000</v>
      </c>
      <c r="AD4115" s="13" t="s">
        <v>178</v>
      </c>
      <c r="AE4115" s="13">
        <v>32700000</v>
      </c>
      <c r="AF4115" s="13" t="s">
        <v>60</v>
      </c>
      <c r="AG4115" s="13">
        <v>32700000</v>
      </c>
      <c r="AH4115" s="13">
        <v>32700000</v>
      </c>
      <c r="AI4115" s="13" t="s">
        <v>60</v>
      </c>
      <c r="AJ4115" s="13">
        <v>32700000</v>
      </c>
      <c r="AK4115" s="13" t="s">
        <v>38564</v>
      </c>
      <c r="AL4115" s="13" t="s">
        <v>50</v>
      </c>
      <c r="AM4115" s="13" t="s">
        <v>38565</v>
      </c>
      <c r="AN4115" s="13" t="s">
        <v>66</v>
      </c>
      <c r="AO4115" s="13" t="s">
        <v>38566</v>
      </c>
      <c r="AP4115" s="21" t="s">
        <v>38567</v>
      </c>
      <c r="AQ4115" s="15" t="s">
        <v>50</v>
      </c>
      <c r="AR4115" s="13" t="s">
        <v>50</v>
      </c>
    </row>
    <row r="4116" spans="1:44" ht="15" thickBot="1">
      <c r="A4116" s="4" t="s">
        <v>38568</v>
      </c>
      <c r="B4116" s="7" t="s">
        <v>50</v>
      </c>
      <c r="C4116" s="6">
        <v>43101</v>
      </c>
      <c r="D4116" s="7" t="s">
        <v>45</v>
      </c>
      <c r="E4116" s="7" t="s">
        <v>46</v>
      </c>
      <c r="F4116" s="7" t="s">
        <v>70</v>
      </c>
      <c r="G4116" s="7" t="s">
        <v>87</v>
      </c>
      <c r="H4116" s="7" t="s">
        <v>2619</v>
      </c>
      <c r="I4116" s="7" t="s">
        <v>50</v>
      </c>
      <c r="J4116" s="6">
        <v>45502</v>
      </c>
      <c r="K4116" s="7" t="s">
        <v>116</v>
      </c>
      <c r="L4116" s="7" t="s">
        <v>241</v>
      </c>
      <c r="M4116" s="7" t="s">
        <v>21353</v>
      </c>
      <c r="N4116" s="7" t="s">
        <v>38569</v>
      </c>
      <c r="O4116" s="7" t="s">
        <v>38570</v>
      </c>
      <c r="P4116" s="5">
        <v>6906</v>
      </c>
      <c r="Q4116" s="7" t="s">
        <v>360</v>
      </c>
      <c r="R4116" s="34" t="s">
        <v>38571</v>
      </c>
      <c r="S4116" s="34" t="s">
        <v>38572</v>
      </c>
      <c r="T4116" s="7" t="s">
        <v>38573</v>
      </c>
      <c r="U4116" s="7" t="s">
        <v>50</v>
      </c>
      <c r="V4116" s="7">
        <v>12700000</v>
      </c>
      <c r="W4116" s="7" t="s">
        <v>209</v>
      </c>
      <c r="X4116" s="7">
        <v>13732016</v>
      </c>
      <c r="Y4116" s="7" t="s">
        <v>154</v>
      </c>
      <c r="Z4116" s="7">
        <v>2</v>
      </c>
      <c r="AA4116" s="7">
        <v>12700000</v>
      </c>
      <c r="AB4116" s="7" t="s">
        <v>209</v>
      </c>
      <c r="AC4116" s="7">
        <v>13732016</v>
      </c>
      <c r="AD4116" s="7" t="s">
        <v>241</v>
      </c>
      <c r="AE4116" s="7">
        <v>25700000</v>
      </c>
      <c r="AF4116" s="7" t="s">
        <v>209</v>
      </c>
      <c r="AG4116" s="7">
        <v>27977186</v>
      </c>
      <c r="AH4116" s="7">
        <v>25700000</v>
      </c>
      <c r="AI4116" s="7" t="s">
        <v>209</v>
      </c>
      <c r="AJ4116" s="7">
        <v>27977186</v>
      </c>
      <c r="AK4116" s="7" t="s">
        <v>50</v>
      </c>
      <c r="AL4116" s="7" t="s">
        <v>50</v>
      </c>
      <c r="AM4116" s="7" t="s">
        <v>38574</v>
      </c>
      <c r="AN4116" s="7" t="s">
        <v>66</v>
      </c>
      <c r="AO4116" s="7" t="s">
        <v>38575</v>
      </c>
      <c r="AP4116" s="22" t="s">
        <v>38576</v>
      </c>
      <c r="AQ4116" s="9" t="s">
        <v>50</v>
      </c>
      <c r="AR4116" s="7" t="s">
        <v>50</v>
      </c>
    </row>
    <row r="4117" spans="1:44" ht="15" thickBot="1">
      <c r="A4117" s="10" t="s">
        <v>38577</v>
      </c>
      <c r="B4117" s="13" t="s">
        <v>50</v>
      </c>
      <c r="C4117" s="12">
        <v>44322</v>
      </c>
      <c r="D4117" s="13" t="s">
        <v>45</v>
      </c>
      <c r="E4117" s="13" t="s">
        <v>46</v>
      </c>
      <c r="F4117" s="13" t="s">
        <v>70</v>
      </c>
      <c r="G4117" s="27" t="s">
        <v>54945</v>
      </c>
      <c r="H4117" s="13" t="s">
        <v>50</v>
      </c>
      <c r="I4117" s="13" t="s">
        <v>50</v>
      </c>
      <c r="J4117" s="12">
        <v>45504</v>
      </c>
      <c r="K4117" s="13" t="s">
        <v>116</v>
      </c>
      <c r="L4117" s="13" t="s">
        <v>6576</v>
      </c>
      <c r="M4117" s="13" t="s">
        <v>38578</v>
      </c>
      <c r="N4117" s="13" t="s">
        <v>543</v>
      </c>
      <c r="O4117" s="13" t="s">
        <v>38579</v>
      </c>
      <c r="P4117" s="11">
        <v>7096</v>
      </c>
      <c r="Q4117" s="13" t="s">
        <v>545</v>
      </c>
      <c r="R4117" s="33" t="s">
        <v>38580</v>
      </c>
      <c r="S4117" s="33" t="s">
        <v>38581</v>
      </c>
      <c r="T4117" s="13" t="s">
        <v>38582</v>
      </c>
      <c r="U4117" s="13" t="s">
        <v>38583</v>
      </c>
      <c r="V4117" s="13" t="s">
        <v>50</v>
      </c>
      <c r="W4117" s="13" t="s">
        <v>50</v>
      </c>
      <c r="X4117" s="13" t="s">
        <v>50</v>
      </c>
      <c r="Y4117" s="13" t="s">
        <v>467</v>
      </c>
      <c r="Z4117" s="13">
        <v>3</v>
      </c>
      <c r="AA4117" s="13">
        <v>2700000</v>
      </c>
      <c r="AB4117" s="13" t="s">
        <v>60</v>
      </c>
      <c r="AC4117" s="13">
        <v>2700000</v>
      </c>
      <c r="AD4117" s="13" t="s">
        <v>467</v>
      </c>
      <c r="AE4117" s="13">
        <v>2700000</v>
      </c>
      <c r="AF4117" s="13" t="s">
        <v>60</v>
      </c>
      <c r="AG4117" s="13">
        <v>2700000</v>
      </c>
      <c r="AH4117" s="13">
        <v>2700000</v>
      </c>
      <c r="AI4117" s="13" t="s">
        <v>60</v>
      </c>
      <c r="AJ4117" s="13">
        <v>2700000</v>
      </c>
      <c r="AK4117" s="13" t="s">
        <v>38584</v>
      </c>
      <c r="AL4117" s="13" t="s">
        <v>50</v>
      </c>
      <c r="AM4117" s="13" t="s">
        <v>38585</v>
      </c>
      <c r="AN4117" s="13" t="s">
        <v>66</v>
      </c>
      <c r="AO4117" s="13" t="s">
        <v>38586</v>
      </c>
      <c r="AP4117" s="21" t="s">
        <v>38587</v>
      </c>
      <c r="AQ4117" s="15" t="s">
        <v>50</v>
      </c>
      <c r="AR4117" s="13" t="s">
        <v>50</v>
      </c>
    </row>
    <row r="4118" spans="1:44" ht="15" thickBot="1">
      <c r="A4118" s="4" t="s">
        <v>38588</v>
      </c>
      <c r="B4118" s="7" t="s">
        <v>50</v>
      </c>
      <c r="C4118" s="6">
        <v>44593</v>
      </c>
      <c r="D4118" s="7" t="s">
        <v>45</v>
      </c>
      <c r="E4118" s="7" t="s">
        <v>46</v>
      </c>
      <c r="F4118" s="7" t="s">
        <v>70</v>
      </c>
      <c r="G4118" s="26" t="s">
        <v>54946</v>
      </c>
      <c r="H4118" s="7" t="s">
        <v>50</v>
      </c>
      <c r="I4118" s="7" t="s">
        <v>50</v>
      </c>
      <c r="J4118" s="6">
        <v>45504</v>
      </c>
      <c r="K4118" s="7" t="s">
        <v>50</v>
      </c>
      <c r="L4118" s="7" t="s">
        <v>6576</v>
      </c>
      <c r="M4118" s="7" t="s">
        <v>1034</v>
      </c>
      <c r="N4118" s="7" t="s">
        <v>31156</v>
      </c>
      <c r="O4118" s="7" t="s">
        <v>38589</v>
      </c>
      <c r="P4118" s="5">
        <v>7270</v>
      </c>
      <c r="Q4118" s="7" t="s">
        <v>135</v>
      </c>
      <c r="R4118" s="34" t="s">
        <v>38590</v>
      </c>
      <c r="S4118" s="34" t="s">
        <v>38591</v>
      </c>
      <c r="T4118" s="7" t="s">
        <v>38592</v>
      </c>
      <c r="U4118" s="7" t="s">
        <v>50</v>
      </c>
      <c r="V4118" s="7" t="s">
        <v>50</v>
      </c>
      <c r="W4118" s="7" t="s">
        <v>50</v>
      </c>
      <c r="X4118" s="7" t="s">
        <v>50</v>
      </c>
      <c r="Y4118" s="7" t="s">
        <v>467</v>
      </c>
      <c r="Z4118" s="7">
        <v>4</v>
      </c>
      <c r="AA4118" s="7">
        <v>1500000</v>
      </c>
      <c r="AB4118" s="7" t="s">
        <v>139</v>
      </c>
      <c r="AC4118" s="7">
        <v>1875150</v>
      </c>
      <c r="AD4118" s="7" t="s">
        <v>467</v>
      </c>
      <c r="AE4118" s="7">
        <v>1760000</v>
      </c>
      <c r="AF4118" s="7" t="s">
        <v>139</v>
      </c>
      <c r="AG4118" s="7">
        <v>2199734</v>
      </c>
      <c r="AH4118" s="7">
        <v>2260000</v>
      </c>
      <c r="AI4118" s="7" t="s">
        <v>139</v>
      </c>
      <c r="AJ4118" s="7">
        <v>2824784</v>
      </c>
      <c r="AK4118" s="7" t="s">
        <v>38593</v>
      </c>
      <c r="AL4118" s="7" t="s">
        <v>50</v>
      </c>
      <c r="AM4118" s="7" t="s">
        <v>38594</v>
      </c>
      <c r="AN4118" s="7" t="s">
        <v>66</v>
      </c>
      <c r="AO4118" s="7" t="s">
        <v>38595</v>
      </c>
      <c r="AP4118" s="22" t="s">
        <v>38596</v>
      </c>
      <c r="AQ4118" s="9" t="s">
        <v>50</v>
      </c>
      <c r="AR4118" s="7" t="s">
        <v>50</v>
      </c>
    </row>
    <row r="4119" spans="1:44" ht="15" thickBot="1">
      <c r="A4119" s="10" t="s">
        <v>38597</v>
      </c>
      <c r="B4119" s="13" t="s">
        <v>50</v>
      </c>
      <c r="C4119" s="12">
        <v>43101</v>
      </c>
      <c r="D4119" s="13" t="s">
        <v>45</v>
      </c>
      <c r="E4119" s="13" t="s">
        <v>46</v>
      </c>
      <c r="F4119" s="13" t="s">
        <v>70</v>
      </c>
      <c r="G4119" s="13" t="s">
        <v>145</v>
      </c>
      <c r="H4119" s="13" t="s">
        <v>1690</v>
      </c>
      <c r="I4119" s="13" t="s">
        <v>50</v>
      </c>
      <c r="J4119" s="12">
        <v>45502</v>
      </c>
      <c r="K4119" s="13" t="s">
        <v>50</v>
      </c>
      <c r="L4119" s="13" t="s">
        <v>124</v>
      </c>
      <c r="M4119" s="13" t="s">
        <v>38598</v>
      </c>
      <c r="N4119" s="13" t="s">
        <v>75</v>
      </c>
      <c r="O4119" s="13" t="s">
        <v>38599</v>
      </c>
      <c r="P4119" s="11">
        <v>7336</v>
      </c>
      <c r="Q4119" s="13" t="s">
        <v>77</v>
      </c>
      <c r="R4119" s="33" t="s">
        <v>38600</v>
      </c>
      <c r="S4119" s="33" t="s">
        <v>38601</v>
      </c>
      <c r="T4119" s="13" t="s">
        <v>38602</v>
      </c>
      <c r="U4119" s="13" t="s">
        <v>50</v>
      </c>
      <c r="V4119" s="13">
        <v>200000000</v>
      </c>
      <c r="W4119" s="13" t="s">
        <v>60</v>
      </c>
      <c r="X4119" s="13">
        <v>200000000</v>
      </c>
      <c r="Y4119" s="13" t="s">
        <v>81</v>
      </c>
      <c r="Z4119" s="13">
        <v>4</v>
      </c>
      <c r="AA4119" s="13">
        <v>200000000</v>
      </c>
      <c r="AB4119" s="13" t="s">
        <v>60</v>
      </c>
      <c r="AC4119" s="13">
        <v>200000000</v>
      </c>
      <c r="AD4119" s="13" t="s">
        <v>124</v>
      </c>
      <c r="AE4119" s="13">
        <v>322000000</v>
      </c>
      <c r="AF4119" s="13" t="s">
        <v>60</v>
      </c>
      <c r="AG4119" s="13">
        <v>322000000</v>
      </c>
      <c r="AH4119" s="13">
        <v>322000000</v>
      </c>
      <c r="AI4119" s="13" t="s">
        <v>60</v>
      </c>
      <c r="AJ4119" s="13">
        <v>322000000</v>
      </c>
      <c r="AK4119" s="13" t="s">
        <v>38603</v>
      </c>
      <c r="AL4119" s="13" t="s">
        <v>50</v>
      </c>
      <c r="AM4119" s="13" t="s">
        <v>38604</v>
      </c>
      <c r="AN4119" s="13" t="s">
        <v>66</v>
      </c>
      <c r="AO4119" s="13" t="s">
        <v>38605</v>
      </c>
      <c r="AP4119" s="21" t="s">
        <v>38606</v>
      </c>
      <c r="AQ4119" s="15" t="s">
        <v>50</v>
      </c>
      <c r="AR4119" s="13" t="s">
        <v>50</v>
      </c>
    </row>
    <row r="4120" spans="1:44" ht="15" thickBot="1">
      <c r="A4120" s="4" t="s">
        <v>38607</v>
      </c>
      <c r="B4120" s="7" t="s">
        <v>50</v>
      </c>
      <c r="C4120" s="6">
        <v>42675</v>
      </c>
      <c r="D4120" s="7" t="s">
        <v>45</v>
      </c>
      <c r="E4120" s="7" t="s">
        <v>46</v>
      </c>
      <c r="F4120" s="7" t="s">
        <v>70</v>
      </c>
      <c r="G4120" s="7" t="s">
        <v>87</v>
      </c>
      <c r="H4120" s="7" t="s">
        <v>1091</v>
      </c>
      <c r="I4120" s="7" t="s">
        <v>50</v>
      </c>
      <c r="J4120" s="6">
        <v>45503</v>
      </c>
      <c r="K4120" s="7" t="s">
        <v>50</v>
      </c>
      <c r="L4120" s="7" t="s">
        <v>147</v>
      </c>
      <c r="M4120" s="7" t="s">
        <v>38608</v>
      </c>
      <c r="N4120" s="7" t="s">
        <v>133</v>
      </c>
      <c r="O4120" s="7" t="s">
        <v>38609</v>
      </c>
      <c r="P4120" s="5">
        <v>7416</v>
      </c>
      <c r="Q4120" s="7" t="s">
        <v>135</v>
      </c>
      <c r="R4120" s="34" t="s">
        <v>38610</v>
      </c>
      <c r="S4120" s="34" t="s">
        <v>38611</v>
      </c>
      <c r="T4120" s="7" t="s">
        <v>38612</v>
      </c>
      <c r="U4120" s="7">
        <v>381638009567</v>
      </c>
      <c r="V4120" s="7">
        <v>10000000</v>
      </c>
      <c r="W4120" s="7" t="s">
        <v>209</v>
      </c>
      <c r="X4120" s="7">
        <v>10825405</v>
      </c>
      <c r="Y4120" s="7" t="s">
        <v>154</v>
      </c>
      <c r="Z4120" s="7">
        <v>6</v>
      </c>
      <c r="AA4120" s="7">
        <v>10000000</v>
      </c>
      <c r="AB4120" s="7" t="s">
        <v>209</v>
      </c>
      <c r="AC4120" s="7">
        <v>10825405</v>
      </c>
      <c r="AD4120" s="7" t="s">
        <v>147</v>
      </c>
      <c r="AE4120" s="7">
        <v>14000000</v>
      </c>
      <c r="AF4120" s="7" t="s">
        <v>209</v>
      </c>
      <c r="AG4120" s="7">
        <v>15463278</v>
      </c>
      <c r="AH4120" s="7">
        <v>15500000</v>
      </c>
      <c r="AI4120" s="7" t="s">
        <v>209</v>
      </c>
      <c r="AJ4120" s="7">
        <v>17183344</v>
      </c>
      <c r="AK4120" s="7" t="s">
        <v>38613</v>
      </c>
      <c r="AL4120" s="7" t="s">
        <v>50</v>
      </c>
      <c r="AM4120" s="7" t="s">
        <v>38614</v>
      </c>
      <c r="AN4120" s="7" t="s">
        <v>66</v>
      </c>
      <c r="AO4120" s="7" t="s">
        <v>38615</v>
      </c>
      <c r="AP4120" s="22" t="s">
        <v>38616</v>
      </c>
      <c r="AQ4120" s="9" t="s">
        <v>50</v>
      </c>
      <c r="AR4120" s="7" t="s">
        <v>50</v>
      </c>
    </row>
    <row r="4121" spans="1:44" ht="15" thickBot="1">
      <c r="A4121" s="10" t="s">
        <v>38617</v>
      </c>
      <c r="B4121" s="13" t="s">
        <v>50</v>
      </c>
      <c r="C4121" s="12">
        <v>27760</v>
      </c>
      <c r="D4121" s="13" t="s">
        <v>45</v>
      </c>
      <c r="E4121" s="13" t="s">
        <v>1939</v>
      </c>
      <c r="F4121" s="13" t="s">
        <v>70</v>
      </c>
      <c r="G4121" s="13" t="s">
        <v>176</v>
      </c>
      <c r="H4121" s="13" t="s">
        <v>115</v>
      </c>
      <c r="I4121" s="13" t="s">
        <v>50</v>
      </c>
      <c r="J4121" s="12">
        <v>45502</v>
      </c>
      <c r="K4121" s="13" t="s">
        <v>72</v>
      </c>
      <c r="L4121" s="13" t="s">
        <v>52</v>
      </c>
      <c r="M4121" s="13" t="s">
        <v>38618</v>
      </c>
      <c r="N4121" s="13" t="s">
        <v>1614</v>
      </c>
      <c r="O4121" s="13" t="s">
        <v>38619</v>
      </c>
      <c r="P4121" s="11">
        <v>7432</v>
      </c>
      <c r="Q4121" s="13" t="s">
        <v>1201</v>
      </c>
      <c r="R4121" s="33" t="s">
        <v>38620</v>
      </c>
      <c r="S4121" s="33" t="s">
        <v>38621</v>
      </c>
      <c r="T4121" s="13" t="s">
        <v>38622</v>
      </c>
      <c r="U4121" s="13" t="s">
        <v>38623</v>
      </c>
      <c r="V4121" s="13">
        <v>820000</v>
      </c>
      <c r="W4121" s="13" t="s">
        <v>60</v>
      </c>
      <c r="X4121" s="13">
        <v>820000</v>
      </c>
      <c r="Y4121" s="13" t="s">
        <v>50</v>
      </c>
      <c r="Z4121" s="13">
        <v>4</v>
      </c>
      <c r="AA4121" s="13" t="s">
        <v>50</v>
      </c>
      <c r="AB4121" s="13" t="s">
        <v>50</v>
      </c>
      <c r="AC4121" s="13" t="s">
        <v>50</v>
      </c>
      <c r="AD4121" s="13" t="s">
        <v>50</v>
      </c>
      <c r="AE4121" s="13" t="s">
        <v>50</v>
      </c>
      <c r="AF4121" s="13" t="s">
        <v>50</v>
      </c>
      <c r="AG4121" s="13" t="s">
        <v>50</v>
      </c>
      <c r="AH4121" s="13">
        <v>4298839</v>
      </c>
      <c r="AI4121" s="13" t="s">
        <v>60</v>
      </c>
      <c r="AJ4121" s="13">
        <v>4298839</v>
      </c>
      <c r="AK4121" s="13" t="s">
        <v>38624</v>
      </c>
      <c r="AL4121" s="13" t="s">
        <v>50</v>
      </c>
      <c r="AM4121" s="13" t="s">
        <v>38625</v>
      </c>
      <c r="AN4121" s="13" t="s">
        <v>66</v>
      </c>
      <c r="AO4121" s="13" t="s">
        <v>38626</v>
      </c>
      <c r="AP4121" s="21" t="s">
        <v>38627</v>
      </c>
      <c r="AQ4121" s="15" t="s">
        <v>50</v>
      </c>
      <c r="AR4121" s="13" t="s">
        <v>50</v>
      </c>
    </row>
    <row r="4122" spans="1:44" ht="15" thickBot="1">
      <c r="A4122" s="4" t="s">
        <v>38628</v>
      </c>
      <c r="B4122" s="7" t="s">
        <v>50</v>
      </c>
      <c r="C4122" s="6">
        <v>1462</v>
      </c>
      <c r="D4122" s="7" t="s">
        <v>45</v>
      </c>
      <c r="E4122" s="7" t="s">
        <v>46</v>
      </c>
      <c r="F4122" s="7" t="s">
        <v>47</v>
      </c>
      <c r="G4122" s="7" t="s">
        <v>71</v>
      </c>
      <c r="H4122" s="7" t="s">
        <v>1076</v>
      </c>
      <c r="I4122" s="7" t="s">
        <v>50</v>
      </c>
      <c r="J4122" s="6">
        <v>45502</v>
      </c>
      <c r="K4122" s="7" t="s">
        <v>282</v>
      </c>
      <c r="L4122" s="7" t="s">
        <v>62</v>
      </c>
      <c r="M4122" s="7" t="s">
        <v>1913</v>
      </c>
      <c r="N4122" s="7" t="s">
        <v>38629</v>
      </c>
      <c r="O4122" s="7" t="s">
        <v>38630</v>
      </c>
      <c r="P4122" s="5">
        <v>7474</v>
      </c>
      <c r="Q4122" s="7" t="s">
        <v>1116</v>
      </c>
      <c r="R4122" s="34" t="s">
        <v>38631</v>
      </c>
      <c r="S4122" s="34" t="s">
        <v>38632</v>
      </c>
      <c r="T4122" s="7" t="s">
        <v>50</v>
      </c>
      <c r="U4122" s="7" t="s">
        <v>38633</v>
      </c>
      <c r="V4122" s="7">
        <v>200000000</v>
      </c>
      <c r="W4122" s="7" t="s">
        <v>60</v>
      </c>
      <c r="X4122" s="7">
        <v>200000000</v>
      </c>
      <c r="Y4122" s="7" t="s">
        <v>61</v>
      </c>
      <c r="Z4122" s="7">
        <v>1</v>
      </c>
      <c r="AA4122" s="7">
        <v>200000000</v>
      </c>
      <c r="AB4122" s="7" t="s">
        <v>60</v>
      </c>
      <c r="AC4122" s="7">
        <v>200000000</v>
      </c>
      <c r="AD4122" s="7" t="s">
        <v>62</v>
      </c>
      <c r="AE4122" s="7">
        <v>200000000</v>
      </c>
      <c r="AF4122" s="7" t="s">
        <v>60</v>
      </c>
      <c r="AG4122" s="7">
        <v>200000000</v>
      </c>
      <c r="AH4122" s="7">
        <v>200000000</v>
      </c>
      <c r="AI4122" s="7" t="s">
        <v>60</v>
      </c>
      <c r="AJ4122" s="7">
        <v>200000000</v>
      </c>
      <c r="AK4122" s="7" t="s">
        <v>50</v>
      </c>
      <c r="AL4122" s="7" t="s">
        <v>50</v>
      </c>
      <c r="AM4122" s="7" t="s">
        <v>38634</v>
      </c>
      <c r="AN4122" s="7" t="s">
        <v>66</v>
      </c>
      <c r="AO4122" s="7" t="s">
        <v>38635</v>
      </c>
      <c r="AP4122" s="22" t="s">
        <v>38636</v>
      </c>
      <c r="AQ4122" s="9" t="s">
        <v>50</v>
      </c>
      <c r="AR4122" s="7" t="s">
        <v>50</v>
      </c>
    </row>
    <row r="4123" spans="1:44" ht="15" thickBot="1">
      <c r="A4123" s="10" t="s">
        <v>38637</v>
      </c>
      <c r="B4123" s="13" t="s">
        <v>50</v>
      </c>
      <c r="C4123" s="12">
        <v>44470</v>
      </c>
      <c r="D4123" s="13" t="s">
        <v>45</v>
      </c>
      <c r="E4123" s="13" t="s">
        <v>46</v>
      </c>
      <c r="F4123" s="13" t="s">
        <v>70</v>
      </c>
      <c r="G4123" s="26" t="s">
        <v>54946</v>
      </c>
      <c r="H4123" s="13" t="s">
        <v>1112</v>
      </c>
      <c r="I4123" s="13" t="s">
        <v>50</v>
      </c>
      <c r="J4123" s="12">
        <v>45502</v>
      </c>
      <c r="K4123" s="13" t="s">
        <v>116</v>
      </c>
      <c r="L4123" s="13" t="s">
        <v>178</v>
      </c>
      <c r="M4123" s="13" t="s">
        <v>38638</v>
      </c>
      <c r="N4123" s="13" t="s">
        <v>38639</v>
      </c>
      <c r="O4123" s="13" t="s">
        <v>38640</v>
      </c>
      <c r="P4123" s="11">
        <v>7629</v>
      </c>
      <c r="Q4123" s="13" t="s">
        <v>481</v>
      </c>
      <c r="R4123" s="33" t="s">
        <v>38641</v>
      </c>
      <c r="S4123" s="33" t="s">
        <v>38642</v>
      </c>
      <c r="T4123" s="13" t="s">
        <v>38643</v>
      </c>
      <c r="U4123" s="13" t="s">
        <v>38644</v>
      </c>
      <c r="V4123" s="13">
        <v>23999993</v>
      </c>
      <c r="W4123" s="13" t="s">
        <v>60</v>
      </c>
      <c r="X4123" s="13">
        <v>23999993</v>
      </c>
      <c r="Y4123" s="13" t="s">
        <v>50</v>
      </c>
      <c r="Z4123" s="13">
        <v>5</v>
      </c>
      <c r="AA4123" s="13">
        <v>23999993</v>
      </c>
      <c r="AB4123" s="13" t="s">
        <v>60</v>
      </c>
      <c r="AC4123" s="13">
        <v>23999993</v>
      </c>
      <c r="AD4123" s="13" t="s">
        <v>178</v>
      </c>
      <c r="AE4123" s="13">
        <v>41999988</v>
      </c>
      <c r="AF4123" s="13" t="s">
        <v>60</v>
      </c>
      <c r="AG4123" s="13">
        <v>41999988</v>
      </c>
      <c r="AH4123" s="13">
        <v>41999988</v>
      </c>
      <c r="AI4123" s="13" t="s">
        <v>60</v>
      </c>
      <c r="AJ4123" s="13">
        <v>41999988</v>
      </c>
      <c r="AK4123" s="13" t="s">
        <v>38645</v>
      </c>
      <c r="AL4123" s="13" t="s">
        <v>50</v>
      </c>
      <c r="AM4123" s="13" t="s">
        <v>38646</v>
      </c>
      <c r="AN4123" s="13" t="s">
        <v>66</v>
      </c>
      <c r="AO4123" s="13" t="s">
        <v>38647</v>
      </c>
      <c r="AP4123" s="21" t="s">
        <v>38648</v>
      </c>
      <c r="AQ4123" s="15" t="s">
        <v>50</v>
      </c>
      <c r="AR4123" s="13" t="s">
        <v>50</v>
      </c>
    </row>
    <row r="4124" spans="1:44" ht="15" thickBot="1">
      <c r="A4124" s="4" t="s">
        <v>38649</v>
      </c>
      <c r="B4124" s="7" t="s">
        <v>50</v>
      </c>
      <c r="C4124" s="6">
        <v>25569</v>
      </c>
      <c r="D4124" s="7" t="s">
        <v>45</v>
      </c>
      <c r="E4124" s="7" t="s">
        <v>46</v>
      </c>
      <c r="F4124" s="7" t="s">
        <v>47</v>
      </c>
      <c r="G4124" s="7" t="s">
        <v>48</v>
      </c>
      <c r="H4124" s="7" t="s">
        <v>38650</v>
      </c>
      <c r="I4124" s="7" t="s">
        <v>50</v>
      </c>
      <c r="J4124" s="6">
        <v>45502</v>
      </c>
      <c r="K4124" s="7" t="s">
        <v>51</v>
      </c>
      <c r="L4124" s="7" t="s">
        <v>162</v>
      </c>
      <c r="M4124" s="7" t="s">
        <v>5355</v>
      </c>
      <c r="N4124" s="7" t="s">
        <v>5062</v>
      </c>
      <c r="O4124" s="7" t="s">
        <v>38651</v>
      </c>
      <c r="P4124" s="5">
        <v>8312</v>
      </c>
      <c r="Q4124" s="7" t="s">
        <v>245</v>
      </c>
      <c r="R4124" s="34" t="s">
        <v>38652</v>
      </c>
      <c r="S4124" s="34" t="s">
        <v>38653</v>
      </c>
      <c r="T4124" s="7" t="s">
        <v>38654</v>
      </c>
      <c r="U4124" s="7">
        <v>85225231056</v>
      </c>
      <c r="V4124" s="7">
        <v>1400000000</v>
      </c>
      <c r="W4124" s="7" t="s">
        <v>2056</v>
      </c>
      <c r="X4124" s="7">
        <v>192834809</v>
      </c>
      <c r="Y4124" s="7" t="s">
        <v>61</v>
      </c>
      <c r="Z4124" s="7">
        <v>1</v>
      </c>
      <c r="AA4124" s="7" t="s">
        <v>50</v>
      </c>
      <c r="AB4124" s="7" t="s">
        <v>50</v>
      </c>
      <c r="AC4124" s="7" t="s">
        <v>50</v>
      </c>
      <c r="AD4124" s="7" t="s">
        <v>50</v>
      </c>
      <c r="AE4124" s="7" t="s">
        <v>50</v>
      </c>
      <c r="AF4124" s="7" t="s">
        <v>50</v>
      </c>
      <c r="AG4124" s="7" t="s">
        <v>50</v>
      </c>
      <c r="AH4124" s="7">
        <v>1400000000</v>
      </c>
      <c r="AI4124" s="7" t="s">
        <v>2056</v>
      </c>
      <c r="AJ4124" s="7">
        <v>192834809</v>
      </c>
      <c r="AK4124" s="7" t="s">
        <v>50</v>
      </c>
      <c r="AL4124" s="7" t="s">
        <v>50</v>
      </c>
      <c r="AM4124" s="7" t="s">
        <v>38655</v>
      </c>
      <c r="AN4124" s="7" t="s">
        <v>66</v>
      </c>
      <c r="AO4124" s="7" t="s">
        <v>38656</v>
      </c>
      <c r="AP4124" s="22" t="s">
        <v>38657</v>
      </c>
      <c r="AQ4124" s="9" t="s">
        <v>50</v>
      </c>
      <c r="AR4124" s="7" t="s">
        <v>50</v>
      </c>
    </row>
    <row r="4125" spans="1:44" ht="15" thickBot="1">
      <c r="A4125" s="10" t="s">
        <v>38658</v>
      </c>
      <c r="B4125" s="13" t="s">
        <v>50</v>
      </c>
      <c r="C4125" s="12">
        <v>40909</v>
      </c>
      <c r="D4125" s="13" t="s">
        <v>45</v>
      </c>
      <c r="E4125" s="13" t="s">
        <v>46</v>
      </c>
      <c r="F4125" s="13" t="s">
        <v>70</v>
      </c>
      <c r="G4125" s="13" t="s">
        <v>87</v>
      </c>
      <c r="H4125" s="13" t="s">
        <v>50</v>
      </c>
      <c r="I4125" s="13" t="s">
        <v>50</v>
      </c>
      <c r="J4125" s="12">
        <v>45504</v>
      </c>
      <c r="K4125" s="13" t="s">
        <v>116</v>
      </c>
      <c r="L4125" s="13" t="s">
        <v>147</v>
      </c>
      <c r="M4125" s="13" t="s">
        <v>38659</v>
      </c>
      <c r="N4125" s="13" t="s">
        <v>14090</v>
      </c>
      <c r="O4125" s="13" t="s">
        <v>38660</v>
      </c>
      <c r="P4125" s="11">
        <v>8455</v>
      </c>
      <c r="Q4125" s="13" t="s">
        <v>360</v>
      </c>
      <c r="R4125" s="33" t="s">
        <v>38661</v>
      </c>
      <c r="S4125" s="33" t="s">
        <v>38662</v>
      </c>
      <c r="T4125" s="13" t="s">
        <v>38663</v>
      </c>
      <c r="U4125" s="13">
        <v>351914914489</v>
      </c>
      <c r="V4125" s="13" t="s">
        <v>50</v>
      </c>
      <c r="W4125" s="13" t="s">
        <v>50</v>
      </c>
      <c r="X4125" s="13" t="s">
        <v>50</v>
      </c>
      <c r="Y4125" s="13" t="s">
        <v>171</v>
      </c>
      <c r="Z4125" s="13">
        <v>3</v>
      </c>
      <c r="AA4125" s="13" t="s">
        <v>50</v>
      </c>
      <c r="AB4125" s="13" t="s">
        <v>50</v>
      </c>
      <c r="AC4125" s="13" t="s">
        <v>50</v>
      </c>
      <c r="AD4125" s="13" t="s">
        <v>147</v>
      </c>
      <c r="AE4125" s="13">
        <v>29500000</v>
      </c>
      <c r="AF4125" s="13" t="s">
        <v>60</v>
      </c>
      <c r="AG4125" s="13">
        <v>29500000</v>
      </c>
      <c r="AH4125" s="13">
        <v>29500000</v>
      </c>
      <c r="AI4125" s="13" t="s">
        <v>60</v>
      </c>
      <c r="AJ4125" s="13">
        <v>29500000</v>
      </c>
      <c r="AK4125" s="13" t="s">
        <v>38664</v>
      </c>
      <c r="AL4125" s="13" t="s">
        <v>50</v>
      </c>
      <c r="AM4125" s="13" t="s">
        <v>38665</v>
      </c>
      <c r="AN4125" s="13" t="s">
        <v>66</v>
      </c>
      <c r="AO4125" s="13" t="s">
        <v>38666</v>
      </c>
      <c r="AP4125" s="21" t="s">
        <v>38667</v>
      </c>
      <c r="AQ4125" s="15" t="s">
        <v>50</v>
      </c>
      <c r="AR4125" s="13" t="s">
        <v>50</v>
      </c>
    </row>
    <row r="4126" spans="1:44" ht="15" thickBot="1">
      <c r="A4126" s="4" t="s">
        <v>38668</v>
      </c>
      <c r="B4126" s="7" t="s">
        <v>50</v>
      </c>
      <c r="C4126" s="6">
        <v>42908</v>
      </c>
      <c r="D4126" s="7" t="s">
        <v>45</v>
      </c>
      <c r="E4126" s="7" t="s">
        <v>46</v>
      </c>
      <c r="F4126" s="7" t="s">
        <v>70</v>
      </c>
      <c r="G4126" s="26" t="s">
        <v>54946</v>
      </c>
      <c r="H4126" s="7" t="s">
        <v>50</v>
      </c>
      <c r="I4126" s="7" t="s">
        <v>50</v>
      </c>
      <c r="J4126" s="6">
        <v>45504</v>
      </c>
      <c r="K4126" s="7" t="s">
        <v>50</v>
      </c>
      <c r="L4126" s="7" t="s">
        <v>6576</v>
      </c>
      <c r="M4126" s="7" t="s">
        <v>38669</v>
      </c>
      <c r="N4126" s="7" t="s">
        <v>757</v>
      </c>
      <c r="O4126" s="7" t="s">
        <v>38670</v>
      </c>
      <c r="P4126" s="5">
        <v>8469</v>
      </c>
      <c r="Q4126" s="7" t="s">
        <v>759</v>
      </c>
      <c r="R4126" s="34" t="s">
        <v>38671</v>
      </c>
      <c r="S4126" s="34" t="s">
        <v>38672</v>
      </c>
      <c r="T4126" s="7" t="s">
        <v>38673</v>
      </c>
      <c r="U4126" s="7" t="s">
        <v>38674</v>
      </c>
      <c r="V4126" s="7" t="s">
        <v>50</v>
      </c>
      <c r="W4126" s="7" t="s">
        <v>50</v>
      </c>
      <c r="X4126" s="7" t="s">
        <v>50</v>
      </c>
      <c r="Y4126" s="7" t="s">
        <v>467</v>
      </c>
      <c r="Z4126" s="7">
        <v>7</v>
      </c>
      <c r="AA4126" s="7" t="s">
        <v>50</v>
      </c>
      <c r="AB4126" s="7" t="s">
        <v>50</v>
      </c>
      <c r="AC4126" s="7" t="s">
        <v>50</v>
      </c>
      <c r="AD4126" s="7" t="s">
        <v>467</v>
      </c>
      <c r="AE4126" s="7">
        <v>270923</v>
      </c>
      <c r="AF4126" s="7" t="s">
        <v>60</v>
      </c>
      <c r="AG4126" s="7">
        <v>270923</v>
      </c>
      <c r="AH4126" s="7">
        <v>420923</v>
      </c>
      <c r="AI4126" s="7" t="s">
        <v>60</v>
      </c>
      <c r="AJ4126" s="7">
        <v>420923</v>
      </c>
      <c r="AK4126" s="7" t="s">
        <v>38675</v>
      </c>
      <c r="AL4126" s="7" t="s">
        <v>50</v>
      </c>
      <c r="AM4126" s="7" t="s">
        <v>38676</v>
      </c>
      <c r="AN4126" s="7" t="s">
        <v>66</v>
      </c>
      <c r="AO4126" s="7" t="s">
        <v>38677</v>
      </c>
      <c r="AP4126" s="22" t="s">
        <v>38678</v>
      </c>
      <c r="AQ4126" s="9" t="s">
        <v>50</v>
      </c>
      <c r="AR4126" s="7" t="s">
        <v>50</v>
      </c>
    </row>
    <row r="4127" spans="1:44" ht="15" thickBot="1">
      <c r="A4127" s="10" t="s">
        <v>38679</v>
      </c>
      <c r="B4127" s="13" t="s">
        <v>50</v>
      </c>
      <c r="C4127" s="12">
        <v>42736</v>
      </c>
      <c r="D4127" s="13" t="s">
        <v>45</v>
      </c>
      <c r="E4127" s="13" t="s">
        <v>46</v>
      </c>
      <c r="F4127" s="13" t="s">
        <v>70</v>
      </c>
      <c r="G4127" s="26" t="s">
        <v>54946</v>
      </c>
      <c r="H4127" s="13" t="s">
        <v>23022</v>
      </c>
      <c r="I4127" s="13" t="s">
        <v>50</v>
      </c>
      <c r="J4127" s="12">
        <v>45502</v>
      </c>
      <c r="K4127" s="13" t="s">
        <v>116</v>
      </c>
      <c r="L4127" s="13" t="s">
        <v>178</v>
      </c>
      <c r="M4127" s="13" t="s">
        <v>38680</v>
      </c>
      <c r="N4127" s="13" t="s">
        <v>91</v>
      </c>
      <c r="O4127" s="13" t="s">
        <v>38681</v>
      </c>
      <c r="P4127" s="11">
        <v>9102</v>
      </c>
      <c r="Q4127" s="13" t="s">
        <v>93</v>
      </c>
      <c r="R4127" s="33" t="s">
        <v>38682</v>
      </c>
      <c r="S4127" s="33" t="s">
        <v>38683</v>
      </c>
      <c r="T4127" s="13" t="s">
        <v>38684</v>
      </c>
      <c r="U4127" s="13" t="s">
        <v>38685</v>
      </c>
      <c r="V4127" s="13" t="s">
        <v>50</v>
      </c>
      <c r="W4127" s="13" t="s">
        <v>50</v>
      </c>
      <c r="X4127" s="13" t="s">
        <v>50</v>
      </c>
      <c r="Y4127" s="13" t="s">
        <v>50</v>
      </c>
      <c r="Z4127" s="13">
        <v>8</v>
      </c>
      <c r="AA4127" s="13" t="s">
        <v>50</v>
      </c>
      <c r="AB4127" s="13" t="s">
        <v>50</v>
      </c>
      <c r="AC4127" s="13" t="s">
        <v>50</v>
      </c>
      <c r="AD4127" s="13" t="s">
        <v>178</v>
      </c>
      <c r="AE4127" s="13">
        <v>9300000</v>
      </c>
      <c r="AF4127" s="13" t="s">
        <v>60</v>
      </c>
      <c r="AG4127" s="13">
        <v>9300000</v>
      </c>
      <c r="AH4127" s="13">
        <v>9300000</v>
      </c>
      <c r="AI4127" s="13" t="s">
        <v>60</v>
      </c>
      <c r="AJ4127" s="13">
        <v>9300000</v>
      </c>
      <c r="AK4127" s="13" t="s">
        <v>38686</v>
      </c>
      <c r="AL4127" s="13" t="s">
        <v>50</v>
      </c>
      <c r="AM4127" s="13" t="s">
        <v>38687</v>
      </c>
      <c r="AN4127" s="13" t="s">
        <v>66</v>
      </c>
      <c r="AO4127" s="13" t="s">
        <v>38688</v>
      </c>
      <c r="AP4127" s="21" t="s">
        <v>38689</v>
      </c>
      <c r="AQ4127" s="15" t="s">
        <v>50</v>
      </c>
      <c r="AR4127" s="13" t="s">
        <v>50</v>
      </c>
    </row>
    <row r="4128" spans="1:44" ht="15" thickBot="1">
      <c r="A4128" s="4" t="s">
        <v>38690</v>
      </c>
      <c r="B4128" s="7" t="s">
        <v>50</v>
      </c>
      <c r="C4128" s="6">
        <v>33239</v>
      </c>
      <c r="D4128" s="7" t="s">
        <v>45</v>
      </c>
      <c r="E4128" s="7" t="s">
        <v>46</v>
      </c>
      <c r="F4128" s="7" t="s">
        <v>47</v>
      </c>
      <c r="G4128" s="26" t="s">
        <v>54946</v>
      </c>
      <c r="H4128" s="7" t="s">
        <v>3334</v>
      </c>
      <c r="I4128" s="7" t="s">
        <v>50</v>
      </c>
      <c r="J4128" s="6">
        <v>45502</v>
      </c>
      <c r="K4128" s="7" t="s">
        <v>89</v>
      </c>
      <c r="L4128" s="7" t="s">
        <v>162</v>
      </c>
      <c r="M4128" s="7" t="s">
        <v>11985</v>
      </c>
      <c r="N4128" s="7" t="s">
        <v>32373</v>
      </c>
      <c r="O4128" s="7" t="s">
        <v>38691</v>
      </c>
      <c r="P4128" s="5">
        <v>10676</v>
      </c>
      <c r="Q4128" s="7" t="s">
        <v>120</v>
      </c>
      <c r="R4128" s="34" t="s">
        <v>38692</v>
      </c>
      <c r="S4128" s="34" t="s">
        <v>38693</v>
      </c>
      <c r="T4128" s="7" t="s">
        <v>38694</v>
      </c>
      <c r="U4128" s="7" t="s">
        <v>38695</v>
      </c>
      <c r="V4128" s="7">
        <v>10000000</v>
      </c>
      <c r="W4128" s="7" t="s">
        <v>60</v>
      </c>
      <c r="X4128" s="7">
        <v>10000000</v>
      </c>
      <c r="Y4128" s="7" t="s">
        <v>61</v>
      </c>
      <c r="Z4128" s="7">
        <v>7</v>
      </c>
      <c r="AA4128" s="7">
        <v>124200000</v>
      </c>
      <c r="AB4128" s="7" t="s">
        <v>60</v>
      </c>
      <c r="AC4128" s="7">
        <v>124200000</v>
      </c>
      <c r="AD4128" s="7" t="s">
        <v>62</v>
      </c>
      <c r="AE4128" s="7">
        <v>174500000</v>
      </c>
      <c r="AF4128" s="7" t="s">
        <v>60</v>
      </c>
      <c r="AG4128" s="7">
        <v>174500000</v>
      </c>
      <c r="AH4128" s="7">
        <v>187320000</v>
      </c>
      <c r="AI4128" s="7" t="s">
        <v>60</v>
      </c>
      <c r="AJ4128" s="7">
        <v>187320000</v>
      </c>
      <c r="AK4128" s="7" t="s">
        <v>38696</v>
      </c>
      <c r="AL4128" s="7" t="s">
        <v>50</v>
      </c>
      <c r="AM4128" s="7" t="s">
        <v>38697</v>
      </c>
      <c r="AN4128" s="7" t="s">
        <v>66</v>
      </c>
      <c r="AO4128" s="7" t="s">
        <v>38698</v>
      </c>
      <c r="AP4128" s="22" t="s">
        <v>38699</v>
      </c>
      <c r="AQ4128" s="9" t="s">
        <v>50</v>
      </c>
      <c r="AR4128" s="7" t="s">
        <v>50</v>
      </c>
    </row>
    <row r="4129" spans="1:44" ht="15" thickBot="1">
      <c r="A4129" s="10" t="s">
        <v>38700</v>
      </c>
      <c r="B4129" s="13" t="s">
        <v>50</v>
      </c>
      <c r="C4129" s="12">
        <v>43101</v>
      </c>
      <c r="D4129" s="13" t="s">
        <v>45</v>
      </c>
      <c r="E4129" s="13" t="s">
        <v>46</v>
      </c>
      <c r="F4129" s="13" t="s">
        <v>70</v>
      </c>
      <c r="G4129" s="26" t="s">
        <v>54946</v>
      </c>
      <c r="H4129" s="13" t="s">
        <v>33048</v>
      </c>
      <c r="I4129" s="13" t="s">
        <v>50</v>
      </c>
      <c r="J4129" s="12">
        <v>45502</v>
      </c>
      <c r="K4129" s="13" t="s">
        <v>50</v>
      </c>
      <c r="L4129" s="13" t="s">
        <v>241</v>
      </c>
      <c r="M4129" s="13" t="s">
        <v>38701</v>
      </c>
      <c r="N4129" s="13" t="s">
        <v>5760</v>
      </c>
      <c r="O4129" s="13" t="s">
        <v>38702</v>
      </c>
      <c r="P4129" s="11">
        <v>10683</v>
      </c>
      <c r="Q4129" s="13" t="s">
        <v>135</v>
      </c>
      <c r="R4129" s="33" t="s">
        <v>38703</v>
      </c>
      <c r="S4129" s="33" t="s">
        <v>38704</v>
      </c>
      <c r="T4129" s="13" t="s">
        <v>38705</v>
      </c>
      <c r="U4129" s="13" t="s">
        <v>38706</v>
      </c>
      <c r="V4129" s="13">
        <v>11000000</v>
      </c>
      <c r="W4129" s="13" t="s">
        <v>139</v>
      </c>
      <c r="X4129" s="13">
        <v>14128031</v>
      </c>
      <c r="Y4129" s="13" t="s">
        <v>154</v>
      </c>
      <c r="Z4129" s="13">
        <v>5</v>
      </c>
      <c r="AA4129" s="13">
        <v>11000000</v>
      </c>
      <c r="AB4129" s="13" t="s">
        <v>139</v>
      </c>
      <c r="AC4129" s="13">
        <v>14128031</v>
      </c>
      <c r="AD4129" s="13" t="s">
        <v>241</v>
      </c>
      <c r="AE4129" s="13">
        <v>15495000</v>
      </c>
      <c r="AF4129" s="13" t="s">
        <v>139</v>
      </c>
      <c r="AG4129" s="13">
        <v>19845474</v>
      </c>
      <c r="AH4129" s="13">
        <v>15495000</v>
      </c>
      <c r="AI4129" s="13" t="s">
        <v>139</v>
      </c>
      <c r="AJ4129" s="13">
        <v>19845474</v>
      </c>
      <c r="AK4129" s="13" t="s">
        <v>38707</v>
      </c>
      <c r="AL4129" s="13" t="s">
        <v>50</v>
      </c>
      <c r="AM4129" s="13" t="s">
        <v>38708</v>
      </c>
      <c r="AN4129" s="13" t="s">
        <v>66</v>
      </c>
      <c r="AO4129" s="13" t="s">
        <v>38709</v>
      </c>
      <c r="AP4129" s="21" t="s">
        <v>38710</v>
      </c>
      <c r="AQ4129" s="15" t="s">
        <v>50</v>
      </c>
      <c r="AR4129" s="13" t="s">
        <v>50</v>
      </c>
    </row>
    <row r="4130" spans="1:44" ht="15" thickBot="1">
      <c r="A4130" s="4" t="s">
        <v>38711</v>
      </c>
      <c r="B4130" s="7" t="s">
        <v>50</v>
      </c>
      <c r="C4130" s="6">
        <v>43831</v>
      </c>
      <c r="D4130" s="7" t="s">
        <v>45</v>
      </c>
      <c r="E4130" s="7" t="s">
        <v>46</v>
      </c>
      <c r="F4130" s="7" t="s">
        <v>70</v>
      </c>
      <c r="G4130" s="26" t="s">
        <v>54946</v>
      </c>
      <c r="H4130" s="7" t="s">
        <v>11560</v>
      </c>
      <c r="I4130" s="7" t="s">
        <v>50</v>
      </c>
      <c r="J4130" s="6">
        <v>45504</v>
      </c>
      <c r="K4130" s="7" t="s">
        <v>116</v>
      </c>
      <c r="L4130" s="7" t="s">
        <v>6576</v>
      </c>
      <c r="M4130" s="7" t="s">
        <v>38712</v>
      </c>
      <c r="N4130" s="7" t="s">
        <v>769</v>
      </c>
      <c r="O4130" s="7" t="s">
        <v>38713</v>
      </c>
      <c r="P4130" s="5">
        <v>11019</v>
      </c>
      <c r="Q4130" s="7" t="s">
        <v>520</v>
      </c>
      <c r="R4130" s="34" t="s">
        <v>38714</v>
      </c>
      <c r="S4130" s="34" t="s">
        <v>38715</v>
      </c>
      <c r="T4130" s="7" t="s">
        <v>38716</v>
      </c>
      <c r="U4130" s="7" t="s">
        <v>50</v>
      </c>
      <c r="V4130" s="7" t="s">
        <v>50</v>
      </c>
      <c r="W4130" s="7" t="s">
        <v>50</v>
      </c>
      <c r="X4130" s="7" t="s">
        <v>50</v>
      </c>
      <c r="Y4130" s="7" t="s">
        <v>50</v>
      </c>
      <c r="Z4130" s="7">
        <v>3</v>
      </c>
      <c r="AA4130" s="7">
        <v>20000000</v>
      </c>
      <c r="AB4130" s="7" t="s">
        <v>60</v>
      </c>
      <c r="AC4130" s="7">
        <v>20000000</v>
      </c>
      <c r="AD4130" s="7" t="s">
        <v>178</v>
      </c>
      <c r="AE4130" s="7">
        <v>20000000</v>
      </c>
      <c r="AF4130" s="7" t="s">
        <v>60</v>
      </c>
      <c r="AG4130" s="7">
        <v>20000000</v>
      </c>
      <c r="AH4130" s="7">
        <v>20000000</v>
      </c>
      <c r="AI4130" s="7" t="s">
        <v>60</v>
      </c>
      <c r="AJ4130" s="7">
        <v>20000000</v>
      </c>
      <c r="AK4130" s="7" t="s">
        <v>38717</v>
      </c>
      <c r="AL4130" s="7" t="s">
        <v>50</v>
      </c>
      <c r="AM4130" s="7" t="s">
        <v>38718</v>
      </c>
      <c r="AN4130" s="7" t="s">
        <v>66</v>
      </c>
      <c r="AO4130" s="7" t="s">
        <v>38719</v>
      </c>
      <c r="AP4130" s="22" t="s">
        <v>38720</v>
      </c>
      <c r="AQ4130" s="9" t="s">
        <v>50</v>
      </c>
      <c r="AR4130" s="7" t="s">
        <v>50</v>
      </c>
    </row>
    <row r="4131" spans="1:44" ht="15" thickBot="1">
      <c r="A4131" s="10" t="s">
        <v>38721</v>
      </c>
      <c r="B4131" s="13" t="s">
        <v>50</v>
      </c>
      <c r="C4131" s="12">
        <v>44562</v>
      </c>
      <c r="D4131" s="13" t="s">
        <v>45</v>
      </c>
      <c r="E4131" s="13" t="s">
        <v>46</v>
      </c>
      <c r="F4131" s="13" t="s">
        <v>70</v>
      </c>
      <c r="G4131" s="13" t="s">
        <v>87</v>
      </c>
      <c r="H4131" s="13" t="s">
        <v>1091</v>
      </c>
      <c r="I4131" s="13" t="s">
        <v>50</v>
      </c>
      <c r="J4131" s="12">
        <v>45504</v>
      </c>
      <c r="K4131" s="13" t="s">
        <v>50</v>
      </c>
      <c r="L4131" s="13" t="s">
        <v>6576</v>
      </c>
      <c r="M4131" s="13" t="s">
        <v>38722</v>
      </c>
      <c r="N4131" s="13" t="s">
        <v>4956</v>
      </c>
      <c r="O4131" s="13" t="s">
        <v>38723</v>
      </c>
      <c r="P4131" s="11">
        <v>11902</v>
      </c>
      <c r="Q4131" s="13" t="s">
        <v>245</v>
      </c>
      <c r="R4131" s="29" t="s">
        <v>38724</v>
      </c>
      <c r="S4131" s="33" t="s">
        <v>38725</v>
      </c>
      <c r="T4131" s="13" t="s">
        <v>50</v>
      </c>
      <c r="U4131" s="13" t="s">
        <v>50</v>
      </c>
      <c r="V4131" s="13" t="s">
        <v>50</v>
      </c>
      <c r="W4131" s="13" t="s">
        <v>50</v>
      </c>
      <c r="X4131" s="13" t="s">
        <v>50</v>
      </c>
      <c r="Y4131" s="13" t="s">
        <v>154</v>
      </c>
      <c r="Z4131" s="13">
        <v>3</v>
      </c>
      <c r="AA4131" s="13">
        <v>8700000</v>
      </c>
      <c r="AB4131" s="13" t="s">
        <v>60</v>
      </c>
      <c r="AC4131" s="13">
        <v>8700000</v>
      </c>
      <c r="AD4131" s="13" t="s">
        <v>241</v>
      </c>
      <c r="AE4131" s="13">
        <v>12700000</v>
      </c>
      <c r="AF4131" s="13" t="s">
        <v>60</v>
      </c>
      <c r="AG4131" s="13">
        <v>12700000</v>
      </c>
      <c r="AH4131" s="13">
        <v>12700000</v>
      </c>
      <c r="AI4131" s="13" t="s">
        <v>60</v>
      </c>
      <c r="AJ4131" s="13">
        <v>12700000</v>
      </c>
      <c r="AK4131" s="13" t="s">
        <v>38726</v>
      </c>
      <c r="AL4131" s="13" t="s">
        <v>50</v>
      </c>
      <c r="AM4131" s="13" t="s">
        <v>38727</v>
      </c>
      <c r="AN4131" s="13" t="s">
        <v>66</v>
      </c>
      <c r="AO4131" s="13" t="s">
        <v>38728</v>
      </c>
      <c r="AP4131" s="21" t="s">
        <v>38729</v>
      </c>
      <c r="AQ4131" s="15" t="s">
        <v>50</v>
      </c>
      <c r="AR4131" s="13" t="s">
        <v>50</v>
      </c>
    </row>
    <row r="4132" spans="1:44" ht="15" thickBot="1">
      <c r="A4132" s="4" t="s">
        <v>38730</v>
      </c>
      <c r="B4132" s="7" t="s">
        <v>50</v>
      </c>
      <c r="C4132" s="6">
        <v>42005</v>
      </c>
      <c r="D4132" s="7" t="s">
        <v>45</v>
      </c>
      <c r="E4132" s="7" t="s">
        <v>46</v>
      </c>
      <c r="F4132" s="7" t="s">
        <v>70</v>
      </c>
      <c r="G4132" s="7" t="s">
        <v>71</v>
      </c>
      <c r="H4132" s="7" t="s">
        <v>38731</v>
      </c>
      <c r="I4132" s="7" t="s">
        <v>50</v>
      </c>
      <c r="J4132" s="6">
        <v>45502</v>
      </c>
      <c r="K4132" s="7" t="s">
        <v>177</v>
      </c>
      <c r="L4132" s="7" t="s">
        <v>802</v>
      </c>
      <c r="M4132" s="7" t="s">
        <v>38732</v>
      </c>
      <c r="N4132" s="7" t="s">
        <v>259</v>
      </c>
      <c r="O4132" s="7" t="s">
        <v>38733</v>
      </c>
      <c r="P4132" s="5">
        <v>12229</v>
      </c>
      <c r="Q4132" s="7" t="s">
        <v>245</v>
      </c>
      <c r="R4132" s="28" t="s">
        <v>38734</v>
      </c>
      <c r="S4132" s="34" t="s">
        <v>38735</v>
      </c>
      <c r="T4132" s="7" t="s">
        <v>38736</v>
      </c>
      <c r="U4132" s="7" t="s">
        <v>50</v>
      </c>
      <c r="V4132" s="7">
        <v>10000000000</v>
      </c>
      <c r="W4132" s="7" t="s">
        <v>250</v>
      </c>
      <c r="X4132" s="7">
        <v>119424539</v>
      </c>
      <c r="Y4132" s="7" t="s">
        <v>81</v>
      </c>
      <c r="Z4132" s="7">
        <v>11</v>
      </c>
      <c r="AA4132" s="7">
        <v>10000000000</v>
      </c>
      <c r="AB4132" s="7" t="s">
        <v>250</v>
      </c>
      <c r="AC4132" s="7">
        <v>119424539</v>
      </c>
      <c r="AD4132" s="7" t="s">
        <v>802</v>
      </c>
      <c r="AE4132" s="7">
        <v>429775430</v>
      </c>
      <c r="AF4132" s="7" t="s">
        <v>60</v>
      </c>
      <c r="AG4132" s="7">
        <v>429775430</v>
      </c>
      <c r="AH4132" s="7">
        <v>429775430</v>
      </c>
      <c r="AI4132" s="7" t="s">
        <v>60</v>
      </c>
      <c r="AJ4132" s="7">
        <v>429775430</v>
      </c>
      <c r="AK4132" s="7" t="s">
        <v>38737</v>
      </c>
      <c r="AL4132" s="7" t="s">
        <v>50</v>
      </c>
      <c r="AM4132" s="7" t="s">
        <v>38738</v>
      </c>
      <c r="AN4132" s="7" t="s">
        <v>66</v>
      </c>
      <c r="AO4132" s="7" t="s">
        <v>38739</v>
      </c>
      <c r="AP4132" s="22" t="s">
        <v>38740</v>
      </c>
      <c r="AQ4132" s="9" t="s">
        <v>50</v>
      </c>
      <c r="AR4132" s="7" t="s">
        <v>50</v>
      </c>
    </row>
    <row r="4133" spans="1:44" ht="15" thickBot="1">
      <c r="A4133" s="10" t="s">
        <v>38741</v>
      </c>
      <c r="B4133" s="13" t="s">
        <v>50</v>
      </c>
      <c r="C4133" s="12">
        <v>42005</v>
      </c>
      <c r="D4133" s="13" t="s">
        <v>45</v>
      </c>
      <c r="E4133" s="13" t="s">
        <v>46</v>
      </c>
      <c r="F4133" s="13" t="s">
        <v>70</v>
      </c>
      <c r="G4133" s="26" t="s">
        <v>54946</v>
      </c>
      <c r="H4133" s="13" t="s">
        <v>562</v>
      </c>
      <c r="I4133" s="13" t="s">
        <v>50</v>
      </c>
      <c r="J4133" s="12">
        <v>45502</v>
      </c>
      <c r="K4133" s="13" t="s">
        <v>116</v>
      </c>
      <c r="L4133" s="13" t="s">
        <v>52</v>
      </c>
      <c r="M4133" s="13" t="s">
        <v>38742</v>
      </c>
      <c r="N4133" s="13" t="s">
        <v>10142</v>
      </c>
      <c r="O4133" s="13" t="s">
        <v>38743</v>
      </c>
      <c r="P4133" s="11">
        <v>13451</v>
      </c>
      <c r="Q4133" s="13" t="s">
        <v>920</v>
      </c>
      <c r="R4133" s="33" t="s">
        <v>38744</v>
      </c>
      <c r="S4133" s="33" t="s">
        <v>38745</v>
      </c>
      <c r="T4133" s="13" t="s">
        <v>38746</v>
      </c>
      <c r="U4133" s="13" t="s">
        <v>50</v>
      </c>
      <c r="V4133" s="13">
        <v>2760000</v>
      </c>
      <c r="W4133" s="13" t="s">
        <v>209</v>
      </c>
      <c r="X4133" s="13">
        <v>2984281</v>
      </c>
      <c r="Y4133" s="13" t="s">
        <v>467</v>
      </c>
      <c r="Z4133" s="13">
        <v>3</v>
      </c>
      <c r="AA4133" s="13">
        <v>5000000</v>
      </c>
      <c r="AB4133" s="13" t="s">
        <v>209</v>
      </c>
      <c r="AC4133" s="13">
        <v>5269837</v>
      </c>
      <c r="AD4133" s="13" t="s">
        <v>467</v>
      </c>
      <c r="AE4133" s="13">
        <v>5750000</v>
      </c>
      <c r="AF4133" s="13" t="s">
        <v>209</v>
      </c>
      <c r="AG4133" s="13">
        <v>6176587</v>
      </c>
      <c r="AH4133" s="13">
        <v>8510000</v>
      </c>
      <c r="AI4133" s="13" t="s">
        <v>209</v>
      </c>
      <c r="AJ4133" s="13">
        <v>9160868</v>
      </c>
      <c r="AK4133" s="13" t="s">
        <v>38747</v>
      </c>
      <c r="AL4133" s="13" t="s">
        <v>50</v>
      </c>
      <c r="AM4133" s="13" t="s">
        <v>38748</v>
      </c>
      <c r="AN4133" s="13" t="s">
        <v>66</v>
      </c>
      <c r="AO4133" s="13" t="s">
        <v>38749</v>
      </c>
      <c r="AP4133" s="21" t="s">
        <v>38750</v>
      </c>
      <c r="AQ4133" s="15" t="s">
        <v>50</v>
      </c>
      <c r="AR4133" s="13" t="s">
        <v>50</v>
      </c>
    </row>
    <row r="4134" spans="1:44" ht="15" thickBot="1">
      <c r="A4134" s="4" t="s">
        <v>38751</v>
      </c>
      <c r="B4134" s="7" t="s">
        <v>50</v>
      </c>
      <c r="C4134" s="6">
        <v>44713</v>
      </c>
      <c r="D4134" s="7" t="s">
        <v>45</v>
      </c>
      <c r="E4134" s="7" t="s">
        <v>46</v>
      </c>
      <c r="F4134" s="7" t="s">
        <v>70</v>
      </c>
      <c r="G4134" s="27" t="s">
        <v>54945</v>
      </c>
      <c r="H4134" s="7" t="s">
        <v>50</v>
      </c>
      <c r="I4134" s="7" t="s">
        <v>50</v>
      </c>
      <c r="J4134" s="6">
        <v>45504</v>
      </c>
      <c r="K4134" s="7" t="s">
        <v>50</v>
      </c>
      <c r="L4134" s="7" t="s">
        <v>6576</v>
      </c>
      <c r="M4134" s="7" t="s">
        <v>38752</v>
      </c>
      <c r="N4134" s="7" t="s">
        <v>38753</v>
      </c>
      <c r="O4134" s="7" t="s">
        <v>38754</v>
      </c>
      <c r="P4134" s="5">
        <v>13821</v>
      </c>
      <c r="Q4134" s="7" t="s">
        <v>135</v>
      </c>
      <c r="R4134" s="34" t="s">
        <v>38755</v>
      </c>
      <c r="S4134" s="34" t="s">
        <v>38756</v>
      </c>
      <c r="T4134" s="7" t="s">
        <v>38757</v>
      </c>
      <c r="U4134" s="7" t="s">
        <v>50</v>
      </c>
      <c r="V4134" s="7" t="s">
        <v>50</v>
      </c>
      <c r="W4134" s="7" t="s">
        <v>50</v>
      </c>
      <c r="X4134" s="7" t="s">
        <v>50</v>
      </c>
      <c r="Y4134" s="7" t="s">
        <v>467</v>
      </c>
      <c r="Z4134" s="7">
        <v>3</v>
      </c>
      <c r="AA4134" s="7">
        <v>3000000</v>
      </c>
      <c r="AB4134" s="7" t="s">
        <v>60</v>
      </c>
      <c r="AC4134" s="7">
        <v>3000000</v>
      </c>
      <c r="AD4134" s="7" t="s">
        <v>467</v>
      </c>
      <c r="AE4134" s="7">
        <v>3147083</v>
      </c>
      <c r="AF4134" s="7" t="s">
        <v>60</v>
      </c>
      <c r="AG4134" s="7">
        <v>3147083</v>
      </c>
      <c r="AH4134" s="7">
        <v>3147083</v>
      </c>
      <c r="AI4134" s="7" t="s">
        <v>60</v>
      </c>
      <c r="AJ4134" s="7">
        <v>3147083</v>
      </c>
      <c r="AK4134" s="7" t="s">
        <v>38758</v>
      </c>
      <c r="AL4134" s="7" t="s">
        <v>50</v>
      </c>
      <c r="AM4134" s="7" t="s">
        <v>38759</v>
      </c>
      <c r="AN4134" s="7" t="s">
        <v>66</v>
      </c>
      <c r="AO4134" s="7" t="s">
        <v>38760</v>
      </c>
      <c r="AP4134" s="22" t="s">
        <v>38761</v>
      </c>
      <c r="AQ4134" s="9" t="s">
        <v>50</v>
      </c>
      <c r="AR4134" s="7" t="s">
        <v>50</v>
      </c>
    </row>
    <row r="4135" spans="1:44" ht="15" thickBot="1">
      <c r="A4135" s="10" t="s">
        <v>38762</v>
      </c>
      <c r="B4135" s="13" t="s">
        <v>50</v>
      </c>
      <c r="C4135" s="12">
        <v>36892</v>
      </c>
      <c r="D4135" s="13" t="s">
        <v>45</v>
      </c>
      <c r="E4135" s="13" t="s">
        <v>46</v>
      </c>
      <c r="F4135" s="13" t="s">
        <v>47</v>
      </c>
      <c r="G4135" s="26" t="s">
        <v>54946</v>
      </c>
      <c r="H4135" s="13" t="s">
        <v>3939</v>
      </c>
      <c r="I4135" s="13" t="s">
        <v>50</v>
      </c>
      <c r="J4135" s="12">
        <v>45502</v>
      </c>
      <c r="K4135" s="13" t="s">
        <v>191</v>
      </c>
      <c r="L4135" s="13" t="s">
        <v>62</v>
      </c>
      <c r="M4135" s="13" t="s">
        <v>38763</v>
      </c>
      <c r="N4135" s="13" t="s">
        <v>75</v>
      </c>
      <c r="O4135" s="13" t="s">
        <v>38764</v>
      </c>
      <c r="P4135" s="11">
        <v>13859</v>
      </c>
      <c r="Q4135" s="13" t="s">
        <v>77</v>
      </c>
      <c r="R4135" s="33" t="s">
        <v>38765</v>
      </c>
      <c r="S4135" s="33" t="s">
        <v>38766</v>
      </c>
      <c r="T4135" s="13" t="s">
        <v>38767</v>
      </c>
      <c r="U4135" s="13" t="s">
        <v>38768</v>
      </c>
      <c r="V4135" s="13">
        <v>5000000</v>
      </c>
      <c r="W4135" s="13" t="s">
        <v>60</v>
      </c>
      <c r="X4135" s="13">
        <v>5000000</v>
      </c>
      <c r="Y4135" s="13" t="s">
        <v>61</v>
      </c>
      <c r="Z4135" s="13">
        <v>5</v>
      </c>
      <c r="AA4135" s="13">
        <v>5000000</v>
      </c>
      <c r="AB4135" s="13" t="s">
        <v>60</v>
      </c>
      <c r="AC4135" s="13">
        <v>5000000</v>
      </c>
      <c r="AD4135" s="13" t="s">
        <v>62</v>
      </c>
      <c r="AE4135" s="13">
        <v>31950000</v>
      </c>
      <c r="AF4135" s="13" t="s">
        <v>60</v>
      </c>
      <c r="AG4135" s="13">
        <v>31950000</v>
      </c>
      <c r="AH4135" s="13">
        <v>32191250</v>
      </c>
      <c r="AI4135" s="13" t="s">
        <v>60</v>
      </c>
      <c r="AJ4135" s="13">
        <v>32191250</v>
      </c>
      <c r="AK4135" s="13" t="s">
        <v>38769</v>
      </c>
      <c r="AL4135" s="13" t="s">
        <v>38770</v>
      </c>
      <c r="AM4135" s="13" t="s">
        <v>38771</v>
      </c>
      <c r="AN4135" s="13" t="s">
        <v>66</v>
      </c>
      <c r="AO4135" s="13" t="s">
        <v>50</v>
      </c>
      <c r="AP4135" s="21" t="s">
        <v>38772</v>
      </c>
      <c r="AQ4135" s="15" t="s">
        <v>50</v>
      </c>
      <c r="AR4135" s="13" t="s">
        <v>255</v>
      </c>
    </row>
    <row r="4136" spans="1:44" ht="15" thickBot="1">
      <c r="A4136" s="4" t="s">
        <v>38773</v>
      </c>
      <c r="B4136" s="7" t="s">
        <v>50</v>
      </c>
      <c r="C4136" s="6">
        <v>44927</v>
      </c>
      <c r="D4136" s="7" t="s">
        <v>45</v>
      </c>
      <c r="E4136" s="7" t="s">
        <v>46</v>
      </c>
      <c r="F4136" s="7" t="s">
        <v>70</v>
      </c>
      <c r="G4136" s="26" t="s">
        <v>54946</v>
      </c>
      <c r="H4136" s="7" t="s">
        <v>50</v>
      </c>
      <c r="I4136" s="7" t="s">
        <v>50</v>
      </c>
      <c r="J4136" s="6">
        <v>45503</v>
      </c>
      <c r="K4136" s="7" t="s">
        <v>50</v>
      </c>
      <c r="L4136" s="7" t="s">
        <v>467</v>
      </c>
      <c r="M4136" s="7" t="s">
        <v>38774</v>
      </c>
      <c r="N4136" s="7" t="s">
        <v>180</v>
      </c>
      <c r="O4136" s="7" t="s">
        <v>38775</v>
      </c>
      <c r="P4136" s="5">
        <v>14300</v>
      </c>
      <c r="Q4136" s="7" t="s">
        <v>120</v>
      </c>
      <c r="R4136" s="34" t="s">
        <v>38776</v>
      </c>
      <c r="S4136" s="34" t="s">
        <v>38777</v>
      </c>
      <c r="T4136" s="7" t="s">
        <v>38778</v>
      </c>
      <c r="U4136" s="7" t="s">
        <v>38779</v>
      </c>
      <c r="V4136" s="7">
        <v>8000000</v>
      </c>
      <c r="W4136" s="7" t="s">
        <v>60</v>
      </c>
      <c r="X4136" s="7">
        <v>8000000</v>
      </c>
      <c r="Y4136" s="7" t="s">
        <v>467</v>
      </c>
      <c r="Z4136" s="7">
        <v>2</v>
      </c>
      <c r="AA4136" s="7">
        <v>8000000</v>
      </c>
      <c r="AB4136" s="7" t="s">
        <v>60</v>
      </c>
      <c r="AC4136" s="7">
        <v>8000000</v>
      </c>
      <c r="AD4136" s="7" t="s">
        <v>467</v>
      </c>
      <c r="AE4136" s="7">
        <v>16000011</v>
      </c>
      <c r="AF4136" s="7" t="s">
        <v>60</v>
      </c>
      <c r="AG4136" s="7">
        <v>16000011</v>
      </c>
      <c r="AH4136" s="7">
        <v>16000011</v>
      </c>
      <c r="AI4136" s="7" t="s">
        <v>60</v>
      </c>
      <c r="AJ4136" s="7">
        <v>16000011</v>
      </c>
      <c r="AK4136" s="7" t="s">
        <v>38780</v>
      </c>
      <c r="AL4136" s="7" t="s">
        <v>50</v>
      </c>
      <c r="AM4136" s="7" t="s">
        <v>38781</v>
      </c>
      <c r="AN4136" s="7" t="s">
        <v>66</v>
      </c>
      <c r="AO4136" s="7" t="s">
        <v>38782</v>
      </c>
      <c r="AP4136" s="22" t="s">
        <v>38783</v>
      </c>
      <c r="AQ4136" s="9" t="s">
        <v>50</v>
      </c>
      <c r="AR4136" s="7" t="s">
        <v>50</v>
      </c>
    </row>
    <row r="4137" spans="1:44" ht="15" thickBot="1">
      <c r="A4137" s="10" t="s">
        <v>38784</v>
      </c>
      <c r="B4137" s="13" t="s">
        <v>50</v>
      </c>
      <c r="C4137" s="12">
        <v>42370</v>
      </c>
      <c r="D4137" s="13" t="s">
        <v>45</v>
      </c>
      <c r="E4137" s="13" t="s">
        <v>46</v>
      </c>
      <c r="F4137" s="13" t="s">
        <v>70</v>
      </c>
      <c r="G4137" s="26" t="s">
        <v>54946</v>
      </c>
      <c r="H4137" s="13" t="s">
        <v>50</v>
      </c>
      <c r="I4137" s="13" t="s">
        <v>50</v>
      </c>
      <c r="J4137" s="12">
        <v>45502</v>
      </c>
      <c r="K4137" s="13" t="s">
        <v>116</v>
      </c>
      <c r="L4137" s="13" t="s">
        <v>467</v>
      </c>
      <c r="M4137" s="13" t="s">
        <v>14752</v>
      </c>
      <c r="N4137" s="13" t="s">
        <v>791</v>
      </c>
      <c r="O4137" s="13" t="s">
        <v>38785</v>
      </c>
      <c r="P4137" s="11">
        <v>14564</v>
      </c>
      <c r="Q4137" s="13" t="s">
        <v>245</v>
      </c>
      <c r="R4137" s="33" t="s">
        <v>38786</v>
      </c>
      <c r="S4137" s="33" t="s">
        <v>38787</v>
      </c>
      <c r="T4137" s="13" t="s">
        <v>38788</v>
      </c>
      <c r="U4137" s="13" t="s">
        <v>38789</v>
      </c>
      <c r="V4137" s="13">
        <v>2000000</v>
      </c>
      <c r="W4137" s="13" t="s">
        <v>60</v>
      </c>
      <c r="X4137" s="13">
        <v>2000000</v>
      </c>
      <c r="Y4137" s="13" t="s">
        <v>467</v>
      </c>
      <c r="Z4137" s="13">
        <v>2</v>
      </c>
      <c r="AA4137" s="13">
        <v>2000000</v>
      </c>
      <c r="AB4137" s="13" t="s">
        <v>60</v>
      </c>
      <c r="AC4137" s="13">
        <v>2000000</v>
      </c>
      <c r="AD4137" s="13" t="s">
        <v>467</v>
      </c>
      <c r="AE4137" s="13">
        <v>2000000</v>
      </c>
      <c r="AF4137" s="13" t="s">
        <v>60</v>
      </c>
      <c r="AG4137" s="13">
        <v>2000000</v>
      </c>
      <c r="AH4137" s="13">
        <v>2000000</v>
      </c>
      <c r="AI4137" s="13" t="s">
        <v>60</v>
      </c>
      <c r="AJ4137" s="13">
        <v>2000000</v>
      </c>
      <c r="AK4137" s="13" t="s">
        <v>38790</v>
      </c>
      <c r="AL4137" s="13" t="s">
        <v>50</v>
      </c>
      <c r="AM4137" s="13" t="s">
        <v>38791</v>
      </c>
      <c r="AN4137" s="13" t="s">
        <v>66</v>
      </c>
      <c r="AO4137" s="13" t="s">
        <v>38792</v>
      </c>
      <c r="AP4137" s="21" t="s">
        <v>38793</v>
      </c>
      <c r="AQ4137" s="15" t="s">
        <v>50</v>
      </c>
      <c r="AR4137" s="13" t="s">
        <v>50</v>
      </c>
    </row>
    <row r="4138" spans="1:44" ht="15" thickBot="1">
      <c r="A4138" s="4" t="s">
        <v>38794</v>
      </c>
      <c r="B4138" s="7" t="s">
        <v>50</v>
      </c>
      <c r="C4138" s="6">
        <v>42736</v>
      </c>
      <c r="D4138" s="7" t="s">
        <v>45</v>
      </c>
      <c r="E4138" s="7" t="s">
        <v>46</v>
      </c>
      <c r="F4138" s="7" t="s">
        <v>70</v>
      </c>
      <c r="G4138" s="26" t="s">
        <v>54946</v>
      </c>
      <c r="H4138" s="7" t="s">
        <v>562</v>
      </c>
      <c r="I4138" s="7" t="s">
        <v>50</v>
      </c>
      <c r="J4138" s="6">
        <v>45502</v>
      </c>
      <c r="K4138" s="7" t="s">
        <v>116</v>
      </c>
      <c r="L4138" s="7" t="s">
        <v>241</v>
      </c>
      <c r="M4138" s="7" t="s">
        <v>38795</v>
      </c>
      <c r="N4138" s="7" t="s">
        <v>3085</v>
      </c>
      <c r="O4138" s="7" t="s">
        <v>38796</v>
      </c>
      <c r="P4138" s="5">
        <v>14626</v>
      </c>
      <c r="Q4138" s="7" t="s">
        <v>1334</v>
      </c>
      <c r="R4138" s="34" t="s">
        <v>38797</v>
      </c>
      <c r="S4138" s="34" t="s">
        <v>38798</v>
      </c>
      <c r="T4138" s="7" t="s">
        <v>38799</v>
      </c>
      <c r="U4138" s="7" t="s">
        <v>38800</v>
      </c>
      <c r="V4138" s="7">
        <v>5000000</v>
      </c>
      <c r="W4138" s="7" t="s">
        <v>60</v>
      </c>
      <c r="X4138" s="7">
        <v>5000000</v>
      </c>
      <c r="Y4138" s="7" t="s">
        <v>154</v>
      </c>
      <c r="Z4138" s="7">
        <v>4</v>
      </c>
      <c r="AA4138" s="7">
        <v>5000000</v>
      </c>
      <c r="AB4138" s="7" t="s">
        <v>60</v>
      </c>
      <c r="AC4138" s="7">
        <v>5000000</v>
      </c>
      <c r="AD4138" s="7" t="s">
        <v>241</v>
      </c>
      <c r="AE4138" s="7">
        <v>11300000</v>
      </c>
      <c r="AF4138" s="7" t="s">
        <v>60</v>
      </c>
      <c r="AG4138" s="7">
        <v>11300000</v>
      </c>
      <c r="AH4138" s="7">
        <v>11300000</v>
      </c>
      <c r="AI4138" s="7" t="s">
        <v>60</v>
      </c>
      <c r="AJ4138" s="7">
        <v>11300000</v>
      </c>
      <c r="AK4138" s="7" t="s">
        <v>38801</v>
      </c>
      <c r="AL4138" s="7" t="s">
        <v>50</v>
      </c>
      <c r="AM4138" s="7" t="s">
        <v>38802</v>
      </c>
      <c r="AN4138" s="7" t="s">
        <v>66</v>
      </c>
      <c r="AO4138" s="7" t="s">
        <v>38803</v>
      </c>
      <c r="AP4138" s="22" t="s">
        <v>38804</v>
      </c>
      <c r="AQ4138" s="9" t="s">
        <v>50</v>
      </c>
      <c r="AR4138" s="7" t="s">
        <v>50</v>
      </c>
    </row>
    <row r="4139" spans="1:44" ht="15" thickBot="1">
      <c r="A4139" s="10" t="s">
        <v>38805</v>
      </c>
      <c r="B4139" s="13" t="s">
        <v>50</v>
      </c>
      <c r="C4139" s="12">
        <v>38353</v>
      </c>
      <c r="D4139" s="13" t="s">
        <v>45</v>
      </c>
      <c r="E4139" s="13" t="s">
        <v>46</v>
      </c>
      <c r="F4139" s="13" t="s">
        <v>47</v>
      </c>
      <c r="G4139" s="13" t="s">
        <v>87</v>
      </c>
      <c r="H4139" s="13" t="s">
        <v>1286</v>
      </c>
      <c r="I4139" s="13" t="s">
        <v>50</v>
      </c>
      <c r="J4139" s="12">
        <v>45502</v>
      </c>
      <c r="K4139" s="13" t="s">
        <v>116</v>
      </c>
      <c r="L4139" s="13" t="s">
        <v>52</v>
      </c>
      <c r="M4139" s="13" t="s">
        <v>10068</v>
      </c>
      <c r="N4139" s="13" t="s">
        <v>5051</v>
      </c>
      <c r="O4139" s="13" t="s">
        <v>38806</v>
      </c>
      <c r="P4139" s="11">
        <v>15112</v>
      </c>
      <c r="Q4139" s="13" t="s">
        <v>93</v>
      </c>
      <c r="R4139" s="33" t="s">
        <v>38807</v>
      </c>
      <c r="S4139" s="33" t="s">
        <v>38808</v>
      </c>
      <c r="T4139" s="13" t="s">
        <v>38809</v>
      </c>
      <c r="U4139" s="13" t="s">
        <v>38810</v>
      </c>
      <c r="V4139" s="13">
        <v>5250000</v>
      </c>
      <c r="W4139" s="13" t="s">
        <v>60</v>
      </c>
      <c r="X4139" s="13">
        <v>5250000</v>
      </c>
      <c r="Y4139" s="13" t="s">
        <v>61</v>
      </c>
      <c r="Z4139" s="13">
        <v>11</v>
      </c>
      <c r="AA4139" s="13">
        <v>45000000</v>
      </c>
      <c r="AB4139" s="13" t="s">
        <v>60</v>
      </c>
      <c r="AC4139" s="13">
        <v>45000000</v>
      </c>
      <c r="AD4139" s="13" t="s">
        <v>62</v>
      </c>
      <c r="AE4139" s="13">
        <v>195999999</v>
      </c>
      <c r="AF4139" s="13" t="s">
        <v>60</v>
      </c>
      <c r="AG4139" s="13">
        <v>195999999</v>
      </c>
      <c r="AH4139" s="13">
        <v>291249999</v>
      </c>
      <c r="AI4139" s="13" t="s">
        <v>60</v>
      </c>
      <c r="AJ4139" s="13">
        <v>291249999</v>
      </c>
      <c r="AK4139" s="13" t="s">
        <v>38811</v>
      </c>
      <c r="AL4139" s="13" t="s">
        <v>50</v>
      </c>
      <c r="AM4139" s="13" t="s">
        <v>38812</v>
      </c>
      <c r="AN4139" s="13" t="s">
        <v>66</v>
      </c>
      <c r="AO4139" s="13" t="s">
        <v>50</v>
      </c>
      <c r="AP4139" s="15" t="s">
        <v>50</v>
      </c>
      <c r="AQ4139" s="21" t="s">
        <v>38813</v>
      </c>
      <c r="AR4139" s="13" t="s">
        <v>255</v>
      </c>
    </row>
    <row r="4140" spans="1:44" ht="15" thickBot="1">
      <c r="A4140" s="4" t="s">
        <v>38814</v>
      </c>
      <c r="B4140" s="7" t="s">
        <v>50</v>
      </c>
      <c r="C4140" s="6">
        <v>45386</v>
      </c>
      <c r="D4140" s="7" t="s">
        <v>45</v>
      </c>
      <c r="E4140" s="7" t="s">
        <v>46</v>
      </c>
      <c r="F4140" s="7" t="s">
        <v>70</v>
      </c>
      <c r="G4140" s="26" t="s">
        <v>54946</v>
      </c>
      <c r="H4140" s="7" t="s">
        <v>50</v>
      </c>
      <c r="I4140" s="7" t="s">
        <v>50</v>
      </c>
      <c r="J4140" s="6">
        <v>45503</v>
      </c>
      <c r="K4140" s="7" t="s">
        <v>50</v>
      </c>
      <c r="L4140" s="7" t="s">
        <v>467</v>
      </c>
      <c r="M4140" s="7" t="s">
        <v>38815</v>
      </c>
      <c r="N4140" s="7" t="s">
        <v>1941</v>
      </c>
      <c r="O4140" s="7" t="s">
        <v>38816</v>
      </c>
      <c r="P4140" s="5">
        <v>15779</v>
      </c>
      <c r="Q4140" s="7" t="s">
        <v>1943</v>
      </c>
      <c r="R4140" s="34" t="s">
        <v>38817</v>
      </c>
      <c r="S4140" s="34" t="s">
        <v>38818</v>
      </c>
      <c r="T4140" s="7" t="s">
        <v>38819</v>
      </c>
      <c r="U4140" s="7" t="s">
        <v>50</v>
      </c>
      <c r="V4140" s="7">
        <v>2000000</v>
      </c>
      <c r="W4140" s="7" t="s">
        <v>60</v>
      </c>
      <c r="X4140" s="7">
        <v>2000000</v>
      </c>
      <c r="Y4140" s="7" t="s">
        <v>467</v>
      </c>
      <c r="Z4140" s="7">
        <v>1</v>
      </c>
      <c r="AA4140" s="7">
        <v>2000000</v>
      </c>
      <c r="AB4140" s="7" t="s">
        <v>60</v>
      </c>
      <c r="AC4140" s="7">
        <v>2000000</v>
      </c>
      <c r="AD4140" s="7" t="s">
        <v>467</v>
      </c>
      <c r="AE4140" s="7">
        <v>2000000</v>
      </c>
      <c r="AF4140" s="7" t="s">
        <v>60</v>
      </c>
      <c r="AG4140" s="7">
        <v>2000000</v>
      </c>
      <c r="AH4140" s="7">
        <v>2000000</v>
      </c>
      <c r="AI4140" s="7" t="s">
        <v>60</v>
      </c>
      <c r="AJ4140" s="7">
        <v>2000000</v>
      </c>
      <c r="AK4140" s="7" t="s">
        <v>38820</v>
      </c>
      <c r="AL4140" s="7" t="s">
        <v>50</v>
      </c>
      <c r="AM4140" s="7" t="s">
        <v>38821</v>
      </c>
      <c r="AN4140" s="7" t="s">
        <v>66</v>
      </c>
      <c r="AO4140" s="7" t="s">
        <v>38822</v>
      </c>
      <c r="AP4140" s="22" t="s">
        <v>38823</v>
      </c>
      <c r="AQ4140" s="9" t="s">
        <v>50</v>
      </c>
      <c r="AR4140" s="7" t="s">
        <v>50</v>
      </c>
    </row>
    <row r="4141" spans="1:44" ht="15" thickBot="1">
      <c r="A4141" s="10" t="s">
        <v>38824</v>
      </c>
      <c r="B4141" s="13" t="s">
        <v>50</v>
      </c>
      <c r="C4141" s="12">
        <v>43831</v>
      </c>
      <c r="D4141" s="13" t="s">
        <v>45</v>
      </c>
      <c r="E4141" s="13" t="s">
        <v>46</v>
      </c>
      <c r="F4141" s="13" t="s">
        <v>47</v>
      </c>
      <c r="G4141" s="27" t="s">
        <v>54945</v>
      </c>
      <c r="H4141" s="13" t="s">
        <v>2309</v>
      </c>
      <c r="I4141" s="13" t="s">
        <v>50</v>
      </c>
      <c r="J4141" s="12">
        <v>45502</v>
      </c>
      <c r="K4141" s="13" t="s">
        <v>177</v>
      </c>
      <c r="L4141" s="13" t="s">
        <v>162</v>
      </c>
      <c r="M4141" s="13" t="s">
        <v>38825</v>
      </c>
      <c r="N4141" s="13" t="s">
        <v>38826</v>
      </c>
      <c r="O4141" s="13" t="s">
        <v>38827</v>
      </c>
      <c r="P4141" s="11">
        <v>15806</v>
      </c>
      <c r="Q4141" s="13" t="s">
        <v>2554</v>
      </c>
      <c r="R4141" s="33" t="s">
        <v>38828</v>
      </c>
      <c r="S4141" s="33" t="s">
        <v>38829</v>
      </c>
      <c r="T4141" s="13" t="s">
        <v>50</v>
      </c>
      <c r="U4141" s="13">
        <v>9529961674</v>
      </c>
      <c r="V4141" s="13" t="s">
        <v>50</v>
      </c>
      <c r="W4141" s="13" t="s">
        <v>50</v>
      </c>
      <c r="X4141" s="13" t="s">
        <v>50</v>
      </c>
      <c r="Y4141" s="13" t="s">
        <v>61</v>
      </c>
      <c r="Z4141" s="13">
        <v>2</v>
      </c>
      <c r="AA4141" s="13">
        <v>1000000</v>
      </c>
      <c r="AB4141" s="13" t="s">
        <v>60</v>
      </c>
      <c r="AC4141" s="13">
        <v>1000000</v>
      </c>
      <c r="AD4141" s="13" t="s">
        <v>62</v>
      </c>
      <c r="AE4141" s="13">
        <v>1000000</v>
      </c>
      <c r="AF4141" s="13" t="s">
        <v>60</v>
      </c>
      <c r="AG4141" s="13">
        <v>1000000</v>
      </c>
      <c r="AH4141" s="13">
        <v>1000000</v>
      </c>
      <c r="AI4141" s="13" t="s">
        <v>60</v>
      </c>
      <c r="AJ4141" s="13">
        <v>1000000</v>
      </c>
      <c r="AK4141" s="13" t="s">
        <v>50</v>
      </c>
      <c r="AL4141" s="13" t="s">
        <v>50</v>
      </c>
      <c r="AM4141" s="13" t="s">
        <v>38830</v>
      </c>
      <c r="AN4141" s="13" t="s">
        <v>66</v>
      </c>
      <c r="AO4141" s="13" t="s">
        <v>38831</v>
      </c>
      <c r="AP4141" s="21" t="s">
        <v>38832</v>
      </c>
      <c r="AQ4141" s="15" t="s">
        <v>50</v>
      </c>
      <c r="AR4141" s="13" t="s">
        <v>50</v>
      </c>
    </row>
    <row r="4142" spans="1:44" ht="15" thickBot="1">
      <c r="A4142" s="4" t="s">
        <v>38833</v>
      </c>
      <c r="B4142" s="7" t="s">
        <v>50</v>
      </c>
      <c r="C4142" s="6">
        <v>43466</v>
      </c>
      <c r="D4142" s="7" t="s">
        <v>45</v>
      </c>
      <c r="E4142" s="7" t="s">
        <v>46</v>
      </c>
      <c r="F4142" s="7" t="s">
        <v>70</v>
      </c>
      <c r="G4142" s="27" t="s">
        <v>54945</v>
      </c>
      <c r="H4142" s="7" t="s">
        <v>10686</v>
      </c>
      <c r="I4142" s="7" t="s">
        <v>50</v>
      </c>
      <c r="J4142" s="6">
        <v>45504</v>
      </c>
      <c r="K4142" s="7" t="s">
        <v>116</v>
      </c>
      <c r="L4142" s="7" t="s">
        <v>6576</v>
      </c>
      <c r="M4142" s="7" t="s">
        <v>38834</v>
      </c>
      <c r="N4142" s="7" t="s">
        <v>2137</v>
      </c>
      <c r="O4142" s="7" t="s">
        <v>38835</v>
      </c>
      <c r="P4142" s="5">
        <v>16041</v>
      </c>
      <c r="Q4142" s="7" t="s">
        <v>77</v>
      </c>
      <c r="R4142" s="34" t="s">
        <v>38836</v>
      </c>
      <c r="S4142" s="34" t="s">
        <v>38837</v>
      </c>
      <c r="T4142" s="7" t="s">
        <v>38838</v>
      </c>
      <c r="U4142" s="7">
        <f>1-347-585-8166</f>
        <v>-9097</v>
      </c>
      <c r="V4142" s="7" t="s">
        <v>50</v>
      </c>
      <c r="W4142" s="7" t="s">
        <v>50</v>
      </c>
      <c r="X4142" s="7" t="s">
        <v>50</v>
      </c>
      <c r="Y4142" s="7" t="s">
        <v>467</v>
      </c>
      <c r="Z4142" s="7">
        <v>4</v>
      </c>
      <c r="AA4142" s="7" t="s">
        <v>50</v>
      </c>
      <c r="AB4142" s="7" t="s">
        <v>50</v>
      </c>
      <c r="AC4142" s="7" t="s">
        <v>50</v>
      </c>
      <c r="AD4142" s="7" t="s">
        <v>467</v>
      </c>
      <c r="AE4142" s="7">
        <v>2000000</v>
      </c>
      <c r="AF4142" s="7" t="s">
        <v>60</v>
      </c>
      <c r="AG4142" s="7">
        <v>2000000</v>
      </c>
      <c r="AH4142" s="7">
        <v>2000000</v>
      </c>
      <c r="AI4142" s="7" t="s">
        <v>60</v>
      </c>
      <c r="AJ4142" s="7">
        <v>2000000</v>
      </c>
      <c r="AK4142" s="7" t="s">
        <v>38839</v>
      </c>
      <c r="AL4142" s="7" t="s">
        <v>50</v>
      </c>
      <c r="AM4142" s="7" t="s">
        <v>38840</v>
      </c>
      <c r="AN4142" s="7" t="s">
        <v>66</v>
      </c>
      <c r="AO4142" s="7" t="s">
        <v>38841</v>
      </c>
      <c r="AP4142" s="22" t="s">
        <v>38842</v>
      </c>
      <c r="AQ4142" s="9" t="s">
        <v>50</v>
      </c>
      <c r="AR4142" s="7" t="s">
        <v>50</v>
      </c>
    </row>
    <row r="4143" spans="1:44" ht="15" thickBot="1">
      <c r="A4143" s="10" t="s">
        <v>38843</v>
      </c>
      <c r="B4143" s="13" t="s">
        <v>50</v>
      </c>
      <c r="C4143" s="12">
        <v>45327</v>
      </c>
      <c r="D4143" s="13" t="s">
        <v>45</v>
      </c>
      <c r="E4143" s="13" t="s">
        <v>46</v>
      </c>
      <c r="F4143" s="13" t="s">
        <v>70</v>
      </c>
      <c r="G4143" s="13" t="s">
        <v>87</v>
      </c>
      <c r="H4143" s="13" t="s">
        <v>50</v>
      </c>
      <c r="I4143" s="13" t="s">
        <v>50</v>
      </c>
      <c r="J4143" s="12">
        <v>45502</v>
      </c>
      <c r="K4143" s="13" t="s">
        <v>50</v>
      </c>
      <c r="L4143" s="13" t="s">
        <v>467</v>
      </c>
      <c r="M4143" s="13" t="s">
        <v>38844</v>
      </c>
      <c r="N4143" s="13" t="s">
        <v>133</v>
      </c>
      <c r="O4143" s="13" t="s">
        <v>38845</v>
      </c>
      <c r="P4143" s="11">
        <v>16699</v>
      </c>
      <c r="Q4143" s="13" t="s">
        <v>135</v>
      </c>
      <c r="R4143" s="33" t="s">
        <v>38846</v>
      </c>
      <c r="S4143" s="33" t="s">
        <v>38847</v>
      </c>
      <c r="T4143" s="13" t="s">
        <v>38848</v>
      </c>
      <c r="U4143" s="13" t="s">
        <v>50</v>
      </c>
      <c r="V4143" s="13">
        <v>2100000</v>
      </c>
      <c r="W4143" s="13" t="s">
        <v>60</v>
      </c>
      <c r="X4143" s="13">
        <v>2100000</v>
      </c>
      <c r="Y4143" s="13" t="s">
        <v>467</v>
      </c>
      <c r="Z4143" s="13">
        <v>1</v>
      </c>
      <c r="AA4143" s="13">
        <v>2100000</v>
      </c>
      <c r="AB4143" s="13" t="s">
        <v>60</v>
      </c>
      <c r="AC4143" s="13">
        <v>2100000</v>
      </c>
      <c r="AD4143" s="13" t="s">
        <v>467</v>
      </c>
      <c r="AE4143" s="13">
        <v>2100000</v>
      </c>
      <c r="AF4143" s="13" t="s">
        <v>60</v>
      </c>
      <c r="AG4143" s="13">
        <v>2100000</v>
      </c>
      <c r="AH4143" s="13">
        <v>2100000</v>
      </c>
      <c r="AI4143" s="13" t="s">
        <v>60</v>
      </c>
      <c r="AJ4143" s="13">
        <v>2100000</v>
      </c>
      <c r="AK4143" s="13" t="s">
        <v>50</v>
      </c>
      <c r="AL4143" s="13" t="s">
        <v>50</v>
      </c>
      <c r="AM4143" s="13" t="s">
        <v>38849</v>
      </c>
      <c r="AN4143" s="13" t="s">
        <v>66</v>
      </c>
      <c r="AO4143" s="13" t="s">
        <v>38850</v>
      </c>
      <c r="AP4143" s="21" t="s">
        <v>38851</v>
      </c>
      <c r="AQ4143" s="15" t="s">
        <v>50</v>
      </c>
      <c r="AR4143" s="13" t="s">
        <v>50</v>
      </c>
    </row>
    <row r="4144" spans="1:44" ht="15" thickBot="1">
      <c r="A4144" s="4" t="s">
        <v>38852</v>
      </c>
      <c r="B4144" s="7" t="s">
        <v>50</v>
      </c>
      <c r="C4144" s="6">
        <v>43466</v>
      </c>
      <c r="D4144" s="7" t="s">
        <v>45</v>
      </c>
      <c r="E4144" s="7" t="s">
        <v>46</v>
      </c>
      <c r="F4144" s="7" t="s">
        <v>70</v>
      </c>
      <c r="G4144" s="26" t="s">
        <v>54946</v>
      </c>
      <c r="H4144" s="7" t="s">
        <v>2619</v>
      </c>
      <c r="I4144" s="7" t="s">
        <v>50</v>
      </c>
      <c r="J4144" s="6">
        <v>45504</v>
      </c>
      <c r="K4144" s="7" t="s">
        <v>116</v>
      </c>
      <c r="L4144" s="7" t="s">
        <v>6576</v>
      </c>
      <c r="M4144" s="7" t="s">
        <v>38853</v>
      </c>
      <c r="N4144" s="7" t="s">
        <v>133</v>
      </c>
      <c r="O4144" s="7" t="s">
        <v>38854</v>
      </c>
      <c r="P4144" s="5">
        <v>16795</v>
      </c>
      <c r="Q4144" s="7" t="s">
        <v>135</v>
      </c>
      <c r="R4144" s="34" t="s">
        <v>38855</v>
      </c>
      <c r="S4144" s="34" t="s">
        <v>38856</v>
      </c>
      <c r="T4144" s="7" t="s">
        <v>38857</v>
      </c>
      <c r="U4144" s="7" t="s">
        <v>38858</v>
      </c>
      <c r="V4144" s="7" t="s">
        <v>50</v>
      </c>
      <c r="W4144" s="7" t="s">
        <v>50</v>
      </c>
      <c r="X4144" s="7" t="s">
        <v>50</v>
      </c>
      <c r="Y4144" s="7" t="s">
        <v>467</v>
      </c>
      <c r="Z4144" s="7">
        <v>3</v>
      </c>
      <c r="AA4144" s="7">
        <v>2700000</v>
      </c>
      <c r="AB4144" s="7" t="s">
        <v>209</v>
      </c>
      <c r="AC4144" s="7">
        <v>2925044</v>
      </c>
      <c r="AD4144" s="7" t="s">
        <v>467</v>
      </c>
      <c r="AE4144" s="7">
        <v>3700000</v>
      </c>
      <c r="AF4144" s="7" t="s">
        <v>209</v>
      </c>
      <c r="AG4144" s="7">
        <v>4053794</v>
      </c>
      <c r="AH4144" s="7">
        <v>3700000</v>
      </c>
      <c r="AI4144" s="7" t="s">
        <v>209</v>
      </c>
      <c r="AJ4144" s="7">
        <v>4053794</v>
      </c>
      <c r="AK4144" s="7" t="s">
        <v>38859</v>
      </c>
      <c r="AL4144" s="7" t="s">
        <v>50</v>
      </c>
      <c r="AM4144" s="7" t="s">
        <v>38860</v>
      </c>
      <c r="AN4144" s="7" t="s">
        <v>66</v>
      </c>
      <c r="AO4144" s="7" t="s">
        <v>38861</v>
      </c>
      <c r="AP4144" s="22" t="s">
        <v>38862</v>
      </c>
      <c r="AQ4144" s="9" t="s">
        <v>50</v>
      </c>
      <c r="AR4144" s="7" t="s">
        <v>50</v>
      </c>
    </row>
    <row r="4145" spans="1:44" ht="15" thickBot="1">
      <c r="A4145" s="10" t="s">
        <v>38863</v>
      </c>
      <c r="B4145" s="13" t="s">
        <v>50</v>
      </c>
      <c r="C4145" s="12">
        <v>43709</v>
      </c>
      <c r="D4145" s="13" t="s">
        <v>45</v>
      </c>
      <c r="E4145" s="13" t="s">
        <v>46</v>
      </c>
      <c r="F4145" s="13" t="s">
        <v>70</v>
      </c>
      <c r="G4145" s="26" t="s">
        <v>54946</v>
      </c>
      <c r="H4145" s="13" t="s">
        <v>38864</v>
      </c>
      <c r="I4145" s="13" t="s">
        <v>50</v>
      </c>
      <c r="J4145" s="12">
        <v>45503</v>
      </c>
      <c r="K4145" s="13" t="s">
        <v>50</v>
      </c>
      <c r="L4145" s="13" t="s">
        <v>147</v>
      </c>
      <c r="M4145" s="13" t="s">
        <v>38865</v>
      </c>
      <c r="N4145" s="13" t="s">
        <v>12555</v>
      </c>
      <c r="O4145" s="13" t="s">
        <v>38866</v>
      </c>
      <c r="P4145" s="11">
        <v>16876</v>
      </c>
      <c r="Q4145" s="13" t="s">
        <v>1783</v>
      </c>
      <c r="R4145" s="33" t="s">
        <v>38867</v>
      </c>
      <c r="S4145" s="33" t="s">
        <v>38868</v>
      </c>
      <c r="T4145" s="13" t="s">
        <v>38869</v>
      </c>
      <c r="U4145" s="13">
        <f>1-804-482-2122</f>
        <v>-3407</v>
      </c>
      <c r="V4145" s="13">
        <v>31000000</v>
      </c>
      <c r="W4145" s="13" t="s">
        <v>60</v>
      </c>
      <c r="X4145" s="13">
        <v>31000000</v>
      </c>
      <c r="Y4145" s="13" t="s">
        <v>154</v>
      </c>
      <c r="Z4145" s="13">
        <v>5</v>
      </c>
      <c r="AA4145" s="13">
        <v>31000000</v>
      </c>
      <c r="AB4145" s="13" t="s">
        <v>60</v>
      </c>
      <c r="AC4145" s="13">
        <v>31000000</v>
      </c>
      <c r="AD4145" s="13" t="s">
        <v>147</v>
      </c>
      <c r="AE4145" s="13">
        <v>49000000</v>
      </c>
      <c r="AF4145" s="13" t="s">
        <v>60</v>
      </c>
      <c r="AG4145" s="13">
        <v>49000000</v>
      </c>
      <c r="AH4145" s="13">
        <v>49000000</v>
      </c>
      <c r="AI4145" s="13" t="s">
        <v>60</v>
      </c>
      <c r="AJ4145" s="13">
        <v>49000000</v>
      </c>
      <c r="AK4145" s="13" t="s">
        <v>38870</v>
      </c>
      <c r="AL4145" s="13" t="s">
        <v>50</v>
      </c>
      <c r="AM4145" s="13" t="s">
        <v>38871</v>
      </c>
      <c r="AN4145" s="13" t="s">
        <v>66</v>
      </c>
      <c r="AO4145" s="13" t="s">
        <v>38872</v>
      </c>
      <c r="AP4145" s="21" t="s">
        <v>38873</v>
      </c>
      <c r="AQ4145" s="15" t="s">
        <v>50</v>
      </c>
      <c r="AR4145" s="13" t="s">
        <v>50</v>
      </c>
    </row>
    <row r="4146" spans="1:44" ht="15" thickBot="1">
      <c r="A4146" s="4" t="s">
        <v>38874</v>
      </c>
      <c r="B4146" s="7" t="s">
        <v>50</v>
      </c>
      <c r="C4146" s="6">
        <v>44197</v>
      </c>
      <c r="D4146" s="7" t="s">
        <v>45</v>
      </c>
      <c r="E4146" s="7" t="s">
        <v>46</v>
      </c>
      <c r="F4146" s="7" t="s">
        <v>70</v>
      </c>
      <c r="G4146" s="27" t="s">
        <v>54945</v>
      </c>
      <c r="H4146" s="7" t="s">
        <v>50</v>
      </c>
      <c r="I4146" s="7" t="s">
        <v>50</v>
      </c>
      <c r="J4146" s="6">
        <v>45502</v>
      </c>
      <c r="K4146" s="7" t="s">
        <v>50</v>
      </c>
      <c r="L4146" s="7" t="s">
        <v>467</v>
      </c>
      <c r="M4146" s="7" t="s">
        <v>38875</v>
      </c>
      <c r="N4146" s="7" t="s">
        <v>543</v>
      </c>
      <c r="O4146" s="7" t="s">
        <v>38876</v>
      </c>
      <c r="P4146" s="5">
        <v>17749</v>
      </c>
      <c r="Q4146" s="7" t="s">
        <v>545</v>
      </c>
      <c r="R4146" s="34" t="s">
        <v>38877</v>
      </c>
      <c r="S4146" s="34" t="s">
        <v>38878</v>
      </c>
      <c r="T4146" s="7" t="s">
        <v>38879</v>
      </c>
      <c r="U4146" s="7" t="s">
        <v>50</v>
      </c>
      <c r="V4146" s="7">
        <v>6500000</v>
      </c>
      <c r="W4146" s="7" t="s">
        <v>60</v>
      </c>
      <c r="X4146" s="7">
        <v>6500000</v>
      </c>
      <c r="Y4146" s="7" t="s">
        <v>467</v>
      </c>
      <c r="Z4146" s="7">
        <v>3</v>
      </c>
      <c r="AA4146" s="7">
        <v>6500000</v>
      </c>
      <c r="AB4146" s="7" t="s">
        <v>60</v>
      </c>
      <c r="AC4146" s="7">
        <v>6500000</v>
      </c>
      <c r="AD4146" s="7" t="s">
        <v>467</v>
      </c>
      <c r="AE4146" s="7">
        <v>6500000</v>
      </c>
      <c r="AF4146" s="7" t="s">
        <v>60</v>
      </c>
      <c r="AG4146" s="7">
        <v>6500000</v>
      </c>
      <c r="AH4146" s="7">
        <v>6500000</v>
      </c>
      <c r="AI4146" s="7" t="s">
        <v>60</v>
      </c>
      <c r="AJ4146" s="7">
        <v>6500000</v>
      </c>
      <c r="AK4146" s="7" t="s">
        <v>38880</v>
      </c>
      <c r="AL4146" s="7" t="s">
        <v>50</v>
      </c>
      <c r="AM4146" s="7" t="s">
        <v>38881</v>
      </c>
      <c r="AN4146" s="7" t="s">
        <v>66</v>
      </c>
      <c r="AO4146" s="7" t="s">
        <v>38882</v>
      </c>
      <c r="AP4146" s="22" t="s">
        <v>38883</v>
      </c>
      <c r="AQ4146" s="9" t="s">
        <v>50</v>
      </c>
      <c r="AR4146" s="7" t="s">
        <v>50</v>
      </c>
    </row>
    <row r="4147" spans="1:44" ht="15" thickBot="1">
      <c r="A4147" s="10" t="s">
        <v>38884</v>
      </c>
      <c r="B4147" s="13" t="s">
        <v>50</v>
      </c>
      <c r="C4147" s="12">
        <v>40909</v>
      </c>
      <c r="D4147" s="13" t="s">
        <v>45</v>
      </c>
      <c r="E4147" s="13" t="s">
        <v>46</v>
      </c>
      <c r="F4147" s="13" t="s">
        <v>70</v>
      </c>
      <c r="G4147" s="26" t="s">
        <v>54946</v>
      </c>
      <c r="H4147" s="13" t="s">
        <v>50</v>
      </c>
      <c r="I4147" s="13" t="s">
        <v>50</v>
      </c>
      <c r="J4147" s="12">
        <v>45502</v>
      </c>
      <c r="K4147" s="13" t="s">
        <v>50</v>
      </c>
      <c r="L4147" s="13" t="s">
        <v>131</v>
      </c>
      <c r="M4147" s="13" t="s">
        <v>38885</v>
      </c>
      <c r="N4147" s="13" t="s">
        <v>307</v>
      </c>
      <c r="O4147" s="13" t="s">
        <v>38886</v>
      </c>
      <c r="P4147" s="11">
        <v>17959</v>
      </c>
      <c r="Q4147" s="13" t="s">
        <v>245</v>
      </c>
      <c r="R4147" s="33" t="s">
        <v>38887</v>
      </c>
      <c r="S4147" s="30" t="s">
        <v>50</v>
      </c>
      <c r="T4147" s="13" t="s">
        <v>50</v>
      </c>
      <c r="U4147" s="13" t="s">
        <v>50</v>
      </c>
      <c r="V4147" s="13">
        <v>38000000</v>
      </c>
      <c r="W4147" s="13" t="s">
        <v>250</v>
      </c>
      <c r="X4147" s="13">
        <v>453813</v>
      </c>
      <c r="Y4147" s="13" t="s">
        <v>290</v>
      </c>
      <c r="Z4147" s="13">
        <v>3</v>
      </c>
      <c r="AA4147" s="13" t="s">
        <v>50</v>
      </c>
      <c r="AB4147" s="13" t="s">
        <v>50</v>
      </c>
      <c r="AC4147" s="13" t="s">
        <v>50</v>
      </c>
      <c r="AD4147" s="13" t="s">
        <v>290</v>
      </c>
      <c r="AE4147" s="13" t="s">
        <v>50</v>
      </c>
      <c r="AF4147" s="13" t="s">
        <v>50</v>
      </c>
      <c r="AG4147" s="13" t="s">
        <v>50</v>
      </c>
      <c r="AH4147" s="13">
        <v>1538000000</v>
      </c>
      <c r="AI4147" s="13" t="s">
        <v>250</v>
      </c>
      <c r="AJ4147" s="13">
        <v>18466408</v>
      </c>
      <c r="AK4147" s="13" t="s">
        <v>38888</v>
      </c>
      <c r="AL4147" s="13" t="s">
        <v>50</v>
      </c>
      <c r="AM4147" s="13" t="s">
        <v>38889</v>
      </c>
      <c r="AN4147" s="13" t="s">
        <v>66</v>
      </c>
      <c r="AO4147" s="13" t="s">
        <v>38890</v>
      </c>
      <c r="AP4147" s="21" t="s">
        <v>38891</v>
      </c>
      <c r="AQ4147" s="15" t="s">
        <v>50</v>
      </c>
      <c r="AR4147" s="13" t="s">
        <v>50</v>
      </c>
    </row>
    <row r="4148" spans="1:44" ht="15" thickBot="1">
      <c r="A4148" s="4" t="s">
        <v>38892</v>
      </c>
      <c r="B4148" s="7" t="s">
        <v>50</v>
      </c>
      <c r="C4148" s="6">
        <v>44197</v>
      </c>
      <c r="D4148" s="7" t="s">
        <v>45</v>
      </c>
      <c r="E4148" s="7" t="s">
        <v>46</v>
      </c>
      <c r="F4148" s="7" t="s">
        <v>70</v>
      </c>
      <c r="G4148" s="26" t="s">
        <v>54946</v>
      </c>
      <c r="H4148" s="7" t="s">
        <v>50</v>
      </c>
      <c r="I4148" s="7" t="s">
        <v>50</v>
      </c>
      <c r="J4148" s="6">
        <v>45503</v>
      </c>
      <c r="K4148" s="7" t="s">
        <v>116</v>
      </c>
      <c r="L4148" s="7" t="s">
        <v>241</v>
      </c>
      <c r="M4148" s="7" t="s">
        <v>38893</v>
      </c>
      <c r="N4148" s="7" t="s">
        <v>28762</v>
      </c>
      <c r="O4148" s="7" t="s">
        <v>38894</v>
      </c>
      <c r="P4148" s="5">
        <v>19334</v>
      </c>
      <c r="Q4148" s="7" t="s">
        <v>56</v>
      </c>
      <c r="R4148" s="28" t="s">
        <v>38895</v>
      </c>
      <c r="S4148" s="34" t="s">
        <v>38896</v>
      </c>
      <c r="T4148" s="7" t="s">
        <v>50</v>
      </c>
      <c r="U4148" s="7" t="s">
        <v>50</v>
      </c>
      <c r="V4148" s="7">
        <v>20000000</v>
      </c>
      <c r="W4148" s="7" t="s">
        <v>60</v>
      </c>
      <c r="X4148" s="7">
        <v>20000000</v>
      </c>
      <c r="Y4148" s="7" t="s">
        <v>154</v>
      </c>
      <c r="Z4148" s="7">
        <v>2</v>
      </c>
      <c r="AA4148" s="7">
        <v>20000000</v>
      </c>
      <c r="AB4148" s="7" t="s">
        <v>60</v>
      </c>
      <c r="AC4148" s="7">
        <v>20000000</v>
      </c>
      <c r="AD4148" s="7" t="s">
        <v>241</v>
      </c>
      <c r="AE4148" s="7">
        <v>27000000</v>
      </c>
      <c r="AF4148" s="7" t="s">
        <v>60</v>
      </c>
      <c r="AG4148" s="7">
        <v>27000000</v>
      </c>
      <c r="AH4148" s="7">
        <v>27000000</v>
      </c>
      <c r="AI4148" s="7" t="s">
        <v>60</v>
      </c>
      <c r="AJ4148" s="7">
        <v>27000000</v>
      </c>
      <c r="AK4148" s="7" t="s">
        <v>38897</v>
      </c>
      <c r="AL4148" s="7" t="s">
        <v>50</v>
      </c>
      <c r="AM4148" s="7" t="s">
        <v>38898</v>
      </c>
      <c r="AN4148" s="7" t="s">
        <v>66</v>
      </c>
      <c r="AO4148" s="7" t="s">
        <v>38899</v>
      </c>
      <c r="AP4148" s="22" t="s">
        <v>38900</v>
      </c>
      <c r="AQ4148" s="9" t="s">
        <v>50</v>
      </c>
      <c r="AR4148" s="7" t="s">
        <v>50</v>
      </c>
    </row>
    <row r="4149" spans="1:44" ht="15" thickBot="1">
      <c r="A4149" s="10" t="s">
        <v>38901</v>
      </c>
      <c r="B4149" s="13" t="s">
        <v>50</v>
      </c>
      <c r="C4149" s="12">
        <v>42736</v>
      </c>
      <c r="D4149" s="13" t="s">
        <v>45</v>
      </c>
      <c r="E4149" s="13" t="s">
        <v>46</v>
      </c>
      <c r="F4149" s="13" t="s">
        <v>70</v>
      </c>
      <c r="G4149" s="27" t="s">
        <v>54945</v>
      </c>
      <c r="H4149" s="13" t="s">
        <v>50</v>
      </c>
      <c r="I4149" s="13" t="s">
        <v>50</v>
      </c>
      <c r="J4149" s="12">
        <v>45502</v>
      </c>
      <c r="K4149" s="13" t="s">
        <v>50</v>
      </c>
      <c r="L4149" s="13" t="s">
        <v>131</v>
      </c>
      <c r="M4149" s="13" t="s">
        <v>38902</v>
      </c>
      <c r="N4149" s="13" t="s">
        <v>38903</v>
      </c>
      <c r="O4149" s="13" t="s">
        <v>38904</v>
      </c>
      <c r="P4149" s="11">
        <v>19727</v>
      </c>
      <c r="Q4149" s="13" t="s">
        <v>360</v>
      </c>
      <c r="R4149" s="33" t="s">
        <v>38905</v>
      </c>
      <c r="S4149" s="33" t="s">
        <v>38906</v>
      </c>
      <c r="T4149" s="13" t="s">
        <v>38907</v>
      </c>
      <c r="U4149" s="13" t="s">
        <v>38908</v>
      </c>
      <c r="V4149" s="13">
        <v>105000000</v>
      </c>
      <c r="W4149" s="13" t="s">
        <v>209</v>
      </c>
      <c r="X4149" s="13">
        <v>113532415</v>
      </c>
      <c r="Y4149" s="13" t="s">
        <v>50</v>
      </c>
      <c r="Z4149" s="13">
        <v>2</v>
      </c>
      <c r="AA4149" s="13">
        <v>40000000</v>
      </c>
      <c r="AB4149" s="13" t="s">
        <v>209</v>
      </c>
      <c r="AC4149" s="13">
        <v>43355405</v>
      </c>
      <c r="AD4149" s="13" t="s">
        <v>178</v>
      </c>
      <c r="AE4149" s="13">
        <v>40000000</v>
      </c>
      <c r="AF4149" s="13" t="s">
        <v>209</v>
      </c>
      <c r="AG4149" s="13">
        <v>43355405</v>
      </c>
      <c r="AH4149" s="13">
        <v>145000000</v>
      </c>
      <c r="AI4149" s="13" t="s">
        <v>209</v>
      </c>
      <c r="AJ4149" s="13">
        <v>156887820</v>
      </c>
      <c r="AK4149" s="13" t="s">
        <v>38909</v>
      </c>
      <c r="AL4149" s="13" t="s">
        <v>50</v>
      </c>
      <c r="AM4149" s="13" t="s">
        <v>38910</v>
      </c>
      <c r="AN4149" s="13" t="s">
        <v>66</v>
      </c>
      <c r="AO4149" s="13" t="s">
        <v>38911</v>
      </c>
      <c r="AP4149" s="21" t="s">
        <v>38912</v>
      </c>
      <c r="AQ4149" s="15" t="s">
        <v>50</v>
      </c>
      <c r="AR4149" s="13" t="s">
        <v>50</v>
      </c>
    </row>
    <row r="4150" spans="1:44" ht="15" thickBot="1">
      <c r="A4150" s="4" t="s">
        <v>38913</v>
      </c>
      <c r="B4150" s="7" t="s">
        <v>50</v>
      </c>
      <c r="C4150" s="6">
        <v>42736</v>
      </c>
      <c r="D4150" s="7" t="s">
        <v>45</v>
      </c>
      <c r="E4150" s="7" t="s">
        <v>46</v>
      </c>
      <c r="F4150" s="7" t="s">
        <v>70</v>
      </c>
      <c r="G4150" s="26" t="s">
        <v>54946</v>
      </c>
      <c r="H4150" s="7" t="s">
        <v>3686</v>
      </c>
      <c r="I4150" s="7" t="s">
        <v>50</v>
      </c>
      <c r="J4150" s="6">
        <v>45502</v>
      </c>
      <c r="K4150" s="7" t="s">
        <v>116</v>
      </c>
      <c r="L4150" s="7" t="s">
        <v>52</v>
      </c>
      <c r="M4150" s="7" t="s">
        <v>7522</v>
      </c>
      <c r="N4150" s="7" t="s">
        <v>38914</v>
      </c>
      <c r="O4150" s="7" t="s">
        <v>38915</v>
      </c>
      <c r="P4150" s="5">
        <v>20553</v>
      </c>
      <c r="Q4150" s="7" t="s">
        <v>520</v>
      </c>
      <c r="R4150" s="34" t="s">
        <v>38916</v>
      </c>
      <c r="S4150" s="34" t="s">
        <v>38917</v>
      </c>
      <c r="T4150" s="7" t="s">
        <v>38918</v>
      </c>
      <c r="U4150" s="7" t="s">
        <v>50</v>
      </c>
      <c r="V4150" s="7">
        <v>3000000</v>
      </c>
      <c r="W4150" s="7" t="s">
        <v>60</v>
      </c>
      <c r="X4150" s="7">
        <v>3000000</v>
      </c>
      <c r="Y4150" s="7" t="s">
        <v>50</v>
      </c>
      <c r="Z4150" s="7">
        <v>6</v>
      </c>
      <c r="AA4150" s="7">
        <v>193000</v>
      </c>
      <c r="AB4150" s="7" t="s">
        <v>60</v>
      </c>
      <c r="AC4150" s="7">
        <v>193000</v>
      </c>
      <c r="AD4150" s="7" t="s">
        <v>210</v>
      </c>
      <c r="AE4150" s="7">
        <v>193000</v>
      </c>
      <c r="AF4150" s="7" t="s">
        <v>60</v>
      </c>
      <c r="AG4150" s="7">
        <v>193000</v>
      </c>
      <c r="AH4150" s="7">
        <v>21493000</v>
      </c>
      <c r="AI4150" s="7" t="s">
        <v>60</v>
      </c>
      <c r="AJ4150" s="7">
        <v>21493000</v>
      </c>
      <c r="AK4150" s="7" t="s">
        <v>38919</v>
      </c>
      <c r="AL4150" s="7" t="s">
        <v>50</v>
      </c>
      <c r="AM4150" s="7" t="s">
        <v>38920</v>
      </c>
      <c r="AN4150" s="7" t="s">
        <v>66</v>
      </c>
      <c r="AO4150" s="7" t="s">
        <v>38921</v>
      </c>
      <c r="AP4150" s="9" t="s">
        <v>50</v>
      </c>
      <c r="AQ4150" s="22" t="s">
        <v>38922</v>
      </c>
      <c r="AR4150" s="7" t="s">
        <v>50</v>
      </c>
    </row>
    <row r="4151" spans="1:44" ht="15" thickBot="1">
      <c r="A4151" s="10" t="s">
        <v>38923</v>
      </c>
      <c r="B4151" s="13" t="s">
        <v>50</v>
      </c>
      <c r="C4151" s="12">
        <v>44197</v>
      </c>
      <c r="D4151" s="13" t="s">
        <v>45</v>
      </c>
      <c r="E4151" s="13" t="s">
        <v>46</v>
      </c>
      <c r="F4151" s="13" t="s">
        <v>47</v>
      </c>
      <c r="G4151" s="26" t="s">
        <v>54946</v>
      </c>
      <c r="H4151" s="13" t="s">
        <v>3887</v>
      </c>
      <c r="I4151" s="13" t="s">
        <v>50</v>
      </c>
      <c r="J4151" s="12">
        <v>45503</v>
      </c>
      <c r="K4151" s="13" t="s">
        <v>116</v>
      </c>
      <c r="L4151" s="13" t="s">
        <v>62</v>
      </c>
      <c r="M4151" s="13" t="s">
        <v>38924</v>
      </c>
      <c r="N4151" s="13" t="s">
        <v>987</v>
      </c>
      <c r="O4151" s="13" t="s">
        <v>38925</v>
      </c>
      <c r="P4151" s="11">
        <v>20730</v>
      </c>
      <c r="Q4151" s="13" t="s">
        <v>50</v>
      </c>
      <c r="R4151" s="33" t="s">
        <v>38926</v>
      </c>
      <c r="S4151" s="33" t="s">
        <v>38927</v>
      </c>
      <c r="T4151" s="13" t="s">
        <v>50</v>
      </c>
      <c r="U4151" s="13" t="s">
        <v>38928</v>
      </c>
      <c r="V4151" s="13">
        <v>4900000</v>
      </c>
      <c r="W4151" s="13" t="s">
        <v>1085</v>
      </c>
      <c r="X4151" s="13">
        <v>3539803</v>
      </c>
      <c r="Y4151" s="13" t="s">
        <v>61</v>
      </c>
      <c r="Z4151" s="13">
        <v>4</v>
      </c>
      <c r="AA4151" s="13">
        <v>4900000</v>
      </c>
      <c r="AB4151" s="13" t="s">
        <v>1085</v>
      </c>
      <c r="AC4151" s="13">
        <v>3539803</v>
      </c>
      <c r="AD4151" s="13" t="s">
        <v>62</v>
      </c>
      <c r="AE4151" s="13">
        <v>31643562</v>
      </c>
      <c r="AF4151" s="13" t="s">
        <v>60</v>
      </c>
      <c r="AG4151" s="13">
        <v>31643562</v>
      </c>
      <c r="AH4151" s="13">
        <v>31643562</v>
      </c>
      <c r="AI4151" s="13" t="s">
        <v>60</v>
      </c>
      <c r="AJ4151" s="13">
        <v>31643562</v>
      </c>
      <c r="AK4151" s="13" t="s">
        <v>50</v>
      </c>
      <c r="AL4151" s="13" t="s">
        <v>50</v>
      </c>
      <c r="AM4151" s="13" t="s">
        <v>38929</v>
      </c>
      <c r="AN4151" s="13" t="s">
        <v>66</v>
      </c>
      <c r="AO4151" s="13" t="s">
        <v>38930</v>
      </c>
      <c r="AP4151" s="15" t="s">
        <v>50</v>
      </c>
      <c r="AQ4151" s="21" t="s">
        <v>38931</v>
      </c>
      <c r="AR4151" s="13" t="s">
        <v>50</v>
      </c>
    </row>
    <row r="4152" spans="1:44" ht="15" thickBot="1">
      <c r="A4152" s="4" t="s">
        <v>38932</v>
      </c>
      <c r="B4152" s="7" t="s">
        <v>50</v>
      </c>
      <c r="C4152" s="6">
        <v>42592</v>
      </c>
      <c r="D4152" s="7" t="s">
        <v>45</v>
      </c>
      <c r="E4152" s="7" t="s">
        <v>46</v>
      </c>
      <c r="F4152" s="7" t="s">
        <v>70</v>
      </c>
      <c r="G4152" s="7" t="s">
        <v>145</v>
      </c>
      <c r="H4152" s="7" t="s">
        <v>38933</v>
      </c>
      <c r="I4152" s="7" t="s">
        <v>50</v>
      </c>
      <c r="J4152" s="6">
        <v>45502</v>
      </c>
      <c r="K4152" s="7" t="s">
        <v>72</v>
      </c>
      <c r="L4152" s="7" t="s">
        <v>147</v>
      </c>
      <c r="M4152" s="7" t="s">
        <v>38934</v>
      </c>
      <c r="N4152" s="7" t="s">
        <v>7318</v>
      </c>
      <c r="O4152" s="7" t="s">
        <v>38935</v>
      </c>
      <c r="P4152" s="5">
        <v>20871</v>
      </c>
      <c r="Q4152" s="7" t="s">
        <v>218</v>
      </c>
      <c r="R4152" s="34" t="s">
        <v>38936</v>
      </c>
      <c r="S4152" s="34" t="s">
        <v>38937</v>
      </c>
      <c r="T4152" s="7" t="s">
        <v>38938</v>
      </c>
      <c r="U4152" s="7" t="s">
        <v>50</v>
      </c>
      <c r="V4152" s="7">
        <v>35000000</v>
      </c>
      <c r="W4152" s="7" t="s">
        <v>60</v>
      </c>
      <c r="X4152" s="7">
        <v>35000000</v>
      </c>
      <c r="Y4152" s="7" t="s">
        <v>154</v>
      </c>
      <c r="Z4152" s="7">
        <v>4</v>
      </c>
      <c r="AA4152" s="7">
        <v>35000000</v>
      </c>
      <c r="AB4152" s="7" t="s">
        <v>60</v>
      </c>
      <c r="AC4152" s="7">
        <v>35000000</v>
      </c>
      <c r="AD4152" s="7" t="s">
        <v>147</v>
      </c>
      <c r="AE4152" s="7">
        <v>57000000</v>
      </c>
      <c r="AF4152" s="7" t="s">
        <v>60</v>
      </c>
      <c r="AG4152" s="7">
        <v>57000000</v>
      </c>
      <c r="AH4152" s="7">
        <v>57000000</v>
      </c>
      <c r="AI4152" s="7" t="s">
        <v>60</v>
      </c>
      <c r="AJ4152" s="7">
        <v>57000000</v>
      </c>
      <c r="AK4152" s="7" t="s">
        <v>38939</v>
      </c>
      <c r="AL4152" s="7" t="s">
        <v>50</v>
      </c>
      <c r="AM4152" s="7" t="s">
        <v>38940</v>
      </c>
      <c r="AN4152" s="7" t="s">
        <v>66</v>
      </c>
      <c r="AO4152" s="7" t="s">
        <v>38941</v>
      </c>
      <c r="AP4152" s="22" t="s">
        <v>38942</v>
      </c>
      <c r="AQ4152" s="9" t="s">
        <v>50</v>
      </c>
      <c r="AR4152" s="7" t="s">
        <v>50</v>
      </c>
    </row>
    <row r="4153" spans="1:44" ht="15" thickBot="1">
      <c r="A4153" s="10" t="s">
        <v>38943</v>
      </c>
      <c r="B4153" s="13" t="s">
        <v>50</v>
      </c>
      <c r="C4153" s="12">
        <v>32509</v>
      </c>
      <c r="D4153" s="13" t="s">
        <v>45</v>
      </c>
      <c r="E4153" s="13" t="s">
        <v>46</v>
      </c>
      <c r="F4153" s="13" t="s">
        <v>47</v>
      </c>
      <c r="G4153" s="13" t="s">
        <v>71</v>
      </c>
      <c r="H4153" s="13" t="s">
        <v>562</v>
      </c>
      <c r="I4153" s="13" t="s">
        <v>50</v>
      </c>
      <c r="J4153" s="12">
        <v>45502</v>
      </c>
      <c r="K4153" s="13" t="s">
        <v>50</v>
      </c>
      <c r="L4153" s="13" t="s">
        <v>268</v>
      </c>
      <c r="M4153" s="13" t="s">
        <v>38944</v>
      </c>
      <c r="N4153" s="13" t="s">
        <v>38945</v>
      </c>
      <c r="O4153" s="13" t="s">
        <v>38946</v>
      </c>
      <c r="P4153" s="11">
        <v>21114</v>
      </c>
      <c r="Q4153" s="13" t="s">
        <v>245</v>
      </c>
      <c r="R4153" s="33" t="s">
        <v>38947</v>
      </c>
      <c r="S4153" s="33" t="s">
        <v>38948</v>
      </c>
      <c r="T4153" s="13" t="s">
        <v>38949</v>
      </c>
      <c r="U4153" s="13">
        <f>91-282-723-5100</f>
        <v>-6014</v>
      </c>
      <c r="V4153" s="13">
        <v>10790000000</v>
      </c>
      <c r="W4153" s="13" t="s">
        <v>250</v>
      </c>
      <c r="X4153" s="13">
        <v>128859077</v>
      </c>
      <c r="Y4153" s="13" t="s">
        <v>61</v>
      </c>
      <c r="Z4153" s="13">
        <v>1</v>
      </c>
      <c r="AA4153" s="13" t="s">
        <v>50</v>
      </c>
      <c r="AB4153" s="13" t="s">
        <v>50</v>
      </c>
      <c r="AC4153" s="13" t="s">
        <v>50</v>
      </c>
      <c r="AD4153" s="13" t="s">
        <v>50</v>
      </c>
      <c r="AE4153" s="13" t="s">
        <v>50</v>
      </c>
      <c r="AF4153" s="13" t="s">
        <v>50</v>
      </c>
      <c r="AG4153" s="13" t="s">
        <v>50</v>
      </c>
      <c r="AH4153" s="13">
        <v>10790000000</v>
      </c>
      <c r="AI4153" s="13" t="s">
        <v>250</v>
      </c>
      <c r="AJ4153" s="13">
        <v>128859077</v>
      </c>
      <c r="AK4153" s="13" t="s">
        <v>50</v>
      </c>
      <c r="AL4153" s="13" t="s">
        <v>38950</v>
      </c>
      <c r="AM4153" s="13" t="s">
        <v>38951</v>
      </c>
      <c r="AN4153" s="13" t="s">
        <v>738</v>
      </c>
      <c r="AO4153" s="13" t="s">
        <v>38952</v>
      </c>
      <c r="AP4153" s="21" t="s">
        <v>38953</v>
      </c>
      <c r="AQ4153" s="15" t="s">
        <v>50</v>
      </c>
      <c r="AR4153" s="13" t="s">
        <v>50</v>
      </c>
    </row>
    <row r="4154" spans="1:44" ht="15" thickBot="1">
      <c r="A4154" s="4" t="s">
        <v>38954</v>
      </c>
      <c r="B4154" s="7" t="s">
        <v>50</v>
      </c>
      <c r="C4154" s="6">
        <v>38711</v>
      </c>
      <c r="D4154" s="7" t="s">
        <v>45</v>
      </c>
      <c r="E4154" s="7" t="s">
        <v>46</v>
      </c>
      <c r="F4154" s="7" t="s">
        <v>70</v>
      </c>
      <c r="G4154" s="7" t="s">
        <v>145</v>
      </c>
      <c r="H4154" s="7" t="s">
        <v>38955</v>
      </c>
      <c r="I4154" s="7" t="s">
        <v>50</v>
      </c>
      <c r="J4154" s="6">
        <v>45502</v>
      </c>
      <c r="K4154" s="7" t="s">
        <v>191</v>
      </c>
      <c r="L4154" s="7" t="s">
        <v>131</v>
      </c>
      <c r="M4154" s="7" t="s">
        <v>38956</v>
      </c>
      <c r="N4154" s="7" t="s">
        <v>7997</v>
      </c>
      <c r="O4154" s="7" t="s">
        <v>38957</v>
      </c>
      <c r="P4154" s="5">
        <v>22167</v>
      </c>
      <c r="Q4154" s="7" t="s">
        <v>360</v>
      </c>
      <c r="R4154" s="34" t="s">
        <v>38958</v>
      </c>
      <c r="S4154" s="34" t="s">
        <v>38959</v>
      </c>
      <c r="T4154" s="7" t="s">
        <v>38960</v>
      </c>
      <c r="U4154" s="7" t="s">
        <v>38961</v>
      </c>
      <c r="V4154" s="7">
        <v>500000</v>
      </c>
      <c r="W4154" s="7" t="s">
        <v>209</v>
      </c>
      <c r="X4154" s="7">
        <v>540631</v>
      </c>
      <c r="Y4154" s="7" t="s">
        <v>50</v>
      </c>
      <c r="Z4154" s="7">
        <v>1</v>
      </c>
      <c r="AA4154" s="7" t="s">
        <v>50</v>
      </c>
      <c r="AB4154" s="7" t="s">
        <v>50</v>
      </c>
      <c r="AC4154" s="7" t="s">
        <v>50</v>
      </c>
      <c r="AD4154" s="7" t="s">
        <v>50</v>
      </c>
      <c r="AE4154" s="7" t="s">
        <v>50</v>
      </c>
      <c r="AF4154" s="7" t="s">
        <v>50</v>
      </c>
      <c r="AG4154" s="7" t="s">
        <v>50</v>
      </c>
      <c r="AH4154" s="7">
        <v>500000</v>
      </c>
      <c r="AI4154" s="7" t="s">
        <v>209</v>
      </c>
      <c r="AJ4154" s="7">
        <v>540631</v>
      </c>
      <c r="AK4154" s="7" t="s">
        <v>38962</v>
      </c>
      <c r="AL4154" s="7" t="s">
        <v>50</v>
      </c>
      <c r="AM4154" s="7" t="s">
        <v>38963</v>
      </c>
      <c r="AN4154" s="7" t="s">
        <v>66</v>
      </c>
      <c r="AO4154" s="7" t="s">
        <v>38964</v>
      </c>
      <c r="AP4154" s="22" t="s">
        <v>38965</v>
      </c>
      <c r="AQ4154" s="9" t="s">
        <v>50</v>
      </c>
      <c r="AR4154" s="7" t="s">
        <v>50</v>
      </c>
    </row>
    <row r="4155" spans="1:44" ht="15" thickBot="1">
      <c r="A4155" s="10" t="s">
        <v>38966</v>
      </c>
      <c r="B4155" s="13" t="s">
        <v>50</v>
      </c>
      <c r="C4155" s="12">
        <v>44124</v>
      </c>
      <c r="D4155" s="13" t="s">
        <v>45</v>
      </c>
      <c r="E4155" s="13" t="s">
        <v>46</v>
      </c>
      <c r="F4155" s="13" t="s">
        <v>70</v>
      </c>
      <c r="G4155" s="27" t="s">
        <v>54945</v>
      </c>
      <c r="H4155" s="13" t="s">
        <v>5475</v>
      </c>
      <c r="I4155" s="13" t="s">
        <v>50</v>
      </c>
      <c r="J4155" s="12">
        <v>45504</v>
      </c>
      <c r="K4155" s="13" t="s">
        <v>116</v>
      </c>
      <c r="L4155" s="13" t="s">
        <v>6576</v>
      </c>
      <c r="M4155" s="13" t="s">
        <v>38967</v>
      </c>
      <c r="N4155" s="13" t="s">
        <v>1569</v>
      </c>
      <c r="O4155" s="13" t="s">
        <v>38968</v>
      </c>
      <c r="P4155" s="11">
        <v>22504</v>
      </c>
      <c r="Q4155" s="13" t="s">
        <v>1571</v>
      </c>
      <c r="R4155" s="33" t="s">
        <v>38969</v>
      </c>
      <c r="S4155" s="33" t="s">
        <v>38970</v>
      </c>
      <c r="T4155" s="13" t="s">
        <v>38971</v>
      </c>
      <c r="U4155" s="13" t="s">
        <v>38972</v>
      </c>
      <c r="V4155" s="13" t="s">
        <v>50</v>
      </c>
      <c r="W4155" s="13" t="s">
        <v>50</v>
      </c>
      <c r="X4155" s="13" t="s">
        <v>50</v>
      </c>
      <c r="Y4155" s="13" t="s">
        <v>467</v>
      </c>
      <c r="Z4155" s="13">
        <v>5</v>
      </c>
      <c r="AA4155" s="13">
        <v>186307</v>
      </c>
      <c r="AB4155" s="13" t="s">
        <v>60</v>
      </c>
      <c r="AC4155" s="13">
        <v>186307</v>
      </c>
      <c r="AD4155" s="13" t="s">
        <v>1624</v>
      </c>
      <c r="AE4155" s="13">
        <v>398807</v>
      </c>
      <c r="AF4155" s="13" t="s">
        <v>60</v>
      </c>
      <c r="AG4155" s="13">
        <v>398807</v>
      </c>
      <c r="AH4155" s="13">
        <v>398807</v>
      </c>
      <c r="AI4155" s="13" t="s">
        <v>60</v>
      </c>
      <c r="AJ4155" s="13">
        <v>398807</v>
      </c>
      <c r="AK4155" s="13" t="s">
        <v>50</v>
      </c>
      <c r="AL4155" s="13" t="s">
        <v>50</v>
      </c>
      <c r="AM4155" s="13" t="s">
        <v>38973</v>
      </c>
      <c r="AN4155" s="13" t="s">
        <v>66</v>
      </c>
      <c r="AO4155" s="13" t="s">
        <v>38974</v>
      </c>
      <c r="AP4155" s="21" t="s">
        <v>38975</v>
      </c>
      <c r="AQ4155" s="15" t="s">
        <v>50</v>
      </c>
      <c r="AR4155" s="13" t="s">
        <v>50</v>
      </c>
    </row>
    <row r="4156" spans="1:44" ht="15" thickBot="1">
      <c r="A4156" s="4" t="s">
        <v>38976</v>
      </c>
      <c r="B4156" s="7" t="s">
        <v>50</v>
      </c>
      <c r="C4156" s="6">
        <v>44197</v>
      </c>
      <c r="D4156" s="7" t="s">
        <v>45</v>
      </c>
      <c r="E4156" s="7" t="s">
        <v>50</v>
      </c>
      <c r="F4156" s="7" t="s">
        <v>70</v>
      </c>
      <c r="G4156" s="7" t="s">
        <v>50</v>
      </c>
      <c r="H4156" s="7" t="s">
        <v>10009</v>
      </c>
      <c r="I4156" s="7" t="s">
        <v>50</v>
      </c>
      <c r="J4156" s="6">
        <v>45502</v>
      </c>
      <c r="K4156" s="7" t="s">
        <v>50</v>
      </c>
      <c r="L4156" s="7" t="s">
        <v>131</v>
      </c>
      <c r="M4156" s="7" t="s">
        <v>10471</v>
      </c>
      <c r="N4156" s="7" t="s">
        <v>270</v>
      </c>
      <c r="O4156" s="7" t="s">
        <v>38977</v>
      </c>
      <c r="P4156" s="5">
        <v>23043</v>
      </c>
      <c r="Q4156" s="7" t="s">
        <v>245</v>
      </c>
      <c r="R4156" s="34" t="s">
        <v>38978</v>
      </c>
      <c r="S4156" s="34" t="s">
        <v>38979</v>
      </c>
      <c r="T4156" s="7" t="s">
        <v>50</v>
      </c>
      <c r="U4156" s="7" t="s">
        <v>50</v>
      </c>
      <c r="V4156" s="7">
        <v>2390000000</v>
      </c>
      <c r="W4156" s="7" t="s">
        <v>250</v>
      </c>
      <c r="X4156" s="7">
        <v>28547846</v>
      </c>
      <c r="Y4156" s="7" t="s">
        <v>50</v>
      </c>
      <c r="Z4156" s="7">
        <v>1</v>
      </c>
      <c r="AA4156" s="7" t="s">
        <v>50</v>
      </c>
      <c r="AB4156" s="7" t="s">
        <v>50</v>
      </c>
      <c r="AC4156" s="7" t="s">
        <v>50</v>
      </c>
      <c r="AD4156" s="7" t="s">
        <v>50</v>
      </c>
      <c r="AE4156" s="7" t="s">
        <v>50</v>
      </c>
      <c r="AF4156" s="7" t="s">
        <v>50</v>
      </c>
      <c r="AG4156" s="7" t="s">
        <v>50</v>
      </c>
      <c r="AH4156" s="7">
        <v>2390000000</v>
      </c>
      <c r="AI4156" s="7" t="s">
        <v>250</v>
      </c>
      <c r="AJ4156" s="7">
        <v>28547846</v>
      </c>
      <c r="AK4156" s="7" t="s">
        <v>38980</v>
      </c>
      <c r="AL4156" s="7" t="s">
        <v>50</v>
      </c>
      <c r="AM4156" s="7" t="s">
        <v>38981</v>
      </c>
      <c r="AN4156" s="7" t="s">
        <v>66</v>
      </c>
      <c r="AO4156" s="7" t="s">
        <v>38982</v>
      </c>
      <c r="AP4156" s="22" t="s">
        <v>38983</v>
      </c>
      <c r="AQ4156" s="9" t="s">
        <v>50</v>
      </c>
      <c r="AR4156" s="7" t="s">
        <v>50</v>
      </c>
    </row>
    <row r="4157" spans="1:44" ht="15" thickBot="1">
      <c r="A4157" s="10" t="s">
        <v>38984</v>
      </c>
      <c r="B4157" s="13" t="s">
        <v>50</v>
      </c>
      <c r="C4157" s="12">
        <v>42736</v>
      </c>
      <c r="D4157" s="13" t="s">
        <v>45</v>
      </c>
      <c r="E4157" s="13" t="s">
        <v>46</v>
      </c>
      <c r="F4157" s="13" t="s">
        <v>70</v>
      </c>
      <c r="G4157" s="27" t="s">
        <v>54945</v>
      </c>
      <c r="H4157" s="13" t="s">
        <v>50</v>
      </c>
      <c r="I4157" s="13" t="s">
        <v>50</v>
      </c>
      <c r="J4157" s="12">
        <v>45504</v>
      </c>
      <c r="K4157" s="13" t="s">
        <v>50</v>
      </c>
      <c r="L4157" s="13" t="s">
        <v>6576</v>
      </c>
      <c r="M4157" s="13" t="s">
        <v>38985</v>
      </c>
      <c r="N4157" s="13" t="s">
        <v>38986</v>
      </c>
      <c r="O4157" s="13" t="s">
        <v>38987</v>
      </c>
      <c r="P4157" s="11">
        <v>24151</v>
      </c>
      <c r="Q4157" s="13" t="s">
        <v>245</v>
      </c>
      <c r="R4157" s="33" t="s">
        <v>38988</v>
      </c>
      <c r="S4157" s="33" t="s">
        <v>38989</v>
      </c>
      <c r="T4157" s="13" t="s">
        <v>50</v>
      </c>
      <c r="U4157" s="13" t="s">
        <v>50</v>
      </c>
      <c r="V4157" s="13" t="s">
        <v>50</v>
      </c>
      <c r="W4157" s="13" t="s">
        <v>50</v>
      </c>
      <c r="X4157" s="13" t="s">
        <v>50</v>
      </c>
      <c r="Y4157" s="13" t="s">
        <v>467</v>
      </c>
      <c r="Z4157" s="13">
        <v>3</v>
      </c>
      <c r="AA4157" s="13">
        <v>19000000</v>
      </c>
      <c r="AB4157" s="13" t="s">
        <v>250</v>
      </c>
      <c r="AC4157" s="13">
        <v>258380</v>
      </c>
      <c r="AD4157" s="13" t="s">
        <v>467</v>
      </c>
      <c r="AE4157" s="13">
        <v>19000000</v>
      </c>
      <c r="AF4157" s="13" t="s">
        <v>250</v>
      </c>
      <c r="AG4157" s="13">
        <v>258380</v>
      </c>
      <c r="AH4157" s="13">
        <v>19000000</v>
      </c>
      <c r="AI4157" s="13" t="s">
        <v>250</v>
      </c>
      <c r="AJ4157" s="13">
        <v>258380</v>
      </c>
      <c r="AK4157" s="13" t="s">
        <v>38990</v>
      </c>
      <c r="AL4157" s="13" t="s">
        <v>50</v>
      </c>
      <c r="AM4157" s="13" t="s">
        <v>38991</v>
      </c>
      <c r="AN4157" s="13" t="s">
        <v>66</v>
      </c>
      <c r="AO4157" s="13" t="s">
        <v>38992</v>
      </c>
      <c r="AP4157" s="21" t="s">
        <v>38993</v>
      </c>
      <c r="AQ4157" s="15" t="s">
        <v>50</v>
      </c>
      <c r="AR4157" s="13" t="s">
        <v>50</v>
      </c>
    </row>
    <row r="4158" spans="1:44" ht="15" thickBot="1">
      <c r="A4158" s="4" t="s">
        <v>38994</v>
      </c>
      <c r="B4158" s="7" t="s">
        <v>50</v>
      </c>
      <c r="C4158" s="6">
        <v>40179</v>
      </c>
      <c r="D4158" s="7" t="s">
        <v>45</v>
      </c>
      <c r="E4158" s="7" t="s">
        <v>46</v>
      </c>
      <c r="F4158" s="7" t="s">
        <v>47</v>
      </c>
      <c r="G4158" s="27" t="s">
        <v>54945</v>
      </c>
      <c r="H4158" s="7" t="s">
        <v>562</v>
      </c>
      <c r="I4158" s="7" t="s">
        <v>50</v>
      </c>
      <c r="J4158" s="6">
        <v>45502</v>
      </c>
      <c r="K4158" s="7" t="s">
        <v>116</v>
      </c>
      <c r="L4158" s="7" t="s">
        <v>62</v>
      </c>
      <c r="M4158" s="7" t="s">
        <v>2620</v>
      </c>
      <c r="N4158" s="7" t="s">
        <v>1222</v>
      </c>
      <c r="O4158" s="7" t="s">
        <v>38995</v>
      </c>
      <c r="P4158" s="5">
        <v>24363</v>
      </c>
      <c r="Q4158" s="7" t="s">
        <v>707</v>
      </c>
      <c r="R4158" s="34" t="s">
        <v>38996</v>
      </c>
      <c r="S4158" s="34" t="s">
        <v>38997</v>
      </c>
      <c r="T4158" s="7" t="s">
        <v>38998</v>
      </c>
      <c r="U4158" s="7" t="s">
        <v>38999</v>
      </c>
      <c r="V4158" s="7">
        <v>600000</v>
      </c>
      <c r="W4158" s="7" t="s">
        <v>1085</v>
      </c>
      <c r="X4158" s="7">
        <v>433304</v>
      </c>
      <c r="Y4158" s="7" t="s">
        <v>61</v>
      </c>
      <c r="Z4158" s="7">
        <v>5</v>
      </c>
      <c r="AA4158" s="7">
        <v>600000</v>
      </c>
      <c r="AB4158" s="7" t="s">
        <v>1085</v>
      </c>
      <c r="AC4158" s="7">
        <v>433304</v>
      </c>
      <c r="AD4158" s="7" t="s">
        <v>62</v>
      </c>
      <c r="AE4158" s="7">
        <v>853823</v>
      </c>
      <c r="AF4158" s="7" t="s">
        <v>60</v>
      </c>
      <c r="AG4158" s="7">
        <v>853823</v>
      </c>
      <c r="AH4158" s="7">
        <v>5603823</v>
      </c>
      <c r="AI4158" s="7" t="s">
        <v>60</v>
      </c>
      <c r="AJ4158" s="7">
        <v>5603823</v>
      </c>
      <c r="AK4158" s="7" t="s">
        <v>39000</v>
      </c>
      <c r="AL4158" s="7" t="s">
        <v>50</v>
      </c>
      <c r="AM4158" s="7" t="s">
        <v>39001</v>
      </c>
      <c r="AN4158" s="7" t="s">
        <v>66</v>
      </c>
      <c r="AO4158" s="7" t="s">
        <v>39002</v>
      </c>
      <c r="AP4158" s="22" t="s">
        <v>39003</v>
      </c>
      <c r="AQ4158" s="9" t="s">
        <v>50</v>
      </c>
      <c r="AR4158" s="7" t="s">
        <v>50</v>
      </c>
    </row>
    <row r="4159" spans="1:44" ht="15" thickBot="1">
      <c r="A4159" s="10" t="s">
        <v>39004</v>
      </c>
      <c r="B4159" s="13" t="s">
        <v>50</v>
      </c>
      <c r="C4159" s="12">
        <v>44642</v>
      </c>
      <c r="D4159" s="13" t="s">
        <v>45</v>
      </c>
      <c r="E4159" s="13" t="s">
        <v>46</v>
      </c>
      <c r="F4159" s="13" t="s">
        <v>70</v>
      </c>
      <c r="G4159" s="26" t="s">
        <v>54946</v>
      </c>
      <c r="H4159" s="13" t="s">
        <v>50</v>
      </c>
      <c r="I4159" s="13" t="s">
        <v>50</v>
      </c>
      <c r="J4159" s="12">
        <v>45504</v>
      </c>
      <c r="K4159" s="13" t="s">
        <v>50</v>
      </c>
      <c r="L4159" s="13" t="s">
        <v>1624</v>
      </c>
      <c r="M4159" s="13" t="s">
        <v>21353</v>
      </c>
      <c r="N4159" s="13" t="s">
        <v>3262</v>
      </c>
      <c r="O4159" s="13" t="s">
        <v>39005</v>
      </c>
      <c r="P4159" s="11">
        <v>24585</v>
      </c>
      <c r="Q4159" s="13" t="s">
        <v>50</v>
      </c>
      <c r="R4159" s="33" t="s">
        <v>39006</v>
      </c>
      <c r="S4159" s="33" t="s">
        <v>39007</v>
      </c>
      <c r="T4159" s="13" t="s">
        <v>39008</v>
      </c>
      <c r="U4159" s="13" t="s">
        <v>50</v>
      </c>
      <c r="V4159" s="13">
        <v>1500000</v>
      </c>
      <c r="W4159" s="13" t="s">
        <v>1085</v>
      </c>
      <c r="X4159" s="13">
        <v>1096043</v>
      </c>
      <c r="Y4159" s="13" t="s">
        <v>467</v>
      </c>
      <c r="Z4159" s="13">
        <v>1</v>
      </c>
      <c r="AA4159" s="13">
        <v>1500000</v>
      </c>
      <c r="AB4159" s="13" t="s">
        <v>1085</v>
      </c>
      <c r="AC4159" s="13">
        <v>1096043</v>
      </c>
      <c r="AD4159" s="13" t="s">
        <v>1624</v>
      </c>
      <c r="AE4159" s="13">
        <v>1500000</v>
      </c>
      <c r="AF4159" s="13" t="s">
        <v>1085</v>
      </c>
      <c r="AG4159" s="13">
        <v>1096043</v>
      </c>
      <c r="AH4159" s="13">
        <v>1500000</v>
      </c>
      <c r="AI4159" s="13" t="s">
        <v>1085</v>
      </c>
      <c r="AJ4159" s="13">
        <v>1096043</v>
      </c>
      <c r="AK4159" s="13" t="s">
        <v>50</v>
      </c>
      <c r="AL4159" s="13" t="s">
        <v>50</v>
      </c>
      <c r="AM4159" s="13" t="s">
        <v>39009</v>
      </c>
      <c r="AN4159" s="13" t="s">
        <v>66</v>
      </c>
      <c r="AO4159" s="13" t="s">
        <v>39010</v>
      </c>
      <c r="AP4159" s="21" t="s">
        <v>39011</v>
      </c>
      <c r="AQ4159" s="15" t="s">
        <v>50</v>
      </c>
      <c r="AR4159" s="13" t="s">
        <v>50</v>
      </c>
    </row>
    <row r="4160" spans="1:44" ht="15" thickBot="1">
      <c r="A4160" s="4" t="s">
        <v>39012</v>
      </c>
      <c r="B4160" s="7" t="s">
        <v>50</v>
      </c>
      <c r="C4160" s="6">
        <v>38353</v>
      </c>
      <c r="D4160" s="7" t="s">
        <v>45</v>
      </c>
      <c r="E4160" s="7" t="s">
        <v>46</v>
      </c>
      <c r="F4160" s="7" t="s">
        <v>70</v>
      </c>
      <c r="G4160" s="26" t="s">
        <v>54946</v>
      </c>
      <c r="H4160" s="7" t="s">
        <v>1998</v>
      </c>
      <c r="I4160" s="7" t="s">
        <v>50</v>
      </c>
      <c r="J4160" s="6">
        <v>45502</v>
      </c>
      <c r="K4160" s="7" t="s">
        <v>50</v>
      </c>
      <c r="L4160" s="7" t="s">
        <v>290</v>
      </c>
      <c r="M4160" s="7" t="s">
        <v>39013</v>
      </c>
      <c r="N4160" s="7" t="s">
        <v>20544</v>
      </c>
      <c r="O4160" s="7" t="s">
        <v>39014</v>
      </c>
      <c r="P4160" s="5">
        <v>25117</v>
      </c>
      <c r="Q4160" s="7" t="s">
        <v>481</v>
      </c>
      <c r="R4160" s="34" t="s">
        <v>39015</v>
      </c>
      <c r="S4160" s="34" t="s">
        <v>39016</v>
      </c>
      <c r="T4160" s="7" t="s">
        <v>39017</v>
      </c>
      <c r="U4160" s="7" t="s">
        <v>39018</v>
      </c>
      <c r="V4160" s="7" t="s">
        <v>50</v>
      </c>
      <c r="W4160" s="7" t="s">
        <v>50</v>
      </c>
      <c r="X4160" s="7" t="s">
        <v>50</v>
      </c>
      <c r="Y4160" s="7" t="s">
        <v>290</v>
      </c>
      <c r="Z4160" s="7">
        <v>3</v>
      </c>
      <c r="AA4160" s="7" t="s">
        <v>50</v>
      </c>
      <c r="AB4160" s="7" t="s">
        <v>50</v>
      </c>
      <c r="AC4160" s="7" t="s">
        <v>50</v>
      </c>
      <c r="AD4160" s="7" t="s">
        <v>290</v>
      </c>
      <c r="AE4160" s="7" t="s">
        <v>50</v>
      </c>
      <c r="AF4160" s="7" t="s">
        <v>50</v>
      </c>
      <c r="AG4160" s="7" t="s">
        <v>50</v>
      </c>
      <c r="AH4160" s="7">
        <v>53900000</v>
      </c>
      <c r="AI4160" s="7" t="s">
        <v>60</v>
      </c>
      <c r="AJ4160" s="7">
        <v>53900000</v>
      </c>
      <c r="AK4160" s="7" t="s">
        <v>39019</v>
      </c>
      <c r="AL4160" s="7" t="s">
        <v>50</v>
      </c>
      <c r="AM4160" s="7" t="s">
        <v>39020</v>
      </c>
      <c r="AN4160" s="7" t="s">
        <v>66</v>
      </c>
      <c r="AO4160" s="7" t="s">
        <v>39021</v>
      </c>
      <c r="AP4160" s="22" t="s">
        <v>39022</v>
      </c>
      <c r="AQ4160" s="9" t="s">
        <v>50</v>
      </c>
      <c r="AR4160" s="7" t="s">
        <v>50</v>
      </c>
    </row>
    <row r="4161" spans="1:44" ht="15" thickBot="1">
      <c r="A4161" s="10" t="s">
        <v>39023</v>
      </c>
      <c r="B4161" s="13" t="s">
        <v>50</v>
      </c>
      <c r="C4161" s="12">
        <v>42989</v>
      </c>
      <c r="D4161" s="13" t="s">
        <v>45</v>
      </c>
      <c r="E4161" s="13" t="s">
        <v>46</v>
      </c>
      <c r="F4161" s="13" t="s">
        <v>70</v>
      </c>
      <c r="G4161" s="27" t="s">
        <v>54945</v>
      </c>
      <c r="H4161" s="13" t="s">
        <v>562</v>
      </c>
      <c r="I4161" s="13" t="s">
        <v>50</v>
      </c>
      <c r="J4161" s="12">
        <v>45504</v>
      </c>
      <c r="K4161" s="13" t="s">
        <v>89</v>
      </c>
      <c r="L4161" s="13" t="s">
        <v>6576</v>
      </c>
      <c r="M4161" s="13" t="s">
        <v>39024</v>
      </c>
      <c r="N4161" s="13" t="s">
        <v>1332</v>
      </c>
      <c r="O4161" s="13" t="s">
        <v>39025</v>
      </c>
      <c r="P4161" s="11">
        <v>25264</v>
      </c>
      <c r="Q4161" s="13" t="s">
        <v>1334</v>
      </c>
      <c r="R4161" s="33" t="s">
        <v>39026</v>
      </c>
      <c r="S4161" s="33" t="s">
        <v>39027</v>
      </c>
      <c r="T4161" s="13" t="s">
        <v>39028</v>
      </c>
      <c r="U4161" s="13" t="s">
        <v>50</v>
      </c>
      <c r="V4161" s="13" t="s">
        <v>50</v>
      </c>
      <c r="W4161" s="13" t="s">
        <v>50</v>
      </c>
      <c r="X4161" s="13" t="s">
        <v>50</v>
      </c>
      <c r="Y4161" s="13" t="s">
        <v>467</v>
      </c>
      <c r="Z4161" s="13">
        <v>4</v>
      </c>
      <c r="AA4161" s="13">
        <v>20000</v>
      </c>
      <c r="AB4161" s="13" t="s">
        <v>1338</v>
      </c>
      <c r="AC4161" s="13">
        <v>13282</v>
      </c>
      <c r="AD4161" s="13" t="s">
        <v>467</v>
      </c>
      <c r="AE4161" s="13">
        <v>133282</v>
      </c>
      <c r="AF4161" s="13" t="s">
        <v>60</v>
      </c>
      <c r="AG4161" s="13">
        <v>133282</v>
      </c>
      <c r="AH4161" s="13">
        <v>133282</v>
      </c>
      <c r="AI4161" s="13" t="s">
        <v>60</v>
      </c>
      <c r="AJ4161" s="13">
        <v>133282</v>
      </c>
      <c r="AK4161" s="13" t="s">
        <v>39029</v>
      </c>
      <c r="AL4161" s="13" t="s">
        <v>50</v>
      </c>
      <c r="AM4161" s="13" t="s">
        <v>39030</v>
      </c>
      <c r="AN4161" s="13" t="s">
        <v>66</v>
      </c>
      <c r="AO4161" s="13" t="s">
        <v>39031</v>
      </c>
      <c r="AP4161" s="21" t="s">
        <v>39032</v>
      </c>
      <c r="AQ4161" s="15" t="s">
        <v>50</v>
      </c>
      <c r="AR4161" s="13" t="s">
        <v>50</v>
      </c>
    </row>
    <row r="4162" spans="1:44" ht="15" thickBot="1">
      <c r="A4162" s="4" t="s">
        <v>39033</v>
      </c>
      <c r="B4162" s="7" t="s">
        <v>50</v>
      </c>
      <c r="C4162" s="6">
        <v>43831</v>
      </c>
      <c r="D4162" s="7" t="s">
        <v>45</v>
      </c>
      <c r="E4162" s="7" t="s">
        <v>46</v>
      </c>
      <c r="F4162" s="7" t="s">
        <v>70</v>
      </c>
      <c r="G4162" s="26" t="s">
        <v>54946</v>
      </c>
      <c r="H4162" s="7" t="s">
        <v>240</v>
      </c>
      <c r="I4162" s="7" t="s">
        <v>50</v>
      </c>
      <c r="J4162" s="6">
        <v>45502</v>
      </c>
      <c r="K4162" s="7" t="s">
        <v>116</v>
      </c>
      <c r="L4162" s="7" t="s">
        <v>467</v>
      </c>
      <c r="M4162" s="7" t="s">
        <v>39034</v>
      </c>
      <c r="N4162" s="7" t="s">
        <v>4079</v>
      </c>
      <c r="O4162" s="7" t="s">
        <v>39035</v>
      </c>
      <c r="P4162" s="5">
        <v>26004</v>
      </c>
      <c r="Q4162" s="7" t="s">
        <v>360</v>
      </c>
      <c r="R4162" s="34" t="s">
        <v>39036</v>
      </c>
      <c r="S4162" s="34" t="s">
        <v>39037</v>
      </c>
      <c r="T4162" s="7" t="s">
        <v>39038</v>
      </c>
      <c r="U4162" s="7" t="s">
        <v>50</v>
      </c>
      <c r="V4162" s="7">
        <v>2500000</v>
      </c>
      <c r="W4162" s="7" t="s">
        <v>60</v>
      </c>
      <c r="X4162" s="7">
        <v>2500000</v>
      </c>
      <c r="Y4162" s="7" t="s">
        <v>467</v>
      </c>
      <c r="Z4162" s="7">
        <v>2</v>
      </c>
      <c r="AA4162" s="7">
        <v>2500000</v>
      </c>
      <c r="AB4162" s="7" t="s">
        <v>60</v>
      </c>
      <c r="AC4162" s="7">
        <v>2500000</v>
      </c>
      <c r="AD4162" s="7" t="s">
        <v>467</v>
      </c>
      <c r="AE4162" s="7">
        <v>3500000</v>
      </c>
      <c r="AF4162" s="7" t="s">
        <v>60</v>
      </c>
      <c r="AG4162" s="7">
        <v>3500000</v>
      </c>
      <c r="AH4162" s="7">
        <v>3500000</v>
      </c>
      <c r="AI4162" s="7" t="s">
        <v>60</v>
      </c>
      <c r="AJ4162" s="7">
        <v>3500000</v>
      </c>
      <c r="AK4162" s="7" t="s">
        <v>39039</v>
      </c>
      <c r="AL4162" s="7" t="s">
        <v>50</v>
      </c>
      <c r="AM4162" s="7" t="s">
        <v>39040</v>
      </c>
      <c r="AN4162" s="7" t="s">
        <v>66</v>
      </c>
      <c r="AO4162" s="7" t="s">
        <v>39038</v>
      </c>
      <c r="AP4162" s="22" t="s">
        <v>39041</v>
      </c>
      <c r="AQ4162" s="9" t="s">
        <v>50</v>
      </c>
      <c r="AR4162" s="7" t="s">
        <v>50</v>
      </c>
    </row>
    <row r="4163" spans="1:44" ht="15" thickBot="1">
      <c r="A4163" s="10" t="s">
        <v>39042</v>
      </c>
      <c r="B4163" s="13" t="s">
        <v>50</v>
      </c>
      <c r="C4163" s="12">
        <v>43101</v>
      </c>
      <c r="D4163" s="13" t="s">
        <v>45</v>
      </c>
      <c r="E4163" s="13" t="s">
        <v>46</v>
      </c>
      <c r="F4163" s="13" t="s">
        <v>70</v>
      </c>
      <c r="G4163" s="26" t="s">
        <v>54946</v>
      </c>
      <c r="H4163" s="13" t="s">
        <v>1449</v>
      </c>
      <c r="I4163" s="13" t="s">
        <v>50</v>
      </c>
      <c r="J4163" s="12">
        <v>45504</v>
      </c>
      <c r="K4163" s="13" t="s">
        <v>116</v>
      </c>
      <c r="L4163" s="13" t="s">
        <v>6576</v>
      </c>
      <c r="M4163" s="13" t="s">
        <v>39043</v>
      </c>
      <c r="N4163" s="13" t="s">
        <v>39044</v>
      </c>
      <c r="O4163" s="13" t="s">
        <v>39045</v>
      </c>
      <c r="P4163" s="11">
        <v>27620</v>
      </c>
      <c r="Q4163" s="13" t="s">
        <v>1001</v>
      </c>
      <c r="R4163" s="33" t="s">
        <v>39046</v>
      </c>
      <c r="S4163" s="33" t="s">
        <v>39047</v>
      </c>
      <c r="T4163" s="13" t="s">
        <v>39048</v>
      </c>
      <c r="U4163" s="13" t="s">
        <v>39049</v>
      </c>
      <c r="V4163" s="13" t="s">
        <v>50</v>
      </c>
      <c r="W4163" s="13" t="s">
        <v>50</v>
      </c>
      <c r="X4163" s="13" t="s">
        <v>50</v>
      </c>
      <c r="Y4163" s="13" t="s">
        <v>154</v>
      </c>
      <c r="Z4163" s="13">
        <v>6</v>
      </c>
      <c r="AA4163" s="13">
        <v>2000000</v>
      </c>
      <c r="AB4163" s="13" t="s">
        <v>60</v>
      </c>
      <c r="AC4163" s="13">
        <v>2000000</v>
      </c>
      <c r="AD4163" s="13" t="s">
        <v>241</v>
      </c>
      <c r="AE4163" s="13">
        <v>2530000</v>
      </c>
      <c r="AF4163" s="13" t="s">
        <v>60</v>
      </c>
      <c r="AG4163" s="13">
        <v>2530000</v>
      </c>
      <c r="AH4163" s="13">
        <v>2530000</v>
      </c>
      <c r="AI4163" s="13" t="s">
        <v>60</v>
      </c>
      <c r="AJ4163" s="13">
        <v>2530000</v>
      </c>
      <c r="AK4163" s="13" t="s">
        <v>50</v>
      </c>
      <c r="AL4163" s="13" t="s">
        <v>50</v>
      </c>
      <c r="AM4163" s="13" t="s">
        <v>39050</v>
      </c>
      <c r="AN4163" s="13" t="s">
        <v>66</v>
      </c>
      <c r="AO4163" s="13" t="s">
        <v>39051</v>
      </c>
      <c r="AP4163" s="21" t="s">
        <v>39052</v>
      </c>
      <c r="AQ4163" s="15" t="s">
        <v>50</v>
      </c>
      <c r="AR4163" s="13" t="s">
        <v>50</v>
      </c>
    </row>
    <row r="4164" spans="1:44" ht="15" thickBot="1">
      <c r="A4164" s="4" t="s">
        <v>39053</v>
      </c>
      <c r="B4164" s="7" t="s">
        <v>50</v>
      </c>
      <c r="C4164" s="6">
        <v>45061</v>
      </c>
      <c r="D4164" s="7" t="s">
        <v>45</v>
      </c>
      <c r="E4164" s="7" t="s">
        <v>46</v>
      </c>
      <c r="F4164" s="7" t="s">
        <v>70</v>
      </c>
      <c r="G4164" s="27" t="s">
        <v>54945</v>
      </c>
      <c r="H4164" s="7" t="s">
        <v>50</v>
      </c>
      <c r="I4164" s="7" t="s">
        <v>50</v>
      </c>
      <c r="J4164" s="6">
        <v>45503</v>
      </c>
      <c r="K4164" s="7" t="s">
        <v>50</v>
      </c>
      <c r="L4164" s="7" t="s">
        <v>1624</v>
      </c>
      <c r="M4164" s="7" t="s">
        <v>8583</v>
      </c>
      <c r="N4164" s="7" t="s">
        <v>14370</v>
      </c>
      <c r="O4164" s="7" t="s">
        <v>39054</v>
      </c>
      <c r="P4164" s="5">
        <v>30255</v>
      </c>
      <c r="Q4164" s="7" t="s">
        <v>520</v>
      </c>
      <c r="R4164" s="34" t="s">
        <v>39055</v>
      </c>
      <c r="S4164" s="34" t="s">
        <v>39056</v>
      </c>
      <c r="T4164" s="7" t="s">
        <v>39057</v>
      </c>
      <c r="U4164" s="7">
        <v>2672408968</v>
      </c>
      <c r="V4164" s="7">
        <v>25000</v>
      </c>
      <c r="W4164" s="7" t="s">
        <v>60</v>
      </c>
      <c r="X4164" s="7">
        <v>25000</v>
      </c>
      <c r="Y4164" s="7" t="s">
        <v>467</v>
      </c>
      <c r="Z4164" s="7">
        <v>9</v>
      </c>
      <c r="AA4164" s="7">
        <v>25000</v>
      </c>
      <c r="AB4164" s="7" t="s">
        <v>60</v>
      </c>
      <c r="AC4164" s="7">
        <v>25000</v>
      </c>
      <c r="AD4164" s="7" t="s">
        <v>1624</v>
      </c>
      <c r="AE4164" s="7">
        <v>200000</v>
      </c>
      <c r="AF4164" s="7" t="s">
        <v>60</v>
      </c>
      <c r="AG4164" s="7">
        <v>200000</v>
      </c>
      <c r="AH4164" s="7">
        <v>200000</v>
      </c>
      <c r="AI4164" s="7" t="s">
        <v>60</v>
      </c>
      <c r="AJ4164" s="7">
        <v>200000</v>
      </c>
      <c r="AK4164" s="7" t="s">
        <v>50</v>
      </c>
      <c r="AL4164" s="7" t="s">
        <v>50</v>
      </c>
      <c r="AM4164" s="7" t="s">
        <v>39058</v>
      </c>
      <c r="AN4164" s="7" t="s">
        <v>66</v>
      </c>
      <c r="AO4164" s="7" t="s">
        <v>39059</v>
      </c>
      <c r="AP4164" s="22" t="s">
        <v>39060</v>
      </c>
      <c r="AQ4164" s="9" t="s">
        <v>50</v>
      </c>
      <c r="AR4164" s="7" t="s">
        <v>50</v>
      </c>
    </row>
    <row r="4165" spans="1:44" ht="15" thickBot="1">
      <c r="A4165" s="10" t="s">
        <v>39061</v>
      </c>
      <c r="B4165" s="13" t="s">
        <v>50</v>
      </c>
      <c r="C4165" s="12">
        <v>38718</v>
      </c>
      <c r="D4165" s="13" t="s">
        <v>45</v>
      </c>
      <c r="E4165" s="13" t="s">
        <v>46</v>
      </c>
      <c r="F4165" s="13" t="s">
        <v>47</v>
      </c>
      <c r="G4165" s="13" t="s">
        <v>176</v>
      </c>
      <c r="H4165" s="13" t="s">
        <v>39062</v>
      </c>
      <c r="I4165" s="13" t="s">
        <v>50</v>
      </c>
      <c r="J4165" s="12">
        <v>45502</v>
      </c>
      <c r="K4165" s="13" t="s">
        <v>50</v>
      </c>
      <c r="L4165" s="13" t="s">
        <v>162</v>
      </c>
      <c r="M4165" s="13" t="s">
        <v>394</v>
      </c>
      <c r="N4165" s="13" t="s">
        <v>3223</v>
      </c>
      <c r="O4165" s="13" t="s">
        <v>39063</v>
      </c>
      <c r="P4165" s="11">
        <v>30748</v>
      </c>
      <c r="Q4165" s="13" t="s">
        <v>50</v>
      </c>
      <c r="R4165" s="33" t="s">
        <v>39064</v>
      </c>
      <c r="S4165" s="33" t="s">
        <v>39065</v>
      </c>
      <c r="T4165" s="13" t="s">
        <v>39066</v>
      </c>
      <c r="U4165" s="13" t="s">
        <v>39067</v>
      </c>
      <c r="V4165" s="13">
        <v>200000000</v>
      </c>
      <c r="W4165" s="13" t="s">
        <v>1085</v>
      </c>
      <c r="X4165" s="13">
        <v>144434575</v>
      </c>
      <c r="Y4165" s="13" t="s">
        <v>61</v>
      </c>
      <c r="Z4165" s="13">
        <v>1</v>
      </c>
      <c r="AA4165" s="13" t="s">
        <v>50</v>
      </c>
      <c r="AB4165" s="13" t="s">
        <v>50</v>
      </c>
      <c r="AC4165" s="13" t="s">
        <v>50</v>
      </c>
      <c r="AD4165" s="13" t="s">
        <v>50</v>
      </c>
      <c r="AE4165" s="13" t="s">
        <v>50</v>
      </c>
      <c r="AF4165" s="13" t="s">
        <v>50</v>
      </c>
      <c r="AG4165" s="13" t="s">
        <v>50</v>
      </c>
      <c r="AH4165" s="13">
        <v>200000000</v>
      </c>
      <c r="AI4165" s="13" t="s">
        <v>1085</v>
      </c>
      <c r="AJ4165" s="13">
        <v>144434575</v>
      </c>
      <c r="AK4165" s="13" t="s">
        <v>50</v>
      </c>
      <c r="AL4165" s="13" t="s">
        <v>50</v>
      </c>
      <c r="AM4165" s="13" t="s">
        <v>39068</v>
      </c>
      <c r="AN4165" s="13" t="s">
        <v>66</v>
      </c>
      <c r="AO4165" s="13" t="s">
        <v>39069</v>
      </c>
      <c r="AP4165" s="21" t="s">
        <v>39070</v>
      </c>
      <c r="AQ4165" s="15" t="s">
        <v>50</v>
      </c>
      <c r="AR4165" s="13" t="s">
        <v>50</v>
      </c>
    </row>
    <row r="4166" spans="1:44" ht="15" thickBot="1">
      <c r="A4166" s="4" t="s">
        <v>39071</v>
      </c>
      <c r="B4166" s="7" t="s">
        <v>50</v>
      </c>
      <c r="C4166" s="6">
        <v>42370</v>
      </c>
      <c r="D4166" s="7" t="s">
        <v>45</v>
      </c>
      <c r="E4166" s="7" t="s">
        <v>46</v>
      </c>
      <c r="F4166" s="7" t="s">
        <v>70</v>
      </c>
      <c r="G4166" s="7" t="s">
        <v>50</v>
      </c>
      <c r="H4166" s="7" t="s">
        <v>50</v>
      </c>
      <c r="I4166" s="7" t="s">
        <v>50</v>
      </c>
      <c r="J4166" s="6">
        <v>45502</v>
      </c>
      <c r="K4166" s="7" t="s">
        <v>50</v>
      </c>
      <c r="L4166" s="7" t="s">
        <v>178</v>
      </c>
      <c r="M4166" s="7" t="s">
        <v>39072</v>
      </c>
      <c r="N4166" s="7" t="s">
        <v>21917</v>
      </c>
      <c r="O4166" s="7" t="s">
        <v>39073</v>
      </c>
      <c r="P4166" s="5">
        <v>36374</v>
      </c>
      <c r="Q4166" s="7" t="s">
        <v>135</v>
      </c>
      <c r="R4166" s="28" t="s">
        <v>39074</v>
      </c>
      <c r="S4166" s="31" t="s">
        <v>50</v>
      </c>
      <c r="T4166" s="7" t="s">
        <v>50</v>
      </c>
      <c r="U4166" s="7" t="s">
        <v>39075</v>
      </c>
      <c r="V4166" s="7">
        <v>5500000</v>
      </c>
      <c r="W4166" s="7" t="s">
        <v>139</v>
      </c>
      <c r="X4166" s="7">
        <v>7064015</v>
      </c>
      <c r="Y4166" s="7" t="s">
        <v>50</v>
      </c>
      <c r="Z4166" s="7">
        <v>2</v>
      </c>
      <c r="AA4166" s="7">
        <v>5500000</v>
      </c>
      <c r="AB4166" s="7" t="s">
        <v>139</v>
      </c>
      <c r="AC4166" s="7">
        <v>7064015</v>
      </c>
      <c r="AD4166" s="7" t="s">
        <v>178</v>
      </c>
      <c r="AE4166" s="7">
        <v>5500000</v>
      </c>
      <c r="AF4166" s="7" t="s">
        <v>139</v>
      </c>
      <c r="AG4166" s="7">
        <v>7064015</v>
      </c>
      <c r="AH4166" s="7">
        <v>5500000</v>
      </c>
      <c r="AI4166" s="7" t="s">
        <v>139</v>
      </c>
      <c r="AJ4166" s="7">
        <v>7064015</v>
      </c>
      <c r="AK4166" s="7" t="s">
        <v>3676</v>
      </c>
      <c r="AL4166" s="7" t="s">
        <v>50</v>
      </c>
      <c r="AM4166" s="7" t="s">
        <v>39076</v>
      </c>
      <c r="AN4166" s="7" t="s">
        <v>66</v>
      </c>
      <c r="AO4166" s="7" t="s">
        <v>39077</v>
      </c>
      <c r="AP4166" s="22" t="s">
        <v>39078</v>
      </c>
      <c r="AQ4166" s="9" t="s">
        <v>50</v>
      </c>
      <c r="AR4166" s="7" t="s">
        <v>50</v>
      </c>
    </row>
    <row r="4167" spans="1:44" ht="15" thickBot="1">
      <c r="A4167" s="10" t="s">
        <v>39079</v>
      </c>
      <c r="B4167" s="13" t="s">
        <v>50</v>
      </c>
      <c r="C4167" s="12">
        <v>44927</v>
      </c>
      <c r="D4167" s="13" t="s">
        <v>45</v>
      </c>
      <c r="E4167" s="13" t="s">
        <v>50</v>
      </c>
      <c r="F4167" s="13" t="s">
        <v>70</v>
      </c>
      <c r="G4167" s="27" t="s">
        <v>54945</v>
      </c>
      <c r="H4167" s="13" t="s">
        <v>50</v>
      </c>
      <c r="I4167" s="13" t="s">
        <v>50</v>
      </c>
      <c r="J4167" s="12">
        <v>45504</v>
      </c>
      <c r="K4167" s="13" t="s">
        <v>50</v>
      </c>
      <c r="L4167" s="13" t="s">
        <v>6576</v>
      </c>
      <c r="M4167" s="13" t="s">
        <v>50</v>
      </c>
      <c r="N4167" s="13" t="s">
        <v>39080</v>
      </c>
      <c r="O4167" s="13" t="s">
        <v>39081</v>
      </c>
      <c r="P4167" s="11">
        <v>37048</v>
      </c>
      <c r="Q4167" s="13" t="s">
        <v>120</v>
      </c>
      <c r="R4167" s="33" t="s">
        <v>39082</v>
      </c>
      <c r="S4167" s="33" t="s">
        <v>39083</v>
      </c>
      <c r="T4167" s="13" t="s">
        <v>50</v>
      </c>
      <c r="U4167" s="13" t="s">
        <v>50</v>
      </c>
      <c r="V4167" s="13" t="s">
        <v>50</v>
      </c>
      <c r="W4167" s="13" t="s">
        <v>50</v>
      </c>
      <c r="X4167" s="13" t="s">
        <v>50</v>
      </c>
      <c r="Y4167" s="13" t="s">
        <v>467</v>
      </c>
      <c r="Z4167" s="13">
        <v>3</v>
      </c>
      <c r="AA4167" s="13">
        <v>500000</v>
      </c>
      <c r="AB4167" s="13" t="s">
        <v>60</v>
      </c>
      <c r="AC4167" s="13">
        <v>500000</v>
      </c>
      <c r="AD4167" s="13" t="s">
        <v>1624</v>
      </c>
      <c r="AE4167" s="13">
        <v>500000</v>
      </c>
      <c r="AF4167" s="13" t="s">
        <v>60</v>
      </c>
      <c r="AG4167" s="13">
        <v>500000</v>
      </c>
      <c r="AH4167" s="13">
        <v>500000</v>
      </c>
      <c r="AI4167" s="13" t="s">
        <v>60</v>
      </c>
      <c r="AJ4167" s="13">
        <v>500000</v>
      </c>
      <c r="AK4167" s="13" t="s">
        <v>39084</v>
      </c>
      <c r="AL4167" s="13" t="s">
        <v>50</v>
      </c>
      <c r="AM4167" s="13" t="s">
        <v>39085</v>
      </c>
      <c r="AN4167" s="13" t="s">
        <v>66</v>
      </c>
      <c r="AO4167" s="13" t="s">
        <v>39086</v>
      </c>
      <c r="AP4167" s="21" t="s">
        <v>39087</v>
      </c>
      <c r="AQ4167" s="15" t="s">
        <v>50</v>
      </c>
      <c r="AR4167" s="13" t="s">
        <v>50</v>
      </c>
    </row>
    <row r="4168" spans="1:44" ht="15" thickBot="1">
      <c r="A4168" s="4" t="s">
        <v>39088</v>
      </c>
      <c r="B4168" s="7" t="s">
        <v>50</v>
      </c>
      <c r="C4168" s="6">
        <v>43101</v>
      </c>
      <c r="D4168" s="7" t="s">
        <v>45</v>
      </c>
      <c r="E4168" s="7" t="s">
        <v>46</v>
      </c>
      <c r="F4168" s="7" t="s">
        <v>70</v>
      </c>
      <c r="G4168" s="27" t="s">
        <v>54945</v>
      </c>
      <c r="H4168" s="7" t="s">
        <v>50</v>
      </c>
      <c r="I4168" s="7" t="s">
        <v>50</v>
      </c>
      <c r="J4168" s="6">
        <v>45504</v>
      </c>
      <c r="K4168" s="7" t="s">
        <v>89</v>
      </c>
      <c r="L4168" s="7" t="s">
        <v>6576</v>
      </c>
      <c r="M4168" s="7" t="s">
        <v>2838</v>
      </c>
      <c r="N4168" s="7" t="s">
        <v>39089</v>
      </c>
      <c r="O4168" s="7" t="s">
        <v>39090</v>
      </c>
      <c r="P4168" s="5">
        <v>37752</v>
      </c>
      <c r="Q4168" s="7" t="s">
        <v>920</v>
      </c>
      <c r="R4168" s="34" t="s">
        <v>39091</v>
      </c>
      <c r="S4168" s="34" t="s">
        <v>39092</v>
      </c>
      <c r="T4168" s="7" t="s">
        <v>39093</v>
      </c>
      <c r="U4168" s="7" t="s">
        <v>39094</v>
      </c>
      <c r="V4168" s="7" t="s">
        <v>50</v>
      </c>
      <c r="W4168" s="7" t="s">
        <v>50</v>
      </c>
      <c r="X4168" s="7" t="s">
        <v>50</v>
      </c>
      <c r="Y4168" s="7" t="s">
        <v>154</v>
      </c>
      <c r="Z4168" s="7">
        <v>3</v>
      </c>
      <c r="AA4168" s="7">
        <v>2000000</v>
      </c>
      <c r="AB4168" s="7" t="s">
        <v>1919</v>
      </c>
      <c r="AC4168" s="7">
        <v>189206</v>
      </c>
      <c r="AD4168" s="7" t="s">
        <v>241</v>
      </c>
      <c r="AE4168" s="7">
        <v>4500000</v>
      </c>
      <c r="AF4168" s="7" t="s">
        <v>1919</v>
      </c>
      <c r="AG4168" s="7">
        <v>421390</v>
      </c>
      <c r="AH4168" s="7">
        <v>4500000</v>
      </c>
      <c r="AI4168" s="7" t="s">
        <v>1919</v>
      </c>
      <c r="AJ4168" s="7">
        <v>421390</v>
      </c>
      <c r="AK4168" s="7" t="s">
        <v>50</v>
      </c>
      <c r="AL4168" s="7" t="s">
        <v>50</v>
      </c>
      <c r="AM4168" s="7" t="s">
        <v>39095</v>
      </c>
      <c r="AN4168" s="7" t="s">
        <v>66</v>
      </c>
      <c r="AO4168" s="7" t="s">
        <v>39096</v>
      </c>
      <c r="AP4168" s="22" t="s">
        <v>39097</v>
      </c>
      <c r="AQ4168" s="9" t="s">
        <v>50</v>
      </c>
      <c r="AR4168" s="7" t="s">
        <v>50</v>
      </c>
    </row>
    <row r="4169" spans="1:44" ht="15" thickBot="1">
      <c r="A4169" s="10" t="s">
        <v>39098</v>
      </c>
      <c r="B4169" s="13" t="s">
        <v>50</v>
      </c>
      <c r="C4169" s="12">
        <v>42370</v>
      </c>
      <c r="D4169" s="13" t="s">
        <v>45</v>
      </c>
      <c r="E4169" s="13" t="s">
        <v>46</v>
      </c>
      <c r="F4169" s="13" t="s">
        <v>70</v>
      </c>
      <c r="G4169" s="27" t="s">
        <v>54945</v>
      </c>
      <c r="H4169" s="13" t="s">
        <v>1449</v>
      </c>
      <c r="I4169" s="13" t="s">
        <v>50</v>
      </c>
      <c r="J4169" s="12">
        <v>45504</v>
      </c>
      <c r="K4169" s="13" t="s">
        <v>116</v>
      </c>
      <c r="L4169" s="13" t="s">
        <v>6576</v>
      </c>
      <c r="M4169" s="13" t="s">
        <v>39099</v>
      </c>
      <c r="N4169" s="13" t="s">
        <v>39100</v>
      </c>
      <c r="O4169" s="13" t="s">
        <v>39101</v>
      </c>
      <c r="P4169" s="11">
        <v>40173</v>
      </c>
      <c r="Q4169" s="13" t="s">
        <v>1783</v>
      </c>
      <c r="R4169" s="33" t="s">
        <v>39102</v>
      </c>
      <c r="S4169" s="33" t="s">
        <v>39103</v>
      </c>
      <c r="T4169" s="13" t="s">
        <v>39104</v>
      </c>
      <c r="U4169" s="13" t="s">
        <v>50</v>
      </c>
      <c r="V4169" s="13" t="s">
        <v>50</v>
      </c>
      <c r="W4169" s="13" t="s">
        <v>50</v>
      </c>
      <c r="X4169" s="13" t="s">
        <v>50</v>
      </c>
      <c r="Y4169" s="13" t="s">
        <v>50</v>
      </c>
      <c r="Z4169" s="13">
        <v>7</v>
      </c>
      <c r="AA4169" s="13">
        <v>4100000</v>
      </c>
      <c r="AB4169" s="13" t="s">
        <v>60</v>
      </c>
      <c r="AC4169" s="13">
        <v>4100000</v>
      </c>
      <c r="AD4169" s="13" t="s">
        <v>178</v>
      </c>
      <c r="AE4169" s="13">
        <v>7250000</v>
      </c>
      <c r="AF4169" s="13" t="s">
        <v>60</v>
      </c>
      <c r="AG4169" s="13">
        <v>7250000</v>
      </c>
      <c r="AH4169" s="13">
        <v>7250000</v>
      </c>
      <c r="AI4169" s="13" t="s">
        <v>60</v>
      </c>
      <c r="AJ4169" s="13">
        <v>7250000</v>
      </c>
      <c r="AK4169" s="13" t="s">
        <v>39105</v>
      </c>
      <c r="AL4169" s="13" t="s">
        <v>50</v>
      </c>
      <c r="AM4169" s="13" t="s">
        <v>39106</v>
      </c>
      <c r="AN4169" s="13" t="s">
        <v>66</v>
      </c>
      <c r="AO4169" s="13" t="s">
        <v>39107</v>
      </c>
      <c r="AP4169" s="21" t="s">
        <v>39108</v>
      </c>
      <c r="AQ4169" s="15" t="s">
        <v>50</v>
      </c>
      <c r="AR4169" s="13" t="s">
        <v>50</v>
      </c>
    </row>
    <row r="4170" spans="1:44" ht="15" thickBot="1">
      <c r="A4170" s="4" t="s">
        <v>39109</v>
      </c>
      <c r="B4170" s="7" t="s">
        <v>50</v>
      </c>
      <c r="C4170" s="6">
        <v>41852</v>
      </c>
      <c r="D4170" s="7" t="s">
        <v>45</v>
      </c>
      <c r="E4170" s="7" t="s">
        <v>46</v>
      </c>
      <c r="F4170" s="7" t="s">
        <v>70</v>
      </c>
      <c r="G4170" s="26" t="s">
        <v>54946</v>
      </c>
      <c r="H4170" s="7" t="s">
        <v>50</v>
      </c>
      <c r="I4170" s="7" t="s">
        <v>50</v>
      </c>
      <c r="J4170" s="6">
        <v>45504</v>
      </c>
      <c r="K4170" s="7" t="s">
        <v>89</v>
      </c>
      <c r="L4170" s="7" t="s">
        <v>6576</v>
      </c>
      <c r="M4170" s="7" t="s">
        <v>39110</v>
      </c>
      <c r="N4170" s="7" t="s">
        <v>39111</v>
      </c>
      <c r="O4170" s="7" t="s">
        <v>39112</v>
      </c>
      <c r="P4170" s="5">
        <v>40439</v>
      </c>
      <c r="Q4170" s="7" t="s">
        <v>360</v>
      </c>
      <c r="R4170" s="34" t="s">
        <v>39113</v>
      </c>
      <c r="S4170" s="34" t="s">
        <v>39114</v>
      </c>
      <c r="T4170" s="7" t="s">
        <v>39115</v>
      </c>
      <c r="U4170" s="7" t="s">
        <v>50</v>
      </c>
      <c r="V4170" s="7" t="s">
        <v>50</v>
      </c>
      <c r="W4170" s="7" t="s">
        <v>50</v>
      </c>
      <c r="X4170" s="7" t="s">
        <v>50</v>
      </c>
      <c r="Y4170" s="7" t="s">
        <v>50</v>
      </c>
      <c r="Z4170" s="7">
        <v>4</v>
      </c>
      <c r="AA4170" s="7" t="s">
        <v>50</v>
      </c>
      <c r="AB4170" s="7" t="s">
        <v>50</v>
      </c>
      <c r="AC4170" s="7" t="s">
        <v>50</v>
      </c>
      <c r="AD4170" s="7" t="s">
        <v>50</v>
      </c>
      <c r="AE4170" s="7" t="s">
        <v>50</v>
      </c>
      <c r="AF4170" s="7" t="s">
        <v>50</v>
      </c>
      <c r="AG4170" s="7" t="s">
        <v>50</v>
      </c>
      <c r="AH4170" s="7">
        <v>714465</v>
      </c>
      <c r="AI4170" s="7" t="s">
        <v>60</v>
      </c>
      <c r="AJ4170" s="7">
        <v>714465</v>
      </c>
      <c r="AK4170" s="7" t="s">
        <v>39116</v>
      </c>
      <c r="AL4170" s="7" t="s">
        <v>50</v>
      </c>
      <c r="AM4170" s="7" t="s">
        <v>39117</v>
      </c>
      <c r="AN4170" s="7" t="s">
        <v>66</v>
      </c>
      <c r="AO4170" s="7" t="s">
        <v>39118</v>
      </c>
      <c r="AP4170" s="22" t="s">
        <v>39119</v>
      </c>
      <c r="AQ4170" s="9" t="s">
        <v>50</v>
      </c>
      <c r="AR4170" s="7" t="s">
        <v>50</v>
      </c>
    </row>
    <row r="4171" spans="1:44" ht="15" thickBot="1">
      <c r="A4171" s="10" t="s">
        <v>39120</v>
      </c>
      <c r="B4171" s="13" t="s">
        <v>50</v>
      </c>
      <c r="C4171" s="12">
        <v>45155</v>
      </c>
      <c r="D4171" s="13" t="s">
        <v>45</v>
      </c>
      <c r="E4171" s="13" t="s">
        <v>46</v>
      </c>
      <c r="F4171" s="13" t="s">
        <v>70</v>
      </c>
      <c r="G4171" s="27" t="s">
        <v>54945</v>
      </c>
      <c r="H4171" s="13" t="s">
        <v>50</v>
      </c>
      <c r="I4171" s="13" t="s">
        <v>50</v>
      </c>
      <c r="J4171" s="12">
        <v>45504</v>
      </c>
      <c r="K4171" s="13" t="s">
        <v>50</v>
      </c>
      <c r="L4171" s="13" t="s">
        <v>6576</v>
      </c>
      <c r="M4171" s="13" t="s">
        <v>39121</v>
      </c>
      <c r="N4171" s="13" t="s">
        <v>730</v>
      </c>
      <c r="O4171" s="13" t="s">
        <v>39122</v>
      </c>
      <c r="P4171" s="11">
        <v>42824</v>
      </c>
      <c r="Q4171" s="13" t="s">
        <v>616</v>
      </c>
      <c r="R4171" s="33" t="s">
        <v>39123</v>
      </c>
      <c r="S4171" s="33" t="s">
        <v>39124</v>
      </c>
      <c r="T4171" s="13" t="s">
        <v>39125</v>
      </c>
      <c r="U4171" s="13">
        <v>2162039290</v>
      </c>
      <c r="V4171" s="13" t="s">
        <v>50</v>
      </c>
      <c r="W4171" s="13" t="s">
        <v>50</v>
      </c>
      <c r="X4171" s="13" t="s">
        <v>50</v>
      </c>
      <c r="Y4171" s="13" t="s">
        <v>467</v>
      </c>
      <c r="Z4171" s="13">
        <v>3</v>
      </c>
      <c r="AA4171" s="13">
        <v>120000</v>
      </c>
      <c r="AB4171" s="13" t="s">
        <v>60</v>
      </c>
      <c r="AC4171" s="13">
        <v>120000</v>
      </c>
      <c r="AD4171" s="13" t="s">
        <v>1624</v>
      </c>
      <c r="AE4171" s="13">
        <v>120000</v>
      </c>
      <c r="AF4171" s="13" t="s">
        <v>60</v>
      </c>
      <c r="AG4171" s="13">
        <v>120000</v>
      </c>
      <c r="AH4171" s="13">
        <v>220000</v>
      </c>
      <c r="AI4171" s="13" t="s">
        <v>60</v>
      </c>
      <c r="AJ4171" s="13">
        <v>220000</v>
      </c>
      <c r="AK4171" s="13" t="s">
        <v>5828</v>
      </c>
      <c r="AL4171" s="13" t="s">
        <v>50</v>
      </c>
      <c r="AM4171" s="13" t="s">
        <v>39126</v>
      </c>
      <c r="AN4171" s="13" t="s">
        <v>66</v>
      </c>
      <c r="AO4171" s="13" t="s">
        <v>39125</v>
      </c>
      <c r="AP4171" s="21" t="s">
        <v>39127</v>
      </c>
      <c r="AQ4171" s="15" t="s">
        <v>50</v>
      </c>
      <c r="AR4171" s="13" t="s">
        <v>50</v>
      </c>
    </row>
    <row r="4172" spans="1:44" ht="15" thickBot="1">
      <c r="A4172" s="4" t="s">
        <v>39128</v>
      </c>
      <c r="B4172" s="7" t="s">
        <v>50</v>
      </c>
      <c r="C4172" s="6">
        <v>42370</v>
      </c>
      <c r="D4172" s="7" t="s">
        <v>45</v>
      </c>
      <c r="E4172" s="7" t="s">
        <v>46</v>
      </c>
      <c r="F4172" s="7" t="s">
        <v>70</v>
      </c>
      <c r="G4172" s="27" t="s">
        <v>54945</v>
      </c>
      <c r="H4172" s="7" t="s">
        <v>50</v>
      </c>
      <c r="I4172" s="7" t="s">
        <v>50</v>
      </c>
      <c r="J4172" s="6">
        <v>45504</v>
      </c>
      <c r="K4172" s="7" t="s">
        <v>50</v>
      </c>
      <c r="L4172" s="7" t="s">
        <v>6576</v>
      </c>
      <c r="M4172" s="7" t="s">
        <v>39129</v>
      </c>
      <c r="N4172" s="7" t="s">
        <v>39130</v>
      </c>
      <c r="O4172" s="7" t="s">
        <v>39131</v>
      </c>
      <c r="P4172" s="5">
        <v>43093</v>
      </c>
      <c r="Q4172" s="7" t="s">
        <v>545</v>
      </c>
      <c r="R4172" s="34" t="s">
        <v>39132</v>
      </c>
      <c r="S4172" s="31" t="s">
        <v>50</v>
      </c>
      <c r="T4172" s="7" t="s">
        <v>39133</v>
      </c>
      <c r="U4172" s="7" t="s">
        <v>39134</v>
      </c>
      <c r="V4172" s="7" t="s">
        <v>50</v>
      </c>
      <c r="W4172" s="7" t="s">
        <v>50</v>
      </c>
      <c r="X4172" s="7" t="s">
        <v>50</v>
      </c>
      <c r="Y4172" s="7" t="s">
        <v>467</v>
      </c>
      <c r="Z4172" s="7">
        <v>5</v>
      </c>
      <c r="AA4172" s="7">
        <v>19065</v>
      </c>
      <c r="AB4172" s="7" t="s">
        <v>60</v>
      </c>
      <c r="AC4172" s="7">
        <v>19065</v>
      </c>
      <c r="AD4172" s="7" t="s">
        <v>467</v>
      </c>
      <c r="AE4172" s="7">
        <v>228963</v>
      </c>
      <c r="AF4172" s="7" t="s">
        <v>60</v>
      </c>
      <c r="AG4172" s="7">
        <v>228963</v>
      </c>
      <c r="AH4172" s="7">
        <v>228963</v>
      </c>
      <c r="AI4172" s="7" t="s">
        <v>60</v>
      </c>
      <c r="AJ4172" s="7">
        <v>228963</v>
      </c>
      <c r="AK4172" s="7" t="s">
        <v>50</v>
      </c>
      <c r="AL4172" s="7" t="s">
        <v>50</v>
      </c>
      <c r="AM4172" s="7" t="s">
        <v>39135</v>
      </c>
      <c r="AN4172" s="7" t="s">
        <v>66</v>
      </c>
      <c r="AO4172" s="7" t="s">
        <v>39133</v>
      </c>
      <c r="AP4172" s="9" t="s">
        <v>50</v>
      </c>
      <c r="AQ4172" s="22" t="s">
        <v>39136</v>
      </c>
      <c r="AR4172" s="7" t="s">
        <v>50</v>
      </c>
    </row>
    <row r="4173" spans="1:44" ht="15" thickBot="1">
      <c r="A4173" s="10" t="s">
        <v>39137</v>
      </c>
      <c r="B4173" s="13" t="s">
        <v>50</v>
      </c>
      <c r="C4173" s="12">
        <v>38718</v>
      </c>
      <c r="D4173" s="13" t="s">
        <v>45</v>
      </c>
      <c r="E4173" s="13" t="s">
        <v>46</v>
      </c>
      <c r="F4173" s="13" t="s">
        <v>47</v>
      </c>
      <c r="G4173" s="27" t="s">
        <v>54945</v>
      </c>
      <c r="H4173" s="13" t="s">
        <v>50</v>
      </c>
      <c r="I4173" s="13" t="s">
        <v>50</v>
      </c>
      <c r="J4173" s="12">
        <v>45502</v>
      </c>
      <c r="K4173" s="13" t="s">
        <v>191</v>
      </c>
      <c r="L4173" s="13" t="s">
        <v>162</v>
      </c>
      <c r="M4173" s="13" t="s">
        <v>39138</v>
      </c>
      <c r="N4173" s="13" t="s">
        <v>75</v>
      </c>
      <c r="O4173" s="13" t="s">
        <v>39139</v>
      </c>
      <c r="P4173" s="11">
        <v>48151</v>
      </c>
      <c r="Q4173" s="13" t="s">
        <v>77</v>
      </c>
      <c r="R4173" s="33" t="s">
        <v>39140</v>
      </c>
      <c r="S4173" s="30" t="s">
        <v>50</v>
      </c>
      <c r="T4173" s="13" t="s">
        <v>39141</v>
      </c>
      <c r="U4173" s="13" t="s">
        <v>39142</v>
      </c>
      <c r="V4173" s="13">
        <v>85000000</v>
      </c>
      <c r="W4173" s="13" t="s">
        <v>60</v>
      </c>
      <c r="X4173" s="13">
        <v>85000000</v>
      </c>
      <c r="Y4173" s="13" t="s">
        <v>61</v>
      </c>
      <c r="Z4173" s="13">
        <v>1</v>
      </c>
      <c r="AA4173" s="13" t="s">
        <v>50</v>
      </c>
      <c r="AB4173" s="13" t="s">
        <v>50</v>
      </c>
      <c r="AC4173" s="13" t="s">
        <v>50</v>
      </c>
      <c r="AD4173" s="13" t="s">
        <v>50</v>
      </c>
      <c r="AE4173" s="13" t="s">
        <v>50</v>
      </c>
      <c r="AF4173" s="13" t="s">
        <v>50</v>
      </c>
      <c r="AG4173" s="13" t="s">
        <v>50</v>
      </c>
      <c r="AH4173" s="13">
        <v>85000000</v>
      </c>
      <c r="AI4173" s="13" t="s">
        <v>60</v>
      </c>
      <c r="AJ4173" s="13">
        <v>85000000</v>
      </c>
      <c r="AK4173" s="13" t="s">
        <v>36651</v>
      </c>
      <c r="AL4173" s="13" t="s">
        <v>50</v>
      </c>
      <c r="AM4173" s="13" t="s">
        <v>8370</v>
      </c>
      <c r="AN4173" s="13" t="s">
        <v>66</v>
      </c>
      <c r="AO4173" s="13" t="s">
        <v>50</v>
      </c>
      <c r="AP4173" s="15" t="s">
        <v>50</v>
      </c>
      <c r="AQ4173" s="21" t="s">
        <v>39143</v>
      </c>
      <c r="AR4173" s="13" t="s">
        <v>255</v>
      </c>
    </row>
    <row r="4174" spans="1:44" ht="15" thickBot="1">
      <c r="A4174" s="4" t="s">
        <v>39144</v>
      </c>
      <c r="B4174" s="7" t="s">
        <v>50</v>
      </c>
      <c r="C4174" s="6">
        <v>15707</v>
      </c>
      <c r="D4174" s="7" t="s">
        <v>45</v>
      </c>
      <c r="E4174" s="7" t="s">
        <v>50</v>
      </c>
      <c r="F4174" s="7" t="s">
        <v>70</v>
      </c>
      <c r="G4174" s="7" t="s">
        <v>71</v>
      </c>
      <c r="H4174" s="7" t="s">
        <v>50</v>
      </c>
      <c r="I4174" s="7" t="s">
        <v>50</v>
      </c>
      <c r="J4174" s="6">
        <v>45502</v>
      </c>
      <c r="K4174" s="7" t="s">
        <v>50</v>
      </c>
      <c r="L4174" s="7" t="s">
        <v>52</v>
      </c>
      <c r="M4174" s="7" t="s">
        <v>39145</v>
      </c>
      <c r="N4174" s="7" t="s">
        <v>5720</v>
      </c>
      <c r="O4174" s="7" t="s">
        <v>39146</v>
      </c>
      <c r="P4174" s="5">
        <v>49896</v>
      </c>
      <c r="Q4174" s="7" t="s">
        <v>397</v>
      </c>
      <c r="R4174" s="34" t="s">
        <v>39147</v>
      </c>
      <c r="S4174" s="34" t="s">
        <v>39148</v>
      </c>
      <c r="T4174" s="7" t="s">
        <v>39149</v>
      </c>
      <c r="U4174" s="7" t="s">
        <v>39150</v>
      </c>
      <c r="V4174" s="7">
        <v>22600000</v>
      </c>
      <c r="W4174" s="7" t="s">
        <v>60</v>
      </c>
      <c r="X4174" s="7">
        <v>22600000</v>
      </c>
      <c r="Y4174" s="7" t="s">
        <v>50</v>
      </c>
      <c r="Z4174" s="7">
        <v>3</v>
      </c>
      <c r="AA4174" s="7" t="s">
        <v>50</v>
      </c>
      <c r="AB4174" s="7" t="s">
        <v>50</v>
      </c>
      <c r="AC4174" s="7" t="s">
        <v>50</v>
      </c>
      <c r="AD4174" s="7" t="s">
        <v>50</v>
      </c>
      <c r="AE4174" s="7" t="s">
        <v>50</v>
      </c>
      <c r="AF4174" s="7" t="s">
        <v>50</v>
      </c>
      <c r="AG4174" s="7" t="s">
        <v>50</v>
      </c>
      <c r="AH4174" s="7">
        <v>761900000</v>
      </c>
      <c r="AI4174" s="7" t="s">
        <v>60</v>
      </c>
      <c r="AJ4174" s="7">
        <v>761900000</v>
      </c>
      <c r="AK4174" s="7" t="s">
        <v>39151</v>
      </c>
      <c r="AL4174" s="7" t="s">
        <v>50</v>
      </c>
      <c r="AM4174" s="7" t="s">
        <v>39152</v>
      </c>
      <c r="AN4174" s="7" t="s">
        <v>39153</v>
      </c>
      <c r="AO4174" s="7" t="s">
        <v>39154</v>
      </c>
      <c r="AP4174" s="22" t="s">
        <v>39155</v>
      </c>
      <c r="AQ4174" s="9" t="s">
        <v>50</v>
      </c>
      <c r="AR4174" s="7" t="s">
        <v>50</v>
      </c>
    </row>
    <row r="4175" spans="1:44" ht="15" thickBot="1">
      <c r="A4175" s="10" t="s">
        <v>39156</v>
      </c>
      <c r="B4175" s="13" t="s">
        <v>50</v>
      </c>
      <c r="C4175" s="12">
        <v>44774</v>
      </c>
      <c r="D4175" s="13" t="s">
        <v>45</v>
      </c>
      <c r="E4175" s="13" t="s">
        <v>46</v>
      </c>
      <c r="F4175" s="13" t="s">
        <v>70</v>
      </c>
      <c r="G4175" s="27" t="s">
        <v>54945</v>
      </c>
      <c r="H4175" s="13" t="s">
        <v>50</v>
      </c>
      <c r="I4175" s="13" t="s">
        <v>50</v>
      </c>
      <c r="J4175" s="12">
        <v>45504</v>
      </c>
      <c r="K4175" s="13" t="s">
        <v>50</v>
      </c>
      <c r="L4175" s="13" t="s">
        <v>6576</v>
      </c>
      <c r="M4175" s="13" t="s">
        <v>39157</v>
      </c>
      <c r="N4175" s="13" t="s">
        <v>543</v>
      </c>
      <c r="O4175" s="13" t="s">
        <v>39158</v>
      </c>
      <c r="P4175" s="11">
        <v>50793</v>
      </c>
      <c r="Q4175" s="13" t="s">
        <v>545</v>
      </c>
      <c r="R4175" s="33" t="s">
        <v>39159</v>
      </c>
      <c r="S4175" s="33" t="s">
        <v>39160</v>
      </c>
      <c r="T4175" s="13" t="s">
        <v>39161</v>
      </c>
      <c r="U4175" s="13" t="s">
        <v>50</v>
      </c>
      <c r="V4175" s="13" t="s">
        <v>50</v>
      </c>
      <c r="W4175" s="13" t="s">
        <v>50</v>
      </c>
      <c r="X4175" s="13" t="s">
        <v>50</v>
      </c>
      <c r="Y4175" s="13" t="s">
        <v>467</v>
      </c>
      <c r="Z4175" s="13">
        <v>3</v>
      </c>
      <c r="AA4175" s="13">
        <v>600000</v>
      </c>
      <c r="AB4175" s="13" t="s">
        <v>60</v>
      </c>
      <c r="AC4175" s="13">
        <v>600000</v>
      </c>
      <c r="AD4175" s="13" t="s">
        <v>1624</v>
      </c>
      <c r="AE4175" s="13">
        <v>700000</v>
      </c>
      <c r="AF4175" s="13" t="s">
        <v>60</v>
      </c>
      <c r="AG4175" s="13">
        <v>700000</v>
      </c>
      <c r="AH4175" s="13">
        <v>700000</v>
      </c>
      <c r="AI4175" s="13" t="s">
        <v>60</v>
      </c>
      <c r="AJ4175" s="13">
        <v>700000</v>
      </c>
      <c r="AK4175" s="13" t="s">
        <v>39162</v>
      </c>
      <c r="AL4175" s="13" t="s">
        <v>50</v>
      </c>
      <c r="AM4175" s="13" t="s">
        <v>39163</v>
      </c>
      <c r="AN4175" s="13" t="s">
        <v>66</v>
      </c>
      <c r="AO4175" s="13" t="s">
        <v>39164</v>
      </c>
      <c r="AP4175" s="21" t="s">
        <v>39165</v>
      </c>
      <c r="AQ4175" s="15" t="s">
        <v>50</v>
      </c>
      <c r="AR4175" s="13" t="s">
        <v>50</v>
      </c>
    </row>
    <row r="4176" spans="1:44" ht="15" thickBot="1">
      <c r="A4176" s="4" t="s">
        <v>39166</v>
      </c>
      <c r="B4176" s="7" t="s">
        <v>50</v>
      </c>
      <c r="C4176" s="6">
        <v>41640</v>
      </c>
      <c r="D4176" s="7" t="s">
        <v>45</v>
      </c>
      <c r="E4176" s="7" t="s">
        <v>46</v>
      </c>
      <c r="F4176" s="7" t="s">
        <v>70</v>
      </c>
      <c r="G4176" s="7" t="s">
        <v>87</v>
      </c>
      <c r="H4176" s="7" t="s">
        <v>50</v>
      </c>
      <c r="I4176" s="7" t="s">
        <v>50</v>
      </c>
      <c r="J4176" s="6">
        <v>45504</v>
      </c>
      <c r="K4176" s="7" t="s">
        <v>116</v>
      </c>
      <c r="L4176" s="7" t="s">
        <v>6576</v>
      </c>
      <c r="M4176" s="7" t="s">
        <v>39167</v>
      </c>
      <c r="N4176" s="7" t="s">
        <v>39168</v>
      </c>
      <c r="O4176" s="7" t="s">
        <v>39169</v>
      </c>
      <c r="P4176" s="5">
        <v>55614</v>
      </c>
      <c r="Q4176" s="7" t="s">
        <v>135</v>
      </c>
      <c r="R4176" s="28" t="s">
        <v>39170</v>
      </c>
      <c r="S4176" s="34" t="s">
        <v>39171</v>
      </c>
      <c r="T4176" s="7" t="s">
        <v>39172</v>
      </c>
      <c r="U4176" s="7">
        <v>2673928264</v>
      </c>
      <c r="V4176" s="7" t="s">
        <v>50</v>
      </c>
      <c r="W4176" s="7" t="s">
        <v>50</v>
      </c>
      <c r="X4176" s="7" t="s">
        <v>50</v>
      </c>
      <c r="Y4176" s="7" t="s">
        <v>467</v>
      </c>
      <c r="Z4176" s="7">
        <v>7</v>
      </c>
      <c r="AA4176" s="7">
        <v>600000</v>
      </c>
      <c r="AB4176" s="7" t="s">
        <v>60</v>
      </c>
      <c r="AC4176" s="7">
        <v>600000</v>
      </c>
      <c r="AD4176" s="7" t="s">
        <v>467</v>
      </c>
      <c r="AE4176" s="7">
        <v>3450000</v>
      </c>
      <c r="AF4176" s="7" t="s">
        <v>60</v>
      </c>
      <c r="AG4176" s="7">
        <v>3450000</v>
      </c>
      <c r="AH4176" s="7">
        <v>3450000</v>
      </c>
      <c r="AI4176" s="7" t="s">
        <v>60</v>
      </c>
      <c r="AJ4176" s="7">
        <v>3450000</v>
      </c>
      <c r="AK4176" s="7" t="s">
        <v>39173</v>
      </c>
      <c r="AL4176" s="7" t="s">
        <v>50</v>
      </c>
      <c r="AM4176" s="7" t="s">
        <v>39174</v>
      </c>
      <c r="AN4176" s="7" t="s">
        <v>66</v>
      </c>
      <c r="AO4176" s="7" t="s">
        <v>39175</v>
      </c>
      <c r="AP4176" s="22" t="s">
        <v>39176</v>
      </c>
      <c r="AQ4176" s="9" t="s">
        <v>50</v>
      </c>
      <c r="AR4176" s="7" t="s">
        <v>50</v>
      </c>
    </row>
    <row r="4177" spans="1:44" ht="15" thickBot="1">
      <c r="A4177" s="10" t="s">
        <v>39177</v>
      </c>
      <c r="B4177" s="13" t="s">
        <v>50</v>
      </c>
      <c r="C4177" s="12">
        <v>42093</v>
      </c>
      <c r="D4177" s="13" t="s">
        <v>45</v>
      </c>
      <c r="E4177" s="13" t="s">
        <v>46</v>
      </c>
      <c r="F4177" s="13" t="s">
        <v>70</v>
      </c>
      <c r="G4177" s="26" t="s">
        <v>54946</v>
      </c>
      <c r="H4177" s="13" t="s">
        <v>1091</v>
      </c>
      <c r="I4177" s="13" t="s">
        <v>50</v>
      </c>
      <c r="J4177" s="12">
        <v>45504</v>
      </c>
      <c r="K4177" s="13" t="s">
        <v>89</v>
      </c>
      <c r="L4177" s="13" t="s">
        <v>6576</v>
      </c>
      <c r="M4177" s="13" t="s">
        <v>39178</v>
      </c>
      <c r="N4177" s="13" t="s">
        <v>4193</v>
      </c>
      <c r="O4177" s="13" t="s">
        <v>39179</v>
      </c>
      <c r="P4177" s="11">
        <v>56930</v>
      </c>
      <c r="Q4177" s="13" t="s">
        <v>4195</v>
      </c>
      <c r="R4177" s="33" t="s">
        <v>39180</v>
      </c>
      <c r="S4177" s="33" t="s">
        <v>39181</v>
      </c>
      <c r="T4177" s="13" t="s">
        <v>39182</v>
      </c>
      <c r="U4177" s="13" t="s">
        <v>50</v>
      </c>
      <c r="V4177" s="13" t="s">
        <v>50</v>
      </c>
      <c r="W4177" s="13" t="s">
        <v>50</v>
      </c>
      <c r="X4177" s="13" t="s">
        <v>50</v>
      </c>
      <c r="Y4177" s="13" t="s">
        <v>467</v>
      </c>
      <c r="Z4177" s="13">
        <v>10</v>
      </c>
      <c r="AA4177" s="13">
        <v>150000</v>
      </c>
      <c r="AB4177" s="13" t="s">
        <v>60</v>
      </c>
      <c r="AC4177" s="13">
        <v>150000</v>
      </c>
      <c r="AD4177" s="13" t="s">
        <v>1624</v>
      </c>
      <c r="AE4177" s="13">
        <v>408300</v>
      </c>
      <c r="AF4177" s="13" t="s">
        <v>60</v>
      </c>
      <c r="AG4177" s="13">
        <v>408300</v>
      </c>
      <c r="AH4177" s="13">
        <v>658300</v>
      </c>
      <c r="AI4177" s="13" t="s">
        <v>60</v>
      </c>
      <c r="AJ4177" s="13">
        <v>658300</v>
      </c>
      <c r="AK4177" s="13" t="s">
        <v>39183</v>
      </c>
      <c r="AL4177" s="13" t="s">
        <v>50</v>
      </c>
      <c r="AM4177" s="13" t="s">
        <v>39184</v>
      </c>
      <c r="AN4177" s="13" t="s">
        <v>66</v>
      </c>
      <c r="AO4177" s="13" t="s">
        <v>39182</v>
      </c>
      <c r="AP4177" s="21" t="s">
        <v>39185</v>
      </c>
      <c r="AQ4177" s="15" t="s">
        <v>50</v>
      </c>
      <c r="AR4177" s="13" t="s">
        <v>50</v>
      </c>
    </row>
    <row r="4178" spans="1:44" ht="15" thickBot="1">
      <c r="A4178" s="4" t="s">
        <v>39186</v>
      </c>
      <c r="B4178" s="7" t="s">
        <v>50</v>
      </c>
      <c r="C4178" s="6">
        <v>42736</v>
      </c>
      <c r="D4178" s="7" t="s">
        <v>45</v>
      </c>
      <c r="E4178" s="7" t="s">
        <v>46</v>
      </c>
      <c r="F4178" s="7" t="s">
        <v>70</v>
      </c>
      <c r="G4178" s="26" t="s">
        <v>54946</v>
      </c>
      <c r="H4178" s="7" t="s">
        <v>50</v>
      </c>
      <c r="I4178" s="7" t="s">
        <v>50</v>
      </c>
      <c r="J4178" s="6">
        <v>45504</v>
      </c>
      <c r="K4178" s="7" t="s">
        <v>50</v>
      </c>
      <c r="L4178" s="7" t="s">
        <v>6576</v>
      </c>
      <c r="M4178" s="7" t="s">
        <v>39187</v>
      </c>
      <c r="N4178" s="7" t="s">
        <v>39188</v>
      </c>
      <c r="O4178" s="7" t="s">
        <v>39189</v>
      </c>
      <c r="P4178" s="5">
        <v>60509</v>
      </c>
      <c r="Q4178" s="7" t="s">
        <v>397</v>
      </c>
      <c r="R4178" s="34" t="s">
        <v>39190</v>
      </c>
      <c r="S4178" s="34" t="s">
        <v>39191</v>
      </c>
      <c r="T4178" s="7" t="s">
        <v>39192</v>
      </c>
      <c r="U4178" s="7" t="s">
        <v>39193</v>
      </c>
      <c r="V4178" s="7" t="s">
        <v>50</v>
      </c>
      <c r="W4178" s="7" t="s">
        <v>50</v>
      </c>
      <c r="X4178" s="7" t="s">
        <v>50</v>
      </c>
      <c r="Y4178" s="7" t="s">
        <v>467</v>
      </c>
      <c r="Z4178" s="7">
        <v>2</v>
      </c>
      <c r="AA4178" s="7">
        <v>120000</v>
      </c>
      <c r="AB4178" s="7" t="s">
        <v>60</v>
      </c>
      <c r="AC4178" s="7">
        <v>120000</v>
      </c>
      <c r="AD4178" s="7" t="s">
        <v>1624</v>
      </c>
      <c r="AE4178" s="7">
        <v>120000</v>
      </c>
      <c r="AF4178" s="7" t="s">
        <v>60</v>
      </c>
      <c r="AG4178" s="7">
        <v>120000</v>
      </c>
      <c r="AH4178" s="7">
        <v>120000</v>
      </c>
      <c r="AI4178" s="7" t="s">
        <v>60</v>
      </c>
      <c r="AJ4178" s="7">
        <v>120000</v>
      </c>
      <c r="AK4178" s="7" t="s">
        <v>5828</v>
      </c>
      <c r="AL4178" s="7" t="s">
        <v>50</v>
      </c>
      <c r="AM4178" s="7" t="s">
        <v>39194</v>
      </c>
      <c r="AN4178" s="7" t="s">
        <v>66</v>
      </c>
      <c r="AO4178" s="7" t="s">
        <v>39195</v>
      </c>
      <c r="AP4178" s="22" t="s">
        <v>39196</v>
      </c>
      <c r="AQ4178" s="9" t="s">
        <v>50</v>
      </c>
      <c r="AR4178" s="7" t="s">
        <v>50</v>
      </c>
    </row>
    <row r="4179" spans="1:44" ht="15" thickBot="1">
      <c r="A4179" s="10" t="s">
        <v>39197</v>
      </c>
      <c r="B4179" s="13" t="s">
        <v>50</v>
      </c>
      <c r="C4179" s="12">
        <v>44197</v>
      </c>
      <c r="D4179" s="13" t="s">
        <v>45</v>
      </c>
      <c r="E4179" s="13" t="s">
        <v>46</v>
      </c>
      <c r="F4179" s="13" t="s">
        <v>70</v>
      </c>
      <c r="G4179" s="27" t="s">
        <v>54945</v>
      </c>
      <c r="H4179" s="13" t="s">
        <v>50</v>
      </c>
      <c r="I4179" s="13" t="s">
        <v>50</v>
      </c>
      <c r="J4179" s="12">
        <v>45502</v>
      </c>
      <c r="K4179" s="13" t="s">
        <v>50</v>
      </c>
      <c r="L4179" s="13" t="s">
        <v>1624</v>
      </c>
      <c r="M4179" s="13" t="s">
        <v>39198</v>
      </c>
      <c r="N4179" s="13" t="s">
        <v>10717</v>
      </c>
      <c r="O4179" s="13" t="s">
        <v>39199</v>
      </c>
      <c r="P4179" s="11">
        <v>61184</v>
      </c>
      <c r="Q4179" s="13" t="s">
        <v>707</v>
      </c>
      <c r="R4179" s="33" t="s">
        <v>39200</v>
      </c>
      <c r="S4179" s="33" t="s">
        <v>39201</v>
      </c>
      <c r="T4179" s="13" t="s">
        <v>39202</v>
      </c>
      <c r="U4179" s="13" t="s">
        <v>39203</v>
      </c>
      <c r="V4179" s="13">
        <v>2000000</v>
      </c>
      <c r="W4179" s="13" t="s">
        <v>1085</v>
      </c>
      <c r="X4179" s="13">
        <v>1444346</v>
      </c>
      <c r="Y4179" s="13" t="s">
        <v>467</v>
      </c>
      <c r="Z4179" s="13">
        <v>3</v>
      </c>
      <c r="AA4179" s="13">
        <v>2000000</v>
      </c>
      <c r="AB4179" s="13" t="s">
        <v>1085</v>
      </c>
      <c r="AC4179" s="13">
        <v>1444346</v>
      </c>
      <c r="AD4179" s="13" t="s">
        <v>1624</v>
      </c>
      <c r="AE4179" s="13">
        <v>2000000</v>
      </c>
      <c r="AF4179" s="13" t="s">
        <v>1085</v>
      </c>
      <c r="AG4179" s="13">
        <v>1444346</v>
      </c>
      <c r="AH4179" s="13">
        <v>1624346</v>
      </c>
      <c r="AI4179" s="13" t="s">
        <v>60</v>
      </c>
      <c r="AJ4179" s="13">
        <v>1624346</v>
      </c>
      <c r="AK4179" s="13" t="s">
        <v>39204</v>
      </c>
      <c r="AL4179" s="13" t="s">
        <v>50</v>
      </c>
      <c r="AM4179" s="13" t="s">
        <v>39205</v>
      </c>
      <c r="AN4179" s="13" t="s">
        <v>66</v>
      </c>
      <c r="AO4179" s="13" t="s">
        <v>39206</v>
      </c>
      <c r="AP4179" s="21" t="s">
        <v>39207</v>
      </c>
      <c r="AQ4179" s="15" t="s">
        <v>50</v>
      </c>
      <c r="AR4179" s="13" t="s">
        <v>50</v>
      </c>
    </row>
    <row r="4180" spans="1:44" ht="15" thickBot="1">
      <c r="A4180" s="4" t="s">
        <v>39208</v>
      </c>
      <c r="B4180" s="7" t="s">
        <v>50</v>
      </c>
      <c r="C4180" s="6">
        <v>45272</v>
      </c>
      <c r="D4180" s="7" t="s">
        <v>45</v>
      </c>
      <c r="E4180" s="7" t="s">
        <v>46</v>
      </c>
      <c r="F4180" s="7" t="s">
        <v>70</v>
      </c>
      <c r="G4180" s="26" t="s">
        <v>54946</v>
      </c>
      <c r="H4180" s="7" t="s">
        <v>50</v>
      </c>
      <c r="I4180" s="7" t="s">
        <v>50</v>
      </c>
      <c r="J4180" s="6">
        <v>45504</v>
      </c>
      <c r="K4180" s="7" t="s">
        <v>50</v>
      </c>
      <c r="L4180" s="7" t="s">
        <v>1624</v>
      </c>
      <c r="M4180" s="7" t="s">
        <v>39209</v>
      </c>
      <c r="N4180" s="7" t="s">
        <v>1473</v>
      </c>
      <c r="O4180" s="7" t="s">
        <v>39210</v>
      </c>
      <c r="P4180" s="5">
        <v>62656</v>
      </c>
      <c r="Q4180" s="7" t="s">
        <v>1001</v>
      </c>
      <c r="R4180" s="34" t="s">
        <v>39211</v>
      </c>
      <c r="S4180" s="34" t="s">
        <v>39212</v>
      </c>
      <c r="T4180" s="7" t="s">
        <v>50</v>
      </c>
      <c r="U4180" s="7" t="s">
        <v>50</v>
      </c>
      <c r="V4180" s="7">
        <v>250000</v>
      </c>
      <c r="W4180" s="7" t="s">
        <v>60</v>
      </c>
      <c r="X4180" s="7">
        <v>250000</v>
      </c>
      <c r="Y4180" s="7" t="s">
        <v>467</v>
      </c>
      <c r="Z4180" s="7">
        <v>1</v>
      </c>
      <c r="AA4180" s="7">
        <v>250000</v>
      </c>
      <c r="AB4180" s="7" t="s">
        <v>60</v>
      </c>
      <c r="AC4180" s="7">
        <v>250000</v>
      </c>
      <c r="AD4180" s="7" t="s">
        <v>1624</v>
      </c>
      <c r="AE4180" s="7">
        <v>250000</v>
      </c>
      <c r="AF4180" s="7" t="s">
        <v>60</v>
      </c>
      <c r="AG4180" s="7">
        <v>250000</v>
      </c>
      <c r="AH4180" s="7">
        <v>250000</v>
      </c>
      <c r="AI4180" s="7" t="s">
        <v>60</v>
      </c>
      <c r="AJ4180" s="7">
        <v>250000</v>
      </c>
      <c r="AK4180" s="7" t="s">
        <v>50</v>
      </c>
      <c r="AL4180" s="7" t="s">
        <v>50</v>
      </c>
      <c r="AM4180" s="7" t="s">
        <v>39213</v>
      </c>
      <c r="AN4180" s="7" t="s">
        <v>253</v>
      </c>
      <c r="AO4180" s="7" t="s">
        <v>39214</v>
      </c>
      <c r="AP4180" s="22" t="s">
        <v>39215</v>
      </c>
      <c r="AQ4180" s="9" t="s">
        <v>50</v>
      </c>
      <c r="AR4180" s="7" t="s">
        <v>50</v>
      </c>
    </row>
    <row r="4181" spans="1:44" ht="15" thickBot="1">
      <c r="A4181" s="10" t="s">
        <v>39216</v>
      </c>
      <c r="B4181" s="13" t="s">
        <v>50</v>
      </c>
      <c r="C4181" s="12">
        <v>43480</v>
      </c>
      <c r="D4181" s="13" t="s">
        <v>45</v>
      </c>
      <c r="E4181" s="13" t="s">
        <v>46</v>
      </c>
      <c r="F4181" s="13" t="s">
        <v>70</v>
      </c>
      <c r="G4181" s="27" t="s">
        <v>54945</v>
      </c>
      <c r="H4181" s="13" t="s">
        <v>1998</v>
      </c>
      <c r="I4181" s="13" t="s">
        <v>50</v>
      </c>
      <c r="J4181" s="12">
        <v>45504</v>
      </c>
      <c r="K4181" s="13" t="s">
        <v>89</v>
      </c>
      <c r="L4181" s="13" t="s">
        <v>6576</v>
      </c>
      <c r="M4181" s="13" t="s">
        <v>39217</v>
      </c>
      <c r="N4181" s="13" t="s">
        <v>39218</v>
      </c>
      <c r="O4181" s="13" t="s">
        <v>39219</v>
      </c>
      <c r="P4181" s="11">
        <v>64150</v>
      </c>
      <c r="Q4181" s="13" t="s">
        <v>520</v>
      </c>
      <c r="R4181" s="33" t="s">
        <v>39220</v>
      </c>
      <c r="S4181" s="33" t="s">
        <v>39221</v>
      </c>
      <c r="T4181" s="13" t="s">
        <v>39222</v>
      </c>
      <c r="U4181" s="13" t="s">
        <v>39223</v>
      </c>
      <c r="V4181" s="13" t="s">
        <v>50</v>
      </c>
      <c r="W4181" s="13" t="s">
        <v>50</v>
      </c>
      <c r="X4181" s="13" t="s">
        <v>50</v>
      </c>
      <c r="Y4181" s="13" t="s">
        <v>467</v>
      </c>
      <c r="Z4181" s="13">
        <v>3</v>
      </c>
      <c r="AA4181" s="13">
        <v>50000</v>
      </c>
      <c r="AB4181" s="13" t="s">
        <v>60</v>
      </c>
      <c r="AC4181" s="13">
        <v>50000</v>
      </c>
      <c r="AD4181" s="13" t="s">
        <v>467</v>
      </c>
      <c r="AE4181" s="13">
        <v>330000</v>
      </c>
      <c r="AF4181" s="13" t="s">
        <v>60</v>
      </c>
      <c r="AG4181" s="13">
        <v>330000</v>
      </c>
      <c r="AH4181" s="13">
        <v>330000</v>
      </c>
      <c r="AI4181" s="13" t="s">
        <v>60</v>
      </c>
      <c r="AJ4181" s="13">
        <v>330000</v>
      </c>
      <c r="AK4181" s="13" t="s">
        <v>39224</v>
      </c>
      <c r="AL4181" s="13" t="s">
        <v>50</v>
      </c>
      <c r="AM4181" s="13" t="s">
        <v>39225</v>
      </c>
      <c r="AN4181" s="13" t="s">
        <v>66</v>
      </c>
      <c r="AO4181" s="13" t="s">
        <v>39222</v>
      </c>
      <c r="AP4181" s="21" t="s">
        <v>39226</v>
      </c>
      <c r="AQ4181" s="15" t="s">
        <v>50</v>
      </c>
      <c r="AR4181" s="13" t="s">
        <v>50</v>
      </c>
    </row>
    <row r="4182" spans="1:44" ht="15" thickBot="1">
      <c r="A4182" s="4" t="s">
        <v>39227</v>
      </c>
      <c r="B4182" s="7" t="s">
        <v>50</v>
      </c>
      <c r="C4182" s="6">
        <v>43466</v>
      </c>
      <c r="D4182" s="7" t="s">
        <v>45</v>
      </c>
      <c r="E4182" s="7" t="s">
        <v>46</v>
      </c>
      <c r="F4182" s="7" t="s">
        <v>70</v>
      </c>
      <c r="G4182" s="27" t="s">
        <v>54945</v>
      </c>
      <c r="H4182" s="7" t="s">
        <v>1091</v>
      </c>
      <c r="I4182" s="7" t="s">
        <v>50</v>
      </c>
      <c r="J4182" s="6">
        <v>45504</v>
      </c>
      <c r="K4182" s="7" t="s">
        <v>89</v>
      </c>
      <c r="L4182" s="7" t="s">
        <v>6576</v>
      </c>
      <c r="M4182" s="7" t="s">
        <v>39228</v>
      </c>
      <c r="N4182" s="7" t="s">
        <v>6056</v>
      </c>
      <c r="O4182" s="7" t="s">
        <v>39229</v>
      </c>
      <c r="P4182" s="5">
        <v>67052</v>
      </c>
      <c r="Q4182" s="7" t="s">
        <v>77</v>
      </c>
      <c r="R4182" s="34" t="s">
        <v>39230</v>
      </c>
      <c r="S4182" s="34" t="s">
        <v>39231</v>
      </c>
      <c r="T4182" s="7" t="s">
        <v>39232</v>
      </c>
      <c r="U4182" s="7" t="s">
        <v>39233</v>
      </c>
      <c r="V4182" s="7" t="s">
        <v>50</v>
      </c>
      <c r="W4182" s="7" t="s">
        <v>50</v>
      </c>
      <c r="X4182" s="7" t="s">
        <v>50</v>
      </c>
      <c r="Y4182" s="7" t="s">
        <v>467</v>
      </c>
      <c r="Z4182" s="7">
        <v>3</v>
      </c>
      <c r="AA4182" s="7">
        <v>410000</v>
      </c>
      <c r="AB4182" s="7" t="s">
        <v>60</v>
      </c>
      <c r="AC4182" s="7">
        <v>410000</v>
      </c>
      <c r="AD4182" s="7" t="s">
        <v>1624</v>
      </c>
      <c r="AE4182" s="7">
        <v>410000</v>
      </c>
      <c r="AF4182" s="7" t="s">
        <v>60</v>
      </c>
      <c r="AG4182" s="7">
        <v>410000</v>
      </c>
      <c r="AH4182" s="7">
        <v>910000</v>
      </c>
      <c r="AI4182" s="7" t="s">
        <v>60</v>
      </c>
      <c r="AJ4182" s="7">
        <v>910000</v>
      </c>
      <c r="AK4182" s="7" t="s">
        <v>50</v>
      </c>
      <c r="AL4182" s="7" t="s">
        <v>50</v>
      </c>
      <c r="AM4182" s="7" t="s">
        <v>39234</v>
      </c>
      <c r="AN4182" s="7" t="s">
        <v>66</v>
      </c>
      <c r="AO4182" s="7" t="s">
        <v>39232</v>
      </c>
      <c r="AP4182" s="22" t="s">
        <v>39235</v>
      </c>
      <c r="AQ4182" s="9" t="s">
        <v>50</v>
      </c>
      <c r="AR4182" s="7" t="s">
        <v>50</v>
      </c>
    </row>
    <row r="4183" spans="1:44" ht="15" thickBot="1">
      <c r="A4183" s="10" t="s">
        <v>39236</v>
      </c>
      <c r="B4183" s="13" t="s">
        <v>50</v>
      </c>
      <c r="C4183" s="12">
        <v>44927</v>
      </c>
      <c r="D4183" s="13" t="s">
        <v>45</v>
      </c>
      <c r="E4183" s="13" t="s">
        <v>50</v>
      </c>
      <c r="F4183" s="13" t="s">
        <v>70</v>
      </c>
      <c r="G4183" s="27" t="s">
        <v>54945</v>
      </c>
      <c r="H4183" s="13" t="s">
        <v>50</v>
      </c>
      <c r="I4183" s="13" t="s">
        <v>50</v>
      </c>
      <c r="J4183" s="12">
        <v>45503</v>
      </c>
      <c r="K4183" s="13" t="s">
        <v>50</v>
      </c>
      <c r="L4183" s="13" t="s">
        <v>467</v>
      </c>
      <c r="M4183" s="13" t="s">
        <v>17462</v>
      </c>
      <c r="N4183" s="13" t="s">
        <v>1626</v>
      </c>
      <c r="O4183" s="13" t="s">
        <v>39237</v>
      </c>
      <c r="P4183" s="11">
        <v>68676</v>
      </c>
      <c r="Q4183" s="13" t="s">
        <v>135</v>
      </c>
      <c r="R4183" s="33" t="s">
        <v>39238</v>
      </c>
      <c r="S4183" s="33" t="s">
        <v>39239</v>
      </c>
      <c r="T4183" s="13" t="s">
        <v>50</v>
      </c>
      <c r="U4183" s="13" t="s">
        <v>50</v>
      </c>
      <c r="V4183" s="13">
        <v>150000</v>
      </c>
      <c r="W4183" s="13" t="s">
        <v>1456</v>
      </c>
      <c r="X4183" s="13">
        <v>169249</v>
      </c>
      <c r="Y4183" s="13" t="s">
        <v>467</v>
      </c>
      <c r="Z4183" s="13">
        <v>1</v>
      </c>
      <c r="AA4183" s="13">
        <v>150000</v>
      </c>
      <c r="AB4183" s="13" t="s">
        <v>1456</v>
      </c>
      <c r="AC4183" s="13">
        <v>169249</v>
      </c>
      <c r="AD4183" s="13" t="s">
        <v>467</v>
      </c>
      <c r="AE4183" s="13">
        <v>150000</v>
      </c>
      <c r="AF4183" s="13" t="s">
        <v>1456</v>
      </c>
      <c r="AG4183" s="13">
        <v>169249</v>
      </c>
      <c r="AH4183" s="13">
        <v>150000</v>
      </c>
      <c r="AI4183" s="13" t="s">
        <v>1456</v>
      </c>
      <c r="AJ4183" s="13">
        <v>169249</v>
      </c>
      <c r="AK4183" s="13" t="s">
        <v>9101</v>
      </c>
      <c r="AL4183" s="13" t="s">
        <v>50</v>
      </c>
      <c r="AM4183" s="13" t="s">
        <v>39240</v>
      </c>
      <c r="AN4183" s="13" t="s">
        <v>66</v>
      </c>
      <c r="AO4183" s="13" t="s">
        <v>39241</v>
      </c>
      <c r="AP4183" s="21" t="s">
        <v>39242</v>
      </c>
      <c r="AQ4183" s="15" t="s">
        <v>50</v>
      </c>
      <c r="AR4183" s="13" t="s">
        <v>50</v>
      </c>
    </row>
    <row r="4184" spans="1:44" ht="15" thickBot="1">
      <c r="A4184" s="4" t="s">
        <v>39243</v>
      </c>
      <c r="B4184" s="7" t="s">
        <v>50</v>
      </c>
      <c r="C4184" s="6">
        <v>44197</v>
      </c>
      <c r="D4184" s="7" t="s">
        <v>45</v>
      </c>
      <c r="E4184" s="7" t="s">
        <v>46</v>
      </c>
      <c r="F4184" s="7" t="s">
        <v>70</v>
      </c>
      <c r="G4184" s="27" t="s">
        <v>54945</v>
      </c>
      <c r="H4184" s="7" t="s">
        <v>50</v>
      </c>
      <c r="I4184" s="7" t="s">
        <v>50</v>
      </c>
      <c r="J4184" s="6">
        <v>45504</v>
      </c>
      <c r="K4184" s="7" t="s">
        <v>116</v>
      </c>
      <c r="L4184" s="7" t="s">
        <v>6576</v>
      </c>
      <c r="M4184" s="7" t="s">
        <v>39244</v>
      </c>
      <c r="N4184" s="7" t="s">
        <v>330</v>
      </c>
      <c r="O4184" s="7" t="s">
        <v>39245</v>
      </c>
      <c r="P4184" s="5">
        <v>68773</v>
      </c>
      <c r="Q4184" s="7" t="s">
        <v>56</v>
      </c>
      <c r="R4184" s="34" t="s">
        <v>39246</v>
      </c>
      <c r="S4184" s="34" t="s">
        <v>39247</v>
      </c>
      <c r="T4184" s="7" t="s">
        <v>39248</v>
      </c>
      <c r="U4184" s="7">
        <v>6504075808</v>
      </c>
      <c r="V4184" s="7" t="s">
        <v>50</v>
      </c>
      <c r="W4184" s="7" t="s">
        <v>50</v>
      </c>
      <c r="X4184" s="7" t="s">
        <v>50</v>
      </c>
      <c r="Y4184" s="7" t="s">
        <v>467</v>
      </c>
      <c r="Z4184" s="7">
        <v>3</v>
      </c>
      <c r="AA4184" s="7">
        <v>20000</v>
      </c>
      <c r="AB4184" s="7" t="s">
        <v>60</v>
      </c>
      <c r="AC4184" s="7">
        <v>20000</v>
      </c>
      <c r="AD4184" s="7" t="s">
        <v>1624</v>
      </c>
      <c r="AE4184" s="7">
        <v>20000</v>
      </c>
      <c r="AF4184" s="7" t="s">
        <v>60</v>
      </c>
      <c r="AG4184" s="7">
        <v>20000</v>
      </c>
      <c r="AH4184" s="7">
        <v>220000</v>
      </c>
      <c r="AI4184" s="7" t="s">
        <v>60</v>
      </c>
      <c r="AJ4184" s="7">
        <v>220000</v>
      </c>
      <c r="AK4184" s="7" t="s">
        <v>2118</v>
      </c>
      <c r="AL4184" s="7" t="s">
        <v>50</v>
      </c>
      <c r="AM4184" s="7" t="s">
        <v>39249</v>
      </c>
      <c r="AN4184" s="7" t="s">
        <v>66</v>
      </c>
      <c r="AO4184" s="7" t="s">
        <v>39250</v>
      </c>
      <c r="AP4184" s="22" t="s">
        <v>39251</v>
      </c>
      <c r="AQ4184" s="9" t="s">
        <v>50</v>
      </c>
      <c r="AR4184" s="7" t="s">
        <v>50</v>
      </c>
    </row>
    <row r="4185" spans="1:44" ht="15" thickBot="1">
      <c r="A4185" s="10" t="s">
        <v>39252</v>
      </c>
      <c r="B4185" s="13" t="s">
        <v>50</v>
      </c>
      <c r="C4185" s="12">
        <v>42736</v>
      </c>
      <c r="D4185" s="13" t="s">
        <v>45</v>
      </c>
      <c r="E4185" s="13" t="s">
        <v>46</v>
      </c>
      <c r="F4185" s="13" t="s">
        <v>47</v>
      </c>
      <c r="G4185" s="27" t="s">
        <v>54945</v>
      </c>
      <c r="H4185" s="13" t="s">
        <v>6101</v>
      </c>
      <c r="I4185" s="13" t="s">
        <v>50</v>
      </c>
      <c r="J4185" s="12">
        <v>45502</v>
      </c>
      <c r="K4185" s="13" t="s">
        <v>116</v>
      </c>
      <c r="L4185" s="13" t="s">
        <v>62</v>
      </c>
      <c r="M4185" s="13" t="s">
        <v>2921</v>
      </c>
      <c r="N4185" s="13" t="s">
        <v>987</v>
      </c>
      <c r="O4185" s="13" t="s">
        <v>39253</v>
      </c>
      <c r="P4185" s="11">
        <v>70016</v>
      </c>
      <c r="Q4185" s="13" t="s">
        <v>50</v>
      </c>
      <c r="R4185" s="33" t="s">
        <v>39254</v>
      </c>
      <c r="S4185" s="33" t="s">
        <v>39255</v>
      </c>
      <c r="T4185" s="13" t="s">
        <v>39256</v>
      </c>
      <c r="U4185" s="13" t="s">
        <v>39257</v>
      </c>
      <c r="V4185" s="13">
        <v>3000000</v>
      </c>
      <c r="W4185" s="13" t="s">
        <v>1085</v>
      </c>
      <c r="X4185" s="13">
        <v>2166519</v>
      </c>
      <c r="Y4185" s="13" t="s">
        <v>61</v>
      </c>
      <c r="Z4185" s="13">
        <v>1</v>
      </c>
      <c r="AA4185" s="13">
        <v>3000000</v>
      </c>
      <c r="AB4185" s="13" t="s">
        <v>1085</v>
      </c>
      <c r="AC4185" s="13">
        <v>2166519</v>
      </c>
      <c r="AD4185" s="13" t="s">
        <v>62</v>
      </c>
      <c r="AE4185" s="13">
        <v>3000000</v>
      </c>
      <c r="AF4185" s="13" t="s">
        <v>1085</v>
      </c>
      <c r="AG4185" s="13">
        <v>2166519</v>
      </c>
      <c r="AH4185" s="13">
        <v>3000000</v>
      </c>
      <c r="AI4185" s="13" t="s">
        <v>1085</v>
      </c>
      <c r="AJ4185" s="13">
        <v>2166519</v>
      </c>
      <c r="AK4185" s="13" t="s">
        <v>50</v>
      </c>
      <c r="AL4185" s="13" t="s">
        <v>50</v>
      </c>
      <c r="AM4185" s="13" t="s">
        <v>39258</v>
      </c>
      <c r="AN4185" s="13" t="s">
        <v>66</v>
      </c>
      <c r="AO4185" s="13" t="s">
        <v>39259</v>
      </c>
      <c r="AP4185" s="15" t="s">
        <v>50</v>
      </c>
      <c r="AQ4185" s="21" t="s">
        <v>39260</v>
      </c>
      <c r="AR4185" s="13" t="s">
        <v>50</v>
      </c>
    </row>
    <row r="4186" spans="1:44" ht="15" thickBot="1">
      <c r="A4186" s="4" t="s">
        <v>39261</v>
      </c>
      <c r="B4186" s="7" t="s">
        <v>50</v>
      </c>
      <c r="C4186" s="6">
        <v>43466</v>
      </c>
      <c r="D4186" s="7" t="s">
        <v>45</v>
      </c>
      <c r="E4186" s="7" t="s">
        <v>46</v>
      </c>
      <c r="F4186" s="7" t="s">
        <v>70</v>
      </c>
      <c r="G4186" s="26" t="s">
        <v>54946</v>
      </c>
      <c r="H4186" s="7" t="s">
        <v>50</v>
      </c>
      <c r="I4186" s="7" t="s">
        <v>50</v>
      </c>
      <c r="J4186" s="6">
        <v>45504</v>
      </c>
      <c r="K4186" s="7" t="s">
        <v>50</v>
      </c>
      <c r="L4186" s="7" t="s">
        <v>467</v>
      </c>
      <c r="M4186" s="7" t="s">
        <v>39262</v>
      </c>
      <c r="N4186" s="7" t="s">
        <v>39263</v>
      </c>
      <c r="O4186" s="7" t="s">
        <v>39264</v>
      </c>
      <c r="P4186" s="5">
        <v>76850</v>
      </c>
      <c r="Q4186" s="7" t="s">
        <v>166</v>
      </c>
      <c r="R4186" s="28" t="s">
        <v>39265</v>
      </c>
      <c r="S4186" s="31" t="s">
        <v>50</v>
      </c>
      <c r="T4186" s="7" t="s">
        <v>39266</v>
      </c>
      <c r="U4186" s="7" t="s">
        <v>50</v>
      </c>
      <c r="V4186" s="7">
        <v>1000</v>
      </c>
      <c r="W4186" s="7" t="s">
        <v>60</v>
      </c>
      <c r="X4186" s="7">
        <v>1000</v>
      </c>
      <c r="Y4186" s="7" t="s">
        <v>467</v>
      </c>
      <c r="Z4186" s="7">
        <v>2</v>
      </c>
      <c r="AA4186" s="7">
        <v>1000</v>
      </c>
      <c r="AB4186" s="7" t="s">
        <v>60</v>
      </c>
      <c r="AC4186" s="7">
        <v>1000</v>
      </c>
      <c r="AD4186" s="7" t="s">
        <v>467</v>
      </c>
      <c r="AE4186" s="7">
        <v>226000</v>
      </c>
      <c r="AF4186" s="7" t="s">
        <v>60</v>
      </c>
      <c r="AG4186" s="7">
        <v>226000</v>
      </c>
      <c r="AH4186" s="7">
        <v>226000</v>
      </c>
      <c r="AI4186" s="7" t="s">
        <v>60</v>
      </c>
      <c r="AJ4186" s="7">
        <v>226000</v>
      </c>
      <c r="AK4186" s="7" t="s">
        <v>50</v>
      </c>
      <c r="AL4186" s="7" t="s">
        <v>50</v>
      </c>
      <c r="AM4186" s="7" t="s">
        <v>39267</v>
      </c>
      <c r="AN4186" s="7" t="s">
        <v>66</v>
      </c>
      <c r="AO4186" s="7" t="s">
        <v>39268</v>
      </c>
      <c r="AP4186" s="22" t="s">
        <v>39269</v>
      </c>
      <c r="AQ4186" s="9" t="s">
        <v>50</v>
      </c>
      <c r="AR4186" s="7" t="s">
        <v>50</v>
      </c>
    </row>
    <row r="4187" spans="1:44" ht="15" thickBot="1">
      <c r="A4187" s="10" t="s">
        <v>39270</v>
      </c>
      <c r="B4187" s="13" t="s">
        <v>50</v>
      </c>
      <c r="C4187" s="12">
        <v>45448</v>
      </c>
      <c r="D4187" s="13" t="s">
        <v>45</v>
      </c>
      <c r="E4187" s="13" t="s">
        <v>46</v>
      </c>
      <c r="F4187" s="13" t="s">
        <v>70</v>
      </c>
      <c r="G4187" s="27" t="s">
        <v>54945</v>
      </c>
      <c r="H4187" s="13" t="s">
        <v>50</v>
      </c>
      <c r="I4187" s="13" t="s">
        <v>50</v>
      </c>
      <c r="J4187" s="12">
        <v>45503</v>
      </c>
      <c r="K4187" s="13" t="s">
        <v>50</v>
      </c>
      <c r="L4187" s="13" t="s">
        <v>210</v>
      </c>
      <c r="M4187" s="13" t="s">
        <v>39271</v>
      </c>
      <c r="N4187" s="13" t="s">
        <v>39272</v>
      </c>
      <c r="O4187" s="13" t="s">
        <v>39273</v>
      </c>
      <c r="P4187" s="11">
        <v>78813</v>
      </c>
      <c r="Q4187" s="13" t="s">
        <v>2554</v>
      </c>
      <c r="R4187" s="33" t="s">
        <v>39274</v>
      </c>
      <c r="S4187" s="30" t="s">
        <v>50</v>
      </c>
      <c r="T4187" s="13" t="s">
        <v>39275</v>
      </c>
      <c r="U4187" s="13">
        <v>9174594909</v>
      </c>
      <c r="V4187" s="13">
        <v>5000</v>
      </c>
      <c r="W4187" s="13" t="s">
        <v>60</v>
      </c>
      <c r="X4187" s="13">
        <v>5000</v>
      </c>
      <c r="Y4187" s="13" t="s">
        <v>50</v>
      </c>
      <c r="Z4187" s="13">
        <v>1</v>
      </c>
      <c r="AA4187" s="13">
        <v>5000</v>
      </c>
      <c r="AB4187" s="13" t="s">
        <v>60</v>
      </c>
      <c r="AC4187" s="13">
        <v>5000</v>
      </c>
      <c r="AD4187" s="13" t="s">
        <v>210</v>
      </c>
      <c r="AE4187" s="13">
        <v>5000</v>
      </c>
      <c r="AF4187" s="13" t="s">
        <v>60</v>
      </c>
      <c r="AG4187" s="13">
        <v>5000</v>
      </c>
      <c r="AH4187" s="13">
        <v>5000</v>
      </c>
      <c r="AI4187" s="13" t="s">
        <v>60</v>
      </c>
      <c r="AJ4187" s="13">
        <v>5000</v>
      </c>
      <c r="AK4187" s="13" t="s">
        <v>50</v>
      </c>
      <c r="AL4187" s="13" t="s">
        <v>50</v>
      </c>
      <c r="AM4187" s="13" t="s">
        <v>39276</v>
      </c>
      <c r="AN4187" s="13" t="s">
        <v>66</v>
      </c>
      <c r="AO4187" s="13" t="s">
        <v>39277</v>
      </c>
      <c r="AP4187" s="21" t="s">
        <v>39278</v>
      </c>
      <c r="AQ4187" s="15" t="s">
        <v>50</v>
      </c>
      <c r="AR4187" s="13" t="s">
        <v>50</v>
      </c>
    </row>
    <row r="4188" spans="1:44" ht="15" thickBot="1">
      <c r="A4188" s="4" t="s">
        <v>39279</v>
      </c>
      <c r="B4188" s="7" t="s">
        <v>50</v>
      </c>
      <c r="C4188" s="6">
        <v>37257</v>
      </c>
      <c r="D4188" s="7" t="s">
        <v>45</v>
      </c>
      <c r="E4188" s="7" t="s">
        <v>46</v>
      </c>
      <c r="F4188" s="7" t="s">
        <v>47</v>
      </c>
      <c r="G4188" s="26" t="s">
        <v>54946</v>
      </c>
      <c r="H4188" s="7" t="s">
        <v>1581</v>
      </c>
      <c r="I4188" s="7" t="s">
        <v>50</v>
      </c>
      <c r="J4188" s="6">
        <v>45502</v>
      </c>
      <c r="K4188" s="7" t="s">
        <v>191</v>
      </c>
      <c r="L4188" s="7" t="s">
        <v>62</v>
      </c>
      <c r="M4188" s="7" t="s">
        <v>4069</v>
      </c>
      <c r="N4188" s="7" t="s">
        <v>3775</v>
      </c>
      <c r="O4188" s="7" t="s">
        <v>39280</v>
      </c>
      <c r="P4188" s="5">
        <v>84398</v>
      </c>
      <c r="Q4188" s="7" t="s">
        <v>1334</v>
      </c>
      <c r="R4188" s="34" t="s">
        <v>39281</v>
      </c>
      <c r="S4188" s="34" t="s">
        <v>39282</v>
      </c>
      <c r="T4188" s="7" t="s">
        <v>39283</v>
      </c>
      <c r="U4188" s="7">
        <v>61732211796</v>
      </c>
      <c r="V4188" s="7">
        <v>1282000</v>
      </c>
      <c r="W4188" s="7" t="s">
        <v>1338</v>
      </c>
      <c r="X4188" s="7">
        <v>837753</v>
      </c>
      <c r="Y4188" s="7" t="s">
        <v>61</v>
      </c>
      <c r="Z4188" s="7">
        <v>2</v>
      </c>
      <c r="AA4188" s="7">
        <v>1282000</v>
      </c>
      <c r="AB4188" s="7" t="s">
        <v>1338</v>
      </c>
      <c r="AC4188" s="7">
        <v>837753</v>
      </c>
      <c r="AD4188" s="7" t="s">
        <v>62</v>
      </c>
      <c r="AE4188" s="7">
        <v>8782000</v>
      </c>
      <c r="AF4188" s="7" t="s">
        <v>1338</v>
      </c>
      <c r="AG4188" s="7">
        <v>6526769</v>
      </c>
      <c r="AH4188" s="7">
        <v>8782000</v>
      </c>
      <c r="AI4188" s="7" t="s">
        <v>1338</v>
      </c>
      <c r="AJ4188" s="7">
        <v>6526769</v>
      </c>
      <c r="AK4188" s="7" t="s">
        <v>50</v>
      </c>
      <c r="AL4188" s="7" t="s">
        <v>50</v>
      </c>
      <c r="AM4188" s="7" t="s">
        <v>39284</v>
      </c>
      <c r="AN4188" s="7" t="s">
        <v>66</v>
      </c>
      <c r="AO4188" s="7" t="s">
        <v>39285</v>
      </c>
      <c r="AP4188" s="22" t="s">
        <v>39286</v>
      </c>
      <c r="AQ4188" s="9" t="s">
        <v>50</v>
      </c>
      <c r="AR4188" s="7" t="s">
        <v>50</v>
      </c>
    </row>
    <row r="4189" spans="1:44" ht="15" thickBot="1">
      <c r="A4189" s="10" t="s">
        <v>39287</v>
      </c>
      <c r="B4189" s="13" t="s">
        <v>50</v>
      </c>
      <c r="C4189" s="12">
        <v>41275</v>
      </c>
      <c r="D4189" s="13" t="s">
        <v>45</v>
      </c>
      <c r="E4189" s="13" t="s">
        <v>46</v>
      </c>
      <c r="F4189" s="13" t="s">
        <v>70</v>
      </c>
      <c r="G4189" s="27" t="s">
        <v>54945</v>
      </c>
      <c r="H4189" s="13" t="s">
        <v>50</v>
      </c>
      <c r="I4189" s="13" t="s">
        <v>50</v>
      </c>
      <c r="J4189" s="12">
        <v>45504</v>
      </c>
      <c r="K4189" s="13" t="s">
        <v>116</v>
      </c>
      <c r="L4189" s="13" t="s">
        <v>6576</v>
      </c>
      <c r="M4189" s="13" t="s">
        <v>39288</v>
      </c>
      <c r="N4189" s="13" t="s">
        <v>744</v>
      </c>
      <c r="O4189" s="13" t="s">
        <v>39289</v>
      </c>
      <c r="P4189" s="11">
        <v>94956</v>
      </c>
      <c r="Q4189" s="13" t="s">
        <v>135</v>
      </c>
      <c r="R4189" s="33" t="s">
        <v>39290</v>
      </c>
      <c r="S4189" s="33" t="s">
        <v>39291</v>
      </c>
      <c r="T4189" s="13" t="s">
        <v>39292</v>
      </c>
      <c r="U4189" s="13" t="s">
        <v>39293</v>
      </c>
      <c r="V4189" s="13" t="s">
        <v>50</v>
      </c>
      <c r="W4189" s="13" t="s">
        <v>50</v>
      </c>
      <c r="X4189" s="13" t="s">
        <v>50</v>
      </c>
      <c r="Y4189" s="13" t="s">
        <v>50</v>
      </c>
      <c r="Z4189" s="13">
        <v>3</v>
      </c>
      <c r="AA4189" s="13" t="s">
        <v>50</v>
      </c>
      <c r="AB4189" s="13" t="s">
        <v>50</v>
      </c>
      <c r="AC4189" s="13" t="s">
        <v>50</v>
      </c>
      <c r="AD4189" s="13" t="s">
        <v>50</v>
      </c>
      <c r="AE4189" s="13" t="s">
        <v>50</v>
      </c>
      <c r="AF4189" s="13" t="s">
        <v>50</v>
      </c>
      <c r="AG4189" s="13" t="s">
        <v>50</v>
      </c>
      <c r="AH4189" s="13">
        <v>1600000</v>
      </c>
      <c r="AI4189" s="13" t="s">
        <v>139</v>
      </c>
      <c r="AJ4189" s="13">
        <v>1937220</v>
      </c>
      <c r="AK4189" s="13" t="s">
        <v>50</v>
      </c>
      <c r="AL4189" s="13" t="s">
        <v>50</v>
      </c>
      <c r="AM4189" s="13" t="s">
        <v>39294</v>
      </c>
      <c r="AN4189" s="13" t="s">
        <v>66</v>
      </c>
      <c r="AO4189" s="13" t="s">
        <v>39295</v>
      </c>
      <c r="AP4189" s="21" t="s">
        <v>39296</v>
      </c>
      <c r="AQ4189" s="15" t="s">
        <v>50</v>
      </c>
      <c r="AR4189" s="13" t="s">
        <v>50</v>
      </c>
    </row>
    <row r="4190" spans="1:44" ht="15" thickBot="1">
      <c r="A4190" s="4" t="s">
        <v>39297</v>
      </c>
      <c r="B4190" s="7" t="s">
        <v>50</v>
      </c>
      <c r="C4190" s="6">
        <v>44562</v>
      </c>
      <c r="D4190" s="7" t="s">
        <v>45</v>
      </c>
      <c r="E4190" s="7" t="s">
        <v>46</v>
      </c>
      <c r="F4190" s="7" t="s">
        <v>70</v>
      </c>
      <c r="G4190" s="7" t="s">
        <v>50</v>
      </c>
      <c r="H4190" s="7" t="s">
        <v>240</v>
      </c>
      <c r="I4190" s="7" t="s">
        <v>50</v>
      </c>
      <c r="J4190" s="6">
        <v>45502</v>
      </c>
      <c r="K4190" s="7" t="s">
        <v>50</v>
      </c>
      <c r="L4190" s="7" t="s">
        <v>467</v>
      </c>
      <c r="M4190" s="7" t="s">
        <v>36446</v>
      </c>
      <c r="N4190" s="7" t="s">
        <v>50</v>
      </c>
      <c r="O4190" s="7" t="s">
        <v>39298</v>
      </c>
      <c r="P4190" s="5">
        <v>102974</v>
      </c>
      <c r="Q4190" s="7" t="s">
        <v>50</v>
      </c>
      <c r="R4190" s="34" t="s">
        <v>39299</v>
      </c>
      <c r="S4190" s="34" t="s">
        <v>39300</v>
      </c>
      <c r="T4190" s="7" t="s">
        <v>39301</v>
      </c>
      <c r="U4190" s="7" t="s">
        <v>39302</v>
      </c>
      <c r="V4190" s="7">
        <v>850000</v>
      </c>
      <c r="W4190" s="7" t="s">
        <v>60</v>
      </c>
      <c r="X4190" s="7">
        <v>850000</v>
      </c>
      <c r="Y4190" s="7" t="s">
        <v>467</v>
      </c>
      <c r="Z4190" s="7">
        <v>1</v>
      </c>
      <c r="AA4190" s="7">
        <v>850000</v>
      </c>
      <c r="AB4190" s="7" t="s">
        <v>60</v>
      </c>
      <c r="AC4190" s="7">
        <v>850000</v>
      </c>
      <c r="AD4190" s="7" t="s">
        <v>467</v>
      </c>
      <c r="AE4190" s="7">
        <v>850000</v>
      </c>
      <c r="AF4190" s="7" t="s">
        <v>60</v>
      </c>
      <c r="AG4190" s="7">
        <v>850000</v>
      </c>
      <c r="AH4190" s="7">
        <v>850000</v>
      </c>
      <c r="AI4190" s="7" t="s">
        <v>60</v>
      </c>
      <c r="AJ4190" s="7">
        <v>850000</v>
      </c>
      <c r="AK4190" s="7" t="s">
        <v>39303</v>
      </c>
      <c r="AL4190" s="7" t="s">
        <v>50</v>
      </c>
      <c r="AM4190" s="7" t="s">
        <v>39304</v>
      </c>
      <c r="AN4190" s="7" t="s">
        <v>66</v>
      </c>
      <c r="AO4190" s="7" t="s">
        <v>39305</v>
      </c>
      <c r="AP4190" s="22" t="s">
        <v>39306</v>
      </c>
      <c r="AQ4190" s="9" t="s">
        <v>50</v>
      </c>
      <c r="AR4190" s="7" t="s">
        <v>50</v>
      </c>
    </row>
    <row r="4191" spans="1:44" ht="15" thickBot="1">
      <c r="A4191" s="10" t="s">
        <v>39307</v>
      </c>
      <c r="B4191" s="13" t="s">
        <v>50</v>
      </c>
      <c r="C4191" s="13" t="s">
        <v>50</v>
      </c>
      <c r="D4191" s="13" t="s">
        <v>45</v>
      </c>
      <c r="E4191" s="13" t="s">
        <v>50</v>
      </c>
      <c r="F4191" s="13" t="s">
        <v>70</v>
      </c>
      <c r="G4191" s="27" t="s">
        <v>54945</v>
      </c>
      <c r="H4191" s="13" t="s">
        <v>50</v>
      </c>
      <c r="I4191" s="13" t="s">
        <v>50</v>
      </c>
      <c r="J4191" s="12">
        <v>45504</v>
      </c>
      <c r="K4191" s="13" t="s">
        <v>50</v>
      </c>
      <c r="L4191" s="13" t="s">
        <v>6576</v>
      </c>
      <c r="M4191" s="13" t="s">
        <v>50</v>
      </c>
      <c r="N4191" s="13" t="s">
        <v>50</v>
      </c>
      <c r="O4191" s="13" t="s">
        <v>39308</v>
      </c>
      <c r="P4191" s="11">
        <v>108529</v>
      </c>
      <c r="Q4191" s="13" t="s">
        <v>50</v>
      </c>
      <c r="R4191" s="33" t="s">
        <v>39309</v>
      </c>
      <c r="S4191" s="33" t="s">
        <v>39310</v>
      </c>
      <c r="T4191" s="13" t="s">
        <v>39311</v>
      </c>
      <c r="U4191" s="13" t="s">
        <v>50</v>
      </c>
      <c r="V4191" s="13">
        <v>20000</v>
      </c>
      <c r="W4191" s="13" t="s">
        <v>1338</v>
      </c>
      <c r="X4191" s="13">
        <v>13473</v>
      </c>
      <c r="Y4191" s="13" t="s">
        <v>50</v>
      </c>
      <c r="Z4191" s="13">
        <v>2</v>
      </c>
      <c r="AA4191" s="13" t="s">
        <v>50</v>
      </c>
      <c r="AB4191" s="13" t="s">
        <v>50</v>
      </c>
      <c r="AC4191" s="13" t="s">
        <v>50</v>
      </c>
      <c r="AD4191" s="13" t="s">
        <v>50</v>
      </c>
      <c r="AE4191" s="13" t="s">
        <v>50</v>
      </c>
      <c r="AF4191" s="13" t="s">
        <v>50</v>
      </c>
      <c r="AG4191" s="13" t="s">
        <v>50</v>
      </c>
      <c r="AH4191" s="13">
        <v>22500</v>
      </c>
      <c r="AI4191" s="13" t="s">
        <v>1338</v>
      </c>
      <c r="AJ4191" s="13">
        <v>15095</v>
      </c>
      <c r="AK4191" s="13" t="s">
        <v>50</v>
      </c>
      <c r="AL4191" s="13" t="s">
        <v>50</v>
      </c>
      <c r="AM4191" s="13" t="s">
        <v>39312</v>
      </c>
      <c r="AN4191" s="13" t="s">
        <v>993</v>
      </c>
      <c r="AO4191" s="13" t="s">
        <v>39313</v>
      </c>
      <c r="AP4191" s="21" t="s">
        <v>39314</v>
      </c>
      <c r="AQ4191" s="15" t="s">
        <v>50</v>
      </c>
      <c r="AR4191" s="13" t="s">
        <v>50</v>
      </c>
    </row>
    <row r="4192" spans="1:44" ht="15" thickBot="1">
      <c r="A4192" s="4" t="s">
        <v>39315</v>
      </c>
      <c r="B4192" s="7" t="s">
        <v>50</v>
      </c>
      <c r="C4192" s="6">
        <v>42224</v>
      </c>
      <c r="D4192" s="7" t="s">
        <v>45</v>
      </c>
      <c r="E4192" s="7" t="s">
        <v>46</v>
      </c>
      <c r="F4192" s="7" t="s">
        <v>70</v>
      </c>
      <c r="G4192" s="27" t="s">
        <v>54945</v>
      </c>
      <c r="H4192" s="7" t="s">
        <v>50</v>
      </c>
      <c r="I4192" s="7" t="s">
        <v>50</v>
      </c>
      <c r="J4192" s="6">
        <v>45504</v>
      </c>
      <c r="K4192" s="7" t="s">
        <v>89</v>
      </c>
      <c r="L4192" s="7" t="s">
        <v>6576</v>
      </c>
      <c r="M4192" s="7" t="s">
        <v>39316</v>
      </c>
      <c r="N4192" s="7" t="s">
        <v>39317</v>
      </c>
      <c r="O4192" s="7" t="s">
        <v>39318</v>
      </c>
      <c r="P4192" s="5">
        <v>122967</v>
      </c>
      <c r="Q4192" s="7" t="s">
        <v>360</v>
      </c>
      <c r="R4192" s="34" t="s">
        <v>39319</v>
      </c>
      <c r="S4192" s="34" t="s">
        <v>39320</v>
      </c>
      <c r="T4192" s="7" t="s">
        <v>39321</v>
      </c>
      <c r="U4192" s="7">
        <v>4915750453131</v>
      </c>
      <c r="V4192" s="7" t="s">
        <v>50</v>
      </c>
      <c r="W4192" s="7" t="s">
        <v>50</v>
      </c>
      <c r="X4192" s="7" t="s">
        <v>50</v>
      </c>
      <c r="Y4192" s="7" t="s">
        <v>467</v>
      </c>
      <c r="Z4192" s="7">
        <v>4</v>
      </c>
      <c r="AA4192" s="7">
        <v>35000</v>
      </c>
      <c r="AB4192" s="7" t="s">
        <v>60</v>
      </c>
      <c r="AC4192" s="7">
        <v>35000</v>
      </c>
      <c r="AD4192" s="7" t="s">
        <v>1624</v>
      </c>
      <c r="AE4192" s="7">
        <v>35000</v>
      </c>
      <c r="AF4192" s="7" t="s">
        <v>60</v>
      </c>
      <c r="AG4192" s="7">
        <v>35000</v>
      </c>
      <c r="AH4192" s="7">
        <v>35000</v>
      </c>
      <c r="AI4192" s="7" t="s">
        <v>60</v>
      </c>
      <c r="AJ4192" s="7">
        <v>35000</v>
      </c>
      <c r="AK4192" s="7" t="s">
        <v>39322</v>
      </c>
      <c r="AL4192" s="7" t="s">
        <v>50</v>
      </c>
      <c r="AM4192" s="7" t="s">
        <v>39323</v>
      </c>
      <c r="AN4192" s="7" t="s">
        <v>66</v>
      </c>
      <c r="AO4192" s="7" t="s">
        <v>39324</v>
      </c>
      <c r="AP4192" s="22" t="s">
        <v>39325</v>
      </c>
      <c r="AQ4192" s="9" t="s">
        <v>50</v>
      </c>
      <c r="AR4192" s="7" t="s">
        <v>50</v>
      </c>
    </row>
    <row r="4193" spans="1:44" ht="15" thickBot="1">
      <c r="A4193" s="10" t="s">
        <v>39326</v>
      </c>
      <c r="B4193" s="13" t="s">
        <v>50</v>
      </c>
      <c r="C4193" s="12">
        <v>44927</v>
      </c>
      <c r="D4193" s="13" t="s">
        <v>45</v>
      </c>
      <c r="E4193" s="13" t="s">
        <v>46</v>
      </c>
      <c r="F4193" s="13" t="s">
        <v>70</v>
      </c>
      <c r="G4193" s="13" t="s">
        <v>87</v>
      </c>
      <c r="H4193" s="13" t="s">
        <v>50</v>
      </c>
      <c r="I4193" s="13" t="s">
        <v>50</v>
      </c>
      <c r="J4193" s="12">
        <v>45502</v>
      </c>
      <c r="K4193" s="13" t="s">
        <v>50</v>
      </c>
      <c r="L4193" s="13" t="s">
        <v>210</v>
      </c>
      <c r="M4193" s="13" t="s">
        <v>39327</v>
      </c>
      <c r="N4193" s="13" t="s">
        <v>243</v>
      </c>
      <c r="O4193" s="13" t="s">
        <v>39328</v>
      </c>
      <c r="P4193" s="11">
        <v>128233</v>
      </c>
      <c r="Q4193" s="13" t="s">
        <v>245</v>
      </c>
      <c r="R4193" s="33" t="s">
        <v>39329</v>
      </c>
      <c r="S4193" s="33" t="s">
        <v>39330</v>
      </c>
      <c r="T4193" s="13" t="s">
        <v>39331</v>
      </c>
      <c r="U4193" s="13">
        <v>18008905180</v>
      </c>
      <c r="V4193" s="13">
        <v>5000000000</v>
      </c>
      <c r="W4193" s="13" t="s">
        <v>250</v>
      </c>
      <c r="X4193" s="13">
        <v>59712269</v>
      </c>
      <c r="Y4193" s="13" t="s">
        <v>50</v>
      </c>
      <c r="Z4193" s="13">
        <v>1</v>
      </c>
      <c r="AA4193" s="13">
        <v>5000000000</v>
      </c>
      <c r="AB4193" s="13" t="s">
        <v>250</v>
      </c>
      <c r="AC4193" s="13">
        <v>59712269</v>
      </c>
      <c r="AD4193" s="13" t="s">
        <v>210</v>
      </c>
      <c r="AE4193" s="13">
        <v>5000000000</v>
      </c>
      <c r="AF4193" s="13" t="s">
        <v>250</v>
      </c>
      <c r="AG4193" s="13">
        <v>59712269</v>
      </c>
      <c r="AH4193" s="13">
        <v>5000000000</v>
      </c>
      <c r="AI4193" s="13" t="s">
        <v>250</v>
      </c>
      <c r="AJ4193" s="13">
        <v>59712269</v>
      </c>
      <c r="AK4193" s="13" t="s">
        <v>50</v>
      </c>
      <c r="AL4193" s="13" t="s">
        <v>50</v>
      </c>
      <c r="AM4193" s="13" t="s">
        <v>39332</v>
      </c>
      <c r="AN4193" s="13" t="s">
        <v>66</v>
      </c>
      <c r="AO4193" s="13" t="s">
        <v>39333</v>
      </c>
      <c r="AP4193" s="21" t="s">
        <v>39334</v>
      </c>
      <c r="AQ4193" s="15" t="s">
        <v>50</v>
      </c>
      <c r="AR4193" s="13" t="s">
        <v>50</v>
      </c>
    </row>
    <row r="4194" spans="1:44" ht="15" thickBot="1">
      <c r="A4194" s="4" t="s">
        <v>39335</v>
      </c>
      <c r="B4194" s="7" t="s">
        <v>50</v>
      </c>
      <c r="C4194" s="7" t="s">
        <v>50</v>
      </c>
      <c r="D4194" s="7" t="s">
        <v>45</v>
      </c>
      <c r="E4194" s="7" t="s">
        <v>50</v>
      </c>
      <c r="F4194" s="7" t="s">
        <v>70</v>
      </c>
      <c r="G4194" s="27" t="s">
        <v>54945</v>
      </c>
      <c r="H4194" s="7" t="s">
        <v>50</v>
      </c>
      <c r="I4194" s="7" t="s">
        <v>50</v>
      </c>
      <c r="J4194" s="6">
        <v>45502</v>
      </c>
      <c r="K4194" s="7" t="s">
        <v>50</v>
      </c>
      <c r="L4194" s="7" t="s">
        <v>467</v>
      </c>
      <c r="M4194" s="7" t="s">
        <v>39336</v>
      </c>
      <c r="N4194" s="7" t="s">
        <v>270</v>
      </c>
      <c r="O4194" s="7" t="s">
        <v>39337</v>
      </c>
      <c r="P4194" s="5">
        <v>130699</v>
      </c>
      <c r="Q4194" s="7" t="s">
        <v>245</v>
      </c>
      <c r="R4194" s="34" t="s">
        <v>39338</v>
      </c>
      <c r="S4194" s="34" t="s">
        <v>39339</v>
      </c>
      <c r="T4194" s="7" t="s">
        <v>50</v>
      </c>
      <c r="U4194" s="7" t="s">
        <v>50</v>
      </c>
      <c r="V4194" s="7">
        <v>173000000</v>
      </c>
      <c r="W4194" s="7" t="s">
        <v>250</v>
      </c>
      <c r="X4194" s="7">
        <v>2066434</v>
      </c>
      <c r="Y4194" s="7" t="s">
        <v>467</v>
      </c>
      <c r="Z4194" s="7">
        <v>1</v>
      </c>
      <c r="AA4194" s="7">
        <v>173000000</v>
      </c>
      <c r="AB4194" s="7" t="s">
        <v>250</v>
      </c>
      <c r="AC4194" s="7">
        <v>2066434</v>
      </c>
      <c r="AD4194" s="7" t="s">
        <v>467</v>
      </c>
      <c r="AE4194" s="7">
        <v>173000000</v>
      </c>
      <c r="AF4194" s="7" t="s">
        <v>250</v>
      </c>
      <c r="AG4194" s="7">
        <v>2066434</v>
      </c>
      <c r="AH4194" s="7">
        <v>173000000</v>
      </c>
      <c r="AI4194" s="7" t="s">
        <v>250</v>
      </c>
      <c r="AJ4194" s="7">
        <v>2066434</v>
      </c>
      <c r="AK4194" s="7" t="s">
        <v>15501</v>
      </c>
      <c r="AL4194" s="7" t="s">
        <v>50</v>
      </c>
      <c r="AM4194" s="7" t="s">
        <v>39340</v>
      </c>
      <c r="AN4194" s="7" t="s">
        <v>993</v>
      </c>
      <c r="AO4194" s="7" t="s">
        <v>39341</v>
      </c>
      <c r="AP4194" s="22" t="s">
        <v>39342</v>
      </c>
      <c r="AQ4194" s="9" t="s">
        <v>50</v>
      </c>
      <c r="AR4194" s="7" t="s">
        <v>50</v>
      </c>
    </row>
    <row r="4195" spans="1:44" ht="15" thickBot="1">
      <c r="A4195" s="10" t="s">
        <v>39343</v>
      </c>
      <c r="B4195" s="13" t="s">
        <v>50</v>
      </c>
      <c r="C4195" s="12">
        <v>42736</v>
      </c>
      <c r="D4195" s="13" t="s">
        <v>45</v>
      </c>
      <c r="E4195" s="13" t="s">
        <v>46</v>
      </c>
      <c r="F4195" s="13" t="s">
        <v>70</v>
      </c>
      <c r="G4195" s="26" t="s">
        <v>54946</v>
      </c>
      <c r="H4195" s="13" t="s">
        <v>2519</v>
      </c>
      <c r="I4195" s="13" t="s">
        <v>50</v>
      </c>
      <c r="J4195" s="12">
        <v>45504</v>
      </c>
      <c r="K4195" s="13" t="s">
        <v>116</v>
      </c>
      <c r="L4195" s="13" t="s">
        <v>6576</v>
      </c>
      <c r="M4195" s="13" t="s">
        <v>39344</v>
      </c>
      <c r="N4195" s="13" t="s">
        <v>518</v>
      </c>
      <c r="O4195" s="13" t="s">
        <v>39345</v>
      </c>
      <c r="P4195" s="11">
        <v>132345</v>
      </c>
      <c r="Q4195" s="13" t="s">
        <v>520</v>
      </c>
      <c r="R4195" s="33" t="s">
        <v>39346</v>
      </c>
      <c r="S4195" s="33" t="s">
        <v>39347</v>
      </c>
      <c r="T4195" s="13" t="s">
        <v>39348</v>
      </c>
      <c r="U4195" s="13" t="s">
        <v>50</v>
      </c>
      <c r="V4195" s="13" t="s">
        <v>50</v>
      </c>
      <c r="W4195" s="13" t="s">
        <v>50</v>
      </c>
      <c r="X4195" s="13" t="s">
        <v>50</v>
      </c>
      <c r="Y4195" s="13" t="s">
        <v>50</v>
      </c>
      <c r="Z4195" s="13">
        <v>1</v>
      </c>
      <c r="AA4195" s="13" t="s">
        <v>50</v>
      </c>
      <c r="AB4195" s="13" t="s">
        <v>50</v>
      </c>
      <c r="AC4195" s="13" t="s">
        <v>50</v>
      </c>
      <c r="AD4195" s="13" t="s">
        <v>50</v>
      </c>
      <c r="AE4195" s="13" t="s">
        <v>50</v>
      </c>
      <c r="AF4195" s="13" t="s">
        <v>50</v>
      </c>
      <c r="AG4195" s="13" t="s">
        <v>50</v>
      </c>
      <c r="AH4195" s="13" t="s">
        <v>50</v>
      </c>
      <c r="AI4195" s="13" t="s">
        <v>50</v>
      </c>
      <c r="AJ4195" s="13" t="s">
        <v>50</v>
      </c>
      <c r="AK4195" s="13" t="s">
        <v>50</v>
      </c>
      <c r="AL4195" s="13" t="s">
        <v>50</v>
      </c>
      <c r="AM4195" s="13" t="s">
        <v>39349</v>
      </c>
      <c r="AN4195" s="13" t="s">
        <v>66</v>
      </c>
      <c r="AO4195" s="13" t="s">
        <v>39350</v>
      </c>
      <c r="AP4195" s="21" t="s">
        <v>39351</v>
      </c>
      <c r="AQ4195" s="15" t="s">
        <v>50</v>
      </c>
      <c r="AR4195" s="13" t="s">
        <v>50</v>
      </c>
    </row>
    <row r="4196" spans="1:44" ht="15" thickBot="1">
      <c r="A4196" s="4" t="s">
        <v>39352</v>
      </c>
      <c r="B4196" s="7" t="s">
        <v>50</v>
      </c>
      <c r="C4196" s="6">
        <v>45383</v>
      </c>
      <c r="D4196" s="7" t="s">
        <v>45</v>
      </c>
      <c r="E4196" s="7" t="s">
        <v>46</v>
      </c>
      <c r="F4196" s="7" t="s">
        <v>70</v>
      </c>
      <c r="G4196" s="27" t="s">
        <v>54945</v>
      </c>
      <c r="H4196" s="7" t="s">
        <v>50</v>
      </c>
      <c r="I4196" s="7" t="s">
        <v>50</v>
      </c>
      <c r="J4196" s="6">
        <v>45504</v>
      </c>
      <c r="K4196" s="7" t="s">
        <v>50</v>
      </c>
      <c r="L4196" s="7" t="s">
        <v>6576</v>
      </c>
      <c r="M4196" s="7" t="s">
        <v>13109</v>
      </c>
      <c r="N4196" s="7" t="s">
        <v>180</v>
      </c>
      <c r="O4196" s="7" t="s">
        <v>39353</v>
      </c>
      <c r="P4196" s="5">
        <v>135091</v>
      </c>
      <c r="Q4196" s="7" t="s">
        <v>120</v>
      </c>
      <c r="R4196" s="28" t="s">
        <v>39354</v>
      </c>
      <c r="S4196" s="34" t="s">
        <v>39355</v>
      </c>
      <c r="T4196" s="7" t="s">
        <v>50</v>
      </c>
      <c r="U4196" s="7" t="s">
        <v>50</v>
      </c>
      <c r="V4196" s="7" t="s">
        <v>50</v>
      </c>
      <c r="W4196" s="7" t="s">
        <v>50</v>
      </c>
      <c r="X4196" s="7" t="s">
        <v>50</v>
      </c>
      <c r="Y4196" s="7" t="s">
        <v>50</v>
      </c>
      <c r="Z4196" s="7">
        <v>1</v>
      </c>
      <c r="AA4196" s="7" t="s">
        <v>50</v>
      </c>
      <c r="AB4196" s="7" t="s">
        <v>50</v>
      </c>
      <c r="AC4196" s="7" t="s">
        <v>50</v>
      </c>
      <c r="AD4196" s="7" t="s">
        <v>50</v>
      </c>
      <c r="AE4196" s="7" t="s">
        <v>50</v>
      </c>
      <c r="AF4196" s="7" t="s">
        <v>50</v>
      </c>
      <c r="AG4196" s="7" t="s">
        <v>50</v>
      </c>
      <c r="AH4196" s="7" t="s">
        <v>50</v>
      </c>
      <c r="AI4196" s="7" t="s">
        <v>50</v>
      </c>
      <c r="AJ4196" s="7" t="s">
        <v>50</v>
      </c>
      <c r="AK4196" s="7" t="s">
        <v>50</v>
      </c>
      <c r="AL4196" s="7" t="s">
        <v>50</v>
      </c>
      <c r="AM4196" s="7" t="s">
        <v>39356</v>
      </c>
      <c r="AN4196" s="7" t="s">
        <v>66</v>
      </c>
      <c r="AO4196" s="7" t="s">
        <v>50</v>
      </c>
      <c r="AP4196" s="22" t="s">
        <v>39357</v>
      </c>
      <c r="AQ4196" s="9" t="s">
        <v>50</v>
      </c>
      <c r="AR4196" s="7" t="s">
        <v>255</v>
      </c>
    </row>
    <row r="4197" spans="1:44" ht="15" thickBot="1">
      <c r="A4197" s="10" t="s">
        <v>39358</v>
      </c>
      <c r="B4197" s="13" t="s">
        <v>50</v>
      </c>
      <c r="C4197" s="12">
        <v>44927</v>
      </c>
      <c r="D4197" s="13" t="s">
        <v>45</v>
      </c>
      <c r="E4197" s="13" t="s">
        <v>46</v>
      </c>
      <c r="F4197" s="13" t="s">
        <v>70</v>
      </c>
      <c r="G4197" s="13" t="s">
        <v>87</v>
      </c>
      <c r="H4197" s="13" t="s">
        <v>50</v>
      </c>
      <c r="I4197" s="13" t="s">
        <v>50</v>
      </c>
      <c r="J4197" s="12">
        <v>45502</v>
      </c>
      <c r="K4197" s="13" t="s">
        <v>50</v>
      </c>
      <c r="L4197" s="13" t="s">
        <v>131</v>
      </c>
      <c r="M4197" s="13" t="s">
        <v>1913</v>
      </c>
      <c r="N4197" s="13" t="s">
        <v>7477</v>
      </c>
      <c r="O4197" s="13" t="s">
        <v>39359</v>
      </c>
      <c r="P4197" s="11">
        <v>136487</v>
      </c>
      <c r="Q4197" s="13" t="s">
        <v>93</v>
      </c>
      <c r="R4197" s="33" t="s">
        <v>39360</v>
      </c>
      <c r="S4197" s="33" t="s">
        <v>39361</v>
      </c>
      <c r="T4197" s="13" t="s">
        <v>39362</v>
      </c>
      <c r="U4197" s="13" t="s">
        <v>50</v>
      </c>
      <c r="V4197" s="13">
        <v>100000000</v>
      </c>
      <c r="W4197" s="13" t="s">
        <v>60</v>
      </c>
      <c r="X4197" s="13">
        <v>100000000</v>
      </c>
      <c r="Y4197" s="13" t="s">
        <v>50</v>
      </c>
      <c r="Z4197" s="13">
        <v>1</v>
      </c>
      <c r="AA4197" s="13" t="s">
        <v>50</v>
      </c>
      <c r="AB4197" s="13" t="s">
        <v>50</v>
      </c>
      <c r="AC4197" s="13" t="s">
        <v>50</v>
      </c>
      <c r="AD4197" s="13" t="s">
        <v>50</v>
      </c>
      <c r="AE4197" s="13" t="s">
        <v>50</v>
      </c>
      <c r="AF4197" s="13" t="s">
        <v>50</v>
      </c>
      <c r="AG4197" s="13" t="s">
        <v>50</v>
      </c>
      <c r="AH4197" s="13">
        <v>100000000</v>
      </c>
      <c r="AI4197" s="13" t="s">
        <v>60</v>
      </c>
      <c r="AJ4197" s="13">
        <v>100000000</v>
      </c>
      <c r="AK4197" s="13" t="s">
        <v>50</v>
      </c>
      <c r="AL4197" s="13" t="s">
        <v>50</v>
      </c>
      <c r="AM4197" s="13" t="s">
        <v>39363</v>
      </c>
      <c r="AN4197" s="13" t="s">
        <v>66</v>
      </c>
      <c r="AO4197" s="13" t="s">
        <v>39364</v>
      </c>
      <c r="AP4197" s="21" t="s">
        <v>39365</v>
      </c>
      <c r="AQ4197" s="15" t="s">
        <v>50</v>
      </c>
      <c r="AR4197" s="13" t="s">
        <v>50</v>
      </c>
    </row>
    <row r="4198" spans="1:44" ht="15" thickBot="1">
      <c r="A4198" s="4" t="s">
        <v>39366</v>
      </c>
      <c r="B4198" s="7" t="s">
        <v>50</v>
      </c>
      <c r="C4198" s="7" t="s">
        <v>50</v>
      </c>
      <c r="D4198" s="7" t="s">
        <v>45</v>
      </c>
      <c r="E4198" s="7" t="s">
        <v>50</v>
      </c>
      <c r="F4198" s="7" t="s">
        <v>70</v>
      </c>
      <c r="G4198" s="7" t="s">
        <v>50</v>
      </c>
      <c r="H4198" s="7" t="s">
        <v>50</v>
      </c>
      <c r="I4198" s="7" t="s">
        <v>50</v>
      </c>
      <c r="J4198" s="6">
        <v>45501</v>
      </c>
      <c r="K4198" s="7" t="s">
        <v>50</v>
      </c>
      <c r="L4198" s="7" t="s">
        <v>290</v>
      </c>
      <c r="M4198" s="7" t="s">
        <v>39367</v>
      </c>
      <c r="N4198" s="7" t="s">
        <v>39368</v>
      </c>
      <c r="O4198" s="7" t="s">
        <v>39369</v>
      </c>
      <c r="P4198" s="5">
        <v>137998</v>
      </c>
      <c r="Q4198" s="7" t="s">
        <v>1783</v>
      </c>
      <c r="R4198" s="34" t="s">
        <v>39370</v>
      </c>
      <c r="S4198" s="34" t="s">
        <v>39371</v>
      </c>
      <c r="T4198" s="7" t="s">
        <v>50</v>
      </c>
      <c r="U4198" s="7" t="s">
        <v>50</v>
      </c>
      <c r="V4198" s="7">
        <v>70000000</v>
      </c>
      <c r="W4198" s="7" t="s">
        <v>60</v>
      </c>
      <c r="X4198" s="7">
        <v>70000000</v>
      </c>
      <c r="Y4198" s="7" t="s">
        <v>290</v>
      </c>
      <c r="Z4198" s="7">
        <v>1</v>
      </c>
      <c r="AA4198" s="7">
        <v>70000000</v>
      </c>
      <c r="AB4198" s="7" t="s">
        <v>60</v>
      </c>
      <c r="AC4198" s="7">
        <v>70000000</v>
      </c>
      <c r="AD4198" s="7" t="s">
        <v>290</v>
      </c>
      <c r="AE4198" s="7">
        <v>70000000</v>
      </c>
      <c r="AF4198" s="7" t="s">
        <v>60</v>
      </c>
      <c r="AG4198" s="7">
        <v>70000000</v>
      </c>
      <c r="AH4198" s="7">
        <v>70000000</v>
      </c>
      <c r="AI4198" s="7" t="s">
        <v>60</v>
      </c>
      <c r="AJ4198" s="7">
        <v>70000000</v>
      </c>
      <c r="AK4198" s="7" t="s">
        <v>39372</v>
      </c>
      <c r="AL4198" s="7" t="s">
        <v>50</v>
      </c>
      <c r="AM4198" s="7" t="s">
        <v>39373</v>
      </c>
      <c r="AN4198" s="7" t="s">
        <v>66</v>
      </c>
      <c r="AO4198" s="7" t="s">
        <v>50</v>
      </c>
      <c r="AP4198" s="22" t="s">
        <v>39374</v>
      </c>
      <c r="AQ4198" s="9" t="s">
        <v>50</v>
      </c>
      <c r="AR4198" s="7" t="s">
        <v>255</v>
      </c>
    </row>
    <row r="4199" spans="1:44" ht="15" thickBot="1">
      <c r="A4199" s="10" t="s">
        <v>39375</v>
      </c>
      <c r="B4199" s="13" t="s">
        <v>50</v>
      </c>
      <c r="C4199" s="12">
        <v>44197</v>
      </c>
      <c r="D4199" s="13" t="s">
        <v>45</v>
      </c>
      <c r="E4199" s="13" t="s">
        <v>46</v>
      </c>
      <c r="F4199" s="13" t="s">
        <v>70</v>
      </c>
      <c r="G4199" s="27" t="s">
        <v>54945</v>
      </c>
      <c r="H4199" s="13" t="s">
        <v>50</v>
      </c>
      <c r="I4199" s="13" t="s">
        <v>50</v>
      </c>
      <c r="J4199" s="12">
        <v>45502</v>
      </c>
      <c r="K4199" s="13" t="s">
        <v>50</v>
      </c>
      <c r="L4199" s="13" t="s">
        <v>178</v>
      </c>
      <c r="M4199" s="13" t="s">
        <v>39376</v>
      </c>
      <c r="N4199" s="13" t="s">
        <v>39377</v>
      </c>
      <c r="O4199" s="13" t="s">
        <v>39378</v>
      </c>
      <c r="P4199" s="11">
        <v>145299</v>
      </c>
      <c r="Q4199" s="13" t="s">
        <v>105</v>
      </c>
      <c r="R4199" s="33" t="s">
        <v>39379</v>
      </c>
      <c r="S4199" s="33" t="s">
        <v>39380</v>
      </c>
      <c r="T4199" s="13" t="s">
        <v>50</v>
      </c>
      <c r="U4199" s="13" t="s">
        <v>50</v>
      </c>
      <c r="V4199" s="13" t="s">
        <v>50</v>
      </c>
      <c r="W4199" s="13" t="s">
        <v>50</v>
      </c>
      <c r="X4199" s="13" t="s">
        <v>50</v>
      </c>
      <c r="Y4199" s="13" t="s">
        <v>50</v>
      </c>
      <c r="Z4199" s="13">
        <v>2</v>
      </c>
      <c r="AA4199" s="13" t="s">
        <v>50</v>
      </c>
      <c r="AB4199" s="13" t="s">
        <v>50</v>
      </c>
      <c r="AC4199" s="13" t="s">
        <v>50</v>
      </c>
      <c r="AD4199" s="13" t="s">
        <v>178</v>
      </c>
      <c r="AE4199" s="13" t="s">
        <v>50</v>
      </c>
      <c r="AF4199" s="13" t="s">
        <v>50</v>
      </c>
      <c r="AG4199" s="13" t="s">
        <v>50</v>
      </c>
      <c r="AH4199" s="13" t="s">
        <v>50</v>
      </c>
      <c r="AI4199" s="13" t="s">
        <v>50</v>
      </c>
      <c r="AJ4199" s="13" t="s">
        <v>50</v>
      </c>
      <c r="AK4199" s="13" t="s">
        <v>39381</v>
      </c>
      <c r="AL4199" s="13" t="s">
        <v>50</v>
      </c>
      <c r="AM4199" s="13" t="s">
        <v>39382</v>
      </c>
      <c r="AN4199" s="13" t="s">
        <v>66</v>
      </c>
      <c r="AO4199" s="13" t="s">
        <v>39383</v>
      </c>
      <c r="AP4199" s="21" t="s">
        <v>39384</v>
      </c>
      <c r="AQ4199" s="15" t="s">
        <v>50</v>
      </c>
      <c r="AR4199" s="13" t="s">
        <v>50</v>
      </c>
    </row>
    <row r="4200" spans="1:44" ht="15" thickBot="1">
      <c r="A4200" s="4" t="s">
        <v>39385</v>
      </c>
      <c r="B4200" s="7" t="s">
        <v>50</v>
      </c>
      <c r="C4200" s="6">
        <v>41869</v>
      </c>
      <c r="D4200" s="7" t="s">
        <v>45</v>
      </c>
      <c r="E4200" s="7" t="s">
        <v>46</v>
      </c>
      <c r="F4200" s="7" t="s">
        <v>70</v>
      </c>
      <c r="G4200" s="27" t="s">
        <v>54945</v>
      </c>
      <c r="H4200" s="7" t="s">
        <v>1998</v>
      </c>
      <c r="I4200" s="7" t="s">
        <v>50</v>
      </c>
      <c r="J4200" s="6">
        <v>45504</v>
      </c>
      <c r="K4200" s="7" t="s">
        <v>89</v>
      </c>
      <c r="L4200" s="7" t="s">
        <v>6576</v>
      </c>
      <c r="M4200" s="7" t="s">
        <v>39386</v>
      </c>
      <c r="N4200" s="7" t="s">
        <v>1222</v>
      </c>
      <c r="O4200" s="7" t="s">
        <v>39387</v>
      </c>
      <c r="P4200" s="5">
        <v>148213</v>
      </c>
      <c r="Q4200" s="7" t="s">
        <v>707</v>
      </c>
      <c r="R4200" s="34" t="s">
        <v>39388</v>
      </c>
      <c r="S4200" s="34" t="s">
        <v>39389</v>
      </c>
      <c r="T4200" s="7" t="s">
        <v>39390</v>
      </c>
      <c r="U4200" s="7" t="s">
        <v>39391</v>
      </c>
      <c r="V4200" s="7" t="s">
        <v>50</v>
      </c>
      <c r="W4200" s="7" t="s">
        <v>50</v>
      </c>
      <c r="X4200" s="7" t="s">
        <v>50</v>
      </c>
      <c r="Y4200" s="7" t="s">
        <v>467</v>
      </c>
      <c r="Z4200" s="7">
        <v>2</v>
      </c>
      <c r="AA4200" s="7" t="s">
        <v>50</v>
      </c>
      <c r="AB4200" s="7" t="s">
        <v>50</v>
      </c>
      <c r="AC4200" s="7" t="s">
        <v>50</v>
      </c>
      <c r="AD4200" s="7" t="s">
        <v>467</v>
      </c>
      <c r="AE4200" s="7" t="s">
        <v>50</v>
      </c>
      <c r="AF4200" s="7" t="s">
        <v>50</v>
      </c>
      <c r="AG4200" s="7" t="s">
        <v>50</v>
      </c>
      <c r="AH4200" s="7" t="s">
        <v>50</v>
      </c>
      <c r="AI4200" s="7" t="s">
        <v>50</v>
      </c>
      <c r="AJ4200" s="7" t="s">
        <v>50</v>
      </c>
      <c r="AK4200" s="7" t="s">
        <v>39392</v>
      </c>
      <c r="AL4200" s="7" t="s">
        <v>50</v>
      </c>
      <c r="AM4200" s="7" t="s">
        <v>39393</v>
      </c>
      <c r="AN4200" s="7" t="s">
        <v>66</v>
      </c>
      <c r="AO4200" s="7" t="s">
        <v>39394</v>
      </c>
      <c r="AP4200" s="22" t="s">
        <v>39395</v>
      </c>
      <c r="AQ4200" s="9" t="s">
        <v>50</v>
      </c>
      <c r="AR4200" s="7" t="s">
        <v>50</v>
      </c>
    </row>
    <row r="4201" spans="1:44" ht="15" thickBot="1">
      <c r="A4201" s="10" t="s">
        <v>39396</v>
      </c>
      <c r="B4201" s="13" t="s">
        <v>50</v>
      </c>
      <c r="C4201" s="12">
        <v>43466</v>
      </c>
      <c r="D4201" s="13" t="s">
        <v>45</v>
      </c>
      <c r="E4201" s="13" t="s">
        <v>46</v>
      </c>
      <c r="F4201" s="13" t="s">
        <v>70</v>
      </c>
      <c r="G4201" s="26" t="s">
        <v>54946</v>
      </c>
      <c r="H4201" s="13" t="s">
        <v>23407</v>
      </c>
      <c r="I4201" s="13" t="s">
        <v>50</v>
      </c>
      <c r="J4201" s="12">
        <v>45502</v>
      </c>
      <c r="K4201" s="13" t="s">
        <v>89</v>
      </c>
      <c r="L4201" s="13" t="s">
        <v>241</v>
      </c>
      <c r="M4201" s="13" t="s">
        <v>39397</v>
      </c>
      <c r="N4201" s="13" t="s">
        <v>133</v>
      </c>
      <c r="O4201" s="13" t="s">
        <v>39398</v>
      </c>
      <c r="P4201" s="11">
        <v>158546</v>
      </c>
      <c r="Q4201" s="13" t="s">
        <v>135</v>
      </c>
      <c r="R4201" s="33" t="s">
        <v>39399</v>
      </c>
      <c r="S4201" s="33" t="s">
        <v>39400</v>
      </c>
      <c r="T4201" s="13" t="s">
        <v>39401</v>
      </c>
      <c r="U4201" s="13" t="s">
        <v>39402</v>
      </c>
      <c r="V4201" s="13" t="s">
        <v>50</v>
      </c>
      <c r="W4201" s="13" t="s">
        <v>50</v>
      </c>
      <c r="X4201" s="13" t="s">
        <v>50</v>
      </c>
      <c r="Y4201" s="13" t="s">
        <v>154</v>
      </c>
      <c r="Z4201" s="13">
        <v>1</v>
      </c>
      <c r="AA4201" s="13" t="s">
        <v>50</v>
      </c>
      <c r="AB4201" s="13" t="s">
        <v>50</v>
      </c>
      <c r="AC4201" s="13" t="s">
        <v>50</v>
      </c>
      <c r="AD4201" s="13" t="s">
        <v>241</v>
      </c>
      <c r="AE4201" s="13" t="s">
        <v>50</v>
      </c>
      <c r="AF4201" s="13" t="s">
        <v>50</v>
      </c>
      <c r="AG4201" s="13" t="s">
        <v>50</v>
      </c>
      <c r="AH4201" s="13" t="s">
        <v>50</v>
      </c>
      <c r="AI4201" s="13" t="s">
        <v>50</v>
      </c>
      <c r="AJ4201" s="13" t="s">
        <v>50</v>
      </c>
      <c r="AK4201" s="13" t="s">
        <v>39403</v>
      </c>
      <c r="AL4201" s="13" t="s">
        <v>50</v>
      </c>
      <c r="AM4201" s="13" t="s">
        <v>39404</v>
      </c>
      <c r="AN4201" s="13" t="s">
        <v>66</v>
      </c>
      <c r="AO4201" s="13" t="s">
        <v>39405</v>
      </c>
      <c r="AP4201" s="21" t="s">
        <v>39406</v>
      </c>
      <c r="AQ4201" s="15" t="s">
        <v>50</v>
      </c>
      <c r="AR4201" s="13" t="s">
        <v>50</v>
      </c>
    </row>
    <row r="4202" spans="1:44" ht="15" thickBot="1">
      <c r="A4202" s="4" t="s">
        <v>39407</v>
      </c>
      <c r="B4202" s="7" t="s">
        <v>50</v>
      </c>
      <c r="C4202" s="6">
        <v>44308</v>
      </c>
      <c r="D4202" s="7" t="s">
        <v>45</v>
      </c>
      <c r="E4202" s="7" t="s">
        <v>46</v>
      </c>
      <c r="F4202" s="7" t="s">
        <v>70</v>
      </c>
      <c r="G4202" s="27" t="s">
        <v>54945</v>
      </c>
      <c r="H4202" s="7" t="s">
        <v>240</v>
      </c>
      <c r="I4202" s="7" t="s">
        <v>50</v>
      </c>
      <c r="J4202" s="6">
        <v>45504</v>
      </c>
      <c r="K4202" s="7" t="s">
        <v>50</v>
      </c>
      <c r="L4202" s="7" t="s">
        <v>6576</v>
      </c>
      <c r="M4202" s="7" t="s">
        <v>39408</v>
      </c>
      <c r="N4202" s="7" t="s">
        <v>180</v>
      </c>
      <c r="O4202" s="7" t="s">
        <v>39409</v>
      </c>
      <c r="P4202" s="5">
        <v>165853</v>
      </c>
      <c r="Q4202" s="7" t="s">
        <v>120</v>
      </c>
      <c r="R4202" s="28" t="s">
        <v>39410</v>
      </c>
      <c r="S4202" s="34" t="s">
        <v>39411</v>
      </c>
      <c r="T4202" s="7" t="s">
        <v>39412</v>
      </c>
      <c r="U4202" s="7">
        <v>3473694956</v>
      </c>
      <c r="V4202" s="7" t="s">
        <v>50</v>
      </c>
      <c r="W4202" s="7" t="s">
        <v>50</v>
      </c>
      <c r="X4202" s="7" t="s">
        <v>50</v>
      </c>
      <c r="Y4202" s="7" t="s">
        <v>50</v>
      </c>
      <c r="Z4202" s="7">
        <v>1</v>
      </c>
      <c r="AA4202" s="7" t="s">
        <v>50</v>
      </c>
      <c r="AB4202" s="7" t="s">
        <v>50</v>
      </c>
      <c r="AC4202" s="7" t="s">
        <v>50</v>
      </c>
      <c r="AD4202" s="7" t="s">
        <v>50</v>
      </c>
      <c r="AE4202" s="7" t="s">
        <v>50</v>
      </c>
      <c r="AF4202" s="7" t="s">
        <v>50</v>
      </c>
      <c r="AG4202" s="7" t="s">
        <v>50</v>
      </c>
      <c r="AH4202" s="7" t="s">
        <v>50</v>
      </c>
      <c r="AI4202" s="7" t="s">
        <v>50</v>
      </c>
      <c r="AJ4202" s="7" t="s">
        <v>50</v>
      </c>
      <c r="AK4202" s="7" t="s">
        <v>50</v>
      </c>
      <c r="AL4202" s="7" t="s">
        <v>50</v>
      </c>
      <c r="AM4202" s="7" t="s">
        <v>39413</v>
      </c>
      <c r="AN4202" s="7" t="s">
        <v>66</v>
      </c>
      <c r="AO4202" s="7" t="s">
        <v>39412</v>
      </c>
      <c r="AP4202" s="22" t="s">
        <v>39414</v>
      </c>
      <c r="AQ4202" s="9" t="s">
        <v>50</v>
      </c>
      <c r="AR4202" s="7" t="s">
        <v>50</v>
      </c>
    </row>
    <row r="4203" spans="1:44" ht="15" thickBot="1">
      <c r="A4203" s="10" t="s">
        <v>39415</v>
      </c>
      <c r="B4203" s="13" t="s">
        <v>50</v>
      </c>
      <c r="C4203" s="12">
        <v>42736</v>
      </c>
      <c r="D4203" s="13" t="s">
        <v>45</v>
      </c>
      <c r="E4203" s="13" t="s">
        <v>46</v>
      </c>
      <c r="F4203" s="13" t="s">
        <v>70</v>
      </c>
      <c r="G4203" s="13" t="s">
        <v>87</v>
      </c>
      <c r="H4203" s="13" t="s">
        <v>25124</v>
      </c>
      <c r="I4203" s="13" t="s">
        <v>50</v>
      </c>
      <c r="J4203" s="12">
        <v>45504</v>
      </c>
      <c r="K4203" s="13" t="s">
        <v>191</v>
      </c>
      <c r="L4203" s="13" t="s">
        <v>6576</v>
      </c>
      <c r="M4203" s="13" t="s">
        <v>39416</v>
      </c>
      <c r="N4203" s="13" t="s">
        <v>39417</v>
      </c>
      <c r="O4203" s="13" t="s">
        <v>39418</v>
      </c>
      <c r="P4203" s="11">
        <v>165900</v>
      </c>
      <c r="Q4203" s="13" t="s">
        <v>135</v>
      </c>
      <c r="R4203" s="33" t="s">
        <v>39419</v>
      </c>
      <c r="S4203" s="33" t="s">
        <v>39420</v>
      </c>
      <c r="T4203" s="13" t="s">
        <v>39421</v>
      </c>
      <c r="U4203" s="13" t="s">
        <v>39422</v>
      </c>
      <c r="V4203" s="13" t="s">
        <v>50</v>
      </c>
      <c r="W4203" s="13" t="s">
        <v>50</v>
      </c>
      <c r="X4203" s="13" t="s">
        <v>50</v>
      </c>
      <c r="Y4203" s="13" t="s">
        <v>50</v>
      </c>
      <c r="Z4203" s="13">
        <v>1</v>
      </c>
      <c r="AA4203" s="13" t="s">
        <v>50</v>
      </c>
      <c r="AB4203" s="13" t="s">
        <v>50</v>
      </c>
      <c r="AC4203" s="13" t="s">
        <v>50</v>
      </c>
      <c r="AD4203" s="13" t="s">
        <v>50</v>
      </c>
      <c r="AE4203" s="13" t="s">
        <v>50</v>
      </c>
      <c r="AF4203" s="13" t="s">
        <v>50</v>
      </c>
      <c r="AG4203" s="13" t="s">
        <v>50</v>
      </c>
      <c r="AH4203" s="13" t="s">
        <v>50</v>
      </c>
      <c r="AI4203" s="13" t="s">
        <v>50</v>
      </c>
      <c r="AJ4203" s="13" t="s">
        <v>50</v>
      </c>
      <c r="AK4203" s="13" t="s">
        <v>50</v>
      </c>
      <c r="AL4203" s="13" t="s">
        <v>50</v>
      </c>
      <c r="AM4203" s="13" t="s">
        <v>39423</v>
      </c>
      <c r="AN4203" s="13" t="s">
        <v>66</v>
      </c>
      <c r="AO4203" s="13" t="s">
        <v>39424</v>
      </c>
      <c r="AP4203" s="15" t="s">
        <v>50</v>
      </c>
      <c r="AQ4203" s="21" t="s">
        <v>39425</v>
      </c>
      <c r="AR4203" s="13" t="s">
        <v>50</v>
      </c>
    </row>
    <row r="4204" spans="1:44" ht="15" thickBot="1">
      <c r="A4204" s="4" t="s">
        <v>39426</v>
      </c>
      <c r="B4204" s="7" t="s">
        <v>50</v>
      </c>
      <c r="C4204" s="6">
        <v>44044</v>
      </c>
      <c r="D4204" s="7" t="s">
        <v>45</v>
      </c>
      <c r="E4204" s="7" t="s">
        <v>46</v>
      </c>
      <c r="F4204" s="7" t="s">
        <v>70</v>
      </c>
      <c r="G4204" s="26" t="s">
        <v>54946</v>
      </c>
      <c r="H4204" s="7" t="s">
        <v>50</v>
      </c>
      <c r="I4204" s="7" t="s">
        <v>50</v>
      </c>
      <c r="J4204" s="6">
        <v>45502</v>
      </c>
      <c r="K4204" s="7" t="s">
        <v>116</v>
      </c>
      <c r="L4204" s="7" t="s">
        <v>467</v>
      </c>
      <c r="M4204" s="7" t="s">
        <v>32477</v>
      </c>
      <c r="N4204" s="7" t="s">
        <v>2300</v>
      </c>
      <c r="O4204" s="7" t="s">
        <v>39427</v>
      </c>
      <c r="P4204" s="5">
        <v>168063</v>
      </c>
      <c r="Q4204" s="7" t="s">
        <v>1001</v>
      </c>
      <c r="R4204" s="34" t="s">
        <v>39428</v>
      </c>
      <c r="S4204" s="34" t="s">
        <v>39429</v>
      </c>
      <c r="T4204" s="7" t="s">
        <v>39430</v>
      </c>
      <c r="U4204" s="7" t="s">
        <v>50</v>
      </c>
      <c r="V4204" s="7" t="s">
        <v>50</v>
      </c>
      <c r="W4204" s="7" t="s">
        <v>50</v>
      </c>
      <c r="X4204" s="7" t="s">
        <v>50</v>
      </c>
      <c r="Y4204" s="7" t="s">
        <v>467</v>
      </c>
      <c r="Z4204" s="7">
        <v>3</v>
      </c>
      <c r="AA4204" s="7" t="s">
        <v>50</v>
      </c>
      <c r="AB4204" s="7" t="s">
        <v>50</v>
      </c>
      <c r="AC4204" s="7" t="s">
        <v>50</v>
      </c>
      <c r="AD4204" s="7" t="s">
        <v>467</v>
      </c>
      <c r="AE4204" s="7" t="s">
        <v>50</v>
      </c>
      <c r="AF4204" s="7" t="s">
        <v>50</v>
      </c>
      <c r="AG4204" s="7" t="s">
        <v>50</v>
      </c>
      <c r="AH4204" s="7" t="s">
        <v>50</v>
      </c>
      <c r="AI4204" s="7" t="s">
        <v>50</v>
      </c>
      <c r="AJ4204" s="7" t="s">
        <v>50</v>
      </c>
      <c r="AK4204" s="7" t="s">
        <v>39431</v>
      </c>
      <c r="AL4204" s="7" t="s">
        <v>50</v>
      </c>
      <c r="AM4204" s="7" t="s">
        <v>39432</v>
      </c>
      <c r="AN4204" s="7" t="s">
        <v>66</v>
      </c>
      <c r="AO4204" s="7" t="s">
        <v>39433</v>
      </c>
      <c r="AP4204" s="22" t="s">
        <v>39434</v>
      </c>
      <c r="AQ4204" s="9" t="s">
        <v>50</v>
      </c>
      <c r="AR4204" s="7" t="s">
        <v>50</v>
      </c>
    </row>
    <row r="4205" spans="1:44" ht="15" thickBot="1">
      <c r="A4205" s="10" t="s">
        <v>39435</v>
      </c>
      <c r="B4205" s="13" t="s">
        <v>50</v>
      </c>
      <c r="C4205" s="12">
        <v>43101</v>
      </c>
      <c r="D4205" s="13" t="s">
        <v>45</v>
      </c>
      <c r="E4205" s="13" t="s">
        <v>46</v>
      </c>
      <c r="F4205" s="13" t="s">
        <v>70</v>
      </c>
      <c r="G4205" s="27" t="s">
        <v>54945</v>
      </c>
      <c r="H4205" s="13" t="s">
        <v>240</v>
      </c>
      <c r="I4205" s="13" t="s">
        <v>50</v>
      </c>
      <c r="J4205" s="12">
        <v>45504</v>
      </c>
      <c r="K4205" s="13" t="s">
        <v>116</v>
      </c>
      <c r="L4205" s="13" t="s">
        <v>6576</v>
      </c>
      <c r="M4205" s="13" t="s">
        <v>39436</v>
      </c>
      <c r="N4205" s="13" t="s">
        <v>4858</v>
      </c>
      <c r="O4205" s="13" t="s">
        <v>39437</v>
      </c>
      <c r="P4205" s="11">
        <v>172790</v>
      </c>
      <c r="Q4205" s="13" t="s">
        <v>3689</v>
      </c>
      <c r="R4205" s="33" t="s">
        <v>39438</v>
      </c>
      <c r="S4205" s="33" t="s">
        <v>39439</v>
      </c>
      <c r="T4205" s="13" t="s">
        <v>39440</v>
      </c>
      <c r="U4205" s="13" t="s">
        <v>50</v>
      </c>
      <c r="V4205" s="13" t="s">
        <v>50</v>
      </c>
      <c r="W4205" s="13" t="s">
        <v>50</v>
      </c>
      <c r="X4205" s="13" t="s">
        <v>50</v>
      </c>
      <c r="Y4205" s="13" t="s">
        <v>50</v>
      </c>
      <c r="Z4205" s="13">
        <v>1</v>
      </c>
      <c r="AA4205" s="13" t="s">
        <v>50</v>
      </c>
      <c r="AB4205" s="13" t="s">
        <v>50</v>
      </c>
      <c r="AC4205" s="13" t="s">
        <v>50</v>
      </c>
      <c r="AD4205" s="13" t="s">
        <v>50</v>
      </c>
      <c r="AE4205" s="13" t="s">
        <v>50</v>
      </c>
      <c r="AF4205" s="13" t="s">
        <v>50</v>
      </c>
      <c r="AG4205" s="13" t="s">
        <v>50</v>
      </c>
      <c r="AH4205" s="13" t="s">
        <v>50</v>
      </c>
      <c r="AI4205" s="13" t="s">
        <v>50</v>
      </c>
      <c r="AJ4205" s="13" t="s">
        <v>50</v>
      </c>
      <c r="AK4205" s="13" t="s">
        <v>50</v>
      </c>
      <c r="AL4205" s="13" t="s">
        <v>50</v>
      </c>
      <c r="AM4205" s="13" t="s">
        <v>39441</v>
      </c>
      <c r="AN4205" s="13" t="s">
        <v>66</v>
      </c>
      <c r="AO4205" s="13" t="s">
        <v>39442</v>
      </c>
      <c r="AP4205" s="21" t="s">
        <v>39443</v>
      </c>
      <c r="AQ4205" s="15" t="s">
        <v>50</v>
      </c>
      <c r="AR4205" s="13" t="s">
        <v>50</v>
      </c>
    </row>
    <row r="4206" spans="1:44" ht="15" thickBot="1">
      <c r="A4206" s="4" t="s">
        <v>39444</v>
      </c>
      <c r="B4206" s="7" t="s">
        <v>50</v>
      </c>
      <c r="C4206" s="7" t="s">
        <v>50</v>
      </c>
      <c r="D4206" s="7" t="s">
        <v>45</v>
      </c>
      <c r="E4206" s="7" t="s">
        <v>50</v>
      </c>
      <c r="F4206" s="7" t="s">
        <v>70</v>
      </c>
      <c r="G4206" s="27" t="s">
        <v>54945</v>
      </c>
      <c r="H4206" s="7" t="s">
        <v>50</v>
      </c>
      <c r="I4206" s="7" t="s">
        <v>50</v>
      </c>
      <c r="J4206" s="6">
        <v>45504</v>
      </c>
      <c r="K4206" s="7" t="s">
        <v>50</v>
      </c>
      <c r="L4206" s="7" t="s">
        <v>6576</v>
      </c>
      <c r="M4206" s="7" t="s">
        <v>50</v>
      </c>
      <c r="N4206" s="7" t="s">
        <v>180</v>
      </c>
      <c r="O4206" s="7" t="s">
        <v>39445</v>
      </c>
      <c r="P4206" s="5">
        <v>173638</v>
      </c>
      <c r="Q4206" s="7" t="s">
        <v>120</v>
      </c>
      <c r="R4206" s="34" t="s">
        <v>39446</v>
      </c>
      <c r="S4206" s="34" t="s">
        <v>39447</v>
      </c>
      <c r="T4206" s="7" t="s">
        <v>50</v>
      </c>
      <c r="U4206" s="7" t="s">
        <v>50</v>
      </c>
      <c r="V4206" s="7" t="s">
        <v>50</v>
      </c>
      <c r="W4206" s="7" t="s">
        <v>50</v>
      </c>
      <c r="X4206" s="7" t="s">
        <v>50</v>
      </c>
      <c r="Y4206" s="7" t="s">
        <v>50</v>
      </c>
      <c r="Z4206" s="7">
        <v>1</v>
      </c>
      <c r="AA4206" s="7" t="s">
        <v>50</v>
      </c>
      <c r="AB4206" s="7" t="s">
        <v>50</v>
      </c>
      <c r="AC4206" s="7" t="s">
        <v>50</v>
      </c>
      <c r="AD4206" s="7" t="s">
        <v>50</v>
      </c>
      <c r="AE4206" s="7" t="s">
        <v>50</v>
      </c>
      <c r="AF4206" s="7" t="s">
        <v>50</v>
      </c>
      <c r="AG4206" s="7" t="s">
        <v>50</v>
      </c>
      <c r="AH4206" s="7" t="s">
        <v>50</v>
      </c>
      <c r="AI4206" s="7" t="s">
        <v>50</v>
      </c>
      <c r="AJ4206" s="7" t="s">
        <v>50</v>
      </c>
      <c r="AK4206" s="7" t="s">
        <v>50</v>
      </c>
      <c r="AL4206" s="7" t="s">
        <v>50</v>
      </c>
      <c r="AM4206" s="7" t="s">
        <v>39448</v>
      </c>
      <c r="AN4206" s="7" t="s">
        <v>66</v>
      </c>
      <c r="AO4206" s="7" t="s">
        <v>39449</v>
      </c>
      <c r="AP4206" s="22" t="s">
        <v>39450</v>
      </c>
      <c r="AQ4206" s="9" t="s">
        <v>50</v>
      </c>
      <c r="AR4206" s="7" t="s">
        <v>50</v>
      </c>
    </row>
    <row r="4207" spans="1:44" ht="15" thickBot="1">
      <c r="A4207" s="10" t="s">
        <v>39451</v>
      </c>
      <c r="B4207" s="13" t="s">
        <v>50</v>
      </c>
      <c r="C4207" s="12">
        <v>43831</v>
      </c>
      <c r="D4207" s="13" t="s">
        <v>45</v>
      </c>
      <c r="E4207" s="13" t="s">
        <v>46</v>
      </c>
      <c r="F4207" s="13" t="s">
        <v>70</v>
      </c>
      <c r="G4207" s="26" t="s">
        <v>54946</v>
      </c>
      <c r="H4207" s="13" t="s">
        <v>50</v>
      </c>
      <c r="I4207" s="13" t="s">
        <v>50</v>
      </c>
      <c r="J4207" s="12">
        <v>45503</v>
      </c>
      <c r="K4207" s="13" t="s">
        <v>116</v>
      </c>
      <c r="L4207" s="13" t="s">
        <v>178</v>
      </c>
      <c r="M4207" s="13" t="s">
        <v>39452</v>
      </c>
      <c r="N4207" s="13" t="s">
        <v>307</v>
      </c>
      <c r="O4207" s="13" t="s">
        <v>39453</v>
      </c>
      <c r="P4207" s="11">
        <v>174053</v>
      </c>
      <c r="Q4207" s="13" t="s">
        <v>245</v>
      </c>
      <c r="R4207" s="33" t="s">
        <v>39454</v>
      </c>
      <c r="S4207" s="33" t="s">
        <v>39455</v>
      </c>
      <c r="T4207" s="13" t="s">
        <v>39456</v>
      </c>
      <c r="U4207" s="13" t="s">
        <v>50</v>
      </c>
      <c r="V4207" s="13" t="s">
        <v>50</v>
      </c>
      <c r="W4207" s="13" t="s">
        <v>50</v>
      </c>
      <c r="X4207" s="13" t="s">
        <v>50</v>
      </c>
      <c r="Y4207" s="13" t="s">
        <v>50</v>
      </c>
      <c r="Z4207" s="13">
        <v>3</v>
      </c>
      <c r="AA4207" s="13" t="s">
        <v>50</v>
      </c>
      <c r="AB4207" s="13" t="s">
        <v>50</v>
      </c>
      <c r="AC4207" s="13" t="s">
        <v>50</v>
      </c>
      <c r="AD4207" s="13" t="s">
        <v>178</v>
      </c>
      <c r="AE4207" s="13" t="s">
        <v>50</v>
      </c>
      <c r="AF4207" s="13" t="s">
        <v>50</v>
      </c>
      <c r="AG4207" s="13" t="s">
        <v>50</v>
      </c>
      <c r="AH4207" s="13" t="s">
        <v>50</v>
      </c>
      <c r="AI4207" s="13" t="s">
        <v>50</v>
      </c>
      <c r="AJ4207" s="13" t="s">
        <v>50</v>
      </c>
      <c r="AK4207" s="13" t="s">
        <v>39457</v>
      </c>
      <c r="AL4207" s="13" t="s">
        <v>50</v>
      </c>
      <c r="AM4207" s="13" t="s">
        <v>39458</v>
      </c>
      <c r="AN4207" s="13" t="s">
        <v>66</v>
      </c>
      <c r="AO4207" s="13" t="s">
        <v>39459</v>
      </c>
      <c r="AP4207" s="21" t="s">
        <v>39460</v>
      </c>
      <c r="AQ4207" s="15" t="s">
        <v>50</v>
      </c>
      <c r="AR4207" s="13" t="s">
        <v>50</v>
      </c>
    </row>
    <row r="4208" spans="1:44" ht="15" thickBot="1">
      <c r="A4208" s="4" t="s">
        <v>39461</v>
      </c>
      <c r="B4208" s="7" t="s">
        <v>50</v>
      </c>
      <c r="C4208" s="6">
        <v>42909</v>
      </c>
      <c r="D4208" s="7" t="s">
        <v>45</v>
      </c>
      <c r="E4208" s="7" t="s">
        <v>46</v>
      </c>
      <c r="F4208" s="7" t="s">
        <v>70</v>
      </c>
      <c r="G4208" s="27" t="s">
        <v>54945</v>
      </c>
      <c r="H4208" s="7" t="s">
        <v>50</v>
      </c>
      <c r="I4208" s="7" t="s">
        <v>50</v>
      </c>
      <c r="J4208" s="6">
        <v>45504</v>
      </c>
      <c r="K4208" s="7" t="s">
        <v>50</v>
      </c>
      <c r="L4208" s="7" t="s">
        <v>6576</v>
      </c>
      <c r="M4208" s="7" t="s">
        <v>39462</v>
      </c>
      <c r="N4208" s="7" t="s">
        <v>421</v>
      </c>
      <c r="O4208" s="7" t="s">
        <v>39463</v>
      </c>
      <c r="P4208" s="5">
        <v>176477</v>
      </c>
      <c r="Q4208" s="7" t="s">
        <v>245</v>
      </c>
      <c r="R4208" s="34" t="s">
        <v>39464</v>
      </c>
      <c r="S4208" s="34" t="s">
        <v>39465</v>
      </c>
      <c r="T4208" s="7" t="s">
        <v>39466</v>
      </c>
      <c r="U4208" s="7" t="s">
        <v>50</v>
      </c>
      <c r="V4208" s="7" t="s">
        <v>50</v>
      </c>
      <c r="W4208" s="7" t="s">
        <v>50</v>
      </c>
      <c r="X4208" s="7" t="s">
        <v>50</v>
      </c>
      <c r="Y4208" s="7" t="s">
        <v>50</v>
      </c>
      <c r="Z4208" s="7">
        <v>1</v>
      </c>
      <c r="AA4208" s="7" t="s">
        <v>50</v>
      </c>
      <c r="AB4208" s="7" t="s">
        <v>50</v>
      </c>
      <c r="AC4208" s="7" t="s">
        <v>50</v>
      </c>
      <c r="AD4208" s="7" t="s">
        <v>50</v>
      </c>
      <c r="AE4208" s="7" t="s">
        <v>50</v>
      </c>
      <c r="AF4208" s="7" t="s">
        <v>50</v>
      </c>
      <c r="AG4208" s="7" t="s">
        <v>50</v>
      </c>
      <c r="AH4208" s="7" t="s">
        <v>50</v>
      </c>
      <c r="AI4208" s="7" t="s">
        <v>50</v>
      </c>
      <c r="AJ4208" s="7" t="s">
        <v>50</v>
      </c>
      <c r="AK4208" s="7" t="s">
        <v>50</v>
      </c>
      <c r="AL4208" s="7" t="s">
        <v>50</v>
      </c>
      <c r="AM4208" s="7" t="s">
        <v>39467</v>
      </c>
      <c r="AN4208" s="7" t="s">
        <v>66</v>
      </c>
      <c r="AO4208" s="7" t="s">
        <v>39468</v>
      </c>
      <c r="AP4208" s="22" t="s">
        <v>39469</v>
      </c>
      <c r="AQ4208" s="9" t="s">
        <v>50</v>
      </c>
      <c r="AR4208" s="7" t="s">
        <v>50</v>
      </c>
    </row>
    <row r="4209" spans="1:44" ht="15" thickBot="1">
      <c r="A4209" s="10" t="s">
        <v>39470</v>
      </c>
      <c r="B4209" s="13" t="s">
        <v>50</v>
      </c>
      <c r="C4209" s="12">
        <v>44927</v>
      </c>
      <c r="D4209" s="13" t="s">
        <v>45</v>
      </c>
      <c r="E4209" s="13" t="s">
        <v>46</v>
      </c>
      <c r="F4209" s="13" t="s">
        <v>70</v>
      </c>
      <c r="G4209" s="27" t="s">
        <v>54945</v>
      </c>
      <c r="H4209" s="13" t="s">
        <v>50</v>
      </c>
      <c r="I4209" s="13" t="s">
        <v>50</v>
      </c>
      <c r="J4209" s="12">
        <v>45502</v>
      </c>
      <c r="K4209" s="13" t="s">
        <v>50</v>
      </c>
      <c r="L4209" s="13" t="s">
        <v>1624</v>
      </c>
      <c r="M4209" s="13" t="s">
        <v>39471</v>
      </c>
      <c r="N4209" s="13" t="s">
        <v>815</v>
      </c>
      <c r="O4209" s="13" t="s">
        <v>39472</v>
      </c>
      <c r="P4209" s="11">
        <v>177023</v>
      </c>
      <c r="Q4209" s="13" t="s">
        <v>360</v>
      </c>
      <c r="R4209" s="33" t="s">
        <v>39473</v>
      </c>
      <c r="S4209" s="33" t="s">
        <v>39474</v>
      </c>
      <c r="T4209" s="13" t="s">
        <v>50</v>
      </c>
      <c r="U4209" s="13" t="s">
        <v>50</v>
      </c>
      <c r="V4209" s="13">
        <v>1470000</v>
      </c>
      <c r="W4209" s="13" t="s">
        <v>209</v>
      </c>
      <c r="X4209" s="13">
        <v>1589454</v>
      </c>
      <c r="Y4209" s="13" t="s">
        <v>467</v>
      </c>
      <c r="Z4209" s="13">
        <v>1</v>
      </c>
      <c r="AA4209" s="13">
        <v>1470000</v>
      </c>
      <c r="AB4209" s="13" t="s">
        <v>209</v>
      </c>
      <c r="AC4209" s="13">
        <v>1589454</v>
      </c>
      <c r="AD4209" s="13" t="s">
        <v>1624</v>
      </c>
      <c r="AE4209" s="13">
        <v>1470000</v>
      </c>
      <c r="AF4209" s="13" t="s">
        <v>209</v>
      </c>
      <c r="AG4209" s="13">
        <v>1589454</v>
      </c>
      <c r="AH4209" s="13">
        <v>1470000</v>
      </c>
      <c r="AI4209" s="13" t="s">
        <v>209</v>
      </c>
      <c r="AJ4209" s="13">
        <v>1589454</v>
      </c>
      <c r="AK4209" s="13" t="s">
        <v>7749</v>
      </c>
      <c r="AL4209" s="13" t="s">
        <v>50</v>
      </c>
      <c r="AM4209" s="13" t="s">
        <v>39475</v>
      </c>
      <c r="AN4209" s="13" t="s">
        <v>66</v>
      </c>
      <c r="AO4209" s="13" t="s">
        <v>39476</v>
      </c>
      <c r="AP4209" s="21" t="s">
        <v>39477</v>
      </c>
      <c r="AQ4209" s="15" t="s">
        <v>50</v>
      </c>
      <c r="AR4209" s="13" t="s">
        <v>50</v>
      </c>
    </row>
    <row r="4210" spans="1:44" ht="15" thickBot="1">
      <c r="A4210" s="4" t="s">
        <v>39478</v>
      </c>
      <c r="B4210" s="7" t="s">
        <v>50</v>
      </c>
      <c r="C4210" s="6">
        <v>43466</v>
      </c>
      <c r="D4210" s="7" t="s">
        <v>45</v>
      </c>
      <c r="E4210" s="7" t="s">
        <v>46</v>
      </c>
      <c r="F4210" s="7" t="s">
        <v>70</v>
      </c>
      <c r="G4210" s="7" t="s">
        <v>114</v>
      </c>
      <c r="H4210" s="7" t="s">
        <v>115</v>
      </c>
      <c r="I4210" s="7" t="s">
        <v>50</v>
      </c>
      <c r="J4210" s="6">
        <v>45504</v>
      </c>
      <c r="K4210" s="7" t="s">
        <v>116</v>
      </c>
      <c r="L4210" s="7" t="s">
        <v>6576</v>
      </c>
      <c r="M4210" s="7" t="s">
        <v>17022</v>
      </c>
      <c r="N4210" s="7" t="s">
        <v>1941</v>
      </c>
      <c r="O4210" s="7" t="s">
        <v>39479</v>
      </c>
      <c r="P4210" s="5">
        <v>182674</v>
      </c>
      <c r="Q4210" s="7" t="s">
        <v>1943</v>
      </c>
      <c r="R4210" s="34" t="s">
        <v>39480</v>
      </c>
      <c r="S4210" s="34" t="s">
        <v>39481</v>
      </c>
      <c r="T4210" s="7" t="s">
        <v>39482</v>
      </c>
      <c r="U4210" s="7" t="s">
        <v>39483</v>
      </c>
      <c r="V4210" s="7" t="s">
        <v>50</v>
      </c>
      <c r="W4210" s="7" t="s">
        <v>50</v>
      </c>
      <c r="X4210" s="7" t="s">
        <v>50</v>
      </c>
      <c r="Y4210" s="7" t="s">
        <v>50</v>
      </c>
      <c r="Z4210" s="7">
        <v>1</v>
      </c>
      <c r="AA4210" s="7" t="s">
        <v>50</v>
      </c>
      <c r="AB4210" s="7" t="s">
        <v>50</v>
      </c>
      <c r="AC4210" s="7" t="s">
        <v>50</v>
      </c>
      <c r="AD4210" s="7" t="s">
        <v>50</v>
      </c>
      <c r="AE4210" s="7" t="s">
        <v>50</v>
      </c>
      <c r="AF4210" s="7" t="s">
        <v>50</v>
      </c>
      <c r="AG4210" s="7" t="s">
        <v>50</v>
      </c>
      <c r="AH4210" s="7" t="s">
        <v>50</v>
      </c>
      <c r="AI4210" s="7" t="s">
        <v>50</v>
      </c>
      <c r="AJ4210" s="7" t="s">
        <v>50</v>
      </c>
      <c r="AK4210" s="7" t="s">
        <v>50</v>
      </c>
      <c r="AL4210" s="7" t="s">
        <v>50</v>
      </c>
      <c r="AM4210" s="7" t="s">
        <v>39484</v>
      </c>
      <c r="AN4210" s="7" t="s">
        <v>66</v>
      </c>
      <c r="AO4210" s="7" t="s">
        <v>50</v>
      </c>
      <c r="AP4210" s="22" t="s">
        <v>39485</v>
      </c>
      <c r="AQ4210" s="9" t="s">
        <v>50</v>
      </c>
      <c r="AR4210" s="7" t="s">
        <v>255</v>
      </c>
    </row>
    <row r="4211" spans="1:44" ht="15" thickBot="1">
      <c r="A4211" s="10" t="s">
        <v>39486</v>
      </c>
      <c r="B4211" s="13" t="s">
        <v>50</v>
      </c>
      <c r="C4211" s="12">
        <v>45405</v>
      </c>
      <c r="D4211" s="13" t="s">
        <v>45</v>
      </c>
      <c r="E4211" s="13" t="s">
        <v>46</v>
      </c>
      <c r="F4211" s="13" t="s">
        <v>70</v>
      </c>
      <c r="G4211" s="27" t="s">
        <v>54945</v>
      </c>
      <c r="H4211" s="13" t="s">
        <v>50</v>
      </c>
      <c r="I4211" s="13" t="s">
        <v>50</v>
      </c>
      <c r="J4211" s="12">
        <v>45504</v>
      </c>
      <c r="K4211" s="13" t="s">
        <v>50</v>
      </c>
      <c r="L4211" s="13" t="s">
        <v>6576</v>
      </c>
      <c r="M4211" s="13" t="s">
        <v>39487</v>
      </c>
      <c r="N4211" s="13" t="s">
        <v>9583</v>
      </c>
      <c r="O4211" s="13" t="s">
        <v>39488</v>
      </c>
      <c r="P4211" s="11">
        <v>183081</v>
      </c>
      <c r="Q4211" s="13" t="s">
        <v>360</v>
      </c>
      <c r="R4211" s="29" t="s">
        <v>39489</v>
      </c>
      <c r="S4211" s="33" t="s">
        <v>39490</v>
      </c>
      <c r="T4211" s="13" t="s">
        <v>39491</v>
      </c>
      <c r="U4211" s="13">
        <v>31612679462</v>
      </c>
      <c r="V4211" s="13" t="s">
        <v>50</v>
      </c>
      <c r="W4211" s="13" t="s">
        <v>50</v>
      </c>
      <c r="X4211" s="13" t="s">
        <v>50</v>
      </c>
      <c r="Y4211" s="13" t="s">
        <v>50</v>
      </c>
      <c r="Z4211" s="13">
        <v>1</v>
      </c>
      <c r="AA4211" s="13" t="s">
        <v>50</v>
      </c>
      <c r="AB4211" s="13" t="s">
        <v>50</v>
      </c>
      <c r="AC4211" s="13" t="s">
        <v>50</v>
      </c>
      <c r="AD4211" s="13" t="s">
        <v>50</v>
      </c>
      <c r="AE4211" s="13" t="s">
        <v>50</v>
      </c>
      <c r="AF4211" s="13" t="s">
        <v>50</v>
      </c>
      <c r="AG4211" s="13" t="s">
        <v>50</v>
      </c>
      <c r="AH4211" s="13" t="s">
        <v>50</v>
      </c>
      <c r="AI4211" s="13" t="s">
        <v>50</v>
      </c>
      <c r="AJ4211" s="13" t="s">
        <v>50</v>
      </c>
      <c r="AK4211" s="13" t="s">
        <v>50</v>
      </c>
      <c r="AL4211" s="13" t="s">
        <v>50</v>
      </c>
      <c r="AM4211" s="13" t="s">
        <v>39492</v>
      </c>
      <c r="AN4211" s="13" t="s">
        <v>66</v>
      </c>
      <c r="AO4211" s="13" t="s">
        <v>39493</v>
      </c>
      <c r="AP4211" s="21" t="s">
        <v>39494</v>
      </c>
      <c r="AQ4211" s="15" t="s">
        <v>50</v>
      </c>
      <c r="AR4211" s="13" t="s">
        <v>50</v>
      </c>
    </row>
    <row r="4212" spans="1:44" ht="15" thickBot="1">
      <c r="A4212" s="4" t="s">
        <v>39495</v>
      </c>
      <c r="B4212" s="7" t="s">
        <v>50</v>
      </c>
      <c r="C4212" s="7" t="s">
        <v>50</v>
      </c>
      <c r="D4212" s="7" t="s">
        <v>45</v>
      </c>
      <c r="E4212" s="7" t="s">
        <v>46</v>
      </c>
      <c r="F4212" s="7" t="s">
        <v>70</v>
      </c>
      <c r="G4212" s="27" t="s">
        <v>54945</v>
      </c>
      <c r="H4212" s="7" t="s">
        <v>50</v>
      </c>
      <c r="I4212" s="7" t="s">
        <v>50</v>
      </c>
      <c r="J4212" s="6">
        <v>45503</v>
      </c>
      <c r="K4212" s="7" t="s">
        <v>50</v>
      </c>
      <c r="L4212" s="7" t="s">
        <v>1624</v>
      </c>
      <c r="M4212" s="7" t="s">
        <v>39496</v>
      </c>
      <c r="N4212" s="7" t="s">
        <v>50</v>
      </c>
      <c r="O4212" s="7" t="s">
        <v>39497</v>
      </c>
      <c r="P4212" s="5">
        <v>183517</v>
      </c>
      <c r="Q4212" s="7" t="s">
        <v>50</v>
      </c>
      <c r="R4212" s="28" t="s">
        <v>39498</v>
      </c>
      <c r="S4212" s="34" t="s">
        <v>39499</v>
      </c>
      <c r="T4212" s="7" t="s">
        <v>50</v>
      </c>
      <c r="U4212" s="7" t="s">
        <v>50</v>
      </c>
      <c r="V4212" s="7">
        <v>1000000</v>
      </c>
      <c r="W4212" s="7" t="s">
        <v>60</v>
      </c>
      <c r="X4212" s="7">
        <v>1000000</v>
      </c>
      <c r="Y4212" s="7" t="s">
        <v>467</v>
      </c>
      <c r="Z4212" s="7">
        <v>1</v>
      </c>
      <c r="AA4212" s="7">
        <v>1000000</v>
      </c>
      <c r="AB4212" s="7" t="s">
        <v>60</v>
      </c>
      <c r="AC4212" s="7">
        <v>1000000</v>
      </c>
      <c r="AD4212" s="7" t="s">
        <v>1624</v>
      </c>
      <c r="AE4212" s="7">
        <v>1000000</v>
      </c>
      <c r="AF4212" s="7" t="s">
        <v>60</v>
      </c>
      <c r="AG4212" s="7">
        <v>1000000</v>
      </c>
      <c r="AH4212" s="7">
        <v>1000000</v>
      </c>
      <c r="AI4212" s="7" t="s">
        <v>60</v>
      </c>
      <c r="AJ4212" s="7">
        <v>1000000</v>
      </c>
      <c r="AK4212" s="7" t="s">
        <v>39500</v>
      </c>
      <c r="AL4212" s="7" t="s">
        <v>50</v>
      </c>
      <c r="AM4212" s="7" t="s">
        <v>39501</v>
      </c>
      <c r="AN4212" s="7" t="s">
        <v>66</v>
      </c>
      <c r="AO4212" s="7" t="s">
        <v>39502</v>
      </c>
      <c r="AP4212" s="22" t="s">
        <v>39503</v>
      </c>
      <c r="AQ4212" s="9" t="s">
        <v>50</v>
      </c>
      <c r="AR4212" s="7" t="s">
        <v>50</v>
      </c>
    </row>
    <row r="4213" spans="1:44" ht="15" thickBot="1">
      <c r="A4213" s="10" t="s">
        <v>39504</v>
      </c>
      <c r="B4213" s="13" t="s">
        <v>50</v>
      </c>
      <c r="C4213" s="12">
        <v>44927</v>
      </c>
      <c r="D4213" s="13" t="s">
        <v>45</v>
      </c>
      <c r="E4213" s="13" t="s">
        <v>46</v>
      </c>
      <c r="F4213" s="13" t="s">
        <v>70</v>
      </c>
      <c r="G4213" s="27" t="s">
        <v>54945</v>
      </c>
      <c r="H4213" s="13" t="s">
        <v>50</v>
      </c>
      <c r="I4213" s="13" t="s">
        <v>50</v>
      </c>
      <c r="J4213" s="12">
        <v>45502</v>
      </c>
      <c r="K4213" s="13" t="s">
        <v>50</v>
      </c>
      <c r="L4213" s="13" t="s">
        <v>467</v>
      </c>
      <c r="M4213" s="13" t="s">
        <v>1913</v>
      </c>
      <c r="N4213" s="13" t="s">
        <v>50</v>
      </c>
      <c r="O4213" s="13" t="s">
        <v>39505</v>
      </c>
      <c r="P4213" s="11">
        <v>184182</v>
      </c>
      <c r="Q4213" s="13" t="s">
        <v>50</v>
      </c>
      <c r="R4213" s="33" t="s">
        <v>39506</v>
      </c>
      <c r="S4213" s="33" t="s">
        <v>39507</v>
      </c>
      <c r="T4213" s="13" t="s">
        <v>50</v>
      </c>
      <c r="U4213" s="13" t="s">
        <v>50</v>
      </c>
      <c r="V4213" s="13">
        <v>2500000</v>
      </c>
      <c r="W4213" s="13" t="s">
        <v>60</v>
      </c>
      <c r="X4213" s="13">
        <v>2500000</v>
      </c>
      <c r="Y4213" s="13" t="s">
        <v>467</v>
      </c>
      <c r="Z4213" s="13">
        <v>1</v>
      </c>
      <c r="AA4213" s="13">
        <v>2500000</v>
      </c>
      <c r="AB4213" s="13" t="s">
        <v>60</v>
      </c>
      <c r="AC4213" s="13">
        <v>2500000</v>
      </c>
      <c r="AD4213" s="13" t="s">
        <v>467</v>
      </c>
      <c r="AE4213" s="13">
        <v>2500000</v>
      </c>
      <c r="AF4213" s="13" t="s">
        <v>60</v>
      </c>
      <c r="AG4213" s="13">
        <v>2500000</v>
      </c>
      <c r="AH4213" s="13">
        <v>2500000</v>
      </c>
      <c r="AI4213" s="13" t="s">
        <v>60</v>
      </c>
      <c r="AJ4213" s="13">
        <v>2500000</v>
      </c>
      <c r="AK4213" s="13" t="s">
        <v>28539</v>
      </c>
      <c r="AL4213" s="13" t="s">
        <v>50</v>
      </c>
      <c r="AM4213" s="13" t="s">
        <v>39508</v>
      </c>
      <c r="AN4213" s="13" t="s">
        <v>66</v>
      </c>
      <c r="AO4213" s="13" t="s">
        <v>39509</v>
      </c>
      <c r="AP4213" s="21" t="s">
        <v>39510</v>
      </c>
      <c r="AQ4213" s="15" t="s">
        <v>50</v>
      </c>
      <c r="AR4213" s="13" t="s">
        <v>50</v>
      </c>
    </row>
    <row r="4214" spans="1:44" ht="15" thickBot="1">
      <c r="A4214" s="4" t="s">
        <v>39511</v>
      </c>
      <c r="B4214" s="7" t="s">
        <v>50</v>
      </c>
      <c r="C4214" s="7" t="s">
        <v>50</v>
      </c>
      <c r="D4214" s="7" t="s">
        <v>45</v>
      </c>
      <c r="E4214" s="7" t="s">
        <v>46</v>
      </c>
      <c r="F4214" s="7" t="s">
        <v>70</v>
      </c>
      <c r="G4214" s="27" t="s">
        <v>54945</v>
      </c>
      <c r="H4214" s="7" t="s">
        <v>240</v>
      </c>
      <c r="I4214" s="7" t="s">
        <v>50</v>
      </c>
      <c r="J4214" s="6">
        <v>45502</v>
      </c>
      <c r="K4214" s="7" t="s">
        <v>50</v>
      </c>
      <c r="L4214" s="7" t="s">
        <v>290</v>
      </c>
      <c r="M4214" s="7" t="s">
        <v>39512</v>
      </c>
      <c r="N4214" s="7" t="s">
        <v>38532</v>
      </c>
      <c r="O4214" s="7" t="s">
        <v>39513</v>
      </c>
      <c r="P4214" s="5">
        <v>185818</v>
      </c>
      <c r="Q4214" s="7" t="s">
        <v>77</v>
      </c>
      <c r="R4214" s="34" t="s">
        <v>39514</v>
      </c>
      <c r="S4214" s="34" t="s">
        <v>39515</v>
      </c>
      <c r="T4214" s="7" t="s">
        <v>39516</v>
      </c>
      <c r="U4214" s="7" t="s">
        <v>50</v>
      </c>
      <c r="V4214" s="7" t="s">
        <v>50</v>
      </c>
      <c r="W4214" s="7" t="s">
        <v>50</v>
      </c>
      <c r="X4214" s="7" t="s">
        <v>50</v>
      </c>
      <c r="Y4214" s="7" t="s">
        <v>290</v>
      </c>
      <c r="Z4214" s="7">
        <v>1</v>
      </c>
      <c r="AA4214" s="7" t="s">
        <v>50</v>
      </c>
      <c r="AB4214" s="7" t="s">
        <v>50</v>
      </c>
      <c r="AC4214" s="7" t="s">
        <v>50</v>
      </c>
      <c r="AD4214" s="7" t="s">
        <v>290</v>
      </c>
      <c r="AE4214" s="7" t="s">
        <v>50</v>
      </c>
      <c r="AF4214" s="7" t="s">
        <v>50</v>
      </c>
      <c r="AG4214" s="7" t="s">
        <v>50</v>
      </c>
      <c r="AH4214" s="7" t="s">
        <v>50</v>
      </c>
      <c r="AI4214" s="7" t="s">
        <v>50</v>
      </c>
      <c r="AJ4214" s="7" t="s">
        <v>50</v>
      </c>
      <c r="AK4214" s="7" t="s">
        <v>37639</v>
      </c>
      <c r="AL4214" s="7" t="s">
        <v>50</v>
      </c>
      <c r="AM4214" s="7" t="s">
        <v>39517</v>
      </c>
      <c r="AN4214" s="7" t="s">
        <v>66</v>
      </c>
      <c r="AO4214" s="7" t="s">
        <v>39518</v>
      </c>
      <c r="AP4214" s="22" t="s">
        <v>39519</v>
      </c>
      <c r="AQ4214" s="9" t="s">
        <v>50</v>
      </c>
      <c r="AR4214" s="7" t="s">
        <v>50</v>
      </c>
    </row>
    <row r="4215" spans="1:44" ht="15" thickBot="1">
      <c r="A4215" s="10" t="s">
        <v>39520</v>
      </c>
      <c r="B4215" s="13" t="s">
        <v>50</v>
      </c>
      <c r="C4215" s="12">
        <v>44562</v>
      </c>
      <c r="D4215" s="13" t="s">
        <v>45</v>
      </c>
      <c r="E4215" s="13" t="s">
        <v>46</v>
      </c>
      <c r="F4215" s="13" t="s">
        <v>70</v>
      </c>
      <c r="G4215" s="13" t="s">
        <v>50</v>
      </c>
      <c r="H4215" s="13" t="s">
        <v>50</v>
      </c>
      <c r="I4215" s="13" t="s">
        <v>50</v>
      </c>
      <c r="J4215" s="12">
        <v>45503</v>
      </c>
      <c r="K4215" s="13" t="s">
        <v>50</v>
      </c>
      <c r="L4215" s="13" t="s">
        <v>1624</v>
      </c>
      <c r="M4215" s="13" t="s">
        <v>4250</v>
      </c>
      <c r="N4215" s="13" t="s">
        <v>133</v>
      </c>
      <c r="O4215" s="13" t="s">
        <v>39521</v>
      </c>
      <c r="P4215" s="11">
        <v>190557</v>
      </c>
      <c r="Q4215" s="13" t="s">
        <v>135</v>
      </c>
      <c r="R4215" s="33" t="s">
        <v>39522</v>
      </c>
      <c r="S4215" s="33" t="s">
        <v>39523</v>
      </c>
      <c r="T4215" s="13" t="s">
        <v>50</v>
      </c>
      <c r="U4215" s="13" t="s">
        <v>50</v>
      </c>
      <c r="V4215" s="13">
        <v>750000</v>
      </c>
      <c r="W4215" s="13" t="s">
        <v>139</v>
      </c>
      <c r="X4215" s="13">
        <v>964308</v>
      </c>
      <c r="Y4215" s="13" t="s">
        <v>467</v>
      </c>
      <c r="Z4215" s="13">
        <v>1</v>
      </c>
      <c r="AA4215" s="13">
        <v>750000</v>
      </c>
      <c r="AB4215" s="13" t="s">
        <v>139</v>
      </c>
      <c r="AC4215" s="13">
        <v>964308</v>
      </c>
      <c r="AD4215" s="13" t="s">
        <v>1624</v>
      </c>
      <c r="AE4215" s="13">
        <v>750000</v>
      </c>
      <c r="AF4215" s="13" t="s">
        <v>139</v>
      </c>
      <c r="AG4215" s="13">
        <v>964308</v>
      </c>
      <c r="AH4215" s="13">
        <v>750000</v>
      </c>
      <c r="AI4215" s="13" t="s">
        <v>139</v>
      </c>
      <c r="AJ4215" s="13">
        <v>964308</v>
      </c>
      <c r="AK4215" s="13" t="s">
        <v>19008</v>
      </c>
      <c r="AL4215" s="13" t="s">
        <v>50</v>
      </c>
      <c r="AM4215" s="13" t="s">
        <v>39524</v>
      </c>
      <c r="AN4215" s="13" t="s">
        <v>993</v>
      </c>
      <c r="AO4215" s="13" t="s">
        <v>39525</v>
      </c>
      <c r="AP4215" s="21" t="s">
        <v>39526</v>
      </c>
      <c r="AQ4215" s="15" t="s">
        <v>50</v>
      </c>
      <c r="AR4215" s="13" t="s">
        <v>50</v>
      </c>
    </row>
    <row r="4216" spans="1:44" ht="15" thickBot="1">
      <c r="A4216" s="4" t="s">
        <v>39527</v>
      </c>
      <c r="B4216" s="7" t="s">
        <v>50</v>
      </c>
      <c r="C4216" s="6">
        <v>44562</v>
      </c>
      <c r="D4216" s="7" t="s">
        <v>45</v>
      </c>
      <c r="E4216" s="7" t="s">
        <v>50</v>
      </c>
      <c r="F4216" s="7" t="s">
        <v>70</v>
      </c>
      <c r="G4216" s="27" t="s">
        <v>54945</v>
      </c>
      <c r="H4216" s="7" t="s">
        <v>50</v>
      </c>
      <c r="I4216" s="7" t="s">
        <v>50</v>
      </c>
      <c r="J4216" s="6">
        <v>45502</v>
      </c>
      <c r="K4216" s="7" t="s">
        <v>50</v>
      </c>
      <c r="L4216" s="7" t="s">
        <v>1624</v>
      </c>
      <c r="M4216" s="7" t="s">
        <v>39528</v>
      </c>
      <c r="N4216" s="7" t="s">
        <v>50</v>
      </c>
      <c r="O4216" s="7" t="s">
        <v>39529</v>
      </c>
      <c r="P4216" s="5">
        <v>191569</v>
      </c>
      <c r="Q4216" s="7" t="s">
        <v>50</v>
      </c>
      <c r="R4216" s="34" t="s">
        <v>39530</v>
      </c>
      <c r="S4216" s="34" t="s">
        <v>39531</v>
      </c>
      <c r="T4216" s="7" t="s">
        <v>50</v>
      </c>
      <c r="U4216" s="7" t="s">
        <v>50</v>
      </c>
      <c r="V4216" s="7">
        <v>1000000</v>
      </c>
      <c r="W4216" s="7" t="s">
        <v>60</v>
      </c>
      <c r="X4216" s="7">
        <v>1000000</v>
      </c>
      <c r="Y4216" s="7" t="s">
        <v>467</v>
      </c>
      <c r="Z4216" s="7">
        <v>1</v>
      </c>
      <c r="AA4216" s="7">
        <v>1000000</v>
      </c>
      <c r="AB4216" s="7" t="s">
        <v>60</v>
      </c>
      <c r="AC4216" s="7">
        <v>1000000</v>
      </c>
      <c r="AD4216" s="7" t="s">
        <v>1624</v>
      </c>
      <c r="AE4216" s="7">
        <v>1000000</v>
      </c>
      <c r="AF4216" s="7" t="s">
        <v>60</v>
      </c>
      <c r="AG4216" s="7">
        <v>1000000</v>
      </c>
      <c r="AH4216" s="7">
        <v>1000000</v>
      </c>
      <c r="AI4216" s="7" t="s">
        <v>60</v>
      </c>
      <c r="AJ4216" s="7">
        <v>1000000</v>
      </c>
      <c r="AK4216" s="7" t="s">
        <v>39532</v>
      </c>
      <c r="AL4216" s="7" t="s">
        <v>50</v>
      </c>
      <c r="AM4216" s="7" t="s">
        <v>39533</v>
      </c>
      <c r="AN4216" s="7" t="s">
        <v>66</v>
      </c>
      <c r="AO4216" s="7" t="s">
        <v>39534</v>
      </c>
      <c r="AP4216" s="22" t="s">
        <v>39535</v>
      </c>
      <c r="AQ4216" s="9" t="s">
        <v>50</v>
      </c>
      <c r="AR4216" s="7" t="s">
        <v>50</v>
      </c>
    </row>
    <row r="4217" spans="1:44" ht="15" thickBot="1">
      <c r="A4217" s="10" t="s">
        <v>39536</v>
      </c>
      <c r="B4217" s="13" t="s">
        <v>50</v>
      </c>
      <c r="C4217" s="12">
        <v>40909</v>
      </c>
      <c r="D4217" s="13" t="s">
        <v>45</v>
      </c>
      <c r="E4217" s="13" t="s">
        <v>46</v>
      </c>
      <c r="F4217" s="13" t="s">
        <v>70</v>
      </c>
      <c r="G4217" s="27" t="s">
        <v>54945</v>
      </c>
      <c r="H4217" s="13" t="s">
        <v>2964</v>
      </c>
      <c r="I4217" s="13" t="s">
        <v>50</v>
      </c>
      <c r="J4217" s="12">
        <v>45504</v>
      </c>
      <c r="K4217" s="13" t="s">
        <v>50</v>
      </c>
      <c r="L4217" s="13" t="s">
        <v>6576</v>
      </c>
      <c r="M4217" s="13" t="s">
        <v>39537</v>
      </c>
      <c r="N4217" s="13" t="s">
        <v>39538</v>
      </c>
      <c r="O4217" s="13" t="s">
        <v>39539</v>
      </c>
      <c r="P4217" s="11">
        <v>197358</v>
      </c>
      <c r="Q4217" s="13" t="s">
        <v>1783</v>
      </c>
      <c r="R4217" s="33" t="s">
        <v>39540</v>
      </c>
      <c r="S4217" s="33" t="s">
        <v>39541</v>
      </c>
      <c r="T4217" s="13" t="s">
        <v>39542</v>
      </c>
      <c r="U4217" s="13">
        <v>547703717</v>
      </c>
      <c r="V4217" s="13" t="s">
        <v>50</v>
      </c>
      <c r="W4217" s="13" t="s">
        <v>50</v>
      </c>
      <c r="X4217" s="13" t="s">
        <v>50</v>
      </c>
      <c r="Y4217" s="13" t="s">
        <v>50</v>
      </c>
      <c r="Z4217" s="13">
        <v>1</v>
      </c>
      <c r="AA4217" s="13" t="s">
        <v>50</v>
      </c>
      <c r="AB4217" s="13" t="s">
        <v>50</v>
      </c>
      <c r="AC4217" s="13" t="s">
        <v>50</v>
      </c>
      <c r="AD4217" s="13" t="s">
        <v>50</v>
      </c>
      <c r="AE4217" s="13" t="s">
        <v>50</v>
      </c>
      <c r="AF4217" s="13" t="s">
        <v>50</v>
      </c>
      <c r="AG4217" s="13" t="s">
        <v>50</v>
      </c>
      <c r="AH4217" s="13" t="s">
        <v>50</v>
      </c>
      <c r="AI4217" s="13" t="s">
        <v>50</v>
      </c>
      <c r="AJ4217" s="13" t="s">
        <v>50</v>
      </c>
      <c r="AK4217" s="13" t="s">
        <v>50</v>
      </c>
      <c r="AL4217" s="13" t="s">
        <v>50</v>
      </c>
      <c r="AM4217" s="13" t="s">
        <v>39543</v>
      </c>
      <c r="AN4217" s="13" t="s">
        <v>66</v>
      </c>
      <c r="AO4217" s="13" t="s">
        <v>39542</v>
      </c>
      <c r="AP4217" s="15" t="s">
        <v>50</v>
      </c>
      <c r="AQ4217" s="21" t="s">
        <v>39544</v>
      </c>
      <c r="AR4217" s="13" t="s">
        <v>50</v>
      </c>
    </row>
    <row r="4218" spans="1:44" ht="15" thickBot="1">
      <c r="A4218" s="4" t="s">
        <v>39545</v>
      </c>
      <c r="B4218" s="7" t="s">
        <v>50</v>
      </c>
      <c r="C4218" s="6">
        <v>43672</v>
      </c>
      <c r="D4218" s="7" t="s">
        <v>45</v>
      </c>
      <c r="E4218" s="7" t="s">
        <v>46</v>
      </c>
      <c r="F4218" s="7" t="s">
        <v>70</v>
      </c>
      <c r="G4218" s="27" t="s">
        <v>54945</v>
      </c>
      <c r="H4218" s="7" t="s">
        <v>50</v>
      </c>
      <c r="I4218" s="7" t="s">
        <v>50</v>
      </c>
      <c r="J4218" s="6">
        <v>45504</v>
      </c>
      <c r="K4218" s="7" t="s">
        <v>50</v>
      </c>
      <c r="L4218" s="7" t="s">
        <v>6576</v>
      </c>
      <c r="M4218" s="7" t="s">
        <v>39546</v>
      </c>
      <c r="N4218" s="7" t="s">
        <v>1670</v>
      </c>
      <c r="O4218" s="7" t="s">
        <v>39547</v>
      </c>
      <c r="P4218" s="5">
        <v>199603</v>
      </c>
      <c r="Q4218" s="7" t="s">
        <v>397</v>
      </c>
      <c r="R4218" s="34" t="s">
        <v>39548</v>
      </c>
      <c r="S4218" s="34" t="s">
        <v>39549</v>
      </c>
      <c r="T4218" s="7" t="s">
        <v>39550</v>
      </c>
      <c r="U4218" s="7" t="s">
        <v>50</v>
      </c>
      <c r="V4218" s="7" t="s">
        <v>50</v>
      </c>
      <c r="W4218" s="7" t="s">
        <v>50</v>
      </c>
      <c r="X4218" s="7" t="s">
        <v>50</v>
      </c>
      <c r="Y4218" s="7" t="s">
        <v>50</v>
      </c>
      <c r="Z4218" s="7">
        <v>1</v>
      </c>
      <c r="AA4218" s="7" t="s">
        <v>50</v>
      </c>
      <c r="AB4218" s="7" t="s">
        <v>50</v>
      </c>
      <c r="AC4218" s="7" t="s">
        <v>50</v>
      </c>
      <c r="AD4218" s="7" t="s">
        <v>50</v>
      </c>
      <c r="AE4218" s="7" t="s">
        <v>50</v>
      </c>
      <c r="AF4218" s="7" t="s">
        <v>50</v>
      </c>
      <c r="AG4218" s="7" t="s">
        <v>50</v>
      </c>
      <c r="AH4218" s="7" t="s">
        <v>50</v>
      </c>
      <c r="AI4218" s="7" t="s">
        <v>50</v>
      </c>
      <c r="AJ4218" s="7" t="s">
        <v>50</v>
      </c>
      <c r="AK4218" s="7" t="s">
        <v>50</v>
      </c>
      <c r="AL4218" s="7" t="s">
        <v>50</v>
      </c>
      <c r="AM4218" s="7" t="s">
        <v>39551</v>
      </c>
      <c r="AN4218" s="7" t="s">
        <v>66</v>
      </c>
      <c r="AO4218" s="7" t="s">
        <v>39552</v>
      </c>
      <c r="AP4218" s="22" t="s">
        <v>39553</v>
      </c>
      <c r="AQ4218" s="9" t="s">
        <v>50</v>
      </c>
      <c r="AR4218" s="7" t="s">
        <v>50</v>
      </c>
    </row>
    <row r="4219" spans="1:44" ht="15" thickBot="1">
      <c r="A4219" s="10" t="s">
        <v>39554</v>
      </c>
      <c r="B4219" s="13" t="s">
        <v>50</v>
      </c>
      <c r="C4219" s="12">
        <v>38353</v>
      </c>
      <c r="D4219" s="13" t="s">
        <v>45</v>
      </c>
      <c r="E4219" s="13" t="s">
        <v>46</v>
      </c>
      <c r="F4219" s="13" t="s">
        <v>47</v>
      </c>
      <c r="G4219" s="27" t="s">
        <v>54945</v>
      </c>
      <c r="H4219" s="13" t="s">
        <v>240</v>
      </c>
      <c r="I4219" s="13" t="s">
        <v>50</v>
      </c>
      <c r="J4219" s="12">
        <v>45502</v>
      </c>
      <c r="K4219" s="13" t="s">
        <v>89</v>
      </c>
      <c r="L4219" s="13" t="s">
        <v>62</v>
      </c>
      <c r="M4219" s="13" t="s">
        <v>10767</v>
      </c>
      <c r="N4219" s="13" t="s">
        <v>133</v>
      </c>
      <c r="O4219" s="13" t="s">
        <v>39555</v>
      </c>
      <c r="P4219" s="11">
        <v>202219</v>
      </c>
      <c r="Q4219" s="13" t="s">
        <v>135</v>
      </c>
      <c r="R4219" s="33" t="s">
        <v>39556</v>
      </c>
      <c r="S4219" s="33" t="s">
        <v>39557</v>
      </c>
      <c r="T4219" s="13" t="s">
        <v>50</v>
      </c>
      <c r="U4219" s="13" t="s">
        <v>50</v>
      </c>
      <c r="V4219" s="13">
        <v>450000</v>
      </c>
      <c r="W4219" s="13" t="s">
        <v>139</v>
      </c>
      <c r="X4219" s="13">
        <v>577965</v>
      </c>
      <c r="Y4219" s="13" t="s">
        <v>61</v>
      </c>
      <c r="Z4219" s="13">
        <v>2</v>
      </c>
      <c r="AA4219" s="13">
        <v>450000</v>
      </c>
      <c r="AB4219" s="13" t="s">
        <v>139</v>
      </c>
      <c r="AC4219" s="13">
        <v>577965</v>
      </c>
      <c r="AD4219" s="13" t="s">
        <v>62</v>
      </c>
      <c r="AE4219" s="13">
        <v>1600000</v>
      </c>
      <c r="AF4219" s="13" t="s">
        <v>139</v>
      </c>
      <c r="AG4219" s="13">
        <v>2109483</v>
      </c>
      <c r="AH4219" s="13">
        <v>1600000</v>
      </c>
      <c r="AI4219" s="13" t="s">
        <v>139</v>
      </c>
      <c r="AJ4219" s="13">
        <v>2109483</v>
      </c>
      <c r="AK4219" s="13" t="s">
        <v>39558</v>
      </c>
      <c r="AL4219" s="13" t="s">
        <v>50</v>
      </c>
      <c r="AM4219" s="13" t="s">
        <v>39559</v>
      </c>
      <c r="AN4219" s="13" t="s">
        <v>66</v>
      </c>
      <c r="AO4219" s="13" t="s">
        <v>39560</v>
      </c>
      <c r="AP4219" s="15" t="s">
        <v>50</v>
      </c>
      <c r="AQ4219" s="21" t="s">
        <v>39561</v>
      </c>
      <c r="AR4219" s="13" t="s">
        <v>50</v>
      </c>
    </row>
    <row r="4220" spans="1:44" ht="15" thickBot="1">
      <c r="A4220" s="4" t="s">
        <v>39562</v>
      </c>
      <c r="B4220" s="7" t="s">
        <v>50</v>
      </c>
      <c r="C4220" s="6">
        <v>44927</v>
      </c>
      <c r="D4220" s="7" t="s">
        <v>45</v>
      </c>
      <c r="E4220" s="7" t="s">
        <v>46</v>
      </c>
      <c r="F4220" s="7" t="s">
        <v>70</v>
      </c>
      <c r="G4220" s="27" t="s">
        <v>54945</v>
      </c>
      <c r="H4220" s="7" t="s">
        <v>50</v>
      </c>
      <c r="I4220" s="7" t="s">
        <v>50</v>
      </c>
      <c r="J4220" s="6">
        <v>45502</v>
      </c>
      <c r="K4220" s="7" t="s">
        <v>50</v>
      </c>
      <c r="L4220" s="7" t="s">
        <v>1624</v>
      </c>
      <c r="M4220" s="7" t="s">
        <v>15020</v>
      </c>
      <c r="N4220" s="7" t="s">
        <v>50</v>
      </c>
      <c r="O4220" s="7" t="s">
        <v>39563</v>
      </c>
      <c r="P4220" s="5">
        <v>203122</v>
      </c>
      <c r="Q4220" s="7" t="s">
        <v>50</v>
      </c>
      <c r="R4220" s="34" t="s">
        <v>39564</v>
      </c>
      <c r="S4220" s="34" t="s">
        <v>39565</v>
      </c>
      <c r="T4220" s="7" t="s">
        <v>39566</v>
      </c>
      <c r="U4220" s="7" t="s">
        <v>50</v>
      </c>
      <c r="V4220" s="7">
        <v>325000</v>
      </c>
      <c r="W4220" s="7" t="s">
        <v>60</v>
      </c>
      <c r="X4220" s="7">
        <v>325000</v>
      </c>
      <c r="Y4220" s="7" t="s">
        <v>467</v>
      </c>
      <c r="Z4220" s="7">
        <v>1</v>
      </c>
      <c r="AA4220" s="7">
        <v>325000</v>
      </c>
      <c r="AB4220" s="7" t="s">
        <v>60</v>
      </c>
      <c r="AC4220" s="7">
        <v>325000</v>
      </c>
      <c r="AD4220" s="7" t="s">
        <v>1624</v>
      </c>
      <c r="AE4220" s="7">
        <v>325000</v>
      </c>
      <c r="AF4220" s="7" t="s">
        <v>60</v>
      </c>
      <c r="AG4220" s="7">
        <v>325000</v>
      </c>
      <c r="AH4220" s="7">
        <v>325000</v>
      </c>
      <c r="AI4220" s="7" t="s">
        <v>60</v>
      </c>
      <c r="AJ4220" s="7">
        <v>325000</v>
      </c>
      <c r="AK4220" s="7" t="s">
        <v>39567</v>
      </c>
      <c r="AL4220" s="7" t="s">
        <v>50</v>
      </c>
      <c r="AM4220" s="7" t="s">
        <v>39568</v>
      </c>
      <c r="AN4220" s="7" t="s">
        <v>253</v>
      </c>
      <c r="AO4220" s="7" t="s">
        <v>39569</v>
      </c>
      <c r="AP4220" s="22" t="s">
        <v>39570</v>
      </c>
      <c r="AQ4220" s="9" t="s">
        <v>50</v>
      </c>
      <c r="AR4220" s="7" t="s">
        <v>50</v>
      </c>
    </row>
    <row r="4221" spans="1:44" ht="15" thickBot="1">
      <c r="A4221" s="10" t="s">
        <v>10086</v>
      </c>
      <c r="B4221" s="13" t="s">
        <v>50</v>
      </c>
      <c r="C4221" s="12">
        <v>44558</v>
      </c>
      <c r="D4221" s="13" t="s">
        <v>45</v>
      </c>
      <c r="E4221" s="13" t="s">
        <v>46</v>
      </c>
      <c r="F4221" s="13" t="s">
        <v>70</v>
      </c>
      <c r="G4221" s="27" t="s">
        <v>54945</v>
      </c>
      <c r="H4221" s="13" t="s">
        <v>50</v>
      </c>
      <c r="I4221" s="13" t="s">
        <v>50</v>
      </c>
      <c r="J4221" s="12">
        <v>45503</v>
      </c>
      <c r="K4221" s="13" t="s">
        <v>50</v>
      </c>
      <c r="L4221" s="13" t="s">
        <v>467</v>
      </c>
      <c r="M4221" s="13" t="s">
        <v>16206</v>
      </c>
      <c r="N4221" s="13" t="s">
        <v>5306</v>
      </c>
      <c r="O4221" s="13" t="s">
        <v>10088</v>
      </c>
      <c r="P4221" s="11">
        <v>206196</v>
      </c>
      <c r="Q4221" s="13" t="s">
        <v>245</v>
      </c>
      <c r="R4221" s="33" t="s">
        <v>10089</v>
      </c>
      <c r="S4221" s="33" t="s">
        <v>10090</v>
      </c>
      <c r="T4221" s="13" t="s">
        <v>10091</v>
      </c>
      <c r="U4221" s="13">
        <v>919000466777</v>
      </c>
      <c r="V4221" s="13" t="s">
        <v>50</v>
      </c>
      <c r="W4221" s="13" t="s">
        <v>50</v>
      </c>
      <c r="X4221" s="13" t="s">
        <v>50</v>
      </c>
      <c r="Y4221" s="13" t="s">
        <v>467</v>
      </c>
      <c r="Z4221" s="13">
        <v>2</v>
      </c>
      <c r="AA4221" s="13" t="s">
        <v>50</v>
      </c>
      <c r="AB4221" s="13" t="s">
        <v>50</v>
      </c>
      <c r="AC4221" s="13" t="s">
        <v>50</v>
      </c>
      <c r="AD4221" s="13" t="s">
        <v>467</v>
      </c>
      <c r="AE4221" s="13" t="s">
        <v>50</v>
      </c>
      <c r="AF4221" s="13" t="s">
        <v>50</v>
      </c>
      <c r="AG4221" s="13" t="s">
        <v>50</v>
      </c>
      <c r="AH4221" s="13">
        <v>150000</v>
      </c>
      <c r="AI4221" s="13" t="s">
        <v>60</v>
      </c>
      <c r="AJ4221" s="13">
        <v>150000</v>
      </c>
      <c r="AK4221" s="13" t="s">
        <v>50</v>
      </c>
      <c r="AL4221" s="13" t="s">
        <v>50</v>
      </c>
      <c r="AM4221" s="13" t="s">
        <v>10092</v>
      </c>
      <c r="AN4221" s="13" t="s">
        <v>993</v>
      </c>
      <c r="AO4221" s="13" t="s">
        <v>10091</v>
      </c>
      <c r="AP4221" s="21" t="s">
        <v>10093</v>
      </c>
      <c r="AQ4221" s="15" t="s">
        <v>50</v>
      </c>
      <c r="AR4221" s="13" t="s">
        <v>50</v>
      </c>
    </row>
    <row r="4222" spans="1:44" ht="15" thickBot="1">
      <c r="A4222" s="4" t="s">
        <v>39571</v>
      </c>
      <c r="B4222" s="7" t="s">
        <v>50</v>
      </c>
      <c r="C4222" s="6">
        <v>44943</v>
      </c>
      <c r="D4222" s="7" t="s">
        <v>45</v>
      </c>
      <c r="E4222" s="7" t="s">
        <v>46</v>
      </c>
      <c r="F4222" s="7" t="s">
        <v>70</v>
      </c>
      <c r="G4222" s="27" t="s">
        <v>54945</v>
      </c>
      <c r="H4222" s="7" t="s">
        <v>50</v>
      </c>
      <c r="I4222" s="7" t="s">
        <v>50</v>
      </c>
      <c r="J4222" s="6">
        <v>45504</v>
      </c>
      <c r="K4222" s="7" t="s">
        <v>50</v>
      </c>
      <c r="L4222" s="7" t="s">
        <v>6576</v>
      </c>
      <c r="M4222" s="7" t="s">
        <v>39572</v>
      </c>
      <c r="N4222" s="7" t="s">
        <v>39573</v>
      </c>
      <c r="O4222" s="7" t="s">
        <v>39574</v>
      </c>
      <c r="P4222" s="5">
        <v>206927</v>
      </c>
      <c r="Q4222" s="7" t="s">
        <v>360</v>
      </c>
      <c r="R4222" s="34" t="s">
        <v>39575</v>
      </c>
      <c r="S4222" s="34" t="s">
        <v>39576</v>
      </c>
      <c r="T4222" s="7" t="s">
        <v>39577</v>
      </c>
      <c r="U4222" s="7" t="s">
        <v>50</v>
      </c>
      <c r="V4222" s="7" t="s">
        <v>50</v>
      </c>
      <c r="W4222" s="7" t="s">
        <v>50</v>
      </c>
      <c r="X4222" s="7" t="s">
        <v>50</v>
      </c>
      <c r="Y4222" s="7" t="s">
        <v>50</v>
      </c>
      <c r="Z4222" s="7">
        <v>1</v>
      </c>
      <c r="AA4222" s="7" t="s">
        <v>50</v>
      </c>
      <c r="AB4222" s="7" t="s">
        <v>50</v>
      </c>
      <c r="AC4222" s="7" t="s">
        <v>50</v>
      </c>
      <c r="AD4222" s="7" t="s">
        <v>50</v>
      </c>
      <c r="AE4222" s="7" t="s">
        <v>50</v>
      </c>
      <c r="AF4222" s="7" t="s">
        <v>50</v>
      </c>
      <c r="AG4222" s="7" t="s">
        <v>50</v>
      </c>
      <c r="AH4222" s="7" t="s">
        <v>50</v>
      </c>
      <c r="AI4222" s="7" t="s">
        <v>50</v>
      </c>
      <c r="AJ4222" s="7" t="s">
        <v>50</v>
      </c>
      <c r="AK4222" s="7" t="s">
        <v>50</v>
      </c>
      <c r="AL4222" s="7" t="s">
        <v>50</v>
      </c>
      <c r="AM4222" s="7" t="s">
        <v>39578</v>
      </c>
      <c r="AN4222" s="7" t="s">
        <v>66</v>
      </c>
      <c r="AO4222" s="7" t="s">
        <v>39579</v>
      </c>
      <c r="AP4222" s="22" t="s">
        <v>39580</v>
      </c>
      <c r="AQ4222" s="9" t="s">
        <v>50</v>
      </c>
      <c r="AR4222" s="7" t="s">
        <v>50</v>
      </c>
    </row>
    <row r="4223" spans="1:44" ht="15" thickBot="1">
      <c r="A4223" s="10" t="s">
        <v>39581</v>
      </c>
      <c r="B4223" s="13" t="s">
        <v>50</v>
      </c>
      <c r="C4223" s="12">
        <v>43892</v>
      </c>
      <c r="D4223" s="13" t="s">
        <v>45</v>
      </c>
      <c r="E4223" s="13" t="s">
        <v>46</v>
      </c>
      <c r="F4223" s="13" t="s">
        <v>70</v>
      </c>
      <c r="G4223" s="27" t="s">
        <v>54945</v>
      </c>
      <c r="H4223" s="13" t="s">
        <v>50</v>
      </c>
      <c r="I4223" s="13" t="s">
        <v>50</v>
      </c>
      <c r="J4223" s="12">
        <v>45504</v>
      </c>
      <c r="K4223" s="13" t="s">
        <v>50</v>
      </c>
      <c r="L4223" s="13" t="s">
        <v>6576</v>
      </c>
      <c r="M4223" s="13" t="s">
        <v>39582</v>
      </c>
      <c r="N4223" s="13" t="s">
        <v>838</v>
      </c>
      <c r="O4223" s="13" t="s">
        <v>39583</v>
      </c>
      <c r="P4223" s="11">
        <v>208032</v>
      </c>
      <c r="Q4223" s="13" t="s">
        <v>218</v>
      </c>
      <c r="R4223" s="33" t="s">
        <v>39584</v>
      </c>
      <c r="S4223" s="33" t="s">
        <v>39585</v>
      </c>
      <c r="T4223" s="13" t="s">
        <v>39586</v>
      </c>
      <c r="U4223" s="13" t="s">
        <v>39587</v>
      </c>
      <c r="V4223" s="13" t="s">
        <v>50</v>
      </c>
      <c r="W4223" s="13" t="s">
        <v>50</v>
      </c>
      <c r="X4223" s="13" t="s">
        <v>50</v>
      </c>
      <c r="Y4223" s="13" t="s">
        <v>50</v>
      </c>
      <c r="Z4223" s="13">
        <v>1</v>
      </c>
      <c r="AA4223" s="13" t="s">
        <v>50</v>
      </c>
      <c r="AB4223" s="13" t="s">
        <v>50</v>
      </c>
      <c r="AC4223" s="13" t="s">
        <v>50</v>
      </c>
      <c r="AD4223" s="13" t="s">
        <v>50</v>
      </c>
      <c r="AE4223" s="13" t="s">
        <v>50</v>
      </c>
      <c r="AF4223" s="13" t="s">
        <v>50</v>
      </c>
      <c r="AG4223" s="13" t="s">
        <v>50</v>
      </c>
      <c r="AH4223" s="13" t="s">
        <v>50</v>
      </c>
      <c r="AI4223" s="13" t="s">
        <v>50</v>
      </c>
      <c r="AJ4223" s="13" t="s">
        <v>50</v>
      </c>
      <c r="AK4223" s="13" t="s">
        <v>50</v>
      </c>
      <c r="AL4223" s="13" t="s">
        <v>50</v>
      </c>
      <c r="AM4223" s="13" t="s">
        <v>39588</v>
      </c>
      <c r="AN4223" s="13" t="s">
        <v>66</v>
      </c>
      <c r="AO4223" s="13" t="s">
        <v>39589</v>
      </c>
      <c r="AP4223" s="21" t="s">
        <v>39590</v>
      </c>
      <c r="AQ4223" s="15" t="s">
        <v>50</v>
      </c>
      <c r="AR4223" s="13" t="s">
        <v>50</v>
      </c>
    </row>
    <row r="4224" spans="1:44" ht="15" thickBot="1">
      <c r="A4224" s="4" t="s">
        <v>39591</v>
      </c>
      <c r="B4224" s="7" t="s">
        <v>50</v>
      </c>
      <c r="C4224" s="6">
        <v>43466</v>
      </c>
      <c r="D4224" s="7" t="s">
        <v>45</v>
      </c>
      <c r="E4224" s="7" t="s">
        <v>46</v>
      </c>
      <c r="F4224" s="7" t="s">
        <v>70</v>
      </c>
      <c r="G4224" s="26" t="s">
        <v>54946</v>
      </c>
      <c r="H4224" s="7" t="s">
        <v>1112</v>
      </c>
      <c r="I4224" s="7" t="s">
        <v>50</v>
      </c>
      <c r="J4224" s="6">
        <v>45503</v>
      </c>
      <c r="K4224" s="7" t="s">
        <v>116</v>
      </c>
      <c r="L4224" s="7" t="s">
        <v>178</v>
      </c>
      <c r="M4224" s="7" t="s">
        <v>39592</v>
      </c>
      <c r="N4224" s="7" t="s">
        <v>39593</v>
      </c>
      <c r="O4224" s="7" t="s">
        <v>39594</v>
      </c>
      <c r="P4224" s="5">
        <v>218986</v>
      </c>
      <c r="Q4224" s="7" t="s">
        <v>670</v>
      </c>
      <c r="R4224" s="34" t="s">
        <v>39595</v>
      </c>
      <c r="S4224" s="34" t="s">
        <v>39596</v>
      </c>
      <c r="T4224" s="7" t="s">
        <v>39597</v>
      </c>
      <c r="U4224" s="7">
        <v>18775372643</v>
      </c>
      <c r="V4224" s="7">
        <v>12450965</v>
      </c>
      <c r="W4224" s="7" t="s">
        <v>60</v>
      </c>
      <c r="X4224" s="7">
        <v>12450965</v>
      </c>
      <c r="Y4224" s="7" t="s">
        <v>50</v>
      </c>
      <c r="Z4224" s="7">
        <v>2</v>
      </c>
      <c r="AA4224" s="7">
        <v>12450965</v>
      </c>
      <c r="AB4224" s="7" t="s">
        <v>60</v>
      </c>
      <c r="AC4224" s="7">
        <v>12450965</v>
      </c>
      <c r="AD4224" s="7" t="s">
        <v>178</v>
      </c>
      <c r="AE4224" s="7">
        <v>19304736</v>
      </c>
      <c r="AF4224" s="7" t="s">
        <v>60</v>
      </c>
      <c r="AG4224" s="7">
        <v>19304736</v>
      </c>
      <c r="AH4224" s="7">
        <v>19304736</v>
      </c>
      <c r="AI4224" s="7" t="s">
        <v>60</v>
      </c>
      <c r="AJ4224" s="7">
        <v>19304736</v>
      </c>
      <c r="AK4224" s="7" t="s">
        <v>50</v>
      </c>
      <c r="AL4224" s="7" t="s">
        <v>50</v>
      </c>
      <c r="AM4224" s="7" t="s">
        <v>39598</v>
      </c>
      <c r="AN4224" s="7" t="s">
        <v>66</v>
      </c>
      <c r="AO4224" s="7" t="s">
        <v>39599</v>
      </c>
      <c r="AP4224" s="22" t="s">
        <v>39600</v>
      </c>
      <c r="AQ4224" s="9" t="s">
        <v>50</v>
      </c>
      <c r="AR4224" s="7" t="s">
        <v>50</v>
      </c>
    </row>
    <row r="4225" spans="1:44" ht="15" thickBot="1">
      <c r="A4225" s="10" t="s">
        <v>39601</v>
      </c>
      <c r="B4225" s="13" t="s">
        <v>50</v>
      </c>
      <c r="C4225" s="12">
        <v>34335</v>
      </c>
      <c r="D4225" s="13" t="s">
        <v>45</v>
      </c>
      <c r="E4225" s="13" t="s">
        <v>46</v>
      </c>
      <c r="F4225" s="13" t="s">
        <v>70</v>
      </c>
      <c r="G4225" s="13" t="s">
        <v>145</v>
      </c>
      <c r="H4225" s="13" t="s">
        <v>2081</v>
      </c>
      <c r="I4225" s="13" t="s">
        <v>50</v>
      </c>
      <c r="J4225" s="12">
        <v>45502</v>
      </c>
      <c r="K4225" s="13" t="s">
        <v>116</v>
      </c>
      <c r="L4225" s="13" t="s">
        <v>290</v>
      </c>
      <c r="M4225" s="13" t="s">
        <v>39602</v>
      </c>
      <c r="N4225" s="13" t="s">
        <v>3017</v>
      </c>
      <c r="O4225" s="13" t="s">
        <v>39603</v>
      </c>
      <c r="P4225" s="11">
        <v>224224</v>
      </c>
      <c r="Q4225" s="13" t="s">
        <v>1024</v>
      </c>
      <c r="R4225" s="33" t="s">
        <v>39604</v>
      </c>
      <c r="S4225" s="33" t="s">
        <v>39605</v>
      </c>
      <c r="T4225" s="13" t="s">
        <v>39606</v>
      </c>
      <c r="U4225" s="13" t="s">
        <v>39607</v>
      </c>
      <c r="V4225" s="13" t="s">
        <v>50</v>
      </c>
      <c r="W4225" s="13" t="s">
        <v>50</v>
      </c>
      <c r="X4225" s="13" t="s">
        <v>50</v>
      </c>
      <c r="Y4225" s="13" t="s">
        <v>290</v>
      </c>
      <c r="Z4225" s="13">
        <v>2</v>
      </c>
      <c r="AA4225" s="13" t="s">
        <v>50</v>
      </c>
      <c r="AB4225" s="13" t="s">
        <v>50</v>
      </c>
      <c r="AC4225" s="13" t="s">
        <v>50</v>
      </c>
      <c r="AD4225" s="13" t="s">
        <v>290</v>
      </c>
      <c r="AE4225" s="13" t="s">
        <v>50</v>
      </c>
      <c r="AF4225" s="13" t="s">
        <v>50</v>
      </c>
      <c r="AG4225" s="13" t="s">
        <v>50</v>
      </c>
      <c r="AH4225" s="13" t="s">
        <v>50</v>
      </c>
      <c r="AI4225" s="13" t="s">
        <v>50</v>
      </c>
      <c r="AJ4225" s="13" t="s">
        <v>50</v>
      </c>
      <c r="AK4225" s="13" t="s">
        <v>39608</v>
      </c>
      <c r="AL4225" s="13" t="s">
        <v>50</v>
      </c>
      <c r="AM4225" s="13" t="s">
        <v>39609</v>
      </c>
      <c r="AN4225" s="13" t="s">
        <v>738</v>
      </c>
      <c r="AO4225" s="13" t="s">
        <v>39610</v>
      </c>
      <c r="AP4225" s="21" t="s">
        <v>39611</v>
      </c>
      <c r="AQ4225" s="15" t="s">
        <v>50</v>
      </c>
      <c r="AR4225" s="13" t="s">
        <v>50</v>
      </c>
    </row>
    <row r="4226" spans="1:44" ht="15" thickBot="1">
      <c r="A4226" s="4" t="s">
        <v>39612</v>
      </c>
      <c r="B4226" s="7" t="s">
        <v>50</v>
      </c>
      <c r="C4226" s="6">
        <v>43589</v>
      </c>
      <c r="D4226" s="7" t="s">
        <v>45</v>
      </c>
      <c r="E4226" s="7" t="s">
        <v>46</v>
      </c>
      <c r="F4226" s="7" t="s">
        <v>70</v>
      </c>
      <c r="G4226" s="27" t="s">
        <v>54945</v>
      </c>
      <c r="H4226" s="7" t="s">
        <v>50</v>
      </c>
      <c r="I4226" s="7" t="s">
        <v>50</v>
      </c>
      <c r="J4226" s="6">
        <v>45504</v>
      </c>
      <c r="K4226" s="7" t="s">
        <v>50</v>
      </c>
      <c r="L4226" s="7" t="s">
        <v>6576</v>
      </c>
      <c r="M4226" s="7" t="s">
        <v>39613</v>
      </c>
      <c r="N4226" s="7" t="s">
        <v>9231</v>
      </c>
      <c r="O4226" s="7" t="s">
        <v>39614</v>
      </c>
      <c r="P4226" s="5">
        <v>227472</v>
      </c>
      <c r="Q4226" s="7" t="s">
        <v>1116</v>
      </c>
      <c r="R4226" s="34" t="s">
        <v>39615</v>
      </c>
      <c r="S4226" s="34" t="s">
        <v>39616</v>
      </c>
      <c r="T4226" s="7" t="s">
        <v>39617</v>
      </c>
      <c r="U4226" s="7" t="s">
        <v>39618</v>
      </c>
      <c r="V4226" s="7" t="s">
        <v>50</v>
      </c>
      <c r="W4226" s="7" t="s">
        <v>50</v>
      </c>
      <c r="X4226" s="7" t="s">
        <v>50</v>
      </c>
      <c r="Y4226" s="7" t="s">
        <v>50</v>
      </c>
      <c r="Z4226" s="7">
        <v>1</v>
      </c>
      <c r="AA4226" s="7" t="s">
        <v>50</v>
      </c>
      <c r="AB4226" s="7" t="s">
        <v>50</v>
      </c>
      <c r="AC4226" s="7" t="s">
        <v>50</v>
      </c>
      <c r="AD4226" s="7" t="s">
        <v>50</v>
      </c>
      <c r="AE4226" s="7" t="s">
        <v>50</v>
      </c>
      <c r="AF4226" s="7" t="s">
        <v>50</v>
      </c>
      <c r="AG4226" s="7" t="s">
        <v>50</v>
      </c>
      <c r="AH4226" s="7" t="s">
        <v>50</v>
      </c>
      <c r="AI4226" s="7" t="s">
        <v>50</v>
      </c>
      <c r="AJ4226" s="7" t="s">
        <v>50</v>
      </c>
      <c r="AK4226" s="7" t="s">
        <v>50</v>
      </c>
      <c r="AL4226" s="7" t="s">
        <v>50</v>
      </c>
      <c r="AM4226" s="7" t="s">
        <v>39619</v>
      </c>
      <c r="AN4226" s="7" t="s">
        <v>66</v>
      </c>
      <c r="AO4226" s="7" t="s">
        <v>39617</v>
      </c>
      <c r="AP4226" s="22" t="s">
        <v>39620</v>
      </c>
      <c r="AQ4226" s="9" t="s">
        <v>50</v>
      </c>
      <c r="AR4226" s="7" t="s">
        <v>50</v>
      </c>
    </row>
    <row r="4227" spans="1:44" ht="15" thickBot="1">
      <c r="A4227" s="10" t="s">
        <v>39621</v>
      </c>
      <c r="B4227" s="13" t="s">
        <v>50</v>
      </c>
      <c r="C4227" s="12">
        <v>45034</v>
      </c>
      <c r="D4227" s="13" t="s">
        <v>45</v>
      </c>
      <c r="E4227" s="13" t="s">
        <v>46</v>
      </c>
      <c r="F4227" s="13" t="s">
        <v>70</v>
      </c>
      <c r="G4227" s="27" t="s">
        <v>54945</v>
      </c>
      <c r="H4227" s="13" t="s">
        <v>50</v>
      </c>
      <c r="I4227" s="13" t="s">
        <v>50</v>
      </c>
      <c r="J4227" s="12">
        <v>45504</v>
      </c>
      <c r="K4227" s="13" t="s">
        <v>50</v>
      </c>
      <c r="L4227" s="13" t="s">
        <v>6576</v>
      </c>
      <c r="M4227" s="13" t="s">
        <v>39622</v>
      </c>
      <c r="N4227" s="13" t="s">
        <v>18764</v>
      </c>
      <c r="O4227" s="13" t="s">
        <v>39623</v>
      </c>
      <c r="P4227" s="11">
        <v>236715</v>
      </c>
      <c r="Q4227" s="13" t="s">
        <v>1334</v>
      </c>
      <c r="R4227" s="29" t="s">
        <v>39624</v>
      </c>
      <c r="S4227" s="33" t="s">
        <v>39625</v>
      </c>
      <c r="T4227" s="13" t="s">
        <v>39626</v>
      </c>
      <c r="U4227" s="13">
        <v>61422911822</v>
      </c>
      <c r="V4227" s="13" t="s">
        <v>50</v>
      </c>
      <c r="W4227" s="13" t="s">
        <v>50</v>
      </c>
      <c r="X4227" s="13" t="s">
        <v>50</v>
      </c>
      <c r="Y4227" s="13" t="s">
        <v>50</v>
      </c>
      <c r="Z4227" s="13">
        <v>1</v>
      </c>
      <c r="AA4227" s="13" t="s">
        <v>50</v>
      </c>
      <c r="AB4227" s="13" t="s">
        <v>50</v>
      </c>
      <c r="AC4227" s="13" t="s">
        <v>50</v>
      </c>
      <c r="AD4227" s="13" t="s">
        <v>50</v>
      </c>
      <c r="AE4227" s="13" t="s">
        <v>50</v>
      </c>
      <c r="AF4227" s="13" t="s">
        <v>50</v>
      </c>
      <c r="AG4227" s="13" t="s">
        <v>50</v>
      </c>
      <c r="AH4227" s="13" t="s">
        <v>50</v>
      </c>
      <c r="AI4227" s="13" t="s">
        <v>50</v>
      </c>
      <c r="AJ4227" s="13" t="s">
        <v>50</v>
      </c>
      <c r="AK4227" s="13" t="s">
        <v>50</v>
      </c>
      <c r="AL4227" s="13" t="s">
        <v>50</v>
      </c>
      <c r="AM4227" s="13" t="s">
        <v>39627</v>
      </c>
      <c r="AN4227" s="13" t="s">
        <v>66</v>
      </c>
      <c r="AO4227" s="13" t="s">
        <v>39628</v>
      </c>
      <c r="AP4227" s="15" t="s">
        <v>50</v>
      </c>
      <c r="AQ4227" s="21" t="s">
        <v>39629</v>
      </c>
      <c r="AR4227" s="13" t="s">
        <v>50</v>
      </c>
    </row>
    <row r="4228" spans="1:44" ht="15" thickBot="1">
      <c r="A4228" s="4" t="s">
        <v>39630</v>
      </c>
      <c r="B4228" s="7" t="s">
        <v>50</v>
      </c>
      <c r="C4228" s="6">
        <v>9863</v>
      </c>
      <c r="D4228" s="7" t="s">
        <v>45</v>
      </c>
      <c r="E4228" s="7" t="s">
        <v>46</v>
      </c>
      <c r="F4228" s="7" t="s">
        <v>47</v>
      </c>
      <c r="G4228" s="7" t="s">
        <v>71</v>
      </c>
      <c r="H4228" s="7" t="s">
        <v>49</v>
      </c>
      <c r="I4228" s="7" t="s">
        <v>50</v>
      </c>
      <c r="J4228" s="6">
        <v>45502</v>
      </c>
      <c r="K4228" s="7" t="s">
        <v>161</v>
      </c>
      <c r="L4228" s="7" t="s">
        <v>62</v>
      </c>
      <c r="M4228" s="7" t="s">
        <v>3854</v>
      </c>
      <c r="N4228" s="7" t="s">
        <v>5435</v>
      </c>
      <c r="O4228" s="7" t="s">
        <v>39631</v>
      </c>
      <c r="P4228" s="5">
        <v>237216</v>
      </c>
      <c r="Q4228" s="7" t="s">
        <v>383</v>
      </c>
      <c r="R4228" s="34" t="s">
        <v>39632</v>
      </c>
      <c r="S4228" s="34" t="s">
        <v>39633</v>
      </c>
      <c r="T4228" s="7" t="s">
        <v>50</v>
      </c>
      <c r="U4228" s="7" t="s">
        <v>39634</v>
      </c>
      <c r="V4228" s="7">
        <v>150000000</v>
      </c>
      <c r="W4228" s="7" t="s">
        <v>60</v>
      </c>
      <c r="X4228" s="7">
        <v>150000000</v>
      </c>
      <c r="Y4228" s="7" t="s">
        <v>61</v>
      </c>
      <c r="Z4228" s="7">
        <v>1</v>
      </c>
      <c r="AA4228" s="7">
        <v>150000000</v>
      </c>
      <c r="AB4228" s="7" t="s">
        <v>60</v>
      </c>
      <c r="AC4228" s="7">
        <v>150000000</v>
      </c>
      <c r="AD4228" s="7" t="s">
        <v>62</v>
      </c>
      <c r="AE4228" s="7">
        <v>150000000</v>
      </c>
      <c r="AF4228" s="7" t="s">
        <v>60</v>
      </c>
      <c r="AG4228" s="7">
        <v>150000000</v>
      </c>
      <c r="AH4228" s="7">
        <v>150000000</v>
      </c>
      <c r="AI4228" s="7" t="s">
        <v>60</v>
      </c>
      <c r="AJ4228" s="7">
        <v>150000000</v>
      </c>
      <c r="AK4228" s="7" t="s">
        <v>50</v>
      </c>
      <c r="AL4228" s="7" t="s">
        <v>50</v>
      </c>
      <c r="AM4228" s="7" t="s">
        <v>39635</v>
      </c>
      <c r="AN4228" s="7" t="s">
        <v>66</v>
      </c>
      <c r="AO4228" s="7" t="s">
        <v>39636</v>
      </c>
      <c r="AP4228" s="22" t="s">
        <v>39637</v>
      </c>
      <c r="AQ4228" s="9" t="s">
        <v>50</v>
      </c>
      <c r="AR4228" s="7" t="s">
        <v>50</v>
      </c>
    </row>
    <row r="4229" spans="1:44" ht="15" thickBot="1">
      <c r="A4229" s="10" t="s">
        <v>39638</v>
      </c>
      <c r="B4229" s="13" t="s">
        <v>50</v>
      </c>
      <c r="C4229" s="12">
        <v>41640</v>
      </c>
      <c r="D4229" s="13" t="s">
        <v>45</v>
      </c>
      <c r="E4229" s="13" t="s">
        <v>46</v>
      </c>
      <c r="F4229" s="13" t="s">
        <v>70</v>
      </c>
      <c r="G4229" s="27" t="s">
        <v>54945</v>
      </c>
      <c r="H4229" s="13" t="s">
        <v>50</v>
      </c>
      <c r="I4229" s="13" t="s">
        <v>50</v>
      </c>
      <c r="J4229" s="12">
        <v>45504</v>
      </c>
      <c r="K4229" s="13" t="s">
        <v>50</v>
      </c>
      <c r="L4229" s="13" t="s">
        <v>6576</v>
      </c>
      <c r="M4229" s="13" t="s">
        <v>22076</v>
      </c>
      <c r="N4229" s="13" t="s">
        <v>29360</v>
      </c>
      <c r="O4229" s="13" t="s">
        <v>39639</v>
      </c>
      <c r="P4229" s="11">
        <v>256708</v>
      </c>
      <c r="Q4229" s="13" t="s">
        <v>360</v>
      </c>
      <c r="R4229" s="33" t="s">
        <v>39640</v>
      </c>
      <c r="S4229" s="33" t="s">
        <v>39641</v>
      </c>
      <c r="T4229" s="13" t="s">
        <v>39642</v>
      </c>
      <c r="U4229" s="13" t="s">
        <v>39643</v>
      </c>
      <c r="V4229" s="13" t="s">
        <v>50</v>
      </c>
      <c r="W4229" s="13" t="s">
        <v>50</v>
      </c>
      <c r="X4229" s="13" t="s">
        <v>50</v>
      </c>
      <c r="Y4229" s="13" t="s">
        <v>50</v>
      </c>
      <c r="Z4229" s="13">
        <v>1</v>
      </c>
      <c r="AA4229" s="13" t="s">
        <v>50</v>
      </c>
      <c r="AB4229" s="13" t="s">
        <v>50</v>
      </c>
      <c r="AC4229" s="13" t="s">
        <v>50</v>
      </c>
      <c r="AD4229" s="13" t="s">
        <v>50</v>
      </c>
      <c r="AE4229" s="13" t="s">
        <v>50</v>
      </c>
      <c r="AF4229" s="13" t="s">
        <v>50</v>
      </c>
      <c r="AG4229" s="13" t="s">
        <v>50</v>
      </c>
      <c r="AH4229" s="13" t="s">
        <v>50</v>
      </c>
      <c r="AI4229" s="13" t="s">
        <v>50</v>
      </c>
      <c r="AJ4229" s="13" t="s">
        <v>50</v>
      </c>
      <c r="AK4229" s="13" t="s">
        <v>50</v>
      </c>
      <c r="AL4229" s="13" t="s">
        <v>50</v>
      </c>
      <c r="AM4229" s="13" t="s">
        <v>39644</v>
      </c>
      <c r="AN4229" s="13" t="s">
        <v>66</v>
      </c>
      <c r="AO4229" s="13" t="s">
        <v>39645</v>
      </c>
      <c r="AP4229" s="21" t="s">
        <v>39646</v>
      </c>
      <c r="AQ4229" s="15" t="s">
        <v>50</v>
      </c>
      <c r="AR4229" s="13" t="s">
        <v>50</v>
      </c>
    </row>
    <row r="4230" spans="1:44" ht="15" thickBot="1">
      <c r="A4230" s="4" t="s">
        <v>39647</v>
      </c>
      <c r="B4230" s="7" t="s">
        <v>50</v>
      </c>
      <c r="C4230" s="6">
        <v>44562</v>
      </c>
      <c r="D4230" s="7" t="s">
        <v>45</v>
      </c>
      <c r="E4230" s="7" t="s">
        <v>46</v>
      </c>
      <c r="F4230" s="7" t="s">
        <v>70</v>
      </c>
      <c r="G4230" s="27" t="s">
        <v>54945</v>
      </c>
      <c r="H4230" s="7" t="s">
        <v>50</v>
      </c>
      <c r="I4230" s="7" t="s">
        <v>50</v>
      </c>
      <c r="J4230" s="6">
        <v>45504</v>
      </c>
      <c r="K4230" s="7" t="s">
        <v>50</v>
      </c>
      <c r="L4230" s="7" t="s">
        <v>6576</v>
      </c>
      <c r="M4230" s="7" t="s">
        <v>4250</v>
      </c>
      <c r="N4230" s="7" t="s">
        <v>1332</v>
      </c>
      <c r="O4230" s="7" t="s">
        <v>39648</v>
      </c>
      <c r="P4230" s="5">
        <v>267554</v>
      </c>
      <c r="Q4230" s="7" t="s">
        <v>1334</v>
      </c>
      <c r="R4230" s="34" t="s">
        <v>39649</v>
      </c>
      <c r="S4230" s="34" t="s">
        <v>39650</v>
      </c>
      <c r="T4230" s="7" t="s">
        <v>50</v>
      </c>
      <c r="U4230" s="7" t="s">
        <v>50</v>
      </c>
      <c r="V4230" s="7" t="s">
        <v>50</v>
      </c>
      <c r="W4230" s="7" t="s">
        <v>50</v>
      </c>
      <c r="X4230" s="7" t="s">
        <v>50</v>
      </c>
      <c r="Y4230" s="7" t="s">
        <v>50</v>
      </c>
      <c r="Z4230" s="7">
        <v>2</v>
      </c>
      <c r="AA4230" s="7" t="s">
        <v>50</v>
      </c>
      <c r="AB4230" s="7" t="s">
        <v>50</v>
      </c>
      <c r="AC4230" s="7" t="s">
        <v>50</v>
      </c>
      <c r="AD4230" s="7" t="s">
        <v>50</v>
      </c>
      <c r="AE4230" s="7" t="s">
        <v>50</v>
      </c>
      <c r="AF4230" s="7" t="s">
        <v>50</v>
      </c>
      <c r="AG4230" s="7" t="s">
        <v>50</v>
      </c>
      <c r="AH4230" s="7" t="s">
        <v>50</v>
      </c>
      <c r="AI4230" s="7" t="s">
        <v>50</v>
      </c>
      <c r="AJ4230" s="7" t="s">
        <v>50</v>
      </c>
      <c r="AK4230" s="7" t="s">
        <v>39651</v>
      </c>
      <c r="AL4230" s="7" t="s">
        <v>50</v>
      </c>
      <c r="AM4230" s="7" t="s">
        <v>39652</v>
      </c>
      <c r="AN4230" s="7" t="s">
        <v>66</v>
      </c>
      <c r="AO4230" s="7" t="s">
        <v>39653</v>
      </c>
      <c r="AP4230" s="22" t="s">
        <v>39654</v>
      </c>
      <c r="AQ4230" s="9" t="s">
        <v>50</v>
      </c>
      <c r="AR4230" s="7" t="s">
        <v>50</v>
      </c>
    </row>
    <row r="4231" spans="1:44" ht="15" thickBot="1">
      <c r="A4231" s="10" t="s">
        <v>39655</v>
      </c>
      <c r="B4231" s="13" t="s">
        <v>50</v>
      </c>
      <c r="C4231" s="12">
        <v>43891</v>
      </c>
      <c r="D4231" s="13" t="s">
        <v>45</v>
      </c>
      <c r="E4231" s="13" t="s">
        <v>46</v>
      </c>
      <c r="F4231" s="13" t="s">
        <v>70</v>
      </c>
      <c r="G4231" s="27" t="s">
        <v>54945</v>
      </c>
      <c r="H4231" s="13" t="s">
        <v>50</v>
      </c>
      <c r="I4231" s="13" t="s">
        <v>50</v>
      </c>
      <c r="J4231" s="12">
        <v>45504</v>
      </c>
      <c r="K4231" s="13" t="s">
        <v>89</v>
      </c>
      <c r="L4231" s="13" t="s">
        <v>6576</v>
      </c>
      <c r="M4231" s="13" t="s">
        <v>39656</v>
      </c>
      <c r="N4231" s="13" t="s">
        <v>1356</v>
      </c>
      <c r="O4231" s="13" t="s">
        <v>39657</v>
      </c>
      <c r="P4231" s="11">
        <v>268695</v>
      </c>
      <c r="Q4231" s="13" t="s">
        <v>1358</v>
      </c>
      <c r="R4231" s="33" t="s">
        <v>39658</v>
      </c>
      <c r="S4231" s="33" t="s">
        <v>39659</v>
      </c>
      <c r="T4231" s="13" t="s">
        <v>39660</v>
      </c>
      <c r="U4231" s="13">
        <v>923369991100</v>
      </c>
      <c r="V4231" s="13" t="s">
        <v>50</v>
      </c>
      <c r="W4231" s="13" t="s">
        <v>50</v>
      </c>
      <c r="X4231" s="13" t="s">
        <v>50</v>
      </c>
      <c r="Y4231" s="13" t="s">
        <v>467</v>
      </c>
      <c r="Z4231" s="13">
        <v>2</v>
      </c>
      <c r="AA4231" s="13" t="s">
        <v>50</v>
      </c>
      <c r="AB4231" s="13" t="s">
        <v>50</v>
      </c>
      <c r="AC4231" s="13" t="s">
        <v>50</v>
      </c>
      <c r="AD4231" s="13" t="s">
        <v>1624</v>
      </c>
      <c r="AE4231" s="13" t="s">
        <v>50</v>
      </c>
      <c r="AF4231" s="13" t="s">
        <v>50</v>
      </c>
      <c r="AG4231" s="13" t="s">
        <v>50</v>
      </c>
      <c r="AH4231" s="13" t="s">
        <v>50</v>
      </c>
      <c r="AI4231" s="13" t="s">
        <v>50</v>
      </c>
      <c r="AJ4231" s="13" t="s">
        <v>50</v>
      </c>
      <c r="AK4231" s="13" t="s">
        <v>50</v>
      </c>
      <c r="AL4231" s="13" t="s">
        <v>50</v>
      </c>
      <c r="AM4231" s="13" t="s">
        <v>39661</v>
      </c>
      <c r="AN4231" s="13" t="s">
        <v>66</v>
      </c>
      <c r="AO4231" s="13" t="s">
        <v>39662</v>
      </c>
      <c r="AP4231" s="21" t="s">
        <v>39663</v>
      </c>
      <c r="AQ4231" s="15" t="s">
        <v>50</v>
      </c>
      <c r="AR4231" s="13" t="s">
        <v>50</v>
      </c>
    </row>
    <row r="4232" spans="1:44" ht="15" thickBot="1">
      <c r="A4232" s="4" t="s">
        <v>39664</v>
      </c>
      <c r="B4232" s="7" t="s">
        <v>50</v>
      </c>
      <c r="C4232" s="6">
        <v>44926</v>
      </c>
      <c r="D4232" s="7" t="s">
        <v>45</v>
      </c>
      <c r="E4232" s="7" t="s">
        <v>46</v>
      </c>
      <c r="F4232" s="7" t="s">
        <v>70</v>
      </c>
      <c r="G4232" s="27" t="s">
        <v>54945</v>
      </c>
      <c r="H4232" s="7" t="s">
        <v>50</v>
      </c>
      <c r="I4232" s="7" t="s">
        <v>50</v>
      </c>
      <c r="J4232" s="6">
        <v>45504</v>
      </c>
      <c r="K4232" s="7" t="s">
        <v>50</v>
      </c>
      <c r="L4232" s="7" t="s">
        <v>6576</v>
      </c>
      <c r="M4232" s="7" t="s">
        <v>39665</v>
      </c>
      <c r="N4232" s="7" t="s">
        <v>1593</v>
      </c>
      <c r="O4232" s="7" t="s">
        <v>39666</v>
      </c>
      <c r="P4232" s="5">
        <v>318350</v>
      </c>
      <c r="Q4232" s="7" t="s">
        <v>245</v>
      </c>
      <c r="R4232" s="28" t="s">
        <v>39667</v>
      </c>
      <c r="S4232" s="31" t="s">
        <v>50</v>
      </c>
      <c r="T4232" s="7" t="s">
        <v>39668</v>
      </c>
      <c r="U4232" s="7">
        <f>91-8106633457</f>
        <v>-8106633366</v>
      </c>
      <c r="V4232" s="7" t="s">
        <v>50</v>
      </c>
      <c r="W4232" s="7" t="s">
        <v>50</v>
      </c>
      <c r="X4232" s="7" t="s">
        <v>50</v>
      </c>
      <c r="Y4232" s="7" t="s">
        <v>50</v>
      </c>
      <c r="Z4232" s="7">
        <v>1</v>
      </c>
      <c r="AA4232" s="7" t="s">
        <v>50</v>
      </c>
      <c r="AB4232" s="7" t="s">
        <v>50</v>
      </c>
      <c r="AC4232" s="7" t="s">
        <v>50</v>
      </c>
      <c r="AD4232" s="7" t="s">
        <v>50</v>
      </c>
      <c r="AE4232" s="7" t="s">
        <v>50</v>
      </c>
      <c r="AF4232" s="7" t="s">
        <v>50</v>
      </c>
      <c r="AG4232" s="7" t="s">
        <v>50</v>
      </c>
      <c r="AH4232" s="7" t="s">
        <v>50</v>
      </c>
      <c r="AI4232" s="7" t="s">
        <v>50</v>
      </c>
      <c r="AJ4232" s="7" t="s">
        <v>50</v>
      </c>
      <c r="AK4232" s="7" t="s">
        <v>50</v>
      </c>
      <c r="AL4232" s="7" t="s">
        <v>50</v>
      </c>
      <c r="AM4232" s="7" t="s">
        <v>39669</v>
      </c>
      <c r="AN4232" s="7" t="s">
        <v>253</v>
      </c>
      <c r="AO4232" s="7" t="s">
        <v>50</v>
      </c>
      <c r="AP4232" s="22" t="s">
        <v>39670</v>
      </c>
      <c r="AQ4232" s="9" t="s">
        <v>50</v>
      </c>
      <c r="AR4232" s="7" t="s">
        <v>255</v>
      </c>
    </row>
    <row r="4233" spans="1:44" ht="15" thickBot="1">
      <c r="A4233" s="10" t="s">
        <v>39671</v>
      </c>
      <c r="B4233" s="13" t="s">
        <v>50</v>
      </c>
      <c r="C4233" s="13" t="s">
        <v>50</v>
      </c>
      <c r="D4233" s="13" t="s">
        <v>45</v>
      </c>
      <c r="E4233" s="13" t="s">
        <v>50</v>
      </c>
      <c r="F4233" s="13" t="s">
        <v>70</v>
      </c>
      <c r="G4233" s="26" t="s">
        <v>54946</v>
      </c>
      <c r="H4233" s="13" t="s">
        <v>50</v>
      </c>
      <c r="I4233" s="13" t="s">
        <v>50</v>
      </c>
      <c r="J4233" s="12">
        <v>45503</v>
      </c>
      <c r="K4233" s="13" t="s">
        <v>50</v>
      </c>
      <c r="L4233" s="13" t="s">
        <v>467</v>
      </c>
      <c r="M4233" s="13" t="s">
        <v>39672</v>
      </c>
      <c r="N4233" s="13" t="s">
        <v>39673</v>
      </c>
      <c r="O4233" s="13" t="s">
        <v>39674</v>
      </c>
      <c r="P4233" s="11">
        <v>349272</v>
      </c>
      <c r="Q4233" s="13" t="s">
        <v>360</v>
      </c>
      <c r="R4233" s="33" t="s">
        <v>39675</v>
      </c>
      <c r="S4233" s="33" t="s">
        <v>39676</v>
      </c>
      <c r="T4233" s="13" t="s">
        <v>39677</v>
      </c>
      <c r="U4233" s="13" t="s">
        <v>39678</v>
      </c>
      <c r="V4233" s="13">
        <v>1700000</v>
      </c>
      <c r="W4233" s="13" t="s">
        <v>209</v>
      </c>
      <c r="X4233" s="13">
        <v>1840319</v>
      </c>
      <c r="Y4233" s="13" t="s">
        <v>467</v>
      </c>
      <c r="Z4233" s="13">
        <v>1</v>
      </c>
      <c r="AA4233" s="13">
        <v>1700000</v>
      </c>
      <c r="AB4233" s="13" t="s">
        <v>209</v>
      </c>
      <c r="AC4233" s="13">
        <v>1840319</v>
      </c>
      <c r="AD4233" s="13" t="s">
        <v>467</v>
      </c>
      <c r="AE4233" s="13">
        <v>1700000</v>
      </c>
      <c r="AF4233" s="13" t="s">
        <v>209</v>
      </c>
      <c r="AG4233" s="13">
        <v>1840319</v>
      </c>
      <c r="AH4233" s="13">
        <v>1700000</v>
      </c>
      <c r="AI4233" s="13" t="s">
        <v>209</v>
      </c>
      <c r="AJ4233" s="13">
        <v>1840319</v>
      </c>
      <c r="AK4233" s="13" t="s">
        <v>39679</v>
      </c>
      <c r="AL4233" s="13" t="s">
        <v>50</v>
      </c>
      <c r="AM4233" s="13" t="s">
        <v>39680</v>
      </c>
      <c r="AN4233" s="13" t="s">
        <v>66</v>
      </c>
      <c r="AO4233" s="13" t="s">
        <v>39681</v>
      </c>
      <c r="AP4233" s="21" t="s">
        <v>39682</v>
      </c>
      <c r="AQ4233" s="15" t="s">
        <v>50</v>
      </c>
      <c r="AR4233" s="13" t="s">
        <v>50</v>
      </c>
    </row>
    <row r="4234" spans="1:44" ht="15" thickBot="1">
      <c r="A4234" s="4" t="s">
        <v>39683</v>
      </c>
      <c r="B4234" s="7" t="s">
        <v>50</v>
      </c>
      <c r="C4234" s="6">
        <v>42005</v>
      </c>
      <c r="D4234" s="7" t="s">
        <v>45</v>
      </c>
      <c r="E4234" s="7" t="s">
        <v>46</v>
      </c>
      <c r="F4234" s="7" t="s">
        <v>70</v>
      </c>
      <c r="G4234" s="26" t="s">
        <v>54946</v>
      </c>
      <c r="H4234" s="7" t="s">
        <v>39684</v>
      </c>
      <c r="I4234" s="7" t="s">
        <v>50</v>
      </c>
      <c r="J4234" s="6">
        <v>45503</v>
      </c>
      <c r="K4234" s="7" t="s">
        <v>50</v>
      </c>
      <c r="L4234" s="7" t="s">
        <v>290</v>
      </c>
      <c r="M4234" s="7" t="s">
        <v>8382</v>
      </c>
      <c r="N4234" s="7" t="s">
        <v>39685</v>
      </c>
      <c r="O4234" s="7" t="s">
        <v>39686</v>
      </c>
      <c r="P4234" s="5">
        <v>395933</v>
      </c>
      <c r="Q4234" s="7" t="s">
        <v>2721</v>
      </c>
      <c r="R4234" s="34" t="s">
        <v>39687</v>
      </c>
      <c r="S4234" s="34" t="s">
        <v>39688</v>
      </c>
      <c r="T4234" s="7" t="s">
        <v>39689</v>
      </c>
      <c r="U4234" s="7" t="s">
        <v>39690</v>
      </c>
      <c r="V4234" s="7" t="s">
        <v>50</v>
      </c>
      <c r="W4234" s="7" t="s">
        <v>50</v>
      </c>
      <c r="X4234" s="7" t="s">
        <v>50</v>
      </c>
      <c r="Y4234" s="7" t="s">
        <v>290</v>
      </c>
      <c r="Z4234" s="7">
        <v>1</v>
      </c>
      <c r="AA4234" s="7" t="s">
        <v>50</v>
      </c>
      <c r="AB4234" s="7" t="s">
        <v>50</v>
      </c>
      <c r="AC4234" s="7" t="s">
        <v>50</v>
      </c>
      <c r="AD4234" s="7" t="s">
        <v>290</v>
      </c>
      <c r="AE4234" s="7" t="s">
        <v>50</v>
      </c>
      <c r="AF4234" s="7" t="s">
        <v>50</v>
      </c>
      <c r="AG4234" s="7" t="s">
        <v>50</v>
      </c>
      <c r="AH4234" s="7" t="s">
        <v>50</v>
      </c>
      <c r="AI4234" s="7" t="s">
        <v>50</v>
      </c>
      <c r="AJ4234" s="7" t="s">
        <v>50</v>
      </c>
      <c r="AK4234" s="7" t="s">
        <v>11178</v>
      </c>
      <c r="AL4234" s="7" t="s">
        <v>50</v>
      </c>
      <c r="AM4234" s="7" t="s">
        <v>39691</v>
      </c>
      <c r="AN4234" s="7" t="s">
        <v>22383</v>
      </c>
      <c r="AO4234" s="7" t="s">
        <v>39692</v>
      </c>
      <c r="AP4234" s="9" t="s">
        <v>50</v>
      </c>
      <c r="AQ4234" s="22" t="s">
        <v>39693</v>
      </c>
      <c r="AR4234" s="7" t="s">
        <v>50</v>
      </c>
    </row>
    <row r="4235" spans="1:44" ht="15" thickBot="1">
      <c r="A4235" s="10" t="s">
        <v>39694</v>
      </c>
      <c r="B4235" s="13" t="s">
        <v>50</v>
      </c>
      <c r="C4235" s="12">
        <v>44754</v>
      </c>
      <c r="D4235" s="13" t="s">
        <v>45</v>
      </c>
      <c r="E4235" s="13" t="s">
        <v>46</v>
      </c>
      <c r="F4235" s="13" t="s">
        <v>70</v>
      </c>
      <c r="G4235" s="27" t="s">
        <v>54945</v>
      </c>
      <c r="H4235" s="13" t="s">
        <v>50</v>
      </c>
      <c r="I4235" s="13" t="s">
        <v>50</v>
      </c>
      <c r="J4235" s="12">
        <v>45504</v>
      </c>
      <c r="K4235" s="13" t="s">
        <v>50</v>
      </c>
      <c r="L4235" s="13" t="s">
        <v>6576</v>
      </c>
      <c r="M4235" s="13" t="s">
        <v>39695</v>
      </c>
      <c r="N4235" s="13" t="s">
        <v>39696</v>
      </c>
      <c r="O4235" s="13" t="s">
        <v>39697</v>
      </c>
      <c r="P4235" s="11">
        <v>479163</v>
      </c>
      <c r="Q4235" s="13" t="s">
        <v>135</v>
      </c>
      <c r="R4235" s="33" t="s">
        <v>39698</v>
      </c>
      <c r="S4235" s="33" t="s">
        <v>39699</v>
      </c>
      <c r="T4235" s="13" t="s">
        <v>39700</v>
      </c>
      <c r="U4235" s="13">
        <v>255752534795</v>
      </c>
      <c r="V4235" s="13" t="s">
        <v>50</v>
      </c>
      <c r="W4235" s="13" t="s">
        <v>50</v>
      </c>
      <c r="X4235" s="13" t="s">
        <v>50</v>
      </c>
      <c r="Y4235" s="13" t="s">
        <v>50</v>
      </c>
      <c r="Z4235" s="13">
        <v>1</v>
      </c>
      <c r="AA4235" s="13" t="s">
        <v>50</v>
      </c>
      <c r="AB4235" s="13" t="s">
        <v>50</v>
      </c>
      <c r="AC4235" s="13" t="s">
        <v>50</v>
      </c>
      <c r="AD4235" s="13" t="s">
        <v>50</v>
      </c>
      <c r="AE4235" s="13" t="s">
        <v>50</v>
      </c>
      <c r="AF4235" s="13" t="s">
        <v>50</v>
      </c>
      <c r="AG4235" s="13" t="s">
        <v>50</v>
      </c>
      <c r="AH4235" s="13" t="s">
        <v>50</v>
      </c>
      <c r="AI4235" s="13" t="s">
        <v>50</v>
      </c>
      <c r="AJ4235" s="13" t="s">
        <v>50</v>
      </c>
      <c r="AK4235" s="13" t="s">
        <v>50</v>
      </c>
      <c r="AL4235" s="13" t="s">
        <v>50</v>
      </c>
      <c r="AM4235" s="13" t="s">
        <v>39701</v>
      </c>
      <c r="AN4235" s="13" t="s">
        <v>66</v>
      </c>
      <c r="AO4235" s="13" t="s">
        <v>39702</v>
      </c>
      <c r="AP4235" s="21" t="s">
        <v>39703</v>
      </c>
      <c r="AQ4235" s="15" t="s">
        <v>50</v>
      </c>
      <c r="AR4235" s="13" t="s">
        <v>50</v>
      </c>
    </row>
    <row r="4236" spans="1:44" ht="15" thickBot="1">
      <c r="A4236" s="4" t="s">
        <v>39704</v>
      </c>
      <c r="B4236" s="7" t="s">
        <v>50</v>
      </c>
      <c r="C4236" s="6">
        <v>44201</v>
      </c>
      <c r="D4236" s="7" t="s">
        <v>45</v>
      </c>
      <c r="E4236" s="7" t="s">
        <v>46</v>
      </c>
      <c r="F4236" s="7" t="s">
        <v>70</v>
      </c>
      <c r="G4236" s="27" t="s">
        <v>54945</v>
      </c>
      <c r="H4236" s="7" t="s">
        <v>50</v>
      </c>
      <c r="I4236" s="7" t="s">
        <v>50</v>
      </c>
      <c r="J4236" s="6">
        <v>45504</v>
      </c>
      <c r="K4236" s="7" t="s">
        <v>50</v>
      </c>
      <c r="L4236" s="7" t="s">
        <v>6576</v>
      </c>
      <c r="M4236" s="7" t="s">
        <v>28169</v>
      </c>
      <c r="N4236" s="7" t="s">
        <v>39705</v>
      </c>
      <c r="O4236" s="7" t="s">
        <v>39706</v>
      </c>
      <c r="P4236" s="5">
        <v>497831</v>
      </c>
      <c r="Q4236" s="7" t="s">
        <v>135</v>
      </c>
      <c r="R4236" s="34" t="s">
        <v>39707</v>
      </c>
      <c r="S4236" s="34" t="s">
        <v>39708</v>
      </c>
      <c r="T4236" s="7" t="s">
        <v>39709</v>
      </c>
      <c r="U4236" s="7">
        <v>256775783344</v>
      </c>
      <c r="V4236" s="7" t="s">
        <v>50</v>
      </c>
      <c r="W4236" s="7" t="s">
        <v>50</v>
      </c>
      <c r="X4236" s="7" t="s">
        <v>50</v>
      </c>
      <c r="Y4236" s="7" t="s">
        <v>50</v>
      </c>
      <c r="Z4236" s="7">
        <v>1</v>
      </c>
      <c r="AA4236" s="7" t="s">
        <v>50</v>
      </c>
      <c r="AB4236" s="7" t="s">
        <v>50</v>
      </c>
      <c r="AC4236" s="7" t="s">
        <v>50</v>
      </c>
      <c r="AD4236" s="7" t="s">
        <v>50</v>
      </c>
      <c r="AE4236" s="7" t="s">
        <v>50</v>
      </c>
      <c r="AF4236" s="7" t="s">
        <v>50</v>
      </c>
      <c r="AG4236" s="7" t="s">
        <v>50</v>
      </c>
      <c r="AH4236" s="7" t="s">
        <v>50</v>
      </c>
      <c r="AI4236" s="7" t="s">
        <v>50</v>
      </c>
      <c r="AJ4236" s="7" t="s">
        <v>50</v>
      </c>
      <c r="AK4236" s="7" t="s">
        <v>50</v>
      </c>
      <c r="AL4236" s="7" t="s">
        <v>50</v>
      </c>
      <c r="AM4236" s="7" t="s">
        <v>39710</v>
      </c>
      <c r="AN4236" s="7" t="s">
        <v>66</v>
      </c>
      <c r="AO4236" s="7" t="s">
        <v>39711</v>
      </c>
      <c r="AP4236" s="9" t="s">
        <v>50</v>
      </c>
      <c r="AQ4236" s="22" t="s">
        <v>39712</v>
      </c>
      <c r="AR4236" s="7" t="s">
        <v>50</v>
      </c>
    </row>
    <row r="4237" spans="1:44" ht="15" thickBot="1">
      <c r="A4237" s="10" t="s">
        <v>39713</v>
      </c>
      <c r="B4237" s="13" t="s">
        <v>50</v>
      </c>
      <c r="C4237" s="12">
        <v>44927</v>
      </c>
      <c r="D4237" s="13" t="s">
        <v>45</v>
      </c>
      <c r="E4237" s="13" t="s">
        <v>46</v>
      </c>
      <c r="F4237" s="13" t="s">
        <v>70</v>
      </c>
      <c r="G4237" s="27" t="s">
        <v>54945</v>
      </c>
      <c r="H4237" s="13" t="s">
        <v>50</v>
      </c>
      <c r="I4237" s="13" t="s">
        <v>50</v>
      </c>
      <c r="J4237" s="12">
        <v>45504</v>
      </c>
      <c r="K4237" s="13" t="s">
        <v>50</v>
      </c>
      <c r="L4237" s="13" t="s">
        <v>6576</v>
      </c>
      <c r="M4237" s="13" t="s">
        <v>50</v>
      </c>
      <c r="N4237" s="13" t="s">
        <v>39714</v>
      </c>
      <c r="O4237" s="13" t="s">
        <v>39715</v>
      </c>
      <c r="P4237" s="11">
        <v>550509</v>
      </c>
      <c r="Q4237" s="13" t="s">
        <v>545</v>
      </c>
      <c r="R4237" s="33" t="s">
        <v>39716</v>
      </c>
      <c r="S4237" s="33" t="s">
        <v>39717</v>
      </c>
      <c r="T4237" s="13" t="s">
        <v>39718</v>
      </c>
      <c r="U4237" s="13">
        <v>81295562772</v>
      </c>
      <c r="V4237" s="13" t="s">
        <v>50</v>
      </c>
      <c r="W4237" s="13" t="s">
        <v>50</v>
      </c>
      <c r="X4237" s="13" t="s">
        <v>50</v>
      </c>
      <c r="Y4237" s="13" t="s">
        <v>50</v>
      </c>
      <c r="Z4237" s="13">
        <v>1</v>
      </c>
      <c r="AA4237" s="13" t="s">
        <v>50</v>
      </c>
      <c r="AB4237" s="13" t="s">
        <v>50</v>
      </c>
      <c r="AC4237" s="13" t="s">
        <v>50</v>
      </c>
      <c r="AD4237" s="13" t="s">
        <v>50</v>
      </c>
      <c r="AE4237" s="13" t="s">
        <v>50</v>
      </c>
      <c r="AF4237" s="13" t="s">
        <v>50</v>
      </c>
      <c r="AG4237" s="13" t="s">
        <v>50</v>
      </c>
      <c r="AH4237" s="13" t="s">
        <v>50</v>
      </c>
      <c r="AI4237" s="13" t="s">
        <v>50</v>
      </c>
      <c r="AJ4237" s="13" t="s">
        <v>50</v>
      </c>
      <c r="AK4237" s="13" t="s">
        <v>50</v>
      </c>
      <c r="AL4237" s="13" t="s">
        <v>50</v>
      </c>
      <c r="AM4237" s="13" t="s">
        <v>39719</v>
      </c>
      <c r="AN4237" s="13" t="s">
        <v>993</v>
      </c>
      <c r="AO4237" s="13" t="s">
        <v>39720</v>
      </c>
      <c r="AP4237" s="21" t="s">
        <v>39721</v>
      </c>
      <c r="AQ4237" s="15" t="s">
        <v>50</v>
      </c>
      <c r="AR4237" s="13" t="s">
        <v>50</v>
      </c>
    </row>
    <row r="4238" spans="1:44" ht="15" thickBot="1">
      <c r="A4238" s="4" t="s">
        <v>39722</v>
      </c>
      <c r="B4238" s="7" t="s">
        <v>50</v>
      </c>
      <c r="C4238" s="6">
        <v>28491</v>
      </c>
      <c r="D4238" s="7" t="s">
        <v>45</v>
      </c>
      <c r="E4238" s="7" t="s">
        <v>46</v>
      </c>
      <c r="F4238" s="7" t="s">
        <v>70</v>
      </c>
      <c r="G4238" s="27" t="s">
        <v>54945</v>
      </c>
      <c r="H4238" s="7" t="s">
        <v>240</v>
      </c>
      <c r="I4238" s="7" t="s">
        <v>50</v>
      </c>
      <c r="J4238" s="6">
        <v>45502</v>
      </c>
      <c r="K4238" s="7" t="s">
        <v>116</v>
      </c>
      <c r="L4238" s="7" t="s">
        <v>52</v>
      </c>
      <c r="M4238" s="7" t="s">
        <v>39723</v>
      </c>
      <c r="N4238" s="7" t="s">
        <v>381</v>
      </c>
      <c r="O4238" s="7" t="s">
        <v>39724</v>
      </c>
      <c r="P4238" s="5">
        <v>550781</v>
      </c>
      <c r="Q4238" s="7" t="s">
        <v>383</v>
      </c>
      <c r="R4238" s="34" t="s">
        <v>39725</v>
      </c>
      <c r="S4238" s="34" t="s">
        <v>39726</v>
      </c>
      <c r="T4238" s="7" t="s">
        <v>39727</v>
      </c>
      <c r="U4238" s="7" t="s">
        <v>39728</v>
      </c>
      <c r="V4238" s="7" t="s">
        <v>50</v>
      </c>
      <c r="W4238" s="7" t="s">
        <v>50</v>
      </c>
      <c r="X4238" s="7" t="s">
        <v>50</v>
      </c>
      <c r="Y4238" s="7" t="s">
        <v>50</v>
      </c>
      <c r="Z4238" s="7">
        <v>1</v>
      </c>
      <c r="AA4238" s="7" t="s">
        <v>50</v>
      </c>
      <c r="AB4238" s="7" t="s">
        <v>50</v>
      </c>
      <c r="AC4238" s="7" t="s">
        <v>50</v>
      </c>
      <c r="AD4238" s="7" t="s">
        <v>50</v>
      </c>
      <c r="AE4238" s="7" t="s">
        <v>50</v>
      </c>
      <c r="AF4238" s="7" t="s">
        <v>50</v>
      </c>
      <c r="AG4238" s="7" t="s">
        <v>50</v>
      </c>
      <c r="AH4238" s="7" t="s">
        <v>50</v>
      </c>
      <c r="AI4238" s="7" t="s">
        <v>50</v>
      </c>
      <c r="AJ4238" s="7" t="s">
        <v>50</v>
      </c>
      <c r="AK4238" s="7" t="s">
        <v>50</v>
      </c>
      <c r="AL4238" s="7" t="s">
        <v>50</v>
      </c>
      <c r="AM4238" s="7" t="s">
        <v>39729</v>
      </c>
      <c r="AN4238" s="7" t="s">
        <v>3036</v>
      </c>
      <c r="AO4238" s="7" t="s">
        <v>50</v>
      </c>
      <c r="AP4238" s="22" t="s">
        <v>39730</v>
      </c>
      <c r="AQ4238" s="9" t="s">
        <v>50</v>
      </c>
      <c r="AR4238" s="7" t="s">
        <v>255</v>
      </c>
    </row>
    <row r="4239" spans="1:44" ht="15" thickBot="1">
      <c r="A4239" s="10" t="s">
        <v>39731</v>
      </c>
      <c r="B4239" s="13" t="s">
        <v>50</v>
      </c>
      <c r="C4239" s="12">
        <v>45474</v>
      </c>
      <c r="D4239" s="13" t="s">
        <v>45</v>
      </c>
      <c r="E4239" s="13" t="s">
        <v>46</v>
      </c>
      <c r="F4239" s="13" t="s">
        <v>70</v>
      </c>
      <c r="G4239" s="27" t="s">
        <v>54945</v>
      </c>
      <c r="H4239" s="13" t="s">
        <v>50</v>
      </c>
      <c r="I4239" s="13" t="s">
        <v>50</v>
      </c>
      <c r="J4239" s="12">
        <v>45502</v>
      </c>
      <c r="K4239" s="13" t="s">
        <v>50</v>
      </c>
      <c r="L4239" s="13" t="s">
        <v>1624</v>
      </c>
      <c r="M4239" s="13" t="s">
        <v>39732</v>
      </c>
      <c r="N4239" s="13" t="s">
        <v>39733</v>
      </c>
      <c r="O4239" s="13" t="s">
        <v>39734</v>
      </c>
      <c r="P4239" s="11">
        <v>773972</v>
      </c>
      <c r="Q4239" s="13" t="s">
        <v>545</v>
      </c>
      <c r="R4239" s="33" t="s">
        <v>39735</v>
      </c>
      <c r="S4239" s="33" t="s">
        <v>39736</v>
      </c>
      <c r="T4239" s="13" t="s">
        <v>50</v>
      </c>
      <c r="U4239" s="13" t="s">
        <v>50</v>
      </c>
      <c r="V4239" s="13" t="s">
        <v>50</v>
      </c>
      <c r="W4239" s="13" t="s">
        <v>50</v>
      </c>
      <c r="X4239" s="13" t="s">
        <v>50</v>
      </c>
      <c r="Y4239" s="13" t="s">
        <v>467</v>
      </c>
      <c r="Z4239" s="13">
        <v>1</v>
      </c>
      <c r="AA4239" s="13" t="s">
        <v>50</v>
      </c>
      <c r="AB4239" s="13" t="s">
        <v>50</v>
      </c>
      <c r="AC4239" s="13" t="s">
        <v>50</v>
      </c>
      <c r="AD4239" s="13" t="s">
        <v>1624</v>
      </c>
      <c r="AE4239" s="13" t="s">
        <v>50</v>
      </c>
      <c r="AF4239" s="13" t="s">
        <v>50</v>
      </c>
      <c r="AG4239" s="13" t="s">
        <v>50</v>
      </c>
      <c r="AH4239" s="13" t="s">
        <v>50</v>
      </c>
      <c r="AI4239" s="13" t="s">
        <v>50</v>
      </c>
      <c r="AJ4239" s="13" t="s">
        <v>50</v>
      </c>
      <c r="AK4239" s="13" t="s">
        <v>50</v>
      </c>
      <c r="AL4239" s="13" t="s">
        <v>50</v>
      </c>
      <c r="AM4239" s="13" t="s">
        <v>39737</v>
      </c>
      <c r="AN4239" s="13" t="s">
        <v>993</v>
      </c>
      <c r="AO4239" s="13" t="s">
        <v>50</v>
      </c>
      <c r="AP4239" s="21" t="s">
        <v>39738</v>
      </c>
      <c r="AQ4239" s="15" t="s">
        <v>50</v>
      </c>
      <c r="AR4239" s="13" t="s">
        <v>255</v>
      </c>
    </row>
    <row r="4240" spans="1:44" ht="15" thickBot="1">
      <c r="A4240" s="4" t="s">
        <v>39739</v>
      </c>
      <c r="B4240" s="7" t="s">
        <v>50</v>
      </c>
      <c r="C4240" s="6">
        <v>45417</v>
      </c>
      <c r="D4240" s="7" t="s">
        <v>45</v>
      </c>
      <c r="E4240" s="7" t="s">
        <v>46</v>
      </c>
      <c r="F4240" s="7" t="s">
        <v>70</v>
      </c>
      <c r="G4240" s="27" t="s">
        <v>54945</v>
      </c>
      <c r="H4240" s="7" t="s">
        <v>50</v>
      </c>
      <c r="I4240" s="7" t="s">
        <v>50</v>
      </c>
      <c r="J4240" s="6">
        <v>45501</v>
      </c>
      <c r="K4240" s="7" t="s">
        <v>50</v>
      </c>
      <c r="L4240" s="7" t="s">
        <v>1624</v>
      </c>
      <c r="M4240" s="7" t="s">
        <v>39740</v>
      </c>
      <c r="N4240" s="7" t="s">
        <v>1569</v>
      </c>
      <c r="O4240" s="7" t="s">
        <v>39741</v>
      </c>
      <c r="P4240" s="5">
        <v>1322418</v>
      </c>
      <c r="Q4240" s="7" t="s">
        <v>1571</v>
      </c>
      <c r="R4240" s="34" t="s">
        <v>39742</v>
      </c>
      <c r="S4240" s="34" t="s">
        <v>39743</v>
      </c>
      <c r="T4240" s="7" t="s">
        <v>39744</v>
      </c>
      <c r="U4240" s="7">
        <v>5515026776</v>
      </c>
      <c r="V4240" s="7" t="s">
        <v>50</v>
      </c>
      <c r="W4240" s="7" t="s">
        <v>50</v>
      </c>
      <c r="X4240" s="7" t="s">
        <v>50</v>
      </c>
      <c r="Y4240" s="7" t="s">
        <v>467</v>
      </c>
      <c r="Z4240" s="7">
        <v>1</v>
      </c>
      <c r="AA4240" s="7" t="s">
        <v>50</v>
      </c>
      <c r="AB4240" s="7" t="s">
        <v>50</v>
      </c>
      <c r="AC4240" s="7" t="s">
        <v>50</v>
      </c>
      <c r="AD4240" s="7" t="s">
        <v>1624</v>
      </c>
      <c r="AE4240" s="7" t="s">
        <v>50</v>
      </c>
      <c r="AF4240" s="7" t="s">
        <v>50</v>
      </c>
      <c r="AG4240" s="7" t="s">
        <v>50</v>
      </c>
      <c r="AH4240" s="7" t="s">
        <v>50</v>
      </c>
      <c r="AI4240" s="7" t="s">
        <v>50</v>
      </c>
      <c r="AJ4240" s="7" t="s">
        <v>50</v>
      </c>
      <c r="AK4240" s="7" t="s">
        <v>50</v>
      </c>
      <c r="AL4240" s="7" t="s">
        <v>50</v>
      </c>
      <c r="AM4240" s="7" t="s">
        <v>39745</v>
      </c>
      <c r="AN4240" s="7" t="s">
        <v>66</v>
      </c>
      <c r="AO4240" s="7" t="s">
        <v>39744</v>
      </c>
      <c r="AP4240" s="22" t="s">
        <v>39746</v>
      </c>
      <c r="AQ4240" s="9" t="s">
        <v>50</v>
      </c>
      <c r="AR4240" s="7" t="s">
        <v>50</v>
      </c>
    </row>
    <row r="4241" spans="1:44" ht="15" thickBot="1">
      <c r="A4241" s="10" t="s">
        <v>39747</v>
      </c>
      <c r="B4241" s="13" t="s">
        <v>50</v>
      </c>
      <c r="C4241" s="13" t="s">
        <v>50</v>
      </c>
      <c r="D4241" s="13" t="s">
        <v>45</v>
      </c>
      <c r="E4241" s="13" t="s">
        <v>50</v>
      </c>
      <c r="F4241" s="13" t="s">
        <v>70</v>
      </c>
      <c r="G4241" s="13" t="s">
        <v>50</v>
      </c>
      <c r="H4241" s="13" t="s">
        <v>50</v>
      </c>
      <c r="I4241" s="13" t="s">
        <v>50</v>
      </c>
      <c r="J4241" s="12">
        <v>45503</v>
      </c>
      <c r="K4241" s="13" t="s">
        <v>50</v>
      </c>
      <c r="L4241" s="13" t="s">
        <v>1471</v>
      </c>
      <c r="M4241" s="13" t="s">
        <v>39748</v>
      </c>
      <c r="N4241" s="13" t="s">
        <v>50</v>
      </c>
      <c r="O4241" s="13" t="s">
        <v>39749</v>
      </c>
      <c r="P4241" s="11">
        <v>1903126</v>
      </c>
      <c r="Q4241" s="13" t="s">
        <v>50</v>
      </c>
      <c r="R4241" s="33" t="s">
        <v>39750</v>
      </c>
      <c r="S4241" s="30" t="s">
        <v>50</v>
      </c>
      <c r="T4241" s="13" t="s">
        <v>50</v>
      </c>
      <c r="U4241" s="13" t="s">
        <v>50</v>
      </c>
      <c r="V4241" s="13" t="s">
        <v>50</v>
      </c>
      <c r="W4241" s="13" t="s">
        <v>50</v>
      </c>
      <c r="X4241" s="13" t="s">
        <v>50</v>
      </c>
      <c r="Y4241" s="13" t="s">
        <v>50</v>
      </c>
      <c r="Z4241" s="13">
        <v>1</v>
      </c>
      <c r="AA4241" s="13" t="s">
        <v>50</v>
      </c>
      <c r="AB4241" s="13" t="s">
        <v>50</v>
      </c>
      <c r="AC4241" s="13" t="s">
        <v>50</v>
      </c>
      <c r="AD4241" s="13" t="s">
        <v>1471</v>
      </c>
      <c r="AE4241" s="13" t="s">
        <v>50</v>
      </c>
      <c r="AF4241" s="13" t="s">
        <v>50</v>
      </c>
      <c r="AG4241" s="13" t="s">
        <v>50</v>
      </c>
      <c r="AH4241" s="13" t="s">
        <v>50</v>
      </c>
      <c r="AI4241" s="13" t="s">
        <v>50</v>
      </c>
      <c r="AJ4241" s="13" t="s">
        <v>50</v>
      </c>
      <c r="AK4241" s="13" t="s">
        <v>39751</v>
      </c>
      <c r="AL4241" s="13" t="s">
        <v>50</v>
      </c>
      <c r="AM4241" s="13" t="s">
        <v>39752</v>
      </c>
      <c r="AN4241" s="13" t="s">
        <v>66</v>
      </c>
      <c r="AO4241" s="13" t="s">
        <v>39753</v>
      </c>
      <c r="AP4241" s="21" t="s">
        <v>39754</v>
      </c>
      <c r="AQ4241" s="15" t="s">
        <v>50</v>
      </c>
      <c r="AR4241" s="13" t="s">
        <v>50</v>
      </c>
    </row>
    <row r="4242" spans="1:44" ht="15" thickBot="1">
      <c r="A4242" s="4" t="s">
        <v>39755</v>
      </c>
      <c r="B4242" s="7" t="s">
        <v>50</v>
      </c>
      <c r="C4242" s="7" t="s">
        <v>50</v>
      </c>
      <c r="D4242" s="7" t="s">
        <v>45</v>
      </c>
      <c r="E4242" s="7" t="s">
        <v>46</v>
      </c>
      <c r="F4242" s="7" t="s">
        <v>70</v>
      </c>
      <c r="G4242" s="7" t="s">
        <v>50</v>
      </c>
      <c r="H4242" s="7" t="s">
        <v>50</v>
      </c>
      <c r="I4242" s="7" t="s">
        <v>50</v>
      </c>
      <c r="J4242" s="6">
        <v>45501</v>
      </c>
      <c r="K4242" s="7" t="s">
        <v>50</v>
      </c>
      <c r="L4242" s="7" t="s">
        <v>467</v>
      </c>
      <c r="M4242" s="7" t="s">
        <v>39756</v>
      </c>
      <c r="N4242" s="7" t="s">
        <v>39757</v>
      </c>
      <c r="O4242" s="7" t="s">
        <v>39758</v>
      </c>
      <c r="P4242" s="5">
        <v>1986174</v>
      </c>
      <c r="Q4242" s="7" t="s">
        <v>245</v>
      </c>
      <c r="R4242" s="34" t="s">
        <v>39759</v>
      </c>
      <c r="S4242" s="31" t="s">
        <v>50</v>
      </c>
      <c r="T4242" s="7" t="s">
        <v>39760</v>
      </c>
      <c r="U4242" s="7" t="s">
        <v>39761</v>
      </c>
      <c r="V4242" s="7">
        <v>1000000000</v>
      </c>
      <c r="W4242" s="7" t="s">
        <v>2946</v>
      </c>
      <c r="X4242" s="7">
        <v>722089</v>
      </c>
      <c r="Y4242" s="7" t="s">
        <v>467</v>
      </c>
      <c r="Z4242" s="7">
        <v>1</v>
      </c>
      <c r="AA4242" s="7">
        <v>1000000000</v>
      </c>
      <c r="AB4242" s="7" t="s">
        <v>2946</v>
      </c>
      <c r="AC4242" s="7">
        <v>722089</v>
      </c>
      <c r="AD4242" s="7" t="s">
        <v>467</v>
      </c>
      <c r="AE4242" s="7">
        <v>1000000000</v>
      </c>
      <c r="AF4242" s="7" t="s">
        <v>2946</v>
      </c>
      <c r="AG4242" s="7">
        <v>722089</v>
      </c>
      <c r="AH4242" s="7">
        <v>1000000000</v>
      </c>
      <c r="AI4242" s="7" t="s">
        <v>2946</v>
      </c>
      <c r="AJ4242" s="7">
        <v>722089</v>
      </c>
      <c r="AK4242" s="7" t="s">
        <v>39762</v>
      </c>
      <c r="AL4242" s="7" t="s">
        <v>50</v>
      </c>
      <c r="AM4242" s="7" t="s">
        <v>39763</v>
      </c>
      <c r="AN4242" s="7" t="s">
        <v>66</v>
      </c>
      <c r="AO4242" s="7" t="s">
        <v>50</v>
      </c>
      <c r="AP4242" s="22" t="s">
        <v>39764</v>
      </c>
      <c r="AQ4242" s="9" t="s">
        <v>50</v>
      </c>
      <c r="AR4242" s="7" t="s">
        <v>255</v>
      </c>
    </row>
    <row r="4243" spans="1:44" ht="15" thickBot="1">
      <c r="A4243" s="10" t="s">
        <v>39765</v>
      </c>
      <c r="B4243" s="13" t="s">
        <v>50</v>
      </c>
      <c r="C4243" s="12">
        <v>21551</v>
      </c>
      <c r="D4243" s="13" t="s">
        <v>45</v>
      </c>
      <c r="E4243" s="13" t="s">
        <v>46</v>
      </c>
      <c r="F4243" s="13" t="s">
        <v>70</v>
      </c>
      <c r="G4243" s="26" t="s">
        <v>54946</v>
      </c>
      <c r="H4243" s="13" t="s">
        <v>39766</v>
      </c>
      <c r="I4243" s="13" t="s">
        <v>50</v>
      </c>
      <c r="J4243" s="12">
        <v>45502</v>
      </c>
      <c r="K4243" s="13" t="s">
        <v>116</v>
      </c>
      <c r="L4243" s="13" t="s">
        <v>52</v>
      </c>
      <c r="M4243" s="13" t="s">
        <v>39767</v>
      </c>
      <c r="N4243" s="13" t="s">
        <v>20544</v>
      </c>
      <c r="O4243" s="13" t="s">
        <v>39768</v>
      </c>
      <c r="P4243" s="11">
        <v>2642724</v>
      </c>
      <c r="Q4243" s="13" t="s">
        <v>481</v>
      </c>
      <c r="R4243" s="33" t="s">
        <v>39769</v>
      </c>
      <c r="S4243" s="33" t="s">
        <v>39770</v>
      </c>
      <c r="T4243" s="13" t="s">
        <v>39771</v>
      </c>
      <c r="U4243" s="13" t="s">
        <v>39772</v>
      </c>
      <c r="V4243" s="13">
        <v>154000</v>
      </c>
      <c r="W4243" s="13" t="s">
        <v>60</v>
      </c>
      <c r="X4243" s="13">
        <v>154000</v>
      </c>
      <c r="Y4243" s="13" t="s">
        <v>50</v>
      </c>
      <c r="Z4243" s="13">
        <v>1</v>
      </c>
      <c r="AA4243" s="13" t="s">
        <v>50</v>
      </c>
      <c r="AB4243" s="13" t="s">
        <v>50</v>
      </c>
      <c r="AC4243" s="13" t="s">
        <v>50</v>
      </c>
      <c r="AD4243" s="13" t="s">
        <v>50</v>
      </c>
      <c r="AE4243" s="13" t="s">
        <v>50</v>
      </c>
      <c r="AF4243" s="13" t="s">
        <v>50</v>
      </c>
      <c r="AG4243" s="13" t="s">
        <v>50</v>
      </c>
      <c r="AH4243" s="13">
        <v>154000</v>
      </c>
      <c r="AI4243" s="13" t="s">
        <v>60</v>
      </c>
      <c r="AJ4243" s="13">
        <v>154000</v>
      </c>
      <c r="AK4243" s="13" t="s">
        <v>35761</v>
      </c>
      <c r="AL4243" s="13" t="s">
        <v>50</v>
      </c>
      <c r="AM4243" s="13" t="s">
        <v>39773</v>
      </c>
      <c r="AN4243" s="13" t="s">
        <v>5485</v>
      </c>
      <c r="AO4243" s="13" t="s">
        <v>39774</v>
      </c>
      <c r="AP4243" s="21" t="s">
        <v>39775</v>
      </c>
      <c r="AQ4243" s="15" t="s">
        <v>50</v>
      </c>
      <c r="AR4243" s="13" t="s">
        <v>50</v>
      </c>
    </row>
    <row r="4244" spans="1:44" ht="15" thickBot="1">
      <c r="A4244" s="4" t="s">
        <v>39776</v>
      </c>
      <c r="B4244" s="7" t="s">
        <v>50</v>
      </c>
      <c r="C4244" s="6">
        <v>44927</v>
      </c>
      <c r="D4244" s="7" t="s">
        <v>45</v>
      </c>
      <c r="E4244" s="7" t="s">
        <v>46</v>
      </c>
      <c r="F4244" s="7" t="s">
        <v>70</v>
      </c>
      <c r="G4244" s="27" t="s">
        <v>54945</v>
      </c>
      <c r="H4244" s="7" t="s">
        <v>50</v>
      </c>
      <c r="I4244" s="7" t="s">
        <v>50</v>
      </c>
      <c r="J4244" s="6">
        <v>45503</v>
      </c>
      <c r="K4244" s="7" t="s">
        <v>50</v>
      </c>
      <c r="L4244" s="7" t="s">
        <v>467</v>
      </c>
      <c r="M4244" s="7" t="s">
        <v>50</v>
      </c>
      <c r="N4244" s="7" t="s">
        <v>1914</v>
      </c>
      <c r="O4244" s="7" t="s">
        <v>39777</v>
      </c>
      <c r="P4244" s="7" t="s">
        <v>50</v>
      </c>
      <c r="Q4244" s="7" t="s">
        <v>920</v>
      </c>
      <c r="R4244" s="28" t="s">
        <v>39778</v>
      </c>
      <c r="S4244" s="34" t="s">
        <v>39779</v>
      </c>
      <c r="T4244" s="7" t="s">
        <v>50</v>
      </c>
      <c r="U4244" s="7" t="s">
        <v>50</v>
      </c>
      <c r="V4244" s="7">
        <v>3500000</v>
      </c>
      <c r="W4244" s="7" t="s">
        <v>60</v>
      </c>
      <c r="X4244" s="7">
        <v>3500000</v>
      </c>
      <c r="Y4244" s="7" t="s">
        <v>467</v>
      </c>
      <c r="Z4244" s="7">
        <v>1</v>
      </c>
      <c r="AA4244" s="7">
        <v>3500000</v>
      </c>
      <c r="AB4244" s="7" t="s">
        <v>60</v>
      </c>
      <c r="AC4244" s="7">
        <v>3500000</v>
      </c>
      <c r="AD4244" s="7" t="s">
        <v>467</v>
      </c>
      <c r="AE4244" s="7">
        <v>3500000</v>
      </c>
      <c r="AF4244" s="7" t="s">
        <v>60</v>
      </c>
      <c r="AG4244" s="7">
        <v>3500000</v>
      </c>
      <c r="AH4244" s="7">
        <v>3500000</v>
      </c>
      <c r="AI4244" s="7" t="s">
        <v>60</v>
      </c>
      <c r="AJ4244" s="7">
        <v>3500000</v>
      </c>
      <c r="AK4244" s="7" t="s">
        <v>39780</v>
      </c>
      <c r="AL4244" s="7" t="s">
        <v>50</v>
      </c>
      <c r="AM4244" s="7" t="s">
        <v>39781</v>
      </c>
      <c r="AN4244" s="7" t="s">
        <v>66</v>
      </c>
      <c r="AO4244" s="7" t="s">
        <v>39782</v>
      </c>
      <c r="AP4244" s="22" t="s">
        <v>39783</v>
      </c>
      <c r="AQ4244" s="9" t="s">
        <v>50</v>
      </c>
      <c r="AR4244" s="7" t="s">
        <v>50</v>
      </c>
    </row>
    <row r="4245" spans="1:44" ht="15" thickBot="1">
      <c r="A4245" s="10" t="s">
        <v>39784</v>
      </c>
      <c r="B4245" s="13" t="s">
        <v>50</v>
      </c>
      <c r="C4245" s="13" t="s">
        <v>50</v>
      </c>
      <c r="D4245" s="13" t="s">
        <v>45</v>
      </c>
      <c r="E4245" s="13" t="s">
        <v>50</v>
      </c>
      <c r="F4245" s="13" t="s">
        <v>70</v>
      </c>
      <c r="G4245" s="13" t="s">
        <v>50</v>
      </c>
      <c r="H4245" s="13" t="s">
        <v>50</v>
      </c>
      <c r="I4245" s="13" t="s">
        <v>50</v>
      </c>
      <c r="J4245" s="12">
        <v>45503</v>
      </c>
      <c r="K4245" s="13" t="s">
        <v>50</v>
      </c>
      <c r="L4245" s="13" t="s">
        <v>52</v>
      </c>
      <c r="M4245" s="13" t="s">
        <v>25705</v>
      </c>
      <c r="N4245" s="13" t="s">
        <v>50</v>
      </c>
      <c r="O4245" s="13" t="s">
        <v>39785</v>
      </c>
      <c r="P4245" s="13" t="s">
        <v>50</v>
      </c>
      <c r="Q4245" s="13" t="s">
        <v>50</v>
      </c>
      <c r="R4245" s="33" t="s">
        <v>39786</v>
      </c>
      <c r="S4245" s="33" t="s">
        <v>39787</v>
      </c>
      <c r="T4245" s="13" t="s">
        <v>50</v>
      </c>
      <c r="U4245" s="13" t="s">
        <v>50</v>
      </c>
      <c r="V4245" s="13">
        <v>10000</v>
      </c>
      <c r="W4245" s="13" t="s">
        <v>60</v>
      </c>
      <c r="X4245" s="13">
        <v>10000</v>
      </c>
      <c r="Y4245" s="13" t="s">
        <v>50</v>
      </c>
      <c r="Z4245" s="13">
        <v>3</v>
      </c>
      <c r="AA4245" s="13" t="s">
        <v>50</v>
      </c>
      <c r="AB4245" s="13" t="s">
        <v>50</v>
      </c>
      <c r="AC4245" s="13" t="s">
        <v>50</v>
      </c>
      <c r="AD4245" s="13" t="s">
        <v>50</v>
      </c>
      <c r="AE4245" s="13" t="s">
        <v>50</v>
      </c>
      <c r="AF4245" s="13" t="s">
        <v>50</v>
      </c>
      <c r="AG4245" s="13" t="s">
        <v>50</v>
      </c>
      <c r="AH4245" s="13">
        <v>22500</v>
      </c>
      <c r="AI4245" s="13" t="s">
        <v>60</v>
      </c>
      <c r="AJ4245" s="13">
        <v>22500</v>
      </c>
      <c r="AK4245" s="13" t="s">
        <v>50</v>
      </c>
      <c r="AL4245" s="13" t="s">
        <v>50</v>
      </c>
      <c r="AM4245" s="13" t="s">
        <v>39788</v>
      </c>
      <c r="AN4245" s="13" t="s">
        <v>253</v>
      </c>
      <c r="AO4245" s="13" t="s">
        <v>39789</v>
      </c>
      <c r="AP4245" s="21" t="s">
        <v>39790</v>
      </c>
      <c r="AQ4245" s="15" t="s">
        <v>50</v>
      </c>
      <c r="AR4245" s="13" t="s">
        <v>50</v>
      </c>
    </row>
    <row r="4246" spans="1:44" ht="15" thickBot="1">
      <c r="A4246" s="16" t="s">
        <v>39791</v>
      </c>
      <c r="B4246" s="19" t="s">
        <v>50</v>
      </c>
      <c r="C4246" s="18">
        <v>40179</v>
      </c>
      <c r="D4246" s="19" t="s">
        <v>45</v>
      </c>
      <c r="E4246" s="19" t="s">
        <v>46</v>
      </c>
      <c r="F4246" s="19" t="s">
        <v>47</v>
      </c>
      <c r="G4246" s="19" t="s">
        <v>71</v>
      </c>
      <c r="H4246" s="19" t="s">
        <v>49</v>
      </c>
      <c r="I4246" s="19" t="s">
        <v>406</v>
      </c>
      <c r="J4246" s="18">
        <v>45475</v>
      </c>
      <c r="K4246" s="19" t="s">
        <v>161</v>
      </c>
      <c r="L4246" s="19" t="s">
        <v>52</v>
      </c>
      <c r="M4246" s="19" t="s">
        <v>39792</v>
      </c>
      <c r="N4246" s="19" t="s">
        <v>518</v>
      </c>
      <c r="O4246" s="19" t="s">
        <v>39793</v>
      </c>
      <c r="P4246" s="19">
        <v>35</v>
      </c>
      <c r="Q4246" s="19" t="s">
        <v>520</v>
      </c>
      <c r="R4246" s="32" t="s">
        <v>39794</v>
      </c>
      <c r="S4246" s="32" t="s">
        <v>39795</v>
      </c>
      <c r="T4246" s="19" t="s">
        <v>39796</v>
      </c>
      <c r="U4246" s="19" t="s">
        <v>39797</v>
      </c>
      <c r="V4246" s="19">
        <v>176000000</v>
      </c>
      <c r="W4246" s="19" t="s">
        <v>60</v>
      </c>
      <c r="X4246" s="19">
        <v>176000000</v>
      </c>
      <c r="Y4246" s="19" t="s">
        <v>61</v>
      </c>
      <c r="Z4246" s="19">
        <v>15</v>
      </c>
      <c r="AA4246" s="19">
        <v>750000000</v>
      </c>
      <c r="AB4246" s="19" t="s">
        <v>60</v>
      </c>
      <c r="AC4246" s="19">
        <v>750000000</v>
      </c>
      <c r="AD4246" s="19" t="s">
        <v>62</v>
      </c>
      <c r="AE4246" s="19">
        <v>2724000000</v>
      </c>
      <c r="AF4246" s="19" t="s">
        <v>60</v>
      </c>
      <c r="AG4246" s="19">
        <v>2724000000</v>
      </c>
      <c r="AH4246" s="19">
        <v>3907600000</v>
      </c>
      <c r="AI4246" s="19" t="s">
        <v>60</v>
      </c>
      <c r="AJ4246" s="19">
        <v>3907600000</v>
      </c>
      <c r="AK4246" s="19" t="s">
        <v>39798</v>
      </c>
      <c r="AL4246" s="19" t="s">
        <v>39799</v>
      </c>
      <c r="AM4246" s="19" t="s">
        <v>39800</v>
      </c>
      <c r="AN4246" s="19" t="s">
        <v>66</v>
      </c>
      <c r="AO4246" s="19" t="s">
        <v>39801</v>
      </c>
      <c r="AP4246" s="20" t="s">
        <v>39802</v>
      </c>
      <c r="AQ4246" s="19" t="s">
        <v>50</v>
      </c>
      <c r="AR4246" s="19" t="s">
        <v>50</v>
      </c>
    </row>
    <row r="4247" spans="1:44" ht="15" thickBot="1">
      <c r="A4247" s="10" t="s">
        <v>39803</v>
      </c>
      <c r="B4247" s="13" t="s">
        <v>50</v>
      </c>
      <c r="C4247" s="12">
        <v>43831</v>
      </c>
      <c r="D4247" s="13" t="s">
        <v>45</v>
      </c>
      <c r="E4247" s="13" t="s">
        <v>46</v>
      </c>
      <c r="F4247" s="13" t="s">
        <v>47</v>
      </c>
      <c r="G4247" s="13" t="s">
        <v>176</v>
      </c>
      <c r="H4247" s="13" t="s">
        <v>115</v>
      </c>
      <c r="I4247" s="13" t="s">
        <v>50</v>
      </c>
      <c r="J4247" s="12">
        <v>45475</v>
      </c>
      <c r="K4247" s="13" t="s">
        <v>72</v>
      </c>
      <c r="L4247" s="13" t="s">
        <v>62</v>
      </c>
      <c r="M4247" s="13" t="s">
        <v>3335</v>
      </c>
      <c r="N4247" s="13" t="s">
        <v>180</v>
      </c>
      <c r="O4247" s="13" t="s">
        <v>39804</v>
      </c>
      <c r="P4247" s="13">
        <v>47</v>
      </c>
      <c r="Q4247" s="13" t="s">
        <v>120</v>
      </c>
      <c r="R4247" s="33" t="s">
        <v>39805</v>
      </c>
      <c r="S4247" s="33" t="s">
        <v>39806</v>
      </c>
      <c r="T4247" s="13" t="s">
        <v>50</v>
      </c>
      <c r="U4247" s="13" t="s">
        <v>50</v>
      </c>
      <c r="V4247" s="13">
        <v>55000000</v>
      </c>
      <c r="W4247" s="13" t="s">
        <v>60</v>
      </c>
      <c r="X4247" s="13">
        <v>55000000</v>
      </c>
      <c r="Y4247" s="13" t="s">
        <v>61</v>
      </c>
      <c r="Z4247" s="13">
        <v>5</v>
      </c>
      <c r="AA4247" s="13">
        <v>55000000</v>
      </c>
      <c r="AB4247" s="13" t="s">
        <v>60</v>
      </c>
      <c r="AC4247" s="13">
        <v>55000000</v>
      </c>
      <c r="AD4247" s="13" t="s">
        <v>62</v>
      </c>
      <c r="AE4247" s="13">
        <v>1075700000</v>
      </c>
      <c r="AF4247" s="13" t="s">
        <v>60</v>
      </c>
      <c r="AG4247" s="13">
        <v>1075700000</v>
      </c>
      <c r="AH4247" s="13">
        <v>1075700000</v>
      </c>
      <c r="AI4247" s="13" t="s">
        <v>60</v>
      </c>
      <c r="AJ4247" s="13">
        <v>1075700000</v>
      </c>
      <c r="AK4247" s="13" t="s">
        <v>39807</v>
      </c>
      <c r="AL4247" s="13" t="s">
        <v>39808</v>
      </c>
      <c r="AM4247" s="13" t="s">
        <v>39809</v>
      </c>
      <c r="AN4247" s="13" t="s">
        <v>66</v>
      </c>
      <c r="AO4247" s="13" t="s">
        <v>39810</v>
      </c>
      <c r="AP4247" s="21" t="s">
        <v>39811</v>
      </c>
      <c r="AQ4247" s="13" t="s">
        <v>50</v>
      </c>
      <c r="AR4247" s="13" t="s">
        <v>50</v>
      </c>
    </row>
    <row r="4248" spans="1:44" ht="15" thickBot="1">
      <c r="A4248" s="4" t="s">
        <v>39812</v>
      </c>
      <c r="B4248" s="7" t="s">
        <v>50</v>
      </c>
      <c r="C4248" s="6">
        <v>2558</v>
      </c>
      <c r="D4248" s="7" t="s">
        <v>45</v>
      </c>
      <c r="E4248" s="7" t="s">
        <v>46</v>
      </c>
      <c r="F4248" s="7" t="s">
        <v>70</v>
      </c>
      <c r="G4248" s="7" t="s">
        <v>48</v>
      </c>
      <c r="H4248" s="7" t="s">
        <v>328</v>
      </c>
      <c r="I4248" s="7" t="s">
        <v>50</v>
      </c>
      <c r="J4248" s="6">
        <v>45478</v>
      </c>
      <c r="K4248" s="7" t="s">
        <v>161</v>
      </c>
      <c r="L4248" s="7" t="s">
        <v>1471</v>
      </c>
      <c r="M4248" s="7" t="s">
        <v>39813</v>
      </c>
      <c r="N4248" s="7" t="s">
        <v>628</v>
      </c>
      <c r="O4248" s="7" t="s">
        <v>39814</v>
      </c>
      <c r="P4248" s="7">
        <v>96</v>
      </c>
      <c r="Q4248" s="7" t="s">
        <v>630</v>
      </c>
      <c r="R4248" s="34" t="s">
        <v>39815</v>
      </c>
      <c r="S4248" s="34" t="s">
        <v>39816</v>
      </c>
      <c r="T4248" s="7" t="s">
        <v>50</v>
      </c>
      <c r="U4248" s="7" t="s">
        <v>39817</v>
      </c>
      <c r="V4248" s="7" t="s">
        <v>50</v>
      </c>
      <c r="W4248" s="7" t="s">
        <v>50</v>
      </c>
      <c r="X4248" s="7" t="s">
        <v>50</v>
      </c>
      <c r="Y4248" s="7" t="s">
        <v>171</v>
      </c>
      <c r="Z4248" s="7">
        <v>2</v>
      </c>
      <c r="AA4248" s="7" t="s">
        <v>50</v>
      </c>
      <c r="AB4248" s="7" t="s">
        <v>50</v>
      </c>
      <c r="AC4248" s="7" t="s">
        <v>50</v>
      </c>
      <c r="AD4248" s="7" t="s">
        <v>1471</v>
      </c>
      <c r="AE4248" s="7">
        <v>200000000</v>
      </c>
      <c r="AF4248" s="7" t="s">
        <v>60</v>
      </c>
      <c r="AG4248" s="7">
        <v>200000000</v>
      </c>
      <c r="AH4248" s="7">
        <v>200000000</v>
      </c>
      <c r="AI4248" s="7" t="s">
        <v>60</v>
      </c>
      <c r="AJ4248" s="7">
        <v>200000000</v>
      </c>
      <c r="AK4248" s="7" t="s">
        <v>39818</v>
      </c>
      <c r="AL4248" s="7" t="s">
        <v>50</v>
      </c>
      <c r="AM4248" s="7" t="s">
        <v>39819</v>
      </c>
      <c r="AN4248" s="7" t="s">
        <v>66</v>
      </c>
      <c r="AO4248" s="7" t="s">
        <v>39820</v>
      </c>
      <c r="AP4248" s="22" t="s">
        <v>39821</v>
      </c>
      <c r="AQ4248" s="7" t="s">
        <v>50</v>
      </c>
      <c r="AR4248" s="7" t="s">
        <v>50</v>
      </c>
    </row>
    <row r="4249" spans="1:44" ht="15" thickBot="1">
      <c r="A4249" s="10" t="s">
        <v>20244</v>
      </c>
      <c r="B4249" s="13" t="s">
        <v>50</v>
      </c>
      <c r="C4249" s="12">
        <v>42736</v>
      </c>
      <c r="D4249" s="13" t="s">
        <v>45</v>
      </c>
      <c r="E4249" s="13" t="s">
        <v>46</v>
      </c>
      <c r="F4249" s="13" t="s">
        <v>638</v>
      </c>
      <c r="G4249" s="13" t="s">
        <v>114</v>
      </c>
      <c r="H4249" s="13" t="s">
        <v>13208</v>
      </c>
      <c r="I4249" s="13" t="s">
        <v>50</v>
      </c>
      <c r="J4249" s="12">
        <v>45481</v>
      </c>
      <c r="K4249" s="13" t="s">
        <v>282</v>
      </c>
      <c r="L4249" s="13" t="s">
        <v>62</v>
      </c>
      <c r="M4249" s="13" t="s">
        <v>20245</v>
      </c>
      <c r="N4249" s="13" t="s">
        <v>1114</v>
      </c>
      <c r="O4249" s="13" t="s">
        <v>20246</v>
      </c>
      <c r="P4249" s="13">
        <v>133</v>
      </c>
      <c r="Q4249" s="13" t="s">
        <v>1116</v>
      </c>
      <c r="R4249" s="33" t="s">
        <v>20247</v>
      </c>
      <c r="S4249" s="33" t="s">
        <v>20248</v>
      </c>
      <c r="T4249" s="13" t="s">
        <v>20249</v>
      </c>
      <c r="U4249" s="13" t="s">
        <v>20250</v>
      </c>
      <c r="V4249" s="13">
        <v>260000000</v>
      </c>
      <c r="W4249" s="13" t="s">
        <v>60</v>
      </c>
      <c r="X4249" s="13">
        <v>260000000</v>
      </c>
      <c r="Y4249" s="13" t="s">
        <v>61</v>
      </c>
      <c r="Z4249" s="13">
        <v>9</v>
      </c>
      <c r="AA4249" s="13">
        <v>260000000</v>
      </c>
      <c r="AB4249" s="13" t="s">
        <v>60</v>
      </c>
      <c r="AC4249" s="13">
        <v>260000000</v>
      </c>
      <c r="AD4249" s="13" t="s">
        <v>62</v>
      </c>
      <c r="AE4249" s="13">
        <v>516900000</v>
      </c>
      <c r="AF4249" s="13" t="s">
        <v>60</v>
      </c>
      <c r="AG4249" s="13">
        <v>516900000</v>
      </c>
      <c r="AH4249" s="13">
        <v>607900000</v>
      </c>
      <c r="AI4249" s="13" t="s">
        <v>60</v>
      </c>
      <c r="AJ4249" s="13">
        <v>607900000</v>
      </c>
      <c r="AK4249" s="13" t="s">
        <v>20251</v>
      </c>
      <c r="AL4249" s="13" t="s">
        <v>20252</v>
      </c>
      <c r="AM4249" s="13" t="s">
        <v>20253</v>
      </c>
      <c r="AN4249" s="13" t="s">
        <v>66</v>
      </c>
      <c r="AO4249" s="13" t="s">
        <v>20254</v>
      </c>
      <c r="AP4249" s="21" t="s">
        <v>39822</v>
      </c>
      <c r="AQ4249" s="13" t="s">
        <v>50</v>
      </c>
      <c r="AR4249" s="13" t="s">
        <v>50</v>
      </c>
    </row>
    <row r="4250" spans="1:44" ht="15" thickBot="1">
      <c r="A4250" s="4" t="s">
        <v>39823</v>
      </c>
      <c r="B4250" s="7" t="s">
        <v>50</v>
      </c>
      <c r="C4250" s="6">
        <v>44197</v>
      </c>
      <c r="D4250" s="7" t="s">
        <v>45</v>
      </c>
      <c r="E4250" s="7" t="s">
        <v>46</v>
      </c>
      <c r="F4250" s="7" t="s">
        <v>70</v>
      </c>
      <c r="G4250" s="7" t="s">
        <v>114</v>
      </c>
      <c r="H4250" s="7" t="s">
        <v>2498</v>
      </c>
      <c r="I4250" s="7" t="s">
        <v>50</v>
      </c>
      <c r="J4250" s="6">
        <v>45481</v>
      </c>
      <c r="K4250" s="7" t="s">
        <v>50</v>
      </c>
      <c r="L4250" s="7" t="s">
        <v>283</v>
      </c>
      <c r="M4250" s="7" t="s">
        <v>39824</v>
      </c>
      <c r="N4250" s="7" t="s">
        <v>180</v>
      </c>
      <c r="O4250" s="7" t="s">
        <v>39825</v>
      </c>
      <c r="P4250" s="7">
        <v>155</v>
      </c>
      <c r="Q4250" s="7" t="s">
        <v>120</v>
      </c>
      <c r="R4250" s="34" t="s">
        <v>39826</v>
      </c>
      <c r="S4250" s="34" t="s">
        <v>39827</v>
      </c>
      <c r="T4250" s="7" t="s">
        <v>50</v>
      </c>
      <c r="U4250" s="7" t="s">
        <v>50</v>
      </c>
      <c r="V4250" s="7">
        <v>50000000</v>
      </c>
      <c r="W4250" s="7" t="s">
        <v>60</v>
      </c>
      <c r="X4250" s="7">
        <v>50000000</v>
      </c>
      <c r="Y4250" s="7" t="s">
        <v>81</v>
      </c>
      <c r="Z4250" s="7">
        <v>9</v>
      </c>
      <c r="AA4250" s="7">
        <v>5000000</v>
      </c>
      <c r="AB4250" s="7" t="s">
        <v>60</v>
      </c>
      <c r="AC4250" s="7">
        <v>5000000</v>
      </c>
      <c r="AD4250" s="7" t="s">
        <v>73</v>
      </c>
      <c r="AE4250" s="7">
        <v>7559000000</v>
      </c>
      <c r="AF4250" s="7" t="s">
        <v>60</v>
      </c>
      <c r="AG4250" s="7">
        <v>7559000000</v>
      </c>
      <c r="AH4250" s="7">
        <v>7609000000</v>
      </c>
      <c r="AI4250" s="7" t="s">
        <v>60</v>
      </c>
      <c r="AJ4250" s="7">
        <v>7609000000</v>
      </c>
      <c r="AK4250" s="7" t="s">
        <v>39828</v>
      </c>
      <c r="AL4250" s="7" t="s">
        <v>50</v>
      </c>
      <c r="AM4250" s="7" t="s">
        <v>39829</v>
      </c>
      <c r="AN4250" s="7" t="s">
        <v>66</v>
      </c>
      <c r="AO4250" s="7" t="s">
        <v>39830</v>
      </c>
      <c r="AP4250" s="22" t="s">
        <v>39831</v>
      </c>
      <c r="AQ4250" s="7" t="s">
        <v>50</v>
      </c>
      <c r="AR4250" s="7" t="s">
        <v>50</v>
      </c>
    </row>
    <row r="4251" spans="1:44" ht="15" thickBot="1">
      <c r="A4251" s="10" t="s">
        <v>39832</v>
      </c>
      <c r="B4251" s="13" t="s">
        <v>50</v>
      </c>
      <c r="C4251" s="12">
        <v>40909</v>
      </c>
      <c r="D4251" s="13" t="s">
        <v>45</v>
      </c>
      <c r="E4251" s="13" t="s">
        <v>46</v>
      </c>
      <c r="F4251" s="13" t="s">
        <v>70</v>
      </c>
      <c r="G4251" s="26" t="s">
        <v>54946</v>
      </c>
      <c r="H4251" s="13" t="s">
        <v>39833</v>
      </c>
      <c r="I4251" s="13" t="s">
        <v>50</v>
      </c>
      <c r="J4251" s="12">
        <v>45475</v>
      </c>
      <c r="K4251" s="13" t="s">
        <v>116</v>
      </c>
      <c r="L4251" s="13" t="s">
        <v>290</v>
      </c>
      <c r="M4251" s="13" t="s">
        <v>39834</v>
      </c>
      <c r="N4251" s="13" t="s">
        <v>75</v>
      </c>
      <c r="O4251" s="13" t="s">
        <v>39835</v>
      </c>
      <c r="P4251" s="13">
        <v>200</v>
      </c>
      <c r="Q4251" s="13" t="s">
        <v>77</v>
      </c>
      <c r="R4251" s="33" t="s">
        <v>39836</v>
      </c>
      <c r="S4251" s="33" t="s">
        <v>39837</v>
      </c>
      <c r="T4251" s="13" t="s">
        <v>39838</v>
      </c>
      <c r="U4251" s="13" t="s">
        <v>39839</v>
      </c>
      <c r="V4251" s="13">
        <v>20000000</v>
      </c>
      <c r="W4251" s="13" t="s">
        <v>60</v>
      </c>
      <c r="X4251" s="13">
        <v>20000000</v>
      </c>
      <c r="Y4251" s="13" t="s">
        <v>290</v>
      </c>
      <c r="Z4251" s="13">
        <v>7</v>
      </c>
      <c r="AA4251" s="13">
        <v>20000000</v>
      </c>
      <c r="AB4251" s="13" t="s">
        <v>60</v>
      </c>
      <c r="AC4251" s="13">
        <v>20000000</v>
      </c>
      <c r="AD4251" s="13" t="s">
        <v>290</v>
      </c>
      <c r="AE4251" s="13">
        <v>77000000</v>
      </c>
      <c r="AF4251" s="13" t="s">
        <v>60</v>
      </c>
      <c r="AG4251" s="13">
        <v>77000000</v>
      </c>
      <c r="AH4251" s="13">
        <v>77000000</v>
      </c>
      <c r="AI4251" s="13" t="s">
        <v>60</v>
      </c>
      <c r="AJ4251" s="13">
        <v>77000000</v>
      </c>
      <c r="AK4251" s="13" t="s">
        <v>39840</v>
      </c>
      <c r="AL4251" s="13" t="s">
        <v>50</v>
      </c>
      <c r="AM4251" s="13" t="s">
        <v>39841</v>
      </c>
      <c r="AN4251" s="13" t="s">
        <v>66</v>
      </c>
      <c r="AO4251" s="13" t="s">
        <v>39842</v>
      </c>
      <c r="AP4251" s="21" t="s">
        <v>39843</v>
      </c>
      <c r="AQ4251" s="13" t="s">
        <v>50</v>
      </c>
      <c r="AR4251" s="13" t="s">
        <v>50</v>
      </c>
    </row>
    <row r="4252" spans="1:44" ht="15" thickBot="1">
      <c r="A4252" s="4" t="s">
        <v>39844</v>
      </c>
      <c r="B4252" s="7" t="s">
        <v>50</v>
      </c>
      <c r="C4252" s="6">
        <v>40909</v>
      </c>
      <c r="D4252" s="7" t="s">
        <v>45</v>
      </c>
      <c r="E4252" s="7" t="s">
        <v>46</v>
      </c>
      <c r="F4252" s="7" t="s">
        <v>638</v>
      </c>
      <c r="G4252" s="7" t="s">
        <v>71</v>
      </c>
      <c r="H4252" s="7" t="s">
        <v>49</v>
      </c>
      <c r="I4252" s="7" t="s">
        <v>50</v>
      </c>
      <c r="J4252" s="6">
        <v>45474</v>
      </c>
      <c r="K4252" s="7" t="s">
        <v>72</v>
      </c>
      <c r="L4252" s="7" t="s">
        <v>290</v>
      </c>
      <c r="M4252" s="7" t="s">
        <v>39845</v>
      </c>
      <c r="N4252" s="7" t="s">
        <v>6711</v>
      </c>
      <c r="O4252" s="7" t="s">
        <v>39846</v>
      </c>
      <c r="P4252" s="7">
        <v>261</v>
      </c>
      <c r="Q4252" s="7" t="s">
        <v>1024</v>
      </c>
      <c r="R4252" s="34" t="s">
        <v>39847</v>
      </c>
      <c r="S4252" s="34" t="s">
        <v>39848</v>
      </c>
      <c r="T4252" s="7" t="s">
        <v>39849</v>
      </c>
      <c r="U4252" s="7" t="s">
        <v>39850</v>
      </c>
      <c r="V4252" s="7" t="s">
        <v>50</v>
      </c>
      <c r="W4252" s="7" t="s">
        <v>50</v>
      </c>
      <c r="X4252" s="7" t="s">
        <v>50</v>
      </c>
      <c r="Y4252" s="7" t="s">
        <v>171</v>
      </c>
      <c r="Z4252" s="7">
        <v>6</v>
      </c>
      <c r="AA4252" s="7" t="s">
        <v>50</v>
      </c>
      <c r="AB4252" s="7" t="s">
        <v>50</v>
      </c>
      <c r="AC4252" s="7" t="s">
        <v>50</v>
      </c>
      <c r="AD4252" s="7" t="s">
        <v>290</v>
      </c>
      <c r="AE4252" s="7">
        <v>50000000</v>
      </c>
      <c r="AF4252" s="7" t="s">
        <v>60</v>
      </c>
      <c r="AG4252" s="7">
        <v>50000000</v>
      </c>
      <c r="AH4252" s="7">
        <v>2160000000</v>
      </c>
      <c r="AI4252" s="7" t="s">
        <v>60</v>
      </c>
      <c r="AJ4252" s="7">
        <v>2160000000</v>
      </c>
      <c r="AK4252" s="7" t="s">
        <v>39851</v>
      </c>
      <c r="AL4252" s="7" t="s">
        <v>39852</v>
      </c>
      <c r="AM4252" s="7" t="s">
        <v>39853</v>
      </c>
      <c r="AN4252" s="7" t="s">
        <v>66</v>
      </c>
      <c r="AO4252" s="7" t="s">
        <v>39854</v>
      </c>
      <c r="AP4252" s="22" t="s">
        <v>39855</v>
      </c>
      <c r="AQ4252" s="7" t="s">
        <v>50</v>
      </c>
      <c r="AR4252" s="7" t="s">
        <v>50</v>
      </c>
    </row>
    <row r="4253" spans="1:44" ht="15" thickBot="1">
      <c r="A4253" s="10" t="s">
        <v>39856</v>
      </c>
      <c r="B4253" s="13" t="s">
        <v>50</v>
      </c>
      <c r="C4253" s="12">
        <v>40544</v>
      </c>
      <c r="D4253" s="13" t="s">
        <v>45</v>
      </c>
      <c r="E4253" s="13" t="s">
        <v>46</v>
      </c>
      <c r="F4253" s="13" t="s">
        <v>70</v>
      </c>
      <c r="G4253" s="13" t="s">
        <v>71</v>
      </c>
      <c r="H4253" s="13" t="s">
        <v>328</v>
      </c>
      <c r="I4253" s="13" t="s">
        <v>50</v>
      </c>
      <c r="J4253" s="12">
        <v>45476</v>
      </c>
      <c r="K4253" s="13" t="s">
        <v>72</v>
      </c>
      <c r="L4253" s="13" t="s">
        <v>290</v>
      </c>
      <c r="M4253" s="13" t="s">
        <v>39857</v>
      </c>
      <c r="N4253" s="13" t="s">
        <v>14700</v>
      </c>
      <c r="O4253" s="13" t="s">
        <v>39858</v>
      </c>
      <c r="P4253" s="13">
        <v>295</v>
      </c>
      <c r="Q4253" s="13" t="s">
        <v>360</v>
      </c>
      <c r="R4253" s="33" t="s">
        <v>39859</v>
      </c>
      <c r="S4253" s="33" t="s">
        <v>39860</v>
      </c>
      <c r="T4253" s="13" t="s">
        <v>39861</v>
      </c>
      <c r="U4253" s="13">
        <v>4989235135132</v>
      </c>
      <c r="V4253" s="13" t="s">
        <v>50</v>
      </c>
      <c r="W4253" s="13" t="s">
        <v>50</v>
      </c>
      <c r="X4253" s="13" t="s">
        <v>50</v>
      </c>
      <c r="Y4253" s="13" t="s">
        <v>290</v>
      </c>
      <c r="Z4253" s="13">
        <v>8</v>
      </c>
      <c r="AA4253" s="13" t="s">
        <v>50</v>
      </c>
      <c r="AB4253" s="13" t="s">
        <v>50</v>
      </c>
      <c r="AC4253" s="13" t="s">
        <v>50</v>
      </c>
      <c r="AD4253" s="13" t="s">
        <v>290</v>
      </c>
      <c r="AE4253" s="13">
        <v>1213056722</v>
      </c>
      <c r="AF4253" s="13" t="s">
        <v>60</v>
      </c>
      <c r="AG4253" s="13">
        <v>1213056722</v>
      </c>
      <c r="AH4253" s="13">
        <v>1213056722</v>
      </c>
      <c r="AI4253" s="13" t="s">
        <v>60</v>
      </c>
      <c r="AJ4253" s="13">
        <v>1213056722</v>
      </c>
      <c r="AK4253" s="13" t="s">
        <v>39862</v>
      </c>
      <c r="AL4253" s="13" t="s">
        <v>50</v>
      </c>
      <c r="AM4253" s="13" t="s">
        <v>39863</v>
      </c>
      <c r="AN4253" s="13" t="s">
        <v>66</v>
      </c>
      <c r="AO4253" s="13" t="s">
        <v>39864</v>
      </c>
      <c r="AP4253" s="21" t="s">
        <v>39865</v>
      </c>
      <c r="AQ4253" s="13" t="s">
        <v>50</v>
      </c>
      <c r="AR4253" s="13" t="s">
        <v>50</v>
      </c>
    </row>
    <row r="4254" spans="1:44" ht="15" thickBot="1">
      <c r="A4254" s="4" t="s">
        <v>9269</v>
      </c>
      <c r="B4254" s="7" t="s">
        <v>50</v>
      </c>
      <c r="C4254" s="6">
        <v>39600</v>
      </c>
      <c r="D4254" s="7" t="s">
        <v>45</v>
      </c>
      <c r="E4254" s="7" t="s">
        <v>46</v>
      </c>
      <c r="F4254" s="7" t="s">
        <v>47</v>
      </c>
      <c r="G4254" s="7" t="s">
        <v>71</v>
      </c>
      <c r="H4254" s="7" t="s">
        <v>328</v>
      </c>
      <c r="I4254" s="7" t="s">
        <v>50</v>
      </c>
      <c r="J4254" s="6">
        <v>45476</v>
      </c>
      <c r="K4254" s="7" t="s">
        <v>191</v>
      </c>
      <c r="L4254" s="7" t="s">
        <v>268</v>
      </c>
      <c r="M4254" s="7" t="s">
        <v>9270</v>
      </c>
      <c r="N4254" s="7" t="s">
        <v>270</v>
      </c>
      <c r="O4254" s="7" t="s">
        <v>9271</v>
      </c>
      <c r="P4254" s="7">
        <v>373</v>
      </c>
      <c r="Q4254" s="7" t="s">
        <v>245</v>
      </c>
      <c r="R4254" s="34" t="s">
        <v>9272</v>
      </c>
      <c r="S4254" s="34" t="s">
        <v>9273</v>
      </c>
      <c r="T4254" s="7" t="s">
        <v>9274</v>
      </c>
      <c r="U4254" s="7" t="s">
        <v>9275</v>
      </c>
      <c r="V4254" s="7" t="s">
        <v>50</v>
      </c>
      <c r="W4254" s="7" t="s">
        <v>50</v>
      </c>
      <c r="X4254" s="7" t="s">
        <v>50</v>
      </c>
      <c r="Y4254" s="7" t="s">
        <v>61</v>
      </c>
      <c r="Z4254" s="7">
        <v>16</v>
      </c>
      <c r="AA4254" s="7">
        <v>2710000000</v>
      </c>
      <c r="AB4254" s="7" t="s">
        <v>250</v>
      </c>
      <c r="AC4254" s="7">
        <v>33459950</v>
      </c>
      <c r="AD4254" s="7" t="s">
        <v>62</v>
      </c>
      <c r="AE4254" s="7">
        <v>655059950</v>
      </c>
      <c r="AF4254" s="7" t="s">
        <v>60</v>
      </c>
      <c r="AG4254" s="7">
        <v>655059950</v>
      </c>
      <c r="AH4254" s="7">
        <v>904867374</v>
      </c>
      <c r="AI4254" s="7" t="s">
        <v>60</v>
      </c>
      <c r="AJ4254" s="7">
        <v>904867374</v>
      </c>
      <c r="AK4254" s="7" t="s">
        <v>39866</v>
      </c>
      <c r="AL4254" s="7" t="s">
        <v>9277</v>
      </c>
      <c r="AM4254" s="7" t="s">
        <v>9278</v>
      </c>
      <c r="AN4254" s="7" t="s">
        <v>66</v>
      </c>
      <c r="AO4254" s="7" t="s">
        <v>39867</v>
      </c>
      <c r="AP4254" s="22" t="s">
        <v>9280</v>
      </c>
      <c r="AQ4254" s="7" t="s">
        <v>50</v>
      </c>
      <c r="AR4254" s="7" t="s">
        <v>50</v>
      </c>
    </row>
    <row r="4255" spans="1:44" ht="15" thickBot="1">
      <c r="A4255" s="10" t="s">
        <v>39868</v>
      </c>
      <c r="B4255" s="13" t="s">
        <v>50</v>
      </c>
      <c r="C4255" s="12">
        <v>43831</v>
      </c>
      <c r="D4255" s="13" t="s">
        <v>45</v>
      </c>
      <c r="E4255" s="13" t="s">
        <v>46</v>
      </c>
      <c r="F4255" s="13" t="s">
        <v>70</v>
      </c>
      <c r="G4255" s="26" t="s">
        <v>54946</v>
      </c>
      <c r="H4255" s="13" t="s">
        <v>50</v>
      </c>
      <c r="I4255" s="13" t="s">
        <v>50</v>
      </c>
      <c r="J4255" s="12">
        <v>45474</v>
      </c>
      <c r="K4255" s="13" t="s">
        <v>116</v>
      </c>
      <c r="L4255" s="13" t="s">
        <v>467</v>
      </c>
      <c r="M4255" s="13" t="s">
        <v>39869</v>
      </c>
      <c r="N4255" s="13" t="s">
        <v>5306</v>
      </c>
      <c r="O4255" s="13" t="s">
        <v>39870</v>
      </c>
      <c r="P4255" s="13">
        <v>440</v>
      </c>
      <c r="Q4255" s="13" t="s">
        <v>245</v>
      </c>
      <c r="R4255" s="33" t="s">
        <v>39871</v>
      </c>
      <c r="S4255" s="33" t="s">
        <v>39872</v>
      </c>
      <c r="T4255" s="13" t="s">
        <v>39873</v>
      </c>
      <c r="U4255" s="13" t="s">
        <v>50</v>
      </c>
      <c r="V4255" s="13">
        <v>4000000</v>
      </c>
      <c r="W4255" s="13" t="s">
        <v>60</v>
      </c>
      <c r="X4255" s="13">
        <v>4000000</v>
      </c>
      <c r="Y4255" s="13" t="s">
        <v>467</v>
      </c>
      <c r="Z4255" s="13">
        <v>2</v>
      </c>
      <c r="AA4255" s="13">
        <v>4000000</v>
      </c>
      <c r="AB4255" s="13" t="s">
        <v>60</v>
      </c>
      <c r="AC4255" s="13">
        <v>4000000</v>
      </c>
      <c r="AD4255" s="13" t="s">
        <v>467</v>
      </c>
      <c r="AE4255" s="13">
        <v>5354728</v>
      </c>
      <c r="AF4255" s="13" t="s">
        <v>60</v>
      </c>
      <c r="AG4255" s="13">
        <v>5354728</v>
      </c>
      <c r="AH4255" s="13">
        <v>5354728</v>
      </c>
      <c r="AI4255" s="13" t="s">
        <v>60</v>
      </c>
      <c r="AJ4255" s="13">
        <v>5354728</v>
      </c>
      <c r="AK4255" s="13" t="s">
        <v>50</v>
      </c>
      <c r="AL4255" s="13" t="s">
        <v>50</v>
      </c>
      <c r="AM4255" s="13" t="s">
        <v>39874</v>
      </c>
      <c r="AN4255" s="13" t="s">
        <v>66</v>
      </c>
      <c r="AO4255" s="13" t="s">
        <v>39875</v>
      </c>
      <c r="AP4255" s="21" t="s">
        <v>39876</v>
      </c>
      <c r="AQ4255" s="13" t="s">
        <v>50</v>
      </c>
      <c r="AR4255" s="13" t="s">
        <v>50</v>
      </c>
    </row>
    <row r="4256" spans="1:44" ht="15" thickBot="1">
      <c r="A4256" s="4" t="s">
        <v>39877</v>
      </c>
      <c r="B4256" s="7" t="s">
        <v>50</v>
      </c>
      <c r="C4256" s="6">
        <v>43344</v>
      </c>
      <c r="D4256" s="7" t="s">
        <v>45</v>
      </c>
      <c r="E4256" s="7" t="s">
        <v>46</v>
      </c>
      <c r="F4256" s="7" t="s">
        <v>70</v>
      </c>
      <c r="G4256" s="7" t="s">
        <v>87</v>
      </c>
      <c r="H4256" s="7" t="s">
        <v>14559</v>
      </c>
      <c r="I4256" s="7" t="s">
        <v>50</v>
      </c>
      <c r="J4256" s="6">
        <v>45477</v>
      </c>
      <c r="K4256" s="7" t="s">
        <v>191</v>
      </c>
      <c r="L4256" s="7" t="s">
        <v>52</v>
      </c>
      <c r="M4256" s="7" t="s">
        <v>39878</v>
      </c>
      <c r="N4256" s="7" t="s">
        <v>14700</v>
      </c>
      <c r="O4256" s="7" t="s">
        <v>39879</v>
      </c>
      <c r="P4256" s="7">
        <v>460</v>
      </c>
      <c r="Q4256" s="7" t="s">
        <v>360</v>
      </c>
      <c r="R4256" s="34" t="s">
        <v>39880</v>
      </c>
      <c r="S4256" s="34" t="s">
        <v>39881</v>
      </c>
      <c r="T4256" s="7" t="s">
        <v>39882</v>
      </c>
      <c r="U4256" s="7" t="s">
        <v>50</v>
      </c>
      <c r="V4256" s="7">
        <v>20000000</v>
      </c>
      <c r="W4256" s="7" t="s">
        <v>209</v>
      </c>
      <c r="X4256" s="7">
        <v>21571017</v>
      </c>
      <c r="Y4256" s="7" t="s">
        <v>154</v>
      </c>
      <c r="Z4256" s="7">
        <v>9</v>
      </c>
      <c r="AA4256" s="7">
        <v>16000000</v>
      </c>
      <c r="AB4256" s="7" t="s">
        <v>209</v>
      </c>
      <c r="AC4256" s="7">
        <v>16677663</v>
      </c>
      <c r="AD4256" s="7" t="s">
        <v>241</v>
      </c>
      <c r="AE4256" s="7">
        <v>23185000</v>
      </c>
      <c r="AF4256" s="7" t="s">
        <v>209</v>
      </c>
      <c r="AG4256" s="7">
        <v>25295237</v>
      </c>
      <c r="AH4256" s="7">
        <v>43415000</v>
      </c>
      <c r="AI4256" s="7" t="s">
        <v>209</v>
      </c>
      <c r="AJ4256" s="7">
        <v>47131104</v>
      </c>
      <c r="AK4256" s="7" t="s">
        <v>39883</v>
      </c>
      <c r="AL4256" s="7" t="s">
        <v>50</v>
      </c>
      <c r="AM4256" s="7" t="s">
        <v>39884</v>
      </c>
      <c r="AN4256" s="7" t="s">
        <v>66</v>
      </c>
      <c r="AO4256" s="7" t="s">
        <v>39885</v>
      </c>
      <c r="AP4256" s="22" t="s">
        <v>39886</v>
      </c>
      <c r="AQ4256" s="7" t="s">
        <v>50</v>
      </c>
      <c r="AR4256" s="7" t="s">
        <v>50</v>
      </c>
    </row>
    <row r="4257" spans="1:44" ht="15" thickBot="1">
      <c r="A4257" s="10" t="s">
        <v>39887</v>
      </c>
      <c r="B4257" s="13" t="s">
        <v>50</v>
      </c>
      <c r="C4257" s="12">
        <v>44166</v>
      </c>
      <c r="D4257" s="13" t="s">
        <v>45</v>
      </c>
      <c r="E4257" s="13" t="s">
        <v>46</v>
      </c>
      <c r="F4257" s="13" t="s">
        <v>70</v>
      </c>
      <c r="G4257" s="26" t="s">
        <v>54946</v>
      </c>
      <c r="H4257" s="13" t="s">
        <v>10686</v>
      </c>
      <c r="I4257" s="13" t="s">
        <v>50</v>
      </c>
      <c r="J4257" s="12">
        <v>45474</v>
      </c>
      <c r="K4257" s="13" t="s">
        <v>116</v>
      </c>
      <c r="L4257" s="13" t="s">
        <v>241</v>
      </c>
      <c r="M4257" s="13" t="s">
        <v>1181</v>
      </c>
      <c r="N4257" s="13" t="s">
        <v>39888</v>
      </c>
      <c r="O4257" s="13" t="s">
        <v>39889</v>
      </c>
      <c r="P4257" s="13">
        <v>492</v>
      </c>
      <c r="Q4257" s="13" t="s">
        <v>77</v>
      </c>
      <c r="R4257" s="33" t="s">
        <v>39890</v>
      </c>
      <c r="S4257" s="33" t="s">
        <v>39891</v>
      </c>
      <c r="T4257" s="13" t="s">
        <v>39892</v>
      </c>
      <c r="U4257" s="13" t="s">
        <v>39893</v>
      </c>
      <c r="V4257" s="13">
        <v>12500000</v>
      </c>
      <c r="W4257" s="13" t="s">
        <v>60</v>
      </c>
      <c r="X4257" s="13">
        <v>12500000</v>
      </c>
      <c r="Y4257" s="13" t="s">
        <v>154</v>
      </c>
      <c r="Z4257" s="13">
        <v>3</v>
      </c>
      <c r="AA4257" s="13">
        <v>12500000</v>
      </c>
      <c r="AB4257" s="13" t="s">
        <v>60</v>
      </c>
      <c r="AC4257" s="13">
        <v>12500000</v>
      </c>
      <c r="AD4257" s="13" t="s">
        <v>241</v>
      </c>
      <c r="AE4257" s="13">
        <v>28414994</v>
      </c>
      <c r="AF4257" s="13" t="s">
        <v>60</v>
      </c>
      <c r="AG4257" s="13">
        <v>28414994</v>
      </c>
      <c r="AH4257" s="13">
        <v>28414994</v>
      </c>
      <c r="AI4257" s="13" t="s">
        <v>60</v>
      </c>
      <c r="AJ4257" s="13">
        <v>28414994</v>
      </c>
      <c r="AK4257" s="13" t="s">
        <v>39894</v>
      </c>
      <c r="AL4257" s="13" t="s">
        <v>50</v>
      </c>
      <c r="AM4257" s="13" t="s">
        <v>39895</v>
      </c>
      <c r="AN4257" s="13" t="s">
        <v>253</v>
      </c>
      <c r="AO4257" s="13" t="s">
        <v>39896</v>
      </c>
      <c r="AP4257" s="21" t="s">
        <v>39897</v>
      </c>
      <c r="AQ4257" s="13" t="s">
        <v>50</v>
      </c>
      <c r="AR4257" s="13" t="s">
        <v>50</v>
      </c>
    </row>
    <row r="4258" spans="1:44" ht="15" thickBot="1">
      <c r="A4258" s="4" t="s">
        <v>39898</v>
      </c>
      <c r="B4258" s="7" t="s">
        <v>50</v>
      </c>
      <c r="C4258" s="6">
        <v>44197</v>
      </c>
      <c r="D4258" s="7" t="s">
        <v>45</v>
      </c>
      <c r="E4258" s="7" t="s">
        <v>46</v>
      </c>
      <c r="F4258" s="7" t="s">
        <v>70</v>
      </c>
      <c r="G4258" s="7" t="s">
        <v>145</v>
      </c>
      <c r="H4258" s="7" t="s">
        <v>1591</v>
      </c>
      <c r="I4258" s="7" t="s">
        <v>50</v>
      </c>
      <c r="J4258" s="6">
        <v>45475</v>
      </c>
      <c r="K4258" s="7" t="s">
        <v>116</v>
      </c>
      <c r="L4258" s="7" t="s">
        <v>6576</v>
      </c>
      <c r="M4258" s="7" t="s">
        <v>39899</v>
      </c>
      <c r="N4258" s="7" t="s">
        <v>180</v>
      </c>
      <c r="O4258" s="7" t="s">
        <v>39900</v>
      </c>
      <c r="P4258" s="7">
        <v>500</v>
      </c>
      <c r="Q4258" s="7" t="s">
        <v>120</v>
      </c>
      <c r="R4258" s="34" t="s">
        <v>39901</v>
      </c>
      <c r="S4258" s="34" t="s">
        <v>39902</v>
      </c>
      <c r="T4258" s="7" t="s">
        <v>39903</v>
      </c>
      <c r="U4258" s="7" t="s">
        <v>39904</v>
      </c>
      <c r="V4258" s="7" t="s">
        <v>50</v>
      </c>
      <c r="W4258" s="7" t="s">
        <v>50</v>
      </c>
      <c r="X4258" s="7" t="s">
        <v>50</v>
      </c>
      <c r="Y4258" s="7" t="s">
        <v>154</v>
      </c>
      <c r="Z4258" s="7">
        <v>4</v>
      </c>
      <c r="AA4258" s="7">
        <v>15000000</v>
      </c>
      <c r="AB4258" s="7" t="s">
        <v>60</v>
      </c>
      <c r="AC4258" s="7">
        <v>15000000</v>
      </c>
      <c r="AD4258" s="7" t="s">
        <v>241</v>
      </c>
      <c r="AE4258" s="7">
        <v>15125000</v>
      </c>
      <c r="AF4258" s="7" t="s">
        <v>60</v>
      </c>
      <c r="AG4258" s="7">
        <v>15125000</v>
      </c>
      <c r="AH4258" s="7">
        <v>15125000</v>
      </c>
      <c r="AI4258" s="7" t="s">
        <v>60</v>
      </c>
      <c r="AJ4258" s="7">
        <v>15125000</v>
      </c>
      <c r="AK4258" s="7" t="s">
        <v>39905</v>
      </c>
      <c r="AL4258" s="7" t="s">
        <v>50</v>
      </c>
      <c r="AM4258" s="7" t="s">
        <v>39906</v>
      </c>
      <c r="AN4258" s="7" t="s">
        <v>253</v>
      </c>
      <c r="AO4258" s="7" t="s">
        <v>39903</v>
      </c>
      <c r="AP4258" s="22" t="s">
        <v>39907</v>
      </c>
      <c r="AQ4258" s="7" t="s">
        <v>50</v>
      </c>
      <c r="AR4258" s="7" t="s">
        <v>50</v>
      </c>
    </row>
    <row r="4259" spans="1:44" ht="15" thickBot="1">
      <c r="A4259" s="10" t="s">
        <v>38224</v>
      </c>
      <c r="B4259" s="13" t="s">
        <v>50</v>
      </c>
      <c r="C4259" s="12">
        <v>40909</v>
      </c>
      <c r="D4259" s="13" t="s">
        <v>45</v>
      </c>
      <c r="E4259" s="13" t="s">
        <v>46</v>
      </c>
      <c r="F4259" s="13" t="s">
        <v>70</v>
      </c>
      <c r="G4259" s="13" t="s">
        <v>145</v>
      </c>
      <c r="H4259" s="13" t="s">
        <v>38225</v>
      </c>
      <c r="I4259" s="13" t="s">
        <v>406</v>
      </c>
      <c r="J4259" s="12">
        <v>45481</v>
      </c>
      <c r="K4259" s="13" t="s">
        <v>191</v>
      </c>
      <c r="L4259" s="13" t="s">
        <v>178</v>
      </c>
      <c r="M4259" s="13" t="s">
        <v>38226</v>
      </c>
      <c r="N4259" s="13" t="s">
        <v>769</v>
      </c>
      <c r="O4259" s="13" t="s">
        <v>38227</v>
      </c>
      <c r="P4259" s="13">
        <v>508</v>
      </c>
      <c r="Q4259" s="13" t="s">
        <v>520</v>
      </c>
      <c r="R4259" s="33" t="s">
        <v>38228</v>
      </c>
      <c r="S4259" s="33" t="s">
        <v>38229</v>
      </c>
      <c r="T4259" s="13" t="s">
        <v>38230</v>
      </c>
      <c r="U4259" s="13" t="s">
        <v>38231</v>
      </c>
      <c r="V4259" s="13">
        <v>36130641</v>
      </c>
      <c r="W4259" s="13" t="s">
        <v>60</v>
      </c>
      <c r="X4259" s="13">
        <v>36130641</v>
      </c>
      <c r="Y4259" s="13" t="s">
        <v>50</v>
      </c>
      <c r="Z4259" s="13">
        <v>4</v>
      </c>
      <c r="AA4259" s="13">
        <v>36130641</v>
      </c>
      <c r="AB4259" s="13" t="s">
        <v>60</v>
      </c>
      <c r="AC4259" s="13">
        <v>36130641</v>
      </c>
      <c r="AD4259" s="13" t="s">
        <v>178</v>
      </c>
      <c r="AE4259" s="13">
        <v>67084323</v>
      </c>
      <c r="AF4259" s="13" t="s">
        <v>60</v>
      </c>
      <c r="AG4259" s="13">
        <v>67084323</v>
      </c>
      <c r="AH4259" s="13">
        <v>67084323</v>
      </c>
      <c r="AI4259" s="13" t="s">
        <v>60</v>
      </c>
      <c r="AJ4259" s="13">
        <v>67084323</v>
      </c>
      <c r="AK4259" s="13" t="s">
        <v>39908</v>
      </c>
      <c r="AL4259" s="13" t="s">
        <v>50</v>
      </c>
      <c r="AM4259" s="13" t="s">
        <v>38233</v>
      </c>
      <c r="AN4259" s="13" t="s">
        <v>66</v>
      </c>
      <c r="AO4259" s="13" t="s">
        <v>38234</v>
      </c>
      <c r="AP4259" s="21" t="s">
        <v>38235</v>
      </c>
      <c r="AQ4259" s="13" t="s">
        <v>50</v>
      </c>
      <c r="AR4259" s="13" t="s">
        <v>50</v>
      </c>
    </row>
    <row r="4260" spans="1:44" ht="15" thickBot="1">
      <c r="A4260" s="4" t="s">
        <v>39909</v>
      </c>
      <c r="B4260" s="7" t="s">
        <v>50</v>
      </c>
      <c r="C4260" s="6">
        <v>37622</v>
      </c>
      <c r="D4260" s="7" t="s">
        <v>45</v>
      </c>
      <c r="E4260" s="7" t="s">
        <v>46</v>
      </c>
      <c r="F4260" s="7" t="s">
        <v>47</v>
      </c>
      <c r="G4260" s="7" t="s">
        <v>114</v>
      </c>
      <c r="H4260" s="7" t="s">
        <v>115</v>
      </c>
      <c r="I4260" s="7" t="s">
        <v>50</v>
      </c>
      <c r="J4260" s="6">
        <v>45478</v>
      </c>
      <c r="K4260" s="7" t="s">
        <v>191</v>
      </c>
      <c r="L4260" s="7" t="s">
        <v>62</v>
      </c>
      <c r="M4260" s="7" t="s">
        <v>39910</v>
      </c>
      <c r="N4260" s="7" t="s">
        <v>730</v>
      </c>
      <c r="O4260" s="7" t="s">
        <v>39911</v>
      </c>
      <c r="P4260" s="7">
        <v>518</v>
      </c>
      <c r="Q4260" s="7" t="s">
        <v>616</v>
      </c>
      <c r="R4260" s="34" t="s">
        <v>39912</v>
      </c>
      <c r="S4260" s="34" t="s">
        <v>39913</v>
      </c>
      <c r="T4260" s="7" t="s">
        <v>39914</v>
      </c>
      <c r="U4260" s="7" t="s">
        <v>50</v>
      </c>
      <c r="V4260" s="7">
        <v>30000000</v>
      </c>
      <c r="W4260" s="7" t="s">
        <v>60</v>
      </c>
      <c r="X4260" s="7">
        <v>30000000</v>
      </c>
      <c r="Y4260" s="7" t="s">
        <v>61</v>
      </c>
      <c r="Z4260" s="7">
        <v>17</v>
      </c>
      <c r="AA4260" s="7">
        <v>30000000</v>
      </c>
      <c r="AB4260" s="7" t="s">
        <v>60</v>
      </c>
      <c r="AC4260" s="7">
        <v>30000000</v>
      </c>
      <c r="AD4260" s="7" t="s">
        <v>62</v>
      </c>
      <c r="AE4260" s="7">
        <v>242350386</v>
      </c>
      <c r="AF4260" s="7" t="s">
        <v>60</v>
      </c>
      <c r="AG4260" s="7">
        <v>242350386</v>
      </c>
      <c r="AH4260" s="7">
        <v>346133200</v>
      </c>
      <c r="AI4260" s="7" t="s">
        <v>60</v>
      </c>
      <c r="AJ4260" s="7">
        <v>346133200</v>
      </c>
      <c r="AK4260" s="7" t="s">
        <v>39915</v>
      </c>
      <c r="AL4260" s="7" t="s">
        <v>39916</v>
      </c>
      <c r="AM4260" s="7" t="s">
        <v>39917</v>
      </c>
      <c r="AN4260" s="7" t="s">
        <v>66</v>
      </c>
      <c r="AO4260" s="7" t="s">
        <v>39918</v>
      </c>
      <c r="AP4260" s="22" t="s">
        <v>39919</v>
      </c>
      <c r="AQ4260" s="7" t="s">
        <v>50</v>
      </c>
      <c r="AR4260" s="7" t="s">
        <v>50</v>
      </c>
    </row>
    <row r="4261" spans="1:44" ht="15" thickBot="1">
      <c r="A4261" s="10" t="s">
        <v>39920</v>
      </c>
      <c r="B4261" s="13" t="s">
        <v>50</v>
      </c>
      <c r="C4261" s="12">
        <v>35796</v>
      </c>
      <c r="D4261" s="13" t="s">
        <v>45</v>
      </c>
      <c r="E4261" s="13" t="s">
        <v>46</v>
      </c>
      <c r="F4261" s="13" t="s">
        <v>70</v>
      </c>
      <c r="G4261" s="13" t="s">
        <v>71</v>
      </c>
      <c r="H4261" s="13" t="s">
        <v>115</v>
      </c>
      <c r="I4261" s="13" t="s">
        <v>406</v>
      </c>
      <c r="J4261" s="12">
        <v>45475</v>
      </c>
      <c r="K4261" s="13" t="s">
        <v>89</v>
      </c>
      <c r="L4261" s="13" t="s">
        <v>290</v>
      </c>
      <c r="M4261" s="13" t="s">
        <v>39921</v>
      </c>
      <c r="N4261" s="13" t="s">
        <v>133</v>
      </c>
      <c r="O4261" s="13" t="s">
        <v>39922</v>
      </c>
      <c r="P4261" s="13">
        <v>519</v>
      </c>
      <c r="Q4261" s="13" t="s">
        <v>135</v>
      </c>
      <c r="R4261" s="33" t="s">
        <v>39923</v>
      </c>
      <c r="S4261" s="33" t="s">
        <v>39924</v>
      </c>
      <c r="T4261" s="13" t="s">
        <v>50</v>
      </c>
      <c r="U4261" s="13" t="s">
        <v>50</v>
      </c>
      <c r="V4261" s="13">
        <v>200000000</v>
      </c>
      <c r="W4261" s="13" t="s">
        <v>60</v>
      </c>
      <c r="X4261" s="13">
        <v>200000000</v>
      </c>
      <c r="Y4261" s="13" t="s">
        <v>171</v>
      </c>
      <c r="Z4261" s="13">
        <v>3</v>
      </c>
      <c r="AA4261" s="13">
        <v>200000000</v>
      </c>
      <c r="AB4261" s="13" t="s">
        <v>60</v>
      </c>
      <c r="AC4261" s="13">
        <v>200000000</v>
      </c>
      <c r="AD4261" s="13" t="s">
        <v>290</v>
      </c>
      <c r="AE4261" s="13">
        <v>850000000</v>
      </c>
      <c r="AF4261" s="13" t="s">
        <v>60</v>
      </c>
      <c r="AG4261" s="13">
        <v>850000000</v>
      </c>
      <c r="AH4261" s="13">
        <v>850000000</v>
      </c>
      <c r="AI4261" s="13" t="s">
        <v>60</v>
      </c>
      <c r="AJ4261" s="13">
        <v>850000000</v>
      </c>
      <c r="AK4261" s="13" t="s">
        <v>39925</v>
      </c>
      <c r="AL4261" s="13" t="s">
        <v>50</v>
      </c>
      <c r="AM4261" s="13" t="s">
        <v>39926</v>
      </c>
      <c r="AN4261" s="13" t="s">
        <v>66</v>
      </c>
      <c r="AO4261" s="13" t="s">
        <v>39927</v>
      </c>
      <c r="AP4261" s="21" t="s">
        <v>39928</v>
      </c>
      <c r="AQ4261" s="13" t="s">
        <v>50</v>
      </c>
      <c r="AR4261" s="13" t="s">
        <v>50</v>
      </c>
    </row>
    <row r="4262" spans="1:44" ht="15" thickBot="1">
      <c r="A4262" s="4" t="s">
        <v>39929</v>
      </c>
      <c r="B4262" s="7" t="s">
        <v>50</v>
      </c>
      <c r="C4262" s="6">
        <v>43466</v>
      </c>
      <c r="D4262" s="7" t="s">
        <v>45</v>
      </c>
      <c r="E4262" s="7" t="s">
        <v>46</v>
      </c>
      <c r="F4262" s="7" t="s">
        <v>70</v>
      </c>
      <c r="G4262" s="26" t="s">
        <v>54946</v>
      </c>
      <c r="H4262" s="7" t="s">
        <v>39930</v>
      </c>
      <c r="I4262" s="7" t="s">
        <v>50</v>
      </c>
      <c r="J4262" s="6">
        <v>45475</v>
      </c>
      <c r="K4262" s="7" t="s">
        <v>116</v>
      </c>
      <c r="L4262" s="7" t="s">
        <v>6576</v>
      </c>
      <c r="M4262" s="7" t="s">
        <v>667</v>
      </c>
      <c r="N4262" s="7" t="s">
        <v>39931</v>
      </c>
      <c r="O4262" s="7" t="s">
        <v>39932</v>
      </c>
      <c r="P4262" s="7">
        <v>520</v>
      </c>
      <c r="Q4262" s="7" t="s">
        <v>77</v>
      </c>
      <c r="R4262" s="34" t="s">
        <v>39933</v>
      </c>
      <c r="S4262" s="34" t="s">
        <v>39934</v>
      </c>
      <c r="T4262" s="7" t="s">
        <v>39935</v>
      </c>
      <c r="U4262" s="7" t="s">
        <v>39936</v>
      </c>
      <c r="V4262" s="7" t="s">
        <v>50</v>
      </c>
      <c r="W4262" s="7" t="s">
        <v>50</v>
      </c>
      <c r="X4262" s="7" t="s">
        <v>50</v>
      </c>
      <c r="Y4262" s="7" t="s">
        <v>50</v>
      </c>
      <c r="Z4262" s="7">
        <v>5</v>
      </c>
      <c r="AA4262" s="7">
        <v>5500000</v>
      </c>
      <c r="AB4262" s="7" t="s">
        <v>60</v>
      </c>
      <c r="AC4262" s="7">
        <v>5500000</v>
      </c>
      <c r="AD4262" s="7" t="s">
        <v>178</v>
      </c>
      <c r="AE4262" s="7">
        <v>15927299</v>
      </c>
      <c r="AF4262" s="7" t="s">
        <v>60</v>
      </c>
      <c r="AG4262" s="7">
        <v>15927299</v>
      </c>
      <c r="AH4262" s="7">
        <v>15927299</v>
      </c>
      <c r="AI4262" s="7" t="s">
        <v>60</v>
      </c>
      <c r="AJ4262" s="7">
        <v>15927299</v>
      </c>
      <c r="AK4262" s="7" t="s">
        <v>39937</v>
      </c>
      <c r="AL4262" s="7" t="s">
        <v>50</v>
      </c>
      <c r="AM4262" s="7" t="s">
        <v>39938</v>
      </c>
      <c r="AN4262" s="7" t="s">
        <v>66</v>
      </c>
      <c r="AO4262" s="7" t="s">
        <v>39939</v>
      </c>
      <c r="AP4262" s="22" t="s">
        <v>39940</v>
      </c>
      <c r="AQ4262" s="7" t="s">
        <v>50</v>
      </c>
      <c r="AR4262" s="7" t="s">
        <v>50</v>
      </c>
    </row>
    <row r="4263" spans="1:44" ht="15" thickBot="1">
      <c r="A4263" s="10" t="s">
        <v>39941</v>
      </c>
      <c r="B4263" s="13" t="s">
        <v>50</v>
      </c>
      <c r="C4263" s="12">
        <v>42005</v>
      </c>
      <c r="D4263" s="13" t="s">
        <v>45</v>
      </c>
      <c r="E4263" s="13" t="s">
        <v>46</v>
      </c>
      <c r="F4263" s="13" t="s">
        <v>70</v>
      </c>
      <c r="G4263" s="27" t="s">
        <v>54945</v>
      </c>
      <c r="H4263" s="13" t="s">
        <v>240</v>
      </c>
      <c r="I4263" s="13" t="s">
        <v>50</v>
      </c>
      <c r="J4263" s="12">
        <v>45475</v>
      </c>
      <c r="K4263" s="13" t="s">
        <v>191</v>
      </c>
      <c r="L4263" s="13" t="s">
        <v>6576</v>
      </c>
      <c r="M4263" s="13" t="s">
        <v>39942</v>
      </c>
      <c r="N4263" s="13" t="s">
        <v>1614</v>
      </c>
      <c r="O4263" s="13" t="s">
        <v>39943</v>
      </c>
      <c r="P4263" s="13">
        <v>527</v>
      </c>
      <c r="Q4263" s="13" t="s">
        <v>1201</v>
      </c>
      <c r="R4263" s="33" t="s">
        <v>39944</v>
      </c>
      <c r="S4263" s="33" t="s">
        <v>39945</v>
      </c>
      <c r="T4263" s="13" t="s">
        <v>39946</v>
      </c>
      <c r="U4263" s="13" t="s">
        <v>39947</v>
      </c>
      <c r="V4263" s="13" t="s">
        <v>50</v>
      </c>
      <c r="W4263" s="13" t="s">
        <v>50</v>
      </c>
      <c r="X4263" s="13" t="s">
        <v>50</v>
      </c>
      <c r="Y4263" s="13" t="s">
        <v>467</v>
      </c>
      <c r="Z4263" s="13">
        <v>10</v>
      </c>
      <c r="AA4263" s="13">
        <v>1500000</v>
      </c>
      <c r="AB4263" s="13" t="s">
        <v>60</v>
      </c>
      <c r="AC4263" s="13">
        <v>1500000</v>
      </c>
      <c r="AD4263" s="13" t="s">
        <v>467</v>
      </c>
      <c r="AE4263" s="13">
        <v>8725000</v>
      </c>
      <c r="AF4263" s="13" t="s">
        <v>60</v>
      </c>
      <c r="AG4263" s="13">
        <v>8725000</v>
      </c>
      <c r="AH4263" s="13">
        <v>8725000</v>
      </c>
      <c r="AI4263" s="13" t="s">
        <v>60</v>
      </c>
      <c r="AJ4263" s="13">
        <v>8725000</v>
      </c>
      <c r="AK4263" s="13" t="s">
        <v>39948</v>
      </c>
      <c r="AL4263" s="13" t="s">
        <v>50</v>
      </c>
      <c r="AM4263" s="13" t="s">
        <v>39949</v>
      </c>
      <c r="AN4263" s="13" t="s">
        <v>66</v>
      </c>
      <c r="AO4263" s="13" t="s">
        <v>39950</v>
      </c>
      <c r="AP4263" s="21" t="s">
        <v>39951</v>
      </c>
      <c r="AQ4263" s="13" t="s">
        <v>50</v>
      </c>
      <c r="AR4263" s="13" t="s">
        <v>50</v>
      </c>
    </row>
    <row r="4264" spans="1:44" ht="15" thickBot="1">
      <c r="A4264" s="4" t="s">
        <v>39952</v>
      </c>
      <c r="B4264" s="7" t="s">
        <v>50</v>
      </c>
      <c r="C4264" s="6">
        <v>39448</v>
      </c>
      <c r="D4264" s="7" t="s">
        <v>45</v>
      </c>
      <c r="E4264" s="7" t="s">
        <v>46</v>
      </c>
      <c r="F4264" s="7" t="s">
        <v>47</v>
      </c>
      <c r="G4264" s="7" t="s">
        <v>145</v>
      </c>
      <c r="H4264" s="7" t="s">
        <v>10009</v>
      </c>
      <c r="I4264" s="7" t="s">
        <v>50</v>
      </c>
      <c r="J4264" s="6">
        <v>45478</v>
      </c>
      <c r="K4264" s="7" t="s">
        <v>116</v>
      </c>
      <c r="L4264" s="7" t="s">
        <v>62</v>
      </c>
      <c r="M4264" s="7" t="s">
        <v>13026</v>
      </c>
      <c r="N4264" s="7" t="s">
        <v>39953</v>
      </c>
      <c r="O4264" s="7" t="s">
        <v>39954</v>
      </c>
      <c r="P4264" s="7">
        <v>531</v>
      </c>
      <c r="Q4264" s="7" t="s">
        <v>360</v>
      </c>
      <c r="R4264" s="34" t="s">
        <v>39955</v>
      </c>
      <c r="S4264" s="34" t="s">
        <v>39956</v>
      </c>
      <c r="T4264" s="7" t="s">
        <v>39957</v>
      </c>
      <c r="U4264" s="7">
        <v>33139456450</v>
      </c>
      <c r="V4264" s="7">
        <v>2200000</v>
      </c>
      <c r="W4264" s="7" t="s">
        <v>209</v>
      </c>
      <c r="X4264" s="7">
        <v>2381728</v>
      </c>
      <c r="Y4264" s="7" t="s">
        <v>61</v>
      </c>
      <c r="Z4264" s="7">
        <v>11</v>
      </c>
      <c r="AA4264" s="7">
        <v>2200000</v>
      </c>
      <c r="AB4264" s="7" t="s">
        <v>209</v>
      </c>
      <c r="AC4264" s="7">
        <v>2381728</v>
      </c>
      <c r="AD4264" s="7" t="s">
        <v>62</v>
      </c>
      <c r="AE4264" s="7">
        <v>192400000</v>
      </c>
      <c r="AF4264" s="7" t="s">
        <v>209</v>
      </c>
      <c r="AG4264" s="7">
        <v>215582092</v>
      </c>
      <c r="AH4264" s="7">
        <v>238100000</v>
      </c>
      <c r="AI4264" s="7" t="s">
        <v>209</v>
      </c>
      <c r="AJ4264" s="7">
        <v>266958593</v>
      </c>
      <c r="AK4264" s="7" t="s">
        <v>3575</v>
      </c>
      <c r="AL4264" s="7" t="s">
        <v>50</v>
      </c>
      <c r="AM4264" s="7" t="s">
        <v>39958</v>
      </c>
      <c r="AN4264" s="7" t="s">
        <v>66</v>
      </c>
      <c r="AO4264" s="7" t="s">
        <v>39959</v>
      </c>
      <c r="AP4264" s="22" t="s">
        <v>39960</v>
      </c>
      <c r="AQ4264" s="7" t="s">
        <v>50</v>
      </c>
      <c r="AR4264" s="7" t="s">
        <v>50</v>
      </c>
    </row>
    <row r="4265" spans="1:44" ht="15" thickBot="1">
      <c r="A4265" s="10" t="s">
        <v>39961</v>
      </c>
      <c r="B4265" s="13" t="s">
        <v>50</v>
      </c>
      <c r="C4265" s="13" t="s">
        <v>39962</v>
      </c>
      <c r="D4265" s="13" t="s">
        <v>45</v>
      </c>
      <c r="E4265" s="13" t="s">
        <v>46</v>
      </c>
      <c r="F4265" s="13" t="s">
        <v>47</v>
      </c>
      <c r="G4265" s="13" t="s">
        <v>48</v>
      </c>
      <c r="H4265" s="13" t="s">
        <v>49</v>
      </c>
      <c r="I4265" s="13" t="s">
        <v>50</v>
      </c>
      <c r="J4265" s="12">
        <v>45482</v>
      </c>
      <c r="K4265" s="13" t="s">
        <v>51</v>
      </c>
      <c r="L4265" s="13" t="s">
        <v>162</v>
      </c>
      <c r="M4265" s="13" t="s">
        <v>39963</v>
      </c>
      <c r="N4265" s="13" t="s">
        <v>1222</v>
      </c>
      <c r="O4265" s="13" t="s">
        <v>39964</v>
      </c>
      <c r="P4265" s="13">
        <v>539</v>
      </c>
      <c r="Q4265" s="13" t="s">
        <v>707</v>
      </c>
      <c r="R4265" s="33" t="s">
        <v>39965</v>
      </c>
      <c r="S4265" s="33" t="s">
        <v>39966</v>
      </c>
      <c r="T4265" s="13" t="s">
        <v>39967</v>
      </c>
      <c r="U4265" s="13" t="s">
        <v>39968</v>
      </c>
      <c r="V4265" s="13">
        <v>750000000</v>
      </c>
      <c r="W4265" s="13" t="s">
        <v>1085</v>
      </c>
      <c r="X4265" s="13">
        <v>550034835</v>
      </c>
      <c r="Y4265" s="13" t="s">
        <v>171</v>
      </c>
      <c r="Z4265" s="13">
        <v>4</v>
      </c>
      <c r="AA4265" s="13">
        <v>3150000000</v>
      </c>
      <c r="AB4265" s="13" t="s">
        <v>1085</v>
      </c>
      <c r="AC4265" s="13">
        <v>2310822498</v>
      </c>
      <c r="AD4265" s="13" t="s">
        <v>62</v>
      </c>
      <c r="AE4265" s="13">
        <v>6250000000</v>
      </c>
      <c r="AF4265" s="13" t="s">
        <v>1085</v>
      </c>
      <c r="AG4265" s="13">
        <v>4774358197</v>
      </c>
      <c r="AH4265" s="13">
        <v>6324393033</v>
      </c>
      <c r="AI4265" s="13" t="s">
        <v>60</v>
      </c>
      <c r="AJ4265" s="13">
        <v>6324393033</v>
      </c>
      <c r="AK4265" s="13" t="s">
        <v>50</v>
      </c>
      <c r="AL4265" s="13" t="s">
        <v>50</v>
      </c>
      <c r="AM4265" s="13" t="s">
        <v>39969</v>
      </c>
      <c r="AN4265" s="13" t="s">
        <v>66</v>
      </c>
      <c r="AO4265" s="13" t="s">
        <v>39970</v>
      </c>
      <c r="AP4265" s="21" t="s">
        <v>39971</v>
      </c>
      <c r="AQ4265" s="13" t="s">
        <v>50</v>
      </c>
      <c r="AR4265" s="13" t="s">
        <v>50</v>
      </c>
    </row>
    <row r="4266" spans="1:44" ht="15" thickBot="1">
      <c r="A4266" s="4" t="s">
        <v>39972</v>
      </c>
      <c r="B4266" s="7" t="s">
        <v>50</v>
      </c>
      <c r="C4266" s="6">
        <v>44927</v>
      </c>
      <c r="D4266" s="7" t="s">
        <v>45</v>
      </c>
      <c r="E4266" s="7" t="s">
        <v>46</v>
      </c>
      <c r="F4266" s="7" t="s">
        <v>70</v>
      </c>
      <c r="G4266" s="26" t="s">
        <v>54946</v>
      </c>
      <c r="H4266" s="7" t="s">
        <v>50</v>
      </c>
      <c r="I4266" s="7" t="s">
        <v>50</v>
      </c>
      <c r="J4266" s="6">
        <v>45475</v>
      </c>
      <c r="K4266" s="7" t="s">
        <v>50</v>
      </c>
      <c r="L4266" s="7" t="s">
        <v>467</v>
      </c>
      <c r="M4266" s="7" t="s">
        <v>39973</v>
      </c>
      <c r="N4266" s="7" t="s">
        <v>543</v>
      </c>
      <c r="O4266" s="7" t="s">
        <v>39974</v>
      </c>
      <c r="P4266" s="7">
        <v>590</v>
      </c>
      <c r="Q4266" s="7" t="s">
        <v>545</v>
      </c>
      <c r="R4266" s="34" t="s">
        <v>39972</v>
      </c>
      <c r="S4266" s="34" t="s">
        <v>39975</v>
      </c>
      <c r="T4266" s="7" t="s">
        <v>39976</v>
      </c>
      <c r="U4266" s="7" t="s">
        <v>50</v>
      </c>
      <c r="V4266" s="7">
        <v>3500000</v>
      </c>
      <c r="W4266" s="7" t="s">
        <v>26408</v>
      </c>
      <c r="X4266" s="7">
        <v>2577158</v>
      </c>
      <c r="Y4266" s="7" t="s">
        <v>467</v>
      </c>
      <c r="Z4266" s="7">
        <v>1</v>
      </c>
      <c r="AA4266" s="7">
        <v>3500000</v>
      </c>
      <c r="AB4266" s="7" t="s">
        <v>26408</v>
      </c>
      <c r="AC4266" s="7">
        <v>2577158</v>
      </c>
      <c r="AD4266" s="7" t="s">
        <v>467</v>
      </c>
      <c r="AE4266" s="7">
        <v>3500000</v>
      </c>
      <c r="AF4266" s="7" t="s">
        <v>26408</v>
      </c>
      <c r="AG4266" s="7">
        <v>2577158</v>
      </c>
      <c r="AH4266" s="7">
        <v>3500000</v>
      </c>
      <c r="AI4266" s="7" t="s">
        <v>26408</v>
      </c>
      <c r="AJ4266" s="7">
        <v>2577158</v>
      </c>
      <c r="AK4266" s="7" t="s">
        <v>39977</v>
      </c>
      <c r="AL4266" s="7" t="s">
        <v>50</v>
      </c>
      <c r="AM4266" s="7" t="s">
        <v>39978</v>
      </c>
      <c r="AN4266" s="7" t="s">
        <v>66</v>
      </c>
      <c r="AO4266" s="7" t="s">
        <v>39976</v>
      </c>
      <c r="AP4266" s="22" t="s">
        <v>39979</v>
      </c>
      <c r="AQ4266" s="7" t="s">
        <v>50</v>
      </c>
      <c r="AR4266" s="7" t="s">
        <v>50</v>
      </c>
    </row>
    <row r="4267" spans="1:44" ht="15" thickBot="1">
      <c r="A4267" s="10" t="s">
        <v>39980</v>
      </c>
      <c r="B4267" s="13" t="s">
        <v>50</v>
      </c>
      <c r="C4267" s="12">
        <v>42095</v>
      </c>
      <c r="D4267" s="13" t="s">
        <v>45</v>
      </c>
      <c r="E4267" s="13" t="s">
        <v>46</v>
      </c>
      <c r="F4267" s="13" t="s">
        <v>70</v>
      </c>
      <c r="G4267" s="13" t="s">
        <v>71</v>
      </c>
      <c r="H4267" s="13" t="s">
        <v>39981</v>
      </c>
      <c r="I4267" s="13" t="s">
        <v>50</v>
      </c>
      <c r="J4267" s="12">
        <v>45481</v>
      </c>
      <c r="K4267" s="13" t="s">
        <v>72</v>
      </c>
      <c r="L4267" s="13" t="s">
        <v>147</v>
      </c>
      <c r="M4267" s="13" t="s">
        <v>39982</v>
      </c>
      <c r="N4267" s="13" t="s">
        <v>270</v>
      </c>
      <c r="O4267" s="13" t="s">
        <v>39983</v>
      </c>
      <c r="P4267" s="13">
        <v>659</v>
      </c>
      <c r="Q4267" s="13" t="s">
        <v>245</v>
      </c>
      <c r="R4267" s="33" t="s">
        <v>39984</v>
      </c>
      <c r="S4267" s="33" t="s">
        <v>39985</v>
      </c>
      <c r="T4267" s="13" t="s">
        <v>39986</v>
      </c>
      <c r="U4267" s="13" t="s">
        <v>39987</v>
      </c>
      <c r="V4267" s="13">
        <v>9000000</v>
      </c>
      <c r="W4267" s="13" t="s">
        <v>60</v>
      </c>
      <c r="X4267" s="13">
        <v>9000000</v>
      </c>
      <c r="Y4267" s="13" t="s">
        <v>154</v>
      </c>
      <c r="Z4267" s="13">
        <v>7</v>
      </c>
      <c r="AA4267" s="13">
        <v>9000000</v>
      </c>
      <c r="AB4267" s="13" t="s">
        <v>60</v>
      </c>
      <c r="AC4267" s="13">
        <v>9000000</v>
      </c>
      <c r="AD4267" s="13" t="s">
        <v>147</v>
      </c>
      <c r="AE4267" s="13">
        <v>66000000</v>
      </c>
      <c r="AF4267" s="13" t="s">
        <v>60</v>
      </c>
      <c r="AG4267" s="13">
        <v>66000000</v>
      </c>
      <c r="AH4267" s="13">
        <v>66000000</v>
      </c>
      <c r="AI4267" s="13" t="s">
        <v>60</v>
      </c>
      <c r="AJ4267" s="13">
        <v>66000000</v>
      </c>
      <c r="AK4267" s="13" t="s">
        <v>39988</v>
      </c>
      <c r="AL4267" s="13" t="s">
        <v>50</v>
      </c>
      <c r="AM4267" s="13" t="s">
        <v>39989</v>
      </c>
      <c r="AN4267" s="13" t="s">
        <v>66</v>
      </c>
      <c r="AO4267" s="13" t="s">
        <v>39990</v>
      </c>
      <c r="AP4267" s="21" t="s">
        <v>39991</v>
      </c>
      <c r="AQ4267" s="13" t="s">
        <v>50</v>
      </c>
      <c r="AR4267" s="13" t="s">
        <v>50</v>
      </c>
    </row>
    <row r="4268" spans="1:44" ht="15" thickBot="1">
      <c r="A4268" s="4" t="s">
        <v>39992</v>
      </c>
      <c r="B4268" s="7" t="s">
        <v>50</v>
      </c>
      <c r="C4268" s="6">
        <v>33970</v>
      </c>
      <c r="D4268" s="7" t="s">
        <v>45</v>
      </c>
      <c r="E4268" s="7" t="s">
        <v>46</v>
      </c>
      <c r="F4268" s="7" t="s">
        <v>70</v>
      </c>
      <c r="G4268" s="7" t="s">
        <v>114</v>
      </c>
      <c r="H4268" s="7" t="s">
        <v>7108</v>
      </c>
      <c r="I4268" s="7" t="s">
        <v>50</v>
      </c>
      <c r="J4268" s="6">
        <v>45476</v>
      </c>
      <c r="K4268" s="7" t="s">
        <v>50</v>
      </c>
      <c r="L4268" s="7" t="s">
        <v>1471</v>
      </c>
      <c r="M4268" s="7" t="s">
        <v>3854</v>
      </c>
      <c r="N4268" s="7" t="s">
        <v>30672</v>
      </c>
      <c r="O4268" s="7" t="s">
        <v>39993</v>
      </c>
      <c r="P4268" s="7">
        <v>660</v>
      </c>
      <c r="Q4268" s="7" t="s">
        <v>545</v>
      </c>
      <c r="R4268" s="34" t="s">
        <v>39994</v>
      </c>
      <c r="S4268" s="34" t="s">
        <v>39995</v>
      </c>
      <c r="T4268" s="7" t="s">
        <v>39996</v>
      </c>
      <c r="U4268" s="7" t="s">
        <v>39997</v>
      </c>
      <c r="V4268" s="7">
        <v>1200000000000</v>
      </c>
      <c r="W4268" s="7" t="s">
        <v>9628</v>
      </c>
      <c r="X4268" s="7">
        <v>73210294</v>
      </c>
      <c r="Y4268" s="7" t="s">
        <v>50</v>
      </c>
      <c r="Z4268" s="7">
        <v>3</v>
      </c>
      <c r="AA4268" s="7">
        <v>1200000000000</v>
      </c>
      <c r="AB4268" s="7" t="s">
        <v>9628</v>
      </c>
      <c r="AC4268" s="7">
        <v>73210294</v>
      </c>
      <c r="AD4268" s="7" t="s">
        <v>1471</v>
      </c>
      <c r="AE4268" s="7">
        <v>143210295</v>
      </c>
      <c r="AF4268" s="7" t="s">
        <v>60</v>
      </c>
      <c r="AG4268" s="7">
        <v>143210295</v>
      </c>
      <c r="AH4268" s="7">
        <v>143210295</v>
      </c>
      <c r="AI4268" s="7" t="s">
        <v>60</v>
      </c>
      <c r="AJ4268" s="7">
        <v>143210295</v>
      </c>
      <c r="AK4268" s="7" t="s">
        <v>50</v>
      </c>
      <c r="AL4268" s="7" t="s">
        <v>50</v>
      </c>
      <c r="AM4268" s="7" t="s">
        <v>39998</v>
      </c>
      <c r="AN4268" s="7" t="s">
        <v>4746</v>
      </c>
      <c r="AO4268" s="7" t="s">
        <v>39999</v>
      </c>
      <c r="AP4268" s="7" t="s">
        <v>50</v>
      </c>
      <c r="AQ4268" s="22" t="s">
        <v>40000</v>
      </c>
      <c r="AR4268" s="7" t="s">
        <v>50</v>
      </c>
    </row>
    <row r="4269" spans="1:44" ht="15" thickBot="1">
      <c r="A4269" s="10" t="s">
        <v>40001</v>
      </c>
      <c r="B4269" s="13" t="s">
        <v>50</v>
      </c>
      <c r="C4269" s="12">
        <v>41297</v>
      </c>
      <c r="D4269" s="13" t="s">
        <v>45</v>
      </c>
      <c r="E4269" s="13" t="s">
        <v>46</v>
      </c>
      <c r="F4269" s="13" t="s">
        <v>70</v>
      </c>
      <c r="G4269" s="13" t="s">
        <v>114</v>
      </c>
      <c r="H4269" s="13" t="s">
        <v>40002</v>
      </c>
      <c r="I4269" s="13" t="s">
        <v>50</v>
      </c>
      <c r="J4269" s="12">
        <v>45474</v>
      </c>
      <c r="K4269" s="13" t="s">
        <v>191</v>
      </c>
      <c r="L4269" s="13" t="s">
        <v>802</v>
      </c>
      <c r="M4269" s="13" t="s">
        <v>40003</v>
      </c>
      <c r="N4269" s="13" t="s">
        <v>1954</v>
      </c>
      <c r="O4269" s="13" t="s">
        <v>40004</v>
      </c>
      <c r="P4269" s="13">
        <v>708</v>
      </c>
      <c r="Q4269" s="13" t="s">
        <v>245</v>
      </c>
      <c r="R4269" s="33" t="s">
        <v>40005</v>
      </c>
      <c r="S4269" s="33" t="s">
        <v>40006</v>
      </c>
      <c r="T4269" s="13" t="s">
        <v>50</v>
      </c>
      <c r="U4269" s="13">
        <v>810368090574</v>
      </c>
      <c r="V4269" s="13">
        <v>21400000000</v>
      </c>
      <c r="W4269" s="13" t="s">
        <v>1960</v>
      </c>
      <c r="X4269" s="13">
        <v>132899255</v>
      </c>
      <c r="Y4269" s="13" t="s">
        <v>81</v>
      </c>
      <c r="Z4269" s="13">
        <v>8</v>
      </c>
      <c r="AA4269" s="13">
        <v>21400000000</v>
      </c>
      <c r="AB4269" s="13" t="s">
        <v>1960</v>
      </c>
      <c r="AC4269" s="13">
        <v>132899255</v>
      </c>
      <c r="AD4269" s="13" t="s">
        <v>802</v>
      </c>
      <c r="AE4269" s="13">
        <v>42050000000</v>
      </c>
      <c r="AF4269" s="13" t="s">
        <v>1960</v>
      </c>
      <c r="AG4269" s="13">
        <v>322565441</v>
      </c>
      <c r="AH4269" s="13">
        <v>42550000000</v>
      </c>
      <c r="AI4269" s="13" t="s">
        <v>1960</v>
      </c>
      <c r="AJ4269" s="13">
        <v>327204306</v>
      </c>
      <c r="AK4269" s="13" t="s">
        <v>40007</v>
      </c>
      <c r="AL4269" s="13" t="s">
        <v>50</v>
      </c>
      <c r="AM4269" s="13" t="s">
        <v>40008</v>
      </c>
      <c r="AN4269" s="13" t="s">
        <v>66</v>
      </c>
      <c r="AO4269" s="13" t="s">
        <v>40009</v>
      </c>
      <c r="AP4269" s="21" t="s">
        <v>40010</v>
      </c>
      <c r="AQ4269" s="13" t="s">
        <v>50</v>
      </c>
      <c r="AR4269" s="13" t="s">
        <v>50</v>
      </c>
    </row>
    <row r="4270" spans="1:44" ht="15" thickBot="1">
      <c r="A4270" s="4" t="s">
        <v>40011</v>
      </c>
      <c r="B4270" s="7" t="s">
        <v>50</v>
      </c>
      <c r="C4270" s="7" t="s">
        <v>40012</v>
      </c>
      <c r="D4270" s="7" t="s">
        <v>45</v>
      </c>
      <c r="E4270" s="7" t="s">
        <v>46</v>
      </c>
      <c r="F4270" s="7" t="s">
        <v>47</v>
      </c>
      <c r="G4270" s="7" t="s">
        <v>48</v>
      </c>
      <c r="H4270" s="7" t="s">
        <v>23525</v>
      </c>
      <c r="I4270" s="7" t="s">
        <v>50</v>
      </c>
      <c r="J4270" s="6">
        <v>45475</v>
      </c>
      <c r="K4270" s="7" t="s">
        <v>51</v>
      </c>
      <c r="L4270" s="7" t="s">
        <v>162</v>
      </c>
      <c r="M4270" s="7" t="s">
        <v>40013</v>
      </c>
      <c r="N4270" s="7" t="s">
        <v>1222</v>
      </c>
      <c r="O4270" s="7" t="s">
        <v>40014</v>
      </c>
      <c r="P4270" s="7">
        <v>730</v>
      </c>
      <c r="Q4270" s="7" t="s">
        <v>707</v>
      </c>
      <c r="R4270" s="34" t="s">
        <v>40015</v>
      </c>
      <c r="S4270" s="34" t="s">
        <v>40016</v>
      </c>
      <c r="T4270" s="7" t="s">
        <v>26407</v>
      </c>
      <c r="U4270" s="7" t="s">
        <v>40017</v>
      </c>
      <c r="V4270" s="7">
        <v>1000000000</v>
      </c>
      <c r="W4270" s="7" t="s">
        <v>209</v>
      </c>
      <c r="X4270" s="7">
        <v>1072052659</v>
      </c>
      <c r="Y4270" s="7" t="s">
        <v>61</v>
      </c>
      <c r="Z4270" s="7">
        <v>4</v>
      </c>
      <c r="AA4270" s="7" t="s">
        <v>50</v>
      </c>
      <c r="AB4270" s="7" t="s">
        <v>50</v>
      </c>
      <c r="AC4270" s="7" t="s">
        <v>50</v>
      </c>
      <c r="AD4270" s="7" t="s">
        <v>50</v>
      </c>
      <c r="AE4270" s="7" t="s">
        <v>50</v>
      </c>
      <c r="AF4270" s="7" t="s">
        <v>50</v>
      </c>
      <c r="AG4270" s="7" t="s">
        <v>50</v>
      </c>
      <c r="AH4270" s="7">
        <v>4095294255</v>
      </c>
      <c r="AI4270" s="7" t="s">
        <v>60</v>
      </c>
      <c r="AJ4270" s="7">
        <v>4095294255</v>
      </c>
      <c r="AK4270" s="7" t="s">
        <v>50</v>
      </c>
      <c r="AL4270" s="7" t="s">
        <v>50</v>
      </c>
      <c r="AM4270" s="7" t="s">
        <v>40018</v>
      </c>
      <c r="AN4270" s="7" t="s">
        <v>66</v>
      </c>
      <c r="AO4270" s="7" t="s">
        <v>40019</v>
      </c>
      <c r="AP4270" s="22" t="s">
        <v>40020</v>
      </c>
      <c r="AQ4270" s="7" t="s">
        <v>50</v>
      </c>
      <c r="AR4270" s="7" t="s">
        <v>50</v>
      </c>
    </row>
    <row r="4271" spans="1:44" ht="15" thickBot="1">
      <c r="A4271" s="10" t="s">
        <v>40021</v>
      </c>
      <c r="B4271" s="13" t="s">
        <v>50</v>
      </c>
      <c r="C4271" s="13" t="s">
        <v>28084</v>
      </c>
      <c r="D4271" s="13" t="s">
        <v>45</v>
      </c>
      <c r="E4271" s="13" t="s">
        <v>46</v>
      </c>
      <c r="F4271" s="13" t="s">
        <v>47</v>
      </c>
      <c r="G4271" s="13" t="s">
        <v>48</v>
      </c>
      <c r="H4271" s="13" t="s">
        <v>328</v>
      </c>
      <c r="I4271" s="13" t="s">
        <v>50</v>
      </c>
      <c r="J4271" s="12">
        <v>45477</v>
      </c>
      <c r="K4271" s="13" t="s">
        <v>51</v>
      </c>
      <c r="L4271" s="13" t="s">
        <v>162</v>
      </c>
      <c r="M4271" s="13" t="s">
        <v>40022</v>
      </c>
      <c r="N4271" s="13" t="s">
        <v>27414</v>
      </c>
      <c r="O4271" s="13" t="s">
        <v>40023</v>
      </c>
      <c r="P4271" s="13">
        <v>732</v>
      </c>
      <c r="Q4271" s="13" t="s">
        <v>360</v>
      </c>
      <c r="R4271" s="33" t="s">
        <v>40024</v>
      </c>
      <c r="S4271" s="33" t="s">
        <v>40025</v>
      </c>
      <c r="T4271" s="13" t="s">
        <v>40026</v>
      </c>
      <c r="U4271" s="13" t="s">
        <v>40027</v>
      </c>
      <c r="V4271" s="13">
        <v>290000000</v>
      </c>
      <c r="W4271" s="13" t="s">
        <v>209</v>
      </c>
      <c r="X4271" s="13">
        <v>312779749</v>
      </c>
      <c r="Y4271" s="13" t="s">
        <v>61</v>
      </c>
      <c r="Z4271" s="13">
        <v>2</v>
      </c>
      <c r="AA4271" s="13" t="s">
        <v>50</v>
      </c>
      <c r="AB4271" s="13" t="s">
        <v>50</v>
      </c>
      <c r="AC4271" s="13" t="s">
        <v>50</v>
      </c>
      <c r="AD4271" s="13" t="s">
        <v>50</v>
      </c>
      <c r="AE4271" s="13" t="s">
        <v>50</v>
      </c>
      <c r="AF4271" s="13" t="s">
        <v>50</v>
      </c>
      <c r="AG4271" s="13" t="s">
        <v>50</v>
      </c>
      <c r="AH4271" s="13">
        <v>440000000</v>
      </c>
      <c r="AI4271" s="13" t="s">
        <v>209</v>
      </c>
      <c r="AJ4271" s="13">
        <v>473880735</v>
      </c>
      <c r="AK4271" s="13" t="s">
        <v>24161</v>
      </c>
      <c r="AL4271" s="13" t="s">
        <v>50</v>
      </c>
      <c r="AM4271" s="13" t="s">
        <v>40028</v>
      </c>
      <c r="AN4271" s="13" t="s">
        <v>738</v>
      </c>
      <c r="AO4271" s="13" t="s">
        <v>40029</v>
      </c>
      <c r="AP4271" s="21" t="s">
        <v>40030</v>
      </c>
      <c r="AQ4271" s="13" t="s">
        <v>50</v>
      </c>
      <c r="AR4271" s="13" t="s">
        <v>50</v>
      </c>
    </row>
    <row r="4272" spans="1:44" ht="15" thickBot="1">
      <c r="A4272" s="4" t="s">
        <v>40031</v>
      </c>
      <c r="B4272" s="7" t="s">
        <v>50</v>
      </c>
      <c r="C4272" s="7" t="s">
        <v>40032</v>
      </c>
      <c r="D4272" s="7" t="s">
        <v>45</v>
      </c>
      <c r="E4272" s="7" t="s">
        <v>46</v>
      </c>
      <c r="F4272" s="7" t="s">
        <v>47</v>
      </c>
      <c r="G4272" s="7" t="s">
        <v>48</v>
      </c>
      <c r="H4272" s="7" t="s">
        <v>40033</v>
      </c>
      <c r="I4272" s="7" t="s">
        <v>50</v>
      </c>
      <c r="J4272" s="6">
        <v>45477</v>
      </c>
      <c r="K4272" s="7" t="s">
        <v>161</v>
      </c>
      <c r="L4272" s="7" t="s">
        <v>162</v>
      </c>
      <c r="M4272" s="7" t="s">
        <v>40034</v>
      </c>
      <c r="N4272" s="7" t="s">
        <v>40035</v>
      </c>
      <c r="O4272" s="7" t="s">
        <v>40036</v>
      </c>
      <c r="P4272" s="7">
        <v>735</v>
      </c>
      <c r="Q4272" s="7" t="s">
        <v>707</v>
      </c>
      <c r="R4272" s="34" t="s">
        <v>40037</v>
      </c>
      <c r="S4272" s="34" t="s">
        <v>40038</v>
      </c>
      <c r="T4272" s="7" t="s">
        <v>40039</v>
      </c>
      <c r="U4272" s="7">
        <v>18005212364</v>
      </c>
      <c r="V4272" s="7">
        <v>3150000000</v>
      </c>
      <c r="W4272" s="7" t="s">
        <v>60</v>
      </c>
      <c r="X4272" s="7">
        <v>3150000000</v>
      </c>
      <c r="Y4272" s="7" t="s">
        <v>61</v>
      </c>
      <c r="Z4272" s="7">
        <v>3</v>
      </c>
      <c r="AA4272" s="7">
        <v>187000000</v>
      </c>
      <c r="AB4272" s="7" t="s">
        <v>60</v>
      </c>
      <c r="AC4272" s="7">
        <v>187000000</v>
      </c>
      <c r="AD4272" s="7" t="s">
        <v>62</v>
      </c>
      <c r="AE4272" s="7">
        <v>687000000</v>
      </c>
      <c r="AF4272" s="7" t="s">
        <v>60</v>
      </c>
      <c r="AG4272" s="7">
        <v>687000000</v>
      </c>
      <c r="AH4272" s="7">
        <v>3837000000</v>
      </c>
      <c r="AI4272" s="7" t="s">
        <v>60</v>
      </c>
      <c r="AJ4272" s="7">
        <v>3837000000</v>
      </c>
      <c r="AK4272" s="7" t="s">
        <v>40040</v>
      </c>
      <c r="AL4272" s="7" t="s">
        <v>38284</v>
      </c>
      <c r="AM4272" s="7" t="s">
        <v>40041</v>
      </c>
      <c r="AN4272" s="7" t="s">
        <v>66</v>
      </c>
      <c r="AO4272" s="7" t="s">
        <v>40042</v>
      </c>
      <c r="AP4272" s="22" t="s">
        <v>40043</v>
      </c>
      <c r="AQ4272" s="7" t="s">
        <v>50</v>
      </c>
      <c r="AR4272" s="7" t="s">
        <v>50</v>
      </c>
    </row>
    <row r="4273" spans="1:44" ht="15" thickBot="1">
      <c r="A4273" s="10" t="s">
        <v>40044</v>
      </c>
      <c r="B4273" s="13" t="s">
        <v>50</v>
      </c>
      <c r="C4273" s="12">
        <v>44562</v>
      </c>
      <c r="D4273" s="13" t="s">
        <v>45</v>
      </c>
      <c r="E4273" s="13" t="s">
        <v>46</v>
      </c>
      <c r="F4273" s="13" t="s">
        <v>70</v>
      </c>
      <c r="G4273" s="26" t="s">
        <v>54946</v>
      </c>
      <c r="H4273" s="13" t="s">
        <v>871</v>
      </c>
      <c r="I4273" s="13" t="s">
        <v>50</v>
      </c>
      <c r="J4273" s="12">
        <v>45474</v>
      </c>
      <c r="K4273" s="13" t="s">
        <v>116</v>
      </c>
      <c r="L4273" s="13" t="s">
        <v>131</v>
      </c>
      <c r="M4273" s="13" t="s">
        <v>40045</v>
      </c>
      <c r="N4273" s="13" t="s">
        <v>40046</v>
      </c>
      <c r="O4273" s="13" t="s">
        <v>40047</v>
      </c>
      <c r="P4273" s="13">
        <v>745</v>
      </c>
      <c r="Q4273" s="13" t="s">
        <v>166</v>
      </c>
      <c r="R4273" s="33" t="s">
        <v>40048</v>
      </c>
      <c r="S4273" s="33" t="s">
        <v>40049</v>
      </c>
      <c r="T4273" s="13" t="s">
        <v>50</v>
      </c>
      <c r="U4273" s="13" t="s">
        <v>50</v>
      </c>
      <c r="V4273" s="13">
        <v>250000000</v>
      </c>
      <c r="W4273" s="13" t="s">
        <v>60</v>
      </c>
      <c r="X4273" s="13">
        <v>250000000</v>
      </c>
      <c r="Y4273" s="13" t="s">
        <v>290</v>
      </c>
      <c r="Z4273" s="13">
        <v>2</v>
      </c>
      <c r="AA4273" s="13">
        <v>150000000</v>
      </c>
      <c r="AB4273" s="13" t="s">
        <v>60</v>
      </c>
      <c r="AC4273" s="13">
        <v>150000000</v>
      </c>
      <c r="AD4273" s="13" t="s">
        <v>290</v>
      </c>
      <c r="AE4273" s="13">
        <v>150000000</v>
      </c>
      <c r="AF4273" s="13" t="s">
        <v>60</v>
      </c>
      <c r="AG4273" s="13">
        <v>150000000</v>
      </c>
      <c r="AH4273" s="13">
        <v>400000000</v>
      </c>
      <c r="AI4273" s="13" t="s">
        <v>60</v>
      </c>
      <c r="AJ4273" s="13">
        <v>400000000</v>
      </c>
      <c r="AK4273" s="13" t="s">
        <v>40050</v>
      </c>
      <c r="AL4273" s="13" t="s">
        <v>50</v>
      </c>
      <c r="AM4273" s="13" t="s">
        <v>40051</v>
      </c>
      <c r="AN4273" s="13" t="s">
        <v>66</v>
      </c>
      <c r="AO4273" s="13" t="s">
        <v>40052</v>
      </c>
      <c r="AP4273" s="21" t="s">
        <v>40053</v>
      </c>
      <c r="AQ4273" s="13" t="s">
        <v>50</v>
      </c>
      <c r="AR4273" s="13" t="s">
        <v>50</v>
      </c>
    </row>
    <row r="4274" spans="1:44" ht="15" thickBot="1">
      <c r="A4274" s="4" t="s">
        <v>40054</v>
      </c>
      <c r="B4274" s="7" t="s">
        <v>50</v>
      </c>
      <c r="C4274" s="6">
        <v>36526</v>
      </c>
      <c r="D4274" s="7" t="s">
        <v>45</v>
      </c>
      <c r="E4274" s="7" t="s">
        <v>46</v>
      </c>
      <c r="F4274" s="7" t="s">
        <v>47</v>
      </c>
      <c r="G4274" s="7" t="s">
        <v>71</v>
      </c>
      <c r="H4274" s="7" t="s">
        <v>15924</v>
      </c>
      <c r="I4274" s="7" t="s">
        <v>50</v>
      </c>
      <c r="J4274" s="6">
        <v>45474</v>
      </c>
      <c r="K4274" s="7" t="s">
        <v>161</v>
      </c>
      <c r="L4274" s="7" t="s">
        <v>162</v>
      </c>
      <c r="M4274" s="7" t="s">
        <v>40055</v>
      </c>
      <c r="N4274" s="7" t="s">
        <v>40056</v>
      </c>
      <c r="O4274" s="7" t="s">
        <v>40057</v>
      </c>
      <c r="P4274" s="7">
        <v>751</v>
      </c>
      <c r="Q4274" s="7" t="s">
        <v>520</v>
      </c>
      <c r="R4274" s="34" t="s">
        <v>40058</v>
      </c>
      <c r="S4274" s="34" t="s">
        <v>40059</v>
      </c>
      <c r="T4274" s="7" t="s">
        <v>40060</v>
      </c>
      <c r="U4274" s="7">
        <v>5086612202</v>
      </c>
      <c r="V4274" s="7">
        <v>100000000</v>
      </c>
      <c r="W4274" s="7" t="s">
        <v>60</v>
      </c>
      <c r="X4274" s="7">
        <v>100000000</v>
      </c>
      <c r="Y4274" s="7" t="s">
        <v>61</v>
      </c>
      <c r="Z4274" s="7">
        <v>4</v>
      </c>
      <c r="AA4274" s="7" t="s">
        <v>50</v>
      </c>
      <c r="AB4274" s="7" t="s">
        <v>50</v>
      </c>
      <c r="AC4274" s="7" t="s">
        <v>50</v>
      </c>
      <c r="AD4274" s="7" t="s">
        <v>50</v>
      </c>
      <c r="AE4274" s="7" t="s">
        <v>50</v>
      </c>
      <c r="AF4274" s="7" t="s">
        <v>50</v>
      </c>
      <c r="AG4274" s="7" t="s">
        <v>50</v>
      </c>
      <c r="AH4274" s="7">
        <v>662348000</v>
      </c>
      <c r="AI4274" s="7" t="s">
        <v>60</v>
      </c>
      <c r="AJ4274" s="7">
        <v>662348000</v>
      </c>
      <c r="AK4274" s="7" t="s">
        <v>40061</v>
      </c>
      <c r="AL4274" s="7" t="s">
        <v>50</v>
      </c>
      <c r="AM4274" s="7" t="s">
        <v>40062</v>
      </c>
      <c r="AN4274" s="7" t="s">
        <v>66</v>
      </c>
      <c r="AO4274" s="7" t="s">
        <v>40063</v>
      </c>
      <c r="AP4274" s="22" t="s">
        <v>40064</v>
      </c>
      <c r="AQ4274" s="7" t="s">
        <v>50</v>
      </c>
      <c r="AR4274" s="7" t="s">
        <v>50</v>
      </c>
    </row>
    <row r="4275" spans="1:44" ht="15" thickBot="1">
      <c r="A4275" s="10" t="s">
        <v>40065</v>
      </c>
      <c r="B4275" s="13" t="s">
        <v>50</v>
      </c>
      <c r="C4275" s="12">
        <v>42370</v>
      </c>
      <c r="D4275" s="13" t="s">
        <v>45</v>
      </c>
      <c r="E4275" s="13" t="s">
        <v>46</v>
      </c>
      <c r="F4275" s="13" t="s">
        <v>70</v>
      </c>
      <c r="G4275" s="26" t="s">
        <v>54946</v>
      </c>
      <c r="H4275" s="13" t="s">
        <v>1112</v>
      </c>
      <c r="I4275" s="13" t="s">
        <v>50</v>
      </c>
      <c r="J4275" s="12">
        <v>45474</v>
      </c>
      <c r="K4275" s="13" t="s">
        <v>116</v>
      </c>
      <c r="L4275" s="13" t="s">
        <v>178</v>
      </c>
      <c r="M4275" s="13" t="s">
        <v>40066</v>
      </c>
      <c r="N4275" s="13" t="s">
        <v>7350</v>
      </c>
      <c r="O4275" s="13" t="s">
        <v>40067</v>
      </c>
      <c r="P4275" s="13">
        <v>768</v>
      </c>
      <c r="Q4275" s="13" t="s">
        <v>105</v>
      </c>
      <c r="R4275" s="33" t="s">
        <v>40068</v>
      </c>
      <c r="S4275" s="33" t="s">
        <v>40069</v>
      </c>
      <c r="T4275" s="13" t="s">
        <v>40070</v>
      </c>
      <c r="U4275" s="13" t="s">
        <v>40071</v>
      </c>
      <c r="V4275" s="13">
        <v>500000</v>
      </c>
      <c r="W4275" s="13" t="s">
        <v>60</v>
      </c>
      <c r="X4275" s="13">
        <v>500000</v>
      </c>
      <c r="Y4275" s="13" t="s">
        <v>50</v>
      </c>
      <c r="Z4275" s="13">
        <v>4</v>
      </c>
      <c r="AA4275" s="13">
        <v>500000</v>
      </c>
      <c r="AB4275" s="13" t="s">
        <v>60</v>
      </c>
      <c r="AC4275" s="13">
        <v>500000</v>
      </c>
      <c r="AD4275" s="13" t="s">
        <v>178</v>
      </c>
      <c r="AE4275" s="13">
        <v>9550000</v>
      </c>
      <c r="AF4275" s="13" t="s">
        <v>60</v>
      </c>
      <c r="AG4275" s="13">
        <v>9550000</v>
      </c>
      <c r="AH4275" s="13">
        <v>11800000</v>
      </c>
      <c r="AI4275" s="13" t="s">
        <v>60</v>
      </c>
      <c r="AJ4275" s="13">
        <v>11800000</v>
      </c>
      <c r="AK4275" s="13" t="s">
        <v>40072</v>
      </c>
      <c r="AL4275" s="13" t="s">
        <v>50</v>
      </c>
      <c r="AM4275" s="13" t="s">
        <v>40073</v>
      </c>
      <c r="AN4275" s="13" t="s">
        <v>66</v>
      </c>
      <c r="AO4275" s="13" t="s">
        <v>40074</v>
      </c>
      <c r="AP4275" s="21" t="s">
        <v>40075</v>
      </c>
      <c r="AQ4275" s="13" t="s">
        <v>50</v>
      </c>
      <c r="AR4275" s="13" t="s">
        <v>50</v>
      </c>
    </row>
    <row r="4276" spans="1:44" ht="15" thickBot="1">
      <c r="A4276" s="4" t="s">
        <v>40076</v>
      </c>
      <c r="B4276" s="7" t="s">
        <v>50</v>
      </c>
      <c r="C4276" s="6">
        <v>44835</v>
      </c>
      <c r="D4276" s="7" t="s">
        <v>45</v>
      </c>
      <c r="E4276" s="7" t="s">
        <v>46</v>
      </c>
      <c r="F4276" s="7" t="s">
        <v>70</v>
      </c>
      <c r="G4276" s="26" t="s">
        <v>54946</v>
      </c>
      <c r="H4276" s="7" t="s">
        <v>562</v>
      </c>
      <c r="I4276" s="7" t="s">
        <v>50</v>
      </c>
      <c r="J4276" s="6">
        <v>45480</v>
      </c>
      <c r="K4276" s="7" t="s">
        <v>50</v>
      </c>
      <c r="L4276" s="7" t="s">
        <v>147</v>
      </c>
      <c r="M4276" s="7" t="s">
        <v>15718</v>
      </c>
      <c r="N4276" s="7" t="s">
        <v>9187</v>
      </c>
      <c r="O4276" s="7" t="s">
        <v>40077</v>
      </c>
      <c r="P4276" s="7">
        <v>775</v>
      </c>
      <c r="Q4276" s="7" t="s">
        <v>56</v>
      </c>
      <c r="R4276" s="34" t="s">
        <v>40078</v>
      </c>
      <c r="S4276" s="34" t="s">
        <v>40079</v>
      </c>
      <c r="T4276" s="7" t="s">
        <v>50</v>
      </c>
      <c r="U4276" s="7" t="s">
        <v>50</v>
      </c>
      <c r="V4276" s="7">
        <v>52000000</v>
      </c>
      <c r="W4276" s="7" t="s">
        <v>60</v>
      </c>
      <c r="X4276" s="7">
        <v>52000000</v>
      </c>
      <c r="Y4276" s="7" t="s">
        <v>154</v>
      </c>
      <c r="Z4276" s="7">
        <v>2</v>
      </c>
      <c r="AA4276" s="7">
        <v>52000000</v>
      </c>
      <c r="AB4276" s="7" t="s">
        <v>60</v>
      </c>
      <c r="AC4276" s="7">
        <v>52000000</v>
      </c>
      <c r="AD4276" s="7" t="s">
        <v>147</v>
      </c>
      <c r="AE4276" s="7">
        <v>77000000</v>
      </c>
      <c r="AF4276" s="7" t="s">
        <v>60</v>
      </c>
      <c r="AG4276" s="7">
        <v>77000000</v>
      </c>
      <c r="AH4276" s="7">
        <v>77000000</v>
      </c>
      <c r="AI4276" s="7" t="s">
        <v>60</v>
      </c>
      <c r="AJ4276" s="7">
        <v>77000000</v>
      </c>
      <c r="AK4276" s="7" t="s">
        <v>40080</v>
      </c>
      <c r="AL4276" s="7" t="s">
        <v>50</v>
      </c>
      <c r="AM4276" s="7" t="s">
        <v>40081</v>
      </c>
      <c r="AN4276" s="7" t="s">
        <v>66</v>
      </c>
      <c r="AO4276" s="7" t="s">
        <v>40082</v>
      </c>
      <c r="AP4276" s="22" t="s">
        <v>40083</v>
      </c>
      <c r="AQ4276" s="7" t="s">
        <v>50</v>
      </c>
      <c r="AR4276" s="7" t="s">
        <v>50</v>
      </c>
    </row>
    <row r="4277" spans="1:44" ht="15" thickBot="1">
      <c r="A4277" s="10" t="s">
        <v>40084</v>
      </c>
      <c r="B4277" s="13" t="s">
        <v>50</v>
      </c>
      <c r="C4277" s="12">
        <v>42370</v>
      </c>
      <c r="D4277" s="13" t="s">
        <v>45</v>
      </c>
      <c r="E4277" s="13" t="s">
        <v>46</v>
      </c>
      <c r="F4277" s="13" t="s">
        <v>47</v>
      </c>
      <c r="G4277" s="26" t="s">
        <v>54946</v>
      </c>
      <c r="H4277" s="13" t="s">
        <v>40085</v>
      </c>
      <c r="I4277" s="13" t="s">
        <v>50</v>
      </c>
      <c r="J4277" s="12">
        <v>45475</v>
      </c>
      <c r="K4277" s="13" t="s">
        <v>191</v>
      </c>
      <c r="L4277" s="13" t="s">
        <v>62</v>
      </c>
      <c r="M4277" s="13" t="s">
        <v>40086</v>
      </c>
      <c r="N4277" s="13" t="s">
        <v>40087</v>
      </c>
      <c r="O4277" s="13" t="s">
        <v>40088</v>
      </c>
      <c r="P4277" s="13">
        <v>787</v>
      </c>
      <c r="Q4277" s="13" t="s">
        <v>481</v>
      </c>
      <c r="R4277" s="33" t="s">
        <v>40089</v>
      </c>
      <c r="S4277" s="33" t="s">
        <v>40090</v>
      </c>
      <c r="T4277" s="13" t="s">
        <v>50</v>
      </c>
      <c r="U4277" s="13" t="s">
        <v>50</v>
      </c>
      <c r="V4277" s="13">
        <v>130000000</v>
      </c>
      <c r="W4277" s="13" t="s">
        <v>60</v>
      </c>
      <c r="X4277" s="13">
        <v>130000000</v>
      </c>
      <c r="Y4277" s="13" t="s">
        <v>61</v>
      </c>
      <c r="Z4277" s="13">
        <v>3</v>
      </c>
      <c r="AA4277" s="13">
        <v>130000000</v>
      </c>
      <c r="AB4277" s="13" t="s">
        <v>60</v>
      </c>
      <c r="AC4277" s="13">
        <v>130000000</v>
      </c>
      <c r="AD4277" s="13" t="s">
        <v>62</v>
      </c>
      <c r="AE4277" s="13">
        <v>130000000</v>
      </c>
      <c r="AF4277" s="13" t="s">
        <v>60</v>
      </c>
      <c r="AG4277" s="13">
        <v>130000000</v>
      </c>
      <c r="AH4277" s="13">
        <v>132000000</v>
      </c>
      <c r="AI4277" s="13" t="s">
        <v>60</v>
      </c>
      <c r="AJ4277" s="13">
        <v>132000000</v>
      </c>
      <c r="AK4277" s="13" t="s">
        <v>40091</v>
      </c>
      <c r="AL4277" s="13" t="s">
        <v>50</v>
      </c>
      <c r="AM4277" s="13" t="s">
        <v>40092</v>
      </c>
      <c r="AN4277" s="13" t="s">
        <v>66</v>
      </c>
      <c r="AO4277" s="13" t="s">
        <v>40093</v>
      </c>
      <c r="AP4277" s="21" t="s">
        <v>40094</v>
      </c>
      <c r="AQ4277" s="13" t="s">
        <v>50</v>
      </c>
      <c r="AR4277" s="13" t="s">
        <v>50</v>
      </c>
    </row>
    <row r="4278" spans="1:44" ht="15" thickBot="1">
      <c r="A4278" s="4" t="s">
        <v>40095</v>
      </c>
      <c r="B4278" s="7" t="s">
        <v>50</v>
      </c>
      <c r="C4278" s="6">
        <v>43466</v>
      </c>
      <c r="D4278" s="7" t="s">
        <v>45</v>
      </c>
      <c r="E4278" s="7" t="s">
        <v>46</v>
      </c>
      <c r="F4278" s="7" t="s">
        <v>70</v>
      </c>
      <c r="G4278" s="26" t="s">
        <v>54946</v>
      </c>
      <c r="H4278" s="7" t="s">
        <v>356</v>
      </c>
      <c r="I4278" s="7" t="s">
        <v>50</v>
      </c>
      <c r="J4278" s="6">
        <v>45476</v>
      </c>
      <c r="K4278" s="7" t="s">
        <v>116</v>
      </c>
      <c r="L4278" s="7" t="s">
        <v>178</v>
      </c>
      <c r="M4278" s="7" t="s">
        <v>40096</v>
      </c>
      <c r="N4278" s="7" t="s">
        <v>1416</v>
      </c>
      <c r="O4278" s="7" t="s">
        <v>40097</v>
      </c>
      <c r="P4278" s="7">
        <v>809</v>
      </c>
      <c r="Q4278" s="7" t="s">
        <v>120</v>
      </c>
      <c r="R4278" s="34" t="s">
        <v>40098</v>
      </c>
      <c r="S4278" s="34" t="s">
        <v>40099</v>
      </c>
      <c r="T4278" s="7" t="s">
        <v>50</v>
      </c>
      <c r="U4278" s="7" t="s">
        <v>50</v>
      </c>
      <c r="V4278" s="7">
        <v>10000000</v>
      </c>
      <c r="W4278" s="7" t="s">
        <v>60</v>
      </c>
      <c r="X4278" s="7">
        <v>10000000</v>
      </c>
      <c r="Y4278" s="7" t="s">
        <v>50</v>
      </c>
      <c r="Z4278" s="7">
        <v>2</v>
      </c>
      <c r="AA4278" s="7">
        <v>10000000</v>
      </c>
      <c r="AB4278" s="7" t="s">
        <v>60</v>
      </c>
      <c r="AC4278" s="7">
        <v>10000000</v>
      </c>
      <c r="AD4278" s="7" t="s">
        <v>178</v>
      </c>
      <c r="AE4278" s="7">
        <v>10000000</v>
      </c>
      <c r="AF4278" s="7" t="s">
        <v>60</v>
      </c>
      <c r="AG4278" s="7">
        <v>10000000</v>
      </c>
      <c r="AH4278" s="7">
        <v>10000000</v>
      </c>
      <c r="AI4278" s="7" t="s">
        <v>60</v>
      </c>
      <c r="AJ4278" s="7">
        <v>10000000</v>
      </c>
      <c r="AK4278" s="7" t="s">
        <v>40100</v>
      </c>
      <c r="AL4278" s="7" t="s">
        <v>50</v>
      </c>
      <c r="AM4278" s="7" t="s">
        <v>40101</v>
      </c>
      <c r="AN4278" s="7" t="s">
        <v>66</v>
      </c>
      <c r="AO4278" s="7" t="s">
        <v>40102</v>
      </c>
      <c r="AP4278" s="22" t="s">
        <v>40103</v>
      </c>
      <c r="AQ4278" s="7" t="s">
        <v>50</v>
      </c>
      <c r="AR4278" s="7" t="s">
        <v>50</v>
      </c>
    </row>
    <row r="4279" spans="1:44" ht="15" thickBot="1">
      <c r="A4279" s="10" t="s">
        <v>40104</v>
      </c>
      <c r="B4279" s="13" t="s">
        <v>50</v>
      </c>
      <c r="C4279" s="12">
        <v>38718</v>
      </c>
      <c r="D4279" s="13" t="s">
        <v>45</v>
      </c>
      <c r="E4279" s="13" t="s">
        <v>46</v>
      </c>
      <c r="F4279" s="13" t="s">
        <v>47</v>
      </c>
      <c r="G4279" s="13" t="s">
        <v>176</v>
      </c>
      <c r="H4279" s="13" t="s">
        <v>115</v>
      </c>
      <c r="I4279" s="13" t="s">
        <v>50</v>
      </c>
      <c r="J4279" s="12">
        <v>45475</v>
      </c>
      <c r="K4279" s="13" t="s">
        <v>116</v>
      </c>
      <c r="L4279" s="13" t="s">
        <v>162</v>
      </c>
      <c r="M4279" s="13" t="s">
        <v>40105</v>
      </c>
      <c r="N4279" s="13" t="s">
        <v>1614</v>
      </c>
      <c r="O4279" s="13" t="s">
        <v>40106</v>
      </c>
      <c r="P4279" s="13">
        <v>815</v>
      </c>
      <c r="Q4279" s="13" t="s">
        <v>1201</v>
      </c>
      <c r="R4279" s="33" t="s">
        <v>40107</v>
      </c>
      <c r="S4279" s="33" t="s">
        <v>40108</v>
      </c>
      <c r="T4279" s="13" t="s">
        <v>50</v>
      </c>
      <c r="U4279" s="13" t="s">
        <v>40109</v>
      </c>
      <c r="V4279" s="13">
        <v>287500000</v>
      </c>
      <c r="W4279" s="13" t="s">
        <v>60</v>
      </c>
      <c r="X4279" s="13">
        <v>287500000</v>
      </c>
      <c r="Y4279" s="13" t="s">
        <v>61</v>
      </c>
      <c r="Z4279" s="13">
        <v>5</v>
      </c>
      <c r="AA4279" s="13" t="s">
        <v>50</v>
      </c>
      <c r="AB4279" s="13" t="s">
        <v>50</v>
      </c>
      <c r="AC4279" s="13" t="s">
        <v>50</v>
      </c>
      <c r="AD4279" s="13" t="s">
        <v>290</v>
      </c>
      <c r="AE4279" s="13" t="s">
        <v>50</v>
      </c>
      <c r="AF4279" s="13" t="s">
        <v>50</v>
      </c>
      <c r="AG4279" s="13" t="s">
        <v>50</v>
      </c>
      <c r="AH4279" s="13">
        <v>512500000</v>
      </c>
      <c r="AI4279" s="13" t="s">
        <v>60</v>
      </c>
      <c r="AJ4279" s="13">
        <v>512500000</v>
      </c>
      <c r="AK4279" s="13" t="s">
        <v>40110</v>
      </c>
      <c r="AL4279" s="13" t="s">
        <v>50</v>
      </c>
      <c r="AM4279" s="13" t="s">
        <v>40111</v>
      </c>
      <c r="AN4279" s="13" t="s">
        <v>66</v>
      </c>
      <c r="AO4279" s="13" t="s">
        <v>40112</v>
      </c>
      <c r="AP4279" s="13" t="s">
        <v>50</v>
      </c>
      <c r="AQ4279" s="21" t="s">
        <v>40113</v>
      </c>
      <c r="AR4279" s="13" t="s">
        <v>50</v>
      </c>
    </row>
    <row r="4280" spans="1:44" ht="15" thickBot="1">
      <c r="A4280" s="4" t="s">
        <v>40114</v>
      </c>
      <c r="B4280" s="7" t="s">
        <v>50</v>
      </c>
      <c r="C4280" s="6">
        <v>42736</v>
      </c>
      <c r="D4280" s="7" t="s">
        <v>45</v>
      </c>
      <c r="E4280" s="7" t="s">
        <v>46</v>
      </c>
      <c r="F4280" s="7" t="s">
        <v>70</v>
      </c>
      <c r="G4280" s="7" t="s">
        <v>145</v>
      </c>
      <c r="H4280" s="7" t="s">
        <v>38225</v>
      </c>
      <c r="I4280" s="7" t="s">
        <v>50</v>
      </c>
      <c r="J4280" s="6">
        <v>45482</v>
      </c>
      <c r="K4280" s="7" t="s">
        <v>116</v>
      </c>
      <c r="L4280" s="7" t="s">
        <v>124</v>
      </c>
      <c r="M4280" s="7" t="s">
        <v>40115</v>
      </c>
      <c r="N4280" s="7" t="s">
        <v>75</v>
      </c>
      <c r="O4280" s="7" t="s">
        <v>40116</v>
      </c>
      <c r="P4280" s="7">
        <v>861</v>
      </c>
      <c r="Q4280" s="7" t="s">
        <v>77</v>
      </c>
      <c r="R4280" s="34" t="s">
        <v>40117</v>
      </c>
      <c r="S4280" s="34" t="s">
        <v>40118</v>
      </c>
      <c r="T4280" s="7" t="s">
        <v>40119</v>
      </c>
      <c r="U4280" s="7" t="s">
        <v>40120</v>
      </c>
      <c r="V4280" s="7">
        <v>24999997</v>
      </c>
      <c r="W4280" s="7" t="s">
        <v>60</v>
      </c>
      <c r="X4280" s="7">
        <v>24999997</v>
      </c>
      <c r="Y4280" s="7" t="s">
        <v>81</v>
      </c>
      <c r="Z4280" s="7">
        <v>4</v>
      </c>
      <c r="AA4280" s="7">
        <v>24999997</v>
      </c>
      <c r="AB4280" s="7" t="s">
        <v>60</v>
      </c>
      <c r="AC4280" s="7">
        <v>24999997</v>
      </c>
      <c r="AD4280" s="7" t="s">
        <v>124</v>
      </c>
      <c r="AE4280" s="7">
        <v>53499997</v>
      </c>
      <c r="AF4280" s="7" t="s">
        <v>60</v>
      </c>
      <c r="AG4280" s="7">
        <v>53499997</v>
      </c>
      <c r="AH4280" s="7">
        <v>53499997</v>
      </c>
      <c r="AI4280" s="7" t="s">
        <v>60</v>
      </c>
      <c r="AJ4280" s="7">
        <v>53499997</v>
      </c>
      <c r="AK4280" s="7" t="s">
        <v>40121</v>
      </c>
      <c r="AL4280" s="7" t="s">
        <v>50</v>
      </c>
      <c r="AM4280" s="7" t="s">
        <v>40122</v>
      </c>
      <c r="AN4280" s="7" t="s">
        <v>66</v>
      </c>
      <c r="AO4280" s="7" t="s">
        <v>40123</v>
      </c>
      <c r="AP4280" s="22" t="s">
        <v>40124</v>
      </c>
      <c r="AQ4280" s="7" t="s">
        <v>50</v>
      </c>
      <c r="AR4280" s="7" t="s">
        <v>50</v>
      </c>
    </row>
    <row r="4281" spans="1:44" ht="15" thickBot="1">
      <c r="A4281" s="10" t="s">
        <v>40125</v>
      </c>
      <c r="B4281" s="13" t="s">
        <v>50</v>
      </c>
      <c r="C4281" s="12">
        <v>30682</v>
      </c>
      <c r="D4281" s="13" t="s">
        <v>45</v>
      </c>
      <c r="E4281" s="13" t="s">
        <v>46</v>
      </c>
      <c r="F4281" s="13" t="s">
        <v>47</v>
      </c>
      <c r="G4281" s="13" t="s">
        <v>48</v>
      </c>
      <c r="H4281" s="13" t="s">
        <v>40126</v>
      </c>
      <c r="I4281" s="13" t="s">
        <v>50</v>
      </c>
      <c r="J4281" s="12">
        <v>45476</v>
      </c>
      <c r="K4281" s="13" t="s">
        <v>51</v>
      </c>
      <c r="L4281" s="13" t="s">
        <v>162</v>
      </c>
      <c r="M4281" s="13" t="s">
        <v>40127</v>
      </c>
      <c r="N4281" s="13" t="s">
        <v>4607</v>
      </c>
      <c r="O4281" s="13" t="s">
        <v>40128</v>
      </c>
      <c r="P4281" s="13">
        <v>890</v>
      </c>
      <c r="Q4281" s="13" t="s">
        <v>245</v>
      </c>
      <c r="R4281" s="33" t="s">
        <v>40129</v>
      </c>
      <c r="S4281" s="33" t="s">
        <v>40130</v>
      </c>
      <c r="T4281" s="13" t="s">
        <v>50</v>
      </c>
      <c r="U4281" s="13">
        <v>75525606666</v>
      </c>
      <c r="V4281" s="13">
        <v>5700000000</v>
      </c>
      <c r="W4281" s="13" t="s">
        <v>2056</v>
      </c>
      <c r="X4281" s="13">
        <v>783699059</v>
      </c>
      <c r="Y4281" s="13" t="s">
        <v>61</v>
      </c>
      <c r="Z4281" s="13">
        <v>4</v>
      </c>
      <c r="AA4281" s="13">
        <v>995000000</v>
      </c>
      <c r="AB4281" s="13" t="s">
        <v>60</v>
      </c>
      <c r="AC4281" s="13">
        <v>995000000</v>
      </c>
      <c r="AD4281" s="13" t="s">
        <v>62</v>
      </c>
      <c r="AE4281" s="13">
        <v>995000000</v>
      </c>
      <c r="AF4281" s="13" t="s">
        <v>60</v>
      </c>
      <c r="AG4281" s="13">
        <v>995000000</v>
      </c>
      <c r="AH4281" s="13">
        <v>4785569769</v>
      </c>
      <c r="AI4281" s="13" t="s">
        <v>60</v>
      </c>
      <c r="AJ4281" s="13">
        <v>4785569769</v>
      </c>
      <c r="AK4281" s="13" t="s">
        <v>40131</v>
      </c>
      <c r="AL4281" s="13" t="s">
        <v>50</v>
      </c>
      <c r="AM4281" s="13" t="s">
        <v>40132</v>
      </c>
      <c r="AN4281" s="13" t="s">
        <v>66</v>
      </c>
      <c r="AO4281" s="13" t="s">
        <v>40133</v>
      </c>
      <c r="AP4281" s="21" t="s">
        <v>40134</v>
      </c>
      <c r="AQ4281" s="13" t="s">
        <v>50</v>
      </c>
      <c r="AR4281" s="13" t="s">
        <v>50</v>
      </c>
    </row>
    <row r="4282" spans="1:44" ht="15" thickBot="1">
      <c r="A4282" s="4" t="s">
        <v>40135</v>
      </c>
      <c r="B4282" s="7" t="s">
        <v>50</v>
      </c>
      <c r="C4282" s="6">
        <v>35431</v>
      </c>
      <c r="D4282" s="7" t="s">
        <v>45</v>
      </c>
      <c r="E4282" s="7" t="s">
        <v>46</v>
      </c>
      <c r="F4282" s="7" t="s">
        <v>47</v>
      </c>
      <c r="G4282" s="7" t="s">
        <v>145</v>
      </c>
      <c r="H4282" s="7" t="s">
        <v>23525</v>
      </c>
      <c r="I4282" s="7" t="s">
        <v>50</v>
      </c>
      <c r="J4282" s="6">
        <v>45475</v>
      </c>
      <c r="K4282" s="7" t="s">
        <v>191</v>
      </c>
      <c r="L4282" s="7" t="s">
        <v>162</v>
      </c>
      <c r="M4282" s="7" t="s">
        <v>12500</v>
      </c>
      <c r="N4282" s="7" t="s">
        <v>39888</v>
      </c>
      <c r="O4282" s="7" t="s">
        <v>40136</v>
      </c>
      <c r="P4282" s="7">
        <v>923</v>
      </c>
      <c r="Q4282" s="7" t="s">
        <v>77</v>
      </c>
      <c r="R4282" s="34" t="s">
        <v>40137</v>
      </c>
      <c r="S4282" s="34" t="s">
        <v>40138</v>
      </c>
      <c r="T4282" s="7" t="s">
        <v>40139</v>
      </c>
      <c r="U4282" s="7">
        <v>7323298650</v>
      </c>
      <c r="V4282" s="7">
        <v>15000000</v>
      </c>
      <c r="W4282" s="7" t="s">
        <v>60</v>
      </c>
      <c r="X4282" s="7">
        <v>15000000</v>
      </c>
      <c r="Y4282" s="7" t="s">
        <v>61</v>
      </c>
      <c r="Z4282" s="7">
        <v>11</v>
      </c>
      <c r="AA4282" s="7">
        <v>10285009</v>
      </c>
      <c r="AB4282" s="7" t="s">
        <v>60</v>
      </c>
      <c r="AC4282" s="7">
        <v>10285009</v>
      </c>
      <c r="AD4282" s="7" t="s">
        <v>62</v>
      </c>
      <c r="AE4282" s="7">
        <v>60285009</v>
      </c>
      <c r="AF4282" s="7" t="s">
        <v>60</v>
      </c>
      <c r="AG4282" s="7">
        <v>60285009</v>
      </c>
      <c r="AH4282" s="7">
        <v>104847009</v>
      </c>
      <c r="AI4282" s="7" t="s">
        <v>60</v>
      </c>
      <c r="AJ4282" s="7">
        <v>104847009</v>
      </c>
      <c r="AK4282" s="7" t="s">
        <v>40140</v>
      </c>
      <c r="AL4282" s="7" t="s">
        <v>50</v>
      </c>
      <c r="AM4282" s="7" t="s">
        <v>40141</v>
      </c>
      <c r="AN4282" s="7" t="s">
        <v>66</v>
      </c>
      <c r="AO4282" s="7" t="s">
        <v>40142</v>
      </c>
      <c r="AP4282" s="22" t="s">
        <v>40143</v>
      </c>
      <c r="AQ4282" s="7" t="s">
        <v>50</v>
      </c>
      <c r="AR4282" s="7" t="s">
        <v>50</v>
      </c>
    </row>
    <row r="4283" spans="1:44" ht="15" thickBot="1">
      <c r="A4283" s="10" t="s">
        <v>40144</v>
      </c>
      <c r="B4283" s="13" t="s">
        <v>50</v>
      </c>
      <c r="C4283" s="12">
        <v>43101</v>
      </c>
      <c r="D4283" s="13" t="s">
        <v>45</v>
      </c>
      <c r="E4283" s="13" t="s">
        <v>46</v>
      </c>
      <c r="F4283" s="13" t="s">
        <v>70</v>
      </c>
      <c r="G4283" s="13" t="s">
        <v>145</v>
      </c>
      <c r="H4283" s="13" t="s">
        <v>40145</v>
      </c>
      <c r="I4283" s="13" t="s">
        <v>50</v>
      </c>
      <c r="J4283" s="12">
        <v>45476</v>
      </c>
      <c r="K4283" s="13" t="s">
        <v>116</v>
      </c>
      <c r="L4283" s="13" t="s">
        <v>178</v>
      </c>
      <c r="M4283" s="13" t="s">
        <v>40146</v>
      </c>
      <c r="N4283" s="13" t="s">
        <v>987</v>
      </c>
      <c r="O4283" s="13" t="s">
        <v>40147</v>
      </c>
      <c r="P4283" s="13">
        <v>931</v>
      </c>
      <c r="Q4283" s="13" t="s">
        <v>50</v>
      </c>
      <c r="R4283" s="33" t="s">
        <v>40148</v>
      </c>
      <c r="S4283" s="33" t="s">
        <v>40149</v>
      </c>
      <c r="T4283" s="13" t="s">
        <v>50</v>
      </c>
      <c r="U4283" s="13" t="s">
        <v>50</v>
      </c>
      <c r="V4283" s="13" t="s">
        <v>50</v>
      </c>
      <c r="W4283" s="13" t="s">
        <v>50</v>
      </c>
      <c r="X4283" s="13" t="s">
        <v>50</v>
      </c>
      <c r="Y4283" s="13" t="s">
        <v>50</v>
      </c>
      <c r="Z4283" s="13">
        <v>6</v>
      </c>
      <c r="AA4283" s="13" t="s">
        <v>50</v>
      </c>
      <c r="AB4283" s="13" t="s">
        <v>50</v>
      </c>
      <c r="AC4283" s="13" t="s">
        <v>50</v>
      </c>
      <c r="AD4283" s="13" t="s">
        <v>178</v>
      </c>
      <c r="AE4283" s="13">
        <v>75500000</v>
      </c>
      <c r="AF4283" s="13" t="s">
        <v>1085</v>
      </c>
      <c r="AG4283" s="13">
        <v>59697338</v>
      </c>
      <c r="AH4283" s="13">
        <v>89697338</v>
      </c>
      <c r="AI4283" s="13" t="s">
        <v>60</v>
      </c>
      <c r="AJ4283" s="13">
        <v>89697338</v>
      </c>
      <c r="AK4283" s="13" t="s">
        <v>40150</v>
      </c>
      <c r="AL4283" s="13" t="s">
        <v>50</v>
      </c>
      <c r="AM4283" s="13" t="s">
        <v>40151</v>
      </c>
      <c r="AN4283" s="13" t="s">
        <v>66</v>
      </c>
      <c r="AO4283" s="13" t="s">
        <v>40152</v>
      </c>
      <c r="AP4283" s="21" t="s">
        <v>40153</v>
      </c>
      <c r="AQ4283" s="13" t="s">
        <v>50</v>
      </c>
      <c r="AR4283" s="13" t="s">
        <v>50</v>
      </c>
    </row>
    <row r="4284" spans="1:44" ht="15" thickBot="1">
      <c r="A4284" s="4" t="s">
        <v>40154</v>
      </c>
      <c r="B4284" s="7" t="s">
        <v>50</v>
      </c>
      <c r="C4284" s="6">
        <v>40909</v>
      </c>
      <c r="D4284" s="7" t="s">
        <v>45</v>
      </c>
      <c r="E4284" s="7" t="s">
        <v>46</v>
      </c>
      <c r="F4284" s="7" t="s">
        <v>70</v>
      </c>
      <c r="G4284" s="26" t="s">
        <v>54946</v>
      </c>
      <c r="H4284" s="7" t="s">
        <v>24549</v>
      </c>
      <c r="I4284" s="7" t="s">
        <v>50</v>
      </c>
      <c r="J4284" s="6">
        <v>45475</v>
      </c>
      <c r="K4284" s="7" t="s">
        <v>116</v>
      </c>
      <c r="L4284" s="7" t="s">
        <v>73</v>
      </c>
      <c r="M4284" s="7" t="s">
        <v>40155</v>
      </c>
      <c r="N4284" s="7" t="s">
        <v>180</v>
      </c>
      <c r="O4284" s="7" t="s">
        <v>40156</v>
      </c>
      <c r="P4284" s="7">
        <v>936</v>
      </c>
      <c r="Q4284" s="7" t="s">
        <v>120</v>
      </c>
      <c r="R4284" s="34" t="s">
        <v>40157</v>
      </c>
      <c r="S4284" s="34" t="s">
        <v>40158</v>
      </c>
      <c r="T4284" s="7" t="s">
        <v>40159</v>
      </c>
      <c r="U4284" s="7" t="s">
        <v>40160</v>
      </c>
      <c r="V4284" s="7">
        <v>54171999</v>
      </c>
      <c r="W4284" s="7" t="s">
        <v>60</v>
      </c>
      <c r="X4284" s="7">
        <v>54171999</v>
      </c>
      <c r="Y4284" s="7" t="s">
        <v>81</v>
      </c>
      <c r="Z4284" s="7">
        <v>7</v>
      </c>
      <c r="AA4284" s="7">
        <v>54171999</v>
      </c>
      <c r="AB4284" s="7" t="s">
        <v>60</v>
      </c>
      <c r="AC4284" s="7">
        <v>54171999</v>
      </c>
      <c r="AD4284" s="7" t="s">
        <v>73</v>
      </c>
      <c r="AE4284" s="7">
        <v>171671999</v>
      </c>
      <c r="AF4284" s="7" t="s">
        <v>60</v>
      </c>
      <c r="AG4284" s="7">
        <v>171671999</v>
      </c>
      <c r="AH4284" s="7">
        <v>171671999</v>
      </c>
      <c r="AI4284" s="7" t="s">
        <v>60</v>
      </c>
      <c r="AJ4284" s="7">
        <v>171671999</v>
      </c>
      <c r="AK4284" s="7" t="s">
        <v>40161</v>
      </c>
      <c r="AL4284" s="7" t="s">
        <v>50</v>
      </c>
      <c r="AM4284" s="7" t="s">
        <v>40162</v>
      </c>
      <c r="AN4284" s="7" t="s">
        <v>66</v>
      </c>
      <c r="AO4284" s="7" t="s">
        <v>40163</v>
      </c>
      <c r="AP4284" s="22" t="s">
        <v>40164</v>
      </c>
      <c r="AQ4284" s="7" t="s">
        <v>50</v>
      </c>
      <c r="AR4284" s="7" t="s">
        <v>50</v>
      </c>
    </row>
    <row r="4285" spans="1:44" ht="15" thickBot="1">
      <c r="A4285" s="10" t="s">
        <v>40165</v>
      </c>
      <c r="B4285" s="13" t="s">
        <v>50</v>
      </c>
      <c r="C4285" s="12">
        <v>36892</v>
      </c>
      <c r="D4285" s="13" t="s">
        <v>45</v>
      </c>
      <c r="E4285" s="13" t="s">
        <v>46</v>
      </c>
      <c r="F4285" s="13" t="s">
        <v>70</v>
      </c>
      <c r="G4285" s="13" t="s">
        <v>71</v>
      </c>
      <c r="H4285" s="13" t="s">
        <v>24220</v>
      </c>
      <c r="I4285" s="13" t="s">
        <v>50</v>
      </c>
      <c r="J4285" s="12">
        <v>45475</v>
      </c>
      <c r="K4285" s="13" t="s">
        <v>50</v>
      </c>
      <c r="L4285" s="13" t="s">
        <v>131</v>
      </c>
      <c r="M4285" s="13" t="s">
        <v>40166</v>
      </c>
      <c r="N4285" s="13" t="s">
        <v>2540</v>
      </c>
      <c r="O4285" s="13" t="s">
        <v>40167</v>
      </c>
      <c r="P4285" s="13">
        <v>953</v>
      </c>
      <c r="Q4285" s="13" t="s">
        <v>360</v>
      </c>
      <c r="R4285" s="33" t="s">
        <v>40168</v>
      </c>
      <c r="S4285" s="33" t="s">
        <v>40169</v>
      </c>
      <c r="T4285" s="13" t="s">
        <v>40170</v>
      </c>
      <c r="U4285" s="13">
        <v>33153622214</v>
      </c>
      <c r="V4285" s="13">
        <v>500000000</v>
      </c>
      <c r="W4285" s="13" t="s">
        <v>209</v>
      </c>
      <c r="X4285" s="13">
        <v>536026329</v>
      </c>
      <c r="Y4285" s="13" t="s">
        <v>290</v>
      </c>
      <c r="Z4285" s="13">
        <v>6</v>
      </c>
      <c r="AA4285" s="13">
        <v>225000000</v>
      </c>
      <c r="AB4285" s="13" t="s">
        <v>209</v>
      </c>
      <c r="AC4285" s="13">
        <v>236518697</v>
      </c>
      <c r="AD4285" s="13" t="s">
        <v>290</v>
      </c>
      <c r="AE4285" s="13">
        <v>360000000</v>
      </c>
      <c r="AF4285" s="13" t="s">
        <v>209</v>
      </c>
      <c r="AG4285" s="13">
        <v>386328617</v>
      </c>
      <c r="AH4285" s="13">
        <v>973000000</v>
      </c>
      <c r="AI4285" s="13" t="s">
        <v>209</v>
      </c>
      <c r="AJ4285" s="13">
        <v>1058042112</v>
      </c>
      <c r="AK4285" s="13" t="s">
        <v>40171</v>
      </c>
      <c r="AL4285" s="13" t="s">
        <v>50</v>
      </c>
      <c r="AM4285" s="13" t="s">
        <v>40172</v>
      </c>
      <c r="AN4285" s="13" t="s">
        <v>66</v>
      </c>
      <c r="AO4285" s="13" t="s">
        <v>40173</v>
      </c>
      <c r="AP4285" s="21" t="s">
        <v>40174</v>
      </c>
      <c r="AQ4285" s="13" t="s">
        <v>50</v>
      </c>
      <c r="AR4285" s="13" t="s">
        <v>50</v>
      </c>
    </row>
    <row r="4286" spans="1:44" ht="15" thickBot="1">
      <c r="A4286" s="4" t="s">
        <v>40175</v>
      </c>
      <c r="B4286" s="7" t="s">
        <v>50</v>
      </c>
      <c r="C4286" s="6">
        <v>44197</v>
      </c>
      <c r="D4286" s="7" t="s">
        <v>45</v>
      </c>
      <c r="E4286" s="7" t="s">
        <v>46</v>
      </c>
      <c r="F4286" s="7" t="s">
        <v>70</v>
      </c>
      <c r="G4286" s="26" t="s">
        <v>54946</v>
      </c>
      <c r="H4286" s="7" t="s">
        <v>341</v>
      </c>
      <c r="I4286" s="7" t="s">
        <v>50</v>
      </c>
      <c r="J4286" s="6">
        <v>45474</v>
      </c>
      <c r="K4286" s="7" t="s">
        <v>116</v>
      </c>
      <c r="L4286" s="7" t="s">
        <v>241</v>
      </c>
      <c r="M4286" s="7" t="s">
        <v>40176</v>
      </c>
      <c r="N4286" s="7" t="s">
        <v>600</v>
      </c>
      <c r="O4286" s="7" t="s">
        <v>40177</v>
      </c>
      <c r="P4286" s="7">
        <v>954</v>
      </c>
      <c r="Q4286" s="7" t="s">
        <v>56</v>
      </c>
      <c r="R4286" s="34" t="s">
        <v>40178</v>
      </c>
      <c r="S4286" s="34" t="s">
        <v>40179</v>
      </c>
      <c r="T4286" s="7" t="s">
        <v>40180</v>
      </c>
      <c r="U4286" s="7" t="s">
        <v>50</v>
      </c>
      <c r="V4286" s="7">
        <v>10000000</v>
      </c>
      <c r="W4286" s="7" t="s">
        <v>60</v>
      </c>
      <c r="X4286" s="7">
        <v>10000000</v>
      </c>
      <c r="Y4286" s="7" t="s">
        <v>154</v>
      </c>
      <c r="Z4286" s="7">
        <v>4</v>
      </c>
      <c r="AA4286" s="7">
        <v>10000000</v>
      </c>
      <c r="AB4286" s="7" t="s">
        <v>60</v>
      </c>
      <c r="AC4286" s="7">
        <v>10000000</v>
      </c>
      <c r="AD4286" s="7" t="s">
        <v>241</v>
      </c>
      <c r="AE4286" s="7">
        <v>32000000</v>
      </c>
      <c r="AF4286" s="7" t="s">
        <v>60</v>
      </c>
      <c r="AG4286" s="7">
        <v>32000000</v>
      </c>
      <c r="AH4286" s="7">
        <v>32000000</v>
      </c>
      <c r="AI4286" s="7" t="s">
        <v>60</v>
      </c>
      <c r="AJ4286" s="7">
        <v>32000000</v>
      </c>
      <c r="AK4286" s="7" t="s">
        <v>40181</v>
      </c>
      <c r="AL4286" s="7" t="s">
        <v>50</v>
      </c>
      <c r="AM4286" s="7" t="s">
        <v>40182</v>
      </c>
      <c r="AN4286" s="7" t="s">
        <v>66</v>
      </c>
      <c r="AO4286" s="7" t="s">
        <v>40183</v>
      </c>
      <c r="AP4286" s="22" t="s">
        <v>40184</v>
      </c>
      <c r="AQ4286" s="7" t="s">
        <v>50</v>
      </c>
      <c r="AR4286" s="7" t="s">
        <v>50</v>
      </c>
    </row>
    <row r="4287" spans="1:44" ht="15" thickBot="1">
      <c r="A4287" s="10" t="s">
        <v>40185</v>
      </c>
      <c r="B4287" s="13" t="s">
        <v>50</v>
      </c>
      <c r="C4287" s="13" t="s">
        <v>40186</v>
      </c>
      <c r="D4287" s="13" t="s">
        <v>45</v>
      </c>
      <c r="E4287" s="13" t="s">
        <v>46</v>
      </c>
      <c r="F4287" s="13" t="s">
        <v>70</v>
      </c>
      <c r="G4287" s="13" t="s">
        <v>48</v>
      </c>
      <c r="H4287" s="13" t="s">
        <v>7176</v>
      </c>
      <c r="I4287" s="13" t="s">
        <v>50</v>
      </c>
      <c r="J4287" s="12">
        <v>45476</v>
      </c>
      <c r="K4287" s="13" t="s">
        <v>161</v>
      </c>
      <c r="L4287" s="13" t="s">
        <v>283</v>
      </c>
      <c r="M4287" s="13" t="s">
        <v>40187</v>
      </c>
      <c r="N4287" s="13" t="s">
        <v>791</v>
      </c>
      <c r="O4287" s="13" t="s">
        <v>40188</v>
      </c>
      <c r="P4287" s="13">
        <v>955</v>
      </c>
      <c r="Q4287" s="13" t="s">
        <v>245</v>
      </c>
      <c r="R4287" s="33" t="s">
        <v>40189</v>
      </c>
      <c r="S4287" s="33" t="s">
        <v>40190</v>
      </c>
      <c r="T4287" s="13" t="s">
        <v>40191</v>
      </c>
      <c r="U4287" s="13" t="s">
        <v>40192</v>
      </c>
      <c r="V4287" s="13">
        <v>38030000000</v>
      </c>
      <c r="W4287" s="13" t="s">
        <v>250</v>
      </c>
      <c r="X4287" s="13">
        <v>455397279</v>
      </c>
      <c r="Y4287" s="13" t="s">
        <v>50</v>
      </c>
      <c r="Z4287" s="13">
        <v>1</v>
      </c>
      <c r="AA4287" s="13" t="s">
        <v>50</v>
      </c>
      <c r="AB4287" s="13" t="s">
        <v>50</v>
      </c>
      <c r="AC4287" s="13" t="s">
        <v>50</v>
      </c>
      <c r="AD4287" s="13" t="s">
        <v>50</v>
      </c>
      <c r="AE4287" s="13" t="s">
        <v>50</v>
      </c>
      <c r="AF4287" s="13" t="s">
        <v>50</v>
      </c>
      <c r="AG4287" s="13" t="s">
        <v>50</v>
      </c>
      <c r="AH4287" s="13">
        <v>38030000000</v>
      </c>
      <c r="AI4287" s="13" t="s">
        <v>250</v>
      </c>
      <c r="AJ4287" s="13">
        <v>455397279</v>
      </c>
      <c r="AK4287" s="13" t="s">
        <v>50</v>
      </c>
      <c r="AL4287" s="13" t="s">
        <v>50</v>
      </c>
      <c r="AM4287" s="13" t="s">
        <v>40193</v>
      </c>
      <c r="AN4287" s="13" t="s">
        <v>66</v>
      </c>
      <c r="AO4287" s="13" t="s">
        <v>40194</v>
      </c>
      <c r="AP4287" s="21" t="s">
        <v>40195</v>
      </c>
      <c r="AQ4287" s="13" t="s">
        <v>50</v>
      </c>
      <c r="AR4287" s="13" t="s">
        <v>50</v>
      </c>
    </row>
    <row r="4288" spans="1:44" ht="15" thickBot="1">
      <c r="A4288" s="4" t="s">
        <v>40196</v>
      </c>
      <c r="B4288" s="7" t="s">
        <v>50</v>
      </c>
      <c r="C4288" s="6">
        <v>41640</v>
      </c>
      <c r="D4288" s="7" t="s">
        <v>45</v>
      </c>
      <c r="E4288" s="7" t="s">
        <v>46</v>
      </c>
      <c r="F4288" s="7" t="s">
        <v>70</v>
      </c>
      <c r="G4288" s="7" t="s">
        <v>145</v>
      </c>
      <c r="H4288" s="7" t="s">
        <v>3472</v>
      </c>
      <c r="I4288" s="7" t="s">
        <v>50</v>
      </c>
      <c r="J4288" s="6">
        <v>45477</v>
      </c>
      <c r="K4288" s="7" t="s">
        <v>116</v>
      </c>
      <c r="L4288" s="7" t="s">
        <v>178</v>
      </c>
      <c r="M4288" s="7" t="s">
        <v>40197</v>
      </c>
      <c r="N4288" s="7" t="s">
        <v>133</v>
      </c>
      <c r="O4288" s="7" t="s">
        <v>40198</v>
      </c>
      <c r="P4288" s="7">
        <v>960</v>
      </c>
      <c r="Q4288" s="7" t="s">
        <v>135</v>
      </c>
      <c r="R4288" s="34" t="s">
        <v>40199</v>
      </c>
      <c r="S4288" s="34" t="s">
        <v>40200</v>
      </c>
      <c r="T4288" s="7" t="s">
        <v>40201</v>
      </c>
      <c r="U4288" s="7" t="s">
        <v>50</v>
      </c>
      <c r="V4288" s="7">
        <v>3000000</v>
      </c>
      <c r="W4288" s="7" t="s">
        <v>139</v>
      </c>
      <c r="X4288" s="7">
        <v>3823584</v>
      </c>
      <c r="Y4288" s="7" t="s">
        <v>50</v>
      </c>
      <c r="Z4288" s="7">
        <v>8</v>
      </c>
      <c r="AA4288" s="7">
        <v>3000000</v>
      </c>
      <c r="AB4288" s="7" t="s">
        <v>139</v>
      </c>
      <c r="AC4288" s="7">
        <v>3823584</v>
      </c>
      <c r="AD4288" s="7" t="s">
        <v>178</v>
      </c>
      <c r="AE4288" s="7">
        <v>11274983</v>
      </c>
      <c r="AF4288" s="7" t="s">
        <v>139</v>
      </c>
      <c r="AG4288" s="7">
        <v>14800976</v>
      </c>
      <c r="AH4288" s="7">
        <v>11274983</v>
      </c>
      <c r="AI4288" s="7" t="s">
        <v>139</v>
      </c>
      <c r="AJ4288" s="7">
        <v>14800976</v>
      </c>
      <c r="AK4288" s="7" t="s">
        <v>40202</v>
      </c>
      <c r="AL4288" s="7" t="s">
        <v>50</v>
      </c>
      <c r="AM4288" s="7" t="s">
        <v>40203</v>
      </c>
      <c r="AN4288" s="7" t="s">
        <v>253</v>
      </c>
      <c r="AO4288" s="7" t="s">
        <v>40204</v>
      </c>
      <c r="AP4288" s="22" t="s">
        <v>40205</v>
      </c>
      <c r="AQ4288" s="7" t="s">
        <v>50</v>
      </c>
      <c r="AR4288" s="7" t="s">
        <v>50</v>
      </c>
    </row>
    <row r="4289" spans="1:44" ht="15" thickBot="1">
      <c r="A4289" s="10" t="s">
        <v>40206</v>
      </c>
      <c r="B4289" s="13" t="s">
        <v>50</v>
      </c>
      <c r="C4289" s="12">
        <v>42005</v>
      </c>
      <c r="D4289" s="13" t="s">
        <v>45</v>
      </c>
      <c r="E4289" s="13" t="s">
        <v>46</v>
      </c>
      <c r="F4289" s="13" t="s">
        <v>47</v>
      </c>
      <c r="G4289" s="13" t="s">
        <v>48</v>
      </c>
      <c r="H4289" s="13" t="s">
        <v>393</v>
      </c>
      <c r="I4289" s="13" t="s">
        <v>50</v>
      </c>
      <c r="J4289" s="12">
        <v>45477</v>
      </c>
      <c r="K4289" s="13" t="s">
        <v>72</v>
      </c>
      <c r="L4289" s="13" t="s">
        <v>62</v>
      </c>
      <c r="M4289" s="13" t="s">
        <v>2508</v>
      </c>
      <c r="N4289" s="13" t="s">
        <v>791</v>
      </c>
      <c r="O4289" s="13" t="s">
        <v>40207</v>
      </c>
      <c r="P4289" s="13">
        <v>976</v>
      </c>
      <c r="Q4289" s="13" t="s">
        <v>245</v>
      </c>
      <c r="R4289" s="33" t="s">
        <v>40208</v>
      </c>
      <c r="S4289" s="33" t="s">
        <v>40209</v>
      </c>
      <c r="T4289" s="13" t="s">
        <v>40210</v>
      </c>
      <c r="U4289" s="13" t="s">
        <v>40211</v>
      </c>
      <c r="V4289" s="13">
        <v>32000000000</v>
      </c>
      <c r="W4289" s="13" t="s">
        <v>250</v>
      </c>
      <c r="X4289" s="13">
        <v>382969811</v>
      </c>
      <c r="Y4289" s="13" t="s">
        <v>61</v>
      </c>
      <c r="Z4289" s="13">
        <v>4</v>
      </c>
      <c r="AA4289" s="13">
        <v>32000000000</v>
      </c>
      <c r="AB4289" s="13" t="s">
        <v>250</v>
      </c>
      <c r="AC4289" s="13">
        <v>382969811</v>
      </c>
      <c r="AD4289" s="13" t="s">
        <v>62</v>
      </c>
      <c r="AE4289" s="13">
        <v>409369811</v>
      </c>
      <c r="AF4289" s="13" t="s">
        <v>60</v>
      </c>
      <c r="AG4289" s="13">
        <v>409369811</v>
      </c>
      <c r="AH4289" s="13">
        <v>892128744</v>
      </c>
      <c r="AI4289" s="13" t="s">
        <v>60</v>
      </c>
      <c r="AJ4289" s="13">
        <v>892128744</v>
      </c>
      <c r="AK4289" s="13" t="s">
        <v>40212</v>
      </c>
      <c r="AL4289" s="13" t="s">
        <v>50</v>
      </c>
      <c r="AM4289" s="13" t="s">
        <v>40213</v>
      </c>
      <c r="AN4289" s="13" t="s">
        <v>5485</v>
      </c>
      <c r="AO4289" s="13" t="s">
        <v>40214</v>
      </c>
      <c r="AP4289" s="13" t="s">
        <v>50</v>
      </c>
      <c r="AQ4289" s="21" t="s">
        <v>40215</v>
      </c>
      <c r="AR4289" s="13" t="s">
        <v>50</v>
      </c>
    </row>
    <row r="4290" spans="1:44" ht="15" thickBot="1">
      <c r="A4290" s="4" t="s">
        <v>40216</v>
      </c>
      <c r="B4290" s="7" t="s">
        <v>50</v>
      </c>
      <c r="C4290" s="6">
        <v>41456</v>
      </c>
      <c r="D4290" s="7" t="s">
        <v>45</v>
      </c>
      <c r="E4290" s="7" t="s">
        <v>46</v>
      </c>
      <c r="F4290" s="7" t="s">
        <v>70</v>
      </c>
      <c r="G4290" s="7" t="s">
        <v>145</v>
      </c>
      <c r="H4290" s="7" t="s">
        <v>40217</v>
      </c>
      <c r="I4290" s="7" t="s">
        <v>50</v>
      </c>
      <c r="J4290" s="6">
        <v>45479</v>
      </c>
      <c r="K4290" s="7" t="s">
        <v>191</v>
      </c>
      <c r="L4290" s="7" t="s">
        <v>147</v>
      </c>
      <c r="M4290" s="7" t="s">
        <v>40218</v>
      </c>
      <c r="N4290" s="7" t="s">
        <v>40219</v>
      </c>
      <c r="O4290" s="7" t="s">
        <v>40220</v>
      </c>
      <c r="P4290" s="5">
        <v>1002</v>
      </c>
      <c r="Q4290" s="7" t="s">
        <v>360</v>
      </c>
      <c r="R4290" s="34" t="s">
        <v>40221</v>
      </c>
      <c r="S4290" s="34" t="s">
        <v>40222</v>
      </c>
      <c r="T4290" s="7" t="s">
        <v>40223</v>
      </c>
      <c r="U4290" s="7" t="s">
        <v>50</v>
      </c>
      <c r="V4290" s="7">
        <v>8500000</v>
      </c>
      <c r="W4290" s="7" t="s">
        <v>60</v>
      </c>
      <c r="X4290" s="7">
        <v>8500000</v>
      </c>
      <c r="Y4290" s="7" t="s">
        <v>154</v>
      </c>
      <c r="Z4290" s="7">
        <v>11</v>
      </c>
      <c r="AA4290" s="7">
        <v>8500000</v>
      </c>
      <c r="AB4290" s="7" t="s">
        <v>60</v>
      </c>
      <c r="AC4290" s="7">
        <v>8500000</v>
      </c>
      <c r="AD4290" s="7" t="s">
        <v>147</v>
      </c>
      <c r="AE4290" s="7">
        <v>50668126</v>
      </c>
      <c r="AF4290" s="7" t="s">
        <v>60</v>
      </c>
      <c r="AG4290" s="7">
        <v>50668126</v>
      </c>
      <c r="AH4290" s="7">
        <v>50668126</v>
      </c>
      <c r="AI4290" s="7" t="s">
        <v>60</v>
      </c>
      <c r="AJ4290" s="7">
        <v>50668126</v>
      </c>
      <c r="AK4290" s="7" t="s">
        <v>40224</v>
      </c>
      <c r="AL4290" s="7" t="s">
        <v>50</v>
      </c>
      <c r="AM4290" s="7" t="s">
        <v>40225</v>
      </c>
      <c r="AN4290" s="7" t="s">
        <v>66</v>
      </c>
      <c r="AO4290" s="7" t="s">
        <v>40226</v>
      </c>
      <c r="AP4290" s="22" t="s">
        <v>40227</v>
      </c>
      <c r="AQ4290" s="7" t="s">
        <v>50</v>
      </c>
      <c r="AR4290" s="7" t="s">
        <v>50</v>
      </c>
    </row>
    <row r="4291" spans="1:44" ht="15" thickBot="1">
      <c r="A4291" s="10" t="s">
        <v>40228</v>
      </c>
      <c r="B4291" s="13" t="s">
        <v>50</v>
      </c>
      <c r="C4291" s="12">
        <v>44197</v>
      </c>
      <c r="D4291" s="13" t="s">
        <v>45</v>
      </c>
      <c r="E4291" s="13" t="s">
        <v>46</v>
      </c>
      <c r="F4291" s="13" t="s">
        <v>70</v>
      </c>
      <c r="G4291" s="13" t="s">
        <v>87</v>
      </c>
      <c r="H4291" s="13" t="s">
        <v>7108</v>
      </c>
      <c r="I4291" s="13" t="s">
        <v>50</v>
      </c>
      <c r="J4291" s="12">
        <v>45481</v>
      </c>
      <c r="K4291" s="13" t="s">
        <v>116</v>
      </c>
      <c r="L4291" s="13" t="s">
        <v>178</v>
      </c>
      <c r="M4291" s="13" t="s">
        <v>40229</v>
      </c>
      <c r="N4291" s="13" t="s">
        <v>307</v>
      </c>
      <c r="O4291" s="13" t="s">
        <v>40230</v>
      </c>
      <c r="P4291" s="11">
        <v>1059</v>
      </c>
      <c r="Q4291" s="13" t="s">
        <v>245</v>
      </c>
      <c r="R4291" s="33" t="s">
        <v>40231</v>
      </c>
      <c r="S4291" s="33" t="s">
        <v>40232</v>
      </c>
      <c r="T4291" s="13" t="s">
        <v>50</v>
      </c>
      <c r="U4291" s="13" t="s">
        <v>40233</v>
      </c>
      <c r="V4291" s="13">
        <v>1750000000</v>
      </c>
      <c r="W4291" s="13" t="s">
        <v>250</v>
      </c>
      <c r="X4291" s="13">
        <v>20968791</v>
      </c>
      <c r="Y4291" s="13" t="s">
        <v>50</v>
      </c>
      <c r="Z4291" s="13">
        <v>7</v>
      </c>
      <c r="AA4291" s="13">
        <v>1750000000</v>
      </c>
      <c r="AB4291" s="13" t="s">
        <v>250</v>
      </c>
      <c r="AC4291" s="13">
        <v>20968791</v>
      </c>
      <c r="AD4291" s="13" t="s">
        <v>178</v>
      </c>
      <c r="AE4291" s="13">
        <v>71573342</v>
      </c>
      <c r="AF4291" s="13" t="s">
        <v>60</v>
      </c>
      <c r="AG4291" s="13">
        <v>71573342</v>
      </c>
      <c r="AH4291" s="13">
        <v>89573342</v>
      </c>
      <c r="AI4291" s="13" t="s">
        <v>60</v>
      </c>
      <c r="AJ4291" s="13">
        <v>89573342</v>
      </c>
      <c r="AK4291" s="13" t="s">
        <v>40234</v>
      </c>
      <c r="AL4291" s="13" t="s">
        <v>50</v>
      </c>
      <c r="AM4291" s="13" t="s">
        <v>40235</v>
      </c>
      <c r="AN4291" s="13" t="s">
        <v>253</v>
      </c>
      <c r="AO4291" s="13" t="s">
        <v>40236</v>
      </c>
      <c r="AP4291" s="21" t="s">
        <v>40237</v>
      </c>
      <c r="AQ4291" s="13" t="s">
        <v>50</v>
      </c>
      <c r="AR4291" s="13" t="s">
        <v>50</v>
      </c>
    </row>
    <row r="4292" spans="1:44" ht="15" thickBot="1">
      <c r="A4292" s="4" t="s">
        <v>40238</v>
      </c>
      <c r="B4292" s="7" t="s">
        <v>50</v>
      </c>
      <c r="C4292" s="6">
        <v>35065</v>
      </c>
      <c r="D4292" s="7" t="s">
        <v>45</v>
      </c>
      <c r="E4292" s="7" t="s">
        <v>46</v>
      </c>
      <c r="F4292" s="7" t="s">
        <v>47</v>
      </c>
      <c r="G4292" s="7" t="s">
        <v>48</v>
      </c>
      <c r="H4292" s="7" t="s">
        <v>49</v>
      </c>
      <c r="I4292" s="7" t="s">
        <v>50</v>
      </c>
      <c r="J4292" s="6">
        <v>45476</v>
      </c>
      <c r="K4292" s="7" t="s">
        <v>161</v>
      </c>
      <c r="L4292" s="7" t="s">
        <v>162</v>
      </c>
      <c r="M4292" s="7" t="s">
        <v>40239</v>
      </c>
      <c r="N4292" s="7" t="s">
        <v>1559</v>
      </c>
      <c r="O4292" s="7" t="s">
        <v>40240</v>
      </c>
      <c r="P4292" s="5">
        <v>1068</v>
      </c>
      <c r="Q4292" s="7" t="s">
        <v>642</v>
      </c>
      <c r="R4292" s="34" t="s">
        <v>40241</v>
      </c>
      <c r="S4292" s="34" t="s">
        <v>40242</v>
      </c>
      <c r="T4292" s="7" t="s">
        <v>50</v>
      </c>
      <c r="U4292" s="7" t="s">
        <v>50</v>
      </c>
      <c r="V4292" s="7">
        <v>525000000</v>
      </c>
      <c r="W4292" s="7" t="s">
        <v>60</v>
      </c>
      <c r="X4292" s="7">
        <v>525000000</v>
      </c>
      <c r="Y4292" s="7" t="s">
        <v>61</v>
      </c>
      <c r="Z4292" s="7">
        <v>1</v>
      </c>
      <c r="AA4292" s="7" t="s">
        <v>50</v>
      </c>
      <c r="AB4292" s="7" t="s">
        <v>50</v>
      </c>
      <c r="AC4292" s="7" t="s">
        <v>50</v>
      </c>
      <c r="AD4292" s="7" t="s">
        <v>50</v>
      </c>
      <c r="AE4292" s="7" t="s">
        <v>50</v>
      </c>
      <c r="AF4292" s="7" t="s">
        <v>50</v>
      </c>
      <c r="AG4292" s="7" t="s">
        <v>50</v>
      </c>
      <c r="AH4292" s="7">
        <v>525000000</v>
      </c>
      <c r="AI4292" s="7" t="s">
        <v>60</v>
      </c>
      <c r="AJ4292" s="7">
        <v>525000000</v>
      </c>
      <c r="AK4292" s="7" t="s">
        <v>36651</v>
      </c>
      <c r="AL4292" s="7" t="s">
        <v>50</v>
      </c>
      <c r="AM4292" s="7" t="s">
        <v>40243</v>
      </c>
      <c r="AN4292" s="7" t="s">
        <v>66</v>
      </c>
      <c r="AO4292" s="7" t="s">
        <v>40244</v>
      </c>
      <c r="AP4292" s="22" t="s">
        <v>40245</v>
      </c>
      <c r="AQ4292" s="7" t="s">
        <v>50</v>
      </c>
      <c r="AR4292" s="7" t="s">
        <v>50</v>
      </c>
    </row>
    <row r="4293" spans="1:44" ht="15" thickBot="1">
      <c r="A4293" s="10" t="s">
        <v>40246</v>
      </c>
      <c r="B4293" s="13" t="s">
        <v>50</v>
      </c>
      <c r="C4293" s="12">
        <v>34335</v>
      </c>
      <c r="D4293" s="13" t="s">
        <v>45</v>
      </c>
      <c r="E4293" s="13" t="s">
        <v>46</v>
      </c>
      <c r="F4293" s="13" t="s">
        <v>47</v>
      </c>
      <c r="G4293" s="13" t="s">
        <v>176</v>
      </c>
      <c r="H4293" s="13" t="s">
        <v>13160</v>
      </c>
      <c r="I4293" s="13" t="s">
        <v>50</v>
      </c>
      <c r="J4293" s="12">
        <v>45474</v>
      </c>
      <c r="K4293" s="13" t="s">
        <v>72</v>
      </c>
      <c r="L4293" s="13" t="s">
        <v>162</v>
      </c>
      <c r="M4293" s="13" t="s">
        <v>40247</v>
      </c>
      <c r="N4293" s="13" t="s">
        <v>8636</v>
      </c>
      <c r="O4293" s="13" t="s">
        <v>40248</v>
      </c>
      <c r="P4293" s="11">
        <v>1112</v>
      </c>
      <c r="Q4293" s="13" t="s">
        <v>545</v>
      </c>
      <c r="R4293" s="33" t="s">
        <v>40249</v>
      </c>
      <c r="S4293" s="33" t="s">
        <v>40250</v>
      </c>
      <c r="T4293" s="13" t="s">
        <v>40251</v>
      </c>
      <c r="U4293" s="13" t="s">
        <v>40252</v>
      </c>
      <c r="V4293" s="13">
        <v>75000000</v>
      </c>
      <c r="W4293" s="13" t="s">
        <v>60</v>
      </c>
      <c r="X4293" s="13">
        <v>75000000</v>
      </c>
      <c r="Y4293" s="13" t="s">
        <v>61</v>
      </c>
      <c r="Z4293" s="13">
        <v>6</v>
      </c>
      <c r="AA4293" s="13" t="s">
        <v>50</v>
      </c>
      <c r="AB4293" s="13" t="s">
        <v>50</v>
      </c>
      <c r="AC4293" s="13" t="s">
        <v>50</v>
      </c>
      <c r="AD4293" s="13" t="s">
        <v>50</v>
      </c>
      <c r="AE4293" s="13" t="s">
        <v>50</v>
      </c>
      <c r="AF4293" s="13" t="s">
        <v>50</v>
      </c>
      <c r="AG4293" s="13" t="s">
        <v>50</v>
      </c>
      <c r="AH4293" s="13">
        <v>700000000</v>
      </c>
      <c r="AI4293" s="13" t="s">
        <v>60</v>
      </c>
      <c r="AJ4293" s="13">
        <v>700000000</v>
      </c>
      <c r="AK4293" s="13" t="s">
        <v>40253</v>
      </c>
      <c r="AL4293" s="13" t="s">
        <v>50</v>
      </c>
      <c r="AM4293" s="13" t="s">
        <v>40254</v>
      </c>
      <c r="AN4293" s="13" t="s">
        <v>66</v>
      </c>
      <c r="AO4293" s="13" t="s">
        <v>40255</v>
      </c>
      <c r="AP4293" s="21" t="s">
        <v>40256</v>
      </c>
      <c r="AQ4293" s="13" t="s">
        <v>50</v>
      </c>
      <c r="AR4293" s="13" t="s">
        <v>50</v>
      </c>
    </row>
    <row r="4294" spans="1:44" ht="15" thickBot="1">
      <c r="A4294" s="4" t="s">
        <v>40257</v>
      </c>
      <c r="B4294" s="7" t="s">
        <v>50</v>
      </c>
      <c r="C4294" s="6">
        <v>44562</v>
      </c>
      <c r="D4294" s="7" t="s">
        <v>45</v>
      </c>
      <c r="E4294" s="7" t="s">
        <v>46</v>
      </c>
      <c r="F4294" s="7" t="s">
        <v>70</v>
      </c>
      <c r="G4294" s="26" t="s">
        <v>54946</v>
      </c>
      <c r="H4294" s="7" t="s">
        <v>562</v>
      </c>
      <c r="I4294" s="7" t="s">
        <v>50</v>
      </c>
      <c r="J4294" s="6">
        <v>45481</v>
      </c>
      <c r="K4294" s="7" t="s">
        <v>50</v>
      </c>
      <c r="L4294" s="7" t="s">
        <v>241</v>
      </c>
      <c r="M4294" s="7" t="s">
        <v>40258</v>
      </c>
      <c r="N4294" s="7" t="s">
        <v>14700</v>
      </c>
      <c r="O4294" s="7" t="s">
        <v>40259</v>
      </c>
      <c r="P4294" s="5">
        <v>1161</v>
      </c>
      <c r="Q4294" s="7" t="s">
        <v>360</v>
      </c>
      <c r="R4294" s="28" t="s">
        <v>40260</v>
      </c>
      <c r="S4294" s="34" t="s">
        <v>40261</v>
      </c>
      <c r="T4294" s="7" t="s">
        <v>40262</v>
      </c>
      <c r="U4294" s="7" t="s">
        <v>50</v>
      </c>
      <c r="V4294" s="7">
        <v>50000000</v>
      </c>
      <c r="W4294" s="7" t="s">
        <v>209</v>
      </c>
      <c r="X4294" s="7">
        <v>54160970</v>
      </c>
      <c r="Y4294" s="7" t="s">
        <v>154</v>
      </c>
      <c r="Z4294" s="7">
        <v>4</v>
      </c>
      <c r="AA4294" s="7">
        <v>50000000</v>
      </c>
      <c r="AB4294" s="7" t="s">
        <v>209</v>
      </c>
      <c r="AC4294" s="7">
        <v>54160970</v>
      </c>
      <c r="AD4294" s="7" t="s">
        <v>241</v>
      </c>
      <c r="AE4294" s="7">
        <v>50000000</v>
      </c>
      <c r="AF4294" s="7" t="s">
        <v>209</v>
      </c>
      <c r="AG4294" s="7">
        <v>54160971</v>
      </c>
      <c r="AH4294" s="7">
        <v>50000000</v>
      </c>
      <c r="AI4294" s="7" t="s">
        <v>209</v>
      </c>
      <c r="AJ4294" s="7">
        <v>54160971</v>
      </c>
      <c r="AK4294" s="7" t="s">
        <v>40263</v>
      </c>
      <c r="AL4294" s="7" t="s">
        <v>50</v>
      </c>
      <c r="AM4294" s="7" t="s">
        <v>40264</v>
      </c>
      <c r="AN4294" s="7" t="s">
        <v>66</v>
      </c>
      <c r="AO4294" s="7" t="s">
        <v>40265</v>
      </c>
      <c r="AP4294" s="22" t="s">
        <v>40266</v>
      </c>
      <c r="AQ4294" s="7" t="s">
        <v>50</v>
      </c>
      <c r="AR4294" s="7" t="s">
        <v>50</v>
      </c>
    </row>
    <row r="4295" spans="1:44" ht="15" thickBot="1">
      <c r="A4295" s="10" t="s">
        <v>40267</v>
      </c>
      <c r="B4295" s="13" t="s">
        <v>50</v>
      </c>
      <c r="C4295" s="12">
        <v>39448</v>
      </c>
      <c r="D4295" s="13" t="s">
        <v>45</v>
      </c>
      <c r="E4295" s="13" t="s">
        <v>46</v>
      </c>
      <c r="F4295" s="13" t="s">
        <v>47</v>
      </c>
      <c r="G4295" s="13" t="s">
        <v>145</v>
      </c>
      <c r="H4295" s="13" t="s">
        <v>1414</v>
      </c>
      <c r="I4295" s="13" t="s">
        <v>50</v>
      </c>
      <c r="J4295" s="12">
        <v>45474</v>
      </c>
      <c r="K4295" s="13" t="s">
        <v>177</v>
      </c>
      <c r="L4295" s="13" t="s">
        <v>162</v>
      </c>
      <c r="M4295" s="13" t="s">
        <v>40268</v>
      </c>
      <c r="N4295" s="13" t="s">
        <v>2719</v>
      </c>
      <c r="O4295" s="13" t="s">
        <v>40269</v>
      </c>
      <c r="P4295" s="11">
        <v>1166</v>
      </c>
      <c r="Q4295" s="13" t="s">
        <v>2721</v>
      </c>
      <c r="R4295" s="33" t="s">
        <v>40270</v>
      </c>
      <c r="S4295" s="33" t="s">
        <v>40271</v>
      </c>
      <c r="T4295" s="13" t="s">
        <v>50</v>
      </c>
      <c r="U4295" s="13" t="s">
        <v>40272</v>
      </c>
      <c r="V4295" s="13">
        <v>130000000</v>
      </c>
      <c r="W4295" s="13" t="s">
        <v>60</v>
      </c>
      <c r="X4295" s="13">
        <v>130000000</v>
      </c>
      <c r="Y4295" s="13" t="s">
        <v>61</v>
      </c>
      <c r="Z4295" s="13">
        <v>9</v>
      </c>
      <c r="AA4295" s="13">
        <v>22000000</v>
      </c>
      <c r="AB4295" s="13" t="s">
        <v>60</v>
      </c>
      <c r="AC4295" s="13">
        <v>22000000</v>
      </c>
      <c r="AD4295" s="13" t="s">
        <v>73</v>
      </c>
      <c r="AE4295" s="13">
        <v>42700000</v>
      </c>
      <c r="AF4295" s="13" t="s">
        <v>60</v>
      </c>
      <c r="AG4295" s="13">
        <v>42700000</v>
      </c>
      <c r="AH4295" s="13">
        <v>175850000</v>
      </c>
      <c r="AI4295" s="13" t="s">
        <v>60</v>
      </c>
      <c r="AJ4295" s="13">
        <v>175850000</v>
      </c>
      <c r="AK4295" s="13" t="s">
        <v>40273</v>
      </c>
      <c r="AL4295" s="13" t="s">
        <v>50</v>
      </c>
      <c r="AM4295" s="13" t="s">
        <v>40274</v>
      </c>
      <c r="AN4295" s="13" t="s">
        <v>66</v>
      </c>
      <c r="AO4295" s="13" t="s">
        <v>40275</v>
      </c>
      <c r="AP4295" s="21" t="s">
        <v>40276</v>
      </c>
      <c r="AQ4295" s="13" t="s">
        <v>50</v>
      </c>
      <c r="AR4295" s="13" t="s">
        <v>50</v>
      </c>
    </row>
    <row r="4296" spans="1:44" ht="15" thickBot="1">
      <c r="A4296" s="4" t="s">
        <v>40277</v>
      </c>
      <c r="B4296" s="7" t="s">
        <v>50</v>
      </c>
      <c r="C4296" s="6">
        <v>42156</v>
      </c>
      <c r="D4296" s="7" t="s">
        <v>45</v>
      </c>
      <c r="E4296" s="7" t="s">
        <v>46</v>
      </c>
      <c r="F4296" s="7" t="s">
        <v>70</v>
      </c>
      <c r="G4296" s="7" t="s">
        <v>114</v>
      </c>
      <c r="H4296" s="7" t="s">
        <v>50</v>
      </c>
      <c r="I4296" s="7" t="s">
        <v>50</v>
      </c>
      <c r="J4296" s="6">
        <v>45475</v>
      </c>
      <c r="K4296" s="7" t="s">
        <v>89</v>
      </c>
      <c r="L4296" s="7" t="s">
        <v>241</v>
      </c>
      <c r="M4296" s="7" t="s">
        <v>40278</v>
      </c>
      <c r="N4296" s="7" t="s">
        <v>40279</v>
      </c>
      <c r="O4296" s="7" t="s">
        <v>40280</v>
      </c>
      <c r="P4296" s="5">
        <v>1175</v>
      </c>
      <c r="Q4296" s="7" t="s">
        <v>245</v>
      </c>
      <c r="R4296" s="34" t="s">
        <v>40281</v>
      </c>
      <c r="S4296" s="34" t="s">
        <v>40282</v>
      </c>
      <c r="T4296" s="7" t="s">
        <v>40283</v>
      </c>
      <c r="U4296" s="7" t="s">
        <v>40284</v>
      </c>
      <c r="V4296" s="7">
        <v>417000000</v>
      </c>
      <c r="W4296" s="7" t="s">
        <v>250</v>
      </c>
      <c r="X4296" s="7">
        <v>4994729</v>
      </c>
      <c r="Y4296" s="7" t="s">
        <v>154</v>
      </c>
      <c r="Z4296" s="7">
        <v>2</v>
      </c>
      <c r="AA4296" s="7">
        <v>417000000</v>
      </c>
      <c r="AB4296" s="7" t="s">
        <v>250</v>
      </c>
      <c r="AC4296" s="7">
        <v>4994729</v>
      </c>
      <c r="AD4296" s="7" t="s">
        <v>241</v>
      </c>
      <c r="AE4296" s="7">
        <v>602000000</v>
      </c>
      <c r="AF4296" s="7" t="s">
        <v>250</v>
      </c>
      <c r="AG4296" s="7">
        <v>7250092</v>
      </c>
      <c r="AH4296" s="7">
        <v>602000000</v>
      </c>
      <c r="AI4296" s="7" t="s">
        <v>250</v>
      </c>
      <c r="AJ4296" s="7">
        <v>7250092</v>
      </c>
      <c r="AK4296" s="7" t="s">
        <v>40285</v>
      </c>
      <c r="AL4296" s="7" t="s">
        <v>50</v>
      </c>
      <c r="AM4296" s="7" t="s">
        <v>40286</v>
      </c>
      <c r="AN4296" s="7" t="s">
        <v>66</v>
      </c>
      <c r="AO4296" s="7" t="s">
        <v>40287</v>
      </c>
      <c r="AP4296" s="22" t="s">
        <v>40288</v>
      </c>
      <c r="AQ4296" s="7" t="s">
        <v>50</v>
      </c>
      <c r="AR4296" s="7" t="s">
        <v>50</v>
      </c>
    </row>
    <row r="4297" spans="1:44" ht="15" thickBot="1">
      <c r="A4297" s="10" t="s">
        <v>40289</v>
      </c>
      <c r="B4297" s="13" t="s">
        <v>50</v>
      </c>
      <c r="C4297" s="12">
        <v>43466</v>
      </c>
      <c r="D4297" s="13" t="s">
        <v>45</v>
      </c>
      <c r="E4297" s="13" t="s">
        <v>46</v>
      </c>
      <c r="F4297" s="13" t="s">
        <v>70</v>
      </c>
      <c r="G4297" s="27" t="s">
        <v>54945</v>
      </c>
      <c r="H4297" s="13" t="s">
        <v>50</v>
      </c>
      <c r="I4297" s="13" t="s">
        <v>50</v>
      </c>
      <c r="J4297" s="12">
        <v>45481</v>
      </c>
      <c r="K4297" s="13" t="s">
        <v>116</v>
      </c>
      <c r="L4297" s="13" t="s">
        <v>241</v>
      </c>
      <c r="M4297" s="13" t="s">
        <v>10077</v>
      </c>
      <c r="N4297" s="13" t="s">
        <v>133</v>
      </c>
      <c r="O4297" s="13" t="s">
        <v>40290</v>
      </c>
      <c r="P4297" s="11">
        <v>1182</v>
      </c>
      <c r="Q4297" s="13" t="s">
        <v>135</v>
      </c>
      <c r="R4297" s="33" t="s">
        <v>40291</v>
      </c>
      <c r="S4297" s="33" t="s">
        <v>40292</v>
      </c>
      <c r="T4297" s="13" t="s">
        <v>50</v>
      </c>
      <c r="U4297" s="13" t="s">
        <v>50</v>
      </c>
      <c r="V4297" s="13">
        <v>90000000</v>
      </c>
      <c r="W4297" s="13" t="s">
        <v>139</v>
      </c>
      <c r="X4297" s="13">
        <v>115311436</v>
      </c>
      <c r="Y4297" s="13" t="s">
        <v>154</v>
      </c>
      <c r="Z4297" s="13">
        <v>2</v>
      </c>
      <c r="AA4297" s="13">
        <v>90000000</v>
      </c>
      <c r="AB4297" s="13" t="s">
        <v>139</v>
      </c>
      <c r="AC4297" s="13">
        <v>115311436</v>
      </c>
      <c r="AD4297" s="13" t="s">
        <v>241</v>
      </c>
      <c r="AE4297" s="13">
        <v>94500000</v>
      </c>
      <c r="AF4297" s="13" t="s">
        <v>139</v>
      </c>
      <c r="AG4297" s="13">
        <v>121260434</v>
      </c>
      <c r="AH4297" s="13">
        <v>94500000</v>
      </c>
      <c r="AI4297" s="13" t="s">
        <v>139</v>
      </c>
      <c r="AJ4297" s="13">
        <v>121260434</v>
      </c>
      <c r="AK4297" s="13" t="s">
        <v>40293</v>
      </c>
      <c r="AL4297" s="13" t="s">
        <v>50</v>
      </c>
      <c r="AM4297" s="13" t="s">
        <v>40294</v>
      </c>
      <c r="AN4297" s="13" t="s">
        <v>66</v>
      </c>
      <c r="AO4297" s="13" t="s">
        <v>40295</v>
      </c>
      <c r="AP4297" s="21" t="s">
        <v>40296</v>
      </c>
      <c r="AQ4297" s="13" t="s">
        <v>50</v>
      </c>
      <c r="AR4297" s="13" t="s">
        <v>50</v>
      </c>
    </row>
    <row r="4298" spans="1:44" ht="15" thickBot="1">
      <c r="A4298" s="4" t="s">
        <v>40297</v>
      </c>
      <c r="B4298" s="7" t="s">
        <v>50</v>
      </c>
      <c r="C4298" s="6">
        <v>44197</v>
      </c>
      <c r="D4298" s="7" t="s">
        <v>45</v>
      </c>
      <c r="E4298" s="7" t="s">
        <v>46</v>
      </c>
      <c r="F4298" s="7" t="s">
        <v>70</v>
      </c>
      <c r="G4298" s="26" t="s">
        <v>54946</v>
      </c>
      <c r="H4298" s="7" t="s">
        <v>10009</v>
      </c>
      <c r="I4298" s="7" t="s">
        <v>50</v>
      </c>
      <c r="J4298" s="6">
        <v>45482</v>
      </c>
      <c r="K4298" s="7" t="s">
        <v>116</v>
      </c>
      <c r="L4298" s="7" t="s">
        <v>124</v>
      </c>
      <c r="M4298" s="7" t="s">
        <v>40298</v>
      </c>
      <c r="N4298" s="7" t="s">
        <v>75</v>
      </c>
      <c r="O4298" s="7" t="s">
        <v>40299</v>
      </c>
      <c r="P4298" s="5">
        <v>1209</v>
      </c>
      <c r="Q4298" s="7" t="s">
        <v>77</v>
      </c>
      <c r="R4298" s="34" t="s">
        <v>40300</v>
      </c>
      <c r="S4298" s="34" t="s">
        <v>40301</v>
      </c>
      <c r="T4298" s="7" t="s">
        <v>40302</v>
      </c>
      <c r="U4298" s="7" t="s">
        <v>50</v>
      </c>
      <c r="V4298" s="7">
        <v>60000000</v>
      </c>
      <c r="W4298" s="7" t="s">
        <v>60</v>
      </c>
      <c r="X4298" s="7">
        <v>60000000</v>
      </c>
      <c r="Y4298" s="7" t="s">
        <v>81</v>
      </c>
      <c r="Z4298" s="7">
        <v>4</v>
      </c>
      <c r="AA4298" s="7">
        <v>60000000</v>
      </c>
      <c r="AB4298" s="7" t="s">
        <v>60</v>
      </c>
      <c r="AC4298" s="7">
        <v>60000000</v>
      </c>
      <c r="AD4298" s="7" t="s">
        <v>124</v>
      </c>
      <c r="AE4298" s="7">
        <v>100000000</v>
      </c>
      <c r="AF4298" s="7" t="s">
        <v>60</v>
      </c>
      <c r="AG4298" s="7">
        <v>100000000</v>
      </c>
      <c r="AH4298" s="7">
        <v>100000000</v>
      </c>
      <c r="AI4298" s="7" t="s">
        <v>60</v>
      </c>
      <c r="AJ4298" s="7">
        <v>100000000</v>
      </c>
      <c r="AK4298" s="7" t="s">
        <v>40303</v>
      </c>
      <c r="AL4298" s="7" t="s">
        <v>50</v>
      </c>
      <c r="AM4298" s="7" t="s">
        <v>40304</v>
      </c>
      <c r="AN4298" s="7" t="s">
        <v>66</v>
      </c>
      <c r="AO4298" s="7" t="s">
        <v>40305</v>
      </c>
      <c r="AP4298" s="22" t="s">
        <v>40306</v>
      </c>
      <c r="AQ4298" s="7" t="s">
        <v>50</v>
      </c>
      <c r="AR4298" s="7" t="s">
        <v>50</v>
      </c>
    </row>
    <row r="4299" spans="1:44" ht="15" thickBot="1">
      <c r="A4299" s="10" t="s">
        <v>40307</v>
      </c>
      <c r="B4299" s="13" t="s">
        <v>50</v>
      </c>
      <c r="C4299" s="12">
        <v>42370</v>
      </c>
      <c r="D4299" s="13" t="s">
        <v>45</v>
      </c>
      <c r="E4299" s="13" t="s">
        <v>46</v>
      </c>
      <c r="F4299" s="13" t="s">
        <v>47</v>
      </c>
      <c r="G4299" s="13" t="s">
        <v>145</v>
      </c>
      <c r="H4299" s="13" t="s">
        <v>33060</v>
      </c>
      <c r="I4299" s="13" t="s">
        <v>50</v>
      </c>
      <c r="J4299" s="12">
        <v>45474</v>
      </c>
      <c r="K4299" s="13" t="s">
        <v>116</v>
      </c>
      <c r="L4299" s="13" t="s">
        <v>52</v>
      </c>
      <c r="M4299" s="13" t="s">
        <v>517</v>
      </c>
      <c r="N4299" s="13" t="s">
        <v>694</v>
      </c>
      <c r="O4299" s="13" t="s">
        <v>40308</v>
      </c>
      <c r="P4299" s="11">
        <v>1234</v>
      </c>
      <c r="Q4299" s="13" t="s">
        <v>120</v>
      </c>
      <c r="R4299" s="33" t="s">
        <v>40309</v>
      </c>
      <c r="S4299" s="33" t="s">
        <v>40310</v>
      </c>
      <c r="T4299" s="13" t="s">
        <v>40311</v>
      </c>
      <c r="U4299" s="13" t="s">
        <v>50</v>
      </c>
      <c r="V4299" s="13">
        <v>8000000</v>
      </c>
      <c r="W4299" s="13" t="s">
        <v>60</v>
      </c>
      <c r="X4299" s="13">
        <v>8000000</v>
      </c>
      <c r="Y4299" s="13" t="s">
        <v>61</v>
      </c>
      <c r="Z4299" s="13">
        <v>11</v>
      </c>
      <c r="AA4299" s="13">
        <v>50600000</v>
      </c>
      <c r="AB4299" s="13" t="s">
        <v>60</v>
      </c>
      <c r="AC4299" s="13">
        <v>50600000</v>
      </c>
      <c r="AD4299" s="13" t="s">
        <v>62</v>
      </c>
      <c r="AE4299" s="13">
        <v>208600000</v>
      </c>
      <c r="AF4299" s="13" t="s">
        <v>60</v>
      </c>
      <c r="AG4299" s="13">
        <v>208600000</v>
      </c>
      <c r="AH4299" s="13">
        <v>223900000</v>
      </c>
      <c r="AI4299" s="13" t="s">
        <v>60</v>
      </c>
      <c r="AJ4299" s="13">
        <v>223900000</v>
      </c>
      <c r="AK4299" s="13" t="s">
        <v>40312</v>
      </c>
      <c r="AL4299" s="13" t="s">
        <v>40313</v>
      </c>
      <c r="AM4299" s="13" t="s">
        <v>40314</v>
      </c>
      <c r="AN4299" s="13" t="s">
        <v>66</v>
      </c>
      <c r="AO4299" s="13" t="s">
        <v>40315</v>
      </c>
      <c r="AP4299" s="21" t="s">
        <v>40316</v>
      </c>
      <c r="AQ4299" s="13" t="s">
        <v>50</v>
      </c>
      <c r="AR4299" s="13" t="s">
        <v>50</v>
      </c>
    </row>
    <row r="4300" spans="1:44" ht="15" thickBot="1">
      <c r="A4300" s="4" t="s">
        <v>40317</v>
      </c>
      <c r="B4300" s="7" t="s">
        <v>50</v>
      </c>
      <c r="C4300" s="6">
        <v>42370</v>
      </c>
      <c r="D4300" s="7" t="s">
        <v>45</v>
      </c>
      <c r="E4300" s="7" t="s">
        <v>50</v>
      </c>
      <c r="F4300" s="7" t="s">
        <v>70</v>
      </c>
      <c r="G4300" s="7" t="s">
        <v>176</v>
      </c>
      <c r="H4300" s="7" t="s">
        <v>9196</v>
      </c>
      <c r="I4300" s="7" t="s">
        <v>50</v>
      </c>
      <c r="J4300" s="6">
        <v>45477</v>
      </c>
      <c r="K4300" s="7" t="s">
        <v>50</v>
      </c>
      <c r="L4300" s="7" t="s">
        <v>52</v>
      </c>
      <c r="M4300" s="7" t="s">
        <v>40318</v>
      </c>
      <c r="N4300" s="7" t="s">
        <v>1880</v>
      </c>
      <c r="O4300" s="7" t="s">
        <v>40319</v>
      </c>
      <c r="P4300" s="5">
        <v>1249</v>
      </c>
      <c r="Q4300" s="7" t="s">
        <v>50</v>
      </c>
      <c r="R4300" s="34" t="s">
        <v>40320</v>
      </c>
      <c r="S4300" s="34" t="s">
        <v>40321</v>
      </c>
      <c r="T4300" s="7" t="s">
        <v>40322</v>
      </c>
      <c r="U4300" s="7" t="s">
        <v>40323</v>
      </c>
      <c r="V4300" s="7">
        <v>10000000</v>
      </c>
      <c r="W4300" s="7" t="s">
        <v>1085</v>
      </c>
      <c r="X4300" s="7">
        <v>7335896</v>
      </c>
      <c r="Y4300" s="7" t="s">
        <v>50</v>
      </c>
      <c r="Z4300" s="7">
        <v>1</v>
      </c>
      <c r="AA4300" s="7" t="s">
        <v>50</v>
      </c>
      <c r="AB4300" s="7" t="s">
        <v>50</v>
      </c>
      <c r="AC4300" s="7" t="s">
        <v>50</v>
      </c>
      <c r="AD4300" s="7" t="s">
        <v>50</v>
      </c>
      <c r="AE4300" s="7" t="s">
        <v>50</v>
      </c>
      <c r="AF4300" s="7" t="s">
        <v>50</v>
      </c>
      <c r="AG4300" s="7" t="s">
        <v>50</v>
      </c>
      <c r="AH4300" s="7">
        <v>10000000</v>
      </c>
      <c r="AI4300" s="7" t="s">
        <v>1085</v>
      </c>
      <c r="AJ4300" s="7">
        <v>7335896</v>
      </c>
      <c r="AK4300" s="7" t="s">
        <v>21636</v>
      </c>
      <c r="AL4300" s="7" t="s">
        <v>50</v>
      </c>
      <c r="AM4300" s="7" t="s">
        <v>40324</v>
      </c>
      <c r="AN4300" s="7" t="s">
        <v>66</v>
      </c>
      <c r="AO4300" s="7" t="s">
        <v>40325</v>
      </c>
      <c r="AP4300" s="22" t="s">
        <v>40326</v>
      </c>
      <c r="AQ4300" s="7" t="s">
        <v>50</v>
      </c>
      <c r="AR4300" s="7" t="s">
        <v>50</v>
      </c>
    </row>
    <row r="4301" spans="1:44" ht="15" thickBot="1">
      <c r="A4301" s="10" t="s">
        <v>40327</v>
      </c>
      <c r="B4301" s="13" t="s">
        <v>50</v>
      </c>
      <c r="C4301" s="12">
        <v>42370</v>
      </c>
      <c r="D4301" s="13" t="s">
        <v>45</v>
      </c>
      <c r="E4301" s="13" t="s">
        <v>46</v>
      </c>
      <c r="F4301" s="13" t="s">
        <v>70</v>
      </c>
      <c r="G4301" s="13" t="s">
        <v>87</v>
      </c>
      <c r="H4301" s="13" t="s">
        <v>50</v>
      </c>
      <c r="I4301" s="13" t="s">
        <v>50</v>
      </c>
      <c r="J4301" s="12">
        <v>45474</v>
      </c>
      <c r="K4301" s="13" t="s">
        <v>116</v>
      </c>
      <c r="L4301" s="13" t="s">
        <v>147</v>
      </c>
      <c r="M4301" s="13" t="s">
        <v>40328</v>
      </c>
      <c r="N4301" s="13" t="s">
        <v>30672</v>
      </c>
      <c r="O4301" s="13" t="s">
        <v>40329</v>
      </c>
      <c r="P4301" s="11">
        <v>1265</v>
      </c>
      <c r="Q4301" s="13" t="s">
        <v>545</v>
      </c>
      <c r="R4301" s="33" t="s">
        <v>40330</v>
      </c>
      <c r="S4301" s="33" t="s">
        <v>40331</v>
      </c>
      <c r="T4301" s="13" t="s">
        <v>50</v>
      </c>
      <c r="U4301" s="13" t="s">
        <v>40332</v>
      </c>
      <c r="V4301" s="13">
        <v>4000000</v>
      </c>
      <c r="W4301" s="13" t="s">
        <v>60</v>
      </c>
      <c r="X4301" s="13">
        <v>4000000</v>
      </c>
      <c r="Y4301" s="13" t="s">
        <v>154</v>
      </c>
      <c r="Z4301" s="13">
        <v>2</v>
      </c>
      <c r="AA4301" s="13">
        <v>4000000</v>
      </c>
      <c r="AB4301" s="13" t="s">
        <v>60</v>
      </c>
      <c r="AC4301" s="13">
        <v>4000000</v>
      </c>
      <c r="AD4301" s="13" t="s">
        <v>147</v>
      </c>
      <c r="AE4301" s="13">
        <v>9949090</v>
      </c>
      <c r="AF4301" s="13" t="s">
        <v>60</v>
      </c>
      <c r="AG4301" s="13">
        <v>9949090</v>
      </c>
      <c r="AH4301" s="13">
        <v>9949090</v>
      </c>
      <c r="AI4301" s="13" t="s">
        <v>60</v>
      </c>
      <c r="AJ4301" s="13">
        <v>9949090</v>
      </c>
      <c r="AK4301" s="13" t="s">
        <v>3712</v>
      </c>
      <c r="AL4301" s="13" t="s">
        <v>50</v>
      </c>
      <c r="AM4301" s="13" t="s">
        <v>40333</v>
      </c>
      <c r="AN4301" s="13" t="s">
        <v>253</v>
      </c>
      <c r="AO4301" s="13" t="s">
        <v>40334</v>
      </c>
      <c r="AP4301" s="21" t="s">
        <v>40335</v>
      </c>
      <c r="AQ4301" s="13" t="s">
        <v>50</v>
      </c>
      <c r="AR4301" s="13" t="s">
        <v>50</v>
      </c>
    </row>
    <row r="4302" spans="1:44" ht="15" thickBot="1">
      <c r="A4302" s="4" t="s">
        <v>40336</v>
      </c>
      <c r="B4302" s="7" t="s">
        <v>50</v>
      </c>
      <c r="C4302" s="6">
        <v>4384</v>
      </c>
      <c r="D4302" s="7" t="s">
        <v>45</v>
      </c>
      <c r="E4302" s="7" t="s">
        <v>46</v>
      </c>
      <c r="F4302" s="7" t="s">
        <v>47</v>
      </c>
      <c r="G4302" s="7" t="s">
        <v>48</v>
      </c>
      <c r="H4302" s="7" t="s">
        <v>40337</v>
      </c>
      <c r="I4302" s="7" t="s">
        <v>50</v>
      </c>
      <c r="J4302" s="6">
        <v>45474</v>
      </c>
      <c r="K4302" s="7" t="s">
        <v>51</v>
      </c>
      <c r="L4302" s="7" t="s">
        <v>162</v>
      </c>
      <c r="M4302" s="7" t="s">
        <v>40338</v>
      </c>
      <c r="N4302" s="7" t="s">
        <v>1266</v>
      </c>
      <c r="O4302" s="7" t="s">
        <v>40339</v>
      </c>
      <c r="P4302" s="5">
        <v>1349</v>
      </c>
      <c r="Q4302" s="7" t="s">
        <v>245</v>
      </c>
      <c r="R4302" s="34" t="s">
        <v>40340</v>
      </c>
      <c r="S4302" s="34" t="s">
        <v>40341</v>
      </c>
      <c r="T4302" s="7" t="s">
        <v>50</v>
      </c>
      <c r="U4302" s="7" t="s">
        <v>40342</v>
      </c>
      <c r="V4302" s="7">
        <v>1000000000</v>
      </c>
      <c r="W4302" s="7" t="s">
        <v>2056</v>
      </c>
      <c r="X4302" s="7">
        <v>137589433</v>
      </c>
      <c r="Y4302" s="7" t="s">
        <v>61</v>
      </c>
      <c r="Z4302" s="7">
        <v>1</v>
      </c>
      <c r="AA4302" s="7" t="s">
        <v>50</v>
      </c>
      <c r="AB4302" s="7" t="s">
        <v>50</v>
      </c>
      <c r="AC4302" s="7" t="s">
        <v>50</v>
      </c>
      <c r="AD4302" s="7" t="s">
        <v>50</v>
      </c>
      <c r="AE4302" s="7" t="s">
        <v>50</v>
      </c>
      <c r="AF4302" s="7" t="s">
        <v>50</v>
      </c>
      <c r="AG4302" s="7" t="s">
        <v>50</v>
      </c>
      <c r="AH4302" s="7">
        <v>1000000000</v>
      </c>
      <c r="AI4302" s="7" t="s">
        <v>2056</v>
      </c>
      <c r="AJ4302" s="7">
        <v>137589433</v>
      </c>
      <c r="AK4302" s="7" t="s">
        <v>50</v>
      </c>
      <c r="AL4302" s="7" t="s">
        <v>50</v>
      </c>
      <c r="AM4302" s="7" t="s">
        <v>24317</v>
      </c>
      <c r="AN4302" s="7" t="s">
        <v>738</v>
      </c>
      <c r="AO4302" s="7" t="s">
        <v>40343</v>
      </c>
      <c r="AP4302" s="22" t="s">
        <v>40344</v>
      </c>
      <c r="AQ4302" s="7" t="s">
        <v>50</v>
      </c>
      <c r="AR4302" s="7" t="s">
        <v>50</v>
      </c>
    </row>
    <row r="4303" spans="1:44" ht="15" thickBot="1">
      <c r="A4303" s="10" t="s">
        <v>40345</v>
      </c>
      <c r="B4303" s="11">
        <v>1337</v>
      </c>
      <c r="C4303" s="12">
        <v>44562</v>
      </c>
      <c r="D4303" s="13" t="s">
        <v>45</v>
      </c>
      <c r="E4303" s="13" t="s">
        <v>46</v>
      </c>
      <c r="F4303" s="13" t="s">
        <v>70</v>
      </c>
      <c r="G4303" s="13" t="s">
        <v>87</v>
      </c>
      <c r="H4303" s="13" t="s">
        <v>50</v>
      </c>
      <c r="I4303" s="13" t="s">
        <v>50</v>
      </c>
      <c r="J4303" s="12">
        <v>45476</v>
      </c>
      <c r="K4303" s="13" t="s">
        <v>50</v>
      </c>
      <c r="L4303" s="13" t="s">
        <v>467</v>
      </c>
      <c r="M4303" s="13" t="s">
        <v>40346</v>
      </c>
      <c r="N4303" s="13" t="s">
        <v>1856</v>
      </c>
      <c r="O4303" s="13" t="s">
        <v>40347</v>
      </c>
      <c r="P4303" s="11">
        <v>1390</v>
      </c>
      <c r="Q4303" s="13" t="s">
        <v>920</v>
      </c>
      <c r="R4303" s="33" t="s">
        <v>40348</v>
      </c>
      <c r="S4303" s="33" t="s">
        <v>40349</v>
      </c>
      <c r="T4303" s="13" t="s">
        <v>40350</v>
      </c>
      <c r="U4303" s="13" t="s">
        <v>50</v>
      </c>
      <c r="V4303" s="13">
        <v>10000000</v>
      </c>
      <c r="W4303" s="13" t="s">
        <v>209</v>
      </c>
      <c r="X4303" s="13">
        <v>10744046</v>
      </c>
      <c r="Y4303" s="13" t="s">
        <v>467</v>
      </c>
      <c r="Z4303" s="13">
        <v>4</v>
      </c>
      <c r="AA4303" s="13">
        <v>10000000</v>
      </c>
      <c r="AB4303" s="13" t="s">
        <v>209</v>
      </c>
      <c r="AC4303" s="13">
        <v>10744046</v>
      </c>
      <c r="AD4303" s="13" t="s">
        <v>467</v>
      </c>
      <c r="AE4303" s="13">
        <v>10000000</v>
      </c>
      <c r="AF4303" s="13" t="s">
        <v>209</v>
      </c>
      <c r="AG4303" s="13">
        <v>10744047</v>
      </c>
      <c r="AH4303" s="13">
        <v>12500000</v>
      </c>
      <c r="AI4303" s="13" t="s">
        <v>209</v>
      </c>
      <c r="AJ4303" s="13">
        <v>13449651</v>
      </c>
      <c r="AK4303" s="13" t="s">
        <v>40351</v>
      </c>
      <c r="AL4303" s="13" t="s">
        <v>50</v>
      </c>
      <c r="AM4303" s="13" t="s">
        <v>40352</v>
      </c>
      <c r="AN4303" s="13" t="s">
        <v>66</v>
      </c>
      <c r="AO4303" s="13" t="s">
        <v>40353</v>
      </c>
      <c r="AP4303" s="21" t="s">
        <v>40354</v>
      </c>
      <c r="AQ4303" s="13" t="s">
        <v>50</v>
      </c>
      <c r="AR4303" s="13" t="s">
        <v>50</v>
      </c>
    </row>
    <row r="4304" spans="1:44" ht="15" thickBot="1">
      <c r="A4304" s="4" t="s">
        <v>40355</v>
      </c>
      <c r="B4304" s="7" t="s">
        <v>50</v>
      </c>
      <c r="C4304" s="6">
        <v>43466</v>
      </c>
      <c r="D4304" s="7" t="s">
        <v>45</v>
      </c>
      <c r="E4304" s="7" t="s">
        <v>46</v>
      </c>
      <c r="F4304" s="7" t="s">
        <v>70</v>
      </c>
      <c r="G4304" s="7" t="s">
        <v>176</v>
      </c>
      <c r="H4304" s="7" t="s">
        <v>50</v>
      </c>
      <c r="I4304" s="7" t="s">
        <v>50</v>
      </c>
      <c r="J4304" s="6">
        <v>45474</v>
      </c>
      <c r="K4304" s="7" t="s">
        <v>116</v>
      </c>
      <c r="L4304" s="7" t="s">
        <v>467</v>
      </c>
      <c r="M4304" s="7" t="s">
        <v>40356</v>
      </c>
      <c r="N4304" s="7" t="s">
        <v>791</v>
      </c>
      <c r="O4304" s="7" t="s">
        <v>40357</v>
      </c>
      <c r="P4304" s="5">
        <v>1429</v>
      </c>
      <c r="Q4304" s="7" t="s">
        <v>245</v>
      </c>
      <c r="R4304" s="34" t="s">
        <v>40358</v>
      </c>
      <c r="S4304" s="34" t="s">
        <v>40359</v>
      </c>
      <c r="T4304" s="7" t="s">
        <v>40360</v>
      </c>
      <c r="U4304" s="7" t="s">
        <v>40361</v>
      </c>
      <c r="V4304" s="7">
        <v>250000000</v>
      </c>
      <c r="W4304" s="7" t="s">
        <v>250</v>
      </c>
      <c r="X4304" s="7">
        <v>2997271</v>
      </c>
      <c r="Y4304" s="7" t="s">
        <v>467</v>
      </c>
      <c r="Z4304" s="7">
        <v>4</v>
      </c>
      <c r="AA4304" s="7">
        <v>250000000</v>
      </c>
      <c r="AB4304" s="7" t="s">
        <v>250</v>
      </c>
      <c r="AC4304" s="7">
        <v>2997271</v>
      </c>
      <c r="AD4304" s="7" t="s">
        <v>467</v>
      </c>
      <c r="AE4304" s="7">
        <v>9076147</v>
      </c>
      <c r="AF4304" s="7" t="s">
        <v>60</v>
      </c>
      <c r="AG4304" s="7">
        <v>9076147</v>
      </c>
      <c r="AH4304" s="7">
        <v>9076147</v>
      </c>
      <c r="AI4304" s="7" t="s">
        <v>60</v>
      </c>
      <c r="AJ4304" s="7">
        <v>9076147</v>
      </c>
      <c r="AK4304" s="7" t="s">
        <v>40362</v>
      </c>
      <c r="AL4304" s="7" t="s">
        <v>50</v>
      </c>
      <c r="AM4304" s="7" t="s">
        <v>40363</v>
      </c>
      <c r="AN4304" s="7" t="s">
        <v>66</v>
      </c>
      <c r="AO4304" s="7" t="s">
        <v>40364</v>
      </c>
      <c r="AP4304" s="22" t="s">
        <v>40365</v>
      </c>
      <c r="AQ4304" s="7" t="s">
        <v>50</v>
      </c>
      <c r="AR4304" s="7" t="s">
        <v>50</v>
      </c>
    </row>
    <row r="4305" spans="1:44" ht="15" thickBot="1">
      <c r="A4305" s="10" t="s">
        <v>40366</v>
      </c>
      <c r="B4305" s="13" t="s">
        <v>50</v>
      </c>
      <c r="C4305" s="12">
        <v>44562</v>
      </c>
      <c r="D4305" s="13" t="s">
        <v>45</v>
      </c>
      <c r="E4305" s="13" t="s">
        <v>46</v>
      </c>
      <c r="F4305" s="13" t="s">
        <v>70</v>
      </c>
      <c r="G4305" s="13" t="s">
        <v>145</v>
      </c>
      <c r="H4305" s="13" t="s">
        <v>240</v>
      </c>
      <c r="I4305" s="13" t="s">
        <v>50</v>
      </c>
      <c r="J4305" s="12">
        <v>45477</v>
      </c>
      <c r="K4305" s="13" t="s">
        <v>116</v>
      </c>
      <c r="L4305" s="13" t="s">
        <v>467</v>
      </c>
      <c r="M4305" s="13" t="s">
        <v>40367</v>
      </c>
      <c r="N4305" s="13" t="s">
        <v>30915</v>
      </c>
      <c r="O4305" s="13" t="s">
        <v>40368</v>
      </c>
      <c r="P4305" s="11">
        <v>1464</v>
      </c>
      <c r="Q4305" s="13" t="s">
        <v>1358</v>
      </c>
      <c r="R4305" s="33" t="s">
        <v>40369</v>
      </c>
      <c r="S4305" s="33" t="s">
        <v>40370</v>
      </c>
      <c r="T4305" s="13" t="s">
        <v>40371</v>
      </c>
      <c r="U4305" s="13">
        <f>92-307-7775410</f>
        <v>-7775625</v>
      </c>
      <c r="V4305" s="13">
        <v>3000000</v>
      </c>
      <c r="W4305" s="13" t="s">
        <v>60</v>
      </c>
      <c r="X4305" s="13">
        <v>3000000</v>
      </c>
      <c r="Y4305" s="13" t="s">
        <v>467</v>
      </c>
      <c r="Z4305" s="13">
        <v>3</v>
      </c>
      <c r="AA4305" s="13">
        <v>3000000</v>
      </c>
      <c r="AB4305" s="13" t="s">
        <v>60</v>
      </c>
      <c r="AC4305" s="13">
        <v>3000000</v>
      </c>
      <c r="AD4305" s="13" t="s">
        <v>467</v>
      </c>
      <c r="AE4305" s="13">
        <v>7500000</v>
      </c>
      <c r="AF4305" s="13" t="s">
        <v>60</v>
      </c>
      <c r="AG4305" s="13">
        <v>7500000</v>
      </c>
      <c r="AH4305" s="13">
        <v>7500000</v>
      </c>
      <c r="AI4305" s="13" t="s">
        <v>60</v>
      </c>
      <c r="AJ4305" s="13">
        <v>7500000</v>
      </c>
      <c r="AK4305" s="13" t="s">
        <v>40372</v>
      </c>
      <c r="AL4305" s="13" t="s">
        <v>50</v>
      </c>
      <c r="AM4305" s="13" t="s">
        <v>40373</v>
      </c>
      <c r="AN4305" s="13" t="s">
        <v>253</v>
      </c>
      <c r="AO4305" s="13" t="s">
        <v>40374</v>
      </c>
      <c r="AP4305" s="21" t="s">
        <v>40375</v>
      </c>
      <c r="AQ4305" s="13" t="s">
        <v>50</v>
      </c>
      <c r="AR4305" s="13" t="s">
        <v>50</v>
      </c>
    </row>
    <row r="4306" spans="1:44" ht="15" thickBot="1">
      <c r="A4306" s="4" t="s">
        <v>40376</v>
      </c>
      <c r="B4306" s="7" t="s">
        <v>50</v>
      </c>
      <c r="C4306" s="6">
        <v>32874</v>
      </c>
      <c r="D4306" s="7" t="s">
        <v>45</v>
      </c>
      <c r="E4306" s="7" t="s">
        <v>46</v>
      </c>
      <c r="F4306" s="7" t="s">
        <v>47</v>
      </c>
      <c r="G4306" s="7" t="s">
        <v>176</v>
      </c>
      <c r="H4306" s="7" t="s">
        <v>115</v>
      </c>
      <c r="I4306" s="7" t="s">
        <v>50</v>
      </c>
      <c r="J4306" s="6">
        <v>45475</v>
      </c>
      <c r="K4306" s="7" t="s">
        <v>72</v>
      </c>
      <c r="L4306" s="7" t="s">
        <v>62</v>
      </c>
      <c r="M4306" s="7" t="s">
        <v>40377</v>
      </c>
      <c r="N4306" s="7" t="s">
        <v>7792</v>
      </c>
      <c r="O4306" s="7" t="s">
        <v>40378</v>
      </c>
      <c r="P4306" s="5">
        <v>1494</v>
      </c>
      <c r="Q4306" s="7" t="s">
        <v>93</v>
      </c>
      <c r="R4306" s="34" t="s">
        <v>40379</v>
      </c>
      <c r="S4306" s="34" t="s">
        <v>40380</v>
      </c>
      <c r="T4306" s="7" t="s">
        <v>40381</v>
      </c>
      <c r="U4306" s="7" t="s">
        <v>40382</v>
      </c>
      <c r="V4306" s="7">
        <v>228000000</v>
      </c>
      <c r="W4306" s="7" t="s">
        <v>60</v>
      </c>
      <c r="X4306" s="7">
        <v>228000000</v>
      </c>
      <c r="Y4306" s="7" t="s">
        <v>61</v>
      </c>
      <c r="Z4306" s="7">
        <v>3</v>
      </c>
      <c r="AA4306" s="7">
        <v>228000000</v>
      </c>
      <c r="AB4306" s="7" t="s">
        <v>60</v>
      </c>
      <c r="AC4306" s="7">
        <v>228000000</v>
      </c>
      <c r="AD4306" s="7" t="s">
        <v>62</v>
      </c>
      <c r="AE4306" s="7">
        <v>233741766</v>
      </c>
      <c r="AF4306" s="7" t="s">
        <v>60</v>
      </c>
      <c r="AG4306" s="7">
        <v>233741766</v>
      </c>
      <c r="AH4306" s="7">
        <v>383741766</v>
      </c>
      <c r="AI4306" s="7" t="s">
        <v>60</v>
      </c>
      <c r="AJ4306" s="7">
        <v>383741766</v>
      </c>
      <c r="AK4306" s="7" t="s">
        <v>50</v>
      </c>
      <c r="AL4306" s="7" t="s">
        <v>50</v>
      </c>
      <c r="AM4306" s="7" t="s">
        <v>40383</v>
      </c>
      <c r="AN4306" s="7" t="s">
        <v>798</v>
      </c>
      <c r="AO4306" s="7" t="s">
        <v>40384</v>
      </c>
      <c r="AP4306" s="22" t="s">
        <v>40385</v>
      </c>
      <c r="AQ4306" s="7" t="s">
        <v>50</v>
      </c>
      <c r="AR4306" s="7" t="s">
        <v>50</v>
      </c>
    </row>
    <row r="4307" spans="1:44" ht="15" thickBot="1">
      <c r="A4307" s="10" t="s">
        <v>40386</v>
      </c>
      <c r="B4307" s="13" t="s">
        <v>50</v>
      </c>
      <c r="C4307" s="12">
        <v>42131</v>
      </c>
      <c r="D4307" s="13" t="s">
        <v>5540</v>
      </c>
      <c r="E4307" s="13" t="s">
        <v>46</v>
      </c>
      <c r="F4307" s="13" t="s">
        <v>70</v>
      </c>
      <c r="G4307" s="13" t="s">
        <v>87</v>
      </c>
      <c r="H4307" s="13" t="s">
        <v>1449</v>
      </c>
      <c r="I4307" s="13" t="s">
        <v>50</v>
      </c>
      <c r="J4307" s="12">
        <v>45477</v>
      </c>
      <c r="K4307" s="13" t="s">
        <v>116</v>
      </c>
      <c r="L4307" s="13" t="s">
        <v>467</v>
      </c>
      <c r="M4307" s="13" t="s">
        <v>40387</v>
      </c>
      <c r="N4307" s="13" t="s">
        <v>259</v>
      </c>
      <c r="O4307" s="13" t="s">
        <v>40388</v>
      </c>
      <c r="P4307" s="11">
        <v>1495</v>
      </c>
      <c r="Q4307" s="13" t="s">
        <v>245</v>
      </c>
      <c r="R4307" s="33" t="s">
        <v>40389</v>
      </c>
      <c r="S4307" s="33" t="s">
        <v>40390</v>
      </c>
      <c r="T4307" s="13" t="s">
        <v>40391</v>
      </c>
      <c r="U4307" s="13" t="s">
        <v>40392</v>
      </c>
      <c r="V4307" s="13">
        <v>242000000</v>
      </c>
      <c r="W4307" s="13" t="s">
        <v>250</v>
      </c>
      <c r="X4307" s="13">
        <v>2896209</v>
      </c>
      <c r="Y4307" s="13" t="s">
        <v>467</v>
      </c>
      <c r="Z4307" s="13">
        <v>3</v>
      </c>
      <c r="AA4307" s="13">
        <v>242000000</v>
      </c>
      <c r="AB4307" s="13" t="s">
        <v>250</v>
      </c>
      <c r="AC4307" s="13">
        <v>2896209</v>
      </c>
      <c r="AD4307" s="13" t="s">
        <v>467</v>
      </c>
      <c r="AE4307" s="13">
        <v>3996209</v>
      </c>
      <c r="AF4307" s="13" t="s">
        <v>60</v>
      </c>
      <c r="AG4307" s="13">
        <v>3996209</v>
      </c>
      <c r="AH4307" s="13">
        <v>3996209</v>
      </c>
      <c r="AI4307" s="13" t="s">
        <v>60</v>
      </c>
      <c r="AJ4307" s="13">
        <v>3996209</v>
      </c>
      <c r="AK4307" s="13" t="s">
        <v>40393</v>
      </c>
      <c r="AL4307" s="13" t="s">
        <v>50</v>
      </c>
      <c r="AM4307" s="13" t="s">
        <v>40394</v>
      </c>
      <c r="AN4307" s="13" t="s">
        <v>66</v>
      </c>
      <c r="AO4307" s="13" t="s">
        <v>40395</v>
      </c>
      <c r="AP4307" s="21" t="s">
        <v>40396</v>
      </c>
      <c r="AQ4307" s="13" t="s">
        <v>50</v>
      </c>
      <c r="AR4307" s="13" t="s">
        <v>50</v>
      </c>
    </row>
    <row r="4308" spans="1:44" ht="15" thickBot="1">
      <c r="A4308" s="4" t="s">
        <v>40397</v>
      </c>
      <c r="B4308" s="7" t="s">
        <v>50</v>
      </c>
      <c r="C4308" s="6">
        <v>39814</v>
      </c>
      <c r="D4308" s="7" t="s">
        <v>45</v>
      </c>
      <c r="E4308" s="7" t="s">
        <v>46</v>
      </c>
      <c r="F4308" s="7" t="s">
        <v>47</v>
      </c>
      <c r="G4308" s="7" t="s">
        <v>145</v>
      </c>
      <c r="H4308" s="7" t="s">
        <v>40398</v>
      </c>
      <c r="I4308" s="7" t="s">
        <v>50</v>
      </c>
      <c r="J4308" s="6">
        <v>45476</v>
      </c>
      <c r="K4308" s="7" t="s">
        <v>116</v>
      </c>
      <c r="L4308" s="7" t="s">
        <v>162</v>
      </c>
      <c r="M4308" s="7" t="s">
        <v>40399</v>
      </c>
      <c r="N4308" s="7" t="s">
        <v>40400</v>
      </c>
      <c r="O4308" s="7" t="s">
        <v>40401</v>
      </c>
      <c r="P4308" s="5">
        <v>1507</v>
      </c>
      <c r="Q4308" s="7" t="s">
        <v>360</v>
      </c>
      <c r="R4308" s="34" t="s">
        <v>40402</v>
      </c>
      <c r="S4308" s="34" t="s">
        <v>40403</v>
      </c>
      <c r="T4308" s="7" t="s">
        <v>40404</v>
      </c>
      <c r="U4308" s="7" t="s">
        <v>40405</v>
      </c>
      <c r="V4308" s="7">
        <v>37500000</v>
      </c>
      <c r="W4308" s="7" t="s">
        <v>209</v>
      </c>
      <c r="X4308" s="7">
        <v>40290175</v>
      </c>
      <c r="Y4308" s="7" t="s">
        <v>61</v>
      </c>
      <c r="Z4308" s="7">
        <v>8</v>
      </c>
      <c r="AA4308" s="7">
        <v>50000000</v>
      </c>
      <c r="AB4308" s="7" t="s">
        <v>60</v>
      </c>
      <c r="AC4308" s="7">
        <v>50000000</v>
      </c>
      <c r="AD4308" s="7" t="s">
        <v>62</v>
      </c>
      <c r="AE4308" s="7">
        <v>142312260</v>
      </c>
      <c r="AF4308" s="7" t="s">
        <v>60</v>
      </c>
      <c r="AG4308" s="7">
        <v>142312260</v>
      </c>
      <c r="AH4308" s="7">
        <v>182602435</v>
      </c>
      <c r="AI4308" s="7" t="s">
        <v>60</v>
      </c>
      <c r="AJ4308" s="7">
        <v>182602435</v>
      </c>
      <c r="AK4308" s="7" t="s">
        <v>40406</v>
      </c>
      <c r="AL4308" s="7" t="s">
        <v>40407</v>
      </c>
      <c r="AM4308" s="7" t="s">
        <v>40408</v>
      </c>
      <c r="AN4308" s="7" t="s">
        <v>66</v>
      </c>
      <c r="AO4308" s="7" t="s">
        <v>40409</v>
      </c>
      <c r="AP4308" s="22" t="s">
        <v>40410</v>
      </c>
      <c r="AQ4308" s="7" t="s">
        <v>50</v>
      </c>
      <c r="AR4308" s="7" t="s">
        <v>50</v>
      </c>
    </row>
    <row r="4309" spans="1:44" ht="15" thickBot="1">
      <c r="A4309" s="10" t="s">
        <v>40411</v>
      </c>
      <c r="B4309" s="13" t="s">
        <v>50</v>
      </c>
      <c r="C4309" s="12">
        <v>43101</v>
      </c>
      <c r="D4309" s="13" t="s">
        <v>45</v>
      </c>
      <c r="E4309" s="13" t="s">
        <v>46</v>
      </c>
      <c r="F4309" s="13" t="s">
        <v>70</v>
      </c>
      <c r="G4309" s="26" t="s">
        <v>54946</v>
      </c>
      <c r="H4309" s="13" t="s">
        <v>1091</v>
      </c>
      <c r="I4309" s="13" t="s">
        <v>50</v>
      </c>
      <c r="J4309" s="12">
        <v>45476</v>
      </c>
      <c r="K4309" s="13" t="s">
        <v>50</v>
      </c>
      <c r="L4309" s="13" t="s">
        <v>241</v>
      </c>
      <c r="M4309" s="13" t="s">
        <v>40412</v>
      </c>
      <c r="N4309" s="13" t="s">
        <v>133</v>
      </c>
      <c r="O4309" s="13" t="s">
        <v>40413</v>
      </c>
      <c r="P4309" s="11">
        <v>1551</v>
      </c>
      <c r="Q4309" s="13" t="s">
        <v>135</v>
      </c>
      <c r="R4309" s="33" t="s">
        <v>40414</v>
      </c>
      <c r="S4309" s="33" t="s">
        <v>40415</v>
      </c>
      <c r="T4309" s="13" t="s">
        <v>40416</v>
      </c>
      <c r="U4309" s="13" t="s">
        <v>50</v>
      </c>
      <c r="V4309" s="13">
        <v>10000000</v>
      </c>
      <c r="W4309" s="13" t="s">
        <v>60</v>
      </c>
      <c r="X4309" s="13">
        <v>10000000</v>
      </c>
      <c r="Y4309" s="13" t="s">
        <v>154</v>
      </c>
      <c r="Z4309" s="13">
        <v>2</v>
      </c>
      <c r="AA4309" s="13">
        <v>10000000</v>
      </c>
      <c r="AB4309" s="13" t="s">
        <v>60</v>
      </c>
      <c r="AC4309" s="13">
        <v>10000000</v>
      </c>
      <c r="AD4309" s="13" t="s">
        <v>241</v>
      </c>
      <c r="AE4309" s="13">
        <v>13374375</v>
      </c>
      <c r="AF4309" s="13" t="s">
        <v>60</v>
      </c>
      <c r="AG4309" s="13">
        <v>13374375</v>
      </c>
      <c r="AH4309" s="13">
        <v>13374375</v>
      </c>
      <c r="AI4309" s="13" t="s">
        <v>60</v>
      </c>
      <c r="AJ4309" s="13">
        <v>13374375</v>
      </c>
      <c r="AK4309" s="13" t="s">
        <v>40417</v>
      </c>
      <c r="AL4309" s="13" t="s">
        <v>50</v>
      </c>
      <c r="AM4309" s="13" t="s">
        <v>40418</v>
      </c>
      <c r="AN4309" s="13" t="s">
        <v>66</v>
      </c>
      <c r="AO4309" s="13" t="s">
        <v>40419</v>
      </c>
      <c r="AP4309" s="21" t="s">
        <v>40420</v>
      </c>
      <c r="AQ4309" s="13" t="s">
        <v>50</v>
      </c>
      <c r="AR4309" s="13" t="s">
        <v>50</v>
      </c>
    </row>
    <row r="4310" spans="1:44" ht="15" thickBot="1">
      <c r="A4310" s="4" t="s">
        <v>40421</v>
      </c>
      <c r="B4310" s="7" t="s">
        <v>50</v>
      </c>
      <c r="C4310" s="6">
        <v>37777</v>
      </c>
      <c r="D4310" s="7" t="s">
        <v>45</v>
      </c>
      <c r="E4310" s="7" t="s">
        <v>46</v>
      </c>
      <c r="F4310" s="7" t="s">
        <v>70</v>
      </c>
      <c r="G4310" s="7" t="s">
        <v>145</v>
      </c>
      <c r="H4310" s="7" t="s">
        <v>23429</v>
      </c>
      <c r="I4310" s="7" t="s">
        <v>50</v>
      </c>
      <c r="J4310" s="6">
        <v>45474</v>
      </c>
      <c r="K4310" s="7" t="s">
        <v>191</v>
      </c>
      <c r="L4310" s="7" t="s">
        <v>178</v>
      </c>
      <c r="M4310" s="7" t="s">
        <v>40422</v>
      </c>
      <c r="N4310" s="7" t="s">
        <v>40423</v>
      </c>
      <c r="O4310" s="7" t="s">
        <v>40424</v>
      </c>
      <c r="P4310" s="5">
        <v>1556</v>
      </c>
      <c r="Q4310" s="7" t="s">
        <v>360</v>
      </c>
      <c r="R4310" s="34" t="s">
        <v>40425</v>
      </c>
      <c r="S4310" s="34" t="s">
        <v>40426</v>
      </c>
      <c r="T4310" s="7" t="s">
        <v>40427</v>
      </c>
      <c r="U4310" s="7" t="s">
        <v>40428</v>
      </c>
      <c r="V4310" s="7">
        <v>18500000</v>
      </c>
      <c r="W4310" s="7" t="s">
        <v>209</v>
      </c>
      <c r="X4310" s="7">
        <v>19901332</v>
      </c>
      <c r="Y4310" s="7" t="s">
        <v>50</v>
      </c>
      <c r="Z4310" s="7">
        <v>4</v>
      </c>
      <c r="AA4310" s="7">
        <v>18500000</v>
      </c>
      <c r="AB4310" s="7" t="s">
        <v>209</v>
      </c>
      <c r="AC4310" s="7">
        <v>19901332</v>
      </c>
      <c r="AD4310" s="7" t="s">
        <v>178</v>
      </c>
      <c r="AE4310" s="7">
        <v>34901332</v>
      </c>
      <c r="AF4310" s="7" t="s">
        <v>60</v>
      </c>
      <c r="AG4310" s="7">
        <v>34901332</v>
      </c>
      <c r="AH4310" s="7">
        <v>34901332</v>
      </c>
      <c r="AI4310" s="7" t="s">
        <v>60</v>
      </c>
      <c r="AJ4310" s="7">
        <v>34901332</v>
      </c>
      <c r="AK4310" s="7" t="s">
        <v>40429</v>
      </c>
      <c r="AL4310" s="7" t="s">
        <v>50</v>
      </c>
      <c r="AM4310" s="7" t="s">
        <v>40430</v>
      </c>
      <c r="AN4310" s="7" t="s">
        <v>66</v>
      </c>
      <c r="AO4310" s="7" t="s">
        <v>40431</v>
      </c>
      <c r="AP4310" s="22" t="s">
        <v>40432</v>
      </c>
      <c r="AQ4310" s="7" t="s">
        <v>50</v>
      </c>
      <c r="AR4310" s="7" t="s">
        <v>50</v>
      </c>
    </row>
    <row r="4311" spans="1:44" ht="15" thickBot="1">
      <c r="A4311" s="10" t="s">
        <v>40433</v>
      </c>
      <c r="B4311" s="13" t="s">
        <v>50</v>
      </c>
      <c r="C4311" s="12">
        <v>42736</v>
      </c>
      <c r="D4311" s="13" t="s">
        <v>45</v>
      </c>
      <c r="E4311" s="13" t="s">
        <v>46</v>
      </c>
      <c r="F4311" s="13" t="s">
        <v>70</v>
      </c>
      <c r="G4311" s="13" t="s">
        <v>114</v>
      </c>
      <c r="H4311" s="13" t="s">
        <v>2199</v>
      </c>
      <c r="I4311" s="13" t="s">
        <v>50</v>
      </c>
      <c r="J4311" s="12">
        <v>45478</v>
      </c>
      <c r="K4311" s="13" t="s">
        <v>116</v>
      </c>
      <c r="L4311" s="13" t="s">
        <v>1471</v>
      </c>
      <c r="M4311" s="13" t="s">
        <v>40434</v>
      </c>
      <c r="N4311" s="13" t="s">
        <v>1222</v>
      </c>
      <c r="O4311" s="13" t="s">
        <v>40435</v>
      </c>
      <c r="P4311" s="11">
        <v>1562</v>
      </c>
      <c r="Q4311" s="13" t="s">
        <v>707</v>
      </c>
      <c r="R4311" s="33" t="s">
        <v>40436</v>
      </c>
      <c r="S4311" s="33" t="s">
        <v>40437</v>
      </c>
      <c r="T4311" s="13" t="s">
        <v>40438</v>
      </c>
      <c r="U4311" s="13" t="s">
        <v>40439</v>
      </c>
      <c r="V4311" s="13">
        <v>10000000</v>
      </c>
      <c r="W4311" s="13" t="s">
        <v>60</v>
      </c>
      <c r="X4311" s="13">
        <v>10000000</v>
      </c>
      <c r="Y4311" s="13" t="s">
        <v>50</v>
      </c>
      <c r="Z4311" s="13">
        <v>8</v>
      </c>
      <c r="AA4311" s="13">
        <v>10000000</v>
      </c>
      <c r="AB4311" s="13" t="s">
        <v>60</v>
      </c>
      <c r="AC4311" s="13">
        <v>10000000</v>
      </c>
      <c r="AD4311" s="13" t="s">
        <v>1471</v>
      </c>
      <c r="AE4311" s="13">
        <v>220295894</v>
      </c>
      <c r="AF4311" s="13" t="s">
        <v>60</v>
      </c>
      <c r="AG4311" s="13">
        <v>220295894</v>
      </c>
      <c r="AH4311" s="13">
        <v>370295894</v>
      </c>
      <c r="AI4311" s="13" t="s">
        <v>60</v>
      </c>
      <c r="AJ4311" s="13">
        <v>370295894</v>
      </c>
      <c r="AK4311" s="13" t="s">
        <v>40440</v>
      </c>
      <c r="AL4311" s="13" t="s">
        <v>50</v>
      </c>
      <c r="AM4311" s="13" t="s">
        <v>40441</v>
      </c>
      <c r="AN4311" s="13" t="s">
        <v>66</v>
      </c>
      <c r="AO4311" s="13" t="s">
        <v>40442</v>
      </c>
      <c r="AP4311" s="21" t="s">
        <v>40443</v>
      </c>
      <c r="AQ4311" s="13" t="s">
        <v>50</v>
      </c>
      <c r="AR4311" s="13" t="s">
        <v>50</v>
      </c>
    </row>
    <row r="4312" spans="1:44" ht="15" thickBot="1">
      <c r="A4312" s="4" t="s">
        <v>40444</v>
      </c>
      <c r="B4312" s="7" t="s">
        <v>50</v>
      </c>
      <c r="C4312" s="7" t="s">
        <v>50</v>
      </c>
      <c r="D4312" s="7" t="s">
        <v>45</v>
      </c>
      <c r="E4312" s="7" t="s">
        <v>46</v>
      </c>
      <c r="F4312" s="7" t="s">
        <v>70</v>
      </c>
      <c r="G4312" s="7" t="s">
        <v>145</v>
      </c>
      <c r="H4312" s="7" t="s">
        <v>40445</v>
      </c>
      <c r="I4312" s="7" t="s">
        <v>50</v>
      </c>
      <c r="J4312" s="6">
        <v>45476</v>
      </c>
      <c r="K4312" s="7" t="s">
        <v>191</v>
      </c>
      <c r="L4312" s="7" t="s">
        <v>131</v>
      </c>
      <c r="M4312" s="7" t="s">
        <v>40446</v>
      </c>
      <c r="N4312" s="7" t="s">
        <v>40447</v>
      </c>
      <c r="O4312" s="7" t="s">
        <v>40448</v>
      </c>
      <c r="P4312" s="5">
        <v>1608</v>
      </c>
      <c r="Q4312" s="7" t="s">
        <v>566</v>
      </c>
      <c r="R4312" s="34" t="s">
        <v>40449</v>
      </c>
      <c r="S4312" s="34" t="s">
        <v>40450</v>
      </c>
      <c r="T4312" s="7" t="s">
        <v>40451</v>
      </c>
      <c r="U4312" s="7" t="s">
        <v>40452</v>
      </c>
      <c r="V4312" s="7">
        <v>120000000</v>
      </c>
      <c r="W4312" s="7" t="s">
        <v>60</v>
      </c>
      <c r="X4312" s="7">
        <v>120000000</v>
      </c>
      <c r="Y4312" s="7" t="s">
        <v>50</v>
      </c>
      <c r="Z4312" s="7">
        <v>1</v>
      </c>
      <c r="AA4312" s="7" t="s">
        <v>50</v>
      </c>
      <c r="AB4312" s="7" t="s">
        <v>50</v>
      </c>
      <c r="AC4312" s="7" t="s">
        <v>50</v>
      </c>
      <c r="AD4312" s="7" t="s">
        <v>50</v>
      </c>
      <c r="AE4312" s="7" t="s">
        <v>50</v>
      </c>
      <c r="AF4312" s="7" t="s">
        <v>50</v>
      </c>
      <c r="AG4312" s="7" t="s">
        <v>50</v>
      </c>
      <c r="AH4312" s="7">
        <v>120000000</v>
      </c>
      <c r="AI4312" s="7" t="s">
        <v>60</v>
      </c>
      <c r="AJ4312" s="7">
        <v>120000000</v>
      </c>
      <c r="AK4312" s="7" t="s">
        <v>40453</v>
      </c>
      <c r="AL4312" s="7" t="s">
        <v>50</v>
      </c>
      <c r="AM4312" s="7" t="s">
        <v>40454</v>
      </c>
      <c r="AN4312" s="7" t="s">
        <v>66</v>
      </c>
      <c r="AO4312" s="7" t="s">
        <v>40455</v>
      </c>
      <c r="AP4312" s="22" t="s">
        <v>40456</v>
      </c>
      <c r="AQ4312" s="7" t="s">
        <v>50</v>
      </c>
      <c r="AR4312" s="7" t="s">
        <v>50</v>
      </c>
    </row>
    <row r="4313" spans="1:44" ht="15" thickBot="1">
      <c r="A4313" s="10" t="s">
        <v>40457</v>
      </c>
      <c r="B4313" s="13" t="s">
        <v>50</v>
      </c>
      <c r="C4313" s="12">
        <v>43252</v>
      </c>
      <c r="D4313" s="13" t="s">
        <v>45</v>
      </c>
      <c r="E4313" s="13" t="s">
        <v>46</v>
      </c>
      <c r="F4313" s="13" t="s">
        <v>70</v>
      </c>
      <c r="G4313" s="26" t="s">
        <v>54946</v>
      </c>
      <c r="H4313" s="13" t="s">
        <v>1112</v>
      </c>
      <c r="I4313" s="13" t="s">
        <v>50</v>
      </c>
      <c r="J4313" s="12">
        <v>45474</v>
      </c>
      <c r="K4313" s="13" t="s">
        <v>116</v>
      </c>
      <c r="L4313" s="13" t="s">
        <v>5159</v>
      </c>
      <c r="M4313" s="13" t="s">
        <v>40458</v>
      </c>
      <c r="N4313" s="13" t="s">
        <v>133</v>
      </c>
      <c r="O4313" s="13" t="s">
        <v>40459</v>
      </c>
      <c r="P4313" s="11">
        <v>1629</v>
      </c>
      <c r="Q4313" s="13" t="s">
        <v>135</v>
      </c>
      <c r="R4313" s="33" t="s">
        <v>40460</v>
      </c>
      <c r="S4313" s="33" t="s">
        <v>40461</v>
      </c>
      <c r="T4313" s="13" t="s">
        <v>40462</v>
      </c>
      <c r="U4313" s="13" t="s">
        <v>40463</v>
      </c>
      <c r="V4313" s="13">
        <v>1700000</v>
      </c>
      <c r="W4313" s="13" t="s">
        <v>139</v>
      </c>
      <c r="X4313" s="13">
        <v>2152530</v>
      </c>
      <c r="Y4313" s="13" t="s">
        <v>50</v>
      </c>
      <c r="Z4313" s="13">
        <v>6</v>
      </c>
      <c r="AA4313" s="13">
        <v>1700000</v>
      </c>
      <c r="AB4313" s="13" t="s">
        <v>139</v>
      </c>
      <c r="AC4313" s="13">
        <v>2152530</v>
      </c>
      <c r="AD4313" s="13" t="s">
        <v>5159</v>
      </c>
      <c r="AE4313" s="13">
        <v>10823369</v>
      </c>
      <c r="AF4313" s="13" t="s">
        <v>139</v>
      </c>
      <c r="AG4313" s="13">
        <v>13505605</v>
      </c>
      <c r="AH4313" s="13">
        <v>10823369</v>
      </c>
      <c r="AI4313" s="13" t="s">
        <v>139</v>
      </c>
      <c r="AJ4313" s="13">
        <v>13505605</v>
      </c>
      <c r="AK4313" s="13" t="s">
        <v>50</v>
      </c>
      <c r="AL4313" s="13" t="s">
        <v>50</v>
      </c>
      <c r="AM4313" s="13" t="s">
        <v>40464</v>
      </c>
      <c r="AN4313" s="13" t="s">
        <v>66</v>
      </c>
      <c r="AO4313" s="13" t="s">
        <v>40465</v>
      </c>
      <c r="AP4313" s="21" t="s">
        <v>40466</v>
      </c>
      <c r="AQ4313" s="13" t="s">
        <v>50</v>
      </c>
      <c r="AR4313" s="13" t="s">
        <v>50</v>
      </c>
    </row>
    <row r="4314" spans="1:44" ht="15" thickBot="1">
      <c r="A4314" s="4" t="s">
        <v>40467</v>
      </c>
      <c r="B4314" s="7" t="s">
        <v>50</v>
      </c>
      <c r="C4314" s="6">
        <v>43374</v>
      </c>
      <c r="D4314" s="7" t="s">
        <v>45</v>
      </c>
      <c r="E4314" s="7" t="s">
        <v>46</v>
      </c>
      <c r="F4314" s="7" t="s">
        <v>70</v>
      </c>
      <c r="G4314" s="26" t="s">
        <v>54946</v>
      </c>
      <c r="H4314" s="7" t="s">
        <v>7176</v>
      </c>
      <c r="I4314" s="7" t="s">
        <v>50</v>
      </c>
      <c r="J4314" s="6">
        <v>45478</v>
      </c>
      <c r="K4314" s="7" t="s">
        <v>116</v>
      </c>
      <c r="L4314" s="7" t="s">
        <v>178</v>
      </c>
      <c r="M4314" s="7" t="s">
        <v>40468</v>
      </c>
      <c r="N4314" s="7" t="s">
        <v>1604</v>
      </c>
      <c r="O4314" s="7" t="s">
        <v>40469</v>
      </c>
      <c r="P4314" s="5">
        <v>1697</v>
      </c>
      <c r="Q4314" s="7" t="s">
        <v>360</v>
      </c>
      <c r="R4314" s="28" t="s">
        <v>40470</v>
      </c>
      <c r="S4314" s="34" t="s">
        <v>40471</v>
      </c>
      <c r="T4314" s="7" t="s">
        <v>40472</v>
      </c>
      <c r="U4314" s="7" t="s">
        <v>40473</v>
      </c>
      <c r="V4314" s="7">
        <v>9250000</v>
      </c>
      <c r="W4314" s="7" t="s">
        <v>209</v>
      </c>
      <c r="X4314" s="7">
        <v>10014084</v>
      </c>
      <c r="Y4314" s="7" t="s">
        <v>50</v>
      </c>
      <c r="Z4314" s="7">
        <v>3</v>
      </c>
      <c r="AA4314" s="7">
        <v>9250000</v>
      </c>
      <c r="AB4314" s="7" t="s">
        <v>209</v>
      </c>
      <c r="AC4314" s="7">
        <v>10014084</v>
      </c>
      <c r="AD4314" s="7" t="s">
        <v>178</v>
      </c>
      <c r="AE4314" s="7">
        <v>22250000</v>
      </c>
      <c r="AF4314" s="7" t="s">
        <v>209</v>
      </c>
      <c r="AG4314" s="7">
        <v>23564935</v>
      </c>
      <c r="AH4314" s="7">
        <v>22250000</v>
      </c>
      <c r="AI4314" s="7" t="s">
        <v>209</v>
      </c>
      <c r="AJ4314" s="7">
        <v>23564935</v>
      </c>
      <c r="AK4314" s="7" t="s">
        <v>40474</v>
      </c>
      <c r="AL4314" s="7" t="s">
        <v>50</v>
      </c>
      <c r="AM4314" s="7" t="s">
        <v>40475</v>
      </c>
      <c r="AN4314" s="7" t="s">
        <v>66</v>
      </c>
      <c r="AO4314" s="7" t="s">
        <v>40472</v>
      </c>
      <c r="AP4314" s="22" t="s">
        <v>40476</v>
      </c>
      <c r="AQ4314" s="7" t="s">
        <v>50</v>
      </c>
      <c r="AR4314" s="7" t="s">
        <v>50</v>
      </c>
    </row>
    <row r="4315" spans="1:44" ht="15" thickBot="1">
      <c r="A4315" s="10" t="s">
        <v>40477</v>
      </c>
      <c r="B4315" s="13" t="s">
        <v>50</v>
      </c>
      <c r="C4315" s="12">
        <v>42736</v>
      </c>
      <c r="D4315" s="13" t="s">
        <v>45</v>
      </c>
      <c r="E4315" s="13" t="s">
        <v>46</v>
      </c>
      <c r="F4315" s="13" t="s">
        <v>47</v>
      </c>
      <c r="G4315" s="27" t="s">
        <v>54945</v>
      </c>
      <c r="H4315" s="13" t="s">
        <v>40478</v>
      </c>
      <c r="I4315" s="13" t="s">
        <v>50</v>
      </c>
      <c r="J4315" s="12">
        <v>45481</v>
      </c>
      <c r="K4315" s="13" t="s">
        <v>89</v>
      </c>
      <c r="L4315" s="13" t="s">
        <v>162</v>
      </c>
      <c r="M4315" s="13" t="s">
        <v>14814</v>
      </c>
      <c r="N4315" s="13" t="s">
        <v>24342</v>
      </c>
      <c r="O4315" s="13" t="s">
        <v>40479</v>
      </c>
      <c r="P4315" s="11">
        <v>1714</v>
      </c>
      <c r="Q4315" s="13" t="s">
        <v>1571</v>
      </c>
      <c r="R4315" s="33" t="s">
        <v>40480</v>
      </c>
      <c r="S4315" s="33" t="s">
        <v>40481</v>
      </c>
      <c r="T4315" s="13" t="s">
        <v>40482</v>
      </c>
      <c r="U4315" s="13" t="s">
        <v>40483</v>
      </c>
      <c r="V4315" s="13">
        <v>2500000</v>
      </c>
      <c r="W4315" s="13" t="s">
        <v>60</v>
      </c>
      <c r="X4315" s="13">
        <v>2500000</v>
      </c>
      <c r="Y4315" s="13" t="s">
        <v>61</v>
      </c>
      <c r="Z4315" s="13">
        <v>5</v>
      </c>
      <c r="AA4315" s="13">
        <v>2250000</v>
      </c>
      <c r="AB4315" s="13" t="s">
        <v>60</v>
      </c>
      <c r="AC4315" s="13">
        <v>2250000</v>
      </c>
      <c r="AD4315" s="13" t="s">
        <v>62</v>
      </c>
      <c r="AE4315" s="13">
        <v>44650000</v>
      </c>
      <c r="AF4315" s="13" t="s">
        <v>60</v>
      </c>
      <c r="AG4315" s="13">
        <v>44650000</v>
      </c>
      <c r="AH4315" s="13">
        <v>47150000</v>
      </c>
      <c r="AI4315" s="13" t="s">
        <v>60</v>
      </c>
      <c r="AJ4315" s="13">
        <v>47150000</v>
      </c>
      <c r="AK4315" s="13" t="s">
        <v>50</v>
      </c>
      <c r="AL4315" s="13" t="s">
        <v>40484</v>
      </c>
      <c r="AM4315" s="13" t="s">
        <v>40485</v>
      </c>
      <c r="AN4315" s="13" t="s">
        <v>66</v>
      </c>
      <c r="AO4315" s="13" t="s">
        <v>40486</v>
      </c>
      <c r="AP4315" s="21" t="s">
        <v>40487</v>
      </c>
      <c r="AQ4315" s="13" t="s">
        <v>50</v>
      </c>
      <c r="AR4315" s="13" t="s">
        <v>50</v>
      </c>
    </row>
    <row r="4316" spans="1:44" ht="15" thickBot="1">
      <c r="A4316" s="4" t="s">
        <v>40488</v>
      </c>
      <c r="B4316" s="7" t="s">
        <v>50</v>
      </c>
      <c r="C4316" s="6">
        <v>42789</v>
      </c>
      <c r="D4316" s="7" t="s">
        <v>45</v>
      </c>
      <c r="E4316" s="7" t="s">
        <v>46</v>
      </c>
      <c r="F4316" s="7" t="s">
        <v>70</v>
      </c>
      <c r="G4316" s="26" t="s">
        <v>54946</v>
      </c>
      <c r="H4316" s="7" t="s">
        <v>40489</v>
      </c>
      <c r="I4316" s="7" t="s">
        <v>50</v>
      </c>
      <c r="J4316" s="6">
        <v>45475</v>
      </c>
      <c r="K4316" s="7" t="s">
        <v>89</v>
      </c>
      <c r="L4316" s="7" t="s">
        <v>6576</v>
      </c>
      <c r="M4316" s="7" t="s">
        <v>40490</v>
      </c>
      <c r="N4316" s="7" t="s">
        <v>720</v>
      </c>
      <c r="O4316" s="7" t="s">
        <v>40491</v>
      </c>
      <c r="P4316" s="5">
        <v>1722</v>
      </c>
      <c r="Q4316" s="7" t="s">
        <v>135</v>
      </c>
      <c r="R4316" s="34" t="s">
        <v>40492</v>
      </c>
      <c r="S4316" s="34" t="s">
        <v>40493</v>
      </c>
      <c r="T4316" s="7" t="s">
        <v>50</v>
      </c>
      <c r="U4316" s="7" t="s">
        <v>50</v>
      </c>
      <c r="V4316" s="7" t="s">
        <v>50</v>
      </c>
      <c r="W4316" s="7" t="s">
        <v>50</v>
      </c>
      <c r="X4316" s="7" t="s">
        <v>50</v>
      </c>
      <c r="Y4316" s="7" t="s">
        <v>154</v>
      </c>
      <c r="Z4316" s="7">
        <v>9</v>
      </c>
      <c r="AA4316" s="7">
        <v>8950000</v>
      </c>
      <c r="AB4316" s="7" t="s">
        <v>139</v>
      </c>
      <c r="AC4316" s="7">
        <v>11371981</v>
      </c>
      <c r="AD4316" s="7" t="s">
        <v>241</v>
      </c>
      <c r="AE4316" s="7">
        <v>20350000</v>
      </c>
      <c r="AF4316" s="7" t="s">
        <v>139</v>
      </c>
      <c r="AG4316" s="7">
        <v>26463903</v>
      </c>
      <c r="AH4316" s="7">
        <v>20685000</v>
      </c>
      <c r="AI4316" s="7" t="s">
        <v>139</v>
      </c>
      <c r="AJ4316" s="7">
        <v>26890011</v>
      </c>
      <c r="AK4316" s="7" t="s">
        <v>40494</v>
      </c>
      <c r="AL4316" s="7" t="s">
        <v>50</v>
      </c>
      <c r="AM4316" s="7" t="s">
        <v>40495</v>
      </c>
      <c r="AN4316" s="7" t="s">
        <v>66</v>
      </c>
      <c r="AO4316" s="7" t="s">
        <v>40496</v>
      </c>
      <c r="AP4316" s="22" t="s">
        <v>40497</v>
      </c>
      <c r="AQ4316" s="7" t="s">
        <v>50</v>
      </c>
      <c r="AR4316" s="7" t="s">
        <v>50</v>
      </c>
    </row>
    <row r="4317" spans="1:44" ht="15" thickBot="1">
      <c r="A4317" s="10" t="s">
        <v>40498</v>
      </c>
      <c r="B4317" s="13" t="s">
        <v>50</v>
      </c>
      <c r="C4317" s="12">
        <v>40179</v>
      </c>
      <c r="D4317" s="13" t="s">
        <v>45</v>
      </c>
      <c r="E4317" s="13" t="s">
        <v>46</v>
      </c>
      <c r="F4317" s="13" t="s">
        <v>47</v>
      </c>
      <c r="G4317" s="13" t="s">
        <v>145</v>
      </c>
      <c r="H4317" s="13" t="s">
        <v>516</v>
      </c>
      <c r="I4317" s="13" t="s">
        <v>50</v>
      </c>
      <c r="J4317" s="12">
        <v>45474</v>
      </c>
      <c r="K4317" s="13" t="s">
        <v>89</v>
      </c>
      <c r="L4317" s="13" t="s">
        <v>162</v>
      </c>
      <c r="M4317" s="13" t="s">
        <v>40499</v>
      </c>
      <c r="N4317" s="13" t="s">
        <v>2719</v>
      </c>
      <c r="O4317" s="13" t="s">
        <v>40500</v>
      </c>
      <c r="P4317" s="11">
        <v>1732</v>
      </c>
      <c r="Q4317" s="13" t="s">
        <v>2721</v>
      </c>
      <c r="R4317" s="33" t="s">
        <v>40501</v>
      </c>
      <c r="S4317" s="33" t="s">
        <v>40502</v>
      </c>
      <c r="T4317" s="13" t="s">
        <v>40503</v>
      </c>
      <c r="U4317" s="13" t="s">
        <v>40504</v>
      </c>
      <c r="V4317" s="13">
        <v>1115000000</v>
      </c>
      <c r="W4317" s="13" t="s">
        <v>60</v>
      </c>
      <c r="X4317" s="13">
        <v>1115000000</v>
      </c>
      <c r="Y4317" s="13" t="s">
        <v>61</v>
      </c>
      <c r="Z4317" s="13">
        <v>6</v>
      </c>
      <c r="AA4317" s="13">
        <v>40000000</v>
      </c>
      <c r="AB4317" s="13" t="s">
        <v>60</v>
      </c>
      <c r="AC4317" s="13">
        <v>40000000</v>
      </c>
      <c r="AD4317" s="13" t="s">
        <v>62</v>
      </c>
      <c r="AE4317" s="13">
        <v>175000000</v>
      </c>
      <c r="AF4317" s="13" t="s">
        <v>60</v>
      </c>
      <c r="AG4317" s="13">
        <v>175000000</v>
      </c>
      <c r="AH4317" s="13">
        <v>1708500000</v>
      </c>
      <c r="AI4317" s="13" t="s">
        <v>60</v>
      </c>
      <c r="AJ4317" s="13">
        <v>1708500000</v>
      </c>
      <c r="AK4317" s="13" t="s">
        <v>40505</v>
      </c>
      <c r="AL4317" s="13" t="s">
        <v>50</v>
      </c>
      <c r="AM4317" s="13" t="s">
        <v>40506</v>
      </c>
      <c r="AN4317" s="13" t="s">
        <v>66</v>
      </c>
      <c r="AO4317" s="13" t="s">
        <v>40507</v>
      </c>
      <c r="AP4317" s="21" t="s">
        <v>40508</v>
      </c>
      <c r="AQ4317" s="13" t="s">
        <v>50</v>
      </c>
      <c r="AR4317" s="13" t="s">
        <v>50</v>
      </c>
    </row>
    <row r="4318" spans="1:44" ht="15" thickBot="1">
      <c r="A4318" s="4" t="s">
        <v>40509</v>
      </c>
      <c r="B4318" s="7" t="s">
        <v>50</v>
      </c>
      <c r="C4318" s="6">
        <v>23190</v>
      </c>
      <c r="D4318" s="7" t="s">
        <v>45</v>
      </c>
      <c r="E4318" s="7" t="s">
        <v>46</v>
      </c>
      <c r="F4318" s="7" t="s">
        <v>47</v>
      </c>
      <c r="G4318" s="7" t="s">
        <v>48</v>
      </c>
      <c r="H4318" s="7" t="s">
        <v>379</v>
      </c>
      <c r="I4318" s="7" t="s">
        <v>406</v>
      </c>
      <c r="J4318" s="6">
        <v>45475</v>
      </c>
      <c r="K4318" s="7" t="s">
        <v>51</v>
      </c>
      <c r="L4318" s="7" t="s">
        <v>52</v>
      </c>
      <c r="M4318" s="7" t="s">
        <v>40510</v>
      </c>
      <c r="N4318" s="7" t="s">
        <v>1569</v>
      </c>
      <c r="O4318" s="7" t="s">
        <v>40511</v>
      </c>
      <c r="P4318" s="5">
        <v>1768</v>
      </c>
      <c r="Q4318" s="7" t="s">
        <v>1571</v>
      </c>
      <c r="R4318" s="34" t="s">
        <v>40512</v>
      </c>
      <c r="S4318" s="34" t="s">
        <v>40513</v>
      </c>
      <c r="T4318" s="7" t="s">
        <v>50</v>
      </c>
      <c r="U4318" s="7" t="s">
        <v>40514</v>
      </c>
      <c r="V4318" s="7">
        <v>2693365</v>
      </c>
      <c r="W4318" s="7" t="s">
        <v>60</v>
      </c>
      <c r="X4318" s="7">
        <v>2693365</v>
      </c>
      <c r="Y4318" s="7" t="s">
        <v>61</v>
      </c>
      <c r="Z4318" s="7">
        <v>6</v>
      </c>
      <c r="AA4318" s="7">
        <v>870000000</v>
      </c>
      <c r="AB4318" s="7" t="s">
        <v>60</v>
      </c>
      <c r="AC4318" s="7">
        <v>870000000</v>
      </c>
      <c r="AD4318" s="7" t="s">
        <v>62</v>
      </c>
      <c r="AE4318" s="7">
        <v>870000000</v>
      </c>
      <c r="AF4318" s="7" t="s">
        <v>60</v>
      </c>
      <c r="AG4318" s="7">
        <v>870000000</v>
      </c>
      <c r="AH4318" s="7">
        <v>4913810772</v>
      </c>
      <c r="AI4318" s="7" t="s">
        <v>60</v>
      </c>
      <c r="AJ4318" s="7">
        <v>4913810772</v>
      </c>
      <c r="AK4318" s="7" t="s">
        <v>40515</v>
      </c>
      <c r="AL4318" s="7" t="s">
        <v>50</v>
      </c>
      <c r="AM4318" s="7" t="s">
        <v>40516</v>
      </c>
      <c r="AN4318" s="7" t="s">
        <v>66</v>
      </c>
      <c r="AO4318" s="7" t="s">
        <v>40517</v>
      </c>
      <c r="AP4318" s="7" t="s">
        <v>50</v>
      </c>
      <c r="AQ4318" s="22" t="s">
        <v>40518</v>
      </c>
      <c r="AR4318" s="7" t="s">
        <v>50</v>
      </c>
    </row>
    <row r="4319" spans="1:44" ht="15" thickBot="1">
      <c r="A4319" s="10" t="s">
        <v>40519</v>
      </c>
      <c r="B4319" s="13" t="s">
        <v>50</v>
      </c>
      <c r="C4319" s="12">
        <v>44409</v>
      </c>
      <c r="D4319" s="13" t="s">
        <v>45</v>
      </c>
      <c r="E4319" s="13" t="s">
        <v>46</v>
      </c>
      <c r="F4319" s="13" t="s">
        <v>70</v>
      </c>
      <c r="G4319" s="27" t="s">
        <v>54945</v>
      </c>
      <c r="H4319" s="13" t="s">
        <v>10009</v>
      </c>
      <c r="I4319" s="13" t="s">
        <v>50</v>
      </c>
      <c r="J4319" s="12">
        <v>45481</v>
      </c>
      <c r="K4319" s="13" t="s">
        <v>50</v>
      </c>
      <c r="L4319" s="13" t="s">
        <v>467</v>
      </c>
      <c r="M4319" s="13" t="s">
        <v>742</v>
      </c>
      <c r="N4319" s="13" t="s">
        <v>180</v>
      </c>
      <c r="O4319" s="13" t="s">
        <v>40520</v>
      </c>
      <c r="P4319" s="11">
        <v>1770</v>
      </c>
      <c r="Q4319" s="13" t="s">
        <v>120</v>
      </c>
      <c r="R4319" s="33" t="s">
        <v>40521</v>
      </c>
      <c r="S4319" s="33" t="s">
        <v>40522</v>
      </c>
      <c r="T4319" s="13" t="s">
        <v>50</v>
      </c>
      <c r="U4319" s="13" t="s">
        <v>50</v>
      </c>
      <c r="V4319" s="13">
        <v>4000000</v>
      </c>
      <c r="W4319" s="13" t="s">
        <v>60</v>
      </c>
      <c r="X4319" s="13">
        <v>4000000</v>
      </c>
      <c r="Y4319" s="13" t="s">
        <v>467</v>
      </c>
      <c r="Z4319" s="13">
        <v>4</v>
      </c>
      <c r="AA4319" s="13">
        <v>4000000</v>
      </c>
      <c r="AB4319" s="13" t="s">
        <v>60</v>
      </c>
      <c r="AC4319" s="13">
        <v>4000000</v>
      </c>
      <c r="AD4319" s="13" t="s">
        <v>467</v>
      </c>
      <c r="AE4319" s="13">
        <v>11325000</v>
      </c>
      <c r="AF4319" s="13" t="s">
        <v>60</v>
      </c>
      <c r="AG4319" s="13">
        <v>11325000</v>
      </c>
      <c r="AH4319" s="13">
        <v>11325000</v>
      </c>
      <c r="AI4319" s="13" t="s">
        <v>60</v>
      </c>
      <c r="AJ4319" s="13">
        <v>11325000</v>
      </c>
      <c r="AK4319" s="13" t="s">
        <v>40523</v>
      </c>
      <c r="AL4319" s="13" t="s">
        <v>50</v>
      </c>
      <c r="AM4319" s="13" t="s">
        <v>40524</v>
      </c>
      <c r="AN4319" s="13" t="s">
        <v>66</v>
      </c>
      <c r="AO4319" s="13" t="s">
        <v>40525</v>
      </c>
      <c r="AP4319" s="21" t="s">
        <v>40526</v>
      </c>
      <c r="AQ4319" s="13" t="s">
        <v>50</v>
      </c>
      <c r="AR4319" s="13" t="s">
        <v>50</v>
      </c>
    </row>
    <row r="4320" spans="1:44" ht="15" thickBot="1">
      <c r="A4320" s="4" t="s">
        <v>40527</v>
      </c>
      <c r="B4320" s="7" t="s">
        <v>50</v>
      </c>
      <c r="C4320" s="6">
        <v>33970</v>
      </c>
      <c r="D4320" s="7" t="s">
        <v>45</v>
      </c>
      <c r="E4320" s="7" t="s">
        <v>46</v>
      </c>
      <c r="F4320" s="7" t="s">
        <v>47</v>
      </c>
      <c r="G4320" s="7" t="s">
        <v>48</v>
      </c>
      <c r="H4320" s="7" t="s">
        <v>1076</v>
      </c>
      <c r="I4320" s="7" t="s">
        <v>50</v>
      </c>
      <c r="J4320" s="6">
        <v>45476</v>
      </c>
      <c r="K4320" s="7" t="s">
        <v>51</v>
      </c>
      <c r="L4320" s="7" t="s">
        <v>162</v>
      </c>
      <c r="M4320" s="7" t="s">
        <v>40528</v>
      </c>
      <c r="N4320" s="7" t="s">
        <v>40529</v>
      </c>
      <c r="O4320" s="7" t="s">
        <v>40530</v>
      </c>
      <c r="P4320" s="5">
        <v>1805</v>
      </c>
      <c r="Q4320" s="7" t="s">
        <v>1024</v>
      </c>
      <c r="R4320" s="34" t="s">
        <v>40531</v>
      </c>
      <c r="S4320" s="34" t="s">
        <v>40532</v>
      </c>
      <c r="T4320" s="7" t="s">
        <v>40533</v>
      </c>
      <c r="U4320" s="7" t="s">
        <v>40534</v>
      </c>
      <c r="V4320" s="7">
        <v>600000000</v>
      </c>
      <c r="W4320" s="7" t="s">
        <v>60</v>
      </c>
      <c r="X4320" s="7">
        <v>600000000</v>
      </c>
      <c r="Y4320" s="7" t="s">
        <v>61</v>
      </c>
      <c r="Z4320" s="7">
        <v>1</v>
      </c>
      <c r="AA4320" s="7" t="s">
        <v>50</v>
      </c>
      <c r="AB4320" s="7" t="s">
        <v>50</v>
      </c>
      <c r="AC4320" s="7" t="s">
        <v>50</v>
      </c>
      <c r="AD4320" s="7" t="s">
        <v>50</v>
      </c>
      <c r="AE4320" s="7" t="s">
        <v>50</v>
      </c>
      <c r="AF4320" s="7" t="s">
        <v>50</v>
      </c>
      <c r="AG4320" s="7" t="s">
        <v>50</v>
      </c>
      <c r="AH4320" s="7">
        <v>600000000</v>
      </c>
      <c r="AI4320" s="7" t="s">
        <v>60</v>
      </c>
      <c r="AJ4320" s="7">
        <v>600000000</v>
      </c>
      <c r="AK4320" s="7" t="s">
        <v>50</v>
      </c>
      <c r="AL4320" s="7" t="s">
        <v>50</v>
      </c>
      <c r="AM4320" s="7" t="s">
        <v>40535</v>
      </c>
      <c r="AN4320" s="7" t="s">
        <v>738</v>
      </c>
      <c r="AO4320" s="7" t="s">
        <v>40536</v>
      </c>
      <c r="AP4320" s="22" t="s">
        <v>40537</v>
      </c>
      <c r="AQ4320" s="7" t="s">
        <v>50</v>
      </c>
      <c r="AR4320" s="7" t="s">
        <v>50</v>
      </c>
    </row>
    <row r="4321" spans="1:44" ht="15" thickBot="1">
      <c r="A4321" s="10" t="s">
        <v>40538</v>
      </c>
      <c r="B4321" s="13" t="s">
        <v>50</v>
      </c>
      <c r="C4321" s="12">
        <v>44866</v>
      </c>
      <c r="D4321" s="13" t="s">
        <v>45</v>
      </c>
      <c r="E4321" s="13" t="s">
        <v>46</v>
      </c>
      <c r="F4321" s="13" t="s">
        <v>70</v>
      </c>
      <c r="G4321" s="26" t="s">
        <v>54946</v>
      </c>
      <c r="H4321" s="13" t="s">
        <v>40539</v>
      </c>
      <c r="I4321" s="13" t="s">
        <v>50</v>
      </c>
      <c r="J4321" s="12">
        <v>45476</v>
      </c>
      <c r="K4321" s="13" t="s">
        <v>50</v>
      </c>
      <c r="L4321" s="13" t="s">
        <v>241</v>
      </c>
      <c r="M4321" s="13" t="s">
        <v>40540</v>
      </c>
      <c r="N4321" s="13" t="s">
        <v>1381</v>
      </c>
      <c r="O4321" s="13" t="s">
        <v>40541</v>
      </c>
      <c r="P4321" s="11">
        <v>1820</v>
      </c>
      <c r="Q4321" s="13" t="s">
        <v>1024</v>
      </c>
      <c r="R4321" s="33" t="s">
        <v>40542</v>
      </c>
      <c r="S4321" s="33" t="s">
        <v>40543</v>
      </c>
      <c r="T4321" s="13" t="s">
        <v>40544</v>
      </c>
      <c r="U4321" s="13" t="s">
        <v>50</v>
      </c>
      <c r="V4321" s="13">
        <v>14000000</v>
      </c>
      <c r="W4321" s="13" t="s">
        <v>60</v>
      </c>
      <c r="X4321" s="13">
        <v>14000000</v>
      </c>
      <c r="Y4321" s="13" t="s">
        <v>154</v>
      </c>
      <c r="Z4321" s="13">
        <v>2</v>
      </c>
      <c r="AA4321" s="13">
        <v>14000000</v>
      </c>
      <c r="AB4321" s="13" t="s">
        <v>60</v>
      </c>
      <c r="AC4321" s="13">
        <v>14000000</v>
      </c>
      <c r="AD4321" s="13" t="s">
        <v>241</v>
      </c>
      <c r="AE4321" s="13">
        <v>20500000</v>
      </c>
      <c r="AF4321" s="13" t="s">
        <v>60</v>
      </c>
      <c r="AG4321" s="13">
        <v>20500000</v>
      </c>
      <c r="AH4321" s="13">
        <v>20500000</v>
      </c>
      <c r="AI4321" s="13" t="s">
        <v>60</v>
      </c>
      <c r="AJ4321" s="13">
        <v>20500000</v>
      </c>
      <c r="AK4321" s="13" t="s">
        <v>40545</v>
      </c>
      <c r="AL4321" s="13" t="s">
        <v>50</v>
      </c>
      <c r="AM4321" s="13" t="s">
        <v>40546</v>
      </c>
      <c r="AN4321" s="13" t="s">
        <v>66</v>
      </c>
      <c r="AO4321" s="13" t="s">
        <v>40547</v>
      </c>
      <c r="AP4321" s="21" t="s">
        <v>40548</v>
      </c>
      <c r="AQ4321" s="13" t="s">
        <v>50</v>
      </c>
      <c r="AR4321" s="13" t="s">
        <v>50</v>
      </c>
    </row>
    <row r="4322" spans="1:44" ht="15" thickBot="1">
      <c r="A4322" s="4" t="s">
        <v>40549</v>
      </c>
      <c r="B4322" s="7" t="s">
        <v>50</v>
      </c>
      <c r="C4322" s="6">
        <v>44057</v>
      </c>
      <c r="D4322" s="7" t="s">
        <v>45</v>
      </c>
      <c r="E4322" s="7" t="s">
        <v>46</v>
      </c>
      <c r="F4322" s="7" t="s">
        <v>70</v>
      </c>
      <c r="G4322" s="7" t="s">
        <v>87</v>
      </c>
      <c r="H4322" s="7" t="s">
        <v>32276</v>
      </c>
      <c r="I4322" s="7" t="s">
        <v>50</v>
      </c>
      <c r="J4322" s="6">
        <v>45481</v>
      </c>
      <c r="K4322" s="7" t="s">
        <v>50</v>
      </c>
      <c r="L4322" s="7" t="s">
        <v>147</v>
      </c>
      <c r="M4322" s="7" t="s">
        <v>40550</v>
      </c>
      <c r="N4322" s="7" t="s">
        <v>75</v>
      </c>
      <c r="O4322" s="7" t="s">
        <v>40551</v>
      </c>
      <c r="P4322" s="5">
        <v>1859</v>
      </c>
      <c r="Q4322" s="7" t="s">
        <v>77</v>
      </c>
      <c r="R4322" s="34" t="s">
        <v>40552</v>
      </c>
      <c r="S4322" s="34" t="s">
        <v>40553</v>
      </c>
      <c r="T4322" s="7" t="s">
        <v>40554</v>
      </c>
      <c r="U4322" s="7" t="s">
        <v>50</v>
      </c>
      <c r="V4322" s="7">
        <v>130000000</v>
      </c>
      <c r="W4322" s="7" t="s">
        <v>60</v>
      </c>
      <c r="X4322" s="7">
        <v>130000000</v>
      </c>
      <c r="Y4322" s="7" t="s">
        <v>154</v>
      </c>
      <c r="Z4322" s="7">
        <v>3</v>
      </c>
      <c r="AA4322" s="7">
        <v>130000000</v>
      </c>
      <c r="AB4322" s="7" t="s">
        <v>60</v>
      </c>
      <c r="AC4322" s="7">
        <v>130000000</v>
      </c>
      <c r="AD4322" s="7" t="s">
        <v>147</v>
      </c>
      <c r="AE4322" s="7">
        <v>161100000</v>
      </c>
      <c r="AF4322" s="7" t="s">
        <v>60</v>
      </c>
      <c r="AG4322" s="7">
        <v>161100000</v>
      </c>
      <c r="AH4322" s="7">
        <v>161100000</v>
      </c>
      <c r="AI4322" s="7" t="s">
        <v>60</v>
      </c>
      <c r="AJ4322" s="7">
        <v>161100000</v>
      </c>
      <c r="AK4322" s="7" t="s">
        <v>40555</v>
      </c>
      <c r="AL4322" s="7" t="s">
        <v>50</v>
      </c>
      <c r="AM4322" s="7" t="s">
        <v>40556</v>
      </c>
      <c r="AN4322" s="7" t="s">
        <v>66</v>
      </c>
      <c r="AO4322" s="7" t="s">
        <v>40557</v>
      </c>
      <c r="AP4322" s="22" t="s">
        <v>40558</v>
      </c>
      <c r="AQ4322" s="7" t="s">
        <v>50</v>
      </c>
      <c r="AR4322" s="7" t="s">
        <v>50</v>
      </c>
    </row>
    <row r="4323" spans="1:44" ht="15" thickBot="1">
      <c r="A4323" s="10" t="s">
        <v>40559</v>
      </c>
      <c r="B4323" s="13" t="s">
        <v>50</v>
      </c>
      <c r="C4323" s="12">
        <v>25934</v>
      </c>
      <c r="D4323" s="13" t="s">
        <v>45</v>
      </c>
      <c r="E4323" s="13" t="s">
        <v>46</v>
      </c>
      <c r="F4323" s="13" t="s">
        <v>47</v>
      </c>
      <c r="G4323" s="13" t="s">
        <v>48</v>
      </c>
      <c r="H4323" s="13" t="s">
        <v>17013</v>
      </c>
      <c r="I4323" s="13" t="s">
        <v>50</v>
      </c>
      <c r="J4323" s="12">
        <v>45477</v>
      </c>
      <c r="K4323" s="13" t="s">
        <v>51</v>
      </c>
      <c r="L4323" s="13" t="s">
        <v>162</v>
      </c>
      <c r="M4323" s="13" t="s">
        <v>40560</v>
      </c>
      <c r="N4323" s="13" t="s">
        <v>2839</v>
      </c>
      <c r="O4323" s="13" t="s">
        <v>40561</v>
      </c>
      <c r="P4323" s="11">
        <v>1888</v>
      </c>
      <c r="Q4323" s="13" t="s">
        <v>1001</v>
      </c>
      <c r="R4323" s="33" t="s">
        <v>40562</v>
      </c>
      <c r="S4323" s="33" t="s">
        <v>40563</v>
      </c>
      <c r="T4323" s="13" t="s">
        <v>50</v>
      </c>
      <c r="U4323" s="13">
        <v>97126020000</v>
      </c>
      <c r="V4323" s="13">
        <v>11000000000</v>
      </c>
      <c r="W4323" s="13" t="s">
        <v>2513</v>
      </c>
      <c r="X4323" s="13">
        <v>2994818963</v>
      </c>
      <c r="Y4323" s="13" t="s">
        <v>171</v>
      </c>
      <c r="Z4323" s="13">
        <v>4</v>
      </c>
      <c r="AA4323" s="13">
        <v>900000000</v>
      </c>
      <c r="AB4323" s="13" t="s">
        <v>60</v>
      </c>
      <c r="AC4323" s="13">
        <v>900000000</v>
      </c>
      <c r="AD4323" s="13" t="s">
        <v>62</v>
      </c>
      <c r="AE4323" s="13">
        <v>10900000000</v>
      </c>
      <c r="AF4323" s="13" t="s">
        <v>60</v>
      </c>
      <c r="AG4323" s="13">
        <v>10900000000</v>
      </c>
      <c r="AH4323" s="13">
        <v>21894818963</v>
      </c>
      <c r="AI4323" s="13" t="s">
        <v>60</v>
      </c>
      <c r="AJ4323" s="13">
        <v>21894818963</v>
      </c>
      <c r="AK4323" s="13" t="s">
        <v>40564</v>
      </c>
      <c r="AL4323" s="13" t="s">
        <v>50</v>
      </c>
      <c r="AM4323" s="13" t="s">
        <v>40565</v>
      </c>
      <c r="AN4323" s="13" t="s">
        <v>66</v>
      </c>
      <c r="AO4323" s="13" t="s">
        <v>40566</v>
      </c>
      <c r="AP4323" s="21" t="s">
        <v>40567</v>
      </c>
      <c r="AQ4323" s="13" t="s">
        <v>50</v>
      </c>
      <c r="AR4323" s="13" t="s">
        <v>50</v>
      </c>
    </row>
    <row r="4324" spans="1:44" ht="15" thickBot="1">
      <c r="A4324" s="4" t="s">
        <v>40568</v>
      </c>
      <c r="B4324" s="7" t="s">
        <v>50</v>
      </c>
      <c r="C4324" s="6">
        <v>42644</v>
      </c>
      <c r="D4324" s="7" t="s">
        <v>45</v>
      </c>
      <c r="E4324" s="7" t="s">
        <v>46</v>
      </c>
      <c r="F4324" s="7" t="s">
        <v>70</v>
      </c>
      <c r="G4324" s="7" t="s">
        <v>87</v>
      </c>
      <c r="H4324" s="7" t="s">
        <v>50</v>
      </c>
      <c r="I4324" s="7" t="s">
        <v>50</v>
      </c>
      <c r="J4324" s="6">
        <v>45475</v>
      </c>
      <c r="K4324" s="7" t="s">
        <v>116</v>
      </c>
      <c r="L4324" s="7" t="s">
        <v>241</v>
      </c>
      <c r="M4324" s="7" t="s">
        <v>40569</v>
      </c>
      <c r="N4324" s="7" t="s">
        <v>19332</v>
      </c>
      <c r="O4324" s="7" t="s">
        <v>40570</v>
      </c>
      <c r="P4324" s="5">
        <v>1936</v>
      </c>
      <c r="Q4324" s="7" t="s">
        <v>360</v>
      </c>
      <c r="R4324" s="34" t="s">
        <v>40571</v>
      </c>
      <c r="S4324" s="34" t="s">
        <v>40572</v>
      </c>
      <c r="T4324" s="7" t="s">
        <v>40573</v>
      </c>
      <c r="U4324" s="7" t="s">
        <v>40574</v>
      </c>
      <c r="V4324" s="7">
        <v>10000000</v>
      </c>
      <c r="W4324" s="7" t="s">
        <v>209</v>
      </c>
      <c r="X4324" s="7">
        <v>10720526</v>
      </c>
      <c r="Y4324" s="7" t="s">
        <v>154</v>
      </c>
      <c r="Z4324" s="7">
        <v>6</v>
      </c>
      <c r="AA4324" s="7">
        <v>10000000</v>
      </c>
      <c r="AB4324" s="7" t="s">
        <v>209</v>
      </c>
      <c r="AC4324" s="7">
        <v>10720526</v>
      </c>
      <c r="AD4324" s="7" t="s">
        <v>241</v>
      </c>
      <c r="AE4324" s="7">
        <v>23600000</v>
      </c>
      <c r="AF4324" s="7" t="s">
        <v>209</v>
      </c>
      <c r="AG4324" s="7">
        <v>26061077</v>
      </c>
      <c r="AH4324" s="7">
        <v>26661077</v>
      </c>
      <c r="AI4324" s="7" t="s">
        <v>60</v>
      </c>
      <c r="AJ4324" s="7">
        <v>26661077</v>
      </c>
      <c r="AK4324" s="7" t="s">
        <v>40575</v>
      </c>
      <c r="AL4324" s="7" t="s">
        <v>50</v>
      </c>
      <c r="AM4324" s="7" t="s">
        <v>40576</v>
      </c>
      <c r="AN4324" s="7" t="s">
        <v>66</v>
      </c>
      <c r="AO4324" s="7" t="s">
        <v>40573</v>
      </c>
      <c r="AP4324" s="22" t="s">
        <v>40577</v>
      </c>
      <c r="AQ4324" s="7" t="s">
        <v>50</v>
      </c>
      <c r="AR4324" s="7" t="s">
        <v>50</v>
      </c>
    </row>
    <row r="4325" spans="1:44" ht="15" thickBot="1">
      <c r="A4325" s="10" t="s">
        <v>40578</v>
      </c>
      <c r="B4325" s="13" t="s">
        <v>50</v>
      </c>
      <c r="C4325" s="12">
        <v>40544</v>
      </c>
      <c r="D4325" s="13" t="s">
        <v>45</v>
      </c>
      <c r="E4325" s="13" t="s">
        <v>46</v>
      </c>
      <c r="F4325" s="13" t="s">
        <v>70</v>
      </c>
      <c r="G4325" s="26" t="s">
        <v>54946</v>
      </c>
      <c r="H4325" s="13" t="s">
        <v>562</v>
      </c>
      <c r="I4325" s="13" t="s">
        <v>50</v>
      </c>
      <c r="J4325" s="12">
        <v>45481</v>
      </c>
      <c r="K4325" s="13" t="s">
        <v>116</v>
      </c>
      <c r="L4325" s="13" t="s">
        <v>147</v>
      </c>
      <c r="M4325" s="13" t="s">
        <v>40579</v>
      </c>
      <c r="N4325" s="13" t="s">
        <v>11010</v>
      </c>
      <c r="O4325" s="13" t="s">
        <v>40580</v>
      </c>
      <c r="P4325" s="11">
        <v>2008</v>
      </c>
      <c r="Q4325" s="13" t="s">
        <v>50</v>
      </c>
      <c r="R4325" s="33" t="s">
        <v>40581</v>
      </c>
      <c r="S4325" s="33" t="s">
        <v>40582</v>
      </c>
      <c r="T4325" s="13" t="s">
        <v>40583</v>
      </c>
      <c r="U4325" s="13" t="s">
        <v>40584</v>
      </c>
      <c r="V4325" s="13">
        <v>16000000</v>
      </c>
      <c r="W4325" s="13" t="s">
        <v>60</v>
      </c>
      <c r="X4325" s="13">
        <v>16000000</v>
      </c>
      <c r="Y4325" s="13" t="s">
        <v>154</v>
      </c>
      <c r="Z4325" s="13">
        <v>6</v>
      </c>
      <c r="AA4325" s="13">
        <v>16000000</v>
      </c>
      <c r="AB4325" s="13" t="s">
        <v>60</v>
      </c>
      <c r="AC4325" s="13">
        <v>16000000</v>
      </c>
      <c r="AD4325" s="13" t="s">
        <v>147</v>
      </c>
      <c r="AE4325" s="13">
        <v>29377528</v>
      </c>
      <c r="AF4325" s="13" t="s">
        <v>60</v>
      </c>
      <c r="AG4325" s="13">
        <v>29377528</v>
      </c>
      <c r="AH4325" s="13">
        <v>32117290</v>
      </c>
      <c r="AI4325" s="13" t="s">
        <v>60</v>
      </c>
      <c r="AJ4325" s="13">
        <v>32117290</v>
      </c>
      <c r="AK4325" s="13" t="s">
        <v>40585</v>
      </c>
      <c r="AL4325" s="13" t="s">
        <v>50</v>
      </c>
      <c r="AM4325" s="13" t="s">
        <v>40586</v>
      </c>
      <c r="AN4325" s="13" t="s">
        <v>66</v>
      </c>
      <c r="AO4325" s="13" t="s">
        <v>40587</v>
      </c>
      <c r="AP4325" s="21" t="s">
        <v>40588</v>
      </c>
      <c r="AQ4325" s="13" t="s">
        <v>50</v>
      </c>
      <c r="AR4325" s="13" t="s">
        <v>50</v>
      </c>
    </row>
    <row r="4326" spans="1:44" ht="15" thickBot="1">
      <c r="A4326" s="4" t="s">
        <v>40589</v>
      </c>
      <c r="B4326" s="7" t="s">
        <v>50</v>
      </c>
      <c r="C4326" s="6">
        <v>40544</v>
      </c>
      <c r="D4326" s="7" t="s">
        <v>45</v>
      </c>
      <c r="E4326" s="7" t="s">
        <v>46</v>
      </c>
      <c r="F4326" s="7" t="s">
        <v>70</v>
      </c>
      <c r="G4326" s="7" t="s">
        <v>87</v>
      </c>
      <c r="H4326" s="7" t="s">
        <v>37888</v>
      </c>
      <c r="I4326" s="7" t="s">
        <v>50</v>
      </c>
      <c r="J4326" s="6">
        <v>45475</v>
      </c>
      <c r="K4326" s="7" t="s">
        <v>191</v>
      </c>
      <c r="L4326" s="7" t="s">
        <v>52</v>
      </c>
      <c r="M4326" s="7" t="s">
        <v>16217</v>
      </c>
      <c r="N4326" s="7" t="s">
        <v>720</v>
      </c>
      <c r="O4326" s="7" t="s">
        <v>40590</v>
      </c>
      <c r="P4326" s="5">
        <v>2023</v>
      </c>
      <c r="Q4326" s="7" t="s">
        <v>135</v>
      </c>
      <c r="R4326" s="34" t="s">
        <v>40591</v>
      </c>
      <c r="S4326" s="34" t="s">
        <v>40592</v>
      </c>
      <c r="T4326" s="7" t="s">
        <v>40593</v>
      </c>
      <c r="U4326" s="7" t="s">
        <v>40594</v>
      </c>
      <c r="V4326" s="7">
        <v>5200000</v>
      </c>
      <c r="W4326" s="7" t="s">
        <v>60</v>
      </c>
      <c r="X4326" s="7">
        <v>5200000</v>
      </c>
      <c r="Y4326" s="7" t="s">
        <v>81</v>
      </c>
      <c r="Z4326" s="7">
        <v>9</v>
      </c>
      <c r="AA4326" s="7">
        <v>25200000</v>
      </c>
      <c r="AB4326" s="7" t="s">
        <v>139</v>
      </c>
      <c r="AC4326" s="7">
        <v>32118399</v>
      </c>
      <c r="AD4326" s="7" t="s">
        <v>73</v>
      </c>
      <c r="AE4326" s="7">
        <v>171807172</v>
      </c>
      <c r="AF4326" s="7" t="s">
        <v>60</v>
      </c>
      <c r="AG4326" s="7">
        <v>171807172</v>
      </c>
      <c r="AH4326" s="7">
        <v>180391322</v>
      </c>
      <c r="AI4326" s="7" t="s">
        <v>60</v>
      </c>
      <c r="AJ4326" s="7">
        <v>180391322</v>
      </c>
      <c r="AK4326" s="7" t="s">
        <v>40595</v>
      </c>
      <c r="AL4326" s="7" t="s">
        <v>50</v>
      </c>
      <c r="AM4326" s="7" t="s">
        <v>40596</v>
      </c>
      <c r="AN4326" s="7" t="s">
        <v>66</v>
      </c>
      <c r="AO4326" s="7" t="s">
        <v>40597</v>
      </c>
      <c r="AP4326" s="22" t="s">
        <v>40598</v>
      </c>
      <c r="AQ4326" s="7" t="s">
        <v>50</v>
      </c>
      <c r="AR4326" s="7" t="s">
        <v>50</v>
      </c>
    </row>
    <row r="4327" spans="1:44" ht="15" thickBot="1">
      <c r="A4327" s="10" t="s">
        <v>40599</v>
      </c>
      <c r="B4327" s="13" t="s">
        <v>50</v>
      </c>
      <c r="C4327" s="12">
        <v>43344</v>
      </c>
      <c r="D4327" s="13" t="s">
        <v>45</v>
      </c>
      <c r="E4327" s="13" t="s">
        <v>46</v>
      </c>
      <c r="F4327" s="13" t="s">
        <v>70</v>
      </c>
      <c r="G4327" s="13" t="s">
        <v>87</v>
      </c>
      <c r="H4327" s="13" t="s">
        <v>50</v>
      </c>
      <c r="I4327" s="13" t="s">
        <v>50</v>
      </c>
      <c r="J4327" s="12">
        <v>45474</v>
      </c>
      <c r="K4327" s="13" t="s">
        <v>116</v>
      </c>
      <c r="L4327" s="13" t="s">
        <v>178</v>
      </c>
      <c r="M4327" s="13" t="s">
        <v>40600</v>
      </c>
      <c r="N4327" s="13" t="s">
        <v>30672</v>
      </c>
      <c r="O4327" s="13" t="s">
        <v>40601</v>
      </c>
      <c r="P4327" s="11">
        <v>2041</v>
      </c>
      <c r="Q4327" s="13" t="s">
        <v>545</v>
      </c>
      <c r="R4327" s="33" t="s">
        <v>40602</v>
      </c>
      <c r="S4327" s="33" t="s">
        <v>40603</v>
      </c>
      <c r="T4327" s="13" t="s">
        <v>40604</v>
      </c>
      <c r="U4327" s="13" t="s">
        <v>50</v>
      </c>
      <c r="V4327" s="13">
        <v>900000000000</v>
      </c>
      <c r="W4327" s="13" t="s">
        <v>9628</v>
      </c>
      <c r="X4327" s="13">
        <v>55035234</v>
      </c>
      <c r="Y4327" s="13" t="s">
        <v>50</v>
      </c>
      <c r="Z4327" s="13">
        <v>7</v>
      </c>
      <c r="AA4327" s="13">
        <v>900000000000</v>
      </c>
      <c r="AB4327" s="13" t="s">
        <v>9628</v>
      </c>
      <c r="AC4327" s="13">
        <v>55035234</v>
      </c>
      <c r="AD4327" s="13" t="s">
        <v>178</v>
      </c>
      <c r="AE4327" s="13">
        <v>88035235</v>
      </c>
      <c r="AF4327" s="13" t="s">
        <v>60</v>
      </c>
      <c r="AG4327" s="13">
        <v>88035235</v>
      </c>
      <c r="AH4327" s="13">
        <v>88035235</v>
      </c>
      <c r="AI4327" s="13" t="s">
        <v>60</v>
      </c>
      <c r="AJ4327" s="13">
        <v>88035235</v>
      </c>
      <c r="AK4327" s="13" t="s">
        <v>40605</v>
      </c>
      <c r="AL4327" s="13" t="s">
        <v>50</v>
      </c>
      <c r="AM4327" s="13" t="s">
        <v>40606</v>
      </c>
      <c r="AN4327" s="13" t="s">
        <v>253</v>
      </c>
      <c r="AO4327" s="13" t="s">
        <v>50</v>
      </c>
      <c r="AP4327" s="21" t="s">
        <v>40607</v>
      </c>
      <c r="AQ4327" s="13" t="s">
        <v>50</v>
      </c>
      <c r="AR4327" s="13" t="s">
        <v>255</v>
      </c>
    </row>
    <row r="4328" spans="1:44" ht="15" thickBot="1">
      <c r="A4328" s="4" t="s">
        <v>12298</v>
      </c>
      <c r="B4328" s="7" t="s">
        <v>50</v>
      </c>
      <c r="C4328" s="6">
        <v>40960</v>
      </c>
      <c r="D4328" s="7" t="s">
        <v>45</v>
      </c>
      <c r="E4328" s="7" t="s">
        <v>46</v>
      </c>
      <c r="F4328" s="7" t="s">
        <v>70</v>
      </c>
      <c r="G4328" s="7" t="s">
        <v>160</v>
      </c>
      <c r="H4328" s="7" t="s">
        <v>516</v>
      </c>
      <c r="I4328" s="7" t="s">
        <v>50</v>
      </c>
      <c r="J4328" s="6">
        <v>45476</v>
      </c>
      <c r="K4328" s="7" t="s">
        <v>72</v>
      </c>
      <c r="L4328" s="7" t="s">
        <v>178</v>
      </c>
      <c r="M4328" s="7" t="s">
        <v>12300</v>
      </c>
      <c r="N4328" s="7" t="s">
        <v>270</v>
      </c>
      <c r="O4328" s="7" t="s">
        <v>12301</v>
      </c>
      <c r="P4328" s="5">
        <v>2126</v>
      </c>
      <c r="Q4328" s="7" t="s">
        <v>245</v>
      </c>
      <c r="R4328" s="34" t="s">
        <v>12302</v>
      </c>
      <c r="S4328" s="34" t="s">
        <v>12303</v>
      </c>
      <c r="T4328" s="7" t="s">
        <v>12304</v>
      </c>
      <c r="U4328" s="7" t="s">
        <v>12305</v>
      </c>
      <c r="V4328" s="7">
        <v>4168500000</v>
      </c>
      <c r="W4328" s="7" t="s">
        <v>250</v>
      </c>
      <c r="X4328" s="7">
        <v>49916475</v>
      </c>
      <c r="Y4328" s="7" t="s">
        <v>50</v>
      </c>
      <c r="Z4328" s="7">
        <v>20</v>
      </c>
      <c r="AA4328" s="7">
        <v>4168500000</v>
      </c>
      <c r="AB4328" s="7" t="s">
        <v>250</v>
      </c>
      <c r="AC4328" s="7">
        <v>49916475</v>
      </c>
      <c r="AD4328" s="7" t="s">
        <v>178</v>
      </c>
      <c r="AE4328" s="7">
        <v>3112949328</v>
      </c>
      <c r="AF4328" s="7" t="s">
        <v>60</v>
      </c>
      <c r="AG4328" s="7">
        <v>3112949328</v>
      </c>
      <c r="AH4328" s="7">
        <v>3376186264</v>
      </c>
      <c r="AI4328" s="7" t="s">
        <v>60</v>
      </c>
      <c r="AJ4328" s="7">
        <v>3376186264</v>
      </c>
      <c r="AK4328" s="7" t="s">
        <v>40608</v>
      </c>
      <c r="AL4328" s="7" t="s">
        <v>50</v>
      </c>
      <c r="AM4328" s="7" t="s">
        <v>12307</v>
      </c>
      <c r="AN4328" s="7" t="s">
        <v>66</v>
      </c>
      <c r="AO4328" s="7" t="s">
        <v>12308</v>
      </c>
      <c r="AP4328" s="22" t="s">
        <v>12309</v>
      </c>
      <c r="AQ4328" s="7" t="s">
        <v>50</v>
      </c>
      <c r="AR4328" s="7" t="s">
        <v>50</v>
      </c>
    </row>
    <row r="4329" spans="1:44" ht="15" thickBot="1">
      <c r="A4329" s="10" t="s">
        <v>40609</v>
      </c>
      <c r="B4329" s="13" t="s">
        <v>50</v>
      </c>
      <c r="C4329" s="12">
        <v>43466</v>
      </c>
      <c r="D4329" s="13" t="s">
        <v>45</v>
      </c>
      <c r="E4329" s="13" t="s">
        <v>46</v>
      </c>
      <c r="F4329" s="13" t="s">
        <v>70</v>
      </c>
      <c r="G4329" s="13" t="s">
        <v>114</v>
      </c>
      <c r="H4329" s="13" t="s">
        <v>3294</v>
      </c>
      <c r="I4329" s="13" t="s">
        <v>50</v>
      </c>
      <c r="J4329" s="12">
        <v>45476</v>
      </c>
      <c r="K4329" s="13" t="s">
        <v>50</v>
      </c>
      <c r="L4329" s="13" t="s">
        <v>178</v>
      </c>
      <c r="M4329" s="13" t="s">
        <v>40610</v>
      </c>
      <c r="N4329" s="13" t="s">
        <v>40611</v>
      </c>
      <c r="O4329" s="13" t="s">
        <v>40612</v>
      </c>
      <c r="P4329" s="11">
        <v>2140</v>
      </c>
      <c r="Q4329" s="13" t="s">
        <v>545</v>
      </c>
      <c r="R4329" s="33" t="s">
        <v>40613</v>
      </c>
      <c r="S4329" s="33" t="s">
        <v>40614</v>
      </c>
      <c r="T4329" s="13" t="s">
        <v>40615</v>
      </c>
      <c r="U4329" s="13">
        <v>62811202395</v>
      </c>
      <c r="V4329" s="13" t="s">
        <v>50</v>
      </c>
      <c r="W4329" s="13" t="s">
        <v>50</v>
      </c>
      <c r="X4329" s="13" t="s">
        <v>50</v>
      </c>
      <c r="Y4329" s="13" t="s">
        <v>171</v>
      </c>
      <c r="Z4329" s="13">
        <v>6</v>
      </c>
      <c r="AA4329" s="13" t="s">
        <v>50</v>
      </c>
      <c r="AB4329" s="13" t="s">
        <v>50</v>
      </c>
      <c r="AC4329" s="13" t="s">
        <v>50</v>
      </c>
      <c r="AD4329" s="13" t="s">
        <v>178</v>
      </c>
      <c r="AE4329" s="13">
        <v>36581910</v>
      </c>
      <c r="AF4329" s="13" t="s">
        <v>60</v>
      </c>
      <c r="AG4329" s="13">
        <v>36581910</v>
      </c>
      <c r="AH4329" s="13">
        <v>36581910</v>
      </c>
      <c r="AI4329" s="13" t="s">
        <v>60</v>
      </c>
      <c r="AJ4329" s="13">
        <v>36581910</v>
      </c>
      <c r="AK4329" s="13" t="s">
        <v>40616</v>
      </c>
      <c r="AL4329" s="13" t="s">
        <v>50</v>
      </c>
      <c r="AM4329" s="13" t="s">
        <v>40617</v>
      </c>
      <c r="AN4329" s="13" t="s">
        <v>66</v>
      </c>
      <c r="AO4329" s="13" t="s">
        <v>40618</v>
      </c>
      <c r="AP4329" s="21" t="s">
        <v>40619</v>
      </c>
      <c r="AQ4329" s="13" t="s">
        <v>50</v>
      </c>
      <c r="AR4329" s="13" t="s">
        <v>50</v>
      </c>
    </row>
    <row r="4330" spans="1:44" ht="15" thickBot="1">
      <c r="A4330" s="4" t="s">
        <v>40620</v>
      </c>
      <c r="B4330" s="7" t="s">
        <v>50</v>
      </c>
      <c r="C4330" s="6">
        <v>44614</v>
      </c>
      <c r="D4330" s="7" t="s">
        <v>45</v>
      </c>
      <c r="E4330" s="7" t="s">
        <v>46</v>
      </c>
      <c r="F4330" s="7" t="s">
        <v>70</v>
      </c>
      <c r="G4330" s="7" t="s">
        <v>87</v>
      </c>
      <c r="H4330" s="7" t="s">
        <v>50</v>
      </c>
      <c r="I4330" s="7" t="s">
        <v>50</v>
      </c>
      <c r="J4330" s="6">
        <v>45476</v>
      </c>
      <c r="K4330" s="7" t="s">
        <v>50</v>
      </c>
      <c r="L4330" s="7" t="s">
        <v>467</v>
      </c>
      <c r="M4330" s="7" t="s">
        <v>8235</v>
      </c>
      <c r="N4330" s="7" t="s">
        <v>37690</v>
      </c>
      <c r="O4330" s="7" t="s">
        <v>40621</v>
      </c>
      <c r="P4330" s="5">
        <v>2165</v>
      </c>
      <c r="Q4330" s="7" t="s">
        <v>545</v>
      </c>
      <c r="R4330" s="34" t="s">
        <v>40622</v>
      </c>
      <c r="S4330" s="34" t="s">
        <v>40623</v>
      </c>
      <c r="T4330" s="7" t="s">
        <v>40624</v>
      </c>
      <c r="U4330" s="7" t="s">
        <v>50</v>
      </c>
      <c r="V4330" s="7">
        <v>16000000000</v>
      </c>
      <c r="W4330" s="7" t="s">
        <v>9628</v>
      </c>
      <c r="X4330" s="7">
        <v>976137</v>
      </c>
      <c r="Y4330" s="7" t="s">
        <v>467</v>
      </c>
      <c r="Z4330" s="7">
        <v>4</v>
      </c>
      <c r="AA4330" s="7">
        <v>16000000000</v>
      </c>
      <c r="AB4330" s="7" t="s">
        <v>9628</v>
      </c>
      <c r="AC4330" s="7">
        <v>976137</v>
      </c>
      <c r="AD4330" s="7" t="s">
        <v>467</v>
      </c>
      <c r="AE4330" s="7">
        <v>57700000000</v>
      </c>
      <c r="AF4330" s="7" t="s">
        <v>9628</v>
      </c>
      <c r="AG4330" s="7">
        <v>3569280</v>
      </c>
      <c r="AH4330" s="7">
        <v>57700000000</v>
      </c>
      <c r="AI4330" s="7" t="s">
        <v>9628</v>
      </c>
      <c r="AJ4330" s="7">
        <v>3569280</v>
      </c>
      <c r="AK4330" s="7" t="s">
        <v>26540</v>
      </c>
      <c r="AL4330" s="7" t="s">
        <v>50</v>
      </c>
      <c r="AM4330" s="7" t="s">
        <v>40625</v>
      </c>
      <c r="AN4330" s="7" t="s">
        <v>66</v>
      </c>
      <c r="AO4330" s="7" t="s">
        <v>40626</v>
      </c>
      <c r="AP4330" s="22" t="s">
        <v>40627</v>
      </c>
      <c r="AQ4330" s="7" t="s">
        <v>50</v>
      </c>
      <c r="AR4330" s="7" t="s">
        <v>50</v>
      </c>
    </row>
    <row r="4331" spans="1:44" ht="15" thickBot="1">
      <c r="A4331" s="10" t="s">
        <v>40628</v>
      </c>
      <c r="B4331" s="13" t="s">
        <v>50</v>
      </c>
      <c r="C4331" s="12">
        <v>41640</v>
      </c>
      <c r="D4331" s="13" t="s">
        <v>45</v>
      </c>
      <c r="E4331" s="13" t="s">
        <v>46</v>
      </c>
      <c r="F4331" s="13" t="s">
        <v>47</v>
      </c>
      <c r="G4331" s="26" t="s">
        <v>54946</v>
      </c>
      <c r="H4331" s="13" t="s">
        <v>40629</v>
      </c>
      <c r="I4331" s="13" t="s">
        <v>50</v>
      </c>
      <c r="J4331" s="12">
        <v>45475</v>
      </c>
      <c r="K4331" s="13" t="s">
        <v>116</v>
      </c>
      <c r="L4331" s="13" t="s">
        <v>62</v>
      </c>
      <c r="M4331" s="13" t="s">
        <v>40630</v>
      </c>
      <c r="N4331" s="13" t="s">
        <v>10777</v>
      </c>
      <c r="O4331" s="13" t="s">
        <v>40631</v>
      </c>
      <c r="P4331" s="11">
        <v>2186</v>
      </c>
      <c r="Q4331" s="13" t="s">
        <v>520</v>
      </c>
      <c r="R4331" s="33" t="s">
        <v>40632</v>
      </c>
      <c r="S4331" s="33" t="s">
        <v>40633</v>
      </c>
      <c r="T4331" s="13" t="s">
        <v>40634</v>
      </c>
      <c r="U4331" s="13" t="s">
        <v>40635</v>
      </c>
      <c r="V4331" s="13">
        <v>12000000</v>
      </c>
      <c r="W4331" s="13" t="s">
        <v>60</v>
      </c>
      <c r="X4331" s="13">
        <v>12000000</v>
      </c>
      <c r="Y4331" s="13" t="s">
        <v>61</v>
      </c>
      <c r="Z4331" s="13">
        <v>2</v>
      </c>
      <c r="AA4331" s="13">
        <v>12000000</v>
      </c>
      <c r="AB4331" s="13" t="s">
        <v>60</v>
      </c>
      <c r="AC4331" s="13">
        <v>12000000</v>
      </c>
      <c r="AD4331" s="13" t="s">
        <v>62</v>
      </c>
      <c r="AE4331" s="13">
        <v>22000000</v>
      </c>
      <c r="AF4331" s="13" t="s">
        <v>60</v>
      </c>
      <c r="AG4331" s="13">
        <v>22000000</v>
      </c>
      <c r="AH4331" s="13">
        <v>22000000</v>
      </c>
      <c r="AI4331" s="13" t="s">
        <v>60</v>
      </c>
      <c r="AJ4331" s="13">
        <v>22000000</v>
      </c>
      <c r="AK4331" s="13" t="s">
        <v>50</v>
      </c>
      <c r="AL4331" s="13" t="s">
        <v>50</v>
      </c>
      <c r="AM4331" s="13" t="s">
        <v>40636</v>
      </c>
      <c r="AN4331" s="13" t="s">
        <v>66</v>
      </c>
      <c r="AO4331" s="13" t="s">
        <v>40637</v>
      </c>
      <c r="AP4331" s="21" t="s">
        <v>40638</v>
      </c>
      <c r="AQ4331" s="13" t="s">
        <v>50</v>
      </c>
      <c r="AR4331" s="13" t="s">
        <v>50</v>
      </c>
    </row>
    <row r="4332" spans="1:44" ht="15" thickBot="1">
      <c r="A4332" s="4" t="s">
        <v>40639</v>
      </c>
      <c r="B4332" s="7" t="s">
        <v>50</v>
      </c>
      <c r="C4332" s="6">
        <v>44228</v>
      </c>
      <c r="D4332" s="7" t="s">
        <v>45</v>
      </c>
      <c r="E4332" s="7" t="s">
        <v>46</v>
      </c>
      <c r="F4332" s="7" t="s">
        <v>47</v>
      </c>
      <c r="G4332" s="7" t="s">
        <v>145</v>
      </c>
      <c r="H4332" s="7" t="s">
        <v>1126</v>
      </c>
      <c r="I4332" s="7" t="s">
        <v>50</v>
      </c>
      <c r="J4332" s="6">
        <v>45475</v>
      </c>
      <c r="K4332" s="7" t="s">
        <v>116</v>
      </c>
      <c r="L4332" s="7" t="s">
        <v>62</v>
      </c>
      <c r="M4332" s="7" t="s">
        <v>40640</v>
      </c>
      <c r="N4332" s="7" t="s">
        <v>40641</v>
      </c>
      <c r="O4332" s="7" t="s">
        <v>40642</v>
      </c>
      <c r="P4332" s="5">
        <v>2218</v>
      </c>
      <c r="Q4332" s="7" t="s">
        <v>1334</v>
      </c>
      <c r="R4332" s="34" t="s">
        <v>40643</v>
      </c>
      <c r="S4332" s="34" t="s">
        <v>40644</v>
      </c>
      <c r="T4332" s="7" t="s">
        <v>40645</v>
      </c>
      <c r="U4332" s="7" t="s">
        <v>50</v>
      </c>
      <c r="V4332" s="7">
        <v>105000000</v>
      </c>
      <c r="W4332" s="7" t="s">
        <v>60</v>
      </c>
      <c r="X4332" s="7">
        <v>105000000</v>
      </c>
      <c r="Y4332" s="7" t="s">
        <v>61</v>
      </c>
      <c r="Z4332" s="7">
        <v>1</v>
      </c>
      <c r="AA4332" s="7">
        <v>105000000</v>
      </c>
      <c r="AB4332" s="7" t="s">
        <v>60</v>
      </c>
      <c r="AC4332" s="7">
        <v>105000000</v>
      </c>
      <c r="AD4332" s="7" t="s">
        <v>62</v>
      </c>
      <c r="AE4332" s="7">
        <v>105000000</v>
      </c>
      <c r="AF4332" s="7" t="s">
        <v>60</v>
      </c>
      <c r="AG4332" s="7">
        <v>105000000</v>
      </c>
      <c r="AH4332" s="7">
        <v>105000000</v>
      </c>
      <c r="AI4332" s="7" t="s">
        <v>60</v>
      </c>
      <c r="AJ4332" s="7">
        <v>105000000</v>
      </c>
      <c r="AK4332" s="7" t="s">
        <v>50</v>
      </c>
      <c r="AL4332" s="7" t="s">
        <v>50</v>
      </c>
      <c r="AM4332" s="7" t="s">
        <v>40646</v>
      </c>
      <c r="AN4332" s="7" t="s">
        <v>66</v>
      </c>
      <c r="AO4332" s="7" t="s">
        <v>40647</v>
      </c>
      <c r="AP4332" s="7" t="s">
        <v>50</v>
      </c>
      <c r="AQ4332" s="22" t="s">
        <v>40648</v>
      </c>
      <c r="AR4332" s="7" t="s">
        <v>50</v>
      </c>
    </row>
    <row r="4333" spans="1:44" ht="15" thickBot="1">
      <c r="A4333" s="10" t="s">
        <v>40649</v>
      </c>
      <c r="B4333" s="13" t="s">
        <v>50</v>
      </c>
      <c r="C4333" s="12">
        <v>39083</v>
      </c>
      <c r="D4333" s="13" t="s">
        <v>45</v>
      </c>
      <c r="E4333" s="13" t="s">
        <v>46</v>
      </c>
      <c r="F4333" s="13" t="s">
        <v>47</v>
      </c>
      <c r="G4333" s="26" t="s">
        <v>54946</v>
      </c>
      <c r="H4333" s="13" t="s">
        <v>2081</v>
      </c>
      <c r="I4333" s="13" t="s">
        <v>50</v>
      </c>
      <c r="J4333" s="12">
        <v>45481</v>
      </c>
      <c r="K4333" s="13" t="s">
        <v>116</v>
      </c>
      <c r="L4333" s="13" t="s">
        <v>162</v>
      </c>
      <c r="M4333" s="13" t="s">
        <v>14814</v>
      </c>
      <c r="N4333" s="13" t="s">
        <v>17093</v>
      </c>
      <c r="O4333" s="13" t="s">
        <v>40650</v>
      </c>
      <c r="P4333" s="11">
        <v>2308</v>
      </c>
      <c r="Q4333" s="13" t="s">
        <v>1571</v>
      </c>
      <c r="R4333" s="33" t="s">
        <v>40651</v>
      </c>
      <c r="S4333" s="33" t="s">
        <v>40652</v>
      </c>
      <c r="T4333" s="13" t="s">
        <v>40653</v>
      </c>
      <c r="U4333" s="13">
        <v>16103548850</v>
      </c>
      <c r="V4333" s="13">
        <v>2000000</v>
      </c>
      <c r="W4333" s="13" t="s">
        <v>60</v>
      </c>
      <c r="X4333" s="13">
        <v>2000000</v>
      </c>
      <c r="Y4333" s="13" t="s">
        <v>61</v>
      </c>
      <c r="Z4333" s="13">
        <v>19</v>
      </c>
      <c r="AA4333" s="13">
        <v>1946000</v>
      </c>
      <c r="AB4333" s="13" t="s">
        <v>60</v>
      </c>
      <c r="AC4333" s="13">
        <v>1946000</v>
      </c>
      <c r="AD4333" s="13" t="s">
        <v>62</v>
      </c>
      <c r="AE4333" s="13">
        <v>438727250</v>
      </c>
      <c r="AF4333" s="13" t="s">
        <v>60</v>
      </c>
      <c r="AG4333" s="13">
        <v>438727250</v>
      </c>
      <c r="AH4333" s="13">
        <v>548582250</v>
      </c>
      <c r="AI4333" s="13" t="s">
        <v>60</v>
      </c>
      <c r="AJ4333" s="13">
        <v>548582250</v>
      </c>
      <c r="AK4333" s="13" t="s">
        <v>40654</v>
      </c>
      <c r="AL4333" s="13" t="s">
        <v>40655</v>
      </c>
      <c r="AM4333" s="13" t="s">
        <v>40656</v>
      </c>
      <c r="AN4333" s="13" t="s">
        <v>66</v>
      </c>
      <c r="AO4333" s="13" t="s">
        <v>40657</v>
      </c>
      <c r="AP4333" s="21" t="s">
        <v>40658</v>
      </c>
      <c r="AQ4333" s="13" t="s">
        <v>50</v>
      </c>
      <c r="AR4333" s="13" t="s">
        <v>50</v>
      </c>
    </row>
    <row r="4334" spans="1:44" ht="15" thickBot="1">
      <c r="A4334" s="4" t="s">
        <v>40659</v>
      </c>
      <c r="B4334" s="7" t="s">
        <v>50</v>
      </c>
      <c r="C4334" s="6">
        <v>38353</v>
      </c>
      <c r="D4334" s="7" t="s">
        <v>45</v>
      </c>
      <c r="E4334" s="7" t="s">
        <v>46</v>
      </c>
      <c r="F4334" s="7" t="s">
        <v>638</v>
      </c>
      <c r="G4334" s="7" t="s">
        <v>145</v>
      </c>
      <c r="H4334" s="7" t="s">
        <v>825</v>
      </c>
      <c r="I4334" s="7" t="s">
        <v>50</v>
      </c>
      <c r="J4334" s="6">
        <v>45474</v>
      </c>
      <c r="K4334" s="7" t="s">
        <v>282</v>
      </c>
      <c r="L4334" s="7" t="s">
        <v>290</v>
      </c>
      <c r="M4334" s="7" t="s">
        <v>40660</v>
      </c>
      <c r="N4334" s="7" t="s">
        <v>2092</v>
      </c>
      <c r="O4334" s="7" t="s">
        <v>40661</v>
      </c>
      <c r="P4334" s="5">
        <v>2365</v>
      </c>
      <c r="Q4334" s="7" t="s">
        <v>1080</v>
      </c>
      <c r="R4334" s="34" t="s">
        <v>40662</v>
      </c>
      <c r="S4334" s="34" t="s">
        <v>40663</v>
      </c>
      <c r="T4334" s="7" t="s">
        <v>40664</v>
      </c>
      <c r="U4334" s="7" t="s">
        <v>40665</v>
      </c>
      <c r="V4334" s="7">
        <v>300000000</v>
      </c>
      <c r="W4334" s="7" t="s">
        <v>60</v>
      </c>
      <c r="X4334" s="7">
        <v>300000000</v>
      </c>
      <c r="Y4334" s="7" t="s">
        <v>171</v>
      </c>
      <c r="Z4334" s="7">
        <v>7</v>
      </c>
      <c r="AA4334" s="7">
        <v>300000000</v>
      </c>
      <c r="AB4334" s="7" t="s">
        <v>60</v>
      </c>
      <c r="AC4334" s="7">
        <v>300000000</v>
      </c>
      <c r="AD4334" s="7" t="s">
        <v>290</v>
      </c>
      <c r="AE4334" s="7">
        <v>500000000</v>
      </c>
      <c r="AF4334" s="7" t="s">
        <v>60</v>
      </c>
      <c r="AG4334" s="7">
        <v>500000000</v>
      </c>
      <c r="AH4334" s="7">
        <v>2300000000</v>
      </c>
      <c r="AI4334" s="7" t="s">
        <v>60</v>
      </c>
      <c r="AJ4334" s="7">
        <v>2300000000</v>
      </c>
      <c r="AK4334" s="7" t="s">
        <v>40666</v>
      </c>
      <c r="AL4334" s="7" t="s">
        <v>24519</v>
      </c>
      <c r="AM4334" s="7" t="s">
        <v>40667</v>
      </c>
      <c r="AN4334" s="7" t="s">
        <v>66</v>
      </c>
      <c r="AO4334" s="7" t="s">
        <v>40668</v>
      </c>
      <c r="AP4334" s="22" t="s">
        <v>40669</v>
      </c>
      <c r="AQ4334" s="7" t="s">
        <v>50</v>
      </c>
      <c r="AR4334" s="7" t="s">
        <v>50</v>
      </c>
    </row>
    <row r="4335" spans="1:44" ht="15" thickBot="1">
      <c r="A4335" s="10" t="s">
        <v>40670</v>
      </c>
      <c r="B4335" s="13" t="s">
        <v>50</v>
      </c>
      <c r="C4335" s="12">
        <v>39814</v>
      </c>
      <c r="D4335" s="13" t="s">
        <v>45</v>
      </c>
      <c r="E4335" s="13" t="s">
        <v>46</v>
      </c>
      <c r="F4335" s="13" t="s">
        <v>47</v>
      </c>
      <c r="G4335" s="27" t="s">
        <v>54945</v>
      </c>
      <c r="H4335" s="13" t="s">
        <v>50</v>
      </c>
      <c r="I4335" s="13" t="s">
        <v>50</v>
      </c>
      <c r="J4335" s="12">
        <v>45476</v>
      </c>
      <c r="K4335" s="13" t="s">
        <v>282</v>
      </c>
      <c r="L4335" s="13" t="s">
        <v>162</v>
      </c>
      <c r="M4335" s="13" t="s">
        <v>40671</v>
      </c>
      <c r="N4335" s="13" t="s">
        <v>40672</v>
      </c>
      <c r="O4335" s="13" t="s">
        <v>40673</v>
      </c>
      <c r="P4335" s="11">
        <v>2460</v>
      </c>
      <c r="Q4335" s="13" t="s">
        <v>93</v>
      </c>
      <c r="R4335" s="33" t="s">
        <v>40674</v>
      </c>
      <c r="S4335" s="30" t="s">
        <v>50</v>
      </c>
      <c r="T4335" s="13" t="s">
        <v>40675</v>
      </c>
      <c r="U4335" s="13" t="s">
        <v>40676</v>
      </c>
      <c r="V4335" s="13">
        <v>335000000</v>
      </c>
      <c r="W4335" s="13" t="s">
        <v>60</v>
      </c>
      <c r="X4335" s="13">
        <v>335000000</v>
      </c>
      <c r="Y4335" s="13" t="s">
        <v>61</v>
      </c>
      <c r="Z4335" s="13">
        <v>3</v>
      </c>
      <c r="AA4335" s="13" t="s">
        <v>50</v>
      </c>
      <c r="AB4335" s="13" t="s">
        <v>50</v>
      </c>
      <c r="AC4335" s="13" t="s">
        <v>50</v>
      </c>
      <c r="AD4335" s="13" t="s">
        <v>50</v>
      </c>
      <c r="AE4335" s="13" t="s">
        <v>50</v>
      </c>
      <c r="AF4335" s="13" t="s">
        <v>50</v>
      </c>
      <c r="AG4335" s="13" t="s">
        <v>50</v>
      </c>
      <c r="AH4335" s="13">
        <v>585000000</v>
      </c>
      <c r="AI4335" s="13" t="s">
        <v>60</v>
      </c>
      <c r="AJ4335" s="13">
        <v>585000000</v>
      </c>
      <c r="AK4335" s="13" t="s">
        <v>40677</v>
      </c>
      <c r="AL4335" s="13" t="s">
        <v>50</v>
      </c>
      <c r="AM4335" s="13" t="s">
        <v>40678</v>
      </c>
      <c r="AN4335" s="13" t="s">
        <v>66</v>
      </c>
      <c r="AO4335" s="13" t="s">
        <v>40679</v>
      </c>
      <c r="AP4335" s="21" t="s">
        <v>40680</v>
      </c>
      <c r="AQ4335" s="13" t="s">
        <v>50</v>
      </c>
      <c r="AR4335" s="13" t="s">
        <v>50</v>
      </c>
    </row>
    <row r="4336" spans="1:44" ht="15" thickBot="1">
      <c r="A4336" s="4" t="s">
        <v>40681</v>
      </c>
      <c r="B4336" s="7" t="s">
        <v>50</v>
      </c>
      <c r="C4336" s="6">
        <v>43112</v>
      </c>
      <c r="D4336" s="7" t="s">
        <v>45</v>
      </c>
      <c r="E4336" s="7" t="s">
        <v>46</v>
      </c>
      <c r="F4336" s="7" t="s">
        <v>70</v>
      </c>
      <c r="G4336" s="26" t="s">
        <v>54946</v>
      </c>
      <c r="H4336" s="7" t="s">
        <v>13387</v>
      </c>
      <c r="I4336" s="7" t="s">
        <v>50</v>
      </c>
      <c r="J4336" s="6">
        <v>45476</v>
      </c>
      <c r="K4336" s="7" t="s">
        <v>116</v>
      </c>
      <c r="L4336" s="7" t="s">
        <v>241</v>
      </c>
      <c r="M4336" s="7" t="s">
        <v>40682</v>
      </c>
      <c r="N4336" s="7" t="s">
        <v>1403</v>
      </c>
      <c r="O4336" s="7" t="s">
        <v>40683</v>
      </c>
      <c r="P4336" s="5">
        <v>2463</v>
      </c>
      <c r="Q4336" s="7" t="s">
        <v>245</v>
      </c>
      <c r="R4336" s="28" t="s">
        <v>40684</v>
      </c>
      <c r="S4336" s="34" t="s">
        <v>40685</v>
      </c>
      <c r="T4336" s="7" t="s">
        <v>40686</v>
      </c>
      <c r="U4336" s="7">
        <v>9667839433</v>
      </c>
      <c r="V4336" s="7">
        <v>420000000</v>
      </c>
      <c r="W4336" s="7" t="s">
        <v>250</v>
      </c>
      <c r="X4336" s="7">
        <v>5029367</v>
      </c>
      <c r="Y4336" s="7" t="s">
        <v>154</v>
      </c>
      <c r="Z4336" s="7">
        <v>2</v>
      </c>
      <c r="AA4336" s="7">
        <v>420000000</v>
      </c>
      <c r="AB4336" s="7" t="s">
        <v>250</v>
      </c>
      <c r="AC4336" s="7">
        <v>5029367</v>
      </c>
      <c r="AD4336" s="7" t="s">
        <v>241</v>
      </c>
      <c r="AE4336" s="7">
        <v>423000000</v>
      </c>
      <c r="AF4336" s="7" t="s">
        <v>250</v>
      </c>
      <c r="AG4336" s="7">
        <v>5068804</v>
      </c>
      <c r="AH4336" s="7">
        <v>423000000</v>
      </c>
      <c r="AI4336" s="7" t="s">
        <v>250</v>
      </c>
      <c r="AJ4336" s="7">
        <v>5068804</v>
      </c>
      <c r="AK4336" s="7" t="s">
        <v>40687</v>
      </c>
      <c r="AL4336" s="7" t="s">
        <v>50</v>
      </c>
      <c r="AM4336" s="7" t="s">
        <v>40688</v>
      </c>
      <c r="AN4336" s="7" t="s">
        <v>66</v>
      </c>
      <c r="AO4336" s="7" t="s">
        <v>40689</v>
      </c>
      <c r="AP4336" s="22" t="s">
        <v>40690</v>
      </c>
      <c r="AQ4336" s="7" t="s">
        <v>50</v>
      </c>
      <c r="AR4336" s="7" t="s">
        <v>50</v>
      </c>
    </row>
    <row r="4337" spans="1:44" ht="15" thickBot="1">
      <c r="A4337" s="10" t="s">
        <v>40691</v>
      </c>
      <c r="B4337" s="13" t="s">
        <v>50</v>
      </c>
      <c r="C4337" s="12">
        <v>42156</v>
      </c>
      <c r="D4337" s="13" t="s">
        <v>45</v>
      </c>
      <c r="E4337" s="13" t="s">
        <v>46</v>
      </c>
      <c r="F4337" s="13" t="s">
        <v>70</v>
      </c>
      <c r="G4337" s="13" t="s">
        <v>87</v>
      </c>
      <c r="H4337" s="13" t="s">
        <v>3294</v>
      </c>
      <c r="I4337" s="13" t="s">
        <v>50</v>
      </c>
      <c r="J4337" s="12">
        <v>45475</v>
      </c>
      <c r="K4337" s="13" t="s">
        <v>191</v>
      </c>
      <c r="L4337" s="13" t="s">
        <v>131</v>
      </c>
      <c r="M4337" s="13" t="s">
        <v>40692</v>
      </c>
      <c r="N4337" s="13" t="s">
        <v>17075</v>
      </c>
      <c r="O4337" s="13" t="s">
        <v>40693</v>
      </c>
      <c r="P4337" s="11">
        <v>2519</v>
      </c>
      <c r="Q4337" s="13" t="s">
        <v>360</v>
      </c>
      <c r="R4337" s="33" t="s">
        <v>40694</v>
      </c>
      <c r="S4337" s="33" t="s">
        <v>40695</v>
      </c>
      <c r="T4337" s="13" t="s">
        <v>40696</v>
      </c>
      <c r="U4337" s="13" t="s">
        <v>40697</v>
      </c>
      <c r="V4337" s="13">
        <v>80000000</v>
      </c>
      <c r="W4337" s="13" t="s">
        <v>209</v>
      </c>
      <c r="X4337" s="13">
        <v>85764212</v>
      </c>
      <c r="Y4337" s="13" t="s">
        <v>154</v>
      </c>
      <c r="Z4337" s="13">
        <v>6</v>
      </c>
      <c r="AA4337" s="13">
        <v>8500000</v>
      </c>
      <c r="AB4337" s="13" t="s">
        <v>209</v>
      </c>
      <c r="AC4337" s="13">
        <v>9807043</v>
      </c>
      <c r="AD4337" s="13" t="s">
        <v>241</v>
      </c>
      <c r="AE4337" s="13">
        <v>9200000</v>
      </c>
      <c r="AF4337" s="13" t="s">
        <v>209</v>
      </c>
      <c r="AG4337" s="13">
        <v>10596439</v>
      </c>
      <c r="AH4337" s="13">
        <v>105200000</v>
      </c>
      <c r="AI4337" s="13" t="s">
        <v>209</v>
      </c>
      <c r="AJ4337" s="13">
        <v>113906184</v>
      </c>
      <c r="AK4337" s="13" t="s">
        <v>40698</v>
      </c>
      <c r="AL4337" s="13" t="s">
        <v>50</v>
      </c>
      <c r="AM4337" s="13" t="s">
        <v>40699</v>
      </c>
      <c r="AN4337" s="13" t="s">
        <v>66</v>
      </c>
      <c r="AO4337" s="13" t="s">
        <v>40700</v>
      </c>
      <c r="AP4337" s="21" t="s">
        <v>40701</v>
      </c>
      <c r="AQ4337" s="13" t="s">
        <v>50</v>
      </c>
      <c r="AR4337" s="13" t="s">
        <v>50</v>
      </c>
    </row>
    <row r="4338" spans="1:44" ht="15" thickBot="1">
      <c r="A4338" s="4" t="s">
        <v>40702</v>
      </c>
      <c r="B4338" s="7" t="s">
        <v>50</v>
      </c>
      <c r="C4338" s="6">
        <v>42125</v>
      </c>
      <c r="D4338" s="7" t="s">
        <v>45</v>
      </c>
      <c r="E4338" s="7" t="s">
        <v>46</v>
      </c>
      <c r="F4338" s="7" t="s">
        <v>70</v>
      </c>
      <c r="G4338" s="7" t="s">
        <v>87</v>
      </c>
      <c r="H4338" s="7" t="s">
        <v>7108</v>
      </c>
      <c r="I4338" s="7" t="s">
        <v>50</v>
      </c>
      <c r="J4338" s="6">
        <v>45474</v>
      </c>
      <c r="K4338" s="7" t="s">
        <v>116</v>
      </c>
      <c r="L4338" s="7" t="s">
        <v>178</v>
      </c>
      <c r="M4338" s="7" t="s">
        <v>40703</v>
      </c>
      <c r="N4338" s="7" t="s">
        <v>75</v>
      </c>
      <c r="O4338" s="7" t="s">
        <v>40704</v>
      </c>
      <c r="P4338" s="5">
        <v>2548</v>
      </c>
      <c r="Q4338" s="7" t="s">
        <v>77</v>
      </c>
      <c r="R4338" s="34" t="s">
        <v>40705</v>
      </c>
      <c r="S4338" s="34" t="s">
        <v>40706</v>
      </c>
      <c r="T4338" s="7" t="s">
        <v>40707</v>
      </c>
      <c r="U4338" s="7" t="s">
        <v>50</v>
      </c>
      <c r="V4338" s="7">
        <v>5187766</v>
      </c>
      <c r="W4338" s="7" t="s">
        <v>60</v>
      </c>
      <c r="X4338" s="7">
        <v>5187766</v>
      </c>
      <c r="Y4338" s="7" t="s">
        <v>50</v>
      </c>
      <c r="Z4338" s="7">
        <v>7</v>
      </c>
      <c r="AA4338" s="7">
        <v>5187766</v>
      </c>
      <c r="AB4338" s="7" t="s">
        <v>60</v>
      </c>
      <c r="AC4338" s="7">
        <v>5187766</v>
      </c>
      <c r="AD4338" s="7" t="s">
        <v>178</v>
      </c>
      <c r="AE4338" s="7">
        <v>34259410</v>
      </c>
      <c r="AF4338" s="7" t="s">
        <v>60</v>
      </c>
      <c r="AG4338" s="7">
        <v>34259410</v>
      </c>
      <c r="AH4338" s="7">
        <v>34259410</v>
      </c>
      <c r="AI4338" s="7" t="s">
        <v>60</v>
      </c>
      <c r="AJ4338" s="7">
        <v>34259410</v>
      </c>
      <c r="AK4338" s="7" t="s">
        <v>40708</v>
      </c>
      <c r="AL4338" s="7" t="s">
        <v>50</v>
      </c>
      <c r="AM4338" s="7" t="s">
        <v>40709</v>
      </c>
      <c r="AN4338" s="7" t="s">
        <v>66</v>
      </c>
      <c r="AO4338" s="7" t="s">
        <v>40710</v>
      </c>
      <c r="AP4338" s="22" t="s">
        <v>40711</v>
      </c>
      <c r="AQ4338" s="7" t="s">
        <v>50</v>
      </c>
      <c r="AR4338" s="7" t="s">
        <v>50</v>
      </c>
    </row>
    <row r="4339" spans="1:44" ht="15" thickBot="1">
      <c r="A4339" s="10" t="s">
        <v>40712</v>
      </c>
      <c r="B4339" s="13" t="s">
        <v>50</v>
      </c>
      <c r="C4339" s="12">
        <v>33970</v>
      </c>
      <c r="D4339" s="13" t="s">
        <v>45</v>
      </c>
      <c r="E4339" s="13" t="s">
        <v>46</v>
      </c>
      <c r="F4339" s="13" t="s">
        <v>47</v>
      </c>
      <c r="G4339" s="13" t="s">
        <v>160</v>
      </c>
      <c r="H4339" s="13" t="s">
        <v>2199</v>
      </c>
      <c r="I4339" s="13" t="s">
        <v>50</v>
      </c>
      <c r="J4339" s="12">
        <v>45478</v>
      </c>
      <c r="K4339" s="13" t="s">
        <v>51</v>
      </c>
      <c r="L4339" s="13" t="s">
        <v>162</v>
      </c>
      <c r="M4339" s="13" t="s">
        <v>3222</v>
      </c>
      <c r="N4339" s="13" t="s">
        <v>3223</v>
      </c>
      <c r="O4339" s="13" t="s">
        <v>40713</v>
      </c>
      <c r="P4339" s="11">
        <v>2557</v>
      </c>
      <c r="Q4339" s="13" t="s">
        <v>50</v>
      </c>
      <c r="R4339" s="33" t="s">
        <v>40714</v>
      </c>
      <c r="S4339" s="33" t="s">
        <v>40715</v>
      </c>
      <c r="T4339" s="13" t="s">
        <v>40716</v>
      </c>
      <c r="U4339" s="13">
        <v>114036917575</v>
      </c>
      <c r="V4339" s="13">
        <v>250000000</v>
      </c>
      <c r="W4339" s="13" t="s">
        <v>1085</v>
      </c>
      <c r="X4339" s="13">
        <v>183647309</v>
      </c>
      <c r="Y4339" s="13" t="s">
        <v>61</v>
      </c>
      <c r="Z4339" s="13">
        <v>12</v>
      </c>
      <c r="AA4339" s="13" t="s">
        <v>50</v>
      </c>
      <c r="AB4339" s="13" t="s">
        <v>50</v>
      </c>
      <c r="AC4339" s="13" t="s">
        <v>50</v>
      </c>
      <c r="AD4339" s="13" t="s">
        <v>62</v>
      </c>
      <c r="AE4339" s="13">
        <v>2500037000</v>
      </c>
      <c r="AF4339" s="13" t="s">
        <v>60</v>
      </c>
      <c r="AG4339" s="13">
        <v>2500037000</v>
      </c>
      <c r="AH4339" s="13">
        <v>5278519543</v>
      </c>
      <c r="AI4339" s="13" t="s">
        <v>60</v>
      </c>
      <c r="AJ4339" s="13">
        <v>5278519543</v>
      </c>
      <c r="AK4339" s="13" t="s">
        <v>40717</v>
      </c>
      <c r="AL4339" s="13" t="s">
        <v>50</v>
      </c>
      <c r="AM4339" s="13" t="s">
        <v>40718</v>
      </c>
      <c r="AN4339" s="13" t="s">
        <v>66</v>
      </c>
      <c r="AO4339" s="13" t="s">
        <v>40719</v>
      </c>
      <c r="AP4339" s="21" t="s">
        <v>40720</v>
      </c>
      <c r="AQ4339" s="13" t="s">
        <v>50</v>
      </c>
      <c r="AR4339" s="13" t="s">
        <v>50</v>
      </c>
    </row>
    <row r="4340" spans="1:44" ht="15" thickBot="1">
      <c r="A4340" s="4" t="s">
        <v>40721</v>
      </c>
      <c r="B4340" s="7" t="s">
        <v>50</v>
      </c>
      <c r="C4340" s="6">
        <v>34790</v>
      </c>
      <c r="D4340" s="7" t="s">
        <v>45</v>
      </c>
      <c r="E4340" s="7" t="s">
        <v>46</v>
      </c>
      <c r="F4340" s="7" t="s">
        <v>47</v>
      </c>
      <c r="G4340" s="7" t="s">
        <v>114</v>
      </c>
      <c r="H4340" s="7" t="s">
        <v>2081</v>
      </c>
      <c r="I4340" s="7" t="s">
        <v>50</v>
      </c>
      <c r="J4340" s="6">
        <v>45481</v>
      </c>
      <c r="K4340" s="7" t="s">
        <v>161</v>
      </c>
      <c r="L4340" s="7" t="s">
        <v>162</v>
      </c>
      <c r="M4340" s="7" t="s">
        <v>40722</v>
      </c>
      <c r="N4340" s="7" t="s">
        <v>4079</v>
      </c>
      <c r="O4340" s="7" t="s">
        <v>40723</v>
      </c>
      <c r="P4340" s="5">
        <v>2570</v>
      </c>
      <c r="Q4340" s="7" t="s">
        <v>360</v>
      </c>
      <c r="R4340" s="34" t="s">
        <v>40724</v>
      </c>
      <c r="S4340" s="34" t="s">
        <v>40725</v>
      </c>
      <c r="T4340" s="7" t="s">
        <v>40726</v>
      </c>
      <c r="U4340" s="7" t="s">
        <v>40727</v>
      </c>
      <c r="V4340" s="7">
        <v>750000000</v>
      </c>
      <c r="W4340" s="7" t="s">
        <v>60</v>
      </c>
      <c r="X4340" s="7">
        <v>750000000</v>
      </c>
      <c r="Y4340" s="7" t="s">
        <v>61</v>
      </c>
      <c r="Z4340" s="7">
        <v>8</v>
      </c>
      <c r="AA4340" s="7" t="s">
        <v>50</v>
      </c>
      <c r="AB4340" s="7" t="s">
        <v>50</v>
      </c>
      <c r="AC4340" s="7" t="s">
        <v>50</v>
      </c>
      <c r="AD4340" s="7" t="s">
        <v>50</v>
      </c>
      <c r="AE4340" s="7" t="s">
        <v>50</v>
      </c>
      <c r="AF4340" s="7" t="s">
        <v>50</v>
      </c>
      <c r="AG4340" s="7" t="s">
        <v>50</v>
      </c>
      <c r="AH4340" s="7">
        <v>11189206554</v>
      </c>
      <c r="AI4340" s="7" t="s">
        <v>60</v>
      </c>
      <c r="AJ4340" s="7">
        <v>11189206554</v>
      </c>
      <c r="AK4340" s="7" t="s">
        <v>50</v>
      </c>
      <c r="AL4340" s="7" t="s">
        <v>38284</v>
      </c>
      <c r="AM4340" s="7" t="s">
        <v>40728</v>
      </c>
      <c r="AN4340" s="7" t="s">
        <v>66</v>
      </c>
      <c r="AO4340" s="7" t="s">
        <v>40729</v>
      </c>
      <c r="AP4340" s="7" t="s">
        <v>50</v>
      </c>
      <c r="AQ4340" s="22" t="s">
        <v>40730</v>
      </c>
      <c r="AR4340" s="7" t="s">
        <v>50</v>
      </c>
    </row>
    <row r="4341" spans="1:44" ht="15" thickBot="1">
      <c r="A4341" s="10" t="s">
        <v>40731</v>
      </c>
      <c r="B4341" s="13" t="s">
        <v>50</v>
      </c>
      <c r="C4341" s="12">
        <v>42370</v>
      </c>
      <c r="D4341" s="13" t="s">
        <v>45</v>
      </c>
      <c r="E4341" s="13" t="s">
        <v>46</v>
      </c>
      <c r="F4341" s="13" t="s">
        <v>70</v>
      </c>
      <c r="G4341" s="13" t="s">
        <v>87</v>
      </c>
      <c r="H4341" s="13" t="s">
        <v>50</v>
      </c>
      <c r="I4341" s="13" t="s">
        <v>50</v>
      </c>
      <c r="J4341" s="12">
        <v>45475</v>
      </c>
      <c r="K4341" s="13" t="s">
        <v>116</v>
      </c>
      <c r="L4341" s="13" t="s">
        <v>467</v>
      </c>
      <c r="M4341" s="13" t="s">
        <v>40732</v>
      </c>
      <c r="N4341" s="13" t="s">
        <v>13912</v>
      </c>
      <c r="O4341" s="13" t="s">
        <v>40733</v>
      </c>
      <c r="P4341" s="11">
        <v>2777</v>
      </c>
      <c r="Q4341" s="13" t="s">
        <v>245</v>
      </c>
      <c r="R4341" s="33" t="s">
        <v>40734</v>
      </c>
      <c r="S4341" s="33" t="s">
        <v>40735</v>
      </c>
      <c r="T4341" s="13" t="s">
        <v>40736</v>
      </c>
      <c r="U4341" s="13" t="s">
        <v>50</v>
      </c>
      <c r="V4341" s="13">
        <v>133000000</v>
      </c>
      <c r="W4341" s="13" t="s">
        <v>250</v>
      </c>
      <c r="X4341" s="13">
        <v>1593043</v>
      </c>
      <c r="Y4341" s="13" t="s">
        <v>467</v>
      </c>
      <c r="Z4341" s="13">
        <v>4</v>
      </c>
      <c r="AA4341" s="13">
        <v>133000000</v>
      </c>
      <c r="AB4341" s="13" t="s">
        <v>250</v>
      </c>
      <c r="AC4341" s="13">
        <v>1593043</v>
      </c>
      <c r="AD4341" s="13" t="s">
        <v>467</v>
      </c>
      <c r="AE4341" s="13">
        <v>240600000</v>
      </c>
      <c r="AF4341" s="13" t="s">
        <v>250</v>
      </c>
      <c r="AG4341" s="13">
        <v>3055991</v>
      </c>
      <c r="AH4341" s="13">
        <v>240600000</v>
      </c>
      <c r="AI4341" s="13" t="s">
        <v>250</v>
      </c>
      <c r="AJ4341" s="13">
        <v>3055991</v>
      </c>
      <c r="AK4341" s="13" t="s">
        <v>40737</v>
      </c>
      <c r="AL4341" s="13" t="s">
        <v>50</v>
      </c>
      <c r="AM4341" s="13" t="s">
        <v>40738</v>
      </c>
      <c r="AN4341" s="13" t="s">
        <v>66</v>
      </c>
      <c r="AO4341" s="13" t="s">
        <v>40739</v>
      </c>
      <c r="AP4341" s="21" t="s">
        <v>40740</v>
      </c>
      <c r="AQ4341" s="13" t="s">
        <v>50</v>
      </c>
      <c r="AR4341" s="13" t="s">
        <v>50</v>
      </c>
    </row>
    <row r="4342" spans="1:44" ht="15" thickBot="1">
      <c r="A4342" s="4" t="s">
        <v>40741</v>
      </c>
      <c r="B4342" s="7" t="s">
        <v>50</v>
      </c>
      <c r="C4342" s="6">
        <v>42005</v>
      </c>
      <c r="D4342" s="7" t="s">
        <v>45</v>
      </c>
      <c r="E4342" s="7" t="s">
        <v>46</v>
      </c>
      <c r="F4342" s="7" t="s">
        <v>47</v>
      </c>
      <c r="G4342" s="7" t="s">
        <v>145</v>
      </c>
      <c r="H4342" s="7" t="s">
        <v>26651</v>
      </c>
      <c r="I4342" s="7" t="s">
        <v>50</v>
      </c>
      <c r="J4342" s="6">
        <v>45482</v>
      </c>
      <c r="K4342" s="7" t="s">
        <v>191</v>
      </c>
      <c r="L4342" s="7" t="s">
        <v>62</v>
      </c>
      <c r="M4342" s="7" t="s">
        <v>40742</v>
      </c>
      <c r="N4342" s="7" t="s">
        <v>694</v>
      </c>
      <c r="O4342" s="7" t="s">
        <v>40743</v>
      </c>
      <c r="P4342" s="5">
        <v>2788</v>
      </c>
      <c r="Q4342" s="7" t="s">
        <v>120</v>
      </c>
      <c r="R4342" s="34" t="s">
        <v>40744</v>
      </c>
      <c r="S4342" s="34" t="s">
        <v>40745</v>
      </c>
      <c r="T4342" s="7" t="s">
        <v>40746</v>
      </c>
      <c r="U4342" s="7" t="s">
        <v>40747</v>
      </c>
      <c r="V4342" s="7">
        <v>263000000</v>
      </c>
      <c r="W4342" s="7" t="s">
        <v>60</v>
      </c>
      <c r="X4342" s="7">
        <v>263000000</v>
      </c>
      <c r="Y4342" s="7" t="s">
        <v>61</v>
      </c>
      <c r="Z4342" s="7">
        <v>7</v>
      </c>
      <c r="AA4342" s="7">
        <v>263000000</v>
      </c>
      <c r="AB4342" s="7" t="s">
        <v>60</v>
      </c>
      <c r="AC4342" s="7">
        <v>263000000</v>
      </c>
      <c r="AD4342" s="7" t="s">
        <v>62</v>
      </c>
      <c r="AE4342" s="7">
        <v>694100000</v>
      </c>
      <c r="AF4342" s="7" t="s">
        <v>60</v>
      </c>
      <c r="AG4342" s="7">
        <v>694100000</v>
      </c>
      <c r="AH4342" s="7">
        <v>694100000</v>
      </c>
      <c r="AI4342" s="7" t="s">
        <v>60</v>
      </c>
      <c r="AJ4342" s="7">
        <v>694100000</v>
      </c>
      <c r="AK4342" s="7" t="s">
        <v>40748</v>
      </c>
      <c r="AL4342" s="7" t="s">
        <v>40749</v>
      </c>
      <c r="AM4342" s="7" t="s">
        <v>40750</v>
      </c>
      <c r="AN4342" s="7" t="s">
        <v>66</v>
      </c>
      <c r="AO4342" s="7" t="s">
        <v>40751</v>
      </c>
      <c r="AP4342" s="22" t="s">
        <v>40752</v>
      </c>
      <c r="AQ4342" s="7" t="s">
        <v>50</v>
      </c>
      <c r="AR4342" s="7" t="s">
        <v>50</v>
      </c>
    </row>
    <row r="4343" spans="1:44" ht="15" thickBot="1">
      <c r="A4343" s="10" t="s">
        <v>40753</v>
      </c>
      <c r="B4343" s="13" t="s">
        <v>50</v>
      </c>
      <c r="C4343" s="12">
        <v>43101</v>
      </c>
      <c r="D4343" s="13" t="s">
        <v>45</v>
      </c>
      <c r="E4343" s="13" t="s">
        <v>46</v>
      </c>
      <c r="F4343" s="13" t="s">
        <v>70</v>
      </c>
      <c r="G4343" s="13" t="s">
        <v>145</v>
      </c>
      <c r="H4343" s="13" t="s">
        <v>3527</v>
      </c>
      <c r="I4343" s="13" t="s">
        <v>50</v>
      </c>
      <c r="J4343" s="12">
        <v>45478</v>
      </c>
      <c r="K4343" s="13" t="s">
        <v>191</v>
      </c>
      <c r="L4343" s="13" t="s">
        <v>178</v>
      </c>
      <c r="M4343" s="13" t="s">
        <v>1823</v>
      </c>
      <c r="N4343" s="13" t="s">
        <v>40754</v>
      </c>
      <c r="O4343" s="13" t="s">
        <v>40755</v>
      </c>
      <c r="P4343" s="11">
        <v>2886</v>
      </c>
      <c r="Q4343" s="13" t="s">
        <v>93</v>
      </c>
      <c r="R4343" s="33" t="s">
        <v>40756</v>
      </c>
      <c r="S4343" s="33" t="s">
        <v>40757</v>
      </c>
      <c r="T4343" s="13" t="s">
        <v>50</v>
      </c>
      <c r="U4343" s="13" t="s">
        <v>50</v>
      </c>
      <c r="V4343" s="13">
        <v>49969197</v>
      </c>
      <c r="W4343" s="13" t="s">
        <v>60</v>
      </c>
      <c r="X4343" s="13">
        <v>49969197</v>
      </c>
      <c r="Y4343" s="13" t="s">
        <v>50</v>
      </c>
      <c r="Z4343" s="13">
        <v>2</v>
      </c>
      <c r="AA4343" s="13">
        <v>49969197</v>
      </c>
      <c r="AB4343" s="13" t="s">
        <v>60</v>
      </c>
      <c r="AC4343" s="13">
        <v>49969197</v>
      </c>
      <c r="AD4343" s="13" t="s">
        <v>178</v>
      </c>
      <c r="AE4343" s="13">
        <v>74969197</v>
      </c>
      <c r="AF4343" s="13" t="s">
        <v>60</v>
      </c>
      <c r="AG4343" s="13">
        <v>74969197</v>
      </c>
      <c r="AH4343" s="13">
        <v>74969197</v>
      </c>
      <c r="AI4343" s="13" t="s">
        <v>60</v>
      </c>
      <c r="AJ4343" s="13">
        <v>74969197</v>
      </c>
      <c r="AK4343" s="13" t="s">
        <v>50</v>
      </c>
      <c r="AL4343" s="13" t="s">
        <v>50</v>
      </c>
      <c r="AM4343" s="13" t="s">
        <v>40758</v>
      </c>
      <c r="AN4343" s="13" t="s">
        <v>66</v>
      </c>
      <c r="AO4343" s="13" t="s">
        <v>40759</v>
      </c>
      <c r="AP4343" s="21" t="s">
        <v>40760</v>
      </c>
      <c r="AQ4343" s="13" t="s">
        <v>50</v>
      </c>
      <c r="AR4343" s="13" t="s">
        <v>50</v>
      </c>
    </row>
    <row r="4344" spans="1:44" ht="15" thickBot="1">
      <c r="A4344" s="4" t="s">
        <v>40761</v>
      </c>
      <c r="B4344" s="7" t="s">
        <v>50</v>
      </c>
      <c r="C4344" s="6">
        <v>44927</v>
      </c>
      <c r="D4344" s="7" t="s">
        <v>45</v>
      </c>
      <c r="E4344" s="7" t="s">
        <v>46</v>
      </c>
      <c r="F4344" s="7" t="s">
        <v>70</v>
      </c>
      <c r="G4344" s="27" t="s">
        <v>54945</v>
      </c>
      <c r="H4344" s="7" t="s">
        <v>50</v>
      </c>
      <c r="I4344" s="7" t="s">
        <v>50</v>
      </c>
      <c r="J4344" s="6">
        <v>45476</v>
      </c>
      <c r="K4344" s="7" t="s">
        <v>50</v>
      </c>
      <c r="L4344" s="7" t="s">
        <v>467</v>
      </c>
      <c r="M4344" s="7" t="s">
        <v>40762</v>
      </c>
      <c r="N4344" s="7" t="s">
        <v>3085</v>
      </c>
      <c r="O4344" s="7" t="s">
        <v>40763</v>
      </c>
      <c r="P4344" s="5">
        <v>2932</v>
      </c>
      <c r="Q4344" s="7" t="s">
        <v>1334</v>
      </c>
      <c r="R4344" s="34" t="s">
        <v>40764</v>
      </c>
      <c r="S4344" s="34" t="s">
        <v>40765</v>
      </c>
      <c r="T4344" s="7" t="s">
        <v>40766</v>
      </c>
      <c r="U4344" s="7" t="s">
        <v>50</v>
      </c>
      <c r="V4344" s="7">
        <v>11500000</v>
      </c>
      <c r="W4344" s="7" t="s">
        <v>1338</v>
      </c>
      <c r="X4344" s="7">
        <v>7681137</v>
      </c>
      <c r="Y4344" s="7" t="s">
        <v>467</v>
      </c>
      <c r="Z4344" s="7">
        <v>1</v>
      </c>
      <c r="AA4344" s="7">
        <v>11500000</v>
      </c>
      <c r="AB4344" s="7" t="s">
        <v>1338</v>
      </c>
      <c r="AC4344" s="7">
        <v>7681137</v>
      </c>
      <c r="AD4344" s="7" t="s">
        <v>467</v>
      </c>
      <c r="AE4344" s="7">
        <v>11500000</v>
      </c>
      <c r="AF4344" s="7" t="s">
        <v>1338</v>
      </c>
      <c r="AG4344" s="7">
        <v>7681138</v>
      </c>
      <c r="AH4344" s="7">
        <v>11500000</v>
      </c>
      <c r="AI4344" s="7" t="s">
        <v>1338</v>
      </c>
      <c r="AJ4344" s="7">
        <v>7681138</v>
      </c>
      <c r="AK4344" s="7" t="s">
        <v>40767</v>
      </c>
      <c r="AL4344" s="7" t="s">
        <v>50</v>
      </c>
      <c r="AM4344" s="7" t="s">
        <v>40768</v>
      </c>
      <c r="AN4344" s="7" t="s">
        <v>253</v>
      </c>
      <c r="AO4344" s="7" t="s">
        <v>40769</v>
      </c>
      <c r="AP4344" s="22" t="s">
        <v>40770</v>
      </c>
      <c r="AQ4344" s="7" t="s">
        <v>50</v>
      </c>
      <c r="AR4344" s="7" t="s">
        <v>50</v>
      </c>
    </row>
    <row r="4345" spans="1:44" ht="15" thickBot="1">
      <c r="A4345" s="10" t="s">
        <v>40771</v>
      </c>
      <c r="B4345" s="13" t="s">
        <v>50</v>
      </c>
      <c r="C4345" s="12">
        <v>43466</v>
      </c>
      <c r="D4345" s="13" t="s">
        <v>45</v>
      </c>
      <c r="E4345" s="13" t="s">
        <v>46</v>
      </c>
      <c r="F4345" s="13" t="s">
        <v>70</v>
      </c>
      <c r="G4345" s="26" t="s">
        <v>54946</v>
      </c>
      <c r="H4345" s="13" t="s">
        <v>5883</v>
      </c>
      <c r="I4345" s="13" t="s">
        <v>50</v>
      </c>
      <c r="J4345" s="12">
        <v>45478</v>
      </c>
      <c r="K4345" s="13" t="s">
        <v>116</v>
      </c>
      <c r="L4345" s="13" t="s">
        <v>178</v>
      </c>
      <c r="M4345" s="13" t="s">
        <v>2466</v>
      </c>
      <c r="N4345" s="13" t="s">
        <v>432</v>
      </c>
      <c r="O4345" s="13" t="s">
        <v>40772</v>
      </c>
      <c r="P4345" s="11">
        <v>2940</v>
      </c>
      <c r="Q4345" s="13" t="s">
        <v>434</v>
      </c>
      <c r="R4345" s="33" t="s">
        <v>40773</v>
      </c>
      <c r="S4345" s="33" t="s">
        <v>40774</v>
      </c>
      <c r="T4345" s="13" t="s">
        <v>40775</v>
      </c>
      <c r="U4345" s="13" t="s">
        <v>40776</v>
      </c>
      <c r="V4345" s="13">
        <v>44979987</v>
      </c>
      <c r="W4345" s="13" t="s">
        <v>60</v>
      </c>
      <c r="X4345" s="13">
        <v>44979987</v>
      </c>
      <c r="Y4345" s="13" t="s">
        <v>50</v>
      </c>
      <c r="Z4345" s="13">
        <v>3</v>
      </c>
      <c r="AA4345" s="13">
        <v>44979987</v>
      </c>
      <c r="AB4345" s="13" t="s">
        <v>60</v>
      </c>
      <c r="AC4345" s="13">
        <v>44979987</v>
      </c>
      <c r="AD4345" s="13" t="s">
        <v>178</v>
      </c>
      <c r="AE4345" s="13">
        <v>129979987</v>
      </c>
      <c r="AF4345" s="13" t="s">
        <v>60</v>
      </c>
      <c r="AG4345" s="13">
        <v>129979987</v>
      </c>
      <c r="AH4345" s="13">
        <v>129979987</v>
      </c>
      <c r="AI4345" s="13" t="s">
        <v>60</v>
      </c>
      <c r="AJ4345" s="13">
        <v>129979987</v>
      </c>
      <c r="AK4345" s="13" t="s">
        <v>40777</v>
      </c>
      <c r="AL4345" s="13" t="s">
        <v>50</v>
      </c>
      <c r="AM4345" s="13" t="s">
        <v>40778</v>
      </c>
      <c r="AN4345" s="13" t="s">
        <v>66</v>
      </c>
      <c r="AO4345" s="13" t="s">
        <v>40779</v>
      </c>
      <c r="AP4345" s="21" t="s">
        <v>40780</v>
      </c>
      <c r="AQ4345" s="13" t="s">
        <v>50</v>
      </c>
      <c r="AR4345" s="13" t="s">
        <v>50</v>
      </c>
    </row>
    <row r="4346" spans="1:44" ht="15" thickBot="1">
      <c r="A4346" s="4" t="s">
        <v>40781</v>
      </c>
      <c r="B4346" s="7" t="s">
        <v>50</v>
      </c>
      <c r="C4346" s="6">
        <v>42005</v>
      </c>
      <c r="D4346" s="7" t="s">
        <v>45</v>
      </c>
      <c r="E4346" s="7" t="s">
        <v>46</v>
      </c>
      <c r="F4346" s="7" t="s">
        <v>70</v>
      </c>
      <c r="G4346" s="7" t="s">
        <v>145</v>
      </c>
      <c r="H4346" s="7" t="s">
        <v>7995</v>
      </c>
      <c r="I4346" s="7" t="s">
        <v>50</v>
      </c>
      <c r="J4346" s="6">
        <v>45474</v>
      </c>
      <c r="K4346" s="7" t="s">
        <v>116</v>
      </c>
      <c r="L4346" s="7" t="s">
        <v>178</v>
      </c>
      <c r="M4346" s="7" t="s">
        <v>40782</v>
      </c>
      <c r="N4346" s="7" t="s">
        <v>2022</v>
      </c>
      <c r="O4346" s="7" t="s">
        <v>40783</v>
      </c>
      <c r="P4346" s="5">
        <v>2947</v>
      </c>
      <c r="Q4346" s="7" t="s">
        <v>1116</v>
      </c>
      <c r="R4346" s="34" t="s">
        <v>40784</v>
      </c>
      <c r="S4346" s="34" t="s">
        <v>40785</v>
      </c>
      <c r="T4346" s="7" t="s">
        <v>40786</v>
      </c>
      <c r="U4346" s="7" t="s">
        <v>40787</v>
      </c>
      <c r="V4346" s="7">
        <v>2609266</v>
      </c>
      <c r="W4346" s="7" t="s">
        <v>60</v>
      </c>
      <c r="X4346" s="7">
        <v>2609266</v>
      </c>
      <c r="Y4346" s="7" t="s">
        <v>50</v>
      </c>
      <c r="Z4346" s="7">
        <v>4</v>
      </c>
      <c r="AA4346" s="7">
        <v>2609266</v>
      </c>
      <c r="AB4346" s="7" t="s">
        <v>60</v>
      </c>
      <c r="AC4346" s="7">
        <v>2609266</v>
      </c>
      <c r="AD4346" s="7" t="s">
        <v>178</v>
      </c>
      <c r="AE4346" s="7">
        <v>20409266</v>
      </c>
      <c r="AF4346" s="7" t="s">
        <v>60</v>
      </c>
      <c r="AG4346" s="7">
        <v>20409266</v>
      </c>
      <c r="AH4346" s="7">
        <v>22409266</v>
      </c>
      <c r="AI4346" s="7" t="s">
        <v>60</v>
      </c>
      <c r="AJ4346" s="7">
        <v>22409266</v>
      </c>
      <c r="AK4346" s="7" t="s">
        <v>40788</v>
      </c>
      <c r="AL4346" s="7" t="s">
        <v>50</v>
      </c>
      <c r="AM4346" s="7" t="s">
        <v>40789</v>
      </c>
      <c r="AN4346" s="7" t="s">
        <v>66</v>
      </c>
      <c r="AO4346" s="7" t="s">
        <v>40790</v>
      </c>
      <c r="AP4346" s="22" t="s">
        <v>40791</v>
      </c>
      <c r="AQ4346" s="7" t="s">
        <v>50</v>
      </c>
      <c r="AR4346" s="7" t="s">
        <v>50</v>
      </c>
    </row>
    <row r="4347" spans="1:44" ht="15" thickBot="1">
      <c r="A4347" s="10" t="s">
        <v>40792</v>
      </c>
      <c r="B4347" s="13" t="s">
        <v>50</v>
      </c>
      <c r="C4347" s="12">
        <v>41640</v>
      </c>
      <c r="D4347" s="13" t="s">
        <v>45</v>
      </c>
      <c r="E4347" s="13" t="s">
        <v>46</v>
      </c>
      <c r="F4347" s="13" t="s">
        <v>70</v>
      </c>
      <c r="G4347" s="13" t="s">
        <v>87</v>
      </c>
      <c r="H4347" s="13" t="s">
        <v>50</v>
      </c>
      <c r="I4347" s="13" t="s">
        <v>50</v>
      </c>
      <c r="J4347" s="12">
        <v>45481</v>
      </c>
      <c r="K4347" s="13" t="s">
        <v>50</v>
      </c>
      <c r="L4347" s="13" t="s">
        <v>290</v>
      </c>
      <c r="M4347" s="13" t="s">
        <v>40793</v>
      </c>
      <c r="N4347" s="13" t="s">
        <v>40794</v>
      </c>
      <c r="O4347" s="13" t="s">
        <v>40795</v>
      </c>
      <c r="P4347" s="11">
        <v>2948</v>
      </c>
      <c r="Q4347" s="13" t="s">
        <v>920</v>
      </c>
      <c r="R4347" s="33" t="s">
        <v>40796</v>
      </c>
      <c r="S4347" s="33" t="s">
        <v>40797</v>
      </c>
      <c r="T4347" s="13" t="s">
        <v>50</v>
      </c>
      <c r="U4347" s="13" t="s">
        <v>50</v>
      </c>
      <c r="V4347" s="13">
        <v>50000000</v>
      </c>
      <c r="W4347" s="13" t="s">
        <v>209</v>
      </c>
      <c r="X4347" s="13">
        <v>54160970</v>
      </c>
      <c r="Y4347" s="13" t="s">
        <v>290</v>
      </c>
      <c r="Z4347" s="13">
        <v>2</v>
      </c>
      <c r="AA4347" s="13">
        <v>50000000</v>
      </c>
      <c r="AB4347" s="13" t="s">
        <v>209</v>
      </c>
      <c r="AC4347" s="13">
        <v>54160970</v>
      </c>
      <c r="AD4347" s="13" t="s">
        <v>290</v>
      </c>
      <c r="AE4347" s="13">
        <v>91829803</v>
      </c>
      <c r="AF4347" s="13" t="s">
        <v>60</v>
      </c>
      <c r="AG4347" s="13">
        <v>91829803</v>
      </c>
      <c r="AH4347" s="13">
        <v>91829803</v>
      </c>
      <c r="AI4347" s="13" t="s">
        <v>60</v>
      </c>
      <c r="AJ4347" s="13">
        <v>91829803</v>
      </c>
      <c r="AK4347" s="13" t="s">
        <v>50</v>
      </c>
      <c r="AL4347" s="13" t="s">
        <v>50</v>
      </c>
      <c r="AM4347" s="13" t="s">
        <v>40798</v>
      </c>
      <c r="AN4347" s="13" t="s">
        <v>66</v>
      </c>
      <c r="AO4347" s="13" t="s">
        <v>40799</v>
      </c>
      <c r="AP4347" s="21" t="s">
        <v>40800</v>
      </c>
      <c r="AQ4347" s="13" t="s">
        <v>50</v>
      </c>
      <c r="AR4347" s="13" t="s">
        <v>50</v>
      </c>
    </row>
    <row r="4348" spans="1:44" ht="15" thickBot="1">
      <c r="A4348" s="4" t="s">
        <v>40801</v>
      </c>
      <c r="B4348" s="7" t="s">
        <v>50</v>
      </c>
      <c r="C4348" s="6">
        <v>43423</v>
      </c>
      <c r="D4348" s="7" t="s">
        <v>45</v>
      </c>
      <c r="E4348" s="7" t="s">
        <v>46</v>
      </c>
      <c r="F4348" s="7" t="s">
        <v>70</v>
      </c>
      <c r="G4348" s="26" t="s">
        <v>54946</v>
      </c>
      <c r="H4348" s="7" t="s">
        <v>40802</v>
      </c>
      <c r="I4348" s="7" t="s">
        <v>50</v>
      </c>
      <c r="J4348" s="6">
        <v>45482</v>
      </c>
      <c r="K4348" s="7" t="s">
        <v>116</v>
      </c>
      <c r="L4348" s="7" t="s">
        <v>241</v>
      </c>
      <c r="M4348" s="7" t="s">
        <v>40803</v>
      </c>
      <c r="N4348" s="7" t="s">
        <v>6508</v>
      </c>
      <c r="O4348" s="7" t="s">
        <v>40804</v>
      </c>
      <c r="P4348" s="5">
        <v>2949</v>
      </c>
      <c r="Q4348" s="7" t="s">
        <v>360</v>
      </c>
      <c r="R4348" s="34" t="s">
        <v>40805</v>
      </c>
      <c r="S4348" s="34" t="s">
        <v>40806</v>
      </c>
      <c r="T4348" s="7" t="s">
        <v>40807</v>
      </c>
      <c r="U4348" s="7" t="s">
        <v>50</v>
      </c>
      <c r="V4348" s="7">
        <v>5080000</v>
      </c>
      <c r="W4348" s="7" t="s">
        <v>209</v>
      </c>
      <c r="X4348" s="7">
        <v>5494755</v>
      </c>
      <c r="Y4348" s="7" t="s">
        <v>154</v>
      </c>
      <c r="Z4348" s="7">
        <v>4</v>
      </c>
      <c r="AA4348" s="7">
        <v>5080000</v>
      </c>
      <c r="AB4348" s="7" t="s">
        <v>209</v>
      </c>
      <c r="AC4348" s="7">
        <v>5494755</v>
      </c>
      <c r="AD4348" s="7" t="s">
        <v>241</v>
      </c>
      <c r="AE4348" s="7">
        <v>9662702</v>
      </c>
      <c r="AF4348" s="7" t="s">
        <v>60</v>
      </c>
      <c r="AG4348" s="7">
        <v>9662702</v>
      </c>
      <c r="AH4348" s="7">
        <v>9662702</v>
      </c>
      <c r="AI4348" s="7" t="s">
        <v>60</v>
      </c>
      <c r="AJ4348" s="7">
        <v>9662702</v>
      </c>
      <c r="AK4348" s="7" t="s">
        <v>40808</v>
      </c>
      <c r="AL4348" s="7" t="s">
        <v>50</v>
      </c>
      <c r="AM4348" s="7" t="s">
        <v>40809</v>
      </c>
      <c r="AN4348" s="7" t="s">
        <v>66</v>
      </c>
      <c r="AO4348" s="7" t="s">
        <v>40810</v>
      </c>
      <c r="AP4348" s="22" t="s">
        <v>40811</v>
      </c>
      <c r="AQ4348" s="7" t="s">
        <v>50</v>
      </c>
      <c r="AR4348" s="7" t="s">
        <v>50</v>
      </c>
    </row>
    <row r="4349" spans="1:44" ht="15" thickBot="1">
      <c r="A4349" s="10" t="s">
        <v>40812</v>
      </c>
      <c r="B4349" s="13" t="s">
        <v>50</v>
      </c>
      <c r="C4349" s="12">
        <v>42370</v>
      </c>
      <c r="D4349" s="13" t="s">
        <v>45</v>
      </c>
      <c r="E4349" s="13" t="s">
        <v>46</v>
      </c>
      <c r="F4349" s="13" t="s">
        <v>70</v>
      </c>
      <c r="G4349" s="13" t="s">
        <v>145</v>
      </c>
      <c r="H4349" s="13" t="s">
        <v>516</v>
      </c>
      <c r="I4349" s="13" t="s">
        <v>50</v>
      </c>
      <c r="J4349" s="12">
        <v>45474</v>
      </c>
      <c r="K4349" s="13" t="s">
        <v>282</v>
      </c>
      <c r="L4349" s="13" t="s">
        <v>178</v>
      </c>
      <c r="M4349" s="13" t="s">
        <v>40813</v>
      </c>
      <c r="N4349" s="13" t="s">
        <v>75</v>
      </c>
      <c r="O4349" s="13" t="s">
        <v>40814</v>
      </c>
      <c r="P4349" s="11">
        <v>2989</v>
      </c>
      <c r="Q4349" s="13" t="s">
        <v>77</v>
      </c>
      <c r="R4349" s="33" t="s">
        <v>40815</v>
      </c>
      <c r="S4349" s="33" t="s">
        <v>40816</v>
      </c>
      <c r="T4349" s="13" t="s">
        <v>40817</v>
      </c>
      <c r="U4349" s="13" t="s">
        <v>40818</v>
      </c>
      <c r="V4349" s="13">
        <v>50000000</v>
      </c>
      <c r="W4349" s="13" t="s">
        <v>60</v>
      </c>
      <c r="X4349" s="13">
        <v>50000000</v>
      </c>
      <c r="Y4349" s="13" t="s">
        <v>50</v>
      </c>
      <c r="Z4349" s="13">
        <v>10</v>
      </c>
      <c r="AA4349" s="13">
        <v>50000000</v>
      </c>
      <c r="AB4349" s="13" t="s">
        <v>60</v>
      </c>
      <c r="AC4349" s="13">
        <v>50000000</v>
      </c>
      <c r="AD4349" s="13" t="s">
        <v>178</v>
      </c>
      <c r="AE4349" s="13">
        <v>380345000</v>
      </c>
      <c r="AF4349" s="13" t="s">
        <v>60</v>
      </c>
      <c r="AG4349" s="13">
        <v>380345000</v>
      </c>
      <c r="AH4349" s="13">
        <v>380345000</v>
      </c>
      <c r="AI4349" s="13" t="s">
        <v>60</v>
      </c>
      <c r="AJ4349" s="13">
        <v>380345000</v>
      </c>
      <c r="AK4349" s="13" t="s">
        <v>40819</v>
      </c>
      <c r="AL4349" s="13" t="s">
        <v>50</v>
      </c>
      <c r="AM4349" s="13" t="s">
        <v>40820</v>
      </c>
      <c r="AN4349" s="13" t="s">
        <v>66</v>
      </c>
      <c r="AO4349" s="13" t="s">
        <v>40821</v>
      </c>
      <c r="AP4349" s="21" t="s">
        <v>40822</v>
      </c>
      <c r="AQ4349" s="13" t="s">
        <v>50</v>
      </c>
      <c r="AR4349" s="13" t="s">
        <v>50</v>
      </c>
    </row>
    <row r="4350" spans="1:44" ht="15" thickBot="1">
      <c r="A4350" s="4" t="s">
        <v>40823</v>
      </c>
      <c r="B4350" s="7" t="s">
        <v>50</v>
      </c>
      <c r="C4350" s="6">
        <v>44958</v>
      </c>
      <c r="D4350" s="7" t="s">
        <v>45</v>
      </c>
      <c r="E4350" s="7" t="s">
        <v>46</v>
      </c>
      <c r="F4350" s="7" t="s">
        <v>70</v>
      </c>
      <c r="G4350" s="27" t="s">
        <v>54945</v>
      </c>
      <c r="H4350" s="7" t="s">
        <v>50</v>
      </c>
      <c r="I4350" s="7" t="s">
        <v>50</v>
      </c>
      <c r="J4350" s="6">
        <v>45474</v>
      </c>
      <c r="K4350" s="7" t="s">
        <v>50</v>
      </c>
      <c r="L4350" s="7" t="s">
        <v>467</v>
      </c>
      <c r="M4350" s="7" t="s">
        <v>40824</v>
      </c>
      <c r="N4350" s="7" t="s">
        <v>75</v>
      </c>
      <c r="O4350" s="7" t="s">
        <v>40825</v>
      </c>
      <c r="P4350" s="5">
        <v>3224</v>
      </c>
      <c r="Q4350" s="7" t="s">
        <v>77</v>
      </c>
      <c r="R4350" s="34" t="s">
        <v>40826</v>
      </c>
      <c r="S4350" s="34" t="s">
        <v>40827</v>
      </c>
      <c r="T4350" s="7" t="s">
        <v>50</v>
      </c>
      <c r="U4350" s="7" t="s">
        <v>50</v>
      </c>
      <c r="V4350" s="7">
        <v>5499998</v>
      </c>
      <c r="W4350" s="7" t="s">
        <v>60</v>
      </c>
      <c r="X4350" s="7">
        <v>5499998</v>
      </c>
      <c r="Y4350" s="7" t="s">
        <v>467</v>
      </c>
      <c r="Z4350" s="7">
        <v>2</v>
      </c>
      <c r="AA4350" s="7">
        <v>5499998</v>
      </c>
      <c r="AB4350" s="7" t="s">
        <v>60</v>
      </c>
      <c r="AC4350" s="7">
        <v>5499998</v>
      </c>
      <c r="AD4350" s="7" t="s">
        <v>467</v>
      </c>
      <c r="AE4350" s="7">
        <v>6499998</v>
      </c>
      <c r="AF4350" s="7" t="s">
        <v>60</v>
      </c>
      <c r="AG4350" s="7">
        <v>6499998</v>
      </c>
      <c r="AH4350" s="7">
        <v>6499998</v>
      </c>
      <c r="AI4350" s="7" t="s">
        <v>60</v>
      </c>
      <c r="AJ4350" s="7">
        <v>6499998</v>
      </c>
      <c r="AK4350" s="7" t="s">
        <v>50</v>
      </c>
      <c r="AL4350" s="7" t="s">
        <v>50</v>
      </c>
      <c r="AM4350" s="7" t="s">
        <v>40828</v>
      </c>
      <c r="AN4350" s="7" t="s">
        <v>66</v>
      </c>
      <c r="AO4350" s="7" t="s">
        <v>40829</v>
      </c>
      <c r="AP4350" s="22" t="s">
        <v>40830</v>
      </c>
      <c r="AQ4350" s="7" t="s">
        <v>50</v>
      </c>
      <c r="AR4350" s="7" t="s">
        <v>50</v>
      </c>
    </row>
    <row r="4351" spans="1:44" ht="15" thickBot="1">
      <c r="A4351" s="10" t="s">
        <v>40831</v>
      </c>
      <c r="B4351" s="13" t="s">
        <v>50</v>
      </c>
      <c r="C4351" s="12">
        <v>42078</v>
      </c>
      <c r="D4351" s="13" t="s">
        <v>45</v>
      </c>
      <c r="E4351" s="13" t="s">
        <v>46</v>
      </c>
      <c r="F4351" s="13" t="s">
        <v>70</v>
      </c>
      <c r="G4351" s="26" t="s">
        <v>54946</v>
      </c>
      <c r="H4351" s="13" t="s">
        <v>1998</v>
      </c>
      <c r="I4351" s="13" t="s">
        <v>50</v>
      </c>
      <c r="J4351" s="12">
        <v>45475</v>
      </c>
      <c r="K4351" s="13" t="s">
        <v>191</v>
      </c>
      <c r="L4351" s="13" t="s">
        <v>178</v>
      </c>
      <c r="M4351" s="13" t="s">
        <v>9761</v>
      </c>
      <c r="N4351" s="13" t="s">
        <v>720</v>
      </c>
      <c r="O4351" s="13" t="s">
        <v>40832</v>
      </c>
      <c r="P4351" s="11">
        <v>3256</v>
      </c>
      <c r="Q4351" s="13" t="s">
        <v>135</v>
      </c>
      <c r="R4351" s="33" t="s">
        <v>40833</v>
      </c>
      <c r="S4351" s="33" t="s">
        <v>40834</v>
      </c>
      <c r="T4351" s="13" t="s">
        <v>40835</v>
      </c>
      <c r="U4351" s="13" t="s">
        <v>50</v>
      </c>
      <c r="V4351" s="13">
        <v>4000000</v>
      </c>
      <c r="W4351" s="13" t="s">
        <v>139</v>
      </c>
      <c r="X4351" s="13">
        <v>5053018</v>
      </c>
      <c r="Y4351" s="13" t="s">
        <v>50</v>
      </c>
      <c r="Z4351" s="13">
        <v>4</v>
      </c>
      <c r="AA4351" s="13">
        <v>4000000</v>
      </c>
      <c r="AB4351" s="13" t="s">
        <v>139</v>
      </c>
      <c r="AC4351" s="13">
        <v>5053018</v>
      </c>
      <c r="AD4351" s="13" t="s">
        <v>178</v>
      </c>
      <c r="AE4351" s="13">
        <v>10503000</v>
      </c>
      <c r="AF4351" s="13" t="s">
        <v>139</v>
      </c>
      <c r="AG4351" s="13">
        <v>13128129</v>
      </c>
      <c r="AH4351" s="13">
        <v>10503000</v>
      </c>
      <c r="AI4351" s="13" t="s">
        <v>139</v>
      </c>
      <c r="AJ4351" s="13">
        <v>13128129</v>
      </c>
      <c r="AK4351" s="13" t="s">
        <v>40836</v>
      </c>
      <c r="AL4351" s="13" t="s">
        <v>50</v>
      </c>
      <c r="AM4351" s="13" t="s">
        <v>40837</v>
      </c>
      <c r="AN4351" s="13" t="s">
        <v>66</v>
      </c>
      <c r="AO4351" s="13" t="s">
        <v>40838</v>
      </c>
      <c r="AP4351" s="21" t="s">
        <v>40839</v>
      </c>
      <c r="AQ4351" s="13" t="s">
        <v>50</v>
      </c>
      <c r="AR4351" s="13" t="s">
        <v>50</v>
      </c>
    </row>
    <row r="4352" spans="1:44" ht="15" thickBot="1">
      <c r="A4352" s="4" t="s">
        <v>40840</v>
      </c>
      <c r="B4352" s="7" t="s">
        <v>50</v>
      </c>
      <c r="C4352" s="6">
        <v>42379</v>
      </c>
      <c r="D4352" s="7" t="s">
        <v>45</v>
      </c>
      <c r="E4352" s="7" t="s">
        <v>46</v>
      </c>
      <c r="F4352" s="7" t="s">
        <v>70</v>
      </c>
      <c r="G4352" s="27" t="s">
        <v>54945</v>
      </c>
      <c r="H4352" s="7" t="s">
        <v>1091</v>
      </c>
      <c r="I4352" s="7" t="s">
        <v>50</v>
      </c>
      <c r="J4352" s="6">
        <v>45481</v>
      </c>
      <c r="K4352" s="7" t="s">
        <v>89</v>
      </c>
      <c r="L4352" s="7" t="s">
        <v>290</v>
      </c>
      <c r="M4352" s="7" t="s">
        <v>40841</v>
      </c>
      <c r="N4352" s="7" t="s">
        <v>1114</v>
      </c>
      <c r="O4352" s="7" t="s">
        <v>40842</v>
      </c>
      <c r="P4352" s="5">
        <v>3350</v>
      </c>
      <c r="Q4352" s="7" t="s">
        <v>1116</v>
      </c>
      <c r="R4352" s="34" t="s">
        <v>40843</v>
      </c>
      <c r="S4352" s="34" t="s">
        <v>40844</v>
      </c>
      <c r="T4352" s="7" t="s">
        <v>40845</v>
      </c>
      <c r="U4352" s="7" t="s">
        <v>40846</v>
      </c>
      <c r="V4352" s="7">
        <v>32500000</v>
      </c>
      <c r="W4352" s="7" t="s">
        <v>60</v>
      </c>
      <c r="X4352" s="7">
        <v>32500000</v>
      </c>
      <c r="Y4352" s="7" t="s">
        <v>290</v>
      </c>
      <c r="Z4352" s="7">
        <v>1</v>
      </c>
      <c r="AA4352" s="7">
        <v>32500000</v>
      </c>
      <c r="AB4352" s="7" t="s">
        <v>60</v>
      </c>
      <c r="AC4352" s="7">
        <v>32500000</v>
      </c>
      <c r="AD4352" s="7" t="s">
        <v>290</v>
      </c>
      <c r="AE4352" s="7">
        <v>32500000</v>
      </c>
      <c r="AF4352" s="7" t="s">
        <v>60</v>
      </c>
      <c r="AG4352" s="7">
        <v>32500000</v>
      </c>
      <c r="AH4352" s="7">
        <v>32500000</v>
      </c>
      <c r="AI4352" s="7" t="s">
        <v>60</v>
      </c>
      <c r="AJ4352" s="7">
        <v>32500000</v>
      </c>
      <c r="AK4352" s="7" t="s">
        <v>40847</v>
      </c>
      <c r="AL4352" s="7" t="s">
        <v>50</v>
      </c>
      <c r="AM4352" s="7" t="s">
        <v>40848</v>
      </c>
      <c r="AN4352" s="7" t="s">
        <v>66</v>
      </c>
      <c r="AO4352" s="7" t="s">
        <v>40849</v>
      </c>
      <c r="AP4352" s="22" t="s">
        <v>40850</v>
      </c>
      <c r="AQ4352" s="7" t="s">
        <v>50</v>
      </c>
      <c r="AR4352" s="7" t="s">
        <v>50</v>
      </c>
    </row>
    <row r="4353" spans="1:44" ht="15" thickBot="1">
      <c r="A4353" s="10" t="s">
        <v>40851</v>
      </c>
      <c r="B4353" s="13" t="s">
        <v>50</v>
      </c>
      <c r="C4353" s="12">
        <v>44197</v>
      </c>
      <c r="D4353" s="13" t="s">
        <v>45</v>
      </c>
      <c r="E4353" s="13" t="s">
        <v>46</v>
      </c>
      <c r="F4353" s="13" t="s">
        <v>70</v>
      </c>
      <c r="G4353" s="26" t="s">
        <v>54946</v>
      </c>
      <c r="H4353" s="13" t="s">
        <v>50</v>
      </c>
      <c r="I4353" s="13" t="s">
        <v>50</v>
      </c>
      <c r="J4353" s="12">
        <v>45481</v>
      </c>
      <c r="K4353" s="13" t="s">
        <v>116</v>
      </c>
      <c r="L4353" s="13" t="s">
        <v>467</v>
      </c>
      <c r="M4353" s="13" t="s">
        <v>40852</v>
      </c>
      <c r="N4353" s="13" t="s">
        <v>5823</v>
      </c>
      <c r="O4353" s="13" t="s">
        <v>40853</v>
      </c>
      <c r="P4353" s="11">
        <v>3362</v>
      </c>
      <c r="Q4353" s="13" t="s">
        <v>759</v>
      </c>
      <c r="R4353" s="33" t="s">
        <v>40854</v>
      </c>
      <c r="S4353" s="33" t="s">
        <v>40855</v>
      </c>
      <c r="T4353" s="13" t="s">
        <v>40856</v>
      </c>
      <c r="U4353" s="13">
        <v>13024672454</v>
      </c>
      <c r="V4353" s="13">
        <v>1000000</v>
      </c>
      <c r="W4353" s="13" t="s">
        <v>60</v>
      </c>
      <c r="X4353" s="13">
        <v>1000000</v>
      </c>
      <c r="Y4353" s="13" t="s">
        <v>467</v>
      </c>
      <c r="Z4353" s="13">
        <v>6</v>
      </c>
      <c r="AA4353" s="13">
        <v>1000000</v>
      </c>
      <c r="AB4353" s="13" t="s">
        <v>60</v>
      </c>
      <c r="AC4353" s="13">
        <v>1000000</v>
      </c>
      <c r="AD4353" s="13" t="s">
        <v>467</v>
      </c>
      <c r="AE4353" s="13">
        <v>5336128</v>
      </c>
      <c r="AF4353" s="13" t="s">
        <v>60</v>
      </c>
      <c r="AG4353" s="13">
        <v>5336128</v>
      </c>
      <c r="AH4353" s="13">
        <v>5336128</v>
      </c>
      <c r="AI4353" s="13" t="s">
        <v>60</v>
      </c>
      <c r="AJ4353" s="13">
        <v>5336128</v>
      </c>
      <c r="AK4353" s="13" t="s">
        <v>40857</v>
      </c>
      <c r="AL4353" s="13" t="s">
        <v>50</v>
      </c>
      <c r="AM4353" s="13" t="s">
        <v>40858</v>
      </c>
      <c r="AN4353" s="13" t="s">
        <v>66</v>
      </c>
      <c r="AO4353" s="13" t="s">
        <v>40859</v>
      </c>
      <c r="AP4353" s="21" t="s">
        <v>40860</v>
      </c>
      <c r="AQ4353" s="13" t="s">
        <v>50</v>
      </c>
      <c r="AR4353" s="13" t="s">
        <v>50</v>
      </c>
    </row>
    <row r="4354" spans="1:44" ht="15" thickBot="1">
      <c r="A4354" s="4" t="s">
        <v>40861</v>
      </c>
      <c r="B4354" s="7" t="s">
        <v>50</v>
      </c>
      <c r="C4354" s="6">
        <v>43466</v>
      </c>
      <c r="D4354" s="7" t="s">
        <v>45</v>
      </c>
      <c r="E4354" s="7" t="s">
        <v>46</v>
      </c>
      <c r="F4354" s="7" t="s">
        <v>70</v>
      </c>
      <c r="G4354" s="27" t="s">
        <v>54945</v>
      </c>
      <c r="H4354" s="7" t="s">
        <v>240</v>
      </c>
      <c r="I4354" s="7" t="s">
        <v>50</v>
      </c>
      <c r="J4354" s="6">
        <v>45474</v>
      </c>
      <c r="K4354" s="7" t="s">
        <v>50</v>
      </c>
      <c r="L4354" s="7" t="s">
        <v>467</v>
      </c>
      <c r="M4354" s="7" t="s">
        <v>40862</v>
      </c>
      <c r="N4354" s="7" t="s">
        <v>133</v>
      </c>
      <c r="O4354" s="7" t="s">
        <v>40863</v>
      </c>
      <c r="P4354" s="5">
        <v>3380</v>
      </c>
      <c r="Q4354" s="7" t="s">
        <v>135</v>
      </c>
      <c r="R4354" s="34" t="s">
        <v>40864</v>
      </c>
      <c r="S4354" s="34" t="s">
        <v>40865</v>
      </c>
      <c r="T4354" s="7" t="s">
        <v>50</v>
      </c>
      <c r="U4354" s="7" t="s">
        <v>50</v>
      </c>
      <c r="V4354" s="7" t="s">
        <v>50</v>
      </c>
      <c r="W4354" s="7" t="s">
        <v>50</v>
      </c>
      <c r="X4354" s="7" t="s">
        <v>50</v>
      </c>
      <c r="Y4354" s="7" t="s">
        <v>467</v>
      </c>
      <c r="Z4354" s="7">
        <v>2</v>
      </c>
      <c r="AA4354" s="7" t="s">
        <v>50</v>
      </c>
      <c r="AB4354" s="7" t="s">
        <v>50</v>
      </c>
      <c r="AC4354" s="7" t="s">
        <v>50</v>
      </c>
      <c r="AD4354" s="7" t="s">
        <v>467</v>
      </c>
      <c r="AE4354" s="7">
        <v>3000000</v>
      </c>
      <c r="AF4354" s="7" t="s">
        <v>139</v>
      </c>
      <c r="AG4354" s="7">
        <v>3698909</v>
      </c>
      <c r="AH4354" s="7">
        <v>3000000</v>
      </c>
      <c r="AI4354" s="7" t="s">
        <v>139</v>
      </c>
      <c r="AJ4354" s="7">
        <v>3698909</v>
      </c>
      <c r="AK4354" s="7" t="s">
        <v>40866</v>
      </c>
      <c r="AL4354" s="7" t="s">
        <v>50</v>
      </c>
      <c r="AM4354" s="7" t="s">
        <v>40867</v>
      </c>
      <c r="AN4354" s="7" t="s">
        <v>66</v>
      </c>
      <c r="AO4354" s="7" t="s">
        <v>40868</v>
      </c>
      <c r="AP4354" s="22" t="s">
        <v>40869</v>
      </c>
      <c r="AQ4354" s="7" t="s">
        <v>50</v>
      </c>
      <c r="AR4354" s="7" t="s">
        <v>50</v>
      </c>
    </row>
    <row r="4355" spans="1:44" ht="15" thickBot="1">
      <c r="A4355" s="10" t="s">
        <v>40870</v>
      </c>
      <c r="B4355" s="13" t="s">
        <v>50</v>
      </c>
      <c r="C4355" s="12">
        <v>44927</v>
      </c>
      <c r="D4355" s="13" t="s">
        <v>45</v>
      </c>
      <c r="E4355" s="13" t="s">
        <v>50</v>
      </c>
      <c r="F4355" s="13" t="s">
        <v>70</v>
      </c>
      <c r="G4355" s="26" t="s">
        <v>54946</v>
      </c>
      <c r="H4355" s="13" t="s">
        <v>50</v>
      </c>
      <c r="I4355" s="13" t="s">
        <v>50</v>
      </c>
      <c r="J4355" s="12">
        <v>45474</v>
      </c>
      <c r="K4355" s="13" t="s">
        <v>50</v>
      </c>
      <c r="L4355" s="13" t="s">
        <v>1624</v>
      </c>
      <c r="M4355" s="13" t="s">
        <v>40871</v>
      </c>
      <c r="N4355" s="13" t="s">
        <v>307</v>
      </c>
      <c r="O4355" s="13" t="s">
        <v>40872</v>
      </c>
      <c r="P4355" s="11">
        <v>3446</v>
      </c>
      <c r="Q4355" s="13" t="s">
        <v>245</v>
      </c>
      <c r="R4355" s="33" t="s">
        <v>40873</v>
      </c>
      <c r="S4355" s="33" t="s">
        <v>40874</v>
      </c>
      <c r="T4355" s="13" t="s">
        <v>50</v>
      </c>
      <c r="U4355" s="13" t="s">
        <v>50</v>
      </c>
      <c r="V4355" s="13">
        <v>65000000</v>
      </c>
      <c r="W4355" s="13" t="s">
        <v>250</v>
      </c>
      <c r="X4355" s="13">
        <v>779290</v>
      </c>
      <c r="Y4355" s="13" t="s">
        <v>467</v>
      </c>
      <c r="Z4355" s="13">
        <v>2</v>
      </c>
      <c r="AA4355" s="13">
        <v>65000000</v>
      </c>
      <c r="AB4355" s="13" t="s">
        <v>250</v>
      </c>
      <c r="AC4355" s="13">
        <v>779290</v>
      </c>
      <c r="AD4355" s="13" t="s">
        <v>1624</v>
      </c>
      <c r="AE4355" s="13">
        <v>65000000</v>
      </c>
      <c r="AF4355" s="13" t="s">
        <v>250</v>
      </c>
      <c r="AG4355" s="13">
        <v>779291</v>
      </c>
      <c r="AH4355" s="13">
        <v>65000000</v>
      </c>
      <c r="AI4355" s="13" t="s">
        <v>250</v>
      </c>
      <c r="AJ4355" s="13">
        <v>779291</v>
      </c>
      <c r="AK4355" s="13" t="s">
        <v>40875</v>
      </c>
      <c r="AL4355" s="13" t="s">
        <v>50</v>
      </c>
      <c r="AM4355" s="13" t="s">
        <v>40876</v>
      </c>
      <c r="AN4355" s="13" t="s">
        <v>66</v>
      </c>
      <c r="AO4355" s="13" t="s">
        <v>40877</v>
      </c>
      <c r="AP4355" s="21" t="s">
        <v>40878</v>
      </c>
      <c r="AQ4355" s="13" t="s">
        <v>50</v>
      </c>
      <c r="AR4355" s="13" t="s">
        <v>50</v>
      </c>
    </row>
    <row r="4356" spans="1:44" ht="15" thickBot="1">
      <c r="A4356" s="4" t="s">
        <v>3142</v>
      </c>
      <c r="B4356" s="7" t="s">
        <v>50</v>
      </c>
      <c r="C4356" s="6">
        <v>44197</v>
      </c>
      <c r="D4356" s="7" t="s">
        <v>45</v>
      </c>
      <c r="E4356" s="7" t="s">
        <v>46</v>
      </c>
      <c r="F4356" s="7" t="s">
        <v>70</v>
      </c>
      <c r="G4356" s="7" t="s">
        <v>87</v>
      </c>
      <c r="H4356" s="7" t="s">
        <v>50</v>
      </c>
      <c r="I4356" s="7" t="s">
        <v>50</v>
      </c>
      <c r="J4356" s="6">
        <v>45478</v>
      </c>
      <c r="K4356" s="7" t="s">
        <v>50</v>
      </c>
      <c r="L4356" s="7" t="s">
        <v>241</v>
      </c>
      <c r="M4356" s="7" t="s">
        <v>3143</v>
      </c>
      <c r="N4356" s="7" t="s">
        <v>3144</v>
      </c>
      <c r="O4356" s="7" t="s">
        <v>3145</v>
      </c>
      <c r="P4356" s="5">
        <v>3448</v>
      </c>
      <c r="Q4356" s="7" t="s">
        <v>245</v>
      </c>
      <c r="R4356" s="34" t="s">
        <v>3146</v>
      </c>
      <c r="S4356" s="34" t="s">
        <v>3147</v>
      </c>
      <c r="T4356" s="7" t="s">
        <v>3148</v>
      </c>
      <c r="U4356" s="7">
        <f>86-21-5429-399</f>
        <v>-5763</v>
      </c>
      <c r="V4356" s="7">
        <v>100000000</v>
      </c>
      <c r="W4356" s="7" t="s">
        <v>2056</v>
      </c>
      <c r="X4356" s="7">
        <v>13761404</v>
      </c>
      <c r="Y4356" s="7" t="s">
        <v>154</v>
      </c>
      <c r="Z4356" s="7">
        <v>6</v>
      </c>
      <c r="AA4356" s="7">
        <v>100000000</v>
      </c>
      <c r="AB4356" s="7" t="s">
        <v>2056</v>
      </c>
      <c r="AC4356" s="7">
        <v>13761404</v>
      </c>
      <c r="AD4356" s="7" t="s">
        <v>241</v>
      </c>
      <c r="AE4356" s="7">
        <v>500000000</v>
      </c>
      <c r="AF4356" s="7" t="s">
        <v>2056</v>
      </c>
      <c r="AG4356" s="7">
        <v>70464153</v>
      </c>
      <c r="AH4356" s="7">
        <v>500000000</v>
      </c>
      <c r="AI4356" s="7" t="s">
        <v>2056</v>
      </c>
      <c r="AJ4356" s="7">
        <v>70464153</v>
      </c>
      <c r="AK4356" s="7" t="s">
        <v>40879</v>
      </c>
      <c r="AL4356" s="7" t="s">
        <v>50</v>
      </c>
      <c r="AM4356" s="7" t="s">
        <v>3150</v>
      </c>
      <c r="AN4356" s="7" t="s">
        <v>66</v>
      </c>
      <c r="AO4356" s="7" t="s">
        <v>3151</v>
      </c>
      <c r="AP4356" s="22" t="s">
        <v>3152</v>
      </c>
      <c r="AQ4356" s="7" t="s">
        <v>50</v>
      </c>
      <c r="AR4356" s="7" t="s">
        <v>50</v>
      </c>
    </row>
    <row r="4357" spans="1:44" ht="15" thickBot="1">
      <c r="A4357" s="10" t="s">
        <v>40880</v>
      </c>
      <c r="B4357" s="13" t="s">
        <v>50</v>
      </c>
      <c r="C4357" s="12">
        <v>38353</v>
      </c>
      <c r="D4357" s="13" t="s">
        <v>45</v>
      </c>
      <c r="E4357" s="13" t="s">
        <v>46</v>
      </c>
      <c r="F4357" s="13" t="s">
        <v>47</v>
      </c>
      <c r="G4357" s="13" t="s">
        <v>87</v>
      </c>
      <c r="H4357" s="13" t="s">
        <v>1704</v>
      </c>
      <c r="I4357" s="13" t="s">
        <v>50</v>
      </c>
      <c r="J4357" s="12">
        <v>45474</v>
      </c>
      <c r="K4357" s="13" t="s">
        <v>116</v>
      </c>
      <c r="L4357" s="13" t="s">
        <v>62</v>
      </c>
      <c r="M4357" s="13" t="s">
        <v>40881</v>
      </c>
      <c r="N4357" s="13" t="s">
        <v>12555</v>
      </c>
      <c r="O4357" s="13" t="s">
        <v>40882</v>
      </c>
      <c r="P4357" s="11">
        <v>3478</v>
      </c>
      <c r="Q4357" s="13" t="s">
        <v>1783</v>
      </c>
      <c r="R4357" s="33" t="s">
        <v>40883</v>
      </c>
      <c r="S4357" s="33" t="s">
        <v>40884</v>
      </c>
      <c r="T4357" s="13" t="s">
        <v>50</v>
      </c>
      <c r="U4357" s="13" t="s">
        <v>40885</v>
      </c>
      <c r="V4357" s="13">
        <v>16900000</v>
      </c>
      <c r="W4357" s="13" t="s">
        <v>60</v>
      </c>
      <c r="X4357" s="13">
        <v>16900000</v>
      </c>
      <c r="Y4357" s="13" t="s">
        <v>61</v>
      </c>
      <c r="Z4357" s="13">
        <v>11</v>
      </c>
      <c r="AA4357" s="13">
        <v>16900000</v>
      </c>
      <c r="AB4357" s="13" t="s">
        <v>60</v>
      </c>
      <c r="AC4357" s="13">
        <v>16900000</v>
      </c>
      <c r="AD4357" s="13" t="s">
        <v>62</v>
      </c>
      <c r="AE4357" s="13">
        <v>200852945</v>
      </c>
      <c r="AF4357" s="13" t="s">
        <v>60</v>
      </c>
      <c r="AG4357" s="13">
        <v>200852945</v>
      </c>
      <c r="AH4357" s="13">
        <v>224132945</v>
      </c>
      <c r="AI4357" s="13" t="s">
        <v>60</v>
      </c>
      <c r="AJ4357" s="13">
        <v>224132945</v>
      </c>
      <c r="AK4357" s="13" t="s">
        <v>40886</v>
      </c>
      <c r="AL4357" s="13" t="s">
        <v>50</v>
      </c>
      <c r="AM4357" s="13" t="s">
        <v>40887</v>
      </c>
      <c r="AN4357" s="13" t="s">
        <v>66</v>
      </c>
      <c r="AO4357" s="13" t="s">
        <v>40888</v>
      </c>
      <c r="AP4357" s="21" t="s">
        <v>40889</v>
      </c>
      <c r="AQ4357" s="13" t="s">
        <v>50</v>
      </c>
      <c r="AR4357" s="13" t="s">
        <v>50</v>
      </c>
    </row>
    <row r="4358" spans="1:44" ht="15" thickBot="1">
      <c r="A4358" s="4" t="s">
        <v>40890</v>
      </c>
      <c r="B4358" s="7" t="s">
        <v>50</v>
      </c>
      <c r="C4358" s="6">
        <v>44256</v>
      </c>
      <c r="D4358" s="7" t="s">
        <v>45</v>
      </c>
      <c r="E4358" s="7" t="s">
        <v>46</v>
      </c>
      <c r="F4358" s="7" t="s">
        <v>70</v>
      </c>
      <c r="G4358" s="27" t="s">
        <v>54945</v>
      </c>
      <c r="H4358" s="7" t="s">
        <v>50</v>
      </c>
      <c r="I4358" s="7" t="s">
        <v>50</v>
      </c>
      <c r="J4358" s="6">
        <v>45475</v>
      </c>
      <c r="K4358" s="7" t="s">
        <v>116</v>
      </c>
      <c r="L4358" s="7" t="s">
        <v>241</v>
      </c>
      <c r="M4358" s="7" t="s">
        <v>40891</v>
      </c>
      <c r="N4358" s="7" t="s">
        <v>15394</v>
      </c>
      <c r="O4358" s="7" t="s">
        <v>40892</v>
      </c>
      <c r="P4358" s="5">
        <v>3499</v>
      </c>
      <c r="Q4358" s="7" t="s">
        <v>360</v>
      </c>
      <c r="R4358" s="28" t="s">
        <v>40893</v>
      </c>
      <c r="S4358" s="34" t="s">
        <v>40894</v>
      </c>
      <c r="T4358" s="7" t="s">
        <v>40895</v>
      </c>
      <c r="U4358" s="7" t="s">
        <v>50</v>
      </c>
      <c r="V4358" s="7">
        <v>15000000</v>
      </c>
      <c r="W4358" s="7" t="s">
        <v>60</v>
      </c>
      <c r="X4358" s="7">
        <v>15000000</v>
      </c>
      <c r="Y4358" s="7" t="s">
        <v>154</v>
      </c>
      <c r="Z4358" s="7">
        <v>4</v>
      </c>
      <c r="AA4358" s="7">
        <v>15000000</v>
      </c>
      <c r="AB4358" s="7" t="s">
        <v>60</v>
      </c>
      <c r="AC4358" s="7">
        <v>15000000</v>
      </c>
      <c r="AD4358" s="7" t="s">
        <v>241</v>
      </c>
      <c r="AE4358" s="7">
        <v>22875000</v>
      </c>
      <c r="AF4358" s="7" t="s">
        <v>60</v>
      </c>
      <c r="AG4358" s="7">
        <v>22875000</v>
      </c>
      <c r="AH4358" s="7">
        <v>22875000</v>
      </c>
      <c r="AI4358" s="7" t="s">
        <v>60</v>
      </c>
      <c r="AJ4358" s="7">
        <v>22875000</v>
      </c>
      <c r="AK4358" s="7" t="s">
        <v>40896</v>
      </c>
      <c r="AL4358" s="7" t="s">
        <v>50</v>
      </c>
      <c r="AM4358" s="7" t="s">
        <v>40897</v>
      </c>
      <c r="AN4358" s="7" t="s">
        <v>66</v>
      </c>
      <c r="AO4358" s="7" t="s">
        <v>40898</v>
      </c>
      <c r="AP4358" s="22" t="s">
        <v>40899</v>
      </c>
      <c r="AQ4358" s="7" t="s">
        <v>50</v>
      </c>
      <c r="AR4358" s="7" t="s">
        <v>50</v>
      </c>
    </row>
    <row r="4359" spans="1:44" ht="15" thickBot="1">
      <c r="A4359" s="10" t="s">
        <v>40900</v>
      </c>
      <c r="B4359" s="13" t="s">
        <v>50</v>
      </c>
      <c r="C4359" s="12">
        <v>9498</v>
      </c>
      <c r="D4359" s="13" t="s">
        <v>45</v>
      </c>
      <c r="E4359" s="13" t="s">
        <v>46</v>
      </c>
      <c r="F4359" s="13" t="s">
        <v>47</v>
      </c>
      <c r="G4359" s="13" t="s">
        <v>48</v>
      </c>
      <c r="H4359" s="13" t="s">
        <v>2081</v>
      </c>
      <c r="I4359" s="13" t="s">
        <v>50</v>
      </c>
      <c r="J4359" s="12">
        <v>45475</v>
      </c>
      <c r="K4359" s="13" t="s">
        <v>177</v>
      </c>
      <c r="L4359" s="13" t="s">
        <v>162</v>
      </c>
      <c r="M4359" s="13" t="s">
        <v>40901</v>
      </c>
      <c r="N4359" s="13" t="s">
        <v>40902</v>
      </c>
      <c r="O4359" s="13" t="s">
        <v>40903</v>
      </c>
      <c r="P4359" s="11">
        <v>3532</v>
      </c>
      <c r="Q4359" s="13" t="s">
        <v>50</v>
      </c>
      <c r="R4359" s="33" t="s">
        <v>40904</v>
      </c>
      <c r="S4359" s="33" t="s">
        <v>40905</v>
      </c>
      <c r="T4359" s="13" t="s">
        <v>40906</v>
      </c>
      <c r="U4359" s="13" t="s">
        <v>40907</v>
      </c>
      <c r="V4359" s="13">
        <v>100000000</v>
      </c>
      <c r="W4359" s="13" t="s">
        <v>60</v>
      </c>
      <c r="X4359" s="13">
        <v>100000000</v>
      </c>
      <c r="Y4359" s="13" t="s">
        <v>61</v>
      </c>
      <c r="Z4359" s="13">
        <v>3</v>
      </c>
      <c r="AA4359" s="13" t="s">
        <v>50</v>
      </c>
      <c r="AB4359" s="13" t="s">
        <v>50</v>
      </c>
      <c r="AC4359" s="13" t="s">
        <v>50</v>
      </c>
      <c r="AD4359" s="13" t="s">
        <v>290</v>
      </c>
      <c r="AE4359" s="13" t="s">
        <v>50</v>
      </c>
      <c r="AF4359" s="13" t="s">
        <v>50</v>
      </c>
      <c r="AG4359" s="13" t="s">
        <v>50</v>
      </c>
      <c r="AH4359" s="13">
        <v>308961503</v>
      </c>
      <c r="AI4359" s="13" t="s">
        <v>60</v>
      </c>
      <c r="AJ4359" s="13">
        <v>308961503</v>
      </c>
      <c r="AK4359" s="13" t="s">
        <v>40908</v>
      </c>
      <c r="AL4359" s="13" t="s">
        <v>50</v>
      </c>
      <c r="AM4359" s="13" t="s">
        <v>40909</v>
      </c>
      <c r="AN4359" s="13" t="s">
        <v>66</v>
      </c>
      <c r="AO4359" s="13" t="s">
        <v>40910</v>
      </c>
      <c r="AP4359" s="21" t="s">
        <v>40911</v>
      </c>
      <c r="AQ4359" s="13" t="s">
        <v>50</v>
      </c>
      <c r="AR4359" s="13" t="s">
        <v>50</v>
      </c>
    </row>
    <row r="4360" spans="1:44" ht="15" thickBot="1">
      <c r="A4360" s="4" t="s">
        <v>40912</v>
      </c>
      <c r="B4360" s="7" t="s">
        <v>50</v>
      </c>
      <c r="C4360" s="6">
        <v>44927</v>
      </c>
      <c r="D4360" s="7" t="s">
        <v>45</v>
      </c>
      <c r="E4360" s="7" t="s">
        <v>46</v>
      </c>
      <c r="F4360" s="7" t="s">
        <v>70</v>
      </c>
      <c r="G4360" s="27" t="s">
        <v>54945</v>
      </c>
      <c r="H4360" s="7" t="s">
        <v>50</v>
      </c>
      <c r="I4360" s="7" t="s">
        <v>50</v>
      </c>
      <c r="J4360" s="6">
        <v>45476</v>
      </c>
      <c r="K4360" s="7" t="s">
        <v>50</v>
      </c>
      <c r="L4360" s="7" t="s">
        <v>467</v>
      </c>
      <c r="M4360" s="7" t="s">
        <v>38774</v>
      </c>
      <c r="N4360" s="7" t="s">
        <v>180</v>
      </c>
      <c r="O4360" s="7" t="s">
        <v>40913</v>
      </c>
      <c r="P4360" s="5">
        <v>3659</v>
      </c>
      <c r="Q4360" s="7" t="s">
        <v>120</v>
      </c>
      <c r="R4360" s="34" t="s">
        <v>40914</v>
      </c>
      <c r="S4360" s="34" t="s">
        <v>40915</v>
      </c>
      <c r="T4360" s="7" t="s">
        <v>50</v>
      </c>
      <c r="U4360" s="7" t="s">
        <v>50</v>
      </c>
      <c r="V4360" s="7">
        <v>7140000</v>
      </c>
      <c r="W4360" s="7" t="s">
        <v>60</v>
      </c>
      <c r="X4360" s="7">
        <v>7140000</v>
      </c>
      <c r="Y4360" s="7" t="s">
        <v>467</v>
      </c>
      <c r="Z4360" s="7">
        <v>2</v>
      </c>
      <c r="AA4360" s="7">
        <v>7140000</v>
      </c>
      <c r="AB4360" s="7" t="s">
        <v>60</v>
      </c>
      <c r="AC4360" s="7">
        <v>7140000</v>
      </c>
      <c r="AD4360" s="7" t="s">
        <v>467</v>
      </c>
      <c r="AE4360" s="7">
        <v>7640000</v>
      </c>
      <c r="AF4360" s="7" t="s">
        <v>60</v>
      </c>
      <c r="AG4360" s="7">
        <v>7640000</v>
      </c>
      <c r="AH4360" s="7">
        <v>7640000</v>
      </c>
      <c r="AI4360" s="7" t="s">
        <v>60</v>
      </c>
      <c r="AJ4360" s="7">
        <v>7640000</v>
      </c>
      <c r="AK4360" s="7" t="s">
        <v>40916</v>
      </c>
      <c r="AL4360" s="7" t="s">
        <v>50</v>
      </c>
      <c r="AM4360" s="7" t="s">
        <v>40917</v>
      </c>
      <c r="AN4360" s="7" t="s">
        <v>66</v>
      </c>
      <c r="AO4360" s="7" t="s">
        <v>40918</v>
      </c>
      <c r="AP4360" s="22" t="s">
        <v>40919</v>
      </c>
      <c r="AQ4360" s="7" t="s">
        <v>50</v>
      </c>
      <c r="AR4360" s="7" t="s">
        <v>50</v>
      </c>
    </row>
    <row r="4361" spans="1:44" ht="15" thickBot="1">
      <c r="A4361" s="10" t="s">
        <v>40920</v>
      </c>
      <c r="B4361" s="13" t="s">
        <v>50</v>
      </c>
      <c r="C4361" s="12">
        <v>43831</v>
      </c>
      <c r="D4361" s="13" t="s">
        <v>45</v>
      </c>
      <c r="E4361" s="13" t="s">
        <v>46</v>
      </c>
      <c r="F4361" s="13" t="s">
        <v>70</v>
      </c>
      <c r="G4361" s="26" t="s">
        <v>54946</v>
      </c>
      <c r="H4361" s="13" t="s">
        <v>3527</v>
      </c>
      <c r="I4361" s="13" t="s">
        <v>50</v>
      </c>
      <c r="J4361" s="12">
        <v>45475</v>
      </c>
      <c r="K4361" s="13" t="s">
        <v>116</v>
      </c>
      <c r="L4361" s="13" t="s">
        <v>467</v>
      </c>
      <c r="M4361" s="13" t="s">
        <v>40921</v>
      </c>
      <c r="N4361" s="13" t="s">
        <v>7350</v>
      </c>
      <c r="O4361" s="13" t="s">
        <v>40922</v>
      </c>
      <c r="P4361" s="11">
        <v>3681</v>
      </c>
      <c r="Q4361" s="13" t="s">
        <v>105</v>
      </c>
      <c r="R4361" s="33" t="s">
        <v>40923</v>
      </c>
      <c r="S4361" s="33" t="s">
        <v>40924</v>
      </c>
      <c r="T4361" s="13" t="s">
        <v>40925</v>
      </c>
      <c r="U4361" s="13" t="s">
        <v>40926</v>
      </c>
      <c r="V4361" s="13">
        <v>1000000</v>
      </c>
      <c r="W4361" s="13" t="s">
        <v>60</v>
      </c>
      <c r="X4361" s="13">
        <v>1000000</v>
      </c>
      <c r="Y4361" s="13" t="s">
        <v>467</v>
      </c>
      <c r="Z4361" s="13">
        <v>3</v>
      </c>
      <c r="AA4361" s="13">
        <v>1000000</v>
      </c>
      <c r="AB4361" s="13" t="s">
        <v>60</v>
      </c>
      <c r="AC4361" s="13">
        <v>1000000</v>
      </c>
      <c r="AD4361" s="13" t="s">
        <v>467</v>
      </c>
      <c r="AE4361" s="13">
        <v>8575000</v>
      </c>
      <c r="AF4361" s="13" t="s">
        <v>60</v>
      </c>
      <c r="AG4361" s="13">
        <v>8575000</v>
      </c>
      <c r="AH4361" s="13">
        <v>8575000</v>
      </c>
      <c r="AI4361" s="13" t="s">
        <v>60</v>
      </c>
      <c r="AJ4361" s="13">
        <v>8575000</v>
      </c>
      <c r="AK4361" s="13" t="s">
        <v>40927</v>
      </c>
      <c r="AL4361" s="13" t="s">
        <v>50</v>
      </c>
      <c r="AM4361" s="13" t="s">
        <v>40928</v>
      </c>
      <c r="AN4361" s="13" t="s">
        <v>66</v>
      </c>
      <c r="AO4361" s="13" t="s">
        <v>40929</v>
      </c>
      <c r="AP4361" s="21" t="s">
        <v>40930</v>
      </c>
      <c r="AQ4361" s="13" t="s">
        <v>50</v>
      </c>
      <c r="AR4361" s="13" t="s">
        <v>50</v>
      </c>
    </row>
    <row r="4362" spans="1:44" ht="15" thickBot="1">
      <c r="A4362" s="4" t="s">
        <v>40931</v>
      </c>
      <c r="B4362" s="7" t="s">
        <v>50</v>
      </c>
      <c r="C4362" s="6">
        <v>44399</v>
      </c>
      <c r="D4362" s="7" t="s">
        <v>45</v>
      </c>
      <c r="E4362" s="7" t="s">
        <v>46</v>
      </c>
      <c r="F4362" s="7" t="s">
        <v>70</v>
      </c>
      <c r="G4362" s="27" t="s">
        <v>54945</v>
      </c>
      <c r="H4362" s="7" t="s">
        <v>50</v>
      </c>
      <c r="I4362" s="7" t="s">
        <v>50</v>
      </c>
      <c r="J4362" s="6">
        <v>45477</v>
      </c>
      <c r="K4362" s="7" t="s">
        <v>50</v>
      </c>
      <c r="L4362" s="7" t="s">
        <v>467</v>
      </c>
      <c r="M4362" s="7" t="s">
        <v>40932</v>
      </c>
      <c r="N4362" s="7" t="s">
        <v>40933</v>
      </c>
      <c r="O4362" s="7" t="s">
        <v>40934</v>
      </c>
      <c r="P4362" s="5">
        <v>3741</v>
      </c>
      <c r="Q4362" s="7" t="s">
        <v>360</v>
      </c>
      <c r="R4362" s="34" t="s">
        <v>40935</v>
      </c>
      <c r="S4362" s="34" t="s">
        <v>40936</v>
      </c>
      <c r="T4362" s="7" t="s">
        <v>50</v>
      </c>
      <c r="U4362" s="7" t="s">
        <v>50</v>
      </c>
      <c r="V4362" s="7">
        <v>2700000</v>
      </c>
      <c r="W4362" s="7" t="s">
        <v>139</v>
      </c>
      <c r="X4362" s="7">
        <v>3441226</v>
      </c>
      <c r="Y4362" s="7" t="s">
        <v>467</v>
      </c>
      <c r="Z4362" s="7">
        <v>3</v>
      </c>
      <c r="AA4362" s="7">
        <v>2700000</v>
      </c>
      <c r="AB4362" s="7" t="s">
        <v>139</v>
      </c>
      <c r="AC4362" s="7">
        <v>3441226</v>
      </c>
      <c r="AD4362" s="7" t="s">
        <v>467</v>
      </c>
      <c r="AE4362" s="7">
        <v>3941226</v>
      </c>
      <c r="AF4362" s="7" t="s">
        <v>60</v>
      </c>
      <c r="AG4362" s="7">
        <v>3941226</v>
      </c>
      <c r="AH4362" s="7">
        <v>3941226</v>
      </c>
      <c r="AI4362" s="7" t="s">
        <v>60</v>
      </c>
      <c r="AJ4362" s="7">
        <v>3941226</v>
      </c>
      <c r="AK4362" s="7" t="s">
        <v>40937</v>
      </c>
      <c r="AL4362" s="7" t="s">
        <v>50</v>
      </c>
      <c r="AM4362" s="7" t="s">
        <v>40938</v>
      </c>
      <c r="AN4362" s="7" t="s">
        <v>253</v>
      </c>
      <c r="AO4362" s="7" t="s">
        <v>40939</v>
      </c>
      <c r="AP4362" s="22" t="s">
        <v>40940</v>
      </c>
      <c r="AQ4362" s="7" t="s">
        <v>50</v>
      </c>
      <c r="AR4362" s="7" t="s">
        <v>50</v>
      </c>
    </row>
    <row r="4363" spans="1:44" ht="15" thickBot="1">
      <c r="A4363" s="10" t="s">
        <v>40941</v>
      </c>
      <c r="B4363" s="13" t="s">
        <v>50</v>
      </c>
      <c r="C4363" s="12">
        <v>44747</v>
      </c>
      <c r="D4363" s="13" t="s">
        <v>45</v>
      </c>
      <c r="E4363" s="13" t="s">
        <v>46</v>
      </c>
      <c r="F4363" s="13" t="s">
        <v>70</v>
      </c>
      <c r="G4363" s="26" t="s">
        <v>54946</v>
      </c>
      <c r="H4363" s="13" t="s">
        <v>50</v>
      </c>
      <c r="I4363" s="13" t="s">
        <v>50</v>
      </c>
      <c r="J4363" s="12">
        <v>45476</v>
      </c>
      <c r="K4363" s="13" t="s">
        <v>50</v>
      </c>
      <c r="L4363" s="13" t="s">
        <v>467</v>
      </c>
      <c r="M4363" s="13" t="s">
        <v>6747</v>
      </c>
      <c r="N4363" s="13" t="s">
        <v>2808</v>
      </c>
      <c r="O4363" s="13" t="s">
        <v>40942</v>
      </c>
      <c r="P4363" s="11">
        <v>3789</v>
      </c>
      <c r="Q4363" s="13" t="s">
        <v>245</v>
      </c>
      <c r="R4363" s="33" t="s">
        <v>40943</v>
      </c>
      <c r="S4363" s="33" t="s">
        <v>40944</v>
      </c>
      <c r="T4363" s="13" t="s">
        <v>40945</v>
      </c>
      <c r="U4363" s="13" t="s">
        <v>50</v>
      </c>
      <c r="V4363" s="13">
        <v>6000000</v>
      </c>
      <c r="W4363" s="13" t="s">
        <v>60</v>
      </c>
      <c r="X4363" s="13">
        <v>6000000</v>
      </c>
      <c r="Y4363" s="13" t="s">
        <v>467</v>
      </c>
      <c r="Z4363" s="13">
        <v>3</v>
      </c>
      <c r="AA4363" s="13">
        <v>6000000</v>
      </c>
      <c r="AB4363" s="13" t="s">
        <v>60</v>
      </c>
      <c r="AC4363" s="13">
        <v>6000000</v>
      </c>
      <c r="AD4363" s="13" t="s">
        <v>467</v>
      </c>
      <c r="AE4363" s="13">
        <v>9000000</v>
      </c>
      <c r="AF4363" s="13" t="s">
        <v>60</v>
      </c>
      <c r="AG4363" s="13">
        <v>9000000</v>
      </c>
      <c r="AH4363" s="13">
        <v>9000000</v>
      </c>
      <c r="AI4363" s="13" t="s">
        <v>60</v>
      </c>
      <c r="AJ4363" s="13">
        <v>9000000</v>
      </c>
      <c r="AK4363" s="13" t="s">
        <v>40946</v>
      </c>
      <c r="AL4363" s="13" t="s">
        <v>50</v>
      </c>
      <c r="AM4363" s="13" t="s">
        <v>40947</v>
      </c>
      <c r="AN4363" s="13" t="s">
        <v>66</v>
      </c>
      <c r="AO4363" s="13" t="s">
        <v>40948</v>
      </c>
      <c r="AP4363" s="13" t="s">
        <v>50</v>
      </c>
      <c r="AQ4363" s="21" t="s">
        <v>40949</v>
      </c>
      <c r="AR4363" s="13" t="s">
        <v>50</v>
      </c>
    </row>
    <row r="4364" spans="1:44" ht="15" thickBot="1">
      <c r="A4364" s="4" t="s">
        <v>40950</v>
      </c>
      <c r="B4364" s="7" t="s">
        <v>50</v>
      </c>
      <c r="C4364" s="6">
        <v>44197</v>
      </c>
      <c r="D4364" s="7" t="s">
        <v>45</v>
      </c>
      <c r="E4364" s="7" t="s">
        <v>46</v>
      </c>
      <c r="F4364" s="7" t="s">
        <v>70</v>
      </c>
      <c r="G4364" s="26" t="s">
        <v>54946</v>
      </c>
      <c r="H4364" s="7" t="s">
        <v>50</v>
      </c>
      <c r="I4364" s="7" t="s">
        <v>50</v>
      </c>
      <c r="J4364" s="6">
        <v>45475</v>
      </c>
      <c r="K4364" s="7" t="s">
        <v>116</v>
      </c>
      <c r="L4364" s="7" t="s">
        <v>210</v>
      </c>
      <c r="M4364" s="7" t="s">
        <v>40951</v>
      </c>
      <c r="N4364" s="7" t="s">
        <v>26624</v>
      </c>
      <c r="O4364" s="7" t="s">
        <v>40952</v>
      </c>
      <c r="P4364" s="5">
        <v>3809</v>
      </c>
      <c r="Q4364" s="7" t="s">
        <v>245</v>
      </c>
      <c r="R4364" s="34" t="s">
        <v>40953</v>
      </c>
      <c r="S4364" s="34" t="s">
        <v>40954</v>
      </c>
      <c r="T4364" s="7" t="s">
        <v>40955</v>
      </c>
      <c r="U4364" s="7" t="s">
        <v>50</v>
      </c>
      <c r="V4364" s="7">
        <v>20000000</v>
      </c>
      <c r="W4364" s="7" t="s">
        <v>250</v>
      </c>
      <c r="X4364" s="7">
        <v>239406</v>
      </c>
      <c r="Y4364" s="7" t="s">
        <v>50</v>
      </c>
      <c r="Z4364" s="7">
        <v>2</v>
      </c>
      <c r="AA4364" s="7">
        <v>20000000</v>
      </c>
      <c r="AB4364" s="7" t="s">
        <v>250</v>
      </c>
      <c r="AC4364" s="7">
        <v>239406</v>
      </c>
      <c r="AD4364" s="7" t="s">
        <v>210</v>
      </c>
      <c r="AE4364" s="7">
        <v>60000000</v>
      </c>
      <c r="AF4364" s="7" t="s">
        <v>250</v>
      </c>
      <c r="AG4364" s="7">
        <v>719717</v>
      </c>
      <c r="AH4364" s="7">
        <v>60000000</v>
      </c>
      <c r="AI4364" s="7" t="s">
        <v>250</v>
      </c>
      <c r="AJ4364" s="7">
        <v>719717</v>
      </c>
      <c r="AK4364" s="7" t="s">
        <v>40956</v>
      </c>
      <c r="AL4364" s="7" t="s">
        <v>50</v>
      </c>
      <c r="AM4364" s="7" t="s">
        <v>40957</v>
      </c>
      <c r="AN4364" s="7" t="s">
        <v>66</v>
      </c>
      <c r="AO4364" s="7" t="s">
        <v>40958</v>
      </c>
      <c r="AP4364" s="22" t="s">
        <v>40959</v>
      </c>
      <c r="AQ4364" s="7" t="s">
        <v>50</v>
      </c>
      <c r="AR4364" s="7" t="s">
        <v>50</v>
      </c>
    </row>
    <row r="4365" spans="1:44" ht="15" thickBot="1">
      <c r="A4365" s="10" t="s">
        <v>40960</v>
      </c>
      <c r="B4365" s="13" t="s">
        <v>50</v>
      </c>
      <c r="C4365" s="12">
        <v>30682</v>
      </c>
      <c r="D4365" s="13" t="s">
        <v>45</v>
      </c>
      <c r="E4365" s="13" t="s">
        <v>46</v>
      </c>
      <c r="F4365" s="13" t="s">
        <v>47</v>
      </c>
      <c r="G4365" s="13" t="s">
        <v>48</v>
      </c>
      <c r="H4365" s="13" t="s">
        <v>115</v>
      </c>
      <c r="I4365" s="13" t="s">
        <v>50</v>
      </c>
      <c r="J4365" s="12">
        <v>45482</v>
      </c>
      <c r="K4365" s="13" t="s">
        <v>161</v>
      </c>
      <c r="L4365" s="13" t="s">
        <v>162</v>
      </c>
      <c r="M4365" s="13" t="s">
        <v>40961</v>
      </c>
      <c r="N4365" s="13" t="s">
        <v>12489</v>
      </c>
      <c r="O4365" s="13" t="s">
        <v>40962</v>
      </c>
      <c r="P4365" s="11">
        <v>3839</v>
      </c>
      <c r="Q4365" s="13" t="s">
        <v>630</v>
      </c>
      <c r="R4365" s="33" t="s">
        <v>40963</v>
      </c>
      <c r="S4365" s="33" t="s">
        <v>40964</v>
      </c>
      <c r="T4365" s="13" t="s">
        <v>40965</v>
      </c>
      <c r="U4365" s="13" t="s">
        <v>40966</v>
      </c>
      <c r="V4365" s="13">
        <v>500000000</v>
      </c>
      <c r="W4365" s="13" t="s">
        <v>60</v>
      </c>
      <c r="X4365" s="13">
        <v>500000000</v>
      </c>
      <c r="Y4365" s="13" t="s">
        <v>171</v>
      </c>
      <c r="Z4365" s="13">
        <v>1</v>
      </c>
      <c r="AA4365" s="13" t="s">
        <v>50</v>
      </c>
      <c r="AB4365" s="13" t="s">
        <v>50</v>
      </c>
      <c r="AC4365" s="13" t="s">
        <v>50</v>
      </c>
      <c r="AD4365" s="13" t="s">
        <v>50</v>
      </c>
      <c r="AE4365" s="13" t="s">
        <v>50</v>
      </c>
      <c r="AF4365" s="13" t="s">
        <v>50</v>
      </c>
      <c r="AG4365" s="13" t="s">
        <v>50</v>
      </c>
      <c r="AH4365" s="13">
        <v>500000000</v>
      </c>
      <c r="AI4365" s="13" t="s">
        <v>60</v>
      </c>
      <c r="AJ4365" s="13">
        <v>500000000</v>
      </c>
      <c r="AK4365" s="13" t="s">
        <v>50</v>
      </c>
      <c r="AL4365" s="13" t="s">
        <v>50</v>
      </c>
      <c r="AM4365" s="13" t="s">
        <v>40967</v>
      </c>
      <c r="AN4365" s="13" t="s">
        <v>66</v>
      </c>
      <c r="AO4365" s="13" t="s">
        <v>40968</v>
      </c>
      <c r="AP4365" s="21" t="s">
        <v>40969</v>
      </c>
      <c r="AQ4365" s="13" t="s">
        <v>50</v>
      </c>
      <c r="AR4365" s="13" t="s">
        <v>50</v>
      </c>
    </row>
    <row r="4366" spans="1:44" ht="15" thickBot="1">
      <c r="A4366" s="4" t="s">
        <v>40970</v>
      </c>
      <c r="B4366" s="7" t="s">
        <v>50</v>
      </c>
      <c r="C4366" s="6">
        <v>29952</v>
      </c>
      <c r="D4366" s="7" t="s">
        <v>45</v>
      </c>
      <c r="E4366" s="7" t="s">
        <v>46</v>
      </c>
      <c r="F4366" s="7" t="s">
        <v>70</v>
      </c>
      <c r="G4366" s="7" t="s">
        <v>71</v>
      </c>
      <c r="H4366" s="7" t="s">
        <v>50</v>
      </c>
      <c r="I4366" s="7" t="s">
        <v>50</v>
      </c>
      <c r="J4366" s="6">
        <v>45477</v>
      </c>
      <c r="K4366" s="7" t="s">
        <v>50</v>
      </c>
      <c r="L4366" s="7" t="s">
        <v>73</v>
      </c>
      <c r="M4366" s="7" t="s">
        <v>40971</v>
      </c>
      <c r="N4366" s="7" t="s">
        <v>243</v>
      </c>
      <c r="O4366" s="7" t="s">
        <v>40972</v>
      </c>
      <c r="P4366" s="5">
        <v>3874</v>
      </c>
      <c r="Q4366" s="7" t="s">
        <v>245</v>
      </c>
      <c r="R4366" s="34" t="s">
        <v>40973</v>
      </c>
      <c r="S4366" s="34" t="s">
        <v>40974</v>
      </c>
      <c r="T4366" s="7" t="s">
        <v>40975</v>
      </c>
      <c r="U4366" s="7">
        <v>919015260260</v>
      </c>
      <c r="V4366" s="7">
        <v>2423600000</v>
      </c>
      <c r="W4366" s="7" t="s">
        <v>250</v>
      </c>
      <c r="X4366" s="7">
        <v>29005176</v>
      </c>
      <c r="Y4366" s="7" t="s">
        <v>81</v>
      </c>
      <c r="Z4366" s="7">
        <v>2</v>
      </c>
      <c r="AA4366" s="7">
        <v>2423600000</v>
      </c>
      <c r="AB4366" s="7" t="s">
        <v>250</v>
      </c>
      <c r="AC4366" s="7">
        <v>29005176</v>
      </c>
      <c r="AD4366" s="7" t="s">
        <v>73</v>
      </c>
      <c r="AE4366" s="7">
        <v>117005176</v>
      </c>
      <c r="AF4366" s="7" t="s">
        <v>60</v>
      </c>
      <c r="AG4366" s="7">
        <v>117005176</v>
      </c>
      <c r="AH4366" s="7">
        <v>117005176</v>
      </c>
      <c r="AI4366" s="7" t="s">
        <v>60</v>
      </c>
      <c r="AJ4366" s="7">
        <v>117005176</v>
      </c>
      <c r="AK4366" s="7" t="s">
        <v>40976</v>
      </c>
      <c r="AL4366" s="7" t="s">
        <v>50</v>
      </c>
      <c r="AM4366" s="7" t="s">
        <v>40977</v>
      </c>
      <c r="AN4366" s="7" t="s">
        <v>66</v>
      </c>
      <c r="AO4366" s="7" t="s">
        <v>40978</v>
      </c>
      <c r="AP4366" s="22" t="s">
        <v>40979</v>
      </c>
      <c r="AQ4366" s="7" t="s">
        <v>50</v>
      </c>
      <c r="AR4366" s="7" t="s">
        <v>50</v>
      </c>
    </row>
    <row r="4367" spans="1:44" ht="15" thickBot="1">
      <c r="A4367" s="10" t="s">
        <v>40980</v>
      </c>
      <c r="B4367" s="13" t="s">
        <v>50</v>
      </c>
      <c r="C4367" s="12">
        <v>32509</v>
      </c>
      <c r="D4367" s="13" t="s">
        <v>45</v>
      </c>
      <c r="E4367" s="13" t="s">
        <v>46</v>
      </c>
      <c r="F4367" s="13" t="s">
        <v>47</v>
      </c>
      <c r="G4367" s="13" t="s">
        <v>145</v>
      </c>
      <c r="H4367" s="13" t="s">
        <v>562</v>
      </c>
      <c r="I4367" s="13" t="s">
        <v>50</v>
      </c>
      <c r="J4367" s="12">
        <v>45477</v>
      </c>
      <c r="K4367" s="13" t="s">
        <v>72</v>
      </c>
      <c r="L4367" s="13" t="s">
        <v>162</v>
      </c>
      <c r="M4367" s="13" t="s">
        <v>40981</v>
      </c>
      <c r="N4367" s="13" t="s">
        <v>5874</v>
      </c>
      <c r="O4367" s="13" t="s">
        <v>40982</v>
      </c>
      <c r="P4367" s="11">
        <v>4022</v>
      </c>
      <c r="Q4367" s="13" t="s">
        <v>1001</v>
      </c>
      <c r="R4367" s="33" t="s">
        <v>40983</v>
      </c>
      <c r="S4367" s="33" t="s">
        <v>40984</v>
      </c>
      <c r="T4367" s="13" t="s">
        <v>50</v>
      </c>
      <c r="U4367" s="13" t="s">
        <v>40985</v>
      </c>
      <c r="V4367" s="13">
        <v>150000000</v>
      </c>
      <c r="W4367" s="13" t="s">
        <v>2578</v>
      </c>
      <c r="X4367" s="13">
        <v>39988504</v>
      </c>
      <c r="Y4367" s="13" t="s">
        <v>61</v>
      </c>
      <c r="Z4367" s="13">
        <v>1</v>
      </c>
      <c r="AA4367" s="13" t="s">
        <v>50</v>
      </c>
      <c r="AB4367" s="13" t="s">
        <v>50</v>
      </c>
      <c r="AC4367" s="13" t="s">
        <v>50</v>
      </c>
      <c r="AD4367" s="13" t="s">
        <v>50</v>
      </c>
      <c r="AE4367" s="13" t="s">
        <v>50</v>
      </c>
      <c r="AF4367" s="13" t="s">
        <v>50</v>
      </c>
      <c r="AG4367" s="13" t="s">
        <v>50</v>
      </c>
      <c r="AH4367" s="13">
        <v>150000000</v>
      </c>
      <c r="AI4367" s="13" t="s">
        <v>2578</v>
      </c>
      <c r="AJ4367" s="13">
        <v>39988505</v>
      </c>
      <c r="AK4367" s="13" t="s">
        <v>25640</v>
      </c>
      <c r="AL4367" s="13" t="s">
        <v>50</v>
      </c>
      <c r="AM4367" s="13" t="s">
        <v>40986</v>
      </c>
      <c r="AN4367" s="13" t="s">
        <v>66</v>
      </c>
      <c r="AO4367" s="13" t="s">
        <v>40987</v>
      </c>
      <c r="AP4367" s="21" t="s">
        <v>40988</v>
      </c>
      <c r="AQ4367" s="13" t="s">
        <v>50</v>
      </c>
      <c r="AR4367" s="13" t="s">
        <v>50</v>
      </c>
    </row>
    <row r="4368" spans="1:44" ht="15" thickBot="1">
      <c r="A4368" s="4" t="s">
        <v>40989</v>
      </c>
      <c r="B4368" s="7" t="s">
        <v>50</v>
      </c>
      <c r="C4368" s="6">
        <v>37622</v>
      </c>
      <c r="D4368" s="7" t="s">
        <v>45</v>
      </c>
      <c r="E4368" s="7" t="s">
        <v>46</v>
      </c>
      <c r="F4368" s="7" t="s">
        <v>47</v>
      </c>
      <c r="G4368" s="26" t="s">
        <v>54946</v>
      </c>
      <c r="H4368" s="7" t="s">
        <v>666</v>
      </c>
      <c r="I4368" s="7" t="s">
        <v>50</v>
      </c>
      <c r="J4368" s="6">
        <v>45476</v>
      </c>
      <c r="K4368" s="7" t="s">
        <v>89</v>
      </c>
      <c r="L4368" s="7" t="s">
        <v>178</v>
      </c>
      <c r="M4368" s="7" t="s">
        <v>2466</v>
      </c>
      <c r="N4368" s="7" t="s">
        <v>40990</v>
      </c>
      <c r="O4368" s="7" t="s">
        <v>40991</v>
      </c>
      <c r="P4368" s="5">
        <v>4060</v>
      </c>
      <c r="Q4368" s="7" t="s">
        <v>135</v>
      </c>
      <c r="R4368" s="34" t="s">
        <v>40992</v>
      </c>
      <c r="S4368" s="34" t="s">
        <v>40993</v>
      </c>
      <c r="T4368" s="7" t="s">
        <v>40994</v>
      </c>
      <c r="U4368" s="7" t="s">
        <v>40995</v>
      </c>
      <c r="V4368" s="7">
        <v>28900000</v>
      </c>
      <c r="W4368" s="7" t="s">
        <v>139</v>
      </c>
      <c r="X4368" s="7">
        <v>36666332</v>
      </c>
      <c r="Y4368" s="7" t="s">
        <v>61</v>
      </c>
      <c r="Z4368" s="7">
        <v>5</v>
      </c>
      <c r="AA4368" s="7">
        <v>28900000</v>
      </c>
      <c r="AB4368" s="7" t="s">
        <v>139</v>
      </c>
      <c r="AC4368" s="7">
        <v>36666332</v>
      </c>
      <c r="AD4368" s="7" t="s">
        <v>178</v>
      </c>
      <c r="AE4368" s="7">
        <v>148710252</v>
      </c>
      <c r="AF4368" s="7" t="s">
        <v>60</v>
      </c>
      <c r="AG4368" s="7">
        <v>148710252</v>
      </c>
      <c r="AH4368" s="7">
        <v>148710252</v>
      </c>
      <c r="AI4368" s="7" t="s">
        <v>60</v>
      </c>
      <c r="AJ4368" s="7">
        <v>148710252</v>
      </c>
      <c r="AK4368" s="7" t="s">
        <v>40996</v>
      </c>
      <c r="AL4368" s="7" t="s">
        <v>50</v>
      </c>
      <c r="AM4368" s="7" t="s">
        <v>40997</v>
      </c>
      <c r="AN4368" s="7" t="s">
        <v>66</v>
      </c>
      <c r="AO4368" s="7" t="s">
        <v>40998</v>
      </c>
      <c r="AP4368" s="22" t="s">
        <v>40999</v>
      </c>
      <c r="AQ4368" s="7" t="s">
        <v>50</v>
      </c>
      <c r="AR4368" s="7" t="s">
        <v>50</v>
      </c>
    </row>
    <row r="4369" spans="1:44" ht="15" thickBot="1">
      <c r="A4369" s="10" t="s">
        <v>41000</v>
      </c>
      <c r="B4369" s="13" t="s">
        <v>50</v>
      </c>
      <c r="C4369" s="12">
        <v>44652</v>
      </c>
      <c r="D4369" s="13" t="s">
        <v>45</v>
      </c>
      <c r="E4369" s="13" t="s">
        <v>46</v>
      </c>
      <c r="F4369" s="13" t="s">
        <v>70</v>
      </c>
      <c r="G4369" s="27" t="s">
        <v>54945</v>
      </c>
      <c r="H4369" s="13" t="s">
        <v>50</v>
      </c>
      <c r="I4369" s="13" t="s">
        <v>50</v>
      </c>
      <c r="J4369" s="12">
        <v>45476</v>
      </c>
      <c r="K4369" s="13" t="s">
        <v>50</v>
      </c>
      <c r="L4369" s="13" t="s">
        <v>467</v>
      </c>
      <c r="M4369" s="13" t="s">
        <v>2850</v>
      </c>
      <c r="N4369" s="13" t="s">
        <v>133</v>
      </c>
      <c r="O4369" s="13" t="s">
        <v>41001</v>
      </c>
      <c r="P4369" s="11">
        <v>4074</v>
      </c>
      <c r="Q4369" s="13" t="s">
        <v>135</v>
      </c>
      <c r="R4369" s="33" t="s">
        <v>41002</v>
      </c>
      <c r="S4369" s="33" t="s">
        <v>41003</v>
      </c>
      <c r="T4369" s="13" t="s">
        <v>50</v>
      </c>
      <c r="U4369" s="13" t="s">
        <v>50</v>
      </c>
      <c r="V4369" s="13">
        <v>3000000</v>
      </c>
      <c r="W4369" s="13" t="s">
        <v>60</v>
      </c>
      <c r="X4369" s="13">
        <v>3000000</v>
      </c>
      <c r="Y4369" s="13" t="s">
        <v>467</v>
      </c>
      <c r="Z4369" s="13">
        <v>1</v>
      </c>
      <c r="AA4369" s="13">
        <v>3000000</v>
      </c>
      <c r="AB4369" s="13" t="s">
        <v>60</v>
      </c>
      <c r="AC4369" s="13">
        <v>3000000</v>
      </c>
      <c r="AD4369" s="13" t="s">
        <v>467</v>
      </c>
      <c r="AE4369" s="13">
        <v>3000000</v>
      </c>
      <c r="AF4369" s="13" t="s">
        <v>60</v>
      </c>
      <c r="AG4369" s="13">
        <v>3000000</v>
      </c>
      <c r="AH4369" s="13">
        <v>3000000</v>
      </c>
      <c r="AI4369" s="13" t="s">
        <v>60</v>
      </c>
      <c r="AJ4369" s="13">
        <v>3000000</v>
      </c>
      <c r="AK4369" s="13" t="s">
        <v>41004</v>
      </c>
      <c r="AL4369" s="13" t="s">
        <v>50</v>
      </c>
      <c r="AM4369" s="13" t="s">
        <v>41005</v>
      </c>
      <c r="AN4369" s="13" t="s">
        <v>66</v>
      </c>
      <c r="AO4369" s="13" t="s">
        <v>41006</v>
      </c>
      <c r="AP4369" s="21" t="s">
        <v>41007</v>
      </c>
      <c r="AQ4369" s="13" t="s">
        <v>50</v>
      </c>
      <c r="AR4369" s="13" t="s">
        <v>50</v>
      </c>
    </row>
    <row r="4370" spans="1:44" ht="15" thickBot="1">
      <c r="A4370" s="4" t="s">
        <v>41008</v>
      </c>
      <c r="B4370" s="7" t="s">
        <v>50</v>
      </c>
      <c r="C4370" s="6">
        <v>43160</v>
      </c>
      <c r="D4370" s="7" t="s">
        <v>45</v>
      </c>
      <c r="E4370" s="7" t="s">
        <v>46</v>
      </c>
      <c r="F4370" s="7" t="s">
        <v>70</v>
      </c>
      <c r="G4370" s="27" t="s">
        <v>54945</v>
      </c>
      <c r="H4370" s="7" t="s">
        <v>562</v>
      </c>
      <c r="I4370" s="7" t="s">
        <v>50</v>
      </c>
      <c r="J4370" s="6">
        <v>45478</v>
      </c>
      <c r="K4370" s="7" t="s">
        <v>50</v>
      </c>
      <c r="L4370" s="7" t="s">
        <v>467</v>
      </c>
      <c r="M4370" s="7" t="s">
        <v>41009</v>
      </c>
      <c r="N4370" s="7" t="s">
        <v>6226</v>
      </c>
      <c r="O4370" s="7" t="s">
        <v>41010</v>
      </c>
      <c r="P4370" s="5">
        <v>4087</v>
      </c>
      <c r="Q4370" s="7" t="s">
        <v>1024</v>
      </c>
      <c r="R4370" s="34" t="s">
        <v>41011</v>
      </c>
      <c r="S4370" s="34" t="s">
        <v>41012</v>
      </c>
      <c r="T4370" s="7" t="s">
        <v>41013</v>
      </c>
      <c r="U4370" s="7" t="s">
        <v>41014</v>
      </c>
      <c r="V4370" s="7">
        <v>3500000</v>
      </c>
      <c r="W4370" s="7" t="s">
        <v>60</v>
      </c>
      <c r="X4370" s="7">
        <v>3500000</v>
      </c>
      <c r="Y4370" s="7" t="s">
        <v>467</v>
      </c>
      <c r="Z4370" s="7">
        <v>3</v>
      </c>
      <c r="AA4370" s="7">
        <v>3500000</v>
      </c>
      <c r="AB4370" s="7" t="s">
        <v>60</v>
      </c>
      <c r="AC4370" s="7">
        <v>3500000</v>
      </c>
      <c r="AD4370" s="7" t="s">
        <v>467</v>
      </c>
      <c r="AE4370" s="7">
        <v>3500000</v>
      </c>
      <c r="AF4370" s="7" t="s">
        <v>60</v>
      </c>
      <c r="AG4370" s="7">
        <v>3500000</v>
      </c>
      <c r="AH4370" s="7">
        <v>3500000</v>
      </c>
      <c r="AI4370" s="7" t="s">
        <v>60</v>
      </c>
      <c r="AJ4370" s="7">
        <v>3500000</v>
      </c>
      <c r="AK4370" s="7" t="s">
        <v>41015</v>
      </c>
      <c r="AL4370" s="7" t="s">
        <v>50</v>
      </c>
      <c r="AM4370" s="7" t="s">
        <v>41016</v>
      </c>
      <c r="AN4370" s="7" t="s">
        <v>66</v>
      </c>
      <c r="AO4370" s="7" t="s">
        <v>41013</v>
      </c>
      <c r="AP4370" s="22" t="s">
        <v>41017</v>
      </c>
      <c r="AQ4370" s="7" t="s">
        <v>50</v>
      </c>
      <c r="AR4370" s="7" t="s">
        <v>50</v>
      </c>
    </row>
    <row r="4371" spans="1:44" ht="15" thickBot="1">
      <c r="A4371" s="10" t="s">
        <v>41018</v>
      </c>
      <c r="B4371" s="13" t="s">
        <v>50</v>
      </c>
      <c r="C4371" s="12">
        <v>43466</v>
      </c>
      <c r="D4371" s="13" t="s">
        <v>45</v>
      </c>
      <c r="E4371" s="13" t="s">
        <v>46</v>
      </c>
      <c r="F4371" s="13" t="s">
        <v>70</v>
      </c>
      <c r="G4371" s="26" t="s">
        <v>54946</v>
      </c>
      <c r="H4371" s="13" t="s">
        <v>50</v>
      </c>
      <c r="I4371" s="13" t="s">
        <v>50</v>
      </c>
      <c r="J4371" s="12">
        <v>45474</v>
      </c>
      <c r="K4371" s="13" t="s">
        <v>50</v>
      </c>
      <c r="L4371" s="13" t="s">
        <v>241</v>
      </c>
      <c r="M4371" s="13" t="s">
        <v>41019</v>
      </c>
      <c r="N4371" s="13" t="s">
        <v>41020</v>
      </c>
      <c r="O4371" s="13" t="s">
        <v>41021</v>
      </c>
      <c r="P4371" s="11">
        <v>4103</v>
      </c>
      <c r="Q4371" s="13" t="s">
        <v>245</v>
      </c>
      <c r="R4371" s="33" t="s">
        <v>41022</v>
      </c>
      <c r="S4371" s="33" t="s">
        <v>41023</v>
      </c>
      <c r="T4371" s="13" t="s">
        <v>41024</v>
      </c>
      <c r="U4371" s="13" t="s">
        <v>41025</v>
      </c>
      <c r="V4371" s="13">
        <v>7300000</v>
      </c>
      <c r="W4371" s="13" t="s">
        <v>60</v>
      </c>
      <c r="X4371" s="13">
        <v>7300000</v>
      </c>
      <c r="Y4371" s="13" t="s">
        <v>154</v>
      </c>
      <c r="Z4371" s="13">
        <v>2</v>
      </c>
      <c r="AA4371" s="13">
        <v>7300000</v>
      </c>
      <c r="AB4371" s="13" t="s">
        <v>60</v>
      </c>
      <c r="AC4371" s="13">
        <v>7300000</v>
      </c>
      <c r="AD4371" s="13" t="s">
        <v>241</v>
      </c>
      <c r="AE4371" s="13">
        <v>19800000</v>
      </c>
      <c r="AF4371" s="13" t="s">
        <v>60</v>
      </c>
      <c r="AG4371" s="13">
        <v>19800000</v>
      </c>
      <c r="AH4371" s="13">
        <v>19800000</v>
      </c>
      <c r="AI4371" s="13" t="s">
        <v>60</v>
      </c>
      <c r="AJ4371" s="13">
        <v>19800000</v>
      </c>
      <c r="AK4371" s="13" t="s">
        <v>41026</v>
      </c>
      <c r="AL4371" s="13" t="s">
        <v>50</v>
      </c>
      <c r="AM4371" s="13" t="s">
        <v>41027</v>
      </c>
      <c r="AN4371" s="13" t="s">
        <v>66</v>
      </c>
      <c r="AO4371" s="13" t="s">
        <v>50</v>
      </c>
      <c r="AP4371" s="13" t="s">
        <v>50</v>
      </c>
      <c r="AQ4371" s="21" t="s">
        <v>41028</v>
      </c>
      <c r="AR4371" s="13" t="s">
        <v>255</v>
      </c>
    </row>
    <row r="4372" spans="1:44" ht="15" thickBot="1">
      <c r="A4372" s="4" t="s">
        <v>41029</v>
      </c>
      <c r="B4372" s="5">
        <v>1976</v>
      </c>
      <c r="C4372" s="6">
        <v>43221</v>
      </c>
      <c r="D4372" s="7" t="s">
        <v>45</v>
      </c>
      <c r="E4372" s="7" t="s">
        <v>46</v>
      </c>
      <c r="F4372" s="7" t="s">
        <v>70</v>
      </c>
      <c r="G4372" s="26" t="s">
        <v>54946</v>
      </c>
      <c r="H4372" s="7" t="s">
        <v>1112</v>
      </c>
      <c r="I4372" s="7" t="s">
        <v>50</v>
      </c>
      <c r="J4372" s="6">
        <v>45478</v>
      </c>
      <c r="K4372" s="7" t="s">
        <v>50</v>
      </c>
      <c r="L4372" s="7" t="s">
        <v>467</v>
      </c>
      <c r="M4372" s="7" t="s">
        <v>41030</v>
      </c>
      <c r="N4372" s="7" t="s">
        <v>4079</v>
      </c>
      <c r="O4372" s="7" t="s">
        <v>41031</v>
      </c>
      <c r="P4372" s="5">
        <v>4176</v>
      </c>
      <c r="Q4372" s="7" t="s">
        <v>360</v>
      </c>
      <c r="R4372" s="34" t="s">
        <v>41032</v>
      </c>
      <c r="S4372" s="34" t="s">
        <v>41033</v>
      </c>
      <c r="T4372" s="7" t="s">
        <v>41034</v>
      </c>
      <c r="U4372" s="7" t="s">
        <v>41035</v>
      </c>
      <c r="V4372" s="7">
        <v>3500000</v>
      </c>
      <c r="W4372" s="7" t="s">
        <v>209</v>
      </c>
      <c r="X4372" s="7">
        <v>3789113</v>
      </c>
      <c r="Y4372" s="7" t="s">
        <v>467</v>
      </c>
      <c r="Z4372" s="7">
        <v>3</v>
      </c>
      <c r="AA4372" s="7">
        <v>3500000</v>
      </c>
      <c r="AB4372" s="7" t="s">
        <v>209</v>
      </c>
      <c r="AC4372" s="7">
        <v>3789113</v>
      </c>
      <c r="AD4372" s="7" t="s">
        <v>467</v>
      </c>
      <c r="AE4372" s="7">
        <v>5250000</v>
      </c>
      <c r="AF4372" s="7" t="s">
        <v>209</v>
      </c>
      <c r="AG4372" s="7">
        <v>5804220</v>
      </c>
      <c r="AH4372" s="7">
        <v>5250000</v>
      </c>
      <c r="AI4372" s="7" t="s">
        <v>209</v>
      </c>
      <c r="AJ4372" s="7">
        <v>5804220</v>
      </c>
      <c r="AK4372" s="7" t="s">
        <v>41036</v>
      </c>
      <c r="AL4372" s="7" t="s">
        <v>50</v>
      </c>
      <c r="AM4372" s="7" t="s">
        <v>41037</v>
      </c>
      <c r="AN4372" s="7" t="s">
        <v>66</v>
      </c>
      <c r="AO4372" s="7" t="s">
        <v>41038</v>
      </c>
      <c r="AP4372" s="22" t="s">
        <v>41039</v>
      </c>
      <c r="AQ4372" s="7" t="s">
        <v>50</v>
      </c>
      <c r="AR4372" s="7" t="s">
        <v>50</v>
      </c>
    </row>
    <row r="4373" spans="1:44" ht="15" thickBot="1">
      <c r="A4373" s="10" t="s">
        <v>41040</v>
      </c>
      <c r="B4373" s="13" t="s">
        <v>50</v>
      </c>
      <c r="C4373" s="12">
        <v>33970</v>
      </c>
      <c r="D4373" s="13" t="s">
        <v>45</v>
      </c>
      <c r="E4373" s="13" t="s">
        <v>46</v>
      </c>
      <c r="F4373" s="13" t="s">
        <v>47</v>
      </c>
      <c r="G4373" s="13" t="s">
        <v>87</v>
      </c>
      <c r="H4373" s="13" t="s">
        <v>41041</v>
      </c>
      <c r="I4373" s="13" t="s">
        <v>50</v>
      </c>
      <c r="J4373" s="12">
        <v>45474</v>
      </c>
      <c r="K4373" s="13" t="s">
        <v>116</v>
      </c>
      <c r="L4373" s="13" t="s">
        <v>62</v>
      </c>
      <c r="M4373" s="13" t="s">
        <v>41042</v>
      </c>
      <c r="N4373" s="13" t="s">
        <v>1114</v>
      </c>
      <c r="O4373" s="13" t="s">
        <v>41043</v>
      </c>
      <c r="P4373" s="11">
        <v>4184</v>
      </c>
      <c r="Q4373" s="13" t="s">
        <v>1116</v>
      </c>
      <c r="R4373" s="33" t="s">
        <v>41044</v>
      </c>
      <c r="S4373" s="33" t="s">
        <v>41045</v>
      </c>
      <c r="T4373" s="13" t="s">
        <v>41046</v>
      </c>
      <c r="U4373" s="13" t="s">
        <v>41047</v>
      </c>
      <c r="V4373" s="13">
        <v>1935000</v>
      </c>
      <c r="W4373" s="13" t="s">
        <v>60</v>
      </c>
      <c r="X4373" s="13">
        <v>1935000</v>
      </c>
      <c r="Y4373" s="13" t="s">
        <v>61</v>
      </c>
      <c r="Z4373" s="13">
        <v>8</v>
      </c>
      <c r="AA4373" s="13">
        <v>1935000</v>
      </c>
      <c r="AB4373" s="13" t="s">
        <v>60</v>
      </c>
      <c r="AC4373" s="13">
        <v>1935000</v>
      </c>
      <c r="AD4373" s="13" t="s">
        <v>62</v>
      </c>
      <c r="AE4373" s="13">
        <v>147952358</v>
      </c>
      <c r="AF4373" s="13" t="s">
        <v>60</v>
      </c>
      <c r="AG4373" s="13">
        <v>147952358</v>
      </c>
      <c r="AH4373" s="13">
        <v>147952358</v>
      </c>
      <c r="AI4373" s="13" t="s">
        <v>60</v>
      </c>
      <c r="AJ4373" s="13">
        <v>147952358</v>
      </c>
      <c r="AK4373" s="13" t="s">
        <v>50</v>
      </c>
      <c r="AL4373" s="13" t="s">
        <v>50</v>
      </c>
      <c r="AM4373" s="13" t="s">
        <v>41048</v>
      </c>
      <c r="AN4373" s="13" t="s">
        <v>66</v>
      </c>
      <c r="AO4373" s="13" t="s">
        <v>41049</v>
      </c>
      <c r="AP4373" s="21" t="s">
        <v>41050</v>
      </c>
      <c r="AQ4373" s="13" t="s">
        <v>50</v>
      </c>
      <c r="AR4373" s="13" t="s">
        <v>50</v>
      </c>
    </row>
    <row r="4374" spans="1:44" ht="15" thickBot="1">
      <c r="A4374" s="4" t="s">
        <v>41051</v>
      </c>
      <c r="B4374" s="7" t="s">
        <v>50</v>
      </c>
      <c r="C4374" s="6">
        <v>40330</v>
      </c>
      <c r="D4374" s="7" t="s">
        <v>45</v>
      </c>
      <c r="E4374" s="7" t="s">
        <v>46</v>
      </c>
      <c r="F4374" s="7" t="s">
        <v>47</v>
      </c>
      <c r="G4374" s="26" t="s">
        <v>54946</v>
      </c>
      <c r="H4374" s="7" t="s">
        <v>50</v>
      </c>
      <c r="I4374" s="7" t="s">
        <v>50</v>
      </c>
      <c r="J4374" s="6">
        <v>45474</v>
      </c>
      <c r="K4374" s="7" t="s">
        <v>89</v>
      </c>
      <c r="L4374" s="7" t="s">
        <v>62</v>
      </c>
      <c r="M4374" s="7" t="s">
        <v>25104</v>
      </c>
      <c r="N4374" s="7" t="s">
        <v>12555</v>
      </c>
      <c r="O4374" s="7" t="s">
        <v>41052</v>
      </c>
      <c r="P4374" s="5">
        <v>4212</v>
      </c>
      <c r="Q4374" s="7" t="s">
        <v>1783</v>
      </c>
      <c r="R4374" s="34" t="s">
        <v>41053</v>
      </c>
      <c r="S4374" s="34" t="s">
        <v>41054</v>
      </c>
      <c r="T4374" s="7" t="s">
        <v>41055</v>
      </c>
      <c r="U4374" s="7">
        <f>972-3-9333121</f>
        <v>-9332152</v>
      </c>
      <c r="V4374" s="7">
        <v>2000000</v>
      </c>
      <c r="W4374" s="7" t="s">
        <v>60</v>
      </c>
      <c r="X4374" s="7">
        <v>2000000</v>
      </c>
      <c r="Y4374" s="7" t="s">
        <v>61</v>
      </c>
      <c r="Z4374" s="7">
        <v>7</v>
      </c>
      <c r="AA4374" s="7">
        <v>2000000</v>
      </c>
      <c r="AB4374" s="7" t="s">
        <v>60</v>
      </c>
      <c r="AC4374" s="7">
        <v>2000000</v>
      </c>
      <c r="AD4374" s="7" t="s">
        <v>62</v>
      </c>
      <c r="AE4374" s="7">
        <v>73533308</v>
      </c>
      <c r="AF4374" s="7" t="s">
        <v>60</v>
      </c>
      <c r="AG4374" s="7">
        <v>73533308</v>
      </c>
      <c r="AH4374" s="7">
        <v>73533308</v>
      </c>
      <c r="AI4374" s="7" t="s">
        <v>60</v>
      </c>
      <c r="AJ4374" s="7">
        <v>73533308</v>
      </c>
      <c r="AK4374" s="7" t="s">
        <v>50</v>
      </c>
      <c r="AL4374" s="7" t="s">
        <v>50</v>
      </c>
      <c r="AM4374" s="7" t="s">
        <v>41056</v>
      </c>
      <c r="AN4374" s="7" t="s">
        <v>66</v>
      </c>
      <c r="AO4374" s="7" t="s">
        <v>41057</v>
      </c>
      <c r="AP4374" s="7" t="s">
        <v>50</v>
      </c>
      <c r="AQ4374" s="22" t="s">
        <v>41058</v>
      </c>
      <c r="AR4374" s="7" t="s">
        <v>50</v>
      </c>
    </row>
    <row r="4375" spans="1:44" ht="15" thickBot="1">
      <c r="A4375" s="10" t="s">
        <v>41059</v>
      </c>
      <c r="B4375" s="13" t="s">
        <v>50</v>
      </c>
      <c r="C4375" s="12">
        <v>43466</v>
      </c>
      <c r="D4375" s="13" t="s">
        <v>45</v>
      </c>
      <c r="E4375" s="13" t="s">
        <v>46</v>
      </c>
      <c r="F4375" s="13" t="s">
        <v>70</v>
      </c>
      <c r="G4375" s="26" t="s">
        <v>54946</v>
      </c>
      <c r="H4375" s="13" t="s">
        <v>742</v>
      </c>
      <c r="I4375" s="13" t="s">
        <v>50</v>
      </c>
      <c r="J4375" s="12">
        <v>45474</v>
      </c>
      <c r="K4375" s="13" t="s">
        <v>116</v>
      </c>
      <c r="L4375" s="13" t="s">
        <v>178</v>
      </c>
      <c r="M4375" s="13" t="s">
        <v>41060</v>
      </c>
      <c r="N4375" s="13" t="s">
        <v>180</v>
      </c>
      <c r="O4375" s="13" t="s">
        <v>41061</v>
      </c>
      <c r="P4375" s="11">
        <v>4287</v>
      </c>
      <c r="Q4375" s="13" t="s">
        <v>120</v>
      </c>
      <c r="R4375" s="33" t="s">
        <v>41062</v>
      </c>
      <c r="S4375" s="33" t="s">
        <v>41063</v>
      </c>
      <c r="T4375" s="13" t="s">
        <v>50</v>
      </c>
      <c r="U4375" s="13" t="s">
        <v>41064</v>
      </c>
      <c r="V4375" s="13">
        <v>13999999</v>
      </c>
      <c r="W4375" s="13" t="s">
        <v>60</v>
      </c>
      <c r="X4375" s="13">
        <v>13999999</v>
      </c>
      <c r="Y4375" s="13" t="s">
        <v>50</v>
      </c>
      <c r="Z4375" s="13">
        <v>5</v>
      </c>
      <c r="AA4375" s="13">
        <v>13999999</v>
      </c>
      <c r="AB4375" s="13" t="s">
        <v>60</v>
      </c>
      <c r="AC4375" s="13">
        <v>13999999</v>
      </c>
      <c r="AD4375" s="13" t="s">
        <v>178</v>
      </c>
      <c r="AE4375" s="13">
        <v>18999999</v>
      </c>
      <c r="AF4375" s="13" t="s">
        <v>60</v>
      </c>
      <c r="AG4375" s="13">
        <v>18999999</v>
      </c>
      <c r="AH4375" s="13">
        <v>19006791</v>
      </c>
      <c r="AI4375" s="13" t="s">
        <v>60</v>
      </c>
      <c r="AJ4375" s="13">
        <v>19006791</v>
      </c>
      <c r="AK4375" s="13" t="s">
        <v>41065</v>
      </c>
      <c r="AL4375" s="13" t="s">
        <v>50</v>
      </c>
      <c r="AM4375" s="13" t="s">
        <v>41066</v>
      </c>
      <c r="AN4375" s="13" t="s">
        <v>66</v>
      </c>
      <c r="AO4375" s="13" t="s">
        <v>41067</v>
      </c>
      <c r="AP4375" s="21" t="s">
        <v>41068</v>
      </c>
      <c r="AQ4375" s="13" t="s">
        <v>50</v>
      </c>
      <c r="AR4375" s="13" t="s">
        <v>50</v>
      </c>
    </row>
    <row r="4376" spans="1:44" ht="15" thickBot="1">
      <c r="A4376" s="4" t="s">
        <v>41069</v>
      </c>
      <c r="B4376" s="7" t="s">
        <v>50</v>
      </c>
      <c r="C4376" s="6">
        <v>38718</v>
      </c>
      <c r="D4376" s="7" t="s">
        <v>45</v>
      </c>
      <c r="E4376" s="7" t="s">
        <v>46</v>
      </c>
      <c r="F4376" s="7" t="s">
        <v>47</v>
      </c>
      <c r="G4376" s="7" t="s">
        <v>145</v>
      </c>
      <c r="H4376" s="7" t="s">
        <v>29368</v>
      </c>
      <c r="I4376" s="7" t="s">
        <v>50</v>
      </c>
      <c r="J4376" s="6">
        <v>45475</v>
      </c>
      <c r="K4376" s="7" t="s">
        <v>50</v>
      </c>
      <c r="L4376" s="7" t="s">
        <v>162</v>
      </c>
      <c r="M4376" s="7" t="s">
        <v>41070</v>
      </c>
      <c r="N4376" s="7" t="s">
        <v>4216</v>
      </c>
      <c r="O4376" s="7" t="s">
        <v>41071</v>
      </c>
      <c r="P4376" s="5">
        <v>4328</v>
      </c>
      <c r="Q4376" s="7" t="s">
        <v>1334</v>
      </c>
      <c r="R4376" s="34" t="s">
        <v>41072</v>
      </c>
      <c r="S4376" s="34" t="s">
        <v>41073</v>
      </c>
      <c r="T4376" s="7" t="s">
        <v>41074</v>
      </c>
      <c r="U4376" s="7" t="s">
        <v>41075</v>
      </c>
      <c r="V4376" s="7">
        <v>379000000</v>
      </c>
      <c r="W4376" s="7" t="s">
        <v>1338</v>
      </c>
      <c r="X4376" s="7">
        <v>252028362</v>
      </c>
      <c r="Y4376" s="7" t="s">
        <v>61</v>
      </c>
      <c r="Z4376" s="7">
        <v>3</v>
      </c>
      <c r="AA4376" s="7">
        <v>450000000</v>
      </c>
      <c r="AB4376" s="7" t="s">
        <v>1338</v>
      </c>
      <c r="AC4376" s="7">
        <v>319833515</v>
      </c>
      <c r="AD4376" s="7" t="s">
        <v>62</v>
      </c>
      <c r="AE4376" s="7">
        <v>450000000</v>
      </c>
      <c r="AF4376" s="7" t="s">
        <v>1338</v>
      </c>
      <c r="AG4376" s="7">
        <v>319833516</v>
      </c>
      <c r="AH4376" s="7">
        <v>1379000000</v>
      </c>
      <c r="AI4376" s="7" t="s">
        <v>1338</v>
      </c>
      <c r="AJ4376" s="7">
        <v>936385390</v>
      </c>
      <c r="AK4376" s="7" t="s">
        <v>41076</v>
      </c>
      <c r="AL4376" s="7" t="s">
        <v>50</v>
      </c>
      <c r="AM4376" s="7" t="s">
        <v>41077</v>
      </c>
      <c r="AN4376" s="7" t="s">
        <v>66</v>
      </c>
      <c r="AO4376" s="7" t="s">
        <v>41078</v>
      </c>
      <c r="AP4376" s="22" t="s">
        <v>41079</v>
      </c>
      <c r="AQ4376" s="7" t="s">
        <v>50</v>
      </c>
      <c r="AR4376" s="7" t="s">
        <v>50</v>
      </c>
    </row>
    <row r="4377" spans="1:44" ht="15" thickBot="1">
      <c r="A4377" s="10" t="s">
        <v>41080</v>
      </c>
      <c r="B4377" s="13" t="s">
        <v>50</v>
      </c>
      <c r="C4377" s="12">
        <v>42736</v>
      </c>
      <c r="D4377" s="13" t="s">
        <v>45</v>
      </c>
      <c r="E4377" s="13" t="s">
        <v>46</v>
      </c>
      <c r="F4377" s="13" t="s">
        <v>70</v>
      </c>
      <c r="G4377" s="26" t="s">
        <v>54946</v>
      </c>
      <c r="H4377" s="13" t="s">
        <v>32217</v>
      </c>
      <c r="I4377" s="13" t="s">
        <v>50</v>
      </c>
      <c r="J4377" s="12">
        <v>45474</v>
      </c>
      <c r="K4377" s="13" t="s">
        <v>116</v>
      </c>
      <c r="L4377" s="13" t="s">
        <v>52</v>
      </c>
      <c r="M4377" s="13" t="s">
        <v>41081</v>
      </c>
      <c r="N4377" s="13" t="s">
        <v>730</v>
      </c>
      <c r="O4377" s="13" t="s">
        <v>41082</v>
      </c>
      <c r="P4377" s="11">
        <v>4428</v>
      </c>
      <c r="Q4377" s="13" t="s">
        <v>616</v>
      </c>
      <c r="R4377" s="33" t="s">
        <v>41083</v>
      </c>
      <c r="S4377" s="33" t="s">
        <v>41084</v>
      </c>
      <c r="T4377" s="13" t="s">
        <v>41085</v>
      </c>
      <c r="U4377" s="13" t="s">
        <v>41086</v>
      </c>
      <c r="V4377" s="13">
        <v>4000000</v>
      </c>
      <c r="W4377" s="13" t="s">
        <v>60</v>
      </c>
      <c r="X4377" s="13">
        <v>4000000</v>
      </c>
      <c r="Y4377" s="13" t="s">
        <v>154</v>
      </c>
      <c r="Z4377" s="13">
        <v>3</v>
      </c>
      <c r="AA4377" s="13">
        <v>14575000</v>
      </c>
      <c r="AB4377" s="13" t="s">
        <v>60</v>
      </c>
      <c r="AC4377" s="13">
        <v>14575000</v>
      </c>
      <c r="AD4377" s="13" t="s">
        <v>241</v>
      </c>
      <c r="AE4377" s="13">
        <v>14575000</v>
      </c>
      <c r="AF4377" s="13" t="s">
        <v>60</v>
      </c>
      <c r="AG4377" s="13">
        <v>14575000</v>
      </c>
      <c r="AH4377" s="13">
        <v>18575000</v>
      </c>
      <c r="AI4377" s="13" t="s">
        <v>60</v>
      </c>
      <c r="AJ4377" s="13">
        <v>18575000</v>
      </c>
      <c r="AK4377" s="13" t="s">
        <v>41087</v>
      </c>
      <c r="AL4377" s="13" t="s">
        <v>50</v>
      </c>
      <c r="AM4377" s="13" t="s">
        <v>41088</v>
      </c>
      <c r="AN4377" s="13" t="s">
        <v>66</v>
      </c>
      <c r="AO4377" s="13" t="s">
        <v>41089</v>
      </c>
      <c r="AP4377" s="21" t="s">
        <v>41090</v>
      </c>
      <c r="AQ4377" s="13" t="s">
        <v>50</v>
      </c>
      <c r="AR4377" s="13" t="s">
        <v>50</v>
      </c>
    </row>
    <row r="4378" spans="1:44" ht="15" thickBot="1">
      <c r="A4378" s="4" t="s">
        <v>41091</v>
      </c>
      <c r="B4378" s="7" t="s">
        <v>50</v>
      </c>
      <c r="C4378" s="6">
        <v>44562</v>
      </c>
      <c r="D4378" s="7" t="s">
        <v>45</v>
      </c>
      <c r="E4378" s="7" t="s">
        <v>46</v>
      </c>
      <c r="F4378" s="7" t="s">
        <v>70</v>
      </c>
      <c r="G4378" s="27" t="s">
        <v>54945</v>
      </c>
      <c r="H4378" s="7" t="s">
        <v>50</v>
      </c>
      <c r="I4378" s="7" t="s">
        <v>50</v>
      </c>
      <c r="J4378" s="6">
        <v>45482</v>
      </c>
      <c r="K4378" s="7" t="s">
        <v>50</v>
      </c>
      <c r="L4378" s="7" t="s">
        <v>467</v>
      </c>
      <c r="M4378" s="7" t="s">
        <v>41092</v>
      </c>
      <c r="N4378" s="7" t="s">
        <v>133</v>
      </c>
      <c r="O4378" s="7" t="s">
        <v>41093</v>
      </c>
      <c r="P4378" s="5">
        <v>4472</v>
      </c>
      <c r="Q4378" s="7" t="s">
        <v>135</v>
      </c>
      <c r="R4378" s="34" t="s">
        <v>41094</v>
      </c>
      <c r="S4378" s="34" t="s">
        <v>41095</v>
      </c>
      <c r="T4378" s="7" t="s">
        <v>50</v>
      </c>
      <c r="U4378" s="7" t="s">
        <v>50</v>
      </c>
      <c r="V4378" s="7">
        <v>4600000</v>
      </c>
      <c r="W4378" s="7" t="s">
        <v>209</v>
      </c>
      <c r="X4378" s="7">
        <v>4975587</v>
      </c>
      <c r="Y4378" s="7" t="s">
        <v>467</v>
      </c>
      <c r="Z4378" s="7">
        <v>3</v>
      </c>
      <c r="AA4378" s="7">
        <v>4600000</v>
      </c>
      <c r="AB4378" s="7" t="s">
        <v>209</v>
      </c>
      <c r="AC4378" s="7">
        <v>4975587</v>
      </c>
      <c r="AD4378" s="7" t="s">
        <v>467</v>
      </c>
      <c r="AE4378" s="7">
        <v>4600000</v>
      </c>
      <c r="AF4378" s="7" t="s">
        <v>209</v>
      </c>
      <c r="AG4378" s="7">
        <v>4975587</v>
      </c>
      <c r="AH4378" s="7">
        <v>4600000</v>
      </c>
      <c r="AI4378" s="7" t="s">
        <v>209</v>
      </c>
      <c r="AJ4378" s="7">
        <v>4975587</v>
      </c>
      <c r="AK4378" s="7" t="s">
        <v>41096</v>
      </c>
      <c r="AL4378" s="7" t="s">
        <v>50</v>
      </c>
      <c r="AM4378" s="7" t="s">
        <v>41097</v>
      </c>
      <c r="AN4378" s="7" t="s">
        <v>66</v>
      </c>
      <c r="AO4378" s="7" t="s">
        <v>41098</v>
      </c>
      <c r="AP4378" s="22" t="s">
        <v>41099</v>
      </c>
      <c r="AQ4378" s="7" t="s">
        <v>50</v>
      </c>
      <c r="AR4378" s="7" t="s">
        <v>50</v>
      </c>
    </row>
    <row r="4379" spans="1:44" ht="15" thickBot="1">
      <c r="A4379" s="10" t="s">
        <v>41100</v>
      </c>
      <c r="B4379" s="13" t="s">
        <v>50</v>
      </c>
      <c r="C4379" s="12">
        <v>42736</v>
      </c>
      <c r="D4379" s="13" t="s">
        <v>45</v>
      </c>
      <c r="E4379" s="13" t="s">
        <v>46</v>
      </c>
      <c r="F4379" s="13" t="s">
        <v>70</v>
      </c>
      <c r="G4379" s="26" t="s">
        <v>54946</v>
      </c>
      <c r="H4379" s="13" t="s">
        <v>562</v>
      </c>
      <c r="I4379" s="13" t="s">
        <v>50</v>
      </c>
      <c r="J4379" s="12">
        <v>45482</v>
      </c>
      <c r="K4379" s="13" t="s">
        <v>116</v>
      </c>
      <c r="L4379" s="13" t="s">
        <v>241</v>
      </c>
      <c r="M4379" s="13" t="s">
        <v>41101</v>
      </c>
      <c r="N4379" s="13" t="s">
        <v>744</v>
      </c>
      <c r="O4379" s="13" t="s">
        <v>41102</v>
      </c>
      <c r="P4379" s="11">
        <v>4496</v>
      </c>
      <c r="Q4379" s="13" t="s">
        <v>135</v>
      </c>
      <c r="R4379" s="33" t="s">
        <v>41103</v>
      </c>
      <c r="S4379" s="33" t="s">
        <v>41104</v>
      </c>
      <c r="T4379" s="13" t="s">
        <v>41105</v>
      </c>
      <c r="U4379" s="13" t="s">
        <v>50</v>
      </c>
      <c r="V4379" s="13">
        <v>40000000</v>
      </c>
      <c r="W4379" s="13" t="s">
        <v>60</v>
      </c>
      <c r="X4379" s="13">
        <v>40000000</v>
      </c>
      <c r="Y4379" s="13" t="s">
        <v>154</v>
      </c>
      <c r="Z4379" s="13">
        <v>5</v>
      </c>
      <c r="AA4379" s="13">
        <v>40000000</v>
      </c>
      <c r="AB4379" s="13" t="s">
        <v>60</v>
      </c>
      <c r="AC4379" s="13">
        <v>40000000</v>
      </c>
      <c r="AD4379" s="13" t="s">
        <v>241</v>
      </c>
      <c r="AE4379" s="13">
        <v>50200000</v>
      </c>
      <c r="AF4379" s="13" t="s">
        <v>60</v>
      </c>
      <c r="AG4379" s="13">
        <v>50200000</v>
      </c>
      <c r="AH4379" s="13">
        <v>50210000</v>
      </c>
      <c r="AI4379" s="13" t="s">
        <v>60</v>
      </c>
      <c r="AJ4379" s="13">
        <v>50210000</v>
      </c>
      <c r="AK4379" s="13" t="s">
        <v>41106</v>
      </c>
      <c r="AL4379" s="13" t="s">
        <v>50</v>
      </c>
      <c r="AM4379" s="13" t="s">
        <v>41107</v>
      </c>
      <c r="AN4379" s="13" t="s">
        <v>993</v>
      </c>
      <c r="AO4379" s="13" t="s">
        <v>41108</v>
      </c>
      <c r="AP4379" s="21" t="s">
        <v>41109</v>
      </c>
      <c r="AQ4379" s="13" t="s">
        <v>50</v>
      </c>
      <c r="AR4379" s="13" t="s">
        <v>50</v>
      </c>
    </row>
    <row r="4380" spans="1:44" ht="15" thickBot="1">
      <c r="A4380" s="4" t="s">
        <v>41110</v>
      </c>
      <c r="B4380" s="7" t="s">
        <v>50</v>
      </c>
      <c r="C4380" s="6">
        <v>44562</v>
      </c>
      <c r="D4380" s="7" t="s">
        <v>45</v>
      </c>
      <c r="E4380" s="7" t="s">
        <v>46</v>
      </c>
      <c r="F4380" s="7" t="s">
        <v>70</v>
      </c>
      <c r="G4380" s="27" t="s">
        <v>54945</v>
      </c>
      <c r="H4380" s="7" t="s">
        <v>50</v>
      </c>
      <c r="I4380" s="7" t="s">
        <v>50</v>
      </c>
      <c r="J4380" s="6">
        <v>45475</v>
      </c>
      <c r="K4380" s="7" t="s">
        <v>50</v>
      </c>
      <c r="L4380" s="7" t="s">
        <v>467</v>
      </c>
      <c r="M4380" s="7" t="s">
        <v>41111</v>
      </c>
      <c r="N4380" s="7" t="s">
        <v>1614</v>
      </c>
      <c r="O4380" s="7" t="s">
        <v>41112</v>
      </c>
      <c r="P4380" s="5">
        <v>4575</v>
      </c>
      <c r="Q4380" s="7" t="s">
        <v>1201</v>
      </c>
      <c r="R4380" s="34" t="s">
        <v>41113</v>
      </c>
      <c r="S4380" s="34" t="s">
        <v>41114</v>
      </c>
      <c r="T4380" s="7" t="s">
        <v>41115</v>
      </c>
      <c r="U4380" s="7" t="s">
        <v>41116</v>
      </c>
      <c r="V4380" s="7">
        <v>15000000</v>
      </c>
      <c r="W4380" s="7" t="s">
        <v>60</v>
      </c>
      <c r="X4380" s="7">
        <v>15000000</v>
      </c>
      <c r="Y4380" s="7" t="s">
        <v>467</v>
      </c>
      <c r="Z4380" s="7">
        <v>1</v>
      </c>
      <c r="AA4380" s="7">
        <v>15000000</v>
      </c>
      <c r="AB4380" s="7" t="s">
        <v>60</v>
      </c>
      <c r="AC4380" s="7">
        <v>15000000</v>
      </c>
      <c r="AD4380" s="7" t="s">
        <v>467</v>
      </c>
      <c r="AE4380" s="7">
        <v>15000000</v>
      </c>
      <c r="AF4380" s="7" t="s">
        <v>60</v>
      </c>
      <c r="AG4380" s="7">
        <v>15000000</v>
      </c>
      <c r="AH4380" s="7">
        <v>15000000</v>
      </c>
      <c r="AI4380" s="7" t="s">
        <v>60</v>
      </c>
      <c r="AJ4380" s="7">
        <v>15000000</v>
      </c>
      <c r="AK4380" s="7" t="s">
        <v>41117</v>
      </c>
      <c r="AL4380" s="7" t="s">
        <v>50</v>
      </c>
      <c r="AM4380" s="7" t="s">
        <v>41118</v>
      </c>
      <c r="AN4380" s="7" t="s">
        <v>66</v>
      </c>
      <c r="AO4380" s="7" t="s">
        <v>41119</v>
      </c>
      <c r="AP4380" s="22" t="s">
        <v>41120</v>
      </c>
      <c r="AQ4380" s="7" t="s">
        <v>50</v>
      </c>
      <c r="AR4380" s="7" t="s">
        <v>50</v>
      </c>
    </row>
    <row r="4381" spans="1:44" ht="15" thickBot="1">
      <c r="A4381" s="10" t="s">
        <v>41121</v>
      </c>
      <c r="B4381" s="13" t="s">
        <v>50</v>
      </c>
      <c r="C4381" s="12">
        <v>43831</v>
      </c>
      <c r="D4381" s="13" t="s">
        <v>45</v>
      </c>
      <c r="E4381" s="13" t="s">
        <v>46</v>
      </c>
      <c r="F4381" s="13" t="s">
        <v>70</v>
      </c>
      <c r="G4381" s="27" t="s">
        <v>54945</v>
      </c>
      <c r="H4381" s="13" t="s">
        <v>50</v>
      </c>
      <c r="I4381" s="13" t="s">
        <v>50</v>
      </c>
      <c r="J4381" s="12">
        <v>45475</v>
      </c>
      <c r="K4381" s="13" t="s">
        <v>116</v>
      </c>
      <c r="L4381" s="13" t="s">
        <v>467</v>
      </c>
      <c r="M4381" s="13" t="s">
        <v>41122</v>
      </c>
      <c r="N4381" s="13" t="s">
        <v>41123</v>
      </c>
      <c r="O4381" s="13" t="s">
        <v>41124</v>
      </c>
      <c r="P4381" s="11">
        <v>4602</v>
      </c>
      <c r="Q4381" s="13" t="s">
        <v>77</v>
      </c>
      <c r="R4381" s="33" t="s">
        <v>41125</v>
      </c>
      <c r="S4381" s="33" t="s">
        <v>41126</v>
      </c>
      <c r="T4381" s="13" t="s">
        <v>50</v>
      </c>
      <c r="U4381" s="13" t="s">
        <v>50</v>
      </c>
      <c r="V4381" s="13">
        <v>5600000</v>
      </c>
      <c r="W4381" s="13" t="s">
        <v>60</v>
      </c>
      <c r="X4381" s="13">
        <v>5600000</v>
      </c>
      <c r="Y4381" s="13" t="s">
        <v>467</v>
      </c>
      <c r="Z4381" s="13">
        <v>3</v>
      </c>
      <c r="AA4381" s="13">
        <v>5600000</v>
      </c>
      <c r="AB4381" s="13" t="s">
        <v>60</v>
      </c>
      <c r="AC4381" s="13">
        <v>5600000</v>
      </c>
      <c r="AD4381" s="13" t="s">
        <v>467</v>
      </c>
      <c r="AE4381" s="13">
        <v>7600000</v>
      </c>
      <c r="AF4381" s="13" t="s">
        <v>60</v>
      </c>
      <c r="AG4381" s="13">
        <v>7600000</v>
      </c>
      <c r="AH4381" s="13">
        <v>7854767</v>
      </c>
      <c r="AI4381" s="13" t="s">
        <v>60</v>
      </c>
      <c r="AJ4381" s="13">
        <v>7854767</v>
      </c>
      <c r="AK4381" s="13" t="s">
        <v>41127</v>
      </c>
      <c r="AL4381" s="13" t="s">
        <v>50</v>
      </c>
      <c r="AM4381" s="13" t="s">
        <v>41128</v>
      </c>
      <c r="AN4381" s="13" t="s">
        <v>66</v>
      </c>
      <c r="AO4381" s="13" t="s">
        <v>41129</v>
      </c>
      <c r="AP4381" s="21" t="s">
        <v>41130</v>
      </c>
      <c r="AQ4381" s="13" t="s">
        <v>50</v>
      </c>
      <c r="AR4381" s="13" t="s">
        <v>50</v>
      </c>
    </row>
    <row r="4382" spans="1:44" ht="15" thickBot="1">
      <c r="A4382" s="4" t="s">
        <v>41131</v>
      </c>
      <c r="B4382" s="7" t="s">
        <v>50</v>
      </c>
      <c r="C4382" s="6">
        <v>43613</v>
      </c>
      <c r="D4382" s="7" t="s">
        <v>45</v>
      </c>
      <c r="E4382" s="7" t="s">
        <v>46</v>
      </c>
      <c r="F4382" s="7" t="s">
        <v>70</v>
      </c>
      <c r="G4382" s="27" t="s">
        <v>54945</v>
      </c>
      <c r="H4382" s="7" t="s">
        <v>50</v>
      </c>
      <c r="I4382" s="7" t="s">
        <v>50</v>
      </c>
      <c r="J4382" s="6">
        <v>45475</v>
      </c>
      <c r="K4382" s="7" t="s">
        <v>116</v>
      </c>
      <c r="L4382" s="7" t="s">
        <v>210</v>
      </c>
      <c r="M4382" s="7" t="s">
        <v>41132</v>
      </c>
      <c r="N4382" s="7" t="s">
        <v>259</v>
      </c>
      <c r="O4382" s="7" t="s">
        <v>41133</v>
      </c>
      <c r="P4382" s="5">
        <v>4654</v>
      </c>
      <c r="Q4382" s="7" t="s">
        <v>245</v>
      </c>
      <c r="R4382" s="34" t="s">
        <v>41134</v>
      </c>
      <c r="S4382" s="34" t="s">
        <v>41135</v>
      </c>
      <c r="T4382" s="7" t="s">
        <v>41136</v>
      </c>
      <c r="U4382" s="7" t="s">
        <v>41137</v>
      </c>
      <c r="V4382" s="7" t="s">
        <v>50</v>
      </c>
      <c r="W4382" s="7" t="s">
        <v>50</v>
      </c>
      <c r="X4382" s="7" t="s">
        <v>50</v>
      </c>
      <c r="Y4382" s="7" t="s">
        <v>50</v>
      </c>
      <c r="Z4382" s="7">
        <v>4</v>
      </c>
      <c r="AA4382" s="7" t="s">
        <v>50</v>
      </c>
      <c r="AB4382" s="7" t="s">
        <v>50</v>
      </c>
      <c r="AC4382" s="7" t="s">
        <v>50</v>
      </c>
      <c r="AD4382" s="7" t="s">
        <v>210</v>
      </c>
      <c r="AE4382" s="7">
        <v>1237348</v>
      </c>
      <c r="AF4382" s="7" t="s">
        <v>60</v>
      </c>
      <c r="AG4382" s="7">
        <v>1237348</v>
      </c>
      <c r="AH4382" s="7">
        <v>1237348</v>
      </c>
      <c r="AI4382" s="7" t="s">
        <v>60</v>
      </c>
      <c r="AJ4382" s="7">
        <v>1237348</v>
      </c>
      <c r="AK4382" s="7" t="s">
        <v>41138</v>
      </c>
      <c r="AL4382" s="7" t="s">
        <v>50</v>
      </c>
      <c r="AM4382" s="7" t="s">
        <v>41139</v>
      </c>
      <c r="AN4382" s="7" t="s">
        <v>66</v>
      </c>
      <c r="AO4382" s="7" t="s">
        <v>41140</v>
      </c>
      <c r="AP4382" s="22" t="s">
        <v>41141</v>
      </c>
      <c r="AQ4382" s="7" t="s">
        <v>50</v>
      </c>
      <c r="AR4382" s="7" t="s">
        <v>50</v>
      </c>
    </row>
    <row r="4383" spans="1:44" ht="15" thickBot="1">
      <c r="A4383" s="10" t="s">
        <v>41142</v>
      </c>
      <c r="B4383" s="13" t="s">
        <v>50</v>
      </c>
      <c r="C4383" s="12">
        <v>44562</v>
      </c>
      <c r="D4383" s="13" t="s">
        <v>45</v>
      </c>
      <c r="E4383" s="13" t="s">
        <v>46</v>
      </c>
      <c r="F4383" s="13" t="s">
        <v>70</v>
      </c>
      <c r="G4383" s="13" t="s">
        <v>71</v>
      </c>
      <c r="H4383" s="13" t="s">
        <v>41143</v>
      </c>
      <c r="I4383" s="13" t="s">
        <v>50</v>
      </c>
      <c r="J4383" s="12">
        <v>45475</v>
      </c>
      <c r="K4383" s="13" t="s">
        <v>50</v>
      </c>
      <c r="L4383" s="13" t="s">
        <v>131</v>
      </c>
      <c r="M4383" s="13" t="s">
        <v>41144</v>
      </c>
      <c r="N4383" s="13" t="s">
        <v>41145</v>
      </c>
      <c r="O4383" s="13" t="s">
        <v>41146</v>
      </c>
      <c r="P4383" s="11">
        <v>4887</v>
      </c>
      <c r="Q4383" s="13" t="s">
        <v>383</v>
      </c>
      <c r="R4383" s="33" t="s">
        <v>41147</v>
      </c>
      <c r="S4383" s="33" t="s">
        <v>41148</v>
      </c>
      <c r="T4383" s="13" t="s">
        <v>50</v>
      </c>
      <c r="U4383" s="13" t="s">
        <v>41149</v>
      </c>
      <c r="V4383" s="13">
        <v>75000000</v>
      </c>
      <c r="W4383" s="13" t="s">
        <v>60</v>
      </c>
      <c r="X4383" s="13">
        <v>75000000</v>
      </c>
      <c r="Y4383" s="13" t="s">
        <v>50</v>
      </c>
      <c r="Z4383" s="13">
        <v>2</v>
      </c>
      <c r="AA4383" s="13" t="s">
        <v>50</v>
      </c>
      <c r="AB4383" s="13" t="s">
        <v>50</v>
      </c>
      <c r="AC4383" s="13" t="s">
        <v>50</v>
      </c>
      <c r="AD4383" s="13" t="s">
        <v>50</v>
      </c>
      <c r="AE4383" s="13" t="s">
        <v>50</v>
      </c>
      <c r="AF4383" s="13" t="s">
        <v>50</v>
      </c>
      <c r="AG4383" s="13" t="s">
        <v>50</v>
      </c>
      <c r="AH4383" s="13">
        <v>200000000</v>
      </c>
      <c r="AI4383" s="13" t="s">
        <v>60</v>
      </c>
      <c r="AJ4383" s="13">
        <v>200000000</v>
      </c>
      <c r="AK4383" s="13" t="s">
        <v>41150</v>
      </c>
      <c r="AL4383" s="13" t="s">
        <v>50</v>
      </c>
      <c r="AM4383" s="13" t="s">
        <v>41151</v>
      </c>
      <c r="AN4383" s="13" t="s">
        <v>66</v>
      </c>
      <c r="AO4383" s="13" t="s">
        <v>41152</v>
      </c>
      <c r="AP4383" s="21" t="s">
        <v>41153</v>
      </c>
      <c r="AQ4383" s="13" t="s">
        <v>50</v>
      </c>
      <c r="AR4383" s="13" t="s">
        <v>50</v>
      </c>
    </row>
    <row r="4384" spans="1:44" ht="15" thickBot="1">
      <c r="A4384" s="4" t="s">
        <v>41154</v>
      </c>
      <c r="B4384" s="7" t="s">
        <v>50</v>
      </c>
      <c r="C4384" s="6">
        <v>31413</v>
      </c>
      <c r="D4384" s="7" t="s">
        <v>45</v>
      </c>
      <c r="E4384" s="7" t="s">
        <v>46</v>
      </c>
      <c r="F4384" s="7" t="s">
        <v>638</v>
      </c>
      <c r="G4384" s="7" t="s">
        <v>145</v>
      </c>
      <c r="H4384" s="7" t="s">
        <v>4364</v>
      </c>
      <c r="I4384" s="7" t="s">
        <v>50</v>
      </c>
      <c r="J4384" s="6">
        <v>45477</v>
      </c>
      <c r="K4384" s="7" t="s">
        <v>191</v>
      </c>
      <c r="L4384" s="7" t="s">
        <v>162</v>
      </c>
      <c r="M4384" s="7" t="s">
        <v>41155</v>
      </c>
      <c r="N4384" s="7" t="s">
        <v>29748</v>
      </c>
      <c r="O4384" s="7" t="s">
        <v>41156</v>
      </c>
      <c r="P4384" s="5">
        <v>4913</v>
      </c>
      <c r="Q4384" s="7" t="s">
        <v>50</v>
      </c>
      <c r="R4384" s="34" t="s">
        <v>41157</v>
      </c>
      <c r="S4384" s="34" t="s">
        <v>41158</v>
      </c>
      <c r="T4384" s="7" t="s">
        <v>50</v>
      </c>
      <c r="U4384" s="7" t="s">
        <v>41159</v>
      </c>
      <c r="V4384" s="7">
        <v>26500000</v>
      </c>
      <c r="W4384" s="7" t="s">
        <v>1085</v>
      </c>
      <c r="X4384" s="7">
        <v>19440124</v>
      </c>
      <c r="Y4384" s="7" t="s">
        <v>61</v>
      </c>
      <c r="Z4384" s="7">
        <v>4</v>
      </c>
      <c r="AA4384" s="7">
        <v>26452300</v>
      </c>
      <c r="AB4384" s="7" t="s">
        <v>1085</v>
      </c>
      <c r="AC4384" s="7">
        <v>20792989</v>
      </c>
      <c r="AD4384" s="7" t="s">
        <v>62</v>
      </c>
      <c r="AE4384" s="7">
        <v>37883633</v>
      </c>
      <c r="AF4384" s="7" t="s">
        <v>60</v>
      </c>
      <c r="AG4384" s="7">
        <v>37883633</v>
      </c>
      <c r="AH4384" s="7">
        <v>57323757</v>
      </c>
      <c r="AI4384" s="7" t="s">
        <v>60</v>
      </c>
      <c r="AJ4384" s="7">
        <v>57323757</v>
      </c>
      <c r="AK4384" s="7" t="s">
        <v>50</v>
      </c>
      <c r="AL4384" s="7" t="s">
        <v>50</v>
      </c>
      <c r="AM4384" s="7" t="s">
        <v>41160</v>
      </c>
      <c r="AN4384" s="7" t="s">
        <v>66</v>
      </c>
      <c r="AO4384" s="7" t="s">
        <v>41161</v>
      </c>
      <c r="AP4384" s="22" t="s">
        <v>41162</v>
      </c>
      <c r="AQ4384" s="7" t="s">
        <v>50</v>
      </c>
      <c r="AR4384" s="7" t="s">
        <v>50</v>
      </c>
    </row>
    <row r="4385" spans="1:44" ht="15" thickBot="1">
      <c r="A4385" s="10" t="s">
        <v>41163</v>
      </c>
      <c r="B4385" s="13" t="s">
        <v>50</v>
      </c>
      <c r="C4385" s="12">
        <v>42736</v>
      </c>
      <c r="D4385" s="13" t="s">
        <v>45</v>
      </c>
      <c r="E4385" s="13" t="s">
        <v>46</v>
      </c>
      <c r="F4385" s="13" t="s">
        <v>70</v>
      </c>
      <c r="G4385" s="26" t="s">
        <v>54946</v>
      </c>
      <c r="H4385" s="13" t="s">
        <v>25094</v>
      </c>
      <c r="I4385" s="13" t="s">
        <v>50</v>
      </c>
      <c r="J4385" s="12">
        <v>45475</v>
      </c>
      <c r="K4385" s="13" t="s">
        <v>116</v>
      </c>
      <c r="L4385" s="13" t="s">
        <v>178</v>
      </c>
      <c r="M4385" s="13" t="s">
        <v>2466</v>
      </c>
      <c r="N4385" s="13" t="s">
        <v>10777</v>
      </c>
      <c r="O4385" s="13" t="s">
        <v>41164</v>
      </c>
      <c r="P4385" s="11">
        <v>4948</v>
      </c>
      <c r="Q4385" s="13" t="s">
        <v>520</v>
      </c>
      <c r="R4385" s="33" t="s">
        <v>41165</v>
      </c>
      <c r="S4385" s="33" t="s">
        <v>41166</v>
      </c>
      <c r="T4385" s="13" t="s">
        <v>41167</v>
      </c>
      <c r="U4385" s="13" t="s">
        <v>41168</v>
      </c>
      <c r="V4385" s="13">
        <v>17491836</v>
      </c>
      <c r="W4385" s="13" t="s">
        <v>60</v>
      </c>
      <c r="X4385" s="13">
        <v>17491836</v>
      </c>
      <c r="Y4385" s="13" t="s">
        <v>50</v>
      </c>
      <c r="Z4385" s="13">
        <v>5</v>
      </c>
      <c r="AA4385" s="13">
        <v>17491836</v>
      </c>
      <c r="AB4385" s="13" t="s">
        <v>60</v>
      </c>
      <c r="AC4385" s="13">
        <v>17491836</v>
      </c>
      <c r="AD4385" s="13" t="s">
        <v>178</v>
      </c>
      <c r="AE4385" s="13">
        <v>66334833</v>
      </c>
      <c r="AF4385" s="13" t="s">
        <v>60</v>
      </c>
      <c r="AG4385" s="13">
        <v>66334833</v>
      </c>
      <c r="AH4385" s="13">
        <v>66334833</v>
      </c>
      <c r="AI4385" s="13" t="s">
        <v>60</v>
      </c>
      <c r="AJ4385" s="13">
        <v>66334833</v>
      </c>
      <c r="AK4385" s="13" t="s">
        <v>41169</v>
      </c>
      <c r="AL4385" s="13" t="s">
        <v>50</v>
      </c>
      <c r="AM4385" s="13" t="s">
        <v>41170</v>
      </c>
      <c r="AN4385" s="13" t="s">
        <v>66</v>
      </c>
      <c r="AO4385" s="13" t="s">
        <v>41171</v>
      </c>
      <c r="AP4385" s="21" t="s">
        <v>41172</v>
      </c>
      <c r="AQ4385" s="13" t="s">
        <v>50</v>
      </c>
      <c r="AR4385" s="13" t="s">
        <v>50</v>
      </c>
    </row>
    <row r="4386" spans="1:44" ht="15" thickBot="1">
      <c r="A4386" s="4" t="s">
        <v>41173</v>
      </c>
      <c r="B4386" s="7" t="s">
        <v>50</v>
      </c>
      <c r="C4386" s="6">
        <v>44197</v>
      </c>
      <c r="D4386" s="7" t="s">
        <v>45</v>
      </c>
      <c r="E4386" s="7" t="s">
        <v>46</v>
      </c>
      <c r="F4386" s="7" t="s">
        <v>70</v>
      </c>
      <c r="G4386" s="26" t="s">
        <v>54946</v>
      </c>
      <c r="H4386" s="7" t="s">
        <v>742</v>
      </c>
      <c r="I4386" s="7" t="s">
        <v>50</v>
      </c>
      <c r="J4386" s="6">
        <v>45474</v>
      </c>
      <c r="K4386" s="7" t="s">
        <v>50</v>
      </c>
      <c r="L4386" s="7" t="s">
        <v>241</v>
      </c>
      <c r="M4386" s="7" t="s">
        <v>41174</v>
      </c>
      <c r="N4386" s="7" t="s">
        <v>41175</v>
      </c>
      <c r="O4386" s="7" t="s">
        <v>41176</v>
      </c>
      <c r="P4386" s="5">
        <v>5100</v>
      </c>
      <c r="Q4386" s="7" t="s">
        <v>245</v>
      </c>
      <c r="R4386" s="34" t="s">
        <v>41177</v>
      </c>
      <c r="S4386" s="34" t="s">
        <v>41178</v>
      </c>
      <c r="T4386" s="7" t="s">
        <v>41179</v>
      </c>
      <c r="U4386" s="7" t="s">
        <v>50</v>
      </c>
      <c r="V4386" s="7">
        <v>10000000</v>
      </c>
      <c r="W4386" s="7" t="s">
        <v>60</v>
      </c>
      <c r="X4386" s="7">
        <v>10000000</v>
      </c>
      <c r="Y4386" s="7" t="s">
        <v>154</v>
      </c>
      <c r="Z4386" s="7">
        <v>2</v>
      </c>
      <c r="AA4386" s="7">
        <v>10000000</v>
      </c>
      <c r="AB4386" s="7" t="s">
        <v>60</v>
      </c>
      <c r="AC4386" s="7">
        <v>10000000</v>
      </c>
      <c r="AD4386" s="7" t="s">
        <v>241</v>
      </c>
      <c r="AE4386" s="7">
        <v>20000000</v>
      </c>
      <c r="AF4386" s="7" t="s">
        <v>60</v>
      </c>
      <c r="AG4386" s="7">
        <v>20000000</v>
      </c>
      <c r="AH4386" s="7">
        <v>20000000</v>
      </c>
      <c r="AI4386" s="7" t="s">
        <v>60</v>
      </c>
      <c r="AJ4386" s="7">
        <v>20000000</v>
      </c>
      <c r="AK4386" s="7" t="s">
        <v>41180</v>
      </c>
      <c r="AL4386" s="7" t="s">
        <v>50</v>
      </c>
      <c r="AM4386" s="7" t="s">
        <v>41181</v>
      </c>
      <c r="AN4386" s="7" t="s">
        <v>66</v>
      </c>
      <c r="AO4386" s="7" t="s">
        <v>41182</v>
      </c>
      <c r="AP4386" s="22" t="s">
        <v>41183</v>
      </c>
      <c r="AQ4386" s="7" t="s">
        <v>50</v>
      </c>
      <c r="AR4386" s="7" t="s">
        <v>50</v>
      </c>
    </row>
    <row r="4387" spans="1:44" ht="15" thickBot="1">
      <c r="A4387" s="10" t="s">
        <v>41184</v>
      </c>
      <c r="B4387" s="13" t="s">
        <v>50</v>
      </c>
      <c r="C4387" s="12">
        <v>41684</v>
      </c>
      <c r="D4387" s="13" t="s">
        <v>45</v>
      </c>
      <c r="E4387" s="13" t="s">
        <v>46</v>
      </c>
      <c r="F4387" s="13" t="s">
        <v>70</v>
      </c>
      <c r="G4387" s="13" t="s">
        <v>87</v>
      </c>
      <c r="H4387" s="13" t="s">
        <v>2619</v>
      </c>
      <c r="I4387" s="13" t="s">
        <v>50</v>
      </c>
      <c r="J4387" s="12">
        <v>45475</v>
      </c>
      <c r="K4387" s="13" t="s">
        <v>116</v>
      </c>
      <c r="L4387" s="13" t="s">
        <v>73</v>
      </c>
      <c r="M4387" s="13" t="s">
        <v>41185</v>
      </c>
      <c r="N4387" s="13" t="s">
        <v>3649</v>
      </c>
      <c r="O4387" s="13" t="s">
        <v>41186</v>
      </c>
      <c r="P4387" s="11">
        <v>5153</v>
      </c>
      <c r="Q4387" s="13" t="s">
        <v>245</v>
      </c>
      <c r="R4387" s="33" t="s">
        <v>41187</v>
      </c>
      <c r="S4387" s="33" t="s">
        <v>41188</v>
      </c>
      <c r="T4387" s="13" t="s">
        <v>41189</v>
      </c>
      <c r="U4387" s="13" t="s">
        <v>41190</v>
      </c>
      <c r="V4387" s="13" t="s">
        <v>50</v>
      </c>
      <c r="W4387" s="13" t="s">
        <v>50</v>
      </c>
      <c r="X4387" s="13" t="s">
        <v>50</v>
      </c>
      <c r="Y4387" s="13" t="s">
        <v>81</v>
      </c>
      <c r="Z4387" s="13">
        <v>5</v>
      </c>
      <c r="AA4387" s="13" t="s">
        <v>50</v>
      </c>
      <c r="AB4387" s="13" t="s">
        <v>50</v>
      </c>
      <c r="AC4387" s="13" t="s">
        <v>50</v>
      </c>
      <c r="AD4387" s="13" t="s">
        <v>73</v>
      </c>
      <c r="AE4387" s="13">
        <v>33000000</v>
      </c>
      <c r="AF4387" s="13" t="s">
        <v>2056</v>
      </c>
      <c r="AG4387" s="13">
        <v>4929225</v>
      </c>
      <c r="AH4387" s="13">
        <v>33000000</v>
      </c>
      <c r="AI4387" s="13" t="s">
        <v>2056</v>
      </c>
      <c r="AJ4387" s="13">
        <v>4929225</v>
      </c>
      <c r="AK4387" s="13" t="s">
        <v>50</v>
      </c>
      <c r="AL4387" s="13" t="s">
        <v>50</v>
      </c>
      <c r="AM4387" s="13" t="s">
        <v>41191</v>
      </c>
      <c r="AN4387" s="13" t="s">
        <v>993</v>
      </c>
      <c r="AO4387" s="13" t="s">
        <v>41192</v>
      </c>
      <c r="AP4387" s="21" t="s">
        <v>41193</v>
      </c>
      <c r="AQ4387" s="13" t="s">
        <v>50</v>
      </c>
      <c r="AR4387" s="13" t="s">
        <v>50</v>
      </c>
    </row>
    <row r="4388" spans="1:44" ht="15" thickBot="1">
      <c r="A4388" s="4" t="s">
        <v>41194</v>
      </c>
      <c r="B4388" s="7" t="s">
        <v>50</v>
      </c>
      <c r="C4388" s="6">
        <v>39814</v>
      </c>
      <c r="D4388" s="7" t="s">
        <v>45</v>
      </c>
      <c r="E4388" s="7" t="s">
        <v>46</v>
      </c>
      <c r="F4388" s="7" t="s">
        <v>70</v>
      </c>
      <c r="G4388" s="7" t="s">
        <v>87</v>
      </c>
      <c r="H4388" s="7" t="s">
        <v>23407</v>
      </c>
      <c r="I4388" s="7" t="s">
        <v>50</v>
      </c>
      <c r="J4388" s="6">
        <v>45474</v>
      </c>
      <c r="K4388" s="7" t="s">
        <v>116</v>
      </c>
      <c r="L4388" s="7" t="s">
        <v>131</v>
      </c>
      <c r="M4388" s="7" t="s">
        <v>9251</v>
      </c>
      <c r="N4388" s="7" t="s">
        <v>10228</v>
      </c>
      <c r="O4388" s="7" t="s">
        <v>41195</v>
      </c>
      <c r="P4388" s="5">
        <v>5199</v>
      </c>
      <c r="Q4388" s="7" t="s">
        <v>1783</v>
      </c>
      <c r="R4388" s="34" t="s">
        <v>41196</v>
      </c>
      <c r="S4388" s="34" t="s">
        <v>41197</v>
      </c>
      <c r="T4388" s="7" t="s">
        <v>41198</v>
      </c>
      <c r="U4388" s="7" t="s">
        <v>41199</v>
      </c>
      <c r="V4388" s="7">
        <v>25000000</v>
      </c>
      <c r="W4388" s="7" t="s">
        <v>60</v>
      </c>
      <c r="X4388" s="7">
        <v>25000000</v>
      </c>
      <c r="Y4388" s="7" t="s">
        <v>50</v>
      </c>
      <c r="Z4388" s="7">
        <v>5</v>
      </c>
      <c r="AA4388" s="7">
        <v>10000000</v>
      </c>
      <c r="AB4388" s="7" t="s">
        <v>60</v>
      </c>
      <c r="AC4388" s="7">
        <v>10000000</v>
      </c>
      <c r="AD4388" s="7" t="s">
        <v>178</v>
      </c>
      <c r="AE4388" s="7">
        <v>20000000</v>
      </c>
      <c r="AF4388" s="7" t="s">
        <v>60</v>
      </c>
      <c r="AG4388" s="7">
        <v>20000000</v>
      </c>
      <c r="AH4388" s="7">
        <v>60000000</v>
      </c>
      <c r="AI4388" s="7" t="s">
        <v>60</v>
      </c>
      <c r="AJ4388" s="7">
        <v>60000000</v>
      </c>
      <c r="AK4388" s="7" t="s">
        <v>41200</v>
      </c>
      <c r="AL4388" s="7" t="s">
        <v>50</v>
      </c>
      <c r="AM4388" s="7" t="s">
        <v>41201</v>
      </c>
      <c r="AN4388" s="7" t="s">
        <v>66</v>
      </c>
      <c r="AO4388" s="7" t="s">
        <v>41202</v>
      </c>
      <c r="AP4388" s="22" t="s">
        <v>41203</v>
      </c>
      <c r="AQ4388" s="7" t="s">
        <v>50</v>
      </c>
      <c r="AR4388" s="7" t="s">
        <v>50</v>
      </c>
    </row>
    <row r="4389" spans="1:44" ht="15" thickBot="1">
      <c r="A4389" s="10" t="s">
        <v>41204</v>
      </c>
      <c r="B4389" s="13" t="s">
        <v>50</v>
      </c>
      <c r="C4389" s="12">
        <v>42736</v>
      </c>
      <c r="D4389" s="13" t="s">
        <v>45</v>
      </c>
      <c r="E4389" s="13" t="s">
        <v>46</v>
      </c>
      <c r="F4389" s="13" t="s">
        <v>70</v>
      </c>
      <c r="G4389" s="26" t="s">
        <v>54946</v>
      </c>
      <c r="H4389" s="13" t="s">
        <v>1276</v>
      </c>
      <c r="I4389" s="13" t="s">
        <v>50</v>
      </c>
      <c r="J4389" s="12">
        <v>45478</v>
      </c>
      <c r="K4389" s="13" t="s">
        <v>116</v>
      </c>
      <c r="L4389" s="13" t="s">
        <v>178</v>
      </c>
      <c r="M4389" s="13" t="s">
        <v>41205</v>
      </c>
      <c r="N4389" s="13" t="s">
        <v>2742</v>
      </c>
      <c r="O4389" s="13" t="s">
        <v>41206</v>
      </c>
      <c r="P4389" s="11">
        <v>5443</v>
      </c>
      <c r="Q4389" s="13" t="s">
        <v>495</v>
      </c>
      <c r="R4389" s="33" t="s">
        <v>41207</v>
      </c>
      <c r="S4389" s="33" t="s">
        <v>41208</v>
      </c>
      <c r="T4389" s="13" t="s">
        <v>41209</v>
      </c>
      <c r="U4389" s="13" t="s">
        <v>41210</v>
      </c>
      <c r="V4389" s="13">
        <v>5000000</v>
      </c>
      <c r="W4389" s="13" t="s">
        <v>60</v>
      </c>
      <c r="X4389" s="13">
        <v>5000000</v>
      </c>
      <c r="Y4389" s="13" t="s">
        <v>50</v>
      </c>
      <c r="Z4389" s="13">
        <v>4</v>
      </c>
      <c r="AA4389" s="13">
        <v>5000000</v>
      </c>
      <c r="AB4389" s="13" t="s">
        <v>60</v>
      </c>
      <c r="AC4389" s="13">
        <v>5000000</v>
      </c>
      <c r="AD4389" s="13" t="s">
        <v>178</v>
      </c>
      <c r="AE4389" s="13">
        <v>17576274</v>
      </c>
      <c r="AF4389" s="13" t="s">
        <v>60</v>
      </c>
      <c r="AG4389" s="13">
        <v>17576274</v>
      </c>
      <c r="AH4389" s="13">
        <v>17576274</v>
      </c>
      <c r="AI4389" s="13" t="s">
        <v>60</v>
      </c>
      <c r="AJ4389" s="13">
        <v>17576274</v>
      </c>
      <c r="AK4389" s="13" t="s">
        <v>50</v>
      </c>
      <c r="AL4389" s="13" t="s">
        <v>50</v>
      </c>
      <c r="AM4389" s="13" t="s">
        <v>41211</v>
      </c>
      <c r="AN4389" s="13" t="s">
        <v>66</v>
      </c>
      <c r="AO4389" s="13" t="s">
        <v>41212</v>
      </c>
      <c r="AP4389" s="21" t="s">
        <v>41213</v>
      </c>
      <c r="AQ4389" s="13" t="s">
        <v>50</v>
      </c>
      <c r="AR4389" s="13" t="s">
        <v>50</v>
      </c>
    </row>
    <row r="4390" spans="1:44" ht="15" thickBot="1">
      <c r="A4390" s="4" t="s">
        <v>12912</v>
      </c>
      <c r="B4390" s="7" t="s">
        <v>50</v>
      </c>
      <c r="C4390" s="7" t="s">
        <v>12913</v>
      </c>
      <c r="D4390" s="7" t="s">
        <v>45</v>
      </c>
      <c r="E4390" s="7" t="s">
        <v>50</v>
      </c>
      <c r="F4390" s="7" t="s">
        <v>70</v>
      </c>
      <c r="G4390" s="7" t="s">
        <v>48</v>
      </c>
      <c r="H4390" s="7" t="s">
        <v>2081</v>
      </c>
      <c r="I4390" s="7" t="s">
        <v>50</v>
      </c>
      <c r="J4390" s="6">
        <v>45481</v>
      </c>
      <c r="K4390" s="7" t="s">
        <v>161</v>
      </c>
      <c r="L4390" s="7" t="s">
        <v>52</v>
      </c>
      <c r="M4390" s="7" t="s">
        <v>12914</v>
      </c>
      <c r="N4390" s="7" t="s">
        <v>5314</v>
      </c>
      <c r="O4390" s="7" t="s">
        <v>12915</v>
      </c>
      <c r="P4390" s="5">
        <v>5474</v>
      </c>
      <c r="Q4390" s="7" t="s">
        <v>1116</v>
      </c>
      <c r="R4390" s="34" t="s">
        <v>12916</v>
      </c>
      <c r="S4390" s="34" t="s">
        <v>12917</v>
      </c>
      <c r="T4390" s="7" t="s">
        <v>12918</v>
      </c>
      <c r="U4390" s="7" t="s">
        <v>12919</v>
      </c>
      <c r="V4390" s="7">
        <v>1300000</v>
      </c>
      <c r="W4390" s="7" t="s">
        <v>60</v>
      </c>
      <c r="X4390" s="7">
        <v>1300000</v>
      </c>
      <c r="Y4390" s="7" t="s">
        <v>50</v>
      </c>
      <c r="Z4390" s="7">
        <v>36</v>
      </c>
      <c r="AA4390" s="7" t="s">
        <v>50</v>
      </c>
      <c r="AB4390" s="7" t="s">
        <v>50</v>
      </c>
      <c r="AC4390" s="7" t="s">
        <v>50</v>
      </c>
      <c r="AD4390" s="7" t="s">
        <v>50</v>
      </c>
      <c r="AE4390" s="7" t="s">
        <v>50</v>
      </c>
      <c r="AF4390" s="7" t="s">
        <v>50</v>
      </c>
      <c r="AG4390" s="7" t="s">
        <v>50</v>
      </c>
      <c r="AH4390" s="7">
        <v>207780052</v>
      </c>
      <c r="AI4390" s="7" t="s">
        <v>60</v>
      </c>
      <c r="AJ4390" s="7">
        <v>207780052</v>
      </c>
      <c r="AK4390" s="7" t="s">
        <v>41214</v>
      </c>
      <c r="AL4390" s="7" t="s">
        <v>50</v>
      </c>
      <c r="AM4390" s="7" t="s">
        <v>12921</v>
      </c>
      <c r="AN4390" s="7" t="s">
        <v>66</v>
      </c>
      <c r="AO4390" s="7" t="s">
        <v>24681</v>
      </c>
      <c r="AP4390" s="22" t="s">
        <v>24682</v>
      </c>
      <c r="AQ4390" s="7" t="s">
        <v>50</v>
      </c>
      <c r="AR4390" s="7" t="s">
        <v>50</v>
      </c>
    </row>
    <row r="4391" spans="1:44" ht="15" thickBot="1">
      <c r="A4391" s="10" t="s">
        <v>41215</v>
      </c>
      <c r="B4391" s="13" t="s">
        <v>50</v>
      </c>
      <c r="C4391" s="12">
        <v>44197</v>
      </c>
      <c r="D4391" s="13" t="s">
        <v>45</v>
      </c>
      <c r="E4391" s="13" t="s">
        <v>46</v>
      </c>
      <c r="F4391" s="13" t="s">
        <v>70</v>
      </c>
      <c r="G4391" s="27" t="s">
        <v>54945</v>
      </c>
      <c r="H4391" s="13" t="s">
        <v>50</v>
      </c>
      <c r="I4391" s="13" t="s">
        <v>50</v>
      </c>
      <c r="J4391" s="12">
        <v>45476</v>
      </c>
      <c r="K4391" s="13" t="s">
        <v>116</v>
      </c>
      <c r="L4391" s="13" t="s">
        <v>467</v>
      </c>
      <c r="M4391" s="13" t="s">
        <v>41216</v>
      </c>
      <c r="N4391" s="13" t="s">
        <v>1914</v>
      </c>
      <c r="O4391" s="13" t="s">
        <v>41217</v>
      </c>
      <c r="P4391" s="11">
        <v>5545</v>
      </c>
      <c r="Q4391" s="13" t="s">
        <v>920</v>
      </c>
      <c r="R4391" s="29" t="s">
        <v>41218</v>
      </c>
      <c r="S4391" s="33" t="s">
        <v>41219</v>
      </c>
      <c r="T4391" s="13" t="s">
        <v>41220</v>
      </c>
      <c r="U4391" s="13" t="s">
        <v>50</v>
      </c>
      <c r="V4391" s="13">
        <v>4000000</v>
      </c>
      <c r="W4391" s="13" t="s">
        <v>209</v>
      </c>
      <c r="X4391" s="13">
        <v>4297618</v>
      </c>
      <c r="Y4391" s="13" t="s">
        <v>467</v>
      </c>
      <c r="Z4391" s="13">
        <v>2</v>
      </c>
      <c r="AA4391" s="13">
        <v>4000000</v>
      </c>
      <c r="AB4391" s="13" t="s">
        <v>209</v>
      </c>
      <c r="AC4391" s="13">
        <v>4297618</v>
      </c>
      <c r="AD4391" s="13" t="s">
        <v>467</v>
      </c>
      <c r="AE4391" s="13">
        <v>5000000</v>
      </c>
      <c r="AF4391" s="13" t="s">
        <v>209</v>
      </c>
      <c r="AG4391" s="13">
        <v>5267688</v>
      </c>
      <c r="AH4391" s="13">
        <v>5000000</v>
      </c>
      <c r="AI4391" s="13" t="s">
        <v>209</v>
      </c>
      <c r="AJ4391" s="13">
        <v>5267688</v>
      </c>
      <c r="AK4391" s="13" t="s">
        <v>41221</v>
      </c>
      <c r="AL4391" s="13" t="s">
        <v>50</v>
      </c>
      <c r="AM4391" s="13" t="s">
        <v>41222</v>
      </c>
      <c r="AN4391" s="13" t="s">
        <v>66</v>
      </c>
      <c r="AO4391" s="13" t="s">
        <v>41223</v>
      </c>
      <c r="AP4391" s="21" t="s">
        <v>41224</v>
      </c>
      <c r="AQ4391" s="13" t="s">
        <v>50</v>
      </c>
      <c r="AR4391" s="13" t="s">
        <v>50</v>
      </c>
    </row>
    <row r="4392" spans="1:44" ht="15" thickBot="1">
      <c r="A4392" s="4" t="s">
        <v>41225</v>
      </c>
      <c r="B4392" s="7" t="s">
        <v>50</v>
      </c>
      <c r="C4392" s="6">
        <v>45363</v>
      </c>
      <c r="D4392" s="7" t="s">
        <v>45</v>
      </c>
      <c r="E4392" s="7" t="s">
        <v>46</v>
      </c>
      <c r="F4392" s="7" t="s">
        <v>47</v>
      </c>
      <c r="G4392" s="26" t="s">
        <v>54946</v>
      </c>
      <c r="H4392" s="7" t="s">
        <v>50</v>
      </c>
      <c r="I4392" s="7" t="s">
        <v>50</v>
      </c>
      <c r="J4392" s="6">
        <v>45474</v>
      </c>
      <c r="K4392" s="7" t="s">
        <v>50</v>
      </c>
      <c r="L4392" s="7" t="s">
        <v>62</v>
      </c>
      <c r="M4392" s="7" t="s">
        <v>41226</v>
      </c>
      <c r="N4392" s="7" t="s">
        <v>827</v>
      </c>
      <c r="O4392" s="7" t="s">
        <v>41227</v>
      </c>
      <c r="P4392" s="5">
        <v>5587</v>
      </c>
      <c r="Q4392" s="7" t="s">
        <v>642</v>
      </c>
      <c r="R4392" s="34" t="s">
        <v>41228</v>
      </c>
      <c r="S4392" s="34" t="s">
        <v>41229</v>
      </c>
      <c r="T4392" s="7" t="s">
        <v>41230</v>
      </c>
      <c r="U4392" s="7" t="s">
        <v>41231</v>
      </c>
      <c r="V4392" s="7">
        <v>55000000</v>
      </c>
      <c r="W4392" s="7" t="s">
        <v>60</v>
      </c>
      <c r="X4392" s="7">
        <v>55000000</v>
      </c>
      <c r="Y4392" s="7" t="s">
        <v>61</v>
      </c>
      <c r="Z4392" s="7">
        <v>1</v>
      </c>
      <c r="AA4392" s="7">
        <v>55000000</v>
      </c>
      <c r="AB4392" s="7" t="s">
        <v>60</v>
      </c>
      <c r="AC4392" s="7">
        <v>55000000</v>
      </c>
      <c r="AD4392" s="7" t="s">
        <v>62</v>
      </c>
      <c r="AE4392" s="7">
        <v>55000000</v>
      </c>
      <c r="AF4392" s="7" t="s">
        <v>60</v>
      </c>
      <c r="AG4392" s="7">
        <v>55000000</v>
      </c>
      <c r="AH4392" s="7">
        <v>55000000</v>
      </c>
      <c r="AI4392" s="7" t="s">
        <v>60</v>
      </c>
      <c r="AJ4392" s="7">
        <v>55000000</v>
      </c>
      <c r="AK4392" s="7" t="s">
        <v>41232</v>
      </c>
      <c r="AL4392" s="7" t="s">
        <v>50</v>
      </c>
      <c r="AM4392" s="7" t="s">
        <v>41233</v>
      </c>
      <c r="AN4392" s="7" t="s">
        <v>66</v>
      </c>
      <c r="AO4392" s="7" t="s">
        <v>41234</v>
      </c>
      <c r="AP4392" s="7" t="s">
        <v>50</v>
      </c>
      <c r="AQ4392" s="22" t="s">
        <v>41235</v>
      </c>
      <c r="AR4392" s="7" t="s">
        <v>41236</v>
      </c>
    </row>
    <row r="4393" spans="1:44" ht="15" thickBot="1">
      <c r="A4393" s="10" t="s">
        <v>41237</v>
      </c>
      <c r="B4393" s="13" t="s">
        <v>50</v>
      </c>
      <c r="C4393" s="12">
        <v>24473</v>
      </c>
      <c r="D4393" s="13" t="s">
        <v>45</v>
      </c>
      <c r="E4393" s="13" t="s">
        <v>46</v>
      </c>
      <c r="F4393" s="13" t="s">
        <v>47</v>
      </c>
      <c r="G4393" s="13" t="s">
        <v>48</v>
      </c>
      <c r="H4393" s="13" t="s">
        <v>379</v>
      </c>
      <c r="I4393" s="13" t="s">
        <v>50</v>
      </c>
      <c r="J4393" s="12">
        <v>45477</v>
      </c>
      <c r="K4393" s="13" t="s">
        <v>51</v>
      </c>
      <c r="L4393" s="13" t="s">
        <v>162</v>
      </c>
      <c r="M4393" s="13" t="s">
        <v>41238</v>
      </c>
      <c r="N4393" s="13" t="s">
        <v>2540</v>
      </c>
      <c r="O4393" s="13" t="s">
        <v>41239</v>
      </c>
      <c r="P4393" s="11">
        <v>5626</v>
      </c>
      <c r="Q4393" s="13" t="s">
        <v>360</v>
      </c>
      <c r="R4393" s="33" t="s">
        <v>41240</v>
      </c>
      <c r="S4393" s="33" t="s">
        <v>41241</v>
      </c>
      <c r="T4393" s="13" t="s">
        <v>50</v>
      </c>
      <c r="U4393" s="13" t="s">
        <v>41242</v>
      </c>
      <c r="V4393" s="13">
        <v>200000000</v>
      </c>
      <c r="W4393" s="13" t="s">
        <v>209</v>
      </c>
      <c r="X4393" s="13">
        <v>215710171</v>
      </c>
      <c r="Y4393" s="13" t="s">
        <v>171</v>
      </c>
      <c r="Z4393" s="13">
        <v>2</v>
      </c>
      <c r="AA4393" s="13" t="s">
        <v>50</v>
      </c>
      <c r="AB4393" s="13" t="s">
        <v>50</v>
      </c>
      <c r="AC4393" s="13" t="s">
        <v>50</v>
      </c>
      <c r="AD4393" s="13" t="s">
        <v>50</v>
      </c>
      <c r="AE4393" s="13" t="s">
        <v>50</v>
      </c>
      <c r="AF4393" s="13" t="s">
        <v>50</v>
      </c>
      <c r="AG4393" s="13" t="s">
        <v>50</v>
      </c>
      <c r="AH4393" s="13">
        <v>600000000</v>
      </c>
      <c r="AI4393" s="13" t="s">
        <v>209</v>
      </c>
      <c r="AJ4393" s="13">
        <v>644665516</v>
      </c>
      <c r="AK4393" s="13" t="s">
        <v>50</v>
      </c>
      <c r="AL4393" s="13" t="s">
        <v>50</v>
      </c>
      <c r="AM4393" s="13" t="s">
        <v>41243</v>
      </c>
      <c r="AN4393" s="13" t="s">
        <v>66</v>
      </c>
      <c r="AO4393" s="13" t="s">
        <v>41244</v>
      </c>
      <c r="AP4393" s="21" t="s">
        <v>41245</v>
      </c>
      <c r="AQ4393" s="13" t="s">
        <v>50</v>
      </c>
      <c r="AR4393" s="13" t="s">
        <v>50</v>
      </c>
    </row>
    <row r="4394" spans="1:44" ht="15" thickBot="1">
      <c r="A4394" s="4" t="s">
        <v>41246</v>
      </c>
      <c r="B4394" s="7" t="s">
        <v>50</v>
      </c>
      <c r="C4394" s="7" t="s">
        <v>50</v>
      </c>
      <c r="D4394" s="7" t="s">
        <v>45</v>
      </c>
      <c r="E4394" s="7" t="s">
        <v>50</v>
      </c>
      <c r="F4394" s="7" t="s">
        <v>70</v>
      </c>
      <c r="G4394" s="26" t="s">
        <v>54946</v>
      </c>
      <c r="H4394" s="7" t="s">
        <v>50</v>
      </c>
      <c r="I4394" s="7" t="s">
        <v>50</v>
      </c>
      <c r="J4394" s="6">
        <v>45475</v>
      </c>
      <c r="K4394" s="7" t="s">
        <v>50</v>
      </c>
      <c r="L4394" s="7" t="s">
        <v>467</v>
      </c>
      <c r="M4394" s="7" t="s">
        <v>15718</v>
      </c>
      <c r="N4394" s="7" t="s">
        <v>25893</v>
      </c>
      <c r="O4394" s="7" t="s">
        <v>41247</v>
      </c>
      <c r="P4394" s="5">
        <v>5713</v>
      </c>
      <c r="Q4394" s="7" t="s">
        <v>383</v>
      </c>
      <c r="R4394" s="28" t="s">
        <v>41248</v>
      </c>
      <c r="S4394" s="34" t="s">
        <v>41249</v>
      </c>
      <c r="T4394" s="7" t="s">
        <v>50</v>
      </c>
      <c r="U4394" s="7" t="s">
        <v>50</v>
      </c>
      <c r="V4394" s="7">
        <v>85000000</v>
      </c>
      <c r="W4394" s="7" t="s">
        <v>60</v>
      </c>
      <c r="X4394" s="7">
        <v>85000000</v>
      </c>
      <c r="Y4394" s="7" t="s">
        <v>467</v>
      </c>
      <c r="Z4394" s="7">
        <v>1</v>
      </c>
      <c r="AA4394" s="7">
        <v>85000000</v>
      </c>
      <c r="AB4394" s="7" t="s">
        <v>60</v>
      </c>
      <c r="AC4394" s="7">
        <v>85000000</v>
      </c>
      <c r="AD4394" s="7" t="s">
        <v>467</v>
      </c>
      <c r="AE4394" s="7">
        <v>85000000</v>
      </c>
      <c r="AF4394" s="7" t="s">
        <v>60</v>
      </c>
      <c r="AG4394" s="7">
        <v>85000000</v>
      </c>
      <c r="AH4394" s="7">
        <v>85000000</v>
      </c>
      <c r="AI4394" s="7" t="s">
        <v>60</v>
      </c>
      <c r="AJ4394" s="7">
        <v>85000000</v>
      </c>
      <c r="AK4394" s="7" t="s">
        <v>41250</v>
      </c>
      <c r="AL4394" s="7" t="s">
        <v>50</v>
      </c>
      <c r="AM4394" s="7" t="s">
        <v>41251</v>
      </c>
      <c r="AN4394" s="7" t="s">
        <v>253</v>
      </c>
      <c r="AO4394" s="7" t="s">
        <v>41252</v>
      </c>
      <c r="AP4394" s="22" t="s">
        <v>41253</v>
      </c>
      <c r="AQ4394" s="7" t="s">
        <v>50</v>
      </c>
      <c r="AR4394" s="7" t="s">
        <v>50</v>
      </c>
    </row>
    <row r="4395" spans="1:44" ht="15" thickBot="1">
      <c r="A4395" s="10" t="s">
        <v>41254</v>
      </c>
      <c r="B4395" s="13" t="s">
        <v>50</v>
      </c>
      <c r="C4395" s="12">
        <v>43101</v>
      </c>
      <c r="D4395" s="13" t="s">
        <v>45</v>
      </c>
      <c r="E4395" s="13" t="s">
        <v>46</v>
      </c>
      <c r="F4395" s="13" t="s">
        <v>70</v>
      </c>
      <c r="G4395" s="26" t="s">
        <v>54946</v>
      </c>
      <c r="H4395" s="13" t="s">
        <v>562</v>
      </c>
      <c r="I4395" s="13" t="s">
        <v>50</v>
      </c>
      <c r="J4395" s="12">
        <v>45477</v>
      </c>
      <c r="K4395" s="13" t="s">
        <v>116</v>
      </c>
      <c r="L4395" s="13" t="s">
        <v>178</v>
      </c>
      <c r="M4395" s="13" t="s">
        <v>1010</v>
      </c>
      <c r="N4395" s="13" t="s">
        <v>2540</v>
      </c>
      <c r="O4395" s="13" t="s">
        <v>41255</v>
      </c>
      <c r="P4395" s="11">
        <v>5722</v>
      </c>
      <c r="Q4395" s="13" t="s">
        <v>360</v>
      </c>
      <c r="R4395" s="33" t="s">
        <v>41256</v>
      </c>
      <c r="S4395" s="33" t="s">
        <v>41257</v>
      </c>
      <c r="T4395" s="13" t="s">
        <v>41258</v>
      </c>
      <c r="U4395" s="13" t="s">
        <v>50</v>
      </c>
      <c r="V4395" s="13">
        <v>7500000</v>
      </c>
      <c r="W4395" s="13" t="s">
        <v>209</v>
      </c>
      <c r="X4395" s="13">
        <v>8089131</v>
      </c>
      <c r="Y4395" s="13" t="s">
        <v>50</v>
      </c>
      <c r="Z4395" s="13">
        <v>3</v>
      </c>
      <c r="AA4395" s="13">
        <v>7500000</v>
      </c>
      <c r="AB4395" s="13" t="s">
        <v>209</v>
      </c>
      <c r="AC4395" s="13">
        <v>8089131</v>
      </c>
      <c r="AD4395" s="13" t="s">
        <v>178</v>
      </c>
      <c r="AE4395" s="13">
        <v>14100000</v>
      </c>
      <c r="AF4395" s="13" t="s">
        <v>209</v>
      </c>
      <c r="AG4395" s="13">
        <v>15104083</v>
      </c>
      <c r="AH4395" s="13">
        <v>14100000</v>
      </c>
      <c r="AI4395" s="13" t="s">
        <v>209</v>
      </c>
      <c r="AJ4395" s="13">
        <v>15104083</v>
      </c>
      <c r="AK4395" s="13" t="s">
        <v>41259</v>
      </c>
      <c r="AL4395" s="13" t="s">
        <v>50</v>
      </c>
      <c r="AM4395" s="13" t="s">
        <v>41260</v>
      </c>
      <c r="AN4395" s="13" t="s">
        <v>253</v>
      </c>
      <c r="AO4395" s="13" t="s">
        <v>41261</v>
      </c>
      <c r="AP4395" s="21" t="s">
        <v>41262</v>
      </c>
      <c r="AQ4395" s="13" t="s">
        <v>50</v>
      </c>
      <c r="AR4395" s="13" t="s">
        <v>50</v>
      </c>
    </row>
    <row r="4396" spans="1:44" ht="15" thickBot="1">
      <c r="A4396" s="4" t="s">
        <v>41263</v>
      </c>
      <c r="B4396" s="7" t="s">
        <v>50</v>
      </c>
      <c r="C4396" s="6">
        <v>43634</v>
      </c>
      <c r="D4396" s="7" t="s">
        <v>45</v>
      </c>
      <c r="E4396" s="7" t="s">
        <v>46</v>
      </c>
      <c r="F4396" s="7" t="s">
        <v>70</v>
      </c>
      <c r="G4396" s="26" t="s">
        <v>54946</v>
      </c>
      <c r="H4396" s="7" t="s">
        <v>2431</v>
      </c>
      <c r="I4396" s="7" t="s">
        <v>50</v>
      </c>
      <c r="J4396" s="6">
        <v>45474</v>
      </c>
      <c r="K4396" s="7" t="s">
        <v>116</v>
      </c>
      <c r="L4396" s="7" t="s">
        <v>6576</v>
      </c>
      <c r="M4396" s="7" t="s">
        <v>2838</v>
      </c>
      <c r="N4396" s="7" t="s">
        <v>518</v>
      </c>
      <c r="O4396" s="7" t="s">
        <v>41264</v>
      </c>
      <c r="P4396" s="5">
        <v>5798</v>
      </c>
      <c r="Q4396" s="7" t="s">
        <v>520</v>
      </c>
      <c r="R4396" s="34" t="s">
        <v>41265</v>
      </c>
      <c r="S4396" s="34" t="s">
        <v>41266</v>
      </c>
      <c r="T4396" s="7" t="s">
        <v>41267</v>
      </c>
      <c r="U4396" s="7" t="s">
        <v>50</v>
      </c>
      <c r="V4396" s="7" t="s">
        <v>50</v>
      </c>
      <c r="W4396" s="7" t="s">
        <v>50</v>
      </c>
      <c r="X4396" s="7" t="s">
        <v>50</v>
      </c>
      <c r="Y4396" s="7" t="s">
        <v>467</v>
      </c>
      <c r="Z4396" s="7">
        <v>7</v>
      </c>
      <c r="AA4396" s="7" t="s">
        <v>50</v>
      </c>
      <c r="AB4396" s="7" t="s">
        <v>50</v>
      </c>
      <c r="AC4396" s="7" t="s">
        <v>50</v>
      </c>
      <c r="AD4396" s="7" t="s">
        <v>467</v>
      </c>
      <c r="AE4396" s="7">
        <v>5647187</v>
      </c>
      <c r="AF4396" s="7" t="s">
        <v>60</v>
      </c>
      <c r="AG4396" s="7">
        <v>5647187</v>
      </c>
      <c r="AH4396" s="7">
        <v>8647187</v>
      </c>
      <c r="AI4396" s="7" t="s">
        <v>60</v>
      </c>
      <c r="AJ4396" s="7">
        <v>8647187</v>
      </c>
      <c r="AK4396" s="7" t="s">
        <v>41268</v>
      </c>
      <c r="AL4396" s="7" t="s">
        <v>50</v>
      </c>
      <c r="AM4396" s="7" t="s">
        <v>41269</v>
      </c>
      <c r="AN4396" s="7" t="s">
        <v>66</v>
      </c>
      <c r="AO4396" s="7" t="s">
        <v>41270</v>
      </c>
      <c r="AP4396" s="22" t="s">
        <v>41271</v>
      </c>
      <c r="AQ4396" s="7" t="s">
        <v>50</v>
      </c>
      <c r="AR4396" s="7" t="s">
        <v>50</v>
      </c>
    </row>
    <row r="4397" spans="1:44" ht="15" thickBot="1">
      <c r="A4397" s="10" t="s">
        <v>41272</v>
      </c>
      <c r="B4397" s="13" t="s">
        <v>50</v>
      </c>
      <c r="C4397" s="12">
        <v>40909</v>
      </c>
      <c r="D4397" s="13" t="s">
        <v>45</v>
      </c>
      <c r="E4397" s="13" t="s">
        <v>46</v>
      </c>
      <c r="F4397" s="13" t="s">
        <v>70</v>
      </c>
      <c r="G4397" s="26" t="s">
        <v>54946</v>
      </c>
      <c r="H4397" s="13" t="s">
        <v>14559</v>
      </c>
      <c r="I4397" s="13" t="s">
        <v>50</v>
      </c>
      <c r="J4397" s="12">
        <v>45478</v>
      </c>
      <c r="K4397" s="13" t="s">
        <v>116</v>
      </c>
      <c r="L4397" s="13" t="s">
        <v>147</v>
      </c>
      <c r="M4397" s="13" t="s">
        <v>41273</v>
      </c>
      <c r="N4397" s="13" t="s">
        <v>41274</v>
      </c>
      <c r="O4397" s="13" t="s">
        <v>41275</v>
      </c>
      <c r="P4397" s="11">
        <v>5963</v>
      </c>
      <c r="Q4397" s="13" t="s">
        <v>360</v>
      </c>
      <c r="R4397" s="33" t="s">
        <v>41276</v>
      </c>
      <c r="S4397" s="33" t="s">
        <v>41277</v>
      </c>
      <c r="T4397" s="13" t="s">
        <v>41278</v>
      </c>
      <c r="U4397" s="13">
        <v>351239111180</v>
      </c>
      <c r="V4397" s="13">
        <v>10500000</v>
      </c>
      <c r="W4397" s="13" t="s">
        <v>209</v>
      </c>
      <c r="X4397" s="13">
        <v>11367339</v>
      </c>
      <c r="Y4397" s="13" t="s">
        <v>154</v>
      </c>
      <c r="Z4397" s="13">
        <v>5</v>
      </c>
      <c r="AA4397" s="13">
        <v>10500000</v>
      </c>
      <c r="AB4397" s="13" t="s">
        <v>209</v>
      </c>
      <c r="AC4397" s="13">
        <v>11367339</v>
      </c>
      <c r="AD4397" s="13" t="s">
        <v>147</v>
      </c>
      <c r="AE4397" s="13">
        <v>16150000</v>
      </c>
      <c r="AF4397" s="13" t="s">
        <v>209</v>
      </c>
      <c r="AG4397" s="13">
        <v>18050206</v>
      </c>
      <c r="AH4397" s="13">
        <v>16150000</v>
      </c>
      <c r="AI4397" s="13" t="s">
        <v>209</v>
      </c>
      <c r="AJ4397" s="13">
        <v>18050206</v>
      </c>
      <c r="AK4397" s="13" t="s">
        <v>41279</v>
      </c>
      <c r="AL4397" s="13" t="s">
        <v>50</v>
      </c>
      <c r="AM4397" s="13" t="s">
        <v>41280</v>
      </c>
      <c r="AN4397" s="13" t="s">
        <v>66</v>
      </c>
      <c r="AO4397" s="13" t="s">
        <v>41281</v>
      </c>
      <c r="AP4397" s="21" t="s">
        <v>41282</v>
      </c>
      <c r="AQ4397" s="13" t="s">
        <v>50</v>
      </c>
      <c r="AR4397" s="13" t="s">
        <v>50</v>
      </c>
    </row>
    <row r="4398" spans="1:44" ht="15" thickBot="1">
      <c r="A4398" s="4" t="s">
        <v>41283</v>
      </c>
      <c r="B4398" s="7" t="s">
        <v>50</v>
      </c>
      <c r="C4398" s="6">
        <v>44197</v>
      </c>
      <c r="D4398" s="7" t="s">
        <v>45</v>
      </c>
      <c r="E4398" s="7" t="s">
        <v>46</v>
      </c>
      <c r="F4398" s="7" t="s">
        <v>70</v>
      </c>
      <c r="G4398" s="26" t="s">
        <v>54946</v>
      </c>
      <c r="H4398" s="7" t="s">
        <v>1470</v>
      </c>
      <c r="I4398" s="7" t="s">
        <v>50</v>
      </c>
      <c r="J4398" s="6">
        <v>45478</v>
      </c>
      <c r="K4398" s="7" t="s">
        <v>116</v>
      </c>
      <c r="L4398" s="7" t="s">
        <v>467</v>
      </c>
      <c r="M4398" s="7" t="s">
        <v>41284</v>
      </c>
      <c r="N4398" s="7" t="s">
        <v>4079</v>
      </c>
      <c r="O4398" s="7" t="s">
        <v>41285</v>
      </c>
      <c r="P4398" s="5">
        <v>5974</v>
      </c>
      <c r="Q4398" s="7" t="s">
        <v>360</v>
      </c>
      <c r="R4398" s="34" t="s">
        <v>41286</v>
      </c>
      <c r="S4398" s="34" t="s">
        <v>41287</v>
      </c>
      <c r="T4398" s="7" t="s">
        <v>41288</v>
      </c>
      <c r="U4398" s="7">
        <v>353871224218</v>
      </c>
      <c r="V4398" s="7">
        <v>400000</v>
      </c>
      <c r="W4398" s="7" t="s">
        <v>209</v>
      </c>
      <c r="X4398" s="7">
        <v>433041</v>
      </c>
      <c r="Y4398" s="7" t="s">
        <v>467</v>
      </c>
      <c r="Z4398" s="7">
        <v>6</v>
      </c>
      <c r="AA4398" s="7">
        <v>400000</v>
      </c>
      <c r="AB4398" s="7" t="s">
        <v>209</v>
      </c>
      <c r="AC4398" s="7">
        <v>433041</v>
      </c>
      <c r="AD4398" s="7" t="s">
        <v>467</v>
      </c>
      <c r="AE4398" s="7">
        <v>2073070</v>
      </c>
      <c r="AF4398" s="7" t="s">
        <v>60</v>
      </c>
      <c r="AG4398" s="7">
        <v>2073070</v>
      </c>
      <c r="AH4398" s="7">
        <v>2073070</v>
      </c>
      <c r="AI4398" s="7" t="s">
        <v>60</v>
      </c>
      <c r="AJ4398" s="7">
        <v>2073070</v>
      </c>
      <c r="AK4398" s="7" t="s">
        <v>17289</v>
      </c>
      <c r="AL4398" s="7" t="s">
        <v>50</v>
      </c>
      <c r="AM4398" s="7" t="s">
        <v>41289</v>
      </c>
      <c r="AN4398" s="7" t="s">
        <v>66</v>
      </c>
      <c r="AO4398" s="7" t="s">
        <v>41290</v>
      </c>
      <c r="AP4398" s="22" t="s">
        <v>41291</v>
      </c>
      <c r="AQ4398" s="7" t="s">
        <v>50</v>
      </c>
      <c r="AR4398" s="7" t="s">
        <v>50</v>
      </c>
    </row>
    <row r="4399" spans="1:44" ht="15" thickBot="1">
      <c r="A4399" s="10" t="s">
        <v>41292</v>
      </c>
      <c r="B4399" s="13" t="s">
        <v>50</v>
      </c>
      <c r="C4399" s="12">
        <v>43101</v>
      </c>
      <c r="D4399" s="13" t="s">
        <v>45</v>
      </c>
      <c r="E4399" s="13" t="s">
        <v>46</v>
      </c>
      <c r="F4399" s="13" t="s">
        <v>70</v>
      </c>
      <c r="G4399" s="26" t="s">
        <v>54946</v>
      </c>
      <c r="H4399" s="13" t="s">
        <v>19535</v>
      </c>
      <c r="I4399" s="13" t="s">
        <v>50</v>
      </c>
      <c r="J4399" s="12">
        <v>45482</v>
      </c>
      <c r="K4399" s="13" t="s">
        <v>116</v>
      </c>
      <c r="L4399" s="13" t="s">
        <v>147</v>
      </c>
      <c r="M4399" s="13" t="s">
        <v>41293</v>
      </c>
      <c r="N4399" s="13" t="s">
        <v>518</v>
      </c>
      <c r="O4399" s="13" t="s">
        <v>41294</v>
      </c>
      <c r="P4399" s="11">
        <v>6059</v>
      </c>
      <c r="Q4399" s="13" t="s">
        <v>520</v>
      </c>
      <c r="R4399" s="33" t="s">
        <v>41295</v>
      </c>
      <c r="S4399" s="33" t="s">
        <v>41296</v>
      </c>
      <c r="T4399" s="13" t="s">
        <v>50</v>
      </c>
      <c r="U4399" s="13" t="s">
        <v>50</v>
      </c>
      <c r="V4399" s="13">
        <v>58400000</v>
      </c>
      <c r="W4399" s="13" t="s">
        <v>60</v>
      </c>
      <c r="X4399" s="13">
        <v>58400000</v>
      </c>
      <c r="Y4399" s="13" t="s">
        <v>154</v>
      </c>
      <c r="Z4399" s="13">
        <v>6</v>
      </c>
      <c r="AA4399" s="13">
        <v>58400000</v>
      </c>
      <c r="AB4399" s="13" t="s">
        <v>60</v>
      </c>
      <c r="AC4399" s="13">
        <v>58400000</v>
      </c>
      <c r="AD4399" s="13" t="s">
        <v>147</v>
      </c>
      <c r="AE4399" s="13">
        <v>97300000</v>
      </c>
      <c r="AF4399" s="13" t="s">
        <v>60</v>
      </c>
      <c r="AG4399" s="13">
        <v>97300000</v>
      </c>
      <c r="AH4399" s="13">
        <v>98775000</v>
      </c>
      <c r="AI4399" s="13" t="s">
        <v>60</v>
      </c>
      <c r="AJ4399" s="13">
        <v>98775000</v>
      </c>
      <c r="AK4399" s="13" t="s">
        <v>41297</v>
      </c>
      <c r="AL4399" s="13" t="s">
        <v>50</v>
      </c>
      <c r="AM4399" s="13" t="s">
        <v>41298</v>
      </c>
      <c r="AN4399" s="13" t="s">
        <v>66</v>
      </c>
      <c r="AO4399" s="13" t="s">
        <v>41299</v>
      </c>
      <c r="AP4399" s="21" t="s">
        <v>41300</v>
      </c>
      <c r="AQ4399" s="13" t="s">
        <v>50</v>
      </c>
      <c r="AR4399" s="13" t="s">
        <v>50</v>
      </c>
    </row>
    <row r="4400" spans="1:44" ht="15" thickBot="1">
      <c r="A4400" s="4" t="s">
        <v>41301</v>
      </c>
      <c r="B4400" s="7" t="s">
        <v>50</v>
      </c>
      <c r="C4400" s="6">
        <v>43221</v>
      </c>
      <c r="D4400" s="7" t="s">
        <v>45</v>
      </c>
      <c r="E4400" s="7" t="s">
        <v>46</v>
      </c>
      <c r="F4400" s="7" t="s">
        <v>70</v>
      </c>
      <c r="G4400" s="27" t="s">
        <v>54945</v>
      </c>
      <c r="H4400" s="7" t="s">
        <v>50</v>
      </c>
      <c r="I4400" s="7" t="s">
        <v>50</v>
      </c>
      <c r="J4400" s="6">
        <v>45477</v>
      </c>
      <c r="K4400" s="7" t="s">
        <v>116</v>
      </c>
      <c r="L4400" s="7" t="s">
        <v>178</v>
      </c>
      <c r="M4400" s="7" t="s">
        <v>41302</v>
      </c>
      <c r="N4400" s="7" t="s">
        <v>41303</v>
      </c>
      <c r="O4400" s="7" t="s">
        <v>41304</v>
      </c>
      <c r="P4400" s="5">
        <v>6155</v>
      </c>
      <c r="Q4400" s="7" t="s">
        <v>1783</v>
      </c>
      <c r="R4400" s="34" t="s">
        <v>41305</v>
      </c>
      <c r="S4400" s="34" t="s">
        <v>41306</v>
      </c>
      <c r="T4400" s="7" t="s">
        <v>41307</v>
      </c>
      <c r="U4400" s="7" t="s">
        <v>50</v>
      </c>
      <c r="V4400" s="7">
        <v>5000000</v>
      </c>
      <c r="W4400" s="7" t="s">
        <v>60</v>
      </c>
      <c r="X4400" s="7">
        <v>5000000</v>
      </c>
      <c r="Y4400" s="7" t="s">
        <v>50</v>
      </c>
      <c r="Z4400" s="7">
        <v>3</v>
      </c>
      <c r="AA4400" s="7">
        <v>5000000</v>
      </c>
      <c r="AB4400" s="7" t="s">
        <v>60</v>
      </c>
      <c r="AC4400" s="7">
        <v>5000000</v>
      </c>
      <c r="AD4400" s="7" t="s">
        <v>178</v>
      </c>
      <c r="AE4400" s="7">
        <v>13500000</v>
      </c>
      <c r="AF4400" s="7" t="s">
        <v>60</v>
      </c>
      <c r="AG4400" s="7">
        <v>13500000</v>
      </c>
      <c r="AH4400" s="7">
        <v>13500000</v>
      </c>
      <c r="AI4400" s="7" t="s">
        <v>60</v>
      </c>
      <c r="AJ4400" s="7">
        <v>13500000</v>
      </c>
      <c r="AK4400" s="7" t="s">
        <v>41308</v>
      </c>
      <c r="AL4400" s="7" t="s">
        <v>50</v>
      </c>
      <c r="AM4400" s="7" t="s">
        <v>41309</v>
      </c>
      <c r="AN4400" s="7" t="s">
        <v>66</v>
      </c>
      <c r="AO4400" s="7" t="s">
        <v>41310</v>
      </c>
      <c r="AP4400" s="22" t="s">
        <v>41311</v>
      </c>
      <c r="AQ4400" s="7" t="s">
        <v>50</v>
      </c>
      <c r="AR4400" s="7" t="s">
        <v>50</v>
      </c>
    </row>
    <row r="4401" spans="1:44" ht="15" thickBot="1">
      <c r="A4401" s="10" t="s">
        <v>41312</v>
      </c>
      <c r="B4401" s="13" t="s">
        <v>50</v>
      </c>
      <c r="C4401" s="12">
        <v>43831</v>
      </c>
      <c r="D4401" s="13" t="s">
        <v>45</v>
      </c>
      <c r="E4401" s="13" t="s">
        <v>46</v>
      </c>
      <c r="F4401" s="13" t="s">
        <v>70</v>
      </c>
      <c r="G4401" s="26" t="s">
        <v>54946</v>
      </c>
      <c r="H4401" s="13" t="s">
        <v>6154</v>
      </c>
      <c r="I4401" s="13" t="s">
        <v>50</v>
      </c>
      <c r="J4401" s="12">
        <v>45481</v>
      </c>
      <c r="K4401" s="13" t="s">
        <v>50</v>
      </c>
      <c r="L4401" s="13" t="s">
        <v>52</v>
      </c>
      <c r="M4401" s="13" t="s">
        <v>41313</v>
      </c>
      <c r="N4401" s="13" t="s">
        <v>769</v>
      </c>
      <c r="O4401" s="13" t="s">
        <v>41314</v>
      </c>
      <c r="P4401" s="11">
        <v>6315</v>
      </c>
      <c r="Q4401" s="13" t="s">
        <v>520</v>
      </c>
      <c r="R4401" s="33" t="s">
        <v>41315</v>
      </c>
      <c r="S4401" s="33" t="s">
        <v>41316</v>
      </c>
      <c r="T4401" s="13" t="s">
        <v>41317</v>
      </c>
      <c r="U4401" s="13" t="s">
        <v>50</v>
      </c>
      <c r="V4401" s="13">
        <v>1100000</v>
      </c>
      <c r="W4401" s="13" t="s">
        <v>60</v>
      </c>
      <c r="X4401" s="13">
        <v>1100000</v>
      </c>
      <c r="Y4401" s="13" t="s">
        <v>154</v>
      </c>
      <c r="Z4401" s="13">
        <v>2</v>
      </c>
      <c r="AA4401" s="13">
        <v>50000000</v>
      </c>
      <c r="AB4401" s="13" t="s">
        <v>60</v>
      </c>
      <c r="AC4401" s="13">
        <v>50000000</v>
      </c>
      <c r="AD4401" s="13" t="s">
        <v>241</v>
      </c>
      <c r="AE4401" s="13">
        <v>50000000</v>
      </c>
      <c r="AF4401" s="13" t="s">
        <v>60</v>
      </c>
      <c r="AG4401" s="13">
        <v>50000000</v>
      </c>
      <c r="AH4401" s="13">
        <v>51100000</v>
      </c>
      <c r="AI4401" s="13" t="s">
        <v>60</v>
      </c>
      <c r="AJ4401" s="13">
        <v>51100000</v>
      </c>
      <c r="AK4401" s="13" t="s">
        <v>41318</v>
      </c>
      <c r="AL4401" s="13" t="s">
        <v>50</v>
      </c>
      <c r="AM4401" s="13" t="s">
        <v>41319</v>
      </c>
      <c r="AN4401" s="13" t="s">
        <v>66</v>
      </c>
      <c r="AO4401" s="13" t="s">
        <v>50</v>
      </c>
      <c r="AP4401" s="21" t="s">
        <v>41320</v>
      </c>
      <c r="AQ4401" s="13" t="s">
        <v>50</v>
      </c>
      <c r="AR4401" s="13" t="s">
        <v>255</v>
      </c>
    </row>
    <row r="4402" spans="1:44" ht="15" thickBot="1">
      <c r="A4402" s="4" t="s">
        <v>41321</v>
      </c>
      <c r="B4402" s="7" t="s">
        <v>50</v>
      </c>
      <c r="C4402" s="6">
        <v>4019</v>
      </c>
      <c r="D4402" s="7" t="s">
        <v>45</v>
      </c>
      <c r="E4402" s="7" t="s">
        <v>46</v>
      </c>
      <c r="F4402" s="7" t="s">
        <v>47</v>
      </c>
      <c r="G4402" s="7" t="s">
        <v>160</v>
      </c>
      <c r="H4402" s="7" t="s">
        <v>49</v>
      </c>
      <c r="I4402" s="7" t="s">
        <v>50</v>
      </c>
      <c r="J4402" s="6">
        <v>45475</v>
      </c>
      <c r="K4402" s="7" t="s">
        <v>72</v>
      </c>
      <c r="L4402" s="7" t="s">
        <v>162</v>
      </c>
      <c r="M4402" s="7" t="s">
        <v>41322</v>
      </c>
      <c r="N4402" s="7" t="s">
        <v>75</v>
      </c>
      <c r="O4402" s="7" t="s">
        <v>41323</v>
      </c>
      <c r="P4402" s="5">
        <v>6364</v>
      </c>
      <c r="Q4402" s="7" t="s">
        <v>77</v>
      </c>
      <c r="R4402" s="34" t="s">
        <v>41324</v>
      </c>
      <c r="S4402" s="34" t="s">
        <v>41325</v>
      </c>
      <c r="T4402" s="7" t="s">
        <v>41326</v>
      </c>
      <c r="U4402" s="7" t="s">
        <v>41327</v>
      </c>
      <c r="V4402" s="7">
        <v>50000000</v>
      </c>
      <c r="W4402" s="7" t="s">
        <v>60</v>
      </c>
      <c r="X4402" s="7">
        <v>50000000</v>
      </c>
      <c r="Y4402" s="7" t="s">
        <v>61</v>
      </c>
      <c r="Z4402" s="7">
        <v>1</v>
      </c>
      <c r="AA4402" s="7" t="s">
        <v>50</v>
      </c>
      <c r="AB4402" s="7" t="s">
        <v>50</v>
      </c>
      <c r="AC4402" s="7" t="s">
        <v>50</v>
      </c>
      <c r="AD4402" s="7" t="s">
        <v>50</v>
      </c>
      <c r="AE4402" s="7" t="s">
        <v>50</v>
      </c>
      <c r="AF4402" s="7" t="s">
        <v>50</v>
      </c>
      <c r="AG4402" s="7" t="s">
        <v>50</v>
      </c>
      <c r="AH4402" s="7">
        <v>50000000</v>
      </c>
      <c r="AI4402" s="7" t="s">
        <v>60</v>
      </c>
      <c r="AJ4402" s="7">
        <v>50000000</v>
      </c>
      <c r="AK4402" s="7" t="s">
        <v>41328</v>
      </c>
      <c r="AL4402" s="7" t="s">
        <v>50</v>
      </c>
      <c r="AM4402" s="7" t="s">
        <v>41329</v>
      </c>
      <c r="AN4402" s="7" t="s">
        <v>66</v>
      </c>
      <c r="AO4402" s="7" t="s">
        <v>41330</v>
      </c>
      <c r="AP4402" s="22" t="s">
        <v>41331</v>
      </c>
      <c r="AQ4402" s="7" t="s">
        <v>50</v>
      </c>
      <c r="AR4402" s="7" t="s">
        <v>50</v>
      </c>
    </row>
    <row r="4403" spans="1:44" ht="15" thickBot="1">
      <c r="A4403" s="10" t="s">
        <v>41332</v>
      </c>
      <c r="B4403" s="13" t="s">
        <v>50</v>
      </c>
      <c r="C4403" s="12">
        <v>44197</v>
      </c>
      <c r="D4403" s="13" t="s">
        <v>45</v>
      </c>
      <c r="E4403" s="13" t="s">
        <v>46</v>
      </c>
      <c r="F4403" s="13" t="s">
        <v>70</v>
      </c>
      <c r="G4403" s="26" t="s">
        <v>54946</v>
      </c>
      <c r="H4403" s="13" t="s">
        <v>50</v>
      </c>
      <c r="I4403" s="13" t="s">
        <v>50</v>
      </c>
      <c r="J4403" s="12">
        <v>45481</v>
      </c>
      <c r="K4403" s="13" t="s">
        <v>50</v>
      </c>
      <c r="L4403" s="13" t="s">
        <v>131</v>
      </c>
      <c r="M4403" s="13" t="s">
        <v>41333</v>
      </c>
      <c r="N4403" s="13" t="s">
        <v>270</v>
      </c>
      <c r="O4403" s="13" t="s">
        <v>41334</v>
      </c>
      <c r="P4403" s="11">
        <v>6515</v>
      </c>
      <c r="Q4403" s="13" t="s">
        <v>245</v>
      </c>
      <c r="R4403" s="33" t="s">
        <v>41335</v>
      </c>
      <c r="S4403" s="33" t="s">
        <v>41336</v>
      </c>
      <c r="T4403" s="13" t="s">
        <v>41337</v>
      </c>
      <c r="U4403" s="13" t="s">
        <v>41338</v>
      </c>
      <c r="V4403" s="13">
        <v>210000000</v>
      </c>
      <c r="W4403" s="13" t="s">
        <v>250</v>
      </c>
      <c r="X4403" s="13">
        <v>2516254</v>
      </c>
      <c r="Y4403" s="13" t="s">
        <v>50</v>
      </c>
      <c r="Z4403" s="13">
        <v>1</v>
      </c>
      <c r="AA4403" s="13" t="s">
        <v>50</v>
      </c>
      <c r="AB4403" s="13" t="s">
        <v>50</v>
      </c>
      <c r="AC4403" s="13" t="s">
        <v>50</v>
      </c>
      <c r="AD4403" s="13" t="s">
        <v>50</v>
      </c>
      <c r="AE4403" s="13" t="s">
        <v>50</v>
      </c>
      <c r="AF4403" s="13" t="s">
        <v>50</v>
      </c>
      <c r="AG4403" s="13" t="s">
        <v>50</v>
      </c>
      <c r="AH4403" s="13">
        <v>210000000</v>
      </c>
      <c r="AI4403" s="13" t="s">
        <v>250</v>
      </c>
      <c r="AJ4403" s="13">
        <v>2516255</v>
      </c>
      <c r="AK4403" s="13" t="s">
        <v>41339</v>
      </c>
      <c r="AL4403" s="13" t="s">
        <v>50</v>
      </c>
      <c r="AM4403" s="13" t="s">
        <v>41340</v>
      </c>
      <c r="AN4403" s="13" t="s">
        <v>253</v>
      </c>
      <c r="AO4403" s="13" t="s">
        <v>41341</v>
      </c>
      <c r="AP4403" s="21" t="s">
        <v>41342</v>
      </c>
      <c r="AQ4403" s="13" t="s">
        <v>50</v>
      </c>
      <c r="AR4403" s="13" t="s">
        <v>50</v>
      </c>
    </row>
    <row r="4404" spans="1:44" ht="15" thickBot="1">
      <c r="A4404" s="4" t="s">
        <v>41343</v>
      </c>
      <c r="B4404" s="7" t="s">
        <v>50</v>
      </c>
      <c r="C4404" s="6">
        <v>44562</v>
      </c>
      <c r="D4404" s="7" t="s">
        <v>45</v>
      </c>
      <c r="E4404" s="7" t="s">
        <v>46</v>
      </c>
      <c r="F4404" s="7" t="s">
        <v>70</v>
      </c>
      <c r="G4404" s="27" t="s">
        <v>54945</v>
      </c>
      <c r="H4404" s="7" t="s">
        <v>50</v>
      </c>
      <c r="I4404" s="7" t="s">
        <v>50</v>
      </c>
      <c r="J4404" s="6">
        <v>45474</v>
      </c>
      <c r="K4404" s="7" t="s">
        <v>50</v>
      </c>
      <c r="L4404" s="7" t="s">
        <v>178</v>
      </c>
      <c r="M4404" s="7" t="s">
        <v>50</v>
      </c>
      <c r="N4404" s="7" t="s">
        <v>75</v>
      </c>
      <c r="O4404" s="7" t="s">
        <v>41344</v>
      </c>
      <c r="P4404" s="5">
        <v>6546</v>
      </c>
      <c r="Q4404" s="7" t="s">
        <v>77</v>
      </c>
      <c r="R4404" s="34" t="s">
        <v>41345</v>
      </c>
      <c r="S4404" s="34" t="s">
        <v>41346</v>
      </c>
      <c r="T4404" s="7" t="s">
        <v>50</v>
      </c>
      <c r="U4404" s="7" t="s">
        <v>50</v>
      </c>
      <c r="V4404" s="7">
        <v>12500000</v>
      </c>
      <c r="W4404" s="7" t="s">
        <v>60</v>
      </c>
      <c r="X4404" s="7">
        <v>12500000</v>
      </c>
      <c r="Y4404" s="7" t="s">
        <v>50</v>
      </c>
      <c r="Z4404" s="7">
        <v>2</v>
      </c>
      <c r="AA4404" s="7">
        <v>12500000</v>
      </c>
      <c r="AB4404" s="7" t="s">
        <v>60</v>
      </c>
      <c r="AC4404" s="7">
        <v>12500000</v>
      </c>
      <c r="AD4404" s="7" t="s">
        <v>178</v>
      </c>
      <c r="AE4404" s="7">
        <v>18000000</v>
      </c>
      <c r="AF4404" s="7" t="s">
        <v>60</v>
      </c>
      <c r="AG4404" s="7">
        <v>18000000</v>
      </c>
      <c r="AH4404" s="7">
        <v>18000000</v>
      </c>
      <c r="AI4404" s="7" t="s">
        <v>60</v>
      </c>
      <c r="AJ4404" s="7">
        <v>18000000</v>
      </c>
      <c r="AK4404" s="7" t="s">
        <v>41347</v>
      </c>
      <c r="AL4404" s="7" t="s">
        <v>50</v>
      </c>
      <c r="AM4404" s="7" t="s">
        <v>41348</v>
      </c>
      <c r="AN4404" s="7" t="s">
        <v>66</v>
      </c>
      <c r="AO4404" s="7" t="s">
        <v>41349</v>
      </c>
      <c r="AP4404" s="22" t="s">
        <v>41350</v>
      </c>
      <c r="AQ4404" s="7" t="s">
        <v>50</v>
      </c>
      <c r="AR4404" s="7" t="s">
        <v>50</v>
      </c>
    </row>
    <row r="4405" spans="1:44" ht="15" thickBot="1">
      <c r="A4405" s="10" t="s">
        <v>41351</v>
      </c>
      <c r="B4405" s="13" t="s">
        <v>50</v>
      </c>
      <c r="C4405" s="12">
        <v>44562</v>
      </c>
      <c r="D4405" s="13" t="s">
        <v>45</v>
      </c>
      <c r="E4405" s="13" t="s">
        <v>46</v>
      </c>
      <c r="F4405" s="13" t="s">
        <v>70</v>
      </c>
      <c r="G4405" s="27" t="s">
        <v>54945</v>
      </c>
      <c r="H4405" s="13" t="s">
        <v>50</v>
      </c>
      <c r="I4405" s="13" t="s">
        <v>50</v>
      </c>
      <c r="J4405" s="12">
        <v>45476</v>
      </c>
      <c r="K4405" s="13" t="s">
        <v>50</v>
      </c>
      <c r="L4405" s="13" t="s">
        <v>1624</v>
      </c>
      <c r="M4405" s="13" t="s">
        <v>41352</v>
      </c>
      <c r="N4405" s="13" t="s">
        <v>133</v>
      </c>
      <c r="O4405" s="13" t="s">
        <v>41353</v>
      </c>
      <c r="P4405" s="11">
        <v>6589</v>
      </c>
      <c r="Q4405" s="13" t="s">
        <v>135</v>
      </c>
      <c r="R4405" s="33" t="s">
        <v>41354</v>
      </c>
      <c r="S4405" s="33" t="s">
        <v>41355</v>
      </c>
      <c r="T4405" s="13" t="s">
        <v>50</v>
      </c>
      <c r="U4405" s="13" t="s">
        <v>50</v>
      </c>
      <c r="V4405" s="13">
        <v>855000</v>
      </c>
      <c r="W4405" s="13" t="s">
        <v>139</v>
      </c>
      <c r="X4405" s="13">
        <v>1084765</v>
      </c>
      <c r="Y4405" s="13" t="s">
        <v>467</v>
      </c>
      <c r="Z4405" s="13">
        <v>1</v>
      </c>
      <c r="AA4405" s="13">
        <v>855000</v>
      </c>
      <c r="AB4405" s="13" t="s">
        <v>139</v>
      </c>
      <c r="AC4405" s="13">
        <v>1084765</v>
      </c>
      <c r="AD4405" s="13" t="s">
        <v>1624</v>
      </c>
      <c r="AE4405" s="13">
        <v>855000</v>
      </c>
      <c r="AF4405" s="13" t="s">
        <v>139</v>
      </c>
      <c r="AG4405" s="13">
        <v>1084765</v>
      </c>
      <c r="AH4405" s="13">
        <v>855000</v>
      </c>
      <c r="AI4405" s="13" t="s">
        <v>139</v>
      </c>
      <c r="AJ4405" s="13">
        <v>1084765</v>
      </c>
      <c r="AK4405" s="13" t="s">
        <v>15860</v>
      </c>
      <c r="AL4405" s="13" t="s">
        <v>50</v>
      </c>
      <c r="AM4405" s="13" t="s">
        <v>41356</v>
      </c>
      <c r="AN4405" s="13" t="s">
        <v>66</v>
      </c>
      <c r="AO4405" s="13" t="s">
        <v>41357</v>
      </c>
      <c r="AP4405" s="21" t="s">
        <v>41358</v>
      </c>
      <c r="AQ4405" s="13" t="s">
        <v>50</v>
      </c>
      <c r="AR4405" s="13" t="s">
        <v>50</v>
      </c>
    </row>
    <row r="4406" spans="1:44" ht="15" thickBot="1">
      <c r="A4406" s="4" t="s">
        <v>41359</v>
      </c>
      <c r="B4406" s="7" t="s">
        <v>50</v>
      </c>
      <c r="C4406" s="6">
        <v>42370</v>
      </c>
      <c r="D4406" s="7" t="s">
        <v>45</v>
      </c>
      <c r="E4406" s="7" t="s">
        <v>46</v>
      </c>
      <c r="F4406" s="7" t="s">
        <v>47</v>
      </c>
      <c r="G4406" s="27" t="s">
        <v>54945</v>
      </c>
      <c r="H4406" s="7" t="s">
        <v>4326</v>
      </c>
      <c r="I4406" s="7" t="s">
        <v>50</v>
      </c>
      <c r="J4406" s="6">
        <v>45482</v>
      </c>
      <c r="K4406" s="7" t="s">
        <v>191</v>
      </c>
      <c r="L4406" s="7" t="s">
        <v>162</v>
      </c>
      <c r="M4406" s="7" t="s">
        <v>41360</v>
      </c>
      <c r="N4406" s="7" t="s">
        <v>10777</v>
      </c>
      <c r="O4406" s="7" t="s">
        <v>41361</v>
      </c>
      <c r="P4406" s="5">
        <v>6633</v>
      </c>
      <c r="Q4406" s="7" t="s">
        <v>520</v>
      </c>
      <c r="R4406" s="34" t="s">
        <v>41362</v>
      </c>
      <c r="S4406" s="34" t="s">
        <v>41363</v>
      </c>
      <c r="T4406" s="7" t="s">
        <v>50</v>
      </c>
      <c r="U4406" s="7" t="s">
        <v>41364</v>
      </c>
      <c r="V4406" s="7">
        <v>22000000</v>
      </c>
      <c r="W4406" s="7" t="s">
        <v>60</v>
      </c>
      <c r="X4406" s="7">
        <v>22000000</v>
      </c>
      <c r="Y4406" s="7" t="s">
        <v>171</v>
      </c>
      <c r="Z4406" s="7">
        <v>5</v>
      </c>
      <c r="AA4406" s="7">
        <v>12000000</v>
      </c>
      <c r="AB4406" s="7" t="s">
        <v>60</v>
      </c>
      <c r="AC4406" s="7">
        <v>12000000</v>
      </c>
      <c r="AD4406" s="7" t="s">
        <v>62</v>
      </c>
      <c r="AE4406" s="7">
        <v>12000000</v>
      </c>
      <c r="AF4406" s="7" t="s">
        <v>60</v>
      </c>
      <c r="AG4406" s="7">
        <v>12000000</v>
      </c>
      <c r="AH4406" s="7">
        <v>134000000</v>
      </c>
      <c r="AI4406" s="7" t="s">
        <v>60</v>
      </c>
      <c r="AJ4406" s="7">
        <v>134000000</v>
      </c>
      <c r="AK4406" s="7" t="s">
        <v>41365</v>
      </c>
      <c r="AL4406" s="7" t="s">
        <v>50</v>
      </c>
      <c r="AM4406" s="7" t="s">
        <v>41366</v>
      </c>
      <c r="AN4406" s="7" t="s">
        <v>66</v>
      </c>
      <c r="AO4406" s="7" t="s">
        <v>41367</v>
      </c>
      <c r="AP4406" s="22" t="s">
        <v>41368</v>
      </c>
      <c r="AQ4406" s="7" t="s">
        <v>50</v>
      </c>
      <c r="AR4406" s="7" t="s">
        <v>50</v>
      </c>
    </row>
    <row r="4407" spans="1:44" ht="15" thickBot="1">
      <c r="A4407" s="10" t="s">
        <v>41369</v>
      </c>
      <c r="B4407" s="13">
        <v>439</v>
      </c>
      <c r="C4407" s="12">
        <v>44562</v>
      </c>
      <c r="D4407" s="13" t="s">
        <v>45</v>
      </c>
      <c r="E4407" s="13" t="s">
        <v>46</v>
      </c>
      <c r="F4407" s="13" t="s">
        <v>70</v>
      </c>
      <c r="G4407" s="26" t="s">
        <v>54946</v>
      </c>
      <c r="H4407" s="13" t="s">
        <v>50</v>
      </c>
      <c r="I4407" s="13" t="s">
        <v>50</v>
      </c>
      <c r="J4407" s="12">
        <v>45476</v>
      </c>
      <c r="K4407" s="13" t="s">
        <v>50</v>
      </c>
      <c r="L4407" s="13" t="s">
        <v>467</v>
      </c>
      <c r="M4407" s="13" t="s">
        <v>41370</v>
      </c>
      <c r="N4407" s="13" t="s">
        <v>730</v>
      </c>
      <c r="O4407" s="13" t="s">
        <v>41371</v>
      </c>
      <c r="P4407" s="11">
        <v>6882</v>
      </c>
      <c r="Q4407" s="13" t="s">
        <v>616</v>
      </c>
      <c r="R4407" s="33" t="s">
        <v>41372</v>
      </c>
      <c r="S4407" s="33" t="s">
        <v>41373</v>
      </c>
      <c r="T4407" s="13" t="s">
        <v>41374</v>
      </c>
      <c r="U4407" s="13" t="s">
        <v>50</v>
      </c>
      <c r="V4407" s="13">
        <v>8499997</v>
      </c>
      <c r="W4407" s="13" t="s">
        <v>60</v>
      </c>
      <c r="X4407" s="13">
        <v>8499997</v>
      </c>
      <c r="Y4407" s="13" t="s">
        <v>467</v>
      </c>
      <c r="Z4407" s="13">
        <v>4</v>
      </c>
      <c r="AA4407" s="13">
        <v>8499997</v>
      </c>
      <c r="AB4407" s="13" t="s">
        <v>60</v>
      </c>
      <c r="AC4407" s="13">
        <v>8499997</v>
      </c>
      <c r="AD4407" s="13" t="s">
        <v>467</v>
      </c>
      <c r="AE4407" s="13">
        <v>14499997</v>
      </c>
      <c r="AF4407" s="13" t="s">
        <v>60</v>
      </c>
      <c r="AG4407" s="13">
        <v>14499997</v>
      </c>
      <c r="AH4407" s="13">
        <v>15099997</v>
      </c>
      <c r="AI4407" s="13" t="s">
        <v>60</v>
      </c>
      <c r="AJ4407" s="13">
        <v>15099997</v>
      </c>
      <c r="AK4407" s="13" t="s">
        <v>41375</v>
      </c>
      <c r="AL4407" s="13" t="s">
        <v>50</v>
      </c>
      <c r="AM4407" s="13" t="s">
        <v>41376</v>
      </c>
      <c r="AN4407" s="13" t="s">
        <v>66</v>
      </c>
      <c r="AO4407" s="13" t="s">
        <v>41377</v>
      </c>
      <c r="AP4407" s="21" t="s">
        <v>41378</v>
      </c>
      <c r="AQ4407" s="13" t="s">
        <v>50</v>
      </c>
      <c r="AR4407" s="13" t="s">
        <v>50</v>
      </c>
    </row>
    <row r="4408" spans="1:44" ht="15" thickBot="1">
      <c r="A4408" s="4" t="s">
        <v>41379</v>
      </c>
      <c r="B4408" s="7" t="s">
        <v>50</v>
      </c>
      <c r="C4408" s="6">
        <v>43025</v>
      </c>
      <c r="D4408" s="7" t="s">
        <v>45</v>
      </c>
      <c r="E4408" s="7" t="s">
        <v>46</v>
      </c>
      <c r="F4408" s="7" t="s">
        <v>70</v>
      </c>
      <c r="G4408" s="26" t="s">
        <v>54946</v>
      </c>
      <c r="H4408" s="7" t="s">
        <v>742</v>
      </c>
      <c r="I4408" s="7" t="s">
        <v>50</v>
      </c>
      <c r="J4408" s="6">
        <v>45474</v>
      </c>
      <c r="K4408" s="7" t="s">
        <v>116</v>
      </c>
      <c r="L4408" s="7" t="s">
        <v>210</v>
      </c>
      <c r="M4408" s="7" t="s">
        <v>41380</v>
      </c>
      <c r="N4408" s="7" t="s">
        <v>75</v>
      </c>
      <c r="O4408" s="7" t="s">
        <v>41381</v>
      </c>
      <c r="P4408" s="5">
        <v>6917</v>
      </c>
      <c r="Q4408" s="7" t="s">
        <v>77</v>
      </c>
      <c r="R4408" s="28" t="s">
        <v>41382</v>
      </c>
      <c r="S4408" s="34" t="s">
        <v>41383</v>
      </c>
      <c r="T4408" s="7" t="s">
        <v>41384</v>
      </c>
      <c r="U4408" s="7" t="s">
        <v>41385</v>
      </c>
      <c r="V4408" s="7">
        <v>1000000</v>
      </c>
      <c r="W4408" s="7" t="s">
        <v>60</v>
      </c>
      <c r="X4408" s="7">
        <v>1000000</v>
      </c>
      <c r="Y4408" s="7" t="s">
        <v>50</v>
      </c>
      <c r="Z4408" s="7">
        <v>4</v>
      </c>
      <c r="AA4408" s="7">
        <v>1000000</v>
      </c>
      <c r="AB4408" s="7" t="s">
        <v>60</v>
      </c>
      <c r="AC4408" s="7">
        <v>1000000</v>
      </c>
      <c r="AD4408" s="7" t="s">
        <v>210</v>
      </c>
      <c r="AE4408" s="7">
        <v>3000000</v>
      </c>
      <c r="AF4408" s="7" t="s">
        <v>60</v>
      </c>
      <c r="AG4408" s="7">
        <v>3000000</v>
      </c>
      <c r="AH4408" s="7">
        <v>3000000</v>
      </c>
      <c r="AI4408" s="7" t="s">
        <v>60</v>
      </c>
      <c r="AJ4408" s="7">
        <v>3000000</v>
      </c>
      <c r="AK4408" s="7" t="s">
        <v>38112</v>
      </c>
      <c r="AL4408" s="7" t="s">
        <v>50</v>
      </c>
      <c r="AM4408" s="7" t="s">
        <v>41386</v>
      </c>
      <c r="AN4408" s="7" t="s">
        <v>66</v>
      </c>
      <c r="AO4408" s="7" t="s">
        <v>41387</v>
      </c>
      <c r="AP4408" s="22" t="s">
        <v>41388</v>
      </c>
      <c r="AQ4408" s="7" t="s">
        <v>50</v>
      </c>
      <c r="AR4408" s="7" t="s">
        <v>50</v>
      </c>
    </row>
    <row r="4409" spans="1:44" ht="15" thickBot="1">
      <c r="A4409" s="10" t="s">
        <v>41389</v>
      </c>
      <c r="B4409" s="13" t="s">
        <v>50</v>
      </c>
      <c r="C4409" s="12">
        <v>44505</v>
      </c>
      <c r="D4409" s="13" t="s">
        <v>45</v>
      </c>
      <c r="E4409" s="13" t="s">
        <v>46</v>
      </c>
      <c r="F4409" s="13" t="s">
        <v>70</v>
      </c>
      <c r="G4409" s="26" t="s">
        <v>54946</v>
      </c>
      <c r="H4409" s="13" t="s">
        <v>50</v>
      </c>
      <c r="I4409" s="13" t="s">
        <v>50</v>
      </c>
      <c r="J4409" s="12">
        <v>45476</v>
      </c>
      <c r="K4409" s="13" t="s">
        <v>50</v>
      </c>
      <c r="L4409" s="13" t="s">
        <v>467</v>
      </c>
      <c r="M4409" s="13" t="s">
        <v>41390</v>
      </c>
      <c r="N4409" s="13" t="s">
        <v>75</v>
      </c>
      <c r="O4409" s="13" t="s">
        <v>41391</v>
      </c>
      <c r="P4409" s="11">
        <v>6938</v>
      </c>
      <c r="Q4409" s="13" t="s">
        <v>77</v>
      </c>
      <c r="R4409" s="33" t="s">
        <v>41392</v>
      </c>
      <c r="S4409" s="33" t="s">
        <v>41393</v>
      </c>
      <c r="T4409" s="13" t="s">
        <v>41394</v>
      </c>
      <c r="U4409" s="13" t="s">
        <v>50</v>
      </c>
      <c r="V4409" s="13">
        <v>600000</v>
      </c>
      <c r="W4409" s="13" t="s">
        <v>60</v>
      </c>
      <c r="X4409" s="13">
        <v>600000</v>
      </c>
      <c r="Y4409" s="13" t="s">
        <v>467</v>
      </c>
      <c r="Z4409" s="13">
        <v>7</v>
      </c>
      <c r="AA4409" s="13">
        <v>600000</v>
      </c>
      <c r="AB4409" s="13" t="s">
        <v>60</v>
      </c>
      <c r="AC4409" s="13">
        <v>600000</v>
      </c>
      <c r="AD4409" s="13" t="s">
        <v>467</v>
      </c>
      <c r="AE4409" s="13">
        <v>990000</v>
      </c>
      <c r="AF4409" s="13" t="s">
        <v>60</v>
      </c>
      <c r="AG4409" s="13">
        <v>990000</v>
      </c>
      <c r="AH4409" s="13">
        <v>990000</v>
      </c>
      <c r="AI4409" s="13" t="s">
        <v>60</v>
      </c>
      <c r="AJ4409" s="13">
        <v>990000</v>
      </c>
      <c r="AK4409" s="13" t="s">
        <v>41395</v>
      </c>
      <c r="AL4409" s="13" t="s">
        <v>50</v>
      </c>
      <c r="AM4409" s="13" t="s">
        <v>41396</v>
      </c>
      <c r="AN4409" s="13" t="s">
        <v>66</v>
      </c>
      <c r="AO4409" s="13" t="s">
        <v>41397</v>
      </c>
      <c r="AP4409" s="21" t="s">
        <v>41398</v>
      </c>
      <c r="AQ4409" s="13" t="s">
        <v>50</v>
      </c>
      <c r="AR4409" s="13" t="s">
        <v>50</v>
      </c>
    </row>
    <row r="4410" spans="1:44" ht="15" thickBot="1">
      <c r="A4410" s="4" t="s">
        <v>41399</v>
      </c>
      <c r="B4410" s="7" t="s">
        <v>50</v>
      </c>
      <c r="C4410" s="6">
        <v>45369</v>
      </c>
      <c r="D4410" s="7" t="s">
        <v>45</v>
      </c>
      <c r="E4410" s="7" t="s">
        <v>46</v>
      </c>
      <c r="F4410" s="7" t="s">
        <v>70</v>
      </c>
      <c r="G4410" s="26" t="s">
        <v>54946</v>
      </c>
      <c r="H4410" s="7" t="s">
        <v>50</v>
      </c>
      <c r="I4410" s="7" t="s">
        <v>50</v>
      </c>
      <c r="J4410" s="6">
        <v>45478</v>
      </c>
      <c r="K4410" s="7" t="s">
        <v>50</v>
      </c>
      <c r="L4410" s="7" t="s">
        <v>467</v>
      </c>
      <c r="M4410" s="7" t="s">
        <v>41400</v>
      </c>
      <c r="N4410" s="7" t="s">
        <v>432</v>
      </c>
      <c r="O4410" s="7" t="s">
        <v>41401</v>
      </c>
      <c r="P4410" s="5">
        <v>6997</v>
      </c>
      <c r="Q4410" s="7" t="s">
        <v>434</v>
      </c>
      <c r="R4410" s="34" t="s">
        <v>41402</v>
      </c>
      <c r="S4410" s="34" t="s">
        <v>41403</v>
      </c>
      <c r="T4410" s="7" t="s">
        <v>41404</v>
      </c>
      <c r="U4410" s="7" t="s">
        <v>50</v>
      </c>
      <c r="V4410" s="7">
        <v>15000000</v>
      </c>
      <c r="W4410" s="7" t="s">
        <v>60</v>
      </c>
      <c r="X4410" s="7">
        <v>15000000</v>
      </c>
      <c r="Y4410" s="7" t="s">
        <v>467</v>
      </c>
      <c r="Z4410" s="7">
        <v>1</v>
      </c>
      <c r="AA4410" s="7">
        <v>15000000</v>
      </c>
      <c r="AB4410" s="7" t="s">
        <v>60</v>
      </c>
      <c r="AC4410" s="7">
        <v>15000000</v>
      </c>
      <c r="AD4410" s="7" t="s">
        <v>467</v>
      </c>
      <c r="AE4410" s="7">
        <v>15000000</v>
      </c>
      <c r="AF4410" s="7" t="s">
        <v>60</v>
      </c>
      <c r="AG4410" s="7">
        <v>15000000</v>
      </c>
      <c r="AH4410" s="7">
        <v>15000000</v>
      </c>
      <c r="AI4410" s="7" t="s">
        <v>60</v>
      </c>
      <c r="AJ4410" s="7">
        <v>15000000</v>
      </c>
      <c r="AK4410" s="7" t="s">
        <v>41405</v>
      </c>
      <c r="AL4410" s="7" t="s">
        <v>50</v>
      </c>
      <c r="AM4410" s="7" t="s">
        <v>41406</v>
      </c>
      <c r="AN4410" s="7" t="s">
        <v>66</v>
      </c>
      <c r="AO4410" s="7" t="s">
        <v>41407</v>
      </c>
      <c r="AP4410" s="22" t="s">
        <v>41408</v>
      </c>
      <c r="AQ4410" s="7" t="s">
        <v>50</v>
      </c>
      <c r="AR4410" s="7" t="s">
        <v>50</v>
      </c>
    </row>
    <row r="4411" spans="1:44" ht="15" thickBot="1">
      <c r="A4411" s="10" t="s">
        <v>41409</v>
      </c>
      <c r="B4411" s="13" t="s">
        <v>50</v>
      </c>
      <c r="C4411" s="12">
        <v>42370</v>
      </c>
      <c r="D4411" s="13" t="s">
        <v>45</v>
      </c>
      <c r="E4411" s="13" t="s">
        <v>46</v>
      </c>
      <c r="F4411" s="13" t="s">
        <v>70</v>
      </c>
      <c r="G4411" s="26" t="s">
        <v>54946</v>
      </c>
      <c r="H4411" s="13" t="s">
        <v>41410</v>
      </c>
      <c r="I4411" s="13" t="s">
        <v>50</v>
      </c>
      <c r="J4411" s="12">
        <v>45475</v>
      </c>
      <c r="K4411" s="13" t="s">
        <v>191</v>
      </c>
      <c r="L4411" s="13" t="s">
        <v>178</v>
      </c>
      <c r="M4411" s="13" t="s">
        <v>41411</v>
      </c>
      <c r="N4411" s="13" t="s">
        <v>41412</v>
      </c>
      <c r="O4411" s="13" t="s">
        <v>41413</v>
      </c>
      <c r="P4411" s="11">
        <v>7077</v>
      </c>
      <c r="Q4411" s="13" t="s">
        <v>1201</v>
      </c>
      <c r="R4411" s="33" t="s">
        <v>41414</v>
      </c>
      <c r="S4411" s="33" t="s">
        <v>41415</v>
      </c>
      <c r="T4411" s="13" t="s">
        <v>41416</v>
      </c>
      <c r="U4411" s="13" t="s">
        <v>50</v>
      </c>
      <c r="V4411" s="13">
        <v>2000000</v>
      </c>
      <c r="W4411" s="13" t="s">
        <v>60</v>
      </c>
      <c r="X4411" s="13">
        <v>2000000</v>
      </c>
      <c r="Y4411" s="13" t="s">
        <v>50</v>
      </c>
      <c r="Z4411" s="13">
        <v>7</v>
      </c>
      <c r="AA4411" s="13">
        <v>2000000</v>
      </c>
      <c r="AB4411" s="13" t="s">
        <v>60</v>
      </c>
      <c r="AC4411" s="13">
        <v>2000000</v>
      </c>
      <c r="AD4411" s="13" t="s">
        <v>178</v>
      </c>
      <c r="AE4411" s="13">
        <v>11001000</v>
      </c>
      <c r="AF4411" s="13" t="s">
        <v>60</v>
      </c>
      <c r="AG4411" s="13">
        <v>11001000</v>
      </c>
      <c r="AH4411" s="13">
        <v>13645024</v>
      </c>
      <c r="AI4411" s="13" t="s">
        <v>60</v>
      </c>
      <c r="AJ4411" s="13">
        <v>13645024</v>
      </c>
      <c r="AK4411" s="13" t="s">
        <v>50</v>
      </c>
      <c r="AL4411" s="13" t="s">
        <v>50</v>
      </c>
      <c r="AM4411" s="13" t="s">
        <v>41417</v>
      </c>
      <c r="AN4411" s="13" t="s">
        <v>66</v>
      </c>
      <c r="AO4411" s="13" t="s">
        <v>41418</v>
      </c>
      <c r="AP4411" s="21" t="s">
        <v>41419</v>
      </c>
      <c r="AQ4411" s="13" t="s">
        <v>50</v>
      </c>
      <c r="AR4411" s="13" t="s">
        <v>50</v>
      </c>
    </row>
    <row r="4412" spans="1:44" ht="15" thickBot="1">
      <c r="A4412" s="4" t="s">
        <v>41420</v>
      </c>
      <c r="B4412" s="7" t="s">
        <v>50</v>
      </c>
      <c r="C4412" s="6">
        <v>42005</v>
      </c>
      <c r="D4412" s="7" t="s">
        <v>45</v>
      </c>
      <c r="E4412" s="7" t="s">
        <v>46</v>
      </c>
      <c r="F4412" s="7" t="s">
        <v>70</v>
      </c>
      <c r="G4412" s="26" t="s">
        <v>54946</v>
      </c>
      <c r="H4412" s="7" t="s">
        <v>50</v>
      </c>
      <c r="I4412" s="7" t="s">
        <v>50</v>
      </c>
      <c r="J4412" s="6">
        <v>45474</v>
      </c>
      <c r="K4412" s="7" t="s">
        <v>50</v>
      </c>
      <c r="L4412" s="7" t="s">
        <v>178</v>
      </c>
      <c r="M4412" s="7" t="s">
        <v>41421</v>
      </c>
      <c r="N4412" s="7" t="s">
        <v>16899</v>
      </c>
      <c r="O4412" s="7" t="s">
        <v>41422</v>
      </c>
      <c r="P4412" s="5">
        <v>7133</v>
      </c>
      <c r="Q4412" s="7" t="s">
        <v>397</v>
      </c>
      <c r="R4412" s="34" t="s">
        <v>41423</v>
      </c>
      <c r="S4412" s="34" t="s">
        <v>41424</v>
      </c>
      <c r="T4412" s="7" t="s">
        <v>41425</v>
      </c>
      <c r="U4412" s="7" t="s">
        <v>41426</v>
      </c>
      <c r="V4412" s="7">
        <v>68000000</v>
      </c>
      <c r="W4412" s="7" t="s">
        <v>4256</v>
      </c>
      <c r="X4412" s="7">
        <v>12157185</v>
      </c>
      <c r="Y4412" s="7" t="s">
        <v>50</v>
      </c>
      <c r="Z4412" s="7">
        <v>3</v>
      </c>
      <c r="AA4412" s="7">
        <v>68000000</v>
      </c>
      <c r="AB4412" s="7" t="s">
        <v>4256</v>
      </c>
      <c r="AC4412" s="7">
        <v>12157185</v>
      </c>
      <c r="AD4412" s="7" t="s">
        <v>178</v>
      </c>
      <c r="AE4412" s="7">
        <v>19470185</v>
      </c>
      <c r="AF4412" s="7" t="s">
        <v>60</v>
      </c>
      <c r="AG4412" s="7">
        <v>19470185</v>
      </c>
      <c r="AH4412" s="7">
        <v>19470185</v>
      </c>
      <c r="AI4412" s="7" t="s">
        <v>60</v>
      </c>
      <c r="AJ4412" s="7">
        <v>19470185</v>
      </c>
      <c r="AK4412" s="7" t="s">
        <v>41427</v>
      </c>
      <c r="AL4412" s="7" t="s">
        <v>50</v>
      </c>
      <c r="AM4412" s="7" t="s">
        <v>41428</v>
      </c>
      <c r="AN4412" s="7" t="s">
        <v>66</v>
      </c>
      <c r="AO4412" s="7" t="s">
        <v>41429</v>
      </c>
      <c r="AP4412" s="22" t="s">
        <v>41430</v>
      </c>
      <c r="AQ4412" s="7" t="s">
        <v>50</v>
      </c>
      <c r="AR4412" s="7" t="s">
        <v>50</v>
      </c>
    </row>
    <row r="4413" spans="1:44" ht="15" thickBot="1">
      <c r="A4413" s="10" t="s">
        <v>41431</v>
      </c>
      <c r="B4413" s="13" t="s">
        <v>50</v>
      </c>
      <c r="C4413" s="12">
        <v>25569</v>
      </c>
      <c r="D4413" s="13" t="s">
        <v>45</v>
      </c>
      <c r="E4413" s="13" t="s">
        <v>46</v>
      </c>
      <c r="F4413" s="13" t="s">
        <v>47</v>
      </c>
      <c r="G4413" s="13" t="s">
        <v>114</v>
      </c>
      <c r="H4413" s="13" t="s">
        <v>49</v>
      </c>
      <c r="I4413" s="13" t="s">
        <v>50</v>
      </c>
      <c r="J4413" s="12">
        <v>45482</v>
      </c>
      <c r="K4413" s="13" t="s">
        <v>161</v>
      </c>
      <c r="L4413" s="13" t="s">
        <v>162</v>
      </c>
      <c r="M4413" s="13" t="s">
        <v>41432</v>
      </c>
      <c r="N4413" s="13" t="s">
        <v>30359</v>
      </c>
      <c r="O4413" s="13" t="s">
        <v>41433</v>
      </c>
      <c r="P4413" s="11">
        <v>7163</v>
      </c>
      <c r="Q4413" s="13" t="s">
        <v>1024</v>
      </c>
      <c r="R4413" s="33" t="s">
        <v>41434</v>
      </c>
      <c r="S4413" s="33" t="s">
        <v>41435</v>
      </c>
      <c r="T4413" s="13" t="s">
        <v>41436</v>
      </c>
      <c r="U4413" s="13" t="s">
        <v>41437</v>
      </c>
      <c r="V4413" s="13">
        <v>900000000</v>
      </c>
      <c r="W4413" s="13" t="s">
        <v>60</v>
      </c>
      <c r="X4413" s="13">
        <v>900000000</v>
      </c>
      <c r="Y4413" s="13" t="s">
        <v>61</v>
      </c>
      <c r="Z4413" s="13">
        <v>7</v>
      </c>
      <c r="AA4413" s="13">
        <v>2500000</v>
      </c>
      <c r="AB4413" s="13" t="s">
        <v>60</v>
      </c>
      <c r="AC4413" s="13">
        <v>2500000</v>
      </c>
      <c r="AD4413" s="13" t="s">
        <v>62</v>
      </c>
      <c r="AE4413" s="13">
        <v>2500000</v>
      </c>
      <c r="AF4413" s="13" t="s">
        <v>60</v>
      </c>
      <c r="AG4413" s="13">
        <v>2500000</v>
      </c>
      <c r="AH4413" s="13">
        <v>4687750000</v>
      </c>
      <c r="AI4413" s="13" t="s">
        <v>60</v>
      </c>
      <c r="AJ4413" s="13">
        <v>4687750000</v>
      </c>
      <c r="AK4413" s="13" t="s">
        <v>50</v>
      </c>
      <c r="AL4413" s="13" t="s">
        <v>50</v>
      </c>
      <c r="AM4413" s="13" t="s">
        <v>41438</v>
      </c>
      <c r="AN4413" s="13" t="s">
        <v>66</v>
      </c>
      <c r="AO4413" s="13" t="s">
        <v>41439</v>
      </c>
      <c r="AP4413" s="21" t="s">
        <v>41440</v>
      </c>
      <c r="AQ4413" s="13" t="s">
        <v>50</v>
      </c>
      <c r="AR4413" s="13" t="s">
        <v>50</v>
      </c>
    </row>
    <row r="4414" spans="1:44" ht="15" thickBot="1">
      <c r="A4414" s="4" t="s">
        <v>41441</v>
      </c>
      <c r="B4414" s="7" t="s">
        <v>50</v>
      </c>
      <c r="C4414" s="6">
        <v>41640</v>
      </c>
      <c r="D4414" s="7" t="s">
        <v>45</v>
      </c>
      <c r="E4414" s="7" t="s">
        <v>46</v>
      </c>
      <c r="F4414" s="7" t="s">
        <v>47</v>
      </c>
      <c r="G4414" s="26" t="s">
        <v>54946</v>
      </c>
      <c r="H4414" s="7" t="s">
        <v>50</v>
      </c>
      <c r="I4414" s="7" t="s">
        <v>50</v>
      </c>
      <c r="J4414" s="6">
        <v>45475</v>
      </c>
      <c r="K4414" s="7" t="s">
        <v>116</v>
      </c>
      <c r="L4414" s="7" t="s">
        <v>62</v>
      </c>
      <c r="M4414" s="7" t="s">
        <v>41442</v>
      </c>
      <c r="N4414" s="7" t="s">
        <v>1266</v>
      </c>
      <c r="O4414" s="7" t="s">
        <v>41443</v>
      </c>
      <c r="P4414" s="5">
        <v>7171</v>
      </c>
      <c r="Q4414" s="7" t="s">
        <v>245</v>
      </c>
      <c r="R4414" s="34" t="s">
        <v>41444</v>
      </c>
      <c r="S4414" s="34" t="s">
        <v>41445</v>
      </c>
      <c r="T4414" s="7" t="s">
        <v>41446</v>
      </c>
      <c r="U4414" s="7" t="s">
        <v>41447</v>
      </c>
      <c r="V4414" s="7">
        <v>2250000</v>
      </c>
      <c r="W4414" s="7" t="s">
        <v>60</v>
      </c>
      <c r="X4414" s="7">
        <v>2250000</v>
      </c>
      <c r="Y4414" s="7" t="s">
        <v>61</v>
      </c>
      <c r="Z4414" s="7">
        <v>4</v>
      </c>
      <c r="AA4414" s="7">
        <v>2250000</v>
      </c>
      <c r="AB4414" s="7" t="s">
        <v>60</v>
      </c>
      <c r="AC4414" s="7">
        <v>2250000</v>
      </c>
      <c r="AD4414" s="7" t="s">
        <v>62</v>
      </c>
      <c r="AE4414" s="7">
        <v>10250000</v>
      </c>
      <c r="AF4414" s="7" t="s">
        <v>60</v>
      </c>
      <c r="AG4414" s="7">
        <v>10250000</v>
      </c>
      <c r="AH4414" s="7">
        <v>10250000</v>
      </c>
      <c r="AI4414" s="7" t="s">
        <v>60</v>
      </c>
      <c r="AJ4414" s="7">
        <v>10250000</v>
      </c>
      <c r="AK4414" s="7" t="s">
        <v>50</v>
      </c>
      <c r="AL4414" s="7" t="s">
        <v>50</v>
      </c>
      <c r="AM4414" s="7" t="s">
        <v>41448</v>
      </c>
      <c r="AN4414" s="7" t="s">
        <v>66</v>
      </c>
      <c r="AO4414" s="7" t="s">
        <v>41449</v>
      </c>
      <c r="AP4414" s="7" t="s">
        <v>50</v>
      </c>
      <c r="AQ4414" s="22" t="s">
        <v>41450</v>
      </c>
      <c r="AR4414" s="7" t="s">
        <v>50</v>
      </c>
    </row>
    <row r="4415" spans="1:44" ht="15" thickBot="1">
      <c r="A4415" s="10" t="s">
        <v>41451</v>
      </c>
      <c r="B4415" s="13" t="s">
        <v>50</v>
      </c>
      <c r="C4415" s="12">
        <v>42736</v>
      </c>
      <c r="D4415" s="13" t="s">
        <v>45</v>
      </c>
      <c r="E4415" s="13" t="s">
        <v>46</v>
      </c>
      <c r="F4415" s="13" t="s">
        <v>47</v>
      </c>
      <c r="G4415" s="27" t="s">
        <v>54945</v>
      </c>
      <c r="H4415" s="13" t="s">
        <v>50</v>
      </c>
      <c r="I4415" s="13" t="s">
        <v>50</v>
      </c>
      <c r="J4415" s="12">
        <v>45475</v>
      </c>
      <c r="K4415" s="13" t="s">
        <v>89</v>
      </c>
      <c r="L4415" s="13" t="s">
        <v>162</v>
      </c>
      <c r="M4415" s="13" t="s">
        <v>41452</v>
      </c>
      <c r="N4415" s="13" t="s">
        <v>1222</v>
      </c>
      <c r="O4415" s="13" t="s">
        <v>41453</v>
      </c>
      <c r="P4415" s="11">
        <v>7181</v>
      </c>
      <c r="Q4415" s="13" t="s">
        <v>707</v>
      </c>
      <c r="R4415" s="33" t="s">
        <v>41454</v>
      </c>
      <c r="S4415" s="33" t="s">
        <v>41455</v>
      </c>
      <c r="T4415" s="13" t="s">
        <v>41456</v>
      </c>
      <c r="U4415" s="13" t="s">
        <v>41457</v>
      </c>
      <c r="V4415" s="13">
        <v>35000000</v>
      </c>
      <c r="W4415" s="13" t="s">
        <v>60</v>
      </c>
      <c r="X4415" s="13">
        <v>35000000</v>
      </c>
      <c r="Y4415" s="13" t="s">
        <v>61</v>
      </c>
      <c r="Z4415" s="13">
        <v>5</v>
      </c>
      <c r="AA4415" s="13">
        <v>44000000</v>
      </c>
      <c r="AB4415" s="13" t="s">
        <v>139</v>
      </c>
      <c r="AC4415" s="13">
        <v>55558221</v>
      </c>
      <c r="AD4415" s="13" t="s">
        <v>62</v>
      </c>
      <c r="AE4415" s="13">
        <v>123694929</v>
      </c>
      <c r="AF4415" s="13" t="s">
        <v>60</v>
      </c>
      <c r="AG4415" s="13">
        <v>123694929</v>
      </c>
      <c r="AH4415" s="13">
        <v>209594929</v>
      </c>
      <c r="AI4415" s="13" t="s">
        <v>60</v>
      </c>
      <c r="AJ4415" s="13">
        <v>209594929</v>
      </c>
      <c r="AK4415" s="13" t="s">
        <v>41458</v>
      </c>
      <c r="AL4415" s="13" t="s">
        <v>50</v>
      </c>
      <c r="AM4415" s="13" t="s">
        <v>41459</v>
      </c>
      <c r="AN4415" s="13" t="s">
        <v>66</v>
      </c>
      <c r="AO4415" s="13" t="s">
        <v>41460</v>
      </c>
      <c r="AP4415" s="21" t="s">
        <v>41461</v>
      </c>
      <c r="AQ4415" s="13" t="s">
        <v>50</v>
      </c>
      <c r="AR4415" s="13" t="s">
        <v>50</v>
      </c>
    </row>
    <row r="4416" spans="1:44" ht="15" thickBot="1">
      <c r="A4416" s="4" t="s">
        <v>41462</v>
      </c>
      <c r="B4416" s="7" t="s">
        <v>50</v>
      </c>
      <c r="C4416" s="6">
        <v>26299</v>
      </c>
      <c r="D4416" s="7" t="s">
        <v>45</v>
      </c>
      <c r="E4416" s="7" t="s">
        <v>46</v>
      </c>
      <c r="F4416" s="7" t="s">
        <v>70</v>
      </c>
      <c r="G4416" s="7" t="s">
        <v>160</v>
      </c>
      <c r="H4416" s="7" t="s">
        <v>50</v>
      </c>
      <c r="I4416" s="7" t="s">
        <v>50</v>
      </c>
      <c r="J4416" s="6">
        <v>45474</v>
      </c>
      <c r="K4416" s="7" t="s">
        <v>50</v>
      </c>
      <c r="L4416" s="7" t="s">
        <v>283</v>
      </c>
      <c r="M4416" s="7" t="s">
        <v>3418</v>
      </c>
      <c r="N4416" s="7" t="s">
        <v>41463</v>
      </c>
      <c r="O4416" s="7" t="s">
        <v>41464</v>
      </c>
      <c r="P4416" s="5">
        <v>7216</v>
      </c>
      <c r="Q4416" s="7" t="s">
        <v>360</v>
      </c>
      <c r="R4416" s="34" t="s">
        <v>41465</v>
      </c>
      <c r="S4416" s="34" t="s">
        <v>41466</v>
      </c>
      <c r="T4416" s="7" t="s">
        <v>50</v>
      </c>
      <c r="U4416" s="7" t="s">
        <v>50</v>
      </c>
      <c r="V4416" s="7">
        <v>625000000</v>
      </c>
      <c r="W4416" s="7" t="s">
        <v>209</v>
      </c>
      <c r="X4416" s="7">
        <v>672342311</v>
      </c>
      <c r="Y4416" s="7" t="s">
        <v>171</v>
      </c>
      <c r="Z4416" s="7">
        <v>1</v>
      </c>
      <c r="AA4416" s="7" t="s">
        <v>50</v>
      </c>
      <c r="AB4416" s="7" t="s">
        <v>50</v>
      </c>
      <c r="AC4416" s="7" t="s">
        <v>50</v>
      </c>
      <c r="AD4416" s="7" t="s">
        <v>50</v>
      </c>
      <c r="AE4416" s="7" t="s">
        <v>50</v>
      </c>
      <c r="AF4416" s="7" t="s">
        <v>50</v>
      </c>
      <c r="AG4416" s="7" t="s">
        <v>50</v>
      </c>
      <c r="AH4416" s="7">
        <v>625000000</v>
      </c>
      <c r="AI4416" s="7" t="s">
        <v>209</v>
      </c>
      <c r="AJ4416" s="7">
        <v>672342312</v>
      </c>
      <c r="AK4416" s="7" t="s">
        <v>41467</v>
      </c>
      <c r="AL4416" s="7" t="s">
        <v>50</v>
      </c>
      <c r="AM4416" s="7" t="s">
        <v>41468</v>
      </c>
      <c r="AN4416" s="7" t="s">
        <v>66</v>
      </c>
      <c r="AO4416" s="7" t="s">
        <v>41469</v>
      </c>
      <c r="AP4416" s="22" t="s">
        <v>41470</v>
      </c>
      <c r="AQ4416" s="7" t="s">
        <v>50</v>
      </c>
      <c r="AR4416" s="7" t="s">
        <v>50</v>
      </c>
    </row>
    <row r="4417" spans="1:44" ht="15" thickBot="1">
      <c r="A4417" s="10" t="s">
        <v>41471</v>
      </c>
      <c r="B4417" s="13" t="s">
        <v>50</v>
      </c>
      <c r="C4417" s="13" t="s">
        <v>41472</v>
      </c>
      <c r="D4417" s="13" t="s">
        <v>45</v>
      </c>
      <c r="E4417" s="13" t="s">
        <v>50</v>
      </c>
      <c r="F4417" s="13" t="s">
        <v>70</v>
      </c>
      <c r="G4417" s="13" t="s">
        <v>48</v>
      </c>
      <c r="H4417" s="13" t="s">
        <v>15924</v>
      </c>
      <c r="I4417" s="13" t="s">
        <v>50</v>
      </c>
      <c r="J4417" s="12">
        <v>45476</v>
      </c>
      <c r="K4417" s="13" t="s">
        <v>161</v>
      </c>
      <c r="L4417" s="13" t="s">
        <v>52</v>
      </c>
      <c r="M4417" s="13" t="s">
        <v>41473</v>
      </c>
      <c r="N4417" s="13" t="s">
        <v>41474</v>
      </c>
      <c r="O4417" s="13" t="s">
        <v>41475</v>
      </c>
      <c r="P4417" s="11">
        <v>7255</v>
      </c>
      <c r="Q4417" s="13" t="s">
        <v>707</v>
      </c>
      <c r="R4417" s="33" t="s">
        <v>41476</v>
      </c>
      <c r="S4417" s="33" t="s">
        <v>41477</v>
      </c>
      <c r="T4417" s="13" t="s">
        <v>41478</v>
      </c>
      <c r="U4417" s="13" t="s">
        <v>41479</v>
      </c>
      <c r="V4417" s="13">
        <v>1600000</v>
      </c>
      <c r="W4417" s="13" t="s">
        <v>60</v>
      </c>
      <c r="X4417" s="13">
        <v>1600000</v>
      </c>
      <c r="Y4417" s="13" t="s">
        <v>50</v>
      </c>
      <c r="Z4417" s="13">
        <v>7</v>
      </c>
      <c r="AA4417" s="13" t="s">
        <v>50</v>
      </c>
      <c r="AB4417" s="13" t="s">
        <v>50</v>
      </c>
      <c r="AC4417" s="13" t="s">
        <v>50</v>
      </c>
      <c r="AD4417" s="13" t="s">
        <v>50</v>
      </c>
      <c r="AE4417" s="13" t="s">
        <v>50</v>
      </c>
      <c r="AF4417" s="13" t="s">
        <v>50</v>
      </c>
      <c r="AG4417" s="13" t="s">
        <v>50</v>
      </c>
      <c r="AH4417" s="13">
        <v>168070000</v>
      </c>
      <c r="AI4417" s="13" t="s">
        <v>60</v>
      </c>
      <c r="AJ4417" s="13">
        <v>168070000</v>
      </c>
      <c r="AK4417" s="13" t="s">
        <v>11597</v>
      </c>
      <c r="AL4417" s="13" t="s">
        <v>50</v>
      </c>
      <c r="AM4417" s="13" t="s">
        <v>41480</v>
      </c>
      <c r="AN4417" s="13" t="s">
        <v>66</v>
      </c>
      <c r="AO4417" s="13" t="s">
        <v>41481</v>
      </c>
      <c r="AP4417" s="21" t="s">
        <v>41482</v>
      </c>
      <c r="AQ4417" s="13" t="s">
        <v>50</v>
      </c>
      <c r="AR4417" s="13" t="s">
        <v>50</v>
      </c>
    </row>
    <row r="4418" spans="1:44" ht="15" thickBot="1">
      <c r="A4418" s="4" t="s">
        <v>41483</v>
      </c>
      <c r="B4418" s="7" t="s">
        <v>50</v>
      </c>
      <c r="C4418" s="6">
        <v>43466</v>
      </c>
      <c r="D4418" s="7" t="s">
        <v>45</v>
      </c>
      <c r="E4418" s="7" t="s">
        <v>46</v>
      </c>
      <c r="F4418" s="7" t="s">
        <v>70</v>
      </c>
      <c r="G4418" s="26" t="s">
        <v>54946</v>
      </c>
      <c r="H4418" s="7" t="s">
        <v>2765</v>
      </c>
      <c r="I4418" s="7" t="s">
        <v>50</v>
      </c>
      <c r="J4418" s="6">
        <v>45475</v>
      </c>
      <c r="K4418" s="7" t="s">
        <v>50</v>
      </c>
      <c r="L4418" s="7" t="s">
        <v>467</v>
      </c>
      <c r="M4418" s="7" t="s">
        <v>41484</v>
      </c>
      <c r="N4418" s="7" t="s">
        <v>41485</v>
      </c>
      <c r="O4418" s="7" t="s">
        <v>41486</v>
      </c>
      <c r="P4418" s="5">
        <v>7268</v>
      </c>
      <c r="Q4418" s="7" t="s">
        <v>397</v>
      </c>
      <c r="R4418" s="34" t="s">
        <v>41487</v>
      </c>
      <c r="S4418" s="34" t="s">
        <v>41488</v>
      </c>
      <c r="T4418" s="7" t="s">
        <v>41489</v>
      </c>
      <c r="U4418" s="7" t="s">
        <v>50</v>
      </c>
      <c r="V4418" s="7">
        <v>1800000</v>
      </c>
      <c r="W4418" s="7" t="s">
        <v>209</v>
      </c>
      <c r="X4418" s="7">
        <v>1929694</v>
      </c>
      <c r="Y4418" s="7" t="s">
        <v>467</v>
      </c>
      <c r="Z4418" s="7">
        <v>4</v>
      </c>
      <c r="AA4418" s="7">
        <v>1800000</v>
      </c>
      <c r="AB4418" s="7" t="s">
        <v>209</v>
      </c>
      <c r="AC4418" s="7">
        <v>1929694</v>
      </c>
      <c r="AD4418" s="7" t="s">
        <v>467</v>
      </c>
      <c r="AE4418" s="7">
        <v>4429695</v>
      </c>
      <c r="AF4418" s="7" t="s">
        <v>60</v>
      </c>
      <c r="AG4418" s="7">
        <v>4429695</v>
      </c>
      <c r="AH4418" s="7">
        <v>4429695</v>
      </c>
      <c r="AI4418" s="7" t="s">
        <v>60</v>
      </c>
      <c r="AJ4418" s="7">
        <v>4429695</v>
      </c>
      <c r="AK4418" s="7" t="s">
        <v>41490</v>
      </c>
      <c r="AL4418" s="7" t="s">
        <v>50</v>
      </c>
      <c r="AM4418" s="7" t="s">
        <v>41491</v>
      </c>
      <c r="AN4418" s="7" t="s">
        <v>66</v>
      </c>
      <c r="AO4418" s="7" t="s">
        <v>41492</v>
      </c>
      <c r="AP4418" s="22" t="s">
        <v>41493</v>
      </c>
      <c r="AQ4418" s="7" t="s">
        <v>50</v>
      </c>
      <c r="AR4418" s="7" t="s">
        <v>50</v>
      </c>
    </row>
    <row r="4419" spans="1:44" ht="15" thickBot="1">
      <c r="A4419" s="10" t="s">
        <v>41494</v>
      </c>
      <c r="B4419" s="13" t="s">
        <v>50</v>
      </c>
      <c r="C4419" s="12">
        <v>44140</v>
      </c>
      <c r="D4419" s="13" t="s">
        <v>45</v>
      </c>
      <c r="E4419" s="13" t="s">
        <v>46</v>
      </c>
      <c r="F4419" s="13" t="s">
        <v>70</v>
      </c>
      <c r="G4419" s="26" t="s">
        <v>54946</v>
      </c>
      <c r="H4419" s="13" t="s">
        <v>50</v>
      </c>
      <c r="I4419" s="13" t="s">
        <v>50</v>
      </c>
      <c r="J4419" s="12">
        <v>45474</v>
      </c>
      <c r="K4419" s="13" t="s">
        <v>50</v>
      </c>
      <c r="L4419" s="13" t="s">
        <v>467</v>
      </c>
      <c r="M4419" s="13" t="s">
        <v>41495</v>
      </c>
      <c r="N4419" s="13" t="s">
        <v>2540</v>
      </c>
      <c r="O4419" s="13" t="s">
        <v>41496</v>
      </c>
      <c r="P4419" s="11">
        <v>7291</v>
      </c>
      <c r="Q4419" s="13" t="s">
        <v>360</v>
      </c>
      <c r="R4419" s="33" t="s">
        <v>41497</v>
      </c>
      <c r="S4419" s="33" t="s">
        <v>41498</v>
      </c>
      <c r="T4419" s="13" t="s">
        <v>50</v>
      </c>
      <c r="U4419" s="13" t="s">
        <v>50</v>
      </c>
      <c r="V4419" s="13">
        <v>1600000</v>
      </c>
      <c r="W4419" s="13" t="s">
        <v>209</v>
      </c>
      <c r="X4419" s="13">
        <v>1718456</v>
      </c>
      <c r="Y4419" s="13" t="s">
        <v>467</v>
      </c>
      <c r="Z4419" s="13">
        <v>5</v>
      </c>
      <c r="AA4419" s="13">
        <v>1600000</v>
      </c>
      <c r="AB4419" s="13" t="s">
        <v>209</v>
      </c>
      <c r="AC4419" s="13">
        <v>1718456</v>
      </c>
      <c r="AD4419" s="13" t="s">
        <v>467</v>
      </c>
      <c r="AE4419" s="13">
        <v>3890000</v>
      </c>
      <c r="AF4419" s="13" t="s">
        <v>209</v>
      </c>
      <c r="AG4419" s="13">
        <v>4174824</v>
      </c>
      <c r="AH4419" s="13">
        <v>4040000</v>
      </c>
      <c r="AI4419" s="13" t="s">
        <v>209</v>
      </c>
      <c r="AJ4419" s="13">
        <v>4338571</v>
      </c>
      <c r="AK4419" s="13" t="s">
        <v>50</v>
      </c>
      <c r="AL4419" s="13" t="s">
        <v>50</v>
      </c>
      <c r="AM4419" s="13" t="s">
        <v>41499</v>
      </c>
      <c r="AN4419" s="13" t="s">
        <v>66</v>
      </c>
      <c r="AO4419" s="13" t="s">
        <v>41500</v>
      </c>
      <c r="AP4419" s="21" t="s">
        <v>41501</v>
      </c>
      <c r="AQ4419" s="13" t="s">
        <v>50</v>
      </c>
      <c r="AR4419" s="13" t="s">
        <v>50</v>
      </c>
    </row>
    <row r="4420" spans="1:44" ht="15" thickBot="1">
      <c r="A4420" s="4" t="s">
        <v>41502</v>
      </c>
      <c r="B4420" s="7" t="s">
        <v>50</v>
      </c>
      <c r="C4420" s="6">
        <v>39506</v>
      </c>
      <c r="D4420" s="7" t="s">
        <v>45</v>
      </c>
      <c r="E4420" s="7" t="s">
        <v>46</v>
      </c>
      <c r="F4420" s="7" t="s">
        <v>47</v>
      </c>
      <c r="G4420" s="7" t="s">
        <v>87</v>
      </c>
      <c r="H4420" s="7" t="s">
        <v>7317</v>
      </c>
      <c r="I4420" s="7" t="s">
        <v>50</v>
      </c>
      <c r="J4420" s="6">
        <v>45475</v>
      </c>
      <c r="K4420" s="7" t="s">
        <v>191</v>
      </c>
      <c r="L4420" s="7" t="s">
        <v>62</v>
      </c>
      <c r="M4420" s="7" t="s">
        <v>41503</v>
      </c>
      <c r="N4420" s="7" t="s">
        <v>41504</v>
      </c>
      <c r="O4420" s="7" t="s">
        <v>41505</v>
      </c>
      <c r="P4420" s="5">
        <v>7334</v>
      </c>
      <c r="Q4420" s="7" t="s">
        <v>2203</v>
      </c>
      <c r="R4420" s="34" t="s">
        <v>41506</v>
      </c>
      <c r="S4420" s="34" t="s">
        <v>41507</v>
      </c>
      <c r="T4420" s="7" t="s">
        <v>41508</v>
      </c>
      <c r="U4420" s="7" t="s">
        <v>41509</v>
      </c>
      <c r="V4420" s="7">
        <v>200000000</v>
      </c>
      <c r="W4420" s="7" t="s">
        <v>2208</v>
      </c>
      <c r="X4420" s="7">
        <v>18748201</v>
      </c>
      <c r="Y4420" s="7" t="s">
        <v>61</v>
      </c>
      <c r="Z4420" s="7">
        <v>1</v>
      </c>
      <c r="AA4420" s="7">
        <v>200000000</v>
      </c>
      <c r="AB4420" s="7" t="s">
        <v>2208</v>
      </c>
      <c r="AC4420" s="7">
        <v>18748201</v>
      </c>
      <c r="AD4420" s="7" t="s">
        <v>62</v>
      </c>
      <c r="AE4420" s="7">
        <v>200000000</v>
      </c>
      <c r="AF4420" s="7" t="s">
        <v>2208</v>
      </c>
      <c r="AG4420" s="7">
        <v>18748201</v>
      </c>
      <c r="AH4420" s="7">
        <v>200000000</v>
      </c>
      <c r="AI4420" s="7" t="s">
        <v>2208</v>
      </c>
      <c r="AJ4420" s="7">
        <v>18748201</v>
      </c>
      <c r="AK4420" s="7" t="s">
        <v>41510</v>
      </c>
      <c r="AL4420" s="7" t="s">
        <v>50</v>
      </c>
      <c r="AM4420" s="7" t="s">
        <v>41511</v>
      </c>
      <c r="AN4420" s="7" t="s">
        <v>66</v>
      </c>
      <c r="AO4420" s="7" t="s">
        <v>41512</v>
      </c>
      <c r="AP4420" s="22" t="s">
        <v>41513</v>
      </c>
      <c r="AQ4420" s="7" t="s">
        <v>50</v>
      </c>
      <c r="AR4420" s="7" t="s">
        <v>50</v>
      </c>
    </row>
    <row r="4421" spans="1:44" ht="15" thickBot="1">
      <c r="A4421" s="10" t="s">
        <v>41514</v>
      </c>
      <c r="B4421" s="13" t="s">
        <v>50</v>
      </c>
      <c r="C4421" s="12">
        <v>43466</v>
      </c>
      <c r="D4421" s="13" t="s">
        <v>45</v>
      </c>
      <c r="E4421" s="13" t="s">
        <v>46</v>
      </c>
      <c r="F4421" s="13" t="s">
        <v>70</v>
      </c>
      <c r="G4421" s="26" t="s">
        <v>54946</v>
      </c>
      <c r="H4421" s="13" t="s">
        <v>50</v>
      </c>
      <c r="I4421" s="13" t="s">
        <v>50</v>
      </c>
      <c r="J4421" s="12">
        <v>45475</v>
      </c>
      <c r="K4421" s="13" t="s">
        <v>116</v>
      </c>
      <c r="L4421" s="13" t="s">
        <v>467</v>
      </c>
      <c r="M4421" s="13" t="s">
        <v>13301</v>
      </c>
      <c r="N4421" s="13" t="s">
        <v>41515</v>
      </c>
      <c r="O4421" s="13" t="s">
        <v>41516</v>
      </c>
      <c r="P4421" s="11">
        <v>7343</v>
      </c>
      <c r="Q4421" s="13" t="s">
        <v>360</v>
      </c>
      <c r="R4421" s="33" t="s">
        <v>41517</v>
      </c>
      <c r="S4421" s="33" t="s">
        <v>41518</v>
      </c>
      <c r="T4421" s="13" t="s">
        <v>41519</v>
      </c>
      <c r="U4421" s="13">
        <f>43-664-5888092</f>
        <v>-5888713</v>
      </c>
      <c r="V4421" s="13">
        <v>2400000</v>
      </c>
      <c r="W4421" s="13" t="s">
        <v>209</v>
      </c>
      <c r="X4421" s="13">
        <v>2572926</v>
      </c>
      <c r="Y4421" s="13" t="s">
        <v>467</v>
      </c>
      <c r="Z4421" s="13">
        <v>1</v>
      </c>
      <c r="AA4421" s="13">
        <v>2400000</v>
      </c>
      <c r="AB4421" s="13" t="s">
        <v>209</v>
      </c>
      <c r="AC4421" s="13">
        <v>2572926</v>
      </c>
      <c r="AD4421" s="13" t="s">
        <v>467</v>
      </c>
      <c r="AE4421" s="13">
        <v>2400000</v>
      </c>
      <c r="AF4421" s="13" t="s">
        <v>209</v>
      </c>
      <c r="AG4421" s="13">
        <v>2572926</v>
      </c>
      <c r="AH4421" s="13">
        <v>2400000</v>
      </c>
      <c r="AI4421" s="13" t="s">
        <v>209</v>
      </c>
      <c r="AJ4421" s="13">
        <v>2572926</v>
      </c>
      <c r="AK4421" s="13" t="s">
        <v>41520</v>
      </c>
      <c r="AL4421" s="13" t="s">
        <v>50</v>
      </c>
      <c r="AM4421" s="13" t="s">
        <v>41521</v>
      </c>
      <c r="AN4421" s="13" t="s">
        <v>66</v>
      </c>
      <c r="AO4421" s="13" t="s">
        <v>41522</v>
      </c>
      <c r="AP4421" s="21" t="s">
        <v>41523</v>
      </c>
      <c r="AQ4421" s="13" t="s">
        <v>50</v>
      </c>
      <c r="AR4421" s="13" t="s">
        <v>50</v>
      </c>
    </row>
    <row r="4422" spans="1:44" ht="15" thickBot="1">
      <c r="A4422" s="4" t="s">
        <v>41524</v>
      </c>
      <c r="B4422" s="7" t="s">
        <v>50</v>
      </c>
      <c r="C4422" s="6">
        <v>43101</v>
      </c>
      <c r="D4422" s="7" t="s">
        <v>45</v>
      </c>
      <c r="E4422" s="7" t="s">
        <v>46</v>
      </c>
      <c r="F4422" s="7" t="s">
        <v>70</v>
      </c>
      <c r="G4422" s="27" t="s">
        <v>54945</v>
      </c>
      <c r="H4422" s="7" t="s">
        <v>50</v>
      </c>
      <c r="I4422" s="7" t="s">
        <v>50</v>
      </c>
      <c r="J4422" s="6">
        <v>45481</v>
      </c>
      <c r="K4422" s="7" t="s">
        <v>116</v>
      </c>
      <c r="L4422" s="7" t="s">
        <v>178</v>
      </c>
      <c r="M4422" s="7" t="s">
        <v>41525</v>
      </c>
      <c r="N4422" s="7" t="s">
        <v>133</v>
      </c>
      <c r="O4422" s="7" t="s">
        <v>41526</v>
      </c>
      <c r="P4422" s="5">
        <v>7347</v>
      </c>
      <c r="Q4422" s="7" t="s">
        <v>135</v>
      </c>
      <c r="R4422" s="34" t="s">
        <v>41527</v>
      </c>
      <c r="S4422" s="34" t="s">
        <v>41528</v>
      </c>
      <c r="T4422" s="7" t="s">
        <v>41529</v>
      </c>
      <c r="U4422" s="7" t="s">
        <v>50</v>
      </c>
      <c r="V4422" s="7">
        <v>2400000</v>
      </c>
      <c r="W4422" s="7" t="s">
        <v>139</v>
      </c>
      <c r="X4422" s="7">
        <v>3074971</v>
      </c>
      <c r="Y4422" s="7" t="s">
        <v>50</v>
      </c>
      <c r="Z4422" s="7">
        <v>3</v>
      </c>
      <c r="AA4422" s="7">
        <v>2400000</v>
      </c>
      <c r="AB4422" s="7" t="s">
        <v>139</v>
      </c>
      <c r="AC4422" s="7">
        <v>3074971</v>
      </c>
      <c r="AD4422" s="7" t="s">
        <v>178</v>
      </c>
      <c r="AE4422" s="7">
        <v>3600000</v>
      </c>
      <c r="AF4422" s="7" t="s">
        <v>139</v>
      </c>
      <c r="AG4422" s="7">
        <v>4548326</v>
      </c>
      <c r="AH4422" s="7">
        <v>3600000</v>
      </c>
      <c r="AI4422" s="7" t="s">
        <v>139</v>
      </c>
      <c r="AJ4422" s="7">
        <v>4548326</v>
      </c>
      <c r="AK4422" s="7" t="s">
        <v>41530</v>
      </c>
      <c r="AL4422" s="7" t="s">
        <v>50</v>
      </c>
      <c r="AM4422" s="7" t="s">
        <v>41531</v>
      </c>
      <c r="AN4422" s="7" t="s">
        <v>253</v>
      </c>
      <c r="AO4422" s="7" t="s">
        <v>41532</v>
      </c>
      <c r="AP4422" s="22" t="s">
        <v>41533</v>
      </c>
      <c r="AQ4422" s="7" t="s">
        <v>50</v>
      </c>
      <c r="AR4422" s="7" t="s">
        <v>50</v>
      </c>
    </row>
    <row r="4423" spans="1:44" ht="15" thickBot="1">
      <c r="A4423" s="10" t="s">
        <v>41534</v>
      </c>
      <c r="B4423" s="13" t="s">
        <v>50</v>
      </c>
      <c r="C4423" s="12">
        <v>41275</v>
      </c>
      <c r="D4423" s="13" t="s">
        <v>45</v>
      </c>
      <c r="E4423" s="13" t="s">
        <v>46</v>
      </c>
      <c r="F4423" s="13" t="s">
        <v>70</v>
      </c>
      <c r="G4423" s="26" t="s">
        <v>54946</v>
      </c>
      <c r="H4423" s="13" t="s">
        <v>26436</v>
      </c>
      <c r="I4423" s="13" t="s">
        <v>50</v>
      </c>
      <c r="J4423" s="12">
        <v>45482</v>
      </c>
      <c r="K4423" s="13" t="s">
        <v>116</v>
      </c>
      <c r="L4423" s="13" t="s">
        <v>147</v>
      </c>
      <c r="M4423" s="13" t="s">
        <v>41535</v>
      </c>
      <c r="N4423" s="13" t="s">
        <v>5508</v>
      </c>
      <c r="O4423" s="13" t="s">
        <v>41536</v>
      </c>
      <c r="P4423" s="11">
        <v>7370</v>
      </c>
      <c r="Q4423" s="13" t="s">
        <v>1116</v>
      </c>
      <c r="R4423" s="33" t="s">
        <v>41537</v>
      </c>
      <c r="S4423" s="33" t="s">
        <v>41538</v>
      </c>
      <c r="T4423" s="13" t="s">
        <v>41539</v>
      </c>
      <c r="U4423" s="13">
        <v>114799664530</v>
      </c>
      <c r="V4423" s="13">
        <v>22500000</v>
      </c>
      <c r="W4423" s="13" t="s">
        <v>60</v>
      </c>
      <c r="X4423" s="13">
        <v>22500000</v>
      </c>
      <c r="Y4423" s="13" t="s">
        <v>154</v>
      </c>
      <c r="Z4423" s="13">
        <v>5</v>
      </c>
      <c r="AA4423" s="13">
        <v>22500000</v>
      </c>
      <c r="AB4423" s="13" t="s">
        <v>60</v>
      </c>
      <c r="AC4423" s="13">
        <v>22500000</v>
      </c>
      <c r="AD4423" s="13" t="s">
        <v>147</v>
      </c>
      <c r="AE4423" s="13">
        <v>54724741</v>
      </c>
      <c r="AF4423" s="13" t="s">
        <v>60</v>
      </c>
      <c r="AG4423" s="13">
        <v>54724741</v>
      </c>
      <c r="AH4423" s="13">
        <v>65660357</v>
      </c>
      <c r="AI4423" s="13" t="s">
        <v>60</v>
      </c>
      <c r="AJ4423" s="13">
        <v>65660357</v>
      </c>
      <c r="AK4423" s="13" t="s">
        <v>41540</v>
      </c>
      <c r="AL4423" s="13" t="s">
        <v>50</v>
      </c>
      <c r="AM4423" s="13" t="s">
        <v>41541</v>
      </c>
      <c r="AN4423" s="13" t="s">
        <v>66</v>
      </c>
      <c r="AO4423" s="13" t="s">
        <v>41542</v>
      </c>
      <c r="AP4423" s="21" t="s">
        <v>41543</v>
      </c>
      <c r="AQ4423" s="13" t="s">
        <v>50</v>
      </c>
      <c r="AR4423" s="13" t="s">
        <v>50</v>
      </c>
    </row>
    <row r="4424" spans="1:44" ht="15" thickBot="1">
      <c r="A4424" s="4" t="s">
        <v>41544</v>
      </c>
      <c r="B4424" s="7" t="s">
        <v>50</v>
      </c>
      <c r="C4424" s="6">
        <v>42736</v>
      </c>
      <c r="D4424" s="7" t="s">
        <v>45</v>
      </c>
      <c r="E4424" s="7" t="s">
        <v>46</v>
      </c>
      <c r="F4424" s="7" t="s">
        <v>70</v>
      </c>
      <c r="G4424" s="7" t="s">
        <v>114</v>
      </c>
      <c r="H4424" s="7" t="s">
        <v>7995</v>
      </c>
      <c r="I4424" s="7" t="s">
        <v>50</v>
      </c>
      <c r="J4424" s="6">
        <v>45482</v>
      </c>
      <c r="K4424" s="7" t="s">
        <v>116</v>
      </c>
      <c r="L4424" s="7" t="s">
        <v>178</v>
      </c>
      <c r="M4424" s="7" t="s">
        <v>6028</v>
      </c>
      <c r="N4424" s="7" t="s">
        <v>41545</v>
      </c>
      <c r="O4424" s="7" t="s">
        <v>41546</v>
      </c>
      <c r="P4424" s="5">
        <v>7411</v>
      </c>
      <c r="Q4424" s="7" t="s">
        <v>1080</v>
      </c>
      <c r="R4424" s="34" t="s">
        <v>41547</v>
      </c>
      <c r="S4424" s="34" t="s">
        <v>41548</v>
      </c>
      <c r="T4424" s="7" t="s">
        <v>41549</v>
      </c>
      <c r="U4424" s="7" t="s">
        <v>50</v>
      </c>
      <c r="V4424" s="7">
        <v>50000000</v>
      </c>
      <c r="W4424" s="7" t="s">
        <v>60</v>
      </c>
      <c r="X4424" s="7">
        <v>50000000</v>
      </c>
      <c r="Y4424" s="7" t="s">
        <v>50</v>
      </c>
      <c r="Z4424" s="7">
        <v>13</v>
      </c>
      <c r="AA4424" s="7">
        <v>50000000</v>
      </c>
      <c r="AB4424" s="7" t="s">
        <v>60</v>
      </c>
      <c r="AC4424" s="7">
        <v>50000000</v>
      </c>
      <c r="AD4424" s="7" t="s">
        <v>178</v>
      </c>
      <c r="AE4424" s="7">
        <v>230965291</v>
      </c>
      <c r="AF4424" s="7" t="s">
        <v>60</v>
      </c>
      <c r="AG4424" s="7">
        <v>230965291</v>
      </c>
      <c r="AH4424" s="7">
        <v>285965291</v>
      </c>
      <c r="AI4424" s="7" t="s">
        <v>60</v>
      </c>
      <c r="AJ4424" s="7">
        <v>285965291</v>
      </c>
      <c r="AK4424" s="7" t="s">
        <v>41550</v>
      </c>
      <c r="AL4424" s="7" t="s">
        <v>50</v>
      </c>
      <c r="AM4424" s="7" t="s">
        <v>41551</v>
      </c>
      <c r="AN4424" s="7" t="s">
        <v>66</v>
      </c>
      <c r="AO4424" s="7" t="s">
        <v>41552</v>
      </c>
      <c r="AP4424" s="22" t="s">
        <v>41553</v>
      </c>
      <c r="AQ4424" s="7" t="s">
        <v>50</v>
      </c>
      <c r="AR4424" s="7" t="s">
        <v>50</v>
      </c>
    </row>
    <row r="4425" spans="1:44" ht="15" thickBot="1">
      <c r="A4425" s="10" t="s">
        <v>41554</v>
      </c>
      <c r="B4425" s="13" t="s">
        <v>50</v>
      </c>
      <c r="C4425" s="12">
        <v>29221</v>
      </c>
      <c r="D4425" s="13" t="s">
        <v>45</v>
      </c>
      <c r="E4425" s="13" t="s">
        <v>46</v>
      </c>
      <c r="F4425" s="13" t="s">
        <v>70</v>
      </c>
      <c r="G4425" s="13" t="s">
        <v>48</v>
      </c>
      <c r="H4425" s="13" t="s">
        <v>871</v>
      </c>
      <c r="I4425" s="13" t="s">
        <v>50</v>
      </c>
      <c r="J4425" s="12">
        <v>45482</v>
      </c>
      <c r="K4425" s="13" t="s">
        <v>50</v>
      </c>
      <c r="L4425" s="13" t="s">
        <v>290</v>
      </c>
      <c r="M4425" s="13" t="s">
        <v>41555</v>
      </c>
      <c r="N4425" s="13" t="s">
        <v>543</v>
      </c>
      <c r="O4425" s="13" t="s">
        <v>41556</v>
      </c>
      <c r="P4425" s="11">
        <v>7422</v>
      </c>
      <c r="Q4425" s="13" t="s">
        <v>545</v>
      </c>
      <c r="R4425" s="33" t="s">
        <v>41557</v>
      </c>
      <c r="S4425" s="33" t="s">
        <v>41558</v>
      </c>
      <c r="T4425" s="13" t="s">
        <v>50</v>
      </c>
      <c r="U4425" s="13">
        <f>65-6268-5459</f>
        <v>-11662</v>
      </c>
      <c r="V4425" s="13">
        <v>100000000</v>
      </c>
      <c r="W4425" s="13" t="s">
        <v>26408</v>
      </c>
      <c r="X4425" s="13">
        <v>74051858</v>
      </c>
      <c r="Y4425" s="13" t="s">
        <v>290</v>
      </c>
      <c r="Z4425" s="13">
        <v>1</v>
      </c>
      <c r="AA4425" s="13">
        <v>100000000</v>
      </c>
      <c r="AB4425" s="13" t="s">
        <v>26408</v>
      </c>
      <c r="AC4425" s="13">
        <v>74051858</v>
      </c>
      <c r="AD4425" s="13" t="s">
        <v>290</v>
      </c>
      <c r="AE4425" s="13">
        <v>100000000</v>
      </c>
      <c r="AF4425" s="13" t="s">
        <v>26408</v>
      </c>
      <c r="AG4425" s="13">
        <v>74051859</v>
      </c>
      <c r="AH4425" s="13">
        <v>100000000</v>
      </c>
      <c r="AI4425" s="13" t="s">
        <v>26408</v>
      </c>
      <c r="AJ4425" s="13">
        <v>74051859</v>
      </c>
      <c r="AK4425" s="13" t="s">
        <v>41559</v>
      </c>
      <c r="AL4425" s="13" t="s">
        <v>50</v>
      </c>
      <c r="AM4425" s="13" t="s">
        <v>41560</v>
      </c>
      <c r="AN4425" s="13" t="s">
        <v>66</v>
      </c>
      <c r="AO4425" s="13" t="s">
        <v>41561</v>
      </c>
      <c r="AP4425" s="13" t="s">
        <v>50</v>
      </c>
      <c r="AQ4425" s="21" t="s">
        <v>41562</v>
      </c>
      <c r="AR4425" s="13" t="s">
        <v>50</v>
      </c>
    </row>
    <row r="4426" spans="1:44" ht="15" thickBot="1">
      <c r="A4426" s="4" t="s">
        <v>25005</v>
      </c>
      <c r="B4426" s="7" t="s">
        <v>50</v>
      </c>
      <c r="C4426" s="6">
        <v>30317</v>
      </c>
      <c r="D4426" s="7" t="s">
        <v>45</v>
      </c>
      <c r="E4426" s="7" t="s">
        <v>1939</v>
      </c>
      <c r="F4426" s="7" t="s">
        <v>70</v>
      </c>
      <c r="G4426" s="7" t="s">
        <v>114</v>
      </c>
      <c r="H4426" s="7" t="s">
        <v>115</v>
      </c>
      <c r="I4426" s="7" t="s">
        <v>50</v>
      </c>
      <c r="J4426" s="6">
        <v>45475</v>
      </c>
      <c r="K4426" s="7" t="s">
        <v>191</v>
      </c>
      <c r="L4426" s="7" t="s">
        <v>52</v>
      </c>
      <c r="M4426" s="7" t="s">
        <v>5917</v>
      </c>
      <c r="N4426" s="7" t="s">
        <v>769</v>
      </c>
      <c r="O4426" s="7" t="s">
        <v>25006</v>
      </c>
      <c r="P4426" s="5">
        <v>7428</v>
      </c>
      <c r="Q4426" s="7" t="s">
        <v>520</v>
      </c>
      <c r="R4426" s="34" t="s">
        <v>25007</v>
      </c>
      <c r="S4426" s="34" t="s">
        <v>25008</v>
      </c>
      <c r="T4426" s="7" t="s">
        <v>50</v>
      </c>
      <c r="U4426" s="7">
        <v>6177284857</v>
      </c>
      <c r="V4426" s="7">
        <v>4000000</v>
      </c>
      <c r="W4426" s="7" t="s">
        <v>60</v>
      </c>
      <c r="X4426" s="7">
        <v>4000000</v>
      </c>
      <c r="Y4426" s="7" t="s">
        <v>50</v>
      </c>
      <c r="Z4426" s="7">
        <v>6</v>
      </c>
      <c r="AA4426" s="7" t="s">
        <v>50</v>
      </c>
      <c r="AB4426" s="7" t="s">
        <v>50</v>
      </c>
      <c r="AC4426" s="7" t="s">
        <v>50</v>
      </c>
      <c r="AD4426" s="7" t="s">
        <v>50</v>
      </c>
      <c r="AE4426" s="7" t="s">
        <v>50</v>
      </c>
      <c r="AF4426" s="7" t="s">
        <v>50</v>
      </c>
      <c r="AG4426" s="7" t="s">
        <v>50</v>
      </c>
      <c r="AH4426" s="7">
        <v>41500000</v>
      </c>
      <c r="AI4426" s="7" t="s">
        <v>60</v>
      </c>
      <c r="AJ4426" s="7">
        <v>41500000</v>
      </c>
      <c r="AK4426" s="7" t="s">
        <v>41563</v>
      </c>
      <c r="AL4426" s="7" t="s">
        <v>50</v>
      </c>
      <c r="AM4426" s="7" t="s">
        <v>25010</v>
      </c>
      <c r="AN4426" s="7" t="s">
        <v>66</v>
      </c>
      <c r="AO4426" s="7" t="s">
        <v>25011</v>
      </c>
      <c r="AP4426" s="22" t="s">
        <v>25012</v>
      </c>
      <c r="AQ4426" s="7" t="s">
        <v>50</v>
      </c>
      <c r="AR4426" s="7" t="s">
        <v>50</v>
      </c>
    </row>
    <row r="4427" spans="1:44" ht="15" thickBot="1">
      <c r="A4427" s="10" t="s">
        <v>41564</v>
      </c>
      <c r="B4427" s="13" t="s">
        <v>50</v>
      </c>
      <c r="C4427" s="12">
        <v>42370</v>
      </c>
      <c r="D4427" s="13" t="s">
        <v>45</v>
      </c>
      <c r="E4427" s="13" t="s">
        <v>46</v>
      </c>
      <c r="F4427" s="13" t="s">
        <v>70</v>
      </c>
      <c r="G4427" s="13" t="s">
        <v>87</v>
      </c>
      <c r="H4427" s="13" t="s">
        <v>4239</v>
      </c>
      <c r="I4427" s="13" t="s">
        <v>50</v>
      </c>
      <c r="J4427" s="12">
        <v>45482</v>
      </c>
      <c r="K4427" s="13" t="s">
        <v>116</v>
      </c>
      <c r="L4427" s="13" t="s">
        <v>124</v>
      </c>
      <c r="M4427" s="13" t="s">
        <v>41565</v>
      </c>
      <c r="N4427" s="13" t="s">
        <v>180</v>
      </c>
      <c r="O4427" s="13" t="s">
        <v>41566</v>
      </c>
      <c r="P4427" s="11">
        <v>7578</v>
      </c>
      <c r="Q4427" s="13" t="s">
        <v>120</v>
      </c>
      <c r="R4427" s="33" t="s">
        <v>41567</v>
      </c>
      <c r="S4427" s="33" t="s">
        <v>41568</v>
      </c>
      <c r="T4427" s="13" t="s">
        <v>41569</v>
      </c>
      <c r="U4427" s="13" t="s">
        <v>50</v>
      </c>
      <c r="V4427" s="13">
        <v>55000000</v>
      </c>
      <c r="W4427" s="13" t="s">
        <v>60</v>
      </c>
      <c r="X4427" s="13">
        <v>55000000</v>
      </c>
      <c r="Y4427" s="13" t="s">
        <v>81</v>
      </c>
      <c r="Z4427" s="13">
        <v>7</v>
      </c>
      <c r="AA4427" s="13">
        <v>55000000</v>
      </c>
      <c r="AB4427" s="13" t="s">
        <v>60</v>
      </c>
      <c r="AC4427" s="13">
        <v>55000000</v>
      </c>
      <c r="AD4427" s="13" t="s">
        <v>124</v>
      </c>
      <c r="AE4427" s="13">
        <v>107270000</v>
      </c>
      <c r="AF4427" s="13" t="s">
        <v>60</v>
      </c>
      <c r="AG4427" s="13">
        <v>107270000</v>
      </c>
      <c r="AH4427" s="13">
        <v>107270000</v>
      </c>
      <c r="AI4427" s="13" t="s">
        <v>60</v>
      </c>
      <c r="AJ4427" s="13">
        <v>107270000</v>
      </c>
      <c r="AK4427" s="13" t="s">
        <v>41570</v>
      </c>
      <c r="AL4427" s="13" t="s">
        <v>50</v>
      </c>
      <c r="AM4427" s="13" t="s">
        <v>41571</v>
      </c>
      <c r="AN4427" s="13" t="s">
        <v>66</v>
      </c>
      <c r="AO4427" s="13" t="s">
        <v>41572</v>
      </c>
      <c r="AP4427" s="21" t="s">
        <v>41573</v>
      </c>
      <c r="AQ4427" s="13" t="s">
        <v>50</v>
      </c>
      <c r="AR4427" s="13" t="s">
        <v>50</v>
      </c>
    </row>
    <row r="4428" spans="1:44" ht="15" thickBot="1">
      <c r="A4428" s="4" t="s">
        <v>13398</v>
      </c>
      <c r="B4428" s="7" t="s">
        <v>50</v>
      </c>
      <c r="C4428" s="6">
        <v>43831</v>
      </c>
      <c r="D4428" s="7" t="s">
        <v>45</v>
      </c>
      <c r="E4428" s="7" t="s">
        <v>46</v>
      </c>
      <c r="F4428" s="7" t="s">
        <v>70</v>
      </c>
      <c r="G4428" s="27" t="s">
        <v>54945</v>
      </c>
      <c r="H4428" s="7" t="s">
        <v>562</v>
      </c>
      <c r="I4428" s="7" t="s">
        <v>50</v>
      </c>
      <c r="J4428" s="6">
        <v>45475</v>
      </c>
      <c r="K4428" s="7" t="s">
        <v>191</v>
      </c>
      <c r="L4428" s="7" t="s">
        <v>178</v>
      </c>
      <c r="M4428" s="7" t="s">
        <v>41574</v>
      </c>
      <c r="N4428" s="7" t="s">
        <v>13400</v>
      </c>
      <c r="O4428" s="7" t="s">
        <v>41575</v>
      </c>
      <c r="P4428" s="5">
        <v>7620</v>
      </c>
      <c r="Q4428" s="7" t="s">
        <v>434</v>
      </c>
      <c r="R4428" s="34" t="s">
        <v>13402</v>
      </c>
      <c r="S4428" s="34" t="s">
        <v>13403</v>
      </c>
      <c r="T4428" s="7" t="s">
        <v>13404</v>
      </c>
      <c r="U4428" s="7" t="s">
        <v>13405</v>
      </c>
      <c r="V4428" s="7">
        <v>3842838</v>
      </c>
      <c r="W4428" s="7" t="s">
        <v>60</v>
      </c>
      <c r="X4428" s="7">
        <v>3842838</v>
      </c>
      <c r="Y4428" s="7" t="s">
        <v>50</v>
      </c>
      <c r="Z4428" s="7">
        <v>3</v>
      </c>
      <c r="AA4428" s="7">
        <v>3842838</v>
      </c>
      <c r="AB4428" s="7" t="s">
        <v>60</v>
      </c>
      <c r="AC4428" s="7">
        <v>3842838</v>
      </c>
      <c r="AD4428" s="7" t="s">
        <v>178</v>
      </c>
      <c r="AE4428" s="7">
        <v>6322833</v>
      </c>
      <c r="AF4428" s="7" t="s">
        <v>60</v>
      </c>
      <c r="AG4428" s="7">
        <v>6322833</v>
      </c>
      <c r="AH4428" s="7">
        <v>6322833</v>
      </c>
      <c r="AI4428" s="7" t="s">
        <v>60</v>
      </c>
      <c r="AJ4428" s="7">
        <v>6322833</v>
      </c>
      <c r="AK4428" s="7" t="s">
        <v>13406</v>
      </c>
      <c r="AL4428" s="7" t="s">
        <v>50</v>
      </c>
      <c r="AM4428" s="7" t="s">
        <v>13407</v>
      </c>
      <c r="AN4428" s="7" t="s">
        <v>66</v>
      </c>
      <c r="AO4428" s="7" t="s">
        <v>13408</v>
      </c>
      <c r="AP4428" s="22" t="s">
        <v>13409</v>
      </c>
      <c r="AQ4428" s="7" t="s">
        <v>50</v>
      </c>
      <c r="AR4428" s="7" t="s">
        <v>50</v>
      </c>
    </row>
    <row r="4429" spans="1:44" ht="15" thickBot="1">
      <c r="A4429" s="10" t="s">
        <v>41576</v>
      </c>
      <c r="B4429" s="13" t="s">
        <v>50</v>
      </c>
      <c r="C4429" s="12">
        <v>35431</v>
      </c>
      <c r="D4429" s="13" t="s">
        <v>45</v>
      </c>
      <c r="E4429" s="13" t="s">
        <v>46</v>
      </c>
      <c r="F4429" s="13" t="s">
        <v>47</v>
      </c>
      <c r="G4429" s="26" t="s">
        <v>54946</v>
      </c>
      <c r="H4429" s="13" t="s">
        <v>1449</v>
      </c>
      <c r="I4429" s="13" t="s">
        <v>50</v>
      </c>
      <c r="J4429" s="12">
        <v>45476</v>
      </c>
      <c r="K4429" s="13" t="s">
        <v>116</v>
      </c>
      <c r="L4429" s="13" t="s">
        <v>62</v>
      </c>
      <c r="M4429" s="13" t="s">
        <v>6369</v>
      </c>
      <c r="N4429" s="13" t="s">
        <v>1222</v>
      </c>
      <c r="O4429" s="13" t="s">
        <v>41577</v>
      </c>
      <c r="P4429" s="11">
        <v>7702</v>
      </c>
      <c r="Q4429" s="13" t="s">
        <v>707</v>
      </c>
      <c r="R4429" s="33" t="s">
        <v>41578</v>
      </c>
      <c r="S4429" s="33" t="s">
        <v>41579</v>
      </c>
      <c r="T4429" s="13" t="s">
        <v>41580</v>
      </c>
      <c r="U4429" s="13" t="s">
        <v>41581</v>
      </c>
      <c r="V4429" s="13">
        <v>4401280</v>
      </c>
      <c r="W4429" s="13" t="s">
        <v>1085</v>
      </c>
      <c r="X4429" s="13">
        <v>3218074</v>
      </c>
      <c r="Y4429" s="13" t="s">
        <v>61</v>
      </c>
      <c r="Z4429" s="13">
        <v>16</v>
      </c>
      <c r="AA4429" s="13">
        <v>4401280</v>
      </c>
      <c r="AB4429" s="13" t="s">
        <v>1085</v>
      </c>
      <c r="AC4429" s="13">
        <v>3218074</v>
      </c>
      <c r="AD4429" s="13" t="s">
        <v>62</v>
      </c>
      <c r="AE4429" s="13">
        <v>81077311</v>
      </c>
      <c r="AF4429" s="13" t="s">
        <v>60</v>
      </c>
      <c r="AG4429" s="13">
        <v>81077311</v>
      </c>
      <c r="AH4429" s="13">
        <v>81077311</v>
      </c>
      <c r="AI4429" s="13" t="s">
        <v>60</v>
      </c>
      <c r="AJ4429" s="13">
        <v>81077311</v>
      </c>
      <c r="AK4429" s="13" t="s">
        <v>41582</v>
      </c>
      <c r="AL4429" s="13" t="s">
        <v>50</v>
      </c>
      <c r="AM4429" s="13" t="s">
        <v>41583</v>
      </c>
      <c r="AN4429" s="13" t="s">
        <v>66</v>
      </c>
      <c r="AO4429" s="13" t="s">
        <v>41584</v>
      </c>
      <c r="AP4429" s="21" t="s">
        <v>41585</v>
      </c>
      <c r="AQ4429" s="13" t="s">
        <v>50</v>
      </c>
      <c r="AR4429" s="13" t="s">
        <v>50</v>
      </c>
    </row>
    <row r="4430" spans="1:44" ht="15" thickBot="1">
      <c r="A4430" s="4" t="s">
        <v>41586</v>
      </c>
      <c r="B4430" s="7" t="s">
        <v>50</v>
      </c>
      <c r="C4430" s="6">
        <v>35065</v>
      </c>
      <c r="D4430" s="7" t="s">
        <v>45</v>
      </c>
      <c r="E4430" s="7" t="s">
        <v>46</v>
      </c>
      <c r="F4430" s="7" t="s">
        <v>47</v>
      </c>
      <c r="G4430" s="7" t="s">
        <v>71</v>
      </c>
      <c r="H4430" s="7" t="s">
        <v>7176</v>
      </c>
      <c r="I4430" s="7" t="s">
        <v>50</v>
      </c>
      <c r="J4430" s="6">
        <v>45478</v>
      </c>
      <c r="K4430" s="7" t="s">
        <v>177</v>
      </c>
      <c r="L4430" s="7" t="s">
        <v>162</v>
      </c>
      <c r="M4430" s="7" t="s">
        <v>41587</v>
      </c>
      <c r="N4430" s="7" t="s">
        <v>41588</v>
      </c>
      <c r="O4430" s="7" t="s">
        <v>41589</v>
      </c>
      <c r="P4430" s="5">
        <v>7720</v>
      </c>
      <c r="Q4430" s="7" t="s">
        <v>360</v>
      </c>
      <c r="R4430" s="34" t="s">
        <v>41590</v>
      </c>
      <c r="S4430" s="34" t="s">
        <v>41591</v>
      </c>
      <c r="T4430" s="7" t="s">
        <v>41592</v>
      </c>
      <c r="U4430" s="7">
        <v>34902932400</v>
      </c>
      <c r="V4430" s="7">
        <v>1600000</v>
      </c>
      <c r="W4430" s="7" t="s">
        <v>209</v>
      </c>
      <c r="X4430" s="7">
        <v>1732165</v>
      </c>
      <c r="Y4430" s="7" t="s">
        <v>61</v>
      </c>
      <c r="Z4430" s="7">
        <v>2</v>
      </c>
      <c r="AA4430" s="7" t="s">
        <v>50</v>
      </c>
      <c r="AB4430" s="7" t="s">
        <v>50</v>
      </c>
      <c r="AC4430" s="7" t="s">
        <v>50</v>
      </c>
      <c r="AD4430" s="7" t="s">
        <v>50</v>
      </c>
      <c r="AE4430" s="7" t="s">
        <v>50</v>
      </c>
      <c r="AF4430" s="7" t="s">
        <v>50</v>
      </c>
      <c r="AG4430" s="7" t="s">
        <v>50</v>
      </c>
      <c r="AH4430" s="7">
        <v>5600000</v>
      </c>
      <c r="AI4430" s="7" t="s">
        <v>209</v>
      </c>
      <c r="AJ4430" s="7">
        <v>6587248</v>
      </c>
      <c r="AK4430" s="7" t="s">
        <v>41593</v>
      </c>
      <c r="AL4430" s="7" t="s">
        <v>50</v>
      </c>
      <c r="AM4430" s="7" t="s">
        <v>41594</v>
      </c>
      <c r="AN4430" s="7" t="s">
        <v>66</v>
      </c>
      <c r="AO4430" s="7" t="s">
        <v>41592</v>
      </c>
      <c r="AP4430" s="22" t="s">
        <v>41595</v>
      </c>
      <c r="AQ4430" s="7" t="s">
        <v>50</v>
      </c>
      <c r="AR4430" s="7" t="s">
        <v>50</v>
      </c>
    </row>
    <row r="4431" spans="1:44" ht="15" thickBot="1">
      <c r="A4431" s="10" t="s">
        <v>41596</v>
      </c>
      <c r="B4431" s="13" t="s">
        <v>50</v>
      </c>
      <c r="C4431" s="12">
        <v>42558</v>
      </c>
      <c r="D4431" s="13" t="s">
        <v>45</v>
      </c>
      <c r="E4431" s="13" t="s">
        <v>46</v>
      </c>
      <c r="F4431" s="13" t="s">
        <v>70</v>
      </c>
      <c r="G4431" s="26" t="s">
        <v>54946</v>
      </c>
      <c r="H4431" s="13" t="s">
        <v>1449</v>
      </c>
      <c r="I4431" s="13" t="s">
        <v>50</v>
      </c>
      <c r="J4431" s="12">
        <v>45476</v>
      </c>
      <c r="K4431" s="13" t="s">
        <v>50</v>
      </c>
      <c r="L4431" s="13" t="s">
        <v>178</v>
      </c>
      <c r="M4431" s="13" t="s">
        <v>36852</v>
      </c>
      <c r="N4431" s="13" t="s">
        <v>18512</v>
      </c>
      <c r="O4431" s="13" t="s">
        <v>41597</v>
      </c>
      <c r="P4431" s="11">
        <v>7802</v>
      </c>
      <c r="Q4431" s="13" t="s">
        <v>135</v>
      </c>
      <c r="R4431" s="33" t="s">
        <v>41598</v>
      </c>
      <c r="S4431" s="33" t="s">
        <v>41599</v>
      </c>
      <c r="T4431" s="13" t="s">
        <v>41600</v>
      </c>
      <c r="U4431" s="13" t="s">
        <v>41601</v>
      </c>
      <c r="V4431" s="13">
        <v>30000000</v>
      </c>
      <c r="W4431" s="13" t="s">
        <v>60</v>
      </c>
      <c r="X4431" s="13">
        <v>30000000</v>
      </c>
      <c r="Y4431" s="13" t="s">
        <v>50</v>
      </c>
      <c r="Z4431" s="13">
        <v>3</v>
      </c>
      <c r="AA4431" s="13">
        <v>30000000</v>
      </c>
      <c r="AB4431" s="13" t="s">
        <v>60</v>
      </c>
      <c r="AC4431" s="13">
        <v>30000000</v>
      </c>
      <c r="AD4431" s="13" t="s">
        <v>178</v>
      </c>
      <c r="AE4431" s="13">
        <v>50000000</v>
      </c>
      <c r="AF4431" s="13" t="s">
        <v>60</v>
      </c>
      <c r="AG4431" s="13">
        <v>50000000</v>
      </c>
      <c r="AH4431" s="13">
        <v>50000000</v>
      </c>
      <c r="AI4431" s="13" t="s">
        <v>60</v>
      </c>
      <c r="AJ4431" s="13">
        <v>50000000</v>
      </c>
      <c r="AK4431" s="13" t="s">
        <v>41602</v>
      </c>
      <c r="AL4431" s="13" t="s">
        <v>50</v>
      </c>
      <c r="AM4431" s="13" t="s">
        <v>41603</v>
      </c>
      <c r="AN4431" s="13" t="s">
        <v>66</v>
      </c>
      <c r="AO4431" s="13" t="s">
        <v>41604</v>
      </c>
      <c r="AP4431" s="21" t="s">
        <v>41605</v>
      </c>
      <c r="AQ4431" s="13" t="s">
        <v>50</v>
      </c>
      <c r="AR4431" s="13" t="s">
        <v>50</v>
      </c>
    </row>
    <row r="4432" spans="1:44" ht="15" thickBot="1">
      <c r="A4432" s="4" t="s">
        <v>41606</v>
      </c>
      <c r="B4432" s="7" t="s">
        <v>50</v>
      </c>
      <c r="C4432" s="6">
        <v>44741</v>
      </c>
      <c r="D4432" s="7" t="s">
        <v>45</v>
      </c>
      <c r="E4432" s="7" t="s">
        <v>46</v>
      </c>
      <c r="F4432" s="7" t="s">
        <v>70</v>
      </c>
      <c r="G4432" s="27" t="s">
        <v>54945</v>
      </c>
      <c r="H4432" s="7" t="s">
        <v>50</v>
      </c>
      <c r="I4432" s="7" t="s">
        <v>50</v>
      </c>
      <c r="J4432" s="6">
        <v>45474</v>
      </c>
      <c r="K4432" s="7" t="s">
        <v>50</v>
      </c>
      <c r="L4432" s="7" t="s">
        <v>1624</v>
      </c>
      <c r="M4432" s="7" t="s">
        <v>41607</v>
      </c>
      <c r="N4432" s="7" t="s">
        <v>41504</v>
      </c>
      <c r="O4432" s="7" t="s">
        <v>41608</v>
      </c>
      <c r="P4432" s="5">
        <v>7831</v>
      </c>
      <c r="Q4432" s="7" t="s">
        <v>2203</v>
      </c>
      <c r="R4432" s="34" t="s">
        <v>41609</v>
      </c>
      <c r="S4432" s="34" t="s">
        <v>41610</v>
      </c>
      <c r="T4432" s="7" t="s">
        <v>41611</v>
      </c>
      <c r="U4432" s="7" t="s">
        <v>41612</v>
      </c>
      <c r="V4432" s="7">
        <v>1100000</v>
      </c>
      <c r="W4432" s="7" t="s">
        <v>209</v>
      </c>
      <c r="X4432" s="7">
        <v>1183322</v>
      </c>
      <c r="Y4432" s="7" t="s">
        <v>467</v>
      </c>
      <c r="Z4432" s="7">
        <v>2</v>
      </c>
      <c r="AA4432" s="7">
        <v>1100000</v>
      </c>
      <c r="AB4432" s="7" t="s">
        <v>209</v>
      </c>
      <c r="AC4432" s="7">
        <v>1183322</v>
      </c>
      <c r="AD4432" s="7" t="s">
        <v>1624</v>
      </c>
      <c r="AE4432" s="7">
        <v>1100000</v>
      </c>
      <c r="AF4432" s="7" t="s">
        <v>209</v>
      </c>
      <c r="AG4432" s="7">
        <v>1183322</v>
      </c>
      <c r="AH4432" s="7">
        <v>1100000</v>
      </c>
      <c r="AI4432" s="7" t="s">
        <v>209</v>
      </c>
      <c r="AJ4432" s="7">
        <v>1183322</v>
      </c>
      <c r="AK4432" s="7" t="s">
        <v>41613</v>
      </c>
      <c r="AL4432" s="7" t="s">
        <v>50</v>
      </c>
      <c r="AM4432" s="7" t="s">
        <v>41614</v>
      </c>
      <c r="AN4432" s="7" t="s">
        <v>66</v>
      </c>
      <c r="AO4432" s="7" t="s">
        <v>41615</v>
      </c>
      <c r="AP4432" s="22" t="s">
        <v>41616</v>
      </c>
      <c r="AQ4432" s="7" t="s">
        <v>50</v>
      </c>
      <c r="AR4432" s="7" t="s">
        <v>50</v>
      </c>
    </row>
    <row r="4433" spans="1:44" ht="15" thickBot="1">
      <c r="A4433" s="10" t="s">
        <v>41617</v>
      </c>
      <c r="B4433" s="13" t="s">
        <v>50</v>
      </c>
      <c r="C4433" s="12">
        <v>44013</v>
      </c>
      <c r="D4433" s="13" t="s">
        <v>45</v>
      </c>
      <c r="E4433" s="13" t="s">
        <v>46</v>
      </c>
      <c r="F4433" s="13" t="s">
        <v>70</v>
      </c>
      <c r="G4433" s="27" t="s">
        <v>54945</v>
      </c>
      <c r="H4433" s="13" t="s">
        <v>562</v>
      </c>
      <c r="I4433" s="13" t="s">
        <v>50</v>
      </c>
      <c r="J4433" s="12">
        <v>45476</v>
      </c>
      <c r="K4433" s="13" t="s">
        <v>89</v>
      </c>
      <c r="L4433" s="13" t="s">
        <v>467</v>
      </c>
      <c r="M4433" s="13" t="s">
        <v>41618</v>
      </c>
      <c r="N4433" s="13" t="s">
        <v>3166</v>
      </c>
      <c r="O4433" s="13" t="s">
        <v>41619</v>
      </c>
      <c r="P4433" s="11">
        <v>8038</v>
      </c>
      <c r="Q4433" s="13" t="s">
        <v>2203</v>
      </c>
      <c r="R4433" s="33" t="s">
        <v>41620</v>
      </c>
      <c r="S4433" s="33" t="s">
        <v>41621</v>
      </c>
      <c r="T4433" s="13" t="s">
        <v>41622</v>
      </c>
      <c r="U4433" s="13" t="s">
        <v>50</v>
      </c>
      <c r="V4433" s="13">
        <v>3250000</v>
      </c>
      <c r="W4433" s="13" t="s">
        <v>60</v>
      </c>
      <c r="X4433" s="13">
        <v>3250000</v>
      </c>
      <c r="Y4433" s="13" t="s">
        <v>467</v>
      </c>
      <c r="Z4433" s="13">
        <v>2</v>
      </c>
      <c r="AA4433" s="13">
        <v>3250000</v>
      </c>
      <c r="AB4433" s="13" t="s">
        <v>60</v>
      </c>
      <c r="AC4433" s="13">
        <v>3250000</v>
      </c>
      <c r="AD4433" s="13" t="s">
        <v>467</v>
      </c>
      <c r="AE4433" s="13">
        <v>3250000</v>
      </c>
      <c r="AF4433" s="13" t="s">
        <v>60</v>
      </c>
      <c r="AG4433" s="13">
        <v>3250000</v>
      </c>
      <c r="AH4433" s="13">
        <v>3305757</v>
      </c>
      <c r="AI4433" s="13" t="s">
        <v>60</v>
      </c>
      <c r="AJ4433" s="13">
        <v>3305757</v>
      </c>
      <c r="AK4433" s="13" t="s">
        <v>41623</v>
      </c>
      <c r="AL4433" s="13" t="s">
        <v>50</v>
      </c>
      <c r="AM4433" s="13" t="s">
        <v>41624</v>
      </c>
      <c r="AN4433" s="13" t="s">
        <v>66</v>
      </c>
      <c r="AO4433" s="13" t="s">
        <v>41625</v>
      </c>
      <c r="AP4433" s="21" t="s">
        <v>41626</v>
      </c>
      <c r="AQ4433" s="13" t="s">
        <v>50</v>
      </c>
      <c r="AR4433" s="13" t="s">
        <v>50</v>
      </c>
    </row>
    <row r="4434" spans="1:44" ht="15" thickBot="1">
      <c r="A4434" s="4" t="s">
        <v>41627</v>
      </c>
      <c r="B4434" s="7" t="s">
        <v>50</v>
      </c>
      <c r="C4434" s="6">
        <v>44197</v>
      </c>
      <c r="D4434" s="7" t="s">
        <v>45</v>
      </c>
      <c r="E4434" s="7" t="s">
        <v>46</v>
      </c>
      <c r="F4434" s="7" t="s">
        <v>70</v>
      </c>
      <c r="G4434" s="26" t="s">
        <v>54946</v>
      </c>
      <c r="H4434" s="7" t="s">
        <v>14646</v>
      </c>
      <c r="I4434" s="7" t="s">
        <v>50</v>
      </c>
      <c r="J4434" s="6">
        <v>45476</v>
      </c>
      <c r="K4434" s="7" t="s">
        <v>116</v>
      </c>
      <c r="L4434" s="7" t="s">
        <v>467</v>
      </c>
      <c r="M4434" s="7" t="s">
        <v>41628</v>
      </c>
      <c r="N4434" s="7" t="s">
        <v>75</v>
      </c>
      <c r="O4434" s="7" t="s">
        <v>41629</v>
      </c>
      <c r="P4434" s="5">
        <v>8085</v>
      </c>
      <c r="Q4434" s="7" t="s">
        <v>77</v>
      </c>
      <c r="R4434" s="34" t="s">
        <v>41630</v>
      </c>
      <c r="S4434" s="34" t="s">
        <v>41631</v>
      </c>
      <c r="T4434" s="7" t="s">
        <v>41632</v>
      </c>
      <c r="U4434" s="7" t="s">
        <v>41633</v>
      </c>
      <c r="V4434" s="7">
        <v>775000</v>
      </c>
      <c r="W4434" s="7" t="s">
        <v>60</v>
      </c>
      <c r="X4434" s="7">
        <v>775000</v>
      </c>
      <c r="Y4434" s="7" t="s">
        <v>467</v>
      </c>
      <c r="Z4434" s="7">
        <v>3</v>
      </c>
      <c r="AA4434" s="7">
        <v>775000</v>
      </c>
      <c r="AB4434" s="7" t="s">
        <v>60</v>
      </c>
      <c r="AC4434" s="7">
        <v>775000</v>
      </c>
      <c r="AD4434" s="7" t="s">
        <v>467</v>
      </c>
      <c r="AE4434" s="7">
        <v>2830108</v>
      </c>
      <c r="AF4434" s="7" t="s">
        <v>60</v>
      </c>
      <c r="AG4434" s="7">
        <v>2830108</v>
      </c>
      <c r="AH4434" s="7">
        <v>2830108</v>
      </c>
      <c r="AI4434" s="7" t="s">
        <v>60</v>
      </c>
      <c r="AJ4434" s="7">
        <v>2830108</v>
      </c>
      <c r="AK4434" s="7" t="s">
        <v>41634</v>
      </c>
      <c r="AL4434" s="7" t="s">
        <v>50</v>
      </c>
      <c r="AM4434" s="7" t="s">
        <v>41635</v>
      </c>
      <c r="AN4434" s="7" t="s">
        <v>66</v>
      </c>
      <c r="AO4434" s="7" t="s">
        <v>41636</v>
      </c>
      <c r="AP4434" s="22" t="s">
        <v>41637</v>
      </c>
      <c r="AQ4434" s="7" t="s">
        <v>50</v>
      </c>
      <c r="AR4434" s="7" t="s">
        <v>50</v>
      </c>
    </row>
    <row r="4435" spans="1:44" ht="15" thickBot="1">
      <c r="A4435" s="10" t="s">
        <v>41638</v>
      </c>
      <c r="B4435" s="13" t="s">
        <v>50</v>
      </c>
      <c r="C4435" s="13" t="s">
        <v>50</v>
      </c>
      <c r="D4435" s="13" t="s">
        <v>45</v>
      </c>
      <c r="E4435" s="13" t="s">
        <v>50</v>
      </c>
      <c r="F4435" s="13" t="s">
        <v>70</v>
      </c>
      <c r="G4435" s="27" t="s">
        <v>54945</v>
      </c>
      <c r="H4435" s="13" t="s">
        <v>50</v>
      </c>
      <c r="I4435" s="13" t="s">
        <v>50</v>
      </c>
      <c r="J4435" s="12">
        <v>45475</v>
      </c>
      <c r="K4435" s="13" t="s">
        <v>50</v>
      </c>
      <c r="L4435" s="13" t="s">
        <v>467</v>
      </c>
      <c r="M4435" s="13" t="s">
        <v>27433</v>
      </c>
      <c r="N4435" s="13" t="s">
        <v>41639</v>
      </c>
      <c r="O4435" s="13" t="s">
        <v>41640</v>
      </c>
      <c r="P4435" s="11">
        <v>8173</v>
      </c>
      <c r="Q4435" s="13" t="s">
        <v>1783</v>
      </c>
      <c r="R4435" s="33" t="s">
        <v>41641</v>
      </c>
      <c r="S4435" s="33" t="s">
        <v>41642</v>
      </c>
      <c r="T4435" s="13" t="s">
        <v>41643</v>
      </c>
      <c r="U4435" s="13" t="s">
        <v>50</v>
      </c>
      <c r="V4435" s="13">
        <v>8200000</v>
      </c>
      <c r="W4435" s="13" t="s">
        <v>60</v>
      </c>
      <c r="X4435" s="13">
        <v>8200000</v>
      </c>
      <c r="Y4435" s="13" t="s">
        <v>467</v>
      </c>
      <c r="Z4435" s="13">
        <v>1</v>
      </c>
      <c r="AA4435" s="13">
        <v>8200000</v>
      </c>
      <c r="AB4435" s="13" t="s">
        <v>60</v>
      </c>
      <c r="AC4435" s="13">
        <v>8200000</v>
      </c>
      <c r="AD4435" s="13" t="s">
        <v>467</v>
      </c>
      <c r="AE4435" s="13">
        <v>8200000</v>
      </c>
      <c r="AF4435" s="13" t="s">
        <v>60</v>
      </c>
      <c r="AG4435" s="13">
        <v>8200000</v>
      </c>
      <c r="AH4435" s="13">
        <v>8200000</v>
      </c>
      <c r="AI4435" s="13" t="s">
        <v>60</v>
      </c>
      <c r="AJ4435" s="13">
        <v>8200000</v>
      </c>
      <c r="AK4435" s="13" t="s">
        <v>41644</v>
      </c>
      <c r="AL4435" s="13" t="s">
        <v>50</v>
      </c>
      <c r="AM4435" s="13" t="s">
        <v>41645</v>
      </c>
      <c r="AN4435" s="13" t="s">
        <v>66</v>
      </c>
      <c r="AO4435" s="13" t="s">
        <v>41643</v>
      </c>
      <c r="AP4435" s="21" t="s">
        <v>41646</v>
      </c>
      <c r="AQ4435" s="13" t="s">
        <v>50</v>
      </c>
      <c r="AR4435" s="13" t="s">
        <v>50</v>
      </c>
    </row>
    <row r="4436" spans="1:44" ht="15" thickBot="1">
      <c r="A4436" s="4" t="s">
        <v>41647</v>
      </c>
      <c r="B4436" s="7" t="s">
        <v>50</v>
      </c>
      <c r="C4436" s="6">
        <v>43101</v>
      </c>
      <c r="D4436" s="7" t="s">
        <v>45</v>
      </c>
      <c r="E4436" s="7" t="s">
        <v>46</v>
      </c>
      <c r="F4436" s="7" t="s">
        <v>70</v>
      </c>
      <c r="G4436" s="26" t="s">
        <v>54946</v>
      </c>
      <c r="H4436" s="7" t="s">
        <v>50</v>
      </c>
      <c r="I4436" s="7" t="s">
        <v>50</v>
      </c>
      <c r="J4436" s="6">
        <v>45474</v>
      </c>
      <c r="K4436" s="7" t="s">
        <v>116</v>
      </c>
      <c r="L4436" s="7" t="s">
        <v>178</v>
      </c>
      <c r="M4436" s="7" t="s">
        <v>7522</v>
      </c>
      <c r="N4436" s="7" t="s">
        <v>7792</v>
      </c>
      <c r="O4436" s="7" t="s">
        <v>41648</v>
      </c>
      <c r="P4436" s="5">
        <v>8249</v>
      </c>
      <c r="Q4436" s="7" t="s">
        <v>93</v>
      </c>
      <c r="R4436" s="34" t="s">
        <v>41649</v>
      </c>
      <c r="S4436" s="34" t="s">
        <v>41650</v>
      </c>
      <c r="T4436" s="7" t="s">
        <v>41651</v>
      </c>
      <c r="U4436" s="7" t="s">
        <v>50</v>
      </c>
      <c r="V4436" s="7">
        <v>15793916</v>
      </c>
      <c r="W4436" s="7" t="s">
        <v>60</v>
      </c>
      <c r="X4436" s="7">
        <v>15793916</v>
      </c>
      <c r="Y4436" s="7" t="s">
        <v>50</v>
      </c>
      <c r="Z4436" s="7">
        <v>3</v>
      </c>
      <c r="AA4436" s="7">
        <v>15793916</v>
      </c>
      <c r="AB4436" s="7" t="s">
        <v>60</v>
      </c>
      <c r="AC4436" s="7">
        <v>15793916</v>
      </c>
      <c r="AD4436" s="7" t="s">
        <v>178</v>
      </c>
      <c r="AE4436" s="7">
        <v>25793916</v>
      </c>
      <c r="AF4436" s="7" t="s">
        <v>60</v>
      </c>
      <c r="AG4436" s="7">
        <v>25793916</v>
      </c>
      <c r="AH4436" s="7">
        <v>25793916</v>
      </c>
      <c r="AI4436" s="7" t="s">
        <v>60</v>
      </c>
      <c r="AJ4436" s="7">
        <v>25793916</v>
      </c>
      <c r="AK4436" s="7" t="s">
        <v>41652</v>
      </c>
      <c r="AL4436" s="7" t="s">
        <v>50</v>
      </c>
      <c r="AM4436" s="7" t="s">
        <v>41653</v>
      </c>
      <c r="AN4436" s="7" t="s">
        <v>738</v>
      </c>
      <c r="AO4436" s="7" t="s">
        <v>50</v>
      </c>
      <c r="AP4436" s="7" t="s">
        <v>50</v>
      </c>
      <c r="AQ4436" s="22" t="s">
        <v>41654</v>
      </c>
      <c r="AR4436" s="7" t="s">
        <v>255</v>
      </c>
    </row>
    <row r="4437" spans="1:44" ht="15" thickBot="1">
      <c r="A4437" s="10" t="s">
        <v>41655</v>
      </c>
      <c r="B4437" s="13" t="s">
        <v>50</v>
      </c>
      <c r="C4437" s="12">
        <v>44927</v>
      </c>
      <c r="D4437" s="13" t="s">
        <v>45</v>
      </c>
      <c r="E4437" s="13" t="s">
        <v>46</v>
      </c>
      <c r="F4437" s="13" t="s">
        <v>70</v>
      </c>
      <c r="G4437" s="26" t="s">
        <v>54946</v>
      </c>
      <c r="H4437" s="13" t="s">
        <v>50</v>
      </c>
      <c r="I4437" s="13" t="s">
        <v>50</v>
      </c>
      <c r="J4437" s="12">
        <v>45475</v>
      </c>
      <c r="K4437" s="13" t="s">
        <v>50</v>
      </c>
      <c r="L4437" s="13" t="s">
        <v>467</v>
      </c>
      <c r="M4437" s="13" t="s">
        <v>41656</v>
      </c>
      <c r="N4437" s="13" t="s">
        <v>41657</v>
      </c>
      <c r="O4437" s="13" t="s">
        <v>41658</v>
      </c>
      <c r="P4437" s="11">
        <v>8375</v>
      </c>
      <c r="Q4437" s="13" t="s">
        <v>135</v>
      </c>
      <c r="R4437" s="33" t="s">
        <v>41659</v>
      </c>
      <c r="S4437" s="33" t="s">
        <v>41660</v>
      </c>
      <c r="T4437" s="13" t="s">
        <v>41661</v>
      </c>
      <c r="U4437" s="13" t="s">
        <v>41662</v>
      </c>
      <c r="V4437" s="13">
        <v>800000</v>
      </c>
      <c r="W4437" s="13" t="s">
        <v>139</v>
      </c>
      <c r="X4437" s="13">
        <v>1010603</v>
      </c>
      <c r="Y4437" s="13" t="s">
        <v>467</v>
      </c>
      <c r="Z4437" s="13">
        <v>1</v>
      </c>
      <c r="AA4437" s="13">
        <v>800000</v>
      </c>
      <c r="AB4437" s="13" t="s">
        <v>139</v>
      </c>
      <c r="AC4437" s="13">
        <v>1010603</v>
      </c>
      <c r="AD4437" s="13" t="s">
        <v>467</v>
      </c>
      <c r="AE4437" s="13">
        <v>800000</v>
      </c>
      <c r="AF4437" s="13" t="s">
        <v>139</v>
      </c>
      <c r="AG4437" s="13">
        <v>1010604</v>
      </c>
      <c r="AH4437" s="13">
        <v>800000</v>
      </c>
      <c r="AI4437" s="13" t="s">
        <v>139</v>
      </c>
      <c r="AJ4437" s="13">
        <v>1010604</v>
      </c>
      <c r="AK4437" s="13" t="s">
        <v>41663</v>
      </c>
      <c r="AL4437" s="13" t="s">
        <v>50</v>
      </c>
      <c r="AM4437" s="13" t="s">
        <v>41664</v>
      </c>
      <c r="AN4437" s="13" t="s">
        <v>66</v>
      </c>
      <c r="AO4437" s="13" t="s">
        <v>41665</v>
      </c>
      <c r="AP4437" s="21" t="s">
        <v>41666</v>
      </c>
      <c r="AQ4437" s="13" t="s">
        <v>50</v>
      </c>
      <c r="AR4437" s="13" t="s">
        <v>50</v>
      </c>
    </row>
    <row r="4438" spans="1:44" ht="15" thickBot="1">
      <c r="A4438" s="4" t="s">
        <v>41667</v>
      </c>
      <c r="B4438" s="7" t="s">
        <v>50</v>
      </c>
      <c r="C4438" s="6">
        <v>43101</v>
      </c>
      <c r="D4438" s="7" t="s">
        <v>45</v>
      </c>
      <c r="E4438" s="7" t="s">
        <v>46</v>
      </c>
      <c r="F4438" s="7" t="s">
        <v>47</v>
      </c>
      <c r="G4438" s="7" t="s">
        <v>176</v>
      </c>
      <c r="H4438" s="7" t="s">
        <v>1470</v>
      </c>
      <c r="I4438" s="7" t="s">
        <v>50</v>
      </c>
      <c r="J4438" s="6">
        <v>45474</v>
      </c>
      <c r="K4438" s="7" t="s">
        <v>72</v>
      </c>
      <c r="L4438" s="7" t="s">
        <v>162</v>
      </c>
      <c r="M4438" s="7" t="s">
        <v>41668</v>
      </c>
      <c r="N4438" s="7" t="s">
        <v>31417</v>
      </c>
      <c r="O4438" s="7" t="s">
        <v>41669</v>
      </c>
      <c r="P4438" s="5">
        <v>8428</v>
      </c>
      <c r="Q4438" s="7" t="s">
        <v>245</v>
      </c>
      <c r="R4438" s="34" t="s">
        <v>41670</v>
      </c>
      <c r="S4438" s="34" t="s">
        <v>41671</v>
      </c>
      <c r="T4438" s="7" t="s">
        <v>41672</v>
      </c>
      <c r="U4438" s="7" t="s">
        <v>50</v>
      </c>
      <c r="V4438" s="7">
        <v>40000000</v>
      </c>
      <c r="W4438" s="7" t="s">
        <v>60</v>
      </c>
      <c r="X4438" s="7">
        <v>40000000</v>
      </c>
      <c r="Y4438" s="7" t="s">
        <v>61</v>
      </c>
      <c r="Z4438" s="7">
        <v>4</v>
      </c>
      <c r="AA4438" s="7">
        <v>200000000</v>
      </c>
      <c r="AB4438" s="7" t="s">
        <v>60</v>
      </c>
      <c r="AC4438" s="7">
        <v>200000000</v>
      </c>
      <c r="AD4438" s="7" t="s">
        <v>62</v>
      </c>
      <c r="AE4438" s="7">
        <v>227980000</v>
      </c>
      <c r="AF4438" s="7" t="s">
        <v>60</v>
      </c>
      <c r="AG4438" s="7">
        <v>227980000</v>
      </c>
      <c r="AH4438" s="7">
        <v>267980000</v>
      </c>
      <c r="AI4438" s="7" t="s">
        <v>60</v>
      </c>
      <c r="AJ4438" s="7">
        <v>267980000</v>
      </c>
      <c r="AK4438" s="7" t="s">
        <v>41673</v>
      </c>
      <c r="AL4438" s="7" t="s">
        <v>50</v>
      </c>
      <c r="AM4438" s="7" t="s">
        <v>41674</v>
      </c>
      <c r="AN4438" s="7" t="s">
        <v>66</v>
      </c>
      <c r="AO4438" s="7" t="s">
        <v>41675</v>
      </c>
      <c r="AP4438" s="22" t="s">
        <v>41676</v>
      </c>
      <c r="AQ4438" s="7" t="s">
        <v>50</v>
      </c>
      <c r="AR4438" s="7" t="s">
        <v>50</v>
      </c>
    </row>
    <row r="4439" spans="1:44" ht="15" thickBot="1">
      <c r="A4439" s="10" t="s">
        <v>41677</v>
      </c>
      <c r="B4439" s="13" t="s">
        <v>50</v>
      </c>
      <c r="C4439" s="12">
        <v>44348</v>
      </c>
      <c r="D4439" s="13" t="s">
        <v>45</v>
      </c>
      <c r="E4439" s="13" t="s">
        <v>46</v>
      </c>
      <c r="F4439" s="13" t="s">
        <v>70</v>
      </c>
      <c r="G4439" s="27" t="s">
        <v>54945</v>
      </c>
      <c r="H4439" s="13" t="s">
        <v>562</v>
      </c>
      <c r="I4439" s="13" t="s">
        <v>50</v>
      </c>
      <c r="J4439" s="12">
        <v>45474</v>
      </c>
      <c r="K4439" s="13" t="s">
        <v>116</v>
      </c>
      <c r="L4439" s="13" t="s">
        <v>178</v>
      </c>
      <c r="M4439" s="13" t="s">
        <v>41678</v>
      </c>
      <c r="N4439" s="13" t="s">
        <v>75</v>
      </c>
      <c r="O4439" s="13" t="s">
        <v>41679</v>
      </c>
      <c r="P4439" s="11">
        <v>8465</v>
      </c>
      <c r="Q4439" s="13" t="s">
        <v>77</v>
      </c>
      <c r="R4439" s="33" t="s">
        <v>41680</v>
      </c>
      <c r="S4439" s="33" t="s">
        <v>41681</v>
      </c>
      <c r="T4439" s="13" t="s">
        <v>41682</v>
      </c>
      <c r="U4439" s="13" t="s">
        <v>41683</v>
      </c>
      <c r="V4439" s="13">
        <v>3824503</v>
      </c>
      <c r="W4439" s="13" t="s">
        <v>60</v>
      </c>
      <c r="X4439" s="13">
        <v>3824503</v>
      </c>
      <c r="Y4439" s="13" t="s">
        <v>50</v>
      </c>
      <c r="Z4439" s="13">
        <v>1</v>
      </c>
      <c r="AA4439" s="13">
        <v>3824503</v>
      </c>
      <c r="AB4439" s="13" t="s">
        <v>60</v>
      </c>
      <c r="AC4439" s="13">
        <v>3824503</v>
      </c>
      <c r="AD4439" s="13" t="s">
        <v>178</v>
      </c>
      <c r="AE4439" s="13">
        <v>3824503</v>
      </c>
      <c r="AF4439" s="13" t="s">
        <v>60</v>
      </c>
      <c r="AG4439" s="13">
        <v>3824503</v>
      </c>
      <c r="AH4439" s="13">
        <v>3824503</v>
      </c>
      <c r="AI4439" s="13" t="s">
        <v>60</v>
      </c>
      <c r="AJ4439" s="13">
        <v>3824503</v>
      </c>
      <c r="AK4439" s="13" t="s">
        <v>50</v>
      </c>
      <c r="AL4439" s="13" t="s">
        <v>50</v>
      </c>
      <c r="AM4439" s="13" t="s">
        <v>41684</v>
      </c>
      <c r="AN4439" s="13" t="s">
        <v>66</v>
      </c>
      <c r="AO4439" s="13" t="s">
        <v>41685</v>
      </c>
      <c r="AP4439" s="21" t="s">
        <v>41686</v>
      </c>
      <c r="AQ4439" s="13" t="s">
        <v>50</v>
      </c>
      <c r="AR4439" s="13" t="s">
        <v>50</v>
      </c>
    </row>
    <row r="4440" spans="1:44" ht="15" thickBot="1">
      <c r="A4440" s="4" t="s">
        <v>41687</v>
      </c>
      <c r="B4440" s="7" t="s">
        <v>50</v>
      </c>
      <c r="C4440" s="6">
        <v>43765</v>
      </c>
      <c r="D4440" s="7" t="s">
        <v>45</v>
      </c>
      <c r="E4440" s="7" t="s">
        <v>46</v>
      </c>
      <c r="F4440" s="7" t="s">
        <v>70</v>
      </c>
      <c r="G4440" s="26" t="s">
        <v>54946</v>
      </c>
      <c r="H4440" s="7" t="s">
        <v>50</v>
      </c>
      <c r="I4440" s="7" t="s">
        <v>50</v>
      </c>
      <c r="J4440" s="6">
        <v>45475</v>
      </c>
      <c r="K4440" s="7" t="s">
        <v>50</v>
      </c>
      <c r="L4440" s="7" t="s">
        <v>467</v>
      </c>
      <c r="M4440" s="7" t="s">
        <v>41688</v>
      </c>
      <c r="N4440" s="7" t="s">
        <v>133</v>
      </c>
      <c r="O4440" s="7" t="s">
        <v>41689</v>
      </c>
      <c r="P4440" s="5">
        <v>8490</v>
      </c>
      <c r="Q4440" s="7" t="s">
        <v>135</v>
      </c>
      <c r="R4440" s="34" t="s">
        <v>41690</v>
      </c>
      <c r="S4440" s="34" t="s">
        <v>41691</v>
      </c>
      <c r="T4440" s="7" t="s">
        <v>41692</v>
      </c>
      <c r="U4440" s="7" t="s">
        <v>50</v>
      </c>
      <c r="V4440" s="7">
        <v>3500000</v>
      </c>
      <c r="W4440" s="7" t="s">
        <v>60</v>
      </c>
      <c r="X4440" s="7">
        <v>3500000</v>
      </c>
      <c r="Y4440" s="7" t="s">
        <v>467</v>
      </c>
      <c r="Z4440" s="7">
        <v>4</v>
      </c>
      <c r="AA4440" s="7">
        <v>3500000</v>
      </c>
      <c r="AB4440" s="7" t="s">
        <v>60</v>
      </c>
      <c r="AC4440" s="7">
        <v>3500000</v>
      </c>
      <c r="AD4440" s="7" t="s">
        <v>467</v>
      </c>
      <c r="AE4440" s="7">
        <v>5051000</v>
      </c>
      <c r="AF4440" s="7" t="s">
        <v>60</v>
      </c>
      <c r="AG4440" s="7">
        <v>5051000</v>
      </c>
      <c r="AH4440" s="7">
        <v>5051000</v>
      </c>
      <c r="AI4440" s="7" t="s">
        <v>60</v>
      </c>
      <c r="AJ4440" s="7">
        <v>5051000</v>
      </c>
      <c r="AK4440" s="7" t="s">
        <v>41693</v>
      </c>
      <c r="AL4440" s="7" t="s">
        <v>50</v>
      </c>
      <c r="AM4440" s="7" t="s">
        <v>41694</v>
      </c>
      <c r="AN4440" s="7" t="s">
        <v>66</v>
      </c>
      <c r="AO4440" s="7" t="s">
        <v>41695</v>
      </c>
      <c r="AP4440" s="22" t="s">
        <v>41696</v>
      </c>
      <c r="AQ4440" s="7" t="s">
        <v>50</v>
      </c>
      <c r="AR4440" s="7" t="s">
        <v>50</v>
      </c>
    </row>
    <row r="4441" spans="1:44" ht="15" thickBot="1">
      <c r="A4441" s="10" t="s">
        <v>41697</v>
      </c>
      <c r="B4441" s="13" t="s">
        <v>50</v>
      </c>
      <c r="C4441" s="12">
        <v>43466</v>
      </c>
      <c r="D4441" s="13" t="s">
        <v>45</v>
      </c>
      <c r="E4441" s="13" t="s">
        <v>46</v>
      </c>
      <c r="F4441" s="13" t="s">
        <v>70</v>
      </c>
      <c r="G4441" s="27" t="s">
        <v>54945</v>
      </c>
      <c r="H4441" s="13" t="s">
        <v>997</v>
      </c>
      <c r="I4441" s="13" t="s">
        <v>50</v>
      </c>
      <c r="J4441" s="12">
        <v>45478</v>
      </c>
      <c r="K4441" s="13" t="s">
        <v>50</v>
      </c>
      <c r="L4441" s="13" t="s">
        <v>178</v>
      </c>
      <c r="M4441" s="13" t="s">
        <v>4880</v>
      </c>
      <c r="N4441" s="13" t="s">
        <v>1114</v>
      </c>
      <c r="O4441" s="13" t="s">
        <v>41698</v>
      </c>
      <c r="P4441" s="11">
        <v>8504</v>
      </c>
      <c r="Q4441" s="13" t="s">
        <v>1116</v>
      </c>
      <c r="R4441" s="29" t="s">
        <v>41699</v>
      </c>
      <c r="S4441" s="33" t="s">
        <v>41700</v>
      </c>
      <c r="T4441" s="13" t="s">
        <v>50</v>
      </c>
      <c r="U4441" s="13" t="s">
        <v>41701</v>
      </c>
      <c r="V4441" s="13">
        <v>650000</v>
      </c>
      <c r="W4441" s="13" t="s">
        <v>60</v>
      </c>
      <c r="X4441" s="13">
        <v>650000</v>
      </c>
      <c r="Y4441" s="13" t="s">
        <v>50</v>
      </c>
      <c r="Z4441" s="13">
        <v>5</v>
      </c>
      <c r="AA4441" s="13">
        <v>650000</v>
      </c>
      <c r="AB4441" s="13" t="s">
        <v>60</v>
      </c>
      <c r="AC4441" s="13">
        <v>650000</v>
      </c>
      <c r="AD4441" s="13" t="s">
        <v>178</v>
      </c>
      <c r="AE4441" s="13">
        <v>11965000</v>
      </c>
      <c r="AF4441" s="13" t="s">
        <v>60</v>
      </c>
      <c r="AG4441" s="13">
        <v>11965000</v>
      </c>
      <c r="AH4441" s="13">
        <v>21965000</v>
      </c>
      <c r="AI4441" s="13" t="s">
        <v>60</v>
      </c>
      <c r="AJ4441" s="13">
        <v>21965000</v>
      </c>
      <c r="AK4441" s="13" t="s">
        <v>41702</v>
      </c>
      <c r="AL4441" s="13" t="s">
        <v>50</v>
      </c>
      <c r="AM4441" s="13" t="s">
        <v>41703</v>
      </c>
      <c r="AN4441" s="13" t="s">
        <v>66</v>
      </c>
      <c r="AO4441" s="13" t="s">
        <v>41704</v>
      </c>
      <c r="AP4441" s="21" t="s">
        <v>41705</v>
      </c>
      <c r="AQ4441" s="13" t="s">
        <v>50</v>
      </c>
      <c r="AR4441" s="13" t="s">
        <v>50</v>
      </c>
    </row>
    <row r="4442" spans="1:44" ht="15" thickBot="1">
      <c r="A4442" s="4" t="s">
        <v>41706</v>
      </c>
      <c r="B4442" s="7" t="s">
        <v>50</v>
      </c>
      <c r="C4442" s="6">
        <v>44927</v>
      </c>
      <c r="D4442" s="7" t="s">
        <v>45</v>
      </c>
      <c r="E4442" s="7" t="s">
        <v>50</v>
      </c>
      <c r="F4442" s="7" t="s">
        <v>70</v>
      </c>
      <c r="G4442" s="27" t="s">
        <v>54945</v>
      </c>
      <c r="H4442" s="7" t="s">
        <v>50</v>
      </c>
      <c r="I4442" s="7" t="s">
        <v>50</v>
      </c>
      <c r="J4442" s="6">
        <v>45478</v>
      </c>
      <c r="K4442" s="7" t="s">
        <v>50</v>
      </c>
      <c r="L4442" s="7" t="s">
        <v>1624</v>
      </c>
      <c r="M4442" s="7" t="s">
        <v>41707</v>
      </c>
      <c r="N4442" s="7" t="s">
        <v>2540</v>
      </c>
      <c r="O4442" s="7" t="s">
        <v>41708</v>
      </c>
      <c r="P4442" s="5">
        <v>8514</v>
      </c>
      <c r="Q4442" s="7" t="s">
        <v>360</v>
      </c>
      <c r="R4442" s="34" t="s">
        <v>41709</v>
      </c>
      <c r="S4442" s="34" t="s">
        <v>41710</v>
      </c>
      <c r="T4442" s="7" t="s">
        <v>50</v>
      </c>
      <c r="U4442" s="7" t="s">
        <v>50</v>
      </c>
      <c r="V4442" s="7">
        <v>2200000</v>
      </c>
      <c r="W4442" s="7" t="s">
        <v>209</v>
      </c>
      <c r="X4442" s="7">
        <v>2381728</v>
      </c>
      <c r="Y4442" s="7" t="s">
        <v>467</v>
      </c>
      <c r="Z4442" s="7">
        <v>1</v>
      </c>
      <c r="AA4442" s="7">
        <v>2200000</v>
      </c>
      <c r="AB4442" s="7" t="s">
        <v>209</v>
      </c>
      <c r="AC4442" s="7">
        <v>2381728</v>
      </c>
      <c r="AD4442" s="7" t="s">
        <v>1624</v>
      </c>
      <c r="AE4442" s="7">
        <v>2200000</v>
      </c>
      <c r="AF4442" s="7" t="s">
        <v>209</v>
      </c>
      <c r="AG4442" s="7">
        <v>2381728</v>
      </c>
      <c r="AH4442" s="7">
        <v>2200000</v>
      </c>
      <c r="AI4442" s="7" t="s">
        <v>209</v>
      </c>
      <c r="AJ4442" s="7">
        <v>2381728</v>
      </c>
      <c r="AK4442" s="7" t="s">
        <v>41711</v>
      </c>
      <c r="AL4442" s="7" t="s">
        <v>50</v>
      </c>
      <c r="AM4442" s="7" t="s">
        <v>41712</v>
      </c>
      <c r="AN4442" s="7" t="s">
        <v>253</v>
      </c>
      <c r="AO4442" s="7" t="s">
        <v>41713</v>
      </c>
      <c r="AP4442" s="22" t="s">
        <v>41714</v>
      </c>
      <c r="AQ4442" s="7" t="s">
        <v>50</v>
      </c>
      <c r="AR4442" s="7" t="s">
        <v>50</v>
      </c>
    </row>
    <row r="4443" spans="1:44" ht="15" thickBot="1">
      <c r="A4443" s="10" t="s">
        <v>41715</v>
      </c>
      <c r="B4443" s="13" t="s">
        <v>50</v>
      </c>
      <c r="C4443" s="12">
        <v>43831</v>
      </c>
      <c r="D4443" s="13" t="s">
        <v>45</v>
      </c>
      <c r="E4443" s="13" t="s">
        <v>46</v>
      </c>
      <c r="F4443" s="13" t="s">
        <v>70</v>
      </c>
      <c r="G4443" s="27" t="s">
        <v>54945</v>
      </c>
      <c r="H4443" s="13" t="s">
        <v>50</v>
      </c>
      <c r="I4443" s="13" t="s">
        <v>50</v>
      </c>
      <c r="J4443" s="12">
        <v>45475</v>
      </c>
      <c r="K4443" s="13" t="s">
        <v>50</v>
      </c>
      <c r="L4443" s="13" t="s">
        <v>467</v>
      </c>
      <c r="M4443" s="13" t="s">
        <v>41716</v>
      </c>
      <c r="N4443" s="13" t="s">
        <v>7987</v>
      </c>
      <c r="O4443" s="13" t="s">
        <v>41717</v>
      </c>
      <c r="P4443" s="11">
        <v>8532</v>
      </c>
      <c r="Q4443" s="13" t="s">
        <v>245</v>
      </c>
      <c r="R4443" s="33" t="s">
        <v>41718</v>
      </c>
      <c r="S4443" s="33" t="s">
        <v>41719</v>
      </c>
      <c r="T4443" s="13" t="s">
        <v>50</v>
      </c>
      <c r="U4443" s="13" t="s">
        <v>50</v>
      </c>
      <c r="V4443" s="13">
        <v>400000000</v>
      </c>
      <c r="W4443" s="13" t="s">
        <v>1960</v>
      </c>
      <c r="X4443" s="13">
        <v>2475814</v>
      </c>
      <c r="Y4443" s="13" t="s">
        <v>467</v>
      </c>
      <c r="Z4443" s="13">
        <v>3</v>
      </c>
      <c r="AA4443" s="13">
        <v>400000000</v>
      </c>
      <c r="AB4443" s="13" t="s">
        <v>1960</v>
      </c>
      <c r="AC4443" s="13">
        <v>2475814</v>
      </c>
      <c r="AD4443" s="13" t="s">
        <v>467</v>
      </c>
      <c r="AE4443" s="13">
        <v>400000000</v>
      </c>
      <c r="AF4443" s="13" t="s">
        <v>1960</v>
      </c>
      <c r="AG4443" s="13">
        <v>2475814</v>
      </c>
      <c r="AH4443" s="13">
        <v>2575814</v>
      </c>
      <c r="AI4443" s="13" t="s">
        <v>60</v>
      </c>
      <c r="AJ4443" s="13">
        <v>2575814</v>
      </c>
      <c r="AK4443" s="13" t="s">
        <v>41720</v>
      </c>
      <c r="AL4443" s="13" t="s">
        <v>50</v>
      </c>
      <c r="AM4443" s="13" t="s">
        <v>41721</v>
      </c>
      <c r="AN4443" s="13" t="s">
        <v>66</v>
      </c>
      <c r="AO4443" s="13" t="s">
        <v>41722</v>
      </c>
      <c r="AP4443" s="21" t="s">
        <v>41723</v>
      </c>
      <c r="AQ4443" s="13" t="s">
        <v>50</v>
      </c>
      <c r="AR4443" s="13" t="s">
        <v>50</v>
      </c>
    </row>
    <row r="4444" spans="1:44" ht="15" thickBot="1">
      <c r="A4444" s="4" t="s">
        <v>41724</v>
      </c>
      <c r="B4444" s="7" t="s">
        <v>50</v>
      </c>
      <c r="C4444" s="7" t="s">
        <v>41725</v>
      </c>
      <c r="D4444" s="7" t="s">
        <v>45</v>
      </c>
      <c r="E4444" s="7" t="s">
        <v>46</v>
      </c>
      <c r="F4444" s="7" t="s">
        <v>70</v>
      </c>
      <c r="G4444" s="7" t="s">
        <v>145</v>
      </c>
      <c r="H4444" s="7" t="s">
        <v>41726</v>
      </c>
      <c r="I4444" s="7" t="s">
        <v>50</v>
      </c>
      <c r="J4444" s="6">
        <v>45474</v>
      </c>
      <c r="K4444" s="7" t="s">
        <v>50</v>
      </c>
      <c r="L4444" s="7" t="s">
        <v>5159</v>
      </c>
      <c r="M4444" s="7" t="s">
        <v>41727</v>
      </c>
      <c r="N4444" s="7" t="s">
        <v>41728</v>
      </c>
      <c r="O4444" s="7" t="s">
        <v>41729</v>
      </c>
      <c r="P4444" s="5">
        <v>8624</v>
      </c>
      <c r="Q4444" s="7" t="s">
        <v>135</v>
      </c>
      <c r="R4444" s="34" t="s">
        <v>41730</v>
      </c>
      <c r="S4444" s="34" t="s">
        <v>41731</v>
      </c>
      <c r="T4444" s="7" t="s">
        <v>41732</v>
      </c>
      <c r="U4444" s="7">
        <f>44-1923496000</f>
        <v>-1923495956</v>
      </c>
      <c r="V4444" s="7">
        <v>3786189</v>
      </c>
      <c r="W4444" s="7" t="s">
        <v>139</v>
      </c>
      <c r="X4444" s="7">
        <v>4803211</v>
      </c>
      <c r="Y4444" s="7" t="s">
        <v>50</v>
      </c>
      <c r="Z4444" s="7">
        <v>1</v>
      </c>
      <c r="AA4444" s="7">
        <v>3786189</v>
      </c>
      <c r="AB4444" s="7" t="s">
        <v>139</v>
      </c>
      <c r="AC4444" s="7">
        <v>4803211</v>
      </c>
      <c r="AD4444" s="7" t="s">
        <v>5159</v>
      </c>
      <c r="AE4444" s="7">
        <v>3786189</v>
      </c>
      <c r="AF4444" s="7" t="s">
        <v>139</v>
      </c>
      <c r="AG4444" s="7">
        <v>4803211</v>
      </c>
      <c r="AH4444" s="7">
        <v>3786189</v>
      </c>
      <c r="AI4444" s="7" t="s">
        <v>139</v>
      </c>
      <c r="AJ4444" s="7">
        <v>4803211</v>
      </c>
      <c r="AK4444" s="7" t="s">
        <v>50</v>
      </c>
      <c r="AL4444" s="7" t="s">
        <v>50</v>
      </c>
      <c r="AM4444" s="7" t="s">
        <v>41733</v>
      </c>
      <c r="AN4444" s="7" t="s">
        <v>66</v>
      </c>
      <c r="AO4444" s="7" t="s">
        <v>50</v>
      </c>
      <c r="AP4444" s="7" t="s">
        <v>50</v>
      </c>
      <c r="AQ4444" s="22" t="s">
        <v>41734</v>
      </c>
      <c r="AR4444" s="7" t="s">
        <v>255</v>
      </c>
    </row>
    <row r="4445" spans="1:44" ht="15" thickBot="1">
      <c r="A4445" s="10" t="s">
        <v>41735</v>
      </c>
      <c r="B4445" s="13" t="s">
        <v>50</v>
      </c>
      <c r="C4445" s="12">
        <v>44197</v>
      </c>
      <c r="D4445" s="13" t="s">
        <v>45</v>
      </c>
      <c r="E4445" s="13" t="s">
        <v>46</v>
      </c>
      <c r="F4445" s="13" t="s">
        <v>70</v>
      </c>
      <c r="G4445" s="26" t="s">
        <v>54946</v>
      </c>
      <c r="H4445" s="13" t="s">
        <v>50</v>
      </c>
      <c r="I4445" s="13" t="s">
        <v>50</v>
      </c>
      <c r="J4445" s="12">
        <v>45477</v>
      </c>
      <c r="K4445" s="13" t="s">
        <v>50</v>
      </c>
      <c r="L4445" s="13" t="s">
        <v>467</v>
      </c>
      <c r="M4445" s="13" t="s">
        <v>41736</v>
      </c>
      <c r="N4445" s="13" t="s">
        <v>4956</v>
      </c>
      <c r="O4445" s="13" t="s">
        <v>41737</v>
      </c>
      <c r="P4445" s="11">
        <v>8689</v>
      </c>
      <c r="Q4445" s="13" t="s">
        <v>245</v>
      </c>
      <c r="R4445" s="33" t="s">
        <v>41738</v>
      </c>
      <c r="S4445" s="33" t="s">
        <v>41739</v>
      </c>
      <c r="T4445" s="13" t="s">
        <v>41740</v>
      </c>
      <c r="U4445" s="13" t="s">
        <v>41741</v>
      </c>
      <c r="V4445" s="13" t="s">
        <v>50</v>
      </c>
      <c r="W4445" s="13" t="s">
        <v>50</v>
      </c>
      <c r="X4445" s="13" t="s">
        <v>50</v>
      </c>
      <c r="Y4445" s="13" t="s">
        <v>467</v>
      </c>
      <c r="Z4445" s="13">
        <v>2</v>
      </c>
      <c r="AA4445" s="13" t="s">
        <v>50</v>
      </c>
      <c r="AB4445" s="13" t="s">
        <v>50</v>
      </c>
      <c r="AC4445" s="13" t="s">
        <v>50</v>
      </c>
      <c r="AD4445" s="13" t="s">
        <v>467</v>
      </c>
      <c r="AE4445" s="13">
        <v>4500000</v>
      </c>
      <c r="AF4445" s="13" t="s">
        <v>250</v>
      </c>
      <c r="AG4445" s="13">
        <v>56531</v>
      </c>
      <c r="AH4445" s="13">
        <v>4500000</v>
      </c>
      <c r="AI4445" s="13" t="s">
        <v>250</v>
      </c>
      <c r="AJ4445" s="13">
        <v>56531</v>
      </c>
      <c r="AK4445" s="13" t="s">
        <v>41742</v>
      </c>
      <c r="AL4445" s="13" t="s">
        <v>50</v>
      </c>
      <c r="AM4445" s="13" t="s">
        <v>41743</v>
      </c>
      <c r="AN4445" s="13" t="s">
        <v>66</v>
      </c>
      <c r="AO4445" s="13" t="s">
        <v>41744</v>
      </c>
      <c r="AP4445" s="21" t="s">
        <v>41745</v>
      </c>
      <c r="AQ4445" s="13" t="s">
        <v>50</v>
      </c>
      <c r="AR4445" s="13" t="s">
        <v>50</v>
      </c>
    </row>
    <row r="4446" spans="1:44" ht="15" thickBot="1">
      <c r="A4446" s="4" t="s">
        <v>9546</v>
      </c>
      <c r="B4446" s="7" t="s">
        <v>50</v>
      </c>
      <c r="C4446" s="7" t="s">
        <v>9547</v>
      </c>
      <c r="D4446" s="7" t="s">
        <v>45</v>
      </c>
      <c r="E4446" s="7" t="s">
        <v>50</v>
      </c>
      <c r="F4446" s="7" t="s">
        <v>70</v>
      </c>
      <c r="G4446" s="7" t="s">
        <v>48</v>
      </c>
      <c r="H4446" s="7" t="s">
        <v>49</v>
      </c>
      <c r="I4446" s="7" t="s">
        <v>50</v>
      </c>
      <c r="J4446" s="6">
        <v>45482</v>
      </c>
      <c r="K4446" s="7" t="s">
        <v>161</v>
      </c>
      <c r="L4446" s="7" t="s">
        <v>52</v>
      </c>
      <c r="M4446" s="7" t="s">
        <v>9548</v>
      </c>
      <c r="N4446" s="7" t="s">
        <v>7318</v>
      </c>
      <c r="O4446" s="7" t="s">
        <v>41746</v>
      </c>
      <c r="P4446" s="5">
        <v>8710</v>
      </c>
      <c r="Q4446" s="7" t="s">
        <v>218</v>
      </c>
      <c r="R4446" s="34" t="s">
        <v>9550</v>
      </c>
      <c r="S4446" s="34" t="s">
        <v>41747</v>
      </c>
      <c r="T4446" s="7" t="s">
        <v>9552</v>
      </c>
      <c r="U4446" s="7" t="s">
        <v>9553</v>
      </c>
      <c r="V4446" s="7">
        <v>269559</v>
      </c>
      <c r="W4446" s="7" t="s">
        <v>60</v>
      </c>
      <c r="X4446" s="7">
        <v>269559</v>
      </c>
      <c r="Y4446" s="7" t="s">
        <v>50</v>
      </c>
      <c r="Z4446" s="7">
        <v>12</v>
      </c>
      <c r="AA4446" s="7" t="s">
        <v>50</v>
      </c>
      <c r="AB4446" s="7" t="s">
        <v>50</v>
      </c>
      <c r="AC4446" s="7" t="s">
        <v>50</v>
      </c>
      <c r="AD4446" s="7" t="s">
        <v>50</v>
      </c>
      <c r="AE4446" s="7" t="s">
        <v>50</v>
      </c>
      <c r="AF4446" s="7" t="s">
        <v>50</v>
      </c>
      <c r="AG4446" s="7" t="s">
        <v>50</v>
      </c>
      <c r="AH4446" s="7">
        <v>63368129</v>
      </c>
      <c r="AI4446" s="7" t="s">
        <v>60</v>
      </c>
      <c r="AJ4446" s="7">
        <v>63368129</v>
      </c>
      <c r="AK4446" s="7" t="s">
        <v>41748</v>
      </c>
      <c r="AL4446" s="7" t="s">
        <v>50</v>
      </c>
      <c r="AM4446" s="7" t="s">
        <v>9555</v>
      </c>
      <c r="AN4446" s="7" t="s">
        <v>738</v>
      </c>
      <c r="AO4446" s="7" t="s">
        <v>9556</v>
      </c>
      <c r="AP4446" s="22" t="s">
        <v>9557</v>
      </c>
      <c r="AQ4446" s="7" t="s">
        <v>50</v>
      </c>
      <c r="AR4446" s="7" t="s">
        <v>50</v>
      </c>
    </row>
    <row r="4447" spans="1:44" ht="15" thickBot="1">
      <c r="A4447" s="10" t="s">
        <v>10653</v>
      </c>
      <c r="B4447" s="13" t="s">
        <v>50</v>
      </c>
      <c r="C4447" s="12">
        <v>6576</v>
      </c>
      <c r="D4447" s="13" t="s">
        <v>45</v>
      </c>
      <c r="E4447" s="13" t="s">
        <v>46</v>
      </c>
      <c r="F4447" s="13" t="s">
        <v>70</v>
      </c>
      <c r="G4447" s="13" t="s">
        <v>71</v>
      </c>
      <c r="H4447" s="13" t="s">
        <v>3898</v>
      </c>
      <c r="I4447" s="13" t="s">
        <v>50</v>
      </c>
      <c r="J4447" s="12">
        <v>45474</v>
      </c>
      <c r="K4447" s="13" t="s">
        <v>51</v>
      </c>
      <c r="L4447" s="13" t="s">
        <v>131</v>
      </c>
      <c r="M4447" s="13" t="s">
        <v>3854</v>
      </c>
      <c r="N4447" s="13" t="s">
        <v>5161</v>
      </c>
      <c r="O4447" s="13" t="s">
        <v>41749</v>
      </c>
      <c r="P4447" s="11">
        <v>8775</v>
      </c>
      <c r="Q4447" s="13" t="s">
        <v>360</v>
      </c>
      <c r="R4447" s="33" t="s">
        <v>41750</v>
      </c>
      <c r="S4447" s="33" t="s">
        <v>41751</v>
      </c>
      <c r="T4447" s="13" t="s">
        <v>41752</v>
      </c>
      <c r="U4447" s="13" t="s">
        <v>41753</v>
      </c>
      <c r="V4447" s="13">
        <v>5000000</v>
      </c>
      <c r="W4447" s="13" t="s">
        <v>209</v>
      </c>
      <c r="X4447" s="13">
        <v>5378738</v>
      </c>
      <c r="Y4447" s="13" t="s">
        <v>50</v>
      </c>
      <c r="Z4447" s="13">
        <v>1</v>
      </c>
      <c r="AA4447" s="13" t="s">
        <v>50</v>
      </c>
      <c r="AB4447" s="13" t="s">
        <v>50</v>
      </c>
      <c r="AC4447" s="13" t="s">
        <v>50</v>
      </c>
      <c r="AD4447" s="13" t="s">
        <v>50</v>
      </c>
      <c r="AE4447" s="13" t="s">
        <v>50</v>
      </c>
      <c r="AF4447" s="13" t="s">
        <v>50</v>
      </c>
      <c r="AG4447" s="13" t="s">
        <v>50</v>
      </c>
      <c r="AH4447" s="13">
        <v>5000000</v>
      </c>
      <c r="AI4447" s="13" t="s">
        <v>209</v>
      </c>
      <c r="AJ4447" s="13">
        <v>5378738</v>
      </c>
      <c r="AK4447" s="13" t="s">
        <v>41754</v>
      </c>
      <c r="AL4447" s="13" t="s">
        <v>50</v>
      </c>
      <c r="AM4447" s="13" t="s">
        <v>41755</v>
      </c>
      <c r="AN4447" s="13" t="s">
        <v>66</v>
      </c>
      <c r="AO4447" s="13" t="s">
        <v>41756</v>
      </c>
      <c r="AP4447" s="13" t="s">
        <v>50</v>
      </c>
      <c r="AQ4447" s="21" t="s">
        <v>41757</v>
      </c>
      <c r="AR4447" s="13" t="s">
        <v>50</v>
      </c>
    </row>
    <row r="4448" spans="1:44" ht="15" thickBot="1">
      <c r="A4448" s="4" t="s">
        <v>41758</v>
      </c>
      <c r="B4448" s="7" t="s">
        <v>50</v>
      </c>
      <c r="C4448" s="6">
        <v>43101</v>
      </c>
      <c r="D4448" s="7" t="s">
        <v>45</v>
      </c>
      <c r="E4448" s="7" t="s">
        <v>46</v>
      </c>
      <c r="F4448" s="7" t="s">
        <v>70</v>
      </c>
      <c r="G4448" s="26" t="s">
        <v>54946</v>
      </c>
      <c r="H4448" s="7" t="s">
        <v>430</v>
      </c>
      <c r="I4448" s="7" t="s">
        <v>50</v>
      </c>
      <c r="J4448" s="6">
        <v>45474</v>
      </c>
      <c r="K4448" s="7" t="s">
        <v>116</v>
      </c>
      <c r="L4448" s="7" t="s">
        <v>467</v>
      </c>
      <c r="M4448" s="7" t="s">
        <v>41759</v>
      </c>
      <c r="N4448" s="7" t="s">
        <v>36045</v>
      </c>
      <c r="O4448" s="7" t="s">
        <v>41760</v>
      </c>
      <c r="P4448" s="5">
        <v>8782</v>
      </c>
      <c r="Q4448" s="7" t="s">
        <v>1116</v>
      </c>
      <c r="R4448" s="34" t="s">
        <v>41761</v>
      </c>
      <c r="S4448" s="34" t="s">
        <v>41762</v>
      </c>
      <c r="T4448" s="7" t="s">
        <v>41763</v>
      </c>
      <c r="U4448" s="7" t="s">
        <v>50</v>
      </c>
      <c r="V4448" s="7" t="s">
        <v>50</v>
      </c>
      <c r="W4448" s="7" t="s">
        <v>50</v>
      </c>
      <c r="X4448" s="7" t="s">
        <v>50</v>
      </c>
      <c r="Y4448" s="7" t="s">
        <v>467</v>
      </c>
      <c r="Z4448" s="7">
        <v>8</v>
      </c>
      <c r="AA4448" s="7" t="s">
        <v>50</v>
      </c>
      <c r="AB4448" s="7" t="s">
        <v>50</v>
      </c>
      <c r="AC4448" s="7" t="s">
        <v>50</v>
      </c>
      <c r="AD4448" s="7" t="s">
        <v>467</v>
      </c>
      <c r="AE4448" s="7">
        <v>8818495</v>
      </c>
      <c r="AF4448" s="7" t="s">
        <v>60</v>
      </c>
      <c r="AG4448" s="7">
        <v>8818495</v>
      </c>
      <c r="AH4448" s="7">
        <v>9168495</v>
      </c>
      <c r="AI4448" s="7" t="s">
        <v>60</v>
      </c>
      <c r="AJ4448" s="7">
        <v>9168495</v>
      </c>
      <c r="AK4448" s="7" t="s">
        <v>41764</v>
      </c>
      <c r="AL4448" s="7" t="s">
        <v>50</v>
      </c>
      <c r="AM4448" s="7" t="s">
        <v>41765</v>
      </c>
      <c r="AN4448" s="7" t="s">
        <v>66</v>
      </c>
      <c r="AO4448" s="7" t="s">
        <v>41766</v>
      </c>
      <c r="AP4448" s="22" t="s">
        <v>41767</v>
      </c>
      <c r="AQ4448" s="7" t="s">
        <v>50</v>
      </c>
      <c r="AR4448" s="7" t="s">
        <v>50</v>
      </c>
    </row>
    <row r="4449" spans="1:44" ht="15" thickBot="1">
      <c r="A4449" s="10" t="s">
        <v>41768</v>
      </c>
      <c r="B4449" s="13" t="s">
        <v>50</v>
      </c>
      <c r="C4449" s="12">
        <v>42370</v>
      </c>
      <c r="D4449" s="13" t="s">
        <v>45</v>
      </c>
      <c r="E4449" s="13" t="s">
        <v>46</v>
      </c>
      <c r="F4449" s="13" t="s">
        <v>70</v>
      </c>
      <c r="G4449" s="26" t="s">
        <v>54946</v>
      </c>
      <c r="H4449" s="13" t="s">
        <v>41769</v>
      </c>
      <c r="I4449" s="13" t="s">
        <v>50</v>
      </c>
      <c r="J4449" s="12">
        <v>45482</v>
      </c>
      <c r="K4449" s="13" t="s">
        <v>116</v>
      </c>
      <c r="L4449" s="13" t="s">
        <v>178</v>
      </c>
      <c r="M4449" s="13" t="s">
        <v>41770</v>
      </c>
      <c r="N4449" s="13" t="s">
        <v>769</v>
      </c>
      <c r="O4449" s="13" t="s">
        <v>41771</v>
      </c>
      <c r="P4449" s="11">
        <v>8903</v>
      </c>
      <c r="Q4449" s="13" t="s">
        <v>520</v>
      </c>
      <c r="R4449" s="33" t="s">
        <v>41772</v>
      </c>
      <c r="S4449" s="33" t="s">
        <v>41773</v>
      </c>
      <c r="T4449" s="13" t="s">
        <v>50</v>
      </c>
      <c r="U4449" s="13" t="s">
        <v>50</v>
      </c>
      <c r="V4449" s="13">
        <v>53000000</v>
      </c>
      <c r="W4449" s="13" t="s">
        <v>60</v>
      </c>
      <c r="X4449" s="13">
        <v>53000000</v>
      </c>
      <c r="Y4449" s="13" t="s">
        <v>50</v>
      </c>
      <c r="Z4449" s="13">
        <v>5</v>
      </c>
      <c r="AA4449" s="13">
        <v>53000000</v>
      </c>
      <c r="AB4449" s="13" t="s">
        <v>60</v>
      </c>
      <c r="AC4449" s="13">
        <v>53000000</v>
      </c>
      <c r="AD4449" s="13" t="s">
        <v>178</v>
      </c>
      <c r="AE4449" s="13">
        <v>80200000</v>
      </c>
      <c r="AF4449" s="13" t="s">
        <v>60</v>
      </c>
      <c r="AG4449" s="13">
        <v>80200000</v>
      </c>
      <c r="AH4449" s="13">
        <v>81856448</v>
      </c>
      <c r="AI4449" s="13" t="s">
        <v>60</v>
      </c>
      <c r="AJ4449" s="13">
        <v>81856448</v>
      </c>
      <c r="AK4449" s="13" t="s">
        <v>41774</v>
      </c>
      <c r="AL4449" s="13" t="s">
        <v>50</v>
      </c>
      <c r="AM4449" s="13" t="s">
        <v>41775</v>
      </c>
      <c r="AN4449" s="13" t="s">
        <v>253</v>
      </c>
      <c r="AO4449" s="13" t="s">
        <v>41776</v>
      </c>
      <c r="AP4449" s="21" t="s">
        <v>41777</v>
      </c>
      <c r="AQ4449" s="13" t="s">
        <v>50</v>
      </c>
      <c r="AR4449" s="13" t="s">
        <v>50</v>
      </c>
    </row>
    <row r="4450" spans="1:44" ht="15" thickBot="1">
      <c r="A4450" s="4" t="s">
        <v>41778</v>
      </c>
      <c r="B4450" s="7" t="s">
        <v>50</v>
      </c>
      <c r="C4450" s="6">
        <v>43101</v>
      </c>
      <c r="D4450" s="7" t="s">
        <v>45</v>
      </c>
      <c r="E4450" s="7" t="s">
        <v>46</v>
      </c>
      <c r="F4450" s="7" t="s">
        <v>70</v>
      </c>
      <c r="G4450" s="26" t="s">
        <v>54946</v>
      </c>
      <c r="H4450" s="7" t="s">
        <v>562</v>
      </c>
      <c r="I4450" s="7" t="s">
        <v>50</v>
      </c>
      <c r="J4450" s="6">
        <v>45474</v>
      </c>
      <c r="K4450" s="7" t="s">
        <v>116</v>
      </c>
      <c r="L4450" s="7" t="s">
        <v>178</v>
      </c>
      <c r="M4450" s="7" t="s">
        <v>41779</v>
      </c>
      <c r="N4450" s="7" t="s">
        <v>769</v>
      </c>
      <c r="O4450" s="7" t="s">
        <v>41780</v>
      </c>
      <c r="P4450" s="5">
        <v>8980</v>
      </c>
      <c r="Q4450" s="7" t="s">
        <v>520</v>
      </c>
      <c r="R4450" s="34" t="s">
        <v>41781</v>
      </c>
      <c r="S4450" s="34" t="s">
        <v>41782</v>
      </c>
      <c r="T4450" s="7" t="s">
        <v>41783</v>
      </c>
      <c r="U4450" s="7" t="s">
        <v>50</v>
      </c>
      <c r="V4450" s="7">
        <v>5548502</v>
      </c>
      <c r="W4450" s="7" t="s">
        <v>60</v>
      </c>
      <c r="X4450" s="7">
        <v>5548502</v>
      </c>
      <c r="Y4450" s="7" t="s">
        <v>50</v>
      </c>
      <c r="Z4450" s="7">
        <v>8</v>
      </c>
      <c r="AA4450" s="7">
        <v>5548502</v>
      </c>
      <c r="AB4450" s="7" t="s">
        <v>60</v>
      </c>
      <c r="AC4450" s="7">
        <v>5548502</v>
      </c>
      <c r="AD4450" s="7" t="s">
        <v>178</v>
      </c>
      <c r="AE4450" s="7">
        <v>6567688</v>
      </c>
      <c r="AF4450" s="7" t="s">
        <v>60</v>
      </c>
      <c r="AG4450" s="7">
        <v>6567688</v>
      </c>
      <c r="AH4450" s="7">
        <v>6567688</v>
      </c>
      <c r="AI4450" s="7" t="s">
        <v>60</v>
      </c>
      <c r="AJ4450" s="7">
        <v>6567688</v>
      </c>
      <c r="AK4450" s="7" t="s">
        <v>41784</v>
      </c>
      <c r="AL4450" s="7" t="s">
        <v>50</v>
      </c>
      <c r="AM4450" s="7" t="s">
        <v>41785</v>
      </c>
      <c r="AN4450" s="7" t="s">
        <v>66</v>
      </c>
      <c r="AO4450" s="7" t="s">
        <v>41786</v>
      </c>
      <c r="AP4450" s="22" t="s">
        <v>41787</v>
      </c>
      <c r="AQ4450" s="7" t="s">
        <v>50</v>
      </c>
      <c r="AR4450" s="7" t="s">
        <v>50</v>
      </c>
    </row>
    <row r="4451" spans="1:44" ht="15" thickBot="1">
      <c r="A4451" s="10" t="s">
        <v>41788</v>
      </c>
      <c r="B4451" s="13" t="s">
        <v>50</v>
      </c>
      <c r="C4451" s="13" t="s">
        <v>41789</v>
      </c>
      <c r="D4451" s="13" t="s">
        <v>45</v>
      </c>
      <c r="E4451" s="13" t="s">
        <v>50</v>
      </c>
      <c r="F4451" s="13" t="s">
        <v>70</v>
      </c>
      <c r="G4451" s="13" t="s">
        <v>160</v>
      </c>
      <c r="H4451" s="13" t="s">
        <v>49</v>
      </c>
      <c r="I4451" s="13" t="s">
        <v>50</v>
      </c>
      <c r="J4451" s="12">
        <v>45480</v>
      </c>
      <c r="K4451" s="13" t="s">
        <v>161</v>
      </c>
      <c r="L4451" s="13" t="s">
        <v>52</v>
      </c>
      <c r="M4451" s="13" t="s">
        <v>27851</v>
      </c>
      <c r="N4451" s="13" t="s">
        <v>2731</v>
      </c>
      <c r="O4451" s="13" t="s">
        <v>41790</v>
      </c>
      <c r="P4451" s="11">
        <v>9019</v>
      </c>
      <c r="Q4451" s="13" t="s">
        <v>1024</v>
      </c>
      <c r="R4451" s="33" t="s">
        <v>41791</v>
      </c>
      <c r="S4451" s="33" t="s">
        <v>41792</v>
      </c>
      <c r="T4451" s="13" t="s">
        <v>41793</v>
      </c>
      <c r="U4451" s="13" t="s">
        <v>41794</v>
      </c>
      <c r="V4451" s="13">
        <v>1500000</v>
      </c>
      <c r="W4451" s="13" t="s">
        <v>60</v>
      </c>
      <c r="X4451" s="13">
        <v>1500000</v>
      </c>
      <c r="Y4451" s="13" t="s">
        <v>50</v>
      </c>
      <c r="Z4451" s="13">
        <v>20</v>
      </c>
      <c r="AA4451" s="13" t="s">
        <v>50</v>
      </c>
      <c r="AB4451" s="13" t="s">
        <v>50</v>
      </c>
      <c r="AC4451" s="13" t="s">
        <v>50</v>
      </c>
      <c r="AD4451" s="13" t="s">
        <v>50</v>
      </c>
      <c r="AE4451" s="13" t="s">
        <v>50</v>
      </c>
      <c r="AF4451" s="13" t="s">
        <v>50</v>
      </c>
      <c r="AG4451" s="13" t="s">
        <v>50</v>
      </c>
      <c r="AH4451" s="13">
        <v>74775904</v>
      </c>
      <c r="AI4451" s="13" t="s">
        <v>60</v>
      </c>
      <c r="AJ4451" s="13">
        <v>74775904</v>
      </c>
      <c r="AK4451" s="13" t="s">
        <v>41795</v>
      </c>
      <c r="AL4451" s="13" t="s">
        <v>50</v>
      </c>
      <c r="AM4451" s="13" t="s">
        <v>41796</v>
      </c>
      <c r="AN4451" s="13" t="s">
        <v>738</v>
      </c>
      <c r="AO4451" s="13" t="s">
        <v>41797</v>
      </c>
      <c r="AP4451" s="21" t="s">
        <v>41798</v>
      </c>
      <c r="AQ4451" s="13" t="s">
        <v>50</v>
      </c>
      <c r="AR4451" s="13" t="s">
        <v>50</v>
      </c>
    </row>
    <row r="4452" spans="1:44" ht="15" thickBot="1">
      <c r="A4452" s="4" t="s">
        <v>41799</v>
      </c>
      <c r="B4452" s="5">
        <v>2993</v>
      </c>
      <c r="C4452" s="6">
        <v>43831</v>
      </c>
      <c r="D4452" s="7" t="s">
        <v>45</v>
      </c>
      <c r="E4452" s="7" t="s">
        <v>46</v>
      </c>
      <c r="F4452" s="7" t="s">
        <v>70</v>
      </c>
      <c r="G4452" s="26" t="s">
        <v>54946</v>
      </c>
      <c r="H4452" s="7" t="s">
        <v>1112</v>
      </c>
      <c r="I4452" s="7" t="s">
        <v>50</v>
      </c>
      <c r="J4452" s="6">
        <v>45476</v>
      </c>
      <c r="K4452" s="7" t="s">
        <v>116</v>
      </c>
      <c r="L4452" s="7" t="s">
        <v>178</v>
      </c>
      <c r="M4452" s="7" t="s">
        <v>41800</v>
      </c>
      <c r="N4452" s="7" t="s">
        <v>36886</v>
      </c>
      <c r="O4452" s="7" t="s">
        <v>41801</v>
      </c>
      <c r="P4452" s="5">
        <v>9090</v>
      </c>
      <c r="Q4452" s="7" t="s">
        <v>166</v>
      </c>
      <c r="R4452" s="34" t="s">
        <v>41802</v>
      </c>
      <c r="S4452" s="34" t="s">
        <v>41803</v>
      </c>
      <c r="T4452" s="7" t="s">
        <v>41804</v>
      </c>
      <c r="U4452" s="7" t="s">
        <v>41805</v>
      </c>
      <c r="V4452" s="7">
        <v>1178837</v>
      </c>
      <c r="W4452" s="7" t="s">
        <v>60</v>
      </c>
      <c r="X4452" s="7">
        <v>1178837</v>
      </c>
      <c r="Y4452" s="7" t="s">
        <v>50</v>
      </c>
      <c r="Z4452" s="7">
        <v>6</v>
      </c>
      <c r="AA4452" s="7">
        <v>1178837</v>
      </c>
      <c r="AB4452" s="7" t="s">
        <v>60</v>
      </c>
      <c r="AC4452" s="7">
        <v>1178837</v>
      </c>
      <c r="AD4452" s="7" t="s">
        <v>178</v>
      </c>
      <c r="AE4452" s="7">
        <v>7467434</v>
      </c>
      <c r="AF4452" s="7" t="s">
        <v>60</v>
      </c>
      <c r="AG4452" s="7">
        <v>7467434</v>
      </c>
      <c r="AH4452" s="7">
        <v>8556434</v>
      </c>
      <c r="AI4452" s="7" t="s">
        <v>60</v>
      </c>
      <c r="AJ4452" s="7">
        <v>8556434</v>
      </c>
      <c r="AK4452" s="7" t="s">
        <v>50</v>
      </c>
      <c r="AL4452" s="7" t="s">
        <v>50</v>
      </c>
      <c r="AM4452" s="7" t="s">
        <v>41806</v>
      </c>
      <c r="AN4452" s="7" t="s">
        <v>66</v>
      </c>
      <c r="AO4452" s="7" t="s">
        <v>41807</v>
      </c>
      <c r="AP4452" s="22" t="s">
        <v>41808</v>
      </c>
      <c r="AQ4452" s="7" t="s">
        <v>50</v>
      </c>
      <c r="AR4452" s="7" t="s">
        <v>50</v>
      </c>
    </row>
    <row r="4453" spans="1:44" ht="15" thickBot="1">
      <c r="A4453" s="10" t="s">
        <v>41809</v>
      </c>
      <c r="B4453" s="13" t="s">
        <v>50</v>
      </c>
      <c r="C4453" s="12">
        <v>44428</v>
      </c>
      <c r="D4453" s="13" t="s">
        <v>45</v>
      </c>
      <c r="E4453" s="13" t="s">
        <v>50</v>
      </c>
      <c r="F4453" s="13" t="s">
        <v>70</v>
      </c>
      <c r="G4453" s="26" t="s">
        <v>54946</v>
      </c>
      <c r="H4453" s="13" t="s">
        <v>50</v>
      </c>
      <c r="I4453" s="13" t="s">
        <v>50</v>
      </c>
      <c r="J4453" s="12">
        <v>45474</v>
      </c>
      <c r="K4453" s="13" t="s">
        <v>50</v>
      </c>
      <c r="L4453" s="13" t="s">
        <v>467</v>
      </c>
      <c r="M4453" s="13" t="s">
        <v>37929</v>
      </c>
      <c r="N4453" s="13" t="s">
        <v>41810</v>
      </c>
      <c r="O4453" s="13" t="s">
        <v>41811</v>
      </c>
      <c r="P4453" s="11">
        <v>9138</v>
      </c>
      <c r="Q4453" s="13" t="s">
        <v>245</v>
      </c>
      <c r="R4453" s="33" t="s">
        <v>41812</v>
      </c>
      <c r="S4453" s="30" t="s">
        <v>50</v>
      </c>
      <c r="T4453" s="13" t="s">
        <v>50</v>
      </c>
      <c r="U4453" s="13" t="s">
        <v>50</v>
      </c>
      <c r="V4453" s="13">
        <v>1500000000</v>
      </c>
      <c r="W4453" s="13" t="s">
        <v>1960</v>
      </c>
      <c r="X4453" s="13">
        <v>9315368</v>
      </c>
      <c r="Y4453" s="13" t="s">
        <v>467</v>
      </c>
      <c r="Z4453" s="13">
        <v>4</v>
      </c>
      <c r="AA4453" s="13">
        <v>1500000000</v>
      </c>
      <c r="AB4453" s="13" t="s">
        <v>1960</v>
      </c>
      <c r="AC4453" s="13">
        <v>9315368</v>
      </c>
      <c r="AD4453" s="13" t="s">
        <v>467</v>
      </c>
      <c r="AE4453" s="13">
        <v>6020000000</v>
      </c>
      <c r="AF4453" s="13" t="s">
        <v>1960</v>
      </c>
      <c r="AG4453" s="13">
        <v>39541364</v>
      </c>
      <c r="AH4453" s="13">
        <v>6020000000</v>
      </c>
      <c r="AI4453" s="13" t="s">
        <v>1960</v>
      </c>
      <c r="AJ4453" s="13">
        <v>39541364</v>
      </c>
      <c r="AK4453" s="13" t="s">
        <v>41813</v>
      </c>
      <c r="AL4453" s="13" t="s">
        <v>50</v>
      </c>
      <c r="AM4453" s="13" t="s">
        <v>41814</v>
      </c>
      <c r="AN4453" s="13" t="s">
        <v>66</v>
      </c>
      <c r="AO4453" s="13" t="s">
        <v>41815</v>
      </c>
      <c r="AP4453" s="21" t="s">
        <v>41816</v>
      </c>
      <c r="AQ4453" s="13" t="s">
        <v>50</v>
      </c>
      <c r="AR4453" s="13" t="s">
        <v>50</v>
      </c>
    </row>
    <row r="4454" spans="1:44" ht="15" thickBot="1">
      <c r="A4454" s="4" t="s">
        <v>41817</v>
      </c>
      <c r="B4454" s="7" t="s">
        <v>50</v>
      </c>
      <c r="C4454" s="6">
        <v>42186</v>
      </c>
      <c r="D4454" s="7" t="s">
        <v>45</v>
      </c>
      <c r="E4454" s="7" t="s">
        <v>46</v>
      </c>
      <c r="F4454" s="7" t="s">
        <v>70</v>
      </c>
      <c r="G4454" s="7" t="s">
        <v>145</v>
      </c>
      <c r="H4454" s="7" t="s">
        <v>33027</v>
      </c>
      <c r="I4454" s="7" t="s">
        <v>50</v>
      </c>
      <c r="J4454" s="6">
        <v>45474</v>
      </c>
      <c r="K4454" s="7" t="s">
        <v>89</v>
      </c>
      <c r="L4454" s="7" t="s">
        <v>178</v>
      </c>
      <c r="M4454" s="7" t="s">
        <v>41818</v>
      </c>
      <c r="N4454" s="7" t="s">
        <v>133</v>
      </c>
      <c r="O4454" s="7" t="s">
        <v>41819</v>
      </c>
      <c r="P4454" s="5">
        <v>9251</v>
      </c>
      <c r="Q4454" s="7" t="s">
        <v>135</v>
      </c>
      <c r="R4454" s="34" t="s">
        <v>41820</v>
      </c>
      <c r="S4454" s="34" t="s">
        <v>41821</v>
      </c>
      <c r="T4454" s="7" t="s">
        <v>41822</v>
      </c>
      <c r="U4454" s="7" t="s">
        <v>50</v>
      </c>
      <c r="V4454" s="7" t="s">
        <v>50</v>
      </c>
      <c r="W4454" s="7" t="s">
        <v>50</v>
      </c>
      <c r="X4454" s="7" t="s">
        <v>50</v>
      </c>
      <c r="Y4454" s="7" t="s">
        <v>50</v>
      </c>
      <c r="Z4454" s="7">
        <v>7</v>
      </c>
      <c r="AA4454" s="7" t="s">
        <v>50</v>
      </c>
      <c r="AB4454" s="7" t="s">
        <v>50</v>
      </c>
      <c r="AC4454" s="7" t="s">
        <v>50</v>
      </c>
      <c r="AD4454" s="7" t="s">
        <v>178</v>
      </c>
      <c r="AE4454" s="7">
        <v>101969564</v>
      </c>
      <c r="AF4454" s="7" t="s">
        <v>60</v>
      </c>
      <c r="AG4454" s="7">
        <v>101969564</v>
      </c>
      <c r="AH4454" s="7">
        <v>101969564</v>
      </c>
      <c r="AI4454" s="7" t="s">
        <v>60</v>
      </c>
      <c r="AJ4454" s="7">
        <v>101969564</v>
      </c>
      <c r="AK4454" s="7" t="s">
        <v>41823</v>
      </c>
      <c r="AL4454" s="7" t="s">
        <v>50</v>
      </c>
      <c r="AM4454" s="7" t="s">
        <v>41824</v>
      </c>
      <c r="AN4454" s="7" t="s">
        <v>66</v>
      </c>
      <c r="AO4454" s="7" t="s">
        <v>41825</v>
      </c>
      <c r="AP4454" s="22" t="s">
        <v>41826</v>
      </c>
      <c r="AQ4454" s="7" t="s">
        <v>50</v>
      </c>
      <c r="AR4454" s="7" t="s">
        <v>50</v>
      </c>
    </row>
    <row r="4455" spans="1:44" ht="15" thickBot="1">
      <c r="A4455" s="10" t="s">
        <v>41827</v>
      </c>
      <c r="B4455" s="13" t="s">
        <v>50</v>
      </c>
      <c r="C4455" s="12">
        <v>36161</v>
      </c>
      <c r="D4455" s="13" t="s">
        <v>45</v>
      </c>
      <c r="E4455" s="13" t="s">
        <v>46</v>
      </c>
      <c r="F4455" s="13" t="s">
        <v>47</v>
      </c>
      <c r="G4455" s="13" t="s">
        <v>71</v>
      </c>
      <c r="H4455" s="13" t="s">
        <v>7176</v>
      </c>
      <c r="I4455" s="13" t="s">
        <v>50</v>
      </c>
      <c r="J4455" s="12">
        <v>45477</v>
      </c>
      <c r="K4455" s="13" t="s">
        <v>50</v>
      </c>
      <c r="L4455" s="13" t="s">
        <v>162</v>
      </c>
      <c r="M4455" s="13" t="s">
        <v>41828</v>
      </c>
      <c r="N4455" s="13" t="s">
        <v>3095</v>
      </c>
      <c r="O4455" s="13" t="s">
        <v>41829</v>
      </c>
      <c r="P4455" s="11">
        <v>9354</v>
      </c>
      <c r="Q4455" s="13" t="s">
        <v>360</v>
      </c>
      <c r="R4455" s="33" t="s">
        <v>41830</v>
      </c>
      <c r="S4455" s="33" t="s">
        <v>41831</v>
      </c>
      <c r="T4455" s="13" t="s">
        <v>50</v>
      </c>
      <c r="U4455" s="13" t="s">
        <v>41832</v>
      </c>
      <c r="V4455" s="13">
        <v>200000000</v>
      </c>
      <c r="W4455" s="13" t="s">
        <v>209</v>
      </c>
      <c r="X4455" s="13">
        <v>215710171</v>
      </c>
      <c r="Y4455" s="13" t="s">
        <v>61</v>
      </c>
      <c r="Z4455" s="13">
        <v>2</v>
      </c>
      <c r="AA4455" s="13" t="s">
        <v>50</v>
      </c>
      <c r="AB4455" s="13" t="s">
        <v>50</v>
      </c>
      <c r="AC4455" s="13" t="s">
        <v>50</v>
      </c>
      <c r="AD4455" s="13" t="s">
        <v>50</v>
      </c>
      <c r="AE4455" s="13" t="s">
        <v>50</v>
      </c>
      <c r="AF4455" s="13" t="s">
        <v>50</v>
      </c>
      <c r="AG4455" s="13" t="s">
        <v>50</v>
      </c>
      <c r="AH4455" s="13">
        <v>2455000000</v>
      </c>
      <c r="AI4455" s="13" t="s">
        <v>209</v>
      </c>
      <c r="AJ4455" s="13">
        <v>2611600503</v>
      </c>
      <c r="AK4455" s="13" t="s">
        <v>41833</v>
      </c>
      <c r="AL4455" s="13" t="s">
        <v>50</v>
      </c>
      <c r="AM4455" s="13" t="s">
        <v>41834</v>
      </c>
      <c r="AN4455" s="13" t="s">
        <v>66</v>
      </c>
      <c r="AO4455" s="13" t="s">
        <v>50</v>
      </c>
      <c r="AP4455" s="13" t="s">
        <v>50</v>
      </c>
      <c r="AQ4455" s="21" t="s">
        <v>41835</v>
      </c>
      <c r="AR4455" s="13" t="s">
        <v>255</v>
      </c>
    </row>
    <row r="4456" spans="1:44" ht="15" thickBot="1">
      <c r="A4456" s="4" t="s">
        <v>41836</v>
      </c>
      <c r="B4456" s="7" t="s">
        <v>50</v>
      </c>
      <c r="C4456" s="6">
        <v>44197</v>
      </c>
      <c r="D4456" s="7" t="s">
        <v>45</v>
      </c>
      <c r="E4456" s="7" t="s">
        <v>46</v>
      </c>
      <c r="F4456" s="7" t="s">
        <v>70</v>
      </c>
      <c r="G4456" s="27" t="s">
        <v>54945</v>
      </c>
      <c r="H4456" s="7" t="s">
        <v>50</v>
      </c>
      <c r="I4456" s="7" t="s">
        <v>50</v>
      </c>
      <c r="J4456" s="6">
        <v>45476</v>
      </c>
      <c r="K4456" s="7" t="s">
        <v>116</v>
      </c>
      <c r="L4456" s="7" t="s">
        <v>52</v>
      </c>
      <c r="M4456" s="7" t="s">
        <v>41837</v>
      </c>
      <c r="N4456" s="7" t="s">
        <v>1880</v>
      </c>
      <c r="O4456" s="7" t="s">
        <v>41838</v>
      </c>
      <c r="P4456" s="5">
        <v>9370</v>
      </c>
      <c r="Q4456" s="7" t="s">
        <v>50</v>
      </c>
      <c r="R4456" s="34" t="s">
        <v>41839</v>
      </c>
      <c r="S4456" s="34" t="s">
        <v>41840</v>
      </c>
      <c r="T4456" s="7" t="s">
        <v>50</v>
      </c>
      <c r="U4456" s="7" t="s">
        <v>50</v>
      </c>
      <c r="V4456" s="7">
        <v>3000000</v>
      </c>
      <c r="W4456" s="7" t="s">
        <v>60</v>
      </c>
      <c r="X4456" s="7">
        <v>3000000</v>
      </c>
      <c r="Y4456" s="7" t="s">
        <v>154</v>
      </c>
      <c r="Z4456" s="7">
        <v>5</v>
      </c>
      <c r="AA4456" s="7">
        <v>10000000</v>
      </c>
      <c r="AB4456" s="7" t="s">
        <v>60</v>
      </c>
      <c r="AC4456" s="7">
        <v>10000000</v>
      </c>
      <c r="AD4456" s="7" t="s">
        <v>241</v>
      </c>
      <c r="AE4456" s="7">
        <v>10000000</v>
      </c>
      <c r="AF4456" s="7" t="s">
        <v>60</v>
      </c>
      <c r="AG4456" s="7">
        <v>10000000</v>
      </c>
      <c r="AH4456" s="7">
        <v>18900000</v>
      </c>
      <c r="AI4456" s="7" t="s">
        <v>60</v>
      </c>
      <c r="AJ4456" s="7">
        <v>18900000</v>
      </c>
      <c r="AK4456" s="7" t="s">
        <v>41841</v>
      </c>
      <c r="AL4456" s="7" t="s">
        <v>50</v>
      </c>
      <c r="AM4456" s="7" t="s">
        <v>41842</v>
      </c>
      <c r="AN4456" s="7" t="s">
        <v>66</v>
      </c>
      <c r="AO4456" s="7" t="s">
        <v>41843</v>
      </c>
      <c r="AP4456" s="22" t="s">
        <v>41844</v>
      </c>
      <c r="AQ4456" s="7" t="s">
        <v>50</v>
      </c>
      <c r="AR4456" s="7" t="s">
        <v>50</v>
      </c>
    </row>
    <row r="4457" spans="1:44" ht="15" thickBot="1">
      <c r="A4457" s="10" t="s">
        <v>41845</v>
      </c>
      <c r="B4457" s="13" t="s">
        <v>50</v>
      </c>
      <c r="C4457" s="12">
        <v>42217</v>
      </c>
      <c r="D4457" s="13" t="s">
        <v>45</v>
      </c>
      <c r="E4457" s="13" t="s">
        <v>46</v>
      </c>
      <c r="F4457" s="13" t="s">
        <v>70</v>
      </c>
      <c r="G4457" s="26" t="s">
        <v>54946</v>
      </c>
      <c r="H4457" s="13" t="s">
        <v>50</v>
      </c>
      <c r="I4457" s="13" t="s">
        <v>50</v>
      </c>
      <c r="J4457" s="12">
        <v>45474</v>
      </c>
      <c r="K4457" s="13" t="s">
        <v>50</v>
      </c>
      <c r="L4457" s="13" t="s">
        <v>124</v>
      </c>
      <c r="M4457" s="13" t="s">
        <v>13289</v>
      </c>
      <c r="N4457" s="13" t="s">
        <v>3909</v>
      </c>
      <c r="O4457" s="13" t="s">
        <v>41846</v>
      </c>
      <c r="P4457" s="11">
        <v>9431</v>
      </c>
      <c r="Q4457" s="13" t="s">
        <v>245</v>
      </c>
      <c r="R4457" s="33" t="s">
        <v>41847</v>
      </c>
      <c r="S4457" s="33" t="s">
        <v>41848</v>
      </c>
      <c r="T4457" s="13" t="s">
        <v>41849</v>
      </c>
      <c r="U4457" s="13" t="s">
        <v>41850</v>
      </c>
      <c r="V4457" s="13">
        <v>300000000</v>
      </c>
      <c r="W4457" s="13" t="s">
        <v>2056</v>
      </c>
      <c r="X4457" s="13">
        <v>41276829</v>
      </c>
      <c r="Y4457" s="13" t="s">
        <v>81</v>
      </c>
      <c r="Z4457" s="13">
        <v>5</v>
      </c>
      <c r="AA4457" s="13">
        <v>300000000</v>
      </c>
      <c r="AB4457" s="13" t="s">
        <v>2056</v>
      </c>
      <c r="AC4457" s="13">
        <v>41276829</v>
      </c>
      <c r="AD4457" s="13" t="s">
        <v>124</v>
      </c>
      <c r="AE4457" s="13">
        <v>660000000</v>
      </c>
      <c r="AF4457" s="13" t="s">
        <v>2056</v>
      </c>
      <c r="AG4457" s="13">
        <v>97515508</v>
      </c>
      <c r="AH4457" s="13">
        <v>660000000</v>
      </c>
      <c r="AI4457" s="13" t="s">
        <v>2056</v>
      </c>
      <c r="AJ4457" s="13">
        <v>97515508</v>
      </c>
      <c r="AK4457" s="13" t="s">
        <v>41851</v>
      </c>
      <c r="AL4457" s="13" t="s">
        <v>50</v>
      </c>
      <c r="AM4457" s="13" t="s">
        <v>41852</v>
      </c>
      <c r="AN4457" s="13" t="s">
        <v>66</v>
      </c>
      <c r="AO4457" s="13" t="s">
        <v>41853</v>
      </c>
      <c r="AP4457" s="13" t="s">
        <v>50</v>
      </c>
      <c r="AQ4457" s="21" t="s">
        <v>41854</v>
      </c>
      <c r="AR4457" s="13" t="s">
        <v>50</v>
      </c>
    </row>
    <row r="4458" spans="1:44" ht="15" thickBot="1">
      <c r="A4458" s="4" t="s">
        <v>41855</v>
      </c>
      <c r="B4458" s="7" t="s">
        <v>50</v>
      </c>
      <c r="C4458" s="6">
        <v>41275</v>
      </c>
      <c r="D4458" s="7" t="s">
        <v>45</v>
      </c>
      <c r="E4458" s="7" t="s">
        <v>46</v>
      </c>
      <c r="F4458" s="7" t="s">
        <v>70</v>
      </c>
      <c r="G4458" s="26" t="s">
        <v>54946</v>
      </c>
      <c r="H4458" s="7" t="s">
        <v>2020</v>
      </c>
      <c r="I4458" s="7" t="s">
        <v>50</v>
      </c>
      <c r="J4458" s="6">
        <v>45474</v>
      </c>
      <c r="K4458" s="7" t="s">
        <v>116</v>
      </c>
      <c r="L4458" s="7" t="s">
        <v>131</v>
      </c>
      <c r="M4458" s="7" t="s">
        <v>2838</v>
      </c>
      <c r="N4458" s="7" t="s">
        <v>18980</v>
      </c>
      <c r="O4458" s="7" t="s">
        <v>41856</v>
      </c>
      <c r="P4458" s="5">
        <v>9471</v>
      </c>
      <c r="Q4458" s="7" t="s">
        <v>135</v>
      </c>
      <c r="R4458" s="34" t="s">
        <v>41857</v>
      </c>
      <c r="S4458" s="34" t="s">
        <v>41858</v>
      </c>
      <c r="T4458" s="7" t="s">
        <v>41859</v>
      </c>
      <c r="U4458" s="7" t="s">
        <v>41860</v>
      </c>
      <c r="V4458" s="7">
        <v>2200000</v>
      </c>
      <c r="W4458" s="7" t="s">
        <v>139</v>
      </c>
      <c r="X4458" s="7">
        <v>2785628</v>
      </c>
      <c r="Y4458" s="7" t="s">
        <v>50</v>
      </c>
      <c r="Z4458" s="7">
        <v>7</v>
      </c>
      <c r="AA4458" s="7">
        <v>1600000</v>
      </c>
      <c r="AB4458" s="7" t="s">
        <v>139</v>
      </c>
      <c r="AC4458" s="7">
        <v>2018792</v>
      </c>
      <c r="AD4458" s="7" t="s">
        <v>178</v>
      </c>
      <c r="AE4458" s="7">
        <v>6150000</v>
      </c>
      <c r="AF4458" s="7" t="s">
        <v>139</v>
      </c>
      <c r="AG4458" s="7">
        <v>8574321</v>
      </c>
      <c r="AH4458" s="7">
        <v>9026000</v>
      </c>
      <c r="AI4458" s="7" t="s">
        <v>139</v>
      </c>
      <c r="AJ4458" s="7">
        <v>12483821</v>
      </c>
      <c r="AK4458" s="7" t="s">
        <v>41861</v>
      </c>
      <c r="AL4458" s="7" t="s">
        <v>50</v>
      </c>
      <c r="AM4458" s="7" t="s">
        <v>41862</v>
      </c>
      <c r="AN4458" s="7" t="s">
        <v>66</v>
      </c>
      <c r="AO4458" s="7" t="s">
        <v>41863</v>
      </c>
      <c r="AP4458" s="22" t="s">
        <v>41864</v>
      </c>
      <c r="AQ4458" s="7" t="s">
        <v>50</v>
      </c>
      <c r="AR4458" s="7" t="s">
        <v>50</v>
      </c>
    </row>
    <row r="4459" spans="1:44" ht="15" thickBot="1">
      <c r="A4459" s="10" t="s">
        <v>41865</v>
      </c>
      <c r="B4459" s="13" t="s">
        <v>50</v>
      </c>
      <c r="C4459" s="12">
        <v>41424</v>
      </c>
      <c r="D4459" s="13" t="s">
        <v>45</v>
      </c>
      <c r="E4459" s="13" t="s">
        <v>46</v>
      </c>
      <c r="F4459" s="13" t="s">
        <v>70</v>
      </c>
      <c r="G4459" s="13" t="s">
        <v>87</v>
      </c>
      <c r="H4459" s="13" t="s">
        <v>10716</v>
      </c>
      <c r="I4459" s="13" t="s">
        <v>50</v>
      </c>
      <c r="J4459" s="12">
        <v>45476</v>
      </c>
      <c r="K4459" s="13" t="s">
        <v>116</v>
      </c>
      <c r="L4459" s="13" t="s">
        <v>131</v>
      </c>
      <c r="M4459" s="13" t="s">
        <v>41866</v>
      </c>
      <c r="N4459" s="13" t="s">
        <v>41867</v>
      </c>
      <c r="O4459" s="13" t="s">
        <v>41868</v>
      </c>
      <c r="P4459" s="11">
        <v>9478</v>
      </c>
      <c r="Q4459" s="13" t="s">
        <v>360</v>
      </c>
      <c r="R4459" s="33" t="s">
        <v>41869</v>
      </c>
      <c r="S4459" s="33" t="s">
        <v>41870</v>
      </c>
      <c r="T4459" s="13" t="s">
        <v>41871</v>
      </c>
      <c r="U4459" s="13">
        <v>35312118800</v>
      </c>
      <c r="V4459" s="13">
        <v>1700000</v>
      </c>
      <c r="W4459" s="13" t="s">
        <v>209</v>
      </c>
      <c r="X4459" s="13">
        <v>1826487</v>
      </c>
      <c r="Y4459" s="13" t="s">
        <v>154</v>
      </c>
      <c r="Z4459" s="13">
        <v>2</v>
      </c>
      <c r="AA4459" s="13">
        <v>4500000</v>
      </c>
      <c r="AB4459" s="13" t="s">
        <v>209</v>
      </c>
      <c r="AC4459" s="13">
        <v>4832214</v>
      </c>
      <c r="AD4459" s="13" t="s">
        <v>241</v>
      </c>
      <c r="AE4459" s="13">
        <v>4500000</v>
      </c>
      <c r="AF4459" s="13" t="s">
        <v>209</v>
      </c>
      <c r="AG4459" s="13">
        <v>4832215</v>
      </c>
      <c r="AH4459" s="13">
        <v>6200000</v>
      </c>
      <c r="AI4459" s="13" t="s">
        <v>209</v>
      </c>
      <c r="AJ4459" s="13">
        <v>6658703</v>
      </c>
      <c r="AK4459" s="13" t="s">
        <v>41872</v>
      </c>
      <c r="AL4459" s="13" t="s">
        <v>50</v>
      </c>
      <c r="AM4459" s="13" t="s">
        <v>41873</v>
      </c>
      <c r="AN4459" s="13" t="s">
        <v>66</v>
      </c>
      <c r="AO4459" s="13" t="s">
        <v>41874</v>
      </c>
      <c r="AP4459" s="21" t="s">
        <v>41875</v>
      </c>
      <c r="AQ4459" s="13" t="s">
        <v>50</v>
      </c>
      <c r="AR4459" s="13" t="s">
        <v>50</v>
      </c>
    </row>
    <row r="4460" spans="1:44" ht="15" thickBot="1">
      <c r="A4460" s="4" t="s">
        <v>41876</v>
      </c>
      <c r="B4460" s="7" t="s">
        <v>50</v>
      </c>
      <c r="C4460" s="6">
        <v>41730</v>
      </c>
      <c r="D4460" s="7" t="s">
        <v>45</v>
      </c>
      <c r="E4460" s="7" t="s">
        <v>46</v>
      </c>
      <c r="F4460" s="7" t="s">
        <v>47</v>
      </c>
      <c r="G4460" s="27" t="s">
        <v>54945</v>
      </c>
      <c r="H4460" s="7" t="s">
        <v>2974</v>
      </c>
      <c r="I4460" s="7" t="s">
        <v>50</v>
      </c>
      <c r="J4460" s="6">
        <v>45475</v>
      </c>
      <c r="K4460" s="7" t="s">
        <v>116</v>
      </c>
      <c r="L4460" s="7" t="s">
        <v>62</v>
      </c>
      <c r="M4460" s="7" t="s">
        <v>41877</v>
      </c>
      <c r="N4460" s="7" t="s">
        <v>628</v>
      </c>
      <c r="O4460" s="7" t="s">
        <v>41878</v>
      </c>
      <c r="P4460" s="5">
        <v>9486</v>
      </c>
      <c r="Q4460" s="7" t="s">
        <v>630</v>
      </c>
      <c r="R4460" s="34" t="s">
        <v>41879</v>
      </c>
      <c r="S4460" s="34" t="s">
        <v>41880</v>
      </c>
      <c r="T4460" s="7" t="s">
        <v>41881</v>
      </c>
      <c r="U4460" s="7" t="s">
        <v>41882</v>
      </c>
      <c r="V4460" s="7">
        <v>1250000</v>
      </c>
      <c r="W4460" s="7" t="s">
        <v>60</v>
      </c>
      <c r="X4460" s="7">
        <v>1250000</v>
      </c>
      <c r="Y4460" s="7" t="s">
        <v>61</v>
      </c>
      <c r="Z4460" s="7">
        <v>3</v>
      </c>
      <c r="AA4460" s="7">
        <v>1250000</v>
      </c>
      <c r="AB4460" s="7" t="s">
        <v>60</v>
      </c>
      <c r="AC4460" s="7">
        <v>1250000</v>
      </c>
      <c r="AD4460" s="7" t="s">
        <v>62</v>
      </c>
      <c r="AE4460" s="7">
        <v>2750000</v>
      </c>
      <c r="AF4460" s="7" t="s">
        <v>60</v>
      </c>
      <c r="AG4460" s="7">
        <v>2750000</v>
      </c>
      <c r="AH4460" s="7">
        <v>3750000</v>
      </c>
      <c r="AI4460" s="7" t="s">
        <v>60</v>
      </c>
      <c r="AJ4460" s="7">
        <v>3750000</v>
      </c>
      <c r="AK4460" s="7" t="s">
        <v>41883</v>
      </c>
      <c r="AL4460" s="7" t="s">
        <v>41884</v>
      </c>
      <c r="AM4460" s="7" t="s">
        <v>41885</v>
      </c>
      <c r="AN4460" s="7" t="s">
        <v>66</v>
      </c>
      <c r="AO4460" s="7" t="s">
        <v>41886</v>
      </c>
      <c r="AP4460" s="22" t="s">
        <v>41887</v>
      </c>
      <c r="AQ4460" s="7" t="s">
        <v>50</v>
      </c>
      <c r="AR4460" s="7" t="s">
        <v>50</v>
      </c>
    </row>
    <row r="4461" spans="1:44" ht="15" thickBot="1">
      <c r="A4461" s="10" t="s">
        <v>41888</v>
      </c>
      <c r="B4461" s="13" t="s">
        <v>50</v>
      </c>
      <c r="C4461" s="12">
        <v>43831</v>
      </c>
      <c r="D4461" s="13" t="s">
        <v>45</v>
      </c>
      <c r="E4461" s="13" t="s">
        <v>46</v>
      </c>
      <c r="F4461" s="13" t="s">
        <v>70</v>
      </c>
      <c r="G4461" s="27" t="s">
        <v>54945</v>
      </c>
      <c r="H4461" s="13" t="s">
        <v>50</v>
      </c>
      <c r="I4461" s="13" t="s">
        <v>50</v>
      </c>
      <c r="J4461" s="12">
        <v>45481</v>
      </c>
      <c r="K4461" s="13" t="s">
        <v>50</v>
      </c>
      <c r="L4461" s="13" t="s">
        <v>467</v>
      </c>
      <c r="M4461" s="13" t="s">
        <v>41889</v>
      </c>
      <c r="N4461" s="13" t="s">
        <v>75</v>
      </c>
      <c r="O4461" s="13" t="s">
        <v>41890</v>
      </c>
      <c r="P4461" s="11">
        <v>9490</v>
      </c>
      <c r="Q4461" s="13" t="s">
        <v>77</v>
      </c>
      <c r="R4461" s="33" t="s">
        <v>41891</v>
      </c>
      <c r="S4461" s="33" t="s">
        <v>41892</v>
      </c>
      <c r="T4461" s="13" t="s">
        <v>41893</v>
      </c>
      <c r="U4461" s="13" t="s">
        <v>41894</v>
      </c>
      <c r="V4461" s="13">
        <v>9800000</v>
      </c>
      <c r="W4461" s="13" t="s">
        <v>60</v>
      </c>
      <c r="X4461" s="13">
        <v>9800000</v>
      </c>
      <c r="Y4461" s="13" t="s">
        <v>467</v>
      </c>
      <c r="Z4461" s="13">
        <v>3</v>
      </c>
      <c r="AA4461" s="13">
        <v>9800000</v>
      </c>
      <c r="AB4461" s="13" t="s">
        <v>60</v>
      </c>
      <c r="AC4461" s="13">
        <v>9800000</v>
      </c>
      <c r="AD4461" s="13" t="s">
        <v>467</v>
      </c>
      <c r="AE4461" s="13">
        <v>11650000</v>
      </c>
      <c r="AF4461" s="13" t="s">
        <v>60</v>
      </c>
      <c r="AG4461" s="13">
        <v>11650000</v>
      </c>
      <c r="AH4461" s="13">
        <v>11650000</v>
      </c>
      <c r="AI4461" s="13" t="s">
        <v>60</v>
      </c>
      <c r="AJ4461" s="13">
        <v>11650000</v>
      </c>
      <c r="AK4461" s="13" t="s">
        <v>41895</v>
      </c>
      <c r="AL4461" s="13" t="s">
        <v>50</v>
      </c>
      <c r="AM4461" s="13" t="s">
        <v>41896</v>
      </c>
      <c r="AN4461" s="13" t="s">
        <v>66</v>
      </c>
      <c r="AO4461" s="13" t="s">
        <v>41897</v>
      </c>
      <c r="AP4461" s="21" t="s">
        <v>41898</v>
      </c>
      <c r="AQ4461" s="13" t="s">
        <v>50</v>
      </c>
      <c r="AR4461" s="13" t="s">
        <v>50</v>
      </c>
    </row>
    <row r="4462" spans="1:44" ht="15" thickBot="1">
      <c r="A4462" s="4" t="s">
        <v>41899</v>
      </c>
      <c r="B4462" s="7" t="s">
        <v>50</v>
      </c>
      <c r="C4462" s="6">
        <v>42736</v>
      </c>
      <c r="D4462" s="7" t="s">
        <v>45</v>
      </c>
      <c r="E4462" s="7" t="s">
        <v>46</v>
      </c>
      <c r="F4462" s="7" t="s">
        <v>70</v>
      </c>
      <c r="G4462" s="26" t="s">
        <v>54946</v>
      </c>
      <c r="H4462" s="7" t="s">
        <v>41900</v>
      </c>
      <c r="I4462" s="7" t="s">
        <v>50</v>
      </c>
      <c r="J4462" s="6">
        <v>45482</v>
      </c>
      <c r="K4462" s="7" t="s">
        <v>116</v>
      </c>
      <c r="L4462" s="7" t="s">
        <v>241</v>
      </c>
      <c r="M4462" s="7" t="s">
        <v>41901</v>
      </c>
      <c r="N4462" s="7" t="s">
        <v>18632</v>
      </c>
      <c r="O4462" s="7" t="s">
        <v>41902</v>
      </c>
      <c r="P4462" s="5">
        <v>9533</v>
      </c>
      <c r="Q4462" s="7" t="s">
        <v>56</v>
      </c>
      <c r="R4462" s="34" t="s">
        <v>41903</v>
      </c>
      <c r="S4462" s="34" t="s">
        <v>41904</v>
      </c>
      <c r="T4462" s="7" t="s">
        <v>27357</v>
      </c>
      <c r="U4462" s="7" t="s">
        <v>50</v>
      </c>
      <c r="V4462" s="7">
        <v>18000000</v>
      </c>
      <c r="W4462" s="7" t="s">
        <v>60</v>
      </c>
      <c r="X4462" s="7">
        <v>18000000</v>
      </c>
      <c r="Y4462" s="7" t="s">
        <v>154</v>
      </c>
      <c r="Z4462" s="7">
        <v>12</v>
      </c>
      <c r="AA4462" s="7">
        <v>18000000</v>
      </c>
      <c r="AB4462" s="7" t="s">
        <v>60</v>
      </c>
      <c r="AC4462" s="7">
        <v>18000000</v>
      </c>
      <c r="AD4462" s="7" t="s">
        <v>241</v>
      </c>
      <c r="AE4462" s="7">
        <v>25700000</v>
      </c>
      <c r="AF4462" s="7" t="s">
        <v>60</v>
      </c>
      <c r="AG4462" s="7">
        <v>25700000</v>
      </c>
      <c r="AH4462" s="7">
        <v>26000000</v>
      </c>
      <c r="AI4462" s="7" t="s">
        <v>60</v>
      </c>
      <c r="AJ4462" s="7">
        <v>26000000</v>
      </c>
      <c r="AK4462" s="7" t="s">
        <v>41905</v>
      </c>
      <c r="AL4462" s="7" t="s">
        <v>50</v>
      </c>
      <c r="AM4462" s="7" t="s">
        <v>27356</v>
      </c>
      <c r="AN4462" s="7" t="s">
        <v>66</v>
      </c>
      <c r="AO4462" s="7" t="s">
        <v>27357</v>
      </c>
      <c r="AP4462" s="22" t="s">
        <v>27358</v>
      </c>
      <c r="AQ4462" s="7" t="s">
        <v>50</v>
      </c>
      <c r="AR4462" s="7" t="s">
        <v>50</v>
      </c>
    </row>
    <row r="4463" spans="1:44" ht="15" thickBot="1">
      <c r="A4463" s="10" t="s">
        <v>41906</v>
      </c>
      <c r="B4463" s="13" t="s">
        <v>50</v>
      </c>
      <c r="C4463" s="12">
        <v>44927</v>
      </c>
      <c r="D4463" s="13" t="s">
        <v>45</v>
      </c>
      <c r="E4463" s="13" t="s">
        <v>46</v>
      </c>
      <c r="F4463" s="13" t="s">
        <v>70</v>
      </c>
      <c r="G4463" s="27" t="s">
        <v>54945</v>
      </c>
      <c r="H4463" s="13" t="s">
        <v>50</v>
      </c>
      <c r="I4463" s="13" t="s">
        <v>50</v>
      </c>
      <c r="J4463" s="12">
        <v>45474</v>
      </c>
      <c r="K4463" s="13" t="s">
        <v>50</v>
      </c>
      <c r="L4463" s="13" t="s">
        <v>241</v>
      </c>
      <c r="M4463" s="13" t="s">
        <v>41907</v>
      </c>
      <c r="N4463" s="13" t="s">
        <v>307</v>
      </c>
      <c r="O4463" s="13" t="s">
        <v>41908</v>
      </c>
      <c r="P4463" s="11">
        <v>9706</v>
      </c>
      <c r="Q4463" s="13" t="s">
        <v>245</v>
      </c>
      <c r="R4463" s="33" t="s">
        <v>41909</v>
      </c>
      <c r="S4463" s="33" t="s">
        <v>41910</v>
      </c>
      <c r="T4463" s="13" t="s">
        <v>41911</v>
      </c>
      <c r="U4463" s="13" t="s">
        <v>50</v>
      </c>
      <c r="V4463" s="13">
        <v>423000000</v>
      </c>
      <c r="W4463" s="13" t="s">
        <v>250</v>
      </c>
      <c r="X4463" s="13">
        <v>5071382</v>
      </c>
      <c r="Y4463" s="13" t="s">
        <v>154</v>
      </c>
      <c r="Z4463" s="13">
        <v>1</v>
      </c>
      <c r="AA4463" s="13">
        <v>423000000</v>
      </c>
      <c r="AB4463" s="13" t="s">
        <v>250</v>
      </c>
      <c r="AC4463" s="13">
        <v>5071382</v>
      </c>
      <c r="AD4463" s="13" t="s">
        <v>241</v>
      </c>
      <c r="AE4463" s="13">
        <v>423000000</v>
      </c>
      <c r="AF4463" s="13" t="s">
        <v>250</v>
      </c>
      <c r="AG4463" s="13">
        <v>5071383</v>
      </c>
      <c r="AH4463" s="13">
        <v>423000000</v>
      </c>
      <c r="AI4463" s="13" t="s">
        <v>250</v>
      </c>
      <c r="AJ4463" s="13">
        <v>5071383</v>
      </c>
      <c r="AK4463" s="13" t="s">
        <v>21605</v>
      </c>
      <c r="AL4463" s="13" t="s">
        <v>50</v>
      </c>
      <c r="AM4463" s="13" t="s">
        <v>41912</v>
      </c>
      <c r="AN4463" s="13" t="s">
        <v>253</v>
      </c>
      <c r="AO4463" s="13" t="s">
        <v>41913</v>
      </c>
      <c r="AP4463" s="21" t="s">
        <v>41914</v>
      </c>
      <c r="AQ4463" s="13" t="s">
        <v>50</v>
      </c>
      <c r="AR4463" s="13" t="s">
        <v>50</v>
      </c>
    </row>
    <row r="4464" spans="1:44" ht="15" thickBot="1">
      <c r="A4464" s="4" t="s">
        <v>41915</v>
      </c>
      <c r="B4464" s="7" t="s">
        <v>50</v>
      </c>
      <c r="C4464" s="6">
        <v>44682</v>
      </c>
      <c r="D4464" s="7" t="s">
        <v>45</v>
      </c>
      <c r="E4464" s="7" t="s">
        <v>46</v>
      </c>
      <c r="F4464" s="7" t="s">
        <v>70</v>
      </c>
      <c r="G4464" s="26" t="s">
        <v>54946</v>
      </c>
      <c r="H4464" s="7" t="s">
        <v>50</v>
      </c>
      <c r="I4464" s="7" t="s">
        <v>50</v>
      </c>
      <c r="J4464" s="6">
        <v>45474</v>
      </c>
      <c r="K4464" s="7" t="s">
        <v>50</v>
      </c>
      <c r="L4464" s="7" t="s">
        <v>467</v>
      </c>
      <c r="M4464" s="7" t="s">
        <v>41916</v>
      </c>
      <c r="N4464" s="7" t="s">
        <v>1114</v>
      </c>
      <c r="O4464" s="7" t="s">
        <v>41917</v>
      </c>
      <c r="P4464" s="5">
        <v>9773</v>
      </c>
      <c r="Q4464" s="7" t="s">
        <v>1116</v>
      </c>
      <c r="R4464" s="28" t="s">
        <v>41918</v>
      </c>
      <c r="S4464" s="34" t="s">
        <v>41919</v>
      </c>
      <c r="T4464" s="7" t="s">
        <v>41920</v>
      </c>
      <c r="U4464" s="7" t="s">
        <v>50</v>
      </c>
      <c r="V4464" s="7">
        <v>4979993</v>
      </c>
      <c r="W4464" s="7" t="s">
        <v>60</v>
      </c>
      <c r="X4464" s="7">
        <v>4979993</v>
      </c>
      <c r="Y4464" s="7" t="s">
        <v>467</v>
      </c>
      <c r="Z4464" s="7">
        <v>2</v>
      </c>
      <c r="AA4464" s="7">
        <v>4979993</v>
      </c>
      <c r="AB4464" s="7" t="s">
        <v>60</v>
      </c>
      <c r="AC4464" s="7">
        <v>4979993</v>
      </c>
      <c r="AD4464" s="7" t="s">
        <v>467</v>
      </c>
      <c r="AE4464" s="7">
        <v>5459993</v>
      </c>
      <c r="AF4464" s="7" t="s">
        <v>60</v>
      </c>
      <c r="AG4464" s="7">
        <v>5459993</v>
      </c>
      <c r="AH4464" s="7">
        <v>5459993</v>
      </c>
      <c r="AI4464" s="7" t="s">
        <v>60</v>
      </c>
      <c r="AJ4464" s="7">
        <v>5459993</v>
      </c>
      <c r="AK4464" s="7" t="s">
        <v>4115</v>
      </c>
      <c r="AL4464" s="7" t="s">
        <v>50</v>
      </c>
      <c r="AM4464" s="7" t="s">
        <v>41921</v>
      </c>
      <c r="AN4464" s="7" t="s">
        <v>66</v>
      </c>
      <c r="AO4464" s="7" t="s">
        <v>41920</v>
      </c>
      <c r="AP4464" s="22" t="s">
        <v>41922</v>
      </c>
      <c r="AQ4464" s="7" t="s">
        <v>50</v>
      </c>
      <c r="AR4464" s="7" t="s">
        <v>50</v>
      </c>
    </row>
    <row r="4465" spans="1:44" ht="15" thickBot="1">
      <c r="A4465" s="10" t="s">
        <v>41923</v>
      </c>
      <c r="B4465" s="13" t="s">
        <v>50</v>
      </c>
      <c r="C4465" s="12">
        <v>29053</v>
      </c>
      <c r="D4465" s="13" t="s">
        <v>45</v>
      </c>
      <c r="E4465" s="13" t="s">
        <v>46</v>
      </c>
      <c r="F4465" s="13" t="s">
        <v>70</v>
      </c>
      <c r="G4465" s="13" t="s">
        <v>160</v>
      </c>
      <c r="H4465" s="13" t="s">
        <v>49</v>
      </c>
      <c r="I4465" s="13" t="s">
        <v>50</v>
      </c>
      <c r="J4465" s="12">
        <v>45482</v>
      </c>
      <c r="K4465" s="13" t="s">
        <v>161</v>
      </c>
      <c r="L4465" s="13" t="s">
        <v>52</v>
      </c>
      <c r="M4465" s="13" t="s">
        <v>5507</v>
      </c>
      <c r="N4465" s="13" t="s">
        <v>7606</v>
      </c>
      <c r="O4465" s="13" t="s">
        <v>41924</v>
      </c>
      <c r="P4465" s="11">
        <v>9877</v>
      </c>
      <c r="Q4465" s="13" t="s">
        <v>77</v>
      </c>
      <c r="R4465" s="33" t="s">
        <v>41925</v>
      </c>
      <c r="S4465" s="33" t="s">
        <v>41926</v>
      </c>
      <c r="T4465" s="13" t="s">
        <v>41927</v>
      </c>
      <c r="U4465" s="13" t="s">
        <v>41928</v>
      </c>
      <c r="V4465" s="13">
        <v>99500000</v>
      </c>
      <c r="W4465" s="13" t="s">
        <v>60</v>
      </c>
      <c r="X4465" s="13">
        <v>99500000</v>
      </c>
      <c r="Y4465" s="13" t="s">
        <v>50</v>
      </c>
      <c r="Z4465" s="13">
        <v>3</v>
      </c>
      <c r="AA4465" s="13" t="s">
        <v>50</v>
      </c>
      <c r="AB4465" s="13" t="s">
        <v>50</v>
      </c>
      <c r="AC4465" s="13" t="s">
        <v>50</v>
      </c>
      <c r="AD4465" s="13" t="s">
        <v>50</v>
      </c>
      <c r="AE4465" s="13" t="s">
        <v>50</v>
      </c>
      <c r="AF4465" s="13" t="s">
        <v>50</v>
      </c>
      <c r="AG4465" s="13" t="s">
        <v>50</v>
      </c>
      <c r="AH4465" s="13">
        <v>183392000</v>
      </c>
      <c r="AI4465" s="13" t="s">
        <v>60</v>
      </c>
      <c r="AJ4465" s="13">
        <v>183392000</v>
      </c>
      <c r="AK4465" s="13" t="s">
        <v>41929</v>
      </c>
      <c r="AL4465" s="13" t="s">
        <v>50</v>
      </c>
      <c r="AM4465" s="13" t="s">
        <v>41930</v>
      </c>
      <c r="AN4465" s="13" t="s">
        <v>66</v>
      </c>
      <c r="AO4465" s="13" t="s">
        <v>41931</v>
      </c>
      <c r="AP4465" s="21" t="s">
        <v>41932</v>
      </c>
      <c r="AQ4465" s="13" t="s">
        <v>50</v>
      </c>
      <c r="AR4465" s="13" t="s">
        <v>50</v>
      </c>
    </row>
    <row r="4466" spans="1:44" ht="15" thickBot="1">
      <c r="A4466" s="4" t="s">
        <v>41933</v>
      </c>
      <c r="B4466" s="7" t="s">
        <v>50</v>
      </c>
      <c r="C4466" s="6">
        <v>43466</v>
      </c>
      <c r="D4466" s="7" t="s">
        <v>45</v>
      </c>
      <c r="E4466" s="7" t="s">
        <v>46</v>
      </c>
      <c r="F4466" s="7" t="s">
        <v>70</v>
      </c>
      <c r="G4466" s="7" t="s">
        <v>87</v>
      </c>
      <c r="H4466" s="7" t="s">
        <v>341</v>
      </c>
      <c r="I4466" s="7" t="s">
        <v>50</v>
      </c>
      <c r="J4466" s="6">
        <v>45475</v>
      </c>
      <c r="K4466" s="7" t="s">
        <v>89</v>
      </c>
      <c r="L4466" s="7" t="s">
        <v>178</v>
      </c>
      <c r="M4466" s="7" t="s">
        <v>41934</v>
      </c>
      <c r="N4466" s="7" t="s">
        <v>668</v>
      </c>
      <c r="O4466" s="7" t="s">
        <v>41935</v>
      </c>
      <c r="P4466" s="5">
        <v>10060</v>
      </c>
      <c r="Q4466" s="7" t="s">
        <v>670</v>
      </c>
      <c r="R4466" s="34" t="s">
        <v>41936</v>
      </c>
      <c r="S4466" s="34" t="s">
        <v>41937</v>
      </c>
      <c r="T4466" s="7" t="s">
        <v>41938</v>
      </c>
      <c r="U4466" s="7" t="s">
        <v>50</v>
      </c>
      <c r="V4466" s="7">
        <v>12000000</v>
      </c>
      <c r="W4466" s="7" t="s">
        <v>60</v>
      </c>
      <c r="X4466" s="7">
        <v>12000000</v>
      </c>
      <c r="Y4466" s="7" t="s">
        <v>50</v>
      </c>
      <c r="Z4466" s="7">
        <v>4</v>
      </c>
      <c r="AA4466" s="7">
        <v>12000000</v>
      </c>
      <c r="AB4466" s="7" t="s">
        <v>60</v>
      </c>
      <c r="AC4466" s="7">
        <v>12000000</v>
      </c>
      <c r="AD4466" s="7" t="s">
        <v>178</v>
      </c>
      <c r="AE4466" s="7">
        <v>42500000</v>
      </c>
      <c r="AF4466" s="7" t="s">
        <v>60</v>
      </c>
      <c r="AG4466" s="7">
        <v>42500000</v>
      </c>
      <c r="AH4466" s="7">
        <v>42500000</v>
      </c>
      <c r="AI4466" s="7" t="s">
        <v>60</v>
      </c>
      <c r="AJ4466" s="7">
        <v>42500000</v>
      </c>
      <c r="AK4466" s="7" t="s">
        <v>41939</v>
      </c>
      <c r="AL4466" s="7" t="s">
        <v>50</v>
      </c>
      <c r="AM4466" s="7" t="s">
        <v>41940</v>
      </c>
      <c r="AN4466" s="7" t="s">
        <v>66</v>
      </c>
      <c r="AO4466" s="7" t="s">
        <v>41941</v>
      </c>
      <c r="AP4466" s="22" t="s">
        <v>41942</v>
      </c>
      <c r="AQ4466" s="7" t="s">
        <v>50</v>
      </c>
      <c r="AR4466" s="7" t="s">
        <v>50</v>
      </c>
    </row>
    <row r="4467" spans="1:44" ht="15" thickBot="1">
      <c r="A4467" s="10" t="s">
        <v>41943</v>
      </c>
      <c r="B4467" s="13" t="s">
        <v>50</v>
      </c>
      <c r="C4467" s="12">
        <v>44197</v>
      </c>
      <c r="D4467" s="13" t="s">
        <v>45</v>
      </c>
      <c r="E4467" s="13" t="s">
        <v>46</v>
      </c>
      <c r="F4467" s="13" t="s">
        <v>70</v>
      </c>
      <c r="G4467" s="26" t="s">
        <v>54946</v>
      </c>
      <c r="H4467" s="13" t="s">
        <v>50</v>
      </c>
      <c r="I4467" s="13" t="s">
        <v>50</v>
      </c>
      <c r="J4467" s="12">
        <v>45474</v>
      </c>
      <c r="K4467" s="13" t="s">
        <v>50</v>
      </c>
      <c r="L4467" s="13" t="s">
        <v>467</v>
      </c>
      <c r="M4467" s="13" t="s">
        <v>41944</v>
      </c>
      <c r="N4467" s="13" t="s">
        <v>1856</v>
      </c>
      <c r="O4467" s="13" t="s">
        <v>41945</v>
      </c>
      <c r="P4467" s="11">
        <v>10076</v>
      </c>
      <c r="Q4467" s="13" t="s">
        <v>920</v>
      </c>
      <c r="R4467" s="33" t="s">
        <v>41946</v>
      </c>
      <c r="S4467" s="33" t="s">
        <v>41947</v>
      </c>
      <c r="T4467" s="13" t="s">
        <v>41948</v>
      </c>
      <c r="U4467" s="13" t="s">
        <v>50</v>
      </c>
      <c r="V4467" s="13" t="s">
        <v>50</v>
      </c>
      <c r="W4467" s="13" t="s">
        <v>50</v>
      </c>
      <c r="X4467" s="13" t="s">
        <v>50</v>
      </c>
      <c r="Y4467" s="13" t="s">
        <v>467</v>
      </c>
      <c r="Z4467" s="13">
        <v>4</v>
      </c>
      <c r="AA4467" s="13" t="s">
        <v>50</v>
      </c>
      <c r="AB4467" s="13" t="s">
        <v>50</v>
      </c>
      <c r="AC4467" s="13" t="s">
        <v>50</v>
      </c>
      <c r="AD4467" s="13" t="s">
        <v>467</v>
      </c>
      <c r="AE4467" s="13" t="s">
        <v>50</v>
      </c>
      <c r="AF4467" s="13" t="s">
        <v>50</v>
      </c>
      <c r="AG4467" s="13" t="s">
        <v>50</v>
      </c>
      <c r="AH4467" s="13">
        <v>2300000</v>
      </c>
      <c r="AI4467" s="13" t="s">
        <v>209</v>
      </c>
      <c r="AJ4467" s="13">
        <v>2425288</v>
      </c>
      <c r="AK4467" s="13" t="s">
        <v>41949</v>
      </c>
      <c r="AL4467" s="13" t="s">
        <v>50</v>
      </c>
      <c r="AM4467" s="13" t="s">
        <v>41950</v>
      </c>
      <c r="AN4467" s="13" t="s">
        <v>66</v>
      </c>
      <c r="AO4467" s="13" t="s">
        <v>41951</v>
      </c>
      <c r="AP4467" s="21" t="s">
        <v>41952</v>
      </c>
      <c r="AQ4467" s="13" t="s">
        <v>50</v>
      </c>
      <c r="AR4467" s="13" t="s">
        <v>50</v>
      </c>
    </row>
    <row r="4468" spans="1:44" ht="15" thickBot="1">
      <c r="A4468" s="4" t="s">
        <v>41953</v>
      </c>
      <c r="B4468" s="7" t="s">
        <v>50</v>
      </c>
      <c r="C4468" s="6">
        <v>44562</v>
      </c>
      <c r="D4468" s="7" t="s">
        <v>45</v>
      </c>
      <c r="E4468" s="7" t="s">
        <v>46</v>
      </c>
      <c r="F4468" s="7" t="s">
        <v>70</v>
      </c>
      <c r="G4468" s="27" t="s">
        <v>54945</v>
      </c>
      <c r="H4468" s="7" t="s">
        <v>2836</v>
      </c>
      <c r="I4468" s="7" t="s">
        <v>50</v>
      </c>
      <c r="J4468" s="6">
        <v>45475</v>
      </c>
      <c r="K4468" s="7" t="s">
        <v>50</v>
      </c>
      <c r="L4468" s="7" t="s">
        <v>467</v>
      </c>
      <c r="M4468" s="7" t="s">
        <v>41954</v>
      </c>
      <c r="N4468" s="7" t="s">
        <v>1114</v>
      </c>
      <c r="O4468" s="7" t="s">
        <v>41955</v>
      </c>
      <c r="P4468" s="5">
        <v>10216</v>
      </c>
      <c r="Q4468" s="7" t="s">
        <v>1116</v>
      </c>
      <c r="R4468" s="34" t="s">
        <v>41956</v>
      </c>
      <c r="S4468" s="34" t="s">
        <v>41957</v>
      </c>
      <c r="T4468" s="7" t="s">
        <v>50</v>
      </c>
      <c r="U4468" s="7" t="s">
        <v>41958</v>
      </c>
      <c r="V4468" s="7">
        <v>3000000</v>
      </c>
      <c r="W4468" s="7" t="s">
        <v>60</v>
      </c>
      <c r="X4468" s="7">
        <v>3000000</v>
      </c>
      <c r="Y4468" s="7" t="s">
        <v>467</v>
      </c>
      <c r="Z4468" s="7">
        <v>1</v>
      </c>
      <c r="AA4468" s="7">
        <v>3000000</v>
      </c>
      <c r="AB4468" s="7" t="s">
        <v>60</v>
      </c>
      <c r="AC4468" s="7">
        <v>3000000</v>
      </c>
      <c r="AD4468" s="7" t="s">
        <v>467</v>
      </c>
      <c r="AE4468" s="7">
        <v>3000000</v>
      </c>
      <c r="AF4468" s="7" t="s">
        <v>60</v>
      </c>
      <c r="AG4468" s="7">
        <v>3000000</v>
      </c>
      <c r="AH4468" s="7">
        <v>3000000</v>
      </c>
      <c r="AI4468" s="7" t="s">
        <v>60</v>
      </c>
      <c r="AJ4468" s="7">
        <v>3000000</v>
      </c>
      <c r="AK4468" s="7" t="s">
        <v>41959</v>
      </c>
      <c r="AL4468" s="7" t="s">
        <v>50</v>
      </c>
      <c r="AM4468" s="7" t="s">
        <v>41960</v>
      </c>
      <c r="AN4468" s="7" t="s">
        <v>66</v>
      </c>
      <c r="AO4468" s="7" t="s">
        <v>41961</v>
      </c>
      <c r="AP4468" s="22" t="s">
        <v>41962</v>
      </c>
      <c r="AQ4468" s="7" t="s">
        <v>50</v>
      </c>
      <c r="AR4468" s="7" t="s">
        <v>50</v>
      </c>
    </row>
    <row r="4469" spans="1:44" ht="15" thickBot="1">
      <c r="A4469" s="10" t="s">
        <v>41963</v>
      </c>
      <c r="B4469" s="13" t="s">
        <v>50</v>
      </c>
      <c r="C4469" s="12">
        <v>44927</v>
      </c>
      <c r="D4469" s="13" t="s">
        <v>45</v>
      </c>
      <c r="E4469" s="13" t="s">
        <v>46</v>
      </c>
      <c r="F4469" s="13" t="s">
        <v>70</v>
      </c>
      <c r="G4469" s="27" t="s">
        <v>54945</v>
      </c>
      <c r="H4469" s="13" t="s">
        <v>50</v>
      </c>
      <c r="I4469" s="13" t="s">
        <v>50</v>
      </c>
      <c r="J4469" s="12">
        <v>45474</v>
      </c>
      <c r="K4469" s="13" t="s">
        <v>50</v>
      </c>
      <c r="L4469" s="13" t="s">
        <v>467</v>
      </c>
      <c r="M4469" s="13" t="s">
        <v>17462</v>
      </c>
      <c r="N4469" s="13" t="s">
        <v>180</v>
      </c>
      <c r="O4469" s="13" t="s">
        <v>41964</v>
      </c>
      <c r="P4469" s="11">
        <v>10323</v>
      </c>
      <c r="Q4469" s="13" t="s">
        <v>120</v>
      </c>
      <c r="R4469" s="33" t="s">
        <v>41965</v>
      </c>
      <c r="S4469" s="33" t="s">
        <v>41966</v>
      </c>
      <c r="T4469" s="13" t="s">
        <v>50</v>
      </c>
      <c r="U4469" s="13" t="s">
        <v>50</v>
      </c>
      <c r="V4469" s="13" t="s">
        <v>50</v>
      </c>
      <c r="W4469" s="13" t="s">
        <v>50</v>
      </c>
      <c r="X4469" s="13" t="s">
        <v>50</v>
      </c>
      <c r="Y4469" s="13" t="s">
        <v>467</v>
      </c>
      <c r="Z4469" s="13">
        <v>3</v>
      </c>
      <c r="AA4469" s="13" t="s">
        <v>50</v>
      </c>
      <c r="AB4469" s="13" t="s">
        <v>50</v>
      </c>
      <c r="AC4469" s="13" t="s">
        <v>50</v>
      </c>
      <c r="AD4469" s="13" t="s">
        <v>467</v>
      </c>
      <c r="AE4469" s="13">
        <v>500000</v>
      </c>
      <c r="AF4469" s="13" t="s">
        <v>60</v>
      </c>
      <c r="AG4469" s="13">
        <v>500000</v>
      </c>
      <c r="AH4469" s="13">
        <v>500000</v>
      </c>
      <c r="AI4469" s="13" t="s">
        <v>60</v>
      </c>
      <c r="AJ4469" s="13">
        <v>500000</v>
      </c>
      <c r="AK4469" s="13" t="s">
        <v>41967</v>
      </c>
      <c r="AL4469" s="13" t="s">
        <v>50</v>
      </c>
      <c r="AM4469" s="13" t="s">
        <v>41968</v>
      </c>
      <c r="AN4469" s="13" t="s">
        <v>66</v>
      </c>
      <c r="AO4469" s="13" t="s">
        <v>41969</v>
      </c>
      <c r="AP4469" s="21" t="s">
        <v>41970</v>
      </c>
      <c r="AQ4469" s="13" t="s">
        <v>50</v>
      </c>
      <c r="AR4469" s="13" t="s">
        <v>50</v>
      </c>
    </row>
    <row r="4470" spans="1:44" ht="15" thickBot="1">
      <c r="A4470" s="4" t="s">
        <v>41971</v>
      </c>
      <c r="B4470" s="7" t="s">
        <v>50</v>
      </c>
      <c r="C4470" s="6">
        <v>43468</v>
      </c>
      <c r="D4470" s="7" t="s">
        <v>45</v>
      </c>
      <c r="E4470" s="7" t="s">
        <v>46</v>
      </c>
      <c r="F4470" s="7" t="s">
        <v>70</v>
      </c>
      <c r="G4470" s="26" t="s">
        <v>54946</v>
      </c>
      <c r="H4470" s="7" t="s">
        <v>41972</v>
      </c>
      <c r="I4470" s="7" t="s">
        <v>50</v>
      </c>
      <c r="J4470" s="6">
        <v>45476</v>
      </c>
      <c r="K4470" s="7" t="s">
        <v>116</v>
      </c>
      <c r="L4470" s="7" t="s">
        <v>178</v>
      </c>
      <c r="M4470" s="7" t="s">
        <v>41973</v>
      </c>
      <c r="N4470" s="7" t="s">
        <v>41974</v>
      </c>
      <c r="O4470" s="7" t="s">
        <v>41975</v>
      </c>
      <c r="P4470" s="5">
        <v>10450</v>
      </c>
      <c r="Q4470" s="7" t="s">
        <v>166</v>
      </c>
      <c r="R4470" s="34" t="s">
        <v>41976</v>
      </c>
      <c r="S4470" s="34" t="s">
        <v>41977</v>
      </c>
      <c r="T4470" s="7" t="s">
        <v>41978</v>
      </c>
      <c r="U4470" s="7">
        <v>4103103006</v>
      </c>
      <c r="V4470" s="7">
        <v>2450047</v>
      </c>
      <c r="W4470" s="7" t="s">
        <v>60</v>
      </c>
      <c r="X4470" s="7">
        <v>2450047</v>
      </c>
      <c r="Y4470" s="7" t="s">
        <v>50</v>
      </c>
      <c r="Z4470" s="7">
        <v>3</v>
      </c>
      <c r="AA4470" s="7">
        <v>2450047</v>
      </c>
      <c r="AB4470" s="7" t="s">
        <v>60</v>
      </c>
      <c r="AC4470" s="7">
        <v>2450047</v>
      </c>
      <c r="AD4470" s="7" t="s">
        <v>178</v>
      </c>
      <c r="AE4470" s="7">
        <v>4450047</v>
      </c>
      <c r="AF4470" s="7" t="s">
        <v>60</v>
      </c>
      <c r="AG4470" s="7">
        <v>4450047</v>
      </c>
      <c r="AH4470" s="7">
        <v>4450047</v>
      </c>
      <c r="AI4470" s="7" t="s">
        <v>60</v>
      </c>
      <c r="AJ4470" s="7">
        <v>4450047</v>
      </c>
      <c r="AK4470" s="7" t="s">
        <v>41979</v>
      </c>
      <c r="AL4470" s="7" t="s">
        <v>50</v>
      </c>
      <c r="AM4470" s="7" t="s">
        <v>41980</v>
      </c>
      <c r="AN4470" s="7" t="s">
        <v>66</v>
      </c>
      <c r="AO4470" s="7" t="s">
        <v>41978</v>
      </c>
      <c r="AP4470" s="22" t="s">
        <v>41981</v>
      </c>
      <c r="AQ4470" s="7" t="s">
        <v>50</v>
      </c>
      <c r="AR4470" s="7" t="s">
        <v>50</v>
      </c>
    </row>
    <row r="4471" spans="1:44" ht="15" thickBot="1">
      <c r="A4471" s="10" t="s">
        <v>41982</v>
      </c>
      <c r="B4471" s="13" t="s">
        <v>50</v>
      </c>
      <c r="C4471" s="12">
        <v>32874</v>
      </c>
      <c r="D4471" s="13" t="s">
        <v>45</v>
      </c>
      <c r="E4471" s="13" t="s">
        <v>46</v>
      </c>
      <c r="F4471" s="13" t="s">
        <v>47</v>
      </c>
      <c r="G4471" s="13" t="s">
        <v>176</v>
      </c>
      <c r="H4471" s="13" t="s">
        <v>41983</v>
      </c>
      <c r="I4471" s="13" t="s">
        <v>50</v>
      </c>
      <c r="J4471" s="12">
        <v>45477</v>
      </c>
      <c r="K4471" s="13" t="s">
        <v>50</v>
      </c>
      <c r="L4471" s="13" t="s">
        <v>62</v>
      </c>
      <c r="M4471" s="13" t="s">
        <v>1913</v>
      </c>
      <c r="N4471" s="13" t="s">
        <v>41984</v>
      </c>
      <c r="O4471" s="13" t="s">
        <v>41985</v>
      </c>
      <c r="P4471" s="11">
        <v>10469</v>
      </c>
      <c r="Q4471" s="13" t="s">
        <v>135</v>
      </c>
      <c r="R4471" s="33" t="s">
        <v>41986</v>
      </c>
      <c r="S4471" s="33" t="s">
        <v>41987</v>
      </c>
      <c r="T4471" s="13" t="s">
        <v>50</v>
      </c>
      <c r="U4471" s="13">
        <v>233302680062</v>
      </c>
      <c r="V4471" s="13">
        <v>145000000</v>
      </c>
      <c r="W4471" s="13" t="s">
        <v>11329</v>
      </c>
      <c r="X4471" s="13">
        <v>9474907</v>
      </c>
      <c r="Y4471" s="13" t="s">
        <v>61</v>
      </c>
      <c r="Z4471" s="13">
        <v>4</v>
      </c>
      <c r="AA4471" s="13">
        <v>145000000</v>
      </c>
      <c r="AB4471" s="13" t="s">
        <v>11329</v>
      </c>
      <c r="AC4471" s="13">
        <v>9474907</v>
      </c>
      <c r="AD4471" s="13" t="s">
        <v>62</v>
      </c>
      <c r="AE4471" s="13">
        <v>145000000</v>
      </c>
      <c r="AF4471" s="13" t="s">
        <v>11329</v>
      </c>
      <c r="AG4471" s="13">
        <v>9474908</v>
      </c>
      <c r="AH4471" s="13">
        <v>145000000</v>
      </c>
      <c r="AI4471" s="13" t="s">
        <v>11329</v>
      </c>
      <c r="AJ4471" s="13">
        <v>9474908</v>
      </c>
      <c r="AK4471" s="13" t="s">
        <v>41988</v>
      </c>
      <c r="AL4471" s="13" t="s">
        <v>50</v>
      </c>
      <c r="AM4471" s="13" t="s">
        <v>41989</v>
      </c>
      <c r="AN4471" s="13" t="s">
        <v>25377</v>
      </c>
      <c r="AO4471" s="13" t="s">
        <v>41990</v>
      </c>
      <c r="AP4471" s="13" t="s">
        <v>50</v>
      </c>
      <c r="AQ4471" s="21" t="s">
        <v>41991</v>
      </c>
      <c r="AR4471" s="13" t="s">
        <v>50</v>
      </c>
    </row>
    <row r="4472" spans="1:44" ht="15" thickBot="1">
      <c r="A4472" s="4" t="s">
        <v>41992</v>
      </c>
      <c r="B4472" s="5">
        <v>1317</v>
      </c>
      <c r="C4472" s="6">
        <v>44533</v>
      </c>
      <c r="D4472" s="7" t="s">
        <v>45</v>
      </c>
      <c r="E4472" s="7" t="s">
        <v>46</v>
      </c>
      <c r="F4472" s="7" t="s">
        <v>70</v>
      </c>
      <c r="G4472" s="26" t="s">
        <v>54946</v>
      </c>
      <c r="H4472" s="7" t="s">
        <v>41993</v>
      </c>
      <c r="I4472" s="7" t="s">
        <v>50</v>
      </c>
      <c r="J4472" s="6">
        <v>45481</v>
      </c>
      <c r="K4472" s="7" t="s">
        <v>116</v>
      </c>
      <c r="L4472" s="7" t="s">
        <v>241</v>
      </c>
      <c r="M4472" s="7" t="s">
        <v>41994</v>
      </c>
      <c r="N4472" s="7" t="s">
        <v>75</v>
      </c>
      <c r="O4472" s="7" t="s">
        <v>41995</v>
      </c>
      <c r="P4472" s="5">
        <v>10520</v>
      </c>
      <c r="Q4472" s="7" t="s">
        <v>77</v>
      </c>
      <c r="R4472" s="34" t="s">
        <v>41996</v>
      </c>
      <c r="S4472" s="34" t="s">
        <v>41997</v>
      </c>
      <c r="T4472" s="7" t="s">
        <v>41998</v>
      </c>
      <c r="U4472" s="7" t="s">
        <v>41999</v>
      </c>
      <c r="V4472" s="7">
        <v>4500000</v>
      </c>
      <c r="W4472" s="7" t="s">
        <v>60</v>
      </c>
      <c r="X4472" s="7">
        <v>4500000</v>
      </c>
      <c r="Y4472" s="7" t="s">
        <v>154</v>
      </c>
      <c r="Z4472" s="7">
        <v>3</v>
      </c>
      <c r="AA4472" s="7">
        <v>4500000</v>
      </c>
      <c r="AB4472" s="7" t="s">
        <v>60</v>
      </c>
      <c r="AC4472" s="7">
        <v>4500000</v>
      </c>
      <c r="AD4472" s="7" t="s">
        <v>241</v>
      </c>
      <c r="AE4472" s="7">
        <v>7785000</v>
      </c>
      <c r="AF4472" s="7" t="s">
        <v>60</v>
      </c>
      <c r="AG4472" s="7">
        <v>7785000</v>
      </c>
      <c r="AH4472" s="7">
        <v>7785000</v>
      </c>
      <c r="AI4472" s="7" t="s">
        <v>60</v>
      </c>
      <c r="AJ4472" s="7">
        <v>7785000</v>
      </c>
      <c r="AK4472" s="7" t="s">
        <v>50</v>
      </c>
      <c r="AL4472" s="7" t="s">
        <v>50</v>
      </c>
      <c r="AM4472" s="7" t="s">
        <v>42000</v>
      </c>
      <c r="AN4472" s="7" t="s">
        <v>66</v>
      </c>
      <c r="AO4472" s="7" t="s">
        <v>41998</v>
      </c>
      <c r="AP4472" s="22" t="s">
        <v>42001</v>
      </c>
      <c r="AQ4472" s="7" t="s">
        <v>50</v>
      </c>
      <c r="AR4472" s="7" t="s">
        <v>50</v>
      </c>
    </row>
    <row r="4473" spans="1:44" ht="15" thickBot="1">
      <c r="A4473" s="10" t="s">
        <v>42002</v>
      </c>
      <c r="B4473" s="13" t="s">
        <v>50</v>
      </c>
      <c r="C4473" s="12">
        <v>43466</v>
      </c>
      <c r="D4473" s="13" t="s">
        <v>45</v>
      </c>
      <c r="E4473" s="13" t="s">
        <v>46</v>
      </c>
      <c r="F4473" s="13" t="s">
        <v>47</v>
      </c>
      <c r="G4473" s="26" t="s">
        <v>54946</v>
      </c>
      <c r="H4473" s="13" t="s">
        <v>12601</v>
      </c>
      <c r="I4473" s="13" t="s">
        <v>50</v>
      </c>
      <c r="J4473" s="12">
        <v>45481</v>
      </c>
      <c r="K4473" s="13" t="s">
        <v>89</v>
      </c>
      <c r="L4473" s="13" t="s">
        <v>62</v>
      </c>
      <c r="M4473" s="13" t="s">
        <v>42003</v>
      </c>
      <c r="N4473" s="13" t="s">
        <v>838</v>
      </c>
      <c r="O4473" s="13" t="s">
        <v>42004</v>
      </c>
      <c r="P4473" s="11">
        <v>10567</v>
      </c>
      <c r="Q4473" s="13" t="s">
        <v>218</v>
      </c>
      <c r="R4473" s="33" t="s">
        <v>42005</v>
      </c>
      <c r="S4473" s="33" t="s">
        <v>42006</v>
      </c>
      <c r="T4473" s="13" t="s">
        <v>42007</v>
      </c>
      <c r="U4473" s="13">
        <f>1-831-292-4356</f>
        <v>-5478</v>
      </c>
      <c r="V4473" s="13">
        <v>2700000</v>
      </c>
      <c r="W4473" s="13" t="s">
        <v>1085</v>
      </c>
      <c r="X4473" s="13">
        <v>1980259</v>
      </c>
      <c r="Y4473" s="13" t="s">
        <v>61</v>
      </c>
      <c r="Z4473" s="13">
        <v>5</v>
      </c>
      <c r="AA4473" s="13">
        <v>2700000</v>
      </c>
      <c r="AB4473" s="13" t="s">
        <v>1085</v>
      </c>
      <c r="AC4473" s="13">
        <v>1980259</v>
      </c>
      <c r="AD4473" s="13" t="s">
        <v>62</v>
      </c>
      <c r="AE4473" s="13">
        <v>13417594</v>
      </c>
      <c r="AF4473" s="13" t="s">
        <v>60</v>
      </c>
      <c r="AG4473" s="13">
        <v>13417594</v>
      </c>
      <c r="AH4473" s="13">
        <v>13417594</v>
      </c>
      <c r="AI4473" s="13" t="s">
        <v>60</v>
      </c>
      <c r="AJ4473" s="13">
        <v>13417594</v>
      </c>
      <c r="AK4473" s="13" t="s">
        <v>50</v>
      </c>
      <c r="AL4473" s="13" t="s">
        <v>50</v>
      </c>
      <c r="AM4473" s="13" t="s">
        <v>42008</v>
      </c>
      <c r="AN4473" s="13" t="s">
        <v>66</v>
      </c>
      <c r="AO4473" s="13" t="s">
        <v>42009</v>
      </c>
      <c r="AP4473" s="21" t="s">
        <v>42010</v>
      </c>
      <c r="AQ4473" s="13" t="s">
        <v>50</v>
      </c>
      <c r="AR4473" s="13" t="s">
        <v>50</v>
      </c>
    </row>
    <row r="4474" spans="1:44" ht="15" thickBot="1">
      <c r="A4474" s="4" t="s">
        <v>42011</v>
      </c>
      <c r="B4474" s="7" t="s">
        <v>50</v>
      </c>
      <c r="C4474" s="6">
        <v>45108</v>
      </c>
      <c r="D4474" s="7" t="s">
        <v>45</v>
      </c>
      <c r="E4474" s="7" t="s">
        <v>46</v>
      </c>
      <c r="F4474" s="7" t="s">
        <v>70</v>
      </c>
      <c r="G4474" s="27" t="s">
        <v>54945</v>
      </c>
      <c r="H4474" s="7" t="s">
        <v>50</v>
      </c>
      <c r="I4474" s="7" t="s">
        <v>50</v>
      </c>
      <c r="J4474" s="6">
        <v>45475</v>
      </c>
      <c r="K4474" s="7" t="s">
        <v>50</v>
      </c>
      <c r="L4474" s="7" t="s">
        <v>467</v>
      </c>
      <c r="M4474" s="7" t="s">
        <v>42012</v>
      </c>
      <c r="N4474" s="7" t="s">
        <v>42013</v>
      </c>
      <c r="O4474" s="7" t="s">
        <v>42014</v>
      </c>
      <c r="P4474" s="5">
        <v>10568</v>
      </c>
      <c r="Q4474" s="7" t="s">
        <v>397</v>
      </c>
      <c r="R4474" s="34" t="s">
        <v>42015</v>
      </c>
      <c r="S4474" s="34" t="s">
        <v>42016</v>
      </c>
      <c r="T4474" s="7" t="s">
        <v>42017</v>
      </c>
      <c r="U4474" s="7" t="s">
        <v>50</v>
      </c>
      <c r="V4474" s="7">
        <v>32000000</v>
      </c>
      <c r="W4474" s="7" t="s">
        <v>4256</v>
      </c>
      <c r="X4474" s="7">
        <v>5657008</v>
      </c>
      <c r="Y4474" s="7" t="s">
        <v>467</v>
      </c>
      <c r="Z4474" s="7">
        <v>1</v>
      </c>
      <c r="AA4474" s="7">
        <v>32000000</v>
      </c>
      <c r="AB4474" s="7" t="s">
        <v>4256</v>
      </c>
      <c r="AC4474" s="7">
        <v>5657008</v>
      </c>
      <c r="AD4474" s="7" t="s">
        <v>467</v>
      </c>
      <c r="AE4474" s="7">
        <v>32000000</v>
      </c>
      <c r="AF4474" s="7" t="s">
        <v>4256</v>
      </c>
      <c r="AG4474" s="7">
        <v>5657009</v>
      </c>
      <c r="AH4474" s="7">
        <v>32000000</v>
      </c>
      <c r="AI4474" s="7" t="s">
        <v>4256</v>
      </c>
      <c r="AJ4474" s="7">
        <v>5657009</v>
      </c>
      <c r="AK4474" s="7" t="s">
        <v>42018</v>
      </c>
      <c r="AL4474" s="7" t="s">
        <v>50</v>
      </c>
      <c r="AM4474" s="7" t="s">
        <v>42019</v>
      </c>
      <c r="AN4474" s="7" t="s">
        <v>66</v>
      </c>
      <c r="AO4474" s="7" t="s">
        <v>42020</v>
      </c>
      <c r="AP4474" s="22" t="s">
        <v>42021</v>
      </c>
      <c r="AQ4474" s="7" t="s">
        <v>50</v>
      </c>
      <c r="AR4474" s="7" t="s">
        <v>50</v>
      </c>
    </row>
    <row r="4475" spans="1:44" ht="15" thickBot="1">
      <c r="A4475" s="10" t="s">
        <v>42022</v>
      </c>
      <c r="B4475" s="13" t="s">
        <v>50</v>
      </c>
      <c r="C4475" s="12">
        <v>44562</v>
      </c>
      <c r="D4475" s="13" t="s">
        <v>45</v>
      </c>
      <c r="E4475" s="13" t="s">
        <v>46</v>
      </c>
      <c r="F4475" s="13" t="s">
        <v>70</v>
      </c>
      <c r="G4475" s="27" t="s">
        <v>54945</v>
      </c>
      <c r="H4475" s="13" t="s">
        <v>50</v>
      </c>
      <c r="I4475" s="13" t="s">
        <v>50</v>
      </c>
      <c r="J4475" s="12">
        <v>45475</v>
      </c>
      <c r="K4475" s="13" t="s">
        <v>50</v>
      </c>
      <c r="L4475" s="13" t="s">
        <v>178</v>
      </c>
      <c r="M4475" s="13" t="s">
        <v>42023</v>
      </c>
      <c r="N4475" s="13" t="s">
        <v>1941</v>
      </c>
      <c r="O4475" s="13" t="s">
        <v>42024</v>
      </c>
      <c r="P4475" s="11">
        <v>10708</v>
      </c>
      <c r="Q4475" s="13" t="s">
        <v>1943</v>
      </c>
      <c r="R4475" s="33" t="s">
        <v>42025</v>
      </c>
      <c r="S4475" s="33" t="s">
        <v>42026</v>
      </c>
      <c r="T4475" s="13" t="s">
        <v>50</v>
      </c>
      <c r="U4475" s="13" t="s">
        <v>50</v>
      </c>
      <c r="V4475" s="13">
        <v>11243254</v>
      </c>
      <c r="W4475" s="13" t="s">
        <v>60</v>
      </c>
      <c r="X4475" s="13">
        <v>11243254</v>
      </c>
      <c r="Y4475" s="13" t="s">
        <v>50</v>
      </c>
      <c r="Z4475" s="13">
        <v>3</v>
      </c>
      <c r="AA4475" s="13">
        <v>11243254</v>
      </c>
      <c r="AB4475" s="13" t="s">
        <v>60</v>
      </c>
      <c r="AC4475" s="13">
        <v>11243254</v>
      </c>
      <c r="AD4475" s="13" t="s">
        <v>178</v>
      </c>
      <c r="AE4475" s="13">
        <v>18043254</v>
      </c>
      <c r="AF4475" s="13" t="s">
        <v>60</v>
      </c>
      <c r="AG4475" s="13">
        <v>18043254</v>
      </c>
      <c r="AH4475" s="13">
        <v>18043254</v>
      </c>
      <c r="AI4475" s="13" t="s">
        <v>60</v>
      </c>
      <c r="AJ4475" s="13">
        <v>18043254</v>
      </c>
      <c r="AK4475" s="13" t="s">
        <v>50</v>
      </c>
      <c r="AL4475" s="13" t="s">
        <v>50</v>
      </c>
      <c r="AM4475" s="13" t="s">
        <v>42027</v>
      </c>
      <c r="AN4475" s="13" t="s">
        <v>66</v>
      </c>
      <c r="AO4475" s="13" t="s">
        <v>42028</v>
      </c>
      <c r="AP4475" s="21" t="s">
        <v>42029</v>
      </c>
      <c r="AQ4475" s="13" t="s">
        <v>50</v>
      </c>
      <c r="AR4475" s="13" t="s">
        <v>50</v>
      </c>
    </row>
    <row r="4476" spans="1:44" ht="15" thickBot="1">
      <c r="A4476" s="4" t="s">
        <v>42030</v>
      </c>
      <c r="B4476" s="7" t="s">
        <v>50</v>
      </c>
      <c r="C4476" s="6">
        <v>39448</v>
      </c>
      <c r="D4476" s="7" t="s">
        <v>45</v>
      </c>
      <c r="E4476" s="7" t="s">
        <v>46</v>
      </c>
      <c r="F4476" s="7" t="s">
        <v>47</v>
      </c>
      <c r="G4476" s="7" t="s">
        <v>87</v>
      </c>
      <c r="H4476" s="7" t="s">
        <v>516</v>
      </c>
      <c r="I4476" s="7" t="s">
        <v>50</v>
      </c>
      <c r="J4476" s="6">
        <v>45476</v>
      </c>
      <c r="K4476" s="7" t="s">
        <v>177</v>
      </c>
      <c r="L4476" s="7" t="s">
        <v>52</v>
      </c>
      <c r="M4476" s="7" t="s">
        <v>42031</v>
      </c>
      <c r="N4476" s="7" t="s">
        <v>18632</v>
      </c>
      <c r="O4476" s="7" t="s">
        <v>42032</v>
      </c>
      <c r="P4476" s="5">
        <v>10793</v>
      </c>
      <c r="Q4476" s="7" t="s">
        <v>56</v>
      </c>
      <c r="R4476" s="34" t="s">
        <v>42033</v>
      </c>
      <c r="S4476" s="34" t="s">
        <v>42034</v>
      </c>
      <c r="T4476" s="7" t="s">
        <v>42035</v>
      </c>
      <c r="U4476" s="7" t="s">
        <v>42036</v>
      </c>
      <c r="V4476" s="7">
        <v>1876968</v>
      </c>
      <c r="W4476" s="7" t="s">
        <v>60</v>
      </c>
      <c r="X4476" s="7">
        <v>1876968</v>
      </c>
      <c r="Y4476" s="7" t="s">
        <v>61</v>
      </c>
      <c r="Z4476" s="7">
        <v>10</v>
      </c>
      <c r="AA4476" s="7">
        <v>205000000</v>
      </c>
      <c r="AB4476" s="7" t="s">
        <v>60</v>
      </c>
      <c r="AC4476" s="7">
        <v>205000000</v>
      </c>
      <c r="AD4476" s="7" t="s">
        <v>62</v>
      </c>
      <c r="AE4476" s="7">
        <v>473425496</v>
      </c>
      <c r="AF4476" s="7" t="s">
        <v>60</v>
      </c>
      <c r="AG4476" s="7">
        <v>473425496</v>
      </c>
      <c r="AH4476" s="7">
        <v>555302464</v>
      </c>
      <c r="AI4476" s="7" t="s">
        <v>60</v>
      </c>
      <c r="AJ4476" s="7">
        <v>555302464</v>
      </c>
      <c r="AK4476" s="7" t="s">
        <v>42037</v>
      </c>
      <c r="AL4476" s="7" t="s">
        <v>24519</v>
      </c>
      <c r="AM4476" s="7" t="s">
        <v>42038</v>
      </c>
      <c r="AN4476" s="7" t="s">
        <v>66</v>
      </c>
      <c r="AO4476" s="7" t="s">
        <v>42039</v>
      </c>
      <c r="AP4476" s="22" t="s">
        <v>42040</v>
      </c>
      <c r="AQ4476" s="7" t="s">
        <v>50</v>
      </c>
      <c r="AR4476" s="7" t="s">
        <v>50</v>
      </c>
    </row>
    <row r="4477" spans="1:44" ht="15" thickBot="1">
      <c r="A4477" s="10" t="s">
        <v>42041</v>
      </c>
      <c r="B4477" s="13" t="s">
        <v>50</v>
      </c>
      <c r="C4477" s="12">
        <v>41730</v>
      </c>
      <c r="D4477" s="13" t="s">
        <v>45</v>
      </c>
      <c r="E4477" s="13" t="s">
        <v>46</v>
      </c>
      <c r="F4477" s="13" t="s">
        <v>70</v>
      </c>
      <c r="G4477" s="13" t="s">
        <v>145</v>
      </c>
      <c r="H4477" s="13" t="s">
        <v>50</v>
      </c>
      <c r="I4477" s="13" t="s">
        <v>50</v>
      </c>
      <c r="J4477" s="12">
        <v>45482</v>
      </c>
      <c r="K4477" s="13" t="s">
        <v>191</v>
      </c>
      <c r="L4477" s="13" t="s">
        <v>290</v>
      </c>
      <c r="M4477" s="13" t="s">
        <v>42042</v>
      </c>
      <c r="N4477" s="13" t="s">
        <v>3200</v>
      </c>
      <c r="O4477" s="13" t="s">
        <v>42043</v>
      </c>
      <c r="P4477" s="11">
        <v>10805</v>
      </c>
      <c r="Q4477" s="13" t="s">
        <v>545</v>
      </c>
      <c r="R4477" s="33" t="s">
        <v>42044</v>
      </c>
      <c r="S4477" s="33" t="s">
        <v>42045</v>
      </c>
      <c r="T4477" s="13" t="s">
        <v>42046</v>
      </c>
      <c r="U4477" s="13" t="s">
        <v>42047</v>
      </c>
      <c r="V4477" s="13">
        <v>15500000</v>
      </c>
      <c r="W4477" s="13" t="s">
        <v>60</v>
      </c>
      <c r="X4477" s="13">
        <v>15500000</v>
      </c>
      <c r="Y4477" s="13" t="s">
        <v>290</v>
      </c>
      <c r="Z4477" s="13">
        <v>2</v>
      </c>
      <c r="AA4477" s="13">
        <v>15500000</v>
      </c>
      <c r="AB4477" s="13" t="s">
        <v>60</v>
      </c>
      <c r="AC4477" s="13">
        <v>15500000</v>
      </c>
      <c r="AD4477" s="13" t="s">
        <v>290</v>
      </c>
      <c r="AE4477" s="13">
        <v>21500000</v>
      </c>
      <c r="AF4477" s="13" t="s">
        <v>60</v>
      </c>
      <c r="AG4477" s="13">
        <v>21500000</v>
      </c>
      <c r="AH4477" s="13">
        <v>21500000</v>
      </c>
      <c r="AI4477" s="13" t="s">
        <v>60</v>
      </c>
      <c r="AJ4477" s="13">
        <v>21500000</v>
      </c>
      <c r="AK4477" s="13" t="s">
        <v>23736</v>
      </c>
      <c r="AL4477" s="13" t="s">
        <v>50</v>
      </c>
      <c r="AM4477" s="13" t="s">
        <v>42048</v>
      </c>
      <c r="AN4477" s="13" t="s">
        <v>66</v>
      </c>
      <c r="AO4477" s="13" t="s">
        <v>42049</v>
      </c>
      <c r="AP4477" s="21" t="s">
        <v>42050</v>
      </c>
      <c r="AQ4477" s="13" t="s">
        <v>50</v>
      </c>
      <c r="AR4477" s="13" t="s">
        <v>50</v>
      </c>
    </row>
    <row r="4478" spans="1:44" ht="15" thickBot="1">
      <c r="A4478" s="4" t="s">
        <v>42051</v>
      </c>
      <c r="B4478" s="7" t="s">
        <v>50</v>
      </c>
      <c r="C4478" s="6">
        <v>42917</v>
      </c>
      <c r="D4478" s="7" t="s">
        <v>45</v>
      </c>
      <c r="E4478" s="7" t="s">
        <v>46</v>
      </c>
      <c r="F4478" s="7" t="s">
        <v>70</v>
      </c>
      <c r="G4478" s="27" t="s">
        <v>54945</v>
      </c>
      <c r="H4478" s="7" t="s">
        <v>50</v>
      </c>
      <c r="I4478" s="7" t="s">
        <v>50</v>
      </c>
      <c r="J4478" s="6">
        <v>45474</v>
      </c>
      <c r="K4478" s="7" t="s">
        <v>50</v>
      </c>
      <c r="L4478" s="7" t="s">
        <v>147</v>
      </c>
      <c r="M4478" s="7" t="s">
        <v>42052</v>
      </c>
      <c r="N4478" s="7" t="s">
        <v>25322</v>
      </c>
      <c r="O4478" s="7" t="s">
        <v>42053</v>
      </c>
      <c r="P4478" s="5">
        <v>10813</v>
      </c>
      <c r="Q4478" s="7" t="s">
        <v>245</v>
      </c>
      <c r="R4478" s="34" t="s">
        <v>42054</v>
      </c>
      <c r="S4478" s="34" t="s">
        <v>42055</v>
      </c>
      <c r="T4478" s="7" t="s">
        <v>50</v>
      </c>
      <c r="U4478" s="7" t="s">
        <v>50</v>
      </c>
      <c r="V4478" s="7">
        <v>250000000</v>
      </c>
      <c r="W4478" s="7" t="s">
        <v>1960</v>
      </c>
      <c r="X4478" s="7">
        <v>1552561</v>
      </c>
      <c r="Y4478" s="7" t="s">
        <v>154</v>
      </c>
      <c r="Z4478" s="7">
        <v>4</v>
      </c>
      <c r="AA4478" s="7">
        <v>250000000</v>
      </c>
      <c r="AB4478" s="7" t="s">
        <v>1960</v>
      </c>
      <c r="AC4478" s="7">
        <v>1552561</v>
      </c>
      <c r="AD4478" s="7" t="s">
        <v>147</v>
      </c>
      <c r="AE4478" s="7">
        <v>250000000</v>
      </c>
      <c r="AF4478" s="7" t="s">
        <v>1960</v>
      </c>
      <c r="AG4478" s="7">
        <v>1552561</v>
      </c>
      <c r="AH4478" s="7">
        <v>250000000</v>
      </c>
      <c r="AI4478" s="7" t="s">
        <v>1960</v>
      </c>
      <c r="AJ4478" s="7">
        <v>1552561</v>
      </c>
      <c r="AK4478" s="7" t="s">
        <v>35258</v>
      </c>
      <c r="AL4478" s="7" t="s">
        <v>50</v>
      </c>
      <c r="AM4478" s="7" t="s">
        <v>42056</v>
      </c>
      <c r="AN4478" s="7" t="s">
        <v>66</v>
      </c>
      <c r="AO4478" s="7" t="s">
        <v>42057</v>
      </c>
      <c r="AP4478" s="22" t="s">
        <v>42058</v>
      </c>
      <c r="AQ4478" s="7" t="s">
        <v>50</v>
      </c>
      <c r="AR4478" s="7" t="s">
        <v>50</v>
      </c>
    </row>
    <row r="4479" spans="1:44" ht="15" thickBot="1">
      <c r="A4479" s="10" t="s">
        <v>42059</v>
      </c>
      <c r="B4479" s="13" t="s">
        <v>50</v>
      </c>
      <c r="C4479" s="12">
        <v>44386</v>
      </c>
      <c r="D4479" s="13" t="s">
        <v>45</v>
      </c>
      <c r="E4479" s="13" t="s">
        <v>46</v>
      </c>
      <c r="F4479" s="13" t="s">
        <v>70</v>
      </c>
      <c r="G4479" s="26" t="s">
        <v>54946</v>
      </c>
      <c r="H4479" s="13" t="s">
        <v>50</v>
      </c>
      <c r="I4479" s="13" t="s">
        <v>50</v>
      </c>
      <c r="J4479" s="12">
        <v>45475</v>
      </c>
      <c r="K4479" s="13" t="s">
        <v>50</v>
      </c>
      <c r="L4479" s="13" t="s">
        <v>467</v>
      </c>
      <c r="M4479" s="13" t="s">
        <v>42060</v>
      </c>
      <c r="N4479" s="13" t="s">
        <v>75</v>
      </c>
      <c r="O4479" s="13" t="s">
        <v>42061</v>
      </c>
      <c r="P4479" s="11">
        <v>10820</v>
      </c>
      <c r="Q4479" s="13" t="s">
        <v>77</v>
      </c>
      <c r="R4479" s="29" t="s">
        <v>42062</v>
      </c>
      <c r="S4479" s="33" t="s">
        <v>42063</v>
      </c>
      <c r="T4479" s="13" t="s">
        <v>42064</v>
      </c>
      <c r="U4479" s="13" t="s">
        <v>42065</v>
      </c>
      <c r="V4479" s="13">
        <v>1800000</v>
      </c>
      <c r="W4479" s="13" t="s">
        <v>60</v>
      </c>
      <c r="X4479" s="13">
        <v>1800000</v>
      </c>
      <c r="Y4479" s="13" t="s">
        <v>467</v>
      </c>
      <c r="Z4479" s="13">
        <v>1</v>
      </c>
      <c r="AA4479" s="13">
        <v>1800000</v>
      </c>
      <c r="AB4479" s="13" t="s">
        <v>60</v>
      </c>
      <c r="AC4479" s="13">
        <v>1800000</v>
      </c>
      <c r="AD4479" s="13" t="s">
        <v>467</v>
      </c>
      <c r="AE4479" s="13">
        <v>1800000</v>
      </c>
      <c r="AF4479" s="13" t="s">
        <v>60</v>
      </c>
      <c r="AG4479" s="13">
        <v>1800000</v>
      </c>
      <c r="AH4479" s="13">
        <v>1800000</v>
      </c>
      <c r="AI4479" s="13" t="s">
        <v>60</v>
      </c>
      <c r="AJ4479" s="13">
        <v>1800000</v>
      </c>
      <c r="AK4479" s="13" t="s">
        <v>42066</v>
      </c>
      <c r="AL4479" s="13" t="s">
        <v>50</v>
      </c>
      <c r="AM4479" s="13" t="s">
        <v>42067</v>
      </c>
      <c r="AN4479" s="13" t="s">
        <v>66</v>
      </c>
      <c r="AO4479" s="13" t="s">
        <v>42068</v>
      </c>
      <c r="AP4479" s="21" t="s">
        <v>42069</v>
      </c>
      <c r="AQ4479" s="13" t="s">
        <v>50</v>
      </c>
      <c r="AR4479" s="13" t="s">
        <v>50</v>
      </c>
    </row>
    <row r="4480" spans="1:44" ht="15" thickBot="1">
      <c r="A4480" s="4" t="s">
        <v>42070</v>
      </c>
      <c r="B4480" s="7" t="s">
        <v>50</v>
      </c>
      <c r="C4480" s="6">
        <v>44990</v>
      </c>
      <c r="D4480" s="7" t="s">
        <v>45</v>
      </c>
      <c r="E4480" s="7" t="s">
        <v>46</v>
      </c>
      <c r="F4480" s="7" t="s">
        <v>70</v>
      </c>
      <c r="G4480" s="27" t="s">
        <v>54945</v>
      </c>
      <c r="H4480" s="7" t="s">
        <v>50</v>
      </c>
      <c r="I4480" s="7" t="s">
        <v>50</v>
      </c>
      <c r="J4480" s="6">
        <v>45475</v>
      </c>
      <c r="K4480" s="7" t="s">
        <v>50</v>
      </c>
      <c r="L4480" s="7" t="s">
        <v>467</v>
      </c>
      <c r="M4480" s="7" t="s">
        <v>42071</v>
      </c>
      <c r="N4480" s="7" t="s">
        <v>7997</v>
      </c>
      <c r="O4480" s="7" t="s">
        <v>42072</v>
      </c>
      <c r="P4480" s="5">
        <v>10848</v>
      </c>
      <c r="Q4480" s="7" t="s">
        <v>360</v>
      </c>
      <c r="R4480" s="28" t="s">
        <v>42070</v>
      </c>
      <c r="S4480" s="34" t="s">
        <v>42073</v>
      </c>
      <c r="T4480" s="7" t="s">
        <v>42074</v>
      </c>
      <c r="U4480" s="7" t="s">
        <v>50</v>
      </c>
      <c r="V4480" s="7">
        <v>500000</v>
      </c>
      <c r="W4480" s="7" t="s">
        <v>209</v>
      </c>
      <c r="X4480" s="7">
        <v>536026</v>
      </c>
      <c r="Y4480" s="7" t="s">
        <v>467</v>
      </c>
      <c r="Z4480" s="7">
        <v>3</v>
      </c>
      <c r="AA4480" s="7">
        <v>500000</v>
      </c>
      <c r="AB4480" s="7" t="s">
        <v>209</v>
      </c>
      <c r="AC4480" s="7">
        <v>536026</v>
      </c>
      <c r="AD4480" s="7" t="s">
        <v>467</v>
      </c>
      <c r="AE4480" s="7">
        <v>670000</v>
      </c>
      <c r="AF4480" s="7" t="s">
        <v>209</v>
      </c>
      <c r="AG4480" s="7">
        <v>722304</v>
      </c>
      <c r="AH4480" s="7">
        <v>800000</v>
      </c>
      <c r="AI4480" s="7" t="s">
        <v>209</v>
      </c>
      <c r="AJ4480" s="7">
        <v>863761</v>
      </c>
      <c r="AK4480" s="7" t="s">
        <v>50</v>
      </c>
      <c r="AL4480" s="7" t="s">
        <v>50</v>
      </c>
      <c r="AM4480" s="7" t="s">
        <v>42075</v>
      </c>
      <c r="AN4480" s="7" t="s">
        <v>993</v>
      </c>
      <c r="AO4480" s="7" t="s">
        <v>50</v>
      </c>
      <c r="AP4480" s="22" t="s">
        <v>42076</v>
      </c>
      <c r="AQ4480" s="7" t="s">
        <v>50</v>
      </c>
      <c r="AR4480" s="7" t="s">
        <v>255</v>
      </c>
    </row>
    <row r="4481" spans="1:44" ht="15" thickBot="1">
      <c r="A4481" s="10" t="s">
        <v>42077</v>
      </c>
      <c r="B4481" s="13" t="s">
        <v>50</v>
      </c>
      <c r="C4481" s="12">
        <v>43466</v>
      </c>
      <c r="D4481" s="13" t="s">
        <v>45</v>
      </c>
      <c r="E4481" s="13" t="s">
        <v>46</v>
      </c>
      <c r="F4481" s="13" t="s">
        <v>70</v>
      </c>
      <c r="G4481" s="26" t="s">
        <v>54946</v>
      </c>
      <c r="H4481" s="13" t="s">
        <v>240</v>
      </c>
      <c r="I4481" s="13" t="s">
        <v>50</v>
      </c>
      <c r="J4481" s="12">
        <v>45474</v>
      </c>
      <c r="K4481" s="13" t="s">
        <v>116</v>
      </c>
      <c r="L4481" s="13" t="s">
        <v>467</v>
      </c>
      <c r="M4481" s="13" t="s">
        <v>42078</v>
      </c>
      <c r="N4481" s="13" t="s">
        <v>5335</v>
      </c>
      <c r="O4481" s="13" t="s">
        <v>42079</v>
      </c>
      <c r="P4481" s="11">
        <v>10913</v>
      </c>
      <c r="Q4481" s="13" t="s">
        <v>1783</v>
      </c>
      <c r="R4481" s="33" t="s">
        <v>42080</v>
      </c>
      <c r="S4481" s="33" t="s">
        <v>42081</v>
      </c>
      <c r="T4481" s="13" t="s">
        <v>42082</v>
      </c>
      <c r="U4481" s="13" t="s">
        <v>42083</v>
      </c>
      <c r="V4481" s="13">
        <v>1500000</v>
      </c>
      <c r="W4481" s="13" t="s">
        <v>60</v>
      </c>
      <c r="X4481" s="13">
        <v>1500000</v>
      </c>
      <c r="Y4481" s="13" t="s">
        <v>467</v>
      </c>
      <c r="Z4481" s="13">
        <v>3</v>
      </c>
      <c r="AA4481" s="13">
        <v>1500000</v>
      </c>
      <c r="AB4481" s="13" t="s">
        <v>60</v>
      </c>
      <c r="AC4481" s="13">
        <v>1500000</v>
      </c>
      <c r="AD4481" s="13" t="s">
        <v>467</v>
      </c>
      <c r="AE4481" s="13">
        <v>3777577</v>
      </c>
      <c r="AF4481" s="13" t="s">
        <v>60</v>
      </c>
      <c r="AG4481" s="13">
        <v>3777577</v>
      </c>
      <c r="AH4481" s="13">
        <v>3777577</v>
      </c>
      <c r="AI4481" s="13" t="s">
        <v>60</v>
      </c>
      <c r="AJ4481" s="13">
        <v>3777577</v>
      </c>
      <c r="AK4481" s="13" t="s">
        <v>42084</v>
      </c>
      <c r="AL4481" s="13" t="s">
        <v>50</v>
      </c>
      <c r="AM4481" s="13" t="s">
        <v>42085</v>
      </c>
      <c r="AN4481" s="13" t="s">
        <v>66</v>
      </c>
      <c r="AO4481" s="13" t="s">
        <v>42086</v>
      </c>
      <c r="AP4481" s="21" t="s">
        <v>42087</v>
      </c>
      <c r="AQ4481" s="13" t="s">
        <v>50</v>
      </c>
      <c r="AR4481" s="13" t="s">
        <v>50</v>
      </c>
    </row>
    <row r="4482" spans="1:44" ht="15" thickBot="1">
      <c r="A4482" s="4" t="s">
        <v>42088</v>
      </c>
      <c r="B4482" s="7" t="s">
        <v>50</v>
      </c>
      <c r="C4482" s="6">
        <v>45292</v>
      </c>
      <c r="D4482" s="7" t="s">
        <v>45</v>
      </c>
      <c r="E4482" s="7" t="s">
        <v>46</v>
      </c>
      <c r="F4482" s="7" t="s">
        <v>70</v>
      </c>
      <c r="G4482" s="27" t="s">
        <v>54945</v>
      </c>
      <c r="H4482" s="7" t="s">
        <v>50</v>
      </c>
      <c r="I4482" s="7" t="s">
        <v>50</v>
      </c>
      <c r="J4482" s="6">
        <v>45476</v>
      </c>
      <c r="K4482" s="7" t="s">
        <v>50</v>
      </c>
      <c r="L4482" s="7" t="s">
        <v>1624</v>
      </c>
      <c r="M4482" s="7" t="s">
        <v>42089</v>
      </c>
      <c r="N4482" s="7" t="s">
        <v>50</v>
      </c>
      <c r="O4482" s="7" t="s">
        <v>42090</v>
      </c>
      <c r="P4482" s="5">
        <v>10998</v>
      </c>
      <c r="Q4482" s="7" t="s">
        <v>50</v>
      </c>
      <c r="R4482" s="34" t="s">
        <v>42091</v>
      </c>
      <c r="S4482" s="34" t="s">
        <v>42092</v>
      </c>
      <c r="T4482" s="7" t="s">
        <v>50</v>
      </c>
      <c r="U4482" s="7" t="s">
        <v>50</v>
      </c>
      <c r="V4482" s="7">
        <v>3000000</v>
      </c>
      <c r="W4482" s="7" t="s">
        <v>60</v>
      </c>
      <c r="X4482" s="7">
        <v>3000000</v>
      </c>
      <c r="Y4482" s="7" t="s">
        <v>467</v>
      </c>
      <c r="Z4482" s="7">
        <v>1</v>
      </c>
      <c r="AA4482" s="7">
        <v>3000000</v>
      </c>
      <c r="AB4482" s="7" t="s">
        <v>60</v>
      </c>
      <c r="AC4482" s="7">
        <v>3000000</v>
      </c>
      <c r="AD4482" s="7" t="s">
        <v>1624</v>
      </c>
      <c r="AE4482" s="7">
        <v>3000000</v>
      </c>
      <c r="AF4482" s="7" t="s">
        <v>60</v>
      </c>
      <c r="AG4482" s="7">
        <v>3000000</v>
      </c>
      <c r="AH4482" s="7">
        <v>3000000</v>
      </c>
      <c r="AI4482" s="7" t="s">
        <v>60</v>
      </c>
      <c r="AJ4482" s="7">
        <v>3000000</v>
      </c>
      <c r="AK4482" s="7" t="s">
        <v>42093</v>
      </c>
      <c r="AL4482" s="7" t="s">
        <v>50</v>
      </c>
      <c r="AM4482" s="7" t="s">
        <v>42094</v>
      </c>
      <c r="AN4482" s="7" t="s">
        <v>66</v>
      </c>
      <c r="AO4482" s="7" t="s">
        <v>42095</v>
      </c>
      <c r="AP4482" s="22" t="s">
        <v>42096</v>
      </c>
      <c r="AQ4482" s="7" t="s">
        <v>50</v>
      </c>
      <c r="AR4482" s="7" t="s">
        <v>50</v>
      </c>
    </row>
    <row r="4483" spans="1:44" ht="15" thickBot="1">
      <c r="A4483" s="10" t="s">
        <v>42097</v>
      </c>
      <c r="B4483" s="13" t="s">
        <v>50</v>
      </c>
      <c r="C4483" s="12">
        <v>42736</v>
      </c>
      <c r="D4483" s="13" t="s">
        <v>45</v>
      </c>
      <c r="E4483" s="13" t="s">
        <v>46</v>
      </c>
      <c r="F4483" s="13" t="s">
        <v>70</v>
      </c>
      <c r="G4483" s="26" t="s">
        <v>54946</v>
      </c>
      <c r="H4483" s="13" t="s">
        <v>14141</v>
      </c>
      <c r="I4483" s="13" t="s">
        <v>50</v>
      </c>
      <c r="J4483" s="12">
        <v>45474</v>
      </c>
      <c r="K4483" s="13" t="s">
        <v>116</v>
      </c>
      <c r="L4483" s="13" t="s">
        <v>178</v>
      </c>
      <c r="M4483" s="13" t="s">
        <v>42098</v>
      </c>
      <c r="N4483" s="13" t="s">
        <v>7792</v>
      </c>
      <c r="O4483" s="13" t="s">
        <v>42099</v>
      </c>
      <c r="P4483" s="11">
        <v>11052</v>
      </c>
      <c r="Q4483" s="13" t="s">
        <v>93</v>
      </c>
      <c r="R4483" s="33" t="s">
        <v>42100</v>
      </c>
      <c r="S4483" s="33" t="s">
        <v>42101</v>
      </c>
      <c r="T4483" s="13" t="s">
        <v>42102</v>
      </c>
      <c r="U4483" s="13" t="s">
        <v>42103</v>
      </c>
      <c r="V4483" s="13">
        <v>16400000</v>
      </c>
      <c r="W4483" s="13" t="s">
        <v>60</v>
      </c>
      <c r="X4483" s="13">
        <v>16400000</v>
      </c>
      <c r="Y4483" s="13" t="s">
        <v>50</v>
      </c>
      <c r="Z4483" s="13">
        <v>3</v>
      </c>
      <c r="AA4483" s="13">
        <v>16400000</v>
      </c>
      <c r="AB4483" s="13" t="s">
        <v>60</v>
      </c>
      <c r="AC4483" s="13">
        <v>16400000</v>
      </c>
      <c r="AD4483" s="13" t="s">
        <v>178</v>
      </c>
      <c r="AE4483" s="13">
        <v>21060000</v>
      </c>
      <c r="AF4483" s="13" t="s">
        <v>60</v>
      </c>
      <c r="AG4483" s="13">
        <v>21060000</v>
      </c>
      <c r="AH4483" s="13">
        <v>21060000</v>
      </c>
      <c r="AI4483" s="13" t="s">
        <v>60</v>
      </c>
      <c r="AJ4483" s="13">
        <v>21060000</v>
      </c>
      <c r="AK4483" s="13" t="s">
        <v>50</v>
      </c>
      <c r="AL4483" s="13" t="s">
        <v>50</v>
      </c>
      <c r="AM4483" s="13" t="s">
        <v>42104</v>
      </c>
      <c r="AN4483" s="13" t="s">
        <v>66</v>
      </c>
      <c r="AO4483" s="13" t="s">
        <v>42105</v>
      </c>
      <c r="AP4483" s="21" t="s">
        <v>42106</v>
      </c>
      <c r="AQ4483" s="13" t="s">
        <v>50</v>
      </c>
      <c r="AR4483" s="13" t="s">
        <v>50</v>
      </c>
    </row>
    <row r="4484" spans="1:44" ht="15" thickBot="1">
      <c r="A4484" s="4" t="s">
        <v>42107</v>
      </c>
      <c r="B4484" s="7" t="s">
        <v>50</v>
      </c>
      <c r="C4484" s="6">
        <v>45474</v>
      </c>
      <c r="D4484" s="7" t="s">
        <v>45</v>
      </c>
      <c r="E4484" s="7" t="s">
        <v>46</v>
      </c>
      <c r="F4484" s="7" t="s">
        <v>70</v>
      </c>
      <c r="G4484" s="27" t="s">
        <v>54945</v>
      </c>
      <c r="H4484" s="7" t="s">
        <v>50</v>
      </c>
      <c r="I4484" s="7" t="s">
        <v>50</v>
      </c>
      <c r="J4484" s="6">
        <v>45476</v>
      </c>
      <c r="K4484" s="7" t="s">
        <v>50</v>
      </c>
      <c r="L4484" s="7" t="s">
        <v>1624</v>
      </c>
      <c r="M4484" s="7" t="s">
        <v>42108</v>
      </c>
      <c r="N4484" s="7" t="s">
        <v>2540</v>
      </c>
      <c r="O4484" s="7" t="s">
        <v>42109</v>
      </c>
      <c r="P4484" s="5">
        <v>11099</v>
      </c>
      <c r="Q4484" s="7" t="s">
        <v>360</v>
      </c>
      <c r="R4484" s="34" t="s">
        <v>42110</v>
      </c>
      <c r="S4484" s="34" t="s">
        <v>42111</v>
      </c>
      <c r="T4484" s="7" t="s">
        <v>42112</v>
      </c>
      <c r="U4484" s="7">
        <v>33689284032</v>
      </c>
      <c r="V4484" s="7">
        <v>3700000</v>
      </c>
      <c r="W4484" s="7" t="s">
        <v>209</v>
      </c>
      <c r="X4484" s="7">
        <v>3975297</v>
      </c>
      <c r="Y4484" s="7" t="s">
        <v>467</v>
      </c>
      <c r="Z4484" s="7">
        <v>1</v>
      </c>
      <c r="AA4484" s="7">
        <v>3700000</v>
      </c>
      <c r="AB4484" s="7" t="s">
        <v>209</v>
      </c>
      <c r="AC4484" s="7">
        <v>3975297</v>
      </c>
      <c r="AD4484" s="7" t="s">
        <v>1624</v>
      </c>
      <c r="AE4484" s="7">
        <v>3700000</v>
      </c>
      <c r="AF4484" s="7" t="s">
        <v>209</v>
      </c>
      <c r="AG4484" s="7">
        <v>3975297</v>
      </c>
      <c r="AH4484" s="7">
        <v>3700000</v>
      </c>
      <c r="AI4484" s="7" t="s">
        <v>209</v>
      </c>
      <c r="AJ4484" s="7">
        <v>3975297</v>
      </c>
      <c r="AK4484" s="7" t="s">
        <v>42113</v>
      </c>
      <c r="AL4484" s="7" t="s">
        <v>50</v>
      </c>
      <c r="AM4484" s="7" t="s">
        <v>42114</v>
      </c>
      <c r="AN4484" s="7" t="s">
        <v>66</v>
      </c>
      <c r="AO4484" s="7" t="s">
        <v>42112</v>
      </c>
      <c r="AP4484" s="22" t="s">
        <v>42115</v>
      </c>
      <c r="AQ4484" s="7" t="s">
        <v>50</v>
      </c>
      <c r="AR4484" s="7" t="s">
        <v>50</v>
      </c>
    </row>
    <row r="4485" spans="1:44" ht="15" thickBot="1">
      <c r="A4485" s="10" t="s">
        <v>42116</v>
      </c>
      <c r="B4485" s="13" t="s">
        <v>50</v>
      </c>
      <c r="C4485" s="12">
        <v>41275</v>
      </c>
      <c r="D4485" s="13" t="s">
        <v>45</v>
      </c>
      <c r="E4485" s="13" t="s">
        <v>46</v>
      </c>
      <c r="F4485" s="13" t="s">
        <v>70</v>
      </c>
      <c r="G4485" s="13" t="s">
        <v>87</v>
      </c>
      <c r="H4485" s="13" t="s">
        <v>42117</v>
      </c>
      <c r="I4485" s="13" t="s">
        <v>50</v>
      </c>
      <c r="J4485" s="12">
        <v>45482</v>
      </c>
      <c r="K4485" s="13" t="s">
        <v>89</v>
      </c>
      <c r="L4485" s="13" t="s">
        <v>124</v>
      </c>
      <c r="M4485" s="13" t="s">
        <v>42118</v>
      </c>
      <c r="N4485" s="13" t="s">
        <v>75</v>
      </c>
      <c r="O4485" s="13" t="s">
        <v>42119</v>
      </c>
      <c r="P4485" s="11">
        <v>11103</v>
      </c>
      <c r="Q4485" s="13" t="s">
        <v>77</v>
      </c>
      <c r="R4485" s="33" t="s">
        <v>42120</v>
      </c>
      <c r="S4485" s="33" t="s">
        <v>42121</v>
      </c>
      <c r="T4485" s="13" t="s">
        <v>42122</v>
      </c>
      <c r="U4485" s="13" t="s">
        <v>42123</v>
      </c>
      <c r="V4485" s="13">
        <v>36000000</v>
      </c>
      <c r="W4485" s="13" t="s">
        <v>60</v>
      </c>
      <c r="X4485" s="13">
        <v>36000000</v>
      </c>
      <c r="Y4485" s="13" t="s">
        <v>81</v>
      </c>
      <c r="Z4485" s="13">
        <v>4</v>
      </c>
      <c r="AA4485" s="13">
        <v>36000000</v>
      </c>
      <c r="AB4485" s="13" t="s">
        <v>60</v>
      </c>
      <c r="AC4485" s="13">
        <v>36000000</v>
      </c>
      <c r="AD4485" s="13" t="s">
        <v>124</v>
      </c>
      <c r="AE4485" s="13">
        <v>61000000</v>
      </c>
      <c r="AF4485" s="13" t="s">
        <v>60</v>
      </c>
      <c r="AG4485" s="13">
        <v>61000000</v>
      </c>
      <c r="AH4485" s="13">
        <v>61000000</v>
      </c>
      <c r="AI4485" s="13" t="s">
        <v>60</v>
      </c>
      <c r="AJ4485" s="13">
        <v>61000000</v>
      </c>
      <c r="AK4485" s="13" t="s">
        <v>42124</v>
      </c>
      <c r="AL4485" s="13" t="s">
        <v>50</v>
      </c>
      <c r="AM4485" s="13" t="s">
        <v>42125</v>
      </c>
      <c r="AN4485" s="13" t="s">
        <v>66</v>
      </c>
      <c r="AO4485" s="13" t="s">
        <v>42126</v>
      </c>
      <c r="AP4485" s="21" t="s">
        <v>42127</v>
      </c>
      <c r="AQ4485" s="13" t="s">
        <v>50</v>
      </c>
      <c r="AR4485" s="13" t="s">
        <v>50</v>
      </c>
    </row>
    <row r="4486" spans="1:44" ht="15" thickBot="1">
      <c r="A4486" s="4" t="s">
        <v>42128</v>
      </c>
      <c r="B4486" s="7" t="s">
        <v>50</v>
      </c>
      <c r="C4486" s="6">
        <v>44927</v>
      </c>
      <c r="D4486" s="7" t="s">
        <v>45</v>
      </c>
      <c r="E4486" s="7" t="s">
        <v>50</v>
      </c>
      <c r="F4486" s="7" t="s">
        <v>70</v>
      </c>
      <c r="G4486" s="27" t="s">
        <v>54945</v>
      </c>
      <c r="H4486" s="7" t="s">
        <v>50</v>
      </c>
      <c r="I4486" s="7" t="s">
        <v>50</v>
      </c>
      <c r="J4486" s="6">
        <v>45482</v>
      </c>
      <c r="K4486" s="7" t="s">
        <v>50</v>
      </c>
      <c r="L4486" s="7" t="s">
        <v>467</v>
      </c>
      <c r="M4486" s="7" t="s">
        <v>6891</v>
      </c>
      <c r="N4486" s="7" t="s">
        <v>4060</v>
      </c>
      <c r="O4486" s="7" t="s">
        <v>42129</v>
      </c>
      <c r="P4486" s="5">
        <v>11246</v>
      </c>
      <c r="Q4486" s="7" t="s">
        <v>166</v>
      </c>
      <c r="R4486" s="34" t="s">
        <v>42130</v>
      </c>
      <c r="S4486" s="34" t="s">
        <v>42131</v>
      </c>
      <c r="T4486" s="7" t="s">
        <v>50</v>
      </c>
      <c r="U4486" s="7" t="s">
        <v>50</v>
      </c>
      <c r="V4486" s="7">
        <v>5000000</v>
      </c>
      <c r="W4486" s="7" t="s">
        <v>60</v>
      </c>
      <c r="X4486" s="7">
        <v>5000000</v>
      </c>
      <c r="Y4486" s="7" t="s">
        <v>467</v>
      </c>
      <c r="Z4486" s="7">
        <v>3</v>
      </c>
      <c r="AA4486" s="7">
        <v>5000000</v>
      </c>
      <c r="AB4486" s="7" t="s">
        <v>60</v>
      </c>
      <c r="AC4486" s="7">
        <v>5000000</v>
      </c>
      <c r="AD4486" s="7" t="s">
        <v>467</v>
      </c>
      <c r="AE4486" s="7">
        <v>10000000</v>
      </c>
      <c r="AF4486" s="7" t="s">
        <v>60</v>
      </c>
      <c r="AG4486" s="7">
        <v>10000000</v>
      </c>
      <c r="AH4486" s="7">
        <v>10000000</v>
      </c>
      <c r="AI4486" s="7" t="s">
        <v>60</v>
      </c>
      <c r="AJ4486" s="7">
        <v>10000000</v>
      </c>
      <c r="AK4486" s="7" t="s">
        <v>42132</v>
      </c>
      <c r="AL4486" s="7" t="s">
        <v>50</v>
      </c>
      <c r="AM4486" s="7" t="s">
        <v>42133</v>
      </c>
      <c r="AN4486" s="7" t="s">
        <v>66</v>
      </c>
      <c r="AO4486" s="7" t="s">
        <v>42134</v>
      </c>
      <c r="AP4486" s="22" t="s">
        <v>42135</v>
      </c>
      <c r="AQ4486" s="7" t="s">
        <v>50</v>
      </c>
      <c r="AR4486" s="7" t="s">
        <v>42136</v>
      </c>
    </row>
    <row r="4487" spans="1:44" ht="15" thickBot="1">
      <c r="A4487" s="10" t="s">
        <v>42137</v>
      </c>
      <c r="B4487" s="13" t="s">
        <v>50</v>
      </c>
      <c r="C4487" s="12">
        <v>41640</v>
      </c>
      <c r="D4487" s="13" t="s">
        <v>45</v>
      </c>
      <c r="E4487" s="13" t="s">
        <v>46</v>
      </c>
      <c r="F4487" s="13" t="s">
        <v>70</v>
      </c>
      <c r="G4487" s="13" t="s">
        <v>87</v>
      </c>
      <c r="H4487" s="13" t="s">
        <v>42138</v>
      </c>
      <c r="I4487" s="13" t="s">
        <v>50</v>
      </c>
      <c r="J4487" s="12">
        <v>45476</v>
      </c>
      <c r="K4487" s="13" t="s">
        <v>116</v>
      </c>
      <c r="L4487" s="13" t="s">
        <v>210</v>
      </c>
      <c r="M4487" s="13" t="s">
        <v>42139</v>
      </c>
      <c r="N4487" s="13" t="s">
        <v>1569</v>
      </c>
      <c r="O4487" s="13" t="s">
        <v>42140</v>
      </c>
      <c r="P4487" s="11">
        <v>11315</v>
      </c>
      <c r="Q4487" s="13" t="s">
        <v>1571</v>
      </c>
      <c r="R4487" s="33" t="s">
        <v>42141</v>
      </c>
      <c r="S4487" s="33" t="s">
        <v>42142</v>
      </c>
      <c r="T4487" s="13" t="s">
        <v>42143</v>
      </c>
      <c r="U4487" s="13" t="s">
        <v>42144</v>
      </c>
      <c r="V4487" s="13">
        <v>5000000</v>
      </c>
      <c r="W4487" s="13" t="s">
        <v>60</v>
      </c>
      <c r="X4487" s="13">
        <v>5000000</v>
      </c>
      <c r="Y4487" s="13" t="s">
        <v>50</v>
      </c>
      <c r="Z4487" s="13">
        <v>6</v>
      </c>
      <c r="AA4487" s="13">
        <v>5000000</v>
      </c>
      <c r="AB4487" s="13" t="s">
        <v>60</v>
      </c>
      <c r="AC4487" s="13">
        <v>5000000</v>
      </c>
      <c r="AD4487" s="13" t="s">
        <v>210</v>
      </c>
      <c r="AE4487" s="13">
        <v>60225000</v>
      </c>
      <c r="AF4487" s="13" t="s">
        <v>60</v>
      </c>
      <c r="AG4487" s="13">
        <v>60225000</v>
      </c>
      <c r="AH4487" s="13">
        <v>60225000</v>
      </c>
      <c r="AI4487" s="13" t="s">
        <v>60</v>
      </c>
      <c r="AJ4487" s="13">
        <v>60225000</v>
      </c>
      <c r="AK4487" s="13" t="s">
        <v>42145</v>
      </c>
      <c r="AL4487" s="13" t="s">
        <v>50</v>
      </c>
      <c r="AM4487" s="13" t="s">
        <v>42146</v>
      </c>
      <c r="AN4487" s="13" t="s">
        <v>66</v>
      </c>
      <c r="AO4487" s="13" t="s">
        <v>42147</v>
      </c>
      <c r="AP4487" s="21" t="s">
        <v>42148</v>
      </c>
      <c r="AQ4487" s="13" t="s">
        <v>50</v>
      </c>
      <c r="AR4487" s="13" t="s">
        <v>50</v>
      </c>
    </row>
    <row r="4488" spans="1:44" ht="15" thickBot="1">
      <c r="A4488" s="4" t="s">
        <v>42149</v>
      </c>
      <c r="B4488" s="7">
        <v>57</v>
      </c>
      <c r="C4488" s="6">
        <v>43466</v>
      </c>
      <c r="D4488" s="7" t="s">
        <v>45</v>
      </c>
      <c r="E4488" s="7" t="s">
        <v>46</v>
      </c>
      <c r="F4488" s="7" t="s">
        <v>70</v>
      </c>
      <c r="G4488" s="27" t="s">
        <v>54945</v>
      </c>
      <c r="H4488" s="7" t="s">
        <v>50</v>
      </c>
      <c r="I4488" s="7" t="s">
        <v>50</v>
      </c>
      <c r="J4488" s="6">
        <v>45482</v>
      </c>
      <c r="K4488" s="7" t="s">
        <v>116</v>
      </c>
      <c r="L4488" s="7" t="s">
        <v>241</v>
      </c>
      <c r="M4488" s="7" t="s">
        <v>3499</v>
      </c>
      <c r="N4488" s="7" t="s">
        <v>30530</v>
      </c>
      <c r="O4488" s="7" t="s">
        <v>42150</v>
      </c>
      <c r="P4488" s="5">
        <v>11428</v>
      </c>
      <c r="Q4488" s="7" t="s">
        <v>1783</v>
      </c>
      <c r="R4488" s="34" t="s">
        <v>42151</v>
      </c>
      <c r="S4488" s="34" t="s">
        <v>42152</v>
      </c>
      <c r="T4488" s="7" t="s">
        <v>42153</v>
      </c>
      <c r="U4488" s="7" t="s">
        <v>42154</v>
      </c>
      <c r="V4488" s="7">
        <v>10000000</v>
      </c>
      <c r="W4488" s="7" t="s">
        <v>60</v>
      </c>
      <c r="X4488" s="7">
        <v>10000000</v>
      </c>
      <c r="Y4488" s="7" t="s">
        <v>154</v>
      </c>
      <c r="Z4488" s="7">
        <v>4</v>
      </c>
      <c r="AA4488" s="7">
        <v>10000000</v>
      </c>
      <c r="AB4488" s="7" t="s">
        <v>60</v>
      </c>
      <c r="AC4488" s="7">
        <v>10000000</v>
      </c>
      <c r="AD4488" s="7" t="s">
        <v>241</v>
      </c>
      <c r="AE4488" s="7">
        <v>15000000</v>
      </c>
      <c r="AF4488" s="7" t="s">
        <v>60</v>
      </c>
      <c r="AG4488" s="7">
        <v>15000000</v>
      </c>
      <c r="AH4488" s="7">
        <v>17614423</v>
      </c>
      <c r="AI4488" s="7" t="s">
        <v>60</v>
      </c>
      <c r="AJ4488" s="7">
        <v>17614423</v>
      </c>
      <c r="AK4488" s="7" t="s">
        <v>42155</v>
      </c>
      <c r="AL4488" s="7" t="s">
        <v>50</v>
      </c>
      <c r="AM4488" s="7" t="s">
        <v>42156</v>
      </c>
      <c r="AN4488" s="7" t="s">
        <v>66</v>
      </c>
      <c r="AO4488" s="7" t="s">
        <v>42157</v>
      </c>
      <c r="AP4488" s="22" t="s">
        <v>42158</v>
      </c>
      <c r="AQ4488" s="7" t="s">
        <v>50</v>
      </c>
      <c r="AR4488" s="7" t="s">
        <v>50</v>
      </c>
    </row>
    <row r="4489" spans="1:44" ht="15" thickBot="1">
      <c r="A4489" s="10" t="s">
        <v>42159</v>
      </c>
      <c r="B4489" s="13" t="s">
        <v>50</v>
      </c>
      <c r="C4489" s="12">
        <v>44287</v>
      </c>
      <c r="D4489" s="13" t="s">
        <v>45</v>
      </c>
      <c r="E4489" s="13" t="s">
        <v>46</v>
      </c>
      <c r="F4489" s="13" t="s">
        <v>70</v>
      </c>
      <c r="G4489" s="26" t="s">
        <v>54946</v>
      </c>
      <c r="H4489" s="13" t="s">
        <v>50</v>
      </c>
      <c r="I4489" s="13" t="s">
        <v>50</v>
      </c>
      <c r="J4489" s="12">
        <v>45475</v>
      </c>
      <c r="K4489" s="13" t="s">
        <v>50</v>
      </c>
      <c r="L4489" s="13" t="s">
        <v>467</v>
      </c>
      <c r="M4489" s="13" t="s">
        <v>42160</v>
      </c>
      <c r="N4489" s="13" t="s">
        <v>25218</v>
      </c>
      <c r="O4489" s="13" t="s">
        <v>42161</v>
      </c>
      <c r="P4489" s="11">
        <v>11433</v>
      </c>
      <c r="Q4489" s="13" t="s">
        <v>397</v>
      </c>
      <c r="R4489" s="33" t="s">
        <v>42162</v>
      </c>
      <c r="S4489" s="33" t="s">
        <v>42163</v>
      </c>
      <c r="T4489" s="13" t="s">
        <v>42164</v>
      </c>
      <c r="U4489" s="13" t="s">
        <v>50</v>
      </c>
      <c r="V4489" s="13">
        <v>2157498</v>
      </c>
      <c r="W4489" s="13" t="s">
        <v>60</v>
      </c>
      <c r="X4489" s="13">
        <v>2157498</v>
      </c>
      <c r="Y4489" s="13" t="s">
        <v>467</v>
      </c>
      <c r="Z4489" s="13">
        <v>3</v>
      </c>
      <c r="AA4489" s="13">
        <v>2157498</v>
      </c>
      <c r="AB4489" s="13" t="s">
        <v>60</v>
      </c>
      <c r="AC4489" s="13">
        <v>2157498</v>
      </c>
      <c r="AD4489" s="13" t="s">
        <v>467</v>
      </c>
      <c r="AE4489" s="13">
        <v>2157498</v>
      </c>
      <c r="AF4489" s="13" t="s">
        <v>60</v>
      </c>
      <c r="AG4489" s="13">
        <v>2157498</v>
      </c>
      <c r="AH4489" s="13">
        <v>2157498</v>
      </c>
      <c r="AI4489" s="13" t="s">
        <v>60</v>
      </c>
      <c r="AJ4489" s="13">
        <v>2157498</v>
      </c>
      <c r="AK4489" s="13" t="s">
        <v>42165</v>
      </c>
      <c r="AL4489" s="13" t="s">
        <v>50</v>
      </c>
      <c r="AM4489" s="13" t="s">
        <v>42166</v>
      </c>
      <c r="AN4489" s="13" t="s">
        <v>66</v>
      </c>
      <c r="AO4489" s="13" t="s">
        <v>42167</v>
      </c>
      <c r="AP4489" s="21" t="s">
        <v>42168</v>
      </c>
      <c r="AQ4489" s="13" t="s">
        <v>50</v>
      </c>
      <c r="AR4489" s="13" t="s">
        <v>50</v>
      </c>
    </row>
    <row r="4490" spans="1:44" ht="15" thickBot="1">
      <c r="A4490" s="4" t="s">
        <v>42169</v>
      </c>
      <c r="B4490" s="7" t="s">
        <v>50</v>
      </c>
      <c r="C4490" s="6">
        <v>43101</v>
      </c>
      <c r="D4490" s="7" t="s">
        <v>45</v>
      </c>
      <c r="E4490" s="7" t="s">
        <v>46</v>
      </c>
      <c r="F4490" s="7" t="s">
        <v>70</v>
      </c>
      <c r="G4490" s="7" t="s">
        <v>71</v>
      </c>
      <c r="H4490" s="7" t="s">
        <v>42170</v>
      </c>
      <c r="I4490" s="7" t="s">
        <v>50</v>
      </c>
      <c r="J4490" s="6">
        <v>45482</v>
      </c>
      <c r="K4490" s="7" t="s">
        <v>89</v>
      </c>
      <c r="L4490" s="7" t="s">
        <v>131</v>
      </c>
      <c r="M4490" s="7" t="s">
        <v>42171</v>
      </c>
      <c r="N4490" s="7" t="s">
        <v>4691</v>
      </c>
      <c r="O4490" s="7" t="s">
        <v>42172</v>
      </c>
      <c r="P4490" s="5">
        <v>11930</v>
      </c>
      <c r="Q4490" s="7" t="s">
        <v>683</v>
      </c>
      <c r="R4490" s="34" t="s">
        <v>42173</v>
      </c>
      <c r="S4490" s="34" t="s">
        <v>42174</v>
      </c>
      <c r="T4490" s="7" t="s">
        <v>50</v>
      </c>
      <c r="U4490" s="7" t="s">
        <v>50</v>
      </c>
      <c r="V4490" s="7" t="s">
        <v>50</v>
      </c>
      <c r="W4490" s="7" t="s">
        <v>50</v>
      </c>
      <c r="X4490" s="7" t="s">
        <v>50</v>
      </c>
      <c r="Y4490" s="7" t="s">
        <v>50</v>
      </c>
      <c r="Z4490" s="7">
        <v>4</v>
      </c>
      <c r="AA4490" s="7" t="s">
        <v>50</v>
      </c>
      <c r="AB4490" s="7" t="s">
        <v>50</v>
      </c>
      <c r="AC4490" s="7" t="s">
        <v>50</v>
      </c>
      <c r="AD4490" s="7" t="s">
        <v>50</v>
      </c>
      <c r="AE4490" s="7" t="s">
        <v>50</v>
      </c>
      <c r="AF4490" s="7" t="s">
        <v>50</v>
      </c>
      <c r="AG4490" s="7" t="s">
        <v>50</v>
      </c>
      <c r="AH4490" s="7">
        <v>263000000</v>
      </c>
      <c r="AI4490" s="7" t="s">
        <v>60</v>
      </c>
      <c r="AJ4490" s="7">
        <v>263000000</v>
      </c>
      <c r="AK4490" s="7" t="s">
        <v>42175</v>
      </c>
      <c r="AL4490" s="7" t="s">
        <v>50</v>
      </c>
      <c r="AM4490" s="7" t="s">
        <v>42176</v>
      </c>
      <c r="AN4490" s="7" t="s">
        <v>66</v>
      </c>
      <c r="AO4490" s="7" t="s">
        <v>42177</v>
      </c>
      <c r="AP4490" s="22" t="s">
        <v>42178</v>
      </c>
      <c r="AQ4490" s="7" t="s">
        <v>50</v>
      </c>
      <c r="AR4490" s="7" t="s">
        <v>50</v>
      </c>
    </row>
    <row r="4491" spans="1:44" ht="15" thickBot="1">
      <c r="A4491" s="10" t="s">
        <v>42179</v>
      </c>
      <c r="B4491" s="13" t="s">
        <v>50</v>
      </c>
      <c r="C4491" s="13" t="s">
        <v>50</v>
      </c>
      <c r="D4491" s="13" t="s">
        <v>45</v>
      </c>
      <c r="E4491" s="13" t="s">
        <v>50</v>
      </c>
      <c r="F4491" s="13" t="s">
        <v>70</v>
      </c>
      <c r="G4491" s="13" t="s">
        <v>50</v>
      </c>
      <c r="H4491" s="13" t="s">
        <v>50</v>
      </c>
      <c r="I4491" s="13" t="s">
        <v>50</v>
      </c>
      <c r="J4491" s="12">
        <v>45476</v>
      </c>
      <c r="K4491" s="13" t="s">
        <v>50</v>
      </c>
      <c r="L4491" s="13" t="s">
        <v>147</v>
      </c>
      <c r="M4491" s="13" t="s">
        <v>42180</v>
      </c>
      <c r="N4491" s="13" t="s">
        <v>2941</v>
      </c>
      <c r="O4491" s="13" t="s">
        <v>42181</v>
      </c>
      <c r="P4491" s="11">
        <v>11931</v>
      </c>
      <c r="Q4491" s="13" t="s">
        <v>245</v>
      </c>
      <c r="R4491" s="33" t="s">
        <v>42182</v>
      </c>
      <c r="S4491" s="30" t="s">
        <v>50</v>
      </c>
      <c r="T4491" s="13" t="s">
        <v>42183</v>
      </c>
      <c r="U4491" s="13" t="s">
        <v>42184</v>
      </c>
      <c r="V4491" s="13">
        <v>16000000000</v>
      </c>
      <c r="W4491" s="13" t="s">
        <v>2946</v>
      </c>
      <c r="X4491" s="13">
        <v>11512505</v>
      </c>
      <c r="Y4491" s="13" t="s">
        <v>154</v>
      </c>
      <c r="Z4491" s="13">
        <v>2</v>
      </c>
      <c r="AA4491" s="13">
        <v>16000000000</v>
      </c>
      <c r="AB4491" s="13" t="s">
        <v>2946</v>
      </c>
      <c r="AC4491" s="13">
        <v>11512505</v>
      </c>
      <c r="AD4491" s="13" t="s">
        <v>147</v>
      </c>
      <c r="AE4491" s="13">
        <v>16000000000</v>
      </c>
      <c r="AF4491" s="13" t="s">
        <v>2946</v>
      </c>
      <c r="AG4491" s="13">
        <v>11512505</v>
      </c>
      <c r="AH4491" s="13">
        <v>16000000000</v>
      </c>
      <c r="AI4491" s="13" t="s">
        <v>2946</v>
      </c>
      <c r="AJ4491" s="13">
        <v>11512505</v>
      </c>
      <c r="AK4491" s="13" t="s">
        <v>28894</v>
      </c>
      <c r="AL4491" s="13" t="s">
        <v>50</v>
      </c>
      <c r="AM4491" s="13" t="s">
        <v>50</v>
      </c>
      <c r="AN4491" s="13" t="s">
        <v>50</v>
      </c>
      <c r="AO4491" s="13" t="s">
        <v>50</v>
      </c>
      <c r="AP4491" s="13" t="s">
        <v>50</v>
      </c>
      <c r="AQ4491" s="13" t="s">
        <v>50</v>
      </c>
      <c r="AR4491" s="13" t="s">
        <v>1186</v>
      </c>
    </row>
    <row r="4492" spans="1:44" ht="15" thickBot="1">
      <c r="A4492" s="4" t="s">
        <v>42185</v>
      </c>
      <c r="B4492" s="7" t="s">
        <v>50</v>
      </c>
      <c r="C4492" s="6">
        <v>43101</v>
      </c>
      <c r="D4492" s="7" t="s">
        <v>45</v>
      </c>
      <c r="E4492" s="7" t="s">
        <v>46</v>
      </c>
      <c r="F4492" s="7" t="s">
        <v>70</v>
      </c>
      <c r="G4492" s="26" t="s">
        <v>54946</v>
      </c>
      <c r="H4492" s="7" t="s">
        <v>50</v>
      </c>
      <c r="I4492" s="7" t="s">
        <v>50</v>
      </c>
      <c r="J4492" s="6">
        <v>45475</v>
      </c>
      <c r="K4492" s="7" t="s">
        <v>50</v>
      </c>
      <c r="L4492" s="7" t="s">
        <v>467</v>
      </c>
      <c r="M4492" s="7" t="s">
        <v>4250</v>
      </c>
      <c r="N4492" s="7" t="s">
        <v>918</v>
      </c>
      <c r="O4492" s="7" t="s">
        <v>42186</v>
      </c>
      <c r="P4492" s="5">
        <v>12002</v>
      </c>
      <c r="Q4492" s="7" t="s">
        <v>920</v>
      </c>
      <c r="R4492" s="34" t="s">
        <v>42187</v>
      </c>
      <c r="S4492" s="34" t="s">
        <v>42188</v>
      </c>
      <c r="T4492" s="7" t="s">
        <v>50</v>
      </c>
      <c r="U4492" s="7" t="s">
        <v>50</v>
      </c>
      <c r="V4492" s="7">
        <v>2900000</v>
      </c>
      <c r="W4492" s="7" t="s">
        <v>209</v>
      </c>
      <c r="X4492" s="7">
        <v>3108952</v>
      </c>
      <c r="Y4492" s="7" t="s">
        <v>467</v>
      </c>
      <c r="Z4492" s="7">
        <v>1</v>
      </c>
      <c r="AA4492" s="7">
        <v>2900000</v>
      </c>
      <c r="AB4492" s="7" t="s">
        <v>209</v>
      </c>
      <c r="AC4492" s="7">
        <v>3108952</v>
      </c>
      <c r="AD4492" s="7" t="s">
        <v>467</v>
      </c>
      <c r="AE4492" s="7">
        <v>2900000</v>
      </c>
      <c r="AF4492" s="7" t="s">
        <v>209</v>
      </c>
      <c r="AG4492" s="7">
        <v>3108953</v>
      </c>
      <c r="AH4492" s="7">
        <v>2900000</v>
      </c>
      <c r="AI4492" s="7" t="s">
        <v>209</v>
      </c>
      <c r="AJ4492" s="7">
        <v>3108953</v>
      </c>
      <c r="AK4492" s="7" t="s">
        <v>42189</v>
      </c>
      <c r="AL4492" s="7" t="s">
        <v>50</v>
      </c>
      <c r="AM4492" s="7" t="s">
        <v>42190</v>
      </c>
      <c r="AN4492" s="7" t="s">
        <v>253</v>
      </c>
      <c r="AO4492" s="7" t="s">
        <v>42191</v>
      </c>
      <c r="AP4492" s="22" t="s">
        <v>42192</v>
      </c>
      <c r="AQ4492" s="7" t="s">
        <v>50</v>
      </c>
      <c r="AR4492" s="7" t="s">
        <v>50</v>
      </c>
    </row>
    <row r="4493" spans="1:44" ht="15" thickBot="1">
      <c r="A4493" s="10" t="s">
        <v>42193</v>
      </c>
      <c r="B4493" s="13" t="s">
        <v>50</v>
      </c>
      <c r="C4493" s="12">
        <v>41262</v>
      </c>
      <c r="D4493" s="13" t="s">
        <v>45</v>
      </c>
      <c r="E4493" s="13" t="s">
        <v>46</v>
      </c>
      <c r="F4493" s="13" t="s">
        <v>47</v>
      </c>
      <c r="G4493" s="13" t="s">
        <v>87</v>
      </c>
      <c r="H4493" s="13" t="s">
        <v>50</v>
      </c>
      <c r="I4493" s="13" t="s">
        <v>50</v>
      </c>
      <c r="J4493" s="12">
        <v>45474</v>
      </c>
      <c r="K4493" s="13" t="s">
        <v>191</v>
      </c>
      <c r="L4493" s="13" t="s">
        <v>162</v>
      </c>
      <c r="M4493" s="13" t="s">
        <v>42194</v>
      </c>
      <c r="N4493" s="13" t="s">
        <v>395</v>
      </c>
      <c r="O4493" s="13" t="s">
        <v>42195</v>
      </c>
      <c r="P4493" s="11">
        <v>12121</v>
      </c>
      <c r="Q4493" s="13" t="s">
        <v>397</v>
      </c>
      <c r="R4493" s="33" t="s">
        <v>42196</v>
      </c>
      <c r="S4493" s="30" t="s">
        <v>50</v>
      </c>
      <c r="T4493" s="13" t="s">
        <v>42197</v>
      </c>
      <c r="U4493" s="13" t="s">
        <v>42198</v>
      </c>
      <c r="V4493" s="13">
        <v>150000000</v>
      </c>
      <c r="W4493" s="13" t="s">
        <v>60</v>
      </c>
      <c r="X4493" s="13">
        <v>150000000</v>
      </c>
      <c r="Y4493" s="13" t="s">
        <v>61</v>
      </c>
      <c r="Z4493" s="13">
        <v>3</v>
      </c>
      <c r="AA4493" s="13" t="s">
        <v>50</v>
      </c>
      <c r="AB4493" s="13" t="s">
        <v>50</v>
      </c>
      <c r="AC4493" s="13" t="s">
        <v>50</v>
      </c>
      <c r="AD4493" s="13" t="s">
        <v>50</v>
      </c>
      <c r="AE4493" s="13" t="s">
        <v>50</v>
      </c>
      <c r="AF4493" s="13" t="s">
        <v>50</v>
      </c>
      <c r="AG4493" s="13" t="s">
        <v>50</v>
      </c>
      <c r="AH4493" s="13">
        <v>240000000</v>
      </c>
      <c r="AI4493" s="13" t="s">
        <v>60</v>
      </c>
      <c r="AJ4493" s="13">
        <v>240000000</v>
      </c>
      <c r="AK4493" s="13" t="s">
        <v>42199</v>
      </c>
      <c r="AL4493" s="13" t="s">
        <v>50</v>
      </c>
      <c r="AM4493" s="13" t="s">
        <v>42200</v>
      </c>
      <c r="AN4493" s="13" t="s">
        <v>66</v>
      </c>
      <c r="AO4493" s="13" t="s">
        <v>42201</v>
      </c>
      <c r="AP4493" s="13" t="s">
        <v>50</v>
      </c>
      <c r="AQ4493" s="21" t="s">
        <v>42202</v>
      </c>
      <c r="AR4493" s="13" t="s">
        <v>50</v>
      </c>
    </row>
    <row r="4494" spans="1:44" ht="15" thickBot="1">
      <c r="A4494" s="4" t="s">
        <v>42203</v>
      </c>
      <c r="B4494" s="7" t="s">
        <v>50</v>
      </c>
      <c r="C4494" s="6">
        <v>44562</v>
      </c>
      <c r="D4494" s="7" t="s">
        <v>45</v>
      </c>
      <c r="E4494" s="7" t="s">
        <v>50</v>
      </c>
      <c r="F4494" s="7" t="s">
        <v>70</v>
      </c>
      <c r="G4494" s="27" t="s">
        <v>54945</v>
      </c>
      <c r="H4494" s="7" t="s">
        <v>50</v>
      </c>
      <c r="I4494" s="7" t="s">
        <v>50</v>
      </c>
      <c r="J4494" s="6">
        <v>45476</v>
      </c>
      <c r="K4494" s="7" t="s">
        <v>50</v>
      </c>
      <c r="L4494" s="7" t="s">
        <v>467</v>
      </c>
      <c r="M4494" s="7" t="s">
        <v>42204</v>
      </c>
      <c r="N4494" s="7" t="s">
        <v>41504</v>
      </c>
      <c r="O4494" s="7" t="s">
        <v>42205</v>
      </c>
      <c r="P4494" s="5">
        <v>12302</v>
      </c>
      <c r="Q4494" s="7" t="s">
        <v>2203</v>
      </c>
      <c r="R4494" s="34" t="s">
        <v>42206</v>
      </c>
      <c r="S4494" s="34" t="s">
        <v>42207</v>
      </c>
      <c r="T4494" s="7" t="s">
        <v>42208</v>
      </c>
      <c r="U4494" s="7" t="s">
        <v>42209</v>
      </c>
      <c r="V4494" s="7">
        <v>2300000</v>
      </c>
      <c r="W4494" s="7" t="s">
        <v>209</v>
      </c>
      <c r="X4494" s="7">
        <v>2471130</v>
      </c>
      <c r="Y4494" s="7" t="s">
        <v>467</v>
      </c>
      <c r="Z4494" s="7">
        <v>1</v>
      </c>
      <c r="AA4494" s="7">
        <v>2300000</v>
      </c>
      <c r="AB4494" s="7" t="s">
        <v>209</v>
      </c>
      <c r="AC4494" s="7">
        <v>2471130</v>
      </c>
      <c r="AD4494" s="7" t="s">
        <v>467</v>
      </c>
      <c r="AE4494" s="7">
        <v>2300000</v>
      </c>
      <c r="AF4494" s="7" t="s">
        <v>209</v>
      </c>
      <c r="AG4494" s="7">
        <v>2471131</v>
      </c>
      <c r="AH4494" s="7">
        <v>2300000</v>
      </c>
      <c r="AI4494" s="7" t="s">
        <v>209</v>
      </c>
      <c r="AJ4494" s="7">
        <v>2471131</v>
      </c>
      <c r="AK4494" s="7" t="s">
        <v>42210</v>
      </c>
      <c r="AL4494" s="7" t="s">
        <v>50</v>
      </c>
      <c r="AM4494" s="7" t="s">
        <v>42211</v>
      </c>
      <c r="AN4494" s="7" t="s">
        <v>66</v>
      </c>
      <c r="AO4494" s="7" t="s">
        <v>42212</v>
      </c>
      <c r="AP4494" s="22" t="s">
        <v>42213</v>
      </c>
      <c r="AQ4494" s="7" t="s">
        <v>50</v>
      </c>
      <c r="AR4494" s="7" t="s">
        <v>50</v>
      </c>
    </row>
    <row r="4495" spans="1:44" ht="15" thickBot="1">
      <c r="A4495" s="10" t="s">
        <v>42214</v>
      </c>
      <c r="B4495" s="13" t="s">
        <v>50</v>
      </c>
      <c r="C4495" s="12">
        <v>42370</v>
      </c>
      <c r="D4495" s="13" t="s">
        <v>45</v>
      </c>
      <c r="E4495" s="13" t="s">
        <v>46</v>
      </c>
      <c r="F4495" s="13" t="s">
        <v>70</v>
      </c>
      <c r="G4495" s="27" t="s">
        <v>54945</v>
      </c>
      <c r="H4495" s="13" t="s">
        <v>50</v>
      </c>
      <c r="I4495" s="13" t="s">
        <v>50</v>
      </c>
      <c r="J4495" s="12">
        <v>45482</v>
      </c>
      <c r="K4495" s="13" t="s">
        <v>116</v>
      </c>
      <c r="L4495" s="13" t="s">
        <v>241</v>
      </c>
      <c r="M4495" s="13" t="s">
        <v>5670</v>
      </c>
      <c r="N4495" s="13" t="s">
        <v>42215</v>
      </c>
      <c r="O4495" s="13" t="s">
        <v>42216</v>
      </c>
      <c r="P4495" s="11">
        <v>12597</v>
      </c>
      <c r="Q4495" s="13" t="s">
        <v>360</v>
      </c>
      <c r="R4495" s="33" t="s">
        <v>42217</v>
      </c>
      <c r="S4495" s="33" t="s">
        <v>42218</v>
      </c>
      <c r="T4495" s="13" t="s">
        <v>42219</v>
      </c>
      <c r="U4495" s="13" t="s">
        <v>42220</v>
      </c>
      <c r="V4495" s="13">
        <v>63000000</v>
      </c>
      <c r="W4495" s="13" t="s">
        <v>209</v>
      </c>
      <c r="X4495" s="13">
        <v>68190674</v>
      </c>
      <c r="Y4495" s="13" t="s">
        <v>154</v>
      </c>
      <c r="Z4495" s="13">
        <v>3</v>
      </c>
      <c r="AA4495" s="13">
        <v>63000000</v>
      </c>
      <c r="AB4495" s="13" t="s">
        <v>209</v>
      </c>
      <c r="AC4495" s="13">
        <v>68190674</v>
      </c>
      <c r="AD4495" s="13" t="s">
        <v>241</v>
      </c>
      <c r="AE4495" s="13">
        <v>78000000</v>
      </c>
      <c r="AF4495" s="13" t="s">
        <v>209</v>
      </c>
      <c r="AG4495" s="13">
        <v>84625338</v>
      </c>
      <c r="AH4495" s="13">
        <v>78000000</v>
      </c>
      <c r="AI4495" s="13" t="s">
        <v>209</v>
      </c>
      <c r="AJ4495" s="13">
        <v>84625338</v>
      </c>
      <c r="AK4495" s="13" t="s">
        <v>42221</v>
      </c>
      <c r="AL4495" s="13" t="s">
        <v>50</v>
      </c>
      <c r="AM4495" s="13" t="s">
        <v>42222</v>
      </c>
      <c r="AN4495" s="13" t="s">
        <v>66</v>
      </c>
      <c r="AO4495" s="13" t="s">
        <v>42223</v>
      </c>
      <c r="AP4495" s="21" t="s">
        <v>42224</v>
      </c>
      <c r="AQ4495" s="13" t="s">
        <v>50</v>
      </c>
      <c r="AR4495" s="13" t="s">
        <v>50</v>
      </c>
    </row>
    <row r="4496" spans="1:44" ht="15" thickBot="1">
      <c r="A4496" s="4" t="s">
        <v>42225</v>
      </c>
      <c r="B4496" s="7" t="s">
        <v>50</v>
      </c>
      <c r="C4496" s="7" t="s">
        <v>36653</v>
      </c>
      <c r="D4496" s="7" t="s">
        <v>45</v>
      </c>
      <c r="E4496" s="7" t="s">
        <v>1939</v>
      </c>
      <c r="F4496" s="7" t="s">
        <v>70</v>
      </c>
      <c r="G4496" s="7" t="s">
        <v>48</v>
      </c>
      <c r="H4496" s="7" t="s">
        <v>49</v>
      </c>
      <c r="I4496" s="7" t="s">
        <v>50</v>
      </c>
      <c r="J4496" s="6">
        <v>45474</v>
      </c>
      <c r="K4496" s="7" t="s">
        <v>161</v>
      </c>
      <c r="L4496" s="7" t="s">
        <v>52</v>
      </c>
      <c r="M4496" s="7" t="s">
        <v>42226</v>
      </c>
      <c r="N4496" s="7" t="s">
        <v>42227</v>
      </c>
      <c r="O4496" s="7" t="s">
        <v>42228</v>
      </c>
      <c r="P4496" s="5">
        <v>12606</v>
      </c>
      <c r="Q4496" s="7" t="s">
        <v>77</v>
      </c>
      <c r="R4496" s="34" t="s">
        <v>42229</v>
      </c>
      <c r="S4496" s="34" t="s">
        <v>42230</v>
      </c>
      <c r="T4496" s="7" t="s">
        <v>42231</v>
      </c>
      <c r="U4496" s="7" t="s">
        <v>42232</v>
      </c>
      <c r="V4496" s="7">
        <v>3100000</v>
      </c>
      <c r="W4496" s="7" t="s">
        <v>60</v>
      </c>
      <c r="X4496" s="7">
        <v>3100000</v>
      </c>
      <c r="Y4496" s="7" t="s">
        <v>50</v>
      </c>
      <c r="Z4496" s="7">
        <v>8</v>
      </c>
      <c r="AA4496" s="7" t="s">
        <v>50</v>
      </c>
      <c r="AB4496" s="7" t="s">
        <v>50</v>
      </c>
      <c r="AC4496" s="7" t="s">
        <v>50</v>
      </c>
      <c r="AD4496" s="7" t="s">
        <v>50</v>
      </c>
      <c r="AE4496" s="7" t="s">
        <v>50</v>
      </c>
      <c r="AF4496" s="7" t="s">
        <v>50</v>
      </c>
      <c r="AG4496" s="7" t="s">
        <v>50</v>
      </c>
      <c r="AH4496" s="7">
        <v>20315405</v>
      </c>
      <c r="AI4496" s="7" t="s">
        <v>60</v>
      </c>
      <c r="AJ4496" s="7">
        <v>20315405</v>
      </c>
      <c r="AK4496" s="7" t="s">
        <v>42233</v>
      </c>
      <c r="AL4496" s="7" t="s">
        <v>50</v>
      </c>
      <c r="AM4496" s="7" t="s">
        <v>42234</v>
      </c>
      <c r="AN4496" s="7" t="s">
        <v>66</v>
      </c>
      <c r="AO4496" s="7" t="s">
        <v>42235</v>
      </c>
      <c r="AP4496" s="7" t="s">
        <v>50</v>
      </c>
      <c r="AQ4496" s="22" t="s">
        <v>42236</v>
      </c>
      <c r="AR4496" s="7" t="s">
        <v>50</v>
      </c>
    </row>
    <row r="4497" spans="1:44" ht="15" thickBot="1">
      <c r="A4497" s="10" t="s">
        <v>42237</v>
      </c>
      <c r="B4497" s="13" t="s">
        <v>50</v>
      </c>
      <c r="C4497" s="12">
        <v>43831</v>
      </c>
      <c r="D4497" s="13" t="s">
        <v>45</v>
      </c>
      <c r="E4497" s="13" t="s">
        <v>46</v>
      </c>
      <c r="F4497" s="13" t="s">
        <v>70</v>
      </c>
      <c r="G4497" s="26" t="s">
        <v>54946</v>
      </c>
      <c r="H4497" s="13" t="s">
        <v>1112</v>
      </c>
      <c r="I4497" s="13" t="s">
        <v>50</v>
      </c>
      <c r="J4497" s="12">
        <v>45481</v>
      </c>
      <c r="K4497" s="13" t="s">
        <v>116</v>
      </c>
      <c r="L4497" s="13" t="s">
        <v>241</v>
      </c>
      <c r="M4497" s="13" t="s">
        <v>26782</v>
      </c>
      <c r="N4497" s="13" t="s">
        <v>75</v>
      </c>
      <c r="O4497" s="13" t="s">
        <v>42238</v>
      </c>
      <c r="P4497" s="11">
        <v>12658</v>
      </c>
      <c r="Q4497" s="13" t="s">
        <v>77</v>
      </c>
      <c r="R4497" s="33" t="s">
        <v>42239</v>
      </c>
      <c r="S4497" s="33" t="s">
        <v>42240</v>
      </c>
      <c r="T4497" s="13" t="s">
        <v>42241</v>
      </c>
      <c r="U4497" s="13" t="s">
        <v>50</v>
      </c>
      <c r="V4497" s="13">
        <v>16500000</v>
      </c>
      <c r="W4497" s="13" t="s">
        <v>60</v>
      </c>
      <c r="X4497" s="13">
        <v>16500000</v>
      </c>
      <c r="Y4497" s="13" t="s">
        <v>154</v>
      </c>
      <c r="Z4497" s="13">
        <v>2</v>
      </c>
      <c r="AA4497" s="13">
        <v>16500000</v>
      </c>
      <c r="AB4497" s="13" t="s">
        <v>60</v>
      </c>
      <c r="AC4497" s="13">
        <v>16500000</v>
      </c>
      <c r="AD4497" s="13" t="s">
        <v>241</v>
      </c>
      <c r="AE4497" s="13">
        <v>20450002</v>
      </c>
      <c r="AF4497" s="13" t="s">
        <v>60</v>
      </c>
      <c r="AG4497" s="13">
        <v>20450002</v>
      </c>
      <c r="AH4497" s="13">
        <v>20450002</v>
      </c>
      <c r="AI4497" s="13" t="s">
        <v>60</v>
      </c>
      <c r="AJ4497" s="13">
        <v>20450002</v>
      </c>
      <c r="AK4497" s="13" t="s">
        <v>24368</v>
      </c>
      <c r="AL4497" s="13" t="s">
        <v>50</v>
      </c>
      <c r="AM4497" s="13" t="s">
        <v>42242</v>
      </c>
      <c r="AN4497" s="13" t="s">
        <v>66</v>
      </c>
      <c r="AO4497" s="13" t="s">
        <v>42243</v>
      </c>
      <c r="AP4497" s="21" t="s">
        <v>42244</v>
      </c>
      <c r="AQ4497" s="13" t="s">
        <v>50</v>
      </c>
      <c r="AR4497" s="13" t="s">
        <v>50</v>
      </c>
    </row>
    <row r="4498" spans="1:44" ht="15" thickBot="1">
      <c r="A4498" s="4" t="s">
        <v>42245</v>
      </c>
      <c r="B4498" s="7" t="s">
        <v>50</v>
      </c>
      <c r="C4498" s="6">
        <v>44927</v>
      </c>
      <c r="D4498" s="7" t="s">
        <v>45</v>
      </c>
      <c r="E4498" s="7" t="s">
        <v>50</v>
      </c>
      <c r="F4498" s="7" t="s">
        <v>70</v>
      </c>
      <c r="G4498" s="26" t="s">
        <v>54946</v>
      </c>
      <c r="H4498" s="7" t="s">
        <v>50</v>
      </c>
      <c r="I4498" s="7" t="s">
        <v>50</v>
      </c>
      <c r="J4498" s="6">
        <v>45475</v>
      </c>
      <c r="K4498" s="7" t="s">
        <v>50</v>
      </c>
      <c r="L4498" s="7" t="s">
        <v>467</v>
      </c>
      <c r="M4498" s="7" t="s">
        <v>22520</v>
      </c>
      <c r="N4498" s="7" t="s">
        <v>432</v>
      </c>
      <c r="O4498" s="7" t="s">
        <v>42246</v>
      </c>
      <c r="P4498" s="5">
        <v>12704</v>
      </c>
      <c r="Q4498" s="7" t="s">
        <v>434</v>
      </c>
      <c r="R4498" s="28" t="s">
        <v>42247</v>
      </c>
      <c r="S4498" s="34" t="s">
        <v>42248</v>
      </c>
      <c r="T4498" s="7" t="s">
        <v>50</v>
      </c>
      <c r="U4498" s="7" t="s">
        <v>50</v>
      </c>
      <c r="V4498" s="7">
        <v>12500000</v>
      </c>
      <c r="W4498" s="7" t="s">
        <v>60</v>
      </c>
      <c r="X4498" s="7">
        <v>12500000</v>
      </c>
      <c r="Y4498" s="7" t="s">
        <v>467</v>
      </c>
      <c r="Z4498" s="7">
        <v>1</v>
      </c>
      <c r="AA4498" s="7">
        <v>12500000</v>
      </c>
      <c r="AB4498" s="7" t="s">
        <v>60</v>
      </c>
      <c r="AC4498" s="7">
        <v>12500000</v>
      </c>
      <c r="AD4498" s="7" t="s">
        <v>467</v>
      </c>
      <c r="AE4498" s="7">
        <v>12500000</v>
      </c>
      <c r="AF4498" s="7" t="s">
        <v>60</v>
      </c>
      <c r="AG4498" s="7">
        <v>12500000</v>
      </c>
      <c r="AH4498" s="7">
        <v>12500000</v>
      </c>
      <c r="AI4498" s="7" t="s">
        <v>60</v>
      </c>
      <c r="AJ4498" s="7">
        <v>12500000</v>
      </c>
      <c r="AK4498" s="7" t="s">
        <v>3923</v>
      </c>
      <c r="AL4498" s="7" t="s">
        <v>50</v>
      </c>
      <c r="AM4498" s="7" t="s">
        <v>42249</v>
      </c>
      <c r="AN4498" s="7" t="s">
        <v>66</v>
      </c>
      <c r="AO4498" s="7" t="s">
        <v>42250</v>
      </c>
      <c r="AP4498" s="22" t="s">
        <v>42251</v>
      </c>
      <c r="AQ4498" s="7" t="s">
        <v>50</v>
      </c>
      <c r="AR4498" s="7" t="s">
        <v>50</v>
      </c>
    </row>
    <row r="4499" spans="1:44" ht="15" thickBot="1">
      <c r="A4499" s="10" t="s">
        <v>42252</v>
      </c>
      <c r="B4499" s="13" t="s">
        <v>50</v>
      </c>
      <c r="C4499" s="12">
        <v>17899</v>
      </c>
      <c r="D4499" s="13" t="s">
        <v>45</v>
      </c>
      <c r="E4499" s="13" t="s">
        <v>46</v>
      </c>
      <c r="F4499" s="13" t="s">
        <v>70</v>
      </c>
      <c r="G4499" s="13" t="s">
        <v>71</v>
      </c>
      <c r="H4499" s="13" t="s">
        <v>115</v>
      </c>
      <c r="I4499" s="13" t="s">
        <v>50</v>
      </c>
      <c r="J4499" s="12">
        <v>45475</v>
      </c>
      <c r="K4499" s="13" t="s">
        <v>161</v>
      </c>
      <c r="L4499" s="13" t="s">
        <v>52</v>
      </c>
      <c r="M4499" s="13" t="s">
        <v>42253</v>
      </c>
      <c r="N4499" s="13" t="s">
        <v>11223</v>
      </c>
      <c r="O4499" s="13" t="s">
        <v>42254</v>
      </c>
      <c r="P4499" s="11">
        <v>13062</v>
      </c>
      <c r="Q4499" s="13" t="s">
        <v>383</v>
      </c>
      <c r="R4499" s="33" t="s">
        <v>42255</v>
      </c>
      <c r="S4499" s="33" t="s">
        <v>42256</v>
      </c>
      <c r="T4499" s="13" t="s">
        <v>42257</v>
      </c>
      <c r="U4499" s="13" t="s">
        <v>42258</v>
      </c>
      <c r="V4499" s="13">
        <v>7500000</v>
      </c>
      <c r="W4499" s="13" t="s">
        <v>60</v>
      </c>
      <c r="X4499" s="13">
        <v>7500000</v>
      </c>
      <c r="Y4499" s="13" t="s">
        <v>50</v>
      </c>
      <c r="Z4499" s="13">
        <v>2</v>
      </c>
      <c r="AA4499" s="13" t="s">
        <v>50</v>
      </c>
      <c r="AB4499" s="13" t="s">
        <v>50</v>
      </c>
      <c r="AC4499" s="13" t="s">
        <v>50</v>
      </c>
      <c r="AD4499" s="13" t="s">
        <v>50</v>
      </c>
      <c r="AE4499" s="13" t="s">
        <v>50</v>
      </c>
      <c r="AF4499" s="13" t="s">
        <v>50</v>
      </c>
      <c r="AG4499" s="13" t="s">
        <v>50</v>
      </c>
      <c r="AH4499" s="13">
        <v>7500000</v>
      </c>
      <c r="AI4499" s="13" t="s">
        <v>60</v>
      </c>
      <c r="AJ4499" s="13">
        <v>7500000</v>
      </c>
      <c r="AK4499" s="13" t="s">
        <v>42259</v>
      </c>
      <c r="AL4499" s="13" t="s">
        <v>50</v>
      </c>
      <c r="AM4499" s="13" t="s">
        <v>42260</v>
      </c>
      <c r="AN4499" s="13" t="s">
        <v>4746</v>
      </c>
      <c r="AO4499" s="13" t="s">
        <v>42261</v>
      </c>
      <c r="AP4499" s="21" t="s">
        <v>42262</v>
      </c>
      <c r="AQ4499" s="13" t="s">
        <v>50</v>
      </c>
      <c r="AR4499" s="13" t="s">
        <v>50</v>
      </c>
    </row>
    <row r="4500" spans="1:44" ht="15" thickBot="1">
      <c r="A4500" s="4" t="s">
        <v>42263</v>
      </c>
      <c r="B4500" s="7" t="s">
        <v>50</v>
      </c>
      <c r="C4500" s="7" t="s">
        <v>50</v>
      </c>
      <c r="D4500" s="7" t="s">
        <v>45</v>
      </c>
      <c r="E4500" s="7" t="s">
        <v>46</v>
      </c>
      <c r="F4500" s="7" t="s">
        <v>70</v>
      </c>
      <c r="G4500" s="26" t="s">
        <v>54946</v>
      </c>
      <c r="H4500" s="7" t="s">
        <v>14559</v>
      </c>
      <c r="I4500" s="7" t="s">
        <v>50</v>
      </c>
      <c r="J4500" s="6">
        <v>45481</v>
      </c>
      <c r="K4500" s="7" t="s">
        <v>50</v>
      </c>
      <c r="L4500" s="7" t="s">
        <v>131</v>
      </c>
      <c r="M4500" s="7" t="s">
        <v>42264</v>
      </c>
      <c r="N4500" s="7" t="s">
        <v>628</v>
      </c>
      <c r="O4500" s="7" t="s">
        <v>42265</v>
      </c>
      <c r="P4500" s="5">
        <v>13208</v>
      </c>
      <c r="Q4500" s="7" t="s">
        <v>630</v>
      </c>
      <c r="R4500" s="34" t="s">
        <v>42266</v>
      </c>
      <c r="S4500" s="34" t="s">
        <v>42267</v>
      </c>
      <c r="T4500" s="7" t="s">
        <v>42268</v>
      </c>
      <c r="U4500" s="7" t="s">
        <v>50</v>
      </c>
      <c r="V4500" s="7">
        <v>500000</v>
      </c>
      <c r="W4500" s="7" t="s">
        <v>60</v>
      </c>
      <c r="X4500" s="7">
        <v>500000</v>
      </c>
      <c r="Y4500" s="7" t="s">
        <v>50</v>
      </c>
      <c r="Z4500" s="7">
        <v>6</v>
      </c>
      <c r="AA4500" s="7">
        <v>608745</v>
      </c>
      <c r="AB4500" s="7" t="s">
        <v>60</v>
      </c>
      <c r="AC4500" s="7">
        <v>608745</v>
      </c>
      <c r="AD4500" s="7" t="s">
        <v>178</v>
      </c>
      <c r="AE4500" s="7">
        <v>658745</v>
      </c>
      <c r="AF4500" s="7" t="s">
        <v>60</v>
      </c>
      <c r="AG4500" s="7">
        <v>658745</v>
      </c>
      <c r="AH4500" s="7">
        <v>4608322</v>
      </c>
      <c r="AI4500" s="7" t="s">
        <v>60</v>
      </c>
      <c r="AJ4500" s="7">
        <v>4608322</v>
      </c>
      <c r="AK4500" s="7" t="s">
        <v>50</v>
      </c>
      <c r="AL4500" s="7" t="s">
        <v>50</v>
      </c>
      <c r="AM4500" s="7" t="s">
        <v>42269</v>
      </c>
      <c r="AN4500" s="7" t="s">
        <v>66</v>
      </c>
      <c r="AO4500" s="7" t="s">
        <v>42270</v>
      </c>
      <c r="AP4500" s="22" t="s">
        <v>42271</v>
      </c>
      <c r="AQ4500" s="7" t="s">
        <v>50</v>
      </c>
      <c r="AR4500" s="7" t="s">
        <v>50</v>
      </c>
    </row>
    <row r="4501" spans="1:44" ht="15" thickBot="1">
      <c r="A4501" s="10" t="s">
        <v>42272</v>
      </c>
      <c r="B4501" s="13" t="s">
        <v>50</v>
      </c>
      <c r="C4501" s="12">
        <v>44562</v>
      </c>
      <c r="D4501" s="13" t="s">
        <v>45</v>
      </c>
      <c r="E4501" s="13" t="s">
        <v>46</v>
      </c>
      <c r="F4501" s="13" t="s">
        <v>70</v>
      </c>
      <c r="G4501" s="26" t="s">
        <v>54946</v>
      </c>
      <c r="H4501" s="13" t="s">
        <v>50</v>
      </c>
      <c r="I4501" s="13" t="s">
        <v>50</v>
      </c>
      <c r="J4501" s="12">
        <v>45481</v>
      </c>
      <c r="K4501" s="13" t="s">
        <v>50</v>
      </c>
      <c r="L4501" s="13" t="s">
        <v>467</v>
      </c>
      <c r="M4501" s="13" t="s">
        <v>42273</v>
      </c>
      <c r="N4501" s="13" t="s">
        <v>50</v>
      </c>
      <c r="O4501" s="13" t="s">
        <v>42274</v>
      </c>
      <c r="P4501" s="11">
        <v>13265</v>
      </c>
      <c r="Q4501" s="13" t="s">
        <v>50</v>
      </c>
      <c r="R4501" s="33" t="s">
        <v>42275</v>
      </c>
      <c r="S4501" s="33" t="s">
        <v>42276</v>
      </c>
      <c r="T4501" s="13" t="s">
        <v>42277</v>
      </c>
      <c r="U4501" s="13" t="s">
        <v>50</v>
      </c>
      <c r="V4501" s="13">
        <v>2000000</v>
      </c>
      <c r="W4501" s="13" t="s">
        <v>209</v>
      </c>
      <c r="X4501" s="13">
        <v>2166438</v>
      </c>
      <c r="Y4501" s="13" t="s">
        <v>467</v>
      </c>
      <c r="Z4501" s="13">
        <v>1</v>
      </c>
      <c r="AA4501" s="13">
        <v>2000000</v>
      </c>
      <c r="AB4501" s="13" t="s">
        <v>209</v>
      </c>
      <c r="AC4501" s="13">
        <v>2166438</v>
      </c>
      <c r="AD4501" s="13" t="s">
        <v>467</v>
      </c>
      <c r="AE4501" s="13">
        <v>2000000</v>
      </c>
      <c r="AF4501" s="13" t="s">
        <v>209</v>
      </c>
      <c r="AG4501" s="13">
        <v>2166439</v>
      </c>
      <c r="AH4501" s="13">
        <v>2000000</v>
      </c>
      <c r="AI4501" s="13" t="s">
        <v>209</v>
      </c>
      <c r="AJ4501" s="13">
        <v>2166439</v>
      </c>
      <c r="AK4501" s="13" t="s">
        <v>50</v>
      </c>
      <c r="AL4501" s="13" t="s">
        <v>50</v>
      </c>
      <c r="AM4501" s="13" t="s">
        <v>42278</v>
      </c>
      <c r="AN4501" s="13" t="s">
        <v>1700</v>
      </c>
      <c r="AO4501" s="13" t="s">
        <v>42279</v>
      </c>
      <c r="AP4501" s="21" t="s">
        <v>42280</v>
      </c>
      <c r="AQ4501" s="13" t="s">
        <v>50</v>
      </c>
      <c r="AR4501" s="13" t="s">
        <v>50</v>
      </c>
    </row>
    <row r="4502" spans="1:44" ht="15" thickBot="1">
      <c r="A4502" s="4" t="s">
        <v>42281</v>
      </c>
      <c r="B4502" s="7" t="s">
        <v>50</v>
      </c>
      <c r="C4502" s="6">
        <v>45047</v>
      </c>
      <c r="D4502" s="7" t="s">
        <v>45</v>
      </c>
      <c r="E4502" s="7" t="s">
        <v>46</v>
      </c>
      <c r="F4502" s="7" t="s">
        <v>70</v>
      </c>
      <c r="G4502" s="27" t="s">
        <v>54945</v>
      </c>
      <c r="H4502" s="7" t="s">
        <v>50</v>
      </c>
      <c r="I4502" s="7" t="s">
        <v>50</v>
      </c>
      <c r="J4502" s="6">
        <v>45474</v>
      </c>
      <c r="K4502" s="7" t="s">
        <v>50</v>
      </c>
      <c r="L4502" s="7" t="s">
        <v>1624</v>
      </c>
      <c r="M4502" s="7" t="s">
        <v>50</v>
      </c>
      <c r="N4502" s="7" t="s">
        <v>24432</v>
      </c>
      <c r="O4502" s="7" t="s">
        <v>42282</v>
      </c>
      <c r="P4502" s="5">
        <v>13387</v>
      </c>
      <c r="Q4502" s="7" t="s">
        <v>360</v>
      </c>
      <c r="R4502" s="34" t="s">
        <v>42283</v>
      </c>
      <c r="S4502" s="34" t="s">
        <v>42284</v>
      </c>
      <c r="T4502" s="7" t="s">
        <v>42285</v>
      </c>
      <c r="U4502" s="7" t="s">
        <v>50</v>
      </c>
      <c r="V4502" s="7">
        <v>500000</v>
      </c>
      <c r="W4502" s="7" t="s">
        <v>209</v>
      </c>
      <c r="X4502" s="7">
        <v>537873</v>
      </c>
      <c r="Y4502" s="7" t="s">
        <v>467</v>
      </c>
      <c r="Z4502" s="7">
        <v>1</v>
      </c>
      <c r="AA4502" s="7">
        <v>500000</v>
      </c>
      <c r="AB4502" s="7" t="s">
        <v>209</v>
      </c>
      <c r="AC4502" s="7">
        <v>537873</v>
      </c>
      <c r="AD4502" s="7" t="s">
        <v>1624</v>
      </c>
      <c r="AE4502" s="7">
        <v>500000</v>
      </c>
      <c r="AF4502" s="7" t="s">
        <v>209</v>
      </c>
      <c r="AG4502" s="7">
        <v>537874</v>
      </c>
      <c r="AH4502" s="7">
        <v>500000</v>
      </c>
      <c r="AI4502" s="7" t="s">
        <v>209</v>
      </c>
      <c r="AJ4502" s="7">
        <v>537874</v>
      </c>
      <c r="AK4502" s="7" t="s">
        <v>42286</v>
      </c>
      <c r="AL4502" s="7" t="s">
        <v>50</v>
      </c>
      <c r="AM4502" s="7" t="s">
        <v>42287</v>
      </c>
      <c r="AN4502" s="7" t="s">
        <v>66</v>
      </c>
      <c r="AO4502" s="7" t="s">
        <v>42288</v>
      </c>
      <c r="AP4502" s="22" t="s">
        <v>42289</v>
      </c>
      <c r="AQ4502" s="7" t="s">
        <v>50</v>
      </c>
      <c r="AR4502" s="7" t="s">
        <v>50</v>
      </c>
    </row>
    <row r="4503" spans="1:44" ht="15" thickBot="1">
      <c r="A4503" s="10" t="s">
        <v>42290</v>
      </c>
      <c r="B4503" s="13" t="s">
        <v>50</v>
      </c>
      <c r="C4503" s="12">
        <v>43466</v>
      </c>
      <c r="D4503" s="13" t="s">
        <v>45</v>
      </c>
      <c r="E4503" s="13" t="s">
        <v>46</v>
      </c>
      <c r="F4503" s="13" t="s">
        <v>70</v>
      </c>
      <c r="G4503" s="26" t="s">
        <v>54946</v>
      </c>
      <c r="H4503" s="13" t="s">
        <v>50</v>
      </c>
      <c r="I4503" s="13" t="s">
        <v>50</v>
      </c>
      <c r="J4503" s="12">
        <v>45482</v>
      </c>
      <c r="K4503" s="13" t="s">
        <v>50</v>
      </c>
      <c r="L4503" s="13" t="s">
        <v>147</v>
      </c>
      <c r="M4503" s="13" t="s">
        <v>42291</v>
      </c>
      <c r="N4503" s="13" t="s">
        <v>42292</v>
      </c>
      <c r="O4503" s="13" t="s">
        <v>42293</v>
      </c>
      <c r="P4503" s="11">
        <v>13482</v>
      </c>
      <c r="Q4503" s="13" t="s">
        <v>245</v>
      </c>
      <c r="R4503" s="33" t="s">
        <v>42294</v>
      </c>
      <c r="S4503" s="30" t="s">
        <v>50</v>
      </c>
      <c r="T4503" s="13" t="s">
        <v>42295</v>
      </c>
      <c r="U4503" s="13" t="s">
        <v>42296</v>
      </c>
      <c r="V4503" s="13">
        <v>39000000000</v>
      </c>
      <c r="W4503" s="13" t="s">
        <v>2946</v>
      </c>
      <c r="X4503" s="13">
        <v>28189347</v>
      </c>
      <c r="Y4503" s="13" t="s">
        <v>154</v>
      </c>
      <c r="Z4503" s="13">
        <v>3</v>
      </c>
      <c r="AA4503" s="13">
        <v>39000000000</v>
      </c>
      <c r="AB4503" s="13" t="s">
        <v>2946</v>
      </c>
      <c r="AC4503" s="13">
        <v>28189347</v>
      </c>
      <c r="AD4503" s="13" t="s">
        <v>147</v>
      </c>
      <c r="AE4503" s="13">
        <v>46300000000</v>
      </c>
      <c r="AF4503" s="13" t="s">
        <v>2946</v>
      </c>
      <c r="AG4503" s="13">
        <v>34584328</v>
      </c>
      <c r="AH4503" s="13">
        <v>46300000000</v>
      </c>
      <c r="AI4503" s="13" t="s">
        <v>2946</v>
      </c>
      <c r="AJ4503" s="13">
        <v>34584328</v>
      </c>
      <c r="AK4503" s="13" t="s">
        <v>50</v>
      </c>
      <c r="AL4503" s="13" t="s">
        <v>50</v>
      </c>
      <c r="AM4503" s="13" t="s">
        <v>42297</v>
      </c>
      <c r="AN4503" s="13" t="s">
        <v>66</v>
      </c>
      <c r="AO4503" s="13" t="s">
        <v>42298</v>
      </c>
      <c r="AP4503" s="13" t="s">
        <v>50</v>
      </c>
      <c r="AQ4503" s="21" t="s">
        <v>42299</v>
      </c>
      <c r="AR4503" s="13" t="s">
        <v>50</v>
      </c>
    </row>
    <row r="4504" spans="1:44" ht="15" thickBot="1">
      <c r="A4504" s="4" t="s">
        <v>42300</v>
      </c>
      <c r="B4504" s="7" t="s">
        <v>50</v>
      </c>
      <c r="C4504" s="6">
        <v>43831</v>
      </c>
      <c r="D4504" s="7" t="s">
        <v>45</v>
      </c>
      <c r="E4504" s="7" t="s">
        <v>46</v>
      </c>
      <c r="F4504" s="7" t="s">
        <v>70</v>
      </c>
      <c r="G4504" s="26" t="s">
        <v>54946</v>
      </c>
      <c r="H4504" s="7" t="s">
        <v>50</v>
      </c>
      <c r="I4504" s="7" t="s">
        <v>50</v>
      </c>
      <c r="J4504" s="6">
        <v>45481</v>
      </c>
      <c r="K4504" s="7" t="s">
        <v>116</v>
      </c>
      <c r="L4504" s="7" t="s">
        <v>147</v>
      </c>
      <c r="M4504" s="7" t="s">
        <v>42301</v>
      </c>
      <c r="N4504" s="7" t="s">
        <v>3775</v>
      </c>
      <c r="O4504" s="7" t="s">
        <v>42302</v>
      </c>
      <c r="P4504" s="5">
        <v>13695</v>
      </c>
      <c r="Q4504" s="7" t="s">
        <v>1334</v>
      </c>
      <c r="R4504" s="34" t="s">
        <v>42303</v>
      </c>
      <c r="S4504" s="34" t="s">
        <v>42304</v>
      </c>
      <c r="T4504" s="7" t="s">
        <v>42305</v>
      </c>
      <c r="U4504" s="7" t="s">
        <v>50</v>
      </c>
      <c r="V4504" s="7">
        <v>4000000</v>
      </c>
      <c r="W4504" s="7" t="s">
        <v>1338</v>
      </c>
      <c r="X4504" s="7">
        <v>2698558</v>
      </c>
      <c r="Y4504" s="7" t="s">
        <v>154</v>
      </c>
      <c r="Z4504" s="7">
        <v>3</v>
      </c>
      <c r="AA4504" s="7">
        <v>4000000</v>
      </c>
      <c r="AB4504" s="7" t="s">
        <v>1338</v>
      </c>
      <c r="AC4504" s="7">
        <v>2698558</v>
      </c>
      <c r="AD4504" s="7" t="s">
        <v>147</v>
      </c>
      <c r="AE4504" s="7">
        <v>10700000</v>
      </c>
      <c r="AF4504" s="7" t="s">
        <v>1338</v>
      </c>
      <c r="AG4504" s="7">
        <v>7308788</v>
      </c>
      <c r="AH4504" s="7">
        <v>10700000</v>
      </c>
      <c r="AI4504" s="7" t="s">
        <v>1338</v>
      </c>
      <c r="AJ4504" s="7">
        <v>7308788</v>
      </c>
      <c r="AK4504" s="7" t="s">
        <v>42306</v>
      </c>
      <c r="AL4504" s="7" t="s">
        <v>50</v>
      </c>
      <c r="AM4504" s="7" t="s">
        <v>42307</v>
      </c>
      <c r="AN4504" s="7" t="s">
        <v>66</v>
      </c>
      <c r="AO4504" s="7" t="s">
        <v>42308</v>
      </c>
      <c r="AP4504" s="22" t="s">
        <v>42309</v>
      </c>
      <c r="AQ4504" s="7" t="s">
        <v>50</v>
      </c>
      <c r="AR4504" s="7" t="s">
        <v>50</v>
      </c>
    </row>
    <row r="4505" spans="1:44" ht="15" thickBot="1">
      <c r="A4505" s="10" t="s">
        <v>42310</v>
      </c>
      <c r="B4505" s="13" t="s">
        <v>50</v>
      </c>
      <c r="C4505" s="13" t="s">
        <v>50</v>
      </c>
      <c r="D4505" s="13" t="s">
        <v>45</v>
      </c>
      <c r="E4505" s="13" t="s">
        <v>50</v>
      </c>
      <c r="F4505" s="13" t="s">
        <v>70</v>
      </c>
      <c r="G4505" s="27" t="s">
        <v>54945</v>
      </c>
      <c r="H4505" s="13" t="s">
        <v>50</v>
      </c>
      <c r="I4505" s="13" t="s">
        <v>50</v>
      </c>
      <c r="J4505" s="12">
        <v>45475</v>
      </c>
      <c r="K4505" s="13" t="s">
        <v>50</v>
      </c>
      <c r="L4505" s="13" t="s">
        <v>1624</v>
      </c>
      <c r="M4505" s="13" t="s">
        <v>4250</v>
      </c>
      <c r="N4505" s="13" t="s">
        <v>133</v>
      </c>
      <c r="O4505" s="13" t="s">
        <v>42311</v>
      </c>
      <c r="P4505" s="11">
        <v>13708</v>
      </c>
      <c r="Q4505" s="13" t="s">
        <v>135</v>
      </c>
      <c r="R4505" s="29" t="s">
        <v>42312</v>
      </c>
      <c r="S4505" s="33" t="s">
        <v>42313</v>
      </c>
      <c r="T4505" s="13" t="s">
        <v>50</v>
      </c>
      <c r="U4505" s="13" t="s">
        <v>50</v>
      </c>
      <c r="V4505" s="13">
        <v>585000</v>
      </c>
      <c r="W4505" s="13" t="s">
        <v>60</v>
      </c>
      <c r="X4505" s="13">
        <v>585000</v>
      </c>
      <c r="Y4505" s="13" t="s">
        <v>467</v>
      </c>
      <c r="Z4505" s="13">
        <v>1</v>
      </c>
      <c r="AA4505" s="13">
        <v>585000</v>
      </c>
      <c r="AB4505" s="13" t="s">
        <v>60</v>
      </c>
      <c r="AC4505" s="13">
        <v>585000</v>
      </c>
      <c r="AD4505" s="13" t="s">
        <v>1624</v>
      </c>
      <c r="AE4505" s="13">
        <v>585000</v>
      </c>
      <c r="AF4505" s="13" t="s">
        <v>60</v>
      </c>
      <c r="AG4505" s="13">
        <v>585000</v>
      </c>
      <c r="AH4505" s="13">
        <v>585000</v>
      </c>
      <c r="AI4505" s="13" t="s">
        <v>60</v>
      </c>
      <c r="AJ4505" s="13">
        <v>585000</v>
      </c>
      <c r="AK4505" s="13" t="s">
        <v>42314</v>
      </c>
      <c r="AL4505" s="13" t="s">
        <v>50</v>
      </c>
      <c r="AM4505" s="13" t="s">
        <v>42315</v>
      </c>
      <c r="AN4505" s="13" t="s">
        <v>66</v>
      </c>
      <c r="AO4505" s="13" t="s">
        <v>42316</v>
      </c>
      <c r="AP4505" s="21" t="s">
        <v>42317</v>
      </c>
      <c r="AQ4505" s="13" t="s">
        <v>50</v>
      </c>
      <c r="AR4505" s="13" t="s">
        <v>50</v>
      </c>
    </row>
    <row r="4506" spans="1:44" ht="15" thickBot="1">
      <c r="A4506" s="4" t="s">
        <v>42318</v>
      </c>
      <c r="B4506" s="7" t="s">
        <v>50</v>
      </c>
      <c r="C4506" s="6">
        <v>37622</v>
      </c>
      <c r="D4506" s="7" t="s">
        <v>45</v>
      </c>
      <c r="E4506" s="7" t="s">
        <v>46</v>
      </c>
      <c r="F4506" s="7" t="s">
        <v>47</v>
      </c>
      <c r="G4506" s="27" t="s">
        <v>54945</v>
      </c>
      <c r="H4506" s="7" t="s">
        <v>5284</v>
      </c>
      <c r="I4506" s="7" t="s">
        <v>50</v>
      </c>
      <c r="J4506" s="6">
        <v>45477</v>
      </c>
      <c r="K4506" s="7" t="s">
        <v>116</v>
      </c>
      <c r="L4506" s="7" t="s">
        <v>162</v>
      </c>
      <c r="M4506" s="7" t="s">
        <v>3222</v>
      </c>
      <c r="N4506" s="7" t="s">
        <v>3223</v>
      </c>
      <c r="O4506" s="7" t="s">
        <v>42319</v>
      </c>
      <c r="P4506" s="5">
        <v>13825</v>
      </c>
      <c r="Q4506" s="7" t="s">
        <v>50</v>
      </c>
      <c r="R4506" s="34" t="s">
        <v>42320</v>
      </c>
      <c r="S4506" s="34" t="s">
        <v>42321</v>
      </c>
      <c r="T4506" s="7" t="s">
        <v>42322</v>
      </c>
      <c r="U4506" s="7" t="s">
        <v>42323</v>
      </c>
      <c r="V4506" s="7">
        <v>11000000</v>
      </c>
      <c r="W4506" s="7" t="s">
        <v>1085</v>
      </c>
      <c r="X4506" s="7">
        <v>8069485</v>
      </c>
      <c r="Y4506" s="7" t="s">
        <v>61</v>
      </c>
      <c r="Z4506" s="7">
        <v>4</v>
      </c>
      <c r="AA4506" s="7">
        <v>3000000</v>
      </c>
      <c r="AB4506" s="7" t="s">
        <v>1085</v>
      </c>
      <c r="AC4506" s="7">
        <v>2207140</v>
      </c>
      <c r="AD4506" s="7" t="s">
        <v>62</v>
      </c>
      <c r="AE4506" s="7">
        <v>3000000</v>
      </c>
      <c r="AF4506" s="7" t="s">
        <v>1085</v>
      </c>
      <c r="AG4506" s="7">
        <v>2207140</v>
      </c>
      <c r="AH4506" s="7">
        <v>17598000</v>
      </c>
      <c r="AI4506" s="7" t="s">
        <v>1085</v>
      </c>
      <c r="AJ4506" s="7">
        <v>12968281</v>
      </c>
      <c r="AK4506" s="7" t="s">
        <v>50</v>
      </c>
      <c r="AL4506" s="7" t="s">
        <v>50</v>
      </c>
      <c r="AM4506" s="7" t="s">
        <v>42324</v>
      </c>
      <c r="AN4506" s="7" t="s">
        <v>66</v>
      </c>
      <c r="AO4506" s="7" t="s">
        <v>42325</v>
      </c>
      <c r="AP4506" s="22" t="s">
        <v>42326</v>
      </c>
      <c r="AQ4506" s="7" t="s">
        <v>50</v>
      </c>
      <c r="AR4506" s="7" t="s">
        <v>50</v>
      </c>
    </row>
    <row r="4507" spans="1:44" ht="15" thickBot="1">
      <c r="A4507" s="10" t="s">
        <v>42327</v>
      </c>
      <c r="B4507" s="13" t="s">
        <v>50</v>
      </c>
      <c r="C4507" s="12">
        <v>42154</v>
      </c>
      <c r="D4507" s="13" t="s">
        <v>45</v>
      </c>
      <c r="E4507" s="13" t="s">
        <v>46</v>
      </c>
      <c r="F4507" s="13" t="s">
        <v>70</v>
      </c>
      <c r="G4507" s="26" t="s">
        <v>54946</v>
      </c>
      <c r="H4507" s="13" t="s">
        <v>1449</v>
      </c>
      <c r="I4507" s="13" t="s">
        <v>50</v>
      </c>
      <c r="J4507" s="12">
        <v>45482</v>
      </c>
      <c r="K4507" s="13" t="s">
        <v>116</v>
      </c>
      <c r="L4507" s="13" t="s">
        <v>131</v>
      </c>
      <c r="M4507" s="13" t="s">
        <v>42328</v>
      </c>
      <c r="N4507" s="13" t="s">
        <v>133</v>
      </c>
      <c r="O4507" s="13" t="s">
        <v>42329</v>
      </c>
      <c r="P4507" s="11">
        <v>13921</v>
      </c>
      <c r="Q4507" s="13" t="s">
        <v>135</v>
      </c>
      <c r="R4507" s="33" t="s">
        <v>42330</v>
      </c>
      <c r="S4507" s="33" t="s">
        <v>42331</v>
      </c>
      <c r="T4507" s="13" t="s">
        <v>42332</v>
      </c>
      <c r="U4507" s="13">
        <v>442038692620</v>
      </c>
      <c r="V4507" s="13">
        <v>30000000</v>
      </c>
      <c r="W4507" s="13" t="s">
        <v>139</v>
      </c>
      <c r="X4507" s="13">
        <v>38363416</v>
      </c>
      <c r="Y4507" s="13" t="s">
        <v>50</v>
      </c>
      <c r="Z4507" s="13">
        <v>9</v>
      </c>
      <c r="AA4507" s="13">
        <v>1370000</v>
      </c>
      <c r="AB4507" s="13" t="s">
        <v>139</v>
      </c>
      <c r="AC4507" s="13">
        <v>1687387</v>
      </c>
      <c r="AD4507" s="13" t="s">
        <v>5159</v>
      </c>
      <c r="AE4507" s="13">
        <v>10765250</v>
      </c>
      <c r="AF4507" s="13" t="s">
        <v>139</v>
      </c>
      <c r="AG4507" s="13">
        <v>14096768</v>
      </c>
      <c r="AH4507" s="13">
        <v>320765250</v>
      </c>
      <c r="AI4507" s="13" t="s">
        <v>139</v>
      </c>
      <c r="AJ4507" s="13">
        <v>409069377</v>
      </c>
      <c r="AK4507" s="13" t="s">
        <v>42333</v>
      </c>
      <c r="AL4507" s="13" t="s">
        <v>50</v>
      </c>
      <c r="AM4507" s="13" t="s">
        <v>42334</v>
      </c>
      <c r="AN4507" s="13" t="s">
        <v>993</v>
      </c>
      <c r="AO4507" s="13" t="s">
        <v>42335</v>
      </c>
      <c r="AP4507" s="21" t="s">
        <v>42336</v>
      </c>
      <c r="AQ4507" s="13" t="s">
        <v>50</v>
      </c>
      <c r="AR4507" s="13" t="s">
        <v>50</v>
      </c>
    </row>
    <row r="4508" spans="1:44" ht="15" thickBot="1">
      <c r="A4508" s="4" t="s">
        <v>42337</v>
      </c>
      <c r="B4508" s="7" t="s">
        <v>50</v>
      </c>
      <c r="C4508" s="7" t="s">
        <v>42338</v>
      </c>
      <c r="D4508" s="7" t="s">
        <v>45</v>
      </c>
      <c r="E4508" s="7" t="s">
        <v>50</v>
      </c>
      <c r="F4508" s="7" t="s">
        <v>70</v>
      </c>
      <c r="G4508" s="7" t="s">
        <v>160</v>
      </c>
      <c r="H4508" s="7" t="s">
        <v>115</v>
      </c>
      <c r="I4508" s="7" t="s">
        <v>50</v>
      </c>
      <c r="J4508" s="6">
        <v>45476</v>
      </c>
      <c r="K4508" s="7" t="s">
        <v>50</v>
      </c>
      <c r="L4508" s="7" t="s">
        <v>52</v>
      </c>
      <c r="M4508" s="7" t="s">
        <v>42339</v>
      </c>
      <c r="N4508" s="7" t="s">
        <v>6226</v>
      </c>
      <c r="O4508" s="7" t="s">
        <v>42340</v>
      </c>
      <c r="P4508" s="5">
        <v>14106</v>
      </c>
      <c r="Q4508" s="7" t="s">
        <v>1024</v>
      </c>
      <c r="R4508" s="34" t="s">
        <v>42341</v>
      </c>
      <c r="S4508" s="34" t="s">
        <v>42342</v>
      </c>
      <c r="T4508" s="7" t="s">
        <v>42343</v>
      </c>
      <c r="U4508" s="7" t="s">
        <v>42344</v>
      </c>
      <c r="V4508" s="7" t="s">
        <v>50</v>
      </c>
      <c r="W4508" s="7" t="s">
        <v>50</v>
      </c>
      <c r="X4508" s="7" t="s">
        <v>50</v>
      </c>
      <c r="Y4508" s="7" t="s">
        <v>50</v>
      </c>
      <c r="Z4508" s="7">
        <v>5</v>
      </c>
      <c r="AA4508" s="7" t="s">
        <v>50</v>
      </c>
      <c r="AB4508" s="7" t="s">
        <v>50</v>
      </c>
      <c r="AC4508" s="7" t="s">
        <v>50</v>
      </c>
      <c r="AD4508" s="7" t="s">
        <v>50</v>
      </c>
      <c r="AE4508" s="7" t="s">
        <v>50</v>
      </c>
      <c r="AF4508" s="7" t="s">
        <v>50</v>
      </c>
      <c r="AG4508" s="7" t="s">
        <v>50</v>
      </c>
      <c r="AH4508" s="7">
        <v>22700000</v>
      </c>
      <c r="AI4508" s="7" t="s">
        <v>60</v>
      </c>
      <c r="AJ4508" s="7">
        <v>22700000</v>
      </c>
      <c r="AK4508" s="7" t="s">
        <v>42345</v>
      </c>
      <c r="AL4508" s="7" t="s">
        <v>50</v>
      </c>
      <c r="AM4508" s="7" t="s">
        <v>42346</v>
      </c>
      <c r="AN4508" s="7" t="s">
        <v>66</v>
      </c>
      <c r="AO4508" s="7" t="s">
        <v>42347</v>
      </c>
      <c r="AP4508" s="22" t="s">
        <v>42348</v>
      </c>
      <c r="AQ4508" s="7" t="s">
        <v>50</v>
      </c>
      <c r="AR4508" s="7" t="s">
        <v>50</v>
      </c>
    </row>
    <row r="4509" spans="1:44" ht="15" thickBot="1">
      <c r="A4509" s="10" t="s">
        <v>42349</v>
      </c>
      <c r="B4509" s="13" t="s">
        <v>50</v>
      </c>
      <c r="C4509" s="12">
        <v>44927</v>
      </c>
      <c r="D4509" s="13" t="s">
        <v>45</v>
      </c>
      <c r="E4509" s="13" t="s">
        <v>46</v>
      </c>
      <c r="F4509" s="13" t="s">
        <v>70</v>
      </c>
      <c r="G4509" s="27" t="s">
        <v>54945</v>
      </c>
      <c r="H4509" s="13" t="s">
        <v>50</v>
      </c>
      <c r="I4509" s="13" t="s">
        <v>50</v>
      </c>
      <c r="J4509" s="12">
        <v>45477</v>
      </c>
      <c r="K4509" s="13" t="s">
        <v>50</v>
      </c>
      <c r="L4509" s="13" t="s">
        <v>467</v>
      </c>
      <c r="M4509" s="13" t="s">
        <v>50</v>
      </c>
      <c r="N4509" s="13" t="s">
        <v>4079</v>
      </c>
      <c r="O4509" s="13" t="s">
        <v>42350</v>
      </c>
      <c r="P4509" s="11">
        <v>14456</v>
      </c>
      <c r="Q4509" s="13" t="s">
        <v>360</v>
      </c>
      <c r="R4509" s="33" t="s">
        <v>42351</v>
      </c>
      <c r="S4509" s="33" t="s">
        <v>42352</v>
      </c>
      <c r="T4509" s="13" t="s">
        <v>50</v>
      </c>
      <c r="U4509" s="13" t="s">
        <v>50</v>
      </c>
      <c r="V4509" s="13">
        <v>1100000</v>
      </c>
      <c r="W4509" s="13" t="s">
        <v>209</v>
      </c>
      <c r="X4509" s="13">
        <v>1186405</v>
      </c>
      <c r="Y4509" s="13" t="s">
        <v>467</v>
      </c>
      <c r="Z4509" s="13">
        <v>1</v>
      </c>
      <c r="AA4509" s="13">
        <v>1100000</v>
      </c>
      <c r="AB4509" s="13" t="s">
        <v>209</v>
      </c>
      <c r="AC4509" s="13">
        <v>1186405</v>
      </c>
      <c r="AD4509" s="13" t="s">
        <v>467</v>
      </c>
      <c r="AE4509" s="13">
        <v>1100000</v>
      </c>
      <c r="AF4509" s="13" t="s">
        <v>209</v>
      </c>
      <c r="AG4509" s="13">
        <v>1186406</v>
      </c>
      <c r="AH4509" s="13">
        <v>1100000</v>
      </c>
      <c r="AI4509" s="13" t="s">
        <v>209</v>
      </c>
      <c r="AJ4509" s="13">
        <v>1186406</v>
      </c>
      <c r="AK4509" s="13" t="s">
        <v>50</v>
      </c>
      <c r="AL4509" s="13" t="s">
        <v>50</v>
      </c>
      <c r="AM4509" s="13" t="s">
        <v>42353</v>
      </c>
      <c r="AN4509" s="13" t="s">
        <v>66</v>
      </c>
      <c r="AO4509" s="13" t="s">
        <v>42354</v>
      </c>
      <c r="AP4509" s="21" t="s">
        <v>42355</v>
      </c>
      <c r="AQ4509" s="13" t="s">
        <v>50</v>
      </c>
      <c r="AR4509" s="13" t="s">
        <v>50</v>
      </c>
    </row>
    <row r="4510" spans="1:44" ht="15" thickBot="1">
      <c r="A4510" s="4" t="s">
        <v>42356</v>
      </c>
      <c r="B4510" s="7" t="s">
        <v>50</v>
      </c>
      <c r="C4510" s="6">
        <v>45231</v>
      </c>
      <c r="D4510" s="7" t="s">
        <v>45</v>
      </c>
      <c r="E4510" s="7" t="s">
        <v>46</v>
      </c>
      <c r="F4510" s="7" t="s">
        <v>70</v>
      </c>
      <c r="G4510" s="27" t="s">
        <v>54945</v>
      </c>
      <c r="H4510" s="7" t="s">
        <v>50</v>
      </c>
      <c r="I4510" s="7" t="s">
        <v>50</v>
      </c>
      <c r="J4510" s="6">
        <v>45481</v>
      </c>
      <c r="K4510" s="7" t="s">
        <v>50</v>
      </c>
      <c r="L4510" s="7" t="s">
        <v>1624</v>
      </c>
      <c r="M4510" s="7" t="s">
        <v>50</v>
      </c>
      <c r="N4510" s="7" t="s">
        <v>75</v>
      </c>
      <c r="O4510" s="7" t="s">
        <v>42357</v>
      </c>
      <c r="P4510" s="5">
        <v>14482</v>
      </c>
      <c r="Q4510" s="7" t="s">
        <v>77</v>
      </c>
      <c r="R4510" s="34" t="s">
        <v>42358</v>
      </c>
      <c r="S4510" s="34" t="s">
        <v>42359</v>
      </c>
      <c r="T4510" s="7" t="s">
        <v>50</v>
      </c>
      <c r="U4510" s="7" t="s">
        <v>50</v>
      </c>
      <c r="V4510" s="7">
        <v>3300000</v>
      </c>
      <c r="W4510" s="7" t="s">
        <v>60</v>
      </c>
      <c r="X4510" s="7">
        <v>3300000</v>
      </c>
      <c r="Y4510" s="7" t="s">
        <v>467</v>
      </c>
      <c r="Z4510" s="7">
        <v>1</v>
      </c>
      <c r="AA4510" s="7">
        <v>3300000</v>
      </c>
      <c r="AB4510" s="7" t="s">
        <v>60</v>
      </c>
      <c r="AC4510" s="7">
        <v>3300000</v>
      </c>
      <c r="AD4510" s="7" t="s">
        <v>1624</v>
      </c>
      <c r="AE4510" s="7">
        <v>3300000</v>
      </c>
      <c r="AF4510" s="7" t="s">
        <v>60</v>
      </c>
      <c r="AG4510" s="7">
        <v>3300000</v>
      </c>
      <c r="AH4510" s="7">
        <v>3300000</v>
      </c>
      <c r="AI4510" s="7" t="s">
        <v>60</v>
      </c>
      <c r="AJ4510" s="7">
        <v>3300000</v>
      </c>
      <c r="AK4510" s="7" t="s">
        <v>42360</v>
      </c>
      <c r="AL4510" s="7" t="s">
        <v>50</v>
      </c>
      <c r="AM4510" s="7" t="s">
        <v>42361</v>
      </c>
      <c r="AN4510" s="7" t="s">
        <v>66</v>
      </c>
      <c r="AO4510" s="7" t="s">
        <v>42362</v>
      </c>
      <c r="AP4510" s="22" t="s">
        <v>42363</v>
      </c>
      <c r="AQ4510" s="7" t="s">
        <v>50</v>
      </c>
      <c r="AR4510" s="7" t="s">
        <v>50</v>
      </c>
    </row>
    <row r="4511" spans="1:44" ht="15" thickBot="1">
      <c r="A4511" s="10" t="s">
        <v>42364</v>
      </c>
      <c r="B4511" s="13" t="s">
        <v>50</v>
      </c>
      <c r="C4511" s="12">
        <v>44197</v>
      </c>
      <c r="D4511" s="13" t="s">
        <v>45</v>
      </c>
      <c r="E4511" s="13" t="s">
        <v>46</v>
      </c>
      <c r="F4511" s="13" t="s">
        <v>70</v>
      </c>
      <c r="G4511" s="27" t="s">
        <v>54945</v>
      </c>
      <c r="H4511" s="13" t="s">
        <v>240</v>
      </c>
      <c r="I4511" s="13" t="s">
        <v>50</v>
      </c>
      <c r="J4511" s="12">
        <v>45475</v>
      </c>
      <c r="K4511" s="13" t="s">
        <v>50</v>
      </c>
      <c r="L4511" s="13" t="s">
        <v>467</v>
      </c>
      <c r="M4511" s="13" t="s">
        <v>50</v>
      </c>
      <c r="N4511" s="13" t="s">
        <v>918</v>
      </c>
      <c r="O4511" s="13" t="s">
        <v>42365</v>
      </c>
      <c r="P4511" s="11">
        <v>14618</v>
      </c>
      <c r="Q4511" s="13" t="s">
        <v>920</v>
      </c>
      <c r="R4511" s="29" t="s">
        <v>42366</v>
      </c>
      <c r="S4511" s="33" t="s">
        <v>42367</v>
      </c>
      <c r="T4511" s="13" t="s">
        <v>50</v>
      </c>
      <c r="U4511" s="13" t="s">
        <v>50</v>
      </c>
      <c r="V4511" s="13">
        <v>4000000</v>
      </c>
      <c r="W4511" s="13" t="s">
        <v>209</v>
      </c>
      <c r="X4511" s="13">
        <v>4288210</v>
      </c>
      <c r="Y4511" s="13" t="s">
        <v>467</v>
      </c>
      <c r="Z4511" s="13">
        <v>1</v>
      </c>
      <c r="AA4511" s="13">
        <v>4000000</v>
      </c>
      <c r="AB4511" s="13" t="s">
        <v>209</v>
      </c>
      <c r="AC4511" s="13">
        <v>4288210</v>
      </c>
      <c r="AD4511" s="13" t="s">
        <v>467</v>
      </c>
      <c r="AE4511" s="13">
        <v>4000000</v>
      </c>
      <c r="AF4511" s="13" t="s">
        <v>209</v>
      </c>
      <c r="AG4511" s="13">
        <v>4288211</v>
      </c>
      <c r="AH4511" s="13">
        <v>4000000</v>
      </c>
      <c r="AI4511" s="13" t="s">
        <v>209</v>
      </c>
      <c r="AJ4511" s="13">
        <v>4288211</v>
      </c>
      <c r="AK4511" s="13" t="s">
        <v>33703</v>
      </c>
      <c r="AL4511" s="13" t="s">
        <v>50</v>
      </c>
      <c r="AM4511" s="13" t="s">
        <v>42368</v>
      </c>
      <c r="AN4511" s="13" t="s">
        <v>66</v>
      </c>
      <c r="AO4511" s="13" t="s">
        <v>42369</v>
      </c>
      <c r="AP4511" s="21" t="s">
        <v>42370</v>
      </c>
      <c r="AQ4511" s="13" t="s">
        <v>50</v>
      </c>
      <c r="AR4511" s="13" t="s">
        <v>50</v>
      </c>
    </row>
    <row r="4512" spans="1:44" ht="15" thickBot="1">
      <c r="A4512" s="4" t="s">
        <v>42371</v>
      </c>
      <c r="B4512" s="7" t="s">
        <v>50</v>
      </c>
      <c r="C4512" s="6">
        <v>45383</v>
      </c>
      <c r="D4512" s="7" t="s">
        <v>45</v>
      </c>
      <c r="E4512" s="7" t="s">
        <v>46</v>
      </c>
      <c r="F4512" s="7" t="s">
        <v>70</v>
      </c>
      <c r="G4512" s="26" t="s">
        <v>54946</v>
      </c>
      <c r="H4512" s="7" t="s">
        <v>50</v>
      </c>
      <c r="I4512" s="7" t="s">
        <v>50</v>
      </c>
      <c r="J4512" s="6">
        <v>45475</v>
      </c>
      <c r="K4512" s="7" t="s">
        <v>50</v>
      </c>
      <c r="L4512" s="7" t="s">
        <v>467</v>
      </c>
      <c r="M4512" s="7" t="s">
        <v>4250</v>
      </c>
      <c r="N4512" s="7" t="s">
        <v>1332</v>
      </c>
      <c r="O4512" s="7" t="s">
        <v>42372</v>
      </c>
      <c r="P4512" s="5">
        <v>14632</v>
      </c>
      <c r="Q4512" s="7" t="s">
        <v>1334</v>
      </c>
      <c r="R4512" s="28" t="s">
        <v>42373</v>
      </c>
      <c r="S4512" s="34" t="s">
        <v>42374</v>
      </c>
      <c r="T4512" s="7" t="s">
        <v>50</v>
      </c>
      <c r="U4512" s="7" t="s">
        <v>50</v>
      </c>
      <c r="V4512" s="7">
        <v>16000000</v>
      </c>
      <c r="W4512" s="7" t="s">
        <v>1338</v>
      </c>
      <c r="X4512" s="7">
        <v>10639719</v>
      </c>
      <c r="Y4512" s="7" t="s">
        <v>467</v>
      </c>
      <c r="Z4512" s="7">
        <v>1</v>
      </c>
      <c r="AA4512" s="7">
        <v>16000000</v>
      </c>
      <c r="AB4512" s="7" t="s">
        <v>1338</v>
      </c>
      <c r="AC4512" s="7">
        <v>10639719</v>
      </c>
      <c r="AD4512" s="7" t="s">
        <v>467</v>
      </c>
      <c r="AE4512" s="7">
        <v>16000000</v>
      </c>
      <c r="AF4512" s="7" t="s">
        <v>1338</v>
      </c>
      <c r="AG4512" s="7">
        <v>10639720</v>
      </c>
      <c r="AH4512" s="7">
        <v>16000000</v>
      </c>
      <c r="AI4512" s="7" t="s">
        <v>1338</v>
      </c>
      <c r="AJ4512" s="7">
        <v>10639720</v>
      </c>
      <c r="AK4512" s="7" t="s">
        <v>3923</v>
      </c>
      <c r="AL4512" s="7" t="s">
        <v>50</v>
      </c>
      <c r="AM4512" s="7" t="s">
        <v>42375</v>
      </c>
      <c r="AN4512" s="7" t="s">
        <v>253</v>
      </c>
      <c r="AO4512" s="7" t="s">
        <v>42376</v>
      </c>
      <c r="AP4512" s="22" t="s">
        <v>42377</v>
      </c>
      <c r="AQ4512" s="7" t="s">
        <v>50</v>
      </c>
      <c r="AR4512" s="7" t="s">
        <v>50</v>
      </c>
    </row>
    <row r="4513" spans="1:44" ht="15" thickBot="1">
      <c r="A4513" s="10" t="s">
        <v>42378</v>
      </c>
      <c r="B4513" s="13" t="s">
        <v>50</v>
      </c>
      <c r="C4513" s="12">
        <v>44197</v>
      </c>
      <c r="D4513" s="13" t="s">
        <v>45</v>
      </c>
      <c r="E4513" s="13" t="s">
        <v>46</v>
      </c>
      <c r="F4513" s="13" t="s">
        <v>70</v>
      </c>
      <c r="G4513" s="13" t="s">
        <v>145</v>
      </c>
      <c r="H4513" s="13" t="s">
        <v>10009</v>
      </c>
      <c r="I4513" s="13" t="s">
        <v>50</v>
      </c>
      <c r="J4513" s="12">
        <v>45482</v>
      </c>
      <c r="K4513" s="13" t="s">
        <v>177</v>
      </c>
      <c r="L4513" s="13" t="s">
        <v>147</v>
      </c>
      <c r="M4513" s="13" t="s">
        <v>20326</v>
      </c>
      <c r="N4513" s="13" t="s">
        <v>791</v>
      </c>
      <c r="O4513" s="13" t="s">
        <v>42379</v>
      </c>
      <c r="P4513" s="11">
        <v>14780</v>
      </c>
      <c r="Q4513" s="13" t="s">
        <v>245</v>
      </c>
      <c r="R4513" s="33" t="s">
        <v>42380</v>
      </c>
      <c r="S4513" s="33" t="s">
        <v>42381</v>
      </c>
      <c r="T4513" s="13" t="s">
        <v>42382</v>
      </c>
      <c r="U4513" s="13" t="s">
        <v>42383</v>
      </c>
      <c r="V4513" s="13">
        <v>2650000000</v>
      </c>
      <c r="W4513" s="13" t="s">
        <v>250</v>
      </c>
      <c r="X4513" s="13">
        <v>31738793</v>
      </c>
      <c r="Y4513" s="13" t="s">
        <v>154</v>
      </c>
      <c r="Z4513" s="13">
        <v>3</v>
      </c>
      <c r="AA4513" s="13">
        <v>2650000000</v>
      </c>
      <c r="AB4513" s="13" t="s">
        <v>250</v>
      </c>
      <c r="AC4513" s="13">
        <v>31738793</v>
      </c>
      <c r="AD4513" s="13" t="s">
        <v>147</v>
      </c>
      <c r="AE4513" s="13">
        <v>59438794</v>
      </c>
      <c r="AF4513" s="13" t="s">
        <v>60</v>
      </c>
      <c r="AG4513" s="13">
        <v>59438794</v>
      </c>
      <c r="AH4513" s="13">
        <v>59438794</v>
      </c>
      <c r="AI4513" s="13" t="s">
        <v>60</v>
      </c>
      <c r="AJ4513" s="13">
        <v>59438794</v>
      </c>
      <c r="AK4513" s="13" t="s">
        <v>42384</v>
      </c>
      <c r="AL4513" s="13" t="s">
        <v>50</v>
      </c>
      <c r="AM4513" s="13" t="s">
        <v>42385</v>
      </c>
      <c r="AN4513" s="13" t="s">
        <v>253</v>
      </c>
      <c r="AO4513" s="13" t="s">
        <v>42386</v>
      </c>
      <c r="AP4513" s="21" t="s">
        <v>42387</v>
      </c>
      <c r="AQ4513" s="13" t="s">
        <v>50</v>
      </c>
      <c r="AR4513" s="13" t="s">
        <v>50</v>
      </c>
    </row>
    <row r="4514" spans="1:44" ht="15" thickBot="1">
      <c r="A4514" s="4" t="s">
        <v>42388</v>
      </c>
      <c r="B4514" s="7" t="s">
        <v>50</v>
      </c>
      <c r="C4514" s="6">
        <v>43831</v>
      </c>
      <c r="D4514" s="7" t="s">
        <v>45</v>
      </c>
      <c r="E4514" s="7" t="s">
        <v>46</v>
      </c>
      <c r="F4514" s="7" t="s">
        <v>70</v>
      </c>
      <c r="G4514" s="7" t="s">
        <v>87</v>
      </c>
      <c r="H4514" s="7" t="s">
        <v>2519</v>
      </c>
      <c r="I4514" s="7" t="s">
        <v>50</v>
      </c>
      <c r="J4514" s="6">
        <v>45474</v>
      </c>
      <c r="K4514" s="7" t="s">
        <v>116</v>
      </c>
      <c r="L4514" s="7" t="s">
        <v>178</v>
      </c>
      <c r="M4514" s="7" t="s">
        <v>1913</v>
      </c>
      <c r="N4514" s="7" t="s">
        <v>791</v>
      </c>
      <c r="O4514" s="7" t="s">
        <v>42389</v>
      </c>
      <c r="P4514" s="5">
        <v>15218</v>
      </c>
      <c r="Q4514" s="7" t="s">
        <v>245</v>
      </c>
      <c r="R4514" s="34" t="s">
        <v>42390</v>
      </c>
      <c r="S4514" s="34" t="s">
        <v>42391</v>
      </c>
      <c r="T4514" s="7" t="s">
        <v>50</v>
      </c>
      <c r="U4514" s="7" t="s">
        <v>50</v>
      </c>
      <c r="V4514" s="7" t="s">
        <v>50</v>
      </c>
      <c r="W4514" s="7" t="s">
        <v>50</v>
      </c>
      <c r="X4514" s="7" t="s">
        <v>50</v>
      </c>
      <c r="Y4514" s="7" t="s">
        <v>50</v>
      </c>
      <c r="Z4514" s="7">
        <v>2</v>
      </c>
      <c r="AA4514" s="7" t="s">
        <v>50</v>
      </c>
      <c r="AB4514" s="7" t="s">
        <v>50</v>
      </c>
      <c r="AC4514" s="7" t="s">
        <v>50</v>
      </c>
      <c r="AD4514" s="7" t="s">
        <v>178</v>
      </c>
      <c r="AE4514" s="7">
        <v>2700000</v>
      </c>
      <c r="AF4514" s="7" t="s">
        <v>60</v>
      </c>
      <c r="AG4514" s="7">
        <v>2700000</v>
      </c>
      <c r="AH4514" s="7">
        <v>2700000</v>
      </c>
      <c r="AI4514" s="7" t="s">
        <v>60</v>
      </c>
      <c r="AJ4514" s="7">
        <v>2700000</v>
      </c>
      <c r="AK4514" s="7" t="s">
        <v>42392</v>
      </c>
      <c r="AL4514" s="7" t="s">
        <v>50</v>
      </c>
      <c r="AM4514" s="7" t="s">
        <v>42393</v>
      </c>
      <c r="AN4514" s="7" t="s">
        <v>253</v>
      </c>
      <c r="AO4514" s="7" t="s">
        <v>42394</v>
      </c>
      <c r="AP4514" s="22" t="s">
        <v>42395</v>
      </c>
      <c r="AQ4514" s="7" t="s">
        <v>50</v>
      </c>
      <c r="AR4514" s="7" t="s">
        <v>50</v>
      </c>
    </row>
    <row r="4515" spans="1:44" ht="15" thickBot="1">
      <c r="A4515" s="10" t="s">
        <v>42396</v>
      </c>
      <c r="B4515" s="13" t="s">
        <v>50</v>
      </c>
      <c r="C4515" s="12">
        <v>43101</v>
      </c>
      <c r="D4515" s="13" t="s">
        <v>45</v>
      </c>
      <c r="E4515" s="13" t="s">
        <v>46</v>
      </c>
      <c r="F4515" s="13" t="s">
        <v>70</v>
      </c>
      <c r="G4515" s="13" t="s">
        <v>50</v>
      </c>
      <c r="H4515" s="13" t="s">
        <v>50</v>
      </c>
      <c r="I4515" s="13" t="s">
        <v>50</v>
      </c>
      <c r="J4515" s="12">
        <v>45474</v>
      </c>
      <c r="K4515" s="13" t="s">
        <v>89</v>
      </c>
      <c r="L4515" s="13" t="s">
        <v>178</v>
      </c>
      <c r="M4515" s="13" t="s">
        <v>4869</v>
      </c>
      <c r="N4515" s="13" t="s">
        <v>75</v>
      </c>
      <c r="O4515" s="13" t="s">
        <v>42397</v>
      </c>
      <c r="P4515" s="11">
        <v>15248</v>
      </c>
      <c r="Q4515" s="13" t="s">
        <v>77</v>
      </c>
      <c r="R4515" s="33" t="s">
        <v>42398</v>
      </c>
      <c r="S4515" s="30" t="s">
        <v>50</v>
      </c>
      <c r="T4515" s="13" t="s">
        <v>50</v>
      </c>
      <c r="U4515" s="13" t="s">
        <v>42399</v>
      </c>
      <c r="V4515" s="13">
        <v>12800000</v>
      </c>
      <c r="W4515" s="13" t="s">
        <v>60</v>
      </c>
      <c r="X4515" s="13">
        <v>12800000</v>
      </c>
      <c r="Y4515" s="13" t="s">
        <v>50</v>
      </c>
      <c r="Z4515" s="13">
        <v>2</v>
      </c>
      <c r="AA4515" s="13">
        <v>12800000</v>
      </c>
      <c r="AB4515" s="13" t="s">
        <v>60</v>
      </c>
      <c r="AC4515" s="13">
        <v>12800000</v>
      </c>
      <c r="AD4515" s="13" t="s">
        <v>178</v>
      </c>
      <c r="AE4515" s="13">
        <v>17858000</v>
      </c>
      <c r="AF4515" s="13" t="s">
        <v>60</v>
      </c>
      <c r="AG4515" s="13">
        <v>17858000</v>
      </c>
      <c r="AH4515" s="13">
        <v>17858000</v>
      </c>
      <c r="AI4515" s="13" t="s">
        <v>60</v>
      </c>
      <c r="AJ4515" s="13">
        <v>17858000</v>
      </c>
      <c r="AK4515" s="13" t="s">
        <v>50</v>
      </c>
      <c r="AL4515" s="13" t="s">
        <v>50</v>
      </c>
      <c r="AM4515" s="13" t="s">
        <v>42400</v>
      </c>
      <c r="AN4515" s="13" t="s">
        <v>66</v>
      </c>
      <c r="AO4515" s="13" t="s">
        <v>42401</v>
      </c>
      <c r="AP4515" s="13" t="s">
        <v>50</v>
      </c>
      <c r="AQ4515" s="21" t="s">
        <v>42402</v>
      </c>
      <c r="AR4515" s="13" t="s">
        <v>50</v>
      </c>
    </row>
    <row r="4516" spans="1:44" ht="15" thickBot="1">
      <c r="A4516" s="4" t="s">
        <v>42403</v>
      </c>
      <c r="B4516" s="7" t="s">
        <v>50</v>
      </c>
      <c r="C4516" s="6">
        <v>7672</v>
      </c>
      <c r="D4516" s="7" t="s">
        <v>45</v>
      </c>
      <c r="E4516" s="7" t="s">
        <v>46</v>
      </c>
      <c r="F4516" s="7" t="s">
        <v>47</v>
      </c>
      <c r="G4516" s="26" t="s">
        <v>54946</v>
      </c>
      <c r="H4516" s="7" t="s">
        <v>50</v>
      </c>
      <c r="I4516" s="7" t="s">
        <v>50</v>
      </c>
      <c r="J4516" s="6">
        <v>45481</v>
      </c>
      <c r="K4516" s="7" t="s">
        <v>50</v>
      </c>
      <c r="L4516" s="7" t="s">
        <v>162</v>
      </c>
      <c r="M4516" s="7" t="s">
        <v>42404</v>
      </c>
      <c r="N4516" s="7" t="s">
        <v>42405</v>
      </c>
      <c r="O4516" s="7" t="s">
        <v>42406</v>
      </c>
      <c r="P4516" s="5">
        <v>15273</v>
      </c>
      <c r="Q4516" s="7" t="s">
        <v>360</v>
      </c>
      <c r="R4516" s="34" t="s">
        <v>42407</v>
      </c>
      <c r="S4516" s="34" t="s">
        <v>42408</v>
      </c>
      <c r="T4516" s="7" t="s">
        <v>50</v>
      </c>
      <c r="U4516" s="7" t="s">
        <v>42409</v>
      </c>
      <c r="V4516" s="7">
        <v>225000000</v>
      </c>
      <c r="W4516" s="7" t="s">
        <v>209</v>
      </c>
      <c r="X4516" s="7">
        <v>243724368</v>
      </c>
      <c r="Y4516" s="7" t="s">
        <v>61</v>
      </c>
      <c r="Z4516" s="7">
        <v>2</v>
      </c>
      <c r="AA4516" s="7">
        <v>50000000</v>
      </c>
      <c r="AB4516" s="7" t="s">
        <v>209</v>
      </c>
      <c r="AC4516" s="7">
        <v>54160970</v>
      </c>
      <c r="AD4516" s="7" t="s">
        <v>62</v>
      </c>
      <c r="AE4516" s="7">
        <v>50000000</v>
      </c>
      <c r="AF4516" s="7" t="s">
        <v>209</v>
      </c>
      <c r="AG4516" s="7">
        <v>54160971</v>
      </c>
      <c r="AH4516" s="7">
        <v>275000000</v>
      </c>
      <c r="AI4516" s="7" t="s">
        <v>209</v>
      </c>
      <c r="AJ4516" s="7">
        <v>297885339</v>
      </c>
      <c r="AK4516" s="7" t="s">
        <v>50</v>
      </c>
      <c r="AL4516" s="7" t="s">
        <v>50</v>
      </c>
      <c r="AM4516" s="7" t="s">
        <v>42410</v>
      </c>
      <c r="AN4516" s="7" t="s">
        <v>66</v>
      </c>
      <c r="AO4516" s="7" t="s">
        <v>50</v>
      </c>
      <c r="AP4516" s="7" t="s">
        <v>50</v>
      </c>
      <c r="AQ4516" s="22" t="s">
        <v>42411</v>
      </c>
      <c r="AR4516" s="7" t="s">
        <v>255</v>
      </c>
    </row>
    <row r="4517" spans="1:44" ht="15" thickBot="1">
      <c r="A4517" s="10" t="s">
        <v>42412</v>
      </c>
      <c r="B4517" s="13">
        <v>692</v>
      </c>
      <c r="C4517" s="12">
        <v>44197</v>
      </c>
      <c r="D4517" s="13" t="s">
        <v>45</v>
      </c>
      <c r="E4517" s="13" t="s">
        <v>46</v>
      </c>
      <c r="F4517" s="13" t="s">
        <v>47</v>
      </c>
      <c r="G4517" s="27" t="s">
        <v>54945</v>
      </c>
      <c r="H4517" s="13" t="s">
        <v>50</v>
      </c>
      <c r="I4517" s="13" t="s">
        <v>50</v>
      </c>
      <c r="J4517" s="12">
        <v>45475</v>
      </c>
      <c r="K4517" s="13" t="s">
        <v>89</v>
      </c>
      <c r="L4517" s="13" t="s">
        <v>62</v>
      </c>
      <c r="M4517" s="13" t="s">
        <v>4443</v>
      </c>
      <c r="N4517" s="13" t="s">
        <v>5365</v>
      </c>
      <c r="O4517" s="13" t="s">
        <v>42413</v>
      </c>
      <c r="P4517" s="11">
        <v>15351</v>
      </c>
      <c r="Q4517" s="13" t="s">
        <v>50</v>
      </c>
      <c r="R4517" s="33" t="s">
        <v>42414</v>
      </c>
      <c r="S4517" s="33" t="s">
        <v>42415</v>
      </c>
      <c r="T4517" s="13" t="s">
        <v>42416</v>
      </c>
      <c r="U4517" s="13" t="s">
        <v>42417</v>
      </c>
      <c r="V4517" s="13">
        <v>460000</v>
      </c>
      <c r="W4517" s="13" t="s">
        <v>1085</v>
      </c>
      <c r="X4517" s="13">
        <v>335036</v>
      </c>
      <c r="Y4517" s="13" t="s">
        <v>61</v>
      </c>
      <c r="Z4517" s="13">
        <v>2</v>
      </c>
      <c r="AA4517" s="13">
        <v>460000</v>
      </c>
      <c r="AB4517" s="13" t="s">
        <v>1085</v>
      </c>
      <c r="AC4517" s="13">
        <v>335036</v>
      </c>
      <c r="AD4517" s="13" t="s">
        <v>62</v>
      </c>
      <c r="AE4517" s="13">
        <v>636236</v>
      </c>
      <c r="AF4517" s="13" t="s">
        <v>60</v>
      </c>
      <c r="AG4517" s="13">
        <v>636236</v>
      </c>
      <c r="AH4517" s="13">
        <v>636236</v>
      </c>
      <c r="AI4517" s="13" t="s">
        <v>60</v>
      </c>
      <c r="AJ4517" s="13">
        <v>636236</v>
      </c>
      <c r="AK4517" s="13" t="s">
        <v>50</v>
      </c>
      <c r="AL4517" s="13" t="s">
        <v>50</v>
      </c>
      <c r="AM4517" s="13" t="s">
        <v>42418</v>
      </c>
      <c r="AN4517" s="13" t="s">
        <v>4746</v>
      </c>
      <c r="AO4517" s="13" t="s">
        <v>50</v>
      </c>
      <c r="AP4517" s="13" t="s">
        <v>50</v>
      </c>
      <c r="AQ4517" s="21" t="s">
        <v>42419</v>
      </c>
      <c r="AR4517" s="13" t="s">
        <v>255</v>
      </c>
    </row>
    <row r="4518" spans="1:44" ht="15" thickBot="1">
      <c r="A4518" s="4" t="s">
        <v>42420</v>
      </c>
      <c r="B4518" s="7" t="s">
        <v>50</v>
      </c>
      <c r="C4518" s="6">
        <v>44927</v>
      </c>
      <c r="D4518" s="7" t="s">
        <v>45</v>
      </c>
      <c r="E4518" s="7" t="s">
        <v>46</v>
      </c>
      <c r="F4518" s="7" t="s">
        <v>70</v>
      </c>
      <c r="G4518" s="7" t="s">
        <v>50</v>
      </c>
      <c r="H4518" s="7" t="s">
        <v>50</v>
      </c>
      <c r="I4518" s="7" t="s">
        <v>50</v>
      </c>
      <c r="J4518" s="6">
        <v>45477</v>
      </c>
      <c r="K4518" s="7" t="s">
        <v>50</v>
      </c>
      <c r="L4518" s="7" t="s">
        <v>467</v>
      </c>
      <c r="M4518" s="7" t="s">
        <v>42421</v>
      </c>
      <c r="N4518" s="7" t="s">
        <v>5956</v>
      </c>
      <c r="O4518" s="7" t="s">
        <v>42422</v>
      </c>
      <c r="P4518" s="5">
        <v>15548</v>
      </c>
      <c r="Q4518" s="7" t="s">
        <v>245</v>
      </c>
      <c r="R4518" s="31" t="s">
        <v>50</v>
      </c>
      <c r="S4518" s="31" t="s">
        <v>50</v>
      </c>
      <c r="T4518" s="7" t="s">
        <v>50</v>
      </c>
      <c r="U4518" s="7" t="s">
        <v>50</v>
      </c>
      <c r="V4518" s="7">
        <v>100000000</v>
      </c>
      <c r="W4518" s="7" t="s">
        <v>2056</v>
      </c>
      <c r="X4518" s="7">
        <v>13752320</v>
      </c>
      <c r="Y4518" s="7" t="s">
        <v>467</v>
      </c>
      <c r="Z4518" s="7">
        <v>2</v>
      </c>
      <c r="AA4518" s="7">
        <v>100000000</v>
      </c>
      <c r="AB4518" s="7" t="s">
        <v>2056</v>
      </c>
      <c r="AC4518" s="7">
        <v>13752320</v>
      </c>
      <c r="AD4518" s="7" t="s">
        <v>467</v>
      </c>
      <c r="AE4518" s="7">
        <v>150000000</v>
      </c>
      <c r="AF4518" s="7" t="s">
        <v>2056</v>
      </c>
      <c r="AG4518" s="7">
        <v>20822377</v>
      </c>
      <c r="AH4518" s="7">
        <v>150000000</v>
      </c>
      <c r="AI4518" s="7" t="s">
        <v>2056</v>
      </c>
      <c r="AJ4518" s="7">
        <v>20822377</v>
      </c>
      <c r="AK4518" s="7" t="s">
        <v>42423</v>
      </c>
      <c r="AL4518" s="7" t="s">
        <v>50</v>
      </c>
      <c r="AM4518" s="7" t="s">
        <v>50</v>
      </c>
      <c r="AN4518" s="7" t="s">
        <v>50</v>
      </c>
      <c r="AO4518" s="7" t="s">
        <v>50</v>
      </c>
      <c r="AP4518" s="7" t="s">
        <v>50</v>
      </c>
      <c r="AQ4518" s="7" t="s">
        <v>50</v>
      </c>
      <c r="AR4518" s="7" t="s">
        <v>1186</v>
      </c>
    </row>
    <row r="4519" spans="1:44" ht="15" thickBot="1">
      <c r="A4519" s="10" t="s">
        <v>25024</v>
      </c>
      <c r="B4519" s="13" t="s">
        <v>50</v>
      </c>
      <c r="C4519" s="12">
        <v>42401</v>
      </c>
      <c r="D4519" s="13" t="s">
        <v>45</v>
      </c>
      <c r="E4519" s="13" t="s">
        <v>46</v>
      </c>
      <c r="F4519" s="13" t="s">
        <v>70</v>
      </c>
      <c r="G4519" s="13" t="s">
        <v>145</v>
      </c>
      <c r="H4519" s="13" t="s">
        <v>23429</v>
      </c>
      <c r="I4519" s="13" t="s">
        <v>50</v>
      </c>
      <c r="J4519" s="12">
        <v>45477</v>
      </c>
      <c r="K4519" s="13" t="s">
        <v>72</v>
      </c>
      <c r="L4519" s="13" t="s">
        <v>5159</v>
      </c>
      <c r="M4519" s="13" t="s">
        <v>2400</v>
      </c>
      <c r="N4519" s="13" t="s">
        <v>133</v>
      </c>
      <c r="O4519" s="13" t="s">
        <v>25025</v>
      </c>
      <c r="P4519" s="11">
        <v>15716</v>
      </c>
      <c r="Q4519" s="13" t="s">
        <v>135</v>
      </c>
      <c r="R4519" s="33" t="s">
        <v>25026</v>
      </c>
      <c r="S4519" s="33" t="s">
        <v>25027</v>
      </c>
      <c r="T4519" s="13" t="s">
        <v>25028</v>
      </c>
      <c r="U4519" s="13" t="s">
        <v>25029</v>
      </c>
      <c r="V4519" s="13">
        <v>2847420</v>
      </c>
      <c r="W4519" s="13" t="s">
        <v>139</v>
      </c>
      <c r="X4519" s="13">
        <v>3629117</v>
      </c>
      <c r="Y4519" s="13" t="s">
        <v>50</v>
      </c>
      <c r="Z4519" s="13">
        <v>15</v>
      </c>
      <c r="AA4519" s="13">
        <v>2847420</v>
      </c>
      <c r="AB4519" s="13" t="s">
        <v>139</v>
      </c>
      <c r="AC4519" s="13">
        <v>3629117</v>
      </c>
      <c r="AD4519" s="13" t="s">
        <v>5159</v>
      </c>
      <c r="AE4519" s="13">
        <v>85819051</v>
      </c>
      <c r="AF4519" s="13" t="s">
        <v>60</v>
      </c>
      <c r="AG4519" s="13">
        <v>85819051</v>
      </c>
      <c r="AH4519" s="13">
        <v>93197147</v>
      </c>
      <c r="AI4519" s="13" t="s">
        <v>60</v>
      </c>
      <c r="AJ4519" s="13">
        <v>93197147</v>
      </c>
      <c r="AK4519" s="13" t="s">
        <v>42424</v>
      </c>
      <c r="AL4519" s="13" t="s">
        <v>50</v>
      </c>
      <c r="AM4519" s="13" t="s">
        <v>25031</v>
      </c>
      <c r="AN4519" s="13" t="s">
        <v>993</v>
      </c>
      <c r="AO4519" s="13" t="s">
        <v>25032</v>
      </c>
      <c r="AP4519" s="21" t="s">
        <v>25033</v>
      </c>
      <c r="AQ4519" s="13" t="s">
        <v>50</v>
      </c>
      <c r="AR4519" s="13" t="s">
        <v>50</v>
      </c>
    </row>
    <row r="4520" spans="1:44" ht="15" thickBot="1">
      <c r="A4520" s="4" t="s">
        <v>42425</v>
      </c>
      <c r="B4520" s="7" t="s">
        <v>50</v>
      </c>
      <c r="C4520" s="6">
        <v>44454</v>
      </c>
      <c r="D4520" s="7" t="s">
        <v>45</v>
      </c>
      <c r="E4520" s="7" t="s">
        <v>46</v>
      </c>
      <c r="F4520" s="7" t="s">
        <v>70</v>
      </c>
      <c r="G4520" s="7" t="s">
        <v>87</v>
      </c>
      <c r="H4520" s="7" t="s">
        <v>1112</v>
      </c>
      <c r="I4520" s="7" t="s">
        <v>50</v>
      </c>
      <c r="J4520" s="6">
        <v>45474</v>
      </c>
      <c r="K4520" s="7" t="s">
        <v>50</v>
      </c>
      <c r="L4520" s="7" t="s">
        <v>467</v>
      </c>
      <c r="M4520" s="7" t="s">
        <v>42426</v>
      </c>
      <c r="N4520" s="7" t="s">
        <v>628</v>
      </c>
      <c r="O4520" s="7" t="s">
        <v>42427</v>
      </c>
      <c r="P4520" s="5">
        <v>15776</v>
      </c>
      <c r="Q4520" s="7" t="s">
        <v>630</v>
      </c>
      <c r="R4520" s="34" t="s">
        <v>42428</v>
      </c>
      <c r="S4520" s="34" t="s">
        <v>42429</v>
      </c>
      <c r="T4520" s="7" t="s">
        <v>42430</v>
      </c>
      <c r="U4520" s="7" t="s">
        <v>50</v>
      </c>
      <c r="V4520" s="7">
        <v>2500000</v>
      </c>
      <c r="W4520" s="7" t="s">
        <v>60</v>
      </c>
      <c r="X4520" s="7">
        <v>2500000</v>
      </c>
      <c r="Y4520" s="7" t="s">
        <v>467</v>
      </c>
      <c r="Z4520" s="7">
        <v>3</v>
      </c>
      <c r="AA4520" s="7">
        <v>2500000</v>
      </c>
      <c r="AB4520" s="7" t="s">
        <v>60</v>
      </c>
      <c r="AC4520" s="7">
        <v>2500000</v>
      </c>
      <c r="AD4520" s="7" t="s">
        <v>467</v>
      </c>
      <c r="AE4520" s="7">
        <v>7200000</v>
      </c>
      <c r="AF4520" s="7" t="s">
        <v>60</v>
      </c>
      <c r="AG4520" s="7">
        <v>7200000</v>
      </c>
      <c r="AH4520" s="7">
        <v>7200000</v>
      </c>
      <c r="AI4520" s="7" t="s">
        <v>60</v>
      </c>
      <c r="AJ4520" s="7">
        <v>7200000</v>
      </c>
      <c r="AK4520" s="7" t="s">
        <v>42431</v>
      </c>
      <c r="AL4520" s="7" t="s">
        <v>50</v>
      </c>
      <c r="AM4520" s="7" t="s">
        <v>42432</v>
      </c>
      <c r="AN4520" s="7" t="s">
        <v>66</v>
      </c>
      <c r="AO4520" s="7" t="s">
        <v>42433</v>
      </c>
      <c r="AP4520" s="22" t="s">
        <v>42434</v>
      </c>
      <c r="AQ4520" s="7" t="s">
        <v>50</v>
      </c>
      <c r="AR4520" s="7" t="s">
        <v>50</v>
      </c>
    </row>
    <row r="4521" spans="1:44" ht="15" thickBot="1">
      <c r="A4521" s="10" t="s">
        <v>42435</v>
      </c>
      <c r="B4521" s="13" t="s">
        <v>50</v>
      </c>
      <c r="C4521" s="12">
        <v>36892</v>
      </c>
      <c r="D4521" s="13" t="s">
        <v>45</v>
      </c>
      <c r="E4521" s="13" t="s">
        <v>46</v>
      </c>
      <c r="F4521" s="13" t="s">
        <v>47</v>
      </c>
      <c r="G4521" s="13" t="s">
        <v>114</v>
      </c>
      <c r="H4521" s="13" t="s">
        <v>15924</v>
      </c>
      <c r="I4521" s="13" t="s">
        <v>50</v>
      </c>
      <c r="J4521" s="12">
        <v>45482</v>
      </c>
      <c r="K4521" s="13" t="s">
        <v>282</v>
      </c>
      <c r="L4521" s="13" t="s">
        <v>162</v>
      </c>
      <c r="M4521" s="13" t="s">
        <v>42436</v>
      </c>
      <c r="N4521" s="13" t="s">
        <v>2719</v>
      </c>
      <c r="O4521" s="13" t="s">
        <v>42437</v>
      </c>
      <c r="P4521" s="11">
        <v>15786</v>
      </c>
      <c r="Q4521" s="13" t="s">
        <v>2721</v>
      </c>
      <c r="R4521" s="33" t="s">
        <v>42438</v>
      </c>
      <c r="S4521" s="33" t="s">
        <v>42439</v>
      </c>
      <c r="T4521" s="13" t="s">
        <v>42440</v>
      </c>
      <c r="U4521" s="13" t="s">
        <v>42441</v>
      </c>
      <c r="V4521" s="13">
        <v>7900000000</v>
      </c>
      <c r="W4521" s="13" t="s">
        <v>60</v>
      </c>
      <c r="X4521" s="13">
        <v>7900000000</v>
      </c>
      <c r="Y4521" s="13" t="s">
        <v>171</v>
      </c>
      <c r="Z4521" s="13">
        <v>9</v>
      </c>
      <c r="AA4521" s="13">
        <v>29987946</v>
      </c>
      <c r="AB4521" s="13" t="s">
        <v>60</v>
      </c>
      <c r="AC4521" s="13">
        <v>29987946</v>
      </c>
      <c r="AD4521" s="13" t="s">
        <v>62</v>
      </c>
      <c r="AE4521" s="13">
        <v>372987946</v>
      </c>
      <c r="AF4521" s="13" t="s">
        <v>60</v>
      </c>
      <c r="AG4521" s="13">
        <v>372987946</v>
      </c>
      <c r="AH4521" s="13">
        <v>11198587946</v>
      </c>
      <c r="AI4521" s="13" t="s">
        <v>60</v>
      </c>
      <c r="AJ4521" s="13">
        <v>11198587946</v>
      </c>
      <c r="AK4521" s="13" t="s">
        <v>42442</v>
      </c>
      <c r="AL4521" s="13" t="s">
        <v>50</v>
      </c>
      <c r="AM4521" s="13" t="s">
        <v>42443</v>
      </c>
      <c r="AN4521" s="13" t="s">
        <v>66</v>
      </c>
      <c r="AO4521" s="13" t="s">
        <v>42444</v>
      </c>
      <c r="AP4521" s="21" t="s">
        <v>42445</v>
      </c>
      <c r="AQ4521" s="13" t="s">
        <v>50</v>
      </c>
      <c r="AR4521" s="13" t="s">
        <v>50</v>
      </c>
    </row>
    <row r="4522" spans="1:44" ht="15" thickBot="1">
      <c r="A4522" s="4" t="s">
        <v>42446</v>
      </c>
      <c r="B4522" s="7" t="s">
        <v>50</v>
      </c>
      <c r="C4522" s="6">
        <v>33970</v>
      </c>
      <c r="D4522" s="7" t="s">
        <v>45</v>
      </c>
      <c r="E4522" s="7" t="s">
        <v>46</v>
      </c>
      <c r="F4522" s="7" t="s">
        <v>70</v>
      </c>
      <c r="G4522" s="7" t="s">
        <v>176</v>
      </c>
      <c r="H4522" s="7" t="s">
        <v>49</v>
      </c>
      <c r="I4522" s="7" t="s">
        <v>50</v>
      </c>
      <c r="J4522" s="6">
        <v>45482</v>
      </c>
      <c r="K4522" s="7" t="s">
        <v>116</v>
      </c>
      <c r="L4522" s="7" t="s">
        <v>52</v>
      </c>
      <c r="M4522" s="7" t="s">
        <v>42447</v>
      </c>
      <c r="N4522" s="7" t="s">
        <v>987</v>
      </c>
      <c r="O4522" s="7" t="s">
        <v>42448</v>
      </c>
      <c r="P4522" s="5">
        <v>15840</v>
      </c>
      <c r="Q4522" s="7" t="s">
        <v>50</v>
      </c>
      <c r="R4522" s="34" t="s">
        <v>42449</v>
      </c>
      <c r="S4522" s="34" t="s">
        <v>42450</v>
      </c>
      <c r="T4522" s="7" t="s">
        <v>42451</v>
      </c>
      <c r="U4522" s="7" t="s">
        <v>42452</v>
      </c>
      <c r="V4522" s="7">
        <v>22500000</v>
      </c>
      <c r="W4522" s="7" t="s">
        <v>1085</v>
      </c>
      <c r="X4522" s="7">
        <v>16501045</v>
      </c>
      <c r="Y4522" s="7" t="s">
        <v>50</v>
      </c>
      <c r="Z4522" s="7">
        <v>2</v>
      </c>
      <c r="AA4522" s="7">
        <v>15000000</v>
      </c>
      <c r="AB4522" s="7" t="s">
        <v>60</v>
      </c>
      <c r="AC4522" s="7">
        <v>15000000</v>
      </c>
      <c r="AD4522" s="7" t="s">
        <v>178</v>
      </c>
      <c r="AE4522" s="7">
        <v>15000000</v>
      </c>
      <c r="AF4522" s="7" t="s">
        <v>60</v>
      </c>
      <c r="AG4522" s="7">
        <v>15000000</v>
      </c>
      <c r="AH4522" s="7">
        <v>31501045</v>
      </c>
      <c r="AI4522" s="7" t="s">
        <v>60</v>
      </c>
      <c r="AJ4522" s="7">
        <v>31501045</v>
      </c>
      <c r="AK4522" s="7" t="s">
        <v>42453</v>
      </c>
      <c r="AL4522" s="7" t="s">
        <v>50</v>
      </c>
      <c r="AM4522" s="7" t="s">
        <v>42454</v>
      </c>
      <c r="AN4522" s="7" t="s">
        <v>66</v>
      </c>
      <c r="AO4522" s="7" t="s">
        <v>42455</v>
      </c>
      <c r="AP4522" s="7" t="s">
        <v>50</v>
      </c>
      <c r="AQ4522" s="22" t="s">
        <v>42456</v>
      </c>
      <c r="AR4522" s="7" t="s">
        <v>50</v>
      </c>
    </row>
    <row r="4523" spans="1:44" ht="15" thickBot="1">
      <c r="A4523" s="10" t="s">
        <v>42457</v>
      </c>
      <c r="B4523" s="13" t="s">
        <v>50</v>
      </c>
      <c r="C4523" s="12">
        <v>30682</v>
      </c>
      <c r="D4523" s="13" t="s">
        <v>45</v>
      </c>
      <c r="E4523" s="13" t="s">
        <v>1939</v>
      </c>
      <c r="F4523" s="13" t="s">
        <v>70</v>
      </c>
      <c r="G4523" s="13" t="s">
        <v>145</v>
      </c>
      <c r="H4523" s="13" t="s">
        <v>24524</v>
      </c>
      <c r="I4523" s="13" t="s">
        <v>50</v>
      </c>
      <c r="J4523" s="12">
        <v>45477</v>
      </c>
      <c r="K4523" s="13" t="s">
        <v>50</v>
      </c>
      <c r="L4523" s="13" t="s">
        <v>52</v>
      </c>
      <c r="M4523" s="13" t="s">
        <v>42458</v>
      </c>
      <c r="N4523" s="13" t="s">
        <v>17671</v>
      </c>
      <c r="O4523" s="13" t="s">
        <v>42459</v>
      </c>
      <c r="P4523" s="11">
        <v>16023</v>
      </c>
      <c r="Q4523" s="13" t="s">
        <v>707</v>
      </c>
      <c r="R4523" s="33" t="s">
        <v>42460</v>
      </c>
      <c r="S4523" s="33" t="s">
        <v>42461</v>
      </c>
      <c r="T4523" s="13" t="s">
        <v>42462</v>
      </c>
      <c r="U4523" s="13" t="s">
        <v>42463</v>
      </c>
      <c r="V4523" s="13">
        <v>120000000</v>
      </c>
      <c r="W4523" s="13" t="s">
        <v>1085</v>
      </c>
      <c r="X4523" s="13">
        <v>88030752</v>
      </c>
      <c r="Y4523" s="13" t="s">
        <v>50</v>
      </c>
      <c r="Z4523" s="13">
        <v>1</v>
      </c>
      <c r="AA4523" s="13" t="s">
        <v>50</v>
      </c>
      <c r="AB4523" s="13" t="s">
        <v>50</v>
      </c>
      <c r="AC4523" s="13" t="s">
        <v>50</v>
      </c>
      <c r="AD4523" s="13" t="s">
        <v>50</v>
      </c>
      <c r="AE4523" s="13" t="s">
        <v>50</v>
      </c>
      <c r="AF4523" s="13" t="s">
        <v>50</v>
      </c>
      <c r="AG4523" s="13" t="s">
        <v>50</v>
      </c>
      <c r="AH4523" s="13">
        <v>120000000</v>
      </c>
      <c r="AI4523" s="13" t="s">
        <v>1085</v>
      </c>
      <c r="AJ4523" s="13">
        <v>88030752</v>
      </c>
      <c r="AK4523" s="13" t="s">
        <v>42464</v>
      </c>
      <c r="AL4523" s="13" t="s">
        <v>50</v>
      </c>
      <c r="AM4523" s="13" t="s">
        <v>42465</v>
      </c>
      <c r="AN4523" s="13" t="s">
        <v>66</v>
      </c>
      <c r="AO4523" s="13" t="s">
        <v>42466</v>
      </c>
      <c r="AP4523" s="21" t="s">
        <v>42467</v>
      </c>
      <c r="AQ4523" s="13" t="s">
        <v>50</v>
      </c>
      <c r="AR4523" s="13" t="s">
        <v>50</v>
      </c>
    </row>
    <row r="4524" spans="1:44" ht="15" thickBot="1">
      <c r="A4524" s="4" t="s">
        <v>42468</v>
      </c>
      <c r="B4524" s="7" t="s">
        <v>50</v>
      </c>
      <c r="C4524" s="6">
        <v>44305</v>
      </c>
      <c r="D4524" s="7" t="s">
        <v>45</v>
      </c>
      <c r="E4524" s="7" t="s">
        <v>46</v>
      </c>
      <c r="F4524" s="7" t="s">
        <v>70</v>
      </c>
      <c r="G4524" s="7" t="s">
        <v>87</v>
      </c>
      <c r="H4524" s="7" t="s">
        <v>50</v>
      </c>
      <c r="I4524" s="7" t="s">
        <v>50</v>
      </c>
      <c r="J4524" s="6">
        <v>45475</v>
      </c>
      <c r="K4524" s="7" t="s">
        <v>50</v>
      </c>
      <c r="L4524" s="7" t="s">
        <v>131</v>
      </c>
      <c r="M4524" s="7" t="s">
        <v>9656</v>
      </c>
      <c r="N4524" s="7" t="s">
        <v>791</v>
      </c>
      <c r="O4524" s="7" t="s">
        <v>42469</v>
      </c>
      <c r="P4524" s="5">
        <v>16248</v>
      </c>
      <c r="Q4524" s="7" t="s">
        <v>245</v>
      </c>
      <c r="R4524" s="34" t="s">
        <v>42470</v>
      </c>
      <c r="S4524" s="31" t="s">
        <v>50</v>
      </c>
      <c r="T4524" s="7" t="s">
        <v>42471</v>
      </c>
      <c r="U4524" s="7" t="s">
        <v>42472</v>
      </c>
      <c r="V4524" s="7">
        <v>50000000000</v>
      </c>
      <c r="W4524" s="7" t="s">
        <v>250</v>
      </c>
      <c r="X4524" s="7">
        <v>598888477</v>
      </c>
      <c r="Y4524" s="7" t="s">
        <v>50</v>
      </c>
      <c r="Z4524" s="7">
        <v>2</v>
      </c>
      <c r="AA4524" s="7" t="s">
        <v>50</v>
      </c>
      <c r="AB4524" s="7" t="s">
        <v>50</v>
      </c>
      <c r="AC4524" s="7" t="s">
        <v>50</v>
      </c>
      <c r="AD4524" s="7" t="s">
        <v>50</v>
      </c>
      <c r="AE4524" s="7" t="s">
        <v>50</v>
      </c>
      <c r="AF4524" s="7" t="s">
        <v>50</v>
      </c>
      <c r="AG4524" s="7" t="s">
        <v>50</v>
      </c>
      <c r="AH4524" s="7">
        <v>150000000000</v>
      </c>
      <c r="AI4524" s="7" t="s">
        <v>250</v>
      </c>
      <c r="AJ4524" s="7">
        <v>1819698065</v>
      </c>
      <c r="AK4524" s="7" t="s">
        <v>50</v>
      </c>
      <c r="AL4524" s="7" t="s">
        <v>50</v>
      </c>
      <c r="AM4524" s="7" t="s">
        <v>42473</v>
      </c>
      <c r="AN4524" s="7" t="s">
        <v>798</v>
      </c>
      <c r="AO4524" s="7" t="s">
        <v>50</v>
      </c>
      <c r="AP4524" s="7" t="s">
        <v>50</v>
      </c>
      <c r="AQ4524" s="22" t="s">
        <v>42474</v>
      </c>
      <c r="AR4524" s="7" t="s">
        <v>255</v>
      </c>
    </row>
    <row r="4525" spans="1:44" ht="15" thickBot="1">
      <c r="A4525" s="10" t="s">
        <v>42475</v>
      </c>
      <c r="B4525" s="13" t="s">
        <v>50</v>
      </c>
      <c r="C4525" s="12">
        <v>42549</v>
      </c>
      <c r="D4525" s="13" t="s">
        <v>45</v>
      </c>
      <c r="E4525" s="13" t="s">
        <v>46</v>
      </c>
      <c r="F4525" s="13" t="s">
        <v>70</v>
      </c>
      <c r="G4525" s="26" t="s">
        <v>54946</v>
      </c>
      <c r="H4525" s="13" t="s">
        <v>38650</v>
      </c>
      <c r="I4525" s="13" t="s">
        <v>50</v>
      </c>
      <c r="J4525" s="12">
        <v>45474</v>
      </c>
      <c r="K4525" s="13" t="s">
        <v>50</v>
      </c>
      <c r="L4525" s="13" t="s">
        <v>178</v>
      </c>
      <c r="M4525" s="13" t="s">
        <v>42476</v>
      </c>
      <c r="N4525" s="13" t="s">
        <v>21917</v>
      </c>
      <c r="O4525" s="13" t="s">
        <v>42477</v>
      </c>
      <c r="P4525" s="11">
        <v>16261</v>
      </c>
      <c r="Q4525" s="13" t="s">
        <v>135</v>
      </c>
      <c r="R4525" s="33" t="s">
        <v>42478</v>
      </c>
      <c r="S4525" s="33" t="s">
        <v>42479</v>
      </c>
      <c r="T4525" s="13" t="s">
        <v>42480</v>
      </c>
      <c r="U4525" s="13" t="s">
        <v>42481</v>
      </c>
      <c r="V4525" s="13" t="s">
        <v>50</v>
      </c>
      <c r="W4525" s="13" t="s">
        <v>50</v>
      </c>
      <c r="X4525" s="13" t="s">
        <v>50</v>
      </c>
      <c r="Y4525" s="13" t="s">
        <v>50</v>
      </c>
      <c r="Z4525" s="13">
        <v>5</v>
      </c>
      <c r="AA4525" s="13" t="s">
        <v>50</v>
      </c>
      <c r="AB4525" s="13" t="s">
        <v>50</v>
      </c>
      <c r="AC4525" s="13" t="s">
        <v>50</v>
      </c>
      <c r="AD4525" s="13" t="s">
        <v>178</v>
      </c>
      <c r="AE4525" s="13">
        <v>16124900</v>
      </c>
      <c r="AF4525" s="13" t="s">
        <v>139</v>
      </c>
      <c r="AG4525" s="13">
        <v>18531145</v>
      </c>
      <c r="AH4525" s="13">
        <v>16124900</v>
      </c>
      <c r="AI4525" s="13" t="s">
        <v>139</v>
      </c>
      <c r="AJ4525" s="13">
        <v>18531145</v>
      </c>
      <c r="AK4525" s="13" t="s">
        <v>42482</v>
      </c>
      <c r="AL4525" s="13" t="s">
        <v>50</v>
      </c>
      <c r="AM4525" s="13" t="s">
        <v>42483</v>
      </c>
      <c r="AN4525" s="13" t="s">
        <v>66</v>
      </c>
      <c r="AO4525" s="13" t="s">
        <v>42484</v>
      </c>
      <c r="AP4525" s="21" t="s">
        <v>42485</v>
      </c>
      <c r="AQ4525" s="13" t="s">
        <v>50</v>
      </c>
      <c r="AR4525" s="13" t="s">
        <v>50</v>
      </c>
    </row>
    <row r="4526" spans="1:44" ht="15" thickBot="1">
      <c r="A4526" s="4" t="s">
        <v>42486</v>
      </c>
      <c r="B4526" s="7" t="s">
        <v>50</v>
      </c>
      <c r="C4526" s="6">
        <v>39549</v>
      </c>
      <c r="D4526" s="7" t="s">
        <v>45</v>
      </c>
      <c r="E4526" s="7" t="s">
        <v>46</v>
      </c>
      <c r="F4526" s="7" t="s">
        <v>70</v>
      </c>
      <c r="G4526" s="7" t="s">
        <v>145</v>
      </c>
      <c r="H4526" s="7" t="s">
        <v>1449</v>
      </c>
      <c r="I4526" s="7" t="s">
        <v>50</v>
      </c>
      <c r="J4526" s="6">
        <v>45475</v>
      </c>
      <c r="K4526" s="7" t="s">
        <v>191</v>
      </c>
      <c r="L4526" s="7" t="s">
        <v>178</v>
      </c>
      <c r="M4526" s="7" t="s">
        <v>42487</v>
      </c>
      <c r="N4526" s="7" t="s">
        <v>13445</v>
      </c>
      <c r="O4526" s="7" t="s">
        <v>42488</v>
      </c>
      <c r="P4526" s="5">
        <v>16262</v>
      </c>
      <c r="Q4526" s="7" t="s">
        <v>1334</v>
      </c>
      <c r="R4526" s="34" t="s">
        <v>42489</v>
      </c>
      <c r="S4526" s="34" t="s">
        <v>42490</v>
      </c>
      <c r="T4526" s="7" t="s">
        <v>42491</v>
      </c>
      <c r="U4526" s="7" t="s">
        <v>42492</v>
      </c>
      <c r="V4526" s="7">
        <v>4900000</v>
      </c>
      <c r="W4526" s="7" t="s">
        <v>1338</v>
      </c>
      <c r="X4526" s="7">
        <v>3258414</v>
      </c>
      <c r="Y4526" s="7" t="s">
        <v>50</v>
      </c>
      <c r="Z4526" s="7">
        <v>1</v>
      </c>
      <c r="AA4526" s="7">
        <v>4900000</v>
      </c>
      <c r="AB4526" s="7" t="s">
        <v>1338</v>
      </c>
      <c r="AC4526" s="7">
        <v>3258414</v>
      </c>
      <c r="AD4526" s="7" t="s">
        <v>178</v>
      </c>
      <c r="AE4526" s="7">
        <v>4900000</v>
      </c>
      <c r="AF4526" s="7" t="s">
        <v>1338</v>
      </c>
      <c r="AG4526" s="7">
        <v>3258414</v>
      </c>
      <c r="AH4526" s="7">
        <v>4900000</v>
      </c>
      <c r="AI4526" s="7" t="s">
        <v>1338</v>
      </c>
      <c r="AJ4526" s="7">
        <v>3258414</v>
      </c>
      <c r="AK4526" s="7" t="s">
        <v>42493</v>
      </c>
      <c r="AL4526" s="7" t="s">
        <v>50</v>
      </c>
      <c r="AM4526" s="7" t="s">
        <v>42494</v>
      </c>
      <c r="AN4526" s="7" t="s">
        <v>66</v>
      </c>
      <c r="AO4526" s="7" t="s">
        <v>42495</v>
      </c>
      <c r="AP4526" s="22" t="s">
        <v>42496</v>
      </c>
      <c r="AQ4526" s="7" t="s">
        <v>50</v>
      </c>
      <c r="AR4526" s="7" t="s">
        <v>50</v>
      </c>
    </row>
    <row r="4527" spans="1:44" ht="15" thickBot="1">
      <c r="A4527" s="10" t="s">
        <v>42497</v>
      </c>
      <c r="B4527" s="13" t="s">
        <v>50</v>
      </c>
      <c r="C4527" s="12">
        <v>43831</v>
      </c>
      <c r="D4527" s="13" t="s">
        <v>45</v>
      </c>
      <c r="E4527" s="13" t="s">
        <v>46</v>
      </c>
      <c r="F4527" s="13" t="s">
        <v>70</v>
      </c>
      <c r="G4527" s="27" t="s">
        <v>54945</v>
      </c>
      <c r="H4527" s="13" t="s">
        <v>50</v>
      </c>
      <c r="I4527" s="13" t="s">
        <v>50</v>
      </c>
      <c r="J4527" s="12">
        <v>45481</v>
      </c>
      <c r="K4527" s="13" t="s">
        <v>50</v>
      </c>
      <c r="L4527" s="13" t="s">
        <v>467</v>
      </c>
      <c r="M4527" s="13" t="s">
        <v>1298</v>
      </c>
      <c r="N4527" s="13" t="s">
        <v>35860</v>
      </c>
      <c r="O4527" s="13" t="s">
        <v>42498</v>
      </c>
      <c r="P4527" s="11">
        <v>16277</v>
      </c>
      <c r="Q4527" s="13" t="s">
        <v>1571</v>
      </c>
      <c r="R4527" s="33" t="s">
        <v>42499</v>
      </c>
      <c r="S4527" s="33" t="s">
        <v>42500</v>
      </c>
      <c r="T4527" s="13" t="s">
        <v>50</v>
      </c>
      <c r="U4527" s="13" t="s">
        <v>50</v>
      </c>
      <c r="V4527" s="13">
        <v>410000</v>
      </c>
      <c r="W4527" s="13" t="s">
        <v>60</v>
      </c>
      <c r="X4527" s="13">
        <v>410000</v>
      </c>
      <c r="Y4527" s="13" t="s">
        <v>467</v>
      </c>
      <c r="Z4527" s="13">
        <v>4</v>
      </c>
      <c r="AA4527" s="13">
        <v>410000</v>
      </c>
      <c r="AB4527" s="13" t="s">
        <v>60</v>
      </c>
      <c r="AC4527" s="13">
        <v>410000</v>
      </c>
      <c r="AD4527" s="13" t="s">
        <v>467</v>
      </c>
      <c r="AE4527" s="13">
        <v>7889606</v>
      </c>
      <c r="AF4527" s="13" t="s">
        <v>60</v>
      </c>
      <c r="AG4527" s="13">
        <v>7889606</v>
      </c>
      <c r="AH4527" s="13">
        <v>7889606</v>
      </c>
      <c r="AI4527" s="13" t="s">
        <v>60</v>
      </c>
      <c r="AJ4527" s="13">
        <v>7889606</v>
      </c>
      <c r="AK4527" s="13" t="s">
        <v>50</v>
      </c>
      <c r="AL4527" s="13" t="s">
        <v>50</v>
      </c>
      <c r="AM4527" s="13" t="s">
        <v>42501</v>
      </c>
      <c r="AN4527" s="13" t="s">
        <v>66</v>
      </c>
      <c r="AO4527" s="13" t="s">
        <v>42502</v>
      </c>
      <c r="AP4527" s="21" t="s">
        <v>42503</v>
      </c>
      <c r="AQ4527" s="13" t="s">
        <v>50</v>
      </c>
      <c r="AR4527" s="13" t="s">
        <v>50</v>
      </c>
    </row>
    <row r="4528" spans="1:44" ht="15" thickBot="1">
      <c r="A4528" s="4" t="s">
        <v>42504</v>
      </c>
      <c r="B4528" s="7" t="s">
        <v>50</v>
      </c>
      <c r="C4528" s="6">
        <v>42370</v>
      </c>
      <c r="D4528" s="7" t="s">
        <v>45</v>
      </c>
      <c r="E4528" s="7" t="s">
        <v>46</v>
      </c>
      <c r="F4528" s="7" t="s">
        <v>70</v>
      </c>
      <c r="G4528" s="7" t="s">
        <v>114</v>
      </c>
      <c r="H4528" s="7" t="s">
        <v>42505</v>
      </c>
      <c r="I4528" s="7" t="s">
        <v>50</v>
      </c>
      <c r="J4528" s="6">
        <v>45478</v>
      </c>
      <c r="K4528" s="7" t="s">
        <v>116</v>
      </c>
      <c r="L4528" s="7" t="s">
        <v>124</v>
      </c>
      <c r="M4528" s="7" t="s">
        <v>42506</v>
      </c>
      <c r="N4528" s="7" t="s">
        <v>307</v>
      </c>
      <c r="O4528" s="7" t="s">
        <v>42507</v>
      </c>
      <c r="P4528" s="5">
        <v>16415</v>
      </c>
      <c r="Q4528" s="7" t="s">
        <v>245</v>
      </c>
      <c r="R4528" s="34" t="s">
        <v>42508</v>
      </c>
      <c r="S4528" s="34" t="s">
        <v>42509</v>
      </c>
      <c r="T4528" s="7" t="s">
        <v>42510</v>
      </c>
      <c r="U4528" s="7" t="s">
        <v>42511</v>
      </c>
      <c r="V4528" s="7">
        <v>24500000</v>
      </c>
      <c r="W4528" s="7" t="s">
        <v>60</v>
      </c>
      <c r="X4528" s="7">
        <v>24500000</v>
      </c>
      <c r="Y4528" s="7" t="s">
        <v>171</v>
      </c>
      <c r="Z4528" s="7">
        <v>9</v>
      </c>
      <c r="AA4528" s="7">
        <v>24500000</v>
      </c>
      <c r="AB4528" s="7" t="s">
        <v>60</v>
      </c>
      <c r="AC4528" s="7">
        <v>24500000</v>
      </c>
      <c r="AD4528" s="7" t="s">
        <v>124</v>
      </c>
      <c r="AE4528" s="7">
        <v>51023371</v>
      </c>
      <c r="AF4528" s="7" t="s">
        <v>60</v>
      </c>
      <c r="AG4528" s="7">
        <v>51023371</v>
      </c>
      <c r="AH4528" s="7">
        <v>51563025</v>
      </c>
      <c r="AI4528" s="7" t="s">
        <v>60</v>
      </c>
      <c r="AJ4528" s="7">
        <v>51563025</v>
      </c>
      <c r="AK4528" s="7" t="s">
        <v>42512</v>
      </c>
      <c r="AL4528" s="7" t="s">
        <v>50</v>
      </c>
      <c r="AM4528" s="7" t="s">
        <v>42513</v>
      </c>
      <c r="AN4528" s="7" t="s">
        <v>66</v>
      </c>
      <c r="AO4528" s="7" t="s">
        <v>42514</v>
      </c>
      <c r="AP4528" s="22" t="s">
        <v>42515</v>
      </c>
      <c r="AQ4528" s="7" t="s">
        <v>50</v>
      </c>
      <c r="AR4528" s="7" t="s">
        <v>50</v>
      </c>
    </row>
    <row r="4529" spans="1:44" ht="15" thickBot="1">
      <c r="A4529" s="10" t="s">
        <v>42516</v>
      </c>
      <c r="B4529" s="13" t="s">
        <v>50</v>
      </c>
      <c r="C4529" s="12">
        <v>40631</v>
      </c>
      <c r="D4529" s="13" t="s">
        <v>45</v>
      </c>
      <c r="E4529" s="13" t="s">
        <v>46</v>
      </c>
      <c r="F4529" s="13" t="s">
        <v>47</v>
      </c>
      <c r="G4529" s="27" t="s">
        <v>54945</v>
      </c>
      <c r="H4529" s="13" t="s">
        <v>13387</v>
      </c>
      <c r="I4529" s="13" t="s">
        <v>50</v>
      </c>
      <c r="J4529" s="12">
        <v>45474</v>
      </c>
      <c r="K4529" s="13" t="s">
        <v>116</v>
      </c>
      <c r="L4529" s="13" t="s">
        <v>6576</v>
      </c>
      <c r="M4529" s="13" t="s">
        <v>42517</v>
      </c>
      <c r="N4529" s="13" t="s">
        <v>12555</v>
      </c>
      <c r="O4529" s="13" t="s">
        <v>42518</v>
      </c>
      <c r="P4529" s="11">
        <v>16478</v>
      </c>
      <c r="Q4529" s="13" t="s">
        <v>1783</v>
      </c>
      <c r="R4529" s="33" t="s">
        <v>42519</v>
      </c>
      <c r="S4529" s="33" t="s">
        <v>42520</v>
      </c>
      <c r="T4529" s="13" t="s">
        <v>42521</v>
      </c>
      <c r="U4529" s="13">
        <v>97235094017</v>
      </c>
      <c r="V4529" s="13" t="s">
        <v>50</v>
      </c>
      <c r="W4529" s="13" t="s">
        <v>50</v>
      </c>
      <c r="X4529" s="13" t="s">
        <v>50</v>
      </c>
      <c r="Y4529" s="13" t="s">
        <v>61</v>
      </c>
      <c r="Z4529" s="13">
        <v>8</v>
      </c>
      <c r="AA4529" s="13">
        <v>3000000</v>
      </c>
      <c r="AB4529" s="13" t="s">
        <v>60</v>
      </c>
      <c r="AC4529" s="13">
        <v>3000000</v>
      </c>
      <c r="AD4529" s="13" t="s">
        <v>147</v>
      </c>
      <c r="AE4529" s="13">
        <v>5000000</v>
      </c>
      <c r="AF4529" s="13" t="s">
        <v>60</v>
      </c>
      <c r="AG4529" s="13">
        <v>5000000</v>
      </c>
      <c r="AH4529" s="13">
        <v>6974999</v>
      </c>
      <c r="AI4529" s="13" t="s">
        <v>60</v>
      </c>
      <c r="AJ4529" s="13">
        <v>6974999</v>
      </c>
      <c r="AK4529" s="13" t="s">
        <v>42522</v>
      </c>
      <c r="AL4529" s="13" t="s">
        <v>42523</v>
      </c>
      <c r="AM4529" s="13" t="s">
        <v>42524</v>
      </c>
      <c r="AN4529" s="13" t="s">
        <v>66</v>
      </c>
      <c r="AO4529" s="13" t="s">
        <v>42525</v>
      </c>
      <c r="AP4529" s="21" t="s">
        <v>42526</v>
      </c>
      <c r="AQ4529" s="13" t="s">
        <v>50</v>
      </c>
      <c r="AR4529" s="13" t="s">
        <v>50</v>
      </c>
    </row>
    <row r="4530" spans="1:44" ht="15" thickBot="1">
      <c r="A4530" s="4" t="s">
        <v>42527</v>
      </c>
      <c r="B4530" s="7" t="s">
        <v>50</v>
      </c>
      <c r="C4530" s="6">
        <v>39083</v>
      </c>
      <c r="D4530" s="7" t="s">
        <v>45</v>
      </c>
      <c r="E4530" s="7" t="s">
        <v>46</v>
      </c>
      <c r="F4530" s="7" t="s">
        <v>70</v>
      </c>
      <c r="G4530" s="7" t="s">
        <v>114</v>
      </c>
      <c r="H4530" s="7" t="s">
        <v>1112</v>
      </c>
      <c r="I4530" s="7" t="s">
        <v>50</v>
      </c>
      <c r="J4530" s="6">
        <v>45481</v>
      </c>
      <c r="K4530" s="7" t="s">
        <v>89</v>
      </c>
      <c r="L4530" s="7" t="s">
        <v>131</v>
      </c>
      <c r="M4530" s="7" t="s">
        <v>848</v>
      </c>
      <c r="N4530" s="7" t="s">
        <v>42528</v>
      </c>
      <c r="O4530" s="7" t="s">
        <v>42529</v>
      </c>
      <c r="P4530" s="5">
        <v>16500</v>
      </c>
      <c r="Q4530" s="7" t="s">
        <v>360</v>
      </c>
      <c r="R4530" s="34" t="s">
        <v>42530</v>
      </c>
      <c r="S4530" s="34" t="s">
        <v>42531</v>
      </c>
      <c r="T4530" s="7" t="s">
        <v>50</v>
      </c>
      <c r="U4530" s="7" t="s">
        <v>42532</v>
      </c>
      <c r="V4530" s="7">
        <v>65000000</v>
      </c>
      <c r="W4530" s="7" t="s">
        <v>209</v>
      </c>
      <c r="X4530" s="7">
        <v>70409261</v>
      </c>
      <c r="Y4530" s="7" t="s">
        <v>50</v>
      </c>
      <c r="Z4530" s="7">
        <v>2</v>
      </c>
      <c r="AA4530" s="7" t="s">
        <v>50</v>
      </c>
      <c r="AB4530" s="7" t="s">
        <v>50</v>
      </c>
      <c r="AC4530" s="7" t="s">
        <v>50</v>
      </c>
      <c r="AD4530" s="7" t="s">
        <v>1471</v>
      </c>
      <c r="AE4530" s="7" t="s">
        <v>50</v>
      </c>
      <c r="AF4530" s="7" t="s">
        <v>50</v>
      </c>
      <c r="AG4530" s="7" t="s">
        <v>50</v>
      </c>
      <c r="AH4530" s="7">
        <v>65000000</v>
      </c>
      <c r="AI4530" s="7" t="s">
        <v>209</v>
      </c>
      <c r="AJ4530" s="7">
        <v>70409262</v>
      </c>
      <c r="AK4530" s="7" t="s">
        <v>42533</v>
      </c>
      <c r="AL4530" s="7" t="s">
        <v>50</v>
      </c>
      <c r="AM4530" s="7" t="s">
        <v>42534</v>
      </c>
      <c r="AN4530" s="7" t="s">
        <v>66</v>
      </c>
      <c r="AO4530" s="7" t="s">
        <v>42535</v>
      </c>
      <c r="AP4530" s="22" t="s">
        <v>42536</v>
      </c>
      <c r="AQ4530" s="7" t="s">
        <v>50</v>
      </c>
      <c r="AR4530" s="7" t="s">
        <v>50</v>
      </c>
    </row>
    <row r="4531" spans="1:44" ht="15" thickBot="1">
      <c r="A4531" s="10" t="s">
        <v>42537</v>
      </c>
      <c r="B4531" s="13" t="s">
        <v>50</v>
      </c>
      <c r="C4531" s="12">
        <v>44562</v>
      </c>
      <c r="D4531" s="13" t="s">
        <v>45</v>
      </c>
      <c r="E4531" s="13" t="s">
        <v>46</v>
      </c>
      <c r="F4531" s="13" t="s">
        <v>70</v>
      </c>
      <c r="G4531" s="27" t="s">
        <v>54945</v>
      </c>
      <c r="H4531" s="13" t="s">
        <v>50</v>
      </c>
      <c r="I4531" s="13" t="s">
        <v>50</v>
      </c>
      <c r="J4531" s="12">
        <v>45477</v>
      </c>
      <c r="K4531" s="13" t="s">
        <v>50</v>
      </c>
      <c r="L4531" s="13" t="s">
        <v>467</v>
      </c>
      <c r="M4531" s="13" t="s">
        <v>1319</v>
      </c>
      <c r="N4531" s="13" t="s">
        <v>720</v>
      </c>
      <c r="O4531" s="13" t="s">
        <v>42538</v>
      </c>
      <c r="P4531" s="11">
        <v>16506</v>
      </c>
      <c r="Q4531" s="13" t="s">
        <v>135</v>
      </c>
      <c r="R4531" s="33" t="s">
        <v>42539</v>
      </c>
      <c r="S4531" s="33" t="s">
        <v>42540</v>
      </c>
      <c r="T4531" s="13" t="s">
        <v>50</v>
      </c>
      <c r="U4531" s="13" t="s">
        <v>50</v>
      </c>
      <c r="V4531" s="13">
        <v>2250000</v>
      </c>
      <c r="W4531" s="13" t="s">
        <v>139</v>
      </c>
      <c r="X4531" s="13">
        <v>2867688</v>
      </c>
      <c r="Y4531" s="13" t="s">
        <v>467</v>
      </c>
      <c r="Z4531" s="13">
        <v>1</v>
      </c>
      <c r="AA4531" s="13">
        <v>2250000</v>
      </c>
      <c r="AB4531" s="13" t="s">
        <v>139</v>
      </c>
      <c r="AC4531" s="13">
        <v>2867688</v>
      </c>
      <c r="AD4531" s="13" t="s">
        <v>467</v>
      </c>
      <c r="AE4531" s="13">
        <v>2250000</v>
      </c>
      <c r="AF4531" s="13" t="s">
        <v>139</v>
      </c>
      <c r="AG4531" s="13">
        <v>2867689</v>
      </c>
      <c r="AH4531" s="13">
        <v>2250000</v>
      </c>
      <c r="AI4531" s="13" t="s">
        <v>139</v>
      </c>
      <c r="AJ4531" s="13">
        <v>2867689</v>
      </c>
      <c r="AK4531" s="13" t="s">
        <v>42541</v>
      </c>
      <c r="AL4531" s="13" t="s">
        <v>50</v>
      </c>
      <c r="AM4531" s="13" t="s">
        <v>42542</v>
      </c>
      <c r="AN4531" s="13" t="s">
        <v>66</v>
      </c>
      <c r="AO4531" s="13" t="s">
        <v>42543</v>
      </c>
      <c r="AP4531" s="21" t="s">
        <v>42544</v>
      </c>
      <c r="AQ4531" s="13" t="s">
        <v>50</v>
      </c>
      <c r="AR4531" s="13" t="s">
        <v>50</v>
      </c>
    </row>
    <row r="4532" spans="1:44" ht="15" thickBot="1">
      <c r="A4532" s="4" t="s">
        <v>42545</v>
      </c>
      <c r="B4532" s="7" t="s">
        <v>50</v>
      </c>
      <c r="C4532" s="6">
        <v>44197</v>
      </c>
      <c r="D4532" s="7" t="s">
        <v>45</v>
      </c>
      <c r="E4532" s="7" t="s">
        <v>46</v>
      </c>
      <c r="F4532" s="7" t="s">
        <v>70</v>
      </c>
      <c r="G4532" s="27" t="s">
        <v>54945</v>
      </c>
      <c r="H4532" s="7" t="s">
        <v>50</v>
      </c>
      <c r="I4532" s="7" t="s">
        <v>50</v>
      </c>
      <c r="J4532" s="6">
        <v>45476</v>
      </c>
      <c r="K4532" s="7" t="s">
        <v>50</v>
      </c>
      <c r="L4532" s="7" t="s">
        <v>467</v>
      </c>
      <c r="M4532" s="7" t="s">
        <v>50</v>
      </c>
      <c r="N4532" s="7" t="s">
        <v>3223</v>
      </c>
      <c r="O4532" s="7" t="s">
        <v>42546</v>
      </c>
      <c r="P4532" s="5">
        <v>16588</v>
      </c>
      <c r="Q4532" s="7" t="s">
        <v>50</v>
      </c>
      <c r="R4532" s="34" t="s">
        <v>42547</v>
      </c>
      <c r="S4532" s="34" t="s">
        <v>42548</v>
      </c>
      <c r="T4532" s="7" t="s">
        <v>50</v>
      </c>
      <c r="U4532" s="7" t="s">
        <v>42549</v>
      </c>
      <c r="V4532" s="7">
        <v>100000</v>
      </c>
      <c r="W4532" s="7" t="s">
        <v>60</v>
      </c>
      <c r="X4532" s="7">
        <v>100000</v>
      </c>
      <c r="Y4532" s="7" t="s">
        <v>467</v>
      </c>
      <c r="Z4532" s="7">
        <v>3</v>
      </c>
      <c r="AA4532" s="7">
        <v>100000</v>
      </c>
      <c r="AB4532" s="7" t="s">
        <v>60</v>
      </c>
      <c r="AC4532" s="7">
        <v>100000</v>
      </c>
      <c r="AD4532" s="7" t="s">
        <v>467</v>
      </c>
      <c r="AE4532" s="7">
        <v>3295000</v>
      </c>
      <c r="AF4532" s="7" t="s">
        <v>60</v>
      </c>
      <c r="AG4532" s="7">
        <v>3295000</v>
      </c>
      <c r="AH4532" s="7">
        <v>3295000</v>
      </c>
      <c r="AI4532" s="7" t="s">
        <v>60</v>
      </c>
      <c r="AJ4532" s="7">
        <v>3295000</v>
      </c>
      <c r="AK4532" s="7" t="s">
        <v>50</v>
      </c>
      <c r="AL4532" s="7" t="s">
        <v>50</v>
      </c>
      <c r="AM4532" s="7" t="s">
        <v>42550</v>
      </c>
      <c r="AN4532" s="7" t="s">
        <v>66</v>
      </c>
      <c r="AO4532" s="7" t="s">
        <v>42551</v>
      </c>
      <c r="AP4532" s="22" t="s">
        <v>42552</v>
      </c>
      <c r="AQ4532" s="7" t="s">
        <v>50</v>
      </c>
      <c r="AR4532" s="7" t="s">
        <v>50</v>
      </c>
    </row>
    <row r="4533" spans="1:44" ht="15" thickBot="1">
      <c r="A4533" s="10" t="s">
        <v>42553</v>
      </c>
      <c r="B4533" s="13" t="s">
        <v>50</v>
      </c>
      <c r="C4533" s="12">
        <v>44197</v>
      </c>
      <c r="D4533" s="13" t="s">
        <v>45</v>
      </c>
      <c r="E4533" s="13" t="s">
        <v>46</v>
      </c>
      <c r="F4533" s="13" t="s">
        <v>70</v>
      </c>
      <c r="G4533" s="27" t="s">
        <v>54945</v>
      </c>
      <c r="H4533" s="13" t="s">
        <v>50</v>
      </c>
      <c r="I4533" s="13" t="s">
        <v>50</v>
      </c>
      <c r="J4533" s="12">
        <v>45481</v>
      </c>
      <c r="K4533" s="13" t="s">
        <v>50</v>
      </c>
      <c r="L4533" s="13" t="s">
        <v>467</v>
      </c>
      <c r="M4533" s="13" t="s">
        <v>42554</v>
      </c>
      <c r="N4533" s="13" t="s">
        <v>42555</v>
      </c>
      <c r="O4533" s="13" t="s">
        <v>42556</v>
      </c>
      <c r="P4533" s="11">
        <v>16630</v>
      </c>
      <c r="Q4533" s="13" t="s">
        <v>397</v>
      </c>
      <c r="R4533" s="33" t="s">
        <v>42557</v>
      </c>
      <c r="S4533" s="33" t="s">
        <v>42558</v>
      </c>
      <c r="T4533" s="13" t="s">
        <v>42559</v>
      </c>
      <c r="U4533" s="13">
        <v>56992277429</v>
      </c>
      <c r="V4533" s="13">
        <v>1400000</v>
      </c>
      <c r="W4533" s="13" t="s">
        <v>60</v>
      </c>
      <c r="X4533" s="13">
        <v>1400000</v>
      </c>
      <c r="Y4533" s="13" t="s">
        <v>467</v>
      </c>
      <c r="Z4533" s="13">
        <v>1</v>
      </c>
      <c r="AA4533" s="13">
        <v>1400000</v>
      </c>
      <c r="AB4533" s="13" t="s">
        <v>60</v>
      </c>
      <c r="AC4533" s="13">
        <v>1400000</v>
      </c>
      <c r="AD4533" s="13" t="s">
        <v>467</v>
      </c>
      <c r="AE4533" s="13">
        <v>1400000</v>
      </c>
      <c r="AF4533" s="13" t="s">
        <v>60</v>
      </c>
      <c r="AG4533" s="13">
        <v>1400000</v>
      </c>
      <c r="AH4533" s="13">
        <v>1400000</v>
      </c>
      <c r="AI4533" s="13" t="s">
        <v>60</v>
      </c>
      <c r="AJ4533" s="13">
        <v>1400000</v>
      </c>
      <c r="AK4533" s="13" t="s">
        <v>50</v>
      </c>
      <c r="AL4533" s="13" t="s">
        <v>50</v>
      </c>
      <c r="AM4533" s="13" t="s">
        <v>42560</v>
      </c>
      <c r="AN4533" s="13" t="s">
        <v>66</v>
      </c>
      <c r="AO4533" s="13" t="s">
        <v>42559</v>
      </c>
      <c r="AP4533" s="21" t="s">
        <v>42561</v>
      </c>
      <c r="AQ4533" s="13" t="s">
        <v>50</v>
      </c>
      <c r="AR4533" s="13" t="s">
        <v>50</v>
      </c>
    </row>
    <row r="4534" spans="1:44" ht="15" thickBot="1">
      <c r="A4534" s="4" t="s">
        <v>42562</v>
      </c>
      <c r="B4534" s="7" t="s">
        <v>50</v>
      </c>
      <c r="C4534" s="6">
        <v>44013</v>
      </c>
      <c r="D4534" s="7" t="s">
        <v>45</v>
      </c>
      <c r="E4534" s="7" t="s">
        <v>46</v>
      </c>
      <c r="F4534" s="7" t="s">
        <v>70</v>
      </c>
      <c r="G4534" s="27" t="s">
        <v>54945</v>
      </c>
      <c r="H4534" s="7" t="s">
        <v>50</v>
      </c>
      <c r="I4534" s="7" t="s">
        <v>50</v>
      </c>
      <c r="J4534" s="6">
        <v>45475</v>
      </c>
      <c r="K4534" s="7" t="s">
        <v>50</v>
      </c>
      <c r="L4534" s="7" t="s">
        <v>467</v>
      </c>
      <c r="M4534" s="7" t="s">
        <v>42563</v>
      </c>
      <c r="N4534" s="7" t="s">
        <v>3085</v>
      </c>
      <c r="O4534" s="7" t="s">
        <v>42564</v>
      </c>
      <c r="P4534" s="5">
        <v>16665</v>
      </c>
      <c r="Q4534" s="7" t="s">
        <v>1334</v>
      </c>
      <c r="R4534" s="28" t="s">
        <v>42565</v>
      </c>
      <c r="S4534" s="31" t="s">
        <v>50</v>
      </c>
      <c r="T4534" s="7" t="s">
        <v>42566</v>
      </c>
      <c r="U4534" s="7" t="s">
        <v>50</v>
      </c>
      <c r="V4534" s="7">
        <v>1500000</v>
      </c>
      <c r="W4534" s="7" t="s">
        <v>1338</v>
      </c>
      <c r="X4534" s="7">
        <v>997473</v>
      </c>
      <c r="Y4534" s="7" t="s">
        <v>467</v>
      </c>
      <c r="Z4534" s="7">
        <v>2</v>
      </c>
      <c r="AA4534" s="7">
        <v>1500000</v>
      </c>
      <c r="AB4534" s="7" t="s">
        <v>1338</v>
      </c>
      <c r="AC4534" s="7">
        <v>997473</v>
      </c>
      <c r="AD4534" s="7" t="s">
        <v>467</v>
      </c>
      <c r="AE4534" s="7">
        <v>2000000</v>
      </c>
      <c r="AF4534" s="7" t="s">
        <v>1338</v>
      </c>
      <c r="AG4534" s="7">
        <v>1317424</v>
      </c>
      <c r="AH4534" s="7">
        <v>2000000</v>
      </c>
      <c r="AI4534" s="7" t="s">
        <v>1338</v>
      </c>
      <c r="AJ4534" s="7">
        <v>1317424</v>
      </c>
      <c r="AK4534" s="7" t="s">
        <v>42567</v>
      </c>
      <c r="AL4534" s="7" t="s">
        <v>50</v>
      </c>
      <c r="AM4534" s="7" t="s">
        <v>42568</v>
      </c>
      <c r="AN4534" s="7" t="s">
        <v>66</v>
      </c>
      <c r="AO4534" s="7" t="s">
        <v>42569</v>
      </c>
      <c r="AP4534" s="22" t="s">
        <v>42570</v>
      </c>
      <c r="AQ4534" s="7" t="s">
        <v>50</v>
      </c>
      <c r="AR4534" s="7" t="s">
        <v>50</v>
      </c>
    </row>
    <row r="4535" spans="1:44" ht="15" thickBot="1">
      <c r="A4535" s="10" t="s">
        <v>42571</v>
      </c>
      <c r="B4535" s="13" t="s">
        <v>50</v>
      </c>
      <c r="C4535" s="12">
        <v>41640</v>
      </c>
      <c r="D4535" s="13" t="s">
        <v>45</v>
      </c>
      <c r="E4535" s="13" t="s">
        <v>46</v>
      </c>
      <c r="F4535" s="13" t="s">
        <v>70</v>
      </c>
      <c r="G4535" s="13" t="s">
        <v>145</v>
      </c>
      <c r="H4535" s="13" t="s">
        <v>6154</v>
      </c>
      <c r="I4535" s="13" t="s">
        <v>50</v>
      </c>
      <c r="J4535" s="12">
        <v>45475</v>
      </c>
      <c r="K4535" s="13" t="s">
        <v>116</v>
      </c>
      <c r="L4535" s="13" t="s">
        <v>52</v>
      </c>
      <c r="M4535" s="13" t="s">
        <v>42572</v>
      </c>
      <c r="N4535" s="13" t="s">
        <v>42573</v>
      </c>
      <c r="O4535" s="13" t="s">
        <v>42574</v>
      </c>
      <c r="P4535" s="11">
        <v>16714</v>
      </c>
      <c r="Q4535" s="13" t="s">
        <v>135</v>
      </c>
      <c r="R4535" s="33" t="s">
        <v>42575</v>
      </c>
      <c r="S4535" s="33" t="s">
        <v>42576</v>
      </c>
      <c r="T4535" s="13" t="s">
        <v>42577</v>
      </c>
      <c r="U4535" s="13">
        <f>44-0-1642-382-0</f>
        <v>-1980</v>
      </c>
      <c r="V4535" s="13">
        <v>4200000</v>
      </c>
      <c r="W4535" s="13" t="s">
        <v>139</v>
      </c>
      <c r="X4535" s="13">
        <v>5305669</v>
      </c>
      <c r="Y4535" s="13" t="s">
        <v>50</v>
      </c>
      <c r="Z4535" s="13">
        <v>2</v>
      </c>
      <c r="AA4535" s="13" t="s">
        <v>50</v>
      </c>
      <c r="AB4535" s="13" t="s">
        <v>50</v>
      </c>
      <c r="AC4535" s="13" t="s">
        <v>50</v>
      </c>
      <c r="AD4535" s="13" t="s">
        <v>50</v>
      </c>
      <c r="AE4535" s="13" t="s">
        <v>50</v>
      </c>
      <c r="AF4535" s="13" t="s">
        <v>50</v>
      </c>
      <c r="AG4535" s="13" t="s">
        <v>50</v>
      </c>
      <c r="AH4535" s="13">
        <v>4950000</v>
      </c>
      <c r="AI4535" s="13" t="s">
        <v>139</v>
      </c>
      <c r="AJ4535" s="13">
        <v>6340029</v>
      </c>
      <c r="AK4535" s="13" t="s">
        <v>42578</v>
      </c>
      <c r="AL4535" s="13" t="s">
        <v>50</v>
      </c>
      <c r="AM4535" s="13" t="s">
        <v>42579</v>
      </c>
      <c r="AN4535" s="13" t="s">
        <v>66</v>
      </c>
      <c r="AO4535" s="13" t="s">
        <v>42580</v>
      </c>
      <c r="AP4535" s="21" t="s">
        <v>42581</v>
      </c>
      <c r="AQ4535" s="13" t="s">
        <v>50</v>
      </c>
      <c r="AR4535" s="13" t="s">
        <v>50</v>
      </c>
    </row>
    <row r="4536" spans="1:44" ht="15" thickBot="1">
      <c r="A4536" s="4" t="s">
        <v>42582</v>
      </c>
      <c r="B4536" s="7" t="s">
        <v>50</v>
      </c>
      <c r="C4536" s="6">
        <v>26665</v>
      </c>
      <c r="D4536" s="7" t="s">
        <v>45</v>
      </c>
      <c r="E4536" s="7" t="s">
        <v>46</v>
      </c>
      <c r="F4536" s="7" t="s">
        <v>70</v>
      </c>
      <c r="G4536" s="7" t="s">
        <v>160</v>
      </c>
      <c r="H4536" s="7" t="s">
        <v>12626</v>
      </c>
      <c r="I4536" s="7" t="s">
        <v>50</v>
      </c>
      <c r="J4536" s="6">
        <v>45476</v>
      </c>
      <c r="K4536" s="7" t="s">
        <v>50</v>
      </c>
      <c r="L4536" s="7" t="s">
        <v>131</v>
      </c>
      <c r="M4536" s="7" t="s">
        <v>42583</v>
      </c>
      <c r="N4536" s="7" t="s">
        <v>42584</v>
      </c>
      <c r="O4536" s="7" t="s">
        <v>42585</v>
      </c>
      <c r="P4536" s="5">
        <v>16848</v>
      </c>
      <c r="Q4536" s="7" t="s">
        <v>135</v>
      </c>
      <c r="R4536" s="34" t="s">
        <v>42586</v>
      </c>
      <c r="S4536" s="34" t="s">
        <v>42587</v>
      </c>
      <c r="T4536" s="7" t="s">
        <v>42588</v>
      </c>
      <c r="U4536" s="7" t="s">
        <v>42589</v>
      </c>
      <c r="V4536" s="7">
        <v>300000000</v>
      </c>
      <c r="W4536" s="7" t="s">
        <v>139</v>
      </c>
      <c r="X4536" s="7">
        <v>380619369</v>
      </c>
      <c r="Y4536" s="7" t="s">
        <v>50</v>
      </c>
      <c r="Z4536" s="7">
        <v>1</v>
      </c>
      <c r="AA4536" s="7" t="s">
        <v>50</v>
      </c>
      <c r="AB4536" s="7" t="s">
        <v>50</v>
      </c>
      <c r="AC4536" s="7" t="s">
        <v>50</v>
      </c>
      <c r="AD4536" s="7" t="s">
        <v>50</v>
      </c>
      <c r="AE4536" s="7" t="s">
        <v>50</v>
      </c>
      <c r="AF4536" s="7" t="s">
        <v>50</v>
      </c>
      <c r="AG4536" s="7" t="s">
        <v>50</v>
      </c>
      <c r="AH4536" s="7">
        <v>300000000</v>
      </c>
      <c r="AI4536" s="7" t="s">
        <v>139</v>
      </c>
      <c r="AJ4536" s="7">
        <v>380619369</v>
      </c>
      <c r="AK4536" s="7" t="s">
        <v>50</v>
      </c>
      <c r="AL4536" s="7" t="s">
        <v>50</v>
      </c>
      <c r="AM4536" s="7" t="s">
        <v>42590</v>
      </c>
      <c r="AN4536" s="7" t="s">
        <v>66</v>
      </c>
      <c r="AO4536" s="7" t="s">
        <v>42591</v>
      </c>
      <c r="AP4536" s="7" t="s">
        <v>50</v>
      </c>
      <c r="AQ4536" s="22" t="s">
        <v>42592</v>
      </c>
      <c r="AR4536" s="7" t="s">
        <v>50</v>
      </c>
    </row>
    <row r="4537" spans="1:44" ht="15" thickBot="1">
      <c r="A4537" s="10" t="s">
        <v>42593</v>
      </c>
      <c r="B4537" s="13" t="s">
        <v>50</v>
      </c>
      <c r="C4537" s="12">
        <v>43040</v>
      </c>
      <c r="D4537" s="13" t="s">
        <v>45</v>
      </c>
      <c r="E4537" s="13" t="s">
        <v>46</v>
      </c>
      <c r="F4537" s="13" t="s">
        <v>70</v>
      </c>
      <c r="G4537" s="13" t="s">
        <v>114</v>
      </c>
      <c r="H4537" s="13" t="s">
        <v>2081</v>
      </c>
      <c r="I4537" s="13" t="s">
        <v>50</v>
      </c>
      <c r="J4537" s="12">
        <v>45482</v>
      </c>
      <c r="K4537" s="13" t="s">
        <v>191</v>
      </c>
      <c r="L4537" s="13" t="s">
        <v>178</v>
      </c>
      <c r="M4537" s="13" t="s">
        <v>42594</v>
      </c>
      <c r="N4537" s="13" t="s">
        <v>42595</v>
      </c>
      <c r="O4537" s="13" t="s">
        <v>42596</v>
      </c>
      <c r="P4537" s="11">
        <v>16878</v>
      </c>
      <c r="Q4537" s="13" t="s">
        <v>120</v>
      </c>
      <c r="R4537" s="33" t="s">
        <v>42597</v>
      </c>
      <c r="S4537" s="33" t="s">
        <v>42598</v>
      </c>
      <c r="T4537" s="13" t="s">
        <v>42599</v>
      </c>
      <c r="U4537" s="13" t="s">
        <v>42600</v>
      </c>
      <c r="V4537" s="13" t="s">
        <v>50</v>
      </c>
      <c r="W4537" s="13" t="s">
        <v>50</v>
      </c>
      <c r="X4537" s="13" t="s">
        <v>50</v>
      </c>
      <c r="Y4537" s="13" t="s">
        <v>50</v>
      </c>
      <c r="Z4537" s="13">
        <v>16</v>
      </c>
      <c r="AA4537" s="13" t="s">
        <v>50</v>
      </c>
      <c r="AB4537" s="13" t="s">
        <v>50</v>
      </c>
      <c r="AC4537" s="13" t="s">
        <v>50</v>
      </c>
      <c r="AD4537" s="13" t="s">
        <v>178</v>
      </c>
      <c r="AE4537" s="13">
        <v>239700000</v>
      </c>
      <c r="AF4537" s="13" t="s">
        <v>60</v>
      </c>
      <c r="AG4537" s="13">
        <v>239700000</v>
      </c>
      <c r="AH4537" s="13">
        <v>259950000</v>
      </c>
      <c r="AI4537" s="13" t="s">
        <v>60</v>
      </c>
      <c r="AJ4537" s="13">
        <v>259950000</v>
      </c>
      <c r="AK4537" s="13" t="s">
        <v>42601</v>
      </c>
      <c r="AL4537" s="13" t="s">
        <v>50</v>
      </c>
      <c r="AM4537" s="13" t="s">
        <v>42602</v>
      </c>
      <c r="AN4537" s="13" t="s">
        <v>66</v>
      </c>
      <c r="AO4537" s="13" t="s">
        <v>42603</v>
      </c>
      <c r="AP4537" s="21" t="s">
        <v>42604</v>
      </c>
      <c r="AQ4537" s="13" t="s">
        <v>50</v>
      </c>
      <c r="AR4537" s="13" t="s">
        <v>50</v>
      </c>
    </row>
    <row r="4538" spans="1:44" ht="15" thickBot="1">
      <c r="A4538" s="4" t="s">
        <v>42605</v>
      </c>
      <c r="B4538" s="7" t="s">
        <v>50</v>
      </c>
      <c r="C4538" s="6">
        <v>31778</v>
      </c>
      <c r="D4538" s="7" t="s">
        <v>45</v>
      </c>
      <c r="E4538" s="7" t="s">
        <v>46</v>
      </c>
      <c r="F4538" s="7" t="s">
        <v>70</v>
      </c>
      <c r="G4538" s="7" t="s">
        <v>176</v>
      </c>
      <c r="H4538" s="7" t="s">
        <v>42606</v>
      </c>
      <c r="I4538" s="7" t="s">
        <v>50</v>
      </c>
      <c r="J4538" s="6">
        <v>45478</v>
      </c>
      <c r="K4538" s="7" t="s">
        <v>50</v>
      </c>
      <c r="L4538" s="7" t="s">
        <v>131</v>
      </c>
      <c r="M4538" s="7" t="s">
        <v>42607</v>
      </c>
      <c r="N4538" s="7" t="s">
        <v>42608</v>
      </c>
      <c r="O4538" s="7" t="s">
        <v>42609</v>
      </c>
      <c r="P4538" s="5">
        <v>17112</v>
      </c>
      <c r="Q4538" s="7" t="s">
        <v>135</v>
      </c>
      <c r="R4538" s="34" t="s">
        <v>42610</v>
      </c>
      <c r="S4538" s="34" t="s">
        <v>42611</v>
      </c>
      <c r="T4538" s="7" t="s">
        <v>42612</v>
      </c>
      <c r="U4538" s="7" t="s">
        <v>50</v>
      </c>
      <c r="V4538" s="7">
        <v>195000000</v>
      </c>
      <c r="W4538" s="7" t="s">
        <v>60</v>
      </c>
      <c r="X4538" s="7">
        <v>195000000</v>
      </c>
      <c r="Y4538" s="7" t="s">
        <v>50</v>
      </c>
      <c r="Z4538" s="7">
        <v>1</v>
      </c>
      <c r="AA4538" s="7" t="s">
        <v>50</v>
      </c>
      <c r="AB4538" s="7" t="s">
        <v>50</v>
      </c>
      <c r="AC4538" s="7" t="s">
        <v>50</v>
      </c>
      <c r="AD4538" s="7" t="s">
        <v>50</v>
      </c>
      <c r="AE4538" s="7" t="s">
        <v>50</v>
      </c>
      <c r="AF4538" s="7" t="s">
        <v>50</v>
      </c>
      <c r="AG4538" s="7" t="s">
        <v>50</v>
      </c>
      <c r="AH4538" s="7">
        <v>195000000</v>
      </c>
      <c r="AI4538" s="7" t="s">
        <v>60</v>
      </c>
      <c r="AJ4538" s="7">
        <v>195000000</v>
      </c>
      <c r="AK4538" s="7" t="s">
        <v>50</v>
      </c>
      <c r="AL4538" s="7" t="s">
        <v>50</v>
      </c>
      <c r="AM4538" s="7" t="s">
        <v>42613</v>
      </c>
      <c r="AN4538" s="7" t="s">
        <v>66</v>
      </c>
      <c r="AO4538" s="7" t="s">
        <v>42614</v>
      </c>
      <c r="AP4538" s="22" t="s">
        <v>42615</v>
      </c>
      <c r="AQ4538" s="7" t="s">
        <v>50</v>
      </c>
      <c r="AR4538" s="7" t="s">
        <v>50</v>
      </c>
    </row>
    <row r="4539" spans="1:44" ht="15" thickBot="1">
      <c r="A4539" s="10" t="s">
        <v>42616</v>
      </c>
      <c r="B4539" s="13" t="s">
        <v>50</v>
      </c>
      <c r="C4539" s="12">
        <v>45292</v>
      </c>
      <c r="D4539" s="13" t="s">
        <v>45</v>
      </c>
      <c r="E4539" s="13" t="s">
        <v>46</v>
      </c>
      <c r="F4539" s="13" t="s">
        <v>70</v>
      </c>
      <c r="G4539" s="26" t="s">
        <v>54946</v>
      </c>
      <c r="H4539" s="13" t="s">
        <v>50</v>
      </c>
      <c r="I4539" s="13" t="s">
        <v>50</v>
      </c>
      <c r="J4539" s="12">
        <v>45476</v>
      </c>
      <c r="K4539" s="13" t="s">
        <v>50</v>
      </c>
      <c r="L4539" s="13" t="s">
        <v>467</v>
      </c>
      <c r="M4539" s="13" t="s">
        <v>25883</v>
      </c>
      <c r="N4539" s="13" t="s">
        <v>1473</v>
      </c>
      <c r="O4539" s="13" t="s">
        <v>42617</v>
      </c>
      <c r="P4539" s="11">
        <v>17129</v>
      </c>
      <c r="Q4539" s="13" t="s">
        <v>1001</v>
      </c>
      <c r="R4539" s="33" t="s">
        <v>42618</v>
      </c>
      <c r="S4539" s="33" t="s">
        <v>42619</v>
      </c>
      <c r="T4539" s="13" t="s">
        <v>50</v>
      </c>
      <c r="U4539" s="13" t="s">
        <v>50</v>
      </c>
      <c r="V4539" s="13">
        <v>85000000</v>
      </c>
      <c r="W4539" s="13" t="s">
        <v>60</v>
      </c>
      <c r="X4539" s="13">
        <v>85000000</v>
      </c>
      <c r="Y4539" s="13" t="s">
        <v>467</v>
      </c>
      <c r="Z4539" s="13">
        <v>1</v>
      </c>
      <c r="AA4539" s="13">
        <v>85000000</v>
      </c>
      <c r="AB4539" s="13" t="s">
        <v>60</v>
      </c>
      <c r="AC4539" s="13">
        <v>85000000</v>
      </c>
      <c r="AD4539" s="13" t="s">
        <v>467</v>
      </c>
      <c r="AE4539" s="13">
        <v>85000000</v>
      </c>
      <c r="AF4539" s="13" t="s">
        <v>60</v>
      </c>
      <c r="AG4539" s="13">
        <v>85000000</v>
      </c>
      <c r="AH4539" s="13">
        <v>85000000</v>
      </c>
      <c r="AI4539" s="13" t="s">
        <v>60</v>
      </c>
      <c r="AJ4539" s="13">
        <v>85000000</v>
      </c>
      <c r="AK4539" s="13" t="s">
        <v>41250</v>
      </c>
      <c r="AL4539" s="13" t="s">
        <v>50</v>
      </c>
      <c r="AM4539" s="13" t="s">
        <v>42620</v>
      </c>
      <c r="AN4539" s="13" t="s">
        <v>253</v>
      </c>
      <c r="AO4539" s="13" t="s">
        <v>50</v>
      </c>
      <c r="AP4539" s="21" t="s">
        <v>42621</v>
      </c>
      <c r="AQ4539" s="13" t="s">
        <v>50</v>
      </c>
      <c r="AR4539" s="13" t="s">
        <v>255</v>
      </c>
    </row>
    <row r="4540" spans="1:44" ht="15" thickBot="1">
      <c r="A4540" s="4" t="s">
        <v>42622</v>
      </c>
      <c r="B4540" s="7" t="s">
        <v>50</v>
      </c>
      <c r="C4540" s="6">
        <v>42826</v>
      </c>
      <c r="D4540" s="7" t="s">
        <v>45</v>
      </c>
      <c r="E4540" s="7" t="s">
        <v>46</v>
      </c>
      <c r="F4540" s="7" t="s">
        <v>70</v>
      </c>
      <c r="G4540" s="7" t="s">
        <v>114</v>
      </c>
      <c r="H4540" s="7" t="s">
        <v>12932</v>
      </c>
      <c r="I4540" s="7" t="s">
        <v>50</v>
      </c>
      <c r="J4540" s="6">
        <v>45475</v>
      </c>
      <c r="K4540" s="7" t="s">
        <v>50</v>
      </c>
      <c r="L4540" s="7" t="s">
        <v>131</v>
      </c>
      <c r="M4540" s="7" t="s">
        <v>42623</v>
      </c>
      <c r="N4540" s="7" t="s">
        <v>1403</v>
      </c>
      <c r="O4540" s="7" t="s">
        <v>42624</v>
      </c>
      <c r="P4540" s="5">
        <v>17448</v>
      </c>
      <c r="Q4540" s="7" t="s">
        <v>245</v>
      </c>
      <c r="R4540" s="34" t="s">
        <v>42625</v>
      </c>
      <c r="S4540" s="34" t="s">
        <v>42626</v>
      </c>
      <c r="T4540" s="7" t="s">
        <v>42627</v>
      </c>
      <c r="U4540" s="7" t="s">
        <v>42628</v>
      </c>
      <c r="V4540" s="7">
        <v>250000000</v>
      </c>
      <c r="W4540" s="7" t="s">
        <v>250</v>
      </c>
      <c r="X4540" s="7">
        <v>2994442</v>
      </c>
      <c r="Y4540" s="7" t="s">
        <v>81</v>
      </c>
      <c r="Z4540" s="7">
        <v>8</v>
      </c>
      <c r="AA4540" s="7">
        <v>10000000</v>
      </c>
      <c r="AB4540" s="7" t="s">
        <v>60</v>
      </c>
      <c r="AC4540" s="7">
        <v>10000000</v>
      </c>
      <c r="AD4540" s="7" t="s">
        <v>73</v>
      </c>
      <c r="AE4540" s="7">
        <v>63227085</v>
      </c>
      <c r="AF4540" s="7" t="s">
        <v>60</v>
      </c>
      <c r="AG4540" s="7">
        <v>63227085</v>
      </c>
      <c r="AH4540" s="7">
        <v>108079354</v>
      </c>
      <c r="AI4540" s="7" t="s">
        <v>60</v>
      </c>
      <c r="AJ4540" s="7">
        <v>108079354</v>
      </c>
      <c r="AK4540" s="7" t="s">
        <v>42629</v>
      </c>
      <c r="AL4540" s="7" t="s">
        <v>50</v>
      </c>
      <c r="AM4540" s="7" t="s">
        <v>42630</v>
      </c>
      <c r="AN4540" s="7" t="s">
        <v>253</v>
      </c>
      <c r="AO4540" s="7" t="s">
        <v>42631</v>
      </c>
      <c r="AP4540" s="22" t="s">
        <v>42632</v>
      </c>
      <c r="AQ4540" s="7" t="s">
        <v>50</v>
      </c>
      <c r="AR4540" s="7" t="s">
        <v>50</v>
      </c>
    </row>
    <row r="4541" spans="1:44" ht="15" thickBot="1">
      <c r="A4541" s="10" t="s">
        <v>42633</v>
      </c>
      <c r="B4541" s="13" t="s">
        <v>50</v>
      </c>
      <c r="C4541" s="12">
        <v>44105</v>
      </c>
      <c r="D4541" s="13" t="s">
        <v>45</v>
      </c>
      <c r="E4541" s="13" t="s">
        <v>46</v>
      </c>
      <c r="F4541" s="13" t="s">
        <v>70</v>
      </c>
      <c r="G4541" s="26" t="s">
        <v>54946</v>
      </c>
      <c r="H4541" s="13" t="s">
        <v>50</v>
      </c>
      <c r="I4541" s="13" t="s">
        <v>50</v>
      </c>
      <c r="J4541" s="12">
        <v>45476</v>
      </c>
      <c r="K4541" s="13" t="s">
        <v>50</v>
      </c>
      <c r="L4541" s="13" t="s">
        <v>178</v>
      </c>
      <c r="M4541" s="13" t="s">
        <v>42634</v>
      </c>
      <c r="N4541" s="13" t="s">
        <v>543</v>
      </c>
      <c r="O4541" s="13" t="s">
        <v>42635</v>
      </c>
      <c r="P4541" s="11">
        <v>17634</v>
      </c>
      <c r="Q4541" s="13" t="s">
        <v>545</v>
      </c>
      <c r="R4541" s="29" t="s">
        <v>42636</v>
      </c>
      <c r="S4541" s="33" t="s">
        <v>42637</v>
      </c>
      <c r="T4541" s="13" t="s">
        <v>42638</v>
      </c>
      <c r="U4541" s="13">
        <v>8618810963056</v>
      </c>
      <c r="V4541" s="13">
        <v>4000000</v>
      </c>
      <c r="W4541" s="13" t="s">
        <v>60</v>
      </c>
      <c r="X4541" s="13">
        <v>4000000</v>
      </c>
      <c r="Y4541" s="13" t="s">
        <v>50</v>
      </c>
      <c r="Z4541" s="13">
        <v>6</v>
      </c>
      <c r="AA4541" s="13">
        <v>4000000</v>
      </c>
      <c r="AB4541" s="13" t="s">
        <v>60</v>
      </c>
      <c r="AC4541" s="13">
        <v>4000000</v>
      </c>
      <c r="AD4541" s="13" t="s">
        <v>178</v>
      </c>
      <c r="AE4541" s="13">
        <v>18000000</v>
      </c>
      <c r="AF4541" s="13" t="s">
        <v>60</v>
      </c>
      <c r="AG4541" s="13">
        <v>18000000</v>
      </c>
      <c r="AH4541" s="13">
        <v>18000000</v>
      </c>
      <c r="AI4541" s="13" t="s">
        <v>60</v>
      </c>
      <c r="AJ4541" s="13">
        <v>18000000</v>
      </c>
      <c r="AK4541" s="13" t="s">
        <v>42639</v>
      </c>
      <c r="AL4541" s="13" t="s">
        <v>50</v>
      </c>
      <c r="AM4541" s="13" t="s">
        <v>42640</v>
      </c>
      <c r="AN4541" s="13" t="s">
        <v>66</v>
      </c>
      <c r="AO4541" s="13" t="s">
        <v>42641</v>
      </c>
      <c r="AP4541" s="21" t="s">
        <v>42642</v>
      </c>
      <c r="AQ4541" s="13" t="s">
        <v>50</v>
      </c>
      <c r="AR4541" s="13" t="s">
        <v>50</v>
      </c>
    </row>
    <row r="4542" spans="1:44" ht="15" thickBot="1">
      <c r="A4542" s="4" t="s">
        <v>42643</v>
      </c>
      <c r="B4542" s="7" t="s">
        <v>50</v>
      </c>
      <c r="C4542" s="6">
        <v>34335</v>
      </c>
      <c r="D4542" s="7" t="s">
        <v>45</v>
      </c>
      <c r="E4542" s="7" t="s">
        <v>46</v>
      </c>
      <c r="F4542" s="7" t="s">
        <v>47</v>
      </c>
      <c r="G4542" s="26" t="s">
        <v>54946</v>
      </c>
      <c r="H4542" s="7" t="s">
        <v>27265</v>
      </c>
      <c r="I4542" s="7" t="s">
        <v>50</v>
      </c>
      <c r="J4542" s="6">
        <v>45481</v>
      </c>
      <c r="K4542" s="7" t="s">
        <v>116</v>
      </c>
      <c r="L4542" s="7" t="s">
        <v>62</v>
      </c>
      <c r="M4542" s="7" t="s">
        <v>14412</v>
      </c>
      <c r="N4542" s="7" t="s">
        <v>1222</v>
      </c>
      <c r="O4542" s="7" t="s">
        <v>42644</v>
      </c>
      <c r="P4542" s="5">
        <v>17640</v>
      </c>
      <c r="Q4542" s="7" t="s">
        <v>707</v>
      </c>
      <c r="R4542" s="34" t="s">
        <v>42645</v>
      </c>
      <c r="S4542" s="34" t="s">
        <v>42646</v>
      </c>
      <c r="T4542" s="7" t="s">
        <v>50</v>
      </c>
      <c r="U4542" s="7" t="s">
        <v>50</v>
      </c>
      <c r="V4542" s="7">
        <v>775000</v>
      </c>
      <c r="W4542" s="7" t="s">
        <v>1085</v>
      </c>
      <c r="X4542" s="7">
        <v>568407</v>
      </c>
      <c r="Y4542" s="7" t="s">
        <v>61</v>
      </c>
      <c r="Z4542" s="7">
        <v>7</v>
      </c>
      <c r="AA4542" s="7">
        <v>775000</v>
      </c>
      <c r="AB4542" s="7" t="s">
        <v>1085</v>
      </c>
      <c r="AC4542" s="7">
        <v>568407</v>
      </c>
      <c r="AD4542" s="7" t="s">
        <v>62</v>
      </c>
      <c r="AE4542" s="7">
        <v>22428233</v>
      </c>
      <c r="AF4542" s="7" t="s">
        <v>60</v>
      </c>
      <c r="AG4542" s="7">
        <v>22428233</v>
      </c>
      <c r="AH4542" s="7">
        <v>22428233</v>
      </c>
      <c r="AI4542" s="7" t="s">
        <v>60</v>
      </c>
      <c r="AJ4542" s="7">
        <v>22428233</v>
      </c>
      <c r="AK4542" s="7" t="s">
        <v>50</v>
      </c>
      <c r="AL4542" s="7" t="s">
        <v>50</v>
      </c>
      <c r="AM4542" s="7" t="s">
        <v>42647</v>
      </c>
      <c r="AN4542" s="7" t="s">
        <v>66</v>
      </c>
      <c r="AO4542" s="7" t="s">
        <v>42648</v>
      </c>
      <c r="AP4542" s="22" t="s">
        <v>42649</v>
      </c>
      <c r="AQ4542" s="7" t="s">
        <v>50</v>
      </c>
      <c r="AR4542" s="7" t="s">
        <v>50</v>
      </c>
    </row>
    <row r="4543" spans="1:44" ht="15" thickBot="1">
      <c r="A4543" s="10" t="s">
        <v>42650</v>
      </c>
      <c r="B4543" s="13" t="s">
        <v>50</v>
      </c>
      <c r="C4543" s="12">
        <v>43831</v>
      </c>
      <c r="D4543" s="13" t="s">
        <v>45</v>
      </c>
      <c r="E4543" s="13" t="s">
        <v>46</v>
      </c>
      <c r="F4543" s="13" t="s">
        <v>70</v>
      </c>
      <c r="G4543" s="26" t="s">
        <v>54946</v>
      </c>
      <c r="H4543" s="13" t="s">
        <v>12466</v>
      </c>
      <c r="I4543" s="13" t="s">
        <v>50</v>
      </c>
      <c r="J4543" s="12">
        <v>45482</v>
      </c>
      <c r="K4543" s="13" t="s">
        <v>50</v>
      </c>
      <c r="L4543" s="13" t="s">
        <v>467</v>
      </c>
      <c r="M4543" s="13" t="s">
        <v>42651</v>
      </c>
      <c r="N4543" s="13" t="s">
        <v>42652</v>
      </c>
      <c r="O4543" s="13" t="s">
        <v>42653</v>
      </c>
      <c r="P4543" s="11">
        <v>17783</v>
      </c>
      <c r="Q4543" s="13" t="s">
        <v>135</v>
      </c>
      <c r="R4543" s="33" t="s">
        <v>42654</v>
      </c>
      <c r="S4543" s="33" t="s">
        <v>42655</v>
      </c>
      <c r="T4543" s="13" t="s">
        <v>42656</v>
      </c>
      <c r="U4543" s="13" t="s">
        <v>42657</v>
      </c>
      <c r="V4543" s="13">
        <v>3500000</v>
      </c>
      <c r="W4543" s="13" t="s">
        <v>139</v>
      </c>
      <c r="X4543" s="13">
        <v>4481170</v>
      </c>
      <c r="Y4543" s="13" t="s">
        <v>467</v>
      </c>
      <c r="Z4543" s="13">
        <v>2</v>
      </c>
      <c r="AA4543" s="13">
        <v>3500000</v>
      </c>
      <c r="AB4543" s="13" t="s">
        <v>139</v>
      </c>
      <c r="AC4543" s="13">
        <v>4481170</v>
      </c>
      <c r="AD4543" s="13" t="s">
        <v>467</v>
      </c>
      <c r="AE4543" s="13">
        <v>3500000</v>
      </c>
      <c r="AF4543" s="13" t="s">
        <v>139</v>
      </c>
      <c r="AG4543" s="13">
        <v>4481170</v>
      </c>
      <c r="AH4543" s="13">
        <v>3500000</v>
      </c>
      <c r="AI4543" s="13" t="s">
        <v>139</v>
      </c>
      <c r="AJ4543" s="13">
        <v>4481170</v>
      </c>
      <c r="AK4543" s="13" t="s">
        <v>42658</v>
      </c>
      <c r="AL4543" s="13" t="s">
        <v>50</v>
      </c>
      <c r="AM4543" s="13" t="s">
        <v>42659</v>
      </c>
      <c r="AN4543" s="13" t="s">
        <v>66</v>
      </c>
      <c r="AO4543" s="13" t="s">
        <v>42660</v>
      </c>
      <c r="AP4543" s="21" t="s">
        <v>42661</v>
      </c>
      <c r="AQ4543" s="13" t="s">
        <v>50</v>
      </c>
      <c r="AR4543" s="13" t="s">
        <v>50</v>
      </c>
    </row>
    <row r="4544" spans="1:44" ht="15" thickBot="1">
      <c r="A4544" s="4" t="s">
        <v>42662</v>
      </c>
      <c r="B4544" s="7" t="s">
        <v>50</v>
      </c>
      <c r="C4544" s="6">
        <v>44927</v>
      </c>
      <c r="D4544" s="7" t="s">
        <v>45</v>
      </c>
      <c r="E4544" s="7" t="s">
        <v>46</v>
      </c>
      <c r="F4544" s="7" t="s">
        <v>70</v>
      </c>
      <c r="G4544" s="26" t="s">
        <v>54946</v>
      </c>
      <c r="H4544" s="7" t="s">
        <v>50</v>
      </c>
      <c r="I4544" s="7" t="s">
        <v>50</v>
      </c>
      <c r="J4544" s="6">
        <v>45476</v>
      </c>
      <c r="K4544" s="7" t="s">
        <v>50</v>
      </c>
      <c r="L4544" s="7" t="s">
        <v>467</v>
      </c>
      <c r="M4544" s="7" t="s">
        <v>42663</v>
      </c>
      <c r="N4544" s="7" t="s">
        <v>791</v>
      </c>
      <c r="O4544" s="7" t="s">
        <v>42664</v>
      </c>
      <c r="P4544" s="5">
        <v>17953</v>
      </c>
      <c r="Q4544" s="7" t="s">
        <v>245</v>
      </c>
      <c r="R4544" s="34" t="s">
        <v>42665</v>
      </c>
      <c r="S4544" s="34" t="s">
        <v>42666</v>
      </c>
      <c r="T4544" s="7" t="s">
        <v>42667</v>
      </c>
      <c r="U4544" s="7">
        <v>918376987987</v>
      </c>
      <c r="V4544" s="7">
        <v>60000000</v>
      </c>
      <c r="W4544" s="7" t="s">
        <v>250</v>
      </c>
      <c r="X4544" s="7">
        <v>718481</v>
      </c>
      <c r="Y4544" s="7" t="s">
        <v>467</v>
      </c>
      <c r="Z4544" s="7">
        <v>1</v>
      </c>
      <c r="AA4544" s="7">
        <v>60000000</v>
      </c>
      <c r="AB4544" s="7" t="s">
        <v>250</v>
      </c>
      <c r="AC4544" s="7">
        <v>718481</v>
      </c>
      <c r="AD4544" s="7" t="s">
        <v>467</v>
      </c>
      <c r="AE4544" s="7">
        <v>60000000</v>
      </c>
      <c r="AF4544" s="7" t="s">
        <v>250</v>
      </c>
      <c r="AG4544" s="7">
        <v>718481</v>
      </c>
      <c r="AH4544" s="7">
        <v>60000000</v>
      </c>
      <c r="AI4544" s="7" t="s">
        <v>250</v>
      </c>
      <c r="AJ4544" s="7">
        <v>718481</v>
      </c>
      <c r="AK4544" s="7" t="s">
        <v>42668</v>
      </c>
      <c r="AL4544" s="7" t="s">
        <v>50</v>
      </c>
      <c r="AM4544" s="7" t="s">
        <v>42669</v>
      </c>
      <c r="AN4544" s="7" t="s">
        <v>66</v>
      </c>
      <c r="AO4544" s="7" t="s">
        <v>42670</v>
      </c>
      <c r="AP4544" s="22" t="s">
        <v>42671</v>
      </c>
      <c r="AQ4544" s="7" t="s">
        <v>50</v>
      </c>
      <c r="AR4544" s="7" t="s">
        <v>50</v>
      </c>
    </row>
    <row r="4545" spans="1:44" ht="15" thickBot="1">
      <c r="A4545" s="10" t="s">
        <v>42672</v>
      </c>
      <c r="B4545" s="13" t="s">
        <v>50</v>
      </c>
      <c r="C4545" s="12">
        <v>43101</v>
      </c>
      <c r="D4545" s="13" t="s">
        <v>45</v>
      </c>
      <c r="E4545" s="13" t="s">
        <v>46</v>
      </c>
      <c r="F4545" s="13" t="s">
        <v>70</v>
      </c>
      <c r="G4545" s="13" t="s">
        <v>87</v>
      </c>
      <c r="H4545" s="13" t="s">
        <v>10686</v>
      </c>
      <c r="I4545" s="13" t="s">
        <v>50</v>
      </c>
      <c r="J4545" s="12">
        <v>45482</v>
      </c>
      <c r="K4545" s="13" t="s">
        <v>116</v>
      </c>
      <c r="L4545" s="13" t="s">
        <v>178</v>
      </c>
      <c r="M4545" s="13" t="s">
        <v>42673</v>
      </c>
      <c r="N4545" s="13" t="s">
        <v>5760</v>
      </c>
      <c r="O4545" s="13" t="s">
        <v>42674</v>
      </c>
      <c r="P4545" s="11">
        <v>18020</v>
      </c>
      <c r="Q4545" s="13" t="s">
        <v>135</v>
      </c>
      <c r="R4545" s="33" t="s">
        <v>42675</v>
      </c>
      <c r="S4545" s="33" t="s">
        <v>42676</v>
      </c>
      <c r="T4545" s="13" t="s">
        <v>50</v>
      </c>
      <c r="U4545" s="13" t="s">
        <v>50</v>
      </c>
      <c r="V4545" s="13">
        <v>3900000</v>
      </c>
      <c r="W4545" s="13" t="s">
        <v>139</v>
      </c>
      <c r="X4545" s="13">
        <v>4987244</v>
      </c>
      <c r="Y4545" s="13" t="s">
        <v>50</v>
      </c>
      <c r="Z4545" s="13">
        <v>5</v>
      </c>
      <c r="AA4545" s="13">
        <v>3900000</v>
      </c>
      <c r="AB4545" s="13" t="s">
        <v>139</v>
      </c>
      <c r="AC4545" s="13">
        <v>4987244</v>
      </c>
      <c r="AD4545" s="13" t="s">
        <v>178</v>
      </c>
      <c r="AE4545" s="13">
        <v>18325000</v>
      </c>
      <c r="AF4545" s="13" t="s">
        <v>139</v>
      </c>
      <c r="AG4545" s="13">
        <v>24575590</v>
      </c>
      <c r="AH4545" s="13">
        <v>18325000</v>
      </c>
      <c r="AI4545" s="13" t="s">
        <v>139</v>
      </c>
      <c r="AJ4545" s="13">
        <v>24575590</v>
      </c>
      <c r="AK4545" s="13" t="s">
        <v>42677</v>
      </c>
      <c r="AL4545" s="13" t="s">
        <v>50</v>
      </c>
      <c r="AM4545" s="13" t="s">
        <v>42678</v>
      </c>
      <c r="AN4545" s="13" t="s">
        <v>66</v>
      </c>
      <c r="AO4545" s="13" t="s">
        <v>42679</v>
      </c>
      <c r="AP4545" s="21" t="s">
        <v>42680</v>
      </c>
      <c r="AQ4545" s="13" t="s">
        <v>50</v>
      </c>
      <c r="AR4545" s="13" t="s">
        <v>50</v>
      </c>
    </row>
    <row r="4546" spans="1:44" ht="15" thickBot="1">
      <c r="A4546" s="4" t="s">
        <v>42681</v>
      </c>
      <c r="B4546" s="7" t="s">
        <v>50</v>
      </c>
      <c r="C4546" s="6">
        <v>9498</v>
      </c>
      <c r="D4546" s="7" t="s">
        <v>45</v>
      </c>
      <c r="E4546" s="7" t="s">
        <v>46</v>
      </c>
      <c r="F4546" s="7" t="s">
        <v>70</v>
      </c>
      <c r="G4546" s="7" t="s">
        <v>71</v>
      </c>
      <c r="H4546" s="7" t="s">
        <v>5506</v>
      </c>
      <c r="I4546" s="7" t="s">
        <v>50</v>
      </c>
      <c r="J4546" s="6">
        <v>45475</v>
      </c>
      <c r="K4546" s="7" t="s">
        <v>50</v>
      </c>
      <c r="L4546" s="7" t="s">
        <v>2837</v>
      </c>
      <c r="M4546" s="7" t="s">
        <v>42682</v>
      </c>
      <c r="N4546" s="7" t="s">
        <v>42683</v>
      </c>
      <c r="O4546" s="7" t="s">
        <v>42684</v>
      </c>
      <c r="P4546" s="5">
        <v>18038</v>
      </c>
      <c r="Q4546" s="7" t="s">
        <v>360</v>
      </c>
      <c r="R4546" s="34" t="s">
        <v>42685</v>
      </c>
      <c r="S4546" s="34" t="s">
        <v>42686</v>
      </c>
      <c r="T4546" s="7" t="s">
        <v>42687</v>
      </c>
      <c r="U4546" s="7" t="s">
        <v>42688</v>
      </c>
      <c r="V4546" s="7">
        <v>20000000</v>
      </c>
      <c r="W4546" s="7" t="s">
        <v>209</v>
      </c>
      <c r="X4546" s="7">
        <v>21441053</v>
      </c>
      <c r="Y4546" s="7" t="s">
        <v>50</v>
      </c>
      <c r="Z4546" s="7">
        <v>1</v>
      </c>
      <c r="AA4546" s="7" t="s">
        <v>50</v>
      </c>
      <c r="AB4546" s="7" t="s">
        <v>50</v>
      </c>
      <c r="AC4546" s="7" t="s">
        <v>50</v>
      </c>
      <c r="AD4546" s="7" t="s">
        <v>50</v>
      </c>
      <c r="AE4546" s="7" t="s">
        <v>50</v>
      </c>
      <c r="AF4546" s="7" t="s">
        <v>50</v>
      </c>
      <c r="AG4546" s="7" t="s">
        <v>50</v>
      </c>
      <c r="AH4546" s="7">
        <v>20000000</v>
      </c>
      <c r="AI4546" s="7" t="s">
        <v>209</v>
      </c>
      <c r="AJ4546" s="7">
        <v>21441053</v>
      </c>
      <c r="AK4546" s="7" t="s">
        <v>50</v>
      </c>
      <c r="AL4546" s="7" t="s">
        <v>50</v>
      </c>
      <c r="AM4546" s="7" t="s">
        <v>42689</v>
      </c>
      <c r="AN4546" s="7" t="s">
        <v>4746</v>
      </c>
      <c r="AO4546" s="7" t="s">
        <v>42690</v>
      </c>
      <c r="AP4546" s="22" t="s">
        <v>42691</v>
      </c>
      <c r="AQ4546" s="7" t="s">
        <v>50</v>
      </c>
      <c r="AR4546" s="7" t="s">
        <v>50</v>
      </c>
    </row>
    <row r="4547" spans="1:44" ht="15" thickBot="1">
      <c r="A4547" s="10" t="s">
        <v>42692</v>
      </c>
      <c r="B4547" s="13" t="s">
        <v>50</v>
      </c>
      <c r="C4547" s="12">
        <v>43831</v>
      </c>
      <c r="D4547" s="13" t="s">
        <v>45</v>
      </c>
      <c r="E4547" s="13" t="s">
        <v>46</v>
      </c>
      <c r="F4547" s="13" t="s">
        <v>47</v>
      </c>
      <c r="G4547" s="26" t="s">
        <v>54946</v>
      </c>
      <c r="H4547" s="13" t="s">
        <v>42693</v>
      </c>
      <c r="I4547" s="13" t="s">
        <v>50</v>
      </c>
      <c r="J4547" s="12">
        <v>45482</v>
      </c>
      <c r="K4547" s="13" t="s">
        <v>50</v>
      </c>
      <c r="L4547" s="13" t="s">
        <v>62</v>
      </c>
      <c r="M4547" s="13" t="s">
        <v>6369</v>
      </c>
      <c r="N4547" s="13" t="s">
        <v>42694</v>
      </c>
      <c r="O4547" s="13" t="s">
        <v>42695</v>
      </c>
      <c r="P4547" s="11">
        <v>18189</v>
      </c>
      <c r="Q4547" s="13" t="s">
        <v>50</v>
      </c>
      <c r="R4547" s="33" t="s">
        <v>42696</v>
      </c>
      <c r="S4547" s="33" t="s">
        <v>42697</v>
      </c>
      <c r="T4547" s="13" t="s">
        <v>50</v>
      </c>
      <c r="U4547" s="13" t="s">
        <v>50</v>
      </c>
      <c r="V4547" s="13">
        <v>50000000</v>
      </c>
      <c r="W4547" s="13" t="s">
        <v>1085</v>
      </c>
      <c r="X4547" s="13">
        <v>36668989</v>
      </c>
      <c r="Y4547" s="13" t="s">
        <v>61</v>
      </c>
      <c r="Z4547" s="13">
        <v>3</v>
      </c>
      <c r="AA4547" s="13">
        <v>50000000</v>
      </c>
      <c r="AB4547" s="13" t="s">
        <v>1085</v>
      </c>
      <c r="AC4547" s="13">
        <v>36668989</v>
      </c>
      <c r="AD4547" s="13" t="s">
        <v>62</v>
      </c>
      <c r="AE4547" s="13">
        <v>192968989</v>
      </c>
      <c r="AF4547" s="13" t="s">
        <v>60</v>
      </c>
      <c r="AG4547" s="13">
        <v>192968989</v>
      </c>
      <c r="AH4547" s="13">
        <v>267968989</v>
      </c>
      <c r="AI4547" s="13" t="s">
        <v>60</v>
      </c>
      <c r="AJ4547" s="13">
        <v>267968989</v>
      </c>
      <c r="AK4547" s="13" t="s">
        <v>42698</v>
      </c>
      <c r="AL4547" s="13" t="s">
        <v>50</v>
      </c>
      <c r="AM4547" s="13" t="s">
        <v>42699</v>
      </c>
      <c r="AN4547" s="13" t="s">
        <v>66</v>
      </c>
      <c r="AO4547" s="13" t="s">
        <v>42700</v>
      </c>
      <c r="AP4547" s="21" t="s">
        <v>42701</v>
      </c>
      <c r="AQ4547" s="13" t="s">
        <v>50</v>
      </c>
      <c r="AR4547" s="13" t="s">
        <v>50</v>
      </c>
    </row>
    <row r="4548" spans="1:44" ht="15" thickBot="1">
      <c r="A4548" s="4" t="s">
        <v>42702</v>
      </c>
      <c r="B4548" s="7" t="s">
        <v>50</v>
      </c>
      <c r="C4548" s="6">
        <v>44453</v>
      </c>
      <c r="D4548" s="7" t="s">
        <v>45</v>
      </c>
      <c r="E4548" s="7" t="s">
        <v>46</v>
      </c>
      <c r="F4548" s="7" t="s">
        <v>70</v>
      </c>
      <c r="G4548" s="27" t="s">
        <v>54945</v>
      </c>
      <c r="H4548" s="7" t="s">
        <v>1449</v>
      </c>
      <c r="I4548" s="7" t="s">
        <v>50</v>
      </c>
      <c r="J4548" s="6">
        <v>45482</v>
      </c>
      <c r="K4548" s="7" t="s">
        <v>89</v>
      </c>
      <c r="L4548" s="7" t="s">
        <v>467</v>
      </c>
      <c r="M4548" s="7" t="s">
        <v>42703</v>
      </c>
      <c r="N4548" s="7" t="s">
        <v>42704</v>
      </c>
      <c r="O4548" s="7" t="s">
        <v>42705</v>
      </c>
      <c r="P4548" s="5">
        <v>18249</v>
      </c>
      <c r="Q4548" s="7" t="s">
        <v>1080</v>
      </c>
      <c r="R4548" s="34" t="s">
        <v>42706</v>
      </c>
      <c r="S4548" s="34" t="s">
        <v>42707</v>
      </c>
      <c r="T4548" s="7" t="s">
        <v>42708</v>
      </c>
      <c r="U4548" s="7" t="s">
        <v>50</v>
      </c>
      <c r="V4548" s="7">
        <v>1100000</v>
      </c>
      <c r="W4548" s="7" t="s">
        <v>60</v>
      </c>
      <c r="X4548" s="7">
        <v>1100000</v>
      </c>
      <c r="Y4548" s="7" t="s">
        <v>467</v>
      </c>
      <c r="Z4548" s="7">
        <v>3</v>
      </c>
      <c r="AA4548" s="7">
        <v>1100000</v>
      </c>
      <c r="AB4548" s="7" t="s">
        <v>60</v>
      </c>
      <c r="AC4548" s="7">
        <v>1100000</v>
      </c>
      <c r="AD4548" s="7" t="s">
        <v>467</v>
      </c>
      <c r="AE4548" s="7">
        <v>1930000</v>
      </c>
      <c r="AF4548" s="7" t="s">
        <v>60</v>
      </c>
      <c r="AG4548" s="7">
        <v>1930000</v>
      </c>
      <c r="AH4548" s="7">
        <v>1930000</v>
      </c>
      <c r="AI4548" s="7" t="s">
        <v>60</v>
      </c>
      <c r="AJ4548" s="7">
        <v>1930000</v>
      </c>
      <c r="AK4548" s="7" t="s">
        <v>42709</v>
      </c>
      <c r="AL4548" s="7" t="s">
        <v>50</v>
      </c>
      <c r="AM4548" s="7" t="s">
        <v>42710</v>
      </c>
      <c r="AN4548" s="7" t="s">
        <v>66</v>
      </c>
      <c r="AO4548" s="7" t="s">
        <v>42711</v>
      </c>
      <c r="AP4548" s="22" t="s">
        <v>42712</v>
      </c>
      <c r="AQ4548" s="7" t="s">
        <v>50</v>
      </c>
      <c r="AR4548" s="7" t="s">
        <v>50</v>
      </c>
    </row>
    <row r="4549" spans="1:44" ht="15" thickBot="1">
      <c r="A4549" s="10" t="s">
        <v>42713</v>
      </c>
      <c r="B4549" s="13" t="s">
        <v>50</v>
      </c>
      <c r="C4549" s="12">
        <v>42795</v>
      </c>
      <c r="D4549" s="13" t="s">
        <v>45</v>
      </c>
      <c r="E4549" s="13" t="s">
        <v>46</v>
      </c>
      <c r="F4549" s="13" t="s">
        <v>70</v>
      </c>
      <c r="G4549" s="26" t="s">
        <v>54946</v>
      </c>
      <c r="H4549" s="13" t="s">
        <v>50</v>
      </c>
      <c r="I4549" s="13" t="s">
        <v>50</v>
      </c>
      <c r="J4549" s="12">
        <v>45482</v>
      </c>
      <c r="K4549" s="13" t="s">
        <v>89</v>
      </c>
      <c r="L4549" s="13" t="s">
        <v>178</v>
      </c>
      <c r="M4549" s="13" t="s">
        <v>42714</v>
      </c>
      <c r="N4549" s="13" t="s">
        <v>815</v>
      </c>
      <c r="O4549" s="13" t="s">
        <v>42715</v>
      </c>
      <c r="P4549" s="11">
        <v>18274</v>
      </c>
      <c r="Q4549" s="13" t="s">
        <v>360</v>
      </c>
      <c r="R4549" s="33" t="s">
        <v>42716</v>
      </c>
      <c r="S4549" s="33" t="s">
        <v>42717</v>
      </c>
      <c r="T4549" s="13" t="s">
        <v>42718</v>
      </c>
      <c r="U4549" s="13">
        <v>31208932700</v>
      </c>
      <c r="V4549" s="13">
        <v>2200000</v>
      </c>
      <c r="W4549" s="13" t="s">
        <v>209</v>
      </c>
      <c r="X4549" s="13">
        <v>2379628</v>
      </c>
      <c r="Y4549" s="13" t="s">
        <v>50</v>
      </c>
      <c r="Z4549" s="13">
        <v>5</v>
      </c>
      <c r="AA4549" s="13">
        <v>2200000</v>
      </c>
      <c r="AB4549" s="13" t="s">
        <v>209</v>
      </c>
      <c r="AC4549" s="13">
        <v>2379628</v>
      </c>
      <c r="AD4549" s="13" t="s">
        <v>178</v>
      </c>
      <c r="AE4549" s="13">
        <v>2400000</v>
      </c>
      <c r="AF4549" s="13" t="s">
        <v>209</v>
      </c>
      <c r="AG4549" s="13">
        <v>2613128</v>
      </c>
      <c r="AH4549" s="13">
        <v>3100000</v>
      </c>
      <c r="AI4549" s="13" t="s">
        <v>209</v>
      </c>
      <c r="AJ4549" s="13">
        <v>3409305</v>
      </c>
      <c r="AK4549" s="13" t="s">
        <v>42719</v>
      </c>
      <c r="AL4549" s="13" t="s">
        <v>50</v>
      </c>
      <c r="AM4549" s="13" t="s">
        <v>42720</v>
      </c>
      <c r="AN4549" s="13" t="s">
        <v>66</v>
      </c>
      <c r="AO4549" s="13" t="s">
        <v>42721</v>
      </c>
      <c r="AP4549" s="21" t="s">
        <v>42722</v>
      </c>
      <c r="AQ4549" s="13" t="s">
        <v>50</v>
      </c>
      <c r="AR4549" s="13" t="s">
        <v>50</v>
      </c>
    </row>
    <row r="4550" spans="1:44" ht="15" thickBot="1">
      <c r="A4550" s="4" t="s">
        <v>42723</v>
      </c>
      <c r="B4550" s="7" t="s">
        <v>50</v>
      </c>
      <c r="C4550" s="6">
        <v>44150</v>
      </c>
      <c r="D4550" s="7" t="s">
        <v>45</v>
      </c>
      <c r="E4550" s="7" t="s">
        <v>46</v>
      </c>
      <c r="F4550" s="7" t="s">
        <v>70</v>
      </c>
      <c r="G4550" s="27" t="s">
        <v>54945</v>
      </c>
      <c r="H4550" s="7" t="s">
        <v>50</v>
      </c>
      <c r="I4550" s="7" t="s">
        <v>50</v>
      </c>
      <c r="J4550" s="6">
        <v>45475</v>
      </c>
      <c r="K4550" s="7" t="s">
        <v>50</v>
      </c>
      <c r="L4550" s="7" t="s">
        <v>1624</v>
      </c>
      <c r="M4550" s="7" t="s">
        <v>50</v>
      </c>
      <c r="N4550" s="7" t="s">
        <v>42724</v>
      </c>
      <c r="O4550" s="7" t="s">
        <v>42725</v>
      </c>
      <c r="P4550" s="5">
        <v>18384</v>
      </c>
      <c r="Q4550" s="7" t="s">
        <v>77</v>
      </c>
      <c r="R4550" s="34" t="s">
        <v>42726</v>
      </c>
      <c r="S4550" s="34" t="s">
        <v>42727</v>
      </c>
      <c r="T4550" s="7" t="s">
        <v>42728</v>
      </c>
      <c r="U4550" s="7" t="s">
        <v>50</v>
      </c>
      <c r="V4550" s="7">
        <v>800000</v>
      </c>
      <c r="W4550" s="7" t="s">
        <v>60</v>
      </c>
      <c r="X4550" s="7">
        <v>800000</v>
      </c>
      <c r="Y4550" s="7" t="s">
        <v>467</v>
      </c>
      <c r="Z4550" s="7">
        <v>1</v>
      </c>
      <c r="AA4550" s="7">
        <v>800000</v>
      </c>
      <c r="AB4550" s="7" t="s">
        <v>60</v>
      </c>
      <c r="AC4550" s="7">
        <v>800000</v>
      </c>
      <c r="AD4550" s="7" t="s">
        <v>1624</v>
      </c>
      <c r="AE4550" s="7">
        <v>800000</v>
      </c>
      <c r="AF4550" s="7" t="s">
        <v>60</v>
      </c>
      <c r="AG4550" s="7">
        <v>800000</v>
      </c>
      <c r="AH4550" s="7">
        <v>800000</v>
      </c>
      <c r="AI4550" s="7" t="s">
        <v>60</v>
      </c>
      <c r="AJ4550" s="7">
        <v>800000</v>
      </c>
      <c r="AK4550" s="7" t="s">
        <v>42729</v>
      </c>
      <c r="AL4550" s="7" t="s">
        <v>50</v>
      </c>
      <c r="AM4550" s="7" t="s">
        <v>42730</v>
      </c>
      <c r="AN4550" s="7" t="s">
        <v>993</v>
      </c>
      <c r="AO4550" s="7" t="s">
        <v>42728</v>
      </c>
      <c r="AP4550" s="22" t="s">
        <v>42731</v>
      </c>
      <c r="AQ4550" s="7" t="s">
        <v>50</v>
      </c>
      <c r="AR4550" s="7" t="s">
        <v>50</v>
      </c>
    </row>
    <row r="4551" spans="1:44" ht="15" thickBot="1">
      <c r="A4551" s="10" t="s">
        <v>42732</v>
      </c>
      <c r="B4551" s="13" t="s">
        <v>50</v>
      </c>
      <c r="C4551" s="12">
        <v>42095</v>
      </c>
      <c r="D4551" s="13" t="s">
        <v>45</v>
      </c>
      <c r="E4551" s="13" t="s">
        <v>46</v>
      </c>
      <c r="F4551" s="13" t="s">
        <v>70</v>
      </c>
      <c r="G4551" s="13" t="s">
        <v>176</v>
      </c>
      <c r="H4551" s="13" t="s">
        <v>50</v>
      </c>
      <c r="I4551" s="13" t="s">
        <v>50</v>
      </c>
      <c r="J4551" s="12">
        <v>45482</v>
      </c>
      <c r="K4551" s="13" t="s">
        <v>72</v>
      </c>
      <c r="L4551" s="13" t="s">
        <v>802</v>
      </c>
      <c r="M4551" s="13" t="s">
        <v>42733</v>
      </c>
      <c r="N4551" s="13" t="s">
        <v>4607</v>
      </c>
      <c r="O4551" s="13" t="s">
        <v>42734</v>
      </c>
      <c r="P4551" s="11">
        <v>18417</v>
      </c>
      <c r="Q4551" s="13" t="s">
        <v>245</v>
      </c>
      <c r="R4551" s="33" t="s">
        <v>42735</v>
      </c>
      <c r="S4551" s="33" t="s">
        <v>42736</v>
      </c>
      <c r="T4551" s="13" t="s">
        <v>42737</v>
      </c>
      <c r="U4551" s="13" t="s">
        <v>42738</v>
      </c>
      <c r="V4551" s="13">
        <v>100000000</v>
      </c>
      <c r="W4551" s="13" t="s">
        <v>60</v>
      </c>
      <c r="X4551" s="13">
        <v>100000000</v>
      </c>
      <c r="Y4551" s="13" t="s">
        <v>81</v>
      </c>
      <c r="Z4551" s="13">
        <v>13</v>
      </c>
      <c r="AA4551" s="13">
        <v>100000000</v>
      </c>
      <c r="AB4551" s="13" t="s">
        <v>60</v>
      </c>
      <c r="AC4551" s="13">
        <v>100000000</v>
      </c>
      <c r="AD4551" s="13" t="s">
        <v>802</v>
      </c>
      <c r="AE4551" s="13">
        <v>729135913</v>
      </c>
      <c r="AF4551" s="13" t="s">
        <v>60</v>
      </c>
      <c r="AG4551" s="13">
        <v>729135913</v>
      </c>
      <c r="AH4551" s="13">
        <v>729135913</v>
      </c>
      <c r="AI4551" s="13" t="s">
        <v>60</v>
      </c>
      <c r="AJ4551" s="13">
        <v>729135913</v>
      </c>
      <c r="AK4551" s="13" t="s">
        <v>42739</v>
      </c>
      <c r="AL4551" s="13" t="s">
        <v>50</v>
      </c>
      <c r="AM4551" s="13" t="s">
        <v>42740</v>
      </c>
      <c r="AN4551" s="13" t="s">
        <v>66</v>
      </c>
      <c r="AO4551" s="13" t="s">
        <v>42741</v>
      </c>
      <c r="AP4551" s="13" t="s">
        <v>50</v>
      </c>
      <c r="AQ4551" s="21" t="s">
        <v>42742</v>
      </c>
      <c r="AR4551" s="13" t="s">
        <v>50</v>
      </c>
    </row>
    <row r="4552" spans="1:44" ht="15" thickBot="1">
      <c r="A4552" s="4" t="s">
        <v>42743</v>
      </c>
      <c r="B4552" s="7" t="s">
        <v>50</v>
      </c>
      <c r="C4552" s="6">
        <v>44927</v>
      </c>
      <c r="D4552" s="7" t="s">
        <v>45</v>
      </c>
      <c r="E4552" s="7" t="s">
        <v>46</v>
      </c>
      <c r="F4552" s="7" t="s">
        <v>70</v>
      </c>
      <c r="G4552" s="27" t="s">
        <v>54945</v>
      </c>
      <c r="H4552" s="7" t="s">
        <v>50</v>
      </c>
      <c r="I4552" s="7" t="s">
        <v>50</v>
      </c>
      <c r="J4552" s="6">
        <v>45474</v>
      </c>
      <c r="K4552" s="7" t="s">
        <v>50</v>
      </c>
      <c r="L4552" s="7" t="s">
        <v>1624</v>
      </c>
      <c r="M4552" s="7" t="s">
        <v>42744</v>
      </c>
      <c r="N4552" s="7" t="s">
        <v>22739</v>
      </c>
      <c r="O4552" s="7" t="s">
        <v>42745</v>
      </c>
      <c r="P4552" s="5">
        <v>18459</v>
      </c>
      <c r="Q4552" s="7" t="s">
        <v>360</v>
      </c>
      <c r="R4552" s="34" t="s">
        <v>42743</v>
      </c>
      <c r="S4552" s="34" t="s">
        <v>42746</v>
      </c>
      <c r="T4552" s="7" t="s">
        <v>42747</v>
      </c>
      <c r="U4552" s="7" t="s">
        <v>50</v>
      </c>
      <c r="V4552" s="7">
        <v>300000</v>
      </c>
      <c r="W4552" s="7" t="s">
        <v>209</v>
      </c>
      <c r="X4552" s="7">
        <v>322724</v>
      </c>
      <c r="Y4552" s="7" t="s">
        <v>467</v>
      </c>
      <c r="Z4552" s="7">
        <v>2</v>
      </c>
      <c r="AA4552" s="7">
        <v>300000</v>
      </c>
      <c r="AB4552" s="7" t="s">
        <v>209</v>
      </c>
      <c r="AC4552" s="7">
        <v>322724</v>
      </c>
      <c r="AD4552" s="7" t="s">
        <v>1624</v>
      </c>
      <c r="AE4552" s="7">
        <v>400000</v>
      </c>
      <c r="AF4552" s="7" t="s">
        <v>209</v>
      </c>
      <c r="AG4552" s="7">
        <v>431769</v>
      </c>
      <c r="AH4552" s="7">
        <v>400000</v>
      </c>
      <c r="AI4552" s="7" t="s">
        <v>209</v>
      </c>
      <c r="AJ4552" s="7">
        <v>431769</v>
      </c>
      <c r="AK4552" s="7" t="s">
        <v>50</v>
      </c>
      <c r="AL4552" s="7" t="s">
        <v>50</v>
      </c>
      <c r="AM4552" s="7" t="s">
        <v>42748</v>
      </c>
      <c r="AN4552" s="7" t="s">
        <v>66</v>
      </c>
      <c r="AO4552" s="7" t="s">
        <v>42749</v>
      </c>
      <c r="AP4552" s="22" t="s">
        <v>42750</v>
      </c>
      <c r="AQ4552" s="7" t="s">
        <v>50</v>
      </c>
      <c r="AR4552" s="7" t="s">
        <v>50</v>
      </c>
    </row>
    <row r="4553" spans="1:44" ht="15" thickBot="1">
      <c r="A4553" s="10" t="s">
        <v>42751</v>
      </c>
      <c r="B4553" s="13" t="s">
        <v>50</v>
      </c>
      <c r="C4553" s="12">
        <v>43466</v>
      </c>
      <c r="D4553" s="13" t="s">
        <v>45</v>
      </c>
      <c r="E4553" s="13" t="s">
        <v>46</v>
      </c>
      <c r="F4553" s="13" t="s">
        <v>70</v>
      </c>
      <c r="G4553" s="27" t="s">
        <v>54945</v>
      </c>
      <c r="H4553" s="13" t="s">
        <v>50</v>
      </c>
      <c r="I4553" s="13" t="s">
        <v>50</v>
      </c>
      <c r="J4553" s="12">
        <v>45476</v>
      </c>
      <c r="K4553" s="13" t="s">
        <v>50</v>
      </c>
      <c r="L4553" s="13" t="s">
        <v>5159</v>
      </c>
      <c r="M4553" s="13" t="s">
        <v>1010</v>
      </c>
      <c r="N4553" s="13" t="s">
        <v>42752</v>
      </c>
      <c r="O4553" s="13" t="s">
        <v>42753</v>
      </c>
      <c r="P4553" s="11">
        <v>18547</v>
      </c>
      <c r="Q4553" s="13" t="s">
        <v>135</v>
      </c>
      <c r="R4553" s="33" t="s">
        <v>42754</v>
      </c>
      <c r="S4553" s="33" t="s">
        <v>42755</v>
      </c>
      <c r="T4553" s="13" t="s">
        <v>42756</v>
      </c>
      <c r="U4553" s="13" t="s">
        <v>42757</v>
      </c>
      <c r="V4553" s="13">
        <v>5000000</v>
      </c>
      <c r="W4553" s="13" t="s">
        <v>1456</v>
      </c>
      <c r="X4553" s="13">
        <v>5529915</v>
      </c>
      <c r="Y4553" s="13" t="s">
        <v>50</v>
      </c>
      <c r="Z4553" s="13">
        <v>3</v>
      </c>
      <c r="AA4553" s="13">
        <v>5000000</v>
      </c>
      <c r="AB4553" s="13" t="s">
        <v>1456</v>
      </c>
      <c r="AC4553" s="13">
        <v>5529915</v>
      </c>
      <c r="AD4553" s="13" t="s">
        <v>5159</v>
      </c>
      <c r="AE4553" s="13">
        <v>6350000</v>
      </c>
      <c r="AF4553" s="13" t="s">
        <v>1456</v>
      </c>
      <c r="AG4553" s="13">
        <v>6913904</v>
      </c>
      <c r="AH4553" s="13">
        <v>6350000</v>
      </c>
      <c r="AI4553" s="13" t="s">
        <v>1456</v>
      </c>
      <c r="AJ4553" s="13">
        <v>6913904</v>
      </c>
      <c r="AK4553" s="13" t="s">
        <v>50</v>
      </c>
      <c r="AL4553" s="13" t="s">
        <v>50</v>
      </c>
      <c r="AM4553" s="13" t="s">
        <v>42758</v>
      </c>
      <c r="AN4553" s="13" t="s">
        <v>993</v>
      </c>
      <c r="AO4553" s="13" t="s">
        <v>42759</v>
      </c>
      <c r="AP4553" s="21" t="s">
        <v>42760</v>
      </c>
      <c r="AQ4553" s="13" t="s">
        <v>50</v>
      </c>
      <c r="AR4553" s="13" t="s">
        <v>50</v>
      </c>
    </row>
    <row r="4554" spans="1:44" ht="15" thickBot="1">
      <c r="A4554" s="4" t="s">
        <v>42761</v>
      </c>
      <c r="B4554" s="7" t="s">
        <v>50</v>
      </c>
      <c r="C4554" s="6">
        <v>42370</v>
      </c>
      <c r="D4554" s="7" t="s">
        <v>45</v>
      </c>
      <c r="E4554" s="7" t="s">
        <v>46</v>
      </c>
      <c r="F4554" s="7" t="s">
        <v>70</v>
      </c>
      <c r="G4554" s="7" t="s">
        <v>50</v>
      </c>
      <c r="H4554" s="7" t="s">
        <v>18424</v>
      </c>
      <c r="I4554" s="7" t="s">
        <v>50</v>
      </c>
      <c r="J4554" s="6">
        <v>45475</v>
      </c>
      <c r="K4554" s="7" t="s">
        <v>50</v>
      </c>
      <c r="L4554" s="7" t="s">
        <v>52</v>
      </c>
      <c r="M4554" s="7" t="s">
        <v>42762</v>
      </c>
      <c r="N4554" s="7" t="s">
        <v>36656</v>
      </c>
      <c r="O4554" s="7" t="s">
        <v>42763</v>
      </c>
      <c r="P4554" s="5">
        <v>18577</v>
      </c>
      <c r="Q4554" s="7" t="s">
        <v>1080</v>
      </c>
      <c r="R4554" s="34" t="s">
        <v>42764</v>
      </c>
      <c r="S4554" s="34" t="s">
        <v>42765</v>
      </c>
      <c r="T4554" s="7" t="s">
        <v>42766</v>
      </c>
      <c r="U4554" s="7" t="s">
        <v>42767</v>
      </c>
      <c r="V4554" s="7">
        <v>44000000</v>
      </c>
      <c r="W4554" s="7" t="s">
        <v>60</v>
      </c>
      <c r="X4554" s="7">
        <v>44000000</v>
      </c>
      <c r="Y4554" s="7" t="s">
        <v>50</v>
      </c>
      <c r="Z4554" s="7">
        <v>1</v>
      </c>
      <c r="AA4554" s="7" t="s">
        <v>50</v>
      </c>
      <c r="AB4554" s="7" t="s">
        <v>50</v>
      </c>
      <c r="AC4554" s="7" t="s">
        <v>50</v>
      </c>
      <c r="AD4554" s="7" t="s">
        <v>50</v>
      </c>
      <c r="AE4554" s="7" t="s">
        <v>50</v>
      </c>
      <c r="AF4554" s="7" t="s">
        <v>50</v>
      </c>
      <c r="AG4554" s="7" t="s">
        <v>50</v>
      </c>
      <c r="AH4554" s="7">
        <v>44000000</v>
      </c>
      <c r="AI4554" s="7" t="s">
        <v>60</v>
      </c>
      <c r="AJ4554" s="7">
        <v>44000000</v>
      </c>
      <c r="AK4554" s="7" t="s">
        <v>42768</v>
      </c>
      <c r="AL4554" s="7" t="s">
        <v>50</v>
      </c>
      <c r="AM4554" s="7" t="s">
        <v>42769</v>
      </c>
      <c r="AN4554" s="7" t="s">
        <v>5485</v>
      </c>
      <c r="AO4554" s="7" t="s">
        <v>42770</v>
      </c>
      <c r="AP4554" s="7" t="s">
        <v>50</v>
      </c>
      <c r="AQ4554" s="22" t="s">
        <v>42771</v>
      </c>
      <c r="AR4554" s="7" t="s">
        <v>50</v>
      </c>
    </row>
    <row r="4555" spans="1:44" ht="15" thickBot="1">
      <c r="A4555" s="10" t="s">
        <v>42772</v>
      </c>
      <c r="B4555" s="13" t="s">
        <v>50</v>
      </c>
      <c r="C4555" s="12">
        <v>42370</v>
      </c>
      <c r="D4555" s="13" t="s">
        <v>45</v>
      </c>
      <c r="E4555" s="13" t="s">
        <v>46</v>
      </c>
      <c r="F4555" s="13" t="s">
        <v>70</v>
      </c>
      <c r="G4555" s="26" t="s">
        <v>54946</v>
      </c>
      <c r="H4555" s="13" t="s">
        <v>42773</v>
      </c>
      <c r="I4555" s="13" t="s">
        <v>50</v>
      </c>
      <c r="J4555" s="12">
        <v>45475</v>
      </c>
      <c r="K4555" s="13" t="s">
        <v>116</v>
      </c>
      <c r="L4555" s="13" t="s">
        <v>241</v>
      </c>
      <c r="M4555" s="13" t="s">
        <v>42774</v>
      </c>
      <c r="N4555" s="13" t="s">
        <v>31166</v>
      </c>
      <c r="O4555" s="13" t="s">
        <v>42775</v>
      </c>
      <c r="P4555" s="11">
        <v>18602</v>
      </c>
      <c r="Q4555" s="13" t="s">
        <v>360</v>
      </c>
      <c r="R4555" s="33" t="s">
        <v>42776</v>
      </c>
      <c r="S4555" s="33" t="s">
        <v>42777</v>
      </c>
      <c r="T4555" s="13" t="s">
        <v>42778</v>
      </c>
      <c r="U4555" s="13" t="s">
        <v>42779</v>
      </c>
      <c r="V4555" s="13">
        <v>2800000</v>
      </c>
      <c r="W4555" s="13" t="s">
        <v>209</v>
      </c>
      <c r="X4555" s="13">
        <v>3001747</v>
      </c>
      <c r="Y4555" s="13" t="s">
        <v>154</v>
      </c>
      <c r="Z4555" s="13">
        <v>1</v>
      </c>
      <c r="AA4555" s="13">
        <v>2800000</v>
      </c>
      <c r="AB4555" s="13" t="s">
        <v>209</v>
      </c>
      <c r="AC4555" s="13">
        <v>3001747</v>
      </c>
      <c r="AD4555" s="13" t="s">
        <v>241</v>
      </c>
      <c r="AE4555" s="13">
        <v>2800000</v>
      </c>
      <c r="AF4555" s="13" t="s">
        <v>209</v>
      </c>
      <c r="AG4555" s="13">
        <v>3001747</v>
      </c>
      <c r="AH4555" s="13">
        <v>2800000</v>
      </c>
      <c r="AI4555" s="13" t="s">
        <v>209</v>
      </c>
      <c r="AJ4555" s="13">
        <v>3001747</v>
      </c>
      <c r="AK4555" s="13" t="s">
        <v>50</v>
      </c>
      <c r="AL4555" s="13" t="s">
        <v>50</v>
      </c>
      <c r="AM4555" s="13" t="s">
        <v>42780</v>
      </c>
      <c r="AN4555" s="13" t="s">
        <v>993</v>
      </c>
      <c r="AO4555" s="13" t="s">
        <v>42781</v>
      </c>
      <c r="AP4555" s="21" t="s">
        <v>42782</v>
      </c>
      <c r="AQ4555" s="13" t="s">
        <v>50</v>
      </c>
      <c r="AR4555" s="13" t="s">
        <v>50</v>
      </c>
    </row>
    <row r="4556" spans="1:44" ht="15" thickBot="1">
      <c r="A4556" s="4" t="s">
        <v>42783</v>
      </c>
      <c r="B4556" s="7" t="s">
        <v>50</v>
      </c>
      <c r="C4556" s="6">
        <v>43313</v>
      </c>
      <c r="D4556" s="7" t="s">
        <v>45</v>
      </c>
      <c r="E4556" s="7" t="s">
        <v>46</v>
      </c>
      <c r="F4556" s="7" t="s">
        <v>70</v>
      </c>
      <c r="G4556" s="27" t="s">
        <v>54945</v>
      </c>
      <c r="H4556" s="7" t="s">
        <v>50</v>
      </c>
      <c r="I4556" s="7" t="s">
        <v>50</v>
      </c>
      <c r="J4556" s="6">
        <v>45475</v>
      </c>
      <c r="K4556" s="7" t="s">
        <v>50</v>
      </c>
      <c r="L4556" s="7" t="s">
        <v>131</v>
      </c>
      <c r="M4556" s="7" t="s">
        <v>42784</v>
      </c>
      <c r="N4556" s="7" t="s">
        <v>5857</v>
      </c>
      <c r="O4556" s="7" t="s">
        <v>42785</v>
      </c>
      <c r="P4556" s="5">
        <v>18757</v>
      </c>
      <c r="Q4556" s="7" t="s">
        <v>245</v>
      </c>
      <c r="R4556" s="34" t="s">
        <v>42786</v>
      </c>
      <c r="S4556" s="31" t="s">
        <v>50</v>
      </c>
      <c r="T4556" s="7" t="s">
        <v>50</v>
      </c>
      <c r="U4556" s="7" t="s">
        <v>50</v>
      </c>
      <c r="V4556" s="7" t="s">
        <v>50</v>
      </c>
      <c r="W4556" s="7" t="s">
        <v>50</v>
      </c>
      <c r="X4556" s="7" t="s">
        <v>50</v>
      </c>
      <c r="Y4556" s="7" t="s">
        <v>81</v>
      </c>
      <c r="Z4556" s="7">
        <v>3</v>
      </c>
      <c r="AA4556" s="7">
        <v>800000000</v>
      </c>
      <c r="AB4556" s="7" t="s">
        <v>1960</v>
      </c>
      <c r="AC4556" s="7">
        <v>4978189</v>
      </c>
      <c r="AD4556" s="7" t="s">
        <v>124</v>
      </c>
      <c r="AE4556" s="7">
        <v>800000000</v>
      </c>
      <c r="AF4556" s="7" t="s">
        <v>1960</v>
      </c>
      <c r="AG4556" s="7">
        <v>4978189</v>
      </c>
      <c r="AH4556" s="7">
        <v>800000000</v>
      </c>
      <c r="AI4556" s="7" t="s">
        <v>1960</v>
      </c>
      <c r="AJ4556" s="7">
        <v>4978189</v>
      </c>
      <c r="AK4556" s="7" t="s">
        <v>42787</v>
      </c>
      <c r="AL4556" s="7" t="s">
        <v>50</v>
      </c>
      <c r="AM4556" s="7" t="s">
        <v>42788</v>
      </c>
      <c r="AN4556" s="7" t="s">
        <v>66</v>
      </c>
      <c r="AO4556" s="7" t="s">
        <v>42789</v>
      </c>
      <c r="AP4556" s="7" t="s">
        <v>50</v>
      </c>
      <c r="AQ4556" s="22" t="s">
        <v>42790</v>
      </c>
      <c r="AR4556" s="7" t="s">
        <v>50</v>
      </c>
    </row>
    <row r="4557" spans="1:44" ht="15" thickBot="1">
      <c r="A4557" s="10" t="s">
        <v>42791</v>
      </c>
      <c r="B4557" s="13" t="s">
        <v>50</v>
      </c>
      <c r="C4557" s="13" t="s">
        <v>42792</v>
      </c>
      <c r="D4557" s="13" t="s">
        <v>45</v>
      </c>
      <c r="E4557" s="13" t="s">
        <v>46</v>
      </c>
      <c r="F4557" s="13" t="s">
        <v>70</v>
      </c>
      <c r="G4557" s="13" t="s">
        <v>48</v>
      </c>
      <c r="H4557" s="13" t="s">
        <v>49</v>
      </c>
      <c r="I4557" s="13" t="s">
        <v>50</v>
      </c>
      <c r="J4557" s="12">
        <v>45475</v>
      </c>
      <c r="K4557" s="13" t="s">
        <v>50</v>
      </c>
      <c r="L4557" s="13" t="s">
        <v>52</v>
      </c>
      <c r="M4557" s="13" t="s">
        <v>42793</v>
      </c>
      <c r="N4557" s="13" t="s">
        <v>1559</v>
      </c>
      <c r="O4557" s="13" t="s">
        <v>42794</v>
      </c>
      <c r="P4557" s="11">
        <v>19004</v>
      </c>
      <c r="Q4557" s="13" t="s">
        <v>642</v>
      </c>
      <c r="R4557" s="33" t="s">
        <v>42795</v>
      </c>
      <c r="S4557" s="33" t="s">
        <v>42796</v>
      </c>
      <c r="T4557" s="13" t="s">
        <v>42797</v>
      </c>
      <c r="U4557" s="13" t="s">
        <v>42798</v>
      </c>
      <c r="V4557" s="13">
        <v>82500</v>
      </c>
      <c r="W4557" s="13" t="s">
        <v>60</v>
      </c>
      <c r="X4557" s="13">
        <v>82500</v>
      </c>
      <c r="Y4557" s="13" t="s">
        <v>50</v>
      </c>
      <c r="Z4557" s="13">
        <v>3</v>
      </c>
      <c r="AA4557" s="13" t="s">
        <v>50</v>
      </c>
      <c r="AB4557" s="13" t="s">
        <v>50</v>
      </c>
      <c r="AC4557" s="13" t="s">
        <v>50</v>
      </c>
      <c r="AD4557" s="13" t="s">
        <v>50</v>
      </c>
      <c r="AE4557" s="13" t="s">
        <v>50</v>
      </c>
      <c r="AF4557" s="13" t="s">
        <v>50</v>
      </c>
      <c r="AG4557" s="13" t="s">
        <v>50</v>
      </c>
      <c r="AH4557" s="13">
        <v>2371093</v>
      </c>
      <c r="AI4557" s="13" t="s">
        <v>60</v>
      </c>
      <c r="AJ4557" s="13">
        <v>2371093</v>
      </c>
      <c r="AK4557" s="13" t="s">
        <v>42799</v>
      </c>
      <c r="AL4557" s="13" t="s">
        <v>50</v>
      </c>
      <c r="AM4557" s="13" t="s">
        <v>42800</v>
      </c>
      <c r="AN4557" s="13" t="s">
        <v>5485</v>
      </c>
      <c r="AO4557" s="13" t="s">
        <v>42801</v>
      </c>
      <c r="AP4557" s="21" t="s">
        <v>42802</v>
      </c>
      <c r="AQ4557" s="13" t="s">
        <v>50</v>
      </c>
      <c r="AR4557" s="13" t="s">
        <v>50</v>
      </c>
    </row>
    <row r="4558" spans="1:44" ht="15" thickBot="1">
      <c r="A4558" s="4" t="s">
        <v>42803</v>
      </c>
      <c r="B4558" s="7" t="s">
        <v>50</v>
      </c>
      <c r="C4558" s="6">
        <v>43831</v>
      </c>
      <c r="D4558" s="7" t="s">
        <v>45</v>
      </c>
      <c r="E4558" s="7" t="s">
        <v>46</v>
      </c>
      <c r="F4558" s="7" t="s">
        <v>70</v>
      </c>
      <c r="G4558" s="26" t="s">
        <v>54946</v>
      </c>
      <c r="H4558" s="7" t="s">
        <v>2619</v>
      </c>
      <c r="I4558" s="7" t="s">
        <v>50</v>
      </c>
      <c r="J4558" s="6">
        <v>45475</v>
      </c>
      <c r="K4558" s="7" t="s">
        <v>116</v>
      </c>
      <c r="L4558" s="7" t="s">
        <v>6576</v>
      </c>
      <c r="M4558" s="7" t="s">
        <v>42804</v>
      </c>
      <c r="N4558" s="7" t="s">
        <v>730</v>
      </c>
      <c r="O4558" s="7" t="s">
        <v>42805</v>
      </c>
      <c r="P4558" s="5">
        <v>19048</v>
      </c>
      <c r="Q4558" s="7" t="s">
        <v>616</v>
      </c>
      <c r="R4558" s="34" t="s">
        <v>42806</v>
      </c>
      <c r="S4558" s="34" t="s">
        <v>42807</v>
      </c>
      <c r="T4558" s="7" t="s">
        <v>50</v>
      </c>
      <c r="U4558" s="7" t="s">
        <v>50</v>
      </c>
      <c r="V4558" s="7" t="s">
        <v>50</v>
      </c>
      <c r="W4558" s="7" t="s">
        <v>50</v>
      </c>
      <c r="X4558" s="7" t="s">
        <v>50</v>
      </c>
      <c r="Y4558" s="7" t="s">
        <v>467</v>
      </c>
      <c r="Z4558" s="7">
        <v>2</v>
      </c>
      <c r="AA4558" s="7">
        <v>2450000</v>
      </c>
      <c r="AB4558" s="7" t="s">
        <v>60</v>
      </c>
      <c r="AC4558" s="7">
        <v>2450000</v>
      </c>
      <c r="AD4558" s="7" t="s">
        <v>467</v>
      </c>
      <c r="AE4558" s="7">
        <v>2450000</v>
      </c>
      <c r="AF4558" s="7" t="s">
        <v>60</v>
      </c>
      <c r="AG4558" s="7">
        <v>2450000</v>
      </c>
      <c r="AH4558" s="7">
        <v>2450000</v>
      </c>
      <c r="AI4558" s="7" t="s">
        <v>60</v>
      </c>
      <c r="AJ4558" s="7">
        <v>2450000</v>
      </c>
      <c r="AK4558" s="7" t="s">
        <v>42808</v>
      </c>
      <c r="AL4558" s="7" t="s">
        <v>50</v>
      </c>
      <c r="AM4558" s="7" t="s">
        <v>42809</v>
      </c>
      <c r="AN4558" s="7" t="s">
        <v>66</v>
      </c>
      <c r="AO4558" s="7" t="s">
        <v>42810</v>
      </c>
      <c r="AP4558" s="22" t="s">
        <v>42811</v>
      </c>
      <c r="AQ4558" s="7" t="s">
        <v>50</v>
      </c>
      <c r="AR4558" s="7" t="s">
        <v>50</v>
      </c>
    </row>
    <row r="4559" spans="1:44" ht="15" thickBot="1">
      <c r="A4559" s="10" t="s">
        <v>42812</v>
      </c>
      <c r="B4559" s="13" t="s">
        <v>50</v>
      </c>
      <c r="C4559" s="12">
        <v>13881</v>
      </c>
      <c r="D4559" s="13" t="s">
        <v>45</v>
      </c>
      <c r="E4559" s="13" t="s">
        <v>46</v>
      </c>
      <c r="F4559" s="13" t="s">
        <v>47</v>
      </c>
      <c r="G4559" s="13" t="s">
        <v>48</v>
      </c>
      <c r="H4559" s="13" t="s">
        <v>3049</v>
      </c>
      <c r="I4559" s="13" t="s">
        <v>50</v>
      </c>
      <c r="J4559" s="12">
        <v>45482</v>
      </c>
      <c r="K4559" s="13" t="s">
        <v>161</v>
      </c>
      <c r="L4559" s="13" t="s">
        <v>268</v>
      </c>
      <c r="M4559" s="13" t="s">
        <v>42813</v>
      </c>
      <c r="N4559" s="13" t="s">
        <v>42814</v>
      </c>
      <c r="O4559" s="13" t="s">
        <v>42815</v>
      </c>
      <c r="P4559" s="11">
        <v>19096</v>
      </c>
      <c r="Q4559" s="13" t="s">
        <v>1750</v>
      </c>
      <c r="R4559" s="33" t="s">
        <v>42816</v>
      </c>
      <c r="S4559" s="33" t="s">
        <v>42817</v>
      </c>
      <c r="T4559" s="13" t="s">
        <v>50</v>
      </c>
      <c r="U4559" s="13" t="s">
        <v>50</v>
      </c>
      <c r="V4559" s="13">
        <v>449100000</v>
      </c>
      <c r="W4559" s="13" t="s">
        <v>60</v>
      </c>
      <c r="X4559" s="13">
        <v>449100000</v>
      </c>
      <c r="Y4559" s="13" t="s">
        <v>61</v>
      </c>
      <c r="Z4559" s="13">
        <v>3</v>
      </c>
      <c r="AA4559" s="13" t="s">
        <v>50</v>
      </c>
      <c r="AB4559" s="13" t="s">
        <v>50</v>
      </c>
      <c r="AC4559" s="13" t="s">
        <v>50</v>
      </c>
      <c r="AD4559" s="13" t="s">
        <v>50</v>
      </c>
      <c r="AE4559" s="13" t="s">
        <v>50</v>
      </c>
      <c r="AF4559" s="13" t="s">
        <v>50</v>
      </c>
      <c r="AG4559" s="13" t="s">
        <v>50</v>
      </c>
      <c r="AH4559" s="13">
        <v>849100000</v>
      </c>
      <c r="AI4559" s="13" t="s">
        <v>60</v>
      </c>
      <c r="AJ4559" s="13">
        <v>849100000</v>
      </c>
      <c r="AK4559" s="13" t="s">
        <v>42818</v>
      </c>
      <c r="AL4559" s="13" t="s">
        <v>50</v>
      </c>
      <c r="AM4559" s="13" t="s">
        <v>42819</v>
      </c>
      <c r="AN4559" s="13" t="s">
        <v>66</v>
      </c>
      <c r="AO4559" s="13" t="s">
        <v>42820</v>
      </c>
      <c r="AP4559" s="21" t="s">
        <v>42821</v>
      </c>
      <c r="AQ4559" s="13" t="s">
        <v>50</v>
      </c>
      <c r="AR4559" s="13" t="s">
        <v>50</v>
      </c>
    </row>
    <row r="4560" spans="1:44" ht="15" thickBot="1">
      <c r="A4560" s="4" t="s">
        <v>42822</v>
      </c>
      <c r="B4560" s="7" t="s">
        <v>50</v>
      </c>
      <c r="C4560" s="6">
        <v>44927</v>
      </c>
      <c r="D4560" s="7" t="s">
        <v>45</v>
      </c>
      <c r="E4560" s="7" t="s">
        <v>46</v>
      </c>
      <c r="F4560" s="7" t="s">
        <v>70</v>
      </c>
      <c r="G4560" s="26" t="s">
        <v>54946</v>
      </c>
      <c r="H4560" s="7" t="s">
        <v>50</v>
      </c>
      <c r="I4560" s="7" t="s">
        <v>50</v>
      </c>
      <c r="J4560" s="6">
        <v>45474</v>
      </c>
      <c r="K4560" s="7" t="s">
        <v>50</v>
      </c>
      <c r="L4560" s="7" t="s">
        <v>467</v>
      </c>
      <c r="M4560" s="7" t="s">
        <v>42823</v>
      </c>
      <c r="N4560" s="7" t="s">
        <v>42824</v>
      </c>
      <c r="O4560" s="7" t="s">
        <v>42825</v>
      </c>
      <c r="P4560" s="5">
        <v>19124</v>
      </c>
      <c r="Q4560" s="7" t="s">
        <v>545</v>
      </c>
      <c r="R4560" s="34" t="s">
        <v>42826</v>
      </c>
      <c r="S4560" s="31" t="s">
        <v>50</v>
      </c>
      <c r="T4560" s="7" t="s">
        <v>42827</v>
      </c>
      <c r="U4560" s="7" t="s">
        <v>50</v>
      </c>
      <c r="V4560" s="7">
        <v>500000</v>
      </c>
      <c r="W4560" s="7" t="s">
        <v>60</v>
      </c>
      <c r="X4560" s="7">
        <v>500000</v>
      </c>
      <c r="Y4560" s="7" t="s">
        <v>467</v>
      </c>
      <c r="Z4560" s="7">
        <v>2</v>
      </c>
      <c r="AA4560" s="7">
        <v>500000</v>
      </c>
      <c r="AB4560" s="7" t="s">
        <v>60</v>
      </c>
      <c r="AC4560" s="7">
        <v>500000</v>
      </c>
      <c r="AD4560" s="7" t="s">
        <v>467</v>
      </c>
      <c r="AE4560" s="7">
        <v>500000</v>
      </c>
      <c r="AF4560" s="7" t="s">
        <v>60</v>
      </c>
      <c r="AG4560" s="7">
        <v>500000</v>
      </c>
      <c r="AH4560" s="7">
        <v>500000</v>
      </c>
      <c r="AI4560" s="7" t="s">
        <v>60</v>
      </c>
      <c r="AJ4560" s="7">
        <v>500000</v>
      </c>
      <c r="AK4560" s="7" t="s">
        <v>42828</v>
      </c>
      <c r="AL4560" s="7" t="s">
        <v>50</v>
      </c>
      <c r="AM4560" s="7" t="s">
        <v>42829</v>
      </c>
      <c r="AN4560" s="7" t="s">
        <v>253</v>
      </c>
      <c r="AO4560" s="7" t="s">
        <v>50</v>
      </c>
      <c r="AP4560" s="22" t="s">
        <v>42830</v>
      </c>
      <c r="AQ4560" s="7" t="s">
        <v>50</v>
      </c>
      <c r="AR4560" s="7" t="s">
        <v>255</v>
      </c>
    </row>
    <row r="4561" spans="1:44" ht="15" thickBot="1">
      <c r="A4561" s="10" t="s">
        <v>42831</v>
      </c>
      <c r="B4561" s="13" t="s">
        <v>50</v>
      </c>
      <c r="C4561" s="12">
        <v>35796</v>
      </c>
      <c r="D4561" s="13" t="s">
        <v>45</v>
      </c>
      <c r="E4561" s="13" t="s">
        <v>46</v>
      </c>
      <c r="F4561" s="13" t="s">
        <v>70</v>
      </c>
      <c r="G4561" s="26" t="s">
        <v>54946</v>
      </c>
      <c r="H4561" s="13" t="s">
        <v>562</v>
      </c>
      <c r="I4561" s="13" t="s">
        <v>50</v>
      </c>
      <c r="J4561" s="12">
        <v>45481</v>
      </c>
      <c r="K4561" s="13" t="s">
        <v>89</v>
      </c>
      <c r="L4561" s="13" t="s">
        <v>178</v>
      </c>
      <c r="M4561" s="13" t="s">
        <v>42832</v>
      </c>
      <c r="N4561" s="13" t="s">
        <v>42833</v>
      </c>
      <c r="O4561" s="13" t="s">
        <v>42834</v>
      </c>
      <c r="P4561" s="11">
        <v>19179</v>
      </c>
      <c r="Q4561" s="13" t="s">
        <v>77</v>
      </c>
      <c r="R4561" s="33" t="s">
        <v>42835</v>
      </c>
      <c r="S4561" s="33" t="s">
        <v>42836</v>
      </c>
      <c r="T4561" s="13" t="s">
        <v>42837</v>
      </c>
      <c r="U4561" s="13" t="s">
        <v>42838</v>
      </c>
      <c r="V4561" s="13">
        <v>5000</v>
      </c>
      <c r="W4561" s="13" t="s">
        <v>60</v>
      </c>
      <c r="X4561" s="13">
        <v>5000</v>
      </c>
      <c r="Y4561" s="13" t="s">
        <v>50</v>
      </c>
      <c r="Z4561" s="13">
        <v>28</v>
      </c>
      <c r="AA4561" s="13">
        <v>5000</v>
      </c>
      <c r="AB4561" s="13" t="s">
        <v>60</v>
      </c>
      <c r="AC4561" s="13">
        <v>5000</v>
      </c>
      <c r="AD4561" s="13" t="s">
        <v>178</v>
      </c>
      <c r="AE4561" s="13">
        <v>3431591</v>
      </c>
      <c r="AF4561" s="13" t="s">
        <v>60</v>
      </c>
      <c r="AG4561" s="13">
        <v>3431591</v>
      </c>
      <c r="AH4561" s="13">
        <v>4688591</v>
      </c>
      <c r="AI4561" s="13" t="s">
        <v>60</v>
      </c>
      <c r="AJ4561" s="13">
        <v>4688591</v>
      </c>
      <c r="AK4561" s="13" t="s">
        <v>50</v>
      </c>
      <c r="AL4561" s="13" t="s">
        <v>50</v>
      </c>
      <c r="AM4561" s="13" t="s">
        <v>42839</v>
      </c>
      <c r="AN4561" s="13" t="s">
        <v>66</v>
      </c>
      <c r="AO4561" s="13" t="s">
        <v>42840</v>
      </c>
      <c r="AP4561" s="13" t="s">
        <v>50</v>
      </c>
      <c r="AQ4561" s="21" t="s">
        <v>42841</v>
      </c>
      <c r="AR4561" s="13" t="s">
        <v>50</v>
      </c>
    </row>
    <row r="4562" spans="1:44" ht="15" thickBot="1">
      <c r="A4562" s="4" t="s">
        <v>2527</v>
      </c>
      <c r="B4562" s="7" t="s">
        <v>50</v>
      </c>
      <c r="C4562" s="6">
        <v>43101</v>
      </c>
      <c r="D4562" s="7" t="s">
        <v>45</v>
      </c>
      <c r="E4562" s="7" t="s">
        <v>46</v>
      </c>
      <c r="F4562" s="7" t="s">
        <v>70</v>
      </c>
      <c r="G4562" s="7" t="s">
        <v>87</v>
      </c>
      <c r="H4562" s="7" t="s">
        <v>692</v>
      </c>
      <c r="I4562" s="7" t="s">
        <v>50</v>
      </c>
      <c r="J4562" s="6">
        <v>45482</v>
      </c>
      <c r="K4562" s="7" t="s">
        <v>116</v>
      </c>
      <c r="L4562" s="7" t="s">
        <v>52</v>
      </c>
      <c r="M4562" s="7" t="s">
        <v>2528</v>
      </c>
      <c r="N4562" s="7" t="s">
        <v>2529</v>
      </c>
      <c r="O4562" s="7" t="s">
        <v>42842</v>
      </c>
      <c r="P4562" s="5">
        <v>19375</v>
      </c>
      <c r="Q4562" s="7" t="s">
        <v>1024</v>
      </c>
      <c r="R4562" s="34" t="s">
        <v>2531</v>
      </c>
      <c r="S4562" s="34" t="s">
        <v>2532</v>
      </c>
      <c r="T4562" s="7" t="s">
        <v>2533</v>
      </c>
      <c r="U4562" s="7" t="s">
        <v>42843</v>
      </c>
      <c r="V4562" s="7">
        <v>5000000</v>
      </c>
      <c r="W4562" s="7" t="s">
        <v>60</v>
      </c>
      <c r="X4562" s="7">
        <v>5000000</v>
      </c>
      <c r="Y4562" s="7" t="s">
        <v>154</v>
      </c>
      <c r="Z4562" s="7">
        <v>3</v>
      </c>
      <c r="AA4562" s="7" t="s">
        <v>50</v>
      </c>
      <c r="AB4562" s="7" t="s">
        <v>50</v>
      </c>
      <c r="AC4562" s="7" t="s">
        <v>50</v>
      </c>
      <c r="AD4562" s="7" t="s">
        <v>147</v>
      </c>
      <c r="AE4562" s="7">
        <v>5000000</v>
      </c>
      <c r="AF4562" s="7" t="s">
        <v>60</v>
      </c>
      <c r="AG4562" s="7">
        <v>5000000</v>
      </c>
      <c r="AH4562" s="7">
        <v>10000000</v>
      </c>
      <c r="AI4562" s="7" t="s">
        <v>60</v>
      </c>
      <c r="AJ4562" s="7">
        <v>10000000</v>
      </c>
      <c r="AK4562" s="7" t="s">
        <v>50</v>
      </c>
      <c r="AL4562" s="7" t="s">
        <v>50</v>
      </c>
      <c r="AM4562" s="7" t="s">
        <v>2535</v>
      </c>
      <c r="AN4562" s="7" t="s">
        <v>66</v>
      </c>
      <c r="AO4562" s="7" t="s">
        <v>2536</v>
      </c>
      <c r="AP4562" s="22" t="s">
        <v>2537</v>
      </c>
      <c r="AQ4562" s="7" t="s">
        <v>50</v>
      </c>
      <c r="AR4562" s="7" t="s">
        <v>50</v>
      </c>
    </row>
    <row r="4563" spans="1:44" ht="15" thickBot="1">
      <c r="A4563" s="10" t="s">
        <v>42844</v>
      </c>
      <c r="B4563" s="13">
        <v>504</v>
      </c>
      <c r="C4563" s="12">
        <v>44197</v>
      </c>
      <c r="D4563" s="13" t="s">
        <v>45</v>
      </c>
      <c r="E4563" s="13" t="s">
        <v>46</v>
      </c>
      <c r="F4563" s="13" t="s">
        <v>70</v>
      </c>
      <c r="G4563" s="26" t="s">
        <v>54946</v>
      </c>
      <c r="H4563" s="13" t="s">
        <v>50</v>
      </c>
      <c r="I4563" s="13" t="s">
        <v>50</v>
      </c>
      <c r="J4563" s="12">
        <v>45475</v>
      </c>
      <c r="K4563" s="13" t="s">
        <v>50</v>
      </c>
      <c r="L4563" s="13" t="s">
        <v>52</v>
      </c>
      <c r="M4563" s="13" t="s">
        <v>7522</v>
      </c>
      <c r="N4563" s="13" t="s">
        <v>25784</v>
      </c>
      <c r="O4563" s="13" t="s">
        <v>42845</v>
      </c>
      <c r="P4563" s="11">
        <v>19378</v>
      </c>
      <c r="Q4563" s="13" t="s">
        <v>135</v>
      </c>
      <c r="R4563" s="33" t="s">
        <v>42846</v>
      </c>
      <c r="S4563" s="33" t="s">
        <v>42847</v>
      </c>
      <c r="T4563" s="13" t="s">
        <v>50</v>
      </c>
      <c r="U4563" s="13" t="s">
        <v>50</v>
      </c>
      <c r="V4563" s="13">
        <v>643371</v>
      </c>
      <c r="W4563" s="13" t="s">
        <v>139</v>
      </c>
      <c r="X4563" s="13">
        <v>812741</v>
      </c>
      <c r="Y4563" s="13" t="s">
        <v>50</v>
      </c>
      <c r="Z4563" s="13">
        <v>2</v>
      </c>
      <c r="AA4563" s="13" t="s">
        <v>50</v>
      </c>
      <c r="AB4563" s="13" t="s">
        <v>50</v>
      </c>
      <c r="AC4563" s="13" t="s">
        <v>50</v>
      </c>
      <c r="AD4563" s="13" t="s">
        <v>50</v>
      </c>
      <c r="AE4563" s="13" t="s">
        <v>50</v>
      </c>
      <c r="AF4563" s="13" t="s">
        <v>50</v>
      </c>
      <c r="AG4563" s="13" t="s">
        <v>50</v>
      </c>
      <c r="AH4563" s="13">
        <v>1138371</v>
      </c>
      <c r="AI4563" s="13" t="s">
        <v>139</v>
      </c>
      <c r="AJ4563" s="13">
        <v>1430977</v>
      </c>
      <c r="AK4563" s="13" t="s">
        <v>4209</v>
      </c>
      <c r="AL4563" s="13" t="s">
        <v>50</v>
      </c>
      <c r="AM4563" s="13" t="s">
        <v>42848</v>
      </c>
      <c r="AN4563" s="13" t="s">
        <v>66</v>
      </c>
      <c r="AO4563" s="13" t="s">
        <v>42849</v>
      </c>
      <c r="AP4563" s="21" t="s">
        <v>42850</v>
      </c>
      <c r="AQ4563" s="13" t="s">
        <v>50</v>
      </c>
      <c r="AR4563" s="13" t="s">
        <v>50</v>
      </c>
    </row>
    <row r="4564" spans="1:44" ht="15" thickBot="1">
      <c r="A4564" s="4" t="s">
        <v>42851</v>
      </c>
      <c r="B4564" s="7" t="s">
        <v>50</v>
      </c>
      <c r="C4564" s="6">
        <v>39448</v>
      </c>
      <c r="D4564" s="7" t="s">
        <v>45</v>
      </c>
      <c r="E4564" s="7" t="s">
        <v>46</v>
      </c>
      <c r="F4564" s="7" t="s">
        <v>47</v>
      </c>
      <c r="G4564" s="26" t="s">
        <v>54946</v>
      </c>
      <c r="H4564" s="7" t="s">
        <v>3887</v>
      </c>
      <c r="I4564" s="7" t="s">
        <v>50</v>
      </c>
      <c r="J4564" s="6">
        <v>45477</v>
      </c>
      <c r="K4564" s="7" t="s">
        <v>89</v>
      </c>
      <c r="L4564" s="7" t="s">
        <v>52</v>
      </c>
      <c r="M4564" s="7" t="s">
        <v>13542</v>
      </c>
      <c r="N4564" s="7" t="s">
        <v>918</v>
      </c>
      <c r="O4564" s="7" t="s">
        <v>42852</v>
      </c>
      <c r="P4564" s="5">
        <v>19941</v>
      </c>
      <c r="Q4564" s="7" t="s">
        <v>920</v>
      </c>
      <c r="R4564" s="34" t="s">
        <v>42853</v>
      </c>
      <c r="S4564" s="34" t="s">
        <v>42854</v>
      </c>
      <c r="T4564" s="7" t="s">
        <v>50</v>
      </c>
      <c r="U4564" s="7" t="s">
        <v>42855</v>
      </c>
      <c r="V4564" s="7">
        <v>3600000</v>
      </c>
      <c r="W4564" s="7" t="s">
        <v>209</v>
      </c>
      <c r="X4564" s="7">
        <v>3882783</v>
      </c>
      <c r="Y4564" s="7" t="s">
        <v>61</v>
      </c>
      <c r="Z4564" s="7">
        <v>9</v>
      </c>
      <c r="AA4564" s="7" t="s">
        <v>50</v>
      </c>
      <c r="AB4564" s="7" t="s">
        <v>50</v>
      </c>
      <c r="AC4564" s="7" t="s">
        <v>50</v>
      </c>
      <c r="AD4564" s="7" t="s">
        <v>62</v>
      </c>
      <c r="AE4564" s="7">
        <v>16072598</v>
      </c>
      <c r="AF4564" s="7" t="s">
        <v>60</v>
      </c>
      <c r="AG4564" s="7">
        <v>16072598</v>
      </c>
      <c r="AH4564" s="7">
        <v>22608481</v>
      </c>
      <c r="AI4564" s="7" t="s">
        <v>60</v>
      </c>
      <c r="AJ4564" s="7">
        <v>22608481</v>
      </c>
      <c r="AK4564" s="7" t="s">
        <v>42856</v>
      </c>
      <c r="AL4564" s="7" t="s">
        <v>50</v>
      </c>
      <c r="AM4564" s="7" t="s">
        <v>42857</v>
      </c>
      <c r="AN4564" s="7" t="s">
        <v>66</v>
      </c>
      <c r="AO4564" s="7" t="s">
        <v>42858</v>
      </c>
      <c r="AP4564" s="22" t="s">
        <v>42859</v>
      </c>
      <c r="AQ4564" s="7" t="s">
        <v>50</v>
      </c>
      <c r="AR4564" s="7" t="s">
        <v>50</v>
      </c>
    </row>
    <row r="4565" spans="1:44" ht="15" thickBot="1">
      <c r="A4565" s="10" t="s">
        <v>42860</v>
      </c>
      <c r="B4565" s="13" t="s">
        <v>50</v>
      </c>
      <c r="C4565" s="12">
        <v>44274</v>
      </c>
      <c r="D4565" s="13" t="s">
        <v>45</v>
      </c>
      <c r="E4565" s="13" t="s">
        <v>46</v>
      </c>
      <c r="F4565" s="13" t="s">
        <v>70</v>
      </c>
      <c r="G4565" s="27" t="s">
        <v>54945</v>
      </c>
      <c r="H4565" s="13" t="s">
        <v>240</v>
      </c>
      <c r="I4565" s="13" t="s">
        <v>50</v>
      </c>
      <c r="J4565" s="12">
        <v>45474</v>
      </c>
      <c r="K4565" s="13" t="s">
        <v>116</v>
      </c>
      <c r="L4565" s="13" t="s">
        <v>6576</v>
      </c>
      <c r="M4565" s="13" t="s">
        <v>42861</v>
      </c>
      <c r="N4565" s="13" t="s">
        <v>37218</v>
      </c>
      <c r="O4565" s="13" t="s">
        <v>42862</v>
      </c>
      <c r="P4565" s="11">
        <v>20123</v>
      </c>
      <c r="Q4565" s="13" t="s">
        <v>360</v>
      </c>
      <c r="R4565" s="33" t="s">
        <v>42863</v>
      </c>
      <c r="S4565" s="33" t="s">
        <v>42864</v>
      </c>
      <c r="T4565" s="13" t="s">
        <v>42865</v>
      </c>
      <c r="U4565" s="13" t="s">
        <v>50</v>
      </c>
      <c r="V4565" s="13" t="s">
        <v>50</v>
      </c>
      <c r="W4565" s="13" t="s">
        <v>50</v>
      </c>
      <c r="X4565" s="13" t="s">
        <v>50</v>
      </c>
      <c r="Y4565" s="13" t="s">
        <v>467</v>
      </c>
      <c r="Z4565" s="13">
        <v>3</v>
      </c>
      <c r="AA4565" s="13">
        <v>1650000</v>
      </c>
      <c r="AB4565" s="13" t="s">
        <v>209</v>
      </c>
      <c r="AC4565" s="13">
        <v>1786309</v>
      </c>
      <c r="AD4565" s="13" t="s">
        <v>1624</v>
      </c>
      <c r="AE4565" s="13">
        <v>1650000</v>
      </c>
      <c r="AF4565" s="13" t="s">
        <v>209</v>
      </c>
      <c r="AG4565" s="13">
        <v>1786310</v>
      </c>
      <c r="AH4565" s="13">
        <v>1650000</v>
      </c>
      <c r="AI4565" s="13" t="s">
        <v>209</v>
      </c>
      <c r="AJ4565" s="13">
        <v>1786310</v>
      </c>
      <c r="AK4565" s="13" t="s">
        <v>42866</v>
      </c>
      <c r="AL4565" s="13" t="s">
        <v>50</v>
      </c>
      <c r="AM4565" s="13" t="s">
        <v>42867</v>
      </c>
      <c r="AN4565" s="13" t="s">
        <v>66</v>
      </c>
      <c r="AO4565" s="13" t="s">
        <v>42868</v>
      </c>
      <c r="AP4565" s="14" t="s">
        <v>42869</v>
      </c>
      <c r="AQ4565" s="13" t="s">
        <v>50</v>
      </c>
      <c r="AR4565" s="13" t="s">
        <v>50</v>
      </c>
    </row>
    <row r="4566" spans="1:44" ht="15" thickBot="1">
      <c r="A4566" s="4" t="s">
        <v>42870</v>
      </c>
      <c r="B4566" s="7" t="s">
        <v>50</v>
      </c>
      <c r="C4566" s="6">
        <v>43831</v>
      </c>
      <c r="D4566" s="7" t="s">
        <v>45</v>
      </c>
      <c r="E4566" s="7" t="s">
        <v>46</v>
      </c>
      <c r="F4566" s="7" t="s">
        <v>70</v>
      </c>
      <c r="G4566" s="26" t="s">
        <v>54946</v>
      </c>
      <c r="H4566" s="7" t="s">
        <v>1449</v>
      </c>
      <c r="I4566" s="7" t="s">
        <v>50</v>
      </c>
      <c r="J4566" s="6">
        <v>45475</v>
      </c>
      <c r="K4566" s="7" t="s">
        <v>50</v>
      </c>
      <c r="L4566" s="7" t="s">
        <v>467</v>
      </c>
      <c r="M4566" s="7" t="s">
        <v>42871</v>
      </c>
      <c r="N4566" s="7" t="s">
        <v>2540</v>
      </c>
      <c r="O4566" s="7" t="s">
        <v>42872</v>
      </c>
      <c r="P4566" s="5">
        <v>20193</v>
      </c>
      <c r="Q4566" s="7" t="s">
        <v>360</v>
      </c>
      <c r="R4566" s="34" t="s">
        <v>42873</v>
      </c>
      <c r="S4566" s="34" t="s">
        <v>42874</v>
      </c>
      <c r="T4566" s="7" t="s">
        <v>50</v>
      </c>
      <c r="U4566" s="7" t="s">
        <v>50</v>
      </c>
      <c r="V4566" s="7">
        <v>11300000</v>
      </c>
      <c r="W4566" s="7" t="s">
        <v>209</v>
      </c>
      <c r="X4566" s="7">
        <v>12114195</v>
      </c>
      <c r="Y4566" s="7" t="s">
        <v>467</v>
      </c>
      <c r="Z4566" s="7">
        <v>1</v>
      </c>
      <c r="AA4566" s="7">
        <v>11300000</v>
      </c>
      <c r="AB4566" s="7" t="s">
        <v>209</v>
      </c>
      <c r="AC4566" s="7">
        <v>12114195</v>
      </c>
      <c r="AD4566" s="7" t="s">
        <v>467</v>
      </c>
      <c r="AE4566" s="7">
        <v>11300000</v>
      </c>
      <c r="AF4566" s="7" t="s">
        <v>209</v>
      </c>
      <c r="AG4566" s="7">
        <v>12114195</v>
      </c>
      <c r="AH4566" s="7">
        <v>11300000</v>
      </c>
      <c r="AI4566" s="7" t="s">
        <v>209</v>
      </c>
      <c r="AJ4566" s="7">
        <v>12114195</v>
      </c>
      <c r="AK4566" s="7" t="s">
        <v>50</v>
      </c>
      <c r="AL4566" s="7" t="s">
        <v>50</v>
      </c>
      <c r="AM4566" s="7" t="s">
        <v>42875</v>
      </c>
      <c r="AN4566" s="7" t="s">
        <v>66</v>
      </c>
      <c r="AO4566" s="7" t="s">
        <v>42876</v>
      </c>
      <c r="AP4566" s="8" t="s">
        <v>42877</v>
      </c>
      <c r="AQ4566" s="7" t="s">
        <v>50</v>
      </c>
      <c r="AR4566" s="7" t="s">
        <v>50</v>
      </c>
    </row>
    <row r="4567" spans="1:44" ht="15" thickBot="1">
      <c r="A4567" s="10" t="s">
        <v>42878</v>
      </c>
      <c r="B4567" s="13" t="s">
        <v>50</v>
      </c>
      <c r="C4567" s="12">
        <v>44927</v>
      </c>
      <c r="D4567" s="13" t="s">
        <v>45</v>
      </c>
      <c r="E4567" s="13" t="s">
        <v>46</v>
      </c>
      <c r="F4567" s="13" t="s">
        <v>70</v>
      </c>
      <c r="G4567" s="27" t="s">
        <v>54945</v>
      </c>
      <c r="H4567" s="13" t="s">
        <v>50</v>
      </c>
      <c r="I4567" s="13" t="s">
        <v>50</v>
      </c>
      <c r="J4567" s="12">
        <v>45475</v>
      </c>
      <c r="K4567" s="13" t="s">
        <v>50</v>
      </c>
      <c r="L4567" s="13" t="s">
        <v>1624</v>
      </c>
      <c r="M4567" s="13" t="s">
        <v>1010</v>
      </c>
      <c r="N4567" s="13" t="s">
        <v>42405</v>
      </c>
      <c r="O4567" s="13" t="s">
        <v>42879</v>
      </c>
      <c r="P4567" s="11">
        <v>20346</v>
      </c>
      <c r="Q4567" s="13" t="s">
        <v>360</v>
      </c>
      <c r="R4567" s="33" t="s">
        <v>42880</v>
      </c>
      <c r="S4567" s="33" t="s">
        <v>42881</v>
      </c>
      <c r="T4567" s="13" t="s">
        <v>42882</v>
      </c>
      <c r="U4567" s="13">
        <v>39066390643</v>
      </c>
      <c r="V4567" s="13">
        <v>3000000</v>
      </c>
      <c r="W4567" s="13" t="s">
        <v>209</v>
      </c>
      <c r="X4567" s="13">
        <v>3216157</v>
      </c>
      <c r="Y4567" s="13" t="s">
        <v>467</v>
      </c>
      <c r="Z4567" s="13">
        <v>2</v>
      </c>
      <c r="AA4567" s="13">
        <v>3000000</v>
      </c>
      <c r="AB4567" s="13" t="s">
        <v>209</v>
      </c>
      <c r="AC4567" s="13">
        <v>3216157</v>
      </c>
      <c r="AD4567" s="13" t="s">
        <v>1624</v>
      </c>
      <c r="AE4567" s="13">
        <v>3000000</v>
      </c>
      <c r="AF4567" s="13" t="s">
        <v>209</v>
      </c>
      <c r="AG4567" s="13">
        <v>3216158</v>
      </c>
      <c r="AH4567" s="13">
        <v>3000000</v>
      </c>
      <c r="AI4567" s="13" t="s">
        <v>209</v>
      </c>
      <c r="AJ4567" s="13">
        <v>3216158</v>
      </c>
      <c r="AK4567" s="13" t="s">
        <v>50</v>
      </c>
      <c r="AL4567" s="13" t="s">
        <v>50</v>
      </c>
      <c r="AM4567" s="13" t="s">
        <v>42883</v>
      </c>
      <c r="AN4567" s="13" t="s">
        <v>253</v>
      </c>
      <c r="AO4567" s="13" t="s">
        <v>42884</v>
      </c>
      <c r="AP4567" s="21" t="s">
        <v>42885</v>
      </c>
      <c r="AQ4567" s="13" t="s">
        <v>50</v>
      </c>
      <c r="AR4567" s="13" t="s">
        <v>50</v>
      </c>
    </row>
    <row r="4568" spans="1:44" ht="15" thickBot="1">
      <c r="A4568" s="4" t="s">
        <v>42886</v>
      </c>
      <c r="B4568" s="7" t="s">
        <v>50</v>
      </c>
      <c r="C4568" s="6">
        <v>44562</v>
      </c>
      <c r="D4568" s="7" t="s">
        <v>45</v>
      </c>
      <c r="E4568" s="7" t="s">
        <v>46</v>
      </c>
      <c r="F4568" s="7" t="s">
        <v>70</v>
      </c>
      <c r="G4568" s="27" t="s">
        <v>54945</v>
      </c>
      <c r="H4568" s="7" t="s">
        <v>50</v>
      </c>
      <c r="I4568" s="7" t="s">
        <v>50</v>
      </c>
      <c r="J4568" s="6">
        <v>45475</v>
      </c>
      <c r="K4568" s="7" t="s">
        <v>50</v>
      </c>
      <c r="L4568" s="7" t="s">
        <v>467</v>
      </c>
      <c r="M4568" s="7" t="s">
        <v>42887</v>
      </c>
      <c r="N4568" s="7" t="s">
        <v>32624</v>
      </c>
      <c r="O4568" s="7" t="s">
        <v>42888</v>
      </c>
      <c r="P4568" s="5">
        <v>20447</v>
      </c>
      <c r="Q4568" s="7" t="s">
        <v>360</v>
      </c>
      <c r="R4568" s="34" t="s">
        <v>42889</v>
      </c>
      <c r="S4568" s="34" t="s">
        <v>42890</v>
      </c>
      <c r="T4568" s="7" t="s">
        <v>50</v>
      </c>
      <c r="U4568" s="7" t="s">
        <v>50</v>
      </c>
      <c r="V4568" s="7">
        <v>4300000</v>
      </c>
      <c r="W4568" s="7" t="s">
        <v>209</v>
      </c>
      <c r="X4568" s="7">
        <v>4609826</v>
      </c>
      <c r="Y4568" s="7" t="s">
        <v>467</v>
      </c>
      <c r="Z4568" s="7">
        <v>1</v>
      </c>
      <c r="AA4568" s="7">
        <v>4300000</v>
      </c>
      <c r="AB4568" s="7" t="s">
        <v>209</v>
      </c>
      <c r="AC4568" s="7">
        <v>4609826</v>
      </c>
      <c r="AD4568" s="7" t="s">
        <v>467</v>
      </c>
      <c r="AE4568" s="7">
        <v>4300000</v>
      </c>
      <c r="AF4568" s="7" t="s">
        <v>209</v>
      </c>
      <c r="AG4568" s="7">
        <v>4609826</v>
      </c>
      <c r="AH4568" s="7">
        <v>4300000</v>
      </c>
      <c r="AI4568" s="7" t="s">
        <v>209</v>
      </c>
      <c r="AJ4568" s="7">
        <v>4609826</v>
      </c>
      <c r="AK4568" s="7" t="s">
        <v>42891</v>
      </c>
      <c r="AL4568" s="7" t="s">
        <v>50</v>
      </c>
      <c r="AM4568" s="7" t="s">
        <v>42892</v>
      </c>
      <c r="AN4568" s="7" t="s">
        <v>253</v>
      </c>
      <c r="AO4568" s="7" t="s">
        <v>42893</v>
      </c>
      <c r="AP4568" s="22" t="s">
        <v>42894</v>
      </c>
      <c r="AQ4568" s="7" t="s">
        <v>50</v>
      </c>
      <c r="AR4568" s="7" t="s">
        <v>50</v>
      </c>
    </row>
    <row r="4569" spans="1:44" ht="15" thickBot="1">
      <c r="A4569" s="10" t="s">
        <v>42895</v>
      </c>
      <c r="B4569" s="13" t="s">
        <v>50</v>
      </c>
      <c r="C4569" s="12">
        <v>17168</v>
      </c>
      <c r="D4569" s="13" t="s">
        <v>45</v>
      </c>
      <c r="E4569" s="13" t="s">
        <v>1939</v>
      </c>
      <c r="F4569" s="13" t="s">
        <v>70</v>
      </c>
      <c r="G4569" s="13" t="s">
        <v>114</v>
      </c>
      <c r="H4569" s="13" t="s">
        <v>24409</v>
      </c>
      <c r="I4569" s="13" t="s">
        <v>50</v>
      </c>
      <c r="J4569" s="12">
        <v>45474</v>
      </c>
      <c r="K4569" s="13" t="s">
        <v>191</v>
      </c>
      <c r="L4569" s="13" t="s">
        <v>178</v>
      </c>
      <c r="M4569" s="13" t="s">
        <v>42896</v>
      </c>
      <c r="N4569" s="13" t="s">
        <v>42897</v>
      </c>
      <c r="O4569" s="13" t="s">
        <v>42898</v>
      </c>
      <c r="P4569" s="11">
        <v>20514</v>
      </c>
      <c r="Q4569" s="13" t="s">
        <v>105</v>
      </c>
      <c r="R4569" s="33" t="s">
        <v>42899</v>
      </c>
      <c r="S4569" s="33" t="s">
        <v>42900</v>
      </c>
      <c r="T4569" s="13" t="s">
        <v>42901</v>
      </c>
      <c r="U4569" s="13">
        <f>1-760-371-7000</f>
        <v>-8130</v>
      </c>
      <c r="V4569" s="13">
        <v>9500000</v>
      </c>
      <c r="W4569" s="13" t="s">
        <v>60</v>
      </c>
      <c r="X4569" s="13">
        <v>9500000</v>
      </c>
      <c r="Y4569" s="13" t="s">
        <v>50</v>
      </c>
      <c r="Z4569" s="13">
        <v>2</v>
      </c>
      <c r="AA4569" s="13">
        <v>9500000</v>
      </c>
      <c r="AB4569" s="13" t="s">
        <v>60</v>
      </c>
      <c r="AC4569" s="13">
        <v>9500000</v>
      </c>
      <c r="AD4569" s="13" t="s">
        <v>178</v>
      </c>
      <c r="AE4569" s="13">
        <v>9500000</v>
      </c>
      <c r="AF4569" s="13" t="s">
        <v>60</v>
      </c>
      <c r="AG4569" s="13">
        <v>9500000</v>
      </c>
      <c r="AH4569" s="13">
        <v>11978839</v>
      </c>
      <c r="AI4569" s="13" t="s">
        <v>60</v>
      </c>
      <c r="AJ4569" s="13">
        <v>11978839</v>
      </c>
      <c r="AK4569" s="13" t="s">
        <v>15095</v>
      </c>
      <c r="AL4569" s="13" t="s">
        <v>50</v>
      </c>
      <c r="AM4569" s="13" t="s">
        <v>42902</v>
      </c>
      <c r="AN4569" s="13" t="s">
        <v>66</v>
      </c>
      <c r="AO4569" s="13" t="s">
        <v>42903</v>
      </c>
      <c r="AP4569" s="14" t="s">
        <v>42904</v>
      </c>
      <c r="AQ4569" s="13" t="s">
        <v>50</v>
      </c>
      <c r="AR4569" s="13" t="s">
        <v>50</v>
      </c>
    </row>
    <row r="4570" spans="1:44" ht="15" thickBot="1">
      <c r="A4570" s="4" t="s">
        <v>42905</v>
      </c>
      <c r="B4570" s="7" t="s">
        <v>50</v>
      </c>
      <c r="C4570" s="6">
        <v>39508</v>
      </c>
      <c r="D4570" s="7" t="s">
        <v>45</v>
      </c>
      <c r="E4570" s="7" t="s">
        <v>46</v>
      </c>
      <c r="F4570" s="7" t="s">
        <v>70</v>
      </c>
      <c r="G4570" s="26" t="s">
        <v>54946</v>
      </c>
      <c r="H4570" s="7" t="s">
        <v>328</v>
      </c>
      <c r="I4570" s="7" t="s">
        <v>50</v>
      </c>
      <c r="J4570" s="6">
        <v>45475</v>
      </c>
      <c r="K4570" s="7" t="s">
        <v>116</v>
      </c>
      <c r="L4570" s="7" t="s">
        <v>162</v>
      </c>
      <c r="M4570" s="7" t="s">
        <v>42906</v>
      </c>
      <c r="N4570" s="7" t="s">
        <v>1954</v>
      </c>
      <c r="O4570" s="7" t="s">
        <v>42907</v>
      </c>
      <c r="P4570" s="5">
        <v>21028</v>
      </c>
      <c r="Q4570" s="7" t="s">
        <v>245</v>
      </c>
      <c r="R4570" s="34" t="s">
        <v>42908</v>
      </c>
      <c r="S4570" s="31" t="s">
        <v>50</v>
      </c>
      <c r="T4570" s="7" t="s">
        <v>50</v>
      </c>
      <c r="U4570" s="7" t="s">
        <v>50</v>
      </c>
      <c r="V4570" s="7">
        <v>500000000</v>
      </c>
      <c r="W4570" s="7" t="s">
        <v>60</v>
      </c>
      <c r="X4570" s="7">
        <v>500000000</v>
      </c>
      <c r="Y4570" s="7" t="s">
        <v>50</v>
      </c>
      <c r="Z4570" s="7">
        <v>1</v>
      </c>
      <c r="AA4570" s="7" t="s">
        <v>50</v>
      </c>
      <c r="AB4570" s="7" t="s">
        <v>50</v>
      </c>
      <c r="AC4570" s="7" t="s">
        <v>50</v>
      </c>
      <c r="AD4570" s="7" t="s">
        <v>50</v>
      </c>
      <c r="AE4570" s="7" t="s">
        <v>50</v>
      </c>
      <c r="AF4570" s="7" t="s">
        <v>50</v>
      </c>
      <c r="AG4570" s="7" t="s">
        <v>50</v>
      </c>
      <c r="AH4570" s="7">
        <v>500000000</v>
      </c>
      <c r="AI4570" s="7" t="s">
        <v>60</v>
      </c>
      <c r="AJ4570" s="7">
        <v>500000000</v>
      </c>
      <c r="AK4570" s="7" t="s">
        <v>50</v>
      </c>
      <c r="AL4570" s="7" t="s">
        <v>50</v>
      </c>
      <c r="AM4570" s="7" t="s">
        <v>42909</v>
      </c>
      <c r="AN4570" s="7" t="s">
        <v>66</v>
      </c>
      <c r="AO4570" s="7" t="s">
        <v>42910</v>
      </c>
      <c r="AP4570" s="22" t="s">
        <v>42911</v>
      </c>
      <c r="AQ4570" s="7" t="s">
        <v>50</v>
      </c>
      <c r="AR4570" s="7" t="s">
        <v>50</v>
      </c>
    </row>
    <row r="4571" spans="1:44" ht="15" thickBot="1">
      <c r="A4571" s="10" t="s">
        <v>42912</v>
      </c>
      <c r="B4571" s="13" t="s">
        <v>50</v>
      </c>
      <c r="C4571" s="12">
        <v>32143</v>
      </c>
      <c r="D4571" s="13" t="s">
        <v>45</v>
      </c>
      <c r="E4571" s="13" t="s">
        <v>46</v>
      </c>
      <c r="F4571" s="13" t="s">
        <v>70</v>
      </c>
      <c r="G4571" s="13" t="s">
        <v>145</v>
      </c>
      <c r="H4571" s="13" t="s">
        <v>38225</v>
      </c>
      <c r="I4571" s="13" t="s">
        <v>50</v>
      </c>
      <c r="J4571" s="12">
        <v>45482</v>
      </c>
      <c r="K4571" s="13" t="s">
        <v>72</v>
      </c>
      <c r="L4571" s="13" t="s">
        <v>131</v>
      </c>
      <c r="M4571" s="13" t="s">
        <v>42913</v>
      </c>
      <c r="N4571" s="13" t="s">
        <v>3500</v>
      </c>
      <c r="O4571" s="13" t="s">
        <v>42914</v>
      </c>
      <c r="P4571" s="11">
        <v>21113</v>
      </c>
      <c r="Q4571" s="13" t="s">
        <v>1080</v>
      </c>
      <c r="R4571" s="33" t="s">
        <v>42915</v>
      </c>
      <c r="S4571" s="33" t="s">
        <v>42916</v>
      </c>
      <c r="T4571" s="13" t="s">
        <v>42917</v>
      </c>
      <c r="U4571" s="13" t="s">
        <v>42918</v>
      </c>
      <c r="V4571" s="13">
        <v>1200000000</v>
      </c>
      <c r="W4571" s="13" t="s">
        <v>60</v>
      </c>
      <c r="X4571" s="13">
        <v>1200000000</v>
      </c>
      <c r="Y4571" s="13" t="s">
        <v>50</v>
      </c>
      <c r="Z4571" s="13">
        <v>2</v>
      </c>
      <c r="AA4571" s="13" t="s">
        <v>50</v>
      </c>
      <c r="AB4571" s="13" t="s">
        <v>50</v>
      </c>
      <c r="AC4571" s="13" t="s">
        <v>50</v>
      </c>
      <c r="AD4571" s="13" t="s">
        <v>50</v>
      </c>
      <c r="AE4571" s="13" t="s">
        <v>50</v>
      </c>
      <c r="AF4571" s="13" t="s">
        <v>50</v>
      </c>
      <c r="AG4571" s="13" t="s">
        <v>50</v>
      </c>
      <c r="AH4571" s="13">
        <v>1400000000</v>
      </c>
      <c r="AI4571" s="13" t="s">
        <v>60</v>
      </c>
      <c r="AJ4571" s="13">
        <v>1400000000</v>
      </c>
      <c r="AK4571" s="13" t="s">
        <v>2118</v>
      </c>
      <c r="AL4571" s="13" t="s">
        <v>50</v>
      </c>
      <c r="AM4571" s="13" t="s">
        <v>42919</v>
      </c>
      <c r="AN4571" s="13" t="s">
        <v>66</v>
      </c>
      <c r="AO4571" s="13" t="s">
        <v>42920</v>
      </c>
      <c r="AP4571" s="14" t="s">
        <v>42921</v>
      </c>
      <c r="AQ4571" s="13" t="s">
        <v>50</v>
      </c>
      <c r="AR4571" s="13" t="s">
        <v>50</v>
      </c>
    </row>
    <row r="4572" spans="1:44" ht="15" thickBot="1">
      <c r="A4572" s="4" t="s">
        <v>42922</v>
      </c>
      <c r="B4572" s="7" t="s">
        <v>50</v>
      </c>
      <c r="C4572" s="6">
        <v>44562</v>
      </c>
      <c r="D4572" s="7" t="s">
        <v>45</v>
      </c>
      <c r="E4572" s="7" t="s">
        <v>46</v>
      </c>
      <c r="F4572" s="7" t="s">
        <v>70</v>
      </c>
      <c r="G4572" s="27" t="s">
        <v>54945</v>
      </c>
      <c r="H4572" s="7" t="s">
        <v>50</v>
      </c>
      <c r="I4572" s="7" t="s">
        <v>50</v>
      </c>
      <c r="J4572" s="6">
        <v>45474</v>
      </c>
      <c r="K4572" s="7" t="s">
        <v>50</v>
      </c>
      <c r="L4572" s="7" t="s">
        <v>467</v>
      </c>
      <c r="M4572" s="7" t="s">
        <v>42923</v>
      </c>
      <c r="N4572" s="7" t="s">
        <v>4739</v>
      </c>
      <c r="O4572" s="7" t="s">
        <v>42924</v>
      </c>
      <c r="P4572" s="5">
        <v>21233</v>
      </c>
      <c r="Q4572" s="7" t="s">
        <v>383</v>
      </c>
      <c r="R4572" s="34" t="s">
        <v>42925</v>
      </c>
      <c r="S4572" s="34" t="s">
        <v>42926</v>
      </c>
      <c r="T4572" s="7" t="s">
        <v>50</v>
      </c>
      <c r="U4572" s="7" t="s">
        <v>50</v>
      </c>
      <c r="V4572" s="7">
        <v>2500000</v>
      </c>
      <c r="W4572" s="7" t="s">
        <v>60</v>
      </c>
      <c r="X4572" s="7">
        <v>2500000</v>
      </c>
      <c r="Y4572" s="7" t="s">
        <v>467</v>
      </c>
      <c r="Z4572" s="7">
        <v>1</v>
      </c>
      <c r="AA4572" s="7">
        <v>2500000</v>
      </c>
      <c r="AB4572" s="7" t="s">
        <v>60</v>
      </c>
      <c r="AC4572" s="7">
        <v>2500000</v>
      </c>
      <c r="AD4572" s="7" t="s">
        <v>467</v>
      </c>
      <c r="AE4572" s="7">
        <v>2500000</v>
      </c>
      <c r="AF4572" s="7" t="s">
        <v>60</v>
      </c>
      <c r="AG4572" s="7">
        <v>2500000</v>
      </c>
      <c r="AH4572" s="7">
        <v>2500000</v>
      </c>
      <c r="AI4572" s="7" t="s">
        <v>60</v>
      </c>
      <c r="AJ4572" s="7">
        <v>2500000</v>
      </c>
      <c r="AK4572" s="7" t="s">
        <v>42927</v>
      </c>
      <c r="AL4572" s="7" t="s">
        <v>50</v>
      </c>
      <c r="AM4572" s="7" t="s">
        <v>42928</v>
      </c>
      <c r="AN4572" s="7" t="s">
        <v>66</v>
      </c>
      <c r="AO4572" s="7" t="s">
        <v>42929</v>
      </c>
      <c r="AP4572" s="8" t="s">
        <v>42930</v>
      </c>
      <c r="AQ4572" s="7" t="s">
        <v>50</v>
      </c>
      <c r="AR4572" s="7" t="s">
        <v>50</v>
      </c>
    </row>
    <row r="4573" spans="1:44" ht="15" thickBot="1">
      <c r="A4573" s="10" t="s">
        <v>42931</v>
      </c>
      <c r="B4573" s="13" t="s">
        <v>50</v>
      </c>
      <c r="C4573" s="12">
        <v>43466</v>
      </c>
      <c r="D4573" s="13" t="s">
        <v>45</v>
      </c>
      <c r="E4573" s="13" t="s">
        <v>46</v>
      </c>
      <c r="F4573" s="13" t="s">
        <v>70</v>
      </c>
      <c r="G4573" s="27" t="s">
        <v>54945</v>
      </c>
      <c r="H4573" s="13" t="s">
        <v>50</v>
      </c>
      <c r="I4573" s="13" t="s">
        <v>50</v>
      </c>
      <c r="J4573" s="12">
        <v>45475</v>
      </c>
      <c r="K4573" s="13" t="s">
        <v>50</v>
      </c>
      <c r="L4573" s="13" t="s">
        <v>241</v>
      </c>
      <c r="M4573" s="13" t="s">
        <v>42932</v>
      </c>
      <c r="N4573" s="13" t="s">
        <v>42933</v>
      </c>
      <c r="O4573" s="13" t="s">
        <v>42934</v>
      </c>
      <c r="P4573" s="11">
        <v>21481</v>
      </c>
      <c r="Q4573" s="13" t="s">
        <v>135</v>
      </c>
      <c r="R4573" s="33" t="s">
        <v>42935</v>
      </c>
      <c r="S4573" s="33" t="s">
        <v>42936</v>
      </c>
      <c r="T4573" s="13" t="s">
        <v>50</v>
      </c>
      <c r="U4573" s="13" t="s">
        <v>50</v>
      </c>
      <c r="V4573" s="13">
        <v>3200000</v>
      </c>
      <c r="W4573" s="13" t="s">
        <v>139</v>
      </c>
      <c r="X4573" s="13">
        <v>4042415</v>
      </c>
      <c r="Y4573" s="13" t="s">
        <v>154</v>
      </c>
      <c r="Z4573" s="13">
        <v>4</v>
      </c>
      <c r="AA4573" s="13">
        <v>3200000</v>
      </c>
      <c r="AB4573" s="13" t="s">
        <v>139</v>
      </c>
      <c r="AC4573" s="13">
        <v>4042415</v>
      </c>
      <c r="AD4573" s="13" t="s">
        <v>241</v>
      </c>
      <c r="AE4573" s="13">
        <v>4538412</v>
      </c>
      <c r="AF4573" s="13" t="s">
        <v>60</v>
      </c>
      <c r="AG4573" s="13">
        <v>4538412</v>
      </c>
      <c r="AH4573" s="13">
        <v>5031057</v>
      </c>
      <c r="AI4573" s="13" t="s">
        <v>60</v>
      </c>
      <c r="AJ4573" s="13">
        <v>5031057</v>
      </c>
      <c r="AK4573" s="13" t="s">
        <v>42937</v>
      </c>
      <c r="AL4573" s="13" t="s">
        <v>50</v>
      </c>
      <c r="AM4573" s="13" t="s">
        <v>42938</v>
      </c>
      <c r="AN4573" s="13" t="s">
        <v>66</v>
      </c>
      <c r="AO4573" s="13" t="s">
        <v>42939</v>
      </c>
      <c r="AP4573" s="14" t="s">
        <v>42940</v>
      </c>
      <c r="AQ4573" s="13" t="s">
        <v>50</v>
      </c>
      <c r="AR4573" s="13" t="s">
        <v>50</v>
      </c>
    </row>
    <row r="4574" spans="1:44" ht="15" thickBot="1">
      <c r="A4574" s="4" t="s">
        <v>42941</v>
      </c>
      <c r="B4574" s="7" t="s">
        <v>50</v>
      </c>
      <c r="C4574" s="6">
        <v>44197</v>
      </c>
      <c r="D4574" s="7" t="s">
        <v>45</v>
      </c>
      <c r="E4574" s="7" t="s">
        <v>46</v>
      </c>
      <c r="F4574" s="7" t="s">
        <v>70</v>
      </c>
      <c r="G4574" s="27" t="s">
        <v>54945</v>
      </c>
      <c r="H4574" s="7" t="s">
        <v>50</v>
      </c>
      <c r="I4574" s="7" t="s">
        <v>50</v>
      </c>
      <c r="J4574" s="6">
        <v>45476</v>
      </c>
      <c r="K4574" s="7" t="s">
        <v>50</v>
      </c>
      <c r="L4574" s="7" t="s">
        <v>52</v>
      </c>
      <c r="M4574" s="7" t="s">
        <v>42942</v>
      </c>
      <c r="N4574" s="7" t="s">
        <v>2137</v>
      </c>
      <c r="O4574" s="7" t="s">
        <v>42943</v>
      </c>
      <c r="P4574" s="5">
        <v>21487</v>
      </c>
      <c r="Q4574" s="7" t="s">
        <v>77</v>
      </c>
      <c r="R4574" s="34" t="s">
        <v>42944</v>
      </c>
      <c r="S4574" s="34" t="s">
        <v>42945</v>
      </c>
      <c r="T4574" s="7" t="s">
        <v>42946</v>
      </c>
      <c r="U4574" s="7" t="s">
        <v>50</v>
      </c>
      <c r="V4574" s="7" t="s">
        <v>50</v>
      </c>
      <c r="W4574" s="7" t="s">
        <v>50</v>
      </c>
      <c r="X4574" s="7" t="s">
        <v>50</v>
      </c>
      <c r="Y4574" s="7" t="s">
        <v>467</v>
      </c>
      <c r="Z4574" s="7">
        <v>4</v>
      </c>
      <c r="AA4574" s="7">
        <v>1135000</v>
      </c>
      <c r="AB4574" s="7" t="s">
        <v>60</v>
      </c>
      <c r="AC4574" s="7">
        <v>1135000</v>
      </c>
      <c r="AD4574" s="7" t="s">
        <v>467</v>
      </c>
      <c r="AE4574" s="7">
        <v>1135000</v>
      </c>
      <c r="AF4574" s="7" t="s">
        <v>60</v>
      </c>
      <c r="AG4574" s="7">
        <v>1135000</v>
      </c>
      <c r="AH4574" s="7">
        <v>1790000</v>
      </c>
      <c r="AI4574" s="7" t="s">
        <v>60</v>
      </c>
      <c r="AJ4574" s="7">
        <v>1790000</v>
      </c>
      <c r="AK4574" s="7" t="s">
        <v>42947</v>
      </c>
      <c r="AL4574" s="7" t="s">
        <v>50</v>
      </c>
      <c r="AM4574" s="7" t="s">
        <v>42948</v>
      </c>
      <c r="AN4574" s="7" t="s">
        <v>66</v>
      </c>
      <c r="AO4574" s="7" t="s">
        <v>42946</v>
      </c>
      <c r="AP4574" s="22" t="s">
        <v>42949</v>
      </c>
      <c r="AQ4574" s="7" t="s">
        <v>50</v>
      </c>
      <c r="AR4574" s="7" t="s">
        <v>42950</v>
      </c>
    </row>
    <row r="4575" spans="1:44" ht="15" thickBot="1">
      <c r="A4575" s="10" t="s">
        <v>42951</v>
      </c>
      <c r="B4575" s="13" t="s">
        <v>50</v>
      </c>
      <c r="C4575" s="12">
        <v>44562</v>
      </c>
      <c r="D4575" s="13" t="s">
        <v>45</v>
      </c>
      <c r="E4575" s="13" t="s">
        <v>46</v>
      </c>
      <c r="F4575" s="13" t="s">
        <v>70</v>
      </c>
      <c r="G4575" s="27" t="s">
        <v>54945</v>
      </c>
      <c r="H4575" s="13" t="s">
        <v>50</v>
      </c>
      <c r="I4575" s="13" t="s">
        <v>50</v>
      </c>
      <c r="J4575" s="12">
        <v>45476</v>
      </c>
      <c r="K4575" s="13" t="s">
        <v>50</v>
      </c>
      <c r="L4575" s="13" t="s">
        <v>4836</v>
      </c>
      <c r="M4575" s="13" t="s">
        <v>6397</v>
      </c>
      <c r="N4575" s="13" t="s">
        <v>955</v>
      </c>
      <c r="O4575" s="13" t="s">
        <v>42952</v>
      </c>
      <c r="P4575" s="11">
        <v>21934</v>
      </c>
      <c r="Q4575" s="13" t="s">
        <v>245</v>
      </c>
      <c r="R4575" s="33" t="s">
        <v>42953</v>
      </c>
      <c r="S4575" s="33" t="s">
        <v>42954</v>
      </c>
      <c r="T4575" s="13" t="s">
        <v>42955</v>
      </c>
      <c r="U4575" s="13">
        <v>9818320509</v>
      </c>
      <c r="V4575" s="13" t="s">
        <v>50</v>
      </c>
      <c r="W4575" s="13" t="s">
        <v>50</v>
      </c>
      <c r="X4575" s="13" t="s">
        <v>50</v>
      </c>
      <c r="Y4575" s="13" t="s">
        <v>467</v>
      </c>
      <c r="Z4575" s="13">
        <v>2</v>
      </c>
      <c r="AA4575" s="13" t="s">
        <v>50</v>
      </c>
      <c r="AB4575" s="13" t="s">
        <v>50</v>
      </c>
      <c r="AC4575" s="13" t="s">
        <v>50</v>
      </c>
      <c r="AD4575" s="13" t="s">
        <v>4836</v>
      </c>
      <c r="AE4575" s="13" t="s">
        <v>50</v>
      </c>
      <c r="AF4575" s="13" t="s">
        <v>50</v>
      </c>
      <c r="AG4575" s="13" t="s">
        <v>50</v>
      </c>
      <c r="AH4575" s="13">
        <v>100000</v>
      </c>
      <c r="AI4575" s="13" t="s">
        <v>60</v>
      </c>
      <c r="AJ4575" s="13">
        <v>100000</v>
      </c>
      <c r="AK4575" s="13" t="s">
        <v>11165</v>
      </c>
      <c r="AL4575" s="13" t="s">
        <v>50</v>
      </c>
      <c r="AM4575" s="13" t="s">
        <v>42956</v>
      </c>
      <c r="AN4575" s="13" t="s">
        <v>253</v>
      </c>
      <c r="AO4575" s="13" t="s">
        <v>42957</v>
      </c>
      <c r="AP4575" s="14" t="s">
        <v>42958</v>
      </c>
      <c r="AQ4575" s="13" t="s">
        <v>50</v>
      </c>
      <c r="AR4575" s="13" t="s">
        <v>50</v>
      </c>
    </row>
    <row r="4576" spans="1:44" ht="15" thickBot="1">
      <c r="A4576" s="4" t="s">
        <v>42959</v>
      </c>
      <c r="B4576" s="7" t="s">
        <v>50</v>
      </c>
      <c r="C4576" s="6">
        <v>44562</v>
      </c>
      <c r="D4576" s="7" t="s">
        <v>45</v>
      </c>
      <c r="E4576" s="7" t="s">
        <v>46</v>
      </c>
      <c r="F4576" s="7" t="s">
        <v>70</v>
      </c>
      <c r="G4576" s="7" t="s">
        <v>50</v>
      </c>
      <c r="H4576" s="7" t="s">
        <v>50</v>
      </c>
      <c r="I4576" s="7" t="s">
        <v>50</v>
      </c>
      <c r="J4576" s="6">
        <v>45474</v>
      </c>
      <c r="K4576" s="7" t="s">
        <v>50</v>
      </c>
      <c r="L4576" s="7" t="s">
        <v>467</v>
      </c>
      <c r="M4576" s="7" t="s">
        <v>42960</v>
      </c>
      <c r="N4576" s="7" t="s">
        <v>1954</v>
      </c>
      <c r="O4576" s="7" t="s">
        <v>42961</v>
      </c>
      <c r="P4576" s="5">
        <v>22004</v>
      </c>
      <c r="Q4576" s="7" t="s">
        <v>245</v>
      </c>
      <c r="R4576" s="34" t="s">
        <v>42962</v>
      </c>
      <c r="S4576" s="31" t="s">
        <v>50</v>
      </c>
      <c r="T4576" s="7" t="s">
        <v>50</v>
      </c>
      <c r="U4576" s="7" t="s">
        <v>50</v>
      </c>
      <c r="V4576" s="7">
        <v>55000000</v>
      </c>
      <c r="W4576" s="7" t="s">
        <v>1960</v>
      </c>
      <c r="X4576" s="7">
        <v>341563</v>
      </c>
      <c r="Y4576" s="7" t="s">
        <v>467</v>
      </c>
      <c r="Z4576" s="7">
        <v>2</v>
      </c>
      <c r="AA4576" s="7">
        <v>55000000</v>
      </c>
      <c r="AB4576" s="7" t="s">
        <v>1960</v>
      </c>
      <c r="AC4576" s="7">
        <v>341563</v>
      </c>
      <c r="AD4576" s="7" t="s">
        <v>467</v>
      </c>
      <c r="AE4576" s="7">
        <v>55000000</v>
      </c>
      <c r="AF4576" s="7" t="s">
        <v>1960</v>
      </c>
      <c r="AG4576" s="7">
        <v>341564</v>
      </c>
      <c r="AH4576" s="7">
        <v>55000000</v>
      </c>
      <c r="AI4576" s="7" t="s">
        <v>1960</v>
      </c>
      <c r="AJ4576" s="7">
        <v>341564</v>
      </c>
      <c r="AK4576" s="7" t="s">
        <v>42963</v>
      </c>
      <c r="AL4576" s="7" t="s">
        <v>50</v>
      </c>
      <c r="AM4576" s="7" t="s">
        <v>50</v>
      </c>
      <c r="AN4576" s="7" t="s">
        <v>50</v>
      </c>
      <c r="AO4576" s="7" t="s">
        <v>50</v>
      </c>
      <c r="AP4576" s="7" t="s">
        <v>50</v>
      </c>
      <c r="AQ4576" s="7" t="s">
        <v>50</v>
      </c>
      <c r="AR4576" s="7" t="s">
        <v>1186</v>
      </c>
    </row>
    <row r="4577" spans="1:44" ht="15" thickBot="1">
      <c r="A4577" s="10" t="s">
        <v>42964</v>
      </c>
      <c r="B4577" s="13" t="s">
        <v>50</v>
      </c>
      <c r="C4577" s="12">
        <v>43466</v>
      </c>
      <c r="D4577" s="13" t="s">
        <v>45</v>
      </c>
      <c r="E4577" s="13" t="s">
        <v>46</v>
      </c>
      <c r="F4577" s="13" t="s">
        <v>70</v>
      </c>
      <c r="G4577" s="26" t="s">
        <v>54946</v>
      </c>
      <c r="H4577" s="13" t="s">
        <v>1704</v>
      </c>
      <c r="I4577" s="13" t="s">
        <v>50</v>
      </c>
      <c r="J4577" s="12">
        <v>45482</v>
      </c>
      <c r="K4577" s="13" t="s">
        <v>116</v>
      </c>
      <c r="L4577" s="13" t="s">
        <v>178</v>
      </c>
      <c r="M4577" s="13" t="s">
        <v>42965</v>
      </c>
      <c r="N4577" s="13" t="s">
        <v>7533</v>
      </c>
      <c r="O4577" s="13" t="s">
        <v>42966</v>
      </c>
      <c r="P4577" s="11">
        <v>22341</v>
      </c>
      <c r="Q4577" s="13" t="s">
        <v>166</v>
      </c>
      <c r="R4577" s="33" t="s">
        <v>42967</v>
      </c>
      <c r="S4577" s="33" t="s">
        <v>42968</v>
      </c>
      <c r="T4577" s="13" t="s">
        <v>42969</v>
      </c>
      <c r="U4577" s="13" t="s">
        <v>50</v>
      </c>
      <c r="V4577" s="13">
        <v>15613405</v>
      </c>
      <c r="W4577" s="13" t="s">
        <v>60</v>
      </c>
      <c r="X4577" s="13">
        <v>15613405</v>
      </c>
      <c r="Y4577" s="13" t="s">
        <v>50</v>
      </c>
      <c r="Z4577" s="13">
        <v>3</v>
      </c>
      <c r="AA4577" s="13">
        <v>15613405</v>
      </c>
      <c r="AB4577" s="13" t="s">
        <v>60</v>
      </c>
      <c r="AC4577" s="13">
        <v>15613405</v>
      </c>
      <c r="AD4577" s="13" t="s">
        <v>178</v>
      </c>
      <c r="AE4577" s="13">
        <v>20913403</v>
      </c>
      <c r="AF4577" s="13" t="s">
        <v>60</v>
      </c>
      <c r="AG4577" s="13">
        <v>20913403</v>
      </c>
      <c r="AH4577" s="13">
        <v>20913403</v>
      </c>
      <c r="AI4577" s="13" t="s">
        <v>60</v>
      </c>
      <c r="AJ4577" s="13">
        <v>20913403</v>
      </c>
      <c r="AK4577" s="13" t="s">
        <v>50</v>
      </c>
      <c r="AL4577" s="13" t="s">
        <v>50</v>
      </c>
      <c r="AM4577" s="13" t="s">
        <v>42970</v>
      </c>
      <c r="AN4577" s="13" t="s">
        <v>66</v>
      </c>
      <c r="AO4577" s="13" t="s">
        <v>42971</v>
      </c>
      <c r="AP4577" s="14" t="s">
        <v>42972</v>
      </c>
      <c r="AQ4577" s="13" t="s">
        <v>50</v>
      </c>
      <c r="AR4577" s="13" t="s">
        <v>50</v>
      </c>
    </row>
    <row r="4578" spans="1:44" ht="15" thickBot="1">
      <c r="A4578" s="4" t="s">
        <v>42973</v>
      </c>
      <c r="B4578" s="7" t="s">
        <v>50</v>
      </c>
      <c r="C4578" s="6">
        <v>44562</v>
      </c>
      <c r="D4578" s="7" t="s">
        <v>45</v>
      </c>
      <c r="E4578" s="7" t="s">
        <v>46</v>
      </c>
      <c r="F4578" s="7" t="s">
        <v>70</v>
      </c>
      <c r="G4578" s="27" t="s">
        <v>54945</v>
      </c>
      <c r="H4578" s="7" t="s">
        <v>562</v>
      </c>
      <c r="I4578" s="7" t="s">
        <v>50</v>
      </c>
      <c r="J4578" s="6">
        <v>45475</v>
      </c>
      <c r="K4578" s="7" t="s">
        <v>50</v>
      </c>
      <c r="L4578" s="7" t="s">
        <v>6576</v>
      </c>
      <c r="M4578" s="7" t="s">
        <v>42974</v>
      </c>
      <c r="N4578" s="7" t="s">
        <v>13553</v>
      </c>
      <c r="O4578" s="7" t="s">
        <v>42975</v>
      </c>
      <c r="P4578" s="5">
        <v>22393</v>
      </c>
      <c r="Q4578" s="7" t="s">
        <v>135</v>
      </c>
      <c r="R4578" s="34" t="s">
        <v>42976</v>
      </c>
      <c r="S4578" s="34" t="s">
        <v>42977</v>
      </c>
      <c r="T4578" s="7" t="s">
        <v>42978</v>
      </c>
      <c r="U4578" s="7" t="s">
        <v>50</v>
      </c>
      <c r="V4578" s="7" t="s">
        <v>50</v>
      </c>
      <c r="W4578" s="7" t="s">
        <v>50</v>
      </c>
      <c r="X4578" s="7" t="s">
        <v>50</v>
      </c>
      <c r="Y4578" s="7" t="s">
        <v>467</v>
      </c>
      <c r="Z4578" s="7">
        <v>3</v>
      </c>
      <c r="AA4578" s="7">
        <v>300000</v>
      </c>
      <c r="AB4578" s="7" t="s">
        <v>209</v>
      </c>
      <c r="AC4578" s="7">
        <v>317360</v>
      </c>
      <c r="AD4578" s="7" t="s">
        <v>1624</v>
      </c>
      <c r="AE4578" s="7">
        <v>300000</v>
      </c>
      <c r="AF4578" s="7" t="s">
        <v>209</v>
      </c>
      <c r="AG4578" s="7">
        <v>317361</v>
      </c>
      <c r="AH4578" s="7">
        <v>300000</v>
      </c>
      <c r="AI4578" s="7" t="s">
        <v>209</v>
      </c>
      <c r="AJ4578" s="7">
        <v>317361</v>
      </c>
      <c r="AK4578" s="7" t="s">
        <v>42979</v>
      </c>
      <c r="AL4578" s="7" t="s">
        <v>50</v>
      </c>
      <c r="AM4578" s="7" t="s">
        <v>42980</v>
      </c>
      <c r="AN4578" s="7" t="s">
        <v>66</v>
      </c>
      <c r="AO4578" s="7" t="s">
        <v>42981</v>
      </c>
      <c r="AP4578" s="8" t="s">
        <v>42982</v>
      </c>
      <c r="AQ4578" s="7" t="s">
        <v>50</v>
      </c>
      <c r="AR4578" s="7" t="s">
        <v>50</v>
      </c>
    </row>
    <row r="4579" spans="1:44" ht="15" thickBot="1">
      <c r="A4579" s="10" t="s">
        <v>42983</v>
      </c>
      <c r="B4579" s="13" t="s">
        <v>50</v>
      </c>
      <c r="C4579" s="13" t="s">
        <v>41725</v>
      </c>
      <c r="D4579" s="13" t="s">
        <v>45</v>
      </c>
      <c r="E4579" s="13" t="s">
        <v>50</v>
      </c>
      <c r="F4579" s="13" t="s">
        <v>70</v>
      </c>
      <c r="G4579" s="13" t="s">
        <v>114</v>
      </c>
      <c r="H4579" s="13" t="s">
        <v>2081</v>
      </c>
      <c r="I4579" s="13" t="s">
        <v>50</v>
      </c>
      <c r="J4579" s="12">
        <v>45474</v>
      </c>
      <c r="K4579" s="13" t="s">
        <v>50</v>
      </c>
      <c r="L4579" s="13" t="s">
        <v>52</v>
      </c>
      <c r="M4579" s="13" t="s">
        <v>42984</v>
      </c>
      <c r="N4579" s="13" t="s">
        <v>1614</v>
      </c>
      <c r="O4579" s="13" t="s">
        <v>42985</v>
      </c>
      <c r="P4579" s="11">
        <v>22508</v>
      </c>
      <c r="Q4579" s="13" t="s">
        <v>1201</v>
      </c>
      <c r="R4579" s="33" t="s">
        <v>42986</v>
      </c>
      <c r="S4579" s="33" t="s">
        <v>42987</v>
      </c>
      <c r="T4579" s="13" t="s">
        <v>50</v>
      </c>
      <c r="U4579" s="13" t="s">
        <v>42988</v>
      </c>
      <c r="V4579" s="13">
        <v>50000</v>
      </c>
      <c r="W4579" s="13" t="s">
        <v>60</v>
      </c>
      <c r="X4579" s="13">
        <v>50000</v>
      </c>
      <c r="Y4579" s="13" t="s">
        <v>50</v>
      </c>
      <c r="Z4579" s="13">
        <v>10</v>
      </c>
      <c r="AA4579" s="13" t="s">
        <v>50</v>
      </c>
      <c r="AB4579" s="13" t="s">
        <v>50</v>
      </c>
      <c r="AC4579" s="13" t="s">
        <v>50</v>
      </c>
      <c r="AD4579" s="13" t="s">
        <v>50</v>
      </c>
      <c r="AE4579" s="13" t="s">
        <v>50</v>
      </c>
      <c r="AF4579" s="13" t="s">
        <v>50</v>
      </c>
      <c r="AG4579" s="13" t="s">
        <v>50</v>
      </c>
      <c r="AH4579" s="13">
        <v>65455832</v>
      </c>
      <c r="AI4579" s="13" t="s">
        <v>60</v>
      </c>
      <c r="AJ4579" s="13">
        <v>65455832</v>
      </c>
      <c r="AK4579" s="13" t="s">
        <v>42989</v>
      </c>
      <c r="AL4579" s="13" t="s">
        <v>50</v>
      </c>
      <c r="AM4579" s="13" t="s">
        <v>42990</v>
      </c>
      <c r="AN4579" s="13" t="s">
        <v>738</v>
      </c>
      <c r="AO4579" s="13" t="s">
        <v>42991</v>
      </c>
      <c r="AP4579" s="21" t="s">
        <v>42992</v>
      </c>
      <c r="AQ4579" s="13" t="s">
        <v>50</v>
      </c>
      <c r="AR4579" s="13" t="s">
        <v>50</v>
      </c>
    </row>
    <row r="4580" spans="1:44" ht="15" thickBot="1">
      <c r="A4580" s="4" t="s">
        <v>42993</v>
      </c>
      <c r="B4580" s="7" t="s">
        <v>50</v>
      </c>
      <c r="C4580" s="6">
        <v>44197</v>
      </c>
      <c r="D4580" s="7" t="s">
        <v>45</v>
      </c>
      <c r="E4580" s="7" t="s">
        <v>46</v>
      </c>
      <c r="F4580" s="7" t="s">
        <v>70</v>
      </c>
      <c r="G4580" s="26" t="s">
        <v>54946</v>
      </c>
      <c r="H4580" s="7" t="s">
        <v>562</v>
      </c>
      <c r="I4580" s="7" t="s">
        <v>50</v>
      </c>
      <c r="J4580" s="6">
        <v>45481</v>
      </c>
      <c r="K4580" s="7" t="s">
        <v>50</v>
      </c>
      <c r="L4580" s="7" t="s">
        <v>178</v>
      </c>
      <c r="M4580" s="7" t="s">
        <v>42994</v>
      </c>
      <c r="N4580" s="7" t="s">
        <v>14370</v>
      </c>
      <c r="O4580" s="7" t="s">
        <v>42995</v>
      </c>
      <c r="P4580" s="5">
        <v>22643</v>
      </c>
      <c r="Q4580" s="7" t="s">
        <v>520</v>
      </c>
      <c r="R4580" s="34" t="s">
        <v>42996</v>
      </c>
      <c r="S4580" s="34" t="s">
        <v>42997</v>
      </c>
      <c r="T4580" s="7" t="s">
        <v>42998</v>
      </c>
      <c r="U4580" s="7" t="s">
        <v>42999</v>
      </c>
      <c r="V4580" s="7">
        <v>249999</v>
      </c>
      <c r="W4580" s="7" t="s">
        <v>60</v>
      </c>
      <c r="X4580" s="7">
        <v>249999</v>
      </c>
      <c r="Y4580" s="7" t="s">
        <v>50</v>
      </c>
      <c r="Z4580" s="7">
        <v>4</v>
      </c>
      <c r="AA4580" s="7">
        <v>249999</v>
      </c>
      <c r="AB4580" s="7" t="s">
        <v>60</v>
      </c>
      <c r="AC4580" s="7">
        <v>249999</v>
      </c>
      <c r="AD4580" s="7" t="s">
        <v>178</v>
      </c>
      <c r="AE4580" s="7">
        <v>3693083</v>
      </c>
      <c r="AF4580" s="7" t="s">
        <v>60</v>
      </c>
      <c r="AG4580" s="7">
        <v>3693083</v>
      </c>
      <c r="AH4580" s="7">
        <v>3693083</v>
      </c>
      <c r="AI4580" s="7" t="s">
        <v>60</v>
      </c>
      <c r="AJ4580" s="7">
        <v>3693083</v>
      </c>
      <c r="AK4580" s="7" t="s">
        <v>43000</v>
      </c>
      <c r="AL4580" s="7" t="s">
        <v>50</v>
      </c>
      <c r="AM4580" s="7" t="s">
        <v>43001</v>
      </c>
      <c r="AN4580" s="7" t="s">
        <v>66</v>
      </c>
      <c r="AO4580" s="7" t="s">
        <v>43002</v>
      </c>
      <c r="AP4580" s="8" t="s">
        <v>43003</v>
      </c>
      <c r="AQ4580" s="7" t="s">
        <v>50</v>
      </c>
      <c r="AR4580" s="7" t="s">
        <v>50</v>
      </c>
    </row>
    <row r="4581" spans="1:44" ht="15" thickBot="1">
      <c r="A4581" s="10" t="s">
        <v>43004</v>
      </c>
      <c r="B4581" s="13" t="s">
        <v>50</v>
      </c>
      <c r="C4581" s="12">
        <v>44524</v>
      </c>
      <c r="D4581" s="13" t="s">
        <v>45</v>
      </c>
      <c r="E4581" s="13" t="s">
        <v>46</v>
      </c>
      <c r="F4581" s="13" t="s">
        <v>70</v>
      </c>
      <c r="G4581" s="26" t="s">
        <v>54946</v>
      </c>
      <c r="H4581" s="13" t="s">
        <v>50</v>
      </c>
      <c r="I4581" s="13" t="s">
        <v>50</v>
      </c>
      <c r="J4581" s="12">
        <v>45474</v>
      </c>
      <c r="K4581" s="13" t="s">
        <v>50</v>
      </c>
      <c r="L4581" s="13" t="s">
        <v>467</v>
      </c>
      <c r="M4581" s="13" t="s">
        <v>43005</v>
      </c>
      <c r="N4581" s="13" t="s">
        <v>26611</v>
      </c>
      <c r="O4581" s="13" t="s">
        <v>43006</v>
      </c>
      <c r="P4581" s="11">
        <v>22684</v>
      </c>
      <c r="Q4581" s="13" t="s">
        <v>245</v>
      </c>
      <c r="R4581" s="33" t="s">
        <v>43007</v>
      </c>
      <c r="S4581" s="33" t="s">
        <v>43008</v>
      </c>
      <c r="T4581" s="13" t="s">
        <v>43009</v>
      </c>
      <c r="U4581" s="13" t="s">
        <v>43010</v>
      </c>
      <c r="V4581" s="13">
        <v>750000</v>
      </c>
      <c r="W4581" s="13" t="s">
        <v>60</v>
      </c>
      <c r="X4581" s="13">
        <v>750000</v>
      </c>
      <c r="Y4581" s="13" t="s">
        <v>467</v>
      </c>
      <c r="Z4581" s="13">
        <v>2</v>
      </c>
      <c r="AA4581" s="13">
        <v>750000</v>
      </c>
      <c r="AB4581" s="13" t="s">
        <v>60</v>
      </c>
      <c r="AC4581" s="13">
        <v>750000</v>
      </c>
      <c r="AD4581" s="13" t="s">
        <v>467</v>
      </c>
      <c r="AE4581" s="13">
        <v>750000</v>
      </c>
      <c r="AF4581" s="13" t="s">
        <v>60</v>
      </c>
      <c r="AG4581" s="13">
        <v>750000</v>
      </c>
      <c r="AH4581" s="13">
        <v>750000</v>
      </c>
      <c r="AI4581" s="13" t="s">
        <v>60</v>
      </c>
      <c r="AJ4581" s="13">
        <v>750000</v>
      </c>
      <c r="AK4581" s="13" t="s">
        <v>43011</v>
      </c>
      <c r="AL4581" s="13" t="s">
        <v>50</v>
      </c>
      <c r="AM4581" s="13" t="s">
        <v>43012</v>
      </c>
      <c r="AN4581" s="13" t="s">
        <v>66</v>
      </c>
      <c r="AO4581" s="13" t="s">
        <v>43013</v>
      </c>
      <c r="AP4581" s="14" t="s">
        <v>43014</v>
      </c>
      <c r="AQ4581" s="13" t="s">
        <v>50</v>
      </c>
      <c r="AR4581" s="13" t="s">
        <v>50</v>
      </c>
    </row>
    <row r="4582" spans="1:44" ht="15" thickBot="1">
      <c r="A4582" s="4" t="s">
        <v>43015</v>
      </c>
      <c r="B4582" s="7" t="s">
        <v>50</v>
      </c>
      <c r="C4582" s="6">
        <v>42370</v>
      </c>
      <c r="D4582" s="7" t="s">
        <v>45</v>
      </c>
      <c r="E4582" s="7" t="s">
        <v>46</v>
      </c>
      <c r="F4582" s="7" t="s">
        <v>70</v>
      </c>
      <c r="G4582" s="26" t="s">
        <v>54946</v>
      </c>
      <c r="H4582" s="7" t="s">
        <v>50</v>
      </c>
      <c r="I4582" s="7" t="s">
        <v>50</v>
      </c>
      <c r="J4582" s="6">
        <v>45478</v>
      </c>
      <c r="K4582" s="7" t="s">
        <v>50</v>
      </c>
      <c r="L4582" s="7" t="s">
        <v>147</v>
      </c>
      <c r="M4582" s="7" t="s">
        <v>43016</v>
      </c>
      <c r="N4582" s="7" t="s">
        <v>1266</v>
      </c>
      <c r="O4582" s="7" t="s">
        <v>43017</v>
      </c>
      <c r="P4582" s="5">
        <v>22687</v>
      </c>
      <c r="Q4582" s="7" t="s">
        <v>245</v>
      </c>
      <c r="R4582" s="34" t="s">
        <v>43018</v>
      </c>
      <c r="S4582" s="34" t="s">
        <v>43019</v>
      </c>
      <c r="T4582" s="7" t="s">
        <v>43020</v>
      </c>
      <c r="U4582" s="7" t="s">
        <v>43021</v>
      </c>
      <c r="V4582" s="7">
        <v>200000000</v>
      </c>
      <c r="W4582" s="7" t="s">
        <v>2056</v>
      </c>
      <c r="X4582" s="7">
        <v>27522809</v>
      </c>
      <c r="Y4582" s="7" t="s">
        <v>154</v>
      </c>
      <c r="Z4582" s="7">
        <v>5</v>
      </c>
      <c r="AA4582" s="7">
        <v>200000000</v>
      </c>
      <c r="AB4582" s="7" t="s">
        <v>2056</v>
      </c>
      <c r="AC4582" s="7">
        <v>27522809</v>
      </c>
      <c r="AD4582" s="7" t="s">
        <v>147</v>
      </c>
      <c r="AE4582" s="7">
        <v>250000000</v>
      </c>
      <c r="AF4582" s="7" t="s">
        <v>2056</v>
      </c>
      <c r="AG4582" s="7">
        <v>34790900</v>
      </c>
      <c r="AH4582" s="7">
        <v>250000000</v>
      </c>
      <c r="AI4582" s="7" t="s">
        <v>2056</v>
      </c>
      <c r="AJ4582" s="7">
        <v>34790900</v>
      </c>
      <c r="AK4582" s="7" t="s">
        <v>43022</v>
      </c>
      <c r="AL4582" s="7" t="s">
        <v>50</v>
      </c>
      <c r="AM4582" s="7" t="s">
        <v>43023</v>
      </c>
      <c r="AN4582" s="7" t="s">
        <v>66</v>
      </c>
      <c r="AO4582" s="7" t="s">
        <v>43024</v>
      </c>
      <c r="AP4582" s="8" t="s">
        <v>43025</v>
      </c>
      <c r="AQ4582" s="7" t="s">
        <v>50</v>
      </c>
      <c r="AR4582" s="7" t="s">
        <v>50</v>
      </c>
    </row>
    <row r="4583" spans="1:44" ht="15" thickBot="1">
      <c r="A4583" s="10" t="s">
        <v>43026</v>
      </c>
      <c r="B4583" s="13" t="s">
        <v>50</v>
      </c>
      <c r="C4583" s="12">
        <v>45047</v>
      </c>
      <c r="D4583" s="13" t="s">
        <v>45</v>
      </c>
      <c r="E4583" s="13" t="s">
        <v>46</v>
      </c>
      <c r="F4583" s="13" t="s">
        <v>70</v>
      </c>
      <c r="G4583" s="27" t="s">
        <v>54945</v>
      </c>
      <c r="H4583" s="13" t="s">
        <v>50</v>
      </c>
      <c r="I4583" s="13" t="s">
        <v>50</v>
      </c>
      <c r="J4583" s="12">
        <v>45474</v>
      </c>
      <c r="K4583" s="13" t="s">
        <v>50</v>
      </c>
      <c r="L4583" s="13" t="s">
        <v>467</v>
      </c>
      <c r="M4583" s="13" t="s">
        <v>43027</v>
      </c>
      <c r="N4583" s="13" t="s">
        <v>1451</v>
      </c>
      <c r="O4583" s="13" t="s">
        <v>43028</v>
      </c>
      <c r="P4583" s="11">
        <v>22911</v>
      </c>
      <c r="Q4583" s="13" t="s">
        <v>135</v>
      </c>
      <c r="R4583" s="33" t="s">
        <v>43026</v>
      </c>
      <c r="S4583" s="33" t="s">
        <v>43029</v>
      </c>
      <c r="T4583" s="13" t="s">
        <v>43030</v>
      </c>
      <c r="U4583" s="13" t="s">
        <v>50</v>
      </c>
      <c r="V4583" s="13">
        <v>775000</v>
      </c>
      <c r="W4583" s="13" t="s">
        <v>1456</v>
      </c>
      <c r="X4583" s="13">
        <v>861766</v>
      </c>
      <c r="Y4583" s="13" t="s">
        <v>467</v>
      </c>
      <c r="Z4583" s="13">
        <v>4</v>
      </c>
      <c r="AA4583" s="13">
        <v>775000</v>
      </c>
      <c r="AB4583" s="13" t="s">
        <v>1456</v>
      </c>
      <c r="AC4583" s="13">
        <v>861766</v>
      </c>
      <c r="AD4583" s="13" t="s">
        <v>467</v>
      </c>
      <c r="AE4583" s="13">
        <v>915000</v>
      </c>
      <c r="AF4583" s="13" t="s">
        <v>1456</v>
      </c>
      <c r="AG4583" s="13">
        <v>1017790</v>
      </c>
      <c r="AH4583" s="13">
        <v>1025000</v>
      </c>
      <c r="AI4583" s="13" t="s">
        <v>1456</v>
      </c>
      <c r="AJ4583" s="13">
        <v>1134744</v>
      </c>
      <c r="AK4583" s="13" t="s">
        <v>43031</v>
      </c>
      <c r="AL4583" s="13" t="s">
        <v>50</v>
      </c>
      <c r="AM4583" s="13" t="s">
        <v>43032</v>
      </c>
      <c r="AN4583" s="13" t="s">
        <v>66</v>
      </c>
      <c r="AO4583" s="13" t="s">
        <v>43033</v>
      </c>
      <c r="AP4583" s="14" t="s">
        <v>43034</v>
      </c>
      <c r="AQ4583" s="13" t="s">
        <v>50</v>
      </c>
      <c r="AR4583" s="13" t="s">
        <v>50</v>
      </c>
    </row>
    <row r="4584" spans="1:44" ht="15" thickBot="1">
      <c r="A4584" s="4" t="s">
        <v>43035</v>
      </c>
      <c r="B4584" s="7" t="s">
        <v>50</v>
      </c>
      <c r="C4584" s="6">
        <v>43831</v>
      </c>
      <c r="D4584" s="7" t="s">
        <v>45</v>
      </c>
      <c r="E4584" s="7" t="s">
        <v>46</v>
      </c>
      <c r="F4584" s="7" t="s">
        <v>70</v>
      </c>
      <c r="G4584" s="7" t="s">
        <v>48</v>
      </c>
      <c r="H4584" s="7" t="s">
        <v>50</v>
      </c>
      <c r="I4584" s="7" t="s">
        <v>50</v>
      </c>
      <c r="J4584" s="6">
        <v>45475</v>
      </c>
      <c r="K4584" s="7" t="s">
        <v>89</v>
      </c>
      <c r="L4584" s="7" t="s">
        <v>52</v>
      </c>
      <c r="M4584" s="7" t="s">
        <v>43036</v>
      </c>
      <c r="N4584" s="7" t="s">
        <v>7606</v>
      </c>
      <c r="O4584" s="7" t="s">
        <v>43037</v>
      </c>
      <c r="P4584" s="5">
        <v>23179</v>
      </c>
      <c r="Q4584" s="7" t="s">
        <v>77</v>
      </c>
      <c r="R4584" s="34" t="s">
        <v>43038</v>
      </c>
      <c r="S4584" s="34" t="s">
        <v>43039</v>
      </c>
      <c r="T4584" s="7" t="s">
        <v>50</v>
      </c>
      <c r="U4584" s="7">
        <f>1-888-724-7123</f>
        <v>-8734</v>
      </c>
      <c r="V4584" s="7">
        <v>225000</v>
      </c>
      <c r="W4584" s="7" t="s">
        <v>60</v>
      </c>
      <c r="X4584" s="7">
        <v>225000</v>
      </c>
      <c r="Y4584" s="7" t="s">
        <v>50</v>
      </c>
      <c r="Z4584" s="7">
        <v>1</v>
      </c>
      <c r="AA4584" s="7" t="s">
        <v>50</v>
      </c>
      <c r="AB4584" s="7" t="s">
        <v>50</v>
      </c>
      <c r="AC4584" s="7" t="s">
        <v>50</v>
      </c>
      <c r="AD4584" s="7" t="s">
        <v>50</v>
      </c>
      <c r="AE4584" s="7" t="s">
        <v>50</v>
      </c>
      <c r="AF4584" s="7" t="s">
        <v>50</v>
      </c>
      <c r="AG4584" s="7" t="s">
        <v>50</v>
      </c>
      <c r="AH4584" s="7">
        <v>225000</v>
      </c>
      <c r="AI4584" s="7" t="s">
        <v>60</v>
      </c>
      <c r="AJ4584" s="7">
        <v>225000</v>
      </c>
      <c r="AK4584" s="7" t="s">
        <v>43040</v>
      </c>
      <c r="AL4584" s="7" t="s">
        <v>50</v>
      </c>
      <c r="AM4584" s="7" t="s">
        <v>43041</v>
      </c>
      <c r="AN4584" s="7" t="s">
        <v>66</v>
      </c>
      <c r="AO4584" s="7" t="s">
        <v>43042</v>
      </c>
      <c r="AP4584" s="7" t="s">
        <v>50</v>
      </c>
      <c r="AQ4584" s="22" t="s">
        <v>43043</v>
      </c>
      <c r="AR4584" s="7" t="s">
        <v>50</v>
      </c>
    </row>
    <row r="4585" spans="1:44" ht="15" thickBot="1">
      <c r="A4585" s="10" t="s">
        <v>43044</v>
      </c>
      <c r="B4585" s="13" t="s">
        <v>50</v>
      </c>
      <c r="C4585" s="12">
        <v>42005</v>
      </c>
      <c r="D4585" s="13" t="s">
        <v>45</v>
      </c>
      <c r="E4585" s="13" t="s">
        <v>46</v>
      </c>
      <c r="F4585" s="13" t="s">
        <v>70</v>
      </c>
      <c r="G4585" s="13" t="s">
        <v>87</v>
      </c>
      <c r="H4585" s="13" t="s">
        <v>50</v>
      </c>
      <c r="I4585" s="13" t="s">
        <v>50</v>
      </c>
      <c r="J4585" s="12">
        <v>45478</v>
      </c>
      <c r="K4585" s="13" t="s">
        <v>50</v>
      </c>
      <c r="L4585" s="13" t="s">
        <v>178</v>
      </c>
      <c r="M4585" s="13" t="s">
        <v>43045</v>
      </c>
      <c r="N4585" s="13" t="s">
        <v>1266</v>
      </c>
      <c r="O4585" s="13" t="s">
        <v>43046</v>
      </c>
      <c r="P4585" s="11">
        <v>23727</v>
      </c>
      <c r="Q4585" s="13" t="s">
        <v>245</v>
      </c>
      <c r="R4585" s="33" t="s">
        <v>43047</v>
      </c>
      <c r="S4585" s="33" t="s">
        <v>43048</v>
      </c>
      <c r="T4585" s="13" t="s">
        <v>43049</v>
      </c>
      <c r="U4585" s="13" t="s">
        <v>43050</v>
      </c>
      <c r="V4585" s="13" t="s">
        <v>50</v>
      </c>
      <c r="W4585" s="13" t="s">
        <v>50</v>
      </c>
      <c r="X4585" s="13" t="s">
        <v>50</v>
      </c>
      <c r="Y4585" s="13" t="s">
        <v>50</v>
      </c>
      <c r="Z4585" s="13">
        <v>4</v>
      </c>
      <c r="AA4585" s="13" t="s">
        <v>50</v>
      </c>
      <c r="AB4585" s="13" t="s">
        <v>50</v>
      </c>
      <c r="AC4585" s="13" t="s">
        <v>50</v>
      </c>
      <c r="AD4585" s="13" t="s">
        <v>178</v>
      </c>
      <c r="AE4585" s="13">
        <v>103000000</v>
      </c>
      <c r="AF4585" s="13" t="s">
        <v>2056</v>
      </c>
      <c r="AG4585" s="13">
        <v>16268985</v>
      </c>
      <c r="AH4585" s="13">
        <v>103000000</v>
      </c>
      <c r="AI4585" s="13" t="s">
        <v>2056</v>
      </c>
      <c r="AJ4585" s="13">
        <v>16268985</v>
      </c>
      <c r="AK4585" s="13" t="s">
        <v>43051</v>
      </c>
      <c r="AL4585" s="13" t="s">
        <v>50</v>
      </c>
      <c r="AM4585" s="13" t="s">
        <v>43052</v>
      </c>
      <c r="AN4585" s="13" t="s">
        <v>66</v>
      </c>
      <c r="AO4585" s="13" t="s">
        <v>43053</v>
      </c>
      <c r="AP4585" s="21" t="s">
        <v>43054</v>
      </c>
      <c r="AQ4585" s="13" t="s">
        <v>50</v>
      </c>
      <c r="AR4585" s="13" t="s">
        <v>50</v>
      </c>
    </row>
    <row r="4586" spans="1:44" ht="15" thickBot="1">
      <c r="A4586" s="4" t="s">
        <v>43055</v>
      </c>
      <c r="B4586" s="7" t="s">
        <v>50</v>
      </c>
      <c r="C4586" s="6">
        <v>42736</v>
      </c>
      <c r="D4586" s="7" t="s">
        <v>45</v>
      </c>
      <c r="E4586" s="7" t="s">
        <v>46</v>
      </c>
      <c r="F4586" s="7" t="s">
        <v>70</v>
      </c>
      <c r="G4586" s="26" t="s">
        <v>54946</v>
      </c>
      <c r="H4586" s="7" t="s">
        <v>36340</v>
      </c>
      <c r="I4586" s="7" t="s">
        <v>50</v>
      </c>
      <c r="J4586" s="6">
        <v>45482</v>
      </c>
      <c r="K4586" s="7" t="s">
        <v>116</v>
      </c>
      <c r="L4586" s="7" t="s">
        <v>52</v>
      </c>
      <c r="M4586" s="7" t="s">
        <v>10471</v>
      </c>
      <c r="N4586" s="7" t="s">
        <v>987</v>
      </c>
      <c r="O4586" s="7" t="s">
        <v>43056</v>
      </c>
      <c r="P4586" s="5">
        <v>23845</v>
      </c>
      <c r="Q4586" s="7" t="s">
        <v>50</v>
      </c>
      <c r="R4586" s="34" t="s">
        <v>43057</v>
      </c>
      <c r="S4586" s="34" t="s">
        <v>43058</v>
      </c>
      <c r="T4586" s="7" t="s">
        <v>50</v>
      </c>
      <c r="U4586" s="7" t="s">
        <v>50</v>
      </c>
      <c r="V4586" s="7">
        <v>1000000</v>
      </c>
      <c r="W4586" s="7" t="s">
        <v>1085</v>
      </c>
      <c r="X4586" s="7">
        <v>733379</v>
      </c>
      <c r="Y4586" s="7" t="s">
        <v>154</v>
      </c>
      <c r="Z4586" s="7">
        <v>7</v>
      </c>
      <c r="AA4586" s="7">
        <v>79000000</v>
      </c>
      <c r="AB4586" s="7" t="s">
        <v>1085</v>
      </c>
      <c r="AC4586" s="7">
        <v>62251584</v>
      </c>
      <c r="AD4586" s="7" t="s">
        <v>241</v>
      </c>
      <c r="AE4586" s="7">
        <v>65001585</v>
      </c>
      <c r="AF4586" s="7" t="s">
        <v>60</v>
      </c>
      <c r="AG4586" s="7">
        <v>65001585</v>
      </c>
      <c r="AH4586" s="7">
        <v>69734965</v>
      </c>
      <c r="AI4586" s="7" t="s">
        <v>60</v>
      </c>
      <c r="AJ4586" s="7">
        <v>69734965</v>
      </c>
      <c r="AK4586" s="7" t="s">
        <v>43059</v>
      </c>
      <c r="AL4586" s="7" t="s">
        <v>50</v>
      </c>
      <c r="AM4586" s="7" t="s">
        <v>43060</v>
      </c>
      <c r="AN4586" s="7" t="s">
        <v>66</v>
      </c>
      <c r="AO4586" s="7" t="s">
        <v>43061</v>
      </c>
      <c r="AP4586" s="22" t="s">
        <v>43062</v>
      </c>
      <c r="AQ4586" s="7" t="s">
        <v>50</v>
      </c>
      <c r="AR4586" s="7" t="s">
        <v>50</v>
      </c>
    </row>
    <row r="4587" spans="1:44" ht="15" thickBot="1">
      <c r="A4587" s="10" t="s">
        <v>43063</v>
      </c>
      <c r="B4587" s="13" t="s">
        <v>50</v>
      </c>
      <c r="C4587" s="12">
        <v>42370</v>
      </c>
      <c r="D4587" s="13" t="s">
        <v>45</v>
      </c>
      <c r="E4587" s="13" t="s">
        <v>46</v>
      </c>
      <c r="F4587" s="13" t="s">
        <v>47</v>
      </c>
      <c r="G4587" s="26" t="s">
        <v>54946</v>
      </c>
      <c r="H4587" s="13" t="s">
        <v>1998</v>
      </c>
      <c r="I4587" s="13" t="s">
        <v>50</v>
      </c>
      <c r="J4587" s="12">
        <v>45477</v>
      </c>
      <c r="K4587" s="13" t="s">
        <v>116</v>
      </c>
      <c r="L4587" s="13" t="s">
        <v>162</v>
      </c>
      <c r="M4587" s="13" t="s">
        <v>43064</v>
      </c>
      <c r="N4587" s="13" t="s">
        <v>987</v>
      </c>
      <c r="O4587" s="13" t="s">
        <v>43065</v>
      </c>
      <c r="P4587" s="11">
        <v>23871</v>
      </c>
      <c r="Q4587" s="13" t="s">
        <v>50</v>
      </c>
      <c r="R4587" s="33" t="s">
        <v>43066</v>
      </c>
      <c r="S4587" s="33" t="s">
        <v>43067</v>
      </c>
      <c r="T4587" s="13" t="s">
        <v>43068</v>
      </c>
      <c r="U4587" s="13" t="s">
        <v>43069</v>
      </c>
      <c r="V4587" s="13">
        <v>10000000</v>
      </c>
      <c r="W4587" s="13" t="s">
        <v>1085</v>
      </c>
      <c r="X4587" s="13">
        <v>7335896</v>
      </c>
      <c r="Y4587" s="13" t="s">
        <v>61</v>
      </c>
      <c r="Z4587" s="13">
        <v>2</v>
      </c>
      <c r="AA4587" s="13" t="s">
        <v>50</v>
      </c>
      <c r="AB4587" s="13" t="s">
        <v>50</v>
      </c>
      <c r="AC4587" s="13" t="s">
        <v>50</v>
      </c>
      <c r="AD4587" s="13" t="s">
        <v>50</v>
      </c>
      <c r="AE4587" s="13" t="s">
        <v>50</v>
      </c>
      <c r="AF4587" s="13" t="s">
        <v>50</v>
      </c>
      <c r="AG4587" s="13" t="s">
        <v>50</v>
      </c>
      <c r="AH4587" s="13">
        <v>26126000</v>
      </c>
      <c r="AI4587" s="13" t="s">
        <v>1085</v>
      </c>
      <c r="AJ4587" s="13">
        <v>19083975</v>
      </c>
      <c r="AK4587" s="13" t="s">
        <v>50</v>
      </c>
      <c r="AL4587" s="13" t="s">
        <v>50</v>
      </c>
      <c r="AM4587" s="13" t="s">
        <v>43070</v>
      </c>
      <c r="AN4587" s="13" t="s">
        <v>66</v>
      </c>
      <c r="AO4587" s="13" t="s">
        <v>43071</v>
      </c>
      <c r="AP4587" s="21" t="s">
        <v>43072</v>
      </c>
      <c r="AQ4587" s="13" t="s">
        <v>50</v>
      </c>
      <c r="AR4587" s="13" t="s">
        <v>50</v>
      </c>
    </row>
    <row r="4588" spans="1:44" ht="15" thickBot="1">
      <c r="A4588" s="4" t="s">
        <v>43073</v>
      </c>
      <c r="B4588" s="7" t="s">
        <v>50</v>
      </c>
      <c r="C4588" s="6">
        <v>42370</v>
      </c>
      <c r="D4588" s="7" t="s">
        <v>45</v>
      </c>
      <c r="E4588" s="7" t="s">
        <v>46</v>
      </c>
      <c r="F4588" s="7" t="s">
        <v>70</v>
      </c>
      <c r="G4588" s="7" t="s">
        <v>87</v>
      </c>
      <c r="H4588" s="7" t="s">
        <v>50</v>
      </c>
      <c r="I4588" s="7" t="s">
        <v>50</v>
      </c>
      <c r="J4588" s="6">
        <v>45475</v>
      </c>
      <c r="K4588" s="7" t="s">
        <v>50</v>
      </c>
      <c r="L4588" s="7" t="s">
        <v>178</v>
      </c>
      <c r="M4588" s="7" t="s">
        <v>28423</v>
      </c>
      <c r="N4588" s="7" t="s">
        <v>1670</v>
      </c>
      <c r="O4588" s="7" t="s">
        <v>43074</v>
      </c>
      <c r="P4588" s="5">
        <v>24043</v>
      </c>
      <c r="Q4588" s="7" t="s">
        <v>397</v>
      </c>
      <c r="R4588" s="34" t="s">
        <v>43075</v>
      </c>
      <c r="S4588" s="34" t="s">
        <v>43076</v>
      </c>
      <c r="T4588" s="7" t="s">
        <v>43077</v>
      </c>
      <c r="U4588" s="7" t="s">
        <v>43078</v>
      </c>
      <c r="V4588" s="7">
        <v>1200000</v>
      </c>
      <c r="W4588" s="7" t="s">
        <v>60</v>
      </c>
      <c r="X4588" s="7">
        <v>1200000</v>
      </c>
      <c r="Y4588" s="7" t="s">
        <v>50</v>
      </c>
      <c r="Z4588" s="7">
        <v>1</v>
      </c>
      <c r="AA4588" s="7">
        <v>1200000</v>
      </c>
      <c r="AB4588" s="7" t="s">
        <v>60</v>
      </c>
      <c r="AC4588" s="7">
        <v>1200000</v>
      </c>
      <c r="AD4588" s="7" t="s">
        <v>178</v>
      </c>
      <c r="AE4588" s="7">
        <v>1200000</v>
      </c>
      <c r="AF4588" s="7" t="s">
        <v>60</v>
      </c>
      <c r="AG4588" s="7">
        <v>1200000</v>
      </c>
      <c r="AH4588" s="7">
        <v>1200000</v>
      </c>
      <c r="AI4588" s="7" t="s">
        <v>60</v>
      </c>
      <c r="AJ4588" s="7">
        <v>1200000</v>
      </c>
      <c r="AK4588" s="7" t="s">
        <v>43079</v>
      </c>
      <c r="AL4588" s="7" t="s">
        <v>50</v>
      </c>
      <c r="AM4588" s="7" t="s">
        <v>43080</v>
      </c>
      <c r="AN4588" s="7" t="s">
        <v>66</v>
      </c>
      <c r="AO4588" s="7" t="s">
        <v>43081</v>
      </c>
      <c r="AP4588" s="8" t="s">
        <v>43082</v>
      </c>
      <c r="AQ4588" s="7" t="s">
        <v>50</v>
      </c>
      <c r="AR4588" s="7" t="s">
        <v>50</v>
      </c>
    </row>
    <row r="4589" spans="1:44" ht="15" thickBot="1">
      <c r="A4589" s="10" t="s">
        <v>43083</v>
      </c>
      <c r="B4589" s="13" t="s">
        <v>50</v>
      </c>
      <c r="C4589" s="12">
        <v>43466</v>
      </c>
      <c r="D4589" s="13" t="s">
        <v>45</v>
      </c>
      <c r="E4589" s="13" t="s">
        <v>46</v>
      </c>
      <c r="F4589" s="13" t="s">
        <v>70</v>
      </c>
      <c r="G4589" s="27" t="s">
        <v>54945</v>
      </c>
      <c r="H4589" s="13" t="s">
        <v>240</v>
      </c>
      <c r="I4589" s="13" t="s">
        <v>50</v>
      </c>
      <c r="J4589" s="12">
        <v>45482</v>
      </c>
      <c r="K4589" s="13" t="s">
        <v>50</v>
      </c>
      <c r="L4589" s="13" t="s">
        <v>1624</v>
      </c>
      <c r="M4589" s="13" t="s">
        <v>43084</v>
      </c>
      <c r="N4589" s="13" t="s">
        <v>564</v>
      </c>
      <c r="O4589" s="13" t="s">
        <v>43085</v>
      </c>
      <c r="P4589" s="11">
        <v>24106</v>
      </c>
      <c r="Q4589" s="13" t="s">
        <v>566</v>
      </c>
      <c r="R4589" s="33" t="s">
        <v>43086</v>
      </c>
      <c r="S4589" s="33" t="s">
        <v>43087</v>
      </c>
      <c r="T4589" s="13" t="s">
        <v>43088</v>
      </c>
      <c r="U4589" s="13" t="s">
        <v>50</v>
      </c>
      <c r="V4589" s="13">
        <v>1000000</v>
      </c>
      <c r="W4589" s="13" t="s">
        <v>60</v>
      </c>
      <c r="X4589" s="13">
        <v>1000000</v>
      </c>
      <c r="Y4589" s="13" t="s">
        <v>467</v>
      </c>
      <c r="Z4589" s="13">
        <v>2</v>
      </c>
      <c r="AA4589" s="13">
        <v>1000000</v>
      </c>
      <c r="AB4589" s="13" t="s">
        <v>60</v>
      </c>
      <c r="AC4589" s="13">
        <v>1000000</v>
      </c>
      <c r="AD4589" s="13" t="s">
        <v>1624</v>
      </c>
      <c r="AE4589" s="13">
        <v>1100000</v>
      </c>
      <c r="AF4589" s="13" t="s">
        <v>60</v>
      </c>
      <c r="AG4589" s="13">
        <v>1100000</v>
      </c>
      <c r="AH4589" s="13">
        <v>1100000</v>
      </c>
      <c r="AI4589" s="13" t="s">
        <v>60</v>
      </c>
      <c r="AJ4589" s="13">
        <v>1100000</v>
      </c>
      <c r="AK4589" s="13" t="s">
        <v>43089</v>
      </c>
      <c r="AL4589" s="13" t="s">
        <v>50</v>
      </c>
      <c r="AM4589" s="13" t="s">
        <v>43090</v>
      </c>
      <c r="AN4589" s="13" t="s">
        <v>66</v>
      </c>
      <c r="AO4589" s="13" t="s">
        <v>43091</v>
      </c>
      <c r="AP4589" s="14" t="s">
        <v>43092</v>
      </c>
      <c r="AQ4589" s="13" t="s">
        <v>50</v>
      </c>
      <c r="AR4589" s="13" t="s">
        <v>50</v>
      </c>
    </row>
    <row r="4590" spans="1:44" ht="15" thickBot="1">
      <c r="A4590" s="4" t="s">
        <v>43093</v>
      </c>
      <c r="B4590" s="7" t="s">
        <v>50</v>
      </c>
      <c r="C4590" s="6">
        <v>44562</v>
      </c>
      <c r="D4590" s="7" t="s">
        <v>45</v>
      </c>
      <c r="E4590" s="7" t="s">
        <v>46</v>
      </c>
      <c r="F4590" s="7" t="s">
        <v>70</v>
      </c>
      <c r="G4590" s="26" t="s">
        <v>54946</v>
      </c>
      <c r="H4590" s="7" t="s">
        <v>240</v>
      </c>
      <c r="I4590" s="7" t="s">
        <v>50</v>
      </c>
      <c r="J4590" s="6">
        <v>45482</v>
      </c>
      <c r="K4590" s="7" t="s">
        <v>116</v>
      </c>
      <c r="L4590" s="7" t="s">
        <v>241</v>
      </c>
      <c r="M4590" s="7" t="s">
        <v>43094</v>
      </c>
      <c r="N4590" s="7" t="s">
        <v>2137</v>
      </c>
      <c r="O4590" s="7" t="s">
        <v>43095</v>
      </c>
      <c r="P4590" s="5">
        <v>24200</v>
      </c>
      <c r="Q4590" s="7" t="s">
        <v>77</v>
      </c>
      <c r="R4590" s="34" t="s">
        <v>43096</v>
      </c>
      <c r="S4590" s="34" t="s">
        <v>43097</v>
      </c>
      <c r="T4590" s="7" t="s">
        <v>50</v>
      </c>
      <c r="U4590" s="7" t="s">
        <v>50</v>
      </c>
      <c r="V4590" s="7">
        <v>10000000</v>
      </c>
      <c r="W4590" s="7" t="s">
        <v>60</v>
      </c>
      <c r="X4590" s="7">
        <v>10000000</v>
      </c>
      <c r="Y4590" s="7" t="s">
        <v>154</v>
      </c>
      <c r="Z4590" s="7">
        <v>2</v>
      </c>
      <c r="AA4590" s="7">
        <v>10000000</v>
      </c>
      <c r="AB4590" s="7" t="s">
        <v>60</v>
      </c>
      <c r="AC4590" s="7">
        <v>10000000</v>
      </c>
      <c r="AD4590" s="7" t="s">
        <v>241</v>
      </c>
      <c r="AE4590" s="7">
        <v>12750000</v>
      </c>
      <c r="AF4590" s="7" t="s">
        <v>60</v>
      </c>
      <c r="AG4590" s="7">
        <v>12750000</v>
      </c>
      <c r="AH4590" s="7">
        <v>12750000</v>
      </c>
      <c r="AI4590" s="7" t="s">
        <v>60</v>
      </c>
      <c r="AJ4590" s="7">
        <v>12750000</v>
      </c>
      <c r="AK4590" s="7" t="s">
        <v>43098</v>
      </c>
      <c r="AL4590" s="7" t="s">
        <v>50</v>
      </c>
      <c r="AM4590" s="7" t="s">
        <v>43099</v>
      </c>
      <c r="AN4590" s="7" t="s">
        <v>66</v>
      </c>
      <c r="AO4590" s="7" t="s">
        <v>43100</v>
      </c>
      <c r="AP4590" s="8" t="s">
        <v>43101</v>
      </c>
      <c r="AQ4590" s="7" t="s">
        <v>50</v>
      </c>
      <c r="AR4590" s="7" t="s">
        <v>50</v>
      </c>
    </row>
    <row r="4591" spans="1:44" ht="15" thickBot="1">
      <c r="A4591" s="10" t="s">
        <v>43102</v>
      </c>
      <c r="B4591" s="13" t="s">
        <v>50</v>
      </c>
      <c r="C4591" s="12">
        <v>37622</v>
      </c>
      <c r="D4591" s="13" t="s">
        <v>45</v>
      </c>
      <c r="E4591" s="13" t="s">
        <v>46</v>
      </c>
      <c r="F4591" s="13" t="s">
        <v>70</v>
      </c>
      <c r="G4591" s="26" t="s">
        <v>54946</v>
      </c>
      <c r="H4591" s="13" t="s">
        <v>2619</v>
      </c>
      <c r="I4591" s="13" t="s">
        <v>50</v>
      </c>
      <c r="J4591" s="12">
        <v>45475</v>
      </c>
      <c r="K4591" s="13" t="s">
        <v>50</v>
      </c>
      <c r="L4591" s="13" t="s">
        <v>52</v>
      </c>
      <c r="M4591" s="13" t="s">
        <v>8758</v>
      </c>
      <c r="N4591" s="13" t="s">
        <v>43103</v>
      </c>
      <c r="O4591" s="13" t="s">
        <v>43104</v>
      </c>
      <c r="P4591" s="11">
        <v>24290</v>
      </c>
      <c r="Q4591" s="13" t="s">
        <v>105</v>
      </c>
      <c r="R4591" s="33" t="s">
        <v>43105</v>
      </c>
      <c r="S4591" s="33" t="s">
        <v>43106</v>
      </c>
      <c r="T4591" s="13" t="s">
        <v>43107</v>
      </c>
      <c r="U4591" s="13" t="s">
        <v>43108</v>
      </c>
      <c r="V4591" s="13">
        <v>6700000</v>
      </c>
      <c r="W4591" s="13" t="s">
        <v>60</v>
      </c>
      <c r="X4591" s="13">
        <v>6700000</v>
      </c>
      <c r="Y4591" s="13" t="s">
        <v>50</v>
      </c>
      <c r="Z4591" s="13">
        <v>1</v>
      </c>
      <c r="AA4591" s="13" t="s">
        <v>50</v>
      </c>
      <c r="AB4591" s="13" t="s">
        <v>50</v>
      </c>
      <c r="AC4591" s="13" t="s">
        <v>50</v>
      </c>
      <c r="AD4591" s="13" t="s">
        <v>50</v>
      </c>
      <c r="AE4591" s="13" t="s">
        <v>50</v>
      </c>
      <c r="AF4591" s="13" t="s">
        <v>50</v>
      </c>
      <c r="AG4591" s="13" t="s">
        <v>50</v>
      </c>
      <c r="AH4591" s="13">
        <v>6700000</v>
      </c>
      <c r="AI4591" s="13" t="s">
        <v>60</v>
      </c>
      <c r="AJ4591" s="13">
        <v>6700000</v>
      </c>
      <c r="AK4591" s="13" t="s">
        <v>11780</v>
      </c>
      <c r="AL4591" s="13" t="s">
        <v>50</v>
      </c>
      <c r="AM4591" s="13" t="s">
        <v>43109</v>
      </c>
      <c r="AN4591" s="13" t="s">
        <v>66</v>
      </c>
      <c r="AO4591" s="13" t="s">
        <v>43110</v>
      </c>
      <c r="AP4591" s="21" t="s">
        <v>43111</v>
      </c>
      <c r="AQ4591" s="13" t="s">
        <v>50</v>
      </c>
      <c r="AR4591" s="13" t="s">
        <v>50</v>
      </c>
    </row>
    <row r="4592" spans="1:44" ht="15" thickBot="1">
      <c r="A4592" s="4" t="s">
        <v>43112</v>
      </c>
      <c r="B4592" s="7" t="s">
        <v>50</v>
      </c>
      <c r="C4592" s="6">
        <v>32509</v>
      </c>
      <c r="D4592" s="7" t="s">
        <v>45</v>
      </c>
      <c r="E4592" s="7" t="s">
        <v>46</v>
      </c>
      <c r="F4592" s="7" t="s">
        <v>70</v>
      </c>
      <c r="G4592" s="7" t="s">
        <v>176</v>
      </c>
      <c r="H4592" s="7" t="s">
        <v>997</v>
      </c>
      <c r="I4592" s="7" t="s">
        <v>50</v>
      </c>
      <c r="J4592" s="6">
        <v>45476</v>
      </c>
      <c r="K4592" s="7" t="s">
        <v>50</v>
      </c>
      <c r="L4592" s="7" t="s">
        <v>131</v>
      </c>
      <c r="M4592" s="7" t="s">
        <v>43113</v>
      </c>
      <c r="N4592" s="7" t="s">
        <v>43114</v>
      </c>
      <c r="O4592" s="7" t="s">
        <v>43115</v>
      </c>
      <c r="P4592" s="5">
        <v>24419</v>
      </c>
      <c r="Q4592" s="7" t="s">
        <v>135</v>
      </c>
      <c r="R4592" s="34" t="s">
        <v>43116</v>
      </c>
      <c r="S4592" s="34" t="s">
        <v>43117</v>
      </c>
      <c r="T4592" s="7" t="s">
        <v>50</v>
      </c>
      <c r="U4592" s="7" t="s">
        <v>43118</v>
      </c>
      <c r="V4592" s="7">
        <v>11300000</v>
      </c>
      <c r="W4592" s="7" t="s">
        <v>139</v>
      </c>
      <c r="X4592" s="7">
        <v>14336662</v>
      </c>
      <c r="Y4592" s="7" t="s">
        <v>50</v>
      </c>
      <c r="Z4592" s="7">
        <v>1</v>
      </c>
      <c r="AA4592" s="7" t="s">
        <v>50</v>
      </c>
      <c r="AB4592" s="7" t="s">
        <v>50</v>
      </c>
      <c r="AC4592" s="7" t="s">
        <v>50</v>
      </c>
      <c r="AD4592" s="7" t="s">
        <v>50</v>
      </c>
      <c r="AE4592" s="7" t="s">
        <v>50</v>
      </c>
      <c r="AF4592" s="7" t="s">
        <v>50</v>
      </c>
      <c r="AG4592" s="7" t="s">
        <v>50</v>
      </c>
      <c r="AH4592" s="7">
        <v>11300000</v>
      </c>
      <c r="AI4592" s="7" t="s">
        <v>139</v>
      </c>
      <c r="AJ4592" s="7">
        <v>14336663</v>
      </c>
      <c r="AK4592" s="7" t="s">
        <v>43119</v>
      </c>
      <c r="AL4592" s="7" t="s">
        <v>50</v>
      </c>
      <c r="AM4592" s="7" t="s">
        <v>43120</v>
      </c>
      <c r="AN4592" s="7" t="s">
        <v>798</v>
      </c>
      <c r="AO4592" s="7" t="s">
        <v>43121</v>
      </c>
      <c r="AP4592" s="22" t="s">
        <v>43122</v>
      </c>
      <c r="AQ4592" s="7" t="s">
        <v>50</v>
      </c>
      <c r="AR4592" s="7" t="s">
        <v>50</v>
      </c>
    </row>
    <row r="4593" spans="1:44" ht="15" thickBot="1">
      <c r="A4593" s="10" t="s">
        <v>43123</v>
      </c>
      <c r="B4593" s="13" t="s">
        <v>50</v>
      </c>
      <c r="C4593" s="12">
        <v>39783</v>
      </c>
      <c r="D4593" s="13" t="s">
        <v>45</v>
      </c>
      <c r="E4593" s="13" t="s">
        <v>46</v>
      </c>
      <c r="F4593" s="13" t="s">
        <v>47</v>
      </c>
      <c r="G4593" s="13" t="s">
        <v>114</v>
      </c>
      <c r="H4593" s="13" t="s">
        <v>49</v>
      </c>
      <c r="I4593" s="13" t="s">
        <v>50</v>
      </c>
      <c r="J4593" s="12">
        <v>45482</v>
      </c>
      <c r="K4593" s="13" t="s">
        <v>191</v>
      </c>
      <c r="L4593" s="13" t="s">
        <v>131</v>
      </c>
      <c r="M4593" s="13" t="s">
        <v>43124</v>
      </c>
      <c r="N4593" s="13" t="s">
        <v>43125</v>
      </c>
      <c r="O4593" s="13" t="s">
        <v>43126</v>
      </c>
      <c r="P4593" s="11">
        <v>24621</v>
      </c>
      <c r="Q4593" s="13" t="s">
        <v>135</v>
      </c>
      <c r="R4593" s="33" t="s">
        <v>43127</v>
      </c>
      <c r="S4593" s="33" t="s">
        <v>43128</v>
      </c>
      <c r="T4593" s="13" t="s">
        <v>43129</v>
      </c>
      <c r="U4593" s="13" t="s">
        <v>43130</v>
      </c>
      <c r="V4593" s="13">
        <v>47000000</v>
      </c>
      <c r="W4593" s="13" t="s">
        <v>139</v>
      </c>
      <c r="X4593" s="13">
        <v>60102686</v>
      </c>
      <c r="Y4593" s="13" t="s">
        <v>171</v>
      </c>
      <c r="Z4593" s="13">
        <v>5</v>
      </c>
      <c r="AA4593" s="13">
        <v>300000</v>
      </c>
      <c r="AB4593" s="13" t="s">
        <v>209</v>
      </c>
      <c r="AC4593" s="13">
        <v>339571</v>
      </c>
      <c r="AD4593" s="13" t="s">
        <v>178</v>
      </c>
      <c r="AE4593" s="13">
        <v>10339572</v>
      </c>
      <c r="AF4593" s="13" t="s">
        <v>60</v>
      </c>
      <c r="AG4593" s="13">
        <v>10339572</v>
      </c>
      <c r="AH4593" s="13">
        <v>70442258</v>
      </c>
      <c r="AI4593" s="13" t="s">
        <v>60</v>
      </c>
      <c r="AJ4593" s="13">
        <v>70442258</v>
      </c>
      <c r="AK4593" s="13" t="s">
        <v>43131</v>
      </c>
      <c r="AL4593" s="13" t="s">
        <v>50</v>
      </c>
      <c r="AM4593" s="13" t="s">
        <v>43132</v>
      </c>
      <c r="AN4593" s="13" t="s">
        <v>66</v>
      </c>
      <c r="AO4593" s="13" t="s">
        <v>43133</v>
      </c>
      <c r="AP4593" s="21" t="s">
        <v>43134</v>
      </c>
      <c r="AQ4593" s="13" t="s">
        <v>50</v>
      </c>
      <c r="AR4593" s="13" t="s">
        <v>50</v>
      </c>
    </row>
    <row r="4594" spans="1:44" ht="15" thickBot="1">
      <c r="A4594" s="4" t="s">
        <v>43135</v>
      </c>
      <c r="B4594" s="7" t="s">
        <v>50</v>
      </c>
      <c r="C4594" s="6">
        <v>45065</v>
      </c>
      <c r="D4594" s="7" t="s">
        <v>45</v>
      </c>
      <c r="E4594" s="7" t="s">
        <v>46</v>
      </c>
      <c r="F4594" s="7" t="s">
        <v>70</v>
      </c>
      <c r="G4594" s="27" t="s">
        <v>54945</v>
      </c>
      <c r="H4594" s="7" t="s">
        <v>50</v>
      </c>
      <c r="I4594" s="7" t="s">
        <v>50</v>
      </c>
      <c r="J4594" s="6">
        <v>45482</v>
      </c>
      <c r="K4594" s="7" t="s">
        <v>50</v>
      </c>
      <c r="L4594" s="7" t="s">
        <v>467</v>
      </c>
      <c r="M4594" s="7" t="s">
        <v>43136</v>
      </c>
      <c r="N4594" s="7" t="s">
        <v>133</v>
      </c>
      <c r="O4594" s="7" t="s">
        <v>43137</v>
      </c>
      <c r="P4594" s="5">
        <v>24707</v>
      </c>
      <c r="Q4594" s="7" t="s">
        <v>135</v>
      </c>
      <c r="R4594" s="34" t="s">
        <v>43138</v>
      </c>
      <c r="S4594" s="34" t="s">
        <v>43139</v>
      </c>
      <c r="T4594" s="7" t="s">
        <v>43140</v>
      </c>
      <c r="U4594" s="7" t="s">
        <v>50</v>
      </c>
      <c r="V4594" s="7">
        <v>1100000</v>
      </c>
      <c r="W4594" s="7" t="s">
        <v>139</v>
      </c>
      <c r="X4594" s="7">
        <v>1408367</v>
      </c>
      <c r="Y4594" s="7" t="s">
        <v>467</v>
      </c>
      <c r="Z4594" s="7">
        <v>1</v>
      </c>
      <c r="AA4594" s="7">
        <v>1100000</v>
      </c>
      <c r="AB4594" s="7" t="s">
        <v>139</v>
      </c>
      <c r="AC4594" s="7">
        <v>1408367</v>
      </c>
      <c r="AD4594" s="7" t="s">
        <v>467</v>
      </c>
      <c r="AE4594" s="7">
        <v>1100000</v>
      </c>
      <c r="AF4594" s="7" t="s">
        <v>139</v>
      </c>
      <c r="AG4594" s="7">
        <v>1408368</v>
      </c>
      <c r="AH4594" s="7">
        <v>1100000</v>
      </c>
      <c r="AI4594" s="7" t="s">
        <v>139</v>
      </c>
      <c r="AJ4594" s="7">
        <v>1408368</v>
      </c>
      <c r="AK4594" s="7" t="s">
        <v>43141</v>
      </c>
      <c r="AL4594" s="7" t="s">
        <v>50</v>
      </c>
      <c r="AM4594" s="7" t="s">
        <v>43142</v>
      </c>
      <c r="AN4594" s="7" t="s">
        <v>66</v>
      </c>
      <c r="AO4594" s="7" t="s">
        <v>43140</v>
      </c>
      <c r="AP4594" s="8" t="s">
        <v>43143</v>
      </c>
      <c r="AQ4594" s="7" t="s">
        <v>50</v>
      </c>
      <c r="AR4594" s="7" t="s">
        <v>50</v>
      </c>
    </row>
    <row r="4595" spans="1:44" ht="15" thickBot="1">
      <c r="A4595" s="10" t="s">
        <v>43144</v>
      </c>
      <c r="B4595" s="13" t="s">
        <v>50</v>
      </c>
      <c r="C4595" s="12">
        <v>37622</v>
      </c>
      <c r="D4595" s="13" t="s">
        <v>45</v>
      </c>
      <c r="E4595" s="13" t="s">
        <v>46</v>
      </c>
      <c r="F4595" s="13" t="s">
        <v>70</v>
      </c>
      <c r="G4595" s="26" t="s">
        <v>54946</v>
      </c>
      <c r="H4595" s="13" t="s">
        <v>43145</v>
      </c>
      <c r="I4595" s="13" t="s">
        <v>50</v>
      </c>
      <c r="J4595" s="12">
        <v>45475</v>
      </c>
      <c r="K4595" s="13" t="s">
        <v>116</v>
      </c>
      <c r="L4595" s="13" t="s">
        <v>131</v>
      </c>
      <c r="M4595" s="13" t="s">
        <v>43146</v>
      </c>
      <c r="N4595" s="13" t="s">
        <v>43147</v>
      </c>
      <c r="O4595" s="13" t="s">
        <v>43148</v>
      </c>
      <c r="P4595" s="11">
        <v>24717</v>
      </c>
      <c r="Q4595" s="13" t="s">
        <v>93</v>
      </c>
      <c r="R4595" s="33" t="s">
        <v>43149</v>
      </c>
      <c r="S4595" s="33" t="s">
        <v>43150</v>
      </c>
      <c r="T4595" s="13" t="s">
        <v>43151</v>
      </c>
      <c r="U4595" s="13" t="s">
        <v>43152</v>
      </c>
      <c r="V4595" s="13">
        <v>45000</v>
      </c>
      <c r="W4595" s="13" t="s">
        <v>60</v>
      </c>
      <c r="X4595" s="13">
        <v>45000</v>
      </c>
      <c r="Y4595" s="13" t="s">
        <v>50</v>
      </c>
      <c r="Z4595" s="13">
        <v>7</v>
      </c>
      <c r="AA4595" s="13">
        <v>2516000</v>
      </c>
      <c r="AB4595" s="13" t="s">
        <v>60</v>
      </c>
      <c r="AC4595" s="13">
        <v>2516000</v>
      </c>
      <c r="AD4595" s="13" t="s">
        <v>178</v>
      </c>
      <c r="AE4595" s="13">
        <v>4261549</v>
      </c>
      <c r="AF4595" s="13" t="s">
        <v>60</v>
      </c>
      <c r="AG4595" s="13">
        <v>4261549</v>
      </c>
      <c r="AH4595" s="13">
        <v>5234049</v>
      </c>
      <c r="AI4595" s="13" t="s">
        <v>60</v>
      </c>
      <c r="AJ4595" s="13">
        <v>5234049</v>
      </c>
      <c r="AK4595" s="13" t="s">
        <v>50</v>
      </c>
      <c r="AL4595" s="13" t="s">
        <v>50</v>
      </c>
      <c r="AM4595" s="13" t="s">
        <v>43153</v>
      </c>
      <c r="AN4595" s="13" t="s">
        <v>66</v>
      </c>
      <c r="AO4595" s="13" t="s">
        <v>43154</v>
      </c>
      <c r="AP4595" s="14" t="s">
        <v>43155</v>
      </c>
      <c r="AQ4595" s="13" t="s">
        <v>50</v>
      </c>
      <c r="AR4595" s="13" t="s">
        <v>50</v>
      </c>
    </row>
    <row r="4596" spans="1:44" ht="15" thickBot="1">
      <c r="A4596" s="4" t="s">
        <v>43156</v>
      </c>
      <c r="B4596" s="7" t="s">
        <v>50</v>
      </c>
      <c r="C4596" s="6">
        <v>43466</v>
      </c>
      <c r="D4596" s="7" t="s">
        <v>45</v>
      </c>
      <c r="E4596" s="7" t="s">
        <v>46</v>
      </c>
      <c r="F4596" s="7" t="s">
        <v>70</v>
      </c>
      <c r="G4596" s="27" t="s">
        <v>54945</v>
      </c>
      <c r="H4596" s="7" t="s">
        <v>50</v>
      </c>
      <c r="I4596" s="7" t="s">
        <v>50</v>
      </c>
      <c r="J4596" s="6">
        <v>45476</v>
      </c>
      <c r="K4596" s="7" t="s">
        <v>50</v>
      </c>
      <c r="L4596" s="7" t="s">
        <v>241</v>
      </c>
      <c r="M4596" s="7" t="s">
        <v>43157</v>
      </c>
      <c r="N4596" s="7" t="s">
        <v>43158</v>
      </c>
      <c r="O4596" s="7" t="s">
        <v>43159</v>
      </c>
      <c r="P4596" s="5">
        <v>24786</v>
      </c>
      <c r="Q4596" s="7" t="s">
        <v>360</v>
      </c>
      <c r="R4596" s="34" t="s">
        <v>43160</v>
      </c>
      <c r="S4596" s="34" t="s">
        <v>43161</v>
      </c>
      <c r="T4596" s="7" t="s">
        <v>43162</v>
      </c>
      <c r="U4596" s="7" t="s">
        <v>43163</v>
      </c>
      <c r="V4596" s="7">
        <v>6700000</v>
      </c>
      <c r="W4596" s="7" t="s">
        <v>209</v>
      </c>
      <c r="X4596" s="7">
        <v>7198511</v>
      </c>
      <c r="Y4596" s="7" t="s">
        <v>154</v>
      </c>
      <c r="Z4596" s="7">
        <v>2</v>
      </c>
      <c r="AA4596" s="7">
        <v>6700000</v>
      </c>
      <c r="AB4596" s="7" t="s">
        <v>209</v>
      </c>
      <c r="AC4596" s="7">
        <v>7198511</v>
      </c>
      <c r="AD4596" s="7" t="s">
        <v>241</v>
      </c>
      <c r="AE4596" s="7">
        <v>9200000</v>
      </c>
      <c r="AF4596" s="7" t="s">
        <v>209</v>
      </c>
      <c r="AG4596" s="7">
        <v>10031016</v>
      </c>
      <c r="AH4596" s="7">
        <v>9200000</v>
      </c>
      <c r="AI4596" s="7" t="s">
        <v>209</v>
      </c>
      <c r="AJ4596" s="7">
        <v>10031016</v>
      </c>
      <c r="AK4596" s="7" t="s">
        <v>50</v>
      </c>
      <c r="AL4596" s="7" t="s">
        <v>50</v>
      </c>
      <c r="AM4596" s="7" t="s">
        <v>43164</v>
      </c>
      <c r="AN4596" s="7" t="s">
        <v>66</v>
      </c>
      <c r="AO4596" s="7" t="s">
        <v>43162</v>
      </c>
      <c r="AP4596" s="8" t="s">
        <v>43165</v>
      </c>
      <c r="AQ4596" s="7" t="s">
        <v>50</v>
      </c>
      <c r="AR4596" s="7" t="s">
        <v>50</v>
      </c>
    </row>
    <row r="4597" spans="1:44" ht="15" thickBot="1">
      <c r="A4597" s="10" t="s">
        <v>43166</v>
      </c>
      <c r="B4597" s="13" t="s">
        <v>50</v>
      </c>
      <c r="C4597" s="12">
        <v>43831</v>
      </c>
      <c r="D4597" s="13" t="s">
        <v>45</v>
      </c>
      <c r="E4597" s="13" t="s">
        <v>46</v>
      </c>
      <c r="F4597" s="13" t="s">
        <v>70</v>
      </c>
      <c r="G4597" s="26" t="s">
        <v>54946</v>
      </c>
      <c r="H4597" s="13" t="s">
        <v>50</v>
      </c>
      <c r="I4597" s="13" t="s">
        <v>50</v>
      </c>
      <c r="J4597" s="12">
        <v>45481</v>
      </c>
      <c r="K4597" s="13" t="s">
        <v>50</v>
      </c>
      <c r="L4597" s="13" t="s">
        <v>241</v>
      </c>
      <c r="M4597" s="13" t="s">
        <v>43167</v>
      </c>
      <c r="N4597" s="13" t="s">
        <v>4607</v>
      </c>
      <c r="O4597" s="13" t="s">
        <v>43168</v>
      </c>
      <c r="P4597" s="11">
        <v>25418</v>
      </c>
      <c r="Q4597" s="13" t="s">
        <v>245</v>
      </c>
      <c r="R4597" s="33" t="s">
        <v>43169</v>
      </c>
      <c r="S4597" s="33" t="s">
        <v>43170</v>
      </c>
      <c r="T4597" s="13" t="s">
        <v>43171</v>
      </c>
      <c r="U4597" s="13" t="s">
        <v>43172</v>
      </c>
      <c r="V4597" s="13">
        <v>100000000</v>
      </c>
      <c r="W4597" s="13" t="s">
        <v>2056</v>
      </c>
      <c r="X4597" s="13">
        <v>13755915</v>
      </c>
      <c r="Y4597" s="13" t="s">
        <v>154</v>
      </c>
      <c r="Z4597" s="13">
        <v>2</v>
      </c>
      <c r="AA4597" s="13">
        <v>100000000</v>
      </c>
      <c r="AB4597" s="13" t="s">
        <v>2056</v>
      </c>
      <c r="AC4597" s="13">
        <v>13755915</v>
      </c>
      <c r="AD4597" s="13" t="s">
        <v>241</v>
      </c>
      <c r="AE4597" s="13">
        <v>100000000</v>
      </c>
      <c r="AF4597" s="13" t="s">
        <v>2056</v>
      </c>
      <c r="AG4597" s="13">
        <v>13755915</v>
      </c>
      <c r="AH4597" s="13">
        <v>100000000</v>
      </c>
      <c r="AI4597" s="13" t="s">
        <v>2056</v>
      </c>
      <c r="AJ4597" s="13">
        <v>13755915</v>
      </c>
      <c r="AK4597" s="13" t="s">
        <v>43173</v>
      </c>
      <c r="AL4597" s="13" t="s">
        <v>50</v>
      </c>
      <c r="AM4597" s="13" t="s">
        <v>43174</v>
      </c>
      <c r="AN4597" s="13" t="s">
        <v>66</v>
      </c>
      <c r="AO4597" s="13" t="s">
        <v>43175</v>
      </c>
      <c r="AP4597" s="21" t="s">
        <v>43176</v>
      </c>
      <c r="AQ4597" s="13" t="s">
        <v>50</v>
      </c>
      <c r="AR4597" s="13" t="s">
        <v>50</v>
      </c>
    </row>
    <row r="4598" spans="1:44" ht="15" thickBot="1">
      <c r="A4598" s="4" t="s">
        <v>43177</v>
      </c>
      <c r="B4598" s="7" t="s">
        <v>50</v>
      </c>
      <c r="C4598" s="6">
        <v>35796</v>
      </c>
      <c r="D4598" s="7" t="s">
        <v>45</v>
      </c>
      <c r="E4598" s="7" t="s">
        <v>46</v>
      </c>
      <c r="F4598" s="7" t="s">
        <v>70</v>
      </c>
      <c r="G4598" s="7" t="s">
        <v>71</v>
      </c>
      <c r="H4598" s="7" t="s">
        <v>7176</v>
      </c>
      <c r="I4598" s="7" t="s">
        <v>50</v>
      </c>
      <c r="J4598" s="6">
        <v>45474</v>
      </c>
      <c r="K4598" s="7" t="s">
        <v>72</v>
      </c>
      <c r="L4598" s="7" t="s">
        <v>131</v>
      </c>
      <c r="M4598" s="7" t="s">
        <v>43178</v>
      </c>
      <c r="N4598" s="7" t="s">
        <v>43179</v>
      </c>
      <c r="O4598" s="7" t="s">
        <v>43180</v>
      </c>
      <c r="P4598" s="5">
        <v>25727</v>
      </c>
      <c r="Q4598" s="7" t="s">
        <v>1783</v>
      </c>
      <c r="R4598" s="34" t="s">
        <v>43181</v>
      </c>
      <c r="S4598" s="34" t="s">
        <v>43182</v>
      </c>
      <c r="T4598" s="7" t="s">
        <v>43183</v>
      </c>
      <c r="U4598" s="7" t="s">
        <v>43184</v>
      </c>
      <c r="V4598" s="7">
        <v>550000000</v>
      </c>
      <c r="W4598" s="7" t="s">
        <v>3374</v>
      </c>
      <c r="X4598" s="7">
        <v>11503051</v>
      </c>
      <c r="Y4598" s="7" t="s">
        <v>50</v>
      </c>
      <c r="Z4598" s="7">
        <v>1</v>
      </c>
      <c r="AA4598" s="7" t="s">
        <v>50</v>
      </c>
      <c r="AB4598" s="7" t="s">
        <v>50</v>
      </c>
      <c r="AC4598" s="7" t="s">
        <v>50</v>
      </c>
      <c r="AD4598" s="7" t="s">
        <v>50</v>
      </c>
      <c r="AE4598" s="7" t="s">
        <v>50</v>
      </c>
      <c r="AF4598" s="7" t="s">
        <v>50</v>
      </c>
      <c r="AG4598" s="7" t="s">
        <v>50</v>
      </c>
      <c r="AH4598" s="7">
        <v>550000000</v>
      </c>
      <c r="AI4598" s="7" t="s">
        <v>3374</v>
      </c>
      <c r="AJ4598" s="7">
        <v>11503051</v>
      </c>
      <c r="AK4598" s="7" t="s">
        <v>43185</v>
      </c>
      <c r="AL4598" s="7" t="s">
        <v>50</v>
      </c>
      <c r="AM4598" s="7" t="s">
        <v>43186</v>
      </c>
      <c r="AN4598" s="7" t="s">
        <v>66</v>
      </c>
      <c r="AO4598" s="7" t="s">
        <v>43187</v>
      </c>
      <c r="AP4598" s="22" t="s">
        <v>43188</v>
      </c>
      <c r="AQ4598" s="7" t="s">
        <v>50</v>
      </c>
      <c r="AR4598" s="7" t="s">
        <v>50</v>
      </c>
    </row>
    <row r="4599" spans="1:44" ht="15" thickBot="1">
      <c r="A4599" s="10" t="s">
        <v>43189</v>
      </c>
      <c r="B4599" s="13" t="s">
        <v>50</v>
      </c>
      <c r="C4599" s="12">
        <v>43831</v>
      </c>
      <c r="D4599" s="13" t="s">
        <v>45</v>
      </c>
      <c r="E4599" s="13" t="s">
        <v>46</v>
      </c>
      <c r="F4599" s="13" t="s">
        <v>70</v>
      </c>
      <c r="G4599" s="27" t="s">
        <v>54945</v>
      </c>
      <c r="H4599" s="13" t="s">
        <v>50</v>
      </c>
      <c r="I4599" s="13" t="s">
        <v>50</v>
      </c>
      <c r="J4599" s="12">
        <v>45481</v>
      </c>
      <c r="K4599" s="13" t="s">
        <v>50</v>
      </c>
      <c r="L4599" s="13" t="s">
        <v>1624</v>
      </c>
      <c r="M4599" s="13" t="s">
        <v>43190</v>
      </c>
      <c r="N4599" s="13" t="s">
        <v>133</v>
      </c>
      <c r="O4599" s="13" t="s">
        <v>43191</v>
      </c>
      <c r="P4599" s="11">
        <v>25961</v>
      </c>
      <c r="Q4599" s="13" t="s">
        <v>135</v>
      </c>
      <c r="R4599" s="33" t="s">
        <v>43192</v>
      </c>
      <c r="S4599" s="33" t="s">
        <v>43193</v>
      </c>
      <c r="T4599" s="13" t="s">
        <v>43194</v>
      </c>
      <c r="U4599" s="13" t="s">
        <v>50</v>
      </c>
      <c r="V4599" s="13">
        <v>500000</v>
      </c>
      <c r="W4599" s="13" t="s">
        <v>139</v>
      </c>
      <c r="X4599" s="13">
        <v>640619</v>
      </c>
      <c r="Y4599" s="13" t="s">
        <v>467</v>
      </c>
      <c r="Z4599" s="13">
        <v>3</v>
      </c>
      <c r="AA4599" s="13">
        <v>500000</v>
      </c>
      <c r="AB4599" s="13" t="s">
        <v>139</v>
      </c>
      <c r="AC4599" s="13">
        <v>640619</v>
      </c>
      <c r="AD4599" s="13" t="s">
        <v>1624</v>
      </c>
      <c r="AE4599" s="13">
        <v>530000</v>
      </c>
      <c r="AF4599" s="13" t="s">
        <v>139</v>
      </c>
      <c r="AG4599" s="13">
        <v>681622</v>
      </c>
      <c r="AH4599" s="13">
        <v>530000</v>
      </c>
      <c r="AI4599" s="13" t="s">
        <v>139</v>
      </c>
      <c r="AJ4599" s="13">
        <v>681622</v>
      </c>
      <c r="AK4599" s="13" t="s">
        <v>43195</v>
      </c>
      <c r="AL4599" s="13" t="s">
        <v>50</v>
      </c>
      <c r="AM4599" s="13" t="s">
        <v>43196</v>
      </c>
      <c r="AN4599" s="13" t="s">
        <v>253</v>
      </c>
      <c r="AO4599" s="13" t="s">
        <v>43197</v>
      </c>
      <c r="AP4599" s="21" t="s">
        <v>43198</v>
      </c>
      <c r="AQ4599" s="13" t="s">
        <v>50</v>
      </c>
      <c r="AR4599" s="13" t="s">
        <v>50</v>
      </c>
    </row>
    <row r="4600" spans="1:44" ht="15" thickBot="1">
      <c r="A4600" s="4" t="s">
        <v>43199</v>
      </c>
      <c r="B4600" s="7" t="s">
        <v>50</v>
      </c>
      <c r="C4600" s="6">
        <v>44749</v>
      </c>
      <c r="D4600" s="7" t="s">
        <v>45</v>
      </c>
      <c r="E4600" s="7" t="s">
        <v>46</v>
      </c>
      <c r="F4600" s="7" t="s">
        <v>70</v>
      </c>
      <c r="G4600" s="27" t="s">
        <v>54945</v>
      </c>
      <c r="H4600" s="7" t="s">
        <v>50</v>
      </c>
      <c r="I4600" s="7" t="s">
        <v>50</v>
      </c>
      <c r="J4600" s="6">
        <v>45477</v>
      </c>
      <c r="K4600" s="7" t="s">
        <v>50</v>
      </c>
      <c r="L4600" s="7" t="s">
        <v>467</v>
      </c>
      <c r="M4600" s="7" t="s">
        <v>43200</v>
      </c>
      <c r="N4600" s="7" t="s">
        <v>43201</v>
      </c>
      <c r="O4600" s="7" t="s">
        <v>43202</v>
      </c>
      <c r="P4600" s="5">
        <v>26084</v>
      </c>
      <c r="Q4600" s="7" t="s">
        <v>360</v>
      </c>
      <c r="R4600" s="34" t="s">
        <v>43203</v>
      </c>
      <c r="S4600" s="34" t="s">
        <v>43204</v>
      </c>
      <c r="T4600" s="7" t="s">
        <v>43205</v>
      </c>
      <c r="U4600" s="7">
        <v>33674722096</v>
      </c>
      <c r="V4600" s="7">
        <v>1300000</v>
      </c>
      <c r="W4600" s="7" t="s">
        <v>209</v>
      </c>
      <c r="X4600" s="7">
        <v>1391578</v>
      </c>
      <c r="Y4600" s="7" t="s">
        <v>467</v>
      </c>
      <c r="Z4600" s="7">
        <v>2</v>
      </c>
      <c r="AA4600" s="7">
        <v>1300000</v>
      </c>
      <c r="AB4600" s="7" t="s">
        <v>209</v>
      </c>
      <c r="AC4600" s="7">
        <v>1391578</v>
      </c>
      <c r="AD4600" s="7" t="s">
        <v>467</v>
      </c>
      <c r="AE4600" s="7">
        <v>2041578</v>
      </c>
      <c r="AF4600" s="7" t="s">
        <v>60</v>
      </c>
      <c r="AG4600" s="7">
        <v>2041578</v>
      </c>
      <c r="AH4600" s="7">
        <v>2041578</v>
      </c>
      <c r="AI4600" s="7" t="s">
        <v>60</v>
      </c>
      <c r="AJ4600" s="7">
        <v>2041578</v>
      </c>
      <c r="AK4600" s="7" t="s">
        <v>50</v>
      </c>
      <c r="AL4600" s="7" t="s">
        <v>50</v>
      </c>
      <c r="AM4600" s="7" t="s">
        <v>43206</v>
      </c>
      <c r="AN4600" s="7" t="s">
        <v>66</v>
      </c>
      <c r="AO4600" s="7" t="s">
        <v>43205</v>
      </c>
      <c r="AP4600" s="8" t="s">
        <v>43207</v>
      </c>
      <c r="AQ4600" s="7" t="s">
        <v>50</v>
      </c>
      <c r="AR4600" s="7" t="s">
        <v>50</v>
      </c>
    </row>
    <row r="4601" spans="1:44" ht="15" thickBot="1">
      <c r="A4601" s="10" t="s">
        <v>43208</v>
      </c>
      <c r="B4601" s="13" t="s">
        <v>50</v>
      </c>
      <c r="C4601" s="12">
        <v>45292</v>
      </c>
      <c r="D4601" s="13" t="s">
        <v>45</v>
      </c>
      <c r="E4601" s="13" t="s">
        <v>46</v>
      </c>
      <c r="F4601" s="13" t="s">
        <v>70</v>
      </c>
      <c r="G4601" s="26" t="s">
        <v>54946</v>
      </c>
      <c r="H4601" s="13" t="s">
        <v>50</v>
      </c>
      <c r="I4601" s="13" t="s">
        <v>50</v>
      </c>
      <c r="J4601" s="12">
        <v>45474</v>
      </c>
      <c r="K4601" s="13" t="s">
        <v>50</v>
      </c>
      <c r="L4601" s="13" t="s">
        <v>467</v>
      </c>
      <c r="M4601" s="13" t="s">
        <v>43209</v>
      </c>
      <c r="N4601" s="13" t="s">
        <v>180</v>
      </c>
      <c r="O4601" s="13" t="s">
        <v>43210</v>
      </c>
      <c r="P4601" s="11">
        <v>26249</v>
      </c>
      <c r="Q4601" s="13" t="s">
        <v>120</v>
      </c>
      <c r="R4601" s="33" t="s">
        <v>43211</v>
      </c>
      <c r="S4601" s="33" t="s">
        <v>43212</v>
      </c>
      <c r="T4601" s="13" t="s">
        <v>43213</v>
      </c>
      <c r="U4601" s="13" t="s">
        <v>50</v>
      </c>
      <c r="V4601" s="13">
        <v>2500000</v>
      </c>
      <c r="W4601" s="13" t="s">
        <v>60</v>
      </c>
      <c r="X4601" s="13">
        <v>2500000</v>
      </c>
      <c r="Y4601" s="13" t="s">
        <v>467</v>
      </c>
      <c r="Z4601" s="13">
        <v>1</v>
      </c>
      <c r="AA4601" s="13">
        <v>2500000</v>
      </c>
      <c r="AB4601" s="13" t="s">
        <v>60</v>
      </c>
      <c r="AC4601" s="13">
        <v>2500000</v>
      </c>
      <c r="AD4601" s="13" t="s">
        <v>467</v>
      </c>
      <c r="AE4601" s="13">
        <v>2500000</v>
      </c>
      <c r="AF4601" s="13" t="s">
        <v>60</v>
      </c>
      <c r="AG4601" s="13">
        <v>2500000</v>
      </c>
      <c r="AH4601" s="13">
        <v>2500000</v>
      </c>
      <c r="AI4601" s="13" t="s">
        <v>60</v>
      </c>
      <c r="AJ4601" s="13">
        <v>2500000</v>
      </c>
      <c r="AK4601" s="13" t="s">
        <v>43214</v>
      </c>
      <c r="AL4601" s="13" t="s">
        <v>50</v>
      </c>
      <c r="AM4601" s="13" t="s">
        <v>43215</v>
      </c>
      <c r="AN4601" s="13" t="s">
        <v>253</v>
      </c>
      <c r="AO4601" s="13" t="s">
        <v>50</v>
      </c>
      <c r="AP4601" s="13" t="s">
        <v>50</v>
      </c>
      <c r="AQ4601" s="21" t="s">
        <v>43216</v>
      </c>
      <c r="AR4601" s="13" t="s">
        <v>255</v>
      </c>
    </row>
    <row r="4602" spans="1:44" ht="15" thickBot="1">
      <c r="A4602" s="4" t="s">
        <v>43217</v>
      </c>
      <c r="B4602" s="7" t="s">
        <v>50</v>
      </c>
      <c r="C4602" s="6">
        <v>42628</v>
      </c>
      <c r="D4602" s="7" t="s">
        <v>45</v>
      </c>
      <c r="E4602" s="7" t="s">
        <v>46</v>
      </c>
      <c r="F4602" s="7" t="s">
        <v>70</v>
      </c>
      <c r="G4602" s="27" t="s">
        <v>54945</v>
      </c>
      <c r="H4602" s="7" t="s">
        <v>50</v>
      </c>
      <c r="I4602" s="7" t="s">
        <v>50</v>
      </c>
      <c r="J4602" s="6">
        <v>45476</v>
      </c>
      <c r="K4602" s="7" t="s">
        <v>116</v>
      </c>
      <c r="L4602" s="7" t="s">
        <v>147</v>
      </c>
      <c r="M4602" s="7" t="s">
        <v>43218</v>
      </c>
      <c r="N4602" s="7" t="s">
        <v>1954</v>
      </c>
      <c r="O4602" s="7" t="s">
        <v>43219</v>
      </c>
      <c r="P4602" s="5">
        <v>26461</v>
      </c>
      <c r="Q4602" s="7" t="s">
        <v>245</v>
      </c>
      <c r="R4602" s="34" t="s">
        <v>43220</v>
      </c>
      <c r="S4602" s="31" t="s">
        <v>50</v>
      </c>
      <c r="T4602" s="7" t="s">
        <v>43221</v>
      </c>
      <c r="U4602" s="7" t="s">
        <v>50</v>
      </c>
      <c r="V4602" s="7">
        <v>820000000</v>
      </c>
      <c r="W4602" s="7" t="s">
        <v>1960</v>
      </c>
      <c r="X4602" s="7">
        <v>5073658</v>
      </c>
      <c r="Y4602" s="7" t="s">
        <v>154</v>
      </c>
      <c r="Z4602" s="7">
        <v>3</v>
      </c>
      <c r="AA4602" s="7">
        <v>820000000</v>
      </c>
      <c r="AB4602" s="7" t="s">
        <v>1960</v>
      </c>
      <c r="AC4602" s="7">
        <v>5073658</v>
      </c>
      <c r="AD4602" s="7" t="s">
        <v>147</v>
      </c>
      <c r="AE4602" s="7">
        <v>1270000000</v>
      </c>
      <c r="AF4602" s="7" t="s">
        <v>1960</v>
      </c>
      <c r="AG4602" s="7">
        <v>9349708</v>
      </c>
      <c r="AH4602" s="7">
        <v>1270000000</v>
      </c>
      <c r="AI4602" s="7" t="s">
        <v>1960</v>
      </c>
      <c r="AJ4602" s="7">
        <v>9349708</v>
      </c>
      <c r="AK4602" s="7" t="s">
        <v>50</v>
      </c>
      <c r="AL4602" s="7" t="s">
        <v>50</v>
      </c>
      <c r="AM4602" s="7" t="s">
        <v>43222</v>
      </c>
      <c r="AN4602" s="7" t="s">
        <v>66</v>
      </c>
      <c r="AO4602" s="7" t="s">
        <v>43223</v>
      </c>
      <c r="AP4602" s="7" t="s">
        <v>50</v>
      </c>
      <c r="AQ4602" s="22" t="s">
        <v>43224</v>
      </c>
      <c r="AR4602" s="7" t="s">
        <v>50</v>
      </c>
    </row>
    <row r="4603" spans="1:44" ht="15" thickBot="1">
      <c r="A4603" s="10" t="s">
        <v>43225</v>
      </c>
      <c r="B4603" s="13" t="s">
        <v>50</v>
      </c>
      <c r="C4603" s="12">
        <v>43101</v>
      </c>
      <c r="D4603" s="13" t="s">
        <v>45</v>
      </c>
      <c r="E4603" s="13" t="s">
        <v>46</v>
      </c>
      <c r="F4603" s="13" t="s">
        <v>70</v>
      </c>
      <c r="G4603" s="13" t="s">
        <v>50</v>
      </c>
      <c r="H4603" s="13" t="s">
        <v>50</v>
      </c>
      <c r="I4603" s="13" t="s">
        <v>50</v>
      </c>
      <c r="J4603" s="12">
        <v>45476</v>
      </c>
      <c r="K4603" s="13" t="s">
        <v>50</v>
      </c>
      <c r="L4603" s="13" t="s">
        <v>467</v>
      </c>
      <c r="M4603" s="13" t="s">
        <v>43226</v>
      </c>
      <c r="N4603" s="13" t="s">
        <v>91</v>
      </c>
      <c r="O4603" s="13" t="s">
        <v>43227</v>
      </c>
      <c r="P4603" s="11">
        <v>26544</v>
      </c>
      <c r="Q4603" s="13" t="s">
        <v>93</v>
      </c>
      <c r="R4603" s="33" t="s">
        <v>43228</v>
      </c>
      <c r="S4603" s="30" t="s">
        <v>50</v>
      </c>
      <c r="T4603" s="13" t="s">
        <v>43229</v>
      </c>
      <c r="U4603" s="13" t="s">
        <v>50</v>
      </c>
      <c r="V4603" s="13">
        <v>1104999</v>
      </c>
      <c r="W4603" s="13" t="s">
        <v>60</v>
      </c>
      <c r="X4603" s="13">
        <v>1104999</v>
      </c>
      <c r="Y4603" s="13" t="s">
        <v>467</v>
      </c>
      <c r="Z4603" s="13">
        <v>1</v>
      </c>
      <c r="AA4603" s="13">
        <v>1104999</v>
      </c>
      <c r="AB4603" s="13" t="s">
        <v>60</v>
      </c>
      <c r="AC4603" s="13">
        <v>1104999</v>
      </c>
      <c r="AD4603" s="13" t="s">
        <v>467</v>
      </c>
      <c r="AE4603" s="13">
        <v>1104999</v>
      </c>
      <c r="AF4603" s="13" t="s">
        <v>60</v>
      </c>
      <c r="AG4603" s="13">
        <v>1104999</v>
      </c>
      <c r="AH4603" s="13">
        <v>1104999</v>
      </c>
      <c r="AI4603" s="13" t="s">
        <v>60</v>
      </c>
      <c r="AJ4603" s="13">
        <v>1104999</v>
      </c>
      <c r="AK4603" s="13" t="s">
        <v>50</v>
      </c>
      <c r="AL4603" s="13" t="s">
        <v>50</v>
      </c>
      <c r="AM4603" s="13" t="s">
        <v>43230</v>
      </c>
      <c r="AN4603" s="13" t="s">
        <v>66</v>
      </c>
      <c r="AO4603" s="13" t="s">
        <v>50</v>
      </c>
      <c r="AP4603" s="21" t="s">
        <v>43231</v>
      </c>
      <c r="AQ4603" s="13" t="s">
        <v>50</v>
      </c>
      <c r="AR4603" s="13" t="s">
        <v>255</v>
      </c>
    </row>
    <row r="4604" spans="1:44" ht="15" thickBot="1">
      <c r="A4604" s="4" t="s">
        <v>43232</v>
      </c>
      <c r="B4604" s="7">
        <v>245</v>
      </c>
      <c r="C4604" s="6">
        <v>44562</v>
      </c>
      <c r="D4604" s="7" t="s">
        <v>45</v>
      </c>
      <c r="E4604" s="7" t="s">
        <v>46</v>
      </c>
      <c r="F4604" s="7" t="s">
        <v>47</v>
      </c>
      <c r="G4604" s="27" t="s">
        <v>54945</v>
      </c>
      <c r="H4604" s="7" t="s">
        <v>50</v>
      </c>
      <c r="I4604" s="7" t="s">
        <v>50</v>
      </c>
      <c r="J4604" s="6">
        <v>45476</v>
      </c>
      <c r="K4604" s="7" t="s">
        <v>116</v>
      </c>
      <c r="L4604" s="7" t="s">
        <v>62</v>
      </c>
      <c r="M4604" s="7" t="s">
        <v>43233</v>
      </c>
      <c r="N4604" s="7" t="s">
        <v>987</v>
      </c>
      <c r="O4604" s="7" t="s">
        <v>43234</v>
      </c>
      <c r="P4604" s="5">
        <v>26865</v>
      </c>
      <c r="Q4604" s="7" t="s">
        <v>50</v>
      </c>
      <c r="R4604" s="34" t="s">
        <v>43235</v>
      </c>
      <c r="S4604" s="34" t="s">
        <v>43236</v>
      </c>
      <c r="T4604" s="7" t="s">
        <v>43237</v>
      </c>
      <c r="U4604" s="7" t="s">
        <v>43238</v>
      </c>
      <c r="V4604" s="7">
        <v>2500000</v>
      </c>
      <c r="W4604" s="7" t="s">
        <v>60</v>
      </c>
      <c r="X4604" s="7">
        <v>2500000</v>
      </c>
      <c r="Y4604" s="7" t="s">
        <v>61</v>
      </c>
      <c r="Z4604" s="7">
        <v>3</v>
      </c>
      <c r="AA4604" s="7">
        <v>2500000</v>
      </c>
      <c r="AB4604" s="7" t="s">
        <v>60</v>
      </c>
      <c r="AC4604" s="7">
        <v>2500000</v>
      </c>
      <c r="AD4604" s="7" t="s">
        <v>62</v>
      </c>
      <c r="AE4604" s="7">
        <v>15100404</v>
      </c>
      <c r="AF4604" s="7" t="s">
        <v>60</v>
      </c>
      <c r="AG4604" s="7">
        <v>15100404</v>
      </c>
      <c r="AH4604" s="7">
        <v>15100404</v>
      </c>
      <c r="AI4604" s="7" t="s">
        <v>60</v>
      </c>
      <c r="AJ4604" s="7">
        <v>15100404</v>
      </c>
      <c r="AK4604" s="7" t="s">
        <v>50</v>
      </c>
      <c r="AL4604" s="7" t="s">
        <v>50</v>
      </c>
      <c r="AM4604" s="7" t="s">
        <v>43239</v>
      </c>
      <c r="AN4604" s="7" t="s">
        <v>66</v>
      </c>
      <c r="AO4604" s="7" t="s">
        <v>43240</v>
      </c>
      <c r="AP4604" s="8" t="s">
        <v>43241</v>
      </c>
      <c r="AQ4604" s="7" t="s">
        <v>50</v>
      </c>
      <c r="AR4604" s="7" t="s">
        <v>50</v>
      </c>
    </row>
    <row r="4605" spans="1:44" ht="15" thickBot="1">
      <c r="A4605" s="10" t="s">
        <v>43242</v>
      </c>
      <c r="B4605" s="13" t="s">
        <v>50</v>
      </c>
      <c r="C4605" s="12">
        <v>45299</v>
      </c>
      <c r="D4605" s="13" t="s">
        <v>45</v>
      </c>
      <c r="E4605" s="13" t="s">
        <v>50</v>
      </c>
      <c r="F4605" s="13" t="s">
        <v>70</v>
      </c>
      <c r="G4605" s="26" t="s">
        <v>54946</v>
      </c>
      <c r="H4605" s="13" t="s">
        <v>50</v>
      </c>
      <c r="I4605" s="13" t="s">
        <v>50</v>
      </c>
      <c r="J4605" s="12">
        <v>45475</v>
      </c>
      <c r="K4605" s="13" t="s">
        <v>50</v>
      </c>
      <c r="L4605" s="13" t="s">
        <v>210</v>
      </c>
      <c r="M4605" s="13" t="s">
        <v>21353</v>
      </c>
      <c r="N4605" s="13" t="s">
        <v>50</v>
      </c>
      <c r="O4605" s="13" t="s">
        <v>43243</v>
      </c>
      <c r="P4605" s="11">
        <v>27020</v>
      </c>
      <c r="Q4605" s="13" t="s">
        <v>50</v>
      </c>
      <c r="R4605" s="33" t="s">
        <v>43244</v>
      </c>
      <c r="S4605" s="30" t="s">
        <v>50</v>
      </c>
      <c r="T4605" s="13" t="s">
        <v>43245</v>
      </c>
      <c r="U4605" s="13" t="s">
        <v>43246</v>
      </c>
      <c r="V4605" s="13">
        <v>12695033</v>
      </c>
      <c r="W4605" s="13" t="s">
        <v>16265</v>
      </c>
      <c r="X4605" s="13">
        <v>8552</v>
      </c>
      <c r="Y4605" s="13" t="s">
        <v>50</v>
      </c>
      <c r="Z4605" s="13">
        <v>1</v>
      </c>
      <c r="AA4605" s="13">
        <v>12695033</v>
      </c>
      <c r="AB4605" s="13" t="s">
        <v>16265</v>
      </c>
      <c r="AC4605" s="13">
        <v>8552</v>
      </c>
      <c r="AD4605" s="13" t="s">
        <v>210</v>
      </c>
      <c r="AE4605" s="13">
        <v>12695033</v>
      </c>
      <c r="AF4605" s="13" t="s">
        <v>16265</v>
      </c>
      <c r="AG4605" s="13">
        <v>8553</v>
      </c>
      <c r="AH4605" s="13">
        <v>12695033</v>
      </c>
      <c r="AI4605" s="13" t="s">
        <v>16265</v>
      </c>
      <c r="AJ4605" s="13">
        <v>8553</v>
      </c>
      <c r="AK4605" s="13" t="s">
        <v>50</v>
      </c>
      <c r="AL4605" s="13" t="s">
        <v>50</v>
      </c>
      <c r="AM4605" s="13" t="s">
        <v>43247</v>
      </c>
      <c r="AN4605" s="13" t="s">
        <v>993</v>
      </c>
      <c r="AO4605" s="13" t="s">
        <v>43248</v>
      </c>
      <c r="AP4605" s="13" t="s">
        <v>50</v>
      </c>
      <c r="AQ4605" s="21" t="s">
        <v>43249</v>
      </c>
      <c r="AR4605" s="13" t="s">
        <v>50</v>
      </c>
    </row>
    <row r="4606" spans="1:44" ht="15" thickBot="1">
      <c r="A4606" s="4" t="s">
        <v>43250</v>
      </c>
      <c r="B4606" s="7" t="s">
        <v>50</v>
      </c>
      <c r="C4606" s="6">
        <v>39083</v>
      </c>
      <c r="D4606" s="7" t="s">
        <v>45</v>
      </c>
      <c r="E4606" s="7" t="s">
        <v>46</v>
      </c>
      <c r="F4606" s="7" t="s">
        <v>70</v>
      </c>
      <c r="G4606" s="26" t="s">
        <v>54946</v>
      </c>
      <c r="H4606" s="7" t="s">
        <v>50</v>
      </c>
      <c r="I4606" s="7" t="s">
        <v>50</v>
      </c>
      <c r="J4606" s="6">
        <v>45477</v>
      </c>
      <c r="K4606" s="7" t="s">
        <v>89</v>
      </c>
      <c r="L4606" s="7" t="s">
        <v>178</v>
      </c>
      <c r="M4606" s="7" t="s">
        <v>43251</v>
      </c>
      <c r="N4606" s="7" t="s">
        <v>43252</v>
      </c>
      <c r="O4606" s="7" t="s">
        <v>43253</v>
      </c>
      <c r="P4606" s="5">
        <v>27029</v>
      </c>
      <c r="Q4606" s="7" t="s">
        <v>135</v>
      </c>
      <c r="R4606" s="34" t="s">
        <v>43254</v>
      </c>
      <c r="S4606" s="34" t="s">
        <v>43255</v>
      </c>
      <c r="T4606" s="7" t="s">
        <v>43256</v>
      </c>
      <c r="U4606" s="7" t="s">
        <v>43257</v>
      </c>
      <c r="V4606" s="7">
        <v>650000</v>
      </c>
      <c r="W4606" s="7" t="s">
        <v>139</v>
      </c>
      <c r="X4606" s="7">
        <v>828443</v>
      </c>
      <c r="Y4606" s="7" t="s">
        <v>50</v>
      </c>
      <c r="Z4606" s="7">
        <v>2</v>
      </c>
      <c r="AA4606" s="7">
        <v>650000</v>
      </c>
      <c r="AB4606" s="7" t="s">
        <v>139</v>
      </c>
      <c r="AC4606" s="7">
        <v>828443</v>
      </c>
      <c r="AD4606" s="7" t="s">
        <v>178</v>
      </c>
      <c r="AE4606" s="7">
        <v>1150000</v>
      </c>
      <c r="AF4606" s="7" t="s">
        <v>139</v>
      </c>
      <c r="AG4606" s="7">
        <v>1439143</v>
      </c>
      <c r="AH4606" s="7">
        <v>1150000</v>
      </c>
      <c r="AI4606" s="7" t="s">
        <v>139</v>
      </c>
      <c r="AJ4606" s="7">
        <v>1439143</v>
      </c>
      <c r="AK4606" s="7" t="s">
        <v>43258</v>
      </c>
      <c r="AL4606" s="7" t="s">
        <v>50</v>
      </c>
      <c r="AM4606" s="7" t="s">
        <v>43259</v>
      </c>
      <c r="AN4606" s="7" t="s">
        <v>993</v>
      </c>
      <c r="AO4606" s="7" t="s">
        <v>43260</v>
      </c>
      <c r="AP4606" s="22" t="s">
        <v>43261</v>
      </c>
      <c r="AQ4606" s="7" t="s">
        <v>50</v>
      </c>
      <c r="AR4606" s="7" t="s">
        <v>50</v>
      </c>
    </row>
    <row r="4607" spans="1:44" ht="15" thickBot="1">
      <c r="A4607" s="10" t="s">
        <v>43262</v>
      </c>
      <c r="B4607" s="13" t="s">
        <v>50</v>
      </c>
      <c r="C4607" s="12">
        <v>44562</v>
      </c>
      <c r="D4607" s="13" t="s">
        <v>45</v>
      </c>
      <c r="E4607" s="13" t="s">
        <v>46</v>
      </c>
      <c r="F4607" s="13" t="s">
        <v>70</v>
      </c>
      <c r="G4607" s="26" t="s">
        <v>54946</v>
      </c>
      <c r="H4607" s="13" t="s">
        <v>50</v>
      </c>
      <c r="I4607" s="13" t="s">
        <v>50</v>
      </c>
      <c r="J4607" s="12">
        <v>45474</v>
      </c>
      <c r="K4607" s="13" t="s">
        <v>50</v>
      </c>
      <c r="L4607" s="13" t="s">
        <v>467</v>
      </c>
      <c r="M4607" s="13" t="s">
        <v>43263</v>
      </c>
      <c r="N4607" s="13" t="s">
        <v>180</v>
      </c>
      <c r="O4607" s="13" t="s">
        <v>43264</v>
      </c>
      <c r="P4607" s="11">
        <v>27031</v>
      </c>
      <c r="Q4607" s="13" t="s">
        <v>120</v>
      </c>
      <c r="R4607" s="33" t="s">
        <v>43265</v>
      </c>
      <c r="S4607" s="33" t="s">
        <v>43266</v>
      </c>
      <c r="T4607" s="13" t="s">
        <v>43267</v>
      </c>
      <c r="U4607" s="13" t="s">
        <v>50</v>
      </c>
      <c r="V4607" s="13" t="s">
        <v>50</v>
      </c>
      <c r="W4607" s="13" t="s">
        <v>50</v>
      </c>
      <c r="X4607" s="13" t="s">
        <v>50</v>
      </c>
      <c r="Y4607" s="13" t="s">
        <v>467</v>
      </c>
      <c r="Z4607" s="13">
        <v>2</v>
      </c>
      <c r="AA4607" s="13" t="s">
        <v>50</v>
      </c>
      <c r="AB4607" s="13" t="s">
        <v>50</v>
      </c>
      <c r="AC4607" s="13" t="s">
        <v>50</v>
      </c>
      <c r="AD4607" s="13" t="s">
        <v>467</v>
      </c>
      <c r="AE4607" s="13">
        <v>800000</v>
      </c>
      <c r="AF4607" s="13" t="s">
        <v>60</v>
      </c>
      <c r="AG4607" s="13">
        <v>800000</v>
      </c>
      <c r="AH4607" s="13">
        <v>800000</v>
      </c>
      <c r="AI4607" s="13" t="s">
        <v>60</v>
      </c>
      <c r="AJ4607" s="13">
        <v>800000</v>
      </c>
      <c r="AK4607" s="13" t="s">
        <v>50</v>
      </c>
      <c r="AL4607" s="13" t="s">
        <v>50</v>
      </c>
      <c r="AM4607" s="13" t="s">
        <v>43268</v>
      </c>
      <c r="AN4607" s="13" t="s">
        <v>66</v>
      </c>
      <c r="AO4607" s="13" t="s">
        <v>43269</v>
      </c>
      <c r="AP4607" s="21" t="s">
        <v>43270</v>
      </c>
      <c r="AQ4607" s="13" t="s">
        <v>50</v>
      </c>
      <c r="AR4607" s="13" t="s">
        <v>50</v>
      </c>
    </row>
    <row r="4608" spans="1:44" ht="15" thickBot="1">
      <c r="A4608" s="4" t="s">
        <v>43271</v>
      </c>
      <c r="B4608" s="7" t="s">
        <v>50</v>
      </c>
      <c r="C4608" s="6">
        <v>41640</v>
      </c>
      <c r="D4608" s="7" t="s">
        <v>45</v>
      </c>
      <c r="E4608" s="7" t="s">
        <v>46</v>
      </c>
      <c r="F4608" s="7" t="s">
        <v>70</v>
      </c>
      <c r="G4608" s="27" t="s">
        <v>54945</v>
      </c>
      <c r="H4608" s="7" t="s">
        <v>1998</v>
      </c>
      <c r="I4608" s="7" t="s">
        <v>50</v>
      </c>
      <c r="J4608" s="6">
        <v>45474</v>
      </c>
      <c r="K4608" s="7" t="s">
        <v>116</v>
      </c>
      <c r="L4608" s="7" t="s">
        <v>467</v>
      </c>
      <c r="M4608" s="7" t="s">
        <v>43272</v>
      </c>
      <c r="N4608" s="7" t="s">
        <v>216</v>
      </c>
      <c r="O4608" s="7" t="s">
        <v>43273</v>
      </c>
      <c r="P4608" s="5">
        <v>27401</v>
      </c>
      <c r="Q4608" s="7" t="s">
        <v>218</v>
      </c>
      <c r="R4608" s="34" t="s">
        <v>43274</v>
      </c>
      <c r="S4608" s="34" t="s">
        <v>43275</v>
      </c>
      <c r="T4608" s="7" t="s">
        <v>43276</v>
      </c>
      <c r="U4608" s="7" t="s">
        <v>43277</v>
      </c>
      <c r="V4608" s="7">
        <v>2715820</v>
      </c>
      <c r="W4608" s="7" t="s">
        <v>60</v>
      </c>
      <c r="X4608" s="7">
        <v>2715820</v>
      </c>
      <c r="Y4608" s="7" t="s">
        <v>467</v>
      </c>
      <c r="Z4608" s="7">
        <v>2</v>
      </c>
      <c r="AA4608" s="7">
        <v>2715820</v>
      </c>
      <c r="AB4608" s="7" t="s">
        <v>60</v>
      </c>
      <c r="AC4608" s="7">
        <v>2715820</v>
      </c>
      <c r="AD4608" s="7" t="s">
        <v>467</v>
      </c>
      <c r="AE4608" s="7">
        <v>3715820</v>
      </c>
      <c r="AF4608" s="7" t="s">
        <v>60</v>
      </c>
      <c r="AG4608" s="7">
        <v>3715820</v>
      </c>
      <c r="AH4608" s="7">
        <v>3715820</v>
      </c>
      <c r="AI4608" s="7" t="s">
        <v>60</v>
      </c>
      <c r="AJ4608" s="7">
        <v>3715820</v>
      </c>
      <c r="AK4608" s="7" t="s">
        <v>50</v>
      </c>
      <c r="AL4608" s="7" t="s">
        <v>50</v>
      </c>
      <c r="AM4608" s="7" t="s">
        <v>43278</v>
      </c>
      <c r="AN4608" s="7" t="s">
        <v>993</v>
      </c>
      <c r="AO4608" s="7" t="s">
        <v>43276</v>
      </c>
      <c r="AP4608" s="22" t="s">
        <v>43279</v>
      </c>
      <c r="AQ4608" s="7" t="s">
        <v>50</v>
      </c>
      <c r="AR4608" s="7" t="s">
        <v>50</v>
      </c>
    </row>
    <row r="4609" spans="1:44" ht="15" thickBot="1">
      <c r="A4609" s="10" t="s">
        <v>43280</v>
      </c>
      <c r="B4609" s="13" t="s">
        <v>50</v>
      </c>
      <c r="C4609" s="13" t="s">
        <v>43281</v>
      </c>
      <c r="D4609" s="13" t="s">
        <v>45</v>
      </c>
      <c r="E4609" s="13" t="s">
        <v>50</v>
      </c>
      <c r="F4609" s="13" t="s">
        <v>70</v>
      </c>
      <c r="G4609" s="13" t="s">
        <v>114</v>
      </c>
      <c r="H4609" s="13" t="s">
        <v>2081</v>
      </c>
      <c r="I4609" s="13" t="s">
        <v>50</v>
      </c>
      <c r="J4609" s="12">
        <v>45474</v>
      </c>
      <c r="K4609" s="13" t="s">
        <v>50</v>
      </c>
      <c r="L4609" s="13" t="s">
        <v>52</v>
      </c>
      <c r="M4609" s="13" t="s">
        <v>10425</v>
      </c>
      <c r="N4609" s="13" t="s">
        <v>43282</v>
      </c>
      <c r="O4609" s="13" t="s">
        <v>43283</v>
      </c>
      <c r="P4609" s="11">
        <v>27425</v>
      </c>
      <c r="Q4609" s="13" t="s">
        <v>166</v>
      </c>
      <c r="R4609" s="33" t="s">
        <v>43284</v>
      </c>
      <c r="S4609" s="33" t="s">
        <v>43285</v>
      </c>
      <c r="T4609" s="13" t="s">
        <v>43286</v>
      </c>
      <c r="U4609" s="13" t="s">
        <v>43287</v>
      </c>
      <c r="V4609" s="13">
        <v>8000000</v>
      </c>
      <c r="W4609" s="13" t="s">
        <v>60</v>
      </c>
      <c r="X4609" s="13">
        <v>8000000</v>
      </c>
      <c r="Y4609" s="13" t="s">
        <v>50</v>
      </c>
      <c r="Z4609" s="13">
        <v>2</v>
      </c>
      <c r="AA4609" s="13" t="s">
        <v>50</v>
      </c>
      <c r="AB4609" s="13" t="s">
        <v>50</v>
      </c>
      <c r="AC4609" s="13" t="s">
        <v>50</v>
      </c>
      <c r="AD4609" s="13" t="s">
        <v>50</v>
      </c>
      <c r="AE4609" s="13" t="s">
        <v>50</v>
      </c>
      <c r="AF4609" s="13" t="s">
        <v>50</v>
      </c>
      <c r="AG4609" s="13" t="s">
        <v>50</v>
      </c>
      <c r="AH4609" s="13">
        <v>16700000</v>
      </c>
      <c r="AI4609" s="13" t="s">
        <v>60</v>
      </c>
      <c r="AJ4609" s="13">
        <v>16700000</v>
      </c>
      <c r="AK4609" s="13" t="s">
        <v>43288</v>
      </c>
      <c r="AL4609" s="13" t="s">
        <v>50</v>
      </c>
      <c r="AM4609" s="13" t="s">
        <v>43289</v>
      </c>
      <c r="AN4609" s="13" t="s">
        <v>738</v>
      </c>
      <c r="AO4609" s="13" t="s">
        <v>43290</v>
      </c>
      <c r="AP4609" s="13" t="s">
        <v>50</v>
      </c>
      <c r="AQ4609" s="21" t="s">
        <v>43291</v>
      </c>
      <c r="AR4609" s="13" t="s">
        <v>50</v>
      </c>
    </row>
    <row r="4610" spans="1:44" ht="15" thickBot="1">
      <c r="A4610" s="4" t="s">
        <v>43292</v>
      </c>
      <c r="B4610" s="7" t="s">
        <v>50</v>
      </c>
      <c r="C4610" s="6">
        <v>42370</v>
      </c>
      <c r="D4610" s="7" t="s">
        <v>45</v>
      </c>
      <c r="E4610" s="7" t="s">
        <v>46</v>
      </c>
      <c r="F4610" s="7" t="s">
        <v>70</v>
      </c>
      <c r="G4610" s="7" t="s">
        <v>87</v>
      </c>
      <c r="H4610" s="7" t="s">
        <v>2619</v>
      </c>
      <c r="I4610" s="7" t="s">
        <v>50</v>
      </c>
      <c r="J4610" s="6">
        <v>45474</v>
      </c>
      <c r="K4610" s="7" t="s">
        <v>50</v>
      </c>
      <c r="L4610" s="7" t="s">
        <v>241</v>
      </c>
      <c r="M4610" s="7" t="s">
        <v>43293</v>
      </c>
      <c r="N4610" s="7" t="s">
        <v>43294</v>
      </c>
      <c r="O4610" s="7" t="s">
        <v>43295</v>
      </c>
      <c r="P4610" s="5">
        <v>27598</v>
      </c>
      <c r="Q4610" s="7" t="s">
        <v>1334</v>
      </c>
      <c r="R4610" s="34" t="s">
        <v>43296</v>
      </c>
      <c r="S4610" s="34" t="s">
        <v>43297</v>
      </c>
      <c r="T4610" s="7" t="s">
        <v>43298</v>
      </c>
      <c r="U4610" s="7" t="s">
        <v>50</v>
      </c>
      <c r="V4610" s="7">
        <v>3750000</v>
      </c>
      <c r="W4610" s="7" t="s">
        <v>60</v>
      </c>
      <c r="X4610" s="7">
        <v>3750000</v>
      </c>
      <c r="Y4610" s="7" t="s">
        <v>154</v>
      </c>
      <c r="Z4610" s="7">
        <v>1</v>
      </c>
      <c r="AA4610" s="7">
        <v>3750000</v>
      </c>
      <c r="AB4610" s="7" t="s">
        <v>60</v>
      </c>
      <c r="AC4610" s="7">
        <v>3750000</v>
      </c>
      <c r="AD4610" s="7" t="s">
        <v>241</v>
      </c>
      <c r="AE4610" s="7">
        <v>3750000</v>
      </c>
      <c r="AF4610" s="7" t="s">
        <v>60</v>
      </c>
      <c r="AG4610" s="7">
        <v>3750000</v>
      </c>
      <c r="AH4610" s="7">
        <v>3750000</v>
      </c>
      <c r="AI4610" s="7" t="s">
        <v>60</v>
      </c>
      <c r="AJ4610" s="7">
        <v>3750000</v>
      </c>
      <c r="AK4610" s="7" t="s">
        <v>43299</v>
      </c>
      <c r="AL4610" s="7" t="s">
        <v>50</v>
      </c>
      <c r="AM4610" s="7" t="s">
        <v>43300</v>
      </c>
      <c r="AN4610" s="7" t="s">
        <v>66</v>
      </c>
      <c r="AO4610" s="7" t="s">
        <v>43301</v>
      </c>
      <c r="AP4610" s="8" t="s">
        <v>43302</v>
      </c>
      <c r="AQ4610" s="7" t="s">
        <v>50</v>
      </c>
      <c r="AR4610" s="7" t="s">
        <v>50</v>
      </c>
    </row>
    <row r="4611" spans="1:44" ht="15" thickBot="1">
      <c r="A4611" s="10" t="s">
        <v>43303</v>
      </c>
      <c r="B4611" s="13" t="s">
        <v>50</v>
      </c>
      <c r="C4611" s="12">
        <v>42005</v>
      </c>
      <c r="D4611" s="13" t="s">
        <v>45</v>
      </c>
      <c r="E4611" s="13" t="s">
        <v>46</v>
      </c>
      <c r="F4611" s="13" t="s">
        <v>70</v>
      </c>
      <c r="G4611" s="26" t="s">
        <v>54946</v>
      </c>
      <c r="H4611" s="13" t="s">
        <v>50</v>
      </c>
      <c r="I4611" s="13" t="s">
        <v>50</v>
      </c>
      <c r="J4611" s="12">
        <v>45475</v>
      </c>
      <c r="K4611" s="13" t="s">
        <v>50</v>
      </c>
      <c r="L4611" s="13" t="s">
        <v>178</v>
      </c>
      <c r="M4611" s="13" t="s">
        <v>40356</v>
      </c>
      <c r="N4611" s="13" t="s">
        <v>2941</v>
      </c>
      <c r="O4611" s="13" t="s">
        <v>43304</v>
      </c>
      <c r="P4611" s="11">
        <v>27640</v>
      </c>
      <c r="Q4611" s="13" t="s">
        <v>245</v>
      </c>
      <c r="R4611" s="33" t="s">
        <v>43305</v>
      </c>
      <c r="S4611" s="30" t="s">
        <v>50</v>
      </c>
      <c r="T4611" s="13" t="s">
        <v>43306</v>
      </c>
      <c r="U4611" s="13" t="s">
        <v>43307</v>
      </c>
      <c r="V4611" s="13" t="s">
        <v>50</v>
      </c>
      <c r="W4611" s="13" t="s">
        <v>50</v>
      </c>
      <c r="X4611" s="13" t="s">
        <v>50</v>
      </c>
      <c r="Y4611" s="13" t="s">
        <v>50</v>
      </c>
      <c r="Z4611" s="13">
        <v>3</v>
      </c>
      <c r="AA4611" s="13" t="s">
        <v>50</v>
      </c>
      <c r="AB4611" s="13" t="s">
        <v>50</v>
      </c>
      <c r="AC4611" s="13" t="s">
        <v>50</v>
      </c>
      <c r="AD4611" s="13" t="s">
        <v>178</v>
      </c>
      <c r="AE4611" s="13">
        <v>12500000000</v>
      </c>
      <c r="AF4611" s="13" t="s">
        <v>2946</v>
      </c>
      <c r="AG4611" s="13">
        <v>9823873</v>
      </c>
      <c r="AH4611" s="13">
        <v>12500000000</v>
      </c>
      <c r="AI4611" s="13" t="s">
        <v>2946</v>
      </c>
      <c r="AJ4611" s="13">
        <v>9823873</v>
      </c>
      <c r="AK4611" s="13" t="s">
        <v>43308</v>
      </c>
      <c r="AL4611" s="13" t="s">
        <v>50</v>
      </c>
      <c r="AM4611" s="13" t="s">
        <v>43309</v>
      </c>
      <c r="AN4611" s="13" t="s">
        <v>66</v>
      </c>
      <c r="AO4611" s="13" t="s">
        <v>50</v>
      </c>
      <c r="AP4611" s="13" t="s">
        <v>50</v>
      </c>
      <c r="AQ4611" s="21" t="s">
        <v>43310</v>
      </c>
      <c r="AR4611" s="13" t="s">
        <v>255</v>
      </c>
    </row>
    <row r="4612" spans="1:44" ht="15" thickBot="1">
      <c r="A4612" s="4" t="s">
        <v>43311</v>
      </c>
      <c r="B4612" s="7" t="s">
        <v>50</v>
      </c>
      <c r="C4612" s="6">
        <v>42736</v>
      </c>
      <c r="D4612" s="7" t="s">
        <v>45</v>
      </c>
      <c r="E4612" s="7" t="s">
        <v>46</v>
      </c>
      <c r="F4612" s="7" t="s">
        <v>70</v>
      </c>
      <c r="G4612" s="7" t="s">
        <v>114</v>
      </c>
      <c r="H4612" s="7" t="s">
        <v>1112</v>
      </c>
      <c r="I4612" s="7" t="s">
        <v>50</v>
      </c>
      <c r="J4612" s="6">
        <v>45478</v>
      </c>
      <c r="K4612" s="7" t="s">
        <v>177</v>
      </c>
      <c r="L4612" s="7" t="s">
        <v>1471</v>
      </c>
      <c r="M4612" s="7" t="s">
        <v>3242</v>
      </c>
      <c r="N4612" s="7" t="s">
        <v>8933</v>
      </c>
      <c r="O4612" s="7" t="s">
        <v>43312</v>
      </c>
      <c r="P4612" s="5">
        <v>27714</v>
      </c>
      <c r="Q4612" s="7" t="s">
        <v>245</v>
      </c>
      <c r="R4612" s="34" t="s">
        <v>43313</v>
      </c>
      <c r="S4612" s="34" t="s">
        <v>43314</v>
      </c>
      <c r="T4612" s="7" t="s">
        <v>43315</v>
      </c>
      <c r="U4612" s="7" t="s">
        <v>43316</v>
      </c>
      <c r="V4612" s="7" t="s">
        <v>50</v>
      </c>
      <c r="W4612" s="7" t="s">
        <v>50</v>
      </c>
      <c r="X4612" s="7" t="s">
        <v>50</v>
      </c>
      <c r="Y4612" s="7" t="s">
        <v>50</v>
      </c>
      <c r="Z4612" s="7">
        <v>4</v>
      </c>
      <c r="AA4612" s="7" t="s">
        <v>50</v>
      </c>
      <c r="AB4612" s="7" t="s">
        <v>50</v>
      </c>
      <c r="AC4612" s="7" t="s">
        <v>50</v>
      </c>
      <c r="AD4612" s="7" t="s">
        <v>1471</v>
      </c>
      <c r="AE4612" s="7">
        <v>241812722</v>
      </c>
      <c r="AF4612" s="7" t="s">
        <v>60</v>
      </c>
      <c r="AG4612" s="7">
        <v>241812722</v>
      </c>
      <c r="AH4612" s="7">
        <v>241812722</v>
      </c>
      <c r="AI4612" s="7" t="s">
        <v>60</v>
      </c>
      <c r="AJ4612" s="7">
        <v>241812722</v>
      </c>
      <c r="AK4612" s="7" t="s">
        <v>43317</v>
      </c>
      <c r="AL4612" s="7" t="s">
        <v>50</v>
      </c>
      <c r="AM4612" s="7" t="s">
        <v>43318</v>
      </c>
      <c r="AN4612" s="7" t="s">
        <v>66</v>
      </c>
      <c r="AO4612" s="7" t="s">
        <v>50</v>
      </c>
      <c r="AP4612" s="7" t="s">
        <v>50</v>
      </c>
      <c r="AQ4612" s="22" t="s">
        <v>43319</v>
      </c>
      <c r="AR4612" s="7" t="s">
        <v>255</v>
      </c>
    </row>
    <row r="4613" spans="1:44" ht="15" thickBot="1">
      <c r="A4613" s="10" t="s">
        <v>43320</v>
      </c>
      <c r="B4613" s="13" t="s">
        <v>50</v>
      </c>
      <c r="C4613" s="13" t="s">
        <v>50</v>
      </c>
      <c r="D4613" s="13" t="s">
        <v>45</v>
      </c>
      <c r="E4613" s="13" t="s">
        <v>46</v>
      </c>
      <c r="F4613" s="13" t="s">
        <v>70</v>
      </c>
      <c r="G4613" s="26" t="s">
        <v>54946</v>
      </c>
      <c r="H4613" s="13" t="s">
        <v>50</v>
      </c>
      <c r="I4613" s="13" t="s">
        <v>50</v>
      </c>
      <c r="J4613" s="12">
        <v>45475</v>
      </c>
      <c r="K4613" s="13" t="s">
        <v>50</v>
      </c>
      <c r="L4613" s="13" t="s">
        <v>131</v>
      </c>
      <c r="M4613" s="13" t="s">
        <v>4069</v>
      </c>
      <c r="N4613" s="13" t="s">
        <v>43321</v>
      </c>
      <c r="O4613" s="13" t="s">
        <v>43322</v>
      </c>
      <c r="P4613" s="11">
        <v>27810</v>
      </c>
      <c r="Q4613" s="13" t="s">
        <v>50</v>
      </c>
      <c r="R4613" s="33" t="s">
        <v>43323</v>
      </c>
      <c r="S4613" s="30" t="s">
        <v>50</v>
      </c>
      <c r="T4613" s="13" t="s">
        <v>43324</v>
      </c>
      <c r="U4613" s="13">
        <f>514-830-2364</f>
        <v>-2680</v>
      </c>
      <c r="V4613" s="13">
        <v>150000000</v>
      </c>
      <c r="W4613" s="13" t="s">
        <v>26108</v>
      </c>
      <c r="X4613" s="13">
        <v>15035996</v>
      </c>
      <c r="Y4613" s="13" t="s">
        <v>50</v>
      </c>
      <c r="Z4613" s="13">
        <v>1</v>
      </c>
      <c r="AA4613" s="13" t="s">
        <v>50</v>
      </c>
      <c r="AB4613" s="13" t="s">
        <v>50</v>
      </c>
      <c r="AC4613" s="13" t="s">
        <v>50</v>
      </c>
      <c r="AD4613" s="13" t="s">
        <v>50</v>
      </c>
      <c r="AE4613" s="13" t="s">
        <v>50</v>
      </c>
      <c r="AF4613" s="13" t="s">
        <v>50</v>
      </c>
      <c r="AG4613" s="13" t="s">
        <v>50</v>
      </c>
      <c r="AH4613" s="13">
        <v>150000000</v>
      </c>
      <c r="AI4613" s="13" t="s">
        <v>26108</v>
      </c>
      <c r="AJ4613" s="13">
        <v>15035996</v>
      </c>
      <c r="AK4613" s="13" t="s">
        <v>13950</v>
      </c>
      <c r="AL4613" s="13" t="s">
        <v>50</v>
      </c>
      <c r="AM4613" s="13" t="s">
        <v>50</v>
      </c>
      <c r="AN4613" s="13" t="s">
        <v>50</v>
      </c>
      <c r="AO4613" s="13" t="s">
        <v>50</v>
      </c>
      <c r="AP4613" s="13" t="s">
        <v>50</v>
      </c>
      <c r="AQ4613" s="13" t="s">
        <v>50</v>
      </c>
      <c r="AR4613" s="13" t="s">
        <v>1186</v>
      </c>
    </row>
    <row r="4614" spans="1:44" ht="15" thickBot="1">
      <c r="A4614" s="4" t="s">
        <v>43325</v>
      </c>
      <c r="B4614" s="7" t="s">
        <v>50</v>
      </c>
      <c r="C4614" s="6">
        <v>43101</v>
      </c>
      <c r="D4614" s="7" t="s">
        <v>45</v>
      </c>
      <c r="E4614" s="7" t="s">
        <v>46</v>
      </c>
      <c r="F4614" s="7" t="s">
        <v>70</v>
      </c>
      <c r="G4614" s="27" t="s">
        <v>54945</v>
      </c>
      <c r="H4614" s="7" t="s">
        <v>562</v>
      </c>
      <c r="I4614" s="7" t="s">
        <v>50</v>
      </c>
      <c r="J4614" s="6">
        <v>45476</v>
      </c>
      <c r="K4614" s="7" t="s">
        <v>50</v>
      </c>
      <c r="L4614" s="7" t="s">
        <v>210</v>
      </c>
      <c r="M4614" s="7" t="s">
        <v>43326</v>
      </c>
      <c r="N4614" s="7" t="s">
        <v>133</v>
      </c>
      <c r="O4614" s="7" t="s">
        <v>43327</v>
      </c>
      <c r="P4614" s="5">
        <v>27835</v>
      </c>
      <c r="Q4614" s="7" t="s">
        <v>135</v>
      </c>
      <c r="R4614" s="34" t="s">
        <v>43328</v>
      </c>
      <c r="S4614" s="34" t="s">
        <v>43329</v>
      </c>
      <c r="T4614" s="7" t="s">
        <v>50</v>
      </c>
      <c r="U4614" s="7" t="s">
        <v>50</v>
      </c>
      <c r="V4614" s="7">
        <v>1000000</v>
      </c>
      <c r="W4614" s="7" t="s">
        <v>139</v>
      </c>
      <c r="X4614" s="7">
        <v>1268731</v>
      </c>
      <c r="Y4614" s="7" t="s">
        <v>50</v>
      </c>
      <c r="Z4614" s="7">
        <v>3</v>
      </c>
      <c r="AA4614" s="7">
        <v>1000000</v>
      </c>
      <c r="AB4614" s="7" t="s">
        <v>139</v>
      </c>
      <c r="AC4614" s="7">
        <v>1268731</v>
      </c>
      <c r="AD4614" s="7" t="s">
        <v>210</v>
      </c>
      <c r="AE4614" s="7">
        <v>1300000</v>
      </c>
      <c r="AF4614" s="7" t="s">
        <v>139</v>
      </c>
      <c r="AG4614" s="7">
        <v>1654411</v>
      </c>
      <c r="AH4614" s="7">
        <v>1300000</v>
      </c>
      <c r="AI4614" s="7" t="s">
        <v>139</v>
      </c>
      <c r="AJ4614" s="7">
        <v>1654411</v>
      </c>
      <c r="AK4614" s="7" t="s">
        <v>43330</v>
      </c>
      <c r="AL4614" s="7" t="s">
        <v>50</v>
      </c>
      <c r="AM4614" s="7" t="s">
        <v>43331</v>
      </c>
      <c r="AN4614" s="7" t="s">
        <v>66</v>
      </c>
      <c r="AO4614" s="7" t="s">
        <v>43332</v>
      </c>
      <c r="AP4614" s="22" t="s">
        <v>43333</v>
      </c>
      <c r="AQ4614" s="7" t="s">
        <v>50</v>
      </c>
      <c r="AR4614" s="7" t="s">
        <v>50</v>
      </c>
    </row>
    <row r="4615" spans="1:44" ht="15" thickBot="1">
      <c r="A4615" s="10" t="s">
        <v>43334</v>
      </c>
      <c r="B4615" s="13" t="s">
        <v>50</v>
      </c>
      <c r="C4615" s="12">
        <v>44562</v>
      </c>
      <c r="D4615" s="13" t="s">
        <v>45</v>
      </c>
      <c r="E4615" s="13" t="s">
        <v>46</v>
      </c>
      <c r="F4615" s="13" t="s">
        <v>70</v>
      </c>
      <c r="G4615" s="13" t="s">
        <v>87</v>
      </c>
      <c r="H4615" s="13" t="s">
        <v>43335</v>
      </c>
      <c r="I4615" s="13" t="s">
        <v>50</v>
      </c>
      <c r="J4615" s="12">
        <v>45476</v>
      </c>
      <c r="K4615" s="13" t="s">
        <v>116</v>
      </c>
      <c r="L4615" s="13" t="s">
        <v>178</v>
      </c>
      <c r="M4615" s="13" t="s">
        <v>43336</v>
      </c>
      <c r="N4615" s="13" t="s">
        <v>3698</v>
      </c>
      <c r="O4615" s="13" t="s">
        <v>43337</v>
      </c>
      <c r="P4615" s="11">
        <v>28158</v>
      </c>
      <c r="Q4615" s="13" t="s">
        <v>105</v>
      </c>
      <c r="R4615" s="33" t="s">
        <v>43338</v>
      </c>
      <c r="S4615" s="33" t="s">
        <v>43339</v>
      </c>
      <c r="T4615" s="13" t="s">
        <v>50</v>
      </c>
      <c r="U4615" s="13" t="s">
        <v>43340</v>
      </c>
      <c r="V4615" s="13">
        <v>32551914</v>
      </c>
      <c r="W4615" s="13" t="s">
        <v>60</v>
      </c>
      <c r="X4615" s="13">
        <v>32551914</v>
      </c>
      <c r="Y4615" s="13" t="s">
        <v>50</v>
      </c>
      <c r="Z4615" s="13">
        <v>3</v>
      </c>
      <c r="AA4615" s="13">
        <v>32551914</v>
      </c>
      <c r="AB4615" s="13" t="s">
        <v>60</v>
      </c>
      <c r="AC4615" s="13">
        <v>32551914</v>
      </c>
      <c r="AD4615" s="13" t="s">
        <v>178</v>
      </c>
      <c r="AE4615" s="13">
        <v>57551914</v>
      </c>
      <c r="AF4615" s="13" t="s">
        <v>60</v>
      </c>
      <c r="AG4615" s="13">
        <v>57551914</v>
      </c>
      <c r="AH4615" s="13">
        <v>57551914</v>
      </c>
      <c r="AI4615" s="13" t="s">
        <v>60</v>
      </c>
      <c r="AJ4615" s="13">
        <v>57551914</v>
      </c>
      <c r="AK4615" s="13" t="s">
        <v>1259</v>
      </c>
      <c r="AL4615" s="13" t="s">
        <v>50</v>
      </c>
      <c r="AM4615" s="13" t="s">
        <v>43341</v>
      </c>
      <c r="AN4615" s="13" t="s">
        <v>66</v>
      </c>
      <c r="AO4615" s="13" t="s">
        <v>43342</v>
      </c>
      <c r="AP4615" s="21" t="s">
        <v>43343</v>
      </c>
      <c r="AQ4615" s="13" t="s">
        <v>50</v>
      </c>
      <c r="AR4615" s="13" t="s">
        <v>50</v>
      </c>
    </row>
    <row r="4616" spans="1:44" ht="15" thickBot="1">
      <c r="A4616" s="4" t="s">
        <v>43344</v>
      </c>
      <c r="B4616" s="7" t="s">
        <v>50</v>
      </c>
      <c r="C4616" s="6">
        <v>44927</v>
      </c>
      <c r="D4616" s="7" t="s">
        <v>45</v>
      </c>
      <c r="E4616" s="7" t="s">
        <v>46</v>
      </c>
      <c r="F4616" s="7" t="s">
        <v>70</v>
      </c>
      <c r="G4616" s="27" t="s">
        <v>54945</v>
      </c>
      <c r="H4616" s="7" t="s">
        <v>50</v>
      </c>
      <c r="I4616" s="7" t="s">
        <v>50</v>
      </c>
      <c r="J4616" s="6">
        <v>45475</v>
      </c>
      <c r="K4616" s="7" t="s">
        <v>50</v>
      </c>
      <c r="L4616" s="7" t="s">
        <v>1624</v>
      </c>
      <c r="M4616" s="7" t="s">
        <v>43345</v>
      </c>
      <c r="N4616" s="7" t="s">
        <v>43346</v>
      </c>
      <c r="O4616" s="7" t="s">
        <v>43347</v>
      </c>
      <c r="P4616" s="5">
        <v>28358</v>
      </c>
      <c r="Q4616" s="7" t="s">
        <v>360</v>
      </c>
      <c r="R4616" s="28" t="s">
        <v>43348</v>
      </c>
      <c r="S4616" s="34" t="s">
        <v>43349</v>
      </c>
      <c r="T4616" s="7" t="s">
        <v>43350</v>
      </c>
      <c r="U4616" s="7" t="s">
        <v>43351</v>
      </c>
      <c r="V4616" s="7">
        <v>2000000</v>
      </c>
      <c r="W4616" s="7" t="s">
        <v>209</v>
      </c>
      <c r="X4616" s="7">
        <v>2144105</v>
      </c>
      <c r="Y4616" s="7" t="s">
        <v>467</v>
      </c>
      <c r="Z4616" s="7">
        <v>1</v>
      </c>
      <c r="AA4616" s="7">
        <v>2000000</v>
      </c>
      <c r="AB4616" s="7" t="s">
        <v>209</v>
      </c>
      <c r="AC4616" s="7">
        <v>2144105</v>
      </c>
      <c r="AD4616" s="7" t="s">
        <v>1624</v>
      </c>
      <c r="AE4616" s="7">
        <v>2000000</v>
      </c>
      <c r="AF4616" s="7" t="s">
        <v>209</v>
      </c>
      <c r="AG4616" s="7">
        <v>2144105</v>
      </c>
      <c r="AH4616" s="7">
        <v>2000000</v>
      </c>
      <c r="AI4616" s="7" t="s">
        <v>209</v>
      </c>
      <c r="AJ4616" s="7">
        <v>2144105</v>
      </c>
      <c r="AK4616" s="7" t="s">
        <v>15835</v>
      </c>
      <c r="AL4616" s="7" t="s">
        <v>50</v>
      </c>
      <c r="AM4616" s="7" t="s">
        <v>43352</v>
      </c>
      <c r="AN4616" s="7" t="s">
        <v>66</v>
      </c>
      <c r="AO4616" s="7" t="s">
        <v>43353</v>
      </c>
      <c r="AP4616" s="22" t="s">
        <v>43354</v>
      </c>
      <c r="AQ4616" s="7" t="s">
        <v>50</v>
      </c>
      <c r="AR4616" s="7" t="s">
        <v>50</v>
      </c>
    </row>
    <row r="4617" spans="1:44" ht="15" thickBot="1">
      <c r="A4617" s="10" t="s">
        <v>43355</v>
      </c>
      <c r="B4617" s="13" t="s">
        <v>50</v>
      </c>
      <c r="C4617" s="12">
        <v>41640</v>
      </c>
      <c r="D4617" s="13" t="s">
        <v>45</v>
      </c>
      <c r="E4617" s="13" t="s">
        <v>46</v>
      </c>
      <c r="F4617" s="13" t="s">
        <v>70</v>
      </c>
      <c r="G4617" s="27" t="s">
        <v>54945</v>
      </c>
      <c r="H4617" s="13" t="s">
        <v>50</v>
      </c>
      <c r="I4617" s="13" t="s">
        <v>50</v>
      </c>
      <c r="J4617" s="12">
        <v>45475</v>
      </c>
      <c r="K4617" s="13" t="s">
        <v>50</v>
      </c>
      <c r="L4617" s="13" t="s">
        <v>241</v>
      </c>
      <c r="M4617" s="13" t="s">
        <v>43356</v>
      </c>
      <c r="N4617" s="13" t="s">
        <v>1670</v>
      </c>
      <c r="O4617" s="13" t="s">
        <v>43357</v>
      </c>
      <c r="P4617" s="11">
        <v>28612</v>
      </c>
      <c r="Q4617" s="13" t="s">
        <v>397</v>
      </c>
      <c r="R4617" s="33" t="s">
        <v>43358</v>
      </c>
      <c r="S4617" s="33" t="s">
        <v>43359</v>
      </c>
      <c r="T4617" s="13" t="s">
        <v>43360</v>
      </c>
      <c r="U4617" s="13" t="s">
        <v>43361</v>
      </c>
      <c r="V4617" s="13">
        <v>10000000</v>
      </c>
      <c r="W4617" s="13" t="s">
        <v>209</v>
      </c>
      <c r="X4617" s="13">
        <v>10720526</v>
      </c>
      <c r="Y4617" s="13" t="s">
        <v>154</v>
      </c>
      <c r="Z4617" s="13">
        <v>1</v>
      </c>
      <c r="AA4617" s="13">
        <v>10000000</v>
      </c>
      <c r="AB4617" s="13" t="s">
        <v>209</v>
      </c>
      <c r="AC4617" s="13">
        <v>10720526</v>
      </c>
      <c r="AD4617" s="13" t="s">
        <v>241</v>
      </c>
      <c r="AE4617" s="13">
        <v>10000000</v>
      </c>
      <c r="AF4617" s="13" t="s">
        <v>209</v>
      </c>
      <c r="AG4617" s="13">
        <v>10720527</v>
      </c>
      <c r="AH4617" s="13">
        <v>10000000</v>
      </c>
      <c r="AI4617" s="13" t="s">
        <v>209</v>
      </c>
      <c r="AJ4617" s="13">
        <v>10720527</v>
      </c>
      <c r="AK4617" s="13" t="s">
        <v>43362</v>
      </c>
      <c r="AL4617" s="13" t="s">
        <v>50</v>
      </c>
      <c r="AM4617" s="13" t="s">
        <v>43363</v>
      </c>
      <c r="AN4617" s="13" t="s">
        <v>66</v>
      </c>
      <c r="AO4617" s="13" t="s">
        <v>43364</v>
      </c>
      <c r="AP4617" s="21" t="s">
        <v>43365</v>
      </c>
      <c r="AQ4617" s="13" t="s">
        <v>50</v>
      </c>
      <c r="AR4617" s="13" t="s">
        <v>50</v>
      </c>
    </row>
    <row r="4618" spans="1:44" ht="15" thickBot="1">
      <c r="A4618" s="4" t="s">
        <v>43366</v>
      </c>
      <c r="B4618" s="7" t="s">
        <v>50</v>
      </c>
      <c r="C4618" s="6">
        <v>35796</v>
      </c>
      <c r="D4618" s="7" t="s">
        <v>45</v>
      </c>
      <c r="E4618" s="7" t="s">
        <v>46</v>
      </c>
      <c r="F4618" s="7" t="s">
        <v>70</v>
      </c>
      <c r="G4618" s="7" t="s">
        <v>71</v>
      </c>
      <c r="H4618" s="7" t="s">
        <v>13387</v>
      </c>
      <c r="I4618" s="7" t="s">
        <v>50</v>
      </c>
      <c r="J4618" s="6">
        <v>45476</v>
      </c>
      <c r="K4618" s="7" t="s">
        <v>89</v>
      </c>
      <c r="L4618" s="7" t="s">
        <v>178</v>
      </c>
      <c r="M4618" s="7" t="s">
        <v>43367</v>
      </c>
      <c r="N4618" s="7" t="s">
        <v>8271</v>
      </c>
      <c r="O4618" s="7" t="s">
        <v>43368</v>
      </c>
      <c r="P4618" s="5">
        <v>28785</v>
      </c>
      <c r="Q4618" s="7" t="s">
        <v>245</v>
      </c>
      <c r="R4618" s="34" t="s">
        <v>43369</v>
      </c>
      <c r="S4618" s="34" t="s">
        <v>43370</v>
      </c>
      <c r="T4618" s="7" t="s">
        <v>50</v>
      </c>
      <c r="U4618" s="7" t="s">
        <v>43371</v>
      </c>
      <c r="V4618" s="7" t="s">
        <v>50</v>
      </c>
      <c r="W4618" s="7" t="s">
        <v>50</v>
      </c>
      <c r="X4618" s="7" t="s">
        <v>50</v>
      </c>
      <c r="Y4618" s="7" t="s">
        <v>50</v>
      </c>
      <c r="Z4618" s="7">
        <v>3</v>
      </c>
      <c r="AA4618" s="7" t="s">
        <v>50</v>
      </c>
      <c r="AB4618" s="7" t="s">
        <v>50</v>
      </c>
      <c r="AC4618" s="7" t="s">
        <v>50</v>
      </c>
      <c r="AD4618" s="7" t="s">
        <v>178</v>
      </c>
      <c r="AE4618" s="7">
        <v>260000000</v>
      </c>
      <c r="AF4618" s="7" t="s">
        <v>60</v>
      </c>
      <c r="AG4618" s="7">
        <v>260000000</v>
      </c>
      <c r="AH4618" s="7">
        <v>440000000</v>
      </c>
      <c r="AI4618" s="7" t="s">
        <v>60</v>
      </c>
      <c r="AJ4618" s="7">
        <v>440000000</v>
      </c>
      <c r="AK4618" s="7" t="s">
        <v>43372</v>
      </c>
      <c r="AL4618" s="7" t="s">
        <v>50</v>
      </c>
      <c r="AM4618" s="7" t="s">
        <v>43373</v>
      </c>
      <c r="AN4618" s="7" t="s">
        <v>66</v>
      </c>
      <c r="AO4618" s="7" t="s">
        <v>50</v>
      </c>
      <c r="AP4618" s="7" t="s">
        <v>50</v>
      </c>
      <c r="AQ4618" s="22" t="s">
        <v>43374</v>
      </c>
      <c r="AR4618" s="7" t="s">
        <v>255</v>
      </c>
    </row>
    <row r="4619" spans="1:44" ht="15" thickBot="1">
      <c r="A4619" s="10" t="s">
        <v>43375</v>
      </c>
      <c r="B4619" s="13" t="s">
        <v>50</v>
      </c>
      <c r="C4619" s="12">
        <v>44562</v>
      </c>
      <c r="D4619" s="13" t="s">
        <v>45</v>
      </c>
      <c r="E4619" s="13" t="s">
        <v>46</v>
      </c>
      <c r="F4619" s="13" t="s">
        <v>70</v>
      </c>
      <c r="G4619" s="27" t="s">
        <v>54945</v>
      </c>
      <c r="H4619" s="13" t="s">
        <v>50</v>
      </c>
      <c r="I4619" s="13" t="s">
        <v>50</v>
      </c>
      <c r="J4619" s="12">
        <v>45475</v>
      </c>
      <c r="K4619" s="13" t="s">
        <v>50</v>
      </c>
      <c r="L4619" s="13" t="s">
        <v>467</v>
      </c>
      <c r="M4619" s="13" t="s">
        <v>5213</v>
      </c>
      <c r="N4619" s="13" t="s">
        <v>2941</v>
      </c>
      <c r="O4619" s="13" t="s">
        <v>43376</v>
      </c>
      <c r="P4619" s="11">
        <v>28809</v>
      </c>
      <c r="Q4619" s="13" t="s">
        <v>245</v>
      </c>
      <c r="R4619" s="33" t="s">
        <v>43377</v>
      </c>
      <c r="S4619" s="33" t="s">
        <v>43378</v>
      </c>
      <c r="T4619" s="13" t="s">
        <v>43379</v>
      </c>
      <c r="U4619" s="13" t="s">
        <v>43380</v>
      </c>
      <c r="V4619" s="13">
        <v>4300000000</v>
      </c>
      <c r="W4619" s="13" t="s">
        <v>2946</v>
      </c>
      <c r="X4619" s="13">
        <v>3096687</v>
      </c>
      <c r="Y4619" s="13" t="s">
        <v>467</v>
      </c>
      <c r="Z4619" s="13">
        <v>2</v>
      </c>
      <c r="AA4619" s="13">
        <v>4300000000</v>
      </c>
      <c r="AB4619" s="13" t="s">
        <v>2946</v>
      </c>
      <c r="AC4619" s="13">
        <v>3096687</v>
      </c>
      <c r="AD4619" s="13" t="s">
        <v>467</v>
      </c>
      <c r="AE4619" s="13">
        <v>4300000000</v>
      </c>
      <c r="AF4619" s="13" t="s">
        <v>2946</v>
      </c>
      <c r="AG4619" s="13">
        <v>3096688</v>
      </c>
      <c r="AH4619" s="13">
        <v>4300000000</v>
      </c>
      <c r="AI4619" s="13" t="s">
        <v>2946</v>
      </c>
      <c r="AJ4619" s="13">
        <v>3096688</v>
      </c>
      <c r="AK4619" s="13" t="s">
        <v>43381</v>
      </c>
      <c r="AL4619" s="13" t="s">
        <v>50</v>
      </c>
      <c r="AM4619" s="13" t="s">
        <v>43382</v>
      </c>
      <c r="AN4619" s="13" t="s">
        <v>66</v>
      </c>
      <c r="AO4619" s="13" t="s">
        <v>43379</v>
      </c>
      <c r="AP4619" s="21" t="s">
        <v>43383</v>
      </c>
      <c r="AQ4619" s="13" t="s">
        <v>50</v>
      </c>
      <c r="AR4619" s="13" t="s">
        <v>50</v>
      </c>
    </row>
    <row r="4620" spans="1:44" ht="15" thickBot="1">
      <c r="A4620" s="4" t="s">
        <v>43384</v>
      </c>
      <c r="B4620" s="7" t="s">
        <v>50</v>
      </c>
      <c r="C4620" s="6">
        <v>40179</v>
      </c>
      <c r="D4620" s="7" t="s">
        <v>45</v>
      </c>
      <c r="E4620" s="7" t="s">
        <v>46</v>
      </c>
      <c r="F4620" s="7" t="s">
        <v>47</v>
      </c>
      <c r="G4620" s="26" t="s">
        <v>54946</v>
      </c>
      <c r="H4620" s="7" t="s">
        <v>240</v>
      </c>
      <c r="I4620" s="7" t="s">
        <v>50</v>
      </c>
      <c r="J4620" s="6">
        <v>45476</v>
      </c>
      <c r="K4620" s="7" t="s">
        <v>50</v>
      </c>
      <c r="L4620" s="7" t="s">
        <v>62</v>
      </c>
      <c r="M4620" s="7" t="s">
        <v>6369</v>
      </c>
      <c r="N4620" s="7" t="s">
        <v>987</v>
      </c>
      <c r="O4620" s="7" t="s">
        <v>43385</v>
      </c>
      <c r="P4620" s="5">
        <v>29042</v>
      </c>
      <c r="Q4620" s="7" t="s">
        <v>50</v>
      </c>
      <c r="R4620" s="34" t="s">
        <v>43386</v>
      </c>
      <c r="S4620" s="34" t="s">
        <v>43387</v>
      </c>
      <c r="T4620" s="7" t="s">
        <v>43388</v>
      </c>
      <c r="U4620" s="7" t="s">
        <v>43389</v>
      </c>
      <c r="V4620" s="7">
        <v>3300000</v>
      </c>
      <c r="W4620" s="7" t="s">
        <v>1085</v>
      </c>
      <c r="X4620" s="7">
        <v>2412853</v>
      </c>
      <c r="Y4620" s="7" t="s">
        <v>61</v>
      </c>
      <c r="Z4620" s="7">
        <v>6</v>
      </c>
      <c r="AA4620" s="7">
        <v>3300000</v>
      </c>
      <c r="AB4620" s="7" t="s">
        <v>1085</v>
      </c>
      <c r="AC4620" s="7">
        <v>2412853</v>
      </c>
      <c r="AD4620" s="7" t="s">
        <v>62</v>
      </c>
      <c r="AE4620" s="7">
        <v>39311500</v>
      </c>
      <c r="AF4620" s="7" t="s">
        <v>1085</v>
      </c>
      <c r="AG4620" s="7">
        <v>30164283</v>
      </c>
      <c r="AH4620" s="7">
        <v>39311500</v>
      </c>
      <c r="AI4620" s="7" t="s">
        <v>1085</v>
      </c>
      <c r="AJ4620" s="7">
        <v>30164283</v>
      </c>
      <c r="AK4620" s="7" t="s">
        <v>50</v>
      </c>
      <c r="AL4620" s="7" t="s">
        <v>50</v>
      </c>
      <c r="AM4620" s="7" t="s">
        <v>43390</v>
      </c>
      <c r="AN4620" s="7" t="s">
        <v>66</v>
      </c>
      <c r="AO4620" s="7" t="s">
        <v>43391</v>
      </c>
      <c r="AP4620" s="8" t="s">
        <v>43392</v>
      </c>
      <c r="AQ4620" s="7" t="s">
        <v>50</v>
      </c>
      <c r="AR4620" s="7" t="s">
        <v>50</v>
      </c>
    </row>
    <row r="4621" spans="1:44" ht="15" thickBot="1">
      <c r="A4621" s="10" t="s">
        <v>43393</v>
      </c>
      <c r="B4621" s="13" t="s">
        <v>50</v>
      </c>
      <c r="C4621" s="12">
        <v>31778</v>
      </c>
      <c r="D4621" s="13" t="s">
        <v>45</v>
      </c>
      <c r="E4621" s="13" t="s">
        <v>46</v>
      </c>
      <c r="F4621" s="13" t="s">
        <v>70</v>
      </c>
      <c r="G4621" s="26" t="s">
        <v>54946</v>
      </c>
      <c r="H4621" s="13" t="s">
        <v>11286</v>
      </c>
      <c r="I4621" s="13" t="s">
        <v>50</v>
      </c>
      <c r="J4621" s="12">
        <v>45475</v>
      </c>
      <c r="K4621" s="13" t="s">
        <v>116</v>
      </c>
      <c r="L4621" s="13" t="s">
        <v>52</v>
      </c>
      <c r="M4621" s="13" t="s">
        <v>7522</v>
      </c>
      <c r="N4621" s="13" t="s">
        <v>21432</v>
      </c>
      <c r="O4621" s="13" t="s">
        <v>43394</v>
      </c>
      <c r="P4621" s="11">
        <v>29376</v>
      </c>
      <c r="Q4621" s="13" t="s">
        <v>1024</v>
      </c>
      <c r="R4621" s="33" t="s">
        <v>43395</v>
      </c>
      <c r="S4621" s="33" t="s">
        <v>43396</v>
      </c>
      <c r="T4621" s="13" t="s">
        <v>43397</v>
      </c>
      <c r="U4621" s="13" t="s">
        <v>43398</v>
      </c>
      <c r="V4621" s="13">
        <v>49000000</v>
      </c>
      <c r="W4621" s="13" t="s">
        <v>60</v>
      </c>
      <c r="X4621" s="13">
        <v>49000000</v>
      </c>
      <c r="Y4621" s="13" t="s">
        <v>50</v>
      </c>
      <c r="Z4621" s="13">
        <v>2</v>
      </c>
      <c r="AA4621" s="13" t="s">
        <v>50</v>
      </c>
      <c r="AB4621" s="13" t="s">
        <v>50</v>
      </c>
      <c r="AC4621" s="13" t="s">
        <v>50</v>
      </c>
      <c r="AD4621" s="13" t="s">
        <v>50</v>
      </c>
      <c r="AE4621" s="13" t="s">
        <v>50</v>
      </c>
      <c r="AF4621" s="13" t="s">
        <v>50</v>
      </c>
      <c r="AG4621" s="13" t="s">
        <v>50</v>
      </c>
      <c r="AH4621" s="13">
        <v>56500000</v>
      </c>
      <c r="AI4621" s="13" t="s">
        <v>60</v>
      </c>
      <c r="AJ4621" s="13">
        <v>56500000</v>
      </c>
      <c r="AK4621" s="13" t="s">
        <v>5797</v>
      </c>
      <c r="AL4621" s="13" t="s">
        <v>50</v>
      </c>
      <c r="AM4621" s="13" t="s">
        <v>43399</v>
      </c>
      <c r="AN4621" s="13" t="s">
        <v>66</v>
      </c>
      <c r="AO4621" s="13" t="s">
        <v>43400</v>
      </c>
      <c r="AP4621" s="14" t="s">
        <v>43401</v>
      </c>
      <c r="AQ4621" s="13" t="s">
        <v>50</v>
      </c>
      <c r="AR4621" s="13" t="s">
        <v>50</v>
      </c>
    </row>
    <row r="4622" spans="1:44" ht="15" thickBot="1">
      <c r="A4622" s="4" t="s">
        <v>43402</v>
      </c>
      <c r="B4622" s="7" t="s">
        <v>50</v>
      </c>
      <c r="C4622" s="6">
        <v>43831</v>
      </c>
      <c r="D4622" s="7" t="s">
        <v>45</v>
      </c>
      <c r="E4622" s="7" t="s">
        <v>46</v>
      </c>
      <c r="F4622" s="7" t="s">
        <v>70</v>
      </c>
      <c r="G4622" s="7" t="s">
        <v>50</v>
      </c>
      <c r="H4622" s="7" t="s">
        <v>50</v>
      </c>
      <c r="I4622" s="7" t="s">
        <v>50</v>
      </c>
      <c r="J4622" s="6">
        <v>45482</v>
      </c>
      <c r="K4622" s="7" t="s">
        <v>50</v>
      </c>
      <c r="L4622" s="7" t="s">
        <v>467</v>
      </c>
      <c r="M4622" s="7" t="s">
        <v>43403</v>
      </c>
      <c r="N4622" s="7" t="s">
        <v>8253</v>
      </c>
      <c r="O4622" s="7" t="s">
        <v>43404</v>
      </c>
      <c r="P4622" s="5">
        <v>29391</v>
      </c>
      <c r="Q4622" s="7" t="s">
        <v>50</v>
      </c>
      <c r="R4622" s="34" t="s">
        <v>43405</v>
      </c>
      <c r="S4622" s="31" t="s">
        <v>50</v>
      </c>
      <c r="T4622" s="7" t="s">
        <v>50</v>
      </c>
      <c r="U4622" s="7" t="s">
        <v>50</v>
      </c>
      <c r="V4622" s="7">
        <v>1600000</v>
      </c>
      <c r="W4622" s="7" t="s">
        <v>60</v>
      </c>
      <c r="X4622" s="7">
        <v>1600000</v>
      </c>
      <c r="Y4622" s="7" t="s">
        <v>467</v>
      </c>
      <c r="Z4622" s="7">
        <v>2</v>
      </c>
      <c r="AA4622" s="7">
        <v>1600000</v>
      </c>
      <c r="AB4622" s="7" t="s">
        <v>60</v>
      </c>
      <c r="AC4622" s="7">
        <v>1600000</v>
      </c>
      <c r="AD4622" s="7" t="s">
        <v>467</v>
      </c>
      <c r="AE4622" s="7">
        <v>11600000</v>
      </c>
      <c r="AF4622" s="7" t="s">
        <v>60</v>
      </c>
      <c r="AG4622" s="7">
        <v>11600000</v>
      </c>
      <c r="AH4622" s="7">
        <v>11600000</v>
      </c>
      <c r="AI4622" s="7" t="s">
        <v>60</v>
      </c>
      <c r="AJ4622" s="7">
        <v>11600000</v>
      </c>
      <c r="AK4622" s="7" t="s">
        <v>43406</v>
      </c>
      <c r="AL4622" s="7" t="s">
        <v>50</v>
      </c>
      <c r="AM4622" s="7" t="s">
        <v>43407</v>
      </c>
      <c r="AN4622" s="7" t="s">
        <v>66</v>
      </c>
      <c r="AO4622" s="7" t="s">
        <v>43408</v>
      </c>
      <c r="AP4622" s="7" t="s">
        <v>50</v>
      </c>
      <c r="AQ4622" s="22" t="s">
        <v>43409</v>
      </c>
      <c r="AR4622" s="7" t="s">
        <v>50</v>
      </c>
    </row>
    <row r="4623" spans="1:44" ht="15" thickBot="1">
      <c r="A4623" s="10" t="s">
        <v>43410</v>
      </c>
      <c r="B4623" s="13" t="s">
        <v>50</v>
      </c>
      <c r="C4623" s="12">
        <v>31413</v>
      </c>
      <c r="D4623" s="13" t="s">
        <v>45</v>
      </c>
      <c r="E4623" s="13" t="s">
        <v>46</v>
      </c>
      <c r="F4623" s="13" t="s">
        <v>47</v>
      </c>
      <c r="G4623" s="26" t="s">
        <v>54946</v>
      </c>
      <c r="H4623" s="13" t="s">
        <v>43411</v>
      </c>
      <c r="I4623" s="13" t="s">
        <v>50</v>
      </c>
      <c r="J4623" s="12">
        <v>45482</v>
      </c>
      <c r="K4623" s="13" t="s">
        <v>89</v>
      </c>
      <c r="L4623" s="13" t="s">
        <v>62</v>
      </c>
      <c r="M4623" s="13" t="s">
        <v>43412</v>
      </c>
      <c r="N4623" s="13" t="s">
        <v>987</v>
      </c>
      <c r="O4623" s="13" t="s">
        <v>43413</v>
      </c>
      <c r="P4623" s="11">
        <v>29439</v>
      </c>
      <c r="Q4623" s="13" t="s">
        <v>50</v>
      </c>
      <c r="R4623" s="33" t="s">
        <v>43414</v>
      </c>
      <c r="S4623" s="30" t="s">
        <v>50</v>
      </c>
      <c r="T4623" s="13" t="s">
        <v>43415</v>
      </c>
      <c r="U4623" s="13" t="s">
        <v>43416</v>
      </c>
      <c r="V4623" s="13">
        <v>29000000</v>
      </c>
      <c r="W4623" s="13" t="s">
        <v>1085</v>
      </c>
      <c r="X4623" s="13">
        <v>21268013</v>
      </c>
      <c r="Y4623" s="13" t="s">
        <v>61</v>
      </c>
      <c r="Z4623" s="13">
        <v>16</v>
      </c>
      <c r="AA4623" s="13">
        <v>29000000</v>
      </c>
      <c r="AB4623" s="13" t="s">
        <v>1085</v>
      </c>
      <c r="AC4623" s="13">
        <v>21268013</v>
      </c>
      <c r="AD4623" s="13" t="s">
        <v>62</v>
      </c>
      <c r="AE4623" s="13">
        <v>198689107</v>
      </c>
      <c r="AF4623" s="13" t="s">
        <v>60</v>
      </c>
      <c r="AG4623" s="13">
        <v>198689107</v>
      </c>
      <c r="AH4623" s="13">
        <v>373384496</v>
      </c>
      <c r="AI4623" s="13" t="s">
        <v>60</v>
      </c>
      <c r="AJ4623" s="13">
        <v>373384496</v>
      </c>
      <c r="AK4623" s="13" t="s">
        <v>43417</v>
      </c>
      <c r="AL4623" s="13" t="s">
        <v>50</v>
      </c>
      <c r="AM4623" s="13" t="s">
        <v>43418</v>
      </c>
      <c r="AN4623" s="13" t="s">
        <v>66</v>
      </c>
      <c r="AO4623" s="13" t="s">
        <v>43419</v>
      </c>
      <c r="AP4623" s="13" t="s">
        <v>50</v>
      </c>
      <c r="AQ4623" s="21" t="s">
        <v>43420</v>
      </c>
      <c r="AR4623" s="13" t="s">
        <v>50</v>
      </c>
    </row>
    <row r="4624" spans="1:44" ht="15" thickBot="1">
      <c r="A4624" s="4" t="s">
        <v>43421</v>
      </c>
      <c r="B4624" s="7" t="s">
        <v>50</v>
      </c>
      <c r="C4624" s="6">
        <v>43435</v>
      </c>
      <c r="D4624" s="7" t="s">
        <v>45</v>
      </c>
      <c r="E4624" s="7" t="s">
        <v>46</v>
      </c>
      <c r="F4624" s="7" t="s">
        <v>70</v>
      </c>
      <c r="G4624" s="7" t="s">
        <v>50</v>
      </c>
      <c r="H4624" s="7" t="s">
        <v>50</v>
      </c>
      <c r="I4624" s="7" t="s">
        <v>50</v>
      </c>
      <c r="J4624" s="6">
        <v>45475</v>
      </c>
      <c r="K4624" s="7" t="s">
        <v>50</v>
      </c>
      <c r="L4624" s="7" t="s">
        <v>178</v>
      </c>
      <c r="M4624" s="7" t="s">
        <v>25073</v>
      </c>
      <c r="N4624" s="7" t="s">
        <v>43422</v>
      </c>
      <c r="O4624" s="7" t="s">
        <v>43423</v>
      </c>
      <c r="P4624" s="5">
        <v>29598</v>
      </c>
      <c r="Q4624" s="7" t="s">
        <v>245</v>
      </c>
      <c r="R4624" s="34" t="s">
        <v>43424</v>
      </c>
      <c r="S4624" s="31" t="s">
        <v>50</v>
      </c>
      <c r="T4624" s="7" t="s">
        <v>43425</v>
      </c>
      <c r="U4624" s="7" t="s">
        <v>50</v>
      </c>
      <c r="V4624" s="7">
        <v>500000000</v>
      </c>
      <c r="W4624" s="7" t="s">
        <v>1960</v>
      </c>
      <c r="X4624" s="7">
        <v>3094767</v>
      </c>
      <c r="Y4624" s="7" t="s">
        <v>50</v>
      </c>
      <c r="Z4624" s="7">
        <v>1</v>
      </c>
      <c r="AA4624" s="7">
        <v>500000000</v>
      </c>
      <c r="AB4624" s="7" t="s">
        <v>1960</v>
      </c>
      <c r="AC4624" s="7">
        <v>3094767</v>
      </c>
      <c r="AD4624" s="7" t="s">
        <v>178</v>
      </c>
      <c r="AE4624" s="7">
        <v>500000000</v>
      </c>
      <c r="AF4624" s="7" t="s">
        <v>1960</v>
      </c>
      <c r="AG4624" s="7">
        <v>3094768</v>
      </c>
      <c r="AH4624" s="7">
        <v>500000000</v>
      </c>
      <c r="AI4624" s="7" t="s">
        <v>1960</v>
      </c>
      <c r="AJ4624" s="7">
        <v>3094768</v>
      </c>
      <c r="AK4624" s="7" t="s">
        <v>50</v>
      </c>
      <c r="AL4624" s="7" t="s">
        <v>50</v>
      </c>
      <c r="AM4624" s="7" t="s">
        <v>43426</v>
      </c>
      <c r="AN4624" s="7" t="s">
        <v>993</v>
      </c>
      <c r="AO4624" s="7" t="s">
        <v>43427</v>
      </c>
      <c r="AP4624" s="7" t="s">
        <v>50</v>
      </c>
      <c r="AQ4624" s="22" t="s">
        <v>43428</v>
      </c>
      <c r="AR4624" s="7" t="s">
        <v>50</v>
      </c>
    </row>
    <row r="4625" spans="1:44" ht="15" thickBot="1">
      <c r="A4625" s="10" t="s">
        <v>43429</v>
      </c>
      <c r="B4625" s="13" t="s">
        <v>50</v>
      </c>
      <c r="C4625" s="12">
        <v>41640</v>
      </c>
      <c r="D4625" s="13" t="s">
        <v>45</v>
      </c>
      <c r="E4625" s="13" t="s">
        <v>46</v>
      </c>
      <c r="F4625" s="13" t="s">
        <v>70</v>
      </c>
      <c r="G4625" s="26" t="s">
        <v>54946</v>
      </c>
      <c r="H4625" s="13" t="s">
        <v>50</v>
      </c>
      <c r="I4625" s="13" t="s">
        <v>50</v>
      </c>
      <c r="J4625" s="12">
        <v>45478</v>
      </c>
      <c r="K4625" s="13" t="s">
        <v>50</v>
      </c>
      <c r="L4625" s="13" t="s">
        <v>178</v>
      </c>
      <c r="M4625" s="13" t="s">
        <v>43430</v>
      </c>
      <c r="N4625" s="13" t="s">
        <v>7064</v>
      </c>
      <c r="O4625" s="13" t="s">
        <v>43431</v>
      </c>
      <c r="P4625" s="11">
        <v>30021</v>
      </c>
      <c r="Q4625" s="13" t="s">
        <v>245</v>
      </c>
      <c r="R4625" s="33" t="s">
        <v>43432</v>
      </c>
      <c r="S4625" s="30" t="s">
        <v>50</v>
      </c>
      <c r="T4625" s="13" t="s">
        <v>43433</v>
      </c>
      <c r="U4625" s="13" t="s">
        <v>43434</v>
      </c>
      <c r="V4625" s="13">
        <v>100000000</v>
      </c>
      <c r="W4625" s="13" t="s">
        <v>2056</v>
      </c>
      <c r="X4625" s="13">
        <v>13761404</v>
      </c>
      <c r="Y4625" s="13" t="s">
        <v>50</v>
      </c>
      <c r="Z4625" s="13">
        <v>5</v>
      </c>
      <c r="AA4625" s="13">
        <v>100000000</v>
      </c>
      <c r="AB4625" s="13" t="s">
        <v>2056</v>
      </c>
      <c r="AC4625" s="13">
        <v>13761404</v>
      </c>
      <c r="AD4625" s="13" t="s">
        <v>178</v>
      </c>
      <c r="AE4625" s="13">
        <v>1870000000</v>
      </c>
      <c r="AF4625" s="13" t="s">
        <v>2056</v>
      </c>
      <c r="AG4625" s="13">
        <v>283902699</v>
      </c>
      <c r="AH4625" s="13">
        <v>1870000000</v>
      </c>
      <c r="AI4625" s="13" t="s">
        <v>2056</v>
      </c>
      <c r="AJ4625" s="13">
        <v>283902699</v>
      </c>
      <c r="AK4625" s="13" t="s">
        <v>43435</v>
      </c>
      <c r="AL4625" s="13" t="s">
        <v>50</v>
      </c>
      <c r="AM4625" s="13" t="s">
        <v>43436</v>
      </c>
      <c r="AN4625" s="13" t="s">
        <v>253</v>
      </c>
      <c r="AO4625" s="13" t="s">
        <v>43437</v>
      </c>
      <c r="AP4625" s="13" t="s">
        <v>50</v>
      </c>
      <c r="AQ4625" s="21" t="s">
        <v>43438</v>
      </c>
      <c r="AR4625" s="13" t="s">
        <v>50</v>
      </c>
    </row>
    <row r="4626" spans="1:44" ht="15" thickBot="1">
      <c r="A4626" s="4" t="s">
        <v>43439</v>
      </c>
      <c r="B4626" s="7" t="s">
        <v>50</v>
      </c>
      <c r="C4626" s="6">
        <v>40544</v>
      </c>
      <c r="D4626" s="7" t="s">
        <v>45</v>
      </c>
      <c r="E4626" s="7" t="s">
        <v>46</v>
      </c>
      <c r="F4626" s="7" t="s">
        <v>70</v>
      </c>
      <c r="G4626" s="26" t="s">
        <v>54946</v>
      </c>
      <c r="H4626" s="7" t="s">
        <v>1112</v>
      </c>
      <c r="I4626" s="7" t="s">
        <v>50</v>
      </c>
      <c r="J4626" s="6">
        <v>45481</v>
      </c>
      <c r="K4626" s="7" t="s">
        <v>116</v>
      </c>
      <c r="L4626" s="7" t="s">
        <v>467</v>
      </c>
      <c r="M4626" s="7" t="s">
        <v>43440</v>
      </c>
      <c r="N4626" s="7" t="s">
        <v>4842</v>
      </c>
      <c r="O4626" s="7" t="s">
        <v>43441</v>
      </c>
      <c r="P4626" s="5">
        <v>30091</v>
      </c>
      <c r="Q4626" s="7" t="s">
        <v>566</v>
      </c>
      <c r="R4626" s="34" t="s">
        <v>43442</v>
      </c>
      <c r="S4626" s="34" t="s">
        <v>43443</v>
      </c>
      <c r="T4626" s="7" t="s">
        <v>43444</v>
      </c>
      <c r="U4626" s="7" t="s">
        <v>43445</v>
      </c>
      <c r="V4626" s="7">
        <v>1700000</v>
      </c>
      <c r="W4626" s="7" t="s">
        <v>60</v>
      </c>
      <c r="X4626" s="7">
        <v>1700000</v>
      </c>
      <c r="Y4626" s="7" t="s">
        <v>467</v>
      </c>
      <c r="Z4626" s="7">
        <v>1</v>
      </c>
      <c r="AA4626" s="7">
        <v>1700000</v>
      </c>
      <c r="AB4626" s="7" t="s">
        <v>60</v>
      </c>
      <c r="AC4626" s="7">
        <v>1700000</v>
      </c>
      <c r="AD4626" s="7" t="s">
        <v>467</v>
      </c>
      <c r="AE4626" s="7">
        <v>1700000</v>
      </c>
      <c r="AF4626" s="7" t="s">
        <v>60</v>
      </c>
      <c r="AG4626" s="7">
        <v>1700000</v>
      </c>
      <c r="AH4626" s="7">
        <v>1700000</v>
      </c>
      <c r="AI4626" s="7" t="s">
        <v>60</v>
      </c>
      <c r="AJ4626" s="7">
        <v>1700000</v>
      </c>
      <c r="AK4626" s="7" t="s">
        <v>50</v>
      </c>
      <c r="AL4626" s="7" t="s">
        <v>50</v>
      </c>
      <c r="AM4626" s="7" t="s">
        <v>43446</v>
      </c>
      <c r="AN4626" s="7" t="s">
        <v>66</v>
      </c>
      <c r="AO4626" s="7" t="s">
        <v>43447</v>
      </c>
      <c r="AP4626" s="8" t="s">
        <v>43448</v>
      </c>
      <c r="AQ4626" s="7" t="s">
        <v>50</v>
      </c>
      <c r="AR4626" s="7" t="s">
        <v>50</v>
      </c>
    </row>
    <row r="4627" spans="1:44" ht="15" thickBot="1">
      <c r="A4627" s="10" t="s">
        <v>43449</v>
      </c>
      <c r="B4627" s="13" t="s">
        <v>50</v>
      </c>
      <c r="C4627" s="12">
        <v>44095</v>
      </c>
      <c r="D4627" s="13" t="s">
        <v>45</v>
      </c>
      <c r="E4627" s="13" t="s">
        <v>50</v>
      </c>
      <c r="F4627" s="13" t="s">
        <v>70</v>
      </c>
      <c r="G4627" s="13" t="s">
        <v>50</v>
      </c>
      <c r="H4627" s="13" t="s">
        <v>50</v>
      </c>
      <c r="I4627" s="13" t="s">
        <v>50</v>
      </c>
      <c r="J4627" s="12">
        <v>45475</v>
      </c>
      <c r="K4627" s="13" t="s">
        <v>50</v>
      </c>
      <c r="L4627" s="13" t="s">
        <v>131</v>
      </c>
      <c r="M4627" s="13" t="s">
        <v>43450</v>
      </c>
      <c r="N4627" s="13" t="s">
        <v>43451</v>
      </c>
      <c r="O4627" s="13" t="s">
        <v>43452</v>
      </c>
      <c r="P4627" s="11">
        <v>30333</v>
      </c>
      <c r="Q4627" s="13" t="s">
        <v>1001</v>
      </c>
      <c r="R4627" s="33" t="s">
        <v>43453</v>
      </c>
      <c r="S4627" s="30" t="s">
        <v>50</v>
      </c>
      <c r="T4627" s="13" t="s">
        <v>50</v>
      </c>
      <c r="U4627" s="13" t="s">
        <v>50</v>
      </c>
      <c r="V4627" s="13">
        <v>11200000000</v>
      </c>
      <c r="W4627" s="13" t="s">
        <v>60</v>
      </c>
      <c r="X4627" s="13">
        <v>11200000000</v>
      </c>
      <c r="Y4627" s="13" t="s">
        <v>50</v>
      </c>
      <c r="Z4627" s="13">
        <v>1</v>
      </c>
      <c r="AA4627" s="13" t="s">
        <v>50</v>
      </c>
      <c r="AB4627" s="13" t="s">
        <v>50</v>
      </c>
      <c r="AC4627" s="13" t="s">
        <v>50</v>
      </c>
      <c r="AD4627" s="13" t="s">
        <v>50</v>
      </c>
      <c r="AE4627" s="13" t="s">
        <v>50</v>
      </c>
      <c r="AF4627" s="13" t="s">
        <v>50</v>
      </c>
      <c r="AG4627" s="13" t="s">
        <v>50</v>
      </c>
      <c r="AH4627" s="13">
        <v>11200000000</v>
      </c>
      <c r="AI4627" s="13" t="s">
        <v>60</v>
      </c>
      <c r="AJ4627" s="13">
        <v>11200000000</v>
      </c>
      <c r="AK4627" s="13" t="s">
        <v>50</v>
      </c>
      <c r="AL4627" s="13" t="s">
        <v>50</v>
      </c>
      <c r="AM4627" s="13" t="s">
        <v>50</v>
      </c>
      <c r="AN4627" s="13" t="s">
        <v>50</v>
      </c>
      <c r="AO4627" s="13" t="s">
        <v>50</v>
      </c>
      <c r="AP4627" s="13" t="s">
        <v>50</v>
      </c>
      <c r="AQ4627" s="13" t="s">
        <v>50</v>
      </c>
      <c r="AR4627" s="13" t="s">
        <v>1186</v>
      </c>
    </row>
    <row r="4628" spans="1:44" ht="15" thickBot="1">
      <c r="A4628" s="4" t="s">
        <v>43454</v>
      </c>
      <c r="B4628" s="7" t="s">
        <v>50</v>
      </c>
      <c r="C4628" s="7" t="s">
        <v>50</v>
      </c>
      <c r="D4628" s="7" t="s">
        <v>45</v>
      </c>
      <c r="E4628" s="7" t="s">
        <v>46</v>
      </c>
      <c r="F4628" s="7" t="s">
        <v>70</v>
      </c>
      <c r="G4628" s="7" t="s">
        <v>50</v>
      </c>
      <c r="H4628" s="7" t="s">
        <v>50</v>
      </c>
      <c r="I4628" s="7" t="s">
        <v>50</v>
      </c>
      <c r="J4628" s="6">
        <v>45475</v>
      </c>
      <c r="K4628" s="7" t="s">
        <v>50</v>
      </c>
      <c r="L4628" s="7" t="s">
        <v>467</v>
      </c>
      <c r="M4628" s="7" t="s">
        <v>50</v>
      </c>
      <c r="N4628" s="7" t="s">
        <v>180</v>
      </c>
      <c r="O4628" s="7" t="s">
        <v>43455</v>
      </c>
      <c r="P4628" s="5">
        <v>30420</v>
      </c>
      <c r="Q4628" s="7" t="s">
        <v>120</v>
      </c>
      <c r="R4628" s="34" t="s">
        <v>43456</v>
      </c>
      <c r="S4628" s="31" t="s">
        <v>50</v>
      </c>
      <c r="T4628" s="7" t="s">
        <v>50</v>
      </c>
      <c r="U4628" s="7" t="s">
        <v>50</v>
      </c>
      <c r="V4628" s="7">
        <v>8000000</v>
      </c>
      <c r="W4628" s="7" t="s">
        <v>60</v>
      </c>
      <c r="X4628" s="7">
        <v>8000000</v>
      </c>
      <c r="Y4628" s="7" t="s">
        <v>467</v>
      </c>
      <c r="Z4628" s="7">
        <v>1</v>
      </c>
      <c r="AA4628" s="7">
        <v>8000000</v>
      </c>
      <c r="AB4628" s="7" t="s">
        <v>60</v>
      </c>
      <c r="AC4628" s="7">
        <v>8000000</v>
      </c>
      <c r="AD4628" s="7" t="s">
        <v>467</v>
      </c>
      <c r="AE4628" s="7">
        <v>8000000</v>
      </c>
      <c r="AF4628" s="7" t="s">
        <v>60</v>
      </c>
      <c r="AG4628" s="7">
        <v>8000000</v>
      </c>
      <c r="AH4628" s="7">
        <v>8000000</v>
      </c>
      <c r="AI4628" s="7" t="s">
        <v>60</v>
      </c>
      <c r="AJ4628" s="7">
        <v>8000000</v>
      </c>
      <c r="AK4628" s="7" t="s">
        <v>43457</v>
      </c>
      <c r="AL4628" s="7" t="s">
        <v>50</v>
      </c>
      <c r="AM4628" s="7" t="s">
        <v>43458</v>
      </c>
      <c r="AN4628" s="7" t="s">
        <v>66</v>
      </c>
      <c r="AO4628" s="7" t="s">
        <v>50</v>
      </c>
      <c r="AP4628" s="7" t="s">
        <v>50</v>
      </c>
      <c r="AQ4628" s="22" t="s">
        <v>43459</v>
      </c>
      <c r="AR4628" s="7" t="s">
        <v>255</v>
      </c>
    </row>
    <row r="4629" spans="1:44" ht="15" thickBot="1">
      <c r="A4629" s="10" t="s">
        <v>43460</v>
      </c>
      <c r="B4629" s="13" t="s">
        <v>50</v>
      </c>
      <c r="C4629" s="12">
        <v>42736</v>
      </c>
      <c r="D4629" s="13" t="s">
        <v>45</v>
      </c>
      <c r="E4629" s="13" t="s">
        <v>46</v>
      </c>
      <c r="F4629" s="13" t="s">
        <v>70</v>
      </c>
      <c r="G4629" s="26" t="s">
        <v>54946</v>
      </c>
      <c r="H4629" s="13" t="s">
        <v>43461</v>
      </c>
      <c r="I4629" s="13" t="s">
        <v>50</v>
      </c>
      <c r="J4629" s="12">
        <v>45476</v>
      </c>
      <c r="K4629" s="13" t="s">
        <v>50</v>
      </c>
      <c r="L4629" s="13" t="s">
        <v>178</v>
      </c>
      <c r="M4629" s="13" t="s">
        <v>6786</v>
      </c>
      <c r="N4629" s="13" t="s">
        <v>20401</v>
      </c>
      <c r="O4629" s="13" t="s">
        <v>43462</v>
      </c>
      <c r="P4629" s="11">
        <v>30722</v>
      </c>
      <c r="Q4629" s="13" t="s">
        <v>6734</v>
      </c>
      <c r="R4629" s="33" t="s">
        <v>43463</v>
      </c>
      <c r="S4629" s="33" t="s">
        <v>43464</v>
      </c>
      <c r="T4629" s="13" t="s">
        <v>50</v>
      </c>
      <c r="U4629" s="13" t="s">
        <v>43465</v>
      </c>
      <c r="V4629" s="13">
        <v>7500000</v>
      </c>
      <c r="W4629" s="13" t="s">
        <v>60</v>
      </c>
      <c r="X4629" s="13">
        <v>7500000</v>
      </c>
      <c r="Y4629" s="13" t="s">
        <v>50</v>
      </c>
      <c r="Z4629" s="13">
        <v>2</v>
      </c>
      <c r="AA4629" s="13">
        <v>7500000</v>
      </c>
      <c r="AB4629" s="13" t="s">
        <v>60</v>
      </c>
      <c r="AC4629" s="13">
        <v>7500000</v>
      </c>
      <c r="AD4629" s="13" t="s">
        <v>178</v>
      </c>
      <c r="AE4629" s="13">
        <v>8015000</v>
      </c>
      <c r="AF4629" s="13" t="s">
        <v>60</v>
      </c>
      <c r="AG4629" s="13">
        <v>8015000</v>
      </c>
      <c r="AH4629" s="13">
        <v>8015000</v>
      </c>
      <c r="AI4629" s="13" t="s">
        <v>60</v>
      </c>
      <c r="AJ4629" s="13">
        <v>8015000</v>
      </c>
      <c r="AK4629" s="13" t="s">
        <v>50</v>
      </c>
      <c r="AL4629" s="13" t="s">
        <v>50</v>
      </c>
      <c r="AM4629" s="13" t="s">
        <v>43466</v>
      </c>
      <c r="AN4629" s="13" t="s">
        <v>993</v>
      </c>
      <c r="AO4629" s="13" t="s">
        <v>43467</v>
      </c>
      <c r="AP4629" s="14" t="s">
        <v>43468</v>
      </c>
      <c r="AQ4629" s="13" t="s">
        <v>50</v>
      </c>
      <c r="AR4629" s="13" t="s">
        <v>50</v>
      </c>
    </row>
    <row r="4630" spans="1:44" ht="15" thickBot="1">
      <c r="A4630" s="4" t="s">
        <v>43469</v>
      </c>
      <c r="B4630" s="7" t="s">
        <v>50</v>
      </c>
      <c r="C4630" s="6">
        <v>44440</v>
      </c>
      <c r="D4630" s="7" t="s">
        <v>45</v>
      </c>
      <c r="E4630" s="7" t="s">
        <v>46</v>
      </c>
      <c r="F4630" s="7" t="s">
        <v>70</v>
      </c>
      <c r="G4630" s="27" t="s">
        <v>54945</v>
      </c>
      <c r="H4630" s="7" t="s">
        <v>50</v>
      </c>
      <c r="I4630" s="7" t="s">
        <v>50</v>
      </c>
      <c r="J4630" s="6">
        <v>45481</v>
      </c>
      <c r="K4630" s="7" t="s">
        <v>50</v>
      </c>
      <c r="L4630" s="7" t="s">
        <v>467</v>
      </c>
      <c r="M4630" s="7" t="s">
        <v>43470</v>
      </c>
      <c r="N4630" s="7" t="s">
        <v>50</v>
      </c>
      <c r="O4630" s="7" t="s">
        <v>43471</v>
      </c>
      <c r="P4630" s="5">
        <v>30772</v>
      </c>
      <c r="Q4630" s="7" t="s">
        <v>50</v>
      </c>
      <c r="R4630" s="34" t="s">
        <v>43472</v>
      </c>
      <c r="S4630" s="34" t="s">
        <v>43473</v>
      </c>
      <c r="T4630" s="7" t="s">
        <v>43474</v>
      </c>
      <c r="U4630" s="7" t="s">
        <v>43475</v>
      </c>
      <c r="V4630" s="7">
        <v>1300000</v>
      </c>
      <c r="W4630" s="7" t="s">
        <v>209</v>
      </c>
      <c r="X4630" s="7">
        <v>1408185</v>
      </c>
      <c r="Y4630" s="7" t="s">
        <v>467</v>
      </c>
      <c r="Z4630" s="7">
        <v>4</v>
      </c>
      <c r="AA4630" s="7">
        <v>1300000</v>
      </c>
      <c r="AB4630" s="7" t="s">
        <v>209</v>
      </c>
      <c r="AC4630" s="7">
        <v>1408185</v>
      </c>
      <c r="AD4630" s="7" t="s">
        <v>467</v>
      </c>
      <c r="AE4630" s="7">
        <v>2649000</v>
      </c>
      <c r="AF4630" s="7" t="s">
        <v>209</v>
      </c>
      <c r="AG4630" s="7">
        <v>2836209</v>
      </c>
      <c r="AH4630" s="7">
        <v>2649000</v>
      </c>
      <c r="AI4630" s="7" t="s">
        <v>209</v>
      </c>
      <c r="AJ4630" s="7">
        <v>2836209</v>
      </c>
      <c r="AK4630" s="7" t="s">
        <v>43476</v>
      </c>
      <c r="AL4630" s="7" t="s">
        <v>50</v>
      </c>
      <c r="AM4630" s="7" t="s">
        <v>43477</v>
      </c>
      <c r="AN4630" s="7" t="s">
        <v>798</v>
      </c>
      <c r="AO4630" s="7" t="s">
        <v>43478</v>
      </c>
      <c r="AP4630" s="22" t="s">
        <v>43479</v>
      </c>
      <c r="AQ4630" s="7" t="s">
        <v>50</v>
      </c>
      <c r="AR4630" s="7" t="s">
        <v>50</v>
      </c>
    </row>
    <row r="4631" spans="1:44" ht="15" thickBot="1">
      <c r="A4631" s="10" t="s">
        <v>43480</v>
      </c>
      <c r="B4631" s="13" t="s">
        <v>50</v>
      </c>
      <c r="C4631" s="12">
        <v>44197</v>
      </c>
      <c r="D4631" s="13" t="s">
        <v>45</v>
      </c>
      <c r="E4631" s="13" t="s">
        <v>46</v>
      </c>
      <c r="F4631" s="13" t="s">
        <v>70</v>
      </c>
      <c r="G4631" s="26" t="s">
        <v>54946</v>
      </c>
      <c r="H4631" s="13" t="s">
        <v>50</v>
      </c>
      <c r="I4631" s="13" t="s">
        <v>50</v>
      </c>
      <c r="J4631" s="12">
        <v>45482</v>
      </c>
      <c r="K4631" s="13" t="s">
        <v>116</v>
      </c>
      <c r="L4631" s="13" t="s">
        <v>467</v>
      </c>
      <c r="M4631" s="13" t="s">
        <v>43481</v>
      </c>
      <c r="N4631" s="13" t="s">
        <v>3687</v>
      </c>
      <c r="O4631" s="13" t="s">
        <v>43482</v>
      </c>
      <c r="P4631" s="11">
        <v>30823</v>
      </c>
      <c r="Q4631" s="13" t="s">
        <v>3689</v>
      </c>
      <c r="R4631" s="33" t="s">
        <v>43483</v>
      </c>
      <c r="S4631" s="33" t="s">
        <v>43484</v>
      </c>
      <c r="T4631" s="13" t="s">
        <v>50</v>
      </c>
      <c r="U4631" s="13" t="s">
        <v>50</v>
      </c>
      <c r="V4631" s="13" t="s">
        <v>50</v>
      </c>
      <c r="W4631" s="13" t="s">
        <v>50</v>
      </c>
      <c r="X4631" s="13" t="s">
        <v>50</v>
      </c>
      <c r="Y4631" s="13" t="s">
        <v>467</v>
      </c>
      <c r="Z4631" s="13">
        <v>2</v>
      </c>
      <c r="AA4631" s="13" t="s">
        <v>50</v>
      </c>
      <c r="AB4631" s="13" t="s">
        <v>50</v>
      </c>
      <c r="AC4631" s="13" t="s">
        <v>50</v>
      </c>
      <c r="AD4631" s="13" t="s">
        <v>467</v>
      </c>
      <c r="AE4631" s="13">
        <v>3500000</v>
      </c>
      <c r="AF4631" s="13" t="s">
        <v>60</v>
      </c>
      <c r="AG4631" s="13">
        <v>3500000</v>
      </c>
      <c r="AH4631" s="13">
        <v>3500000</v>
      </c>
      <c r="AI4631" s="13" t="s">
        <v>60</v>
      </c>
      <c r="AJ4631" s="13">
        <v>3500000</v>
      </c>
      <c r="AK4631" s="13" t="s">
        <v>36746</v>
      </c>
      <c r="AL4631" s="13" t="s">
        <v>50</v>
      </c>
      <c r="AM4631" s="13" t="s">
        <v>43485</v>
      </c>
      <c r="AN4631" s="13" t="s">
        <v>66</v>
      </c>
      <c r="AO4631" s="13" t="s">
        <v>43486</v>
      </c>
      <c r="AP4631" s="21" t="s">
        <v>43487</v>
      </c>
      <c r="AQ4631" s="13" t="s">
        <v>50</v>
      </c>
      <c r="AR4631" s="13" t="s">
        <v>50</v>
      </c>
    </row>
    <row r="4632" spans="1:44" ht="15" thickBot="1">
      <c r="A4632" s="4" t="s">
        <v>43488</v>
      </c>
      <c r="B4632" s="7" t="s">
        <v>50</v>
      </c>
      <c r="C4632" s="6">
        <v>38718</v>
      </c>
      <c r="D4632" s="7" t="s">
        <v>45</v>
      </c>
      <c r="E4632" s="7" t="s">
        <v>46</v>
      </c>
      <c r="F4632" s="7" t="s">
        <v>70</v>
      </c>
      <c r="G4632" s="7" t="s">
        <v>176</v>
      </c>
      <c r="H4632" s="7" t="s">
        <v>10009</v>
      </c>
      <c r="I4632" s="7" t="s">
        <v>50</v>
      </c>
      <c r="J4632" s="6">
        <v>45481</v>
      </c>
      <c r="K4632" s="7" t="s">
        <v>50</v>
      </c>
      <c r="L4632" s="7" t="s">
        <v>131</v>
      </c>
      <c r="M4632" s="7" t="s">
        <v>43489</v>
      </c>
      <c r="N4632" s="7" t="s">
        <v>791</v>
      </c>
      <c r="O4632" s="7" t="s">
        <v>43490</v>
      </c>
      <c r="P4632" s="5">
        <v>31195</v>
      </c>
      <c r="Q4632" s="7" t="s">
        <v>245</v>
      </c>
      <c r="R4632" s="34" t="s">
        <v>43491</v>
      </c>
      <c r="S4632" s="34" t="s">
        <v>43492</v>
      </c>
      <c r="T4632" s="7" t="s">
        <v>43493</v>
      </c>
      <c r="U4632" s="7" t="s">
        <v>43494</v>
      </c>
      <c r="V4632" s="7">
        <v>8250000000</v>
      </c>
      <c r="W4632" s="7" t="s">
        <v>250</v>
      </c>
      <c r="X4632" s="7">
        <v>98852874</v>
      </c>
      <c r="Y4632" s="7" t="s">
        <v>50</v>
      </c>
      <c r="Z4632" s="7">
        <v>1</v>
      </c>
      <c r="AA4632" s="7" t="s">
        <v>50</v>
      </c>
      <c r="AB4632" s="7" t="s">
        <v>50</v>
      </c>
      <c r="AC4632" s="7" t="s">
        <v>50</v>
      </c>
      <c r="AD4632" s="7" t="s">
        <v>50</v>
      </c>
      <c r="AE4632" s="7" t="s">
        <v>50</v>
      </c>
      <c r="AF4632" s="7" t="s">
        <v>50</v>
      </c>
      <c r="AG4632" s="7" t="s">
        <v>50</v>
      </c>
      <c r="AH4632" s="7">
        <v>8250000000</v>
      </c>
      <c r="AI4632" s="7" t="s">
        <v>250</v>
      </c>
      <c r="AJ4632" s="7">
        <v>98852874</v>
      </c>
      <c r="AK4632" s="7" t="s">
        <v>820</v>
      </c>
      <c r="AL4632" s="7" t="s">
        <v>50</v>
      </c>
      <c r="AM4632" s="7" t="s">
        <v>43495</v>
      </c>
      <c r="AN4632" s="7" t="s">
        <v>66</v>
      </c>
      <c r="AO4632" s="7" t="s">
        <v>43496</v>
      </c>
      <c r="AP4632" s="22" t="s">
        <v>43497</v>
      </c>
      <c r="AQ4632" s="7" t="s">
        <v>50</v>
      </c>
      <c r="AR4632" s="7" t="s">
        <v>50</v>
      </c>
    </row>
    <row r="4633" spans="1:44" ht="15" thickBot="1">
      <c r="A4633" s="10" t="s">
        <v>43498</v>
      </c>
      <c r="B4633" s="13" t="s">
        <v>50</v>
      </c>
      <c r="C4633" s="12">
        <v>31778</v>
      </c>
      <c r="D4633" s="13" t="s">
        <v>45</v>
      </c>
      <c r="E4633" s="13" t="s">
        <v>46</v>
      </c>
      <c r="F4633" s="13" t="s">
        <v>47</v>
      </c>
      <c r="G4633" s="13" t="s">
        <v>114</v>
      </c>
      <c r="H4633" s="13" t="s">
        <v>50</v>
      </c>
      <c r="I4633" s="13" t="s">
        <v>50</v>
      </c>
      <c r="J4633" s="12">
        <v>45476</v>
      </c>
      <c r="K4633" s="13" t="s">
        <v>116</v>
      </c>
      <c r="L4633" s="13" t="s">
        <v>62</v>
      </c>
      <c r="M4633" s="13" t="s">
        <v>43499</v>
      </c>
      <c r="N4633" s="13" t="s">
        <v>1222</v>
      </c>
      <c r="O4633" s="13" t="s">
        <v>43500</v>
      </c>
      <c r="P4633" s="11">
        <v>31373</v>
      </c>
      <c r="Q4633" s="13" t="s">
        <v>707</v>
      </c>
      <c r="R4633" s="33" t="s">
        <v>43501</v>
      </c>
      <c r="S4633" s="33" t="s">
        <v>43502</v>
      </c>
      <c r="T4633" s="13" t="s">
        <v>43503</v>
      </c>
      <c r="U4633" s="13" t="s">
        <v>43504</v>
      </c>
      <c r="V4633" s="13">
        <v>440015</v>
      </c>
      <c r="W4633" s="13" t="s">
        <v>1085</v>
      </c>
      <c r="X4633" s="13">
        <v>321724</v>
      </c>
      <c r="Y4633" s="13" t="s">
        <v>61</v>
      </c>
      <c r="Z4633" s="13">
        <v>5</v>
      </c>
      <c r="AA4633" s="13">
        <v>440015</v>
      </c>
      <c r="AB4633" s="13" t="s">
        <v>1085</v>
      </c>
      <c r="AC4633" s="13">
        <v>321724</v>
      </c>
      <c r="AD4633" s="13" t="s">
        <v>62</v>
      </c>
      <c r="AE4633" s="13">
        <v>34521725</v>
      </c>
      <c r="AF4633" s="13" t="s">
        <v>60</v>
      </c>
      <c r="AG4633" s="13">
        <v>34521725</v>
      </c>
      <c r="AH4633" s="13">
        <v>41801600</v>
      </c>
      <c r="AI4633" s="13" t="s">
        <v>60</v>
      </c>
      <c r="AJ4633" s="13">
        <v>41801600</v>
      </c>
      <c r="AK4633" s="13" t="s">
        <v>50</v>
      </c>
      <c r="AL4633" s="13" t="s">
        <v>50</v>
      </c>
      <c r="AM4633" s="13" t="s">
        <v>43505</v>
      </c>
      <c r="AN4633" s="13" t="s">
        <v>66</v>
      </c>
      <c r="AO4633" s="13" t="s">
        <v>43506</v>
      </c>
      <c r="AP4633" s="14" t="s">
        <v>43507</v>
      </c>
      <c r="AQ4633" s="13" t="s">
        <v>50</v>
      </c>
      <c r="AR4633" s="13" t="s">
        <v>50</v>
      </c>
    </row>
    <row r="4634" spans="1:44" ht="15" thickBot="1">
      <c r="A4634" s="4" t="s">
        <v>43508</v>
      </c>
      <c r="B4634" s="7" t="s">
        <v>50</v>
      </c>
      <c r="C4634" s="6">
        <v>43101</v>
      </c>
      <c r="D4634" s="7" t="s">
        <v>45</v>
      </c>
      <c r="E4634" s="7" t="s">
        <v>46</v>
      </c>
      <c r="F4634" s="7" t="s">
        <v>70</v>
      </c>
      <c r="G4634" s="26" t="s">
        <v>54946</v>
      </c>
      <c r="H4634" s="7" t="s">
        <v>50</v>
      </c>
      <c r="I4634" s="7" t="s">
        <v>50</v>
      </c>
      <c r="J4634" s="6">
        <v>45474</v>
      </c>
      <c r="K4634" s="7" t="s">
        <v>116</v>
      </c>
      <c r="L4634" s="7" t="s">
        <v>178</v>
      </c>
      <c r="M4634" s="7" t="s">
        <v>12904</v>
      </c>
      <c r="N4634" s="7" t="s">
        <v>43509</v>
      </c>
      <c r="O4634" s="7" t="s">
        <v>43510</v>
      </c>
      <c r="P4634" s="5">
        <v>31551</v>
      </c>
      <c r="Q4634" s="7" t="s">
        <v>360</v>
      </c>
      <c r="R4634" s="34" t="s">
        <v>43511</v>
      </c>
      <c r="S4634" s="34" t="s">
        <v>43512</v>
      </c>
      <c r="T4634" s="7" t="s">
        <v>50</v>
      </c>
      <c r="U4634" s="7" t="s">
        <v>50</v>
      </c>
      <c r="V4634" s="7" t="s">
        <v>50</v>
      </c>
      <c r="W4634" s="7" t="s">
        <v>50</v>
      </c>
      <c r="X4634" s="7" t="s">
        <v>50</v>
      </c>
      <c r="Y4634" s="7" t="s">
        <v>50</v>
      </c>
      <c r="Z4634" s="7">
        <v>2</v>
      </c>
      <c r="AA4634" s="7" t="s">
        <v>50</v>
      </c>
      <c r="AB4634" s="7" t="s">
        <v>50</v>
      </c>
      <c r="AC4634" s="7" t="s">
        <v>50</v>
      </c>
      <c r="AD4634" s="7" t="s">
        <v>178</v>
      </c>
      <c r="AE4634" s="7">
        <v>5500000</v>
      </c>
      <c r="AF4634" s="7" t="s">
        <v>209</v>
      </c>
      <c r="AG4634" s="7">
        <v>6061929</v>
      </c>
      <c r="AH4634" s="7">
        <v>5500000</v>
      </c>
      <c r="AI4634" s="7" t="s">
        <v>209</v>
      </c>
      <c r="AJ4634" s="7">
        <v>6061929</v>
      </c>
      <c r="AK4634" s="7" t="s">
        <v>43513</v>
      </c>
      <c r="AL4634" s="7" t="s">
        <v>50</v>
      </c>
      <c r="AM4634" s="7" t="s">
        <v>43514</v>
      </c>
      <c r="AN4634" s="7" t="s">
        <v>66</v>
      </c>
      <c r="AO4634" s="7" t="s">
        <v>43515</v>
      </c>
      <c r="AP4634" s="8" t="s">
        <v>43516</v>
      </c>
      <c r="AQ4634" s="7" t="s">
        <v>50</v>
      </c>
      <c r="AR4634" s="7" t="s">
        <v>50</v>
      </c>
    </row>
    <row r="4635" spans="1:44" ht="15" thickBot="1">
      <c r="A4635" s="10" t="s">
        <v>43517</v>
      </c>
      <c r="B4635" s="13" t="s">
        <v>50</v>
      </c>
      <c r="C4635" s="12">
        <v>43466</v>
      </c>
      <c r="D4635" s="13" t="s">
        <v>45</v>
      </c>
      <c r="E4635" s="13" t="s">
        <v>46</v>
      </c>
      <c r="F4635" s="13" t="s">
        <v>70</v>
      </c>
      <c r="G4635" s="13" t="s">
        <v>50</v>
      </c>
      <c r="H4635" s="13" t="s">
        <v>50</v>
      </c>
      <c r="I4635" s="13" t="s">
        <v>50</v>
      </c>
      <c r="J4635" s="12">
        <v>45477</v>
      </c>
      <c r="K4635" s="13" t="s">
        <v>50</v>
      </c>
      <c r="L4635" s="13" t="s">
        <v>1471</v>
      </c>
      <c r="M4635" s="13" t="s">
        <v>43518</v>
      </c>
      <c r="N4635" s="13" t="s">
        <v>2941</v>
      </c>
      <c r="O4635" s="13" t="s">
        <v>43519</v>
      </c>
      <c r="P4635" s="11">
        <v>32018</v>
      </c>
      <c r="Q4635" s="13" t="s">
        <v>245</v>
      </c>
      <c r="R4635" s="33" t="s">
        <v>43520</v>
      </c>
      <c r="S4635" s="30" t="s">
        <v>50</v>
      </c>
      <c r="T4635" s="13" t="s">
        <v>43521</v>
      </c>
      <c r="U4635" s="13" t="s">
        <v>43522</v>
      </c>
      <c r="V4635" s="13" t="s">
        <v>50</v>
      </c>
      <c r="W4635" s="13" t="s">
        <v>50</v>
      </c>
      <c r="X4635" s="13" t="s">
        <v>50</v>
      </c>
      <c r="Y4635" s="13" t="s">
        <v>50</v>
      </c>
      <c r="Z4635" s="13">
        <v>4</v>
      </c>
      <c r="AA4635" s="13" t="s">
        <v>50</v>
      </c>
      <c r="AB4635" s="13" t="s">
        <v>50</v>
      </c>
      <c r="AC4635" s="13" t="s">
        <v>50</v>
      </c>
      <c r="AD4635" s="13" t="s">
        <v>1471</v>
      </c>
      <c r="AE4635" s="13">
        <v>3500000000</v>
      </c>
      <c r="AF4635" s="13" t="s">
        <v>2946</v>
      </c>
      <c r="AG4635" s="13">
        <v>2991170</v>
      </c>
      <c r="AH4635" s="13">
        <v>3500000000</v>
      </c>
      <c r="AI4635" s="13" t="s">
        <v>2946</v>
      </c>
      <c r="AJ4635" s="13">
        <v>2991170</v>
      </c>
      <c r="AK4635" s="13" t="s">
        <v>43523</v>
      </c>
      <c r="AL4635" s="13" t="s">
        <v>50</v>
      </c>
      <c r="AM4635" s="13" t="s">
        <v>43524</v>
      </c>
      <c r="AN4635" s="13" t="s">
        <v>66</v>
      </c>
      <c r="AO4635" s="13" t="s">
        <v>50</v>
      </c>
      <c r="AP4635" s="13" t="s">
        <v>50</v>
      </c>
      <c r="AQ4635" s="21" t="s">
        <v>43525</v>
      </c>
      <c r="AR4635" s="13" t="s">
        <v>255</v>
      </c>
    </row>
    <row r="4636" spans="1:44" ht="15" thickBot="1">
      <c r="A4636" s="4" t="s">
        <v>43526</v>
      </c>
      <c r="B4636" s="7" t="s">
        <v>50</v>
      </c>
      <c r="C4636" s="6">
        <v>44562</v>
      </c>
      <c r="D4636" s="7" t="s">
        <v>45</v>
      </c>
      <c r="E4636" s="7" t="s">
        <v>46</v>
      </c>
      <c r="F4636" s="7" t="s">
        <v>70</v>
      </c>
      <c r="G4636" s="7" t="s">
        <v>50</v>
      </c>
      <c r="H4636" s="7" t="s">
        <v>50</v>
      </c>
      <c r="I4636" s="7" t="s">
        <v>50</v>
      </c>
      <c r="J4636" s="6">
        <v>45476</v>
      </c>
      <c r="K4636" s="7" t="s">
        <v>50</v>
      </c>
      <c r="L4636" s="7" t="s">
        <v>178</v>
      </c>
      <c r="M4636" s="7" t="s">
        <v>50</v>
      </c>
      <c r="N4636" s="7" t="s">
        <v>43527</v>
      </c>
      <c r="O4636" s="7" t="s">
        <v>43528</v>
      </c>
      <c r="P4636" s="5">
        <v>32051</v>
      </c>
      <c r="Q4636" s="7" t="s">
        <v>383</v>
      </c>
      <c r="R4636" s="31" t="s">
        <v>50</v>
      </c>
      <c r="S4636" s="31" t="s">
        <v>50</v>
      </c>
      <c r="T4636" s="7" t="s">
        <v>50</v>
      </c>
      <c r="U4636" s="7" t="s">
        <v>43529</v>
      </c>
      <c r="V4636" s="7">
        <v>500000000</v>
      </c>
      <c r="W4636" s="7" t="s">
        <v>60</v>
      </c>
      <c r="X4636" s="7">
        <v>500000000</v>
      </c>
      <c r="Y4636" s="7" t="s">
        <v>50</v>
      </c>
      <c r="Z4636" s="7">
        <v>1</v>
      </c>
      <c r="AA4636" s="7">
        <v>500000000</v>
      </c>
      <c r="AB4636" s="7" t="s">
        <v>60</v>
      </c>
      <c r="AC4636" s="7">
        <v>500000000</v>
      </c>
      <c r="AD4636" s="7" t="s">
        <v>178</v>
      </c>
      <c r="AE4636" s="7">
        <v>500000000</v>
      </c>
      <c r="AF4636" s="7" t="s">
        <v>60</v>
      </c>
      <c r="AG4636" s="7">
        <v>500000000</v>
      </c>
      <c r="AH4636" s="7">
        <v>500000000</v>
      </c>
      <c r="AI4636" s="7" t="s">
        <v>60</v>
      </c>
      <c r="AJ4636" s="7">
        <v>500000000</v>
      </c>
      <c r="AK4636" s="7" t="s">
        <v>50</v>
      </c>
      <c r="AL4636" s="7" t="s">
        <v>50</v>
      </c>
      <c r="AM4636" s="7" t="s">
        <v>50</v>
      </c>
      <c r="AN4636" s="7" t="s">
        <v>50</v>
      </c>
      <c r="AO4636" s="7" t="s">
        <v>50</v>
      </c>
      <c r="AP4636" s="7" t="s">
        <v>50</v>
      </c>
      <c r="AQ4636" s="7" t="s">
        <v>50</v>
      </c>
      <c r="AR4636" s="7" t="s">
        <v>1186</v>
      </c>
    </row>
    <row r="4637" spans="1:44" ht="15" thickBot="1">
      <c r="A4637" s="10" t="s">
        <v>43530</v>
      </c>
      <c r="B4637" s="13" t="s">
        <v>50</v>
      </c>
      <c r="C4637" s="12">
        <v>43466</v>
      </c>
      <c r="D4637" s="13" t="s">
        <v>45</v>
      </c>
      <c r="E4637" s="13" t="s">
        <v>46</v>
      </c>
      <c r="F4637" s="13" t="s">
        <v>70</v>
      </c>
      <c r="G4637" s="27" t="s">
        <v>54945</v>
      </c>
      <c r="H4637" s="13" t="s">
        <v>1998</v>
      </c>
      <c r="I4637" s="13" t="s">
        <v>50</v>
      </c>
      <c r="J4637" s="12">
        <v>45479</v>
      </c>
      <c r="K4637" s="13" t="s">
        <v>116</v>
      </c>
      <c r="L4637" s="13" t="s">
        <v>178</v>
      </c>
      <c r="M4637" s="13" t="s">
        <v>5670</v>
      </c>
      <c r="N4637" s="13" t="s">
        <v>43531</v>
      </c>
      <c r="O4637" s="13" t="s">
        <v>43532</v>
      </c>
      <c r="P4637" s="11">
        <v>32180</v>
      </c>
      <c r="Q4637" s="13" t="s">
        <v>520</v>
      </c>
      <c r="R4637" s="33" t="s">
        <v>43533</v>
      </c>
      <c r="S4637" s="30" t="s">
        <v>50</v>
      </c>
      <c r="T4637" s="13" t="s">
        <v>50</v>
      </c>
      <c r="U4637" s="13" t="s">
        <v>43534</v>
      </c>
      <c r="V4637" s="13">
        <v>1200000</v>
      </c>
      <c r="W4637" s="13" t="s">
        <v>60</v>
      </c>
      <c r="X4637" s="13">
        <v>1200000</v>
      </c>
      <c r="Y4637" s="13" t="s">
        <v>50</v>
      </c>
      <c r="Z4637" s="13">
        <v>4</v>
      </c>
      <c r="AA4637" s="13">
        <v>1200000</v>
      </c>
      <c r="AB4637" s="13" t="s">
        <v>60</v>
      </c>
      <c r="AC4637" s="13">
        <v>1200000</v>
      </c>
      <c r="AD4637" s="13" t="s">
        <v>178</v>
      </c>
      <c r="AE4637" s="13">
        <v>9973031</v>
      </c>
      <c r="AF4637" s="13" t="s">
        <v>60</v>
      </c>
      <c r="AG4637" s="13">
        <v>9973031</v>
      </c>
      <c r="AH4637" s="13">
        <v>9973031</v>
      </c>
      <c r="AI4637" s="13" t="s">
        <v>60</v>
      </c>
      <c r="AJ4637" s="13">
        <v>9973031</v>
      </c>
      <c r="AK4637" s="13" t="s">
        <v>43535</v>
      </c>
      <c r="AL4637" s="13" t="s">
        <v>50</v>
      </c>
      <c r="AM4637" s="13" t="s">
        <v>43536</v>
      </c>
      <c r="AN4637" s="13" t="s">
        <v>66</v>
      </c>
      <c r="AO4637" s="13" t="s">
        <v>43537</v>
      </c>
      <c r="AP4637" s="14" t="s">
        <v>43538</v>
      </c>
      <c r="AQ4637" s="13" t="s">
        <v>50</v>
      </c>
      <c r="AR4637" s="13" t="s">
        <v>50</v>
      </c>
    </row>
    <row r="4638" spans="1:44" ht="15" thickBot="1">
      <c r="A4638" s="4" t="s">
        <v>43539</v>
      </c>
      <c r="B4638" s="7" t="s">
        <v>50</v>
      </c>
      <c r="C4638" s="6">
        <v>25569</v>
      </c>
      <c r="D4638" s="7" t="s">
        <v>45</v>
      </c>
      <c r="E4638" s="7" t="s">
        <v>46</v>
      </c>
      <c r="F4638" s="7" t="s">
        <v>47</v>
      </c>
      <c r="G4638" s="7" t="s">
        <v>71</v>
      </c>
      <c r="H4638" s="7" t="s">
        <v>23291</v>
      </c>
      <c r="I4638" s="7" t="s">
        <v>50</v>
      </c>
      <c r="J4638" s="6">
        <v>45482</v>
      </c>
      <c r="K4638" s="7" t="s">
        <v>282</v>
      </c>
      <c r="L4638" s="7" t="s">
        <v>162</v>
      </c>
      <c r="M4638" s="7" t="s">
        <v>43540</v>
      </c>
      <c r="N4638" s="7" t="s">
        <v>1222</v>
      </c>
      <c r="O4638" s="7" t="s">
        <v>43541</v>
      </c>
      <c r="P4638" s="5">
        <v>32241</v>
      </c>
      <c r="Q4638" s="7" t="s">
        <v>707</v>
      </c>
      <c r="R4638" s="34" t="s">
        <v>43542</v>
      </c>
      <c r="S4638" s="34" t="s">
        <v>43543</v>
      </c>
      <c r="T4638" s="7" t="s">
        <v>43544</v>
      </c>
      <c r="U4638" s="7">
        <f>1-416-515-7000</f>
        <v>-7930</v>
      </c>
      <c r="V4638" s="7">
        <v>150000000</v>
      </c>
      <c r="W4638" s="7" t="s">
        <v>1085</v>
      </c>
      <c r="X4638" s="7">
        <v>110006967</v>
      </c>
      <c r="Y4638" s="7" t="s">
        <v>61</v>
      </c>
      <c r="Z4638" s="7">
        <v>2</v>
      </c>
      <c r="AA4638" s="7" t="s">
        <v>50</v>
      </c>
      <c r="AB4638" s="7" t="s">
        <v>50</v>
      </c>
      <c r="AC4638" s="7" t="s">
        <v>50</v>
      </c>
      <c r="AD4638" s="7" t="s">
        <v>50</v>
      </c>
      <c r="AE4638" s="7" t="s">
        <v>50</v>
      </c>
      <c r="AF4638" s="7" t="s">
        <v>50</v>
      </c>
      <c r="AG4638" s="7" t="s">
        <v>50</v>
      </c>
      <c r="AH4638" s="7">
        <v>885000000</v>
      </c>
      <c r="AI4638" s="7" t="s">
        <v>1085</v>
      </c>
      <c r="AJ4638" s="7">
        <v>647999486</v>
      </c>
      <c r="AK4638" s="7" t="s">
        <v>50</v>
      </c>
      <c r="AL4638" s="7" t="s">
        <v>50</v>
      </c>
      <c r="AM4638" s="7" t="s">
        <v>43545</v>
      </c>
      <c r="AN4638" s="7" t="s">
        <v>66</v>
      </c>
      <c r="AO4638" s="7" t="s">
        <v>43546</v>
      </c>
      <c r="AP4638" s="22" t="s">
        <v>43547</v>
      </c>
      <c r="AQ4638" s="7" t="s">
        <v>50</v>
      </c>
      <c r="AR4638" s="7" t="s">
        <v>50</v>
      </c>
    </row>
    <row r="4639" spans="1:44" ht="15" thickBot="1">
      <c r="A4639" s="10" t="s">
        <v>43548</v>
      </c>
      <c r="B4639" s="13" t="s">
        <v>50</v>
      </c>
      <c r="C4639" s="12">
        <v>44927</v>
      </c>
      <c r="D4639" s="13" t="s">
        <v>45</v>
      </c>
      <c r="E4639" s="13" t="s">
        <v>50</v>
      </c>
      <c r="F4639" s="13" t="s">
        <v>70</v>
      </c>
      <c r="G4639" s="27" t="s">
        <v>54945</v>
      </c>
      <c r="H4639" s="13" t="s">
        <v>50</v>
      </c>
      <c r="I4639" s="13" t="s">
        <v>50</v>
      </c>
      <c r="J4639" s="12">
        <v>45475</v>
      </c>
      <c r="K4639" s="13" t="s">
        <v>50</v>
      </c>
      <c r="L4639" s="13" t="s">
        <v>1624</v>
      </c>
      <c r="M4639" s="13" t="s">
        <v>17392</v>
      </c>
      <c r="N4639" s="13" t="s">
        <v>270</v>
      </c>
      <c r="O4639" s="13" t="s">
        <v>43549</v>
      </c>
      <c r="P4639" s="11">
        <v>32442</v>
      </c>
      <c r="Q4639" s="13" t="s">
        <v>245</v>
      </c>
      <c r="R4639" s="33" t="s">
        <v>43550</v>
      </c>
      <c r="S4639" s="33" t="s">
        <v>43551</v>
      </c>
      <c r="T4639" s="13" t="s">
        <v>43552</v>
      </c>
      <c r="U4639" s="13" t="s">
        <v>43553</v>
      </c>
      <c r="V4639" s="13">
        <v>30000000</v>
      </c>
      <c r="W4639" s="13" t="s">
        <v>250</v>
      </c>
      <c r="X4639" s="13">
        <v>359333</v>
      </c>
      <c r="Y4639" s="13" t="s">
        <v>467</v>
      </c>
      <c r="Z4639" s="13">
        <v>1</v>
      </c>
      <c r="AA4639" s="13">
        <v>30000000</v>
      </c>
      <c r="AB4639" s="13" t="s">
        <v>250</v>
      </c>
      <c r="AC4639" s="13">
        <v>359333</v>
      </c>
      <c r="AD4639" s="13" t="s">
        <v>1624</v>
      </c>
      <c r="AE4639" s="13">
        <v>30000000</v>
      </c>
      <c r="AF4639" s="13" t="s">
        <v>250</v>
      </c>
      <c r="AG4639" s="13">
        <v>359333</v>
      </c>
      <c r="AH4639" s="13">
        <v>30000000</v>
      </c>
      <c r="AI4639" s="13" t="s">
        <v>250</v>
      </c>
      <c r="AJ4639" s="13">
        <v>359333</v>
      </c>
      <c r="AK4639" s="13" t="s">
        <v>43554</v>
      </c>
      <c r="AL4639" s="13" t="s">
        <v>50</v>
      </c>
      <c r="AM4639" s="13" t="s">
        <v>43555</v>
      </c>
      <c r="AN4639" s="13" t="s">
        <v>253</v>
      </c>
      <c r="AO4639" s="13" t="s">
        <v>43556</v>
      </c>
      <c r="AP4639" s="21" t="s">
        <v>43557</v>
      </c>
      <c r="AQ4639" s="13" t="s">
        <v>50</v>
      </c>
      <c r="AR4639" s="13" t="s">
        <v>50</v>
      </c>
    </row>
    <row r="4640" spans="1:44" ht="15" thickBot="1">
      <c r="A4640" s="4" t="s">
        <v>43558</v>
      </c>
      <c r="B4640" s="7" t="s">
        <v>50</v>
      </c>
      <c r="C4640" s="6">
        <v>44197</v>
      </c>
      <c r="D4640" s="7" t="s">
        <v>45</v>
      </c>
      <c r="E4640" s="7" t="s">
        <v>46</v>
      </c>
      <c r="F4640" s="7" t="s">
        <v>70</v>
      </c>
      <c r="G4640" s="27" t="s">
        <v>54945</v>
      </c>
      <c r="H4640" s="7" t="s">
        <v>50</v>
      </c>
      <c r="I4640" s="7" t="s">
        <v>50</v>
      </c>
      <c r="J4640" s="6">
        <v>45482</v>
      </c>
      <c r="K4640" s="7" t="s">
        <v>50</v>
      </c>
      <c r="L4640" s="7" t="s">
        <v>467</v>
      </c>
      <c r="M4640" s="7" t="s">
        <v>43559</v>
      </c>
      <c r="N4640" s="7" t="s">
        <v>14700</v>
      </c>
      <c r="O4640" s="7" t="s">
        <v>43560</v>
      </c>
      <c r="P4640" s="5">
        <v>32617</v>
      </c>
      <c r="Q4640" s="7" t="s">
        <v>360</v>
      </c>
      <c r="R4640" s="28" t="s">
        <v>43561</v>
      </c>
      <c r="S4640" s="34" t="s">
        <v>43562</v>
      </c>
      <c r="T4640" s="7" t="s">
        <v>43563</v>
      </c>
      <c r="U4640" s="7" t="s">
        <v>50</v>
      </c>
      <c r="V4640" s="7">
        <v>5000000</v>
      </c>
      <c r="W4640" s="7" t="s">
        <v>60</v>
      </c>
      <c r="X4640" s="7">
        <v>5000000</v>
      </c>
      <c r="Y4640" s="7" t="s">
        <v>467</v>
      </c>
      <c r="Z4640" s="7">
        <v>2</v>
      </c>
      <c r="AA4640" s="7">
        <v>5000000</v>
      </c>
      <c r="AB4640" s="7" t="s">
        <v>60</v>
      </c>
      <c r="AC4640" s="7">
        <v>5000000</v>
      </c>
      <c r="AD4640" s="7" t="s">
        <v>467</v>
      </c>
      <c r="AE4640" s="7">
        <v>6489425</v>
      </c>
      <c r="AF4640" s="7" t="s">
        <v>60</v>
      </c>
      <c r="AG4640" s="7">
        <v>6489425</v>
      </c>
      <c r="AH4640" s="7">
        <v>6489425</v>
      </c>
      <c r="AI4640" s="7" t="s">
        <v>60</v>
      </c>
      <c r="AJ4640" s="7">
        <v>6489425</v>
      </c>
      <c r="AK4640" s="7" t="s">
        <v>43564</v>
      </c>
      <c r="AL4640" s="7" t="s">
        <v>50</v>
      </c>
      <c r="AM4640" s="7" t="s">
        <v>43565</v>
      </c>
      <c r="AN4640" s="7" t="s">
        <v>66</v>
      </c>
      <c r="AO4640" s="7" t="s">
        <v>43566</v>
      </c>
      <c r="AP4640" s="8" t="s">
        <v>43567</v>
      </c>
      <c r="AQ4640" s="7" t="s">
        <v>50</v>
      </c>
      <c r="AR4640" s="7" t="s">
        <v>50</v>
      </c>
    </row>
    <row r="4641" spans="1:44" ht="15" thickBot="1">
      <c r="A4641" s="10" t="s">
        <v>43568</v>
      </c>
      <c r="B4641" s="13" t="s">
        <v>50</v>
      </c>
      <c r="C4641" s="12">
        <v>45292</v>
      </c>
      <c r="D4641" s="13" t="s">
        <v>45</v>
      </c>
      <c r="E4641" s="13" t="s">
        <v>46</v>
      </c>
      <c r="F4641" s="13" t="s">
        <v>70</v>
      </c>
      <c r="G4641" s="27" t="s">
        <v>54945</v>
      </c>
      <c r="H4641" s="13" t="s">
        <v>50</v>
      </c>
      <c r="I4641" s="13" t="s">
        <v>50</v>
      </c>
      <c r="J4641" s="12">
        <v>45476</v>
      </c>
      <c r="K4641" s="13" t="s">
        <v>50</v>
      </c>
      <c r="L4641" s="13" t="s">
        <v>467</v>
      </c>
      <c r="M4641" s="13" t="s">
        <v>43569</v>
      </c>
      <c r="N4641" s="13" t="s">
        <v>1114</v>
      </c>
      <c r="O4641" s="13" t="s">
        <v>43570</v>
      </c>
      <c r="P4641" s="11">
        <v>33027</v>
      </c>
      <c r="Q4641" s="13" t="s">
        <v>1116</v>
      </c>
      <c r="R4641" s="33" t="s">
        <v>43571</v>
      </c>
      <c r="S4641" s="33" t="s">
        <v>43572</v>
      </c>
      <c r="T4641" s="13" t="s">
        <v>50</v>
      </c>
      <c r="U4641" s="13" t="s">
        <v>43573</v>
      </c>
      <c r="V4641" s="13">
        <v>600000</v>
      </c>
      <c r="W4641" s="13" t="s">
        <v>60</v>
      </c>
      <c r="X4641" s="13">
        <v>600000</v>
      </c>
      <c r="Y4641" s="13" t="s">
        <v>467</v>
      </c>
      <c r="Z4641" s="13">
        <v>1</v>
      </c>
      <c r="AA4641" s="13">
        <v>600000</v>
      </c>
      <c r="AB4641" s="13" t="s">
        <v>60</v>
      </c>
      <c r="AC4641" s="13">
        <v>600000</v>
      </c>
      <c r="AD4641" s="13" t="s">
        <v>467</v>
      </c>
      <c r="AE4641" s="13">
        <v>600000</v>
      </c>
      <c r="AF4641" s="13" t="s">
        <v>60</v>
      </c>
      <c r="AG4641" s="13">
        <v>600000</v>
      </c>
      <c r="AH4641" s="13">
        <v>600000</v>
      </c>
      <c r="AI4641" s="13" t="s">
        <v>60</v>
      </c>
      <c r="AJ4641" s="13">
        <v>600000</v>
      </c>
      <c r="AK4641" s="13" t="s">
        <v>50</v>
      </c>
      <c r="AL4641" s="13" t="s">
        <v>50</v>
      </c>
      <c r="AM4641" s="13" t="s">
        <v>43574</v>
      </c>
      <c r="AN4641" s="13" t="s">
        <v>253</v>
      </c>
      <c r="AO4641" s="13" t="s">
        <v>43575</v>
      </c>
      <c r="AP4641" s="21" t="s">
        <v>43576</v>
      </c>
      <c r="AQ4641" s="13" t="s">
        <v>50</v>
      </c>
      <c r="AR4641" s="13" t="s">
        <v>50</v>
      </c>
    </row>
    <row r="4642" spans="1:44" ht="15" thickBot="1">
      <c r="A4642" s="4" t="s">
        <v>43577</v>
      </c>
      <c r="B4642" s="7" t="s">
        <v>50</v>
      </c>
      <c r="C4642" s="6">
        <v>32509</v>
      </c>
      <c r="D4642" s="7" t="s">
        <v>45</v>
      </c>
      <c r="E4642" s="7" t="s">
        <v>1939</v>
      </c>
      <c r="F4642" s="7" t="s">
        <v>70</v>
      </c>
      <c r="G4642" s="7" t="s">
        <v>145</v>
      </c>
      <c r="H4642" s="7" t="s">
        <v>1998</v>
      </c>
      <c r="I4642" s="7" t="s">
        <v>50</v>
      </c>
      <c r="J4642" s="6">
        <v>45482</v>
      </c>
      <c r="K4642" s="7" t="s">
        <v>50</v>
      </c>
      <c r="L4642" s="7" t="s">
        <v>52</v>
      </c>
      <c r="M4642" s="7" t="s">
        <v>43578</v>
      </c>
      <c r="N4642" s="7" t="s">
        <v>43579</v>
      </c>
      <c r="O4642" s="7" t="s">
        <v>43580</v>
      </c>
      <c r="P4642" s="5">
        <v>33235</v>
      </c>
      <c r="Q4642" s="7" t="s">
        <v>1116</v>
      </c>
      <c r="R4642" s="34" t="s">
        <v>43581</v>
      </c>
      <c r="S4642" s="34" t="s">
        <v>43582</v>
      </c>
      <c r="T4642" s="7" t="s">
        <v>50</v>
      </c>
      <c r="U4642" s="7" t="s">
        <v>50</v>
      </c>
      <c r="V4642" s="7">
        <v>3300000</v>
      </c>
      <c r="W4642" s="7" t="s">
        <v>60</v>
      </c>
      <c r="X4642" s="7">
        <v>3300000</v>
      </c>
      <c r="Y4642" s="7" t="s">
        <v>50</v>
      </c>
      <c r="Z4642" s="7">
        <v>6</v>
      </c>
      <c r="AA4642" s="7" t="s">
        <v>50</v>
      </c>
      <c r="AB4642" s="7" t="s">
        <v>50</v>
      </c>
      <c r="AC4642" s="7" t="s">
        <v>50</v>
      </c>
      <c r="AD4642" s="7" t="s">
        <v>50</v>
      </c>
      <c r="AE4642" s="7" t="s">
        <v>50</v>
      </c>
      <c r="AF4642" s="7" t="s">
        <v>50</v>
      </c>
      <c r="AG4642" s="7" t="s">
        <v>50</v>
      </c>
      <c r="AH4642" s="7">
        <v>56100000</v>
      </c>
      <c r="AI4642" s="7" t="s">
        <v>60</v>
      </c>
      <c r="AJ4642" s="7">
        <v>56100000</v>
      </c>
      <c r="AK4642" s="7" t="s">
        <v>10187</v>
      </c>
      <c r="AL4642" s="7" t="s">
        <v>50</v>
      </c>
      <c r="AM4642" s="7" t="s">
        <v>43583</v>
      </c>
      <c r="AN4642" s="7" t="s">
        <v>66</v>
      </c>
      <c r="AO4642" s="7" t="s">
        <v>43584</v>
      </c>
      <c r="AP4642" s="22" t="s">
        <v>43585</v>
      </c>
      <c r="AQ4642" s="7" t="s">
        <v>50</v>
      </c>
      <c r="AR4642" s="7" t="s">
        <v>50</v>
      </c>
    </row>
    <row r="4643" spans="1:44" ht="15" thickBot="1">
      <c r="A4643" s="10" t="s">
        <v>43586</v>
      </c>
      <c r="B4643" s="13" t="s">
        <v>50</v>
      </c>
      <c r="C4643" s="12">
        <v>44562</v>
      </c>
      <c r="D4643" s="13" t="s">
        <v>45</v>
      </c>
      <c r="E4643" s="13" t="s">
        <v>46</v>
      </c>
      <c r="F4643" s="13" t="s">
        <v>70</v>
      </c>
      <c r="G4643" s="27" t="s">
        <v>54945</v>
      </c>
      <c r="H4643" s="13" t="s">
        <v>50</v>
      </c>
      <c r="I4643" s="13" t="s">
        <v>50</v>
      </c>
      <c r="J4643" s="12">
        <v>45478</v>
      </c>
      <c r="K4643" s="13" t="s">
        <v>50</v>
      </c>
      <c r="L4643" s="13" t="s">
        <v>467</v>
      </c>
      <c r="M4643" s="13" t="s">
        <v>4250</v>
      </c>
      <c r="N4643" s="13" t="s">
        <v>43587</v>
      </c>
      <c r="O4643" s="13" t="s">
        <v>43588</v>
      </c>
      <c r="P4643" s="11">
        <v>33312</v>
      </c>
      <c r="Q4643" s="13" t="s">
        <v>43589</v>
      </c>
      <c r="R4643" s="33" t="s">
        <v>43590</v>
      </c>
      <c r="S4643" s="33" t="s">
        <v>43591</v>
      </c>
      <c r="T4643" s="13" t="s">
        <v>50</v>
      </c>
      <c r="U4643" s="13" t="s">
        <v>50</v>
      </c>
      <c r="V4643" s="13">
        <v>1500000</v>
      </c>
      <c r="W4643" s="13" t="s">
        <v>60</v>
      </c>
      <c r="X4643" s="13">
        <v>1500000</v>
      </c>
      <c r="Y4643" s="13" t="s">
        <v>467</v>
      </c>
      <c r="Z4643" s="13">
        <v>1</v>
      </c>
      <c r="AA4643" s="13">
        <v>1500000</v>
      </c>
      <c r="AB4643" s="13" t="s">
        <v>60</v>
      </c>
      <c r="AC4643" s="13">
        <v>1500000</v>
      </c>
      <c r="AD4643" s="13" t="s">
        <v>467</v>
      </c>
      <c r="AE4643" s="13">
        <v>1500000</v>
      </c>
      <c r="AF4643" s="13" t="s">
        <v>60</v>
      </c>
      <c r="AG4643" s="13">
        <v>1500000</v>
      </c>
      <c r="AH4643" s="13">
        <v>1500000</v>
      </c>
      <c r="AI4643" s="13" t="s">
        <v>60</v>
      </c>
      <c r="AJ4643" s="13">
        <v>1500000</v>
      </c>
      <c r="AK4643" s="13" t="s">
        <v>43592</v>
      </c>
      <c r="AL4643" s="13" t="s">
        <v>50</v>
      </c>
      <c r="AM4643" s="13" t="s">
        <v>43593</v>
      </c>
      <c r="AN4643" s="13" t="s">
        <v>66</v>
      </c>
      <c r="AO4643" s="13" t="s">
        <v>43594</v>
      </c>
      <c r="AP4643" s="14" t="s">
        <v>43595</v>
      </c>
      <c r="AQ4643" s="13" t="s">
        <v>50</v>
      </c>
      <c r="AR4643" s="13" t="s">
        <v>50</v>
      </c>
    </row>
    <row r="4644" spans="1:44" ht="15" thickBot="1">
      <c r="A4644" s="4" t="s">
        <v>43596</v>
      </c>
      <c r="B4644" s="7" t="s">
        <v>50</v>
      </c>
      <c r="C4644" s="7" t="s">
        <v>50</v>
      </c>
      <c r="D4644" s="7" t="s">
        <v>45</v>
      </c>
      <c r="E4644" s="7" t="s">
        <v>46</v>
      </c>
      <c r="F4644" s="7" t="s">
        <v>70</v>
      </c>
      <c r="G4644" s="7" t="s">
        <v>50</v>
      </c>
      <c r="H4644" s="7" t="s">
        <v>50</v>
      </c>
      <c r="I4644" s="7" t="s">
        <v>50</v>
      </c>
      <c r="J4644" s="6">
        <v>45475</v>
      </c>
      <c r="K4644" s="7" t="s">
        <v>50</v>
      </c>
      <c r="L4644" s="7" t="s">
        <v>178</v>
      </c>
      <c r="M4644" s="7" t="s">
        <v>50</v>
      </c>
      <c r="N4644" s="7" t="s">
        <v>75</v>
      </c>
      <c r="O4644" s="7" t="s">
        <v>43597</v>
      </c>
      <c r="P4644" s="5">
        <v>33525</v>
      </c>
      <c r="Q4644" s="7" t="s">
        <v>77</v>
      </c>
      <c r="R4644" s="31" t="s">
        <v>50</v>
      </c>
      <c r="S4644" s="31" t="s">
        <v>50</v>
      </c>
      <c r="T4644" s="7" t="s">
        <v>50</v>
      </c>
      <c r="U4644" s="7" t="s">
        <v>43598</v>
      </c>
      <c r="V4644" s="7">
        <v>372249945</v>
      </c>
      <c r="W4644" s="7" t="s">
        <v>60</v>
      </c>
      <c r="X4644" s="7">
        <v>372249945</v>
      </c>
      <c r="Y4644" s="7" t="s">
        <v>50</v>
      </c>
      <c r="Z4644" s="7">
        <v>1</v>
      </c>
      <c r="AA4644" s="7">
        <v>372249945</v>
      </c>
      <c r="AB4644" s="7" t="s">
        <v>60</v>
      </c>
      <c r="AC4644" s="7">
        <v>372249945</v>
      </c>
      <c r="AD4644" s="7" t="s">
        <v>178</v>
      </c>
      <c r="AE4644" s="7">
        <v>372249945</v>
      </c>
      <c r="AF4644" s="7" t="s">
        <v>60</v>
      </c>
      <c r="AG4644" s="7">
        <v>372249945</v>
      </c>
      <c r="AH4644" s="7">
        <v>372249945</v>
      </c>
      <c r="AI4644" s="7" t="s">
        <v>60</v>
      </c>
      <c r="AJ4644" s="7">
        <v>372249945</v>
      </c>
      <c r="AK4644" s="7" t="s">
        <v>50</v>
      </c>
      <c r="AL4644" s="7" t="s">
        <v>50</v>
      </c>
      <c r="AM4644" s="7" t="s">
        <v>50</v>
      </c>
      <c r="AN4644" s="7" t="s">
        <v>50</v>
      </c>
      <c r="AO4644" s="7" t="s">
        <v>50</v>
      </c>
      <c r="AP4644" s="7" t="s">
        <v>50</v>
      </c>
      <c r="AQ4644" s="7" t="s">
        <v>50</v>
      </c>
      <c r="AR4644" s="7" t="s">
        <v>1186</v>
      </c>
    </row>
    <row r="4645" spans="1:44" ht="15" thickBot="1">
      <c r="A4645" s="10" t="s">
        <v>43599</v>
      </c>
      <c r="B4645" s="13" t="s">
        <v>50</v>
      </c>
      <c r="C4645" s="12">
        <v>44476</v>
      </c>
      <c r="D4645" s="13" t="s">
        <v>45</v>
      </c>
      <c r="E4645" s="13" t="s">
        <v>46</v>
      </c>
      <c r="F4645" s="13" t="s">
        <v>70</v>
      </c>
      <c r="G4645" s="27" t="s">
        <v>54945</v>
      </c>
      <c r="H4645" s="13" t="s">
        <v>50</v>
      </c>
      <c r="I4645" s="13" t="s">
        <v>50</v>
      </c>
      <c r="J4645" s="12">
        <v>45478</v>
      </c>
      <c r="K4645" s="13" t="s">
        <v>50</v>
      </c>
      <c r="L4645" s="13" t="s">
        <v>1624</v>
      </c>
      <c r="M4645" s="13" t="s">
        <v>43600</v>
      </c>
      <c r="N4645" s="13" t="s">
        <v>1403</v>
      </c>
      <c r="O4645" s="13" t="s">
        <v>43601</v>
      </c>
      <c r="P4645" s="11">
        <v>34145</v>
      </c>
      <c r="Q4645" s="13" t="s">
        <v>245</v>
      </c>
      <c r="R4645" s="33" t="s">
        <v>43602</v>
      </c>
      <c r="S4645" s="33" t="s">
        <v>43603</v>
      </c>
      <c r="T4645" s="13" t="s">
        <v>43604</v>
      </c>
      <c r="U4645" s="13">
        <v>917888100034</v>
      </c>
      <c r="V4645" s="13">
        <v>10000000</v>
      </c>
      <c r="W4645" s="13" t="s">
        <v>250</v>
      </c>
      <c r="X4645" s="13">
        <v>119769</v>
      </c>
      <c r="Y4645" s="13" t="s">
        <v>467</v>
      </c>
      <c r="Z4645" s="13">
        <v>2</v>
      </c>
      <c r="AA4645" s="13">
        <v>10000000</v>
      </c>
      <c r="AB4645" s="13" t="s">
        <v>250</v>
      </c>
      <c r="AC4645" s="13">
        <v>119769</v>
      </c>
      <c r="AD4645" s="13" t="s">
        <v>1624</v>
      </c>
      <c r="AE4645" s="13">
        <v>12000000</v>
      </c>
      <c r="AF4645" s="13" t="s">
        <v>250</v>
      </c>
      <c r="AG4645" s="13">
        <v>144222</v>
      </c>
      <c r="AH4645" s="13">
        <v>12000000</v>
      </c>
      <c r="AI4645" s="13" t="s">
        <v>250</v>
      </c>
      <c r="AJ4645" s="13">
        <v>144222</v>
      </c>
      <c r="AK4645" s="13" t="s">
        <v>43605</v>
      </c>
      <c r="AL4645" s="13" t="s">
        <v>50</v>
      </c>
      <c r="AM4645" s="13" t="s">
        <v>43606</v>
      </c>
      <c r="AN4645" s="13" t="s">
        <v>993</v>
      </c>
      <c r="AO4645" s="13" t="s">
        <v>43604</v>
      </c>
      <c r="AP4645" s="21" t="s">
        <v>43607</v>
      </c>
      <c r="AQ4645" s="13" t="s">
        <v>50</v>
      </c>
      <c r="AR4645" s="13" t="s">
        <v>50</v>
      </c>
    </row>
    <row r="4646" spans="1:44" ht="15" thickBot="1">
      <c r="A4646" s="4" t="s">
        <v>43608</v>
      </c>
      <c r="B4646" s="7" t="s">
        <v>50</v>
      </c>
      <c r="C4646" s="6">
        <v>38718</v>
      </c>
      <c r="D4646" s="7" t="s">
        <v>45</v>
      </c>
      <c r="E4646" s="7" t="s">
        <v>46</v>
      </c>
      <c r="F4646" s="7" t="s">
        <v>70</v>
      </c>
      <c r="G4646" s="7" t="s">
        <v>87</v>
      </c>
      <c r="H4646" s="7" t="s">
        <v>43609</v>
      </c>
      <c r="I4646" s="7" t="s">
        <v>50</v>
      </c>
      <c r="J4646" s="6">
        <v>45475</v>
      </c>
      <c r="K4646" s="7" t="s">
        <v>116</v>
      </c>
      <c r="L4646" s="7" t="s">
        <v>52</v>
      </c>
      <c r="M4646" s="7" t="s">
        <v>43610</v>
      </c>
      <c r="N4646" s="7" t="s">
        <v>6711</v>
      </c>
      <c r="O4646" s="7" t="s">
        <v>43611</v>
      </c>
      <c r="P4646" s="5">
        <v>34461</v>
      </c>
      <c r="Q4646" s="7" t="s">
        <v>1024</v>
      </c>
      <c r="R4646" s="34" t="s">
        <v>43612</v>
      </c>
      <c r="S4646" s="34" t="s">
        <v>43613</v>
      </c>
      <c r="T4646" s="7" t="s">
        <v>43614</v>
      </c>
      <c r="U4646" s="7" t="s">
        <v>43615</v>
      </c>
      <c r="V4646" s="7">
        <v>4000000</v>
      </c>
      <c r="W4646" s="7" t="s">
        <v>60</v>
      </c>
      <c r="X4646" s="7">
        <v>4000000</v>
      </c>
      <c r="Y4646" s="7" t="s">
        <v>50</v>
      </c>
      <c r="Z4646" s="7">
        <v>3</v>
      </c>
      <c r="AA4646" s="7" t="s">
        <v>50</v>
      </c>
      <c r="AB4646" s="7" t="s">
        <v>50</v>
      </c>
      <c r="AC4646" s="7" t="s">
        <v>50</v>
      </c>
      <c r="AD4646" s="7" t="s">
        <v>50</v>
      </c>
      <c r="AE4646" s="7" t="s">
        <v>50</v>
      </c>
      <c r="AF4646" s="7" t="s">
        <v>50</v>
      </c>
      <c r="AG4646" s="7" t="s">
        <v>50</v>
      </c>
      <c r="AH4646" s="7">
        <v>11000000</v>
      </c>
      <c r="AI4646" s="7" t="s">
        <v>60</v>
      </c>
      <c r="AJ4646" s="7">
        <v>11000000</v>
      </c>
      <c r="AK4646" s="7" t="s">
        <v>43616</v>
      </c>
      <c r="AL4646" s="7" t="s">
        <v>50</v>
      </c>
      <c r="AM4646" s="7" t="s">
        <v>43617</v>
      </c>
      <c r="AN4646" s="7" t="s">
        <v>738</v>
      </c>
      <c r="AO4646" s="7" t="s">
        <v>43618</v>
      </c>
      <c r="AP4646" s="7" t="s">
        <v>50</v>
      </c>
      <c r="AQ4646" s="22" t="s">
        <v>43619</v>
      </c>
      <c r="AR4646" s="7" t="s">
        <v>50</v>
      </c>
    </row>
    <row r="4647" spans="1:44" ht="15" thickBot="1">
      <c r="A4647" s="10" t="s">
        <v>43620</v>
      </c>
      <c r="B4647" s="13" t="s">
        <v>50</v>
      </c>
      <c r="C4647" s="12">
        <v>43831</v>
      </c>
      <c r="D4647" s="13" t="s">
        <v>45</v>
      </c>
      <c r="E4647" s="13" t="s">
        <v>46</v>
      </c>
      <c r="F4647" s="13" t="s">
        <v>70</v>
      </c>
      <c r="G4647" s="26" t="s">
        <v>54946</v>
      </c>
      <c r="H4647" s="13" t="s">
        <v>50</v>
      </c>
      <c r="I4647" s="13" t="s">
        <v>50</v>
      </c>
      <c r="J4647" s="12">
        <v>45474</v>
      </c>
      <c r="K4647" s="13" t="s">
        <v>116</v>
      </c>
      <c r="L4647" s="13" t="s">
        <v>467</v>
      </c>
      <c r="M4647" s="13" t="s">
        <v>43621</v>
      </c>
      <c r="N4647" s="13" t="s">
        <v>43622</v>
      </c>
      <c r="O4647" s="13" t="s">
        <v>43623</v>
      </c>
      <c r="P4647" s="11">
        <v>34652</v>
      </c>
      <c r="Q4647" s="13" t="s">
        <v>1571</v>
      </c>
      <c r="R4647" s="33" t="s">
        <v>43624</v>
      </c>
      <c r="S4647" s="33" t="s">
        <v>43625</v>
      </c>
      <c r="T4647" s="13" t="s">
        <v>43626</v>
      </c>
      <c r="U4647" s="13" t="s">
        <v>43627</v>
      </c>
      <c r="V4647" s="13">
        <v>100000</v>
      </c>
      <c r="W4647" s="13" t="s">
        <v>60</v>
      </c>
      <c r="X4647" s="13">
        <v>100000</v>
      </c>
      <c r="Y4647" s="13" t="s">
        <v>467</v>
      </c>
      <c r="Z4647" s="13">
        <v>1</v>
      </c>
      <c r="AA4647" s="13">
        <v>100000</v>
      </c>
      <c r="AB4647" s="13" t="s">
        <v>60</v>
      </c>
      <c r="AC4647" s="13">
        <v>100000</v>
      </c>
      <c r="AD4647" s="13" t="s">
        <v>467</v>
      </c>
      <c r="AE4647" s="13">
        <v>100000</v>
      </c>
      <c r="AF4647" s="13" t="s">
        <v>60</v>
      </c>
      <c r="AG4647" s="13">
        <v>100000</v>
      </c>
      <c r="AH4647" s="13">
        <v>100000</v>
      </c>
      <c r="AI4647" s="13" t="s">
        <v>60</v>
      </c>
      <c r="AJ4647" s="13">
        <v>100000</v>
      </c>
      <c r="AK4647" s="13" t="s">
        <v>50</v>
      </c>
      <c r="AL4647" s="13" t="s">
        <v>50</v>
      </c>
      <c r="AM4647" s="13" t="s">
        <v>43628</v>
      </c>
      <c r="AN4647" s="13" t="s">
        <v>66</v>
      </c>
      <c r="AO4647" s="13" t="s">
        <v>43629</v>
      </c>
      <c r="AP4647" s="14" t="s">
        <v>43630</v>
      </c>
      <c r="AQ4647" s="13" t="s">
        <v>50</v>
      </c>
      <c r="AR4647" s="13" t="s">
        <v>50</v>
      </c>
    </row>
    <row r="4648" spans="1:44" ht="15" thickBot="1">
      <c r="A4648" s="4" t="s">
        <v>43631</v>
      </c>
      <c r="B4648" s="7" t="s">
        <v>50</v>
      </c>
      <c r="C4648" s="6">
        <v>43831</v>
      </c>
      <c r="D4648" s="7" t="s">
        <v>45</v>
      </c>
      <c r="E4648" s="7" t="s">
        <v>46</v>
      </c>
      <c r="F4648" s="7" t="s">
        <v>70</v>
      </c>
      <c r="G4648" s="26" t="s">
        <v>54946</v>
      </c>
      <c r="H4648" s="7" t="s">
        <v>1276</v>
      </c>
      <c r="I4648" s="7" t="s">
        <v>50</v>
      </c>
      <c r="J4648" s="6">
        <v>45482</v>
      </c>
      <c r="K4648" s="7" t="s">
        <v>116</v>
      </c>
      <c r="L4648" s="7" t="s">
        <v>147</v>
      </c>
      <c r="M4648" s="7" t="s">
        <v>43632</v>
      </c>
      <c r="N4648" s="7" t="s">
        <v>2719</v>
      </c>
      <c r="O4648" s="7" t="s">
        <v>43633</v>
      </c>
      <c r="P4648" s="5">
        <v>35007</v>
      </c>
      <c r="Q4648" s="7" t="s">
        <v>2721</v>
      </c>
      <c r="R4648" s="34" t="s">
        <v>43634</v>
      </c>
      <c r="S4648" s="34" t="s">
        <v>43635</v>
      </c>
      <c r="T4648" s="7" t="s">
        <v>43636</v>
      </c>
      <c r="U4648" s="7" t="s">
        <v>43637</v>
      </c>
      <c r="V4648" s="7">
        <v>43000000</v>
      </c>
      <c r="W4648" s="7" t="s">
        <v>60</v>
      </c>
      <c r="X4648" s="7">
        <v>43000000</v>
      </c>
      <c r="Y4648" s="7" t="s">
        <v>154</v>
      </c>
      <c r="Z4648" s="7">
        <v>2</v>
      </c>
      <c r="AA4648" s="7">
        <v>43000000</v>
      </c>
      <c r="AB4648" s="7" t="s">
        <v>60</v>
      </c>
      <c r="AC4648" s="7">
        <v>43000000</v>
      </c>
      <c r="AD4648" s="7" t="s">
        <v>147</v>
      </c>
      <c r="AE4648" s="7">
        <v>51886115</v>
      </c>
      <c r="AF4648" s="7" t="s">
        <v>60</v>
      </c>
      <c r="AG4648" s="7">
        <v>51886115</v>
      </c>
      <c r="AH4648" s="7">
        <v>51886115</v>
      </c>
      <c r="AI4648" s="7" t="s">
        <v>60</v>
      </c>
      <c r="AJ4648" s="7">
        <v>51886115</v>
      </c>
      <c r="AK4648" s="7" t="s">
        <v>43638</v>
      </c>
      <c r="AL4648" s="7" t="s">
        <v>50</v>
      </c>
      <c r="AM4648" s="7" t="s">
        <v>43639</v>
      </c>
      <c r="AN4648" s="7" t="s">
        <v>66</v>
      </c>
      <c r="AO4648" s="7" t="s">
        <v>43640</v>
      </c>
      <c r="AP4648" s="8" t="s">
        <v>43641</v>
      </c>
      <c r="AQ4648" s="7" t="s">
        <v>50</v>
      </c>
      <c r="AR4648" s="7" t="s">
        <v>50</v>
      </c>
    </row>
    <row r="4649" spans="1:44" ht="15" thickBot="1">
      <c r="A4649" s="10" t="s">
        <v>43642</v>
      </c>
      <c r="B4649" s="13" t="s">
        <v>50</v>
      </c>
      <c r="C4649" s="13" t="s">
        <v>16001</v>
      </c>
      <c r="D4649" s="13" t="s">
        <v>45</v>
      </c>
      <c r="E4649" s="13" t="s">
        <v>50</v>
      </c>
      <c r="F4649" s="13" t="s">
        <v>70</v>
      </c>
      <c r="G4649" s="13" t="s">
        <v>48</v>
      </c>
      <c r="H4649" s="13" t="s">
        <v>15924</v>
      </c>
      <c r="I4649" s="13" t="s">
        <v>50</v>
      </c>
      <c r="J4649" s="12">
        <v>45474</v>
      </c>
      <c r="K4649" s="13" t="s">
        <v>72</v>
      </c>
      <c r="L4649" s="13" t="s">
        <v>52</v>
      </c>
      <c r="M4649" s="13" t="s">
        <v>50</v>
      </c>
      <c r="N4649" s="13" t="s">
        <v>43643</v>
      </c>
      <c r="O4649" s="13" t="s">
        <v>43644</v>
      </c>
      <c r="P4649" s="11">
        <v>35696</v>
      </c>
      <c r="Q4649" s="13" t="s">
        <v>77</v>
      </c>
      <c r="R4649" s="33" t="s">
        <v>43645</v>
      </c>
      <c r="S4649" s="33" t="s">
        <v>43646</v>
      </c>
      <c r="T4649" s="13" t="s">
        <v>43647</v>
      </c>
      <c r="U4649" s="13" t="s">
        <v>43648</v>
      </c>
      <c r="V4649" s="13">
        <v>750000</v>
      </c>
      <c r="W4649" s="13" t="s">
        <v>60</v>
      </c>
      <c r="X4649" s="13">
        <v>750000</v>
      </c>
      <c r="Y4649" s="13" t="s">
        <v>50</v>
      </c>
      <c r="Z4649" s="13">
        <v>2</v>
      </c>
      <c r="AA4649" s="13" t="s">
        <v>50</v>
      </c>
      <c r="AB4649" s="13" t="s">
        <v>50</v>
      </c>
      <c r="AC4649" s="13" t="s">
        <v>50</v>
      </c>
      <c r="AD4649" s="13" t="s">
        <v>50</v>
      </c>
      <c r="AE4649" s="13" t="s">
        <v>50</v>
      </c>
      <c r="AF4649" s="13" t="s">
        <v>50</v>
      </c>
      <c r="AG4649" s="13" t="s">
        <v>50</v>
      </c>
      <c r="AH4649" s="13">
        <v>2434277</v>
      </c>
      <c r="AI4649" s="13" t="s">
        <v>60</v>
      </c>
      <c r="AJ4649" s="13">
        <v>2434277</v>
      </c>
      <c r="AK4649" s="13" t="s">
        <v>9084</v>
      </c>
      <c r="AL4649" s="13" t="s">
        <v>50</v>
      </c>
      <c r="AM4649" s="13" t="s">
        <v>43649</v>
      </c>
      <c r="AN4649" s="13" t="s">
        <v>738</v>
      </c>
      <c r="AO4649" s="13" t="s">
        <v>43650</v>
      </c>
      <c r="AP4649" s="21" t="s">
        <v>43651</v>
      </c>
      <c r="AQ4649" s="13" t="s">
        <v>50</v>
      </c>
      <c r="AR4649" s="13" t="s">
        <v>50</v>
      </c>
    </row>
    <row r="4650" spans="1:44" ht="15" thickBot="1">
      <c r="A4650" s="4" t="s">
        <v>43652</v>
      </c>
      <c r="B4650" s="7" t="s">
        <v>50</v>
      </c>
      <c r="C4650" s="7" t="s">
        <v>1149</v>
      </c>
      <c r="D4650" s="7" t="s">
        <v>45</v>
      </c>
      <c r="E4650" s="7" t="s">
        <v>50</v>
      </c>
      <c r="F4650" s="7" t="s">
        <v>70</v>
      </c>
      <c r="G4650" s="7" t="s">
        <v>48</v>
      </c>
      <c r="H4650" s="7" t="s">
        <v>15924</v>
      </c>
      <c r="I4650" s="7" t="s">
        <v>50</v>
      </c>
      <c r="J4650" s="6">
        <v>45481</v>
      </c>
      <c r="K4650" s="7" t="s">
        <v>161</v>
      </c>
      <c r="L4650" s="7" t="s">
        <v>52</v>
      </c>
      <c r="M4650" s="7" t="s">
        <v>43653</v>
      </c>
      <c r="N4650" s="7" t="s">
        <v>75</v>
      </c>
      <c r="O4650" s="7" t="s">
        <v>43654</v>
      </c>
      <c r="P4650" s="5">
        <v>35905</v>
      </c>
      <c r="Q4650" s="7" t="s">
        <v>77</v>
      </c>
      <c r="R4650" s="34" t="s">
        <v>43655</v>
      </c>
      <c r="S4650" s="34" t="s">
        <v>43656</v>
      </c>
      <c r="T4650" s="7" t="s">
        <v>43657</v>
      </c>
      <c r="U4650" s="7" t="s">
        <v>43658</v>
      </c>
      <c r="V4650" s="7">
        <v>31000000</v>
      </c>
      <c r="W4650" s="7" t="s">
        <v>60</v>
      </c>
      <c r="X4650" s="7">
        <v>31000000</v>
      </c>
      <c r="Y4650" s="7" t="s">
        <v>50</v>
      </c>
      <c r="Z4650" s="7">
        <v>3</v>
      </c>
      <c r="AA4650" s="7" t="s">
        <v>50</v>
      </c>
      <c r="AB4650" s="7" t="s">
        <v>50</v>
      </c>
      <c r="AC4650" s="7" t="s">
        <v>50</v>
      </c>
      <c r="AD4650" s="7" t="s">
        <v>50</v>
      </c>
      <c r="AE4650" s="7" t="s">
        <v>50</v>
      </c>
      <c r="AF4650" s="7" t="s">
        <v>50</v>
      </c>
      <c r="AG4650" s="7" t="s">
        <v>50</v>
      </c>
      <c r="AH4650" s="7">
        <v>41100000</v>
      </c>
      <c r="AI4650" s="7" t="s">
        <v>60</v>
      </c>
      <c r="AJ4650" s="7">
        <v>41100000</v>
      </c>
      <c r="AK4650" s="7" t="s">
        <v>43659</v>
      </c>
      <c r="AL4650" s="7" t="s">
        <v>50</v>
      </c>
      <c r="AM4650" s="7" t="s">
        <v>43660</v>
      </c>
      <c r="AN4650" s="7" t="s">
        <v>66</v>
      </c>
      <c r="AO4650" s="7" t="s">
        <v>43661</v>
      </c>
      <c r="AP4650" s="7" t="s">
        <v>50</v>
      </c>
      <c r="AQ4650" s="22" t="s">
        <v>43662</v>
      </c>
      <c r="AR4650" s="7" t="s">
        <v>50</v>
      </c>
    </row>
    <row r="4651" spans="1:44" ht="15" thickBot="1">
      <c r="A4651" s="10" t="s">
        <v>43663</v>
      </c>
      <c r="B4651" s="13" t="s">
        <v>50</v>
      </c>
      <c r="C4651" s="12">
        <v>43101</v>
      </c>
      <c r="D4651" s="13" t="s">
        <v>45</v>
      </c>
      <c r="E4651" s="13" t="s">
        <v>46</v>
      </c>
      <c r="F4651" s="13" t="s">
        <v>70</v>
      </c>
      <c r="G4651" s="27" t="s">
        <v>54945</v>
      </c>
      <c r="H4651" s="13" t="s">
        <v>240</v>
      </c>
      <c r="I4651" s="13" t="s">
        <v>50</v>
      </c>
      <c r="J4651" s="12">
        <v>45475</v>
      </c>
      <c r="K4651" s="13" t="s">
        <v>50</v>
      </c>
      <c r="L4651" s="13" t="s">
        <v>467</v>
      </c>
      <c r="M4651" s="13" t="s">
        <v>43664</v>
      </c>
      <c r="N4651" s="13" t="s">
        <v>43665</v>
      </c>
      <c r="O4651" s="13" t="s">
        <v>43666</v>
      </c>
      <c r="P4651" s="11">
        <v>35973</v>
      </c>
      <c r="Q4651" s="13" t="s">
        <v>105</v>
      </c>
      <c r="R4651" s="33" t="s">
        <v>43667</v>
      </c>
      <c r="S4651" s="33" t="s">
        <v>43668</v>
      </c>
      <c r="T4651" s="13" t="s">
        <v>43669</v>
      </c>
      <c r="U4651" s="13" t="s">
        <v>43670</v>
      </c>
      <c r="V4651" s="13">
        <v>714240</v>
      </c>
      <c r="W4651" s="13" t="s">
        <v>60</v>
      </c>
      <c r="X4651" s="13">
        <v>714240</v>
      </c>
      <c r="Y4651" s="13" t="s">
        <v>467</v>
      </c>
      <c r="Z4651" s="13">
        <v>4</v>
      </c>
      <c r="AA4651" s="13">
        <v>714240</v>
      </c>
      <c r="AB4651" s="13" t="s">
        <v>60</v>
      </c>
      <c r="AC4651" s="13">
        <v>714240</v>
      </c>
      <c r="AD4651" s="13" t="s">
        <v>467</v>
      </c>
      <c r="AE4651" s="13">
        <v>2036304</v>
      </c>
      <c r="AF4651" s="13" t="s">
        <v>60</v>
      </c>
      <c r="AG4651" s="13">
        <v>2036304</v>
      </c>
      <c r="AH4651" s="13">
        <v>2036304</v>
      </c>
      <c r="AI4651" s="13" t="s">
        <v>60</v>
      </c>
      <c r="AJ4651" s="13">
        <v>2036304</v>
      </c>
      <c r="AK4651" s="13" t="s">
        <v>50</v>
      </c>
      <c r="AL4651" s="13" t="s">
        <v>50</v>
      </c>
      <c r="AM4651" s="13" t="s">
        <v>43671</v>
      </c>
      <c r="AN4651" s="13" t="s">
        <v>253</v>
      </c>
      <c r="AO4651" s="13" t="s">
        <v>43672</v>
      </c>
      <c r="AP4651" s="21" t="s">
        <v>43673</v>
      </c>
      <c r="AQ4651" s="13" t="s">
        <v>50</v>
      </c>
      <c r="AR4651" s="13" t="s">
        <v>50</v>
      </c>
    </row>
    <row r="4652" spans="1:44" ht="15" thickBot="1">
      <c r="A4652" s="4" t="s">
        <v>43674</v>
      </c>
      <c r="B4652" s="7" t="s">
        <v>50</v>
      </c>
      <c r="C4652" s="6">
        <v>42736</v>
      </c>
      <c r="D4652" s="7" t="s">
        <v>45</v>
      </c>
      <c r="E4652" s="7" t="s">
        <v>46</v>
      </c>
      <c r="F4652" s="7" t="s">
        <v>70</v>
      </c>
      <c r="G4652" s="7" t="s">
        <v>50</v>
      </c>
      <c r="H4652" s="7" t="s">
        <v>50</v>
      </c>
      <c r="I4652" s="7" t="s">
        <v>50</v>
      </c>
      <c r="J4652" s="6">
        <v>45474</v>
      </c>
      <c r="K4652" s="7" t="s">
        <v>50</v>
      </c>
      <c r="L4652" s="7" t="s">
        <v>241</v>
      </c>
      <c r="M4652" s="7" t="s">
        <v>17229</v>
      </c>
      <c r="N4652" s="7" t="s">
        <v>5189</v>
      </c>
      <c r="O4652" s="7" t="s">
        <v>43675</v>
      </c>
      <c r="P4652" s="5">
        <v>36323</v>
      </c>
      <c r="Q4652" s="7" t="s">
        <v>245</v>
      </c>
      <c r="R4652" s="31" t="s">
        <v>50</v>
      </c>
      <c r="S4652" s="31" t="s">
        <v>50</v>
      </c>
      <c r="T4652" s="7" t="s">
        <v>50</v>
      </c>
      <c r="U4652" s="7" t="s">
        <v>50</v>
      </c>
      <c r="V4652" s="7">
        <v>100000000</v>
      </c>
      <c r="W4652" s="7" t="s">
        <v>2056</v>
      </c>
      <c r="X4652" s="7">
        <v>13758943</v>
      </c>
      <c r="Y4652" s="7" t="s">
        <v>154</v>
      </c>
      <c r="Z4652" s="7">
        <v>3</v>
      </c>
      <c r="AA4652" s="7">
        <v>100000000</v>
      </c>
      <c r="AB4652" s="7" t="s">
        <v>2056</v>
      </c>
      <c r="AC4652" s="7">
        <v>13758943</v>
      </c>
      <c r="AD4652" s="7" t="s">
        <v>241</v>
      </c>
      <c r="AE4652" s="7">
        <v>120000000</v>
      </c>
      <c r="AF4652" s="7" t="s">
        <v>2056</v>
      </c>
      <c r="AG4652" s="7">
        <v>16622426</v>
      </c>
      <c r="AH4652" s="7">
        <v>120000000</v>
      </c>
      <c r="AI4652" s="7" t="s">
        <v>2056</v>
      </c>
      <c r="AJ4652" s="7">
        <v>16622426</v>
      </c>
      <c r="AK4652" s="7" t="s">
        <v>43676</v>
      </c>
      <c r="AL4652" s="7" t="s">
        <v>50</v>
      </c>
      <c r="AM4652" s="7" t="s">
        <v>50</v>
      </c>
      <c r="AN4652" s="7" t="s">
        <v>50</v>
      </c>
      <c r="AO4652" s="7" t="s">
        <v>50</v>
      </c>
      <c r="AP4652" s="7" t="s">
        <v>50</v>
      </c>
      <c r="AQ4652" s="7" t="s">
        <v>50</v>
      </c>
      <c r="AR4652" s="7" t="s">
        <v>1186</v>
      </c>
    </row>
    <row r="4653" spans="1:44" ht="15" thickBot="1">
      <c r="A4653" s="10" t="s">
        <v>43677</v>
      </c>
      <c r="B4653" s="13" t="s">
        <v>50</v>
      </c>
      <c r="C4653" s="12">
        <v>43831</v>
      </c>
      <c r="D4653" s="13" t="s">
        <v>45</v>
      </c>
      <c r="E4653" s="13" t="s">
        <v>46</v>
      </c>
      <c r="F4653" s="13" t="s">
        <v>47</v>
      </c>
      <c r="G4653" s="26" t="s">
        <v>54946</v>
      </c>
      <c r="H4653" s="13" t="s">
        <v>43678</v>
      </c>
      <c r="I4653" s="13" t="s">
        <v>50</v>
      </c>
      <c r="J4653" s="12">
        <v>45481</v>
      </c>
      <c r="K4653" s="13" t="s">
        <v>191</v>
      </c>
      <c r="L4653" s="13" t="s">
        <v>62</v>
      </c>
      <c r="M4653" s="13" t="s">
        <v>43679</v>
      </c>
      <c r="N4653" s="13" t="s">
        <v>18437</v>
      </c>
      <c r="O4653" s="13" t="s">
        <v>43680</v>
      </c>
      <c r="P4653" s="11">
        <v>36610</v>
      </c>
      <c r="Q4653" s="13" t="s">
        <v>166</v>
      </c>
      <c r="R4653" s="33" t="s">
        <v>43681</v>
      </c>
      <c r="S4653" s="33" t="s">
        <v>43682</v>
      </c>
      <c r="T4653" s="13" t="s">
        <v>43683</v>
      </c>
      <c r="U4653" s="13" t="s">
        <v>50</v>
      </c>
      <c r="V4653" s="13">
        <v>6000000</v>
      </c>
      <c r="W4653" s="13" t="s">
        <v>60</v>
      </c>
      <c r="X4653" s="13">
        <v>6000000</v>
      </c>
      <c r="Y4653" s="13" t="s">
        <v>61</v>
      </c>
      <c r="Z4653" s="13">
        <v>4</v>
      </c>
      <c r="AA4653" s="13">
        <v>6000000</v>
      </c>
      <c r="AB4653" s="13" t="s">
        <v>60</v>
      </c>
      <c r="AC4653" s="13">
        <v>6000000</v>
      </c>
      <c r="AD4653" s="13" t="s">
        <v>62</v>
      </c>
      <c r="AE4653" s="13">
        <v>8041670</v>
      </c>
      <c r="AF4653" s="13" t="s">
        <v>60</v>
      </c>
      <c r="AG4653" s="13">
        <v>8041670</v>
      </c>
      <c r="AH4653" s="13">
        <v>8041670</v>
      </c>
      <c r="AI4653" s="13" t="s">
        <v>60</v>
      </c>
      <c r="AJ4653" s="13">
        <v>8041670</v>
      </c>
      <c r="AK4653" s="13" t="s">
        <v>50</v>
      </c>
      <c r="AL4653" s="13" t="s">
        <v>43684</v>
      </c>
      <c r="AM4653" s="13" t="s">
        <v>43685</v>
      </c>
      <c r="AN4653" s="13" t="s">
        <v>66</v>
      </c>
      <c r="AO4653" s="13" t="s">
        <v>43686</v>
      </c>
      <c r="AP4653" s="14" t="s">
        <v>43687</v>
      </c>
      <c r="AQ4653" s="13" t="s">
        <v>50</v>
      </c>
      <c r="AR4653" s="13" t="s">
        <v>50</v>
      </c>
    </row>
    <row r="4654" spans="1:44" ht="15" thickBot="1">
      <c r="A4654" s="4" t="s">
        <v>43688</v>
      </c>
      <c r="B4654" s="7" t="s">
        <v>50</v>
      </c>
      <c r="C4654" s="6">
        <v>45028</v>
      </c>
      <c r="D4654" s="7" t="s">
        <v>45</v>
      </c>
      <c r="E4654" s="7" t="s">
        <v>46</v>
      </c>
      <c r="F4654" s="7" t="s">
        <v>70</v>
      </c>
      <c r="G4654" s="27" t="s">
        <v>54945</v>
      </c>
      <c r="H4654" s="7" t="s">
        <v>50</v>
      </c>
      <c r="I4654" s="7" t="s">
        <v>50</v>
      </c>
      <c r="J4654" s="6">
        <v>45476</v>
      </c>
      <c r="K4654" s="7" t="s">
        <v>50</v>
      </c>
      <c r="L4654" s="7" t="s">
        <v>52</v>
      </c>
      <c r="M4654" s="7" t="s">
        <v>43689</v>
      </c>
      <c r="N4654" s="7" t="s">
        <v>1138</v>
      </c>
      <c r="O4654" s="7" t="s">
        <v>43690</v>
      </c>
      <c r="P4654" s="5">
        <v>37080</v>
      </c>
      <c r="Q4654" s="7" t="s">
        <v>481</v>
      </c>
      <c r="R4654" s="34" t="s">
        <v>43691</v>
      </c>
      <c r="S4654" s="34" t="s">
        <v>43692</v>
      </c>
      <c r="T4654" s="7" t="s">
        <v>43693</v>
      </c>
      <c r="U4654" s="7" t="s">
        <v>50</v>
      </c>
      <c r="V4654" s="7" t="s">
        <v>50</v>
      </c>
      <c r="W4654" s="7" t="s">
        <v>50</v>
      </c>
      <c r="X4654" s="7" t="s">
        <v>50</v>
      </c>
      <c r="Y4654" s="7" t="s">
        <v>467</v>
      </c>
      <c r="Z4654" s="7">
        <v>2</v>
      </c>
      <c r="AA4654" s="7">
        <v>218000</v>
      </c>
      <c r="AB4654" s="7" t="s">
        <v>60</v>
      </c>
      <c r="AC4654" s="7">
        <v>218000</v>
      </c>
      <c r="AD4654" s="7" t="s">
        <v>1624</v>
      </c>
      <c r="AE4654" s="7">
        <v>218000</v>
      </c>
      <c r="AF4654" s="7" t="s">
        <v>60</v>
      </c>
      <c r="AG4654" s="7">
        <v>218000</v>
      </c>
      <c r="AH4654" s="7">
        <v>218000</v>
      </c>
      <c r="AI4654" s="7" t="s">
        <v>60</v>
      </c>
      <c r="AJ4654" s="7">
        <v>218000</v>
      </c>
      <c r="AK4654" s="7" t="s">
        <v>43694</v>
      </c>
      <c r="AL4654" s="7" t="s">
        <v>50</v>
      </c>
      <c r="AM4654" s="7" t="s">
        <v>43695</v>
      </c>
      <c r="AN4654" s="7" t="s">
        <v>993</v>
      </c>
      <c r="AO4654" s="7" t="s">
        <v>43696</v>
      </c>
      <c r="AP4654" s="22" t="s">
        <v>43697</v>
      </c>
      <c r="AQ4654" s="7" t="s">
        <v>50</v>
      </c>
      <c r="AR4654" s="7" t="s">
        <v>50</v>
      </c>
    </row>
    <row r="4655" spans="1:44" ht="15" thickBot="1">
      <c r="A4655" s="10" t="s">
        <v>43698</v>
      </c>
      <c r="B4655" s="13" t="s">
        <v>50</v>
      </c>
      <c r="C4655" s="12">
        <v>40544</v>
      </c>
      <c r="D4655" s="13" t="s">
        <v>45</v>
      </c>
      <c r="E4655" s="13" t="s">
        <v>46</v>
      </c>
      <c r="F4655" s="13" t="s">
        <v>70</v>
      </c>
      <c r="G4655" s="26" t="s">
        <v>54946</v>
      </c>
      <c r="H4655" s="13" t="s">
        <v>43699</v>
      </c>
      <c r="I4655" s="13" t="s">
        <v>50</v>
      </c>
      <c r="J4655" s="12">
        <v>45481</v>
      </c>
      <c r="K4655" s="13" t="s">
        <v>116</v>
      </c>
      <c r="L4655" s="13" t="s">
        <v>131</v>
      </c>
      <c r="M4655" s="13" t="s">
        <v>43700</v>
      </c>
      <c r="N4655" s="13" t="s">
        <v>2719</v>
      </c>
      <c r="O4655" s="13" t="s">
        <v>43701</v>
      </c>
      <c r="P4655" s="11">
        <v>37097</v>
      </c>
      <c r="Q4655" s="13" t="s">
        <v>2721</v>
      </c>
      <c r="R4655" s="33" t="s">
        <v>43702</v>
      </c>
      <c r="S4655" s="33" t="s">
        <v>43703</v>
      </c>
      <c r="T4655" s="13" t="s">
        <v>50</v>
      </c>
      <c r="U4655" s="13" t="s">
        <v>43704</v>
      </c>
      <c r="V4655" s="13">
        <v>1900000</v>
      </c>
      <c r="W4655" s="13" t="s">
        <v>60</v>
      </c>
      <c r="X4655" s="13">
        <v>1900000</v>
      </c>
      <c r="Y4655" s="13" t="s">
        <v>467</v>
      </c>
      <c r="Z4655" s="13">
        <v>2</v>
      </c>
      <c r="AA4655" s="13">
        <v>550000</v>
      </c>
      <c r="AB4655" s="13" t="s">
        <v>60</v>
      </c>
      <c r="AC4655" s="13">
        <v>550000</v>
      </c>
      <c r="AD4655" s="13" t="s">
        <v>467</v>
      </c>
      <c r="AE4655" s="13">
        <v>550000</v>
      </c>
      <c r="AF4655" s="13" t="s">
        <v>60</v>
      </c>
      <c r="AG4655" s="13">
        <v>550000</v>
      </c>
      <c r="AH4655" s="13">
        <v>2450000</v>
      </c>
      <c r="AI4655" s="13" t="s">
        <v>60</v>
      </c>
      <c r="AJ4655" s="13">
        <v>2450000</v>
      </c>
      <c r="AK4655" s="13" t="s">
        <v>50</v>
      </c>
      <c r="AL4655" s="13" t="s">
        <v>50</v>
      </c>
      <c r="AM4655" s="13" t="s">
        <v>43705</v>
      </c>
      <c r="AN4655" s="13" t="s">
        <v>66</v>
      </c>
      <c r="AO4655" s="13" t="s">
        <v>43706</v>
      </c>
      <c r="AP4655" s="14" t="s">
        <v>43707</v>
      </c>
      <c r="AQ4655" s="13" t="s">
        <v>50</v>
      </c>
      <c r="AR4655" s="13" t="s">
        <v>50</v>
      </c>
    </row>
    <row r="4656" spans="1:44" ht="15" thickBot="1">
      <c r="A4656" s="4" t="s">
        <v>43708</v>
      </c>
      <c r="B4656" s="7" t="s">
        <v>50</v>
      </c>
      <c r="C4656" s="6">
        <v>44562</v>
      </c>
      <c r="D4656" s="7" t="s">
        <v>45</v>
      </c>
      <c r="E4656" s="7" t="s">
        <v>46</v>
      </c>
      <c r="F4656" s="7" t="s">
        <v>47</v>
      </c>
      <c r="G4656" s="27" t="s">
        <v>54945</v>
      </c>
      <c r="H4656" s="7" t="s">
        <v>50</v>
      </c>
      <c r="I4656" s="7" t="s">
        <v>50</v>
      </c>
      <c r="J4656" s="6">
        <v>45475</v>
      </c>
      <c r="K4656" s="7" t="s">
        <v>50</v>
      </c>
      <c r="L4656" s="7" t="s">
        <v>62</v>
      </c>
      <c r="M4656" s="7" t="s">
        <v>4069</v>
      </c>
      <c r="N4656" s="7" t="s">
        <v>50</v>
      </c>
      <c r="O4656" s="7" t="s">
        <v>43709</v>
      </c>
      <c r="P4656" s="5">
        <v>37219</v>
      </c>
      <c r="Q4656" s="7" t="s">
        <v>50</v>
      </c>
      <c r="R4656" s="34" t="s">
        <v>43710</v>
      </c>
      <c r="S4656" s="34" t="s">
        <v>43711</v>
      </c>
      <c r="T4656" s="7" t="s">
        <v>43712</v>
      </c>
      <c r="U4656" s="7" t="s">
        <v>43713</v>
      </c>
      <c r="V4656" s="7">
        <v>1000000</v>
      </c>
      <c r="W4656" s="7" t="s">
        <v>1085</v>
      </c>
      <c r="X4656" s="7">
        <v>728340</v>
      </c>
      <c r="Y4656" s="7" t="s">
        <v>61</v>
      </c>
      <c r="Z4656" s="7">
        <v>2</v>
      </c>
      <c r="AA4656" s="7">
        <v>1000000</v>
      </c>
      <c r="AB4656" s="7" t="s">
        <v>1085</v>
      </c>
      <c r="AC4656" s="7">
        <v>728340</v>
      </c>
      <c r="AD4656" s="7" t="s">
        <v>62</v>
      </c>
      <c r="AE4656" s="7">
        <v>4500455</v>
      </c>
      <c r="AF4656" s="7" t="s">
        <v>1085</v>
      </c>
      <c r="AG4656" s="7">
        <v>3312901</v>
      </c>
      <c r="AH4656" s="7">
        <v>4500455</v>
      </c>
      <c r="AI4656" s="7" t="s">
        <v>1085</v>
      </c>
      <c r="AJ4656" s="7">
        <v>3312901</v>
      </c>
      <c r="AK4656" s="7" t="s">
        <v>50</v>
      </c>
      <c r="AL4656" s="7" t="s">
        <v>50</v>
      </c>
      <c r="AM4656" s="7" t="s">
        <v>43714</v>
      </c>
      <c r="AN4656" s="7" t="s">
        <v>66</v>
      </c>
      <c r="AO4656" s="7" t="s">
        <v>43715</v>
      </c>
      <c r="AP4656" s="7" t="s">
        <v>50</v>
      </c>
      <c r="AQ4656" s="22" t="s">
        <v>43716</v>
      </c>
      <c r="AR4656" s="7" t="s">
        <v>50</v>
      </c>
    </row>
    <row r="4657" spans="1:44" ht="15" thickBot="1">
      <c r="A4657" s="10" t="s">
        <v>43717</v>
      </c>
      <c r="B4657" s="13" t="s">
        <v>50</v>
      </c>
      <c r="C4657" s="12">
        <v>45231</v>
      </c>
      <c r="D4657" s="13" t="s">
        <v>45</v>
      </c>
      <c r="E4657" s="13" t="s">
        <v>46</v>
      </c>
      <c r="F4657" s="13" t="s">
        <v>70</v>
      </c>
      <c r="G4657" s="27" t="s">
        <v>54945</v>
      </c>
      <c r="H4657" s="13" t="s">
        <v>50</v>
      </c>
      <c r="I4657" s="13" t="s">
        <v>50</v>
      </c>
      <c r="J4657" s="12">
        <v>45481</v>
      </c>
      <c r="K4657" s="13" t="s">
        <v>50</v>
      </c>
      <c r="L4657" s="13" t="s">
        <v>467</v>
      </c>
      <c r="M4657" s="13" t="s">
        <v>50</v>
      </c>
      <c r="N4657" s="13" t="s">
        <v>564</v>
      </c>
      <c r="O4657" s="13" t="s">
        <v>43718</v>
      </c>
      <c r="P4657" s="11">
        <v>37368</v>
      </c>
      <c r="Q4657" s="13" t="s">
        <v>566</v>
      </c>
      <c r="R4657" s="33" t="s">
        <v>43719</v>
      </c>
      <c r="S4657" s="33" t="s">
        <v>43720</v>
      </c>
      <c r="T4657" s="13" t="s">
        <v>50</v>
      </c>
      <c r="U4657" s="13" t="s">
        <v>50</v>
      </c>
      <c r="V4657" s="13">
        <v>1200000</v>
      </c>
      <c r="W4657" s="13" t="s">
        <v>60</v>
      </c>
      <c r="X4657" s="13">
        <v>1200000</v>
      </c>
      <c r="Y4657" s="13" t="s">
        <v>467</v>
      </c>
      <c r="Z4657" s="13">
        <v>1</v>
      </c>
      <c r="AA4657" s="13">
        <v>1200000</v>
      </c>
      <c r="AB4657" s="13" t="s">
        <v>60</v>
      </c>
      <c r="AC4657" s="13">
        <v>1200000</v>
      </c>
      <c r="AD4657" s="13" t="s">
        <v>467</v>
      </c>
      <c r="AE4657" s="13">
        <v>1200000</v>
      </c>
      <c r="AF4657" s="13" t="s">
        <v>60</v>
      </c>
      <c r="AG4657" s="13">
        <v>1200000</v>
      </c>
      <c r="AH4657" s="13">
        <v>1200000</v>
      </c>
      <c r="AI4657" s="13" t="s">
        <v>60</v>
      </c>
      <c r="AJ4657" s="13">
        <v>1200000</v>
      </c>
      <c r="AK4657" s="13" t="s">
        <v>43721</v>
      </c>
      <c r="AL4657" s="13" t="s">
        <v>50</v>
      </c>
      <c r="AM4657" s="13" t="s">
        <v>43722</v>
      </c>
      <c r="AN4657" s="13" t="s">
        <v>66</v>
      </c>
      <c r="AO4657" s="13" t="s">
        <v>43723</v>
      </c>
      <c r="AP4657" s="14" t="s">
        <v>43724</v>
      </c>
      <c r="AQ4657" s="13" t="s">
        <v>50</v>
      </c>
      <c r="AR4657" s="13" t="s">
        <v>50</v>
      </c>
    </row>
    <row r="4658" spans="1:44" ht="15" thickBot="1">
      <c r="A4658" s="4" t="s">
        <v>43725</v>
      </c>
      <c r="B4658" s="7" t="s">
        <v>50</v>
      </c>
      <c r="C4658" s="6">
        <v>42736</v>
      </c>
      <c r="D4658" s="7" t="s">
        <v>45</v>
      </c>
      <c r="E4658" s="7" t="s">
        <v>46</v>
      </c>
      <c r="F4658" s="7" t="s">
        <v>70</v>
      </c>
      <c r="G4658" s="27" t="s">
        <v>54945</v>
      </c>
      <c r="H4658" s="7" t="s">
        <v>50</v>
      </c>
      <c r="I4658" s="7" t="s">
        <v>50</v>
      </c>
      <c r="J4658" s="6">
        <v>45481</v>
      </c>
      <c r="K4658" s="7" t="s">
        <v>50</v>
      </c>
      <c r="L4658" s="7" t="s">
        <v>178</v>
      </c>
      <c r="M4658" s="7" t="s">
        <v>43726</v>
      </c>
      <c r="N4658" s="7" t="s">
        <v>543</v>
      </c>
      <c r="O4658" s="7" t="s">
        <v>43727</v>
      </c>
      <c r="P4658" s="5">
        <v>37440</v>
      </c>
      <c r="Q4658" s="7" t="s">
        <v>545</v>
      </c>
      <c r="R4658" s="34" t="s">
        <v>43728</v>
      </c>
      <c r="S4658" s="34" t="s">
        <v>43729</v>
      </c>
      <c r="T4658" s="7" t="s">
        <v>50</v>
      </c>
      <c r="U4658" s="7" t="s">
        <v>50</v>
      </c>
      <c r="V4658" s="7">
        <v>2000000</v>
      </c>
      <c r="W4658" s="7" t="s">
        <v>60</v>
      </c>
      <c r="X4658" s="7">
        <v>2000000</v>
      </c>
      <c r="Y4658" s="7" t="s">
        <v>50</v>
      </c>
      <c r="Z4658" s="7">
        <v>2</v>
      </c>
      <c r="AA4658" s="7">
        <v>2000000</v>
      </c>
      <c r="AB4658" s="7" t="s">
        <v>60</v>
      </c>
      <c r="AC4658" s="7">
        <v>2000000</v>
      </c>
      <c r="AD4658" s="7" t="s">
        <v>178</v>
      </c>
      <c r="AE4658" s="7">
        <v>2000000</v>
      </c>
      <c r="AF4658" s="7" t="s">
        <v>60</v>
      </c>
      <c r="AG4658" s="7">
        <v>2000000</v>
      </c>
      <c r="AH4658" s="7">
        <v>2000000</v>
      </c>
      <c r="AI4658" s="7" t="s">
        <v>60</v>
      </c>
      <c r="AJ4658" s="7">
        <v>2000000</v>
      </c>
      <c r="AK4658" s="7" t="s">
        <v>43730</v>
      </c>
      <c r="AL4658" s="7" t="s">
        <v>50</v>
      </c>
      <c r="AM4658" s="7" t="s">
        <v>43731</v>
      </c>
      <c r="AN4658" s="7" t="s">
        <v>993</v>
      </c>
      <c r="AO4658" s="7" t="s">
        <v>43732</v>
      </c>
      <c r="AP4658" s="22" t="s">
        <v>43733</v>
      </c>
      <c r="AQ4658" s="7" t="s">
        <v>50</v>
      </c>
      <c r="AR4658" s="7" t="s">
        <v>50</v>
      </c>
    </row>
    <row r="4659" spans="1:44" ht="15" thickBot="1">
      <c r="A4659" s="10" t="s">
        <v>43734</v>
      </c>
      <c r="B4659" s="13" t="s">
        <v>50</v>
      </c>
      <c r="C4659" s="13" t="s">
        <v>50</v>
      </c>
      <c r="D4659" s="13" t="s">
        <v>45</v>
      </c>
      <c r="E4659" s="13" t="s">
        <v>46</v>
      </c>
      <c r="F4659" s="13" t="s">
        <v>70</v>
      </c>
      <c r="G4659" s="13" t="s">
        <v>50</v>
      </c>
      <c r="H4659" s="13" t="s">
        <v>50</v>
      </c>
      <c r="I4659" s="13" t="s">
        <v>50</v>
      </c>
      <c r="J4659" s="12">
        <v>45482</v>
      </c>
      <c r="K4659" s="13" t="s">
        <v>50</v>
      </c>
      <c r="L4659" s="13" t="s">
        <v>4303</v>
      </c>
      <c r="M4659" s="13" t="s">
        <v>43735</v>
      </c>
      <c r="N4659" s="13" t="s">
        <v>50</v>
      </c>
      <c r="O4659" s="13" t="s">
        <v>43736</v>
      </c>
      <c r="P4659" s="11">
        <v>37822</v>
      </c>
      <c r="Q4659" s="13" t="s">
        <v>50</v>
      </c>
      <c r="R4659" s="33" t="s">
        <v>43737</v>
      </c>
      <c r="S4659" s="30" t="s">
        <v>50</v>
      </c>
      <c r="T4659" s="13" t="s">
        <v>43738</v>
      </c>
      <c r="U4659" s="13" t="s">
        <v>50</v>
      </c>
      <c r="V4659" s="13">
        <v>5500000</v>
      </c>
      <c r="W4659" s="13" t="s">
        <v>60</v>
      </c>
      <c r="X4659" s="13">
        <v>5500000</v>
      </c>
      <c r="Y4659" s="13" t="s">
        <v>50</v>
      </c>
      <c r="Z4659" s="13">
        <v>2</v>
      </c>
      <c r="AA4659" s="13">
        <v>5500000</v>
      </c>
      <c r="AB4659" s="13" t="s">
        <v>60</v>
      </c>
      <c r="AC4659" s="13">
        <v>5500000</v>
      </c>
      <c r="AD4659" s="13" t="s">
        <v>4303</v>
      </c>
      <c r="AE4659" s="13">
        <v>5770000</v>
      </c>
      <c r="AF4659" s="13" t="s">
        <v>60</v>
      </c>
      <c r="AG4659" s="13">
        <v>5770000</v>
      </c>
      <c r="AH4659" s="13">
        <v>5770000</v>
      </c>
      <c r="AI4659" s="13" t="s">
        <v>60</v>
      </c>
      <c r="AJ4659" s="13">
        <v>5770000</v>
      </c>
      <c r="AK4659" s="13" t="s">
        <v>50</v>
      </c>
      <c r="AL4659" s="13" t="s">
        <v>50</v>
      </c>
      <c r="AM4659" s="13" t="s">
        <v>50</v>
      </c>
      <c r="AN4659" s="13" t="s">
        <v>50</v>
      </c>
      <c r="AO4659" s="13" t="s">
        <v>50</v>
      </c>
      <c r="AP4659" s="13" t="s">
        <v>50</v>
      </c>
      <c r="AQ4659" s="13" t="s">
        <v>50</v>
      </c>
      <c r="AR4659" s="13" t="s">
        <v>1186</v>
      </c>
    </row>
    <row r="4660" spans="1:44" ht="15" thickBot="1">
      <c r="A4660" s="4" t="s">
        <v>43739</v>
      </c>
      <c r="B4660" s="7" t="s">
        <v>50</v>
      </c>
      <c r="C4660" s="6">
        <v>33970</v>
      </c>
      <c r="D4660" s="7" t="s">
        <v>45</v>
      </c>
      <c r="E4660" s="7" t="s">
        <v>46</v>
      </c>
      <c r="F4660" s="7" t="s">
        <v>47</v>
      </c>
      <c r="G4660" s="7" t="s">
        <v>71</v>
      </c>
      <c r="H4660" s="7" t="s">
        <v>50</v>
      </c>
      <c r="I4660" s="7" t="s">
        <v>50</v>
      </c>
      <c r="J4660" s="6">
        <v>45477</v>
      </c>
      <c r="K4660" s="7" t="s">
        <v>72</v>
      </c>
      <c r="L4660" s="7" t="s">
        <v>131</v>
      </c>
      <c r="M4660" s="7" t="s">
        <v>43740</v>
      </c>
      <c r="N4660" s="7" t="s">
        <v>11131</v>
      </c>
      <c r="O4660" s="7" t="s">
        <v>43741</v>
      </c>
      <c r="P4660" s="5">
        <v>37855</v>
      </c>
      <c r="Q4660" s="7" t="s">
        <v>135</v>
      </c>
      <c r="R4660" s="34" t="s">
        <v>43742</v>
      </c>
      <c r="S4660" s="34" t="s">
        <v>43743</v>
      </c>
      <c r="T4660" s="7" t="s">
        <v>43744</v>
      </c>
      <c r="U4660" s="7" t="s">
        <v>43745</v>
      </c>
      <c r="V4660" s="7">
        <v>10000000</v>
      </c>
      <c r="W4660" s="7" t="s">
        <v>60</v>
      </c>
      <c r="X4660" s="7">
        <v>10000000</v>
      </c>
      <c r="Y4660" s="7" t="s">
        <v>61</v>
      </c>
      <c r="Z4660" s="7">
        <v>2</v>
      </c>
      <c r="AA4660" s="7" t="s">
        <v>50</v>
      </c>
      <c r="AB4660" s="7" t="s">
        <v>50</v>
      </c>
      <c r="AC4660" s="7" t="s">
        <v>50</v>
      </c>
      <c r="AD4660" s="7" t="s">
        <v>50</v>
      </c>
      <c r="AE4660" s="7" t="s">
        <v>50</v>
      </c>
      <c r="AF4660" s="7" t="s">
        <v>50</v>
      </c>
      <c r="AG4660" s="7" t="s">
        <v>50</v>
      </c>
      <c r="AH4660" s="7">
        <v>40000000</v>
      </c>
      <c r="AI4660" s="7" t="s">
        <v>60</v>
      </c>
      <c r="AJ4660" s="7">
        <v>40000000</v>
      </c>
      <c r="AK4660" s="7" t="s">
        <v>43746</v>
      </c>
      <c r="AL4660" s="7" t="s">
        <v>50</v>
      </c>
      <c r="AM4660" s="7" t="s">
        <v>43747</v>
      </c>
      <c r="AN4660" s="7" t="s">
        <v>66</v>
      </c>
      <c r="AO4660" s="7" t="s">
        <v>43748</v>
      </c>
      <c r="AP4660" s="7" t="s">
        <v>50</v>
      </c>
      <c r="AQ4660" s="22" t="s">
        <v>43749</v>
      </c>
      <c r="AR4660" s="7" t="s">
        <v>50</v>
      </c>
    </row>
    <row r="4661" spans="1:44" ht="15" thickBot="1">
      <c r="A4661" s="10" t="s">
        <v>43750</v>
      </c>
      <c r="B4661" s="13" t="s">
        <v>50</v>
      </c>
      <c r="C4661" s="12">
        <v>38718</v>
      </c>
      <c r="D4661" s="13" t="s">
        <v>45</v>
      </c>
      <c r="E4661" s="13" t="s">
        <v>46</v>
      </c>
      <c r="F4661" s="13" t="s">
        <v>47</v>
      </c>
      <c r="G4661" s="26" t="s">
        <v>54946</v>
      </c>
      <c r="H4661" s="13" t="s">
        <v>1998</v>
      </c>
      <c r="I4661" s="13" t="s">
        <v>50</v>
      </c>
      <c r="J4661" s="12">
        <v>45474</v>
      </c>
      <c r="K4661" s="13" t="s">
        <v>89</v>
      </c>
      <c r="L4661" s="13" t="s">
        <v>62</v>
      </c>
      <c r="M4661" s="13" t="s">
        <v>4347</v>
      </c>
      <c r="N4661" s="13" t="s">
        <v>4216</v>
      </c>
      <c r="O4661" s="13" t="s">
        <v>43751</v>
      </c>
      <c r="P4661" s="11">
        <v>37965</v>
      </c>
      <c r="Q4661" s="13" t="s">
        <v>1334</v>
      </c>
      <c r="R4661" s="33" t="s">
        <v>43752</v>
      </c>
      <c r="S4661" s="33" t="s">
        <v>43753</v>
      </c>
      <c r="T4661" s="13" t="s">
        <v>43754</v>
      </c>
      <c r="U4661" s="13" t="s">
        <v>43755</v>
      </c>
      <c r="V4661" s="13">
        <v>6000000</v>
      </c>
      <c r="W4661" s="13" t="s">
        <v>1338</v>
      </c>
      <c r="X4661" s="13">
        <v>4001101</v>
      </c>
      <c r="Y4661" s="13" t="s">
        <v>61</v>
      </c>
      <c r="Z4661" s="13">
        <v>9</v>
      </c>
      <c r="AA4661" s="13">
        <v>6000000</v>
      </c>
      <c r="AB4661" s="13" t="s">
        <v>1338</v>
      </c>
      <c r="AC4661" s="13">
        <v>4001101</v>
      </c>
      <c r="AD4661" s="13" t="s">
        <v>62</v>
      </c>
      <c r="AE4661" s="13">
        <v>39780000</v>
      </c>
      <c r="AF4661" s="13" t="s">
        <v>1338</v>
      </c>
      <c r="AG4661" s="13">
        <v>31008457</v>
      </c>
      <c r="AH4661" s="13">
        <v>54780000</v>
      </c>
      <c r="AI4661" s="13" t="s">
        <v>1338</v>
      </c>
      <c r="AJ4661" s="13">
        <v>46588664</v>
      </c>
      <c r="AK4661" s="13" t="s">
        <v>43756</v>
      </c>
      <c r="AL4661" s="13" t="s">
        <v>50</v>
      </c>
      <c r="AM4661" s="13" t="s">
        <v>43757</v>
      </c>
      <c r="AN4661" s="13" t="s">
        <v>798</v>
      </c>
      <c r="AO4661" s="13" t="s">
        <v>43758</v>
      </c>
      <c r="AP4661" s="21" t="s">
        <v>43759</v>
      </c>
      <c r="AQ4661" s="13" t="s">
        <v>50</v>
      </c>
      <c r="AR4661" s="13" t="s">
        <v>50</v>
      </c>
    </row>
    <row r="4662" spans="1:44" ht="15" thickBot="1">
      <c r="A4662" s="4" t="s">
        <v>43760</v>
      </c>
      <c r="B4662" s="7" t="s">
        <v>50</v>
      </c>
      <c r="C4662" s="6">
        <v>39083</v>
      </c>
      <c r="D4662" s="7" t="s">
        <v>45</v>
      </c>
      <c r="E4662" s="7" t="s">
        <v>46</v>
      </c>
      <c r="F4662" s="7" t="s">
        <v>70</v>
      </c>
      <c r="G4662" s="7" t="s">
        <v>145</v>
      </c>
      <c r="H4662" s="7" t="s">
        <v>50</v>
      </c>
      <c r="I4662" s="7" t="s">
        <v>50</v>
      </c>
      <c r="J4662" s="6">
        <v>45474</v>
      </c>
      <c r="K4662" s="7" t="s">
        <v>50</v>
      </c>
      <c r="L4662" s="7" t="s">
        <v>131</v>
      </c>
      <c r="M4662" s="7" t="s">
        <v>43761</v>
      </c>
      <c r="N4662" s="7" t="s">
        <v>4822</v>
      </c>
      <c r="O4662" s="7" t="s">
        <v>43762</v>
      </c>
      <c r="P4662" s="5">
        <v>38055</v>
      </c>
      <c r="Q4662" s="7" t="s">
        <v>1783</v>
      </c>
      <c r="R4662" s="34" t="s">
        <v>43763</v>
      </c>
      <c r="S4662" s="34" t="s">
        <v>43764</v>
      </c>
      <c r="T4662" s="7" t="s">
        <v>43765</v>
      </c>
      <c r="U4662" s="7" t="s">
        <v>43766</v>
      </c>
      <c r="V4662" s="7">
        <v>1450000000</v>
      </c>
      <c r="W4662" s="7" t="s">
        <v>3374</v>
      </c>
      <c r="X4662" s="7">
        <v>30326226</v>
      </c>
      <c r="Y4662" s="7" t="s">
        <v>50</v>
      </c>
      <c r="Z4662" s="7">
        <v>1</v>
      </c>
      <c r="AA4662" s="7" t="s">
        <v>50</v>
      </c>
      <c r="AB4662" s="7" t="s">
        <v>50</v>
      </c>
      <c r="AC4662" s="7" t="s">
        <v>50</v>
      </c>
      <c r="AD4662" s="7" t="s">
        <v>50</v>
      </c>
      <c r="AE4662" s="7" t="s">
        <v>50</v>
      </c>
      <c r="AF4662" s="7" t="s">
        <v>50</v>
      </c>
      <c r="AG4662" s="7" t="s">
        <v>50</v>
      </c>
      <c r="AH4662" s="7">
        <v>1450000000</v>
      </c>
      <c r="AI4662" s="7" t="s">
        <v>3374</v>
      </c>
      <c r="AJ4662" s="7">
        <v>30326227</v>
      </c>
      <c r="AK4662" s="7" t="s">
        <v>16023</v>
      </c>
      <c r="AL4662" s="7" t="s">
        <v>50</v>
      </c>
      <c r="AM4662" s="7" t="s">
        <v>50</v>
      </c>
      <c r="AN4662" s="7" t="s">
        <v>50</v>
      </c>
      <c r="AO4662" s="7" t="s">
        <v>50</v>
      </c>
      <c r="AP4662" s="7" t="s">
        <v>50</v>
      </c>
      <c r="AQ4662" s="7" t="s">
        <v>50</v>
      </c>
      <c r="AR4662" s="7" t="s">
        <v>1186</v>
      </c>
    </row>
    <row r="4663" spans="1:44" ht="15" thickBot="1">
      <c r="A4663" s="10" t="s">
        <v>43767</v>
      </c>
      <c r="B4663" s="13" t="s">
        <v>50</v>
      </c>
      <c r="C4663" s="12">
        <v>43101</v>
      </c>
      <c r="D4663" s="13" t="s">
        <v>45</v>
      </c>
      <c r="E4663" s="13" t="s">
        <v>50</v>
      </c>
      <c r="F4663" s="13" t="s">
        <v>70</v>
      </c>
      <c r="G4663" s="26" t="s">
        <v>54946</v>
      </c>
      <c r="H4663" s="13" t="s">
        <v>50</v>
      </c>
      <c r="I4663" s="13" t="s">
        <v>50</v>
      </c>
      <c r="J4663" s="12">
        <v>45478</v>
      </c>
      <c r="K4663" s="13" t="s">
        <v>50</v>
      </c>
      <c r="L4663" s="13" t="s">
        <v>1624</v>
      </c>
      <c r="M4663" s="13" t="s">
        <v>10333</v>
      </c>
      <c r="N4663" s="13" t="s">
        <v>43768</v>
      </c>
      <c r="O4663" s="13" t="s">
        <v>43769</v>
      </c>
      <c r="P4663" s="11">
        <v>38164</v>
      </c>
      <c r="Q4663" s="13" t="s">
        <v>1334</v>
      </c>
      <c r="R4663" s="33" t="s">
        <v>43770</v>
      </c>
      <c r="S4663" s="33" t="s">
        <v>43771</v>
      </c>
      <c r="T4663" s="13" t="s">
        <v>43772</v>
      </c>
      <c r="U4663" s="13" t="s">
        <v>43773</v>
      </c>
      <c r="V4663" s="13">
        <v>2200000</v>
      </c>
      <c r="W4663" s="13" t="s">
        <v>60</v>
      </c>
      <c r="X4663" s="13">
        <v>2200000</v>
      </c>
      <c r="Y4663" s="13" t="s">
        <v>467</v>
      </c>
      <c r="Z4663" s="13">
        <v>1</v>
      </c>
      <c r="AA4663" s="13">
        <v>2200000</v>
      </c>
      <c r="AB4663" s="13" t="s">
        <v>60</v>
      </c>
      <c r="AC4663" s="13">
        <v>2200000</v>
      </c>
      <c r="AD4663" s="13" t="s">
        <v>1624</v>
      </c>
      <c r="AE4663" s="13">
        <v>2200000</v>
      </c>
      <c r="AF4663" s="13" t="s">
        <v>60</v>
      </c>
      <c r="AG4663" s="13">
        <v>2200000</v>
      </c>
      <c r="AH4663" s="13">
        <v>2200000</v>
      </c>
      <c r="AI4663" s="13" t="s">
        <v>60</v>
      </c>
      <c r="AJ4663" s="13">
        <v>2200000</v>
      </c>
      <c r="AK4663" s="13" t="s">
        <v>43774</v>
      </c>
      <c r="AL4663" s="13" t="s">
        <v>50</v>
      </c>
      <c r="AM4663" s="13" t="s">
        <v>43775</v>
      </c>
      <c r="AN4663" s="13" t="s">
        <v>66</v>
      </c>
      <c r="AO4663" s="13" t="s">
        <v>43776</v>
      </c>
      <c r="AP4663" s="14" t="s">
        <v>43777</v>
      </c>
      <c r="AQ4663" s="13" t="s">
        <v>50</v>
      </c>
      <c r="AR4663" s="13" t="s">
        <v>50</v>
      </c>
    </row>
    <row r="4664" spans="1:44" ht="15" thickBot="1">
      <c r="A4664" s="4" t="s">
        <v>43778</v>
      </c>
      <c r="B4664" s="7" t="s">
        <v>50</v>
      </c>
      <c r="C4664" s="6">
        <v>45108</v>
      </c>
      <c r="D4664" s="7" t="s">
        <v>45</v>
      </c>
      <c r="E4664" s="7" t="s">
        <v>46</v>
      </c>
      <c r="F4664" s="7" t="s">
        <v>70</v>
      </c>
      <c r="G4664" s="27" t="s">
        <v>54945</v>
      </c>
      <c r="H4664" s="7" t="s">
        <v>50</v>
      </c>
      <c r="I4664" s="7" t="s">
        <v>50</v>
      </c>
      <c r="J4664" s="6">
        <v>45474</v>
      </c>
      <c r="K4664" s="7" t="s">
        <v>50</v>
      </c>
      <c r="L4664" s="7" t="s">
        <v>1624</v>
      </c>
      <c r="M4664" s="7" t="s">
        <v>43779</v>
      </c>
      <c r="N4664" s="7" t="s">
        <v>3429</v>
      </c>
      <c r="O4664" s="7" t="s">
        <v>43780</v>
      </c>
      <c r="P4664" s="5">
        <v>38422</v>
      </c>
      <c r="Q4664" s="7" t="s">
        <v>2554</v>
      </c>
      <c r="R4664" s="34" t="s">
        <v>43781</v>
      </c>
      <c r="S4664" s="34" t="s">
        <v>43782</v>
      </c>
      <c r="T4664" s="7" t="s">
        <v>43783</v>
      </c>
      <c r="U4664" s="7" t="s">
        <v>50</v>
      </c>
      <c r="V4664" s="7">
        <v>750000</v>
      </c>
      <c r="W4664" s="7" t="s">
        <v>60</v>
      </c>
      <c r="X4664" s="7">
        <v>750000</v>
      </c>
      <c r="Y4664" s="7" t="s">
        <v>467</v>
      </c>
      <c r="Z4664" s="7">
        <v>3</v>
      </c>
      <c r="AA4664" s="7">
        <v>750000</v>
      </c>
      <c r="AB4664" s="7" t="s">
        <v>60</v>
      </c>
      <c r="AC4664" s="7">
        <v>750000</v>
      </c>
      <c r="AD4664" s="7" t="s">
        <v>1624</v>
      </c>
      <c r="AE4664" s="7">
        <v>1050000</v>
      </c>
      <c r="AF4664" s="7" t="s">
        <v>60</v>
      </c>
      <c r="AG4664" s="7">
        <v>1050000</v>
      </c>
      <c r="AH4664" s="7">
        <v>1050000</v>
      </c>
      <c r="AI4664" s="7" t="s">
        <v>60</v>
      </c>
      <c r="AJ4664" s="7">
        <v>1050000</v>
      </c>
      <c r="AK4664" s="7" t="s">
        <v>5828</v>
      </c>
      <c r="AL4664" s="7" t="s">
        <v>50</v>
      </c>
      <c r="AM4664" s="7" t="s">
        <v>43784</v>
      </c>
      <c r="AN4664" s="7" t="s">
        <v>66</v>
      </c>
      <c r="AO4664" s="7" t="s">
        <v>43785</v>
      </c>
      <c r="AP4664" s="22" t="s">
        <v>43786</v>
      </c>
      <c r="AQ4664" s="7" t="s">
        <v>50</v>
      </c>
      <c r="AR4664" s="7" t="s">
        <v>50</v>
      </c>
    </row>
    <row r="4665" spans="1:44" ht="15" thickBot="1">
      <c r="A4665" s="10" t="s">
        <v>43787</v>
      </c>
      <c r="B4665" s="13" t="s">
        <v>50</v>
      </c>
      <c r="C4665" s="12">
        <v>43466</v>
      </c>
      <c r="D4665" s="13" t="s">
        <v>45</v>
      </c>
      <c r="E4665" s="13" t="s">
        <v>46</v>
      </c>
      <c r="F4665" s="13" t="s">
        <v>70</v>
      </c>
      <c r="G4665" s="27" t="s">
        <v>54945</v>
      </c>
      <c r="H4665" s="13" t="s">
        <v>50</v>
      </c>
      <c r="I4665" s="13" t="s">
        <v>50</v>
      </c>
      <c r="J4665" s="12">
        <v>45476</v>
      </c>
      <c r="K4665" s="13" t="s">
        <v>89</v>
      </c>
      <c r="L4665" s="13" t="s">
        <v>52</v>
      </c>
      <c r="M4665" s="13" t="s">
        <v>43788</v>
      </c>
      <c r="N4665" s="13" t="s">
        <v>75</v>
      </c>
      <c r="O4665" s="13" t="s">
        <v>43789</v>
      </c>
      <c r="P4665" s="11">
        <v>38883</v>
      </c>
      <c r="Q4665" s="13" t="s">
        <v>77</v>
      </c>
      <c r="R4665" s="33" t="s">
        <v>43790</v>
      </c>
      <c r="S4665" s="33" t="s">
        <v>43791</v>
      </c>
      <c r="T4665" s="13" t="s">
        <v>43792</v>
      </c>
      <c r="U4665" s="13" t="s">
        <v>43793</v>
      </c>
      <c r="V4665" s="13" t="s">
        <v>50</v>
      </c>
      <c r="W4665" s="13" t="s">
        <v>50</v>
      </c>
      <c r="X4665" s="13" t="s">
        <v>50</v>
      </c>
      <c r="Y4665" s="13" t="s">
        <v>467</v>
      </c>
      <c r="Z4665" s="13">
        <v>2</v>
      </c>
      <c r="AA4665" s="13">
        <v>120000</v>
      </c>
      <c r="AB4665" s="13" t="s">
        <v>60</v>
      </c>
      <c r="AC4665" s="13">
        <v>120000</v>
      </c>
      <c r="AD4665" s="13" t="s">
        <v>1624</v>
      </c>
      <c r="AE4665" s="13">
        <v>120000</v>
      </c>
      <c r="AF4665" s="13" t="s">
        <v>60</v>
      </c>
      <c r="AG4665" s="13">
        <v>120000</v>
      </c>
      <c r="AH4665" s="13">
        <v>120000</v>
      </c>
      <c r="AI4665" s="13" t="s">
        <v>60</v>
      </c>
      <c r="AJ4665" s="13">
        <v>120000</v>
      </c>
      <c r="AK4665" s="13" t="s">
        <v>43794</v>
      </c>
      <c r="AL4665" s="13" t="s">
        <v>50</v>
      </c>
      <c r="AM4665" s="13" t="s">
        <v>43795</v>
      </c>
      <c r="AN4665" s="13" t="s">
        <v>66</v>
      </c>
      <c r="AO4665" s="13" t="s">
        <v>43796</v>
      </c>
      <c r="AP4665" s="14" t="s">
        <v>43797</v>
      </c>
      <c r="AQ4665" s="13" t="s">
        <v>50</v>
      </c>
      <c r="AR4665" s="13" t="s">
        <v>50</v>
      </c>
    </row>
    <row r="4666" spans="1:44" ht="15" thickBot="1">
      <c r="A4666" s="4" t="s">
        <v>43798</v>
      </c>
      <c r="B4666" s="7" t="s">
        <v>50</v>
      </c>
      <c r="C4666" s="6">
        <v>44958</v>
      </c>
      <c r="D4666" s="7" t="s">
        <v>45</v>
      </c>
      <c r="E4666" s="7" t="s">
        <v>46</v>
      </c>
      <c r="F4666" s="7" t="s">
        <v>70</v>
      </c>
      <c r="G4666" s="27" t="s">
        <v>54945</v>
      </c>
      <c r="H4666" s="7" t="s">
        <v>50</v>
      </c>
      <c r="I4666" s="7" t="s">
        <v>50</v>
      </c>
      <c r="J4666" s="6">
        <v>45474</v>
      </c>
      <c r="K4666" s="7" t="s">
        <v>50</v>
      </c>
      <c r="L4666" s="7" t="s">
        <v>6576</v>
      </c>
      <c r="M4666" s="7" t="s">
        <v>43799</v>
      </c>
      <c r="N4666" s="7" t="s">
        <v>543</v>
      </c>
      <c r="O4666" s="7" t="s">
        <v>43800</v>
      </c>
      <c r="P4666" s="5">
        <v>38901</v>
      </c>
      <c r="Q4666" s="7" t="s">
        <v>545</v>
      </c>
      <c r="R4666" s="28" t="s">
        <v>43801</v>
      </c>
      <c r="S4666" s="34" t="s">
        <v>43802</v>
      </c>
      <c r="T4666" s="7" t="s">
        <v>43803</v>
      </c>
      <c r="U4666" s="7">
        <v>84888317000</v>
      </c>
      <c r="V4666" s="7" t="s">
        <v>50</v>
      </c>
      <c r="W4666" s="7" t="s">
        <v>50</v>
      </c>
      <c r="X4666" s="7" t="s">
        <v>50</v>
      </c>
      <c r="Y4666" s="7" t="s">
        <v>467</v>
      </c>
      <c r="Z4666" s="7">
        <v>3</v>
      </c>
      <c r="AA4666" s="7">
        <v>1500000</v>
      </c>
      <c r="AB4666" s="7" t="s">
        <v>60</v>
      </c>
      <c r="AC4666" s="7">
        <v>1500000</v>
      </c>
      <c r="AD4666" s="7" t="s">
        <v>467</v>
      </c>
      <c r="AE4666" s="7">
        <v>1610000</v>
      </c>
      <c r="AF4666" s="7" t="s">
        <v>60</v>
      </c>
      <c r="AG4666" s="7">
        <v>1610000</v>
      </c>
      <c r="AH4666" s="7">
        <v>1610000</v>
      </c>
      <c r="AI4666" s="7" t="s">
        <v>60</v>
      </c>
      <c r="AJ4666" s="7">
        <v>1610000</v>
      </c>
      <c r="AK4666" s="7" t="s">
        <v>43804</v>
      </c>
      <c r="AL4666" s="7" t="s">
        <v>50</v>
      </c>
      <c r="AM4666" s="7" t="s">
        <v>43805</v>
      </c>
      <c r="AN4666" s="7" t="s">
        <v>66</v>
      </c>
      <c r="AO4666" s="7" t="s">
        <v>43806</v>
      </c>
      <c r="AP4666" s="8" t="s">
        <v>43807</v>
      </c>
      <c r="AQ4666" s="7" t="s">
        <v>50</v>
      </c>
      <c r="AR4666" s="7" t="s">
        <v>50</v>
      </c>
    </row>
    <row r="4667" spans="1:44" ht="15" thickBot="1">
      <c r="A4667" s="10" t="s">
        <v>43808</v>
      </c>
      <c r="B4667" s="13" t="s">
        <v>50</v>
      </c>
      <c r="C4667" s="13" t="s">
        <v>50</v>
      </c>
      <c r="D4667" s="13" t="s">
        <v>45</v>
      </c>
      <c r="E4667" s="13" t="s">
        <v>46</v>
      </c>
      <c r="F4667" s="13" t="s">
        <v>70</v>
      </c>
      <c r="G4667" s="13" t="s">
        <v>50</v>
      </c>
      <c r="H4667" s="13" t="s">
        <v>50</v>
      </c>
      <c r="I4667" s="13" t="s">
        <v>50</v>
      </c>
      <c r="J4667" s="12">
        <v>45475</v>
      </c>
      <c r="K4667" s="13" t="s">
        <v>50</v>
      </c>
      <c r="L4667" s="13" t="s">
        <v>131</v>
      </c>
      <c r="M4667" s="13" t="s">
        <v>7203</v>
      </c>
      <c r="N4667" s="13" t="s">
        <v>43809</v>
      </c>
      <c r="O4667" s="13" t="s">
        <v>43810</v>
      </c>
      <c r="P4667" s="11">
        <v>39178</v>
      </c>
      <c r="Q4667" s="13" t="s">
        <v>434</v>
      </c>
      <c r="R4667" s="30" t="s">
        <v>50</v>
      </c>
      <c r="S4667" s="30" t="s">
        <v>50</v>
      </c>
      <c r="T4667" s="13" t="s">
        <v>50</v>
      </c>
      <c r="U4667" s="13" t="s">
        <v>50</v>
      </c>
      <c r="V4667" s="13">
        <v>150000000</v>
      </c>
      <c r="W4667" s="13" t="s">
        <v>26108</v>
      </c>
      <c r="X4667" s="13">
        <v>15035996</v>
      </c>
      <c r="Y4667" s="13" t="s">
        <v>50</v>
      </c>
      <c r="Z4667" s="13">
        <v>1</v>
      </c>
      <c r="AA4667" s="13" t="s">
        <v>50</v>
      </c>
      <c r="AB4667" s="13" t="s">
        <v>50</v>
      </c>
      <c r="AC4667" s="13" t="s">
        <v>50</v>
      </c>
      <c r="AD4667" s="13" t="s">
        <v>50</v>
      </c>
      <c r="AE4667" s="13" t="s">
        <v>50</v>
      </c>
      <c r="AF4667" s="13" t="s">
        <v>50</v>
      </c>
      <c r="AG4667" s="13" t="s">
        <v>50</v>
      </c>
      <c r="AH4667" s="13">
        <v>150000000</v>
      </c>
      <c r="AI4667" s="13" t="s">
        <v>26108</v>
      </c>
      <c r="AJ4667" s="13">
        <v>15035996</v>
      </c>
      <c r="AK4667" s="13" t="s">
        <v>13950</v>
      </c>
      <c r="AL4667" s="13" t="s">
        <v>50</v>
      </c>
      <c r="AM4667" s="13" t="s">
        <v>50</v>
      </c>
      <c r="AN4667" s="13" t="s">
        <v>50</v>
      </c>
      <c r="AO4667" s="13" t="s">
        <v>50</v>
      </c>
      <c r="AP4667" s="13" t="s">
        <v>50</v>
      </c>
      <c r="AQ4667" s="13" t="s">
        <v>50</v>
      </c>
      <c r="AR4667" s="13" t="s">
        <v>1186</v>
      </c>
    </row>
    <row r="4668" spans="1:44" ht="15" thickBot="1">
      <c r="A4668" s="4" t="s">
        <v>43811</v>
      </c>
      <c r="B4668" s="7" t="s">
        <v>50</v>
      </c>
      <c r="C4668" s="6">
        <v>45292</v>
      </c>
      <c r="D4668" s="7" t="s">
        <v>45</v>
      </c>
      <c r="E4668" s="7" t="s">
        <v>46</v>
      </c>
      <c r="F4668" s="7" t="s">
        <v>70</v>
      </c>
      <c r="G4668" s="26" t="s">
        <v>54946</v>
      </c>
      <c r="H4668" s="7" t="s">
        <v>50</v>
      </c>
      <c r="I4668" s="7" t="s">
        <v>50</v>
      </c>
      <c r="J4668" s="6">
        <v>45481</v>
      </c>
      <c r="K4668" s="7" t="s">
        <v>50</v>
      </c>
      <c r="L4668" s="7" t="s">
        <v>467</v>
      </c>
      <c r="M4668" s="7" t="s">
        <v>25656</v>
      </c>
      <c r="N4668" s="7" t="s">
        <v>5306</v>
      </c>
      <c r="O4668" s="7" t="s">
        <v>43812</v>
      </c>
      <c r="P4668" s="5">
        <v>39338</v>
      </c>
      <c r="Q4668" s="7" t="s">
        <v>245</v>
      </c>
      <c r="R4668" s="34" t="s">
        <v>43813</v>
      </c>
      <c r="S4668" s="34" t="s">
        <v>43814</v>
      </c>
      <c r="T4668" s="7" t="s">
        <v>43815</v>
      </c>
      <c r="U4668" s="7" t="s">
        <v>43816</v>
      </c>
      <c r="V4668" s="7">
        <v>5000000</v>
      </c>
      <c r="W4668" s="7" t="s">
        <v>60</v>
      </c>
      <c r="X4668" s="7">
        <v>5000000</v>
      </c>
      <c r="Y4668" s="7" t="s">
        <v>467</v>
      </c>
      <c r="Z4668" s="7">
        <v>1</v>
      </c>
      <c r="AA4668" s="7">
        <v>5000000</v>
      </c>
      <c r="AB4668" s="7" t="s">
        <v>60</v>
      </c>
      <c r="AC4668" s="7">
        <v>5000000</v>
      </c>
      <c r="AD4668" s="7" t="s">
        <v>467</v>
      </c>
      <c r="AE4668" s="7">
        <v>5000000</v>
      </c>
      <c r="AF4668" s="7" t="s">
        <v>60</v>
      </c>
      <c r="AG4668" s="7">
        <v>5000000</v>
      </c>
      <c r="AH4668" s="7">
        <v>5000000</v>
      </c>
      <c r="AI4668" s="7" t="s">
        <v>60</v>
      </c>
      <c r="AJ4668" s="7">
        <v>5000000</v>
      </c>
      <c r="AK4668" s="7" t="s">
        <v>50</v>
      </c>
      <c r="AL4668" s="7" t="s">
        <v>50</v>
      </c>
      <c r="AM4668" s="7" t="s">
        <v>43817</v>
      </c>
      <c r="AN4668" s="7" t="s">
        <v>66</v>
      </c>
      <c r="AO4668" s="7" t="s">
        <v>43818</v>
      </c>
      <c r="AP4668" s="7" t="s">
        <v>50</v>
      </c>
      <c r="AQ4668" s="22" t="s">
        <v>43819</v>
      </c>
      <c r="AR4668" s="7" t="s">
        <v>50</v>
      </c>
    </row>
    <row r="4669" spans="1:44" ht="15" thickBot="1">
      <c r="A4669" s="10" t="s">
        <v>43820</v>
      </c>
      <c r="B4669" s="13" t="s">
        <v>50</v>
      </c>
      <c r="C4669" s="13" t="s">
        <v>43821</v>
      </c>
      <c r="D4669" s="13" t="s">
        <v>45</v>
      </c>
      <c r="E4669" s="13" t="s">
        <v>46</v>
      </c>
      <c r="F4669" s="13" t="s">
        <v>70</v>
      </c>
      <c r="G4669" s="13" t="s">
        <v>48</v>
      </c>
      <c r="H4669" s="13" t="s">
        <v>516</v>
      </c>
      <c r="I4669" s="13" t="s">
        <v>50</v>
      </c>
      <c r="J4669" s="12">
        <v>45475</v>
      </c>
      <c r="K4669" s="13" t="s">
        <v>116</v>
      </c>
      <c r="L4669" s="13" t="s">
        <v>52</v>
      </c>
      <c r="M4669" s="13" t="s">
        <v>20168</v>
      </c>
      <c r="N4669" s="13" t="s">
        <v>769</v>
      </c>
      <c r="O4669" s="13" t="s">
        <v>43822</v>
      </c>
      <c r="P4669" s="11">
        <v>39945</v>
      </c>
      <c r="Q4669" s="13" t="s">
        <v>520</v>
      </c>
      <c r="R4669" s="33" t="s">
        <v>43823</v>
      </c>
      <c r="S4669" s="33" t="s">
        <v>43824</v>
      </c>
      <c r="T4669" s="13" t="s">
        <v>43825</v>
      </c>
      <c r="U4669" s="13" t="s">
        <v>43826</v>
      </c>
      <c r="V4669" s="13">
        <v>260031</v>
      </c>
      <c r="W4669" s="13" t="s">
        <v>60</v>
      </c>
      <c r="X4669" s="13">
        <v>260031</v>
      </c>
      <c r="Y4669" s="13" t="s">
        <v>50</v>
      </c>
      <c r="Z4669" s="13">
        <v>1</v>
      </c>
      <c r="AA4669" s="13" t="s">
        <v>50</v>
      </c>
      <c r="AB4669" s="13" t="s">
        <v>50</v>
      </c>
      <c r="AC4669" s="13" t="s">
        <v>50</v>
      </c>
      <c r="AD4669" s="13" t="s">
        <v>50</v>
      </c>
      <c r="AE4669" s="13" t="s">
        <v>50</v>
      </c>
      <c r="AF4669" s="13" t="s">
        <v>50</v>
      </c>
      <c r="AG4669" s="13" t="s">
        <v>50</v>
      </c>
      <c r="AH4669" s="13">
        <v>260031</v>
      </c>
      <c r="AI4669" s="13" t="s">
        <v>60</v>
      </c>
      <c r="AJ4669" s="13">
        <v>260031</v>
      </c>
      <c r="AK4669" s="13" t="s">
        <v>43827</v>
      </c>
      <c r="AL4669" s="13" t="s">
        <v>50</v>
      </c>
      <c r="AM4669" s="13" t="s">
        <v>43828</v>
      </c>
      <c r="AN4669" s="13" t="s">
        <v>5485</v>
      </c>
      <c r="AO4669" s="13" t="s">
        <v>43829</v>
      </c>
      <c r="AP4669" s="13" t="s">
        <v>50</v>
      </c>
      <c r="AQ4669" s="21" t="s">
        <v>43830</v>
      </c>
      <c r="AR4669" s="13" t="s">
        <v>50</v>
      </c>
    </row>
    <row r="4670" spans="1:44" ht="15" thickBot="1">
      <c r="A4670" s="4" t="s">
        <v>43831</v>
      </c>
      <c r="B4670" s="7" t="s">
        <v>50</v>
      </c>
      <c r="C4670" s="6">
        <v>44739</v>
      </c>
      <c r="D4670" s="7" t="s">
        <v>45</v>
      </c>
      <c r="E4670" s="7" t="s">
        <v>46</v>
      </c>
      <c r="F4670" s="7" t="s">
        <v>70</v>
      </c>
      <c r="G4670" s="26" t="s">
        <v>54946</v>
      </c>
      <c r="H4670" s="7" t="s">
        <v>50</v>
      </c>
      <c r="I4670" s="7" t="s">
        <v>50</v>
      </c>
      <c r="J4670" s="6">
        <v>45474</v>
      </c>
      <c r="K4670" s="7" t="s">
        <v>50</v>
      </c>
      <c r="L4670" s="7" t="s">
        <v>467</v>
      </c>
      <c r="M4670" s="7" t="s">
        <v>43832</v>
      </c>
      <c r="N4670" s="7" t="s">
        <v>54</v>
      </c>
      <c r="O4670" s="7" t="s">
        <v>43833</v>
      </c>
      <c r="P4670" s="5">
        <v>40135</v>
      </c>
      <c r="Q4670" s="7" t="s">
        <v>56</v>
      </c>
      <c r="R4670" s="28" t="s">
        <v>43834</v>
      </c>
      <c r="S4670" s="34" t="s">
        <v>43835</v>
      </c>
      <c r="T4670" s="7" t="s">
        <v>43836</v>
      </c>
      <c r="U4670" s="7" t="s">
        <v>50</v>
      </c>
      <c r="V4670" s="7">
        <v>1200000</v>
      </c>
      <c r="W4670" s="7" t="s">
        <v>60</v>
      </c>
      <c r="X4670" s="7">
        <v>1200000</v>
      </c>
      <c r="Y4670" s="7" t="s">
        <v>467</v>
      </c>
      <c r="Z4670" s="7">
        <v>2</v>
      </c>
      <c r="AA4670" s="7">
        <v>1200000</v>
      </c>
      <c r="AB4670" s="7" t="s">
        <v>60</v>
      </c>
      <c r="AC4670" s="7">
        <v>1200000</v>
      </c>
      <c r="AD4670" s="7" t="s">
        <v>467</v>
      </c>
      <c r="AE4670" s="7">
        <v>1500000</v>
      </c>
      <c r="AF4670" s="7" t="s">
        <v>60</v>
      </c>
      <c r="AG4670" s="7">
        <v>1500000</v>
      </c>
      <c r="AH4670" s="7">
        <v>1500000</v>
      </c>
      <c r="AI4670" s="7" t="s">
        <v>60</v>
      </c>
      <c r="AJ4670" s="7">
        <v>1500000</v>
      </c>
      <c r="AK4670" s="7" t="s">
        <v>50</v>
      </c>
      <c r="AL4670" s="7" t="s">
        <v>50</v>
      </c>
      <c r="AM4670" s="7" t="s">
        <v>43837</v>
      </c>
      <c r="AN4670" s="7" t="s">
        <v>66</v>
      </c>
      <c r="AO4670" s="7" t="s">
        <v>43838</v>
      </c>
      <c r="AP4670" s="8" t="s">
        <v>43839</v>
      </c>
      <c r="AQ4670" s="7" t="s">
        <v>50</v>
      </c>
      <c r="AR4670" s="7" t="s">
        <v>50</v>
      </c>
    </row>
    <row r="4671" spans="1:44" ht="15" thickBot="1">
      <c r="A4671" s="10" t="s">
        <v>43840</v>
      </c>
      <c r="B4671" s="13" t="s">
        <v>50</v>
      </c>
      <c r="C4671" s="12">
        <v>25204</v>
      </c>
      <c r="D4671" s="13" t="s">
        <v>45</v>
      </c>
      <c r="E4671" s="13" t="s">
        <v>1939</v>
      </c>
      <c r="F4671" s="13" t="s">
        <v>70</v>
      </c>
      <c r="G4671" s="13" t="s">
        <v>114</v>
      </c>
      <c r="H4671" s="13" t="s">
        <v>115</v>
      </c>
      <c r="I4671" s="13" t="s">
        <v>50</v>
      </c>
      <c r="J4671" s="12">
        <v>45475</v>
      </c>
      <c r="K4671" s="13" t="s">
        <v>89</v>
      </c>
      <c r="L4671" s="13" t="s">
        <v>52</v>
      </c>
      <c r="M4671" s="13" t="s">
        <v>8836</v>
      </c>
      <c r="N4671" s="13" t="s">
        <v>7416</v>
      </c>
      <c r="O4671" s="13" t="s">
        <v>43841</v>
      </c>
      <c r="P4671" s="11">
        <v>40326</v>
      </c>
      <c r="Q4671" s="13" t="s">
        <v>383</v>
      </c>
      <c r="R4671" s="33" t="s">
        <v>43842</v>
      </c>
      <c r="S4671" s="33" t="s">
        <v>43843</v>
      </c>
      <c r="T4671" s="13" t="s">
        <v>43844</v>
      </c>
      <c r="U4671" s="13" t="s">
        <v>43845</v>
      </c>
      <c r="V4671" s="13">
        <v>3999381</v>
      </c>
      <c r="W4671" s="13" t="s">
        <v>60</v>
      </c>
      <c r="X4671" s="13">
        <v>3999381</v>
      </c>
      <c r="Y4671" s="13" t="s">
        <v>50</v>
      </c>
      <c r="Z4671" s="13">
        <v>1</v>
      </c>
      <c r="AA4671" s="13" t="s">
        <v>50</v>
      </c>
      <c r="AB4671" s="13" t="s">
        <v>50</v>
      </c>
      <c r="AC4671" s="13" t="s">
        <v>50</v>
      </c>
      <c r="AD4671" s="13" t="s">
        <v>50</v>
      </c>
      <c r="AE4671" s="13" t="s">
        <v>50</v>
      </c>
      <c r="AF4671" s="13" t="s">
        <v>50</v>
      </c>
      <c r="AG4671" s="13" t="s">
        <v>50</v>
      </c>
      <c r="AH4671" s="13">
        <v>3999381</v>
      </c>
      <c r="AI4671" s="13" t="s">
        <v>60</v>
      </c>
      <c r="AJ4671" s="13">
        <v>3999381</v>
      </c>
      <c r="AK4671" s="13" t="s">
        <v>6209</v>
      </c>
      <c r="AL4671" s="13" t="s">
        <v>50</v>
      </c>
      <c r="AM4671" s="13" t="s">
        <v>43846</v>
      </c>
      <c r="AN4671" s="13" t="s">
        <v>66</v>
      </c>
      <c r="AO4671" s="13" t="s">
        <v>43847</v>
      </c>
      <c r="AP4671" s="21" t="s">
        <v>43848</v>
      </c>
      <c r="AQ4671" s="13" t="s">
        <v>50</v>
      </c>
      <c r="AR4671" s="13" t="s">
        <v>50</v>
      </c>
    </row>
    <row r="4672" spans="1:44" ht="15" thickBot="1">
      <c r="A4672" s="4" t="s">
        <v>43849</v>
      </c>
      <c r="B4672" s="7" t="s">
        <v>50</v>
      </c>
      <c r="C4672" s="6">
        <v>33604</v>
      </c>
      <c r="D4672" s="7" t="s">
        <v>45</v>
      </c>
      <c r="E4672" s="7" t="s">
        <v>50</v>
      </c>
      <c r="F4672" s="7" t="s">
        <v>70</v>
      </c>
      <c r="G4672" s="7" t="s">
        <v>145</v>
      </c>
      <c r="H4672" s="7" t="s">
        <v>12122</v>
      </c>
      <c r="I4672" s="7" t="s">
        <v>50</v>
      </c>
      <c r="J4672" s="6">
        <v>45476</v>
      </c>
      <c r="K4672" s="7" t="s">
        <v>50</v>
      </c>
      <c r="L4672" s="7" t="s">
        <v>52</v>
      </c>
      <c r="M4672" s="7" t="s">
        <v>50</v>
      </c>
      <c r="N4672" s="7" t="s">
        <v>43850</v>
      </c>
      <c r="O4672" s="7" t="s">
        <v>43851</v>
      </c>
      <c r="P4672" s="5">
        <v>40380</v>
      </c>
      <c r="Q4672" s="7" t="s">
        <v>1116</v>
      </c>
      <c r="R4672" s="34" t="s">
        <v>43852</v>
      </c>
      <c r="S4672" s="34" t="s">
        <v>43853</v>
      </c>
      <c r="T4672" s="7" t="s">
        <v>50</v>
      </c>
      <c r="U4672" s="7" t="s">
        <v>43854</v>
      </c>
      <c r="V4672" s="7">
        <v>2400000</v>
      </c>
      <c r="W4672" s="7" t="s">
        <v>60</v>
      </c>
      <c r="X4672" s="7">
        <v>2400000</v>
      </c>
      <c r="Y4672" s="7" t="s">
        <v>50</v>
      </c>
      <c r="Z4672" s="7">
        <v>1</v>
      </c>
      <c r="AA4672" s="7" t="s">
        <v>50</v>
      </c>
      <c r="AB4672" s="7" t="s">
        <v>50</v>
      </c>
      <c r="AC4672" s="7" t="s">
        <v>50</v>
      </c>
      <c r="AD4672" s="7" t="s">
        <v>50</v>
      </c>
      <c r="AE4672" s="7" t="s">
        <v>50</v>
      </c>
      <c r="AF4672" s="7" t="s">
        <v>50</v>
      </c>
      <c r="AG4672" s="7" t="s">
        <v>50</v>
      </c>
      <c r="AH4672" s="7">
        <v>2400000</v>
      </c>
      <c r="AI4672" s="7" t="s">
        <v>60</v>
      </c>
      <c r="AJ4672" s="7">
        <v>2400000</v>
      </c>
      <c r="AK4672" s="7" t="s">
        <v>43855</v>
      </c>
      <c r="AL4672" s="7" t="s">
        <v>50</v>
      </c>
      <c r="AM4672" s="7" t="s">
        <v>43856</v>
      </c>
      <c r="AN4672" s="7" t="s">
        <v>738</v>
      </c>
      <c r="AO4672" s="7" t="s">
        <v>43857</v>
      </c>
      <c r="AP4672" s="22" t="s">
        <v>43858</v>
      </c>
      <c r="AQ4672" s="7" t="s">
        <v>50</v>
      </c>
      <c r="AR4672" s="7" t="s">
        <v>50</v>
      </c>
    </row>
    <row r="4673" spans="1:44" ht="15" thickBot="1">
      <c r="A4673" s="10" t="s">
        <v>43859</v>
      </c>
      <c r="B4673" s="13" t="s">
        <v>50</v>
      </c>
      <c r="C4673" s="12">
        <v>43101</v>
      </c>
      <c r="D4673" s="13" t="s">
        <v>45</v>
      </c>
      <c r="E4673" s="13" t="s">
        <v>46</v>
      </c>
      <c r="F4673" s="13" t="s">
        <v>70</v>
      </c>
      <c r="G4673" s="26" t="s">
        <v>54946</v>
      </c>
      <c r="H4673" s="13" t="s">
        <v>50</v>
      </c>
      <c r="I4673" s="13" t="s">
        <v>50</v>
      </c>
      <c r="J4673" s="12">
        <v>45475</v>
      </c>
      <c r="K4673" s="13" t="s">
        <v>116</v>
      </c>
      <c r="L4673" s="13" t="s">
        <v>467</v>
      </c>
      <c r="M4673" s="13" t="s">
        <v>8419</v>
      </c>
      <c r="N4673" s="13" t="s">
        <v>4752</v>
      </c>
      <c r="O4673" s="13" t="s">
        <v>43860</v>
      </c>
      <c r="P4673" s="11">
        <v>40623</v>
      </c>
      <c r="Q4673" s="13" t="s">
        <v>166</v>
      </c>
      <c r="R4673" s="33" t="s">
        <v>43861</v>
      </c>
      <c r="S4673" s="33" t="s">
        <v>43862</v>
      </c>
      <c r="T4673" s="13" t="s">
        <v>43863</v>
      </c>
      <c r="U4673" s="13">
        <f>1-301-651-5496</f>
        <v>-6447</v>
      </c>
      <c r="V4673" s="13">
        <v>30908</v>
      </c>
      <c r="W4673" s="13" t="s">
        <v>60</v>
      </c>
      <c r="X4673" s="13">
        <v>30908</v>
      </c>
      <c r="Y4673" s="13" t="s">
        <v>467</v>
      </c>
      <c r="Z4673" s="13">
        <v>2</v>
      </c>
      <c r="AA4673" s="13">
        <v>30908</v>
      </c>
      <c r="AB4673" s="13" t="s">
        <v>60</v>
      </c>
      <c r="AC4673" s="13">
        <v>30908</v>
      </c>
      <c r="AD4673" s="13" t="s">
        <v>467</v>
      </c>
      <c r="AE4673" s="13">
        <v>463620</v>
      </c>
      <c r="AF4673" s="13" t="s">
        <v>60</v>
      </c>
      <c r="AG4673" s="13">
        <v>463620</v>
      </c>
      <c r="AH4673" s="13">
        <v>463620</v>
      </c>
      <c r="AI4673" s="13" t="s">
        <v>60</v>
      </c>
      <c r="AJ4673" s="13">
        <v>463620</v>
      </c>
      <c r="AK4673" s="13" t="s">
        <v>50</v>
      </c>
      <c r="AL4673" s="13" t="s">
        <v>50</v>
      </c>
      <c r="AM4673" s="13" t="s">
        <v>43864</v>
      </c>
      <c r="AN4673" s="13" t="s">
        <v>66</v>
      </c>
      <c r="AO4673" s="13" t="s">
        <v>43865</v>
      </c>
      <c r="AP4673" s="21" t="s">
        <v>43866</v>
      </c>
      <c r="AQ4673" s="13" t="s">
        <v>50</v>
      </c>
      <c r="AR4673" s="13" t="s">
        <v>50</v>
      </c>
    </row>
    <row r="4674" spans="1:44" ht="15" thickBot="1">
      <c r="A4674" s="4" t="s">
        <v>43867</v>
      </c>
      <c r="B4674" s="7" t="s">
        <v>50</v>
      </c>
      <c r="C4674" s="6">
        <v>43466</v>
      </c>
      <c r="D4674" s="7" t="s">
        <v>45</v>
      </c>
      <c r="E4674" s="7" t="s">
        <v>46</v>
      </c>
      <c r="F4674" s="7" t="s">
        <v>70</v>
      </c>
      <c r="G4674" s="26" t="s">
        <v>54946</v>
      </c>
      <c r="H4674" s="7" t="s">
        <v>50</v>
      </c>
      <c r="I4674" s="7" t="s">
        <v>50</v>
      </c>
      <c r="J4674" s="6">
        <v>45476</v>
      </c>
      <c r="K4674" s="7" t="s">
        <v>50</v>
      </c>
      <c r="L4674" s="7" t="s">
        <v>467</v>
      </c>
      <c r="M4674" s="7" t="s">
        <v>43868</v>
      </c>
      <c r="N4674" s="7" t="s">
        <v>43869</v>
      </c>
      <c r="O4674" s="7" t="s">
        <v>43870</v>
      </c>
      <c r="P4674" s="5">
        <v>40742</v>
      </c>
      <c r="Q4674" s="7" t="s">
        <v>245</v>
      </c>
      <c r="R4674" s="31" t="s">
        <v>50</v>
      </c>
      <c r="S4674" s="31" t="s">
        <v>50</v>
      </c>
      <c r="T4674" s="7" t="s">
        <v>50</v>
      </c>
      <c r="U4674" s="7" t="s">
        <v>50</v>
      </c>
      <c r="V4674" s="7">
        <v>50000000</v>
      </c>
      <c r="W4674" s="7" t="s">
        <v>2056</v>
      </c>
      <c r="X4674" s="7">
        <v>6874553</v>
      </c>
      <c r="Y4674" s="7" t="s">
        <v>467</v>
      </c>
      <c r="Z4674" s="7">
        <v>1</v>
      </c>
      <c r="AA4674" s="7">
        <v>50000000</v>
      </c>
      <c r="AB4674" s="7" t="s">
        <v>2056</v>
      </c>
      <c r="AC4674" s="7">
        <v>6874553</v>
      </c>
      <c r="AD4674" s="7" t="s">
        <v>467</v>
      </c>
      <c r="AE4674" s="7">
        <v>50000000</v>
      </c>
      <c r="AF4674" s="7" t="s">
        <v>2056</v>
      </c>
      <c r="AG4674" s="7">
        <v>6874553</v>
      </c>
      <c r="AH4674" s="7">
        <v>50000000</v>
      </c>
      <c r="AI4674" s="7" t="s">
        <v>2056</v>
      </c>
      <c r="AJ4674" s="7">
        <v>6874553</v>
      </c>
      <c r="AK4674" s="7" t="s">
        <v>50</v>
      </c>
      <c r="AL4674" s="7" t="s">
        <v>50</v>
      </c>
      <c r="AM4674" s="7" t="s">
        <v>50</v>
      </c>
      <c r="AN4674" s="7" t="s">
        <v>50</v>
      </c>
      <c r="AO4674" s="7" t="s">
        <v>50</v>
      </c>
      <c r="AP4674" s="7" t="s">
        <v>50</v>
      </c>
      <c r="AQ4674" s="7" t="s">
        <v>50</v>
      </c>
      <c r="AR4674" s="7" t="s">
        <v>1186</v>
      </c>
    </row>
    <row r="4675" spans="1:44" ht="15" thickBot="1">
      <c r="A4675" s="10" t="s">
        <v>43871</v>
      </c>
      <c r="B4675" s="13" t="s">
        <v>50</v>
      </c>
      <c r="C4675" s="12">
        <v>4019</v>
      </c>
      <c r="D4675" s="13" t="s">
        <v>45</v>
      </c>
      <c r="E4675" s="13" t="s">
        <v>46</v>
      </c>
      <c r="F4675" s="13" t="s">
        <v>70</v>
      </c>
      <c r="G4675" s="13" t="s">
        <v>71</v>
      </c>
      <c r="H4675" s="13" t="s">
        <v>5091</v>
      </c>
      <c r="I4675" s="13" t="s">
        <v>50</v>
      </c>
      <c r="J4675" s="12">
        <v>45475</v>
      </c>
      <c r="K4675" s="13" t="s">
        <v>50</v>
      </c>
      <c r="L4675" s="13" t="s">
        <v>52</v>
      </c>
      <c r="M4675" s="13" t="s">
        <v>43872</v>
      </c>
      <c r="N4675" s="13" t="s">
        <v>1614</v>
      </c>
      <c r="O4675" s="13" t="s">
        <v>43873</v>
      </c>
      <c r="P4675" s="11">
        <v>40795</v>
      </c>
      <c r="Q4675" s="13" t="s">
        <v>1201</v>
      </c>
      <c r="R4675" s="33" t="s">
        <v>43874</v>
      </c>
      <c r="S4675" s="33" t="s">
        <v>43875</v>
      </c>
      <c r="T4675" s="13" t="s">
        <v>50</v>
      </c>
      <c r="U4675" s="13" t="s">
        <v>43876</v>
      </c>
      <c r="V4675" s="13">
        <v>4000000</v>
      </c>
      <c r="W4675" s="13" t="s">
        <v>60</v>
      </c>
      <c r="X4675" s="13">
        <v>4000000</v>
      </c>
      <c r="Y4675" s="13" t="s">
        <v>50</v>
      </c>
      <c r="Z4675" s="13">
        <v>1</v>
      </c>
      <c r="AA4675" s="13" t="s">
        <v>50</v>
      </c>
      <c r="AB4675" s="13" t="s">
        <v>50</v>
      </c>
      <c r="AC4675" s="13" t="s">
        <v>50</v>
      </c>
      <c r="AD4675" s="13" t="s">
        <v>50</v>
      </c>
      <c r="AE4675" s="13" t="s">
        <v>50</v>
      </c>
      <c r="AF4675" s="13" t="s">
        <v>50</v>
      </c>
      <c r="AG4675" s="13" t="s">
        <v>50</v>
      </c>
      <c r="AH4675" s="13">
        <v>4000000</v>
      </c>
      <c r="AI4675" s="13" t="s">
        <v>60</v>
      </c>
      <c r="AJ4675" s="13">
        <v>4000000</v>
      </c>
      <c r="AK4675" s="13" t="s">
        <v>6209</v>
      </c>
      <c r="AL4675" s="13" t="s">
        <v>50</v>
      </c>
      <c r="AM4675" s="13" t="s">
        <v>43877</v>
      </c>
      <c r="AN4675" s="13" t="s">
        <v>4746</v>
      </c>
      <c r="AO4675" s="13" t="s">
        <v>43878</v>
      </c>
      <c r="AP4675" s="21" t="s">
        <v>43879</v>
      </c>
      <c r="AQ4675" s="13" t="s">
        <v>50</v>
      </c>
      <c r="AR4675" s="13" t="s">
        <v>50</v>
      </c>
    </row>
    <row r="4676" spans="1:44" ht="15" thickBot="1">
      <c r="A4676" s="4" t="s">
        <v>43880</v>
      </c>
      <c r="B4676" s="7" t="s">
        <v>50</v>
      </c>
      <c r="C4676" s="6">
        <v>42370</v>
      </c>
      <c r="D4676" s="7" t="s">
        <v>45</v>
      </c>
      <c r="E4676" s="7" t="s">
        <v>46</v>
      </c>
      <c r="F4676" s="7" t="s">
        <v>70</v>
      </c>
      <c r="G4676" s="26" t="s">
        <v>54946</v>
      </c>
      <c r="H4676" s="7" t="s">
        <v>50</v>
      </c>
      <c r="I4676" s="7" t="s">
        <v>50</v>
      </c>
      <c r="J4676" s="6">
        <v>45477</v>
      </c>
      <c r="K4676" s="7" t="s">
        <v>116</v>
      </c>
      <c r="L4676" s="7" t="s">
        <v>178</v>
      </c>
      <c r="M4676" s="7" t="s">
        <v>43881</v>
      </c>
      <c r="N4676" s="7" t="s">
        <v>3095</v>
      </c>
      <c r="O4676" s="7" t="s">
        <v>43882</v>
      </c>
      <c r="P4676" s="5">
        <v>41138</v>
      </c>
      <c r="Q4676" s="7" t="s">
        <v>360</v>
      </c>
      <c r="R4676" s="34" t="s">
        <v>43883</v>
      </c>
      <c r="S4676" s="34" t="s">
        <v>43884</v>
      </c>
      <c r="T4676" s="7" t="s">
        <v>43885</v>
      </c>
      <c r="U4676" s="7" t="s">
        <v>50</v>
      </c>
      <c r="V4676" s="7">
        <v>2500000</v>
      </c>
      <c r="W4676" s="7" t="s">
        <v>209</v>
      </c>
      <c r="X4676" s="7">
        <v>2696377</v>
      </c>
      <c r="Y4676" s="7" t="s">
        <v>50</v>
      </c>
      <c r="Z4676" s="7">
        <v>1</v>
      </c>
      <c r="AA4676" s="7">
        <v>2500000</v>
      </c>
      <c r="AB4676" s="7" t="s">
        <v>209</v>
      </c>
      <c r="AC4676" s="7">
        <v>2696377</v>
      </c>
      <c r="AD4676" s="7" t="s">
        <v>178</v>
      </c>
      <c r="AE4676" s="7">
        <v>2500000</v>
      </c>
      <c r="AF4676" s="7" t="s">
        <v>209</v>
      </c>
      <c r="AG4676" s="7">
        <v>2696377</v>
      </c>
      <c r="AH4676" s="7">
        <v>2500000</v>
      </c>
      <c r="AI4676" s="7" t="s">
        <v>209</v>
      </c>
      <c r="AJ4676" s="7">
        <v>2696377</v>
      </c>
      <c r="AK4676" s="7" t="s">
        <v>43886</v>
      </c>
      <c r="AL4676" s="7" t="s">
        <v>50</v>
      </c>
      <c r="AM4676" s="7" t="s">
        <v>43887</v>
      </c>
      <c r="AN4676" s="7" t="s">
        <v>66</v>
      </c>
      <c r="AO4676" s="7" t="s">
        <v>43888</v>
      </c>
      <c r="AP4676" s="8" t="s">
        <v>43889</v>
      </c>
      <c r="AQ4676" s="7" t="s">
        <v>50</v>
      </c>
      <c r="AR4676" s="7" t="s">
        <v>50</v>
      </c>
    </row>
    <row r="4677" spans="1:44" ht="15" thickBot="1">
      <c r="A4677" s="10" t="s">
        <v>43890</v>
      </c>
      <c r="B4677" s="13" t="s">
        <v>50</v>
      </c>
      <c r="C4677" s="12">
        <v>44348</v>
      </c>
      <c r="D4677" s="13" t="s">
        <v>45</v>
      </c>
      <c r="E4677" s="13" t="s">
        <v>46</v>
      </c>
      <c r="F4677" s="13" t="s">
        <v>70</v>
      </c>
      <c r="G4677" s="26" t="s">
        <v>54946</v>
      </c>
      <c r="H4677" s="13" t="s">
        <v>50</v>
      </c>
      <c r="I4677" s="13" t="s">
        <v>50</v>
      </c>
      <c r="J4677" s="12">
        <v>45475</v>
      </c>
      <c r="K4677" s="13" t="s">
        <v>50</v>
      </c>
      <c r="L4677" s="13" t="s">
        <v>147</v>
      </c>
      <c r="M4677" s="13" t="s">
        <v>10119</v>
      </c>
      <c r="N4677" s="13" t="s">
        <v>5261</v>
      </c>
      <c r="O4677" s="13" t="s">
        <v>43891</v>
      </c>
      <c r="P4677" s="11">
        <v>41300</v>
      </c>
      <c r="Q4677" s="13" t="s">
        <v>245</v>
      </c>
      <c r="R4677" s="30" t="s">
        <v>50</v>
      </c>
      <c r="S4677" s="30" t="s">
        <v>50</v>
      </c>
      <c r="T4677" s="13" t="s">
        <v>50</v>
      </c>
      <c r="U4677" s="13" t="s">
        <v>50</v>
      </c>
      <c r="V4677" s="13">
        <v>190000000</v>
      </c>
      <c r="W4677" s="13" t="s">
        <v>2056</v>
      </c>
      <c r="X4677" s="13">
        <v>26130128</v>
      </c>
      <c r="Y4677" s="13" t="s">
        <v>154</v>
      </c>
      <c r="Z4677" s="13">
        <v>1</v>
      </c>
      <c r="AA4677" s="13">
        <v>190000000</v>
      </c>
      <c r="AB4677" s="13" t="s">
        <v>2056</v>
      </c>
      <c r="AC4677" s="13">
        <v>26130128</v>
      </c>
      <c r="AD4677" s="13" t="s">
        <v>147</v>
      </c>
      <c r="AE4677" s="13">
        <v>190000000</v>
      </c>
      <c r="AF4677" s="13" t="s">
        <v>2056</v>
      </c>
      <c r="AG4677" s="13">
        <v>26130128</v>
      </c>
      <c r="AH4677" s="13">
        <v>190000000</v>
      </c>
      <c r="AI4677" s="13" t="s">
        <v>2056</v>
      </c>
      <c r="AJ4677" s="13">
        <v>26130128</v>
      </c>
      <c r="AK4677" s="13" t="s">
        <v>43892</v>
      </c>
      <c r="AL4677" s="13" t="s">
        <v>50</v>
      </c>
      <c r="AM4677" s="13" t="s">
        <v>50</v>
      </c>
      <c r="AN4677" s="13" t="s">
        <v>50</v>
      </c>
      <c r="AO4677" s="13" t="s">
        <v>50</v>
      </c>
      <c r="AP4677" s="13" t="s">
        <v>50</v>
      </c>
      <c r="AQ4677" s="13" t="s">
        <v>50</v>
      </c>
      <c r="AR4677" s="13" t="s">
        <v>1186</v>
      </c>
    </row>
    <row r="4678" spans="1:44" ht="15" thickBot="1">
      <c r="A4678" s="4" t="s">
        <v>43893</v>
      </c>
      <c r="B4678" s="7" t="s">
        <v>50</v>
      </c>
      <c r="C4678" s="6">
        <v>44197</v>
      </c>
      <c r="D4678" s="7" t="s">
        <v>45</v>
      </c>
      <c r="E4678" s="7" t="s">
        <v>46</v>
      </c>
      <c r="F4678" s="7" t="s">
        <v>70</v>
      </c>
      <c r="G4678" s="7" t="s">
        <v>50</v>
      </c>
      <c r="H4678" s="7" t="s">
        <v>50</v>
      </c>
      <c r="I4678" s="7" t="s">
        <v>50</v>
      </c>
      <c r="J4678" s="6">
        <v>45474</v>
      </c>
      <c r="K4678" s="7" t="s">
        <v>50</v>
      </c>
      <c r="L4678" s="7" t="s">
        <v>467</v>
      </c>
      <c r="M4678" s="7" t="s">
        <v>43894</v>
      </c>
      <c r="N4678" s="7" t="s">
        <v>133</v>
      </c>
      <c r="O4678" s="7" t="s">
        <v>43895</v>
      </c>
      <c r="P4678" s="5">
        <v>41463</v>
      </c>
      <c r="Q4678" s="7" t="s">
        <v>135</v>
      </c>
      <c r="R4678" s="34" t="s">
        <v>43896</v>
      </c>
      <c r="S4678" s="31" t="s">
        <v>50</v>
      </c>
      <c r="T4678" s="7" t="s">
        <v>50</v>
      </c>
      <c r="U4678" s="7" t="s">
        <v>50</v>
      </c>
      <c r="V4678" s="7">
        <v>4000000</v>
      </c>
      <c r="W4678" s="7" t="s">
        <v>60</v>
      </c>
      <c r="X4678" s="7">
        <v>4000000</v>
      </c>
      <c r="Y4678" s="7" t="s">
        <v>467</v>
      </c>
      <c r="Z4678" s="7">
        <v>2</v>
      </c>
      <c r="AA4678" s="7">
        <v>4000000</v>
      </c>
      <c r="AB4678" s="7" t="s">
        <v>60</v>
      </c>
      <c r="AC4678" s="7">
        <v>4000000</v>
      </c>
      <c r="AD4678" s="7" t="s">
        <v>467</v>
      </c>
      <c r="AE4678" s="7">
        <v>4500000</v>
      </c>
      <c r="AF4678" s="7" t="s">
        <v>60</v>
      </c>
      <c r="AG4678" s="7">
        <v>4500000</v>
      </c>
      <c r="AH4678" s="7">
        <v>4500000</v>
      </c>
      <c r="AI4678" s="7" t="s">
        <v>60</v>
      </c>
      <c r="AJ4678" s="7">
        <v>4500000</v>
      </c>
      <c r="AK4678" s="7" t="s">
        <v>43897</v>
      </c>
      <c r="AL4678" s="7" t="s">
        <v>50</v>
      </c>
      <c r="AM4678" s="7" t="s">
        <v>43898</v>
      </c>
      <c r="AN4678" s="7" t="s">
        <v>66</v>
      </c>
      <c r="AO4678" s="7" t="s">
        <v>43899</v>
      </c>
      <c r="AP4678" s="22" t="s">
        <v>43900</v>
      </c>
      <c r="AQ4678" s="7" t="s">
        <v>50</v>
      </c>
      <c r="AR4678" s="7" t="s">
        <v>50</v>
      </c>
    </row>
    <row r="4679" spans="1:44" ht="15" thickBot="1">
      <c r="A4679" s="10" t="s">
        <v>43901</v>
      </c>
      <c r="B4679" s="13" t="s">
        <v>50</v>
      </c>
      <c r="C4679" s="12">
        <v>43831</v>
      </c>
      <c r="D4679" s="13" t="s">
        <v>45</v>
      </c>
      <c r="E4679" s="13" t="s">
        <v>46</v>
      </c>
      <c r="F4679" s="13" t="s">
        <v>70</v>
      </c>
      <c r="G4679" s="26" t="s">
        <v>54946</v>
      </c>
      <c r="H4679" s="13" t="s">
        <v>25124</v>
      </c>
      <c r="I4679" s="13" t="s">
        <v>50</v>
      </c>
      <c r="J4679" s="12">
        <v>45475</v>
      </c>
      <c r="K4679" s="13" t="s">
        <v>116</v>
      </c>
      <c r="L4679" s="13" t="s">
        <v>62</v>
      </c>
      <c r="M4679" s="13" t="s">
        <v>14421</v>
      </c>
      <c r="N4679" s="13" t="s">
        <v>1760</v>
      </c>
      <c r="O4679" s="13" t="s">
        <v>43902</v>
      </c>
      <c r="P4679" s="11">
        <v>42937</v>
      </c>
      <c r="Q4679" s="13" t="s">
        <v>566</v>
      </c>
      <c r="R4679" s="33" t="s">
        <v>43903</v>
      </c>
      <c r="S4679" s="33" t="s">
        <v>43904</v>
      </c>
      <c r="T4679" s="13" t="s">
        <v>50</v>
      </c>
      <c r="U4679" s="13" t="s">
        <v>43905</v>
      </c>
      <c r="V4679" s="13">
        <v>100000</v>
      </c>
      <c r="W4679" s="13" t="s">
        <v>60</v>
      </c>
      <c r="X4679" s="13">
        <v>100000</v>
      </c>
      <c r="Y4679" s="13" t="s">
        <v>171</v>
      </c>
      <c r="Z4679" s="13">
        <v>4</v>
      </c>
      <c r="AA4679" s="13">
        <v>100000</v>
      </c>
      <c r="AB4679" s="13" t="s">
        <v>60</v>
      </c>
      <c r="AC4679" s="13">
        <v>100000</v>
      </c>
      <c r="AD4679" s="13" t="s">
        <v>62</v>
      </c>
      <c r="AE4679" s="13">
        <v>605000</v>
      </c>
      <c r="AF4679" s="13" t="s">
        <v>60</v>
      </c>
      <c r="AG4679" s="13">
        <v>605000</v>
      </c>
      <c r="AH4679" s="13">
        <v>1905000</v>
      </c>
      <c r="AI4679" s="13" t="s">
        <v>60</v>
      </c>
      <c r="AJ4679" s="13">
        <v>1905000</v>
      </c>
      <c r="AK4679" s="13" t="s">
        <v>43906</v>
      </c>
      <c r="AL4679" s="13" t="s">
        <v>50</v>
      </c>
      <c r="AM4679" s="13" t="s">
        <v>43907</v>
      </c>
      <c r="AN4679" s="13" t="s">
        <v>66</v>
      </c>
      <c r="AO4679" s="13" t="s">
        <v>50</v>
      </c>
      <c r="AP4679" s="14" t="s">
        <v>43908</v>
      </c>
      <c r="AQ4679" s="13" t="s">
        <v>50</v>
      </c>
      <c r="AR4679" s="13" t="s">
        <v>255</v>
      </c>
    </row>
    <row r="4680" spans="1:44" ht="15" thickBot="1">
      <c r="A4680" s="4" t="s">
        <v>43909</v>
      </c>
      <c r="B4680" s="7" t="s">
        <v>50</v>
      </c>
      <c r="C4680" s="6">
        <v>45292</v>
      </c>
      <c r="D4680" s="7" t="s">
        <v>45</v>
      </c>
      <c r="E4680" s="7" t="s">
        <v>46</v>
      </c>
      <c r="F4680" s="7" t="s">
        <v>70</v>
      </c>
      <c r="G4680" s="7" t="s">
        <v>50</v>
      </c>
      <c r="H4680" s="7" t="s">
        <v>50</v>
      </c>
      <c r="I4680" s="7" t="s">
        <v>50</v>
      </c>
      <c r="J4680" s="6">
        <v>45476</v>
      </c>
      <c r="K4680" s="7" t="s">
        <v>50</v>
      </c>
      <c r="L4680" s="7" t="s">
        <v>467</v>
      </c>
      <c r="M4680" s="7" t="s">
        <v>43910</v>
      </c>
      <c r="N4680" s="7" t="s">
        <v>19631</v>
      </c>
      <c r="O4680" s="7" t="s">
        <v>43911</v>
      </c>
      <c r="P4680" s="5">
        <v>43281</v>
      </c>
      <c r="Q4680" s="7" t="s">
        <v>245</v>
      </c>
      <c r="R4680" s="34" t="s">
        <v>43912</v>
      </c>
      <c r="S4680" s="31" t="s">
        <v>50</v>
      </c>
      <c r="T4680" s="7" t="s">
        <v>50</v>
      </c>
      <c r="U4680" s="7" t="s">
        <v>50</v>
      </c>
      <c r="V4680" s="7">
        <v>42000000</v>
      </c>
      <c r="W4680" s="7" t="s">
        <v>1960</v>
      </c>
      <c r="X4680" s="7">
        <v>259870</v>
      </c>
      <c r="Y4680" s="7" t="s">
        <v>467</v>
      </c>
      <c r="Z4680" s="7">
        <v>1</v>
      </c>
      <c r="AA4680" s="7">
        <v>42000000</v>
      </c>
      <c r="AB4680" s="7" t="s">
        <v>1960</v>
      </c>
      <c r="AC4680" s="7">
        <v>259870</v>
      </c>
      <c r="AD4680" s="7" t="s">
        <v>467</v>
      </c>
      <c r="AE4680" s="7">
        <v>42000000</v>
      </c>
      <c r="AF4680" s="7" t="s">
        <v>1960</v>
      </c>
      <c r="AG4680" s="7">
        <v>259870</v>
      </c>
      <c r="AH4680" s="7">
        <v>42000000</v>
      </c>
      <c r="AI4680" s="7" t="s">
        <v>1960</v>
      </c>
      <c r="AJ4680" s="7">
        <v>259870</v>
      </c>
      <c r="AK4680" s="7" t="s">
        <v>43913</v>
      </c>
      <c r="AL4680" s="7" t="s">
        <v>50</v>
      </c>
      <c r="AM4680" s="7" t="s">
        <v>43914</v>
      </c>
      <c r="AN4680" s="7" t="s">
        <v>66</v>
      </c>
      <c r="AO4680" s="7" t="s">
        <v>43915</v>
      </c>
      <c r="AP4680" s="22" t="s">
        <v>43916</v>
      </c>
      <c r="AQ4680" s="7" t="s">
        <v>50</v>
      </c>
      <c r="AR4680" s="7" t="s">
        <v>50</v>
      </c>
    </row>
    <row r="4681" spans="1:44" ht="15" thickBot="1">
      <c r="A4681" s="10" t="s">
        <v>43917</v>
      </c>
      <c r="B4681" s="13" t="s">
        <v>50</v>
      </c>
      <c r="C4681" s="12">
        <v>44562</v>
      </c>
      <c r="D4681" s="13" t="s">
        <v>45</v>
      </c>
      <c r="E4681" s="13" t="s">
        <v>46</v>
      </c>
      <c r="F4681" s="13" t="s">
        <v>70</v>
      </c>
      <c r="G4681" s="27" t="s">
        <v>54945</v>
      </c>
      <c r="H4681" s="13" t="s">
        <v>1091</v>
      </c>
      <c r="I4681" s="13" t="s">
        <v>50</v>
      </c>
      <c r="J4681" s="12">
        <v>45482</v>
      </c>
      <c r="K4681" s="13" t="s">
        <v>50</v>
      </c>
      <c r="L4681" s="13" t="s">
        <v>178</v>
      </c>
      <c r="M4681" s="13" t="s">
        <v>43918</v>
      </c>
      <c r="N4681" s="13" t="s">
        <v>987</v>
      </c>
      <c r="O4681" s="13" t="s">
        <v>43919</v>
      </c>
      <c r="P4681" s="11">
        <v>43892</v>
      </c>
      <c r="Q4681" s="13" t="s">
        <v>50</v>
      </c>
      <c r="R4681" s="33" t="s">
        <v>43920</v>
      </c>
      <c r="S4681" s="33" t="s">
        <v>43921</v>
      </c>
      <c r="T4681" s="13" t="s">
        <v>50</v>
      </c>
      <c r="U4681" s="13" t="s">
        <v>50</v>
      </c>
      <c r="V4681" s="13">
        <v>23499995</v>
      </c>
      <c r="W4681" s="13" t="s">
        <v>60</v>
      </c>
      <c r="X4681" s="13">
        <v>23499995</v>
      </c>
      <c r="Y4681" s="13" t="s">
        <v>50</v>
      </c>
      <c r="Z4681" s="13">
        <v>2</v>
      </c>
      <c r="AA4681" s="13">
        <v>23499995</v>
      </c>
      <c r="AB4681" s="13" t="s">
        <v>60</v>
      </c>
      <c r="AC4681" s="13">
        <v>23499995</v>
      </c>
      <c r="AD4681" s="13" t="s">
        <v>178</v>
      </c>
      <c r="AE4681" s="13">
        <v>29599992</v>
      </c>
      <c r="AF4681" s="13" t="s">
        <v>60</v>
      </c>
      <c r="AG4681" s="13">
        <v>29599992</v>
      </c>
      <c r="AH4681" s="13">
        <v>29599992</v>
      </c>
      <c r="AI4681" s="13" t="s">
        <v>60</v>
      </c>
      <c r="AJ4681" s="13">
        <v>29599992</v>
      </c>
      <c r="AK4681" s="13" t="s">
        <v>50</v>
      </c>
      <c r="AL4681" s="13" t="s">
        <v>50</v>
      </c>
      <c r="AM4681" s="13" t="s">
        <v>43922</v>
      </c>
      <c r="AN4681" s="13" t="s">
        <v>66</v>
      </c>
      <c r="AO4681" s="13" t="s">
        <v>43923</v>
      </c>
      <c r="AP4681" s="14" t="s">
        <v>43924</v>
      </c>
      <c r="AQ4681" s="13" t="s">
        <v>50</v>
      </c>
      <c r="AR4681" s="13" t="s">
        <v>50</v>
      </c>
    </row>
    <row r="4682" spans="1:44" ht="15" thickBot="1">
      <c r="A4682" s="4" t="s">
        <v>43925</v>
      </c>
      <c r="B4682" s="7" t="s">
        <v>50</v>
      </c>
      <c r="C4682" s="6">
        <v>24473</v>
      </c>
      <c r="D4682" s="7" t="s">
        <v>45</v>
      </c>
      <c r="E4682" s="7" t="s">
        <v>1939</v>
      </c>
      <c r="F4682" s="7" t="s">
        <v>70</v>
      </c>
      <c r="G4682" s="7" t="s">
        <v>114</v>
      </c>
      <c r="H4682" s="7" t="s">
        <v>115</v>
      </c>
      <c r="I4682" s="7" t="s">
        <v>50</v>
      </c>
      <c r="J4682" s="6">
        <v>45475</v>
      </c>
      <c r="K4682" s="7" t="s">
        <v>50</v>
      </c>
      <c r="L4682" s="7" t="s">
        <v>52</v>
      </c>
      <c r="M4682" s="7" t="s">
        <v>9914</v>
      </c>
      <c r="N4682" s="7" t="s">
        <v>20524</v>
      </c>
      <c r="O4682" s="7" t="s">
        <v>43926</v>
      </c>
      <c r="P4682" s="5">
        <v>44453</v>
      </c>
      <c r="Q4682" s="7" t="s">
        <v>77</v>
      </c>
      <c r="R4682" s="34" t="s">
        <v>43927</v>
      </c>
      <c r="S4682" s="34" t="s">
        <v>43928</v>
      </c>
      <c r="T4682" s="7" t="s">
        <v>43929</v>
      </c>
      <c r="U4682" s="7" t="s">
        <v>43930</v>
      </c>
      <c r="V4682" s="7">
        <v>3999011</v>
      </c>
      <c r="W4682" s="7" t="s">
        <v>60</v>
      </c>
      <c r="X4682" s="7">
        <v>3999011</v>
      </c>
      <c r="Y4682" s="7" t="s">
        <v>50</v>
      </c>
      <c r="Z4682" s="7">
        <v>1</v>
      </c>
      <c r="AA4682" s="7" t="s">
        <v>50</v>
      </c>
      <c r="AB4682" s="7" t="s">
        <v>50</v>
      </c>
      <c r="AC4682" s="7" t="s">
        <v>50</v>
      </c>
      <c r="AD4682" s="7" t="s">
        <v>50</v>
      </c>
      <c r="AE4682" s="7" t="s">
        <v>50</v>
      </c>
      <c r="AF4682" s="7" t="s">
        <v>50</v>
      </c>
      <c r="AG4682" s="7" t="s">
        <v>50</v>
      </c>
      <c r="AH4682" s="7">
        <v>3999011</v>
      </c>
      <c r="AI4682" s="7" t="s">
        <v>60</v>
      </c>
      <c r="AJ4682" s="7">
        <v>3999011</v>
      </c>
      <c r="AK4682" s="7" t="s">
        <v>6209</v>
      </c>
      <c r="AL4682" s="7" t="s">
        <v>50</v>
      </c>
      <c r="AM4682" s="7" t="s">
        <v>43931</v>
      </c>
      <c r="AN4682" s="7" t="s">
        <v>66</v>
      </c>
      <c r="AO4682" s="7" t="s">
        <v>43932</v>
      </c>
      <c r="AP4682" s="22" t="s">
        <v>43933</v>
      </c>
      <c r="AQ4682" s="7" t="s">
        <v>50</v>
      </c>
      <c r="AR4682" s="7" t="s">
        <v>50</v>
      </c>
    </row>
    <row r="4683" spans="1:44" ht="15" thickBot="1">
      <c r="A4683" s="10" t="s">
        <v>43934</v>
      </c>
      <c r="B4683" s="13" t="s">
        <v>50</v>
      </c>
      <c r="C4683" s="12">
        <v>39083</v>
      </c>
      <c r="D4683" s="13" t="s">
        <v>45</v>
      </c>
      <c r="E4683" s="13" t="s">
        <v>50</v>
      </c>
      <c r="F4683" s="13" t="s">
        <v>47</v>
      </c>
      <c r="G4683" s="26" t="s">
        <v>54946</v>
      </c>
      <c r="H4683" s="13" t="s">
        <v>50</v>
      </c>
      <c r="I4683" s="13" t="s">
        <v>50</v>
      </c>
      <c r="J4683" s="12">
        <v>45476</v>
      </c>
      <c r="K4683" s="13" t="s">
        <v>50</v>
      </c>
      <c r="L4683" s="13" t="s">
        <v>162</v>
      </c>
      <c r="M4683" s="13" t="s">
        <v>43935</v>
      </c>
      <c r="N4683" s="13" t="s">
        <v>5895</v>
      </c>
      <c r="O4683" s="13" t="s">
        <v>43936</v>
      </c>
      <c r="P4683" s="11">
        <v>44731</v>
      </c>
      <c r="Q4683" s="13" t="s">
        <v>360</v>
      </c>
      <c r="R4683" s="33" t="s">
        <v>43937</v>
      </c>
      <c r="S4683" s="30" t="s">
        <v>50</v>
      </c>
      <c r="T4683" s="13" t="s">
        <v>43938</v>
      </c>
      <c r="U4683" s="13" t="s">
        <v>43939</v>
      </c>
      <c r="V4683" s="13">
        <v>14980000</v>
      </c>
      <c r="W4683" s="13" t="s">
        <v>209</v>
      </c>
      <c r="X4683" s="13">
        <v>16094581</v>
      </c>
      <c r="Y4683" s="13" t="s">
        <v>61</v>
      </c>
      <c r="Z4683" s="13">
        <v>1</v>
      </c>
      <c r="AA4683" s="13" t="s">
        <v>50</v>
      </c>
      <c r="AB4683" s="13" t="s">
        <v>50</v>
      </c>
      <c r="AC4683" s="13" t="s">
        <v>50</v>
      </c>
      <c r="AD4683" s="13" t="s">
        <v>50</v>
      </c>
      <c r="AE4683" s="13" t="s">
        <v>50</v>
      </c>
      <c r="AF4683" s="13" t="s">
        <v>50</v>
      </c>
      <c r="AG4683" s="13" t="s">
        <v>50</v>
      </c>
      <c r="AH4683" s="13">
        <v>14980000</v>
      </c>
      <c r="AI4683" s="13" t="s">
        <v>209</v>
      </c>
      <c r="AJ4683" s="13">
        <v>16094582</v>
      </c>
      <c r="AK4683" s="13" t="s">
        <v>43940</v>
      </c>
      <c r="AL4683" s="13" t="s">
        <v>50</v>
      </c>
      <c r="AM4683" s="13" t="s">
        <v>43941</v>
      </c>
      <c r="AN4683" s="13" t="s">
        <v>5485</v>
      </c>
      <c r="AO4683" s="13" t="s">
        <v>50</v>
      </c>
      <c r="AP4683" s="13" t="s">
        <v>50</v>
      </c>
      <c r="AQ4683" s="21" t="s">
        <v>43942</v>
      </c>
      <c r="AR4683" s="13" t="s">
        <v>255</v>
      </c>
    </row>
    <row r="4684" spans="1:44" ht="15" thickBot="1">
      <c r="A4684" s="4" t="s">
        <v>43943</v>
      </c>
      <c r="B4684" s="7" t="s">
        <v>50</v>
      </c>
      <c r="C4684" s="6">
        <v>41730</v>
      </c>
      <c r="D4684" s="7" t="s">
        <v>45</v>
      </c>
      <c r="E4684" s="7" t="s">
        <v>1939</v>
      </c>
      <c r="F4684" s="7" t="s">
        <v>70</v>
      </c>
      <c r="G4684" s="26" t="s">
        <v>54946</v>
      </c>
      <c r="H4684" s="7" t="s">
        <v>2486</v>
      </c>
      <c r="I4684" s="7" t="s">
        <v>50</v>
      </c>
      <c r="J4684" s="6">
        <v>45476</v>
      </c>
      <c r="K4684" s="7" t="s">
        <v>116</v>
      </c>
      <c r="L4684" s="7" t="s">
        <v>52</v>
      </c>
      <c r="M4684" s="7" t="s">
        <v>43944</v>
      </c>
      <c r="N4684" s="7" t="s">
        <v>11021</v>
      </c>
      <c r="O4684" s="7" t="s">
        <v>43945</v>
      </c>
      <c r="P4684" s="5">
        <v>44884</v>
      </c>
      <c r="Q4684" s="7" t="s">
        <v>683</v>
      </c>
      <c r="R4684" s="34" t="s">
        <v>43946</v>
      </c>
      <c r="S4684" s="34" t="s">
        <v>43947</v>
      </c>
      <c r="T4684" s="7" t="s">
        <v>43948</v>
      </c>
      <c r="U4684" s="7" t="s">
        <v>43949</v>
      </c>
      <c r="V4684" s="7">
        <v>10000</v>
      </c>
      <c r="W4684" s="7" t="s">
        <v>60</v>
      </c>
      <c r="X4684" s="7">
        <v>10000</v>
      </c>
      <c r="Y4684" s="7" t="s">
        <v>50</v>
      </c>
      <c r="Z4684" s="7">
        <v>2</v>
      </c>
      <c r="AA4684" s="7" t="s">
        <v>50</v>
      </c>
      <c r="AB4684" s="7" t="s">
        <v>50</v>
      </c>
      <c r="AC4684" s="7" t="s">
        <v>50</v>
      </c>
      <c r="AD4684" s="7" t="s">
        <v>50</v>
      </c>
      <c r="AE4684" s="7" t="s">
        <v>50</v>
      </c>
      <c r="AF4684" s="7" t="s">
        <v>50</v>
      </c>
      <c r="AG4684" s="7" t="s">
        <v>50</v>
      </c>
      <c r="AH4684" s="7">
        <v>135000</v>
      </c>
      <c r="AI4684" s="7" t="s">
        <v>60</v>
      </c>
      <c r="AJ4684" s="7">
        <v>135000</v>
      </c>
      <c r="AK4684" s="7" t="s">
        <v>43950</v>
      </c>
      <c r="AL4684" s="7" t="s">
        <v>50</v>
      </c>
      <c r="AM4684" s="7" t="s">
        <v>43951</v>
      </c>
      <c r="AN4684" s="7" t="s">
        <v>798</v>
      </c>
      <c r="AO4684" s="7" t="s">
        <v>43952</v>
      </c>
      <c r="AP4684" s="22" t="s">
        <v>43953</v>
      </c>
      <c r="AQ4684" s="7" t="s">
        <v>50</v>
      </c>
      <c r="AR4684" s="7" t="s">
        <v>50</v>
      </c>
    </row>
    <row r="4685" spans="1:44" ht="15" thickBot="1">
      <c r="A4685" s="10" t="s">
        <v>43954</v>
      </c>
      <c r="B4685" s="13" t="s">
        <v>50</v>
      </c>
      <c r="C4685" s="12">
        <v>36161</v>
      </c>
      <c r="D4685" s="13" t="s">
        <v>45</v>
      </c>
      <c r="E4685" s="13" t="s">
        <v>1939</v>
      </c>
      <c r="F4685" s="13" t="s">
        <v>70</v>
      </c>
      <c r="G4685" s="13" t="s">
        <v>48</v>
      </c>
      <c r="H4685" s="13" t="s">
        <v>49</v>
      </c>
      <c r="I4685" s="13" t="s">
        <v>50</v>
      </c>
      <c r="J4685" s="12">
        <v>45475</v>
      </c>
      <c r="K4685" s="13" t="s">
        <v>116</v>
      </c>
      <c r="L4685" s="13" t="s">
        <v>52</v>
      </c>
      <c r="M4685" s="13" t="s">
        <v>43955</v>
      </c>
      <c r="N4685" s="13" t="s">
        <v>1941</v>
      </c>
      <c r="O4685" s="13" t="s">
        <v>43956</v>
      </c>
      <c r="P4685" s="11">
        <v>45470</v>
      </c>
      <c r="Q4685" s="13" t="s">
        <v>1943</v>
      </c>
      <c r="R4685" s="33" t="s">
        <v>43957</v>
      </c>
      <c r="S4685" s="33" t="s">
        <v>43958</v>
      </c>
      <c r="T4685" s="13" t="s">
        <v>43959</v>
      </c>
      <c r="U4685" s="13" t="s">
        <v>43960</v>
      </c>
      <c r="V4685" s="13">
        <v>130000</v>
      </c>
      <c r="W4685" s="13" t="s">
        <v>60</v>
      </c>
      <c r="X4685" s="13">
        <v>130000</v>
      </c>
      <c r="Y4685" s="13" t="s">
        <v>50</v>
      </c>
      <c r="Z4685" s="13">
        <v>1</v>
      </c>
      <c r="AA4685" s="13" t="s">
        <v>50</v>
      </c>
      <c r="AB4685" s="13" t="s">
        <v>50</v>
      </c>
      <c r="AC4685" s="13" t="s">
        <v>50</v>
      </c>
      <c r="AD4685" s="13" t="s">
        <v>50</v>
      </c>
      <c r="AE4685" s="13" t="s">
        <v>50</v>
      </c>
      <c r="AF4685" s="13" t="s">
        <v>50</v>
      </c>
      <c r="AG4685" s="13" t="s">
        <v>50</v>
      </c>
      <c r="AH4685" s="13">
        <v>130000</v>
      </c>
      <c r="AI4685" s="13" t="s">
        <v>60</v>
      </c>
      <c r="AJ4685" s="13">
        <v>130000</v>
      </c>
      <c r="AK4685" s="13" t="s">
        <v>43827</v>
      </c>
      <c r="AL4685" s="13" t="s">
        <v>50</v>
      </c>
      <c r="AM4685" s="13" t="s">
        <v>43961</v>
      </c>
      <c r="AN4685" s="13" t="s">
        <v>25377</v>
      </c>
      <c r="AO4685" s="13" t="s">
        <v>43962</v>
      </c>
      <c r="AP4685" s="21" t="s">
        <v>43963</v>
      </c>
      <c r="AQ4685" s="13" t="s">
        <v>50</v>
      </c>
      <c r="AR4685" s="13" t="s">
        <v>50</v>
      </c>
    </row>
    <row r="4686" spans="1:44" ht="15" thickBot="1">
      <c r="A4686" s="4" t="s">
        <v>43964</v>
      </c>
      <c r="B4686" s="7" t="s">
        <v>50</v>
      </c>
      <c r="C4686" s="6">
        <v>40909</v>
      </c>
      <c r="D4686" s="7" t="s">
        <v>45</v>
      </c>
      <c r="E4686" s="7" t="s">
        <v>46</v>
      </c>
      <c r="F4686" s="7" t="s">
        <v>70</v>
      </c>
      <c r="G4686" s="26" t="s">
        <v>54946</v>
      </c>
      <c r="H4686" s="7" t="s">
        <v>50</v>
      </c>
      <c r="I4686" s="7" t="s">
        <v>50</v>
      </c>
      <c r="J4686" s="6">
        <v>45478</v>
      </c>
      <c r="K4686" s="7" t="s">
        <v>50</v>
      </c>
      <c r="L4686" s="7" t="s">
        <v>178</v>
      </c>
      <c r="M4686" s="7" t="s">
        <v>43965</v>
      </c>
      <c r="N4686" s="7" t="s">
        <v>43966</v>
      </c>
      <c r="O4686" s="7" t="s">
        <v>43967</v>
      </c>
      <c r="P4686" s="5">
        <v>45508</v>
      </c>
      <c r="Q4686" s="7" t="s">
        <v>1080</v>
      </c>
      <c r="R4686" s="34" t="s">
        <v>43968</v>
      </c>
      <c r="S4686" s="34" t="s">
        <v>43969</v>
      </c>
      <c r="T4686" s="7" t="s">
        <v>43970</v>
      </c>
      <c r="U4686" s="7" t="s">
        <v>43971</v>
      </c>
      <c r="V4686" s="7">
        <v>1699817</v>
      </c>
      <c r="W4686" s="7" t="s">
        <v>60</v>
      </c>
      <c r="X4686" s="7">
        <v>1699817</v>
      </c>
      <c r="Y4686" s="7" t="s">
        <v>50</v>
      </c>
      <c r="Z4686" s="7">
        <v>2</v>
      </c>
      <c r="AA4686" s="7">
        <v>1699817</v>
      </c>
      <c r="AB4686" s="7" t="s">
        <v>60</v>
      </c>
      <c r="AC4686" s="7">
        <v>1699817</v>
      </c>
      <c r="AD4686" s="7" t="s">
        <v>178</v>
      </c>
      <c r="AE4686" s="7">
        <v>1699817</v>
      </c>
      <c r="AF4686" s="7" t="s">
        <v>60</v>
      </c>
      <c r="AG4686" s="7">
        <v>1699817</v>
      </c>
      <c r="AH4686" s="7">
        <v>1699817</v>
      </c>
      <c r="AI4686" s="7" t="s">
        <v>60</v>
      </c>
      <c r="AJ4686" s="7">
        <v>1699817</v>
      </c>
      <c r="AK4686" s="7" t="s">
        <v>50</v>
      </c>
      <c r="AL4686" s="7" t="s">
        <v>50</v>
      </c>
      <c r="AM4686" s="7" t="s">
        <v>43972</v>
      </c>
      <c r="AN4686" s="7" t="s">
        <v>66</v>
      </c>
      <c r="AO4686" s="7" t="s">
        <v>43973</v>
      </c>
      <c r="AP4686" s="8" t="s">
        <v>43974</v>
      </c>
      <c r="AQ4686" s="7" t="s">
        <v>50</v>
      </c>
      <c r="AR4686" s="7" t="s">
        <v>50</v>
      </c>
    </row>
    <row r="4687" spans="1:44" ht="15" thickBot="1">
      <c r="A4687" s="10" t="s">
        <v>43975</v>
      </c>
      <c r="B4687" s="13" t="s">
        <v>50</v>
      </c>
      <c r="C4687" s="12">
        <v>37622</v>
      </c>
      <c r="D4687" s="13" t="s">
        <v>45</v>
      </c>
      <c r="E4687" s="13" t="s">
        <v>46</v>
      </c>
      <c r="F4687" s="13" t="s">
        <v>47</v>
      </c>
      <c r="G4687" s="13" t="s">
        <v>87</v>
      </c>
      <c r="H4687" s="13" t="s">
        <v>50</v>
      </c>
      <c r="I4687" s="13" t="s">
        <v>50</v>
      </c>
      <c r="J4687" s="12">
        <v>45475</v>
      </c>
      <c r="K4687" s="13" t="s">
        <v>50</v>
      </c>
      <c r="L4687" s="13" t="s">
        <v>162</v>
      </c>
      <c r="M4687" s="13" t="s">
        <v>41452</v>
      </c>
      <c r="N4687" s="13" t="s">
        <v>4216</v>
      </c>
      <c r="O4687" s="13" t="s">
        <v>43976</v>
      </c>
      <c r="P4687" s="11">
        <v>45954</v>
      </c>
      <c r="Q4687" s="13" t="s">
        <v>1334</v>
      </c>
      <c r="R4687" s="33" t="s">
        <v>43977</v>
      </c>
      <c r="S4687" s="33" t="s">
        <v>43978</v>
      </c>
      <c r="T4687" s="13" t="s">
        <v>43979</v>
      </c>
      <c r="U4687" s="13" t="s">
        <v>43980</v>
      </c>
      <c r="V4687" s="13">
        <v>250000</v>
      </c>
      <c r="W4687" s="13" t="s">
        <v>1338</v>
      </c>
      <c r="X4687" s="13">
        <v>166245</v>
      </c>
      <c r="Y4687" s="13" t="s">
        <v>61</v>
      </c>
      <c r="Z4687" s="13">
        <v>2</v>
      </c>
      <c r="AA4687" s="13">
        <v>5750000</v>
      </c>
      <c r="AB4687" s="13" t="s">
        <v>1338</v>
      </c>
      <c r="AC4687" s="13">
        <v>4235449</v>
      </c>
      <c r="AD4687" s="13" t="s">
        <v>62</v>
      </c>
      <c r="AE4687" s="13">
        <v>5750000</v>
      </c>
      <c r="AF4687" s="13" t="s">
        <v>1338</v>
      </c>
      <c r="AG4687" s="13">
        <v>4235450</v>
      </c>
      <c r="AH4687" s="13">
        <v>6000000</v>
      </c>
      <c r="AI4687" s="13" t="s">
        <v>1338</v>
      </c>
      <c r="AJ4687" s="13">
        <v>4401696</v>
      </c>
      <c r="AK4687" s="13" t="s">
        <v>50</v>
      </c>
      <c r="AL4687" s="13" t="s">
        <v>50</v>
      </c>
      <c r="AM4687" s="13" t="s">
        <v>43981</v>
      </c>
      <c r="AN4687" s="13" t="s">
        <v>66</v>
      </c>
      <c r="AO4687" s="13" t="s">
        <v>43982</v>
      </c>
      <c r="AP4687" s="14" t="s">
        <v>43983</v>
      </c>
      <c r="AQ4687" s="13" t="s">
        <v>50</v>
      </c>
      <c r="AR4687" s="13" t="s">
        <v>50</v>
      </c>
    </row>
    <row r="4688" spans="1:44" ht="15" thickBot="1">
      <c r="A4688" s="4" t="s">
        <v>43984</v>
      </c>
      <c r="B4688" s="7" t="s">
        <v>50</v>
      </c>
      <c r="C4688" s="6">
        <v>43070</v>
      </c>
      <c r="D4688" s="7" t="s">
        <v>45</v>
      </c>
      <c r="E4688" s="7" t="s">
        <v>46</v>
      </c>
      <c r="F4688" s="7" t="s">
        <v>70</v>
      </c>
      <c r="G4688" s="7" t="s">
        <v>50</v>
      </c>
      <c r="H4688" s="7" t="s">
        <v>50</v>
      </c>
      <c r="I4688" s="7" t="s">
        <v>50</v>
      </c>
      <c r="J4688" s="6">
        <v>45474</v>
      </c>
      <c r="K4688" s="7" t="s">
        <v>50</v>
      </c>
      <c r="L4688" s="7" t="s">
        <v>467</v>
      </c>
      <c r="M4688" s="7" t="s">
        <v>43985</v>
      </c>
      <c r="N4688" s="7" t="s">
        <v>43986</v>
      </c>
      <c r="O4688" s="7" t="s">
        <v>43987</v>
      </c>
      <c r="P4688" s="5">
        <v>45989</v>
      </c>
      <c r="Q4688" s="7" t="s">
        <v>245</v>
      </c>
      <c r="R4688" s="31" t="s">
        <v>50</v>
      </c>
      <c r="S4688" s="31" t="s">
        <v>50</v>
      </c>
      <c r="T4688" s="7" t="s">
        <v>50</v>
      </c>
      <c r="U4688" s="7" t="s">
        <v>50</v>
      </c>
      <c r="V4688" s="7">
        <v>6000000</v>
      </c>
      <c r="W4688" s="7" t="s">
        <v>2056</v>
      </c>
      <c r="X4688" s="7">
        <v>825536</v>
      </c>
      <c r="Y4688" s="7" t="s">
        <v>467</v>
      </c>
      <c r="Z4688" s="7">
        <v>1</v>
      </c>
      <c r="AA4688" s="7">
        <v>6000000</v>
      </c>
      <c r="AB4688" s="7" t="s">
        <v>2056</v>
      </c>
      <c r="AC4688" s="7">
        <v>825536</v>
      </c>
      <c r="AD4688" s="7" t="s">
        <v>467</v>
      </c>
      <c r="AE4688" s="7">
        <v>6000000</v>
      </c>
      <c r="AF4688" s="7" t="s">
        <v>2056</v>
      </c>
      <c r="AG4688" s="7">
        <v>825537</v>
      </c>
      <c r="AH4688" s="7">
        <v>6000000</v>
      </c>
      <c r="AI4688" s="7" t="s">
        <v>2056</v>
      </c>
      <c r="AJ4688" s="7">
        <v>825537</v>
      </c>
      <c r="AK4688" s="7" t="s">
        <v>43988</v>
      </c>
      <c r="AL4688" s="7" t="s">
        <v>50</v>
      </c>
      <c r="AM4688" s="7" t="s">
        <v>50</v>
      </c>
      <c r="AN4688" s="7" t="s">
        <v>50</v>
      </c>
      <c r="AO4688" s="7" t="s">
        <v>50</v>
      </c>
      <c r="AP4688" s="7" t="s">
        <v>50</v>
      </c>
      <c r="AQ4688" s="7" t="s">
        <v>50</v>
      </c>
      <c r="AR4688" s="7" t="s">
        <v>1186</v>
      </c>
    </row>
    <row r="4689" spans="1:44" ht="15" thickBot="1">
      <c r="A4689" s="10" t="s">
        <v>43989</v>
      </c>
      <c r="B4689" s="13" t="s">
        <v>50</v>
      </c>
      <c r="C4689" s="12">
        <v>43466</v>
      </c>
      <c r="D4689" s="13" t="s">
        <v>45</v>
      </c>
      <c r="E4689" s="13" t="s">
        <v>46</v>
      </c>
      <c r="F4689" s="13" t="s">
        <v>70</v>
      </c>
      <c r="G4689" s="27" t="s">
        <v>54945</v>
      </c>
      <c r="H4689" s="13" t="s">
        <v>50</v>
      </c>
      <c r="I4689" s="13" t="s">
        <v>50</v>
      </c>
      <c r="J4689" s="12">
        <v>45475</v>
      </c>
      <c r="K4689" s="13" t="s">
        <v>116</v>
      </c>
      <c r="L4689" s="13" t="s">
        <v>6576</v>
      </c>
      <c r="M4689" s="13" t="s">
        <v>43990</v>
      </c>
      <c r="N4689" s="13" t="s">
        <v>4079</v>
      </c>
      <c r="O4689" s="13" t="s">
        <v>43991</v>
      </c>
      <c r="P4689" s="11">
        <v>46237</v>
      </c>
      <c r="Q4689" s="13" t="s">
        <v>360</v>
      </c>
      <c r="R4689" s="33" t="s">
        <v>43992</v>
      </c>
      <c r="S4689" s="33" t="s">
        <v>43993</v>
      </c>
      <c r="T4689" s="13" t="s">
        <v>50</v>
      </c>
      <c r="U4689" s="13" t="s">
        <v>50</v>
      </c>
      <c r="V4689" s="13" t="s">
        <v>50</v>
      </c>
      <c r="W4689" s="13" t="s">
        <v>50</v>
      </c>
      <c r="X4689" s="13" t="s">
        <v>50</v>
      </c>
      <c r="Y4689" s="13" t="s">
        <v>50</v>
      </c>
      <c r="Z4689" s="13">
        <v>2</v>
      </c>
      <c r="AA4689" s="13">
        <v>1189084</v>
      </c>
      <c r="AB4689" s="13" t="s">
        <v>209</v>
      </c>
      <c r="AC4689" s="13">
        <v>1442478</v>
      </c>
      <c r="AD4689" s="13" t="s">
        <v>5159</v>
      </c>
      <c r="AE4689" s="13">
        <v>1189084</v>
      </c>
      <c r="AF4689" s="13" t="s">
        <v>209</v>
      </c>
      <c r="AG4689" s="13">
        <v>1442478</v>
      </c>
      <c r="AH4689" s="13">
        <v>1189084</v>
      </c>
      <c r="AI4689" s="13" t="s">
        <v>209</v>
      </c>
      <c r="AJ4689" s="13">
        <v>1442478</v>
      </c>
      <c r="AK4689" s="13" t="s">
        <v>43994</v>
      </c>
      <c r="AL4689" s="13" t="s">
        <v>50</v>
      </c>
      <c r="AM4689" s="13" t="s">
        <v>43995</v>
      </c>
      <c r="AN4689" s="13" t="s">
        <v>993</v>
      </c>
      <c r="AO4689" s="13" t="s">
        <v>43996</v>
      </c>
      <c r="AP4689" s="21" t="s">
        <v>43997</v>
      </c>
      <c r="AQ4689" s="13" t="s">
        <v>50</v>
      </c>
      <c r="AR4689" s="13" t="s">
        <v>50</v>
      </c>
    </row>
    <row r="4690" spans="1:44" ht="15" thickBot="1">
      <c r="A4690" s="4" t="s">
        <v>43998</v>
      </c>
      <c r="B4690" s="7" t="s">
        <v>50</v>
      </c>
      <c r="C4690" s="6">
        <v>35796</v>
      </c>
      <c r="D4690" s="7" t="s">
        <v>45</v>
      </c>
      <c r="E4690" s="7" t="s">
        <v>46</v>
      </c>
      <c r="F4690" s="7" t="s">
        <v>70</v>
      </c>
      <c r="G4690" s="27" t="s">
        <v>54945</v>
      </c>
      <c r="H4690" s="7" t="s">
        <v>1998</v>
      </c>
      <c r="I4690" s="7" t="s">
        <v>50</v>
      </c>
      <c r="J4690" s="6">
        <v>45474</v>
      </c>
      <c r="K4690" s="7" t="s">
        <v>116</v>
      </c>
      <c r="L4690" s="7" t="s">
        <v>178</v>
      </c>
      <c r="M4690" s="7" t="s">
        <v>43999</v>
      </c>
      <c r="N4690" s="7" t="s">
        <v>30855</v>
      </c>
      <c r="O4690" s="7" t="s">
        <v>44000</v>
      </c>
      <c r="P4690" s="5">
        <v>46324</v>
      </c>
      <c r="Q4690" s="7" t="s">
        <v>1116</v>
      </c>
      <c r="R4690" s="34" t="s">
        <v>44001</v>
      </c>
      <c r="S4690" s="34" t="s">
        <v>44002</v>
      </c>
      <c r="T4690" s="7" t="s">
        <v>44003</v>
      </c>
      <c r="U4690" s="7" t="s">
        <v>44004</v>
      </c>
      <c r="V4690" s="7">
        <v>500000</v>
      </c>
      <c r="W4690" s="7" t="s">
        <v>60</v>
      </c>
      <c r="X4690" s="7">
        <v>500000</v>
      </c>
      <c r="Y4690" s="7" t="s">
        <v>50</v>
      </c>
      <c r="Z4690" s="7">
        <v>4</v>
      </c>
      <c r="AA4690" s="7">
        <v>500000</v>
      </c>
      <c r="AB4690" s="7" t="s">
        <v>60</v>
      </c>
      <c r="AC4690" s="7">
        <v>500000</v>
      </c>
      <c r="AD4690" s="7" t="s">
        <v>178</v>
      </c>
      <c r="AE4690" s="7">
        <v>4950000</v>
      </c>
      <c r="AF4690" s="7" t="s">
        <v>60</v>
      </c>
      <c r="AG4690" s="7">
        <v>4950000</v>
      </c>
      <c r="AH4690" s="7">
        <v>5100000</v>
      </c>
      <c r="AI4690" s="7" t="s">
        <v>60</v>
      </c>
      <c r="AJ4690" s="7">
        <v>5100000</v>
      </c>
      <c r="AK4690" s="7" t="s">
        <v>50</v>
      </c>
      <c r="AL4690" s="7" t="s">
        <v>50</v>
      </c>
      <c r="AM4690" s="7" t="s">
        <v>44005</v>
      </c>
      <c r="AN4690" s="7" t="s">
        <v>738</v>
      </c>
      <c r="AO4690" s="7" t="s">
        <v>44006</v>
      </c>
      <c r="AP4690" s="22" t="s">
        <v>44007</v>
      </c>
      <c r="AQ4690" s="7" t="s">
        <v>50</v>
      </c>
      <c r="AR4690" s="7" t="s">
        <v>50</v>
      </c>
    </row>
    <row r="4691" spans="1:44" ht="15" thickBot="1">
      <c r="A4691" s="10" t="s">
        <v>44008</v>
      </c>
      <c r="B4691" s="13" t="s">
        <v>50</v>
      </c>
      <c r="C4691" s="12">
        <v>43831</v>
      </c>
      <c r="D4691" s="13" t="s">
        <v>45</v>
      </c>
      <c r="E4691" s="13" t="s">
        <v>46</v>
      </c>
      <c r="F4691" s="13" t="s">
        <v>70</v>
      </c>
      <c r="G4691" s="26" t="s">
        <v>54946</v>
      </c>
      <c r="H4691" s="13" t="s">
        <v>1449</v>
      </c>
      <c r="I4691" s="13" t="s">
        <v>50</v>
      </c>
      <c r="J4691" s="12">
        <v>45482</v>
      </c>
      <c r="K4691" s="13" t="s">
        <v>116</v>
      </c>
      <c r="L4691" s="13" t="s">
        <v>241</v>
      </c>
      <c r="M4691" s="13" t="s">
        <v>19727</v>
      </c>
      <c r="N4691" s="13" t="s">
        <v>133</v>
      </c>
      <c r="O4691" s="13" t="s">
        <v>44009</v>
      </c>
      <c r="P4691" s="11">
        <v>46844</v>
      </c>
      <c r="Q4691" s="13" t="s">
        <v>135</v>
      </c>
      <c r="R4691" s="33" t="s">
        <v>44010</v>
      </c>
      <c r="S4691" s="33" t="s">
        <v>44011</v>
      </c>
      <c r="T4691" s="13" t="s">
        <v>44012</v>
      </c>
      <c r="U4691" s="13" t="s">
        <v>44013</v>
      </c>
      <c r="V4691" s="13">
        <v>5040000</v>
      </c>
      <c r="W4691" s="13" t="s">
        <v>139</v>
      </c>
      <c r="X4691" s="13">
        <v>6445053</v>
      </c>
      <c r="Y4691" s="13" t="s">
        <v>154</v>
      </c>
      <c r="Z4691" s="13">
        <v>3</v>
      </c>
      <c r="AA4691" s="13">
        <v>5040000</v>
      </c>
      <c r="AB4691" s="13" t="s">
        <v>139</v>
      </c>
      <c r="AC4691" s="13">
        <v>6445053</v>
      </c>
      <c r="AD4691" s="13" t="s">
        <v>241</v>
      </c>
      <c r="AE4691" s="13">
        <v>5040000</v>
      </c>
      <c r="AF4691" s="13" t="s">
        <v>139</v>
      </c>
      <c r="AG4691" s="13">
        <v>6445054</v>
      </c>
      <c r="AH4691" s="13">
        <v>6140000</v>
      </c>
      <c r="AI4691" s="13" t="s">
        <v>139</v>
      </c>
      <c r="AJ4691" s="13">
        <v>7963500</v>
      </c>
      <c r="AK4691" s="13" t="s">
        <v>44014</v>
      </c>
      <c r="AL4691" s="13" t="s">
        <v>50</v>
      </c>
      <c r="AM4691" s="13" t="s">
        <v>44015</v>
      </c>
      <c r="AN4691" s="13" t="s">
        <v>66</v>
      </c>
      <c r="AO4691" s="13" t="s">
        <v>44016</v>
      </c>
      <c r="AP4691" s="14" t="s">
        <v>44017</v>
      </c>
      <c r="AQ4691" s="13" t="s">
        <v>50</v>
      </c>
      <c r="AR4691" s="13" t="s">
        <v>50</v>
      </c>
    </row>
    <row r="4692" spans="1:44" ht="15" thickBot="1">
      <c r="A4692" s="4" t="s">
        <v>44018</v>
      </c>
      <c r="B4692" s="7" t="s">
        <v>50</v>
      </c>
      <c r="C4692" s="6">
        <v>44409</v>
      </c>
      <c r="D4692" s="7" t="s">
        <v>45</v>
      </c>
      <c r="E4692" s="7" t="s">
        <v>46</v>
      </c>
      <c r="F4692" s="7" t="s">
        <v>70</v>
      </c>
      <c r="G4692" s="26" t="s">
        <v>54946</v>
      </c>
      <c r="H4692" s="7" t="s">
        <v>50</v>
      </c>
      <c r="I4692" s="7" t="s">
        <v>50</v>
      </c>
      <c r="J4692" s="6">
        <v>45478</v>
      </c>
      <c r="K4692" s="7" t="s">
        <v>50</v>
      </c>
      <c r="L4692" s="7" t="s">
        <v>467</v>
      </c>
      <c r="M4692" s="7" t="s">
        <v>2850</v>
      </c>
      <c r="N4692" s="7" t="s">
        <v>44019</v>
      </c>
      <c r="O4692" s="7" t="s">
        <v>44020</v>
      </c>
      <c r="P4692" s="5">
        <v>46939</v>
      </c>
      <c r="Q4692" s="7" t="s">
        <v>1358</v>
      </c>
      <c r="R4692" s="34" t="s">
        <v>44021</v>
      </c>
      <c r="S4692" s="34" t="s">
        <v>44022</v>
      </c>
      <c r="T4692" s="7" t="s">
        <v>44023</v>
      </c>
      <c r="U4692" s="7">
        <v>923455066132</v>
      </c>
      <c r="V4692" s="7" t="s">
        <v>50</v>
      </c>
      <c r="W4692" s="7" t="s">
        <v>50</v>
      </c>
      <c r="X4692" s="7" t="s">
        <v>50</v>
      </c>
      <c r="Y4692" s="7" t="s">
        <v>467</v>
      </c>
      <c r="Z4692" s="7">
        <v>3</v>
      </c>
      <c r="AA4692" s="7" t="s">
        <v>50</v>
      </c>
      <c r="AB4692" s="7" t="s">
        <v>50</v>
      </c>
      <c r="AC4692" s="7" t="s">
        <v>50</v>
      </c>
      <c r="AD4692" s="7" t="s">
        <v>467</v>
      </c>
      <c r="AE4692" s="7">
        <v>918000</v>
      </c>
      <c r="AF4692" s="7" t="s">
        <v>60</v>
      </c>
      <c r="AG4692" s="7">
        <v>918000</v>
      </c>
      <c r="AH4692" s="7">
        <v>918000</v>
      </c>
      <c r="AI4692" s="7" t="s">
        <v>60</v>
      </c>
      <c r="AJ4692" s="7">
        <v>918000</v>
      </c>
      <c r="AK4692" s="7" t="s">
        <v>44024</v>
      </c>
      <c r="AL4692" s="7" t="s">
        <v>50</v>
      </c>
      <c r="AM4692" s="7" t="s">
        <v>44025</v>
      </c>
      <c r="AN4692" s="7" t="s">
        <v>66</v>
      </c>
      <c r="AO4692" s="7" t="s">
        <v>44026</v>
      </c>
      <c r="AP4692" s="8" t="s">
        <v>44027</v>
      </c>
      <c r="AQ4692" s="7" t="s">
        <v>50</v>
      </c>
      <c r="AR4692" s="7" t="s">
        <v>50</v>
      </c>
    </row>
    <row r="4693" spans="1:44" ht="15" thickBot="1">
      <c r="A4693" s="10" t="s">
        <v>44028</v>
      </c>
      <c r="B4693" s="13" t="s">
        <v>50</v>
      </c>
      <c r="C4693" s="12">
        <v>39083</v>
      </c>
      <c r="D4693" s="13" t="s">
        <v>45</v>
      </c>
      <c r="E4693" s="13" t="s">
        <v>46</v>
      </c>
      <c r="F4693" s="13" t="s">
        <v>47</v>
      </c>
      <c r="G4693" s="27" t="s">
        <v>54945</v>
      </c>
      <c r="H4693" s="13" t="s">
        <v>50</v>
      </c>
      <c r="I4693" s="13" t="s">
        <v>50</v>
      </c>
      <c r="J4693" s="12">
        <v>45478</v>
      </c>
      <c r="K4693" s="13" t="s">
        <v>50</v>
      </c>
      <c r="L4693" s="13" t="s">
        <v>62</v>
      </c>
      <c r="M4693" s="13" t="s">
        <v>4069</v>
      </c>
      <c r="N4693" s="13" t="s">
        <v>987</v>
      </c>
      <c r="O4693" s="13" t="s">
        <v>44029</v>
      </c>
      <c r="P4693" s="11">
        <v>46999</v>
      </c>
      <c r="Q4693" s="13" t="s">
        <v>50</v>
      </c>
      <c r="R4693" s="33" t="s">
        <v>44030</v>
      </c>
      <c r="S4693" s="33" t="s">
        <v>44031</v>
      </c>
      <c r="T4693" s="13" t="s">
        <v>50</v>
      </c>
      <c r="U4693" s="13">
        <f>1-604-6692191</f>
        <v>-6692794</v>
      </c>
      <c r="V4693" s="13">
        <v>1000000</v>
      </c>
      <c r="W4693" s="13" t="s">
        <v>1085</v>
      </c>
      <c r="X4693" s="13">
        <v>734589</v>
      </c>
      <c r="Y4693" s="13" t="s">
        <v>61</v>
      </c>
      <c r="Z4693" s="13">
        <v>2</v>
      </c>
      <c r="AA4693" s="13">
        <v>1000000</v>
      </c>
      <c r="AB4693" s="13" t="s">
        <v>1085</v>
      </c>
      <c r="AC4693" s="13">
        <v>734589</v>
      </c>
      <c r="AD4693" s="13" t="s">
        <v>62</v>
      </c>
      <c r="AE4693" s="13">
        <v>834749</v>
      </c>
      <c r="AF4693" s="13" t="s">
        <v>60</v>
      </c>
      <c r="AG4693" s="13">
        <v>834749</v>
      </c>
      <c r="AH4693" s="13">
        <v>834749</v>
      </c>
      <c r="AI4693" s="13" t="s">
        <v>60</v>
      </c>
      <c r="AJ4693" s="13">
        <v>834749</v>
      </c>
      <c r="AK4693" s="13" t="s">
        <v>50</v>
      </c>
      <c r="AL4693" s="13" t="s">
        <v>50</v>
      </c>
      <c r="AM4693" s="13" t="s">
        <v>44032</v>
      </c>
      <c r="AN4693" s="13" t="s">
        <v>66</v>
      </c>
      <c r="AO4693" s="13" t="s">
        <v>44033</v>
      </c>
      <c r="AP4693" s="21" t="s">
        <v>44034</v>
      </c>
      <c r="AQ4693" s="13" t="s">
        <v>50</v>
      </c>
      <c r="AR4693" s="13" t="s">
        <v>50</v>
      </c>
    </row>
    <row r="4694" spans="1:44" ht="15" thickBot="1">
      <c r="A4694" s="4" t="s">
        <v>44035</v>
      </c>
      <c r="B4694" s="7" t="s">
        <v>50</v>
      </c>
      <c r="C4694" s="6">
        <v>23377</v>
      </c>
      <c r="D4694" s="7" t="s">
        <v>45</v>
      </c>
      <c r="E4694" s="7" t="s">
        <v>1939</v>
      </c>
      <c r="F4694" s="7" t="s">
        <v>70</v>
      </c>
      <c r="G4694" s="26" t="s">
        <v>54946</v>
      </c>
      <c r="H4694" s="7" t="s">
        <v>44036</v>
      </c>
      <c r="I4694" s="7" t="s">
        <v>50</v>
      </c>
      <c r="J4694" s="6">
        <v>45475</v>
      </c>
      <c r="K4694" s="7" t="s">
        <v>50</v>
      </c>
      <c r="L4694" s="7" t="s">
        <v>52</v>
      </c>
      <c r="M4694" s="7" t="s">
        <v>50</v>
      </c>
      <c r="N4694" s="7" t="s">
        <v>1569</v>
      </c>
      <c r="O4694" s="7" t="s">
        <v>44037</v>
      </c>
      <c r="P4694" s="5">
        <v>47404</v>
      </c>
      <c r="Q4694" s="7" t="s">
        <v>1571</v>
      </c>
      <c r="R4694" s="34" t="s">
        <v>44038</v>
      </c>
      <c r="S4694" s="34" t="s">
        <v>44039</v>
      </c>
      <c r="T4694" s="7" t="s">
        <v>50</v>
      </c>
      <c r="U4694" s="7" t="s">
        <v>50</v>
      </c>
      <c r="V4694" s="7">
        <v>4000000</v>
      </c>
      <c r="W4694" s="7" t="s">
        <v>60</v>
      </c>
      <c r="X4694" s="7">
        <v>4000000</v>
      </c>
      <c r="Y4694" s="7" t="s">
        <v>50</v>
      </c>
      <c r="Z4694" s="7">
        <v>1</v>
      </c>
      <c r="AA4694" s="7" t="s">
        <v>50</v>
      </c>
      <c r="AB4694" s="7" t="s">
        <v>50</v>
      </c>
      <c r="AC4694" s="7" t="s">
        <v>50</v>
      </c>
      <c r="AD4694" s="7" t="s">
        <v>50</v>
      </c>
      <c r="AE4694" s="7" t="s">
        <v>50</v>
      </c>
      <c r="AF4694" s="7" t="s">
        <v>50</v>
      </c>
      <c r="AG4694" s="7" t="s">
        <v>50</v>
      </c>
      <c r="AH4694" s="7">
        <v>4000000</v>
      </c>
      <c r="AI4694" s="7" t="s">
        <v>60</v>
      </c>
      <c r="AJ4694" s="7">
        <v>4000000</v>
      </c>
      <c r="AK4694" s="7" t="s">
        <v>6209</v>
      </c>
      <c r="AL4694" s="7" t="s">
        <v>50</v>
      </c>
      <c r="AM4694" s="7" t="s">
        <v>44040</v>
      </c>
      <c r="AN4694" s="7" t="s">
        <v>66</v>
      </c>
      <c r="AO4694" s="7" t="s">
        <v>44041</v>
      </c>
      <c r="AP4694" s="8" t="s">
        <v>44042</v>
      </c>
      <c r="AQ4694" s="7" t="s">
        <v>50</v>
      </c>
      <c r="AR4694" s="7" t="s">
        <v>50</v>
      </c>
    </row>
    <row r="4695" spans="1:44" ht="15" thickBot="1">
      <c r="A4695" s="10" t="s">
        <v>44043</v>
      </c>
      <c r="B4695" s="13" t="s">
        <v>50</v>
      </c>
      <c r="C4695" s="12">
        <v>40909</v>
      </c>
      <c r="D4695" s="13" t="s">
        <v>45</v>
      </c>
      <c r="E4695" s="13" t="s">
        <v>46</v>
      </c>
      <c r="F4695" s="13" t="s">
        <v>70</v>
      </c>
      <c r="G4695" s="26" t="s">
        <v>54946</v>
      </c>
      <c r="H4695" s="13" t="s">
        <v>2974</v>
      </c>
      <c r="I4695" s="13" t="s">
        <v>50</v>
      </c>
      <c r="J4695" s="12">
        <v>45476</v>
      </c>
      <c r="K4695" s="13" t="s">
        <v>116</v>
      </c>
      <c r="L4695" s="13" t="s">
        <v>178</v>
      </c>
      <c r="M4695" s="13" t="s">
        <v>44044</v>
      </c>
      <c r="N4695" s="13" t="s">
        <v>44045</v>
      </c>
      <c r="O4695" s="13" t="s">
        <v>44046</v>
      </c>
      <c r="P4695" s="11">
        <v>47523</v>
      </c>
      <c r="Q4695" s="13" t="s">
        <v>383</v>
      </c>
      <c r="R4695" s="33" t="s">
        <v>44047</v>
      </c>
      <c r="S4695" s="33" t="s">
        <v>44048</v>
      </c>
      <c r="T4695" s="13" t="s">
        <v>44049</v>
      </c>
      <c r="U4695" s="13" t="s">
        <v>44050</v>
      </c>
      <c r="V4695" s="13">
        <v>765000</v>
      </c>
      <c r="W4695" s="13" t="s">
        <v>60</v>
      </c>
      <c r="X4695" s="13">
        <v>765000</v>
      </c>
      <c r="Y4695" s="13" t="s">
        <v>50</v>
      </c>
      <c r="Z4695" s="13">
        <v>1</v>
      </c>
      <c r="AA4695" s="13">
        <v>765000</v>
      </c>
      <c r="AB4695" s="13" t="s">
        <v>60</v>
      </c>
      <c r="AC4695" s="13">
        <v>765000</v>
      </c>
      <c r="AD4695" s="13" t="s">
        <v>178</v>
      </c>
      <c r="AE4695" s="13">
        <v>765000</v>
      </c>
      <c r="AF4695" s="13" t="s">
        <v>60</v>
      </c>
      <c r="AG4695" s="13">
        <v>765000</v>
      </c>
      <c r="AH4695" s="13">
        <v>765000</v>
      </c>
      <c r="AI4695" s="13" t="s">
        <v>60</v>
      </c>
      <c r="AJ4695" s="13">
        <v>765000</v>
      </c>
      <c r="AK4695" s="13" t="s">
        <v>50</v>
      </c>
      <c r="AL4695" s="13" t="s">
        <v>50</v>
      </c>
      <c r="AM4695" s="13" t="s">
        <v>44051</v>
      </c>
      <c r="AN4695" s="13" t="s">
        <v>66</v>
      </c>
      <c r="AO4695" s="13" t="s">
        <v>44052</v>
      </c>
      <c r="AP4695" s="14" t="s">
        <v>44053</v>
      </c>
      <c r="AQ4695" s="13" t="s">
        <v>50</v>
      </c>
      <c r="AR4695" s="13" t="s">
        <v>50</v>
      </c>
    </row>
    <row r="4696" spans="1:44" ht="15" thickBot="1">
      <c r="A4696" s="4" t="s">
        <v>44054</v>
      </c>
      <c r="B4696" s="7" t="s">
        <v>50</v>
      </c>
      <c r="C4696" s="6">
        <v>38718</v>
      </c>
      <c r="D4696" s="7" t="s">
        <v>45</v>
      </c>
      <c r="E4696" s="7" t="s">
        <v>46</v>
      </c>
      <c r="F4696" s="7" t="s">
        <v>70</v>
      </c>
      <c r="G4696" s="26" t="s">
        <v>54946</v>
      </c>
      <c r="H4696" s="7" t="s">
        <v>50</v>
      </c>
      <c r="I4696" s="7" t="s">
        <v>50</v>
      </c>
      <c r="J4696" s="6">
        <v>45476</v>
      </c>
      <c r="K4696" s="7" t="s">
        <v>50</v>
      </c>
      <c r="L4696" s="7" t="s">
        <v>178</v>
      </c>
      <c r="M4696" s="7" t="s">
        <v>50</v>
      </c>
      <c r="N4696" s="7" t="s">
        <v>44055</v>
      </c>
      <c r="O4696" s="7" t="s">
        <v>44056</v>
      </c>
      <c r="P4696" s="5">
        <v>47564</v>
      </c>
      <c r="Q4696" s="7" t="s">
        <v>245</v>
      </c>
      <c r="R4696" s="34" t="s">
        <v>44057</v>
      </c>
      <c r="S4696" s="31" t="s">
        <v>50</v>
      </c>
      <c r="T4696" s="7" t="s">
        <v>50</v>
      </c>
      <c r="U4696" s="7" t="s">
        <v>50</v>
      </c>
      <c r="V4696" s="7">
        <v>500000000</v>
      </c>
      <c r="W4696" s="7" t="s">
        <v>2056</v>
      </c>
      <c r="X4696" s="7">
        <v>68745531</v>
      </c>
      <c r="Y4696" s="7" t="s">
        <v>50</v>
      </c>
      <c r="Z4696" s="7">
        <v>1</v>
      </c>
      <c r="AA4696" s="7">
        <v>500000000</v>
      </c>
      <c r="AB4696" s="7" t="s">
        <v>2056</v>
      </c>
      <c r="AC4696" s="7">
        <v>68745531</v>
      </c>
      <c r="AD4696" s="7" t="s">
        <v>178</v>
      </c>
      <c r="AE4696" s="7">
        <v>500000000</v>
      </c>
      <c r="AF4696" s="7" t="s">
        <v>2056</v>
      </c>
      <c r="AG4696" s="7">
        <v>68745532</v>
      </c>
      <c r="AH4696" s="7">
        <v>500000000</v>
      </c>
      <c r="AI4696" s="7" t="s">
        <v>2056</v>
      </c>
      <c r="AJ4696" s="7">
        <v>68745532</v>
      </c>
      <c r="AK4696" s="7" t="s">
        <v>44058</v>
      </c>
      <c r="AL4696" s="7" t="s">
        <v>50</v>
      </c>
      <c r="AM4696" s="7" t="s">
        <v>44059</v>
      </c>
      <c r="AN4696" s="7" t="s">
        <v>5019</v>
      </c>
      <c r="AO4696" s="7" t="s">
        <v>50</v>
      </c>
      <c r="AP4696" s="7" t="s">
        <v>50</v>
      </c>
      <c r="AQ4696" s="22" t="s">
        <v>44060</v>
      </c>
      <c r="AR4696" s="7" t="s">
        <v>255</v>
      </c>
    </row>
    <row r="4697" spans="1:44" ht="15" thickBot="1">
      <c r="A4697" s="10" t="s">
        <v>44061</v>
      </c>
      <c r="B4697" s="13" t="s">
        <v>50</v>
      </c>
      <c r="C4697" s="13" t="s">
        <v>50</v>
      </c>
      <c r="D4697" s="13" t="s">
        <v>45</v>
      </c>
      <c r="E4697" s="13" t="s">
        <v>46</v>
      </c>
      <c r="F4697" s="13" t="s">
        <v>70</v>
      </c>
      <c r="G4697" s="13" t="s">
        <v>50</v>
      </c>
      <c r="H4697" s="13" t="s">
        <v>50</v>
      </c>
      <c r="I4697" s="13" t="s">
        <v>50</v>
      </c>
      <c r="J4697" s="12">
        <v>45476</v>
      </c>
      <c r="K4697" s="13" t="s">
        <v>50</v>
      </c>
      <c r="L4697" s="13" t="s">
        <v>178</v>
      </c>
      <c r="M4697" s="13" t="s">
        <v>2562</v>
      </c>
      <c r="N4697" s="13" t="s">
        <v>37089</v>
      </c>
      <c r="O4697" s="13" t="s">
        <v>44062</v>
      </c>
      <c r="P4697" s="11">
        <v>47953</v>
      </c>
      <c r="Q4697" s="13" t="s">
        <v>245</v>
      </c>
      <c r="R4697" s="30" t="s">
        <v>50</v>
      </c>
      <c r="S4697" s="30" t="s">
        <v>50</v>
      </c>
      <c r="T4697" s="13" t="s">
        <v>50</v>
      </c>
      <c r="U4697" s="13" t="s">
        <v>50</v>
      </c>
      <c r="V4697" s="13">
        <v>100000000</v>
      </c>
      <c r="W4697" s="13" t="s">
        <v>2056</v>
      </c>
      <c r="X4697" s="13">
        <v>13749106</v>
      </c>
      <c r="Y4697" s="13" t="s">
        <v>50</v>
      </c>
      <c r="Z4697" s="13">
        <v>2</v>
      </c>
      <c r="AA4697" s="13">
        <v>100000000</v>
      </c>
      <c r="AB4697" s="13" t="s">
        <v>2056</v>
      </c>
      <c r="AC4697" s="13">
        <v>13749106</v>
      </c>
      <c r="AD4697" s="13" t="s">
        <v>178</v>
      </c>
      <c r="AE4697" s="13">
        <v>100000000</v>
      </c>
      <c r="AF4697" s="13" t="s">
        <v>2056</v>
      </c>
      <c r="AG4697" s="13">
        <v>13749106</v>
      </c>
      <c r="AH4697" s="13">
        <v>100000000</v>
      </c>
      <c r="AI4697" s="13" t="s">
        <v>2056</v>
      </c>
      <c r="AJ4697" s="13">
        <v>13749106</v>
      </c>
      <c r="AK4697" s="13" t="s">
        <v>44063</v>
      </c>
      <c r="AL4697" s="13" t="s">
        <v>50</v>
      </c>
      <c r="AM4697" s="13" t="s">
        <v>50</v>
      </c>
      <c r="AN4697" s="13" t="s">
        <v>50</v>
      </c>
      <c r="AO4697" s="13" t="s">
        <v>50</v>
      </c>
      <c r="AP4697" s="13" t="s">
        <v>50</v>
      </c>
      <c r="AQ4697" s="13" t="s">
        <v>50</v>
      </c>
      <c r="AR4697" s="13" t="s">
        <v>1186</v>
      </c>
    </row>
    <row r="4698" spans="1:44" ht="15" thickBot="1">
      <c r="A4698" s="4" t="s">
        <v>28125</v>
      </c>
      <c r="B4698" s="7" t="s">
        <v>50</v>
      </c>
      <c r="C4698" s="6">
        <v>27760</v>
      </c>
      <c r="D4698" s="7" t="s">
        <v>45</v>
      </c>
      <c r="E4698" s="7" t="s">
        <v>46</v>
      </c>
      <c r="F4698" s="7" t="s">
        <v>70</v>
      </c>
      <c r="G4698" s="7" t="s">
        <v>145</v>
      </c>
      <c r="H4698" s="7" t="s">
        <v>516</v>
      </c>
      <c r="I4698" s="7" t="s">
        <v>50</v>
      </c>
      <c r="J4698" s="6">
        <v>45475</v>
      </c>
      <c r="K4698" s="7" t="s">
        <v>191</v>
      </c>
      <c r="L4698" s="7" t="s">
        <v>52</v>
      </c>
      <c r="M4698" s="7" t="s">
        <v>28126</v>
      </c>
      <c r="N4698" s="7" t="s">
        <v>2731</v>
      </c>
      <c r="O4698" s="7" t="s">
        <v>28127</v>
      </c>
      <c r="P4698" s="5">
        <v>48094</v>
      </c>
      <c r="Q4698" s="7" t="s">
        <v>1024</v>
      </c>
      <c r="R4698" s="34" t="s">
        <v>28128</v>
      </c>
      <c r="S4698" s="34" t="s">
        <v>28129</v>
      </c>
      <c r="T4698" s="7" t="s">
        <v>28130</v>
      </c>
      <c r="U4698" s="7" t="s">
        <v>28131</v>
      </c>
      <c r="V4698" s="7">
        <v>4000000</v>
      </c>
      <c r="W4698" s="7" t="s">
        <v>60</v>
      </c>
      <c r="X4698" s="7">
        <v>4000000</v>
      </c>
      <c r="Y4698" s="7" t="s">
        <v>50</v>
      </c>
      <c r="Z4698" s="7">
        <v>1</v>
      </c>
      <c r="AA4698" s="7" t="s">
        <v>50</v>
      </c>
      <c r="AB4698" s="7" t="s">
        <v>50</v>
      </c>
      <c r="AC4698" s="7" t="s">
        <v>50</v>
      </c>
      <c r="AD4698" s="7" t="s">
        <v>50</v>
      </c>
      <c r="AE4698" s="7" t="s">
        <v>50</v>
      </c>
      <c r="AF4698" s="7" t="s">
        <v>50</v>
      </c>
      <c r="AG4698" s="7" t="s">
        <v>50</v>
      </c>
      <c r="AH4698" s="7">
        <v>4000000</v>
      </c>
      <c r="AI4698" s="7" t="s">
        <v>60</v>
      </c>
      <c r="AJ4698" s="7">
        <v>4000000</v>
      </c>
      <c r="AK4698" s="7" t="s">
        <v>28132</v>
      </c>
      <c r="AL4698" s="7" t="s">
        <v>50</v>
      </c>
      <c r="AM4698" s="7" t="s">
        <v>28133</v>
      </c>
      <c r="AN4698" s="7" t="s">
        <v>66</v>
      </c>
      <c r="AO4698" s="7" t="s">
        <v>28134</v>
      </c>
      <c r="AP4698" s="8" t="s">
        <v>28135</v>
      </c>
      <c r="AQ4698" s="7" t="s">
        <v>50</v>
      </c>
      <c r="AR4698" s="7" t="s">
        <v>50</v>
      </c>
    </row>
    <row r="4699" spans="1:44" ht="15" thickBot="1">
      <c r="A4699" s="10" t="s">
        <v>44064</v>
      </c>
      <c r="B4699" s="13" t="s">
        <v>50</v>
      </c>
      <c r="C4699" s="13" t="s">
        <v>50</v>
      </c>
      <c r="D4699" s="13" t="s">
        <v>45</v>
      </c>
      <c r="E4699" s="13" t="s">
        <v>50</v>
      </c>
      <c r="F4699" s="13" t="s">
        <v>70</v>
      </c>
      <c r="G4699" s="13" t="s">
        <v>50</v>
      </c>
      <c r="H4699" s="13" t="s">
        <v>50</v>
      </c>
      <c r="I4699" s="13" t="s">
        <v>50</v>
      </c>
      <c r="J4699" s="12">
        <v>45481</v>
      </c>
      <c r="K4699" s="13" t="s">
        <v>50</v>
      </c>
      <c r="L4699" s="13" t="s">
        <v>467</v>
      </c>
      <c r="M4699" s="13" t="s">
        <v>5670</v>
      </c>
      <c r="N4699" s="13" t="s">
        <v>54</v>
      </c>
      <c r="O4699" s="13" t="s">
        <v>44065</v>
      </c>
      <c r="P4699" s="11">
        <v>48205</v>
      </c>
      <c r="Q4699" s="13" t="s">
        <v>56</v>
      </c>
      <c r="R4699" s="33" t="s">
        <v>44066</v>
      </c>
      <c r="S4699" s="33" t="s">
        <v>44067</v>
      </c>
      <c r="T4699" s="13" t="s">
        <v>50</v>
      </c>
      <c r="U4699" s="13" t="s">
        <v>50</v>
      </c>
      <c r="V4699" s="13">
        <v>4000000</v>
      </c>
      <c r="W4699" s="13" t="s">
        <v>60</v>
      </c>
      <c r="X4699" s="13">
        <v>4000000</v>
      </c>
      <c r="Y4699" s="13" t="s">
        <v>467</v>
      </c>
      <c r="Z4699" s="13">
        <v>1</v>
      </c>
      <c r="AA4699" s="13">
        <v>4000000</v>
      </c>
      <c r="AB4699" s="13" t="s">
        <v>60</v>
      </c>
      <c r="AC4699" s="13">
        <v>4000000</v>
      </c>
      <c r="AD4699" s="13" t="s">
        <v>467</v>
      </c>
      <c r="AE4699" s="13">
        <v>4000000</v>
      </c>
      <c r="AF4699" s="13" t="s">
        <v>60</v>
      </c>
      <c r="AG4699" s="13">
        <v>4000000</v>
      </c>
      <c r="AH4699" s="13">
        <v>4000000</v>
      </c>
      <c r="AI4699" s="13" t="s">
        <v>60</v>
      </c>
      <c r="AJ4699" s="13">
        <v>4000000</v>
      </c>
      <c r="AK4699" s="13" t="s">
        <v>44068</v>
      </c>
      <c r="AL4699" s="13" t="s">
        <v>50</v>
      </c>
      <c r="AM4699" s="13" t="s">
        <v>44069</v>
      </c>
      <c r="AN4699" s="13" t="s">
        <v>66</v>
      </c>
      <c r="AO4699" s="13" t="s">
        <v>44070</v>
      </c>
      <c r="AP4699" s="21" t="s">
        <v>44071</v>
      </c>
      <c r="AQ4699" s="13" t="s">
        <v>50</v>
      </c>
      <c r="AR4699" s="13" t="s">
        <v>50</v>
      </c>
    </row>
    <row r="4700" spans="1:44" ht="15" thickBot="1">
      <c r="A4700" s="4" t="s">
        <v>44072</v>
      </c>
      <c r="B4700" s="7" t="s">
        <v>50</v>
      </c>
      <c r="C4700" s="7" t="s">
        <v>50</v>
      </c>
      <c r="D4700" s="7" t="s">
        <v>45</v>
      </c>
      <c r="E4700" s="7" t="s">
        <v>50</v>
      </c>
      <c r="F4700" s="7" t="s">
        <v>70</v>
      </c>
      <c r="G4700" s="27" t="s">
        <v>54945</v>
      </c>
      <c r="H4700" s="7" t="s">
        <v>50</v>
      </c>
      <c r="I4700" s="7" t="s">
        <v>50</v>
      </c>
      <c r="J4700" s="6">
        <v>45476</v>
      </c>
      <c r="K4700" s="7" t="s">
        <v>50</v>
      </c>
      <c r="L4700" s="7" t="s">
        <v>1624</v>
      </c>
      <c r="M4700" s="7" t="s">
        <v>44073</v>
      </c>
      <c r="N4700" s="7" t="s">
        <v>44074</v>
      </c>
      <c r="O4700" s="7" t="s">
        <v>44075</v>
      </c>
      <c r="P4700" s="5">
        <v>48713</v>
      </c>
      <c r="Q4700" s="7" t="s">
        <v>166</v>
      </c>
      <c r="R4700" s="34" t="s">
        <v>44076</v>
      </c>
      <c r="S4700" s="34" t="s">
        <v>44077</v>
      </c>
      <c r="T4700" s="7" t="s">
        <v>50</v>
      </c>
      <c r="U4700" s="7" t="s">
        <v>50</v>
      </c>
      <c r="V4700" s="7">
        <v>800000</v>
      </c>
      <c r="W4700" s="7" t="s">
        <v>60</v>
      </c>
      <c r="X4700" s="7">
        <v>800000</v>
      </c>
      <c r="Y4700" s="7" t="s">
        <v>467</v>
      </c>
      <c r="Z4700" s="7">
        <v>1</v>
      </c>
      <c r="AA4700" s="7">
        <v>800000</v>
      </c>
      <c r="AB4700" s="7" t="s">
        <v>60</v>
      </c>
      <c r="AC4700" s="7">
        <v>800000</v>
      </c>
      <c r="AD4700" s="7" t="s">
        <v>1624</v>
      </c>
      <c r="AE4700" s="7">
        <v>800000</v>
      </c>
      <c r="AF4700" s="7" t="s">
        <v>60</v>
      </c>
      <c r="AG4700" s="7">
        <v>800000</v>
      </c>
      <c r="AH4700" s="7">
        <v>800000</v>
      </c>
      <c r="AI4700" s="7" t="s">
        <v>60</v>
      </c>
      <c r="AJ4700" s="7">
        <v>800000</v>
      </c>
      <c r="AK4700" s="7" t="s">
        <v>44078</v>
      </c>
      <c r="AL4700" s="7" t="s">
        <v>50</v>
      </c>
      <c r="AM4700" s="7" t="s">
        <v>44079</v>
      </c>
      <c r="AN4700" s="7" t="s">
        <v>66</v>
      </c>
      <c r="AO4700" s="7" t="s">
        <v>44080</v>
      </c>
      <c r="AP4700" s="8" t="s">
        <v>44081</v>
      </c>
      <c r="AQ4700" s="7" t="s">
        <v>50</v>
      </c>
      <c r="AR4700" s="7" t="s">
        <v>50</v>
      </c>
    </row>
    <row r="4701" spans="1:44" ht="15" thickBot="1">
      <c r="A4701" s="10" t="s">
        <v>44082</v>
      </c>
      <c r="B4701" s="13" t="s">
        <v>50</v>
      </c>
      <c r="C4701" s="12">
        <v>43466</v>
      </c>
      <c r="D4701" s="13" t="s">
        <v>45</v>
      </c>
      <c r="E4701" s="13" t="s">
        <v>46</v>
      </c>
      <c r="F4701" s="13" t="s">
        <v>70</v>
      </c>
      <c r="G4701" s="13" t="s">
        <v>145</v>
      </c>
      <c r="H4701" s="13" t="s">
        <v>44083</v>
      </c>
      <c r="I4701" s="13" t="s">
        <v>50</v>
      </c>
      <c r="J4701" s="12">
        <v>45482</v>
      </c>
      <c r="K4701" s="13" t="s">
        <v>50</v>
      </c>
      <c r="L4701" s="13" t="s">
        <v>210</v>
      </c>
      <c r="M4701" s="13" t="s">
        <v>44084</v>
      </c>
      <c r="N4701" s="13" t="s">
        <v>5081</v>
      </c>
      <c r="O4701" s="13" t="s">
        <v>44085</v>
      </c>
      <c r="P4701" s="11">
        <v>48731</v>
      </c>
      <c r="Q4701" s="13" t="s">
        <v>1080</v>
      </c>
      <c r="R4701" s="33" t="s">
        <v>44086</v>
      </c>
      <c r="S4701" s="33" t="s">
        <v>44087</v>
      </c>
      <c r="T4701" s="13" t="s">
        <v>44088</v>
      </c>
      <c r="U4701" s="13" t="s">
        <v>50</v>
      </c>
      <c r="V4701" s="13">
        <v>350000000</v>
      </c>
      <c r="W4701" s="13" t="s">
        <v>60</v>
      </c>
      <c r="X4701" s="13">
        <v>350000000</v>
      </c>
      <c r="Y4701" s="13" t="s">
        <v>50</v>
      </c>
      <c r="Z4701" s="13">
        <v>1</v>
      </c>
      <c r="AA4701" s="13">
        <v>350000000</v>
      </c>
      <c r="AB4701" s="13" t="s">
        <v>60</v>
      </c>
      <c r="AC4701" s="13">
        <v>350000000</v>
      </c>
      <c r="AD4701" s="13" t="s">
        <v>210</v>
      </c>
      <c r="AE4701" s="13">
        <v>350000000</v>
      </c>
      <c r="AF4701" s="13" t="s">
        <v>60</v>
      </c>
      <c r="AG4701" s="13">
        <v>350000000</v>
      </c>
      <c r="AH4701" s="13">
        <v>350000000</v>
      </c>
      <c r="AI4701" s="13" t="s">
        <v>60</v>
      </c>
      <c r="AJ4701" s="13">
        <v>350000000</v>
      </c>
      <c r="AK4701" s="13" t="s">
        <v>50</v>
      </c>
      <c r="AL4701" s="13" t="s">
        <v>50</v>
      </c>
      <c r="AM4701" s="13" t="s">
        <v>44089</v>
      </c>
      <c r="AN4701" s="13" t="s">
        <v>66</v>
      </c>
      <c r="AO4701" s="13" t="s">
        <v>44090</v>
      </c>
      <c r="AP4701" s="14" t="s">
        <v>44091</v>
      </c>
      <c r="AQ4701" s="13" t="s">
        <v>50</v>
      </c>
      <c r="AR4701" s="13" t="s">
        <v>50</v>
      </c>
    </row>
    <row r="4702" spans="1:44" ht="15" thickBot="1">
      <c r="A4702" s="4" t="s">
        <v>44092</v>
      </c>
      <c r="B4702" s="7" t="s">
        <v>50</v>
      </c>
      <c r="C4702" s="6">
        <v>41640</v>
      </c>
      <c r="D4702" s="7" t="s">
        <v>45</v>
      </c>
      <c r="E4702" s="7" t="s">
        <v>46</v>
      </c>
      <c r="F4702" s="7" t="s">
        <v>70</v>
      </c>
      <c r="G4702" s="26" t="s">
        <v>54946</v>
      </c>
      <c r="H4702" s="7" t="s">
        <v>13238</v>
      </c>
      <c r="I4702" s="7" t="s">
        <v>50</v>
      </c>
      <c r="J4702" s="6">
        <v>45482</v>
      </c>
      <c r="K4702" s="7" t="s">
        <v>116</v>
      </c>
      <c r="L4702" s="7" t="s">
        <v>178</v>
      </c>
      <c r="M4702" s="7" t="s">
        <v>44093</v>
      </c>
      <c r="N4702" s="7" t="s">
        <v>44094</v>
      </c>
      <c r="O4702" s="7" t="s">
        <v>44095</v>
      </c>
      <c r="P4702" s="5">
        <v>49204</v>
      </c>
      <c r="Q4702" s="7" t="s">
        <v>105</v>
      </c>
      <c r="R4702" s="34" t="s">
        <v>44096</v>
      </c>
      <c r="S4702" s="34" t="s">
        <v>44097</v>
      </c>
      <c r="T4702" s="7" t="s">
        <v>44098</v>
      </c>
      <c r="U4702" s="7" t="s">
        <v>44099</v>
      </c>
      <c r="V4702" s="7">
        <v>2722000</v>
      </c>
      <c r="W4702" s="7" t="s">
        <v>60</v>
      </c>
      <c r="X4702" s="7">
        <v>2722000</v>
      </c>
      <c r="Y4702" s="7" t="s">
        <v>50</v>
      </c>
      <c r="Z4702" s="7">
        <v>4</v>
      </c>
      <c r="AA4702" s="7">
        <v>2722000</v>
      </c>
      <c r="AB4702" s="7" t="s">
        <v>60</v>
      </c>
      <c r="AC4702" s="7">
        <v>2722000</v>
      </c>
      <c r="AD4702" s="7" t="s">
        <v>178</v>
      </c>
      <c r="AE4702" s="7">
        <v>5773920</v>
      </c>
      <c r="AF4702" s="7" t="s">
        <v>60</v>
      </c>
      <c r="AG4702" s="7">
        <v>5773920</v>
      </c>
      <c r="AH4702" s="7">
        <v>5773920</v>
      </c>
      <c r="AI4702" s="7" t="s">
        <v>60</v>
      </c>
      <c r="AJ4702" s="7">
        <v>5773920</v>
      </c>
      <c r="AK4702" s="7" t="s">
        <v>50</v>
      </c>
      <c r="AL4702" s="7" t="s">
        <v>50</v>
      </c>
      <c r="AM4702" s="7" t="s">
        <v>44100</v>
      </c>
      <c r="AN4702" s="7" t="s">
        <v>25377</v>
      </c>
      <c r="AO4702" s="7" t="s">
        <v>44101</v>
      </c>
      <c r="AP4702" s="22" t="s">
        <v>44102</v>
      </c>
      <c r="AQ4702" s="7" t="s">
        <v>50</v>
      </c>
      <c r="AR4702" s="7" t="s">
        <v>50</v>
      </c>
    </row>
    <row r="4703" spans="1:44" ht="15" thickBot="1">
      <c r="A4703" s="10" t="s">
        <v>44103</v>
      </c>
      <c r="B4703" s="13" t="s">
        <v>50</v>
      </c>
      <c r="C4703" s="12">
        <v>44718</v>
      </c>
      <c r="D4703" s="13" t="s">
        <v>45</v>
      </c>
      <c r="E4703" s="13" t="s">
        <v>46</v>
      </c>
      <c r="F4703" s="13" t="s">
        <v>70</v>
      </c>
      <c r="G4703" s="27" t="s">
        <v>54945</v>
      </c>
      <c r="H4703" s="13" t="s">
        <v>50</v>
      </c>
      <c r="I4703" s="13" t="s">
        <v>50</v>
      </c>
      <c r="J4703" s="12">
        <v>45474</v>
      </c>
      <c r="K4703" s="13" t="s">
        <v>50</v>
      </c>
      <c r="L4703" s="13" t="s">
        <v>467</v>
      </c>
      <c r="M4703" s="13" t="s">
        <v>44104</v>
      </c>
      <c r="N4703" s="13" t="s">
        <v>44105</v>
      </c>
      <c r="O4703" s="13" t="s">
        <v>44106</v>
      </c>
      <c r="P4703" s="11">
        <v>49297</v>
      </c>
      <c r="Q4703" s="13" t="s">
        <v>18397</v>
      </c>
      <c r="R4703" s="33" t="s">
        <v>44107</v>
      </c>
      <c r="S4703" s="33" t="s">
        <v>44108</v>
      </c>
      <c r="T4703" s="13" t="s">
        <v>44109</v>
      </c>
      <c r="U4703" s="13" t="s">
        <v>44110</v>
      </c>
      <c r="V4703" s="13">
        <v>850250</v>
      </c>
      <c r="W4703" s="13" t="s">
        <v>1085</v>
      </c>
      <c r="X4703" s="13">
        <v>621891</v>
      </c>
      <c r="Y4703" s="13" t="s">
        <v>467</v>
      </c>
      <c r="Z4703" s="13">
        <v>1</v>
      </c>
      <c r="AA4703" s="13">
        <v>850250</v>
      </c>
      <c r="AB4703" s="13" t="s">
        <v>1085</v>
      </c>
      <c r="AC4703" s="13">
        <v>621891</v>
      </c>
      <c r="AD4703" s="13" t="s">
        <v>467</v>
      </c>
      <c r="AE4703" s="13">
        <v>850250</v>
      </c>
      <c r="AF4703" s="13" t="s">
        <v>1085</v>
      </c>
      <c r="AG4703" s="13">
        <v>621891</v>
      </c>
      <c r="AH4703" s="13">
        <v>850250</v>
      </c>
      <c r="AI4703" s="13" t="s">
        <v>1085</v>
      </c>
      <c r="AJ4703" s="13">
        <v>621891</v>
      </c>
      <c r="AK4703" s="13" t="s">
        <v>50</v>
      </c>
      <c r="AL4703" s="13" t="s">
        <v>50</v>
      </c>
      <c r="AM4703" s="13" t="s">
        <v>44111</v>
      </c>
      <c r="AN4703" s="13" t="s">
        <v>25377</v>
      </c>
      <c r="AO4703" s="13" t="s">
        <v>50</v>
      </c>
      <c r="AP4703" s="21" t="s">
        <v>44112</v>
      </c>
      <c r="AQ4703" s="13" t="s">
        <v>50</v>
      </c>
      <c r="AR4703" s="13" t="s">
        <v>255</v>
      </c>
    </row>
    <row r="4704" spans="1:44" ht="15" thickBot="1">
      <c r="A4704" s="4" t="s">
        <v>44113</v>
      </c>
      <c r="B4704" s="7" t="s">
        <v>50</v>
      </c>
      <c r="C4704" s="6">
        <v>44927</v>
      </c>
      <c r="D4704" s="7" t="s">
        <v>45</v>
      </c>
      <c r="E4704" s="7" t="s">
        <v>46</v>
      </c>
      <c r="F4704" s="7" t="s">
        <v>70</v>
      </c>
      <c r="G4704" s="7" t="s">
        <v>50</v>
      </c>
      <c r="H4704" s="7" t="s">
        <v>50</v>
      </c>
      <c r="I4704" s="7" t="s">
        <v>50</v>
      </c>
      <c r="J4704" s="6">
        <v>45475</v>
      </c>
      <c r="K4704" s="7" t="s">
        <v>50</v>
      </c>
      <c r="L4704" s="7" t="s">
        <v>467</v>
      </c>
      <c r="M4704" s="7" t="s">
        <v>50</v>
      </c>
      <c r="N4704" s="7" t="s">
        <v>7350</v>
      </c>
      <c r="O4704" s="7" t="s">
        <v>44114</v>
      </c>
      <c r="P4704" s="5">
        <v>49620</v>
      </c>
      <c r="Q4704" s="7" t="s">
        <v>105</v>
      </c>
      <c r="R4704" s="31" t="s">
        <v>50</v>
      </c>
      <c r="S4704" s="31" t="s">
        <v>50</v>
      </c>
      <c r="T4704" s="7" t="s">
        <v>50</v>
      </c>
      <c r="U4704" s="7" t="s">
        <v>44115</v>
      </c>
      <c r="V4704" s="7">
        <v>10170000</v>
      </c>
      <c r="W4704" s="7" t="s">
        <v>60</v>
      </c>
      <c r="X4704" s="7">
        <v>10170000</v>
      </c>
      <c r="Y4704" s="7" t="s">
        <v>467</v>
      </c>
      <c r="Z4704" s="7">
        <v>1</v>
      </c>
      <c r="AA4704" s="7">
        <v>10170000</v>
      </c>
      <c r="AB4704" s="7" t="s">
        <v>60</v>
      </c>
      <c r="AC4704" s="7">
        <v>10170000</v>
      </c>
      <c r="AD4704" s="7" t="s">
        <v>467</v>
      </c>
      <c r="AE4704" s="7">
        <v>10170000</v>
      </c>
      <c r="AF4704" s="7" t="s">
        <v>60</v>
      </c>
      <c r="AG4704" s="7">
        <v>10170000</v>
      </c>
      <c r="AH4704" s="7">
        <v>10170000</v>
      </c>
      <c r="AI4704" s="7" t="s">
        <v>60</v>
      </c>
      <c r="AJ4704" s="7">
        <v>10170000</v>
      </c>
      <c r="AK4704" s="7" t="s">
        <v>50</v>
      </c>
      <c r="AL4704" s="7" t="s">
        <v>50</v>
      </c>
      <c r="AM4704" s="7" t="s">
        <v>50</v>
      </c>
      <c r="AN4704" s="7" t="s">
        <v>50</v>
      </c>
      <c r="AO4704" s="7" t="s">
        <v>50</v>
      </c>
      <c r="AP4704" s="7" t="s">
        <v>50</v>
      </c>
      <c r="AQ4704" s="7" t="s">
        <v>50</v>
      </c>
      <c r="AR4704" s="7" t="s">
        <v>1186</v>
      </c>
    </row>
    <row r="4705" spans="1:44" ht="15" thickBot="1">
      <c r="A4705" s="10" t="s">
        <v>44116</v>
      </c>
      <c r="B4705" s="13" t="s">
        <v>50</v>
      </c>
      <c r="C4705" s="12">
        <v>29587</v>
      </c>
      <c r="D4705" s="13" t="s">
        <v>45</v>
      </c>
      <c r="E4705" s="13" t="s">
        <v>46</v>
      </c>
      <c r="F4705" s="13" t="s">
        <v>70</v>
      </c>
      <c r="G4705" s="13" t="s">
        <v>145</v>
      </c>
      <c r="H4705" s="13" t="s">
        <v>7108</v>
      </c>
      <c r="I4705" s="13" t="s">
        <v>50</v>
      </c>
      <c r="J4705" s="12">
        <v>45475</v>
      </c>
      <c r="K4705" s="13" t="s">
        <v>50</v>
      </c>
      <c r="L4705" s="13" t="s">
        <v>52</v>
      </c>
      <c r="M4705" s="13" t="s">
        <v>1092</v>
      </c>
      <c r="N4705" s="13" t="s">
        <v>4870</v>
      </c>
      <c r="O4705" s="13" t="s">
        <v>44117</v>
      </c>
      <c r="P4705" s="11">
        <v>49968</v>
      </c>
      <c r="Q4705" s="13" t="s">
        <v>166</v>
      </c>
      <c r="R4705" s="33" t="s">
        <v>44118</v>
      </c>
      <c r="S4705" s="33" t="s">
        <v>44119</v>
      </c>
      <c r="T4705" s="13" t="s">
        <v>44120</v>
      </c>
      <c r="U4705" s="13" t="s">
        <v>44121</v>
      </c>
      <c r="V4705" s="13">
        <v>340000</v>
      </c>
      <c r="W4705" s="13" t="s">
        <v>60</v>
      </c>
      <c r="X4705" s="13">
        <v>340000</v>
      </c>
      <c r="Y4705" s="13" t="s">
        <v>50</v>
      </c>
      <c r="Z4705" s="13">
        <v>1</v>
      </c>
      <c r="AA4705" s="13" t="s">
        <v>50</v>
      </c>
      <c r="AB4705" s="13" t="s">
        <v>50</v>
      </c>
      <c r="AC4705" s="13" t="s">
        <v>50</v>
      </c>
      <c r="AD4705" s="13" t="s">
        <v>50</v>
      </c>
      <c r="AE4705" s="13" t="s">
        <v>50</v>
      </c>
      <c r="AF4705" s="13" t="s">
        <v>50</v>
      </c>
      <c r="AG4705" s="13" t="s">
        <v>50</v>
      </c>
      <c r="AH4705" s="13">
        <v>340000</v>
      </c>
      <c r="AI4705" s="13" t="s">
        <v>60</v>
      </c>
      <c r="AJ4705" s="13">
        <v>340000</v>
      </c>
      <c r="AK4705" s="13" t="s">
        <v>44122</v>
      </c>
      <c r="AL4705" s="13" t="s">
        <v>50</v>
      </c>
      <c r="AM4705" s="13" t="s">
        <v>44123</v>
      </c>
      <c r="AN4705" s="13" t="s">
        <v>66</v>
      </c>
      <c r="AO4705" s="13" t="s">
        <v>44124</v>
      </c>
      <c r="AP4705" s="21" t="s">
        <v>44125</v>
      </c>
      <c r="AQ4705" s="13" t="s">
        <v>50</v>
      </c>
      <c r="AR4705" s="13" t="s">
        <v>50</v>
      </c>
    </row>
    <row r="4706" spans="1:44" ht="15" thickBot="1">
      <c r="A4706" s="4" t="s">
        <v>44126</v>
      </c>
      <c r="B4706" s="5">
        <v>1782</v>
      </c>
      <c r="C4706" s="6">
        <v>42370</v>
      </c>
      <c r="D4706" s="7" t="s">
        <v>45</v>
      </c>
      <c r="E4706" s="7" t="s">
        <v>46</v>
      </c>
      <c r="F4706" s="7" t="s">
        <v>70</v>
      </c>
      <c r="G4706" s="7" t="s">
        <v>87</v>
      </c>
      <c r="H4706" s="7" t="s">
        <v>50</v>
      </c>
      <c r="I4706" s="7" t="s">
        <v>50</v>
      </c>
      <c r="J4706" s="6">
        <v>45476</v>
      </c>
      <c r="K4706" s="7" t="s">
        <v>116</v>
      </c>
      <c r="L4706" s="7" t="s">
        <v>131</v>
      </c>
      <c r="M4706" s="7" t="s">
        <v>44127</v>
      </c>
      <c r="N4706" s="7" t="s">
        <v>44128</v>
      </c>
      <c r="O4706" s="7" t="s">
        <v>44129</v>
      </c>
      <c r="P4706" s="5">
        <v>50313</v>
      </c>
      <c r="Q4706" s="7" t="s">
        <v>707</v>
      </c>
      <c r="R4706" s="34" t="s">
        <v>44130</v>
      </c>
      <c r="S4706" s="34" t="s">
        <v>44131</v>
      </c>
      <c r="T4706" s="7" t="s">
        <v>44132</v>
      </c>
      <c r="U4706" s="7" t="s">
        <v>44133</v>
      </c>
      <c r="V4706" s="7">
        <v>2500000</v>
      </c>
      <c r="W4706" s="7" t="s">
        <v>1085</v>
      </c>
      <c r="X4706" s="7">
        <v>1827919</v>
      </c>
      <c r="Y4706" s="7" t="s">
        <v>50</v>
      </c>
      <c r="Z4706" s="7">
        <v>1</v>
      </c>
      <c r="AA4706" s="7" t="s">
        <v>50</v>
      </c>
      <c r="AB4706" s="7" t="s">
        <v>50</v>
      </c>
      <c r="AC4706" s="7" t="s">
        <v>50</v>
      </c>
      <c r="AD4706" s="7" t="s">
        <v>50</v>
      </c>
      <c r="AE4706" s="7" t="s">
        <v>50</v>
      </c>
      <c r="AF4706" s="7" t="s">
        <v>50</v>
      </c>
      <c r="AG4706" s="7" t="s">
        <v>50</v>
      </c>
      <c r="AH4706" s="7">
        <v>2500000</v>
      </c>
      <c r="AI4706" s="7" t="s">
        <v>1085</v>
      </c>
      <c r="AJ4706" s="7">
        <v>1827920</v>
      </c>
      <c r="AK4706" s="7" t="s">
        <v>44134</v>
      </c>
      <c r="AL4706" s="7" t="s">
        <v>50</v>
      </c>
      <c r="AM4706" s="7" t="s">
        <v>44135</v>
      </c>
      <c r="AN4706" s="7" t="s">
        <v>66</v>
      </c>
      <c r="AO4706" s="7" t="s">
        <v>44136</v>
      </c>
      <c r="AP4706" s="8" t="s">
        <v>44137</v>
      </c>
      <c r="AQ4706" s="7" t="s">
        <v>50</v>
      </c>
      <c r="AR4706" s="7" t="s">
        <v>50</v>
      </c>
    </row>
    <row r="4707" spans="1:44" ht="15" thickBot="1">
      <c r="A4707" s="10" t="s">
        <v>44138</v>
      </c>
      <c r="B4707" s="13" t="s">
        <v>50</v>
      </c>
      <c r="C4707" s="12">
        <v>36892</v>
      </c>
      <c r="D4707" s="13" t="s">
        <v>45</v>
      </c>
      <c r="E4707" s="13" t="s">
        <v>1939</v>
      </c>
      <c r="F4707" s="13" t="s">
        <v>70</v>
      </c>
      <c r="G4707" s="13" t="s">
        <v>145</v>
      </c>
      <c r="H4707" s="13" t="s">
        <v>44139</v>
      </c>
      <c r="I4707" s="13" t="s">
        <v>50</v>
      </c>
      <c r="J4707" s="12">
        <v>45475</v>
      </c>
      <c r="K4707" s="13" t="s">
        <v>89</v>
      </c>
      <c r="L4707" s="13" t="s">
        <v>52</v>
      </c>
      <c r="M4707" s="13" t="s">
        <v>44140</v>
      </c>
      <c r="N4707" s="13" t="s">
        <v>1760</v>
      </c>
      <c r="O4707" s="13" t="s">
        <v>44141</v>
      </c>
      <c r="P4707" s="11">
        <v>50412</v>
      </c>
      <c r="Q4707" s="13" t="s">
        <v>566</v>
      </c>
      <c r="R4707" s="33" t="s">
        <v>44142</v>
      </c>
      <c r="S4707" s="33" t="s">
        <v>44143</v>
      </c>
      <c r="T4707" s="13" t="s">
        <v>44144</v>
      </c>
      <c r="U4707" s="13">
        <f>1-954-563-3535</f>
        <v>-5051</v>
      </c>
      <c r="V4707" s="13">
        <v>4000000</v>
      </c>
      <c r="W4707" s="13" t="s">
        <v>60</v>
      </c>
      <c r="X4707" s="13">
        <v>4000000</v>
      </c>
      <c r="Y4707" s="13" t="s">
        <v>50</v>
      </c>
      <c r="Z4707" s="13">
        <v>1</v>
      </c>
      <c r="AA4707" s="13" t="s">
        <v>50</v>
      </c>
      <c r="AB4707" s="13" t="s">
        <v>50</v>
      </c>
      <c r="AC4707" s="13" t="s">
        <v>50</v>
      </c>
      <c r="AD4707" s="13" t="s">
        <v>50</v>
      </c>
      <c r="AE4707" s="13" t="s">
        <v>50</v>
      </c>
      <c r="AF4707" s="13" t="s">
        <v>50</v>
      </c>
      <c r="AG4707" s="13" t="s">
        <v>50</v>
      </c>
      <c r="AH4707" s="13">
        <v>4000000</v>
      </c>
      <c r="AI4707" s="13" t="s">
        <v>60</v>
      </c>
      <c r="AJ4707" s="13">
        <v>4000000</v>
      </c>
      <c r="AK4707" s="13" t="s">
        <v>6209</v>
      </c>
      <c r="AL4707" s="13" t="s">
        <v>50</v>
      </c>
      <c r="AM4707" s="13" t="s">
        <v>44145</v>
      </c>
      <c r="AN4707" s="13" t="s">
        <v>66</v>
      </c>
      <c r="AO4707" s="13" t="s">
        <v>44146</v>
      </c>
      <c r="AP4707" s="14" t="s">
        <v>44147</v>
      </c>
      <c r="AQ4707" s="13" t="s">
        <v>50</v>
      </c>
      <c r="AR4707" s="13" t="s">
        <v>50</v>
      </c>
    </row>
    <row r="4708" spans="1:44" ht="15" thickBot="1">
      <c r="A4708" s="4" t="s">
        <v>44148</v>
      </c>
      <c r="B4708" s="7" t="s">
        <v>50</v>
      </c>
      <c r="C4708" s="6">
        <v>28856</v>
      </c>
      <c r="D4708" s="7" t="s">
        <v>45</v>
      </c>
      <c r="E4708" s="7" t="s">
        <v>1939</v>
      </c>
      <c r="F4708" s="7" t="s">
        <v>70</v>
      </c>
      <c r="G4708" s="7" t="s">
        <v>87</v>
      </c>
      <c r="H4708" s="7" t="s">
        <v>50</v>
      </c>
      <c r="I4708" s="7" t="s">
        <v>50</v>
      </c>
      <c r="J4708" s="6">
        <v>45474</v>
      </c>
      <c r="K4708" s="7" t="s">
        <v>50</v>
      </c>
      <c r="L4708" s="7" t="s">
        <v>52</v>
      </c>
      <c r="M4708" s="7" t="s">
        <v>44149</v>
      </c>
      <c r="N4708" s="7" t="s">
        <v>44150</v>
      </c>
      <c r="O4708" s="7" t="s">
        <v>44151</v>
      </c>
      <c r="P4708" s="5">
        <v>50563</v>
      </c>
      <c r="Q4708" s="7" t="s">
        <v>1080</v>
      </c>
      <c r="R4708" s="34" t="s">
        <v>44152</v>
      </c>
      <c r="S4708" s="31" t="s">
        <v>50</v>
      </c>
      <c r="T4708" s="7" t="s">
        <v>44153</v>
      </c>
      <c r="U4708" s="7">
        <f>1-207-667-5796</f>
        <v>-6669</v>
      </c>
      <c r="V4708" s="7">
        <v>23500000</v>
      </c>
      <c r="W4708" s="7" t="s">
        <v>60</v>
      </c>
      <c r="X4708" s="7">
        <v>23500000</v>
      </c>
      <c r="Y4708" s="7" t="s">
        <v>50</v>
      </c>
      <c r="Z4708" s="7">
        <v>1</v>
      </c>
      <c r="AA4708" s="7" t="s">
        <v>50</v>
      </c>
      <c r="AB4708" s="7" t="s">
        <v>50</v>
      </c>
      <c r="AC4708" s="7" t="s">
        <v>50</v>
      </c>
      <c r="AD4708" s="7" t="s">
        <v>50</v>
      </c>
      <c r="AE4708" s="7" t="s">
        <v>50</v>
      </c>
      <c r="AF4708" s="7" t="s">
        <v>50</v>
      </c>
      <c r="AG4708" s="7" t="s">
        <v>50</v>
      </c>
      <c r="AH4708" s="7">
        <v>23500000</v>
      </c>
      <c r="AI4708" s="7" t="s">
        <v>60</v>
      </c>
      <c r="AJ4708" s="7">
        <v>23500000</v>
      </c>
      <c r="AK4708" s="7" t="s">
        <v>44154</v>
      </c>
      <c r="AL4708" s="7" t="s">
        <v>50</v>
      </c>
      <c r="AM4708" s="7" t="s">
        <v>44155</v>
      </c>
      <c r="AN4708" s="7" t="s">
        <v>5485</v>
      </c>
      <c r="AO4708" s="7" t="s">
        <v>44156</v>
      </c>
      <c r="AP4708" s="7" t="s">
        <v>50</v>
      </c>
      <c r="AQ4708" s="22" t="s">
        <v>44157</v>
      </c>
      <c r="AR4708" s="7" t="s">
        <v>50</v>
      </c>
    </row>
    <row r="4709" spans="1:44" ht="15" thickBot="1">
      <c r="A4709" s="10" t="s">
        <v>44158</v>
      </c>
      <c r="B4709" s="13" t="s">
        <v>50</v>
      </c>
      <c r="C4709" s="12">
        <v>44927</v>
      </c>
      <c r="D4709" s="13" t="s">
        <v>45</v>
      </c>
      <c r="E4709" s="13" t="s">
        <v>46</v>
      </c>
      <c r="F4709" s="13" t="s">
        <v>70</v>
      </c>
      <c r="G4709" s="27" t="s">
        <v>54945</v>
      </c>
      <c r="H4709" s="13" t="s">
        <v>50</v>
      </c>
      <c r="I4709" s="13" t="s">
        <v>50</v>
      </c>
      <c r="J4709" s="12">
        <v>45474</v>
      </c>
      <c r="K4709" s="13" t="s">
        <v>89</v>
      </c>
      <c r="L4709" s="13" t="s">
        <v>467</v>
      </c>
      <c r="M4709" s="13" t="s">
        <v>2838</v>
      </c>
      <c r="N4709" s="13" t="s">
        <v>15426</v>
      </c>
      <c r="O4709" s="13" t="s">
        <v>44159</v>
      </c>
      <c r="P4709" s="11">
        <v>50876</v>
      </c>
      <c r="Q4709" s="13" t="s">
        <v>1116</v>
      </c>
      <c r="R4709" s="33" t="s">
        <v>44160</v>
      </c>
      <c r="S4709" s="33" t="s">
        <v>44161</v>
      </c>
      <c r="T4709" s="13" t="s">
        <v>44162</v>
      </c>
      <c r="U4709" s="13" t="s">
        <v>50</v>
      </c>
      <c r="V4709" s="13">
        <v>25000</v>
      </c>
      <c r="W4709" s="13" t="s">
        <v>60</v>
      </c>
      <c r="X4709" s="13">
        <v>25000</v>
      </c>
      <c r="Y4709" s="13" t="s">
        <v>467</v>
      </c>
      <c r="Z4709" s="13">
        <v>2</v>
      </c>
      <c r="AA4709" s="13">
        <v>25000</v>
      </c>
      <c r="AB4709" s="13" t="s">
        <v>60</v>
      </c>
      <c r="AC4709" s="13">
        <v>25000</v>
      </c>
      <c r="AD4709" s="13" t="s">
        <v>467</v>
      </c>
      <c r="AE4709" s="13">
        <v>25000</v>
      </c>
      <c r="AF4709" s="13" t="s">
        <v>60</v>
      </c>
      <c r="AG4709" s="13">
        <v>25000</v>
      </c>
      <c r="AH4709" s="13">
        <v>25000</v>
      </c>
      <c r="AI4709" s="13" t="s">
        <v>60</v>
      </c>
      <c r="AJ4709" s="13">
        <v>25000</v>
      </c>
      <c r="AK4709" s="13" t="s">
        <v>50</v>
      </c>
      <c r="AL4709" s="13" t="s">
        <v>50</v>
      </c>
      <c r="AM4709" s="13" t="s">
        <v>44163</v>
      </c>
      <c r="AN4709" s="13" t="s">
        <v>66</v>
      </c>
      <c r="AO4709" s="13" t="s">
        <v>44162</v>
      </c>
      <c r="AP4709" s="21" t="s">
        <v>44164</v>
      </c>
      <c r="AQ4709" s="13" t="s">
        <v>50</v>
      </c>
      <c r="AR4709" s="13" t="s">
        <v>50</v>
      </c>
    </row>
    <row r="4710" spans="1:44" ht="15" thickBot="1">
      <c r="A4710" s="4" t="s">
        <v>44165</v>
      </c>
      <c r="B4710" s="7" t="s">
        <v>50</v>
      </c>
      <c r="C4710" s="7" t="s">
        <v>50</v>
      </c>
      <c r="D4710" s="7" t="s">
        <v>45</v>
      </c>
      <c r="E4710" s="7" t="s">
        <v>50</v>
      </c>
      <c r="F4710" s="7" t="s">
        <v>70</v>
      </c>
      <c r="G4710" s="7" t="s">
        <v>50</v>
      </c>
      <c r="H4710" s="7" t="s">
        <v>50</v>
      </c>
      <c r="I4710" s="7" t="s">
        <v>50</v>
      </c>
      <c r="J4710" s="6">
        <v>45475</v>
      </c>
      <c r="K4710" s="7" t="s">
        <v>50</v>
      </c>
      <c r="L4710" s="7" t="s">
        <v>52</v>
      </c>
      <c r="M4710" s="7" t="s">
        <v>50</v>
      </c>
      <c r="N4710" s="7" t="s">
        <v>44166</v>
      </c>
      <c r="O4710" s="7" t="s">
        <v>44167</v>
      </c>
      <c r="P4710" s="5">
        <v>50972</v>
      </c>
      <c r="Q4710" s="7" t="s">
        <v>383</v>
      </c>
      <c r="R4710" s="31" t="s">
        <v>50</v>
      </c>
      <c r="S4710" s="31" t="s">
        <v>50</v>
      </c>
      <c r="T4710" s="7" t="s">
        <v>50</v>
      </c>
      <c r="U4710" s="7" t="s">
        <v>50</v>
      </c>
      <c r="V4710" s="7">
        <v>55200000</v>
      </c>
      <c r="W4710" s="7" t="s">
        <v>60</v>
      </c>
      <c r="X4710" s="7">
        <v>55200000</v>
      </c>
      <c r="Y4710" s="7" t="s">
        <v>50</v>
      </c>
      <c r="Z4710" s="7">
        <v>1</v>
      </c>
      <c r="AA4710" s="7" t="s">
        <v>50</v>
      </c>
      <c r="AB4710" s="7" t="s">
        <v>50</v>
      </c>
      <c r="AC4710" s="7" t="s">
        <v>50</v>
      </c>
      <c r="AD4710" s="7" t="s">
        <v>50</v>
      </c>
      <c r="AE4710" s="7" t="s">
        <v>50</v>
      </c>
      <c r="AF4710" s="7" t="s">
        <v>50</v>
      </c>
      <c r="AG4710" s="7" t="s">
        <v>50</v>
      </c>
      <c r="AH4710" s="7">
        <v>55200000</v>
      </c>
      <c r="AI4710" s="7" t="s">
        <v>60</v>
      </c>
      <c r="AJ4710" s="7">
        <v>55200000</v>
      </c>
      <c r="AK4710" s="7" t="s">
        <v>43288</v>
      </c>
      <c r="AL4710" s="7" t="s">
        <v>50</v>
      </c>
      <c r="AM4710" s="7" t="s">
        <v>44168</v>
      </c>
      <c r="AN4710" s="7" t="s">
        <v>66</v>
      </c>
      <c r="AO4710" s="7" t="s">
        <v>50</v>
      </c>
      <c r="AP4710" s="7" t="s">
        <v>50</v>
      </c>
      <c r="AQ4710" s="22" t="s">
        <v>44169</v>
      </c>
      <c r="AR4710" s="7" t="s">
        <v>255</v>
      </c>
    </row>
    <row r="4711" spans="1:44" ht="15" thickBot="1">
      <c r="A4711" s="10" t="s">
        <v>3164</v>
      </c>
      <c r="B4711" s="13">
        <v>313</v>
      </c>
      <c r="C4711" s="12">
        <v>43831</v>
      </c>
      <c r="D4711" s="13" t="s">
        <v>45</v>
      </c>
      <c r="E4711" s="13" t="s">
        <v>46</v>
      </c>
      <c r="F4711" s="13" t="s">
        <v>70</v>
      </c>
      <c r="G4711" s="27" t="s">
        <v>54945</v>
      </c>
      <c r="H4711" s="13" t="s">
        <v>50</v>
      </c>
      <c r="I4711" s="13" t="s">
        <v>50</v>
      </c>
      <c r="J4711" s="12">
        <v>45476</v>
      </c>
      <c r="K4711" s="13" t="s">
        <v>50</v>
      </c>
      <c r="L4711" s="13" t="s">
        <v>52</v>
      </c>
      <c r="M4711" s="13" t="s">
        <v>44170</v>
      </c>
      <c r="N4711" s="13" t="s">
        <v>27719</v>
      </c>
      <c r="O4711" s="13" t="s">
        <v>44171</v>
      </c>
      <c r="P4711" s="11">
        <v>51346</v>
      </c>
      <c r="Q4711" s="13" t="s">
        <v>1116</v>
      </c>
      <c r="R4711" s="33" t="s">
        <v>44172</v>
      </c>
      <c r="S4711" s="33" t="s">
        <v>44173</v>
      </c>
      <c r="T4711" s="13" t="s">
        <v>44174</v>
      </c>
      <c r="U4711" s="13" t="s">
        <v>44175</v>
      </c>
      <c r="V4711" s="13" t="s">
        <v>50</v>
      </c>
      <c r="W4711" s="13" t="s">
        <v>50</v>
      </c>
      <c r="X4711" s="13" t="s">
        <v>50</v>
      </c>
      <c r="Y4711" s="13" t="s">
        <v>467</v>
      </c>
      <c r="Z4711" s="13">
        <v>2</v>
      </c>
      <c r="AA4711" s="13">
        <v>75000</v>
      </c>
      <c r="AB4711" s="13" t="s">
        <v>60</v>
      </c>
      <c r="AC4711" s="13">
        <v>75000</v>
      </c>
      <c r="AD4711" s="13" t="s">
        <v>467</v>
      </c>
      <c r="AE4711" s="13">
        <v>75000</v>
      </c>
      <c r="AF4711" s="13" t="s">
        <v>60</v>
      </c>
      <c r="AG4711" s="13">
        <v>75000</v>
      </c>
      <c r="AH4711" s="13">
        <v>75000</v>
      </c>
      <c r="AI4711" s="13" t="s">
        <v>60</v>
      </c>
      <c r="AJ4711" s="13">
        <v>75000</v>
      </c>
      <c r="AK4711" s="13" t="s">
        <v>43694</v>
      </c>
      <c r="AL4711" s="13" t="s">
        <v>50</v>
      </c>
      <c r="AM4711" s="13" t="s">
        <v>44176</v>
      </c>
      <c r="AN4711" s="13" t="s">
        <v>66</v>
      </c>
      <c r="AO4711" s="13" t="s">
        <v>44177</v>
      </c>
      <c r="AP4711" s="14" t="s">
        <v>44178</v>
      </c>
      <c r="AQ4711" s="13" t="s">
        <v>50</v>
      </c>
      <c r="AR4711" s="13" t="s">
        <v>50</v>
      </c>
    </row>
    <row r="4712" spans="1:44" ht="15" thickBot="1">
      <c r="A4712" s="4" t="s">
        <v>44179</v>
      </c>
      <c r="B4712" s="7" t="s">
        <v>50</v>
      </c>
      <c r="C4712" s="6">
        <v>45292</v>
      </c>
      <c r="D4712" s="7" t="s">
        <v>45</v>
      </c>
      <c r="E4712" s="7" t="s">
        <v>46</v>
      </c>
      <c r="F4712" s="7" t="s">
        <v>70</v>
      </c>
      <c r="G4712" s="26" t="s">
        <v>54946</v>
      </c>
      <c r="H4712" s="7" t="s">
        <v>50</v>
      </c>
      <c r="I4712" s="7" t="s">
        <v>50</v>
      </c>
      <c r="J4712" s="6">
        <v>45474</v>
      </c>
      <c r="K4712" s="7" t="s">
        <v>50</v>
      </c>
      <c r="L4712" s="7" t="s">
        <v>1624</v>
      </c>
      <c r="M4712" s="7" t="s">
        <v>44180</v>
      </c>
      <c r="N4712" s="7" t="s">
        <v>21761</v>
      </c>
      <c r="O4712" s="7" t="s">
        <v>44181</v>
      </c>
      <c r="P4712" s="5">
        <v>51502</v>
      </c>
      <c r="Q4712" s="7" t="s">
        <v>397</v>
      </c>
      <c r="R4712" s="34" t="s">
        <v>44182</v>
      </c>
      <c r="S4712" s="34" t="s">
        <v>44183</v>
      </c>
      <c r="T4712" s="7" t="s">
        <v>44184</v>
      </c>
      <c r="U4712" s="7" t="s">
        <v>50</v>
      </c>
      <c r="V4712" s="7">
        <v>4300000</v>
      </c>
      <c r="W4712" s="7" t="s">
        <v>60</v>
      </c>
      <c r="X4712" s="7">
        <v>4300000</v>
      </c>
      <c r="Y4712" s="7" t="s">
        <v>467</v>
      </c>
      <c r="Z4712" s="7">
        <v>1</v>
      </c>
      <c r="AA4712" s="7">
        <v>4300000</v>
      </c>
      <c r="AB4712" s="7" t="s">
        <v>60</v>
      </c>
      <c r="AC4712" s="7">
        <v>4300000</v>
      </c>
      <c r="AD4712" s="7" t="s">
        <v>1624</v>
      </c>
      <c r="AE4712" s="7">
        <v>4300000</v>
      </c>
      <c r="AF4712" s="7" t="s">
        <v>60</v>
      </c>
      <c r="AG4712" s="7">
        <v>4300000</v>
      </c>
      <c r="AH4712" s="7">
        <v>4300000</v>
      </c>
      <c r="AI4712" s="7" t="s">
        <v>60</v>
      </c>
      <c r="AJ4712" s="7">
        <v>4300000</v>
      </c>
      <c r="AK4712" s="7" t="s">
        <v>4931</v>
      </c>
      <c r="AL4712" s="7" t="s">
        <v>50</v>
      </c>
      <c r="AM4712" s="7" t="s">
        <v>44185</v>
      </c>
      <c r="AN4712" s="7" t="s">
        <v>66</v>
      </c>
      <c r="AO4712" s="7" t="s">
        <v>50</v>
      </c>
      <c r="AP4712" s="22" t="s">
        <v>44186</v>
      </c>
      <c r="AQ4712" s="7" t="s">
        <v>50</v>
      </c>
      <c r="AR4712" s="7" t="s">
        <v>255</v>
      </c>
    </row>
    <row r="4713" spans="1:44" ht="15" thickBot="1">
      <c r="A4713" s="10" t="s">
        <v>44187</v>
      </c>
      <c r="B4713" s="13" t="s">
        <v>50</v>
      </c>
      <c r="C4713" s="12">
        <v>40544</v>
      </c>
      <c r="D4713" s="13" t="s">
        <v>45</v>
      </c>
      <c r="E4713" s="13" t="s">
        <v>46</v>
      </c>
      <c r="F4713" s="13" t="s">
        <v>70</v>
      </c>
      <c r="G4713" s="13" t="s">
        <v>87</v>
      </c>
      <c r="H4713" s="13" t="s">
        <v>50</v>
      </c>
      <c r="I4713" s="13" t="s">
        <v>50</v>
      </c>
      <c r="J4713" s="12">
        <v>45481</v>
      </c>
      <c r="K4713" s="13" t="s">
        <v>50</v>
      </c>
      <c r="L4713" s="13" t="s">
        <v>178</v>
      </c>
      <c r="M4713" s="13" t="s">
        <v>44188</v>
      </c>
      <c r="N4713" s="13" t="s">
        <v>3649</v>
      </c>
      <c r="O4713" s="13" t="s">
        <v>44189</v>
      </c>
      <c r="P4713" s="11">
        <v>51602</v>
      </c>
      <c r="Q4713" s="13" t="s">
        <v>245</v>
      </c>
      <c r="R4713" s="33" t="s">
        <v>44190</v>
      </c>
      <c r="S4713" s="33" t="s">
        <v>44191</v>
      </c>
      <c r="T4713" s="13" t="s">
        <v>44192</v>
      </c>
      <c r="U4713" s="13" t="s">
        <v>50</v>
      </c>
      <c r="V4713" s="13" t="s">
        <v>50</v>
      </c>
      <c r="W4713" s="13" t="s">
        <v>50</v>
      </c>
      <c r="X4713" s="13" t="s">
        <v>50</v>
      </c>
      <c r="Y4713" s="13" t="s">
        <v>50</v>
      </c>
      <c r="Z4713" s="13">
        <v>3</v>
      </c>
      <c r="AA4713" s="13" t="s">
        <v>50</v>
      </c>
      <c r="AB4713" s="13" t="s">
        <v>50</v>
      </c>
      <c r="AC4713" s="13" t="s">
        <v>50</v>
      </c>
      <c r="AD4713" s="13" t="s">
        <v>178</v>
      </c>
      <c r="AE4713" s="13">
        <v>100000000</v>
      </c>
      <c r="AF4713" s="13" t="s">
        <v>2056</v>
      </c>
      <c r="AG4713" s="13">
        <v>14217673</v>
      </c>
      <c r="AH4713" s="13">
        <v>100000000</v>
      </c>
      <c r="AI4713" s="13" t="s">
        <v>2056</v>
      </c>
      <c r="AJ4713" s="13">
        <v>14217673</v>
      </c>
      <c r="AK4713" s="13" t="s">
        <v>44193</v>
      </c>
      <c r="AL4713" s="13" t="s">
        <v>50</v>
      </c>
      <c r="AM4713" s="13" t="s">
        <v>50</v>
      </c>
      <c r="AN4713" s="13" t="s">
        <v>50</v>
      </c>
      <c r="AO4713" s="13" t="s">
        <v>50</v>
      </c>
      <c r="AP4713" s="13" t="s">
        <v>50</v>
      </c>
      <c r="AQ4713" s="13" t="s">
        <v>50</v>
      </c>
      <c r="AR4713" s="13" t="s">
        <v>1186</v>
      </c>
    </row>
    <row r="4714" spans="1:44" ht="15" thickBot="1">
      <c r="A4714" s="4" t="s">
        <v>44194</v>
      </c>
      <c r="B4714" s="7" t="s">
        <v>50</v>
      </c>
      <c r="C4714" s="6">
        <v>40316</v>
      </c>
      <c r="D4714" s="7" t="s">
        <v>45</v>
      </c>
      <c r="E4714" s="7" t="s">
        <v>46</v>
      </c>
      <c r="F4714" s="7" t="s">
        <v>47</v>
      </c>
      <c r="G4714" s="27" t="s">
        <v>54945</v>
      </c>
      <c r="H4714" s="7" t="s">
        <v>1998</v>
      </c>
      <c r="I4714" s="7" t="s">
        <v>50</v>
      </c>
      <c r="J4714" s="6">
        <v>45477</v>
      </c>
      <c r="K4714" s="7" t="s">
        <v>89</v>
      </c>
      <c r="L4714" s="7" t="s">
        <v>62</v>
      </c>
      <c r="M4714" s="7" t="s">
        <v>4347</v>
      </c>
      <c r="N4714" s="7" t="s">
        <v>987</v>
      </c>
      <c r="O4714" s="7" t="s">
        <v>44195</v>
      </c>
      <c r="P4714" s="5">
        <v>51779</v>
      </c>
      <c r="Q4714" s="7" t="s">
        <v>50</v>
      </c>
      <c r="R4714" s="34" t="s">
        <v>44196</v>
      </c>
      <c r="S4714" s="34" t="s">
        <v>44197</v>
      </c>
      <c r="T4714" s="7" t="s">
        <v>44198</v>
      </c>
      <c r="U4714" s="7" t="s">
        <v>44199</v>
      </c>
      <c r="V4714" s="7">
        <v>330570</v>
      </c>
      <c r="W4714" s="7" t="s">
        <v>60</v>
      </c>
      <c r="X4714" s="7">
        <v>330570</v>
      </c>
      <c r="Y4714" s="7" t="s">
        <v>61</v>
      </c>
      <c r="Z4714" s="7">
        <v>6</v>
      </c>
      <c r="AA4714" s="7">
        <v>330570</v>
      </c>
      <c r="AB4714" s="7" t="s">
        <v>60</v>
      </c>
      <c r="AC4714" s="7">
        <v>330570</v>
      </c>
      <c r="AD4714" s="7" t="s">
        <v>62</v>
      </c>
      <c r="AE4714" s="7">
        <v>1720765</v>
      </c>
      <c r="AF4714" s="7" t="s">
        <v>60</v>
      </c>
      <c r="AG4714" s="7">
        <v>1720765</v>
      </c>
      <c r="AH4714" s="7">
        <v>7500123</v>
      </c>
      <c r="AI4714" s="7" t="s">
        <v>60</v>
      </c>
      <c r="AJ4714" s="7">
        <v>7500123</v>
      </c>
      <c r="AK4714" s="7" t="s">
        <v>44200</v>
      </c>
      <c r="AL4714" s="7" t="s">
        <v>50</v>
      </c>
      <c r="AM4714" s="7" t="s">
        <v>44201</v>
      </c>
      <c r="AN4714" s="7" t="s">
        <v>66</v>
      </c>
      <c r="AO4714" s="7" t="s">
        <v>44202</v>
      </c>
      <c r="AP4714" s="22" t="s">
        <v>44203</v>
      </c>
      <c r="AQ4714" s="7" t="s">
        <v>50</v>
      </c>
      <c r="AR4714" s="7" t="s">
        <v>50</v>
      </c>
    </row>
    <row r="4715" spans="1:44" ht="15" thickBot="1">
      <c r="A4715" s="10" t="s">
        <v>44204</v>
      </c>
      <c r="B4715" s="13" t="s">
        <v>50</v>
      </c>
      <c r="C4715" s="12">
        <v>25569</v>
      </c>
      <c r="D4715" s="13" t="s">
        <v>45</v>
      </c>
      <c r="E4715" s="13" t="s">
        <v>46</v>
      </c>
      <c r="F4715" s="13" t="s">
        <v>70</v>
      </c>
      <c r="G4715" s="13" t="s">
        <v>176</v>
      </c>
      <c r="H4715" s="13" t="s">
        <v>2619</v>
      </c>
      <c r="I4715" s="13" t="s">
        <v>50</v>
      </c>
      <c r="J4715" s="12">
        <v>45478</v>
      </c>
      <c r="K4715" s="13" t="s">
        <v>50</v>
      </c>
      <c r="L4715" s="13" t="s">
        <v>52</v>
      </c>
      <c r="M4715" s="13" t="s">
        <v>44205</v>
      </c>
      <c r="N4715" s="13" t="s">
        <v>44206</v>
      </c>
      <c r="O4715" s="13" t="s">
        <v>44207</v>
      </c>
      <c r="P4715" s="11">
        <v>51825</v>
      </c>
      <c r="Q4715" s="13" t="s">
        <v>50</v>
      </c>
      <c r="R4715" s="33" t="s">
        <v>44208</v>
      </c>
      <c r="S4715" s="33" t="s">
        <v>44209</v>
      </c>
      <c r="T4715" s="13" t="s">
        <v>44210</v>
      </c>
      <c r="U4715" s="13" t="s">
        <v>44211</v>
      </c>
      <c r="V4715" s="13">
        <v>2000000</v>
      </c>
      <c r="W4715" s="13" t="s">
        <v>1085</v>
      </c>
      <c r="X4715" s="13">
        <v>1469178</v>
      </c>
      <c r="Y4715" s="13" t="s">
        <v>50</v>
      </c>
      <c r="Z4715" s="13">
        <v>1</v>
      </c>
      <c r="AA4715" s="13" t="s">
        <v>50</v>
      </c>
      <c r="AB4715" s="13" t="s">
        <v>50</v>
      </c>
      <c r="AC4715" s="13" t="s">
        <v>50</v>
      </c>
      <c r="AD4715" s="13" t="s">
        <v>50</v>
      </c>
      <c r="AE4715" s="13" t="s">
        <v>50</v>
      </c>
      <c r="AF4715" s="13" t="s">
        <v>50</v>
      </c>
      <c r="AG4715" s="13" t="s">
        <v>50</v>
      </c>
      <c r="AH4715" s="13">
        <v>2000000</v>
      </c>
      <c r="AI4715" s="13" t="s">
        <v>1085</v>
      </c>
      <c r="AJ4715" s="13">
        <v>1469178</v>
      </c>
      <c r="AK4715" s="13" t="s">
        <v>50</v>
      </c>
      <c r="AL4715" s="13" t="s">
        <v>50</v>
      </c>
      <c r="AM4715" s="13" t="s">
        <v>44212</v>
      </c>
      <c r="AN4715" s="13" t="s">
        <v>66</v>
      </c>
      <c r="AO4715" s="13" t="s">
        <v>44213</v>
      </c>
      <c r="AP4715" s="13" t="s">
        <v>50</v>
      </c>
      <c r="AQ4715" s="21" t="s">
        <v>44214</v>
      </c>
      <c r="AR4715" s="13" t="s">
        <v>50</v>
      </c>
    </row>
    <row r="4716" spans="1:44" ht="15" thickBot="1">
      <c r="A4716" s="4" t="s">
        <v>44215</v>
      </c>
      <c r="B4716" s="7" t="s">
        <v>50</v>
      </c>
      <c r="C4716" s="6">
        <v>42893</v>
      </c>
      <c r="D4716" s="7" t="s">
        <v>45</v>
      </c>
      <c r="E4716" s="7" t="s">
        <v>46</v>
      </c>
      <c r="F4716" s="7" t="s">
        <v>70</v>
      </c>
      <c r="G4716" s="27" t="s">
        <v>54945</v>
      </c>
      <c r="H4716" s="7" t="s">
        <v>1998</v>
      </c>
      <c r="I4716" s="7" t="s">
        <v>50</v>
      </c>
      <c r="J4716" s="6">
        <v>45475</v>
      </c>
      <c r="K4716" s="7" t="s">
        <v>116</v>
      </c>
      <c r="L4716" s="7" t="s">
        <v>131</v>
      </c>
      <c r="M4716" s="7" t="s">
        <v>44216</v>
      </c>
      <c r="N4716" s="7" t="s">
        <v>44217</v>
      </c>
      <c r="O4716" s="7" t="s">
        <v>44218</v>
      </c>
      <c r="P4716" s="5">
        <v>51918</v>
      </c>
      <c r="Q4716" s="7" t="s">
        <v>166</v>
      </c>
      <c r="R4716" s="34" t="s">
        <v>44219</v>
      </c>
      <c r="S4716" s="34" t="s">
        <v>44220</v>
      </c>
      <c r="T4716" s="7" t="s">
        <v>44221</v>
      </c>
      <c r="U4716" s="7" t="s">
        <v>44222</v>
      </c>
      <c r="V4716" s="7">
        <v>475000</v>
      </c>
      <c r="W4716" s="7" t="s">
        <v>60</v>
      </c>
      <c r="X4716" s="7">
        <v>475000</v>
      </c>
      <c r="Y4716" s="7" t="s">
        <v>467</v>
      </c>
      <c r="Z4716" s="7">
        <v>6</v>
      </c>
      <c r="AA4716" s="7">
        <v>675006</v>
      </c>
      <c r="AB4716" s="7" t="s">
        <v>60</v>
      </c>
      <c r="AC4716" s="7">
        <v>675006</v>
      </c>
      <c r="AD4716" s="7" t="s">
        <v>467</v>
      </c>
      <c r="AE4716" s="7">
        <v>2325006</v>
      </c>
      <c r="AF4716" s="7" t="s">
        <v>60</v>
      </c>
      <c r="AG4716" s="7">
        <v>2325006</v>
      </c>
      <c r="AH4716" s="7">
        <v>3105006</v>
      </c>
      <c r="AI4716" s="7" t="s">
        <v>60</v>
      </c>
      <c r="AJ4716" s="7">
        <v>3105006</v>
      </c>
      <c r="AK4716" s="7" t="s">
        <v>50</v>
      </c>
      <c r="AL4716" s="7" t="s">
        <v>50</v>
      </c>
      <c r="AM4716" s="7" t="s">
        <v>44223</v>
      </c>
      <c r="AN4716" s="7" t="s">
        <v>253</v>
      </c>
      <c r="AO4716" s="7" t="s">
        <v>44224</v>
      </c>
      <c r="AP4716" s="22" t="s">
        <v>44225</v>
      </c>
      <c r="AQ4716" s="7" t="s">
        <v>50</v>
      </c>
      <c r="AR4716" s="7" t="s">
        <v>50</v>
      </c>
    </row>
    <row r="4717" spans="1:44" ht="15" thickBot="1">
      <c r="A4717" s="10" t="s">
        <v>44226</v>
      </c>
      <c r="B4717" s="13" t="s">
        <v>50</v>
      </c>
      <c r="C4717" s="12">
        <v>44927</v>
      </c>
      <c r="D4717" s="13" t="s">
        <v>45</v>
      </c>
      <c r="E4717" s="13" t="s">
        <v>46</v>
      </c>
      <c r="F4717" s="13" t="s">
        <v>70</v>
      </c>
      <c r="G4717" s="26" t="s">
        <v>54946</v>
      </c>
      <c r="H4717" s="13" t="s">
        <v>50</v>
      </c>
      <c r="I4717" s="13" t="s">
        <v>50</v>
      </c>
      <c r="J4717" s="12">
        <v>45475</v>
      </c>
      <c r="K4717" s="13" t="s">
        <v>50</v>
      </c>
      <c r="L4717" s="13" t="s">
        <v>467</v>
      </c>
      <c r="M4717" s="13" t="s">
        <v>44227</v>
      </c>
      <c r="N4717" s="13" t="s">
        <v>5962</v>
      </c>
      <c r="O4717" s="13" t="s">
        <v>44228</v>
      </c>
      <c r="P4717" s="11">
        <v>52385</v>
      </c>
      <c r="Q4717" s="13" t="s">
        <v>245</v>
      </c>
      <c r="R4717" s="30" t="s">
        <v>50</v>
      </c>
      <c r="S4717" s="30" t="s">
        <v>50</v>
      </c>
      <c r="T4717" s="13" t="s">
        <v>50</v>
      </c>
      <c r="U4717" s="13" t="s">
        <v>50</v>
      </c>
      <c r="V4717" s="13">
        <v>80000000</v>
      </c>
      <c r="W4717" s="13" t="s">
        <v>2056</v>
      </c>
      <c r="X4717" s="13">
        <v>11002159</v>
      </c>
      <c r="Y4717" s="13" t="s">
        <v>467</v>
      </c>
      <c r="Z4717" s="13">
        <v>1</v>
      </c>
      <c r="AA4717" s="13">
        <v>80000000</v>
      </c>
      <c r="AB4717" s="13" t="s">
        <v>2056</v>
      </c>
      <c r="AC4717" s="13">
        <v>11002159</v>
      </c>
      <c r="AD4717" s="13" t="s">
        <v>467</v>
      </c>
      <c r="AE4717" s="13">
        <v>80000000</v>
      </c>
      <c r="AF4717" s="13" t="s">
        <v>2056</v>
      </c>
      <c r="AG4717" s="13">
        <v>11002159</v>
      </c>
      <c r="AH4717" s="13">
        <v>80000000</v>
      </c>
      <c r="AI4717" s="13" t="s">
        <v>2056</v>
      </c>
      <c r="AJ4717" s="13">
        <v>11002159</v>
      </c>
      <c r="AK4717" s="13" t="s">
        <v>50</v>
      </c>
      <c r="AL4717" s="13" t="s">
        <v>50</v>
      </c>
      <c r="AM4717" s="13" t="s">
        <v>50</v>
      </c>
      <c r="AN4717" s="13" t="s">
        <v>50</v>
      </c>
      <c r="AO4717" s="13" t="s">
        <v>50</v>
      </c>
      <c r="AP4717" s="13" t="s">
        <v>50</v>
      </c>
      <c r="AQ4717" s="13" t="s">
        <v>50</v>
      </c>
      <c r="AR4717" s="13" t="s">
        <v>1186</v>
      </c>
    </row>
    <row r="4718" spans="1:44" ht="15" thickBot="1">
      <c r="A4718" s="4" t="s">
        <v>44229</v>
      </c>
      <c r="B4718" s="7" t="s">
        <v>50</v>
      </c>
      <c r="C4718" s="6">
        <v>45371</v>
      </c>
      <c r="D4718" s="7" t="s">
        <v>45</v>
      </c>
      <c r="E4718" s="7" t="s">
        <v>46</v>
      </c>
      <c r="F4718" s="7" t="s">
        <v>70</v>
      </c>
      <c r="G4718" s="27" t="s">
        <v>54945</v>
      </c>
      <c r="H4718" s="7" t="s">
        <v>50</v>
      </c>
      <c r="I4718" s="7" t="s">
        <v>50</v>
      </c>
      <c r="J4718" s="6">
        <v>45474</v>
      </c>
      <c r="K4718" s="7" t="s">
        <v>50</v>
      </c>
      <c r="L4718" s="7" t="s">
        <v>1624</v>
      </c>
      <c r="M4718" s="7" t="s">
        <v>44230</v>
      </c>
      <c r="N4718" s="7" t="s">
        <v>10182</v>
      </c>
      <c r="O4718" s="7" t="s">
        <v>44231</v>
      </c>
      <c r="P4718" s="5">
        <v>52765</v>
      </c>
      <c r="Q4718" s="7" t="s">
        <v>1024</v>
      </c>
      <c r="R4718" s="31" t="s">
        <v>50</v>
      </c>
      <c r="S4718" s="31" t="s">
        <v>50</v>
      </c>
      <c r="T4718" s="7" t="s">
        <v>44232</v>
      </c>
      <c r="U4718" s="7">
        <v>8179867875</v>
      </c>
      <c r="V4718" s="7">
        <v>75000</v>
      </c>
      <c r="W4718" s="7" t="s">
        <v>60</v>
      </c>
      <c r="X4718" s="7">
        <v>75000</v>
      </c>
      <c r="Y4718" s="7" t="s">
        <v>467</v>
      </c>
      <c r="Z4718" s="7">
        <v>1</v>
      </c>
      <c r="AA4718" s="7">
        <v>75000</v>
      </c>
      <c r="AB4718" s="7" t="s">
        <v>60</v>
      </c>
      <c r="AC4718" s="7">
        <v>75000</v>
      </c>
      <c r="AD4718" s="7" t="s">
        <v>1624</v>
      </c>
      <c r="AE4718" s="7">
        <v>75000</v>
      </c>
      <c r="AF4718" s="7" t="s">
        <v>60</v>
      </c>
      <c r="AG4718" s="7">
        <v>75000</v>
      </c>
      <c r="AH4718" s="7">
        <v>75000</v>
      </c>
      <c r="AI4718" s="7" t="s">
        <v>60</v>
      </c>
      <c r="AJ4718" s="7">
        <v>75000</v>
      </c>
      <c r="AK4718" s="7" t="s">
        <v>50</v>
      </c>
      <c r="AL4718" s="7" t="s">
        <v>50</v>
      </c>
      <c r="AM4718" s="7" t="s">
        <v>50</v>
      </c>
      <c r="AN4718" s="7" t="s">
        <v>50</v>
      </c>
      <c r="AO4718" s="7" t="s">
        <v>50</v>
      </c>
      <c r="AP4718" s="7" t="s">
        <v>50</v>
      </c>
      <c r="AQ4718" s="7" t="s">
        <v>50</v>
      </c>
      <c r="AR4718" s="7" t="s">
        <v>1186</v>
      </c>
    </row>
    <row r="4719" spans="1:44" ht="15" thickBot="1">
      <c r="A4719" s="10" t="s">
        <v>44233</v>
      </c>
      <c r="B4719" s="13" t="s">
        <v>50</v>
      </c>
      <c r="C4719" s="12">
        <v>44562</v>
      </c>
      <c r="D4719" s="13" t="s">
        <v>45</v>
      </c>
      <c r="E4719" s="13" t="s">
        <v>46</v>
      </c>
      <c r="F4719" s="13" t="s">
        <v>70</v>
      </c>
      <c r="G4719" s="27" t="s">
        <v>54945</v>
      </c>
      <c r="H4719" s="13" t="s">
        <v>50</v>
      </c>
      <c r="I4719" s="13" t="s">
        <v>50</v>
      </c>
      <c r="J4719" s="12">
        <v>45481</v>
      </c>
      <c r="K4719" s="13" t="s">
        <v>50</v>
      </c>
      <c r="L4719" s="13" t="s">
        <v>4836</v>
      </c>
      <c r="M4719" s="13" t="s">
        <v>6586</v>
      </c>
      <c r="N4719" s="13" t="s">
        <v>14625</v>
      </c>
      <c r="O4719" s="13" t="s">
        <v>44234</v>
      </c>
      <c r="P4719" s="11">
        <v>52869</v>
      </c>
      <c r="Q4719" s="13" t="s">
        <v>120</v>
      </c>
      <c r="R4719" s="33" t="s">
        <v>44235</v>
      </c>
      <c r="S4719" s="33" t="s">
        <v>44236</v>
      </c>
      <c r="T4719" s="13" t="s">
        <v>50</v>
      </c>
      <c r="U4719" s="13" t="s">
        <v>50</v>
      </c>
      <c r="V4719" s="13">
        <v>1500000</v>
      </c>
      <c r="W4719" s="13" t="s">
        <v>60</v>
      </c>
      <c r="X4719" s="13">
        <v>1500000</v>
      </c>
      <c r="Y4719" s="13" t="s">
        <v>467</v>
      </c>
      <c r="Z4719" s="13">
        <v>1</v>
      </c>
      <c r="AA4719" s="13">
        <v>1500000</v>
      </c>
      <c r="AB4719" s="13" t="s">
        <v>60</v>
      </c>
      <c r="AC4719" s="13">
        <v>1500000</v>
      </c>
      <c r="AD4719" s="13" t="s">
        <v>4836</v>
      </c>
      <c r="AE4719" s="13">
        <v>1500000</v>
      </c>
      <c r="AF4719" s="13" t="s">
        <v>60</v>
      </c>
      <c r="AG4719" s="13">
        <v>1500000</v>
      </c>
      <c r="AH4719" s="13">
        <v>1500000</v>
      </c>
      <c r="AI4719" s="13" t="s">
        <v>60</v>
      </c>
      <c r="AJ4719" s="13">
        <v>1500000</v>
      </c>
      <c r="AK4719" s="13" t="s">
        <v>44237</v>
      </c>
      <c r="AL4719" s="13" t="s">
        <v>50</v>
      </c>
      <c r="AM4719" s="13" t="s">
        <v>44238</v>
      </c>
      <c r="AN4719" s="13" t="s">
        <v>253</v>
      </c>
      <c r="AO4719" s="13" t="s">
        <v>44239</v>
      </c>
      <c r="AP4719" s="21" t="s">
        <v>44240</v>
      </c>
      <c r="AQ4719" s="13" t="s">
        <v>50</v>
      </c>
      <c r="AR4719" s="13" t="s">
        <v>50</v>
      </c>
    </row>
    <row r="4720" spans="1:44" ht="15" thickBot="1">
      <c r="A4720" s="4" t="s">
        <v>44241</v>
      </c>
      <c r="B4720" s="7" t="s">
        <v>50</v>
      </c>
      <c r="C4720" s="6">
        <v>45383</v>
      </c>
      <c r="D4720" s="7" t="s">
        <v>45</v>
      </c>
      <c r="E4720" s="7" t="s">
        <v>46</v>
      </c>
      <c r="F4720" s="7" t="s">
        <v>70</v>
      </c>
      <c r="G4720" s="27" t="s">
        <v>54945</v>
      </c>
      <c r="H4720" s="7" t="s">
        <v>50</v>
      </c>
      <c r="I4720" s="7" t="s">
        <v>50</v>
      </c>
      <c r="J4720" s="6">
        <v>45474</v>
      </c>
      <c r="K4720" s="7" t="s">
        <v>50</v>
      </c>
      <c r="L4720" s="7" t="s">
        <v>1624</v>
      </c>
      <c r="M4720" s="7" t="s">
        <v>44242</v>
      </c>
      <c r="N4720" s="7" t="s">
        <v>180</v>
      </c>
      <c r="O4720" s="7" t="s">
        <v>44243</v>
      </c>
      <c r="P4720" s="5">
        <v>52891</v>
      </c>
      <c r="Q4720" s="7" t="s">
        <v>120</v>
      </c>
      <c r="R4720" s="34" t="s">
        <v>44244</v>
      </c>
      <c r="S4720" s="34" t="s">
        <v>44245</v>
      </c>
      <c r="T4720" s="7" t="s">
        <v>50</v>
      </c>
      <c r="U4720" s="7" t="s">
        <v>50</v>
      </c>
      <c r="V4720" s="7">
        <v>500000</v>
      </c>
      <c r="W4720" s="7" t="s">
        <v>60</v>
      </c>
      <c r="X4720" s="7">
        <v>500000</v>
      </c>
      <c r="Y4720" s="7" t="s">
        <v>467</v>
      </c>
      <c r="Z4720" s="7">
        <v>1</v>
      </c>
      <c r="AA4720" s="7">
        <v>500000</v>
      </c>
      <c r="AB4720" s="7" t="s">
        <v>60</v>
      </c>
      <c r="AC4720" s="7">
        <v>500000</v>
      </c>
      <c r="AD4720" s="7" t="s">
        <v>1624</v>
      </c>
      <c r="AE4720" s="7">
        <v>500000</v>
      </c>
      <c r="AF4720" s="7" t="s">
        <v>60</v>
      </c>
      <c r="AG4720" s="7">
        <v>500000</v>
      </c>
      <c r="AH4720" s="7">
        <v>500000</v>
      </c>
      <c r="AI4720" s="7" t="s">
        <v>60</v>
      </c>
      <c r="AJ4720" s="7">
        <v>500000</v>
      </c>
      <c r="AK4720" s="7" t="s">
        <v>2598</v>
      </c>
      <c r="AL4720" s="7" t="s">
        <v>50</v>
      </c>
      <c r="AM4720" s="7" t="s">
        <v>44246</v>
      </c>
      <c r="AN4720" s="7" t="s">
        <v>66</v>
      </c>
      <c r="AO4720" s="7" t="s">
        <v>44247</v>
      </c>
      <c r="AP4720" s="7" t="s">
        <v>50</v>
      </c>
      <c r="AQ4720" s="22" t="s">
        <v>44248</v>
      </c>
      <c r="AR4720" s="7" t="s">
        <v>50</v>
      </c>
    </row>
    <row r="4721" spans="1:44" ht="15" thickBot="1">
      <c r="A4721" s="10" t="s">
        <v>44249</v>
      </c>
      <c r="B4721" s="13" t="s">
        <v>50</v>
      </c>
      <c r="C4721" s="12">
        <v>43831</v>
      </c>
      <c r="D4721" s="13" t="s">
        <v>45</v>
      </c>
      <c r="E4721" s="13" t="s">
        <v>46</v>
      </c>
      <c r="F4721" s="13" t="s">
        <v>70</v>
      </c>
      <c r="G4721" s="27" t="s">
        <v>54945</v>
      </c>
      <c r="H4721" s="13" t="s">
        <v>1449</v>
      </c>
      <c r="I4721" s="13" t="s">
        <v>50</v>
      </c>
      <c r="J4721" s="12">
        <v>45475</v>
      </c>
      <c r="K4721" s="13" t="s">
        <v>50</v>
      </c>
      <c r="L4721" s="13" t="s">
        <v>5159</v>
      </c>
      <c r="M4721" s="13" t="s">
        <v>44250</v>
      </c>
      <c r="N4721" s="13" t="s">
        <v>133</v>
      </c>
      <c r="O4721" s="13" t="s">
        <v>44251</v>
      </c>
      <c r="P4721" s="11">
        <v>53004</v>
      </c>
      <c r="Q4721" s="13" t="s">
        <v>135</v>
      </c>
      <c r="R4721" s="33" t="s">
        <v>44252</v>
      </c>
      <c r="S4721" s="33" t="s">
        <v>44253</v>
      </c>
      <c r="T4721" s="13" t="s">
        <v>50</v>
      </c>
      <c r="U4721" s="13" t="s">
        <v>50</v>
      </c>
      <c r="V4721" s="13">
        <v>614150</v>
      </c>
      <c r="W4721" s="13" t="s">
        <v>139</v>
      </c>
      <c r="X4721" s="13">
        <v>775827</v>
      </c>
      <c r="Y4721" s="13" t="s">
        <v>50</v>
      </c>
      <c r="Z4721" s="13">
        <v>2</v>
      </c>
      <c r="AA4721" s="13">
        <v>614150</v>
      </c>
      <c r="AB4721" s="13" t="s">
        <v>139</v>
      </c>
      <c r="AC4721" s="13">
        <v>775827</v>
      </c>
      <c r="AD4721" s="13" t="s">
        <v>5159</v>
      </c>
      <c r="AE4721" s="13">
        <v>614150</v>
      </c>
      <c r="AF4721" s="13" t="s">
        <v>139</v>
      </c>
      <c r="AG4721" s="13">
        <v>775828</v>
      </c>
      <c r="AH4721" s="13">
        <v>614150</v>
      </c>
      <c r="AI4721" s="13" t="s">
        <v>139</v>
      </c>
      <c r="AJ4721" s="13">
        <v>775828</v>
      </c>
      <c r="AK4721" s="13" t="s">
        <v>50</v>
      </c>
      <c r="AL4721" s="13" t="s">
        <v>50</v>
      </c>
      <c r="AM4721" s="13" t="s">
        <v>44254</v>
      </c>
      <c r="AN4721" s="13" t="s">
        <v>66</v>
      </c>
      <c r="AO4721" s="13" t="s">
        <v>44255</v>
      </c>
      <c r="AP4721" s="14" t="s">
        <v>44256</v>
      </c>
      <c r="AQ4721" s="13" t="s">
        <v>50</v>
      </c>
      <c r="AR4721" s="13" t="s">
        <v>50</v>
      </c>
    </row>
    <row r="4722" spans="1:44" ht="15" thickBot="1">
      <c r="A4722" s="4" t="s">
        <v>44257</v>
      </c>
      <c r="B4722" s="7" t="s">
        <v>50</v>
      </c>
      <c r="C4722" s="6">
        <v>45280</v>
      </c>
      <c r="D4722" s="7" t="s">
        <v>45</v>
      </c>
      <c r="E4722" s="7" t="s">
        <v>46</v>
      </c>
      <c r="F4722" s="7" t="s">
        <v>70</v>
      </c>
      <c r="G4722" s="27" t="s">
        <v>54945</v>
      </c>
      <c r="H4722" s="7" t="s">
        <v>50</v>
      </c>
      <c r="I4722" s="7" t="s">
        <v>50</v>
      </c>
      <c r="J4722" s="6">
        <v>45479</v>
      </c>
      <c r="K4722" s="7" t="s">
        <v>50</v>
      </c>
      <c r="L4722" s="7" t="s">
        <v>467</v>
      </c>
      <c r="M4722" s="7" t="s">
        <v>44258</v>
      </c>
      <c r="N4722" s="7" t="s">
        <v>5365</v>
      </c>
      <c r="O4722" s="7" t="s">
        <v>44259</v>
      </c>
      <c r="P4722" s="5">
        <v>53332</v>
      </c>
      <c r="Q4722" s="7" t="s">
        <v>50</v>
      </c>
      <c r="R4722" s="34" t="s">
        <v>44260</v>
      </c>
      <c r="S4722" s="34" t="s">
        <v>44261</v>
      </c>
      <c r="T4722" s="7" t="s">
        <v>44262</v>
      </c>
      <c r="U4722" s="7" t="s">
        <v>44263</v>
      </c>
      <c r="V4722" s="7">
        <v>50000</v>
      </c>
      <c r="W4722" s="7" t="s">
        <v>60</v>
      </c>
      <c r="X4722" s="7">
        <v>50000</v>
      </c>
      <c r="Y4722" s="7" t="s">
        <v>467</v>
      </c>
      <c r="Z4722" s="7">
        <v>1</v>
      </c>
      <c r="AA4722" s="7">
        <v>50000</v>
      </c>
      <c r="AB4722" s="7" t="s">
        <v>60</v>
      </c>
      <c r="AC4722" s="7">
        <v>50000</v>
      </c>
      <c r="AD4722" s="7" t="s">
        <v>467</v>
      </c>
      <c r="AE4722" s="7">
        <v>50000</v>
      </c>
      <c r="AF4722" s="7" t="s">
        <v>60</v>
      </c>
      <c r="AG4722" s="7">
        <v>50000</v>
      </c>
      <c r="AH4722" s="7">
        <v>50000</v>
      </c>
      <c r="AI4722" s="7" t="s">
        <v>60</v>
      </c>
      <c r="AJ4722" s="7">
        <v>50000</v>
      </c>
      <c r="AK4722" s="7" t="s">
        <v>50</v>
      </c>
      <c r="AL4722" s="7" t="s">
        <v>50</v>
      </c>
      <c r="AM4722" s="7" t="s">
        <v>44264</v>
      </c>
      <c r="AN4722" s="7" t="s">
        <v>66</v>
      </c>
      <c r="AO4722" s="7" t="s">
        <v>44262</v>
      </c>
      <c r="AP4722" s="22" t="s">
        <v>44265</v>
      </c>
      <c r="AQ4722" s="7" t="s">
        <v>50</v>
      </c>
      <c r="AR4722" s="7" t="s">
        <v>50</v>
      </c>
    </row>
    <row r="4723" spans="1:44" ht="15" thickBot="1">
      <c r="A4723" s="10" t="s">
        <v>44266</v>
      </c>
      <c r="B4723" s="13" t="s">
        <v>50</v>
      </c>
      <c r="C4723" s="12">
        <v>42005</v>
      </c>
      <c r="D4723" s="13" t="s">
        <v>45</v>
      </c>
      <c r="E4723" s="13" t="s">
        <v>46</v>
      </c>
      <c r="F4723" s="13" t="s">
        <v>70</v>
      </c>
      <c r="G4723" s="13" t="s">
        <v>145</v>
      </c>
      <c r="H4723" s="13" t="s">
        <v>516</v>
      </c>
      <c r="I4723" s="13" t="s">
        <v>50</v>
      </c>
      <c r="J4723" s="12">
        <v>45474</v>
      </c>
      <c r="K4723" s="13" t="s">
        <v>191</v>
      </c>
      <c r="L4723" s="13" t="s">
        <v>290</v>
      </c>
      <c r="M4723" s="13" t="s">
        <v>44267</v>
      </c>
      <c r="N4723" s="13" t="s">
        <v>44268</v>
      </c>
      <c r="O4723" s="13" t="s">
        <v>44269</v>
      </c>
      <c r="P4723" s="11">
        <v>53351</v>
      </c>
      <c r="Q4723" s="13" t="s">
        <v>166</v>
      </c>
      <c r="R4723" s="33" t="s">
        <v>44270</v>
      </c>
      <c r="S4723" s="33" t="s">
        <v>44271</v>
      </c>
      <c r="T4723" s="13" t="s">
        <v>44272</v>
      </c>
      <c r="U4723" s="13" t="s">
        <v>44273</v>
      </c>
      <c r="V4723" s="13" t="s">
        <v>50</v>
      </c>
      <c r="W4723" s="13" t="s">
        <v>50</v>
      </c>
      <c r="X4723" s="13" t="s">
        <v>50</v>
      </c>
      <c r="Y4723" s="13" t="s">
        <v>171</v>
      </c>
      <c r="Z4723" s="13">
        <v>1</v>
      </c>
      <c r="AA4723" s="13" t="s">
        <v>50</v>
      </c>
      <c r="AB4723" s="13" t="s">
        <v>50</v>
      </c>
      <c r="AC4723" s="13" t="s">
        <v>50</v>
      </c>
      <c r="AD4723" s="13" t="s">
        <v>290</v>
      </c>
      <c r="AE4723" s="13" t="s">
        <v>50</v>
      </c>
      <c r="AF4723" s="13" t="s">
        <v>50</v>
      </c>
      <c r="AG4723" s="13" t="s">
        <v>50</v>
      </c>
      <c r="AH4723" s="13" t="s">
        <v>50</v>
      </c>
      <c r="AI4723" s="13" t="s">
        <v>50</v>
      </c>
      <c r="AJ4723" s="13" t="s">
        <v>50</v>
      </c>
      <c r="AK4723" s="13" t="s">
        <v>44274</v>
      </c>
      <c r="AL4723" s="13" t="s">
        <v>50</v>
      </c>
      <c r="AM4723" s="13" t="s">
        <v>44275</v>
      </c>
      <c r="AN4723" s="13" t="s">
        <v>66</v>
      </c>
      <c r="AO4723" s="13" t="s">
        <v>44276</v>
      </c>
      <c r="AP4723" s="14" t="s">
        <v>44277</v>
      </c>
      <c r="AQ4723" s="13" t="s">
        <v>50</v>
      </c>
      <c r="AR4723" s="13" t="s">
        <v>50</v>
      </c>
    </row>
    <row r="4724" spans="1:44" ht="15" thickBot="1">
      <c r="A4724" s="4" t="s">
        <v>44278</v>
      </c>
      <c r="B4724" s="7" t="s">
        <v>50</v>
      </c>
      <c r="C4724" s="6">
        <v>44927</v>
      </c>
      <c r="D4724" s="7" t="s">
        <v>45</v>
      </c>
      <c r="E4724" s="7" t="s">
        <v>50</v>
      </c>
      <c r="F4724" s="7" t="s">
        <v>70</v>
      </c>
      <c r="G4724" s="27" t="s">
        <v>54945</v>
      </c>
      <c r="H4724" s="7" t="s">
        <v>50</v>
      </c>
      <c r="I4724" s="7" t="s">
        <v>50</v>
      </c>
      <c r="J4724" s="6">
        <v>45482</v>
      </c>
      <c r="K4724" s="7" t="s">
        <v>50</v>
      </c>
      <c r="L4724" s="7" t="s">
        <v>467</v>
      </c>
      <c r="M4724" s="7" t="s">
        <v>16206</v>
      </c>
      <c r="N4724" s="7" t="s">
        <v>20281</v>
      </c>
      <c r="O4724" s="7" t="s">
        <v>44279</v>
      </c>
      <c r="P4724" s="5">
        <v>53789</v>
      </c>
      <c r="Q4724" s="7" t="s">
        <v>56</v>
      </c>
      <c r="R4724" s="34" t="s">
        <v>44280</v>
      </c>
      <c r="S4724" s="34" t="s">
        <v>44281</v>
      </c>
      <c r="T4724" s="7" t="s">
        <v>44282</v>
      </c>
      <c r="U4724" s="7">
        <v>7654094403</v>
      </c>
      <c r="V4724" s="7">
        <v>3200000</v>
      </c>
      <c r="W4724" s="7" t="s">
        <v>60</v>
      </c>
      <c r="X4724" s="7">
        <v>3200000</v>
      </c>
      <c r="Y4724" s="7" t="s">
        <v>467</v>
      </c>
      <c r="Z4724" s="7">
        <v>2</v>
      </c>
      <c r="AA4724" s="7">
        <v>3200000</v>
      </c>
      <c r="AB4724" s="7" t="s">
        <v>60</v>
      </c>
      <c r="AC4724" s="7">
        <v>3200000</v>
      </c>
      <c r="AD4724" s="7" t="s">
        <v>467</v>
      </c>
      <c r="AE4724" s="7">
        <v>3700000</v>
      </c>
      <c r="AF4724" s="7" t="s">
        <v>60</v>
      </c>
      <c r="AG4724" s="7">
        <v>3700000</v>
      </c>
      <c r="AH4724" s="7">
        <v>3700000</v>
      </c>
      <c r="AI4724" s="7" t="s">
        <v>60</v>
      </c>
      <c r="AJ4724" s="7">
        <v>3700000</v>
      </c>
      <c r="AK4724" s="7" t="s">
        <v>44283</v>
      </c>
      <c r="AL4724" s="7" t="s">
        <v>50</v>
      </c>
      <c r="AM4724" s="7" t="s">
        <v>44284</v>
      </c>
      <c r="AN4724" s="7" t="s">
        <v>253</v>
      </c>
      <c r="AO4724" s="7" t="s">
        <v>44285</v>
      </c>
      <c r="AP4724" s="8" t="s">
        <v>44286</v>
      </c>
      <c r="AQ4724" s="7" t="s">
        <v>50</v>
      </c>
      <c r="AR4724" s="7" t="s">
        <v>50</v>
      </c>
    </row>
    <row r="4725" spans="1:44" ht="15" thickBot="1">
      <c r="A4725" s="10" t="s">
        <v>44287</v>
      </c>
      <c r="B4725" s="13" t="s">
        <v>50</v>
      </c>
      <c r="C4725" s="13" t="s">
        <v>50</v>
      </c>
      <c r="D4725" s="13" t="s">
        <v>45</v>
      </c>
      <c r="E4725" s="13" t="s">
        <v>50</v>
      </c>
      <c r="F4725" s="13" t="s">
        <v>70</v>
      </c>
      <c r="G4725" s="13" t="s">
        <v>50</v>
      </c>
      <c r="H4725" s="13" t="s">
        <v>50</v>
      </c>
      <c r="I4725" s="13" t="s">
        <v>50</v>
      </c>
      <c r="J4725" s="12">
        <v>45478</v>
      </c>
      <c r="K4725" s="13" t="s">
        <v>50</v>
      </c>
      <c r="L4725" s="13" t="s">
        <v>52</v>
      </c>
      <c r="M4725" s="13" t="s">
        <v>50</v>
      </c>
      <c r="N4725" s="13" t="s">
        <v>50</v>
      </c>
      <c r="O4725" s="13" t="s">
        <v>44288</v>
      </c>
      <c r="P4725" s="11">
        <v>54343</v>
      </c>
      <c r="Q4725" s="13" t="s">
        <v>50</v>
      </c>
      <c r="R4725" s="33" t="s">
        <v>44289</v>
      </c>
      <c r="S4725" s="30" t="s">
        <v>50</v>
      </c>
      <c r="T4725" s="13" t="s">
        <v>50</v>
      </c>
      <c r="U4725" s="13" t="s">
        <v>50</v>
      </c>
      <c r="V4725" s="13">
        <v>51000000</v>
      </c>
      <c r="W4725" s="13" t="s">
        <v>60</v>
      </c>
      <c r="X4725" s="13">
        <v>51000000</v>
      </c>
      <c r="Y4725" s="13" t="s">
        <v>50</v>
      </c>
      <c r="Z4725" s="13">
        <v>1</v>
      </c>
      <c r="AA4725" s="13" t="s">
        <v>50</v>
      </c>
      <c r="AB4725" s="13" t="s">
        <v>50</v>
      </c>
      <c r="AC4725" s="13" t="s">
        <v>50</v>
      </c>
      <c r="AD4725" s="13" t="s">
        <v>50</v>
      </c>
      <c r="AE4725" s="13" t="s">
        <v>50</v>
      </c>
      <c r="AF4725" s="13" t="s">
        <v>50</v>
      </c>
      <c r="AG4725" s="13" t="s">
        <v>50</v>
      </c>
      <c r="AH4725" s="13">
        <v>51000000</v>
      </c>
      <c r="AI4725" s="13" t="s">
        <v>60</v>
      </c>
      <c r="AJ4725" s="13">
        <v>51000000</v>
      </c>
      <c r="AK4725" s="13" t="s">
        <v>5797</v>
      </c>
      <c r="AL4725" s="13" t="s">
        <v>50</v>
      </c>
      <c r="AM4725" s="13" t="s">
        <v>50</v>
      </c>
      <c r="AN4725" s="13" t="s">
        <v>50</v>
      </c>
      <c r="AO4725" s="13" t="s">
        <v>50</v>
      </c>
      <c r="AP4725" s="13" t="s">
        <v>50</v>
      </c>
      <c r="AQ4725" s="13" t="s">
        <v>50</v>
      </c>
      <c r="AR4725" s="13" t="s">
        <v>1186</v>
      </c>
    </row>
    <row r="4726" spans="1:44" ht="15" thickBot="1">
      <c r="A4726" s="4" t="s">
        <v>44290</v>
      </c>
      <c r="B4726" s="7" t="s">
        <v>50</v>
      </c>
      <c r="C4726" s="6">
        <v>44378</v>
      </c>
      <c r="D4726" s="7" t="s">
        <v>45</v>
      </c>
      <c r="E4726" s="7" t="s">
        <v>46</v>
      </c>
      <c r="F4726" s="7" t="s">
        <v>70</v>
      </c>
      <c r="G4726" s="27" t="s">
        <v>54945</v>
      </c>
      <c r="H4726" s="7" t="s">
        <v>50</v>
      </c>
      <c r="I4726" s="7" t="s">
        <v>50</v>
      </c>
      <c r="J4726" s="6">
        <v>45481</v>
      </c>
      <c r="K4726" s="7" t="s">
        <v>50</v>
      </c>
      <c r="L4726" s="7" t="s">
        <v>52</v>
      </c>
      <c r="M4726" s="7" t="s">
        <v>44291</v>
      </c>
      <c r="N4726" s="7" t="s">
        <v>44292</v>
      </c>
      <c r="O4726" s="7" t="s">
        <v>44293</v>
      </c>
      <c r="P4726" s="5">
        <v>54394</v>
      </c>
      <c r="Q4726" s="7" t="s">
        <v>707</v>
      </c>
      <c r="R4726" s="34" t="s">
        <v>44294</v>
      </c>
      <c r="S4726" s="34" t="s">
        <v>44295</v>
      </c>
      <c r="T4726" s="7" t="s">
        <v>44296</v>
      </c>
      <c r="U4726" s="7" t="s">
        <v>50</v>
      </c>
      <c r="V4726" s="7">
        <v>500000</v>
      </c>
      <c r="W4726" s="7" t="s">
        <v>1085</v>
      </c>
      <c r="X4726" s="7">
        <v>366714</v>
      </c>
      <c r="Y4726" s="7" t="s">
        <v>467</v>
      </c>
      <c r="Z4726" s="7">
        <v>4</v>
      </c>
      <c r="AA4726" s="7">
        <v>2140000</v>
      </c>
      <c r="AB4726" s="7" t="s">
        <v>1085</v>
      </c>
      <c r="AC4726" s="7">
        <v>1576020</v>
      </c>
      <c r="AD4726" s="7" t="s">
        <v>467</v>
      </c>
      <c r="AE4726" s="7">
        <v>2140000</v>
      </c>
      <c r="AF4726" s="7" t="s">
        <v>1085</v>
      </c>
      <c r="AG4726" s="7">
        <v>1576021</v>
      </c>
      <c r="AH4726" s="7">
        <v>2640000</v>
      </c>
      <c r="AI4726" s="7" t="s">
        <v>1085</v>
      </c>
      <c r="AJ4726" s="7">
        <v>1942736</v>
      </c>
      <c r="AK4726" s="7" t="s">
        <v>44297</v>
      </c>
      <c r="AL4726" s="7" t="s">
        <v>50</v>
      </c>
      <c r="AM4726" s="7" t="s">
        <v>44298</v>
      </c>
      <c r="AN4726" s="7" t="s">
        <v>66</v>
      </c>
      <c r="AO4726" s="7" t="s">
        <v>44299</v>
      </c>
      <c r="AP4726" s="8" t="s">
        <v>44300</v>
      </c>
      <c r="AQ4726" s="7" t="s">
        <v>50</v>
      </c>
      <c r="AR4726" s="7" t="s">
        <v>50</v>
      </c>
    </row>
    <row r="4727" spans="1:44" ht="15" thickBot="1">
      <c r="A4727" s="10" t="s">
        <v>44301</v>
      </c>
      <c r="B4727" s="13" t="s">
        <v>50</v>
      </c>
      <c r="C4727" s="13" t="s">
        <v>50</v>
      </c>
      <c r="D4727" s="13" t="s">
        <v>45</v>
      </c>
      <c r="E4727" s="13" t="s">
        <v>46</v>
      </c>
      <c r="F4727" s="13" t="s">
        <v>70</v>
      </c>
      <c r="G4727" s="27" t="s">
        <v>54945</v>
      </c>
      <c r="H4727" s="13" t="s">
        <v>50</v>
      </c>
      <c r="I4727" s="13" t="s">
        <v>50</v>
      </c>
      <c r="J4727" s="12">
        <v>45475</v>
      </c>
      <c r="K4727" s="13" t="s">
        <v>50</v>
      </c>
      <c r="L4727" s="13" t="s">
        <v>1624</v>
      </c>
      <c r="M4727" s="13" t="s">
        <v>1813</v>
      </c>
      <c r="N4727" s="13" t="s">
        <v>44302</v>
      </c>
      <c r="O4727" s="13" t="s">
        <v>44303</v>
      </c>
      <c r="P4727" s="11">
        <v>54400</v>
      </c>
      <c r="Q4727" s="13" t="s">
        <v>545</v>
      </c>
      <c r="R4727" s="33" t="s">
        <v>44304</v>
      </c>
      <c r="S4727" s="30" t="s">
        <v>50</v>
      </c>
      <c r="T4727" s="13" t="s">
        <v>44305</v>
      </c>
      <c r="U4727" s="13" t="s">
        <v>50</v>
      </c>
      <c r="V4727" s="13">
        <v>500000</v>
      </c>
      <c r="W4727" s="13" t="s">
        <v>60</v>
      </c>
      <c r="X4727" s="13">
        <v>500000</v>
      </c>
      <c r="Y4727" s="13" t="s">
        <v>467</v>
      </c>
      <c r="Z4727" s="13">
        <v>1</v>
      </c>
      <c r="AA4727" s="13">
        <v>500000</v>
      </c>
      <c r="AB4727" s="13" t="s">
        <v>60</v>
      </c>
      <c r="AC4727" s="13">
        <v>500000</v>
      </c>
      <c r="AD4727" s="13" t="s">
        <v>1624</v>
      </c>
      <c r="AE4727" s="13">
        <v>500000</v>
      </c>
      <c r="AF4727" s="13" t="s">
        <v>60</v>
      </c>
      <c r="AG4727" s="13">
        <v>500000</v>
      </c>
      <c r="AH4727" s="13">
        <v>500000</v>
      </c>
      <c r="AI4727" s="13" t="s">
        <v>60</v>
      </c>
      <c r="AJ4727" s="13">
        <v>500000</v>
      </c>
      <c r="AK4727" s="13" t="s">
        <v>44306</v>
      </c>
      <c r="AL4727" s="13" t="s">
        <v>50</v>
      </c>
      <c r="AM4727" s="13" t="s">
        <v>50</v>
      </c>
      <c r="AN4727" s="13" t="s">
        <v>50</v>
      </c>
      <c r="AO4727" s="13" t="s">
        <v>50</v>
      </c>
      <c r="AP4727" s="13" t="s">
        <v>50</v>
      </c>
      <c r="AQ4727" s="13" t="s">
        <v>50</v>
      </c>
      <c r="AR4727" s="13" t="s">
        <v>1186</v>
      </c>
    </row>
    <row r="4728" spans="1:44" ht="15" thickBot="1">
      <c r="A4728" s="4" t="s">
        <v>44307</v>
      </c>
      <c r="B4728" s="7" t="s">
        <v>50</v>
      </c>
      <c r="C4728" s="6">
        <v>30317</v>
      </c>
      <c r="D4728" s="7" t="s">
        <v>45</v>
      </c>
      <c r="E4728" s="7" t="s">
        <v>1939</v>
      </c>
      <c r="F4728" s="7" t="s">
        <v>70</v>
      </c>
      <c r="G4728" s="7" t="s">
        <v>145</v>
      </c>
      <c r="H4728" s="7" t="s">
        <v>44308</v>
      </c>
      <c r="I4728" s="7" t="s">
        <v>50</v>
      </c>
      <c r="J4728" s="6">
        <v>45475</v>
      </c>
      <c r="K4728" s="7" t="s">
        <v>191</v>
      </c>
      <c r="L4728" s="7" t="s">
        <v>52</v>
      </c>
      <c r="M4728" s="7" t="s">
        <v>44309</v>
      </c>
      <c r="N4728" s="7" t="s">
        <v>37445</v>
      </c>
      <c r="O4728" s="7" t="s">
        <v>44310</v>
      </c>
      <c r="P4728" s="5">
        <v>54834</v>
      </c>
      <c r="Q4728" s="7" t="s">
        <v>1080</v>
      </c>
      <c r="R4728" s="34" t="s">
        <v>44311</v>
      </c>
      <c r="S4728" s="34" t="s">
        <v>44312</v>
      </c>
      <c r="T4728" s="7" t="s">
        <v>44313</v>
      </c>
      <c r="U4728" s="7">
        <f>1-203-610-8500</f>
        <v>-9312</v>
      </c>
      <c r="V4728" s="7">
        <v>2499999</v>
      </c>
      <c r="W4728" s="7" t="s">
        <v>60</v>
      </c>
      <c r="X4728" s="7">
        <v>2499999</v>
      </c>
      <c r="Y4728" s="7" t="s">
        <v>50</v>
      </c>
      <c r="Z4728" s="7">
        <v>1</v>
      </c>
      <c r="AA4728" s="7" t="s">
        <v>50</v>
      </c>
      <c r="AB4728" s="7" t="s">
        <v>50</v>
      </c>
      <c r="AC4728" s="7" t="s">
        <v>50</v>
      </c>
      <c r="AD4728" s="7" t="s">
        <v>50</v>
      </c>
      <c r="AE4728" s="7" t="s">
        <v>50</v>
      </c>
      <c r="AF4728" s="7" t="s">
        <v>50</v>
      </c>
      <c r="AG4728" s="7" t="s">
        <v>50</v>
      </c>
      <c r="AH4728" s="7">
        <v>2499999</v>
      </c>
      <c r="AI4728" s="7" t="s">
        <v>60</v>
      </c>
      <c r="AJ4728" s="7">
        <v>2499999</v>
      </c>
      <c r="AK4728" s="7" t="s">
        <v>6209</v>
      </c>
      <c r="AL4728" s="7" t="s">
        <v>50</v>
      </c>
      <c r="AM4728" s="7" t="s">
        <v>44314</v>
      </c>
      <c r="AN4728" s="7" t="s">
        <v>44315</v>
      </c>
      <c r="AO4728" s="7" t="s">
        <v>44316</v>
      </c>
      <c r="AP4728" s="22" t="s">
        <v>44317</v>
      </c>
      <c r="AQ4728" s="7" t="s">
        <v>50</v>
      </c>
      <c r="AR4728" s="7" t="s">
        <v>50</v>
      </c>
    </row>
    <row r="4729" spans="1:44" ht="15" thickBot="1">
      <c r="A4729" s="10" t="s">
        <v>44318</v>
      </c>
      <c r="B4729" s="13" t="s">
        <v>50</v>
      </c>
      <c r="C4729" s="12">
        <v>44562</v>
      </c>
      <c r="D4729" s="13" t="s">
        <v>45</v>
      </c>
      <c r="E4729" s="13" t="s">
        <v>46</v>
      </c>
      <c r="F4729" s="13" t="s">
        <v>70</v>
      </c>
      <c r="G4729" s="27" t="s">
        <v>54945</v>
      </c>
      <c r="H4729" s="13" t="s">
        <v>50</v>
      </c>
      <c r="I4729" s="13" t="s">
        <v>50</v>
      </c>
      <c r="J4729" s="12">
        <v>45482</v>
      </c>
      <c r="K4729" s="13" t="s">
        <v>50</v>
      </c>
      <c r="L4729" s="13" t="s">
        <v>178</v>
      </c>
      <c r="M4729" s="13" t="s">
        <v>44319</v>
      </c>
      <c r="N4729" s="13" t="s">
        <v>730</v>
      </c>
      <c r="O4729" s="13" t="s">
        <v>44320</v>
      </c>
      <c r="P4729" s="11">
        <v>54982</v>
      </c>
      <c r="Q4729" s="13" t="s">
        <v>616</v>
      </c>
      <c r="R4729" s="33" t="s">
        <v>44321</v>
      </c>
      <c r="S4729" s="33" t="s">
        <v>44322</v>
      </c>
      <c r="T4729" s="13" t="s">
        <v>50</v>
      </c>
      <c r="U4729" s="13" t="s">
        <v>50</v>
      </c>
      <c r="V4729" s="13">
        <v>5500000</v>
      </c>
      <c r="W4729" s="13" t="s">
        <v>60</v>
      </c>
      <c r="X4729" s="13">
        <v>5500000</v>
      </c>
      <c r="Y4729" s="13" t="s">
        <v>50</v>
      </c>
      <c r="Z4729" s="13">
        <v>3</v>
      </c>
      <c r="AA4729" s="13">
        <v>5500000</v>
      </c>
      <c r="AB4729" s="13" t="s">
        <v>60</v>
      </c>
      <c r="AC4729" s="13">
        <v>5500000</v>
      </c>
      <c r="AD4729" s="13" t="s">
        <v>178</v>
      </c>
      <c r="AE4729" s="13">
        <v>8000000</v>
      </c>
      <c r="AF4729" s="13" t="s">
        <v>60</v>
      </c>
      <c r="AG4729" s="13">
        <v>8000000</v>
      </c>
      <c r="AH4729" s="13">
        <v>8000000</v>
      </c>
      <c r="AI4729" s="13" t="s">
        <v>60</v>
      </c>
      <c r="AJ4729" s="13">
        <v>8000000</v>
      </c>
      <c r="AK4729" s="13" t="s">
        <v>29731</v>
      </c>
      <c r="AL4729" s="13" t="s">
        <v>50</v>
      </c>
      <c r="AM4729" s="13" t="s">
        <v>44323</v>
      </c>
      <c r="AN4729" s="13" t="s">
        <v>993</v>
      </c>
      <c r="AO4729" s="13" t="s">
        <v>44324</v>
      </c>
      <c r="AP4729" s="21" t="s">
        <v>44325</v>
      </c>
      <c r="AQ4729" s="13" t="s">
        <v>50</v>
      </c>
      <c r="AR4729" s="13" t="s">
        <v>50</v>
      </c>
    </row>
    <row r="4730" spans="1:44" ht="15" thickBot="1">
      <c r="A4730" s="4" t="s">
        <v>44326</v>
      </c>
      <c r="B4730" s="7" t="s">
        <v>50</v>
      </c>
      <c r="C4730" s="6">
        <v>42736</v>
      </c>
      <c r="D4730" s="7" t="s">
        <v>45</v>
      </c>
      <c r="E4730" s="7" t="s">
        <v>46</v>
      </c>
      <c r="F4730" s="7" t="s">
        <v>70</v>
      </c>
      <c r="G4730" s="27" t="s">
        <v>54945</v>
      </c>
      <c r="H4730" s="7" t="s">
        <v>50</v>
      </c>
      <c r="I4730" s="7" t="s">
        <v>50</v>
      </c>
      <c r="J4730" s="6">
        <v>45478</v>
      </c>
      <c r="K4730" s="7" t="s">
        <v>116</v>
      </c>
      <c r="L4730" s="7" t="s">
        <v>178</v>
      </c>
      <c r="M4730" s="7" t="s">
        <v>44327</v>
      </c>
      <c r="N4730" s="7" t="s">
        <v>44328</v>
      </c>
      <c r="O4730" s="7" t="s">
        <v>44329</v>
      </c>
      <c r="P4730" s="5">
        <v>55024</v>
      </c>
      <c r="Q4730" s="7" t="s">
        <v>360</v>
      </c>
      <c r="R4730" s="34" t="s">
        <v>44330</v>
      </c>
      <c r="S4730" s="34" t="s">
        <v>44331</v>
      </c>
      <c r="T4730" s="7" t="s">
        <v>44332</v>
      </c>
      <c r="U4730" s="7" t="s">
        <v>44333</v>
      </c>
      <c r="V4730" s="7">
        <v>2100000</v>
      </c>
      <c r="W4730" s="7" t="s">
        <v>209</v>
      </c>
      <c r="X4730" s="7">
        <v>2273467</v>
      </c>
      <c r="Y4730" s="7" t="s">
        <v>50</v>
      </c>
      <c r="Z4730" s="7">
        <v>2</v>
      </c>
      <c r="AA4730" s="7">
        <v>2100000</v>
      </c>
      <c r="AB4730" s="7" t="s">
        <v>209</v>
      </c>
      <c r="AC4730" s="7">
        <v>2273467</v>
      </c>
      <c r="AD4730" s="7" t="s">
        <v>178</v>
      </c>
      <c r="AE4730" s="7">
        <v>2100000</v>
      </c>
      <c r="AF4730" s="7" t="s">
        <v>209</v>
      </c>
      <c r="AG4730" s="7">
        <v>2273468</v>
      </c>
      <c r="AH4730" s="7">
        <v>2100000</v>
      </c>
      <c r="AI4730" s="7" t="s">
        <v>209</v>
      </c>
      <c r="AJ4730" s="7">
        <v>2273468</v>
      </c>
      <c r="AK4730" s="7" t="s">
        <v>50</v>
      </c>
      <c r="AL4730" s="7" t="s">
        <v>50</v>
      </c>
      <c r="AM4730" s="7" t="s">
        <v>44334</v>
      </c>
      <c r="AN4730" s="7" t="s">
        <v>253</v>
      </c>
      <c r="AO4730" s="7" t="s">
        <v>44335</v>
      </c>
      <c r="AP4730" s="22" t="s">
        <v>44336</v>
      </c>
      <c r="AQ4730" s="7" t="s">
        <v>50</v>
      </c>
      <c r="AR4730" s="7" t="s">
        <v>50</v>
      </c>
    </row>
    <row r="4731" spans="1:44" ht="15" thickBot="1">
      <c r="A4731" s="10" t="s">
        <v>44337</v>
      </c>
      <c r="B4731" s="13" t="s">
        <v>50</v>
      </c>
      <c r="C4731" s="12">
        <v>42401</v>
      </c>
      <c r="D4731" s="13" t="s">
        <v>45</v>
      </c>
      <c r="E4731" s="13" t="s">
        <v>46</v>
      </c>
      <c r="F4731" s="13" t="s">
        <v>70</v>
      </c>
      <c r="G4731" s="26" t="s">
        <v>54946</v>
      </c>
      <c r="H4731" s="13" t="s">
        <v>50</v>
      </c>
      <c r="I4731" s="13" t="s">
        <v>50</v>
      </c>
      <c r="J4731" s="12">
        <v>45481</v>
      </c>
      <c r="K4731" s="13" t="s">
        <v>50</v>
      </c>
      <c r="L4731" s="13" t="s">
        <v>52</v>
      </c>
      <c r="M4731" s="13" t="s">
        <v>3499</v>
      </c>
      <c r="N4731" s="13" t="s">
        <v>28796</v>
      </c>
      <c r="O4731" s="13" t="s">
        <v>44338</v>
      </c>
      <c r="P4731" s="11">
        <v>55086</v>
      </c>
      <c r="Q4731" s="13" t="s">
        <v>707</v>
      </c>
      <c r="R4731" s="33" t="s">
        <v>44339</v>
      </c>
      <c r="S4731" s="33" t="s">
        <v>44340</v>
      </c>
      <c r="T4731" s="13" t="s">
        <v>44341</v>
      </c>
      <c r="U4731" s="13" t="s">
        <v>44342</v>
      </c>
      <c r="V4731" s="13">
        <v>500000</v>
      </c>
      <c r="W4731" s="13" t="s">
        <v>1085</v>
      </c>
      <c r="X4731" s="13">
        <v>366714</v>
      </c>
      <c r="Y4731" s="13" t="s">
        <v>467</v>
      </c>
      <c r="Z4731" s="13">
        <v>10</v>
      </c>
      <c r="AA4731" s="13" t="s">
        <v>50</v>
      </c>
      <c r="AB4731" s="13" t="s">
        <v>50</v>
      </c>
      <c r="AC4731" s="13" t="s">
        <v>50</v>
      </c>
      <c r="AD4731" s="13" t="s">
        <v>467</v>
      </c>
      <c r="AE4731" s="13">
        <v>1250000</v>
      </c>
      <c r="AF4731" s="13" t="s">
        <v>60</v>
      </c>
      <c r="AG4731" s="13">
        <v>1250000</v>
      </c>
      <c r="AH4731" s="13">
        <v>2496743</v>
      </c>
      <c r="AI4731" s="13" t="s">
        <v>60</v>
      </c>
      <c r="AJ4731" s="13">
        <v>2496743</v>
      </c>
      <c r="AK4731" s="13" t="s">
        <v>44343</v>
      </c>
      <c r="AL4731" s="13" t="s">
        <v>50</v>
      </c>
      <c r="AM4731" s="13" t="s">
        <v>44344</v>
      </c>
      <c r="AN4731" s="13" t="s">
        <v>66</v>
      </c>
      <c r="AO4731" s="13" t="s">
        <v>44345</v>
      </c>
      <c r="AP4731" s="14" t="s">
        <v>44346</v>
      </c>
      <c r="AQ4731" s="13" t="s">
        <v>50</v>
      </c>
      <c r="AR4731" s="13" t="s">
        <v>50</v>
      </c>
    </row>
    <row r="4732" spans="1:44" ht="15" thickBot="1">
      <c r="A4732" s="4" t="s">
        <v>44347</v>
      </c>
      <c r="B4732" s="7" t="s">
        <v>50</v>
      </c>
      <c r="C4732" s="6">
        <v>43568</v>
      </c>
      <c r="D4732" s="7" t="s">
        <v>5540</v>
      </c>
      <c r="E4732" s="7" t="s">
        <v>46</v>
      </c>
      <c r="F4732" s="7" t="s">
        <v>70</v>
      </c>
      <c r="G4732" s="7" t="s">
        <v>87</v>
      </c>
      <c r="H4732" s="7" t="s">
        <v>50</v>
      </c>
      <c r="I4732" s="7" t="s">
        <v>50</v>
      </c>
      <c r="J4732" s="6">
        <v>45482</v>
      </c>
      <c r="K4732" s="7" t="s">
        <v>50</v>
      </c>
      <c r="L4732" s="7" t="s">
        <v>178</v>
      </c>
      <c r="M4732" s="7" t="s">
        <v>44348</v>
      </c>
      <c r="N4732" s="7" t="s">
        <v>5081</v>
      </c>
      <c r="O4732" s="7" t="s">
        <v>44349</v>
      </c>
      <c r="P4732" s="5">
        <v>55276</v>
      </c>
      <c r="Q4732" s="7" t="s">
        <v>1080</v>
      </c>
      <c r="R4732" s="34" t="s">
        <v>44350</v>
      </c>
      <c r="S4732" s="34" t="s">
        <v>44351</v>
      </c>
      <c r="T4732" s="7" t="s">
        <v>50</v>
      </c>
      <c r="U4732" s="7" t="s">
        <v>50</v>
      </c>
      <c r="V4732" s="7">
        <v>350000000</v>
      </c>
      <c r="W4732" s="7" t="s">
        <v>60</v>
      </c>
      <c r="X4732" s="7">
        <v>350000000</v>
      </c>
      <c r="Y4732" s="7" t="s">
        <v>50</v>
      </c>
      <c r="Z4732" s="7">
        <v>2</v>
      </c>
      <c r="AA4732" s="7">
        <v>350000000</v>
      </c>
      <c r="AB4732" s="7" t="s">
        <v>60</v>
      </c>
      <c r="AC4732" s="7">
        <v>350000000</v>
      </c>
      <c r="AD4732" s="7" t="s">
        <v>178</v>
      </c>
      <c r="AE4732" s="7">
        <v>360000000</v>
      </c>
      <c r="AF4732" s="7" t="s">
        <v>60</v>
      </c>
      <c r="AG4732" s="7">
        <v>360000000</v>
      </c>
      <c r="AH4732" s="7">
        <v>360000000</v>
      </c>
      <c r="AI4732" s="7" t="s">
        <v>60</v>
      </c>
      <c r="AJ4732" s="7">
        <v>360000000</v>
      </c>
      <c r="AK4732" s="7" t="s">
        <v>44352</v>
      </c>
      <c r="AL4732" s="7" t="s">
        <v>50</v>
      </c>
      <c r="AM4732" s="7" t="s">
        <v>44353</v>
      </c>
      <c r="AN4732" s="7" t="s">
        <v>253</v>
      </c>
      <c r="AO4732" s="7" t="s">
        <v>44354</v>
      </c>
      <c r="AP4732" s="22" t="s">
        <v>44355</v>
      </c>
      <c r="AQ4732" s="7" t="s">
        <v>50</v>
      </c>
      <c r="AR4732" s="7" t="s">
        <v>50</v>
      </c>
    </row>
    <row r="4733" spans="1:44" ht="15" thickBot="1">
      <c r="A4733" s="10" t="s">
        <v>44356</v>
      </c>
      <c r="B4733" s="13" t="s">
        <v>50</v>
      </c>
      <c r="C4733" s="12">
        <v>44562</v>
      </c>
      <c r="D4733" s="13" t="s">
        <v>45</v>
      </c>
      <c r="E4733" s="13" t="s">
        <v>46</v>
      </c>
      <c r="F4733" s="13" t="s">
        <v>70</v>
      </c>
      <c r="G4733" s="26" t="s">
        <v>54946</v>
      </c>
      <c r="H4733" s="13" t="s">
        <v>50</v>
      </c>
      <c r="I4733" s="13" t="s">
        <v>50</v>
      </c>
      <c r="J4733" s="12">
        <v>45479</v>
      </c>
      <c r="K4733" s="13" t="s">
        <v>50</v>
      </c>
      <c r="L4733" s="13" t="s">
        <v>467</v>
      </c>
      <c r="M4733" s="13" t="s">
        <v>50</v>
      </c>
      <c r="N4733" s="13" t="s">
        <v>75</v>
      </c>
      <c r="O4733" s="13" t="s">
        <v>44357</v>
      </c>
      <c r="P4733" s="11">
        <v>55335</v>
      </c>
      <c r="Q4733" s="13" t="s">
        <v>77</v>
      </c>
      <c r="R4733" s="33" t="s">
        <v>44358</v>
      </c>
      <c r="S4733" s="33" t="s">
        <v>44359</v>
      </c>
      <c r="T4733" s="13" t="s">
        <v>50</v>
      </c>
      <c r="U4733" s="13" t="s">
        <v>50</v>
      </c>
      <c r="V4733" s="13">
        <v>600000</v>
      </c>
      <c r="W4733" s="13" t="s">
        <v>60</v>
      </c>
      <c r="X4733" s="13">
        <v>600000</v>
      </c>
      <c r="Y4733" s="13" t="s">
        <v>467</v>
      </c>
      <c r="Z4733" s="13">
        <v>2</v>
      </c>
      <c r="AA4733" s="13">
        <v>600000</v>
      </c>
      <c r="AB4733" s="13" t="s">
        <v>60</v>
      </c>
      <c r="AC4733" s="13">
        <v>600000</v>
      </c>
      <c r="AD4733" s="13" t="s">
        <v>467</v>
      </c>
      <c r="AE4733" s="13">
        <v>990000</v>
      </c>
      <c r="AF4733" s="13" t="s">
        <v>60</v>
      </c>
      <c r="AG4733" s="13">
        <v>990000</v>
      </c>
      <c r="AH4733" s="13">
        <v>990000</v>
      </c>
      <c r="AI4733" s="13" t="s">
        <v>60</v>
      </c>
      <c r="AJ4733" s="13">
        <v>990000</v>
      </c>
      <c r="AK4733" s="13" t="s">
        <v>50</v>
      </c>
      <c r="AL4733" s="13" t="s">
        <v>50</v>
      </c>
      <c r="AM4733" s="13" t="s">
        <v>41396</v>
      </c>
      <c r="AN4733" s="13" t="s">
        <v>993</v>
      </c>
      <c r="AO4733" s="13" t="s">
        <v>44360</v>
      </c>
      <c r="AP4733" s="13" t="s">
        <v>50</v>
      </c>
      <c r="AQ4733" s="21" t="s">
        <v>44361</v>
      </c>
      <c r="AR4733" s="13" t="s">
        <v>50</v>
      </c>
    </row>
    <row r="4734" spans="1:44" ht="15" thickBot="1">
      <c r="A4734" s="4" t="s">
        <v>44362</v>
      </c>
      <c r="B4734" s="7" t="s">
        <v>50</v>
      </c>
      <c r="C4734" s="6">
        <v>17168</v>
      </c>
      <c r="D4734" s="7" t="s">
        <v>45</v>
      </c>
      <c r="E4734" s="7" t="s">
        <v>1939</v>
      </c>
      <c r="F4734" s="7" t="s">
        <v>70</v>
      </c>
      <c r="G4734" s="7" t="s">
        <v>176</v>
      </c>
      <c r="H4734" s="7" t="s">
        <v>12589</v>
      </c>
      <c r="I4734" s="7" t="s">
        <v>50</v>
      </c>
      <c r="J4734" s="6">
        <v>45475</v>
      </c>
      <c r="K4734" s="7" t="s">
        <v>50</v>
      </c>
      <c r="L4734" s="7" t="s">
        <v>52</v>
      </c>
      <c r="M4734" s="7" t="s">
        <v>44363</v>
      </c>
      <c r="N4734" s="7" t="s">
        <v>15158</v>
      </c>
      <c r="O4734" s="7" t="s">
        <v>44364</v>
      </c>
      <c r="P4734" s="5">
        <v>55369</v>
      </c>
      <c r="Q4734" s="7" t="s">
        <v>1116</v>
      </c>
      <c r="R4734" s="34" t="s">
        <v>44365</v>
      </c>
      <c r="S4734" s="34" t="s">
        <v>44366</v>
      </c>
      <c r="T4734" s="7" t="s">
        <v>50</v>
      </c>
      <c r="U4734" s="7" t="s">
        <v>44367</v>
      </c>
      <c r="V4734" s="7">
        <v>4000000</v>
      </c>
      <c r="W4734" s="7" t="s">
        <v>60</v>
      </c>
      <c r="X4734" s="7">
        <v>4000000</v>
      </c>
      <c r="Y4734" s="7" t="s">
        <v>50</v>
      </c>
      <c r="Z4734" s="7">
        <v>1</v>
      </c>
      <c r="AA4734" s="7" t="s">
        <v>50</v>
      </c>
      <c r="AB4734" s="7" t="s">
        <v>50</v>
      </c>
      <c r="AC4734" s="7" t="s">
        <v>50</v>
      </c>
      <c r="AD4734" s="7" t="s">
        <v>50</v>
      </c>
      <c r="AE4734" s="7" t="s">
        <v>50</v>
      </c>
      <c r="AF4734" s="7" t="s">
        <v>50</v>
      </c>
      <c r="AG4734" s="7" t="s">
        <v>50</v>
      </c>
      <c r="AH4734" s="7">
        <v>4000000</v>
      </c>
      <c r="AI4734" s="7" t="s">
        <v>60</v>
      </c>
      <c r="AJ4734" s="7">
        <v>4000000</v>
      </c>
      <c r="AK4734" s="7" t="s">
        <v>6209</v>
      </c>
      <c r="AL4734" s="7" t="s">
        <v>50</v>
      </c>
      <c r="AM4734" s="7" t="s">
        <v>44368</v>
      </c>
      <c r="AN4734" s="7" t="s">
        <v>66</v>
      </c>
      <c r="AO4734" s="7" t="s">
        <v>44369</v>
      </c>
      <c r="AP4734" s="8" t="s">
        <v>44370</v>
      </c>
      <c r="AQ4734" s="7" t="s">
        <v>50</v>
      </c>
      <c r="AR4734" s="7" t="s">
        <v>50</v>
      </c>
    </row>
    <row r="4735" spans="1:44" ht="15" thickBot="1">
      <c r="A4735" s="10" t="s">
        <v>44371</v>
      </c>
      <c r="B4735" s="13" t="s">
        <v>50</v>
      </c>
      <c r="C4735" s="13" t="s">
        <v>50</v>
      </c>
      <c r="D4735" s="13" t="s">
        <v>45</v>
      </c>
      <c r="E4735" s="13" t="s">
        <v>46</v>
      </c>
      <c r="F4735" s="13" t="s">
        <v>70</v>
      </c>
      <c r="G4735" s="26" t="s">
        <v>54946</v>
      </c>
      <c r="H4735" s="13" t="s">
        <v>50</v>
      </c>
      <c r="I4735" s="13" t="s">
        <v>50</v>
      </c>
      <c r="J4735" s="12">
        <v>45476</v>
      </c>
      <c r="K4735" s="13" t="s">
        <v>50</v>
      </c>
      <c r="L4735" s="13" t="s">
        <v>210</v>
      </c>
      <c r="M4735" s="13" t="s">
        <v>29766</v>
      </c>
      <c r="N4735" s="13" t="s">
        <v>22587</v>
      </c>
      <c r="O4735" s="13" t="s">
        <v>44372</v>
      </c>
      <c r="P4735" s="11">
        <v>56039</v>
      </c>
      <c r="Q4735" s="13" t="s">
        <v>1116</v>
      </c>
      <c r="R4735" s="33" t="s">
        <v>44373</v>
      </c>
      <c r="S4735" s="33" t="s">
        <v>44374</v>
      </c>
      <c r="T4735" s="13" t="s">
        <v>44375</v>
      </c>
      <c r="U4735" s="13" t="s">
        <v>44376</v>
      </c>
      <c r="V4735" s="13">
        <v>2000000</v>
      </c>
      <c r="W4735" s="13" t="s">
        <v>1085</v>
      </c>
      <c r="X4735" s="13">
        <v>1462335</v>
      </c>
      <c r="Y4735" s="13" t="s">
        <v>50</v>
      </c>
      <c r="Z4735" s="13">
        <v>1</v>
      </c>
      <c r="AA4735" s="13">
        <v>2000000</v>
      </c>
      <c r="AB4735" s="13" t="s">
        <v>1085</v>
      </c>
      <c r="AC4735" s="13">
        <v>1462335</v>
      </c>
      <c r="AD4735" s="13" t="s">
        <v>210</v>
      </c>
      <c r="AE4735" s="13">
        <v>2000000</v>
      </c>
      <c r="AF4735" s="13" t="s">
        <v>1085</v>
      </c>
      <c r="AG4735" s="13">
        <v>1462336</v>
      </c>
      <c r="AH4735" s="13">
        <v>2000000</v>
      </c>
      <c r="AI4735" s="13" t="s">
        <v>1085</v>
      </c>
      <c r="AJ4735" s="13">
        <v>1462336</v>
      </c>
      <c r="AK4735" s="13" t="s">
        <v>50</v>
      </c>
      <c r="AL4735" s="13" t="s">
        <v>50</v>
      </c>
      <c r="AM4735" s="13" t="s">
        <v>44377</v>
      </c>
      <c r="AN4735" s="13" t="s">
        <v>66</v>
      </c>
      <c r="AO4735" s="13" t="s">
        <v>50</v>
      </c>
      <c r="AP4735" s="13" t="s">
        <v>50</v>
      </c>
      <c r="AQ4735" s="21" t="s">
        <v>44378</v>
      </c>
      <c r="AR4735" s="13" t="s">
        <v>255</v>
      </c>
    </row>
    <row r="4736" spans="1:44" ht="15" thickBot="1">
      <c r="A4736" s="4" t="s">
        <v>44379</v>
      </c>
      <c r="B4736" s="7" t="s">
        <v>50</v>
      </c>
      <c r="C4736" s="6">
        <v>44562</v>
      </c>
      <c r="D4736" s="7" t="s">
        <v>45</v>
      </c>
      <c r="E4736" s="7" t="s">
        <v>46</v>
      </c>
      <c r="F4736" s="7" t="s">
        <v>70</v>
      </c>
      <c r="G4736" s="7" t="s">
        <v>50</v>
      </c>
      <c r="H4736" s="7" t="s">
        <v>50</v>
      </c>
      <c r="I4736" s="7" t="s">
        <v>50</v>
      </c>
      <c r="J4736" s="6">
        <v>45476</v>
      </c>
      <c r="K4736" s="7" t="s">
        <v>50</v>
      </c>
      <c r="L4736" s="7" t="s">
        <v>467</v>
      </c>
      <c r="M4736" s="7" t="s">
        <v>44380</v>
      </c>
      <c r="N4736" s="7" t="s">
        <v>44381</v>
      </c>
      <c r="O4736" s="7" t="s">
        <v>44382</v>
      </c>
      <c r="P4736" s="5">
        <v>56377</v>
      </c>
      <c r="Q4736" s="7" t="s">
        <v>245</v>
      </c>
      <c r="R4736" s="28" t="s">
        <v>44383</v>
      </c>
      <c r="S4736" s="31" t="s">
        <v>50</v>
      </c>
      <c r="T4736" s="7" t="s">
        <v>44384</v>
      </c>
      <c r="U4736" s="7" t="s">
        <v>50</v>
      </c>
      <c r="V4736" s="7">
        <v>200000000</v>
      </c>
      <c r="W4736" s="7" t="s">
        <v>1960</v>
      </c>
      <c r="X4736" s="7">
        <v>1237477</v>
      </c>
      <c r="Y4736" s="7" t="s">
        <v>467</v>
      </c>
      <c r="Z4736" s="7">
        <v>1</v>
      </c>
      <c r="AA4736" s="7">
        <v>200000000</v>
      </c>
      <c r="AB4736" s="7" t="s">
        <v>1960</v>
      </c>
      <c r="AC4736" s="7">
        <v>1237477</v>
      </c>
      <c r="AD4736" s="7" t="s">
        <v>467</v>
      </c>
      <c r="AE4736" s="7">
        <v>200000000</v>
      </c>
      <c r="AF4736" s="7" t="s">
        <v>1960</v>
      </c>
      <c r="AG4736" s="7">
        <v>1237478</v>
      </c>
      <c r="AH4736" s="7">
        <v>200000000</v>
      </c>
      <c r="AI4736" s="7" t="s">
        <v>1960</v>
      </c>
      <c r="AJ4736" s="7">
        <v>1237478</v>
      </c>
      <c r="AK4736" s="7" t="s">
        <v>34339</v>
      </c>
      <c r="AL4736" s="7" t="s">
        <v>50</v>
      </c>
      <c r="AM4736" s="7" t="s">
        <v>44385</v>
      </c>
      <c r="AN4736" s="7" t="s">
        <v>66</v>
      </c>
      <c r="AO4736" s="7" t="s">
        <v>44386</v>
      </c>
      <c r="AP4736" s="22" t="s">
        <v>44387</v>
      </c>
      <c r="AQ4736" s="7" t="s">
        <v>50</v>
      </c>
      <c r="AR4736" s="7" t="s">
        <v>50</v>
      </c>
    </row>
    <row r="4737" spans="1:44" ht="15" thickBot="1">
      <c r="A4737" s="10" t="s">
        <v>44388</v>
      </c>
      <c r="B4737" s="13" t="s">
        <v>50</v>
      </c>
      <c r="C4737" s="12">
        <v>44927</v>
      </c>
      <c r="D4737" s="13" t="s">
        <v>45</v>
      </c>
      <c r="E4737" s="13" t="s">
        <v>46</v>
      </c>
      <c r="F4737" s="13" t="s">
        <v>70</v>
      </c>
      <c r="G4737" s="13" t="s">
        <v>50</v>
      </c>
      <c r="H4737" s="13" t="s">
        <v>50</v>
      </c>
      <c r="I4737" s="13" t="s">
        <v>50</v>
      </c>
      <c r="J4737" s="12">
        <v>45476</v>
      </c>
      <c r="K4737" s="13" t="s">
        <v>50</v>
      </c>
      <c r="L4737" s="13" t="s">
        <v>467</v>
      </c>
      <c r="M4737" s="13" t="s">
        <v>36479</v>
      </c>
      <c r="N4737" s="13" t="s">
        <v>44389</v>
      </c>
      <c r="O4737" s="13" t="s">
        <v>44390</v>
      </c>
      <c r="P4737" s="11">
        <v>56378</v>
      </c>
      <c r="Q4737" s="13" t="s">
        <v>245</v>
      </c>
      <c r="R4737" s="33" t="s">
        <v>44391</v>
      </c>
      <c r="S4737" s="30" t="s">
        <v>50</v>
      </c>
      <c r="T4737" s="13" t="s">
        <v>44392</v>
      </c>
      <c r="U4737" s="13" t="s">
        <v>50</v>
      </c>
      <c r="V4737" s="13">
        <v>300000000</v>
      </c>
      <c r="W4737" s="13" t="s">
        <v>2946</v>
      </c>
      <c r="X4737" s="13">
        <v>215859</v>
      </c>
      <c r="Y4737" s="13" t="s">
        <v>467</v>
      </c>
      <c r="Z4737" s="13">
        <v>1</v>
      </c>
      <c r="AA4737" s="13">
        <v>300000000</v>
      </c>
      <c r="AB4737" s="13" t="s">
        <v>2946</v>
      </c>
      <c r="AC4737" s="13">
        <v>215859</v>
      </c>
      <c r="AD4737" s="13" t="s">
        <v>467</v>
      </c>
      <c r="AE4737" s="13">
        <v>300000000</v>
      </c>
      <c r="AF4737" s="13" t="s">
        <v>2946</v>
      </c>
      <c r="AG4737" s="13">
        <v>215859</v>
      </c>
      <c r="AH4737" s="13">
        <v>300000000</v>
      </c>
      <c r="AI4737" s="13" t="s">
        <v>2946</v>
      </c>
      <c r="AJ4737" s="13">
        <v>215859</v>
      </c>
      <c r="AK4737" s="13" t="s">
        <v>44393</v>
      </c>
      <c r="AL4737" s="13" t="s">
        <v>50</v>
      </c>
      <c r="AM4737" s="13" t="s">
        <v>44394</v>
      </c>
      <c r="AN4737" s="13" t="s">
        <v>66</v>
      </c>
      <c r="AO4737" s="13" t="s">
        <v>50</v>
      </c>
      <c r="AP4737" s="13" t="s">
        <v>50</v>
      </c>
      <c r="AQ4737" s="21" t="s">
        <v>44395</v>
      </c>
      <c r="AR4737" s="13" t="s">
        <v>255</v>
      </c>
    </row>
    <row r="4738" spans="1:44" ht="15" thickBot="1">
      <c r="A4738" s="4" t="s">
        <v>44396</v>
      </c>
      <c r="B4738" s="7" t="s">
        <v>50</v>
      </c>
      <c r="C4738" s="6">
        <v>44562</v>
      </c>
      <c r="D4738" s="7" t="s">
        <v>45</v>
      </c>
      <c r="E4738" s="7" t="s">
        <v>46</v>
      </c>
      <c r="F4738" s="7" t="s">
        <v>70</v>
      </c>
      <c r="G4738" s="27" t="s">
        <v>54945</v>
      </c>
      <c r="H4738" s="7" t="s">
        <v>50</v>
      </c>
      <c r="I4738" s="7" t="s">
        <v>50</v>
      </c>
      <c r="J4738" s="6">
        <v>45481</v>
      </c>
      <c r="K4738" s="7" t="s">
        <v>89</v>
      </c>
      <c r="L4738" s="7" t="s">
        <v>52</v>
      </c>
      <c r="M4738" s="7" t="s">
        <v>7522</v>
      </c>
      <c r="N4738" s="7" t="s">
        <v>1222</v>
      </c>
      <c r="O4738" s="7" t="s">
        <v>44397</v>
      </c>
      <c r="P4738" s="5">
        <v>56538</v>
      </c>
      <c r="Q4738" s="7" t="s">
        <v>707</v>
      </c>
      <c r="R4738" s="34" t="s">
        <v>44398</v>
      </c>
      <c r="S4738" s="34" t="s">
        <v>44399</v>
      </c>
      <c r="T4738" s="7" t="s">
        <v>44400</v>
      </c>
      <c r="U4738" s="7" t="s">
        <v>44401</v>
      </c>
      <c r="V4738" s="7">
        <v>500000</v>
      </c>
      <c r="W4738" s="7" t="s">
        <v>1085</v>
      </c>
      <c r="X4738" s="7">
        <v>366714</v>
      </c>
      <c r="Y4738" s="7" t="s">
        <v>467</v>
      </c>
      <c r="Z4738" s="7">
        <v>4</v>
      </c>
      <c r="AA4738" s="7">
        <v>2200000</v>
      </c>
      <c r="AB4738" s="7" t="s">
        <v>1085</v>
      </c>
      <c r="AC4738" s="7">
        <v>1628116</v>
      </c>
      <c r="AD4738" s="7" t="s">
        <v>1624</v>
      </c>
      <c r="AE4738" s="7">
        <v>2200000</v>
      </c>
      <c r="AF4738" s="7" t="s">
        <v>1085</v>
      </c>
      <c r="AG4738" s="7">
        <v>1628116</v>
      </c>
      <c r="AH4738" s="7">
        <v>2700000</v>
      </c>
      <c r="AI4738" s="7" t="s">
        <v>1085</v>
      </c>
      <c r="AJ4738" s="7">
        <v>1994831</v>
      </c>
      <c r="AK4738" s="7" t="s">
        <v>44402</v>
      </c>
      <c r="AL4738" s="7" t="s">
        <v>50</v>
      </c>
      <c r="AM4738" s="7" t="s">
        <v>44403</v>
      </c>
      <c r="AN4738" s="7" t="s">
        <v>66</v>
      </c>
      <c r="AO4738" s="7" t="s">
        <v>44400</v>
      </c>
      <c r="AP4738" s="8" t="s">
        <v>44404</v>
      </c>
      <c r="AQ4738" s="7" t="s">
        <v>50</v>
      </c>
      <c r="AR4738" s="7" t="s">
        <v>50</v>
      </c>
    </row>
    <row r="4739" spans="1:44" ht="15" thickBot="1">
      <c r="A4739" s="10" t="s">
        <v>44405</v>
      </c>
      <c r="B4739" s="13" t="s">
        <v>50</v>
      </c>
      <c r="C4739" s="12">
        <v>42005</v>
      </c>
      <c r="D4739" s="13" t="s">
        <v>45</v>
      </c>
      <c r="E4739" s="13" t="s">
        <v>46</v>
      </c>
      <c r="F4739" s="13" t="s">
        <v>70</v>
      </c>
      <c r="G4739" s="27" t="s">
        <v>54945</v>
      </c>
      <c r="H4739" s="13" t="s">
        <v>1998</v>
      </c>
      <c r="I4739" s="13" t="s">
        <v>50</v>
      </c>
      <c r="J4739" s="12">
        <v>45475</v>
      </c>
      <c r="K4739" s="13" t="s">
        <v>116</v>
      </c>
      <c r="L4739" s="13" t="s">
        <v>52</v>
      </c>
      <c r="M4739" s="13" t="s">
        <v>44406</v>
      </c>
      <c r="N4739" s="13" t="s">
        <v>44407</v>
      </c>
      <c r="O4739" s="13" t="s">
        <v>44408</v>
      </c>
      <c r="P4739" s="11">
        <v>56987</v>
      </c>
      <c r="Q4739" s="13" t="s">
        <v>1080</v>
      </c>
      <c r="R4739" s="33" t="s">
        <v>44409</v>
      </c>
      <c r="S4739" s="33" t="s">
        <v>44410</v>
      </c>
      <c r="T4739" s="13" t="s">
        <v>44411</v>
      </c>
      <c r="U4739" s="13" t="s">
        <v>44412</v>
      </c>
      <c r="V4739" s="13">
        <v>758734</v>
      </c>
      <c r="W4739" s="13" t="s">
        <v>60</v>
      </c>
      <c r="X4739" s="13">
        <v>758734</v>
      </c>
      <c r="Y4739" s="13" t="s">
        <v>50</v>
      </c>
      <c r="Z4739" s="13">
        <v>1</v>
      </c>
      <c r="AA4739" s="13" t="s">
        <v>50</v>
      </c>
      <c r="AB4739" s="13" t="s">
        <v>50</v>
      </c>
      <c r="AC4739" s="13" t="s">
        <v>50</v>
      </c>
      <c r="AD4739" s="13" t="s">
        <v>50</v>
      </c>
      <c r="AE4739" s="13" t="s">
        <v>50</v>
      </c>
      <c r="AF4739" s="13" t="s">
        <v>50</v>
      </c>
      <c r="AG4739" s="13" t="s">
        <v>50</v>
      </c>
      <c r="AH4739" s="13">
        <v>758734</v>
      </c>
      <c r="AI4739" s="13" t="s">
        <v>60</v>
      </c>
      <c r="AJ4739" s="13">
        <v>758734</v>
      </c>
      <c r="AK4739" s="13" t="s">
        <v>44413</v>
      </c>
      <c r="AL4739" s="13" t="s">
        <v>50</v>
      </c>
      <c r="AM4739" s="13" t="s">
        <v>50</v>
      </c>
      <c r="AN4739" s="13" t="s">
        <v>50</v>
      </c>
      <c r="AO4739" s="13" t="s">
        <v>50</v>
      </c>
      <c r="AP4739" s="13" t="s">
        <v>50</v>
      </c>
      <c r="AQ4739" s="13" t="s">
        <v>50</v>
      </c>
      <c r="AR4739" s="13" t="s">
        <v>1186</v>
      </c>
    </row>
    <row r="4740" spans="1:44" ht="15" thickBot="1">
      <c r="A4740" s="4" t="s">
        <v>44414</v>
      </c>
      <c r="B4740" s="7" t="s">
        <v>50</v>
      </c>
      <c r="C4740" s="6">
        <v>45292</v>
      </c>
      <c r="D4740" s="7" t="s">
        <v>45</v>
      </c>
      <c r="E4740" s="7" t="s">
        <v>50</v>
      </c>
      <c r="F4740" s="7" t="s">
        <v>70</v>
      </c>
      <c r="G4740" s="7" t="s">
        <v>50</v>
      </c>
      <c r="H4740" s="7" t="s">
        <v>50</v>
      </c>
      <c r="I4740" s="7" t="s">
        <v>50</v>
      </c>
      <c r="J4740" s="6">
        <v>45478</v>
      </c>
      <c r="K4740" s="7" t="s">
        <v>50</v>
      </c>
      <c r="L4740" s="7" t="s">
        <v>1624</v>
      </c>
      <c r="M4740" s="7" t="s">
        <v>44415</v>
      </c>
      <c r="N4740" s="7" t="s">
        <v>3461</v>
      </c>
      <c r="O4740" s="7" t="s">
        <v>44416</v>
      </c>
      <c r="P4740" s="5">
        <v>57239</v>
      </c>
      <c r="Q4740" s="7" t="s">
        <v>135</v>
      </c>
      <c r="R4740" s="34" t="s">
        <v>44417</v>
      </c>
      <c r="S4740" s="34" t="s">
        <v>44418</v>
      </c>
      <c r="T4740" s="7" t="s">
        <v>50</v>
      </c>
      <c r="U4740" s="7" t="s">
        <v>50</v>
      </c>
      <c r="V4740" s="7">
        <v>575000</v>
      </c>
      <c r="W4740" s="7" t="s">
        <v>139</v>
      </c>
      <c r="X4740" s="7">
        <v>735527</v>
      </c>
      <c r="Y4740" s="7" t="s">
        <v>467</v>
      </c>
      <c r="Z4740" s="7">
        <v>1</v>
      </c>
      <c r="AA4740" s="7">
        <v>575000</v>
      </c>
      <c r="AB4740" s="7" t="s">
        <v>139</v>
      </c>
      <c r="AC4740" s="7">
        <v>735527</v>
      </c>
      <c r="AD4740" s="7" t="s">
        <v>1624</v>
      </c>
      <c r="AE4740" s="7">
        <v>575000</v>
      </c>
      <c r="AF4740" s="7" t="s">
        <v>139</v>
      </c>
      <c r="AG4740" s="7">
        <v>735527</v>
      </c>
      <c r="AH4740" s="7">
        <v>575000</v>
      </c>
      <c r="AI4740" s="7" t="s">
        <v>139</v>
      </c>
      <c r="AJ4740" s="7">
        <v>735527</v>
      </c>
      <c r="AK4740" s="7" t="s">
        <v>44419</v>
      </c>
      <c r="AL4740" s="7" t="s">
        <v>50</v>
      </c>
      <c r="AM4740" s="7" t="s">
        <v>44420</v>
      </c>
      <c r="AN4740" s="7" t="s">
        <v>253</v>
      </c>
      <c r="AO4740" s="7" t="s">
        <v>44421</v>
      </c>
      <c r="AP4740" s="22" t="s">
        <v>44422</v>
      </c>
      <c r="AQ4740" s="7" t="s">
        <v>50</v>
      </c>
      <c r="AR4740" s="7" t="s">
        <v>50</v>
      </c>
    </row>
    <row r="4741" spans="1:44" ht="15" thickBot="1">
      <c r="A4741" s="10" t="s">
        <v>44423</v>
      </c>
      <c r="B4741" s="13" t="s">
        <v>50</v>
      </c>
      <c r="C4741" s="12">
        <v>35065</v>
      </c>
      <c r="D4741" s="13" t="s">
        <v>45</v>
      </c>
      <c r="E4741" s="13" t="s">
        <v>46</v>
      </c>
      <c r="F4741" s="13" t="s">
        <v>70</v>
      </c>
      <c r="G4741" s="13" t="s">
        <v>114</v>
      </c>
      <c r="H4741" s="13" t="s">
        <v>692</v>
      </c>
      <c r="I4741" s="13" t="s">
        <v>50</v>
      </c>
      <c r="J4741" s="12">
        <v>45475</v>
      </c>
      <c r="K4741" s="13" t="s">
        <v>191</v>
      </c>
      <c r="L4741" s="13" t="s">
        <v>52</v>
      </c>
      <c r="M4741" s="13" t="s">
        <v>44424</v>
      </c>
      <c r="N4741" s="13" t="s">
        <v>44425</v>
      </c>
      <c r="O4741" s="13" t="s">
        <v>44426</v>
      </c>
      <c r="P4741" s="11">
        <v>57366</v>
      </c>
      <c r="Q4741" s="13" t="s">
        <v>670</v>
      </c>
      <c r="R4741" s="33" t="s">
        <v>44427</v>
      </c>
      <c r="S4741" s="33" t="s">
        <v>44428</v>
      </c>
      <c r="T4741" s="13" t="s">
        <v>44429</v>
      </c>
      <c r="U4741" s="13" t="s">
        <v>44430</v>
      </c>
      <c r="V4741" s="13">
        <v>187500</v>
      </c>
      <c r="W4741" s="13" t="s">
        <v>60</v>
      </c>
      <c r="X4741" s="13">
        <v>187500</v>
      </c>
      <c r="Y4741" s="13" t="s">
        <v>50</v>
      </c>
      <c r="Z4741" s="13">
        <v>1</v>
      </c>
      <c r="AA4741" s="13" t="s">
        <v>50</v>
      </c>
      <c r="AB4741" s="13" t="s">
        <v>50</v>
      </c>
      <c r="AC4741" s="13" t="s">
        <v>50</v>
      </c>
      <c r="AD4741" s="13" t="s">
        <v>50</v>
      </c>
      <c r="AE4741" s="13" t="s">
        <v>50</v>
      </c>
      <c r="AF4741" s="13" t="s">
        <v>50</v>
      </c>
      <c r="AG4741" s="13" t="s">
        <v>50</v>
      </c>
      <c r="AH4741" s="13">
        <v>187500</v>
      </c>
      <c r="AI4741" s="13" t="s">
        <v>60</v>
      </c>
      <c r="AJ4741" s="13">
        <v>187500</v>
      </c>
      <c r="AK4741" s="13" t="s">
        <v>43827</v>
      </c>
      <c r="AL4741" s="13" t="s">
        <v>50</v>
      </c>
      <c r="AM4741" s="13" t="s">
        <v>44431</v>
      </c>
      <c r="AN4741" s="13" t="s">
        <v>66</v>
      </c>
      <c r="AO4741" s="13" t="s">
        <v>44432</v>
      </c>
      <c r="AP4741" s="21" t="s">
        <v>44433</v>
      </c>
      <c r="AQ4741" s="13" t="s">
        <v>50</v>
      </c>
      <c r="AR4741" s="13" t="s">
        <v>50</v>
      </c>
    </row>
    <row r="4742" spans="1:44" ht="15" thickBot="1">
      <c r="A4742" s="4" t="s">
        <v>44434</v>
      </c>
      <c r="B4742" s="7" t="s">
        <v>50</v>
      </c>
      <c r="C4742" s="6">
        <v>41729</v>
      </c>
      <c r="D4742" s="7" t="s">
        <v>45</v>
      </c>
      <c r="E4742" s="7" t="s">
        <v>46</v>
      </c>
      <c r="F4742" s="7" t="s">
        <v>70</v>
      </c>
      <c r="G4742" s="27" t="s">
        <v>54945</v>
      </c>
      <c r="H4742" s="7" t="s">
        <v>50</v>
      </c>
      <c r="I4742" s="7" t="s">
        <v>50</v>
      </c>
      <c r="J4742" s="6">
        <v>45482</v>
      </c>
      <c r="K4742" s="7" t="s">
        <v>116</v>
      </c>
      <c r="L4742" s="7" t="s">
        <v>131</v>
      </c>
      <c r="M4742" s="7" t="s">
        <v>44435</v>
      </c>
      <c r="N4742" s="7" t="s">
        <v>1626</v>
      </c>
      <c r="O4742" s="7" t="s">
        <v>44436</v>
      </c>
      <c r="P4742" s="5">
        <v>57408</v>
      </c>
      <c r="Q4742" s="7" t="s">
        <v>135</v>
      </c>
      <c r="R4742" s="34" t="s">
        <v>44437</v>
      </c>
      <c r="S4742" s="34" t="s">
        <v>44438</v>
      </c>
      <c r="T4742" s="7" t="s">
        <v>44439</v>
      </c>
      <c r="U4742" s="7">
        <v>41446322010</v>
      </c>
      <c r="V4742" s="7">
        <v>4000000</v>
      </c>
      <c r="W4742" s="7" t="s">
        <v>209</v>
      </c>
      <c r="X4742" s="7">
        <v>4326597</v>
      </c>
      <c r="Y4742" s="7" t="s">
        <v>154</v>
      </c>
      <c r="Z4742" s="7">
        <v>8</v>
      </c>
      <c r="AA4742" s="7">
        <v>6700000</v>
      </c>
      <c r="AB4742" s="7" t="s">
        <v>60</v>
      </c>
      <c r="AC4742" s="7">
        <v>6700000</v>
      </c>
      <c r="AD4742" s="7" t="s">
        <v>241</v>
      </c>
      <c r="AE4742" s="7">
        <v>8262508</v>
      </c>
      <c r="AF4742" s="7" t="s">
        <v>60</v>
      </c>
      <c r="AG4742" s="7">
        <v>8262508</v>
      </c>
      <c r="AH4742" s="7">
        <v>15520904</v>
      </c>
      <c r="AI4742" s="7" t="s">
        <v>60</v>
      </c>
      <c r="AJ4742" s="7">
        <v>15520904</v>
      </c>
      <c r="AK4742" s="7" t="s">
        <v>44440</v>
      </c>
      <c r="AL4742" s="7" t="s">
        <v>50</v>
      </c>
      <c r="AM4742" s="7" t="s">
        <v>44441</v>
      </c>
      <c r="AN4742" s="7" t="s">
        <v>66</v>
      </c>
      <c r="AO4742" s="7" t="s">
        <v>44442</v>
      </c>
      <c r="AP4742" s="22" t="s">
        <v>44443</v>
      </c>
      <c r="AQ4742" s="7" t="s">
        <v>50</v>
      </c>
      <c r="AR4742" s="7" t="s">
        <v>50</v>
      </c>
    </row>
    <row r="4743" spans="1:44" ht="15" thickBot="1">
      <c r="A4743" s="10" t="s">
        <v>44444</v>
      </c>
      <c r="B4743" s="13" t="s">
        <v>50</v>
      </c>
      <c r="C4743" s="12">
        <v>24473</v>
      </c>
      <c r="D4743" s="13" t="s">
        <v>45</v>
      </c>
      <c r="E4743" s="13" t="s">
        <v>46</v>
      </c>
      <c r="F4743" s="13" t="s">
        <v>70</v>
      </c>
      <c r="G4743" s="13" t="s">
        <v>114</v>
      </c>
      <c r="H4743" s="13" t="s">
        <v>5284</v>
      </c>
      <c r="I4743" s="13" t="s">
        <v>50</v>
      </c>
      <c r="J4743" s="12">
        <v>45475</v>
      </c>
      <c r="K4743" s="13" t="s">
        <v>191</v>
      </c>
      <c r="L4743" s="13" t="s">
        <v>52</v>
      </c>
      <c r="M4743" s="13" t="s">
        <v>44445</v>
      </c>
      <c r="N4743" s="13" t="s">
        <v>44446</v>
      </c>
      <c r="O4743" s="13" t="s">
        <v>44447</v>
      </c>
      <c r="P4743" s="11">
        <v>57559</v>
      </c>
      <c r="Q4743" s="13" t="s">
        <v>1116</v>
      </c>
      <c r="R4743" s="33" t="s">
        <v>44448</v>
      </c>
      <c r="S4743" s="33" t="s">
        <v>44449</v>
      </c>
      <c r="T4743" s="13" t="s">
        <v>44450</v>
      </c>
      <c r="U4743" s="13" t="s">
        <v>44451</v>
      </c>
      <c r="V4743" s="13">
        <v>2999000</v>
      </c>
      <c r="W4743" s="13" t="s">
        <v>60</v>
      </c>
      <c r="X4743" s="13">
        <v>2999000</v>
      </c>
      <c r="Y4743" s="13" t="s">
        <v>50</v>
      </c>
      <c r="Z4743" s="13">
        <v>1</v>
      </c>
      <c r="AA4743" s="13" t="s">
        <v>50</v>
      </c>
      <c r="AB4743" s="13" t="s">
        <v>50</v>
      </c>
      <c r="AC4743" s="13" t="s">
        <v>50</v>
      </c>
      <c r="AD4743" s="13" t="s">
        <v>50</v>
      </c>
      <c r="AE4743" s="13" t="s">
        <v>50</v>
      </c>
      <c r="AF4743" s="13" t="s">
        <v>50</v>
      </c>
      <c r="AG4743" s="13" t="s">
        <v>50</v>
      </c>
      <c r="AH4743" s="13">
        <v>2999000</v>
      </c>
      <c r="AI4743" s="13" t="s">
        <v>60</v>
      </c>
      <c r="AJ4743" s="13">
        <v>2999000</v>
      </c>
      <c r="AK4743" s="13" t="s">
        <v>6209</v>
      </c>
      <c r="AL4743" s="13" t="s">
        <v>50</v>
      </c>
      <c r="AM4743" s="13" t="s">
        <v>44452</v>
      </c>
      <c r="AN4743" s="13" t="s">
        <v>5485</v>
      </c>
      <c r="AO4743" s="13" t="s">
        <v>44453</v>
      </c>
      <c r="AP4743" s="13" t="s">
        <v>50</v>
      </c>
      <c r="AQ4743" s="21" t="s">
        <v>44454</v>
      </c>
      <c r="AR4743" s="13" t="s">
        <v>50</v>
      </c>
    </row>
    <row r="4744" spans="1:44" ht="15" thickBot="1">
      <c r="A4744" s="4" t="s">
        <v>44455</v>
      </c>
      <c r="B4744" s="7" t="s">
        <v>50</v>
      </c>
      <c r="C4744" s="6">
        <v>42736</v>
      </c>
      <c r="D4744" s="7" t="s">
        <v>45</v>
      </c>
      <c r="E4744" s="7" t="s">
        <v>46</v>
      </c>
      <c r="F4744" s="7" t="s">
        <v>70</v>
      </c>
      <c r="G4744" s="27" t="s">
        <v>54945</v>
      </c>
      <c r="H4744" s="7" t="s">
        <v>562</v>
      </c>
      <c r="I4744" s="7" t="s">
        <v>50</v>
      </c>
      <c r="J4744" s="6">
        <v>45481</v>
      </c>
      <c r="K4744" s="7" t="s">
        <v>116</v>
      </c>
      <c r="L4744" s="7" t="s">
        <v>467</v>
      </c>
      <c r="M4744" s="7" t="s">
        <v>44456</v>
      </c>
      <c r="N4744" s="7" t="s">
        <v>543</v>
      </c>
      <c r="O4744" s="7" t="s">
        <v>44457</v>
      </c>
      <c r="P4744" s="5">
        <v>57576</v>
      </c>
      <c r="Q4744" s="7" t="s">
        <v>545</v>
      </c>
      <c r="R4744" s="34" t="s">
        <v>44458</v>
      </c>
      <c r="S4744" s="34" t="s">
        <v>44459</v>
      </c>
      <c r="T4744" s="7" t="s">
        <v>44460</v>
      </c>
      <c r="U4744" s="7" t="s">
        <v>50</v>
      </c>
      <c r="V4744" s="7">
        <v>1500000</v>
      </c>
      <c r="W4744" s="7" t="s">
        <v>60</v>
      </c>
      <c r="X4744" s="7">
        <v>1500000</v>
      </c>
      <c r="Y4744" s="7" t="s">
        <v>467</v>
      </c>
      <c r="Z4744" s="7">
        <v>7</v>
      </c>
      <c r="AA4744" s="7">
        <v>1500000</v>
      </c>
      <c r="AB4744" s="7" t="s">
        <v>60</v>
      </c>
      <c r="AC4744" s="7">
        <v>1500000</v>
      </c>
      <c r="AD4744" s="7" t="s">
        <v>467</v>
      </c>
      <c r="AE4744" s="7">
        <v>3750000</v>
      </c>
      <c r="AF4744" s="7" t="s">
        <v>60</v>
      </c>
      <c r="AG4744" s="7">
        <v>3750000</v>
      </c>
      <c r="AH4744" s="7">
        <v>3913216</v>
      </c>
      <c r="AI4744" s="7" t="s">
        <v>60</v>
      </c>
      <c r="AJ4744" s="7">
        <v>3913216</v>
      </c>
      <c r="AK4744" s="7" t="s">
        <v>44461</v>
      </c>
      <c r="AL4744" s="7" t="s">
        <v>50</v>
      </c>
      <c r="AM4744" s="7" t="s">
        <v>44462</v>
      </c>
      <c r="AN4744" s="7" t="s">
        <v>66</v>
      </c>
      <c r="AO4744" s="7" t="s">
        <v>44463</v>
      </c>
      <c r="AP4744" s="8" t="s">
        <v>44464</v>
      </c>
      <c r="AQ4744" s="7" t="s">
        <v>50</v>
      </c>
      <c r="AR4744" s="7" t="s">
        <v>50</v>
      </c>
    </row>
    <row r="4745" spans="1:44" ht="15" thickBot="1">
      <c r="A4745" s="10" t="s">
        <v>44465</v>
      </c>
      <c r="B4745" s="13" t="s">
        <v>50</v>
      </c>
      <c r="C4745" s="12">
        <v>44562</v>
      </c>
      <c r="D4745" s="13" t="s">
        <v>45</v>
      </c>
      <c r="E4745" s="13" t="s">
        <v>46</v>
      </c>
      <c r="F4745" s="13" t="s">
        <v>70</v>
      </c>
      <c r="G4745" s="26" t="s">
        <v>54946</v>
      </c>
      <c r="H4745" s="13" t="s">
        <v>50</v>
      </c>
      <c r="I4745" s="13" t="s">
        <v>50</v>
      </c>
      <c r="J4745" s="12">
        <v>45476</v>
      </c>
      <c r="K4745" s="13" t="s">
        <v>50</v>
      </c>
      <c r="L4745" s="13" t="s">
        <v>241</v>
      </c>
      <c r="M4745" s="13" t="s">
        <v>44466</v>
      </c>
      <c r="N4745" s="13" t="s">
        <v>4607</v>
      </c>
      <c r="O4745" s="13" t="s">
        <v>44467</v>
      </c>
      <c r="P4745" s="11">
        <v>57802</v>
      </c>
      <c r="Q4745" s="13" t="s">
        <v>245</v>
      </c>
      <c r="R4745" s="30" t="s">
        <v>50</v>
      </c>
      <c r="S4745" s="30" t="s">
        <v>50</v>
      </c>
      <c r="T4745" s="13" t="s">
        <v>50</v>
      </c>
      <c r="U4745" s="13" t="s">
        <v>50</v>
      </c>
      <c r="V4745" s="13">
        <v>5000000</v>
      </c>
      <c r="W4745" s="13" t="s">
        <v>60</v>
      </c>
      <c r="X4745" s="13">
        <v>5000000</v>
      </c>
      <c r="Y4745" s="13" t="s">
        <v>154</v>
      </c>
      <c r="Z4745" s="13">
        <v>1</v>
      </c>
      <c r="AA4745" s="13">
        <v>5000000</v>
      </c>
      <c r="AB4745" s="13" t="s">
        <v>60</v>
      </c>
      <c r="AC4745" s="13">
        <v>5000000</v>
      </c>
      <c r="AD4745" s="13" t="s">
        <v>241</v>
      </c>
      <c r="AE4745" s="13">
        <v>5000000</v>
      </c>
      <c r="AF4745" s="13" t="s">
        <v>60</v>
      </c>
      <c r="AG4745" s="13">
        <v>5000000</v>
      </c>
      <c r="AH4745" s="13">
        <v>5000000</v>
      </c>
      <c r="AI4745" s="13" t="s">
        <v>60</v>
      </c>
      <c r="AJ4745" s="13">
        <v>5000000</v>
      </c>
      <c r="AK4745" s="13" t="s">
        <v>44468</v>
      </c>
      <c r="AL4745" s="13" t="s">
        <v>50</v>
      </c>
      <c r="AM4745" s="13" t="s">
        <v>50</v>
      </c>
      <c r="AN4745" s="13" t="s">
        <v>50</v>
      </c>
      <c r="AO4745" s="13" t="s">
        <v>50</v>
      </c>
      <c r="AP4745" s="13" t="s">
        <v>50</v>
      </c>
      <c r="AQ4745" s="13" t="s">
        <v>50</v>
      </c>
      <c r="AR4745" s="13" t="s">
        <v>1186</v>
      </c>
    </row>
    <row r="4746" spans="1:44" ht="15" thickBot="1">
      <c r="A4746" s="4" t="s">
        <v>44469</v>
      </c>
      <c r="B4746" s="7" t="s">
        <v>50</v>
      </c>
      <c r="C4746" s="6">
        <v>43831</v>
      </c>
      <c r="D4746" s="7" t="s">
        <v>45</v>
      </c>
      <c r="E4746" s="7" t="s">
        <v>46</v>
      </c>
      <c r="F4746" s="7" t="s">
        <v>70</v>
      </c>
      <c r="G4746" s="26" t="s">
        <v>54946</v>
      </c>
      <c r="H4746" s="7" t="s">
        <v>50</v>
      </c>
      <c r="I4746" s="7" t="s">
        <v>50</v>
      </c>
      <c r="J4746" s="6">
        <v>45482</v>
      </c>
      <c r="K4746" s="7" t="s">
        <v>116</v>
      </c>
      <c r="L4746" s="7" t="s">
        <v>178</v>
      </c>
      <c r="M4746" s="7" t="s">
        <v>44470</v>
      </c>
      <c r="N4746" s="7" t="s">
        <v>44471</v>
      </c>
      <c r="O4746" s="7" t="s">
        <v>44472</v>
      </c>
      <c r="P4746" s="5">
        <v>57983</v>
      </c>
      <c r="Q4746" s="7" t="s">
        <v>360</v>
      </c>
      <c r="R4746" s="34" t="s">
        <v>44473</v>
      </c>
      <c r="S4746" s="34" t="s">
        <v>44474</v>
      </c>
      <c r="T4746" s="7" t="s">
        <v>44475</v>
      </c>
      <c r="U4746" s="7" t="s">
        <v>44476</v>
      </c>
      <c r="V4746" s="7">
        <v>35000000</v>
      </c>
      <c r="W4746" s="7" t="s">
        <v>209</v>
      </c>
      <c r="X4746" s="7">
        <v>37857728</v>
      </c>
      <c r="Y4746" s="7" t="s">
        <v>50</v>
      </c>
      <c r="Z4746" s="7">
        <v>2</v>
      </c>
      <c r="AA4746" s="7">
        <v>35000000</v>
      </c>
      <c r="AB4746" s="7" t="s">
        <v>209</v>
      </c>
      <c r="AC4746" s="7">
        <v>37857728</v>
      </c>
      <c r="AD4746" s="7" t="s">
        <v>178</v>
      </c>
      <c r="AE4746" s="7">
        <v>39000000</v>
      </c>
      <c r="AF4746" s="7" t="s">
        <v>209</v>
      </c>
      <c r="AG4746" s="7">
        <v>42132347</v>
      </c>
      <c r="AH4746" s="7">
        <v>39000000</v>
      </c>
      <c r="AI4746" s="7" t="s">
        <v>209</v>
      </c>
      <c r="AJ4746" s="7">
        <v>42132347</v>
      </c>
      <c r="AK4746" s="7" t="s">
        <v>44477</v>
      </c>
      <c r="AL4746" s="7" t="s">
        <v>50</v>
      </c>
      <c r="AM4746" s="7" t="s">
        <v>44478</v>
      </c>
      <c r="AN4746" s="7" t="s">
        <v>66</v>
      </c>
      <c r="AO4746" s="7" t="s">
        <v>44479</v>
      </c>
      <c r="AP4746" s="8" t="s">
        <v>44480</v>
      </c>
      <c r="AQ4746" s="7" t="s">
        <v>50</v>
      </c>
      <c r="AR4746" s="7" t="s">
        <v>50</v>
      </c>
    </row>
    <row r="4747" spans="1:44" ht="15" thickBot="1">
      <c r="A4747" s="10" t="s">
        <v>44481</v>
      </c>
      <c r="B4747" s="13" t="s">
        <v>50</v>
      </c>
      <c r="C4747" s="12">
        <v>43831</v>
      </c>
      <c r="D4747" s="13" t="s">
        <v>45</v>
      </c>
      <c r="E4747" s="13" t="s">
        <v>46</v>
      </c>
      <c r="F4747" s="13" t="s">
        <v>70</v>
      </c>
      <c r="G4747" s="27" t="s">
        <v>54945</v>
      </c>
      <c r="H4747" s="13" t="s">
        <v>50</v>
      </c>
      <c r="I4747" s="13" t="s">
        <v>50</v>
      </c>
      <c r="J4747" s="12">
        <v>45482</v>
      </c>
      <c r="K4747" s="13" t="s">
        <v>50</v>
      </c>
      <c r="L4747" s="13" t="s">
        <v>1471</v>
      </c>
      <c r="M4747" s="13" t="s">
        <v>15718</v>
      </c>
      <c r="N4747" s="13" t="s">
        <v>5335</v>
      </c>
      <c r="O4747" s="13" t="s">
        <v>44482</v>
      </c>
      <c r="P4747" s="11">
        <v>58458</v>
      </c>
      <c r="Q4747" s="13" t="s">
        <v>1783</v>
      </c>
      <c r="R4747" s="33" t="s">
        <v>44483</v>
      </c>
      <c r="S4747" s="33" t="s">
        <v>44484</v>
      </c>
      <c r="T4747" s="13" t="s">
        <v>44485</v>
      </c>
      <c r="U4747" s="13" t="s">
        <v>50</v>
      </c>
      <c r="V4747" s="13" t="s">
        <v>50</v>
      </c>
      <c r="W4747" s="13" t="s">
        <v>50</v>
      </c>
      <c r="X4747" s="13" t="s">
        <v>50</v>
      </c>
      <c r="Y4747" s="13" t="s">
        <v>50</v>
      </c>
      <c r="Z4747" s="13">
        <v>3</v>
      </c>
      <c r="AA4747" s="13" t="s">
        <v>50</v>
      </c>
      <c r="AB4747" s="13" t="s">
        <v>50</v>
      </c>
      <c r="AC4747" s="13" t="s">
        <v>50</v>
      </c>
      <c r="AD4747" s="13" t="s">
        <v>1471</v>
      </c>
      <c r="AE4747" s="13">
        <v>1500000</v>
      </c>
      <c r="AF4747" s="13" t="s">
        <v>60</v>
      </c>
      <c r="AG4747" s="13">
        <v>1500000</v>
      </c>
      <c r="AH4747" s="13">
        <v>1500000</v>
      </c>
      <c r="AI4747" s="13" t="s">
        <v>60</v>
      </c>
      <c r="AJ4747" s="13">
        <v>1500000</v>
      </c>
      <c r="AK4747" s="13" t="s">
        <v>44486</v>
      </c>
      <c r="AL4747" s="13" t="s">
        <v>50</v>
      </c>
      <c r="AM4747" s="13" t="s">
        <v>44487</v>
      </c>
      <c r="AN4747" s="13" t="s">
        <v>993</v>
      </c>
      <c r="AO4747" s="13" t="s">
        <v>50</v>
      </c>
      <c r="AP4747" s="21" t="s">
        <v>44488</v>
      </c>
      <c r="AQ4747" s="13" t="s">
        <v>50</v>
      </c>
      <c r="AR4747" s="13" t="s">
        <v>255</v>
      </c>
    </row>
    <row r="4748" spans="1:44" ht="15" thickBot="1">
      <c r="A4748" s="4" t="s">
        <v>44489</v>
      </c>
      <c r="B4748" s="7" t="s">
        <v>50</v>
      </c>
      <c r="C4748" s="6">
        <v>45292</v>
      </c>
      <c r="D4748" s="7" t="s">
        <v>45</v>
      </c>
      <c r="E4748" s="7" t="s">
        <v>46</v>
      </c>
      <c r="F4748" s="7" t="s">
        <v>70</v>
      </c>
      <c r="G4748" s="7" t="s">
        <v>50</v>
      </c>
      <c r="H4748" s="7" t="s">
        <v>50</v>
      </c>
      <c r="I4748" s="7" t="s">
        <v>50</v>
      </c>
      <c r="J4748" s="6">
        <v>45474</v>
      </c>
      <c r="K4748" s="7" t="s">
        <v>50</v>
      </c>
      <c r="L4748" s="7" t="s">
        <v>467</v>
      </c>
      <c r="M4748" s="7" t="s">
        <v>50</v>
      </c>
      <c r="N4748" s="7" t="s">
        <v>44490</v>
      </c>
      <c r="O4748" s="7" t="s">
        <v>44491</v>
      </c>
      <c r="P4748" s="5">
        <v>59614</v>
      </c>
      <c r="Q4748" s="7" t="s">
        <v>166</v>
      </c>
      <c r="R4748" s="31" t="s">
        <v>50</v>
      </c>
      <c r="S4748" s="31" t="s">
        <v>50</v>
      </c>
      <c r="T4748" s="7" t="s">
        <v>50</v>
      </c>
      <c r="U4748" s="7" t="s">
        <v>44492</v>
      </c>
      <c r="V4748" s="7">
        <v>5000000</v>
      </c>
      <c r="W4748" s="7" t="s">
        <v>60</v>
      </c>
      <c r="X4748" s="7">
        <v>5000000</v>
      </c>
      <c r="Y4748" s="7" t="s">
        <v>467</v>
      </c>
      <c r="Z4748" s="7">
        <v>1</v>
      </c>
      <c r="AA4748" s="7">
        <v>5000000</v>
      </c>
      <c r="AB4748" s="7" t="s">
        <v>60</v>
      </c>
      <c r="AC4748" s="7">
        <v>5000000</v>
      </c>
      <c r="AD4748" s="7" t="s">
        <v>467</v>
      </c>
      <c r="AE4748" s="7">
        <v>5000000</v>
      </c>
      <c r="AF4748" s="7" t="s">
        <v>60</v>
      </c>
      <c r="AG4748" s="7">
        <v>5000000</v>
      </c>
      <c r="AH4748" s="7">
        <v>5000000</v>
      </c>
      <c r="AI4748" s="7" t="s">
        <v>60</v>
      </c>
      <c r="AJ4748" s="7">
        <v>5000000</v>
      </c>
      <c r="AK4748" s="7" t="s">
        <v>50</v>
      </c>
      <c r="AL4748" s="7" t="s">
        <v>50</v>
      </c>
      <c r="AM4748" s="7" t="s">
        <v>50</v>
      </c>
      <c r="AN4748" s="7" t="s">
        <v>50</v>
      </c>
      <c r="AO4748" s="7" t="s">
        <v>50</v>
      </c>
      <c r="AP4748" s="7" t="s">
        <v>50</v>
      </c>
      <c r="AQ4748" s="7" t="s">
        <v>50</v>
      </c>
      <c r="AR4748" s="7" t="s">
        <v>1186</v>
      </c>
    </row>
    <row r="4749" spans="1:44" ht="15" thickBot="1">
      <c r="A4749" s="10" t="s">
        <v>44493</v>
      </c>
      <c r="B4749" s="13" t="s">
        <v>50</v>
      </c>
      <c r="C4749" s="12">
        <v>45292</v>
      </c>
      <c r="D4749" s="13" t="s">
        <v>45</v>
      </c>
      <c r="E4749" s="13" t="s">
        <v>46</v>
      </c>
      <c r="F4749" s="13" t="s">
        <v>70</v>
      </c>
      <c r="G4749" s="13" t="s">
        <v>50</v>
      </c>
      <c r="H4749" s="13" t="s">
        <v>50</v>
      </c>
      <c r="I4749" s="13" t="s">
        <v>50</v>
      </c>
      <c r="J4749" s="12">
        <v>45474</v>
      </c>
      <c r="K4749" s="13" t="s">
        <v>50</v>
      </c>
      <c r="L4749" s="13" t="s">
        <v>467</v>
      </c>
      <c r="M4749" s="13" t="s">
        <v>50</v>
      </c>
      <c r="N4749" s="13" t="s">
        <v>1114</v>
      </c>
      <c r="O4749" s="13" t="s">
        <v>44494</v>
      </c>
      <c r="P4749" s="11">
        <v>60331</v>
      </c>
      <c r="Q4749" s="13" t="s">
        <v>1116</v>
      </c>
      <c r="R4749" s="30" t="s">
        <v>50</v>
      </c>
      <c r="S4749" s="30" t="s">
        <v>50</v>
      </c>
      <c r="T4749" s="13" t="s">
        <v>50</v>
      </c>
      <c r="U4749" s="13" t="s">
        <v>44495</v>
      </c>
      <c r="V4749" s="13">
        <v>7050000</v>
      </c>
      <c r="W4749" s="13" t="s">
        <v>60</v>
      </c>
      <c r="X4749" s="13">
        <v>7050000</v>
      </c>
      <c r="Y4749" s="13" t="s">
        <v>467</v>
      </c>
      <c r="Z4749" s="13">
        <v>1</v>
      </c>
      <c r="AA4749" s="13">
        <v>7050000</v>
      </c>
      <c r="AB4749" s="13" t="s">
        <v>60</v>
      </c>
      <c r="AC4749" s="13">
        <v>7050000</v>
      </c>
      <c r="AD4749" s="13" t="s">
        <v>467</v>
      </c>
      <c r="AE4749" s="13">
        <v>7050000</v>
      </c>
      <c r="AF4749" s="13" t="s">
        <v>60</v>
      </c>
      <c r="AG4749" s="13">
        <v>7050000</v>
      </c>
      <c r="AH4749" s="13">
        <v>7050000</v>
      </c>
      <c r="AI4749" s="13" t="s">
        <v>60</v>
      </c>
      <c r="AJ4749" s="13">
        <v>7050000</v>
      </c>
      <c r="AK4749" s="13" t="s">
        <v>50</v>
      </c>
      <c r="AL4749" s="13" t="s">
        <v>50</v>
      </c>
      <c r="AM4749" s="13" t="s">
        <v>44496</v>
      </c>
      <c r="AN4749" s="13" t="s">
        <v>4746</v>
      </c>
      <c r="AO4749" s="13" t="s">
        <v>50</v>
      </c>
      <c r="AP4749" s="13" t="s">
        <v>50</v>
      </c>
      <c r="AQ4749" s="21" t="s">
        <v>44497</v>
      </c>
      <c r="AR4749" s="13" t="s">
        <v>255</v>
      </c>
    </row>
    <row r="4750" spans="1:44" ht="15" thickBot="1">
      <c r="A4750" s="4" t="s">
        <v>44498</v>
      </c>
      <c r="B4750" s="7" t="s">
        <v>50</v>
      </c>
      <c r="C4750" s="6">
        <v>28126</v>
      </c>
      <c r="D4750" s="7" t="s">
        <v>45</v>
      </c>
      <c r="E4750" s="7" t="s">
        <v>1939</v>
      </c>
      <c r="F4750" s="7" t="s">
        <v>70</v>
      </c>
      <c r="G4750" s="7" t="s">
        <v>114</v>
      </c>
      <c r="H4750" s="7" t="s">
        <v>44499</v>
      </c>
      <c r="I4750" s="7" t="s">
        <v>50</v>
      </c>
      <c r="J4750" s="6">
        <v>45474</v>
      </c>
      <c r="K4750" s="7" t="s">
        <v>191</v>
      </c>
      <c r="L4750" s="7" t="s">
        <v>52</v>
      </c>
      <c r="M4750" s="7" t="s">
        <v>44500</v>
      </c>
      <c r="N4750" s="7" t="s">
        <v>44501</v>
      </c>
      <c r="O4750" s="7" t="s">
        <v>44502</v>
      </c>
      <c r="P4750" s="5">
        <v>60408</v>
      </c>
      <c r="Q4750" s="7" t="s">
        <v>683</v>
      </c>
      <c r="R4750" s="34" t="s">
        <v>44503</v>
      </c>
      <c r="S4750" s="34" t="s">
        <v>44504</v>
      </c>
      <c r="T4750" s="7" t="s">
        <v>44505</v>
      </c>
      <c r="U4750" s="7">
        <f>1-913-225-8900</f>
        <v>-10037</v>
      </c>
      <c r="V4750" s="7">
        <v>200000</v>
      </c>
      <c r="W4750" s="7" t="s">
        <v>60</v>
      </c>
      <c r="X4750" s="7">
        <v>200000</v>
      </c>
      <c r="Y4750" s="7" t="s">
        <v>50</v>
      </c>
      <c r="Z4750" s="7">
        <v>1</v>
      </c>
      <c r="AA4750" s="7" t="s">
        <v>50</v>
      </c>
      <c r="AB4750" s="7" t="s">
        <v>50</v>
      </c>
      <c r="AC4750" s="7" t="s">
        <v>50</v>
      </c>
      <c r="AD4750" s="7" t="s">
        <v>50</v>
      </c>
      <c r="AE4750" s="7" t="s">
        <v>50</v>
      </c>
      <c r="AF4750" s="7" t="s">
        <v>50</v>
      </c>
      <c r="AG4750" s="7" t="s">
        <v>50</v>
      </c>
      <c r="AH4750" s="7">
        <v>200000</v>
      </c>
      <c r="AI4750" s="7" t="s">
        <v>60</v>
      </c>
      <c r="AJ4750" s="7">
        <v>200000</v>
      </c>
      <c r="AK4750" s="7" t="s">
        <v>50</v>
      </c>
      <c r="AL4750" s="7" t="s">
        <v>50</v>
      </c>
      <c r="AM4750" s="7" t="s">
        <v>44506</v>
      </c>
      <c r="AN4750" s="7" t="s">
        <v>66</v>
      </c>
      <c r="AO4750" s="7" t="s">
        <v>44507</v>
      </c>
      <c r="AP4750" s="8" t="s">
        <v>44508</v>
      </c>
      <c r="AQ4750" s="7" t="s">
        <v>50</v>
      </c>
      <c r="AR4750" s="7" t="s">
        <v>50</v>
      </c>
    </row>
    <row r="4751" spans="1:44" ht="15" thickBot="1">
      <c r="A4751" s="10" t="s">
        <v>44509</v>
      </c>
      <c r="B4751" s="13" t="s">
        <v>50</v>
      </c>
      <c r="C4751" s="13" t="s">
        <v>44510</v>
      </c>
      <c r="D4751" s="13" t="s">
        <v>45</v>
      </c>
      <c r="E4751" s="13" t="s">
        <v>46</v>
      </c>
      <c r="F4751" s="13" t="s">
        <v>70</v>
      </c>
      <c r="G4751" s="13" t="s">
        <v>176</v>
      </c>
      <c r="H4751" s="13" t="s">
        <v>49</v>
      </c>
      <c r="I4751" s="13" t="s">
        <v>50</v>
      </c>
      <c r="J4751" s="12">
        <v>45475</v>
      </c>
      <c r="K4751" s="13" t="s">
        <v>161</v>
      </c>
      <c r="L4751" s="13" t="s">
        <v>52</v>
      </c>
      <c r="M4751" s="13" t="s">
        <v>44511</v>
      </c>
      <c r="N4751" s="13" t="s">
        <v>7350</v>
      </c>
      <c r="O4751" s="13" t="s">
        <v>44512</v>
      </c>
      <c r="P4751" s="11">
        <v>61048</v>
      </c>
      <c r="Q4751" s="13" t="s">
        <v>105</v>
      </c>
      <c r="R4751" s="33" t="s">
        <v>44513</v>
      </c>
      <c r="S4751" s="33" t="s">
        <v>44514</v>
      </c>
      <c r="T4751" s="13" t="s">
        <v>44515</v>
      </c>
      <c r="U4751" s="13" t="s">
        <v>44516</v>
      </c>
      <c r="V4751" s="13">
        <v>320000</v>
      </c>
      <c r="W4751" s="13" t="s">
        <v>60</v>
      </c>
      <c r="X4751" s="13">
        <v>320000</v>
      </c>
      <c r="Y4751" s="13" t="s">
        <v>50</v>
      </c>
      <c r="Z4751" s="13">
        <v>1</v>
      </c>
      <c r="AA4751" s="13" t="s">
        <v>50</v>
      </c>
      <c r="AB4751" s="13" t="s">
        <v>50</v>
      </c>
      <c r="AC4751" s="13" t="s">
        <v>50</v>
      </c>
      <c r="AD4751" s="13" t="s">
        <v>50</v>
      </c>
      <c r="AE4751" s="13" t="s">
        <v>50</v>
      </c>
      <c r="AF4751" s="13" t="s">
        <v>50</v>
      </c>
      <c r="AG4751" s="13" t="s">
        <v>50</v>
      </c>
      <c r="AH4751" s="13">
        <v>320000</v>
      </c>
      <c r="AI4751" s="13" t="s">
        <v>60</v>
      </c>
      <c r="AJ4751" s="13">
        <v>320000</v>
      </c>
      <c r="AK4751" s="13" t="s">
        <v>43827</v>
      </c>
      <c r="AL4751" s="13" t="s">
        <v>50</v>
      </c>
      <c r="AM4751" s="13" t="s">
        <v>44517</v>
      </c>
      <c r="AN4751" s="13" t="s">
        <v>4746</v>
      </c>
      <c r="AO4751" s="13" t="s">
        <v>44518</v>
      </c>
      <c r="AP4751" s="13" t="s">
        <v>50</v>
      </c>
      <c r="AQ4751" s="21" t="s">
        <v>44519</v>
      </c>
      <c r="AR4751" s="13" t="s">
        <v>50</v>
      </c>
    </row>
    <row r="4752" spans="1:44" ht="15" thickBot="1">
      <c r="A4752" s="4" t="s">
        <v>44520</v>
      </c>
      <c r="B4752" s="7" t="s">
        <v>50</v>
      </c>
      <c r="C4752" s="6">
        <v>44562</v>
      </c>
      <c r="D4752" s="7" t="s">
        <v>45</v>
      </c>
      <c r="E4752" s="7" t="s">
        <v>46</v>
      </c>
      <c r="F4752" s="7" t="s">
        <v>70</v>
      </c>
      <c r="G4752" s="26" t="s">
        <v>54946</v>
      </c>
      <c r="H4752" s="7" t="s">
        <v>50</v>
      </c>
      <c r="I4752" s="7" t="s">
        <v>50</v>
      </c>
      <c r="J4752" s="6">
        <v>45479</v>
      </c>
      <c r="K4752" s="7" t="s">
        <v>50</v>
      </c>
      <c r="L4752" s="7" t="s">
        <v>467</v>
      </c>
      <c r="M4752" s="7" t="s">
        <v>44521</v>
      </c>
      <c r="N4752" s="7" t="s">
        <v>543</v>
      </c>
      <c r="O4752" s="7" t="s">
        <v>44522</v>
      </c>
      <c r="P4752" s="5">
        <v>61384</v>
      </c>
      <c r="Q4752" s="7" t="s">
        <v>545</v>
      </c>
      <c r="R4752" s="34" t="s">
        <v>44523</v>
      </c>
      <c r="S4752" s="34" t="s">
        <v>44524</v>
      </c>
      <c r="T4752" s="7" t="s">
        <v>44525</v>
      </c>
      <c r="U4752" s="7" t="s">
        <v>50</v>
      </c>
      <c r="V4752" s="7">
        <v>500000</v>
      </c>
      <c r="W4752" s="7" t="s">
        <v>60</v>
      </c>
      <c r="X4752" s="7">
        <v>500000</v>
      </c>
      <c r="Y4752" s="7" t="s">
        <v>467</v>
      </c>
      <c r="Z4752" s="7">
        <v>7</v>
      </c>
      <c r="AA4752" s="7">
        <v>500000</v>
      </c>
      <c r="AB4752" s="7" t="s">
        <v>60</v>
      </c>
      <c r="AC4752" s="7">
        <v>500000</v>
      </c>
      <c r="AD4752" s="7" t="s">
        <v>467</v>
      </c>
      <c r="AE4752" s="7">
        <v>2200000</v>
      </c>
      <c r="AF4752" s="7" t="s">
        <v>60</v>
      </c>
      <c r="AG4752" s="7">
        <v>2200000</v>
      </c>
      <c r="AH4752" s="7">
        <v>2655000</v>
      </c>
      <c r="AI4752" s="7" t="s">
        <v>60</v>
      </c>
      <c r="AJ4752" s="7">
        <v>2655000</v>
      </c>
      <c r="AK4752" s="7" t="s">
        <v>44526</v>
      </c>
      <c r="AL4752" s="7" t="s">
        <v>50</v>
      </c>
      <c r="AM4752" s="7" t="s">
        <v>44527</v>
      </c>
      <c r="AN4752" s="7" t="s">
        <v>66</v>
      </c>
      <c r="AO4752" s="7" t="s">
        <v>44528</v>
      </c>
      <c r="AP4752" s="8" t="s">
        <v>44529</v>
      </c>
      <c r="AQ4752" s="7" t="s">
        <v>50</v>
      </c>
      <c r="AR4752" s="7" t="s">
        <v>50</v>
      </c>
    </row>
    <row r="4753" spans="1:44" ht="15" thickBot="1">
      <c r="A4753" s="10" t="s">
        <v>44530</v>
      </c>
      <c r="B4753" s="13" t="s">
        <v>50</v>
      </c>
      <c r="C4753" s="12">
        <v>39083</v>
      </c>
      <c r="D4753" s="13" t="s">
        <v>45</v>
      </c>
      <c r="E4753" s="13" t="s">
        <v>50</v>
      </c>
      <c r="F4753" s="13" t="s">
        <v>70</v>
      </c>
      <c r="G4753" s="27" t="s">
        <v>54945</v>
      </c>
      <c r="H4753" s="13" t="s">
        <v>50</v>
      </c>
      <c r="I4753" s="13" t="s">
        <v>50</v>
      </c>
      <c r="J4753" s="12">
        <v>45474</v>
      </c>
      <c r="K4753" s="13" t="s">
        <v>50</v>
      </c>
      <c r="L4753" s="13" t="s">
        <v>52</v>
      </c>
      <c r="M4753" s="13" t="s">
        <v>5917</v>
      </c>
      <c r="N4753" s="13" t="s">
        <v>44531</v>
      </c>
      <c r="O4753" s="13" t="s">
        <v>44532</v>
      </c>
      <c r="P4753" s="11">
        <v>62249</v>
      </c>
      <c r="Q4753" s="13" t="s">
        <v>6089</v>
      </c>
      <c r="R4753" s="33" t="s">
        <v>44533</v>
      </c>
      <c r="S4753" s="33" t="s">
        <v>44534</v>
      </c>
      <c r="T4753" s="13" t="s">
        <v>50</v>
      </c>
      <c r="U4753" s="13" t="s">
        <v>50</v>
      </c>
      <c r="V4753" s="13">
        <v>20700000</v>
      </c>
      <c r="W4753" s="13" t="s">
        <v>60</v>
      </c>
      <c r="X4753" s="13">
        <v>20700000</v>
      </c>
      <c r="Y4753" s="13" t="s">
        <v>50</v>
      </c>
      <c r="Z4753" s="13">
        <v>1</v>
      </c>
      <c r="AA4753" s="13" t="s">
        <v>50</v>
      </c>
      <c r="AB4753" s="13" t="s">
        <v>50</v>
      </c>
      <c r="AC4753" s="13" t="s">
        <v>50</v>
      </c>
      <c r="AD4753" s="13" t="s">
        <v>50</v>
      </c>
      <c r="AE4753" s="13" t="s">
        <v>50</v>
      </c>
      <c r="AF4753" s="13" t="s">
        <v>50</v>
      </c>
      <c r="AG4753" s="13" t="s">
        <v>50</v>
      </c>
      <c r="AH4753" s="13">
        <v>20700000</v>
      </c>
      <c r="AI4753" s="13" t="s">
        <v>60</v>
      </c>
      <c r="AJ4753" s="13">
        <v>20700000</v>
      </c>
      <c r="AK4753" s="13" t="s">
        <v>44154</v>
      </c>
      <c r="AL4753" s="13" t="s">
        <v>50</v>
      </c>
      <c r="AM4753" s="13" t="s">
        <v>44535</v>
      </c>
      <c r="AN4753" s="13" t="s">
        <v>5485</v>
      </c>
      <c r="AO4753" s="13" t="s">
        <v>44536</v>
      </c>
      <c r="AP4753" s="21" t="s">
        <v>44537</v>
      </c>
      <c r="AQ4753" s="13" t="s">
        <v>50</v>
      </c>
      <c r="AR4753" s="13" t="s">
        <v>50</v>
      </c>
    </row>
    <row r="4754" spans="1:44" ht="15" thickBot="1">
      <c r="A4754" s="4" t="s">
        <v>44538</v>
      </c>
      <c r="B4754" s="7" t="s">
        <v>50</v>
      </c>
      <c r="C4754" s="6">
        <v>42005</v>
      </c>
      <c r="D4754" s="7" t="s">
        <v>45</v>
      </c>
      <c r="E4754" s="7" t="s">
        <v>46</v>
      </c>
      <c r="F4754" s="7" t="s">
        <v>70</v>
      </c>
      <c r="G4754" s="7" t="s">
        <v>50</v>
      </c>
      <c r="H4754" s="7" t="s">
        <v>50</v>
      </c>
      <c r="I4754" s="7" t="s">
        <v>50</v>
      </c>
      <c r="J4754" s="6">
        <v>45477</v>
      </c>
      <c r="K4754" s="7" t="s">
        <v>50</v>
      </c>
      <c r="L4754" s="7" t="s">
        <v>178</v>
      </c>
      <c r="M4754" s="7" t="s">
        <v>44539</v>
      </c>
      <c r="N4754" s="7" t="s">
        <v>4607</v>
      </c>
      <c r="O4754" s="7" t="s">
        <v>44540</v>
      </c>
      <c r="P4754" s="5">
        <v>62422</v>
      </c>
      <c r="Q4754" s="7" t="s">
        <v>245</v>
      </c>
      <c r="R4754" s="34" t="s">
        <v>44541</v>
      </c>
      <c r="S4754" s="31" t="s">
        <v>50</v>
      </c>
      <c r="T4754" s="7" t="s">
        <v>50</v>
      </c>
      <c r="U4754" s="7" t="s">
        <v>50</v>
      </c>
      <c r="V4754" s="7">
        <v>5000000</v>
      </c>
      <c r="W4754" s="7" t="s">
        <v>2056</v>
      </c>
      <c r="X4754" s="7">
        <v>687616</v>
      </c>
      <c r="Y4754" s="7" t="s">
        <v>50</v>
      </c>
      <c r="Z4754" s="7">
        <v>1</v>
      </c>
      <c r="AA4754" s="7">
        <v>5000000</v>
      </c>
      <c r="AB4754" s="7" t="s">
        <v>2056</v>
      </c>
      <c r="AC4754" s="7">
        <v>687616</v>
      </c>
      <c r="AD4754" s="7" t="s">
        <v>178</v>
      </c>
      <c r="AE4754" s="7">
        <v>5000000</v>
      </c>
      <c r="AF4754" s="7" t="s">
        <v>2056</v>
      </c>
      <c r="AG4754" s="7">
        <v>687616</v>
      </c>
      <c r="AH4754" s="7">
        <v>5000000</v>
      </c>
      <c r="AI4754" s="7" t="s">
        <v>2056</v>
      </c>
      <c r="AJ4754" s="7">
        <v>687616</v>
      </c>
      <c r="AK4754" s="7" t="s">
        <v>44542</v>
      </c>
      <c r="AL4754" s="7" t="s">
        <v>50</v>
      </c>
      <c r="AM4754" s="7" t="s">
        <v>50</v>
      </c>
      <c r="AN4754" s="7" t="s">
        <v>50</v>
      </c>
      <c r="AO4754" s="7" t="s">
        <v>50</v>
      </c>
      <c r="AP4754" s="7" t="s">
        <v>50</v>
      </c>
      <c r="AQ4754" s="7" t="s">
        <v>50</v>
      </c>
      <c r="AR4754" s="7" t="s">
        <v>1186</v>
      </c>
    </row>
    <row r="4755" spans="1:44" ht="15" thickBot="1">
      <c r="A4755" s="10" t="s">
        <v>44543</v>
      </c>
      <c r="B4755" s="13">
        <v>570</v>
      </c>
      <c r="C4755" s="12">
        <v>38353</v>
      </c>
      <c r="D4755" s="13" t="s">
        <v>45</v>
      </c>
      <c r="E4755" s="13" t="s">
        <v>46</v>
      </c>
      <c r="F4755" s="13" t="s">
        <v>70</v>
      </c>
      <c r="G4755" s="26" t="s">
        <v>54946</v>
      </c>
      <c r="H4755" s="13" t="s">
        <v>50</v>
      </c>
      <c r="I4755" s="13" t="s">
        <v>50</v>
      </c>
      <c r="J4755" s="12">
        <v>45478</v>
      </c>
      <c r="K4755" s="13" t="s">
        <v>50</v>
      </c>
      <c r="L4755" s="13" t="s">
        <v>241</v>
      </c>
      <c r="M4755" s="13" t="s">
        <v>44544</v>
      </c>
      <c r="N4755" s="13" t="s">
        <v>6018</v>
      </c>
      <c r="O4755" s="13" t="s">
        <v>44545</v>
      </c>
      <c r="P4755" s="11">
        <v>62834</v>
      </c>
      <c r="Q4755" s="13" t="s">
        <v>245</v>
      </c>
      <c r="R4755" s="33" t="s">
        <v>44546</v>
      </c>
      <c r="S4755" s="30" t="s">
        <v>50</v>
      </c>
      <c r="T4755" s="13" t="s">
        <v>50</v>
      </c>
      <c r="U4755" s="13" t="s">
        <v>50</v>
      </c>
      <c r="V4755" s="13">
        <v>10000000</v>
      </c>
      <c r="W4755" s="13" t="s">
        <v>2056</v>
      </c>
      <c r="X4755" s="13">
        <v>1376140</v>
      </c>
      <c r="Y4755" s="13" t="s">
        <v>154</v>
      </c>
      <c r="Z4755" s="13">
        <v>2</v>
      </c>
      <c r="AA4755" s="13">
        <v>10000000</v>
      </c>
      <c r="AB4755" s="13" t="s">
        <v>2056</v>
      </c>
      <c r="AC4755" s="13">
        <v>1376140</v>
      </c>
      <c r="AD4755" s="13" t="s">
        <v>241</v>
      </c>
      <c r="AE4755" s="13">
        <v>8346140</v>
      </c>
      <c r="AF4755" s="13" t="s">
        <v>60</v>
      </c>
      <c r="AG4755" s="13">
        <v>8346140</v>
      </c>
      <c r="AH4755" s="13">
        <v>8346140</v>
      </c>
      <c r="AI4755" s="13" t="s">
        <v>60</v>
      </c>
      <c r="AJ4755" s="13">
        <v>8346140</v>
      </c>
      <c r="AK4755" s="13" t="s">
        <v>44547</v>
      </c>
      <c r="AL4755" s="13" t="s">
        <v>50</v>
      </c>
      <c r="AM4755" s="13" t="s">
        <v>44548</v>
      </c>
      <c r="AN4755" s="13" t="s">
        <v>993</v>
      </c>
      <c r="AO4755" s="13" t="s">
        <v>44549</v>
      </c>
      <c r="AP4755" s="13" t="s">
        <v>50</v>
      </c>
      <c r="AQ4755" s="21" t="s">
        <v>44550</v>
      </c>
      <c r="AR4755" s="13" t="s">
        <v>50</v>
      </c>
    </row>
    <row r="4756" spans="1:44" ht="15" thickBot="1">
      <c r="A4756" s="4" t="s">
        <v>44551</v>
      </c>
      <c r="B4756" s="7" t="s">
        <v>50</v>
      </c>
      <c r="C4756" s="6">
        <v>44927</v>
      </c>
      <c r="D4756" s="7" t="s">
        <v>45</v>
      </c>
      <c r="E4756" s="7" t="s">
        <v>46</v>
      </c>
      <c r="F4756" s="7" t="s">
        <v>70</v>
      </c>
      <c r="G4756" s="27" t="s">
        <v>54945</v>
      </c>
      <c r="H4756" s="7" t="s">
        <v>50</v>
      </c>
      <c r="I4756" s="7" t="s">
        <v>50</v>
      </c>
      <c r="J4756" s="6">
        <v>45474</v>
      </c>
      <c r="K4756" s="7" t="s">
        <v>50</v>
      </c>
      <c r="L4756" s="7" t="s">
        <v>467</v>
      </c>
      <c r="M4756" s="7" t="s">
        <v>50</v>
      </c>
      <c r="N4756" s="7" t="s">
        <v>44552</v>
      </c>
      <c r="O4756" s="7" t="s">
        <v>44553</v>
      </c>
      <c r="P4756" s="5">
        <v>63572</v>
      </c>
      <c r="Q4756" s="7" t="s">
        <v>1024</v>
      </c>
      <c r="R4756" s="34" t="s">
        <v>44554</v>
      </c>
      <c r="S4756" s="34" t="s">
        <v>44555</v>
      </c>
      <c r="T4756" s="7" t="s">
        <v>50</v>
      </c>
      <c r="U4756" s="7" t="s">
        <v>44556</v>
      </c>
      <c r="V4756" s="7">
        <v>7500000</v>
      </c>
      <c r="W4756" s="7" t="s">
        <v>60</v>
      </c>
      <c r="X4756" s="7">
        <v>7500000</v>
      </c>
      <c r="Y4756" s="7" t="s">
        <v>467</v>
      </c>
      <c r="Z4756" s="7">
        <v>1</v>
      </c>
      <c r="AA4756" s="7">
        <v>7500000</v>
      </c>
      <c r="AB4756" s="7" t="s">
        <v>60</v>
      </c>
      <c r="AC4756" s="7">
        <v>7500000</v>
      </c>
      <c r="AD4756" s="7" t="s">
        <v>467</v>
      </c>
      <c r="AE4756" s="7">
        <v>7500000</v>
      </c>
      <c r="AF4756" s="7" t="s">
        <v>60</v>
      </c>
      <c r="AG4756" s="7">
        <v>7500000</v>
      </c>
      <c r="AH4756" s="7">
        <v>7500000</v>
      </c>
      <c r="AI4756" s="7" t="s">
        <v>60</v>
      </c>
      <c r="AJ4756" s="7">
        <v>7500000</v>
      </c>
      <c r="AK4756" s="7" t="s">
        <v>50</v>
      </c>
      <c r="AL4756" s="7" t="s">
        <v>50</v>
      </c>
      <c r="AM4756" s="7" t="s">
        <v>44557</v>
      </c>
      <c r="AN4756" s="7" t="s">
        <v>66</v>
      </c>
      <c r="AO4756" s="7" t="s">
        <v>44558</v>
      </c>
      <c r="AP4756" s="22" t="s">
        <v>44559</v>
      </c>
      <c r="AQ4756" s="7" t="s">
        <v>50</v>
      </c>
      <c r="AR4756" s="7" t="s">
        <v>50</v>
      </c>
    </row>
    <row r="4757" spans="1:44" ht="15" thickBot="1">
      <c r="A4757" s="10" t="s">
        <v>44560</v>
      </c>
      <c r="B4757" s="13" t="s">
        <v>50</v>
      </c>
      <c r="C4757" s="12">
        <v>44814</v>
      </c>
      <c r="D4757" s="13" t="s">
        <v>45</v>
      </c>
      <c r="E4757" s="13" t="s">
        <v>46</v>
      </c>
      <c r="F4757" s="13" t="s">
        <v>70</v>
      </c>
      <c r="G4757" s="27" t="s">
        <v>54945</v>
      </c>
      <c r="H4757" s="13" t="s">
        <v>50</v>
      </c>
      <c r="I4757" s="13" t="s">
        <v>50</v>
      </c>
      <c r="J4757" s="12">
        <v>45481</v>
      </c>
      <c r="K4757" s="13" t="s">
        <v>50</v>
      </c>
      <c r="L4757" s="13" t="s">
        <v>210</v>
      </c>
      <c r="M4757" s="13" t="s">
        <v>44561</v>
      </c>
      <c r="N4757" s="13" t="s">
        <v>1381</v>
      </c>
      <c r="O4757" s="13" t="s">
        <v>44562</v>
      </c>
      <c r="P4757" s="11">
        <v>63586</v>
      </c>
      <c r="Q4757" s="13" t="s">
        <v>1024</v>
      </c>
      <c r="R4757" s="33" t="s">
        <v>44563</v>
      </c>
      <c r="S4757" s="30" t="s">
        <v>50</v>
      </c>
      <c r="T4757" s="13" t="s">
        <v>50</v>
      </c>
      <c r="U4757" s="13" t="s">
        <v>50</v>
      </c>
      <c r="V4757" s="13">
        <v>100000</v>
      </c>
      <c r="W4757" s="13" t="s">
        <v>60</v>
      </c>
      <c r="X4757" s="13">
        <v>100000</v>
      </c>
      <c r="Y4757" s="13" t="s">
        <v>50</v>
      </c>
      <c r="Z4757" s="13">
        <v>7</v>
      </c>
      <c r="AA4757" s="13">
        <v>100000</v>
      </c>
      <c r="AB4757" s="13" t="s">
        <v>60</v>
      </c>
      <c r="AC4757" s="13">
        <v>100000</v>
      </c>
      <c r="AD4757" s="13" t="s">
        <v>210</v>
      </c>
      <c r="AE4757" s="13">
        <v>6242500</v>
      </c>
      <c r="AF4757" s="13" t="s">
        <v>60</v>
      </c>
      <c r="AG4757" s="13">
        <v>6242500</v>
      </c>
      <c r="AH4757" s="13">
        <v>6242500</v>
      </c>
      <c r="AI4757" s="13" t="s">
        <v>60</v>
      </c>
      <c r="AJ4757" s="13">
        <v>6242500</v>
      </c>
      <c r="AK4757" s="13" t="s">
        <v>44564</v>
      </c>
      <c r="AL4757" s="13" t="s">
        <v>50</v>
      </c>
      <c r="AM4757" s="13" t="s">
        <v>44565</v>
      </c>
      <c r="AN4757" s="13" t="s">
        <v>993</v>
      </c>
      <c r="AO4757" s="13" t="s">
        <v>50</v>
      </c>
      <c r="AP4757" s="13" t="s">
        <v>50</v>
      </c>
      <c r="AQ4757" s="21" t="s">
        <v>44566</v>
      </c>
      <c r="AR4757" s="13" t="s">
        <v>255</v>
      </c>
    </row>
    <row r="4758" spans="1:44" ht="15" thickBot="1">
      <c r="A4758" s="4" t="s">
        <v>44567</v>
      </c>
      <c r="B4758" s="7" t="s">
        <v>50</v>
      </c>
      <c r="C4758" s="6">
        <v>22282</v>
      </c>
      <c r="D4758" s="7" t="s">
        <v>45</v>
      </c>
      <c r="E4758" s="7" t="s">
        <v>46</v>
      </c>
      <c r="F4758" s="7" t="s">
        <v>70</v>
      </c>
      <c r="G4758" s="7" t="s">
        <v>87</v>
      </c>
      <c r="H4758" s="7" t="s">
        <v>5091</v>
      </c>
      <c r="I4758" s="7" t="s">
        <v>50</v>
      </c>
      <c r="J4758" s="6">
        <v>45475</v>
      </c>
      <c r="K4758" s="7" t="s">
        <v>51</v>
      </c>
      <c r="L4758" s="7" t="s">
        <v>52</v>
      </c>
      <c r="M4758" s="7" t="s">
        <v>44568</v>
      </c>
      <c r="N4758" s="7" t="s">
        <v>18310</v>
      </c>
      <c r="O4758" s="7" t="s">
        <v>44569</v>
      </c>
      <c r="P4758" s="5">
        <v>63602</v>
      </c>
      <c r="Q4758" s="7" t="s">
        <v>1928</v>
      </c>
      <c r="R4758" s="34" t="s">
        <v>44570</v>
      </c>
      <c r="S4758" s="34" t="s">
        <v>44571</v>
      </c>
      <c r="T4758" s="7" t="s">
        <v>44572</v>
      </c>
      <c r="U4758" s="7" t="s">
        <v>44573</v>
      </c>
      <c r="V4758" s="7">
        <v>200000</v>
      </c>
      <c r="W4758" s="7" t="s">
        <v>60</v>
      </c>
      <c r="X4758" s="7">
        <v>200000</v>
      </c>
      <c r="Y4758" s="7" t="s">
        <v>50</v>
      </c>
      <c r="Z4758" s="7">
        <v>1</v>
      </c>
      <c r="AA4758" s="7" t="s">
        <v>50</v>
      </c>
      <c r="AB4758" s="7" t="s">
        <v>50</v>
      </c>
      <c r="AC4758" s="7" t="s">
        <v>50</v>
      </c>
      <c r="AD4758" s="7" t="s">
        <v>50</v>
      </c>
      <c r="AE4758" s="7" t="s">
        <v>50</v>
      </c>
      <c r="AF4758" s="7" t="s">
        <v>50</v>
      </c>
      <c r="AG4758" s="7" t="s">
        <v>50</v>
      </c>
      <c r="AH4758" s="7">
        <v>200000</v>
      </c>
      <c r="AI4758" s="7" t="s">
        <v>60</v>
      </c>
      <c r="AJ4758" s="7">
        <v>200000</v>
      </c>
      <c r="AK4758" s="7" t="s">
        <v>43827</v>
      </c>
      <c r="AL4758" s="7" t="s">
        <v>50</v>
      </c>
      <c r="AM4758" s="7" t="s">
        <v>44574</v>
      </c>
      <c r="AN4758" s="7" t="s">
        <v>993</v>
      </c>
      <c r="AO4758" s="7" t="s">
        <v>50</v>
      </c>
      <c r="AP4758" s="7" t="s">
        <v>50</v>
      </c>
      <c r="AQ4758" s="22" t="s">
        <v>44575</v>
      </c>
      <c r="AR4758" s="7" t="s">
        <v>255</v>
      </c>
    </row>
    <row r="4759" spans="1:44" ht="15" thickBot="1">
      <c r="A4759" s="10" t="s">
        <v>44576</v>
      </c>
      <c r="B4759" s="13" t="s">
        <v>50</v>
      </c>
      <c r="C4759" s="12">
        <v>44562</v>
      </c>
      <c r="D4759" s="13" t="s">
        <v>45</v>
      </c>
      <c r="E4759" s="13" t="s">
        <v>46</v>
      </c>
      <c r="F4759" s="13" t="s">
        <v>70</v>
      </c>
      <c r="G4759" s="13" t="s">
        <v>50</v>
      </c>
      <c r="H4759" s="13" t="s">
        <v>50</v>
      </c>
      <c r="I4759" s="13" t="s">
        <v>50</v>
      </c>
      <c r="J4759" s="12">
        <v>45475</v>
      </c>
      <c r="K4759" s="13" t="s">
        <v>50</v>
      </c>
      <c r="L4759" s="13" t="s">
        <v>467</v>
      </c>
      <c r="M4759" s="13" t="s">
        <v>50</v>
      </c>
      <c r="N4759" s="13" t="s">
        <v>75</v>
      </c>
      <c r="O4759" s="13" t="s">
        <v>44577</v>
      </c>
      <c r="P4759" s="11">
        <v>63889</v>
      </c>
      <c r="Q4759" s="13" t="s">
        <v>77</v>
      </c>
      <c r="R4759" s="30" t="s">
        <v>50</v>
      </c>
      <c r="S4759" s="30" t="s">
        <v>50</v>
      </c>
      <c r="T4759" s="13" t="s">
        <v>50</v>
      </c>
      <c r="U4759" s="13" t="s">
        <v>44578</v>
      </c>
      <c r="V4759" s="13">
        <v>2604998</v>
      </c>
      <c r="W4759" s="13" t="s">
        <v>60</v>
      </c>
      <c r="X4759" s="13">
        <v>2604998</v>
      </c>
      <c r="Y4759" s="13" t="s">
        <v>467</v>
      </c>
      <c r="Z4759" s="13">
        <v>1</v>
      </c>
      <c r="AA4759" s="13">
        <v>2604998</v>
      </c>
      <c r="AB4759" s="13" t="s">
        <v>60</v>
      </c>
      <c r="AC4759" s="13">
        <v>2604998</v>
      </c>
      <c r="AD4759" s="13" t="s">
        <v>467</v>
      </c>
      <c r="AE4759" s="13">
        <v>2604998</v>
      </c>
      <c r="AF4759" s="13" t="s">
        <v>60</v>
      </c>
      <c r="AG4759" s="13">
        <v>2604998</v>
      </c>
      <c r="AH4759" s="13">
        <v>2604998</v>
      </c>
      <c r="AI4759" s="13" t="s">
        <v>60</v>
      </c>
      <c r="AJ4759" s="13">
        <v>2604998</v>
      </c>
      <c r="AK4759" s="13" t="s">
        <v>50</v>
      </c>
      <c r="AL4759" s="13" t="s">
        <v>50</v>
      </c>
      <c r="AM4759" s="13" t="s">
        <v>44579</v>
      </c>
      <c r="AN4759" s="13" t="s">
        <v>66</v>
      </c>
      <c r="AO4759" s="13" t="s">
        <v>50</v>
      </c>
      <c r="AP4759" s="13" t="s">
        <v>50</v>
      </c>
      <c r="AQ4759" s="21" t="s">
        <v>44580</v>
      </c>
      <c r="AR4759" s="13" t="s">
        <v>255</v>
      </c>
    </row>
    <row r="4760" spans="1:44" ht="15" thickBot="1">
      <c r="A4760" s="4" t="s">
        <v>44581</v>
      </c>
      <c r="B4760" s="7" t="s">
        <v>50</v>
      </c>
      <c r="C4760" s="7" t="s">
        <v>50</v>
      </c>
      <c r="D4760" s="7" t="s">
        <v>45</v>
      </c>
      <c r="E4760" s="7" t="s">
        <v>50</v>
      </c>
      <c r="F4760" s="7" t="s">
        <v>70</v>
      </c>
      <c r="G4760" s="26" t="s">
        <v>54946</v>
      </c>
      <c r="H4760" s="7" t="s">
        <v>50</v>
      </c>
      <c r="I4760" s="7" t="s">
        <v>50</v>
      </c>
      <c r="J4760" s="6">
        <v>45478</v>
      </c>
      <c r="K4760" s="7" t="s">
        <v>50</v>
      </c>
      <c r="L4760" s="7" t="s">
        <v>52</v>
      </c>
      <c r="M4760" s="7" t="s">
        <v>44582</v>
      </c>
      <c r="N4760" s="7" t="s">
        <v>50</v>
      </c>
      <c r="O4760" s="7" t="s">
        <v>44583</v>
      </c>
      <c r="P4760" s="5">
        <v>64263</v>
      </c>
      <c r="Q4760" s="7" t="s">
        <v>50</v>
      </c>
      <c r="R4760" s="28" t="s">
        <v>44584</v>
      </c>
      <c r="S4760" s="34" t="s">
        <v>44585</v>
      </c>
      <c r="T4760" s="7" t="s">
        <v>50</v>
      </c>
      <c r="U4760" s="7" t="s">
        <v>50</v>
      </c>
      <c r="V4760" s="7">
        <v>5000000</v>
      </c>
      <c r="W4760" s="7" t="s">
        <v>209</v>
      </c>
      <c r="X4760" s="7">
        <v>5413018</v>
      </c>
      <c r="Y4760" s="7" t="s">
        <v>50</v>
      </c>
      <c r="Z4760" s="7">
        <v>1</v>
      </c>
      <c r="AA4760" s="7" t="s">
        <v>50</v>
      </c>
      <c r="AB4760" s="7" t="s">
        <v>50</v>
      </c>
      <c r="AC4760" s="7" t="s">
        <v>50</v>
      </c>
      <c r="AD4760" s="7" t="s">
        <v>50</v>
      </c>
      <c r="AE4760" s="7" t="s">
        <v>50</v>
      </c>
      <c r="AF4760" s="7" t="s">
        <v>50</v>
      </c>
      <c r="AG4760" s="7" t="s">
        <v>50</v>
      </c>
      <c r="AH4760" s="7">
        <v>5000000</v>
      </c>
      <c r="AI4760" s="7" t="s">
        <v>209</v>
      </c>
      <c r="AJ4760" s="7">
        <v>5413019</v>
      </c>
      <c r="AK4760" s="7" t="s">
        <v>44586</v>
      </c>
      <c r="AL4760" s="7" t="s">
        <v>50</v>
      </c>
      <c r="AM4760" s="7" t="s">
        <v>50</v>
      </c>
      <c r="AN4760" s="7" t="s">
        <v>50</v>
      </c>
      <c r="AO4760" s="7" t="s">
        <v>50</v>
      </c>
      <c r="AP4760" s="7" t="s">
        <v>50</v>
      </c>
      <c r="AQ4760" s="7" t="s">
        <v>50</v>
      </c>
      <c r="AR4760" s="7" t="s">
        <v>1186</v>
      </c>
    </row>
    <row r="4761" spans="1:44" ht="15" thickBot="1">
      <c r="A4761" s="10" t="s">
        <v>44587</v>
      </c>
      <c r="B4761" s="13" t="s">
        <v>50</v>
      </c>
      <c r="C4761" s="12">
        <v>45292</v>
      </c>
      <c r="D4761" s="13" t="s">
        <v>45</v>
      </c>
      <c r="E4761" s="13" t="s">
        <v>46</v>
      </c>
      <c r="F4761" s="13" t="s">
        <v>70</v>
      </c>
      <c r="G4761" s="13" t="s">
        <v>50</v>
      </c>
      <c r="H4761" s="13" t="s">
        <v>50</v>
      </c>
      <c r="I4761" s="13" t="s">
        <v>50</v>
      </c>
      <c r="J4761" s="12">
        <v>45476</v>
      </c>
      <c r="K4761" s="13" t="s">
        <v>50</v>
      </c>
      <c r="L4761" s="13" t="s">
        <v>467</v>
      </c>
      <c r="M4761" s="13" t="s">
        <v>50</v>
      </c>
      <c r="N4761" s="13" t="s">
        <v>44588</v>
      </c>
      <c r="O4761" s="13" t="s">
        <v>44589</v>
      </c>
      <c r="P4761" s="11">
        <v>64406</v>
      </c>
      <c r="Q4761" s="13" t="s">
        <v>1024</v>
      </c>
      <c r="R4761" s="30" t="s">
        <v>50</v>
      </c>
      <c r="S4761" s="30" t="s">
        <v>50</v>
      </c>
      <c r="T4761" s="13" t="s">
        <v>50</v>
      </c>
      <c r="U4761" s="13" t="s">
        <v>44590</v>
      </c>
      <c r="V4761" s="13">
        <v>535000</v>
      </c>
      <c r="W4761" s="13" t="s">
        <v>60</v>
      </c>
      <c r="X4761" s="13">
        <v>535000</v>
      </c>
      <c r="Y4761" s="13" t="s">
        <v>467</v>
      </c>
      <c r="Z4761" s="13">
        <v>2</v>
      </c>
      <c r="AA4761" s="13">
        <v>535000</v>
      </c>
      <c r="AB4761" s="13" t="s">
        <v>60</v>
      </c>
      <c r="AC4761" s="13">
        <v>535000</v>
      </c>
      <c r="AD4761" s="13" t="s">
        <v>467</v>
      </c>
      <c r="AE4761" s="13">
        <v>535000</v>
      </c>
      <c r="AF4761" s="13" t="s">
        <v>60</v>
      </c>
      <c r="AG4761" s="13">
        <v>535000</v>
      </c>
      <c r="AH4761" s="13">
        <v>535000</v>
      </c>
      <c r="AI4761" s="13" t="s">
        <v>60</v>
      </c>
      <c r="AJ4761" s="13">
        <v>535000</v>
      </c>
      <c r="AK4761" s="13" t="s">
        <v>50</v>
      </c>
      <c r="AL4761" s="13" t="s">
        <v>50</v>
      </c>
      <c r="AM4761" s="13" t="s">
        <v>50</v>
      </c>
      <c r="AN4761" s="13" t="s">
        <v>50</v>
      </c>
      <c r="AO4761" s="13" t="s">
        <v>50</v>
      </c>
      <c r="AP4761" s="13" t="s">
        <v>50</v>
      </c>
      <c r="AQ4761" s="13" t="s">
        <v>50</v>
      </c>
      <c r="AR4761" s="13" t="s">
        <v>1186</v>
      </c>
    </row>
    <row r="4762" spans="1:44" ht="15" thickBot="1">
      <c r="A4762" s="4" t="s">
        <v>44591</v>
      </c>
      <c r="B4762" s="7" t="s">
        <v>50</v>
      </c>
      <c r="C4762" s="6">
        <v>44562</v>
      </c>
      <c r="D4762" s="7" t="s">
        <v>45</v>
      </c>
      <c r="E4762" s="7" t="s">
        <v>46</v>
      </c>
      <c r="F4762" s="7" t="s">
        <v>70</v>
      </c>
      <c r="G4762" s="27" t="s">
        <v>54945</v>
      </c>
      <c r="H4762" s="7" t="s">
        <v>50</v>
      </c>
      <c r="I4762" s="7" t="s">
        <v>50</v>
      </c>
      <c r="J4762" s="6">
        <v>45475</v>
      </c>
      <c r="K4762" s="7" t="s">
        <v>50</v>
      </c>
      <c r="L4762" s="7" t="s">
        <v>467</v>
      </c>
      <c r="M4762" s="7" t="s">
        <v>9698</v>
      </c>
      <c r="N4762" s="7" t="s">
        <v>44592</v>
      </c>
      <c r="O4762" s="7" t="s">
        <v>44593</v>
      </c>
      <c r="P4762" s="5">
        <v>64836</v>
      </c>
      <c r="Q4762" s="7" t="s">
        <v>683</v>
      </c>
      <c r="R4762" s="34" t="s">
        <v>44594</v>
      </c>
      <c r="S4762" s="31" t="s">
        <v>50</v>
      </c>
      <c r="T4762" s="7" t="s">
        <v>50</v>
      </c>
      <c r="U4762" s="7" t="s">
        <v>50</v>
      </c>
      <c r="V4762" s="7">
        <v>25000</v>
      </c>
      <c r="W4762" s="7" t="s">
        <v>60</v>
      </c>
      <c r="X4762" s="7">
        <v>25000</v>
      </c>
      <c r="Y4762" s="7" t="s">
        <v>467</v>
      </c>
      <c r="Z4762" s="7">
        <v>2</v>
      </c>
      <c r="AA4762" s="7">
        <v>25000</v>
      </c>
      <c r="AB4762" s="7" t="s">
        <v>60</v>
      </c>
      <c r="AC4762" s="7">
        <v>25000</v>
      </c>
      <c r="AD4762" s="7" t="s">
        <v>467</v>
      </c>
      <c r="AE4762" s="7">
        <v>775000</v>
      </c>
      <c r="AF4762" s="7" t="s">
        <v>60</v>
      </c>
      <c r="AG4762" s="7">
        <v>775000</v>
      </c>
      <c r="AH4762" s="7">
        <v>775000</v>
      </c>
      <c r="AI4762" s="7" t="s">
        <v>60</v>
      </c>
      <c r="AJ4762" s="7">
        <v>775000</v>
      </c>
      <c r="AK4762" s="7" t="s">
        <v>44595</v>
      </c>
      <c r="AL4762" s="7" t="s">
        <v>50</v>
      </c>
      <c r="AM4762" s="7" t="s">
        <v>44596</v>
      </c>
      <c r="AN4762" s="7" t="s">
        <v>66</v>
      </c>
      <c r="AO4762" s="7" t="s">
        <v>44597</v>
      </c>
      <c r="AP4762" s="8" t="s">
        <v>44598</v>
      </c>
      <c r="AQ4762" s="7" t="s">
        <v>50</v>
      </c>
      <c r="AR4762" s="7" t="s">
        <v>50</v>
      </c>
    </row>
    <row r="4763" spans="1:44" ht="15" thickBot="1">
      <c r="A4763" s="10" t="s">
        <v>44599</v>
      </c>
      <c r="B4763" s="13" t="s">
        <v>50</v>
      </c>
      <c r="C4763" s="12">
        <v>43795</v>
      </c>
      <c r="D4763" s="13" t="s">
        <v>45</v>
      </c>
      <c r="E4763" s="13" t="s">
        <v>46</v>
      </c>
      <c r="F4763" s="13" t="s">
        <v>70</v>
      </c>
      <c r="G4763" s="27" t="s">
        <v>54945</v>
      </c>
      <c r="H4763" s="13" t="s">
        <v>50</v>
      </c>
      <c r="I4763" s="13" t="s">
        <v>50</v>
      </c>
      <c r="J4763" s="12">
        <v>45482</v>
      </c>
      <c r="K4763" s="13" t="s">
        <v>89</v>
      </c>
      <c r="L4763" s="13" t="s">
        <v>178</v>
      </c>
      <c r="M4763" s="13" t="s">
        <v>2400</v>
      </c>
      <c r="N4763" s="13" t="s">
        <v>75</v>
      </c>
      <c r="O4763" s="13" t="s">
        <v>44600</v>
      </c>
      <c r="P4763" s="11">
        <v>65101</v>
      </c>
      <c r="Q4763" s="13" t="s">
        <v>77</v>
      </c>
      <c r="R4763" s="29" t="s">
        <v>44601</v>
      </c>
      <c r="S4763" s="33" t="s">
        <v>44602</v>
      </c>
      <c r="T4763" s="13" t="s">
        <v>44603</v>
      </c>
      <c r="U4763" s="13" t="s">
        <v>50</v>
      </c>
      <c r="V4763" s="13">
        <v>1100000</v>
      </c>
      <c r="W4763" s="13" t="s">
        <v>60</v>
      </c>
      <c r="X4763" s="13">
        <v>1100000</v>
      </c>
      <c r="Y4763" s="13" t="s">
        <v>50</v>
      </c>
      <c r="Z4763" s="13">
        <v>4</v>
      </c>
      <c r="AA4763" s="13">
        <v>1100000</v>
      </c>
      <c r="AB4763" s="13" t="s">
        <v>60</v>
      </c>
      <c r="AC4763" s="13">
        <v>1100000</v>
      </c>
      <c r="AD4763" s="13" t="s">
        <v>178</v>
      </c>
      <c r="AE4763" s="13">
        <v>2300000</v>
      </c>
      <c r="AF4763" s="13" t="s">
        <v>60</v>
      </c>
      <c r="AG4763" s="13">
        <v>2300000</v>
      </c>
      <c r="AH4763" s="13">
        <v>2300000</v>
      </c>
      <c r="AI4763" s="13" t="s">
        <v>60</v>
      </c>
      <c r="AJ4763" s="13">
        <v>2300000</v>
      </c>
      <c r="AK4763" s="13" t="s">
        <v>44604</v>
      </c>
      <c r="AL4763" s="13" t="s">
        <v>50</v>
      </c>
      <c r="AM4763" s="13" t="s">
        <v>44605</v>
      </c>
      <c r="AN4763" s="13" t="s">
        <v>66</v>
      </c>
      <c r="AO4763" s="13" t="s">
        <v>44606</v>
      </c>
      <c r="AP4763" s="14" t="s">
        <v>44607</v>
      </c>
      <c r="AQ4763" s="13" t="s">
        <v>50</v>
      </c>
      <c r="AR4763" s="13" t="s">
        <v>50</v>
      </c>
    </row>
    <row r="4764" spans="1:44" ht="15" thickBot="1">
      <c r="A4764" s="4" t="s">
        <v>44608</v>
      </c>
      <c r="B4764" s="7" t="s">
        <v>50</v>
      </c>
      <c r="C4764" s="6">
        <v>43132</v>
      </c>
      <c r="D4764" s="7" t="s">
        <v>45</v>
      </c>
      <c r="E4764" s="7" t="s">
        <v>46</v>
      </c>
      <c r="F4764" s="7" t="s">
        <v>70</v>
      </c>
      <c r="G4764" s="26" t="s">
        <v>54946</v>
      </c>
      <c r="H4764" s="7" t="s">
        <v>3887</v>
      </c>
      <c r="I4764" s="7" t="s">
        <v>50</v>
      </c>
      <c r="J4764" s="6">
        <v>45481</v>
      </c>
      <c r="K4764" s="7" t="s">
        <v>116</v>
      </c>
      <c r="L4764" s="7" t="s">
        <v>52</v>
      </c>
      <c r="M4764" s="7" t="s">
        <v>44609</v>
      </c>
      <c r="N4764" s="7" t="s">
        <v>1222</v>
      </c>
      <c r="O4764" s="7" t="s">
        <v>44610</v>
      </c>
      <c r="P4764" s="5">
        <v>65398</v>
      </c>
      <c r="Q4764" s="7" t="s">
        <v>707</v>
      </c>
      <c r="R4764" s="34" t="s">
        <v>44611</v>
      </c>
      <c r="S4764" s="34" t="s">
        <v>44612</v>
      </c>
      <c r="T4764" s="7" t="s">
        <v>44613</v>
      </c>
      <c r="U4764" s="7" t="s">
        <v>50</v>
      </c>
      <c r="V4764" s="7">
        <v>500000</v>
      </c>
      <c r="W4764" s="7" t="s">
        <v>1085</v>
      </c>
      <c r="X4764" s="7">
        <v>366714</v>
      </c>
      <c r="Y4764" s="7" t="s">
        <v>467</v>
      </c>
      <c r="Z4764" s="7">
        <v>5</v>
      </c>
      <c r="AA4764" s="7">
        <v>1400000</v>
      </c>
      <c r="AB4764" s="7" t="s">
        <v>60</v>
      </c>
      <c r="AC4764" s="7">
        <v>1400000</v>
      </c>
      <c r="AD4764" s="7" t="s">
        <v>4836</v>
      </c>
      <c r="AE4764" s="7">
        <v>2400000</v>
      </c>
      <c r="AF4764" s="7" t="s">
        <v>60</v>
      </c>
      <c r="AG4764" s="7">
        <v>2400000</v>
      </c>
      <c r="AH4764" s="7">
        <v>2796715</v>
      </c>
      <c r="AI4764" s="7" t="s">
        <v>60</v>
      </c>
      <c r="AJ4764" s="7">
        <v>2796715</v>
      </c>
      <c r="AK4764" s="7" t="s">
        <v>44614</v>
      </c>
      <c r="AL4764" s="7" t="s">
        <v>50</v>
      </c>
      <c r="AM4764" s="7" t="s">
        <v>44615</v>
      </c>
      <c r="AN4764" s="7" t="s">
        <v>66</v>
      </c>
      <c r="AO4764" s="7" t="s">
        <v>44616</v>
      </c>
      <c r="AP4764" s="8" t="s">
        <v>44617</v>
      </c>
      <c r="AQ4764" s="7" t="s">
        <v>50</v>
      </c>
      <c r="AR4764" s="7" t="s">
        <v>50</v>
      </c>
    </row>
    <row r="4765" spans="1:44" ht="15" thickBot="1">
      <c r="A4765" s="10" t="s">
        <v>44618</v>
      </c>
      <c r="B4765" s="13" t="s">
        <v>50</v>
      </c>
      <c r="C4765" s="12">
        <v>43154</v>
      </c>
      <c r="D4765" s="13" t="s">
        <v>45</v>
      </c>
      <c r="E4765" s="13" t="s">
        <v>46</v>
      </c>
      <c r="F4765" s="13" t="s">
        <v>70</v>
      </c>
      <c r="G4765" s="26" t="s">
        <v>54946</v>
      </c>
      <c r="H4765" s="13" t="s">
        <v>50</v>
      </c>
      <c r="I4765" s="13" t="s">
        <v>50</v>
      </c>
      <c r="J4765" s="12">
        <v>45476</v>
      </c>
      <c r="K4765" s="13" t="s">
        <v>116</v>
      </c>
      <c r="L4765" s="13" t="s">
        <v>178</v>
      </c>
      <c r="M4765" s="13" t="s">
        <v>2610</v>
      </c>
      <c r="N4765" s="13" t="s">
        <v>44619</v>
      </c>
      <c r="O4765" s="13" t="s">
        <v>44620</v>
      </c>
      <c r="P4765" s="11">
        <v>65962</v>
      </c>
      <c r="Q4765" s="13" t="s">
        <v>360</v>
      </c>
      <c r="R4765" s="33" t="s">
        <v>44621</v>
      </c>
      <c r="S4765" s="33" t="s">
        <v>44622</v>
      </c>
      <c r="T4765" s="13" t="s">
        <v>44623</v>
      </c>
      <c r="U4765" s="13" t="s">
        <v>50</v>
      </c>
      <c r="V4765" s="13">
        <v>5500000</v>
      </c>
      <c r="W4765" s="13" t="s">
        <v>209</v>
      </c>
      <c r="X4765" s="13">
        <v>5909225</v>
      </c>
      <c r="Y4765" s="13" t="s">
        <v>50</v>
      </c>
      <c r="Z4765" s="13">
        <v>6</v>
      </c>
      <c r="AA4765" s="13">
        <v>5500000</v>
      </c>
      <c r="AB4765" s="13" t="s">
        <v>209</v>
      </c>
      <c r="AC4765" s="13">
        <v>5909225</v>
      </c>
      <c r="AD4765" s="13" t="s">
        <v>178</v>
      </c>
      <c r="AE4765" s="13">
        <v>9600000</v>
      </c>
      <c r="AF4765" s="13" t="s">
        <v>209</v>
      </c>
      <c r="AG4765" s="13">
        <v>10632557</v>
      </c>
      <c r="AH4765" s="13">
        <v>9780000</v>
      </c>
      <c r="AI4765" s="13" t="s">
        <v>209</v>
      </c>
      <c r="AJ4765" s="13">
        <v>10832186</v>
      </c>
      <c r="AK4765" s="13" t="s">
        <v>44624</v>
      </c>
      <c r="AL4765" s="13" t="s">
        <v>50</v>
      </c>
      <c r="AM4765" s="13" t="s">
        <v>44625</v>
      </c>
      <c r="AN4765" s="13" t="s">
        <v>66</v>
      </c>
      <c r="AO4765" s="13" t="s">
        <v>44626</v>
      </c>
      <c r="AP4765" s="14" t="s">
        <v>44627</v>
      </c>
      <c r="AQ4765" s="13" t="s">
        <v>50</v>
      </c>
      <c r="AR4765" s="13" t="s">
        <v>50</v>
      </c>
    </row>
    <row r="4766" spans="1:44" ht="15" thickBot="1">
      <c r="A4766" s="4" t="s">
        <v>44628</v>
      </c>
      <c r="B4766" s="7">
        <v>832</v>
      </c>
      <c r="C4766" s="6">
        <v>40909</v>
      </c>
      <c r="D4766" s="7" t="s">
        <v>45</v>
      </c>
      <c r="E4766" s="7" t="s">
        <v>46</v>
      </c>
      <c r="F4766" s="7" t="s">
        <v>70</v>
      </c>
      <c r="G4766" s="27" t="s">
        <v>54945</v>
      </c>
      <c r="H4766" s="7" t="s">
        <v>50</v>
      </c>
      <c r="I4766" s="7" t="s">
        <v>50</v>
      </c>
      <c r="J4766" s="6">
        <v>45477</v>
      </c>
      <c r="K4766" s="7" t="s">
        <v>50</v>
      </c>
      <c r="L4766" s="7" t="s">
        <v>5159</v>
      </c>
      <c r="M4766" s="7" t="s">
        <v>44629</v>
      </c>
      <c r="N4766" s="7" t="s">
        <v>44630</v>
      </c>
      <c r="O4766" s="7" t="s">
        <v>44631</v>
      </c>
      <c r="P4766" s="5">
        <v>66316</v>
      </c>
      <c r="Q4766" s="7" t="s">
        <v>135</v>
      </c>
      <c r="R4766" s="34" t="s">
        <v>44632</v>
      </c>
      <c r="S4766" s="31" t="s">
        <v>50</v>
      </c>
      <c r="T4766" s="7" t="s">
        <v>44633</v>
      </c>
      <c r="U4766" s="7" t="s">
        <v>50</v>
      </c>
      <c r="V4766" s="7">
        <v>321093</v>
      </c>
      <c r="W4766" s="7" t="s">
        <v>139</v>
      </c>
      <c r="X4766" s="7">
        <v>409242</v>
      </c>
      <c r="Y4766" s="7" t="s">
        <v>50</v>
      </c>
      <c r="Z4766" s="7">
        <v>3</v>
      </c>
      <c r="AA4766" s="7">
        <v>321093</v>
      </c>
      <c r="AB4766" s="7" t="s">
        <v>139</v>
      </c>
      <c r="AC4766" s="7">
        <v>409242</v>
      </c>
      <c r="AD4766" s="7" t="s">
        <v>5159</v>
      </c>
      <c r="AE4766" s="7">
        <v>321093</v>
      </c>
      <c r="AF4766" s="7" t="s">
        <v>139</v>
      </c>
      <c r="AG4766" s="7">
        <v>409242</v>
      </c>
      <c r="AH4766" s="7">
        <v>321093</v>
      </c>
      <c r="AI4766" s="7" t="s">
        <v>139</v>
      </c>
      <c r="AJ4766" s="7">
        <v>409242</v>
      </c>
      <c r="AK4766" s="7" t="s">
        <v>44634</v>
      </c>
      <c r="AL4766" s="7" t="s">
        <v>50</v>
      </c>
      <c r="AM4766" s="7" t="s">
        <v>44635</v>
      </c>
      <c r="AN4766" s="7" t="s">
        <v>993</v>
      </c>
      <c r="AO4766" s="7" t="s">
        <v>44636</v>
      </c>
      <c r="AP4766" s="22" t="s">
        <v>44637</v>
      </c>
      <c r="AQ4766" s="7" t="s">
        <v>50</v>
      </c>
      <c r="AR4766" s="7" t="s">
        <v>50</v>
      </c>
    </row>
    <row r="4767" spans="1:44" ht="15" thickBot="1">
      <c r="A4767" s="10" t="s">
        <v>44638</v>
      </c>
      <c r="B4767" s="13" t="s">
        <v>50</v>
      </c>
      <c r="C4767" s="12">
        <v>44197</v>
      </c>
      <c r="D4767" s="13" t="s">
        <v>45</v>
      </c>
      <c r="E4767" s="13" t="s">
        <v>46</v>
      </c>
      <c r="F4767" s="13" t="s">
        <v>70</v>
      </c>
      <c r="G4767" s="26" t="s">
        <v>54946</v>
      </c>
      <c r="H4767" s="13" t="s">
        <v>50</v>
      </c>
      <c r="I4767" s="13" t="s">
        <v>50</v>
      </c>
      <c r="J4767" s="12">
        <v>45482</v>
      </c>
      <c r="K4767" s="13" t="s">
        <v>50</v>
      </c>
      <c r="L4767" s="13" t="s">
        <v>52</v>
      </c>
      <c r="M4767" s="13" t="s">
        <v>44639</v>
      </c>
      <c r="N4767" s="13" t="s">
        <v>838</v>
      </c>
      <c r="O4767" s="13" t="s">
        <v>44640</v>
      </c>
      <c r="P4767" s="11">
        <v>66674</v>
      </c>
      <c r="Q4767" s="13" t="s">
        <v>218</v>
      </c>
      <c r="R4767" s="29" t="s">
        <v>44641</v>
      </c>
      <c r="S4767" s="33" t="s">
        <v>44642</v>
      </c>
      <c r="T4767" s="13" t="s">
        <v>44643</v>
      </c>
      <c r="U4767" s="13" t="s">
        <v>50</v>
      </c>
      <c r="V4767" s="13" t="s">
        <v>50</v>
      </c>
      <c r="W4767" s="13" t="s">
        <v>50</v>
      </c>
      <c r="X4767" s="13" t="s">
        <v>50</v>
      </c>
      <c r="Y4767" s="13" t="s">
        <v>50</v>
      </c>
      <c r="Z4767" s="13">
        <v>4</v>
      </c>
      <c r="AA4767" s="13" t="s">
        <v>50</v>
      </c>
      <c r="AB4767" s="13" t="s">
        <v>50</v>
      </c>
      <c r="AC4767" s="13" t="s">
        <v>50</v>
      </c>
      <c r="AD4767" s="13" t="s">
        <v>50</v>
      </c>
      <c r="AE4767" s="13" t="s">
        <v>50</v>
      </c>
      <c r="AF4767" s="13" t="s">
        <v>50</v>
      </c>
      <c r="AG4767" s="13" t="s">
        <v>50</v>
      </c>
      <c r="AH4767" s="13">
        <v>750000</v>
      </c>
      <c r="AI4767" s="13" t="s">
        <v>60</v>
      </c>
      <c r="AJ4767" s="13">
        <v>750000</v>
      </c>
      <c r="AK4767" s="13" t="s">
        <v>44644</v>
      </c>
      <c r="AL4767" s="13" t="s">
        <v>50</v>
      </c>
      <c r="AM4767" s="13" t="s">
        <v>44645</v>
      </c>
      <c r="AN4767" s="13" t="s">
        <v>253</v>
      </c>
      <c r="AO4767" s="13" t="s">
        <v>44646</v>
      </c>
      <c r="AP4767" s="21" t="s">
        <v>44647</v>
      </c>
      <c r="AQ4767" s="13" t="s">
        <v>50</v>
      </c>
      <c r="AR4767" s="13" t="s">
        <v>50</v>
      </c>
    </row>
    <row r="4768" spans="1:44" ht="15" thickBot="1">
      <c r="A4768" s="4" t="s">
        <v>44648</v>
      </c>
      <c r="B4768" s="7" t="s">
        <v>50</v>
      </c>
      <c r="C4768" s="6">
        <v>44927</v>
      </c>
      <c r="D4768" s="7" t="s">
        <v>45</v>
      </c>
      <c r="E4768" s="7" t="s">
        <v>46</v>
      </c>
      <c r="F4768" s="7" t="s">
        <v>70</v>
      </c>
      <c r="G4768" s="27" t="s">
        <v>54945</v>
      </c>
      <c r="H4768" s="7" t="s">
        <v>50</v>
      </c>
      <c r="I4768" s="7" t="s">
        <v>50</v>
      </c>
      <c r="J4768" s="6">
        <v>45474</v>
      </c>
      <c r="K4768" s="7" t="s">
        <v>50</v>
      </c>
      <c r="L4768" s="7" t="s">
        <v>6576</v>
      </c>
      <c r="M4768" s="7" t="s">
        <v>44649</v>
      </c>
      <c r="N4768" s="7" t="s">
        <v>3085</v>
      </c>
      <c r="O4768" s="7" t="s">
        <v>44650</v>
      </c>
      <c r="P4768" s="5">
        <v>67176</v>
      </c>
      <c r="Q4768" s="7" t="s">
        <v>1334</v>
      </c>
      <c r="R4768" s="34" t="s">
        <v>44651</v>
      </c>
      <c r="S4768" s="34" t="s">
        <v>44652</v>
      </c>
      <c r="T4768" s="7" t="s">
        <v>50</v>
      </c>
      <c r="U4768" s="7" t="s">
        <v>50</v>
      </c>
      <c r="V4768" s="7" t="s">
        <v>50</v>
      </c>
      <c r="W4768" s="7" t="s">
        <v>50</v>
      </c>
      <c r="X4768" s="7" t="s">
        <v>50</v>
      </c>
      <c r="Y4768" s="7" t="s">
        <v>467</v>
      </c>
      <c r="Z4768" s="7">
        <v>2</v>
      </c>
      <c r="AA4768" s="7">
        <v>225000</v>
      </c>
      <c r="AB4768" s="7" t="s">
        <v>1338</v>
      </c>
      <c r="AC4768" s="7">
        <v>153181</v>
      </c>
      <c r="AD4768" s="7" t="s">
        <v>1624</v>
      </c>
      <c r="AE4768" s="7">
        <v>225000</v>
      </c>
      <c r="AF4768" s="7" t="s">
        <v>1338</v>
      </c>
      <c r="AG4768" s="7">
        <v>153181</v>
      </c>
      <c r="AH4768" s="7">
        <v>225000</v>
      </c>
      <c r="AI4768" s="7" t="s">
        <v>1338</v>
      </c>
      <c r="AJ4768" s="7">
        <v>153181</v>
      </c>
      <c r="AK4768" s="7" t="s">
        <v>50</v>
      </c>
      <c r="AL4768" s="7" t="s">
        <v>50</v>
      </c>
      <c r="AM4768" s="7" t="s">
        <v>44653</v>
      </c>
      <c r="AN4768" s="7" t="s">
        <v>66</v>
      </c>
      <c r="AO4768" s="7" t="s">
        <v>44654</v>
      </c>
      <c r="AP4768" s="8" t="s">
        <v>44655</v>
      </c>
      <c r="AQ4768" s="7" t="s">
        <v>50</v>
      </c>
      <c r="AR4768" s="7" t="s">
        <v>50</v>
      </c>
    </row>
    <row r="4769" spans="1:44" ht="15" thickBot="1">
      <c r="A4769" s="10" t="s">
        <v>44656</v>
      </c>
      <c r="B4769" s="11">
        <v>1528</v>
      </c>
      <c r="C4769" s="12">
        <v>44197</v>
      </c>
      <c r="D4769" s="13" t="s">
        <v>45</v>
      </c>
      <c r="E4769" s="13" t="s">
        <v>46</v>
      </c>
      <c r="F4769" s="13" t="s">
        <v>47</v>
      </c>
      <c r="G4769" s="26" t="s">
        <v>54946</v>
      </c>
      <c r="H4769" s="13" t="s">
        <v>50</v>
      </c>
      <c r="I4769" s="13" t="s">
        <v>50</v>
      </c>
      <c r="J4769" s="12">
        <v>45481</v>
      </c>
      <c r="K4769" s="13" t="s">
        <v>50</v>
      </c>
      <c r="L4769" s="13" t="s">
        <v>62</v>
      </c>
      <c r="M4769" s="13" t="s">
        <v>17392</v>
      </c>
      <c r="N4769" s="13" t="s">
        <v>44292</v>
      </c>
      <c r="O4769" s="13" t="s">
        <v>44657</v>
      </c>
      <c r="P4769" s="11">
        <v>67525</v>
      </c>
      <c r="Q4769" s="13" t="s">
        <v>707</v>
      </c>
      <c r="R4769" s="33" t="s">
        <v>44658</v>
      </c>
      <c r="S4769" s="33" t="s">
        <v>44659</v>
      </c>
      <c r="T4769" s="13" t="s">
        <v>44660</v>
      </c>
      <c r="U4769" s="13" t="s">
        <v>50</v>
      </c>
      <c r="V4769" s="13">
        <v>145000</v>
      </c>
      <c r="W4769" s="13" t="s">
        <v>1085</v>
      </c>
      <c r="X4769" s="13">
        <v>106347</v>
      </c>
      <c r="Y4769" s="13" t="s">
        <v>61</v>
      </c>
      <c r="Z4769" s="13">
        <v>1</v>
      </c>
      <c r="AA4769" s="13">
        <v>145000</v>
      </c>
      <c r="AB4769" s="13" t="s">
        <v>1085</v>
      </c>
      <c r="AC4769" s="13">
        <v>106347</v>
      </c>
      <c r="AD4769" s="13" t="s">
        <v>62</v>
      </c>
      <c r="AE4769" s="13">
        <v>145000</v>
      </c>
      <c r="AF4769" s="13" t="s">
        <v>1085</v>
      </c>
      <c r="AG4769" s="13">
        <v>106347</v>
      </c>
      <c r="AH4769" s="13">
        <v>145000</v>
      </c>
      <c r="AI4769" s="13" t="s">
        <v>1085</v>
      </c>
      <c r="AJ4769" s="13">
        <v>106347</v>
      </c>
      <c r="AK4769" s="13" t="s">
        <v>50</v>
      </c>
      <c r="AL4769" s="13" t="s">
        <v>50</v>
      </c>
      <c r="AM4769" s="13" t="s">
        <v>44661</v>
      </c>
      <c r="AN4769" s="13" t="s">
        <v>66</v>
      </c>
      <c r="AO4769" s="13" t="s">
        <v>50</v>
      </c>
      <c r="AP4769" s="13" t="s">
        <v>50</v>
      </c>
      <c r="AQ4769" s="21" t="s">
        <v>44662</v>
      </c>
      <c r="AR4769" s="13" t="s">
        <v>255</v>
      </c>
    </row>
    <row r="4770" spans="1:44" ht="15" thickBot="1">
      <c r="A4770" s="4" t="s">
        <v>44663</v>
      </c>
      <c r="B4770" s="7" t="s">
        <v>50</v>
      </c>
      <c r="C4770" s="6">
        <v>43831</v>
      </c>
      <c r="D4770" s="7" t="s">
        <v>45</v>
      </c>
      <c r="E4770" s="7" t="s">
        <v>46</v>
      </c>
      <c r="F4770" s="7" t="s">
        <v>70</v>
      </c>
      <c r="G4770" s="27" t="s">
        <v>54945</v>
      </c>
      <c r="H4770" s="7" t="s">
        <v>50</v>
      </c>
      <c r="I4770" s="7" t="s">
        <v>50</v>
      </c>
      <c r="J4770" s="6">
        <v>45481</v>
      </c>
      <c r="K4770" s="7" t="s">
        <v>50</v>
      </c>
      <c r="L4770" s="7" t="s">
        <v>178</v>
      </c>
      <c r="M4770" s="7" t="s">
        <v>44664</v>
      </c>
      <c r="N4770" s="7" t="s">
        <v>987</v>
      </c>
      <c r="O4770" s="7" t="s">
        <v>44665</v>
      </c>
      <c r="P4770" s="5">
        <v>67636</v>
      </c>
      <c r="Q4770" s="7" t="s">
        <v>50</v>
      </c>
      <c r="R4770" s="34" t="s">
        <v>44666</v>
      </c>
      <c r="S4770" s="31" t="s">
        <v>50</v>
      </c>
      <c r="T4770" s="7" t="s">
        <v>50</v>
      </c>
      <c r="U4770" s="7" t="s">
        <v>50</v>
      </c>
      <c r="V4770" s="7">
        <v>2620000</v>
      </c>
      <c r="W4770" s="7" t="s">
        <v>60</v>
      </c>
      <c r="X4770" s="7">
        <v>2620000</v>
      </c>
      <c r="Y4770" s="7" t="s">
        <v>50</v>
      </c>
      <c r="Z4770" s="7">
        <v>2</v>
      </c>
      <c r="AA4770" s="7">
        <v>2620000</v>
      </c>
      <c r="AB4770" s="7" t="s">
        <v>60</v>
      </c>
      <c r="AC4770" s="7">
        <v>2620000</v>
      </c>
      <c r="AD4770" s="7" t="s">
        <v>178</v>
      </c>
      <c r="AE4770" s="7">
        <v>11337500</v>
      </c>
      <c r="AF4770" s="7" t="s">
        <v>60</v>
      </c>
      <c r="AG4770" s="7">
        <v>11337500</v>
      </c>
      <c r="AH4770" s="7">
        <v>11337500</v>
      </c>
      <c r="AI4770" s="7" t="s">
        <v>60</v>
      </c>
      <c r="AJ4770" s="7">
        <v>11337500</v>
      </c>
      <c r="AK4770" s="7" t="s">
        <v>50</v>
      </c>
      <c r="AL4770" s="7" t="s">
        <v>50</v>
      </c>
      <c r="AM4770" s="7" t="s">
        <v>44667</v>
      </c>
      <c r="AN4770" s="7" t="s">
        <v>66</v>
      </c>
      <c r="AO4770" s="7" t="s">
        <v>44668</v>
      </c>
      <c r="AP4770" s="8" t="s">
        <v>44669</v>
      </c>
      <c r="AQ4770" s="7" t="s">
        <v>50</v>
      </c>
      <c r="AR4770" s="7" t="s">
        <v>50</v>
      </c>
    </row>
    <row r="4771" spans="1:44" ht="15" thickBot="1">
      <c r="A4771" s="10" t="s">
        <v>44670</v>
      </c>
      <c r="B4771" s="13" t="s">
        <v>50</v>
      </c>
      <c r="C4771" s="12">
        <v>44927</v>
      </c>
      <c r="D4771" s="13" t="s">
        <v>45</v>
      </c>
      <c r="E4771" s="13" t="s">
        <v>46</v>
      </c>
      <c r="F4771" s="13" t="s">
        <v>70</v>
      </c>
      <c r="G4771" s="13" t="s">
        <v>50</v>
      </c>
      <c r="H4771" s="13" t="s">
        <v>50</v>
      </c>
      <c r="I4771" s="13" t="s">
        <v>50</v>
      </c>
      <c r="J4771" s="12">
        <v>45475</v>
      </c>
      <c r="K4771" s="13" t="s">
        <v>50</v>
      </c>
      <c r="L4771" s="13" t="s">
        <v>467</v>
      </c>
      <c r="M4771" s="13" t="s">
        <v>44671</v>
      </c>
      <c r="N4771" s="13" t="s">
        <v>2653</v>
      </c>
      <c r="O4771" s="13" t="s">
        <v>44672</v>
      </c>
      <c r="P4771" s="11">
        <v>69076</v>
      </c>
      <c r="Q4771" s="13" t="s">
        <v>166</v>
      </c>
      <c r="R4771" s="33" t="s">
        <v>44673</v>
      </c>
      <c r="S4771" s="30" t="s">
        <v>50</v>
      </c>
      <c r="T4771" s="13" t="s">
        <v>50</v>
      </c>
      <c r="U4771" s="13" t="s">
        <v>44674</v>
      </c>
      <c r="V4771" s="13">
        <v>450000</v>
      </c>
      <c r="W4771" s="13" t="s">
        <v>60</v>
      </c>
      <c r="X4771" s="13">
        <v>450000</v>
      </c>
      <c r="Y4771" s="13" t="s">
        <v>467</v>
      </c>
      <c r="Z4771" s="13">
        <v>1</v>
      </c>
      <c r="AA4771" s="13">
        <v>450000</v>
      </c>
      <c r="AB4771" s="13" t="s">
        <v>60</v>
      </c>
      <c r="AC4771" s="13">
        <v>450000</v>
      </c>
      <c r="AD4771" s="13" t="s">
        <v>467</v>
      </c>
      <c r="AE4771" s="13">
        <v>450000</v>
      </c>
      <c r="AF4771" s="13" t="s">
        <v>60</v>
      </c>
      <c r="AG4771" s="13">
        <v>450000</v>
      </c>
      <c r="AH4771" s="13">
        <v>450000</v>
      </c>
      <c r="AI4771" s="13" t="s">
        <v>60</v>
      </c>
      <c r="AJ4771" s="13">
        <v>450000</v>
      </c>
      <c r="AK4771" s="13" t="s">
        <v>50</v>
      </c>
      <c r="AL4771" s="13" t="s">
        <v>50</v>
      </c>
      <c r="AM4771" s="13" t="s">
        <v>44675</v>
      </c>
      <c r="AN4771" s="13" t="s">
        <v>66</v>
      </c>
      <c r="AO4771" s="13" t="s">
        <v>44676</v>
      </c>
      <c r="AP4771" s="21" t="s">
        <v>44677</v>
      </c>
      <c r="AQ4771" s="13" t="s">
        <v>50</v>
      </c>
      <c r="AR4771" s="13" t="s">
        <v>50</v>
      </c>
    </row>
    <row r="4772" spans="1:44" ht="15" thickBot="1">
      <c r="A4772" s="4" t="s">
        <v>44678</v>
      </c>
      <c r="B4772" s="7" t="s">
        <v>50</v>
      </c>
      <c r="C4772" s="6">
        <v>43101</v>
      </c>
      <c r="D4772" s="7" t="s">
        <v>45</v>
      </c>
      <c r="E4772" s="7" t="s">
        <v>46</v>
      </c>
      <c r="F4772" s="7" t="s">
        <v>70</v>
      </c>
      <c r="G4772" s="7" t="s">
        <v>87</v>
      </c>
      <c r="H4772" s="7" t="s">
        <v>20325</v>
      </c>
      <c r="I4772" s="7" t="s">
        <v>50</v>
      </c>
      <c r="J4772" s="6">
        <v>45474</v>
      </c>
      <c r="K4772" s="7" t="s">
        <v>89</v>
      </c>
      <c r="L4772" s="7" t="s">
        <v>241</v>
      </c>
      <c r="M4772" s="7" t="s">
        <v>44679</v>
      </c>
      <c r="N4772" s="7" t="s">
        <v>2159</v>
      </c>
      <c r="O4772" s="7" t="s">
        <v>44680</v>
      </c>
      <c r="P4772" s="5">
        <v>69689</v>
      </c>
      <c r="Q4772" s="7" t="s">
        <v>670</v>
      </c>
      <c r="R4772" s="34" t="s">
        <v>44681</v>
      </c>
      <c r="S4772" s="34" t="s">
        <v>44682</v>
      </c>
      <c r="T4772" s="7" t="s">
        <v>44683</v>
      </c>
      <c r="U4772" s="7" t="s">
        <v>44684</v>
      </c>
      <c r="V4772" s="7" t="s">
        <v>50</v>
      </c>
      <c r="W4772" s="7" t="s">
        <v>50</v>
      </c>
      <c r="X4772" s="7" t="s">
        <v>50</v>
      </c>
      <c r="Y4772" s="7" t="s">
        <v>154</v>
      </c>
      <c r="Z4772" s="7">
        <v>3</v>
      </c>
      <c r="AA4772" s="7" t="s">
        <v>50</v>
      </c>
      <c r="AB4772" s="7" t="s">
        <v>50</v>
      </c>
      <c r="AC4772" s="7" t="s">
        <v>50</v>
      </c>
      <c r="AD4772" s="7" t="s">
        <v>241</v>
      </c>
      <c r="AE4772" s="7">
        <v>919990</v>
      </c>
      <c r="AF4772" s="7" t="s">
        <v>60</v>
      </c>
      <c r="AG4772" s="7">
        <v>919990</v>
      </c>
      <c r="AH4772" s="7">
        <v>919990</v>
      </c>
      <c r="AI4772" s="7" t="s">
        <v>60</v>
      </c>
      <c r="AJ4772" s="7">
        <v>919990</v>
      </c>
      <c r="AK4772" s="7" t="s">
        <v>50</v>
      </c>
      <c r="AL4772" s="7" t="s">
        <v>50</v>
      </c>
      <c r="AM4772" s="7" t="s">
        <v>44685</v>
      </c>
      <c r="AN4772" s="7" t="s">
        <v>66</v>
      </c>
      <c r="AO4772" s="7" t="s">
        <v>44686</v>
      </c>
      <c r="AP4772" s="7" t="s">
        <v>50</v>
      </c>
      <c r="AQ4772" s="22" t="s">
        <v>44687</v>
      </c>
      <c r="AR4772" s="7" t="s">
        <v>50</v>
      </c>
    </row>
    <row r="4773" spans="1:44" ht="15" thickBot="1">
      <c r="A4773" s="10" t="s">
        <v>44688</v>
      </c>
      <c r="B4773" s="13" t="s">
        <v>50</v>
      </c>
      <c r="C4773" s="12">
        <v>44927</v>
      </c>
      <c r="D4773" s="13" t="s">
        <v>45</v>
      </c>
      <c r="E4773" s="13" t="s">
        <v>50</v>
      </c>
      <c r="F4773" s="13" t="s">
        <v>70</v>
      </c>
      <c r="G4773" s="27" t="s">
        <v>54945</v>
      </c>
      <c r="H4773" s="13" t="s">
        <v>50</v>
      </c>
      <c r="I4773" s="13" t="s">
        <v>50</v>
      </c>
      <c r="J4773" s="12">
        <v>45482</v>
      </c>
      <c r="K4773" s="13" t="s">
        <v>50</v>
      </c>
      <c r="L4773" s="13" t="s">
        <v>1624</v>
      </c>
      <c r="M4773" s="13" t="s">
        <v>41352</v>
      </c>
      <c r="N4773" s="13" t="s">
        <v>4956</v>
      </c>
      <c r="O4773" s="13" t="s">
        <v>44689</v>
      </c>
      <c r="P4773" s="11">
        <v>69742</v>
      </c>
      <c r="Q4773" s="13" t="s">
        <v>245</v>
      </c>
      <c r="R4773" s="33" t="s">
        <v>44690</v>
      </c>
      <c r="S4773" s="33" t="s">
        <v>44691</v>
      </c>
      <c r="T4773" s="13" t="s">
        <v>44692</v>
      </c>
      <c r="U4773" s="13" t="s">
        <v>50</v>
      </c>
      <c r="V4773" s="13">
        <v>45200000</v>
      </c>
      <c r="W4773" s="13" t="s">
        <v>250</v>
      </c>
      <c r="X4773" s="13">
        <v>541427</v>
      </c>
      <c r="Y4773" s="13" t="s">
        <v>467</v>
      </c>
      <c r="Z4773" s="13">
        <v>1</v>
      </c>
      <c r="AA4773" s="13">
        <v>45200000</v>
      </c>
      <c r="AB4773" s="13" t="s">
        <v>250</v>
      </c>
      <c r="AC4773" s="13">
        <v>541427</v>
      </c>
      <c r="AD4773" s="13" t="s">
        <v>1624</v>
      </c>
      <c r="AE4773" s="13">
        <v>45200000</v>
      </c>
      <c r="AF4773" s="13" t="s">
        <v>250</v>
      </c>
      <c r="AG4773" s="13">
        <v>541428</v>
      </c>
      <c r="AH4773" s="13">
        <v>45200000</v>
      </c>
      <c r="AI4773" s="13" t="s">
        <v>250</v>
      </c>
      <c r="AJ4773" s="13">
        <v>541428</v>
      </c>
      <c r="AK4773" s="13" t="s">
        <v>44693</v>
      </c>
      <c r="AL4773" s="13" t="s">
        <v>50</v>
      </c>
      <c r="AM4773" s="13" t="s">
        <v>44694</v>
      </c>
      <c r="AN4773" s="13" t="s">
        <v>253</v>
      </c>
      <c r="AO4773" s="13" t="s">
        <v>44695</v>
      </c>
      <c r="AP4773" s="14" t="s">
        <v>44696</v>
      </c>
      <c r="AQ4773" s="13" t="s">
        <v>50</v>
      </c>
      <c r="AR4773" s="13" t="s">
        <v>50</v>
      </c>
    </row>
    <row r="4774" spans="1:44" ht="15" thickBot="1">
      <c r="A4774" s="4" t="s">
        <v>44697</v>
      </c>
      <c r="B4774" s="7" t="s">
        <v>50</v>
      </c>
      <c r="C4774" s="6">
        <v>44562</v>
      </c>
      <c r="D4774" s="7" t="s">
        <v>45</v>
      </c>
      <c r="E4774" s="7" t="s">
        <v>46</v>
      </c>
      <c r="F4774" s="7" t="s">
        <v>70</v>
      </c>
      <c r="G4774" s="27" t="s">
        <v>54945</v>
      </c>
      <c r="H4774" s="7" t="s">
        <v>50</v>
      </c>
      <c r="I4774" s="7" t="s">
        <v>50</v>
      </c>
      <c r="J4774" s="6">
        <v>45475</v>
      </c>
      <c r="K4774" s="7" t="s">
        <v>50</v>
      </c>
      <c r="L4774" s="7" t="s">
        <v>467</v>
      </c>
      <c r="M4774" s="7" t="s">
        <v>36331</v>
      </c>
      <c r="N4774" s="7" t="s">
        <v>44698</v>
      </c>
      <c r="O4774" s="7" t="s">
        <v>44699</v>
      </c>
      <c r="P4774" s="5">
        <v>70058</v>
      </c>
      <c r="Q4774" s="7" t="s">
        <v>360</v>
      </c>
      <c r="R4774" s="34" t="s">
        <v>44700</v>
      </c>
      <c r="S4774" s="31" t="s">
        <v>50</v>
      </c>
      <c r="T4774" s="7" t="s">
        <v>44701</v>
      </c>
      <c r="U4774" s="7" t="s">
        <v>44702</v>
      </c>
      <c r="V4774" s="7">
        <v>850000</v>
      </c>
      <c r="W4774" s="7" t="s">
        <v>209</v>
      </c>
      <c r="X4774" s="7">
        <v>911244</v>
      </c>
      <c r="Y4774" s="7" t="s">
        <v>467</v>
      </c>
      <c r="Z4774" s="7">
        <v>1</v>
      </c>
      <c r="AA4774" s="7">
        <v>850000</v>
      </c>
      <c r="AB4774" s="7" t="s">
        <v>209</v>
      </c>
      <c r="AC4774" s="7">
        <v>911244</v>
      </c>
      <c r="AD4774" s="7" t="s">
        <v>467</v>
      </c>
      <c r="AE4774" s="7">
        <v>850000</v>
      </c>
      <c r="AF4774" s="7" t="s">
        <v>209</v>
      </c>
      <c r="AG4774" s="7">
        <v>911245</v>
      </c>
      <c r="AH4774" s="7">
        <v>850000</v>
      </c>
      <c r="AI4774" s="7" t="s">
        <v>209</v>
      </c>
      <c r="AJ4774" s="7">
        <v>911245</v>
      </c>
      <c r="AK4774" s="7" t="s">
        <v>44703</v>
      </c>
      <c r="AL4774" s="7" t="s">
        <v>50</v>
      </c>
      <c r="AM4774" s="7" t="s">
        <v>44704</v>
      </c>
      <c r="AN4774" s="7" t="s">
        <v>66</v>
      </c>
      <c r="AO4774" s="7" t="s">
        <v>44705</v>
      </c>
      <c r="AP4774" s="22" t="s">
        <v>44706</v>
      </c>
      <c r="AQ4774" s="7" t="s">
        <v>50</v>
      </c>
      <c r="AR4774" s="7" t="s">
        <v>50</v>
      </c>
    </row>
    <row r="4775" spans="1:44" ht="15" thickBot="1">
      <c r="A4775" s="10" t="s">
        <v>44707</v>
      </c>
      <c r="B4775" s="13" t="s">
        <v>50</v>
      </c>
      <c r="C4775" s="12">
        <v>44197</v>
      </c>
      <c r="D4775" s="13" t="s">
        <v>45</v>
      </c>
      <c r="E4775" s="13" t="s">
        <v>46</v>
      </c>
      <c r="F4775" s="13" t="s">
        <v>70</v>
      </c>
      <c r="G4775" s="26" t="s">
        <v>54946</v>
      </c>
      <c r="H4775" s="13" t="s">
        <v>50</v>
      </c>
      <c r="I4775" s="13" t="s">
        <v>50</v>
      </c>
      <c r="J4775" s="12">
        <v>45481</v>
      </c>
      <c r="K4775" s="13" t="s">
        <v>50</v>
      </c>
      <c r="L4775" s="13" t="s">
        <v>467</v>
      </c>
      <c r="M4775" s="13" t="s">
        <v>8183</v>
      </c>
      <c r="N4775" s="13" t="s">
        <v>2540</v>
      </c>
      <c r="O4775" s="13" t="s">
        <v>44708</v>
      </c>
      <c r="P4775" s="11">
        <v>70301</v>
      </c>
      <c r="Q4775" s="13" t="s">
        <v>360</v>
      </c>
      <c r="R4775" s="29" t="s">
        <v>44709</v>
      </c>
      <c r="S4775" s="33" t="s">
        <v>44710</v>
      </c>
      <c r="T4775" s="13" t="s">
        <v>44711</v>
      </c>
      <c r="U4775" s="13" t="s">
        <v>44712</v>
      </c>
      <c r="V4775" s="13">
        <v>5000000</v>
      </c>
      <c r="W4775" s="13" t="s">
        <v>60</v>
      </c>
      <c r="X4775" s="13">
        <v>5000000</v>
      </c>
      <c r="Y4775" s="13" t="s">
        <v>467</v>
      </c>
      <c r="Z4775" s="13">
        <v>2</v>
      </c>
      <c r="AA4775" s="13">
        <v>5000000</v>
      </c>
      <c r="AB4775" s="13" t="s">
        <v>60</v>
      </c>
      <c r="AC4775" s="13">
        <v>5000000</v>
      </c>
      <c r="AD4775" s="13" t="s">
        <v>467</v>
      </c>
      <c r="AE4775" s="13">
        <v>7153896</v>
      </c>
      <c r="AF4775" s="13" t="s">
        <v>60</v>
      </c>
      <c r="AG4775" s="13">
        <v>7153896</v>
      </c>
      <c r="AH4775" s="13">
        <v>7153896</v>
      </c>
      <c r="AI4775" s="13" t="s">
        <v>60</v>
      </c>
      <c r="AJ4775" s="13">
        <v>7153896</v>
      </c>
      <c r="AK4775" s="13" t="s">
        <v>44713</v>
      </c>
      <c r="AL4775" s="13" t="s">
        <v>50</v>
      </c>
      <c r="AM4775" s="13" t="s">
        <v>44714</v>
      </c>
      <c r="AN4775" s="13" t="s">
        <v>253</v>
      </c>
      <c r="AO4775" s="13" t="s">
        <v>44715</v>
      </c>
      <c r="AP4775" s="14" t="s">
        <v>44716</v>
      </c>
      <c r="AQ4775" s="13" t="s">
        <v>50</v>
      </c>
      <c r="AR4775" s="13" t="s">
        <v>50</v>
      </c>
    </row>
    <row r="4776" spans="1:44" ht="15" thickBot="1">
      <c r="A4776" s="4" t="s">
        <v>44717</v>
      </c>
      <c r="B4776" s="7" t="s">
        <v>50</v>
      </c>
      <c r="C4776" s="6">
        <v>44562</v>
      </c>
      <c r="D4776" s="7" t="s">
        <v>45</v>
      </c>
      <c r="E4776" s="7" t="s">
        <v>46</v>
      </c>
      <c r="F4776" s="7" t="s">
        <v>70</v>
      </c>
      <c r="G4776" s="26" t="s">
        <v>54946</v>
      </c>
      <c r="H4776" s="7" t="s">
        <v>50</v>
      </c>
      <c r="I4776" s="7" t="s">
        <v>50</v>
      </c>
      <c r="J4776" s="6">
        <v>45474</v>
      </c>
      <c r="K4776" s="7" t="s">
        <v>50</v>
      </c>
      <c r="L4776" s="7" t="s">
        <v>467</v>
      </c>
      <c r="M4776" s="7" t="s">
        <v>16552</v>
      </c>
      <c r="N4776" s="7" t="s">
        <v>3909</v>
      </c>
      <c r="O4776" s="7" t="s">
        <v>44718</v>
      </c>
      <c r="P4776" s="5">
        <v>71116</v>
      </c>
      <c r="Q4776" s="7" t="s">
        <v>245</v>
      </c>
      <c r="R4776" s="34" t="s">
        <v>44719</v>
      </c>
      <c r="S4776" s="31" t="s">
        <v>50</v>
      </c>
      <c r="T4776" s="7" t="s">
        <v>44720</v>
      </c>
      <c r="U4776" s="7" t="s">
        <v>44721</v>
      </c>
      <c r="V4776" s="7">
        <v>10000000</v>
      </c>
      <c r="W4776" s="7" t="s">
        <v>2056</v>
      </c>
      <c r="X4776" s="7">
        <v>1375894</v>
      </c>
      <c r="Y4776" s="7" t="s">
        <v>467</v>
      </c>
      <c r="Z4776" s="7">
        <v>1</v>
      </c>
      <c r="AA4776" s="7">
        <v>10000000</v>
      </c>
      <c r="AB4776" s="7" t="s">
        <v>2056</v>
      </c>
      <c r="AC4776" s="7">
        <v>1375894</v>
      </c>
      <c r="AD4776" s="7" t="s">
        <v>467</v>
      </c>
      <c r="AE4776" s="7">
        <v>10000000</v>
      </c>
      <c r="AF4776" s="7" t="s">
        <v>2056</v>
      </c>
      <c r="AG4776" s="7">
        <v>1375894</v>
      </c>
      <c r="AH4776" s="7">
        <v>10000000</v>
      </c>
      <c r="AI4776" s="7" t="s">
        <v>2056</v>
      </c>
      <c r="AJ4776" s="7">
        <v>1375894</v>
      </c>
      <c r="AK4776" s="7" t="s">
        <v>50</v>
      </c>
      <c r="AL4776" s="7" t="s">
        <v>50</v>
      </c>
      <c r="AM4776" s="7" t="s">
        <v>44722</v>
      </c>
      <c r="AN4776" s="7" t="s">
        <v>993</v>
      </c>
      <c r="AO4776" s="7" t="s">
        <v>50</v>
      </c>
      <c r="AP4776" s="7" t="s">
        <v>50</v>
      </c>
      <c r="AQ4776" s="22" t="s">
        <v>44723</v>
      </c>
      <c r="AR4776" s="7" t="s">
        <v>255</v>
      </c>
    </row>
    <row r="4777" spans="1:44" ht="15" thickBot="1">
      <c r="A4777" s="10" t="s">
        <v>44724</v>
      </c>
      <c r="B4777" s="13" t="s">
        <v>50</v>
      </c>
      <c r="C4777" s="12">
        <v>37257</v>
      </c>
      <c r="D4777" s="13" t="s">
        <v>45</v>
      </c>
      <c r="E4777" s="13" t="s">
        <v>46</v>
      </c>
      <c r="F4777" s="13" t="s">
        <v>70</v>
      </c>
      <c r="G4777" s="13" t="s">
        <v>50</v>
      </c>
      <c r="H4777" s="13" t="s">
        <v>50</v>
      </c>
      <c r="I4777" s="13" t="s">
        <v>50</v>
      </c>
      <c r="J4777" s="12">
        <v>45477</v>
      </c>
      <c r="K4777" s="13" t="s">
        <v>50</v>
      </c>
      <c r="L4777" s="13" t="s">
        <v>52</v>
      </c>
      <c r="M4777" s="13" t="s">
        <v>44725</v>
      </c>
      <c r="N4777" s="13" t="s">
        <v>44726</v>
      </c>
      <c r="O4777" s="13" t="s">
        <v>44727</v>
      </c>
      <c r="P4777" s="11">
        <v>71430</v>
      </c>
      <c r="Q4777" s="13" t="s">
        <v>1080</v>
      </c>
      <c r="R4777" s="30" t="s">
        <v>50</v>
      </c>
      <c r="S4777" s="30" t="s">
        <v>50</v>
      </c>
      <c r="T4777" s="13" t="s">
        <v>50</v>
      </c>
      <c r="U4777" s="13" t="s">
        <v>44728</v>
      </c>
      <c r="V4777" s="13">
        <v>244800</v>
      </c>
      <c r="W4777" s="13" t="s">
        <v>60</v>
      </c>
      <c r="X4777" s="13">
        <v>244800</v>
      </c>
      <c r="Y4777" s="13" t="s">
        <v>50</v>
      </c>
      <c r="Z4777" s="13">
        <v>4</v>
      </c>
      <c r="AA4777" s="13" t="s">
        <v>50</v>
      </c>
      <c r="AB4777" s="13" t="s">
        <v>50</v>
      </c>
      <c r="AC4777" s="13" t="s">
        <v>50</v>
      </c>
      <c r="AD4777" s="13" t="s">
        <v>50</v>
      </c>
      <c r="AE4777" s="13" t="s">
        <v>50</v>
      </c>
      <c r="AF4777" s="13" t="s">
        <v>50</v>
      </c>
      <c r="AG4777" s="13" t="s">
        <v>50</v>
      </c>
      <c r="AH4777" s="13">
        <v>11501800</v>
      </c>
      <c r="AI4777" s="13" t="s">
        <v>60</v>
      </c>
      <c r="AJ4777" s="13">
        <v>11501800</v>
      </c>
      <c r="AK4777" s="13" t="s">
        <v>5797</v>
      </c>
      <c r="AL4777" s="13" t="s">
        <v>50</v>
      </c>
      <c r="AM4777" s="13" t="s">
        <v>44729</v>
      </c>
      <c r="AN4777" s="13" t="s">
        <v>4746</v>
      </c>
      <c r="AO4777" s="13" t="s">
        <v>50</v>
      </c>
      <c r="AP4777" s="13" t="s">
        <v>50</v>
      </c>
      <c r="AQ4777" s="21" t="s">
        <v>44730</v>
      </c>
      <c r="AR4777" s="13" t="s">
        <v>255</v>
      </c>
    </row>
    <row r="4778" spans="1:44" ht="15" thickBot="1">
      <c r="A4778" s="4" t="s">
        <v>44731</v>
      </c>
      <c r="B4778" s="7" t="s">
        <v>50</v>
      </c>
      <c r="C4778" s="6">
        <v>43466</v>
      </c>
      <c r="D4778" s="7" t="s">
        <v>45</v>
      </c>
      <c r="E4778" s="7" t="s">
        <v>46</v>
      </c>
      <c r="F4778" s="7" t="s">
        <v>70</v>
      </c>
      <c r="G4778" s="7" t="s">
        <v>87</v>
      </c>
      <c r="H4778" s="7" t="s">
        <v>50</v>
      </c>
      <c r="I4778" s="7" t="s">
        <v>50</v>
      </c>
      <c r="J4778" s="6">
        <v>45477</v>
      </c>
      <c r="K4778" s="7" t="s">
        <v>50</v>
      </c>
      <c r="L4778" s="7" t="s">
        <v>4836</v>
      </c>
      <c r="M4778" s="7" t="s">
        <v>44732</v>
      </c>
      <c r="N4778" s="7" t="s">
        <v>27785</v>
      </c>
      <c r="O4778" s="7" t="s">
        <v>44733</v>
      </c>
      <c r="P4778" s="5">
        <v>71659</v>
      </c>
      <c r="Q4778" s="7" t="s">
        <v>135</v>
      </c>
      <c r="R4778" s="34" t="s">
        <v>44734</v>
      </c>
      <c r="S4778" s="34" t="s">
        <v>44735</v>
      </c>
      <c r="T4778" s="7" t="s">
        <v>44736</v>
      </c>
      <c r="U4778" s="7">
        <v>79060637727</v>
      </c>
      <c r="V4778" s="7">
        <v>12000000</v>
      </c>
      <c r="W4778" s="7" t="s">
        <v>4723</v>
      </c>
      <c r="X4778" s="7">
        <v>135593</v>
      </c>
      <c r="Y4778" s="7" t="s">
        <v>467</v>
      </c>
      <c r="Z4778" s="7">
        <v>1</v>
      </c>
      <c r="AA4778" s="7">
        <v>12000000</v>
      </c>
      <c r="AB4778" s="7" t="s">
        <v>4723</v>
      </c>
      <c r="AC4778" s="7">
        <v>135593</v>
      </c>
      <c r="AD4778" s="7" t="s">
        <v>4836</v>
      </c>
      <c r="AE4778" s="7">
        <v>12000000</v>
      </c>
      <c r="AF4778" s="7" t="s">
        <v>4723</v>
      </c>
      <c r="AG4778" s="7">
        <v>135593</v>
      </c>
      <c r="AH4778" s="7">
        <v>12000000</v>
      </c>
      <c r="AI4778" s="7" t="s">
        <v>4723</v>
      </c>
      <c r="AJ4778" s="7">
        <v>135593</v>
      </c>
      <c r="AK4778" s="7" t="s">
        <v>44737</v>
      </c>
      <c r="AL4778" s="7" t="s">
        <v>50</v>
      </c>
      <c r="AM4778" s="7" t="s">
        <v>44738</v>
      </c>
      <c r="AN4778" s="7" t="s">
        <v>66</v>
      </c>
      <c r="AO4778" s="7" t="s">
        <v>44739</v>
      </c>
      <c r="AP4778" s="8" t="s">
        <v>44740</v>
      </c>
      <c r="AQ4778" s="7" t="s">
        <v>50</v>
      </c>
      <c r="AR4778" s="7" t="s">
        <v>50</v>
      </c>
    </row>
    <row r="4779" spans="1:44" ht="15" thickBot="1">
      <c r="A4779" s="10" t="s">
        <v>44741</v>
      </c>
      <c r="B4779" s="13" t="s">
        <v>50</v>
      </c>
      <c r="C4779" s="12">
        <v>26299</v>
      </c>
      <c r="D4779" s="13" t="s">
        <v>45</v>
      </c>
      <c r="E4779" s="13" t="s">
        <v>1939</v>
      </c>
      <c r="F4779" s="13" t="s">
        <v>70</v>
      </c>
      <c r="G4779" s="26" t="s">
        <v>54946</v>
      </c>
      <c r="H4779" s="13" t="s">
        <v>1276</v>
      </c>
      <c r="I4779" s="13" t="s">
        <v>50</v>
      </c>
      <c r="J4779" s="12">
        <v>45481</v>
      </c>
      <c r="K4779" s="13" t="s">
        <v>116</v>
      </c>
      <c r="L4779" s="13" t="s">
        <v>52</v>
      </c>
      <c r="M4779" s="13" t="s">
        <v>1092</v>
      </c>
      <c r="N4779" s="13" t="s">
        <v>39080</v>
      </c>
      <c r="O4779" s="13" t="s">
        <v>44742</v>
      </c>
      <c r="P4779" s="11">
        <v>71987</v>
      </c>
      <c r="Q4779" s="13" t="s">
        <v>120</v>
      </c>
      <c r="R4779" s="33" t="s">
        <v>44743</v>
      </c>
      <c r="S4779" s="33" t="s">
        <v>44744</v>
      </c>
      <c r="T4779" s="13" t="s">
        <v>50</v>
      </c>
      <c r="U4779" s="13" t="s">
        <v>44745</v>
      </c>
      <c r="V4779" s="13" t="s">
        <v>50</v>
      </c>
      <c r="W4779" s="13" t="s">
        <v>50</v>
      </c>
      <c r="X4779" s="13" t="s">
        <v>50</v>
      </c>
      <c r="Y4779" s="13" t="s">
        <v>50</v>
      </c>
      <c r="Z4779" s="13">
        <v>2</v>
      </c>
      <c r="AA4779" s="13" t="s">
        <v>50</v>
      </c>
      <c r="AB4779" s="13" t="s">
        <v>50</v>
      </c>
      <c r="AC4779" s="13" t="s">
        <v>50</v>
      </c>
      <c r="AD4779" s="13" t="s">
        <v>50</v>
      </c>
      <c r="AE4779" s="13" t="s">
        <v>50</v>
      </c>
      <c r="AF4779" s="13" t="s">
        <v>50</v>
      </c>
      <c r="AG4779" s="13" t="s">
        <v>50</v>
      </c>
      <c r="AH4779" s="13">
        <v>300000</v>
      </c>
      <c r="AI4779" s="13" t="s">
        <v>60</v>
      </c>
      <c r="AJ4779" s="13">
        <v>300000</v>
      </c>
      <c r="AK4779" s="13" t="s">
        <v>44746</v>
      </c>
      <c r="AL4779" s="13" t="s">
        <v>50</v>
      </c>
      <c r="AM4779" s="13" t="s">
        <v>44747</v>
      </c>
      <c r="AN4779" s="13" t="s">
        <v>5485</v>
      </c>
      <c r="AO4779" s="13" t="s">
        <v>44748</v>
      </c>
      <c r="AP4779" s="13" t="s">
        <v>50</v>
      </c>
      <c r="AQ4779" s="21" t="s">
        <v>44749</v>
      </c>
      <c r="AR4779" s="13" t="s">
        <v>50</v>
      </c>
    </row>
    <row r="4780" spans="1:44" ht="15" thickBot="1">
      <c r="A4780" s="4" t="s">
        <v>44750</v>
      </c>
      <c r="B4780" s="7" t="s">
        <v>50</v>
      </c>
      <c r="C4780" s="6">
        <v>42736</v>
      </c>
      <c r="D4780" s="7" t="s">
        <v>45</v>
      </c>
      <c r="E4780" s="7" t="s">
        <v>46</v>
      </c>
      <c r="F4780" s="7" t="s">
        <v>70</v>
      </c>
      <c r="G4780" s="27" t="s">
        <v>54945</v>
      </c>
      <c r="H4780" s="7" t="s">
        <v>240</v>
      </c>
      <c r="I4780" s="7" t="s">
        <v>50</v>
      </c>
      <c r="J4780" s="6">
        <v>45476</v>
      </c>
      <c r="K4780" s="7" t="s">
        <v>50</v>
      </c>
      <c r="L4780" s="7" t="s">
        <v>52</v>
      </c>
      <c r="M4780" s="7" t="s">
        <v>17392</v>
      </c>
      <c r="N4780" s="7" t="s">
        <v>1941</v>
      </c>
      <c r="O4780" s="7" t="s">
        <v>44751</v>
      </c>
      <c r="P4780" s="5">
        <v>72166</v>
      </c>
      <c r="Q4780" s="7" t="s">
        <v>1943</v>
      </c>
      <c r="R4780" s="34" t="s">
        <v>44752</v>
      </c>
      <c r="S4780" s="34" t="s">
        <v>44753</v>
      </c>
      <c r="T4780" s="7" t="s">
        <v>50</v>
      </c>
      <c r="U4780" s="7" t="s">
        <v>44754</v>
      </c>
      <c r="V4780" s="7" t="s">
        <v>50</v>
      </c>
      <c r="W4780" s="7" t="s">
        <v>50</v>
      </c>
      <c r="X4780" s="7" t="s">
        <v>50</v>
      </c>
      <c r="Y4780" s="7" t="s">
        <v>50</v>
      </c>
      <c r="Z4780" s="7">
        <v>3</v>
      </c>
      <c r="AA4780" s="7" t="s">
        <v>50</v>
      </c>
      <c r="AB4780" s="7" t="s">
        <v>50</v>
      </c>
      <c r="AC4780" s="7" t="s">
        <v>50</v>
      </c>
      <c r="AD4780" s="7" t="s">
        <v>50</v>
      </c>
      <c r="AE4780" s="7" t="s">
        <v>50</v>
      </c>
      <c r="AF4780" s="7" t="s">
        <v>50</v>
      </c>
      <c r="AG4780" s="7" t="s">
        <v>50</v>
      </c>
      <c r="AH4780" s="7">
        <v>20000</v>
      </c>
      <c r="AI4780" s="7" t="s">
        <v>60</v>
      </c>
      <c r="AJ4780" s="7">
        <v>20000</v>
      </c>
      <c r="AK4780" s="7" t="s">
        <v>44755</v>
      </c>
      <c r="AL4780" s="7" t="s">
        <v>50</v>
      </c>
      <c r="AM4780" s="7" t="s">
        <v>44756</v>
      </c>
      <c r="AN4780" s="7" t="s">
        <v>993</v>
      </c>
      <c r="AO4780" s="7" t="s">
        <v>44757</v>
      </c>
      <c r="AP4780" s="22" t="s">
        <v>44758</v>
      </c>
      <c r="AQ4780" s="7" t="s">
        <v>50</v>
      </c>
      <c r="AR4780" s="7" t="s">
        <v>50</v>
      </c>
    </row>
    <row r="4781" spans="1:44" ht="15" thickBot="1">
      <c r="A4781" s="10" t="s">
        <v>44759</v>
      </c>
      <c r="B4781" s="13" t="s">
        <v>50</v>
      </c>
      <c r="C4781" s="13" t="s">
        <v>44760</v>
      </c>
      <c r="D4781" s="13" t="s">
        <v>45</v>
      </c>
      <c r="E4781" s="13" t="s">
        <v>1939</v>
      </c>
      <c r="F4781" s="13" t="s">
        <v>70</v>
      </c>
      <c r="G4781" s="26" t="s">
        <v>54946</v>
      </c>
      <c r="H4781" s="13" t="s">
        <v>11942</v>
      </c>
      <c r="I4781" s="13" t="s">
        <v>50</v>
      </c>
      <c r="J4781" s="12">
        <v>45475</v>
      </c>
      <c r="K4781" s="13" t="s">
        <v>50</v>
      </c>
      <c r="L4781" s="13" t="s">
        <v>52</v>
      </c>
      <c r="M4781" s="13" t="s">
        <v>44761</v>
      </c>
      <c r="N4781" s="13" t="s">
        <v>44762</v>
      </c>
      <c r="O4781" s="13" t="s">
        <v>44763</v>
      </c>
      <c r="P4781" s="11">
        <v>72323</v>
      </c>
      <c r="Q4781" s="13" t="s">
        <v>6089</v>
      </c>
      <c r="R4781" s="33" t="s">
        <v>44764</v>
      </c>
      <c r="S4781" s="33" t="s">
        <v>44765</v>
      </c>
      <c r="T4781" s="13" t="s">
        <v>44766</v>
      </c>
      <c r="U4781" s="13" t="s">
        <v>44767</v>
      </c>
      <c r="V4781" s="13">
        <v>300000</v>
      </c>
      <c r="W4781" s="13" t="s">
        <v>60</v>
      </c>
      <c r="X4781" s="13">
        <v>300000</v>
      </c>
      <c r="Y4781" s="13" t="s">
        <v>50</v>
      </c>
      <c r="Z4781" s="13">
        <v>1</v>
      </c>
      <c r="AA4781" s="13" t="s">
        <v>50</v>
      </c>
      <c r="AB4781" s="13" t="s">
        <v>50</v>
      </c>
      <c r="AC4781" s="13" t="s">
        <v>50</v>
      </c>
      <c r="AD4781" s="13" t="s">
        <v>50</v>
      </c>
      <c r="AE4781" s="13" t="s">
        <v>50</v>
      </c>
      <c r="AF4781" s="13" t="s">
        <v>50</v>
      </c>
      <c r="AG4781" s="13" t="s">
        <v>50</v>
      </c>
      <c r="AH4781" s="13">
        <v>300000</v>
      </c>
      <c r="AI4781" s="13" t="s">
        <v>60</v>
      </c>
      <c r="AJ4781" s="13">
        <v>300000</v>
      </c>
      <c r="AK4781" s="13" t="s">
        <v>43827</v>
      </c>
      <c r="AL4781" s="13" t="s">
        <v>50</v>
      </c>
      <c r="AM4781" s="13" t="s">
        <v>44768</v>
      </c>
      <c r="AN4781" s="13" t="s">
        <v>738</v>
      </c>
      <c r="AO4781" s="13" t="s">
        <v>44769</v>
      </c>
      <c r="AP4781" s="21" t="s">
        <v>44770</v>
      </c>
      <c r="AQ4781" s="13" t="s">
        <v>50</v>
      </c>
      <c r="AR4781" s="13" t="s">
        <v>50</v>
      </c>
    </row>
    <row r="4782" spans="1:44" ht="15" thickBot="1">
      <c r="A4782" s="4" t="s">
        <v>44771</v>
      </c>
      <c r="B4782" s="7" t="s">
        <v>50</v>
      </c>
      <c r="C4782" s="6">
        <v>41275</v>
      </c>
      <c r="D4782" s="7" t="s">
        <v>45</v>
      </c>
      <c r="E4782" s="7" t="s">
        <v>46</v>
      </c>
      <c r="F4782" s="7" t="s">
        <v>70</v>
      </c>
      <c r="G4782" s="27" t="s">
        <v>54945</v>
      </c>
      <c r="H4782" s="7" t="s">
        <v>50</v>
      </c>
      <c r="I4782" s="7" t="s">
        <v>50</v>
      </c>
      <c r="J4782" s="6">
        <v>45474</v>
      </c>
      <c r="K4782" s="7" t="s">
        <v>50</v>
      </c>
      <c r="L4782" s="7" t="s">
        <v>467</v>
      </c>
      <c r="M4782" s="7" t="s">
        <v>44772</v>
      </c>
      <c r="N4782" s="7" t="s">
        <v>44773</v>
      </c>
      <c r="O4782" s="7" t="s">
        <v>44774</v>
      </c>
      <c r="P4782" s="5">
        <v>72678</v>
      </c>
      <c r="Q4782" s="7" t="s">
        <v>481</v>
      </c>
      <c r="R4782" s="34" t="s">
        <v>44775</v>
      </c>
      <c r="S4782" s="34" t="s">
        <v>44776</v>
      </c>
      <c r="T4782" s="7" t="s">
        <v>44777</v>
      </c>
      <c r="U4782" s="7">
        <f>1-443-983-1671</f>
        <v>-3096</v>
      </c>
      <c r="V4782" s="7">
        <v>200000</v>
      </c>
      <c r="W4782" s="7" t="s">
        <v>60</v>
      </c>
      <c r="X4782" s="7">
        <v>200000</v>
      </c>
      <c r="Y4782" s="7" t="s">
        <v>467</v>
      </c>
      <c r="Z4782" s="7">
        <v>1</v>
      </c>
      <c r="AA4782" s="7">
        <v>200000</v>
      </c>
      <c r="AB4782" s="7" t="s">
        <v>60</v>
      </c>
      <c r="AC4782" s="7">
        <v>200000</v>
      </c>
      <c r="AD4782" s="7" t="s">
        <v>467</v>
      </c>
      <c r="AE4782" s="7">
        <v>200000</v>
      </c>
      <c r="AF4782" s="7" t="s">
        <v>60</v>
      </c>
      <c r="AG4782" s="7">
        <v>200000</v>
      </c>
      <c r="AH4782" s="7">
        <v>200000</v>
      </c>
      <c r="AI4782" s="7" t="s">
        <v>60</v>
      </c>
      <c r="AJ4782" s="7">
        <v>200000</v>
      </c>
      <c r="AK4782" s="7" t="s">
        <v>50</v>
      </c>
      <c r="AL4782" s="7" t="s">
        <v>50</v>
      </c>
      <c r="AM4782" s="7" t="s">
        <v>44778</v>
      </c>
      <c r="AN4782" s="7" t="s">
        <v>66</v>
      </c>
      <c r="AO4782" s="7" t="s">
        <v>44779</v>
      </c>
      <c r="AP4782" s="22" t="s">
        <v>44780</v>
      </c>
      <c r="AQ4782" s="7" t="s">
        <v>50</v>
      </c>
      <c r="AR4782" s="7" t="s">
        <v>50</v>
      </c>
    </row>
    <row r="4783" spans="1:44" ht="15" thickBot="1">
      <c r="A4783" s="10" t="s">
        <v>44781</v>
      </c>
      <c r="B4783" s="13" t="s">
        <v>50</v>
      </c>
      <c r="C4783" s="12">
        <v>44927</v>
      </c>
      <c r="D4783" s="13" t="s">
        <v>45</v>
      </c>
      <c r="E4783" s="13" t="s">
        <v>50</v>
      </c>
      <c r="F4783" s="13" t="s">
        <v>70</v>
      </c>
      <c r="G4783" s="27" t="s">
        <v>54945</v>
      </c>
      <c r="H4783" s="13" t="s">
        <v>50</v>
      </c>
      <c r="I4783" s="13" t="s">
        <v>50</v>
      </c>
      <c r="J4783" s="12">
        <v>45478</v>
      </c>
      <c r="K4783" s="13" t="s">
        <v>50</v>
      </c>
      <c r="L4783" s="13" t="s">
        <v>1624</v>
      </c>
      <c r="M4783" s="13" t="s">
        <v>44782</v>
      </c>
      <c r="N4783" s="13" t="s">
        <v>815</v>
      </c>
      <c r="O4783" s="13" t="s">
        <v>44783</v>
      </c>
      <c r="P4783" s="11">
        <v>72878</v>
      </c>
      <c r="Q4783" s="13" t="s">
        <v>360</v>
      </c>
      <c r="R4783" s="29" t="s">
        <v>44784</v>
      </c>
      <c r="S4783" s="33" t="s">
        <v>44785</v>
      </c>
      <c r="T4783" s="13" t="s">
        <v>50</v>
      </c>
      <c r="U4783" s="13" t="s">
        <v>50</v>
      </c>
      <c r="V4783" s="13">
        <v>550000</v>
      </c>
      <c r="W4783" s="13" t="s">
        <v>209</v>
      </c>
      <c r="X4783" s="13">
        <v>595432</v>
      </c>
      <c r="Y4783" s="13" t="s">
        <v>467</v>
      </c>
      <c r="Z4783" s="13">
        <v>1</v>
      </c>
      <c r="AA4783" s="13">
        <v>550000</v>
      </c>
      <c r="AB4783" s="13" t="s">
        <v>209</v>
      </c>
      <c r="AC4783" s="13">
        <v>595432</v>
      </c>
      <c r="AD4783" s="13" t="s">
        <v>1624</v>
      </c>
      <c r="AE4783" s="13">
        <v>550000</v>
      </c>
      <c r="AF4783" s="13" t="s">
        <v>209</v>
      </c>
      <c r="AG4783" s="13">
        <v>595432</v>
      </c>
      <c r="AH4783" s="13">
        <v>550000</v>
      </c>
      <c r="AI4783" s="13" t="s">
        <v>209</v>
      </c>
      <c r="AJ4783" s="13">
        <v>595432</v>
      </c>
      <c r="AK4783" s="13" t="s">
        <v>44786</v>
      </c>
      <c r="AL4783" s="13" t="s">
        <v>50</v>
      </c>
      <c r="AM4783" s="13" t="s">
        <v>44787</v>
      </c>
      <c r="AN4783" s="13" t="s">
        <v>66</v>
      </c>
      <c r="AO4783" s="13" t="s">
        <v>44788</v>
      </c>
      <c r="AP4783" s="21" t="s">
        <v>44789</v>
      </c>
      <c r="AQ4783" s="13" t="s">
        <v>50</v>
      </c>
      <c r="AR4783" s="13" t="s">
        <v>50</v>
      </c>
    </row>
    <row r="4784" spans="1:44" ht="15" thickBot="1">
      <c r="A4784" s="4" t="s">
        <v>44790</v>
      </c>
      <c r="B4784" s="7" t="s">
        <v>50</v>
      </c>
      <c r="C4784" s="6">
        <v>43466</v>
      </c>
      <c r="D4784" s="7" t="s">
        <v>45</v>
      </c>
      <c r="E4784" s="7" t="s">
        <v>46</v>
      </c>
      <c r="F4784" s="7" t="s">
        <v>70</v>
      </c>
      <c r="G4784" s="7" t="s">
        <v>50</v>
      </c>
      <c r="H4784" s="7" t="s">
        <v>50</v>
      </c>
      <c r="I4784" s="7" t="s">
        <v>50</v>
      </c>
      <c r="J4784" s="6">
        <v>45474</v>
      </c>
      <c r="K4784" s="7" t="s">
        <v>50</v>
      </c>
      <c r="L4784" s="7" t="s">
        <v>467</v>
      </c>
      <c r="M4784" s="7" t="s">
        <v>50</v>
      </c>
      <c r="N4784" s="7" t="s">
        <v>6711</v>
      </c>
      <c r="O4784" s="7" t="s">
        <v>44791</v>
      </c>
      <c r="P4784" s="5">
        <v>72880</v>
      </c>
      <c r="Q4784" s="7" t="s">
        <v>1024</v>
      </c>
      <c r="R4784" s="31" t="s">
        <v>50</v>
      </c>
      <c r="S4784" s="31" t="s">
        <v>50</v>
      </c>
      <c r="T4784" s="7" t="s">
        <v>50</v>
      </c>
      <c r="U4784" s="7" t="s">
        <v>44792</v>
      </c>
      <c r="V4784" s="7">
        <v>500000</v>
      </c>
      <c r="W4784" s="7" t="s">
        <v>60</v>
      </c>
      <c r="X4784" s="7">
        <v>500000</v>
      </c>
      <c r="Y4784" s="7" t="s">
        <v>467</v>
      </c>
      <c r="Z4784" s="7">
        <v>4</v>
      </c>
      <c r="AA4784" s="7">
        <v>500000</v>
      </c>
      <c r="AB4784" s="7" t="s">
        <v>60</v>
      </c>
      <c r="AC4784" s="7">
        <v>500000</v>
      </c>
      <c r="AD4784" s="7" t="s">
        <v>467</v>
      </c>
      <c r="AE4784" s="7">
        <v>11688429</v>
      </c>
      <c r="AF4784" s="7" t="s">
        <v>60</v>
      </c>
      <c r="AG4784" s="7">
        <v>11688429</v>
      </c>
      <c r="AH4784" s="7">
        <v>11688429</v>
      </c>
      <c r="AI4784" s="7" t="s">
        <v>60</v>
      </c>
      <c r="AJ4784" s="7">
        <v>11688429</v>
      </c>
      <c r="AK4784" s="7" t="s">
        <v>50</v>
      </c>
      <c r="AL4784" s="7" t="s">
        <v>50</v>
      </c>
      <c r="AM4784" s="7" t="s">
        <v>50</v>
      </c>
      <c r="AN4784" s="7" t="s">
        <v>50</v>
      </c>
      <c r="AO4784" s="7" t="s">
        <v>50</v>
      </c>
      <c r="AP4784" s="7" t="s">
        <v>50</v>
      </c>
      <c r="AQ4784" s="7" t="s">
        <v>50</v>
      </c>
      <c r="AR4784" s="7" t="s">
        <v>1186</v>
      </c>
    </row>
    <row r="4785" spans="1:44" ht="15" thickBot="1">
      <c r="A4785" s="10" t="s">
        <v>44793</v>
      </c>
      <c r="B4785" s="13" t="s">
        <v>50</v>
      </c>
      <c r="C4785" s="12">
        <v>44562</v>
      </c>
      <c r="D4785" s="13" t="s">
        <v>45</v>
      </c>
      <c r="E4785" s="13" t="s">
        <v>46</v>
      </c>
      <c r="F4785" s="13" t="s">
        <v>70</v>
      </c>
      <c r="G4785" s="26" t="s">
        <v>54946</v>
      </c>
      <c r="H4785" s="13" t="s">
        <v>50</v>
      </c>
      <c r="I4785" s="13" t="s">
        <v>50</v>
      </c>
      <c r="J4785" s="12">
        <v>45475</v>
      </c>
      <c r="K4785" s="13" t="s">
        <v>50</v>
      </c>
      <c r="L4785" s="13" t="s">
        <v>52</v>
      </c>
      <c r="M4785" s="13" t="s">
        <v>4250</v>
      </c>
      <c r="N4785" s="13" t="s">
        <v>30145</v>
      </c>
      <c r="O4785" s="13" t="s">
        <v>44794</v>
      </c>
      <c r="P4785" s="11">
        <v>72929</v>
      </c>
      <c r="Q4785" s="13" t="s">
        <v>135</v>
      </c>
      <c r="R4785" s="33" t="s">
        <v>44795</v>
      </c>
      <c r="S4785" s="33" t="s">
        <v>44796</v>
      </c>
      <c r="T4785" s="13" t="s">
        <v>44797</v>
      </c>
      <c r="U4785" s="13">
        <v>251904135555</v>
      </c>
      <c r="V4785" s="13">
        <v>600000</v>
      </c>
      <c r="W4785" s="13" t="s">
        <v>60</v>
      </c>
      <c r="X4785" s="13">
        <v>600000</v>
      </c>
      <c r="Y4785" s="13" t="s">
        <v>50</v>
      </c>
      <c r="Z4785" s="13">
        <v>2</v>
      </c>
      <c r="AA4785" s="13" t="s">
        <v>50</v>
      </c>
      <c r="AB4785" s="13" t="s">
        <v>50</v>
      </c>
      <c r="AC4785" s="13" t="s">
        <v>50</v>
      </c>
      <c r="AD4785" s="13" t="s">
        <v>50</v>
      </c>
      <c r="AE4785" s="13" t="s">
        <v>50</v>
      </c>
      <c r="AF4785" s="13" t="s">
        <v>50</v>
      </c>
      <c r="AG4785" s="13" t="s">
        <v>50</v>
      </c>
      <c r="AH4785" s="13">
        <v>600000</v>
      </c>
      <c r="AI4785" s="13" t="s">
        <v>60</v>
      </c>
      <c r="AJ4785" s="13">
        <v>600000</v>
      </c>
      <c r="AK4785" s="13" t="s">
        <v>44798</v>
      </c>
      <c r="AL4785" s="13" t="s">
        <v>50</v>
      </c>
      <c r="AM4785" s="13" t="s">
        <v>44799</v>
      </c>
      <c r="AN4785" s="13" t="s">
        <v>25377</v>
      </c>
      <c r="AO4785" s="13" t="s">
        <v>50</v>
      </c>
      <c r="AP4785" s="13" t="s">
        <v>50</v>
      </c>
      <c r="AQ4785" s="21" t="s">
        <v>44800</v>
      </c>
      <c r="AR4785" s="13" t="s">
        <v>255</v>
      </c>
    </row>
    <row r="4786" spans="1:44" ht="15" thickBot="1">
      <c r="A4786" s="4" t="s">
        <v>44801</v>
      </c>
      <c r="B4786" s="7" t="s">
        <v>50</v>
      </c>
      <c r="C4786" s="6">
        <v>43831</v>
      </c>
      <c r="D4786" s="7" t="s">
        <v>45</v>
      </c>
      <c r="E4786" s="7" t="s">
        <v>46</v>
      </c>
      <c r="F4786" s="7" t="s">
        <v>70</v>
      </c>
      <c r="G4786" s="7" t="s">
        <v>50</v>
      </c>
      <c r="H4786" s="7" t="s">
        <v>50</v>
      </c>
      <c r="I4786" s="7" t="s">
        <v>50</v>
      </c>
      <c r="J4786" s="6">
        <v>45475</v>
      </c>
      <c r="K4786" s="7" t="s">
        <v>50</v>
      </c>
      <c r="L4786" s="7" t="s">
        <v>52</v>
      </c>
      <c r="M4786" s="7" t="s">
        <v>44802</v>
      </c>
      <c r="N4786" s="7" t="s">
        <v>30145</v>
      </c>
      <c r="O4786" s="7" t="s">
        <v>44803</v>
      </c>
      <c r="P4786" s="5">
        <v>73870</v>
      </c>
      <c r="Q4786" s="7" t="s">
        <v>135</v>
      </c>
      <c r="R4786" s="34" t="s">
        <v>44804</v>
      </c>
      <c r="S4786" s="34" t="s">
        <v>44805</v>
      </c>
      <c r="T4786" s="7" t="s">
        <v>44806</v>
      </c>
      <c r="U4786" s="7" t="s">
        <v>50</v>
      </c>
      <c r="V4786" s="7">
        <v>600000</v>
      </c>
      <c r="W4786" s="7" t="s">
        <v>60</v>
      </c>
      <c r="X4786" s="7">
        <v>600000</v>
      </c>
      <c r="Y4786" s="7" t="s">
        <v>50</v>
      </c>
      <c r="Z4786" s="7">
        <v>2</v>
      </c>
      <c r="AA4786" s="7" t="s">
        <v>50</v>
      </c>
      <c r="AB4786" s="7" t="s">
        <v>50</v>
      </c>
      <c r="AC4786" s="7" t="s">
        <v>50</v>
      </c>
      <c r="AD4786" s="7" t="s">
        <v>50</v>
      </c>
      <c r="AE4786" s="7" t="s">
        <v>50</v>
      </c>
      <c r="AF4786" s="7" t="s">
        <v>50</v>
      </c>
      <c r="AG4786" s="7" t="s">
        <v>50</v>
      </c>
      <c r="AH4786" s="7">
        <v>600000</v>
      </c>
      <c r="AI4786" s="7" t="s">
        <v>60</v>
      </c>
      <c r="AJ4786" s="7">
        <v>600000</v>
      </c>
      <c r="AK4786" s="7" t="s">
        <v>44807</v>
      </c>
      <c r="AL4786" s="7" t="s">
        <v>50</v>
      </c>
      <c r="AM4786" s="7" t="s">
        <v>44808</v>
      </c>
      <c r="AN4786" s="7" t="s">
        <v>25377</v>
      </c>
      <c r="AO4786" s="7" t="s">
        <v>50</v>
      </c>
      <c r="AP4786" s="7" t="s">
        <v>50</v>
      </c>
      <c r="AQ4786" s="22" t="s">
        <v>44809</v>
      </c>
      <c r="AR4786" s="7" t="s">
        <v>255</v>
      </c>
    </row>
    <row r="4787" spans="1:44" ht="15" thickBot="1">
      <c r="A4787" s="10" t="s">
        <v>44810</v>
      </c>
      <c r="B4787" s="13" t="s">
        <v>50</v>
      </c>
      <c r="C4787" s="12">
        <v>45169</v>
      </c>
      <c r="D4787" s="13" t="s">
        <v>45</v>
      </c>
      <c r="E4787" s="13" t="s">
        <v>46</v>
      </c>
      <c r="F4787" s="13" t="s">
        <v>70</v>
      </c>
      <c r="G4787" s="27" t="s">
        <v>54945</v>
      </c>
      <c r="H4787" s="13" t="s">
        <v>50</v>
      </c>
      <c r="I4787" s="13" t="s">
        <v>50</v>
      </c>
      <c r="J4787" s="12">
        <v>45476</v>
      </c>
      <c r="K4787" s="13" t="s">
        <v>50</v>
      </c>
      <c r="L4787" s="13" t="s">
        <v>1624</v>
      </c>
      <c r="M4787" s="13" t="s">
        <v>44811</v>
      </c>
      <c r="N4787" s="13" t="s">
        <v>1670</v>
      </c>
      <c r="O4787" s="13" t="s">
        <v>44812</v>
      </c>
      <c r="P4787" s="11">
        <v>74286</v>
      </c>
      <c r="Q4787" s="13" t="s">
        <v>397</v>
      </c>
      <c r="R4787" s="33" t="s">
        <v>44813</v>
      </c>
      <c r="S4787" s="33" t="s">
        <v>44814</v>
      </c>
      <c r="T4787" s="13" t="s">
        <v>44815</v>
      </c>
      <c r="U4787" s="13">
        <v>11952844762</v>
      </c>
      <c r="V4787" s="13">
        <v>250000</v>
      </c>
      <c r="W4787" s="13" t="s">
        <v>60</v>
      </c>
      <c r="X4787" s="13">
        <v>250000</v>
      </c>
      <c r="Y4787" s="13" t="s">
        <v>467</v>
      </c>
      <c r="Z4787" s="13">
        <v>1</v>
      </c>
      <c r="AA4787" s="13">
        <v>250000</v>
      </c>
      <c r="AB4787" s="13" t="s">
        <v>60</v>
      </c>
      <c r="AC4787" s="13">
        <v>250000</v>
      </c>
      <c r="AD4787" s="13" t="s">
        <v>1624</v>
      </c>
      <c r="AE4787" s="13">
        <v>250000</v>
      </c>
      <c r="AF4787" s="13" t="s">
        <v>60</v>
      </c>
      <c r="AG4787" s="13">
        <v>250000</v>
      </c>
      <c r="AH4787" s="13">
        <v>250000</v>
      </c>
      <c r="AI4787" s="13" t="s">
        <v>60</v>
      </c>
      <c r="AJ4787" s="13">
        <v>250000</v>
      </c>
      <c r="AK4787" s="13" t="s">
        <v>50</v>
      </c>
      <c r="AL4787" s="13" t="s">
        <v>50</v>
      </c>
      <c r="AM4787" s="13" t="s">
        <v>44816</v>
      </c>
      <c r="AN4787" s="13" t="s">
        <v>993</v>
      </c>
      <c r="AO4787" s="13" t="s">
        <v>44817</v>
      </c>
      <c r="AP4787" s="21" t="s">
        <v>44818</v>
      </c>
      <c r="AQ4787" s="13" t="s">
        <v>50</v>
      </c>
      <c r="AR4787" s="13" t="s">
        <v>50</v>
      </c>
    </row>
    <row r="4788" spans="1:44" ht="15" thickBot="1">
      <c r="A4788" s="4" t="s">
        <v>44819</v>
      </c>
      <c r="B4788" s="7" t="s">
        <v>50</v>
      </c>
      <c r="C4788" s="6">
        <v>42088</v>
      </c>
      <c r="D4788" s="7" t="s">
        <v>45</v>
      </c>
      <c r="E4788" s="7" t="s">
        <v>46</v>
      </c>
      <c r="F4788" s="7" t="s">
        <v>70</v>
      </c>
      <c r="G4788" s="26" t="s">
        <v>54946</v>
      </c>
      <c r="H4788" s="7" t="s">
        <v>50</v>
      </c>
      <c r="I4788" s="7" t="s">
        <v>50</v>
      </c>
      <c r="J4788" s="6">
        <v>45481</v>
      </c>
      <c r="K4788" s="7" t="s">
        <v>116</v>
      </c>
      <c r="L4788" s="7" t="s">
        <v>147</v>
      </c>
      <c r="M4788" s="7" t="s">
        <v>44820</v>
      </c>
      <c r="N4788" s="7" t="s">
        <v>22457</v>
      </c>
      <c r="O4788" s="7" t="s">
        <v>44821</v>
      </c>
      <c r="P4788" s="5">
        <v>74481</v>
      </c>
      <c r="Q4788" s="7" t="s">
        <v>245</v>
      </c>
      <c r="R4788" s="34" t="s">
        <v>44822</v>
      </c>
      <c r="S4788" s="31" t="s">
        <v>50</v>
      </c>
      <c r="T4788" s="7" t="s">
        <v>44823</v>
      </c>
      <c r="U4788" s="7" t="s">
        <v>44824</v>
      </c>
      <c r="V4788" s="7">
        <v>5200000000</v>
      </c>
      <c r="W4788" s="7" t="s">
        <v>2946</v>
      </c>
      <c r="X4788" s="7">
        <v>3758743</v>
      </c>
      <c r="Y4788" s="7" t="s">
        <v>154</v>
      </c>
      <c r="Z4788" s="7">
        <v>4</v>
      </c>
      <c r="AA4788" s="7">
        <v>5200000000</v>
      </c>
      <c r="AB4788" s="7" t="s">
        <v>2946</v>
      </c>
      <c r="AC4788" s="7">
        <v>3758743</v>
      </c>
      <c r="AD4788" s="7" t="s">
        <v>147</v>
      </c>
      <c r="AE4788" s="7">
        <v>10000000000</v>
      </c>
      <c r="AF4788" s="7" t="s">
        <v>2946</v>
      </c>
      <c r="AG4788" s="7">
        <v>7738773</v>
      </c>
      <c r="AH4788" s="7">
        <v>10000000000</v>
      </c>
      <c r="AI4788" s="7" t="s">
        <v>2946</v>
      </c>
      <c r="AJ4788" s="7">
        <v>7738773</v>
      </c>
      <c r="AK4788" s="7" t="s">
        <v>44825</v>
      </c>
      <c r="AL4788" s="7" t="s">
        <v>50</v>
      </c>
      <c r="AM4788" s="7" t="s">
        <v>44826</v>
      </c>
      <c r="AN4788" s="7" t="s">
        <v>66</v>
      </c>
      <c r="AO4788" s="7" t="s">
        <v>50</v>
      </c>
      <c r="AP4788" s="7" t="s">
        <v>50</v>
      </c>
      <c r="AQ4788" s="22" t="s">
        <v>44827</v>
      </c>
      <c r="AR4788" s="7" t="s">
        <v>255</v>
      </c>
    </row>
    <row r="4789" spans="1:44" ht="15" thickBot="1">
      <c r="A4789" s="10" t="s">
        <v>44828</v>
      </c>
      <c r="B4789" s="13" t="s">
        <v>50</v>
      </c>
      <c r="C4789" s="12">
        <v>45292</v>
      </c>
      <c r="D4789" s="13" t="s">
        <v>45</v>
      </c>
      <c r="E4789" s="13" t="s">
        <v>46</v>
      </c>
      <c r="F4789" s="13" t="s">
        <v>70</v>
      </c>
      <c r="G4789" s="13" t="s">
        <v>50</v>
      </c>
      <c r="H4789" s="13" t="s">
        <v>50</v>
      </c>
      <c r="I4789" s="13" t="s">
        <v>50</v>
      </c>
      <c r="J4789" s="12">
        <v>45474</v>
      </c>
      <c r="K4789" s="13" t="s">
        <v>50</v>
      </c>
      <c r="L4789" s="13" t="s">
        <v>467</v>
      </c>
      <c r="M4789" s="13" t="s">
        <v>50</v>
      </c>
      <c r="N4789" s="13" t="s">
        <v>28996</v>
      </c>
      <c r="O4789" s="13" t="s">
        <v>44829</v>
      </c>
      <c r="P4789" s="11">
        <v>75780</v>
      </c>
      <c r="Q4789" s="13" t="s">
        <v>1750</v>
      </c>
      <c r="R4789" s="30" t="s">
        <v>50</v>
      </c>
      <c r="S4789" s="30" t="s">
        <v>50</v>
      </c>
      <c r="T4789" s="13" t="s">
        <v>50</v>
      </c>
      <c r="U4789" s="13" t="s">
        <v>44830</v>
      </c>
      <c r="V4789" s="13">
        <v>6555000</v>
      </c>
      <c r="W4789" s="13" t="s">
        <v>60</v>
      </c>
      <c r="X4789" s="13">
        <v>6555000</v>
      </c>
      <c r="Y4789" s="13" t="s">
        <v>467</v>
      </c>
      <c r="Z4789" s="13">
        <v>1</v>
      </c>
      <c r="AA4789" s="13">
        <v>6555000</v>
      </c>
      <c r="AB4789" s="13" t="s">
        <v>60</v>
      </c>
      <c r="AC4789" s="13">
        <v>6555000</v>
      </c>
      <c r="AD4789" s="13" t="s">
        <v>467</v>
      </c>
      <c r="AE4789" s="13">
        <v>6555000</v>
      </c>
      <c r="AF4789" s="13" t="s">
        <v>60</v>
      </c>
      <c r="AG4789" s="13">
        <v>6555000</v>
      </c>
      <c r="AH4789" s="13">
        <v>6555000</v>
      </c>
      <c r="AI4789" s="13" t="s">
        <v>60</v>
      </c>
      <c r="AJ4789" s="13">
        <v>6555000</v>
      </c>
      <c r="AK4789" s="13" t="s">
        <v>50</v>
      </c>
      <c r="AL4789" s="13" t="s">
        <v>50</v>
      </c>
      <c r="AM4789" s="13" t="s">
        <v>50</v>
      </c>
      <c r="AN4789" s="13" t="s">
        <v>50</v>
      </c>
      <c r="AO4789" s="13" t="s">
        <v>50</v>
      </c>
      <c r="AP4789" s="13" t="s">
        <v>50</v>
      </c>
      <c r="AQ4789" s="13" t="s">
        <v>50</v>
      </c>
      <c r="AR4789" s="13" t="s">
        <v>1186</v>
      </c>
    </row>
    <row r="4790" spans="1:44" ht="15" thickBot="1">
      <c r="A4790" s="4" t="s">
        <v>44831</v>
      </c>
      <c r="B4790" s="7" t="s">
        <v>50</v>
      </c>
      <c r="C4790" s="6">
        <v>44927</v>
      </c>
      <c r="D4790" s="7" t="s">
        <v>45</v>
      </c>
      <c r="E4790" s="7" t="s">
        <v>46</v>
      </c>
      <c r="F4790" s="7" t="s">
        <v>70</v>
      </c>
      <c r="G4790" s="7" t="s">
        <v>50</v>
      </c>
      <c r="H4790" s="7" t="s">
        <v>50</v>
      </c>
      <c r="I4790" s="7" t="s">
        <v>50</v>
      </c>
      <c r="J4790" s="6">
        <v>45475</v>
      </c>
      <c r="K4790" s="7" t="s">
        <v>50</v>
      </c>
      <c r="L4790" s="7" t="s">
        <v>467</v>
      </c>
      <c r="M4790" s="7" t="s">
        <v>50</v>
      </c>
      <c r="N4790" s="7" t="s">
        <v>44832</v>
      </c>
      <c r="O4790" s="7" t="s">
        <v>44833</v>
      </c>
      <c r="P4790" s="5">
        <v>75826</v>
      </c>
      <c r="Q4790" s="7" t="s">
        <v>166</v>
      </c>
      <c r="R4790" s="31" t="s">
        <v>50</v>
      </c>
      <c r="S4790" s="31" t="s">
        <v>50</v>
      </c>
      <c r="T4790" s="7" t="s">
        <v>50</v>
      </c>
      <c r="U4790" s="7" t="s">
        <v>44834</v>
      </c>
      <c r="V4790" s="7">
        <v>2450000</v>
      </c>
      <c r="W4790" s="7" t="s">
        <v>60</v>
      </c>
      <c r="X4790" s="7">
        <v>2450000</v>
      </c>
      <c r="Y4790" s="7" t="s">
        <v>467</v>
      </c>
      <c r="Z4790" s="7">
        <v>1</v>
      </c>
      <c r="AA4790" s="7">
        <v>2450000</v>
      </c>
      <c r="AB4790" s="7" t="s">
        <v>60</v>
      </c>
      <c r="AC4790" s="7">
        <v>2450000</v>
      </c>
      <c r="AD4790" s="7" t="s">
        <v>467</v>
      </c>
      <c r="AE4790" s="7">
        <v>2450000</v>
      </c>
      <c r="AF4790" s="7" t="s">
        <v>60</v>
      </c>
      <c r="AG4790" s="7">
        <v>2450000</v>
      </c>
      <c r="AH4790" s="7">
        <v>2450000</v>
      </c>
      <c r="AI4790" s="7" t="s">
        <v>60</v>
      </c>
      <c r="AJ4790" s="7">
        <v>2450000</v>
      </c>
      <c r="AK4790" s="7" t="s">
        <v>50</v>
      </c>
      <c r="AL4790" s="7" t="s">
        <v>50</v>
      </c>
      <c r="AM4790" s="7" t="s">
        <v>50</v>
      </c>
      <c r="AN4790" s="7" t="s">
        <v>50</v>
      </c>
      <c r="AO4790" s="7" t="s">
        <v>50</v>
      </c>
      <c r="AP4790" s="7" t="s">
        <v>50</v>
      </c>
      <c r="AQ4790" s="7" t="s">
        <v>50</v>
      </c>
      <c r="AR4790" s="7" t="s">
        <v>1186</v>
      </c>
    </row>
    <row r="4791" spans="1:44" ht="15" thickBot="1">
      <c r="A4791" s="10" t="s">
        <v>44835</v>
      </c>
      <c r="B4791" s="13" t="s">
        <v>50</v>
      </c>
      <c r="C4791" s="12">
        <v>45292</v>
      </c>
      <c r="D4791" s="13" t="s">
        <v>45</v>
      </c>
      <c r="E4791" s="13" t="s">
        <v>46</v>
      </c>
      <c r="F4791" s="13" t="s">
        <v>70</v>
      </c>
      <c r="G4791" s="13" t="s">
        <v>50</v>
      </c>
      <c r="H4791" s="13" t="s">
        <v>50</v>
      </c>
      <c r="I4791" s="13" t="s">
        <v>50</v>
      </c>
      <c r="J4791" s="12">
        <v>45474</v>
      </c>
      <c r="K4791" s="13" t="s">
        <v>50</v>
      </c>
      <c r="L4791" s="13" t="s">
        <v>467</v>
      </c>
      <c r="M4791" s="13" t="s">
        <v>50</v>
      </c>
      <c r="N4791" s="13" t="s">
        <v>91</v>
      </c>
      <c r="O4791" s="13" t="s">
        <v>44836</v>
      </c>
      <c r="P4791" s="11">
        <v>77341</v>
      </c>
      <c r="Q4791" s="13" t="s">
        <v>93</v>
      </c>
      <c r="R4791" s="30" t="s">
        <v>50</v>
      </c>
      <c r="S4791" s="30" t="s">
        <v>50</v>
      </c>
      <c r="T4791" s="13" t="s">
        <v>50</v>
      </c>
      <c r="U4791" s="13" t="s">
        <v>44837</v>
      </c>
      <c r="V4791" s="13">
        <v>3325000</v>
      </c>
      <c r="W4791" s="13" t="s">
        <v>60</v>
      </c>
      <c r="X4791" s="13">
        <v>3325000</v>
      </c>
      <c r="Y4791" s="13" t="s">
        <v>467</v>
      </c>
      <c r="Z4791" s="13">
        <v>1</v>
      </c>
      <c r="AA4791" s="13">
        <v>3325000</v>
      </c>
      <c r="AB4791" s="13" t="s">
        <v>60</v>
      </c>
      <c r="AC4791" s="13">
        <v>3325000</v>
      </c>
      <c r="AD4791" s="13" t="s">
        <v>467</v>
      </c>
      <c r="AE4791" s="13">
        <v>3325000</v>
      </c>
      <c r="AF4791" s="13" t="s">
        <v>60</v>
      </c>
      <c r="AG4791" s="13">
        <v>3325000</v>
      </c>
      <c r="AH4791" s="13">
        <v>3325000</v>
      </c>
      <c r="AI4791" s="13" t="s">
        <v>60</v>
      </c>
      <c r="AJ4791" s="13">
        <v>3325000</v>
      </c>
      <c r="AK4791" s="13" t="s">
        <v>50</v>
      </c>
      <c r="AL4791" s="13" t="s">
        <v>50</v>
      </c>
      <c r="AM4791" s="13" t="s">
        <v>50</v>
      </c>
      <c r="AN4791" s="13" t="s">
        <v>50</v>
      </c>
      <c r="AO4791" s="13" t="s">
        <v>50</v>
      </c>
      <c r="AP4791" s="13" t="s">
        <v>50</v>
      </c>
      <c r="AQ4791" s="13" t="s">
        <v>50</v>
      </c>
      <c r="AR4791" s="13" t="s">
        <v>1186</v>
      </c>
    </row>
    <row r="4792" spans="1:44" ht="15" thickBot="1">
      <c r="A4792" s="4" t="s">
        <v>44838</v>
      </c>
      <c r="B4792" s="7">
        <v>891</v>
      </c>
      <c r="C4792" s="6">
        <v>44197</v>
      </c>
      <c r="D4792" s="7" t="s">
        <v>45</v>
      </c>
      <c r="E4792" s="7" t="s">
        <v>50</v>
      </c>
      <c r="F4792" s="7" t="s">
        <v>70</v>
      </c>
      <c r="G4792" s="27" t="s">
        <v>54945</v>
      </c>
      <c r="H4792" s="7" t="s">
        <v>50</v>
      </c>
      <c r="I4792" s="7" t="s">
        <v>50</v>
      </c>
      <c r="J4792" s="6">
        <v>45481</v>
      </c>
      <c r="K4792" s="7" t="s">
        <v>89</v>
      </c>
      <c r="L4792" s="7" t="s">
        <v>52</v>
      </c>
      <c r="M4792" s="7" t="s">
        <v>1181</v>
      </c>
      <c r="N4792" s="7" t="s">
        <v>44839</v>
      </c>
      <c r="O4792" s="7" t="s">
        <v>44840</v>
      </c>
      <c r="P4792" s="5">
        <v>77817</v>
      </c>
      <c r="Q4792" s="7" t="s">
        <v>707</v>
      </c>
      <c r="R4792" s="34" t="s">
        <v>44841</v>
      </c>
      <c r="S4792" s="34" t="s">
        <v>44842</v>
      </c>
      <c r="T4792" s="7" t="s">
        <v>50</v>
      </c>
      <c r="U4792" s="7" t="s">
        <v>50</v>
      </c>
      <c r="V4792" s="7">
        <v>500000</v>
      </c>
      <c r="W4792" s="7" t="s">
        <v>1085</v>
      </c>
      <c r="X4792" s="7">
        <v>366714</v>
      </c>
      <c r="Y4792" s="7" t="s">
        <v>467</v>
      </c>
      <c r="Z4792" s="7">
        <v>2</v>
      </c>
      <c r="AA4792" s="7">
        <v>2500000</v>
      </c>
      <c r="AB4792" s="7" t="s">
        <v>60</v>
      </c>
      <c r="AC4792" s="7">
        <v>2500000</v>
      </c>
      <c r="AD4792" s="7" t="s">
        <v>467</v>
      </c>
      <c r="AE4792" s="7">
        <v>2500000</v>
      </c>
      <c r="AF4792" s="7" t="s">
        <v>60</v>
      </c>
      <c r="AG4792" s="7">
        <v>2500000</v>
      </c>
      <c r="AH4792" s="7">
        <v>2866715</v>
      </c>
      <c r="AI4792" s="7" t="s">
        <v>60</v>
      </c>
      <c r="AJ4792" s="7">
        <v>2866715</v>
      </c>
      <c r="AK4792" s="7" t="s">
        <v>44614</v>
      </c>
      <c r="AL4792" s="7" t="s">
        <v>50</v>
      </c>
      <c r="AM4792" s="7" t="s">
        <v>44843</v>
      </c>
      <c r="AN4792" s="7" t="s">
        <v>66</v>
      </c>
      <c r="AO4792" s="7" t="s">
        <v>44844</v>
      </c>
      <c r="AP4792" s="8" t="s">
        <v>44845</v>
      </c>
      <c r="AQ4792" s="7" t="s">
        <v>50</v>
      </c>
      <c r="AR4792" s="7" t="s">
        <v>50</v>
      </c>
    </row>
    <row r="4793" spans="1:44" ht="15" thickBot="1">
      <c r="A4793" s="10" t="s">
        <v>44846</v>
      </c>
      <c r="B4793" s="13" t="s">
        <v>50</v>
      </c>
      <c r="C4793" s="12">
        <v>34700</v>
      </c>
      <c r="D4793" s="13" t="s">
        <v>45</v>
      </c>
      <c r="E4793" s="13" t="s">
        <v>1939</v>
      </c>
      <c r="F4793" s="13" t="s">
        <v>70</v>
      </c>
      <c r="G4793" s="26" t="s">
        <v>54946</v>
      </c>
      <c r="H4793" s="13" t="s">
        <v>44847</v>
      </c>
      <c r="I4793" s="13" t="s">
        <v>50</v>
      </c>
      <c r="J4793" s="12">
        <v>45480</v>
      </c>
      <c r="K4793" s="13" t="s">
        <v>50</v>
      </c>
      <c r="L4793" s="13" t="s">
        <v>52</v>
      </c>
      <c r="M4793" s="13" t="s">
        <v>44848</v>
      </c>
      <c r="N4793" s="13" t="s">
        <v>44849</v>
      </c>
      <c r="O4793" s="13" t="s">
        <v>44850</v>
      </c>
      <c r="P4793" s="11">
        <v>77826</v>
      </c>
      <c r="Q4793" s="13" t="s">
        <v>1080</v>
      </c>
      <c r="R4793" s="33" t="s">
        <v>44851</v>
      </c>
      <c r="S4793" s="33" t="s">
        <v>44852</v>
      </c>
      <c r="T4793" s="13" t="s">
        <v>44853</v>
      </c>
      <c r="U4793" s="13" t="s">
        <v>44854</v>
      </c>
      <c r="V4793" s="13">
        <v>120000</v>
      </c>
      <c r="W4793" s="13" t="s">
        <v>60</v>
      </c>
      <c r="X4793" s="13">
        <v>120000</v>
      </c>
      <c r="Y4793" s="13" t="s">
        <v>50</v>
      </c>
      <c r="Z4793" s="13">
        <v>2</v>
      </c>
      <c r="AA4793" s="13" t="s">
        <v>50</v>
      </c>
      <c r="AB4793" s="13" t="s">
        <v>50</v>
      </c>
      <c r="AC4793" s="13" t="s">
        <v>50</v>
      </c>
      <c r="AD4793" s="13" t="s">
        <v>50</v>
      </c>
      <c r="AE4793" s="13" t="s">
        <v>50</v>
      </c>
      <c r="AF4793" s="13" t="s">
        <v>50</v>
      </c>
      <c r="AG4793" s="13" t="s">
        <v>50</v>
      </c>
      <c r="AH4793" s="13">
        <v>120000</v>
      </c>
      <c r="AI4793" s="13" t="s">
        <v>60</v>
      </c>
      <c r="AJ4793" s="13">
        <v>120000</v>
      </c>
      <c r="AK4793" s="13" t="s">
        <v>44855</v>
      </c>
      <c r="AL4793" s="13" t="s">
        <v>50</v>
      </c>
      <c r="AM4793" s="13" t="s">
        <v>44856</v>
      </c>
      <c r="AN4793" s="13" t="s">
        <v>44857</v>
      </c>
      <c r="AO4793" s="13" t="s">
        <v>44858</v>
      </c>
      <c r="AP4793" s="21" t="s">
        <v>44859</v>
      </c>
      <c r="AQ4793" s="13" t="s">
        <v>50</v>
      </c>
      <c r="AR4793" s="13" t="s">
        <v>50</v>
      </c>
    </row>
    <row r="4794" spans="1:44" ht="15" thickBot="1">
      <c r="A4794" s="4" t="s">
        <v>44860</v>
      </c>
      <c r="B4794" s="7" t="s">
        <v>50</v>
      </c>
      <c r="C4794" s="7" t="s">
        <v>50</v>
      </c>
      <c r="D4794" s="7" t="s">
        <v>45</v>
      </c>
      <c r="E4794" s="7" t="s">
        <v>46</v>
      </c>
      <c r="F4794" s="7" t="s">
        <v>70</v>
      </c>
      <c r="G4794" s="7" t="s">
        <v>176</v>
      </c>
      <c r="H4794" s="7" t="s">
        <v>44861</v>
      </c>
      <c r="I4794" s="7" t="s">
        <v>50</v>
      </c>
      <c r="J4794" s="6">
        <v>45475</v>
      </c>
      <c r="K4794" s="7" t="s">
        <v>50</v>
      </c>
      <c r="L4794" s="7" t="s">
        <v>52</v>
      </c>
      <c r="M4794" s="7" t="s">
        <v>44862</v>
      </c>
      <c r="N4794" s="7" t="s">
        <v>5274</v>
      </c>
      <c r="O4794" s="7" t="s">
        <v>44863</v>
      </c>
      <c r="P4794" s="5">
        <v>77975</v>
      </c>
      <c r="Q4794" s="7" t="s">
        <v>1116</v>
      </c>
      <c r="R4794" s="34" t="s">
        <v>44864</v>
      </c>
      <c r="S4794" s="34" t="s">
        <v>44865</v>
      </c>
      <c r="T4794" s="7" t="s">
        <v>50</v>
      </c>
      <c r="U4794" s="7" t="s">
        <v>44866</v>
      </c>
      <c r="V4794" s="7">
        <v>300000</v>
      </c>
      <c r="W4794" s="7" t="s">
        <v>60</v>
      </c>
      <c r="X4794" s="7">
        <v>300000</v>
      </c>
      <c r="Y4794" s="7" t="s">
        <v>50</v>
      </c>
      <c r="Z4794" s="7">
        <v>1</v>
      </c>
      <c r="AA4794" s="7" t="s">
        <v>50</v>
      </c>
      <c r="AB4794" s="7" t="s">
        <v>50</v>
      </c>
      <c r="AC4794" s="7" t="s">
        <v>50</v>
      </c>
      <c r="AD4794" s="7" t="s">
        <v>50</v>
      </c>
      <c r="AE4794" s="7" t="s">
        <v>50</v>
      </c>
      <c r="AF4794" s="7" t="s">
        <v>50</v>
      </c>
      <c r="AG4794" s="7" t="s">
        <v>50</v>
      </c>
      <c r="AH4794" s="7">
        <v>300000</v>
      </c>
      <c r="AI4794" s="7" t="s">
        <v>60</v>
      </c>
      <c r="AJ4794" s="7">
        <v>300000</v>
      </c>
      <c r="AK4794" s="7" t="s">
        <v>43827</v>
      </c>
      <c r="AL4794" s="7" t="s">
        <v>50</v>
      </c>
      <c r="AM4794" s="7" t="s">
        <v>44867</v>
      </c>
      <c r="AN4794" s="7" t="s">
        <v>4746</v>
      </c>
      <c r="AO4794" s="7" t="s">
        <v>44868</v>
      </c>
      <c r="AP4794" s="22" t="s">
        <v>44869</v>
      </c>
      <c r="AQ4794" s="7" t="s">
        <v>50</v>
      </c>
      <c r="AR4794" s="7" t="s">
        <v>50</v>
      </c>
    </row>
    <row r="4795" spans="1:44" ht="15" thickBot="1">
      <c r="A4795" s="10" t="s">
        <v>44870</v>
      </c>
      <c r="B4795" s="13" t="s">
        <v>50</v>
      </c>
      <c r="C4795" s="12">
        <v>44927</v>
      </c>
      <c r="D4795" s="13" t="s">
        <v>45</v>
      </c>
      <c r="E4795" s="13" t="s">
        <v>46</v>
      </c>
      <c r="F4795" s="13" t="s">
        <v>70</v>
      </c>
      <c r="G4795" s="13" t="s">
        <v>50</v>
      </c>
      <c r="H4795" s="13" t="s">
        <v>50</v>
      </c>
      <c r="I4795" s="13" t="s">
        <v>50</v>
      </c>
      <c r="J4795" s="12">
        <v>45474</v>
      </c>
      <c r="K4795" s="13" t="s">
        <v>50</v>
      </c>
      <c r="L4795" s="13" t="s">
        <v>467</v>
      </c>
      <c r="M4795" s="13" t="s">
        <v>50</v>
      </c>
      <c r="N4795" s="13" t="s">
        <v>44592</v>
      </c>
      <c r="O4795" s="13" t="s">
        <v>44871</v>
      </c>
      <c r="P4795" s="11">
        <v>78160</v>
      </c>
      <c r="Q4795" s="13" t="s">
        <v>683</v>
      </c>
      <c r="R4795" s="30" t="s">
        <v>50</v>
      </c>
      <c r="S4795" s="30" t="s">
        <v>50</v>
      </c>
      <c r="T4795" s="13" t="s">
        <v>50</v>
      </c>
      <c r="U4795" s="13" t="s">
        <v>44872</v>
      </c>
      <c r="V4795" s="13">
        <v>225000</v>
      </c>
      <c r="W4795" s="13" t="s">
        <v>60</v>
      </c>
      <c r="X4795" s="13">
        <v>225000</v>
      </c>
      <c r="Y4795" s="13" t="s">
        <v>467</v>
      </c>
      <c r="Z4795" s="13">
        <v>2</v>
      </c>
      <c r="AA4795" s="13">
        <v>225000</v>
      </c>
      <c r="AB4795" s="13" t="s">
        <v>60</v>
      </c>
      <c r="AC4795" s="13">
        <v>225000</v>
      </c>
      <c r="AD4795" s="13" t="s">
        <v>467</v>
      </c>
      <c r="AE4795" s="13">
        <v>225000</v>
      </c>
      <c r="AF4795" s="13" t="s">
        <v>60</v>
      </c>
      <c r="AG4795" s="13">
        <v>225000</v>
      </c>
      <c r="AH4795" s="13">
        <v>225000</v>
      </c>
      <c r="AI4795" s="13" t="s">
        <v>60</v>
      </c>
      <c r="AJ4795" s="13">
        <v>225000</v>
      </c>
      <c r="AK4795" s="13" t="s">
        <v>50</v>
      </c>
      <c r="AL4795" s="13" t="s">
        <v>50</v>
      </c>
      <c r="AM4795" s="13" t="s">
        <v>50</v>
      </c>
      <c r="AN4795" s="13" t="s">
        <v>50</v>
      </c>
      <c r="AO4795" s="13" t="s">
        <v>50</v>
      </c>
      <c r="AP4795" s="13" t="s">
        <v>50</v>
      </c>
      <c r="AQ4795" s="13" t="s">
        <v>50</v>
      </c>
      <c r="AR4795" s="13" t="s">
        <v>1186</v>
      </c>
    </row>
    <row r="4796" spans="1:44" ht="15" thickBot="1">
      <c r="A4796" s="4" t="s">
        <v>44873</v>
      </c>
      <c r="B4796" s="7" t="s">
        <v>50</v>
      </c>
      <c r="C4796" s="6">
        <v>44562</v>
      </c>
      <c r="D4796" s="7" t="s">
        <v>45</v>
      </c>
      <c r="E4796" s="7" t="s">
        <v>46</v>
      </c>
      <c r="F4796" s="7" t="s">
        <v>70</v>
      </c>
      <c r="G4796" s="26" t="s">
        <v>54946</v>
      </c>
      <c r="H4796" s="7" t="s">
        <v>50</v>
      </c>
      <c r="I4796" s="7" t="s">
        <v>50</v>
      </c>
      <c r="J4796" s="6">
        <v>45482</v>
      </c>
      <c r="K4796" s="7" t="s">
        <v>50</v>
      </c>
      <c r="L4796" s="7" t="s">
        <v>467</v>
      </c>
      <c r="M4796" s="7" t="s">
        <v>16253</v>
      </c>
      <c r="N4796" s="7" t="s">
        <v>421</v>
      </c>
      <c r="O4796" s="7" t="s">
        <v>44874</v>
      </c>
      <c r="P4796" s="5">
        <v>78332</v>
      </c>
      <c r="Q4796" s="7" t="s">
        <v>245</v>
      </c>
      <c r="R4796" s="34" t="s">
        <v>44875</v>
      </c>
      <c r="S4796" s="34" t="s">
        <v>44876</v>
      </c>
      <c r="T4796" s="7" t="s">
        <v>44877</v>
      </c>
      <c r="U4796" s="7" t="s">
        <v>44878</v>
      </c>
      <c r="V4796" s="7">
        <v>60000000</v>
      </c>
      <c r="W4796" s="7" t="s">
        <v>250</v>
      </c>
      <c r="X4796" s="7">
        <v>718709</v>
      </c>
      <c r="Y4796" s="7" t="s">
        <v>467</v>
      </c>
      <c r="Z4796" s="7">
        <v>1</v>
      </c>
      <c r="AA4796" s="7">
        <v>60000000</v>
      </c>
      <c r="AB4796" s="7" t="s">
        <v>250</v>
      </c>
      <c r="AC4796" s="7">
        <v>718709</v>
      </c>
      <c r="AD4796" s="7" t="s">
        <v>467</v>
      </c>
      <c r="AE4796" s="7">
        <v>60000000</v>
      </c>
      <c r="AF4796" s="7" t="s">
        <v>250</v>
      </c>
      <c r="AG4796" s="7">
        <v>718709</v>
      </c>
      <c r="AH4796" s="7">
        <v>60000000</v>
      </c>
      <c r="AI4796" s="7" t="s">
        <v>250</v>
      </c>
      <c r="AJ4796" s="7">
        <v>718709</v>
      </c>
      <c r="AK4796" s="7" t="s">
        <v>44879</v>
      </c>
      <c r="AL4796" s="7" t="s">
        <v>50</v>
      </c>
      <c r="AM4796" s="7" t="s">
        <v>44880</v>
      </c>
      <c r="AN4796" s="7" t="s">
        <v>66</v>
      </c>
      <c r="AO4796" s="7" t="s">
        <v>50</v>
      </c>
      <c r="AP4796" s="8" t="s">
        <v>44881</v>
      </c>
      <c r="AQ4796" s="7" t="s">
        <v>50</v>
      </c>
      <c r="AR4796" s="7" t="s">
        <v>255</v>
      </c>
    </row>
    <row r="4797" spans="1:44" ht="15" thickBot="1">
      <c r="A4797" s="10" t="s">
        <v>44882</v>
      </c>
      <c r="B4797" s="13" t="s">
        <v>50</v>
      </c>
      <c r="C4797" s="12">
        <v>43313</v>
      </c>
      <c r="D4797" s="13" t="s">
        <v>45</v>
      </c>
      <c r="E4797" s="13" t="s">
        <v>46</v>
      </c>
      <c r="F4797" s="13" t="s">
        <v>70</v>
      </c>
      <c r="G4797" s="27" t="s">
        <v>54945</v>
      </c>
      <c r="H4797" s="13" t="s">
        <v>50</v>
      </c>
      <c r="I4797" s="13" t="s">
        <v>50</v>
      </c>
      <c r="J4797" s="12">
        <v>45482</v>
      </c>
      <c r="K4797" s="13" t="s">
        <v>116</v>
      </c>
      <c r="L4797" s="13" t="s">
        <v>52</v>
      </c>
      <c r="M4797" s="13" t="s">
        <v>44883</v>
      </c>
      <c r="N4797" s="13" t="s">
        <v>1332</v>
      </c>
      <c r="O4797" s="13" t="s">
        <v>44884</v>
      </c>
      <c r="P4797" s="11">
        <v>78708</v>
      </c>
      <c r="Q4797" s="13" t="s">
        <v>1334</v>
      </c>
      <c r="R4797" s="33" t="s">
        <v>44885</v>
      </c>
      <c r="S4797" s="33" t="s">
        <v>44886</v>
      </c>
      <c r="T4797" s="13" t="s">
        <v>44887</v>
      </c>
      <c r="U4797" s="13">
        <v>61429677206</v>
      </c>
      <c r="V4797" s="13">
        <v>250000</v>
      </c>
      <c r="W4797" s="13" t="s">
        <v>60</v>
      </c>
      <c r="X4797" s="13">
        <v>250000</v>
      </c>
      <c r="Y4797" s="13" t="s">
        <v>467</v>
      </c>
      <c r="Z4797" s="13">
        <v>5</v>
      </c>
      <c r="AA4797" s="13">
        <v>700000</v>
      </c>
      <c r="AB4797" s="13" t="s">
        <v>1338</v>
      </c>
      <c r="AC4797" s="13">
        <v>499715</v>
      </c>
      <c r="AD4797" s="13" t="s">
        <v>467</v>
      </c>
      <c r="AE4797" s="13">
        <v>764000</v>
      </c>
      <c r="AF4797" s="13" t="s">
        <v>1338</v>
      </c>
      <c r="AG4797" s="13">
        <v>544292</v>
      </c>
      <c r="AH4797" s="13">
        <v>1500092</v>
      </c>
      <c r="AI4797" s="13" t="s">
        <v>60</v>
      </c>
      <c r="AJ4797" s="13">
        <v>1500092</v>
      </c>
      <c r="AK4797" s="13" t="s">
        <v>44888</v>
      </c>
      <c r="AL4797" s="13" t="s">
        <v>50</v>
      </c>
      <c r="AM4797" s="13" t="s">
        <v>44889</v>
      </c>
      <c r="AN4797" s="13" t="s">
        <v>66</v>
      </c>
      <c r="AO4797" s="13" t="s">
        <v>44887</v>
      </c>
      <c r="AP4797" s="14" t="s">
        <v>44890</v>
      </c>
      <c r="AQ4797" s="13" t="s">
        <v>50</v>
      </c>
      <c r="AR4797" s="13" t="s">
        <v>50</v>
      </c>
    </row>
    <row r="4798" spans="1:44" ht="15" thickBot="1">
      <c r="A4798" s="4" t="s">
        <v>44891</v>
      </c>
      <c r="B4798" s="7" t="s">
        <v>50</v>
      </c>
      <c r="C4798" s="6">
        <v>44197</v>
      </c>
      <c r="D4798" s="7" t="s">
        <v>45</v>
      </c>
      <c r="E4798" s="7" t="s">
        <v>46</v>
      </c>
      <c r="F4798" s="7" t="s">
        <v>47</v>
      </c>
      <c r="G4798" s="27" t="s">
        <v>54945</v>
      </c>
      <c r="H4798" s="7" t="s">
        <v>50</v>
      </c>
      <c r="I4798" s="7" t="s">
        <v>50</v>
      </c>
      <c r="J4798" s="6">
        <v>45475</v>
      </c>
      <c r="K4798" s="7" t="s">
        <v>50</v>
      </c>
      <c r="L4798" s="7" t="s">
        <v>62</v>
      </c>
      <c r="M4798" s="7" t="s">
        <v>6369</v>
      </c>
      <c r="N4798" s="7" t="s">
        <v>987</v>
      </c>
      <c r="O4798" s="7" t="s">
        <v>44892</v>
      </c>
      <c r="P4798" s="5">
        <v>79290</v>
      </c>
      <c r="Q4798" s="7" t="s">
        <v>50</v>
      </c>
      <c r="R4798" s="34" t="s">
        <v>44893</v>
      </c>
      <c r="S4798" s="34" t="s">
        <v>44894</v>
      </c>
      <c r="T4798" s="7" t="s">
        <v>44895</v>
      </c>
      <c r="U4798" s="7" t="s">
        <v>44896</v>
      </c>
      <c r="V4798" s="7">
        <v>1864406</v>
      </c>
      <c r="W4798" s="7" t="s">
        <v>60</v>
      </c>
      <c r="X4798" s="7">
        <v>1864406</v>
      </c>
      <c r="Y4798" s="7" t="s">
        <v>61</v>
      </c>
      <c r="Z4798" s="7">
        <v>1</v>
      </c>
      <c r="AA4798" s="7">
        <v>1864406</v>
      </c>
      <c r="AB4798" s="7" t="s">
        <v>60</v>
      </c>
      <c r="AC4798" s="7">
        <v>1864406</v>
      </c>
      <c r="AD4798" s="7" t="s">
        <v>62</v>
      </c>
      <c r="AE4798" s="7">
        <v>1864406</v>
      </c>
      <c r="AF4798" s="7" t="s">
        <v>60</v>
      </c>
      <c r="AG4798" s="7">
        <v>1864406</v>
      </c>
      <c r="AH4798" s="7">
        <v>1864406</v>
      </c>
      <c r="AI4798" s="7" t="s">
        <v>60</v>
      </c>
      <c r="AJ4798" s="7">
        <v>1864406</v>
      </c>
      <c r="AK4798" s="7" t="s">
        <v>50</v>
      </c>
      <c r="AL4798" s="7" t="s">
        <v>50</v>
      </c>
      <c r="AM4798" s="7" t="s">
        <v>44897</v>
      </c>
      <c r="AN4798" s="7" t="s">
        <v>66</v>
      </c>
      <c r="AO4798" s="7" t="s">
        <v>44898</v>
      </c>
      <c r="AP4798" s="8" t="s">
        <v>44899</v>
      </c>
      <c r="AQ4798" s="7" t="s">
        <v>50</v>
      </c>
      <c r="AR4798" s="7" t="s">
        <v>50</v>
      </c>
    </row>
    <row r="4799" spans="1:44" ht="15" thickBot="1">
      <c r="A4799" s="10" t="s">
        <v>44900</v>
      </c>
      <c r="B4799" s="13" t="s">
        <v>50</v>
      </c>
      <c r="C4799" s="12">
        <v>36526</v>
      </c>
      <c r="D4799" s="13" t="s">
        <v>45</v>
      </c>
      <c r="E4799" s="13" t="s">
        <v>46</v>
      </c>
      <c r="F4799" s="13" t="s">
        <v>70</v>
      </c>
      <c r="G4799" s="26" t="s">
        <v>54946</v>
      </c>
      <c r="H4799" s="13" t="s">
        <v>2619</v>
      </c>
      <c r="I4799" s="13" t="s">
        <v>50</v>
      </c>
      <c r="J4799" s="12">
        <v>45475</v>
      </c>
      <c r="K4799" s="13" t="s">
        <v>116</v>
      </c>
      <c r="L4799" s="13" t="s">
        <v>52</v>
      </c>
      <c r="M4799" s="13" t="s">
        <v>44901</v>
      </c>
      <c r="N4799" s="13" t="s">
        <v>44902</v>
      </c>
      <c r="O4799" s="13" t="s">
        <v>44903</v>
      </c>
      <c r="P4799" s="11">
        <v>79510</v>
      </c>
      <c r="Q4799" s="13" t="s">
        <v>50</v>
      </c>
      <c r="R4799" s="33" t="s">
        <v>44904</v>
      </c>
      <c r="S4799" s="33" t="s">
        <v>44905</v>
      </c>
      <c r="T4799" s="13" t="s">
        <v>44906</v>
      </c>
      <c r="U4799" s="13" t="s">
        <v>50</v>
      </c>
      <c r="V4799" s="13">
        <v>60000</v>
      </c>
      <c r="W4799" s="13" t="s">
        <v>60</v>
      </c>
      <c r="X4799" s="13">
        <v>60000</v>
      </c>
      <c r="Y4799" s="13" t="s">
        <v>50</v>
      </c>
      <c r="Z4799" s="13">
        <v>1</v>
      </c>
      <c r="AA4799" s="13" t="s">
        <v>50</v>
      </c>
      <c r="AB4799" s="13" t="s">
        <v>50</v>
      </c>
      <c r="AC4799" s="13" t="s">
        <v>50</v>
      </c>
      <c r="AD4799" s="13" t="s">
        <v>50</v>
      </c>
      <c r="AE4799" s="13" t="s">
        <v>50</v>
      </c>
      <c r="AF4799" s="13" t="s">
        <v>50</v>
      </c>
      <c r="AG4799" s="13" t="s">
        <v>50</v>
      </c>
      <c r="AH4799" s="13">
        <v>60000</v>
      </c>
      <c r="AI4799" s="13" t="s">
        <v>60</v>
      </c>
      <c r="AJ4799" s="13">
        <v>60000</v>
      </c>
      <c r="AK4799" s="13" t="s">
        <v>44907</v>
      </c>
      <c r="AL4799" s="13" t="s">
        <v>50</v>
      </c>
      <c r="AM4799" s="13" t="s">
        <v>44908</v>
      </c>
      <c r="AN4799" s="13" t="s">
        <v>25377</v>
      </c>
      <c r="AO4799" s="13" t="s">
        <v>44909</v>
      </c>
      <c r="AP4799" s="21" t="s">
        <v>44910</v>
      </c>
      <c r="AQ4799" s="13" t="s">
        <v>50</v>
      </c>
      <c r="AR4799" s="13" t="s">
        <v>50</v>
      </c>
    </row>
    <row r="4800" spans="1:44" ht="15" thickBot="1">
      <c r="A4800" s="4" t="s">
        <v>44911</v>
      </c>
      <c r="B4800" s="7" t="s">
        <v>50</v>
      </c>
      <c r="C4800" s="6">
        <v>43466</v>
      </c>
      <c r="D4800" s="7" t="s">
        <v>45</v>
      </c>
      <c r="E4800" s="7" t="s">
        <v>46</v>
      </c>
      <c r="F4800" s="7" t="s">
        <v>70</v>
      </c>
      <c r="G4800" s="27" t="s">
        <v>54945</v>
      </c>
      <c r="H4800" s="7" t="s">
        <v>50</v>
      </c>
      <c r="I4800" s="7" t="s">
        <v>50</v>
      </c>
      <c r="J4800" s="6">
        <v>45474</v>
      </c>
      <c r="K4800" s="7" t="s">
        <v>50</v>
      </c>
      <c r="L4800" s="7" t="s">
        <v>6576</v>
      </c>
      <c r="M4800" s="7" t="s">
        <v>44912</v>
      </c>
      <c r="N4800" s="7" t="s">
        <v>493</v>
      </c>
      <c r="O4800" s="7" t="s">
        <v>44913</v>
      </c>
      <c r="P4800" s="5">
        <v>79519</v>
      </c>
      <c r="Q4800" s="7" t="s">
        <v>495</v>
      </c>
      <c r="R4800" s="34" t="s">
        <v>44914</v>
      </c>
      <c r="S4800" s="34" t="s">
        <v>44915</v>
      </c>
      <c r="T4800" s="7" t="s">
        <v>44916</v>
      </c>
      <c r="U4800" s="7" t="s">
        <v>50</v>
      </c>
      <c r="V4800" s="7" t="s">
        <v>50</v>
      </c>
      <c r="W4800" s="7" t="s">
        <v>50</v>
      </c>
      <c r="X4800" s="7" t="s">
        <v>50</v>
      </c>
      <c r="Y4800" s="7" t="s">
        <v>50</v>
      </c>
      <c r="Z4800" s="7">
        <v>2</v>
      </c>
      <c r="AA4800" s="7" t="s">
        <v>50</v>
      </c>
      <c r="AB4800" s="7" t="s">
        <v>50</v>
      </c>
      <c r="AC4800" s="7" t="s">
        <v>50</v>
      </c>
      <c r="AD4800" s="7" t="s">
        <v>50</v>
      </c>
      <c r="AE4800" s="7" t="s">
        <v>50</v>
      </c>
      <c r="AF4800" s="7" t="s">
        <v>50</v>
      </c>
      <c r="AG4800" s="7" t="s">
        <v>50</v>
      </c>
      <c r="AH4800" s="7">
        <v>10000</v>
      </c>
      <c r="AI4800" s="7" t="s">
        <v>60</v>
      </c>
      <c r="AJ4800" s="7">
        <v>10000</v>
      </c>
      <c r="AK4800" s="7" t="s">
        <v>28650</v>
      </c>
      <c r="AL4800" s="7" t="s">
        <v>50</v>
      </c>
      <c r="AM4800" s="7" t="s">
        <v>44917</v>
      </c>
      <c r="AN4800" s="7" t="s">
        <v>66</v>
      </c>
      <c r="AO4800" s="7" t="s">
        <v>44918</v>
      </c>
      <c r="AP4800" s="8" t="s">
        <v>44919</v>
      </c>
      <c r="AQ4800" s="7" t="s">
        <v>50</v>
      </c>
      <c r="AR4800" s="7" t="s">
        <v>50</v>
      </c>
    </row>
    <row r="4801" spans="1:44" ht="15" thickBot="1">
      <c r="A4801" s="10" t="s">
        <v>44920</v>
      </c>
      <c r="B4801" s="13" t="s">
        <v>50</v>
      </c>
      <c r="C4801" s="12">
        <v>45336</v>
      </c>
      <c r="D4801" s="13" t="s">
        <v>45</v>
      </c>
      <c r="E4801" s="13" t="s">
        <v>46</v>
      </c>
      <c r="F4801" s="13" t="s">
        <v>70</v>
      </c>
      <c r="G4801" s="27" t="s">
        <v>54945</v>
      </c>
      <c r="H4801" s="13" t="s">
        <v>50</v>
      </c>
      <c r="I4801" s="13" t="s">
        <v>50</v>
      </c>
      <c r="J4801" s="12">
        <v>45475</v>
      </c>
      <c r="K4801" s="13" t="s">
        <v>50</v>
      </c>
      <c r="L4801" s="13" t="s">
        <v>1624</v>
      </c>
      <c r="M4801" s="13" t="s">
        <v>44921</v>
      </c>
      <c r="N4801" s="13" t="s">
        <v>44922</v>
      </c>
      <c r="O4801" s="13" t="s">
        <v>44923</v>
      </c>
      <c r="P4801" s="11">
        <v>79604</v>
      </c>
      <c r="Q4801" s="13" t="s">
        <v>360</v>
      </c>
      <c r="R4801" s="33" t="s">
        <v>44924</v>
      </c>
      <c r="S4801" s="33" t="s">
        <v>44925</v>
      </c>
      <c r="T4801" s="13" t="s">
        <v>44926</v>
      </c>
      <c r="U4801" s="13">
        <v>4917682273696</v>
      </c>
      <c r="V4801" s="13">
        <v>50000</v>
      </c>
      <c r="W4801" s="13" t="s">
        <v>209</v>
      </c>
      <c r="X4801" s="13">
        <v>53602</v>
      </c>
      <c r="Y4801" s="13" t="s">
        <v>467</v>
      </c>
      <c r="Z4801" s="13">
        <v>2</v>
      </c>
      <c r="AA4801" s="13">
        <v>50000</v>
      </c>
      <c r="AB4801" s="13" t="s">
        <v>209</v>
      </c>
      <c r="AC4801" s="13">
        <v>53602</v>
      </c>
      <c r="AD4801" s="13" t="s">
        <v>1624</v>
      </c>
      <c r="AE4801" s="13">
        <v>70000</v>
      </c>
      <c r="AF4801" s="13" t="s">
        <v>209</v>
      </c>
      <c r="AG4801" s="13">
        <v>75311</v>
      </c>
      <c r="AH4801" s="13">
        <v>70000</v>
      </c>
      <c r="AI4801" s="13" t="s">
        <v>209</v>
      </c>
      <c r="AJ4801" s="13">
        <v>75311</v>
      </c>
      <c r="AK4801" s="13" t="s">
        <v>50</v>
      </c>
      <c r="AL4801" s="13" t="s">
        <v>50</v>
      </c>
      <c r="AM4801" s="13" t="s">
        <v>44927</v>
      </c>
      <c r="AN4801" s="13" t="s">
        <v>25377</v>
      </c>
      <c r="AO4801" s="13" t="s">
        <v>44928</v>
      </c>
      <c r="AP4801" s="21" t="s">
        <v>44929</v>
      </c>
      <c r="AQ4801" s="13" t="s">
        <v>50</v>
      </c>
      <c r="AR4801" s="13" t="s">
        <v>50</v>
      </c>
    </row>
    <row r="4802" spans="1:44" ht="15" thickBot="1">
      <c r="A4802" s="4" t="s">
        <v>44930</v>
      </c>
      <c r="B4802" s="7" t="s">
        <v>50</v>
      </c>
      <c r="C4802" s="6">
        <v>45292</v>
      </c>
      <c r="D4802" s="7" t="s">
        <v>45</v>
      </c>
      <c r="E4802" s="7" t="s">
        <v>46</v>
      </c>
      <c r="F4802" s="7" t="s">
        <v>70</v>
      </c>
      <c r="G4802" s="7" t="s">
        <v>50</v>
      </c>
      <c r="H4802" s="7" t="s">
        <v>50</v>
      </c>
      <c r="I4802" s="7" t="s">
        <v>50</v>
      </c>
      <c r="J4802" s="6">
        <v>45474</v>
      </c>
      <c r="K4802" s="7" t="s">
        <v>50</v>
      </c>
      <c r="L4802" s="7" t="s">
        <v>467</v>
      </c>
      <c r="M4802" s="7" t="s">
        <v>50</v>
      </c>
      <c r="N4802" s="7" t="s">
        <v>4739</v>
      </c>
      <c r="O4802" s="7" t="s">
        <v>44931</v>
      </c>
      <c r="P4802" s="5">
        <v>79612</v>
      </c>
      <c r="Q4802" s="7" t="s">
        <v>383</v>
      </c>
      <c r="R4802" s="31" t="s">
        <v>50</v>
      </c>
      <c r="S4802" s="31" t="s">
        <v>50</v>
      </c>
      <c r="T4802" s="7" t="s">
        <v>50</v>
      </c>
      <c r="U4802" s="7" t="s">
        <v>44830</v>
      </c>
      <c r="V4802" s="7">
        <v>1275000</v>
      </c>
      <c r="W4802" s="7" t="s">
        <v>60</v>
      </c>
      <c r="X4802" s="7">
        <v>1275000</v>
      </c>
      <c r="Y4802" s="7" t="s">
        <v>467</v>
      </c>
      <c r="Z4802" s="7">
        <v>1</v>
      </c>
      <c r="AA4802" s="7">
        <v>1275000</v>
      </c>
      <c r="AB4802" s="7" t="s">
        <v>60</v>
      </c>
      <c r="AC4802" s="7">
        <v>1275000</v>
      </c>
      <c r="AD4802" s="7" t="s">
        <v>467</v>
      </c>
      <c r="AE4802" s="7">
        <v>1275000</v>
      </c>
      <c r="AF4802" s="7" t="s">
        <v>60</v>
      </c>
      <c r="AG4802" s="7">
        <v>1275000</v>
      </c>
      <c r="AH4802" s="7">
        <v>1275000</v>
      </c>
      <c r="AI4802" s="7" t="s">
        <v>60</v>
      </c>
      <c r="AJ4802" s="7">
        <v>1275000</v>
      </c>
      <c r="AK4802" s="7" t="s">
        <v>50</v>
      </c>
      <c r="AL4802" s="7" t="s">
        <v>50</v>
      </c>
      <c r="AM4802" s="7" t="s">
        <v>50</v>
      </c>
      <c r="AN4802" s="7" t="s">
        <v>50</v>
      </c>
      <c r="AO4802" s="7" t="s">
        <v>50</v>
      </c>
      <c r="AP4802" s="7" t="s">
        <v>50</v>
      </c>
      <c r="AQ4802" s="7" t="s">
        <v>50</v>
      </c>
      <c r="AR4802" s="7" t="s">
        <v>1186</v>
      </c>
    </row>
    <row r="4803" spans="1:44" ht="15" thickBot="1">
      <c r="A4803" s="10" t="s">
        <v>44932</v>
      </c>
      <c r="B4803" s="13" t="s">
        <v>50</v>
      </c>
      <c r="C4803" s="12">
        <v>41275</v>
      </c>
      <c r="D4803" s="13" t="s">
        <v>45</v>
      </c>
      <c r="E4803" s="13" t="s">
        <v>46</v>
      </c>
      <c r="F4803" s="13" t="s">
        <v>70</v>
      </c>
      <c r="G4803" s="13" t="s">
        <v>50</v>
      </c>
      <c r="H4803" s="13" t="s">
        <v>50</v>
      </c>
      <c r="I4803" s="13" t="s">
        <v>50</v>
      </c>
      <c r="J4803" s="12">
        <v>45481</v>
      </c>
      <c r="K4803" s="13" t="s">
        <v>50</v>
      </c>
      <c r="L4803" s="13" t="s">
        <v>241</v>
      </c>
      <c r="M4803" s="13" t="s">
        <v>44933</v>
      </c>
      <c r="N4803" s="13" t="s">
        <v>17539</v>
      </c>
      <c r="O4803" s="13" t="s">
        <v>44934</v>
      </c>
      <c r="P4803" s="11">
        <v>80040</v>
      </c>
      <c r="Q4803" s="13" t="s">
        <v>245</v>
      </c>
      <c r="R4803" s="33" t="s">
        <v>44935</v>
      </c>
      <c r="S4803" s="30" t="s">
        <v>50</v>
      </c>
      <c r="T4803" s="13" t="s">
        <v>50</v>
      </c>
      <c r="U4803" s="13" t="s">
        <v>50</v>
      </c>
      <c r="V4803" s="13">
        <v>5100000000</v>
      </c>
      <c r="W4803" s="13" t="s">
        <v>2946</v>
      </c>
      <c r="X4803" s="13">
        <v>3686459</v>
      </c>
      <c r="Y4803" s="13" t="s">
        <v>154</v>
      </c>
      <c r="Z4803" s="13">
        <v>2</v>
      </c>
      <c r="AA4803" s="13">
        <v>5100000000</v>
      </c>
      <c r="AB4803" s="13" t="s">
        <v>2946</v>
      </c>
      <c r="AC4803" s="13">
        <v>3686459</v>
      </c>
      <c r="AD4803" s="13" t="s">
        <v>241</v>
      </c>
      <c r="AE4803" s="13">
        <v>8100000000</v>
      </c>
      <c r="AF4803" s="13" t="s">
        <v>2946</v>
      </c>
      <c r="AG4803" s="13">
        <v>5937463</v>
      </c>
      <c r="AH4803" s="13">
        <v>8100000000</v>
      </c>
      <c r="AI4803" s="13" t="s">
        <v>2946</v>
      </c>
      <c r="AJ4803" s="13">
        <v>5937463</v>
      </c>
      <c r="AK4803" s="13" t="s">
        <v>44936</v>
      </c>
      <c r="AL4803" s="13" t="s">
        <v>50</v>
      </c>
      <c r="AM4803" s="13" t="s">
        <v>44937</v>
      </c>
      <c r="AN4803" s="13" t="s">
        <v>66</v>
      </c>
      <c r="AO4803" s="13" t="s">
        <v>44938</v>
      </c>
      <c r="AP4803" s="13" t="s">
        <v>50</v>
      </c>
      <c r="AQ4803" s="21" t="s">
        <v>44939</v>
      </c>
      <c r="AR4803" s="13" t="s">
        <v>50</v>
      </c>
    </row>
    <row r="4804" spans="1:44" ht="15" thickBot="1">
      <c r="A4804" s="4" t="s">
        <v>44940</v>
      </c>
      <c r="B4804" s="7" t="s">
        <v>50</v>
      </c>
      <c r="C4804" s="6">
        <v>38718</v>
      </c>
      <c r="D4804" s="7" t="s">
        <v>45</v>
      </c>
      <c r="E4804" s="7" t="s">
        <v>46</v>
      </c>
      <c r="F4804" s="7" t="s">
        <v>47</v>
      </c>
      <c r="G4804" s="27" t="s">
        <v>54945</v>
      </c>
      <c r="H4804" s="7" t="s">
        <v>50</v>
      </c>
      <c r="I4804" s="7" t="s">
        <v>50</v>
      </c>
      <c r="J4804" s="6">
        <v>45475</v>
      </c>
      <c r="K4804" s="7" t="s">
        <v>50</v>
      </c>
      <c r="L4804" s="7" t="s">
        <v>62</v>
      </c>
      <c r="M4804" s="7" t="s">
        <v>44941</v>
      </c>
      <c r="N4804" s="7" t="s">
        <v>987</v>
      </c>
      <c r="O4804" s="7" t="s">
        <v>44942</v>
      </c>
      <c r="P4804" s="5">
        <v>80315</v>
      </c>
      <c r="Q4804" s="7" t="s">
        <v>50</v>
      </c>
      <c r="R4804" s="34" t="s">
        <v>44943</v>
      </c>
      <c r="S4804" s="34" t="s">
        <v>44944</v>
      </c>
      <c r="T4804" s="7" t="s">
        <v>44945</v>
      </c>
      <c r="U4804" s="7" t="s">
        <v>44946</v>
      </c>
      <c r="V4804" s="7">
        <v>23181</v>
      </c>
      <c r="W4804" s="7" t="s">
        <v>60</v>
      </c>
      <c r="X4804" s="7">
        <v>23181</v>
      </c>
      <c r="Y4804" s="7" t="s">
        <v>61</v>
      </c>
      <c r="Z4804" s="7">
        <v>2</v>
      </c>
      <c r="AA4804" s="7">
        <v>23181</v>
      </c>
      <c r="AB4804" s="7" t="s">
        <v>60</v>
      </c>
      <c r="AC4804" s="7">
        <v>23181</v>
      </c>
      <c r="AD4804" s="7" t="s">
        <v>62</v>
      </c>
      <c r="AE4804" s="7">
        <v>840060</v>
      </c>
      <c r="AF4804" s="7" t="s">
        <v>60</v>
      </c>
      <c r="AG4804" s="7">
        <v>840060</v>
      </c>
      <c r="AH4804" s="7">
        <v>840060</v>
      </c>
      <c r="AI4804" s="7" t="s">
        <v>60</v>
      </c>
      <c r="AJ4804" s="7">
        <v>840060</v>
      </c>
      <c r="AK4804" s="7" t="s">
        <v>50</v>
      </c>
      <c r="AL4804" s="7" t="s">
        <v>50</v>
      </c>
      <c r="AM4804" s="7" t="s">
        <v>44947</v>
      </c>
      <c r="AN4804" s="7" t="s">
        <v>66</v>
      </c>
      <c r="AO4804" s="7" t="s">
        <v>44948</v>
      </c>
      <c r="AP4804" s="8" t="s">
        <v>44949</v>
      </c>
      <c r="AQ4804" s="7" t="s">
        <v>50</v>
      </c>
      <c r="AR4804" s="7" t="s">
        <v>50</v>
      </c>
    </row>
    <row r="4805" spans="1:44" ht="15" thickBot="1">
      <c r="A4805" s="10" t="s">
        <v>44950</v>
      </c>
      <c r="B4805" s="13" t="s">
        <v>50</v>
      </c>
      <c r="C4805" s="12">
        <v>45480</v>
      </c>
      <c r="D4805" s="13" t="s">
        <v>45</v>
      </c>
      <c r="E4805" s="13" t="s">
        <v>46</v>
      </c>
      <c r="F4805" s="13" t="s">
        <v>70</v>
      </c>
      <c r="G4805" s="27" t="s">
        <v>54945</v>
      </c>
      <c r="H4805" s="13" t="s">
        <v>50</v>
      </c>
      <c r="I4805" s="13" t="s">
        <v>50</v>
      </c>
      <c r="J4805" s="12">
        <v>45480</v>
      </c>
      <c r="K4805" s="13" t="s">
        <v>50</v>
      </c>
      <c r="L4805" s="13" t="s">
        <v>4836</v>
      </c>
      <c r="M4805" s="13" t="s">
        <v>44951</v>
      </c>
      <c r="N4805" s="13" t="s">
        <v>180</v>
      </c>
      <c r="O4805" s="13" t="s">
        <v>44952</v>
      </c>
      <c r="P4805" s="11">
        <v>80398</v>
      </c>
      <c r="Q4805" s="13" t="s">
        <v>120</v>
      </c>
      <c r="R4805" s="33" t="s">
        <v>44953</v>
      </c>
      <c r="S4805" s="33" t="s">
        <v>44954</v>
      </c>
      <c r="T4805" s="13" t="s">
        <v>50</v>
      </c>
      <c r="U4805" s="13" t="s">
        <v>50</v>
      </c>
      <c r="V4805" s="13" t="s">
        <v>50</v>
      </c>
      <c r="W4805" s="13" t="s">
        <v>50</v>
      </c>
      <c r="X4805" s="13" t="s">
        <v>50</v>
      </c>
      <c r="Y4805" s="13" t="s">
        <v>467</v>
      </c>
      <c r="Z4805" s="13">
        <v>1</v>
      </c>
      <c r="AA4805" s="13" t="s">
        <v>50</v>
      </c>
      <c r="AB4805" s="13" t="s">
        <v>50</v>
      </c>
      <c r="AC4805" s="13" t="s">
        <v>50</v>
      </c>
      <c r="AD4805" s="13" t="s">
        <v>4836</v>
      </c>
      <c r="AE4805" s="13" t="s">
        <v>50</v>
      </c>
      <c r="AF4805" s="13" t="s">
        <v>50</v>
      </c>
      <c r="AG4805" s="13" t="s">
        <v>50</v>
      </c>
      <c r="AH4805" s="13" t="s">
        <v>50</v>
      </c>
      <c r="AI4805" s="13" t="s">
        <v>50</v>
      </c>
      <c r="AJ4805" s="13" t="s">
        <v>50</v>
      </c>
      <c r="AK4805" s="13" t="s">
        <v>50</v>
      </c>
      <c r="AL4805" s="13" t="s">
        <v>50</v>
      </c>
      <c r="AM4805" s="13" t="s">
        <v>44955</v>
      </c>
      <c r="AN4805" s="13" t="s">
        <v>253</v>
      </c>
      <c r="AO4805" s="13" t="s">
        <v>50</v>
      </c>
      <c r="AP4805" s="21" t="s">
        <v>44956</v>
      </c>
      <c r="AQ4805" s="13" t="s">
        <v>50</v>
      </c>
      <c r="AR4805" s="13" t="s">
        <v>255</v>
      </c>
    </row>
    <row r="4806" spans="1:44" ht="15" thickBot="1">
      <c r="A4806" s="4" t="s">
        <v>44957</v>
      </c>
      <c r="B4806" s="7" t="s">
        <v>50</v>
      </c>
      <c r="C4806" s="6">
        <v>22282</v>
      </c>
      <c r="D4806" s="7" t="s">
        <v>45</v>
      </c>
      <c r="E4806" s="7" t="s">
        <v>46</v>
      </c>
      <c r="F4806" s="7" t="s">
        <v>70</v>
      </c>
      <c r="G4806" s="7" t="s">
        <v>71</v>
      </c>
      <c r="H4806" s="7" t="s">
        <v>5091</v>
      </c>
      <c r="I4806" s="7" t="s">
        <v>50</v>
      </c>
      <c r="J4806" s="6">
        <v>45475</v>
      </c>
      <c r="K4806" s="7" t="s">
        <v>50</v>
      </c>
      <c r="L4806" s="7" t="s">
        <v>52</v>
      </c>
      <c r="M4806" s="7" t="s">
        <v>44958</v>
      </c>
      <c r="N4806" s="7" t="s">
        <v>44726</v>
      </c>
      <c r="O4806" s="7" t="s">
        <v>44959</v>
      </c>
      <c r="P4806" s="5">
        <v>80551</v>
      </c>
      <c r="Q4806" s="7" t="s">
        <v>1080</v>
      </c>
      <c r="R4806" s="34" t="s">
        <v>44960</v>
      </c>
      <c r="S4806" s="34" t="s">
        <v>44961</v>
      </c>
      <c r="T4806" s="7" t="s">
        <v>44962</v>
      </c>
      <c r="U4806" s="7" t="s">
        <v>44963</v>
      </c>
      <c r="V4806" s="7">
        <v>90773</v>
      </c>
      <c r="W4806" s="7" t="s">
        <v>60</v>
      </c>
      <c r="X4806" s="7">
        <v>90773</v>
      </c>
      <c r="Y4806" s="7" t="s">
        <v>50</v>
      </c>
      <c r="Z4806" s="7">
        <v>1</v>
      </c>
      <c r="AA4806" s="7" t="s">
        <v>50</v>
      </c>
      <c r="AB4806" s="7" t="s">
        <v>50</v>
      </c>
      <c r="AC4806" s="7" t="s">
        <v>50</v>
      </c>
      <c r="AD4806" s="7" t="s">
        <v>50</v>
      </c>
      <c r="AE4806" s="7" t="s">
        <v>50</v>
      </c>
      <c r="AF4806" s="7" t="s">
        <v>50</v>
      </c>
      <c r="AG4806" s="7" t="s">
        <v>50</v>
      </c>
      <c r="AH4806" s="7">
        <v>90773</v>
      </c>
      <c r="AI4806" s="7" t="s">
        <v>60</v>
      </c>
      <c r="AJ4806" s="7">
        <v>90773</v>
      </c>
      <c r="AK4806" s="7" t="s">
        <v>43827</v>
      </c>
      <c r="AL4806" s="7" t="s">
        <v>50</v>
      </c>
      <c r="AM4806" s="7" t="s">
        <v>44964</v>
      </c>
      <c r="AN4806" s="7" t="s">
        <v>44965</v>
      </c>
      <c r="AO4806" s="7" t="s">
        <v>44966</v>
      </c>
      <c r="AP4806" s="7" t="s">
        <v>50</v>
      </c>
      <c r="AQ4806" s="22" t="s">
        <v>44967</v>
      </c>
      <c r="AR4806" s="7" t="s">
        <v>50</v>
      </c>
    </row>
    <row r="4807" spans="1:44" ht="15" thickBot="1">
      <c r="A4807" s="10" t="s">
        <v>44968</v>
      </c>
      <c r="B4807" s="13" t="s">
        <v>50</v>
      </c>
      <c r="C4807" s="12">
        <v>45292</v>
      </c>
      <c r="D4807" s="13" t="s">
        <v>45</v>
      </c>
      <c r="E4807" s="13" t="s">
        <v>46</v>
      </c>
      <c r="F4807" s="13" t="s">
        <v>70</v>
      </c>
      <c r="G4807" s="13" t="s">
        <v>50</v>
      </c>
      <c r="H4807" s="13" t="s">
        <v>50</v>
      </c>
      <c r="I4807" s="13" t="s">
        <v>50</v>
      </c>
      <c r="J4807" s="12">
        <v>45475</v>
      </c>
      <c r="K4807" s="13" t="s">
        <v>50</v>
      </c>
      <c r="L4807" s="13" t="s">
        <v>467</v>
      </c>
      <c r="M4807" s="13" t="s">
        <v>50</v>
      </c>
      <c r="N4807" s="13" t="s">
        <v>21057</v>
      </c>
      <c r="O4807" s="13" t="s">
        <v>44969</v>
      </c>
      <c r="P4807" s="11">
        <v>80745</v>
      </c>
      <c r="Q4807" s="13" t="s">
        <v>683</v>
      </c>
      <c r="R4807" s="30" t="s">
        <v>50</v>
      </c>
      <c r="S4807" s="30" t="s">
        <v>50</v>
      </c>
      <c r="T4807" s="13" t="s">
        <v>50</v>
      </c>
      <c r="U4807" s="13" t="s">
        <v>44970</v>
      </c>
      <c r="V4807" s="13">
        <v>3024300</v>
      </c>
      <c r="W4807" s="13" t="s">
        <v>60</v>
      </c>
      <c r="X4807" s="13">
        <v>3024300</v>
      </c>
      <c r="Y4807" s="13" t="s">
        <v>467</v>
      </c>
      <c r="Z4807" s="13">
        <v>1</v>
      </c>
      <c r="AA4807" s="13">
        <v>3024300</v>
      </c>
      <c r="AB4807" s="13" t="s">
        <v>60</v>
      </c>
      <c r="AC4807" s="13">
        <v>3024300</v>
      </c>
      <c r="AD4807" s="13" t="s">
        <v>467</v>
      </c>
      <c r="AE4807" s="13">
        <v>3024300</v>
      </c>
      <c r="AF4807" s="13" t="s">
        <v>60</v>
      </c>
      <c r="AG4807" s="13">
        <v>3024300</v>
      </c>
      <c r="AH4807" s="13">
        <v>3024300</v>
      </c>
      <c r="AI4807" s="13" t="s">
        <v>60</v>
      </c>
      <c r="AJ4807" s="13">
        <v>3024300</v>
      </c>
      <c r="AK4807" s="13" t="s">
        <v>50</v>
      </c>
      <c r="AL4807" s="13" t="s">
        <v>50</v>
      </c>
      <c r="AM4807" s="13" t="s">
        <v>50</v>
      </c>
      <c r="AN4807" s="13" t="s">
        <v>50</v>
      </c>
      <c r="AO4807" s="13" t="s">
        <v>50</v>
      </c>
      <c r="AP4807" s="13" t="s">
        <v>50</v>
      </c>
      <c r="AQ4807" s="13" t="s">
        <v>50</v>
      </c>
      <c r="AR4807" s="13" t="s">
        <v>1186</v>
      </c>
    </row>
    <row r="4808" spans="1:44" ht="15" thickBot="1">
      <c r="A4808" s="4" t="s">
        <v>44971</v>
      </c>
      <c r="B4808" s="7" t="s">
        <v>50</v>
      </c>
      <c r="C4808" s="6">
        <v>45292</v>
      </c>
      <c r="D4808" s="7" t="s">
        <v>45</v>
      </c>
      <c r="E4808" s="7" t="s">
        <v>46</v>
      </c>
      <c r="F4808" s="7" t="s">
        <v>70</v>
      </c>
      <c r="G4808" s="7" t="s">
        <v>50</v>
      </c>
      <c r="H4808" s="7" t="s">
        <v>50</v>
      </c>
      <c r="I4808" s="7" t="s">
        <v>50</v>
      </c>
      <c r="J4808" s="6">
        <v>45475</v>
      </c>
      <c r="K4808" s="7" t="s">
        <v>50</v>
      </c>
      <c r="L4808" s="7" t="s">
        <v>467</v>
      </c>
      <c r="M4808" s="7" t="s">
        <v>50</v>
      </c>
      <c r="N4808" s="7" t="s">
        <v>21189</v>
      </c>
      <c r="O4808" s="7" t="s">
        <v>44972</v>
      </c>
      <c r="P4808" s="5">
        <v>81342</v>
      </c>
      <c r="Q4808" s="7" t="s">
        <v>135</v>
      </c>
      <c r="R4808" s="31" t="s">
        <v>50</v>
      </c>
      <c r="S4808" s="31" t="s">
        <v>50</v>
      </c>
      <c r="T4808" s="7" t="s">
        <v>50</v>
      </c>
      <c r="U4808" s="7" t="s">
        <v>44973</v>
      </c>
      <c r="V4808" s="7">
        <v>1000000</v>
      </c>
      <c r="W4808" s="7" t="s">
        <v>60</v>
      </c>
      <c r="X4808" s="7">
        <v>1000000</v>
      </c>
      <c r="Y4808" s="7" t="s">
        <v>467</v>
      </c>
      <c r="Z4808" s="7">
        <v>1</v>
      </c>
      <c r="AA4808" s="7">
        <v>1000000</v>
      </c>
      <c r="AB4808" s="7" t="s">
        <v>60</v>
      </c>
      <c r="AC4808" s="7">
        <v>1000000</v>
      </c>
      <c r="AD4808" s="7" t="s">
        <v>467</v>
      </c>
      <c r="AE4808" s="7">
        <v>1000000</v>
      </c>
      <c r="AF4808" s="7" t="s">
        <v>60</v>
      </c>
      <c r="AG4808" s="7">
        <v>1000000</v>
      </c>
      <c r="AH4808" s="7">
        <v>1000000</v>
      </c>
      <c r="AI4808" s="7" t="s">
        <v>60</v>
      </c>
      <c r="AJ4808" s="7">
        <v>1000000</v>
      </c>
      <c r="AK4808" s="7" t="s">
        <v>50</v>
      </c>
      <c r="AL4808" s="7" t="s">
        <v>50</v>
      </c>
      <c r="AM4808" s="7" t="s">
        <v>50</v>
      </c>
      <c r="AN4808" s="7" t="s">
        <v>50</v>
      </c>
      <c r="AO4808" s="7" t="s">
        <v>50</v>
      </c>
      <c r="AP4808" s="7" t="s">
        <v>50</v>
      </c>
      <c r="AQ4808" s="7" t="s">
        <v>50</v>
      </c>
      <c r="AR4808" s="7" t="s">
        <v>1186</v>
      </c>
    </row>
    <row r="4809" spans="1:44" ht="15" thickBot="1">
      <c r="A4809" s="10" t="s">
        <v>44974</v>
      </c>
      <c r="B4809" s="13" t="s">
        <v>50</v>
      </c>
      <c r="C4809" s="12">
        <v>31533</v>
      </c>
      <c r="D4809" s="13" t="s">
        <v>45</v>
      </c>
      <c r="E4809" s="13" t="s">
        <v>46</v>
      </c>
      <c r="F4809" s="13" t="s">
        <v>638</v>
      </c>
      <c r="G4809" s="13" t="s">
        <v>48</v>
      </c>
      <c r="H4809" s="13" t="s">
        <v>393</v>
      </c>
      <c r="I4809" s="13" t="s">
        <v>50</v>
      </c>
      <c r="J4809" s="12">
        <v>45482</v>
      </c>
      <c r="K4809" s="13" t="s">
        <v>51</v>
      </c>
      <c r="L4809" s="13" t="s">
        <v>52</v>
      </c>
      <c r="M4809" s="13" t="s">
        <v>44975</v>
      </c>
      <c r="N4809" s="13" t="s">
        <v>40056</v>
      </c>
      <c r="O4809" s="13" t="s">
        <v>44976</v>
      </c>
      <c r="P4809" s="11">
        <v>81578</v>
      </c>
      <c r="Q4809" s="13" t="s">
        <v>520</v>
      </c>
      <c r="R4809" s="33" t="s">
        <v>44977</v>
      </c>
      <c r="S4809" s="33" t="s">
        <v>44978</v>
      </c>
      <c r="T4809" s="13" t="s">
        <v>44979</v>
      </c>
      <c r="U4809" s="13" t="s">
        <v>44980</v>
      </c>
      <c r="V4809" s="13">
        <v>7000000</v>
      </c>
      <c r="W4809" s="13" t="s">
        <v>60</v>
      </c>
      <c r="X4809" s="13">
        <v>7000000</v>
      </c>
      <c r="Y4809" s="13" t="s">
        <v>171</v>
      </c>
      <c r="Z4809" s="13">
        <v>2</v>
      </c>
      <c r="AA4809" s="13" t="s">
        <v>50</v>
      </c>
      <c r="AB4809" s="13" t="s">
        <v>50</v>
      </c>
      <c r="AC4809" s="13" t="s">
        <v>50</v>
      </c>
      <c r="AD4809" s="13" t="s">
        <v>62</v>
      </c>
      <c r="AE4809" s="13" t="s">
        <v>50</v>
      </c>
      <c r="AF4809" s="13" t="s">
        <v>50</v>
      </c>
      <c r="AG4809" s="13" t="s">
        <v>50</v>
      </c>
      <c r="AH4809" s="13">
        <v>7000000</v>
      </c>
      <c r="AI4809" s="13" t="s">
        <v>60</v>
      </c>
      <c r="AJ4809" s="13">
        <v>7000000</v>
      </c>
      <c r="AK4809" s="13" t="s">
        <v>2118</v>
      </c>
      <c r="AL4809" s="13" t="s">
        <v>50</v>
      </c>
      <c r="AM4809" s="13" t="s">
        <v>44981</v>
      </c>
      <c r="AN4809" s="13" t="s">
        <v>25377</v>
      </c>
      <c r="AO4809" s="13" t="s">
        <v>44982</v>
      </c>
      <c r="AP4809" s="21" t="s">
        <v>44983</v>
      </c>
      <c r="AQ4809" s="13" t="s">
        <v>50</v>
      </c>
      <c r="AR4809" s="13" t="s">
        <v>50</v>
      </c>
    </row>
    <row r="4810" spans="1:44" ht="15" thickBot="1">
      <c r="A4810" s="4" t="s">
        <v>44984</v>
      </c>
      <c r="B4810" s="7" t="s">
        <v>50</v>
      </c>
      <c r="C4810" s="6">
        <v>19402</v>
      </c>
      <c r="D4810" s="7" t="s">
        <v>45</v>
      </c>
      <c r="E4810" s="7" t="s">
        <v>46</v>
      </c>
      <c r="F4810" s="7" t="s">
        <v>70</v>
      </c>
      <c r="G4810" s="26" t="s">
        <v>54946</v>
      </c>
      <c r="H4810" s="7" t="s">
        <v>9196</v>
      </c>
      <c r="I4810" s="7" t="s">
        <v>50</v>
      </c>
      <c r="J4810" s="6">
        <v>45475</v>
      </c>
      <c r="K4810" s="7" t="s">
        <v>116</v>
      </c>
      <c r="L4810" s="7" t="s">
        <v>52</v>
      </c>
      <c r="M4810" s="7" t="s">
        <v>2508</v>
      </c>
      <c r="N4810" s="7" t="s">
        <v>2433</v>
      </c>
      <c r="O4810" s="7" t="s">
        <v>44985</v>
      </c>
      <c r="P4810" s="5">
        <v>82605</v>
      </c>
      <c r="Q4810" s="7" t="s">
        <v>93</v>
      </c>
      <c r="R4810" s="34" t="s">
        <v>44986</v>
      </c>
      <c r="S4810" s="34" t="s">
        <v>44987</v>
      </c>
      <c r="T4810" s="7" t="s">
        <v>50</v>
      </c>
      <c r="U4810" s="7" t="s">
        <v>50</v>
      </c>
      <c r="V4810" s="7">
        <v>53400</v>
      </c>
      <c r="W4810" s="7" t="s">
        <v>60</v>
      </c>
      <c r="X4810" s="7">
        <v>53400</v>
      </c>
      <c r="Y4810" s="7" t="s">
        <v>50</v>
      </c>
      <c r="Z4810" s="7">
        <v>1</v>
      </c>
      <c r="AA4810" s="7" t="s">
        <v>50</v>
      </c>
      <c r="AB4810" s="7" t="s">
        <v>50</v>
      </c>
      <c r="AC4810" s="7" t="s">
        <v>50</v>
      </c>
      <c r="AD4810" s="7" t="s">
        <v>50</v>
      </c>
      <c r="AE4810" s="7" t="s">
        <v>50</v>
      </c>
      <c r="AF4810" s="7" t="s">
        <v>50</v>
      </c>
      <c r="AG4810" s="7" t="s">
        <v>50</v>
      </c>
      <c r="AH4810" s="7">
        <v>53400</v>
      </c>
      <c r="AI4810" s="7" t="s">
        <v>60</v>
      </c>
      <c r="AJ4810" s="7">
        <v>53400</v>
      </c>
      <c r="AK4810" s="7" t="s">
        <v>43827</v>
      </c>
      <c r="AL4810" s="7" t="s">
        <v>50</v>
      </c>
      <c r="AM4810" s="7" t="s">
        <v>44988</v>
      </c>
      <c r="AN4810" s="7" t="s">
        <v>25377</v>
      </c>
      <c r="AO4810" s="7" t="s">
        <v>44989</v>
      </c>
      <c r="AP4810" s="7" t="s">
        <v>50</v>
      </c>
      <c r="AQ4810" s="22" t="s">
        <v>44990</v>
      </c>
      <c r="AR4810" s="7" t="s">
        <v>50</v>
      </c>
    </row>
    <row r="4811" spans="1:44" ht="15" thickBot="1">
      <c r="A4811" s="10" t="s">
        <v>44991</v>
      </c>
      <c r="B4811" s="13" t="s">
        <v>50</v>
      </c>
      <c r="C4811" s="13" t="s">
        <v>44992</v>
      </c>
      <c r="D4811" s="13" t="s">
        <v>45</v>
      </c>
      <c r="E4811" s="13" t="s">
        <v>46</v>
      </c>
      <c r="F4811" s="13" t="s">
        <v>70</v>
      </c>
      <c r="G4811" s="13" t="s">
        <v>114</v>
      </c>
      <c r="H4811" s="13" t="s">
        <v>2081</v>
      </c>
      <c r="I4811" s="13" t="s">
        <v>50</v>
      </c>
      <c r="J4811" s="12">
        <v>45474</v>
      </c>
      <c r="K4811" s="13" t="s">
        <v>116</v>
      </c>
      <c r="L4811" s="13" t="s">
        <v>52</v>
      </c>
      <c r="M4811" s="13" t="s">
        <v>44993</v>
      </c>
      <c r="N4811" s="13" t="s">
        <v>37079</v>
      </c>
      <c r="O4811" s="13" t="s">
        <v>44994</v>
      </c>
      <c r="P4811" s="11">
        <v>82750</v>
      </c>
      <c r="Q4811" s="13" t="s">
        <v>77</v>
      </c>
      <c r="R4811" s="33" t="s">
        <v>44995</v>
      </c>
      <c r="S4811" s="33" t="s">
        <v>44996</v>
      </c>
      <c r="T4811" s="13" t="s">
        <v>50</v>
      </c>
      <c r="U4811" s="13" t="s">
        <v>44997</v>
      </c>
      <c r="V4811" s="13">
        <v>100000</v>
      </c>
      <c r="W4811" s="13" t="s">
        <v>60</v>
      </c>
      <c r="X4811" s="13">
        <v>100000</v>
      </c>
      <c r="Y4811" s="13" t="s">
        <v>50</v>
      </c>
      <c r="Z4811" s="13">
        <v>1</v>
      </c>
      <c r="AA4811" s="13" t="s">
        <v>50</v>
      </c>
      <c r="AB4811" s="13" t="s">
        <v>50</v>
      </c>
      <c r="AC4811" s="13" t="s">
        <v>50</v>
      </c>
      <c r="AD4811" s="13" t="s">
        <v>50</v>
      </c>
      <c r="AE4811" s="13" t="s">
        <v>50</v>
      </c>
      <c r="AF4811" s="13" t="s">
        <v>50</v>
      </c>
      <c r="AG4811" s="13" t="s">
        <v>50</v>
      </c>
      <c r="AH4811" s="13">
        <v>100000</v>
      </c>
      <c r="AI4811" s="13" t="s">
        <v>60</v>
      </c>
      <c r="AJ4811" s="13">
        <v>100000</v>
      </c>
      <c r="AK4811" s="13" t="s">
        <v>43827</v>
      </c>
      <c r="AL4811" s="13" t="s">
        <v>50</v>
      </c>
      <c r="AM4811" s="13" t="s">
        <v>44998</v>
      </c>
      <c r="AN4811" s="13" t="s">
        <v>5485</v>
      </c>
      <c r="AO4811" s="13" t="s">
        <v>50</v>
      </c>
      <c r="AP4811" s="21" t="s">
        <v>44999</v>
      </c>
      <c r="AQ4811" s="13" t="s">
        <v>50</v>
      </c>
      <c r="AR4811" s="13" t="s">
        <v>255</v>
      </c>
    </row>
    <row r="4812" spans="1:44" ht="15" thickBot="1">
      <c r="A4812" s="4" t="s">
        <v>45000</v>
      </c>
      <c r="B4812" s="7" t="s">
        <v>50</v>
      </c>
      <c r="C4812" s="6">
        <v>29587</v>
      </c>
      <c r="D4812" s="7" t="s">
        <v>45</v>
      </c>
      <c r="E4812" s="7" t="s">
        <v>1939</v>
      </c>
      <c r="F4812" s="7" t="s">
        <v>70</v>
      </c>
      <c r="G4812" s="27" t="s">
        <v>54945</v>
      </c>
      <c r="H4812" s="7" t="s">
        <v>12016</v>
      </c>
      <c r="I4812" s="7" t="s">
        <v>50</v>
      </c>
      <c r="J4812" s="6">
        <v>45475</v>
      </c>
      <c r="K4812" s="7" t="s">
        <v>72</v>
      </c>
      <c r="L4812" s="7" t="s">
        <v>52</v>
      </c>
      <c r="M4812" s="7" t="s">
        <v>45001</v>
      </c>
      <c r="N4812" s="7" t="s">
        <v>37146</v>
      </c>
      <c r="O4812" s="7" t="s">
        <v>45002</v>
      </c>
      <c r="P4812" s="5">
        <v>82817</v>
      </c>
      <c r="Q4812" s="7" t="s">
        <v>1024</v>
      </c>
      <c r="R4812" s="34" t="s">
        <v>45003</v>
      </c>
      <c r="S4812" s="34" t="s">
        <v>45004</v>
      </c>
      <c r="T4812" s="7" t="s">
        <v>50</v>
      </c>
      <c r="U4812" s="7" t="s">
        <v>45005</v>
      </c>
      <c r="V4812" s="7">
        <v>76460</v>
      </c>
      <c r="W4812" s="7" t="s">
        <v>60</v>
      </c>
      <c r="X4812" s="7">
        <v>76460</v>
      </c>
      <c r="Y4812" s="7" t="s">
        <v>50</v>
      </c>
      <c r="Z4812" s="7">
        <v>1</v>
      </c>
      <c r="AA4812" s="7" t="s">
        <v>50</v>
      </c>
      <c r="AB4812" s="7" t="s">
        <v>50</v>
      </c>
      <c r="AC4812" s="7" t="s">
        <v>50</v>
      </c>
      <c r="AD4812" s="7" t="s">
        <v>50</v>
      </c>
      <c r="AE4812" s="7" t="s">
        <v>50</v>
      </c>
      <c r="AF4812" s="7" t="s">
        <v>50</v>
      </c>
      <c r="AG4812" s="7" t="s">
        <v>50</v>
      </c>
      <c r="AH4812" s="7">
        <v>76460</v>
      </c>
      <c r="AI4812" s="7" t="s">
        <v>60</v>
      </c>
      <c r="AJ4812" s="7">
        <v>76460</v>
      </c>
      <c r="AK4812" s="7" t="s">
        <v>43827</v>
      </c>
      <c r="AL4812" s="7" t="s">
        <v>50</v>
      </c>
      <c r="AM4812" s="7" t="s">
        <v>45006</v>
      </c>
      <c r="AN4812" s="7" t="s">
        <v>25377</v>
      </c>
      <c r="AO4812" s="7" t="s">
        <v>45007</v>
      </c>
      <c r="AP4812" s="7" t="s">
        <v>50</v>
      </c>
      <c r="AQ4812" s="22" t="s">
        <v>45008</v>
      </c>
      <c r="AR4812" s="7" t="s">
        <v>50</v>
      </c>
    </row>
    <row r="4813" spans="1:44" ht="15" thickBot="1">
      <c r="A4813" s="10" t="s">
        <v>45009</v>
      </c>
      <c r="B4813" s="13" t="s">
        <v>50</v>
      </c>
      <c r="C4813" s="12">
        <v>40544</v>
      </c>
      <c r="D4813" s="13" t="s">
        <v>45</v>
      </c>
      <c r="E4813" s="13" t="s">
        <v>46</v>
      </c>
      <c r="F4813" s="13" t="s">
        <v>70</v>
      </c>
      <c r="G4813" s="13" t="s">
        <v>71</v>
      </c>
      <c r="H4813" s="13" t="s">
        <v>50</v>
      </c>
      <c r="I4813" s="13" t="s">
        <v>50</v>
      </c>
      <c r="J4813" s="12">
        <v>45475</v>
      </c>
      <c r="K4813" s="13" t="s">
        <v>50</v>
      </c>
      <c r="L4813" s="13" t="s">
        <v>52</v>
      </c>
      <c r="M4813" s="13" t="s">
        <v>45010</v>
      </c>
      <c r="N4813" s="13" t="s">
        <v>1614</v>
      </c>
      <c r="O4813" s="13" t="s">
        <v>45011</v>
      </c>
      <c r="P4813" s="11">
        <v>83243</v>
      </c>
      <c r="Q4813" s="13" t="s">
        <v>1201</v>
      </c>
      <c r="R4813" s="33" t="s">
        <v>45012</v>
      </c>
      <c r="S4813" s="33" t="s">
        <v>45013</v>
      </c>
      <c r="T4813" s="13" t="s">
        <v>50</v>
      </c>
      <c r="U4813" s="13" t="s">
        <v>45014</v>
      </c>
      <c r="V4813" s="13">
        <v>178577</v>
      </c>
      <c r="W4813" s="13" t="s">
        <v>60</v>
      </c>
      <c r="X4813" s="13">
        <v>178577</v>
      </c>
      <c r="Y4813" s="13" t="s">
        <v>50</v>
      </c>
      <c r="Z4813" s="13">
        <v>1</v>
      </c>
      <c r="AA4813" s="13" t="s">
        <v>50</v>
      </c>
      <c r="AB4813" s="13" t="s">
        <v>50</v>
      </c>
      <c r="AC4813" s="13" t="s">
        <v>50</v>
      </c>
      <c r="AD4813" s="13" t="s">
        <v>50</v>
      </c>
      <c r="AE4813" s="13" t="s">
        <v>50</v>
      </c>
      <c r="AF4813" s="13" t="s">
        <v>50</v>
      </c>
      <c r="AG4813" s="13" t="s">
        <v>50</v>
      </c>
      <c r="AH4813" s="13">
        <v>178577</v>
      </c>
      <c r="AI4813" s="13" t="s">
        <v>60</v>
      </c>
      <c r="AJ4813" s="13">
        <v>178577</v>
      </c>
      <c r="AK4813" s="13" t="s">
        <v>43827</v>
      </c>
      <c r="AL4813" s="13" t="s">
        <v>50</v>
      </c>
      <c r="AM4813" s="13" t="s">
        <v>45015</v>
      </c>
      <c r="AN4813" s="13" t="s">
        <v>44965</v>
      </c>
      <c r="AO4813" s="13" t="s">
        <v>45016</v>
      </c>
      <c r="AP4813" s="13" t="s">
        <v>50</v>
      </c>
      <c r="AQ4813" s="21" t="s">
        <v>45017</v>
      </c>
      <c r="AR4813" s="13" t="s">
        <v>50</v>
      </c>
    </row>
    <row r="4814" spans="1:44" ht="15" thickBot="1">
      <c r="A4814" s="4" t="s">
        <v>45018</v>
      </c>
      <c r="B4814" s="7" t="s">
        <v>50</v>
      </c>
      <c r="C4814" s="6">
        <v>30317</v>
      </c>
      <c r="D4814" s="7" t="s">
        <v>45</v>
      </c>
      <c r="E4814" s="7" t="s">
        <v>46</v>
      </c>
      <c r="F4814" s="7" t="s">
        <v>70</v>
      </c>
      <c r="G4814" s="26" t="s">
        <v>54946</v>
      </c>
      <c r="H4814" s="7" t="s">
        <v>50</v>
      </c>
      <c r="I4814" s="7" t="s">
        <v>50</v>
      </c>
      <c r="J4814" s="6">
        <v>45474</v>
      </c>
      <c r="K4814" s="7" t="s">
        <v>50</v>
      </c>
      <c r="L4814" s="7" t="s">
        <v>52</v>
      </c>
      <c r="M4814" s="7" t="s">
        <v>45019</v>
      </c>
      <c r="N4814" s="7" t="s">
        <v>36886</v>
      </c>
      <c r="O4814" s="7" t="s">
        <v>45020</v>
      </c>
      <c r="P4814" s="5">
        <v>83301</v>
      </c>
      <c r="Q4814" s="7" t="s">
        <v>166</v>
      </c>
      <c r="R4814" s="34" t="s">
        <v>45021</v>
      </c>
      <c r="S4814" s="31" t="s">
        <v>50</v>
      </c>
      <c r="T4814" s="7" t="s">
        <v>50</v>
      </c>
      <c r="U4814" s="7">
        <f>1-800-444-6443</f>
        <v>-7686</v>
      </c>
      <c r="V4814" s="7">
        <v>223000</v>
      </c>
      <c r="W4814" s="7" t="s">
        <v>60</v>
      </c>
      <c r="X4814" s="7">
        <v>223000</v>
      </c>
      <c r="Y4814" s="7" t="s">
        <v>50</v>
      </c>
      <c r="Z4814" s="7">
        <v>1</v>
      </c>
      <c r="AA4814" s="7" t="s">
        <v>50</v>
      </c>
      <c r="AB4814" s="7" t="s">
        <v>50</v>
      </c>
      <c r="AC4814" s="7" t="s">
        <v>50</v>
      </c>
      <c r="AD4814" s="7" t="s">
        <v>50</v>
      </c>
      <c r="AE4814" s="7" t="s">
        <v>50</v>
      </c>
      <c r="AF4814" s="7" t="s">
        <v>50</v>
      </c>
      <c r="AG4814" s="7" t="s">
        <v>50</v>
      </c>
      <c r="AH4814" s="7">
        <v>223000</v>
      </c>
      <c r="AI4814" s="7" t="s">
        <v>60</v>
      </c>
      <c r="AJ4814" s="7">
        <v>223000</v>
      </c>
      <c r="AK4814" s="7" t="s">
        <v>45022</v>
      </c>
      <c r="AL4814" s="7" t="s">
        <v>50</v>
      </c>
      <c r="AM4814" s="7" t="s">
        <v>45023</v>
      </c>
      <c r="AN4814" s="7" t="s">
        <v>5485</v>
      </c>
      <c r="AO4814" s="7" t="s">
        <v>45024</v>
      </c>
      <c r="AP4814" s="22" t="s">
        <v>45025</v>
      </c>
      <c r="AQ4814" s="7" t="s">
        <v>50</v>
      </c>
      <c r="AR4814" s="7" t="s">
        <v>50</v>
      </c>
    </row>
    <row r="4815" spans="1:44" ht="15" thickBot="1">
      <c r="A4815" s="10" t="s">
        <v>45026</v>
      </c>
      <c r="B4815" s="13" t="s">
        <v>50</v>
      </c>
      <c r="C4815" s="12">
        <v>43831</v>
      </c>
      <c r="D4815" s="13" t="s">
        <v>45</v>
      </c>
      <c r="E4815" s="13" t="s">
        <v>46</v>
      </c>
      <c r="F4815" s="13" t="s">
        <v>70</v>
      </c>
      <c r="G4815" s="13" t="s">
        <v>87</v>
      </c>
      <c r="H4815" s="13" t="s">
        <v>50</v>
      </c>
      <c r="I4815" s="13" t="s">
        <v>50</v>
      </c>
      <c r="J4815" s="12">
        <v>45481</v>
      </c>
      <c r="K4815" s="13" t="s">
        <v>50</v>
      </c>
      <c r="L4815" s="13" t="s">
        <v>147</v>
      </c>
      <c r="M4815" s="13" t="s">
        <v>45027</v>
      </c>
      <c r="N4815" s="13" t="s">
        <v>4607</v>
      </c>
      <c r="O4815" s="13" t="s">
        <v>45028</v>
      </c>
      <c r="P4815" s="11">
        <v>83621</v>
      </c>
      <c r="Q4815" s="13" t="s">
        <v>245</v>
      </c>
      <c r="R4815" s="33" t="s">
        <v>45029</v>
      </c>
      <c r="S4815" s="30" t="s">
        <v>50</v>
      </c>
      <c r="T4815" s="13" t="s">
        <v>45030</v>
      </c>
      <c r="U4815" s="13" t="s">
        <v>45031</v>
      </c>
      <c r="V4815" s="13" t="s">
        <v>50</v>
      </c>
      <c r="W4815" s="13" t="s">
        <v>50</v>
      </c>
      <c r="X4815" s="13" t="s">
        <v>50</v>
      </c>
      <c r="Y4815" s="13" t="s">
        <v>154</v>
      </c>
      <c r="Z4815" s="13">
        <v>3</v>
      </c>
      <c r="AA4815" s="13" t="s">
        <v>50</v>
      </c>
      <c r="AB4815" s="13" t="s">
        <v>50</v>
      </c>
      <c r="AC4815" s="13" t="s">
        <v>50</v>
      </c>
      <c r="AD4815" s="13" t="s">
        <v>147</v>
      </c>
      <c r="AE4815" s="13">
        <v>10000000</v>
      </c>
      <c r="AF4815" s="13" t="s">
        <v>2056</v>
      </c>
      <c r="AG4815" s="13">
        <v>1570969</v>
      </c>
      <c r="AH4815" s="13">
        <v>10000000</v>
      </c>
      <c r="AI4815" s="13" t="s">
        <v>2056</v>
      </c>
      <c r="AJ4815" s="13">
        <v>1570969</v>
      </c>
      <c r="AK4815" s="13" t="s">
        <v>45032</v>
      </c>
      <c r="AL4815" s="13" t="s">
        <v>50</v>
      </c>
      <c r="AM4815" s="13" t="s">
        <v>45033</v>
      </c>
      <c r="AN4815" s="13" t="s">
        <v>66</v>
      </c>
      <c r="AO4815" s="13" t="s">
        <v>45034</v>
      </c>
      <c r="AP4815" s="13" t="s">
        <v>50</v>
      </c>
      <c r="AQ4815" s="21" t="s">
        <v>45035</v>
      </c>
      <c r="AR4815" s="13" t="s">
        <v>50</v>
      </c>
    </row>
    <row r="4816" spans="1:44" ht="15" thickBot="1">
      <c r="A4816" s="4" t="s">
        <v>45036</v>
      </c>
      <c r="B4816" s="7" t="s">
        <v>50</v>
      </c>
      <c r="C4816" s="6">
        <v>44197</v>
      </c>
      <c r="D4816" s="7" t="s">
        <v>45</v>
      </c>
      <c r="E4816" s="7" t="s">
        <v>46</v>
      </c>
      <c r="F4816" s="7" t="s">
        <v>70</v>
      </c>
      <c r="G4816" s="26" t="s">
        <v>54946</v>
      </c>
      <c r="H4816" s="7" t="s">
        <v>50</v>
      </c>
      <c r="I4816" s="7" t="s">
        <v>50</v>
      </c>
      <c r="J4816" s="6">
        <v>45482</v>
      </c>
      <c r="K4816" s="7" t="s">
        <v>50</v>
      </c>
      <c r="L4816" s="7" t="s">
        <v>467</v>
      </c>
      <c r="M4816" s="7" t="s">
        <v>45037</v>
      </c>
      <c r="N4816" s="7" t="s">
        <v>17539</v>
      </c>
      <c r="O4816" s="7" t="s">
        <v>45038</v>
      </c>
      <c r="P4816" s="5">
        <v>84622</v>
      </c>
      <c r="Q4816" s="7" t="s">
        <v>245</v>
      </c>
      <c r="R4816" s="28" t="s">
        <v>45039</v>
      </c>
      <c r="S4816" s="34" t="s">
        <v>45040</v>
      </c>
      <c r="T4816" s="7" t="s">
        <v>45041</v>
      </c>
      <c r="U4816" s="7" t="s">
        <v>45042</v>
      </c>
      <c r="V4816" s="7">
        <v>2300000000</v>
      </c>
      <c r="W4816" s="7" t="s">
        <v>2946</v>
      </c>
      <c r="X4816" s="7">
        <v>1662327</v>
      </c>
      <c r="Y4816" s="7" t="s">
        <v>467</v>
      </c>
      <c r="Z4816" s="7">
        <v>2</v>
      </c>
      <c r="AA4816" s="7">
        <v>2300000000</v>
      </c>
      <c r="AB4816" s="7" t="s">
        <v>2946</v>
      </c>
      <c r="AC4816" s="7">
        <v>1662327</v>
      </c>
      <c r="AD4816" s="7" t="s">
        <v>467</v>
      </c>
      <c r="AE4816" s="7">
        <v>13404213</v>
      </c>
      <c r="AF4816" s="7" t="s">
        <v>60</v>
      </c>
      <c r="AG4816" s="7">
        <v>13404213</v>
      </c>
      <c r="AH4816" s="7">
        <v>13404213</v>
      </c>
      <c r="AI4816" s="7" t="s">
        <v>60</v>
      </c>
      <c r="AJ4816" s="7">
        <v>13404213</v>
      </c>
      <c r="AK4816" s="7" t="s">
        <v>45043</v>
      </c>
      <c r="AL4816" s="7" t="s">
        <v>50</v>
      </c>
      <c r="AM4816" s="7" t="s">
        <v>45044</v>
      </c>
      <c r="AN4816" s="7" t="s">
        <v>25377</v>
      </c>
      <c r="AO4816" s="7" t="s">
        <v>50</v>
      </c>
      <c r="AP4816" s="22" t="s">
        <v>45045</v>
      </c>
      <c r="AQ4816" s="7" t="s">
        <v>50</v>
      </c>
      <c r="AR4816" s="7" t="s">
        <v>255</v>
      </c>
    </row>
    <row r="4817" spans="1:44" ht="15" thickBot="1">
      <c r="A4817" s="10" t="s">
        <v>45046</v>
      </c>
      <c r="B4817" s="13" t="s">
        <v>50</v>
      </c>
      <c r="C4817" s="12">
        <v>44562</v>
      </c>
      <c r="D4817" s="13" t="s">
        <v>45</v>
      </c>
      <c r="E4817" s="13" t="s">
        <v>1939</v>
      </c>
      <c r="F4817" s="13" t="s">
        <v>70</v>
      </c>
      <c r="G4817" s="27" t="s">
        <v>54945</v>
      </c>
      <c r="H4817" s="13" t="s">
        <v>50</v>
      </c>
      <c r="I4817" s="13" t="s">
        <v>50</v>
      </c>
      <c r="J4817" s="12">
        <v>45481</v>
      </c>
      <c r="K4817" s="13" t="s">
        <v>50</v>
      </c>
      <c r="L4817" s="13" t="s">
        <v>52</v>
      </c>
      <c r="M4817" s="13" t="s">
        <v>45047</v>
      </c>
      <c r="N4817" s="13" t="s">
        <v>1941</v>
      </c>
      <c r="O4817" s="13" t="s">
        <v>45048</v>
      </c>
      <c r="P4817" s="11">
        <v>84937</v>
      </c>
      <c r="Q4817" s="13" t="s">
        <v>1943</v>
      </c>
      <c r="R4817" s="33" t="s">
        <v>45049</v>
      </c>
      <c r="S4817" s="33" t="s">
        <v>45050</v>
      </c>
      <c r="T4817" s="13" t="s">
        <v>45051</v>
      </c>
      <c r="U4817" s="13" t="s">
        <v>50</v>
      </c>
      <c r="V4817" s="13">
        <v>1690000</v>
      </c>
      <c r="W4817" s="13" t="s">
        <v>60</v>
      </c>
      <c r="X4817" s="13">
        <v>1690000</v>
      </c>
      <c r="Y4817" s="13" t="s">
        <v>50</v>
      </c>
      <c r="Z4817" s="13">
        <v>1</v>
      </c>
      <c r="AA4817" s="13" t="s">
        <v>50</v>
      </c>
      <c r="AB4817" s="13" t="s">
        <v>50</v>
      </c>
      <c r="AC4817" s="13" t="s">
        <v>50</v>
      </c>
      <c r="AD4817" s="13" t="s">
        <v>50</v>
      </c>
      <c r="AE4817" s="13" t="s">
        <v>50</v>
      </c>
      <c r="AF4817" s="13" t="s">
        <v>50</v>
      </c>
      <c r="AG4817" s="13" t="s">
        <v>50</v>
      </c>
      <c r="AH4817" s="13">
        <v>1690000</v>
      </c>
      <c r="AI4817" s="13" t="s">
        <v>60</v>
      </c>
      <c r="AJ4817" s="13">
        <v>1690000</v>
      </c>
      <c r="AK4817" s="13" t="s">
        <v>45052</v>
      </c>
      <c r="AL4817" s="13" t="s">
        <v>50</v>
      </c>
      <c r="AM4817" s="13" t="s">
        <v>45053</v>
      </c>
      <c r="AN4817" s="13" t="s">
        <v>4746</v>
      </c>
      <c r="AO4817" s="13" t="s">
        <v>50</v>
      </c>
      <c r="AP4817" s="21" t="s">
        <v>45054</v>
      </c>
      <c r="AQ4817" s="13" t="s">
        <v>50</v>
      </c>
      <c r="AR4817" s="13" t="s">
        <v>255</v>
      </c>
    </row>
    <row r="4818" spans="1:44" ht="15" thickBot="1">
      <c r="A4818" s="4" t="s">
        <v>45055</v>
      </c>
      <c r="B4818" s="7" t="s">
        <v>50</v>
      </c>
      <c r="C4818" s="7" t="s">
        <v>50</v>
      </c>
      <c r="D4818" s="7" t="s">
        <v>45</v>
      </c>
      <c r="E4818" s="7" t="s">
        <v>46</v>
      </c>
      <c r="F4818" s="7" t="s">
        <v>70</v>
      </c>
      <c r="G4818" s="7" t="s">
        <v>87</v>
      </c>
      <c r="H4818" s="7" t="s">
        <v>50</v>
      </c>
      <c r="I4818" s="7" t="s">
        <v>50</v>
      </c>
      <c r="J4818" s="6">
        <v>45475</v>
      </c>
      <c r="K4818" s="7" t="s">
        <v>50</v>
      </c>
      <c r="L4818" s="7" t="s">
        <v>52</v>
      </c>
      <c r="M4818" s="7" t="s">
        <v>50</v>
      </c>
      <c r="N4818" s="7" t="s">
        <v>31208</v>
      </c>
      <c r="O4818" s="7" t="s">
        <v>45056</v>
      </c>
      <c r="P4818" s="5">
        <v>85091</v>
      </c>
      <c r="Q4818" s="7" t="s">
        <v>683</v>
      </c>
      <c r="R4818" s="34" t="s">
        <v>45057</v>
      </c>
      <c r="S4818" s="34" t="s">
        <v>45058</v>
      </c>
      <c r="T4818" s="7" t="s">
        <v>45059</v>
      </c>
      <c r="U4818" s="7" t="s">
        <v>45060</v>
      </c>
      <c r="V4818" s="7">
        <v>4000000</v>
      </c>
      <c r="W4818" s="7" t="s">
        <v>60</v>
      </c>
      <c r="X4818" s="7">
        <v>4000000</v>
      </c>
      <c r="Y4818" s="7" t="s">
        <v>50</v>
      </c>
      <c r="Z4818" s="7">
        <v>1</v>
      </c>
      <c r="AA4818" s="7" t="s">
        <v>50</v>
      </c>
      <c r="AB4818" s="7" t="s">
        <v>50</v>
      </c>
      <c r="AC4818" s="7" t="s">
        <v>50</v>
      </c>
      <c r="AD4818" s="7" t="s">
        <v>50</v>
      </c>
      <c r="AE4818" s="7" t="s">
        <v>50</v>
      </c>
      <c r="AF4818" s="7" t="s">
        <v>50</v>
      </c>
      <c r="AG4818" s="7" t="s">
        <v>50</v>
      </c>
      <c r="AH4818" s="7">
        <v>4000000</v>
      </c>
      <c r="AI4818" s="7" t="s">
        <v>60</v>
      </c>
      <c r="AJ4818" s="7">
        <v>4000000</v>
      </c>
      <c r="AK4818" s="7" t="s">
        <v>6209</v>
      </c>
      <c r="AL4818" s="7" t="s">
        <v>50</v>
      </c>
      <c r="AM4818" s="7" t="s">
        <v>45061</v>
      </c>
      <c r="AN4818" s="7" t="s">
        <v>66</v>
      </c>
      <c r="AO4818" s="7" t="s">
        <v>45062</v>
      </c>
      <c r="AP4818" s="22" t="s">
        <v>45063</v>
      </c>
      <c r="AQ4818" s="7" t="s">
        <v>50</v>
      </c>
      <c r="AR4818" s="7" t="s">
        <v>50</v>
      </c>
    </row>
    <row r="4819" spans="1:44" ht="15" thickBot="1">
      <c r="A4819" s="10" t="s">
        <v>45064</v>
      </c>
      <c r="B4819" s="13" t="s">
        <v>50</v>
      </c>
      <c r="C4819" s="12">
        <v>40909</v>
      </c>
      <c r="D4819" s="13" t="s">
        <v>45</v>
      </c>
      <c r="E4819" s="13" t="s">
        <v>46</v>
      </c>
      <c r="F4819" s="13" t="s">
        <v>70</v>
      </c>
      <c r="G4819" s="26" t="s">
        <v>54946</v>
      </c>
      <c r="H4819" s="13" t="s">
        <v>45065</v>
      </c>
      <c r="I4819" s="13" t="s">
        <v>50</v>
      </c>
      <c r="J4819" s="12">
        <v>45474</v>
      </c>
      <c r="K4819" s="13" t="s">
        <v>89</v>
      </c>
      <c r="L4819" s="13" t="s">
        <v>178</v>
      </c>
      <c r="M4819" s="13" t="s">
        <v>45066</v>
      </c>
      <c r="N4819" s="13" t="s">
        <v>13783</v>
      </c>
      <c r="O4819" s="13" t="s">
        <v>45067</v>
      </c>
      <c r="P4819" s="11">
        <v>86936</v>
      </c>
      <c r="Q4819" s="13" t="s">
        <v>495</v>
      </c>
      <c r="R4819" s="33" t="s">
        <v>45068</v>
      </c>
      <c r="S4819" s="33" t="s">
        <v>45069</v>
      </c>
      <c r="T4819" s="13" t="s">
        <v>45070</v>
      </c>
      <c r="U4819" s="13" t="s">
        <v>45071</v>
      </c>
      <c r="V4819" s="13">
        <v>3300000</v>
      </c>
      <c r="W4819" s="13" t="s">
        <v>60</v>
      </c>
      <c r="X4819" s="13">
        <v>3300000</v>
      </c>
      <c r="Y4819" s="13" t="s">
        <v>50</v>
      </c>
      <c r="Z4819" s="13">
        <v>4</v>
      </c>
      <c r="AA4819" s="13">
        <v>3300000</v>
      </c>
      <c r="AB4819" s="13" t="s">
        <v>60</v>
      </c>
      <c r="AC4819" s="13">
        <v>3300000</v>
      </c>
      <c r="AD4819" s="13" t="s">
        <v>178</v>
      </c>
      <c r="AE4819" s="13">
        <v>3365300</v>
      </c>
      <c r="AF4819" s="13" t="s">
        <v>60</v>
      </c>
      <c r="AG4819" s="13">
        <v>3365300</v>
      </c>
      <c r="AH4819" s="13">
        <v>3440300</v>
      </c>
      <c r="AI4819" s="13" t="s">
        <v>60</v>
      </c>
      <c r="AJ4819" s="13">
        <v>3440300</v>
      </c>
      <c r="AK4819" s="13" t="s">
        <v>45072</v>
      </c>
      <c r="AL4819" s="13" t="s">
        <v>50</v>
      </c>
      <c r="AM4819" s="13" t="s">
        <v>45073</v>
      </c>
      <c r="AN4819" s="13" t="s">
        <v>253</v>
      </c>
      <c r="AO4819" s="13" t="s">
        <v>45074</v>
      </c>
      <c r="AP4819" s="21" t="s">
        <v>45075</v>
      </c>
      <c r="AQ4819" s="13" t="s">
        <v>50</v>
      </c>
      <c r="AR4819" s="13" t="s">
        <v>50</v>
      </c>
    </row>
    <row r="4820" spans="1:44" ht="15" thickBot="1">
      <c r="A4820" s="4" t="s">
        <v>45076</v>
      </c>
      <c r="B4820" s="7" t="s">
        <v>50</v>
      </c>
      <c r="C4820" s="6">
        <v>45231</v>
      </c>
      <c r="D4820" s="7" t="s">
        <v>45</v>
      </c>
      <c r="E4820" s="7" t="s">
        <v>46</v>
      </c>
      <c r="F4820" s="7" t="s">
        <v>70</v>
      </c>
      <c r="G4820" s="27" t="s">
        <v>54945</v>
      </c>
      <c r="H4820" s="7" t="s">
        <v>50</v>
      </c>
      <c r="I4820" s="7" t="s">
        <v>50</v>
      </c>
      <c r="J4820" s="6">
        <v>45481</v>
      </c>
      <c r="K4820" s="7" t="s">
        <v>50</v>
      </c>
      <c r="L4820" s="7" t="s">
        <v>6576</v>
      </c>
      <c r="M4820" s="7" t="s">
        <v>45077</v>
      </c>
      <c r="N4820" s="7" t="s">
        <v>3085</v>
      </c>
      <c r="O4820" s="7" t="s">
        <v>45078</v>
      </c>
      <c r="P4820" s="5">
        <v>87059</v>
      </c>
      <c r="Q4820" s="7" t="s">
        <v>1334</v>
      </c>
      <c r="R4820" s="34" t="s">
        <v>45079</v>
      </c>
      <c r="S4820" s="31" t="s">
        <v>50</v>
      </c>
      <c r="T4820" s="7" t="s">
        <v>50</v>
      </c>
      <c r="U4820" s="7" t="s">
        <v>50</v>
      </c>
      <c r="V4820" s="7">
        <v>20000</v>
      </c>
      <c r="W4820" s="7" t="s">
        <v>1338</v>
      </c>
      <c r="X4820" s="7">
        <v>13492</v>
      </c>
      <c r="Y4820" s="7" t="s">
        <v>50</v>
      </c>
      <c r="Z4820" s="7">
        <v>2</v>
      </c>
      <c r="AA4820" s="7" t="s">
        <v>50</v>
      </c>
      <c r="AB4820" s="7" t="s">
        <v>50</v>
      </c>
      <c r="AC4820" s="7" t="s">
        <v>50</v>
      </c>
      <c r="AD4820" s="7" t="s">
        <v>50</v>
      </c>
      <c r="AE4820" s="7" t="s">
        <v>50</v>
      </c>
      <c r="AF4820" s="7" t="s">
        <v>50</v>
      </c>
      <c r="AG4820" s="7" t="s">
        <v>50</v>
      </c>
      <c r="AH4820" s="7">
        <v>23000</v>
      </c>
      <c r="AI4820" s="7" t="s">
        <v>1338</v>
      </c>
      <c r="AJ4820" s="7">
        <v>15439</v>
      </c>
      <c r="AK4820" s="7" t="s">
        <v>50</v>
      </c>
      <c r="AL4820" s="7" t="s">
        <v>50</v>
      </c>
      <c r="AM4820" s="7" t="s">
        <v>45080</v>
      </c>
      <c r="AN4820" s="7" t="s">
        <v>253</v>
      </c>
      <c r="AO4820" s="7" t="s">
        <v>45081</v>
      </c>
      <c r="AP4820" s="22" t="s">
        <v>45082</v>
      </c>
      <c r="AQ4820" s="7" t="s">
        <v>50</v>
      </c>
      <c r="AR4820" s="7" t="s">
        <v>50</v>
      </c>
    </row>
    <row r="4821" spans="1:44" ht="15" thickBot="1">
      <c r="A4821" s="10" t="s">
        <v>45083</v>
      </c>
      <c r="B4821" s="13" t="s">
        <v>50</v>
      </c>
      <c r="C4821" s="12">
        <v>45292</v>
      </c>
      <c r="D4821" s="13" t="s">
        <v>45</v>
      </c>
      <c r="E4821" s="13" t="s">
        <v>46</v>
      </c>
      <c r="F4821" s="13" t="s">
        <v>70</v>
      </c>
      <c r="G4821" s="13" t="s">
        <v>50</v>
      </c>
      <c r="H4821" s="13" t="s">
        <v>50</v>
      </c>
      <c r="I4821" s="13" t="s">
        <v>50</v>
      </c>
      <c r="J4821" s="12">
        <v>45476</v>
      </c>
      <c r="K4821" s="13" t="s">
        <v>50</v>
      </c>
      <c r="L4821" s="13" t="s">
        <v>467</v>
      </c>
      <c r="M4821" s="13" t="s">
        <v>50</v>
      </c>
      <c r="N4821" s="13" t="s">
        <v>45084</v>
      </c>
      <c r="O4821" s="13" t="s">
        <v>45085</v>
      </c>
      <c r="P4821" s="11">
        <v>87415</v>
      </c>
      <c r="Q4821" s="13" t="s">
        <v>630</v>
      </c>
      <c r="R4821" s="30" t="s">
        <v>50</v>
      </c>
      <c r="S4821" s="30" t="s">
        <v>50</v>
      </c>
      <c r="T4821" s="13" t="s">
        <v>50</v>
      </c>
      <c r="U4821" s="13" t="s">
        <v>45086</v>
      </c>
      <c r="V4821" s="13">
        <v>2000000</v>
      </c>
      <c r="W4821" s="13" t="s">
        <v>60</v>
      </c>
      <c r="X4821" s="13">
        <v>2000000</v>
      </c>
      <c r="Y4821" s="13" t="s">
        <v>467</v>
      </c>
      <c r="Z4821" s="13">
        <v>1</v>
      </c>
      <c r="AA4821" s="13">
        <v>2000000</v>
      </c>
      <c r="AB4821" s="13" t="s">
        <v>60</v>
      </c>
      <c r="AC4821" s="13">
        <v>2000000</v>
      </c>
      <c r="AD4821" s="13" t="s">
        <v>467</v>
      </c>
      <c r="AE4821" s="13">
        <v>2000000</v>
      </c>
      <c r="AF4821" s="13" t="s">
        <v>60</v>
      </c>
      <c r="AG4821" s="13">
        <v>2000000</v>
      </c>
      <c r="AH4821" s="13">
        <v>2000000</v>
      </c>
      <c r="AI4821" s="13" t="s">
        <v>60</v>
      </c>
      <c r="AJ4821" s="13">
        <v>2000000</v>
      </c>
      <c r="AK4821" s="13" t="s">
        <v>50</v>
      </c>
      <c r="AL4821" s="13" t="s">
        <v>50</v>
      </c>
      <c r="AM4821" s="13" t="s">
        <v>50</v>
      </c>
      <c r="AN4821" s="13" t="s">
        <v>50</v>
      </c>
      <c r="AO4821" s="13" t="s">
        <v>50</v>
      </c>
      <c r="AP4821" s="13" t="s">
        <v>50</v>
      </c>
      <c r="AQ4821" s="13" t="s">
        <v>50</v>
      </c>
      <c r="AR4821" s="13" t="s">
        <v>1186</v>
      </c>
    </row>
    <row r="4822" spans="1:44" ht="15" thickBot="1">
      <c r="A4822" s="4" t="s">
        <v>45087</v>
      </c>
      <c r="B4822" s="7" t="s">
        <v>50</v>
      </c>
      <c r="C4822" s="6">
        <v>42736</v>
      </c>
      <c r="D4822" s="7" t="s">
        <v>45</v>
      </c>
      <c r="E4822" s="7" t="s">
        <v>46</v>
      </c>
      <c r="F4822" s="7" t="s">
        <v>70</v>
      </c>
      <c r="G4822" s="26" t="s">
        <v>54946</v>
      </c>
      <c r="H4822" s="7" t="s">
        <v>1091</v>
      </c>
      <c r="I4822" s="7" t="s">
        <v>50</v>
      </c>
      <c r="J4822" s="6">
        <v>45474</v>
      </c>
      <c r="K4822" s="7" t="s">
        <v>116</v>
      </c>
      <c r="L4822" s="7" t="s">
        <v>6576</v>
      </c>
      <c r="M4822" s="7" t="s">
        <v>45088</v>
      </c>
      <c r="N4822" s="7" t="s">
        <v>543</v>
      </c>
      <c r="O4822" s="7" t="s">
        <v>45089</v>
      </c>
      <c r="P4822" s="5">
        <v>87875</v>
      </c>
      <c r="Q4822" s="7" t="s">
        <v>545</v>
      </c>
      <c r="R4822" s="34" t="s">
        <v>45090</v>
      </c>
      <c r="S4822" s="34" t="s">
        <v>45091</v>
      </c>
      <c r="T4822" s="7" t="s">
        <v>45092</v>
      </c>
      <c r="U4822" s="7" t="s">
        <v>45093</v>
      </c>
      <c r="V4822" s="7" t="s">
        <v>50</v>
      </c>
      <c r="W4822" s="7" t="s">
        <v>50</v>
      </c>
      <c r="X4822" s="7" t="s">
        <v>50</v>
      </c>
      <c r="Y4822" s="7" t="s">
        <v>154</v>
      </c>
      <c r="Z4822" s="7">
        <v>4</v>
      </c>
      <c r="AA4822" s="7" t="s">
        <v>50</v>
      </c>
      <c r="AB4822" s="7" t="s">
        <v>50</v>
      </c>
      <c r="AC4822" s="7" t="s">
        <v>50</v>
      </c>
      <c r="AD4822" s="7" t="s">
        <v>241</v>
      </c>
      <c r="AE4822" s="7" t="s">
        <v>50</v>
      </c>
      <c r="AF4822" s="7" t="s">
        <v>50</v>
      </c>
      <c r="AG4822" s="7" t="s">
        <v>50</v>
      </c>
      <c r="AH4822" s="7" t="s">
        <v>50</v>
      </c>
      <c r="AI4822" s="7" t="s">
        <v>50</v>
      </c>
      <c r="AJ4822" s="7" t="s">
        <v>50</v>
      </c>
      <c r="AK4822" s="7" t="s">
        <v>45094</v>
      </c>
      <c r="AL4822" s="7" t="s">
        <v>50</v>
      </c>
      <c r="AM4822" s="7" t="s">
        <v>45095</v>
      </c>
      <c r="AN4822" s="7" t="s">
        <v>66</v>
      </c>
      <c r="AO4822" s="7" t="s">
        <v>45096</v>
      </c>
      <c r="AP4822" s="8" t="s">
        <v>45097</v>
      </c>
      <c r="AQ4822" s="7" t="s">
        <v>50</v>
      </c>
      <c r="AR4822" s="7" t="s">
        <v>50</v>
      </c>
    </row>
    <row r="4823" spans="1:44" ht="15" thickBot="1">
      <c r="A4823" s="10" t="s">
        <v>45098</v>
      </c>
      <c r="B4823" s="13" t="s">
        <v>50</v>
      </c>
      <c r="C4823" s="12">
        <v>13030</v>
      </c>
      <c r="D4823" s="13" t="s">
        <v>45</v>
      </c>
      <c r="E4823" s="13" t="s">
        <v>46</v>
      </c>
      <c r="F4823" s="13" t="s">
        <v>70</v>
      </c>
      <c r="G4823" s="13" t="s">
        <v>145</v>
      </c>
      <c r="H4823" s="13" t="s">
        <v>50</v>
      </c>
      <c r="I4823" s="13" t="s">
        <v>50</v>
      </c>
      <c r="J4823" s="12">
        <v>45475</v>
      </c>
      <c r="K4823" s="13" t="s">
        <v>191</v>
      </c>
      <c r="L4823" s="13" t="s">
        <v>52</v>
      </c>
      <c r="M4823" s="13" t="s">
        <v>31016</v>
      </c>
      <c r="N4823" s="13" t="s">
        <v>45099</v>
      </c>
      <c r="O4823" s="13" t="s">
        <v>45100</v>
      </c>
      <c r="P4823" s="11">
        <v>88280</v>
      </c>
      <c r="Q4823" s="13" t="s">
        <v>383</v>
      </c>
      <c r="R4823" s="33" t="s">
        <v>45101</v>
      </c>
      <c r="S4823" s="33" t="s">
        <v>45102</v>
      </c>
      <c r="T4823" s="13" t="s">
        <v>45103</v>
      </c>
      <c r="U4823" s="13" t="s">
        <v>45104</v>
      </c>
      <c r="V4823" s="13">
        <v>50000</v>
      </c>
      <c r="W4823" s="13" t="s">
        <v>60</v>
      </c>
      <c r="X4823" s="13">
        <v>50000</v>
      </c>
      <c r="Y4823" s="13" t="s">
        <v>50</v>
      </c>
      <c r="Z4823" s="13">
        <v>1</v>
      </c>
      <c r="AA4823" s="13" t="s">
        <v>50</v>
      </c>
      <c r="AB4823" s="13" t="s">
        <v>50</v>
      </c>
      <c r="AC4823" s="13" t="s">
        <v>50</v>
      </c>
      <c r="AD4823" s="13" t="s">
        <v>50</v>
      </c>
      <c r="AE4823" s="13" t="s">
        <v>50</v>
      </c>
      <c r="AF4823" s="13" t="s">
        <v>50</v>
      </c>
      <c r="AG4823" s="13" t="s">
        <v>50</v>
      </c>
      <c r="AH4823" s="13">
        <v>50000</v>
      </c>
      <c r="AI4823" s="13" t="s">
        <v>60</v>
      </c>
      <c r="AJ4823" s="13">
        <v>50000</v>
      </c>
      <c r="AK4823" s="13" t="s">
        <v>43827</v>
      </c>
      <c r="AL4823" s="13" t="s">
        <v>50</v>
      </c>
      <c r="AM4823" s="13" t="s">
        <v>45105</v>
      </c>
      <c r="AN4823" s="13" t="s">
        <v>45106</v>
      </c>
      <c r="AO4823" s="13" t="s">
        <v>45107</v>
      </c>
      <c r="AP4823" s="21" t="s">
        <v>45108</v>
      </c>
      <c r="AQ4823" s="13" t="s">
        <v>50</v>
      </c>
      <c r="AR4823" s="13" t="s">
        <v>50</v>
      </c>
    </row>
    <row r="4824" spans="1:44" ht="15" thickBot="1">
      <c r="A4824" s="4" t="s">
        <v>45109</v>
      </c>
      <c r="B4824" s="7" t="s">
        <v>50</v>
      </c>
      <c r="C4824" s="6">
        <v>44440</v>
      </c>
      <c r="D4824" s="7" t="s">
        <v>45</v>
      </c>
      <c r="E4824" s="7" t="s">
        <v>46</v>
      </c>
      <c r="F4824" s="7" t="s">
        <v>70</v>
      </c>
      <c r="G4824" s="26" t="s">
        <v>54946</v>
      </c>
      <c r="H4824" s="7" t="s">
        <v>50</v>
      </c>
      <c r="I4824" s="7" t="s">
        <v>50</v>
      </c>
      <c r="J4824" s="6">
        <v>45475</v>
      </c>
      <c r="K4824" s="7" t="s">
        <v>50</v>
      </c>
      <c r="L4824" s="7" t="s">
        <v>52</v>
      </c>
      <c r="M4824" s="7" t="s">
        <v>17435</v>
      </c>
      <c r="N4824" s="7" t="s">
        <v>45110</v>
      </c>
      <c r="O4824" s="7" t="s">
        <v>45111</v>
      </c>
      <c r="P4824" s="5">
        <v>88575</v>
      </c>
      <c r="Q4824" s="7" t="s">
        <v>135</v>
      </c>
      <c r="R4824" s="34" t="s">
        <v>45112</v>
      </c>
      <c r="S4824" s="34" t="s">
        <v>45113</v>
      </c>
      <c r="T4824" s="7" t="s">
        <v>45114</v>
      </c>
      <c r="U4824" s="7" t="s">
        <v>45115</v>
      </c>
      <c r="V4824" s="7">
        <v>600000</v>
      </c>
      <c r="W4824" s="7" t="s">
        <v>60</v>
      </c>
      <c r="X4824" s="7">
        <v>600000</v>
      </c>
      <c r="Y4824" s="7" t="s">
        <v>50</v>
      </c>
      <c r="Z4824" s="7">
        <v>1</v>
      </c>
      <c r="AA4824" s="7" t="s">
        <v>50</v>
      </c>
      <c r="AB4824" s="7" t="s">
        <v>50</v>
      </c>
      <c r="AC4824" s="7" t="s">
        <v>50</v>
      </c>
      <c r="AD4824" s="7" t="s">
        <v>50</v>
      </c>
      <c r="AE4824" s="7" t="s">
        <v>50</v>
      </c>
      <c r="AF4824" s="7" t="s">
        <v>50</v>
      </c>
      <c r="AG4824" s="7" t="s">
        <v>50</v>
      </c>
      <c r="AH4824" s="7">
        <v>600000</v>
      </c>
      <c r="AI4824" s="7" t="s">
        <v>60</v>
      </c>
      <c r="AJ4824" s="7">
        <v>600000</v>
      </c>
      <c r="AK4824" s="7" t="s">
        <v>44907</v>
      </c>
      <c r="AL4824" s="7" t="s">
        <v>50</v>
      </c>
      <c r="AM4824" s="7" t="s">
        <v>45116</v>
      </c>
      <c r="AN4824" s="7" t="s">
        <v>66</v>
      </c>
      <c r="AO4824" s="7" t="s">
        <v>45117</v>
      </c>
      <c r="AP4824" s="22" t="s">
        <v>45118</v>
      </c>
      <c r="AQ4824" s="7" t="s">
        <v>50</v>
      </c>
      <c r="AR4824" s="7" t="s">
        <v>50</v>
      </c>
    </row>
    <row r="4825" spans="1:44" ht="15" thickBot="1">
      <c r="A4825" s="10" t="s">
        <v>45119</v>
      </c>
      <c r="B4825" s="13" t="s">
        <v>50</v>
      </c>
      <c r="C4825" s="12">
        <v>43466</v>
      </c>
      <c r="D4825" s="13" t="s">
        <v>45</v>
      </c>
      <c r="E4825" s="13" t="s">
        <v>46</v>
      </c>
      <c r="F4825" s="13" t="s">
        <v>70</v>
      </c>
      <c r="G4825" s="26" t="s">
        <v>54946</v>
      </c>
      <c r="H4825" s="13" t="s">
        <v>45120</v>
      </c>
      <c r="I4825" s="13" t="s">
        <v>406</v>
      </c>
      <c r="J4825" s="12">
        <v>45482</v>
      </c>
      <c r="K4825" s="13" t="s">
        <v>116</v>
      </c>
      <c r="L4825" s="13" t="s">
        <v>178</v>
      </c>
      <c r="M4825" s="13" t="s">
        <v>45121</v>
      </c>
      <c r="N4825" s="13" t="s">
        <v>769</v>
      </c>
      <c r="O4825" s="13" t="s">
        <v>45122</v>
      </c>
      <c r="P4825" s="11">
        <v>88823</v>
      </c>
      <c r="Q4825" s="13" t="s">
        <v>520</v>
      </c>
      <c r="R4825" s="33" t="s">
        <v>45123</v>
      </c>
      <c r="S4825" s="33" t="s">
        <v>45124</v>
      </c>
      <c r="T4825" s="13" t="s">
        <v>50</v>
      </c>
      <c r="U4825" s="13" t="s">
        <v>50</v>
      </c>
      <c r="V4825" s="13">
        <v>7000001</v>
      </c>
      <c r="W4825" s="13" t="s">
        <v>60</v>
      </c>
      <c r="X4825" s="13">
        <v>7000001</v>
      </c>
      <c r="Y4825" s="13" t="s">
        <v>50</v>
      </c>
      <c r="Z4825" s="13">
        <v>4</v>
      </c>
      <c r="AA4825" s="13">
        <v>7000001</v>
      </c>
      <c r="AB4825" s="13" t="s">
        <v>60</v>
      </c>
      <c r="AC4825" s="13">
        <v>7000001</v>
      </c>
      <c r="AD4825" s="13" t="s">
        <v>178</v>
      </c>
      <c r="AE4825" s="13">
        <v>24599997</v>
      </c>
      <c r="AF4825" s="13" t="s">
        <v>60</v>
      </c>
      <c r="AG4825" s="13">
        <v>24599997</v>
      </c>
      <c r="AH4825" s="13">
        <v>24599997</v>
      </c>
      <c r="AI4825" s="13" t="s">
        <v>60</v>
      </c>
      <c r="AJ4825" s="13">
        <v>24599997</v>
      </c>
      <c r="AK4825" s="13" t="s">
        <v>45125</v>
      </c>
      <c r="AL4825" s="13" t="s">
        <v>50</v>
      </c>
      <c r="AM4825" s="13" t="s">
        <v>45126</v>
      </c>
      <c r="AN4825" s="13" t="s">
        <v>66</v>
      </c>
      <c r="AO4825" s="13" t="s">
        <v>45127</v>
      </c>
      <c r="AP4825" s="21" t="s">
        <v>45128</v>
      </c>
      <c r="AQ4825" s="13" t="s">
        <v>50</v>
      </c>
      <c r="AR4825" s="13" t="s">
        <v>50</v>
      </c>
    </row>
    <row r="4826" spans="1:44" ht="15" thickBot="1">
      <c r="A4826" s="4" t="s">
        <v>45129</v>
      </c>
      <c r="B4826" s="7" t="s">
        <v>50</v>
      </c>
      <c r="C4826" s="6">
        <v>44927</v>
      </c>
      <c r="D4826" s="7" t="s">
        <v>45</v>
      </c>
      <c r="E4826" s="7" t="s">
        <v>46</v>
      </c>
      <c r="F4826" s="7" t="s">
        <v>70</v>
      </c>
      <c r="G4826" s="7" t="s">
        <v>50</v>
      </c>
      <c r="H4826" s="7" t="s">
        <v>50</v>
      </c>
      <c r="I4826" s="7" t="s">
        <v>50</v>
      </c>
      <c r="J4826" s="6">
        <v>45474</v>
      </c>
      <c r="K4826" s="7" t="s">
        <v>50</v>
      </c>
      <c r="L4826" s="7" t="s">
        <v>467</v>
      </c>
      <c r="M4826" s="7" t="s">
        <v>50</v>
      </c>
      <c r="N4826" s="7" t="s">
        <v>12039</v>
      </c>
      <c r="O4826" s="7" t="s">
        <v>45130</v>
      </c>
      <c r="P4826" s="5">
        <v>89190</v>
      </c>
      <c r="Q4826" s="7" t="s">
        <v>56</v>
      </c>
      <c r="R4826" s="31" t="s">
        <v>50</v>
      </c>
      <c r="S4826" s="31" t="s">
        <v>50</v>
      </c>
      <c r="T4826" s="7" t="s">
        <v>50</v>
      </c>
      <c r="U4826" s="7" t="s">
        <v>45131</v>
      </c>
      <c r="V4826" s="7">
        <v>295000</v>
      </c>
      <c r="W4826" s="7" t="s">
        <v>60</v>
      </c>
      <c r="X4826" s="7">
        <v>295000</v>
      </c>
      <c r="Y4826" s="7" t="s">
        <v>467</v>
      </c>
      <c r="Z4826" s="7">
        <v>1</v>
      </c>
      <c r="AA4826" s="7">
        <v>295000</v>
      </c>
      <c r="AB4826" s="7" t="s">
        <v>60</v>
      </c>
      <c r="AC4826" s="7">
        <v>295000</v>
      </c>
      <c r="AD4826" s="7" t="s">
        <v>467</v>
      </c>
      <c r="AE4826" s="7">
        <v>295000</v>
      </c>
      <c r="AF4826" s="7" t="s">
        <v>60</v>
      </c>
      <c r="AG4826" s="7">
        <v>295000</v>
      </c>
      <c r="AH4826" s="7">
        <v>295000</v>
      </c>
      <c r="AI4826" s="7" t="s">
        <v>60</v>
      </c>
      <c r="AJ4826" s="7">
        <v>295000</v>
      </c>
      <c r="AK4826" s="7" t="s">
        <v>50</v>
      </c>
      <c r="AL4826" s="7" t="s">
        <v>50</v>
      </c>
      <c r="AM4826" s="7" t="s">
        <v>50</v>
      </c>
      <c r="AN4826" s="7" t="s">
        <v>50</v>
      </c>
      <c r="AO4826" s="7" t="s">
        <v>50</v>
      </c>
      <c r="AP4826" s="7" t="s">
        <v>50</v>
      </c>
      <c r="AQ4826" s="7" t="s">
        <v>50</v>
      </c>
      <c r="AR4826" s="7" t="s">
        <v>1186</v>
      </c>
    </row>
    <row r="4827" spans="1:44" ht="15" thickBot="1">
      <c r="A4827" s="10" t="s">
        <v>45132</v>
      </c>
      <c r="B4827" s="13" t="s">
        <v>50</v>
      </c>
      <c r="C4827" s="12">
        <v>40544</v>
      </c>
      <c r="D4827" s="13" t="s">
        <v>45</v>
      </c>
      <c r="E4827" s="13" t="s">
        <v>46</v>
      </c>
      <c r="F4827" s="13" t="s">
        <v>70</v>
      </c>
      <c r="G4827" s="13" t="s">
        <v>87</v>
      </c>
      <c r="H4827" s="13" t="s">
        <v>997</v>
      </c>
      <c r="I4827" s="13" t="s">
        <v>50</v>
      </c>
      <c r="J4827" s="12">
        <v>45474</v>
      </c>
      <c r="K4827" s="13" t="s">
        <v>191</v>
      </c>
      <c r="L4827" s="13" t="s">
        <v>6576</v>
      </c>
      <c r="M4827" s="13" t="s">
        <v>45133</v>
      </c>
      <c r="N4827" s="13" t="s">
        <v>2092</v>
      </c>
      <c r="O4827" s="13" t="s">
        <v>45134</v>
      </c>
      <c r="P4827" s="11">
        <v>89217</v>
      </c>
      <c r="Q4827" s="13" t="s">
        <v>1080</v>
      </c>
      <c r="R4827" s="33" t="s">
        <v>45135</v>
      </c>
      <c r="S4827" s="33" t="s">
        <v>45136</v>
      </c>
      <c r="T4827" s="13" t="s">
        <v>45137</v>
      </c>
      <c r="U4827" s="13" t="s">
        <v>45138</v>
      </c>
      <c r="V4827" s="13" t="s">
        <v>50</v>
      </c>
      <c r="W4827" s="13" t="s">
        <v>50</v>
      </c>
      <c r="X4827" s="13" t="s">
        <v>50</v>
      </c>
      <c r="Y4827" s="13" t="s">
        <v>154</v>
      </c>
      <c r="Z4827" s="13">
        <v>3</v>
      </c>
      <c r="AA4827" s="13" t="s">
        <v>50</v>
      </c>
      <c r="AB4827" s="13" t="s">
        <v>50</v>
      </c>
      <c r="AC4827" s="13" t="s">
        <v>50</v>
      </c>
      <c r="AD4827" s="13" t="s">
        <v>147</v>
      </c>
      <c r="AE4827" s="13" t="s">
        <v>50</v>
      </c>
      <c r="AF4827" s="13" t="s">
        <v>50</v>
      </c>
      <c r="AG4827" s="13" t="s">
        <v>50</v>
      </c>
      <c r="AH4827" s="13" t="s">
        <v>50</v>
      </c>
      <c r="AI4827" s="13" t="s">
        <v>50</v>
      </c>
      <c r="AJ4827" s="13" t="s">
        <v>50</v>
      </c>
      <c r="AK4827" s="13" t="s">
        <v>45139</v>
      </c>
      <c r="AL4827" s="13" t="s">
        <v>50</v>
      </c>
      <c r="AM4827" s="13" t="s">
        <v>6045</v>
      </c>
      <c r="AN4827" s="13" t="s">
        <v>66</v>
      </c>
      <c r="AO4827" s="13" t="s">
        <v>45140</v>
      </c>
      <c r="AP4827" s="21" t="s">
        <v>45141</v>
      </c>
      <c r="AQ4827" s="13" t="s">
        <v>50</v>
      </c>
      <c r="AR4827" s="13" t="s">
        <v>50</v>
      </c>
    </row>
    <row r="4828" spans="1:44" ht="15" thickBot="1">
      <c r="A4828" s="4" t="s">
        <v>45142</v>
      </c>
      <c r="B4828" s="7" t="s">
        <v>50</v>
      </c>
      <c r="C4828" s="7" t="s">
        <v>43281</v>
      </c>
      <c r="D4828" s="7" t="s">
        <v>45</v>
      </c>
      <c r="E4828" s="7" t="s">
        <v>1939</v>
      </c>
      <c r="F4828" s="7" t="s">
        <v>70</v>
      </c>
      <c r="G4828" s="26" t="s">
        <v>54946</v>
      </c>
      <c r="H4828" s="7" t="s">
        <v>49</v>
      </c>
      <c r="I4828" s="7" t="s">
        <v>50</v>
      </c>
      <c r="J4828" s="6">
        <v>45481</v>
      </c>
      <c r="K4828" s="7" t="s">
        <v>191</v>
      </c>
      <c r="L4828" s="7" t="s">
        <v>52</v>
      </c>
      <c r="M4828" s="7" t="s">
        <v>45143</v>
      </c>
      <c r="N4828" s="7" t="s">
        <v>45144</v>
      </c>
      <c r="O4828" s="7" t="s">
        <v>45145</v>
      </c>
      <c r="P4828" s="5">
        <v>89360</v>
      </c>
      <c r="Q4828" s="7" t="s">
        <v>520</v>
      </c>
      <c r="R4828" s="34" t="s">
        <v>45146</v>
      </c>
      <c r="S4828" s="34" t="s">
        <v>45147</v>
      </c>
      <c r="T4828" s="7" t="s">
        <v>50</v>
      </c>
      <c r="U4828" s="7" t="s">
        <v>50</v>
      </c>
      <c r="V4828" s="7">
        <v>100000</v>
      </c>
      <c r="W4828" s="7" t="s">
        <v>60</v>
      </c>
      <c r="X4828" s="7">
        <v>100000</v>
      </c>
      <c r="Y4828" s="7" t="s">
        <v>50</v>
      </c>
      <c r="Z4828" s="7">
        <v>1</v>
      </c>
      <c r="AA4828" s="7" t="s">
        <v>50</v>
      </c>
      <c r="AB4828" s="7" t="s">
        <v>50</v>
      </c>
      <c r="AC4828" s="7" t="s">
        <v>50</v>
      </c>
      <c r="AD4828" s="7" t="s">
        <v>50</v>
      </c>
      <c r="AE4828" s="7" t="s">
        <v>50</v>
      </c>
      <c r="AF4828" s="7" t="s">
        <v>50</v>
      </c>
      <c r="AG4828" s="7" t="s">
        <v>50</v>
      </c>
      <c r="AH4828" s="7">
        <v>100000</v>
      </c>
      <c r="AI4828" s="7" t="s">
        <v>60</v>
      </c>
      <c r="AJ4828" s="7">
        <v>100000</v>
      </c>
      <c r="AK4828" s="7" t="s">
        <v>27819</v>
      </c>
      <c r="AL4828" s="7" t="s">
        <v>50</v>
      </c>
      <c r="AM4828" s="7" t="s">
        <v>45148</v>
      </c>
      <c r="AN4828" s="7" t="s">
        <v>738</v>
      </c>
      <c r="AO4828" s="7" t="s">
        <v>45149</v>
      </c>
      <c r="AP4828" s="22" t="s">
        <v>45150</v>
      </c>
      <c r="AQ4828" s="7" t="s">
        <v>50</v>
      </c>
      <c r="AR4828" s="7" t="s">
        <v>50</v>
      </c>
    </row>
    <row r="4829" spans="1:44" ht="15" thickBot="1">
      <c r="A4829" s="10" t="s">
        <v>45151</v>
      </c>
      <c r="B4829" s="13" t="s">
        <v>50</v>
      </c>
      <c r="C4829" s="12">
        <v>43466</v>
      </c>
      <c r="D4829" s="13" t="s">
        <v>45</v>
      </c>
      <c r="E4829" s="13" t="s">
        <v>46</v>
      </c>
      <c r="F4829" s="13" t="s">
        <v>70</v>
      </c>
      <c r="G4829" s="26" t="s">
        <v>54946</v>
      </c>
      <c r="H4829" s="13" t="s">
        <v>50</v>
      </c>
      <c r="I4829" s="13" t="s">
        <v>50</v>
      </c>
      <c r="J4829" s="12">
        <v>45475</v>
      </c>
      <c r="K4829" s="13" t="s">
        <v>50</v>
      </c>
      <c r="L4829" s="13" t="s">
        <v>52</v>
      </c>
      <c r="M4829" s="13" t="s">
        <v>3418</v>
      </c>
      <c r="N4829" s="13" t="s">
        <v>30145</v>
      </c>
      <c r="O4829" s="13" t="s">
        <v>45152</v>
      </c>
      <c r="P4829" s="11">
        <v>89698</v>
      </c>
      <c r="Q4829" s="13" t="s">
        <v>135</v>
      </c>
      <c r="R4829" s="33" t="s">
        <v>45153</v>
      </c>
      <c r="S4829" s="33" t="s">
        <v>45154</v>
      </c>
      <c r="T4829" s="13" t="s">
        <v>45155</v>
      </c>
      <c r="U4829" s="13" t="s">
        <v>45156</v>
      </c>
      <c r="V4829" s="13">
        <v>600000</v>
      </c>
      <c r="W4829" s="13" t="s">
        <v>60</v>
      </c>
      <c r="X4829" s="13">
        <v>600000</v>
      </c>
      <c r="Y4829" s="13" t="s">
        <v>50</v>
      </c>
      <c r="Z4829" s="13">
        <v>1</v>
      </c>
      <c r="AA4829" s="13" t="s">
        <v>50</v>
      </c>
      <c r="AB4829" s="13" t="s">
        <v>50</v>
      </c>
      <c r="AC4829" s="13" t="s">
        <v>50</v>
      </c>
      <c r="AD4829" s="13" t="s">
        <v>50</v>
      </c>
      <c r="AE4829" s="13" t="s">
        <v>50</v>
      </c>
      <c r="AF4829" s="13" t="s">
        <v>50</v>
      </c>
      <c r="AG4829" s="13" t="s">
        <v>50</v>
      </c>
      <c r="AH4829" s="13">
        <v>600000</v>
      </c>
      <c r="AI4829" s="13" t="s">
        <v>60</v>
      </c>
      <c r="AJ4829" s="13">
        <v>600000</v>
      </c>
      <c r="AK4829" s="13" t="s">
        <v>44907</v>
      </c>
      <c r="AL4829" s="13" t="s">
        <v>50</v>
      </c>
      <c r="AM4829" s="13" t="s">
        <v>45157</v>
      </c>
      <c r="AN4829" s="13" t="s">
        <v>66</v>
      </c>
      <c r="AO4829" s="13" t="s">
        <v>45158</v>
      </c>
      <c r="AP4829" s="14" t="s">
        <v>45159</v>
      </c>
      <c r="AQ4829" s="13" t="s">
        <v>50</v>
      </c>
      <c r="AR4829" s="13" t="s">
        <v>50</v>
      </c>
    </row>
    <row r="4830" spans="1:44" ht="15" thickBot="1">
      <c r="A4830" s="4" t="s">
        <v>45160</v>
      </c>
      <c r="B4830" s="7">
        <v>140</v>
      </c>
      <c r="C4830" s="6">
        <v>44931</v>
      </c>
      <c r="D4830" s="7" t="s">
        <v>45</v>
      </c>
      <c r="E4830" s="7" t="s">
        <v>46</v>
      </c>
      <c r="F4830" s="7" t="s">
        <v>70</v>
      </c>
      <c r="G4830" s="27" t="s">
        <v>54945</v>
      </c>
      <c r="H4830" s="7" t="s">
        <v>50</v>
      </c>
      <c r="I4830" s="7" t="s">
        <v>50</v>
      </c>
      <c r="J4830" s="6">
        <v>45474</v>
      </c>
      <c r="K4830" s="7" t="s">
        <v>50</v>
      </c>
      <c r="L4830" s="7" t="s">
        <v>52</v>
      </c>
      <c r="M4830" s="7" t="s">
        <v>45161</v>
      </c>
      <c r="N4830" s="7" t="s">
        <v>4079</v>
      </c>
      <c r="O4830" s="7" t="s">
        <v>45162</v>
      </c>
      <c r="P4830" s="5">
        <v>90293</v>
      </c>
      <c r="Q4830" s="7" t="s">
        <v>360</v>
      </c>
      <c r="R4830" s="34" t="s">
        <v>45163</v>
      </c>
      <c r="S4830" s="34" t="s">
        <v>45164</v>
      </c>
      <c r="T4830" s="7" t="s">
        <v>45165</v>
      </c>
      <c r="U4830" s="7" t="s">
        <v>50</v>
      </c>
      <c r="V4830" s="7">
        <v>50000</v>
      </c>
      <c r="W4830" s="7" t="s">
        <v>209</v>
      </c>
      <c r="X4830" s="7">
        <v>53787</v>
      </c>
      <c r="Y4830" s="7" t="s">
        <v>50</v>
      </c>
      <c r="Z4830" s="7">
        <v>2</v>
      </c>
      <c r="AA4830" s="7" t="s">
        <v>50</v>
      </c>
      <c r="AB4830" s="7" t="s">
        <v>50</v>
      </c>
      <c r="AC4830" s="7" t="s">
        <v>50</v>
      </c>
      <c r="AD4830" s="7" t="s">
        <v>50</v>
      </c>
      <c r="AE4830" s="7" t="s">
        <v>50</v>
      </c>
      <c r="AF4830" s="7" t="s">
        <v>50</v>
      </c>
      <c r="AG4830" s="7" t="s">
        <v>50</v>
      </c>
      <c r="AH4830" s="7">
        <v>100000</v>
      </c>
      <c r="AI4830" s="7" t="s">
        <v>209</v>
      </c>
      <c r="AJ4830" s="7">
        <v>106756</v>
      </c>
      <c r="AK4830" s="7" t="s">
        <v>45166</v>
      </c>
      <c r="AL4830" s="7" t="s">
        <v>50</v>
      </c>
      <c r="AM4830" s="7" t="s">
        <v>45167</v>
      </c>
      <c r="AN4830" s="7" t="s">
        <v>993</v>
      </c>
      <c r="AO4830" s="7" t="s">
        <v>45168</v>
      </c>
      <c r="AP4830" s="22" t="s">
        <v>45169</v>
      </c>
      <c r="AQ4830" s="7" t="s">
        <v>50</v>
      </c>
      <c r="AR4830" s="7" t="s">
        <v>50</v>
      </c>
    </row>
    <row r="4831" spans="1:44" ht="15" thickBot="1">
      <c r="A4831" s="10" t="s">
        <v>45170</v>
      </c>
      <c r="B4831" s="13" t="s">
        <v>50</v>
      </c>
      <c r="C4831" s="12">
        <v>44054</v>
      </c>
      <c r="D4831" s="13" t="s">
        <v>45</v>
      </c>
      <c r="E4831" s="13" t="s">
        <v>46</v>
      </c>
      <c r="F4831" s="13" t="s">
        <v>70</v>
      </c>
      <c r="G4831" s="27" t="s">
        <v>54945</v>
      </c>
      <c r="H4831" s="13" t="s">
        <v>50</v>
      </c>
      <c r="I4831" s="13" t="s">
        <v>50</v>
      </c>
      <c r="J4831" s="12">
        <v>45482</v>
      </c>
      <c r="K4831" s="13" t="s">
        <v>50</v>
      </c>
      <c r="L4831" s="13" t="s">
        <v>1624</v>
      </c>
      <c r="M4831" s="13" t="s">
        <v>45171</v>
      </c>
      <c r="N4831" s="13" t="s">
        <v>4014</v>
      </c>
      <c r="O4831" s="13" t="s">
        <v>45172</v>
      </c>
      <c r="P4831" s="11">
        <v>92093</v>
      </c>
      <c r="Q4831" s="13" t="s">
        <v>707</v>
      </c>
      <c r="R4831" s="33" t="s">
        <v>45173</v>
      </c>
      <c r="S4831" s="30" t="s">
        <v>50</v>
      </c>
      <c r="T4831" s="13" t="s">
        <v>45174</v>
      </c>
      <c r="U4831" s="13" t="s">
        <v>50</v>
      </c>
      <c r="V4831" s="13">
        <v>332000</v>
      </c>
      <c r="W4831" s="13" t="s">
        <v>1085</v>
      </c>
      <c r="X4831" s="13">
        <v>243482</v>
      </c>
      <c r="Y4831" s="13" t="s">
        <v>467</v>
      </c>
      <c r="Z4831" s="13">
        <v>5</v>
      </c>
      <c r="AA4831" s="13">
        <v>332000</v>
      </c>
      <c r="AB4831" s="13" t="s">
        <v>1085</v>
      </c>
      <c r="AC4831" s="13">
        <v>243482</v>
      </c>
      <c r="AD4831" s="13" t="s">
        <v>1624</v>
      </c>
      <c r="AE4831" s="13">
        <v>253482</v>
      </c>
      <c r="AF4831" s="13" t="s">
        <v>60</v>
      </c>
      <c r="AG4831" s="13">
        <v>253482</v>
      </c>
      <c r="AH4831" s="13">
        <v>703482</v>
      </c>
      <c r="AI4831" s="13" t="s">
        <v>60</v>
      </c>
      <c r="AJ4831" s="13">
        <v>703482</v>
      </c>
      <c r="AK4831" s="13" t="s">
        <v>45175</v>
      </c>
      <c r="AL4831" s="13" t="s">
        <v>50</v>
      </c>
      <c r="AM4831" s="13" t="s">
        <v>45176</v>
      </c>
      <c r="AN4831" s="13" t="s">
        <v>66</v>
      </c>
      <c r="AO4831" s="13" t="s">
        <v>45177</v>
      </c>
      <c r="AP4831" s="21" t="s">
        <v>45178</v>
      </c>
      <c r="AQ4831" s="13" t="s">
        <v>50</v>
      </c>
      <c r="AR4831" s="13" t="s">
        <v>50</v>
      </c>
    </row>
    <row r="4832" spans="1:44" ht="15" thickBot="1">
      <c r="A4832" s="4" t="s">
        <v>45179</v>
      </c>
      <c r="B4832" s="7" t="s">
        <v>50</v>
      </c>
      <c r="C4832" s="6">
        <v>45292</v>
      </c>
      <c r="D4832" s="7" t="s">
        <v>45</v>
      </c>
      <c r="E4832" s="7" t="s">
        <v>46</v>
      </c>
      <c r="F4832" s="7" t="s">
        <v>70</v>
      </c>
      <c r="G4832" s="7" t="s">
        <v>50</v>
      </c>
      <c r="H4832" s="7" t="s">
        <v>50</v>
      </c>
      <c r="I4832" s="7" t="s">
        <v>50</v>
      </c>
      <c r="J4832" s="6">
        <v>45475</v>
      </c>
      <c r="K4832" s="7" t="s">
        <v>50</v>
      </c>
      <c r="L4832" s="7" t="s">
        <v>467</v>
      </c>
      <c r="M4832" s="7" t="s">
        <v>50</v>
      </c>
      <c r="N4832" s="7" t="s">
        <v>564</v>
      </c>
      <c r="O4832" s="7" t="s">
        <v>45180</v>
      </c>
      <c r="P4832" s="5">
        <v>92111</v>
      </c>
      <c r="Q4832" s="7" t="s">
        <v>566</v>
      </c>
      <c r="R4832" s="31" t="s">
        <v>50</v>
      </c>
      <c r="S4832" s="31" t="s">
        <v>50</v>
      </c>
      <c r="T4832" s="7" t="s">
        <v>50</v>
      </c>
      <c r="U4832" s="7" t="s">
        <v>45181</v>
      </c>
      <c r="V4832" s="7">
        <v>338000</v>
      </c>
      <c r="W4832" s="7" t="s">
        <v>60</v>
      </c>
      <c r="X4832" s="7">
        <v>338000</v>
      </c>
      <c r="Y4832" s="7" t="s">
        <v>467</v>
      </c>
      <c r="Z4832" s="7">
        <v>1</v>
      </c>
      <c r="AA4832" s="7">
        <v>338000</v>
      </c>
      <c r="AB4832" s="7" t="s">
        <v>60</v>
      </c>
      <c r="AC4832" s="7">
        <v>338000</v>
      </c>
      <c r="AD4832" s="7" t="s">
        <v>467</v>
      </c>
      <c r="AE4832" s="7">
        <v>338000</v>
      </c>
      <c r="AF4832" s="7" t="s">
        <v>60</v>
      </c>
      <c r="AG4832" s="7">
        <v>338000</v>
      </c>
      <c r="AH4832" s="7">
        <v>338000</v>
      </c>
      <c r="AI4832" s="7" t="s">
        <v>60</v>
      </c>
      <c r="AJ4832" s="7">
        <v>338000</v>
      </c>
      <c r="AK4832" s="7" t="s">
        <v>50</v>
      </c>
      <c r="AL4832" s="7" t="s">
        <v>50</v>
      </c>
      <c r="AM4832" s="7" t="s">
        <v>50</v>
      </c>
      <c r="AN4832" s="7" t="s">
        <v>50</v>
      </c>
      <c r="AO4832" s="7" t="s">
        <v>50</v>
      </c>
      <c r="AP4832" s="7" t="s">
        <v>50</v>
      </c>
      <c r="AQ4832" s="7" t="s">
        <v>50</v>
      </c>
      <c r="AR4832" s="7" t="s">
        <v>1186</v>
      </c>
    </row>
    <row r="4833" spans="1:44" ht="15" thickBot="1">
      <c r="A4833" s="10" t="s">
        <v>45182</v>
      </c>
      <c r="B4833" s="13" t="s">
        <v>50</v>
      </c>
      <c r="C4833" s="12">
        <v>43831</v>
      </c>
      <c r="D4833" s="13" t="s">
        <v>45</v>
      </c>
      <c r="E4833" s="13" t="s">
        <v>46</v>
      </c>
      <c r="F4833" s="13" t="s">
        <v>70</v>
      </c>
      <c r="G4833" s="26" t="s">
        <v>54946</v>
      </c>
      <c r="H4833" s="13" t="s">
        <v>50</v>
      </c>
      <c r="I4833" s="13" t="s">
        <v>50</v>
      </c>
      <c r="J4833" s="12">
        <v>45481</v>
      </c>
      <c r="K4833" s="13" t="s">
        <v>50</v>
      </c>
      <c r="L4833" s="13" t="s">
        <v>178</v>
      </c>
      <c r="M4833" s="13" t="s">
        <v>25656</v>
      </c>
      <c r="N4833" s="13" t="s">
        <v>1266</v>
      </c>
      <c r="O4833" s="13" t="s">
        <v>45183</v>
      </c>
      <c r="P4833" s="11">
        <v>92506</v>
      </c>
      <c r="Q4833" s="13" t="s">
        <v>245</v>
      </c>
      <c r="R4833" s="33" t="s">
        <v>45184</v>
      </c>
      <c r="S4833" s="30" t="s">
        <v>50</v>
      </c>
      <c r="T4833" s="13" t="s">
        <v>50</v>
      </c>
      <c r="U4833" s="13" t="s">
        <v>50</v>
      </c>
      <c r="V4833" s="13">
        <v>300000000</v>
      </c>
      <c r="W4833" s="13" t="s">
        <v>2056</v>
      </c>
      <c r="X4833" s="13">
        <v>41267745</v>
      </c>
      <c r="Y4833" s="13" t="s">
        <v>50</v>
      </c>
      <c r="Z4833" s="13">
        <v>3</v>
      </c>
      <c r="AA4833" s="13">
        <v>300000000</v>
      </c>
      <c r="AB4833" s="13" t="s">
        <v>2056</v>
      </c>
      <c r="AC4833" s="13">
        <v>41267745</v>
      </c>
      <c r="AD4833" s="13" t="s">
        <v>178</v>
      </c>
      <c r="AE4833" s="13">
        <v>720000000</v>
      </c>
      <c r="AF4833" s="13" t="s">
        <v>2056</v>
      </c>
      <c r="AG4833" s="13">
        <v>101280610</v>
      </c>
      <c r="AH4833" s="13">
        <v>720000000</v>
      </c>
      <c r="AI4833" s="13" t="s">
        <v>2056</v>
      </c>
      <c r="AJ4833" s="13">
        <v>101280610</v>
      </c>
      <c r="AK4833" s="13" t="s">
        <v>50</v>
      </c>
      <c r="AL4833" s="13" t="s">
        <v>50</v>
      </c>
      <c r="AM4833" s="13" t="s">
        <v>45185</v>
      </c>
      <c r="AN4833" s="13" t="s">
        <v>66</v>
      </c>
      <c r="AO4833" s="13" t="s">
        <v>50</v>
      </c>
      <c r="AP4833" s="13" t="s">
        <v>50</v>
      </c>
      <c r="AQ4833" s="21" t="s">
        <v>45186</v>
      </c>
      <c r="AR4833" s="13" t="s">
        <v>255</v>
      </c>
    </row>
    <row r="4834" spans="1:44" ht="15" thickBot="1">
      <c r="A4834" s="4" t="s">
        <v>45187</v>
      </c>
      <c r="B4834" s="7" t="s">
        <v>50</v>
      </c>
      <c r="C4834" s="6">
        <v>34700</v>
      </c>
      <c r="D4834" s="7" t="s">
        <v>45</v>
      </c>
      <c r="E4834" s="7" t="s">
        <v>46</v>
      </c>
      <c r="F4834" s="7" t="s">
        <v>70</v>
      </c>
      <c r="G4834" s="26" t="s">
        <v>54946</v>
      </c>
      <c r="H4834" s="7" t="s">
        <v>50</v>
      </c>
      <c r="I4834" s="7" t="s">
        <v>50</v>
      </c>
      <c r="J4834" s="6">
        <v>45481</v>
      </c>
      <c r="K4834" s="7" t="s">
        <v>50</v>
      </c>
      <c r="L4834" s="7" t="s">
        <v>131</v>
      </c>
      <c r="M4834" s="7" t="s">
        <v>45188</v>
      </c>
      <c r="N4834" s="7" t="s">
        <v>45189</v>
      </c>
      <c r="O4834" s="7" t="s">
        <v>45190</v>
      </c>
      <c r="P4834" s="5">
        <v>93008</v>
      </c>
      <c r="Q4834" s="7" t="s">
        <v>360</v>
      </c>
      <c r="R4834" s="34" t="s">
        <v>45191</v>
      </c>
      <c r="S4834" s="34" t="s">
        <v>45192</v>
      </c>
      <c r="T4834" s="7" t="s">
        <v>45193</v>
      </c>
      <c r="U4834" s="7" t="s">
        <v>45194</v>
      </c>
      <c r="V4834" s="7">
        <v>5700000</v>
      </c>
      <c r="W4834" s="7" t="s">
        <v>60</v>
      </c>
      <c r="X4834" s="7">
        <v>5700000</v>
      </c>
      <c r="Y4834" s="7" t="s">
        <v>50</v>
      </c>
      <c r="Z4834" s="7">
        <v>1</v>
      </c>
      <c r="AA4834" s="7" t="s">
        <v>50</v>
      </c>
      <c r="AB4834" s="7" t="s">
        <v>50</v>
      </c>
      <c r="AC4834" s="7" t="s">
        <v>50</v>
      </c>
      <c r="AD4834" s="7" t="s">
        <v>50</v>
      </c>
      <c r="AE4834" s="7" t="s">
        <v>50</v>
      </c>
      <c r="AF4834" s="7" t="s">
        <v>50</v>
      </c>
      <c r="AG4834" s="7" t="s">
        <v>50</v>
      </c>
      <c r="AH4834" s="7">
        <v>5700000</v>
      </c>
      <c r="AI4834" s="7" t="s">
        <v>60</v>
      </c>
      <c r="AJ4834" s="7">
        <v>5700000</v>
      </c>
      <c r="AK4834" s="7" t="s">
        <v>45195</v>
      </c>
      <c r="AL4834" s="7" t="s">
        <v>50</v>
      </c>
      <c r="AM4834" s="7" t="s">
        <v>45196</v>
      </c>
      <c r="AN4834" s="7" t="s">
        <v>66</v>
      </c>
      <c r="AO4834" s="7" t="s">
        <v>45197</v>
      </c>
      <c r="AP4834" s="22" t="s">
        <v>45198</v>
      </c>
      <c r="AQ4834" s="7" t="s">
        <v>50</v>
      </c>
      <c r="AR4834" s="7" t="s">
        <v>50</v>
      </c>
    </row>
    <row r="4835" spans="1:44" ht="15" thickBot="1">
      <c r="A4835" s="10" t="s">
        <v>45199</v>
      </c>
      <c r="B4835" s="13" t="s">
        <v>50</v>
      </c>
      <c r="C4835" s="12">
        <v>44562</v>
      </c>
      <c r="D4835" s="13" t="s">
        <v>45</v>
      </c>
      <c r="E4835" s="13" t="s">
        <v>46</v>
      </c>
      <c r="F4835" s="13" t="s">
        <v>70</v>
      </c>
      <c r="G4835" s="13" t="s">
        <v>50</v>
      </c>
      <c r="H4835" s="13" t="s">
        <v>50</v>
      </c>
      <c r="I4835" s="13" t="s">
        <v>50</v>
      </c>
      <c r="J4835" s="12">
        <v>45475</v>
      </c>
      <c r="K4835" s="13" t="s">
        <v>50</v>
      </c>
      <c r="L4835" s="13" t="s">
        <v>467</v>
      </c>
      <c r="M4835" s="13" t="s">
        <v>50</v>
      </c>
      <c r="N4835" s="13" t="s">
        <v>45200</v>
      </c>
      <c r="O4835" s="13" t="s">
        <v>45201</v>
      </c>
      <c r="P4835" s="11">
        <v>93166</v>
      </c>
      <c r="Q4835" s="13" t="s">
        <v>1024</v>
      </c>
      <c r="R4835" s="30" t="s">
        <v>50</v>
      </c>
      <c r="S4835" s="30" t="s">
        <v>50</v>
      </c>
      <c r="T4835" s="13" t="s">
        <v>50</v>
      </c>
      <c r="U4835" s="13" t="s">
        <v>45202</v>
      </c>
      <c r="V4835" s="13">
        <v>100000</v>
      </c>
      <c r="W4835" s="13" t="s">
        <v>60</v>
      </c>
      <c r="X4835" s="13">
        <v>100000</v>
      </c>
      <c r="Y4835" s="13" t="s">
        <v>467</v>
      </c>
      <c r="Z4835" s="13">
        <v>1</v>
      </c>
      <c r="AA4835" s="13">
        <v>100000</v>
      </c>
      <c r="AB4835" s="13" t="s">
        <v>60</v>
      </c>
      <c r="AC4835" s="13">
        <v>100000</v>
      </c>
      <c r="AD4835" s="13" t="s">
        <v>467</v>
      </c>
      <c r="AE4835" s="13">
        <v>100000</v>
      </c>
      <c r="AF4835" s="13" t="s">
        <v>60</v>
      </c>
      <c r="AG4835" s="13">
        <v>100000</v>
      </c>
      <c r="AH4835" s="13">
        <v>100000</v>
      </c>
      <c r="AI4835" s="13" t="s">
        <v>60</v>
      </c>
      <c r="AJ4835" s="13">
        <v>100000</v>
      </c>
      <c r="AK4835" s="13" t="s">
        <v>50</v>
      </c>
      <c r="AL4835" s="13" t="s">
        <v>50</v>
      </c>
      <c r="AM4835" s="13" t="s">
        <v>50</v>
      </c>
      <c r="AN4835" s="13" t="s">
        <v>50</v>
      </c>
      <c r="AO4835" s="13" t="s">
        <v>50</v>
      </c>
      <c r="AP4835" s="13" t="s">
        <v>50</v>
      </c>
      <c r="AQ4835" s="13" t="s">
        <v>50</v>
      </c>
      <c r="AR4835" s="13" t="s">
        <v>1186</v>
      </c>
    </row>
    <row r="4836" spans="1:44" ht="15" thickBot="1">
      <c r="A4836" s="4" t="s">
        <v>45203</v>
      </c>
      <c r="B4836" s="7" t="s">
        <v>50</v>
      </c>
      <c r="C4836" s="6">
        <v>45292</v>
      </c>
      <c r="D4836" s="7" t="s">
        <v>45</v>
      </c>
      <c r="E4836" s="7" t="s">
        <v>46</v>
      </c>
      <c r="F4836" s="7" t="s">
        <v>70</v>
      </c>
      <c r="G4836" s="26" t="s">
        <v>54946</v>
      </c>
      <c r="H4836" s="7" t="s">
        <v>50</v>
      </c>
      <c r="I4836" s="7" t="s">
        <v>50</v>
      </c>
      <c r="J4836" s="6">
        <v>45474</v>
      </c>
      <c r="K4836" s="7" t="s">
        <v>50</v>
      </c>
      <c r="L4836" s="7" t="s">
        <v>467</v>
      </c>
      <c r="M4836" s="7" t="s">
        <v>45204</v>
      </c>
      <c r="N4836" s="7" t="s">
        <v>668</v>
      </c>
      <c r="O4836" s="7" t="s">
        <v>45205</v>
      </c>
      <c r="P4836" s="5">
        <v>94061</v>
      </c>
      <c r="Q4836" s="7" t="s">
        <v>670</v>
      </c>
      <c r="R4836" s="34" t="s">
        <v>45206</v>
      </c>
      <c r="S4836" s="34" t="s">
        <v>45207</v>
      </c>
      <c r="T4836" s="7" t="s">
        <v>45208</v>
      </c>
      <c r="U4836" s="7" t="s">
        <v>50</v>
      </c>
      <c r="V4836" s="7" t="s">
        <v>50</v>
      </c>
      <c r="W4836" s="7" t="s">
        <v>50</v>
      </c>
      <c r="X4836" s="7" t="s">
        <v>50</v>
      </c>
      <c r="Y4836" s="7" t="s">
        <v>467</v>
      </c>
      <c r="Z4836" s="7">
        <v>1</v>
      </c>
      <c r="AA4836" s="7" t="s">
        <v>50</v>
      </c>
      <c r="AB4836" s="7" t="s">
        <v>50</v>
      </c>
      <c r="AC4836" s="7" t="s">
        <v>50</v>
      </c>
      <c r="AD4836" s="7" t="s">
        <v>467</v>
      </c>
      <c r="AE4836" s="7" t="s">
        <v>50</v>
      </c>
      <c r="AF4836" s="7" t="s">
        <v>50</v>
      </c>
      <c r="AG4836" s="7" t="s">
        <v>50</v>
      </c>
      <c r="AH4836" s="7" t="s">
        <v>50</v>
      </c>
      <c r="AI4836" s="7" t="s">
        <v>50</v>
      </c>
      <c r="AJ4836" s="7" t="s">
        <v>50</v>
      </c>
      <c r="AK4836" s="7" t="s">
        <v>45209</v>
      </c>
      <c r="AL4836" s="7" t="s">
        <v>50</v>
      </c>
      <c r="AM4836" s="7" t="s">
        <v>45210</v>
      </c>
      <c r="AN4836" s="7" t="s">
        <v>66</v>
      </c>
      <c r="AO4836" s="7" t="s">
        <v>45211</v>
      </c>
      <c r="AP4836" s="8" t="s">
        <v>45212</v>
      </c>
      <c r="AQ4836" s="7" t="s">
        <v>50</v>
      </c>
      <c r="AR4836" s="7" t="s">
        <v>50</v>
      </c>
    </row>
    <row r="4837" spans="1:44" ht="15" thickBot="1">
      <c r="A4837" s="10" t="s">
        <v>45213</v>
      </c>
      <c r="B4837" s="13" t="s">
        <v>50</v>
      </c>
      <c r="C4837" s="12">
        <v>3654</v>
      </c>
      <c r="D4837" s="13" t="s">
        <v>45</v>
      </c>
      <c r="E4837" s="13" t="s">
        <v>1939</v>
      </c>
      <c r="F4837" s="13" t="s">
        <v>70</v>
      </c>
      <c r="G4837" s="13" t="s">
        <v>87</v>
      </c>
      <c r="H4837" s="13" t="s">
        <v>49</v>
      </c>
      <c r="I4837" s="13" t="s">
        <v>50</v>
      </c>
      <c r="J4837" s="12">
        <v>45481</v>
      </c>
      <c r="K4837" s="13" t="s">
        <v>191</v>
      </c>
      <c r="L4837" s="13" t="s">
        <v>52</v>
      </c>
      <c r="M4837" s="13" t="s">
        <v>45214</v>
      </c>
      <c r="N4837" s="13" t="s">
        <v>590</v>
      </c>
      <c r="O4837" s="13" t="s">
        <v>45215</v>
      </c>
      <c r="P4837" s="11">
        <v>94330</v>
      </c>
      <c r="Q4837" s="13" t="s">
        <v>481</v>
      </c>
      <c r="R4837" s="33" t="s">
        <v>45216</v>
      </c>
      <c r="S4837" s="33" t="s">
        <v>45217</v>
      </c>
      <c r="T4837" s="13" t="s">
        <v>45218</v>
      </c>
      <c r="U4837" s="13" t="s">
        <v>45219</v>
      </c>
      <c r="V4837" s="13">
        <v>20000</v>
      </c>
      <c r="W4837" s="13" t="s">
        <v>60</v>
      </c>
      <c r="X4837" s="13">
        <v>20000</v>
      </c>
      <c r="Y4837" s="13" t="s">
        <v>50</v>
      </c>
      <c r="Z4837" s="13">
        <v>2</v>
      </c>
      <c r="AA4837" s="13" t="s">
        <v>50</v>
      </c>
      <c r="AB4837" s="13" t="s">
        <v>50</v>
      </c>
      <c r="AC4837" s="13" t="s">
        <v>50</v>
      </c>
      <c r="AD4837" s="13" t="s">
        <v>50</v>
      </c>
      <c r="AE4837" s="13" t="s">
        <v>50</v>
      </c>
      <c r="AF4837" s="13" t="s">
        <v>50</v>
      </c>
      <c r="AG4837" s="13" t="s">
        <v>50</v>
      </c>
      <c r="AH4837" s="13">
        <v>545000</v>
      </c>
      <c r="AI4837" s="13" t="s">
        <v>60</v>
      </c>
      <c r="AJ4837" s="13">
        <v>545000</v>
      </c>
      <c r="AK4837" s="13" t="s">
        <v>45220</v>
      </c>
      <c r="AL4837" s="13" t="s">
        <v>50</v>
      </c>
      <c r="AM4837" s="13" t="s">
        <v>45221</v>
      </c>
      <c r="AN4837" s="13" t="s">
        <v>66</v>
      </c>
      <c r="AO4837" s="13" t="s">
        <v>45222</v>
      </c>
      <c r="AP4837" s="21" t="s">
        <v>45223</v>
      </c>
      <c r="AQ4837" s="13" t="s">
        <v>50</v>
      </c>
      <c r="AR4837" s="13" t="s">
        <v>50</v>
      </c>
    </row>
    <row r="4838" spans="1:44" ht="15" thickBot="1">
      <c r="A4838" s="4" t="s">
        <v>45224</v>
      </c>
      <c r="B4838" s="7" t="s">
        <v>50</v>
      </c>
      <c r="C4838" s="6">
        <v>43821</v>
      </c>
      <c r="D4838" s="7" t="s">
        <v>45</v>
      </c>
      <c r="E4838" s="7" t="s">
        <v>46</v>
      </c>
      <c r="F4838" s="7" t="s">
        <v>70</v>
      </c>
      <c r="G4838" s="27" t="s">
        <v>54945</v>
      </c>
      <c r="H4838" s="7" t="s">
        <v>50</v>
      </c>
      <c r="I4838" s="7" t="s">
        <v>50</v>
      </c>
      <c r="J4838" s="6">
        <v>45482</v>
      </c>
      <c r="K4838" s="7" t="s">
        <v>89</v>
      </c>
      <c r="L4838" s="7" t="s">
        <v>52</v>
      </c>
      <c r="M4838" s="7" t="s">
        <v>45225</v>
      </c>
      <c r="N4838" s="7" t="s">
        <v>3085</v>
      </c>
      <c r="O4838" s="7" t="s">
        <v>45226</v>
      </c>
      <c r="P4838" s="5">
        <v>95148</v>
      </c>
      <c r="Q4838" s="7" t="s">
        <v>1334</v>
      </c>
      <c r="R4838" s="34" t="s">
        <v>45227</v>
      </c>
      <c r="S4838" s="34" t="s">
        <v>45228</v>
      </c>
      <c r="T4838" s="7" t="s">
        <v>45229</v>
      </c>
      <c r="U4838" s="7" t="s">
        <v>45230</v>
      </c>
      <c r="V4838" s="7">
        <v>23362</v>
      </c>
      <c r="W4838" s="7" t="s">
        <v>1338</v>
      </c>
      <c r="X4838" s="7">
        <v>15750</v>
      </c>
      <c r="Y4838" s="7" t="s">
        <v>50</v>
      </c>
      <c r="Z4838" s="7">
        <v>7</v>
      </c>
      <c r="AA4838" s="7" t="s">
        <v>50</v>
      </c>
      <c r="AB4838" s="7" t="s">
        <v>50</v>
      </c>
      <c r="AC4838" s="7" t="s">
        <v>50</v>
      </c>
      <c r="AD4838" s="7" t="s">
        <v>50</v>
      </c>
      <c r="AE4838" s="7" t="s">
        <v>50</v>
      </c>
      <c r="AF4838" s="7" t="s">
        <v>50</v>
      </c>
      <c r="AG4838" s="7" t="s">
        <v>50</v>
      </c>
      <c r="AH4838" s="7">
        <v>224753</v>
      </c>
      <c r="AI4838" s="7" t="s">
        <v>1338</v>
      </c>
      <c r="AJ4838" s="7">
        <v>160026</v>
      </c>
      <c r="AK4838" s="7" t="s">
        <v>45231</v>
      </c>
      <c r="AL4838" s="7" t="s">
        <v>50</v>
      </c>
      <c r="AM4838" s="7" t="s">
        <v>45232</v>
      </c>
      <c r="AN4838" s="7" t="s">
        <v>66</v>
      </c>
      <c r="AO4838" s="7" t="s">
        <v>45233</v>
      </c>
      <c r="AP4838" s="8" t="s">
        <v>45234</v>
      </c>
      <c r="AQ4838" s="7" t="s">
        <v>50</v>
      </c>
      <c r="AR4838" s="7" t="s">
        <v>50</v>
      </c>
    </row>
    <row r="4839" spans="1:44" ht="15" thickBot="1">
      <c r="A4839" s="10" t="s">
        <v>45235</v>
      </c>
      <c r="B4839" s="13" t="s">
        <v>50</v>
      </c>
      <c r="C4839" s="12">
        <v>45292</v>
      </c>
      <c r="D4839" s="13" t="s">
        <v>45</v>
      </c>
      <c r="E4839" s="13" t="s">
        <v>46</v>
      </c>
      <c r="F4839" s="13" t="s">
        <v>70</v>
      </c>
      <c r="G4839" s="13" t="s">
        <v>50</v>
      </c>
      <c r="H4839" s="13" t="s">
        <v>50</v>
      </c>
      <c r="I4839" s="13" t="s">
        <v>50</v>
      </c>
      <c r="J4839" s="12">
        <v>45474</v>
      </c>
      <c r="K4839" s="13" t="s">
        <v>50</v>
      </c>
      <c r="L4839" s="13" t="s">
        <v>467</v>
      </c>
      <c r="M4839" s="13" t="s">
        <v>50</v>
      </c>
      <c r="N4839" s="13" t="s">
        <v>45236</v>
      </c>
      <c r="O4839" s="13" t="s">
        <v>45237</v>
      </c>
      <c r="P4839" s="11">
        <v>95346</v>
      </c>
      <c r="Q4839" s="13" t="s">
        <v>77</v>
      </c>
      <c r="R4839" s="30" t="s">
        <v>50</v>
      </c>
      <c r="S4839" s="30" t="s">
        <v>50</v>
      </c>
      <c r="T4839" s="13" t="s">
        <v>50</v>
      </c>
      <c r="U4839" s="13" t="s">
        <v>45238</v>
      </c>
      <c r="V4839" s="13">
        <v>2500000</v>
      </c>
      <c r="W4839" s="13" t="s">
        <v>60</v>
      </c>
      <c r="X4839" s="13">
        <v>2500000</v>
      </c>
      <c r="Y4839" s="13" t="s">
        <v>467</v>
      </c>
      <c r="Z4839" s="13">
        <v>1</v>
      </c>
      <c r="AA4839" s="13">
        <v>2500000</v>
      </c>
      <c r="AB4839" s="13" t="s">
        <v>60</v>
      </c>
      <c r="AC4839" s="13">
        <v>2500000</v>
      </c>
      <c r="AD4839" s="13" t="s">
        <v>467</v>
      </c>
      <c r="AE4839" s="13">
        <v>2500000</v>
      </c>
      <c r="AF4839" s="13" t="s">
        <v>60</v>
      </c>
      <c r="AG4839" s="13">
        <v>2500000</v>
      </c>
      <c r="AH4839" s="13">
        <v>2500000</v>
      </c>
      <c r="AI4839" s="13" t="s">
        <v>60</v>
      </c>
      <c r="AJ4839" s="13">
        <v>2500000</v>
      </c>
      <c r="AK4839" s="13" t="s">
        <v>50</v>
      </c>
      <c r="AL4839" s="13" t="s">
        <v>50</v>
      </c>
      <c r="AM4839" s="13" t="s">
        <v>50</v>
      </c>
      <c r="AN4839" s="13" t="s">
        <v>50</v>
      </c>
      <c r="AO4839" s="13" t="s">
        <v>50</v>
      </c>
      <c r="AP4839" s="13" t="s">
        <v>50</v>
      </c>
      <c r="AQ4839" s="13" t="s">
        <v>50</v>
      </c>
      <c r="AR4839" s="13" t="s">
        <v>1186</v>
      </c>
    </row>
    <row r="4840" spans="1:44" ht="15" thickBot="1">
      <c r="A4840" s="4" t="s">
        <v>45239</v>
      </c>
      <c r="B4840" s="7" t="s">
        <v>50</v>
      </c>
      <c r="C4840" s="6">
        <v>44927</v>
      </c>
      <c r="D4840" s="7" t="s">
        <v>45</v>
      </c>
      <c r="E4840" s="7" t="s">
        <v>50</v>
      </c>
      <c r="F4840" s="7" t="s">
        <v>70</v>
      </c>
      <c r="G4840" s="27" t="s">
        <v>54945</v>
      </c>
      <c r="H4840" s="7" t="s">
        <v>50</v>
      </c>
      <c r="I4840" s="7" t="s">
        <v>50</v>
      </c>
      <c r="J4840" s="6">
        <v>45481</v>
      </c>
      <c r="K4840" s="7" t="s">
        <v>50</v>
      </c>
      <c r="L4840" s="7" t="s">
        <v>6576</v>
      </c>
      <c r="M4840" s="7" t="s">
        <v>45240</v>
      </c>
      <c r="N4840" s="7" t="s">
        <v>3085</v>
      </c>
      <c r="O4840" s="7" t="s">
        <v>45241</v>
      </c>
      <c r="P4840" s="5">
        <v>96925</v>
      </c>
      <c r="Q4840" s="7" t="s">
        <v>1334</v>
      </c>
      <c r="R4840" s="34" t="s">
        <v>45242</v>
      </c>
      <c r="S4840" s="34" t="s">
        <v>45243</v>
      </c>
      <c r="T4840" s="7" t="s">
        <v>45244</v>
      </c>
      <c r="U4840" s="7" t="s">
        <v>50</v>
      </c>
      <c r="V4840" s="7">
        <v>20000</v>
      </c>
      <c r="W4840" s="7" t="s">
        <v>1338</v>
      </c>
      <c r="X4840" s="7">
        <v>13492</v>
      </c>
      <c r="Y4840" s="7" t="s">
        <v>50</v>
      </c>
      <c r="Z4840" s="7">
        <v>2</v>
      </c>
      <c r="AA4840" s="7" t="s">
        <v>50</v>
      </c>
      <c r="AB4840" s="7" t="s">
        <v>50</v>
      </c>
      <c r="AC4840" s="7" t="s">
        <v>50</v>
      </c>
      <c r="AD4840" s="7" t="s">
        <v>50</v>
      </c>
      <c r="AE4840" s="7" t="s">
        <v>50</v>
      </c>
      <c r="AF4840" s="7" t="s">
        <v>50</v>
      </c>
      <c r="AG4840" s="7" t="s">
        <v>50</v>
      </c>
      <c r="AH4840" s="7">
        <v>22500</v>
      </c>
      <c r="AI4840" s="7" t="s">
        <v>1338</v>
      </c>
      <c r="AJ4840" s="7">
        <v>15115</v>
      </c>
      <c r="AK4840" s="7" t="s">
        <v>50</v>
      </c>
      <c r="AL4840" s="7" t="s">
        <v>50</v>
      </c>
      <c r="AM4840" s="7" t="s">
        <v>45245</v>
      </c>
      <c r="AN4840" s="7" t="s">
        <v>993</v>
      </c>
      <c r="AO4840" s="7" t="s">
        <v>50</v>
      </c>
      <c r="AP4840" s="8" t="s">
        <v>45246</v>
      </c>
      <c r="AQ4840" s="7" t="s">
        <v>50</v>
      </c>
      <c r="AR4840" s="7" t="s">
        <v>255</v>
      </c>
    </row>
    <row r="4841" spans="1:44" ht="15" thickBot="1">
      <c r="A4841" s="10" t="s">
        <v>45247</v>
      </c>
      <c r="B4841" s="13" t="s">
        <v>50</v>
      </c>
      <c r="C4841" s="12">
        <v>40909</v>
      </c>
      <c r="D4841" s="13" t="s">
        <v>45</v>
      </c>
      <c r="E4841" s="13" t="s">
        <v>46</v>
      </c>
      <c r="F4841" s="13" t="s">
        <v>70</v>
      </c>
      <c r="G4841" s="13" t="s">
        <v>50</v>
      </c>
      <c r="H4841" s="13" t="s">
        <v>50</v>
      </c>
      <c r="I4841" s="13" t="s">
        <v>50</v>
      </c>
      <c r="J4841" s="12">
        <v>45481</v>
      </c>
      <c r="K4841" s="13" t="s">
        <v>50</v>
      </c>
      <c r="L4841" s="13" t="s">
        <v>178</v>
      </c>
      <c r="M4841" s="13" t="s">
        <v>50</v>
      </c>
      <c r="N4841" s="13" t="s">
        <v>769</v>
      </c>
      <c r="O4841" s="13" t="s">
        <v>45248</v>
      </c>
      <c r="P4841" s="11">
        <v>97003</v>
      </c>
      <c r="Q4841" s="13" t="s">
        <v>520</v>
      </c>
      <c r="R4841" s="30" t="s">
        <v>50</v>
      </c>
      <c r="S4841" s="30" t="s">
        <v>50</v>
      </c>
      <c r="T4841" s="13" t="s">
        <v>50</v>
      </c>
      <c r="U4841" s="13" t="s">
        <v>45249</v>
      </c>
      <c r="V4841" s="13">
        <v>57847820</v>
      </c>
      <c r="W4841" s="13" t="s">
        <v>60</v>
      </c>
      <c r="X4841" s="13">
        <v>57847820</v>
      </c>
      <c r="Y4841" s="13" t="s">
        <v>50</v>
      </c>
      <c r="Z4841" s="13">
        <v>2</v>
      </c>
      <c r="AA4841" s="13">
        <v>57847820</v>
      </c>
      <c r="AB4841" s="13" t="s">
        <v>60</v>
      </c>
      <c r="AC4841" s="13">
        <v>57847820</v>
      </c>
      <c r="AD4841" s="13" t="s">
        <v>178</v>
      </c>
      <c r="AE4841" s="13">
        <v>65176803</v>
      </c>
      <c r="AF4841" s="13" t="s">
        <v>60</v>
      </c>
      <c r="AG4841" s="13">
        <v>65176803</v>
      </c>
      <c r="AH4841" s="13">
        <v>65176803</v>
      </c>
      <c r="AI4841" s="13" t="s">
        <v>60</v>
      </c>
      <c r="AJ4841" s="13">
        <v>65176803</v>
      </c>
      <c r="AK4841" s="13" t="s">
        <v>50</v>
      </c>
      <c r="AL4841" s="13" t="s">
        <v>50</v>
      </c>
      <c r="AM4841" s="13" t="s">
        <v>50</v>
      </c>
      <c r="AN4841" s="13" t="s">
        <v>50</v>
      </c>
      <c r="AO4841" s="13" t="s">
        <v>50</v>
      </c>
      <c r="AP4841" s="13" t="s">
        <v>50</v>
      </c>
      <c r="AQ4841" s="13" t="s">
        <v>50</v>
      </c>
      <c r="AR4841" s="13" t="s">
        <v>1186</v>
      </c>
    </row>
    <row r="4842" spans="1:44" ht="15" thickBot="1">
      <c r="A4842" s="4" t="s">
        <v>45250</v>
      </c>
      <c r="B4842" s="7" t="s">
        <v>50</v>
      </c>
      <c r="C4842" s="6">
        <v>45292</v>
      </c>
      <c r="D4842" s="7" t="s">
        <v>45</v>
      </c>
      <c r="E4842" s="7" t="s">
        <v>46</v>
      </c>
      <c r="F4842" s="7" t="s">
        <v>70</v>
      </c>
      <c r="G4842" s="7" t="s">
        <v>50</v>
      </c>
      <c r="H4842" s="7" t="s">
        <v>50</v>
      </c>
      <c r="I4842" s="7" t="s">
        <v>50</v>
      </c>
      <c r="J4842" s="6">
        <v>45478</v>
      </c>
      <c r="K4842" s="7" t="s">
        <v>50</v>
      </c>
      <c r="L4842" s="7" t="s">
        <v>467</v>
      </c>
      <c r="M4842" s="7" t="s">
        <v>45251</v>
      </c>
      <c r="N4842" s="7" t="s">
        <v>1954</v>
      </c>
      <c r="O4842" s="7" t="s">
        <v>45252</v>
      </c>
      <c r="P4842" s="5">
        <v>97213</v>
      </c>
      <c r="Q4842" s="7" t="s">
        <v>245</v>
      </c>
      <c r="R4842" s="34" t="s">
        <v>45253</v>
      </c>
      <c r="S4842" s="31" t="s">
        <v>50</v>
      </c>
      <c r="T4842" s="7" t="s">
        <v>50</v>
      </c>
      <c r="U4842" s="7" t="s">
        <v>50</v>
      </c>
      <c r="V4842" s="7">
        <v>110000000</v>
      </c>
      <c r="W4842" s="7" t="s">
        <v>1960</v>
      </c>
      <c r="X4842" s="7">
        <v>684250</v>
      </c>
      <c r="Y4842" s="7" t="s">
        <v>467</v>
      </c>
      <c r="Z4842" s="7">
        <v>1</v>
      </c>
      <c r="AA4842" s="7">
        <v>110000000</v>
      </c>
      <c r="AB4842" s="7" t="s">
        <v>1960</v>
      </c>
      <c r="AC4842" s="7">
        <v>684250</v>
      </c>
      <c r="AD4842" s="7" t="s">
        <v>467</v>
      </c>
      <c r="AE4842" s="7">
        <v>110000000</v>
      </c>
      <c r="AF4842" s="7" t="s">
        <v>1960</v>
      </c>
      <c r="AG4842" s="7">
        <v>684250</v>
      </c>
      <c r="AH4842" s="7">
        <v>110000000</v>
      </c>
      <c r="AI4842" s="7" t="s">
        <v>1960</v>
      </c>
      <c r="AJ4842" s="7">
        <v>684250</v>
      </c>
      <c r="AK4842" s="7" t="s">
        <v>45254</v>
      </c>
      <c r="AL4842" s="7" t="s">
        <v>50</v>
      </c>
      <c r="AM4842" s="7" t="s">
        <v>45255</v>
      </c>
      <c r="AN4842" s="7" t="s">
        <v>66</v>
      </c>
      <c r="AO4842" s="7" t="s">
        <v>45256</v>
      </c>
      <c r="AP4842" s="7" t="s">
        <v>50</v>
      </c>
      <c r="AQ4842" s="22" t="s">
        <v>45257</v>
      </c>
      <c r="AR4842" s="7" t="s">
        <v>50</v>
      </c>
    </row>
    <row r="4843" spans="1:44" ht="15" thickBot="1">
      <c r="A4843" s="10" t="s">
        <v>45258</v>
      </c>
      <c r="B4843" s="13" t="s">
        <v>50</v>
      </c>
      <c r="C4843" s="13" t="s">
        <v>50</v>
      </c>
      <c r="D4843" s="13" t="s">
        <v>45</v>
      </c>
      <c r="E4843" s="13" t="s">
        <v>50</v>
      </c>
      <c r="F4843" s="13" t="s">
        <v>70</v>
      </c>
      <c r="G4843" s="13" t="s">
        <v>50</v>
      </c>
      <c r="H4843" s="13" t="s">
        <v>50</v>
      </c>
      <c r="I4843" s="13" t="s">
        <v>50</v>
      </c>
      <c r="J4843" s="12">
        <v>45480</v>
      </c>
      <c r="K4843" s="13" t="s">
        <v>50</v>
      </c>
      <c r="L4843" s="13" t="s">
        <v>52</v>
      </c>
      <c r="M4843" s="13" t="s">
        <v>50</v>
      </c>
      <c r="N4843" s="13" t="s">
        <v>50</v>
      </c>
      <c r="O4843" s="13" t="s">
        <v>45259</v>
      </c>
      <c r="P4843" s="11">
        <v>98102</v>
      </c>
      <c r="Q4843" s="13" t="s">
        <v>50</v>
      </c>
      <c r="R4843" s="33" t="s">
        <v>45260</v>
      </c>
      <c r="S4843" s="33" t="s">
        <v>45261</v>
      </c>
      <c r="T4843" s="13" t="s">
        <v>50</v>
      </c>
      <c r="U4843" s="13" t="s">
        <v>50</v>
      </c>
      <c r="V4843" s="13">
        <v>1100000</v>
      </c>
      <c r="W4843" s="13" t="s">
        <v>209</v>
      </c>
      <c r="X4843" s="13">
        <v>1192454</v>
      </c>
      <c r="Y4843" s="13" t="s">
        <v>50</v>
      </c>
      <c r="Z4843" s="13">
        <v>1</v>
      </c>
      <c r="AA4843" s="13" t="s">
        <v>50</v>
      </c>
      <c r="AB4843" s="13" t="s">
        <v>50</v>
      </c>
      <c r="AC4843" s="13" t="s">
        <v>50</v>
      </c>
      <c r="AD4843" s="13" t="s">
        <v>50</v>
      </c>
      <c r="AE4843" s="13" t="s">
        <v>50</v>
      </c>
      <c r="AF4843" s="13" t="s">
        <v>50</v>
      </c>
      <c r="AG4843" s="13" t="s">
        <v>50</v>
      </c>
      <c r="AH4843" s="13">
        <v>1100000</v>
      </c>
      <c r="AI4843" s="13" t="s">
        <v>209</v>
      </c>
      <c r="AJ4843" s="13">
        <v>1192455</v>
      </c>
      <c r="AK4843" s="13" t="s">
        <v>45262</v>
      </c>
      <c r="AL4843" s="13" t="s">
        <v>50</v>
      </c>
      <c r="AM4843" s="13" t="s">
        <v>45263</v>
      </c>
      <c r="AN4843" s="13" t="s">
        <v>66</v>
      </c>
      <c r="AO4843" s="13" t="s">
        <v>45264</v>
      </c>
      <c r="AP4843" s="14" t="s">
        <v>45265</v>
      </c>
      <c r="AQ4843" s="13" t="s">
        <v>50</v>
      </c>
      <c r="AR4843" s="13" t="s">
        <v>50</v>
      </c>
    </row>
    <row r="4844" spans="1:44" ht="15" thickBot="1">
      <c r="A4844" s="4" t="s">
        <v>45266</v>
      </c>
      <c r="B4844" s="7">
        <v>570</v>
      </c>
      <c r="C4844" s="7" t="s">
        <v>50</v>
      </c>
      <c r="D4844" s="7" t="s">
        <v>45</v>
      </c>
      <c r="E4844" s="7" t="s">
        <v>46</v>
      </c>
      <c r="F4844" s="7" t="s">
        <v>70</v>
      </c>
      <c r="G4844" s="7" t="s">
        <v>50</v>
      </c>
      <c r="H4844" s="7" t="s">
        <v>7108</v>
      </c>
      <c r="I4844" s="7" t="s">
        <v>50</v>
      </c>
      <c r="J4844" s="6">
        <v>45475</v>
      </c>
      <c r="K4844" s="7" t="s">
        <v>50</v>
      </c>
      <c r="L4844" s="7" t="s">
        <v>52</v>
      </c>
      <c r="M4844" s="7" t="s">
        <v>45267</v>
      </c>
      <c r="N4844" s="7" t="s">
        <v>4193</v>
      </c>
      <c r="O4844" s="7" t="s">
        <v>45268</v>
      </c>
      <c r="P4844" s="5">
        <v>98208</v>
      </c>
      <c r="Q4844" s="7" t="s">
        <v>4195</v>
      </c>
      <c r="R4844" s="34" t="s">
        <v>45269</v>
      </c>
      <c r="S4844" s="34" t="s">
        <v>45270</v>
      </c>
      <c r="T4844" s="7" t="s">
        <v>50</v>
      </c>
      <c r="U4844" s="7" t="s">
        <v>45271</v>
      </c>
      <c r="V4844" s="7">
        <v>50000</v>
      </c>
      <c r="W4844" s="7" t="s">
        <v>60</v>
      </c>
      <c r="X4844" s="7">
        <v>50000</v>
      </c>
      <c r="Y4844" s="7" t="s">
        <v>50</v>
      </c>
      <c r="Z4844" s="7">
        <v>1</v>
      </c>
      <c r="AA4844" s="7" t="s">
        <v>50</v>
      </c>
      <c r="AB4844" s="7" t="s">
        <v>50</v>
      </c>
      <c r="AC4844" s="7" t="s">
        <v>50</v>
      </c>
      <c r="AD4844" s="7" t="s">
        <v>50</v>
      </c>
      <c r="AE4844" s="7" t="s">
        <v>50</v>
      </c>
      <c r="AF4844" s="7" t="s">
        <v>50</v>
      </c>
      <c r="AG4844" s="7" t="s">
        <v>50</v>
      </c>
      <c r="AH4844" s="7">
        <v>50000</v>
      </c>
      <c r="AI4844" s="7" t="s">
        <v>60</v>
      </c>
      <c r="AJ4844" s="7">
        <v>50000</v>
      </c>
      <c r="AK4844" s="7" t="s">
        <v>43827</v>
      </c>
      <c r="AL4844" s="7" t="s">
        <v>50</v>
      </c>
      <c r="AM4844" s="7" t="s">
        <v>45272</v>
      </c>
      <c r="AN4844" s="7" t="s">
        <v>738</v>
      </c>
      <c r="AO4844" s="7" t="s">
        <v>45273</v>
      </c>
      <c r="AP4844" s="7" t="s">
        <v>50</v>
      </c>
      <c r="AQ4844" s="22" t="s">
        <v>45274</v>
      </c>
      <c r="AR4844" s="7" t="s">
        <v>50</v>
      </c>
    </row>
    <row r="4845" spans="1:44" ht="15" thickBot="1">
      <c r="A4845" s="10" t="s">
        <v>45275</v>
      </c>
      <c r="B4845" s="11">
        <v>1074</v>
      </c>
      <c r="C4845" s="12">
        <v>45005</v>
      </c>
      <c r="D4845" s="13" t="s">
        <v>45</v>
      </c>
      <c r="E4845" s="13" t="s">
        <v>46</v>
      </c>
      <c r="F4845" s="13" t="s">
        <v>70</v>
      </c>
      <c r="G4845" s="27" t="s">
        <v>54945</v>
      </c>
      <c r="H4845" s="13" t="s">
        <v>50</v>
      </c>
      <c r="I4845" s="13" t="s">
        <v>50</v>
      </c>
      <c r="J4845" s="12">
        <v>45481</v>
      </c>
      <c r="K4845" s="13" t="s">
        <v>50</v>
      </c>
      <c r="L4845" s="13" t="s">
        <v>1624</v>
      </c>
      <c r="M4845" s="13" t="s">
        <v>45276</v>
      </c>
      <c r="N4845" s="13" t="s">
        <v>3990</v>
      </c>
      <c r="O4845" s="13" t="s">
        <v>45277</v>
      </c>
      <c r="P4845" s="11">
        <v>98513</v>
      </c>
      <c r="Q4845" s="13" t="s">
        <v>360</v>
      </c>
      <c r="R4845" s="33" t="s">
        <v>45278</v>
      </c>
      <c r="S4845" s="33" t="s">
        <v>45279</v>
      </c>
      <c r="T4845" s="13" t="s">
        <v>45280</v>
      </c>
      <c r="U4845" s="13" t="s">
        <v>50</v>
      </c>
      <c r="V4845" s="13">
        <v>100000</v>
      </c>
      <c r="W4845" s="13" t="s">
        <v>209</v>
      </c>
      <c r="X4845" s="13">
        <v>108321</v>
      </c>
      <c r="Y4845" s="13" t="s">
        <v>467</v>
      </c>
      <c r="Z4845" s="13">
        <v>1</v>
      </c>
      <c r="AA4845" s="13">
        <v>100000</v>
      </c>
      <c r="AB4845" s="13" t="s">
        <v>209</v>
      </c>
      <c r="AC4845" s="13">
        <v>108321</v>
      </c>
      <c r="AD4845" s="13" t="s">
        <v>1624</v>
      </c>
      <c r="AE4845" s="13">
        <v>100000</v>
      </c>
      <c r="AF4845" s="13" t="s">
        <v>209</v>
      </c>
      <c r="AG4845" s="13">
        <v>108322</v>
      </c>
      <c r="AH4845" s="13">
        <v>100000</v>
      </c>
      <c r="AI4845" s="13" t="s">
        <v>209</v>
      </c>
      <c r="AJ4845" s="13">
        <v>108322</v>
      </c>
      <c r="AK4845" s="13" t="s">
        <v>45281</v>
      </c>
      <c r="AL4845" s="13" t="s">
        <v>50</v>
      </c>
      <c r="AM4845" s="13" t="s">
        <v>45282</v>
      </c>
      <c r="AN4845" s="13" t="s">
        <v>253</v>
      </c>
      <c r="AO4845" s="13" t="s">
        <v>45283</v>
      </c>
      <c r="AP4845" s="21" t="s">
        <v>45284</v>
      </c>
      <c r="AQ4845" s="13" t="s">
        <v>50</v>
      </c>
      <c r="AR4845" s="13" t="s">
        <v>50</v>
      </c>
    </row>
    <row r="4846" spans="1:44" ht="15" thickBot="1">
      <c r="A4846" s="4" t="s">
        <v>45285</v>
      </c>
      <c r="B4846" s="7" t="s">
        <v>50</v>
      </c>
      <c r="C4846" s="6">
        <v>45292</v>
      </c>
      <c r="D4846" s="7" t="s">
        <v>45</v>
      </c>
      <c r="E4846" s="7" t="s">
        <v>46</v>
      </c>
      <c r="F4846" s="7" t="s">
        <v>70</v>
      </c>
      <c r="G4846" s="26" t="s">
        <v>54946</v>
      </c>
      <c r="H4846" s="7" t="s">
        <v>50</v>
      </c>
      <c r="I4846" s="7" t="s">
        <v>50</v>
      </c>
      <c r="J4846" s="6">
        <v>45478</v>
      </c>
      <c r="K4846" s="7" t="s">
        <v>50</v>
      </c>
      <c r="L4846" s="7" t="s">
        <v>467</v>
      </c>
      <c r="M4846" s="7" t="s">
        <v>45286</v>
      </c>
      <c r="N4846" s="7" t="s">
        <v>1266</v>
      </c>
      <c r="O4846" s="7" t="s">
        <v>45287</v>
      </c>
      <c r="P4846" s="5">
        <v>98674</v>
      </c>
      <c r="Q4846" s="7" t="s">
        <v>245</v>
      </c>
      <c r="R4846" s="31" t="s">
        <v>50</v>
      </c>
      <c r="S4846" s="31" t="s">
        <v>50</v>
      </c>
      <c r="T4846" s="7" t="s">
        <v>50</v>
      </c>
      <c r="U4846" s="7" t="s">
        <v>50</v>
      </c>
      <c r="V4846" s="7">
        <v>10000000</v>
      </c>
      <c r="W4846" s="7" t="s">
        <v>2056</v>
      </c>
      <c r="X4846" s="7">
        <v>1376140</v>
      </c>
      <c r="Y4846" s="7" t="s">
        <v>467</v>
      </c>
      <c r="Z4846" s="7">
        <v>1</v>
      </c>
      <c r="AA4846" s="7">
        <v>10000000</v>
      </c>
      <c r="AB4846" s="7" t="s">
        <v>2056</v>
      </c>
      <c r="AC4846" s="7">
        <v>1376140</v>
      </c>
      <c r="AD4846" s="7" t="s">
        <v>467</v>
      </c>
      <c r="AE4846" s="7">
        <v>10000000</v>
      </c>
      <c r="AF4846" s="7" t="s">
        <v>2056</v>
      </c>
      <c r="AG4846" s="7">
        <v>1376140</v>
      </c>
      <c r="AH4846" s="7">
        <v>10000000</v>
      </c>
      <c r="AI4846" s="7" t="s">
        <v>2056</v>
      </c>
      <c r="AJ4846" s="7">
        <v>1376140</v>
      </c>
      <c r="AK4846" s="7" t="s">
        <v>50</v>
      </c>
      <c r="AL4846" s="7" t="s">
        <v>50</v>
      </c>
      <c r="AM4846" s="7" t="s">
        <v>50</v>
      </c>
      <c r="AN4846" s="7" t="s">
        <v>50</v>
      </c>
      <c r="AO4846" s="7" t="s">
        <v>50</v>
      </c>
      <c r="AP4846" s="7" t="s">
        <v>50</v>
      </c>
      <c r="AQ4846" s="7" t="s">
        <v>50</v>
      </c>
      <c r="AR4846" s="7" t="s">
        <v>1186</v>
      </c>
    </row>
    <row r="4847" spans="1:44" ht="15" thickBot="1">
      <c r="A4847" s="10" t="s">
        <v>45288</v>
      </c>
      <c r="B4847" s="13" t="s">
        <v>50</v>
      </c>
      <c r="C4847" s="13" t="s">
        <v>50</v>
      </c>
      <c r="D4847" s="13" t="s">
        <v>45</v>
      </c>
      <c r="E4847" s="13" t="s">
        <v>50</v>
      </c>
      <c r="F4847" s="13" t="s">
        <v>70</v>
      </c>
      <c r="G4847" s="13" t="s">
        <v>50</v>
      </c>
      <c r="H4847" s="13" t="s">
        <v>50</v>
      </c>
      <c r="I4847" s="13" t="s">
        <v>50</v>
      </c>
      <c r="J4847" s="12">
        <v>45475</v>
      </c>
      <c r="K4847" s="13" t="s">
        <v>50</v>
      </c>
      <c r="L4847" s="13" t="s">
        <v>52</v>
      </c>
      <c r="M4847" s="13" t="s">
        <v>5917</v>
      </c>
      <c r="N4847" s="13" t="s">
        <v>15926</v>
      </c>
      <c r="O4847" s="13" t="s">
        <v>45289</v>
      </c>
      <c r="P4847" s="11">
        <v>99400</v>
      </c>
      <c r="Q4847" s="13" t="s">
        <v>1080</v>
      </c>
      <c r="R4847" s="30" t="s">
        <v>50</v>
      </c>
      <c r="S4847" s="30" t="s">
        <v>50</v>
      </c>
      <c r="T4847" s="13" t="s">
        <v>50</v>
      </c>
      <c r="U4847" s="13" t="s">
        <v>50</v>
      </c>
      <c r="V4847" s="13">
        <v>1454078</v>
      </c>
      <c r="W4847" s="13" t="s">
        <v>60</v>
      </c>
      <c r="X4847" s="13">
        <v>1454078</v>
      </c>
      <c r="Y4847" s="13" t="s">
        <v>50</v>
      </c>
      <c r="Z4847" s="13">
        <v>2</v>
      </c>
      <c r="AA4847" s="13" t="s">
        <v>50</v>
      </c>
      <c r="AB4847" s="13" t="s">
        <v>50</v>
      </c>
      <c r="AC4847" s="13" t="s">
        <v>50</v>
      </c>
      <c r="AD4847" s="13" t="s">
        <v>50</v>
      </c>
      <c r="AE4847" s="13" t="s">
        <v>50</v>
      </c>
      <c r="AF4847" s="13" t="s">
        <v>50</v>
      </c>
      <c r="AG4847" s="13" t="s">
        <v>50</v>
      </c>
      <c r="AH4847" s="13">
        <v>3854078</v>
      </c>
      <c r="AI4847" s="13" t="s">
        <v>60</v>
      </c>
      <c r="AJ4847" s="13">
        <v>3854078</v>
      </c>
      <c r="AK4847" s="13" t="s">
        <v>45290</v>
      </c>
      <c r="AL4847" s="13" t="s">
        <v>50</v>
      </c>
      <c r="AM4847" s="13" t="s">
        <v>50</v>
      </c>
      <c r="AN4847" s="13" t="s">
        <v>50</v>
      </c>
      <c r="AO4847" s="13" t="s">
        <v>50</v>
      </c>
      <c r="AP4847" s="13" t="s">
        <v>50</v>
      </c>
      <c r="AQ4847" s="13" t="s">
        <v>50</v>
      </c>
      <c r="AR4847" s="13" t="s">
        <v>1186</v>
      </c>
    </row>
    <row r="4848" spans="1:44" ht="15" thickBot="1">
      <c r="A4848" s="4" t="s">
        <v>45291</v>
      </c>
      <c r="B4848" s="7" t="s">
        <v>50</v>
      </c>
      <c r="C4848" s="7" t="s">
        <v>50</v>
      </c>
      <c r="D4848" s="7" t="s">
        <v>45</v>
      </c>
      <c r="E4848" s="7" t="s">
        <v>46</v>
      </c>
      <c r="F4848" s="7" t="s">
        <v>70</v>
      </c>
      <c r="G4848" s="7" t="s">
        <v>50</v>
      </c>
      <c r="H4848" s="7" t="s">
        <v>50</v>
      </c>
      <c r="I4848" s="7" t="s">
        <v>50</v>
      </c>
      <c r="J4848" s="6">
        <v>45476</v>
      </c>
      <c r="K4848" s="7" t="s">
        <v>50</v>
      </c>
      <c r="L4848" s="7" t="s">
        <v>4303</v>
      </c>
      <c r="M4848" s="7" t="s">
        <v>27433</v>
      </c>
      <c r="N4848" s="7" t="s">
        <v>50</v>
      </c>
      <c r="O4848" s="7" t="s">
        <v>45292</v>
      </c>
      <c r="P4848" s="5">
        <v>99947</v>
      </c>
      <c r="Q4848" s="7" t="s">
        <v>50</v>
      </c>
      <c r="R4848" s="34" t="s">
        <v>45293</v>
      </c>
      <c r="S4848" s="31" t="s">
        <v>50</v>
      </c>
      <c r="T4848" s="7" t="s">
        <v>50</v>
      </c>
      <c r="U4848" s="7" t="s">
        <v>50</v>
      </c>
      <c r="V4848" s="7">
        <v>2000000</v>
      </c>
      <c r="W4848" s="7" t="s">
        <v>60</v>
      </c>
      <c r="X4848" s="7">
        <v>2000000</v>
      </c>
      <c r="Y4848" s="7" t="s">
        <v>50</v>
      </c>
      <c r="Z4848" s="7">
        <v>1</v>
      </c>
      <c r="AA4848" s="7">
        <v>2000000</v>
      </c>
      <c r="AB4848" s="7" t="s">
        <v>60</v>
      </c>
      <c r="AC4848" s="7">
        <v>2000000</v>
      </c>
      <c r="AD4848" s="7" t="s">
        <v>4303</v>
      </c>
      <c r="AE4848" s="7">
        <v>2000000</v>
      </c>
      <c r="AF4848" s="7" t="s">
        <v>60</v>
      </c>
      <c r="AG4848" s="7">
        <v>2000000</v>
      </c>
      <c r="AH4848" s="7">
        <v>2000000</v>
      </c>
      <c r="AI4848" s="7" t="s">
        <v>60</v>
      </c>
      <c r="AJ4848" s="7">
        <v>2000000</v>
      </c>
      <c r="AK4848" s="7" t="s">
        <v>50</v>
      </c>
      <c r="AL4848" s="7" t="s">
        <v>50</v>
      </c>
      <c r="AM4848" s="7" t="s">
        <v>45294</v>
      </c>
      <c r="AN4848" s="7" t="s">
        <v>253</v>
      </c>
      <c r="AO4848" s="7" t="s">
        <v>50</v>
      </c>
      <c r="AP4848" s="7" t="s">
        <v>50</v>
      </c>
      <c r="AQ4848" s="22" t="s">
        <v>45295</v>
      </c>
      <c r="AR4848" s="7" t="s">
        <v>255</v>
      </c>
    </row>
    <row r="4849" spans="1:44" ht="15" thickBot="1">
      <c r="A4849" s="10" t="s">
        <v>45296</v>
      </c>
      <c r="B4849" s="13" t="s">
        <v>50</v>
      </c>
      <c r="C4849" s="12">
        <v>44927</v>
      </c>
      <c r="D4849" s="13" t="s">
        <v>45</v>
      </c>
      <c r="E4849" s="13" t="s">
        <v>46</v>
      </c>
      <c r="F4849" s="13" t="s">
        <v>70</v>
      </c>
      <c r="G4849" s="13" t="s">
        <v>50</v>
      </c>
      <c r="H4849" s="13" t="s">
        <v>50</v>
      </c>
      <c r="I4849" s="13" t="s">
        <v>50</v>
      </c>
      <c r="J4849" s="12">
        <v>45476</v>
      </c>
      <c r="K4849" s="13" t="s">
        <v>50</v>
      </c>
      <c r="L4849" s="13" t="s">
        <v>467</v>
      </c>
      <c r="M4849" s="13" t="s">
        <v>50</v>
      </c>
      <c r="N4849" s="13" t="s">
        <v>45297</v>
      </c>
      <c r="O4849" s="13" t="s">
        <v>45298</v>
      </c>
      <c r="P4849" s="11">
        <v>100082</v>
      </c>
      <c r="Q4849" s="13" t="s">
        <v>105</v>
      </c>
      <c r="R4849" s="30" t="s">
        <v>50</v>
      </c>
      <c r="S4849" s="30" t="s">
        <v>50</v>
      </c>
      <c r="T4849" s="13" t="s">
        <v>50</v>
      </c>
      <c r="U4849" s="13" t="s">
        <v>45299</v>
      </c>
      <c r="V4849" s="13">
        <v>200000</v>
      </c>
      <c r="W4849" s="13" t="s">
        <v>60</v>
      </c>
      <c r="X4849" s="13">
        <v>200000</v>
      </c>
      <c r="Y4849" s="13" t="s">
        <v>467</v>
      </c>
      <c r="Z4849" s="13">
        <v>1</v>
      </c>
      <c r="AA4849" s="13">
        <v>200000</v>
      </c>
      <c r="AB4849" s="13" t="s">
        <v>60</v>
      </c>
      <c r="AC4849" s="13">
        <v>200000</v>
      </c>
      <c r="AD4849" s="13" t="s">
        <v>467</v>
      </c>
      <c r="AE4849" s="13">
        <v>200000</v>
      </c>
      <c r="AF4849" s="13" t="s">
        <v>60</v>
      </c>
      <c r="AG4849" s="13">
        <v>200000</v>
      </c>
      <c r="AH4849" s="13">
        <v>200000</v>
      </c>
      <c r="AI4849" s="13" t="s">
        <v>60</v>
      </c>
      <c r="AJ4849" s="13">
        <v>200000</v>
      </c>
      <c r="AK4849" s="13" t="s">
        <v>50</v>
      </c>
      <c r="AL4849" s="13" t="s">
        <v>50</v>
      </c>
      <c r="AM4849" s="13" t="s">
        <v>50</v>
      </c>
      <c r="AN4849" s="13" t="s">
        <v>50</v>
      </c>
      <c r="AO4849" s="13" t="s">
        <v>50</v>
      </c>
      <c r="AP4849" s="13" t="s">
        <v>50</v>
      </c>
      <c r="AQ4849" s="13" t="s">
        <v>50</v>
      </c>
      <c r="AR4849" s="13" t="s">
        <v>1186</v>
      </c>
    </row>
    <row r="4850" spans="1:44" ht="15" thickBot="1">
      <c r="A4850" s="4" t="s">
        <v>45300</v>
      </c>
      <c r="B4850" s="7" t="s">
        <v>50</v>
      </c>
      <c r="C4850" s="6">
        <v>44562</v>
      </c>
      <c r="D4850" s="7" t="s">
        <v>45</v>
      </c>
      <c r="E4850" s="7" t="s">
        <v>46</v>
      </c>
      <c r="F4850" s="7" t="s">
        <v>70</v>
      </c>
      <c r="G4850" s="26" t="s">
        <v>54946</v>
      </c>
      <c r="H4850" s="7" t="s">
        <v>240</v>
      </c>
      <c r="I4850" s="7" t="s">
        <v>50</v>
      </c>
      <c r="J4850" s="6">
        <v>45474</v>
      </c>
      <c r="K4850" s="7" t="s">
        <v>116</v>
      </c>
      <c r="L4850" s="7" t="s">
        <v>1624</v>
      </c>
      <c r="M4850" s="7" t="s">
        <v>45301</v>
      </c>
      <c r="N4850" s="7" t="s">
        <v>91</v>
      </c>
      <c r="O4850" s="7" t="s">
        <v>45302</v>
      </c>
      <c r="P4850" s="5">
        <v>100181</v>
      </c>
      <c r="Q4850" s="7" t="s">
        <v>93</v>
      </c>
      <c r="R4850" s="34" t="s">
        <v>45303</v>
      </c>
      <c r="S4850" s="34" t="s">
        <v>45304</v>
      </c>
      <c r="T4850" s="7" t="s">
        <v>45305</v>
      </c>
      <c r="U4850" s="7" t="s">
        <v>45306</v>
      </c>
      <c r="V4850" s="7" t="s">
        <v>50</v>
      </c>
      <c r="W4850" s="7" t="s">
        <v>50</v>
      </c>
      <c r="X4850" s="7" t="s">
        <v>50</v>
      </c>
      <c r="Y4850" s="7" t="s">
        <v>467</v>
      </c>
      <c r="Z4850" s="7">
        <v>3</v>
      </c>
      <c r="AA4850" s="7" t="s">
        <v>50</v>
      </c>
      <c r="AB4850" s="7" t="s">
        <v>50</v>
      </c>
      <c r="AC4850" s="7" t="s">
        <v>50</v>
      </c>
      <c r="AD4850" s="7" t="s">
        <v>1624</v>
      </c>
      <c r="AE4850" s="7" t="s">
        <v>50</v>
      </c>
      <c r="AF4850" s="7" t="s">
        <v>50</v>
      </c>
      <c r="AG4850" s="7" t="s">
        <v>50</v>
      </c>
      <c r="AH4850" s="7" t="s">
        <v>50</v>
      </c>
      <c r="AI4850" s="7" t="s">
        <v>50</v>
      </c>
      <c r="AJ4850" s="7" t="s">
        <v>50</v>
      </c>
      <c r="AK4850" s="7" t="s">
        <v>50</v>
      </c>
      <c r="AL4850" s="7" t="s">
        <v>50</v>
      </c>
      <c r="AM4850" s="7" t="s">
        <v>45307</v>
      </c>
      <c r="AN4850" s="7" t="s">
        <v>993</v>
      </c>
      <c r="AO4850" s="7" t="s">
        <v>45308</v>
      </c>
      <c r="AP4850" s="22" t="s">
        <v>45309</v>
      </c>
      <c r="AQ4850" s="7" t="s">
        <v>50</v>
      </c>
      <c r="AR4850" s="7" t="s">
        <v>50</v>
      </c>
    </row>
    <row r="4851" spans="1:44" ht="15" thickBot="1">
      <c r="A4851" s="10" t="s">
        <v>45310</v>
      </c>
      <c r="B4851" s="13" t="s">
        <v>50</v>
      </c>
      <c r="C4851" s="12">
        <v>45292</v>
      </c>
      <c r="D4851" s="13" t="s">
        <v>45</v>
      </c>
      <c r="E4851" s="13" t="s">
        <v>50</v>
      </c>
      <c r="F4851" s="13" t="s">
        <v>70</v>
      </c>
      <c r="G4851" s="26" t="s">
        <v>54946</v>
      </c>
      <c r="H4851" s="13" t="s">
        <v>50</v>
      </c>
      <c r="I4851" s="13" t="s">
        <v>50</v>
      </c>
      <c r="J4851" s="12">
        <v>45481</v>
      </c>
      <c r="K4851" s="13" t="s">
        <v>50</v>
      </c>
      <c r="L4851" s="13" t="s">
        <v>1624</v>
      </c>
      <c r="M4851" s="13" t="s">
        <v>45311</v>
      </c>
      <c r="N4851" s="13" t="s">
        <v>133</v>
      </c>
      <c r="O4851" s="13" t="s">
        <v>45312</v>
      </c>
      <c r="P4851" s="11">
        <v>100318</v>
      </c>
      <c r="Q4851" s="13" t="s">
        <v>135</v>
      </c>
      <c r="R4851" s="33" t="s">
        <v>45313</v>
      </c>
      <c r="S4851" s="33" t="s">
        <v>45314</v>
      </c>
      <c r="T4851" s="13" t="s">
        <v>45315</v>
      </c>
      <c r="U4851" s="13" t="s">
        <v>50</v>
      </c>
      <c r="V4851" s="13">
        <v>350000</v>
      </c>
      <c r="W4851" s="13" t="s">
        <v>139</v>
      </c>
      <c r="X4851" s="13">
        <v>448433</v>
      </c>
      <c r="Y4851" s="13" t="s">
        <v>467</v>
      </c>
      <c r="Z4851" s="13">
        <v>1</v>
      </c>
      <c r="AA4851" s="13">
        <v>350000</v>
      </c>
      <c r="AB4851" s="13" t="s">
        <v>139</v>
      </c>
      <c r="AC4851" s="13">
        <v>448433</v>
      </c>
      <c r="AD4851" s="13" t="s">
        <v>1624</v>
      </c>
      <c r="AE4851" s="13">
        <v>350000</v>
      </c>
      <c r="AF4851" s="13" t="s">
        <v>139</v>
      </c>
      <c r="AG4851" s="13">
        <v>448433</v>
      </c>
      <c r="AH4851" s="13">
        <v>350000</v>
      </c>
      <c r="AI4851" s="13" t="s">
        <v>139</v>
      </c>
      <c r="AJ4851" s="13">
        <v>448433</v>
      </c>
      <c r="AK4851" s="13" t="s">
        <v>50</v>
      </c>
      <c r="AL4851" s="13" t="s">
        <v>50</v>
      </c>
      <c r="AM4851" s="13" t="s">
        <v>45316</v>
      </c>
      <c r="AN4851" s="13" t="s">
        <v>253</v>
      </c>
      <c r="AO4851" s="13" t="s">
        <v>45317</v>
      </c>
      <c r="AP4851" s="21" t="s">
        <v>45318</v>
      </c>
      <c r="AQ4851" s="13" t="s">
        <v>50</v>
      </c>
      <c r="AR4851" s="13" t="s">
        <v>50</v>
      </c>
    </row>
    <row r="4852" spans="1:44" ht="15" thickBot="1">
      <c r="A4852" s="4" t="s">
        <v>34616</v>
      </c>
      <c r="B4852" s="7" t="s">
        <v>50</v>
      </c>
      <c r="C4852" s="6">
        <v>31413</v>
      </c>
      <c r="D4852" s="7" t="s">
        <v>45</v>
      </c>
      <c r="E4852" s="7" t="s">
        <v>46</v>
      </c>
      <c r="F4852" s="7" t="s">
        <v>47</v>
      </c>
      <c r="G4852" s="27" t="s">
        <v>54945</v>
      </c>
      <c r="H4852" s="7" t="s">
        <v>50</v>
      </c>
      <c r="I4852" s="7" t="s">
        <v>50</v>
      </c>
      <c r="J4852" s="6">
        <v>45476</v>
      </c>
      <c r="K4852" s="7" t="s">
        <v>50</v>
      </c>
      <c r="L4852" s="7" t="s">
        <v>62</v>
      </c>
      <c r="M4852" s="7" t="s">
        <v>50</v>
      </c>
      <c r="N4852" s="7" t="s">
        <v>987</v>
      </c>
      <c r="O4852" s="7" t="s">
        <v>45319</v>
      </c>
      <c r="P4852" s="5">
        <v>101605</v>
      </c>
      <c r="Q4852" s="7" t="s">
        <v>50</v>
      </c>
      <c r="R4852" s="34" t="s">
        <v>45320</v>
      </c>
      <c r="S4852" s="31" t="s">
        <v>50</v>
      </c>
      <c r="T4852" s="7" t="s">
        <v>50</v>
      </c>
      <c r="U4852" s="7" t="s">
        <v>45321</v>
      </c>
      <c r="V4852" s="7">
        <v>2750000</v>
      </c>
      <c r="W4852" s="7" t="s">
        <v>1085</v>
      </c>
      <c r="X4852" s="7">
        <v>2010711</v>
      </c>
      <c r="Y4852" s="7" t="s">
        <v>61</v>
      </c>
      <c r="Z4852" s="7">
        <v>2</v>
      </c>
      <c r="AA4852" s="7">
        <v>2750000</v>
      </c>
      <c r="AB4852" s="7" t="s">
        <v>1085</v>
      </c>
      <c r="AC4852" s="7">
        <v>2010711</v>
      </c>
      <c r="AD4852" s="7" t="s">
        <v>62</v>
      </c>
      <c r="AE4852" s="7">
        <v>5250000</v>
      </c>
      <c r="AF4852" s="7" t="s">
        <v>1085</v>
      </c>
      <c r="AG4852" s="7">
        <v>3854768</v>
      </c>
      <c r="AH4852" s="7">
        <v>5250000</v>
      </c>
      <c r="AI4852" s="7" t="s">
        <v>1085</v>
      </c>
      <c r="AJ4852" s="7">
        <v>3854768</v>
      </c>
      <c r="AK4852" s="7" t="s">
        <v>45322</v>
      </c>
      <c r="AL4852" s="7" t="s">
        <v>50</v>
      </c>
      <c r="AM4852" s="7" t="s">
        <v>45323</v>
      </c>
      <c r="AN4852" s="7" t="s">
        <v>25377</v>
      </c>
      <c r="AO4852" s="7" t="s">
        <v>45324</v>
      </c>
      <c r="AP4852" s="7" t="s">
        <v>50</v>
      </c>
      <c r="AQ4852" s="22" t="s">
        <v>45325</v>
      </c>
      <c r="AR4852" s="7" t="s">
        <v>50</v>
      </c>
    </row>
    <row r="4853" spans="1:44" ht="15" thickBot="1">
      <c r="A4853" s="10" t="s">
        <v>45326</v>
      </c>
      <c r="B4853" s="13" t="s">
        <v>50</v>
      </c>
      <c r="C4853" s="12">
        <v>45230</v>
      </c>
      <c r="D4853" s="13" t="s">
        <v>45</v>
      </c>
      <c r="E4853" s="13" t="s">
        <v>46</v>
      </c>
      <c r="F4853" s="13" t="s">
        <v>70</v>
      </c>
      <c r="G4853" s="27" t="s">
        <v>54945</v>
      </c>
      <c r="H4853" s="13" t="s">
        <v>50</v>
      </c>
      <c r="I4853" s="13" t="s">
        <v>50</v>
      </c>
      <c r="J4853" s="12">
        <v>45475</v>
      </c>
      <c r="K4853" s="13" t="s">
        <v>50</v>
      </c>
      <c r="L4853" s="13" t="s">
        <v>52</v>
      </c>
      <c r="M4853" s="13" t="s">
        <v>5346</v>
      </c>
      <c r="N4853" s="13" t="s">
        <v>5907</v>
      </c>
      <c r="O4853" s="13" t="s">
        <v>45327</v>
      </c>
      <c r="P4853" s="11">
        <v>102441</v>
      </c>
      <c r="Q4853" s="13" t="s">
        <v>166</v>
      </c>
      <c r="R4853" s="33" t="s">
        <v>45328</v>
      </c>
      <c r="S4853" s="33" t="s">
        <v>45329</v>
      </c>
      <c r="T4853" s="13" t="s">
        <v>45330</v>
      </c>
      <c r="U4853" s="13" t="s">
        <v>50</v>
      </c>
      <c r="V4853" s="13">
        <v>50000</v>
      </c>
      <c r="W4853" s="13" t="s">
        <v>60</v>
      </c>
      <c r="X4853" s="13">
        <v>50000</v>
      </c>
      <c r="Y4853" s="13" t="s">
        <v>50</v>
      </c>
      <c r="Z4853" s="13">
        <v>1</v>
      </c>
      <c r="AA4853" s="13" t="s">
        <v>50</v>
      </c>
      <c r="AB4853" s="13" t="s">
        <v>50</v>
      </c>
      <c r="AC4853" s="13" t="s">
        <v>50</v>
      </c>
      <c r="AD4853" s="13" t="s">
        <v>50</v>
      </c>
      <c r="AE4853" s="13" t="s">
        <v>50</v>
      </c>
      <c r="AF4853" s="13" t="s">
        <v>50</v>
      </c>
      <c r="AG4853" s="13" t="s">
        <v>50</v>
      </c>
      <c r="AH4853" s="13">
        <v>50000</v>
      </c>
      <c r="AI4853" s="13" t="s">
        <v>60</v>
      </c>
      <c r="AJ4853" s="13">
        <v>50000</v>
      </c>
      <c r="AK4853" s="13" t="s">
        <v>18656</v>
      </c>
      <c r="AL4853" s="13" t="s">
        <v>50</v>
      </c>
      <c r="AM4853" s="13" t="s">
        <v>45331</v>
      </c>
      <c r="AN4853" s="13" t="s">
        <v>253</v>
      </c>
      <c r="AO4853" s="13" t="s">
        <v>45330</v>
      </c>
      <c r="AP4853" s="21" t="s">
        <v>45332</v>
      </c>
      <c r="AQ4853" s="13" t="s">
        <v>50</v>
      </c>
      <c r="AR4853" s="13" t="s">
        <v>50</v>
      </c>
    </row>
    <row r="4854" spans="1:44" ht="15" thickBot="1">
      <c r="A4854" s="4" t="s">
        <v>45333</v>
      </c>
      <c r="B4854" s="7" t="s">
        <v>50</v>
      </c>
      <c r="C4854" s="7" t="s">
        <v>45334</v>
      </c>
      <c r="D4854" s="7" t="s">
        <v>45</v>
      </c>
      <c r="E4854" s="7" t="s">
        <v>1939</v>
      </c>
      <c r="F4854" s="7" t="s">
        <v>70</v>
      </c>
      <c r="G4854" s="7" t="s">
        <v>114</v>
      </c>
      <c r="H4854" s="7" t="s">
        <v>50</v>
      </c>
      <c r="I4854" s="7" t="s">
        <v>50</v>
      </c>
      <c r="J4854" s="6">
        <v>45475</v>
      </c>
      <c r="K4854" s="7" t="s">
        <v>50</v>
      </c>
      <c r="L4854" s="7" t="s">
        <v>52</v>
      </c>
      <c r="M4854" s="7" t="s">
        <v>8880</v>
      </c>
      <c r="N4854" s="7" t="s">
        <v>45335</v>
      </c>
      <c r="O4854" s="7" t="s">
        <v>45336</v>
      </c>
      <c r="P4854" s="5">
        <v>103314</v>
      </c>
      <c r="Q4854" s="7" t="s">
        <v>1750</v>
      </c>
      <c r="R4854" s="34" t="s">
        <v>45337</v>
      </c>
      <c r="S4854" s="31" t="s">
        <v>50</v>
      </c>
      <c r="T4854" s="7" t="s">
        <v>45338</v>
      </c>
      <c r="U4854" s="7" t="s">
        <v>45339</v>
      </c>
      <c r="V4854" s="7">
        <v>176297</v>
      </c>
      <c r="W4854" s="7" t="s">
        <v>60</v>
      </c>
      <c r="X4854" s="7">
        <v>176297</v>
      </c>
      <c r="Y4854" s="7" t="s">
        <v>50</v>
      </c>
      <c r="Z4854" s="7">
        <v>1</v>
      </c>
      <c r="AA4854" s="7" t="s">
        <v>50</v>
      </c>
      <c r="AB4854" s="7" t="s">
        <v>50</v>
      </c>
      <c r="AC4854" s="7" t="s">
        <v>50</v>
      </c>
      <c r="AD4854" s="7" t="s">
        <v>50</v>
      </c>
      <c r="AE4854" s="7" t="s">
        <v>50</v>
      </c>
      <c r="AF4854" s="7" t="s">
        <v>50</v>
      </c>
      <c r="AG4854" s="7" t="s">
        <v>50</v>
      </c>
      <c r="AH4854" s="7">
        <v>176297</v>
      </c>
      <c r="AI4854" s="7" t="s">
        <v>60</v>
      </c>
      <c r="AJ4854" s="7">
        <v>176297</v>
      </c>
      <c r="AK4854" s="7" t="s">
        <v>43827</v>
      </c>
      <c r="AL4854" s="7" t="s">
        <v>50</v>
      </c>
      <c r="AM4854" s="7" t="s">
        <v>45340</v>
      </c>
      <c r="AN4854" s="7" t="s">
        <v>5485</v>
      </c>
      <c r="AO4854" s="7" t="s">
        <v>45341</v>
      </c>
      <c r="AP4854" s="7" t="s">
        <v>50</v>
      </c>
      <c r="AQ4854" s="22" t="s">
        <v>45342</v>
      </c>
      <c r="AR4854" s="7" t="s">
        <v>50</v>
      </c>
    </row>
    <row r="4855" spans="1:44" ht="15" thickBot="1">
      <c r="A4855" s="10" t="s">
        <v>45343</v>
      </c>
      <c r="B4855" s="13" t="s">
        <v>50</v>
      </c>
      <c r="C4855" s="12">
        <v>45292</v>
      </c>
      <c r="D4855" s="13" t="s">
        <v>45</v>
      </c>
      <c r="E4855" s="13" t="s">
        <v>46</v>
      </c>
      <c r="F4855" s="13" t="s">
        <v>70</v>
      </c>
      <c r="G4855" s="13" t="s">
        <v>50</v>
      </c>
      <c r="H4855" s="13" t="s">
        <v>50</v>
      </c>
      <c r="I4855" s="13" t="s">
        <v>50</v>
      </c>
      <c r="J4855" s="12">
        <v>45476</v>
      </c>
      <c r="K4855" s="13" t="s">
        <v>50</v>
      </c>
      <c r="L4855" s="13" t="s">
        <v>467</v>
      </c>
      <c r="M4855" s="13" t="s">
        <v>50</v>
      </c>
      <c r="N4855" s="13" t="s">
        <v>45344</v>
      </c>
      <c r="O4855" s="13" t="s">
        <v>45345</v>
      </c>
      <c r="P4855" s="11">
        <v>103322</v>
      </c>
      <c r="Q4855" s="13" t="s">
        <v>383</v>
      </c>
      <c r="R4855" s="30" t="s">
        <v>50</v>
      </c>
      <c r="S4855" s="30" t="s">
        <v>50</v>
      </c>
      <c r="T4855" s="13" t="s">
        <v>50</v>
      </c>
      <c r="U4855" s="13" t="s">
        <v>45346</v>
      </c>
      <c r="V4855" s="13">
        <v>2000000</v>
      </c>
      <c r="W4855" s="13" t="s">
        <v>60</v>
      </c>
      <c r="X4855" s="13">
        <v>2000000</v>
      </c>
      <c r="Y4855" s="13" t="s">
        <v>467</v>
      </c>
      <c r="Z4855" s="13">
        <v>1</v>
      </c>
      <c r="AA4855" s="13">
        <v>2000000</v>
      </c>
      <c r="AB4855" s="13" t="s">
        <v>60</v>
      </c>
      <c r="AC4855" s="13">
        <v>2000000</v>
      </c>
      <c r="AD4855" s="13" t="s">
        <v>467</v>
      </c>
      <c r="AE4855" s="13">
        <v>2000000</v>
      </c>
      <c r="AF4855" s="13" t="s">
        <v>60</v>
      </c>
      <c r="AG4855" s="13">
        <v>2000000</v>
      </c>
      <c r="AH4855" s="13">
        <v>2000000</v>
      </c>
      <c r="AI4855" s="13" t="s">
        <v>60</v>
      </c>
      <c r="AJ4855" s="13">
        <v>2000000</v>
      </c>
      <c r="AK4855" s="13" t="s">
        <v>50</v>
      </c>
      <c r="AL4855" s="13" t="s">
        <v>50</v>
      </c>
      <c r="AM4855" s="13" t="s">
        <v>50</v>
      </c>
      <c r="AN4855" s="13" t="s">
        <v>50</v>
      </c>
      <c r="AO4855" s="13" t="s">
        <v>50</v>
      </c>
      <c r="AP4855" s="13" t="s">
        <v>50</v>
      </c>
      <c r="AQ4855" s="13" t="s">
        <v>50</v>
      </c>
      <c r="AR4855" s="13" t="s">
        <v>1186</v>
      </c>
    </row>
    <row r="4856" spans="1:44" ht="15" thickBot="1">
      <c r="A4856" s="4" t="s">
        <v>45347</v>
      </c>
      <c r="B4856" s="7" t="s">
        <v>50</v>
      </c>
      <c r="C4856" s="6">
        <v>30317</v>
      </c>
      <c r="D4856" s="7" t="s">
        <v>45</v>
      </c>
      <c r="E4856" s="7" t="s">
        <v>46</v>
      </c>
      <c r="F4856" s="7" t="s">
        <v>70</v>
      </c>
      <c r="G4856" s="7" t="s">
        <v>114</v>
      </c>
      <c r="H4856" s="7" t="s">
        <v>1668</v>
      </c>
      <c r="I4856" s="7" t="s">
        <v>50</v>
      </c>
      <c r="J4856" s="6">
        <v>45481</v>
      </c>
      <c r="K4856" s="7" t="s">
        <v>191</v>
      </c>
      <c r="L4856" s="7" t="s">
        <v>290</v>
      </c>
      <c r="M4856" s="7" t="s">
        <v>45348</v>
      </c>
      <c r="N4856" s="7" t="s">
        <v>4739</v>
      </c>
      <c r="O4856" s="7" t="s">
        <v>45349</v>
      </c>
      <c r="P4856" s="5">
        <v>103418</v>
      </c>
      <c r="Q4856" s="7" t="s">
        <v>383</v>
      </c>
      <c r="R4856" s="34" t="s">
        <v>45350</v>
      </c>
      <c r="S4856" s="34" t="s">
        <v>45351</v>
      </c>
      <c r="T4856" s="7" t="s">
        <v>45352</v>
      </c>
      <c r="U4856" s="7" t="s">
        <v>45353</v>
      </c>
      <c r="V4856" s="7" t="s">
        <v>50</v>
      </c>
      <c r="W4856" s="7" t="s">
        <v>50</v>
      </c>
      <c r="X4856" s="7" t="s">
        <v>50</v>
      </c>
      <c r="Y4856" s="7" t="s">
        <v>290</v>
      </c>
      <c r="Z4856" s="7">
        <v>1</v>
      </c>
      <c r="AA4856" s="7" t="s">
        <v>50</v>
      </c>
      <c r="AB4856" s="7" t="s">
        <v>50</v>
      </c>
      <c r="AC4856" s="7" t="s">
        <v>50</v>
      </c>
      <c r="AD4856" s="7" t="s">
        <v>290</v>
      </c>
      <c r="AE4856" s="7" t="s">
        <v>50</v>
      </c>
      <c r="AF4856" s="7" t="s">
        <v>50</v>
      </c>
      <c r="AG4856" s="7" t="s">
        <v>50</v>
      </c>
      <c r="AH4856" s="7" t="s">
        <v>50</v>
      </c>
      <c r="AI4856" s="7" t="s">
        <v>50</v>
      </c>
      <c r="AJ4856" s="7" t="s">
        <v>50</v>
      </c>
      <c r="AK4856" s="7" t="s">
        <v>45354</v>
      </c>
      <c r="AL4856" s="7" t="s">
        <v>50</v>
      </c>
      <c r="AM4856" s="7" t="s">
        <v>45355</v>
      </c>
      <c r="AN4856" s="7" t="s">
        <v>66</v>
      </c>
      <c r="AO4856" s="7" t="s">
        <v>45356</v>
      </c>
      <c r="AP4856" s="22" t="s">
        <v>45357</v>
      </c>
      <c r="AQ4856" s="7" t="s">
        <v>50</v>
      </c>
      <c r="AR4856" s="7" t="s">
        <v>50</v>
      </c>
    </row>
    <row r="4857" spans="1:44" ht="15" thickBot="1">
      <c r="A4857" s="10" t="s">
        <v>45358</v>
      </c>
      <c r="B4857" s="13" t="s">
        <v>50</v>
      </c>
      <c r="C4857" s="12">
        <v>40787</v>
      </c>
      <c r="D4857" s="13" t="s">
        <v>45</v>
      </c>
      <c r="E4857" s="13" t="s">
        <v>46</v>
      </c>
      <c r="F4857" s="13" t="s">
        <v>70</v>
      </c>
      <c r="G4857" s="13" t="s">
        <v>87</v>
      </c>
      <c r="H4857" s="13" t="s">
        <v>2619</v>
      </c>
      <c r="I4857" s="13" t="s">
        <v>50</v>
      </c>
      <c r="J4857" s="12">
        <v>45482</v>
      </c>
      <c r="K4857" s="13" t="s">
        <v>50</v>
      </c>
      <c r="L4857" s="13" t="s">
        <v>467</v>
      </c>
      <c r="M4857" s="13" t="s">
        <v>45359</v>
      </c>
      <c r="N4857" s="13" t="s">
        <v>2675</v>
      </c>
      <c r="O4857" s="13" t="s">
        <v>45360</v>
      </c>
      <c r="P4857" s="11">
        <v>103421</v>
      </c>
      <c r="Q4857" s="13" t="s">
        <v>245</v>
      </c>
      <c r="R4857" s="33" t="s">
        <v>45361</v>
      </c>
      <c r="S4857" s="33" t="s">
        <v>45362</v>
      </c>
      <c r="T4857" s="13" t="s">
        <v>45363</v>
      </c>
      <c r="U4857" s="13" t="s">
        <v>50</v>
      </c>
      <c r="V4857" s="13">
        <v>83000000</v>
      </c>
      <c r="W4857" s="13" t="s">
        <v>250</v>
      </c>
      <c r="X4857" s="13">
        <v>994082</v>
      </c>
      <c r="Y4857" s="13" t="s">
        <v>467</v>
      </c>
      <c r="Z4857" s="13">
        <v>2</v>
      </c>
      <c r="AA4857" s="13">
        <v>83000000</v>
      </c>
      <c r="AB4857" s="13" t="s">
        <v>250</v>
      </c>
      <c r="AC4857" s="13">
        <v>994082</v>
      </c>
      <c r="AD4857" s="13" t="s">
        <v>467</v>
      </c>
      <c r="AE4857" s="13">
        <v>3994083</v>
      </c>
      <c r="AF4857" s="13" t="s">
        <v>60</v>
      </c>
      <c r="AG4857" s="13">
        <v>3994083</v>
      </c>
      <c r="AH4857" s="13">
        <v>3994083</v>
      </c>
      <c r="AI4857" s="13" t="s">
        <v>60</v>
      </c>
      <c r="AJ4857" s="13">
        <v>3994083</v>
      </c>
      <c r="AK4857" s="13" t="s">
        <v>45364</v>
      </c>
      <c r="AL4857" s="13" t="s">
        <v>50</v>
      </c>
      <c r="AM4857" s="13" t="s">
        <v>45365</v>
      </c>
      <c r="AN4857" s="13" t="s">
        <v>253</v>
      </c>
      <c r="AO4857" s="13" t="s">
        <v>45366</v>
      </c>
      <c r="AP4857" s="21" t="s">
        <v>45367</v>
      </c>
      <c r="AQ4857" s="13" t="s">
        <v>50</v>
      </c>
      <c r="AR4857" s="13" t="s">
        <v>50</v>
      </c>
    </row>
    <row r="4858" spans="1:44" ht="15" thickBot="1">
      <c r="A4858" s="4" t="s">
        <v>45368</v>
      </c>
      <c r="B4858" s="7" t="s">
        <v>50</v>
      </c>
      <c r="C4858" s="7" t="s">
        <v>11358</v>
      </c>
      <c r="D4858" s="7" t="s">
        <v>45</v>
      </c>
      <c r="E4858" s="7" t="s">
        <v>46</v>
      </c>
      <c r="F4858" s="7" t="s">
        <v>70</v>
      </c>
      <c r="G4858" s="7" t="s">
        <v>176</v>
      </c>
      <c r="H4858" s="7" t="s">
        <v>49</v>
      </c>
      <c r="I4858" s="7" t="s">
        <v>50</v>
      </c>
      <c r="J4858" s="6">
        <v>45474</v>
      </c>
      <c r="K4858" s="7" t="s">
        <v>50</v>
      </c>
      <c r="L4858" s="7" t="s">
        <v>290</v>
      </c>
      <c r="M4858" s="7" t="s">
        <v>45369</v>
      </c>
      <c r="N4858" s="7" t="s">
        <v>2731</v>
      </c>
      <c r="O4858" s="7" t="s">
        <v>45370</v>
      </c>
      <c r="P4858" s="5">
        <v>103666</v>
      </c>
      <c r="Q4858" s="7" t="s">
        <v>1024</v>
      </c>
      <c r="R4858" s="34" t="s">
        <v>45371</v>
      </c>
      <c r="S4858" s="34" t="s">
        <v>45372</v>
      </c>
      <c r="T4858" s="7" t="s">
        <v>50</v>
      </c>
      <c r="U4858" s="7" t="s">
        <v>45373</v>
      </c>
      <c r="V4858" s="7" t="s">
        <v>50</v>
      </c>
      <c r="W4858" s="7" t="s">
        <v>50</v>
      </c>
      <c r="X4858" s="7" t="s">
        <v>50</v>
      </c>
      <c r="Y4858" s="7" t="s">
        <v>290</v>
      </c>
      <c r="Z4858" s="7">
        <v>1</v>
      </c>
      <c r="AA4858" s="7" t="s">
        <v>50</v>
      </c>
      <c r="AB4858" s="7" t="s">
        <v>50</v>
      </c>
      <c r="AC4858" s="7" t="s">
        <v>50</v>
      </c>
      <c r="AD4858" s="7" t="s">
        <v>290</v>
      </c>
      <c r="AE4858" s="7" t="s">
        <v>50</v>
      </c>
      <c r="AF4858" s="7" t="s">
        <v>50</v>
      </c>
      <c r="AG4858" s="7" t="s">
        <v>50</v>
      </c>
      <c r="AH4858" s="7" t="s">
        <v>50</v>
      </c>
      <c r="AI4858" s="7" t="s">
        <v>50</v>
      </c>
      <c r="AJ4858" s="7" t="s">
        <v>50</v>
      </c>
      <c r="AK4858" s="7" t="s">
        <v>45374</v>
      </c>
      <c r="AL4858" s="7" t="s">
        <v>50</v>
      </c>
      <c r="AM4858" s="7" t="s">
        <v>45375</v>
      </c>
      <c r="AN4858" s="7" t="s">
        <v>66</v>
      </c>
      <c r="AO4858" s="7" t="s">
        <v>45376</v>
      </c>
      <c r="AP4858" s="22" t="s">
        <v>45377</v>
      </c>
      <c r="AQ4858" s="7" t="s">
        <v>50</v>
      </c>
      <c r="AR4858" s="7" t="s">
        <v>50</v>
      </c>
    </row>
    <row r="4859" spans="1:44" ht="15" thickBot="1">
      <c r="A4859" s="10" t="s">
        <v>45378</v>
      </c>
      <c r="B4859" s="13" t="s">
        <v>50</v>
      </c>
      <c r="C4859" s="12">
        <v>44927</v>
      </c>
      <c r="D4859" s="13" t="s">
        <v>45</v>
      </c>
      <c r="E4859" s="13" t="s">
        <v>46</v>
      </c>
      <c r="F4859" s="13" t="s">
        <v>70</v>
      </c>
      <c r="G4859" s="26" t="s">
        <v>54946</v>
      </c>
      <c r="H4859" s="13" t="s">
        <v>50</v>
      </c>
      <c r="I4859" s="13" t="s">
        <v>50</v>
      </c>
      <c r="J4859" s="12">
        <v>45478</v>
      </c>
      <c r="K4859" s="13" t="s">
        <v>50</v>
      </c>
      <c r="L4859" s="13" t="s">
        <v>467</v>
      </c>
      <c r="M4859" s="13" t="s">
        <v>45379</v>
      </c>
      <c r="N4859" s="13" t="s">
        <v>50</v>
      </c>
      <c r="O4859" s="13" t="s">
        <v>45380</v>
      </c>
      <c r="P4859" s="11">
        <v>103804</v>
      </c>
      <c r="Q4859" s="13" t="s">
        <v>50</v>
      </c>
      <c r="R4859" s="33" t="s">
        <v>45381</v>
      </c>
      <c r="S4859" s="33" t="s">
        <v>45382</v>
      </c>
      <c r="T4859" s="13" t="s">
        <v>50</v>
      </c>
      <c r="U4859" s="13" t="s">
        <v>50</v>
      </c>
      <c r="V4859" s="13">
        <v>1600000</v>
      </c>
      <c r="W4859" s="13" t="s">
        <v>60</v>
      </c>
      <c r="X4859" s="13">
        <v>1600000</v>
      </c>
      <c r="Y4859" s="13" t="s">
        <v>467</v>
      </c>
      <c r="Z4859" s="13">
        <v>1</v>
      </c>
      <c r="AA4859" s="13">
        <v>1600000</v>
      </c>
      <c r="AB4859" s="13" t="s">
        <v>60</v>
      </c>
      <c r="AC4859" s="13">
        <v>1600000</v>
      </c>
      <c r="AD4859" s="13" t="s">
        <v>467</v>
      </c>
      <c r="AE4859" s="13">
        <v>1600000</v>
      </c>
      <c r="AF4859" s="13" t="s">
        <v>60</v>
      </c>
      <c r="AG4859" s="13">
        <v>1600000</v>
      </c>
      <c r="AH4859" s="13">
        <v>1600000</v>
      </c>
      <c r="AI4859" s="13" t="s">
        <v>60</v>
      </c>
      <c r="AJ4859" s="13">
        <v>1600000</v>
      </c>
      <c r="AK4859" s="13" t="s">
        <v>50</v>
      </c>
      <c r="AL4859" s="13" t="s">
        <v>50</v>
      </c>
      <c r="AM4859" s="13" t="s">
        <v>45383</v>
      </c>
      <c r="AN4859" s="13" t="s">
        <v>25377</v>
      </c>
      <c r="AO4859" s="13" t="s">
        <v>45384</v>
      </c>
      <c r="AP4859" s="21" t="s">
        <v>45385</v>
      </c>
      <c r="AQ4859" s="13" t="s">
        <v>50</v>
      </c>
      <c r="AR4859" s="13" t="s">
        <v>50</v>
      </c>
    </row>
    <row r="4860" spans="1:44" ht="15" thickBot="1">
      <c r="A4860" s="4" t="s">
        <v>45386</v>
      </c>
      <c r="B4860" s="7">
        <v>748</v>
      </c>
      <c r="C4860" s="6">
        <v>43466</v>
      </c>
      <c r="D4860" s="7" t="s">
        <v>45</v>
      </c>
      <c r="E4860" s="7" t="s">
        <v>46</v>
      </c>
      <c r="F4860" s="7" t="s">
        <v>70</v>
      </c>
      <c r="G4860" s="27" t="s">
        <v>54945</v>
      </c>
      <c r="H4860" s="7" t="s">
        <v>240</v>
      </c>
      <c r="I4860" s="7" t="s">
        <v>50</v>
      </c>
      <c r="J4860" s="6">
        <v>45481</v>
      </c>
      <c r="K4860" s="7" t="s">
        <v>116</v>
      </c>
      <c r="L4860" s="7" t="s">
        <v>52</v>
      </c>
      <c r="M4860" s="7" t="s">
        <v>1092</v>
      </c>
      <c r="N4860" s="7" t="s">
        <v>16385</v>
      </c>
      <c r="O4860" s="7" t="s">
        <v>45387</v>
      </c>
      <c r="P4860" s="5">
        <v>103878</v>
      </c>
      <c r="Q4860" s="7" t="s">
        <v>707</v>
      </c>
      <c r="R4860" s="34" t="s">
        <v>45388</v>
      </c>
      <c r="S4860" s="34" t="s">
        <v>45389</v>
      </c>
      <c r="T4860" s="7" t="s">
        <v>50</v>
      </c>
      <c r="U4860" s="7" t="s">
        <v>50</v>
      </c>
      <c r="V4860" s="7">
        <v>500000</v>
      </c>
      <c r="W4860" s="7" t="s">
        <v>1085</v>
      </c>
      <c r="X4860" s="7">
        <v>366714</v>
      </c>
      <c r="Y4860" s="7" t="s">
        <v>467</v>
      </c>
      <c r="Z4860" s="7">
        <v>2</v>
      </c>
      <c r="AA4860" s="7">
        <v>1000000</v>
      </c>
      <c r="AB4860" s="7" t="s">
        <v>60</v>
      </c>
      <c r="AC4860" s="7">
        <v>1000000</v>
      </c>
      <c r="AD4860" s="7" t="s">
        <v>467</v>
      </c>
      <c r="AE4860" s="7">
        <v>1000000</v>
      </c>
      <c r="AF4860" s="7" t="s">
        <v>60</v>
      </c>
      <c r="AG4860" s="7">
        <v>1000000</v>
      </c>
      <c r="AH4860" s="7">
        <v>1366715</v>
      </c>
      <c r="AI4860" s="7" t="s">
        <v>60</v>
      </c>
      <c r="AJ4860" s="7">
        <v>1366715</v>
      </c>
      <c r="AK4860" s="7" t="s">
        <v>45390</v>
      </c>
      <c r="AL4860" s="7" t="s">
        <v>50</v>
      </c>
      <c r="AM4860" s="7" t="s">
        <v>45391</v>
      </c>
      <c r="AN4860" s="7" t="s">
        <v>66</v>
      </c>
      <c r="AO4860" s="7" t="s">
        <v>45392</v>
      </c>
      <c r="AP4860" s="8" t="s">
        <v>45393</v>
      </c>
      <c r="AQ4860" s="7" t="s">
        <v>50</v>
      </c>
      <c r="AR4860" s="7" t="s">
        <v>50</v>
      </c>
    </row>
    <row r="4861" spans="1:44" ht="15" thickBot="1">
      <c r="A4861" s="10" t="s">
        <v>45394</v>
      </c>
      <c r="B4861" s="13" t="s">
        <v>50</v>
      </c>
      <c r="C4861" s="12">
        <v>44927</v>
      </c>
      <c r="D4861" s="13" t="s">
        <v>45</v>
      </c>
      <c r="E4861" s="13" t="s">
        <v>46</v>
      </c>
      <c r="F4861" s="13" t="s">
        <v>70</v>
      </c>
      <c r="G4861" s="13" t="s">
        <v>50</v>
      </c>
      <c r="H4861" s="13" t="s">
        <v>50</v>
      </c>
      <c r="I4861" s="13" t="s">
        <v>50</v>
      </c>
      <c r="J4861" s="12">
        <v>45474</v>
      </c>
      <c r="K4861" s="13" t="s">
        <v>50</v>
      </c>
      <c r="L4861" s="13" t="s">
        <v>467</v>
      </c>
      <c r="M4861" s="13" t="s">
        <v>50</v>
      </c>
      <c r="N4861" s="13" t="s">
        <v>2719</v>
      </c>
      <c r="O4861" s="13" t="s">
        <v>45395</v>
      </c>
      <c r="P4861" s="11">
        <v>103979</v>
      </c>
      <c r="Q4861" s="13" t="s">
        <v>2721</v>
      </c>
      <c r="R4861" s="30" t="s">
        <v>50</v>
      </c>
      <c r="S4861" s="30" t="s">
        <v>50</v>
      </c>
      <c r="T4861" s="13" t="s">
        <v>50</v>
      </c>
      <c r="U4861" s="13" t="s">
        <v>45396</v>
      </c>
      <c r="V4861" s="13">
        <v>357500</v>
      </c>
      <c r="W4861" s="13" t="s">
        <v>60</v>
      </c>
      <c r="X4861" s="13">
        <v>357500</v>
      </c>
      <c r="Y4861" s="13" t="s">
        <v>467</v>
      </c>
      <c r="Z4861" s="13">
        <v>1</v>
      </c>
      <c r="AA4861" s="13">
        <v>357500</v>
      </c>
      <c r="AB4861" s="13" t="s">
        <v>60</v>
      </c>
      <c r="AC4861" s="13">
        <v>357500</v>
      </c>
      <c r="AD4861" s="13" t="s">
        <v>467</v>
      </c>
      <c r="AE4861" s="13">
        <v>357500</v>
      </c>
      <c r="AF4861" s="13" t="s">
        <v>60</v>
      </c>
      <c r="AG4861" s="13">
        <v>357500</v>
      </c>
      <c r="AH4861" s="13">
        <v>357500</v>
      </c>
      <c r="AI4861" s="13" t="s">
        <v>60</v>
      </c>
      <c r="AJ4861" s="13">
        <v>357500</v>
      </c>
      <c r="AK4861" s="13" t="s">
        <v>50</v>
      </c>
      <c r="AL4861" s="13" t="s">
        <v>50</v>
      </c>
      <c r="AM4861" s="13" t="s">
        <v>50</v>
      </c>
      <c r="AN4861" s="13" t="s">
        <v>50</v>
      </c>
      <c r="AO4861" s="13" t="s">
        <v>50</v>
      </c>
      <c r="AP4861" s="13" t="s">
        <v>50</v>
      </c>
      <c r="AQ4861" s="13" t="s">
        <v>50</v>
      </c>
      <c r="AR4861" s="13" t="s">
        <v>1186</v>
      </c>
    </row>
    <row r="4862" spans="1:44" ht="15" thickBot="1">
      <c r="A4862" s="4" t="s">
        <v>45397</v>
      </c>
      <c r="B4862" s="7" t="s">
        <v>50</v>
      </c>
      <c r="C4862" s="6">
        <v>30682</v>
      </c>
      <c r="D4862" s="7" t="s">
        <v>45</v>
      </c>
      <c r="E4862" s="7" t="s">
        <v>50</v>
      </c>
      <c r="F4862" s="7" t="s">
        <v>47</v>
      </c>
      <c r="G4862" s="26" t="s">
        <v>54946</v>
      </c>
      <c r="H4862" s="7" t="s">
        <v>50</v>
      </c>
      <c r="I4862" s="7" t="s">
        <v>50</v>
      </c>
      <c r="J4862" s="6">
        <v>45478</v>
      </c>
      <c r="K4862" s="7" t="s">
        <v>50</v>
      </c>
      <c r="L4862" s="7" t="s">
        <v>162</v>
      </c>
      <c r="M4862" s="7" t="s">
        <v>13523</v>
      </c>
      <c r="N4862" s="7" t="s">
        <v>8253</v>
      </c>
      <c r="O4862" s="7" t="s">
        <v>45398</v>
      </c>
      <c r="P4862" s="5">
        <v>104142</v>
      </c>
      <c r="Q4862" s="7" t="s">
        <v>50</v>
      </c>
      <c r="R4862" s="34" t="s">
        <v>45399</v>
      </c>
      <c r="S4862" s="31" t="s">
        <v>50</v>
      </c>
      <c r="T4862" s="7" t="s">
        <v>45400</v>
      </c>
      <c r="U4862" s="7" t="s">
        <v>45401</v>
      </c>
      <c r="V4862" s="7">
        <v>100000</v>
      </c>
      <c r="W4862" s="7" t="s">
        <v>60</v>
      </c>
      <c r="X4862" s="7">
        <v>100000</v>
      </c>
      <c r="Y4862" s="7" t="s">
        <v>61</v>
      </c>
      <c r="Z4862" s="7">
        <v>1</v>
      </c>
      <c r="AA4862" s="7" t="s">
        <v>50</v>
      </c>
      <c r="AB4862" s="7" t="s">
        <v>50</v>
      </c>
      <c r="AC4862" s="7" t="s">
        <v>50</v>
      </c>
      <c r="AD4862" s="7" t="s">
        <v>50</v>
      </c>
      <c r="AE4862" s="7" t="s">
        <v>50</v>
      </c>
      <c r="AF4862" s="7" t="s">
        <v>50</v>
      </c>
      <c r="AG4862" s="7" t="s">
        <v>50</v>
      </c>
      <c r="AH4862" s="7">
        <v>100000</v>
      </c>
      <c r="AI4862" s="7" t="s">
        <v>60</v>
      </c>
      <c r="AJ4862" s="7">
        <v>100000</v>
      </c>
      <c r="AK4862" s="7" t="s">
        <v>45402</v>
      </c>
      <c r="AL4862" s="7" t="s">
        <v>50</v>
      </c>
      <c r="AM4862" s="7" t="s">
        <v>45403</v>
      </c>
      <c r="AN4862" s="7" t="s">
        <v>5485</v>
      </c>
      <c r="AO4862" s="7" t="s">
        <v>45404</v>
      </c>
      <c r="AP4862" s="7" t="s">
        <v>50</v>
      </c>
      <c r="AQ4862" s="22" t="s">
        <v>45405</v>
      </c>
      <c r="AR4862" s="7" t="s">
        <v>50</v>
      </c>
    </row>
    <row r="4863" spans="1:44" ht="15" thickBot="1">
      <c r="A4863" s="10" t="s">
        <v>45406</v>
      </c>
      <c r="B4863" s="13" t="s">
        <v>50</v>
      </c>
      <c r="C4863" s="12">
        <v>45406</v>
      </c>
      <c r="D4863" s="13" t="s">
        <v>45</v>
      </c>
      <c r="E4863" s="13" t="s">
        <v>46</v>
      </c>
      <c r="F4863" s="13" t="s">
        <v>70</v>
      </c>
      <c r="G4863" s="27" t="s">
        <v>54945</v>
      </c>
      <c r="H4863" s="13" t="s">
        <v>50</v>
      </c>
      <c r="I4863" s="13" t="s">
        <v>50</v>
      </c>
      <c r="J4863" s="12">
        <v>45474</v>
      </c>
      <c r="K4863" s="13" t="s">
        <v>50</v>
      </c>
      <c r="L4863" s="13" t="s">
        <v>467</v>
      </c>
      <c r="M4863" s="13" t="s">
        <v>45407</v>
      </c>
      <c r="N4863" s="13" t="s">
        <v>1381</v>
      </c>
      <c r="O4863" s="13" t="s">
        <v>45408</v>
      </c>
      <c r="P4863" s="11">
        <v>105402</v>
      </c>
      <c r="Q4863" s="13" t="s">
        <v>1024</v>
      </c>
      <c r="R4863" s="33" t="s">
        <v>45409</v>
      </c>
      <c r="S4863" s="33" t="s">
        <v>45410</v>
      </c>
      <c r="T4863" s="13" t="s">
        <v>45411</v>
      </c>
      <c r="U4863" s="13">
        <v>15132202779</v>
      </c>
      <c r="V4863" s="13" t="s">
        <v>50</v>
      </c>
      <c r="W4863" s="13" t="s">
        <v>50</v>
      </c>
      <c r="X4863" s="13" t="s">
        <v>50</v>
      </c>
      <c r="Y4863" s="13" t="s">
        <v>467</v>
      </c>
      <c r="Z4863" s="13">
        <v>1</v>
      </c>
      <c r="AA4863" s="13" t="s">
        <v>50</v>
      </c>
      <c r="AB4863" s="13" t="s">
        <v>50</v>
      </c>
      <c r="AC4863" s="13" t="s">
        <v>50</v>
      </c>
      <c r="AD4863" s="13" t="s">
        <v>467</v>
      </c>
      <c r="AE4863" s="13" t="s">
        <v>50</v>
      </c>
      <c r="AF4863" s="13" t="s">
        <v>50</v>
      </c>
      <c r="AG4863" s="13" t="s">
        <v>50</v>
      </c>
      <c r="AH4863" s="13" t="s">
        <v>50</v>
      </c>
      <c r="AI4863" s="13" t="s">
        <v>50</v>
      </c>
      <c r="AJ4863" s="13" t="s">
        <v>50</v>
      </c>
      <c r="AK4863" s="13" t="s">
        <v>50</v>
      </c>
      <c r="AL4863" s="13" t="s">
        <v>50</v>
      </c>
      <c r="AM4863" s="13" t="s">
        <v>45412</v>
      </c>
      <c r="AN4863" s="13" t="s">
        <v>66</v>
      </c>
      <c r="AO4863" s="13" t="s">
        <v>45413</v>
      </c>
      <c r="AP4863" s="21" t="s">
        <v>45414</v>
      </c>
      <c r="AQ4863" s="13" t="s">
        <v>50</v>
      </c>
      <c r="AR4863" s="13" t="s">
        <v>50</v>
      </c>
    </row>
    <row r="4864" spans="1:44" ht="15" thickBot="1">
      <c r="A4864" s="4" t="s">
        <v>45415</v>
      </c>
      <c r="B4864" s="7" t="s">
        <v>50</v>
      </c>
      <c r="C4864" s="6">
        <v>43621</v>
      </c>
      <c r="D4864" s="7" t="s">
        <v>45</v>
      </c>
      <c r="E4864" s="7" t="s">
        <v>46</v>
      </c>
      <c r="F4864" s="7" t="s">
        <v>70</v>
      </c>
      <c r="G4864" s="27" t="s">
        <v>54945</v>
      </c>
      <c r="H4864" s="7" t="s">
        <v>4791</v>
      </c>
      <c r="I4864" s="7" t="s">
        <v>50</v>
      </c>
      <c r="J4864" s="6">
        <v>45482</v>
      </c>
      <c r="K4864" s="7" t="s">
        <v>116</v>
      </c>
      <c r="L4864" s="7" t="s">
        <v>467</v>
      </c>
      <c r="M4864" s="7" t="s">
        <v>45416</v>
      </c>
      <c r="N4864" s="7" t="s">
        <v>10614</v>
      </c>
      <c r="O4864" s="7" t="s">
        <v>45417</v>
      </c>
      <c r="P4864" s="5">
        <v>105467</v>
      </c>
      <c r="Q4864" s="7" t="s">
        <v>683</v>
      </c>
      <c r="R4864" s="34" t="s">
        <v>45418</v>
      </c>
      <c r="S4864" s="34" t="s">
        <v>45419</v>
      </c>
      <c r="T4864" s="7" t="s">
        <v>45420</v>
      </c>
      <c r="U4864" s="7" t="s">
        <v>45421</v>
      </c>
      <c r="V4864" s="7">
        <v>1085752</v>
      </c>
      <c r="W4864" s="7" t="s">
        <v>60</v>
      </c>
      <c r="X4864" s="7">
        <v>1085752</v>
      </c>
      <c r="Y4864" s="7" t="s">
        <v>467</v>
      </c>
      <c r="Z4864" s="7">
        <v>4</v>
      </c>
      <c r="AA4864" s="7">
        <v>1085752</v>
      </c>
      <c r="AB4864" s="7" t="s">
        <v>60</v>
      </c>
      <c r="AC4864" s="7">
        <v>1085752</v>
      </c>
      <c r="AD4864" s="7" t="s">
        <v>467</v>
      </c>
      <c r="AE4864" s="7">
        <v>1735752</v>
      </c>
      <c r="AF4864" s="7" t="s">
        <v>60</v>
      </c>
      <c r="AG4864" s="7">
        <v>1735752</v>
      </c>
      <c r="AH4864" s="7">
        <v>2123252</v>
      </c>
      <c r="AI4864" s="7" t="s">
        <v>60</v>
      </c>
      <c r="AJ4864" s="7">
        <v>2123252</v>
      </c>
      <c r="AK4864" s="7" t="s">
        <v>45422</v>
      </c>
      <c r="AL4864" s="7" t="s">
        <v>50</v>
      </c>
      <c r="AM4864" s="7" t="s">
        <v>45423</v>
      </c>
      <c r="AN4864" s="7" t="s">
        <v>66</v>
      </c>
      <c r="AO4864" s="7" t="s">
        <v>45420</v>
      </c>
      <c r="AP4864" s="8" t="s">
        <v>45424</v>
      </c>
      <c r="AQ4864" s="7" t="s">
        <v>50</v>
      </c>
      <c r="AR4864" s="7" t="s">
        <v>50</v>
      </c>
    </row>
    <row r="4865" spans="1:44" ht="15" thickBot="1">
      <c r="A4865" s="10" t="s">
        <v>45425</v>
      </c>
      <c r="B4865" s="13" t="s">
        <v>50</v>
      </c>
      <c r="C4865" s="12">
        <v>45292</v>
      </c>
      <c r="D4865" s="13" t="s">
        <v>45</v>
      </c>
      <c r="E4865" s="13" t="s">
        <v>46</v>
      </c>
      <c r="F4865" s="13" t="s">
        <v>70</v>
      </c>
      <c r="G4865" s="27" t="s">
        <v>54945</v>
      </c>
      <c r="H4865" s="13" t="s">
        <v>50</v>
      </c>
      <c r="I4865" s="13" t="s">
        <v>50</v>
      </c>
      <c r="J4865" s="12">
        <v>45475</v>
      </c>
      <c r="K4865" s="13" t="s">
        <v>50</v>
      </c>
      <c r="L4865" s="13" t="s">
        <v>4836</v>
      </c>
      <c r="M4865" s="13" t="s">
        <v>17435</v>
      </c>
      <c r="N4865" s="13" t="s">
        <v>29147</v>
      </c>
      <c r="O4865" s="13" t="s">
        <v>45426</v>
      </c>
      <c r="P4865" s="11">
        <v>105672</v>
      </c>
      <c r="Q4865" s="13" t="s">
        <v>397</v>
      </c>
      <c r="R4865" s="29" t="s">
        <v>45427</v>
      </c>
      <c r="S4865" s="33" t="s">
        <v>45428</v>
      </c>
      <c r="T4865" s="13" t="s">
        <v>45429</v>
      </c>
      <c r="U4865" s="13" t="s">
        <v>50</v>
      </c>
      <c r="V4865" s="13">
        <v>50000</v>
      </c>
      <c r="W4865" s="13" t="s">
        <v>60</v>
      </c>
      <c r="X4865" s="13">
        <v>50000</v>
      </c>
      <c r="Y4865" s="13" t="s">
        <v>467</v>
      </c>
      <c r="Z4865" s="13">
        <v>1</v>
      </c>
      <c r="AA4865" s="13">
        <v>50000</v>
      </c>
      <c r="AB4865" s="13" t="s">
        <v>60</v>
      </c>
      <c r="AC4865" s="13">
        <v>50000</v>
      </c>
      <c r="AD4865" s="13" t="s">
        <v>4836</v>
      </c>
      <c r="AE4865" s="13">
        <v>50000</v>
      </c>
      <c r="AF4865" s="13" t="s">
        <v>60</v>
      </c>
      <c r="AG4865" s="13">
        <v>50000</v>
      </c>
      <c r="AH4865" s="13">
        <v>50000</v>
      </c>
      <c r="AI4865" s="13" t="s">
        <v>60</v>
      </c>
      <c r="AJ4865" s="13">
        <v>50000</v>
      </c>
      <c r="AK4865" s="13" t="s">
        <v>45430</v>
      </c>
      <c r="AL4865" s="13" t="s">
        <v>50</v>
      </c>
      <c r="AM4865" s="13" t="s">
        <v>45431</v>
      </c>
      <c r="AN4865" s="13" t="s">
        <v>25377</v>
      </c>
      <c r="AO4865" s="13" t="s">
        <v>45432</v>
      </c>
      <c r="AP4865" s="21" t="s">
        <v>45433</v>
      </c>
      <c r="AQ4865" s="13" t="s">
        <v>50</v>
      </c>
      <c r="AR4865" s="13" t="s">
        <v>50</v>
      </c>
    </row>
    <row r="4866" spans="1:44" ht="15" thickBot="1">
      <c r="A4866" s="4" t="s">
        <v>45434</v>
      </c>
      <c r="B4866" s="7" t="s">
        <v>50</v>
      </c>
      <c r="C4866" s="7" t="s">
        <v>50</v>
      </c>
      <c r="D4866" s="7" t="s">
        <v>45</v>
      </c>
      <c r="E4866" s="7" t="s">
        <v>50</v>
      </c>
      <c r="F4866" s="7" t="s">
        <v>70</v>
      </c>
      <c r="G4866" s="27" t="s">
        <v>54945</v>
      </c>
      <c r="H4866" s="7" t="s">
        <v>50</v>
      </c>
      <c r="I4866" s="7" t="s">
        <v>50</v>
      </c>
      <c r="J4866" s="6">
        <v>45475</v>
      </c>
      <c r="K4866" s="7" t="s">
        <v>50</v>
      </c>
      <c r="L4866" s="7" t="s">
        <v>52</v>
      </c>
      <c r="M4866" s="7" t="s">
        <v>50</v>
      </c>
      <c r="N4866" s="7" t="s">
        <v>27719</v>
      </c>
      <c r="O4866" s="7" t="s">
        <v>45435</v>
      </c>
      <c r="P4866" s="5">
        <v>105873</v>
      </c>
      <c r="Q4866" s="7" t="s">
        <v>1116</v>
      </c>
      <c r="R4866" s="34" t="s">
        <v>45436</v>
      </c>
      <c r="S4866" s="31" t="s">
        <v>50</v>
      </c>
      <c r="T4866" s="7" t="s">
        <v>50</v>
      </c>
      <c r="U4866" s="7" t="s">
        <v>45437</v>
      </c>
      <c r="V4866" s="7">
        <v>1499999</v>
      </c>
      <c r="W4866" s="7" t="s">
        <v>60</v>
      </c>
      <c r="X4866" s="7">
        <v>1499999</v>
      </c>
      <c r="Y4866" s="7" t="s">
        <v>50</v>
      </c>
      <c r="Z4866" s="7">
        <v>1</v>
      </c>
      <c r="AA4866" s="7" t="s">
        <v>50</v>
      </c>
      <c r="AB4866" s="7" t="s">
        <v>50</v>
      </c>
      <c r="AC4866" s="7" t="s">
        <v>50</v>
      </c>
      <c r="AD4866" s="7" t="s">
        <v>50</v>
      </c>
      <c r="AE4866" s="7" t="s">
        <v>50</v>
      </c>
      <c r="AF4866" s="7" t="s">
        <v>50</v>
      </c>
      <c r="AG4866" s="7" t="s">
        <v>50</v>
      </c>
      <c r="AH4866" s="7">
        <v>1499999</v>
      </c>
      <c r="AI4866" s="7" t="s">
        <v>60</v>
      </c>
      <c r="AJ4866" s="7">
        <v>1499999</v>
      </c>
      <c r="AK4866" s="7" t="s">
        <v>6209</v>
      </c>
      <c r="AL4866" s="7" t="s">
        <v>50</v>
      </c>
      <c r="AM4866" s="7" t="s">
        <v>45438</v>
      </c>
      <c r="AN4866" s="7" t="s">
        <v>738</v>
      </c>
      <c r="AO4866" s="7" t="s">
        <v>45439</v>
      </c>
      <c r="AP4866" s="7" t="s">
        <v>50</v>
      </c>
      <c r="AQ4866" s="22" t="s">
        <v>45440</v>
      </c>
      <c r="AR4866" s="7" t="s">
        <v>50</v>
      </c>
    </row>
    <row r="4867" spans="1:44" ht="15" thickBot="1">
      <c r="A4867" s="10" t="s">
        <v>45441</v>
      </c>
      <c r="B4867" s="13" t="s">
        <v>50</v>
      </c>
      <c r="C4867" s="12">
        <v>35431</v>
      </c>
      <c r="D4867" s="13" t="s">
        <v>45</v>
      </c>
      <c r="E4867" s="13" t="s">
        <v>1939</v>
      </c>
      <c r="F4867" s="13" t="s">
        <v>70</v>
      </c>
      <c r="G4867" s="26" t="s">
        <v>54946</v>
      </c>
      <c r="H4867" s="13" t="s">
        <v>45442</v>
      </c>
      <c r="I4867" s="13" t="s">
        <v>50</v>
      </c>
      <c r="J4867" s="12">
        <v>45482</v>
      </c>
      <c r="K4867" s="13" t="s">
        <v>191</v>
      </c>
      <c r="L4867" s="13" t="s">
        <v>52</v>
      </c>
      <c r="M4867" s="13" t="s">
        <v>5917</v>
      </c>
      <c r="N4867" s="13" t="s">
        <v>1941</v>
      </c>
      <c r="O4867" s="13" t="s">
        <v>45443</v>
      </c>
      <c r="P4867" s="11">
        <v>105890</v>
      </c>
      <c r="Q4867" s="13" t="s">
        <v>1943</v>
      </c>
      <c r="R4867" s="33" t="s">
        <v>45444</v>
      </c>
      <c r="S4867" s="33" t="s">
        <v>45445</v>
      </c>
      <c r="T4867" s="13" t="s">
        <v>45446</v>
      </c>
      <c r="U4867" s="13" t="s">
        <v>45447</v>
      </c>
      <c r="V4867" s="13">
        <v>300000</v>
      </c>
      <c r="W4867" s="13" t="s">
        <v>60</v>
      </c>
      <c r="X4867" s="13">
        <v>300000</v>
      </c>
      <c r="Y4867" s="13" t="s">
        <v>50</v>
      </c>
      <c r="Z4867" s="13">
        <v>3</v>
      </c>
      <c r="AA4867" s="13" t="s">
        <v>50</v>
      </c>
      <c r="AB4867" s="13" t="s">
        <v>50</v>
      </c>
      <c r="AC4867" s="13" t="s">
        <v>50</v>
      </c>
      <c r="AD4867" s="13" t="s">
        <v>50</v>
      </c>
      <c r="AE4867" s="13" t="s">
        <v>50</v>
      </c>
      <c r="AF4867" s="13" t="s">
        <v>50</v>
      </c>
      <c r="AG4867" s="13" t="s">
        <v>50</v>
      </c>
      <c r="AH4867" s="13">
        <v>1300000</v>
      </c>
      <c r="AI4867" s="13" t="s">
        <v>60</v>
      </c>
      <c r="AJ4867" s="13">
        <v>1300000</v>
      </c>
      <c r="AK4867" s="13" t="s">
        <v>45448</v>
      </c>
      <c r="AL4867" s="13" t="s">
        <v>50</v>
      </c>
      <c r="AM4867" s="13" t="s">
        <v>45449</v>
      </c>
      <c r="AN4867" s="13" t="s">
        <v>66</v>
      </c>
      <c r="AO4867" s="13" t="s">
        <v>45450</v>
      </c>
      <c r="AP4867" s="14" t="s">
        <v>45451</v>
      </c>
      <c r="AQ4867" s="13" t="s">
        <v>50</v>
      </c>
      <c r="AR4867" s="13" t="s">
        <v>50</v>
      </c>
    </row>
    <row r="4868" spans="1:44" ht="15" thickBot="1">
      <c r="A4868" s="4" t="s">
        <v>45452</v>
      </c>
      <c r="B4868" s="7" t="s">
        <v>50</v>
      </c>
      <c r="C4868" s="6">
        <v>44927</v>
      </c>
      <c r="D4868" s="7" t="s">
        <v>45</v>
      </c>
      <c r="E4868" s="7" t="s">
        <v>46</v>
      </c>
      <c r="F4868" s="7" t="s">
        <v>70</v>
      </c>
      <c r="G4868" s="26" t="s">
        <v>54946</v>
      </c>
      <c r="H4868" s="7" t="s">
        <v>50</v>
      </c>
      <c r="I4868" s="7" t="s">
        <v>50</v>
      </c>
      <c r="J4868" s="6">
        <v>45478</v>
      </c>
      <c r="K4868" s="7" t="s">
        <v>50</v>
      </c>
      <c r="L4868" s="7" t="s">
        <v>467</v>
      </c>
      <c r="M4868" s="7" t="s">
        <v>45453</v>
      </c>
      <c r="N4868" s="7" t="s">
        <v>45454</v>
      </c>
      <c r="O4868" s="7" t="s">
        <v>45455</v>
      </c>
      <c r="P4868" s="5">
        <v>106851</v>
      </c>
      <c r="Q4868" s="7" t="s">
        <v>245</v>
      </c>
      <c r="R4868" s="31" t="s">
        <v>50</v>
      </c>
      <c r="S4868" s="31" t="s">
        <v>50</v>
      </c>
      <c r="T4868" s="7" t="s">
        <v>50</v>
      </c>
      <c r="U4868" s="7" t="s">
        <v>50</v>
      </c>
      <c r="V4868" s="7">
        <v>20000000</v>
      </c>
      <c r="W4868" s="7" t="s">
        <v>2056</v>
      </c>
      <c r="X4868" s="7">
        <v>2752280</v>
      </c>
      <c r="Y4868" s="7" t="s">
        <v>467</v>
      </c>
      <c r="Z4868" s="7">
        <v>1</v>
      </c>
      <c r="AA4868" s="7">
        <v>20000000</v>
      </c>
      <c r="AB4868" s="7" t="s">
        <v>2056</v>
      </c>
      <c r="AC4868" s="7">
        <v>2752280</v>
      </c>
      <c r="AD4868" s="7" t="s">
        <v>467</v>
      </c>
      <c r="AE4868" s="7">
        <v>20000000</v>
      </c>
      <c r="AF4868" s="7" t="s">
        <v>2056</v>
      </c>
      <c r="AG4868" s="7">
        <v>2752281</v>
      </c>
      <c r="AH4868" s="7">
        <v>20000000</v>
      </c>
      <c r="AI4868" s="7" t="s">
        <v>2056</v>
      </c>
      <c r="AJ4868" s="7">
        <v>2752281</v>
      </c>
      <c r="AK4868" s="7" t="s">
        <v>45456</v>
      </c>
      <c r="AL4868" s="7" t="s">
        <v>50</v>
      </c>
      <c r="AM4868" s="7" t="s">
        <v>50</v>
      </c>
      <c r="AN4868" s="7" t="s">
        <v>50</v>
      </c>
      <c r="AO4868" s="7" t="s">
        <v>50</v>
      </c>
      <c r="AP4868" s="7" t="s">
        <v>50</v>
      </c>
      <c r="AQ4868" s="7" t="s">
        <v>50</v>
      </c>
      <c r="AR4868" s="7" t="s">
        <v>1186</v>
      </c>
    </row>
    <row r="4869" spans="1:44" ht="15" thickBot="1">
      <c r="A4869" s="10" t="s">
        <v>45457</v>
      </c>
      <c r="B4869" s="13" t="s">
        <v>50</v>
      </c>
      <c r="C4869" s="13" t="s">
        <v>45458</v>
      </c>
      <c r="D4869" s="13" t="s">
        <v>45</v>
      </c>
      <c r="E4869" s="13" t="s">
        <v>50</v>
      </c>
      <c r="F4869" s="13" t="s">
        <v>70</v>
      </c>
      <c r="G4869" s="26" t="s">
        <v>54946</v>
      </c>
      <c r="H4869" s="13" t="s">
        <v>50</v>
      </c>
      <c r="I4869" s="13" t="s">
        <v>50</v>
      </c>
      <c r="J4869" s="12">
        <v>45474</v>
      </c>
      <c r="K4869" s="13" t="s">
        <v>50</v>
      </c>
      <c r="L4869" s="13" t="s">
        <v>52</v>
      </c>
      <c r="M4869" s="13" t="s">
        <v>45459</v>
      </c>
      <c r="N4869" s="13" t="s">
        <v>628</v>
      </c>
      <c r="O4869" s="13" t="s">
        <v>45460</v>
      </c>
      <c r="P4869" s="11">
        <v>106878</v>
      </c>
      <c r="Q4869" s="13" t="s">
        <v>630</v>
      </c>
      <c r="R4869" s="33" t="s">
        <v>45461</v>
      </c>
      <c r="S4869" s="33" t="s">
        <v>45462</v>
      </c>
      <c r="T4869" s="13" t="s">
        <v>50</v>
      </c>
      <c r="U4869" s="13" t="s">
        <v>50</v>
      </c>
      <c r="V4869" s="13">
        <v>40000</v>
      </c>
      <c r="W4869" s="13" t="s">
        <v>60</v>
      </c>
      <c r="X4869" s="13">
        <v>40000</v>
      </c>
      <c r="Y4869" s="13" t="s">
        <v>50</v>
      </c>
      <c r="Z4869" s="13">
        <v>1</v>
      </c>
      <c r="AA4869" s="13" t="s">
        <v>50</v>
      </c>
      <c r="AB4869" s="13" t="s">
        <v>50</v>
      </c>
      <c r="AC4869" s="13" t="s">
        <v>50</v>
      </c>
      <c r="AD4869" s="13" t="s">
        <v>50</v>
      </c>
      <c r="AE4869" s="13" t="s">
        <v>50</v>
      </c>
      <c r="AF4869" s="13" t="s">
        <v>50</v>
      </c>
      <c r="AG4869" s="13" t="s">
        <v>50</v>
      </c>
      <c r="AH4869" s="13">
        <v>40000</v>
      </c>
      <c r="AI4869" s="13" t="s">
        <v>60</v>
      </c>
      <c r="AJ4869" s="13">
        <v>40000</v>
      </c>
      <c r="AK4869" s="13" t="s">
        <v>45463</v>
      </c>
      <c r="AL4869" s="13" t="s">
        <v>50</v>
      </c>
      <c r="AM4869" s="13" t="s">
        <v>45464</v>
      </c>
      <c r="AN4869" s="13" t="s">
        <v>66</v>
      </c>
      <c r="AO4869" s="13" t="s">
        <v>45465</v>
      </c>
      <c r="AP4869" s="14" t="s">
        <v>45466</v>
      </c>
      <c r="AQ4869" s="13" t="s">
        <v>50</v>
      </c>
      <c r="AR4869" s="13" t="s">
        <v>50</v>
      </c>
    </row>
    <row r="4870" spans="1:44" ht="15" thickBot="1">
      <c r="A4870" s="4" t="s">
        <v>45467</v>
      </c>
      <c r="B4870" s="7" t="s">
        <v>50</v>
      </c>
      <c r="C4870" s="6">
        <v>22647</v>
      </c>
      <c r="D4870" s="7" t="s">
        <v>45</v>
      </c>
      <c r="E4870" s="7" t="s">
        <v>1939</v>
      </c>
      <c r="F4870" s="7" t="s">
        <v>70</v>
      </c>
      <c r="G4870" s="26" t="s">
        <v>54946</v>
      </c>
      <c r="H4870" s="7" t="s">
        <v>240</v>
      </c>
      <c r="I4870" s="7" t="s">
        <v>50</v>
      </c>
      <c r="J4870" s="6">
        <v>45481</v>
      </c>
      <c r="K4870" s="7" t="s">
        <v>50</v>
      </c>
      <c r="L4870" s="7" t="s">
        <v>52</v>
      </c>
      <c r="M4870" s="7" t="s">
        <v>16579</v>
      </c>
      <c r="N4870" s="7" t="s">
        <v>14980</v>
      </c>
      <c r="O4870" s="7" t="s">
        <v>45468</v>
      </c>
      <c r="P4870" s="5">
        <v>107087</v>
      </c>
      <c r="Q4870" s="7" t="s">
        <v>1080</v>
      </c>
      <c r="R4870" s="34" t="s">
        <v>45469</v>
      </c>
      <c r="S4870" s="34" t="s">
        <v>45470</v>
      </c>
      <c r="T4870" s="7" t="s">
        <v>50</v>
      </c>
      <c r="U4870" s="7" t="s">
        <v>50</v>
      </c>
      <c r="V4870" s="7">
        <v>80000</v>
      </c>
      <c r="W4870" s="7" t="s">
        <v>60</v>
      </c>
      <c r="X4870" s="7">
        <v>80000</v>
      </c>
      <c r="Y4870" s="7" t="s">
        <v>50</v>
      </c>
      <c r="Z4870" s="7">
        <v>1</v>
      </c>
      <c r="AA4870" s="7" t="s">
        <v>50</v>
      </c>
      <c r="AB4870" s="7" t="s">
        <v>50</v>
      </c>
      <c r="AC4870" s="7" t="s">
        <v>50</v>
      </c>
      <c r="AD4870" s="7" t="s">
        <v>50</v>
      </c>
      <c r="AE4870" s="7" t="s">
        <v>50</v>
      </c>
      <c r="AF4870" s="7" t="s">
        <v>50</v>
      </c>
      <c r="AG4870" s="7" t="s">
        <v>50</v>
      </c>
      <c r="AH4870" s="7">
        <v>80000</v>
      </c>
      <c r="AI4870" s="7" t="s">
        <v>60</v>
      </c>
      <c r="AJ4870" s="7">
        <v>80000</v>
      </c>
      <c r="AK4870" s="7" t="s">
        <v>27819</v>
      </c>
      <c r="AL4870" s="7" t="s">
        <v>50</v>
      </c>
      <c r="AM4870" s="7" t="s">
        <v>45471</v>
      </c>
      <c r="AN4870" s="7" t="s">
        <v>5485</v>
      </c>
      <c r="AO4870" s="7" t="s">
        <v>45472</v>
      </c>
      <c r="AP4870" s="7" t="s">
        <v>50</v>
      </c>
      <c r="AQ4870" s="22" t="s">
        <v>45473</v>
      </c>
      <c r="AR4870" s="7" t="s">
        <v>50</v>
      </c>
    </row>
    <row r="4871" spans="1:44" ht="15" thickBot="1">
      <c r="A4871" s="10" t="s">
        <v>45474</v>
      </c>
      <c r="B4871" s="13" t="s">
        <v>50</v>
      </c>
      <c r="C4871" s="12">
        <v>21551</v>
      </c>
      <c r="D4871" s="13" t="s">
        <v>45</v>
      </c>
      <c r="E4871" s="13" t="s">
        <v>1939</v>
      </c>
      <c r="F4871" s="13" t="s">
        <v>70</v>
      </c>
      <c r="G4871" s="13" t="s">
        <v>50</v>
      </c>
      <c r="H4871" s="13" t="s">
        <v>50</v>
      </c>
      <c r="I4871" s="13" t="s">
        <v>50</v>
      </c>
      <c r="J4871" s="12">
        <v>45475</v>
      </c>
      <c r="K4871" s="13" t="s">
        <v>50</v>
      </c>
      <c r="L4871" s="13" t="s">
        <v>52</v>
      </c>
      <c r="M4871" s="13" t="s">
        <v>45475</v>
      </c>
      <c r="N4871" s="13" t="s">
        <v>9915</v>
      </c>
      <c r="O4871" s="13" t="s">
        <v>45476</v>
      </c>
      <c r="P4871" s="11">
        <v>107322</v>
      </c>
      <c r="Q4871" s="13" t="s">
        <v>383</v>
      </c>
      <c r="R4871" s="33" t="s">
        <v>45477</v>
      </c>
      <c r="S4871" s="30" t="s">
        <v>50</v>
      </c>
      <c r="T4871" s="13" t="s">
        <v>50</v>
      </c>
      <c r="U4871" s="13" t="s">
        <v>45478</v>
      </c>
      <c r="V4871" s="13">
        <v>100000</v>
      </c>
      <c r="W4871" s="13" t="s">
        <v>60</v>
      </c>
      <c r="X4871" s="13">
        <v>100000</v>
      </c>
      <c r="Y4871" s="13" t="s">
        <v>50</v>
      </c>
      <c r="Z4871" s="13">
        <v>1</v>
      </c>
      <c r="AA4871" s="13" t="s">
        <v>50</v>
      </c>
      <c r="AB4871" s="13" t="s">
        <v>50</v>
      </c>
      <c r="AC4871" s="13" t="s">
        <v>50</v>
      </c>
      <c r="AD4871" s="13" t="s">
        <v>50</v>
      </c>
      <c r="AE4871" s="13" t="s">
        <v>50</v>
      </c>
      <c r="AF4871" s="13" t="s">
        <v>50</v>
      </c>
      <c r="AG4871" s="13" t="s">
        <v>50</v>
      </c>
      <c r="AH4871" s="13">
        <v>100000</v>
      </c>
      <c r="AI4871" s="13" t="s">
        <v>60</v>
      </c>
      <c r="AJ4871" s="13">
        <v>100000</v>
      </c>
      <c r="AK4871" s="13" t="s">
        <v>43827</v>
      </c>
      <c r="AL4871" s="13" t="s">
        <v>50</v>
      </c>
      <c r="AM4871" s="13" t="s">
        <v>45479</v>
      </c>
      <c r="AN4871" s="13" t="s">
        <v>5485</v>
      </c>
      <c r="AO4871" s="13" t="s">
        <v>45480</v>
      </c>
      <c r="AP4871" s="13" t="s">
        <v>50</v>
      </c>
      <c r="AQ4871" s="21" t="s">
        <v>45481</v>
      </c>
      <c r="AR4871" s="13" t="s">
        <v>50</v>
      </c>
    </row>
    <row r="4872" spans="1:44" ht="15" thickBot="1">
      <c r="A4872" s="4" t="s">
        <v>45482</v>
      </c>
      <c r="B4872" s="7" t="s">
        <v>50</v>
      </c>
      <c r="C4872" s="6">
        <v>45292</v>
      </c>
      <c r="D4872" s="7" t="s">
        <v>45</v>
      </c>
      <c r="E4872" s="7" t="s">
        <v>46</v>
      </c>
      <c r="F4872" s="7" t="s">
        <v>70</v>
      </c>
      <c r="G4872" s="7" t="s">
        <v>50</v>
      </c>
      <c r="H4872" s="7" t="s">
        <v>50</v>
      </c>
      <c r="I4872" s="7" t="s">
        <v>50</v>
      </c>
      <c r="J4872" s="6">
        <v>45476</v>
      </c>
      <c r="K4872" s="7" t="s">
        <v>50</v>
      </c>
      <c r="L4872" s="7" t="s">
        <v>467</v>
      </c>
      <c r="M4872" s="7" t="s">
        <v>50</v>
      </c>
      <c r="N4872" s="7" t="s">
        <v>45483</v>
      </c>
      <c r="O4872" s="7" t="s">
        <v>45484</v>
      </c>
      <c r="P4872" s="5">
        <v>107613</v>
      </c>
      <c r="Q4872" s="7" t="s">
        <v>1024</v>
      </c>
      <c r="R4872" s="31" t="s">
        <v>50</v>
      </c>
      <c r="S4872" s="31" t="s">
        <v>50</v>
      </c>
      <c r="T4872" s="7" t="s">
        <v>50</v>
      </c>
      <c r="U4872" s="7" t="s">
        <v>45485</v>
      </c>
      <c r="V4872" s="7">
        <v>210000</v>
      </c>
      <c r="W4872" s="7" t="s">
        <v>60</v>
      </c>
      <c r="X4872" s="7">
        <v>210000</v>
      </c>
      <c r="Y4872" s="7" t="s">
        <v>467</v>
      </c>
      <c r="Z4872" s="7">
        <v>1</v>
      </c>
      <c r="AA4872" s="7">
        <v>210000</v>
      </c>
      <c r="AB4872" s="7" t="s">
        <v>60</v>
      </c>
      <c r="AC4872" s="7">
        <v>210000</v>
      </c>
      <c r="AD4872" s="7" t="s">
        <v>467</v>
      </c>
      <c r="AE4872" s="7">
        <v>210000</v>
      </c>
      <c r="AF4872" s="7" t="s">
        <v>60</v>
      </c>
      <c r="AG4872" s="7">
        <v>210000</v>
      </c>
      <c r="AH4872" s="7">
        <v>210000</v>
      </c>
      <c r="AI4872" s="7" t="s">
        <v>60</v>
      </c>
      <c r="AJ4872" s="7">
        <v>210000</v>
      </c>
      <c r="AK4872" s="7" t="s">
        <v>50</v>
      </c>
      <c r="AL4872" s="7" t="s">
        <v>50</v>
      </c>
      <c r="AM4872" s="7" t="s">
        <v>50</v>
      </c>
      <c r="AN4872" s="7" t="s">
        <v>50</v>
      </c>
      <c r="AO4872" s="7" t="s">
        <v>50</v>
      </c>
      <c r="AP4872" s="7" t="s">
        <v>50</v>
      </c>
      <c r="AQ4872" s="7" t="s">
        <v>50</v>
      </c>
      <c r="AR4872" s="7" t="s">
        <v>1186</v>
      </c>
    </row>
    <row r="4873" spans="1:44" ht="15" thickBot="1">
      <c r="A4873" s="10" t="s">
        <v>45486</v>
      </c>
      <c r="B4873" s="13" t="s">
        <v>50</v>
      </c>
      <c r="C4873" s="13" t="s">
        <v>50</v>
      </c>
      <c r="D4873" s="13" t="s">
        <v>45</v>
      </c>
      <c r="E4873" s="13" t="s">
        <v>50</v>
      </c>
      <c r="F4873" s="13" t="s">
        <v>70</v>
      </c>
      <c r="G4873" s="27" t="s">
        <v>54945</v>
      </c>
      <c r="H4873" s="13" t="s">
        <v>50</v>
      </c>
      <c r="I4873" s="13" t="s">
        <v>50</v>
      </c>
      <c r="J4873" s="12">
        <v>45476</v>
      </c>
      <c r="K4873" s="13" t="s">
        <v>50</v>
      </c>
      <c r="L4873" s="13" t="s">
        <v>52</v>
      </c>
      <c r="M4873" s="13" t="s">
        <v>45487</v>
      </c>
      <c r="N4873" s="13" t="s">
        <v>3775</v>
      </c>
      <c r="O4873" s="13" t="s">
        <v>45488</v>
      </c>
      <c r="P4873" s="11">
        <v>107807</v>
      </c>
      <c r="Q4873" s="13" t="s">
        <v>1334</v>
      </c>
      <c r="R4873" s="29" t="s">
        <v>45489</v>
      </c>
      <c r="S4873" s="33" t="s">
        <v>45490</v>
      </c>
      <c r="T4873" s="13" t="s">
        <v>50</v>
      </c>
      <c r="U4873" s="13" t="s">
        <v>50</v>
      </c>
      <c r="V4873" s="13">
        <v>15000</v>
      </c>
      <c r="W4873" s="13" t="s">
        <v>60</v>
      </c>
      <c r="X4873" s="13">
        <v>15000</v>
      </c>
      <c r="Y4873" s="13" t="s">
        <v>50</v>
      </c>
      <c r="Z4873" s="13">
        <v>1</v>
      </c>
      <c r="AA4873" s="13" t="s">
        <v>50</v>
      </c>
      <c r="AB4873" s="13" t="s">
        <v>50</v>
      </c>
      <c r="AC4873" s="13" t="s">
        <v>50</v>
      </c>
      <c r="AD4873" s="13" t="s">
        <v>50</v>
      </c>
      <c r="AE4873" s="13" t="s">
        <v>50</v>
      </c>
      <c r="AF4873" s="13" t="s">
        <v>50</v>
      </c>
      <c r="AG4873" s="13" t="s">
        <v>50</v>
      </c>
      <c r="AH4873" s="13">
        <v>15000</v>
      </c>
      <c r="AI4873" s="13" t="s">
        <v>60</v>
      </c>
      <c r="AJ4873" s="13">
        <v>15000</v>
      </c>
      <c r="AK4873" s="13" t="s">
        <v>45491</v>
      </c>
      <c r="AL4873" s="13" t="s">
        <v>50</v>
      </c>
      <c r="AM4873" s="13" t="s">
        <v>45492</v>
      </c>
      <c r="AN4873" s="13" t="s">
        <v>993</v>
      </c>
      <c r="AO4873" s="13" t="s">
        <v>50</v>
      </c>
      <c r="AP4873" s="21" t="s">
        <v>45493</v>
      </c>
      <c r="AQ4873" s="13" t="s">
        <v>50</v>
      </c>
      <c r="AR4873" s="13" t="s">
        <v>255</v>
      </c>
    </row>
    <row r="4874" spans="1:44" ht="15" thickBot="1">
      <c r="A4874" s="4" t="s">
        <v>45494</v>
      </c>
      <c r="B4874" s="7" t="s">
        <v>50</v>
      </c>
      <c r="C4874" s="6">
        <v>44197</v>
      </c>
      <c r="D4874" s="7" t="s">
        <v>45</v>
      </c>
      <c r="E4874" s="7" t="s">
        <v>46</v>
      </c>
      <c r="F4874" s="7" t="s">
        <v>70</v>
      </c>
      <c r="G4874" s="7" t="s">
        <v>50</v>
      </c>
      <c r="H4874" s="7" t="s">
        <v>50</v>
      </c>
      <c r="I4874" s="7" t="s">
        <v>50</v>
      </c>
      <c r="J4874" s="6">
        <v>45477</v>
      </c>
      <c r="K4874" s="7" t="s">
        <v>50</v>
      </c>
      <c r="L4874" s="7" t="s">
        <v>467</v>
      </c>
      <c r="M4874" s="7" t="s">
        <v>45495</v>
      </c>
      <c r="N4874" s="7" t="s">
        <v>2941</v>
      </c>
      <c r="O4874" s="7" t="s">
        <v>45496</v>
      </c>
      <c r="P4874" s="5">
        <v>108125</v>
      </c>
      <c r="Q4874" s="7" t="s">
        <v>245</v>
      </c>
      <c r="R4874" s="34" t="s">
        <v>45497</v>
      </c>
      <c r="S4874" s="31" t="s">
        <v>50</v>
      </c>
      <c r="T4874" s="7" t="s">
        <v>45498</v>
      </c>
      <c r="U4874" s="7" t="s">
        <v>45499</v>
      </c>
      <c r="V4874" s="7">
        <v>1500000000</v>
      </c>
      <c r="W4874" s="7" t="s">
        <v>2946</v>
      </c>
      <c r="X4874" s="7">
        <v>1085767</v>
      </c>
      <c r="Y4874" s="7" t="s">
        <v>467</v>
      </c>
      <c r="Z4874" s="7">
        <v>1</v>
      </c>
      <c r="AA4874" s="7">
        <v>1500000000</v>
      </c>
      <c r="AB4874" s="7" t="s">
        <v>2946</v>
      </c>
      <c r="AC4874" s="7">
        <v>1085767</v>
      </c>
      <c r="AD4874" s="7" t="s">
        <v>467</v>
      </c>
      <c r="AE4874" s="7">
        <v>1500000000</v>
      </c>
      <c r="AF4874" s="7" t="s">
        <v>2946</v>
      </c>
      <c r="AG4874" s="7">
        <v>1085768</v>
      </c>
      <c r="AH4874" s="7">
        <v>1500000000</v>
      </c>
      <c r="AI4874" s="7" t="s">
        <v>2946</v>
      </c>
      <c r="AJ4874" s="7">
        <v>1085768</v>
      </c>
      <c r="AK4874" s="7" t="s">
        <v>45500</v>
      </c>
      <c r="AL4874" s="7" t="s">
        <v>50</v>
      </c>
      <c r="AM4874" s="7" t="s">
        <v>45501</v>
      </c>
      <c r="AN4874" s="7" t="s">
        <v>25377</v>
      </c>
      <c r="AO4874" s="7" t="s">
        <v>50</v>
      </c>
      <c r="AP4874" s="7" t="s">
        <v>50</v>
      </c>
      <c r="AQ4874" s="22" t="s">
        <v>45502</v>
      </c>
      <c r="AR4874" s="7" t="s">
        <v>255</v>
      </c>
    </row>
    <row r="4875" spans="1:44" ht="15" thickBot="1">
      <c r="A4875" s="10" t="s">
        <v>45503</v>
      </c>
      <c r="B4875" s="13" t="s">
        <v>50</v>
      </c>
      <c r="C4875" s="12">
        <v>40179</v>
      </c>
      <c r="D4875" s="13" t="s">
        <v>45</v>
      </c>
      <c r="E4875" s="13" t="s">
        <v>50</v>
      </c>
      <c r="F4875" s="13" t="s">
        <v>70</v>
      </c>
      <c r="G4875" s="26" t="s">
        <v>54946</v>
      </c>
      <c r="H4875" s="13" t="s">
        <v>1998</v>
      </c>
      <c r="I4875" s="13" t="s">
        <v>50</v>
      </c>
      <c r="J4875" s="12">
        <v>45474</v>
      </c>
      <c r="K4875" s="13" t="s">
        <v>50</v>
      </c>
      <c r="L4875" s="13" t="s">
        <v>290</v>
      </c>
      <c r="M4875" s="13" t="s">
        <v>45504</v>
      </c>
      <c r="N4875" s="13" t="s">
        <v>133</v>
      </c>
      <c r="O4875" s="13" t="s">
        <v>45505</v>
      </c>
      <c r="P4875" s="11">
        <v>108313</v>
      </c>
      <c r="Q4875" s="13" t="s">
        <v>135</v>
      </c>
      <c r="R4875" s="33" t="s">
        <v>45506</v>
      </c>
      <c r="S4875" s="33" t="s">
        <v>45507</v>
      </c>
      <c r="T4875" s="13" t="s">
        <v>45508</v>
      </c>
      <c r="U4875" s="13" t="s">
        <v>45509</v>
      </c>
      <c r="V4875" s="13" t="s">
        <v>50</v>
      </c>
      <c r="W4875" s="13" t="s">
        <v>50</v>
      </c>
      <c r="X4875" s="13" t="s">
        <v>50</v>
      </c>
      <c r="Y4875" s="13" t="s">
        <v>290</v>
      </c>
      <c r="Z4875" s="13">
        <v>1</v>
      </c>
      <c r="AA4875" s="13" t="s">
        <v>50</v>
      </c>
      <c r="AB4875" s="13" t="s">
        <v>50</v>
      </c>
      <c r="AC4875" s="13" t="s">
        <v>50</v>
      </c>
      <c r="AD4875" s="13" t="s">
        <v>290</v>
      </c>
      <c r="AE4875" s="13" t="s">
        <v>50</v>
      </c>
      <c r="AF4875" s="13" t="s">
        <v>50</v>
      </c>
      <c r="AG4875" s="13" t="s">
        <v>50</v>
      </c>
      <c r="AH4875" s="13" t="s">
        <v>50</v>
      </c>
      <c r="AI4875" s="13" t="s">
        <v>50</v>
      </c>
      <c r="AJ4875" s="13" t="s">
        <v>50</v>
      </c>
      <c r="AK4875" s="13" t="s">
        <v>45510</v>
      </c>
      <c r="AL4875" s="13" t="s">
        <v>50</v>
      </c>
      <c r="AM4875" s="13" t="s">
        <v>45511</v>
      </c>
      <c r="AN4875" s="13" t="s">
        <v>6933</v>
      </c>
      <c r="AO4875" s="13" t="s">
        <v>45512</v>
      </c>
      <c r="AP4875" s="21" t="s">
        <v>45513</v>
      </c>
      <c r="AQ4875" s="13" t="s">
        <v>50</v>
      </c>
      <c r="AR4875" s="13" t="s">
        <v>50</v>
      </c>
    </row>
    <row r="4876" spans="1:44" ht="15" thickBot="1">
      <c r="A4876" s="4" t="s">
        <v>45514</v>
      </c>
      <c r="B4876" s="7" t="s">
        <v>50</v>
      </c>
      <c r="C4876" s="6">
        <v>44562</v>
      </c>
      <c r="D4876" s="7" t="s">
        <v>45</v>
      </c>
      <c r="E4876" s="7" t="s">
        <v>46</v>
      </c>
      <c r="F4876" s="7" t="s">
        <v>70</v>
      </c>
      <c r="G4876" s="7" t="s">
        <v>145</v>
      </c>
      <c r="H4876" s="7" t="s">
        <v>50</v>
      </c>
      <c r="I4876" s="7" t="s">
        <v>50</v>
      </c>
      <c r="J4876" s="6">
        <v>45476</v>
      </c>
      <c r="K4876" s="7" t="s">
        <v>50</v>
      </c>
      <c r="L4876" s="7" t="s">
        <v>467</v>
      </c>
      <c r="M4876" s="7" t="s">
        <v>50</v>
      </c>
      <c r="N4876" s="7" t="s">
        <v>37272</v>
      </c>
      <c r="O4876" s="7" t="s">
        <v>45515</v>
      </c>
      <c r="P4876" s="5">
        <v>108528</v>
      </c>
      <c r="Q4876" s="7" t="s">
        <v>166</v>
      </c>
      <c r="R4876" s="31" t="s">
        <v>50</v>
      </c>
      <c r="S4876" s="31" t="s">
        <v>50</v>
      </c>
      <c r="T4876" s="7" t="s">
        <v>50</v>
      </c>
      <c r="U4876" s="7" t="s">
        <v>45516</v>
      </c>
      <c r="V4876" s="7">
        <v>60000</v>
      </c>
      <c r="W4876" s="7" t="s">
        <v>60</v>
      </c>
      <c r="X4876" s="7">
        <v>60000</v>
      </c>
      <c r="Y4876" s="7" t="s">
        <v>467</v>
      </c>
      <c r="Z4876" s="7">
        <v>2</v>
      </c>
      <c r="AA4876" s="7">
        <v>60000</v>
      </c>
      <c r="AB4876" s="7" t="s">
        <v>60</v>
      </c>
      <c r="AC4876" s="7">
        <v>60000</v>
      </c>
      <c r="AD4876" s="7" t="s">
        <v>467</v>
      </c>
      <c r="AE4876" s="7">
        <v>172500</v>
      </c>
      <c r="AF4876" s="7" t="s">
        <v>60</v>
      </c>
      <c r="AG4876" s="7">
        <v>172500</v>
      </c>
      <c r="AH4876" s="7">
        <v>172500</v>
      </c>
      <c r="AI4876" s="7" t="s">
        <v>60</v>
      </c>
      <c r="AJ4876" s="7">
        <v>172500</v>
      </c>
      <c r="AK4876" s="7" t="s">
        <v>50</v>
      </c>
      <c r="AL4876" s="7" t="s">
        <v>50</v>
      </c>
      <c r="AM4876" s="7" t="s">
        <v>50</v>
      </c>
      <c r="AN4876" s="7" t="s">
        <v>50</v>
      </c>
      <c r="AO4876" s="7" t="s">
        <v>50</v>
      </c>
      <c r="AP4876" s="7" t="s">
        <v>50</v>
      </c>
      <c r="AQ4876" s="7" t="s">
        <v>50</v>
      </c>
      <c r="AR4876" s="7" t="s">
        <v>1186</v>
      </c>
    </row>
    <row r="4877" spans="1:44" ht="15" thickBot="1">
      <c r="A4877" s="10" t="s">
        <v>45517</v>
      </c>
      <c r="B4877" s="13" t="s">
        <v>50</v>
      </c>
      <c r="C4877" s="13" t="s">
        <v>50</v>
      </c>
      <c r="D4877" s="13" t="s">
        <v>45</v>
      </c>
      <c r="E4877" s="13" t="s">
        <v>50</v>
      </c>
      <c r="F4877" s="13" t="s">
        <v>70</v>
      </c>
      <c r="G4877" s="27" t="s">
        <v>54945</v>
      </c>
      <c r="H4877" s="13" t="s">
        <v>50</v>
      </c>
      <c r="I4877" s="13" t="s">
        <v>50</v>
      </c>
      <c r="J4877" s="12">
        <v>45474</v>
      </c>
      <c r="K4877" s="13" t="s">
        <v>50</v>
      </c>
      <c r="L4877" s="13" t="s">
        <v>52</v>
      </c>
      <c r="M4877" s="13" t="s">
        <v>45518</v>
      </c>
      <c r="N4877" s="13" t="s">
        <v>45519</v>
      </c>
      <c r="O4877" s="13" t="s">
        <v>45520</v>
      </c>
      <c r="P4877" s="11">
        <v>108861</v>
      </c>
      <c r="Q4877" s="13" t="s">
        <v>135</v>
      </c>
      <c r="R4877" s="30" t="s">
        <v>50</v>
      </c>
      <c r="S4877" s="33" t="s">
        <v>45521</v>
      </c>
      <c r="T4877" s="13" t="s">
        <v>50</v>
      </c>
      <c r="U4877" s="13" t="s">
        <v>50</v>
      </c>
      <c r="V4877" s="13">
        <v>55000</v>
      </c>
      <c r="W4877" s="13" t="s">
        <v>60</v>
      </c>
      <c r="X4877" s="13">
        <v>55000</v>
      </c>
      <c r="Y4877" s="13" t="s">
        <v>50</v>
      </c>
      <c r="Z4877" s="13">
        <v>1</v>
      </c>
      <c r="AA4877" s="13" t="s">
        <v>50</v>
      </c>
      <c r="AB4877" s="13" t="s">
        <v>50</v>
      </c>
      <c r="AC4877" s="13" t="s">
        <v>50</v>
      </c>
      <c r="AD4877" s="13" t="s">
        <v>50</v>
      </c>
      <c r="AE4877" s="13" t="s">
        <v>50</v>
      </c>
      <c r="AF4877" s="13" t="s">
        <v>50</v>
      </c>
      <c r="AG4877" s="13" t="s">
        <v>50</v>
      </c>
      <c r="AH4877" s="13">
        <v>55000</v>
      </c>
      <c r="AI4877" s="13" t="s">
        <v>60</v>
      </c>
      <c r="AJ4877" s="13">
        <v>55000</v>
      </c>
      <c r="AK4877" s="13" t="s">
        <v>30150</v>
      </c>
      <c r="AL4877" s="13" t="s">
        <v>50</v>
      </c>
      <c r="AM4877" s="13" t="s">
        <v>45522</v>
      </c>
      <c r="AN4877" s="13" t="s">
        <v>66</v>
      </c>
      <c r="AO4877" s="13" t="s">
        <v>50</v>
      </c>
      <c r="AP4877" s="21" t="s">
        <v>45523</v>
      </c>
      <c r="AQ4877" s="13" t="s">
        <v>50</v>
      </c>
      <c r="AR4877" s="13" t="s">
        <v>255</v>
      </c>
    </row>
    <row r="4878" spans="1:44" ht="15" thickBot="1">
      <c r="A4878" s="4" t="s">
        <v>45524</v>
      </c>
      <c r="B4878" s="7" t="s">
        <v>50</v>
      </c>
      <c r="C4878" s="6">
        <v>44562</v>
      </c>
      <c r="D4878" s="7" t="s">
        <v>45</v>
      </c>
      <c r="E4878" s="7" t="s">
        <v>46</v>
      </c>
      <c r="F4878" s="7" t="s">
        <v>70</v>
      </c>
      <c r="G4878" s="7" t="s">
        <v>50</v>
      </c>
      <c r="H4878" s="7" t="s">
        <v>50</v>
      </c>
      <c r="I4878" s="7" t="s">
        <v>50</v>
      </c>
      <c r="J4878" s="6">
        <v>45474</v>
      </c>
      <c r="K4878" s="7" t="s">
        <v>50</v>
      </c>
      <c r="L4878" s="7" t="s">
        <v>467</v>
      </c>
      <c r="M4878" s="7" t="s">
        <v>50</v>
      </c>
      <c r="N4878" s="7" t="s">
        <v>564</v>
      </c>
      <c r="O4878" s="7" t="s">
        <v>45525</v>
      </c>
      <c r="P4878" s="5">
        <v>110147</v>
      </c>
      <c r="Q4878" s="7" t="s">
        <v>566</v>
      </c>
      <c r="R4878" s="31" t="s">
        <v>50</v>
      </c>
      <c r="S4878" s="31" t="s">
        <v>50</v>
      </c>
      <c r="T4878" s="7" t="s">
        <v>50</v>
      </c>
      <c r="U4878" s="7" t="s">
        <v>45526</v>
      </c>
      <c r="V4878" s="7">
        <v>50000</v>
      </c>
      <c r="W4878" s="7" t="s">
        <v>60</v>
      </c>
      <c r="X4878" s="7">
        <v>50000</v>
      </c>
      <c r="Y4878" s="7" t="s">
        <v>467</v>
      </c>
      <c r="Z4878" s="7">
        <v>1</v>
      </c>
      <c r="AA4878" s="7">
        <v>50000</v>
      </c>
      <c r="AB4878" s="7" t="s">
        <v>60</v>
      </c>
      <c r="AC4878" s="7">
        <v>50000</v>
      </c>
      <c r="AD4878" s="7" t="s">
        <v>467</v>
      </c>
      <c r="AE4878" s="7">
        <v>50000</v>
      </c>
      <c r="AF4878" s="7" t="s">
        <v>60</v>
      </c>
      <c r="AG4878" s="7">
        <v>50000</v>
      </c>
      <c r="AH4878" s="7">
        <v>50000</v>
      </c>
      <c r="AI4878" s="7" t="s">
        <v>60</v>
      </c>
      <c r="AJ4878" s="7">
        <v>50000</v>
      </c>
      <c r="AK4878" s="7" t="s">
        <v>50</v>
      </c>
      <c r="AL4878" s="7" t="s">
        <v>50</v>
      </c>
      <c r="AM4878" s="7" t="s">
        <v>50</v>
      </c>
      <c r="AN4878" s="7" t="s">
        <v>50</v>
      </c>
      <c r="AO4878" s="7" t="s">
        <v>50</v>
      </c>
      <c r="AP4878" s="7" t="s">
        <v>50</v>
      </c>
      <c r="AQ4878" s="7" t="s">
        <v>50</v>
      </c>
      <c r="AR4878" s="7" t="s">
        <v>1186</v>
      </c>
    </row>
    <row r="4879" spans="1:44" ht="15" thickBot="1">
      <c r="A4879" s="10" t="s">
        <v>45527</v>
      </c>
      <c r="B4879" s="13" t="s">
        <v>50</v>
      </c>
      <c r="C4879" s="12">
        <v>43466</v>
      </c>
      <c r="D4879" s="13" t="s">
        <v>45</v>
      </c>
      <c r="E4879" s="13" t="s">
        <v>46</v>
      </c>
      <c r="F4879" s="13" t="s">
        <v>70</v>
      </c>
      <c r="G4879" s="26" t="s">
        <v>54946</v>
      </c>
      <c r="H4879" s="13" t="s">
        <v>50</v>
      </c>
      <c r="I4879" s="13" t="s">
        <v>50</v>
      </c>
      <c r="J4879" s="12">
        <v>45481</v>
      </c>
      <c r="K4879" s="13" t="s">
        <v>116</v>
      </c>
      <c r="L4879" s="13" t="s">
        <v>1624</v>
      </c>
      <c r="M4879" s="13" t="s">
        <v>45528</v>
      </c>
      <c r="N4879" s="13" t="s">
        <v>33330</v>
      </c>
      <c r="O4879" s="13" t="s">
        <v>45529</v>
      </c>
      <c r="P4879" s="11">
        <v>110825</v>
      </c>
      <c r="Q4879" s="13" t="s">
        <v>360</v>
      </c>
      <c r="R4879" s="33" t="s">
        <v>45530</v>
      </c>
      <c r="S4879" s="33" t="s">
        <v>45531</v>
      </c>
      <c r="T4879" s="13" t="s">
        <v>45532</v>
      </c>
      <c r="U4879" s="13" t="s">
        <v>50</v>
      </c>
      <c r="V4879" s="13">
        <v>100000</v>
      </c>
      <c r="W4879" s="13" t="s">
        <v>209</v>
      </c>
      <c r="X4879" s="13">
        <v>108321</v>
      </c>
      <c r="Y4879" s="13" t="s">
        <v>467</v>
      </c>
      <c r="Z4879" s="13">
        <v>1</v>
      </c>
      <c r="AA4879" s="13">
        <v>100000</v>
      </c>
      <c r="AB4879" s="13" t="s">
        <v>209</v>
      </c>
      <c r="AC4879" s="13">
        <v>108321</v>
      </c>
      <c r="AD4879" s="13" t="s">
        <v>1624</v>
      </c>
      <c r="AE4879" s="13">
        <v>100000</v>
      </c>
      <c r="AF4879" s="13" t="s">
        <v>209</v>
      </c>
      <c r="AG4879" s="13">
        <v>108322</v>
      </c>
      <c r="AH4879" s="13">
        <v>100000</v>
      </c>
      <c r="AI4879" s="13" t="s">
        <v>209</v>
      </c>
      <c r="AJ4879" s="13">
        <v>108322</v>
      </c>
      <c r="AK4879" s="13" t="s">
        <v>45281</v>
      </c>
      <c r="AL4879" s="13" t="s">
        <v>50</v>
      </c>
      <c r="AM4879" s="13" t="s">
        <v>45533</v>
      </c>
      <c r="AN4879" s="13" t="s">
        <v>253</v>
      </c>
      <c r="AO4879" s="13" t="s">
        <v>45534</v>
      </c>
      <c r="AP4879" s="21" t="s">
        <v>45535</v>
      </c>
      <c r="AQ4879" s="13" t="s">
        <v>50</v>
      </c>
      <c r="AR4879" s="13" t="s">
        <v>50</v>
      </c>
    </row>
    <row r="4880" spans="1:44" ht="15" thickBot="1">
      <c r="A4880" s="4" t="s">
        <v>45536</v>
      </c>
      <c r="B4880" s="7" t="s">
        <v>50</v>
      </c>
      <c r="C4880" s="6">
        <v>25204</v>
      </c>
      <c r="D4880" s="7" t="s">
        <v>45</v>
      </c>
      <c r="E4880" s="7" t="s">
        <v>1939</v>
      </c>
      <c r="F4880" s="7" t="s">
        <v>70</v>
      </c>
      <c r="G4880" s="7" t="s">
        <v>71</v>
      </c>
      <c r="H4880" s="7" t="s">
        <v>50</v>
      </c>
      <c r="I4880" s="7" t="s">
        <v>50</v>
      </c>
      <c r="J4880" s="6">
        <v>45475</v>
      </c>
      <c r="K4880" s="7" t="s">
        <v>50</v>
      </c>
      <c r="L4880" s="7" t="s">
        <v>52</v>
      </c>
      <c r="M4880" s="7" t="s">
        <v>45537</v>
      </c>
      <c r="N4880" s="7" t="s">
        <v>45538</v>
      </c>
      <c r="O4880" s="7" t="s">
        <v>45539</v>
      </c>
      <c r="P4880" s="5">
        <v>111324</v>
      </c>
      <c r="Q4880" s="7" t="s">
        <v>1024</v>
      </c>
      <c r="R4880" s="34" t="s">
        <v>45540</v>
      </c>
      <c r="S4880" s="34" t="s">
        <v>45541</v>
      </c>
      <c r="T4880" s="7" t="s">
        <v>45542</v>
      </c>
      <c r="U4880" s="7" t="s">
        <v>50</v>
      </c>
      <c r="V4880" s="7">
        <v>200000</v>
      </c>
      <c r="W4880" s="7" t="s">
        <v>60</v>
      </c>
      <c r="X4880" s="7">
        <v>200000</v>
      </c>
      <c r="Y4880" s="7" t="s">
        <v>50</v>
      </c>
      <c r="Z4880" s="7">
        <v>1</v>
      </c>
      <c r="AA4880" s="7" t="s">
        <v>50</v>
      </c>
      <c r="AB4880" s="7" t="s">
        <v>50</v>
      </c>
      <c r="AC4880" s="7" t="s">
        <v>50</v>
      </c>
      <c r="AD4880" s="7" t="s">
        <v>50</v>
      </c>
      <c r="AE4880" s="7" t="s">
        <v>50</v>
      </c>
      <c r="AF4880" s="7" t="s">
        <v>50</v>
      </c>
      <c r="AG4880" s="7" t="s">
        <v>50</v>
      </c>
      <c r="AH4880" s="7">
        <v>200000</v>
      </c>
      <c r="AI4880" s="7" t="s">
        <v>60</v>
      </c>
      <c r="AJ4880" s="7">
        <v>200000</v>
      </c>
      <c r="AK4880" s="7" t="s">
        <v>43827</v>
      </c>
      <c r="AL4880" s="7" t="s">
        <v>50</v>
      </c>
      <c r="AM4880" s="7" t="s">
        <v>50</v>
      </c>
      <c r="AN4880" s="7" t="s">
        <v>50</v>
      </c>
      <c r="AO4880" s="7" t="s">
        <v>50</v>
      </c>
      <c r="AP4880" s="7" t="s">
        <v>50</v>
      </c>
      <c r="AQ4880" s="7" t="s">
        <v>50</v>
      </c>
      <c r="AR4880" s="7" t="s">
        <v>1186</v>
      </c>
    </row>
    <row r="4881" spans="1:44" ht="15" thickBot="1">
      <c r="A4881" s="10" t="s">
        <v>45543</v>
      </c>
      <c r="B4881" s="13" t="s">
        <v>50</v>
      </c>
      <c r="C4881" s="12">
        <v>45292</v>
      </c>
      <c r="D4881" s="13" t="s">
        <v>45</v>
      </c>
      <c r="E4881" s="13" t="s">
        <v>46</v>
      </c>
      <c r="F4881" s="13" t="s">
        <v>70</v>
      </c>
      <c r="G4881" s="13" t="s">
        <v>50</v>
      </c>
      <c r="H4881" s="13" t="s">
        <v>50</v>
      </c>
      <c r="I4881" s="13" t="s">
        <v>50</v>
      </c>
      <c r="J4881" s="12">
        <v>45476</v>
      </c>
      <c r="K4881" s="13" t="s">
        <v>50</v>
      </c>
      <c r="L4881" s="13" t="s">
        <v>467</v>
      </c>
      <c r="M4881" s="13" t="s">
        <v>50</v>
      </c>
      <c r="N4881" s="13" t="s">
        <v>45544</v>
      </c>
      <c r="O4881" s="13" t="s">
        <v>45545</v>
      </c>
      <c r="P4881" s="11">
        <v>112039</v>
      </c>
      <c r="Q4881" s="13" t="s">
        <v>1024</v>
      </c>
      <c r="R4881" s="30" t="s">
        <v>50</v>
      </c>
      <c r="S4881" s="30" t="s">
        <v>50</v>
      </c>
      <c r="T4881" s="13" t="s">
        <v>50</v>
      </c>
      <c r="U4881" s="13" t="s">
        <v>45546</v>
      </c>
      <c r="V4881" s="13">
        <v>190000</v>
      </c>
      <c r="W4881" s="13" t="s">
        <v>60</v>
      </c>
      <c r="X4881" s="13">
        <v>190000</v>
      </c>
      <c r="Y4881" s="13" t="s">
        <v>467</v>
      </c>
      <c r="Z4881" s="13">
        <v>1</v>
      </c>
      <c r="AA4881" s="13">
        <v>190000</v>
      </c>
      <c r="AB4881" s="13" t="s">
        <v>60</v>
      </c>
      <c r="AC4881" s="13">
        <v>190000</v>
      </c>
      <c r="AD4881" s="13" t="s">
        <v>467</v>
      </c>
      <c r="AE4881" s="13">
        <v>190000</v>
      </c>
      <c r="AF4881" s="13" t="s">
        <v>60</v>
      </c>
      <c r="AG4881" s="13">
        <v>190000</v>
      </c>
      <c r="AH4881" s="13">
        <v>190000</v>
      </c>
      <c r="AI4881" s="13" t="s">
        <v>60</v>
      </c>
      <c r="AJ4881" s="13">
        <v>190000</v>
      </c>
      <c r="AK4881" s="13" t="s">
        <v>50</v>
      </c>
      <c r="AL4881" s="13" t="s">
        <v>50</v>
      </c>
      <c r="AM4881" s="13" t="s">
        <v>50</v>
      </c>
      <c r="AN4881" s="13" t="s">
        <v>50</v>
      </c>
      <c r="AO4881" s="13" t="s">
        <v>50</v>
      </c>
      <c r="AP4881" s="13" t="s">
        <v>50</v>
      </c>
      <c r="AQ4881" s="13" t="s">
        <v>50</v>
      </c>
      <c r="AR4881" s="13" t="s">
        <v>1186</v>
      </c>
    </row>
    <row r="4882" spans="1:44" ht="15" thickBot="1">
      <c r="A4882" s="4" t="s">
        <v>45547</v>
      </c>
      <c r="B4882" s="7" t="s">
        <v>50</v>
      </c>
      <c r="C4882" s="6">
        <v>43891</v>
      </c>
      <c r="D4882" s="7" t="s">
        <v>45</v>
      </c>
      <c r="E4882" s="7" t="s">
        <v>46</v>
      </c>
      <c r="F4882" s="7" t="s">
        <v>70</v>
      </c>
      <c r="G4882" s="27" t="s">
        <v>54945</v>
      </c>
      <c r="H4882" s="7" t="s">
        <v>1998</v>
      </c>
      <c r="I4882" s="7" t="s">
        <v>50</v>
      </c>
      <c r="J4882" s="6">
        <v>45474</v>
      </c>
      <c r="K4882" s="7" t="s">
        <v>89</v>
      </c>
      <c r="L4882" s="7" t="s">
        <v>467</v>
      </c>
      <c r="M4882" s="7" t="s">
        <v>10471</v>
      </c>
      <c r="N4882" s="7" t="s">
        <v>45548</v>
      </c>
      <c r="O4882" s="7" t="s">
        <v>45549</v>
      </c>
      <c r="P4882" s="5">
        <v>113570</v>
      </c>
      <c r="Q4882" s="7" t="s">
        <v>434</v>
      </c>
      <c r="R4882" s="34" t="s">
        <v>45550</v>
      </c>
      <c r="S4882" s="34" t="s">
        <v>45551</v>
      </c>
      <c r="T4882" s="7" t="s">
        <v>45552</v>
      </c>
      <c r="U4882" s="7" t="s">
        <v>45553</v>
      </c>
      <c r="V4882" s="7" t="s">
        <v>50</v>
      </c>
      <c r="W4882" s="7" t="s">
        <v>50</v>
      </c>
      <c r="X4882" s="7" t="s">
        <v>50</v>
      </c>
      <c r="Y4882" s="7" t="s">
        <v>467</v>
      </c>
      <c r="Z4882" s="7">
        <v>4</v>
      </c>
      <c r="AA4882" s="7" t="s">
        <v>50</v>
      </c>
      <c r="AB4882" s="7" t="s">
        <v>50</v>
      </c>
      <c r="AC4882" s="7" t="s">
        <v>50</v>
      </c>
      <c r="AD4882" s="7" t="s">
        <v>467</v>
      </c>
      <c r="AE4882" s="7" t="s">
        <v>50</v>
      </c>
      <c r="AF4882" s="7" t="s">
        <v>50</v>
      </c>
      <c r="AG4882" s="7" t="s">
        <v>50</v>
      </c>
      <c r="AH4882" s="7">
        <v>295000</v>
      </c>
      <c r="AI4882" s="7" t="s">
        <v>60</v>
      </c>
      <c r="AJ4882" s="7">
        <v>295000</v>
      </c>
      <c r="AK4882" s="7" t="s">
        <v>45554</v>
      </c>
      <c r="AL4882" s="7" t="s">
        <v>50</v>
      </c>
      <c r="AM4882" s="7" t="s">
        <v>45555</v>
      </c>
      <c r="AN4882" s="7" t="s">
        <v>66</v>
      </c>
      <c r="AO4882" s="7" t="s">
        <v>45552</v>
      </c>
      <c r="AP4882" s="8" t="s">
        <v>45556</v>
      </c>
      <c r="AQ4882" s="7" t="s">
        <v>50</v>
      </c>
      <c r="AR4882" s="7" t="s">
        <v>50</v>
      </c>
    </row>
    <row r="4883" spans="1:44" ht="15" thickBot="1">
      <c r="A4883" s="10" t="s">
        <v>45557</v>
      </c>
      <c r="B4883" s="13" t="s">
        <v>50</v>
      </c>
      <c r="C4883" s="12">
        <v>44927</v>
      </c>
      <c r="D4883" s="13" t="s">
        <v>45</v>
      </c>
      <c r="E4883" s="13" t="s">
        <v>46</v>
      </c>
      <c r="F4883" s="13" t="s">
        <v>70</v>
      </c>
      <c r="G4883" s="27" t="s">
        <v>54945</v>
      </c>
      <c r="H4883" s="13" t="s">
        <v>50</v>
      </c>
      <c r="I4883" s="13" t="s">
        <v>50</v>
      </c>
      <c r="J4883" s="12">
        <v>45482</v>
      </c>
      <c r="K4883" s="13" t="s">
        <v>50</v>
      </c>
      <c r="L4883" s="13" t="s">
        <v>1624</v>
      </c>
      <c r="M4883" s="13" t="s">
        <v>50</v>
      </c>
      <c r="N4883" s="13" t="s">
        <v>259</v>
      </c>
      <c r="O4883" s="13" t="s">
        <v>45558</v>
      </c>
      <c r="P4883" s="11">
        <v>113935</v>
      </c>
      <c r="Q4883" s="13" t="s">
        <v>245</v>
      </c>
      <c r="R4883" s="33" t="s">
        <v>45559</v>
      </c>
      <c r="S4883" s="33" t="s">
        <v>45560</v>
      </c>
      <c r="T4883" s="13" t="s">
        <v>50</v>
      </c>
      <c r="U4883" s="13" t="s">
        <v>50</v>
      </c>
      <c r="V4883" s="13">
        <v>700000</v>
      </c>
      <c r="W4883" s="13" t="s">
        <v>60</v>
      </c>
      <c r="X4883" s="13">
        <v>700000</v>
      </c>
      <c r="Y4883" s="13" t="s">
        <v>467</v>
      </c>
      <c r="Z4883" s="13">
        <v>1</v>
      </c>
      <c r="AA4883" s="13">
        <v>700000</v>
      </c>
      <c r="AB4883" s="13" t="s">
        <v>60</v>
      </c>
      <c r="AC4883" s="13">
        <v>700000</v>
      </c>
      <c r="AD4883" s="13" t="s">
        <v>1624</v>
      </c>
      <c r="AE4883" s="13">
        <v>700000</v>
      </c>
      <c r="AF4883" s="13" t="s">
        <v>60</v>
      </c>
      <c r="AG4883" s="13">
        <v>700000</v>
      </c>
      <c r="AH4883" s="13">
        <v>700000</v>
      </c>
      <c r="AI4883" s="13" t="s">
        <v>60</v>
      </c>
      <c r="AJ4883" s="13">
        <v>700000</v>
      </c>
      <c r="AK4883" s="13" t="s">
        <v>50</v>
      </c>
      <c r="AL4883" s="13" t="s">
        <v>50</v>
      </c>
      <c r="AM4883" s="13" t="s">
        <v>45561</v>
      </c>
      <c r="AN4883" s="13" t="s">
        <v>66</v>
      </c>
      <c r="AO4883" s="13" t="s">
        <v>45562</v>
      </c>
      <c r="AP4883" s="14" t="s">
        <v>45563</v>
      </c>
      <c r="AQ4883" s="13" t="s">
        <v>50</v>
      </c>
      <c r="AR4883" s="13" t="s">
        <v>50</v>
      </c>
    </row>
    <row r="4884" spans="1:44" ht="15" thickBot="1">
      <c r="A4884" s="4" t="s">
        <v>45564</v>
      </c>
      <c r="B4884" s="7" t="s">
        <v>50</v>
      </c>
      <c r="C4884" s="6">
        <v>44927</v>
      </c>
      <c r="D4884" s="7" t="s">
        <v>45</v>
      </c>
      <c r="E4884" s="7" t="s">
        <v>46</v>
      </c>
      <c r="F4884" s="7" t="s">
        <v>70</v>
      </c>
      <c r="G4884" s="7" t="s">
        <v>50</v>
      </c>
      <c r="H4884" s="7" t="s">
        <v>50</v>
      </c>
      <c r="I4884" s="7" t="s">
        <v>50</v>
      </c>
      <c r="J4884" s="6">
        <v>45481</v>
      </c>
      <c r="K4884" s="7" t="s">
        <v>50</v>
      </c>
      <c r="L4884" s="7" t="s">
        <v>467</v>
      </c>
      <c r="M4884" s="7" t="s">
        <v>50</v>
      </c>
      <c r="N4884" s="7" t="s">
        <v>75</v>
      </c>
      <c r="O4884" s="7" t="s">
        <v>45565</v>
      </c>
      <c r="P4884" s="5">
        <v>114393</v>
      </c>
      <c r="Q4884" s="7" t="s">
        <v>77</v>
      </c>
      <c r="R4884" s="31" t="s">
        <v>50</v>
      </c>
      <c r="S4884" s="31" t="s">
        <v>50</v>
      </c>
      <c r="T4884" s="7" t="s">
        <v>50</v>
      </c>
      <c r="U4884" s="7" t="s">
        <v>45566</v>
      </c>
      <c r="V4884" s="7">
        <v>5000000</v>
      </c>
      <c r="W4884" s="7" t="s">
        <v>60</v>
      </c>
      <c r="X4884" s="7">
        <v>5000000</v>
      </c>
      <c r="Y4884" s="7" t="s">
        <v>467</v>
      </c>
      <c r="Z4884" s="7">
        <v>1</v>
      </c>
      <c r="AA4884" s="7">
        <v>5000000</v>
      </c>
      <c r="AB4884" s="7" t="s">
        <v>60</v>
      </c>
      <c r="AC4884" s="7">
        <v>5000000</v>
      </c>
      <c r="AD4884" s="7" t="s">
        <v>467</v>
      </c>
      <c r="AE4884" s="7">
        <v>5000000</v>
      </c>
      <c r="AF4884" s="7" t="s">
        <v>60</v>
      </c>
      <c r="AG4884" s="7">
        <v>5000000</v>
      </c>
      <c r="AH4884" s="7">
        <v>5000000</v>
      </c>
      <c r="AI4884" s="7" t="s">
        <v>60</v>
      </c>
      <c r="AJ4884" s="7">
        <v>5000000</v>
      </c>
      <c r="AK4884" s="7" t="s">
        <v>50</v>
      </c>
      <c r="AL4884" s="7" t="s">
        <v>50</v>
      </c>
      <c r="AM4884" s="7" t="s">
        <v>50</v>
      </c>
      <c r="AN4884" s="7" t="s">
        <v>50</v>
      </c>
      <c r="AO4884" s="7" t="s">
        <v>50</v>
      </c>
      <c r="AP4884" s="7" t="s">
        <v>50</v>
      </c>
      <c r="AQ4884" s="7" t="s">
        <v>50</v>
      </c>
      <c r="AR4884" s="7" t="s">
        <v>1186</v>
      </c>
    </row>
    <row r="4885" spans="1:44" ht="15" thickBot="1">
      <c r="A4885" s="10" t="s">
        <v>45567</v>
      </c>
      <c r="B4885" s="13" t="s">
        <v>50</v>
      </c>
      <c r="C4885" s="12">
        <v>44927</v>
      </c>
      <c r="D4885" s="13" t="s">
        <v>45</v>
      </c>
      <c r="E4885" s="13" t="s">
        <v>46</v>
      </c>
      <c r="F4885" s="13" t="s">
        <v>70</v>
      </c>
      <c r="G4885" s="26" t="s">
        <v>54946</v>
      </c>
      <c r="H4885" s="13" t="s">
        <v>50</v>
      </c>
      <c r="I4885" s="13" t="s">
        <v>50</v>
      </c>
      <c r="J4885" s="12">
        <v>45475</v>
      </c>
      <c r="K4885" s="13" t="s">
        <v>50</v>
      </c>
      <c r="L4885" s="13" t="s">
        <v>52</v>
      </c>
      <c r="M4885" s="13" t="s">
        <v>6415</v>
      </c>
      <c r="N4885" s="13" t="s">
        <v>30145</v>
      </c>
      <c r="O4885" s="13" t="s">
        <v>45568</v>
      </c>
      <c r="P4885" s="11">
        <v>114761</v>
      </c>
      <c r="Q4885" s="13" t="s">
        <v>135</v>
      </c>
      <c r="R4885" s="33" t="s">
        <v>45569</v>
      </c>
      <c r="S4885" s="33" t="s">
        <v>45570</v>
      </c>
      <c r="T4885" s="13" t="s">
        <v>45571</v>
      </c>
      <c r="U4885" s="13">
        <v>251969959595</v>
      </c>
      <c r="V4885" s="13">
        <v>600000</v>
      </c>
      <c r="W4885" s="13" t="s">
        <v>60</v>
      </c>
      <c r="X4885" s="13">
        <v>600000</v>
      </c>
      <c r="Y4885" s="13" t="s">
        <v>50</v>
      </c>
      <c r="Z4885" s="13">
        <v>1</v>
      </c>
      <c r="AA4885" s="13" t="s">
        <v>50</v>
      </c>
      <c r="AB4885" s="13" t="s">
        <v>50</v>
      </c>
      <c r="AC4885" s="13" t="s">
        <v>50</v>
      </c>
      <c r="AD4885" s="13" t="s">
        <v>50</v>
      </c>
      <c r="AE4885" s="13" t="s">
        <v>50</v>
      </c>
      <c r="AF4885" s="13" t="s">
        <v>50</v>
      </c>
      <c r="AG4885" s="13" t="s">
        <v>50</v>
      </c>
      <c r="AH4885" s="13">
        <v>600000</v>
      </c>
      <c r="AI4885" s="13" t="s">
        <v>60</v>
      </c>
      <c r="AJ4885" s="13">
        <v>600000</v>
      </c>
      <c r="AK4885" s="13" t="s">
        <v>44907</v>
      </c>
      <c r="AL4885" s="13" t="s">
        <v>50</v>
      </c>
      <c r="AM4885" s="13" t="s">
        <v>45572</v>
      </c>
      <c r="AN4885" s="13" t="s">
        <v>66</v>
      </c>
      <c r="AO4885" s="13" t="s">
        <v>45573</v>
      </c>
      <c r="AP4885" s="14" t="s">
        <v>45574</v>
      </c>
      <c r="AQ4885" s="13" t="s">
        <v>50</v>
      </c>
      <c r="AR4885" s="13" t="s">
        <v>50</v>
      </c>
    </row>
    <row r="4886" spans="1:44" ht="15" thickBot="1">
      <c r="A4886" s="4" t="s">
        <v>45575</v>
      </c>
      <c r="B4886" s="7" t="s">
        <v>50</v>
      </c>
      <c r="C4886" s="6">
        <v>45292</v>
      </c>
      <c r="D4886" s="7" t="s">
        <v>45</v>
      </c>
      <c r="E4886" s="7" t="s">
        <v>46</v>
      </c>
      <c r="F4886" s="7" t="s">
        <v>70</v>
      </c>
      <c r="G4886" s="7" t="s">
        <v>50</v>
      </c>
      <c r="H4886" s="7" t="s">
        <v>50</v>
      </c>
      <c r="I4886" s="7" t="s">
        <v>50</v>
      </c>
      <c r="J4886" s="6">
        <v>45476</v>
      </c>
      <c r="K4886" s="7" t="s">
        <v>50</v>
      </c>
      <c r="L4886" s="7" t="s">
        <v>467</v>
      </c>
      <c r="M4886" s="7" t="s">
        <v>50</v>
      </c>
      <c r="N4886" s="7" t="s">
        <v>45576</v>
      </c>
      <c r="O4886" s="7" t="s">
        <v>45577</v>
      </c>
      <c r="P4886" s="5">
        <v>114960</v>
      </c>
      <c r="Q4886" s="7" t="s">
        <v>383</v>
      </c>
      <c r="R4886" s="31" t="s">
        <v>50</v>
      </c>
      <c r="S4886" s="31" t="s">
        <v>50</v>
      </c>
      <c r="T4886" s="7" t="s">
        <v>50</v>
      </c>
      <c r="U4886" s="7" t="s">
        <v>45578</v>
      </c>
      <c r="V4886" s="7">
        <v>400000</v>
      </c>
      <c r="W4886" s="7" t="s">
        <v>60</v>
      </c>
      <c r="X4886" s="7">
        <v>400000</v>
      </c>
      <c r="Y4886" s="7" t="s">
        <v>467</v>
      </c>
      <c r="Z4886" s="7">
        <v>1</v>
      </c>
      <c r="AA4886" s="7">
        <v>400000</v>
      </c>
      <c r="AB4886" s="7" t="s">
        <v>60</v>
      </c>
      <c r="AC4886" s="7">
        <v>400000</v>
      </c>
      <c r="AD4886" s="7" t="s">
        <v>467</v>
      </c>
      <c r="AE4886" s="7">
        <v>400000</v>
      </c>
      <c r="AF4886" s="7" t="s">
        <v>60</v>
      </c>
      <c r="AG4886" s="7">
        <v>400000</v>
      </c>
      <c r="AH4886" s="7">
        <v>400000</v>
      </c>
      <c r="AI4886" s="7" t="s">
        <v>60</v>
      </c>
      <c r="AJ4886" s="7">
        <v>400000</v>
      </c>
      <c r="AK4886" s="7" t="s">
        <v>50</v>
      </c>
      <c r="AL4886" s="7" t="s">
        <v>50</v>
      </c>
      <c r="AM4886" s="7" t="s">
        <v>50</v>
      </c>
      <c r="AN4886" s="7" t="s">
        <v>50</v>
      </c>
      <c r="AO4886" s="7" t="s">
        <v>50</v>
      </c>
      <c r="AP4886" s="7" t="s">
        <v>50</v>
      </c>
      <c r="AQ4886" s="7" t="s">
        <v>50</v>
      </c>
      <c r="AR4886" s="7" t="s">
        <v>1186</v>
      </c>
    </row>
    <row r="4887" spans="1:44" ht="15" thickBot="1">
      <c r="A4887" s="10" t="s">
        <v>45579</v>
      </c>
      <c r="B4887" s="13" t="s">
        <v>50</v>
      </c>
      <c r="C4887" s="12">
        <v>43415</v>
      </c>
      <c r="D4887" s="13" t="s">
        <v>45</v>
      </c>
      <c r="E4887" s="13" t="s">
        <v>46</v>
      </c>
      <c r="F4887" s="13" t="s">
        <v>70</v>
      </c>
      <c r="G4887" s="27" t="s">
        <v>54945</v>
      </c>
      <c r="H4887" s="13" t="s">
        <v>1091</v>
      </c>
      <c r="I4887" s="13" t="s">
        <v>50</v>
      </c>
      <c r="J4887" s="12">
        <v>45474</v>
      </c>
      <c r="K4887" s="13" t="s">
        <v>50</v>
      </c>
      <c r="L4887" s="13" t="s">
        <v>6576</v>
      </c>
      <c r="M4887" s="13" t="s">
        <v>45580</v>
      </c>
      <c r="N4887" s="13" t="s">
        <v>1332</v>
      </c>
      <c r="O4887" s="13" t="s">
        <v>45581</v>
      </c>
      <c r="P4887" s="11">
        <v>115458</v>
      </c>
      <c r="Q4887" s="13" t="s">
        <v>1334</v>
      </c>
      <c r="R4887" s="33" t="s">
        <v>45582</v>
      </c>
      <c r="S4887" s="33" t="s">
        <v>45583</v>
      </c>
      <c r="T4887" s="13" t="s">
        <v>45584</v>
      </c>
      <c r="U4887" s="13" t="s">
        <v>50</v>
      </c>
      <c r="V4887" s="13" t="s">
        <v>50</v>
      </c>
      <c r="W4887" s="13" t="s">
        <v>50</v>
      </c>
      <c r="X4887" s="13" t="s">
        <v>50</v>
      </c>
      <c r="Y4887" s="13" t="s">
        <v>467</v>
      </c>
      <c r="Z4887" s="13">
        <v>3</v>
      </c>
      <c r="AA4887" s="13">
        <v>50000</v>
      </c>
      <c r="AB4887" s="13" t="s">
        <v>1338</v>
      </c>
      <c r="AC4887" s="13">
        <v>36513</v>
      </c>
      <c r="AD4887" s="13" t="s">
        <v>1624</v>
      </c>
      <c r="AE4887" s="13">
        <v>50000</v>
      </c>
      <c r="AF4887" s="13" t="s">
        <v>1338</v>
      </c>
      <c r="AG4887" s="13">
        <v>36514</v>
      </c>
      <c r="AH4887" s="13">
        <v>50000</v>
      </c>
      <c r="AI4887" s="13" t="s">
        <v>1338</v>
      </c>
      <c r="AJ4887" s="13">
        <v>36514</v>
      </c>
      <c r="AK4887" s="13" t="s">
        <v>45585</v>
      </c>
      <c r="AL4887" s="13" t="s">
        <v>50</v>
      </c>
      <c r="AM4887" s="13" t="s">
        <v>45586</v>
      </c>
      <c r="AN4887" s="13" t="s">
        <v>253</v>
      </c>
      <c r="AO4887" s="13" t="s">
        <v>45587</v>
      </c>
      <c r="AP4887" s="21" t="s">
        <v>45588</v>
      </c>
      <c r="AQ4887" s="13" t="s">
        <v>50</v>
      </c>
      <c r="AR4887" s="13" t="s">
        <v>50</v>
      </c>
    </row>
    <row r="4888" spans="1:44" ht="15" thickBot="1">
      <c r="A4888" s="4" t="s">
        <v>45589</v>
      </c>
      <c r="B4888" s="7" t="s">
        <v>50</v>
      </c>
      <c r="C4888" s="6">
        <v>45292</v>
      </c>
      <c r="D4888" s="7" t="s">
        <v>45</v>
      </c>
      <c r="E4888" s="7" t="s">
        <v>46</v>
      </c>
      <c r="F4888" s="7" t="s">
        <v>70</v>
      </c>
      <c r="G4888" s="7" t="s">
        <v>50</v>
      </c>
      <c r="H4888" s="7" t="s">
        <v>50</v>
      </c>
      <c r="I4888" s="7" t="s">
        <v>50</v>
      </c>
      <c r="J4888" s="6">
        <v>45481</v>
      </c>
      <c r="K4888" s="7" t="s">
        <v>50</v>
      </c>
      <c r="L4888" s="7" t="s">
        <v>178</v>
      </c>
      <c r="M4888" s="7" t="s">
        <v>50</v>
      </c>
      <c r="N4888" s="7" t="s">
        <v>3429</v>
      </c>
      <c r="O4888" s="7" t="s">
        <v>45590</v>
      </c>
      <c r="P4888" s="5">
        <v>115509</v>
      </c>
      <c r="Q4888" s="7" t="s">
        <v>2554</v>
      </c>
      <c r="R4888" s="31" t="s">
        <v>50</v>
      </c>
      <c r="S4888" s="31" t="s">
        <v>50</v>
      </c>
      <c r="T4888" s="7" t="s">
        <v>50</v>
      </c>
      <c r="U4888" s="7" t="s">
        <v>45591</v>
      </c>
      <c r="V4888" s="7">
        <v>37962000</v>
      </c>
      <c r="W4888" s="7" t="s">
        <v>60</v>
      </c>
      <c r="X4888" s="7">
        <v>37962000</v>
      </c>
      <c r="Y4888" s="7" t="s">
        <v>50</v>
      </c>
      <c r="Z4888" s="7">
        <v>1</v>
      </c>
      <c r="AA4888" s="7">
        <v>37962000</v>
      </c>
      <c r="AB4888" s="7" t="s">
        <v>60</v>
      </c>
      <c r="AC4888" s="7">
        <v>37962000</v>
      </c>
      <c r="AD4888" s="7" t="s">
        <v>178</v>
      </c>
      <c r="AE4888" s="7">
        <v>37962000</v>
      </c>
      <c r="AF4888" s="7" t="s">
        <v>60</v>
      </c>
      <c r="AG4888" s="7">
        <v>37962000</v>
      </c>
      <c r="AH4888" s="7">
        <v>37962000</v>
      </c>
      <c r="AI4888" s="7" t="s">
        <v>60</v>
      </c>
      <c r="AJ4888" s="7">
        <v>37962000</v>
      </c>
      <c r="AK4888" s="7" t="s">
        <v>50</v>
      </c>
      <c r="AL4888" s="7" t="s">
        <v>50</v>
      </c>
      <c r="AM4888" s="7" t="s">
        <v>50</v>
      </c>
      <c r="AN4888" s="7" t="s">
        <v>50</v>
      </c>
      <c r="AO4888" s="7" t="s">
        <v>50</v>
      </c>
      <c r="AP4888" s="7" t="s">
        <v>50</v>
      </c>
      <c r="AQ4888" s="7" t="s">
        <v>50</v>
      </c>
      <c r="AR4888" s="7" t="s">
        <v>1186</v>
      </c>
    </row>
    <row r="4889" spans="1:44" ht="15" thickBot="1">
      <c r="A4889" s="10" t="s">
        <v>45592</v>
      </c>
      <c r="B4889" s="13" t="s">
        <v>50</v>
      </c>
      <c r="C4889" s="13" t="s">
        <v>50</v>
      </c>
      <c r="D4889" s="13" t="s">
        <v>45</v>
      </c>
      <c r="E4889" s="13" t="s">
        <v>46</v>
      </c>
      <c r="F4889" s="13" t="s">
        <v>70</v>
      </c>
      <c r="G4889" s="26" t="s">
        <v>54946</v>
      </c>
      <c r="H4889" s="13" t="s">
        <v>50</v>
      </c>
      <c r="I4889" s="13" t="s">
        <v>50</v>
      </c>
      <c r="J4889" s="12">
        <v>45482</v>
      </c>
      <c r="K4889" s="13" t="s">
        <v>50</v>
      </c>
      <c r="L4889" s="13" t="s">
        <v>467</v>
      </c>
      <c r="M4889" s="13" t="s">
        <v>4534</v>
      </c>
      <c r="N4889" s="13" t="s">
        <v>791</v>
      </c>
      <c r="O4889" s="13" t="s">
        <v>45593</v>
      </c>
      <c r="P4889" s="11">
        <v>116187</v>
      </c>
      <c r="Q4889" s="13" t="s">
        <v>245</v>
      </c>
      <c r="R4889" s="33" t="s">
        <v>45594</v>
      </c>
      <c r="S4889" s="33" t="s">
        <v>45595</v>
      </c>
      <c r="T4889" s="13" t="s">
        <v>50</v>
      </c>
      <c r="U4889" s="13" t="s">
        <v>50</v>
      </c>
      <c r="V4889" s="13">
        <v>2000000</v>
      </c>
      <c r="W4889" s="13" t="s">
        <v>60</v>
      </c>
      <c r="X4889" s="13">
        <v>2000000</v>
      </c>
      <c r="Y4889" s="13" t="s">
        <v>467</v>
      </c>
      <c r="Z4889" s="13">
        <v>1</v>
      </c>
      <c r="AA4889" s="13">
        <v>2000000</v>
      </c>
      <c r="AB4889" s="13" t="s">
        <v>60</v>
      </c>
      <c r="AC4889" s="13">
        <v>2000000</v>
      </c>
      <c r="AD4889" s="13" t="s">
        <v>467</v>
      </c>
      <c r="AE4889" s="13">
        <v>2000000</v>
      </c>
      <c r="AF4889" s="13" t="s">
        <v>60</v>
      </c>
      <c r="AG4889" s="13">
        <v>2000000</v>
      </c>
      <c r="AH4889" s="13">
        <v>2000000</v>
      </c>
      <c r="AI4889" s="13" t="s">
        <v>60</v>
      </c>
      <c r="AJ4889" s="13">
        <v>2000000</v>
      </c>
      <c r="AK4889" s="13" t="s">
        <v>50</v>
      </c>
      <c r="AL4889" s="13" t="s">
        <v>50</v>
      </c>
      <c r="AM4889" s="13" t="s">
        <v>45596</v>
      </c>
      <c r="AN4889" s="13" t="s">
        <v>66</v>
      </c>
      <c r="AO4889" s="13" t="s">
        <v>45597</v>
      </c>
      <c r="AP4889" s="14" t="s">
        <v>45598</v>
      </c>
      <c r="AQ4889" s="13" t="s">
        <v>50</v>
      </c>
      <c r="AR4889" s="13" t="s">
        <v>50</v>
      </c>
    </row>
    <row r="4890" spans="1:44" ht="15" thickBot="1">
      <c r="A4890" s="4" t="s">
        <v>45599</v>
      </c>
      <c r="B4890" s="7" t="s">
        <v>50</v>
      </c>
      <c r="C4890" s="6">
        <v>43466</v>
      </c>
      <c r="D4890" s="7" t="s">
        <v>45</v>
      </c>
      <c r="E4890" s="7" t="s">
        <v>46</v>
      </c>
      <c r="F4890" s="7" t="s">
        <v>70</v>
      </c>
      <c r="G4890" s="26" t="s">
        <v>54946</v>
      </c>
      <c r="H4890" s="7" t="s">
        <v>50</v>
      </c>
      <c r="I4890" s="7" t="s">
        <v>50</v>
      </c>
      <c r="J4890" s="6">
        <v>45475</v>
      </c>
      <c r="K4890" s="7" t="s">
        <v>89</v>
      </c>
      <c r="L4890" s="7" t="s">
        <v>178</v>
      </c>
      <c r="M4890" s="7" t="s">
        <v>45600</v>
      </c>
      <c r="N4890" s="7" t="s">
        <v>270</v>
      </c>
      <c r="O4890" s="7" t="s">
        <v>45601</v>
      </c>
      <c r="P4890" s="5">
        <v>116303</v>
      </c>
      <c r="Q4890" s="7" t="s">
        <v>245</v>
      </c>
      <c r="R4890" s="34" t="s">
        <v>45602</v>
      </c>
      <c r="S4890" s="34" t="s">
        <v>45603</v>
      </c>
      <c r="T4890" s="7" t="s">
        <v>50</v>
      </c>
      <c r="U4890" s="7" t="s">
        <v>50</v>
      </c>
      <c r="V4890" s="7" t="s">
        <v>50</v>
      </c>
      <c r="W4890" s="7" t="s">
        <v>50</v>
      </c>
      <c r="X4890" s="7" t="s">
        <v>50</v>
      </c>
      <c r="Y4890" s="7" t="s">
        <v>50</v>
      </c>
      <c r="Z4890" s="7">
        <v>2</v>
      </c>
      <c r="AA4890" s="7" t="s">
        <v>50</v>
      </c>
      <c r="AB4890" s="7" t="s">
        <v>50</v>
      </c>
      <c r="AC4890" s="7" t="s">
        <v>50</v>
      </c>
      <c r="AD4890" s="7" t="s">
        <v>178</v>
      </c>
      <c r="AE4890" s="7" t="s">
        <v>50</v>
      </c>
      <c r="AF4890" s="7" t="s">
        <v>50</v>
      </c>
      <c r="AG4890" s="7" t="s">
        <v>50</v>
      </c>
      <c r="AH4890" s="7" t="s">
        <v>50</v>
      </c>
      <c r="AI4890" s="7" t="s">
        <v>50</v>
      </c>
      <c r="AJ4890" s="7" t="s">
        <v>50</v>
      </c>
      <c r="AK4890" s="7" t="s">
        <v>50</v>
      </c>
      <c r="AL4890" s="7" t="s">
        <v>50</v>
      </c>
      <c r="AM4890" s="7" t="s">
        <v>45604</v>
      </c>
      <c r="AN4890" s="7" t="s">
        <v>253</v>
      </c>
      <c r="AO4890" s="7" t="s">
        <v>50</v>
      </c>
      <c r="AP4890" s="22" t="s">
        <v>45605</v>
      </c>
      <c r="AQ4890" s="7" t="s">
        <v>50</v>
      </c>
      <c r="AR4890" s="7" t="s">
        <v>255</v>
      </c>
    </row>
    <row r="4891" spans="1:44" ht="15" thickBot="1">
      <c r="A4891" s="10" t="s">
        <v>45606</v>
      </c>
      <c r="B4891" s="13" t="s">
        <v>50</v>
      </c>
      <c r="C4891" s="12">
        <v>44927</v>
      </c>
      <c r="D4891" s="13" t="s">
        <v>45</v>
      </c>
      <c r="E4891" s="13" t="s">
        <v>46</v>
      </c>
      <c r="F4891" s="13" t="s">
        <v>70</v>
      </c>
      <c r="G4891" s="13" t="s">
        <v>50</v>
      </c>
      <c r="H4891" s="13" t="s">
        <v>50</v>
      </c>
      <c r="I4891" s="13" t="s">
        <v>50</v>
      </c>
      <c r="J4891" s="12">
        <v>45474</v>
      </c>
      <c r="K4891" s="13" t="s">
        <v>50</v>
      </c>
      <c r="L4891" s="13" t="s">
        <v>467</v>
      </c>
      <c r="M4891" s="13" t="s">
        <v>50</v>
      </c>
      <c r="N4891" s="13" t="s">
        <v>1114</v>
      </c>
      <c r="O4891" s="13" t="s">
        <v>45607</v>
      </c>
      <c r="P4891" s="11">
        <v>116516</v>
      </c>
      <c r="Q4891" s="13" t="s">
        <v>1116</v>
      </c>
      <c r="R4891" s="30" t="s">
        <v>50</v>
      </c>
      <c r="S4891" s="30" t="s">
        <v>50</v>
      </c>
      <c r="T4891" s="13" t="s">
        <v>50</v>
      </c>
      <c r="U4891" s="13" t="s">
        <v>45608</v>
      </c>
      <c r="V4891" s="13">
        <v>25000</v>
      </c>
      <c r="W4891" s="13" t="s">
        <v>60</v>
      </c>
      <c r="X4891" s="13">
        <v>25000</v>
      </c>
      <c r="Y4891" s="13" t="s">
        <v>467</v>
      </c>
      <c r="Z4891" s="13">
        <v>1</v>
      </c>
      <c r="AA4891" s="13">
        <v>25000</v>
      </c>
      <c r="AB4891" s="13" t="s">
        <v>60</v>
      </c>
      <c r="AC4891" s="13">
        <v>25000</v>
      </c>
      <c r="AD4891" s="13" t="s">
        <v>467</v>
      </c>
      <c r="AE4891" s="13">
        <v>25000</v>
      </c>
      <c r="AF4891" s="13" t="s">
        <v>60</v>
      </c>
      <c r="AG4891" s="13">
        <v>25000</v>
      </c>
      <c r="AH4891" s="13">
        <v>25000</v>
      </c>
      <c r="AI4891" s="13" t="s">
        <v>60</v>
      </c>
      <c r="AJ4891" s="13">
        <v>25000</v>
      </c>
      <c r="AK4891" s="13" t="s">
        <v>50</v>
      </c>
      <c r="AL4891" s="13" t="s">
        <v>50</v>
      </c>
      <c r="AM4891" s="13" t="s">
        <v>50</v>
      </c>
      <c r="AN4891" s="13" t="s">
        <v>50</v>
      </c>
      <c r="AO4891" s="13" t="s">
        <v>50</v>
      </c>
      <c r="AP4891" s="13" t="s">
        <v>50</v>
      </c>
      <c r="AQ4891" s="13" t="s">
        <v>50</v>
      </c>
      <c r="AR4891" s="13" t="s">
        <v>1186</v>
      </c>
    </row>
    <row r="4892" spans="1:44" ht="15" thickBot="1">
      <c r="A4892" s="4" t="s">
        <v>45609</v>
      </c>
      <c r="B4892" s="7" t="s">
        <v>50</v>
      </c>
      <c r="C4892" s="6">
        <v>43101</v>
      </c>
      <c r="D4892" s="7" t="s">
        <v>45</v>
      </c>
      <c r="E4892" s="7" t="s">
        <v>46</v>
      </c>
      <c r="F4892" s="7" t="s">
        <v>70</v>
      </c>
      <c r="G4892" s="7" t="s">
        <v>50</v>
      </c>
      <c r="H4892" s="7" t="s">
        <v>50</v>
      </c>
      <c r="I4892" s="7" t="s">
        <v>50</v>
      </c>
      <c r="J4892" s="6">
        <v>45475</v>
      </c>
      <c r="K4892" s="7" t="s">
        <v>50</v>
      </c>
      <c r="L4892" s="7" t="s">
        <v>467</v>
      </c>
      <c r="M4892" s="7" t="s">
        <v>50</v>
      </c>
      <c r="N4892" s="7" t="s">
        <v>45610</v>
      </c>
      <c r="O4892" s="7" t="s">
        <v>45611</v>
      </c>
      <c r="P4892" s="5">
        <v>116672</v>
      </c>
      <c r="Q4892" s="7" t="s">
        <v>1750</v>
      </c>
      <c r="R4892" s="31" t="s">
        <v>50</v>
      </c>
      <c r="S4892" s="31" t="s">
        <v>50</v>
      </c>
      <c r="T4892" s="7" t="s">
        <v>50</v>
      </c>
      <c r="U4892" s="7" t="s">
        <v>45612</v>
      </c>
      <c r="V4892" s="7">
        <v>25000</v>
      </c>
      <c r="W4892" s="7" t="s">
        <v>60</v>
      </c>
      <c r="X4892" s="7">
        <v>25000</v>
      </c>
      <c r="Y4892" s="7" t="s">
        <v>467</v>
      </c>
      <c r="Z4892" s="7">
        <v>2</v>
      </c>
      <c r="AA4892" s="7">
        <v>25000</v>
      </c>
      <c r="AB4892" s="7" t="s">
        <v>60</v>
      </c>
      <c r="AC4892" s="7">
        <v>25000</v>
      </c>
      <c r="AD4892" s="7" t="s">
        <v>467</v>
      </c>
      <c r="AE4892" s="7">
        <v>50000</v>
      </c>
      <c r="AF4892" s="7" t="s">
        <v>60</v>
      </c>
      <c r="AG4892" s="7">
        <v>50000</v>
      </c>
      <c r="AH4892" s="7">
        <v>50000</v>
      </c>
      <c r="AI4892" s="7" t="s">
        <v>60</v>
      </c>
      <c r="AJ4892" s="7">
        <v>50000</v>
      </c>
      <c r="AK4892" s="7" t="s">
        <v>50</v>
      </c>
      <c r="AL4892" s="7" t="s">
        <v>50</v>
      </c>
      <c r="AM4892" s="7" t="s">
        <v>50</v>
      </c>
      <c r="AN4892" s="7" t="s">
        <v>50</v>
      </c>
      <c r="AO4892" s="7" t="s">
        <v>50</v>
      </c>
      <c r="AP4892" s="7" t="s">
        <v>50</v>
      </c>
      <c r="AQ4892" s="7" t="s">
        <v>50</v>
      </c>
      <c r="AR4892" s="7" t="s">
        <v>1186</v>
      </c>
    </row>
    <row r="4893" spans="1:44" ht="15" thickBot="1">
      <c r="A4893" s="10" t="s">
        <v>45613</v>
      </c>
      <c r="B4893" s="13" t="s">
        <v>50</v>
      </c>
      <c r="C4893" s="12">
        <v>42736</v>
      </c>
      <c r="D4893" s="13" t="s">
        <v>45</v>
      </c>
      <c r="E4893" s="13" t="s">
        <v>46</v>
      </c>
      <c r="F4893" s="13" t="s">
        <v>70</v>
      </c>
      <c r="G4893" s="13" t="s">
        <v>145</v>
      </c>
      <c r="H4893" s="13" t="s">
        <v>50</v>
      </c>
      <c r="I4893" s="13" t="s">
        <v>50</v>
      </c>
      <c r="J4893" s="12">
        <v>45477</v>
      </c>
      <c r="K4893" s="13" t="s">
        <v>50</v>
      </c>
      <c r="L4893" s="13" t="s">
        <v>467</v>
      </c>
      <c r="M4893" s="13" t="s">
        <v>45614</v>
      </c>
      <c r="N4893" s="13" t="s">
        <v>30672</v>
      </c>
      <c r="O4893" s="13" t="s">
        <v>45615</v>
      </c>
      <c r="P4893" s="11">
        <v>116854</v>
      </c>
      <c r="Q4893" s="13" t="s">
        <v>545</v>
      </c>
      <c r="R4893" s="33" t="s">
        <v>45616</v>
      </c>
      <c r="S4893" s="33" t="s">
        <v>45617</v>
      </c>
      <c r="T4893" s="13" t="s">
        <v>45618</v>
      </c>
      <c r="U4893" s="13" t="s">
        <v>45619</v>
      </c>
      <c r="V4893" s="13" t="s">
        <v>50</v>
      </c>
      <c r="W4893" s="13" t="s">
        <v>50</v>
      </c>
      <c r="X4893" s="13" t="s">
        <v>50</v>
      </c>
      <c r="Y4893" s="13" t="s">
        <v>467</v>
      </c>
      <c r="Z4893" s="13">
        <v>2</v>
      </c>
      <c r="AA4893" s="13" t="s">
        <v>50</v>
      </c>
      <c r="AB4893" s="13" t="s">
        <v>50</v>
      </c>
      <c r="AC4893" s="13" t="s">
        <v>50</v>
      </c>
      <c r="AD4893" s="13" t="s">
        <v>467</v>
      </c>
      <c r="AE4893" s="13" t="s">
        <v>50</v>
      </c>
      <c r="AF4893" s="13" t="s">
        <v>50</v>
      </c>
      <c r="AG4893" s="13" t="s">
        <v>50</v>
      </c>
      <c r="AH4893" s="13" t="s">
        <v>50</v>
      </c>
      <c r="AI4893" s="13" t="s">
        <v>50</v>
      </c>
      <c r="AJ4893" s="13" t="s">
        <v>50</v>
      </c>
      <c r="AK4893" s="13" t="s">
        <v>45620</v>
      </c>
      <c r="AL4893" s="13" t="s">
        <v>50</v>
      </c>
      <c r="AM4893" s="13" t="s">
        <v>45621</v>
      </c>
      <c r="AN4893" s="13" t="s">
        <v>66</v>
      </c>
      <c r="AO4893" s="13" t="s">
        <v>50</v>
      </c>
      <c r="AP4893" s="14" t="s">
        <v>45622</v>
      </c>
      <c r="AQ4893" s="13" t="s">
        <v>50</v>
      </c>
      <c r="AR4893" s="13" t="s">
        <v>255</v>
      </c>
    </row>
    <row r="4894" spans="1:44" ht="15" thickBot="1">
      <c r="A4894" s="4" t="s">
        <v>45623</v>
      </c>
      <c r="B4894" s="7" t="s">
        <v>50</v>
      </c>
      <c r="C4894" s="7" t="s">
        <v>50</v>
      </c>
      <c r="D4894" s="7" t="s">
        <v>45</v>
      </c>
      <c r="E4894" s="7" t="s">
        <v>46</v>
      </c>
      <c r="F4894" s="7" t="s">
        <v>70</v>
      </c>
      <c r="G4894" s="7" t="s">
        <v>50</v>
      </c>
      <c r="H4894" s="7" t="s">
        <v>50</v>
      </c>
      <c r="I4894" s="7" t="s">
        <v>50</v>
      </c>
      <c r="J4894" s="6">
        <v>45474</v>
      </c>
      <c r="K4894" s="7" t="s">
        <v>50</v>
      </c>
      <c r="L4894" s="7" t="s">
        <v>467</v>
      </c>
      <c r="M4894" s="7" t="s">
        <v>50</v>
      </c>
      <c r="N4894" s="7" t="s">
        <v>8006</v>
      </c>
      <c r="O4894" s="7" t="s">
        <v>45624</v>
      </c>
      <c r="P4894" s="5">
        <v>116881</v>
      </c>
      <c r="Q4894" s="7" t="s">
        <v>93</v>
      </c>
      <c r="R4894" s="31" t="s">
        <v>50</v>
      </c>
      <c r="S4894" s="31" t="s">
        <v>50</v>
      </c>
      <c r="T4894" s="7" t="s">
        <v>50</v>
      </c>
      <c r="U4894" s="7" t="s">
        <v>45625</v>
      </c>
      <c r="V4894" s="7">
        <v>150000</v>
      </c>
      <c r="W4894" s="7" t="s">
        <v>60</v>
      </c>
      <c r="X4894" s="7">
        <v>150000</v>
      </c>
      <c r="Y4894" s="7" t="s">
        <v>467</v>
      </c>
      <c r="Z4894" s="7">
        <v>1</v>
      </c>
      <c r="AA4894" s="7">
        <v>150000</v>
      </c>
      <c r="AB4894" s="7" t="s">
        <v>60</v>
      </c>
      <c r="AC4894" s="7">
        <v>150000</v>
      </c>
      <c r="AD4894" s="7" t="s">
        <v>467</v>
      </c>
      <c r="AE4894" s="7">
        <v>150000</v>
      </c>
      <c r="AF4894" s="7" t="s">
        <v>60</v>
      </c>
      <c r="AG4894" s="7">
        <v>150000</v>
      </c>
      <c r="AH4894" s="7">
        <v>150000</v>
      </c>
      <c r="AI4894" s="7" t="s">
        <v>60</v>
      </c>
      <c r="AJ4894" s="7">
        <v>150000</v>
      </c>
      <c r="AK4894" s="7" t="s">
        <v>50</v>
      </c>
      <c r="AL4894" s="7" t="s">
        <v>50</v>
      </c>
      <c r="AM4894" s="7" t="s">
        <v>50</v>
      </c>
      <c r="AN4894" s="7" t="s">
        <v>50</v>
      </c>
      <c r="AO4894" s="7" t="s">
        <v>50</v>
      </c>
      <c r="AP4894" s="7" t="s">
        <v>50</v>
      </c>
      <c r="AQ4894" s="7" t="s">
        <v>50</v>
      </c>
      <c r="AR4894" s="7" t="s">
        <v>1186</v>
      </c>
    </row>
    <row r="4895" spans="1:44" ht="15" thickBot="1">
      <c r="A4895" s="10" t="s">
        <v>45626</v>
      </c>
      <c r="B4895" s="13" t="s">
        <v>50</v>
      </c>
      <c r="C4895" s="12">
        <v>43466</v>
      </c>
      <c r="D4895" s="13" t="s">
        <v>45</v>
      </c>
      <c r="E4895" s="13" t="s">
        <v>46</v>
      </c>
      <c r="F4895" s="13" t="s">
        <v>70</v>
      </c>
      <c r="G4895" s="27" t="s">
        <v>54945</v>
      </c>
      <c r="H4895" s="13" t="s">
        <v>50</v>
      </c>
      <c r="I4895" s="13" t="s">
        <v>50</v>
      </c>
      <c r="J4895" s="12">
        <v>45475</v>
      </c>
      <c r="K4895" s="13" t="s">
        <v>50</v>
      </c>
      <c r="L4895" s="13" t="s">
        <v>52</v>
      </c>
      <c r="M4895" s="13" t="s">
        <v>45627</v>
      </c>
      <c r="N4895" s="13" t="s">
        <v>30145</v>
      </c>
      <c r="O4895" s="13" t="s">
        <v>45628</v>
      </c>
      <c r="P4895" s="11">
        <v>117439</v>
      </c>
      <c r="Q4895" s="13" t="s">
        <v>135</v>
      </c>
      <c r="R4895" s="33" t="s">
        <v>45629</v>
      </c>
      <c r="S4895" s="33" t="s">
        <v>45630</v>
      </c>
      <c r="T4895" s="13" t="s">
        <v>45631</v>
      </c>
      <c r="U4895" s="13" t="s">
        <v>45632</v>
      </c>
      <c r="V4895" s="13">
        <v>600000</v>
      </c>
      <c r="W4895" s="13" t="s">
        <v>60</v>
      </c>
      <c r="X4895" s="13">
        <v>600000</v>
      </c>
      <c r="Y4895" s="13" t="s">
        <v>50</v>
      </c>
      <c r="Z4895" s="13">
        <v>1</v>
      </c>
      <c r="AA4895" s="13" t="s">
        <v>50</v>
      </c>
      <c r="AB4895" s="13" t="s">
        <v>50</v>
      </c>
      <c r="AC4895" s="13" t="s">
        <v>50</v>
      </c>
      <c r="AD4895" s="13" t="s">
        <v>50</v>
      </c>
      <c r="AE4895" s="13" t="s">
        <v>50</v>
      </c>
      <c r="AF4895" s="13" t="s">
        <v>50</v>
      </c>
      <c r="AG4895" s="13" t="s">
        <v>50</v>
      </c>
      <c r="AH4895" s="13">
        <v>600000</v>
      </c>
      <c r="AI4895" s="13" t="s">
        <v>60</v>
      </c>
      <c r="AJ4895" s="13">
        <v>600000</v>
      </c>
      <c r="AK4895" s="13" t="s">
        <v>44907</v>
      </c>
      <c r="AL4895" s="13" t="s">
        <v>50</v>
      </c>
      <c r="AM4895" s="13" t="s">
        <v>45633</v>
      </c>
      <c r="AN4895" s="13" t="s">
        <v>66</v>
      </c>
      <c r="AO4895" s="13" t="s">
        <v>45634</v>
      </c>
      <c r="AP4895" s="21" t="s">
        <v>45635</v>
      </c>
      <c r="AQ4895" s="13" t="s">
        <v>50</v>
      </c>
      <c r="AR4895" s="13" t="s">
        <v>50</v>
      </c>
    </row>
    <row r="4896" spans="1:44" ht="15" thickBot="1">
      <c r="A4896" s="4" t="s">
        <v>45636</v>
      </c>
      <c r="B4896" s="7" t="s">
        <v>50</v>
      </c>
      <c r="C4896" s="6">
        <v>44197</v>
      </c>
      <c r="D4896" s="7" t="s">
        <v>45</v>
      </c>
      <c r="E4896" s="7" t="s">
        <v>50</v>
      </c>
      <c r="F4896" s="7" t="s">
        <v>70</v>
      </c>
      <c r="G4896" s="7" t="s">
        <v>50</v>
      </c>
      <c r="H4896" s="7" t="s">
        <v>50</v>
      </c>
      <c r="I4896" s="7" t="s">
        <v>50</v>
      </c>
      <c r="J4896" s="6">
        <v>45474</v>
      </c>
      <c r="K4896" s="7" t="s">
        <v>50</v>
      </c>
      <c r="L4896" s="7" t="s">
        <v>52</v>
      </c>
      <c r="M4896" s="7" t="s">
        <v>50</v>
      </c>
      <c r="N4896" s="7" t="s">
        <v>45637</v>
      </c>
      <c r="O4896" s="7" t="s">
        <v>45638</v>
      </c>
      <c r="P4896" s="5">
        <v>121174</v>
      </c>
      <c r="Q4896" s="7" t="s">
        <v>50</v>
      </c>
      <c r="R4896" s="31" t="s">
        <v>50</v>
      </c>
      <c r="S4896" s="31" t="s">
        <v>50</v>
      </c>
      <c r="T4896" s="7" t="s">
        <v>50</v>
      </c>
      <c r="U4896" s="7" t="s">
        <v>50</v>
      </c>
      <c r="V4896" s="7">
        <v>146000</v>
      </c>
      <c r="W4896" s="7" t="s">
        <v>1338</v>
      </c>
      <c r="X4896" s="7">
        <v>97360</v>
      </c>
      <c r="Y4896" s="7" t="s">
        <v>50</v>
      </c>
      <c r="Z4896" s="7">
        <v>1</v>
      </c>
      <c r="AA4896" s="7" t="s">
        <v>50</v>
      </c>
      <c r="AB4896" s="7" t="s">
        <v>50</v>
      </c>
      <c r="AC4896" s="7" t="s">
        <v>50</v>
      </c>
      <c r="AD4896" s="7" t="s">
        <v>50</v>
      </c>
      <c r="AE4896" s="7" t="s">
        <v>50</v>
      </c>
      <c r="AF4896" s="7" t="s">
        <v>50</v>
      </c>
      <c r="AG4896" s="7" t="s">
        <v>50</v>
      </c>
      <c r="AH4896" s="7">
        <v>146000</v>
      </c>
      <c r="AI4896" s="7" t="s">
        <v>1338</v>
      </c>
      <c r="AJ4896" s="7">
        <v>97360</v>
      </c>
      <c r="AK4896" s="7" t="s">
        <v>45639</v>
      </c>
      <c r="AL4896" s="7" t="s">
        <v>50</v>
      </c>
      <c r="AM4896" s="7" t="s">
        <v>50</v>
      </c>
      <c r="AN4896" s="7" t="s">
        <v>50</v>
      </c>
      <c r="AO4896" s="7" t="s">
        <v>50</v>
      </c>
      <c r="AP4896" s="7" t="s">
        <v>50</v>
      </c>
      <c r="AQ4896" s="7" t="s">
        <v>50</v>
      </c>
      <c r="AR4896" s="7" t="s">
        <v>1186</v>
      </c>
    </row>
    <row r="4897" spans="1:44" ht="15" thickBot="1">
      <c r="A4897" s="10" t="s">
        <v>45640</v>
      </c>
      <c r="B4897" s="13" t="s">
        <v>50</v>
      </c>
      <c r="C4897" s="13" t="s">
        <v>50</v>
      </c>
      <c r="D4897" s="13" t="s">
        <v>45</v>
      </c>
      <c r="E4897" s="13" t="s">
        <v>50</v>
      </c>
      <c r="F4897" s="13" t="s">
        <v>70</v>
      </c>
      <c r="G4897" s="13" t="s">
        <v>50</v>
      </c>
      <c r="H4897" s="13" t="s">
        <v>50</v>
      </c>
      <c r="I4897" s="13" t="s">
        <v>50</v>
      </c>
      <c r="J4897" s="12">
        <v>45476</v>
      </c>
      <c r="K4897" s="13" t="s">
        <v>50</v>
      </c>
      <c r="L4897" s="13" t="s">
        <v>467</v>
      </c>
      <c r="M4897" s="13" t="s">
        <v>50</v>
      </c>
      <c r="N4897" s="13" t="s">
        <v>50</v>
      </c>
      <c r="O4897" s="13" t="s">
        <v>45641</v>
      </c>
      <c r="P4897" s="11">
        <v>123980</v>
      </c>
      <c r="Q4897" s="13" t="s">
        <v>50</v>
      </c>
      <c r="R4897" s="30" t="s">
        <v>50</v>
      </c>
      <c r="S4897" s="30" t="s">
        <v>50</v>
      </c>
      <c r="T4897" s="13" t="s">
        <v>50</v>
      </c>
      <c r="U4897" s="13" t="s">
        <v>50</v>
      </c>
      <c r="V4897" s="13">
        <v>2500000</v>
      </c>
      <c r="W4897" s="13" t="s">
        <v>60</v>
      </c>
      <c r="X4897" s="13">
        <v>2500000</v>
      </c>
      <c r="Y4897" s="13" t="s">
        <v>467</v>
      </c>
      <c r="Z4897" s="13">
        <v>1</v>
      </c>
      <c r="AA4897" s="13">
        <v>2500000</v>
      </c>
      <c r="AB4897" s="13" t="s">
        <v>60</v>
      </c>
      <c r="AC4897" s="13">
        <v>2500000</v>
      </c>
      <c r="AD4897" s="13" t="s">
        <v>467</v>
      </c>
      <c r="AE4897" s="13">
        <v>2500000</v>
      </c>
      <c r="AF4897" s="13" t="s">
        <v>60</v>
      </c>
      <c r="AG4897" s="13">
        <v>2500000</v>
      </c>
      <c r="AH4897" s="13">
        <v>2500000</v>
      </c>
      <c r="AI4897" s="13" t="s">
        <v>60</v>
      </c>
      <c r="AJ4897" s="13">
        <v>2500000</v>
      </c>
      <c r="AK4897" s="13" t="s">
        <v>45642</v>
      </c>
      <c r="AL4897" s="13" t="s">
        <v>50</v>
      </c>
      <c r="AM4897" s="13" t="s">
        <v>50</v>
      </c>
      <c r="AN4897" s="13" t="s">
        <v>50</v>
      </c>
      <c r="AO4897" s="13" t="s">
        <v>50</v>
      </c>
      <c r="AP4897" s="13" t="s">
        <v>50</v>
      </c>
      <c r="AQ4897" s="13" t="s">
        <v>50</v>
      </c>
      <c r="AR4897" s="13" t="s">
        <v>1186</v>
      </c>
    </row>
    <row r="4898" spans="1:44" ht="15" thickBot="1">
      <c r="A4898" s="4" t="s">
        <v>45643</v>
      </c>
      <c r="B4898" s="7" t="s">
        <v>50</v>
      </c>
      <c r="C4898" s="6">
        <v>45292</v>
      </c>
      <c r="D4898" s="7" t="s">
        <v>45</v>
      </c>
      <c r="E4898" s="7" t="s">
        <v>46</v>
      </c>
      <c r="F4898" s="7" t="s">
        <v>70</v>
      </c>
      <c r="G4898" s="7" t="s">
        <v>50</v>
      </c>
      <c r="H4898" s="7" t="s">
        <v>50</v>
      </c>
      <c r="I4898" s="7" t="s">
        <v>50</v>
      </c>
      <c r="J4898" s="6">
        <v>45474</v>
      </c>
      <c r="K4898" s="7" t="s">
        <v>50</v>
      </c>
      <c r="L4898" s="7" t="s">
        <v>467</v>
      </c>
      <c r="M4898" s="7" t="s">
        <v>50</v>
      </c>
      <c r="N4898" s="7" t="s">
        <v>30091</v>
      </c>
      <c r="O4898" s="7" t="s">
        <v>45644</v>
      </c>
      <c r="P4898" s="5">
        <v>124790</v>
      </c>
      <c r="Q4898" s="7" t="s">
        <v>166</v>
      </c>
      <c r="R4898" s="31" t="s">
        <v>50</v>
      </c>
      <c r="S4898" s="31" t="s">
        <v>50</v>
      </c>
      <c r="T4898" s="7" t="s">
        <v>50</v>
      </c>
      <c r="U4898" s="7" t="s">
        <v>30093</v>
      </c>
      <c r="V4898" s="7">
        <v>30000</v>
      </c>
      <c r="W4898" s="7" t="s">
        <v>60</v>
      </c>
      <c r="X4898" s="7">
        <v>30000</v>
      </c>
      <c r="Y4898" s="7" t="s">
        <v>467</v>
      </c>
      <c r="Z4898" s="7">
        <v>1</v>
      </c>
      <c r="AA4898" s="7">
        <v>30000</v>
      </c>
      <c r="AB4898" s="7" t="s">
        <v>60</v>
      </c>
      <c r="AC4898" s="7">
        <v>30000</v>
      </c>
      <c r="AD4898" s="7" t="s">
        <v>467</v>
      </c>
      <c r="AE4898" s="7">
        <v>30000</v>
      </c>
      <c r="AF4898" s="7" t="s">
        <v>60</v>
      </c>
      <c r="AG4898" s="7">
        <v>30000</v>
      </c>
      <c r="AH4898" s="7">
        <v>30000</v>
      </c>
      <c r="AI4898" s="7" t="s">
        <v>60</v>
      </c>
      <c r="AJ4898" s="7">
        <v>30000</v>
      </c>
      <c r="AK4898" s="7" t="s">
        <v>50</v>
      </c>
      <c r="AL4898" s="7" t="s">
        <v>50</v>
      </c>
      <c r="AM4898" s="7" t="s">
        <v>50</v>
      </c>
      <c r="AN4898" s="7" t="s">
        <v>50</v>
      </c>
      <c r="AO4898" s="7" t="s">
        <v>50</v>
      </c>
      <c r="AP4898" s="7" t="s">
        <v>50</v>
      </c>
      <c r="AQ4898" s="7" t="s">
        <v>50</v>
      </c>
      <c r="AR4898" s="7" t="s">
        <v>1186</v>
      </c>
    </row>
    <row r="4899" spans="1:44" ht="15" thickBot="1">
      <c r="A4899" s="10" t="s">
        <v>45645</v>
      </c>
      <c r="B4899" s="13" t="s">
        <v>50</v>
      </c>
      <c r="C4899" s="12">
        <v>44197</v>
      </c>
      <c r="D4899" s="13" t="s">
        <v>45</v>
      </c>
      <c r="E4899" s="13" t="s">
        <v>46</v>
      </c>
      <c r="F4899" s="13" t="s">
        <v>70</v>
      </c>
      <c r="G4899" s="27" t="s">
        <v>54945</v>
      </c>
      <c r="H4899" s="13" t="s">
        <v>50</v>
      </c>
      <c r="I4899" s="13" t="s">
        <v>50</v>
      </c>
      <c r="J4899" s="12">
        <v>45475</v>
      </c>
      <c r="K4899" s="13" t="s">
        <v>50</v>
      </c>
      <c r="L4899" s="13" t="s">
        <v>52</v>
      </c>
      <c r="M4899" s="13" t="s">
        <v>45646</v>
      </c>
      <c r="N4899" s="13" t="s">
        <v>30145</v>
      </c>
      <c r="O4899" s="13" t="s">
        <v>45647</v>
      </c>
      <c r="P4899" s="11">
        <v>125603</v>
      </c>
      <c r="Q4899" s="13" t="s">
        <v>135</v>
      </c>
      <c r="R4899" s="33" t="s">
        <v>45648</v>
      </c>
      <c r="S4899" s="33" t="s">
        <v>45649</v>
      </c>
      <c r="T4899" s="13" t="s">
        <v>45650</v>
      </c>
      <c r="U4899" s="13">
        <v>251942049910</v>
      </c>
      <c r="V4899" s="13">
        <v>600000</v>
      </c>
      <c r="W4899" s="13" t="s">
        <v>60</v>
      </c>
      <c r="X4899" s="13">
        <v>600000</v>
      </c>
      <c r="Y4899" s="13" t="s">
        <v>50</v>
      </c>
      <c r="Z4899" s="13">
        <v>1</v>
      </c>
      <c r="AA4899" s="13" t="s">
        <v>50</v>
      </c>
      <c r="AB4899" s="13" t="s">
        <v>50</v>
      </c>
      <c r="AC4899" s="13" t="s">
        <v>50</v>
      </c>
      <c r="AD4899" s="13" t="s">
        <v>50</v>
      </c>
      <c r="AE4899" s="13" t="s">
        <v>50</v>
      </c>
      <c r="AF4899" s="13" t="s">
        <v>50</v>
      </c>
      <c r="AG4899" s="13" t="s">
        <v>50</v>
      </c>
      <c r="AH4899" s="13">
        <v>600000</v>
      </c>
      <c r="AI4899" s="13" t="s">
        <v>60</v>
      </c>
      <c r="AJ4899" s="13">
        <v>600000</v>
      </c>
      <c r="AK4899" s="13" t="s">
        <v>44907</v>
      </c>
      <c r="AL4899" s="13" t="s">
        <v>50</v>
      </c>
      <c r="AM4899" s="13" t="s">
        <v>45651</v>
      </c>
      <c r="AN4899" s="13" t="s">
        <v>66</v>
      </c>
      <c r="AO4899" s="13" t="s">
        <v>50</v>
      </c>
      <c r="AP4899" s="13" t="s">
        <v>50</v>
      </c>
      <c r="AQ4899" s="21" t="s">
        <v>45652</v>
      </c>
      <c r="AR4899" s="13" t="s">
        <v>255</v>
      </c>
    </row>
    <row r="4900" spans="1:44" ht="15" thickBot="1">
      <c r="A4900" s="4" t="s">
        <v>45653</v>
      </c>
      <c r="B4900" s="7" t="s">
        <v>50</v>
      </c>
      <c r="C4900" s="6">
        <v>35796</v>
      </c>
      <c r="D4900" s="7" t="s">
        <v>45</v>
      </c>
      <c r="E4900" s="7" t="s">
        <v>46</v>
      </c>
      <c r="F4900" s="7" t="s">
        <v>70</v>
      </c>
      <c r="G4900" s="26" t="s">
        <v>54946</v>
      </c>
      <c r="H4900" s="7" t="s">
        <v>50</v>
      </c>
      <c r="I4900" s="7" t="s">
        <v>50</v>
      </c>
      <c r="J4900" s="6">
        <v>45475</v>
      </c>
      <c r="K4900" s="7" t="s">
        <v>50</v>
      </c>
      <c r="L4900" s="7" t="s">
        <v>52</v>
      </c>
      <c r="M4900" s="7" t="s">
        <v>45646</v>
      </c>
      <c r="N4900" s="7" t="s">
        <v>30145</v>
      </c>
      <c r="O4900" s="7" t="s">
        <v>45654</v>
      </c>
      <c r="P4900" s="5">
        <v>125604</v>
      </c>
      <c r="Q4900" s="7" t="s">
        <v>135</v>
      </c>
      <c r="R4900" s="34" t="s">
        <v>45655</v>
      </c>
      <c r="S4900" s="34" t="s">
        <v>45656</v>
      </c>
      <c r="T4900" s="7" t="s">
        <v>45657</v>
      </c>
      <c r="U4900" s="7">
        <v>251118831122</v>
      </c>
      <c r="V4900" s="7">
        <v>600000</v>
      </c>
      <c r="W4900" s="7" t="s">
        <v>60</v>
      </c>
      <c r="X4900" s="7">
        <v>600000</v>
      </c>
      <c r="Y4900" s="7" t="s">
        <v>50</v>
      </c>
      <c r="Z4900" s="7">
        <v>1</v>
      </c>
      <c r="AA4900" s="7" t="s">
        <v>50</v>
      </c>
      <c r="AB4900" s="7" t="s">
        <v>50</v>
      </c>
      <c r="AC4900" s="7" t="s">
        <v>50</v>
      </c>
      <c r="AD4900" s="7" t="s">
        <v>50</v>
      </c>
      <c r="AE4900" s="7" t="s">
        <v>50</v>
      </c>
      <c r="AF4900" s="7" t="s">
        <v>50</v>
      </c>
      <c r="AG4900" s="7" t="s">
        <v>50</v>
      </c>
      <c r="AH4900" s="7">
        <v>600000</v>
      </c>
      <c r="AI4900" s="7" t="s">
        <v>60</v>
      </c>
      <c r="AJ4900" s="7">
        <v>600000</v>
      </c>
      <c r="AK4900" s="7" t="s">
        <v>44907</v>
      </c>
      <c r="AL4900" s="7" t="s">
        <v>50</v>
      </c>
      <c r="AM4900" s="7" t="s">
        <v>45658</v>
      </c>
      <c r="AN4900" s="7" t="s">
        <v>66</v>
      </c>
      <c r="AO4900" s="7" t="s">
        <v>45659</v>
      </c>
      <c r="AP4900" s="8" t="s">
        <v>45660</v>
      </c>
      <c r="AQ4900" s="7" t="s">
        <v>50</v>
      </c>
      <c r="AR4900" s="7" t="s">
        <v>50</v>
      </c>
    </row>
    <row r="4901" spans="1:44" ht="15" thickBot="1">
      <c r="A4901" s="10" t="s">
        <v>45661</v>
      </c>
      <c r="B4901" s="13" t="s">
        <v>50</v>
      </c>
      <c r="C4901" s="12">
        <v>44562</v>
      </c>
      <c r="D4901" s="13" t="s">
        <v>45</v>
      </c>
      <c r="E4901" s="13" t="s">
        <v>50</v>
      </c>
      <c r="F4901" s="13" t="s">
        <v>70</v>
      </c>
      <c r="G4901" s="27" t="s">
        <v>54945</v>
      </c>
      <c r="H4901" s="13" t="s">
        <v>50</v>
      </c>
      <c r="I4901" s="13" t="s">
        <v>50</v>
      </c>
      <c r="J4901" s="12">
        <v>45475</v>
      </c>
      <c r="K4901" s="13" t="s">
        <v>50</v>
      </c>
      <c r="L4901" s="13" t="s">
        <v>52</v>
      </c>
      <c r="M4901" s="13" t="s">
        <v>45662</v>
      </c>
      <c r="N4901" s="13" t="s">
        <v>30145</v>
      </c>
      <c r="O4901" s="13" t="s">
        <v>45663</v>
      </c>
      <c r="P4901" s="11">
        <v>125706</v>
      </c>
      <c r="Q4901" s="13" t="s">
        <v>135</v>
      </c>
      <c r="R4901" s="30" t="s">
        <v>50</v>
      </c>
      <c r="S4901" s="33" t="s">
        <v>45664</v>
      </c>
      <c r="T4901" s="13" t="s">
        <v>50</v>
      </c>
      <c r="U4901" s="13" t="s">
        <v>50</v>
      </c>
      <c r="V4901" s="13">
        <v>600000</v>
      </c>
      <c r="W4901" s="13" t="s">
        <v>60</v>
      </c>
      <c r="X4901" s="13">
        <v>600000</v>
      </c>
      <c r="Y4901" s="13" t="s">
        <v>50</v>
      </c>
      <c r="Z4901" s="13">
        <v>1</v>
      </c>
      <c r="AA4901" s="13" t="s">
        <v>50</v>
      </c>
      <c r="AB4901" s="13" t="s">
        <v>50</v>
      </c>
      <c r="AC4901" s="13" t="s">
        <v>50</v>
      </c>
      <c r="AD4901" s="13" t="s">
        <v>50</v>
      </c>
      <c r="AE4901" s="13" t="s">
        <v>50</v>
      </c>
      <c r="AF4901" s="13" t="s">
        <v>50</v>
      </c>
      <c r="AG4901" s="13" t="s">
        <v>50</v>
      </c>
      <c r="AH4901" s="13">
        <v>600000</v>
      </c>
      <c r="AI4901" s="13" t="s">
        <v>60</v>
      </c>
      <c r="AJ4901" s="13">
        <v>600000</v>
      </c>
      <c r="AK4901" s="13" t="s">
        <v>44907</v>
      </c>
      <c r="AL4901" s="13" t="s">
        <v>50</v>
      </c>
      <c r="AM4901" s="13" t="s">
        <v>45665</v>
      </c>
      <c r="AN4901" s="13" t="s">
        <v>66</v>
      </c>
      <c r="AO4901" s="13" t="s">
        <v>45666</v>
      </c>
      <c r="AP4901" s="21" t="s">
        <v>45667</v>
      </c>
      <c r="AQ4901" s="13" t="s">
        <v>50</v>
      </c>
      <c r="AR4901" s="13" t="s">
        <v>50</v>
      </c>
    </row>
    <row r="4902" spans="1:44" ht="15" thickBot="1">
      <c r="A4902" s="4" t="s">
        <v>45668</v>
      </c>
      <c r="B4902" s="7" t="s">
        <v>50</v>
      </c>
      <c r="C4902" s="6">
        <v>43831</v>
      </c>
      <c r="D4902" s="7" t="s">
        <v>45</v>
      </c>
      <c r="E4902" s="7" t="s">
        <v>46</v>
      </c>
      <c r="F4902" s="7" t="s">
        <v>70</v>
      </c>
      <c r="G4902" s="27" t="s">
        <v>54945</v>
      </c>
      <c r="H4902" s="7" t="s">
        <v>50</v>
      </c>
      <c r="I4902" s="7" t="s">
        <v>50</v>
      </c>
      <c r="J4902" s="6">
        <v>45474</v>
      </c>
      <c r="K4902" s="7" t="s">
        <v>50</v>
      </c>
      <c r="L4902" s="7" t="s">
        <v>52</v>
      </c>
      <c r="M4902" s="7" t="s">
        <v>45669</v>
      </c>
      <c r="N4902" s="7" t="s">
        <v>45670</v>
      </c>
      <c r="O4902" s="7" t="s">
        <v>45671</v>
      </c>
      <c r="P4902" s="5">
        <v>127044</v>
      </c>
      <c r="Q4902" s="7" t="s">
        <v>2203</v>
      </c>
      <c r="R4902" s="34" t="s">
        <v>45672</v>
      </c>
      <c r="S4902" s="34" t="s">
        <v>45673</v>
      </c>
      <c r="T4902" s="7" t="s">
        <v>50</v>
      </c>
      <c r="U4902" s="7" t="s">
        <v>50</v>
      </c>
      <c r="V4902" s="7">
        <v>17500000</v>
      </c>
      <c r="W4902" s="7" t="s">
        <v>2208</v>
      </c>
      <c r="X4902" s="7">
        <v>1643454</v>
      </c>
      <c r="Y4902" s="7" t="s">
        <v>50</v>
      </c>
      <c r="Z4902" s="7">
        <v>1</v>
      </c>
      <c r="AA4902" s="7" t="s">
        <v>50</v>
      </c>
      <c r="AB4902" s="7" t="s">
        <v>50</v>
      </c>
      <c r="AC4902" s="7" t="s">
        <v>50</v>
      </c>
      <c r="AD4902" s="7" t="s">
        <v>50</v>
      </c>
      <c r="AE4902" s="7" t="s">
        <v>50</v>
      </c>
      <c r="AF4902" s="7" t="s">
        <v>50</v>
      </c>
      <c r="AG4902" s="7" t="s">
        <v>50</v>
      </c>
      <c r="AH4902" s="7">
        <v>17500000</v>
      </c>
      <c r="AI4902" s="7" t="s">
        <v>2208</v>
      </c>
      <c r="AJ4902" s="7">
        <v>1643454</v>
      </c>
      <c r="AK4902" s="7" t="s">
        <v>41613</v>
      </c>
      <c r="AL4902" s="7" t="s">
        <v>50</v>
      </c>
      <c r="AM4902" s="7" t="s">
        <v>45674</v>
      </c>
      <c r="AN4902" s="7" t="s">
        <v>66</v>
      </c>
      <c r="AO4902" s="7" t="s">
        <v>45675</v>
      </c>
      <c r="AP4902" s="8" t="s">
        <v>45676</v>
      </c>
      <c r="AQ4902" s="7" t="s">
        <v>50</v>
      </c>
      <c r="AR4902" s="7" t="s">
        <v>50</v>
      </c>
    </row>
    <row r="4903" spans="1:44" ht="15" thickBot="1">
      <c r="A4903" s="10" t="s">
        <v>45677</v>
      </c>
      <c r="B4903" s="13" t="s">
        <v>50</v>
      </c>
      <c r="C4903" s="12">
        <v>44927</v>
      </c>
      <c r="D4903" s="13" t="s">
        <v>45</v>
      </c>
      <c r="E4903" s="13" t="s">
        <v>46</v>
      </c>
      <c r="F4903" s="13" t="s">
        <v>70</v>
      </c>
      <c r="G4903" s="27" t="s">
        <v>54945</v>
      </c>
      <c r="H4903" s="13" t="s">
        <v>50</v>
      </c>
      <c r="I4903" s="13" t="s">
        <v>50</v>
      </c>
      <c r="J4903" s="12">
        <v>45476</v>
      </c>
      <c r="K4903" s="13" t="s">
        <v>50</v>
      </c>
      <c r="L4903" s="13" t="s">
        <v>1624</v>
      </c>
      <c r="M4903" s="13" t="s">
        <v>45678</v>
      </c>
      <c r="N4903" s="13" t="s">
        <v>45679</v>
      </c>
      <c r="O4903" s="13" t="s">
        <v>45680</v>
      </c>
      <c r="P4903" s="11">
        <v>127417</v>
      </c>
      <c r="Q4903" s="13" t="s">
        <v>360</v>
      </c>
      <c r="R4903" s="33" t="s">
        <v>45681</v>
      </c>
      <c r="S4903" s="33" t="s">
        <v>45682</v>
      </c>
      <c r="T4903" s="13" t="s">
        <v>50</v>
      </c>
      <c r="U4903" s="13" t="s">
        <v>50</v>
      </c>
      <c r="V4903" s="13">
        <v>1700000</v>
      </c>
      <c r="W4903" s="13" t="s">
        <v>209</v>
      </c>
      <c r="X4903" s="13">
        <v>1826487</v>
      </c>
      <c r="Y4903" s="13" t="s">
        <v>467</v>
      </c>
      <c r="Z4903" s="13">
        <v>1</v>
      </c>
      <c r="AA4903" s="13">
        <v>1700000</v>
      </c>
      <c r="AB4903" s="13" t="s">
        <v>209</v>
      </c>
      <c r="AC4903" s="13">
        <v>1826487</v>
      </c>
      <c r="AD4903" s="13" t="s">
        <v>1624</v>
      </c>
      <c r="AE4903" s="13">
        <v>1700000</v>
      </c>
      <c r="AF4903" s="13" t="s">
        <v>209</v>
      </c>
      <c r="AG4903" s="13">
        <v>1826488</v>
      </c>
      <c r="AH4903" s="13">
        <v>1700000</v>
      </c>
      <c r="AI4903" s="13" t="s">
        <v>209</v>
      </c>
      <c r="AJ4903" s="13">
        <v>1826488</v>
      </c>
      <c r="AK4903" s="13" t="s">
        <v>45683</v>
      </c>
      <c r="AL4903" s="13" t="s">
        <v>50</v>
      </c>
      <c r="AM4903" s="13" t="s">
        <v>45684</v>
      </c>
      <c r="AN4903" s="13" t="s">
        <v>66</v>
      </c>
      <c r="AO4903" s="13" t="s">
        <v>45685</v>
      </c>
      <c r="AP4903" s="21" t="s">
        <v>45686</v>
      </c>
      <c r="AQ4903" s="13" t="s">
        <v>50</v>
      </c>
      <c r="AR4903" s="13" t="s">
        <v>50</v>
      </c>
    </row>
    <row r="4904" spans="1:44" ht="15" thickBot="1">
      <c r="A4904" s="4" t="s">
        <v>45687</v>
      </c>
      <c r="B4904" s="7" t="s">
        <v>50</v>
      </c>
      <c r="C4904" s="6">
        <v>44774</v>
      </c>
      <c r="D4904" s="7" t="s">
        <v>45</v>
      </c>
      <c r="E4904" s="7" t="s">
        <v>46</v>
      </c>
      <c r="F4904" s="7" t="s">
        <v>70</v>
      </c>
      <c r="G4904" s="26" t="s">
        <v>54946</v>
      </c>
      <c r="H4904" s="7" t="s">
        <v>50</v>
      </c>
      <c r="I4904" s="7" t="s">
        <v>50</v>
      </c>
      <c r="J4904" s="6">
        <v>45475</v>
      </c>
      <c r="K4904" s="7" t="s">
        <v>50</v>
      </c>
      <c r="L4904" s="7" t="s">
        <v>1624</v>
      </c>
      <c r="M4904" s="7" t="s">
        <v>45688</v>
      </c>
      <c r="N4904" s="7" t="s">
        <v>943</v>
      </c>
      <c r="O4904" s="7" t="s">
        <v>45689</v>
      </c>
      <c r="P4904" s="5">
        <v>127644</v>
      </c>
      <c r="Q4904" s="7" t="s">
        <v>135</v>
      </c>
      <c r="R4904" s="34" t="s">
        <v>45690</v>
      </c>
      <c r="S4904" s="34" t="s">
        <v>45691</v>
      </c>
      <c r="T4904" s="7" t="s">
        <v>50</v>
      </c>
      <c r="U4904" s="7" t="s">
        <v>50</v>
      </c>
      <c r="V4904" s="7" t="s">
        <v>50</v>
      </c>
      <c r="W4904" s="7" t="s">
        <v>50</v>
      </c>
      <c r="X4904" s="7" t="s">
        <v>50</v>
      </c>
      <c r="Y4904" s="7" t="s">
        <v>467</v>
      </c>
      <c r="Z4904" s="7">
        <v>1</v>
      </c>
      <c r="AA4904" s="7" t="s">
        <v>50</v>
      </c>
      <c r="AB4904" s="7" t="s">
        <v>50</v>
      </c>
      <c r="AC4904" s="7" t="s">
        <v>50</v>
      </c>
      <c r="AD4904" s="7" t="s">
        <v>1624</v>
      </c>
      <c r="AE4904" s="7" t="s">
        <v>50</v>
      </c>
      <c r="AF4904" s="7" t="s">
        <v>50</v>
      </c>
      <c r="AG4904" s="7" t="s">
        <v>50</v>
      </c>
      <c r="AH4904" s="7" t="s">
        <v>50</v>
      </c>
      <c r="AI4904" s="7" t="s">
        <v>50</v>
      </c>
      <c r="AJ4904" s="7" t="s">
        <v>50</v>
      </c>
      <c r="AK4904" s="7" t="s">
        <v>45692</v>
      </c>
      <c r="AL4904" s="7" t="s">
        <v>50</v>
      </c>
      <c r="AM4904" s="7" t="s">
        <v>45693</v>
      </c>
      <c r="AN4904" s="7" t="s">
        <v>66</v>
      </c>
      <c r="AO4904" s="7" t="s">
        <v>45694</v>
      </c>
      <c r="AP4904" s="8" t="s">
        <v>45695</v>
      </c>
      <c r="AQ4904" s="7" t="s">
        <v>50</v>
      </c>
      <c r="AR4904" s="7" t="s">
        <v>50</v>
      </c>
    </row>
    <row r="4905" spans="1:44" ht="15" thickBot="1">
      <c r="A4905" s="10" t="s">
        <v>45696</v>
      </c>
      <c r="B4905" s="13" t="s">
        <v>50</v>
      </c>
      <c r="C4905" s="12">
        <v>38718</v>
      </c>
      <c r="D4905" s="13" t="s">
        <v>45</v>
      </c>
      <c r="E4905" s="13" t="s">
        <v>46</v>
      </c>
      <c r="F4905" s="13" t="s">
        <v>47</v>
      </c>
      <c r="G4905" s="27" t="s">
        <v>54945</v>
      </c>
      <c r="H4905" s="13" t="s">
        <v>50</v>
      </c>
      <c r="I4905" s="13" t="s">
        <v>50</v>
      </c>
      <c r="J4905" s="12">
        <v>45482</v>
      </c>
      <c r="K4905" s="13" t="s">
        <v>116</v>
      </c>
      <c r="L4905" s="13" t="s">
        <v>62</v>
      </c>
      <c r="M4905" s="13" t="s">
        <v>34679</v>
      </c>
      <c r="N4905" s="13" t="s">
        <v>3223</v>
      </c>
      <c r="O4905" s="13" t="s">
        <v>45697</v>
      </c>
      <c r="P4905" s="11">
        <v>127950</v>
      </c>
      <c r="Q4905" s="13" t="s">
        <v>50</v>
      </c>
      <c r="R4905" s="33" t="s">
        <v>45698</v>
      </c>
      <c r="S4905" s="33" t="s">
        <v>45699</v>
      </c>
      <c r="T4905" s="13" t="s">
        <v>50</v>
      </c>
      <c r="U4905" s="13" t="s">
        <v>45700</v>
      </c>
      <c r="V4905" s="13">
        <v>1500000</v>
      </c>
      <c r="W4905" s="13" t="s">
        <v>1085</v>
      </c>
      <c r="X4905" s="13">
        <v>1100069</v>
      </c>
      <c r="Y4905" s="13" t="s">
        <v>61</v>
      </c>
      <c r="Z4905" s="13">
        <v>2</v>
      </c>
      <c r="AA4905" s="13">
        <v>1500000</v>
      </c>
      <c r="AB4905" s="13" t="s">
        <v>1085</v>
      </c>
      <c r="AC4905" s="13">
        <v>1100069</v>
      </c>
      <c r="AD4905" s="13" t="s">
        <v>62</v>
      </c>
      <c r="AE4905" s="13">
        <v>2425000</v>
      </c>
      <c r="AF4905" s="13" t="s">
        <v>1085</v>
      </c>
      <c r="AG4905" s="13">
        <v>1785159</v>
      </c>
      <c r="AH4905" s="13">
        <v>2425000</v>
      </c>
      <c r="AI4905" s="13" t="s">
        <v>1085</v>
      </c>
      <c r="AJ4905" s="13">
        <v>1785159</v>
      </c>
      <c r="AK4905" s="13" t="s">
        <v>50</v>
      </c>
      <c r="AL4905" s="13" t="s">
        <v>50</v>
      </c>
      <c r="AM4905" s="13" t="s">
        <v>45701</v>
      </c>
      <c r="AN4905" s="13" t="s">
        <v>66</v>
      </c>
      <c r="AO4905" s="13" t="s">
        <v>45702</v>
      </c>
      <c r="AP4905" s="21" t="s">
        <v>45703</v>
      </c>
      <c r="AQ4905" s="13" t="s">
        <v>50</v>
      </c>
      <c r="AR4905" s="13" t="s">
        <v>50</v>
      </c>
    </row>
    <row r="4906" spans="1:44" ht="15" thickBot="1">
      <c r="A4906" s="4" t="s">
        <v>45704</v>
      </c>
      <c r="B4906" s="7" t="s">
        <v>50</v>
      </c>
      <c r="C4906" s="6">
        <v>42736</v>
      </c>
      <c r="D4906" s="7" t="s">
        <v>45</v>
      </c>
      <c r="E4906" s="7" t="s">
        <v>46</v>
      </c>
      <c r="F4906" s="7" t="s">
        <v>70</v>
      </c>
      <c r="G4906" s="27" t="s">
        <v>54945</v>
      </c>
      <c r="H4906" s="7" t="s">
        <v>45705</v>
      </c>
      <c r="I4906" s="7" t="s">
        <v>50</v>
      </c>
      <c r="J4906" s="6">
        <v>45481</v>
      </c>
      <c r="K4906" s="7" t="s">
        <v>50</v>
      </c>
      <c r="L4906" s="7" t="s">
        <v>178</v>
      </c>
      <c r="M4906" s="7" t="s">
        <v>2838</v>
      </c>
      <c r="N4906" s="7" t="s">
        <v>45706</v>
      </c>
      <c r="O4906" s="7" t="s">
        <v>45707</v>
      </c>
      <c r="P4906" s="5">
        <v>128320</v>
      </c>
      <c r="Q4906" s="7" t="s">
        <v>920</v>
      </c>
      <c r="R4906" s="34" t="s">
        <v>45708</v>
      </c>
      <c r="S4906" s="34" t="s">
        <v>45709</v>
      </c>
      <c r="T4906" s="7" t="s">
        <v>45710</v>
      </c>
      <c r="U4906" s="7" t="s">
        <v>50</v>
      </c>
      <c r="V4906" s="7" t="s">
        <v>50</v>
      </c>
      <c r="W4906" s="7" t="s">
        <v>50</v>
      </c>
      <c r="X4906" s="7" t="s">
        <v>50</v>
      </c>
      <c r="Y4906" s="7" t="s">
        <v>50</v>
      </c>
      <c r="Z4906" s="7">
        <v>1</v>
      </c>
      <c r="AA4906" s="7" t="s">
        <v>50</v>
      </c>
      <c r="AB4906" s="7" t="s">
        <v>50</v>
      </c>
      <c r="AC4906" s="7" t="s">
        <v>50</v>
      </c>
      <c r="AD4906" s="7" t="s">
        <v>178</v>
      </c>
      <c r="AE4906" s="7" t="s">
        <v>50</v>
      </c>
      <c r="AF4906" s="7" t="s">
        <v>50</v>
      </c>
      <c r="AG4906" s="7" t="s">
        <v>50</v>
      </c>
      <c r="AH4906" s="7" t="s">
        <v>50</v>
      </c>
      <c r="AI4906" s="7" t="s">
        <v>50</v>
      </c>
      <c r="AJ4906" s="7" t="s">
        <v>50</v>
      </c>
      <c r="AK4906" s="7" t="s">
        <v>45711</v>
      </c>
      <c r="AL4906" s="7" t="s">
        <v>50</v>
      </c>
      <c r="AM4906" s="7" t="s">
        <v>45712</v>
      </c>
      <c r="AN4906" s="7" t="s">
        <v>66</v>
      </c>
      <c r="AO4906" s="7" t="s">
        <v>45713</v>
      </c>
      <c r="AP4906" s="22" t="s">
        <v>45714</v>
      </c>
      <c r="AQ4906" s="7" t="s">
        <v>50</v>
      </c>
      <c r="AR4906" s="7" t="s">
        <v>50</v>
      </c>
    </row>
    <row r="4907" spans="1:44" ht="15" thickBot="1">
      <c r="A4907" s="10" t="s">
        <v>45715</v>
      </c>
      <c r="B4907" s="13" t="s">
        <v>50</v>
      </c>
      <c r="C4907" s="12">
        <v>33239</v>
      </c>
      <c r="D4907" s="13" t="s">
        <v>45</v>
      </c>
      <c r="E4907" s="13" t="s">
        <v>1939</v>
      </c>
      <c r="F4907" s="13" t="s">
        <v>70</v>
      </c>
      <c r="G4907" s="26" t="s">
        <v>54946</v>
      </c>
      <c r="H4907" s="13" t="s">
        <v>45716</v>
      </c>
      <c r="I4907" s="13" t="s">
        <v>50</v>
      </c>
      <c r="J4907" s="12">
        <v>45482</v>
      </c>
      <c r="K4907" s="13" t="s">
        <v>50</v>
      </c>
      <c r="L4907" s="13" t="s">
        <v>52</v>
      </c>
      <c r="M4907" s="13" t="s">
        <v>45717</v>
      </c>
      <c r="N4907" s="13" t="s">
        <v>91</v>
      </c>
      <c r="O4907" s="13" t="s">
        <v>45718</v>
      </c>
      <c r="P4907" s="11">
        <v>128752</v>
      </c>
      <c r="Q4907" s="13" t="s">
        <v>93</v>
      </c>
      <c r="R4907" s="33" t="s">
        <v>45719</v>
      </c>
      <c r="S4907" s="33" t="s">
        <v>45720</v>
      </c>
      <c r="T4907" s="13" t="s">
        <v>45721</v>
      </c>
      <c r="U4907" s="13" t="s">
        <v>45722</v>
      </c>
      <c r="V4907" s="13">
        <v>1670719</v>
      </c>
      <c r="W4907" s="13" t="s">
        <v>60</v>
      </c>
      <c r="X4907" s="13">
        <v>1670719</v>
      </c>
      <c r="Y4907" s="13" t="s">
        <v>50</v>
      </c>
      <c r="Z4907" s="13">
        <v>2</v>
      </c>
      <c r="AA4907" s="13" t="s">
        <v>50</v>
      </c>
      <c r="AB4907" s="13" t="s">
        <v>50</v>
      </c>
      <c r="AC4907" s="13" t="s">
        <v>50</v>
      </c>
      <c r="AD4907" s="13" t="s">
        <v>50</v>
      </c>
      <c r="AE4907" s="13" t="s">
        <v>50</v>
      </c>
      <c r="AF4907" s="13" t="s">
        <v>50</v>
      </c>
      <c r="AG4907" s="13" t="s">
        <v>50</v>
      </c>
      <c r="AH4907" s="13">
        <v>2164779</v>
      </c>
      <c r="AI4907" s="13" t="s">
        <v>60</v>
      </c>
      <c r="AJ4907" s="13">
        <v>2164779</v>
      </c>
      <c r="AK4907" s="13" t="s">
        <v>45723</v>
      </c>
      <c r="AL4907" s="13" t="s">
        <v>50</v>
      </c>
      <c r="AM4907" s="13" t="s">
        <v>45724</v>
      </c>
      <c r="AN4907" s="13" t="s">
        <v>5485</v>
      </c>
      <c r="AO4907" s="13" t="s">
        <v>45725</v>
      </c>
      <c r="AP4907" s="21" t="s">
        <v>45726</v>
      </c>
      <c r="AQ4907" s="13" t="s">
        <v>50</v>
      </c>
      <c r="AR4907" s="13" t="s">
        <v>50</v>
      </c>
    </row>
    <row r="4908" spans="1:44" ht="15" thickBot="1">
      <c r="A4908" s="4" t="s">
        <v>45727</v>
      </c>
      <c r="B4908" s="7" t="s">
        <v>50</v>
      </c>
      <c r="C4908" s="6">
        <v>32891</v>
      </c>
      <c r="D4908" s="7" t="s">
        <v>45</v>
      </c>
      <c r="E4908" s="7" t="s">
        <v>46</v>
      </c>
      <c r="F4908" s="7" t="s">
        <v>70</v>
      </c>
      <c r="G4908" s="7" t="s">
        <v>48</v>
      </c>
      <c r="H4908" s="7" t="s">
        <v>7720</v>
      </c>
      <c r="I4908" s="7" t="s">
        <v>50</v>
      </c>
      <c r="J4908" s="6">
        <v>45476</v>
      </c>
      <c r="K4908" s="7" t="s">
        <v>50</v>
      </c>
      <c r="L4908" s="7" t="s">
        <v>290</v>
      </c>
      <c r="M4908" s="7" t="s">
        <v>10153</v>
      </c>
      <c r="N4908" s="7" t="s">
        <v>45728</v>
      </c>
      <c r="O4908" s="7" t="s">
        <v>45729</v>
      </c>
      <c r="P4908" s="5">
        <v>129977</v>
      </c>
      <c r="Q4908" s="7" t="s">
        <v>360</v>
      </c>
      <c r="R4908" s="34" t="s">
        <v>45730</v>
      </c>
      <c r="S4908" s="34" t="s">
        <v>45731</v>
      </c>
      <c r="T4908" s="7" t="s">
        <v>50</v>
      </c>
      <c r="U4908" s="7" t="s">
        <v>45732</v>
      </c>
      <c r="V4908" s="7" t="s">
        <v>50</v>
      </c>
      <c r="W4908" s="7" t="s">
        <v>50</v>
      </c>
      <c r="X4908" s="7" t="s">
        <v>50</v>
      </c>
      <c r="Y4908" s="7" t="s">
        <v>290</v>
      </c>
      <c r="Z4908" s="7">
        <v>1</v>
      </c>
      <c r="AA4908" s="7" t="s">
        <v>50</v>
      </c>
      <c r="AB4908" s="7" t="s">
        <v>50</v>
      </c>
      <c r="AC4908" s="7" t="s">
        <v>50</v>
      </c>
      <c r="AD4908" s="7" t="s">
        <v>290</v>
      </c>
      <c r="AE4908" s="7" t="s">
        <v>50</v>
      </c>
      <c r="AF4908" s="7" t="s">
        <v>50</v>
      </c>
      <c r="AG4908" s="7" t="s">
        <v>50</v>
      </c>
      <c r="AH4908" s="7" t="s">
        <v>50</v>
      </c>
      <c r="AI4908" s="7" t="s">
        <v>50</v>
      </c>
      <c r="AJ4908" s="7" t="s">
        <v>50</v>
      </c>
      <c r="AK4908" s="7" t="s">
        <v>45733</v>
      </c>
      <c r="AL4908" s="7" t="s">
        <v>50</v>
      </c>
      <c r="AM4908" s="7" t="s">
        <v>45734</v>
      </c>
      <c r="AN4908" s="7" t="s">
        <v>66</v>
      </c>
      <c r="AO4908" s="7" t="s">
        <v>45735</v>
      </c>
      <c r="AP4908" s="22" t="s">
        <v>45736</v>
      </c>
      <c r="AQ4908" s="7" t="s">
        <v>50</v>
      </c>
      <c r="AR4908" s="7" t="s">
        <v>50</v>
      </c>
    </row>
    <row r="4909" spans="1:44" ht="15" thickBot="1">
      <c r="A4909" s="10" t="s">
        <v>45737</v>
      </c>
      <c r="B4909" s="13" t="s">
        <v>50</v>
      </c>
      <c r="C4909" s="12">
        <v>30682</v>
      </c>
      <c r="D4909" s="13" t="s">
        <v>45</v>
      </c>
      <c r="E4909" s="13" t="s">
        <v>46</v>
      </c>
      <c r="F4909" s="13" t="s">
        <v>70</v>
      </c>
      <c r="G4909" s="13" t="s">
        <v>114</v>
      </c>
      <c r="H4909" s="13" t="s">
        <v>26915</v>
      </c>
      <c r="I4909" s="13" t="s">
        <v>50</v>
      </c>
      <c r="J4909" s="12">
        <v>45474</v>
      </c>
      <c r="K4909" s="13" t="s">
        <v>177</v>
      </c>
      <c r="L4909" s="13" t="s">
        <v>290</v>
      </c>
      <c r="M4909" s="13" t="s">
        <v>5355</v>
      </c>
      <c r="N4909" s="13" t="s">
        <v>5945</v>
      </c>
      <c r="O4909" s="13" t="s">
        <v>45738</v>
      </c>
      <c r="P4909" s="11">
        <v>130069</v>
      </c>
      <c r="Q4909" s="13" t="s">
        <v>1116</v>
      </c>
      <c r="R4909" s="33" t="s">
        <v>45739</v>
      </c>
      <c r="S4909" s="33" t="s">
        <v>45740</v>
      </c>
      <c r="T4909" s="13" t="s">
        <v>50</v>
      </c>
      <c r="U4909" s="13" t="s">
        <v>50</v>
      </c>
      <c r="V4909" s="13" t="s">
        <v>50</v>
      </c>
      <c r="W4909" s="13" t="s">
        <v>50</v>
      </c>
      <c r="X4909" s="13" t="s">
        <v>50</v>
      </c>
      <c r="Y4909" s="13" t="s">
        <v>290</v>
      </c>
      <c r="Z4909" s="13">
        <v>1</v>
      </c>
      <c r="AA4909" s="13" t="s">
        <v>50</v>
      </c>
      <c r="AB4909" s="13" t="s">
        <v>50</v>
      </c>
      <c r="AC4909" s="13" t="s">
        <v>50</v>
      </c>
      <c r="AD4909" s="13" t="s">
        <v>290</v>
      </c>
      <c r="AE4909" s="13" t="s">
        <v>50</v>
      </c>
      <c r="AF4909" s="13" t="s">
        <v>50</v>
      </c>
      <c r="AG4909" s="13" t="s">
        <v>50</v>
      </c>
      <c r="AH4909" s="13" t="s">
        <v>50</v>
      </c>
      <c r="AI4909" s="13" t="s">
        <v>50</v>
      </c>
      <c r="AJ4909" s="13" t="s">
        <v>50</v>
      </c>
      <c r="AK4909" s="13" t="s">
        <v>45741</v>
      </c>
      <c r="AL4909" s="13" t="s">
        <v>50</v>
      </c>
      <c r="AM4909" s="13" t="s">
        <v>45742</v>
      </c>
      <c r="AN4909" s="13" t="s">
        <v>3036</v>
      </c>
      <c r="AO4909" s="13" t="s">
        <v>45743</v>
      </c>
      <c r="AP4909" s="21" t="s">
        <v>45744</v>
      </c>
      <c r="AQ4909" s="13" t="s">
        <v>50</v>
      </c>
      <c r="AR4909" s="13" t="s">
        <v>50</v>
      </c>
    </row>
    <row r="4910" spans="1:44" ht="15" thickBot="1">
      <c r="A4910" s="4" t="s">
        <v>45745</v>
      </c>
      <c r="B4910" s="7" t="s">
        <v>50</v>
      </c>
      <c r="C4910" s="7" t="s">
        <v>1878</v>
      </c>
      <c r="D4910" s="7" t="s">
        <v>45</v>
      </c>
      <c r="E4910" s="7" t="s">
        <v>1939</v>
      </c>
      <c r="F4910" s="7" t="s">
        <v>70</v>
      </c>
      <c r="G4910" s="7" t="s">
        <v>71</v>
      </c>
      <c r="H4910" s="7" t="s">
        <v>50</v>
      </c>
      <c r="I4910" s="7" t="s">
        <v>50</v>
      </c>
      <c r="J4910" s="6">
        <v>45475</v>
      </c>
      <c r="K4910" s="7" t="s">
        <v>50</v>
      </c>
      <c r="L4910" s="7" t="s">
        <v>52</v>
      </c>
      <c r="M4910" s="7" t="s">
        <v>45475</v>
      </c>
      <c r="N4910" s="7" t="s">
        <v>45746</v>
      </c>
      <c r="O4910" s="7" t="s">
        <v>45747</v>
      </c>
      <c r="P4910" s="5">
        <v>130330</v>
      </c>
      <c r="Q4910" s="7" t="s">
        <v>642</v>
      </c>
      <c r="R4910" s="34" t="s">
        <v>45748</v>
      </c>
      <c r="S4910" s="34" t="s">
        <v>45749</v>
      </c>
      <c r="T4910" s="7" t="s">
        <v>45750</v>
      </c>
      <c r="U4910" s="7" t="s">
        <v>45751</v>
      </c>
      <c r="V4910" s="7">
        <v>51000</v>
      </c>
      <c r="W4910" s="7" t="s">
        <v>60</v>
      </c>
      <c r="X4910" s="7">
        <v>51000</v>
      </c>
      <c r="Y4910" s="7" t="s">
        <v>50</v>
      </c>
      <c r="Z4910" s="7">
        <v>1</v>
      </c>
      <c r="AA4910" s="7" t="s">
        <v>50</v>
      </c>
      <c r="AB4910" s="7" t="s">
        <v>50</v>
      </c>
      <c r="AC4910" s="7" t="s">
        <v>50</v>
      </c>
      <c r="AD4910" s="7" t="s">
        <v>50</v>
      </c>
      <c r="AE4910" s="7" t="s">
        <v>50</v>
      </c>
      <c r="AF4910" s="7" t="s">
        <v>50</v>
      </c>
      <c r="AG4910" s="7" t="s">
        <v>50</v>
      </c>
      <c r="AH4910" s="7">
        <v>51000</v>
      </c>
      <c r="AI4910" s="7" t="s">
        <v>60</v>
      </c>
      <c r="AJ4910" s="7">
        <v>51000</v>
      </c>
      <c r="AK4910" s="7" t="s">
        <v>43827</v>
      </c>
      <c r="AL4910" s="7" t="s">
        <v>50</v>
      </c>
      <c r="AM4910" s="7" t="s">
        <v>45752</v>
      </c>
      <c r="AN4910" s="7" t="s">
        <v>45106</v>
      </c>
      <c r="AO4910" s="7" t="s">
        <v>45753</v>
      </c>
      <c r="AP4910" s="7" t="s">
        <v>50</v>
      </c>
      <c r="AQ4910" s="22" t="s">
        <v>45754</v>
      </c>
      <c r="AR4910" s="7" t="s">
        <v>50</v>
      </c>
    </row>
    <row r="4911" spans="1:44" ht="15" thickBot="1">
      <c r="A4911" s="10" t="s">
        <v>45755</v>
      </c>
      <c r="B4911" s="13" t="s">
        <v>50</v>
      </c>
      <c r="C4911" s="12">
        <v>45292</v>
      </c>
      <c r="D4911" s="13" t="s">
        <v>45</v>
      </c>
      <c r="E4911" s="13" t="s">
        <v>46</v>
      </c>
      <c r="F4911" s="13" t="s">
        <v>70</v>
      </c>
      <c r="G4911" s="27" t="s">
        <v>54945</v>
      </c>
      <c r="H4911" s="13" t="s">
        <v>50</v>
      </c>
      <c r="I4911" s="13" t="s">
        <v>50</v>
      </c>
      <c r="J4911" s="12">
        <v>45474</v>
      </c>
      <c r="K4911" s="13" t="s">
        <v>50</v>
      </c>
      <c r="L4911" s="13" t="s">
        <v>4836</v>
      </c>
      <c r="M4911" s="13" t="s">
        <v>45756</v>
      </c>
      <c r="N4911" s="13" t="s">
        <v>14906</v>
      </c>
      <c r="O4911" s="13" t="s">
        <v>45757</v>
      </c>
      <c r="P4911" s="11">
        <v>130517</v>
      </c>
      <c r="Q4911" s="13" t="s">
        <v>397</v>
      </c>
      <c r="R4911" s="29" t="s">
        <v>45758</v>
      </c>
      <c r="S4911" s="30" t="s">
        <v>50</v>
      </c>
      <c r="T4911" s="13" t="s">
        <v>45759</v>
      </c>
      <c r="U4911" s="13" t="s">
        <v>45760</v>
      </c>
      <c r="V4911" s="13" t="s">
        <v>50</v>
      </c>
      <c r="W4911" s="13" t="s">
        <v>50</v>
      </c>
      <c r="X4911" s="13" t="s">
        <v>50</v>
      </c>
      <c r="Y4911" s="13" t="s">
        <v>467</v>
      </c>
      <c r="Z4911" s="13">
        <v>1</v>
      </c>
      <c r="AA4911" s="13" t="s">
        <v>50</v>
      </c>
      <c r="AB4911" s="13" t="s">
        <v>50</v>
      </c>
      <c r="AC4911" s="13" t="s">
        <v>50</v>
      </c>
      <c r="AD4911" s="13" t="s">
        <v>4836</v>
      </c>
      <c r="AE4911" s="13" t="s">
        <v>50</v>
      </c>
      <c r="AF4911" s="13" t="s">
        <v>50</v>
      </c>
      <c r="AG4911" s="13" t="s">
        <v>50</v>
      </c>
      <c r="AH4911" s="13" t="s">
        <v>50</v>
      </c>
      <c r="AI4911" s="13" t="s">
        <v>50</v>
      </c>
      <c r="AJ4911" s="13" t="s">
        <v>50</v>
      </c>
      <c r="AK4911" s="13" t="s">
        <v>50</v>
      </c>
      <c r="AL4911" s="13" t="s">
        <v>50</v>
      </c>
      <c r="AM4911" s="13" t="s">
        <v>45761</v>
      </c>
      <c r="AN4911" s="13" t="s">
        <v>25377</v>
      </c>
      <c r="AO4911" s="13" t="s">
        <v>45762</v>
      </c>
      <c r="AP4911" s="21" t="s">
        <v>45763</v>
      </c>
      <c r="AQ4911" s="13" t="s">
        <v>50</v>
      </c>
      <c r="AR4911" s="13" t="s">
        <v>50</v>
      </c>
    </row>
    <row r="4912" spans="1:44" ht="15" thickBot="1">
      <c r="A4912" s="4" t="s">
        <v>45764</v>
      </c>
      <c r="B4912" s="7" t="s">
        <v>50</v>
      </c>
      <c r="C4912" s="6">
        <v>41640</v>
      </c>
      <c r="D4912" s="7" t="s">
        <v>45</v>
      </c>
      <c r="E4912" s="7" t="s">
        <v>46</v>
      </c>
      <c r="F4912" s="7" t="s">
        <v>70</v>
      </c>
      <c r="G4912" s="27" t="s">
        <v>54945</v>
      </c>
      <c r="H4912" s="7" t="s">
        <v>50</v>
      </c>
      <c r="I4912" s="7" t="s">
        <v>50</v>
      </c>
      <c r="J4912" s="6">
        <v>45482</v>
      </c>
      <c r="K4912" s="7" t="s">
        <v>116</v>
      </c>
      <c r="L4912" s="7" t="s">
        <v>178</v>
      </c>
      <c r="M4912" s="7" t="s">
        <v>45765</v>
      </c>
      <c r="N4912" s="7" t="s">
        <v>3085</v>
      </c>
      <c r="O4912" s="7" t="s">
        <v>45766</v>
      </c>
      <c r="P4912" s="5">
        <v>131010</v>
      </c>
      <c r="Q4912" s="7" t="s">
        <v>1334</v>
      </c>
      <c r="R4912" s="34" t="s">
        <v>45767</v>
      </c>
      <c r="S4912" s="34" t="s">
        <v>45768</v>
      </c>
      <c r="T4912" s="7" t="s">
        <v>45769</v>
      </c>
      <c r="U4912" s="7" t="s">
        <v>45770</v>
      </c>
      <c r="V4912" s="7">
        <v>10000000</v>
      </c>
      <c r="W4912" s="7" t="s">
        <v>1338</v>
      </c>
      <c r="X4912" s="7">
        <v>6741951</v>
      </c>
      <c r="Y4912" s="7" t="s">
        <v>50</v>
      </c>
      <c r="Z4912" s="7">
        <v>2</v>
      </c>
      <c r="AA4912" s="7">
        <v>10000000</v>
      </c>
      <c r="AB4912" s="7" t="s">
        <v>1338</v>
      </c>
      <c r="AC4912" s="7">
        <v>6741951</v>
      </c>
      <c r="AD4912" s="7" t="s">
        <v>178</v>
      </c>
      <c r="AE4912" s="7">
        <v>10000000</v>
      </c>
      <c r="AF4912" s="7" t="s">
        <v>1338</v>
      </c>
      <c r="AG4912" s="7">
        <v>6741952</v>
      </c>
      <c r="AH4912" s="7">
        <v>8241952</v>
      </c>
      <c r="AI4912" s="7" t="s">
        <v>60</v>
      </c>
      <c r="AJ4912" s="7">
        <v>8241952</v>
      </c>
      <c r="AK4912" s="7" t="s">
        <v>45771</v>
      </c>
      <c r="AL4912" s="7" t="s">
        <v>50</v>
      </c>
      <c r="AM4912" s="7" t="s">
        <v>45772</v>
      </c>
      <c r="AN4912" s="7" t="s">
        <v>5485</v>
      </c>
      <c r="AO4912" s="7" t="s">
        <v>45773</v>
      </c>
      <c r="AP4912" s="22" t="s">
        <v>45774</v>
      </c>
      <c r="AQ4912" s="7" t="s">
        <v>50</v>
      </c>
      <c r="AR4912" s="7" t="s">
        <v>50</v>
      </c>
    </row>
    <row r="4913" spans="1:44" ht="15" thickBot="1">
      <c r="A4913" s="10" t="s">
        <v>45775</v>
      </c>
      <c r="B4913" s="13" t="s">
        <v>50</v>
      </c>
      <c r="C4913" s="12">
        <v>42005</v>
      </c>
      <c r="D4913" s="13" t="s">
        <v>45</v>
      </c>
      <c r="E4913" s="13" t="s">
        <v>46</v>
      </c>
      <c r="F4913" s="13" t="s">
        <v>70</v>
      </c>
      <c r="G4913" s="27" t="s">
        <v>54945</v>
      </c>
      <c r="H4913" s="13" t="s">
        <v>50</v>
      </c>
      <c r="I4913" s="13" t="s">
        <v>50</v>
      </c>
      <c r="J4913" s="12">
        <v>45474</v>
      </c>
      <c r="K4913" s="13" t="s">
        <v>116</v>
      </c>
      <c r="L4913" s="13" t="s">
        <v>52</v>
      </c>
      <c r="M4913" s="13" t="s">
        <v>1010</v>
      </c>
      <c r="N4913" s="13" t="s">
        <v>133</v>
      </c>
      <c r="O4913" s="13" t="s">
        <v>45776</v>
      </c>
      <c r="P4913" s="11">
        <v>132498</v>
      </c>
      <c r="Q4913" s="13" t="s">
        <v>135</v>
      </c>
      <c r="R4913" s="33" t="s">
        <v>45777</v>
      </c>
      <c r="S4913" s="33" t="s">
        <v>45778</v>
      </c>
      <c r="T4913" s="13" t="s">
        <v>50</v>
      </c>
      <c r="U4913" s="13" t="s">
        <v>45779</v>
      </c>
      <c r="V4913" s="13">
        <v>1500</v>
      </c>
      <c r="W4913" s="13" t="s">
        <v>60</v>
      </c>
      <c r="X4913" s="13">
        <v>1500</v>
      </c>
      <c r="Y4913" s="13" t="s">
        <v>50</v>
      </c>
      <c r="Z4913" s="13">
        <v>2</v>
      </c>
      <c r="AA4913" s="13" t="s">
        <v>50</v>
      </c>
      <c r="AB4913" s="13" t="s">
        <v>50</v>
      </c>
      <c r="AC4913" s="13" t="s">
        <v>50</v>
      </c>
      <c r="AD4913" s="13" t="s">
        <v>50</v>
      </c>
      <c r="AE4913" s="13" t="s">
        <v>50</v>
      </c>
      <c r="AF4913" s="13" t="s">
        <v>50</v>
      </c>
      <c r="AG4913" s="13" t="s">
        <v>50</v>
      </c>
      <c r="AH4913" s="13">
        <v>1500</v>
      </c>
      <c r="AI4913" s="13" t="s">
        <v>60</v>
      </c>
      <c r="AJ4913" s="13">
        <v>1500</v>
      </c>
      <c r="AK4913" s="13" t="s">
        <v>45780</v>
      </c>
      <c r="AL4913" s="13" t="s">
        <v>50</v>
      </c>
      <c r="AM4913" s="13" t="s">
        <v>45781</v>
      </c>
      <c r="AN4913" s="13" t="s">
        <v>66</v>
      </c>
      <c r="AO4913" s="13" t="s">
        <v>45782</v>
      </c>
      <c r="AP4913" s="14" t="s">
        <v>45783</v>
      </c>
      <c r="AQ4913" s="13" t="s">
        <v>50</v>
      </c>
      <c r="AR4913" s="13" t="s">
        <v>50</v>
      </c>
    </row>
    <row r="4914" spans="1:44" ht="15" thickBot="1">
      <c r="A4914" s="4" t="s">
        <v>45784</v>
      </c>
      <c r="B4914" s="7" t="s">
        <v>50</v>
      </c>
      <c r="C4914" s="6">
        <v>44927</v>
      </c>
      <c r="D4914" s="7" t="s">
        <v>45</v>
      </c>
      <c r="E4914" s="7" t="s">
        <v>50</v>
      </c>
      <c r="F4914" s="7" t="s">
        <v>70</v>
      </c>
      <c r="G4914" s="27" t="s">
        <v>54945</v>
      </c>
      <c r="H4914" s="7" t="s">
        <v>50</v>
      </c>
      <c r="I4914" s="7" t="s">
        <v>50</v>
      </c>
      <c r="J4914" s="6">
        <v>45476</v>
      </c>
      <c r="K4914" s="7" t="s">
        <v>50</v>
      </c>
      <c r="L4914" s="7" t="s">
        <v>52</v>
      </c>
      <c r="M4914" s="7" t="s">
        <v>45785</v>
      </c>
      <c r="N4914" s="7" t="s">
        <v>3775</v>
      </c>
      <c r="O4914" s="7" t="s">
        <v>45786</v>
      </c>
      <c r="P4914" s="5">
        <v>132841</v>
      </c>
      <c r="Q4914" s="7" t="s">
        <v>1334</v>
      </c>
      <c r="R4914" s="28" t="s">
        <v>45787</v>
      </c>
      <c r="S4914" s="34" t="s">
        <v>45788</v>
      </c>
      <c r="T4914" s="7" t="s">
        <v>50</v>
      </c>
      <c r="U4914" s="7" t="s">
        <v>45789</v>
      </c>
      <c r="V4914" s="7">
        <v>15000</v>
      </c>
      <c r="W4914" s="7" t="s">
        <v>60</v>
      </c>
      <c r="X4914" s="7">
        <v>15000</v>
      </c>
      <c r="Y4914" s="7" t="s">
        <v>50</v>
      </c>
      <c r="Z4914" s="7">
        <v>1</v>
      </c>
      <c r="AA4914" s="7" t="s">
        <v>50</v>
      </c>
      <c r="AB4914" s="7" t="s">
        <v>50</v>
      </c>
      <c r="AC4914" s="7" t="s">
        <v>50</v>
      </c>
      <c r="AD4914" s="7" t="s">
        <v>50</v>
      </c>
      <c r="AE4914" s="7" t="s">
        <v>50</v>
      </c>
      <c r="AF4914" s="7" t="s">
        <v>50</v>
      </c>
      <c r="AG4914" s="7" t="s">
        <v>50</v>
      </c>
      <c r="AH4914" s="7">
        <v>15000</v>
      </c>
      <c r="AI4914" s="7" t="s">
        <v>60</v>
      </c>
      <c r="AJ4914" s="7">
        <v>15000</v>
      </c>
      <c r="AK4914" s="7" t="s">
        <v>45491</v>
      </c>
      <c r="AL4914" s="7" t="s">
        <v>50</v>
      </c>
      <c r="AM4914" s="7" t="s">
        <v>45790</v>
      </c>
      <c r="AN4914" s="7" t="s">
        <v>66</v>
      </c>
      <c r="AO4914" s="7" t="s">
        <v>50</v>
      </c>
      <c r="AP4914" s="7" t="s">
        <v>50</v>
      </c>
      <c r="AQ4914" s="22" t="s">
        <v>45791</v>
      </c>
      <c r="AR4914" s="7" t="s">
        <v>255</v>
      </c>
    </row>
    <row r="4915" spans="1:44" ht="15" thickBot="1">
      <c r="A4915" s="10" t="s">
        <v>45792</v>
      </c>
      <c r="B4915" s="13" t="s">
        <v>50</v>
      </c>
      <c r="C4915" s="13" t="s">
        <v>50</v>
      </c>
      <c r="D4915" s="13" t="s">
        <v>45</v>
      </c>
      <c r="E4915" s="13" t="s">
        <v>1939</v>
      </c>
      <c r="F4915" s="13" t="s">
        <v>70</v>
      </c>
      <c r="G4915" s="26" t="s">
        <v>54946</v>
      </c>
      <c r="H4915" s="13" t="s">
        <v>50</v>
      </c>
      <c r="I4915" s="13" t="s">
        <v>50</v>
      </c>
      <c r="J4915" s="12">
        <v>45474</v>
      </c>
      <c r="K4915" s="13" t="s">
        <v>50</v>
      </c>
      <c r="L4915" s="13" t="s">
        <v>52</v>
      </c>
      <c r="M4915" s="13" t="s">
        <v>45793</v>
      </c>
      <c r="N4915" s="13" t="s">
        <v>45794</v>
      </c>
      <c r="O4915" s="13" t="s">
        <v>45795</v>
      </c>
      <c r="P4915" s="11">
        <v>133329</v>
      </c>
      <c r="Q4915" s="13" t="s">
        <v>4181</v>
      </c>
      <c r="R4915" s="33" t="s">
        <v>45796</v>
      </c>
      <c r="S4915" s="30" t="s">
        <v>50</v>
      </c>
      <c r="T4915" s="13" t="s">
        <v>50</v>
      </c>
      <c r="U4915" s="13" t="s">
        <v>45797</v>
      </c>
      <c r="V4915" s="13">
        <v>50772</v>
      </c>
      <c r="W4915" s="13" t="s">
        <v>60</v>
      </c>
      <c r="X4915" s="13">
        <v>50772</v>
      </c>
      <c r="Y4915" s="13" t="s">
        <v>50</v>
      </c>
      <c r="Z4915" s="13">
        <v>1</v>
      </c>
      <c r="AA4915" s="13" t="s">
        <v>50</v>
      </c>
      <c r="AB4915" s="13" t="s">
        <v>50</v>
      </c>
      <c r="AC4915" s="13" t="s">
        <v>50</v>
      </c>
      <c r="AD4915" s="13" t="s">
        <v>50</v>
      </c>
      <c r="AE4915" s="13" t="s">
        <v>50</v>
      </c>
      <c r="AF4915" s="13" t="s">
        <v>50</v>
      </c>
      <c r="AG4915" s="13" t="s">
        <v>50</v>
      </c>
      <c r="AH4915" s="13">
        <v>50772</v>
      </c>
      <c r="AI4915" s="13" t="s">
        <v>60</v>
      </c>
      <c r="AJ4915" s="13">
        <v>50772</v>
      </c>
      <c r="AK4915" s="13" t="s">
        <v>43827</v>
      </c>
      <c r="AL4915" s="13" t="s">
        <v>50</v>
      </c>
      <c r="AM4915" s="13" t="s">
        <v>45798</v>
      </c>
      <c r="AN4915" s="13" t="s">
        <v>4746</v>
      </c>
      <c r="AO4915" s="13" t="s">
        <v>45799</v>
      </c>
      <c r="AP4915" s="21" t="s">
        <v>45800</v>
      </c>
      <c r="AQ4915" s="13" t="s">
        <v>50</v>
      </c>
      <c r="AR4915" s="13" t="s">
        <v>50</v>
      </c>
    </row>
    <row r="4916" spans="1:44" ht="15" thickBot="1">
      <c r="A4916" s="4" t="s">
        <v>45801</v>
      </c>
      <c r="B4916" s="7" t="s">
        <v>50</v>
      </c>
      <c r="C4916" s="6">
        <v>35065</v>
      </c>
      <c r="D4916" s="7" t="s">
        <v>45</v>
      </c>
      <c r="E4916" s="7" t="s">
        <v>46</v>
      </c>
      <c r="F4916" s="7" t="s">
        <v>70</v>
      </c>
      <c r="G4916" s="26" t="s">
        <v>54946</v>
      </c>
      <c r="H4916" s="7" t="s">
        <v>45802</v>
      </c>
      <c r="I4916" s="7" t="s">
        <v>50</v>
      </c>
      <c r="J4916" s="6">
        <v>45476</v>
      </c>
      <c r="K4916" s="7" t="s">
        <v>116</v>
      </c>
      <c r="L4916" s="7" t="s">
        <v>283</v>
      </c>
      <c r="M4916" s="7" t="s">
        <v>45803</v>
      </c>
      <c r="N4916" s="7" t="s">
        <v>35814</v>
      </c>
      <c r="O4916" s="7" t="s">
        <v>45804</v>
      </c>
      <c r="P4916" s="5">
        <v>134377</v>
      </c>
      <c r="Q4916" s="7" t="s">
        <v>50</v>
      </c>
      <c r="R4916" s="34" t="s">
        <v>45805</v>
      </c>
      <c r="S4916" s="34" t="s">
        <v>45806</v>
      </c>
      <c r="T4916" s="7" t="s">
        <v>45807</v>
      </c>
      <c r="U4916" s="7" t="s">
        <v>45808</v>
      </c>
      <c r="V4916" s="7" t="s">
        <v>50</v>
      </c>
      <c r="W4916" s="7" t="s">
        <v>50</v>
      </c>
      <c r="X4916" s="7" t="s">
        <v>50</v>
      </c>
      <c r="Y4916" s="7" t="s">
        <v>50</v>
      </c>
      <c r="Z4916" s="7">
        <v>1</v>
      </c>
      <c r="AA4916" s="7" t="s">
        <v>50</v>
      </c>
      <c r="AB4916" s="7" t="s">
        <v>50</v>
      </c>
      <c r="AC4916" s="7" t="s">
        <v>50</v>
      </c>
      <c r="AD4916" s="7" t="s">
        <v>50</v>
      </c>
      <c r="AE4916" s="7" t="s">
        <v>50</v>
      </c>
      <c r="AF4916" s="7" t="s">
        <v>50</v>
      </c>
      <c r="AG4916" s="7" t="s">
        <v>50</v>
      </c>
      <c r="AH4916" s="7" t="s">
        <v>50</v>
      </c>
      <c r="AI4916" s="7" t="s">
        <v>50</v>
      </c>
      <c r="AJ4916" s="7" t="s">
        <v>50</v>
      </c>
      <c r="AK4916" s="7" t="s">
        <v>45809</v>
      </c>
      <c r="AL4916" s="7" t="s">
        <v>50</v>
      </c>
      <c r="AM4916" s="7" t="s">
        <v>45810</v>
      </c>
      <c r="AN4916" s="7" t="s">
        <v>66</v>
      </c>
      <c r="AO4916" s="7" t="s">
        <v>45811</v>
      </c>
      <c r="AP4916" s="8" t="s">
        <v>45812</v>
      </c>
      <c r="AQ4916" s="7" t="s">
        <v>50</v>
      </c>
      <c r="AR4916" s="7" t="s">
        <v>50</v>
      </c>
    </row>
    <row r="4917" spans="1:44" ht="15" thickBot="1">
      <c r="A4917" s="10" t="s">
        <v>45813</v>
      </c>
      <c r="B4917" s="13" t="s">
        <v>50</v>
      </c>
      <c r="C4917" s="13" t="s">
        <v>50</v>
      </c>
      <c r="D4917" s="13" t="s">
        <v>45</v>
      </c>
      <c r="E4917" s="13" t="s">
        <v>50</v>
      </c>
      <c r="F4917" s="13" t="s">
        <v>70</v>
      </c>
      <c r="G4917" s="13" t="s">
        <v>50</v>
      </c>
      <c r="H4917" s="13" t="s">
        <v>50</v>
      </c>
      <c r="I4917" s="13" t="s">
        <v>50</v>
      </c>
      <c r="J4917" s="12">
        <v>45476</v>
      </c>
      <c r="K4917" s="13" t="s">
        <v>50</v>
      </c>
      <c r="L4917" s="13" t="s">
        <v>52</v>
      </c>
      <c r="M4917" s="13" t="s">
        <v>45814</v>
      </c>
      <c r="N4917" s="13" t="s">
        <v>45815</v>
      </c>
      <c r="O4917" s="13" t="s">
        <v>45816</v>
      </c>
      <c r="P4917" s="11">
        <v>134932</v>
      </c>
      <c r="Q4917" s="13" t="s">
        <v>545</v>
      </c>
      <c r="R4917" s="33" t="s">
        <v>45817</v>
      </c>
      <c r="S4917" s="30" t="s">
        <v>50</v>
      </c>
      <c r="T4917" s="13" t="s">
        <v>45818</v>
      </c>
      <c r="U4917" s="13" t="s">
        <v>50</v>
      </c>
      <c r="V4917" s="13">
        <v>15000</v>
      </c>
      <c r="W4917" s="13" t="s">
        <v>60</v>
      </c>
      <c r="X4917" s="13">
        <v>15000</v>
      </c>
      <c r="Y4917" s="13" t="s">
        <v>50</v>
      </c>
      <c r="Z4917" s="13">
        <v>1</v>
      </c>
      <c r="AA4917" s="13" t="s">
        <v>50</v>
      </c>
      <c r="AB4917" s="13" t="s">
        <v>50</v>
      </c>
      <c r="AC4917" s="13" t="s">
        <v>50</v>
      </c>
      <c r="AD4917" s="13" t="s">
        <v>50</v>
      </c>
      <c r="AE4917" s="13" t="s">
        <v>50</v>
      </c>
      <c r="AF4917" s="13" t="s">
        <v>50</v>
      </c>
      <c r="AG4917" s="13" t="s">
        <v>50</v>
      </c>
      <c r="AH4917" s="13">
        <v>15000</v>
      </c>
      <c r="AI4917" s="13" t="s">
        <v>60</v>
      </c>
      <c r="AJ4917" s="13">
        <v>15000</v>
      </c>
      <c r="AK4917" s="13" t="s">
        <v>45491</v>
      </c>
      <c r="AL4917" s="13" t="s">
        <v>50</v>
      </c>
      <c r="AM4917" s="13" t="s">
        <v>50</v>
      </c>
      <c r="AN4917" s="13" t="s">
        <v>50</v>
      </c>
      <c r="AO4917" s="13" t="s">
        <v>50</v>
      </c>
      <c r="AP4917" s="13" t="s">
        <v>50</v>
      </c>
      <c r="AQ4917" s="13" t="s">
        <v>50</v>
      </c>
      <c r="AR4917" s="13" t="s">
        <v>1186</v>
      </c>
    </row>
    <row r="4918" spans="1:44" ht="15" thickBot="1">
      <c r="A4918" s="4" t="s">
        <v>45819</v>
      </c>
      <c r="B4918" s="7" t="s">
        <v>50</v>
      </c>
      <c r="C4918" s="7" t="s">
        <v>50</v>
      </c>
      <c r="D4918" s="7" t="s">
        <v>45</v>
      </c>
      <c r="E4918" s="7" t="s">
        <v>46</v>
      </c>
      <c r="F4918" s="7" t="s">
        <v>70</v>
      </c>
      <c r="G4918" s="26" t="s">
        <v>54946</v>
      </c>
      <c r="H4918" s="7" t="s">
        <v>50</v>
      </c>
      <c r="I4918" s="7" t="s">
        <v>50</v>
      </c>
      <c r="J4918" s="6">
        <v>45474</v>
      </c>
      <c r="K4918" s="7" t="s">
        <v>50</v>
      </c>
      <c r="L4918" s="7" t="s">
        <v>6576</v>
      </c>
      <c r="M4918" s="7" t="s">
        <v>45820</v>
      </c>
      <c r="N4918" s="7" t="s">
        <v>1569</v>
      </c>
      <c r="O4918" s="7" t="s">
        <v>45821</v>
      </c>
      <c r="P4918" s="5">
        <v>135203</v>
      </c>
      <c r="Q4918" s="7" t="s">
        <v>1571</v>
      </c>
      <c r="R4918" s="34" t="s">
        <v>45822</v>
      </c>
      <c r="S4918" s="31" t="s">
        <v>50</v>
      </c>
      <c r="T4918" s="7" t="s">
        <v>45823</v>
      </c>
      <c r="U4918" s="7" t="s">
        <v>45824</v>
      </c>
      <c r="V4918" s="7" t="s">
        <v>50</v>
      </c>
      <c r="W4918" s="7" t="s">
        <v>50</v>
      </c>
      <c r="X4918" s="7" t="s">
        <v>50</v>
      </c>
      <c r="Y4918" s="7" t="s">
        <v>50</v>
      </c>
      <c r="Z4918" s="7">
        <v>1</v>
      </c>
      <c r="AA4918" s="7" t="s">
        <v>50</v>
      </c>
      <c r="AB4918" s="7" t="s">
        <v>50</v>
      </c>
      <c r="AC4918" s="7" t="s">
        <v>50</v>
      </c>
      <c r="AD4918" s="7" t="s">
        <v>50</v>
      </c>
      <c r="AE4918" s="7" t="s">
        <v>50</v>
      </c>
      <c r="AF4918" s="7" t="s">
        <v>50</v>
      </c>
      <c r="AG4918" s="7" t="s">
        <v>50</v>
      </c>
      <c r="AH4918" s="7" t="s">
        <v>50</v>
      </c>
      <c r="AI4918" s="7" t="s">
        <v>50</v>
      </c>
      <c r="AJ4918" s="7" t="s">
        <v>50</v>
      </c>
      <c r="AK4918" s="7" t="s">
        <v>50</v>
      </c>
      <c r="AL4918" s="7" t="s">
        <v>50</v>
      </c>
      <c r="AM4918" s="7" t="s">
        <v>45825</v>
      </c>
      <c r="AN4918" s="7" t="s">
        <v>25377</v>
      </c>
      <c r="AO4918" s="7" t="s">
        <v>45826</v>
      </c>
      <c r="AP4918" s="7" t="s">
        <v>50</v>
      </c>
      <c r="AQ4918" s="22" t="s">
        <v>45827</v>
      </c>
      <c r="AR4918" s="7" t="s">
        <v>50</v>
      </c>
    </row>
    <row r="4919" spans="1:44" ht="15" thickBot="1">
      <c r="A4919" s="10" t="s">
        <v>45828</v>
      </c>
      <c r="B4919" s="13" t="s">
        <v>50</v>
      </c>
      <c r="C4919" s="13" t="s">
        <v>50</v>
      </c>
      <c r="D4919" s="13" t="s">
        <v>45</v>
      </c>
      <c r="E4919" s="13" t="s">
        <v>1939</v>
      </c>
      <c r="F4919" s="13" t="s">
        <v>70</v>
      </c>
      <c r="G4919" s="13" t="s">
        <v>50</v>
      </c>
      <c r="H4919" s="13" t="s">
        <v>50</v>
      </c>
      <c r="I4919" s="13" t="s">
        <v>50</v>
      </c>
      <c r="J4919" s="12">
        <v>45475</v>
      </c>
      <c r="K4919" s="13" t="s">
        <v>50</v>
      </c>
      <c r="L4919" s="13" t="s">
        <v>52</v>
      </c>
      <c r="M4919" s="13" t="s">
        <v>45829</v>
      </c>
      <c r="N4919" s="13" t="s">
        <v>45830</v>
      </c>
      <c r="O4919" s="13" t="s">
        <v>45831</v>
      </c>
      <c r="P4919" s="11">
        <v>135597</v>
      </c>
      <c r="Q4919" s="13" t="s">
        <v>683</v>
      </c>
      <c r="R4919" s="33" t="s">
        <v>45832</v>
      </c>
      <c r="S4919" s="30" t="s">
        <v>50</v>
      </c>
      <c r="T4919" s="13" t="s">
        <v>50</v>
      </c>
      <c r="U4919" s="13">
        <f>1-800-256-5452</f>
        <v>-6507</v>
      </c>
      <c r="V4919" s="13">
        <v>37500</v>
      </c>
      <c r="W4919" s="13" t="s">
        <v>60</v>
      </c>
      <c r="X4919" s="13">
        <v>37500</v>
      </c>
      <c r="Y4919" s="13" t="s">
        <v>50</v>
      </c>
      <c r="Z4919" s="13">
        <v>1</v>
      </c>
      <c r="AA4919" s="13" t="s">
        <v>50</v>
      </c>
      <c r="AB4919" s="13" t="s">
        <v>50</v>
      </c>
      <c r="AC4919" s="13" t="s">
        <v>50</v>
      </c>
      <c r="AD4919" s="13" t="s">
        <v>50</v>
      </c>
      <c r="AE4919" s="13" t="s">
        <v>50</v>
      </c>
      <c r="AF4919" s="13" t="s">
        <v>50</v>
      </c>
      <c r="AG4919" s="13" t="s">
        <v>50</v>
      </c>
      <c r="AH4919" s="13">
        <v>37500</v>
      </c>
      <c r="AI4919" s="13" t="s">
        <v>60</v>
      </c>
      <c r="AJ4919" s="13">
        <v>37500</v>
      </c>
      <c r="AK4919" s="13" t="s">
        <v>43827</v>
      </c>
      <c r="AL4919" s="13" t="s">
        <v>50</v>
      </c>
      <c r="AM4919" s="13" t="s">
        <v>45833</v>
      </c>
      <c r="AN4919" s="13" t="s">
        <v>18192</v>
      </c>
      <c r="AO4919" s="13" t="s">
        <v>50</v>
      </c>
      <c r="AP4919" s="21" t="s">
        <v>45834</v>
      </c>
      <c r="AQ4919" s="13" t="s">
        <v>50</v>
      </c>
      <c r="AR4919" s="13" t="s">
        <v>255</v>
      </c>
    </row>
    <row r="4920" spans="1:44" ht="15" thickBot="1">
      <c r="A4920" s="4" t="s">
        <v>45835</v>
      </c>
      <c r="B4920" s="7" t="s">
        <v>50</v>
      </c>
      <c r="C4920" s="7" t="s">
        <v>45836</v>
      </c>
      <c r="D4920" s="7" t="s">
        <v>45</v>
      </c>
      <c r="E4920" s="7" t="s">
        <v>1939</v>
      </c>
      <c r="F4920" s="7" t="s">
        <v>70</v>
      </c>
      <c r="G4920" s="7" t="s">
        <v>145</v>
      </c>
      <c r="H4920" s="7" t="s">
        <v>50</v>
      </c>
      <c r="I4920" s="7" t="s">
        <v>50</v>
      </c>
      <c r="J4920" s="6">
        <v>45475</v>
      </c>
      <c r="K4920" s="7" t="s">
        <v>50</v>
      </c>
      <c r="L4920" s="7" t="s">
        <v>52</v>
      </c>
      <c r="M4920" s="7" t="s">
        <v>45837</v>
      </c>
      <c r="N4920" s="7" t="s">
        <v>45838</v>
      </c>
      <c r="O4920" s="7" t="s">
        <v>45839</v>
      </c>
      <c r="P4920" s="5">
        <v>137638</v>
      </c>
      <c r="Q4920" s="7" t="s">
        <v>1116</v>
      </c>
      <c r="R4920" s="34" t="s">
        <v>45840</v>
      </c>
      <c r="S4920" s="34" t="s">
        <v>45841</v>
      </c>
      <c r="T4920" s="7" t="s">
        <v>45842</v>
      </c>
      <c r="U4920" s="7" t="s">
        <v>45843</v>
      </c>
      <c r="V4920" s="7">
        <v>41250</v>
      </c>
      <c r="W4920" s="7" t="s">
        <v>60</v>
      </c>
      <c r="X4920" s="7">
        <v>41250</v>
      </c>
      <c r="Y4920" s="7" t="s">
        <v>50</v>
      </c>
      <c r="Z4920" s="7">
        <v>1</v>
      </c>
      <c r="AA4920" s="7" t="s">
        <v>50</v>
      </c>
      <c r="AB4920" s="7" t="s">
        <v>50</v>
      </c>
      <c r="AC4920" s="7" t="s">
        <v>50</v>
      </c>
      <c r="AD4920" s="7" t="s">
        <v>50</v>
      </c>
      <c r="AE4920" s="7" t="s">
        <v>50</v>
      </c>
      <c r="AF4920" s="7" t="s">
        <v>50</v>
      </c>
      <c r="AG4920" s="7" t="s">
        <v>50</v>
      </c>
      <c r="AH4920" s="7">
        <v>41250</v>
      </c>
      <c r="AI4920" s="7" t="s">
        <v>60</v>
      </c>
      <c r="AJ4920" s="7">
        <v>41250</v>
      </c>
      <c r="AK4920" s="7" t="s">
        <v>43827</v>
      </c>
      <c r="AL4920" s="7" t="s">
        <v>50</v>
      </c>
      <c r="AM4920" s="7" t="s">
        <v>45844</v>
      </c>
      <c r="AN4920" s="7" t="s">
        <v>45106</v>
      </c>
      <c r="AO4920" s="7" t="s">
        <v>45845</v>
      </c>
      <c r="AP4920" s="22" t="s">
        <v>45846</v>
      </c>
      <c r="AQ4920" s="7" t="s">
        <v>50</v>
      </c>
      <c r="AR4920" s="7" t="s">
        <v>50</v>
      </c>
    </row>
    <row r="4921" spans="1:44" ht="15" thickBot="1">
      <c r="A4921" s="10" t="s">
        <v>45847</v>
      </c>
      <c r="B4921" s="13" t="s">
        <v>50</v>
      </c>
      <c r="C4921" s="13" t="s">
        <v>50</v>
      </c>
      <c r="D4921" s="13" t="s">
        <v>45</v>
      </c>
      <c r="E4921" s="13" t="s">
        <v>46</v>
      </c>
      <c r="F4921" s="13" t="s">
        <v>70</v>
      </c>
      <c r="G4921" s="13" t="s">
        <v>50</v>
      </c>
      <c r="H4921" s="13" t="s">
        <v>50</v>
      </c>
      <c r="I4921" s="13" t="s">
        <v>50</v>
      </c>
      <c r="J4921" s="12">
        <v>45478</v>
      </c>
      <c r="K4921" s="13" t="s">
        <v>50</v>
      </c>
      <c r="L4921" s="13" t="s">
        <v>241</v>
      </c>
      <c r="M4921" s="13" t="s">
        <v>45848</v>
      </c>
      <c r="N4921" s="13" t="s">
        <v>29173</v>
      </c>
      <c r="O4921" s="13" t="s">
        <v>45849</v>
      </c>
      <c r="P4921" s="11">
        <v>138873</v>
      </c>
      <c r="Q4921" s="13" t="s">
        <v>245</v>
      </c>
      <c r="R4921" s="30" t="s">
        <v>50</v>
      </c>
      <c r="S4921" s="30" t="s">
        <v>50</v>
      </c>
      <c r="T4921" s="13" t="s">
        <v>50</v>
      </c>
      <c r="U4921" s="13" t="s">
        <v>50</v>
      </c>
      <c r="V4921" s="13">
        <v>3000000</v>
      </c>
      <c r="W4921" s="13" t="s">
        <v>60</v>
      </c>
      <c r="X4921" s="13">
        <v>3000000</v>
      </c>
      <c r="Y4921" s="13" t="s">
        <v>154</v>
      </c>
      <c r="Z4921" s="13">
        <v>1</v>
      </c>
      <c r="AA4921" s="13">
        <v>3000000</v>
      </c>
      <c r="AB4921" s="13" t="s">
        <v>60</v>
      </c>
      <c r="AC4921" s="13">
        <v>3000000</v>
      </c>
      <c r="AD4921" s="13" t="s">
        <v>241</v>
      </c>
      <c r="AE4921" s="13">
        <v>3000000</v>
      </c>
      <c r="AF4921" s="13" t="s">
        <v>60</v>
      </c>
      <c r="AG4921" s="13">
        <v>3000000</v>
      </c>
      <c r="AH4921" s="13">
        <v>3000000</v>
      </c>
      <c r="AI4921" s="13" t="s">
        <v>60</v>
      </c>
      <c r="AJ4921" s="13">
        <v>3000000</v>
      </c>
      <c r="AK4921" s="13" t="s">
        <v>45850</v>
      </c>
      <c r="AL4921" s="13" t="s">
        <v>50</v>
      </c>
      <c r="AM4921" s="13" t="s">
        <v>50</v>
      </c>
      <c r="AN4921" s="13" t="s">
        <v>50</v>
      </c>
      <c r="AO4921" s="13" t="s">
        <v>50</v>
      </c>
      <c r="AP4921" s="13" t="s">
        <v>50</v>
      </c>
      <c r="AQ4921" s="13" t="s">
        <v>50</v>
      </c>
      <c r="AR4921" s="13" t="s">
        <v>1186</v>
      </c>
    </row>
    <row r="4922" spans="1:44" ht="15" thickBot="1">
      <c r="A4922" s="4" t="s">
        <v>45851</v>
      </c>
      <c r="B4922" s="7" t="s">
        <v>50</v>
      </c>
      <c r="C4922" s="6">
        <v>44927</v>
      </c>
      <c r="D4922" s="7" t="s">
        <v>45</v>
      </c>
      <c r="E4922" s="7" t="s">
        <v>46</v>
      </c>
      <c r="F4922" s="7" t="s">
        <v>70</v>
      </c>
      <c r="G4922" s="27" t="s">
        <v>54945</v>
      </c>
      <c r="H4922" s="7" t="s">
        <v>50</v>
      </c>
      <c r="I4922" s="7" t="s">
        <v>50</v>
      </c>
      <c r="J4922" s="6">
        <v>45477</v>
      </c>
      <c r="K4922" s="7" t="s">
        <v>50</v>
      </c>
      <c r="L4922" s="7" t="s">
        <v>467</v>
      </c>
      <c r="M4922" s="7" t="s">
        <v>45852</v>
      </c>
      <c r="N4922" s="7" t="s">
        <v>815</v>
      </c>
      <c r="O4922" s="7" t="s">
        <v>45853</v>
      </c>
      <c r="P4922" s="5">
        <v>138889</v>
      </c>
      <c r="Q4922" s="7" t="s">
        <v>360</v>
      </c>
      <c r="R4922" s="34" t="s">
        <v>45854</v>
      </c>
      <c r="S4922" s="34" t="s">
        <v>45855</v>
      </c>
      <c r="T4922" s="7" t="s">
        <v>45856</v>
      </c>
      <c r="U4922" s="7" t="s">
        <v>50</v>
      </c>
      <c r="V4922" s="7">
        <v>300000</v>
      </c>
      <c r="W4922" s="7" t="s">
        <v>209</v>
      </c>
      <c r="X4922" s="7">
        <v>323565</v>
      </c>
      <c r="Y4922" s="7" t="s">
        <v>467</v>
      </c>
      <c r="Z4922" s="7">
        <v>1</v>
      </c>
      <c r="AA4922" s="7">
        <v>300000</v>
      </c>
      <c r="AB4922" s="7" t="s">
        <v>209</v>
      </c>
      <c r="AC4922" s="7">
        <v>323565</v>
      </c>
      <c r="AD4922" s="7" t="s">
        <v>467</v>
      </c>
      <c r="AE4922" s="7">
        <v>300000</v>
      </c>
      <c r="AF4922" s="7" t="s">
        <v>209</v>
      </c>
      <c r="AG4922" s="7">
        <v>323565</v>
      </c>
      <c r="AH4922" s="7">
        <v>300000</v>
      </c>
      <c r="AI4922" s="7" t="s">
        <v>209</v>
      </c>
      <c r="AJ4922" s="7">
        <v>323565</v>
      </c>
      <c r="AK4922" s="7" t="s">
        <v>45857</v>
      </c>
      <c r="AL4922" s="7" t="s">
        <v>50</v>
      </c>
      <c r="AM4922" s="7" t="s">
        <v>45858</v>
      </c>
      <c r="AN4922" s="7" t="s">
        <v>66</v>
      </c>
      <c r="AO4922" s="7" t="s">
        <v>45859</v>
      </c>
      <c r="AP4922" s="8" t="s">
        <v>45860</v>
      </c>
      <c r="AQ4922" s="7" t="s">
        <v>50</v>
      </c>
      <c r="AR4922" s="7" t="s">
        <v>50</v>
      </c>
    </row>
    <row r="4923" spans="1:44" ht="15" thickBot="1">
      <c r="A4923" s="10" t="s">
        <v>45861</v>
      </c>
      <c r="B4923" s="13" t="s">
        <v>50</v>
      </c>
      <c r="C4923" s="12">
        <v>44927</v>
      </c>
      <c r="D4923" s="13" t="s">
        <v>45</v>
      </c>
      <c r="E4923" s="13" t="s">
        <v>50</v>
      </c>
      <c r="F4923" s="13" t="s">
        <v>70</v>
      </c>
      <c r="G4923" s="27" t="s">
        <v>54945</v>
      </c>
      <c r="H4923" s="13" t="s">
        <v>50</v>
      </c>
      <c r="I4923" s="13" t="s">
        <v>50</v>
      </c>
      <c r="J4923" s="12">
        <v>45476</v>
      </c>
      <c r="K4923" s="13" t="s">
        <v>50</v>
      </c>
      <c r="L4923" s="13" t="s">
        <v>52</v>
      </c>
      <c r="M4923" s="13" t="s">
        <v>45862</v>
      </c>
      <c r="N4923" s="13" t="s">
        <v>1332</v>
      </c>
      <c r="O4923" s="13" t="s">
        <v>45863</v>
      </c>
      <c r="P4923" s="11">
        <v>138993</v>
      </c>
      <c r="Q4923" s="13" t="s">
        <v>1334</v>
      </c>
      <c r="R4923" s="33" t="s">
        <v>45864</v>
      </c>
      <c r="S4923" s="33" t="s">
        <v>45865</v>
      </c>
      <c r="T4923" s="13" t="s">
        <v>50</v>
      </c>
      <c r="U4923" s="13">
        <v>423974663</v>
      </c>
      <c r="V4923" s="13">
        <v>15000</v>
      </c>
      <c r="W4923" s="13" t="s">
        <v>60</v>
      </c>
      <c r="X4923" s="13">
        <v>15000</v>
      </c>
      <c r="Y4923" s="13" t="s">
        <v>50</v>
      </c>
      <c r="Z4923" s="13">
        <v>1</v>
      </c>
      <c r="AA4923" s="13" t="s">
        <v>50</v>
      </c>
      <c r="AB4923" s="13" t="s">
        <v>50</v>
      </c>
      <c r="AC4923" s="13" t="s">
        <v>50</v>
      </c>
      <c r="AD4923" s="13" t="s">
        <v>50</v>
      </c>
      <c r="AE4923" s="13" t="s">
        <v>50</v>
      </c>
      <c r="AF4923" s="13" t="s">
        <v>50</v>
      </c>
      <c r="AG4923" s="13" t="s">
        <v>50</v>
      </c>
      <c r="AH4923" s="13">
        <v>15000</v>
      </c>
      <c r="AI4923" s="13" t="s">
        <v>60</v>
      </c>
      <c r="AJ4923" s="13">
        <v>15000</v>
      </c>
      <c r="AK4923" s="13" t="s">
        <v>45491</v>
      </c>
      <c r="AL4923" s="13" t="s">
        <v>50</v>
      </c>
      <c r="AM4923" s="13" t="s">
        <v>45866</v>
      </c>
      <c r="AN4923" s="13" t="s">
        <v>253</v>
      </c>
      <c r="AO4923" s="13" t="s">
        <v>45867</v>
      </c>
      <c r="AP4923" s="21" t="s">
        <v>45868</v>
      </c>
      <c r="AQ4923" s="13" t="s">
        <v>50</v>
      </c>
      <c r="AR4923" s="13" t="s">
        <v>50</v>
      </c>
    </row>
    <row r="4924" spans="1:44" ht="15" thickBot="1">
      <c r="A4924" s="4" t="s">
        <v>45869</v>
      </c>
      <c r="B4924" s="7" t="s">
        <v>50</v>
      </c>
      <c r="C4924" s="7" t="s">
        <v>50</v>
      </c>
      <c r="D4924" s="7" t="s">
        <v>45</v>
      </c>
      <c r="E4924" s="7" t="s">
        <v>50</v>
      </c>
      <c r="F4924" s="7" t="s">
        <v>70</v>
      </c>
      <c r="G4924" s="27" t="s">
        <v>54945</v>
      </c>
      <c r="H4924" s="7" t="s">
        <v>50</v>
      </c>
      <c r="I4924" s="7" t="s">
        <v>50</v>
      </c>
      <c r="J4924" s="6">
        <v>45476</v>
      </c>
      <c r="K4924" s="7" t="s">
        <v>50</v>
      </c>
      <c r="L4924" s="7" t="s">
        <v>52</v>
      </c>
      <c r="M4924" s="7" t="s">
        <v>45870</v>
      </c>
      <c r="N4924" s="7" t="s">
        <v>45815</v>
      </c>
      <c r="O4924" s="7" t="s">
        <v>45871</v>
      </c>
      <c r="P4924" s="5">
        <v>138998</v>
      </c>
      <c r="Q4924" s="7" t="s">
        <v>545</v>
      </c>
      <c r="R4924" s="34" t="s">
        <v>45872</v>
      </c>
      <c r="S4924" s="34" t="s">
        <v>45873</v>
      </c>
      <c r="T4924" s="7" t="s">
        <v>50</v>
      </c>
      <c r="U4924" s="7" t="s">
        <v>50</v>
      </c>
      <c r="V4924" s="7">
        <v>15000</v>
      </c>
      <c r="W4924" s="7" t="s">
        <v>60</v>
      </c>
      <c r="X4924" s="7">
        <v>15000</v>
      </c>
      <c r="Y4924" s="7" t="s">
        <v>50</v>
      </c>
      <c r="Z4924" s="7">
        <v>1</v>
      </c>
      <c r="AA4924" s="7" t="s">
        <v>50</v>
      </c>
      <c r="AB4924" s="7" t="s">
        <v>50</v>
      </c>
      <c r="AC4924" s="7" t="s">
        <v>50</v>
      </c>
      <c r="AD4924" s="7" t="s">
        <v>50</v>
      </c>
      <c r="AE4924" s="7" t="s">
        <v>50</v>
      </c>
      <c r="AF4924" s="7" t="s">
        <v>50</v>
      </c>
      <c r="AG4924" s="7" t="s">
        <v>50</v>
      </c>
      <c r="AH4924" s="7">
        <v>15000</v>
      </c>
      <c r="AI4924" s="7" t="s">
        <v>60</v>
      </c>
      <c r="AJ4924" s="7">
        <v>15000</v>
      </c>
      <c r="AK4924" s="7" t="s">
        <v>45491</v>
      </c>
      <c r="AL4924" s="7" t="s">
        <v>50</v>
      </c>
      <c r="AM4924" s="7" t="s">
        <v>50</v>
      </c>
      <c r="AN4924" s="7" t="s">
        <v>50</v>
      </c>
      <c r="AO4924" s="7" t="s">
        <v>50</v>
      </c>
      <c r="AP4924" s="7" t="s">
        <v>50</v>
      </c>
      <c r="AQ4924" s="7" t="s">
        <v>50</v>
      </c>
      <c r="AR4924" s="7" t="s">
        <v>1186</v>
      </c>
    </row>
    <row r="4925" spans="1:44" ht="15" thickBot="1">
      <c r="A4925" s="10" t="s">
        <v>45874</v>
      </c>
      <c r="B4925" s="13" t="s">
        <v>50</v>
      </c>
      <c r="C4925" s="13" t="s">
        <v>50</v>
      </c>
      <c r="D4925" s="13" t="s">
        <v>45</v>
      </c>
      <c r="E4925" s="13" t="s">
        <v>50</v>
      </c>
      <c r="F4925" s="13" t="s">
        <v>70</v>
      </c>
      <c r="G4925" s="13" t="s">
        <v>50</v>
      </c>
      <c r="H4925" s="13" t="s">
        <v>50</v>
      </c>
      <c r="I4925" s="13" t="s">
        <v>50</v>
      </c>
      <c r="J4925" s="12">
        <v>45476</v>
      </c>
      <c r="K4925" s="13" t="s">
        <v>50</v>
      </c>
      <c r="L4925" s="13" t="s">
        <v>52</v>
      </c>
      <c r="M4925" s="13" t="s">
        <v>17392</v>
      </c>
      <c r="N4925" s="13" t="s">
        <v>50</v>
      </c>
      <c r="O4925" s="13" t="s">
        <v>45875</v>
      </c>
      <c r="P4925" s="11">
        <v>139280</v>
      </c>
      <c r="Q4925" s="13" t="s">
        <v>50</v>
      </c>
      <c r="R4925" s="30" t="s">
        <v>50</v>
      </c>
      <c r="S4925" s="30" t="s">
        <v>50</v>
      </c>
      <c r="T4925" s="13" t="s">
        <v>50</v>
      </c>
      <c r="U4925" s="13" t="s">
        <v>50</v>
      </c>
      <c r="V4925" s="13">
        <v>15000</v>
      </c>
      <c r="W4925" s="13" t="s">
        <v>60</v>
      </c>
      <c r="X4925" s="13">
        <v>15000</v>
      </c>
      <c r="Y4925" s="13" t="s">
        <v>50</v>
      </c>
      <c r="Z4925" s="13">
        <v>1</v>
      </c>
      <c r="AA4925" s="13" t="s">
        <v>50</v>
      </c>
      <c r="AB4925" s="13" t="s">
        <v>50</v>
      </c>
      <c r="AC4925" s="13" t="s">
        <v>50</v>
      </c>
      <c r="AD4925" s="13" t="s">
        <v>50</v>
      </c>
      <c r="AE4925" s="13" t="s">
        <v>50</v>
      </c>
      <c r="AF4925" s="13" t="s">
        <v>50</v>
      </c>
      <c r="AG4925" s="13" t="s">
        <v>50</v>
      </c>
      <c r="AH4925" s="13">
        <v>15000</v>
      </c>
      <c r="AI4925" s="13" t="s">
        <v>60</v>
      </c>
      <c r="AJ4925" s="13">
        <v>15000</v>
      </c>
      <c r="AK4925" s="13" t="s">
        <v>45491</v>
      </c>
      <c r="AL4925" s="13" t="s">
        <v>50</v>
      </c>
      <c r="AM4925" s="13" t="s">
        <v>50</v>
      </c>
      <c r="AN4925" s="13" t="s">
        <v>50</v>
      </c>
      <c r="AO4925" s="13" t="s">
        <v>50</v>
      </c>
      <c r="AP4925" s="13" t="s">
        <v>50</v>
      </c>
      <c r="AQ4925" s="13" t="s">
        <v>50</v>
      </c>
      <c r="AR4925" s="13" t="s">
        <v>1186</v>
      </c>
    </row>
    <row r="4926" spans="1:44" ht="15" thickBot="1">
      <c r="A4926" s="4" t="s">
        <v>45876</v>
      </c>
      <c r="B4926" s="7" t="s">
        <v>50</v>
      </c>
      <c r="C4926" s="7" t="s">
        <v>50</v>
      </c>
      <c r="D4926" s="7" t="s">
        <v>45</v>
      </c>
      <c r="E4926" s="7" t="s">
        <v>46</v>
      </c>
      <c r="F4926" s="7" t="s">
        <v>70</v>
      </c>
      <c r="G4926" s="7" t="s">
        <v>50</v>
      </c>
      <c r="H4926" s="7" t="s">
        <v>50</v>
      </c>
      <c r="I4926" s="7" t="s">
        <v>50</v>
      </c>
      <c r="J4926" s="6">
        <v>45476</v>
      </c>
      <c r="K4926" s="7" t="s">
        <v>50</v>
      </c>
      <c r="L4926" s="7" t="s">
        <v>1624</v>
      </c>
      <c r="M4926" s="7" t="s">
        <v>45877</v>
      </c>
      <c r="N4926" s="7" t="s">
        <v>2653</v>
      </c>
      <c r="O4926" s="7" t="s">
        <v>45878</v>
      </c>
      <c r="P4926" s="5">
        <v>140104</v>
      </c>
      <c r="Q4926" s="7" t="s">
        <v>166</v>
      </c>
      <c r="R4926" s="34" t="s">
        <v>45879</v>
      </c>
      <c r="S4926" s="31" t="s">
        <v>50</v>
      </c>
      <c r="T4926" s="7" t="s">
        <v>50</v>
      </c>
      <c r="U4926" s="7" t="s">
        <v>50</v>
      </c>
      <c r="V4926" s="7">
        <v>2500000</v>
      </c>
      <c r="W4926" s="7" t="s">
        <v>60</v>
      </c>
      <c r="X4926" s="7">
        <v>2500000</v>
      </c>
      <c r="Y4926" s="7" t="s">
        <v>467</v>
      </c>
      <c r="Z4926" s="7">
        <v>1</v>
      </c>
      <c r="AA4926" s="7">
        <v>2500000</v>
      </c>
      <c r="AB4926" s="7" t="s">
        <v>60</v>
      </c>
      <c r="AC4926" s="7">
        <v>2500000</v>
      </c>
      <c r="AD4926" s="7" t="s">
        <v>1624</v>
      </c>
      <c r="AE4926" s="7">
        <v>2500000</v>
      </c>
      <c r="AF4926" s="7" t="s">
        <v>60</v>
      </c>
      <c r="AG4926" s="7">
        <v>2500000</v>
      </c>
      <c r="AH4926" s="7">
        <v>2500000</v>
      </c>
      <c r="AI4926" s="7" t="s">
        <v>60</v>
      </c>
      <c r="AJ4926" s="7">
        <v>2500000</v>
      </c>
      <c r="AK4926" s="7" t="s">
        <v>45880</v>
      </c>
      <c r="AL4926" s="7" t="s">
        <v>50</v>
      </c>
      <c r="AM4926" s="7" t="s">
        <v>45881</v>
      </c>
      <c r="AN4926" s="7" t="s">
        <v>993</v>
      </c>
      <c r="AO4926" s="7" t="s">
        <v>45882</v>
      </c>
      <c r="AP4926" s="7" t="s">
        <v>50</v>
      </c>
      <c r="AQ4926" s="22" t="s">
        <v>45883</v>
      </c>
      <c r="AR4926" s="7" t="s">
        <v>50</v>
      </c>
    </row>
    <row r="4927" spans="1:44" ht="15" thickBot="1">
      <c r="A4927" s="10" t="s">
        <v>45884</v>
      </c>
      <c r="B4927" s="13" t="s">
        <v>50</v>
      </c>
      <c r="C4927" s="12">
        <v>42005</v>
      </c>
      <c r="D4927" s="13" t="s">
        <v>45</v>
      </c>
      <c r="E4927" s="13" t="s">
        <v>46</v>
      </c>
      <c r="F4927" s="13" t="s">
        <v>70</v>
      </c>
      <c r="G4927" s="26" t="s">
        <v>54946</v>
      </c>
      <c r="H4927" s="13" t="s">
        <v>50</v>
      </c>
      <c r="I4927" s="13" t="s">
        <v>50</v>
      </c>
      <c r="J4927" s="12">
        <v>45482</v>
      </c>
      <c r="K4927" s="13" t="s">
        <v>191</v>
      </c>
      <c r="L4927" s="13" t="s">
        <v>467</v>
      </c>
      <c r="M4927" s="13" t="s">
        <v>6684</v>
      </c>
      <c r="N4927" s="13" t="s">
        <v>45885</v>
      </c>
      <c r="O4927" s="13" t="s">
        <v>45886</v>
      </c>
      <c r="P4927" s="11">
        <v>140123</v>
      </c>
      <c r="Q4927" s="13" t="s">
        <v>245</v>
      </c>
      <c r="R4927" s="33" t="s">
        <v>45887</v>
      </c>
      <c r="S4927" s="30" t="s">
        <v>50</v>
      </c>
      <c r="T4927" s="13" t="s">
        <v>50</v>
      </c>
      <c r="U4927" s="13" t="s">
        <v>50</v>
      </c>
      <c r="V4927" s="13">
        <v>32961</v>
      </c>
      <c r="W4927" s="13" t="s">
        <v>60</v>
      </c>
      <c r="X4927" s="13">
        <v>32961</v>
      </c>
      <c r="Y4927" s="13" t="s">
        <v>467</v>
      </c>
      <c r="Z4927" s="13">
        <v>4</v>
      </c>
      <c r="AA4927" s="13">
        <v>32961</v>
      </c>
      <c r="AB4927" s="13" t="s">
        <v>60</v>
      </c>
      <c r="AC4927" s="13">
        <v>32961</v>
      </c>
      <c r="AD4927" s="13" t="s">
        <v>467</v>
      </c>
      <c r="AE4927" s="13">
        <v>9632961</v>
      </c>
      <c r="AF4927" s="13" t="s">
        <v>60</v>
      </c>
      <c r="AG4927" s="13">
        <v>9632961</v>
      </c>
      <c r="AH4927" s="13">
        <v>9632961</v>
      </c>
      <c r="AI4927" s="13" t="s">
        <v>60</v>
      </c>
      <c r="AJ4927" s="13">
        <v>9632961</v>
      </c>
      <c r="AK4927" s="13" t="s">
        <v>50</v>
      </c>
      <c r="AL4927" s="13" t="s">
        <v>50</v>
      </c>
      <c r="AM4927" s="13" t="s">
        <v>45888</v>
      </c>
      <c r="AN4927" s="13" t="s">
        <v>25377</v>
      </c>
      <c r="AO4927" s="13" t="s">
        <v>50</v>
      </c>
      <c r="AP4927" s="13" t="s">
        <v>50</v>
      </c>
      <c r="AQ4927" s="21" t="s">
        <v>45889</v>
      </c>
      <c r="AR4927" s="13" t="s">
        <v>255</v>
      </c>
    </row>
    <row r="4928" spans="1:44" ht="15" thickBot="1">
      <c r="A4928" s="4" t="s">
        <v>45890</v>
      </c>
      <c r="B4928" s="7" t="s">
        <v>50</v>
      </c>
      <c r="C4928" s="6">
        <v>42005</v>
      </c>
      <c r="D4928" s="7" t="s">
        <v>45</v>
      </c>
      <c r="E4928" s="7" t="s">
        <v>46</v>
      </c>
      <c r="F4928" s="7" t="s">
        <v>70</v>
      </c>
      <c r="G4928" s="27" t="s">
        <v>54945</v>
      </c>
      <c r="H4928" s="7" t="s">
        <v>50</v>
      </c>
      <c r="I4928" s="7" t="s">
        <v>50</v>
      </c>
      <c r="J4928" s="6">
        <v>45482</v>
      </c>
      <c r="K4928" s="7" t="s">
        <v>50</v>
      </c>
      <c r="L4928" s="7" t="s">
        <v>467</v>
      </c>
      <c r="M4928" s="7" t="s">
        <v>13026</v>
      </c>
      <c r="N4928" s="7" t="s">
        <v>45891</v>
      </c>
      <c r="O4928" s="7" t="s">
        <v>45892</v>
      </c>
      <c r="P4928" s="5">
        <v>140931</v>
      </c>
      <c r="Q4928" s="7" t="s">
        <v>683</v>
      </c>
      <c r="R4928" s="34" t="s">
        <v>45893</v>
      </c>
      <c r="S4928" s="31" t="s">
        <v>50</v>
      </c>
      <c r="T4928" s="7" t="s">
        <v>45894</v>
      </c>
      <c r="U4928" s="7" t="s">
        <v>45895</v>
      </c>
      <c r="V4928" s="7">
        <v>2250000</v>
      </c>
      <c r="W4928" s="7" t="s">
        <v>60</v>
      </c>
      <c r="X4928" s="7">
        <v>2250000</v>
      </c>
      <c r="Y4928" s="7" t="s">
        <v>467</v>
      </c>
      <c r="Z4928" s="7">
        <v>2</v>
      </c>
      <c r="AA4928" s="7">
        <v>2250000</v>
      </c>
      <c r="AB4928" s="7" t="s">
        <v>60</v>
      </c>
      <c r="AC4928" s="7">
        <v>2250000</v>
      </c>
      <c r="AD4928" s="7" t="s">
        <v>467</v>
      </c>
      <c r="AE4928" s="7">
        <v>2325000</v>
      </c>
      <c r="AF4928" s="7" t="s">
        <v>60</v>
      </c>
      <c r="AG4928" s="7">
        <v>2325000</v>
      </c>
      <c r="AH4928" s="7">
        <v>2325000</v>
      </c>
      <c r="AI4928" s="7" t="s">
        <v>60</v>
      </c>
      <c r="AJ4928" s="7">
        <v>2325000</v>
      </c>
      <c r="AK4928" s="7" t="s">
        <v>45896</v>
      </c>
      <c r="AL4928" s="7" t="s">
        <v>50</v>
      </c>
      <c r="AM4928" s="7" t="s">
        <v>45897</v>
      </c>
      <c r="AN4928" s="7" t="s">
        <v>66</v>
      </c>
      <c r="AO4928" s="7" t="s">
        <v>45898</v>
      </c>
      <c r="AP4928" s="8" t="s">
        <v>45899</v>
      </c>
      <c r="AQ4928" s="7" t="s">
        <v>50</v>
      </c>
      <c r="AR4928" s="7" t="s">
        <v>50</v>
      </c>
    </row>
    <row r="4929" spans="1:44" ht="15" thickBot="1">
      <c r="A4929" s="10" t="s">
        <v>45900</v>
      </c>
      <c r="B4929" s="13" t="s">
        <v>50</v>
      </c>
      <c r="C4929" s="12">
        <v>44927</v>
      </c>
      <c r="D4929" s="13" t="s">
        <v>45</v>
      </c>
      <c r="E4929" s="13" t="s">
        <v>46</v>
      </c>
      <c r="F4929" s="13" t="s">
        <v>70</v>
      </c>
      <c r="G4929" s="27" t="s">
        <v>54945</v>
      </c>
      <c r="H4929" s="13" t="s">
        <v>50</v>
      </c>
      <c r="I4929" s="13" t="s">
        <v>50</v>
      </c>
      <c r="J4929" s="12">
        <v>45478</v>
      </c>
      <c r="K4929" s="13" t="s">
        <v>50</v>
      </c>
      <c r="L4929" s="13" t="s">
        <v>467</v>
      </c>
      <c r="M4929" s="13" t="s">
        <v>45901</v>
      </c>
      <c r="N4929" s="13" t="s">
        <v>45902</v>
      </c>
      <c r="O4929" s="13" t="s">
        <v>45903</v>
      </c>
      <c r="P4929" s="11">
        <v>141986</v>
      </c>
      <c r="Q4929" s="13" t="s">
        <v>56</v>
      </c>
      <c r="R4929" s="33" t="s">
        <v>45904</v>
      </c>
      <c r="S4929" s="33" t="s">
        <v>45905</v>
      </c>
      <c r="T4929" s="13" t="s">
        <v>50</v>
      </c>
      <c r="U4929" s="13" t="s">
        <v>45906</v>
      </c>
      <c r="V4929" s="13">
        <v>4502646</v>
      </c>
      <c r="W4929" s="13" t="s">
        <v>60</v>
      </c>
      <c r="X4929" s="13">
        <v>4502646</v>
      </c>
      <c r="Y4929" s="13" t="s">
        <v>467</v>
      </c>
      <c r="Z4929" s="13">
        <v>1</v>
      </c>
      <c r="AA4929" s="13">
        <v>4502646</v>
      </c>
      <c r="AB4929" s="13" t="s">
        <v>60</v>
      </c>
      <c r="AC4929" s="13">
        <v>4502646</v>
      </c>
      <c r="AD4929" s="13" t="s">
        <v>467</v>
      </c>
      <c r="AE4929" s="13">
        <v>4502646</v>
      </c>
      <c r="AF4929" s="13" t="s">
        <v>60</v>
      </c>
      <c r="AG4929" s="13">
        <v>4502646</v>
      </c>
      <c r="AH4929" s="13">
        <v>4502646</v>
      </c>
      <c r="AI4929" s="13" t="s">
        <v>60</v>
      </c>
      <c r="AJ4929" s="13">
        <v>4502646</v>
      </c>
      <c r="AK4929" s="13" t="s">
        <v>50</v>
      </c>
      <c r="AL4929" s="13" t="s">
        <v>50</v>
      </c>
      <c r="AM4929" s="13" t="s">
        <v>45907</v>
      </c>
      <c r="AN4929" s="13" t="s">
        <v>66</v>
      </c>
      <c r="AO4929" s="13" t="s">
        <v>50</v>
      </c>
      <c r="AP4929" s="14" t="s">
        <v>45908</v>
      </c>
      <c r="AQ4929" s="13" t="s">
        <v>50</v>
      </c>
      <c r="AR4929" s="13" t="s">
        <v>255</v>
      </c>
    </row>
    <row r="4930" spans="1:44" ht="15" thickBot="1">
      <c r="A4930" s="4" t="s">
        <v>45909</v>
      </c>
      <c r="B4930" s="7">
        <v>156</v>
      </c>
      <c r="C4930" s="6">
        <v>44562</v>
      </c>
      <c r="D4930" s="7" t="s">
        <v>45</v>
      </c>
      <c r="E4930" s="7" t="s">
        <v>46</v>
      </c>
      <c r="F4930" s="7" t="s">
        <v>70</v>
      </c>
      <c r="G4930" s="27" t="s">
        <v>54945</v>
      </c>
      <c r="H4930" s="7" t="s">
        <v>50</v>
      </c>
      <c r="I4930" s="7" t="s">
        <v>50</v>
      </c>
      <c r="J4930" s="6">
        <v>45482</v>
      </c>
      <c r="K4930" s="7" t="s">
        <v>50</v>
      </c>
      <c r="L4930" s="7" t="s">
        <v>1624</v>
      </c>
      <c r="M4930" s="7" t="s">
        <v>4250</v>
      </c>
      <c r="N4930" s="7" t="s">
        <v>133</v>
      </c>
      <c r="O4930" s="7" t="s">
        <v>45910</v>
      </c>
      <c r="P4930" s="5">
        <v>142439</v>
      </c>
      <c r="Q4930" s="7" t="s">
        <v>135</v>
      </c>
      <c r="R4930" s="34" t="s">
        <v>45911</v>
      </c>
      <c r="S4930" s="34" t="s">
        <v>45912</v>
      </c>
      <c r="T4930" s="7" t="s">
        <v>50</v>
      </c>
      <c r="U4930" s="7" t="s">
        <v>50</v>
      </c>
      <c r="V4930" s="7">
        <v>625000</v>
      </c>
      <c r="W4930" s="7" t="s">
        <v>139</v>
      </c>
      <c r="X4930" s="7">
        <v>799237</v>
      </c>
      <c r="Y4930" s="7" t="s">
        <v>467</v>
      </c>
      <c r="Z4930" s="7">
        <v>2</v>
      </c>
      <c r="AA4930" s="7">
        <v>625000</v>
      </c>
      <c r="AB4930" s="7" t="s">
        <v>139</v>
      </c>
      <c r="AC4930" s="7">
        <v>799237</v>
      </c>
      <c r="AD4930" s="7" t="s">
        <v>1624</v>
      </c>
      <c r="AE4930" s="7">
        <v>625000</v>
      </c>
      <c r="AF4930" s="7" t="s">
        <v>139</v>
      </c>
      <c r="AG4930" s="7">
        <v>799238</v>
      </c>
      <c r="AH4930" s="7">
        <v>675000</v>
      </c>
      <c r="AI4930" s="7" t="s">
        <v>139</v>
      </c>
      <c r="AJ4930" s="7">
        <v>861462</v>
      </c>
      <c r="AK4930" s="7" t="s">
        <v>4209</v>
      </c>
      <c r="AL4930" s="7" t="s">
        <v>50</v>
      </c>
      <c r="AM4930" s="7" t="s">
        <v>45913</v>
      </c>
      <c r="AN4930" s="7" t="s">
        <v>66</v>
      </c>
      <c r="AO4930" s="7" t="s">
        <v>45914</v>
      </c>
      <c r="AP4930" s="8" t="s">
        <v>45915</v>
      </c>
      <c r="AQ4930" s="7" t="s">
        <v>50</v>
      </c>
      <c r="AR4930" s="7" t="s">
        <v>50</v>
      </c>
    </row>
    <row r="4931" spans="1:44" ht="15" thickBot="1">
      <c r="A4931" s="10" t="s">
        <v>45916</v>
      </c>
      <c r="B4931" s="13" t="s">
        <v>50</v>
      </c>
      <c r="C4931" s="12">
        <v>44927</v>
      </c>
      <c r="D4931" s="13" t="s">
        <v>45</v>
      </c>
      <c r="E4931" s="13" t="s">
        <v>50</v>
      </c>
      <c r="F4931" s="13" t="s">
        <v>70</v>
      </c>
      <c r="G4931" s="27" t="s">
        <v>54945</v>
      </c>
      <c r="H4931" s="13" t="s">
        <v>50</v>
      </c>
      <c r="I4931" s="13" t="s">
        <v>50</v>
      </c>
      <c r="J4931" s="12">
        <v>45476</v>
      </c>
      <c r="K4931" s="13" t="s">
        <v>50</v>
      </c>
      <c r="L4931" s="13" t="s">
        <v>52</v>
      </c>
      <c r="M4931" s="13" t="s">
        <v>45917</v>
      </c>
      <c r="N4931" s="13" t="s">
        <v>50</v>
      </c>
      <c r="O4931" s="13" t="s">
        <v>45918</v>
      </c>
      <c r="P4931" s="11">
        <v>142606</v>
      </c>
      <c r="Q4931" s="13" t="s">
        <v>50</v>
      </c>
      <c r="R4931" s="33" t="s">
        <v>45919</v>
      </c>
      <c r="S4931" s="33" t="s">
        <v>45920</v>
      </c>
      <c r="T4931" s="13" t="s">
        <v>45921</v>
      </c>
      <c r="U4931" s="13">
        <v>400566504</v>
      </c>
      <c r="V4931" s="13">
        <v>15000</v>
      </c>
      <c r="W4931" s="13" t="s">
        <v>60</v>
      </c>
      <c r="X4931" s="13">
        <v>15000</v>
      </c>
      <c r="Y4931" s="13" t="s">
        <v>50</v>
      </c>
      <c r="Z4931" s="13">
        <v>1</v>
      </c>
      <c r="AA4931" s="13" t="s">
        <v>50</v>
      </c>
      <c r="AB4931" s="13" t="s">
        <v>50</v>
      </c>
      <c r="AC4931" s="13" t="s">
        <v>50</v>
      </c>
      <c r="AD4931" s="13" t="s">
        <v>50</v>
      </c>
      <c r="AE4931" s="13" t="s">
        <v>50</v>
      </c>
      <c r="AF4931" s="13" t="s">
        <v>50</v>
      </c>
      <c r="AG4931" s="13" t="s">
        <v>50</v>
      </c>
      <c r="AH4931" s="13">
        <v>15000</v>
      </c>
      <c r="AI4931" s="13" t="s">
        <v>60</v>
      </c>
      <c r="AJ4931" s="13">
        <v>15000</v>
      </c>
      <c r="AK4931" s="13" t="s">
        <v>45491</v>
      </c>
      <c r="AL4931" s="13" t="s">
        <v>50</v>
      </c>
      <c r="AM4931" s="13" t="s">
        <v>45922</v>
      </c>
      <c r="AN4931" s="13" t="s">
        <v>253</v>
      </c>
      <c r="AO4931" s="13" t="s">
        <v>45923</v>
      </c>
      <c r="AP4931" s="21" t="s">
        <v>45924</v>
      </c>
      <c r="AQ4931" s="13" t="s">
        <v>50</v>
      </c>
      <c r="AR4931" s="13" t="s">
        <v>50</v>
      </c>
    </row>
    <row r="4932" spans="1:44" ht="15" thickBot="1">
      <c r="A4932" s="4" t="s">
        <v>45925</v>
      </c>
      <c r="B4932" s="7" t="s">
        <v>50</v>
      </c>
      <c r="C4932" s="6">
        <v>45292</v>
      </c>
      <c r="D4932" s="7" t="s">
        <v>45</v>
      </c>
      <c r="E4932" s="7" t="s">
        <v>46</v>
      </c>
      <c r="F4932" s="7" t="s">
        <v>70</v>
      </c>
      <c r="G4932" s="27" t="s">
        <v>54945</v>
      </c>
      <c r="H4932" s="7" t="s">
        <v>50</v>
      </c>
      <c r="I4932" s="7" t="s">
        <v>50</v>
      </c>
      <c r="J4932" s="6">
        <v>45478</v>
      </c>
      <c r="K4932" s="7" t="s">
        <v>50</v>
      </c>
      <c r="L4932" s="7" t="s">
        <v>467</v>
      </c>
      <c r="M4932" s="7" t="s">
        <v>27433</v>
      </c>
      <c r="N4932" s="7" t="s">
        <v>3166</v>
      </c>
      <c r="O4932" s="7" t="s">
        <v>45926</v>
      </c>
      <c r="P4932" s="5">
        <v>143261</v>
      </c>
      <c r="Q4932" s="7" t="s">
        <v>2203</v>
      </c>
      <c r="R4932" s="34" t="s">
        <v>45927</v>
      </c>
      <c r="S4932" s="34" t="s">
        <v>45928</v>
      </c>
      <c r="T4932" s="7" t="s">
        <v>50</v>
      </c>
      <c r="U4932" s="7" t="s">
        <v>50</v>
      </c>
      <c r="V4932" s="7">
        <v>945000</v>
      </c>
      <c r="W4932" s="7" t="s">
        <v>60</v>
      </c>
      <c r="X4932" s="7">
        <v>945000</v>
      </c>
      <c r="Y4932" s="7" t="s">
        <v>467</v>
      </c>
      <c r="Z4932" s="7">
        <v>1</v>
      </c>
      <c r="AA4932" s="7">
        <v>945000</v>
      </c>
      <c r="AB4932" s="7" t="s">
        <v>60</v>
      </c>
      <c r="AC4932" s="7">
        <v>945000</v>
      </c>
      <c r="AD4932" s="7" t="s">
        <v>467</v>
      </c>
      <c r="AE4932" s="7">
        <v>945000</v>
      </c>
      <c r="AF4932" s="7" t="s">
        <v>60</v>
      </c>
      <c r="AG4932" s="7">
        <v>945000</v>
      </c>
      <c r="AH4932" s="7">
        <v>945000</v>
      </c>
      <c r="AI4932" s="7" t="s">
        <v>60</v>
      </c>
      <c r="AJ4932" s="7">
        <v>945000</v>
      </c>
      <c r="AK4932" s="7" t="s">
        <v>50</v>
      </c>
      <c r="AL4932" s="7" t="s">
        <v>50</v>
      </c>
      <c r="AM4932" s="7" t="s">
        <v>45929</v>
      </c>
      <c r="AN4932" s="7" t="s">
        <v>253</v>
      </c>
      <c r="AO4932" s="7" t="s">
        <v>50</v>
      </c>
      <c r="AP4932" s="22" t="s">
        <v>45930</v>
      </c>
      <c r="AQ4932" s="7" t="s">
        <v>50</v>
      </c>
      <c r="AR4932" s="7" t="s">
        <v>255</v>
      </c>
    </row>
    <row r="4933" spans="1:44" ht="15" thickBot="1">
      <c r="A4933" s="10" t="s">
        <v>45931</v>
      </c>
      <c r="B4933" s="13" t="s">
        <v>50</v>
      </c>
      <c r="C4933" s="12">
        <v>45292</v>
      </c>
      <c r="D4933" s="13" t="s">
        <v>45</v>
      </c>
      <c r="E4933" s="13" t="s">
        <v>46</v>
      </c>
      <c r="F4933" s="13" t="s">
        <v>70</v>
      </c>
      <c r="G4933" s="13" t="s">
        <v>50</v>
      </c>
      <c r="H4933" s="13" t="s">
        <v>50</v>
      </c>
      <c r="I4933" s="13" t="s">
        <v>50</v>
      </c>
      <c r="J4933" s="12">
        <v>45481</v>
      </c>
      <c r="K4933" s="13" t="s">
        <v>50</v>
      </c>
      <c r="L4933" s="13" t="s">
        <v>467</v>
      </c>
      <c r="M4933" s="13" t="s">
        <v>50</v>
      </c>
      <c r="N4933" s="13" t="s">
        <v>45932</v>
      </c>
      <c r="O4933" s="13" t="s">
        <v>45933</v>
      </c>
      <c r="P4933" s="11">
        <v>144291</v>
      </c>
      <c r="Q4933" s="13" t="s">
        <v>93</v>
      </c>
      <c r="R4933" s="30" t="s">
        <v>50</v>
      </c>
      <c r="S4933" s="30" t="s">
        <v>50</v>
      </c>
      <c r="T4933" s="13" t="s">
        <v>50</v>
      </c>
      <c r="U4933" s="13" t="s">
        <v>45934</v>
      </c>
      <c r="V4933" s="13">
        <v>6175001</v>
      </c>
      <c r="W4933" s="13" t="s">
        <v>60</v>
      </c>
      <c r="X4933" s="13">
        <v>6175001</v>
      </c>
      <c r="Y4933" s="13" t="s">
        <v>467</v>
      </c>
      <c r="Z4933" s="13">
        <v>1</v>
      </c>
      <c r="AA4933" s="13">
        <v>6175001</v>
      </c>
      <c r="AB4933" s="13" t="s">
        <v>60</v>
      </c>
      <c r="AC4933" s="13">
        <v>6175001</v>
      </c>
      <c r="AD4933" s="13" t="s">
        <v>467</v>
      </c>
      <c r="AE4933" s="13">
        <v>6175001</v>
      </c>
      <c r="AF4933" s="13" t="s">
        <v>60</v>
      </c>
      <c r="AG4933" s="13">
        <v>6175001</v>
      </c>
      <c r="AH4933" s="13">
        <v>6175001</v>
      </c>
      <c r="AI4933" s="13" t="s">
        <v>60</v>
      </c>
      <c r="AJ4933" s="13">
        <v>6175001</v>
      </c>
      <c r="AK4933" s="13" t="s">
        <v>50</v>
      </c>
      <c r="AL4933" s="13" t="s">
        <v>50</v>
      </c>
      <c r="AM4933" s="13" t="s">
        <v>50</v>
      </c>
      <c r="AN4933" s="13" t="s">
        <v>50</v>
      </c>
      <c r="AO4933" s="13" t="s">
        <v>50</v>
      </c>
      <c r="AP4933" s="13" t="s">
        <v>50</v>
      </c>
      <c r="AQ4933" s="13" t="s">
        <v>50</v>
      </c>
      <c r="AR4933" s="13" t="s">
        <v>1186</v>
      </c>
    </row>
    <row r="4934" spans="1:44" ht="15" thickBot="1">
      <c r="A4934" s="4" t="s">
        <v>45935</v>
      </c>
      <c r="B4934" s="7" t="s">
        <v>50</v>
      </c>
      <c r="C4934" s="7" t="s">
        <v>50</v>
      </c>
      <c r="D4934" s="7" t="s">
        <v>45</v>
      </c>
      <c r="E4934" s="7" t="s">
        <v>50</v>
      </c>
      <c r="F4934" s="7" t="s">
        <v>70</v>
      </c>
      <c r="G4934" s="7" t="s">
        <v>50</v>
      </c>
      <c r="H4934" s="7" t="s">
        <v>50</v>
      </c>
      <c r="I4934" s="7" t="s">
        <v>50</v>
      </c>
      <c r="J4934" s="6">
        <v>45476</v>
      </c>
      <c r="K4934" s="7" t="s">
        <v>50</v>
      </c>
      <c r="L4934" s="7" t="s">
        <v>52</v>
      </c>
      <c r="M4934" s="7" t="s">
        <v>50</v>
      </c>
      <c r="N4934" s="7" t="s">
        <v>50</v>
      </c>
      <c r="O4934" s="7" t="s">
        <v>45936</v>
      </c>
      <c r="P4934" s="5">
        <v>144536</v>
      </c>
      <c r="Q4934" s="7" t="s">
        <v>50</v>
      </c>
      <c r="R4934" s="31" t="s">
        <v>50</v>
      </c>
      <c r="S4934" s="31" t="s">
        <v>50</v>
      </c>
      <c r="T4934" s="7" t="s">
        <v>50</v>
      </c>
      <c r="U4934" s="7" t="s">
        <v>50</v>
      </c>
      <c r="V4934" s="7">
        <v>15000</v>
      </c>
      <c r="W4934" s="7" t="s">
        <v>60</v>
      </c>
      <c r="X4934" s="7">
        <v>15000</v>
      </c>
      <c r="Y4934" s="7" t="s">
        <v>50</v>
      </c>
      <c r="Z4934" s="7">
        <v>1</v>
      </c>
      <c r="AA4934" s="7" t="s">
        <v>50</v>
      </c>
      <c r="AB4934" s="7" t="s">
        <v>50</v>
      </c>
      <c r="AC4934" s="7" t="s">
        <v>50</v>
      </c>
      <c r="AD4934" s="7" t="s">
        <v>50</v>
      </c>
      <c r="AE4934" s="7" t="s">
        <v>50</v>
      </c>
      <c r="AF4934" s="7" t="s">
        <v>50</v>
      </c>
      <c r="AG4934" s="7" t="s">
        <v>50</v>
      </c>
      <c r="AH4934" s="7">
        <v>15000</v>
      </c>
      <c r="AI4934" s="7" t="s">
        <v>60</v>
      </c>
      <c r="AJ4934" s="7">
        <v>15000</v>
      </c>
      <c r="AK4934" s="7" t="s">
        <v>45491</v>
      </c>
      <c r="AL4934" s="7" t="s">
        <v>50</v>
      </c>
      <c r="AM4934" s="7" t="s">
        <v>50</v>
      </c>
      <c r="AN4934" s="7" t="s">
        <v>50</v>
      </c>
      <c r="AO4934" s="7" t="s">
        <v>50</v>
      </c>
      <c r="AP4934" s="7" t="s">
        <v>50</v>
      </c>
      <c r="AQ4934" s="7" t="s">
        <v>50</v>
      </c>
      <c r="AR4934" s="7" t="s">
        <v>1186</v>
      </c>
    </row>
    <row r="4935" spans="1:44" ht="15" thickBot="1">
      <c r="A4935" s="10" t="s">
        <v>45937</v>
      </c>
      <c r="B4935" s="13" t="s">
        <v>50</v>
      </c>
      <c r="C4935" s="12">
        <v>43101</v>
      </c>
      <c r="D4935" s="13" t="s">
        <v>45</v>
      </c>
      <c r="E4935" s="13" t="s">
        <v>46</v>
      </c>
      <c r="F4935" s="13" t="s">
        <v>70</v>
      </c>
      <c r="G4935" s="27" t="s">
        <v>54945</v>
      </c>
      <c r="H4935" s="13" t="s">
        <v>562</v>
      </c>
      <c r="I4935" s="13" t="s">
        <v>50</v>
      </c>
      <c r="J4935" s="12">
        <v>45474</v>
      </c>
      <c r="K4935" s="13" t="s">
        <v>89</v>
      </c>
      <c r="L4935" s="13" t="s">
        <v>6576</v>
      </c>
      <c r="M4935" s="13" t="s">
        <v>45938</v>
      </c>
      <c r="N4935" s="13" t="s">
        <v>987</v>
      </c>
      <c r="O4935" s="13" t="s">
        <v>45939</v>
      </c>
      <c r="P4935" s="11">
        <v>145118</v>
      </c>
      <c r="Q4935" s="13" t="s">
        <v>50</v>
      </c>
      <c r="R4935" s="33" t="s">
        <v>45940</v>
      </c>
      <c r="S4935" s="33" t="s">
        <v>45941</v>
      </c>
      <c r="T4935" s="13" t="s">
        <v>45942</v>
      </c>
      <c r="U4935" s="13" t="s">
        <v>45943</v>
      </c>
      <c r="V4935" s="13" t="s">
        <v>50</v>
      </c>
      <c r="W4935" s="13" t="s">
        <v>50</v>
      </c>
      <c r="X4935" s="13" t="s">
        <v>50</v>
      </c>
      <c r="Y4935" s="13" t="s">
        <v>50</v>
      </c>
      <c r="Z4935" s="13">
        <v>3</v>
      </c>
      <c r="AA4935" s="13" t="s">
        <v>50</v>
      </c>
      <c r="AB4935" s="13" t="s">
        <v>50</v>
      </c>
      <c r="AC4935" s="13" t="s">
        <v>50</v>
      </c>
      <c r="AD4935" s="13" t="s">
        <v>50</v>
      </c>
      <c r="AE4935" s="13" t="s">
        <v>50</v>
      </c>
      <c r="AF4935" s="13" t="s">
        <v>50</v>
      </c>
      <c r="AG4935" s="13" t="s">
        <v>50</v>
      </c>
      <c r="AH4935" s="13">
        <v>142000</v>
      </c>
      <c r="AI4935" s="13" t="s">
        <v>1085</v>
      </c>
      <c r="AJ4935" s="13">
        <v>107436</v>
      </c>
      <c r="AK4935" s="13" t="s">
        <v>50</v>
      </c>
      <c r="AL4935" s="13" t="s">
        <v>50</v>
      </c>
      <c r="AM4935" s="13" t="s">
        <v>45944</v>
      </c>
      <c r="AN4935" s="13" t="s">
        <v>66</v>
      </c>
      <c r="AO4935" s="13" t="s">
        <v>45942</v>
      </c>
      <c r="AP4935" s="14" t="s">
        <v>45945</v>
      </c>
      <c r="AQ4935" s="13" t="s">
        <v>50</v>
      </c>
      <c r="AR4935" s="13" t="s">
        <v>50</v>
      </c>
    </row>
    <row r="4936" spans="1:44" ht="15" thickBot="1">
      <c r="A4936" s="4" t="s">
        <v>45946</v>
      </c>
      <c r="B4936" s="7" t="s">
        <v>50</v>
      </c>
      <c r="C4936" s="6">
        <v>44927</v>
      </c>
      <c r="D4936" s="7" t="s">
        <v>45</v>
      </c>
      <c r="E4936" s="7" t="s">
        <v>50</v>
      </c>
      <c r="F4936" s="7" t="s">
        <v>70</v>
      </c>
      <c r="G4936" s="27" t="s">
        <v>54945</v>
      </c>
      <c r="H4936" s="7" t="s">
        <v>50</v>
      </c>
      <c r="I4936" s="7" t="s">
        <v>50</v>
      </c>
      <c r="J4936" s="6">
        <v>45476</v>
      </c>
      <c r="K4936" s="7" t="s">
        <v>50</v>
      </c>
      <c r="L4936" s="7" t="s">
        <v>52</v>
      </c>
      <c r="M4936" s="7" t="s">
        <v>50</v>
      </c>
      <c r="N4936" s="7" t="s">
        <v>3775</v>
      </c>
      <c r="O4936" s="7" t="s">
        <v>45947</v>
      </c>
      <c r="P4936" s="5">
        <v>145469</v>
      </c>
      <c r="Q4936" s="7" t="s">
        <v>1334</v>
      </c>
      <c r="R4936" s="34" t="s">
        <v>45948</v>
      </c>
      <c r="S4936" s="34" t="s">
        <v>45949</v>
      </c>
      <c r="T4936" s="7" t="s">
        <v>45950</v>
      </c>
      <c r="U4936" s="7" t="s">
        <v>50</v>
      </c>
      <c r="V4936" s="7">
        <v>15000</v>
      </c>
      <c r="W4936" s="7" t="s">
        <v>60</v>
      </c>
      <c r="X4936" s="7">
        <v>15000</v>
      </c>
      <c r="Y4936" s="7" t="s">
        <v>50</v>
      </c>
      <c r="Z4936" s="7">
        <v>1</v>
      </c>
      <c r="AA4936" s="7" t="s">
        <v>50</v>
      </c>
      <c r="AB4936" s="7" t="s">
        <v>50</v>
      </c>
      <c r="AC4936" s="7" t="s">
        <v>50</v>
      </c>
      <c r="AD4936" s="7" t="s">
        <v>50</v>
      </c>
      <c r="AE4936" s="7" t="s">
        <v>50</v>
      </c>
      <c r="AF4936" s="7" t="s">
        <v>50</v>
      </c>
      <c r="AG4936" s="7" t="s">
        <v>50</v>
      </c>
      <c r="AH4936" s="7">
        <v>15000</v>
      </c>
      <c r="AI4936" s="7" t="s">
        <v>60</v>
      </c>
      <c r="AJ4936" s="7">
        <v>15000</v>
      </c>
      <c r="AK4936" s="7" t="s">
        <v>45491</v>
      </c>
      <c r="AL4936" s="7" t="s">
        <v>50</v>
      </c>
      <c r="AM4936" s="7" t="s">
        <v>45951</v>
      </c>
      <c r="AN4936" s="7" t="s">
        <v>993</v>
      </c>
      <c r="AO4936" s="7" t="s">
        <v>50</v>
      </c>
      <c r="AP4936" s="22" t="s">
        <v>45952</v>
      </c>
      <c r="AQ4936" s="7" t="s">
        <v>50</v>
      </c>
      <c r="AR4936" s="7" t="s">
        <v>255</v>
      </c>
    </row>
    <row r="4937" spans="1:44" ht="15" thickBot="1">
      <c r="A4937" s="10" t="s">
        <v>45953</v>
      </c>
      <c r="B4937" s="13" t="s">
        <v>50</v>
      </c>
      <c r="C4937" s="12">
        <v>40026</v>
      </c>
      <c r="D4937" s="13" t="s">
        <v>45</v>
      </c>
      <c r="E4937" s="13" t="s">
        <v>1939</v>
      </c>
      <c r="F4937" s="13" t="s">
        <v>70</v>
      </c>
      <c r="G4937" s="26" t="s">
        <v>54946</v>
      </c>
      <c r="H4937" s="13" t="s">
        <v>50</v>
      </c>
      <c r="I4937" s="13" t="s">
        <v>50</v>
      </c>
      <c r="J4937" s="12">
        <v>45476</v>
      </c>
      <c r="K4937" s="13" t="s">
        <v>50</v>
      </c>
      <c r="L4937" s="13" t="s">
        <v>52</v>
      </c>
      <c r="M4937" s="13" t="s">
        <v>5917</v>
      </c>
      <c r="N4937" s="13" t="s">
        <v>45954</v>
      </c>
      <c r="O4937" s="13" t="s">
        <v>45955</v>
      </c>
      <c r="P4937" s="11">
        <v>145701</v>
      </c>
      <c r="Q4937" s="13" t="s">
        <v>1116</v>
      </c>
      <c r="R4937" s="33" t="s">
        <v>45956</v>
      </c>
      <c r="S4937" s="30" t="s">
        <v>50</v>
      </c>
      <c r="T4937" s="13" t="s">
        <v>45957</v>
      </c>
      <c r="U4937" s="13" t="s">
        <v>50</v>
      </c>
      <c r="V4937" s="13">
        <v>18000</v>
      </c>
      <c r="W4937" s="13" t="s">
        <v>60</v>
      </c>
      <c r="X4937" s="13">
        <v>18000</v>
      </c>
      <c r="Y4937" s="13" t="s">
        <v>50</v>
      </c>
      <c r="Z4937" s="13">
        <v>2</v>
      </c>
      <c r="AA4937" s="13" t="s">
        <v>50</v>
      </c>
      <c r="AB4937" s="13" t="s">
        <v>50</v>
      </c>
      <c r="AC4937" s="13" t="s">
        <v>50</v>
      </c>
      <c r="AD4937" s="13" t="s">
        <v>50</v>
      </c>
      <c r="AE4937" s="13" t="s">
        <v>50</v>
      </c>
      <c r="AF4937" s="13" t="s">
        <v>50</v>
      </c>
      <c r="AG4937" s="13" t="s">
        <v>50</v>
      </c>
      <c r="AH4937" s="13">
        <v>18000</v>
      </c>
      <c r="AI4937" s="13" t="s">
        <v>60</v>
      </c>
      <c r="AJ4937" s="13">
        <v>18000</v>
      </c>
      <c r="AK4937" s="13" t="s">
        <v>45958</v>
      </c>
      <c r="AL4937" s="13" t="s">
        <v>50</v>
      </c>
      <c r="AM4937" s="13" t="s">
        <v>45959</v>
      </c>
      <c r="AN4937" s="13" t="s">
        <v>4322</v>
      </c>
      <c r="AO4937" s="13" t="s">
        <v>45960</v>
      </c>
      <c r="AP4937" s="13" t="s">
        <v>50</v>
      </c>
      <c r="AQ4937" s="21" t="s">
        <v>45961</v>
      </c>
      <c r="AR4937" s="13" t="s">
        <v>50</v>
      </c>
    </row>
    <row r="4938" spans="1:44" ht="15" thickBot="1">
      <c r="A4938" s="4" t="s">
        <v>45962</v>
      </c>
      <c r="B4938" s="7" t="s">
        <v>50</v>
      </c>
      <c r="C4938" s="6">
        <v>42736</v>
      </c>
      <c r="D4938" s="7" t="s">
        <v>45</v>
      </c>
      <c r="E4938" s="7" t="s">
        <v>50</v>
      </c>
      <c r="F4938" s="7" t="s">
        <v>70</v>
      </c>
      <c r="G4938" s="26" t="s">
        <v>54946</v>
      </c>
      <c r="H4938" s="7" t="s">
        <v>50</v>
      </c>
      <c r="I4938" s="7" t="s">
        <v>50</v>
      </c>
      <c r="J4938" s="6">
        <v>45476</v>
      </c>
      <c r="K4938" s="7" t="s">
        <v>50</v>
      </c>
      <c r="L4938" s="7" t="s">
        <v>52</v>
      </c>
      <c r="M4938" s="7" t="s">
        <v>45963</v>
      </c>
      <c r="N4938" s="7" t="s">
        <v>45964</v>
      </c>
      <c r="O4938" s="7" t="s">
        <v>45965</v>
      </c>
      <c r="P4938" s="5">
        <v>145744</v>
      </c>
      <c r="Q4938" s="7" t="s">
        <v>135</v>
      </c>
      <c r="R4938" s="34" t="s">
        <v>45966</v>
      </c>
      <c r="S4938" s="34" t="s">
        <v>45967</v>
      </c>
      <c r="T4938" s="7" t="s">
        <v>45968</v>
      </c>
      <c r="U4938" s="7" t="s">
        <v>45969</v>
      </c>
      <c r="V4938" s="7">
        <v>100000</v>
      </c>
      <c r="W4938" s="7" t="s">
        <v>139</v>
      </c>
      <c r="X4938" s="7">
        <v>126873</v>
      </c>
      <c r="Y4938" s="7" t="s">
        <v>50</v>
      </c>
      <c r="Z4938" s="7">
        <v>1</v>
      </c>
      <c r="AA4938" s="7" t="s">
        <v>50</v>
      </c>
      <c r="AB4938" s="7" t="s">
        <v>50</v>
      </c>
      <c r="AC4938" s="7" t="s">
        <v>50</v>
      </c>
      <c r="AD4938" s="7" t="s">
        <v>50</v>
      </c>
      <c r="AE4938" s="7" t="s">
        <v>50</v>
      </c>
      <c r="AF4938" s="7" t="s">
        <v>50</v>
      </c>
      <c r="AG4938" s="7" t="s">
        <v>50</v>
      </c>
      <c r="AH4938" s="7">
        <v>100000</v>
      </c>
      <c r="AI4938" s="7" t="s">
        <v>139</v>
      </c>
      <c r="AJ4938" s="7">
        <v>126873</v>
      </c>
      <c r="AK4938" s="7" t="s">
        <v>4209</v>
      </c>
      <c r="AL4938" s="7" t="s">
        <v>50</v>
      </c>
      <c r="AM4938" s="7" t="s">
        <v>45970</v>
      </c>
      <c r="AN4938" s="7" t="s">
        <v>5485</v>
      </c>
      <c r="AO4938" s="7" t="s">
        <v>45971</v>
      </c>
      <c r="AP4938" s="22" t="s">
        <v>45972</v>
      </c>
      <c r="AQ4938" s="7" t="s">
        <v>50</v>
      </c>
      <c r="AR4938" s="7" t="s">
        <v>50</v>
      </c>
    </row>
    <row r="4939" spans="1:44" ht="15" thickBot="1">
      <c r="A4939" s="10" t="s">
        <v>45973</v>
      </c>
      <c r="B4939" s="13" t="s">
        <v>50</v>
      </c>
      <c r="C4939" s="12">
        <v>32143</v>
      </c>
      <c r="D4939" s="13" t="s">
        <v>45</v>
      </c>
      <c r="E4939" s="13" t="s">
        <v>46</v>
      </c>
      <c r="F4939" s="13" t="s">
        <v>70</v>
      </c>
      <c r="G4939" s="13" t="s">
        <v>160</v>
      </c>
      <c r="H4939" s="13" t="s">
        <v>379</v>
      </c>
      <c r="I4939" s="13" t="s">
        <v>50</v>
      </c>
      <c r="J4939" s="12">
        <v>45482</v>
      </c>
      <c r="K4939" s="13" t="s">
        <v>72</v>
      </c>
      <c r="L4939" s="13" t="s">
        <v>52</v>
      </c>
      <c r="M4939" s="13" t="s">
        <v>45974</v>
      </c>
      <c r="N4939" s="13" t="s">
        <v>45975</v>
      </c>
      <c r="O4939" s="13" t="s">
        <v>45976</v>
      </c>
      <c r="P4939" s="11">
        <v>146257</v>
      </c>
      <c r="Q4939" s="13" t="s">
        <v>1024</v>
      </c>
      <c r="R4939" s="33" t="s">
        <v>45977</v>
      </c>
      <c r="S4939" s="33" t="s">
        <v>45978</v>
      </c>
      <c r="T4939" s="13" t="s">
        <v>45979</v>
      </c>
      <c r="U4939" s="13" t="s">
        <v>45980</v>
      </c>
      <c r="V4939" s="13">
        <v>7000000</v>
      </c>
      <c r="W4939" s="13" t="s">
        <v>60</v>
      </c>
      <c r="X4939" s="13">
        <v>7000000</v>
      </c>
      <c r="Y4939" s="13" t="s">
        <v>171</v>
      </c>
      <c r="Z4939" s="13">
        <v>1</v>
      </c>
      <c r="AA4939" s="13" t="s">
        <v>50</v>
      </c>
      <c r="AB4939" s="13" t="s">
        <v>50</v>
      </c>
      <c r="AC4939" s="13" t="s">
        <v>50</v>
      </c>
      <c r="AD4939" s="13" t="s">
        <v>50</v>
      </c>
      <c r="AE4939" s="13" t="s">
        <v>50</v>
      </c>
      <c r="AF4939" s="13" t="s">
        <v>50</v>
      </c>
      <c r="AG4939" s="13" t="s">
        <v>50</v>
      </c>
      <c r="AH4939" s="13">
        <v>7000000</v>
      </c>
      <c r="AI4939" s="13" t="s">
        <v>60</v>
      </c>
      <c r="AJ4939" s="13">
        <v>7000000</v>
      </c>
      <c r="AK4939" s="13" t="s">
        <v>2118</v>
      </c>
      <c r="AL4939" s="13" t="s">
        <v>50</v>
      </c>
      <c r="AM4939" s="13" t="s">
        <v>45981</v>
      </c>
      <c r="AN4939" s="13" t="s">
        <v>66</v>
      </c>
      <c r="AO4939" s="13" t="s">
        <v>45982</v>
      </c>
      <c r="AP4939" s="21" t="s">
        <v>45983</v>
      </c>
      <c r="AQ4939" s="13" t="s">
        <v>50</v>
      </c>
      <c r="AR4939" s="13" t="s">
        <v>50</v>
      </c>
    </row>
    <row r="4940" spans="1:44" ht="15" thickBot="1">
      <c r="A4940" s="4" t="s">
        <v>45984</v>
      </c>
      <c r="B4940" s="7" t="s">
        <v>50</v>
      </c>
      <c r="C4940" s="7" t="s">
        <v>1878</v>
      </c>
      <c r="D4940" s="7" t="s">
        <v>45</v>
      </c>
      <c r="E4940" s="7" t="s">
        <v>1939</v>
      </c>
      <c r="F4940" s="7" t="s">
        <v>70</v>
      </c>
      <c r="G4940" s="26" t="s">
        <v>54946</v>
      </c>
      <c r="H4940" s="7" t="s">
        <v>50</v>
      </c>
      <c r="I4940" s="7" t="s">
        <v>50</v>
      </c>
      <c r="J4940" s="6">
        <v>45476</v>
      </c>
      <c r="K4940" s="7" t="s">
        <v>50</v>
      </c>
      <c r="L4940" s="7" t="s">
        <v>52</v>
      </c>
      <c r="M4940" s="7" t="s">
        <v>29299</v>
      </c>
      <c r="N4940" s="7" t="s">
        <v>44446</v>
      </c>
      <c r="O4940" s="7" t="s">
        <v>45985</v>
      </c>
      <c r="P4940" s="5">
        <v>147624</v>
      </c>
      <c r="Q4940" s="7" t="s">
        <v>1116</v>
      </c>
      <c r="R4940" s="34" t="s">
        <v>45986</v>
      </c>
      <c r="S4940" s="31" t="s">
        <v>50</v>
      </c>
      <c r="T4940" s="7" t="s">
        <v>50</v>
      </c>
      <c r="U4940" s="7" t="s">
        <v>45987</v>
      </c>
      <c r="V4940" s="7">
        <v>7628</v>
      </c>
      <c r="W4940" s="7" t="s">
        <v>60</v>
      </c>
      <c r="X4940" s="7">
        <v>7628</v>
      </c>
      <c r="Y4940" s="7" t="s">
        <v>50</v>
      </c>
      <c r="Z4940" s="7">
        <v>1</v>
      </c>
      <c r="AA4940" s="7" t="s">
        <v>50</v>
      </c>
      <c r="AB4940" s="7" t="s">
        <v>50</v>
      </c>
      <c r="AC4940" s="7" t="s">
        <v>50</v>
      </c>
      <c r="AD4940" s="7" t="s">
        <v>50</v>
      </c>
      <c r="AE4940" s="7" t="s">
        <v>50</v>
      </c>
      <c r="AF4940" s="7" t="s">
        <v>50</v>
      </c>
      <c r="AG4940" s="7" t="s">
        <v>50</v>
      </c>
      <c r="AH4940" s="7">
        <v>7628</v>
      </c>
      <c r="AI4940" s="7" t="s">
        <v>60</v>
      </c>
      <c r="AJ4940" s="7">
        <v>7628</v>
      </c>
      <c r="AK4940" s="7" t="s">
        <v>50</v>
      </c>
      <c r="AL4940" s="7" t="s">
        <v>50</v>
      </c>
      <c r="AM4940" s="7" t="s">
        <v>45988</v>
      </c>
      <c r="AN4940" s="7" t="s">
        <v>4746</v>
      </c>
      <c r="AO4940" s="7" t="s">
        <v>45989</v>
      </c>
      <c r="AP4940" s="22" t="s">
        <v>45990</v>
      </c>
      <c r="AQ4940" s="7" t="s">
        <v>50</v>
      </c>
      <c r="AR4940" s="7" t="s">
        <v>50</v>
      </c>
    </row>
    <row r="4941" spans="1:44" ht="15" thickBot="1">
      <c r="A4941" s="10" t="s">
        <v>45991</v>
      </c>
      <c r="B4941" s="13" t="s">
        <v>50</v>
      </c>
      <c r="C4941" s="12">
        <v>44197</v>
      </c>
      <c r="D4941" s="13" t="s">
        <v>45</v>
      </c>
      <c r="E4941" s="13" t="s">
        <v>46</v>
      </c>
      <c r="F4941" s="13" t="s">
        <v>70</v>
      </c>
      <c r="G4941" s="27" t="s">
        <v>54945</v>
      </c>
      <c r="H4941" s="13" t="s">
        <v>50</v>
      </c>
      <c r="I4941" s="13" t="s">
        <v>50</v>
      </c>
      <c r="J4941" s="12">
        <v>45482</v>
      </c>
      <c r="K4941" s="13" t="s">
        <v>50</v>
      </c>
      <c r="L4941" s="13" t="s">
        <v>467</v>
      </c>
      <c r="M4941" s="13" t="s">
        <v>45992</v>
      </c>
      <c r="N4941" s="13" t="s">
        <v>7997</v>
      </c>
      <c r="O4941" s="13" t="s">
        <v>45993</v>
      </c>
      <c r="P4941" s="11">
        <v>147818</v>
      </c>
      <c r="Q4941" s="13" t="s">
        <v>360</v>
      </c>
      <c r="R4941" s="33" t="s">
        <v>45994</v>
      </c>
      <c r="S4941" s="33" t="s">
        <v>45995</v>
      </c>
      <c r="T4941" s="13" t="s">
        <v>50</v>
      </c>
      <c r="U4941" s="13" t="s">
        <v>50</v>
      </c>
      <c r="V4941" s="13">
        <v>250000</v>
      </c>
      <c r="W4941" s="13" t="s">
        <v>209</v>
      </c>
      <c r="X4941" s="13">
        <v>270597</v>
      </c>
      <c r="Y4941" s="13" t="s">
        <v>467</v>
      </c>
      <c r="Z4941" s="13">
        <v>1</v>
      </c>
      <c r="AA4941" s="13">
        <v>250000</v>
      </c>
      <c r="AB4941" s="13" t="s">
        <v>209</v>
      </c>
      <c r="AC4941" s="13">
        <v>270597</v>
      </c>
      <c r="AD4941" s="13" t="s">
        <v>467</v>
      </c>
      <c r="AE4941" s="13">
        <v>250000</v>
      </c>
      <c r="AF4941" s="13" t="s">
        <v>209</v>
      </c>
      <c r="AG4941" s="13">
        <v>270598</v>
      </c>
      <c r="AH4941" s="13">
        <v>250000</v>
      </c>
      <c r="AI4941" s="13" t="s">
        <v>209</v>
      </c>
      <c r="AJ4941" s="13">
        <v>270598</v>
      </c>
      <c r="AK4941" s="13" t="s">
        <v>45996</v>
      </c>
      <c r="AL4941" s="13" t="s">
        <v>50</v>
      </c>
      <c r="AM4941" s="13" t="s">
        <v>45997</v>
      </c>
      <c r="AN4941" s="13" t="s">
        <v>993</v>
      </c>
      <c r="AO4941" s="13" t="s">
        <v>45998</v>
      </c>
      <c r="AP4941" s="21" t="s">
        <v>45999</v>
      </c>
      <c r="AQ4941" s="13" t="s">
        <v>50</v>
      </c>
      <c r="AR4941" s="13" t="s">
        <v>50</v>
      </c>
    </row>
    <row r="4942" spans="1:44" ht="15" thickBot="1">
      <c r="A4942" s="4" t="s">
        <v>46000</v>
      </c>
      <c r="B4942" s="7" t="s">
        <v>50</v>
      </c>
      <c r="C4942" s="6">
        <v>45170</v>
      </c>
      <c r="D4942" s="7" t="s">
        <v>45</v>
      </c>
      <c r="E4942" s="7" t="s">
        <v>46</v>
      </c>
      <c r="F4942" s="7" t="s">
        <v>70</v>
      </c>
      <c r="G4942" s="26" t="s">
        <v>54946</v>
      </c>
      <c r="H4942" s="7" t="s">
        <v>50</v>
      </c>
      <c r="I4942" s="7" t="s">
        <v>50</v>
      </c>
      <c r="J4942" s="6">
        <v>45474</v>
      </c>
      <c r="K4942" s="7" t="s">
        <v>50</v>
      </c>
      <c r="L4942" s="7" t="s">
        <v>467</v>
      </c>
      <c r="M4942" s="7" t="s">
        <v>17435</v>
      </c>
      <c r="N4942" s="7" t="s">
        <v>1222</v>
      </c>
      <c r="O4942" s="7" t="s">
        <v>46001</v>
      </c>
      <c r="P4942" s="5">
        <v>148723</v>
      </c>
      <c r="Q4942" s="7" t="s">
        <v>707</v>
      </c>
      <c r="R4942" s="34" t="s">
        <v>46002</v>
      </c>
      <c r="S4942" s="34" t="s">
        <v>46003</v>
      </c>
      <c r="T4942" s="7" t="s">
        <v>50</v>
      </c>
      <c r="U4942" s="7" t="s">
        <v>50</v>
      </c>
      <c r="V4942" s="7" t="s">
        <v>50</v>
      </c>
      <c r="W4942" s="7" t="s">
        <v>50</v>
      </c>
      <c r="X4942" s="7" t="s">
        <v>50</v>
      </c>
      <c r="Y4942" s="7" t="s">
        <v>467</v>
      </c>
      <c r="Z4942" s="7">
        <v>2</v>
      </c>
      <c r="AA4942" s="7" t="s">
        <v>50</v>
      </c>
      <c r="AB4942" s="7" t="s">
        <v>50</v>
      </c>
      <c r="AC4942" s="7" t="s">
        <v>50</v>
      </c>
      <c r="AD4942" s="7" t="s">
        <v>467</v>
      </c>
      <c r="AE4942" s="7" t="s">
        <v>50</v>
      </c>
      <c r="AF4942" s="7" t="s">
        <v>50</v>
      </c>
      <c r="AG4942" s="7" t="s">
        <v>50</v>
      </c>
      <c r="AH4942" s="7" t="s">
        <v>50</v>
      </c>
      <c r="AI4942" s="7" t="s">
        <v>50</v>
      </c>
      <c r="AJ4942" s="7" t="s">
        <v>50</v>
      </c>
      <c r="AK4942" s="7" t="s">
        <v>46004</v>
      </c>
      <c r="AL4942" s="7" t="s">
        <v>50</v>
      </c>
      <c r="AM4942" s="7" t="s">
        <v>46005</v>
      </c>
      <c r="AN4942" s="7" t="s">
        <v>66</v>
      </c>
      <c r="AO4942" s="7" t="s">
        <v>46006</v>
      </c>
      <c r="AP4942" s="22" t="s">
        <v>46007</v>
      </c>
      <c r="AQ4942" s="7" t="s">
        <v>50</v>
      </c>
      <c r="AR4942" s="7" t="s">
        <v>50</v>
      </c>
    </row>
    <row r="4943" spans="1:44" ht="15" thickBot="1">
      <c r="A4943" s="10" t="s">
        <v>46008</v>
      </c>
      <c r="B4943" s="13" t="s">
        <v>50</v>
      </c>
      <c r="C4943" s="13" t="s">
        <v>50</v>
      </c>
      <c r="D4943" s="13" t="s">
        <v>45</v>
      </c>
      <c r="E4943" s="13" t="s">
        <v>50</v>
      </c>
      <c r="F4943" s="13" t="s">
        <v>70</v>
      </c>
      <c r="G4943" s="13" t="s">
        <v>50</v>
      </c>
      <c r="H4943" s="13" t="s">
        <v>50</v>
      </c>
      <c r="I4943" s="13" t="s">
        <v>50</v>
      </c>
      <c r="J4943" s="12">
        <v>45476</v>
      </c>
      <c r="K4943" s="13" t="s">
        <v>50</v>
      </c>
      <c r="L4943" s="13" t="s">
        <v>52</v>
      </c>
      <c r="M4943" s="13" t="s">
        <v>46009</v>
      </c>
      <c r="N4943" s="13" t="s">
        <v>50</v>
      </c>
      <c r="O4943" s="13" t="s">
        <v>46010</v>
      </c>
      <c r="P4943" s="11">
        <v>148762</v>
      </c>
      <c r="Q4943" s="13" t="s">
        <v>50</v>
      </c>
      <c r="R4943" s="30" t="s">
        <v>50</v>
      </c>
      <c r="S4943" s="30" t="s">
        <v>50</v>
      </c>
      <c r="T4943" s="13" t="s">
        <v>50</v>
      </c>
      <c r="U4943" s="13" t="s">
        <v>50</v>
      </c>
      <c r="V4943" s="13">
        <v>15000</v>
      </c>
      <c r="W4943" s="13" t="s">
        <v>60</v>
      </c>
      <c r="X4943" s="13">
        <v>15000</v>
      </c>
      <c r="Y4943" s="13" t="s">
        <v>50</v>
      </c>
      <c r="Z4943" s="13">
        <v>1</v>
      </c>
      <c r="AA4943" s="13" t="s">
        <v>50</v>
      </c>
      <c r="AB4943" s="13" t="s">
        <v>50</v>
      </c>
      <c r="AC4943" s="13" t="s">
        <v>50</v>
      </c>
      <c r="AD4943" s="13" t="s">
        <v>50</v>
      </c>
      <c r="AE4943" s="13" t="s">
        <v>50</v>
      </c>
      <c r="AF4943" s="13" t="s">
        <v>50</v>
      </c>
      <c r="AG4943" s="13" t="s">
        <v>50</v>
      </c>
      <c r="AH4943" s="13">
        <v>15000</v>
      </c>
      <c r="AI4943" s="13" t="s">
        <v>60</v>
      </c>
      <c r="AJ4943" s="13">
        <v>15000</v>
      </c>
      <c r="AK4943" s="13" t="s">
        <v>45491</v>
      </c>
      <c r="AL4943" s="13" t="s">
        <v>50</v>
      </c>
      <c r="AM4943" s="13" t="s">
        <v>50</v>
      </c>
      <c r="AN4943" s="13" t="s">
        <v>50</v>
      </c>
      <c r="AO4943" s="13" t="s">
        <v>50</v>
      </c>
      <c r="AP4943" s="13" t="s">
        <v>50</v>
      </c>
      <c r="AQ4943" s="13" t="s">
        <v>50</v>
      </c>
      <c r="AR4943" s="13" t="s">
        <v>1186</v>
      </c>
    </row>
    <row r="4944" spans="1:44" ht="15" thickBot="1">
      <c r="A4944" s="4" t="s">
        <v>46011</v>
      </c>
      <c r="B4944" s="7" t="s">
        <v>50</v>
      </c>
      <c r="C4944" s="6">
        <v>43617</v>
      </c>
      <c r="D4944" s="7" t="s">
        <v>45</v>
      </c>
      <c r="E4944" s="7" t="s">
        <v>46</v>
      </c>
      <c r="F4944" s="7" t="s">
        <v>70</v>
      </c>
      <c r="G4944" s="27" t="s">
        <v>54945</v>
      </c>
      <c r="H4944" s="7" t="s">
        <v>240</v>
      </c>
      <c r="I4944" s="7" t="s">
        <v>50</v>
      </c>
      <c r="J4944" s="6">
        <v>45476</v>
      </c>
      <c r="K4944" s="7" t="s">
        <v>50</v>
      </c>
      <c r="L4944" s="7" t="s">
        <v>52</v>
      </c>
      <c r="M4944" s="7" t="s">
        <v>46012</v>
      </c>
      <c r="N4944" s="7" t="s">
        <v>1138</v>
      </c>
      <c r="O4944" s="7" t="s">
        <v>46013</v>
      </c>
      <c r="P4944" s="5">
        <v>149741</v>
      </c>
      <c r="Q4944" s="7" t="s">
        <v>481</v>
      </c>
      <c r="R4944" s="34" t="s">
        <v>46014</v>
      </c>
      <c r="S4944" s="34" t="s">
        <v>46015</v>
      </c>
      <c r="T4944" s="7" t="s">
        <v>46016</v>
      </c>
      <c r="U4944" s="7">
        <v>7875590724</v>
      </c>
      <c r="V4944" s="7" t="s">
        <v>50</v>
      </c>
      <c r="W4944" s="7" t="s">
        <v>50</v>
      </c>
      <c r="X4944" s="7" t="s">
        <v>50</v>
      </c>
      <c r="Y4944" s="7" t="s">
        <v>467</v>
      </c>
      <c r="Z4944" s="7">
        <v>3</v>
      </c>
      <c r="AA4944" s="7" t="s">
        <v>50</v>
      </c>
      <c r="AB4944" s="7" t="s">
        <v>50</v>
      </c>
      <c r="AC4944" s="7" t="s">
        <v>50</v>
      </c>
      <c r="AD4944" s="7" t="s">
        <v>1624</v>
      </c>
      <c r="AE4944" s="7" t="s">
        <v>50</v>
      </c>
      <c r="AF4944" s="7" t="s">
        <v>50</v>
      </c>
      <c r="AG4944" s="7" t="s">
        <v>50</v>
      </c>
      <c r="AH4944" s="7" t="s">
        <v>50</v>
      </c>
      <c r="AI4944" s="7" t="s">
        <v>50</v>
      </c>
      <c r="AJ4944" s="7" t="s">
        <v>50</v>
      </c>
      <c r="AK4944" s="7" t="s">
        <v>43694</v>
      </c>
      <c r="AL4944" s="7" t="s">
        <v>50</v>
      </c>
      <c r="AM4944" s="7" t="s">
        <v>46017</v>
      </c>
      <c r="AN4944" s="7" t="s">
        <v>253</v>
      </c>
      <c r="AO4944" s="7" t="s">
        <v>46018</v>
      </c>
      <c r="AP4944" s="22" t="s">
        <v>46019</v>
      </c>
      <c r="AQ4944" s="7" t="s">
        <v>50</v>
      </c>
      <c r="AR4944" s="7" t="s">
        <v>50</v>
      </c>
    </row>
    <row r="4945" spans="1:44" ht="15" thickBot="1">
      <c r="A4945" s="10" t="s">
        <v>46020</v>
      </c>
      <c r="B4945" s="13" t="s">
        <v>50</v>
      </c>
      <c r="C4945" s="12">
        <v>42736</v>
      </c>
      <c r="D4945" s="13" t="s">
        <v>45</v>
      </c>
      <c r="E4945" s="13" t="s">
        <v>50</v>
      </c>
      <c r="F4945" s="13" t="s">
        <v>70</v>
      </c>
      <c r="G4945" s="26" t="s">
        <v>54946</v>
      </c>
      <c r="H4945" s="13" t="s">
        <v>50</v>
      </c>
      <c r="I4945" s="13" t="s">
        <v>50</v>
      </c>
      <c r="J4945" s="12">
        <v>45481</v>
      </c>
      <c r="K4945" s="13" t="s">
        <v>50</v>
      </c>
      <c r="L4945" s="13" t="s">
        <v>52</v>
      </c>
      <c r="M4945" s="13" t="s">
        <v>5917</v>
      </c>
      <c r="N4945" s="13" t="s">
        <v>37336</v>
      </c>
      <c r="O4945" s="13" t="s">
        <v>46021</v>
      </c>
      <c r="P4945" s="11">
        <v>150106</v>
      </c>
      <c r="Q4945" s="13" t="s">
        <v>2554</v>
      </c>
      <c r="R4945" s="33" t="s">
        <v>46022</v>
      </c>
      <c r="S4945" s="33" t="s">
        <v>46023</v>
      </c>
      <c r="T4945" s="13" t="s">
        <v>46024</v>
      </c>
      <c r="U4945" s="13" t="s">
        <v>46025</v>
      </c>
      <c r="V4945" s="13">
        <v>200000</v>
      </c>
      <c r="W4945" s="13" t="s">
        <v>60</v>
      </c>
      <c r="X4945" s="13">
        <v>200000</v>
      </c>
      <c r="Y4945" s="13" t="s">
        <v>50</v>
      </c>
      <c r="Z4945" s="13">
        <v>1</v>
      </c>
      <c r="AA4945" s="13" t="s">
        <v>50</v>
      </c>
      <c r="AB4945" s="13" t="s">
        <v>50</v>
      </c>
      <c r="AC4945" s="13" t="s">
        <v>50</v>
      </c>
      <c r="AD4945" s="13" t="s">
        <v>50</v>
      </c>
      <c r="AE4945" s="13" t="s">
        <v>50</v>
      </c>
      <c r="AF4945" s="13" t="s">
        <v>50</v>
      </c>
      <c r="AG4945" s="13" t="s">
        <v>50</v>
      </c>
      <c r="AH4945" s="13">
        <v>200000</v>
      </c>
      <c r="AI4945" s="13" t="s">
        <v>60</v>
      </c>
      <c r="AJ4945" s="13">
        <v>200000</v>
      </c>
      <c r="AK4945" s="13" t="s">
        <v>46026</v>
      </c>
      <c r="AL4945" s="13" t="s">
        <v>50</v>
      </c>
      <c r="AM4945" s="13" t="s">
        <v>46027</v>
      </c>
      <c r="AN4945" s="13" t="s">
        <v>5485</v>
      </c>
      <c r="AO4945" s="13" t="s">
        <v>46028</v>
      </c>
      <c r="AP4945" s="21" t="s">
        <v>46029</v>
      </c>
      <c r="AQ4945" s="13" t="s">
        <v>50</v>
      </c>
      <c r="AR4945" s="13" t="s">
        <v>50</v>
      </c>
    </row>
    <row r="4946" spans="1:44" ht="15" thickBot="1">
      <c r="A4946" s="4" t="s">
        <v>46030</v>
      </c>
      <c r="B4946" s="7" t="s">
        <v>50</v>
      </c>
      <c r="C4946" s="6">
        <v>44927</v>
      </c>
      <c r="D4946" s="7" t="s">
        <v>45</v>
      </c>
      <c r="E4946" s="7" t="s">
        <v>46</v>
      </c>
      <c r="F4946" s="7" t="s">
        <v>70</v>
      </c>
      <c r="G4946" s="7" t="s">
        <v>50</v>
      </c>
      <c r="H4946" s="7" t="s">
        <v>50</v>
      </c>
      <c r="I4946" s="7" t="s">
        <v>50</v>
      </c>
      <c r="J4946" s="6">
        <v>45476</v>
      </c>
      <c r="K4946" s="7" t="s">
        <v>50</v>
      </c>
      <c r="L4946" s="7" t="s">
        <v>1624</v>
      </c>
      <c r="M4946" s="7" t="s">
        <v>46031</v>
      </c>
      <c r="N4946" s="7" t="s">
        <v>50</v>
      </c>
      <c r="O4946" s="7" t="s">
        <v>46032</v>
      </c>
      <c r="P4946" s="5">
        <v>150172</v>
      </c>
      <c r="Q4946" s="7" t="s">
        <v>50</v>
      </c>
      <c r="R4946" s="28" t="s">
        <v>46033</v>
      </c>
      <c r="S4946" s="31" t="s">
        <v>50</v>
      </c>
      <c r="T4946" s="7" t="s">
        <v>50</v>
      </c>
      <c r="U4946" s="7" t="s">
        <v>50</v>
      </c>
      <c r="V4946" s="7">
        <v>1750000</v>
      </c>
      <c r="W4946" s="7" t="s">
        <v>60</v>
      </c>
      <c r="X4946" s="7">
        <v>1750000</v>
      </c>
      <c r="Y4946" s="7" t="s">
        <v>467</v>
      </c>
      <c r="Z4946" s="7">
        <v>1</v>
      </c>
      <c r="AA4946" s="7">
        <v>1750000</v>
      </c>
      <c r="AB4946" s="7" t="s">
        <v>60</v>
      </c>
      <c r="AC4946" s="7">
        <v>1750000</v>
      </c>
      <c r="AD4946" s="7" t="s">
        <v>1624</v>
      </c>
      <c r="AE4946" s="7">
        <v>1750000</v>
      </c>
      <c r="AF4946" s="7" t="s">
        <v>60</v>
      </c>
      <c r="AG4946" s="7">
        <v>1750000</v>
      </c>
      <c r="AH4946" s="7">
        <v>1750000</v>
      </c>
      <c r="AI4946" s="7" t="s">
        <v>60</v>
      </c>
      <c r="AJ4946" s="7">
        <v>1750000</v>
      </c>
      <c r="AK4946" s="7" t="s">
        <v>50</v>
      </c>
      <c r="AL4946" s="7" t="s">
        <v>50</v>
      </c>
      <c r="AM4946" s="7" t="s">
        <v>46034</v>
      </c>
      <c r="AN4946" s="7" t="s">
        <v>25377</v>
      </c>
      <c r="AO4946" s="7" t="s">
        <v>46035</v>
      </c>
      <c r="AP4946" s="22" t="s">
        <v>46036</v>
      </c>
      <c r="AQ4946" s="7" t="s">
        <v>50</v>
      </c>
      <c r="AR4946" s="7" t="s">
        <v>50</v>
      </c>
    </row>
    <row r="4947" spans="1:44" ht="15" thickBot="1">
      <c r="A4947" s="10" t="s">
        <v>46037</v>
      </c>
      <c r="B4947" s="13" t="s">
        <v>50</v>
      </c>
      <c r="C4947" s="12">
        <v>44501</v>
      </c>
      <c r="D4947" s="13" t="s">
        <v>45</v>
      </c>
      <c r="E4947" s="13" t="s">
        <v>46</v>
      </c>
      <c r="F4947" s="13" t="s">
        <v>70</v>
      </c>
      <c r="G4947" s="27" t="s">
        <v>54945</v>
      </c>
      <c r="H4947" s="13" t="s">
        <v>50</v>
      </c>
      <c r="I4947" s="13" t="s">
        <v>50</v>
      </c>
      <c r="J4947" s="12">
        <v>45475</v>
      </c>
      <c r="K4947" s="13" t="s">
        <v>50</v>
      </c>
      <c r="L4947" s="13" t="s">
        <v>1624</v>
      </c>
      <c r="M4947" s="13" t="s">
        <v>50</v>
      </c>
      <c r="N4947" s="13" t="s">
        <v>50</v>
      </c>
      <c r="O4947" s="13" t="s">
        <v>46038</v>
      </c>
      <c r="P4947" s="11">
        <v>150816</v>
      </c>
      <c r="Q4947" s="13" t="s">
        <v>50</v>
      </c>
      <c r="R4947" s="29" t="s">
        <v>46039</v>
      </c>
      <c r="S4947" s="33" t="s">
        <v>46040</v>
      </c>
      <c r="T4947" s="13" t="s">
        <v>46041</v>
      </c>
      <c r="U4947" s="13" t="s">
        <v>50</v>
      </c>
      <c r="V4947" s="13">
        <v>100000</v>
      </c>
      <c r="W4947" s="13" t="s">
        <v>60</v>
      </c>
      <c r="X4947" s="13">
        <v>100000</v>
      </c>
      <c r="Y4947" s="13" t="s">
        <v>467</v>
      </c>
      <c r="Z4947" s="13">
        <v>1</v>
      </c>
      <c r="AA4947" s="13">
        <v>100000</v>
      </c>
      <c r="AB4947" s="13" t="s">
        <v>60</v>
      </c>
      <c r="AC4947" s="13">
        <v>100000</v>
      </c>
      <c r="AD4947" s="13" t="s">
        <v>1624</v>
      </c>
      <c r="AE4947" s="13">
        <v>100000</v>
      </c>
      <c r="AF4947" s="13" t="s">
        <v>60</v>
      </c>
      <c r="AG4947" s="13">
        <v>100000</v>
      </c>
      <c r="AH4947" s="13">
        <v>100000</v>
      </c>
      <c r="AI4947" s="13" t="s">
        <v>60</v>
      </c>
      <c r="AJ4947" s="13">
        <v>100000</v>
      </c>
      <c r="AK4947" s="13" t="s">
        <v>46042</v>
      </c>
      <c r="AL4947" s="13" t="s">
        <v>50</v>
      </c>
      <c r="AM4947" s="13" t="s">
        <v>46043</v>
      </c>
      <c r="AN4947" s="13" t="s">
        <v>66</v>
      </c>
      <c r="AO4947" s="13" t="s">
        <v>46044</v>
      </c>
      <c r="AP4947" s="21" t="s">
        <v>46045</v>
      </c>
      <c r="AQ4947" s="13" t="s">
        <v>50</v>
      </c>
      <c r="AR4947" s="13" t="s">
        <v>50</v>
      </c>
    </row>
    <row r="4948" spans="1:44" ht="15" thickBot="1">
      <c r="A4948" s="4" t="s">
        <v>46046</v>
      </c>
      <c r="B4948" s="7" t="s">
        <v>50</v>
      </c>
      <c r="C4948" s="6">
        <v>40909</v>
      </c>
      <c r="D4948" s="7" t="s">
        <v>45</v>
      </c>
      <c r="E4948" s="7" t="s">
        <v>50</v>
      </c>
      <c r="F4948" s="7" t="s">
        <v>70</v>
      </c>
      <c r="G4948" s="7" t="s">
        <v>87</v>
      </c>
      <c r="H4948" s="7" t="s">
        <v>50</v>
      </c>
      <c r="I4948" s="7" t="s">
        <v>50</v>
      </c>
      <c r="J4948" s="6">
        <v>45474</v>
      </c>
      <c r="K4948" s="7" t="s">
        <v>50</v>
      </c>
      <c r="L4948" s="7" t="s">
        <v>1471</v>
      </c>
      <c r="M4948" s="7" t="s">
        <v>17898</v>
      </c>
      <c r="N4948" s="7" t="s">
        <v>7586</v>
      </c>
      <c r="O4948" s="7" t="s">
        <v>46047</v>
      </c>
      <c r="P4948" s="5">
        <v>151805</v>
      </c>
      <c r="Q4948" s="7" t="s">
        <v>245</v>
      </c>
      <c r="R4948" s="34" t="s">
        <v>46048</v>
      </c>
      <c r="S4948" s="34" t="s">
        <v>46049</v>
      </c>
      <c r="T4948" s="7" t="s">
        <v>46050</v>
      </c>
      <c r="U4948" s="7">
        <f>886-2-2504-7575</f>
        <v>-9195</v>
      </c>
      <c r="V4948" s="7" t="s">
        <v>50</v>
      </c>
      <c r="W4948" s="7" t="s">
        <v>50</v>
      </c>
      <c r="X4948" s="7" t="s">
        <v>50</v>
      </c>
      <c r="Y4948" s="7" t="s">
        <v>50</v>
      </c>
      <c r="Z4948" s="7">
        <v>1</v>
      </c>
      <c r="AA4948" s="7" t="s">
        <v>50</v>
      </c>
      <c r="AB4948" s="7" t="s">
        <v>50</v>
      </c>
      <c r="AC4948" s="7" t="s">
        <v>50</v>
      </c>
      <c r="AD4948" s="7" t="s">
        <v>1471</v>
      </c>
      <c r="AE4948" s="7" t="s">
        <v>50</v>
      </c>
      <c r="AF4948" s="7" t="s">
        <v>50</v>
      </c>
      <c r="AG4948" s="7" t="s">
        <v>50</v>
      </c>
      <c r="AH4948" s="7" t="s">
        <v>50</v>
      </c>
      <c r="AI4948" s="7" t="s">
        <v>50</v>
      </c>
      <c r="AJ4948" s="7" t="s">
        <v>50</v>
      </c>
      <c r="AK4948" s="7" t="s">
        <v>981</v>
      </c>
      <c r="AL4948" s="7" t="s">
        <v>50</v>
      </c>
      <c r="AM4948" s="7" t="s">
        <v>46051</v>
      </c>
      <c r="AN4948" s="7" t="s">
        <v>66</v>
      </c>
      <c r="AO4948" s="7" t="s">
        <v>46052</v>
      </c>
      <c r="AP4948" s="8" t="s">
        <v>46053</v>
      </c>
      <c r="AQ4948" s="7" t="s">
        <v>50</v>
      </c>
      <c r="AR4948" s="7" t="s">
        <v>50</v>
      </c>
    </row>
    <row r="4949" spans="1:44" ht="15" thickBot="1">
      <c r="A4949" s="10" t="s">
        <v>25743</v>
      </c>
      <c r="B4949" s="13" t="s">
        <v>50</v>
      </c>
      <c r="C4949" s="12">
        <v>31413</v>
      </c>
      <c r="D4949" s="13" t="s">
        <v>45</v>
      </c>
      <c r="E4949" s="13" t="s">
        <v>46</v>
      </c>
      <c r="F4949" s="13" t="s">
        <v>47</v>
      </c>
      <c r="G4949" s="13" t="s">
        <v>145</v>
      </c>
      <c r="H4949" s="13" t="s">
        <v>23571</v>
      </c>
      <c r="I4949" s="13" t="s">
        <v>50</v>
      </c>
      <c r="J4949" s="12">
        <v>45475</v>
      </c>
      <c r="K4949" s="13" t="s">
        <v>191</v>
      </c>
      <c r="L4949" s="13" t="s">
        <v>52</v>
      </c>
      <c r="M4949" s="13" t="s">
        <v>25744</v>
      </c>
      <c r="N4949" s="13" t="s">
        <v>1416</v>
      </c>
      <c r="O4949" s="13" t="s">
        <v>25745</v>
      </c>
      <c r="P4949" s="11">
        <v>152649</v>
      </c>
      <c r="Q4949" s="13" t="s">
        <v>120</v>
      </c>
      <c r="R4949" s="33" t="s">
        <v>25746</v>
      </c>
      <c r="S4949" s="33" t="s">
        <v>25747</v>
      </c>
      <c r="T4949" s="13" t="s">
        <v>25748</v>
      </c>
      <c r="U4949" s="13" t="s">
        <v>25749</v>
      </c>
      <c r="V4949" s="13" t="s">
        <v>50</v>
      </c>
      <c r="W4949" s="13" t="s">
        <v>50</v>
      </c>
      <c r="X4949" s="13" t="s">
        <v>50</v>
      </c>
      <c r="Y4949" s="13" t="s">
        <v>61</v>
      </c>
      <c r="Z4949" s="13">
        <v>1</v>
      </c>
      <c r="AA4949" s="13" t="s">
        <v>50</v>
      </c>
      <c r="AB4949" s="13" t="s">
        <v>50</v>
      </c>
      <c r="AC4949" s="13" t="s">
        <v>50</v>
      </c>
      <c r="AD4949" s="13" t="s">
        <v>50</v>
      </c>
      <c r="AE4949" s="13" t="s">
        <v>50</v>
      </c>
      <c r="AF4949" s="13" t="s">
        <v>50</v>
      </c>
      <c r="AG4949" s="13" t="s">
        <v>50</v>
      </c>
      <c r="AH4949" s="13" t="s">
        <v>50</v>
      </c>
      <c r="AI4949" s="13" t="s">
        <v>50</v>
      </c>
      <c r="AJ4949" s="13" t="s">
        <v>50</v>
      </c>
      <c r="AK4949" s="13" t="s">
        <v>2118</v>
      </c>
      <c r="AL4949" s="13" t="s">
        <v>50</v>
      </c>
      <c r="AM4949" s="13" t="s">
        <v>46054</v>
      </c>
      <c r="AN4949" s="13" t="s">
        <v>66</v>
      </c>
      <c r="AO4949" s="13" t="s">
        <v>46055</v>
      </c>
      <c r="AP4949" s="21" t="s">
        <v>46056</v>
      </c>
      <c r="AQ4949" s="13" t="s">
        <v>50</v>
      </c>
      <c r="AR4949" s="13" t="s">
        <v>50</v>
      </c>
    </row>
    <row r="4950" spans="1:44" ht="15" thickBot="1">
      <c r="A4950" s="4" t="s">
        <v>46057</v>
      </c>
      <c r="B4950" s="7" t="s">
        <v>50</v>
      </c>
      <c r="C4950" s="6">
        <v>6941</v>
      </c>
      <c r="D4950" s="7" t="s">
        <v>45</v>
      </c>
      <c r="E4950" s="7" t="s">
        <v>1939</v>
      </c>
      <c r="F4950" s="7" t="s">
        <v>70</v>
      </c>
      <c r="G4950" s="26" t="s">
        <v>54946</v>
      </c>
      <c r="H4950" s="7" t="s">
        <v>50</v>
      </c>
      <c r="I4950" s="7" t="s">
        <v>50</v>
      </c>
      <c r="J4950" s="6">
        <v>45476</v>
      </c>
      <c r="K4950" s="7" t="s">
        <v>50</v>
      </c>
      <c r="L4950" s="7" t="s">
        <v>52</v>
      </c>
      <c r="M4950" s="7" t="s">
        <v>7415</v>
      </c>
      <c r="N4950" s="7" t="s">
        <v>46058</v>
      </c>
      <c r="O4950" s="7" t="s">
        <v>46059</v>
      </c>
      <c r="P4950" s="5">
        <v>152724</v>
      </c>
      <c r="Q4950" s="7" t="s">
        <v>1116</v>
      </c>
      <c r="R4950" s="34" t="s">
        <v>46060</v>
      </c>
      <c r="S4950" s="31" t="s">
        <v>50</v>
      </c>
      <c r="T4950" s="7" t="s">
        <v>46061</v>
      </c>
      <c r="U4950" s="7" t="s">
        <v>46062</v>
      </c>
      <c r="V4950" s="7">
        <v>20000</v>
      </c>
      <c r="W4950" s="7" t="s">
        <v>60</v>
      </c>
      <c r="X4950" s="7">
        <v>20000</v>
      </c>
      <c r="Y4950" s="7" t="s">
        <v>50</v>
      </c>
      <c r="Z4950" s="7">
        <v>1</v>
      </c>
      <c r="AA4950" s="7" t="s">
        <v>50</v>
      </c>
      <c r="AB4950" s="7" t="s">
        <v>50</v>
      </c>
      <c r="AC4950" s="7" t="s">
        <v>50</v>
      </c>
      <c r="AD4950" s="7" t="s">
        <v>50</v>
      </c>
      <c r="AE4950" s="7" t="s">
        <v>50</v>
      </c>
      <c r="AF4950" s="7" t="s">
        <v>50</v>
      </c>
      <c r="AG4950" s="7" t="s">
        <v>50</v>
      </c>
      <c r="AH4950" s="7">
        <v>20000</v>
      </c>
      <c r="AI4950" s="7" t="s">
        <v>60</v>
      </c>
      <c r="AJ4950" s="7">
        <v>20000</v>
      </c>
      <c r="AK4950" s="7" t="s">
        <v>45958</v>
      </c>
      <c r="AL4950" s="7" t="s">
        <v>50</v>
      </c>
      <c r="AM4950" s="7" t="s">
        <v>46063</v>
      </c>
      <c r="AN4950" s="7" t="s">
        <v>4746</v>
      </c>
      <c r="AO4950" s="7" t="s">
        <v>46061</v>
      </c>
      <c r="AP4950" s="7" t="s">
        <v>50</v>
      </c>
      <c r="AQ4950" s="22" t="s">
        <v>46064</v>
      </c>
      <c r="AR4950" s="7" t="s">
        <v>50</v>
      </c>
    </row>
    <row r="4951" spans="1:44" ht="15" thickBot="1">
      <c r="A4951" s="10" t="s">
        <v>46065</v>
      </c>
      <c r="B4951" s="13" t="s">
        <v>50</v>
      </c>
      <c r="C4951" s="12">
        <v>45292</v>
      </c>
      <c r="D4951" s="13" t="s">
        <v>45</v>
      </c>
      <c r="E4951" s="13" t="s">
        <v>46</v>
      </c>
      <c r="F4951" s="13" t="s">
        <v>70</v>
      </c>
      <c r="G4951" s="13" t="s">
        <v>50</v>
      </c>
      <c r="H4951" s="13" t="s">
        <v>50</v>
      </c>
      <c r="I4951" s="13" t="s">
        <v>50</v>
      </c>
      <c r="J4951" s="12">
        <v>45481</v>
      </c>
      <c r="K4951" s="13" t="s">
        <v>50</v>
      </c>
      <c r="L4951" s="13" t="s">
        <v>467</v>
      </c>
      <c r="M4951" s="13" t="s">
        <v>50</v>
      </c>
      <c r="N4951" s="13" t="s">
        <v>46066</v>
      </c>
      <c r="O4951" s="13" t="s">
        <v>46067</v>
      </c>
      <c r="P4951" s="11">
        <v>152848</v>
      </c>
      <c r="Q4951" s="13" t="s">
        <v>1024</v>
      </c>
      <c r="R4951" s="30" t="s">
        <v>50</v>
      </c>
      <c r="S4951" s="30" t="s">
        <v>50</v>
      </c>
      <c r="T4951" s="13" t="s">
        <v>50</v>
      </c>
      <c r="U4951" s="13" t="s">
        <v>46068</v>
      </c>
      <c r="V4951" s="13">
        <v>3000000</v>
      </c>
      <c r="W4951" s="13" t="s">
        <v>60</v>
      </c>
      <c r="X4951" s="13">
        <v>3000000</v>
      </c>
      <c r="Y4951" s="13" t="s">
        <v>467</v>
      </c>
      <c r="Z4951" s="13">
        <v>1</v>
      </c>
      <c r="AA4951" s="13">
        <v>3000000</v>
      </c>
      <c r="AB4951" s="13" t="s">
        <v>60</v>
      </c>
      <c r="AC4951" s="13">
        <v>3000000</v>
      </c>
      <c r="AD4951" s="13" t="s">
        <v>467</v>
      </c>
      <c r="AE4951" s="13">
        <v>3000000</v>
      </c>
      <c r="AF4951" s="13" t="s">
        <v>60</v>
      </c>
      <c r="AG4951" s="13">
        <v>3000000</v>
      </c>
      <c r="AH4951" s="13">
        <v>3000000</v>
      </c>
      <c r="AI4951" s="13" t="s">
        <v>60</v>
      </c>
      <c r="AJ4951" s="13">
        <v>3000000</v>
      </c>
      <c r="AK4951" s="13" t="s">
        <v>50</v>
      </c>
      <c r="AL4951" s="13" t="s">
        <v>50</v>
      </c>
      <c r="AM4951" s="13" t="s">
        <v>50</v>
      </c>
      <c r="AN4951" s="13" t="s">
        <v>50</v>
      </c>
      <c r="AO4951" s="13" t="s">
        <v>50</v>
      </c>
      <c r="AP4951" s="13" t="s">
        <v>50</v>
      </c>
      <c r="AQ4951" s="13" t="s">
        <v>50</v>
      </c>
      <c r="AR4951" s="13" t="s">
        <v>1186</v>
      </c>
    </row>
    <row r="4952" spans="1:44" ht="15" thickBot="1">
      <c r="A4952" s="4" t="s">
        <v>46069</v>
      </c>
      <c r="B4952" s="7" t="s">
        <v>50</v>
      </c>
      <c r="C4952" s="6">
        <v>44927</v>
      </c>
      <c r="D4952" s="7" t="s">
        <v>45</v>
      </c>
      <c r="E4952" s="7" t="s">
        <v>46</v>
      </c>
      <c r="F4952" s="7" t="s">
        <v>70</v>
      </c>
      <c r="G4952" s="7" t="s">
        <v>50</v>
      </c>
      <c r="H4952" s="7" t="s">
        <v>50</v>
      </c>
      <c r="I4952" s="7" t="s">
        <v>50</v>
      </c>
      <c r="J4952" s="6">
        <v>45481</v>
      </c>
      <c r="K4952" s="7" t="s">
        <v>50</v>
      </c>
      <c r="L4952" s="7" t="s">
        <v>467</v>
      </c>
      <c r="M4952" s="7" t="s">
        <v>50</v>
      </c>
      <c r="N4952" s="7" t="s">
        <v>2653</v>
      </c>
      <c r="O4952" s="7" t="s">
        <v>46070</v>
      </c>
      <c r="P4952" s="5">
        <v>154484</v>
      </c>
      <c r="Q4952" s="7" t="s">
        <v>166</v>
      </c>
      <c r="R4952" s="31" t="s">
        <v>50</v>
      </c>
      <c r="S4952" s="31" t="s">
        <v>50</v>
      </c>
      <c r="T4952" s="7" t="s">
        <v>50</v>
      </c>
      <c r="U4952" s="7" t="s">
        <v>46071</v>
      </c>
      <c r="V4952" s="7">
        <v>2624993</v>
      </c>
      <c r="W4952" s="7" t="s">
        <v>60</v>
      </c>
      <c r="X4952" s="7">
        <v>2624993</v>
      </c>
      <c r="Y4952" s="7" t="s">
        <v>467</v>
      </c>
      <c r="Z4952" s="7">
        <v>1</v>
      </c>
      <c r="AA4952" s="7">
        <v>2624993</v>
      </c>
      <c r="AB4952" s="7" t="s">
        <v>60</v>
      </c>
      <c r="AC4952" s="7">
        <v>2624993</v>
      </c>
      <c r="AD4952" s="7" t="s">
        <v>467</v>
      </c>
      <c r="AE4952" s="7">
        <v>2624993</v>
      </c>
      <c r="AF4952" s="7" t="s">
        <v>60</v>
      </c>
      <c r="AG4952" s="7">
        <v>2624993</v>
      </c>
      <c r="AH4952" s="7">
        <v>2624993</v>
      </c>
      <c r="AI4952" s="7" t="s">
        <v>60</v>
      </c>
      <c r="AJ4952" s="7">
        <v>2624993</v>
      </c>
      <c r="AK4952" s="7" t="s">
        <v>50</v>
      </c>
      <c r="AL4952" s="7" t="s">
        <v>50</v>
      </c>
      <c r="AM4952" s="7" t="s">
        <v>50</v>
      </c>
      <c r="AN4952" s="7" t="s">
        <v>50</v>
      </c>
      <c r="AO4952" s="7" t="s">
        <v>50</v>
      </c>
      <c r="AP4952" s="7" t="s">
        <v>50</v>
      </c>
      <c r="AQ4952" s="7" t="s">
        <v>50</v>
      </c>
      <c r="AR4952" s="7" t="s">
        <v>1186</v>
      </c>
    </row>
    <row r="4953" spans="1:44" ht="15" thickBot="1">
      <c r="A4953" s="10" t="s">
        <v>46072</v>
      </c>
      <c r="B4953" s="13">
        <v>240</v>
      </c>
      <c r="C4953" s="12">
        <v>43101</v>
      </c>
      <c r="D4953" s="13" t="s">
        <v>45</v>
      </c>
      <c r="E4953" s="13" t="s">
        <v>46</v>
      </c>
      <c r="F4953" s="13" t="s">
        <v>70</v>
      </c>
      <c r="G4953" s="13" t="s">
        <v>87</v>
      </c>
      <c r="H4953" s="13" t="s">
        <v>50</v>
      </c>
      <c r="I4953" s="13" t="s">
        <v>50</v>
      </c>
      <c r="J4953" s="12">
        <v>45477</v>
      </c>
      <c r="K4953" s="13" t="s">
        <v>50</v>
      </c>
      <c r="L4953" s="13" t="s">
        <v>241</v>
      </c>
      <c r="M4953" s="13" t="s">
        <v>18995</v>
      </c>
      <c r="N4953" s="13" t="s">
        <v>3649</v>
      </c>
      <c r="O4953" s="13" t="s">
        <v>46073</v>
      </c>
      <c r="P4953" s="11">
        <v>155001</v>
      </c>
      <c r="Q4953" s="13" t="s">
        <v>245</v>
      </c>
      <c r="R4953" s="33" t="s">
        <v>46074</v>
      </c>
      <c r="S4953" s="33" t="s">
        <v>46075</v>
      </c>
      <c r="T4953" s="13" t="s">
        <v>50</v>
      </c>
      <c r="U4953" s="13" t="s">
        <v>50</v>
      </c>
      <c r="V4953" s="13" t="s">
        <v>50</v>
      </c>
      <c r="W4953" s="13" t="s">
        <v>50</v>
      </c>
      <c r="X4953" s="13" t="s">
        <v>50</v>
      </c>
      <c r="Y4953" s="13" t="s">
        <v>154</v>
      </c>
      <c r="Z4953" s="13">
        <v>4</v>
      </c>
      <c r="AA4953" s="13" t="s">
        <v>50</v>
      </c>
      <c r="AB4953" s="13" t="s">
        <v>50</v>
      </c>
      <c r="AC4953" s="13" t="s">
        <v>50</v>
      </c>
      <c r="AD4953" s="13" t="s">
        <v>241</v>
      </c>
      <c r="AE4953" s="13" t="s">
        <v>50</v>
      </c>
      <c r="AF4953" s="13" t="s">
        <v>50</v>
      </c>
      <c r="AG4953" s="13" t="s">
        <v>50</v>
      </c>
      <c r="AH4953" s="13" t="s">
        <v>50</v>
      </c>
      <c r="AI4953" s="13" t="s">
        <v>50</v>
      </c>
      <c r="AJ4953" s="13" t="s">
        <v>50</v>
      </c>
      <c r="AK4953" s="13" t="s">
        <v>46076</v>
      </c>
      <c r="AL4953" s="13" t="s">
        <v>50</v>
      </c>
      <c r="AM4953" s="13" t="s">
        <v>46077</v>
      </c>
      <c r="AN4953" s="13" t="s">
        <v>66</v>
      </c>
      <c r="AO4953" s="13" t="s">
        <v>50</v>
      </c>
      <c r="AP4953" s="21" t="s">
        <v>46078</v>
      </c>
      <c r="AQ4953" s="13" t="s">
        <v>50</v>
      </c>
      <c r="AR4953" s="13" t="s">
        <v>255</v>
      </c>
    </row>
    <row r="4954" spans="1:44" ht="15" thickBot="1">
      <c r="A4954" s="4" t="s">
        <v>46079</v>
      </c>
      <c r="B4954" s="7" t="s">
        <v>50</v>
      </c>
      <c r="C4954" s="6">
        <v>31413</v>
      </c>
      <c r="D4954" s="7" t="s">
        <v>45</v>
      </c>
      <c r="E4954" s="7" t="s">
        <v>46</v>
      </c>
      <c r="F4954" s="7" t="s">
        <v>47</v>
      </c>
      <c r="G4954" s="7" t="s">
        <v>48</v>
      </c>
      <c r="H4954" s="7" t="s">
        <v>443</v>
      </c>
      <c r="I4954" s="7" t="s">
        <v>50</v>
      </c>
      <c r="J4954" s="6">
        <v>45477</v>
      </c>
      <c r="K4954" s="7" t="s">
        <v>161</v>
      </c>
      <c r="L4954" s="7" t="s">
        <v>162</v>
      </c>
      <c r="M4954" s="7" t="s">
        <v>8429</v>
      </c>
      <c r="N4954" s="7" t="s">
        <v>243</v>
      </c>
      <c r="O4954" s="7" t="s">
        <v>46080</v>
      </c>
      <c r="P4954" s="5">
        <v>157015</v>
      </c>
      <c r="Q4954" s="7" t="s">
        <v>245</v>
      </c>
      <c r="R4954" s="34" t="s">
        <v>46081</v>
      </c>
      <c r="S4954" s="34" t="s">
        <v>46082</v>
      </c>
      <c r="T4954" s="7" t="s">
        <v>46083</v>
      </c>
      <c r="U4954" s="7" t="s">
        <v>46084</v>
      </c>
      <c r="V4954" s="7">
        <v>350000000</v>
      </c>
      <c r="W4954" s="7" t="s">
        <v>60</v>
      </c>
      <c r="X4954" s="7">
        <v>350000000</v>
      </c>
      <c r="Y4954" s="7" t="s">
        <v>61</v>
      </c>
      <c r="Z4954" s="7">
        <v>1</v>
      </c>
      <c r="AA4954" s="7" t="s">
        <v>50</v>
      </c>
      <c r="AB4954" s="7" t="s">
        <v>50</v>
      </c>
      <c r="AC4954" s="7" t="s">
        <v>50</v>
      </c>
      <c r="AD4954" s="7" t="s">
        <v>50</v>
      </c>
      <c r="AE4954" s="7" t="s">
        <v>50</v>
      </c>
      <c r="AF4954" s="7" t="s">
        <v>50</v>
      </c>
      <c r="AG4954" s="7" t="s">
        <v>50</v>
      </c>
      <c r="AH4954" s="7">
        <v>350000000</v>
      </c>
      <c r="AI4954" s="7" t="s">
        <v>60</v>
      </c>
      <c r="AJ4954" s="7">
        <v>350000000</v>
      </c>
      <c r="AK4954" s="7" t="s">
        <v>50</v>
      </c>
      <c r="AL4954" s="7" t="s">
        <v>50</v>
      </c>
      <c r="AM4954" s="7" t="s">
        <v>46085</v>
      </c>
      <c r="AN4954" s="7" t="s">
        <v>66</v>
      </c>
      <c r="AO4954" s="7" t="s">
        <v>46086</v>
      </c>
      <c r="AP4954" s="22" t="s">
        <v>46087</v>
      </c>
      <c r="AQ4954" s="7" t="s">
        <v>50</v>
      </c>
      <c r="AR4954" s="7" t="s">
        <v>50</v>
      </c>
    </row>
    <row r="4955" spans="1:44" ht="15" thickBot="1">
      <c r="A4955" s="10" t="s">
        <v>46088</v>
      </c>
      <c r="B4955" s="13" t="s">
        <v>50</v>
      </c>
      <c r="C4955" s="12">
        <v>43101</v>
      </c>
      <c r="D4955" s="13" t="s">
        <v>45</v>
      </c>
      <c r="E4955" s="13" t="s">
        <v>46</v>
      </c>
      <c r="F4955" s="13" t="s">
        <v>47</v>
      </c>
      <c r="G4955" s="13" t="s">
        <v>48</v>
      </c>
      <c r="H4955" s="13" t="s">
        <v>49</v>
      </c>
      <c r="I4955" s="13" t="s">
        <v>50</v>
      </c>
      <c r="J4955" s="12">
        <v>45482</v>
      </c>
      <c r="K4955" s="13" t="s">
        <v>161</v>
      </c>
      <c r="L4955" s="13" t="s">
        <v>162</v>
      </c>
      <c r="M4955" s="13" t="s">
        <v>46089</v>
      </c>
      <c r="N4955" s="13" t="s">
        <v>1614</v>
      </c>
      <c r="O4955" s="13" t="s">
        <v>46090</v>
      </c>
      <c r="P4955" s="11">
        <v>157126</v>
      </c>
      <c r="Q4955" s="13" t="s">
        <v>1201</v>
      </c>
      <c r="R4955" s="33" t="s">
        <v>46091</v>
      </c>
      <c r="S4955" s="33" t="s">
        <v>46092</v>
      </c>
      <c r="T4955" s="13" t="s">
        <v>50</v>
      </c>
      <c r="U4955" s="13" t="s">
        <v>50</v>
      </c>
      <c r="V4955" s="13">
        <v>600000000</v>
      </c>
      <c r="W4955" s="13" t="s">
        <v>60</v>
      </c>
      <c r="X4955" s="13">
        <v>600000000</v>
      </c>
      <c r="Y4955" s="13" t="s">
        <v>61</v>
      </c>
      <c r="Z4955" s="13">
        <v>1</v>
      </c>
      <c r="AA4955" s="13" t="s">
        <v>50</v>
      </c>
      <c r="AB4955" s="13" t="s">
        <v>50</v>
      </c>
      <c r="AC4955" s="13" t="s">
        <v>50</v>
      </c>
      <c r="AD4955" s="13" t="s">
        <v>50</v>
      </c>
      <c r="AE4955" s="13" t="s">
        <v>50</v>
      </c>
      <c r="AF4955" s="13" t="s">
        <v>50</v>
      </c>
      <c r="AG4955" s="13" t="s">
        <v>50</v>
      </c>
      <c r="AH4955" s="13">
        <v>600000000</v>
      </c>
      <c r="AI4955" s="13" t="s">
        <v>60</v>
      </c>
      <c r="AJ4955" s="13">
        <v>600000000</v>
      </c>
      <c r="AK4955" s="13" t="s">
        <v>50</v>
      </c>
      <c r="AL4955" s="13" t="s">
        <v>50</v>
      </c>
      <c r="AM4955" s="13" t="s">
        <v>46093</v>
      </c>
      <c r="AN4955" s="13" t="s">
        <v>66</v>
      </c>
      <c r="AO4955" s="13" t="s">
        <v>46094</v>
      </c>
      <c r="AP4955" s="21" t="s">
        <v>46095</v>
      </c>
      <c r="AQ4955" s="13" t="s">
        <v>50</v>
      </c>
      <c r="AR4955" s="13" t="s">
        <v>50</v>
      </c>
    </row>
    <row r="4956" spans="1:44" ht="15" thickBot="1">
      <c r="A4956" s="4" t="s">
        <v>46096</v>
      </c>
      <c r="B4956" s="7" t="s">
        <v>50</v>
      </c>
      <c r="C4956" s="6">
        <v>45453</v>
      </c>
      <c r="D4956" s="7" t="s">
        <v>45</v>
      </c>
      <c r="E4956" s="7" t="s">
        <v>46</v>
      </c>
      <c r="F4956" s="7" t="s">
        <v>70</v>
      </c>
      <c r="G4956" s="27" t="s">
        <v>54945</v>
      </c>
      <c r="H4956" s="7" t="s">
        <v>50</v>
      </c>
      <c r="I4956" s="7" t="s">
        <v>50</v>
      </c>
      <c r="J4956" s="6">
        <v>45474</v>
      </c>
      <c r="K4956" s="7" t="s">
        <v>50</v>
      </c>
      <c r="L4956" s="7" t="s">
        <v>1624</v>
      </c>
      <c r="M4956" s="7" t="s">
        <v>1913</v>
      </c>
      <c r="N4956" s="7" t="s">
        <v>307</v>
      </c>
      <c r="O4956" s="7" t="s">
        <v>46097</v>
      </c>
      <c r="P4956" s="5">
        <v>158273</v>
      </c>
      <c r="Q4956" s="7" t="s">
        <v>245</v>
      </c>
      <c r="R4956" s="34" t="s">
        <v>46098</v>
      </c>
      <c r="S4956" s="34" t="s">
        <v>46099</v>
      </c>
      <c r="T4956" s="7" t="s">
        <v>46100</v>
      </c>
      <c r="U4956" s="7" t="s">
        <v>50</v>
      </c>
      <c r="V4956" s="7" t="s">
        <v>50</v>
      </c>
      <c r="W4956" s="7" t="s">
        <v>50</v>
      </c>
      <c r="X4956" s="7" t="s">
        <v>50</v>
      </c>
      <c r="Y4956" s="7" t="s">
        <v>467</v>
      </c>
      <c r="Z4956" s="7">
        <v>1</v>
      </c>
      <c r="AA4956" s="7" t="s">
        <v>50</v>
      </c>
      <c r="AB4956" s="7" t="s">
        <v>50</v>
      </c>
      <c r="AC4956" s="7" t="s">
        <v>50</v>
      </c>
      <c r="AD4956" s="7" t="s">
        <v>1624</v>
      </c>
      <c r="AE4956" s="7" t="s">
        <v>50</v>
      </c>
      <c r="AF4956" s="7" t="s">
        <v>50</v>
      </c>
      <c r="AG4956" s="7" t="s">
        <v>50</v>
      </c>
      <c r="AH4956" s="7" t="s">
        <v>50</v>
      </c>
      <c r="AI4956" s="7" t="s">
        <v>50</v>
      </c>
      <c r="AJ4956" s="7" t="s">
        <v>50</v>
      </c>
      <c r="AK4956" s="7" t="s">
        <v>50</v>
      </c>
      <c r="AL4956" s="7" t="s">
        <v>50</v>
      </c>
      <c r="AM4956" s="7" t="s">
        <v>46101</v>
      </c>
      <c r="AN4956" s="7" t="s">
        <v>66</v>
      </c>
      <c r="AO4956" s="7" t="s">
        <v>46102</v>
      </c>
      <c r="AP4956" s="8" t="s">
        <v>46103</v>
      </c>
      <c r="AQ4956" s="7" t="s">
        <v>50</v>
      </c>
      <c r="AR4956" s="7" t="s">
        <v>50</v>
      </c>
    </row>
    <row r="4957" spans="1:44" ht="15" thickBot="1">
      <c r="A4957" s="10" t="s">
        <v>46104</v>
      </c>
      <c r="B4957" s="13" t="s">
        <v>50</v>
      </c>
      <c r="C4957" s="12">
        <v>45322</v>
      </c>
      <c r="D4957" s="13" t="s">
        <v>45</v>
      </c>
      <c r="E4957" s="13" t="s">
        <v>46</v>
      </c>
      <c r="F4957" s="13" t="s">
        <v>70</v>
      </c>
      <c r="G4957" s="27" t="s">
        <v>54945</v>
      </c>
      <c r="H4957" s="13" t="s">
        <v>50</v>
      </c>
      <c r="I4957" s="13" t="s">
        <v>50</v>
      </c>
      <c r="J4957" s="12">
        <v>45474</v>
      </c>
      <c r="K4957" s="13" t="s">
        <v>50</v>
      </c>
      <c r="L4957" s="13" t="s">
        <v>241</v>
      </c>
      <c r="M4957" s="13" t="s">
        <v>2838</v>
      </c>
      <c r="N4957" s="13" t="s">
        <v>12266</v>
      </c>
      <c r="O4957" s="13" t="s">
        <v>46105</v>
      </c>
      <c r="P4957" s="11">
        <v>160493</v>
      </c>
      <c r="Q4957" s="13" t="s">
        <v>56</v>
      </c>
      <c r="R4957" s="33" t="s">
        <v>46106</v>
      </c>
      <c r="S4957" s="30" t="s">
        <v>50</v>
      </c>
      <c r="T4957" s="13" t="s">
        <v>50</v>
      </c>
      <c r="U4957" s="13">
        <v>6505186347</v>
      </c>
      <c r="V4957" s="13" t="s">
        <v>50</v>
      </c>
      <c r="W4957" s="13" t="s">
        <v>50</v>
      </c>
      <c r="X4957" s="13" t="s">
        <v>50</v>
      </c>
      <c r="Y4957" s="13" t="s">
        <v>154</v>
      </c>
      <c r="Z4957" s="13">
        <v>1</v>
      </c>
      <c r="AA4957" s="13" t="s">
        <v>50</v>
      </c>
      <c r="AB4957" s="13" t="s">
        <v>50</v>
      </c>
      <c r="AC4957" s="13" t="s">
        <v>50</v>
      </c>
      <c r="AD4957" s="13" t="s">
        <v>241</v>
      </c>
      <c r="AE4957" s="13" t="s">
        <v>50</v>
      </c>
      <c r="AF4957" s="13" t="s">
        <v>50</v>
      </c>
      <c r="AG4957" s="13" t="s">
        <v>50</v>
      </c>
      <c r="AH4957" s="13" t="s">
        <v>50</v>
      </c>
      <c r="AI4957" s="13" t="s">
        <v>50</v>
      </c>
      <c r="AJ4957" s="13" t="s">
        <v>50</v>
      </c>
      <c r="AK4957" s="13" t="s">
        <v>50</v>
      </c>
      <c r="AL4957" s="13" t="s">
        <v>50</v>
      </c>
      <c r="AM4957" s="13" t="s">
        <v>46107</v>
      </c>
      <c r="AN4957" s="13" t="s">
        <v>993</v>
      </c>
      <c r="AO4957" s="13" t="s">
        <v>46108</v>
      </c>
      <c r="AP4957" s="13" t="s">
        <v>50</v>
      </c>
      <c r="AQ4957" s="21" t="s">
        <v>46109</v>
      </c>
      <c r="AR4957" s="13" t="s">
        <v>50</v>
      </c>
    </row>
    <row r="4958" spans="1:44" ht="15" thickBot="1">
      <c r="A4958" s="4" t="s">
        <v>46110</v>
      </c>
      <c r="B4958" s="7" t="s">
        <v>50</v>
      </c>
      <c r="C4958" s="6">
        <v>43466</v>
      </c>
      <c r="D4958" s="7" t="s">
        <v>45</v>
      </c>
      <c r="E4958" s="7" t="s">
        <v>46</v>
      </c>
      <c r="F4958" s="7" t="s">
        <v>70</v>
      </c>
      <c r="G4958" s="7" t="s">
        <v>87</v>
      </c>
      <c r="H4958" s="7" t="s">
        <v>562</v>
      </c>
      <c r="I4958" s="7" t="s">
        <v>50</v>
      </c>
      <c r="J4958" s="6">
        <v>45475</v>
      </c>
      <c r="K4958" s="7" t="s">
        <v>116</v>
      </c>
      <c r="L4958" s="7" t="s">
        <v>6576</v>
      </c>
      <c r="M4958" s="7" t="s">
        <v>46111</v>
      </c>
      <c r="N4958" s="7" t="s">
        <v>15394</v>
      </c>
      <c r="O4958" s="7" t="s">
        <v>46112</v>
      </c>
      <c r="P4958" s="5">
        <v>162273</v>
      </c>
      <c r="Q4958" s="7" t="s">
        <v>360</v>
      </c>
      <c r="R4958" s="34" t="s">
        <v>46113</v>
      </c>
      <c r="S4958" s="34" t="s">
        <v>46114</v>
      </c>
      <c r="T4958" s="7" t="s">
        <v>46115</v>
      </c>
      <c r="U4958" s="7" t="s">
        <v>50</v>
      </c>
      <c r="V4958" s="7" t="s">
        <v>50</v>
      </c>
      <c r="W4958" s="7" t="s">
        <v>50</v>
      </c>
      <c r="X4958" s="7" t="s">
        <v>50</v>
      </c>
      <c r="Y4958" s="7" t="s">
        <v>50</v>
      </c>
      <c r="Z4958" s="7">
        <v>1</v>
      </c>
      <c r="AA4958" s="7" t="s">
        <v>50</v>
      </c>
      <c r="AB4958" s="7" t="s">
        <v>50</v>
      </c>
      <c r="AC4958" s="7" t="s">
        <v>50</v>
      </c>
      <c r="AD4958" s="7" t="s">
        <v>50</v>
      </c>
      <c r="AE4958" s="7" t="s">
        <v>50</v>
      </c>
      <c r="AF4958" s="7" t="s">
        <v>50</v>
      </c>
      <c r="AG4958" s="7" t="s">
        <v>50</v>
      </c>
      <c r="AH4958" s="7" t="s">
        <v>50</v>
      </c>
      <c r="AI4958" s="7" t="s">
        <v>50</v>
      </c>
      <c r="AJ4958" s="7" t="s">
        <v>50</v>
      </c>
      <c r="AK4958" s="7" t="s">
        <v>43994</v>
      </c>
      <c r="AL4958" s="7" t="s">
        <v>50</v>
      </c>
      <c r="AM4958" s="7" t="s">
        <v>46116</v>
      </c>
      <c r="AN4958" s="7" t="s">
        <v>66</v>
      </c>
      <c r="AO4958" s="7" t="s">
        <v>46117</v>
      </c>
      <c r="AP4958" s="8" t="s">
        <v>46118</v>
      </c>
      <c r="AQ4958" s="7" t="s">
        <v>50</v>
      </c>
      <c r="AR4958" s="7" t="s">
        <v>50</v>
      </c>
    </row>
    <row r="4959" spans="1:44" ht="15" thickBot="1">
      <c r="A4959" s="10" t="s">
        <v>46119</v>
      </c>
      <c r="B4959" s="13" t="s">
        <v>50</v>
      </c>
      <c r="C4959" s="12">
        <v>45047</v>
      </c>
      <c r="D4959" s="13" t="s">
        <v>45</v>
      </c>
      <c r="E4959" s="13" t="s">
        <v>50</v>
      </c>
      <c r="F4959" s="13" t="s">
        <v>70</v>
      </c>
      <c r="G4959" s="27" t="s">
        <v>54945</v>
      </c>
      <c r="H4959" s="13" t="s">
        <v>50</v>
      </c>
      <c r="I4959" s="13" t="s">
        <v>50</v>
      </c>
      <c r="J4959" s="12">
        <v>45475</v>
      </c>
      <c r="K4959" s="13" t="s">
        <v>50</v>
      </c>
      <c r="L4959" s="13" t="s">
        <v>1624</v>
      </c>
      <c r="M4959" s="13" t="s">
        <v>46120</v>
      </c>
      <c r="N4959" s="13" t="s">
        <v>46121</v>
      </c>
      <c r="O4959" s="13" t="s">
        <v>46122</v>
      </c>
      <c r="P4959" s="11">
        <v>162516</v>
      </c>
      <c r="Q4959" s="13" t="s">
        <v>360</v>
      </c>
      <c r="R4959" s="33" t="s">
        <v>46123</v>
      </c>
      <c r="S4959" s="33" t="s">
        <v>46124</v>
      </c>
      <c r="T4959" s="13" t="s">
        <v>50</v>
      </c>
      <c r="U4959" s="13" t="s">
        <v>50</v>
      </c>
      <c r="V4959" s="13" t="s">
        <v>50</v>
      </c>
      <c r="W4959" s="13" t="s">
        <v>50</v>
      </c>
      <c r="X4959" s="13" t="s">
        <v>50</v>
      </c>
      <c r="Y4959" s="13" t="s">
        <v>467</v>
      </c>
      <c r="Z4959" s="13">
        <v>2</v>
      </c>
      <c r="AA4959" s="13" t="s">
        <v>50</v>
      </c>
      <c r="AB4959" s="13" t="s">
        <v>50</v>
      </c>
      <c r="AC4959" s="13" t="s">
        <v>50</v>
      </c>
      <c r="AD4959" s="13" t="s">
        <v>1624</v>
      </c>
      <c r="AE4959" s="13" t="s">
        <v>50</v>
      </c>
      <c r="AF4959" s="13" t="s">
        <v>50</v>
      </c>
      <c r="AG4959" s="13" t="s">
        <v>50</v>
      </c>
      <c r="AH4959" s="13" t="s">
        <v>50</v>
      </c>
      <c r="AI4959" s="13" t="s">
        <v>50</v>
      </c>
      <c r="AJ4959" s="13" t="s">
        <v>50</v>
      </c>
      <c r="AK4959" s="13" t="s">
        <v>46125</v>
      </c>
      <c r="AL4959" s="13" t="s">
        <v>50</v>
      </c>
      <c r="AM4959" s="13" t="s">
        <v>46126</v>
      </c>
      <c r="AN4959" s="13" t="s">
        <v>253</v>
      </c>
      <c r="AO4959" s="13" t="s">
        <v>46127</v>
      </c>
      <c r="AP4959" s="21" t="s">
        <v>46128</v>
      </c>
      <c r="AQ4959" s="13" t="s">
        <v>50</v>
      </c>
      <c r="AR4959" s="13" t="s">
        <v>50</v>
      </c>
    </row>
    <row r="4960" spans="1:44" ht="15" thickBot="1">
      <c r="A4960" s="4" t="s">
        <v>46129</v>
      </c>
      <c r="B4960" s="7" t="s">
        <v>50</v>
      </c>
      <c r="C4960" s="7" t="s">
        <v>50</v>
      </c>
      <c r="D4960" s="7" t="s">
        <v>45</v>
      </c>
      <c r="E4960" s="7" t="s">
        <v>50</v>
      </c>
      <c r="F4960" s="7" t="s">
        <v>70</v>
      </c>
      <c r="G4960" s="26" t="s">
        <v>54946</v>
      </c>
      <c r="H4960" s="7" t="s">
        <v>50</v>
      </c>
      <c r="I4960" s="7" t="s">
        <v>50</v>
      </c>
      <c r="J4960" s="6">
        <v>45481</v>
      </c>
      <c r="K4960" s="7" t="s">
        <v>50</v>
      </c>
      <c r="L4960" s="7" t="s">
        <v>290</v>
      </c>
      <c r="M4960" s="7" t="s">
        <v>46130</v>
      </c>
      <c r="N4960" s="7" t="s">
        <v>628</v>
      </c>
      <c r="O4960" s="7" t="s">
        <v>46131</v>
      </c>
      <c r="P4960" s="5">
        <v>163743</v>
      </c>
      <c r="Q4960" s="7" t="s">
        <v>630</v>
      </c>
      <c r="R4960" s="28" t="s">
        <v>46132</v>
      </c>
      <c r="S4960" s="34" t="s">
        <v>46133</v>
      </c>
      <c r="T4960" s="7" t="s">
        <v>50</v>
      </c>
      <c r="U4960" s="7" t="s">
        <v>50</v>
      </c>
      <c r="V4960" s="7" t="s">
        <v>50</v>
      </c>
      <c r="W4960" s="7" t="s">
        <v>50</v>
      </c>
      <c r="X4960" s="7" t="s">
        <v>50</v>
      </c>
      <c r="Y4960" s="7" t="s">
        <v>290</v>
      </c>
      <c r="Z4960" s="7">
        <v>1</v>
      </c>
      <c r="AA4960" s="7" t="s">
        <v>50</v>
      </c>
      <c r="AB4960" s="7" t="s">
        <v>50</v>
      </c>
      <c r="AC4960" s="7" t="s">
        <v>50</v>
      </c>
      <c r="AD4960" s="7" t="s">
        <v>290</v>
      </c>
      <c r="AE4960" s="7" t="s">
        <v>50</v>
      </c>
      <c r="AF4960" s="7" t="s">
        <v>50</v>
      </c>
      <c r="AG4960" s="7" t="s">
        <v>50</v>
      </c>
      <c r="AH4960" s="7" t="s">
        <v>50</v>
      </c>
      <c r="AI4960" s="7" t="s">
        <v>50</v>
      </c>
      <c r="AJ4960" s="7" t="s">
        <v>50</v>
      </c>
      <c r="AK4960" s="7" t="s">
        <v>30198</v>
      </c>
      <c r="AL4960" s="7" t="s">
        <v>50</v>
      </c>
      <c r="AM4960" s="7" t="s">
        <v>46134</v>
      </c>
      <c r="AN4960" s="7" t="s">
        <v>993</v>
      </c>
      <c r="AO4960" s="7" t="s">
        <v>46135</v>
      </c>
      <c r="AP4960" s="7" t="s">
        <v>50</v>
      </c>
      <c r="AQ4960" s="22" t="s">
        <v>46136</v>
      </c>
      <c r="AR4960" s="7" t="s">
        <v>50</v>
      </c>
    </row>
    <row r="4961" spans="1:44" ht="15" thickBot="1">
      <c r="A4961" s="10" t="s">
        <v>46137</v>
      </c>
      <c r="B4961" s="13" t="s">
        <v>50</v>
      </c>
      <c r="C4961" s="12">
        <v>25569</v>
      </c>
      <c r="D4961" s="13" t="s">
        <v>45</v>
      </c>
      <c r="E4961" s="13" t="s">
        <v>50</v>
      </c>
      <c r="F4961" s="13" t="s">
        <v>70</v>
      </c>
      <c r="G4961" s="13" t="s">
        <v>71</v>
      </c>
      <c r="H4961" s="13" t="s">
        <v>7176</v>
      </c>
      <c r="I4961" s="13" t="s">
        <v>50</v>
      </c>
      <c r="J4961" s="12">
        <v>45476</v>
      </c>
      <c r="K4961" s="13" t="s">
        <v>50</v>
      </c>
      <c r="L4961" s="13" t="s">
        <v>52</v>
      </c>
      <c r="M4961" s="13" t="s">
        <v>19913</v>
      </c>
      <c r="N4961" s="13" t="s">
        <v>46138</v>
      </c>
      <c r="O4961" s="13" t="s">
        <v>46139</v>
      </c>
      <c r="P4961" s="11">
        <v>164293</v>
      </c>
      <c r="Q4961" s="13" t="s">
        <v>1116</v>
      </c>
      <c r="R4961" s="33" t="s">
        <v>46140</v>
      </c>
      <c r="S4961" s="33" t="s">
        <v>46141</v>
      </c>
      <c r="T4961" s="13" t="s">
        <v>50</v>
      </c>
      <c r="U4961" s="13" t="s">
        <v>46142</v>
      </c>
      <c r="V4961" s="13" t="s">
        <v>50</v>
      </c>
      <c r="W4961" s="13" t="s">
        <v>50</v>
      </c>
      <c r="X4961" s="13" t="s">
        <v>50</v>
      </c>
      <c r="Y4961" s="13" t="s">
        <v>50</v>
      </c>
      <c r="Z4961" s="13">
        <v>1</v>
      </c>
      <c r="AA4961" s="13" t="s">
        <v>50</v>
      </c>
      <c r="AB4961" s="13" t="s">
        <v>50</v>
      </c>
      <c r="AC4961" s="13" t="s">
        <v>50</v>
      </c>
      <c r="AD4961" s="13" t="s">
        <v>50</v>
      </c>
      <c r="AE4961" s="13" t="s">
        <v>50</v>
      </c>
      <c r="AF4961" s="13" t="s">
        <v>50</v>
      </c>
      <c r="AG4961" s="13" t="s">
        <v>50</v>
      </c>
      <c r="AH4961" s="13" t="s">
        <v>50</v>
      </c>
      <c r="AI4961" s="13" t="s">
        <v>50</v>
      </c>
      <c r="AJ4961" s="13" t="s">
        <v>50</v>
      </c>
      <c r="AK4961" s="13" t="s">
        <v>9084</v>
      </c>
      <c r="AL4961" s="13" t="s">
        <v>50</v>
      </c>
      <c r="AM4961" s="13" t="s">
        <v>46143</v>
      </c>
      <c r="AN4961" s="13" t="s">
        <v>738</v>
      </c>
      <c r="AO4961" s="13" t="s">
        <v>46144</v>
      </c>
      <c r="AP4961" s="13" t="s">
        <v>50</v>
      </c>
      <c r="AQ4961" s="21" t="s">
        <v>46145</v>
      </c>
      <c r="AR4961" s="13" t="s">
        <v>50</v>
      </c>
    </row>
    <row r="4962" spans="1:44" ht="15" thickBot="1">
      <c r="A4962" s="4" t="s">
        <v>46146</v>
      </c>
      <c r="B4962" s="7" t="s">
        <v>50</v>
      </c>
      <c r="C4962" s="6">
        <v>43466</v>
      </c>
      <c r="D4962" s="7" t="s">
        <v>45</v>
      </c>
      <c r="E4962" s="7" t="s">
        <v>46</v>
      </c>
      <c r="F4962" s="7" t="s">
        <v>70</v>
      </c>
      <c r="G4962" s="27" t="s">
        <v>54945</v>
      </c>
      <c r="H4962" s="7" t="s">
        <v>50</v>
      </c>
      <c r="I4962" s="7" t="s">
        <v>50</v>
      </c>
      <c r="J4962" s="6">
        <v>45476</v>
      </c>
      <c r="K4962" s="7" t="s">
        <v>50</v>
      </c>
      <c r="L4962" s="7" t="s">
        <v>467</v>
      </c>
      <c r="M4962" s="7" t="s">
        <v>50</v>
      </c>
      <c r="N4962" s="7" t="s">
        <v>46147</v>
      </c>
      <c r="O4962" s="7" t="s">
        <v>46148</v>
      </c>
      <c r="P4962" s="5">
        <v>164421</v>
      </c>
      <c r="Q4962" s="7" t="s">
        <v>166</v>
      </c>
      <c r="R4962" s="31" t="s">
        <v>50</v>
      </c>
      <c r="S4962" s="34" t="s">
        <v>46149</v>
      </c>
      <c r="T4962" s="7" t="s">
        <v>50</v>
      </c>
      <c r="U4962" s="7" t="s">
        <v>46150</v>
      </c>
      <c r="V4962" s="7">
        <v>775000</v>
      </c>
      <c r="W4962" s="7" t="s">
        <v>60</v>
      </c>
      <c r="X4962" s="7">
        <v>775000</v>
      </c>
      <c r="Y4962" s="7" t="s">
        <v>467</v>
      </c>
      <c r="Z4962" s="7">
        <v>1</v>
      </c>
      <c r="AA4962" s="7">
        <v>775000</v>
      </c>
      <c r="AB4962" s="7" t="s">
        <v>60</v>
      </c>
      <c r="AC4962" s="7">
        <v>775000</v>
      </c>
      <c r="AD4962" s="7" t="s">
        <v>467</v>
      </c>
      <c r="AE4962" s="7">
        <v>775000</v>
      </c>
      <c r="AF4962" s="7" t="s">
        <v>60</v>
      </c>
      <c r="AG4962" s="7">
        <v>775000</v>
      </c>
      <c r="AH4962" s="7">
        <v>775000</v>
      </c>
      <c r="AI4962" s="7" t="s">
        <v>60</v>
      </c>
      <c r="AJ4962" s="7">
        <v>775000</v>
      </c>
      <c r="AK4962" s="7" t="s">
        <v>50</v>
      </c>
      <c r="AL4962" s="7" t="s">
        <v>50</v>
      </c>
      <c r="AM4962" s="7" t="s">
        <v>46151</v>
      </c>
      <c r="AN4962" s="7" t="s">
        <v>253</v>
      </c>
      <c r="AO4962" s="7" t="s">
        <v>50</v>
      </c>
      <c r="AP4962" s="22" t="s">
        <v>46152</v>
      </c>
      <c r="AQ4962" s="7" t="s">
        <v>50</v>
      </c>
      <c r="AR4962" s="7" t="s">
        <v>255</v>
      </c>
    </row>
    <row r="4963" spans="1:44" ht="15" thickBot="1">
      <c r="A4963" s="10" t="s">
        <v>46153</v>
      </c>
      <c r="B4963" s="13" t="s">
        <v>50</v>
      </c>
      <c r="C4963" s="12">
        <v>44927</v>
      </c>
      <c r="D4963" s="13" t="s">
        <v>45</v>
      </c>
      <c r="E4963" s="13" t="s">
        <v>46</v>
      </c>
      <c r="F4963" s="13" t="s">
        <v>70</v>
      </c>
      <c r="G4963" s="27" t="s">
        <v>54945</v>
      </c>
      <c r="H4963" s="13" t="s">
        <v>50</v>
      </c>
      <c r="I4963" s="13" t="s">
        <v>50</v>
      </c>
      <c r="J4963" s="12">
        <v>45481</v>
      </c>
      <c r="K4963" s="13" t="s">
        <v>50</v>
      </c>
      <c r="L4963" s="13" t="s">
        <v>1624</v>
      </c>
      <c r="M4963" s="13" t="s">
        <v>8758</v>
      </c>
      <c r="N4963" s="13" t="s">
        <v>744</v>
      </c>
      <c r="O4963" s="13" t="s">
        <v>46154</v>
      </c>
      <c r="P4963" s="11">
        <v>165519</v>
      </c>
      <c r="Q4963" s="13" t="s">
        <v>135</v>
      </c>
      <c r="R4963" s="33" t="s">
        <v>46155</v>
      </c>
      <c r="S4963" s="33" t="s">
        <v>46156</v>
      </c>
      <c r="T4963" s="13" t="s">
        <v>46157</v>
      </c>
      <c r="U4963" s="13" t="s">
        <v>50</v>
      </c>
      <c r="V4963" s="13">
        <v>100000</v>
      </c>
      <c r="W4963" s="13" t="s">
        <v>209</v>
      </c>
      <c r="X4963" s="13">
        <v>108321</v>
      </c>
      <c r="Y4963" s="13" t="s">
        <v>467</v>
      </c>
      <c r="Z4963" s="13">
        <v>1</v>
      </c>
      <c r="AA4963" s="13">
        <v>100000</v>
      </c>
      <c r="AB4963" s="13" t="s">
        <v>209</v>
      </c>
      <c r="AC4963" s="13">
        <v>108321</v>
      </c>
      <c r="AD4963" s="13" t="s">
        <v>1624</v>
      </c>
      <c r="AE4963" s="13">
        <v>100000</v>
      </c>
      <c r="AF4963" s="13" t="s">
        <v>209</v>
      </c>
      <c r="AG4963" s="13">
        <v>108322</v>
      </c>
      <c r="AH4963" s="13">
        <v>100000</v>
      </c>
      <c r="AI4963" s="13" t="s">
        <v>209</v>
      </c>
      <c r="AJ4963" s="13">
        <v>108322</v>
      </c>
      <c r="AK4963" s="13" t="s">
        <v>45281</v>
      </c>
      <c r="AL4963" s="13" t="s">
        <v>50</v>
      </c>
      <c r="AM4963" s="13" t="s">
        <v>46158</v>
      </c>
      <c r="AN4963" s="13" t="s">
        <v>66</v>
      </c>
      <c r="AO4963" s="13" t="s">
        <v>46157</v>
      </c>
      <c r="AP4963" s="14" t="s">
        <v>46159</v>
      </c>
      <c r="AQ4963" s="13" t="s">
        <v>50</v>
      </c>
      <c r="AR4963" s="13" t="s">
        <v>50</v>
      </c>
    </row>
    <row r="4964" spans="1:44" ht="15" thickBot="1">
      <c r="A4964" s="4" t="s">
        <v>46160</v>
      </c>
      <c r="B4964" s="7" t="s">
        <v>50</v>
      </c>
      <c r="C4964" s="7" t="s">
        <v>50</v>
      </c>
      <c r="D4964" s="7" t="s">
        <v>45</v>
      </c>
      <c r="E4964" s="7" t="s">
        <v>46</v>
      </c>
      <c r="F4964" s="7" t="s">
        <v>70</v>
      </c>
      <c r="G4964" s="27" t="s">
        <v>54945</v>
      </c>
      <c r="H4964" s="7" t="s">
        <v>50</v>
      </c>
      <c r="I4964" s="7" t="s">
        <v>50</v>
      </c>
      <c r="J4964" s="6">
        <v>45481</v>
      </c>
      <c r="K4964" s="7" t="s">
        <v>50</v>
      </c>
      <c r="L4964" s="7" t="s">
        <v>1624</v>
      </c>
      <c r="M4964" s="7" t="s">
        <v>6586</v>
      </c>
      <c r="N4964" s="7" t="s">
        <v>33330</v>
      </c>
      <c r="O4964" s="7" t="s">
        <v>46161</v>
      </c>
      <c r="P4964" s="5">
        <v>165520</v>
      </c>
      <c r="Q4964" s="7" t="s">
        <v>360</v>
      </c>
      <c r="R4964" s="34" t="s">
        <v>46162</v>
      </c>
      <c r="S4964" s="34" t="s">
        <v>46163</v>
      </c>
      <c r="T4964" s="7" t="s">
        <v>50</v>
      </c>
      <c r="U4964" s="7" t="s">
        <v>50</v>
      </c>
      <c r="V4964" s="7">
        <v>100000</v>
      </c>
      <c r="W4964" s="7" t="s">
        <v>209</v>
      </c>
      <c r="X4964" s="7">
        <v>108321</v>
      </c>
      <c r="Y4964" s="7" t="s">
        <v>467</v>
      </c>
      <c r="Z4964" s="7">
        <v>1</v>
      </c>
      <c r="AA4964" s="7">
        <v>100000</v>
      </c>
      <c r="AB4964" s="7" t="s">
        <v>209</v>
      </c>
      <c r="AC4964" s="7">
        <v>108321</v>
      </c>
      <c r="AD4964" s="7" t="s">
        <v>1624</v>
      </c>
      <c r="AE4964" s="7">
        <v>100000</v>
      </c>
      <c r="AF4964" s="7" t="s">
        <v>209</v>
      </c>
      <c r="AG4964" s="7">
        <v>108322</v>
      </c>
      <c r="AH4964" s="7">
        <v>100000</v>
      </c>
      <c r="AI4964" s="7" t="s">
        <v>209</v>
      </c>
      <c r="AJ4964" s="7">
        <v>108322</v>
      </c>
      <c r="AK4964" s="7" t="s">
        <v>45281</v>
      </c>
      <c r="AL4964" s="7" t="s">
        <v>50</v>
      </c>
      <c r="AM4964" s="7" t="s">
        <v>50</v>
      </c>
      <c r="AN4964" s="7" t="s">
        <v>50</v>
      </c>
      <c r="AO4964" s="7" t="s">
        <v>50</v>
      </c>
      <c r="AP4964" s="7" t="s">
        <v>50</v>
      </c>
      <c r="AQ4964" s="7" t="s">
        <v>50</v>
      </c>
      <c r="AR4964" s="7" t="s">
        <v>1186</v>
      </c>
    </row>
    <row r="4965" spans="1:44" ht="15" thickBot="1">
      <c r="A4965" s="10" t="s">
        <v>46164</v>
      </c>
      <c r="B4965" s="13" t="s">
        <v>50</v>
      </c>
      <c r="C4965" s="12">
        <v>44927</v>
      </c>
      <c r="D4965" s="13" t="s">
        <v>45</v>
      </c>
      <c r="E4965" s="13" t="s">
        <v>46</v>
      </c>
      <c r="F4965" s="13" t="s">
        <v>70</v>
      </c>
      <c r="G4965" s="27" t="s">
        <v>54945</v>
      </c>
      <c r="H4965" s="13" t="s">
        <v>50</v>
      </c>
      <c r="I4965" s="13" t="s">
        <v>50</v>
      </c>
      <c r="J4965" s="12">
        <v>45474</v>
      </c>
      <c r="K4965" s="13" t="s">
        <v>50</v>
      </c>
      <c r="L4965" s="13" t="s">
        <v>1624</v>
      </c>
      <c r="M4965" s="13" t="s">
        <v>46165</v>
      </c>
      <c r="N4965" s="13" t="s">
        <v>180</v>
      </c>
      <c r="O4965" s="13" t="s">
        <v>46166</v>
      </c>
      <c r="P4965" s="11">
        <v>166085</v>
      </c>
      <c r="Q4965" s="13" t="s">
        <v>120</v>
      </c>
      <c r="R4965" s="33" t="s">
        <v>46167</v>
      </c>
      <c r="S4965" s="30" t="s">
        <v>50</v>
      </c>
      <c r="T4965" s="13" t="s">
        <v>46168</v>
      </c>
      <c r="U4965" s="13" t="s">
        <v>50</v>
      </c>
      <c r="V4965" s="13" t="s">
        <v>50</v>
      </c>
      <c r="W4965" s="13" t="s">
        <v>50</v>
      </c>
      <c r="X4965" s="13" t="s">
        <v>50</v>
      </c>
      <c r="Y4965" s="13" t="s">
        <v>467</v>
      </c>
      <c r="Z4965" s="13">
        <v>2</v>
      </c>
      <c r="AA4965" s="13" t="s">
        <v>50</v>
      </c>
      <c r="AB4965" s="13" t="s">
        <v>50</v>
      </c>
      <c r="AC4965" s="13" t="s">
        <v>50</v>
      </c>
      <c r="AD4965" s="13" t="s">
        <v>1624</v>
      </c>
      <c r="AE4965" s="13" t="s">
        <v>50</v>
      </c>
      <c r="AF4965" s="13" t="s">
        <v>50</v>
      </c>
      <c r="AG4965" s="13" t="s">
        <v>50</v>
      </c>
      <c r="AH4965" s="13" t="s">
        <v>50</v>
      </c>
      <c r="AI4965" s="13" t="s">
        <v>50</v>
      </c>
      <c r="AJ4965" s="13" t="s">
        <v>50</v>
      </c>
      <c r="AK4965" s="13" t="s">
        <v>50</v>
      </c>
      <c r="AL4965" s="13" t="s">
        <v>50</v>
      </c>
      <c r="AM4965" s="13" t="s">
        <v>46169</v>
      </c>
      <c r="AN4965" s="13" t="s">
        <v>25377</v>
      </c>
      <c r="AO4965" s="13" t="s">
        <v>46170</v>
      </c>
      <c r="AP4965" s="21" t="s">
        <v>46171</v>
      </c>
      <c r="AQ4965" s="13" t="s">
        <v>50</v>
      </c>
      <c r="AR4965" s="13" t="s">
        <v>50</v>
      </c>
    </row>
    <row r="4966" spans="1:44" ht="15" thickBot="1">
      <c r="A4966" s="4" t="s">
        <v>46172</v>
      </c>
      <c r="B4966" s="7" t="s">
        <v>50</v>
      </c>
      <c r="C4966" s="6">
        <v>37987</v>
      </c>
      <c r="D4966" s="7" t="s">
        <v>45</v>
      </c>
      <c r="E4966" s="7" t="s">
        <v>46</v>
      </c>
      <c r="F4966" s="7" t="s">
        <v>70</v>
      </c>
      <c r="G4966" s="26" t="s">
        <v>54946</v>
      </c>
      <c r="H4966" s="7" t="s">
        <v>50</v>
      </c>
      <c r="I4966" s="7" t="s">
        <v>50</v>
      </c>
      <c r="J4966" s="6">
        <v>45476</v>
      </c>
      <c r="K4966" s="7" t="s">
        <v>116</v>
      </c>
      <c r="L4966" s="7" t="s">
        <v>241</v>
      </c>
      <c r="M4966" s="7" t="s">
        <v>46173</v>
      </c>
      <c r="N4966" s="7" t="s">
        <v>918</v>
      </c>
      <c r="O4966" s="7" t="s">
        <v>46174</v>
      </c>
      <c r="P4966" s="5">
        <v>169739</v>
      </c>
      <c r="Q4966" s="7" t="s">
        <v>920</v>
      </c>
      <c r="R4966" s="34" t="s">
        <v>46175</v>
      </c>
      <c r="S4966" s="34" t="s">
        <v>46176</v>
      </c>
      <c r="T4966" s="7" t="s">
        <v>46177</v>
      </c>
      <c r="U4966" s="7" t="s">
        <v>46178</v>
      </c>
      <c r="V4966" s="7" t="s">
        <v>50</v>
      </c>
      <c r="W4966" s="7" t="s">
        <v>50</v>
      </c>
      <c r="X4966" s="7" t="s">
        <v>50</v>
      </c>
      <c r="Y4966" s="7" t="s">
        <v>154</v>
      </c>
      <c r="Z4966" s="7">
        <v>1</v>
      </c>
      <c r="AA4966" s="7" t="s">
        <v>50</v>
      </c>
      <c r="AB4966" s="7" t="s">
        <v>50</v>
      </c>
      <c r="AC4966" s="7" t="s">
        <v>50</v>
      </c>
      <c r="AD4966" s="7" t="s">
        <v>241</v>
      </c>
      <c r="AE4966" s="7" t="s">
        <v>50</v>
      </c>
      <c r="AF4966" s="7" t="s">
        <v>50</v>
      </c>
      <c r="AG4966" s="7" t="s">
        <v>50</v>
      </c>
      <c r="AH4966" s="7" t="s">
        <v>50</v>
      </c>
      <c r="AI4966" s="7" t="s">
        <v>50</v>
      </c>
      <c r="AJ4966" s="7" t="s">
        <v>50</v>
      </c>
      <c r="AK4966" s="7" t="s">
        <v>7680</v>
      </c>
      <c r="AL4966" s="7" t="s">
        <v>50</v>
      </c>
      <c r="AM4966" s="7" t="s">
        <v>46179</v>
      </c>
      <c r="AN4966" s="7" t="s">
        <v>66</v>
      </c>
      <c r="AO4966" s="7" t="s">
        <v>46180</v>
      </c>
      <c r="AP4966" s="8" t="s">
        <v>46181</v>
      </c>
      <c r="AQ4966" s="7" t="s">
        <v>50</v>
      </c>
      <c r="AR4966" s="7" t="s">
        <v>50</v>
      </c>
    </row>
    <row r="4967" spans="1:44" ht="15" thickBot="1">
      <c r="A4967" s="10" t="s">
        <v>46182</v>
      </c>
      <c r="B4967" s="13" t="s">
        <v>50</v>
      </c>
      <c r="C4967" s="12">
        <v>28126</v>
      </c>
      <c r="D4967" s="13" t="s">
        <v>45</v>
      </c>
      <c r="E4967" s="13" t="s">
        <v>50</v>
      </c>
      <c r="F4967" s="13" t="s">
        <v>70</v>
      </c>
      <c r="G4967" s="26" t="s">
        <v>54946</v>
      </c>
      <c r="H4967" s="13" t="s">
        <v>50</v>
      </c>
      <c r="I4967" s="13" t="s">
        <v>50</v>
      </c>
      <c r="J4967" s="12">
        <v>45481</v>
      </c>
      <c r="K4967" s="13" t="s">
        <v>50</v>
      </c>
      <c r="L4967" s="13" t="s">
        <v>52</v>
      </c>
      <c r="M4967" s="13" t="s">
        <v>46183</v>
      </c>
      <c r="N4967" s="13" t="s">
        <v>46184</v>
      </c>
      <c r="O4967" s="13" t="s">
        <v>46185</v>
      </c>
      <c r="P4967" s="11">
        <v>169756</v>
      </c>
      <c r="Q4967" s="13" t="s">
        <v>520</v>
      </c>
      <c r="R4967" s="33" t="s">
        <v>46186</v>
      </c>
      <c r="S4967" s="30" t="s">
        <v>50</v>
      </c>
      <c r="T4967" s="13" t="s">
        <v>46187</v>
      </c>
      <c r="U4967" s="13">
        <f>1-9784128200</f>
        <v>-9784128199</v>
      </c>
      <c r="V4967" s="13">
        <v>100000</v>
      </c>
      <c r="W4967" s="13" t="s">
        <v>60</v>
      </c>
      <c r="X4967" s="13">
        <v>100000</v>
      </c>
      <c r="Y4967" s="13" t="s">
        <v>50</v>
      </c>
      <c r="Z4967" s="13">
        <v>1</v>
      </c>
      <c r="AA4967" s="13" t="s">
        <v>50</v>
      </c>
      <c r="AB4967" s="13" t="s">
        <v>50</v>
      </c>
      <c r="AC4967" s="13" t="s">
        <v>50</v>
      </c>
      <c r="AD4967" s="13" t="s">
        <v>50</v>
      </c>
      <c r="AE4967" s="13" t="s">
        <v>50</v>
      </c>
      <c r="AF4967" s="13" t="s">
        <v>50</v>
      </c>
      <c r="AG4967" s="13" t="s">
        <v>50</v>
      </c>
      <c r="AH4967" s="13">
        <v>100000</v>
      </c>
      <c r="AI4967" s="13" t="s">
        <v>60</v>
      </c>
      <c r="AJ4967" s="13">
        <v>100000</v>
      </c>
      <c r="AK4967" s="13" t="s">
        <v>27819</v>
      </c>
      <c r="AL4967" s="13" t="s">
        <v>50</v>
      </c>
      <c r="AM4967" s="13" t="s">
        <v>46188</v>
      </c>
      <c r="AN4967" s="13" t="s">
        <v>5485</v>
      </c>
      <c r="AO4967" s="13" t="s">
        <v>46189</v>
      </c>
      <c r="AP4967" s="21" t="s">
        <v>46190</v>
      </c>
      <c r="AQ4967" s="13" t="s">
        <v>50</v>
      </c>
      <c r="AR4967" s="13" t="s">
        <v>50</v>
      </c>
    </row>
    <row r="4968" spans="1:44" ht="15" thickBot="1">
      <c r="A4968" s="4" t="s">
        <v>46191</v>
      </c>
      <c r="B4968" s="7" t="s">
        <v>50</v>
      </c>
      <c r="C4968" s="6">
        <v>44197</v>
      </c>
      <c r="D4968" s="7" t="s">
        <v>45</v>
      </c>
      <c r="E4968" s="7" t="s">
        <v>46</v>
      </c>
      <c r="F4968" s="7" t="s">
        <v>70</v>
      </c>
      <c r="G4968" s="27" t="s">
        <v>54945</v>
      </c>
      <c r="H4968" s="7" t="s">
        <v>14732</v>
      </c>
      <c r="I4968" s="7" t="s">
        <v>50</v>
      </c>
      <c r="J4968" s="6">
        <v>45482</v>
      </c>
      <c r="K4968" s="7" t="s">
        <v>50</v>
      </c>
      <c r="L4968" s="7" t="s">
        <v>467</v>
      </c>
      <c r="M4968" s="7" t="s">
        <v>46192</v>
      </c>
      <c r="N4968" s="7" t="s">
        <v>1114</v>
      </c>
      <c r="O4968" s="7" t="s">
        <v>46193</v>
      </c>
      <c r="P4968" s="5">
        <v>170095</v>
      </c>
      <c r="Q4968" s="7" t="s">
        <v>1116</v>
      </c>
      <c r="R4968" s="34" t="s">
        <v>46194</v>
      </c>
      <c r="S4968" s="34" t="s">
        <v>46195</v>
      </c>
      <c r="T4968" s="7" t="s">
        <v>50</v>
      </c>
      <c r="U4968" s="7" t="s">
        <v>50</v>
      </c>
      <c r="V4968" s="7">
        <v>21000000</v>
      </c>
      <c r="W4968" s="7" t="s">
        <v>60</v>
      </c>
      <c r="X4968" s="7">
        <v>21000000</v>
      </c>
      <c r="Y4968" s="7" t="s">
        <v>467</v>
      </c>
      <c r="Z4968" s="7">
        <v>1</v>
      </c>
      <c r="AA4968" s="7">
        <v>21000000</v>
      </c>
      <c r="AB4968" s="7" t="s">
        <v>60</v>
      </c>
      <c r="AC4968" s="7">
        <v>21000000</v>
      </c>
      <c r="AD4968" s="7" t="s">
        <v>467</v>
      </c>
      <c r="AE4968" s="7">
        <v>21000000</v>
      </c>
      <c r="AF4968" s="7" t="s">
        <v>60</v>
      </c>
      <c r="AG4968" s="7">
        <v>21000000</v>
      </c>
      <c r="AH4968" s="7">
        <v>21000000</v>
      </c>
      <c r="AI4968" s="7" t="s">
        <v>60</v>
      </c>
      <c r="AJ4968" s="7">
        <v>21000000</v>
      </c>
      <c r="AK4968" s="7" t="s">
        <v>1259</v>
      </c>
      <c r="AL4968" s="7" t="s">
        <v>50</v>
      </c>
      <c r="AM4968" s="7" t="s">
        <v>46196</v>
      </c>
      <c r="AN4968" s="7" t="s">
        <v>66</v>
      </c>
      <c r="AO4968" s="7" t="s">
        <v>46197</v>
      </c>
      <c r="AP4968" s="8" t="s">
        <v>46198</v>
      </c>
      <c r="AQ4968" s="7" t="s">
        <v>50</v>
      </c>
      <c r="AR4968" s="7" t="s">
        <v>50</v>
      </c>
    </row>
    <row r="4969" spans="1:44" ht="15" thickBot="1">
      <c r="A4969" s="10" t="s">
        <v>46199</v>
      </c>
      <c r="B4969" s="13" t="s">
        <v>50</v>
      </c>
      <c r="C4969" s="12">
        <v>42736</v>
      </c>
      <c r="D4969" s="13" t="s">
        <v>45</v>
      </c>
      <c r="E4969" s="13" t="s">
        <v>46</v>
      </c>
      <c r="F4969" s="13" t="s">
        <v>70</v>
      </c>
      <c r="G4969" s="13" t="s">
        <v>114</v>
      </c>
      <c r="H4969" s="13" t="s">
        <v>50</v>
      </c>
      <c r="I4969" s="13" t="s">
        <v>50</v>
      </c>
      <c r="J4969" s="12">
        <v>45474</v>
      </c>
      <c r="K4969" s="13" t="s">
        <v>50</v>
      </c>
      <c r="L4969" s="13" t="s">
        <v>147</v>
      </c>
      <c r="M4969" s="13" t="s">
        <v>46200</v>
      </c>
      <c r="N4969" s="13" t="s">
        <v>46201</v>
      </c>
      <c r="O4969" s="13" t="s">
        <v>46202</v>
      </c>
      <c r="P4969" s="11">
        <v>170848</v>
      </c>
      <c r="Q4969" s="13" t="s">
        <v>245</v>
      </c>
      <c r="R4969" s="33" t="s">
        <v>46203</v>
      </c>
      <c r="S4969" s="30" t="s">
        <v>50</v>
      </c>
      <c r="T4969" s="13" t="s">
        <v>46204</v>
      </c>
      <c r="U4969" s="13" t="s">
        <v>46205</v>
      </c>
      <c r="V4969" s="13" t="s">
        <v>50</v>
      </c>
      <c r="W4969" s="13" t="s">
        <v>50</v>
      </c>
      <c r="X4969" s="13" t="s">
        <v>50</v>
      </c>
      <c r="Y4969" s="13" t="s">
        <v>154</v>
      </c>
      <c r="Z4969" s="13">
        <v>4</v>
      </c>
      <c r="AA4969" s="13" t="s">
        <v>50</v>
      </c>
      <c r="AB4969" s="13" t="s">
        <v>50</v>
      </c>
      <c r="AC4969" s="13" t="s">
        <v>50</v>
      </c>
      <c r="AD4969" s="13" t="s">
        <v>147</v>
      </c>
      <c r="AE4969" s="13" t="s">
        <v>50</v>
      </c>
      <c r="AF4969" s="13" t="s">
        <v>50</v>
      </c>
      <c r="AG4969" s="13" t="s">
        <v>50</v>
      </c>
      <c r="AH4969" s="13" t="s">
        <v>50</v>
      </c>
      <c r="AI4969" s="13" t="s">
        <v>50</v>
      </c>
      <c r="AJ4969" s="13" t="s">
        <v>50</v>
      </c>
      <c r="AK4969" s="13" t="s">
        <v>46206</v>
      </c>
      <c r="AL4969" s="13" t="s">
        <v>50</v>
      </c>
      <c r="AM4969" s="13" t="s">
        <v>46207</v>
      </c>
      <c r="AN4969" s="13" t="s">
        <v>25377</v>
      </c>
      <c r="AO4969" s="13" t="s">
        <v>46208</v>
      </c>
      <c r="AP4969" s="13" t="s">
        <v>50</v>
      </c>
      <c r="AQ4969" s="21" t="s">
        <v>46209</v>
      </c>
      <c r="AR4969" s="13" t="s">
        <v>50</v>
      </c>
    </row>
    <row r="4970" spans="1:44" ht="15" thickBot="1">
      <c r="A4970" s="4" t="s">
        <v>46210</v>
      </c>
      <c r="B4970" s="7" t="s">
        <v>50</v>
      </c>
      <c r="C4970" s="6">
        <v>35991</v>
      </c>
      <c r="D4970" s="7" t="s">
        <v>45</v>
      </c>
      <c r="E4970" s="7" t="s">
        <v>46</v>
      </c>
      <c r="F4970" s="7" t="s">
        <v>70</v>
      </c>
      <c r="G4970" s="7" t="s">
        <v>71</v>
      </c>
      <c r="H4970" s="7" t="s">
        <v>46211</v>
      </c>
      <c r="I4970" s="7" t="s">
        <v>50</v>
      </c>
      <c r="J4970" s="6">
        <v>45474</v>
      </c>
      <c r="K4970" s="7" t="s">
        <v>72</v>
      </c>
      <c r="L4970" s="7" t="s">
        <v>6576</v>
      </c>
      <c r="M4970" s="7" t="s">
        <v>46212</v>
      </c>
      <c r="N4970" s="7" t="s">
        <v>46213</v>
      </c>
      <c r="O4970" s="7" t="s">
        <v>46214</v>
      </c>
      <c r="P4970" s="5">
        <v>171097</v>
      </c>
      <c r="Q4970" s="7" t="s">
        <v>245</v>
      </c>
      <c r="R4970" s="28" t="s">
        <v>46215</v>
      </c>
      <c r="S4970" s="34" t="s">
        <v>46216</v>
      </c>
      <c r="T4970" s="7" t="s">
        <v>46217</v>
      </c>
      <c r="U4970" s="7" t="s">
        <v>46218</v>
      </c>
      <c r="V4970" s="7" t="s">
        <v>50</v>
      </c>
      <c r="W4970" s="7" t="s">
        <v>50</v>
      </c>
      <c r="X4970" s="7" t="s">
        <v>50</v>
      </c>
      <c r="Y4970" s="7" t="s">
        <v>50</v>
      </c>
      <c r="Z4970" s="7">
        <v>2</v>
      </c>
      <c r="AA4970" s="7" t="s">
        <v>50</v>
      </c>
      <c r="AB4970" s="7" t="s">
        <v>50</v>
      </c>
      <c r="AC4970" s="7" t="s">
        <v>50</v>
      </c>
      <c r="AD4970" s="7" t="s">
        <v>50</v>
      </c>
      <c r="AE4970" s="7" t="s">
        <v>50</v>
      </c>
      <c r="AF4970" s="7" t="s">
        <v>50</v>
      </c>
      <c r="AG4970" s="7" t="s">
        <v>50</v>
      </c>
      <c r="AH4970" s="7" t="s">
        <v>50</v>
      </c>
      <c r="AI4970" s="7" t="s">
        <v>50</v>
      </c>
      <c r="AJ4970" s="7" t="s">
        <v>50</v>
      </c>
      <c r="AK4970" s="7" t="s">
        <v>50</v>
      </c>
      <c r="AL4970" s="7" t="s">
        <v>50</v>
      </c>
      <c r="AM4970" s="7" t="s">
        <v>46219</v>
      </c>
      <c r="AN4970" s="7" t="s">
        <v>66</v>
      </c>
      <c r="AO4970" s="7" t="s">
        <v>46220</v>
      </c>
      <c r="AP4970" s="8" t="s">
        <v>46221</v>
      </c>
      <c r="AQ4970" s="7" t="s">
        <v>50</v>
      </c>
      <c r="AR4970" s="7" t="s">
        <v>50</v>
      </c>
    </row>
    <row r="4971" spans="1:44" ht="15" thickBot="1">
      <c r="A4971" s="10" t="s">
        <v>46222</v>
      </c>
      <c r="B4971" s="13" t="s">
        <v>50</v>
      </c>
      <c r="C4971" s="12">
        <v>44927</v>
      </c>
      <c r="D4971" s="13" t="s">
        <v>45</v>
      </c>
      <c r="E4971" s="13" t="s">
        <v>50</v>
      </c>
      <c r="F4971" s="13" t="s">
        <v>70</v>
      </c>
      <c r="G4971" s="26" t="s">
        <v>54946</v>
      </c>
      <c r="H4971" s="13" t="s">
        <v>50</v>
      </c>
      <c r="I4971" s="13" t="s">
        <v>50</v>
      </c>
      <c r="J4971" s="12">
        <v>45482</v>
      </c>
      <c r="K4971" s="13" t="s">
        <v>50</v>
      </c>
      <c r="L4971" s="13" t="s">
        <v>241</v>
      </c>
      <c r="M4971" s="13" t="s">
        <v>18995</v>
      </c>
      <c r="N4971" s="13" t="s">
        <v>12690</v>
      </c>
      <c r="O4971" s="13" t="s">
        <v>46223</v>
      </c>
      <c r="P4971" s="11">
        <v>171584</v>
      </c>
      <c r="Q4971" s="13" t="s">
        <v>6734</v>
      </c>
      <c r="R4971" s="33" t="s">
        <v>46224</v>
      </c>
      <c r="S4971" s="33" t="s">
        <v>46225</v>
      </c>
      <c r="T4971" s="13" t="s">
        <v>50</v>
      </c>
      <c r="U4971" s="13" t="s">
        <v>50</v>
      </c>
      <c r="V4971" s="13">
        <v>300000000</v>
      </c>
      <c r="W4971" s="13" t="s">
        <v>60</v>
      </c>
      <c r="X4971" s="13">
        <v>300000000</v>
      </c>
      <c r="Y4971" s="13" t="s">
        <v>154</v>
      </c>
      <c r="Z4971" s="13">
        <v>1</v>
      </c>
      <c r="AA4971" s="13">
        <v>300000000</v>
      </c>
      <c r="AB4971" s="13" t="s">
        <v>60</v>
      </c>
      <c r="AC4971" s="13">
        <v>300000000</v>
      </c>
      <c r="AD4971" s="13" t="s">
        <v>241</v>
      </c>
      <c r="AE4971" s="13">
        <v>300000000</v>
      </c>
      <c r="AF4971" s="13" t="s">
        <v>60</v>
      </c>
      <c r="AG4971" s="13">
        <v>300000000</v>
      </c>
      <c r="AH4971" s="13">
        <v>300000000</v>
      </c>
      <c r="AI4971" s="13" t="s">
        <v>60</v>
      </c>
      <c r="AJ4971" s="13">
        <v>300000000</v>
      </c>
      <c r="AK4971" s="13" t="s">
        <v>46226</v>
      </c>
      <c r="AL4971" s="13" t="s">
        <v>50</v>
      </c>
      <c r="AM4971" s="13" t="s">
        <v>46227</v>
      </c>
      <c r="AN4971" s="13" t="s">
        <v>66</v>
      </c>
      <c r="AO4971" s="13" t="s">
        <v>46228</v>
      </c>
      <c r="AP4971" s="14" t="s">
        <v>46229</v>
      </c>
      <c r="AQ4971" s="13" t="s">
        <v>50</v>
      </c>
      <c r="AR4971" s="13" t="s">
        <v>50</v>
      </c>
    </row>
    <row r="4972" spans="1:44" ht="15" thickBot="1">
      <c r="A4972" s="4" t="s">
        <v>46230</v>
      </c>
      <c r="B4972" s="7" t="s">
        <v>50</v>
      </c>
      <c r="C4972" s="6">
        <v>2193</v>
      </c>
      <c r="D4972" s="7" t="s">
        <v>45</v>
      </c>
      <c r="E4972" s="7" t="s">
        <v>46</v>
      </c>
      <c r="F4972" s="7" t="s">
        <v>70</v>
      </c>
      <c r="G4972" s="7" t="s">
        <v>114</v>
      </c>
      <c r="H4972" s="7" t="s">
        <v>692</v>
      </c>
      <c r="I4972" s="7" t="s">
        <v>50</v>
      </c>
      <c r="J4972" s="6">
        <v>45477</v>
      </c>
      <c r="K4972" s="7" t="s">
        <v>50</v>
      </c>
      <c r="L4972" s="7" t="s">
        <v>52</v>
      </c>
      <c r="M4972" s="7" t="s">
        <v>5987</v>
      </c>
      <c r="N4972" s="7" t="s">
        <v>31208</v>
      </c>
      <c r="O4972" s="7" t="s">
        <v>46231</v>
      </c>
      <c r="P4972" s="5">
        <v>172046</v>
      </c>
      <c r="Q4972" s="7" t="s">
        <v>683</v>
      </c>
      <c r="R4972" s="34" t="s">
        <v>46232</v>
      </c>
      <c r="S4972" s="34" t="s">
        <v>46233</v>
      </c>
      <c r="T4972" s="7" t="s">
        <v>50</v>
      </c>
      <c r="U4972" s="7" t="s">
        <v>46234</v>
      </c>
      <c r="V4972" s="7" t="s">
        <v>50</v>
      </c>
      <c r="W4972" s="7" t="s">
        <v>50</v>
      </c>
      <c r="X4972" s="7" t="s">
        <v>50</v>
      </c>
      <c r="Y4972" s="7" t="s">
        <v>50</v>
      </c>
      <c r="Z4972" s="7">
        <v>1</v>
      </c>
      <c r="AA4972" s="7" t="s">
        <v>50</v>
      </c>
      <c r="AB4972" s="7" t="s">
        <v>50</v>
      </c>
      <c r="AC4972" s="7" t="s">
        <v>50</v>
      </c>
      <c r="AD4972" s="7" t="s">
        <v>50</v>
      </c>
      <c r="AE4972" s="7" t="s">
        <v>50</v>
      </c>
      <c r="AF4972" s="7" t="s">
        <v>50</v>
      </c>
      <c r="AG4972" s="7" t="s">
        <v>50</v>
      </c>
      <c r="AH4972" s="7" t="s">
        <v>50</v>
      </c>
      <c r="AI4972" s="7" t="s">
        <v>50</v>
      </c>
      <c r="AJ4972" s="7" t="s">
        <v>50</v>
      </c>
      <c r="AK4972" s="7" t="s">
        <v>46235</v>
      </c>
      <c r="AL4972" s="7" t="s">
        <v>50</v>
      </c>
      <c r="AM4972" s="7" t="s">
        <v>46236</v>
      </c>
      <c r="AN4972" s="7" t="s">
        <v>66</v>
      </c>
      <c r="AO4972" s="7" t="s">
        <v>46237</v>
      </c>
      <c r="AP4972" s="8" t="s">
        <v>46238</v>
      </c>
      <c r="AQ4972" s="7" t="s">
        <v>50</v>
      </c>
      <c r="AR4972" s="7" t="s">
        <v>50</v>
      </c>
    </row>
    <row r="4973" spans="1:44" ht="15" thickBot="1">
      <c r="A4973" s="10" t="s">
        <v>46239</v>
      </c>
      <c r="B4973" s="13" t="s">
        <v>50</v>
      </c>
      <c r="C4973" s="12">
        <v>43349</v>
      </c>
      <c r="D4973" s="13" t="s">
        <v>45</v>
      </c>
      <c r="E4973" s="13" t="s">
        <v>46</v>
      </c>
      <c r="F4973" s="13" t="s">
        <v>70</v>
      </c>
      <c r="G4973" s="27" t="s">
        <v>54945</v>
      </c>
      <c r="H4973" s="13" t="s">
        <v>50</v>
      </c>
      <c r="I4973" s="13" t="s">
        <v>50</v>
      </c>
      <c r="J4973" s="12">
        <v>45474</v>
      </c>
      <c r="K4973" s="13" t="s">
        <v>116</v>
      </c>
      <c r="L4973" s="13" t="s">
        <v>467</v>
      </c>
      <c r="M4973" s="13" t="s">
        <v>46240</v>
      </c>
      <c r="N4973" s="13" t="s">
        <v>7087</v>
      </c>
      <c r="O4973" s="13" t="s">
        <v>46241</v>
      </c>
      <c r="P4973" s="11">
        <v>173486</v>
      </c>
      <c r="Q4973" s="13" t="s">
        <v>360</v>
      </c>
      <c r="R4973" s="33" t="s">
        <v>46242</v>
      </c>
      <c r="S4973" s="33" t="s">
        <v>46243</v>
      </c>
      <c r="T4973" s="13" t="s">
        <v>46244</v>
      </c>
      <c r="U4973" s="13" t="s">
        <v>46245</v>
      </c>
      <c r="V4973" s="13" t="s">
        <v>50</v>
      </c>
      <c r="W4973" s="13" t="s">
        <v>50</v>
      </c>
      <c r="X4973" s="13" t="s">
        <v>50</v>
      </c>
      <c r="Y4973" s="13" t="s">
        <v>467</v>
      </c>
      <c r="Z4973" s="13">
        <v>1</v>
      </c>
      <c r="AA4973" s="13" t="s">
        <v>50</v>
      </c>
      <c r="AB4973" s="13" t="s">
        <v>50</v>
      </c>
      <c r="AC4973" s="13" t="s">
        <v>50</v>
      </c>
      <c r="AD4973" s="13" t="s">
        <v>467</v>
      </c>
      <c r="AE4973" s="13" t="s">
        <v>50</v>
      </c>
      <c r="AF4973" s="13" t="s">
        <v>50</v>
      </c>
      <c r="AG4973" s="13" t="s">
        <v>50</v>
      </c>
      <c r="AH4973" s="13" t="s">
        <v>50</v>
      </c>
      <c r="AI4973" s="13" t="s">
        <v>50</v>
      </c>
      <c r="AJ4973" s="13" t="s">
        <v>50</v>
      </c>
      <c r="AK4973" s="13" t="s">
        <v>46246</v>
      </c>
      <c r="AL4973" s="13" t="s">
        <v>50</v>
      </c>
      <c r="AM4973" s="13" t="s">
        <v>46247</v>
      </c>
      <c r="AN4973" s="13" t="s">
        <v>66</v>
      </c>
      <c r="AO4973" s="13" t="s">
        <v>46244</v>
      </c>
      <c r="AP4973" s="14" t="s">
        <v>46248</v>
      </c>
      <c r="AQ4973" s="13" t="s">
        <v>50</v>
      </c>
      <c r="AR4973" s="13" t="s">
        <v>50</v>
      </c>
    </row>
    <row r="4974" spans="1:44" ht="15" thickBot="1">
      <c r="A4974" s="4" t="s">
        <v>46249</v>
      </c>
      <c r="B4974" s="7" t="s">
        <v>50</v>
      </c>
      <c r="C4974" s="7" t="s">
        <v>50</v>
      </c>
      <c r="D4974" s="7" t="s">
        <v>45</v>
      </c>
      <c r="E4974" s="7" t="s">
        <v>50</v>
      </c>
      <c r="F4974" s="7" t="s">
        <v>70</v>
      </c>
      <c r="G4974" s="7" t="s">
        <v>50</v>
      </c>
      <c r="H4974" s="7" t="s">
        <v>50</v>
      </c>
      <c r="I4974" s="7" t="s">
        <v>50</v>
      </c>
      <c r="J4974" s="6">
        <v>45481</v>
      </c>
      <c r="K4974" s="7" t="s">
        <v>50</v>
      </c>
      <c r="L4974" s="7" t="s">
        <v>467</v>
      </c>
      <c r="M4974" s="7" t="s">
        <v>6305</v>
      </c>
      <c r="N4974" s="7" t="s">
        <v>50</v>
      </c>
      <c r="O4974" s="7" t="s">
        <v>46250</v>
      </c>
      <c r="P4974" s="5">
        <v>177174</v>
      </c>
      <c r="Q4974" s="7" t="s">
        <v>50</v>
      </c>
      <c r="R4974" s="31" t="s">
        <v>50</v>
      </c>
      <c r="S4974" s="31" t="s">
        <v>50</v>
      </c>
      <c r="T4974" s="7" t="s">
        <v>50</v>
      </c>
      <c r="U4974" s="7" t="s">
        <v>50</v>
      </c>
      <c r="V4974" s="7" t="s">
        <v>50</v>
      </c>
      <c r="W4974" s="7" t="s">
        <v>50</v>
      </c>
      <c r="X4974" s="7" t="s">
        <v>50</v>
      </c>
      <c r="Y4974" s="7" t="s">
        <v>467</v>
      </c>
      <c r="Z4974" s="7">
        <v>1</v>
      </c>
      <c r="AA4974" s="7" t="s">
        <v>50</v>
      </c>
      <c r="AB4974" s="7" t="s">
        <v>50</v>
      </c>
      <c r="AC4974" s="7" t="s">
        <v>50</v>
      </c>
      <c r="AD4974" s="7" t="s">
        <v>467</v>
      </c>
      <c r="AE4974" s="7" t="s">
        <v>50</v>
      </c>
      <c r="AF4974" s="7" t="s">
        <v>50</v>
      </c>
      <c r="AG4974" s="7" t="s">
        <v>50</v>
      </c>
      <c r="AH4974" s="7" t="s">
        <v>50</v>
      </c>
      <c r="AI4974" s="7" t="s">
        <v>50</v>
      </c>
      <c r="AJ4974" s="7" t="s">
        <v>50</v>
      </c>
      <c r="AK4974" s="7" t="s">
        <v>46251</v>
      </c>
      <c r="AL4974" s="7" t="s">
        <v>50</v>
      </c>
      <c r="AM4974" s="7" t="s">
        <v>50</v>
      </c>
      <c r="AN4974" s="7" t="s">
        <v>50</v>
      </c>
      <c r="AO4974" s="7" t="s">
        <v>50</v>
      </c>
      <c r="AP4974" s="7" t="s">
        <v>50</v>
      </c>
      <c r="AQ4974" s="7" t="s">
        <v>50</v>
      </c>
      <c r="AR4974" s="7" t="s">
        <v>1186</v>
      </c>
    </row>
    <row r="4975" spans="1:44" ht="15" thickBot="1">
      <c r="A4975" s="10" t="s">
        <v>46252</v>
      </c>
      <c r="B4975" s="13" t="s">
        <v>50</v>
      </c>
      <c r="C4975" s="12">
        <v>32730</v>
      </c>
      <c r="D4975" s="13" t="s">
        <v>45</v>
      </c>
      <c r="E4975" s="13" t="s">
        <v>46</v>
      </c>
      <c r="F4975" s="13" t="s">
        <v>70</v>
      </c>
      <c r="G4975" s="13" t="s">
        <v>48</v>
      </c>
      <c r="H4975" s="13" t="s">
        <v>24409</v>
      </c>
      <c r="I4975" s="13" t="s">
        <v>50</v>
      </c>
      <c r="J4975" s="12">
        <v>45482</v>
      </c>
      <c r="K4975" s="13" t="s">
        <v>161</v>
      </c>
      <c r="L4975" s="13" t="s">
        <v>178</v>
      </c>
      <c r="M4975" s="13" t="s">
        <v>46253</v>
      </c>
      <c r="N4975" s="13" t="s">
        <v>30805</v>
      </c>
      <c r="O4975" s="13" t="s">
        <v>46254</v>
      </c>
      <c r="P4975" s="11">
        <v>177664</v>
      </c>
      <c r="Q4975" s="13" t="s">
        <v>1116</v>
      </c>
      <c r="R4975" s="33" t="s">
        <v>46255</v>
      </c>
      <c r="S4975" s="33" t="s">
        <v>46256</v>
      </c>
      <c r="T4975" s="13" t="s">
        <v>50</v>
      </c>
      <c r="U4975" s="13" t="s">
        <v>46257</v>
      </c>
      <c r="V4975" s="13">
        <v>250000000</v>
      </c>
      <c r="W4975" s="13" t="s">
        <v>60</v>
      </c>
      <c r="X4975" s="13">
        <v>250000000</v>
      </c>
      <c r="Y4975" s="13" t="s">
        <v>50</v>
      </c>
      <c r="Z4975" s="13">
        <v>1</v>
      </c>
      <c r="AA4975" s="13">
        <v>250000000</v>
      </c>
      <c r="AB4975" s="13" t="s">
        <v>60</v>
      </c>
      <c r="AC4975" s="13">
        <v>250000000</v>
      </c>
      <c r="AD4975" s="13" t="s">
        <v>178</v>
      </c>
      <c r="AE4975" s="13">
        <v>250000000</v>
      </c>
      <c r="AF4975" s="13" t="s">
        <v>60</v>
      </c>
      <c r="AG4975" s="13">
        <v>250000000</v>
      </c>
      <c r="AH4975" s="13">
        <v>250000000</v>
      </c>
      <c r="AI4975" s="13" t="s">
        <v>60</v>
      </c>
      <c r="AJ4975" s="13">
        <v>250000000</v>
      </c>
      <c r="AK4975" s="13" t="s">
        <v>50</v>
      </c>
      <c r="AL4975" s="13" t="s">
        <v>50</v>
      </c>
      <c r="AM4975" s="13" t="s">
        <v>46258</v>
      </c>
      <c r="AN4975" s="13" t="s">
        <v>4746</v>
      </c>
      <c r="AO4975" s="13" t="s">
        <v>46259</v>
      </c>
      <c r="AP4975" s="21" t="s">
        <v>46260</v>
      </c>
      <c r="AQ4975" s="13" t="s">
        <v>50</v>
      </c>
      <c r="AR4975" s="13" t="s">
        <v>50</v>
      </c>
    </row>
    <row r="4976" spans="1:44" ht="15" thickBot="1">
      <c r="A4976" s="4" t="s">
        <v>46261</v>
      </c>
      <c r="B4976" s="7" t="s">
        <v>50</v>
      </c>
      <c r="C4976" s="6">
        <v>44927</v>
      </c>
      <c r="D4976" s="7" t="s">
        <v>45</v>
      </c>
      <c r="E4976" s="7" t="s">
        <v>46</v>
      </c>
      <c r="F4976" s="7" t="s">
        <v>70</v>
      </c>
      <c r="G4976" s="27" t="s">
        <v>54945</v>
      </c>
      <c r="H4976" s="7" t="s">
        <v>50</v>
      </c>
      <c r="I4976" s="7" t="s">
        <v>50</v>
      </c>
      <c r="J4976" s="6">
        <v>45474</v>
      </c>
      <c r="K4976" s="7" t="s">
        <v>50</v>
      </c>
      <c r="L4976" s="7" t="s">
        <v>6576</v>
      </c>
      <c r="M4976" s="7" t="s">
        <v>46262</v>
      </c>
      <c r="N4976" s="7" t="s">
        <v>1559</v>
      </c>
      <c r="O4976" s="7" t="s">
        <v>46263</v>
      </c>
      <c r="P4976" s="5">
        <v>178246</v>
      </c>
      <c r="Q4976" s="7" t="s">
        <v>642</v>
      </c>
      <c r="R4976" s="31" t="s">
        <v>50</v>
      </c>
      <c r="S4976" s="34" t="s">
        <v>46264</v>
      </c>
      <c r="T4976" s="7" t="s">
        <v>46265</v>
      </c>
      <c r="U4976" s="7" t="s">
        <v>50</v>
      </c>
      <c r="V4976" s="7" t="s">
        <v>50</v>
      </c>
      <c r="W4976" s="7" t="s">
        <v>50</v>
      </c>
      <c r="X4976" s="7" t="s">
        <v>50</v>
      </c>
      <c r="Y4976" s="7" t="s">
        <v>50</v>
      </c>
      <c r="Z4976" s="7">
        <v>1</v>
      </c>
      <c r="AA4976" s="7" t="s">
        <v>50</v>
      </c>
      <c r="AB4976" s="7" t="s">
        <v>50</v>
      </c>
      <c r="AC4976" s="7" t="s">
        <v>50</v>
      </c>
      <c r="AD4976" s="7" t="s">
        <v>50</v>
      </c>
      <c r="AE4976" s="7" t="s">
        <v>50</v>
      </c>
      <c r="AF4976" s="7" t="s">
        <v>50</v>
      </c>
      <c r="AG4976" s="7" t="s">
        <v>50</v>
      </c>
      <c r="AH4976" s="7" t="s">
        <v>50</v>
      </c>
      <c r="AI4976" s="7" t="s">
        <v>50</v>
      </c>
      <c r="AJ4976" s="7" t="s">
        <v>50</v>
      </c>
      <c r="AK4976" s="7" t="s">
        <v>50</v>
      </c>
      <c r="AL4976" s="7" t="s">
        <v>50</v>
      </c>
      <c r="AM4976" s="7" t="s">
        <v>46266</v>
      </c>
      <c r="AN4976" s="7" t="s">
        <v>66</v>
      </c>
      <c r="AO4976" s="7" t="s">
        <v>46267</v>
      </c>
      <c r="AP4976" s="22" t="s">
        <v>46268</v>
      </c>
      <c r="AQ4976" s="7" t="s">
        <v>50</v>
      </c>
      <c r="AR4976" s="7" t="s">
        <v>50</v>
      </c>
    </row>
    <row r="4977" spans="1:44" ht="15" thickBot="1">
      <c r="A4977" s="10" t="s">
        <v>46269</v>
      </c>
      <c r="B4977" s="13" t="s">
        <v>50</v>
      </c>
      <c r="C4977" s="12">
        <v>45352</v>
      </c>
      <c r="D4977" s="13" t="s">
        <v>45</v>
      </c>
      <c r="E4977" s="13" t="s">
        <v>46</v>
      </c>
      <c r="F4977" s="13" t="s">
        <v>70</v>
      </c>
      <c r="G4977" s="27" t="s">
        <v>54945</v>
      </c>
      <c r="H4977" s="13" t="s">
        <v>50</v>
      </c>
      <c r="I4977" s="13" t="s">
        <v>50</v>
      </c>
      <c r="J4977" s="12">
        <v>45474</v>
      </c>
      <c r="K4977" s="13" t="s">
        <v>50</v>
      </c>
      <c r="L4977" s="13" t="s">
        <v>1624</v>
      </c>
      <c r="M4977" s="13" t="s">
        <v>46270</v>
      </c>
      <c r="N4977" s="13" t="s">
        <v>5823</v>
      </c>
      <c r="O4977" s="13" t="s">
        <v>46271</v>
      </c>
      <c r="P4977" s="11">
        <v>178615</v>
      </c>
      <c r="Q4977" s="13" t="s">
        <v>759</v>
      </c>
      <c r="R4977" s="33" t="s">
        <v>46272</v>
      </c>
      <c r="S4977" s="33" t="s">
        <v>46273</v>
      </c>
      <c r="T4977" s="13" t="s">
        <v>46274</v>
      </c>
      <c r="U4977" s="13" t="s">
        <v>50</v>
      </c>
      <c r="V4977" s="13" t="s">
        <v>50</v>
      </c>
      <c r="W4977" s="13" t="s">
        <v>50</v>
      </c>
      <c r="X4977" s="13" t="s">
        <v>50</v>
      </c>
      <c r="Y4977" s="13" t="s">
        <v>467</v>
      </c>
      <c r="Z4977" s="13">
        <v>1</v>
      </c>
      <c r="AA4977" s="13" t="s">
        <v>50</v>
      </c>
      <c r="AB4977" s="13" t="s">
        <v>50</v>
      </c>
      <c r="AC4977" s="13" t="s">
        <v>50</v>
      </c>
      <c r="AD4977" s="13" t="s">
        <v>1624</v>
      </c>
      <c r="AE4977" s="13" t="s">
        <v>50</v>
      </c>
      <c r="AF4977" s="13" t="s">
        <v>50</v>
      </c>
      <c r="AG4977" s="13" t="s">
        <v>50</v>
      </c>
      <c r="AH4977" s="13" t="s">
        <v>50</v>
      </c>
      <c r="AI4977" s="13" t="s">
        <v>50</v>
      </c>
      <c r="AJ4977" s="13" t="s">
        <v>50</v>
      </c>
      <c r="AK4977" s="13" t="s">
        <v>50</v>
      </c>
      <c r="AL4977" s="13" t="s">
        <v>50</v>
      </c>
      <c r="AM4977" s="13" t="s">
        <v>46275</v>
      </c>
      <c r="AN4977" s="13" t="s">
        <v>25377</v>
      </c>
      <c r="AO4977" s="13" t="s">
        <v>46276</v>
      </c>
      <c r="AP4977" s="21" t="s">
        <v>46277</v>
      </c>
      <c r="AQ4977" s="13" t="s">
        <v>50</v>
      </c>
      <c r="AR4977" s="13" t="s">
        <v>50</v>
      </c>
    </row>
    <row r="4978" spans="1:44" ht="15" thickBot="1">
      <c r="A4978" s="4" t="s">
        <v>46278</v>
      </c>
      <c r="B4978" s="7" t="s">
        <v>50</v>
      </c>
      <c r="C4978" s="6">
        <v>41640</v>
      </c>
      <c r="D4978" s="7" t="s">
        <v>45</v>
      </c>
      <c r="E4978" s="7" t="s">
        <v>46</v>
      </c>
      <c r="F4978" s="7" t="s">
        <v>70</v>
      </c>
      <c r="G4978" s="7" t="s">
        <v>114</v>
      </c>
      <c r="H4978" s="7" t="s">
        <v>50</v>
      </c>
      <c r="I4978" s="7" t="s">
        <v>50</v>
      </c>
      <c r="J4978" s="6">
        <v>45475</v>
      </c>
      <c r="K4978" s="7" t="s">
        <v>50</v>
      </c>
      <c r="L4978" s="7" t="s">
        <v>147</v>
      </c>
      <c r="M4978" s="7" t="s">
        <v>46279</v>
      </c>
      <c r="N4978" s="7" t="s">
        <v>3491</v>
      </c>
      <c r="O4978" s="7" t="s">
        <v>46280</v>
      </c>
      <c r="P4978" s="5">
        <v>179007</v>
      </c>
      <c r="Q4978" s="7" t="s">
        <v>245</v>
      </c>
      <c r="R4978" s="34" t="s">
        <v>46281</v>
      </c>
      <c r="S4978" s="34" t="s">
        <v>46282</v>
      </c>
      <c r="T4978" s="7" t="s">
        <v>46283</v>
      </c>
      <c r="U4978" s="7" t="s">
        <v>46284</v>
      </c>
      <c r="V4978" s="7" t="s">
        <v>50</v>
      </c>
      <c r="W4978" s="7" t="s">
        <v>50</v>
      </c>
      <c r="X4978" s="7" t="s">
        <v>50</v>
      </c>
      <c r="Y4978" s="7" t="s">
        <v>154</v>
      </c>
      <c r="Z4978" s="7">
        <v>2</v>
      </c>
      <c r="AA4978" s="7" t="s">
        <v>50</v>
      </c>
      <c r="AB4978" s="7" t="s">
        <v>50</v>
      </c>
      <c r="AC4978" s="7" t="s">
        <v>50</v>
      </c>
      <c r="AD4978" s="7" t="s">
        <v>147</v>
      </c>
      <c r="AE4978" s="7" t="s">
        <v>50</v>
      </c>
      <c r="AF4978" s="7" t="s">
        <v>50</v>
      </c>
      <c r="AG4978" s="7" t="s">
        <v>50</v>
      </c>
      <c r="AH4978" s="7" t="s">
        <v>50</v>
      </c>
      <c r="AI4978" s="7" t="s">
        <v>50</v>
      </c>
      <c r="AJ4978" s="7" t="s">
        <v>50</v>
      </c>
      <c r="AK4978" s="7" t="s">
        <v>46285</v>
      </c>
      <c r="AL4978" s="7" t="s">
        <v>50</v>
      </c>
      <c r="AM4978" s="7" t="s">
        <v>46286</v>
      </c>
      <c r="AN4978" s="7" t="s">
        <v>993</v>
      </c>
      <c r="AO4978" s="7" t="s">
        <v>50</v>
      </c>
      <c r="AP4978" s="7" t="s">
        <v>50</v>
      </c>
      <c r="AQ4978" s="22" t="s">
        <v>46287</v>
      </c>
      <c r="AR4978" s="7" t="s">
        <v>255</v>
      </c>
    </row>
    <row r="4979" spans="1:44" ht="15" thickBot="1">
      <c r="A4979" s="10" t="s">
        <v>46288</v>
      </c>
      <c r="B4979" s="13" t="s">
        <v>50</v>
      </c>
      <c r="C4979" s="13" t="s">
        <v>50</v>
      </c>
      <c r="D4979" s="13" t="s">
        <v>45</v>
      </c>
      <c r="E4979" s="13" t="s">
        <v>46</v>
      </c>
      <c r="F4979" s="13" t="s">
        <v>70</v>
      </c>
      <c r="G4979" s="13" t="s">
        <v>50</v>
      </c>
      <c r="H4979" s="13" t="s">
        <v>50</v>
      </c>
      <c r="I4979" s="13" t="s">
        <v>50</v>
      </c>
      <c r="J4979" s="12">
        <v>45481</v>
      </c>
      <c r="K4979" s="13" t="s">
        <v>50</v>
      </c>
      <c r="L4979" s="13" t="s">
        <v>467</v>
      </c>
      <c r="M4979" s="13" t="s">
        <v>50</v>
      </c>
      <c r="N4979" s="13" t="s">
        <v>46289</v>
      </c>
      <c r="O4979" s="13" t="s">
        <v>46290</v>
      </c>
      <c r="P4979" s="11">
        <v>180036</v>
      </c>
      <c r="Q4979" s="13" t="s">
        <v>383</v>
      </c>
      <c r="R4979" s="30" t="s">
        <v>50</v>
      </c>
      <c r="S4979" s="30" t="s">
        <v>50</v>
      </c>
      <c r="T4979" s="13" t="s">
        <v>50</v>
      </c>
      <c r="U4979" s="13" t="s">
        <v>46291</v>
      </c>
      <c r="V4979" s="13">
        <v>322223</v>
      </c>
      <c r="W4979" s="13" t="s">
        <v>60</v>
      </c>
      <c r="X4979" s="13">
        <v>322223</v>
      </c>
      <c r="Y4979" s="13" t="s">
        <v>467</v>
      </c>
      <c r="Z4979" s="13">
        <v>1</v>
      </c>
      <c r="AA4979" s="13">
        <v>322223</v>
      </c>
      <c r="AB4979" s="13" t="s">
        <v>60</v>
      </c>
      <c r="AC4979" s="13">
        <v>322223</v>
      </c>
      <c r="AD4979" s="13" t="s">
        <v>467</v>
      </c>
      <c r="AE4979" s="13">
        <v>322223</v>
      </c>
      <c r="AF4979" s="13" t="s">
        <v>60</v>
      </c>
      <c r="AG4979" s="13">
        <v>322223</v>
      </c>
      <c r="AH4979" s="13">
        <v>322223</v>
      </c>
      <c r="AI4979" s="13" t="s">
        <v>60</v>
      </c>
      <c r="AJ4979" s="13">
        <v>322223</v>
      </c>
      <c r="AK4979" s="13" t="s">
        <v>50</v>
      </c>
      <c r="AL4979" s="13" t="s">
        <v>50</v>
      </c>
      <c r="AM4979" s="13" t="s">
        <v>50</v>
      </c>
      <c r="AN4979" s="13" t="s">
        <v>50</v>
      </c>
      <c r="AO4979" s="13" t="s">
        <v>50</v>
      </c>
      <c r="AP4979" s="13" t="s">
        <v>50</v>
      </c>
      <c r="AQ4979" s="13" t="s">
        <v>50</v>
      </c>
      <c r="AR4979" s="13" t="s">
        <v>1186</v>
      </c>
    </row>
    <row r="4980" spans="1:44" ht="15" thickBot="1">
      <c r="A4980" s="4" t="s">
        <v>46292</v>
      </c>
      <c r="B4980" s="7" t="s">
        <v>50</v>
      </c>
      <c r="C4980" s="6">
        <v>40909</v>
      </c>
      <c r="D4980" s="7" t="s">
        <v>45</v>
      </c>
      <c r="E4980" s="7" t="s">
        <v>46</v>
      </c>
      <c r="F4980" s="7" t="s">
        <v>70</v>
      </c>
      <c r="G4980" s="26" t="s">
        <v>54946</v>
      </c>
      <c r="H4980" s="7" t="s">
        <v>240</v>
      </c>
      <c r="I4980" s="7" t="s">
        <v>50</v>
      </c>
      <c r="J4980" s="6">
        <v>45476</v>
      </c>
      <c r="K4980" s="7" t="s">
        <v>50</v>
      </c>
      <c r="L4980" s="7" t="s">
        <v>178</v>
      </c>
      <c r="M4980" s="7" t="s">
        <v>46293</v>
      </c>
      <c r="N4980" s="7" t="s">
        <v>46294</v>
      </c>
      <c r="O4980" s="7" t="s">
        <v>46295</v>
      </c>
      <c r="P4980" s="5">
        <v>180087</v>
      </c>
      <c r="Q4980" s="7" t="s">
        <v>135</v>
      </c>
      <c r="R4980" s="34" t="s">
        <v>46296</v>
      </c>
      <c r="S4980" s="34" t="s">
        <v>46297</v>
      </c>
      <c r="T4980" s="7" t="s">
        <v>50</v>
      </c>
      <c r="U4980" s="7" t="s">
        <v>46298</v>
      </c>
      <c r="V4980" s="7" t="s">
        <v>50</v>
      </c>
      <c r="W4980" s="7" t="s">
        <v>50</v>
      </c>
      <c r="X4980" s="7" t="s">
        <v>50</v>
      </c>
      <c r="Y4980" s="7" t="s">
        <v>50</v>
      </c>
      <c r="Z4980" s="7">
        <v>2</v>
      </c>
      <c r="AA4980" s="7" t="s">
        <v>50</v>
      </c>
      <c r="AB4980" s="7" t="s">
        <v>50</v>
      </c>
      <c r="AC4980" s="7" t="s">
        <v>50</v>
      </c>
      <c r="AD4980" s="7" t="s">
        <v>178</v>
      </c>
      <c r="AE4980" s="7" t="s">
        <v>50</v>
      </c>
      <c r="AF4980" s="7" t="s">
        <v>50</v>
      </c>
      <c r="AG4980" s="7" t="s">
        <v>50</v>
      </c>
      <c r="AH4980" s="7">
        <v>300000</v>
      </c>
      <c r="AI4980" s="7" t="s">
        <v>139</v>
      </c>
      <c r="AJ4980" s="7">
        <v>363375</v>
      </c>
      <c r="AK4980" s="7" t="s">
        <v>46299</v>
      </c>
      <c r="AL4980" s="7" t="s">
        <v>50</v>
      </c>
      <c r="AM4980" s="7" t="s">
        <v>46300</v>
      </c>
      <c r="AN4980" s="7" t="s">
        <v>66</v>
      </c>
      <c r="AO4980" s="7" t="s">
        <v>46301</v>
      </c>
      <c r="AP4980" s="8" t="s">
        <v>46302</v>
      </c>
      <c r="AQ4980" s="7" t="s">
        <v>50</v>
      </c>
      <c r="AR4980" s="7" t="s">
        <v>50</v>
      </c>
    </row>
    <row r="4981" spans="1:44" ht="15" thickBot="1">
      <c r="A4981" s="10" t="s">
        <v>46303</v>
      </c>
      <c r="B4981" s="13" t="s">
        <v>50</v>
      </c>
      <c r="C4981" s="12">
        <v>43928</v>
      </c>
      <c r="D4981" s="13" t="s">
        <v>45</v>
      </c>
      <c r="E4981" s="13" t="s">
        <v>46</v>
      </c>
      <c r="F4981" s="13" t="s">
        <v>70</v>
      </c>
      <c r="G4981" s="26" t="s">
        <v>54946</v>
      </c>
      <c r="H4981" s="13" t="s">
        <v>50</v>
      </c>
      <c r="I4981" s="13" t="s">
        <v>50</v>
      </c>
      <c r="J4981" s="12">
        <v>45475</v>
      </c>
      <c r="K4981" s="13" t="s">
        <v>50</v>
      </c>
      <c r="L4981" s="13" t="s">
        <v>147</v>
      </c>
      <c r="M4981" s="13" t="s">
        <v>46304</v>
      </c>
      <c r="N4981" s="13" t="s">
        <v>3649</v>
      </c>
      <c r="O4981" s="13" t="s">
        <v>46305</v>
      </c>
      <c r="P4981" s="11">
        <v>181847</v>
      </c>
      <c r="Q4981" s="13" t="s">
        <v>245</v>
      </c>
      <c r="R4981" s="33" t="s">
        <v>46306</v>
      </c>
      <c r="S4981" s="30" t="s">
        <v>50</v>
      </c>
      <c r="T4981" s="13" t="s">
        <v>46307</v>
      </c>
      <c r="U4981" s="13" t="s">
        <v>46308</v>
      </c>
      <c r="V4981" s="13" t="s">
        <v>50</v>
      </c>
      <c r="W4981" s="13" t="s">
        <v>50</v>
      </c>
      <c r="X4981" s="13" t="s">
        <v>50</v>
      </c>
      <c r="Y4981" s="13" t="s">
        <v>154</v>
      </c>
      <c r="Z4981" s="13">
        <v>3</v>
      </c>
      <c r="AA4981" s="13" t="s">
        <v>50</v>
      </c>
      <c r="AB4981" s="13" t="s">
        <v>50</v>
      </c>
      <c r="AC4981" s="13" t="s">
        <v>50</v>
      </c>
      <c r="AD4981" s="13" t="s">
        <v>147</v>
      </c>
      <c r="AE4981" s="13" t="s">
        <v>50</v>
      </c>
      <c r="AF4981" s="13" t="s">
        <v>50</v>
      </c>
      <c r="AG4981" s="13" t="s">
        <v>50</v>
      </c>
      <c r="AH4981" s="13" t="s">
        <v>50</v>
      </c>
      <c r="AI4981" s="13" t="s">
        <v>50</v>
      </c>
      <c r="AJ4981" s="13" t="s">
        <v>50</v>
      </c>
      <c r="AK4981" s="13" t="s">
        <v>46309</v>
      </c>
      <c r="AL4981" s="13" t="s">
        <v>50</v>
      </c>
      <c r="AM4981" s="13" t="s">
        <v>46310</v>
      </c>
      <c r="AN4981" s="13" t="s">
        <v>66</v>
      </c>
      <c r="AO4981" s="13" t="s">
        <v>50</v>
      </c>
      <c r="AP4981" s="13" t="s">
        <v>50</v>
      </c>
      <c r="AQ4981" s="21" t="s">
        <v>46311</v>
      </c>
      <c r="AR4981" s="13" t="s">
        <v>255</v>
      </c>
    </row>
    <row r="4982" spans="1:44" ht="15" thickBot="1">
      <c r="A4982" s="4" t="s">
        <v>46312</v>
      </c>
      <c r="B4982" s="7" t="s">
        <v>50</v>
      </c>
      <c r="C4982" s="6">
        <v>44236</v>
      </c>
      <c r="D4982" s="7" t="s">
        <v>45</v>
      </c>
      <c r="E4982" s="7" t="s">
        <v>46</v>
      </c>
      <c r="F4982" s="7" t="s">
        <v>70</v>
      </c>
      <c r="G4982" s="27" t="s">
        <v>54945</v>
      </c>
      <c r="H4982" s="7" t="s">
        <v>1091</v>
      </c>
      <c r="I4982" s="7" t="s">
        <v>50</v>
      </c>
      <c r="J4982" s="6">
        <v>45474</v>
      </c>
      <c r="K4982" s="7" t="s">
        <v>89</v>
      </c>
      <c r="L4982" s="7" t="s">
        <v>6576</v>
      </c>
      <c r="M4982" s="7" t="s">
        <v>46313</v>
      </c>
      <c r="N4982" s="7" t="s">
        <v>668</v>
      </c>
      <c r="O4982" s="7" t="s">
        <v>46314</v>
      </c>
      <c r="P4982" s="5">
        <v>182469</v>
      </c>
      <c r="Q4982" s="7" t="s">
        <v>670</v>
      </c>
      <c r="R4982" s="34" t="s">
        <v>46315</v>
      </c>
      <c r="S4982" s="34" t="s">
        <v>46316</v>
      </c>
      <c r="T4982" s="7" t="s">
        <v>46317</v>
      </c>
      <c r="U4982" s="7" t="s">
        <v>50</v>
      </c>
      <c r="V4982" s="7" t="s">
        <v>50</v>
      </c>
      <c r="W4982" s="7" t="s">
        <v>50</v>
      </c>
      <c r="X4982" s="7" t="s">
        <v>50</v>
      </c>
      <c r="Y4982" s="7" t="s">
        <v>50</v>
      </c>
      <c r="Z4982" s="7">
        <v>2</v>
      </c>
      <c r="AA4982" s="7" t="s">
        <v>50</v>
      </c>
      <c r="AB4982" s="7" t="s">
        <v>50</v>
      </c>
      <c r="AC4982" s="7" t="s">
        <v>50</v>
      </c>
      <c r="AD4982" s="7" t="s">
        <v>50</v>
      </c>
      <c r="AE4982" s="7" t="s">
        <v>50</v>
      </c>
      <c r="AF4982" s="7" t="s">
        <v>50</v>
      </c>
      <c r="AG4982" s="7" t="s">
        <v>50</v>
      </c>
      <c r="AH4982" s="7" t="s">
        <v>50</v>
      </c>
      <c r="AI4982" s="7" t="s">
        <v>50</v>
      </c>
      <c r="AJ4982" s="7" t="s">
        <v>50</v>
      </c>
      <c r="AK4982" s="7" t="s">
        <v>46318</v>
      </c>
      <c r="AL4982" s="7" t="s">
        <v>50</v>
      </c>
      <c r="AM4982" s="7" t="s">
        <v>46319</v>
      </c>
      <c r="AN4982" s="7" t="s">
        <v>66</v>
      </c>
      <c r="AO4982" s="7" t="s">
        <v>46320</v>
      </c>
      <c r="AP4982" s="8" t="s">
        <v>46321</v>
      </c>
      <c r="AQ4982" s="7" t="s">
        <v>50</v>
      </c>
      <c r="AR4982" s="7" t="s">
        <v>50</v>
      </c>
    </row>
    <row r="4983" spans="1:44" ht="15" thickBot="1">
      <c r="A4983" s="10" t="s">
        <v>46322</v>
      </c>
      <c r="B4983" s="13" t="s">
        <v>50</v>
      </c>
      <c r="C4983" s="12">
        <v>42736</v>
      </c>
      <c r="D4983" s="13" t="s">
        <v>45</v>
      </c>
      <c r="E4983" s="13" t="s">
        <v>46</v>
      </c>
      <c r="F4983" s="13" t="s">
        <v>70</v>
      </c>
      <c r="G4983" s="27" t="s">
        <v>54945</v>
      </c>
      <c r="H4983" s="13" t="s">
        <v>50</v>
      </c>
      <c r="I4983" s="13" t="s">
        <v>50</v>
      </c>
      <c r="J4983" s="12">
        <v>45474</v>
      </c>
      <c r="K4983" s="13" t="s">
        <v>50</v>
      </c>
      <c r="L4983" s="13" t="s">
        <v>178</v>
      </c>
      <c r="M4983" s="13" t="s">
        <v>46323</v>
      </c>
      <c r="N4983" s="13" t="s">
        <v>46324</v>
      </c>
      <c r="O4983" s="13" t="s">
        <v>46325</v>
      </c>
      <c r="P4983" s="11">
        <v>183003</v>
      </c>
      <c r="Q4983" s="13" t="s">
        <v>245</v>
      </c>
      <c r="R4983" s="33" t="s">
        <v>46326</v>
      </c>
      <c r="S4983" s="33" t="s">
        <v>46327</v>
      </c>
      <c r="T4983" s="13" t="s">
        <v>46328</v>
      </c>
      <c r="U4983" s="13" t="s">
        <v>46329</v>
      </c>
      <c r="V4983" s="13" t="s">
        <v>50</v>
      </c>
      <c r="W4983" s="13" t="s">
        <v>50</v>
      </c>
      <c r="X4983" s="13" t="s">
        <v>50</v>
      </c>
      <c r="Y4983" s="13" t="s">
        <v>50</v>
      </c>
      <c r="Z4983" s="13">
        <v>1</v>
      </c>
      <c r="AA4983" s="13" t="s">
        <v>50</v>
      </c>
      <c r="AB4983" s="13" t="s">
        <v>50</v>
      </c>
      <c r="AC4983" s="13" t="s">
        <v>50</v>
      </c>
      <c r="AD4983" s="13" t="s">
        <v>178</v>
      </c>
      <c r="AE4983" s="13" t="s">
        <v>50</v>
      </c>
      <c r="AF4983" s="13" t="s">
        <v>50</v>
      </c>
      <c r="AG4983" s="13" t="s">
        <v>50</v>
      </c>
      <c r="AH4983" s="13" t="s">
        <v>50</v>
      </c>
      <c r="AI4983" s="13" t="s">
        <v>50</v>
      </c>
      <c r="AJ4983" s="13" t="s">
        <v>50</v>
      </c>
      <c r="AK4983" s="13" t="s">
        <v>46330</v>
      </c>
      <c r="AL4983" s="13" t="s">
        <v>50</v>
      </c>
      <c r="AM4983" s="13" t="s">
        <v>46331</v>
      </c>
      <c r="AN4983" s="13" t="s">
        <v>66</v>
      </c>
      <c r="AO4983" s="13" t="s">
        <v>46332</v>
      </c>
      <c r="AP4983" s="13" t="s">
        <v>50</v>
      </c>
      <c r="AQ4983" s="21" t="s">
        <v>46333</v>
      </c>
      <c r="AR4983" s="13" t="s">
        <v>50</v>
      </c>
    </row>
    <row r="4984" spans="1:44" ht="15" thickBot="1">
      <c r="A4984" s="4" t="s">
        <v>46334</v>
      </c>
      <c r="B4984" s="7" t="s">
        <v>50</v>
      </c>
      <c r="C4984" s="6">
        <v>44562</v>
      </c>
      <c r="D4984" s="7" t="s">
        <v>45</v>
      </c>
      <c r="E4984" s="7" t="s">
        <v>46</v>
      </c>
      <c r="F4984" s="7" t="s">
        <v>70</v>
      </c>
      <c r="G4984" s="27" t="s">
        <v>54945</v>
      </c>
      <c r="H4984" s="7" t="s">
        <v>50</v>
      </c>
      <c r="I4984" s="7" t="s">
        <v>50</v>
      </c>
      <c r="J4984" s="6">
        <v>45481</v>
      </c>
      <c r="K4984" s="7" t="s">
        <v>50</v>
      </c>
      <c r="L4984" s="7" t="s">
        <v>1624</v>
      </c>
      <c r="M4984" s="7" t="s">
        <v>26854</v>
      </c>
      <c r="N4984" s="7" t="s">
        <v>3990</v>
      </c>
      <c r="O4984" s="7" t="s">
        <v>46335</v>
      </c>
      <c r="P4984" s="5">
        <v>183159</v>
      </c>
      <c r="Q4984" s="7" t="s">
        <v>360</v>
      </c>
      <c r="R4984" s="28" t="s">
        <v>46336</v>
      </c>
      <c r="S4984" s="34" t="s">
        <v>46337</v>
      </c>
      <c r="T4984" s="7" t="s">
        <v>46338</v>
      </c>
      <c r="U4984" s="7" t="s">
        <v>50</v>
      </c>
      <c r="V4984" s="7">
        <v>100000</v>
      </c>
      <c r="W4984" s="7" t="s">
        <v>209</v>
      </c>
      <c r="X4984" s="7">
        <v>108321</v>
      </c>
      <c r="Y4984" s="7" t="s">
        <v>467</v>
      </c>
      <c r="Z4984" s="7">
        <v>1</v>
      </c>
      <c r="AA4984" s="7">
        <v>100000</v>
      </c>
      <c r="AB4984" s="7" t="s">
        <v>209</v>
      </c>
      <c r="AC4984" s="7">
        <v>108321</v>
      </c>
      <c r="AD4984" s="7" t="s">
        <v>1624</v>
      </c>
      <c r="AE4984" s="7">
        <v>100000</v>
      </c>
      <c r="AF4984" s="7" t="s">
        <v>209</v>
      </c>
      <c r="AG4984" s="7">
        <v>108322</v>
      </c>
      <c r="AH4984" s="7">
        <v>100000</v>
      </c>
      <c r="AI4984" s="7" t="s">
        <v>209</v>
      </c>
      <c r="AJ4984" s="7">
        <v>108322</v>
      </c>
      <c r="AK4984" s="7" t="s">
        <v>45281</v>
      </c>
      <c r="AL4984" s="7" t="s">
        <v>50</v>
      </c>
      <c r="AM4984" s="7" t="s">
        <v>46339</v>
      </c>
      <c r="AN4984" s="7" t="s">
        <v>66</v>
      </c>
      <c r="AO4984" s="7" t="s">
        <v>46340</v>
      </c>
      <c r="AP4984" s="22" t="s">
        <v>46341</v>
      </c>
      <c r="AQ4984" s="7" t="s">
        <v>50</v>
      </c>
      <c r="AR4984" s="7" t="s">
        <v>50</v>
      </c>
    </row>
    <row r="4985" spans="1:44" ht="15" thickBot="1">
      <c r="A4985" s="10" t="s">
        <v>46342</v>
      </c>
      <c r="B4985" s="13" t="s">
        <v>50</v>
      </c>
      <c r="C4985" s="12">
        <v>44197</v>
      </c>
      <c r="D4985" s="13" t="s">
        <v>45</v>
      </c>
      <c r="E4985" s="13" t="s">
        <v>50</v>
      </c>
      <c r="F4985" s="13" t="s">
        <v>70</v>
      </c>
      <c r="G4985" s="27" t="s">
        <v>54945</v>
      </c>
      <c r="H4985" s="13" t="s">
        <v>50</v>
      </c>
      <c r="I4985" s="13" t="s">
        <v>50</v>
      </c>
      <c r="J4985" s="12">
        <v>45481</v>
      </c>
      <c r="K4985" s="13" t="s">
        <v>50</v>
      </c>
      <c r="L4985" s="13" t="s">
        <v>52</v>
      </c>
      <c r="M4985" s="13" t="s">
        <v>39198</v>
      </c>
      <c r="N4985" s="13" t="s">
        <v>50</v>
      </c>
      <c r="O4985" s="13" t="s">
        <v>46343</v>
      </c>
      <c r="P4985" s="11">
        <v>184464</v>
      </c>
      <c r="Q4985" s="13" t="s">
        <v>50</v>
      </c>
      <c r="R4985" s="33" t="s">
        <v>46344</v>
      </c>
      <c r="S4985" s="33" t="s">
        <v>46345</v>
      </c>
      <c r="T4985" s="13" t="s">
        <v>50</v>
      </c>
      <c r="U4985" s="13" t="s">
        <v>50</v>
      </c>
      <c r="V4985" s="13">
        <v>5000</v>
      </c>
      <c r="W4985" s="13" t="s">
        <v>139</v>
      </c>
      <c r="X4985" s="13">
        <v>6406</v>
      </c>
      <c r="Y4985" s="13" t="s">
        <v>50</v>
      </c>
      <c r="Z4985" s="13">
        <v>1</v>
      </c>
      <c r="AA4985" s="13" t="s">
        <v>50</v>
      </c>
      <c r="AB4985" s="13" t="s">
        <v>50</v>
      </c>
      <c r="AC4985" s="13" t="s">
        <v>50</v>
      </c>
      <c r="AD4985" s="13" t="s">
        <v>50</v>
      </c>
      <c r="AE4985" s="13" t="s">
        <v>50</v>
      </c>
      <c r="AF4985" s="13" t="s">
        <v>50</v>
      </c>
      <c r="AG4985" s="13" t="s">
        <v>50</v>
      </c>
      <c r="AH4985" s="13">
        <v>5000</v>
      </c>
      <c r="AI4985" s="13" t="s">
        <v>139</v>
      </c>
      <c r="AJ4985" s="13">
        <v>6406</v>
      </c>
      <c r="AK4985" s="13" t="s">
        <v>46346</v>
      </c>
      <c r="AL4985" s="13" t="s">
        <v>50</v>
      </c>
      <c r="AM4985" s="13" t="s">
        <v>50</v>
      </c>
      <c r="AN4985" s="13" t="s">
        <v>50</v>
      </c>
      <c r="AO4985" s="13" t="s">
        <v>50</v>
      </c>
      <c r="AP4985" s="13" t="s">
        <v>50</v>
      </c>
      <c r="AQ4985" s="13" t="s">
        <v>50</v>
      </c>
      <c r="AR4985" s="13" t="s">
        <v>1186</v>
      </c>
    </row>
    <row r="4986" spans="1:44" ht="15" thickBot="1">
      <c r="A4986" s="4" t="s">
        <v>46347</v>
      </c>
      <c r="B4986" s="7" t="s">
        <v>50</v>
      </c>
      <c r="C4986" s="6">
        <v>45474</v>
      </c>
      <c r="D4986" s="7" t="s">
        <v>45</v>
      </c>
      <c r="E4986" s="7" t="s">
        <v>46</v>
      </c>
      <c r="F4986" s="7" t="s">
        <v>70</v>
      </c>
      <c r="G4986" s="27" t="s">
        <v>54945</v>
      </c>
      <c r="H4986" s="7" t="s">
        <v>50</v>
      </c>
      <c r="I4986" s="7" t="s">
        <v>50</v>
      </c>
      <c r="J4986" s="6">
        <v>45474</v>
      </c>
      <c r="K4986" s="7" t="s">
        <v>50</v>
      </c>
      <c r="L4986" s="7" t="s">
        <v>1624</v>
      </c>
      <c r="M4986" s="7" t="s">
        <v>2838</v>
      </c>
      <c r="N4986" s="7" t="s">
        <v>46348</v>
      </c>
      <c r="O4986" s="7" t="s">
        <v>46349</v>
      </c>
      <c r="P4986" s="5">
        <v>185900</v>
      </c>
      <c r="Q4986" s="7" t="s">
        <v>360</v>
      </c>
      <c r="R4986" s="34" t="s">
        <v>46350</v>
      </c>
      <c r="S4986" s="31" t="s">
        <v>50</v>
      </c>
      <c r="T4986" s="7" t="s">
        <v>46351</v>
      </c>
      <c r="U4986" s="7">
        <v>436607757286</v>
      </c>
      <c r="V4986" s="7" t="s">
        <v>50</v>
      </c>
      <c r="W4986" s="7" t="s">
        <v>50</v>
      </c>
      <c r="X4986" s="7" t="s">
        <v>50</v>
      </c>
      <c r="Y4986" s="7" t="s">
        <v>467</v>
      </c>
      <c r="Z4986" s="7">
        <v>1</v>
      </c>
      <c r="AA4986" s="7" t="s">
        <v>50</v>
      </c>
      <c r="AB4986" s="7" t="s">
        <v>50</v>
      </c>
      <c r="AC4986" s="7" t="s">
        <v>50</v>
      </c>
      <c r="AD4986" s="7" t="s">
        <v>1624</v>
      </c>
      <c r="AE4986" s="7" t="s">
        <v>50</v>
      </c>
      <c r="AF4986" s="7" t="s">
        <v>50</v>
      </c>
      <c r="AG4986" s="7" t="s">
        <v>50</v>
      </c>
      <c r="AH4986" s="7" t="s">
        <v>50</v>
      </c>
      <c r="AI4986" s="7" t="s">
        <v>50</v>
      </c>
      <c r="AJ4986" s="7" t="s">
        <v>50</v>
      </c>
      <c r="AK4986" s="7" t="s">
        <v>50</v>
      </c>
      <c r="AL4986" s="7" t="s">
        <v>50</v>
      </c>
      <c r="AM4986" s="7" t="s">
        <v>46352</v>
      </c>
      <c r="AN4986" s="7" t="s">
        <v>993</v>
      </c>
      <c r="AO4986" s="7" t="s">
        <v>46353</v>
      </c>
      <c r="AP4986" s="7" t="s">
        <v>50</v>
      </c>
      <c r="AQ4986" s="22" t="s">
        <v>46354</v>
      </c>
      <c r="AR4986" s="7" t="s">
        <v>50</v>
      </c>
    </row>
    <row r="4987" spans="1:44" ht="15" thickBot="1">
      <c r="A4987" s="10" t="s">
        <v>46355</v>
      </c>
      <c r="B4987" s="13" t="s">
        <v>50</v>
      </c>
      <c r="C4987" s="12">
        <v>45292</v>
      </c>
      <c r="D4987" s="13" t="s">
        <v>45</v>
      </c>
      <c r="E4987" s="13" t="s">
        <v>46</v>
      </c>
      <c r="F4987" s="13" t="s">
        <v>70</v>
      </c>
      <c r="G4987" s="27" t="s">
        <v>54945</v>
      </c>
      <c r="H4987" s="13" t="s">
        <v>50</v>
      </c>
      <c r="I4987" s="13" t="s">
        <v>50</v>
      </c>
      <c r="J4987" s="12">
        <v>45481</v>
      </c>
      <c r="K4987" s="13" t="s">
        <v>50</v>
      </c>
      <c r="L4987" s="13" t="s">
        <v>1624</v>
      </c>
      <c r="M4987" s="13" t="s">
        <v>6586</v>
      </c>
      <c r="N4987" s="13" t="s">
        <v>46356</v>
      </c>
      <c r="O4987" s="13" t="s">
        <v>46357</v>
      </c>
      <c r="P4987" s="11">
        <v>186319</v>
      </c>
      <c r="Q4987" s="13" t="s">
        <v>360</v>
      </c>
      <c r="R4987" s="33" t="s">
        <v>46358</v>
      </c>
      <c r="S4987" s="33" t="s">
        <v>46359</v>
      </c>
      <c r="T4987" s="13" t="s">
        <v>50</v>
      </c>
      <c r="U4987" s="13" t="s">
        <v>50</v>
      </c>
      <c r="V4987" s="13">
        <v>100000</v>
      </c>
      <c r="W4987" s="13" t="s">
        <v>209</v>
      </c>
      <c r="X4987" s="13">
        <v>108321</v>
      </c>
      <c r="Y4987" s="13" t="s">
        <v>467</v>
      </c>
      <c r="Z4987" s="13">
        <v>1</v>
      </c>
      <c r="AA4987" s="13">
        <v>100000</v>
      </c>
      <c r="AB4987" s="13" t="s">
        <v>209</v>
      </c>
      <c r="AC4987" s="13">
        <v>108321</v>
      </c>
      <c r="AD4987" s="13" t="s">
        <v>1624</v>
      </c>
      <c r="AE4987" s="13">
        <v>100000</v>
      </c>
      <c r="AF4987" s="13" t="s">
        <v>209</v>
      </c>
      <c r="AG4987" s="13">
        <v>108322</v>
      </c>
      <c r="AH4987" s="13">
        <v>100000</v>
      </c>
      <c r="AI4987" s="13" t="s">
        <v>209</v>
      </c>
      <c r="AJ4987" s="13">
        <v>108322</v>
      </c>
      <c r="AK4987" s="13" t="s">
        <v>45281</v>
      </c>
      <c r="AL4987" s="13" t="s">
        <v>50</v>
      </c>
      <c r="AM4987" s="13" t="s">
        <v>46360</v>
      </c>
      <c r="AN4987" s="13" t="s">
        <v>253</v>
      </c>
      <c r="AO4987" s="13" t="s">
        <v>46361</v>
      </c>
      <c r="AP4987" s="21" t="s">
        <v>46362</v>
      </c>
      <c r="AQ4987" s="13" t="s">
        <v>50</v>
      </c>
      <c r="AR4987" s="13" t="s">
        <v>50</v>
      </c>
    </row>
    <row r="4988" spans="1:44" ht="15" thickBot="1">
      <c r="A4988" s="4" t="s">
        <v>46363</v>
      </c>
      <c r="B4988" s="7" t="s">
        <v>50</v>
      </c>
      <c r="C4988" s="6">
        <v>44197</v>
      </c>
      <c r="D4988" s="7" t="s">
        <v>45</v>
      </c>
      <c r="E4988" s="7" t="s">
        <v>46</v>
      </c>
      <c r="F4988" s="7" t="s">
        <v>70</v>
      </c>
      <c r="G4988" s="27" t="s">
        <v>54945</v>
      </c>
      <c r="H4988" s="7" t="s">
        <v>50</v>
      </c>
      <c r="I4988" s="7" t="s">
        <v>50</v>
      </c>
      <c r="J4988" s="6">
        <v>45475</v>
      </c>
      <c r="K4988" s="7" t="s">
        <v>50</v>
      </c>
      <c r="L4988" s="7" t="s">
        <v>467</v>
      </c>
      <c r="M4988" s="7" t="s">
        <v>46364</v>
      </c>
      <c r="N4988" s="7" t="s">
        <v>1559</v>
      </c>
      <c r="O4988" s="7" t="s">
        <v>46365</v>
      </c>
      <c r="P4988" s="5">
        <v>187994</v>
      </c>
      <c r="Q4988" s="7" t="s">
        <v>642</v>
      </c>
      <c r="R4988" s="34" t="s">
        <v>46366</v>
      </c>
      <c r="S4988" s="34" t="s">
        <v>46367</v>
      </c>
      <c r="T4988" s="7" t="s">
        <v>50</v>
      </c>
      <c r="U4988" s="7" t="s">
        <v>50</v>
      </c>
      <c r="V4988" s="7" t="s">
        <v>50</v>
      </c>
      <c r="W4988" s="7" t="s">
        <v>50</v>
      </c>
      <c r="X4988" s="7" t="s">
        <v>50</v>
      </c>
      <c r="Y4988" s="7" t="s">
        <v>467</v>
      </c>
      <c r="Z4988" s="7">
        <v>1</v>
      </c>
      <c r="AA4988" s="7" t="s">
        <v>50</v>
      </c>
      <c r="AB4988" s="7" t="s">
        <v>50</v>
      </c>
      <c r="AC4988" s="7" t="s">
        <v>50</v>
      </c>
      <c r="AD4988" s="7" t="s">
        <v>467</v>
      </c>
      <c r="AE4988" s="7" t="s">
        <v>50</v>
      </c>
      <c r="AF4988" s="7" t="s">
        <v>50</v>
      </c>
      <c r="AG4988" s="7" t="s">
        <v>50</v>
      </c>
      <c r="AH4988" s="7" t="s">
        <v>50</v>
      </c>
      <c r="AI4988" s="7" t="s">
        <v>50</v>
      </c>
      <c r="AJ4988" s="7" t="s">
        <v>50</v>
      </c>
      <c r="AK4988" s="7" t="s">
        <v>46368</v>
      </c>
      <c r="AL4988" s="7" t="s">
        <v>50</v>
      </c>
      <c r="AM4988" s="7" t="s">
        <v>46369</v>
      </c>
      <c r="AN4988" s="7" t="s">
        <v>66</v>
      </c>
      <c r="AO4988" s="7" t="s">
        <v>46370</v>
      </c>
      <c r="AP4988" s="8" t="s">
        <v>46371</v>
      </c>
      <c r="AQ4988" s="7" t="s">
        <v>50</v>
      </c>
      <c r="AR4988" s="7" t="s">
        <v>50</v>
      </c>
    </row>
    <row r="4989" spans="1:44" ht="15" thickBot="1">
      <c r="A4989" s="10" t="s">
        <v>46372</v>
      </c>
      <c r="B4989" s="13" t="s">
        <v>50</v>
      </c>
      <c r="C4989" s="12">
        <v>44562</v>
      </c>
      <c r="D4989" s="13" t="s">
        <v>45</v>
      </c>
      <c r="E4989" s="13" t="s">
        <v>46</v>
      </c>
      <c r="F4989" s="13" t="s">
        <v>70</v>
      </c>
      <c r="G4989" s="27" t="s">
        <v>54945</v>
      </c>
      <c r="H4989" s="13" t="s">
        <v>50</v>
      </c>
      <c r="I4989" s="13" t="s">
        <v>50</v>
      </c>
      <c r="J4989" s="12">
        <v>45477</v>
      </c>
      <c r="K4989" s="13" t="s">
        <v>50</v>
      </c>
      <c r="L4989" s="13" t="s">
        <v>1624</v>
      </c>
      <c r="M4989" s="13" t="s">
        <v>46373</v>
      </c>
      <c r="N4989" s="13" t="s">
        <v>955</v>
      </c>
      <c r="O4989" s="13" t="s">
        <v>46374</v>
      </c>
      <c r="P4989" s="11">
        <v>189661</v>
      </c>
      <c r="Q4989" s="13" t="s">
        <v>245</v>
      </c>
      <c r="R4989" s="33" t="s">
        <v>46375</v>
      </c>
      <c r="S4989" s="33" t="s">
        <v>46376</v>
      </c>
      <c r="T4989" s="13" t="s">
        <v>46377</v>
      </c>
      <c r="U4989" s="13" t="s">
        <v>46378</v>
      </c>
      <c r="V4989" s="13" t="s">
        <v>50</v>
      </c>
      <c r="W4989" s="13" t="s">
        <v>50</v>
      </c>
      <c r="X4989" s="13" t="s">
        <v>50</v>
      </c>
      <c r="Y4989" s="13" t="s">
        <v>467</v>
      </c>
      <c r="Z4989" s="13">
        <v>1</v>
      </c>
      <c r="AA4989" s="13" t="s">
        <v>50</v>
      </c>
      <c r="AB4989" s="13" t="s">
        <v>50</v>
      </c>
      <c r="AC4989" s="13" t="s">
        <v>50</v>
      </c>
      <c r="AD4989" s="13" t="s">
        <v>1624</v>
      </c>
      <c r="AE4989" s="13" t="s">
        <v>50</v>
      </c>
      <c r="AF4989" s="13" t="s">
        <v>50</v>
      </c>
      <c r="AG4989" s="13" t="s">
        <v>50</v>
      </c>
      <c r="AH4989" s="13" t="s">
        <v>50</v>
      </c>
      <c r="AI4989" s="13" t="s">
        <v>50</v>
      </c>
      <c r="AJ4989" s="13" t="s">
        <v>50</v>
      </c>
      <c r="AK4989" s="13" t="s">
        <v>46379</v>
      </c>
      <c r="AL4989" s="13" t="s">
        <v>50</v>
      </c>
      <c r="AM4989" s="13" t="s">
        <v>46380</v>
      </c>
      <c r="AN4989" s="13" t="s">
        <v>253</v>
      </c>
      <c r="AO4989" s="13" t="s">
        <v>46381</v>
      </c>
      <c r="AP4989" s="14" t="s">
        <v>46382</v>
      </c>
      <c r="AQ4989" s="13" t="s">
        <v>50</v>
      </c>
      <c r="AR4989" s="13" t="s">
        <v>50</v>
      </c>
    </row>
    <row r="4990" spans="1:44" ht="15" thickBot="1">
      <c r="A4990" s="4" t="s">
        <v>46383</v>
      </c>
      <c r="B4990" s="7" t="s">
        <v>50</v>
      </c>
      <c r="C4990" s="6">
        <v>44927</v>
      </c>
      <c r="D4990" s="7" t="s">
        <v>45</v>
      </c>
      <c r="E4990" s="7" t="s">
        <v>46</v>
      </c>
      <c r="F4990" s="7" t="s">
        <v>70</v>
      </c>
      <c r="G4990" s="27" t="s">
        <v>54945</v>
      </c>
      <c r="H4990" s="7" t="s">
        <v>50</v>
      </c>
      <c r="I4990" s="7" t="s">
        <v>50</v>
      </c>
      <c r="J4990" s="6">
        <v>45482</v>
      </c>
      <c r="K4990" s="7" t="s">
        <v>50</v>
      </c>
      <c r="L4990" s="7" t="s">
        <v>467</v>
      </c>
      <c r="M4990" s="7" t="s">
        <v>27433</v>
      </c>
      <c r="N4990" s="7" t="s">
        <v>91</v>
      </c>
      <c r="O4990" s="7" t="s">
        <v>46384</v>
      </c>
      <c r="P4990" s="5">
        <v>190295</v>
      </c>
      <c r="Q4990" s="7" t="s">
        <v>93</v>
      </c>
      <c r="R4990" s="34" t="s">
        <v>46385</v>
      </c>
      <c r="S4990" s="34" t="s">
        <v>46386</v>
      </c>
      <c r="T4990" s="7" t="s">
        <v>50</v>
      </c>
      <c r="U4990" s="7" t="s">
        <v>50</v>
      </c>
      <c r="V4990" s="7">
        <v>9000000</v>
      </c>
      <c r="W4990" s="7" t="s">
        <v>60</v>
      </c>
      <c r="X4990" s="7">
        <v>9000000</v>
      </c>
      <c r="Y4990" s="7" t="s">
        <v>467</v>
      </c>
      <c r="Z4990" s="7">
        <v>2</v>
      </c>
      <c r="AA4990" s="7">
        <v>9000000</v>
      </c>
      <c r="AB4990" s="7" t="s">
        <v>60</v>
      </c>
      <c r="AC4990" s="7">
        <v>9000000</v>
      </c>
      <c r="AD4990" s="7" t="s">
        <v>467</v>
      </c>
      <c r="AE4990" s="7">
        <v>9000000</v>
      </c>
      <c r="AF4990" s="7" t="s">
        <v>60</v>
      </c>
      <c r="AG4990" s="7">
        <v>9000000</v>
      </c>
      <c r="AH4990" s="7">
        <v>9000000</v>
      </c>
      <c r="AI4990" s="7" t="s">
        <v>60</v>
      </c>
      <c r="AJ4990" s="7">
        <v>9000000</v>
      </c>
      <c r="AK4990" s="7" t="s">
        <v>46387</v>
      </c>
      <c r="AL4990" s="7" t="s">
        <v>50</v>
      </c>
      <c r="AM4990" s="7" t="s">
        <v>46388</v>
      </c>
      <c r="AN4990" s="7" t="s">
        <v>253</v>
      </c>
      <c r="AO4990" s="7" t="s">
        <v>46389</v>
      </c>
      <c r="AP4990" s="22" t="s">
        <v>46390</v>
      </c>
      <c r="AQ4990" s="7" t="s">
        <v>50</v>
      </c>
      <c r="AR4990" s="7" t="s">
        <v>50</v>
      </c>
    </row>
    <row r="4991" spans="1:44" ht="15" thickBot="1">
      <c r="A4991" s="10" t="s">
        <v>46391</v>
      </c>
      <c r="B4991" s="13" t="s">
        <v>50</v>
      </c>
      <c r="C4991" s="12">
        <v>34700</v>
      </c>
      <c r="D4991" s="13" t="s">
        <v>45</v>
      </c>
      <c r="E4991" s="13" t="s">
        <v>46</v>
      </c>
      <c r="F4991" s="13" t="s">
        <v>70</v>
      </c>
      <c r="G4991" s="13" t="s">
        <v>87</v>
      </c>
      <c r="H4991" s="13" t="s">
        <v>997</v>
      </c>
      <c r="I4991" s="13" t="s">
        <v>50</v>
      </c>
      <c r="J4991" s="12">
        <v>45482</v>
      </c>
      <c r="K4991" s="13" t="s">
        <v>191</v>
      </c>
      <c r="L4991" s="13" t="s">
        <v>290</v>
      </c>
      <c r="M4991" s="13" t="s">
        <v>46392</v>
      </c>
      <c r="N4991" s="13" t="s">
        <v>12203</v>
      </c>
      <c r="O4991" s="13" t="s">
        <v>46393</v>
      </c>
      <c r="P4991" s="11">
        <v>192892</v>
      </c>
      <c r="Q4991" s="13" t="s">
        <v>50</v>
      </c>
      <c r="R4991" s="33" t="s">
        <v>46394</v>
      </c>
      <c r="S4991" s="33" t="s">
        <v>46395</v>
      </c>
      <c r="T4991" s="13" t="s">
        <v>46396</v>
      </c>
      <c r="U4991" s="13">
        <v>16042441675</v>
      </c>
      <c r="V4991" s="13" t="s">
        <v>50</v>
      </c>
      <c r="W4991" s="13" t="s">
        <v>50</v>
      </c>
      <c r="X4991" s="13" t="s">
        <v>50</v>
      </c>
      <c r="Y4991" s="13" t="s">
        <v>290</v>
      </c>
      <c r="Z4991" s="13">
        <v>1</v>
      </c>
      <c r="AA4991" s="13" t="s">
        <v>50</v>
      </c>
      <c r="AB4991" s="13" t="s">
        <v>50</v>
      </c>
      <c r="AC4991" s="13" t="s">
        <v>50</v>
      </c>
      <c r="AD4991" s="13" t="s">
        <v>290</v>
      </c>
      <c r="AE4991" s="13" t="s">
        <v>50</v>
      </c>
      <c r="AF4991" s="13" t="s">
        <v>50</v>
      </c>
      <c r="AG4991" s="13" t="s">
        <v>50</v>
      </c>
      <c r="AH4991" s="13" t="s">
        <v>50</v>
      </c>
      <c r="AI4991" s="13" t="s">
        <v>50</v>
      </c>
      <c r="AJ4991" s="13" t="s">
        <v>50</v>
      </c>
      <c r="AK4991" s="13" t="s">
        <v>46397</v>
      </c>
      <c r="AL4991" s="13" t="s">
        <v>50</v>
      </c>
      <c r="AM4991" s="13" t="s">
        <v>46398</v>
      </c>
      <c r="AN4991" s="13" t="s">
        <v>66</v>
      </c>
      <c r="AO4991" s="13" t="s">
        <v>46399</v>
      </c>
      <c r="AP4991" s="14" t="s">
        <v>46400</v>
      </c>
      <c r="AQ4991" s="13" t="s">
        <v>50</v>
      </c>
      <c r="AR4991" s="13" t="s">
        <v>50</v>
      </c>
    </row>
    <row r="4992" spans="1:44" ht="15" thickBot="1">
      <c r="A4992" s="4" t="s">
        <v>46401</v>
      </c>
      <c r="B4992" s="7" t="s">
        <v>50</v>
      </c>
      <c r="C4992" s="6">
        <v>43891</v>
      </c>
      <c r="D4992" s="7" t="s">
        <v>45</v>
      </c>
      <c r="E4992" s="7" t="s">
        <v>46</v>
      </c>
      <c r="F4992" s="7" t="s">
        <v>70</v>
      </c>
      <c r="G4992" s="27" t="s">
        <v>54945</v>
      </c>
      <c r="H4992" s="7" t="s">
        <v>50</v>
      </c>
      <c r="I4992" s="7" t="s">
        <v>50</v>
      </c>
      <c r="J4992" s="6">
        <v>45474</v>
      </c>
      <c r="K4992" s="7" t="s">
        <v>89</v>
      </c>
      <c r="L4992" s="7" t="s">
        <v>6576</v>
      </c>
      <c r="M4992" s="7" t="s">
        <v>46402</v>
      </c>
      <c r="N4992" s="7" t="s">
        <v>23216</v>
      </c>
      <c r="O4992" s="7" t="s">
        <v>46403</v>
      </c>
      <c r="P4992" s="5">
        <v>193550</v>
      </c>
      <c r="Q4992" s="7" t="s">
        <v>360</v>
      </c>
      <c r="R4992" s="34" t="s">
        <v>46404</v>
      </c>
      <c r="S4992" s="34" t="s">
        <v>46405</v>
      </c>
      <c r="T4992" s="7" t="s">
        <v>46406</v>
      </c>
      <c r="U4992" s="7" t="s">
        <v>46407</v>
      </c>
      <c r="V4992" s="7" t="s">
        <v>50</v>
      </c>
      <c r="W4992" s="7" t="s">
        <v>50</v>
      </c>
      <c r="X4992" s="7" t="s">
        <v>50</v>
      </c>
      <c r="Y4992" s="7" t="s">
        <v>50</v>
      </c>
      <c r="Z4992" s="7">
        <v>3</v>
      </c>
      <c r="AA4992" s="7" t="s">
        <v>50</v>
      </c>
      <c r="AB4992" s="7" t="s">
        <v>50</v>
      </c>
      <c r="AC4992" s="7" t="s">
        <v>50</v>
      </c>
      <c r="AD4992" s="7" t="s">
        <v>50</v>
      </c>
      <c r="AE4992" s="7" t="s">
        <v>50</v>
      </c>
      <c r="AF4992" s="7" t="s">
        <v>50</v>
      </c>
      <c r="AG4992" s="7" t="s">
        <v>50</v>
      </c>
      <c r="AH4992" s="7" t="s">
        <v>50</v>
      </c>
      <c r="AI4992" s="7" t="s">
        <v>50</v>
      </c>
      <c r="AJ4992" s="7" t="s">
        <v>50</v>
      </c>
      <c r="AK4992" s="7" t="s">
        <v>46408</v>
      </c>
      <c r="AL4992" s="7" t="s">
        <v>50</v>
      </c>
      <c r="AM4992" s="7" t="s">
        <v>46409</v>
      </c>
      <c r="AN4992" s="7" t="s">
        <v>66</v>
      </c>
      <c r="AO4992" s="7" t="s">
        <v>46410</v>
      </c>
      <c r="AP4992" s="8" t="s">
        <v>46411</v>
      </c>
      <c r="AQ4992" s="7" t="s">
        <v>50</v>
      </c>
      <c r="AR4992" s="7" t="s">
        <v>50</v>
      </c>
    </row>
    <row r="4993" spans="1:44" ht="15" thickBot="1">
      <c r="A4993" s="10" t="s">
        <v>18845</v>
      </c>
      <c r="B4993" s="13" t="s">
        <v>50</v>
      </c>
      <c r="C4993" s="12">
        <v>45292</v>
      </c>
      <c r="D4993" s="13" t="s">
        <v>45</v>
      </c>
      <c r="E4993" s="13" t="s">
        <v>46</v>
      </c>
      <c r="F4993" s="13" t="s">
        <v>70</v>
      </c>
      <c r="G4993" s="27" t="s">
        <v>54945</v>
      </c>
      <c r="H4993" s="13" t="s">
        <v>50</v>
      </c>
      <c r="I4993" s="13" t="s">
        <v>50</v>
      </c>
      <c r="J4993" s="12">
        <v>45477</v>
      </c>
      <c r="K4993" s="13" t="s">
        <v>50</v>
      </c>
      <c r="L4993" s="13" t="s">
        <v>1624</v>
      </c>
      <c r="M4993" s="13" t="s">
        <v>18846</v>
      </c>
      <c r="N4993" s="13" t="s">
        <v>18847</v>
      </c>
      <c r="O4993" s="13" t="s">
        <v>18848</v>
      </c>
      <c r="P4993" s="11">
        <v>195175</v>
      </c>
      <c r="Q4993" s="13" t="s">
        <v>135</v>
      </c>
      <c r="R4993" s="33" t="s">
        <v>18849</v>
      </c>
      <c r="S4993" s="33" t="s">
        <v>18850</v>
      </c>
      <c r="T4993" s="13" t="s">
        <v>18851</v>
      </c>
      <c r="U4993" s="13" t="s">
        <v>18852</v>
      </c>
      <c r="V4993" s="13">
        <v>150000</v>
      </c>
      <c r="W4993" s="13" t="s">
        <v>60</v>
      </c>
      <c r="X4993" s="13">
        <v>150000</v>
      </c>
      <c r="Y4993" s="13" t="s">
        <v>467</v>
      </c>
      <c r="Z4993" s="13">
        <v>1</v>
      </c>
      <c r="AA4993" s="13">
        <v>150000</v>
      </c>
      <c r="AB4993" s="13" t="s">
        <v>60</v>
      </c>
      <c r="AC4993" s="13">
        <v>150000</v>
      </c>
      <c r="AD4993" s="13" t="s">
        <v>1624</v>
      </c>
      <c r="AE4993" s="13">
        <v>150000</v>
      </c>
      <c r="AF4993" s="13" t="s">
        <v>60</v>
      </c>
      <c r="AG4993" s="13">
        <v>150000</v>
      </c>
      <c r="AH4993" s="13">
        <v>150000</v>
      </c>
      <c r="AI4993" s="13" t="s">
        <v>60</v>
      </c>
      <c r="AJ4993" s="13">
        <v>150000</v>
      </c>
      <c r="AK4993" s="13" t="s">
        <v>50</v>
      </c>
      <c r="AL4993" s="13" t="s">
        <v>50</v>
      </c>
      <c r="AM4993" s="13" t="s">
        <v>18853</v>
      </c>
      <c r="AN4993" s="13" t="s">
        <v>993</v>
      </c>
      <c r="AO4993" s="13" t="s">
        <v>18854</v>
      </c>
      <c r="AP4993" s="13" t="s">
        <v>50</v>
      </c>
      <c r="AQ4993" s="21" t="s">
        <v>18855</v>
      </c>
      <c r="AR4993" s="13" t="s">
        <v>50</v>
      </c>
    </row>
    <row r="4994" spans="1:44" ht="15" thickBot="1">
      <c r="A4994" s="4" t="s">
        <v>46412</v>
      </c>
      <c r="B4994" s="7" t="s">
        <v>50</v>
      </c>
      <c r="C4994" s="6">
        <v>43383</v>
      </c>
      <c r="D4994" s="7" t="s">
        <v>45</v>
      </c>
      <c r="E4994" s="7" t="s">
        <v>46</v>
      </c>
      <c r="F4994" s="7" t="s">
        <v>70</v>
      </c>
      <c r="G4994" s="7" t="s">
        <v>50</v>
      </c>
      <c r="H4994" s="7" t="s">
        <v>50</v>
      </c>
      <c r="I4994" s="7" t="s">
        <v>50</v>
      </c>
      <c r="J4994" s="6">
        <v>45474</v>
      </c>
      <c r="K4994" s="7" t="s">
        <v>50</v>
      </c>
      <c r="L4994" s="7" t="s">
        <v>6576</v>
      </c>
      <c r="M4994" s="7" t="s">
        <v>46413</v>
      </c>
      <c r="N4994" s="7" t="s">
        <v>46414</v>
      </c>
      <c r="O4994" s="7" t="s">
        <v>46415</v>
      </c>
      <c r="P4994" s="5">
        <v>195241</v>
      </c>
      <c r="Q4994" s="7" t="s">
        <v>1334</v>
      </c>
      <c r="R4994" s="34" t="s">
        <v>46416</v>
      </c>
      <c r="S4994" s="34" t="s">
        <v>46417</v>
      </c>
      <c r="T4994" s="7" t="s">
        <v>46418</v>
      </c>
      <c r="U4994" s="7">
        <v>61418438220</v>
      </c>
      <c r="V4994" s="7" t="s">
        <v>50</v>
      </c>
      <c r="W4994" s="7" t="s">
        <v>50</v>
      </c>
      <c r="X4994" s="7" t="s">
        <v>50</v>
      </c>
      <c r="Y4994" s="7" t="s">
        <v>50</v>
      </c>
      <c r="Z4994" s="7">
        <v>1</v>
      </c>
      <c r="AA4994" s="7" t="s">
        <v>50</v>
      </c>
      <c r="AB4994" s="7" t="s">
        <v>50</v>
      </c>
      <c r="AC4994" s="7" t="s">
        <v>50</v>
      </c>
      <c r="AD4994" s="7" t="s">
        <v>50</v>
      </c>
      <c r="AE4994" s="7" t="s">
        <v>50</v>
      </c>
      <c r="AF4994" s="7" t="s">
        <v>50</v>
      </c>
      <c r="AG4994" s="7" t="s">
        <v>50</v>
      </c>
      <c r="AH4994" s="7" t="s">
        <v>50</v>
      </c>
      <c r="AI4994" s="7" t="s">
        <v>50</v>
      </c>
      <c r="AJ4994" s="7" t="s">
        <v>50</v>
      </c>
      <c r="AK4994" s="7" t="s">
        <v>50</v>
      </c>
      <c r="AL4994" s="7" t="s">
        <v>50</v>
      </c>
      <c r="AM4994" s="7" t="s">
        <v>46419</v>
      </c>
      <c r="AN4994" s="7" t="s">
        <v>993</v>
      </c>
      <c r="AO4994" s="7" t="s">
        <v>46418</v>
      </c>
      <c r="AP4994" s="22" t="s">
        <v>46420</v>
      </c>
      <c r="AQ4994" s="7" t="s">
        <v>50</v>
      </c>
      <c r="AR4994" s="7" t="s">
        <v>50</v>
      </c>
    </row>
    <row r="4995" spans="1:44" ht="15" thickBot="1">
      <c r="A4995" s="10" t="s">
        <v>46421</v>
      </c>
      <c r="B4995" s="13" t="s">
        <v>50</v>
      </c>
      <c r="C4995" s="12">
        <v>36161</v>
      </c>
      <c r="D4995" s="13" t="s">
        <v>45</v>
      </c>
      <c r="E4995" s="13" t="s">
        <v>46</v>
      </c>
      <c r="F4995" s="13" t="s">
        <v>70</v>
      </c>
      <c r="G4995" s="13" t="s">
        <v>87</v>
      </c>
      <c r="H4995" s="13" t="s">
        <v>1091</v>
      </c>
      <c r="I4995" s="13" t="s">
        <v>50</v>
      </c>
      <c r="J4995" s="12">
        <v>45477</v>
      </c>
      <c r="K4995" s="13" t="s">
        <v>116</v>
      </c>
      <c r="L4995" s="13" t="s">
        <v>290</v>
      </c>
      <c r="M4995" s="13" t="s">
        <v>46422</v>
      </c>
      <c r="N4995" s="13" t="s">
        <v>6775</v>
      </c>
      <c r="O4995" s="13" t="s">
        <v>46423</v>
      </c>
      <c r="P4995" s="11">
        <v>199097</v>
      </c>
      <c r="Q4995" s="13" t="s">
        <v>135</v>
      </c>
      <c r="R4995" s="33" t="s">
        <v>46424</v>
      </c>
      <c r="S4995" s="33" t="s">
        <v>46425</v>
      </c>
      <c r="T4995" s="13" t="s">
        <v>46426</v>
      </c>
      <c r="U4995" s="13" t="s">
        <v>46427</v>
      </c>
      <c r="V4995" s="13" t="s">
        <v>50</v>
      </c>
      <c r="W4995" s="13" t="s">
        <v>50</v>
      </c>
      <c r="X4995" s="13" t="s">
        <v>50</v>
      </c>
      <c r="Y4995" s="13" t="s">
        <v>290</v>
      </c>
      <c r="Z4995" s="13">
        <v>1</v>
      </c>
      <c r="AA4995" s="13" t="s">
        <v>50</v>
      </c>
      <c r="AB4995" s="13" t="s">
        <v>50</v>
      </c>
      <c r="AC4995" s="13" t="s">
        <v>50</v>
      </c>
      <c r="AD4995" s="13" t="s">
        <v>290</v>
      </c>
      <c r="AE4995" s="13" t="s">
        <v>50</v>
      </c>
      <c r="AF4995" s="13" t="s">
        <v>50</v>
      </c>
      <c r="AG4995" s="13" t="s">
        <v>50</v>
      </c>
      <c r="AH4995" s="13" t="s">
        <v>50</v>
      </c>
      <c r="AI4995" s="13" t="s">
        <v>50</v>
      </c>
      <c r="AJ4995" s="13" t="s">
        <v>50</v>
      </c>
      <c r="AK4995" s="13" t="s">
        <v>18431</v>
      </c>
      <c r="AL4995" s="13" t="s">
        <v>50</v>
      </c>
      <c r="AM4995" s="13" t="s">
        <v>46428</v>
      </c>
      <c r="AN4995" s="13" t="s">
        <v>798</v>
      </c>
      <c r="AO4995" s="13" t="s">
        <v>50</v>
      </c>
      <c r="AP4995" s="21" t="s">
        <v>46429</v>
      </c>
      <c r="AQ4995" s="13" t="s">
        <v>50</v>
      </c>
      <c r="AR4995" s="13" t="s">
        <v>255</v>
      </c>
    </row>
    <row r="4996" spans="1:44" ht="15" thickBot="1">
      <c r="A4996" s="4" t="s">
        <v>46430</v>
      </c>
      <c r="B4996" s="7" t="s">
        <v>50</v>
      </c>
      <c r="C4996" s="6">
        <v>45373</v>
      </c>
      <c r="D4996" s="7" t="s">
        <v>45</v>
      </c>
      <c r="E4996" s="7" t="s">
        <v>46</v>
      </c>
      <c r="F4996" s="7" t="s">
        <v>70</v>
      </c>
      <c r="G4996" s="27" t="s">
        <v>54945</v>
      </c>
      <c r="H4996" s="7" t="s">
        <v>50</v>
      </c>
      <c r="I4996" s="7" t="s">
        <v>50</v>
      </c>
      <c r="J4996" s="6">
        <v>45474</v>
      </c>
      <c r="K4996" s="7" t="s">
        <v>50</v>
      </c>
      <c r="L4996" s="7" t="s">
        <v>467</v>
      </c>
      <c r="M4996" s="7" t="s">
        <v>46431</v>
      </c>
      <c r="N4996" s="7" t="s">
        <v>987</v>
      </c>
      <c r="O4996" s="7" t="s">
        <v>46432</v>
      </c>
      <c r="P4996" s="5">
        <v>201372</v>
      </c>
      <c r="Q4996" s="7" t="s">
        <v>50</v>
      </c>
      <c r="R4996" s="34" t="s">
        <v>46433</v>
      </c>
      <c r="S4996" s="31" t="s">
        <v>50</v>
      </c>
      <c r="T4996" s="7" t="s">
        <v>46434</v>
      </c>
      <c r="U4996" s="7" t="s">
        <v>50</v>
      </c>
      <c r="V4996" s="7" t="s">
        <v>50</v>
      </c>
      <c r="W4996" s="7" t="s">
        <v>50</v>
      </c>
      <c r="X4996" s="7" t="s">
        <v>50</v>
      </c>
      <c r="Y4996" s="7" t="s">
        <v>467</v>
      </c>
      <c r="Z4996" s="7">
        <v>1</v>
      </c>
      <c r="AA4996" s="7" t="s">
        <v>50</v>
      </c>
      <c r="AB4996" s="7" t="s">
        <v>50</v>
      </c>
      <c r="AC4996" s="7" t="s">
        <v>50</v>
      </c>
      <c r="AD4996" s="7" t="s">
        <v>467</v>
      </c>
      <c r="AE4996" s="7" t="s">
        <v>50</v>
      </c>
      <c r="AF4996" s="7" t="s">
        <v>50</v>
      </c>
      <c r="AG4996" s="7" t="s">
        <v>50</v>
      </c>
      <c r="AH4996" s="7" t="s">
        <v>50</v>
      </c>
      <c r="AI4996" s="7" t="s">
        <v>50</v>
      </c>
      <c r="AJ4996" s="7" t="s">
        <v>50</v>
      </c>
      <c r="AK4996" s="7" t="s">
        <v>50</v>
      </c>
      <c r="AL4996" s="7" t="s">
        <v>50</v>
      </c>
      <c r="AM4996" s="7" t="s">
        <v>46435</v>
      </c>
      <c r="AN4996" s="7" t="s">
        <v>993</v>
      </c>
      <c r="AO4996" s="7" t="s">
        <v>46436</v>
      </c>
      <c r="AP4996" s="7" t="s">
        <v>50</v>
      </c>
      <c r="AQ4996" s="22" t="s">
        <v>46437</v>
      </c>
      <c r="AR4996" s="7" t="s">
        <v>50</v>
      </c>
    </row>
    <row r="4997" spans="1:44" ht="15" thickBot="1">
      <c r="A4997" s="10" t="s">
        <v>46438</v>
      </c>
      <c r="B4997" s="13" t="s">
        <v>50</v>
      </c>
      <c r="C4997" s="12">
        <v>37622</v>
      </c>
      <c r="D4997" s="13" t="s">
        <v>45</v>
      </c>
      <c r="E4997" s="13" t="s">
        <v>46</v>
      </c>
      <c r="F4997" s="13" t="s">
        <v>70</v>
      </c>
      <c r="G4997" s="26" t="s">
        <v>54946</v>
      </c>
      <c r="H4997" s="13" t="s">
        <v>50</v>
      </c>
      <c r="I4997" s="13" t="s">
        <v>50</v>
      </c>
      <c r="J4997" s="12">
        <v>45474</v>
      </c>
      <c r="K4997" s="13" t="s">
        <v>116</v>
      </c>
      <c r="L4997" s="13" t="s">
        <v>290</v>
      </c>
      <c r="M4997" s="13" t="s">
        <v>46439</v>
      </c>
      <c r="N4997" s="13" t="s">
        <v>46440</v>
      </c>
      <c r="O4997" s="13" t="s">
        <v>46441</v>
      </c>
      <c r="P4997" s="11">
        <v>206971</v>
      </c>
      <c r="Q4997" s="13" t="s">
        <v>135</v>
      </c>
      <c r="R4997" s="33" t="s">
        <v>46442</v>
      </c>
      <c r="S4997" s="30" t="s">
        <v>50</v>
      </c>
      <c r="T4997" s="13" t="s">
        <v>46443</v>
      </c>
      <c r="U4997" s="13" t="s">
        <v>46444</v>
      </c>
      <c r="V4997" s="13" t="s">
        <v>50</v>
      </c>
      <c r="W4997" s="13" t="s">
        <v>50</v>
      </c>
      <c r="X4997" s="13" t="s">
        <v>50</v>
      </c>
      <c r="Y4997" s="13" t="s">
        <v>290</v>
      </c>
      <c r="Z4997" s="13">
        <v>1</v>
      </c>
      <c r="AA4997" s="13" t="s">
        <v>50</v>
      </c>
      <c r="AB4997" s="13" t="s">
        <v>50</v>
      </c>
      <c r="AC4997" s="13" t="s">
        <v>50</v>
      </c>
      <c r="AD4997" s="13" t="s">
        <v>290</v>
      </c>
      <c r="AE4997" s="13" t="s">
        <v>50</v>
      </c>
      <c r="AF4997" s="13" t="s">
        <v>50</v>
      </c>
      <c r="AG4997" s="13" t="s">
        <v>50</v>
      </c>
      <c r="AH4997" s="13" t="s">
        <v>50</v>
      </c>
      <c r="AI4997" s="13" t="s">
        <v>50</v>
      </c>
      <c r="AJ4997" s="13" t="s">
        <v>50</v>
      </c>
      <c r="AK4997" s="13" t="s">
        <v>15608</v>
      </c>
      <c r="AL4997" s="13" t="s">
        <v>50</v>
      </c>
      <c r="AM4997" s="13" t="s">
        <v>46445</v>
      </c>
      <c r="AN4997" s="13" t="s">
        <v>46446</v>
      </c>
      <c r="AO4997" s="13" t="s">
        <v>46447</v>
      </c>
      <c r="AP4997" s="13" t="s">
        <v>50</v>
      </c>
      <c r="AQ4997" s="21" t="s">
        <v>46448</v>
      </c>
      <c r="AR4997" s="13" t="s">
        <v>50</v>
      </c>
    </row>
    <row r="4998" spans="1:44" ht="15" thickBot="1">
      <c r="A4998" s="4" t="s">
        <v>46449</v>
      </c>
      <c r="B4998" s="7" t="s">
        <v>50</v>
      </c>
      <c r="C4998" s="6">
        <v>45463</v>
      </c>
      <c r="D4998" s="7" t="s">
        <v>45</v>
      </c>
      <c r="E4998" s="7" t="s">
        <v>46</v>
      </c>
      <c r="F4998" s="7" t="s">
        <v>70</v>
      </c>
      <c r="G4998" s="27" t="s">
        <v>54945</v>
      </c>
      <c r="H4998" s="7" t="s">
        <v>50</v>
      </c>
      <c r="I4998" s="7" t="s">
        <v>50</v>
      </c>
      <c r="J4998" s="6">
        <v>45474</v>
      </c>
      <c r="K4998" s="7" t="s">
        <v>50</v>
      </c>
      <c r="L4998" s="7" t="s">
        <v>52</v>
      </c>
      <c r="M4998" s="7" t="s">
        <v>50</v>
      </c>
      <c r="N4998" s="7" t="s">
        <v>543</v>
      </c>
      <c r="O4998" s="7" t="s">
        <v>46450</v>
      </c>
      <c r="P4998" s="5">
        <v>208267</v>
      </c>
      <c r="Q4998" s="7" t="s">
        <v>545</v>
      </c>
      <c r="R4998" s="28" t="s">
        <v>46451</v>
      </c>
      <c r="S4998" s="34" t="s">
        <v>46452</v>
      </c>
      <c r="T4998" s="7" t="s">
        <v>46453</v>
      </c>
      <c r="U4998" s="7" t="s">
        <v>50</v>
      </c>
      <c r="V4998" s="7" t="s">
        <v>50</v>
      </c>
      <c r="W4998" s="7" t="s">
        <v>50</v>
      </c>
      <c r="X4998" s="7" t="s">
        <v>50</v>
      </c>
      <c r="Y4998" s="7" t="s">
        <v>50</v>
      </c>
      <c r="Z4998" s="7">
        <v>1</v>
      </c>
      <c r="AA4998" s="7" t="s">
        <v>50</v>
      </c>
      <c r="AB4998" s="7" t="s">
        <v>50</v>
      </c>
      <c r="AC4998" s="7" t="s">
        <v>50</v>
      </c>
      <c r="AD4998" s="7" t="s">
        <v>50</v>
      </c>
      <c r="AE4998" s="7" t="s">
        <v>50</v>
      </c>
      <c r="AF4998" s="7" t="s">
        <v>50</v>
      </c>
      <c r="AG4998" s="7" t="s">
        <v>50</v>
      </c>
      <c r="AH4998" s="7" t="s">
        <v>50</v>
      </c>
      <c r="AI4998" s="7" t="s">
        <v>50</v>
      </c>
      <c r="AJ4998" s="7" t="s">
        <v>50</v>
      </c>
      <c r="AK4998" s="7" t="s">
        <v>50</v>
      </c>
      <c r="AL4998" s="7" t="s">
        <v>50</v>
      </c>
      <c r="AM4998" s="7" t="s">
        <v>46454</v>
      </c>
      <c r="AN4998" s="7" t="s">
        <v>66</v>
      </c>
      <c r="AO4998" s="7" t="s">
        <v>50</v>
      </c>
      <c r="AP4998" s="22" t="s">
        <v>46455</v>
      </c>
      <c r="AQ4998" s="7" t="s">
        <v>50</v>
      </c>
      <c r="AR4998" s="7" t="s">
        <v>255</v>
      </c>
    </row>
    <row r="4999" spans="1:44" ht="15" thickBot="1">
      <c r="A4999" s="10" t="s">
        <v>46456</v>
      </c>
      <c r="B4999" s="13" t="s">
        <v>50</v>
      </c>
      <c r="C4999" s="12">
        <v>43101</v>
      </c>
      <c r="D4999" s="13" t="s">
        <v>45</v>
      </c>
      <c r="E4999" s="13" t="s">
        <v>1939</v>
      </c>
      <c r="F4999" s="13" t="s">
        <v>70</v>
      </c>
      <c r="G4999" s="13" t="s">
        <v>50</v>
      </c>
      <c r="H4999" s="13" t="s">
        <v>50</v>
      </c>
      <c r="I4999" s="13" t="s">
        <v>50</v>
      </c>
      <c r="J4999" s="12">
        <v>45481</v>
      </c>
      <c r="K4999" s="13" t="s">
        <v>50</v>
      </c>
      <c r="L4999" s="13" t="s">
        <v>52</v>
      </c>
      <c r="M4999" s="13" t="s">
        <v>46457</v>
      </c>
      <c r="N4999" s="13" t="s">
        <v>11021</v>
      </c>
      <c r="O4999" s="13" t="s">
        <v>46458</v>
      </c>
      <c r="P4999" s="11">
        <v>208432</v>
      </c>
      <c r="Q4999" s="13" t="s">
        <v>683</v>
      </c>
      <c r="R4999" s="33" t="s">
        <v>46459</v>
      </c>
      <c r="S4999" s="30" t="s">
        <v>50</v>
      </c>
      <c r="T4999" s="13" t="s">
        <v>50</v>
      </c>
      <c r="U4999" s="13" t="s">
        <v>46460</v>
      </c>
      <c r="V4999" s="13">
        <v>20000</v>
      </c>
      <c r="W4999" s="13" t="s">
        <v>60</v>
      </c>
      <c r="X4999" s="13">
        <v>20000</v>
      </c>
      <c r="Y4999" s="13" t="s">
        <v>50</v>
      </c>
      <c r="Z4999" s="13">
        <v>2</v>
      </c>
      <c r="AA4999" s="13" t="s">
        <v>50</v>
      </c>
      <c r="AB4999" s="13" t="s">
        <v>50</v>
      </c>
      <c r="AC4999" s="13" t="s">
        <v>50</v>
      </c>
      <c r="AD4999" s="13" t="s">
        <v>50</v>
      </c>
      <c r="AE4999" s="13" t="s">
        <v>50</v>
      </c>
      <c r="AF4999" s="13" t="s">
        <v>50</v>
      </c>
      <c r="AG4999" s="13" t="s">
        <v>50</v>
      </c>
      <c r="AH4999" s="13">
        <v>35000</v>
      </c>
      <c r="AI4999" s="13" t="s">
        <v>60</v>
      </c>
      <c r="AJ4999" s="13">
        <v>35000</v>
      </c>
      <c r="AK4999" s="13" t="s">
        <v>46461</v>
      </c>
      <c r="AL4999" s="13" t="s">
        <v>50</v>
      </c>
      <c r="AM4999" s="13" t="s">
        <v>46462</v>
      </c>
      <c r="AN4999" s="13" t="s">
        <v>46463</v>
      </c>
      <c r="AO4999" s="13" t="s">
        <v>46464</v>
      </c>
      <c r="AP4999" s="13" t="s">
        <v>50</v>
      </c>
      <c r="AQ4999" s="21" t="s">
        <v>46465</v>
      </c>
      <c r="AR4999" s="13" t="s">
        <v>50</v>
      </c>
    </row>
    <row r="5000" spans="1:44" ht="15" thickBot="1">
      <c r="A5000" s="4" t="s">
        <v>46466</v>
      </c>
      <c r="B5000" s="7" t="s">
        <v>50</v>
      </c>
      <c r="C5000" s="6">
        <v>41275</v>
      </c>
      <c r="D5000" s="7" t="s">
        <v>45</v>
      </c>
      <c r="E5000" s="7" t="s">
        <v>46</v>
      </c>
      <c r="F5000" s="7" t="s">
        <v>70</v>
      </c>
      <c r="G5000" s="7" t="s">
        <v>87</v>
      </c>
      <c r="H5000" s="7" t="s">
        <v>50</v>
      </c>
      <c r="I5000" s="7" t="s">
        <v>50</v>
      </c>
      <c r="J5000" s="6">
        <v>45475</v>
      </c>
      <c r="K5000" s="7" t="s">
        <v>50</v>
      </c>
      <c r="L5000" s="7" t="s">
        <v>178</v>
      </c>
      <c r="M5000" s="7" t="s">
        <v>12500</v>
      </c>
      <c r="N5000" s="7" t="s">
        <v>5189</v>
      </c>
      <c r="O5000" s="7" t="s">
        <v>46467</v>
      </c>
      <c r="P5000" s="5">
        <v>208921</v>
      </c>
      <c r="Q5000" s="7" t="s">
        <v>245</v>
      </c>
      <c r="R5000" s="34" t="s">
        <v>46468</v>
      </c>
      <c r="S5000" s="34" t="s">
        <v>46469</v>
      </c>
      <c r="T5000" s="7" t="s">
        <v>50</v>
      </c>
      <c r="U5000" s="7" t="s">
        <v>50</v>
      </c>
      <c r="V5000" s="7" t="s">
        <v>50</v>
      </c>
      <c r="W5000" s="7" t="s">
        <v>50</v>
      </c>
      <c r="X5000" s="7" t="s">
        <v>50</v>
      </c>
      <c r="Y5000" s="7" t="s">
        <v>50</v>
      </c>
      <c r="Z5000" s="7">
        <v>1</v>
      </c>
      <c r="AA5000" s="7" t="s">
        <v>50</v>
      </c>
      <c r="AB5000" s="7" t="s">
        <v>50</v>
      </c>
      <c r="AC5000" s="7" t="s">
        <v>50</v>
      </c>
      <c r="AD5000" s="7" t="s">
        <v>178</v>
      </c>
      <c r="AE5000" s="7" t="s">
        <v>50</v>
      </c>
      <c r="AF5000" s="7" t="s">
        <v>50</v>
      </c>
      <c r="AG5000" s="7" t="s">
        <v>50</v>
      </c>
      <c r="AH5000" s="7" t="s">
        <v>50</v>
      </c>
      <c r="AI5000" s="7" t="s">
        <v>50</v>
      </c>
      <c r="AJ5000" s="7" t="s">
        <v>50</v>
      </c>
      <c r="AK5000" s="7" t="s">
        <v>50</v>
      </c>
      <c r="AL5000" s="7" t="s">
        <v>50</v>
      </c>
      <c r="AM5000" s="7" t="s">
        <v>46470</v>
      </c>
      <c r="AN5000" s="7" t="s">
        <v>993</v>
      </c>
      <c r="AO5000" s="7" t="s">
        <v>50</v>
      </c>
      <c r="AP5000" s="7" t="s">
        <v>50</v>
      </c>
      <c r="AQ5000" s="22" t="s">
        <v>46471</v>
      </c>
      <c r="AR5000" s="7" t="s">
        <v>255</v>
      </c>
    </row>
    <row r="5001" spans="1:44" ht="15" thickBot="1">
      <c r="A5001" s="10" t="s">
        <v>46472</v>
      </c>
      <c r="B5001" s="13" t="s">
        <v>50</v>
      </c>
      <c r="C5001" s="12">
        <v>44927</v>
      </c>
      <c r="D5001" s="13" t="s">
        <v>45</v>
      </c>
      <c r="E5001" s="13" t="s">
        <v>46</v>
      </c>
      <c r="F5001" s="13" t="s">
        <v>70</v>
      </c>
      <c r="G5001" s="26" t="s">
        <v>54946</v>
      </c>
      <c r="H5001" s="13" t="s">
        <v>50</v>
      </c>
      <c r="I5001" s="13" t="s">
        <v>50</v>
      </c>
      <c r="J5001" s="12">
        <v>45474</v>
      </c>
      <c r="K5001" s="13" t="s">
        <v>50</v>
      </c>
      <c r="L5001" s="13" t="s">
        <v>1624</v>
      </c>
      <c r="M5001" s="13" t="s">
        <v>17157</v>
      </c>
      <c r="N5001" s="13" t="s">
        <v>7997</v>
      </c>
      <c r="O5001" s="13" t="s">
        <v>46473</v>
      </c>
      <c r="P5001" s="11">
        <v>209801</v>
      </c>
      <c r="Q5001" s="13" t="s">
        <v>360</v>
      </c>
      <c r="R5001" s="33" t="s">
        <v>46474</v>
      </c>
      <c r="S5001" s="33" t="s">
        <v>46475</v>
      </c>
      <c r="T5001" s="13" t="s">
        <v>46476</v>
      </c>
      <c r="U5001" s="13" t="s">
        <v>46477</v>
      </c>
      <c r="V5001" s="13" t="s">
        <v>50</v>
      </c>
      <c r="W5001" s="13" t="s">
        <v>50</v>
      </c>
      <c r="X5001" s="13" t="s">
        <v>50</v>
      </c>
      <c r="Y5001" s="13" t="s">
        <v>467</v>
      </c>
      <c r="Z5001" s="13">
        <v>1</v>
      </c>
      <c r="AA5001" s="13" t="s">
        <v>50</v>
      </c>
      <c r="AB5001" s="13" t="s">
        <v>50</v>
      </c>
      <c r="AC5001" s="13" t="s">
        <v>50</v>
      </c>
      <c r="AD5001" s="13" t="s">
        <v>1624</v>
      </c>
      <c r="AE5001" s="13" t="s">
        <v>50</v>
      </c>
      <c r="AF5001" s="13" t="s">
        <v>50</v>
      </c>
      <c r="AG5001" s="13" t="s">
        <v>50</v>
      </c>
      <c r="AH5001" s="13" t="s">
        <v>50</v>
      </c>
      <c r="AI5001" s="13" t="s">
        <v>50</v>
      </c>
      <c r="AJ5001" s="13" t="s">
        <v>50</v>
      </c>
      <c r="AK5001" s="13" t="s">
        <v>46478</v>
      </c>
      <c r="AL5001" s="13" t="s">
        <v>50</v>
      </c>
      <c r="AM5001" s="13" t="s">
        <v>46479</v>
      </c>
      <c r="AN5001" s="13" t="s">
        <v>66</v>
      </c>
      <c r="AO5001" s="13" t="s">
        <v>46480</v>
      </c>
      <c r="AP5001" s="21" t="s">
        <v>46481</v>
      </c>
      <c r="AQ5001" s="13" t="s">
        <v>50</v>
      </c>
      <c r="AR5001" s="13" t="s">
        <v>50</v>
      </c>
    </row>
    <row r="5002" spans="1:44" ht="15" thickBot="1">
      <c r="A5002" s="4" t="s">
        <v>46482</v>
      </c>
      <c r="B5002" s="7" t="s">
        <v>50</v>
      </c>
      <c r="C5002" s="6">
        <v>44927</v>
      </c>
      <c r="D5002" s="7" t="s">
        <v>45</v>
      </c>
      <c r="E5002" s="7" t="s">
        <v>46</v>
      </c>
      <c r="F5002" s="7" t="s">
        <v>70</v>
      </c>
      <c r="G5002" s="27" t="s">
        <v>54945</v>
      </c>
      <c r="H5002" s="7" t="s">
        <v>50</v>
      </c>
      <c r="I5002" s="7" t="s">
        <v>50</v>
      </c>
      <c r="J5002" s="6">
        <v>45474</v>
      </c>
      <c r="K5002" s="7" t="s">
        <v>50</v>
      </c>
      <c r="L5002" s="7" t="s">
        <v>52</v>
      </c>
      <c r="M5002" s="7" t="s">
        <v>46483</v>
      </c>
      <c r="N5002" s="7" t="s">
        <v>11908</v>
      </c>
      <c r="O5002" s="7" t="s">
        <v>46484</v>
      </c>
      <c r="P5002" s="5">
        <v>210024</v>
      </c>
      <c r="Q5002" s="7" t="s">
        <v>545</v>
      </c>
      <c r="R5002" s="34" t="s">
        <v>46485</v>
      </c>
      <c r="S5002" s="34" t="s">
        <v>46486</v>
      </c>
      <c r="T5002" s="7" t="s">
        <v>50</v>
      </c>
      <c r="U5002" s="7" t="s">
        <v>50</v>
      </c>
      <c r="V5002" s="7">
        <v>2500</v>
      </c>
      <c r="W5002" s="7" t="s">
        <v>60</v>
      </c>
      <c r="X5002" s="7">
        <v>2500</v>
      </c>
      <c r="Y5002" s="7" t="s">
        <v>50</v>
      </c>
      <c r="Z5002" s="7">
        <v>1</v>
      </c>
      <c r="AA5002" s="7" t="s">
        <v>50</v>
      </c>
      <c r="AB5002" s="7" t="s">
        <v>50</v>
      </c>
      <c r="AC5002" s="7" t="s">
        <v>50</v>
      </c>
      <c r="AD5002" s="7" t="s">
        <v>50</v>
      </c>
      <c r="AE5002" s="7" t="s">
        <v>50</v>
      </c>
      <c r="AF5002" s="7" t="s">
        <v>50</v>
      </c>
      <c r="AG5002" s="7" t="s">
        <v>50</v>
      </c>
      <c r="AH5002" s="7">
        <v>2500</v>
      </c>
      <c r="AI5002" s="7" t="s">
        <v>60</v>
      </c>
      <c r="AJ5002" s="7">
        <v>2500</v>
      </c>
      <c r="AK5002" s="7" t="s">
        <v>45780</v>
      </c>
      <c r="AL5002" s="7" t="s">
        <v>50</v>
      </c>
      <c r="AM5002" s="7" t="s">
        <v>46487</v>
      </c>
      <c r="AN5002" s="7" t="s">
        <v>993</v>
      </c>
      <c r="AO5002" s="7" t="s">
        <v>46488</v>
      </c>
      <c r="AP5002" s="22" t="s">
        <v>46489</v>
      </c>
      <c r="AQ5002" s="7" t="s">
        <v>50</v>
      </c>
      <c r="AR5002" s="7" t="s">
        <v>50</v>
      </c>
    </row>
    <row r="5003" spans="1:44" ht="15" thickBot="1">
      <c r="A5003" s="10" t="s">
        <v>46490</v>
      </c>
      <c r="B5003" s="13" t="s">
        <v>50</v>
      </c>
      <c r="C5003" s="12">
        <v>44418</v>
      </c>
      <c r="D5003" s="13" t="s">
        <v>45</v>
      </c>
      <c r="E5003" s="13" t="s">
        <v>46</v>
      </c>
      <c r="F5003" s="13" t="s">
        <v>70</v>
      </c>
      <c r="G5003" s="27" t="s">
        <v>54945</v>
      </c>
      <c r="H5003" s="13" t="s">
        <v>50</v>
      </c>
      <c r="I5003" s="13" t="s">
        <v>50</v>
      </c>
      <c r="J5003" s="12">
        <v>45481</v>
      </c>
      <c r="K5003" s="13" t="s">
        <v>50</v>
      </c>
      <c r="L5003" s="13" t="s">
        <v>52</v>
      </c>
      <c r="M5003" s="13" t="s">
        <v>46491</v>
      </c>
      <c r="N5003" s="13" t="s">
        <v>1222</v>
      </c>
      <c r="O5003" s="13" t="s">
        <v>46492</v>
      </c>
      <c r="P5003" s="11">
        <v>210874</v>
      </c>
      <c r="Q5003" s="13" t="s">
        <v>707</v>
      </c>
      <c r="R5003" s="33" t="s">
        <v>46493</v>
      </c>
      <c r="S5003" s="33" t="s">
        <v>46494</v>
      </c>
      <c r="T5003" s="13" t="s">
        <v>46495</v>
      </c>
      <c r="U5003" s="13" t="s">
        <v>50</v>
      </c>
      <c r="V5003" s="13">
        <v>500000</v>
      </c>
      <c r="W5003" s="13" t="s">
        <v>1085</v>
      </c>
      <c r="X5003" s="13">
        <v>366714</v>
      </c>
      <c r="Y5003" s="13" t="s">
        <v>467</v>
      </c>
      <c r="Z5003" s="13">
        <v>2</v>
      </c>
      <c r="AA5003" s="13" t="s">
        <v>50</v>
      </c>
      <c r="AB5003" s="13" t="s">
        <v>50</v>
      </c>
      <c r="AC5003" s="13" t="s">
        <v>50</v>
      </c>
      <c r="AD5003" s="13" t="s">
        <v>467</v>
      </c>
      <c r="AE5003" s="13" t="s">
        <v>50</v>
      </c>
      <c r="AF5003" s="13" t="s">
        <v>50</v>
      </c>
      <c r="AG5003" s="13" t="s">
        <v>50</v>
      </c>
      <c r="AH5003" s="13">
        <v>500000</v>
      </c>
      <c r="AI5003" s="13" t="s">
        <v>1085</v>
      </c>
      <c r="AJ5003" s="13">
        <v>366715</v>
      </c>
      <c r="AK5003" s="13" t="s">
        <v>46496</v>
      </c>
      <c r="AL5003" s="13" t="s">
        <v>50</v>
      </c>
      <c r="AM5003" s="13" t="s">
        <v>46497</v>
      </c>
      <c r="AN5003" s="13" t="s">
        <v>66</v>
      </c>
      <c r="AO5003" s="13" t="s">
        <v>46498</v>
      </c>
      <c r="AP5003" s="14" t="s">
        <v>46499</v>
      </c>
      <c r="AQ5003" s="13" t="s">
        <v>50</v>
      </c>
      <c r="AR5003" s="13" t="s">
        <v>50</v>
      </c>
    </row>
    <row r="5004" spans="1:44" ht="15" thickBot="1">
      <c r="A5004" s="4" t="s">
        <v>46500</v>
      </c>
      <c r="B5004" s="7" t="s">
        <v>50</v>
      </c>
      <c r="C5004" s="6">
        <v>44044</v>
      </c>
      <c r="D5004" s="7" t="s">
        <v>45</v>
      </c>
      <c r="E5004" s="7" t="s">
        <v>46</v>
      </c>
      <c r="F5004" s="7" t="s">
        <v>70</v>
      </c>
      <c r="G5004" s="26" t="s">
        <v>54946</v>
      </c>
      <c r="H5004" s="7" t="s">
        <v>50</v>
      </c>
      <c r="I5004" s="7" t="s">
        <v>50</v>
      </c>
      <c r="J5004" s="6">
        <v>45476</v>
      </c>
      <c r="K5004" s="7" t="s">
        <v>50</v>
      </c>
      <c r="L5004" s="7" t="s">
        <v>467</v>
      </c>
      <c r="M5004" s="7" t="s">
        <v>11423</v>
      </c>
      <c r="N5004" s="7" t="s">
        <v>3144</v>
      </c>
      <c r="O5004" s="7" t="s">
        <v>46501</v>
      </c>
      <c r="P5004" s="5">
        <v>215120</v>
      </c>
      <c r="Q5004" s="7" t="s">
        <v>245</v>
      </c>
      <c r="R5004" s="34" t="s">
        <v>46502</v>
      </c>
      <c r="S5004" s="31" t="s">
        <v>50</v>
      </c>
      <c r="T5004" s="7" t="s">
        <v>46503</v>
      </c>
      <c r="U5004" s="7" t="s">
        <v>46504</v>
      </c>
      <c r="V5004" s="7" t="s">
        <v>50</v>
      </c>
      <c r="W5004" s="7" t="s">
        <v>50</v>
      </c>
      <c r="X5004" s="7" t="s">
        <v>50</v>
      </c>
      <c r="Y5004" s="7" t="s">
        <v>467</v>
      </c>
      <c r="Z5004" s="7">
        <v>1</v>
      </c>
      <c r="AA5004" s="7" t="s">
        <v>50</v>
      </c>
      <c r="AB5004" s="7" t="s">
        <v>50</v>
      </c>
      <c r="AC5004" s="7" t="s">
        <v>50</v>
      </c>
      <c r="AD5004" s="7" t="s">
        <v>467</v>
      </c>
      <c r="AE5004" s="7" t="s">
        <v>50</v>
      </c>
      <c r="AF5004" s="7" t="s">
        <v>50</v>
      </c>
      <c r="AG5004" s="7" t="s">
        <v>50</v>
      </c>
      <c r="AH5004" s="7" t="s">
        <v>50</v>
      </c>
      <c r="AI5004" s="7" t="s">
        <v>50</v>
      </c>
      <c r="AJ5004" s="7" t="s">
        <v>50</v>
      </c>
      <c r="AK5004" s="7" t="s">
        <v>46505</v>
      </c>
      <c r="AL5004" s="7" t="s">
        <v>50</v>
      </c>
      <c r="AM5004" s="7" t="s">
        <v>46506</v>
      </c>
      <c r="AN5004" s="7" t="s">
        <v>993</v>
      </c>
      <c r="AO5004" s="7" t="s">
        <v>50</v>
      </c>
      <c r="AP5004" s="7" t="s">
        <v>50</v>
      </c>
      <c r="AQ5004" s="22" t="s">
        <v>46507</v>
      </c>
      <c r="AR5004" s="7" t="s">
        <v>255</v>
      </c>
    </row>
    <row r="5005" spans="1:44" ht="15" thickBot="1">
      <c r="A5005" s="10" t="s">
        <v>46508</v>
      </c>
      <c r="B5005" s="13" t="s">
        <v>50</v>
      </c>
      <c r="C5005" s="12">
        <v>43831</v>
      </c>
      <c r="D5005" s="13" t="s">
        <v>45</v>
      </c>
      <c r="E5005" s="13" t="s">
        <v>46</v>
      </c>
      <c r="F5005" s="13" t="s">
        <v>70</v>
      </c>
      <c r="G5005" s="26" t="s">
        <v>54946</v>
      </c>
      <c r="H5005" s="13" t="s">
        <v>50</v>
      </c>
      <c r="I5005" s="13" t="s">
        <v>50</v>
      </c>
      <c r="J5005" s="12">
        <v>45474</v>
      </c>
      <c r="K5005" s="13" t="s">
        <v>50</v>
      </c>
      <c r="L5005" s="13" t="s">
        <v>52</v>
      </c>
      <c r="M5005" s="13" t="s">
        <v>46509</v>
      </c>
      <c r="N5005" s="13" t="s">
        <v>2941</v>
      </c>
      <c r="O5005" s="13" t="s">
        <v>46510</v>
      </c>
      <c r="P5005" s="11">
        <v>215656</v>
      </c>
      <c r="Q5005" s="13" t="s">
        <v>245</v>
      </c>
      <c r="R5005" s="33" t="s">
        <v>46511</v>
      </c>
      <c r="S5005" s="33" t="s">
        <v>46512</v>
      </c>
      <c r="T5005" s="13" t="s">
        <v>46513</v>
      </c>
      <c r="U5005" s="13" t="s">
        <v>46514</v>
      </c>
      <c r="V5005" s="13" t="s">
        <v>50</v>
      </c>
      <c r="W5005" s="13" t="s">
        <v>50</v>
      </c>
      <c r="X5005" s="13" t="s">
        <v>50</v>
      </c>
      <c r="Y5005" s="13" t="s">
        <v>50</v>
      </c>
      <c r="Z5005" s="13">
        <v>1</v>
      </c>
      <c r="AA5005" s="13" t="s">
        <v>50</v>
      </c>
      <c r="AB5005" s="13" t="s">
        <v>50</v>
      </c>
      <c r="AC5005" s="13" t="s">
        <v>50</v>
      </c>
      <c r="AD5005" s="13" t="s">
        <v>50</v>
      </c>
      <c r="AE5005" s="13" t="s">
        <v>50</v>
      </c>
      <c r="AF5005" s="13" t="s">
        <v>50</v>
      </c>
      <c r="AG5005" s="13" t="s">
        <v>50</v>
      </c>
      <c r="AH5005" s="13" t="s">
        <v>50</v>
      </c>
      <c r="AI5005" s="13" t="s">
        <v>50</v>
      </c>
      <c r="AJ5005" s="13" t="s">
        <v>50</v>
      </c>
      <c r="AK5005" s="13" t="s">
        <v>46515</v>
      </c>
      <c r="AL5005" s="13" t="s">
        <v>50</v>
      </c>
      <c r="AM5005" s="13" t="s">
        <v>46516</v>
      </c>
      <c r="AN5005" s="13" t="s">
        <v>253</v>
      </c>
      <c r="AO5005" s="13" t="s">
        <v>46517</v>
      </c>
      <c r="AP5005" s="21" t="s">
        <v>46518</v>
      </c>
      <c r="AQ5005" s="13" t="s">
        <v>50</v>
      </c>
      <c r="AR5005" s="13" t="s">
        <v>50</v>
      </c>
    </row>
    <row r="5006" spans="1:44" ht="15" thickBot="1">
      <c r="A5006" s="4" t="s">
        <v>46519</v>
      </c>
      <c r="B5006" s="7" t="s">
        <v>50</v>
      </c>
      <c r="C5006" s="6">
        <v>42370</v>
      </c>
      <c r="D5006" s="7" t="s">
        <v>45</v>
      </c>
      <c r="E5006" s="7" t="s">
        <v>46</v>
      </c>
      <c r="F5006" s="7" t="s">
        <v>70</v>
      </c>
      <c r="G5006" s="7" t="s">
        <v>160</v>
      </c>
      <c r="H5006" s="7" t="s">
        <v>14741</v>
      </c>
      <c r="I5006" s="7" t="s">
        <v>50</v>
      </c>
      <c r="J5006" s="6">
        <v>45482</v>
      </c>
      <c r="K5006" s="7" t="s">
        <v>177</v>
      </c>
      <c r="L5006" s="7" t="s">
        <v>290</v>
      </c>
      <c r="M5006" s="7" t="s">
        <v>46520</v>
      </c>
      <c r="N5006" s="7" t="s">
        <v>21109</v>
      </c>
      <c r="O5006" s="7" t="s">
        <v>46521</v>
      </c>
      <c r="P5006" s="5">
        <v>216612</v>
      </c>
      <c r="Q5006" s="7" t="s">
        <v>630</v>
      </c>
      <c r="R5006" s="34" t="s">
        <v>46522</v>
      </c>
      <c r="S5006" s="34" t="s">
        <v>46523</v>
      </c>
      <c r="T5006" s="7" t="s">
        <v>50</v>
      </c>
      <c r="U5006" s="7" t="s">
        <v>46524</v>
      </c>
      <c r="V5006" s="7" t="s">
        <v>50</v>
      </c>
      <c r="W5006" s="7" t="s">
        <v>50</v>
      </c>
      <c r="X5006" s="7" t="s">
        <v>50</v>
      </c>
      <c r="Y5006" s="7" t="s">
        <v>290</v>
      </c>
      <c r="Z5006" s="7">
        <v>1</v>
      </c>
      <c r="AA5006" s="7" t="s">
        <v>50</v>
      </c>
      <c r="AB5006" s="7" t="s">
        <v>50</v>
      </c>
      <c r="AC5006" s="7" t="s">
        <v>50</v>
      </c>
      <c r="AD5006" s="7" t="s">
        <v>290</v>
      </c>
      <c r="AE5006" s="7" t="s">
        <v>50</v>
      </c>
      <c r="AF5006" s="7" t="s">
        <v>50</v>
      </c>
      <c r="AG5006" s="7" t="s">
        <v>50</v>
      </c>
      <c r="AH5006" s="7" t="s">
        <v>50</v>
      </c>
      <c r="AI5006" s="7" t="s">
        <v>50</v>
      </c>
      <c r="AJ5006" s="7" t="s">
        <v>50</v>
      </c>
      <c r="AK5006" s="7" t="s">
        <v>46525</v>
      </c>
      <c r="AL5006" s="7" t="s">
        <v>50</v>
      </c>
      <c r="AM5006" s="7" t="s">
        <v>46526</v>
      </c>
      <c r="AN5006" s="7" t="s">
        <v>66</v>
      </c>
      <c r="AO5006" s="7" t="s">
        <v>46527</v>
      </c>
      <c r="AP5006" s="22" t="s">
        <v>46528</v>
      </c>
      <c r="AQ5006" s="7" t="s">
        <v>50</v>
      </c>
      <c r="AR5006" s="7" t="s">
        <v>50</v>
      </c>
    </row>
    <row r="5007" spans="1:44" ht="15" thickBot="1">
      <c r="A5007" s="10" t="s">
        <v>46529</v>
      </c>
      <c r="B5007" s="13">
        <v>453</v>
      </c>
      <c r="C5007" s="12">
        <v>27760</v>
      </c>
      <c r="D5007" s="13" t="s">
        <v>45</v>
      </c>
      <c r="E5007" s="13" t="s">
        <v>46</v>
      </c>
      <c r="F5007" s="13" t="s">
        <v>70</v>
      </c>
      <c r="G5007" s="13" t="s">
        <v>87</v>
      </c>
      <c r="H5007" s="13" t="s">
        <v>12986</v>
      </c>
      <c r="I5007" s="13" t="s">
        <v>50</v>
      </c>
      <c r="J5007" s="12">
        <v>45476</v>
      </c>
      <c r="K5007" s="13" t="s">
        <v>50</v>
      </c>
      <c r="L5007" s="13" t="s">
        <v>52</v>
      </c>
      <c r="M5007" s="13" t="s">
        <v>16579</v>
      </c>
      <c r="N5007" s="13" t="s">
        <v>44849</v>
      </c>
      <c r="O5007" s="13" t="s">
        <v>46530</v>
      </c>
      <c r="P5007" s="11">
        <v>219046</v>
      </c>
      <c r="Q5007" s="13" t="s">
        <v>1080</v>
      </c>
      <c r="R5007" s="33" t="s">
        <v>46531</v>
      </c>
      <c r="S5007" s="33" t="s">
        <v>46532</v>
      </c>
      <c r="T5007" s="13" t="s">
        <v>46533</v>
      </c>
      <c r="U5007" s="13" t="s">
        <v>50</v>
      </c>
      <c r="V5007" s="13" t="s">
        <v>50</v>
      </c>
      <c r="W5007" s="13" t="s">
        <v>50</v>
      </c>
      <c r="X5007" s="13" t="s">
        <v>50</v>
      </c>
      <c r="Y5007" s="13" t="s">
        <v>50</v>
      </c>
      <c r="Z5007" s="13">
        <v>1</v>
      </c>
      <c r="AA5007" s="13" t="s">
        <v>50</v>
      </c>
      <c r="AB5007" s="13" t="s">
        <v>50</v>
      </c>
      <c r="AC5007" s="13" t="s">
        <v>50</v>
      </c>
      <c r="AD5007" s="13" t="s">
        <v>50</v>
      </c>
      <c r="AE5007" s="13" t="s">
        <v>50</v>
      </c>
      <c r="AF5007" s="13" t="s">
        <v>50</v>
      </c>
      <c r="AG5007" s="13" t="s">
        <v>50</v>
      </c>
      <c r="AH5007" s="13" t="s">
        <v>50</v>
      </c>
      <c r="AI5007" s="13" t="s">
        <v>50</v>
      </c>
      <c r="AJ5007" s="13" t="s">
        <v>50</v>
      </c>
      <c r="AK5007" s="13" t="s">
        <v>42947</v>
      </c>
      <c r="AL5007" s="13" t="s">
        <v>50</v>
      </c>
      <c r="AM5007" s="13" t="s">
        <v>46534</v>
      </c>
      <c r="AN5007" s="13" t="s">
        <v>66</v>
      </c>
      <c r="AO5007" s="13" t="s">
        <v>46535</v>
      </c>
      <c r="AP5007" s="21" t="s">
        <v>46536</v>
      </c>
      <c r="AQ5007" s="13" t="s">
        <v>50</v>
      </c>
      <c r="AR5007" s="13" t="s">
        <v>50</v>
      </c>
    </row>
    <row r="5008" spans="1:44" ht="15" thickBot="1">
      <c r="A5008" s="4" t="s">
        <v>46537</v>
      </c>
      <c r="B5008" s="7" t="s">
        <v>50</v>
      </c>
      <c r="C5008" s="6">
        <v>40179</v>
      </c>
      <c r="D5008" s="7" t="s">
        <v>45</v>
      </c>
      <c r="E5008" s="7" t="s">
        <v>46</v>
      </c>
      <c r="F5008" s="7" t="s">
        <v>70</v>
      </c>
      <c r="G5008" s="7" t="s">
        <v>114</v>
      </c>
      <c r="H5008" s="7" t="s">
        <v>50</v>
      </c>
      <c r="I5008" s="7" t="s">
        <v>50</v>
      </c>
      <c r="J5008" s="6">
        <v>45474</v>
      </c>
      <c r="K5008" s="7" t="s">
        <v>50</v>
      </c>
      <c r="L5008" s="7" t="s">
        <v>178</v>
      </c>
      <c r="M5008" s="7" t="s">
        <v>8429</v>
      </c>
      <c r="N5008" s="7" t="s">
        <v>3649</v>
      </c>
      <c r="O5008" s="7" t="s">
        <v>46538</v>
      </c>
      <c r="P5008" s="5">
        <v>219597</v>
      </c>
      <c r="Q5008" s="7" t="s">
        <v>245</v>
      </c>
      <c r="R5008" s="34" t="s">
        <v>46539</v>
      </c>
      <c r="S5008" s="28" t="s">
        <v>46540</v>
      </c>
      <c r="T5008" s="7" t="s">
        <v>46541</v>
      </c>
      <c r="U5008" s="7" t="s">
        <v>46542</v>
      </c>
      <c r="V5008" s="7" t="s">
        <v>50</v>
      </c>
      <c r="W5008" s="7" t="s">
        <v>50</v>
      </c>
      <c r="X5008" s="7" t="s">
        <v>50</v>
      </c>
      <c r="Y5008" s="7" t="s">
        <v>50</v>
      </c>
      <c r="Z5008" s="7">
        <v>1</v>
      </c>
      <c r="AA5008" s="7" t="s">
        <v>50</v>
      </c>
      <c r="AB5008" s="7" t="s">
        <v>50</v>
      </c>
      <c r="AC5008" s="7" t="s">
        <v>50</v>
      </c>
      <c r="AD5008" s="7" t="s">
        <v>178</v>
      </c>
      <c r="AE5008" s="7" t="s">
        <v>50</v>
      </c>
      <c r="AF5008" s="7" t="s">
        <v>50</v>
      </c>
      <c r="AG5008" s="7" t="s">
        <v>50</v>
      </c>
      <c r="AH5008" s="7" t="s">
        <v>50</v>
      </c>
      <c r="AI5008" s="7" t="s">
        <v>50</v>
      </c>
      <c r="AJ5008" s="7" t="s">
        <v>50</v>
      </c>
      <c r="AK5008" s="7" t="s">
        <v>46543</v>
      </c>
      <c r="AL5008" s="7" t="s">
        <v>50</v>
      </c>
      <c r="AM5008" s="7" t="s">
        <v>46544</v>
      </c>
      <c r="AN5008" s="7" t="s">
        <v>66</v>
      </c>
      <c r="AO5008" s="7" t="s">
        <v>50</v>
      </c>
      <c r="AP5008" s="7" t="s">
        <v>50</v>
      </c>
      <c r="AQ5008" s="22" t="s">
        <v>46545</v>
      </c>
      <c r="AR5008" s="7" t="s">
        <v>255</v>
      </c>
    </row>
    <row r="5009" spans="1:44" ht="15" thickBot="1">
      <c r="A5009" s="10" t="s">
        <v>46546</v>
      </c>
      <c r="B5009" s="13" t="s">
        <v>50</v>
      </c>
      <c r="C5009" s="12">
        <v>44927</v>
      </c>
      <c r="D5009" s="13" t="s">
        <v>45</v>
      </c>
      <c r="E5009" s="13" t="s">
        <v>46</v>
      </c>
      <c r="F5009" s="13" t="s">
        <v>70</v>
      </c>
      <c r="G5009" s="27" t="s">
        <v>54945</v>
      </c>
      <c r="H5009" s="13" t="s">
        <v>50</v>
      </c>
      <c r="I5009" s="13" t="s">
        <v>50</v>
      </c>
      <c r="J5009" s="12">
        <v>45474</v>
      </c>
      <c r="K5009" s="13" t="s">
        <v>50</v>
      </c>
      <c r="L5009" s="13" t="s">
        <v>52</v>
      </c>
      <c r="M5009" s="13" t="s">
        <v>46547</v>
      </c>
      <c r="N5009" s="13" t="s">
        <v>12334</v>
      </c>
      <c r="O5009" s="13" t="s">
        <v>46548</v>
      </c>
      <c r="P5009" s="11">
        <v>220385</v>
      </c>
      <c r="Q5009" s="13" t="s">
        <v>545</v>
      </c>
      <c r="R5009" s="33" t="s">
        <v>46549</v>
      </c>
      <c r="S5009" s="33" t="s">
        <v>46550</v>
      </c>
      <c r="T5009" s="13" t="s">
        <v>46551</v>
      </c>
      <c r="U5009" s="13" t="s">
        <v>50</v>
      </c>
      <c r="V5009" s="13">
        <v>1000</v>
      </c>
      <c r="W5009" s="13" t="s">
        <v>60</v>
      </c>
      <c r="X5009" s="13">
        <v>1000</v>
      </c>
      <c r="Y5009" s="13" t="s">
        <v>50</v>
      </c>
      <c r="Z5009" s="13">
        <v>1</v>
      </c>
      <c r="AA5009" s="13" t="s">
        <v>50</v>
      </c>
      <c r="AB5009" s="13" t="s">
        <v>50</v>
      </c>
      <c r="AC5009" s="13" t="s">
        <v>50</v>
      </c>
      <c r="AD5009" s="13" t="s">
        <v>50</v>
      </c>
      <c r="AE5009" s="13" t="s">
        <v>50</v>
      </c>
      <c r="AF5009" s="13" t="s">
        <v>50</v>
      </c>
      <c r="AG5009" s="13" t="s">
        <v>50</v>
      </c>
      <c r="AH5009" s="13">
        <v>1000</v>
      </c>
      <c r="AI5009" s="13" t="s">
        <v>60</v>
      </c>
      <c r="AJ5009" s="13">
        <v>1000</v>
      </c>
      <c r="AK5009" s="13" t="s">
        <v>45780</v>
      </c>
      <c r="AL5009" s="13" t="s">
        <v>50</v>
      </c>
      <c r="AM5009" s="13" t="s">
        <v>50</v>
      </c>
      <c r="AN5009" s="13" t="s">
        <v>50</v>
      </c>
      <c r="AO5009" s="13" t="s">
        <v>50</v>
      </c>
      <c r="AP5009" s="13" t="s">
        <v>50</v>
      </c>
      <c r="AQ5009" s="13" t="s">
        <v>50</v>
      </c>
      <c r="AR5009" s="13" t="s">
        <v>1186</v>
      </c>
    </row>
    <row r="5010" spans="1:44" ht="15" thickBot="1">
      <c r="A5010" s="4" t="s">
        <v>46552</v>
      </c>
      <c r="B5010" s="7" t="s">
        <v>50</v>
      </c>
      <c r="C5010" s="6">
        <v>36526</v>
      </c>
      <c r="D5010" s="7" t="s">
        <v>45</v>
      </c>
      <c r="E5010" s="7" t="s">
        <v>46</v>
      </c>
      <c r="F5010" s="7" t="s">
        <v>70</v>
      </c>
      <c r="G5010" s="7" t="s">
        <v>50</v>
      </c>
      <c r="H5010" s="7" t="s">
        <v>50</v>
      </c>
      <c r="I5010" s="7" t="s">
        <v>50</v>
      </c>
      <c r="J5010" s="6">
        <v>45478</v>
      </c>
      <c r="K5010" s="7" t="s">
        <v>50</v>
      </c>
      <c r="L5010" s="7" t="s">
        <v>290</v>
      </c>
      <c r="M5010" s="7" t="s">
        <v>46553</v>
      </c>
      <c r="N5010" s="7" t="s">
        <v>44302</v>
      </c>
      <c r="O5010" s="7" t="s">
        <v>46554</v>
      </c>
      <c r="P5010" s="5">
        <v>220984</v>
      </c>
      <c r="Q5010" s="7" t="s">
        <v>545</v>
      </c>
      <c r="R5010" s="34" t="s">
        <v>46555</v>
      </c>
      <c r="S5010" s="31" t="s">
        <v>50</v>
      </c>
      <c r="T5010" s="7" t="s">
        <v>46556</v>
      </c>
      <c r="U5010" s="7" t="s">
        <v>46557</v>
      </c>
      <c r="V5010" s="7" t="s">
        <v>50</v>
      </c>
      <c r="W5010" s="7" t="s">
        <v>50</v>
      </c>
      <c r="X5010" s="7" t="s">
        <v>50</v>
      </c>
      <c r="Y5010" s="7" t="s">
        <v>290</v>
      </c>
      <c r="Z5010" s="7">
        <v>1</v>
      </c>
      <c r="AA5010" s="7" t="s">
        <v>50</v>
      </c>
      <c r="AB5010" s="7" t="s">
        <v>50</v>
      </c>
      <c r="AC5010" s="7" t="s">
        <v>50</v>
      </c>
      <c r="AD5010" s="7" t="s">
        <v>290</v>
      </c>
      <c r="AE5010" s="7" t="s">
        <v>50</v>
      </c>
      <c r="AF5010" s="7" t="s">
        <v>50</v>
      </c>
      <c r="AG5010" s="7" t="s">
        <v>50</v>
      </c>
      <c r="AH5010" s="7" t="s">
        <v>50</v>
      </c>
      <c r="AI5010" s="7" t="s">
        <v>50</v>
      </c>
      <c r="AJ5010" s="7" t="s">
        <v>50</v>
      </c>
      <c r="AK5010" s="7" t="s">
        <v>46558</v>
      </c>
      <c r="AL5010" s="7" t="s">
        <v>50</v>
      </c>
      <c r="AM5010" s="7" t="s">
        <v>50</v>
      </c>
      <c r="AN5010" s="7" t="s">
        <v>50</v>
      </c>
      <c r="AO5010" s="7" t="s">
        <v>50</v>
      </c>
      <c r="AP5010" s="7" t="s">
        <v>50</v>
      </c>
      <c r="AQ5010" s="7" t="s">
        <v>50</v>
      </c>
      <c r="AR5010" s="7" t="s">
        <v>1186</v>
      </c>
    </row>
    <row r="5011" spans="1:44" ht="15" thickBot="1">
      <c r="A5011" s="10" t="s">
        <v>46559</v>
      </c>
      <c r="B5011" s="13" t="s">
        <v>50</v>
      </c>
      <c r="C5011" s="12">
        <v>33970</v>
      </c>
      <c r="D5011" s="13" t="s">
        <v>45</v>
      </c>
      <c r="E5011" s="13" t="s">
        <v>46</v>
      </c>
      <c r="F5011" s="13" t="s">
        <v>70</v>
      </c>
      <c r="G5011" s="13" t="s">
        <v>71</v>
      </c>
      <c r="H5011" s="13" t="s">
        <v>190</v>
      </c>
      <c r="I5011" s="13" t="s">
        <v>50</v>
      </c>
      <c r="J5011" s="12">
        <v>45481</v>
      </c>
      <c r="K5011" s="13" t="s">
        <v>72</v>
      </c>
      <c r="L5011" s="13" t="s">
        <v>178</v>
      </c>
      <c r="M5011" s="13" t="s">
        <v>46560</v>
      </c>
      <c r="N5011" s="13" t="s">
        <v>11920</v>
      </c>
      <c r="O5011" s="13" t="s">
        <v>46561</v>
      </c>
      <c r="P5011" s="11">
        <v>221112</v>
      </c>
      <c r="Q5011" s="13" t="s">
        <v>6089</v>
      </c>
      <c r="R5011" s="33" t="s">
        <v>46562</v>
      </c>
      <c r="S5011" s="33" t="s">
        <v>46563</v>
      </c>
      <c r="T5011" s="13" t="s">
        <v>46564</v>
      </c>
      <c r="U5011" s="13" t="s">
        <v>46565</v>
      </c>
      <c r="V5011" s="13">
        <v>200000000</v>
      </c>
      <c r="W5011" s="13" t="s">
        <v>60</v>
      </c>
      <c r="X5011" s="13">
        <v>200000000</v>
      </c>
      <c r="Y5011" s="13" t="s">
        <v>171</v>
      </c>
      <c r="Z5011" s="13">
        <v>2</v>
      </c>
      <c r="AA5011" s="13">
        <v>200000000</v>
      </c>
      <c r="AB5011" s="13" t="s">
        <v>60</v>
      </c>
      <c r="AC5011" s="13">
        <v>200000000</v>
      </c>
      <c r="AD5011" s="13" t="s">
        <v>178</v>
      </c>
      <c r="AE5011" s="13">
        <v>200000000</v>
      </c>
      <c r="AF5011" s="13" t="s">
        <v>60</v>
      </c>
      <c r="AG5011" s="13">
        <v>200000000</v>
      </c>
      <c r="AH5011" s="13">
        <v>200000000</v>
      </c>
      <c r="AI5011" s="13" t="s">
        <v>60</v>
      </c>
      <c r="AJ5011" s="13">
        <v>200000000</v>
      </c>
      <c r="AK5011" s="13" t="s">
        <v>46566</v>
      </c>
      <c r="AL5011" s="13" t="s">
        <v>50</v>
      </c>
      <c r="AM5011" s="13" t="s">
        <v>46567</v>
      </c>
      <c r="AN5011" s="13" t="s">
        <v>66</v>
      </c>
      <c r="AO5011" s="13" t="s">
        <v>46568</v>
      </c>
      <c r="AP5011" s="21" t="s">
        <v>46569</v>
      </c>
      <c r="AQ5011" s="13" t="s">
        <v>50</v>
      </c>
      <c r="AR5011" s="13" t="s">
        <v>50</v>
      </c>
    </row>
    <row r="5012" spans="1:44" ht="15" thickBot="1">
      <c r="A5012" s="4" t="s">
        <v>1525</v>
      </c>
      <c r="B5012" s="7" t="s">
        <v>50</v>
      </c>
      <c r="C5012" s="6">
        <v>45292</v>
      </c>
      <c r="D5012" s="7" t="s">
        <v>45</v>
      </c>
      <c r="E5012" s="7" t="s">
        <v>50</v>
      </c>
      <c r="F5012" s="7" t="s">
        <v>70</v>
      </c>
      <c r="G5012" s="27" t="s">
        <v>54945</v>
      </c>
      <c r="H5012" s="7" t="s">
        <v>50</v>
      </c>
      <c r="I5012" s="7" t="s">
        <v>50</v>
      </c>
      <c r="J5012" s="6">
        <v>45474</v>
      </c>
      <c r="K5012" s="7" t="s">
        <v>50</v>
      </c>
      <c r="L5012" s="7" t="s">
        <v>4836</v>
      </c>
      <c r="M5012" s="7" t="s">
        <v>50</v>
      </c>
      <c r="N5012" s="7" t="s">
        <v>180</v>
      </c>
      <c r="O5012" s="7" t="s">
        <v>46570</v>
      </c>
      <c r="P5012" s="5">
        <v>221380</v>
      </c>
      <c r="Q5012" s="7" t="s">
        <v>120</v>
      </c>
      <c r="R5012" s="34" t="s">
        <v>1528</v>
      </c>
      <c r="S5012" s="34" t="s">
        <v>1529</v>
      </c>
      <c r="T5012" s="7" t="s">
        <v>50</v>
      </c>
      <c r="U5012" s="7" t="s">
        <v>50</v>
      </c>
      <c r="V5012" s="7" t="s">
        <v>50</v>
      </c>
      <c r="W5012" s="7" t="s">
        <v>50</v>
      </c>
      <c r="X5012" s="7" t="s">
        <v>50</v>
      </c>
      <c r="Y5012" s="7" t="s">
        <v>467</v>
      </c>
      <c r="Z5012" s="7">
        <v>1</v>
      </c>
      <c r="AA5012" s="7" t="s">
        <v>50</v>
      </c>
      <c r="AB5012" s="7" t="s">
        <v>50</v>
      </c>
      <c r="AC5012" s="7" t="s">
        <v>50</v>
      </c>
      <c r="AD5012" s="7" t="s">
        <v>4836</v>
      </c>
      <c r="AE5012" s="7" t="s">
        <v>50</v>
      </c>
      <c r="AF5012" s="7" t="s">
        <v>50</v>
      </c>
      <c r="AG5012" s="7" t="s">
        <v>50</v>
      </c>
      <c r="AH5012" s="7" t="s">
        <v>50</v>
      </c>
      <c r="AI5012" s="7" t="s">
        <v>50</v>
      </c>
      <c r="AJ5012" s="7" t="s">
        <v>50</v>
      </c>
      <c r="AK5012" s="7" t="s">
        <v>50</v>
      </c>
      <c r="AL5012" s="7" t="s">
        <v>50</v>
      </c>
      <c r="AM5012" s="7" t="s">
        <v>46571</v>
      </c>
      <c r="AN5012" s="7" t="s">
        <v>253</v>
      </c>
      <c r="AO5012" s="7" t="s">
        <v>50</v>
      </c>
      <c r="AP5012" s="7" t="s">
        <v>50</v>
      </c>
      <c r="AQ5012" s="22" t="s">
        <v>46572</v>
      </c>
      <c r="AR5012" s="7" t="s">
        <v>255</v>
      </c>
    </row>
    <row r="5013" spans="1:44" ht="15" thickBot="1">
      <c r="A5013" s="10" t="s">
        <v>46573</v>
      </c>
      <c r="B5013" s="13" t="s">
        <v>50</v>
      </c>
      <c r="C5013" s="12">
        <v>11689</v>
      </c>
      <c r="D5013" s="13" t="s">
        <v>45</v>
      </c>
      <c r="E5013" s="13" t="s">
        <v>46</v>
      </c>
      <c r="F5013" s="13" t="s">
        <v>70</v>
      </c>
      <c r="G5013" s="26" t="s">
        <v>54946</v>
      </c>
      <c r="H5013" s="13" t="s">
        <v>50</v>
      </c>
      <c r="I5013" s="13" t="s">
        <v>50</v>
      </c>
      <c r="J5013" s="12">
        <v>45475</v>
      </c>
      <c r="K5013" s="13" t="s">
        <v>116</v>
      </c>
      <c r="L5013" s="13" t="s">
        <v>290</v>
      </c>
      <c r="M5013" s="13" t="s">
        <v>46574</v>
      </c>
      <c r="N5013" s="13" t="s">
        <v>46575</v>
      </c>
      <c r="O5013" s="13" t="s">
        <v>46576</v>
      </c>
      <c r="P5013" s="11">
        <v>222520</v>
      </c>
      <c r="Q5013" s="13" t="s">
        <v>360</v>
      </c>
      <c r="R5013" s="33" t="s">
        <v>46577</v>
      </c>
      <c r="S5013" s="33" t="s">
        <v>46578</v>
      </c>
      <c r="T5013" s="13" t="s">
        <v>46579</v>
      </c>
      <c r="U5013" s="13" t="s">
        <v>46580</v>
      </c>
      <c r="V5013" s="13" t="s">
        <v>50</v>
      </c>
      <c r="W5013" s="13" t="s">
        <v>50</v>
      </c>
      <c r="X5013" s="13" t="s">
        <v>50</v>
      </c>
      <c r="Y5013" s="13" t="s">
        <v>290</v>
      </c>
      <c r="Z5013" s="13">
        <v>1</v>
      </c>
      <c r="AA5013" s="13" t="s">
        <v>50</v>
      </c>
      <c r="AB5013" s="13" t="s">
        <v>50</v>
      </c>
      <c r="AC5013" s="13" t="s">
        <v>50</v>
      </c>
      <c r="AD5013" s="13" t="s">
        <v>290</v>
      </c>
      <c r="AE5013" s="13" t="s">
        <v>50</v>
      </c>
      <c r="AF5013" s="13" t="s">
        <v>50</v>
      </c>
      <c r="AG5013" s="13" t="s">
        <v>50</v>
      </c>
      <c r="AH5013" s="13" t="s">
        <v>50</v>
      </c>
      <c r="AI5013" s="13" t="s">
        <v>50</v>
      </c>
      <c r="AJ5013" s="13" t="s">
        <v>50</v>
      </c>
      <c r="AK5013" s="13" t="s">
        <v>46581</v>
      </c>
      <c r="AL5013" s="13" t="s">
        <v>50</v>
      </c>
      <c r="AM5013" s="13" t="s">
        <v>46582</v>
      </c>
      <c r="AN5013" s="13" t="s">
        <v>66</v>
      </c>
      <c r="AO5013" s="13" t="s">
        <v>46583</v>
      </c>
      <c r="AP5013" s="14" t="s">
        <v>46584</v>
      </c>
      <c r="AQ5013" s="13" t="s">
        <v>50</v>
      </c>
      <c r="AR5013" s="13" t="s">
        <v>50</v>
      </c>
    </row>
    <row r="5014" spans="1:44" ht="15" thickBot="1">
      <c r="A5014" s="4" t="s">
        <v>46585</v>
      </c>
      <c r="B5014" s="7" t="s">
        <v>50</v>
      </c>
      <c r="C5014" s="6">
        <v>44562</v>
      </c>
      <c r="D5014" s="7" t="s">
        <v>45</v>
      </c>
      <c r="E5014" s="7" t="s">
        <v>50</v>
      </c>
      <c r="F5014" s="7" t="s">
        <v>70</v>
      </c>
      <c r="G5014" s="7" t="s">
        <v>87</v>
      </c>
      <c r="H5014" s="7" t="s">
        <v>50</v>
      </c>
      <c r="I5014" s="7" t="s">
        <v>50</v>
      </c>
      <c r="J5014" s="6">
        <v>45477</v>
      </c>
      <c r="K5014" s="7" t="s">
        <v>50</v>
      </c>
      <c r="L5014" s="7" t="s">
        <v>467</v>
      </c>
      <c r="M5014" s="7" t="s">
        <v>8758</v>
      </c>
      <c r="N5014" s="7" t="s">
        <v>8933</v>
      </c>
      <c r="O5014" s="7" t="s">
        <v>46586</v>
      </c>
      <c r="P5014" s="5">
        <v>224236</v>
      </c>
      <c r="Q5014" s="7" t="s">
        <v>245</v>
      </c>
      <c r="R5014" s="31" t="s">
        <v>50</v>
      </c>
      <c r="S5014" s="31" t="s">
        <v>50</v>
      </c>
      <c r="T5014" s="7" t="s">
        <v>50</v>
      </c>
      <c r="U5014" s="7" t="s">
        <v>50</v>
      </c>
      <c r="V5014" s="7" t="s">
        <v>50</v>
      </c>
      <c r="W5014" s="7" t="s">
        <v>50</v>
      </c>
      <c r="X5014" s="7" t="s">
        <v>50</v>
      </c>
      <c r="Y5014" s="7" t="s">
        <v>467</v>
      </c>
      <c r="Z5014" s="7">
        <v>2</v>
      </c>
      <c r="AA5014" s="7" t="s">
        <v>50</v>
      </c>
      <c r="AB5014" s="7" t="s">
        <v>50</v>
      </c>
      <c r="AC5014" s="7" t="s">
        <v>50</v>
      </c>
      <c r="AD5014" s="7" t="s">
        <v>467</v>
      </c>
      <c r="AE5014" s="7" t="s">
        <v>50</v>
      </c>
      <c r="AF5014" s="7" t="s">
        <v>50</v>
      </c>
      <c r="AG5014" s="7" t="s">
        <v>50</v>
      </c>
      <c r="AH5014" s="7" t="s">
        <v>50</v>
      </c>
      <c r="AI5014" s="7" t="s">
        <v>50</v>
      </c>
      <c r="AJ5014" s="7" t="s">
        <v>50</v>
      </c>
      <c r="AK5014" s="7" t="s">
        <v>46587</v>
      </c>
      <c r="AL5014" s="7" t="s">
        <v>50</v>
      </c>
      <c r="AM5014" s="7" t="s">
        <v>50</v>
      </c>
      <c r="AN5014" s="7" t="s">
        <v>50</v>
      </c>
      <c r="AO5014" s="7" t="s">
        <v>50</v>
      </c>
      <c r="AP5014" s="7" t="s">
        <v>50</v>
      </c>
      <c r="AQ5014" s="7" t="s">
        <v>50</v>
      </c>
      <c r="AR5014" s="7" t="s">
        <v>1186</v>
      </c>
    </row>
    <row r="5015" spans="1:44" ht="15" thickBot="1">
      <c r="A5015" s="10" t="s">
        <v>46588</v>
      </c>
      <c r="B5015" s="13" t="s">
        <v>50</v>
      </c>
      <c r="C5015" s="12">
        <v>44562</v>
      </c>
      <c r="D5015" s="13" t="s">
        <v>45</v>
      </c>
      <c r="E5015" s="13" t="s">
        <v>46</v>
      </c>
      <c r="F5015" s="13" t="s">
        <v>70</v>
      </c>
      <c r="G5015" s="26" t="s">
        <v>54946</v>
      </c>
      <c r="H5015" s="13" t="s">
        <v>50</v>
      </c>
      <c r="I5015" s="13" t="s">
        <v>50</v>
      </c>
      <c r="J5015" s="12">
        <v>45476</v>
      </c>
      <c r="K5015" s="13" t="s">
        <v>50</v>
      </c>
      <c r="L5015" s="13" t="s">
        <v>467</v>
      </c>
      <c r="M5015" s="13" t="s">
        <v>18309</v>
      </c>
      <c r="N5015" s="13" t="s">
        <v>46589</v>
      </c>
      <c r="O5015" s="13" t="s">
        <v>46590</v>
      </c>
      <c r="P5015" s="11">
        <v>224645</v>
      </c>
      <c r="Q5015" s="13" t="s">
        <v>360</v>
      </c>
      <c r="R5015" s="33" t="s">
        <v>46591</v>
      </c>
      <c r="S5015" s="33" t="s">
        <v>46592</v>
      </c>
      <c r="T5015" s="13" t="s">
        <v>50</v>
      </c>
      <c r="U5015" s="13" t="s">
        <v>50</v>
      </c>
      <c r="V5015" s="13" t="s">
        <v>50</v>
      </c>
      <c r="W5015" s="13" t="s">
        <v>50</v>
      </c>
      <c r="X5015" s="13" t="s">
        <v>50</v>
      </c>
      <c r="Y5015" s="13" t="s">
        <v>467</v>
      </c>
      <c r="Z5015" s="13">
        <v>1</v>
      </c>
      <c r="AA5015" s="13" t="s">
        <v>50</v>
      </c>
      <c r="AB5015" s="13" t="s">
        <v>50</v>
      </c>
      <c r="AC5015" s="13" t="s">
        <v>50</v>
      </c>
      <c r="AD5015" s="13" t="s">
        <v>467</v>
      </c>
      <c r="AE5015" s="13" t="s">
        <v>50</v>
      </c>
      <c r="AF5015" s="13" t="s">
        <v>50</v>
      </c>
      <c r="AG5015" s="13" t="s">
        <v>50</v>
      </c>
      <c r="AH5015" s="13" t="s">
        <v>50</v>
      </c>
      <c r="AI5015" s="13" t="s">
        <v>50</v>
      </c>
      <c r="AJ5015" s="13" t="s">
        <v>50</v>
      </c>
      <c r="AK5015" s="13" t="s">
        <v>50</v>
      </c>
      <c r="AL5015" s="13" t="s">
        <v>50</v>
      </c>
      <c r="AM5015" s="13" t="s">
        <v>46593</v>
      </c>
      <c r="AN5015" s="13" t="s">
        <v>66</v>
      </c>
      <c r="AO5015" s="13" t="s">
        <v>46594</v>
      </c>
      <c r="AP5015" s="14" t="s">
        <v>46595</v>
      </c>
      <c r="AQ5015" s="13" t="s">
        <v>50</v>
      </c>
      <c r="AR5015" s="13" t="s">
        <v>50</v>
      </c>
    </row>
    <row r="5016" spans="1:44" ht="15" thickBot="1">
      <c r="A5016" s="4" t="s">
        <v>46596</v>
      </c>
      <c r="B5016" s="7" t="s">
        <v>50</v>
      </c>
      <c r="C5016" s="6">
        <v>43101</v>
      </c>
      <c r="D5016" s="7" t="s">
        <v>45</v>
      </c>
      <c r="E5016" s="7" t="s">
        <v>46</v>
      </c>
      <c r="F5016" s="7" t="s">
        <v>70</v>
      </c>
      <c r="G5016" s="26" t="s">
        <v>54946</v>
      </c>
      <c r="H5016" s="7" t="s">
        <v>50</v>
      </c>
      <c r="I5016" s="7" t="s">
        <v>50</v>
      </c>
      <c r="J5016" s="6">
        <v>45475</v>
      </c>
      <c r="K5016" s="7" t="s">
        <v>50</v>
      </c>
      <c r="L5016" s="7" t="s">
        <v>1471</v>
      </c>
      <c r="M5016" s="7" t="s">
        <v>46597</v>
      </c>
      <c r="N5016" s="7" t="s">
        <v>46598</v>
      </c>
      <c r="O5016" s="7" t="s">
        <v>46599</v>
      </c>
      <c r="P5016" s="5">
        <v>225662</v>
      </c>
      <c r="Q5016" s="7" t="s">
        <v>1334</v>
      </c>
      <c r="R5016" s="34" t="s">
        <v>46600</v>
      </c>
      <c r="S5016" s="34" t="s">
        <v>46601</v>
      </c>
      <c r="T5016" s="7" t="s">
        <v>50</v>
      </c>
      <c r="U5016" s="7" t="s">
        <v>50</v>
      </c>
      <c r="V5016" s="7" t="s">
        <v>50</v>
      </c>
      <c r="W5016" s="7" t="s">
        <v>50</v>
      </c>
      <c r="X5016" s="7" t="s">
        <v>50</v>
      </c>
      <c r="Y5016" s="7" t="s">
        <v>50</v>
      </c>
      <c r="Z5016" s="7">
        <v>1</v>
      </c>
      <c r="AA5016" s="7" t="s">
        <v>50</v>
      </c>
      <c r="AB5016" s="7" t="s">
        <v>50</v>
      </c>
      <c r="AC5016" s="7" t="s">
        <v>50</v>
      </c>
      <c r="AD5016" s="7" t="s">
        <v>1471</v>
      </c>
      <c r="AE5016" s="7" t="s">
        <v>50</v>
      </c>
      <c r="AF5016" s="7" t="s">
        <v>50</v>
      </c>
      <c r="AG5016" s="7" t="s">
        <v>50</v>
      </c>
      <c r="AH5016" s="7" t="s">
        <v>50</v>
      </c>
      <c r="AI5016" s="7" t="s">
        <v>50</v>
      </c>
      <c r="AJ5016" s="7" t="s">
        <v>50</v>
      </c>
      <c r="AK5016" s="7" t="s">
        <v>46602</v>
      </c>
      <c r="AL5016" s="7" t="s">
        <v>50</v>
      </c>
      <c r="AM5016" s="7" t="s">
        <v>46603</v>
      </c>
      <c r="AN5016" s="7" t="s">
        <v>993</v>
      </c>
      <c r="AO5016" s="7" t="s">
        <v>46604</v>
      </c>
      <c r="AP5016" s="22" t="s">
        <v>46605</v>
      </c>
      <c r="AQ5016" s="7" t="s">
        <v>50</v>
      </c>
      <c r="AR5016" s="7" t="s">
        <v>50</v>
      </c>
    </row>
    <row r="5017" spans="1:44" ht="15" thickBot="1">
      <c r="A5017" s="10" t="s">
        <v>46606</v>
      </c>
      <c r="B5017" s="13" t="s">
        <v>50</v>
      </c>
      <c r="C5017" s="12">
        <v>44053</v>
      </c>
      <c r="D5017" s="13" t="s">
        <v>45</v>
      </c>
      <c r="E5017" s="13" t="s">
        <v>46</v>
      </c>
      <c r="F5017" s="13" t="s">
        <v>70</v>
      </c>
      <c r="G5017" s="27" t="s">
        <v>54945</v>
      </c>
      <c r="H5017" s="13" t="s">
        <v>562</v>
      </c>
      <c r="I5017" s="13" t="s">
        <v>50</v>
      </c>
      <c r="J5017" s="12">
        <v>45481</v>
      </c>
      <c r="K5017" s="13" t="s">
        <v>116</v>
      </c>
      <c r="L5017" s="13" t="s">
        <v>467</v>
      </c>
      <c r="M5017" s="13" t="s">
        <v>46607</v>
      </c>
      <c r="N5017" s="13" t="s">
        <v>564</v>
      </c>
      <c r="O5017" s="13" t="s">
        <v>46608</v>
      </c>
      <c r="P5017" s="11">
        <v>227304</v>
      </c>
      <c r="Q5017" s="13" t="s">
        <v>566</v>
      </c>
      <c r="R5017" s="29" t="s">
        <v>46609</v>
      </c>
      <c r="S5017" s="33" t="s">
        <v>46610</v>
      </c>
      <c r="T5017" s="13" t="s">
        <v>46611</v>
      </c>
      <c r="U5017" s="13" t="s">
        <v>50</v>
      </c>
      <c r="V5017" s="13">
        <v>2000000</v>
      </c>
      <c r="W5017" s="13" t="s">
        <v>60</v>
      </c>
      <c r="X5017" s="13">
        <v>2000000</v>
      </c>
      <c r="Y5017" s="13" t="s">
        <v>467</v>
      </c>
      <c r="Z5017" s="13">
        <v>1</v>
      </c>
      <c r="AA5017" s="13">
        <v>2000000</v>
      </c>
      <c r="AB5017" s="13" t="s">
        <v>60</v>
      </c>
      <c r="AC5017" s="13">
        <v>2000000</v>
      </c>
      <c r="AD5017" s="13" t="s">
        <v>467</v>
      </c>
      <c r="AE5017" s="13">
        <v>2000000</v>
      </c>
      <c r="AF5017" s="13" t="s">
        <v>60</v>
      </c>
      <c r="AG5017" s="13">
        <v>2000000</v>
      </c>
      <c r="AH5017" s="13">
        <v>2000000</v>
      </c>
      <c r="AI5017" s="13" t="s">
        <v>60</v>
      </c>
      <c r="AJ5017" s="13">
        <v>2000000</v>
      </c>
      <c r="AK5017" s="13" t="s">
        <v>30343</v>
      </c>
      <c r="AL5017" s="13" t="s">
        <v>50</v>
      </c>
      <c r="AM5017" s="13" t="s">
        <v>46612</v>
      </c>
      <c r="AN5017" s="13" t="s">
        <v>66</v>
      </c>
      <c r="AO5017" s="13" t="s">
        <v>46613</v>
      </c>
      <c r="AP5017" s="14" t="s">
        <v>46614</v>
      </c>
      <c r="AQ5017" s="13" t="s">
        <v>50</v>
      </c>
      <c r="AR5017" s="13" t="s">
        <v>50</v>
      </c>
    </row>
    <row r="5018" spans="1:44" ht="15" thickBot="1">
      <c r="A5018" s="4" t="s">
        <v>46615</v>
      </c>
      <c r="B5018" s="7">
        <v>254</v>
      </c>
      <c r="C5018" s="6">
        <v>44927</v>
      </c>
      <c r="D5018" s="7" t="s">
        <v>45</v>
      </c>
      <c r="E5018" s="7" t="s">
        <v>46</v>
      </c>
      <c r="F5018" s="7" t="s">
        <v>70</v>
      </c>
      <c r="G5018" s="26" t="s">
        <v>54946</v>
      </c>
      <c r="H5018" s="7" t="s">
        <v>50</v>
      </c>
      <c r="I5018" s="7" t="s">
        <v>50</v>
      </c>
      <c r="J5018" s="6">
        <v>45482</v>
      </c>
      <c r="K5018" s="7" t="s">
        <v>50</v>
      </c>
      <c r="L5018" s="7" t="s">
        <v>467</v>
      </c>
      <c r="M5018" s="7" t="s">
        <v>46616</v>
      </c>
      <c r="N5018" s="7" t="s">
        <v>36824</v>
      </c>
      <c r="O5018" s="7" t="s">
        <v>46617</v>
      </c>
      <c r="P5018" s="5">
        <v>227660</v>
      </c>
      <c r="Q5018" s="7" t="s">
        <v>566</v>
      </c>
      <c r="R5018" s="34" t="s">
        <v>46618</v>
      </c>
      <c r="S5018" s="34" t="s">
        <v>46619</v>
      </c>
      <c r="T5018" s="7" t="s">
        <v>50</v>
      </c>
      <c r="U5018" s="7" t="s">
        <v>50</v>
      </c>
      <c r="V5018" s="7">
        <v>3700000</v>
      </c>
      <c r="W5018" s="7" t="s">
        <v>60</v>
      </c>
      <c r="X5018" s="7">
        <v>3700000</v>
      </c>
      <c r="Y5018" s="7" t="s">
        <v>467</v>
      </c>
      <c r="Z5018" s="7">
        <v>2</v>
      </c>
      <c r="AA5018" s="7">
        <v>3700000</v>
      </c>
      <c r="AB5018" s="7" t="s">
        <v>60</v>
      </c>
      <c r="AC5018" s="7">
        <v>3700000</v>
      </c>
      <c r="AD5018" s="7" t="s">
        <v>467</v>
      </c>
      <c r="AE5018" s="7">
        <v>3700000</v>
      </c>
      <c r="AF5018" s="7" t="s">
        <v>60</v>
      </c>
      <c r="AG5018" s="7">
        <v>3700000</v>
      </c>
      <c r="AH5018" s="7">
        <v>3700000</v>
      </c>
      <c r="AI5018" s="7" t="s">
        <v>60</v>
      </c>
      <c r="AJ5018" s="7">
        <v>3700000</v>
      </c>
      <c r="AK5018" s="7" t="s">
        <v>46620</v>
      </c>
      <c r="AL5018" s="7" t="s">
        <v>50</v>
      </c>
      <c r="AM5018" s="7" t="s">
        <v>46621</v>
      </c>
      <c r="AN5018" s="7" t="s">
        <v>66</v>
      </c>
      <c r="AO5018" s="7" t="s">
        <v>46622</v>
      </c>
      <c r="AP5018" s="8" t="s">
        <v>46623</v>
      </c>
      <c r="AQ5018" s="7" t="s">
        <v>50</v>
      </c>
      <c r="AR5018" s="7" t="s">
        <v>50</v>
      </c>
    </row>
    <row r="5019" spans="1:44" ht="15" thickBot="1">
      <c r="A5019" s="10" t="s">
        <v>46624</v>
      </c>
      <c r="B5019" s="13" t="s">
        <v>50</v>
      </c>
      <c r="C5019" s="12">
        <v>43831</v>
      </c>
      <c r="D5019" s="13" t="s">
        <v>45</v>
      </c>
      <c r="E5019" s="13" t="s">
        <v>46</v>
      </c>
      <c r="F5019" s="13" t="s">
        <v>70</v>
      </c>
      <c r="G5019" s="13" t="s">
        <v>50</v>
      </c>
      <c r="H5019" s="13" t="s">
        <v>50</v>
      </c>
      <c r="I5019" s="13" t="s">
        <v>50</v>
      </c>
      <c r="J5019" s="12">
        <v>45475</v>
      </c>
      <c r="K5019" s="13" t="s">
        <v>50</v>
      </c>
      <c r="L5019" s="13" t="s">
        <v>467</v>
      </c>
      <c r="M5019" s="13" t="s">
        <v>46625</v>
      </c>
      <c r="N5019" s="13" t="s">
        <v>1954</v>
      </c>
      <c r="O5019" s="13" t="s">
        <v>46626</v>
      </c>
      <c r="P5019" s="11">
        <v>229131</v>
      </c>
      <c r="Q5019" s="13" t="s">
        <v>245</v>
      </c>
      <c r="R5019" s="30" t="s">
        <v>50</v>
      </c>
      <c r="S5019" s="30" t="s">
        <v>50</v>
      </c>
      <c r="T5019" s="13" t="s">
        <v>50</v>
      </c>
      <c r="U5019" s="13" t="s">
        <v>50</v>
      </c>
      <c r="V5019" s="13" t="s">
        <v>50</v>
      </c>
      <c r="W5019" s="13" t="s">
        <v>50</v>
      </c>
      <c r="X5019" s="13" t="s">
        <v>50</v>
      </c>
      <c r="Y5019" s="13" t="s">
        <v>467</v>
      </c>
      <c r="Z5019" s="13">
        <v>1</v>
      </c>
      <c r="AA5019" s="13" t="s">
        <v>50</v>
      </c>
      <c r="AB5019" s="13" t="s">
        <v>50</v>
      </c>
      <c r="AC5019" s="13" t="s">
        <v>50</v>
      </c>
      <c r="AD5019" s="13" t="s">
        <v>467</v>
      </c>
      <c r="AE5019" s="13" t="s">
        <v>50</v>
      </c>
      <c r="AF5019" s="13" t="s">
        <v>50</v>
      </c>
      <c r="AG5019" s="13" t="s">
        <v>50</v>
      </c>
      <c r="AH5019" s="13" t="s">
        <v>50</v>
      </c>
      <c r="AI5019" s="13" t="s">
        <v>50</v>
      </c>
      <c r="AJ5019" s="13" t="s">
        <v>50</v>
      </c>
      <c r="AK5019" s="13" t="s">
        <v>46627</v>
      </c>
      <c r="AL5019" s="13" t="s">
        <v>50</v>
      </c>
      <c r="AM5019" s="13" t="s">
        <v>50</v>
      </c>
      <c r="AN5019" s="13" t="s">
        <v>50</v>
      </c>
      <c r="AO5019" s="13" t="s">
        <v>50</v>
      </c>
      <c r="AP5019" s="13" t="s">
        <v>50</v>
      </c>
      <c r="AQ5019" s="13" t="s">
        <v>50</v>
      </c>
      <c r="AR5019" s="13" t="s">
        <v>1186</v>
      </c>
    </row>
    <row r="5020" spans="1:44" ht="15" thickBot="1">
      <c r="A5020" s="4" t="s">
        <v>46628</v>
      </c>
      <c r="B5020" s="7" t="s">
        <v>50</v>
      </c>
      <c r="C5020" s="6">
        <v>45292</v>
      </c>
      <c r="D5020" s="7" t="s">
        <v>45</v>
      </c>
      <c r="E5020" s="7" t="s">
        <v>46</v>
      </c>
      <c r="F5020" s="7" t="s">
        <v>70</v>
      </c>
      <c r="G5020" s="7" t="s">
        <v>50</v>
      </c>
      <c r="H5020" s="7" t="s">
        <v>50</v>
      </c>
      <c r="I5020" s="7" t="s">
        <v>50</v>
      </c>
      <c r="J5020" s="6">
        <v>45481</v>
      </c>
      <c r="K5020" s="7" t="s">
        <v>50</v>
      </c>
      <c r="L5020" s="7" t="s">
        <v>467</v>
      </c>
      <c r="M5020" s="7" t="s">
        <v>50</v>
      </c>
      <c r="N5020" s="7" t="s">
        <v>46629</v>
      </c>
      <c r="O5020" s="7" t="s">
        <v>46630</v>
      </c>
      <c r="P5020" s="5">
        <v>230442</v>
      </c>
      <c r="Q5020" s="7" t="s">
        <v>397</v>
      </c>
      <c r="R5020" s="31" t="s">
        <v>50</v>
      </c>
      <c r="S5020" s="31" t="s">
        <v>50</v>
      </c>
      <c r="T5020" s="7" t="s">
        <v>50</v>
      </c>
      <c r="U5020" s="7" t="s">
        <v>46631</v>
      </c>
      <c r="V5020" s="7">
        <v>12000</v>
      </c>
      <c r="W5020" s="7" t="s">
        <v>60</v>
      </c>
      <c r="X5020" s="7">
        <v>12000</v>
      </c>
      <c r="Y5020" s="7" t="s">
        <v>467</v>
      </c>
      <c r="Z5020" s="7">
        <v>1</v>
      </c>
      <c r="AA5020" s="7">
        <v>12000</v>
      </c>
      <c r="AB5020" s="7" t="s">
        <v>60</v>
      </c>
      <c r="AC5020" s="7">
        <v>12000</v>
      </c>
      <c r="AD5020" s="7" t="s">
        <v>467</v>
      </c>
      <c r="AE5020" s="7">
        <v>12000</v>
      </c>
      <c r="AF5020" s="7" t="s">
        <v>60</v>
      </c>
      <c r="AG5020" s="7">
        <v>12000</v>
      </c>
      <c r="AH5020" s="7">
        <v>12000</v>
      </c>
      <c r="AI5020" s="7" t="s">
        <v>60</v>
      </c>
      <c r="AJ5020" s="7">
        <v>12000</v>
      </c>
      <c r="AK5020" s="7" t="s">
        <v>50</v>
      </c>
      <c r="AL5020" s="7" t="s">
        <v>50</v>
      </c>
      <c r="AM5020" s="7" t="s">
        <v>50</v>
      </c>
      <c r="AN5020" s="7" t="s">
        <v>50</v>
      </c>
      <c r="AO5020" s="7" t="s">
        <v>50</v>
      </c>
      <c r="AP5020" s="7" t="s">
        <v>50</v>
      </c>
      <c r="AQ5020" s="7" t="s">
        <v>50</v>
      </c>
      <c r="AR5020" s="7" t="s">
        <v>1186</v>
      </c>
    </row>
    <row r="5021" spans="1:44" ht="15" thickBot="1">
      <c r="A5021" s="10" t="s">
        <v>46632</v>
      </c>
      <c r="B5021" s="13" t="s">
        <v>50</v>
      </c>
      <c r="C5021" s="12">
        <v>30682</v>
      </c>
      <c r="D5021" s="13" t="s">
        <v>45</v>
      </c>
      <c r="E5021" s="13" t="s">
        <v>46</v>
      </c>
      <c r="F5021" s="13" t="s">
        <v>47</v>
      </c>
      <c r="G5021" s="13" t="s">
        <v>114</v>
      </c>
      <c r="H5021" s="13" t="s">
        <v>50</v>
      </c>
      <c r="I5021" s="13" t="s">
        <v>50</v>
      </c>
      <c r="J5021" s="12">
        <v>45482</v>
      </c>
      <c r="K5021" s="13" t="s">
        <v>191</v>
      </c>
      <c r="L5021" s="13" t="s">
        <v>162</v>
      </c>
      <c r="M5021" s="13" t="s">
        <v>10727</v>
      </c>
      <c r="N5021" s="13" t="s">
        <v>1222</v>
      </c>
      <c r="O5021" s="13" t="s">
        <v>46633</v>
      </c>
      <c r="P5021" s="11">
        <v>234965</v>
      </c>
      <c r="Q5021" s="13" t="s">
        <v>707</v>
      </c>
      <c r="R5021" s="33" t="s">
        <v>46634</v>
      </c>
      <c r="S5021" s="33" t="s">
        <v>46635</v>
      </c>
      <c r="T5021" s="13" t="s">
        <v>46636</v>
      </c>
      <c r="U5021" s="13" t="s">
        <v>46637</v>
      </c>
      <c r="V5021" s="13">
        <v>5000000</v>
      </c>
      <c r="W5021" s="13" t="s">
        <v>1085</v>
      </c>
      <c r="X5021" s="13">
        <v>3666898</v>
      </c>
      <c r="Y5021" s="13" t="s">
        <v>61</v>
      </c>
      <c r="Z5021" s="13">
        <v>1</v>
      </c>
      <c r="AA5021" s="13" t="s">
        <v>50</v>
      </c>
      <c r="AB5021" s="13" t="s">
        <v>50</v>
      </c>
      <c r="AC5021" s="13" t="s">
        <v>50</v>
      </c>
      <c r="AD5021" s="13" t="s">
        <v>50</v>
      </c>
      <c r="AE5021" s="13" t="s">
        <v>50</v>
      </c>
      <c r="AF5021" s="13" t="s">
        <v>50</v>
      </c>
      <c r="AG5021" s="13" t="s">
        <v>50</v>
      </c>
      <c r="AH5021" s="13">
        <v>5000000</v>
      </c>
      <c r="AI5021" s="13" t="s">
        <v>1085</v>
      </c>
      <c r="AJ5021" s="13">
        <v>3666899</v>
      </c>
      <c r="AK5021" s="13" t="s">
        <v>46638</v>
      </c>
      <c r="AL5021" s="13" t="s">
        <v>50</v>
      </c>
      <c r="AM5021" s="13" t="s">
        <v>46639</v>
      </c>
      <c r="AN5021" s="13" t="s">
        <v>66</v>
      </c>
      <c r="AO5021" s="13" t="s">
        <v>46640</v>
      </c>
      <c r="AP5021" s="13" t="s">
        <v>50</v>
      </c>
      <c r="AQ5021" s="21" t="s">
        <v>46641</v>
      </c>
      <c r="AR5021" s="13" t="s">
        <v>50</v>
      </c>
    </row>
    <row r="5022" spans="1:44" ht="15" thickBot="1">
      <c r="A5022" s="4" t="s">
        <v>46642</v>
      </c>
      <c r="B5022" s="7" t="s">
        <v>50</v>
      </c>
      <c r="C5022" s="6">
        <v>44197</v>
      </c>
      <c r="D5022" s="7" t="s">
        <v>45</v>
      </c>
      <c r="E5022" s="7" t="s">
        <v>46</v>
      </c>
      <c r="F5022" s="7" t="s">
        <v>70</v>
      </c>
      <c r="G5022" s="27" t="s">
        <v>54945</v>
      </c>
      <c r="H5022" s="7" t="s">
        <v>50</v>
      </c>
      <c r="I5022" s="7" t="s">
        <v>50</v>
      </c>
      <c r="J5022" s="6">
        <v>45474</v>
      </c>
      <c r="K5022" s="7" t="s">
        <v>50</v>
      </c>
      <c r="L5022" s="7" t="s">
        <v>4836</v>
      </c>
      <c r="M5022" s="7" t="s">
        <v>46643</v>
      </c>
      <c r="N5022" s="7" t="s">
        <v>91</v>
      </c>
      <c r="O5022" s="7" t="s">
        <v>46644</v>
      </c>
      <c r="P5022" s="5">
        <v>236943</v>
      </c>
      <c r="Q5022" s="7" t="s">
        <v>93</v>
      </c>
      <c r="R5022" s="34" t="s">
        <v>46645</v>
      </c>
      <c r="S5022" s="34" t="s">
        <v>46646</v>
      </c>
      <c r="T5022" s="7" t="s">
        <v>50</v>
      </c>
      <c r="U5022" s="7" t="s">
        <v>50</v>
      </c>
      <c r="V5022" s="7" t="s">
        <v>50</v>
      </c>
      <c r="W5022" s="7" t="s">
        <v>50</v>
      </c>
      <c r="X5022" s="7" t="s">
        <v>50</v>
      </c>
      <c r="Y5022" s="7" t="s">
        <v>467</v>
      </c>
      <c r="Z5022" s="7">
        <v>1</v>
      </c>
      <c r="AA5022" s="7" t="s">
        <v>50</v>
      </c>
      <c r="AB5022" s="7" t="s">
        <v>50</v>
      </c>
      <c r="AC5022" s="7" t="s">
        <v>50</v>
      </c>
      <c r="AD5022" s="7" t="s">
        <v>4836</v>
      </c>
      <c r="AE5022" s="7" t="s">
        <v>50</v>
      </c>
      <c r="AF5022" s="7" t="s">
        <v>50</v>
      </c>
      <c r="AG5022" s="7" t="s">
        <v>50</v>
      </c>
      <c r="AH5022" s="7" t="s">
        <v>50</v>
      </c>
      <c r="AI5022" s="7" t="s">
        <v>50</v>
      </c>
      <c r="AJ5022" s="7" t="s">
        <v>50</v>
      </c>
      <c r="AK5022" s="7" t="s">
        <v>50</v>
      </c>
      <c r="AL5022" s="7" t="s">
        <v>50</v>
      </c>
      <c r="AM5022" s="7" t="s">
        <v>46647</v>
      </c>
      <c r="AN5022" s="7" t="s">
        <v>66</v>
      </c>
      <c r="AO5022" s="7" t="s">
        <v>50</v>
      </c>
      <c r="AP5022" s="8" t="s">
        <v>46648</v>
      </c>
      <c r="AQ5022" s="7" t="s">
        <v>50</v>
      </c>
      <c r="AR5022" s="7" t="s">
        <v>255</v>
      </c>
    </row>
    <row r="5023" spans="1:44" ht="15" thickBot="1">
      <c r="A5023" s="10" t="s">
        <v>46649</v>
      </c>
      <c r="B5023" s="13" t="s">
        <v>50</v>
      </c>
      <c r="C5023" s="12">
        <v>1</v>
      </c>
      <c r="D5023" s="13" t="s">
        <v>45</v>
      </c>
      <c r="E5023" s="13" t="s">
        <v>46</v>
      </c>
      <c r="F5023" s="13" t="s">
        <v>70</v>
      </c>
      <c r="G5023" s="13" t="s">
        <v>48</v>
      </c>
      <c r="H5023" s="13" t="s">
        <v>50</v>
      </c>
      <c r="I5023" s="13" t="s">
        <v>50</v>
      </c>
      <c r="J5023" s="12">
        <v>45482</v>
      </c>
      <c r="K5023" s="13" t="s">
        <v>51</v>
      </c>
      <c r="L5023" s="13" t="s">
        <v>131</v>
      </c>
      <c r="M5023" s="13" t="s">
        <v>46650</v>
      </c>
      <c r="N5023" s="13" t="s">
        <v>2540</v>
      </c>
      <c r="O5023" s="13" t="s">
        <v>46651</v>
      </c>
      <c r="P5023" s="11">
        <v>237051</v>
      </c>
      <c r="Q5023" s="13" t="s">
        <v>360</v>
      </c>
      <c r="R5023" s="33" t="s">
        <v>46652</v>
      </c>
      <c r="S5023" s="33" t="s">
        <v>46653</v>
      </c>
      <c r="T5023" s="13" t="s">
        <v>46654</v>
      </c>
      <c r="U5023" s="13" t="s">
        <v>46655</v>
      </c>
      <c r="V5023" s="13">
        <v>600000000</v>
      </c>
      <c r="W5023" s="13" t="s">
        <v>209</v>
      </c>
      <c r="X5023" s="13">
        <v>648989631</v>
      </c>
      <c r="Y5023" s="13" t="s">
        <v>171</v>
      </c>
      <c r="Z5023" s="13">
        <v>1</v>
      </c>
      <c r="AA5023" s="13" t="s">
        <v>50</v>
      </c>
      <c r="AB5023" s="13" t="s">
        <v>50</v>
      </c>
      <c r="AC5023" s="13" t="s">
        <v>50</v>
      </c>
      <c r="AD5023" s="13" t="s">
        <v>50</v>
      </c>
      <c r="AE5023" s="13" t="s">
        <v>50</v>
      </c>
      <c r="AF5023" s="13" t="s">
        <v>50</v>
      </c>
      <c r="AG5023" s="13" t="s">
        <v>50</v>
      </c>
      <c r="AH5023" s="13">
        <v>600000000</v>
      </c>
      <c r="AI5023" s="13" t="s">
        <v>209</v>
      </c>
      <c r="AJ5023" s="13">
        <v>648989631</v>
      </c>
      <c r="AK5023" s="13" t="s">
        <v>50</v>
      </c>
      <c r="AL5023" s="13" t="s">
        <v>50</v>
      </c>
      <c r="AM5023" s="13" t="s">
        <v>46656</v>
      </c>
      <c r="AN5023" s="13" t="s">
        <v>66</v>
      </c>
      <c r="AO5023" s="13" t="s">
        <v>46657</v>
      </c>
      <c r="AP5023" s="13" t="s">
        <v>50</v>
      </c>
      <c r="AQ5023" s="21" t="s">
        <v>46658</v>
      </c>
      <c r="AR5023" s="13" t="s">
        <v>50</v>
      </c>
    </row>
    <row r="5024" spans="1:44" ht="15" thickBot="1">
      <c r="A5024" s="4" t="s">
        <v>46659</v>
      </c>
      <c r="B5024" s="7" t="s">
        <v>50</v>
      </c>
      <c r="C5024" s="6">
        <v>44492</v>
      </c>
      <c r="D5024" s="7" t="s">
        <v>45</v>
      </c>
      <c r="E5024" s="7" t="s">
        <v>46</v>
      </c>
      <c r="F5024" s="7" t="s">
        <v>70</v>
      </c>
      <c r="G5024" s="26" t="s">
        <v>54946</v>
      </c>
      <c r="H5024" s="7" t="s">
        <v>50</v>
      </c>
      <c r="I5024" s="7" t="s">
        <v>50</v>
      </c>
      <c r="J5024" s="6">
        <v>45474</v>
      </c>
      <c r="K5024" s="7" t="s">
        <v>50</v>
      </c>
      <c r="L5024" s="7" t="s">
        <v>6576</v>
      </c>
      <c r="M5024" s="7" t="s">
        <v>22456</v>
      </c>
      <c r="N5024" s="7" t="s">
        <v>21707</v>
      </c>
      <c r="O5024" s="7" t="s">
        <v>46660</v>
      </c>
      <c r="P5024" s="5">
        <v>238198</v>
      </c>
      <c r="Q5024" s="7" t="s">
        <v>245</v>
      </c>
      <c r="R5024" s="34" t="s">
        <v>46661</v>
      </c>
      <c r="S5024" s="34" t="s">
        <v>46662</v>
      </c>
      <c r="T5024" s="7" t="s">
        <v>46663</v>
      </c>
      <c r="U5024" s="7">
        <v>8795048888</v>
      </c>
      <c r="V5024" s="7" t="s">
        <v>50</v>
      </c>
      <c r="W5024" s="7" t="s">
        <v>50</v>
      </c>
      <c r="X5024" s="7" t="s">
        <v>50</v>
      </c>
      <c r="Y5024" s="7" t="s">
        <v>50</v>
      </c>
      <c r="Z5024" s="7">
        <v>1</v>
      </c>
      <c r="AA5024" s="7" t="s">
        <v>50</v>
      </c>
      <c r="AB5024" s="7" t="s">
        <v>50</v>
      </c>
      <c r="AC5024" s="7" t="s">
        <v>50</v>
      </c>
      <c r="AD5024" s="7" t="s">
        <v>50</v>
      </c>
      <c r="AE5024" s="7" t="s">
        <v>50</v>
      </c>
      <c r="AF5024" s="7" t="s">
        <v>50</v>
      </c>
      <c r="AG5024" s="7" t="s">
        <v>50</v>
      </c>
      <c r="AH5024" s="7" t="s">
        <v>50</v>
      </c>
      <c r="AI5024" s="7" t="s">
        <v>50</v>
      </c>
      <c r="AJ5024" s="7" t="s">
        <v>50</v>
      </c>
      <c r="AK5024" s="7" t="s">
        <v>50</v>
      </c>
      <c r="AL5024" s="7" t="s">
        <v>50</v>
      </c>
      <c r="AM5024" s="7" t="s">
        <v>46664</v>
      </c>
      <c r="AN5024" s="7" t="s">
        <v>66</v>
      </c>
      <c r="AO5024" s="7" t="s">
        <v>46665</v>
      </c>
      <c r="AP5024" s="8" t="s">
        <v>46666</v>
      </c>
      <c r="AQ5024" s="7" t="s">
        <v>50</v>
      </c>
      <c r="AR5024" s="7" t="s">
        <v>50</v>
      </c>
    </row>
    <row r="5025" spans="1:44" ht="15" thickBot="1">
      <c r="A5025" s="10" t="s">
        <v>46667</v>
      </c>
      <c r="B5025" s="13" t="s">
        <v>50</v>
      </c>
      <c r="C5025" s="12">
        <v>45352</v>
      </c>
      <c r="D5025" s="13" t="s">
        <v>45</v>
      </c>
      <c r="E5025" s="13" t="s">
        <v>46</v>
      </c>
      <c r="F5025" s="13" t="s">
        <v>70</v>
      </c>
      <c r="G5025" s="26" t="s">
        <v>54946</v>
      </c>
      <c r="H5025" s="13" t="s">
        <v>50</v>
      </c>
      <c r="I5025" s="13" t="s">
        <v>50</v>
      </c>
      <c r="J5025" s="12">
        <v>45474</v>
      </c>
      <c r="K5025" s="13" t="s">
        <v>50</v>
      </c>
      <c r="L5025" s="13" t="s">
        <v>1624</v>
      </c>
      <c r="M5025" s="13" t="s">
        <v>46668</v>
      </c>
      <c r="N5025" s="13" t="s">
        <v>46669</v>
      </c>
      <c r="O5025" s="13" t="s">
        <v>46670</v>
      </c>
      <c r="P5025" s="11">
        <v>238654</v>
      </c>
      <c r="Q5025" s="13" t="s">
        <v>245</v>
      </c>
      <c r="R5025" s="33" t="s">
        <v>46671</v>
      </c>
      <c r="S5025" s="33" t="s">
        <v>46672</v>
      </c>
      <c r="T5025" s="13" t="s">
        <v>46673</v>
      </c>
      <c r="U5025" s="13">
        <v>8801324414350</v>
      </c>
      <c r="V5025" s="13" t="s">
        <v>50</v>
      </c>
      <c r="W5025" s="13" t="s">
        <v>50</v>
      </c>
      <c r="X5025" s="13" t="s">
        <v>50</v>
      </c>
      <c r="Y5025" s="13" t="s">
        <v>467</v>
      </c>
      <c r="Z5025" s="13">
        <v>1</v>
      </c>
      <c r="AA5025" s="13" t="s">
        <v>50</v>
      </c>
      <c r="AB5025" s="13" t="s">
        <v>50</v>
      </c>
      <c r="AC5025" s="13" t="s">
        <v>50</v>
      </c>
      <c r="AD5025" s="13" t="s">
        <v>1624</v>
      </c>
      <c r="AE5025" s="13" t="s">
        <v>50</v>
      </c>
      <c r="AF5025" s="13" t="s">
        <v>50</v>
      </c>
      <c r="AG5025" s="13" t="s">
        <v>50</v>
      </c>
      <c r="AH5025" s="13" t="s">
        <v>50</v>
      </c>
      <c r="AI5025" s="13" t="s">
        <v>50</v>
      </c>
      <c r="AJ5025" s="13" t="s">
        <v>50</v>
      </c>
      <c r="AK5025" s="13" t="s">
        <v>50</v>
      </c>
      <c r="AL5025" s="13" t="s">
        <v>50</v>
      </c>
      <c r="AM5025" s="13" t="s">
        <v>46674</v>
      </c>
      <c r="AN5025" s="13" t="s">
        <v>993</v>
      </c>
      <c r="AO5025" s="13" t="s">
        <v>46675</v>
      </c>
      <c r="AP5025" s="13" t="s">
        <v>50</v>
      </c>
      <c r="AQ5025" s="21" t="s">
        <v>46676</v>
      </c>
      <c r="AR5025" s="13" t="s">
        <v>50</v>
      </c>
    </row>
    <row r="5026" spans="1:44" ht="15" thickBot="1">
      <c r="A5026" s="4" t="s">
        <v>46677</v>
      </c>
      <c r="B5026" s="7" t="s">
        <v>50</v>
      </c>
      <c r="C5026" s="6">
        <v>43893</v>
      </c>
      <c r="D5026" s="7" t="s">
        <v>45</v>
      </c>
      <c r="E5026" s="7" t="s">
        <v>46</v>
      </c>
      <c r="F5026" s="7" t="s">
        <v>70</v>
      </c>
      <c r="G5026" s="7" t="s">
        <v>50</v>
      </c>
      <c r="H5026" s="7" t="s">
        <v>50</v>
      </c>
      <c r="I5026" s="7" t="s">
        <v>50</v>
      </c>
      <c r="J5026" s="6">
        <v>45474</v>
      </c>
      <c r="K5026" s="7" t="s">
        <v>50</v>
      </c>
      <c r="L5026" s="7" t="s">
        <v>241</v>
      </c>
      <c r="M5026" s="7" t="s">
        <v>46678</v>
      </c>
      <c r="N5026" s="7" t="s">
        <v>46679</v>
      </c>
      <c r="O5026" s="7" t="s">
        <v>46680</v>
      </c>
      <c r="P5026" s="5">
        <v>241362</v>
      </c>
      <c r="Q5026" s="7" t="s">
        <v>245</v>
      </c>
      <c r="R5026" s="34" t="s">
        <v>46681</v>
      </c>
      <c r="S5026" s="31" t="s">
        <v>50</v>
      </c>
      <c r="T5026" s="7" t="s">
        <v>50</v>
      </c>
      <c r="U5026" s="7" t="s">
        <v>50</v>
      </c>
      <c r="V5026" s="7">
        <v>215000000</v>
      </c>
      <c r="W5026" s="7" t="s">
        <v>1960</v>
      </c>
      <c r="X5026" s="7">
        <v>1335202</v>
      </c>
      <c r="Y5026" s="7" t="s">
        <v>154</v>
      </c>
      <c r="Z5026" s="7">
        <v>1</v>
      </c>
      <c r="AA5026" s="7">
        <v>215000000</v>
      </c>
      <c r="AB5026" s="7" t="s">
        <v>1960</v>
      </c>
      <c r="AC5026" s="7">
        <v>1335202</v>
      </c>
      <c r="AD5026" s="7" t="s">
        <v>241</v>
      </c>
      <c r="AE5026" s="7">
        <v>215000000</v>
      </c>
      <c r="AF5026" s="7" t="s">
        <v>1960</v>
      </c>
      <c r="AG5026" s="7">
        <v>1335203</v>
      </c>
      <c r="AH5026" s="7">
        <v>215000000</v>
      </c>
      <c r="AI5026" s="7" t="s">
        <v>1960</v>
      </c>
      <c r="AJ5026" s="7">
        <v>1335203</v>
      </c>
      <c r="AK5026" s="7" t="s">
        <v>16955</v>
      </c>
      <c r="AL5026" s="7" t="s">
        <v>50</v>
      </c>
      <c r="AM5026" s="7" t="s">
        <v>46682</v>
      </c>
      <c r="AN5026" s="7" t="s">
        <v>66</v>
      </c>
      <c r="AO5026" s="7" t="s">
        <v>46683</v>
      </c>
      <c r="AP5026" s="7" t="s">
        <v>50</v>
      </c>
      <c r="AQ5026" s="22" t="s">
        <v>46684</v>
      </c>
      <c r="AR5026" s="7" t="s">
        <v>50</v>
      </c>
    </row>
    <row r="5027" spans="1:44" ht="15" thickBot="1">
      <c r="A5027" s="10" t="s">
        <v>19373</v>
      </c>
      <c r="B5027" s="13" t="s">
        <v>50</v>
      </c>
      <c r="C5027" s="12">
        <v>44197</v>
      </c>
      <c r="D5027" s="13" t="s">
        <v>45</v>
      </c>
      <c r="E5027" s="13" t="s">
        <v>46</v>
      </c>
      <c r="F5027" s="13" t="s">
        <v>70</v>
      </c>
      <c r="G5027" s="13" t="s">
        <v>50</v>
      </c>
      <c r="H5027" s="13" t="s">
        <v>50</v>
      </c>
      <c r="I5027" s="13" t="s">
        <v>50</v>
      </c>
      <c r="J5027" s="12">
        <v>45476</v>
      </c>
      <c r="K5027" s="13" t="s">
        <v>50</v>
      </c>
      <c r="L5027" s="13" t="s">
        <v>467</v>
      </c>
      <c r="M5027" s="13" t="s">
        <v>19374</v>
      </c>
      <c r="N5027" s="13" t="s">
        <v>2941</v>
      </c>
      <c r="O5027" s="13" t="s">
        <v>19375</v>
      </c>
      <c r="P5027" s="11">
        <v>242408</v>
      </c>
      <c r="Q5027" s="13" t="s">
        <v>245</v>
      </c>
      <c r="R5027" s="33" t="s">
        <v>19376</v>
      </c>
      <c r="S5027" s="30" t="s">
        <v>50</v>
      </c>
      <c r="T5027" s="13" t="s">
        <v>19377</v>
      </c>
      <c r="U5027" s="13" t="s">
        <v>19378</v>
      </c>
      <c r="V5027" s="13" t="s">
        <v>50</v>
      </c>
      <c r="W5027" s="13" t="s">
        <v>50</v>
      </c>
      <c r="X5027" s="13" t="s">
        <v>50</v>
      </c>
      <c r="Y5027" s="13" t="s">
        <v>467</v>
      </c>
      <c r="Z5027" s="13">
        <v>1</v>
      </c>
      <c r="AA5027" s="13" t="s">
        <v>50</v>
      </c>
      <c r="AB5027" s="13" t="s">
        <v>50</v>
      </c>
      <c r="AC5027" s="13" t="s">
        <v>50</v>
      </c>
      <c r="AD5027" s="13" t="s">
        <v>467</v>
      </c>
      <c r="AE5027" s="13" t="s">
        <v>50</v>
      </c>
      <c r="AF5027" s="13" t="s">
        <v>50</v>
      </c>
      <c r="AG5027" s="13" t="s">
        <v>50</v>
      </c>
      <c r="AH5027" s="13" t="s">
        <v>50</v>
      </c>
      <c r="AI5027" s="13" t="s">
        <v>50</v>
      </c>
      <c r="AJ5027" s="13" t="s">
        <v>50</v>
      </c>
      <c r="AK5027" s="13" t="s">
        <v>46685</v>
      </c>
      <c r="AL5027" s="13" t="s">
        <v>50</v>
      </c>
      <c r="AM5027" s="13" t="s">
        <v>46686</v>
      </c>
      <c r="AN5027" s="13" t="s">
        <v>66</v>
      </c>
      <c r="AO5027" s="13" t="s">
        <v>50</v>
      </c>
      <c r="AP5027" s="13" t="s">
        <v>50</v>
      </c>
      <c r="AQ5027" s="21" t="s">
        <v>19381</v>
      </c>
      <c r="AR5027" s="13" t="s">
        <v>255</v>
      </c>
    </row>
    <row r="5028" spans="1:44" ht="15" thickBot="1">
      <c r="A5028" s="4" t="s">
        <v>46687</v>
      </c>
      <c r="B5028" s="7" t="s">
        <v>50</v>
      </c>
      <c r="C5028" s="6">
        <v>37922</v>
      </c>
      <c r="D5028" s="7" t="s">
        <v>45</v>
      </c>
      <c r="E5028" s="7" t="s">
        <v>46</v>
      </c>
      <c r="F5028" s="7" t="s">
        <v>70</v>
      </c>
      <c r="G5028" s="7" t="s">
        <v>114</v>
      </c>
      <c r="H5028" s="7" t="s">
        <v>50</v>
      </c>
      <c r="I5028" s="7" t="s">
        <v>50</v>
      </c>
      <c r="J5028" s="6">
        <v>45476</v>
      </c>
      <c r="K5028" s="7" t="s">
        <v>50</v>
      </c>
      <c r="L5028" s="7" t="s">
        <v>178</v>
      </c>
      <c r="M5028" s="7" t="s">
        <v>46688</v>
      </c>
      <c r="N5028" s="7" t="s">
        <v>5956</v>
      </c>
      <c r="O5028" s="7" t="s">
        <v>46689</v>
      </c>
      <c r="P5028" s="5">
        <v>243451</v>
      </c>
      <c r="Q5028" s="7" t="s">
        <v>245</v>
      </c>
      <c r="R5028" s="34" t="s">
        <v>46690</v>
      </c>
      <c r="S5028" s="34" t="s">
        <v>46691</v>
      </c>
      <c r="T5028" s="7" t="s">
        <v>46692</v>
      </c>
      <c r="U5028" s="7" t="s">
        <v>46693</v>
      </c>
      <c r="V5028" s="7" t="s">
        <v>50</v>
      </c>
      <c r="W5028" s="7" t="s">
        <v>50</v>
      </c>
      <c r="X5028" s="7" t="s">
        <v>50</v>
      </c>
      <c r="Y5028" s="7" t="s">
        <v>50</v>
      </c>
      <c r="Z5028" s="7">
        <v>3</v>
      </c>
      <c r="AA5028" s="7" t="s">
        <v>50</v>
      </c>
      <c r="AB5028" s="7" t="s">
        <v>50</v>
      </c>
      <c r="AC5028" s="7" t="s">
        <v>50</v>
      </c>
      <c r="AD5028" s="7" t="s">
        <v>178</v>
      </c>
      <c r="AE5028" s="7">
        <v>13000000</v>
      </c>
      <c r="AF5028" s="7" t="s">
        <v>2056</v>
      </c>
      <c r="AG5028" s="7">
        <v>1981280</v>
      </c>
      <c r="AH5028" s="7">
        <v>13000000</v>
      </c>
      <c r="AI5028" s="7" t="s">
        <v>2056</v>
      </c>
      <c r="AJ5028" s="7">
        <v>1981280</v>
      </c>
      <c r="AK5028" s="7" t="s">
        <v>46694</v>
      </c>
      <c r="AL5028" s="7" t="s">
        <v>50</v>
      </c>
      <c r="AM5028" s="7" t="s">
        <v>46695</v>
      </c>
      <c r="AN5028" s="7" t="s">
        <v>993</v>
      </c>
      <c r="AO5028" s="7" t="s">
        <v>50</v>
      </c>
      <c r="AP5028" s="7" t="s">
        <v>50</v>
      </c>
      <c r="AQ5028" s="22" t="s">
        <v>46696</v>
      </c>
      <c r="AR5028" s="7" t="s">
        <v>255</v>
      </c>
    </row>
    <row r="5029" spans="1:44" ht="15" thickBot="1">
      <c r="A5029" s="10" t="s">
        <v>46697</v>
      </c>
      <c r="B5029" s="13">
        <v>195</v>
      </c>
      <c r="C5029" s="12">
        <v>35431</v>
      </c>
      <c r="D5029" s="13" t="s">
        <v>45</v>
      </c>
      <c r="E5029" s="13" t="s">
        <v>46</v>
      </c>
      <c r="F5029" s="13" t="s">
        <v>70</v>
      </c>
      <c r="G5029" s="26" t="s">
        <v>54946</v>
      </c>
      <c r="H5029" s="13" t="s">
        <v>24659</v>
      </c>
      <c r="I5029" s="13" t="s">
        <v>50</v>
      </c>
      <c r="J5029" s="12">
        <v>45474</v>
      </c>
      <c r="K5029" s="13" t="s">
        <v>116</v>
      </c>
      <c r="L5029" s="13" t="s">
        <v>52</v>
      </c>
      <c r="M5029" s="13" t="s">
        <v>46698</v>
      </c>
      <c r="N5029" s="13" t="s">
        <v>432</v>
      </c>
      <c r="O5029" s="13" t="s">
        <v>46699</v>
      </c>
      <c r="P5029" s="11">
        <v>243953</v>
      </c>
      <c r="Q5029" s="13" t="s">
        <v>434</v>
      </c>
      <c r="R5029" s="33" t="s">
        <v>46700</v>
      </c>
      <c r="S5029" s="33" t="s">
        <v>46701</v>
      </c>
      <c r="T5029" s="13" t="s">
        <v>46702</v>
      </c>
      <c r="U5029" s="13" t="s">
        <v>46703</v>
      </c>
      <c r="V5029" s="13" t="s">
        <v>50</v>
      </c>
      <c r="W5029" s="13" t="s">
        <v>50</v>
      </c>
      <c r="X5029" s="13" t="s">
        <v>50</v>
      </c>
      <c r="Y5029" s="13" t="s">
        <v>50</v>
      </c>
      <c r="Z5029" s="13">
        <v>1</v>
      </c>
      <c r="AA5029" s="13" t="s">
        <v>50</v>
      </c>
      <c r="AB5029" s="13" t="s">
        <v>50</v>
      </c>
      <c r="AC5029" s="13" t="s">
        <v>50</v>
      </c>
      <c r="AD5029" s="13" t="s">
        <v>50</v>
      </c>
      <c r="AE5029" s="13" t="s">
        <v>50</v>
      </c>
      <c r="AF5029" s="13" t="s">
        <v>50</v>
      </c>
      <c r="AG5029" s="13" t="s">
        <v>50</v>
      </c>
      <c r="AH5029" s="13" t="s">
        <v>50</v>
      </c>
      <c r="AI5029" s="13" t="s">
        <v>50</v>
      </c>
      <c r="AJ5029" s="13" t="s">
        <v>50</v>
      </c>
      <c r="AK5029" s="13" t="s">
        <v>46704</v>
      </c>
      <c r="AL5029" s="13" t="s">
        <v>50</v>
      </c>
      <c r="AM5029" s="13" t="s">
        <v>46705</v>
      </c>
      <c r="AN5029" s="13" t="s">
        <v>5485</v>
      </c>
      <c r="AO5029" s="13" t="s">
        <v>46706</v>
      </c>
      <c r="AP5029" s="13" t="s">
        <v>50</v>
      </c>
      <c r="AQ5029" s="21" t="s">
        <v>46707</v>
      </c>
      <c r="AR5029" s="13" t="s">
        <v>50</v>
      </c>
    </row>
    <row r="5030" spans="1:44" ht="15" thickBot="1">
      <c r="A5030" s="4" t="s">
        <v>46708</v>
      </c>
      <c r="B5030" s="7" t="s">
        <v>50</v>
      </c>
      <c r="C5030" s="6">
        <v>41640</v>
      </c>
      <c r="D5030" s="7" t="s">
        <v>45</v>
      </c>
      <c r="E5030" s="7" t="s">
        <v>46</v>
      </c>
      <c r="F5030" s="7" t="s">
        <v>47</v>
      </c>
      <c r="G5030" s="26" t="s">
        <v>54946</v>
      </c>
      <c r="H5030" s="7" t="s">
        <v>1581</v>
      </c>
      <c r="I5030" s="7" t="s">
        <v>50</v>
      </c>
      <c r="J5030" s="6">
        <v>45482</v>
      </c>
      <c r="K5030" s="7" t="s">
        <v>116</v>
      </c>
      <c r="L5030" s="7" t="s">
        <v>162</v>
      </c>
      <c r="M5030" s="7" t="s">
        <v>848</v>
      </c>
      <c r="N5030" s="7" t="s">
        <v>46709</v>
      </c>
      <c r="O5030" s="7" t="s">
        <v>46710</v>
      </c>
      <c r="P5030" s="5">
        <v>245195</v>
      </c>
      <c r="Q5030" s="7" t="s">
        <v>135</v>
      </c>
      <c r="R5030" s="34" t="s">
        <v>46711</v>
      </c>
      <c r="S5030" s="34" t="s">
        <v>46712</v>
      </c>
      <c r="T5030" s="7" t="s">
        <v>50</v>
      </c>
      <c r="U5030" s="7" t="s">
        <v>46713</v>
      </c>
      <c r="V5030" s="7">
        <v>34000000</v>
      </c>
      <c r="W5030" s="7" t="s">
        <v>60</v>
      </c>
      <c r="X5030" s="7">
        <v>34000000</v>
      </c>
      <c r="Y5030" s="7" t="s">
        <v>61</v>
      </c>
      <c r="Z5030" s="7">
        <v>1</v>
      </c>
      <c r="AA5030" s="7" t="s">
        <v>50</v>
      </c>
      <c r="AB5030" s="7" t="s">
        <v>50</v>
      </c>
      <c r="AC5030" s="7" t="s">
        <v>50</v>
      </c>
      <c r="AD5030" s="7" t="s">
        <v>50</v>
      </c>
      <c r="AE5030" s="7" t="s">
        <v>50</v>
      </c>
      <c r="AF5030" s="7" t="s">
        <v>50</v>
      </c>
      <c r="AG5030" s="7" t="s">
        <v>50</v>
      </c>
      <c r="AH5030" s="7">
        <v>34000000</v>
      </c>
      <c r="AI5030" s="7" t="s">
        <v>60</v>
      </c>
      <c r="AJ5030" s="7">
        <v>34000000</v>
      </c>
      <c r="AK5030" s="7" t="s">
        <v>46714</v>
      </c>
      <c r="AL5030" s="7" t="s">
        <v>50</v>
      </c>
      <c r="AM5030" s="7" t="s">
        <v>46715</v>
      </c>
      <c r="AN5030" s="7" t="s">
        <v>5310</v>
      </c>
      <c r="AO5030" s="7" t="s">
        <v>46716</v>
      </c>
      <c r="AP5030" s="7" t="s">
        <v>50</v>
      </c>
      <c r="AQ5030" s="22" t="s">
        <v>46717</v>
      </c>
      <c r="AR5030" s="7" t="s">
        <v>50</v>
      </c>
    </row>
    <row r="5031" spans="1:44" ht="15" thickBot="1">
      <c r="A5031" s="10" t="s">
        <v>46718</v>
      </c>
      <c r="B5031" s="13" t="s">
        <v>50</v>
      </c>
      <c r="C5031" s="12">
        <v>44197</v>
      </c>
      <c r="D5031" s="13" t="s">
        <v>45</v>
      </c>
      <c r="E5031" s="13" t="s">
        <v>46</v>
      </c>
      <c r="F5031" s="13" t="s">
        <v>70</v>
      </c>
      <c r="G5031" s="27" t="s">
        <v>54945</v>
      </c>
      <c r="H5031" s="13" t="s">
        <v>50</v>
      </c>
      <c r="I5031" s="13" t="s">
        <v>50</v>
      </c>
      <c r="J5031" s="12">
        <v>45476</v>
      </c>
      <c r="K5031" s="13" t="s">
        <v>50</v>
      </c>
      <c r="L5031" s="13" t="s">
        <v>467</v>
      </c>
      <c r="M5031" s="13" t="s">
        <v>4792</v>
      </c>
      <c r="N5031" s="13" t="s">
        <v>1604</v>
      </c>
      <c r="O5031" s="13" t="s">
        <v>46719</v>
      </c>
      <c r="P5031" s="11">
        <v>248938</v>
      </c>
      <c r="Q5031" s="13" t="s">
        <v>360</v>
      </c>
      <c r="R5031" s="33" t="s">
        <v>46720</v>
      </c>
      <c r="S5031" s="33" t="s">
        <v>46721</v>
      </c>
      <c r="T5031" s="13" t="s">
        <v>46722</v>
      </c>
      <c r="U5031" s="13" t="s">
        <v>50</v>
      </c>
      <c r="V5031" s="13" t="s">
        <v>50</v>
      </c>
      <c r="W5031" s="13" t="s">
        <v>50</v>
      </c>
      <c r="X5031" s="13" t="s">
        <v>50</v>
      </c>
      <c r="Y5031" s="13" t="s">
        <v>467</v>
      </c>
      <c r="Z5031" s="13">
        <v>1</v>
      </c>
      <c r="AA5031" s="13" t="s">
        <v>50</v>
      </c>
      <c r="AB5031" s="13" t="s">
        <v>50</v>
      </c>
      <c r="AC5031" s="13" t="s">
        <v>50</v>
      </c>
      <c r="AD5031" s="13" t="s">
        <v>467</v>
      </c>
      <c r="AE5031" s="13" t="s">
        <v>50</v>
      </c>
      <c r="AF5031" s="13" t="s">
        <v>50</v>
      </c>
      <c r="AG5031" s="13" t="s">
        <v>50</v>
      </c>
      <c r="AH5031" s="13" t="s">
        <v>50</v>
      </c>
      <c r="AI5031" s="13" t="s">
        <v>50</v>
      </c>
      <c r="AJ5031" s="13" t="s">
        <v>50</v>
      </c>
      <c r="AK5031" s="13" t="s">
        <v>50</v>
      </c>
      <c r="AL5031" s="13" t="s">
        <v>50</v>
      </c>
      <c r="AM5031" s="13" t="s">
        <v>46723</v>
      </c>
      <c r="AN5031" s="13" t="s">
        <v>66</v>
      </c>
      <c r="AO5031" s="13" t="s">
        <v>46724</v>
      </c>
      <c r="AP5031" s="14" t="s">
        <v>46725</v>
      </c>
      <c r="AQ5031" s="13" t="s">
        <v>50</v>
      </c>
      <c r="AR5031" s="13" t="s">
        <v>50</v>
      </c>
    </row>
    <row r="5032" spans="1:44" ht="15" thickBot="1">
      <c r="A5032" s="4" t="s">
        <v>46726</v>
      </c>
      <c r="B5032" s="7" t="s">
        <v>50</v>
      </c>
      <c r="C5032" s="6">
        <v>35796</v>
      </c>
      <c r="D5032" s="7" t="s">
        <v>45</v>
      </c>
      <c r="E5032" s="7" t="s">
        <v>46</v>
      </c>
      <c r="F5032" s="7" t="s">
        <v>70</v>
      </c>
      <c r="G5032" s="7" t="s">
        <v>176</v>
      </c>
      <c r="H5032" s="7" t="s">
        <v>562</v>
      </c>
      <c r="I5032" s="7" t="s">
        <v>50</v>
      </c>
      <c r="J5032" s="6">
        <v>45482</v>
      </c>
      <c r="K5032" s="7" t="s">
        <v>177</v>
      </c>
      <c r="L5032" s="7" t="s">
        <v>131</v>
      </c>
      <c r="M5032" s="7" t="s">
        <v>46727</v>
      </c>
      <c r="N5032" s="7" t="s">
        <v>2300</v>
      </c>
      <c r="O5032" s="7" t="s">
        <v>46728</v>
      </c>
      <c r="P5032" s="5">
        <v>249192</v>
      </c>
      <c r="Q5032" s="7" t="s">
        <v>1001</v>
      </c>
      <c r="R5032" s="34" t="s">
        <v>46729</v>
      </c>
      <c r="S5032" s="34" t="s">
        <v>46730</v>
      </c>
      <c r="T5032" s="7" t="s">
        <v>46731</v>
      </c>
      <c r="U5032" s="7" t="s">
        <v>50</v>
      </c>
      <c r="V5032" s="7">
        <v>70000000</v>
      </c>
      <c r="W5032" s="7" t="s">
        <v>2578</v>
      </c>
      <c r="X5032" s="7">
        <v>18663849</v>
      </c>
      <c r="Y5032" s="7" t="s">
        <v>50</v>
      </c>
      <c r="Z5032" s="7">
        <v>1</v>
      </c>
      <c r="AA5032" s="7" t="s">
        <v>50</v>
      </c>
      <c r="AB5032" s="7" t="s">
        <v>50</v>
      </c>
      <c r="AC5032" s="7" t="s">
        <v>50</v>
      </c>
      <c r="AD5032" s="7" t="s">
        <v>50</v>
      </c>
      <c r="AE5032" s="7" t="s">
        <v>50</v>
      </c>
      <c r="AF5032" s="7" t="s">
        <v>50</v>
      </c>
      <c r="AG5032" s="7" t="s">
        <v>50</v>
      </c>
      <c r="AH5032" s="7">
        <v>70000000</v>
      </c>
      <c r="AI5032" s="7" t="s">
        <v>2578</v>
      </c>
      <c r="AJ5032" s="7">
        <v>18663850</v>
      </c>
      <c r="AK5032" s="7" t="s">
        <v>25640</v>
      </c>
      <c r="AL5032" s="7" t="s">
        <v>50</v>
      </c>
      <c r="AM5032" s="7" t="s">
        <v>46732</v>
      </c>
      <c r="AN5032" s="7" t="s">
        <v>66</v>
      </c>
      <c r="AO5032" s="7" t="s">
        <v>46733</v>
      </c>
      <c r="AP5032" s="22" t="s">
        <v>46734</v>
      </c>
      <c r="AQ5032" s="7" t="s">
        <v>50</v>
      </c>
      <c r="AR5032" s="7" t="s">
        <v>50</v>
      </c>
    </row>
    <row r="5033" spans="1:44" ht="15" thickBot="1">
      <c r="A5033" s="10" t="s">
        <v>46735</v>
      </c>
      <c r="B5033" s="13" t="s">
        <v>50</v>
      </c>
      <c r="C5033" s="12">
        <v>44501</v>
      </c>
      <c r="D5033" s="13" t="s">
        <v>45</v>
      </c>
      <c r="E5033" s="13" t="s">
        <v>46</v>
      </c>
      <c r="F5033" s="13" t="s">
        <v>70</v>
      </c>
      <c r="G5033" s="27" t="s">
        <v>54945</v>
      </c>
      <c r="H5033" s="13" t="s">
        <v>50</v>
      </c>
      <c r="I5033" s="13" t="s">
        <v>50</v>
      </c>
      <c r="J5033" s="12">
        <v>45474</v>
      </c>
      <c r="K5033" s="13" t="s">
        <v>50</v>
      </c>
      <c r="L5033" s="13" t="s">
        <v>467</v>
      </c>
      <c r="M5033" s="13" t="s">
        <v>11242</v>
      </c>
      <c r="N5033" s="13" t="s">
        <v>46736</v>
      </c>
      <c r="O5033" s="13" t="s">
        <v>46737</v>
      </c>
      <c r="P5033" s="11">
        <v>250845</v>
      </c>
      <c r="Q5033" s="13" t="s">
        <v>360</v>
      </c>
      <c r="R5033" s="33" t="s">
        <v>46738</v>
      </c>
      <c r="S5033" s="33" t="s">
        <v>46739</v>
      </c>
      <c r="T5033" s="13" t="s">
        <v>46740</v>
      </c>
      <c r="U5033" s="13" t="s">
        <v>50</v>
      </c>
      <c r="V5033" s="13" t="s">
        <v>50</v>
      </c>
      <c r="W5033" s="13" t="s">
        <v>50</v>
      </c>
      <c r="X5033" s="13" t="s">
        <v>50</v>
      </c>
      <c r="Y5033" s="13" t="s">
        <v>467</v>
      </c>
      <c r="Z5033" s="13">
        <v>1</v>
      </c>
      <c r="AA5033" s="13" t="s">
        <v>50</v>
      </c>
      <c r="AB5033" s="13" t="s">
        <v>50</v>
      </c>
      <c r="AC5033" s="13" t="s">
        <v>50</v>
      </c>
      <c r="AD5033" s="13" t="s">
        <v>467</v>
      </c>
      <c r="AE5033" s="13" t="s">
        <v>50</v>
      </c>
      <c r="AF5033" s="13" t="s">
        <v>50</v>
      </c>
      <c r="AG5033" s="13" t="s">
        <v>50</v>
      </c>
      <c r="AH5033" s="13" t="s">
        <v>50</v>
      </c>
      <c r="AI5033" s="13" t="s">
        <v>50</v>
      </c>
      <c r="AJ5033" s="13" t="s">
        <v>50</v>
      </c>
      <c r="AK5033" s="13" t="s">
        <v>50</v>
      </c>
      <c r="AL5033" s="13" t="s">
        <v>50</v>
      </c>
      <c r="AM5033" s="13" t="s">
        <v>46741</v>
      </c>
      <c r="AN5033" s="13" t="s">
        <v>993</v>
      </c>
      <c r="AO5033" s="13" t="s">
        <v>46742</v>
      </c>
      <c r="AP5033" s="21" t="s">
        <v>46743</v>
      </c>
      <c r="AQ5033" s="13" t="s">
        <v>50</v>
      </c>
      <c r="AR5033" s="13" t="s">
        <v>50</v>
      </c>
    </row>
    <row r="5034" spans="1:44" ht="15" thickBot="1">
      <c r="A5034" s="4" t="s">
        <v>46744</v>
      </c>
      <c r="B5034" s="7" t="s">
        <v>50</v>
      </c>
      <c r="C5034" s="6">
        <v>43707</v>
      </c>
      <c r="D5034" s="7" t="s">
        <v>45</v>
      </c>
      <c r="E5034" s="7" t="s">
        <v>46</v>
      </c>
      <c r="F5034" s="7" t="s">
        <v>70</v>
      </c>
      <c r="G5034" s="7" t="s">
        <v>87</v>
      </c>
      <c r="H5034" s="7" t="s">
        <v>50</v>
      </c>
      <c r="I5034" s="7" t="s">
        <v>50</v>
      </c>
      <c r="J5034" s="6">
        <v>45474</v>
      </c>
      <c r="K5034" s="7" t="s">
        <v>50</v>
      </c>
      <c r="L5034" s="7" t="s">
        <v>467</v>
      </c>
      <c r="M5034" s="7" t="s">
        <v>46745</v>
      </c>
      <c r="N5034" s="7" t="s">
        <v>5189</v>
      </c>
      <c r="O5034" s="7" t="s">
        <v>46746</v>
      </c>
      <c r="P5034" s="5">
        <v>252492</v>
      </c>
      <c r="Q5034" s="7" t="s">
        <v>245</v>
      </c>
      <c r="R5034" s="34" t="s">
        <v>46747</v>
      </c>
      <c r="S5034" s="31" t="s">
        <v>50</v>
      </c>
      <c r="T5034" s="7" t="s">
        <v>46748</v>
      </c>
      <c r="U5034" s="7" t="s">
        <v>46749</v>
      </c>
      <c r="V5034" s="7" t="s">
        <v>50</v>
      </c>
      <c r="W5034" s="7" t="s">
        <v>50</v>
      </c>
      <c r="X5034" s="7" t="s">
        <v>50</v>
      </c>
      <c r="Y5034" s="7" t="s">
        <v>467</v>
      </c>
      <c r="Z5034" s="7">
        <v>2</v>
      </c>
      <c r="AA5034" s="7" t="s">
        <v>50</v>
      </c>
      <c r="AB5034" s="7" t="s">
        <v>50</v>
      </c>
      <c r="AC5034" s="7" t="s">
        <v>50</v>
      </c>
      <c r="AD5034" s="7" t="s">
        <v>467</v>
      </c>
      <c r="AE5034" s="7" t="s">
        <v>50</v>
      </c>
      <c r="AF5034" s="7" t="s">
        <v>50</v>
      </c>
      <c r="AG5034" s="7" t="s">
        <v>50</v>
      </c>
      <c r="AH5034" s="7" t="s">
        <v>50</v>
      </c>
      <c r="AI5034" s="7" t="s">
        <v>50</v>
      </c>
      <c r="AJ5034" s="7" t="s">
        <v>50</v>
      </c>
      <c r="AK5034" s="7" t="s">
        <v>46750</v>
      </c>
      <c r="AL5034" s="7" t="s">
        <v>50</v>
      </c>
      <c r="AM5034" s="7" t="s">
        <v>46751</v>
      </c>
      <c r="AN5034" s="7" t="s">
        <v>4322</v>
      </c>
      <c r="AO5034" s="7" t="s">
        <v>50</v>
      </c>
      <c r="AP5034" s="7" t="s">
        <v>50</v>
      </c>
      <c r="AQ5034" s="22" t="s">
        <v>46752</v>
      </c>
      <c r="AR5034" s="7" t="s">
        <v>255</v>
      </c>
    </row>
    <row r="5035" spans="1:44" ht="15" thickBot="1">
      <c r="A5035" s="10" t="s">
        <v>46753</v>
      </c>
      <c r="B5035" s="13" t="s">
        <v>50</v>
      </c>
      <c r="C5035" s="12">
        <v>27760</v>
      </c>
      <c r="D5035" s="13" t="s">
        <v>45</v>
      </c>
      <c r="E5035" s="13" t="s">
        <v>46</v>
      </c>
      <c r="F5035" s="13" t="s">
        <v>70</v>
      </c>
      <c r="G5035" s="13" t="s">
        <v>87</v>
      </c>
      <c r="H5035" s="13" t="s">
        <v>562</v>
      </c>
      <c r="I5035" s="13" t="s">
        <v>50</v>
      </c>
      <c r="J5035" s="12">
        <v>45474</v>
      </c>
      <c r="K5035" s="13" t="s">
        <v>116</v>
      </c>
      <c r="L5035" s="13" t="s">
        <v>52</v>
      </c>
      <c r="M5035" s="13" t="s">
        <v>46754</v>
      </c>
      <c r="N5035" s="13" t="s">
        <v>432</v>
      </c>
      <c r="O5035" s="13" t="s">
        <v>46755</v>
      </c>
      <c r="P5035" s="11">
        <v>255108</v>
      </c>
      <c r="Q5035" s="13" t="s">
        <v>434</v>
      </c>
      <c r="R5035" s="33" t="s">
        <v>46756</v>
      </c>
      <c r="S5035" s="33" t="s">
        <v>46757</v>
      </c>
      <c r="T5035" s="13" t="s">
        <v>46758</v>
      </c>
      <c r="U5035" s="13" t="s">
        <v>46759</v>
      </c>
      <c r="V5035" s="13" t="s">
        <v>50</v>
      </c>
      <c r="W5035" s="13" t="s">
        <v>50</v>
      </c>
      <c r="X5035" s="13" t="s">
        <v>50</v>
      </c>
      <c r="Y5035" s="13" t="s">
        <v>50</v>
      </c>
      <c r="Z5035" s="13">
        <v>1</v>
      </c>
      <c r="AA5035" s="13" t="s">
        <v>50</v>
      </c>
      <c r="AB5035" s="13" t="s">
        <v>50</v>
      </c>
      <c r="AC5035" s="13" t="s">
        <v>50</v>
      </c>
      <c r="AD5035" s="13" t="s">
        <v>50</v>
      </c>
      <c r="AE5035" s="13" t="s">
        <v>50</v>
      </c>
      <c r="AF5035" s="13" t="s">
        <v>50</v>
      </c>
      <c r="AG5035" s="13" t="s">
        <v>50</v>
      </c>
      <c r="AH5035" s="13" t="s">
        <v>50</v>
      </c>
      <c r="AI5035" s="13" t="s">
        <v>50</v>
      </c>
      <c r="AJ5035" s="13" t="s">
        <v>50</v>
      </c>
      <c r="AK5035" s="13" t="s">
        <v>46704</v>
      </c>
      <c r="AL5035" s="13" t="s">
        <v>50</v>
      </c>
      <c r="AM5035" s="13" t="s">
        <v>46760</v>
      </c>
      <c r="AN5035" s="13" t="s">
        <v>5485</v>
      </c>
      <c r="AO5035" s="13" t="s">
        <v>46761</v>
      </c>
      <c r="AP5035" s="21" t="s">
        <v>46762</v>
      </c>
      <c r="AQ5035" s="13" t="s">
        <v>50</v>
      </c>
      <c r="AR5035" s="13" t="s">
        <v>50</v>
      </c>
    </row>
    <row r="5036" spans="1:44" ht="15" thickBot="1">
      <c r="A5036" s="4" t="s">
        <v>46763</v>
      </c>
      <c r="B5036" s="7" t="s">
        <v>50</v>
      </c>
      <c r="C5036" s="7" t="s">
        <v>50</v>
      </c>
      <c r="D5036" s="7" t="s">
        <v>45</v>
      </c>
      <c r="E5036" s="7" t="s">
        <v>50</v>
      </c>
      <c r="F5036" s="7" t="s">
        <v>70</v>
      </c>
      <c r="G5036" s="7" t="s">
        <v>50</v>
      </c>
      <c r="H5036" s="7" t="s">
        <v>50</v>
      </c>
      <c r="I5036" s="7" t="s">
        <v>50</v>
      </c>
      <c r="J5036" s="6">
        <v>45477</v>
      </c>
      <c r="K5036" s="7" t="s">
        <v>50</v>
      </c>
      <c r="L5036" s="7" t="s">
        <v>1471</v>
      </c>
      <c r="M5036" s="7" t="s">
        <v>10333</v>
      </c>
      <c r="N5036" s="7" t="s">
        <v>1914</v>
      </c>
      <c r="O5036" s="7" t="s">
        <v>46764</v>
      </c>
      <c r="P5036" s="5">
        <v>260679</v>
      </c>
      <c r="Q5036" s="7" t="s">
        <v>920</v>
      </c>
      <c r="R5036" s="34" t="s">
        <v>46765</v>
      </c>
      <c r="S5036" s="31" t="s">
        <v>50</v>
      </c>
      <c r="T5036" s="7" t="s">
        <v>50</v>
      </c>
      <c r="U5036" s="7" t="s">
        <v>50</v>
      </c>
      <c r="V5036" s="7" t="s">
        <v>50</v>
      </c>
      <c r="W5036" s="7" t="s">
        <v>50</v>
      </c>
      <c r="X5036" s="7" t="s">
        <v>50</v>
      </c>
      <c r="Y5036" s="7" t="s">
        <v>50</v>
      </c>
      <c r="Z5036" s="7">
        <v>1</v>
      </c>
      <c r="AA5036" s="7" t="s">
        <v>50</v>
      </c>
      <c r="AB5036" s="7" t="s">
        <v>50</v>
      </c>
      <c r="AC5036" s="7" t="s">
        <v>50</v>
      </c>
      <c r="AD5036" s="7" t="s">
        <v>1471</v>
      </c>
      <c r="AE5036" s="7" t="s">
        <v>50</v>
      </c>
      <c r="AF5036" s="7" t="s">
        <v>50</v>
      </c>
      <c r="AG5036" s="7" t="s">
        <v>50</v>
      </c>
      <c r="AH5036" s="7" t="s">
        <v>50</v>
      </c>
      <c r="AI5036" s="7" t="s">
        <v>50</v>
      </c>
      <c r="AJ5036" s="7" t="s">
        <v>50</v>
      </c>
      <c r="AK5036" s="7" t="s">
        <v>46766</v>
      </c>
      <c r="AL5036" s="7" t="s">
        <v>50</v>
      </c>
      <c r="AM5036" s="7" t="s">
        <v>46767</v>
      </c>
      <c r="AN5036" s="7" t="s">
        <v>66</v>
      </c>
      <c r="AO5036" s="7" t="s">
        <v>46768</v>
      </c>
      <c r="AP5036" s="7" t="s">
        <v>50</v>
      </c>
      <c r="AQ5036" s="22" t="s">
        <v>46769</v>
      </c>
      <c r="AR5036" s="7" t="s">
        <v>50</v>
      </c>
    </row>
    <row r="5037" spans="1:44" ht="15" thickBot="1">
      <c r="A5037" s="10" t="s">
        <v>46770</v>
      </c>
      <c r="B5037" s="13" t="s">
        <v>50</v>
      </c>
      <c r="C5037" s="12">
        <v>44927</v>
      </c>
      <c r="D5037" s="13" t="s">
        <v>45</v>
      </c>
      <c r="E5037" s="13" t="s">
        <v>50</v>
      </c>
      <c r="F5037" s="13" t="s">
        <v>70</v>
      </c>
      <c r="G5037" s="27" t="s">
        <v>54945</v>
      </c>
      <c r="H5037" s="13" t="s">
        <v>50</v>
      </c>
      <c r="I5037" s="13" t="s">
        <v>50</v>
      </c>
      <c r="J5037" s="12">
        <v>45475</v>
      </c>
      <c r="K5037" s="13" t="s">
        <v>50</v>
      </c>
      <c r="L5037" s="13" t="s">
        <v>6576</v>
      </c>
      <c r="M5037" s="13" t="s">
        <v>39198</v>
      </c>
      <c r="N5037" s="13" t="s">
        <v>38358</v>
      </c>
      <c r="O5037" s="13" t="s">
        <v>46771</v>
      </c>
      <c r="P5037" s="11">
        <v>262185</v>
      </c>
      <c r="Q5037" s="13" t="s">
        <v>1783</v>
      </c>
      <c r="R5037" s="30" t="s">
        <v>50</v>
      </c>
      <c r="S5037" s="33" t="s">
        <v>46772</v>
      </c>
      <c r="T5037" s="13" t="s">
        <v>50</v>
      </c>
      <c r="U5037" s="13" t="s">
        <v>50</v>
      </c>
      <c r="V5037" s="13" t="s">
        <v>50</v>
      </c>
      <c r="W5037" s="13" t="s">
        <v>50</v>
      </c>
      <c r="X5037" s="13" t="s">
        <v>50</v>
      </c>
      <c r="Y5037" s="13" t="s">
        <v>50</v>
      </c>
      <c r="Z5037" s="13">
        <v>1</v>
      </c>
      <c r="AA5037" s="13" t="s">
        <v>50</v>
      </c>
      <c r="AB5037" s="13" t="s">
        <v>50</v>
      </c>
      <c r="AC5037" s="13" t="s">
        <v>50</v>
      </c>
      <c r="AD5037" s="13" t="s">
        <v>50</v>
      </c>
      <c r="AE5037" s="13" t="s">
        <v>50</v>
      </c>
      <c r="AF5037" s="13" t="s">
        <v>50</v>
      </c>
      <c r="AG5037" s="13" t="s">
        <v>50</v>
      </c>
      <c r="AH5037" s="13" t="s">
        <v>50</v>
      </c>
      <c r="AI5037" s="13" t="s">
        <v>50</v>
      </c>
      <c r="AJ5037" s="13" t="s">
        <v>50</v>
      </c>
      <c r="AK5037" s="13" t="s">
        <v>46773</v>
      </c>
      <c r="AL5037" s="13" t="s">
        <v>50</v>
      </c>
      <c r="AM5037" s="13" t="s">
        <v>50</v>
      </c>
      <c r="AN5037" s="13" t="s">
        <v>50</v>
      </c>
      <c r="AO5037" s="13" t="s">
        <v>50</v>
      </c>
      <c r="AP5037" s="13" t="s">
        <v>50</v>
      </c>
      <c r="AQ5037" s="13" t="s">
        <v>50</v>
      </c>
      <c r="AR5037" s="13" t="s">
        <v>1186</v>
      </c>
    </row>
    <row r="5038" spans="1:44" ht="15" thickBot="1">
      <c r="A5038" s="4" t="s">
        <v>46774</v>
      </c>
      <c r="B5038" s="7" t="s">
        <v>50</v>
      </c>
      <c r="C5038" s="6">
        <v>40544</v>
      </c>
      <c r="D5038" s="7" t="s">
        <v>45</v>
      </c>
      <c r="E5038" s="7" t="s">
        <v>46</v>
      </c>
      <c r="F5038" s="7" t="s">
        <v>70</v>
      </c>
      <c r="G5038" s="27" t="s">
        <v>54945</v>
      </c>
      <c r="H5038" s="7" t="s">
        <v>3939</v>
      </c>
      <c r="I5038" s="7" t="s">
        <v>50</v>
      </c>
      <c r="J5038" s="6">
        <v>45476</v>
      </c>
      <c r="K5038" s="7" t="s">
        <v>50</v>
      </c>
      <c r="L5038" s="7" t="s">
        <v>52</v>
      </c>
      <c r="M5038" s="7" t="s">
        <v>5917</v>
      </c>
      <c r="N5038" s="7" t="s">
        <v>5081</v>
      </c>
      <c r="O5038" s="7" t="s">
        <v>46775</v>
      </c>
      <c r="P5038" s="5">
        <v>263100</v>
      </c>
      <c r="Q5038" s="7" t="s">
        <v>1080</v>
      </c>
      <c r="R5038" s="34" t="s">
        <v>46776</v>
      </c>
      <c r="S5038" s="34" t="s">
        <v>46777</v>
      </c>
      <c r="T5038" s="7" t="s">
        <v>46778</v>
      </c>
      <c r="U5038" s="7" t="s">
        <v>46779</v>
      </c>
      <c r="V5038" s="7" t="s">
        <v>50</v>
      </c>
      <c r="W5038" s="7" t="s">
        <v>50</v>
      </c>
      <c r="X5038" s="7" t="s">
        <v>50</v>
      </c>
      <c r="Y5038" s="7" t="s">
        <v>50</v>
      </c>
      <c r="Z5038" s="7">
        <v>1</v>
      </c>
      <c r="AA5038" s="7" t="s">
        <v>50</v>
      </c>
      <c r="AB5038" s="7" t="s">
        <v>50</v>
      </c>
      <c r="AC5038" s="7" t="s">
        <v>50</v>
      </c>
      <c r="AD5038" s="7" t="s">
        <v>50</v>
      </c>
      <c r="AE5038" s="7" t="s">
        <v>50</v>
      </c>
      <c r="AF5038" s="7" t="s">
        <v>50</v>
      </c>
      <c r="AG5038" s="7" t="s">
        <v>50</v>
      </c>
      <c r="AH5038" s="7" t="s">
        <v>50</v>
      </c>
      <c r="AI5038" s="7" t="s">
        <v>50</v>
      </c>
      <c r="AJ5038" s="7" t="s">
        <v>50</v>
      </c>
      <c r="AK5038" s="7" t="s">
        <v>42947</v>
      </c>
      <c r="AL5038" s="7" t="s">
        <v>50</v>
      </c>
      <c r="AM5038" s="7" t="s">
        <v>46780</v>
      </c>
      <c r="AN5038" s="7" t="s">
        <v>66</v>
      </c>
      <c r="AO5038" s="7" t="s">
        <v>46781</v>
      </c>
      <c r="AP5038" s="22" t="s">
        <v>46782</v>
      </c>
      <c r="AQ5038" s="7" t="s">
        <v>50</v>
      </c>
      <c r="AR5038" s="7" t="s">
        <v>50</v>
      </c>
    </row>
    <row r="5039" spans="1:44" ht="15" thickBot="1">
      <c r="A5039" s="10" t="s">
        <v>46783</v>
      </c>
      <c r="B5039" s="13" t="s">
        <v>50</v>
      </c>
      <c r="C5039" s="12">
        <v>39448</v>
      </c>
      <c r="D5039" s="13" t="s">
        <v>45</v>
      </c>
      <c r="E5039" s="13" t="s">
        <v>46</v>
      </c>
      <c r="F5039" s="13" t="s">
        <v>70</v>
      </c>
      <c r="G5039" s="13" t="s">
        <v>145</v>
      </c>
      <c r="H5039" s="13" t="s">
        <v>50</v>
      </c>
      <c r="I5039" s="13" t="s">
        <v>50</v>
      </c>
      <c r="J5039" s="12">
        <v>45481</v>
      </c>
      <c r="K5039" s="13" t="s">
        <v>50</v>
      </c>
      <c r="L5039" s="13" t="s">
        <v>1471</v>
      </c>
      <c r="M5039" s="13" t="s">
        <v>46784</v>
      </c>
      <c r="N5039" s="13" t="s">
        <v>17563</v>
      </c>
      <c r="O5039" s="13" t="s">
        <v>46785</v>
      </c>
      <c r="P5039" s="11">
        <v>263933</v>
      </c>
      <c r="Q5039" s="13" t="s">
        <v>360</v>
      </c>
      <c r="R5039" s="33" t="s">
        <v>46786</v>
      </c>
      <c r="S5039" s="33" t="s">
        <v>46787</v>
      </c>
      <c r="T5039" s="13" t="s">
        <v>46788</v>
      </c>
      <c r="U5039" s="13" t="s">
        <v>46789</v>
      </c>
      <c r="V5039" s="13" t="s">
        <v>50</v>
      </c>
      <c r="W5039" s="13" t="s">
        <v>50</v>
      </c>
      <c r="X5039" s="13" t="s">
        <v>50</v>
      </c>
      <c r="Y5039" s="13" t="s">
        <v>50</v>
      </c>
      <c r="Z5039" s="13">
        <v>1</v>
      </c>
      <c r="AA5039" s="13" t="s">
        <v>50</v>
      </c>
      <c r="AB5039" s="13" t="s">
        <v>50</v>
      </c>
      <c r="AC5039" s="13" t="s">
        <v>50</v>
      </c>
      <c r="AD5039" s="13" t="s">
        <v>1471</v>
      </c>
      <c r="AE5039" s="13" t="s">
        <v>50</v>
      </c>
      <c r="AF5039" s="13" t="s">
        <v>50</v>
      </c>
      <c r="AG5039" s="13" t="s">
        <v>50</v>
      </c>
      <c r="AH5039" s="13" t="s">
        <v>50</v>
      </c>
      <c r="AI5039" s="13" t="s">
        <v>50</v>
      </c>
      <c r="AJ5039" s="13" t="s">
        <v>50</v>
      </c>
      <c r="AK5039" s="13" t="s">
        <v>46790</v>
      </c>
      <c r="AL5039" s="13" t="s">
        <v>50</v>
      </c>
      <c r="AM5039" s="13" t="s">
        <v>46791</v>
      </c>
      <c r="AN5039" s="13" t="s">
        <v>66</v>
      </c>
      <c r="AO5039" s="13" t="s">
        <v>46792</v>
      </c>
      <c r="AP5039" s="21" t="s">
        <v>46793</v>
      </c>
      <c r="AQ5039" s="13" t="s">
        <v>50</v>
      </c>
      <c r="AR5039" s="13" t="s">
        <v>50</v>
      </c>
    </row>
    <row r="5040" spans="1:44" ht="15" thickBot="1">
      <c r="A5040" s="4" t="s">
        <v>46794</v>
      </c>
      <c r="B5040" s="7" t="s">
        <v>50</v>
      </c>
      <c r="C5040" s="6">
        <v>42370</v>
      </c>
      <c r="D5040" s="7" t="s">
        <v>45</v>
      </c>
      <c r="E5040" s="7" t="s">
        <v>46</v>
      </c>
      <c r="F5040" s="7" t="s">
        <v>70</v>
      </c>
      <c r="G5040" s="7" t="s">
        <v>50</v>
      </c>
      <c r="H5040" s="7" t="s">
        <v>50</v>
      </c>
      <c r="I5040" s="7" t="s">
        <v>50</v>
      </c>
      <c r="J5040" s="6">
        <v>45476</v>
      </c>
      <c r="K5040" s="7" t="s">
        <v>50</v>
      </c>
      <c r="L5040" s="7" t="s">
        <v>467</v>
      </c>
      <c r="M5040" s="7" t="s">
        <v>46795</v>
      </c>
      <c r="N5040" s="7" t="s">
        <v>3909</v>
      </c>
      <c r="O5040" s="7" t="s">
        <v>46796</v>
      </c>
      <c r="P5040" s="5">
        <v>264116</v>
      </c>
      <c r="Q5040" s="7" t="s">
        <v>245</v>
      </c>
      <c r="R5040" s="34" t="s">
        <v>46797</v>
      </c>
      <c r="S5040" s="31" t="s">
        <v>50</v>
      </c>
      <c r="T5040" s="7" t="s">
        <v>46798</v>
      </c>
      <c r="U5040" s="7" t="s">
        <v>46799</v>
      </c>
      <c r="V5040" s="7" t="s">
        <v>50</v>
      </c>
      <c r="W5040" s="7" t="s">
        <v>50</v>
      </c>
      <c r="X5040" s="7" t="s">
        <v>50</v>
      </c>
      <c r="Y5040" s="7" t="s">
        <v>467</v>
      </c>
      <c r="Z5040" s="7">
        <v>1</v>
      </c>
      <c r="AA5040" s="7" t="s">
        <v>50</v>
      </c>
      <c r="AB5040" s="7" t="s">
        <v>50</v>
      </c>
      <c r="AC5040" s="7" t="s">
        <v>50</v>
      </c>
      <c r="AD5040" s="7" t="s">
        <v>467</v>
      </c>
      <c r="AE5040" s="7" t="s">
        <v>50</v>
      </c>
      <c r="AF5040" s="7" t="s">
        <v>50</v>
      </c>
      <c r="AG5040" s="7" t="s">
        <v>50</v>
      </c>
      <c r="AH5040" s="7" t="s">
        <v>50</v>
      </c>
      <c r="AI5040" s="7" t="s">
        <v>50</v>
      </c>
      <c r="AJ5040" s="7" t="s">
        <v>50</v>
      </c>
      <c r="AK5040" s="7" t="s">
        <v>22271</v>
      </c>
      <c r="AL5040" s="7" t="s">
        <v>50</v>
      </c>
      <c r="AM5040" s="7" t="s">
        <v>46800</v>
      </c>
      <c r="AN5040" s="7" t="s">
        <v>66</v>
      </c>
      <c r="AO5040" s="7" t="s">
        <v>50</v>
      </c>
      <c r="AP5040" s="7" t="s">
        <v>50</v>
      </c>
      <c r="AQ5040" s="22" t="s">
        <v>46801</v>
      </c>
      <c r="AR5040" s="7" t="s">
        <v>255</v>
      </c>
    </row>
    <row r="5041" spans="1:44" ht="15" thickBot="1">
      <c r="A5041" s="10" t="s">
        <v>46802</v>
      </c>
      <c r="B5041" s="13" t="s">
        <v>50</v>
      </c>
      <c r="C5041" s="12">
        <v>35796</v>
      </c>
      <c r="D5041" s="13" t="s">
        <v>45</v>
      </c>
      <c r="E5041" s="13" t="s">
        <v>1939</v>
      </c>
      <c r="F5041" s="13" t="s">
        <v>70</v>
      </c>
      <c r="G5041" s="26" t="s">
        <v>54946</v>
      </c>
      <c r="H5041" s="13" t="s">
        <v>1368</v>
      </c>
      <c r="I5041" s="13" t="s">
        <v>50</v>
      </c>
      <c r="J5041" s="12">
        <v>45474</v>
      </c>
      <c r="K5041" s="13" t="s">
        <v>116</v>
      </c>
      <c r="L5041" s="13" t="s">
        <v>52</v>
      </c>
      <c r="M5041" s="13" t="s">
        <v>46803</v>
      </c>
      <c r="N5041" s="13" t="s">
        <v>432</v>
      </c>
      <c r="O5041" s="13" t="s">
        <v>46804</v>
      </c>
      <c r="P5041" s="11">
        <v>264216</v>
      </c>
      <c r="Q5041" s="13" t="s">
        <v>434</v>
      </c>
      <c r="R5041" s="33" t="s">
        <v>46805</v>
      </c>
      <c r="S5041" s="33" t="s">
        <v>46806</v>
      </c>
      <c r="T5041" s="13" t="s">
        <v>46807</v>
      </c>
      <c r="U5041" s="13" t="s">
        <v>46808</v>
      </c>
      <c r="V5041" s="13" t="s">
        <v>50</v>
      </c>
      <c r="W5041" s="13" t="s">
        <v>50</v>
      </c>
      <c r="X5041" s="13" t="s">
        <v>50</v>
      </c>
      <c r="Y5041" s="13" t="s">
        <v>50</v>
      </c>
      <c r="Z5041" s="13">
        <v>1</v>
      </c>
      <c r="AA5041" s="13" t="s">
        <v>50</v>
      </c>
      <c r="AB5041" s="13" t="s">
        <v>50</v>
      </c>
      <c r="AC5041" s="13" t="s">
        <v>50</v>
      </c>
      <c r="AD5041" s="13" t="s">
        <v>50</v>
      </c>
      <c r="AE5041" s="13" t="s">
        <v>50</v>
      </c>
      <c r="AF5041" s="13" t="s">
        <v>50</v>
      </c>
      <c r="AG5041" s="13" t="s">
        <v>50</v>
      </c>
      <c r="AH5041" s="13" t="s">
        <v>50</v>
      </c>
      <c r="AI5041" s="13" t="s">
        <v>50</v>
      </c>
      <c r="AJ5041" s="13" t="s">
        <v>50</v>
      </c>
      <c r="AK5041" s="13" t="s">
        <v>46704</v>
      </c>
      <c r="AL5041" s="13" t="s">
        <v>50</v>
      </c>
      <c r="AM5041" s="13" t="s">
        <v>46809</v>
      </c>
      <c r="AN5041" s="13" t="s">
        <v>993</v>
      </c>
      <c r="AO5041" s="13" t="s">
        <v>46810</v>
      </c>
      <c r="AP5041" s="13" t="s">
        <v>50</v>
      </c>
      <c r="AQ5041" s="21" t="s">
        <v>46811</v>
      </c>
      <c r="AR5041" s="13" t="s">
        <v>50</v>
      </c>
    </row>
    <row r="5042" spans="1:44" ht="15" thickBot="1">
      <c r="A5042" s="4" t="s">
        <v>46812</v>
      </c>
      <c r="B5042" s="7" t="s">
        <v>50</v>
      </c>
      <c r="C5042" s="6">
        <v>42735</v>
      </c>
      <c r="D5042" s="7" t="s">
        <v>45</v>
      </c>
      <c r="E5042" s="7" t="s">
        <v>46</v>
      </c>
      <c r="F5042" s="7" t="s">
        <v>70</v>
      </c>
      <c r="G5042" s="26" t="s">
        <v>54946</v>
      </c>
      <c r="H5042" s="7" t="s">
        <v>46813</v>
      </c>
      <c r="I5042" s="7" t="s">
        <v>50</v>
      </c>
      <c r="J5042" s="6">
        <v>45482</v>
      </c>
      <c r="K5042" s="7" t="s">
        <v>116</v>
      </c>
      <c r="L5042" s="7" t="s">
        <v>178</v>
      </c>
      <c r="M5042" s="7" t="s">
        <v>3791</v>
      </c>
      <c r="N5042" s="7" t="s">
        <v>769</v>
      </c>
      <c r="O5042" s="7" t="s">
        <v>46814</v>
      </c>
      <c r="P5042" s="5">
        <v>264355</v>
      </c>
      <c r="Q5042" s="7" t="s">
        <v>520</v>
      </c>
      <c r="R5042" s="34" t="s">
        <v>46815</v>
      </c>
      <c r="S5042" s="34" t="s">
        <v>46816</v>
      </c>
      <c r="T5042" s="7" t="s">
        <v>46817</v>
      </c>
      <c r="U5042" s="7" t="s">
        <v>46818</v>
      </c>
      <c r="V5042" s="7" t="s">
        <v>50</v>
      </c>
      <c r="W5042" s="7" t="s">
        <v>50</v>
      </c>
      <c r="X5042" s="7" t="s">
        <v>50</v>
      </c>
      <c r="Y5042" s="7" t="s">
        <v>50</v>
      </c>
      <c r="Z5042" s="7">
        <v>1</v>
      </c>
      <c r="AA5042" s="7" t="s">
        <v>50</v>
      </c>
      <c r="AB5042" s="7" t="s">
        <v>50</v>
      </c>
      <c r="AC5042" s="7" t="s">
        <v>50</v>
      </c>
      <c r="AD5042" s="7" t="s">
        <v>178</v>
      </c>
      <c r="AE5042" s="7" t="s">
        <v>50</v>
      </c>
      <c r="AF5042" s="7" t="s">
        <v>50</v>
      </c>
      <c r="AG5042" s="7" t="s">
        <v>50</v>
      </c>
      <c r="AH5042" s="7" t="s">
        <v>50</v>
      </c>
      <c r="AI5042" s="7" t="s">
        <v>50</v>
      </c>
      <c r="AJ5042" s="7" t="s">
        <v>50</v>
      </c>
      <c r="AK5042" s="7" t="s">
        <v>46819</v>
      </c>
      <c r="AL5042" s="7" t="s">
        <v>50</v>
      </c>
      <c r="AM5042" s="7" t="s">
        <v>46820</v>
      </c>
      <c r="AN5042" s="7" t="s">
        <v>66</v>
      </c>
      <c r="AO5042" s="7" t="s">
        <v>46821</v>
      </c>
      <c r="AP5042" s="8" t="s">
        <v>46822</v>
      </c>
      <c r="AQ5042" s="7" t="s">
        <v>50</v>
      </c>
      <c r="AR5042" s="7" t="s">
        <v>50</v>
      </c>
    </row>
    <row r="5043" spans="1:44" ht="15" thickBot="1">
      <c r="A5043" s="10" t="s">
        <v>46823</v>
      </c>
      <c r="B5043" s="11">
        <v>1941</v>
      </c>
      <c r="C5043" s="12">
        <v>43466</v>
      </c>
      <c r="D5043" s="13" t="s">
        <v>45</v>
      </c>
      <c r="E5043" s="13" t="s">
        <v>46</v>
      </c>
      <c r="F5043" s="13" t="s">
        <v>70</v>
      </c>
      <c r="G5043" s="27" t="s">
        <v>54945</v>
      </c>
      <c r="H5043" s="13" t="s">
        <v>50</v>
      </c>
      <c r="I5043" s="13" t="s">
        <v>50</v>
      </c>
      <c r="J5043" s="12">
        <v>45475</v>
      </c>
      <c r="K5043" s="13" t="s">
        <v>50</v>
      </c>
      <c r="L5043" s="13" t="s">
        <v>6576</v>
      </c>
      <c r="M5043" s="13" t="s">
        <v>46824</v>
      </c>
      <c r="N5043" s="13" t="s">
        <v>46825</v>
      </c>
      <c r="O5043" s="13" t="s">
        <v>46826</v>
      </c>
      <c r="P5043" s="11">
        <v>267897</v>
      </c>
      <c r="Q5043" s="13" t="s">
        <v>1783</v>
      </c>
      <c r="R5043" s="33" t="s">
        <v>46827</v>
      </c>
      <c r="S5043" s="33" t="s">
        <v>46828</v>
      </c>
      <c r="T5043" s="13" t="s">
        <v>46829</v>
      </c>
      <c r="U5043" s="13">
        <f>972-54-9491-392</f>
        <v>-8965</v>
      </c>
      <c r="V5043" s="13" t="s">
        <v>50</v>
      </c>
      <c r="W5043" s="13" t="s">
        <v>50</v>
      </c>
      <c r="X5043" s="13" t="s">
        <v>50</v>
      </c>
      <c r="Y5043" s="13" t="s">
        <v>50</v>
      </c>
      <c r="Z5043" s="13">
        <v>1</v>
      </c>
      <c r="AA5043" s="13" t="s">
        <v>50</v>
      </c>
      <c r="AB5043" s="13" t="s">
        <v>50</v>
      </c>
      <c r="AC5043" s="13" t="s">
        <v>50</v>
      </c>
      <c r="AD5043" s="13" t="s">
        <v>50</v>
      </c>
      <c r="AE5043" s="13" t="s">
        <v>50</v>
      </c>
      <c r="AF5043" s="13" t="s">
        <v>50</v>
      </c>
      <c r="AG5043" s="13" t="s">
        <v>50</v>
      </c>
      <c r="AH5043" s="13" t="s">
        <v>50</v>
      </c>
      <c r="AI5043" s="13" t="s">
        <v>50</v>
      </c>
      <c r="AJ5043" s="13" t="s">
        <v>50</v>
      </c>
      <c r="AK5043" s="13" t="s">
        <v>46773</v>
      </c>
      <c r="AL5043" s="13" t="s">
        <v>50</v>
      </c>
      <c r="AM5043" s="13" t="s">
        <v>46830</v>
      </c>
      <c r="AN5043" s="13" t="s">
        <v>253</v>
      </c>
      <c r="AO5043" s="13" t="s">
        <v>46831</v>
      </c>
      <c r="AP5043" s="21" t="s">
        <v>46832</v>
      </c>
      <c r="AQ5043" s="13" t="s">
        <v>50</v>
      </c>
      <c r="AR5043" s="13" t="s">
        <v>50</v>
      </c>
    </row>
    <row r="5044" spans="1:44" ht="15" thickBot="1">
      <c r="A5044" s="4" t="s">
        <v>46833</v>
      </c>
      <c r="B5044" s="7" t="s">
        <v>50</v>
      </c>
      <c r="C5044" s="6">
        <v>43344</v>
      </c>
      <c r="D5044" s="7" t="s">
        <v>45</v>
      </c>
      <c r="E5044" s="7" t="s">
        <v>46</v>
      </c>
      <c r="F5044" s="7" t="s">
        <v>70</v>
      </c>
      <c r="G5044" s="27" t="s">
        <v>54945</v>
      </c>
      <c r="H5044" s="7" t="s">
        <v>1924</v>
      </c>
      <c r="I5044" s="7" t="s">
        <v>50</v>
      </c>
      <c r="J5044" s="6">
        <v>45482</v>
      </c>
      <c r="K5044" s="7" t="s">
        <v>89</v>
      </c>
      <c r="L5044" s="7" t="s">
        <v>52</v>
      </c>
      <c r="M5044" s="7" t="s">
        <v>4534</v>
      </c>
      <c r="N5044" s="7" t="s">
        <v>1114</v>
      </c>
      <c r="O5044" s="7" t="s">
        <v>46834</v>
      </c>
      <c r="P5044" s="5">
        <v>269555</v>
      </c>
      <c r="Q5044" s="7" t="s">
        <v>1116</v>
      </c>
      <c r="R5044" s="34" t="s">
        <v>46835</v>
      </c>
      <c r="S5044" s="34" t="s">
        <v>46836</v>
      </c>
      <c r="T5044" s="7" t="s">
        <v>46837</v>
      </c>
      <c r="U5044" s="7" t="s">
        <v>46838</v>
      </c>
      <c r="V5044" s="7">
        <v>20000</v>
      </c>
      <c r="W5044" s="7" t="s">
        <v>60</v>
      </c>
      <c r="X5044" s="7">
        <v>20000</v>
      </c>
      <c r="Y5044" s="7" t="s">
        <v>467</v>
      </c>
      <c r="Z5044" s="7">
        <v>5</v>
      </c>
      <c r="AA5044" s="7" t="s">
        <v>50</v>
      </c>
      <c r="AB5044" s="7" t="s">
        <v>50</v>
      </c>
      <c r="AC5044" s="7" t="s">
        <v>50</v>
      </c>
      <c r="AD5044" s="7" t="s">
        <v>467</v>
      </c>
      <c r="AE5044" s="7" t="s">
        <v>50</v>
      </c>
      <c r="AF5044" s="7" t="s">
        <v>50</v>
      </c>
      <c r="AG5044" s="7" t="s">
        <v>50</v>
      </c>
      <c r="AH5044" s="7">
        <v>20000</v>
      </c>
      <c r="AI5044" s="7" t="s">
        <v>60</v>
      </c>
      <c r="AJ5044" s="7">
        <v>20000</v>
      </c>
      <c r="AK5044" s="7" t="s">
        <v>46839</v>
      </c>
      <c r="AL5044" s="7" t="s">
        <v>50</v>
      </c>
      <c r="AM5044" s="7" t="s">
        <v>46840</v>
      </c>
      <c r="AN5044" s="7" t="s">
        <v>66</v>
      </c>
      <c r="AO5044" s="7" t="s">
        <v>46841</v>
      </c>
      <c r="AP5044" s="8" t="s">
        <v>46842</v>
      </c>
      <c r="AQ5044" s="7" t="s">
        <v>50</v>
      </c>
      <c r="AR5044" s="7" t="s">
        <v>50</v>
      </c>
    </row>
    <row r="5045" spans="1:44" ht="15" thickBot="1">
      <c r="A5045" s="10" t="s">
        <v>46843</v>
      </c>
      <c r="B5045" s="13" t="s">
        <v>50</v>
      </c>
      <c r="C5045" s="12">
        <v>44197</v>
      </c>
      <c r="D5045" s="13" t="s">
        <v>45</v>
      </c>
      <c r="E5045" s="13" t="s">
        <v>50</v>
      </c>
      <c r="F5045" s="13" t="s">
        <v>70</v>
      </c>
      <c r="G5045" s="27" t="s">
        <v>54945</v>
      </c>
      <c r="H5045" s="13" t="s">
        <v>50</v>
      </c>
      <c r="I5045" s="13" t="s">
        <v>50</v>
      </c>
      <c r="J5045" s="12">
        <v>45475</v>
      </c>
      <c r="K5045" s="13" t="s">
        <v>50</v>
      </c>
      <c r="L5045" s="13" t="s">
        <v>6576</v>
      </c>
      <c r="M5045" s="13" t="s">
        <v>46844</v>
      </c>
      <c r="N5045" s="13" t="s">
        <v>46845</v>
      </c>
      <c r="O5045" s="13" t="s">
        <v>46846</v>
      </c>
      <c r="P5045" s="11">
        <v>272006</v>
      </c>
      <c r="Q5045" s="13" t="s">
        <v>1783</v>
      </c>
      <c r="R5045" s="33" t="s">
        <v>46847</v>
      </c>
      <c r="S5045" s="33" t="s">
        <v>46848</v>
      </c>
      <c r="T5045" s="13" t="s">
        <v>46849</v>
      </c>
      <c r="U5045" s="13">
        <f>972-54-4399763</f>
        <v>-4398845</v>
      </c>
      <c r="V5045" s="13" t="s">
        <v>50</v>
      </c>
      <c r="W5045" s="13" t="s">
        <v>50</v>
      </c>
      <c r="X5045" s="13" t="s">
        <v>50</v>
      </c>
      <c r="Y5045" s="13" t="s">
        <v>50</v>
      </c>
      <c r="Z5045" s="13">
        <v>1</v>
      </c>
      <c r="AA5045" s="13" t="s">
        <v>50</v>
      </c>
      <c r="AB5045" s="13" t="s">
        <v>50</v>
      </c>
      <c r="AC5045" s="13" t="s">
        <v>50</v>
      </c>
      <c r="AD5045" s="13" t="s">
        <v>50</v>
      </c>
      <c r="AE5045" s="13" t="s">
        <v>50</v>
      </c>
      <c r="AF5045" s="13" t="s">
        <v>50</v>
      </c>
      <c r="AG5045" s="13" t="s">
        <v>50</v>
      </c>
      <c r="AH5045" s="13" t="s">
        <v>50</v>
      </c>
      <c r="AI5045" s="13" t="s">
        <v>50</v>
      </c>
      <c r="AJ5045" s="13" t="s">
        <v>50</v>
      </c>
      <c r="AK5045" s="13" t="s">
        <v>46850</v>
      </c>
      <c r="AL5045" s="13" t="s">
        <v>50</v>
      </c>
      <c r="AM5045" s="13" t="s">
        <v>46851</v>
      </c>
      <c r="AN5045" s="13" t="s">
        <v>993</v>
      </c>
      <c r="AO5045" s="13" t="s">
        <v>46852</v>
      </c>
      <c r="AP5045" s="21" t="s">
        <v>46853</v>
      </c>
      <c r="AQ5045" s="13" t="s">
        <v>50</v>
      </c>
      <c r="AR5045" s="13" t="s">
        <v>50</v>
      </c>
    </row>
    <row r="5046" spans="1:44" ht="15" thickBot="1">
      <c r="A5046" s="4" t="s">
        <v>46854</v>
      </c>
      <c r="B5046" s="7" t="s">
        <v>50</v>
      </c>
      <c r="C5046" s="6">
        <v>43831</v>
      </c>
      <c r="D5046" s="7" t="s">
        <v>45</v>
      </c>
      <c r="E5046" s="7" t="s">
        <v>46</v>
      </c>
      <c r="F5046" s="7" t="s">
        <v>70</v>
      </c>
      <c r="G5046" s="26" t="s">
        <v>54946</v>
      </c>
      <c r="H5046" s="7" t="s">
        <v>50</v>
      </c>
      <c r="I5046" s="7" t="s">
        <v>50</v>
      </c>
      <c r="J5046" s="6">
        <v>45474</v>
      </c>
      <c r="K5046" s="7" t="s">
        <v>50</v>
      </c>
      <c r="L5046" s="7" t="s">
        <v>241</v>
      </c>
      <c r="M5046" s="7" t="s">
        <v>5955</v>
      </c>
      <c r="N5046" s="7" t="s">
        <v>3491</v>
      </c>
      <c r="O5046" s="7" t="s">
        <v>46855</v>
      </c>
      <c r="P5046" s="5">
        <v>273832</v>
      </c>
      <c r="Q5046" s="7" t="s">
        <v>245</v>
      </c>
      <c r="R5046" s="34" t="s">
        <v>46856</v>
      </c>
      <c r="S5046" s="31" t="s">
        <v>50</v>
      </c>
      <c r="T5046" s="7" t="s">
        <v>46857</v>
      </c>
      <c r="U5046" s="7" t="s">
        <v>46858</v>
      </c>
      <c r="V5046" s="7" t="s">
        <v>50</v>
      </c>
      <c r="W5046" s="7" t="s">
        <v>50</v>
      </c>
      <c r="X5046" s="7" t="s">
        <v>50</v>
      </c>
      <c r="Y5046" s="7" t="s">
        <v>154</v>
      </c>
      <c r="Z5046" s="7">
        <v>1</v>
      </c>
      <c r="AA5046" s="7" t="s">
        <v>50</v>
      </c>
      <c r="AB5046" s="7" t="s">
        <v>50</v>
      </c>
      <c r="AC5046" s="7" t="s">
        <v>50</v>
      </c>
      <c r="AD5046" s="7" t="s">
        <v>241</v>
      </c>
      <c r="AE5046" s="7" t="s">
        <v>50</v>
      </c>
      <c r="AF5046" s="7" t="s">
        <v>50</v>
      </c>
      <c r="AG5046" s="7" t="s">
        <v>50</v>
      </c>
      <c r="AH5046" s="7" t="s">
        <v>50</v>
      </c>
      <c r="AI5046" s="7" t="s">
        <v>50</v>
      </c>
      <c r="AJ5046" s="7" t="s">
        <v>50</v>
      </c>
      <c r="AK5046" s="7" t="s">
        <v>46859</v>
      </c>
      <c r="AL5046" s="7" t="s">
        <v>50</v>
      </c>
      <c r="AM5046" s="7" t="s">
        <v>46860</v>
      </c>
      <c r="AN5046" s="7" t="s">
        <v>66</v>
      </c>
      <c r="AO5046" s="7" t="s">
        <v>50</v>
      </c>
      <c r="AP5046" s="7" t="s">
        <v>50</v>
      </c>
      <c r="AQ5046" s="22" t="s">
        <v>46861</v>
      </c>
      <c r="AR5046" s="7" t="s">
        <v>255</v>
      </c>
    </row>
    <row r="5047" spans="1:44" ht="15" thickBot="1">
      <c r="A5047" s="10" t="s">
        <v>46862</v>
      </c>
      <c r="B5047" s="13" t="s">
        <v>50</v>
      </c>
      <c r="C5047" s="12">
        <v>43831</v>
      </c>
      <c r="D5047" s="13" t="s">
        <v>45</v>
      </c>
      <c r="E5047" s="13" t="s">
        <v>46</v>
      </c>
      <c r="F5047" s="13" t="s">
        <v>70</v>
      </c>
      <c r="G5047" s="13" t="s">
        <v>87</v>
      </c>
      <c r="H5047" s="13" t="s">
        <v>50</v>
      </c>
      <c r="I5047" s="13" t="s">
        <v>50</v>
      </c>
      <c r="J5047" s="12">
        <v>45482</v>
      </c>
      <c r="K5047" s="13" t="s">
        <v>50</v>
      </c>
      <c r="L5047" s="13" t="s">
        <v>131</v>
      </c>
      <c r="M5047" s="13" t="s">
        <v>17392</v>
      </c>
      <c r="N5047" s="13" t="s">
        <v>5384</v>
      </c>
      <c r="O5047" s="13" t="s">
        <v>46863</v>
      </c>
      <c r="P5047" s="11">
        <v>275011</v>
      </c>
      <c r="Q5047" s="13" t="s">
        <v>545</v>
      </c>
      <c r="R5047" s="33" t="s">
        <v>46864</v>
      </c>
      <c r="S5047" s="33" t="s">
        <v>46865</v>
      </c>
      <c r="T5047" s="13" t="s">
        <v>46866</v>
      </c>
      <c r="U5047" s="13" t="s">
        <v>50</v>
      </c>
      <c r="V5047" s="13" t="s">
        <v>50</v>
      </c>
      <c r="W5047" s="13" t="s">
        <v>50</v>
      </c>
      <c r="X5047" s="13" t="s">
        <v>50</v>
      </c>
      <c r="Y5047" s="13" t="s">
        <v>50</v>
      </c>
      <c r="Z5047" s="13">
        <v>1</v>
      </c>
      <c r="AA5047" s="13" t="s">
        <v>50</v>
      </c>
      <c r="AB5047" s="13" t="s">
        <v>50</v>
      </c>
      <c r="AC5047" s="13" t="s">
        <v>50</v>
      </c>
      <c r="AD5047" s="13" t="s">
        <v>50</v>
      </c>
      <c r="AE5047" s="13" t="s">
        <v>50</v>
      </c>
      <c r="AF5047" s="13" t="s">
        <v>50</v>
      </c>
      <c r="AG5047" s="13" t="s">
        <v>50</v>
      </c>
      <c r="AH5047" s="13" t="s">
        <v>50</v>
      </c>
      <c r="AI5047" s="13" t="s">
        <v>50</v>
      </c>
      <c r="AJ5047" s="13" t="s">
        <v>50</v>
      </c>
      <c r="AK5047" s="13" t="s">
        <v>46867</v>
      </c>
      <c r="AL5047" s="13" t="s">
        <v>50</v>
      </c>
      <c r="AM5047" s="13" t="s">
        <v>46868</v>
      </c>
      <c r="AN5047" s="13" t="s">
        <v>66</v>
      </c>
      <c r="AO5047" s="13" t="s">
        <v>46869</v>
      </c>
      <c r="AP5047" s="14" t="s">
        <v>46870</v>
      </c>
      <c r="AQ5047" s="13" t="s">
        <v>50</v>
      </c>
      <c r="AR5047" s="13" t="s">
        <v>50</v>
      </c>
    </row>
    <row r="5048" spans="1:44" ht="15" thickBot="1">
      <c r="A5048" s="4" t="s">
        <v>46871</v>
      </c>
      <c r="B5048" s="7" t="s">
        <v>50</v>
      </c>
      <c r="C5048" s="6">
        <v>33239</v>
      </c>
      <c r="D5048" s="7" t="s">
        <v>45</v>
      </c>
      <c r="E5048" s="7" t="s">
        <v>1939</v>
      </c>
      <c r="F5048" s="7" t="s">
        <v>70</v>
      </c>
      <c r="G5048" s="7" t="s">
        <v>50</v>
      </c>
      <c r="H5048" s="7" t="s">
        <v>50</v>
      </c>
      <c r="I5048" s="7" t="s">
        <v>50</v>
      </c>
      <c r="J5048" s="6">
        <v>45474</v>
      </c>
      <c r="K5048" s="7" t="s">
        <v>50</v>
      </c>
      <c r="L5048" s="7" t="s">
        <v>52</v>
      </c>
      <c r="M5048" s="7" t="s">
        <v>46872</v>
      </c>
      <c r="N5048" s="7" t="s">
        <v>432</v>
      </c>
      <c r="O5048" s="7" t="s">
        <v>46873</v>
      </c>
      <c r="P5048" s="5">
        <v>275067</v>
      </c>
      <c r="Q5048" s="7" t="s">
        <v>434</v>
      </c>
      <c r="R5048" s="34" t="s">
        <v>46874</v>
      </c>
      <c r="S5048" s="31" t="s">
        <v>50</v>
      </c>
      <c r="T5048" s="7" t="s">
        <v>46875</v>
      </c>
      <c r="U5048" s="7" t="s">
        <v>50</v>
      </c>
      <c r="V5048" s="7" t="s">
        <v>50</v>
      </c>
      <c r="W5048" s="7" t="s">
        <v>50</v>
      </c>
      <c r="X5048" s="7" t="s">
        <v>50</v>
      </c>
      <c r="Y5048" s="7" t="s">
        <v>50</v>
      </c>
      <c r="Z5048" s="7">
        <v>1</v>
      </c>
      <c r="AA5048" s="7" t="s">
        <v>50</v>
      </c>
      <c r="AB5048" s="7" t="s">
        <v>50</v>
      </c>
      <c r="AC5048" s="7" t="s">
        <v>50</v>
      </c>
      <c r="AD5048" s="7" t="s">
        <v>50</v>
      </c>
      <c r="AE5048" s="7" t="s">
        <v>50</v>
      </c>
      <c r="AF5048" s="7" t="s">
        <v>50</v>
      </c>
      <c r="AG5048" s="7" t="s">
        <v>50</v>
      </c>
      <c r="AH5048" s="7" t="s">
        <v>50</v>
      </c>
      <c r="AI5048" s="7" t="s">
        <v>50</v>
      </c>
      <c r="AJ5048" s="7" t="s">
        <v>50</v>
      </c>
      <c r="AK5048" s="7" t="s">
        <v>46704</v>
      </c>
      <c r="AL5048" s="7" t="s">
        <v>50</v>
      </c>
      <c r="AM5048" s="7" t="s">
        <v>46876</v>
      </c>
      <c r="AN5048" s="7" t="s">
        <v>993</v>
      </c>
      <c r="AO5048" s="7" t="s">
        <v>50</v>
      </c>
      <c r="AP5048" s="7" t="s">
        <v>50</v>
      </c>
      <c r="AQ5048" s="22" t="s">
        <v>46877</v>
      </c>
      <c r="AR5048" s="7" t="s">
        <v>255</v>
      </c>
    </row>
    <row r="5049" spans="1:44" ht="15" thickBot="1">
      <c r="A5049" s="10" t="s">
        <v>46878</v>
      </c>
      <c r="B5049" s="13" t="s">
        <v>50</v>
      </c>
      <c r="C5049" s="13" t="s">
        <v>50</v>
      </c>
      <c r="D5049" s="13" t="s">
        <v>45</v>
      </c>
      <c r="E5049" s="13" t="s">
        <v>46</v>
      </c>
      <c r="F5049" s="13" t="s">
        <v>70</v>
      </c>
      <c r="G5049" s="27" t="s">
        <v>54945</v>
      </c>
      <c r="H5049" s="13" t="s">
        <v>50</v>
      </c>
      <c r="I5049" s="13" t="s">
        <v>50</v>
      </c>
      <c r="J5049" s="12">
        <v>45481</v>
      </c>
      <c r="K5049" s="13" t="s">
        <v>50</v>
      </c>
      <c r="L5049" s="13" t="s">
        <v>467</v>
      </c>
      <c r="M5049" s="13" t="s">
        <v>3252</v>
      </c>
      <c r="N5049" s="13" t="s">
        <v>7087</v>
      </c>
      <c r="O5049" s="13" t="s">
        <v>46879</v>
      </c>
      <c r="P5049" s="11">
        <v>275310</v>
      </c>
      <c r="Q5049" s="13" t="s">
        <v>360</v>
      </c>
      <c r="R5049" s="33" t="s">
        <v>46880</v>
      </c>
      <c r="S5049" s="33" t="s">
        <v>46881</v>
      </c>
      <c r="T5049" s="13" t="s">
        <v>50</v>
      </c>
      <c r="U5049" s="13" t="s">
        <v>50</v>
      </c>
      <c r="V5049" s="13" t="s">
        <v>50</v>
      </c>
      <c r="W5049" s="13" t="s">
        <v>50</v>
      </c>
      <c r="X5049" s="13" t="s">
        <v>50</v>
      </c>
      <c r="Y5049" s="13" t="s">
        <v>467</v>
      </c>
      <c r="Z5049" s="13">
        <v>1</v>
      </c>
      <c r="AA5049" s="13" t="s">
        <v>50</v>
      </c>
      <c r="AB5049" s="13" t="s">
        <v>50</v>
      </c>
      <c r="AC5049" s="13" t="s">
        <v>50</v>
      </c>
      <c r="AD5049" s="13" t="s">
        <v>467</v>
      </c>
      <c r="AE5049" s="13" t="s">
        <v>50</v>
      </c>
      <c r="AF5049" s="13" t="s">
        <v>50</v>
      </c>
      <c r="AG5049" s="13" t="s">
        <v>50</v>
      </c>
      <c r="AH5049" s="13" t="s">
        <v>50</v>
      </c>
      <c r="AI5049" s="13" t="s">
        <v>50</v>
      </c>
      <c r="AJ5049" s="13" t="s">
        <v>50</v>
      </c>
      <c r="AK5049" s="13" t="s">
        <v>50</v>
      </c>
      <c r="AL5049" s="13" t="s">
        <v>50</v>
      </c>
      <c r="AM5049" s="13" t="s">
        <v>46882</v>
      </c>
      <c r="AN5049" s="13" t="s">
        <v>66</v>
      </c>
      <c r="AO5049" s="13" t="s">
        <v>46883</v>
      </c>
      <c r="AP5049" s="21" t="s">
        <v>46884</v>
      </c>
      <c r="AQ5049" s="13" t="s">
        <v>50</v>
      </c>
      <c r="AR5049" s="13" t="s">
        <v>50</v>
      </c>
    </row>
    <row r="5050" spans="1:44" ht="15" thickBot="1">
      <c r="A5050" s="4" t="s">
        <v>46885</v>
      </c>
      <c r="B5050" s="7" t="s">
        <v>50</v>
      </c>
      <c r="C5050" s="6">
        <v>43466</v>
      </c>
      <c r="D5050" s="7" t="s">
        <v>45</v>
      </c>
      <c r="E5050" s="7" t="s">
        <v>46</v>
      </c>
      <c r="F5050" s="7" t="s">
        <v>70</v>
      </c>
      <c r="G5050" s="26" t="s">
        <v>54946</v>
      </c>
      <c r="H5050" s="7" t="s">
        <v>10686</v>
      </c>
      <c r="I5050" s="7" t="s">
        <v>50</v>
      </c>
      <c r="J5050" s="6">
        <v>45481</v>
      </c>
      <c r="K5050" s="7" t="s">
        <v>50</v>
      </c>
      <c r="L5050" s="7" t="s">
        <v>1471</v>
      </c>
      <c r="M5050" s="7" t="s">
        <v>13188</v>
      </c>
      <c r="N5050" s="7" t="s">
        <v>16990</v>
      </c>
      <c r="O5050" s="7" t="s">
        <v>46886</v>
      </c>
      <c r="P5050" s="5">
        <v>275479</v>
      </c>
      <c r="Q5050" s="7" t="s">
        <v>360</v>
      </c>
      <c r="R5050" s="34" t="s">
        <v>46887</v>
      </c>
      <c r="S5050" s="34" t="s">
        <v>46888</v>
      </c>
      <c r="T5050" s="7" t="s">
        <v>46889</v>
      </c>
      <c r="U5050" s="7" t="s">
        <v>46890</v>
      </c>
      <c r="V5050" s="7">
        <v>4000000</v>
      </c>
      <c r="W5050" s="7" t="s">
        <v>60</v>
      </c>
      <c r="X5050" s="7">
        <v>4000000</v>
      </c>
      <c r="Y5050" s="7" t="s">
        <v>50</v>
      </c>
      <c r="Z5050" s="7">
        <v>2</v>
      </c>
      <c r="AA5050" s="7">
        <v>4000000</v>
      </c>
      <c r="AB5050" s="7" t="s">
        <v>60</v>
      </c>
      <c r="AC5050" s="7">
        <v>4000000</v>
      </c>
      <c r="AD5050" s="7" t="s">
        <v>1471</v>
      </c>
      <c r="AE5050" s="7">
        <v>4000000</v>
      </c>
      <c r="AF5050" s="7" t="s">
        <v>60</v>
      </c>
      <c r="AG5050" s="7">
        <v>4000000</v>
      </c>
      <c r="AH5050" s="7">
        <v>4000000</v>
      </c>
      <c r="AI5050" s="7" t="s">
        <v>60</v>
      </c>
      <c r="AJ5050" s="7">
        <v>4000000</v>
      </c>
      <c r="AK5050" s="7" t="s">
        <v>46891</v>
      </c>
      <c r="AL5050" s="7" t="s">
        <v>50</v>
      </c>
      <c r="AM5050" s="7" t="s">
        <v>46892</v>
      </c>
      <c r="AN5050" s="7" t="s">
        <v>66</v>
      </c>
      <c r="AO5050" s="7" t="s">
        <v>46893</v>
      </c>
      <c r="AP5050" s="8" t="s">
        <v>46894</v>
      </c>
      <c r="AQ5050" s="7" t="s">
        <v>50</v>
      </c>
      <c r="AR5050" s="7" t="s">
        <v>50</v>
      </c>
    </row>
    <row r="5051" spans="1:44" ht="15" thickBot="1">
      <c r="A5051" s="10" t="s">
        <v>46895</v>
      </c>
      <c r="B5051" s="13" t="s">
        <v>50</v>
      </c>
      <c r="C5051" s="12">
        <v>44197</v>
      </c>
      <c r="D5051" s="13" t="s">
        <v>45</v>
      </c>
      <c r="E5051" s="13" t="s">
        <v>50</v>
      </c>
      <c r="F5051" s="13" t="s">
        <v>70</v>
      </c>
      <c r="G5051" s="27" t="s">
        <v>54945</v>
      </c>
      <c r="H5051" s="13" t="s">
        <v>50</v>
      </c>
      <c r="I5051" s="13" t="s">
        <v>50</v>
      </c>
      <c r="J5051" s="12">
        <v>45475</v>
      </c>
      <c r="K5051" s="13" t="s">
        <v>50</v>
      </c>
      <c r="L5051" s="13" t="s">
        <v>6576</v>
      </c>
      <c r="M5051" s="13" t="s">
        <v>7890</v>
      </c>
      <c r="N5051" s="13" t="s">
        <v>2731</v>
      </c>
      <c r="O5051" s="13" t="s">
        <v>46896</v>
      </c>
      <c r="P5051" s="11">
        <v>277260</v>
      </c>
      <c r="Q5051" s="13" t="s">
        <v>1024</v>
      </c>
      <c r="R5051" s="33" t="s">
        <v>46897</v>
      </c>
      <c r="S5051" s="33" t="s">
        <v>46898</v>
      </c>
      <c r="T5051" s="13" t="s">
        <v>50</v>
      </c>
      <c r="U5051" s="13" t="s">
        <v>50</v>
      </c>
      <c r="V5051" s="13" t="s">
        <v>50</v>
      </c>
      <c r="W5051" s="13" t="s">
        <v>50</v>
      </c>
      <c r="X5051" s="13" t="s">
        <v>50</v>
      </c>
      <c r="Y5051" s="13" t="s">
        <v>50</v>
      </c>
      <c r="Z5051" s="13">
        <v>1</v>
      </c>
      <c r="AA5051" s="13" t="s">
        <v>50</v>
      </c>
      <c r="AB5051" s="13" t="s">
        <v>50</v>
      </c>
      <c r="AC5051" s="13" t="s">
        <v>50</v>
      </c>
      <c r="AD5051" s="13" t="s">
        <v>50</v>
      </c>
      <c r="AE5051" s="13" t="s">
        <v>50</v>
      </c>
      <c r="AF5051" s="13" t="s">
        <v>50</v>
      </c>
      <c r="AG5051" s="13" t="s">
        <v>50</v>
      </c>
      <c r="AH5051" s="13" t="s">
        <v>50</v>
      </c>
      <c r="AI5051" s="13" t="s">
        <v>50</v>
      </c>
      <c r="AJ5051" s="13" t="s">
        <v>50</v>
      </c>
      <c r="AK5051" s="13" t="s">
        <v>43994</v>
      </c>
      <c r="AL5051" s="13" t="s">
        <v>50</v>
      </c>
      <c r="AM5051" s="13" t="s">
        <v>46899</v>
      </c>
      <c r="AN5051" s="13" t="s">
        <v>66</v>
      </c>
      <c r="AO5051" s="13" t="s">
        <v>46900</v>
      </c>
      <c r="AP5051" s="14" t="s">
        <v>46901</v>
      </c>
      <c r="AQ5051" s="13" t="s">
        <v>50</v>
      </c>
      <c r="AR5051" s="13" t="s">
        <v>50</v>
      </c>
    </row>
    <row r="5052" spans="1:44" ht="15" thickBot="1">
      <c r="A5052" s="4" t="s">
        <v>46902</v>
      </c>
      <c r="B5052" s="7" t="s">
        <v>50</v>
      </c>
      <c r="C5052" s="6">
        <v>27030</v>
      </c>
      <c r="D5052" s="7" t="s">
        <v>45</v>
      </c>
      <c r="E5052" s="7" t="s">
        <v>46</v>
      </c>
      <c r="F5052" s="7" t="s">
        <v>70</v>
      </c>
      <c r="G5052" s="26" t="s">
        <v>54946</v>
      </c>
      <c r="H5052" s="7" t="s">
        <v>46903</v>
      </c>
      <c r="I5052" s="7" t="s">
        <v>50</v>
      </c>
      <c r="J5052" s="6">
        <v>45474</v>
      </c>
      <c r="K5052" s="7" t="s">
        <v>116</v>
      </c>
      <c r="L5052" s="7" t="s">
        <v>52</v>
      </c>
      <c r="M5052" s="7" t="s">
        <v>46904</v>
      </c>
      <c r="N5052" s="7" t="s">
        <v>432</v>
      </c>
      <c r="O5052" s="7" t="s">
        <v>46905</v>
      </c>
      <c r="P5052" s="5">
        <v>278378</v>
      </c>
      <c r="Q5052" s="7" t="s">
        <v>434</v>
      </c>
      <c r="R5052" s="34" t="s">
        <v>46906</v>
      </c>
      <c r="S5052" s="34" t="s">
        <v>46907</v>
      </c>
      <c r="T5052" s="7" t="s">
        <v>46908</v>
      </c>
      <c r="U5052" s="7" t="s">
        <v>46909</v>
      </c>
      <c r="V5052" s="7" t="s">
        <v>50</v>
      </c>
      <c r="W5052" s="7" t="s">
        <v>50</v>
      </c>
      <c r="X5052" s="7" t="s">
        <v>50</v>
      </c>
      <c r="Y5052" s="7" t="s">
        <v>50</v>
      </c>
      <c r="Z5052" s="7">
        <v>1</v>
      </c>
      <c r="AA5052" s="7" t="s">
        <v>50</v>
      </c>
      <c r="AB5052" s="7" t="s">
        <v>50</v>
      </c>
      <c r="AC5052" s="7" t="s">
        <v>50</v>
      </c>
      <c r="AD5052" s="7" t="s">
        <v>50</v>
      </c>
      <c r="AE5052" s="7" t="s">
        <v>50</v>
      </c>
      <c r="AF5052" s="7" t="s">
        <v>50</v>
      </c>
      <c r="AG5052" s="7" t="s">
        <v>50</v>
      </c>
      <c r="AH5052" s="7" t="s">
        <v>50</v>
      </c>
      <c r="AI5052" s="7" t="s">
        <v>50</v>
      </c>
      <c r="AJ5052" s="7" t="s">
        <v>50</v>
      </c>
      <c r="AK5052" s="7" t="s">
        <v>46704</v>
      </c>
      <c r="AL5052" s="7" t="s">
        <v>50</v>
      </c>
      <c r="AM5052" s="7" t="s">
        <v>46910</v>
      </c>
      <c r="AN5052" s="7" t="s">
        <v>253</v>
      </c>
      <c r="AO5052" s="7" t="s">
        <v>46911</v>
      </c>
      <c r="AP5052" s="7" t="s">
        <v>50</v>
      </c>
      <c r="AQ5052" s="22" t="s">
        <v>46912</v>
      </c>
      <c r="AR5052" s="7" t="s">
        <v>50</v>
      </c>
    </row>
    <row r="5053" spans="1:44" ht="15" thickBot="1">
      <c r="A5053" s="10" t="s">
        <v>46913</v>
      </c>
      <c r="B5053" s="13" t="s">
        <v>50</v>
      </c>
      <c r="C5053" s="12">
        <v>45292</v>
      </c>
      <c r="D5053" s="13" t="s">
        <v>45</v>
      </c>
      <c r="E5053" s="13" t="s">
        <v>50</v>
      </c>
      <c r="F5053" s="13" t="s">
        <v>70</v>
      </c>
      <c r="G5053" s="27" t="s">
        <v>54945</v>
      </c>
      <c r="H5053" s="13" t="s">
        <v>50</v>
      </c>
      <c r="I5053" s="13" t="s">
        <v>50</v>
      </c>
      <c r="J5053" s="12">
        <v>45474</v>
      </c>
      <c r="K5053" s="13" t="s">
        <v>50</v>
      </c>
      <c r="L5053" s="13" t="s">
        <v>1624</v>
      </c>
      <c r="M5053" s="13" t="s">
        <v>50</v>
      </c>
      <c r="N5053" s="13" t="s">
        <v>50</v>
      </c>
      <c r="O5053" s="13" t="s">
        <v>46914</v>
      </c>
      <c r="P5053" s="11">
        <v>279561</v>
      </c>
      <c r="Q5053" s="13" t="s">
        <v>50</v>
      </c>
      <c r="R5053" s="33" t="s">
        <v>46915</v>
      </c>
      <c r="S5053" s="30" t="s">
        <v>50</v>
      </c>
      <c r="T5053" s="13" t="s">
        <v>46916</v>
      </c>
      <c r="U5053" s="13" t="s">
        <v>46917</v>
      </c>
      <c r="V5053" s="13" t="s">
        <v>50</v>
      </c>
      <c r="W5053" s="13" t="s">
        <v>50</v>
      </c>
      <c r="X5053" s="13" t="s">
        <v>50</v>
      </c>
      <c r="Y5053" s="13" t="s">
        <v>467</v>
      </c>
      <c r="Z5053" s="13">
        <v>1</v>
      </c>
      <c r="AA5053" s="13" t="s">
        <v>50</v>
      </c>
      <c r="AB5053" s="13" t="s">
        <v>50</v>
      </c>
      <c r="AC5053" s="13" t="s">
        <v>50</v>
      </c>
      <c r="AD5053" s="13" t="s">
        <v>1624</v>
      </c>
      <c r="AE5053" s="13" t="s">
        <v>50</v>
      </c>
      <c r="AF5053" s="13" t="s">
        <v>50</v>
      </c>
      <c r="AG5053" s="13" t="s">
        <v>50</v>
      </c>
      <c r="AH5053" s="13" t="s">
        <v>50</v>
      </c>
      <c r="AI5053" s="13" t="s">
        <v>50</v>
      </c>
      <c r="AJ5053" s="13" t="s">
        <v>50</v>
      </c>
      <c r="AK5053" s="13" t="s">
        <v>50</v>
      </c>
      <c r="AL5053" s="13" t="s">
        <v>50</v>
      </c>
      <c r="AM5053" s="13" t="s">
        <v>46918</v>
      </c>
      <c r="AN5053" s="13" t="s">
        <v>66</v>
      </c>
      <c r="AO5053" s="13" t="s">
        <v>46919</v>
      </c>
      <c r="AP5053" s="13" t="s">
        <v>50</v>
      </c>
      <c r="AQ5053" s="21" t="s">
        <v>46920</v>
      </c>
      <c r="AR5053" s="13" t="s">
        <v>50</v>
      </c>
    </row>
    <row r="5054" spans="1:44" ht="15" thickBot="1">
      <c r="A5054" s="4" t="s">
        <v>46921</v>
      </c>
      <c r="B5054" s="7" t="s">
        <v>50</v>
      </c>
      <c r="C5054" s="6">
        <v>38718</v>
      </c>
      <c r="D5054" s="7" t="s">
        <v>45</v>
      </c>
      <c r="E5054" s="7" t="s">
        <v>46</v>
      </c>
      <c r="F5054" s="7" t="s">
        <v>70</v>
      </c>
      <c r="G5054" s="7" t="s">
        <v>87</v>
      </c>
      <c r="H5054" s="7" t="s">
        <v>50</v>
      </c>
      <c r="I5054" s="7" t="s">
        <v>50</v>
      </c>
      <c r="J5054" s="6">
        <v>45477</v>
      </c>
      <c r="K5054" s="7" t="s">
        <v>50</v>
      </c>
      <c r="L5054" s="7" t="s">
        <v>290</v>
      </c>
      <c r="M5054" s="7" t="s">
        <v>46922</v>
      </c>
      <c r="N5054" s="7" t="s">
        <v>46923</v>
      </c>
      <c r="O5054" s="7" t="s">
        <v>46924</v>
      </c>
      <c r="P5054" s="5">
        <v>280461</v>
      </c>
      <c r="Q5054" s="7" t="s">
        <v>360</v>
      </c>
      <c r="R5054" s="34" t="s">
        <v>46925</v>
      </c>
      <c r="S5054" s="34" t="s">
        <v>46926</v>
      </c>
      <c r="T5054" s="7" t="s">
        <v>46927</v>
      </c>
      <c r="U5054" s="7" t="s">
        <v>46928</v>
      </c>
      <c r="V5054" s="7" t="s">
        <v>50</v>
      </c>
      <c r="W5054" s="7" t="s">
        <v>50</v>
      </c>
      <c r="X5054" s="7" t="s">
        <v>50</v>
      </c>
      <c r="Y5054" s="7" t="s">
        <v>290</v>
      </c>
      <c r="Z5054" s="7">
        <v>1</v>
      </c>
      <c r="AA5054" s="7" t="s">
        <v>50</v>
      </c>
      <c r="AB5054" s="7" t="s">
        <v>50</v>
      </c>
      <c r="AC5054" s="7" t="s">
        <v>50</v>
      </c>
      <c r="AD5054" s="7" t="s">
        <v>290</v>
      </c>
      <c r="AE5054" s="7" t="s">
        <v>50</v>
      </c>
      <c r="AF5054" s="7" t="s">
        <v>50</v>
      </c>
      <c r="AG5054" s="7" t="s">
        <v>50</v>
      </c>
      <c r="AH5054" s="7" t="s">
        <v>50</v>
      </c>
      <c r="AI5054" s="7" t="s">
        <v>50</v>
      </c>
      <c r="AJ5054" s="7" t="s">
        <v>50</v>
      </c>
      <c r="AK5054" s="7" t="s">
        <v>46929</v>
      </c>
      <c r="AL5054" s="7" t="s">
        <v>50</v>
      </c>
      <c r="AM5054" s="7" t="s">
        <v>46930</v>
      </c>
      <c r="AN5054" s="7" t="s">
        <v>798</v>
      </c>
      <c r="AO5054" s="7" t="s">
        <v>50</v>
      </c>
      <c r="AP5054" s="22" t="s">
        <v>46931</v>
      </c>
      <c r="AQ5054" s="7" t="s">
        <v>50</v>
      </c>
      <c r="AR5054" s="7" t="s">
        <v>255</v>
      </c>
    </row>
    <row r="5055" spans="1:44" ht="15" thickBot="1">
      <c r="A5055" s="10" t="s">
        <v>46932</v>
      </c>
      <c r="B5055" s="13" t="s">
        <v>50</v>
      </c>
      <c r="C5055" s="12">
        <v>43466</v>
      </c>
      <c r="D5055" s="13" t="s">
        <v>45</v>
      </c>
      <c r="E5055" s="13" t="s">
        <v>46</v>
      </c>
      <c r="F5055" s="13" t="s">
        <v>70</v>
      </c>
      <c r="G5055" s="27" t="s">
        <v>54945</v>
      </c>
      <c r="H5055" s="13" t="s">
        <v>742</v>
      </c>
      <c r="I5055" s="13" t="s">
        <v>50</v>
      </c>
      <c r="J5055" s="12">
        <v>45482</v>
      </c>
      <c r="K5055" s="13" t="s">
        <v>50</v>
      </c>
      <c r="L5055" s="13" t="s">
        <v>52</v>
      </c>
      <c r="M5055" s="13" t="s">
        <v>46933</v>
      </c>
      <c r="N5055" s="13" t="s">
        <v>46934</v>
      </c>
      <c r="O5055" s="13" t="s">
        <v>46935</v>
      </c>
      <c r="P5055" s="11">
        <v>283459</v>
      </c>
      <c r="Q5055" s="13" t="s">
        <v>77</v>
      </c>
      <c r="R5055" s="33" t="s">
        <v>46936</v>
      </c>
      <c r="S5055" s="33" t="s">
        <v>46937</v>
      </c>
      <c r="T5055" s="13" t="s">
        <v>46938</v>
      </c>
      <c r="U5055" s="13" t="s">
        <v>50</v>
      </c>
      <c r="V5055" s="13">
        <v>20000</v>
      </c>
      <c r="W5055" s="13" t="s">
        <v>60</v>
      </c>
      <c r="X5055" s="13">
        <v>20000</v>
      </c>
      <c r="Y5055" s="13" t="s">
        <v>50</v>
      </c>
      <c r="Z5055" s="13">
        <v>1</v>
      </c>
      <c r="AA5055" s="13" t="s">
        <v>50</v>
      </c>
      <c r="AB5055" s="13" t="s">
        <v>50</v>
      </c>
      <c r="AC5055" s="13" t="s">
        <v>50</v>
      </c>
      <c r="AD5055" s="13" t="s">
        <v>50</v>
      </c>
      <c r="AE5055" s="13" t="s">
        <v>50</v>
      </c>
      <c r="AF5055" s="13" t="s">
        <v>50</v>
      </c>
      <c r="AG5055" s="13" t="s">
        <v>50</v>
      </c>
      <c r="AH5055" s="13">
        <v>20000</v>
      </c>
      <c r="AI5055" s="13" t="s">
        <v>60</v>
      </c>
      <c r="AJ5055" s="13">
        <v>20000</v>
      </c>
      <c r="AK5055" s="13" t="s">
        <v>46939</v>
      </c>
      <c r="AL5055" s="13" t="s">
        <v>50</v>
      </c>
      <c r="AM5055" s="13" t="s">
        <v>46940</v>
      </c>
      <c r="AN5055" s="13" t="s">
        <v>66</v>
      </c>
      <c r="AO5055" s="13" t="s">
        <v>46941</v>
      </c>
      <c r="AP5055" s="21" t="s">
        <v>46942</v>
      </c>
      <c r="AQ5055" s="13" t="s">
        <v>50</v>
      </c>
      <c r="AR5055" s="13" t="s">
        <v>50</v>
      </c>
    </row>
    <row r="5056" spans="1:44" ht="15" thickBot="1">
      <c r="A5056" s="4" t="s">
        <v>46943</v>
      </c>
      <c r="B5056" s="7" t="s">
        <v>50</v>
      </c>
      <c r="C5056" s="6">
        <v>44600</v>
      </c>
      <c r="D5056" s="7" t="s">
        <v>45</v>
      </c>
      <c r="E5056" s="7" t="s">
        <v>46</v>
      </c>
      <c r="F5056" s="7" t="s">
        <v>70</v>
      </c>
      <c r="G5056" s="27" t="s">
        <v>54945</v>
      </c>
      <c r="H5056" s="7" t="s">
        <v>50</v>
      </c>
      <c r="I5056" s="7" t="s">
        <v>50</v>
      </c>
      <c r="J5056" s="6">
        <v>45474</v>
      </c>
      <c r="K5056" s="7" t="s">
        <v>50</v>
      </c>
      <c r="L5056" s="7" t="s">
        <v>467</v>
      </c>
      <c r="M5056" s="7" t="s">
        <v>31331</v>
      </c>
      <c r="N5056" s="7" t="s">
        <v>7087</v>
      </c>
      <c r="O5056" s="7" t="s">
        <v>46944</v>
      </c>
      <c r="P5056" s="5">
        <v>284336</v>
      </c>
      <c r="Q5056" s="7" t="s">
        <v>360</v>
      </c>
      <c r="R5056" s="34" t="s">
        <v>46945</v>
      </c>
      <c r="S5056" s="34" t="s">
        <v>46946</v>
      </c>
      <c r="T5056" s="7" t="s">
        <v>46947</v>
      </c>
      <c r="U5056" s="7">
        <v>393313235609</v>
      </c>
      <c r="V5056" s="7" t="s">
        <v>50</v>
      </c>
      <c r="W5056" s="7" t="s">
        <v>50</v>
      </c>
      <c r="X5056" s="7" t="s">
        <v>50</v>
      </c>
      <c r="Y5056" s="7" t="s">
        <v>467</v>
      </c>
      <c r="Z5056" s="7">
        <v>1</v>
      </c>
      <c r="AA5056" s="7" t="s">
        <v>50</v>
      </c>
      <c r="AB5056" s="7" t="s">
        <v>50</v>
      </c>
      <c r="AC5056" s="7" t="s">
        <v>50</v>
      </c>
      <c r="AD5056" s="7" t="s">
        <v>467</v>
      </c>
      <c r="AE5056" s="7" t="s">
        <v>50</v>
      </c>
      <c r="AF5056" s="7" t="s">
        <v>50</v>
      </c>
      <c r="AG5056" s="7" t="s">
        <v>50</v>
      </c>
      <c r="AH5056" s="7" t="s">
        <v>50</v>
      </c>
      <c r="AI5056" s="7" t="s">
        <v>50</v>
      </c>
      <c r="AJ5056" s="7" t="s">
        <v>50</v>
      </c>
      <c r="AK5056" s="7" t="s">
        <v>50</v>
      </c>
      <c r="AL5056" s="7" t="s">
        <v>50</v>
      </c>
      <c r="AM5056" s="7" t="s">
        <v>46948</v>
      </c>
      <c r="AN5056" s="7" t="s">
        <v>66</v>
      </c>
      <c r="AO5056" s="7" t="s">
        <v>46949</v>
      </c>
      <c r="AP5056" s="8" t="s">
        <v>46950</v>
      </c>
      <c r="AQ5056" s="7" t="s">
        <v>50</v>
      </c>
      <c r="AR5056" s="7" t="s">
        <v>50</v>
      </c>
    </row>
    <row r="5057" spans="1:44" ht="15" thickBot="1">
      <c r="A5057" s="10" t="s">
        <v>46951</v>
      </c>
      <c r="B5057" s="13" t="s">
        <v>50</v>
      </c>
      <c r="C5057" s="12">
        <v>44927</v>
      </c>
      <c r="D5057" s="13" t="s">
        <v>45</v>
      </c>
      <c r="E5057" s="13" t="s">
        <v>46</v>
      </c>
      <c r="F5057" s="13" t="s">
        <v>70</v>
      </c>
      <c r="G5057" s="27" t="s">
        <v>54945</v>
      </c>
      <c r="H5057" s="13" t="s">
        <v>50</v>
      </c>
      <c r="I5057" s="13" t="s">
        <v>50</v>
      </c>
      <c r="J5057" s="12">
        <v>45475</v>
      </c>
      <c r="K5057" s="13" t="s">
        <v>50</v>
      </c>
      <c r="L5057" s="13" t="s">
        <v>6576</v>
      </c>
      <c r="M5057" s="13" t="s">
        <v>12904</v>
      </c>
      <c r="N5057" s="13" t="s">
        <v>38358</v>
      </c>
      <c r="O5057" s="13" t="s">
        <v>46952</v>
      </c>
      <c r="P5057" s="11">
        <v>286703</v>
      </c>
      <c r="Q5057" s="13" t="s">
        <v>1783</v>
      </c>
      <c r="R5057" s="29" t="s">
        <v>46953</v>
      </c>
      <c r="S5057" s="33" t="s">
        <v>46954</v>
      </c>
      <c r="T5057" s="13" t="s">
        <v>50</v>
      </c>
      <c r="U5057" s="13" t="s">
        <v>50</v>
      </c>
      <c r="V5057" s="13" t="s">
        <v>50</v>
      </c>
      <c r="W5057" s="13" t="s">
        <v>50</v>
      </c>
      <c r="X5057" s="13" t="s">
        <v>50</v>
      </c>
      <c r="Y5057" s="13" t="s">
        <v>50</v>
      </c>
      <c r="Z5057" s="13">
        <v>1</v>
      </c>
      <c r="AA5057" s="13" t="s">
        <v>50</v>
      </c>
      <c r="AB5057" s="13" t="s">
        <v>50</v>
      </c>
      <c r="AC5057" s="13" t="s">
        <v>50</v>
      </c>
      <c r="AD5057" s="13" t="s">
        <v>50</v>
      </c>
      <c r="AE5057" s="13" t="s">
        <v>50</v>
      </c>
      <c r="AF5057" s="13" t="s">
        <v>50</v>
      </c>
      <c r="AG5057" s="13" t="s">
        <v>50</v>
      </c>
      <c r="AH5057" s="13" t="s">
        <v>50</v>
      </c>
      <c r="AI5057" s="13" t="s">
        <v>50</v>
      </c>
      <c r="AJ5057" s="13" t="s">
        <v>50</v>
      </c>
      <c r="AK5057" s="13" t="s">
        <v>46773</v>
      </c>
      <c r="AL5057" s="13" t="s">
        <v>50</v>
      </c>
      <c r="AM5057" s="13" t="s">
        <v>46955</v>
      </c>
      <c r="AN5057" s="13" t="s">
        <v>66</v>
      </c>
      <c r="AO5057" s="13" t="s">
        <v>46956</v>
      </c>
      <c r="AP5057" s="14" t="s">
        <v>46957</v>
      </c>
      <c r="AQ5057" s="13" t="s">
        <v>50</v>
      </c>
      <c r="AR5057" s="13" t="s">
        <v>50</v>
      </c>
    </row>
    <row r="5058" spans="1:44" ht="15" thickBot="1">
      <c r="A5058" s="4" t="s">
        <v>46958</v>
      </c>
      <c r="B5058" s="7" t="s">
        <v>50</v>
      </c>
      <c r="C5058" s="6">
        <v>42166</v>
      </c>
      <c r="D5058" s="7" t="s">
        <v>45</v>
      </c>
      <c r="E5058" s="7" t="s">
        <v>46</v>
      </c>
      <c r="F5058" s="7" t="s">
        <v>70</v>
      </c>
      <c r="G5058" s="27" t="s">
        <v>54945</v>
      </c>
      <c r="H5058" s="7" t="s">
        <v>755</v>
      </c>
      <c r="I5058" s="7" t="s">
        <v>50</v>
      </c>
      <c r="J5058" s="6">
        <v>45474</v>
      </c>
      <c r="K5058" s="7" t="s">
        <v>50</v>
      </c>
      <c r="L5058" s="7" t="s">
        <v>6576</v>
      </c>
      <c r="M5058" s="7" t="s">
        <v>46959</v>
      </c>
      <c r="N5058" s="7" t="s">
        <v>46960</v>
      </c>
      <c r="O5058" s="7" t="s">
        <v>46961</v>
      </c>
      <c r="P5058" s="5">
        <v>287079</v>
      </c>
      <c r="Q5058" s="7" t="s">
        <v>77</v>
      </c>
      <c r="R5058" s="34" t="s">
        <v>46962</v>
      </c>
      <c r="S5058" s="34" t="s">
        <v>46963</v>
      </c>
      <c r="T5058" s="7" t="s">
        <v>46964</v>
      </c>
      <c r="U5058" s="7" t="s">
        <v>46965</v>
      </c>
      <c r="V5058" s="7" t="s">
        <v>50</v>
      </c>
      <c r="W5058" s="7" t="s">
        <v>50</v>
      </c>
      <c r="X5058" s="7" t="s">
        <v>50</v>
      </c>
      <c r="Y5058" s="7" t="s">
        <v>50</v>
      </c>
      <c r="Z5058" s="7">
        <v>1</v>
      </c>
      <c r="AA5058" s="7" t="s">
        <v>50</v>
      </c>
      <c r="AB5058" s="7" t="s">
        <v>50</v>
      </c>
      <c r="AC5058" s="7" t="s">
        <v>50</v>
      </c>
      <c r="AD5058" s="7" t="s">
        <v>50</v>
      </c>
      <c r="AE5058" s="7" t="s">
        <v>50</v>
      </c>
      <c r="AF5058" s="7" t="s">
        <v>50</v>
      </c>
      <c r="AG5058" s="7" t="s">
        <v>50</v>
      </c>
      <c r="AH5058" s="7" t="s">
        <v>50</v>
      </c>
      <c r="AI5058" s="7" t="s">
        <v>50</v>
      </c>
      <c r="AJ5058" s="7" t="s">
        <v>50</v>
      </c>
      <c r="AK5058" s="7" t="s">
        <v>50</v>
      </c>
      <c r="AL5058" s="7" t="s">
        <v>50</v>
      </c>
      <c r="AM5058" s="7" t="s">
        <v>46966</v>
      </c>
      <c r="AN5058" s="7" t="s">
        <v>66</v>
      </c>
      <c r="AO5058" s="7" t="s">
        <v>46964</v>
      </c>
      <c r="AP5058" s="8" t="s">
        <v>46967</v>
      </c>
      <c r="AQ5058" s="7" t="s">
        <v>50</v>
      </c>
      <c r="AR5058" s="7" t="s">
        <v>50</v>
      </c>
    </row>
    <row r="5059" spans="1:44" ht="15" thickBot="1">
      <c r="A5059" s="10" t="s">
        <v>46968</v>
      </c>
      <c r="B5059" s="13" t="s">
        <v>50</v>
      </c>
      <c r="C5059" s="12">
        <v>43831</v>
      </c>
      <c r="D5059" s="13" t="s">
        <v>45</v>
      </c>
      <c r="E5059" s="13" t="s">
        <v>46</v>
      </c>
      <c r="F5059" s="13" t="s">
        <v>70</v>
      </c>
      <c r="G5059" s="13" t="s">
        <v>50</v>
      </c>
      <c r="H5059" s="13" t="s">
        <v>50</v>
      </c>
      <c r="I5059" s="13" t="s">
        <v>50</v>
      </c>
      <c r="J5059" s="12">
        <v>45477</v>
      </c>
      <c r="K5059" s="13" t="s">
        <v>50</v>
      </c>
      <c r="L5059" s="13" t="s">
        <v>241</v>
      </c>
      <c r="M5059" s="13" t="s">
        <v>46969</v>
      </c>
      <c r="N5059" s="13" t="s">
        <v>8933</v>
      </c>
      <c r="O5059" s="13" t="s">
        <v>46970</v>
      </c>
      <c r="P5059" s="11">
        <v>287142</v>
      </c>
      <c r="Q5059" s="13" t="s">
        <v>245</v>
      </c>
      <c r="R5059" s="33" t="s">
        <v>46971</v>
      </c>
      <c r="S5059" s="30" t="s">
        <v>50</v>
      </c>
      <c r="T5059" s="13" t="s">
        <v>46972</v>
      </c>
      <c r="U5059" s="13" t="s">
        <v>46973</v>
      </c>
      <c r="V5059" s="13" t="s">
        <v>50</v>
      </c>
      <c r="W5059" s="13" t="s">
        <v>50</v>
      </c>
      <c r="X5059" s="13" t="s">
        <v>50</v>
      </c>
      <c r="Y5059" s="13" t="s">
        <v>154</v>
      </c>
      <c r="Z5059" s="13">
        <v>1</v>
      </c>
      <c r="AA5059" s="13" t="s">
        <v>50</v>
      </c>
      <c r="AB5059" s="13" t="s">
        <v>50</v>
      </c>
      <c r="AC5059" s="13" t="s">
        <v>50</v>
      </c>
      <c r="AD5059" s="13" t="s">
        <v>241</v>
      </c>
      <c r="AE5059" s="13" t="s">
        <v>50</v>
      </c>
      <c r="AF5059" s="13" t="s">
        <v>50</v>
      </c>
      <c r="AG5059" s="13" t="s">
        <v>50</v>
      </c>
      <c r="AH5059" s="13" t="s">
        <v>50</v>
      </c>
      <c r="AI5059" s="13" t="s">
        <v>50</v>
      </c>
      <c r="AJ5059" s="13" t="s">
        <v>50</v>
      </c>
      <c r="AK5059" s="13" t="s">
        <v>50</v>
      </c>
      <c r="AL5059" s="13" t="s">
        <v>50</v>
      </c>
      <c r="AM5059" s="13" t="s">
        <v>46974</v>
      </c>
      <c r="AN5059" s="13" t="s">
        <v>66</v>
      </c>
      <c r="AO5059" s="13" t="s">
        <v>46975</v>
      </c>
      <c r="AP5059" s="13" t="s">
        <v>50</v>
      </c>
      <c r="AQ5059" s="21" t="s">
        <v>46976</v>
      </c>
      <c r="AR5059" s="13" t="s">
        <v>50</v>
      </c>
    </row>
    <row r="5060" spans="1:44" ht="15" thickBot="1">
      <c r="A5060" s="4" t="s">
        <v>46977</v>
      </c>
      <c r="B5060" s="7" t="s">
        <v>50</v>
      </c>
      <c r="C5060" s="6">
        <v>42370</v>
      </c>
      <c r="D5060" s="7" t="s">
        <v>45</v>
      </c>
      <c r="E5060" s="7" t="s">
        <v>46</v>
      </c>
      <c r="F5060" s="7" t="s">
        <v>70</v>
      </c>
      <c r="G5060" s="27" t="s">
        <v>54945</v>
      </c>
      <c r="H5060" s="7" t="s">
        <v>4326</v>
      </c>
      <c r="I5060" s="7" t="s">
        <v>50</v>
      </c>
      <c r="J5060" s="6">
        <v>45474</v>
      </c>
      <c r="K5060" s="7" t="s">
        <v>50</v>
      </c>
      <c r="L5060" s="7" t="s">
        <v>6576</v>
      </c>
      <c r="M5060" s="7" t="s">
        <v>46978</v>
      </c>
      <c r="N5060" s="7" t="s">
        <v>3990</v>
      </c>
      <c r="O5060" s="7" t="s">
        <v>46979</v>
      </c>
      <c r="P5060" s="5">
        <v>291519</v>
      </c>
      <c r="Q5060" s="7" t="s">
        <v>360</v>
      </c>
      <c r="R5060" s="28" t="s">
        <v>46980</v>
      </c>
      <c r="S5060" s="34" t="s">
        <v>46981</v>
      </c>
      <c r="T5060" s="7" t="s">
        <v>46982</v>
      </c>
      <c r="U5060" s="7" t="s">
        <v>46983</v>
      </c>
      <c r="V5060" s="7" t="s">
        <v>50</v>
      </c>
      <c r="W5060" s="7" t="s">
        <v>50</v>
      </c>
      <c r="X5060" s="7" t="s">
        <v>50</v>
      </c>
      <c r="Y5060" s="7" t="s">
        <v>50</v>
      </c>
      <c r="Z5060" s="7">
        <v>1</v>
      </c>
      <c r="AA5060" s="7" t="s">
        <v>50</v>
      </c>
      <c r="AB5060" s="7" t="s">
        <v>50</v>
      </c>
      <c r="AC5060" s="7" t="s">
        <v>50</v>
      </c>
      <c r="AD5060" s="7" t="s">
        <v>50</v>
      </c>
      <c r="AE5060" s="7" t="s">
        <v>50</v>
      </c>
      <c r="AF5060" s="7" t="s">
        <v>50</v>
      </c>
      <c r="AG5060" s="7" t="s">
        <v>50</v>
      </c>
      <c r="AH5060" s="7" t="s">
        <v>50</v>
      </c>
      <c r="AI5060" s="7" t="s">
        <v>50</v>
      </c>
      <c r="AJ5060" s="7" t="s">
        <v>50</v>
      </c>
      <c r="AK5060" s="7" t="s">
        <v>50</v>
      </c>
      <c r="AL5060" s="7" t="s">
        <v>50</v>
      </c>
      <c r="AM5060" s="7" t="s">
        <v>46984</v>
      </c>
      <c r="AN5060" s="7" t="s">
        <v>66</v>
      </c>
      <c r="AO5060" s="7" t="s">
        <v>46985</v>
      </c>
      <c r="AP5060" s="7" t="s">
        <v>50</v>
      </c>
      <c r="AQ5060" s="22" t="s">
        <v>46986</v>
      </c>
      <c r="AR5060" s="7" t="s">
        <v>50</v>
      </c>
    </row>
    <row r="5061" spans="1:44" ht="15" thickBot="1">
      <c r="A5061" s="10" t="s">
        <v>46987</v>
      </c>
      <c r="B5061" s="13" t="s">
        <v>50</v>
      </c>
      <c r="C5061" s="12">
        <v>44197</v>
      </c>
      <c r="D5061" s="13" t="s">
        <v>45</v>
      </c>
      <c r="E5061" s="13" t="s">
        <v>46</v>
      </c>
      <c r="F5061" s="13" t="s">
        <v>70</v>
      </c>
      <c r="G5061" s="13" t="s">
        <v>50</v>
      </c>
      <c r="H5061" s="13" t="s">
        <v>50</v>
      </c>
      <c r="I5061" s="13" t="s">
        <v>50</v>
      </c>
      <c r="J5061" s="12">
        <v>45477</v>
      </c>
      <c r="K5061" s="13" t="s">
        <v>50</v>
      </c>
      <c r="L5061" s="13" t="s">
        <v>467</v>
      </c>
      <c r="M5061" s="13" t="s">
        <v>46988</v>
      </c>
      <c r="N5061" s="13" t="s">
        <v>6658</v>
      </c>
      <c r="O5061" s="13" t="s">
        <v>46989</v>
      </c>
      <c r="P5061" s="11">
        <v>291610</v>
      </c>
      <c r="Q5061" s="13" t="s">
        <v>245</v>
      </c>
      <c r="R5061" s="33" t="s">
        <v>46990</v>
      </c>
      <c r="S5061" s="30" t="s">
        <v>50</v>
      </c>
      <c r="T5061" s="13" t="s">
        <v>46991</v>
      </c>
      <c r="U5061" s="13" t="s">
        <v>46992</v>
      </c>
      <c r="V5061" s="13" t="s">
        <v>50</v>
      </c>
      <c r="W5061" s="13" t="s">
        <v>50</v>
      </c>
      <c r="X5061" s="13" t="s">
        <v>50</v>
      </c>
      <c r="Y5061" s="13" t="s">
        <v>467</v>
      </c>
      <c r="Z5061" s="13">
        <v>1</v>
      </c>
      <c r="AA5061" s="13" t="s">
        <v>50</v>
      </c>
      <c r="AB5061" s="13" t="s">
        <v>50</v>
      </c>
      <c r="AC5061" s="13" t="s">
        <v>50</v>
      </c>
      <c r="AD5061" s="13" t="s">
        <v>467</v>
      </c>
      <c r="AE5061" s="13" t="s">
        <v>50</v>
      </c>
      <c r="AF5061" s="13" t="s">
        <v>50</v>
      </c>
      <c r="AG5061" s="13" t="s">
        <v>50</v>
      </c>
      <c r="AH5061" s="13" t="s">
        <v>50</v>
      </c>
      <c r="AI5061" s="13" t="s">
        <v>50</v>
      </c>
      <c r="AJ5061" s="13" t="s">
        <v>50</v>
      </c>
      <c r="AK5061" s="13" t="s">
        <v>46993</v>
      </c>
      <c r="AL5061" s="13" t="s">
        <v>50</v>
      </c>
      <c r="AM5061" s="13" t="s">
        <v>46994</v>
      </c>
      <c r="AN5061" s="13" t="s">
        <v>5019</v>
      </c>
      <c r="AO5061" s="13" t="s">
        <v>46995</v>
      </c>
      <c r="AP5061" s="13" t="s">
        <v>50</v>
      </c>
      <c r="AQ5061" s="21" t="s">
        <v>46996</v>
      </c>
      <c r="AR5061" s="13" t="s">
        <v>50</v>
      </c>
    </row>
    <row r="5062" spans="1:44" ht="15" thickBot="1">
      <c r="A5062" s="4" t="s">
        <v>46997</v>
      </c>
      <c r="B5062" s="7" t="s">
        <v>50</v>
      </c>
      <c r="C5062" s="6">
        <v>42736</v>
      </c>
      <c r="D5062" s="7" t="s">
        <v>45</v>
      </c>
      <c r="E5062" s="7" t="s">
        <v>50</v>
      </c>
      <c r="F5062" s="7" t="s">
        <v>70</v>
      </c>
      <c r="G5062" s="7" t="s">
        <v>50</v>
      </c>
      <c r="H5062" s="7" t="s">
        <v>50</v>
      </c>
      <c r="I5062" s="7" t="s">
        <v>50</v>
      </c>
      <c r="J5062" s="6">
        <v>45475</v>
      </c>
      <c r="K5062" s="7" t="s">
        <v>50</v>
      </c>
      <c r="L5062" s="7" t="s">
        <v>178</v>
      </c>
      <c r="M5062" s="7" t="s">
        <v>46998</v>
      </c>
      <c r="N5062" s="7" t="s">
        <v>987</v>
      </c>
      <c r="O5062" s="7" t="s">
        <v>46999</v>
      </c>
      <c r="P5062" s="5">
        <v>291950</v>
      </c>
      <c r="Q5062" s="7" t="s">
        <v>50</v>
      </c>
      <c r="R5062" s="34" t="s">
        <v>47000</v>
      </c>
      <c r="S5062" s="31" t="s">
        <v>50</v>
      </c>
      <c r="T5062" s="7" t="s">
        <v>47001</v>
      </c>
      <c r="U5062" s="7" t="s">
        <v>50</v>
      </c>
      <c r="V5062" s="7" t="s">
        <v>50</v>
      </c>
      <c r="W5062" s="7" t="s">
        <v>50</v>
      </c>
      <c r="X5062" s="7" t="s">
        <v>50</v>
      </c>
      <c r="Y5062" s="7" t="s">
        <v>50</v>
      </c>
      <c r="Z5062" s="7">
        <v>1</v>
      </c>
      <c r="AA5062" s="7" t="s">
        <v>50</v>
      </c>
      <c r="AB5062" s="7" t="s">
        <v>50</v>
      </c>
      <c r="AC5062" s="7" t="s">
        <v>50</v>
      </c>
      <c r="AD5062" s="7" t="s">
        <v>178</v>
      </c>
      <c r="AE5062" s="7" t="s">
        <v>50</v>
      </c>
      <c r="AF5062" s="7" t="s">
        <v>50</v>
      </c>
      <c r="AG5062" s="7" t="s">
        <v>50</v>
      </c>
      <c r="AH5062" s="7" t="s">
        <v>50</v>
      </c>
      <c r="AI5062" s="7" t="s">
        <v>50</v>
      </c>
      <c r="AJ5062" s="7" t="s">
        <v>50</v>
      </c>
      <c r="AK5062" s="7" t="s">
        <v>20614</v>
      </c>
      <c r="AL5062" s="7" t="s">
        <v>50</v>
      </c>
      <c r="AM5062" s="7" t="s">
        <v>47002</v>
      </c>
      <c r="AN5062" s="7" t="s">
        <v>66</v>
      </c>
      <c r="AO5062" s="7" t="s">
        <v>50</v>
      </c>
      <c r="AP5062" s="22" t="s">
        <v>47003</v>
      </c>
      <c r="AQ5062" s="7" t="s">
        <v>50</v>
      </c>
      <c r="AR5062" s="7" t="s">
        <v>255</v>
      </c>
    </row>
    <row r="5063" spans="1:44" ht="15" thickBot="1">
      <c r="A5063" s="10" t="s">
        <v>47004</v>
      </c>
      <c r="B5063" s="13" t="s">
        <v>50</v>
      </c>
      <c r="C5063" s="12">
        <v>36161</v>
      </c>
      <c r="D5063" s="13" t="s">
        <v>45</v>
      </c>
      <c r="E5063" s="13" t="s">
        <v>46</v>
      </c>
      <c r="F5063" s="13" t="s">
        <v>70</v>
      </c>
      <c r="G5063" s="26" t="s">
        <v>54946</v>
      </c>
      <c r="H5063" s="13" t="s">
        <v>1998</v>
      </c>
      <c r="I5063" s="13" t="s">
        <v>50</v>
      </c>
      <c r="J5063" s="12">
        <v>45474</v>
      </c>
      <c r="K5063" s="13" t="s">
        <v>116</v>
      </c>
      <c r="L5063" s="13" t="s">
        <v>52</v>
      </c>
      <c r="M5063" s="13" t="s">
        <v>50</v>
      </c>
      <c r="N5063" s="13" t="s">
        <v>432</v>
      </c>
      <c r="O5063" s="13" t="s">
        <v>47005</v>
      </c>
      <c r="P5063" s="11">
        <v>292896</v>
      </c>
      <c r="Q5063" s="13" t="s">
        <v>434</v>
      </c>
      <c r="R5063" s="33" t="s">
        <v>47006</v>
      </c>
      <c r="S5063" s="33" t="s">
        <v>47007</v>
      </c>
      <c r="T5063" s="13" t="s">
        <v>47008</v>
      </c>
      <c r="U5063" s="13" t="s">
        <v>47009</v>
      </c>
      <c r="V5063" s="13" t="s">
        <v>50</v>
      </c>
      <c r="W5063" s="13" t="s">
        <v>50</v>
      </c>
      <c r="X5063" s="13" t="s">
        <v>50</v>
      </c>
      <c r="Y5063" s="13" t="s">
        <v>50</v>
      </c>
      <c r="Z5063" s="13">
        <v>1</v>
      </c>
      <c r="AA5063" s="13" t="s">
        <v>50</v>
      </c>
      <c r="AB5063" s="13" t="s">
        <v>50</v>
      </c>
      <c r="AC5063" s="13" t="s">
        <v>50</v>
      </c>
      <c r="AD5063" s="13" t="s">
        <v>50</v>
      </c>
      <c r="AE5063" s="13" t="s">
        <v>50</v>
      </c>
      <c r="AF5063" s="13" t="s">
        <v>50</v>
      </c>
      <c r="AG5063" s="13" t="s">
        <v>50</v>
      </c>
      <c r="AH5063" s="13" t="s">
        <v>50</v>
      </c>
      <c r="AI5063" s="13" t="s">
        <v>50</v>
      </c>
      <c r="AJ5063" s="13" t="s">
        <v>50</v>
      </c>
      <c r="AK5063" s="13" t="s">
        <v>46704</v>
      </c>
      <c r="AL5063" s="13" t="s">
        <v>50</v>
      </c>
      <c r="AM5063" s="13" t="s">
        <v>47010</v>
      </c>
      <c r="AN5063" s="13" t="s">
        <v>5485</v>
      </c>
      <c r="AO5063" s="13" t="s">
        <v>47011</v>
      </c>
      <c r="AP5063" s="21" t="s">
        <v>47012</v>
      </c>
      <c r="AQ5063" s="13" t="s">
        <v>50</v>
      </c>
      <c r="AR5063" s="13" t="s">
        <v>50</v>
      </c>
    </row>
    <row r="5064" spans="1:44" ht="15" thickBot="1">
      <c r="A5064" s="4" t="s">
        <v>47013</v>
      </c>
      <c r="B5064" s="7" t="s">
        <v>50</v>
      </c>
      <c r="C5064" s="6">
        <v>19360</v>
      </c>
      <c r="D5064" s="7" t="s">
        <v>45</v>
      </c>
      <c r="E5064" s="7" t="s">
        <v>1939</v>
      </c>
      <c r="F5064" s="7" t="s">
        <v>70</v>
      </c>
      <c r="G5064" s="27" t="s">
        <v>54945</v>
      </c>
      <c r="H5064" s="7" t="s">
        <v>36654</v>
      </c>
      <c r="I5064" s="7" t="s">
        <v>50</v>
      </c>
      <c r="J5064" s="6">
        <v>45474</v>
      </c>
      <c r="K5064" s="7" t="s">
        <v>50</v>
      </c>
      <c r="L5064" s="7" t="s">
        <v>52</v>
      </c>
      <c r="M5064" s="7" t="s">
        <v>7337</v>
      </c>
      <c r="N5064" s="7" t="s">
        <v>432</v>
      </c>
      <c r="O5064" s="7" t="s">
        <v>47014</v>
      </c>
      <c r="P5064" s="5">
        <v>295279</v>
      </c>
      <c r="Q5064" s="7" t="s">
        <v>434</v>
      </c>
      <c r="R5064" s="34" t="s">
        <v>47015</v>
      </c>
      <c r="S5064" s="34" t="s">
        <v>47016</v>
      </c>
      <c r="T5064" s="7" t="s">
        <v>47017</v>
      </c>
      <c r="U5064" s="7" t="s">
        <v>47018</v>
      </c>
      <c r="V5064" s="7" t="s">
        <v>50</v>
      </c>
      <c r="W5064" s="7" t="s">
        <v>50</v>
      </c>
      <c r="X5064" s="7" t="s">
        <v>50</v>
      </c>
      <c r="Y5064" s="7" t="s">
        <v>50</v>
      </c>
      <c r="Z5064" s="7">
        <v>1</v>
      </c>
      <c r="AA5064" s="7" t="s">
        <v>50</v>
      </c>
      <c r="AB5064" s="7" t="s">
        <v>50</v>
      </c>
      <c r="AC5064" s="7" t="s">
        <v>50</v>
      </c>
      <c r="AD5064" s="7" t="s">
        <v>50</v>
      </c>
      <c r="AE5064" s="7" t="s">
        <v>50</v>
      </c>
      <c r="AF5064" s="7" t="s">
        <v>50</v>
      </c>
      <c r="AG5064" s="7" t="s">
        <v>50</v>
      </c>
      <c r="AH5064" s="7" t="s">
        <v>50</v>
      </c>
      <c r="AI5064" s="7" t="s">
        <v>50</v>
      </c>
      <c r="AJ5064" s="7" t="s">
        <v>50</v>
      </c>
      <c r="AK5064" s="7" t="s">
        <v>46704</v>
      </c>
      <c r="AL5064" s="7" t="s">
        <v>50</v>
      </c>
      <c r="AM5064" s="7" t="s">
        <v>47019</v>
      </c>
      <c r="AN5064" s="7" t="s">
        <v>3036</v>
      </c>
      <c r="AO5064" s="7" t="s">
        <v>47020</v>
      </c>
      <c r="AP5064" s="7" t="s">
        <v>50</v>
      </c>
      <c r="AQ5064" s="22" t="s">
        <v>47021</v>
      </c>
      <c r="AR5064" s="7" t="s">
        <v>50</v>
      </c>
    </row>
    <row r="5065" spans="1:44" ht="15" thickBot="1">
      <c r="A5065" s="10" t="s">
        <v>47022</v>
      </c>
      <c r="B5065" s="13" t="s">
        <v>50</v>
      </c>
      <c r="C5065" s="12">
        <v>45292</v>
      </c>
      <c r="D5065" s="13" t="s">
        <v>45</v>
      </c>
      <c r="E5065" s="13" t="s">
        <v>46</v>
      </c>
      <c r="F5065" s="13" t="s">
        <v>70</v>
      </c>
      <c r="G5065" s="27" t="s">
        <v>54945</v>
      </c>
      <c r="H5065" s="13" t="s">
        <v>50</v>
      </c>
      <c r="I5065" s="13" t="s">
        <v>50</v>
      </c>
      <c r="J5065" s="12">
        <v>45474</v>
      </c>
      <c r="K5065" s="13" t="s">
        <v>50</v>
      </c>
      <c r="L5065" s="13" t="s">
        <v>4836</v>
      </c>
      <c r="M5065" s="13" t="s">
        <v>47023</v>
      </c>
      <c r="N5065" s="13" t="s">
        <v>3085</v>
      </c>
      <c r="O5065" s="13" t="s">
        <v>47024</v>
      </c>
      <c r="P5065" s="11">
        <v>295688</v>
      </c>
      <c r="Q5065" s="13" t="s">
        <v>1334</v>
      </c>
      <c r="R5065" s="33" t="s">
        <v>47025</v>
      </c>
      <c r="S5065" s="33" t="s">
        <v>47026</v>
      </c>
      <c r="T5065" s="13" t="s">
        <v>47027</v>
      </c>
      <c r="U5065" s="13">
        <v>61436815589</v>
      </c>
      <c r="V5065" s="13" t="s">
        <v>50</v>
      </c>
      <c r="W5065" s="13" t="s">
        <v>50</v>
      </c>
      <c r="X5065" s="13" t="s">
        <v>50</v>
      </c>
      <c r="Y5065" s="13" t="s">
        <v>467</v>
      </c>
      <c r="Z5065" s="13">
        <v>1</v>
      </c>
      <c r="AA5065" s="13" t="s">
        <v>50</v>
      </c>
      <c r="AB5065" s="13" t="s">
        <v>50</v>
      </c>
      <c r="AC5065" s="13" t="s">
        <v>50</v>
      </c>
      <c r="AD5065" s="13" t="s">
        <v>4836</v>
      </c>
      <c r="AE5065" s="13" t="s">
        <v>50</v>
      </c>
      <c r="AF5065" s="13" t="s">
        <v>50</v>
      </c>
      <c r="AG5065" s="13" t="s">
        <v>50</v>
      </c>
      <c r="AH5065" s="13" t="s">
        <v>50</v>
      </c>
      <c r="AI5065" s="13" t="s">
        <v>50</v>
      </c>
      <c r="AJ5065" s="13" t="s">
        <v>50</v>
      </c>
      <c r="AK5065" s="13" t="s">
        <v>47028</v>
      </c>
      <c r="AL5065" s="13" t="s">
        <v>50</v>
      </c>
      <c r="AM5065" s="13" t="s">
        <v>47028</v>
      </c>
      <c r="AN5065" s="13" t="s">
        <v>66</v>
      </c>
      <c r="AO5065" s="13" t="s">
        <v>47029</v>
      </c>
      <c r="AP5065" s="21" t="s">
        <v>47030</v>
      </c>
      <c r="AQ5065" s="13" t="s">
        <v>50</v>
      </c>
      <c r="AR5065" s="13" t="s">
        <v>50</v>
      </c>
    </row>
    <row r="5066" spans="1:44" ht="15" thickBot="1">
      <c r="A5066" s="4" t="s">
        <v>47031</v>
      </c>
      <c r="B5066" s="7" t="s">
        <v>50</v>
      </c>
      <c r="C5066" s="6">
        <v>30682</v>
      </c>
      <c r="D5066" s="7" t="s">
        <v>45</v>
      </c>
      <c r="E5066" s="7" t="s">
        <v>1939</v>
      </c>
      <c r="F5066" s="7" t="s">
        <v>70</v>
      </c>
      <c r="G5066" s="26" t="s">
        <v>54946</v>
      </c>
      <c r="H5066" s="7" t="s">
        <v>50</v>
      </c>
      <c r="I5066" s="7" t="s">
        <v>50</v>
      </c>
      <c r="J5066" s="6">
        <v>45474</v>
      </c>
      <c r="K5066" s="7" t="s">
        <v>50</v>
      </c>
      <c r="L5066" s="7" t="s">
        <v>52</v>
      </c>
      <c r="M5066" s="7" t="s">
        <v>46872</v>
      </c>
      <c r="N5066" s="7" t="s">
        <v>432</v>
      </c>
      <c r="O5066" s="7" t="s">
        <v>47032</v>
      </c>
      <c r="P5066" s="5">
        <v>296567</v>
      </c>
      <c r="Q5066" s="7" t="s">
        <v>434</v>
      </c>
      <c r="R5066" s="34" t="s">
        <v>47033</v>
      </c>
      <c r="S5066" s="31" t="s">
        <v>50</v>
      </c>
      <c r="T5066" s="7" t="s">
        <v>47034</v>
      </c>
      <c r="U5066" s="7" t="s">
        <v>50</v>
      </c>
      <c r="V5066" s="7" t="s">
        <v>50</v>
      </c>
      <c r="W5066" s="7" t="s">
        <v>50</v>
      </c>
      <c r="X5066" s="7" t="s">
        <v>50</v>
      </c>
      <c r="Y5066" s="7" t="s">
        <v>50</v>
      </c>
      <c r="Z5066" s="7">
        <v>1</v>
      </c>
      <c r="AA5066" s="7" t="s">
        <v>50</v>
      </c>
      <c r="AB5066" s="7" t="s">
        <v>50</v>
      </c>
      <c r="AC5066" s="7" t="s">
        <v>50</v>
      </c>
      <c r="AD5066" s="7" t="s">
        <v>50</v>
      </c>
      <c r="AE5066" s="7" t="s">
        <v>50</v>
      </c>
      <c r="AF5066" s="7" t="s">
        <v>50</v>
      </c>
      <c r="AG5066" s="7" t="s">
        <v>50</v>
      </c>
      <c r="AH5066" s="7" t="s">
        <v>50</v>
      </c>
      <c r="AI5066" s="7" t="s">
        <v>50</v>
      </c>
      <c r="AJ5066" s="7" t="s">
        <v>50</v>
      </c>
      <c r="AK5066" s="7" t="s">
        <v>46704</v>
      </c>
      <c r="AL5066" s="7" t="s">
        <v>50</v>
      </c>
      <c r="AM5066" s="7" t="s">
        <v>47035</v>
      </c>
      <c r="AN5066" s="7" t="s">
        <v>993</v>
      </c>
      <c r="AO5066" s="7" t="s">
        <v>47036</v>
      </c>
      <c r="AP5066" s="7" t="s">
        <v>50</v>
      </c>
      <c r="AQ5066" s="22" t="s">
        <v>47037</v>
      </c>
      <c r="AR5066" s="7" t="s">
        <v>50</v>
      </c>
    </row>
    <row r="5067" spans="1:44" ht="15" thickBot="1">
      <c r="A5067" s="10" t="s">
        <v>47038</v>
      </c>
      <c r="B5067" s="13" t="s">
        <v>50</v>
      </c>
      <c r="C5067" s="12">
        <v>43831</v>
      </c>
      <c r="D5067" s="13" t="s">
        <v>45</v>
      </c>
      <c r="E5067" s="13" t="s">
        <v>46</v>
      </c>
      <c r="F5067" s="13" t="s">
        <v>70</v>
      </c>
      <c r="G5067" s="13" t="s">
        <v>50</v>
      </c>
      <c r="H5067" s="13" t="s">
        <v>50</v>
      </c>
      <c r="I5067" s="13" t="s">
        <v>50</v>
      </c>
      <c r="J5067" s="12">
        <v>45475</v>
      </c>
      <c r="K5067" s="13" t="s">
        <v>50</v>
      </c>
      <c r="L5067" s="13" t="s">
        <v>178</v>
      </c>
      <c r="M5067" s="13" t="s">
        <v>47039</v>
      </c>
      <c r="N5067" s="13" t="s">
        <v>1266</v>
      </c>
      <c r="O5067" s="13" t="s">
        <v>47040</v>
      </c>
      <c r="P5067" s="11">
        <v>296631</v>
      </c>
      <c r="Q5067" s="13" t="s">
        <v>245</v>
      </c>
      <c r="R5067" s="30" t="s">
        <v>50</v>
      </c>
      <c r="S5067" s="30" t="s">
        <v>50</v>
      </c>
      <c r="T5067" s="13" t="s">
        <v>50</v>
      </c>
      <c r="U5067" s="13" t="s">
        <v>50</v>
      </c>
      <c r="V5067" s="13" t="s">
        <v>50</v>
      </c>
      <c r="W5067" s="13" t="s">
        <v>50</v>
      </c>
      <c r="X5067" s="13" t="s">
        <v>50</v>
      </c>
      <c r="Y5067" s="13" t="s">
        <v>50</v>
      </c>
      <c r="Z5067" s="13">
        <v>2</v>
      </c>
      <c r="AA5067" s="13" t="s">
        <v>50</v>
      </c>
      <c r="AB5067" s="13" t="s">
        <v>50</v>
      </c>
      <c r="AC5067" s="13" t="s">
        <v>50</v>
      </c>
      <c r="AD5067" s="13" t="s">
        <v>178</v>
      </c>
      <c r="AE5067" s="13" t="s">
        <v>50</v>
      </c>
      <c r="AF5067" s="13" t="s">
        <v>50</v>
      </c>
      <c r="AG5067" s="13" t="s">
        <v>50</v>
      </c>
      <c r="AH5067" s="13" t="s">
        <v>50</v>
      </c>
      <c r="AI5067" s="13" t="s">
        <v>50</v>
      </c>
      <c r="AJ5067" s="13" t="s">
        <v>50</v>
      </c>
      <c r="AK5067" s="13" t="s">
        <v>47041</v>
      </c>
      <c r="AL5067" s="13" t="s">
        <v>50</v>
      </c>
      <c r="AM5067" s="13" t="s">
        <v>50</v>
      </c>
      <c r="AN5067" s="13" t="s">
        <v>50</v>
      </c>
      <c r="AO5067" s="13" t="s">
        <v>50</v>
      </c>
      <c r="AP5067" s="13" t="s">
        <v>50</v>
      </c>
      <c r="AQ5067" s="13" t="s">
        <v>50</v>
      </c>
      <c r="AR5067" s="13" t="s">
        <v>1186</v>
      </c>
    </row>
    <row r="5068" spans="1:44" ht="15" thickBot="1">
      <c r="A5068" s="4" t="s">
        <v>47042</v>
      </c>
      <c r="B5068" s="7" t="s">
        <v>50</v>
      </c>
      <c r="C5068" s="6">
        <v>40544</v>
      </c>
      <c r="D5068" s="7" t="s">
        <v>45</v>
      </c>
      <c r="E5068" s="7" t="s">
        <v>1939</v>
      </c>
      <c r="F5068" s="7" t="s">
        <v>70</v>
      </c>
      <c r="G5068" s="26" t="s">
        <v>54946</v>
      </c>
      <c r="H5068" s="7" t="s">
        <v>50</v>
      </c>
      <c r="I5068" s="7" t="s">
        <v>50</v>
      </c>
      <c r="J5068" s="6">
        <v>45474</v>
      </c>
      <c r="K5068" s="7" t="s">
        <v>50</v>
      </c>
      <c r="L5068" s="7" t="s">
        <v>52</v>
      </c>
      <c r="M5068" s="7" t="s">
        <v>8957</v>
      </c>
      <c r="N5068" s="7" t="s">
        <v>432</v>
      </c>
      <c r="O5068" s="7" t="s">
        <v>47043</v>
      </c>
      <c r="P5068" s="5">
        <v>297381</v>
      </c>
      <c r="Q5068" s="7" t="s">
        <v>434</v>
      </c>
      <c r="R5068" s="34" t="s">
        <v>47044</v>
      </c>
      <c r="S5068" s="34" t="s">
        <v>47045</v>
      </c>
      <c r="T5068" s="7" t="s">
        <v>50</v>
      </c>
      <c r="U5068" s="7" t="s">
        <v>47046</v>
      </c>
      <c r="V5068" s="7" t="s">
        <v>50</v>
      </c>
      <c r="W5068" s="7" t="s">
        <v>50</v>
      </c>
      <c r="X5068" s="7" t="s">
        <v>50</v>
      </c>
      <c r="Y5068" s="7" t="s">
        <v>50</v>
      </c>
      <c r="Z5068" s="7">
        <v>1</v>
      </c>
      <c r="AA5068" s="7" t="s">
        <v>50</v>
      </c>
      <c r="AB5068" s="7" t="s">
        <v>50</v>
      </c>
      <c r="AC5068" s="7" t="s">
        <v>50</v>
      </c>
      <c r="AD5068" s="7" t="s">
        <v>50</v>
      </c>
      <c r="AE5068" s="7" t="s">
        <v>50</v>
      </c>
      <c r="AF5068" s="7" t="s">
        <v>50</v>
      </c>
      <c r="AG5068" s="7" t="s">
        <v>50</v>
      </c>
      <c r="AH5068" s="7" t="s">
        <v>50</v>
      </c>
      <c r="AI5068" s="7" t="s">
        <v>50</v>
      </c>
      <c r="AJ5068" s="7" t="s">
        <v>50</v>
      </c>
      <c r="AK5068" s="7" t="s">
        <v>46704</v>
      </c>
      <c r="AL5068" s="7" t="s">
        <v>50</v>
      </c>
      <c r="AM5068" s="7" t="s">
        <v>47047</v>
      </c>
      <c r="AN5068" s="7" t="s">
        <v>993</v>
      </c>
      <c r="AO5068" s="7" t="s">
        <v>47048</v>
      </c>
      <c r="AP5068" s="7" t="s">
        <v>50</v>
      </c>
      <c r="AQ5068" s="22" t="s">
        <v>47049</v>
      </c>
      <c r="AR5068" s="7" t="s">
        <v>50</v>
      </c>
    </row>
    <row r="5069" spans="1:44" ht="15" thickBot="1">
      <c r="A5069" s="10" t="s">
        <v>47050</v>
      </c>
      <c r="B5069" s="13" t="s">
        <v>50</v>
      </c>
      <c r="C5069" s="12">
        <v>39630</v>
      </c>
      <c r="D5069" s="13" t="s">
        <v>45</v>
      </c>
      <c r="E5069" s="13" t="s">
        <v>1939</v>
      </c>
      <c r="F5069" s="13" t="s">
        <v>70</v>
      </c>
      <c r="G5069" s="27" t="s">
        <v>54945</v>
      </c>
      <c r="H5069" s="13" t="s">
        <v>50</v>
      </c>
      <c r="I5069" s="13" t="s">
        <v>50</v>
      </c>
      <c r="J5069" s="12">
        <v>45474</v>
      </c>
      <c r="K5069" s="13" t="s">
        <v>89</v>
      </c>
      <c r="L5069" s="13" t="s">
        <v>52</v>
      </c>
      <c r="M5069" s="13" t="s">
        <v>47051</v>
      </c>
      <c r="N5069" s="13" t="s">
        <v>432</v>
      </c>
      <c r="O5069" s="13" t="s">
        <v>47052</v>
      </c>
      <c r="P5069" s="11">
        <v>297931</v>
      </c>
      <c r="Q5069" s="13" t="s">
        <v>434</v>
      </c>
      <c r="R5069" s="33" t="s">
        <v>47053</v>
      </c>
      <c r="S5069" s="33" t="s">
        <v>47054</v>
      </c>
      <c r="T5069" s="13" t="s">
        <v>47055</v>
      </c>
      <c r="U5069" s="13" t="s">
        <v>47056</v>
      </c>
      <c r="V5069" s="13" t="s">
        <v>50</v>
      </c>
      <c r="W5069" s="13" t="s">
        <v>50</v>
      </c>
      <c r="X5069" s="13" t="s">
        <v>50</v>
      </c>
      <c r="Y5069" s="13" t="s">
        <v>50</v>
      </c>
      <c r="Z5069" s="13">
        <v>1</v>
      </c>
      <c r="AA5069" s="13" t="s">
        <v>50</v>
      </c>
      <c r="AB5069" s="13" t="s">
        <v>50</v>
      </c>
      <c r="AC5069" s="13" t="s">
        <v>50</v>
      </c>
      <c r="AD5069" s="13" t="s">
        <v>50</v>
      </c>
      <c r="AE5069" s="13" t="s">
        <v>50</v>
      </c>
      <c r="AF5069" s="13" t="s">
        <v>50</v>
      </c>
      <c r="AG5069" s="13" t="s">
        <v>50</v>
      </c>
      <c r="AH5069" s="13" t="s">
        <v>50</v>
      </c>
      <c r="AI5069" s="13" t="s">
        <v>50</v>
      </c>
      <c r="AJ5069" s="13" t="s">
        <v>50</v>
      </c>
      <c r="AK5069" s="13" t="s">
        <v>46704</v>
      </c>
      <c r="AL5069" s="13" t="s">
        <v>50</v>
      </c>
      <c r="AM5069" s="13" t="s">
        <v>47057</v>
      </c>
      <c r="AN5069" s="13" t="s">
        <v>66</v>
      </c>
      <c r="AO5069" s="13" t="s">
        <v>47058</v>
      </c>
      <c r="AP5069" s="14" t="s">
        <v>47059</v>
      </c>
      <c r="AQ5069" s="13" t="s">
        <v>50</v>
      </c>
      <c r="AR5069" s="13" t="s">
        <v>50</v>
      </c>
    </row>
    <row r="5070" spans="1:44" ht="15" thickBot="1">
      <c r="A5070" s="4" t="s">
        <v>47060</v>
      </c>
      <c r="B5070" s="7" t="s">
        <v>50</v>
      </c>
      <c r="C5070" s="6">
        <v>43831</v>
      </c>
      <c r="D5070" s="7" t="s">
        <v>45</v>
      </c>
      <c r="E5070" s="7" t="s">
        <v>46</v>
      </c>
      <c r="F5070" s="7" t="s">
        <v>70</v>
      </c>
      <c r="G5070" s="26" t="s">
        <v>54946</v>
      </c>
      <c r="H5070" s="7" t="s">
        <v>50</v>
      </c>
      <c r="I5070" s="7" t="s">
        <v>50</v>
      </c>
      <c r="J5070" s="6">
        <v>45474</v>
      </c>
      <c r="K5070" s="7" t="s">
        <v>50</v>
      </c>
      <c r="L5070" s="7" t="s">
        <v>467</v>
      </c>
      <c r="M5070" s="7" t="s">
        <v>47061</v>
      </c>
      <c r="N5070" s="7" t="s">
        <v>10626</v>
      </c>
      <c r="O5070" s="7" t="s">
        <v>47062</v>
      </c>
      <c r="P5070" s="5">
        <v>299187</v>
      </c>
      <c r="Q5070" s="7" t="s">
        <v>245</v>
      </c>
      <c r="R5070" s="31" t="s">
        <v>50</v>
      </c>
      <c r="S5070" s="31" t="s">
        <v>50</v>
      </c>
      <c r="T5070" s="7" t="s">
        <v>50</v>
      </c>
      <c r="U5070" s="7" t="s">
        <v>50</v>
      </c>
      <c r="V5070" s="7" t="s">
        <v>50</v>
      </c>
      <c r="W5070" s="7" t="s">
        <v>50</v>
      </c>
      <c r="X5070" s="7" t="s">
        <v>50</v>
      </c>
      <c r="Y5070" s="7" t="s">
        <v>467</v>
      </c>
      <c r="Z5070" s="7">
        <v>1</v>
      </c>
      <c r="AA5070" s="7" t="s">
        <v>50</v>
      </c>
      <c r="AB5070" s="7" t="s">
        <v>50</v>
      </c>
      <c r="AC5070" s="7" t="s">
        <v>50</v>
      </c>
      <c r="AD5070" s="7" t="s">
        <v>467</v>
      </c>
      <c r="AE5070" s="7" t="s">
        <v>50</v>
      </c>
      <c r="AF5070" s="7" t="s">
        <v>50</v>
      </c>
      <c r="AG5070" s="7" t="s">
        <v>50</v>
      </c>
      <c r="AH5070" s="7" t="s">
        <v>50</v>
      </c>
      <c r="AI5070" s="7" t="s">
        <v>50</v>
      </c>
      <c r="AJ5070" s="7" t="s">
        <v>50</v>
      </c>
      <c r="AK5070" s="7" t="s">
        <v>47063</v>
      </c>
      <c r="AL5070" s="7" t="s">
        <v>50</v>
      </c>
      <c r="AM5070" s="7" t="s">
        <v>50</v>
      </c>
      <c r="AN5070" s="7" t="s">
        <v>50</v>
      </c>
      <c r="AO5070" s="7" t="s">
        <v>50</v>
      </c>
      <c r="AP5070" s="7" t="s">
        <v>50</v>
      </c>
      <c r="AQ5070" s="7" t="s">
        <v>50</v>
      </c>
      <c r="AR5070" s="7" t="s">
        <v>1186</v>
      </c>
    </row>
    <row r="5071" spans="1:44" ht="15" thickBot="1">
      <c r="A5071" s="10" t="s">
        <v>47064</v>
      </c>
      <c r="B5071" s="13" t="s">
        <v>50</v>
      </c>
      <c r="C5071" s="12">
        <v>39630</v>
      </c>
      <c r="D5071" s="13" t="s">
        <v>45</v>
      </c>
      <c r="E5071" s="13" t="s">
        <v>46</v>
      </c>
      <c r="F5071" s="13" t="s">
        <v>70</v>
      </c>
      <c r="G5071" s="13" t="s">
        <v>50</v>
      </c>
      <c r="H5071" s="13" t="s">
        <v>755</v>
      </c>
      <c r="I5071" s="13" t="s">
        <v>50</v>
      </c>
      <c r="J5071" s="12">
        <v>45482</v>
      </c>
      <c r="K5071" s="13" t="s">
        <v>50</v>
      </c>
      <c r="L5071" s="13" t="s">
        <v>124</v>
      </c>
      <c r="M5071" s="13" t="s">
        <v>47065</v>
      </c>
      <c r="N5071" s="13" t="s">
        <v>17369</v>
      </c>
      <c r="O5071" s="13" t="s">
        <v>47066</v>
      </c>
      <c r="P5071" s="11">
        <v>302054</v>
      </c>
      <c r="Q5071" s="13" t="s">
        <v>245</v>
      </c>
      <c r="R5071" s="33" t="s">
        <v>47067</v>
      </c>
      <c r="S5071" s="29" t="s">
        <v>47068</v>
      </c>
      <c r="T5071" s="13" t="s">
        <v>50</v>
      </c>
      <c r="U5071" s="13" t="s">
        <v>47069</v>
      </c>
      <c r="V5071" s="13" t="s">
        <v>50</v>
      </c>
      <c r="W5071" s="13" t="s">
        <v>50</v>
      </c>
      <c r="X5071" s="13" t="s">
        <v>50</v>
      </c>
      <c r="Y5071" s="13" t="s">
        <v>81</v>
      </c>
      <c r="Z5071" s="13">
        <v>3</v>
      </c>
      <c r="AA5071" s="13" t="s">
        <v>50</v>
      </c>
      <c r="AB5071" s="13" t="s">
        <v>50</v>
      </c>
      <c r="AC5071" s="13" t="s">
        <v>50</v>
      </c>
      <c r="AD5071" s="13" t="s">
        <v>124</v>
      </c>
      <c r="AE5071" s="13" t="s">
        <v>50</v>
      </c>
      <c r="AF5071" s="13" t="s">
        <v>50</v>
      </c>
      <c r="AG5071" s="13" t="s">
        <v>50</v>
      </c>
      <c r="AH5071" s="13" t="s">
        <v>50</v>
      </c>
      <c r="AI5071" s="13" t="s">
        <v>50</v>
      </c>
      <c r="AJ5071" s="13" t="s">
        <v>50</v>
      </c>
      <c r="AK5071" s="13" t="s">
        <v>47070</v>
      </c>
      <c r="AL5071" s="13" t="s">
        <v>50</v>
      </c>
      <c r="AM5071" s="13" t="s">
        <v>47071</v>
      </c>
      <c r="AN5071" s="13" t="s">
        <v>66</v>
      </c>
      <c r="AO5071" s="13" t="s">
        <v>47072</v>
      </c>
      <c r="AP5071" s="13" t="s">
        <v>50</v>
      </c>
      <c r="AQ5071" s="21" t="s">
        <v>47073</v>
      </c>
      <c r="AR5071" s="13" t="s">
        <v>50</v>
      </c>
    </row>
    <row r="5072" spans="1:44" ht="15" thickBot="1">
      <c r="A5072" s="4" t="s">
        <v>47074</v>
      </c>
      <c r="B5072" s="7" t="s">
        <v>50</v>
      </c>
      <c r="C5072" s="6">
        <v>44197</v>
      </c>
      <c r="D5072" s="7" t="s">
        <v>45</v>
      </c>
      <c r="E5072" s="7" t="s">
        <v>46</v>
      </c>
      <c r="F5072" s="7" t="s">
        <v>70</v>
      </c>
      <c r="G5072" s="26" t="s">
        <v>54946</v>
      </c>
      <c r="H5072" s="7" t="s">
        <v>50</v>
      </c>
      <c r="I5072" s="7" t="s">
        <v>50</v>
      </c>
      <c r="J5072" s="6">
        <v>45475</v>
      </c>
      <c r="K5072" s="7" t="s">
        <v>50</v>
      </c>
      <c r="L5072" s="7" t="s">
        <v>467</v>
      </c>
      <c r="M5072" s="7" t="s">
        <v>47075</v>
      </c>
      <c r="N5072" s="7" t="s">
        <v>47076</v>
      </c>
      <c r="O5072" s="7" t="s">
        <v>47077</v>
      </c>
      <c r="P5072" s="5">
        <v>303193</v>
      </c>
      <c r="Q5072" s="7" t="s">
        <v>245</v>
      </c>
      <c r="R5072" s="31" t="s">
        <v>50</v>
      </c>
      <c r="S5072" s="31" t="s">
        <v>50</v>
      </c>
      <c r="T5072" s="7" t="s">
        <v>50</v>
      </c>
      <c r="U5072" s="7" t="s">
        <v>50</v>
      </c>
      <c r="V5072" s="7" t="s">
        <v>50</v>
      </c>
      <c r="W5072" s="7" t="s">
        <v>50</v>
      </c>
      <c r="X5072" s="7" t="s">
        <v>50</v>
      </c>
      <c r="Y5072" s="7" t="s">
        <v>467</v>
      </c>
      <c r="Z5072" s="7">
        <v>1</v>
      </c>
      <c r="AA5072" s="7" t="s">
        <v>50</v>
      </c>
      <c r="AB5072" s="7" t="s">
        <v>50</v>
      </c>
      <c r="AC5072" s="7" t="s">
        <v>50</v>
      </c>
      <c r="AD5072" s="7" t="s">
        <v>467</v>
      </c>
      <c r="AE5072" s="7" t="s">
        <v>50</v>
      </c>
      <c r="AF5072" s="7" t="s">
        <v>50</v>
      </c>
      <c r="AG5072" s="7" t="s">
        <v>50</v>
      </c>
      <c r="AH5072" s="7" t="s">
        <v>50</v>
      </c>
      <c r="AI5072" s="7" t="s">
        <v>50</v>
      </c>
      <c r="AJ5072" s="7" t="s">
        <v>50</v>
      </c>
      <c r="AK5072" s="7" t="s">
        <v>47078</v>
      </c>
      <c r="AL5072" s="7" t="s">
        <v>50</v>
      </c>
      <c r="AM5072" s="7" t="s">
        <v>50</v>
      </c>
      <c r="AN5072" s="7" t="s">
        <v>50</v>
      </c>
      <c r="AO5072" s="7" t="s">
        <v>50</v>
      </c>
      <c r="AP5072" s="7" t="s">
        <v>50</v>
      </c>
      <c r="AQ5072" s="7" t="s">
        <v>50</v>
      </c>
      <c r="AR5072" s="7" t="s">
        <v>1186</v>
      </c>
    </row>
    <row r="5073" spans="1:44" ht="15" thickBot="1">
      <c r="A5073" s="10" t="s">
        <v>47079</v>
      </c>
      <c r="B5073" s="13" t="s">
        <v>50</v>
      </c>
      <c r="C5073" s="12">
        <v>44197</v>
      </c>
      <c r="D5073" s="13" t="s">
        <v>45</v>
      </c>
      <c r="E5073" s="13" t="s">
        <v>46</v>
      </c>
      <c r="F5073" s="13" t="s">
        <v>70</v>
      </c>
      <c r="G5073" s="13" t="s">
        <v>145</v>
      </c>
      <c r="H5073" s="13" t="s">
        <v>50</v>
      </c>
      <c r="I5073" s="13" t="s">
        <v>50</v>
      </c>
      <c r="J5073" s="12">
        <v>45477</v>
      </c>
      <c r="K5073" s="13" t="s">
        <v>50</v>
      </c>
      <c r="L5073" s="13" t="s">
        <v>467</v>
      </c>
      <c r="M5073" s="13" t="s">
        <v>47080</v>
      </c>
      <c r="N5073" s="13" t="s">
        <v>4607</v>
      </c>
      <c r="O5073" s="13" t="s">
        <v>47081</v>
      </c>
      <c r="P5073" s="11">
        <v>305938</v>
      </c>
      <c r="Q5073" s="13" t="s">
        <v>245</v>
      </c>
      <c r="R5073" s="30" t="s">
        <v>50</v>
      </c>
      <c r="S5073" s="30" t="s">
        <v>50</v>
      </c>
      <c r="T5073" s="13" t="s">
        <v>50</v>
      </c>
      <c r="U5073" s="13" t="s">
        <v>50</v>
      </c>
      <c r="V5073" s="13" t="s">
        <v>50</v>
      </c>
      <c r="W5073" s="13" t="s">
        <v>50</v>
      </c>
      <c r="X5073" s="13" t="s">
        <v>50</v>
      </c>
      <c r="Y5073" s="13" t="s">
        <v>467</v>
      </c>
      <c r="Z5073" s="13">
        <v>1</v>
      </c>
      <c r="AA5073" s="13" t="s">
        <v>50</v>
      </c>
      <c r="AB5073" s="13" t="s">
        <v>50</v>
      </c>
      <c r="AC5073" s="13" t="s">
        <v>50</v>
      </c>
      <c r="AD5073" s="13" t="s">
        <v>467</v>
      </c>
      <c r="AE5073" s="13" t="s">
        <v>50</v>
      </c>
      <c r="AF5073" s="13" t="s">
        <v>50</v>
      </c>
      <c r="AG5073" s="13" t="s">
        <v>50</v>
      </c>
      <c r="AH5073" s="13" t="s">
        <v>50</v>
      </c>
      <c r="AI5073" s="13" t="s">
        <v>50</v>
      </c>
      <c r="AJ5073" s="13" t="s">
        <v>50</v>
      </c>
      <c r="AK5073" s="13" t="s">
        <v>47082</v>
      </c>
      <c r="AL5073" s="13" t="s">
        <v>50</v>
      </c>
      <c r="AM5073" s="13" t="s">
        <v>50</v>
      </c>
      <c r="AN5073" s="13" t="s">
        <v>50</v>
      </c>
      <c r="AO5073" s="13" t="s">
        <v>50</v>
      </c>
      <c r="AP5073" s="13" t="s">
        <v>50</v>
      </c>
      <c r="AQ5073" s="13" t="s">
        <v>50</v>
      </c>
      <c r="AR5073" s="13" t="s">
        <v>1186</v>
      </c>
    </row>
    <row r="5074" spans="1:44" ht="15" thickBot="1">
      <c r="A5074" s="4" t="s">
        <v>47083</v>
      </c>
      <c r="B5074" s="7" t="s">
        <v>50</v>
      </c>
      <c r="C5074" s="6">
        <v>44799</v>
      </c>
      <c r="D5074" s="7" t="s">
        <v>45</v>
      </c>
      <c r="E5074" s="7" t="s">
        <v>46</v>
      </c>
      <c r="F5074" s="7" t="s">
        <v>70</v>
      </c>
      <c r="G5074" s="27" t="s">
        <v>54945</v>
      </c>
      <c r="H5074" s="7" t="s">
        <v>50</v>
      </c>
      <c r="I5074" s="7" t="s">
        <v>50</v>
      </c>
      <c r="J5074" s="6">
        <v>45474</v>
      </c>
      <c r="K5074" s="7" t="s">
        <v>50</v>
      </c>
      <c r="L5074" s="7" t="s">
        <v>6576</v>
      </c>
      <c r="M5074" s="7" t="s">
        <v>47084</v>
      </c>
      <c r="N5074" s="7" t="s">
        <v>1114</v>
      </c>
      <c r="O5074" s="7" t="s">
        <v>47085</v>
      </c>
      <c r="P5074" s="5">
        <v>308522</v>
      </c>
      <c r="Q5074" s="7" t="s">
        <v>1116</v>
      </c>
      <c r="R5074" s="34" t="s">
        <v>47086</v>
      </c>
      <c r="S5074" s="31" t="s">
        <v>50</v>
      </c>
      <c r="T5074" s="7" t="s">
        <v>47087</v>
      </c>
      <c r="U5074" s="7" t="s">
        <v>50</v>
      </c>
      <c r="V5074" s="7" t="s">
        <v>50</v>
      </c>
      <c r="W5074" s="7" t="s">
        <v>50</v>
      </c>
      <c r="X5074" s="7" t="s">
        <v>50</v>
      </c>
      <c r="Y5074" s="7" t="s">
        <v>50</v>
      </c>
      <c r="Z5074" s="7">
        <v>1</v>
      </c>
      <c r="AA5074" s="7" t="s">
        <v>50</v>
      </c>
      <c r="AB5074" s="7" t="s">
        <v>50</v>
      </c>
      <c r="AC5074" s="7" t="s">
        <v>50</v>
      </c>
      <c r="AD5074" s="7" t="s">
        <v>50</v>
      </c>
      <c r="AE5074" s="7" t="s">
        <v>50</v>
      </c>
      <c r="AF5074" s="7" t="s">
        <v>50</v>
      </c>
      <c r="AG5074" s="7" t="s">
        <v>50</v>
      </c>
      <c r="AH5074" s="7" t="s">
        <v>50</v>
      </c>
      <c r="AI5074" s="7" t="s">
        <v>50</v>
      </c>
      <c r="AJ5074" s="7" t="s">
        <v>50</v>
      </c>
      <c r="AK5074" s="7" t="s">
        <v>50</v>
      </c>
      <c r="AL5074" s="7" t="s">
        <v>50</v>
      </c>
      <c r="AM5074" s="7" t="s">
        <v>50</v>
      </c>
      <c r="AN5074" s="7" t="s">
        <v>50</v>
      </c>
      <c r="AO5074" s="7" t="s">
        <v>50</v>
      </c>
      <c r="AP5074" s="7" t="s">
        <v>50</v>
      </c>
      <c r="AQ5074" s="7" t="s">
        <v>50</v>
      </c>
      <c r="AR5074" s="7" t="s">
        <v>1186</v>
      </c>
    </row>
    <row r="5075" spans="1:44" ht="15" thickBot="1">
      <c r="A5075" s="10" t="s">
        <v>47088</v>
      </c>
      <c r="B5075" s="13" t="s">
        <v>50</v>
      </c>
      <c r="C5075" s="12">
        <v>44927</v>
      </c>
      <c r="D5075" s="13" t="s">
        <v>45</v>
      </c>
      <c r="E5075" s="13" t="s">
        <v>46</v>
      </c>
      <c r="F5075" s="13" t="s">
        <v>70</v>
      </c>
      <c r="G5075" s="26" t="s">
        <v>54946</v>
      </c>
      <c r="H5075" s="13" t="s">
        <v>50</v>
      </c>
      <c r="I5075" s="13" t="s">
        <v>50</v>
      </c>
      <c r="J5075" s="12">
        <v>45474</v>
      </c>
      <c r="K5075" s="13" t="s">
        <v>50</v>
      </c>
      <c r="L5075" s="13" t="s">
        <v>467</v>
      </c>
      <c r="M5075" s="13" t="s">
        <v>47089</v>
      </c>
      <c r="N5075" s="13" t="s">
        <v>47090</v>
      </c>
      <c r="O5075" s="13" t="s">
        <v>47091</v>
      </c>
      <c r="P5075" s="11">
        <v>308974</v>
      </c>
      <c r="Q5075" s="13" t="s">
        <v>245</v>
      </c>
      <c r="R5075" s="30" t="s">
        <v>50</v>
      </c>
      <c r="S5075" s="30" t="s">
        <v>50</v>
      </c>
      <c r="T5075" s="13" t="s">
        <v>50</v>
      </c>
      <c r="U5075" s="13" t="s">
        <v>50</v>
      </c>
      <c r="V5075" s="13" t="s">
        <v>50</v>
      </c>
      <c r="W5075" s="13" t="s">
        <v>50</v>
      </c>
      <c r="X5075" s="13" t="s">
        <v>50</v>
      </c>
      <c r="Y5075" s="13" t="s">
        <v>467</v>
      </c>
      <c r="Z5075" s="13">
        <v>1</v>
      </c>
      <c r="AA5075" s="13" t="s">
        <v>50</v>
      </c>
      <c r="AB5075" s="13" t="s">
        <v>50</v>
      </c>
      <c r="AC5075" s="13" t="s">
        <v>50</v>
      </c>
      <c r="AD5075" s="13" t="s">
        <v>467</v>
      </c>
      <c r="AE5075" s="13" t="s">
        <v>50</v>
      </c>
      <c r="AF5075" s="13" t="s">
        <v>50</v>
      </c>
      <c r="AG5075" s="13" t="s">
        <v>50</v>
      </c>
      <c r="AH5075" s="13" t="s">
        <v>50</v>
      </c>
      <c r="AI5075" s="13" t="s">
        <v>50</v>
      </c>
      <c r="AJ5075" s="13" t="s">
        <v>50</v>
      </c>
      <c r="AK5075" s="13" t="s">
        <v>47092</v>
      </c>
      <c r="AL5075" s="13" t="s">
        <v>50</v>
      </c>
      <c r="AM5075" s="13" t="s">
        <v>50</v>
      </c>
      <c r="AN5075" s="13" t="s">
        <v>50</v>
      </c>
      <c r="AO5075" s="13" t="s">
        <v>50</v>
      </c>
      <c r="AP5075" s="13" t="s">
        <v>50</v>
      </c>
      <c r="AQ5075" s="13" t="s">
        <v>50</v>
      </c>
      <c r="AR5075" s="13" t="s">
        <v>1186</v>
      </c>
    </row>
    <row r="5076" spans="1:44" ht="15" thickBot="1">
      <c r="A5076" s="4" t="s">
        <v>47093</v>
      </c>
      <c r="B5076" s="7" t="s">
        <v>50</v>
      </c>
      <c r="C5076" s="7" t="s">
        <v>50</v>
      </c>
      <c r="D5076" s="7" t="s">
        <v>45</v>
      </c>
      <c r="E5076" s="7" t="s">
        <v>50</v>
      </c>
      <c r="F5076" s="7" t="s">
        <v>70</v>
      </c>
      <c r="G5076" s="27" t="s">
        <v>54945</v>
      </c>
      <c r="H5076" s="7" t="s">
        <v>50</v>
      </c>
      <c r="I5076" s="7" t="s">
        <v>50</v>
      </c>
      <c r="J5076" s="6">
        <v>45476</v>
      </c>
      <c r="K5076" s="7" t="s">
        <v>50</v>
      </c>
      <c r="L5076" s="7" t="s">
        <v>52</v>
      </c>
      <c r="M5076" s="7" t="s">
        <v>50</v>
      </c>
      <c r="N5076" s="7" t="s">
        <v>50</v>
      </c>
      <c r="O5076" s="7" t="s">
        <v>47094</v>
      </c>
      <c r="P5076" s="5">
        <v>311988</v>
      </c>
      <c r="Q5076" s="7" t="s">
        <v>50</v>
      </c>
      <c r="R5076" s="34" t="s">
        <v>47095</v>
      </c>
      <c r="S5076" s="31" t="s">
        <v>50</v>
      </c>
      <c r="T5076" s="7" t="s">
        <v>50</v>
      </c>
      <c r="U5076" s="7" t="s">
        <v>50</v>
      </c>
      <c r="V5076" s="7" t="s">
        <v>50</v>
      </c>
      <c r="W5076" s="7" t="s">
        <v>50</v>
      </c>
      <c r="X5076" s="7" t="s">
        <v>50</v>
      </c>
      <c r="Y5076" s="7" t="s">
        <v>50</v>
      </c>
      <c r="Z5076" s="7">
        <v>1</v>
      </c>
      <c r="AA5076" s="7" t="s">
        <v>50</v>
      </c>
      <c r="AB5076" s="7" t="s">
        <v>50</v>
      </c>
      <c r="AC5076" s="7" t="s">
        <v>50</v>
      </c>
      <c r="AD5076" s="7" t="s">
        <v>50</v>
      </c>
      <c r="AE5076" s="7" t="s">
        <v>50</v>
      </c>
      <c r="AF5076" s="7" t="s">
        <v>50</v>
      </c>
      <c r="AG5076" s="7" t="s">
        <v>50</v>
      </c>
      <c r="AH5076" s="7" t="s">
        <v>50</v>
      </c>
      <c r="AI5076" s="7" t="s">
        <v>50</v>
      </c>
      <c r="AJ5076" s="7" t="s">
        <v>50</v>
      </c>
      <c r="AK5076" s="7" t="s">
        <v>42947</v>
      </c>
      <c r="AL5076" s="7" t="s">
        <v>50</v>
      </c>
      <c r="AM5076" s="7" t="s">
        <v>50</v>
      </c>
      <c r="AN5076" s="7" t="s">
        <v>50</v>
      </c>
      <c r="AO5076" s="7" t="s">
        <v>50</v>
      </c>
      <c r="AP5076" s="7" t="s">
        <v>50</v>
      </c>
      <c r="AQ5076" s="7" t="s">
        <v>50</v>
      </c>
      <c r="AR5076" s="7" t="s">
        <v>1186</v>
      </c>
    </row>
    <row r="5077" spans="1:44" ht="15" thickBot="1">
      <c r="A5077" s="10" t="s">
        <v>47096</v>
      </c>
      <c r="B5077" s="13" t="s">
        <v>50</v>
      </c>
      <c r="C5077" s="12">
        <v>45292</v>
      </c>
      <c r="D5077" s="13" t="s">
        <v>45</v>
      </c>
      <c r="E5077" s="13" t="s">
        <v>50</v>
      </c>
      <c r="F5077" s="13" t="s">
        <v>70</v>
      </c>
      <c r="G5077" s="27" t="s">
        <v>54945</v>
      </c>
      <c r="H5077" s="13" t="s">
        <v>50</v>
      </c>
      <c r="I5077" s="13" t="s">
        <v>50</v>
      </c>
      <c r="J5077" s="12">
        <v>45476</v>
      </c>
      <c r="K5077" s="13" t="s">
        <v>50</v>
      </c>
      <c r="L5077" s="13" t="s">
        <v>52</v>
      </c>
      <c r="M5077" s="13" t="s">
        <v>47097</v>
      </c>
      <c r="N5077" s="13" t="s">
        <v>7586</v>
      </c>
      <c r="O5077" s="13" t="s">
        <v>47098</v>
      </c>
      <c r="P5077" s="11">
        <v>318820</v>
      </c>
      <c r="Q5077" s="13" t="s">
        <v>245</v>
      </c>
      <c r="R5077" s="33" t="s">
        <v>47099</v>
      </c>
      <c r="S5077" s="33" t="s">
        <v>47100</v>
      </c>
      <c r="T5077" s="13" t="s">
        <v>47101</v>
      </c>
      <c r="U5077" s="13" t="s">
        <v>50</v>
      </c>
      <c r="V5077" s="13" t="s">
        <v>50</v>
      </c>
      <c r="W5077" s="13" t="s">
        <v>50</v>
      </c>
      <c r="X5077" s="13" t="s">
        <v>50</v>
      </c>
      <c r="Y5077" s="13" t="s">
        <v>50</v>
      </c>
      <c r="Z5077" s="13">
        <v>1</v>
      </c>
      <c r="AA5077" s="13" t="s">
        <v>50</v>
      </c>
      <c r="AB5077" s="13" t="s">
        <v>50</v>
      </c>
      <c r="AC5077" s="13" t="s">
        <v>50</v>
      </c>
      <c r="AD5077" s="13" t="s">
        <v>50</v>
      </c>
      <c r="AE5077" s="13" t="s">
        <v>50</v>
      </c>
      <c r="AF5077" s="13" t="s">
        <v>50</v>
      </c>
      <c r="AG5077" s="13" t="s">
        <v>50</v>
      </c>
      <c r="AH5077" s="13" t="s">
        <v>50</v>
      </c>
      <c r="AI5077" s="13" t="s">
        <v>50</v>
      </c>
      <c r="AJ5077" s="13" t="s">
        <v>50</v>
      </c>
      <c r="AK5077" s="13" t="s">
        <v>45491</v>
      </c>
      <c r="AL5077" s="13" t="s">
        <v>50</v>
      </c>
      <c r="AM5077" s="13" t="s">
        <v>47102</v>
      </c>
      <c r="AN5077" s="13" t="s">
        <v>253</v>
      </c>
      <c r="AO5077" s="13" t="s">
        <v>50</v>
      </c>
      <c r="AP5077" s="21" t="s">
        <v>47103</v>
      </c>
      <c r="AQ5077" s="13" t="s">
        <v>50</v>
      </c>
      <c r="AR5077" s="13" t="s">
        <v>255</v>
      </c>
    </row>
    <row r="5078" spans="1:44" ht="15" thickBot="1">
      <c r="A5078" s="4" t="s">
        <v>47104</v>
      </c>
      <c r="B5078" s="7" t="s">
        <v>50</v>
      </c>
      <c r="C5078" s="6">
        <v>36161</v>
      </c>
      <c r="D5078" s="7" t="s">
        <v>45</v>
      </c>
      <c r="E5078" s="7" t="s">
        <v>1939</v>
      </c>
      <c r="F5078" s="7" t="s">
        <v>70</v>
      </c>
      <c r="G5078" s="26" t="s">
        <v>54946</v>
      </c>
      <c r="H5078" s="7" t="s">
        <v>50</v>
      </c>
      <c r="I5078" s="7" t="s">
        <v>50</v>
      </c>
      <c r="J5078" s="6">
        <v>45474</v>
      </c>
      <c r="K5078" s="7" t="s">
        <v>89</v>
      </c>
      <c r="L5078" s="7" t="s">
        <v>52</v>
      </c>
      <c r="M5078" s="7" t="s">
        <v>47105</v>
      </c>
      <c r="N5078" s="7" t="s">
        <v>432</v>
      </c>
      <c r="O5078" s="7" t="s">
        <v>47106</v>
      </c>
      <c r="P5078" s="5">
        <v>319173</v>
      </c>
      <c r="Q5078" s="7" t="s">
        <v>434</v>
      </c>
      <c r="R5078" s="34" t="s">
        <v>47107</v>
      </c>
      <c r="S5078" s="34" t="s">
        <v>47108</v>
      </c>
      <c r="T5078" s="7" t="s">
        <v>47109</v>
      </c>
      <c r="U5078" s="7">
        <f>1-708-386-5315</f>
        <v>-6408</v>
      </c>
      <c r="V5078" s="7" t="s">
        <v>50</v>
      </c>
      <c r="W5078" s="7" t="s">
        <v>50</v>
      </c>
      <c r="X5078" s="7" t="s">
        <v>50</v>
      </c>
      <c r="Y5078" s="7" t="s">
        <v>50</v>
      </c>
      <c r="Z5078" s="7">
        <v>1</v>
      </c>
      <c r="AA5078" s="7" t="s">
        <v>50</v>
      </c>
      <c r="AB5078" s="7" t="s">
        <v>50</v>
      </c>
      <c r="AC5078" s="7" t="s">
        <v>50</v>
      </c>
      <c r="AD5078" s="7" t="s">
        <v>50</v>
      </c>
      <c r="AE5078" s="7" t="s">
        <v>50</v>
      </c>
      <c r="AF5078" s="7" t="s">
        <v>50</v>
      </c>
      <c r="AG5078" s="7" t="s">
        <v>50</v>
      </c>
      <c r="AH5078" s="7" t="s">
        <v>50</v>
      </c>
      <c r="AI5078" s="7" t="s">
        <v>50</v>
      </c>
      <c r="AJ5078" s="7" t="s">
        <v>50</v>
      </c>
      <c r="AK5078" s="7" t="s">
        <v>46704</v>
      </c>
      <c r="AL5078" s="7" t="s">
        <v>50</v>
      </c>
      <c r="AM5078" s="7" t="s">
        <v>47110</v>
      </c>
      <c r="AN5078" s="7" t="s">
        <v>798</v>
      </c>
      <c r="AO5078" s="7" t="s">
        <v>50</v>
      </c>
      <c r="AP5078" s="7" t="s">
        <v>50</v>
      </c>
      <c r="AQ5078" s="22" t="s">
        <v>47111</v>
      </c>
      <c r="AR5078" s="7" t="s">
        <v>255</v>
      </c>
    </row>
    <row r="5079" spans="1:44" ht="15" thickBot="1">
      <c r="A5079" s="10" t="s">
        <v>47112</v>
      </c>
      <c r="B5079" s="13" t="s">
        <v>50</v>
      </c>
      <c r="C5079" s="12">
        <v>40909</v>
      </c>
      <c r="D5079" s="13" t="s">
        <v>45</v>
      </c>
      <c r="E5079" s="13" t="s">
        <v>1939</v>
      </c>
      <c r="F5079" s="13" t="s">
        <v>70</v>
      </c>
      <c r="G5079" s="26" t="s">
        <v>54946</v>
      </c>
      <c r="H5079" s="13" t="s">
        <v>50</v>
      </c>
      <c r="I5079" s="13" t="s">
        <v>50</v>
      </c>
      <c r="J5079" s="12">
        <v>45474</v>
      </c>
      <c r="K5079" s="13" t="s">
        <v>50</v>
      </c>
      <c r="L5079" s="13" t="s">
        <v>52</v>
      </c>
      <c r="M5079" s="13" t="s">
        <v>8901</v>
      </c>
      <c r="N5079" s="13" t="s">
        <v>432</v>
      </c>
      <c r="O5079" s="13" t="s">
        <v>47113</v>
      </c>
      <c r="P5079" s="11">
        <v>323457</v>
      </c>
      <c r="Q5079" s="13" t="s">
        <v>434</v>
      </c>
      <c r="R5079" s="33" t="s">
        <v>47114</v>
      </c>
      <c r="S5079" s="33" t="s">
        <v>47115</v>
      </c>
      <c r="T5079" s="13" t="s">
        <v>50</v>
      </c>
      <c r="U5079" s="13">
        <f>1-773-752-7830</f>
        <v>-9354</v>
      </c>
      <c r="V5079" s="13" t="s">
        <v>50</v>
      </c>
      <c r="W5079" s="13" t="s">
        <v>50</v>
      </c>
      <c r="X5079" s="13" t="s">
        <v>50</v>
      </c>
      <c r="Y5079" s="13" t="s">
        <v>50</v>
      </c>
      <c r="Z5079" s="13">
        <v>1</v>
      </c>
      <c r="AA5079" s="13" t="s">
        <v>50</v>
      </c>
      <c r="AB5079" s="13" t="s">
        <v>50</v>
      </c>
      <c r="AC5079" s="13" t="s">
        <v>50</v>
      </c>
      <c r="AD5079" s="13" t="s">
        <v>50</v>
      </c>
      <c r="AE5079" s="13" t="s">
        <v>50</v>
      </c>
      <c r="AF5079" s="13" t="s">
        <v>50</v>
      </c>
      <c r="AG5079" s="13" t="s">
        <v>50</v>
      </c>
      <c r="AH5079" s="13" t="s">
        <v>50</v>
      </c>
      <c r="AI5079" s="13" t="s">
        <v>50</v>
      </c>
      <c r="AJ5079" s="13" t="s">
        <v>50</v>
      </c>
      <c r="AK5079" s="13" t="s">
        <v>46704</v>
      </c>
      <c r="AL5079" s="13" t="s">
        <v>50</v>
      </c>
      <c r="AM5079" s="13" t="s">
        <v>47116</v>
      </c>
      <c r="AN5079" s="13" t="s">
        <v>5485</v>
      </c>
      <c r="AO5079" s="13" t="s">
        <v>50</v>
      </c>
      <c r="AP5079" s="13" t="s">
        <v>50</v>
      </c>
      <c r="AQ5079" s="21" t="s">
        <v>47117</v>
      </c>
      <c r="AR5079" s="13" t="s">
        <v>255</v>
      </c>
    </row>
    <row r="5080" spans="1:44" ht="15" thickBot="1">
      <c r="A5080" s="4" t="s">
        <v>47118</v>
      </c>
      <c r="B5080" s="7" t="s">
        <v>50</v>
      </c>
      <c r="C5080" s="6">
        <v>32509</v>
      </c>
      <c r="D5080" s="7" t="s">
        <v>45</v>
      </c>
      <c r="E5080" s="7" t="s">
        <v>1939</v>
      </c>
      <c r="F5080" s="7" t="s">
        <v>70</v>
      </c>
      <c r="G5080" s="26" t="s">
        <v>54946</v>
      </c>
      <c r="H5080" s="7" t="s">
        <v>50</v>
      </c>
      <c r="I5080" s="7" t="s">
        <v>50</v>
      </c>
      <c r="J5080" s="6">
        <v>45474</v>
      </c>
      <c r="K5080" s="7" t="s">
        <v>50</v>
      </c>
      <c r="L5080" s="7" t="s">
        <v>52</v>
      </c>
      <c r="M5080" s="7" t="s">
        <v>46872</v>
      </c>
      <c r="N5080" s="7" t="s">
        <v>432</v>
      </c>
      <c r="O5080" s="7" t="s">
        <v>47119</v>
      </c>
      <c r="P5080" s="5">
        <v>323926</v>
      </c>
      <c r="Q5080" s="7" t="s">
        <v>434</v>
      </c>
      <c r="R5080" s="34" t="s">
        <v>47120</v>
      </c>
      <c r="S5080" s="31" t="s">
        <v>50</v>
      </c>
      <c r="T5080" s="7" t="s">
        <v>47121</v>
      </c>
      <c r="U5080" s="7" t="s">
        <v>47122</v>
      </c>
      <c r="V5080" s="7" t="s">
        <v>50</v>
      </c>
      <c r="W5080" s="7" t="s">
        <v>50</v>
      </c>
      <c r="X5080" s="7" t="s">
        <v>50</v>
      </c>
      <c r="Y5080" s="7" t="s">
        <v>50</v>
      </c>
      <c r="Z5080" s="7">
        <v>1</v>
      </c>
      <c r="AA5080" s="7" t="s">
        <v>50</v>
      </c>
      <c r="AB5080" s="7" t="s">
        <v>50</v>
      </c>
      <c r="AC5080" s="7" t="s">
        <v>50</v>
      </c>
      <c r="AD5080" s="7" t="s">
        <v>50</v>
      </c>
      <c r="AE5080" s="7" t="s">
        <v>50</v>
      </c>
      <c r="AF5080" s="7" t="s">
        <v>50</v>
      </c>
      <c r="AG5080" s="7" t="s">
        <v>50</v>
      </c>
      <c r="AH5080" s="7" t="s">
        <v>50</v>
      </c>
      <c r="AI5080" s="7" t="s">
        <v>50</v>
      </c>
      <c r="AJ5080" s="7" t="s">
        <v>50</v>
      </c>
      <c r="AK5080" s="7" t="s">
        <v>50</v>
      </c>
      <c r="AL5080" s="7" t="s">
        <v>50</v>
      </c>
      <c r="AM5080" s="7" t="s">
        <v>47123</v>
      </c>
      <c r="AN5080" s="7" t="s">
        <v>798</v>
      </c>
      <c r="AO5080" s="7" t="s">
        <v>47124</v>
      </c>
      <c r="AP5080" s="22" t="s">
        <v>47125</v>
      </c>
      <c r="AQ5080" s="7" t="s">
        <v>50</v>
      </c>
      <c r="AR5080" s="7" t="s">
        <v>50</v>
      </c>
    </row>
    <row r="5081" spans="1:44" ht="15" thickBot="1">
      <c r="A5081" s="10" t="s">
        <v>47126</v>
      </c>
      <c r="B5081" s="13" t="s">
        <v>50</v>
      </c>
      <c r="C5081" s="12">
        <v>43781</v>
      </c>
      <c r="D5081" s="13" t="s">
        <v>45</v>
      </c>
      <c r="E5081" s="13" t="s">
        <v>46</v>
      </c>
      <c r="F5081" s="13" t="s">
        <v>70</v>
      </c>
      <c r="G5081" s="26" t="s">
        <v>54946</v>
      </c>
      <c r="H5081" s="13" t="s">
        <v>240</v>
      </c>
      <c r="I5081" s="13" t="s">
        <v>50</v>
      </c>
      <c r="J5081" s="12">
        <v>45481</v>
      </c>
      <c r="K5081" s="13" t="s">
        <v>89</v>
      </c>
      <c r="L5081" s="13" t="s">
        <v>178</v>
      </c>
      <c r="M5081" s="13" t="s">
        <v>47127</v>
      </c>
      <c r="N5081" s="13" t="s">
        <v>1670</v>
      </c>
      <c r="O5081" s="13" t="s">
        <v>47128</v>
      </c>
      <c r="P5081" s="11">
        <v>325000</v>
      </c>
      <c r="Q5081" s="13" t="s">
        <v>397</v>
      </c>
      <c r="R5081" s="33" t="s">
        <v>47129</v>
      </c>
      <c r="S5081" s="33" t="s">
        <v>47130</v>
      </c>
      <c r="T5081" s="13" t="s">
        <v>47131</v>
      </c>
      <c r="U5081" s="13" t="s">
        <v>50</v>
      </c>
      <c r="V5081" s="13">
        <v>7000000</v>
      </c>
      <c r="W5081" s="13" t="s">
        <v>60</v>
      </c>
      <c r="X5081" s="13">
        <v>7000000</v>
      </c>
      <c r="Y5081" s="13" t="s">
        <v>50</v>
      </c>
      <c r="Z5081" s="13">
        <v>5</v>
      </c>
      <c r="AA5081" s="13">
        <v>7000000</v>
      </c>
      <c r="AB5081" s="13" t="s">
        <v>60</v>
      </c>
      <c r="AC5081" s="13">
        <v>7000000</v>
      </c>
      <c r="AD5081" s="13" t="s">
        <v>178</v>
      </c>
      <c r="AE5081" s="13">
        <v>7000000</v>
      </c>
      <c r="AF5081" s="13" t="s">
        <v>60</v>
      </c>
      <c r="AG5081" s="13">
        <v>7000000</v>
      </c>
      <c r="AH5081" s="13">
        <v>7000000</v>
      </c>
      <c r="AI5081" s="13" t="s">
        <v>60</v>
      </c>
      <c r="AJ5081" s="13">
        <v>7000000</v>
      </c>
      <c r="AK5081" s="13" t="s">
        <v>47132</v>
      </c>
      <c r="AL5081" s="13" t="s">
        <v>50</v>
      </c>
      <c r="AM5081" s="13" t="s">
        <v>47133</v>
      </c>
      <c r="AN5081" s="13" t="s">
        <v>66</v>
      </c>
      <c r="AO5081" s="13" t="s">
        <v>47134</v>
      </c>
      <c r="AP5081" s="21" t="s">
        <v>47135</v>
      </c>
      <c r="AQ5081" s="13" t="s">
        <v>50</v>
      </c>
      <c r="AR5081" s="13" t="s">
        <v>50</v>
      </c>
    </row>
    <row r="5082" spans="1:44" ht="15" thickBot="1">
      <c r="A5082" s="4" t="s">
        <v>47136</v>
      </c>
      <c r="B5082" s="7" t="s">
        <v>50</v>
      </c>
      <c r="C5082" s="6">
        <v>36161</v>
      </c>
      <c r="D5082" s="7" t="s">
        <v>45</v>
      </c>
      <c r="E5082" s="7" t="s">
        <v>46</v>
      </c>
      <c r="F5082" s="7" t="s">
        <v>70</v>
      </c>
      <c r="G5082" s="7" t="s">
        <v>145</v>
      </c>
      <c r="H5082" s="7" t="s">
        <v>47137</v>
      </c>
      <c r="I5082" s="7" t="s">
        <v>50</v>
      </c>
      <c r="J5082" s="6">
        <v>45482</v>
      </c>
      <c r="K5082" s="7" t="s">
        <v>191</v>
      </c>
      <c r="L5082" s="7" t="s">
        <v>290</v>
      </c>
      <c r="M5082" s="7" t="s">
        <v>47138</v>
      </c>
      <c r="N5082" s="7" t="s">
        <v>12203</v>
      </c>
      <c r="O5082" s="7" t="s">
        <v>47139</v>
      </c>
      <c r="P5082" s="5">
        <v>327099</v>
      </c>
      <c r="Q5082" s="7" t="s">
        <v>50</v>
      </c>
      <c r="R5082" s="34" t="s">
        <v>47140</v>
      </c>
      <c r="S5082" s="34" t="s">
        <v>47141</v>
      </c>
      <c r="T5082" s="7" t="s">
        <v>50</v>
      </c>
      <c r="U5082" s="7" t="s">
        <v>50</v>
      </c>
      <c r="V5082" s="7" t="s">
        <v>50</v>
      </c>
      <c r="W5082" s="7" t="s">
        <v>50</v>
      </c>
      <c r="X5082" s="7" t="s">
        <v>50</v>
      </c>
      <c r="Y5082" s="7" t="s">
        <v>290</v>
      </c>
      <c r="Z5082" s="7">
        <v>2</v>
      </c>
      <c r="AA5082" s="7" t="s">
        <v>50</v>
      </c>
      <c r="AB5082" s="7" t="s">
        <v>50</v>
      </c>
      <c r="AC5082" s="7" t="s">
        <v>50</v>
      </c>
      <c r="AD5082" s="7" t="s">
        <v>290</v>
      </c>
      <c r="AE5082" s="7" t="s">
        <v>50</v>
      </c>
      <c r="AF5082" s="7" t="s">
        <v>50</v>
      </c>
      <c r="AG5082" s="7" t="s">
        <v>50</v>
      </c>
      <c r="AH5082" s="7" t="s">
        <v>50</v>
      </c>
      <c r="AI5082" s="7" t="s">
        <v>50</v>
      </c>
      <c r="AJ5082" s="7" t="s">
        <v>50</v>
      </c>
      <c r="AK5082" s="7" t="s">
        <v>47142</v>
      </c>
      <c r="AL5082" s="7" t="s">
        <v>50</v>
      </c>
      <c r="AM5082" s="7" t="s">
        <v>47143</v>
      </c>
      <c r="AN5082" s="7" t="s">
        <v>738</v>
      </c>
      <c r="AO5082" s="7" t="s">
        <v>47144</v>
      </c>
      <c r="AP5082" s="7" t="s">
        <v>50</v>
      </c>
      <c r="AQ5082" s="22" t="s">
        <v>47145</v>
      </c>
      <c r="AR5082" s="7" t="s">
        <v>50</v>
      </c>
    </row>
    <row r="5083" spans="1:44" ht="15" thickBot="1">
      <c r="A5083" s="10" t="s">
        <v>47146</v>
      </c>
      <c r="B5083" s="13" t="s">
        <v>50</v>
      </c>
      <c r="C5083" s="12">
        <v>44416</v>
      </c>
      <c r="D5083" s="13" t="s">
        <v>45</v>
      </c>
      <c r="E5083" s="13" t="s">
        <v>46</v>
      </c>
      <c r="F5083" s="13" t="s">
        <v>70</v>
      </c>
      <c r="G5083" s="27" t="s">
        <v>54945</v>
      </c>
      <c r="H5083" s="13" t="s">
        <v>50</v>
      </c>
      <c r="I5083" s="13" t="s">
        <v>50</v>
      </c>
      <c r="J5083" s="12">
        <v>45474</v>
      </c>
      <c r="K5083" s="13" t="s">
        <v>50</v>
      </c>
      <c r="L5083" s="13" t="s">
        <v>6576</v>
      </c>
      <c r="M5083" s="13" t="s">
        <v>50</v>
      </c>
      <c r="N5083" s="13" t="s">
        <v>47147</v>
      </c>
      <c r="O5083" s="13" t="s">
        <v>47148</v>
      </c>
      <c r="P5083" s="11">
        <v>329983</v>
      </c>
      <c r="Q5083" s="13" t="s">
        <v>1334</v>
      </c>
      <c r="R5083" s="33" t="s">
        <v>47149</v>
      </c>
      <c r="S5083" s="33" t="s">
        <v>47150</v>
      </c>
      <c r="T5083" s="13" t="s">
        <v>47151</v>
      </c>
      <c r="U5083" s="13" t="s">
        <v>50</v>
      </c>
      <c r="V5083" s="13" t="s">
        <v>50</v>
      </c>
      <c r="W5083" s="13" t="s">
        <v>50</v>
      </c>
      <c r="X5083" s="13" t="s">
        <v>50</v>
      </c>
      <c r="Y5083" s="13" t="s">
        <v>50</v>
      </c>
      <c r="Z5083" s="13">
        <v>1</v>
      </c>
      <c r="AA5083" s="13" t="s">
        <v>50</v>
      </c>
      <c r="AB5083" s="13" t="s">
        <v>50</v>
      </c>
      <c r="AC5083" s="13" t="s">
        <v>50</v>
      </c>
      <c r="AD5083" s="13" t="s">
        <v>50</v>
      </c>
      <c r="AE5083" s="13" t="s">
        <v>50</v>
      </c>
      <c r="AF5083" s="13" t="s">
        <v>50</v>
      </c>
      <c r="AG5083" s="13" t="s">
        <v>50</v>
      </c>
      <c r="AH5083" s="13" t="s">
        <v>50</v>
      </c>
      <c r="AI5083" s="13" t="s">
        <v>50</v>
      </c>
      <c r="AJ5083" s="13" t="s">
        <v>50</v>
      </c>
      <c r="AK5083" s="13" t="s">
        <v>50</v>
      </c>
      <c r="AL5083" s="13" t="s">
        <v>50</v>
      </c>
      <c r="AM5083" s="13" t="s">
        <v>47152</v>
      </c>
      <c r="AN5083" s="13" t="s">
        <v>993</v>
      </c>
      <c r="AO5083" s="13" t="s">
        <v>47153</v>
      </c>
      <c r="AP5083" s="13" t="s">
        <v>50</v>
      </c>
      <c r="AQ5083" s="21" t="s">
        <v>47154</v>
      </c>
      <c r="AR5083" s="13" t="s">
        <v>50</v>
      </c>
    </row>
    <row r="5084" spans="1:44" ht="15" thickBot="1">
      <c r="A5084" s="4" t="s">
        <v>47155</v>
      </c>
      <c r="B5084" s="7" t="s">
        <v>50</v>
      </c>
      <c r="C5084" s="6">
        <v>41275</v>
      </c>
      <c r="D5084" s="7" t="s">
        <v>45</v>
      </c>
      <c r="E5084" s="7" t="s">
        <v>46</v>
      </c>
      <c r="F5084" s="7" t="s">
        <v>70</v>
      </c>
      <c r="G5084" s="7" t="s">
        <v>87</v>
      </c>
      <c r="H5084" s="7" t="s">
        <v>50</v>
      </c>
      <c r="I5084" s="7" t="s">
        <v>50</v>
      </c>
      <c r="J5084" s="6">
        <v>45482</v>
      </c>
      <c r="K5084" s="7" t="s">
        <v>116</v>
      </c>
      <c r="L5084" s="7" t="s">
        <v>241</v>
      </c>
      <c r="M5084" s="7" t="s">
        <v>47156</v>
      </c>
      <c r="N5084" s="7" t="s">
        <v>47157</v>
      </c>
      <c r="O5084" s="7" t="s">
        <v>47158</v>
      </c>
      <c r="P5084" s="5">
        <v>338324</v>
      </c>
      <c r="Q5084" s="7" t="s">
        <v>245</v>
      </c>
      <c r="R5084" s="34" t="s">
        <v>47159</v>
      </c>
      <c r="S5084" s="34" t="s">
        <v>47160</v>
      </c>
      <c r="T5084" s="7" t="s">
        <v>47161</v>
      </c>
      <c r="U5084" s="7" t="s">
        <v>47162</v>
      </c>
      <c r="V5084" s="7" t="s">
        <v>50</v>
      </c>
      <c r="W5084" s="7" t="s">
        <v>50</v>
      </c>
      <c r="X5084" s="7" t="s">
        <v>50</v>
      </c>
      <c r="Y5084" s="7" t="s">
        <v>154</v>
      </c>
      <c r="Z5084" s="7">
        <v>1</v>
      </c>
      <c r="AA5084" s="7" t="s">
        <v>50</v>
      </c>
      <c r="AB5084" s="7" t="s">
        <v>50</v>
      </c>
      <c r="AC5084" s="7" t="s">
        <v>50</v>
      </c>
      <c r="AD5084" s="7" t="s">
        <v>241</v>
      </c>
      <c r="AE5084" s="7" t="s">
        <v>50</v>
      </c>
      <c r="AF5084" s="7" t="s">
        <v>50</v>
      </c>
      <c r="AG5084" s="7" t="s">
        <v>50</v>
      </c>
      <c r="AH5084" s="7" t="s">
        <v>50</v>
      </c>
      <c r="AI5084" s="7" t="s">
        <v>50</v>
      </c>
      <c r="AJ5084" s="7" t="s">
        <v>50</v>
      </c>
      <c r="AK5084" s="7" t="s">
        <v>24190</v>
      </c>
      <c r="AL5084" s="7" t="s">
        <v>50</v>
      </c>
      <c r="AM5084" s="7" t="s">
        <v>47163</v>
      </c>
      <c r="AN5084" s="7" t="s">
        <v>4746</v>
      </c>
      <c r="AO5084" s="7" t="s">
        <v>47164</v>
      </c>
      <c r="AP5084" s="22" t="s">
        <v>47165</v>
      </c>
      <c r="AQ5084" s="7" t="s">
        <v>50</v>
      </c>
      <c r="AR5084" s="7" t="s">
        <v>50</v>
      </c>
    </row>
    <row r="5085" spans="1:44" ht="15" thickBot="1">
      <c r="A5085" s="10" t="s">
        <v>47166</v>
      </c>
      <c r="B5085" s="13" t="s">
        <v>50</v>
      </c>
      <c r="C5085" s="12">
        <v>43101</v>
      </c>
      <c r="D5085" s="13" t="s">
        <v>45</v>
      </c>
      <c r="E5085" s="13" t="s">
        <v>46</v>
      </c>
      <c r="F5085" s="13" t="s">
        <v>70</v>
      </c>
      <c r="G5085" s="27" t="s">
        <v>54945</v>
      </c>
      <c r="H5085" s="13" t="s">
        <v>50</v>
      </c>
      <c r="I5085" s="13" t="s">
        <v>50</v>
      </c>
      <c r="J5085" s="12">
        <v>45474</v>
      </c>
      <c r="K5085" s="13" t="s">
        <v>50</v>
      </c>
      <c r="L5085" s="13" t="s">
        <v>467</v>
      </c>
      <c r="M5085" s="13" t="s">
        <v>47167</v>
      </c>
      <c r="N5085" s="13" t="s">
        <v>543</v>
      </c>
      <c r="O5085" s="13" t="s">
        <v>47168</v>
      </c>
      <c r="P5085" s="11">
        <v>339552</v>
      </c>
      <c r="Q5085" s="13" t="s">
        <v>545</v>
      </c>
      <c r="R5085" s="29" t="s">
        <v>47169</v>
      </c>
      <c r="S5085" s="33" t="s">
        <v>47170</v>
      </c>
      <c r="T5085" s="13" t="s">
        <v>47171</v>
      </c>
      <c r="U5085" s="13" t="s">
        <v>50</v>
      </c>
      <c r="V5085" s="13" t="s">
        <v>50</v>
      </c>
      <c r="W5085" s="13" t="s">
        <v>50</v>
      </c>
      <c r="X5085" s="13" t="s">
        <v>50</v>
      </c>
      <c r="Y5085" s="13" t="s">
        <v>467</v>
      </c>
      <c r="Z5085" s="13">
        <v>1</v>
      </c>
      <c r="AA5085" s="13" t="s">
        <v>50</v>
      </c>
      <c r="AB5085" s="13" t="s">
        <v>50</v>
      </c>
      <c r="AC5085" s="13" t="s">
        <v>50</v>
      </c>
      <c r="AD5085" s="13" t="s">
        <v>467</v>
      </c>
      <c r="AE5085" s="13" t="s">
        <v>50</v>
      </c>
      <c r="AF5085" s="13" t="s">
        <v>50</v>
      </c>
      <c r="AG5085" s="13" t="s">
        <v>50</v>
      </c>
      <c r="AH5085" s="13" t="s">
        <v>50</v>
      </c>
      <c r="AI5085" s="13" t="s">
        <v>50</v>
      </c>
      <c r="AJ5085" s="13" t="s">
        <v>50</v>
      </c>
      <c r="AK5085" s="13" t="s">
        <v>50</v>
      </c>
      <c r="AL5085" s="13" t="s">
        <v>50</v>
      </c>
      <c r="AM5085" s="13" t="s">
        <v>47172</v>
      </c>
      <c r="AN5085" s="13" t="s">
        <v>66</v>
      </c>
      <c r="AO5085" s="13" t="s">
        <v>47173</v>
      </c>
      <c r="AP5085" s="13" t="s">
        <v>50</v>
      </c>
      <c r="AQ5085" s="21" t="s">
        <v>47174</v>
      </c>
      <c r="AR5085" s="13" t="s">
        <v>50</v>
      </c>
    </row>
    <row r="5086" spans="1:44" ht="15" thickBot="1">
      <c r="A5086" s="4" t="s">
        <v>47175</v>
      </c>
      <c r="B5086" s="7" t="s">
        <v>50</v>
      </c>
      <c r="C5086" s="6">
        <v>14611</v>
      </c>
      <c r="D5086" s="7" t="s">
        <v>45</v>
      </c>
      <c r="E5086" s="7" t="s">
        <v>1939</v>
      </c>
      <c r="F5086" s="7" t="s">
        <v>70</v>
      </c>
      <c r="G5086" s="26" t="s">
        <v>54946</v>
      </c>
      <c r="H5086" s="7" t="s">
        <v>50</v>
      </c>
      <c r="I5086" s="7" t="s">
        <v>50</v>
      </c>
      <c r="J5086" s="6">
        <v>45474</v>
      </c>
      <c r="K5086" s="7" t="s">
        <v>50</v>
      </c>
      <c r="L5086" s="7" t="s">
        <v>52</v>
      </c>
      <c r="M5086" s="7" t="s">
        <v>47176</v>
      </c>
      <c r="N5086" s="7" t="s">
        <v>23313</v>
      </c>
      <c r="O5086" s="7" t="s">
        <v>47177</v>
      </c>
      <c r="P5086" s="5">
        <v>339635</v>
      </c>
      <c r="Q5086" s="7" t="s">
        <v>1024</v>
      </c>
      <c r="R5086" s="34" t="s">
        <v>47178</v>
      </c>
      <c r="S5086" s="31" t="s">
        <v>50</v>
      </c>
      <c r="T5086" s="7" t="s">
        <v>47179</v>
      </c>
      <c r="U5086" s="7">
        <f>1.773-373-1026</f>
        <v>-1397.2269999999999</v>
      </c>
      <c r="V5086" s="7" t="s">
        <v>50</v>
      </c>
      <c r="W5086" s="7" t="s">
        <v>50</v>
      </c>
      <c r="X5086" s="7" t="s">
        <v>50</v>
      </c>
      <c r="Y5086" s="7" t="s">
        <v>50</v>
      </c>
      <c r="Z5086" s="7">
        <v>1</v>
      </c>
      <c r="AA5086" s="7" t="s">
        <v>50</v>
      </c>
      <c r="AB5086" s="7" t="s">
        <v>50</v>
      </c>
      <c r="AC5086" s="7" t="s">
        <v>50</v>
      </c>
      <c r="AD5086" s="7" t="s">
        <v>50</v>
      </c>
      <c r="AE5086" s="7" t="s">
        <v>50</v>
      </c>
      <c r="AF5086" s="7" t="s">
        <v>50</v>
      </c>
      <c r="AG5086" s="7" t="s">
        <v>50</v>
      </c>
      <c r="AH5086" s="7" t="s">
        <v>50</v>
      </c>
      <c r="AI5086" s="7" t="s">
        <v>50</v>
      </c>
      <c r="AJ5086" s="7" t="s">
        <v>50</v>
      </c>
      <c r="AK5086" s="7" t="s">
        <v>46704</v>
      </c>
      <c r="AL5086" s="7" t="s">
        <v>50</v>
      </c>
      <c r="AM5086" s="7" t="s">
        <v>47180</v>
      </c>
      <c r="AN5086" s="7" t="s">
        <v>46463</v>
      </c>
      <c r="AO5086" s="7" t="s">
        <v>47181</v>
      </c>
      <c r="AP5086" s="7" t="s">
        <v>50</v>
      </c>
      <c r="AQ5086" s="22" t="s">
        <v>47182</v>
      </c>
      <c r="AR5086" s="7" t="s">
        <v>50</v>
      </c>
    </row>
    <row r="5087" spans="1:44" ht="15" thickBot="1">
      <c r="A5087" s="10" t="s">
        <v>47183</v>
      </c>
      <c r="B5087" s="13" t="s">
        <v>50</v>
      </c>
      <c r="C5087" s="12">
        <v>36161</v>
      </c>
      <c r="D5087" s="13" t="s">
        <v>45</v>
      </c>
      <c r="E5087" s="13" t="s">
        <v>46</v>
      </c>
      <c r="F5087" s="13" t="s">
        <v>70</v>
      </c>
      <c r="G5087" s="26" t="s">
        <v>54946</v>
      </c>
      <c r="H5087" s="13" t="s">
        <v>317</v>
      </c>
      <c r="I5087" s="13" t="s">
        <v>50</v>
      </c>
      <c r="J5087" s="12">
        <v>45481</v>
      </c>
      <c r="K5087" s="13" t="s">
        <v>50</v>
      </c>
      <c r="L5087" s="13" t="s">
        <v>131</v>
      </c>
      <c r="M5087" s="13" t="s">
        <v>47184</v>
      </c>
      <c r="N5087" s="13" t="s">
        <v>47185</v>
      </c>
      <c r="O5087" s="13" t="s">
        <v>47186</v>
      </c>
      <c r="P5087" s="11">
        <v>339688</v>
      </c>
      <c r="Q5087" s="13" t="s">
        <v>1334</v>
      </c>
      <c r="R5087" s="33" t="s">
        <v>47187</v>
      </c>
      <c r="S5087" s="33" t="s">
        <v>47188</v>
      </c>
      <c r="T5087" s="13" t="s">
        <v>47189</v>
      </c>
      <c r="U5087" s="13" t="s">
        <v>47190</v>
      </c>
      <c r="V5087" s="13" t="s">
        <v>50</v>
      </c>
      <c r="W5087" s="13" t="s">
        <v>50</v>
      </c>
      <c r="X5087" s="13" t="s">
        <v>50</v>
      </c>
      <c r="Y5087" s="13" t="s">
        <v>171</v>
      </c>
      <c r="Z5087" s="13">
        <v>1</v>
      </c>
      <c r="AA5087" s="13" t="s">
        <v>50</v>
      </c>
      <c r="AB5087" s="13" t="s">
        <v>50</v>
      </c>
      <c r="AC5087" s="13" t="s">
        <v>50</v>
      </c>
      <c r="AD5087" s="13" t="s">
        <v>50</v>
      </c>
      <c r="AE5087" s="13" t="s">
        <v>50</v>
      </c>
      <c r="AF5087" s="13" t="s">
        <v>50</v>
      </c>
      <c r="AG5087" s="13" t="s">
        <v>50</v>
      </c>
      <c r="AH5087" s="13" t="s">
        <v>50</v>
      </c>
      <c r="AI5087" s="13" t="s">
        <v>50</v>
      </c>
      <c r="AJ5087" s="13" t="s">
        <v>50</v>
      </c>
      <c r="AK5087" s="13" t="s">
        <v>47191</v>
      </c>
      <c r="AL5087" s="13" t="s">
        <v>50</v>
      </c>
      <c r="AM5087" s="13" t="s">
        <v>47192</v>
      </c>
      <c r="AN5087" s="13" t="s">
        <v>66</v>
      </c>
      <c r="AO5087" s="13" t="s">
        <v>47193</v>
      </c>
      <c r="AP5087" s="14" t="s">
        <v>47194</v>
      </c>
      <c r="AQ5087" s="13" t="s">
        <v>50</v>
      </c>
      <c r="AR5087" s="13" t="s">
        <v>50</v>
      </c>
    </row>
    <row r="5088" spans="1:44" ht="15" thickBot="1">
      <c r="A5088" s="4" t="s">
        <v>47195</v>
      </c>
      <c r="B5088" s="7" t="s">
        <v>50</v>
      </c>
      <c r="C5088" s="6">
        <v>43466</v>
      </c>
      <c r="D5088" s="7" t="s">
        <v>45</v>
      </c>
      <c r="E5088" s="7" t="s">
        <v>46</v>
      </c>
      <c r="F5088" s="7" t="s">
        <v>70</v>
      </c>
      <c r="G5088" s="27" t="s">
        <v>54945</v>
      </c>
      <c r="H5088" s="7" t="s">
        <v>50</v>
      </c>
      <c r="I5088" s="7" t="s">
        <v>50</v>
      </c>
      <c r="J5088" s="6">
        <v>45474</v>
      </c>
      <c r="K5088" s="7" t="s">
        <v>50</v>
      </c>
      <c r="L5088" s="7" t="s">
        <v>6576</v>
      </c>
      <c r="M5088" s="7" t="s">
        <v>50</v>
      </c>
      <c r="N5088" s="7" t="s">
        <v>50</v>
      </c>
      <c r="O5088" s="7" t="s">
        <v>47196</v>
      </c>
      <c r="P5088" s="5">
        <v>342524</v>
      </c>
      <c r="Q5088" s="7" t="s">
        <v>50</v>
      </c>
      <c r="R5088" s="34" t="s">
        <v>47197</v>
      </c>
      <c r="S5088" s="34" t="s">
        <v>47198</v>
      </c>
      <c r="T5088" s="7" t="s">
        <v>47199</v>
      </c>
      <c r="U5088" s="7" t="s">
        <v>50</v>
      </c>
      <c r="V5088" s="7" t="s">
        <v>50</v>
      </c>
      <c r="W5088" s="7" t="s">
        <v>50</v>
      </c>
      <c r="X5088" s="7" t="s">
        <v>50</v>
      </c>
      <c r="Y5088" s="7" t="s">
        <v>50</v>
      </c>
      <c r="Z5088" s="7">
        <v>1</v>
      </c>
      <c r="AA5088" s="7" t="s">
        <v>50</v>
      </c>
      <c r="AB5088" s="7" t="s">
        <v>50</v>
      </c>
      <c r="AC5088" s="7" t="s">
        <v>50</v>
      </c>
      <c r="AD5088" s="7" t="s">
        <v>50</v>
      </c>
      <c r="AE5088" s="7" t="s">
        <v>50</v>
      </c>
      <c r="AF5088" s="7" t="s">
        <v>50</v>
      </c>
      <c r="AG5088" s="7" t="s">
        <v>50</v>
      </c>
      <c r="AH5088" s="7" t="s">
        <v>50</v>
      </c>
      <c r="AI5088" s="7" t="s">
        <v>50</v>
      </c>
      <c r="AJ5088" s="7" t="s">
        <v>50</v>
      </c>
      <c r="AK5088" s="7" t="s">
        <v>50</v>
      </c>
      <c r="AL5088" s="7" t="s">
        <v>50</v>
      </c>
      <c r="AM5088" s="7" t="s">
        <v>47200</v>
      </c>
      <c r="AN5088" s="7" t="s">
        <v>66</v>
      </c>
      <c r="AO5088" s="7" t="s">
        <v>47201</v>
      </c>
      <c r="AP5088" s="8" t="s">
        <v>47202</v>
      </c>
      <c r="AQ5088" s="7" t="s">
        <v>50</v>
      </c>
      <c r="AR5088" s="7" t="s">
        <v>50</v>
      </c>
    </row>
    <row r="5089" spans="1:44" ht="15" thickBot="1">
      <c r="A5089" s="10" t="s">
        <v>47203</v>
      </c>
      <c r="B5089" s="13" t="s">
        <v>50</v>
      </c>
      <c r="C5089" s="12">
        <v>44927</v>
      </c>
      <c r="D5089" s="13" t="s">
        <v>45</v>
      </c>
      <c r="E5089" s="13" t="s">
        <v>46</v>
      </c>
      <c r="F5089" s="13" t="s">
        <v>70</v>
      </c>
      <c r="G5089" s="27" t="s">
        <v>54945</v>
      </c>
      <c r="H5089" s="13" t="s">
        <v>50</v>
      </c>
      <c r="I5089" s="13" t="s">
        <v>50</v>
      </c>
      <c r="J5089" s="12">
        <v>45481</v>
      </c>
      <c r="K5089" s="13" t="s">
        <v>50</v>
      </c>
      <c r="L5089" s="13" t="s">
        <v>467</v>
      </c>
      <c r="M5089" s="13" t="s">
        <v>47204</v>
      </c>
      <c r="N5089" s="13" t="s">
        <v>1332</v>
      </c>
      <c r="O5089" s="13" t="s">
        <v>47205</v>
      </c>
      <c r="P5089" s="11">
        <v>347651</v>
      </c>
      <c r="Q5089" s="13" t="s">
        <v>1334</v>
      </c>
      <c r="R5089" s="29" t="s">
        <v>47206</v>
      </c>
      <c r="S5089" s="33" t="s">
        <v>47207</v>
      </c>
      <c r="T5089" s="13" t="s">
        <v>50</v>
      </c>
      <c r="U5089" s="13" t="s">
        <v>50</v>
      </c>
      <c r="V5089" s="13" t="s">
        <v>50</v>
      </c>
      <c r="W5089" s="13" t="s">
        <v>50</v>
      </c>
      <c r="X5089" s="13" t="s">
        <v>50</v>
      </c>
      <c r="Y5089" s="13" t="s">
        <v>467</v>
      </c>
      <c r="Z5089" s="13">
        <v>1</v>
      </c>
      <c r="AA5089" s="13" t="s">
        <v>50</v>
      </c>
      <c r="AB5089" s="13" t="s">
        <v>50</v>
      </c>
      <c r="AC5089" s="13" t="s">
        <v>50</v>
      </c>
      <c r="AD5089" s="13" t="s">
        <v>467</v>
      </c>
      <c r="AE5089" s="13" t="s">
        <v>50</v>
      </c>
      <c r="AF5089" s="13" t="s">
        <v>50</v>
      </c>
      <c r="AG5089" s="13" t="s">
        <v>50</v>
      </c>
      <c r="AH5089" s="13" t="s">
        <v>50</v>
      </c>
      <c r="AI5089" s="13" t="s">
        <v>50</v>
      </c>
      <c r="AJ5089" s="13" t="s">
        <v>50</v>
      </c>
      <c r="AK5089" s="13" t="s">
        <v>22701</v>
      </c>
      <c r="AL5089" s="13" t="s">
        <v>50</v>
      </c>
      <c r="AM5089" s="13" t="s">
        <v>47208</v>
      </c>
      <c r="AN5089" s="13" t="s">
        <v>993</v>
      </c>
      <c r="AO5089" s="13" t="s">
        <v>47209</v>
      </c>
      <c r="AP5089" s="21" t="s">
        <v>47210</v>
      </c>
      <c r="AQ5089" s="13" t="s">
        <v>50</v>
      </c>
      <c r="AR5089" s="13" t="s">
        <v>50</v>
      </c>
    </row>
    <row r="5090" spans="1:44" ht="15" thickBot="1">
      <c r="A5090" s="4" t="s">
        <v>47211</v>
      </c>
      <c r="B5090" s="7" t="s">
        <v>50</v>
      </c>
      <c r="C5090" s="6">
        <v>41275</v>
      </c>
      <c r="D5090" s="7" t="s">
        <v>45</v>
      </c>
      <c r="E5090" s="7" t="s">
        <v>46</v>
      </c>
      <c r="F5090" s="7" t="s">
        <v>70</v>
      </c>
      <c r="G5090" s="7" t="s">
        <v>114</v>
      </c>
      <c r="H5090" s="7" t="s">
        <v>47212</v>
      </c>
      <c r="I5090" s="7" t="s">
        <v>50</v>
      </c>
      <c r="J5090" s="6">
        <v>45482</v>
      </c>
      <c r="K5090" s="7" t="s">
        <v>50</v>
      </c>
      <c r="L5090" s="7" t="s">
        <v>290</v>
      </c>
      <c r="M5090" s="7" t="s">
        <v>47213</v>
      </c>
      <c r="N5090" s="7" t="s">
        <v>3429</v>
      </c>
      <c r="O5090" s="7" t="s">
        <v>47214</v>
      </c>
      <c r="P5090" s="5">
        <v>359653</v>
      </c>
      <c r="Q5090" s="7" t="s">
        <v>2554</v>
      </c>
      <c r="R5090" s="34" t="s">
        <v>47215</v>
      </c>
      <c r="S5090" s="34" t="s">
        <v>47216</v>
      </c>
      <c r="T5090" s="7" t="s">
        <v>47217</v>
      </c>
      <c r="U5090" s="7" t="s">
        <v>47218</v>
      </c>
      <c r="V5090" s="7">
        <v>38000000</v>
      </c>
      <c r="W5090" s="7" t="s">
        <v>60</v>
      </c>
      <c r="X5090" s="7">
        <v>38000000</v>
      </c>
      <c r="Y5090" s="7" t="s">
        <v>290</v>
      </c>
      <c r="Z5090" s="7">
        <v>1</v>
      </c>
      <c r="AA5090" s="7">
        <v>38000000</v>
      </c>
      <c r="AB5090" s="7" t="s">
        <v>60</v>
      </c>
      <c r="AC5090" s="7">
        <v>38000000</v>
      </c>
      <c r="AD5090" s="7" t="s">
        <v>290</v>
      </c>
      <c r="AE5090" s="7">
        <v>38000000</v>
      </c>
      <c r="AF5090" s="7" t="s">
        <v>60</v>
      </c>
      <c r="AG5090" s="7">
        <v>38000000</v>
      </c>
      <c r="AH5090" s="7">
        <v>38000000</v>
      </c>
      <c r="AI5090" s="7" t="s">
        <v>60</v>
      </c>
      <c r="AJ5090" s="7">
        <v>38000000</v>
      </c>
      <c r="AK5090" s="7" t="s">
        <v>47219</v>
      </c>
      <c r="AL5090" s="7" t="s">
        <v>50</v>
      </c>
      <c r="AM5090" s="7" t="s">
        <v>47220</v>
      </c>
      <c r="AN5090" s="7" t="s">
        <v>66</v>
      </c>
      <c r="AO5090" s="7" t="s">
        <v>47221</v>
      </c>
      <c r="AP5090" s="8" t="s">
        <v>47222</v>
      </c>
      <c r="AQ5090" s="7" t="s">
        <v>50</v>
      </c>
      <c r="AR5090" s="7" t="s">
        <v>50</v>
      </c>
    </row>
    <row r="5091" spans="1:44" ht="15" thickBot="1">
      <c r="A5091" s="10" t="s">
        <v>47223</v>
      </c>
      <c r="B5091" s="13" t="s">
        <v>50</v>
      </c>
      <c r="C5091" s="12">
        <v>27030</v>
      </c>
      <c r="D5091" s="13" t="s">
        <v>45</v>
      </c>
      <c r="E5091" s="13" t="s">
        <v>50</v>
      </c>
      <c r="F5091" s="13" t="s">
        <v>70</v>
      </c>
      <c r="G5091" s="26" t="s">
        <v>54946</v>
      </c>
      <c r="H5091" s="13" t="s">
        <v>50</v>
      </c>
      <c r="I5091" s="13" t="s">
        <v>50</v>
      </c>
      <c r="J5091" s="12">
        <v>45474</v>
      </c>
      <c r="K5091" s="13" t="s">
        <v>50</v>
      </c>
      <c r="L5091" s="13" t="s">
        <v>52</v>
      </c>
      <c r="M5091" s="13" t="s">
        <v>47224</v>
      </c>
      <c r="N5091" s="13" t="s">
        <v>23313</v>
      </c>
      <c r="O5091" s="13" t="s">
        <v>47225</v>
      </c>
      <c r="P5091" s="11">
        <v>361370</v>
      </c>
      <c r="Q5091" s="13" t="s">
        <v>1024</v>
      </c>
      <c r="R5091" s="33" t="s">
        <v>47226</v>
      </c>
      <c r="S5091" s="33" t="s">
        <v>47227</v>
      </c>
      <c r="T5091" s="13" t="s">
        <v>47228</v>
      </c>
      <c r="U5091" s="13" t="s">
        <v>47229</v>
      </c>
      <c r="V5091" s="13" t="s">
        <v>50</v>
      </c>
      <c r="W5091" s="13" t="s">
        <v>50</v>
      </c>
      <c r="X5091" s="13" t="s">
        <v>50</v>
      </c>
      <c r="Y5091" s="13" t="s">
        <v>50</v>
      </c>
      <c r="Z5091" s="13">
        <v>1</v>
      </c>
      <c r="AA5091" s="13" t="s">
        <v>50</v>
      </c>
      <c r="AB5091" s="13" t="s">
        <v>50</v>
      </c>
      <c r="AC5091" s="13" t="s">
        <v>50</v>
      </c>
      <c r="AD5091" s="13" t="s">
        <v>50</v>
      </c>
      <c r="AE5091" s="13" t="s">
        <v>50</v>
      </c>
      <c r="AF5091" s="13" t="s">
        <v>50</v>
      </c>
      <c r="AG5091" s="13" t="s">
        <v>50</v>
      </c>
      <c r="AH5091" s="13" t="s">
        <v>50</v>
      </c>
      <c r="AI5091" s="13" t="s">
        <v>50</v>
      </c>
      <c r="AJ5091" s="13" t="s">
        <v>50</v>
      </c>
      <c r="AK5091" s="13" t="s">
        <v>46704</v>
      </c>
      <c r="AL5091" s="13" t="s">
        <v>50</v>
      </c>
      <c r="AM5091" s="13" t="s">
        <v>47230</v>
      </c>
      <c r="AN5091" s="13" t="s">
        <v>993</v>
      </c>
      <c r="AO5091" s="13" t="s">
        <v>47231</v>
      </c>
      <c r="AP5091" s="13" t="s">
        <v>50</v>
      </c>
      <c r="AQ5091" s="21" t="s">
        <v>47232</v>
      </c>
      <c r="AR5091" s="13" t="s">
        <v>50</v>
      </c>
    </row>
    <row r="5092" spans="1:44" ht="15" thickBot="1">
      <c r="A5092" s="4" t="s">
        <v>47233</v>
      </c>
      <c r="B5092" s="7" t="s">
        <v>50</v>
      </c>
      <c r="C5092" s="6">
        <v>43831</v>
      </c>
      <c r="D5092" s="7" t="s">
        <v>45</v>
      </c>
      <c r="E5092" s="7" t="s">
        <v>46</v>
      </c>
      <c r="F5092" s="7" t="s">
        <v>70</v>
      </c>
      <c r="G5092" s="27" t="s">
        <v>54945</v>
      </c>
      <c r="H5092" s="7" t="s">
        <v>50</v>
      </c>
      <c r="I5092" s="7" t="s">
        <v>50</v>
      </c>
      <c r="J5092" s="6">
        <v>45476</v>
      </c>
      <c r="K5092" s="7" t="s">
        <v>50</v>
      </c>
      <c r="L5092" s="7" t="s">
        <v>467</v>
      </c>
      <c r="M5092" s="7" t="s">
        <v>47234</v>
      </c>
      <c r="N5092" s="7" t="s">
        <v>17539</v>
      </c>
      <c r="O5092" s="7" t="s">
        <v>47235</v>
      </c>
      <c r="P5092" s="5">
        <v>365639</v>
      </c>
      <c r="Q5092" s="7" t="s">
        <v>245</v>
      </c>
      <c r="R5092" s="34" t="s">
        <v>47236</v>
      </c>
      <c r="S5092" s="31" t="s">
        <v>50</v>
      </c>
      <c r="T5092" s="7" t="s">
        <v>50</v>
      </c>
      <c r="U5092" s="7" t="s">
        <v>50</v>
      </c>
      <c r="V5092" s="7" t="s">
        <v>50</v>
      </c>
      <c r="W5092" s="7" t="s">
        <v>50</v>
      </c>
      <c r="X5092" s="7" t="s">
        <v>50</v>
      </c>
      <c r="Y5092" s="7" t="s">
        <v>467</v>
      </c>
      <c r="Z5092" s="7">
        <v>1</v>
      </c>
      <c r="AA5092" s="7" t="s">
        <v>50</v>
      </c>
      <c r="AB5092" s="7" t="s">
        <v>50</v>
      </c>
      <c r="AC5092" s="7" t="s">
        <v>50</v>
      </c>
      <c r="AD5092" s="7" t="s">
        <v>467</v>
      </c>
      <c r="AE5092" s="7" t="s">
        <v>50</v>
      </c>
      <c r="AF5092" s="7" t="s">
        <v>50</v>
      </c>
      <c r="AG5092" s="7" t="s">
        <v>50</v>
      </c>
      <c r="AH5092" s="7" t="s">
        <v>50</v>
      </c>
      <c r="AI5092" s="7" t="s">
        <v>50</v>
      </c>
      <c r="AJ5092" s="7" t="s">
        <v>50</v>
      </c>
      <c r="AK5092" s="7" t="s">
        <v>47237</v>
      </c>
      <c r="AL5092" s="7" t="s">
        <v>50</v>
      </c>
      <c r="AM5092" s="7" t="s">
        <v>47238</v>
      </c>
      <c r="AN5092" s="7" t="s">
        <v>66</v>
      </c>
      <c r="AO5092" s="7" t="s">
        <v>50</v>
      </c>
      <c r="AP5092" s="7" t="s">
        <v>50</v>
      </c>
      <c r="AQ5092" s="22" t="s">
        <v>47239</v>
      </c>
      <c r="AR5092" s="7" t="s">
        <v>255</v>
      </c>
    </row>
    <row r="5093" spans="1:44" ht="15" thickBot="1">
      <c r="A5093" s="10" t="s">
        <v>47240</v>
      </c>
      <c r="B5093" s="13" t="s">
        <v>50</v>
      </c>
      <c r="C5093" s="12">
        <v>37987</v>
      </c>
      <c r="D5093" s="13" t="s">
        <v>45</v>
      </c>
      <c r="E5093" s="13" t="s">
        <v>1939</v>
      </c>
      <c r="F5093" s="13" t="s">
        <v>70</v>
      </c>
      <c r="G5093" s="26" t="s">
        <v>54946</v>
      </c>
      <c r="H5093" s="13" t="s">
        <v>50</v>
      </c>
      <c r="I5093" s="13" t="s">
        <v>50</v>
      </c>
      <c r="J5093" s="12">
        <v>45474</v>
      </c>
      <c r="K5093" s="13" t="s">
        <v>50</v>
      </c>
      <c r="L5093" s="13" t="s">
        <v>52</v>
      </c>
      <c r="M5093" s="13" t="s">
        <v>46872</v>
      </c>
      <c r="N5093" s="13" t="s">
        <v>432</v>
      </c>
      <c r="O5093" s="13" t="s">
        <v>47241</v>
      </c>
      <c r="P5093" s="11">
        <v>369227</v>
      </c>
      <c r="Q5093" s="13" t="s">
        <v>434</v>
      </c>
      <c r="R5093" s="33" t="s">
        <v>47242</v>
      </c>
      <c r="S5093" s="30" t="s">
        <v>50</v>
      </c>
      <c r="T5093" s="13" t="s">
        <v>47243</v>
      </c>
      <c r="U5093" s="13" t="s">
        <v>47244</v>
      </c>
      <c r="V5093" s="13" t="s">
        <v>50</v>
      </c>
      <c r="W5093" s="13" t="s">
        <v>50</v>
      </c>
      <c r="X5093" s="13" t="s">
        <v>50</v>
      </c>
      <c r="Y5093" s="13" t="s">
        <v>50</v>
      </c>
      <c r="Z5093" s="13">
        <v>1</v>
      </c>
      <c r="AA5093" s="13" t="s">
        <v>50</v>
      </c>
      <c r="AB5093" s="13" t="s">
        <v>50</v>
      </c>
      <c r="AC5093" s="13" t="s">
        <v>50</v>
      </c>
      <c r="AD5093" s="13" t="s">
        <v>50</v>
      </c>
      <c r="AE5093" s="13" t="s">
        <v>50</v>
      </c>
      <c r="AF5093" s="13" t="s">
        <v>50</v>
      </c>
      <c r="AG5093" s="13" t="s">
        <v>50</v>
      </c>
      <c r="AH5093" s="13" t="s">
        <v>50</v>
      </c>
      <c r="AI5093" s="13" t="s">
        <v>50</v>
      </c>
      <c r="AJ5093" s="13" t="s">
        <v>50</v>
      </c>
      <c r="AK5093" s="13" t="s">
        <v>46704</v>
      </c>
      <c r="AL5093" s="13" t="s">
        <v>50</v>
      </c>
      <c r="AM5093" s="13" t="s">
        <v>47245</v>
      </c>
      <c r="AN5093" s="13" t="s">
        <v>66</v>
      </c>
      <c r="AO5093" s="13" t="s">
        <v>50</v>
      </c>
      <c r="AP5093" s="13" t="s">
        <v>50</v>
      </c>
      <c r="AQ5093" s="21" t="s">
        <v>47246</v>
      </c>
      <c r="AR5093" s="13" t="s">
        <v>255</v>
      </c>
    </row>
    <row r="5094" spans="1:44" ht="15" thickBot="1">
      <c r="A5094" s="4" t="s">
        <v>47247</v>
      </c>
      <c r="B5094" s="7" t="s">
        <v>50</v>
      </c>
      <c r="C5094" s="6">
        <v>42005</v>
      </c>
      <c r="D5094" s="7" t="s">
        <v>45</v>
      </c>
      <c r="E5094" s="7" t="s">
        <v>46</v>
      </c>
      <c r="F5094" s="7" t="s">
        <v>70</v>
      </c>
      <c r="G5094" s="26" t="s">
        <v>54946</v>
      </c>
      <c r="H5094" s="7" t="s">
        <v>50</v>
      </c>
      <c r="I5094" s="7" t="s">
        <v>50</v>
      </c>
      <c r="J5094" s="6">
        <v>45476</v>
      </c>
      <c r="K5094" s="7" t="s">
        <v>50</v>
      </c>
      <c r="L5094" s="7" t="s">
        <v>1471</v>
      </c>
      <c r="M5094" s="7" t="s">
        <v>47248</v>
      </c>
      <c r="N5094" s="7" t="s">
        <v>3491</v>
      </c>
      <c r="O5094" s="7" t="s">
        <v>47249</v>
      </c>
      <c r="P5094" s="5">
        <v>370526</v>
      </c>
      <c r="Q5094" s="7" t="s">
        <v>245</v>
      </c>
      <c r="R5094" s="34" t="s">
        <v>47250</v>
      </c>
      <c r="S5094" s="31" t="s">
        <v>50</v>
      </c>
      <c r="T5094" s="7" t="s">
        <v>47251</v>
      </c>
      <c r="U5094" s="7" t="s">
        <v>50</v>
      </c>
      <c r="V5094" s="7" t="s">
        <v>50</v>
      </c>
      <c r="W5094" s="7" t="s">
        <v>50</v>
      </c>
      <c r="X5094" s="7" t="s">
        <v>50</v>
      </c>
      <c r="Y5094" s="7" t="s">
        <v>50</v>
      </c>
      <c r="Z5094" s="7">
        <v>1</v>
      </c>
      <c r="AA5094" s="7" t="s">
        <v>50</v>
      </c>
      <c r="AB5094" s="7" t="s">
        <v>50</v>
      </c>
      <c r="AC5094" s="7" t="s">
        <v>50</v>
      </c>
      <c r="AD5094" s="7" t="s">
        <v>1471</v>
      </c>
      <c r="AE5094" s="7" t="s">
        <v>50</v>
      </c>
      <c r="AF5094" s="7" t="s">
        <v>50</v>
      </c>
      <c r="AG5094" s="7" t="s">
        <v>50</v>
      </c>
      <c r="AH5094" s="7" t="s">
        <v>50</v>
      </c>
      <c r="AI5094" s="7" t="s">
        <v>50</v>
      </c>
      <c r="AJ5094" s="7" t="s">
        <v>50</v>
      </c>
      <c r="AK5094" s="7" t="s">
        <v>47252</v>
      </c>
      <c r="AL5094" s="7" t="s">
        <v>50</v>
      </c>
      <c r="AM5094" s="7" t="s">
        <v>50</v>
      </c>
      <c r="AN5094" s="7" t="s">
        <v>50</v>
      </c>
      <c r="AO5094" s="7" t="s">
        <v>50</v>
      </c>
      <c r="AP5094" s="7" t="s">
        <v>50</v>
      </c>
      <c r="AQ5094" s="7" t="s">
        <v>50</v>
      </c>
      <c r="AR5094" s="7" t="s">
        <v>1186</v>
      </c>
    </row>
    <row r="5095" spans="1:44" ht="15" thickBot="1">
      <c r="A5095" s="10" t="s">
        <v>47253</v>
      </c>
      <c r="B5095" s="13" t="s">
        <v>50</v>
      </c>
      <c r="C5095" s="12">
        <v>34335</v>
      </c>
      <c r="D5095" s="13" t="s">
        <v>45</v>
      </c>
      <c r="E5095" s="13" t="s">
        <v>46</v>
      </c>
      <c r="F5095" s="13" t="s">
        <v>70</v>
      </c>
      <c r="G5095" s="13" t="s">
        <v>176</v>
      </c>
      <c r="H5095" s="13" t="s">
        <v>2619</v>
      </c>
      <c r="I5095" s="13" t="s">
        <v>50</v>
      </c>
      <c r="J5095" s="12">
        <v>45481</v>
      </c>
      <c r="K5095" s="13" t="s">
        <v>50</v>
      </c>
      <c r="L5095" s="13" t="s">
        <v>131</v>
      </c>
      <c r="M5095" s="13" t="s">
        <v>47254</v>
      </c>
      <c r="N5095" s="13" t="s">
        <v>543</v>
      </c>
      <c r="O5095" s="13" t="s">
        <v>47255</v>
      </c>
      <c r="P5095" s="11">
        <v>371957</v>
      </c>
      <c r="Q5095" s="13" t="s">
        <v>545</v>
      </c>
      <c r="R5095" s="33" t="s">
        <v>47256</v>
      </c>
      <c r="S5095" s="33" t="s">
        <v>47257</v>
      </c>
      <c r="T5095" s="13" t="s">
        <v>50</v>
      </c>
      <c r="U5095" s="13" t="s">
        <v>50</v>
      </c>
      <c r="V5095" s="13">
        <v>593000000000</v>
      </c>
      <c r="W5095" s="13" t="s">
        <v>47258</v>
      </c>
      <c r="X5095" s="13">
        <v>23322688</v>
      </c>
      <c r="Y5095" s="13" t="s">
        <v>50</v>
      </c>
      <c r="Z5095" s="13">
        <v>1</v>
      </c>
      <c r="AA5095" s="13" t="s">
        <v>50</v>
      </c>
      <c r="AB5095" s="13" t="s">
        <v>50</v>
      </c>
      <c r="AC5095" s="13" t="s">
        <v>50</v>
      </c>
      <c r="AD5095" s="13" t="s">
        <v>50</v>
      </c>
      <c r="AE5095" s="13" t="s">
        <v>50</v>
      </c>
      <c r="AF5095" s="13" t="s">
        <v>50</v>
      </c>
      <c r="AG5095" s="13" t="s">
        <v>50</v>
      </c>
      <c r="AH5095" s="13">
        <v>593000000000</v>
      </c>
      <c r="AI5095" s="13" t="s">
        <v>47258</v>
      </c>
      <c r="AJ5095" s="13">
        <v>23322688</v>
      </c>
      <c r="AK5095" s="13" t="s">
        <v>47259</v>
      </c>
      <c r="AL5095" s="13" t="s">
        <v>50</v>
      </c>
      <c r="AM5095" s="13" t="s">
        <v>47260</v>
      </c>
      <c r="AN5095" s="13" t="s">
        <v>66</v>
      </c>
      <c r="AO5095" s="13" t="s">
        <v>47261</v>
      </c>
      <c r="AP5095" s="21" t="s">
        <v>47262</v>
      </c>
      <c r="AQ5095" s="13" t="s">
        <v>50</v>
      </c>
      <c r="AR5095" s="13" t="s">
        <v>50</v>
      </c>
    </row>
    <row r="5096" spans="1:44" ht="15" thickBot="1">
      <c r="A5096" s="4" t="s">
        <v>47263</v>
      </c>
      <c r="B5096" s="7" t="s">
        <v>50</v>
      </c>
      <c r="C5096" s="6">
        <v>43164</v>
      </c>
      <c r="D5096" s="7" t="s">
        <v>45</v>
      </c>
      <c r="E5096" s="7" t="s">
        <v>46</v>
      </c>
      <c r="F5096" s="7" t="s">
        <v>70</v>
      </c>
      <c r="G5096" s="27" t="s">
        <v>54945</v>
      </c>
      <c r="H5096" s="7" t="s">
        <v>240</v>
      </c>
      <c r="I5096" s="7" t="s">
        <v>50</v>
      </c>
      <c r="J5096" s="6">
        <v>45474</v>
      </c>
      <c r="K5096" s="7" t="s">
        <v>89</v>
      </c>
      <c r="L5096" s="7" t="s">
        <v>6576</v>
      </c>
      <c r="M5096" s="7" t="s">
        <v>47264</v>
      </c>
      <c r="N5096" s="7" t="s">
        <v>47265</v>
      </c>
      <c r="O5096" s="7" t="s">
        <v>47266</v>
      </c>
      <c r="P5096" s="5">
        <v>373324</v>
      </c>
      <c r="Q5096" s="7" t="s">
        <v>120</v>
      </c>
      <c r="R5096" s="34" t="s">
        <v>47267</v>
      </c>
      <c r="S5096" s="34" t="s">
        <v>47268</v>
      </c>
      <c r="T5096" s="7" t="s">
        <v>47269</v>
      </c>
      <c r="U5096" s="7" t="s">
        <v>47270</v>
      </c>
      <c r="V5096" s="7" t="s">
        <v>50</v>
      </c>
      <c r="W5096" s="7" t="s">
        <v>50</v>
      </c>
      <c r="X5096" s="7" t="s">
        <v>50</v>
      </c>
      <c r="Y5096" s="7" t="s">
        <v>50</v>
      </c>
      <c r="Z5096" s="7">
        <v>1</v>
      </c>
      <c r="AA5096" s="7" t="s">
        <v>50</v>
      </c>
      <c r="AB5096" s="7" t="s">
        <v>50</v>
      </c>
      <c r="AC5096" s="7" t="s">
        <v>50</v>
      </c>
      <c r="AD5096" s="7" t="s">
        <v>50</v>
      </c>
      <c r="AE5096" s="7" t="s">
        <v>50</v>
      </c>
      <c r="AF5096" s="7" t="s">
        <v>50</v>
      </c>
      <c r="AG5096" s="7" t="s">
        <v>50</v>
      </c>
      <c r="AH5096" s="7" t="s">
        <v>50</v>
      </c>
      <c r="AI5096" s="7" t="s">
        <v>50</v>
      </c>
      <c r="AJ5096" s="7" t="s">
        <v>50</v>
      </c>
      <c r="AK5096" s="7" t="s">
        <v>50</v>
      </c>
      <c r="AL5096" s="7" t="s">
        <v>50</v>
      </c>
      <c r="AM5096" s="7" t="s">
        <v>47271</v>
      </c>
      <c r="AN5096" s="7" t="s">
        <v>66</v>
      </c>
      <c r="AO5096" s="7" t="s">
        <v>47272</v>
      </c>
      <c r="AP5096" s="8" t="s">
        <v>47273</v>
      </c>
      <c r="AQ5096" s="7" t="s">
        <v>50</v>
      </c>
      <c r="AR5096" s="7" t="s">
        <v>50</v>
      </c>
    </row>
    <row r="5097" spans="1:44" ht="15" thickBot="1">
      <c r="A5097" s="10" t="s">
        <v>47274</v>
      </c>
      <c r="B5097" s="13" t="s">
        <v>50</v>
      </c>
      <c r="C5097" s="12">
        <v>25934</v>
      </c>
      <c r="D5097" s="13" t="s">
        <v>45</v>
      </c>
      <c r="E5097" s="13" t="s">
        <v>1939</v>
      </c>
      <c r="F5097" s="13" t="s">
        <v>70</v>
      </c>
      <c r="G5097" s="26" t="s">
        <v>54946</v>
      </c>
      <c r="H5097" s="13" t="s">
        <v>50</v>
      </c>
      <c r="I5097" s="13" t="s">
        <v>50</v>
      </c>
      <c r="J5097" s="12">
        <v>45474</v>
      </c>
      <c r="K5097" s="13" t="s">
        <v>50</v>
      </c>
      <c r="L5097" s="13" t="s">
        <v>52</v>
      </c>
      <c r="M5097" s="13" t="s">
        <v>47275</v>
      </c>
      <c r="N5097" s="13" t="s">
        <v>23313</v>
      </c>
      <c r="O5097" s="13" t="s">
        <v>47276</v>
      </c>
      <c r="P5097" s="11">
        <v>379555</v>
      </c>
      <c r="Q5097" s="13" t="s">
        <v>1024</v>
      </c>
      <c r="R5097" s="33" t="s">
        <v>47277</v>
      </c>
      <c r="S5097" s="33" t="s">
        <v>47278</v>
      </c>
      <c r="T5097" s="13" t="s">
        <v>47279</v>
      </c>
      <c r="U5097" s="13">
        <v>17736986004</v>
      </c>
      <c r="V5097" s="13" t="s">
        <v>50</v>
      </c>
      <c r="W5097" s="13" t="s">
        <v>50</v>
      </c>
      <c r="X5097" s="13" t="s">
        <v>50</v>
      </c>
      <c r="Y5097" s="13" t="s">
        <v>50</v>
      </c>
      <c r="Z5097" s="13">
        <v>1</v>
      </c>
      <c r="AA5097" s="13" t="s">
        <v>50</v>
      </c>
      <c r="AB5097" s="13" t="s">
        <v>50</v>
      </c>
      <c r="AC5097" s="13" t="s">
        <v>50</v>
      </c>
      <c r="AD5097" s="13" t="s">
        <v>50</v>
      </c>
      <c r="AE5097" s="13" t="s">
        <v>50</v>
      </c>
      <c r="AF5097" s="13" t="s">
        <v>50</v>
      </c>
      <c r="AG5097" s="13" t="s">
        <v>50</v>
      </c>
      <c r="AH5097" s="13" t="s">
        <v>50</v>
      </c>
      <c r="AI5097" s="13" t="s">
        <v>50</v>
      </c>
      <c r="AJ5097" s="13" t="s">
        <v>50</v>
      </c>
      <c r="AK5097" s="13" t="s">
        <v>46704</v>
      </c>
      <c r="AL5097" s="13" t="s">
        <v>50</v>
      </c>
      <c r="AM5097" s="13" t="s">
        <v>47280</v>
      </c>
      <c r="AN5097" s="13" t="s">
        <v>5485</v>
      </c>
      <c r="AO5097" s="13" t="s">
        <v>47281</v>
      </c>
      <c r="AP5097" s="21" t="s">
        <v>47282</v>
      </c>
      <c r="AQ5097" s="13" t="s">
        <v>50</v>
      </c>
      <c r="AR5097" s="13" t="s">
        <v>50</v>
      </c>
    </row>
    <row r="5098" spans="1:44" ht="15" thickBot="1">
      <c r="A5098" s="4" t="s">
        <v>47283</v>
      </c>
      <c r="B5098" s="7" t="s">
        <v>50</v>
      </c>
      <c r="C5098" s="6">
        <v>34335</v>
      </c>
      <c r="D5098" s="7" t="s">
        <v>45</v>
      </c>
      <c r="E5098" s="7" t="s">
        <v>50</v>
      </c>
      <c r="F5098" s="7" t="s">
        <v>70</v>
      </c>
      <c r="G5098" s="26" t="s">
        <v>54946</v>
      </c>
      <c r="H5098" s="7" t="s">
        <v>50</v>
      </c>
      <c r="I5098" s="7" t="s">
        <v>50</v>
      </c>
      <c r="J5098" s="6">
        <v>45474</v>
      </c>
      <c r="K5098" s="7" t="s">
        <v>50</v>
      </c>
      <c r="L5098" s="7" t="s">
        <v>52</v>
      </c>
      <c r="M5098" s="7" t="s">
        <v>47284</v>
      </c>
      <c r="N5098" s="7" t="s">
        <v>432</v>
      </c>
      <c r="O5098" s="7" t="s">
        <v>47285</v>
      </c>
      <c r="P5098" s="5">
        <v>386153</v>
      </c>
      <c r="Q5098" s="7" t="s">
        <v>434</v>
      </c>
      <c r="R5098" s="34" t="s">
        <v>47286</v>
      </c>
      <c r="S5098" s="34" t="s">
        <v>47287</v>
      </c>
      <c r="T5098" s="7" t="s">
        <v>47288</v>
      </c>
      <c r="U5098" s="7" t="s">
        <v>47289</v>
      </c>
      <c r="V5098" s="7" t="s">
        <v>50</v>
      </c>
      <c r="W5098" s="7" t="s">
        <v>50</v>
      </c>
      <c r="X5098" s="7" t="s">
        <v>50</v>
      </c>
      <c r="Y5098" s="7" t="s">
        <v>50</v>
      </c>
      <c r="Z5098" s="7">
        <v>1</v>
      </c>
      <c r="AA5098" s="7" t="s">
        <v>50</v>
      </c>
      <c r="AB5098" s="7" t="s">
        <v>50</v>
      </c>
      <c r="AC5098" s="7" t="s">
        <v>50</v>
      </c>
      <c r="AD5098" s="7" t="s">
        <v>50</v>
      </c>
      <c r="AE5098" s="7" t="s">
        <v>50</v>
      </c>
      <c r="AF5098" s="7" t="s">
        <v>50</v>
      </c>
      <c r="AG5098" s="7" t="s">
        <v>50</v>
      </c>
      <c r="AH5098" s="7" t="s">
        <v>50</v>
      </c>
      <c r="AI5098" s="7" t="s">
        <v>50</v>
      </c>
      <c r="AJ5098" s="7" t="s">
        <v>50</v>
      </c>
      <c r="AK5098" s="7" t="s">
        <v>46704</v>
      </c>
      <c r="AL5098" s="7" t="s">
        <v>50</v>
      </c>
      <c r="AM5098" s="7" t="s">
        <v>47290</v>
      </c>
      <c r="AN5098" s="7" t="s">
        <v>66</v>
      </c>
      <c r="AO5098" s="7" t="s">
        <v>47291</v>
      </c>
      <c r="AP5098" s="22" t="s">
        <v>47292</v>
      </c>
      <c r="AQ5098" s="7" t="s">
        <v>50</v>
      </c>
      <c r="AR5098" s="7" t="s">
        <v>50</v>
      </c>
    </row>
    <row r="5099" spans="1:44" ht="15" thickBot="1">
      <c r="A5099" s="10" t="s">
        <v>47293</v>
      </c>
      <c r="B5099" s="13" t="s">
        <v>50</v>
      </c>
      <c r="C5099" s="12">
        <v>38353</v>
      </c>
      <c r="D5099" s="13" t="s">
        <v>45</v>
      </c>
      <c r="E5099" s="13" t="s">
        <v>1939</v>
      </c>
      <c r="F5099" s="13" t="s">
        <v>70</v>
      </c>
      <c r="G5099" s="27" t="s">
        <v>54945</v>
      </c>
      <c r="H5099" s="13" t="s">
        <v>50</v>
      </c>
      <c r="I5099" s="13" t="s">
        <v>50</v>
      </c>
      <c r="J5099" s="12">
        <v>45474</v>
      </c>
      <c r="K5099" s="13" t="s">
        <v>50</v>
      </c>
      <c r="L5099" s="13" t="s">
        <v>52</v>
      </c>
      <c r="M5099" s="13" t="s">
        <v>8466</v>
      </c>
      <c r="N5099" s="13" t="s">
        <v>432</v>
      </c>
      <c r="O5099" s="13" t="s">
        <v>47294</v>
      </c>
      <c r="P5099" s="11">
        <v>386625</v>
      </c>
      <c r="Q5099" s="13" t="s">
        <v>434</v>
      </c>
      <c r="R5099" s="33" t="s">
        <v>47295</v>
      </c>
      <c r="S5099" s="33" t="s">
        <v>47296</v>
      </c>
      <c r="T5099" s="13" t="s">
        <v>50</v>
      </c>
      <c r="U5099" s="13" t="s">
        <v>50</v>
      </c>
      <c r="V5099" s="13" t="s">
        <v>50</v>
      </c>
      <c r="W5099" s="13" t="s">
        <v>50</v>
      </c>
      <c r="X5099" s="13" t="s">
        <v>50</v>
      </c>
      <c r="Y5099" s="13" t="s">
        <v>50</v>
      </c>
      <c r="Z5099" s="13">
        <v>1</v>
      </c>
      <c r="AA5099" s="13" t="s">
        <v>50</v>
      </c>
      <c r="AB5099" s="13" t="s">
        <v>50</v>
      </c>
      <c r="AC5099" s="13" t="s">
        <v>50</v>
      </c>
      <c r="AD5099" s="13" t="s">
        <v>50</v>
      </c>
      <c r="AE5099" s="13" t="s">
        <v>50</v>
      </c>
      <c r="AF5099" s="13" t="s">
        <v>50</v>
      </c>
      <c r="AG5099" s="13" t="s">
        <v>50</v>
      </c>
      <c r="AH5099" s="13" t="s">
        <v>50</v>
      </c>
      <c r="AI5099" s="13" t="s">
        <v>50</v>
      </c>
      <c r="AJ5099" s="13" t="s">
        <v>50</v>
      </c>
      <c r="AK5099" s="13" t="s">
        <v>46704</v>
      </c>
      <c r="AL5099" s="13" t="s">
        <v>50</v>
      </c>
      <c r="AM5099" s="13" t="s">
        <v>47297</v>
      </c>
      <c r="AN5099" s="13" t="s">
        <v>253</v>
      </c>
      <c r="AO5099" s="13" t="s">
        <v>47298</v>
      </c>
      <c r="AP5099" s="21" t="s">
        <v>47299</v>
      </c>
      <c r="AQ5099" s="13" t="s">
        <v>50</v>
      </c>
      <c r="AR5099" s="13" t="s">
        <v>50</v>
      </c>
    </row>
    <row r="5100" spans="1:44" ht="15" thickBot="1">
      <c r="A5100" s="4" t="s">
        <v>47300</v>
      </c>
      <c r="B5100" s="7" t="s">
        <v>50</v>
      </c>
      <c r="C5100" s="6">
        <v>35431</v>
      </c>
      <c r="D5100" s="7" t="s">
        <v>45</v>
      </c>
      <c r="E5100" s="7" t="s">
        <v>46</v>
      </c>
      <c r="F5100" s="7" t="s">
        <v>70</v>
      </c>
      <c r="G5100" s="7" t="s">
        <v>176</v>
      </c>
      <c r="H5100" s="7" t="s">
        <v>4750</v>
      </c>
      <c r="I5100" s="7" t="s">
        <v>50</v>
      </c>
      <c r="J5100" s="6">
        <v>45482</v>
      </c>
      <c r="K5100" s="7" t="s">
        <v>116</v>
      </c>
      <c r="L5100" s="7" t="s">
        <v>290</v>
      </c>
      <c r="M5100" s="7" t="s">
        <v>47301</v>
      </c>
      <c r="N5100" s="7" t="s">
        <v>17075</v>
      </c>
      <c r="O5100" s="7" t="s">
        <v>47302</v>
      </c>
      <c r="P5100" s="5">
        <v>391703</v>
      </c>
      <c r="Q5100" s="7" t="s">
        <v>360</v>
      </c>
      <c r="R5100" s="34" t="s">
        <v>47303</v>
      </c>
      <c r="S5100" s="34" t="s">
        <v>47304</v>
      </c>
      <c r="T5100" s="7" t="s">
        <v>50</v>
      </c>
      <c r="U5100" s="7" t="s">
        <v>47305</v>
      </c>
      <c r="V5100" s="7" t="s">
        <v>50</v>
      </c>
      <c r="W5100" s="7" t="s">
        <v>50</v>
      </c>
      <c r="X5100" s="7" t="s">
        <v>50</v>
      </c>
      <c r="Y5100" s="7" t="s">
        <v>290</v>
      </c>
      <c r="Z5100" s="7">
        <v>1</v>
      </c>
      <c r="AA5100" s="7" t="s">
        <v>50</v>
      </c>
      <c r="AB5100" s="7" t="s">
        <v>50</v>
      </c>
      <c r="AC5100" s="7" t="s">
        <v>50</v>
      </c>
      <c r="AD5100" s="7" t="s">
        <v>290</v>
      </c>
      <c r="AE5100" s="7" t="s">
        <v>50</v>
      </c>
      <c r="AF5100" s="7" t="s">
        <v>50</v>
      </c>
      <c r="AG5100" s="7" t="s">
        <v>50</v>
      </c>
      <c r="AH5100" s="7" t="s">
        <v>50</v>
      </c>
      <c r="AI5100" s="7" t="s">
        <v>50</v>
      </c>
      <c r="AJ5100" s="7" t="s">
        <v>50</v>
      </c>
      <c r="AK5100" s="7" t="s">
        <v>47306</v>
      </c>
      <c r="AL5100" s="7" t="s">
        <v>50</v>
      </c>
      <c r="AM5100" s="7" t="s">
        <v>47307</v>
      </c>
      <c r="AN5100" s="7" t="s">
        <v>66</v>
      </c>
      <c r="AO5100" s="7" t="s">
        <v>47308</v>
      </c>
      <c r="AP5100" s="22" t="s">
        <v>47309</v>
      </c>
      <c r="AQ5100" s="7" t="s">
        <v>50</v>
      </c>
      <c r="AR5100" s="7" t="s">
        <v>50</v>
      </c>
    </row>
    <row r="5101" spans="1:44" ht="15" thickBot="1">
      <c r="A5101" s="10" t="s">
        <v>47310</v>
      </c>
      <c r="B5101" s="13" t="s">
        <v>50</v>
      </c>
      <c r="C5101" s="12">
        <v>34335</v>
      </c>
      <c r="D5101" s="13" t="s">
        <v>45</v>
      </c>
      <c r="E5101" s="13" t="s">
        <v>1939</v>
      </c>
      <c r="F5101" s="13" t="s">
        <v>70</v>
      </c>
      <c r="G5101" s="27" t="s">
        <v>54945</v>
      </c>
      <c r="H5101" s="13" t="s">
        <v>50</v>
      </c>
      <c r="I5101" s="13" t="s">
        <v>50</v>
      </c>
      <c r="J5101" s="12">
        <v>45474</v>
      </c>
      <c r="K5101" s="13" t="s">
        <v>50</v>
      </c>
      <c r="L5101" s="13" t="s">
        <v>52</v>
      </c>
      <c r="M5101" s="13" t="s">
        <v>7177</v>
      </c>
      <c r="N5101" s="13" t="s">
        <v>432</v>
      </c>
      <c r="O5101" s="13" t="s">
        <v>47311</v>
      </c>
      <c r="P5101" s="11">
        <v>393896</v>
      </c>
      <c r="Q5101" s="13" t="s">
        <v>434</v>
      </c>
      <c r="R5101" s="33" t="s">
        <v>47312</v>
      </c>
      <c r="S5101" s="33" t="s">
        <v>47313</v>
      </c>
      <c r="T5101" s="13" t="s">
        <v>47314</v>
      </c>
      <c r="U5101" s="13" t="s">
        <v>47315</v>
      </c>
      <c r="V5101" s="13" t="s">
        <v>50</v>
      </c>
      <c r="W5101" s="13" t="s">
        <v>50</v>
      </c>
      <c r="X5101" s="13" t="s">
        <v>50</v>
      </c>
      <c r="Y5101" s="13" t="s">
        <v>50</v>
      </c>
      <c r="Z5101" s="13">
        <v>1</v>
      </c>
      <c r="AA5101" s="13" t="s">
        <v>50</v>
      </c>
      <c r="AB5101" s="13" t="s">
        <v>50</v>
      </c>
      <c r="AC5101" s="13" t="s">
        <v>50</v>
      </c>
      <c r="AD5101" s="13" t="s">
        <v>50</v>
      </c>
      <c r="AE5101" s="13" t="s">
        <v>50</v>
      </c>
      <c r="AF5101" s="13" t="s">
        <v>50</v>
      </c>
      <c r="AG5101" s="13" t="s">
        <v>50</v>
      </c>
      <c r="AH5101" s="13" t="s">
        <v>50</v>
      </c>
      <c r="AI5101" s="13" t="s">
        <v>50</v>
      </c>
      <c r="AJ5101" s="13" t="s">
        <v>50</v>
      </c>
      <c r="AK5101" s="13" t="s">
        <v>50</v>
      </c>
      <c r="AL5101" s="13" t="s">
        <v>50</v>
      </c>
      <c r="AM5101" s="13" t="s">
        <v>47316</v>
      </c>
      <c r="AN5101" s="13" t="s">
        <v>993</v>
      </c>
      <c r="AO5101" s="13" t="s">
        <v>47317</v>
      </c>
      <c r="AP5101" s="13" t="s">
        <v>50</v>
      </c>
      <c r="AQ5101" s="21" t="s">
        <v>47318</v>
      </c>
      <c r="AR5101" s="13" t="s">
        <v>50</v>
      </c>
    </row>
    <row r="5102" spans="1:44" ht="15" thickBot="1">
      <c r="A5102" s="4" t="s">
        <v>47319</v>
      </c>
      <c r="B5102" s="7" t="s">
        <v>50</v>
      </c>
      <c r="C5102" s="6">
        <v>36892</v>
      </c>
      <c r="D5102" s="7" t="s">
        <v>45</v>
      </c>
      <c r="E5102" s="7" t="s">
        <v>46</v>
      </c>
      <c r="F5102" s="7" t="s">
        <v>47</v>
      </c>
      <c r="G5102" s="26" t="s">
        <v>54946</v>
      </c>
      <c r="H5102" s="7" t="s">
        <v>50</v>
      </c>
      <c r="I5102" s="7" t="s">
        <v>50</v>
      </c>
      <c r="J5102" s="6">
        <v>45477</v>
      </c>
      <c r="K5102" s="7" t="s">
        <v>89</v>
      </c>
      <c r="L5102" s="7" t="s">
        <v>62</v>
      </c>
      <c r="M5102" s="7" t="s">
        <v>3510</v>
      </c>
      <c r="N5102" s="7" t="s">
        <v>3223</v>
      </c>
      <c r="O5102" s="7" t="s">
        <v>47320</v>
      </c>
      <c r="P5102" s="5">
        <v>397812</v>
      </c>
      <c r="Q5102" s="7" t="s">
        <v>50</v>
      </c>
      <c r="R5102" s="34" t="s">
        <v>47321</v>
      </c>
      <c r="S5102" s="34" t="s">
        <v>47322</v>
      </c>
      <c r="T5102" s="7" t="s">
        <v>47323</v>
      </c>
      <c r="U5102" s="7" t="s">
        <v>47324</v>
      </c>
      <c r="V5102" s="7">
        <v>423770</v>
      </c>
      <c r="W5102" s="7" t="s">
        <v>1085</v>
      </c>
      <c r="X5102" s="7">
        <v>310873</v>
      </c>
      <c r="Y5102" s="7" t="s">
        <v>61</v>
      </c>
      <c r="Z5102" s="7">
        <v>1</v>
      </c>
      <c r="AA5102" s="7">
        <v>423770</v>
      </c>
      <c r="AB5102" s="7" t="s">
        <v>1085</v>
      </c>
      <c r="AC5102" s="7">
        <v>310873</v>
      </c>
      <c r="AD5102" s="7" t="s">
        <v>62</v>
      </c>
      <c r="AE5102" s="7">
        <v>423770</v>
      </c>
      <c r="AF5102" s="7" t="s">
        <v>1085</v>
      </c>
      <c r="AG5102" s="7">
        <v>310873</v>
      </c>
      <c r="AH5102" s="7">
        <v>423770</v>
      </c>
      <c r="AI5102" s="7" t="s">
        <v>1085</v>
      </c>
      <c r="AJ5102" s="7">
        <v>310873</v>
      </c>
      <c r="AK5102" s="7" t="s">
        <v>47325</v>
      </c>
      <c r="AL5102" s="7" t="s">
        <v>50</v>
      </c>
      <c r="AM5102" s="7" t="s">
        <v>47326</v>
      </c>
      <c r="AN5102" s="7" t="s">
        <v>66</v>
      </c>
      <c r="AO5102" s="7" t="s">
        <v>47327</v>
      </c>
      <c r="AP5102" s="7" t="s">
        <v>50</v>
      </c>
      <c r="AQ5102" s="22" t="s">
        <v>47328</v>
      </c>
      <c r="AR5102" s="7" t="s">
        <v>50</v>
      </c>
    </row>
    <row r="5103" spans="1:44" ht="15" thickBot="1">
      <c r="A5103" s="10" t="s">
        <v>47329</v>
      </c>
      <c r="B5103" s="13" t="s">
        <v>50</v>
      </c>
      <c r="C5103" s="12">
        <v>32874</v>
      </c>
      <c r="D5103" s="13" t="s">
        <v>45</v>
      </c>
      <c r="E5103" s="13" t="s">
        <v>1939</v>
      </c>
      <c r="F5103" s="13" t="s">
        <v>70</v>
      </c>
      <c r="G5103" s="27" t="s">
        <v>54945</v>
      </c>
      <c r="H5103" s="13" t="s">
        <v>742</v>
      </c>
      <c r="I5103" s="13" t="s">
        <v>50</v>
      </c>
      <c r="J5103" s="12">
        <v>45474</v>
      </c>
      <c r="K5103" s="13" t="s">
        <v>50</v>
      </c>
      <c r="L5103" s="13" t="s">
        <v>52</v>
      </c>
      <c r="M5103" s="13" t="s">
        <v>22190</v>
      </c>
      <c r="N5103" s="13" t="s">
        <v>432</v>
      </c>
      <c r="O5103" s="13" t="s">
        <v>47330</v>
      </c>
      <c r="P5103" s="11">
        <v>398861</v>
      </c>
      <c r="Q5103" s="13" t="s">
        <v>434</v>
      </c>
      <c r="R5103" s="33" t="s">
        <v>47331</v>
      </c>
      <c r="S5103" s="33" t="s">
        <v>47332</v>
      </c>
      <c r="T5103" s="13" t="s">
        <v>47333</v>
      </c>
      <c r="U5103" s="13" t="s">
        <v>47334</v>
      </c>
      <c r="V5103" s="13" t="s">
        <v>50</v>
      </c>
      <c r="W5103" s="13" t="s">
        <v>50</v>
      </c>
      <c r="X5103" s="13" t="s">
        <v>50</v>
      </c>
      <c r="Y5103" s="13" t="s">
        <v>50</v>
      </c>
      <c r="Z5103" s="13">
        <v>1</v>
      </c>
      <c r="AA5103" s="13" t="s">
        <v>50</v>
      </c>
      <c r="AB5103" s="13" t="s">
        <v>50</v>
      </c>
      <c r="AC5103" s="13" t="s">
        <v>50</v>
      </c>
      <c r="AD5103" s="13" t="s">
        <v>50</v>
      </c>
      <c r="AE5103" s="13" t="s">
        <v>50</v>
      </c>
      <c r="AF5103" s="13" t="s">
        <v>50</v>
      </c>
      <c r="AG5103" s="13" t="s">
        <v>50</v>
      </c>
      <c r="AH5103" s="13" t="s">
        <v>50</v>
      </c>
      <c r="AI5103" s="13" t="s">
        <v>50</v>
      </c>
      <c r="AJ5103" s="13" t="s">
        <v>50</v>
      </c>
      <c r="AK5103" s="13" t="s">
        <v>46704</v>
      </c>
      <c r="AL5103" s="13" t="s">
        <v>50</v>
      </c>
      <c r="AM5103" s="13" t="s">
        <v>47335</v>
      </c>
      <c r="AN5103" s="13" t="s">
        <v>798</v>
      </c>
      <c r="AO5103" s="13" t="s">
        <v>47336</v>
      </c>
      <c r="AP5103" s="21" t="s">
        <v>47337</v>
      </c>
      <c r="AQ5103" s="13" t="s">
        <v>50</v>
      </c>
      <c r="AR5103" s="13" t="s">
        <v>50</v>
      </c>
    </row>
    <row r="5104" spans="1:44" ht="15" thickBot="1">
      <c r="A5104" s="4" t="s">
        <v>47338</v>
      </c>
      <c r="B5104" s="7" t="s">
        <v>50</v>
      </c>
      <c r="C5104" s="6">
        <v>26299</v>
      </c>
      <c r="D5104" s="7" t="s">
        <v>45</v>
      </c>
      <c r="E5104" s="7" t="s">
        <v>1939</v>
      </c>
      <c r="F5104" s="7" t="s">
        <v>70</v>
      </c>
      <c r="G5104" s="27" t="s">
        <v>54945</v>
      </c>
      <c r="H5104" s="7" t="s">
        <v>50</v>
      </c>
      <c r="I5104" s="7" t="s">
        <v>50</v>
      </c>
      <c r="J5104" s="6">
        <v>45474</v>
      </c>
      <c r="K5104" s="7" t="s">
        <v>50</v>
      </c>
      <c r="L5104" s="7" t="s">
        <v>52</v>
      </c>
      <c r="M5104" s="7" t="s">
        <v>8901</v>
      </c>
      <c r="N5104" s="7" t="s">
        <v>432</v>
      </c>
      <c r="O5104" s="7" t="s">
        <v>47339</v>
      </c>
      <c r="P5104" s="5">
        <v>399073</v>
      </c>
      <c r="Q5104" s="7" t="s">
        <v>434</v>
      </c>
      <c r="R5104" s="34" t="s">
        <v>47340</v>
      </c>
      <c r="S5104" s="34" t="s">
        <v>47341</v>
      </c>
      <c r="T5104" s="7" t="s">
        <v>47342</v>
      </c>
      <c r="U5104" s="7">
        <f>773-241-6080</f>
        <v>-5548</v>
      </c>
      <c r="V5104" s="7" t="s">
        <v>50</v>
      </c>
      <c r="W5104" s="7" t="s">
        <v>50</v>
      </c>
      <c r="X5104" s="7" t="s">
        <v>50</v>
      </c>
      <c r="Y5104" s="7" t="s">
        <v>50</v>
      </c>
      <c r="Z5104" s="7">
        <v>1</v>
      </c>
      <c r="AA5104" s="7" t="s">
        <v>50</v>
      </c>
      <c r="AB5104" s="7" t="s">
        <v>50</v>
      </c>
      <c r="AC5104" s="7" t="s">
        <v>50</v>
      </c>
      <c r="AD5104" s="7" t="s">
        <v>50</v>
      </c>
      <c r="AE5104" s="7" t="s">
        <v>50</v>
      </c>
      <c r="AF5104" s="7" t="s">
        <v>50</v>
      </c>
      <c r="AG5104" s="7" t="s">
        <v>50</v>
      </c>
      <c r="AH5104" s="7" t="s">
        <v>50</v>
      </c>
      <c r="AI5104" s="7" t="s">
        <v>50</v>
      </c>
      <c r="AJ5104" s="7" t="s">
        <v>50</v>
      </c>
      <c r="AK5104" s="7" t="s">
        <v>46704</v>
      </c>
      <c r="AL5104" s="7" t="s">
        <v>50</v>
      </c>
      <c r="AM5104" s="7" t="s">
        <v>47343</v>
      </c>
      <c r="AN5104" s="7" t="s">
        <v>738</v>
      </c>
      <c r="AO5104" s="7" t="s">
        <v>47344</v>
      </c>
      <c r="AP5104" s="22" t="s">
        <v>47345</v>
      </c>
      <c r="AQ5104" s="7" t="s">
        <v>50</v>
      </c>
      <c r="AR5104" s="7" t="s">
        <v>50</v>
      </c>
    </row>
    <row r="5105" spans="1:44" ht="15" thickBot="1">
      <c r="A5105" s="10" t="s">
        <v>47346</v>
      </c>
      <c r="B5105" s="13" t="s">
        <v>50</v>
      </c>
      <c r="C5105" s="12">
        <v>40179</v>
      </c>
      <c r="D5105" s="13" t="s">
        <v>45</v>
      </c>
      <c r="E5105" s="13" t="s">
        <v>50</v>
      </c>
      <c r="F5105" s="13" t="s">
        <v>70</v>
      </c>
      <c r="G5105" s="26" t="s">
        <v>54946</v>
      </c>
      <c r="H5105" s="13" t="s">
        <v>50</v>
      </c>
      <c r="I5105" s="13" t="s">
        <v>50</v>
      </c>
      <c r="J5105" s="12">
        <v>45474</v>
      </c>
      <c r="K5105" s="13" t="s">
        <v>50</v>
      </c>
      <c r="L5105" s="13" t="s">
        <v>52</v>
      </c>
      <c r="M5105" s="13" t="s">
        <v>47347</v>
      </c>
      <c r="N5105" s="13" t="s">
        <v>432</v>
      </c>
      <c r="O5105" s="13" t="s">
        <v>47348</v>
      </c>
      <c r="P5105" s="11">
        <v>399074</v>
      </c>
      <c r="Q5105" s="13" t="s">
        <v>434</v>
      </c>
      <c r="R5105" s="33" t="s">
        <v>47349</v>
      </c>
      <c r="S5105" s="33" t="s">
        <v>47350</v>
      </c>
      <c r="T5105" s="13" t="s">
        <v>47351</v>
      </c>
      <c r="U5105" s="13" t="s">
        <v>47352</v>
      </c>
      <c r="V5105" s="13" t="s">
        <v>50</v>
      </c>
      <c r="W5105" s="13" t="s">
        <v>50</v>
      </c>
      <c r="X5105" s="13" t="s">
        <v>50</v>
      </c>
      <c r="Y5105" s="13" t="s">
        <v>50</v>
      </c>
      <c r="Z5105" s="13">
        <v>1</v>
      </c>
      <c r="AA5105" s="13" t="s">
        <v>50</v>
      </c>
      <c r="AB5105" s="13" t="s">
        <v>50</v>
      </c>
      <c r="AC5105" s="13" t="s">
        <v>50</v>
      </c>
      <c r="AD5105" s="13" t="s">
        <v>50</v>
      </c>
      <c r="AE5105" s="13" t="s">
        <v>50</v>
      </c>
      <c r="AF5105" s="13" t="s">
        <v>50</v>
      </c>
      <c r="AG5105" s="13" t="s">
        <v>50</v>
      </c>
      <c r="AH5105" s="13" t="s">
        <v>50</v>
      </c>
      <c r="AI5105" s="13" t="s">
        <v>50</v>
      </c>
      <c r="AJ5105" s="13" t="s">
        <v>50</v>
      </c>
      <c r="AK5105" s="13" t="s">
        <v>46704</v>
      </c>
      <c r="AL5105" s="13" t="s">
        <v>50</v>
      </c>
      <c r="AM5105" s="13" t="s">
        <v>47353</v>
      </c>
      <c r="AN5105" s="13" t="s">
        <v>993</v>
      </c>
      <c r="AO5105" s="13" t="s">
        <v>47354</v>
      </c>
      <c r="AP5105" s="14" t="s">
        <v>47355</v>
      </c>
      <c r="AQ5105" s="13" t="s">
        <v>50</v>
      </c>
      <c r="AR5105" s="13" t="s">
        <v>50</v>
      </c>
    </row>
    <row r="5106" spans="1:44" ht="15" thickBot="1">
      <c r="A5106" s="4" t="s">
        <v>47356</v>
      </c>
      <c r="B5106" s="7" t="s">
        <v>50</v>
      </c>
      <c r="C5106" s="6">
        <v>44197</v>
      </c>
      <c r="D5106" s="7" t="s">
        <v>45</v>
      </c>
      <c r="E5106" s="7" t="s">
        <v>46</v>
      </c>
      <c r="F5106" s="7" t="s">
        <v>70</v>
      </c>
      <c r="G5106" s="26" t="s">
        <v>54946</v>
      </c>
      <c r="H5106" s="7" t="s">
        <v>50</v>
      </c>
      <c r="I5106" s="7" t="s">
        <v>50</v>
      </c>
      <c r="J5106" s="6">
        <v>45476</v>
      </c>
      <c r="K5106" s="7" t="s">
        <v>50</v>
      </c>
      <c r="L5106" s="7" t="s">
        <v>178</v>
      </c>
      <c r="M5106" s="7" t="s">
        <v>8357</v>
      </c>
      <c r="N5106" s="7" t="s">
        <v>1332</v>
      </c>
      <c r="O5106" s="7" t="s">
        <v>47357</v>
      </c>
      <c r="P5106" s="5">
        <v>404982</v>
      </c>
      <c r="Q5106" s="7" t="s">
        <v>1334</v>
      </c>
      <c r="R5106" s="34" t="s">
        <v>47358</v>
      </c>
      <c r="S5106" s="34" t="s">
        <v>47359</v>
      </c>
      <c r="T5106" s="7" t="s">
        <v>47360</v>
      </c>
      <c r="U5106" s="7" t="s">
        <v>50</v>
      </c>
      <c r="V5106" s="7">
        <v>3000000</v>
      </c>
      <c r="W5106" s="7" t="s">
        <v>60</v>
      </c>
      <c r="X5106" s="7">
        <v>3000000</v>
      </c>
      <c r="Y5106" s="7" t="s">
        <v>50</v>
      </c>
      <c r="Z5106" s="7">
        <v>2</v>
      </c>
      <c r="AA5106" s="7">
        <v>3000000</v>
      </c>
      <c r="AB5106" s="7" t="s">
        <v>60</v>
      </c>
      <c r="AC5106" s="7">
        <v>3000000</v>
      </c>
      <c r="AD5106" s="7" t="s">
        <v>178</v>
      </c>
      <c r="AE5106" s="7">
        <v>3750000</v>
      </c>
      <c r="AF5106" s="7" t="s">
        <v>60</v>
      </c>
      <c r="AG5106" s="7">
        <v>3750000</v>
      </c>
      <c r="AH5106" s="7">
        <v>3750000</v>
      </c>
      <c r="AI5106" s="7" t="s">
        <v>60</v>
      </c>
      <c r="AJ5106" s="7">
        <v>3750000</v>
      </c>
      <c r="AK5106" s="7" t="s">
        <v>47361</v>
      </c>
      <c r="AL5106" s="7" t="s">
        <v>50</v>
      </c>
      <c r="AM5106" s="7" t="s">
        <v>47362</v>
      </c>
      <c r="AN5106" s="7" t="s">
        <v>66</v>
      </c>
      <c r="AO5106" s="7" t="s">
        <v>47363</v>
      </c>
      <c r="AP5106" s="8" t="s">
        <v>47364</v>
      </c>
      <c r="AQ5106" s="7" t="s">
        <v>50</v>
      </c>
      <c r="AR5106" s="7" t="s">
        <v>50</v>
      </c>
    </row>
    <row r="5107" spans="1:44" ht="15" thickBot="1">
      <c r="A5107" s="10" t="s">
        <v>47365</v>
      </c>
      <c r="B5107" s="13" t="s">
        <v>50</v>
      </c>
      <c r="C5107" s="13" t="s">
        <v>50</v>
      </c>
      <c r="D5107" s="13" t="s">
        <v>45</v>
      </c>
      <c r="E5107" s="13" t="s">
        <v>50</v>
      </c>
      <c r="F5107" s="13" t="s">
        <v>70</v>
      </c>
      <c r="G5107" s="27" t="s">
        <v>54945</v>
      </c>
      <c r="H5107" s="13" t="s">
        <v>50</v>
      </c>
      <c r="I5107" s="13" t="s">
        <v>50</v>
      </c>
      <c r="J5107" s="12">
        <v>45475</v>
      </c>
      <c r="K5107" s="13" t="s">
        <v>50</v>
      </c>
      <c r="L5107" s="13" t="s">
        <v>6576</v>
      </c>
      <c r="M5107" s="13" t="s">
        <v>1034</v>
      </c>
      <c r="N5107" s="13" t="s">
        <v>47366</v>
      </c>
      <c r="O5107" s="13" t="s">
        <v>47367</v>
      </c>
      <c r="P5107" s="11">
        <v>408260</v>
      </c>
      <c r="Q5107" s="13" t="s">
        <v>1783</v>
      </c>
      <c r="R5107" s="33" t="s">
        <v>47368</v>
      </c>
      <c r="S5107" s="30" t="s">
        <v>50</v>
      </c>
      <c r="T5107" s="13" t="s">
        <v>50</v>
      </c>
      <c r="U5107" s="13" t="s">
        <v>50</v>
      </c>
      <c r="V5107" s="13" t="s">
        <v>50</v>
      </c>
      <c r="W5107" s="13" t="s">
        <v>50</v>
      </c>
      <c r="X5107" s="13" t="s">
        <v>50</v>
      </c>
      <c r="Y5107" s="13" t="s">
        <v>50</v>
      </c>
      <c r="Z5107" s="13">
        <v>1</v>
      </c>
      <c r="AA5107" s="13" t="s">
        <v>50</v>
      </c>
      <c r="AB5107" s="13" t="s">
        <v>50</v>
      </c>
      <c r="AC5107" s="13" t="s">
        <v>50</v>
      </c>
      <c r="AD5107" s="13" t="s">
        <v>50</v>
      </c>
      <c r="AE5107" s="13" t="s">
        <v>50</v>
      </c>
      <c r="AF5107" s="13" t="s">
        <v>50</v>
      </c>
      <c r="AG5107" s="13" t="s">
        <v>50</v>
      </c>
      <c r="AH5107" s="13" t="s">
        <v>50</v>
      </c>
      <c r="AI5107" s="13" t="s">
        <v>50</v>
      </c>
      <c r="AJ5107" s="13" t="s">
        <v>50</v>
      </c>
      <c r="AK5107" s="13" t="s">
        <v>46773</v>
      </c>
      <c r="AL5107" s="13" t="s">
        <v>50</v>
      </c>
      <c r="AM5107" s="13" t="s">
        <v>50</v>
      </c>
      <c r="AN5107" s="13" t="s">
        <v>50</v>
      </c>
      <c r="AO5107" s="13" t="s">
        <v>50</v>
      </c>
      <c r="AP5107" s="13" t="s">
        <v>50</v>
      </c>
      <c r="AQ5107" s="13" t="s">
        <v>50</v>
      </c>
      <c r="AR5107" s="13" t="s">
        <v>1186</v>
      </c>
    </row>
    <row r="5108" spans="1:44" ht="15" thickBot="1">
      <c r="A5108" s="4" t="s">
        <v>47369</v>
      </c>
      <c r="B5108" s="7" t="s">
        <v>50</v>
      </c>
      <c r="C5108" s="6">
        <v>37987</v>
      </c>
      <c r="D5108" s="7" t="s">
        <v>45</v>
      </c>
      <c r="E5108" s="7" t="s">
        <v>1939</v>
      </c>
      <c r="F5108" s="7" t="s">
        <v>70</v>
      </c>
      <c r="G5108" s="26" t="s">
        <v>54946</v>
      </c>
      <c r="H5108" s="7" t="s">
        <v>50</v>
      </c>
      <c r="I5108" s="7" t="s">
        <v>50</v>
      </c>
      <c r="J5108" s="6">
        <v>45474</v>
      </c>
      <c r="K5108" s="7" t="s">
        <v>50</v>
      </c>
      <c r="L5108" s="7" t="s">
        <v>52</v>
      </c>
      <c r="M5108" s="7" t="s">
        <v>47370</v>
      </c>
      <c r="N5108" s="7" t="s">
        <v>432</v>
      </c>
      <c r="O5108" s="7" t="s">
        <v>47371</v>
      </c>
      <c r="P5108" s="5">
        <v>428113</v>
      </c>
      <c r="Q5108" s="7" t="s">
        <v>434</v>
      </c>
      <c r="R5108" s="34" t="s">
        <v>47372</v>
      </c>
      <c r="S5108" s="31" t="s">
        <v>50</v>
      </c>
      <c r="T5108" s="7" t="s">
        <v>47373</v>
      </c>
      <c r="U5108" s="7" t="s">
        <v>47374</v>
      </c>
      <c r="V5108" s="7" t="s">
        <v>50</v>
      </c>
      <c r="W5108" s="7" t="s">
        <v>50</v>
      </c>
      <c r="X5108" s="7" t="s">
        <v>50</v>
      </c>
      <c r="Y5108" s="7" t="s">
        <v>50</v>
      </c>
      <c r="Z5108" s="7">
        <v>1</v>
      </c>
      <c r="AA5108" s="7" t="s">
        <v>50</v>
      </c>
      <c r="AB5108" s="7" t="s">
        <v>50</v>
      </c>
      <c r="AC5108" s="7" t="s">
        <v>50</v>
      </c>
      <c r="AD5108" s="7" t="s">
        <v>50</v>
      </c>
      <c r="AE5108" s="7" t="s">
        <v>50</v>
      </c>
      <c r="AF5108" s="7" t="s">
        <v>50</v>
      </c>
      <c r="AG5108" s="7" t="s">
        <v>50</v>
      </c>
      <c r="AH5108" s="7" t="s">
        <v>50</v>
      </c>
      <c r="AI5108" s="7" t="s">
        <v>50</v>
      </c>
      <c r="AJ5108" s="7" t="s">
        <v>50</v>
      </c>
      <c r="AK5108" s="7" t="s">
        <v>46704</v>
      </c>
      <c r="AL5108" s="7" t="s">
        <v>50</v>
      </c>
      <c r="AM5108" s="7" t="s">
        <v>47375</v>
      </c>
      <c r="AN5108" s="7" t="s">
        <v>5485</v>
      </c>
      <c r="AO5108" s="7" t="s">
        <v>47376</v>
      </c>
      <c r="AP5108" s="7" t="s">
        <v>50</v>
      </c>
      <c r="AQ5108" s="22" t="s">
        <v>47377</v>
      </c>
      <c r="AR5108" s="7" t="s">
        <v>50</v>
      </c>
    </row>
    <row r="5109" spans="1:44" ht="15" thickBot="1">
      <c r="A5109" s="10" t="s">
        <v>47378</v>
      </c>
      <c r="B5109" s="13" t="s">
        <v>50</v>
      </c>
      <c r="C5109" s="12">
        <v>40909</v>
      </c>
      <c r="D5109" s="13" t="s">
        <v>45</v>
      </c>
      <c r="E5109" s="13" t="s">
        <v>50</v>
      </c>
      <c r="F5109" s="13" t="s">
        <v>70</v>
      </c>
      <c r="G5109" s="27" t="s">
        <v>54945</v>
      </c>
      <c r="H5109" s="13" t="s">
        <v>50</v>
      </c>
      <c r="I5109" s="13" t="s">
        <v>50</v>
      </c>
      <c r="J5109" s="12">
        <v>45476</v>
      </c>
      <c r="K5109" s="13" t="s">
        <v>50</v>
      </c>
      <c r="L5109" s="13" t="s">
        <v>52</v>
      </c>
      <c r="M5109" s="13" t="s">
        <v>50</v>
      </c>
      <c r="N5109" s="13" t="s">
        <v>4691</v>
      </c>
      <c r="O5109" s="13" t="s">
        <v>47379</v>
      </c>
      <c r="P5109" s="11">
        <v>428388</v>
      </c>
      <c r="Q5109" s="13" t="s">
        <v>683</v>
      </c>
      <c r="R5109" s="33" t="s">
        <v>47380</v>
      </c>
      <c r="S5109" s="30" t="s">
        <v>50</v>
      </c>
      <c r="T5109" s="13" t="s">
        <v>47381</v>
      </c>
      <c r="U5109" s="13" t="s">
        <v>47382</v>
      </c>
      <c r="V5109" s="13" t="s">
        <v>50</v>
      </c>
      <c r="W5109" s="13" t="s">
        <v>50</v>
      </c>
      <c r="X5109" s="13" t="s">
        <v>50</v>
      </c>
      <c r="Y5109" s="13" t="s">
        <v>50</v>
      </c>
      <c r="Z5109" s="13">
        <v>1</v>
      </c>
      <c r="AA5109" s="13" t="s">
        <v>50</v>
      </c>
      <c r="AB5109" s="13" t="s">
        <v>50</v>
      </c>
      <c r="AC5109" s="13" t="s">
        <v>50</v>
      </c>
      <c r="AD5109" s="13" t="s">
        <v>50</v>
      </c>
      <c r="AE5109" s="13" t="s">
        <v>50</v>
      </c>
      <c r="AF5109" s="13" t="s">
        <v>50</v>
      </c>
      <c r="AG5109" s="13" t="s">
        <v>50</v>
      </c>
      <c r="AH5109" s="13" t="s">
        <v>50</v>
      </c>
      <c r="AI5109" s="13" t="s">
        <v>50</v>
      </c>
      <c r="AJ5109" s="13" t="s">
        <v>50</v>
      </c>
      <c r="AK5109" s="13" t="s">
        <v>42947</v>
      </c>
      <c r="AL5109" s="13" t="s">
        <v>50</v>
      </c>
      <c r="AM5109" s="13" t="s">
        <v>47383</v>
      </c>
      <c r="AN5109" s="13" t="s">
        <v>5485</v>
      </c>
      <c r="AO5109" s="13" t="s">
        <v>47384</v>
      </c>
      <c r="AP5109" s="13" t="s">
        <v>50</v>
      </c>
      <c r="AQ5109" s="21" t="s">
        <v>47385</v>
      </c>
      <c r="AR5109" s="13" t="s">
        <v>47386</v>
      </c>
    </row>
    <row r="5110" spans="1:44" ht="15" thickBot="1">
      <c r="A5110" s="4" t="s">
        <v>47387</v>
      </c>
      <c r="B5110" s="7" t="s">
        <v>50</v>
      </c>
      <c r="C5110" s="6">
        <v>42064</v>
      </c>
      <c r="D5110" s="7" t="s">
        <v>45</v>
      </c>
      <c r="E5110" s="7" t="s">
        <v>46</v>
      </c>
      <c r="F5110" s="7" t="s">
        <v>70</v>
      </c>
      <c r="G5110" s="7" t="s">
        <v>145</v>
      </c>
      <c r="H5110" s="7" t="s">
        <v>50</v>
      </c>
      <c r="I5110" s="7" t="s">
        <v>50</v>
      </c>
      <c r="J5110" s="6">
        <v>45481</v>
      </c>
      <c r="K5110" s="7" t="s">
        <v>50</v>
      </c>
      <c r="L5110" s="7" t="s">
        <v>147</v>
      </c>
      <c r="M5110" s="7" t="s">
        <v>13026</v>
      </c>
      <c r="N5110" s="7" t="s">
        <v>3491</v>
      </c>
      <c r="O5110" s="7" t="s">
        <v>47388</v>
      </c>
      <c r="P5110" s="5">
        <v>433290</v>
      </c>
      <c r="Q5110" s="7" t="s">
        <v>245</v>
      </c>
      <c r="R5110" s="34" t="s">
        <v>47389</v>
      </c>
      <c r="S5110" s="28" t="s">
        <v>47390</v>
      </c>
      <c r="T5110" s="7" t="s">
        <v>47391</v>
      </c>
      <c r="U5110" s="7" t="s">
        <v>47392</v>
      </c>
      <c r="V5110" s="7">
        <v>100000000</v>
      </c>
      <c r="W5110" s="7" t="s">
        <v>2056</v>
      </c>
      <c r="X5110" s="7">
        <v>13755915</v>
      </c>
      <c r="Y5110" s="7" t="s">
        <v>154</v>
      </c>
      <c r="Z5110" s="7">
        <v>2</v>
      </c>
      <c r="AA5110" s="7">
        <v>100000000</v>
      </c>
      <c r="AB5110" s="7" t="s">
        <v>2056</v>
      </c>
      <c r="AC5110" s="7">
        <v>13755915</v>
      </c>
      <c r="AD5110" s="7" t="s">
        <v>147</v>
      </c>
      <c r="AE5110" s="7">
        <v>100000000</v>
      </c>
      <c r="AF5110" s="7" t="s">
        <v>2056</v>
      </c>
      <c r="AG5110" s="7">
        <v>13755915</v>
      </c>
      <c r="AH5110" s="7">
        <v>100000000</v>
      </c>
      <c r="AI5110" s="7" t="s">
        <v>2056</v>
      </c>
      <c r="AJ5110" s="7">
        <v>13755915</v>
      </c>
      <c r="AK5110" s="7" t="s">
        <v>47393</v>
      </c>
      <c r="AL5110" s="7" t="s">
        <v>50</v>
      </c>
      <c r="AM5110" s="7" t="s">
        <v>47394</v>
      </c>
      <c r="AN5110" s="7" t="s">
        <v>66</v>
      </c>
      <c r="AO5110" s="7" t="s">
        <v>50</v>
      </c>
      <c r="AP5110" s="7" t="s">
        <v>50</v>
      </c>
      <c r="AQ5110" s="22" t="s">
        <v>47395</v>
      </c>
      <c r="AR5110" s="7" t="s">
        <v>255</v>
      </c>
    </row>
    <row r="5111" spans="1:44" ht="15" thickBot="1">
      <c r="A5111" s="10" t="s">
        <v>47396</v>
      </c>
      <c r="B5111" s="13" t="s">
        <v>50</v>
      </c>
      <c r="C5111" s="12">
        <v>44197</v>
      </c>
      <c r="D5111" s="13" t="s">
        <v>45</v>
      </c>
      <c r="E5111" s="13" t="s">
        <v>46</v>
      </c>
      <c r="F5111" s="13" t="s">
        <v>70</v>
      </c>
      <c r="G5111" s="26" t="s">
        <v>54946</v>
      </c>
      <c r="H5111" s="13" t="s">
        <v>50</v>
      </c>
      <c r="I5111" s="13" t="s">
        <v>50</v>
      </c>
      <c r="J5111" s="12">
        <v>45478</v>
      </c>
      <c r="K5111" s="13" t="s">
        <v>50</v>
      </c>
      <c r="L5111" s="13" t="s">
        <v>241</v>
      </c>
      <c r="M5111" s="13" t="s">
        <v>47397</v>
      </c>
      <c r="N5111" s="13" t="s">
        <v>29296</v>
      </c>
      <c r="O5111" s="13" t="s">
        <v>47398</v>
      </c>
      <c r="P5111" s="11">
        <v>435038</v>
      </c>
      <c r="Q5111" s="13" t="s">
        <v>245</v>
      </c>
      <c r="R5111" s="30" t="s">
        <v>50</v>
      </c>
      <c r="S5111" s="30" t="s">
        <v>50</v>
      </c>
      <c r="T5111" s="13" t="s">
        <v>50</v>
      </c>
      <c r="U5111" s="13" t="s">
        <v>50</v>
      </c>
      <c r="V5111" s="13" t="s">
        <v>50</v>
      </c>
      <c r="W5111" s="13" t="s">
        <v>50</v>
      </c>
      <c r="X5111" s="13" t="s">
        <v>50</v>
      </c>
      <c r="Y5111" s="13" t="s">
        <v>154</v>
      </c>
      <c r="Z5111" s="13">
        <v>1</v>
      </c>
      <c r="AA5111" s="13" t="s">
        <v>50</v>
      </c>
      <c r="AB5111" s="13" t="s">
        <v>50</v>
      </c>
      <c r="AC5111" s="13" t="s">
        <v>50</v>
      </c>
      <c r="AD5111" s="13" t="s">
        <v>241</v>
      </c>
      <c r="AE5111" s="13" t="s">
        <v>50</v>
      </c>
      <c r="AF5111" s="13" t="s">
        <v>50</v>
      </c>
      <c r="AG5111" s="13" t="s">
        <v>50</v>
      </c>
      <c r="AH5111" s="13" t="s">
        <v>50</v>
      </c>
      <c r="AI5111" s="13" t="s">
        <v>50</v>
      </c>
      <c r="AJ5111" s="13" t="s">
        <v>50</v>
      </c>
      <c r="AK5111" s="13" t="s">
        <v>47399</v>
      </c>
      <c r="AL5111" s="13" t="s">
        <v>50</v>
      </c>
      <c r="AM5111" s="13" t="s">
        <v>50</v>
      </c>
      <c r="AN5111" s="13" t="s">
        <v>50</v>
      </c>
      <c r="AO5111" s="13" t="s">
        <v>50</v>
      </c>
      <c r="AP5111" s="13" t="s">
        <v>50</v>
      </c>
      <c r="AQ5111" s="13" t="s">
        <v>50</v>
      </c>
      <c r="AR5111" s="13" t="s">
        <v>1186</v>
      </c>
    </row>
    <row r="5112" spans="1:44" ht="15" thickBot="1">
      <c r="A5112" s="4" t="s">
        <v>47400</v>
      </c>
      <c r="B5112" s="7" t="s">
        <v>50</v>
      </c>
      <c r="C5112" s="6">
        <v>31778</v>
      </c>
      <c r="D5112" s="7" t="s">
        <v>45</v>
      </c>
      <c r="E5112" s="7" t="s">
        <v>1939</v>
      </c>
      <c r="F5112" s="7" t="s">
        <v>70</v>
      </c>
      <c r="G5112" s="26" t="s">
        <v>54946</v>
      </c>
      <c r="H5112" s="7" t="s">
        <v>50</v>
      </c>
      <c r="I5112" s="7" t="s">
        <v>50</v>
      </c>
      <c r="J5112" s="6">
        <v>45474</v>
      </c>
      <c r="K5112" s="7" t="s">
        <v>50</v>
      </c>
      <c r="L5112" s="7" t="s">
        <v>52</v>
      </c>
      <c r="M5112" s="7" t="s">
        <v>46872</v>
      </c>
      <c r="N5112" s="7" t="s">
        <v>432</v>
      </c>
      <c r="O5112" s="7" t="s">
        <v>47401</v>
      </c>
      <c r="P5112" s="5">
        <v>446184</v>
      </c>
      <c r="Q5112" s="7" t="s">
        <v>434</v>
      </c>
      <c r="R5112" s="34" t="s">
        <v>47402</v>
      </c>
      <c r="S5112" s="31" t="s">
        <v>50</v>
      </c>
      <c r="T5112" s="7" t="s">
        <v>47403</v>
      </c>
      <c r="U5112" s="7" t="s">
        <v>50</v>
      </c>
      <c r="V5112" s="7" t="s">
        <v>50</v>
      </c>
      <c r="W5112" s="7" t="s">
        <v>50</v>
      </c>
      <c r="X5112" s="7" t="s">
        <v>50</v>
      </c>
      <c r="Y5112" s="7" t="s">
        <v>50</v>
      </c>
      <c r="Z5112" s="7">
        <v>1</v>
      </c>
      <c r="AA5112" s="7" t="s">
        <v>50</v>
      </c>
      <c r="AB5112" s="7" t="s">
        <v>50</v>
      </c>
      <c r="AC5112" s="7" t="s">
        <v>50</v>
      </c>
      <c r="AD5112" s="7" t="s">
        <v>50</v>
      </c>
      <c r="AE5112" s="7" t="s">
        <v>50</v>
      </c>
      <c r="AF5112" s="7" t="s">
        <v>50</v>
      </c>
      <c r="AG5112" s="7" t="s">
        <v>50</v>
      </c>
      <c r="AH5112" s="7" t="s">
        <v>50</v>
      </c>
      <c r="AI5112" s="7" t="s">
        <v>50</v>
      </c>
      <c r="AJ5112" s="7" t="s">
        <v>50</v>
      </c>
      <c r="AK5112" s="7" t="s">
        <v>46704</v>
      </c>
      <c r="AL5112" s="7" t="s">
        <v>50</v>
      </c>
      <c r="AM5112" s="7" t="s">
        <v>47404</v>
      </c>
      <c r="AN5112" s="7" t="s">
        <v>993</v>
      </c>
      <c r="AO5112" s="7" t="s">
        <v>47405</v>
      </c>
      <c r="AP5112" s="22" t="s">
        <v>47406</v>
      </c>
      <c r="AQ5112" s="7" t="s">
        <v>50</v>
      </c>
      <c r="AR5112" s="7" t="s">
        <v>50</v>
      </c>
    </row>
    <row r="5113" spans="1:44" ht="15" thickBot="1">
      <c r="A5113" s="10" t="s">
        <v>47407</v>
      </c>
      <c r="B5113" s="13" t="s">
        <v>50</v>
      </c>
      <c r="C5113" s="12">
        <v>35065</v>
      </c>
      <c r="D5113" s="13" t="s">
        <v>45</v>
      </c>
      <c r="E5113" s="13" t="s">
        <v>1939</v>
      </c>
      <c r="F5113" s="13" t="s">
        <v>70</v>
      </c>
      <c r="G5113" s="27" t="s">
        <v>54945</v>
      </c>
      <c r="H5113" s="13" t="s">
        <v>50</v>
      </c>
      <c r="I5113" s="13" t="s">
        <v>50</v>
      </c>
      <c r="J5113" s="12">
        <v>45474</v>
      </c>
      <c r="K5113" s="13" t="s">
        <v>50</v>
      </c>
      <c r="L5113" s="13" t="s">
        <v>52</v>
      </c>
      <c r="M5113" s="13" t="s">
        <v>47408</v>
      </c>
      <c r="N5113" s="13" t="s">
        <v>432</v>
      </c>
      <c r="O5113" s="13" t="s">
        <v>47409</v>
      </c>
      <c r="P5113" s="11">
        <v>448551</v>
      </c>
      <c r="Q5113" s="13" t="s">
        <v>434</v>
      </c>
      <c r="R5113" s="33" t="s">
        <v>47410</v>
      </c>
      <c r="S5113" s="33" t="s">
        <v>47411</v>
      </c>
      <c r="T5113" s="13" t="s">
        <v>47412</v>
      </c>
      <c r="U5113" s="13" t="s">
        <v>47413</v>
      </c>
      <c r="V5113" s="13" t="s">
        <v>50</v>
      </c>
      <c r="W5113" s="13" t="s">
        <v>50</v>
      </c>
      <c r="X5113" s="13" t="s">
        <v>50</v>
      </c>
      <c r="Y5113" s="13" t="s">
        <v>50</v>
      </c>
      <c r="Z5113" s="13">
        <v>1</v>
      </c>
      <c r="AA5113" s="13" t="s">
        <v>50</v>
      </c>
      <c r="AB5113" s="13" t="s">
        <v>50</v>
      </c>
      <c r="AC5113" s="13" t="s">
        <v>50</v>
      </c>
      <c r="AD5113" s="13" t="s">
        <v>50</v>
      </c>
      <c r="AE5113" s="13" t="s">
        <v>50</v>
      </c>
      <c r="AF5113" s="13" t="s">
        <v>50</v>
      </c>
      <c r="AG5113" s="13" t="s">
        <v>50</v>
      </c>
      <c r="AH5113" s="13" t="s">
        <v>50</v>
      </c>
      <c r="AI5113" s="13" t="s">
        <v>50</v>
      </c>
      <c r="AJ5113" s="13" t="s">
        <v>50</v>
      </c>
      <c r="AK5113" s="13" t="s">
        <v>46704</v>
      </c>
      <c r="AL5113" s="13" t="s">
        <v>50</v>
      </c>
      <c r="AM5113" s="13" t="s">
        <v>47414</v>
      </c>
      <c r="AN5113" s="13" t="s">
        <v>798</v>
      </c>
      <c r="AO5113" s="13" t="s">
        <v>50</v>
      </c>
      <c r="AP5113" s="21" t="s">
        <v>47415</v>
      </c>
      <c r="AQ5113" s="13" t="s">
        <v>50</v>
      </c>
      <c r="AR5113" s="13" t="s">
        <v>255</v>
      </c>
    </row>
    <row r="5114" spans="1:44" ht="15" thickBot="1">
      <c r="A5114" s="4" t="s">
        <v>47416</v>
      </c>
      <c r="B5114" s="7" t="s">
        <v>50</v>
      </c>
      <c r="C5114" s="6">
        <v>37622</v>
      </c>
      <c r="D5114" s="7" t="s">
        <v>45</v>
      </c>
      <c r="E5114" s="7" t="s">
        <v>1939</v>
      </c>
      <c r="F5114" s="7" t="s">
        <v>70</v>
      </c>
      <c r="G5114" s="26" t="s">
        <v>54946</v>
      </c>
      <c r="H5114" s="7" t="s">
        <v>50</v>
      </c>
      <c r="I5114" s="7" t="s">
        <v>50</v>
      </c>
      <c r="J5114" s="6">
        <v>45474</v>
      </c>
      <c r="K5114" s="7" t="s">
        <v>50</v>
      </c>
      <c r="L5114" s="7" t="s">
        <v>52</v>
      </c>
      <c r="M5114" s="7" t="s">
        <v>8880</v>
      </c>
      <c r="N5114" s="7" t="s">
        <v>432</v>
      </c>
      <c r="O5114" s="7" t="s">
        <v>47417</v>
      </c>
      <c r="P5114" s="5">
        <v>449258</v>
      </c>
      <c r="Q5114" s="7" t="s">
        <v>434</v>
      </c>
      <c r="R5114" s="34" t="s">
        <v>47418</v>
      </c>
      <c r="S5114" s="31" t="s">
        <v>50</v>
      </c>
      <c r="T5114" s="7" t="s">
        <v>47419</v>
      </c>
      <c r="U5114" s="7" t="s">
        <v>47420</v>
      </c>
      <c r="V5114" s="7" t="s">
        <v>50</v>
      </c>
      <c r="W5114" s="7" t="s">
        <v>50</v>
      </c>
      <c r="X5114" s="7" t="s">
        <v>50</v>
      </c>
      <c r="Y5114" s="7" t="s">
        <v>50</v>
      </c>
      <c r="Z5114" s="7">
        <v>1</v>
      </c>
      <c r="AA5114" s="7" t="s">
        <v>50</v>
      </c>
      <c r="AB5114" s="7" t="s">
        <v>50</v>
      </c>
      <c r="AC5114" s="7" t="s">
        <v>50</v>
      </c>
      <c r="AD5114" s="7" t="s">
        <v>50</v>
      </c>
      <c r="AE5114" s="7" t="s">
        <v>50</v>
      </c>
      <c r="AF5114" s="7" t="s">
        <v>50</v>
      </c>
      <c r="AG5114" s="7" t="s">
        <v>50</v>
      </c>
      <c r="AH5114" s="7" t="s">
        <v>50</v>
      </c>
      <c r="AI5114" s="7" t="s">
        <v>50</v>
      </c>
      <c r="AJ5114" s="7" t="s">
        <v>50</v>
      </c>
      <c r="AK5114" s="7" t="s">
        <v>46704</v>
      </c>
      <c r="AL5114" s="7" t="s">
        <v>50</v>
      </c>
      <c r="AM5114" s="7" t="s">
        <v>47421</v>
      </c>
      <c r="AN5114" s="7" t="s">
        <v>253</v>
      </c>
      <c r="AO5114" s="7" t="s">
        <v>47422</v>
      </c>
      <c r="AP5114" s="22" t="s">
        <v>47423</v>
      </c>
      <c r="AQ5114" s="7" t="s">
        <v>50</v>
      </c>
      <c r="AR5114" s="7" t="s">
        <v>50</v>
      </c>
    </row>
    <row r="5115" spans="1:44" ht="15" thickBot="1">
      <c r="A5115" s="10" t="s">
        <v>47424</v>
      </c>
      <c r="B5115" s="13" t="s">
        <v>50</v>
      </c>
      <c r="C5115" s="12">
        <v>37622</v>
      </c>
      <c r="D5115" s="13" t="s">
        <v>45</v>
      </c>
      <c r="E5115" s="13" t="s">
        <v>1939</v>
      </c>
      <c r="F5115" s="13" t="s">
        <v>70</v>
      </c>
      <c r="G5115" s="26" t="s">
        <v>54946</v>
      </c>
      <c r="H5115" s="13" t="s">
        <v>50</v>
      </c>
      <c r="I5115" s="13" t="s">
        <v>50</v>
      </c>
      <c r="J5115" s="12">
        <v>45474</v>
      </c>
      <c r="K5115" s="13" t="s">
        <v>50</v>
      </c>
      <c r="L5115" s="13" t="s">
        <v>52</v>
      </c>
      <c r="M5115" s="13" t="s">
        <v>8901</v>
      </c>
      <c r="N5115" s="13" t="s">
        <v>432</v>
      </c>
      <c r="O5115" s="13" t="s">
        <v>47425</v>
      </c>
      <c r="P5115" s="11">
        <v>451467</v>
      </c>
      <c r="Q5115" s="13" t="s">
        <v>434</v>
      </c>
      <c r="R5115" s="33" t="s">
        <v>47426</v>
      </c>
      <c r="S5115" s="30" t="s">
        <v>50</v>
      </c>
      <c r="T5115" s="13" t="s">
        <v>47427</v>
      </c>
      <c r="U5115" s="13" t="s">
        <v>50</v>
      </c>
      <c r="V5115" s="13" t="s">
        <v>50</v>
      </c>
      <c r="W5115" s="13" t="s">
        <v>50</v>
      </c>
      <c r="X5115" s="13" t="s">
        <v>50</v>
      </c>
      <c r="Y5115" s="13" t="s">
        <v>50</v>
      </c>
      <c r="Z5115" s="13">
        <v>1</v>
      </c>
      <c r="AA5115" s="13" t="s">
        <v>50</v>
      </c>
      <c r="AB5115" s="13" t="s">
        <v>50</v>
      </c>
      <c r="AC5115" s="13" t="s">
        <v>50</v>
      </c>
      <c r="AD5115" s="13" t="s">
        <v>50</v>
      </c>
      <c r="AE5115" s="13" t="s">
        <v>50</v>
      </c>
      <c r="AF5115" s="13" t="s">
        <v>50</v>
      </c>
      <c r="AG5115" s="13" t="s">
        <v>50</v>
      </c>
      <c r="AH5115" s="13" t="s">
        <v>50</v>
      </c>
      <c r="AI5115" s="13" t="s">
        <v>50</v>
      </c>
      <c r="AJ5115" s="13" t="s">
        <v>50</v>
      </c>
      <c r="AK5115" s="13" t="s">
        <v>46704</v>
      </c>
      <c r="AL5115" s="13" t="s">
        <v>50</v>
      </c>
      <c r="AM5115" s="13" t="s">
        <v>47428</v>
      </c>
      <c r="AN5115" s="13" t="s">
        <v>5485</v>
      </c>
      <c r="AO5115" s="13" t="s">
        <v>47429</v>
      </c>
      <c r="AP5115" s="13" t="s">
        <v>50</v>
      </c>
      <c r="AQ5115" s="21" t="s">
        <v>47430</v>
      </c>
      <c r="AR5115" s="13" t="s">
        <v>50</v>
      </c>
    </row>
    <row r="5116" spans="1:44" ht="15" thickBot="1">
      <c r="A5116" s="4" t="s">
        <v>47431</v>
      </c>
      <c r="B5116" s="7" t="s">
        <v>50</v>
      </c>
      <c r="C5116" s="6">
        <v>23743</v>
      </c>
      <c r="D5116" s="7" t="s">
        <v>45</v>
      </c>
      <c r="E5116" s="7" t="s">
        <v>1939</v>
      </c>
      <c r="F5116" s="7" t="s">
        <v>70</v>
      </c>
      <c r="G5116" s="26" t="s">
        <v>54946</v>
      </c>
      <c r="H5116" s="7" t="s">
        <v>50</v>
      </c>
      <c r="I5116" s="7" t="s">
        <v>50</v>
      </c>
      <c r="J5116" s="6">
        <v>45474</v>
      </c>
      <c r="K5116" s="7" t="s">
        <v>50</v>
      </c>
      <c r="L5116" s="7" t="s">
        <v>52</v>
      </c>
      <c r="M5116" s="7" t="s">
        <v>47432</v>
      </c>
      <c r="N5116" s="7" t="s">
        <v>432</v>
      </c>
      <c r="O5116" s="7" t="s">
        <v>47433</v>
      </c>
      <c r="P5116" s="5">
        <v>452142</v>
      </c>
      <c r="Q5116" s="7" t="s">
        <v>434</v>
      </c>
      <c r="R5116" s="34" t="s">
        <v>47434</v>
      </c>
      <c r="S5116" s="31" t="s">
        <v>50</v>
      </c>
      <c r="T5116" s="7" t="s">
        <v>47435</v>
      </c>
      <c r="U5116" s="7" t="s">
        <v>47436</v>
      </c>
      <c r="V5116" s="7" t="s">
        <v>50</v>
      </c>
      <c r="W5116" s="7" t="s">
        <v>50</v>
      </c>
      <c r="X5116" s="7" t="s">
        <v>50</v>
      </c>
      <c r="Y5116" s="7" t="s">
        <v>50</v>
      </c>
      <c r="Z5116" s="7">
        <v>1</v>
      </c>
      <c r="AA5116" s="7" t="s">
        <v>50</v>
      </c>
      <c r="AB5116" s="7" t="s">
        <v>50</v>
      </c>
      <c r="AC5116" s="7" t="s">
        <v>50</v>
      </c>
      <c r="AD5116" s="7" t="s">
        <v>50</v>
      </c>
      <c r="AE5116" s="7" t="s">
        <v>50</v>
      </c>
      <c r="AF5116" s="7" t="s">
        <v>50</v>
      </c>
      <c r="AG5116" s="7" t="s">
        <v>50</v>
      </c>
      <c r="AH5116" s="7" t="s">
        <v>50</v>
      </c>
      <c r="AI5116" s="7" t="s">
        <v>50</v>
      </c>
      <c r="AJ5116" s="7" t="s">
        <v>50</v>
      </c>
      <c r="AK5116" s="7" t="s">
        <v>46704</v>
      </c>
      <c r="AL5116" s="7" t="s">
        <v>50</v>
      </c>
      <c r="AM5116" s="7" t="s">
        <v>47437</v>
      </c>
      <c r="AN5116" s="7" t="s">
        <v>28978</v>
      </c>
      <c r="AO5116" s="7" t="s">
        <v>50</v>
      </c>
      <c r="AP5116" s="7" t="s">
        <v>50</v>
      </c>
      <c r="AQ5116" s="22" t="s">
        <v>47438</v>
      </c>
      <c r="AR5116" s="7" t="s">
        <v>255</v>
      </c>
    </row>
    <row r="5117" spans="1:44" ht="15" thickBot="1">
      <c r="A5117" s="10" t="s">
        <v>47439</v>
      </c>
      <c r="B5117" s="13" t="s">
        <v>50</v>
      </c>
      <c r="C5117" s="12">
        <v>38018</v>
      </c>
      <c r="D5117" s="13" t="s">
        <v>45</v>
      </c>
      <c r="E5117" s="13" t="s">
        <v>46</v>
      </c>
      <c r="F5117" s="13" t="s">
        <v>70</v>
      </c>
      <c r="G5117" s="27" t="s">
        <v>54945</v>
      </c>
      <c r="H5117" s="13" t="s">
        <v>50</v>
      </c>
      <c r="I5117" s="13" t="s">
        <v>50</v>
      </c>
      <c r="J5117" s="12">
        <v>45481</v>
      </c>
      <c r="K5117" s="13" t="s">
        <v>191</v>
      </c>
      <c r="L5117" s="13" t="s">
        <v>131</v>
      </c>
      <c r="M5117" s="13" t="s">
        <v>47440</v>
      </c>
      <c r="N5117" s="13" t="s">
        <v>1954</v>
      </c>
      <c r="O5117" s="13" t="s">
        <v>47441</v>
      </c>
      <c r="P5117" s="11">
        <v>453529</v>
      </c>
      <c r="Q5117" s="13" t="s">
        <v>245</v>
      </c>
      <c r="R5117" s="33" t="s">
        <v>47442</v>
      </c>
      <c r="S5117" s="30" t="s">
        <v>50</v>
      </c>
      <c r="T5117" s="13" t="s">
        <v>50</v>
      </c>
      <c r="U5117" s="13" t="s">
        <v>47443</v>
      </c>
      <c r="V5117" s="13">
        <v>3000000000</v>
      </c>
      <c r="W5117" s="13" t="s">
        <v>1960</v>
      </c>
      <c r="X5117" s="13">
        <v>18655936</v>
      </c>
      <c r="Y5117" s="13" t="s">
        <v>50</v>
      </c>
      <c r="Z5117" s="13">
        <v>2</v>
      </c>
      <c r="AA5117" s="13" t="s">
        <v>50</v>
      </c>
      <c r="AB5117" s="13" t="s">
        <v>50</v>
      </c>
      <c r="AC5117" s="13" t="s">
        <v>50</v>
      </c>
      <c r="AD5117" s="13" t="s">
        <v>178</v>
      </c>
      <c r="AE5117" s="13" t="s">
        <v>50</v>
      </c>
      <c r="AF5117" s="13" t="s">
        <v>50</v>
      </c>
      <c r="AG5117" s="13" t="s">
        <v>50</v>
      </c>
      <c r="AH5117" s="13">
        <v>3000000000</v>
      </c>
      <c r="AI5117" s="13" t="s">
        <v>1960</v>
      </c>
      <c r="AJ5117" s="13">
        <v>18655937</v>
      </c>
      <c r="AK5117" s="13" t="s">
        <v>47444</v>
      </c>
      <c r="AL5117" s="13" t="s">
        <v>50</v>
      </c>
      <c r="AM5117" s="13" t="s">
        <v>47445</v>
      </c>
      <c r="AN5117" s="13" t="s">
        <v>66</v>
      </c>
      <c r="AO5117" s="13" t="s">
        <v>47446</v>
      </c>
      <c r="AP5117" s="13" t="s">
        <v>50</v>
      </c>
      <c r="AQ5117" s="21" t="s">
        <v>47447</v>
      </c>
      <c r="AR5117" s="13" t="s">
        <v>50</v>
      </c>
    </row>
    <row r="5118" spans="1:44" ht="15" thickBot="1">
      <c r="A5118" s="4" t="s">
        <v>47448</v>
      </c>
      <c r="B5118" s="5">
        <v>1140</v>
      </c>
      <c r="C5118" s="6">
        <v>40909</v>
      </c>
      <c r="D5118" s="7" t="s">
        <v>45</v>
      </c>
      <c r="E5118" s="7" t="s">
        <v>1939</v>
      </c>
      <c r="F5118" s="7" t="s">
        <v>70</v>
      </c>
      <c r="G5118" s="27" t="s">
        <v>54945</v>
      </c>
      <c r="H5118" s="7" t="s">
        <v>50</v>
      </c>
      <c r="I5118" s="7" t="s">
        <v>50</v>
      </c>
      <c r="J5118" s="6">
        <v>45477</v>
      </c>
      <c r="K5118" s="7" t="s">
        <v>50</v>
      </c>
      <c r="L5118" s="7" t="s">
        <v>52</v>
      </c>
      <c r="M5118" s="7" t="s">
        <v>3418</v>
      </c>
      <c r="N5118" s="7" t="s">
        <v>30461</v>
      </c>
      <c r="O5118" s="7" t="s">
        <v>47449</v>
      </c>
      <c r="P5118" s="5">
        <v>456773</v>
      </c>
      <c r="Q5118" s="7" t="s">
        <v>1928</v>
      </c>
      <c r="R5118" s="34" t="s">
        <v>47450</v>
      </c>
      <c r="S5118" s="31" t="s">
        <v>50</v>
      </c>
      <c r="T5118" s="7" t="s">
        <v>47451</v>
      </c>
      <c r="U5118" s="7" t="s">
        <v>50</v>
      </c>
      <c r="V5118" s="7" t="s">
        <v>50</v>
      </c>
      <c r="W5118" s="7" t="s">
        <v>50</v>
      </c>
      <c r="X5118" s="7" t="s">
        <v>50</v>
      </c>
      <c r="Y5118" s="7" t="s">
        <v>50</v>
      </c>
      <c r="Z5118" s="7">
        <v>2</v>
      </c>
      <c r="AA5118" s="7" t="s">
        <v>50</v>
      </c>
      <c r="AB5118" s="7" t="s">
        <v>50</v>
      </c>
      <c r="AC5118" s="7" t="s">
        <v>50</v>
      </c>
      <c r="AD5118" s="7" t="s">
        <v>50</v>
      </c>
      <c r="AE5118" s="7" t="s">
        <v>50</v>
      </c>
      <c r="AF5118" s="7" t="s">
        <v>50</v>
      </c>
      <c r="AG5118" s="7" t="s">
        <v>50</v>
      </c>
      <c r="AH5118" s="7" t="s">
        <v>50</v>
      </c>
      <c r="AI5118" s="7" t="s">
        <v>50</v>
      </c>
      <c r="AJ5118" s="7" t="s">
        <v>50</v>
      </c>
      <c r="AK5118" s="7" t="s">
        <v>47452</v>
      </c>
      <c r="AL5118" s="7" t="s">
        <v>50</v>
      </c>
      <c r="AM5118" s="7" t="s">
        <v>47453</v>
      </c>
      <c r="AN5118" s="7" t="s">
        <v>993</v>
      </c>
      <c r="AO5118" s="7" t="s">
        <v>47454</v>
      </c>
      <c r="AP5118" s="22" t="s">
        <v>47455</v>
      </c>
      <c r="AQ5118" s="7" t="s">
        <v>50</v>
      </c>
      <c r="AR5118" s="7" t="s">
        <v>50</v>
      </c>
    </row>
    <row r="5119" spans="1:44" ht="15" thickBot="1">
      <c r="A5119" s="10" t="s">
        <v>47456</v>
      </c>
      <c r="B5119" s="13" t="s">
        <v>50</v>
      </c>
      <c r="C5119" s="12">
        <v>45292</v>
      </c>
      <c r="D5119" s="13" t="s">
        <v>45</v>
      </c>
      <c r="E5119" s="13" t="s">
        <v>46</v>
      </c>
      <c r="F5119" s="13" t="s">
        <v>70</v>
      </c>
      <c r="G5119" s="27" t="s">
        <v>54945</v>
      </c>
      <c r="H5119" s="13" t="s">
        <v>50</v>
      </c>
      <c r="I5119" s="13" t="s">
        <v>50</v>
      </c>
      <c r="J5119" s="12">
        <v>45480</v>
      </c>
      <c r="K5119" s="13" t="s">
        <v>50</v>
      </c>
      <c r="L5119" s="13" t="s">
        <v>1624</v>
      </c>
      <c r="M5119" s="13" t="s">
        <v>47457</v>
      </c>
      <c r="N5119" s="13" t="s">
        <v>50</v>
      </c>
      <c r="O5119" s="13" t="s">
        <v>47458</v>
      </c>
      <c r="P5119" s="11">
        <v>465533</v>
      </c>
      <c r="Q5119" s="13" t="s">
        <v>50</v>
      </c>
      <c r="R5119" s="30" t="s">
        <v>50</v>
      </c>
      <c r="S5119" s="30" t="s">
        <v>50</v>
      </c>
      <c r="T5119" s="13" t="s">
        <v>50</v>
      </c>
      <c r="U5119" s="13" t="s">
        <v>50</v>
      </c>
      <c r="V5119" s="13">
        <v>10000</v>
      </c>
      <c r="W5119" s="13" t="s">
        <v>60</v>
      </c>
      <c r="X5119" s="13">
        <v>10000</v>
      </c>
      <c r="Y5119" s="13" t="s">
        <v>467</v>
      </c>
      <c r="Z5119" s="13">
        <v>1</v>
      </c>
      <c r="AA5119" s="13">
        <v>10000</v>
      </c>
      <c r="AB5119" s="13" t="s">
        <v>60</v>
      </c>
      <c r="AC5119" s="13">
        <v>10000</v>
      </c>
      <c r="AD5119" s="13" t="s">
        <v>1624</v>
      </c>
      <c r="AE5119" s="13">
        <v>10000</v>
      </c>
      <c r="AF5119" s="13" t="s">
        <v>60</v>
      </c>
      <c r="AG5119" s="13">
        <v>10000</v>
      </c>
      <c r="AH5119" s="13">
        <v>10000</v>
      </c>
      <c r="AI5119" s="13" t="s">
        <v>60</v>
      </c>
      <c r="AJ5119" s="13">
        <v>10000</v>
      </c>
      <c r="AK5119" s="13" t="s">
        <v>50</v>
      </c>
      <c r="AL5119" s="13" t="s">
        <v>50</v>
      </c>
      <c r="AM5119" s="13" t="s">
        <v>50</v>
      </c>
      <c r="AN5119" s="13" t="s">
        <v>50</v>
      </c>
      <c r="AO5119" s="13" t="s">
        <v>50</v>
      </c>
      <c r="AP5119" s="13" t="s">
        <v>50</v>
      </c>
      <c r="AQ5119" s="13" t="s">
        <v>50</v>
      </c>
      <c r="AR5119" s="13" t="s">
        <v>1186</v>
      </c>
    </row>
    <row r="5120" spans="1:44" ht="15" thickBot="1">
      <c r="A5120" s="4" t="s">
        <v>47459</v>
      </c>
      <c r="B5120" s="7">
        <v>504</v>
      </c>
      <c r="C5120" s="6">
        <v>40179</v>
      </c>
      <c r="D5120" s="7" t="s">
        <v>45</v>
      </c>
      <c r="E5120" s="7" t="s">
        <v>46</v>
      </c>
      <c r="F5120" s="7" t="s">
        <v>70</v>
      </c>
      <c r="G5120" s="26" t="s">
        <v>54946</v>
      </c>
      <c r="H5120" s="7" t="s">
        <v>50</v>
      </c>
      <c r="I5120" s="7" t="s">
        <v>50</v>
      </c>
      <c r="J5120" s="6">
        <v>45482</v>
      </c>
      <c r="K5120" s="7" t="s">
        <v>89</v>
      </c>
      <c r="L5120" s="7" t="s">
        <v>290</v>
      </c>
      <c r="M5120" s="7" t="s">
        <v>47460</v>
      </c>
      <c r="N5120" s="7" t="s">
        <v>13553</v>
      </c>
      <c r="O5120" s="7" t="s">
        <v>47461</v>
      </c>
      <c r="P5120" s="5">
        <v>479026</v>
      </c>
      <c r="Q5120" s="7" t="s">
        <v>135</v>
      </c>
      <c r="R5120" s="34" t="s">
        <v>47462</v>
      </c>
      <c r="S5120" s="34" t="s">
        <v>47463</v>
      </c>
      <c r="T5120" s="7" t="s">
        <v>47464</v>
      </c>
      <c r="U5120" s="7">
        <f>44-800-368-9397</f>
        <v>-10521</v>
      </c>
      <c r="V5120" s="7">
        <v>5000000</v>
      </c>
      <c r="W5120" s="7" t="s">
        <v>139</v>
      </c>
      <c r="X5120" s="7">
        <v>6397215</v>
      </c>
      <c r="Y5120" s="7" t="s">
        <v>290</v>
      </c>
      <c r="Z5120" s="7">
        <v>1</v>
      </c>
      <c r="AA5120" s="7">
        <v>5000000</v>
      </c>
      <c r="AB5120" s="7" t="s">
        <v>139</v>
      </c>
      <c r="AC5120" s="7">
        <v>6397215</v>
      </c>
      <c r="AD5120" s="7" t="s">
        <v>290</v>
      </c>
      <c r="AE5120" s="7">
        <v>5000000</v>
      </c>
      <c r="AF5120" s="7" t="s">
        <v>139</v>
      </c>
      <c r="AG5120" s="7">
        <v>6397216</v>
      </c>
      <c r="AH5120" s="7">
        <v>5000000</v>
      </c>
      <c r="AI5120" s="7" t="s">
        <v>139</v>
      </c>
      <c r="AJ5120" s="7">
        <v>6397216</v>
      </c>
      <c r="AK5120" s="7" t="s">
        <v>3676</v>
      </c>
      <c r="AL5120" s="7" t="s">
        <v>50</v>
      </c>
      <c r="AM5120" s="7" t="s">
        <v>47465</v>
      </c>
      <c r="AN5120" s="7" t="s">
        <v>66</v>
      </c>
      <c r="AO5120" s="7" t="s">
        <v>47466</v>
      </c>
      <c r="AP5120" s="8" t="s">
        <v>47467</v>
      </c>
      <c r="AQ5120" s="7" t="s">
        <v>50</v>
      </c>
      <c r="AR5120" s="7" t="s">
        <v>50</v>
      </c>
    </row>
    <row r="5121" spans="1:44" ht="15" thickBot="1">
      <c r="A5121" s="10" t="s">
        <v>47468</v>
      </c>
      <c r="B5121" s="13" t="s">
        <v>50</v>
      </c>
      <c r="C5121" s="12">
        <v>45292</v>
      </c>
      <c r="D5121" s="13" t="s">
        <v>45</v>
      </c>
      <c r="E5121" s="13" t="s">
        <v>46</v>
      </c>
      <c r="F5121" s="13" t="s">
        <v>70</v>
      </c>
      <c r="G5121" s="26" t="s">
        <v>54946</v>
      </c>
      <c r="H5121" s="13" t="s">
        <v>50</v>
      </c>
      <c r="I5121" s="13" t="s">
        <v>50</v>
      </c>
      <c r="J5121" s="12">
        <v>45479</v>
      </c>
      <c r="K5121" s="13" t="s">
        <v>50</v>
      </c>
      <c r="L5121" s="13" t="s">
        <v>467</v>
      </c>
      <c r="M5121" s="13" t="s">
        <v>47469</v>
      </c>
      <c r="N5121" s="13" t="s">
        <v>5455</v>
      </c>
      <c r="O5121" s="13" t="s">
        <v>47470</v>
      </c>
      <c r="P5121" s="11">
        <v>495499</v>
      </c>
      <c r="Q5121" s="13" t="s">
        <v>245</v>
      </c>
      <c r="R5121" s="30" t="s">
        <v>50</v>
      </c>
      <c r="S5121" s="30" t="s">
        <v>50</v>
      </c>
      <c r="T5121" s="13" t="s">
        <v>50</v>
      </c>
      <c r="U5121" s="13" t="s">
        <v>50</v>
      </c>
      <c r="V5121" s="13" t="s">
        <v>50</v>
      </c>
      <c r="W5121" s="13" t="s">
        <v>50</v>
      </c>
      <c r="X5121" s="13" t="s">
        <v>50</v>
      </c>
      <c r="Y5121" s="13" t="s">
        <v>467</v>
      </c>
      <c r="Z5121" s="13">
        <v>1</v>
      </c>
      <c r="AA5121" s="13" t="s">
        <v>50</v>
      </c>
      <c r="AB5121" s="13" t="s">
        <v>50</v>
      </c>
      <c r="AC5121" s="13" t="s">
        <v>50</v>
      </c>
      <c r="AD5121" s="13" t="s">
        <v>467</v>
      </c>
      <c r="AE5121" s="13" t="s">
        <v>50</v>
      </c>
      <c r="AF5121" s="13" t="s">
        <v>50</v>
      </c>
      <c r="AG5121" s="13" t="s">
        <v>50</v>
      </c>
      <c r="AH5121" s="13" t="s">
        <v>50</v>
      </c>
      <c r="AI5121" s="13" t="s">
        <v>50</v>
      </c>
      <c r="AJ5121" s="13" t="s">
        <v>50</v>
      </c>
      <c r="AK5121" s="13" t="s">
        <v>47471</v>
      </c>
      <c r="AL5121" s="13" t="s">
        <v>50</v>
      </c>
      <c r="AM5121" s="13" t="s">
        <v>50</v>
      </c>
      <c r="AN5121" s="13" t="s">
        <v>50</v>
      </c>
      <c r="AO5121" s="13" t="s">
        <v>50</v>
      </c>
      <c r="AP5121" s="13" t="s">
        <v>50</v>
      </c>
      <c r="AQ5121" s="13" t="s">
        <v>50</v>
      </c>
      <c r="AR5121" s="13" t="s">
        <v>1186</v>
      </c>
    </row>
    <row r="5122" spans="1:44" ht="15" thickBot="1">
      <c r="A5122" s="4" t="s">
        <v>47472</v>
      </c>
      <c r="B5122" s="7" t="s">
        <v>50</v>
      </c>
      <c r="C5122" s="6">
        <v>25934</v>
      </c>
      <c r="D5122" s="7" t="s">
        <v>45</v>
      </c>
      <c r="E5122" s="7" t="s">
        <v>1939</v>
      </c>
      <c r="F5122" s="7" t="s">
        <v>70</v>
      </c>
      <c r="G5122" s="27" t="s">
        <v>54945</v>
      </c>
      <c r="H5122" s="7" t="s">
        <v>50</v>
      </c>
      <c r="I5122" s="7" t="s">
        <v>50</v>
      </c>
      <c r="J5122" s="6">
        <v>45474</v>
      </c>
      <c r="K5122" s="7" t="s">
        <v>50</v>
      </c>
      <c r="L5122" s="7" t="s">
        <v>52</v>
      </c>
      <c r="M5122" s="7" t="s">
        <v>46872</v>
      </c>
      <c r="N5122" s="7" t="s">
        <v>432</v>
      </c>
      <c r="O5122" s="7" t="s">
        <v>47473</v>
      </c>
      <c r="P5122" s="5">
        <v>495621</v>
      </c>
      <c r="Q5122" s="7" t="s">
        <v>434</v>
      </c>
      <c r="R5122" s="34" t="s">
        <v>47474</v>
      </c>
      <c r="S5122" s="34" t="s">
        <v>47475</v>
      </c>
      <c r="T5122" s="7" t="s">
        <v>47476</v>
      </c>
      <c r="U5122" s="7" t="s">
        <v>47477</v>
      </c>
      <c r="V5122" s="7" t="s">
        <v>50</v>
      </c>
      <c r="W5122" s="7" t="s">
        <v>50</v>
      </c>
      <c r="X5122" s="7" t="s">
        <v>50</v>
      </c>
      <c r="Y5122" s="7" t="s">
        <v>50</v>
      </c>
      <c r="Z5122" s="7">
        <v>1</v>
      </c>
      <c r="AA5122" s="7" t="s">
        <v>50</v>
      </c>
      <c r="AB5122" s="7" t="s">
        <v>50</v>
      </c>
      <c r="AC5122" s="7" t="s">
        <v>50</v>
      </c>
      <c r="AD5122" s="7" t="s">
        <v>50</v>
      </c>
      <c r="AE5122" s="7" t="s">
        <v>50</v>
      </c>
      <c r="AF5122" s="7" t="s">
        <v>50</v>
      </c>
      <c r="AG5122" s="7" t="s">
        <v>50</v>
      </c>
      <c r="AH5122" s="7" t="s">
        <v>50</v>
      </c>
      <c r="AI5122" s="7" t="s">
        <v>50</v>
      </c>
      <c r="AJ5122" s="7" t="s">
        <v>50</v>
      </c>
      <c r="AK5122" s="7" t="s">
        <v>46704</v>
      </c>
      <c r="AL5122" s="7" t="s">
        <v>50</v>
      </c>
      <c r="AM5122" s="7" t="s">
        <v>47478</v>
      </c>
      <c r="AN5122" s="7" t="s">
        <v>5485</v>
      </c>
      <c r="AO5122" s="7" t="s">
        <v>47479</v>
      </c>
      <c r="AP5122" s="22" t="s">
        <v>47480</v>
      </c>
      <c r="AQ5122" s="7" t="s">
        <v>50</v>
      </c>
      <c r="AR5122" s="7" t="s">
        <v>50</v>
      </c>
    </row>
    <row r="5123" spans="1:44" ht="15" thickBot="1">
      <c r="A5123" s="10" t="s">
        <v>47481</v>
      </c>
      <c r="B5123" s="13" t="s">
        <v>50</v>
      </c>
      <c r="C5123" s="12">
        <v>37257</v>
      </c>
      <c r="D5123" s="13" t="s">
        <v>45</v>
      </c>
      <c r="E5123" s="13" t="s">
        <v>1939</v>
      </c>
      <c r="F5123" s="13" t="s">
        <v>70</v>
      </c>
      <c r="G5123" s="26" t="s">
        <v>54946</v>
      </c>
      <c r="H5123" s="13" t="s">
        <v>50</v>
      </c>
      <c r="I5123" s="13" t="s">
        <v>50</v>
      </c>
      <c r="J5123" s="12">
        <v>45474</v>
      </c>
      <c r="K5123" s="13" t="s">
        <v>50</v>
      </c>
      <c r="L5123" s="13" t="s">
        <v>52</v>
      </c>
      <c r="M5123" s="13" t="s">
        <v>8957</v>
      </c>
      <c r="N5123" s="13" t="s">
        <v>23313</v>
      </c>
      <c r="O5123" s="13" t="s">
        <v>47482</v>
      </c>
      <c r="P5123" s="11">
        <v>513224</v>
      </c>
      <c r="Q5123" s="13" t="s">
        <v>1024</v>
      </c>
      <c r="R5123" s="33" t="s">
        <v>47483</v>
      </c>
      <c r="S5123" s="30" t="s">
        <v>50</v>
      </c>
      <c r="T5123" s="13" t="s">
        <v>47484</v>
      </c>
      <c r="U5123" s="13">
        <f>+ 312-857-1234</f>
        <v>-1779</v>
      </c>
      <c r="V5123" s="13" t="s">
        <v>50</v>
      </c>
      <c r="W5123" s="13" t="s">
        <v>50</v>
      </c>
      <c r="X5123" s="13" t="s">
        <v>50</v>
      </c>
      <c r="Y5123" s="13" t="s">
        <v>50</v>
      </c>
      <c r="Z5123" s="13">
        <v>1</v>
      </c>
      <c r="AA5123" s="13" t="s">
        <v>50</v>
      </c>
      <c r="AB5123" s="13" t="s">
        <v>50</v>
      </c>
      <c r="AC5123" s="13" t="s">
        <v>50</v>
      </c>
      <c r="AD5123" s="13" t="s">
        <v>50</v>
      </c>
      <c r="AE5123" s="13" t="s">
        <v>50</v>
      </c>
      <c r="AF5123" s="13" t="s">
        <v>50</v>
      </c>
      <c r="AG5123" s="13" t="s">
        <v>50</v>
      </c>
      <c r="AH5123" s="13" t="s">
        <v>50</v>
      </c>
      <c r="AI5123" s="13" t="s">
        <v>50</v>
      </c>
      <c r="AJ5123" s="13" t="s">
        <v>50</v>
      </c>
      <c r="AK5123" s="13" t="s">
        <v>46704</v>
      </c>
      <c r="AL5123" s="13" t="s">
        <v>50</v>
      </c>
      <c r="AM5123" s="13" t="s">
        <v>47485</v>
      </c>
      <c r="AN5123" s="13" t="s">
        <v>47486</v>
      </c>
      <c r="AO5123" s="13" t="s">
        <v>47487</v>
      </c>
      <c r="AP5123" s="21" t="s">
        <v>47488</v>
      </c>
      <c r="AQ5123" s="13" t="s">
        <v>50</v>
      </c>
      <c r="AR5123" s="13" t="s">
        <v>50</v>
      </c>
    </row>
    <row r="5124" spans="1:44" ht="15" thickBot="1">
      <c r="A5124" s="4" t="s">
        <v>47489</v>
      </c>
      <c r="B5124" s="7" t="s">
        <v>50</v>
      </c>
      <c r="C5124" s="7" t="s">
        <v>50</v>
      </c>
      <c r="D5124" s="7" t="s">
        <v>45</v>
      </c>
      <c r="E5124" s="7" t="s">
        <v>46</v>
      </c>
      <c r="F5124" s="7" t="s">
        <v>70</v>
      </c>
      <c r="G5124" s="27" t="s">
        <v>54945</v>
      </c>
      <c r="H5124" s="7" t="s">
        <v>50</v>
      </c>
      <c r="I5124" s="7" t="s">
        <v>50</v>
      </c>
      <c r="J5124" s="6">
        <v>45477</v>
      </c>
      <c r="K5124" s="7" t="s">
        <v>50</v>
      </c>
      <c r="L5124" s="7" t="s">
        <v>467</v>
      </c>
      <c r="M5124" s="7" t="s">
        <v>4869</v>
      </c>
      <c r="N5124" s="7" t="s">
        <v>3085</v>
      </c>
      <c r="O5124" s="7" t="s">
        <v>47490</v>
      </c>
      <c r="P5124" s="5">
        <v>520741</v>
      </c>
      <c r="Q5124" s="7" t="s">
        <v>1334</v>
      </c>
      <c r="R5124" s="28" t="s">
        <v>47491</v>
      </c>
      <c r="S5124" s="34" t="s">
        <v>47492</v>
      </c>
      <c r="T5124" s="7" t="s">
        <v>47493</v>
      </c>
      <c r="U5124" s="7" t="s">
        <v>50</v>
      </c>
      <c r="V5124" s="7" t="s">
        <v>50</v>
      </c>
      <c r="W5124" s="7" t="s">
        <v>50</v>
      </c>
      <c r="X5124" s="7" t="s">
        <v>50</v>
      </c>
      <c r="Y5124" s="7" t="s">
        <v>467</v>
      </c>
      <c r="Z5124" s="7">
        <v>1</v>
      </c>
      <c r="AA5124" s="7" t="s">
        <v>50</v>
      </c>
      <c r="AB5124" s="7" t="s">
        <v>50</v>
      </c>
      <c r="AC5124" s="7" t="s">
        <v>50</v>
      </c>
      <c r="AD5124" s="7" t="s">
        <v>467</v>
      </c>
      <c r="AE5124" s="7" t="s">
        <v>50</v>
      </c>
      <c r="AF5124" s="7" t="s">
        <v>50</v>
      </c>
      <c r="AG5124" s="7" t="s">
        <v>50</v>
      </c>
      <c r="AH5124" s="7" t="s">
        <v>50</v>
      </c>
      <c r="AI5124" s="7" t="s">
        <v>50</v>
      </c>
      <c r="AJ5124" s="7" t="s">
        <v>50</v>
      </c>
      <c r="AK5124" s="7" t="s">
        <v>47494</v>
      </c>
      <c r="AL5124" s="7" t="s">
        <v>50</v>
      </c>
      <c r="AM5124" s="7" t="s">
        <v>47495</v>
      </c>
      <c r="AN5124" s="7" t="s">
        <v>66</v>
      </c>
      <c r="AO5124" s="7" t="s">
        <v>47496</v>
      </c>
      <c r="AP5124" s="8" t="s">
        <v>47497</v>
      </c>
      <c r="AQ5124" s="7" t="s">
        <v>50</v>
      </c>
      <c r="AR5124" s="7" t="s">
        <v>50</v>
      </c>
    </row>
    <row r="5125" spans="1:44" ht="15" thickBot="1">
      <c r="A5125" s="10" t="s">
        <v>47498</v>
      </c>
      <c r="B5125" s="13" t="s">
        <v>50</v>
      </c>
      <c r="C5125" s="12">
        <v>44562</v>
      </c>
      <c r="D5125" s="13" t="s">
        <v>45</v>
      </c>
      <c r="E5125" s="13" t="s">
        <v>46</v>
      </c>
      <c r="F5125" s="13" t="s">
        <v>70</v>
      </c>
      <c r="G5125" s="13" t="s">
        <v>50</v>
      </c>
      <c r="H5125" s="13" t="s">
        <v>50</v>
      </c>
      <c r="I5125" s="13" t="s">
        <v>50</v>
      </c>
      <c r="J5125" s="12">
        <v>45478</v>
      </c>
      <c r="K5125" s="13" t="s">
        <v>50</v>
      </c>
      <c r="L5125" s="13" t="s">
        <v>241</v>
      </c>
      <c r="M5125" s="13" t="s">
        <v>47499</v>
      </c>
      <c r="N5125" s="13" t="s">
        <v>4607</v>
      </c>
      <c r="O5125" s="13" t="s">
        <v>47500</v>
      </c>
      <c r="P5125" s="11">
        <v>521813</v>
      </c>
      <c r="Q5125" s="13" t="s">
        <v>245</v>
      </c>
      <c r="R5125" s="33" t="s">
        <v>47501</v>
      </c>
      <c r="S5125" s="30" t="s">
        <v>50</v>
      </c>
      <c r="T5125" s="13" t="s">
        <v>50</v>
      </c>
      <c r="U5125" s="13" t="s">
        <v>47502</v>
      </c>
      <c r="V5125" s="13" t="s">
        <v>50</v>
      </c>
      <c r="W5125" s="13" t="s">
        <v>50</v>
      </c>
      <c r="X5125" s="13" t="s">
        <v>50</v>
      </c>
      <c r="Y5125" s="13" t="s">
        <v>154</v>
      </c>
      <c r="Z5125" s="13">
        <v>1</v>
      </c>
      <c r="AA5125" s="13" t="s">
        <v>50</v>
      </c>
      <c r="AB5125" s="13" t="s">
        <v>50</v>
      </c>
      <c r="AC5125" s="13" t="s">
        <v>50</v>
      </c>
      <c r="AD5125" s="13" t="s">
        <v>241</v>
      </c>
      <c r="AE5125" s="13" t="s">
        <v>50</v>
      </c>
      <c r="AF5125" s="13" t="s">
        <v>50</v>
      </c>
      <c r="AG5125" s="13" t="s">
        <v>50</v>
      </c>
      <c r="AH5125" s="13" t="s">
        <v>50</v>
      </c>
      <c r="AI5125" s="13" t="s">
        <v>50</v>
      </c>
      <c r="AJ5125" s="13" t="s">
        <v>50</v>
      </c>
      <c r="AK5125" s="13" t="s">
        <v>50</v>
      </c>
      <c r="AL5125" s="13" t="s">
        <v>50</v>
      </c>
      <c r="AM5125" s="13" t="s">
        <v>22727</v>
      </c>
      <c r="AN5125" s="13" t="s">
        <v>66</v>
      </c>
      <c r="AO5125" s="13" t="s">
        <v>47503</v>
      </c>
      <c r="AP5125" s="13" t="s">
        <v>50</v>
      </c>
      <c r="AQ5125" s="21" t="s">
        <v>47504</v>
      </c>
      <c r="AR5125" s="13" t="s">
        <v>50</v>
      </c>
    </row>
    <row r="5126" spans="1:44" ht="15" thickBot="1">
      <c r="A5126" s="4" t="s">
        <v>47505</v>
      </c>
      <c r="B5126" s="7" t="s">
        <v>50</v>
      </c>
      <c r="C5126" s="6">
        <v>36526</v>
      </c>
      <c r="D5126" s="7" t="s">
        <v>45</v>
      </c>
      <c r="E5126" s="7" t="s">
        <v>1939</v>
      </c>
      <c r="F5126" s="7" t="s">
        <v>70</v>
      </c>
      <c r="G5126" s="26" t="s">
        <v>54946</v>
      </c>
      <c r="H5126" s="7" t="s">
        <v>50</v>
      </c>
      <c r="I5126" s="7" t="s">
        <v>50</v>
      </c>
      <c r="J5126" s="6">
        <v>45474</v>
      </c>
      <c r="K5126" s="7" t="s">
        <v>50</v>
      </c>
      <c r="L5126" s="7" t="s">
        <v>52</v>
      </c>
      <c r="M5126" s="7" t="s">
        <v>47506</v>
      </c>
      <c r="N5126" s="7" t="s">
        <v>432</v>
      </c>
      <c r="O5126" s="7" t="s">
        <v>47507</v>
      </c>
      <c r="P5126" s="5">
        <v>533860</v>
      </c>
      <c r="Q5126" s="7" t="s">
        <v>434</v>
      </c>
      <c r="R5126" s="34" t="s">
        <v>47508</v>
      </c>
      <c r="S5126" s="31" t="s">
        <v>50</v>
      </c>
      <c r="T5126" s="7" t="s">
        <v>47509</v>
      </c>
      <c r="U5126" s="7" t="s">
        <v>47510</v>
      </c>
      <c r="V5126" s="7" t="s">
        <v>50</v>
      </c>
      <c r="W5126" s="7" t="s">
        <v>50</v>
      </c>
      <c r="X5126" s="7" t="s">
        <v>50</v>
      </c>
      <c r="Y5126" s="7" t="s">
        <v>50</v>
      </c>
      <c r="Z5126" s="7">
        <v>1</v>
      </c>
      <c r="AA5126" s="7" t="s">
        <v>50</v>
      </c>
      <c r="AB5126" s="7" t="s">
        <v>50</v>
      </c>
      <c r="AC5126" s="7" t="s">
        <v>50</v>
      </c>
      <c r="AD5126" s="7" t="s">
        <v>50</v>
      </c>
      <c r="AE5126" s="7" t="s">
        <v>50</v>
      </c>
      <c r="AF5126" s="7" t="s">
        <v>50</v>
      </c>
      <c r="AG5126" s="7" t="s">
        <v>50</v>
      </c>
      <c r="AH5126" s="7" t="s">
        <v>50</v>
      </c>
      <c r="AI5126" s="7" t="s">
        <v>50</v>
      </c>
      <c r="AJ5126" s="7" t="s">
        <v>50</v>
      </c>
      <c r="AK5126" s="7" t="s">
        <v>46704</v>
      </c>
      <c r="AL5126" s="7" t="s">
        <v>50</v>
      </c>
      <c r="AM5126" s="7" t="s">
        <v>47511</v>
      </c>
      <c r="AN5126" s="7" t="s">
        <v>66</v>
      </c>
      <c r="AO5126" s="7" t="s">
        <v>47512</v>
      </c>
      <c r="AP5126" s="7" t="s">
        <v>50</v>
      </c>
      <c r="AQ5126" s="22" t="s">
        <v>47513</v>
      </c>
      <c r="AR5126" s="7" t="s">
        <v>50</v>
      </c>
    </row>
    <row r="5127" spans="1:44" ht="15" thickBot="1">
      <c r="A5127" s="10" t="s">
        <v>47514</v>
      </c>
      <c r="B5127" s="13" t="s">
        <v>50</v>
      </c>
      <c r="C5127" s="12">
        <v>34335</v>
      </c>
      <c r="D5127" s="13" t="s">
        <v>45</v>
      </c>
      <c r="E5127" s="13" t="s">
        <v>1939</v>
      </c>
      <c r="F5127" s="13" t="s">
        <v>70</v>
      </c>
      <c r="G5127" s="26" t="s">
        <v>54946</v>
      </c>
      <c r="H5127" s="13" t="s">
        <v>50</v>
      </c>
      <c r="I5127" s="13" t="s">
        <v>50</v>
      </c>
      <c r="J5127" s="12">
        <v>45474</v>
      </c>
      <c r="K5127" s="13" t="s">
        <v>50</v>
      </c>
      <c r="L5127" s="13" t="s">
        <v>52</v>
      </c>
      <c r="M5127" s="13" t="s">
        <v>47515</v>
      </c>
      <c r="N5127" s="13" t="s">
        <v>432</v>
      </c>
      <c r="O5127" s="13" t="s">
        <v>47516</v>
      </c>
      <c r="P5127" s="11">
        <v>533862</v>
      </c>
      <c r="Q5127" s="13" t="s">
        <v>434</v>
      </c>
      <c r="R5127" s="33" t="s">
        <v>47517</v>
      </c>
      <c r="S5127" s="30" t="s">
        <v>50</v>
      </c>
      <c r="T5127" s="13" t="s">
        <v>47518</v>
      </c>
      <c r="U5127" s="13" t="e" cm="1" vm="2">
        <f t="array" ref="U5127">+_FV( 773.728,"1164")</f>
        <v>#VALUE!</v>
      </c>
      <c r="V5127" s="13" t="s">
        <v>50</v>
      </c>
      <c r="W5127" s="13" t="s">
        <v>50</v>
      </c>
      <c r="X5127" s="13" t="s">
        <v>50</v>
      </c>
      <c r="Y5127" s="13" t="s">
        <v>50</v>
      </c>
      <c r="Z5127" s="13">
        <v>1</v>
      </c>
      <c r="AA5127" s="13" t="s">
        <v>50</v>
      </c>
      <c r="AB5127" s="13" t="s">
        <v>50</v>
      </c>
      <c r="AC5127" s="13" t="s">
        <v>50</v>
      </c>
      <c r="AD5127" s="13" t="s">
        <v>50</v>
      </c>
      <c r="AE5127" s="13" t="s">
        <v>50</v>
      </c>
      <c r="AF5127" s="13" t="s">
        <v>50</v>
      </c>
      <c r="AG5127" s="13" t="s">
        <v>50</v>
      </c>
      <c r="AH5127" s="13" t="s">
        <v>50</v>
      </c>
      <c r="AI5127" s="13" t="s">
        <v>50</v>
      </c>
      <c r="AJ5127" s="13" t="s">
        <v>50</v>
      </c>
      <c r="AK5127" s="13" t="s">
        <v>46704</v>
      </c>
      <c r="AL5127" s="13" t="s">
        <v>50</v>
      </c>
      <c r="AM5127" s="13" t="s">
        <v>47519</v>
      </c>
      <c r="AN5127" s="13" t="s">
        <v>5485</v>
      </c>
      <c r="AO5127" s="13" t="s">
        <v>47520</v>
      </c>
      <c r="AP5127" s="13" t="s">
        <v>50</v>
      </c>
      <c r="AQ5127" s="21" t="s">
        <v>47521</v>
      </c>
      <c r="AR5127" s="13" t="s">
        <v>50</v>
      </c>
    </row>
    <row r="5128" spans="1:44" ht="15" thickBot="1">
      <c r="A5128" s="4" t="s">
        <v>47522</v>
      </c>
      <c r="B5128" s="7" t="s">
        <v>50</v>
      </c>
      <c r="C5128" s="6">
        <v>27760</v>
      </c>
      <c r="D5128" s="7" t="s">
        <v>45</v>
      </c>
      <c r="E5128" s="7" t="s">
        <v>1939</v>
      </c>
      <c r="F5128" s="7" t="s">
        <v>70</v>
      </c>
      <c r="G5128" s="7" t="s">
        <v>50</v>
      </c>
      <c r="H5128" s="7" t="s">
        <v>50</v>
      </c>
      <c r="I5128" s="7" t="s">
        <v>50</v>
      </c>
      <c r="J5128" s="6">
        <v>45474</v>
      </c>
      <c r="K5128" s="7" t="s">
        <v>50</v>
      </c>
      <c r="L5128" s="7" t="s">
        <v>52</v>
      </c>
      <c r="M5128" s="7" t="s">
        <v>47432</v>
      </c>
      <c r="N5128" s="7" t="s">
        <v>432</v>
      </c>
      <c r="O5128" s="7" t="s">
        <v>47523</v>
      </c>
      <c r="P5128" s="5">
        <v>533863</v>
      </c>
      <c r="Q5128" s="7" t="s">
        <v>434</v>
      </c>
      <c r="R5128" s="34" t="s">
        <v>47524</v>
      </c>
      <c r="S5128" s="31" t="s">
        <v>50</v>
      </c>
      <c r="T5128" s="7" t="s">
        <v>47525</v>
      </c>
      <c r="U5128" s="7" t="s">
        <v>47526</v>
      </c>
      <c r="V5128" s="7" t="s">
        <v>50</v>
      </c>
      <c r="W5128" s="7" t="s">
        <v>50</v>
      </c>
      <c r="X5128" s="7" t="s">
        <v>50</v>
      </c>
      <c r="Y5128" s="7" t="s">
        <v>50</v>
      </c>
      <c r="Z5128" s="7">
        <v>1</v>
      </c>
      <c r="AA5128" s="7" t="s">
        <v>50</v>
      </c>
      <c r="AB5128" s="7" t="s">
        <v>50</v>
      </c>
      <c r="AC5128" s="7" t="s">
        <v>50</v>
      </c>
      <c r="AD5128" s="7" t="s">
        <v>50</v>
      </c>
      <c r="AE5128" s="7" t="s">
        <v>50</v>
      </c>
      <c r="AF5128" s="7" t="s">
        <v>50</v>
      </c>
      <c r="AG5128" s="7" t="s">
        <v>50</v>
      </c>
      <c r="AH5128" s="7" t="s">
        <v>50</v>
      </c>
      <c r="AI5128" s="7" t="s">
        <v>50</v>
      </c>
      <c r="AJ5128" s="7" t="s">
        <v>50</v>
      </c>
      <c r="AK5128" s="7" t="s">
        <v>46704</v>
      </c>
      <c r="AL5128" s="7" t="s">
        <v>50</v>
      </c>
      <c r="AM5128" s="7" t="s">
        <v>47527</v>
      </c>
      <c r="AN5128" s="7" t="s">
        <v>4746</v>
      </c>
      <c r="AO5128" s="7" t="s">
        <v>47528</v>
      </c>
      <c r="AP5128" s="22" t="s">
        <v>47529</v>
      </c>
      <c r="AQ5128" s="7" t="s">
        <v>50</v>
      </c>
      <c r="AR5128" s="7" t="s">
        <v>50</v>
      </c>
    </row>
    <row r="5129" spans="1:44" ht="15" thickBot="1">
      <c r="A5129" s="10" t="s">
        <v>47530</v>
      </c>
      <c r="B5129" s="13" t="s">
        <v>50</v>
      </c>
      <c r="C5129" s="12">
        <v>29952</v>
      </c>
      <c r="D5129" s="13" t="s">
        <v>45</v>
      </c>
      <c r="E5129" s="13" t="s">
        <v>50</v>
      </c>
      <c r="F5129" s="13" t="s">
        <v>70</v>
      </c>
      <c r="G5129" s="13" t="s">
        <v>145</v>
      </c>
      <c r="H5129" s="13" t="s">
        <v>50</v>
      </c>
      <c r="I5129" s="13" t="s">
        <v>50</v>
      </c>
      <c r="J5129" s="12">
        <v>45474</v>
      </c>
      <c r="K5129" s="13" t="s">
        <v>50</v>
      </c>
      <c r="L5129" s="13" t="s">
        <v>52</v>
      </c>
      <c r="M5129" s="13" t="s">
        <v>47531</v>
      </c>
      <c r="N5129" s="13" t="s">
        <v>432</v>
      </c>
      <c r="O5129" s="13" t="s">
        <v>47532</v>
      </c>
      <c r="P5129" s="11">
        <v>533864</v>
      </c>
      <c r="Q5129" s="13" t="s">
        <v>434</v>
      </c>
      <c r="R5129" s="33" t="s">
        <v>47533</v>
      </c>
      <c r="S5129" s="30" t="s">
        <v>50</v>
      </c>
      <c r="T5129" s="13" t="s">
        <v>47534</v>
      </c>
      <c r="U5129" s="13" t="s">
        <v>47535</v>
      </c>
      <c r="V5129" s="13" t="s">
        <v>50</v>
      </c>
      <c r="W5129" s="13" t="s">
        <v>50</v>
      </c>
      <c r="X5129" s="13" t="s">
        <v>50</v>
      </c>
      <c r="Y5129" s="13" t="s">
        <v>50</v>
      </c>
      <c r="Z5129" s="13">
        <v>1</v>
      </c>
      <c r="AA5129" s="13" t="s">
        <v>50</v>
      </c>
      <c r="AB5129" s="13" t="s">
        <v>50</v>
      </c>
      <c r="AC5129" s="13" t="s">
        <v>50</v>
      </c>
      <c r="AD5129" s="13" t="s">
        <v>50</v>
      </c>
      <c r="AE5129" s="13" t="s">
        <v>50</v>
      </c>
      <c r="AF5129" s="13" t="s">
        <v>50</v>
      </c>
      <c r="AG5129" s="13" t="s">
        <v>50</v>
      </c>
      <c r="AH5129" s="13" t="s">
        <v>50</v>
      </c>
      <c r="AI5129" s="13" t="s">
        <v>50</v>
      </c>
      <c r="AJ5129" s="13" t="s">
        <v>50</v>
      </c>
      <c r="AK5129" s="13" t="s">
        <v>46704</v>
      </c>
      <c r="AL5129" s="13" t="s">
        <v>50</v>
      </c>
      <c r="AM5129" s="13" t="s">
        <v>47536</v>
      </c>
      <c r="AN5129" s="13" t="s">
        <v>5485</v>
      </c>
      <c r="AO5129" s="13" t="s">
        <v>47537</v>
      </c>
      <c r="AP5129" s="21" t="s">
        <v>47538</v>
      </c>
      <c r="AQ5129" s="13" t="s">
        <v>50</v>
      </c>
      <c r="AR5129" s="13" t="s">
        <v>50</v>
      </c>
    </row>
    <row r="5130" spans="1:44" ht="15" thickBot="1">
      <c r="A5130" s="4" t="s">
        <v>47539</v>
      </c>
      <c r="B5130" s="7" t="s">
        <v>50</v>
      </c>
      <c r="C5130" s="6">
        <v>34335</v>
      </c>
      <c r="D5130" s="7" t="s">
        <v>45</v>
      </c>
      <c r="E5130" s="7" t="s">
        <v>46</v>
      </c>
      <c r="F5130" s="7" t="s">
        <v>70</v>
      </c>
      <c r="G5130" s="26" t="s">
        <v>54946</v>
      </c>
      <c r="H5130" s="7" t="s">
        <v>7810</v>
      </c>
      <c r="I5130" s="7" t="s">
        <v>50</v>
      </c>
      <c r="J5130" s="6">
        <v>45478</v>
      </c>
      <c r="K5130" s="7" t="s">
        <v>191</v>
      </c>
      <c r="L5130" s="7" t="s">
        <v>178</v>
      </c>
      <c r="M5130" s="7" t="s">
        <v>47540</v>
      </c>
      <c r="N5130" s="7" t="s">
        <v>47541</v>
      </c>
      <c r="O5130" s="7" t="s">
        <v>47542</v>
      </c>
      <c r="P5130" s="5">
        <v>534966</v>
      </c>
      <c r="Q5130" s="7" t="s">
        <v>93</v>
      </c>
      <c r="R5130" s="34" t="s">
        <v>47543</v>
      </c>
      <c r="S5130" s="34" t="s">
        <v>47544</v>
      </c>
      <c r="T5130" s="7" t="s">
        <v>47545</v>
      </c>
      <c r="U5130" s="7">
        <f>1-661-940-7555</f>
        <v>-9155</v>
      </c>
      <c r="V5130" s="7">
        <v>10000000</v>
      </c>
      <c r="W5130" s="7" t="s">
        <v>60</v>
      </c>
      <c r="X5130" s="7">
        <v>10000000</v>
      </c>
      <c r="Y5130" s="7" t="s">
        <v>50</v>
      </c>
      <c r="Z5130" s="7">
        <v>1</v>
      </c>
      <c r="AA5130" s="7">
        <v>10000000</v>
      </c>
      <c r="AB5130" s="7" t="s">
        <v>60</v>
      </c>
      <c r="AC5130" s="7">
        <v>10000000</v>
      </c>
      <c r="AD5130" s="7" t="s">
        <v>178</v>
      </c>
      <c r="AE5130" s="7">
        <v>10000000</v>
      </c>
      <c r="AF5130" s="7" t="s">
        <v>60</v>
      </c>
      <c r="AG5130" s="7">
        <v>10000000</v>
      </c>
      <c r="AH5130" s="7">
        <v>10000000</v>
      </c>
      <c r="AI5130" s="7" t="s">
        <v>60</v>
      </c>
      <c r="AJ5130" s="7">
        <v>10000000</v>
      </c>
      <c r="AK5130" s="7" t="s">
        <v>50</v>
      </c>
      <c r="AL5130" s="7" t="s">
        <v>50</v>
      </c>
      <c r="AM5130" s="7" t="s">
        <v>47546</v>
      </c>
      <c r="AN5130" s="7" t="s">
        <v>738</v>
      </c>
      <c r="AO5130" s="7" t="s">
        <v>47547</v>
      </c>
      <c r="AP5130" s="22" t="s">
        <v>47548</v>
      </c>
      <c r="AQ5130" s="7" t="s">
        <v>50</v>
      </c>
      <c r="AR5130" s="7" t="s">
        <v>50</v>
      </c>
    </row>
    <row r="5131" spans="1:44" ht="15" thickBot="1">
      <c r="A5131" s="10" t="s">
        <v>47549</v>
      </c>
      <c r="B5131" s="11">
        <v>5418</v>
      </c>
      <c r="C5131" s="12">
        <v>25569</v>
      </c>
      <c r="D5131" s="13" t="s">
        <v>45</v>
      </c>
      <c r="E5131" s="13" t="s">
        <v>1939</v>
      </c>
      <c r="F5131" s="13" t="s">
        <v>70</v>
      </c>
      <c r="G5131" s="13" t="s">
        <v>87</v>
      </c>
      <c r="H5131" s="13" t="s">
        <v>47550</v>
      </c>
      <c r="I5131" s="13" t="s">
        <v>50</v>
      </c>
      <c r="J5131" s="12">
        <v>45481</v>
      </c>
      <c r="K5131" s="13" t="s">
        <v>50</v>
      </c>
      <c r="L5131" s="13" t="s">
        <v>52</v>
      </c>
      <c r="M5131" s="13" t="s">
        <v>47551</v>
      </c>
      <c r="N5131" s="13" t="s">
        <v>11021</v>
      </c>
      <c r="O5131" s="13" t="s">
        <v>47552</v>
      </c>
      <c r="P5131" s="11">
        <v>549606</v>
      </c>
      <c r="Q5131" s="13" t="s">
        <v>683</v>
      </c>
      <c r="R5131" s="33" t="s">
        <v>47553</v>
      </c>
      <c r="S5131" s="33" t="s">
        <v>47554</v>
      </c>
      <c r="T5131" s="13" t="s">
        <v>47555</v>
      </c>
      <c r="U5131" s="13" t="s">
        <v>47556</v>
      </c>
      <c r="V5131" s="13">
        <v>20000</v>
      </c>
      <c r="W5131" s="13" t="s">
        <v>60</v>
      </c>
      <c r="X5131" s="13">
        <v>20000</v>
      </c>
      <c r="Y5131" s="13" t="s">
        <v>50</v>
      </c>
      <c r="Z5131" s="13">
        <v>1</v>
      </c>
      <c r="AA5131" s="13" t="s">
        <v>50</v>
      </c>
      <c r="AB5131" s="13" t="s">
        <v>50</v>
      </c>
      <c r="AC5131" s="13" t="s">
        <v>50</v>
      </c>
      <c r="AD5131" s="13" t="s">
        <v>50</v>
      </c>
      <c r="AE5131" s="13" t="s">
        <v>50</v>
      </c>
      <c r="AF5131" s="13" t="s">
        <v>50</v>
      </c>
      <c r="AG5131" s="13" t="s">
        <v>50</v>
      </c>
      <c r="AH5131" s="13">
        <v>20000</v>
      </c>
      <c r="AI5131" s="13" t="s">
        <v>60</v>
      </c>
      <c r="AJ5131" s="13">
        <v>20000</v>
      </c>
      <c r="AK5131" s="13" t="s">
        <v>47557</v>
      </c>
      <c r="AL5131" s="13" t="s">
        <v>50</v>
      </c>
      <c r="AM5131" s="13" t="s">
        <v>47558</v>
      </c>
      <c r="AN5131" s="13" t="s">
        <v>66</v>
      </c>
      <c r="AO5131" s="13" t="s">
        <v>47559</v>
      </c>
      <c r="AP5131" s="14" t="s">
        <v>47560</v>
      </c>
      <c r="AQ5131" s="13" t="s">
        <v>50</v>
      </c>
      <c r="AR5131" s="13" t="s">
        <v>50</v>
      </c>
    </row>
    <row r="5132" spans="1:44" ht="15" thickBot="1">
      <c r="A5132" s="4" t="s">
        <v>47561</v>
      </c>
      <c r="B5132" s="7" t="s">
        <v>50</v>
      </c>
      <c r="C5132" s="7" t="s">
        <v>50</v>
      </c>
      <c r="D5132" s="7" t="s">
        <v>45</v>
      </c>
      <c r="E5132" s="7" t="s">
        <v>50</v>
      </c>
      <c r="F5132" s="7" t="s">
        <v>70</v>
      </c>
      <c r="G5132" s="7" t="s">
        <v>50</v>
      </c>
      <c r="H5132" s="7" t="s">
        <v>50</v>
      </c>
      <c r="I5132" s="7" t="s">
        <v>50</v>
      </c>
      <c r="J5132" s="6">
        <v>45481</v>
      </c>
      <c r="K5132" s="7" t="s">
        <v>50</v>
      </c>
      <c r="L5132" s="7" t="s">
        <v>290</v>
      </c>
      <c r="M5132" s="7" t="s">
        <v>47562</v>
      </c>
      <c r="N5132" s="7" t="s">
        <v>564</v>
      </c>
      <c r="O5132" s="7" t="s">
        <v>47563</v>
      </c>
      <c r="P5132" s="5">
        <v>558400</v>
      </c>
      <c r="Q5132" s="7" t="s">
        <v>566</v>
      </c>
      <c r="R5132" s="31" t="s">
        <v>50</v>
      </c>
      <c r="S5132" s="31" t="s">
        <v>50</v>
      </c>
      <c r="T5132" s="7" t="s">
        <v>50</v>
      </c>
      <c r="U5132" s="7" t="s">
        <v>50</v>
      </c>
      <c r="V5132" s="7" t="s">
        <v>50</v>
      </c>
      <c r="W5132" s="7" t="s">
        <v>50</v>
      </c>
      <c r="X5132" s="7" t="s">
        <v>50</v>
      </c>
      <c r="Y5132" s="7" t="s">
        <v>290</v>
      </c>
      <c r="Z5132" s="7">
        <v>1</v>
      </c>
      <c r="AA5132" s="7" t="s">
        <v>50</v>
      </c>
      <c r="AB5132" s="7" t="s">
        <v>50</v>
      </c>
      <c r="AC5132" s="7" t="s">
        <v>50</v>
      </c>
      <c r="AD5132" s="7" t="s">
        <v>290</v>
      </c>
      <c r="AE5132" s="7" t="s">
        <v>50</v>
      </c>
      <c r="AF5132" s="7" t="s">
        <v>50</v>
      </c>
      <c r="AG5132" s="7" t="s">
        <v>50</v>
      </c>
      <c r="AH5132" s="7" t="s">
        <v>50</v>
      </c>
      <c r="AI5132" s="7" t="s">
        <v>50</v>
      </c>
      <c r="AJ5132" s="7" t="s">
        <v>50</v>
      </c>
      <c r="AK5132" s="7" t="s">
        <v>47564</v>
      </c>
      <c r="AL5132" s="7" t="s">
        <v>50</v>
      </c>
      <c r="AM5132" s="7" t="s">
        <v>50</v>
      </c>
      <c r="AN5132" s="7" t="s">
        <v>50</v>
      </c>
      <c r="AO5132" s="7" t="s">
        <v>50</v>
      </c>
      <c r="AP5132" s="7" t="s">
        <v>50</v>
      </c>
      <c r="AQ5132" s="7" t="s">
        <v>50</v>
      </c>
      <c r="AR5132" s="7" t="s">
        <v>1186</v>
      </c>
    </row>
    <row r="5133" spans="1:44" ht="15" thickBot="1">
      <c r="A5133" s="10" t="s">
        <v>47565</v>
      </c>
      <c r="B5133" s="13" t="s">
        <v>50</v>
      </c>
      <c r="C5133" s="12">
        <v>44562</v>
      </c>
      <c r="D5133" s="13" t="s">
        <v>45</v>
      </c>
      <c r="E5133" s="13" t="s">
        <v>46</v>
      </c>
      <c r="F5133" s="13" t="s">
        <v>70</v>
      </c>
      <c r="G5133" s="26" t="s">
        <v>54946</v>
      </c>
      <c r="H5133" s="13" t="s">
        <v>50</v>
      </c>
      <c r="I5133" s="13" t="s">
        <v>50</v>
      </c>
      <c r="J5133" s="12">
        <v>45478</v>
      </c>
      <c r="K5133" s="13" t="s">
        <v>50</v>
      </c>
      <c r="L5133" s="13" t="s">
        <v>467</v>
      </c>
      <c r="M5133" s="13" t="s">
        <v>47566</v>
      </c>
      <c r="N5133" s="13" t="s">
        <v>3649</v>
      </c>
      <c r="O5133" s="13" t="s">
        <v>47567</v>
      </c>
      <c r="P5133" s="11">
        <v>563753</v>
      </c>
      <c r="Q5133" s="13" t="s">
        <v>245</v>
      </c>
      <c r="R5133" s="33" t="s">
        <v>47568</v>
      </c>
      <c r="S5133" s="30" t="s">
        <v>50</v>
      </c>
      <c r="T5133" s="13" t="s">
        <v>50</v>
      </c>
      <c r="U5133" s="13" t="s">
        <v>47569</v>
      </c>
      <c r="V5133" s="13" t="s">
        <v>50</v>
      </c>
      <c r="W5133" s="13" t="s">
        <v>50</v>
      </c>
      <c r="X5133" s="13" t="s">
        <v>50</v>
      </c>
      <c r="Y5133" s="13" t="s">
        <v>467</v>
      </c>
      <c r="Z5133" s="13">
        <v>1</v>
      </c>
      <c r="AA5133" s="13" t="s">
        <v>50</v>
      </c>
      <c r="AB5133" s="13" t="s">
        <v>50</v>
      </c>
      <c r="AC5133" s="13" t="s">
        <v>50</v>
      </c>
      <c r="AD5133" s="13" t="s">
        <v>467</v>
      </c>
      <c r="AE5133" s="13" t="s">
        <v>50</v>
      </c>
      <c r="AF5133" s="13" t="s">
        <v>50</v>
      </c>
      <c r="AG5133" s="13" t="s">
        <v>50</v>
      </c>
      <c r="AH5133" s="13" t="s">
        <v>50</v>
      </c>
      <c r="AI5133" s="13" t="s">
        <v>50</v>
      </c>
      <c r="AJ5133" s="13" t="s">
        <v>50</v>
      </c>
      <c r="AK5133" s="13" t="s">
        <v>50</v>
      </c>
      <c r="AL5133" s="13" t="s">
        <v>50</v>
      </c>
      <c r="AM5133" s="13" t="s">
        <v>47570</v>
      </c>
      <c r="AN5133" s="13" t="s">
        <v>5485</v>
      </c>
      <c r="AO5133" s="13" t="s">
        <v>50</v>
      </c>
      <c r="AP5133" s="13" t="s">
        <v>50</v>
      </c>
      <c r="AQ5133" s="21" t="s">
        <v>47571</v>
      </c>
      <c r="AR5133" s="13" t="s">
        <v>255</v>
      </c>
    </row>
    <row r="5134" spans="1:44" ht="15" thickBot="1">
      <c r="A5134" s="4" t="s">
        <v>47572</v>
      </c>
      <c r="B5134" s="7" t="s">
        <v>50</v>
      </c>
      <c r="C5134" s="6">
        <v>45391</v>
      </c>
      <c r="D5134" s="7" t="s">
        <v>45</v>
      </c>
      <c r="E5134" s="7" t="s">
        <v>46</v>
      </c>
      <c r="F5134" s="7" t="s">
        <v>70</v>
      </c>
      <c r="G5134" s="27" t="s">
        <v>54945</v>
      </c>
      <c r="H5134" s="7" t="s">
        <v>50</v>
      </c>
      <c r="I5134" s="7" t="s">
        <v>50</v>
      </c>
      <c r="J5134" s="6">
        <v>45474</v>
      </c>
      <c r="K5134" s="7" t="s">
        <v>50</v>
      </c>
      <c r="L5134" s="7" t="s">
        <v>467</v>
      </c>
      <c r="M5134" s="7" t="s">
        <v>47573</v>
      </c>
      <c r="N5134" s="7" t="s">
        <v>8215</v>
      </c>
      <c r="O5134" s="7" t="s">
        <v>47574</v>
      </c>
      <c r="P5134" s="5">
        <v>575639</v>
      </c>
      <c r="Q5134" s="7" t="s">
        <v>360</v>
      </c>
      <c r="R5134" s="34" t="s">
        <v>47575</v>
      </c>
      <c r="S5134" s="34" t="s">
        <v>47576</v>
      </c>
      <c r="T5134" s="7" t="s">
        <v>47577</v>
      </c>
      <c r="U5134" s="7">
        <v>37069602760</v>
      </c>
      <c r="V5134" s="7" t="s">
        <v>50</v>
      </c>
      <c r="W5134" s="7" t="s">
        <v>50</v>
      </c>
      <c r="X5134" s="7" t="s">
        <v>50</v>
      </c>
      <c r="Y5134" s="7" t="s">
        <v>467</v>
      </c>
      <c r="Z5134" s="7">
        <v>1</v>
      </c>
      <c r="AA5134" s="7" t="s">
        <v>50</v>
      </c>
      <c r="AB5134" s="7" t="s">
        <v>50</v>
      </c>
      <c r="AC5134" s="7" t="s">
        <v>50</v>
      </c>
      <c r="AD5134" s="7" t="s">
        <v>467</v>
      </c>
      <c r="AE5134" s="7" t="s">
        <v>50</v>
      </c>
      <c r="AF5134" s="7" t="s">
        <v>50</v>
      </c>
      <c r="AG5134" s="7" t="s">
        <v>50</v>
      </c>
      <c r="AH5134" s="7" t="s">
        <v>50</v>
      </c>
      <c r="AI5134" s="7" t="s">
        <v>50</v>
      </c>
      <c r="AJ5134" s="7" t="s">
        <v>50</v>
      </c>
      <c r="AK5134" s="7" t="s">
        <v>50</v>
      </c>
      <c r="AL5134" s="7" t="s">
        <v>50</v>
      </c>
      <c r="AM5134" s="7" t="s">
        <v>47578</v>
      </c>
      <c r="AN5134" s="7" t="s">
        <v>993</v>
      </c>
      <c r="AO5134" s="7" t="s">
        <v>50</v>
      </c>
      <c r="AP5134" s="8" t="s">
        <v>47579</v>
      </c>
      <c r="AQ5134" s="7" t="s">
        <v>50</v>
      </c>
      <c r="AR5134" s="7" t="s">
        <v>255</v>
      </c>
    </row>
    <row r="5135" spans="1:44" ht="15" thickBot="1">
      <c r="A5135" s="10" t="s">
        <v>47580</v>
      </c>
      <c r="B5135" s="13" t="s">
        <v>50</v>
      </c>
      <c r="C5135" s="12">
        <v>45040</v>
      </c>
      <c r="D5135" s="13" t="s">
        <v>45</v>
      </c>
      <c r="E5135" s="13" t="s">
        <v>46</v>
      </c>
      <c r="F5135" s="13" t="s">
        <v>70</v>
      </c>
      <c r="G5135" s="27" t="s">
        <v>54945</v>
      </c>
      <c r="H5135" s="13" t="s">
        <v>50</v>
      </c>
      <c r="I5135" s="13" t="s">
        <v>50</v>
      </c>
      <c r="J5135" s="12">
        <v>45482</v>
      </c>
      <c r="K5135" s="13" t="s">
        <v>50</v>
      </c>
      <c r="L5135" s="13" t="s">
        <v>467</v>
      </c>
      <c r="M5135" s="13" t="s">
        <v>50</v>
      </c>
      <c r="N5135" s="13" t="s">
        <v>47581</v>
      </c>
      <c r="O5135" s="13" t="s">
        <v>47582</v>
      </c>
      <c r="P5135" s="11">
        <v>620136</v>
      </c>
      <c r="Q5135" s="13" t="s">
        <v>77</v>
      </c>
      <c r="R5135" s="33" t="s">
        <v>47583</v>
      </c>
      <c r="S5135" s="33" t="s">
        <v>47584</v>
      </c>
      <c r="T5135" s="13" t="s">
        <v>47585</v>
      </c>
      <c r="U5135" s="13" t="s">
        <v>50</v>
      </c>
      <c r="V5135" s="13">
        <v>5000000</v>
      </c>
      <c r="W5135" s="13" t="s">
        <v>60</v>
      </c>
      <c r="X5135" s="13">
        <v>5000000</v>
      </c>
      <c r="Y5135" s="13" t="s">
        <v>467</v>
      </c>
      <c r="Z5135" s="13">
        <v>1</v>
      </c>
      <c r="AA5135" s="13">
        <v>5000000</v>
      </c>
      <c r="AB5135" s="13" t="s">
        <v>60</v>
      </c>
      <c r="AC5135" s="13">
        <v>5000000</v>
      </c>
      <c r="AD5135" s="13" t="s">
        <v>467</v>
      </c>
      <c r="AE5135" s="13">
        <v>5000000</v>
      </c>
      <c r="AF5135" s="13" t="s">
        <v>60</v>
      </c>
      <c r="AG5135" s="13">
        <v>5000000</v>
      </c>
      <c r="AH5135" s="13">
        <v>5000000</v>
      </c>
      <c r="AI5135" s="13" t="s">
        <v>60</v>
      </c>
      <c r="AJ5135" s="13">
        <v>5000000</v>
      </c>
      <c r="AK5135" s="13" t="s">
        <v>47586</v>
      </c>
      <c r="AL5135" s="13" t="s">
        <v>50</v>
      </c>
      <c r="AM5135" s="13" t="s">
        <v>47587</v>
      </c>
      <c r="AN5135" s="13" t="s">
        <v>66</v>
      </c>
      <c r="AO5135" s="13" t="s">
        <v>47588</v>
      </c>
      <c r="AP5135" s="14" t="s">
        <v>47589</v>
      </c>
      <c r="AQ5135" s="13" t="s">
        <v>50</v>
      </c>
      <c r="AR5135" s="13" t="s">
        <v>50</v>
      </c>
    </row>
    <row r="5136" spans="1:44" ht="15" thickBot="1">
      <c r="A5136" s="4" t="s">
        <v>47590</v>
      </c>
      <c r="B5136" s="7" t="s">
        <v>50</v>
      </c>
      <c r="C5136" s="6">
        <v>32874</v>
      </c>
      <c r="D5136" s="7" t="s">
        <v>45</v>
      </c>
      <c r="E5136" s="7" t="s">
        <v>46</v>
      </c>
      <c r="F5136" s="7" t="s">
        <v>70</v>
      </c>
      <c r="G5136" s="7" t="s">
        <v>145</v>
      </c>
      <c r="H5136" s="7" t="s">
        <v>50</v>
      </c>
      <c r="I5136" s="7" t="s">
        <v>50</v>
      </c>
      <c r="J5136" s="6">
        <v>45481</v>
      </c>
      <c r="K5136" s="7" t="s">
        <v>116</v>
      </c>
      <c r="L5136" s="7" t="s">
        <v>178</v>
      </c>
      <c r="M5136" s="7" t="s">
        <v>47591</v>
      </c>
      <c r="N5136" s="7" t="s">
        <v>47592</v>
      </c>
      <c r="O5136" s="7" t="s">
        <v>47593</v>
      </c>
      <c r="P5136" s="5">
        <v>625499</v>
      </c>
      <c r="Q5136" s="7" t="s">
        <v>1334</v>
      </c>
      <c r="R5136" s="34" t="s">
        <v>47594</v>
      </c>
      <c r="S5136" s="34" t="s">
        <v>47595</v>
      </c>
      <c r="T5136" s="7" t="s">
        <v>47596</v>
      </c>
      <c r="U5136" s="7" t="s">
        <v>47597</v>
      </c>
      <c r="V5136" s="7">
        <v>6000000</v>
      </c>
      <c r="W5136" s="7" t="s">
        <v>1338</v>
      </c>
      <c r="X5136" s="7">
        <v>4047837</v>
      </c>
      <c r="Y5136" s="7" t="s">
        <v>50</v>
      </c>
      <c r="Z5136" s="7">
        <v>1</v>
      </c>
      <c r="AA5136" s="7">
        <v>6000000</v>
      </c>
      <c r="AB5136" s="7" t="s">
        <v>1338</v>
      </c>
      <c r="AC5136" s="7">
        <v>4047837</v>
      </c>
      <c r="AD5136" s="7" t="s">
        <v>178</v>
      </c>
      <c r="AE5136" s="7">
        <v>6000000</v>
      </c>
      <c r="AF5136" s="7" t="s">
        <v>1338</v>
      </c>
      <c r="AG5136" s="7">
        <v>4047837</v>
      </c>
      <c r="AH5136" s="7">
        <v>6000000</v>
      </c>
      <c r="AI5136" s="7" t="s">
        <v>1338</v>
      </c>
      <c r="AJ5136" s="7">
        <v>4047837</v>
      </c>
      <c r="AK5136" s="7" t="s">
        <v>47598</v>
      </c>
      <c r="AL5136" s="7" t="s">
        <v>50</v>
      </c>
      <c r="AM5136" s="7" t="s">
        <v>47599</v>
      </c>
      <c r="AN5136" s="7" t="s">
        <v>798</v>
      </c>
      <c r="AO5136" s="7" t="s">
        <v>47600</v>
      </c>
      <c r="AP5136" s="22" t="s">
        <v>47601</v>
      </c>
      <c r="AQ5136" s="7" t="s">
        <v>50</v>
      </c>
      <c r="AR5136" s="7" t="s">
        <v>50</v>
      </c>
    </row>
    <row r="5137" spans="1:44" ht="15" thickBot="1">
      <c r="A5137" s="10" t="s">
        <v>47602</v>
      </c>
      <c r="B5137" s="13" t="s">
        <v>50</v>
      </c>
      <c r="C5137" s="13" t="s">
        <v>50</v>
      </c>
      <c r="D5137" s="13" t="s">
        <v>45</v>
      </c>
      <c r="E5137" s="13" t="s">
        <v>46</v>
      </c>
      <c r="F5137" s="13" t="s">
        <v>70</v>
      </c>
      <c r="G5137" s="26" t="s">
        <v>54946</v>
      </c>
      <c r="H5137" s="13" t="s">
        <v>50</v>
      </c>
      <c r="I5137" s="13" t="s">
        <v>50</v>
      </c>
      <c r="J5137" s="12">
        <v>45482</v>
      </c>
      <c r="K5137" s="13" t="s">
        <v>116</v>
      </c>
      <c r="L5137" s="13" t="s">
        <v>52</v>
      </c>
      <c r="M5137" s="13" t="s">
        <v>22844</v>
      </c>
      <c r="N5137" s="13" t="s">
        <v>432</v>
      </c>
      <c r="O5137" s="13" t="s">
        <v>47603</v>
      </c>
      <c r="P5137" s="11">
        <v>625660</v>
      </c>
      <c r="Q5137" s="13" t="s">
        <v>434</v>
      </c>
      <c r="R5137" s="33" t="s">
        <v>47604</v>
      </c>
      <c r="S5137" s="33" t="s">
        <v>47605</v>
      </c>
      <c r="T5137" s="13" t="s">
        <v>47606</v>
      </c>
      <c r="U5137" s="13" t="s">
        <v>50</v>
      </c>
      <c r="V5137" s="13">
        <v>20000</v>
      </c>
      <c r="W5137" s="13" t="s">
        <v>60</v>
      </c>
      <c r="X5137" s="13">
        <v>20000</v>
      </c>
      <c r="Y5137" s="13" t="s">
        <v>50</v>
      </c>
      <c r="Z5137" s="13">
        <v>1</v>
      </c>
      <c r="AA5137" s="13" t="s">
        <v>50</v>
      </c>
      <c r="AB5137" s="13" t="s">
        <v>50</v>
      </c>
      <c r="AC5137" s="13" t="s">
        <v>50</v>
      </c>
      <c r="AD5137" s="13" t="s">
        <v>50</v>
      </c>
      <c r="AE5137" s="13" t="s">
        <v>50</v>
      </c>
      <c r="AF5137" s="13" t="s">
        <v>50</v>
      </c>
      <c r="AG5137" s="13" t="s">
        <v>50</v>
      </c>
      <c r="AH5137" s="13">
        <v>20000</v>
      </c>
      <c r="AI5137" s="13" t="s">
        <v>60</v>
      </c>
      <c r="AJ5137" s="13">
        <v>20000</v>
      </c>
      <c r="AK5137" s="13" t="s">
        <v>46939</v>
      </c>
      <c r="AL5137" s="13" t="s">
        <v>50</v>
      </c>
      <c r="AM5137" s="13" t="s">
        <v>47607</v>
      </c>
      <c r="AN5137" s="13" t="s">
        <v>993</v>
      </c>
      <c r="AO5137" s="13" t="s">
        <v>47608</v>
      </c>
      <c r="AP5137" s="21" t="s">
        <v>47609</v>
      </c>
      <c r="AQ5137" s="13" t="s">
        <v>50</v>
      </c>
      <c r="AR5137" s="13" t="s">
        <v>50</v>
      </c>
    </row>
    <row r="5138" spans="1:44" ht="15" thickBot="1">
      <c r="A5138" s="4" t="s">
        <v>47610</v>
      </c>
      <c r="B5138" s="7" t="s">
        <v>50</v>
      </c>
      <c r="C5138" s="6">
        <v>45170</v>
      </c>
      <c r="D5138" s="7" t="s">
        <v>45</v>
      </c>
      <c r="E5138" s="7" t="s">
        <v>46</v>
      </c>
      <c r="F5138" s="7" t="s">
        <v>70</v>
      </c>
      <c r="G5138" s="27" t="s">
        <v>54945</v>
      </c>
      <c r="H5138" s="7" t="s">
        <v>50</v>
      </c>
      <c r="I5138" s="7" t="s">
        <v>50</v>
      </c>
      <c r="J5138" s="6">
        <v>45481</v>
      </c>
      <c r="K5138" s="7" t="s">
        <v>50</v>
      </c>
      <c r="L5138" s="7" t="s">
        <v>4836</v>
      </c>
      <c r="M5138" s="7" t="s">
        <v>47611</v>
      </c>
      <c r="N5138" s="7" t="s">
        <v>11336</v>
      </c>
      <c r="O5138" s="7" t="s">
        <v>47612</v>
      </c>
      <c r="P5138" s="5">
        <v>631046</v>
      </c>
      <c r="Q5138" s="7" t="s">
        <v>759</v>
      </c>
      <c r="R5138" s="34" t="s">
        <v>47613</v>
      </c>
      <c r="S5138" s="34" t="s">
        <v>47614</v>
      </c>
      <c r="T5138" s="7" t="s">
        <v>50</v>
      </c>
      <c r="U5138" s="7" t="s">
        <v>50</v>
      </c>
      <c r="V5138" s="7" t="s">
        <v>50</v>
      </c>
      <c r="W5138" s="7" t="s">
        <v>50</v>
      </c>
      <c r="X5138" s="7" t="s">
        <v>50</v>
      </c>
      <c r="Y5138" s="7" t="s">
        <v>467</v>
      </c>
      <c r="Z5138" s="7">
        <v>1</v>
      </c>
      <c r="AA5138" s="7" t="s">
        <v>50</v>
      </c>
      <c r="AB5138" s="7" t="s">
        <v>50</v>
      </c>
      <c r="AC5138" s="7" t="s">
        <v>50</v>
      </c>
      <c r="AD5138" s="7" t="s">
        <v>4836</v>
      </c>
      <c r="AE5138" s="7" t="s">
        <v>50</v>
      </c>
      <c r="AF5138" s="7" t="s">
        <v>50</v>
      </c>
      <c r="AG5138" s="7" t="s">
        <v>50</v>
      </c>
      <c r="AH5138" s="7" t="s">
        <v>50</v>
      </c>
      <c r="AI5138" s="7" t="s">
        <v>50</v>
      </c>
      <c r="AJ5138" s="7" t="s">
        <v>50</v>
      </c>
      <c r="AK5138" s="7" t="s">
        <v>50</v>
      </c>
      <c r="AL5138" s="7" t="s">
        <v>50</v>
      </c>
      <c r="AM5138" s="7" t="s">
        <v>47615</v>
      </c>
      <c r="AN5138" s="7" t="s">
        <v>993</v>
      </c>
      <c r="AO5138" s="7" t="s">
        <v>47616</v>
      </c>
      <c r="AP5138" s="7" t="s">
        <v>50</v>
      </c>
      <c r="AQ5138" s="22" t="s">
        <v>47617</v>
      </c>
      <c r="AR5138" s="7" t="s">
        <v>50</v>
      </c>
    </row>
    <row r="5139" spans="1:44" ht="15" thickBot="1">
      <c r="A5139" s="10" t="s">
        <v>47618</v>
      </c>
      <c r="B5139" s="13" t="s">
        <v>50</v>
      </c>
      <c r="C5139" s="12">
        <v>40179</v>
      </c>
      <c r="D5139" s="13" t="s">
        <v>45</v>
      </c>
      <c r="E5139" s="13" t="s">
        <v>46</v>
      </c>
      <c r="F5139" s="13" t="s">
        <v>70</v>
      </c>
      <c r="G5139" s="26" t="s">
        <v>54946</v>
      </c>
      <c r="H5139" s="13" t="s">
        <v>240</v>
      </c>
      <c r="I5139" s="13" t="s">
        <v>50</v>
      </c>
      <c r="J5139" s="12">
        <v>45481</v>
      </c>
      <c r="K5139" s="13" t="s">
        <v>116</v>
      </c>
      <c r="L5139" s="13" t="s">
        <v>6576</v>
      </c>
      <c r="M5139" s="13" t="s">
        <v>47619</v>
      </c>
      <c r="N5139" s="13" t="s">
        <v>6775</v>
      </c>
      <c r="O5139" s="13" t="s">
        <v>47620</v>
      </c>
      <c r="P5139" s="11">
        <v>641603</v>
      </c>
      <c r="Q5139" s="13" t="s">
        <v>135</v>
      </c>
      <c r="R5139" s="33" t="s">
        <v>47621</v>
      </c>
      <c r="S5139" s="33" t="s">
        <v>47622</v>
      </c>
      <c r="T5139" s="13" t="s">
        <v>47623</v>
      </c>
      <c r="U5139" s="13" t="s">
        <v>47624</v>
      </c>
      <c r="V5139" s="13" t="s">
        <v>50</v>
      </c>
      <c r="W5139" s="13" t="s">
        <v>50</v>
      </c>
      <c r="X5139" s="13" t="s">
        <v>50</v>
      </c>
      <c r="Y5139" s="13" t="s">
        <v>50</v>
      </c>
      <c r="Z5139" s="13">
        <v>1</v>
      </c>
      <c r="AA5139" s="13" t="s">
        <v>50</v>
      </c>
      <c r="AB5139" s="13" t="s">
        <v>50</v>
      </c>
      <c r="AC5139" s="13" t="s">
        <v>50</v>
      </c>
      <c r="AD5139" s="13" t="s">
        <v>50</v>
      </c>
      <c r="AE5139" s="13" t="s">
        <v>50</v>
      </c>
      <c r="AF5139" s="13" t="s">
        <v>50</v>
      </c>
      <c r="AG5139" s="13" t="s">
        <v>50</v>
      </c>
      <c r="AH5139" s="13" t="s">
        <v>50</v>
      </c>
      <c r="AI5139" s="13" t="s">
        <v>50</v>
      </c>
      <c r="AJ5139" s="13" t="s">
        <v>50</v>
      </c>
      <c r="AK5139" s="13" t="s">
        <v>47625</v>
      </c>
      <c r="AL5139" s="13" t="s">
        <v>50</v>
      </c>
      <c r="AM5139" s="13" t="s">
        <v>47626</v>
      </c>
      <c r="AN5139" s="13" t="s">
        <v>66</v>
      </c>
      <c r="AO5139" s="13" t="s">
        <v>47627</v>
      </c>
      <c r="AP5139" s="14" t="s">
        <v>47628</v>
      </c>
      <c r="AQ5139" s="13" t="s">
        <v>50</v>
      </c>
      <c r="AR5139" s="13" t="s">
        <v>50</v>
      </c>
    </row>
    <row r="5140" spans="1:44" ht="15" thickBot="1">
      <c r="A5140" s="4" t="s">
        <v>47629</v>
      </c>
      <c r="B5140" s="7" t="s">
        <v>50</v>
      </c>
      <c r="C5140" s="6">
        <v>25204</v>
      </c>
      <c r="D5140" s="7" t="s">
        <v>45</v>
      </c>
      <c r="E5140" s="7" t="s">
        <v>1939</v>
      </c>
      <c r="F5140" s="7" t="s">
        <v>70</v>
      </c>
      <c r="G5140" s="27" t="s">
        <v>54945</v>
      </c>
      <c r="H5140" s="7" t="s">
        <v>50</v>
      </c>
      <c r="I5140" s="7" t="s">
        <v>50</v>
      </c>
      <c r="J5140" s="6">
        <v>45474</v>
      </c>
      <c r="K5140" s="7" t="s">
        <v>50</v>
      </c>
      <c r="L5140" s="7" t="s">
        <v>52</v>
      </c>
      <c r="M5140" s="7" t="s">
        <v>46872</v>
      </c>
      <c r="N5140" s="7" t="s">
        <v>432</v>
      </c>
      <c r="O5140" s="7" t="s">
        <v>47630</v>
      </c>
      <c r="P5140" s="5">
        <v>676712</v>
      </c>
      <c r="Q5140" s="7" t="s">
        <v>434</v>
      </c>
      <c r="R5140" s="34" t="s">
        <v>47631</v>
      </c>
      <c r="S5140" s="34" t="s">
        <v>47632</v>
      </c>
      <c r="T5140" s="7" t="s">
        <v>47633</v>
      </c>
      <c r="U5140" s="7" t="s">
        <v>47634</v>
      </c>
      <c r="V5140" s="7" t="s">
        <v>50</v>
      </c>
      <c r="W5140" s="7" t="s">
        <v>50</v>
      </c>
      <c r="X5140" s="7" t="s">
        <v>50</v>
      </c>
      <c r="Y5140" s="7" t="s">
        <v>50</v>
      </c>
      <c r="Z5140" s="7">
        <v>1</v>
      </c>
      <c r="AA5140" s="7" t="s">
        <v>50</v>
      </c>
      <c r="AB5140" s="7" t="s">
        <v>50</v>
      </c>
      <c r="AC5140" s="7" t="s">
        <v>50</v>
      </c>
      <c r="AD5140" s="7" t="s">
        <v>50</v>
      </c>
      <c r="AE5140" s="7" t="s">
        <v>50</v>
      </c>
      <c r="AF5140" s="7" t="s">
        <v>50</v>
      </c>
      <c r="AG5140" s="7" t="s">
        <v>50</v>
      </c>
      <c r="AH5140" s="7" t="s">
        <v>50</v>
      </c>
      <c r="AI5140" s="7" t="s">
        <v>50</v>
      </c>
      <c r="AJ5140" s="7" t="s">
        <v>50</v>
      </c>
      <c r="AK5140" s="7" t="s">
        <v>46704</v>
      </c>
      <c r="AL5140" s="7" t="s">
        <v>50</v>
      </c>
      <c r="AM5140" s="7" t="s">
        <v>47635</v>
      </c>
      <c r="AN5140" s="7" t="s">
        <v>5485</v>
      </c>
      <c r="AO5140" s="7" t="s">
        <v>47636</v>
      </c>
      <c r="AP5140" s="22" t="s">
        <v>47637</v>
      </c>
      <c r="AQ5140" s="7" t="s">
        <v>50</v>
      </c>
      <c r="AR5140" s="7" t="s">
        <v>50</v>
      </c>
    </row>
    <row r="5141" spans="1:44" ht="15" thickBot="1">
      <c r="A5141" s="10" t="s">
        <v>47638</v>
      </c>
      <c r="B5141" s="13" t="s">
        <v>50</v>
      </c>
      <c r="C5141" s="12">
        <v>21551</v>
      </c>
      <c r="D5141" s="13" t="s">
        <v>45</v>
      </c>
      <c r="E5141" s="13" t="s">
        <v>1939</v>
      </c>
      <c r="F5141" s="13" t="s">
        <v>70</v>
      </c>
      <c r="G5141" s="26" t="s">
        <v>54946</v>
      </c>
      <c r="H5141" s="13" t="s">
        <v>47639</v>
      </c>
      <c r="I5141" s="13" t="s">
        <v>50</v>
      </c>
      <c r="J5141" s="12">
        <v>45481</v>
      </c>
      <c r="K5141" s="13" t="s">
        <v>50</v>
      </c>
      <c r="L5141" s="13" t="s">
        <v>52</v>
      </c>
      <c r="M5141" s="13" t="s">
        <v>47640</v>
      </c>
      <c r="N5141" s="13" t="s">
        <v>11021</v>
      </c>
      <c r="O5141" s="13" t="s">
        <v>47641</v>
      </c>
      <c r="P5141" s="11">
        <v>750291</v>
      </c>
      <c r="Q5141" s="13" t="s">
        <v>683</v>
      </c>
      <c r="R5141" s="33" t="s">
        <v>47642</v>
      </c>
      <c r="S5141" s="33" t="s">
        <v>47643</v>
      </c>
      <c r="T5141" s="13" t="s">
        <v>47644</v>
      </c>
      <c r="U5141" s="13" t="s">
        <v>47645</v>
      </c>
      <c r="V5141" s="13">
        <v>20000</v>
      </c>
      <c r="W5141" s="13" t="s">
        <v>60</v>
      </c>
      <c r="X5141" s="13">
        <v>20000</v>
      </c>
      <c r="Y5141" s="13" t="s">
        <v>50</v>
      </c>
      <c r="Z5141" s="13">
        <v>1</v>
      </c>
      <c r="AA5141" s="13" t="s">
        <v>50</v>
      </c>
      <c r="AB5141" s="13" t="s">
        <v>50</v>
      </c>
      <c r="AC5141" s="13" t="s">
        <v>50</v>
      </c>
      <c r="AD5141" s="13" t="s">
        <v>50</v>
      </c>
      <c r="AE5141" s="13" t="s">
        <v>50</v>
      </c>
      <c r="AF5141" s="13" t="s">
        <v>50</v>
      </c>
      <c r="AG5141" s="13" t="s">
        <v>50</v>
      </c>
      <c r="AH5141" s="13">
        <v>20000</v>
      </c>
      <c r="AI5141" s="13" t="s">
        <v>60</v>
      </c>
      <c r="AJ5141" s="13">
        <v>20000</v>
      </c>
      <c r="AK5141" s="13" t="s">
        <v>47557</v>
      </c>
      <c r="AL5141" s="13" t="s">
        <v>50</v>
      </c>
      <c r="AM5141" s="13" t="s">
        <v>47646</v>
      </c>
      <c r="AN5141" s="13" t="s">
        <v>66</v>
      </c>
      <c r="AO5141" s="13" t="s">
        <v>47647</v>
      </c>
      <c r="AP5141" s="14" t="s">
        <v>47648</v>
      </c>
      <c r="AQ5141" s="13" t="s">
        <v>50</v>
      </c>
      <c r="AR5141" s="13" t="s">
        <v>50</v>
      </c>
    </row>
    <row r="5142" spans="1:44" ht="15" thickBot="1">
      <c r="A5142" s="4" t="s">
        <v>47649</v>
      </c>
      <c r="B5142" s="7" t="s">
        <v>50</v>
      </c>
      <c r="C5142" s="6">
        <v>9498</v>
      </c>
      <c r="D5142" s="7" t="s">
        <v>45</v>
      </c>
      <c r="E5142" s="7" t="s">
        <v>1939</v>
      </c>
      <c r="F5142" s="7" t="s">
        <v>70</v>
      </c>
      <c r="G5142" s="7" t="s">
        <v>145</v>
      </c>
      <c r="H5142" s="7" t="s">
        <v>17081</v>
      </c>
      <c r="I5142" s="7" t="s">
        <v>50</v>
      </c>
      <c r="J5142" s="6">
        <v>45475</v>
      </c>
      <c r="K5142" s="7" t="s">
        <v>50</v>
      </c>
      <c r="L5142" s="7" t="s">
        <v>52</v>
      </c>
      <c r="M5142" s="7" t="s">
        <v>47650</v>
      </c>
      <c r="N5142" s="7" t="s">
        <v>681</v>
      </c>
      <c r="O5142" s="7" t="s">
        <v>47651</v>
      </c>
      <c r="P5142" s="5">
        <v>750802</v>
      </c>
      <c r="Q5142" s="7" t="s">
        <v>683</v>
      </c>
      <c r="R5142" s="34" t="s">
        <v>47652</v>
      </c>
      <c r="S5142" s="34" t="s">
        <v>47653</v>
      </c>
      <c r="T5142" s="7" t="s">
        <v>47654</v>
      </c>
      <c r="U5142" s="7" t="s">
        <v>47655</v>
      </c>
      <c r="V5142" s="7">
        <v>50000</v>
      </c>
      <c r="W5142" s="7" t="s">
        <v>60</v>
      </c>
      <c r="X5142" s="7">
        <v>50000</v>
      </c>
      <c r="Y5142" s="7" t="s">
        <v>50</v>
      </c>
      <c r="Z5142" s="7">
        <v>1</v>
      </c>
      <c r="AA5142" s="7" t="s">
        <v>50</v>
      </c>
      <c r="AB5142" s="7" t="s">
        <v>50</v>
      </c>
      <c r="AC5142" s="7" t="s">
        <v>50</v>
      </c>
      <c r="AD5142" s="7" t="s">
        <v>50</v>
      </c>
      <c r="AE5142" s="7" t="s">
        <v>50</v>
      </c>
      <c r="AF5142" s="7" t="s">
        <v>50</v>
      </c>
      <c r="AG5142" s="7" t="s">
        <v>50</v>
      </c>
      <c r="AH5142" s="7">
        <v>50000</v>
      </c>
      <c r="AI5142" s="7" t="s">
        <v>60</v>
      </c>
      <c r="AJ5142" s="7">
        <v>50000</v>
      </c>
      <c r="AK5142" s="7" t="s">
        <v>47656</v>
      </c>
      <c r="AL5142" s="7" t="s">
        <v>50</v>
      </c>
      <c r="AM5142" s="7" t="s">
        <v>47657</v>
      </c>
      <c r="AN5142" s="7" t="s">
        <v>66</v>
      </c>
      <c r="AO5142" s="7" t="s">
        <v>47658</v>
      </c>
      <c r="AP5142" s="8" t="s">
        <v>47659</v>
      </c>
      <c r="AQ5142" s="7" t="s">
        <v>50</v>
      </c>
      <c r="AR5142" s="7" t="s">
        <v>50</v>
      </c>
    </row>
    <row r="5143" spans="1:44" ht="15" thickBot="1">
      <c r="A5143" s="10" t="s">
        <v>47660</v>
      </c>
      <c r="B5143" s="13" t="s">
        <v>50</v>
      </c>
      <c r="C5143" s="12">
        <v>43831</v>
      </c>
      <c r="D5143" s="13" t="s">
        <v>45</v>
      </c>
      <c r="E5143" s="13" t="s">
        <v>46</v>
      </c>
      <c r="F5143" s="13" t="s">
        <v>70</v>
      </c>
      <c r="G5143" s="13" t="s">
        <v>50</v>
      </c>
      <c r="H5143" s="13" t="s">
        <v>50</v>
      </c>
      <c r="I5143" s="13" t="s">
        <v>50</v>
      </c>
      <c r="J5143" s="12">
        <v>45481</v>
      </c>
      <c r="K5143" s="13" t="s">
        <v>50</v>
      </c>
      <c r="L5143" s="13" t="s">
        <v>467</v>
      </c>
      <c r="M5143" s="13" t="s">
        <v>47661</v>
      </c>
      <c r="N5143" s="13" t="s">
        <v>4919</v>
      </c>
      <c r="O5143" s="13" t="s">
        <v>47662</v>
      </c>
      <c r="P5143" s="11">
        <v>755658</v>
      </c>
      <c r="Q5143" s="13" t="s">
        <v>245</v>
      </c>
      <c r="R5143" s="33" t="s">
        <v>47663</v>
      </c>
      <c r="S5143" s="30" t="s">
        <v>50</v>
      </c>
      <c r="T5143" s="13" t="s">
        <v>47664</v>
      </c>
      <c r="U5143" s="13" t="s">
        <v>47665</v>
      </c>
      <c r="V5143" s="13">
        <v>10000000</v>
      </c>
      <c r="W5143" s="13" t="s">
        <v>2056</v>
      </c>
      <c r="X5143" s="13">
        <v>1375591</v>
      </c>
      <c r="Y5143" s="13" t="s">
        <v>467</v>
      </c>
      <c r="Z5143" s="13">
        <v>2</v>
      </c>
      <c r="AA5143" s="13">
        <v>10000000</v>
      </c>
      <c r="AB5143" s="13" t="s">
        <v>2056</v>
      </c>
      <c r="AC5143" s="13">
        <v>1375591</v>
      </c>
      <c r="AD5143" s="13" t="s">
        <v>467</v>
      </c>
      <c r="AE5143" s="13">
        <v>10000000</v>
      </c>
      <c r="AF5143" s="13" t="s">
        <v>2056</v>
      </c>
      <c r="AG5143" s="13">
        <v>1375592</v>
      </c>
      <c r="AH5143" s="13">
        <v>10000000</v>
      </c>
      <c r="AI5143" s="13" t="s">
        <v>2056</v>
      </c>
      <c r="AJ5143" s="13">
        <v>1375592</v>
      </c>
      <c r="AK5143" s="13" t="s">
        <v>47666</v>
      </c>
      <c r="AL5143" s="13" t="s">
        <v>50</v>
      </c>
      <c r="AM5143" s="13" t="s">
        <v>50</v>
      </c>
      <c r="AN5143" s="13" t="s">
        <v>50</v>
      </c>
      <c r="AO5143" s="13" t="s">
        <v>50</v>
      </c>
      <c r="AP5143" s="13" t="s">
        <v>50</v>
      </c>
      <c r="AQ5143" s="13" t="s">
        <v>50</v>
      </c>
      <c r="AR5143" s="13" t="s">
        <v>1186</v>
      </c>
    </row>
    <row r="5144" spans="1:44" ht="15" thickBot="1">
      <c r="A5144" s="4" t="s">
        <v>47667</v>
      </c>
      <c r="B5144" s="7" t="s">
        <v>50</v>
      </c>
      <c r="C5144" s="6">
        <v>45292</v>
      </c>
      <c r="D5144" s="7" t="s">
        <v>45</v>
      </c>
      <c r="E5144" s="7" t="s">
        <v>46</v>
      </c>
      <c r="F5144" s="7" t="s">
        <v>70</v>
      </c>
      <c r="G5144" s="7" t="s">
        <v>50</v>
      </c>
      <c r="H5144" s="7" t="s">
        <v>50</v>
      </c>
      <c r="I5144" s="7" t="s">
        <v>50</v>
      </c>
      <c r="J5144" s="6">
        <v>45478</v>
      </c>
      <c r="K5144" s="7" t="s">
        <v>50</v>
      </c>
      <c r="L5144" s="7" t="s">
        <v>1624</v>
      </c>
      <c r="M5144" s="7" t="s">
        <v>6786</v>
      </c>
      <c r="N5144" s="7" t="s">
        <v>50</v>
      </c>
      <c r="O5144" s="7" t="s">
        <v>47668</v>
      </c>
      <c r="P5144" s="5">
        <v>780338</v>
      </c>
      <c r="Q5144" s="7" t="s">
        <v>50</v>
      </c>
      <c r="R5144" s="28" t="s">
        <v>47669</v>
      </c>
      <c r="S5144" s="31" t="s">
        <v>50</v>
      </c>
      <c r="T5144" s="7" t="s">
        <v>50</v>
      </c>
      <c r="U5144" s="7" t="s">
        <v>50</v>
      </c>
      <c r="V5144" s="7" t="s">
        <v>50</v>
      </c>
      <c r="W5144" s="7" t="s">
        <v>50</v>
      </c>
      <c r="X5144" s="7" t="s">
        <v>50</v>
      </c>
      <c r="Y5144" s="7" t="s">
        <v>467</v>
      </c>
      <c r="Z5144" s="7">
        <v>1</v>
      </c>
      <c r="AA5144" s="7" t="s">
        <v>50</v>
      </c>
      <c r="AB5144" s="7" t="s">
        <v>50</v>
      </c>
      <c r="AC5144" s="7" t="s">
        <v>50</v>
      </c>
      <c r="AD5144" s="7" t="s">
        <v>1624</v>
      </c>
      <c r="AE5144" s="7" t="s">
        <v>50</v>
      </c>
      <c r="AF5144" s="7" t="s">
        <v>50</v>
      </c>
      <c r="AG5144" s="7" t="s">
        <v>50</v>
      </c>
      <c r="AH5144" s="7" t="s">
        <v>50</v>
      </c>
      <c r="AI5144" s="7" t="s">
        <v>50</v>
      </c>
      <c r="AJ5144" s="7" t="s">
        <v>50</v>
      </c>
      <c r="AK5144" s="7" t="s">
        <v>47670</v>
      </c>
      <c r="AL5144" s="7" t="s">
        <v>50</v>
      </c>
      <c r="AM5144" s="7" t="s">
        <v>47671</v>
      </c>
      <c r="AN5144" s="7" t="s">
        <v>253</v>
      </c>
      <c r="AO5144" s="7" t="s">
        <v>50</v>
      </c>
      <c r="AP5144" s="7" t="s">
        <v>50</v>
      </c>
      <c r="AQ5144" s="22" t="s">
        <v>47672</v>
      </c>
      <c r="AR5144" s="7" t="s">
        <v>255</v>
      </c>
    </row>
    <row r="5145" spans="1:44" ht="15" thickBot="1">
      <c r="A5145" s="10" t="s">
        <v>47673</v>
      </c>
      <c r="B5145" s="13" t="s">
        <v>50</v>
      </c>
      <c r="C5145" s="12">
        <v>22282</v>
      </c>
      <c r="D5145" s="13" t="s">
        <v>45</v>
      </c>
      <c r="E5145" s="13" t="s">
        <v>46</v>
      </c>
      <c r="F5145" s="13" t="s">
        <v>70</v>
      </c>
      <c r="G5145" s="13" t="s">
        <v>145</v>
      </c>
      <c r="H5145" s="13" t="s">
        <v>2081</v>
      </c>
      <c r="I5145" s="13" t="s">
        <v>50</v>
      </c>
      <c r="J5145" s="12">
        <v>45482</v>
      </c>
      <c r="K5145" s="13" t="s">
        <v>50</v>
      </c>
      <c r="L5145" s="13" t="s">
        <v>52</v>
      </c>
      <c r="M5145" s="13" t="s">
        <v>3418</v>
      </c>
      <c r="N5145" s="13" t="s">
        <v>47674</v>
      </c>
      <c r="O5145" s="13" t="s">
        <v>47675</v>
      </c>
      <c r="P5145" s="11">
        <v>798434</v>
      </c>
      <c r="Q5145" s="13" t="s">
        <v>1116</v>
      </c>
      <c r="R5145" s="33" t="s">
        <v>47676</v>
      </c>
      <c r="S5145" s="33" t="s">
        <v>47677</v>
      </c>
      <c r="T5145" s="13" t="s">
        <v>47678</v>
      </c>
      <c r="U5145" s="13" t="s">
        <v>47679</v>
      </c>
      <c r="V5145" s="13">
        <v>1300000</v>
      </c>
      <c r="W5145" s="13" t="s">
        <v>60</v>
      </c>
      <c r="X5145" s="13">
        <v>1300000</v>
      </c>
      <c r="Y5145" s="13" t="s">
        <v>50</v>
      </c>
      <c r="Z5145" s="13">
        <v>1</v>
      </c>
      <c r="AA5145" s="13" t="s">
        <v>50</v>
      </c>
      <c r="AB5145" s="13" t="s">
        <v>50</v>
      </c>
      <c r="AC5145" s="13" t="s">
        <v>50</v>
      </c>
      <c r="AD5145" s="13" t="s">
        <v>50</v>
      </c>
      <c r="AE5145" s="13" t="s">
        <v>50</v>
      </c>
      <c r="AF5145" s="13" t="s">
        <v>50</v>
      </c>
      <c r="AG5145" s="13" t="s">
        <v>50</v>
      </c>
      <c r="AH5145" s="13">
        <v>1300000</v>
      </c>
      <c r="AI5145" s="13" t="s">
        <v>60</v>
      </c>
      <c r="AJ5145" s="13">
        <v>1300000</v>
      </c>
      <c r="AK5145" s="13" t="s">
        <v>5797</v>
      </c>
      <c r="AL5145" s="13" t="s">
        <v>50</v>
      </c>
      <c r="AM5145" s="13" t="s">
        <v>47680</v>
      </c>
      <c r="AN5145" s="13" t="s">
        <v>738</v>
      </c>
      <c r="AO5145" s="13" t="s">
        <v>47681</v>
      </c>
      <c r="AP5145" s="13" t="s">
        <v>50</v>
      </c>
      <c r="AQ5145" s="21" t="s">
        <v>47682</v>
      </c>
      <c r="AR5145" s="13" t="s">
        <v>50</v>
      </c>
    </row>
    <row r="5146" spans="1:44" ht="15" thickBot="1">
      <c r="A5146" s="4" t="s">
        <v>47683</v>
      </c>
      <c r="B5146" s="7" t="s">
        <v>50</v>
      </c>
      <c r="C5146" s="6">
        <v>42736</v>
      </c>
      <c r="D5146" s="7" t="s">
        <v>45</v>
      </c>
      <c r="E5146" s="7" t="s">
        <v>50</v>
      </c>
      <c r="F5146" s="7" t="s">
        <v>70</v>
      </c>
      <c r="G5146" s="26" t="s">
        <v>54946</v>
      </c>
      <c r="H5146" s="7" t="s">
        <v>50</v>
      </c>
      <c r="I5146" s="7" t="s">
        <v>50</v>
      </c>
      <c r="J5146" s="6">
        <v>45480</v>
      </c>
      <c r="K5146" s="7" t="s">
        <v>50</v>
      </c>
      <c r="L5146" s="7" t="s">
        <v>52</v>
      </c>
      <c r="M5146" s="7" t="s">
        <v>47684</v>
      </c>
      <c r="N5146" s="7" t="s">
        <v>628</v>
      </c>
      <c r="O5146" s="7" t="s">
        <v>47685</v>
      </c>
      <c r="P5146" s="5">
        <v>854606</v>
      </c>
      <c r="Q5146" s="7" t="s">
        <v>630</v>
      </c>
      <c r="R5146" s="34" t="s">
        <v>47686</v>
      </c>
      <c r="S5146" s="31" t="s">
        <v>50</v>
      </c>
      <c r="T5146" s="7" t="s">
        <v>47687</v>
      </c>
      <c r="U5146" s="7" t="s">
        <v>50</v>
      </c>
      <c r="V5146" s="7" t="s">
        <v>50</v>
      </c>
      <c r="W5146" s="7" t="s">
        <v>50</v>
      </c>
      <c r="X5146" s="7" t="s">
        <v>50</v>
      </c>
      <c r="Y5146" s="7" t="s">
        <v>50</v>
      </c>
      <c r="Z5146" s="7">
        <v>1</v>
      </c>
      <c r="AA5146" s="7" t="s">
        <v>50</v>
      </c>
      <c r="AB5146" s="7" t="s">
        <v>50</v>
      </c>
      <c r="AC5146" s="7" t="s">
        <v>50</v>
      </c>
      <c r="AD5146" s="7" t="s">
        <v>50</v>
      </c>
      <c r="AE5146" s="7" t="s">
        <v>50</v>
      </c>
      <c r="AF5146" s="7" t="s">
        <v>50</v>
      </c>
      <c r="AG5146" s="7" t="s">
        <v>50</v>
      </c>
      <c r="AH5146" s="7" t="s">
        <v>50</v>
      </c>
      <c r="AI5146" s="7" t="s">
        <v>50</v>
      </c>
      <c r="AJ5146" s="7" t="s">
        <v>50</v>
      </c>
      <c r="AK5146" s="7" t="s">
        <v>47688</v>
      </c>
      <c r="AL5146" s="7" t="s">
        <v>50</v>
      </c>
      <c r="AM5146" s="7" t="s">
        <v>47689</v>
      </c>
      <c r="AN5146" s="7" t="s">
        <v>46463</v>
      </c>
      <c r="AO5146" s="7" t="s">
        <v>47690</v>
      </c>
      <c r="AP5146" s="7" t="s">
        <v>50</v>
      </c>
      <c r="AQ5146" s="22" t="s">
        <v>47691</v>
      </c>
      <c r="AR5146" s="7" t="s">
        <v>50</v>
      </c>
    </row>
    <row r="5147" spans="1:44" ht="15" thickBot="1">
      <c r="A5147" s="10" t="s">
        <v>47692</v>
      </c>
      <c r="B5147" s="13" t="s">
        <v>50</v>
      </c>
      <c r="C5147" s="12">
        <v>33219</v>
      </c>
      <c r="D5147" s="13" t="s">
        <v>45</v>
      </c>
      <c r="E5147" s="13" t="s">
        <v>46</v>
      </c>
      <c r="F5147" s="13" t="s">
        <v>70</v>
      </c>
      <c r="G5147" s="13" t="s">
        <v>71</v>
      </c>
      <c r="H5147" s="13" t="s">
        <v>562</v>
      </c>
      <c r="I5147" s="13" t="s">
        <v>50</v>
      </c>
      <c r="J5147" s="12">
        <v>45482</v>
      </c>
      <c r="K5147" s="13" t="s">
        <v>50</v>
      </c>
      <c r="L5147" s="13" t="s">
        <v>131</v>
      </c>
      <c r="M5147" s="13" t="s">
        <v>47693</v>
      </c>
      <c r="N5147" s="13" t="s">
        <v>8519</v>
      </c>
      <c r="O5147" s="13" t="s">
        <v>47694</v>
      </c>
      <c r="P5147" s="11">
        <v>870108</v>
      </c>
      <c r="Q5147" s="13" t="s">
        <v>360</v>
      </c>
      <c r="R5147" s="29" t="s">
        <v>47695</v>
      </c>
      <c r="S5147" s="33" t="s">
        <v>47696</v>
      </c>
      <c r="T5147" s="13" t="s">
        <v>50</v>
      </c>
      <c r="U5147" s="13" t="s">
        <v>47697</v>
      </c>
      <c r="V5147" s="13">
        <v>100000000</v>
      </c>
      <c r="W5147" s="13" t="s">
        <v>209</v>
      </c>
      <c r="X5147" s="13">
        <v>108164938</v>
      </c>
      <c r="Y5147" s="13" t="s">
        <v>50</v>
      </c>
      <c r="Z5147" s="13">
        <v>1</v>
      </c>
      <c r="AA5147" s="13" t="s">
        <v>50</v>
      </c>
      <c r="AB5147" s="13" t="s">
        <v>50</v>
      </c>
      <c r="AC5147" s="13" t="s">
        <v>50</v>
      </c>
      <c r="AD5147" s="13" t="s">
        <v>50</v>
      </c>
      <c r="AE5147" s="13" t="s">
        <v>50</v>
      </c>
      <c r="AF5147" s="13" t="s">
        <v>50</v>
      </c>
      <c r="AG5147" s="13" t="s">
        <v>50</v>
      </c>
      <c r="AH5147" s="13">
        <v>100000000</v>
      </c>
      <c r="AI5147" s="13" t="s">
        <v>209</v>
      </c>
      <c r="AJ5147" s="13">
        <v>108164939</v>
      </c>
      <c r="AK5147" s="13" t="s">
        <v>50</v>
      </c>
      <c r="AL5147" s="13" t="s">
        <v>50</v>
      </c>
      <c r="AM5147" s="13" t="s">
        <v>47698</v>
      </c>
      <c r="AN5147" s="13" t="s">
        <v>66</v>
      </c>
      <c r="AO5147" s="13" t="s">
        <v>47699</v>
      </c>
      <c r="AP5147" s="21" t="s">
        <v>47700</v>
      </c>
      <c r="AQ5147" s="13" t="s">
        <v>50</v>
      </c>
      <c r="AR5147" s="13" t="s">
        <v>50</v>
      </c>
    </row>
    <row r="5148" spans="1:44" ht="15" thickBot="1">
      <c r="A5148" s="4" t="s">
        <v>47701</v>
      </c>
      <c r="B5148" s="7" t="s">
        <v>50</v>
      </c>
      <c r="C5148" s="6">
        <v>5480</v>
      </c>
      <c r="D5148" s="7" t="s">
        <v>45</v>
      </c>
      <c r="E5148" s="7" t="s">
        <v>46</v>
      </c>
      <c r="F5148" s="7" t="s">
        <v>70</v>
      </c>
      <c r="G5148" s="7" t="s">
        <v>87</v>
      </c>
      <c r="H5148" s="7" t="s">
        <v>742</v>
      </c>
      <c r="I5148" s="7" t="s">
        <v>50</v>
      </c>
      <c r="J5148" s="6">
        <v>45482</v>
      </c>
      <c r="K5148" s="7" t="s">
        <v>50</v>
      </c>
      <c r="L5148" s="7" t="s">
        <v>178</v>
      </c>
      <c r="M5148" s="7" t="s">
        <v>3222</v>
      </c>
      <c r="N5148" s="7" t="s">
        <v>47702</v>
      </c>
      <c r="O5148" s="7" t="s">
        <v>47703</v>
      </c>
      <c r="P5148" s="5">
        <v>886982</v>
      </c>
      <c r="Q5148" s="7" t="s">
        <v>135</v>
      </c>
      <c r="R5148" s="34" t="s">
        <v>47704</v>
      </c>
      <c r="S5148" s="34" t="s">
        <v>47705</v>
      </c>
      <c r="T5148" s="7" t="s">
        <v>47706</v>
      </c>
      <c r="U5148" s="7" t="s">
        <v>47707</v>
      </c>
      <c r="V5148" s="7" t="s">
        <v>50</v>
      </c>
      <c r="W5148" s="7" t="s">
        <v>50</v>
      </c>
      <c r="X5148" s="7" t="s">
        <v>50</v>
      </c>
      <c r="Y5148" s="7" t="s">
        <v>171</v>
      </c>
      <c r="Z5148" s="7">
        <v>2</v>
      </c>
      <c r="AA5148" s="7" t="s">
        <v>50</v>
      </c>
      <c r="AB5148" s="7" t="s">
        <v>50</v>
      </c>
      <c r="AC5148" s="7" t="s">
        <v>50</v>
      </c>
      <c r="AD5148" s="7" t="s">
        <v>178</v>
      </c>
      <c r="AE5148" s="7" t="s">
        <v>50</v>
      </c>
      <c r="AF5148" s="7" t="s">
        <v>50</v>
      </c>
      <c r="AG5148" s="7" t="s">
        <v>50</v>
      </c>
      <c r="AH5148" s="7" t="s">
        <v>50</v>
      </c>
      <c r="AI5148" s="7" t="s">
        <v>50</v>
      </c>
      <c r="AJ5148" s="7" t="s">
        <v>50</v>
      </c>
      <c r="AK5148" s="7" t="s">
        <v>47708</v>
      </c>
      <c r="AL5148" s="7" t="s">
        <v>50</v>
      </c>
      <c r="AM5148" s="7" t="s">
        <v>11228</v>
      </c>
      <c r="AN5148" s="7" t="s">
        <v>66</v>
      </c>
      <c r="AO5148" s="7" t="s">
        <v>47709</v>
      </c>
      <c r="AP5148" s="8" t="s">
        <v>47710</v>
      </c>
      <c r="AQ5148" s="7" t="s">
        <v>50</v>
      </c>
      <c r="AR5148" s="7" t="s">
        <v>50</v>
      </c>
    </row>
    <row r="5149" spans="1:44" ht="15" thickBot="1">
      <c r="A5149" s="10" t="s">
        <v>47711</v>
      </c>
      <c r="B5149" s="13" t="s">
        <v>50</v>
      </c>
      <c r="C5149" s="12">
        <v>43862</v>
      </c>
      <c r="D5149" s="13" t="s">
        <v>45</v>
      </c>
      <c r="E5149" s="13" t="s">
        <v>46</v>
      </c>
      <c r="F5149" s="13" t="s">
        <v>70</v>
      </c>
      <c r="G5149" s="27" t="s">
        <v>54945</v>
      </c>
      <c r="H5149" s="13" t="s">
        <v>50</v>
      </c>
      <c r="I5149" s="13" t="s">
        <v>50</v>
      </c>
      <c r="J5149" s="12">
        <v>45474</v>
      </c>
      <c r="K5149" s="13" t="s">
        <v>50</v>
      </c>
      <c r="L5149" s="13" t="s">
        <v>1624</v>
      </c>
      <c r="M5149" s="13" t="s">
        <v>1092</v>
      </c>
      <c r="N5149" s="13" t="s">
        <v>47712</v>
      </c>
      <c r="O5149" s="13" t="s">
        <v>47713</v>
      </c>
      <c r="P5149" s="11">
        <v>915989</v>
      </c>
      <c r="Q5149" s="13" t="s">
        <v>383</v>
      </c>
      <c r="R5149" s="33" t="s">
        <v>47714</v>
      </c>
      <c r="S5149" s="30" t="s">
        <v>50</v>
      </c>
      <c r="T5149" s="13" t="s">
        <v>47715</v>
      </c>
      <c r="U5149" s="13">
        <v>3072502299</v>
      </c>
      <c r="V5149" s="13">
        <v>48000</v>
      </c>
      <c r="W5149" s="13" t="s">
        <v>60</v>
      </c>
      <c r="X5149" s="13">
        <v>48000</v>
      </c>
      <c r="Y5149" s="13" t="s">
        <v>467</v>
      </c>
      <c r="Z5149" s="13">
        <v>1</v>
      </c>
      <c r="AA5149" s="13">
        <v>48000</v>
      </c>
      <c r="AB5149" s="13" t="s">
        <v>60</v>
      </c>
      <c r="AC5149" s="13">
        <v>48000</v>
      </c>
      <c r="AD5149" s="13" t="s">
        <v>1624</v>
      </c>
      <c r="AE5149" s="13">
        <v>48000</v>
      </c>
      <c r="AF5149" s="13" t="s">
        <v>60</v>
      </c>
      <c r="AG5149" s="13">
        <v>48000</v>
      </c>
      <c r="AH5149" s="13">
        <v>48000</v>
      </c>
      <c r="AI5149" s="13" t="s">
        <v>60</v>
      </c>
      <c r="AJ5149" s="13">
        <v>48000</v>
      </c>
      <c r="AK5149" s="13" t="s">
        <v>47716</v>
      </c>
      <c r="AL5149" s="13" t="s">
        <v>50</v>
      </c>
      <c r="AM5149" s="13" t="s">
        <v>47717</v>
      </c>
      <c r="AN5149" s="13" t="s">
        <v>993</v>
      </c>
      <c r="AO5149" s="13" t="s">
        <v>47715</v>
      </c>
      <c r="AP5149" s="21" t="s">
        <v>47718</v>
      </c>
      <c r="AQ5149" s="13" t="s">
        <v>50</v>
      </c>
      <c r="AR5149" s="13" t="s">
        <v>50</v>
      </c>
    </row>
    <row r="5150" spans="1:44" ht="15" thickBot="1">
      <c r="A5150" s="4" t="s">
        <v>47719</v>
      </c>
      <c r="B5150" s="7" t="s">
        <v>50</v>
      </c>
      <c r="C5150" s="6">
        <v>43466</v>
      </c>
      <c r="D5150" s="7" t="s">
        <v>45</v>
      </c>
      <c r="E5150" s="7" t="s">
        <v>46</v>
      </c>
      <c r="F5150" s="7" t="s">
        <v>70</v>
      </c>
      <c r="G5150" s="26" t="s">
        <v>54946</v>
      </c>
      <c r="H5150" s="7" t="s">
        <v>50</v>
      </c>
      <c r="I5150" s="7" t="s">
        <v>50</v>
      </c>
      <c r="J5150" s="6">
        <v>45478</v>
      </c>
      <c r="K5150" s="7" t="s">
        <v>50</v>
      </c>
      <c r="L5150" s="7" t="s">
        <v>467</v>
      </c>
      <c r="M5150" s="7" t="s">
        <v>47720</v>
      </c>
      <c r="N5150" s="7" t="s">
        <v>2941</v>
      </c>
      <c r="O5150" s="7" t="s">
        <v>47721</v>
      </c>
      <c r="P5150" s="5">
        <v>980344</v>
      </c>
      <c r="Q5150" s="7" t="s">
        <v>245</v>
      </c>
      <c r="R5150" s="34" t="s">
        <v>47722</v>
      </c>
      <c r="S5150" s="31" t="s">
        <v>50</v>
      </c>
      <c r="T5150" s="7" t="s">
        <v>47723</v>
      </c>
      <c r="U5150" s="7" t="s">
        <v>47724</v>
      </c>
      <c r="V5150" s="7" t="s">
        <v>50</v>
      </c>
      <c r="W5150" s="7" t="s">
        <v>50</v>
      </c>
      <c r="X5150" s="7" t="s">
        <v>50</v>
      </c>
      <c r="Y5150" s="7" t="s">
        <v>467</v>
      </c>
      <c r="Z5150" s="7">
        <v>1</v>
      </c>
      <c r="AA5150" s="7" t="s">
        <v>50</v>
      </c>
      <c r="AB5150" s="7" t="s">
        <v>50</v>
      </c>
      <c r="AC5150" s="7" t="s">
        <v>50</v>
      </c>
      <c r="AD5150" s="7" t="s">
        <v>467</v>
      </c>
      <c r="AE5150" s="7" t="s">
        <v>50</v>
      </c>
      <c r="AF5150" s="7" t="s">
        <v>50</v>
      </c>
      <c r="AG5150" s="7" t="s">
        <v>50</v>
      </c>
      <c r="AH5150" s="7" t="s">
        <v>50</v>
      </c>
      <c r="AI5150" s="7" t="s">
        <v>50</v>
      </c>
      <c r="AJ5150" s="7" t="s">
        <v>50</v>
      </c>
      <c r="AK5150" s="7" t="s">
        <v>47725</v>
      </c>
      <c r="AL5150" s="7" t="s">
        <v>50</v>
      </c>
      <c r="AM5150" s="7" t="s">
        <v>47726</v>
      </c>
      <c r="AN5150" s="7" t="s">
        <v>66</v>
      </c>
      <c r="AO5150" s="7" t="s">
        <v>47727</v>
      </c>
      <c r="AP5150" s="7" t="s">
        <v>50</v>
      </c>
      <c r="AQ5150" s="22" t="s">
        <v>47728</v>
      </c>
      <c r="AR5150" s="7" t="s">
        <v>50</v>
      </c>
    </row>
    <row r="5151" spans="1:44" ht="15" thickBot="1">
      <c r="A5151" s="10" t="s">
        <v>47729</v>
      </c>
      <c r="B5151" s="13" t="s">
        <v>50</v>
      </c>
      <c r="C5151" s="12">
        <v>44927</v>
      </c>
      <c r="D5151" s="13" t="s">
        <v>45</v>
      </c>
      <c r="E5151" s="13" t="s">
        <v>46</v>
      </c>
      <c r="F5151" s="13" t="s">
        <v>70</v>
      </c>
      <c r="G5151" s="27" t="s">
        <v>54945</v>
      </c>
      <c r="H5151" s="13" t="s">
        <v>50</v>
      </c>
      <c r="I5151" s="13" t="s">
        <v>50</v>
      </c>
      <c r="J5151" s="12">
        <v>45478</v>
      </c>
      <c r="K5151" s="13" t="s">
        <v>50</v>
      </c>
      <c r="L5151" s="13" t="s">
        <v>52</v>
      </c>
      <c r="M5151" s="13" t="s">
        <v>47730</v>
      </c>
      <c r="N5151" s="13" t="s">
        <v>47731</v>
      </c>
      <c r="O5151" s="13" t="s">
        <v>47732</v>
      </c>
      <c r="P5151" s="11">
        <v>980349</v>
      </c>
      <c r="Q5151" s="13" t="s">
        <v>360</v>
      </c>
      <c r="R5151" s="29" t="s">
        <v>47733</v>
      </c>
      <c r="S5151" s="33" t="s">
        <v>47734</v>
      </c>
      <c r="T5151" s="13" t="s">
        <v>50</v>
      </c>
      <c r="U5151" s="13" t="s">
        <v>50</v>
      </c>
      <c r="V5151" s="13" t="s">
        <v>50</v>
      </c>
      <c r="W5151" s="13" t="s">
        <v>50</v>
      </c>
      <c r="X5151" s="13" t="s">
        <v>50</v>
      </c>
      <c r="Y5151" s="13" t="s">
        <v>50</v>
      </c>
      <c r="Z5151" s="13">
        <v>1</v>
      </c>
      <c r="AA5151" s="13" t="s">
        <v>50</v>
      </c>
      <c r="AB5151" s="13" t="s">
        <v>50</v>
      </c>
      <c r="AC5151" s="13" t="s">
        <v>50</v>
      </c>
      <c r="AD5151" s="13" t="s">
        <v>50</v>
      </c>
      <c r="AE5151" s="13" t="s">
        <v>50</v>
      </c>
      <c r="AF5151" s="13" t="s">
        <v>50</v>
      </c>
      <c r="AG5151" s="13" t="s">
        <v>50</v>
      </c>
      <c r="AH5151" s="13" t="s">
        <v>50</v>
      </c>
      <c r="AI5151" s="13" t="s">
        <v>50</v>
      </c>
      <c r="AJ5151" s="13" t="s">
        <v>50</v>
      </c>
      <c r="AK5151" s="13" t="s">
        <v>47735</v>
      </c>
      <c r="AL5151" s="13" t="s">
        <v>50</v>
      </c>
      <c r="AM5151" s="13" t="s">
        <v>47736</v>
      </c>
      <c r="AN5151" s="13" t="s">
        <v>253</v>
      </c>
      <c r="AO5151" s="13" t="s">
        <v>47737</v>
      </c>
      <c r="AP5151" s="21" t="s">
        <v>47738</v>
      </c>
      <c r="AQ5151" s="13" t="s">
        <v>50</v>
      </c>
      <c r="AR5151" s="13" t="s">
        <v>50</v>
      </c>
    </row>
    <row r="5152" spans="1:44" ht="15" thickBot="1">
      <c r="A5152" s="4" t="s">
        <v>47739</v>
      </c>
      <c r="B5152" s="7" t="s">
        <v>50</v>
      </c>
      <c r="C5152" s="6">
        <v>44562</v>
      </c>
      <c r="D5152" s="7" t="s">
        <v>45</v>
      </c>
      <c r="E5152" s="7" t="s">
        <v>46</v>
      </c>
      <c r="F5152" s="7" t="s">
        <v>70</v>
      </c>
      <c r="G5152" s="27" t="s">
        <v>54945</v>
      </c>
      <c r="H5152" s="7" t="s">
        <v>50</v>
      </c>
      <c r="I5152" s="7" t="s">
        <v>50</v>
      </c>
      <c r="J5152" s="6">
        <v>45478</v>
      </c>
      <c r="K5152" s="7" t="s">
        <v>50</v>
      </c>
      <c r="L5152" s="7" t="s">
        <v>52</v>
      </c>
      <c r="M5152" s="7" t="s">
        <v>36164</v>
      </c>
      <c r="N5152" s="7" t="s">
        <v>39130</v>
      </c>
      <c r="O5152" s="7" t="s">
        <v>47740</v>
      </c>
      <c r="P5152" s="5">
        <v>980351</v>
      </c>
      <c r="Q5152" s="7" t="s">
        <v>545</v>
      </c>
      <c r="R5152" s="34" t="s">
        <v>47741</v>
      </c>
      <c r="S5152" s="31" t="s">
        <v>50</v>
      </c>
      <c r="T5152" s="7" t="s">
        <v>50</v>
      </c>
      <c r="U5152" s="7" t="s">
        <v>50</v>
      </c>
      <c r="V5152" s="7" t="s">
        <v>50</v>
      </c>
      <c r="W5152" s="7" t="s">
        <v>50</v>
      </c>
      <c r="X5152" s="7" t="s">
        <v>50</v>
      </c>
      <c r="Y5152" s="7" t="s">
        <v>50</v>
      </c>
      <c r="Z5152" s="7">
        <v>1</v>
      </c>
      <c r="AA5152" s="7" t="s">
        <v>50</v>
      </c>
      <c r="AB5152" s="7" t="s">
        <v>50</v>
      </c>
      <c r="AC5152" s="7" t="s">
        <v>50</v>
      </c>
      <c r="AD5152" s="7" t="s">
        <v>50</v>
      </c>
      <c r="AE5152" s="7" t="s">
        <v>50</v>
      </c>
      <c r="AF5152" s="7" t="s">
        <v>50</v>
      </c>
      <c r="AG5152" s="7" t="s">
        <v>50</v>
      </c>
      <c r="AH5152" s="7" t="s">
        <v>50</v>
      </c>
      <c r="AI5152" s="7" t="s">
        <v>50</v>
      </c>
      <c r="AJ5152" s="7" t="s">
        <v>50</v>
      </c>
      <c r="AK5152" s="7" t="s">
        <v>47735</v>
      </c>
      <c r="AL5152" s="7" t="s">
        <v>50</v>
      </c>
      <c r="AM5152" s="7" t="s">
        <v>47742</v>
      </c>
      <c r="AN5152" s="7" t="s">
        <v>66</v>
      </c>
      <c r="AO5152" s="7" t="s">
        <v>47743</v>
      </c>
      <c r="AP5152" s="8" t="s">
        <v>47744</v>
      </c>
      <c r="AQ5152" s="7" t="s">
        <v>50</v>
      </c>
      <c r="AR5152" s="7" t="s">
        <v>50</v>
      </c>
    </row>
    <row r="5153" spans="1:44" ht="15" thickBot="1">
      <c r="A5153" s="10" t="s">
        <v>47745</v>
      </c>
      <c r="B5153" s="13">
        <v>664</v>
      </c>
      <c r="C5153" s="12">
        <v>43466</v>
      </c>
      <c r="D5153" s="13" t="s">
        <v>45</v>
      </c>
      <c r="E5153" s="13" t="s">
        <v>46</v>
      </c>
      <c r="F5153" s="13" t="s">
        <v>70</v>
      </c>
      <c r="G5153" s="27" t="s">
        <v>54945</v>
      </c>
      <c r="H5153" s="13" t="s">
        <v>50</v>
      </c>
      <c r="I5153" s="13" t="s">
        <v>50</v>
      </c>
      <c r="J5153" s="12">
        <v>45474</v>
      </c>
      <c r="K5153" s="13" t="s">
        <v>50</v>
      </c>
      <c r="L5153" s="13" t="s">
        <v>1624</v>
      </c>
      <c r="M5153" s="13" t="s">
        <v>14752</v>
      </c>
      <c r="N5153" s="13" t="s">
        <v>1151</v>
      </c>
      <c r="O5153" s="13" t="s">
        <v>47746</v>
      </c>
      <c r="P5153" s="11">
        <v>1040184</v>
      </c>
      <c r="Q5153" s="13" t="s">
        <v>920</v>
      </c>
      <c r="R5153" s="33" t="s">
        <v>47747</v>
      </c>
      <c r="S5153" s="33" t="s">
        <v>47748</v>
      </c>
      <c r="T5153" s="13" t="s">
        <v>47749</v>
      </c>
      <c r="U5153" s="13" t="s">
        <v>47750</v>
      </c>
      <c r="V5153" s="13">
        <v>1500000</v>
      </c>
      <c r="W5153" s="13" t="s">
        <v>6597</v>
      </c>
      <c r="X5153" s="13">
        <v>216347</v>
      </c>
      <c r="Y5153" s="13" t="s">
        <v>467</v>
      </c>
      <c r="Z5153" s="13">
        <v>1</v>
      </c>
      <c r="AA5153" s="13">
        <v>1500000</v>
      </c>
      <c r="AB5153" s="13" t="s">
        <v>6597</v>
      </c>
      <c r="AC5153" s="13">
        <v>216347</v>
      </c>
      <c r="AD5153" s="13" t="s">
        <v>1624</v>
      </c>
      <c r="AE5153" s="13">
        <v>1500000</v>
      </c>
      <c r="AF5153" s="13" t="s">
        <v>6597</v>
      </c>
      <c r="AG5153" s="13">
        <v>216347</v>
      </c>
      <c r="AH5153" s="13">
        <v>1500000</v>
      </c>
      <c r="AI5153" s="13" t="s">
        <v>6597</v>
      </c>
      <c r="AJ5153" s="13">
        <v>216347</v>
      </c>
      <c r="AK5153" s="13" t="s">
        <v>47751</v>
      </c>
      <c r="AL5153" s="13" t="s">
        <v>50</v>
      </c>
      <c r="AM5153" s="13" t="s">
        <v>47752</v>
      </c>
      <c r="AN5153" s="13" t="s">
        <v>66</v>
      </c>
      <c r="AO5153" s="13" t="s">
        <v>47753</v>
      </c>
      <c r="AP5153" s="14" t="s">
        <v>47754</v>
      </c>
      <c r="AQ5153" s="13" t="s">
        <v>50</v>
      </c>
      <c r="AR5153" s="13" t="s">
        <v>50</v>
      </c>
    </row>
    <row r="5154" spans="1:44" ht="15" thickBot="1">
      <c r="A5154" s="4" t="s">
        <v>47755</v>
      </c>
      <c r="B5154" s="7" t="s">
        <v>50</v>
      </c>
      <c r="C5154" s="6">
        <v>25204</v>
      </c>
      <c r="D5154" s="7" t="s">
        <v>45</v>
      </c>
      <c r="E5154" s="7" t="s">
        <v>1939</v>
      </c>
      <c r="F5154" s="7" t="s">
        <v>70</v>
      </c>
      <c r="G5154" s="7" t="s">
        <v>50</v>
      </c>
      <c r="H5154" s="7" t="s">
        <v>32516</v>
      </c>
      <c r="I5154" s="7" t="s">
        <v>50</v>
      </c>
      <c r="J5154" s="6">
        <v>45482</v>
      </c>
      <c r="K5154" s="7" t="s">
        <v>50</v>
      </c>
      <c r="L5154" s="7" t="s">
        <v>52</v>
      </c>
      <c r="M5154" s="7" t="s">
        <v>50</v>
      </c>
      <c r="N5154" s="7" t="s">
        <v>47756</v>
      </c>
      <c r="O5154" s="7" t="s">
        <v>47757</v>
      </c>
      <c r="P5154" s="5">
        <v>1058564</v>
      </c>
      <c r="Q5154" s="7" t="s">
        <v>4970</v>
      </c>
      <c r="R5154" s="34" t="s">
        <v>47758</v>
      </c>
      <c r="S5154" s="34" t="s">
        <v>47759</v>
      </c>
      <c r="T5154" s="7" t="s">
        <v>50</v>
      </c>
      <c r="U5154" s="7" t="s">
        <v>50</v>
      </c>
      <c r="V5154" s="7">
        <v>283500</v>
      </c>
      <c r="W5154" s="7" t="s">
        <v>60</v>
      </c>
      <c r="X5154" s="7">
        <v>283500</v>
      </c>
      <c r="Y5154" s="7" t="s">
        <v>50</v>
      </c>
      <c r="Z5154" s="7">
        <v>1</v>
      </c>
      <c r="AA5154" s="7" t="s">
        <v>50</v>
      </c>
      <c r="AB5154" s="7" t="s">
        <v>50</v>
      </c>
      <c r="AC5154" s="7" t="s">
        <v>50</v>
      </c>
      <c r="AD5154" s="7" t="s">
        <v>50</v>
      </c>
      <c r="AE5154" s="7" t="s">
        <v>50</v>
      </c>
      <c r="AF5154" s="7" t="s">
        <v>50</v>
      </c>
      <c r="AG5154" s="7" t="s">
        <v>50</v>
      </c>
      <c r="AH5154" s="7">
        <v>283500</v>
      </c>
      <c r="AI5154" s="7" t="s">
        <v>60</v>
      </c>
      <c r="AJ5154" s="7">
        <v>283500</v>
      </c>
      <c r="AK5154" s="7" t="s">
        <v>47760</v>
      </c>
      <c r="AL5154" s="7" t="s">
        <v>50</v>
      </c>
      <c r="AM5154" s="7" t="s">
        <v>47761</v>
      </c>
      <c r="AN5154" s="7" t="s">
        <v>5485</v>
      </c>
      <c r="AO5154" s="7" t="s">
        <v>47762</v>
      </c>
      <c r="AP5154" s="22" t="s">
        <v>47763</v>
      </c>
      <c r="AQ5154" s="7" t="s">
        <v>50</v>
      </c>
      <c r="AR5154" s="7" t="s">
        <v>50</v>
      </c>
    </row>
    <row r="5155" spans="1:44" ht="15" thickBot="1">
      <c r="A5155" s="10" t="s">
        <v>47764</v>
      </c>
      <c r="B5155" s="13" t="s">
        <v>50</v>
      </c>
      <c r="C5155" s="12">
        <v>44562</v>
      </c>
      <c r="D5155" s="13" t="s">
        <v>45</v>
      </c>
      <c r="E5155" s="13" t="s">
        <v>46</v>
      </c>
      <c r="F5155" s="13" t="s">
        <v>70</v>
      </c>
      <c r="G5155" s="27" t="s">
        <v>54945</v>
      </c>
      <c r="H5155" s="13" t="s">
        <v>50</v>
      </c>
      <c r="I5155" s="13" t="s">
        <v>50</v>
      </c>
      <c r="J5155" s="12">
        <v>45478</v>
      </c>
      <c r="K5155" s="13" t="s">
        <v>50</v>
      </c>
      <c r="L5155" s="13" t="s">
        <v>52</v>
      </c>
      <c r="M5155" s="13" t="s">
        <v>2838</v>
      </c>
      <c r="N5155" s="13" t="s">
        <v>39130</v>
      </c>
      <c r="O5155" s="13" t="s">
        <v>47765</v>
      </c>
      <c r="P5155" s="11">
        <v>1059368</v>
      </c>
      <c r="Q5155" s="13" t="s">
        <v>545</v>
      </c>
      <c r="R5155" s="33" t="s">
        <v>47766</v>
      </c>
      <c r="S5155" s="33" t="s">
        <v>47767</v>
      </c>
      <c r="T5155" s="13" t="s">
        <v>50</v>
      </c>
      <c r="U5155" s="13" t="s">
        <v>50</v>
      </c>
      <c r="V5155" s="13" t="s">
        <v>50</v>
      </c>
      <c r="W5155" s="13" t="s">
        <v>50</v>
      </c>
      <c r="X5155" s="13" t="s">
        <v>50</v>
      </c>
      <c r="Y5155" s="13" t="s">
        <v>50</v>
      </c>
      <c r="Z5155" s="13">
        <v>1</v>
      </c>
      <c r="AA5155" s="13" t="s">
        <v>50</v>
      </c>
      <c r="AB5155" s="13" t="s">
        <v>50</v>
      </c>
      <c r="AC5155" s="13" t="s">
        <v>50</v>
      </c>
      <c r="AD5155" s="13" t="s">
        <v>50</v>
      </c>
      <c r="AE5155" s="13" t="s">
        <v>50</v>
      </c>
      <c r="AF5155" s="13" t="s">
        <v>50</v>
      </c>
      <c r="AG5155" s="13" t="s">
        <v>50</v>
      </c>
      <c r="AH5155" s="13" t="s">
        <v>50</v>
      </c>
      <c r="AI5155" s="13" t="s">
        <v>50</v>
      </c>
      <c r="AJ5155" s="13" t="s">
        <v>50</v>
      </c>
      <c r="AK5155" s="13" t="s">
        <v>47735</v>
      </c>
      <c r="AL5155" s="13" t="s">
        <v>50</v>
      </c>
      <c r="AM5155" s="13" t="s">
        <v>47768</v>
      </c>
      <c r="AN5155" s="13" t="s">
        <v>993</v>
      </c>
      <c r="AO5155" s="13" t="s">
        <v>47769</v>
      </c>
      <c r="AP5155" s="21" t="s">
        <v>47770</v>
      </c>
      <c r="AQ5155" s="13" t="s">
        <v>50</v>
      </c>
      <c r="AR5155" s="13" t="s">
        <v>50</v>
      </c>
    </row>
    <row r="5156" spans="1:44" ht="15" thickBot="1">
      <c r="A5156" s="4" t="s">
        <v>47771</v>
      </c>
      <c r="B5156" s="7" t="s">
        <v>50</v>
      </c>
      <c r="C5156" s="6">
        <v>31413</v>
      </c>
      <c r="D5156" s="7" t="s">
        <v>45</v>
      </c>
      <c r="E5156" s="7" t="s">
        <v>46</v>
      </c>
      <c r="F5156" s="7" t="s">
        <v>70</v>
      </c>
      <c r="G5156" s="26" t="s">
        <v>54946</v>
      </c>
      <c r="H5156" s="7" t="s">
        <v>47772</v>
      </c>
      <c r="I5156" s="7" t="s">
        <v>50</v>
      </c>
      <c r="J5156" s="6">
        <v>45482</v>
      </c>
      <c r="K5156" s="7" t="s">
        <v>116</v>
      </c>
      <c r="L5156" s="7" t="s">
        <v>52</v>
      </c>
      <c r="M5156" s="7" t="s">
        <v>47773</v>
      </c>
      <c r="N5156" s="7" t="s">
        <v>47774</v>
      </c>
      <c r="O5156" s="7" t="s">
        <v>47775</v>
      </c>
      <c r="P5156" s="5">
        <v>1101367</v>
      </c>
      <c r="Q5156" s="7" t="s">
        <v>1116</v>
      </c>
      <c r="R5156" s="34" t="s">
        <v>47776</v>
      </c>
      <c r="S5156" s="34" t="s">
        <v>47777</v>
      </c>
      <c r="T5156" s="7" t="s">
        <v>50</v>
      </c>
      <c r="U5156" s="7" t="s">
        <v>47778</v>
      </c>
      <c r="V5156" s="7">
        <v>3149677</v>
      </c>
      <c r="W5156" s="7" t="s">
        <v>60</v>
      </c>
      <c r="X5156" s="7">
        <v>3149677</v>
      </c>
      <c r="Y5156" s="7" t="s">
        <v>50</v>
      </c>
      <c r="Z5156" s="7">
        <v>1</v>
      </c>
      <c r="AA5156" s="7" t="s">
        <v>50</v>
      </c>
      <c r="AB5156" s="7" t="s">
        <v>50</v>
      </c>
      <c r="AC5156" s="7" t="s">
        <v>50</v>
      </c>
      <c r="AD5156" s="7" t="s">
        <v>50</v>
      </c>
      <c r="AE5156" s="7" t="s">
        <v>50</v>
      </c>
      <c r="AF5156" s="7" t="s">
        <v>50</v>
      </c>
      <c r="AG5156" s="7" t="s">
        <v>50</v>
      </c>
      <c r="AH5156" s="7">
        <v>3149677</v>
      </c>
      <c r="AI5156" s="7" t="s">
        <v>60</v>
      </c>
      <c r="AJ5156" s="7">
        <v>3149677</v>
      </c>
      <c r="AK5156" s="7" t="s">
        <v>50</v>
      </c>
      <c r="AL5156" s="7" t="s">
        <v>50</v>
      </c>
      <c r="AM5156" s="7" t="s">
        <v>47779</v>
      </c>
      <c r="AN5156" s="7" t="s">
        <v>66</v>
      </c>
      <c r="AO5156" s="7" t="s">
        <v>47780</v>
      </c>
      <c r="AP5156" s="22" t="s">
        <v>47781</v>
      </c>
      <c r="AQ5156" s="7" t="s">
        <v>50</v>
      </c>
      <c r="AR5156" s="7" t="s">
        <v>50</v>
      </c>
    </row>
    <row r="5157" spans="1:44" ht="15" thickBot="1">
      <c r="A5157" s="10" t="s">
        <v>47782</v>
      </c>
      <c r="B5157" s="13" t="s">
        <v>50</v>
      </c>
      <c r="C5157" s="12">
        <v>34335</v>
      </c>
      <c r="D5157" s="13" t="s">
        <v>45</v>
      </c>
      <c r="E5157" s="13" t="s">
        <v>1939</v>
      </c>
      <c r="F5157" s="13" t="s">
        <v>70</v>
      </c>
      <c r="G5157" s="13" t="s">
        <v>145</v>
      </c>
      <c r="H5157" s="13" t="s">
        <v>2631</v>
      </c>
      <c r="I5157" s="13" t="s">
        <v>50</v>
      </c>
      <c r="J5157" s="12">
        <v>45482</v>
      </c>
      <c r="K5157" s="13" t="s">
        <v>191</v>
      </c>
      <c r="L5157" s="13" t="s">
        <v>52</v>
      </c>
      <c r="M5157" s="13" t="s">
        <v>47783</v>
      </c>
      <c r="N5157" s="13" t="s">
        <v>1416</v>
      </c>
      <c r="O5157" s="13" t="s">
        <v>47784</v>
      </c>
      <c r="P5157" s="11">
        <v>1150140</v>
      </c>
      <c r="Q5157" s="13" t="s">
        <v>120</v>
      </c>
      <c r="R5157" s="33" t="s">
        <v>47785</v>
      </c>
      <c r="S5157" s="33" t="s">
        <v>47786</v>
      </c>
      <c r="T5157" s="13" t="s">
        <v>47787</v>
      </c>
      <c r="U5157" s="13" t="s">
        <v>47788</v>
      </c>
      <c r="V5157" s="13">
        <v>270000</v>
      </c>
      <c r="W5157" s="13" t="s">
        <v>60</v>
      </c>
      <c r="X5157" s="13">
        <v>270000</v>
      </c>
      <c r="Y5157" s="13" t="s">
        <v>50</v>
      </c>
      <c r="Z5157" s="13">
        <v>1</v>
      </c>
      <c r="AA5157" s="13" t="s">
        <v>50</v>
      </c>
      <c r="AB5157" s="13" t="s">
        <v>50</v>
      </c>
      <c r="AC5157" s="13" t="s">
        <v>50</v>
      </c>
      <c r="AD5157" s="13" t="s">
        <v>50</v>
      </c>
      <c r="AE5157" s="13" t="s">
        <v>50</v>
      </c>
      <c r="AF5157" s="13" t="s">
        <v>50</v>
      </c>
      <c r="AG5157" s="13" t="s">
        <v>50</v>
      </c>
      <c r="AH5157" s="13">
        <v>270000</v>
      </c>
      <c r="AI5157" s="13" t="s">
        <v>60</v>
      </c>
      <c r="AJ5157" s="13">
        <v>270000</v>
      </c>
      <c r="AK5157" s="13" t="s">
        <v>47760</v>
      </c>
      <c r="AL5157" s="13" t="s">
        <v>50</v>
      </c>
      <c r="AM5157" s="13" t="s">
        <v>47789</v>
      </c>
      <c r="AN5157" s="13" t="s">
        <v>66</v>
      </c>
      <c r="AO5157" s="13" t="s">
        <v>47790</v>
      </c>
      <c r="AP5157" s="14" t="s">
        <v>47791</v>
      </c>
      <c r="AQ5157" s="13" t="s">
        <v>50</v>
      </c>
      <c r="AR5157" s="13" t="s">
        <v>50</v>
      </c>
    </row>
    <row r="5158" spans="1:44" ht="15" thickBot="1">
      <c r="A5158" s="4" t="s">
        <v>47792</v>
      </c>
      <c r="B5158" s="7" t="s">
        <v>50</v>
      </c>
      <c r="C5158" s="6">
        <v>42736</v>
      </c>
      <c r="D5158" s="7" t="s">
        <v>45</v>
      </c>
      <c r="E5158" s="7" t="s">
        <v>46</v>
      </c>
      <c r="F5158" s="7" t="s">
        <v>70</v>
      </c>
      <c r="G5158" s="7" t="s">
        <v>114</v>
      </c>
      <c r="H5158" s="7" t="s">
        <v>50</v>
      </c>
      <c r="I5158" s="7" t="s">
        <v>50</v>
      </c>
      <c r="J5158" s="6">
        <v>45482</v>
      </c>
      <c r="K5158" s="7" t="s">
        <v>50</v>
      </c>
      <c r="L5158" s="7" t="s">
        <v>290</v>
      </c>
      <c r="M5158" s="7" t="s">
        <v>47793</v>
      </c>
      <c r="N5158" s="7" t="s">
        <v>17563</v>
      </c>
      <c r="O5158" s="7" t="s">
        <v>47794</v>
      </c>
      <c r="P5158" s="5">
        <v>1154215</v>
      </c>
      <c r="Q5158" s="7" t="s">
        <v>360</v>
      </c>
      <c r="R5158" s="34" t="s">
        <v>47795</v>
      </c>
      <c r="S5158" s="34" t="s">
        <v>47796</v>
      </c>
      <c r="T5158" s="7" t="s">
        <v>47797</v>
      </c>
      <c r="U5158" s="7" t="s">
        <v>47798</v>
      </c>
      <c r="V5158" s="7" t="s">
        <v>50</v>
      </c>
      <c r="W5158" s="7" t="s">
        <v>50</v>
      </c>
      <c r="X5158" s="7" t="s">
        <v>50</v>
      </c>
      <c r="Y5158" s="7" t="s">
        <v>290</v>
      </c>
      <c r="Z5158" s="7">
        <v>1</v>
      </c>
      <c r="AA5158" s="7" t="s">
        <v>50</v>
      </c>
      <c r="AB5158" s="7" t="s">
        <v>50</v>
      </c>
      <c r="AC5158" s="7" t="s">
        <v>50</v>
      </c>
      <c r="AD5158" s="7" t="s">
        <v>290</v>
      </c>
      <c r="AE5158" s="7" t="s">
        <v>50</v>
      </c>
      <c r="AF5158" s="7" t="s">
        <v>50</v>
      </c>
      <c r="AG5158" s="7" t="s">
        <v>50</v>
      </c>
      <c r="AH5158" s="7" t="s">
        <v>50</v>
      </c>
      <c r="AI5158" s="7" t="s">
        <v>50</v>
      </c>
      <c r="AJ5158" s="7" t="s">
        <v>50</v>
      </c>
      <c r="AK5158" s="7" t="s">
        <v>47799</v>
      </c>
      <c r="AL5158" s="7" t="s">
        <v>50</v>
      </c>
      <c r="AM5158" s="7" t="s">
        <v>47800</v>
      </c>
      <c r="AN5158" s="7" t="s">
        <v>993</v>
      </c>
      <c r="AO5158" s="7" t="s">
        <v>47801</v>
      </c>
      <c r="AP5158" s="22" t="s">
        <v>47802</v>
      </c>
      <c r="AQ5158" s="7" t="s">
        <v>50</v>
      </c>
      <c r="AR5158" s="7" t="s">
        <v>50</v>
      </c>
    </row>
    <row r="5159" spans="1:44" ht="15" thickBot="1">
      <c r="A5159" s="10" t="s">
        <v>47803</v>
      </c>
      <c r="B5159" s="13" t="s">
        <v>50</v>
      </c>
      <c r="C5159" s="12">
        <v>23743</v>
      </c>
      <c r="D5159" s="13" t="s">
        <v>45</v>
      </c>
      <c r="E5159" s="13" t="s">
        <v>1939</v>
      </c>
      <c r="F5159" s="13" t="s">
        <v>70</v>
      </c>
      <c r="G5159" s="13" t="s">
        <v>114</v>
      </c>
      <c r="H5159" s="13" t="s">
        <v>39062</v>
      </c>
      <c r="I5159" s="13" t="s">
        <v>50</v>
      </c>
      <c r="J5159" s="12">
        <v>45481</v>
      </c>
      <c r="K5159" s="13" t="s">
        <v>89</v>
      </c>
      <c r="L5159" s="13" t="s">
        <v>52</v>
      </c>
      <c r="M5159" s="13" t="s">
        <v>47804</v>
      </c>
      <c r="N5159" s="13" t="s">
        <v>47805</v>
      </c>
      <c r="O5159" s="13" t="s">
        <v>47806</v>
      </c>
      <c r="P5159" s="11">
        <v>1165559</v>
      </c>
      <c r="Q5159" s="13" t="s">
        <v>683</v>
      </c>
      <c r="R5159" s="33" t="s">
        <v>47807</v>
      </c>
      <c r="S5159" s="33" t="s">
        <v>47808</v>
      </c>
      <c r="T5159" s="13" t="s">
        <v>47809</v>
      </c>
      <c r="U5159" s="13">
        <f>1-319-393-7811</f>
        <v>-8522</v>
      </c>
      <c r="V5159" s="13">
        <v>10000</v>
      </c>
      <c r="W5159" s="13" t="s">
        <v>60</v>
      </c>
      <c r="X5159" s="13">
        <v>10000</v>
      </c>
      <c r="Y5159" s="13" t="s">
        <v>50</v>
      </c>
      <c r="Z5159" s="13">
        <v>1</v>
      </c>
      <c r="AA5159" s="13" t="s">
        <v>50</v>
      </c>
      <c r="AB5159" s="13" t="s">
        <v>50</v>
      </c>
      <c r="AC5159" s="13" t="s">
        <v>50</v>
      </c>
      <c r="AD5159" s="13" t="s">
        <v>50</v>
      </c>
      <c r="AE5159" s="13" t="s">
        <v>50</v>
      </c>
      <c r="AF5159" s="13" t="s">
        <v>50</v>
      </c>
      <c r="AG5159" s="13" t="s">
        <v>50</v>
      </c>
      <c r="AH5159" s="13">
        <v>10000</v>
      </c>
      <c r="AI5159" s="13" t="s">
        <v>60</v>
      </c>
      <c r="AJ5159" s="13">
        <v>10000</v>
      </c>
      <c r="AK5159" s="13" t="s">
        <v>47557</v>
      </c>
      <c r="AL5159" s="13" t="s">
        <v>50</v>
      </c>
      <c r="AM5159" s="13" t="s">
        <v>47810</v>
      </c>
      <c r="AN5159" s="13" t="s">
        <v>66</v>
      </c>
      <c r="AO5159" s="13" t="s">
        <v>47811</v>
      </c>
      <c r="AP5159" s="13" t="s">
        <v>50</v>
      </c>
      <c r="AQ5159" s="21" t="s">
        <v>47812</v>
      </c>
      <c r="AR5159" s="13" t="s">
        <v>50</v>
      </c>
    </row>
    <row r="5160" spans="1:44" ht="15" thickBot="1">
      <c r="A5160" s="4" t="s">
        <v>47813</v>
      </c>
      <c r="B5160" s="7" t="s">
        <v>50</v>
      </c>
      <c r="C5160" s="6">
        <v>32143</v>
      </c>
      <c r="D5160" s="7" t="s">
        <v>45</v>
      </c>
      <c r="E5160" s="7" t="s">
        <v>1939</v>
      </c>
      <c r="F5160" s="7" t="s">
        <v>70</v>
      </c>
      <c r="G5160" s="7" t="s">
        <v>114</v>
      </c>
      <c r="H5160" s="7" t="s">
        <v>47814</v>
      </c>
      <c r="I5160" s="7" t="s">
        <v>50</v>
      </c>
      <c r="J5160" s="6">
        <v>45482</v>
      </c>
      <c r="K5160" s="7" t="s">
        <v>116</v>
      </c>
      <c r="L5160" s="7" t="s">
        <v>52</v>
      </c>
      <c r="M5160" s="7" t="s">
        <v>47815</v>
      </c>
      <c r="N5160" s="7" t="s">
        <v>1614</v>
      </c>
      <c r="O5160" s="7" t="s">
        <v>47816</v>
      </c>
      <c r="P5160" s="5">
        <v>1215963</v>
      </c>
      <c r="Q5160" s="7" t="s">
        <v>1201</v>
      </c>
      <c r="R5160" s="34" t="s">
        <v>47817</v>
      </c>
      <c r="S5160" s="34" t="s">
        <v>47818</v>
      </c>
      <c r="T5160" s="7" t="s">
        <v>47819</v>
      </c>
      <c r="U5160" s="7" t="s">
        <v>47820</v>
      </c>
      <c r="V5160" s="7">
        <v>107059</v>
      </c>
      <c r="W5160" s="7" t="s">
        <v>60</v>
      </c>
      <c r="X5160" s="7">
        <v>107059</v>
      </c>
      <c r="Y5160" s="7" t="s">
        <v>50</v>
      </c>
      <c r="Z5160" s="7">
        <v>1</v>
      </c>
      <c r="AA5160" s="7" t="s">
        <v>50</v>
      </c>
      <c r="AB5160" s="7" t="s">
        <v>50</v>
      </c>
      <c r="AC5160" s="7" t="s">
        <v>50</v>
      </c>
      <c r="AD5160" s="7" t="s">
        <v>50</v>
      </c>
      <c r="AE5160" s="7" t="s">
        <v>50</v>
      </c>
      <c r="AF5160" s="7" t="s">
        <v>50</v>
      </c>
      <c r="AG5160" s="7" t="s">
        <v>50</v>
      </c>
      <c r="AH5160" s="7">
        <v>107059</v>
      </c>
      <c r="AI5160" s="7" t="s">
        <v>60</v>
      </c>
      <c r="AJ5160" s="7">
        <v>107059</v>
      </c>
      <c r="AK5160" s="7" t="s">
        <v>47760</v>
      </c>
      <c r="AL5160" s="7" t="s">
        <v>50</v>
      </c>
      <c r="AM5160" s="7" t="s">
        <v>47821</v>
      </c>
      <c r="AN5160" s="7" t="s">
        <v>66</v>
      </c>
      <c r="AO5160" s="7" t="s">
        <v>50</v>
      </c>
      <c r="AP5160" s="8" t="s">
        <v>47822</v>
      </c>
      <c r="AQ5160" s="7" t="s">
        <v>50</v>
      </c>
      <c r="AR5160" s="7" t="s">
        <v>255</v>
      </c>
    </row>
    <row r="5161" spans="1:44" ht="15" thickBot="1">
      <c r="A5161" s="10" t="s">
        <v>47823</v>
      </c>
      <c r="B5161" s="13" t="s">
        <v>50</v>
      </c>
      <c r="C5161" s="12">
        <v>44256</v>
      </c>
      <c r="D5161" s="13" t="s">
        <v>45</v>
      </c>
      <c r="E5161" s="13" t="s">
        <v>46</v>
      </c>
      <c r="F5161" s="13" t="s">
        <v>70</v>
      </c>
      <c r="G5161" s="13" t="s">
        <v>50</v>
      </c>
      <c r="H5161" s="13" t="s">
        <v>50</v>
      </c>
      <c r="I5161" s="13" t="s">
        <v>50</v>
      </c>
      <c r="J5161" s="12">
        <v>45482</v>
      </c>
      <c r="K5161" s="13" t="s">
        <v>50</v>
      </c>
      <c r="L5161" s="13" t="s">
        <v>241</v>
      </c>
      <c r="M5161" s="13" t="s">
        <v>47824</v>
      </c>
      <c r="N5161" s="13" t="s">
        <v>34223</v>
      </c>
      <c r="O5161" s="13" t="s">
        <v>47825</v>
      </c>
      <c r="P5161" s="11">
        <v>1406935</v>
      </c>
      <c r="Q5161" s="13" t="s">
        <v>245</v>
      </c>
      <c r="R5161" s="33" t="s">
        <v>47826</v>
      </c>
      <c r="S5161" s="30" t="s">
        <v>50</v>
      </c>
      <c r="T5161" s="13" t="s">
        <v>50</v>
      </c>
      <c r="U5161" s="13" t="s">
        <v>50</v>
      </c>
      <c r="V5161" s="13">
        <v>430000000</v>
      </c>
      <c r="W5161" s="13" t="s">
        <v>1960</v>
      </c>
      <c r="X5161" s="13">
        <v>2666087</v>
      </c>
      <c r="Y5161" s="13" t="s">
        <v>154</v>
      </c>
      <c r="Z5161" s="13">
        <v>1</v>
      </c>
      <c r="AA5161" s="13">
        <v>430000000</v>
      </c>
      <c r="AB5161" s="13" t="s">
        <v>1960</v>
      </c>
      <c r="AC5161" s="13">
        <v>2666087</v>
      </c>
      <c r="AD5161" s="13" t="s">
        <v>241</v>
      </c>
      <c r="AE5161" s="13">
        <v>430000000</v>
      </c>
      <c r="AF5161" s="13" t="s">
        <v>1960</v>
      </c>
      <c r="AG5161" s="13">
        <v>2666088</v>
      </c>
      <c r="AH5161" s="13">
        <v>430000000</v>
      </c>
      <c r="AI5161" s="13" t="s">
        <v>1960</v>
      </c>
      <c r="AJ5161" s="13">
        <v>2666088</v>
      </c>
      <c r="AK5161" s="13" t="s">
        <v>47827</v>
      </c>
      <c r="AL5161" s="13" t="s">
        <v>50</v>
      </c>
      <c r="AM5161" s="13" t="s">
        <v>47828</v>
      </c>
      <c r="AN5161" s="13" t="s">
        <v>66</v>
      </c>
      <c r="AO5161" s="13" t="s">
        <v>47829</v>
      </c>
      <c r="AP5161" s="13" t="s">
        <v>50</v>
      </c>
      <c r="AQ5161" s="21" t="s">
        <v>47830</v>
      </c>
      <c r="AR5161" s="13" t="s">
        <v>50</v>
      </c>
    </row>
    <row r="5162" spans="1:44" ht="15" thickBot="1">
      <c r="A5162" s="4" t="s">
        <v>47831</v>
      </c>
      <c r="B5162" s="7" t="s">
        <v>50</v>
      </c>
      <c r="C5162" s="6">
        <v>38718</v>
      </c>
      <c r="D5162" s="7" t="s">
        <v>45</v>
      </c>
      <c r="E5162" s="7" t="s">
        <v>46</v>
      </c>
      <c r="F5162" s="7" t="s">
        <v>70</v>
      </c>
      <c r="G5162" s="26" t="s">
        <v>54946</v>
      </c>
      <c r="H5162" s="7" t="s">
        <v>14646</v>
      </c>
      <c r="I5162" s="7" t="s">
        <v>50</v>
      </c>
      <c r="J5162" s="6">
        <v>45482</v>
      </c>
      <c r="K5162" s="7" t="s">
        <v>50</v>
      </c>
      <c r="L5162" s="7" t="s">
        <v>178</v>
      </c>
      <c r="M5162" s="7" t="s">
        <v>47832</v>
      </c>
      <c r="N5162" s="7" t="s">
        <v>20544</v>
      </c>
      <c r="O5162" s="7" t="s">
        <v>47833</v>
      </c>
      <c r="P5162" s="5">
        <v>1416287</v>
      </c>
      <c r="Q5162" s="7" t="s">
        <v>481</v>
      </c>
      <c r="R5162" s="34" t="s">
        <v>47834</v>
      </c>
      <c r="S5162" s="34" t="s">
        <v>47835</v>
      </c>
      <c r="T5162" s="7" t="s">
        <v>47836</v>
      </c>
      <c r="U5162" s="7" t="s">
        <v>47837</v>
      </c>
      <c r="V5162" s="7">
        <v>3990000</v>
      </c>
      <c r="W5162" s="7" t="s">
        <v>60</v>
      </c>
      <c r="X5162" s="7">
        <v>3990000</v>
      </c>
      <c r="Y5162" s="7" t="s">
        <v>50</v>
      </c>
      <c r="Z5162" s="7">
        <v>1</v>
      </c>
      <c r="AA5162" s="7">
        <v>3990000</v>
      </c>
      <c r="AB5162" s="7" t="s">
        <v>60</v>
      </c>
      <c r="AC5162" s="7">
        <v>3990000</v>
      </c>
      <c r="AD5162" s="7" t="s">
        <v>178</v>
      </c>
      <c r="AE5162" s="7">
        <v>3990000</v>
      </c>
      <c r="AF5162" s="7" t="s">
        <v>60</v>
      </c>
      <c r="AG5162" s="7">
        <v>3990000</v>
      </c>
      <c r="AH5162" s="7">
        <v>3990000</v>
      </c>
      <c r="AI5162" s="7" t="s">
        <v>60</v>
      </c>
      <c r="AJ5162" s="7">
        <v>3990000</v>
      </c>
      <c r="AK5162" s="7" t="s">
        <v>50</v>
      </c>
      <c r="AL5162" s="7" t="s">
        <v>50</v>
      </c>
      <c r="AM5162" s="7" t="s">
        <v>47838</v>
      </c>
      <c r="AN5162" s="7" t="s">
        <v>66</v>
      </c>
      <c r="AO5162" s="7" t="s">
        <v>47839</v>
      </c>
      <c r="AP5162" s="22" t="s">
        <v>47840</v>
      </c>
      <c r="AQ5162" s="7" t="s">
        <v>50</v>
      </c>
      <c r="AR5162" s="7" t="s">
        <v>50</v>
      </c>
    </row>
    <row r="5163" spans="1:44" ht="15" thickBot="1">
      <c r="A5163" s="10" t="s">
        <v>47841</v>
      </c>
      <c r="B5163" s="13" t="s">
        <v>50</v>
      </c>
      <c r="C5163" s="12">
        <v>44197</v>
      </c>
      <c r="D5163" s="13" t="s">
        <v>45</v>
      </c>
      <c r="E5163" s="13" t="s">
        <v>50</v>
      </c>
      <c r="F5163" s="13" t="s">
        <v>70</v>
      </c>
      <c r="G5163" s="13" t="s">
        <v>71</v>
      </c>
      <c r="H5163" s="13" t="s">
        <v>50</v>
      </c>
      <c r="I5163" s="13" t="s">
        <v>50</v>
      </c>
      <c r="J5163" s="12">
        <v>45482</v>
      </c>
      <c r="K5163" s="13" t="s">
        <v>50</v>
      </c>
      <c r="L5163" s="13" t="s">
        <v>1471</v>
      </c>
      <c r="M5163" s="13" t="s">
        <v>2009</v>
      </c>
      <c r="N5163" s="13" t="s">
        <v>75</v>
      </c>
      <c r="O5163" s="13" t="s">
        <v>47842</v>
      </c>
      <c r="P5163" s="11">
        <v>1703873</v>
      </c>
      <c r="Q5163" s="13" t="s">
        <v>77</v>
      </c>
      <c r="R5163" s="33" t="s">
        <v>47843</v>
      </c>
      <c r="S5163" s="33" t="s">
        <v>47844</v>
      </c>
      <c r="T5163" s="13" t="s">
        <v>50</v>
      </c>
      <c r="U5163" s="13" t="s">
        <v>50</v>
      </c>
      <c r="V5163" s="13" t="s">
        <v>50</v>
      </c>
      <c r="W5163" s="13" t="s">
        <v>50</v>
      </c>
      <c r="X5163" s="13" t="s">
        <v>50</v>
      </c>
      <c r="Y5163" s="13" t="s">
        <v>50</v>
      </c>
      <c r="Z5163" s="13">
        <v>1</v>
      </c>
      <c r="AA5163" s="13" t="s">
        <v>50</v>
      </c>
      <c r="AB5163" s="13" t="s">
        <v>50</v>
      </c>
      <c r="AC5163" s="13" t="s">
        <v>50</v>
      </c>
      <c r="AD5163" s="13" t="s">
        <v>1471</v>
      </c>
      <c r="AE5163" s="13" t="s">
        <v>50</v>
      </c>
      <c r="AF5163" s="13" t="s">
        <v>50</v>
      </c>
      <c r="AG5163" s="13" t="s">
        <v>50</v>
      </c>
      <c r="AH5163" s="13" t="s">
        <v>50</v>
      </c>
      <c r="AI5163" s="13" t="s">
        <v>50</v>
      </c>
      <c r="AJ5163" s="13" t="s">
        <v>50</v>
      </c>
      <c r="AK5163" s="13" t="s">
        <v>47845</v>
      </c>
      <c r="AL5163" s="13" t="s">
        <v>50</v>
      </c>
      <c r="AM5163" s="13" t="s">
        <v>47846</v>
      </c>
      <c r="AN5163" s="13" t="s">
        <v>66</v>
      </c>
      <c r="AO5163" s="13" t="s">
        <v>47847</v>
      </c>
      <c r="AP5163" s="21" t="s">
        <v>47848</v>
      </c>
      <c r="AQ5163" s="13" t="s">
        <v>50</v>
      </c>
      <c r="AR5163" s="13" t="s">
        <v>50</v>
      </c>
    </row>
    <row r="5164" spans="1:44" ht="15" thickBot="1">
      <c r="A5164" s="4" t="s">
        <v>47849</v>
      </c>
      <c r="B5164" s="7" t="s">
        <v>50</v>
      </c>
      <c r="C5164" s="6">
        <v>39814</v>
      </c>
      <c r="D5164" s="7" t="s">
        <v>45</v>
      </c>
      <c r="E5164" s="7" t="s">
        <v>1939</v>
      </c>
      <c r="F5164" s="7" t="s">
        <v>70</v>
      </c>
      <c r="G5164" s="26" t="s">
        <v>54946</v>
      </c>
      <c r="H5164" s="7" t="s">
        <v>50</v>
      </c>
      <c r="I5164" s="7" t="s">
        <v>50</v>
      </c>
      <c r="J5164" s="6">
        <v>45475</v>
      </c>
      <c r="K5164" s="7" t="s">
        <v>116</v>
      </c>
      <c r="L5164" s="7" t="s">
        <v>52</v>
      </c>
      <c r="M5164" s="7" t="s">
        <v>47850</v>
      </c>
      <c r="N5164" s="7" t="s">
        <v>47851</v>
      </c>
      <c r="O5164" s="7" t="s">
        <v>47852</v>
      </c>
      <c r="P5164" s="5">
        <v>2178612</v>
      </c>
      <c r="Q5164" s="7" t="s">
        <v>105</v>
      </c>
      <c r="R5164" s="34" t="s">
        <v>47853</v>
      </c>
      <c r="S5164" s="34" t="s">
        <v>47854</v>
      </c>
      <c r="T5164" s="7" t="s">
        <v>47855</v>
      </c>
      <c r="U5164" s="7" t="s">
        <v>47856</v>
      </c>
      <c r="V5164" s="7">
        <v>50000</v>
      </c>
      <c r="W5164" s="7" t="s">
        <v>60</v>
      </c>
      <c r="X5164" s="7">
        <v>50000</v>
      </c>
      <c r="Y5164" s="7" t="s">
        <v>50</v>
      </c>
      <c r="Z5164" s="7">
        <v>1</v>
      </c>
      <c r="AA5164" s="7" t="s">
        <v>50</v>
      </c>
      <c r="AB5164" s="7" t="s">
        <v>50</v>
      </c>
      <c r="AC5164" s="7" t="s">
        <v>50</v>
      </c>
      <c r="AD5164" s="7" t="s">
        <v>50</v>
      </c>
      <c r="AE5164" s="7" t="s">
        <v>50</v>
      </c>
      <c r="AF5164" s="7" t="s">
        <v>50</v>
      </c>
      <c r="AG5164" s="7" t="s">
        <v>50</v>
      </c>
      <c r="AH5164" s="7">
        <v>50000</v>
      </c>
      <c r="AI5164" s="7" t="s">
        <v>60</v>
      </c>
      <c r="AJ5164" s="7">
        <v>50000</v>
      </c>
      <c r="AK5164" s="7" t="s">
        <v>47656</v>
      </c>
      <c r="AL5164" s="7" t="s">
        <v>50</v>
      </c>
      <c r="AM5164" s="7" t="s">
        <v>47857</v>
      </c>
      <c r="AN5164" s="7" t="s">
        <v>993</v>
      </c>
      <c r="AO5164" s="7" t="s">
        <v>47858</v>
      </c>
      <c r="AP5164" s="22" t="s">
        <v>47859</v>
      </c>
      <c r="AQ5164" s="7" t="s">
        <v>50</v>
      </c>
      <c r="AR5164" s="7" t="s">
        <v>50</v>
      </c>
    </row>
    <row r="5165" spans="1:44" ht="15" thickBot="1">
      <c r="A5165" s="10" t="s">
        <v>47860</v>
      </c>
      <c r="B5165" s="13" t="s">
        <v>50</v>
      </c>
      <c r="C5165" s="12">
        <v>37622</v>
      </c>
      <c r="D5165" s="13" t="s">
        <v>45</v>
      </c>
      <c r="E5165" s="13" t="s">
        <v>1939</v>
      </c>
      <c r="F5165" s="13" t="s">
        <v>70</v>
      </c>
      <c r="G5165" s="13" t="s">
        <v>50</v>
      </c>
      <c r="H5165" s="13" t="s">
        <v>50</v>
      </c>
      <c r="I5165" s="13" t="s">
        <v>50</v>
      </c>
      <c r="J5165" s="12">
        <v>45482</v>
      </c>
      <c r="K5165" s="13" t="s">
        <v>116</v>
      </c>
      <c r="L5165" s="13" t="s">
        <v>52</v>
      </c>
      <c r="M5165" s="13" t="s">
        <v>47861</v>
      </c>
      <c r="N5165" s="13" t="s">
        <v>45746</v>
      </c>
      <c r="O5165" s="13" t="s">
        <v>47862</v>
      </c>
      <c r="P5165" s="11">
        <v>2895258</v>
      </c>
      <c r="Q5165" s="13" t="s">
        <v>642</v>
      </c>
      <c r="R5165" s="33" t="s">
        <v>47863</v>
      </c>
      <c r="S5165" s="30" t="s">
        <v>50</v>
      </c>
      <c r="T5165" s="13" t="s">
        <v>47864</v>
      </c>
      <c r="U5165" s="13" t="s">
        <v>47865</v>
      </c>
      <c r="V5165" s="13">
        <v>50000</v>
      </c>
      <c r="W5165" s="13" t="s">
        <v>60</v>
      </c>
      <c r="X5165" s="13">
        <v>50000</v>
      </c>
      <c r="Y5165" s="13" t="s">
        <v>50</v>
      </c>
      <c r="Z5165" s="13">
        <v>1</v>
      </c>
      <c r="AA5165" s="13" t="s">
        <v>50</v>
      </c>
      <c r="AB5165" s="13" t="s">
        <v>50</v>
      </c>
      <c r="AC5165" s="13" t="s">
        <v>50</v>
      </c>
      <c r="AD5165" s="13" t="s">
        <v>50</v>
      </c>
      <c r="AE5165" s="13" t="s">
        <v>50</v>
      </c>
      <c r="AF5165" s="13" t="s">
        <v>50</v>
      </c>
      <c r="AG5165" s="13" t="s">
        <v>50</v>
      </c>
      <c r="AH5165" s="13">
        <v>50000</v>
      </c>
      <c r="AI5165" s="13" t="s">
        <v>60</v>
      </c>
      <c r="AJ5165" s="13">
        <v>50000</v>
      </c>
      <c r="AK5165" s="13" t="s">
        <v>47656</v>
      </c>
      <c r="AL5165" s="13" t="s">
        <v>50</v>
      </c>
      <c r="AM5165" s="13" t="s">
        <v>47866</v>
      </c>
      <c r="AN5165" s="13" t="s">
        <v>738</v>
      </c>
      <c r="AO5165" s="13" t="s">
        <v>47867</v>
      </c>
      <c r="AP5165" s="21" t="s">
        <v>47868</v>
      </c>
      <c r="AQ5165" s="13" t="s">
        <v>50</v>
      </c>
      <c r="AR5165" s="13" t="s">
        <v>50</v>
      </c>
    </row>
    <row r="5166" spans="1:44" ht="15" thickBot="1">
      <c r="A5166" s="4" t="s">
        <v>47869</v>
      </c>
      <c r="B5166" s="7" t="s">
        <v>50</v>
      </c>
      <c r="C5166" s="6">
        <v>44328</v>
      </c>
      <c r="D5166" s="7" t="s">
        <v>45</v>
      </c>
      <c r="E5166" s="7" t="s">
        <v>50</v>
      </c>
      <c r="F5166" s="7" t="s">
        <v>70</v>
      </c>
      <c r="G5166" s="27" t="s">
        <v>54945</v>
      </c>
      <c r="H5166" s="7" t="s">
        <v>50</v>
      </c>
      <c r="I5166" s="7" t="s">
        <v>50</v>
      </c>
      <c r="J5166" s="6">
        <v>45481</v>
      </c>
      <c r="K5166" s="7" t="s">
        <v>50</v>
      </c>
      <c r="L5166" s="7" t="s">
        <v>52</v>
      </c>
      <c r="M5166" s="7" t="s">
        <v>47870</v>
      </c>
      <c r="N5166" s="7" t="s">
        <v>43125</v>
      </c>
      <c r="O5166" s="7" t="s">
        <v>47871</v>
      </c>
      <c r="P5166" s="7" t="s">
        <v>50</v>
      </c>
      <c r="Q5166" s="7" t="s">
        <v>135</v>
      </c>
      <c r="R5166" s="34" t="s">
        <v>47872</v>
      </c>
      <c r="S5166" s="34" t="s">
        <v>47873</v>
      </c>
      <c r="T5166" s="7" t="s">
        <v>47874</v>
      </c>
      <c r="U5166" s="7" t="s">
        <v>47875</v>
      </c>
      <c r="V5166" s="7">
        <v>110000</v>
      </c>
      <c r="W5166" s="7" t="s">
        <v>139</v>
      </c>
      <c r="X5166" s="7">
        <v>140936</v>
      </c>
      <c r="Y5166" s="7" t="s">
        <v>50</v>
      </c>
      <c r="Z5166" s="7">
        <v>1</v>
      </c>
      <c r="AA5166" s="7" t="s">
        <v>50</v>
      </c>
      <c r="AB5166" s="7" t="s">
        <v>50</v>
      </c>
      <c r="AC5166" s="7" t="s">
        <v>50</v>
      </c>
      <c r="AD5166" s="7" t="s">
        <v>50</v>
      </c>
      <c r="AE5166" s="7" t="s">
        <v>50</v>
      </c>
      <c r="AF5166" s="7" t="s">
        <v>50</v>
      </c>
      <c r="AG5166" s="7" t="s">
        <v>50</v>
      </c>
      <c r="AH5166" s="7">
        <v>110000</v>
      </c>
      <c r="AI5166" s="7" t="s">
        <v>139</v>
      </c>
      <c r="AJ5166" s="7">
        <v>140936</v>
      </c>
      <c r="AK5166" s="7" t="s">
        <v>47876</v>
      </c>
      <c r="AL5166" s="7" t="s">
        <v>50</v>
      </c>
      <c r="AM5166" s="7" t="s">
        <v>47877</v>
      </c>
      <c r="AN5166" s="7" t="s">
        <v>993</v>
      </c>
      <c r="AO5166" s="7" t="s">
        <v>47878</v>
      </c>
      <c r="AP5166" s="22" t="s">
        <v>47879</v>
      </c>
      <c r="AQ5166" s="7" t="s">
        <v>50</v>
      </c>
      <c r="AR5166" s="7" t="s">
        <v>50</v>
      </c>
    </row>
    <row r="5167" spans="1:44" ht="15" thickBot="1">
      <c r="A5167" s="10" t="s">
        <v>47880</v>
      </c>
      <c r="B5167" s="13" t="s">
        <v>50</v>
      </c>
      <c r="C5167" s="12">
        <v>45292</v>
      </c>
      <c r="D5167" s="13" t="s">
        <v>45</v>
      </c>
      <c r="E5167" s="13" t="s">
        <v>50</v>
      </c>
      <c r="F5167" s="13" t="s">
        <v>70</v>
      </c>
      <c r="G5167" s="27" t="s">
        <v>54945</v>
      </c>
      <c r="H5167" s="13" t="s">
        <v>50</v>
      </c>
      <c r="I5167" s="13" t="s">
        <v>50</v>
      </c>
      <c r="J5167" s="12">
        <v>45474</v>
      </c>
      <c r="K5167" s="13" t="s">
        <v>50</v>
      </c>
      <c r="L5167" s="13" t="s">
        <v>467</v>
      </c>
      <c r="M5167" s="13" t="s">
        <v>4841</v>
      </c>
      <c r="N5167" s="13" t="s">
        <v>16990</v>
      </c>
      <c r="O5167" s="13" t="s">
        <v>47881</v>
      </c>
      <c r="P5167" s="13" t="s">
        <v>50</v>
      </c>
      <c r="Q5167" s="13" t="s">
        <v>360</v>
      </c>
      <c r="R5167" s="33" t="s">
        <v>47880</v>
      </c>
      <c r="S5167" s="33" t="s">
        <v>47882</v>
      </c>
      <c r="T5167" s="13" t="s">
        <v>47883</v>
      </c>
      <c r="U5167" s="13" t="s">
        <v>50</v>
      </c>
      <c r="V5167" s="13" t="s">
        <v>50</v>
      </c>
      <c r="W5167" s="13" t="s">
        <v>50</v>
      </c>
      <c r="X5167" s="13" t="s">
        <v>50</v>
      </c>
      <c r="Y5167" s="13" t="s">
        <v>467</v>
      </c>
      <c r="Z5167" s="13">
        <v>1</v>
      </c>
      <c r="AA5167" s="13" t="s">
        <v>50</v>
      </c>
      <c r="AB5167" s="13" t="s">
        <v>50</v>
      </c>
      <c r="AC5167" s="13" t="s">
        <v>50</v>
      </c>
      <c r="AD5167" s="13" t="s">
        <v>467</v>
      </c>
      <c r="AE5167" s="13" t="s">
        <v>50</v>
      </c>
      <c r="AF5167" s="13" t="s">
        <v>50</v>
      </c>
      <c r="AG5167" s="13" t="s">
        <v>50</v>
      </c>
      <c r="AH5167" s="13" t="s">
        <v>50</v>
      </c>
      <c r="AI5167" s="13" t="s">
        <v>50</v>
      </c>
      <c r="AJ5167" s="13" t="s">
        <v>50</v>
      </c>
      <c r="AK5167" s="13" t="s">
        <v>50</v>
      </c>
      <c r="AL5167" s="13" t="s">
        <v>50</v>
      </c>
      <c r="AM5167" s="13" t="s">
        <v>47884</v>
      </c>
      <c r="AN5167" s="13" t="s">
        <v>66</v>
      </c>
      <c r="AO5167" s="13" t="s">
        <v>47885</v>
      </c>
      <c r="AP5167" s="14" t="s">
        <v>47886</v>
      </c>
      <c r="AQ5167" s="13" t="s">
        <v>50</v>
      </c>
      <c r="AR5167" s="13" t="s">
        <v>50</v>
      </c>
    </row>
    <row r="5168" spans="1:44" ht="15" thickBot="1">
      <c r="A5168" s="4" t="s">
        <v>47887</v>
      </c>
      <c r="B5168" s="7" t="s">
        <v>50</v>
      </c>
      <c r="C5168" s="6">
        <v>42736</v>
      </c>
      <c r="D5168" s="7" t="s">
        <v>45</v>
      </c>
      <c r="E5168" s="7" t="s">
        <v>46</v>
      </c>
      <c r="F5168" s="7" t="s">
        <v>70</v>
      </c>
      <c r="G5168" s="26" t="s">
        <v>54946</v>
      </c>
      <c r="H5168" s="7" t="s">
        <v>50</v>
      </c>
      <c r="I5168" s="7" t="s">
        <v>50</v>
      </c>
      <c r="J5168" s="6">
        <v>45481</v>
      </c>
      <c r="K5168" s="7" t="s">
        <v>50</v>
      </c>
      <c r="L5168" s="7" t="s">
        <v>467</v>
      </c>
      <c r="M5168" s="7" t="s">
        <v>47888</v>
      </c>
      <c r="N5168" s="7" t="s">
        <v>8967</v>
      </c>
      <c r="O5168" s="7" t="s">
        <v>47889</v>
      </c>
      <c r="P5168" s="7" t="s">
        <v>50</v>
      </c>
      <c r="Q5168" s="7" t="s">
        <v>245</v>
      </c>
      <c r="R5168" s="34" t="s">
        <v>47890</v>
      </c>
      <c r="S5168" s="31" t="s">
        <v>50</v>
      </c>
      <c r="T5168" s="7" t="s">
        <v>50</v>
      </c>
      <c r="U5168" s="7" t="s">
        <v>50</v>
      </c>
      <c r="V5168" s="7">
        <v>10000000</v>
      </c>
      <c r="W5168" s="7" t="s">
        <v>2056</v>
      </c>
      <c r="X5168" s="7">
        <v>1375591</v>
      </c>
      <c r="Y5168" s="7" t="s">
        <v>467</v>
      </c>
      <c r="Z5168" s="7">
        <v>2</v>
      </c>
      <c r="AA5168" s="7">
        <v>10000000</v>
      </c>
      <c r="AB5168" s="7" t="s">
        <v>2056</v>
      </c>
      <c r="AC5168" s="7">
        <v>1375591</v>
      </c>
      <c r="AD5168" s="7" t="s">
        <v>467</v>
      </c>
      <c r="AE5168" s="7">
        <v>18000000</v>
      </c>
      <c r="AF5168" s="7" t="s">
        <v>2056</v>
      </c>
      <c r="AG5168" s="7">
        <v>2480809</v>
      </c>
      <c r="AH5168" s="7">
        <v>18000000</v>
      </c>
      <c r="AI5168" s="7" t="s">
        <v>2056</v>
      </c>
      <c r="AJ5168" s="7">
        <v>2480809</v>
      </c>
      <c r="AK5168" s="7" t="s">
        <v>47891</v>
      </c>
      <c r="AL5168" s="7" t="s">
        <v>50</v>
      </c>
      <c r="AM5168" s="7" t="s">
        <v>47892</v>
      </c>
      <c r="AN5168" s="7" t="s">
        <v>993</v>
      </c>
      <c r="AO5168" s="7" t="s">
        <v>50</v>
      </c>
      <c r="AP5168" s="7" t="s">
        <v>50</v>
      </c>
      <c r="AQ5168" s="22" t="s">
        <v>47893</v>
      </c>
      <c r="AR5168" s="7" t="s">
        <v>255</v>
      </c>
    </row>
    <row r="5169" spans="1:44" ht="15" thickBot="1">
      <c r="A5169" s="10" t="s">
        <v>47894</v>
      </c>
      <c r="B5169" s="13" t="s">
        <v>50</v>
      </c>
      <c r="C5169" s="13" t="s">
        <v>50</v>
      </c>
      <c r="D5169" s="13" t="s">
        <v>45</v>
      </c>
      <c r="E5169" s="13" t="s">
        <v>46</v>
      </c>
      <c r="F5169" s="13" t="s">
        <v>70</v>
      </c>
      <c r="G5169" s="13" t="s">
        <v>50</v>
      </c>
      <c r="H5169" s="13" t="s">
        <v>50</v>
      </c>
      <c r="I5169" s="13" t="s">
        <v>50</v>
      </c>
      <c r="J5169" s="12">
        <v>45482</v>
      </c>
      <c r="K5169" s="13" t="s">
        <v>50</v>
      </c>
      <c r="L5169" s="13" t="s">
        <v>467</v>
      </c>
      <c r="M5169" s="13" t="s">
        <v>50</v>
      </c>
      <c r="N5169" s="13" t="s">
        <v>1559</v>
      </c>
      <c r="O5169" s="13" t="s">
        <v>47895</v>
      </c>
      <c r="P5169" s="13" t="s">
        <v>50</v>
      </c>
      <c r="Q5169" s="13" t="s">
        <v>642</v>
      </c>
      <c r="R5169" s="30" t="s">
        <v>50</v>
      </c>
      <c r="S5169" s="30" t="s">
        <v>50</v>
      </c>
      <c r="T5169" s="13" t="s">
        <v>50</v>
      </c>
      <c r="U5169" s="13" t="s">
        <v>47896</v>
      </c>
      <c r="V5169" s="13">
        <v>125000</v>
      </c>
      <c r="W5169" s="13" t="s">
        <v>60</v>
      </c>
      <c r="X5169" s="13">
        <v>125000</v>
      </c>
      <c r="Y5169" s="13" t="s">
        <v>467</v>
      </c>
      <c r="Z5169" s="13">
        <v>1</v>
      </c>
      <c r="AA5169" s="13">
        <v>125000</v>
      </c>
      <c r="AB5169" s="13" t="s">
        <v>60</v>
      </c>
      <c r="AC5169" s="13">
        <v>125000</v>
      </c>
      <c r="AD5169" s="13" t="s">
        <v>467</v>
      </c>
      <c r="AE5169" s="13">
        <v>125000</v>
      </c>
      <c r="AF5169" s="13" t="s">
        <v>60</v>
      </c>
      <c r="AG5169" s="13">
        <v>125000</v>
      </c>
      <c r="AH5169" s="13">
        <v>125000</v>
      </c>
      <c r="AI5169" s="13" t="s">
        <v>60</v>
      </c>
      <c r="AJ5169" s="13">
        <v>125000</v>
      </c>
      <c r="AK5169" s="13" t="s">
        <v>50</v>
      </c>
      <c r="AL5169" s="13" t="s">
        <v>50</v>
      </c>
      <c r="AM5169" s="13" t="s">
        <v>50</v>
      </c>
      <c r="AN5169" s="13" t="s">
        <v>50</v>
      </c>
      <c r="AO5169" s="13" t="s">
        <v>50</v>
      </c>
      <c r="AP5169" s="13" t="s">
        <v>50</v>
      </c>
      <c r="AQ5169" s="13" t="s">
        <v>50</v>
      </c>
      <c r="AR5169" s="13" t="s">
        <v>1186</v>
      </c>
    </row>
    <row r="5170" spans="1:44" ht="15" thickBot="1">
      <c r="A5170" s="4" t="s">
        <v>47897</v>
      </c>
      <c r="B5170" s="7" t="s">
        <v>50</v>
      </c>
      <c r="C5170" s="7" t="s">
        <v>50</v>
      </c>
      <c r="D5170" s="7" t="s">
        <v>45</v>
      </c>
      <c r="E5170" s="7" t="s">
        <v>50</v>
      </c>
      <c r="F5170" s="7" t="s">
        <v>70</v>
      </c>
      <c r="G5170" s="7" t="s">
        <v>50</v>
      </c>
      <c r="H5170" s="7" t="s">
        <v>50</v>
      </c>
      <c r="I5170" s="7" t="s">
        <v>50</v>
      </c>
      <c r="J5170" s="6">
        <v>45481</v>
      </c>
      <c r="K5170" s="7" t="s">
        <v>50</v>
      </c>
      <c r="L5170" s="7" t="s">
        <v>6576</v>
      </c>
      <c r="M5170" s="7" t="s">
        <v>47898</v>
      </c>
      <c r="N5170" s="7" t="s">
        <v>50</v>
      </c>
      <c r="O5170" s="7" t="s">
        <v>47899</v>
      </c>
      <c r="P5170" s="7" t="s">
        <v>50</v>
      </c>
      <c r="Q5170" s="7" t="s">
        <v>50</v>
      </c>
      <c r="R5170" s="31" t="s">
        <v>50</v>
      </c>
      <c r="S5170" s="31" t="s">
        <v>50</v>
      </c>
      <c r="T5170" s="7" t="s">
        <v>50</v>
      </c>
      <c r="U5170" s="7" t="s">
        <v>50</v>
      </c>
      <c r="V5170" s="7" t="s">
        <v>50</v>
      </c>
      <c r="W5170" s="7" t="s">
        <v>50</v>
      </c>
      <c r="X5170" s="7" t="s">
        <v>50</v>
      </c>
      <c r="Y5170" s="7" t="s">
        <v>50</v>
      </c>
      <c r="Z5170" s="7">
        <v>1</v>
      </c>
      <c r="AA5170" s="7" t="s">
        <v>50</v>
      </c>
      <c r="AB5170" s="7" t="s">
        <v>50</v>
      </c>
      <c r="AC5170" s="7" t="s">
        <v>50</v>
      </c>
      <c r="AD5170" s="7" t="s">
        <v>50</v>
      </c>
      <c r="AE5170" s="7" t="s">
        <v>50</v>
      </c>
      <c r="AF5170" s="7" t="s">
        <v>50</v>
      </c>
      <c r="AG5170" s="7" t="s">
        <v>50</v>
      </c>
      <c r="AH5170" s="7" t="s">
        <v>50</v>
      </c>
      <c r="AI5170" s="7" t="s">
        <v>50</v>
      </c>
      <c r="AJ5170" s="7" t="s">
        <v>50</v>
      </c>
      <c r="AK5170" s="7" t="s">
        <v>47625</v>
      </c>
      <c r="AL5170" s="7" t="s">
        <v>50</v>
      </c>
      <c r="AM5170" s="7" t="s">
        <v>50</v>
      </c>
      <c r="AN5170" s="7" t="s">
        <v>50</v>
      </c>
      <c r="AO5170" s="7" t="s">
        <v>50</v>
      </c>
      <c r="AP5170" s="7" t="s">
        <v>50</v>
      </c>
      <c r="AQ5170" s="7" t="s">
        <v>50</v>
      </c>
      <c r="AR5170" s="7" t="s">
        <v>1186</v>
      </c>
    </row>
    <row r="5171" spans="1:44" ht="15" thickBot="1">
      <c r="A5171" s="10" t="s">
        <v>47900</v>
      </c>
      <c r="B5171" s="13" t="s">
        <v>50</v>
      </c>
      <c r="C5171" s="13" t="s">
        <v>50</v>
      </c>
      <c r="D5171" s="13" t="s">
        <v>45</v>
      </c>
      <c r="E5171" s="13" t="s">
        <v>1939</v>
      </c>
      <c r="F5171" s="13" t="s">
        <v>70</v>
      </c>
      <c r="G5171" s="13" t="s">
        <v>50</v>
      </c>
      <c r="H5171" s="13" t="s">
        <v>50</v>
      </c>
      <c r="I5171" s="13" t="s">
        <v>50</v>
      </c>
      <c r="J5171" s="12">
        <v>45482</v>
      </c>
      <c r="K5171" s="13" t="s">
        <v>50</v>
      </c>
      <c r="L5171" s="13" t="s">
        <v>52</v>
      </c>
      <c r="M5171" s="13" t="s">
        <v>47901</v>
      </c>
      <c r="N5171" s="13" t="s">
        <v>47902</v>
      </c>
      <c r="O5171" s="13" t="s">
        <v>47903</v>
      </c>
      <c r="P5171" s="13" t="s">
        <v>50</v>
      </c>
      <c r="Q5171" s="13" t="s">
        <v>166</v>
      </c>
      <c r="R5171" s="33" t="s">
        <v>47904</v>
      </c>
      <c r="S5171" s="30" t="s">
        <v>50</v>
      </c>
      <c r="T5171" s="13" t="s">
        <v>47905</v>
      </c>
      <c r="U5171" s="13" t="s">
        <v>47906</v>
      </c>
      <c r="V5171" s="13">
        <v>50000</v>
      </c>
      <c r="W5171" s="13" t="s">
        <v>60</v>
      </c>
      <c r="X5171" s="13">
        <v>50000</v>
      </c>
      <c r="Y5171" s="13" t="s">
        <v>50</v>
      </c>
      <c r="Z5171" s="13">
        <v>1</v>
      </c>
      <c r="AA5171" s="13" t="s">
        <v>50</v>
      </c>
      <c r="AB5171" s="13" t="s">
        <v>50</v>
      </c>
      <c r="AC5171" s="13" t="s">
        <v>50</v>
      </c>
      <c r="AD5171" s="13" t="s">
        <v>50</v>
      </c>
      <c r="AE5171" s="13" t="s">
        <v>50</v>
      </c>
      <c r="AF5171" s="13" t="s">
        <v>50</v>
      </c>
      <c r="AG5171" s="13" t="s">
        <v>50</v>
      </c>
      <c r="AH5171" s="13">
        <v>50000</v>
      </c>
      <c r="AI5171" s="13" t="s">
        <v>60</v>
      </c>
      <c r="AJ5171" s="13">
        <v>50000</v>
      </c>
      <c r="AK5171" s="13" t="s">
        <v>47656</v>
      </c>
      <c r="AL5171" s="13" t="s">
        <v>50</v>
      </c>
      <c r="AM5171" s="13" t="s">
        <v>47907</v>
      </c>
      <c r="AN5171" s="13" t="s">
        <v>738</v>
      </c>
      <c r="AO5171" s="13" t="s">
        <v>47908</v>
      </c>
      <c r="AP5171" s="13" t="s">
        <v>50</v>
      </c>
      <c r="AQ5171" s="21" t="s">
        <v>47909</v>
      </c>
      <c r="AR5171" s="13" t="s">
        <v>50</v>
      </c>
    </row>
    <row r="5172" spans="1:44" ht="15" thickBot="1">
      <c r="A5172" s="4" t="s">
        <v>47910</v>
      </c>
      <c r="B5172" s="7" t="s">
        <v>50</v>
      </c>
      <c r="C5172" s="6">
        <v>42736</v>
      </c>
      <c r="D5172" s="7" t="s">
        <v>45</v>
      </c>
      <c r="E5172" s="7" t="s">
        <v>46</v>
      </c>
      <c r="F5172" s="7" t="s">
        <v>70</v>
      </c>
      <c r="G5172" s="27" t="s">
        <v>54945</v>
      </c>
      <c r="H5172" s="7" t="s">
        <v>50</v>
      </c>
      <c r="I5172" s="7" t="s">
        <v>50</v>
      </c>
      <c r="J5172" s="6">
        <v>45482</v>
      </c>
      <c r="K5172" s="7" t="s">
        <v>50</v>
      </c>
      <c r="L5172" s="7" t="s">
        <v>210</v>
      </c>
      <c r="M5172" s="7" t="s">
        <v>4534</v>
      </c>
      <c r="N5172" s="7" t="s">
        <v>18980</v>
      </c>
      <c r="O5172" s="7" t="s">
        <v>47911</v>
      </c>
      <c r="P5172" s="7" t="s">
        <v>50</v>
      </c>
      <c r="Q5172" s="7" t="s">
        <v>135</v>
      </c>
      <c r="R5172" s="34" t="s">
        <v>47912</v>
      </c>
      <c r="S5172" s="34" t="s">
        <v>47913</v>
      </c>
      <c r="T5172" s="7" t="s">
        <v>50</v>
      </c>
      <c r="U5172" s="7" t="s">
        <v>50</v>
      </c>
      <c r="V5172" s="7">
        <v>1500000</v>
      </c>
      <c r="W5172" s="7" t="s">
        <v>139</v>
      </c>
      <c r="X5172" s="7">
        <v>1918170</v>
      </c>
      <c r="Y5172" s="7" t="s">
        <v>50</v>
      </c>
      <c r="Z5172" s="7">
        <v>2</v>
      </c>
      <c r="AA5172" s="7">
        <v>1500000</v>
      </c>
      <c r="AB5172" s="7" t="s">
        <v>139</v>
      </c>
      <c r="AC5172" s="7">
        <v>1918170</v>
      </c>
      <c r="AD5172" s="7" t="s">
        <v>210</v>
      </c>
      <c r="AE5172" s="7">
        <v>2150000</v>
      </c>
      <c r="AF5172" s="7" t="s">
        <v>139</v>
      </c>
      <c r="AG5172" s="7">
        <v>2667120</v>
      </c>
      <c r="AH5172" s="7">
        <v>2150000</v>
      </c>
      <c r="AI5172" s="7" t="s">
        <v>139</v>
      </c>
      <c r="AJ5172" s="7">
        <v>2667120</v>
      </c>
      <c r="AK5172" s="7" t="s">
        <v>47914</v>
      </c>
      <c r="AL5172" s="7" t="s">
        <v>50</v>
      </c>
      <c r="AM5172" s="7" t="s">
        <v>47915</v>
      </c>
      <c r="AN5172" s="7" t="s">
        <v>993</v>
      </c>
      <c r="AO5172" s="7" t="s">
        <v>47916</v>
      </c>
      <c r="AP5172" s="22" t="s">
        <v>47913</v>
      </c>
      <c r="AQ5172" s="7" t="s">
        <v>50</v>
      </c>
      <c r="AR5172" s="7" t="s">
        <v>50</v>
      </c>
    </row>
    <row r="5173" spans="1:44" ht="15" thickBot="1">
      <c r="A5173" s="10" t="s">
        <v>47917</v>
      </c>
      <c r="B5173" s="13" t="s">
        <v>50</v>
      </c>
      <c r="C5173" s="12">
        <v>44197</v>
      </c>
      <c r="D5173" s="13" t="s">
        <v>45</v>
      </c>
      <c r="E5173" s="13" t="s">
        <v>50</v>
      </c>
      <c r="F5173" s="13" t="s">
        <v>70</v>
      </c>
      <c r="G5173" s="26" t="s">
        <v>54946</v>
      </c>
      <c r="H5173" s="13" t="s">
        <v>50</v>
      </c>
      <c r="I5173" s="13" t="s">
        <v>50</v>
      </c>
      <c r="J5173" s="12">
        <v>45481</v>
      </c>
      <c r="K5173" s="13" t="s">
        <v>50</v>
      </c>
      <c r="L5173" s="13" t="s">
        <v>6576</v>
      </c>
      <c r="M5173" s="13" t="s">
        <v>47918</v>
      </c>
      <c r="N5173" s="13" t="s">
        <v>47919</v>
      </c>
      <c r="O5173" s="13" t="s">
        <v>47920</v>
      </c>
      <c r="P5173" s="13" t="s">
        <v>50</v>
      </c>
      <c r="Q5173" s="13" t="s">
        <v>135</v>
      </c>
      <c r="R5173" s="33" t="s">
        <v>47921</v>
      </c>
      <c r="S5173" s="30" t="s">
        <v>50</v>
      </c>
      <c r="T5173" s="13" t="s">
        <v>50</v>
      </c>
      <c r="U5173" s="13" t="s">
        <v>50</v>
      </c>
      <c r="V5173" s="13" t="s">
        <v>50</v>
      </c>
      <c r="W5173" s="13" t="s">
        <v>50</v>
      </c>
      <c r="X5173" s="13" t="s">
        <v>50</v>
      </c>
      <c r="Y5173" s="13" t="s">
        <v>50</v>
      </c>
      <c r="Z5173" s="13">
        <v>1</v>
      </c>
      <c r="AA5173" s="13" t="s">
        <v>50</v>
      </c>
      <c r="AB5173" s="13" t="s">
        <v>50</v>
      </c>
      <c r="AC5173" s="13" t="s">
        <v>50</v>
      </c>
      <c r="AD5173" s="13" t="s">
        <v>50</v>
      </c>
      <c r="AE5173" s="13" t="s">
        <v>50</v>
      </c>
      <c r="AF5173" s="13" t="s">
        <v>50</v>
      </c>
      <c r="AG5173" s="13" t="s">
        <v>50</v>
      </c>
      <c r="AH5173" s="13" t="s">
        <v>50</v>
      </c>
      <c r="AI5173" s="13" t="s">
        <v>50</v>
      </c>
      <c r="AJ5173" s="13" t="s">
        <v>50</v>
      </c>
      <c r="AK5173" s="13" t="s">
        <v>47625</v>
      </c>
      <c r="AL5173" s="13" t="s">
        <v>50</v>
      </c>
      <c r="AM5173" s="13" t="s">
        <v>47922</v>
      </c>
      <c r="AN5173" s="13" t="s">
        <v>993</v>
      </c>
      <c r="AO5173" s="13" t="s">
        <v>50</v>
      </c>
      <c r="AP5173" s="13" t="s">
        <v>50</v>
      </c>
      <c r="AQ5173" s="21" t="s">
        <v>47923</v>
      </c>
      <c r="AR5173" s="13" t="s">
        <v>255</v>
      </c>
    </row>
    <row r="5174" spans="1:44" ht="15" thickBot="1">
      <c r="A5174" s="4" t="s">
        <v>47924</v>
      </c>
      <c r="B5174" s="7" t="s">
        <v>50</v>
      </c>
      <c r="C5174" s="6">
        <v>43466</v>
      </c>
      <c r="D5174" s="7" t="s">
        <v>45</v>
      </c>
      <c r="E5174" s="7" t="s">
        <v>50</v>
      </c>
      <c r="F5174" s="7" t="s">
        <v>70</v>
      </c>
      <c r="G5174" s="27" t="s">
        <v>54945</v>
      </c>
      <c r="H5174" s="7" t="s">
        <v>50</v>
      </c>
      <c r="I5174" s="7" t="s">
        <v>50</v>
      </c>
      <c r="J5174" s="6">
        <v>45482</v>
      </c>
      <c r="K5174" s="7" t="s">
        <v>50</v>
      </c>
      <c r="L5174" s="7" t="s">
        <v>52</v>
      </c>
      <c r="M5174" s="7" t="s">
        <v>47925</v>
      </c>
      <c r="N5174" s="7" t="s">
        <v>564</v>
      </c>
      <c r="O5174" s="7" t="s">
        <v>47926</v>
      </c>
      <c r="P5174" s="7" t="s">
        <v>50</v>
      </c>
      <c r="Q5174" s="7" t="s">
        <v>566</v>
      </c>
      <c r="R5174" s="34" t="s">
        <v>47927</v>
      </c>
      <c r="S5174" s="34" t="s">
        <v>47928</v>
      </c>
      <c r="T5174" s="7" t="s">
        <v>47929</v>
      </c>
      <c r="U5174" s="7" t="s">
        <v>47930</v>
      </c>
      <c r="V5174" s="7">
        <v>20000</v>
      </c>
      <c r="W5174" s="7" t="s">
        <v>60</v>
      </c>
      <c r="X5174" s="7">
        <v>20000</v>
      </c>
      <c r="Y5174" s="7" t="s">
        <v>50</v>
      </c>
      <c r="Z5174" s="7">
        <v>1</v>
      </c>
      <c r="AA5174" s="7" t="s">
        <v>50</v>
      </c>
      <c r="AB5174" s="7" t="s">
        <v>50</v>
      </c>
      <c r="AC5174" s="7" t="s">
        <v>50</v>
      </c>
      <c r="AD5174" s="7" t="s">
        <v>50</v>
      </c>
      <c r="AE5174" s="7" t="s">
        <v>50</v>
      </c>
      <c r="AF5174" s="7" t="s">
        <v>50</v>
      </c>
      <c r="AG5174" s="7" t="s">
        <v>50</v>
      </c>
      <c r="AH5174" s="7">
        <v>20000</v>
      </c>
      <c r="AI5174" s="7" t="s">
        <v>60</v>
      </c>
      <c r="AJ5174" s="7">
        <v>20000</v>
      </c>
      <c r="AK5174" s="7" t="s">
        <v>46939</v>
      </c>
      <c r="AL5174" s="7" t="s">
        <v>50</v>
      </c>
      <c r="AM5174" s="7" t="s">
        <v>47931</v>
      </c>
      <c r="AN5174" s="7" t="s">
        <v>66</v>
      </c>
      <c r="AO5174" s="7" t="s">
        <v>50</v>
      </c>
      <c r="AP5174" s="22" t="s">
        <v>47932</v>
      </c>
      <c r="AQ5174" s="7" t="s">
        <v>50</v>
      </c>
      <c r="AR5174" s="7" t="s">
        <v>255</v>
      </c>
    </row>
    <row r="5175" spans="1:44" ht="15" thickBot="1">
      <c r="A5175" s="10" t="s">
        <v>47933</v>
      </c>
      <c r="B5175" s="13" t="s">
        <v>50</v>
      </c>
      <c r="C5175" s="12">
        <v>45292</v>
      </c>
      <c r="D5175" s="13" t="s">
        <v>45</v>
      </c>
      <c r="E5175" s="13" t="s">
        <v>46</v>
      </c>
      <c r="F5175" s="13" t="s">
        <v>70</v>
      </c>
      <c r="G5175" s="13" t="s">
        <v>50</v>
      </c>
      <c r="H5175" s="13" t="s">
        <v>50</v>
      </c>
      <c r="I5175" s="13" t="s">
        <v>50</v>
      </c>
      <c r="J5175" s="12">
        <v>45481</v>
      </c>
      <c r="K5175" s="13" t="s">
        <v>50</v>
      </c>
      <c r="L5175" s="13" t="s">
        <v>467</v>
      </c>
      <c r="M5175" s="13" t="s">
        <v>50</v>
      </c>
      <c r="N5175" s="13" t="s">
        <v>4870</v>
      </c>
      <c r="O5175" s="13" t="s">
        <v>47934</v>
      </c>
      <c r="P5175" s="13" t="s">
        <v>50</v>
      </c>
      <c r="Q5175" s="13" t="s">
        <v>166</v>
      </c>
      <c r="R5175" s="30" t="s">
        <v>50</v>
      </c>
      <c r="S5175" s="30" t="s">
        <v>50</v>
      </c>
      <c r="T5175" s="13" t="s">
        <v>50</v>
      </c>
      <c r="U5175" s="13" t="s">
        <v>47935</v>
      </c>
      <c r="V5175" s="13">
        <v>1020000</v>
      </c>
      <c r="W5175" s="13" t="s">
        <v>60</v>
      </c>
      <c r="X5175" s="13">
        <v>1020000</v>
      </c>
      <c r="Y5175" s="13" t="s">
        <v>467</v>
      </c>
      <c r="Z5175" s="13">
        <v>1</v>
      </c>
      <c r="AA5175" s="13">
        <v>1020000</v>
      </c>
      <c r="AB5175" s="13" t="s">
        <v>60</v>
      </c>
      <c r="AC5175" s="13">
        <v>1020000</v>
      </c>
      <c r="AD5175" s="13" t="s">
        <v>467</v>
      </c>
      <c r="AE5175" s="13">
        <v>1020000</v>
      </c>
      <c r="AF5175" s="13" t="s">
        <v>60</v>
      </c>
      <c r="AG5175" s="13">
        <v>1020000</v>
      </c>
      <c r="AH5175" s="13">
        <v>1020000</v>
      </c>
      <c r="AI5175" s="13" t="s">
        <v>60</v>
      </c>
      <c r="AJ5175" s="13">
        <v>1020000</v>
      </c>
      <c r="AK5175" s="13" t="s">
        <v>50</v>
      </c>
      <c r="AL5175" s="13" t="s">
        <v>50</v>
      </c>
      <c r="AM5175" s="13" t="s">
        <v>50</v>
      </c>
      <c r="AN5175" s="13" t="s">
        <v>50</v>
      </c>
      <c r="AO5175" s="13" t="s">
        <v>50</v>
      </c>
      <c r="AP5175" s="13" t="s">
        <v>50</v>
      </c>
      <c r="AQ5175" s="13" t="s">
        <v>50</v>
      </c>
      <c r="AR5175" s="13" t="s">
        <v>1186</v>
      </c>
    </row>
    <row r="5176" spans="1:44" ht="15" thickBot="1">
      <c r="A5176" s="4" t="s">
        <v>47936</v>
      </c>
      <c r="B5176" s="7" t="s">
        <v>50</v>
      </c>
      <c r="C5176" s="6">
        <v>33970</v>
      </c>
      <c r="D5176" s="7" t="s">
        <v>45</v>
      </c>
      <c r="E5176" s="7" t="s">
        <v>1939</v>
      </c>
      <c r="F5176" s="7" t="s">
        <v>70</v>
      </c>
      <c r="G5176" s="26" t="s">
        <v>54946</v>
      </c>
      <c r="H5176" s="7" t="s">
        <v>50</v>
      </c>
      <c r="I5176" s="7" t="s">
        <v>50</v>
      </c>
      <c r="J5176" s="6">
        <v>45482</v>
      </c>
      <c r="K5176" s="7" t="s">
        <v>50</v>
      </c>
      <c r="L5176" s="7" t="s">
        <v>52</v>
      </c>
      <c r="M5176" s="7" t="s">
        <v>50</v>
      </c>
      <c r="N5176" s="7" t="s">
        <v>1559</v>
      </c>
      <c r="O5176" s="7" t="s">
        <v>47937</v>
      </c>
      <c r="P5176" s="7" t="s">
        <v>50</v>
      </c>
      <c r="Q5176" s="7" t="s">
        <v>642</v>
      </c>
      <c r="R5176" s="28" t="s">
        <v>47938</v>
      </c>
      <c r="S5176" s="34" t="s">
        <v>47939</v>
      </c>
      <c r="T5176" s="7" t="s">
        <v>50</v>
      </c>
      <c r="U5176" s="7" t="s">
        <v>50</v>
      </c>
      <c r="V5176" s="7">
        <v>756000</v>
      </c>
      <c r="W5176" s="7" t="s">
        <v>60</v>
      </c>
      <c r="X5176" s="7">
        <v>756000</v>
      </c>
      <c r="Y5176" s="7" t="s">
        <v>50</v>
      </c>
      <c r="Z5176" s="7">
        <v>1</v>
      </c>
      <c r="AA5176" s="7" t="s">
        <v>50</v>
      </c>
      <c r="AB5176" s="7" t="s">
        <v>50</v>
      </c>
      <c r="AC5176" s="7" t="s">
        <v>50</v>
      </c>
      <c r="AD5176" s="7" t="s">
        <v>50</v>
      </c>
      <c r="AE5176" s="7" t="s">
        <v>50</v>
      </c>
      <c r="AF5176" s="7" t="s">
        <v>50</v>
      </c>
      <c r="AG5176" s="7" t="s">
        <v>50</v>
      </c>
      <c r="AH5176" s="7">
        <v>756000</v>
      </c>
      <c r="AI5176" s="7" t="s">
        <v>60</v>
      </c>
      <c r="AJ5176" s="7">
        <v>756000</v>
      </c>
      <c r="AK5176" s="7" t="s">
        <v>47760</v>
      </c>
      <c r="AL5176" s="7" t="s">
        <v>50</v>
      </c>
      <c r="AM5176" s="7" t="s">
        <v>47940</v>
      </c>
      <c r="AN5176" s="7" t="s">
        <v>5485</v>
      </c>
      <c r="AO5176" s="7" t="s">
        <v>47941</v>
      </c>
      <c r="AP5176" s="22" t="s">
        <v>47942</v>
      </c>
      <c r="AQ5176" s="7" t="s">
        <v>50</v>
      </c>
      <c r="AR5176" s="7" t="s">
        <v>50</v>
      </c>
    </row>
    <row r="5177" spans="1:44" ht="15" thickBot="1">
      <c r="A5177" s="10" t="s">
        <v>47943</v>
      </c>
      <c r="B5177" s="13" t="s">
        <v>50</v>
      </c>
      <c r="C5177" s="12">
        <v>44927</v>
      </c>
      <c r="D5177" s="13" t="s">
        <v>45</v>
      </c>
      <c r="E5177" s="13" t="s">
        <v>46</v>
      </c>
      <c r="F5177" s="13" t="s">
        <v>70</v>
      </c>
      <c r="G5177" s="26" t="s">
        <v>54946</v>
      </c>
      <c r="H5177" s="13" t="s">
        <v>50</v>
      </c>
      <c r="I5177" s="13" t="s">
        <v>50</v>
      </c>
      <c r="J5177" s="12">
        <v>45481</v>
      </c>
      <c r="K5177" s="13" t="s">
        <v>50</v>
      </c>
      <c r="L5177" s="13" t="s">
        <v>467</v>
      </c>
      <c r="M5177" s="13" t="s">
        <v>47944</v>
      </c>
      <c r="N5177" s="13" t="s">
        <v>3144</v>
      </c>
      <c r="O5177" s="13" t="s">
        <v>47945</v>
      </c>
      <c r="P5177" s="13" t="s">
        <v>50</v>
      </c>
      <c r="Q5177" s="13" t="s">
        <v>245</v>
      </c>
      <c r="R5177" s="30" t="s">
        <v>50</v>
      </c>
      <c r="S5177" s="30" t="s">
        <v>50</v>
      </c>
      <c r="T5177" s="13" t="s">
        <v>50</v>
      </c>
      <c r="U5177" s="13" t="s">
        <v>50</v>
      </c>
      <c r="V5177" s="13" t="s">
        <v>50</v>
      </c>
      <c r="W5177" s="13" t="s">
        <v>50</v>
      </c>
      <c r="X5177" s="13" t="s">
        <v>50</v>
      </c>
      <c r="Y5177" s="13" t="s">
        <v>467</v>
      </c>
      <c r="Z5177" s="13">
        <v>1</v>
      </c>
      <c r="AA5177" s="13" t="s">
        <v>50</v>
      </c>
      <c r="AB5177" s="13" t="s">
        <v>50</v>
      </c>
      <c r="AC5177" s="13" t="s">
        <v>50</v>
      </c>
      <c r="AD5177" s="13" t="s">
        <v>467</v>
      </c>
      <c r="AE5177" s="13" t="s">
        <v>50</v>
      </c>
      <c r="AF5177" s="13" t="s">
        <v>50</v>
      </c>
      <c r="AG5177" s="13" t="s">
        <v>50</v>
      </c>
      <c r="AH5177" s="13" t="s">
        <v>50</v>
      </c>
      <c r="AI5177" s="13" t="s">
        <v>50</v>
      </c>
      <c r="AJ5177" s="13" t="s">
        <v>50</v>
      </c>
      <c r="AK5177" s="13" t="s">
        <v>19859</v>
      </c>
      <c r="AL5177" s="13" t="s">
        <v>50</v>
      </c>
      <c r="AM5177" s="13" t="s">
        <v>50</v>
      </c>
      <c r="AN5177" s="13" t="s">
        <v>50</v>
      </c>
      <c r="AO5177" s="13" t="s">
        <v>50</v>
      </c>
      <c r="AP5177" s="13" t="s">
        <v>50</v>
      </c>
      <c r="AQ5177" s="13" t="s">
        <v>50</v>
      </c>
      <c r="AR5177" s="13" t="s">
        <v>1186</v>
      </c>
    </row>
    <row r="5178" spans="1:44" ht="15" thickBot="1">
      <c r="A5178" s="4" t="s">
        <v>47946</v>
      </c>
      <c r="B5178" s="7" t="s">
        <v>50</v>
      </c>
      <c r="C5178" s="6">
        <v>44562</v>
      </c>
      <c r="D5178" s="7" t="s">
        <v>45</v>
      </c>
      <c r="E5178" s="7" t="s">
        <v>46</v>
      </c>
      <c r="F5178" s="7" t="s">
        <v>70</v>
      </c>
      <c r="G5178" s="7" t="s">
        <v>87</v>
      </c>
      <c r="H5178" s="7" t="s">
        <v>50</v>
      </c>
      <c r="I5178" s="7" t="s">
        <v>50</v>
      </c>
      <c r="J5178" s="6">
        <v>45481</v>
      </c>
      <c r="K5178" s="7" t="s">
        <v>50</v>
      </c>
      <c r="L5178" s="7" t="s">
        <v>147</v>
      </c>
      <c r="M5178" s="7" t="s">
        <v>47947</v>
      </c>
      <c r="N5178" s="7" t="s">
        <v>432</v>
      </c>
      <c r="O5178" s="7" t="s">
        <v>47948</v>
      </c>
      <c r="P5178" s="7" t="s">
        <v>50</v>
      </c>
      <c r="Q5178" s="7" t="s">
        <v>434</v>
      </c>
      <c r="R5178" s="34" t="s">
        <v>47949</v>
      </c>
      <c r="S5178" s="31" t="s">
        <v>50</v>
      </c>
      <c r="T5178" s="7" t="s">
        <v>50</v>
      </c>
      <c r="U5178" s="7" t="s">
        <v>50</v>
      </c>
      <c r="V5178" s="7">
        <v>80000000</v>
      </c>
      <c r="W5178" s="7" t="s">
        <v>60</v>
      </c>
      <c r="X5178" s="7">
        <v>80000000</v>
      </c>
      <c r="Y5178" s="7" t="s">
        <v>154</v>
      </c>
      <c r="Z5178" s="7">
        <v>1</v>
      </c>
      <c r="AA5178" s="7">
        <v>80000000</v>
      </c>
      <c r="AB5178" s="7" t="s">
        <v>60</v>
      </c>
      <c r="AC5178" s="7">
        <v>80000000</v>
      </c>
      <c r="AD5178" s="7" t="s">
        <v>147</v>
      </c>
      <c r="AE5178" s="7">
        <v>80000000</v>
      </c>
      <c r="AF5178" s="7" t="s">
        <v>60</v>
      </c>
      <c r="AG5178" s="7">
        <v>80000000</v>
      </c>
      <c r="AH5178" s="7">
        <v>80000000</v>
      </c>
      <c r="AI5178" s="7" t="s">
        <v>60</v>
      </c>
      <c r="AJ5178" s="7">
        <v>80000000</v>
      </c>
      <c r="AK5178" s="7" t="s">
        <v>47950</v>
      </c>
      <c r="AL5178" s="7" t="s">
        <v>50</v>
      </c>
      <c r="AM5178" s="7" t="s">
        <v>50</v>
      </c>
      <c r="AN5178" s="7" t="s">
        <v>50</v>
      </c>
      <c r="AO5178" s="7" t="s">
        <v>50</v>
      </c>
      <c r="AP5178" s="7" t="s">
        <v>50</v>
      </c>
      <c r="AQ5178" s="7" t="s">
        <v>50</v>
      </c>
      <c r="AR5178" s="7" t="s">
        <v>1186</v>
      </c>
    </row>
    <row r="5179" spans="1:44" ht="15" thickBot="1">
      <c r="A5179" s="10" t="s">
        <v>47951</v>
      </c>
      <c r="B5179" s="13" t="s">
        <v>50</v>
      </c>
      <c r="C5179" s="12">
        <v>44927</v>
      </c>
      <c r="D5179" s="13" t="s">
        <v>45</v>
      </c>
      <c r="E5179" s="13" t="s">
        <v>46</v>
      </c>
      <c r="F5179" s="13" t="s">
        <v>70</v>
      </c>
      <c r="G5179" s="13" t="s">
        <v>50</v>
      </c>
      <c r="H5179" s="13" t="s">
        <v>50</v>
      </c>
      <c r="I5179" s="13" t="s">
        <v>50</v>
      </c>
      <c r="J5179" s="12">
        <v>45481</v>
      </c>
      <c r="K5179" s="13" t="s">
        <v>50</v>
      </c>
      <c r="L5179" s="13" t="s">
        <v>467</v>
      </c>
      <c r="M5179" s="13" t="s">
        <v>50</v>
      </c>
      <c r="N5179" s="13" t="s">
        <v>668</v>
      </c>
      <c r="O5179" s="13" t="s">
        <v>47952</v>
      </c>
      <c r="P5179" s="13" t="s">
        <v>50</v>
      </c>
      <c r="Q5179" s="13" t="s">
        <v>670</v>
      </c>
      <c r="R5179" s="30" t="s">
        <v>50</v>
      </c>
      <c r="S5179" s="30" t="s">
        <v>50</v>
      </c>
      <c r="T5179" s="13" t="s">
        <v>50</v>
      </c>
      <c r="U5179" s="13" t="s">
        <v>47953</v>
      </c>
      <c r="V5179" s="13">
        <v>5045004</v>
      </c>
      <c r="W5179" s="13" t="s">
        <v>60</v>
      </c>
      <c r="X5179" s="13">
        <v>5045004</v>
      </c>
      <c r="Y5179" s="13" t="s">
        <v>467</v>
      </c>
      <c r="Z5179" s="13">
        <v>1</v>
      </c>
      <c r="AA5179" s="13">
        <v>5045004</v>
      </c>
      <c r="AB5179" s="13" t="s">
        <v>60</v>
      </c>
      <c r="AC5179" s="13">
        <v>5045004</v>
      </c>
      <c r="AD5179" s="13" t="s">
        <v>467</v>
      </c>
      <c r="AE5179" s="13">
        <v>5045004</v>
      </c>
      <c r="AF5179" s="13" t="s">
        <v>60</v>
      </c>
      <c r="AG5179" s="13">
        <v>5045004</v>
      </c>
      <c r="AH5179" s="13">
        <v>5045004</v>
      </c>
      <c r="AI5179" s="13" t="s">
        <v>60</v>
      </c>
      <c r="AJ5179" s="13">
        <v>5045004</v>
      </c>
      <c r="AK5179" s="13" t="s">
        <v>50</v>
      </c>
      <c r="AL5179" s="13" t="s">
        <v>50</v>
      </c>
      <c r="AM5179" s="13" t="s">
        <v>50</v>
      </c>
      <c r="AN5179" s="13" t="s">
        <v>50</v>
      </c>
      <c r="AO5179" s="13" t="s">
        <v>50</v>
      </c>
      <c r="AP5179" s="13" t="s">
        <v>50</v>
      </c>
      <c r="AQ5179" s="13" t="s">
        <v>50</v>
      </c>
      <c r="AR5179" s="13" t="s">
        <v>1186</v>
      </c>
    </row>
    <row r="5180" spans="1:44" ht="15" thickBot="1">
      <c r="A5180" s="4" t="s">
        <v>47954</v>
      </c>
      <c r="B5180" s="7" t="s">
        <v>50</v>
      </c>
      <c r="C5180" s="6">
        <v>43831</v>
      </c>
      <c r="D5180" s="7" t="s">
        <v>45</v>
      </c>
      <c r="E5180" s="7" t="s">
        <v>46</v>
      </c>
      <c r="F5180" s="7" t="s">
        <v>70</v>
      </c>
      <c r="G5180" s="26" t="s">
        <v>54946</v>
      </c>
      <c r="H5180" s="7" t="s">
        <v>50</v>
      </c>
      <c r="I5180" s="7" t="s">
        <v>50</v>
      </c>
      <c r="J5180" s="6">
        <v>45482</v>
      </c>
      <c r="K5180" s="7" t="s">
        <v>50</v>
      </c>
      <c r="L5180" s="7" t="s">
        <v>467</v>
      </c>
      <c r="M5180" s="7" t="s">
        <v>50</v>
      </c>
      <c r="N5180" s="7" t="s">
        <v>47955</v>
      </c>
      <c r="O5180" s="7" t="s">
        <v>47956</v>
      </c>
      <c r="P5180" s="7" t="s">
        <v>50</v>
      </c>
      <c r="Q5180" s="7" t="s">
        <v>1024</v>
      </c>
      <c r="R5180" s="31" t="s">
        <v>50</v>
      </c>
      <c r="S5180" s="31" t="s">
        <v>50</v>
      </c>
      <c r="T5180" s="7" t="s">
        <v>50</v>
      </c>
      <c r="U5180" s="7" t="s">
        <v>47957</v>
      </c>
      <c r="V5180" s="7">
        <v>669996</v>
      </c>
      <c r="W5180" s="7" t="s">
        <v>60</v>
      </c>
      <c r="X5180" s="7">
        <v>669996</v>
      </c>
      <c r="Y5180" s="7" t="s">
        <v>467</v>
      </c>
      <c r="Z5180" s="7">
        <v>1</v>
      </c>
      <c r="AA5180" s="7">
        <v>669996</v>
      </c>
      <c r="AB5180" s="7" t="s">
        <v>60</v>
      </c>
      <c r="AC5180" s="7">
        <v>669996</v>
      </c>
      <c r="AD5180" s="7" t="s">
        <v>467</v>
      </c>
      <c r="AE5180" s="7">
        <v>669996</v>
      </c>
      <c r="AF5180" s="7" t="s">
        <v>60</v>
      </c>
      <c r="AG5180" s="7">
        <v>669996</v>
      </c>
      <c r="AH5180" s="7">
        <v>669996</v>
      </c>
      <c r="AI5180" s="7" t="s">
        <v>60</v>
      </c>
      <c r="AJ5180" s="7">
        <v>669996</v>
      </c>
      <c r="AK5180" s="7" t="s">
        <v>50</v>
      </c>
      <c r="AL5180" s="7" t="s">
        <v>50</v>
      </c>
      <c r="AM5180" s="7" t="s">
        <v>50</v>
      </c>
      <c r="AN5180" s="7" t="s">
        <v>50</v>
      </c>
      <c r="AO5180" s="7" t="s">
        <v>50</v>
      </c>
      <c r="AP5180" s="7" t="s">
        <v>50</v>
      </c>
      <c r="AQ5180" s="7" t="s">
        <v>50</v>
      </c>
      <c r="AR5180" s="7" t="s">
        <v>1186</v>
      </c>
    </row>
    <row r="5181" spans="1:44" ht="15" thickBot="1">
      <c r="A5181" s="10" t="s">
        <v>47958</v>
      </c>
      <c r="B5181" s="13" t="s">
        <v>50</v>
      </c>
      <c r="C5181" s="12">
        <v>43831</v>
      </c>
      <c r="D5181" s="13" t="s">
        <v>45</v>
      </c>
      <c r="E5181" s="13" t="s">
        <v>46</v>
      </c>
      <c r="F5181" s="13" t="s">
        <v>70</v>
      </c>
      <c r="G5181" s="13" t="s">
        <v>50</v>
      </c>
      <c r="H5181" s="13" t="s">
        <v>50</v>
      </c>
      <c r="I5181" s="13" t="s">
        <v>50</v>
      </c>
      <c r="J5181" s="12">
        <v>45482</v>
      </c>
      <c r="K5181" s="13" t="s">
        <v>50</v>
      </c>
      <c r="L5181" s="13" t="s">
        <v>241</v>
      </c>
      <c r="M5181" s="13" t="s">
        <v>47959</v>
      </c>
      <c r="N5181" s="13" t="s">
        <v>5455</v>
      </c>
      <c r="O5181" s="13" t="s">
        <v>47960</v>
      </c>
      <c r="P5181" s="13" t="s">
        <v>50</v>
      </c>
      <c r="Q5181" s="13" t="s">
        <v>245</v>
      </c>
      <c r="R5181" s="30" t="s">
        <v>50</v>
      </c>
      <c r="S5181" s="30" t="s">
        <v>50</v>
      </c>
      <c r="T5181" s="13" t="s">
        <v>50</v>
      </c>
      <c r="U5181" s="13" t="s">
        <v>50</v>
      </c>
      <c r="V5181" s="13" t="s">
        <v>50</v>
      </c>
      <c r="W5181" s="13" t="s">
        <v>50</v>
      </c>
      <c r="X5181" s="13" t="s">
        <v>50</v>
      </c>
      <c r="Y5181" s="13" t="s">
        <v>154</v>
      </c>
      <c r="Z5181" s="13">
        <v>1</v>
      </c>
      <c r="AA5181" s="13" t="s">
        <v>50</v>
      </c>
      <c r="AB5181" s="13" t="s">
        <v>50</v>
      </c>
      <c r="AC5181" s="13" t="s">
        <v>50</v>
      </c>
      <c r="AD5181" s="13" t="s">
        <v>241</v>
      </c>
      <c r="AE5181" s="13" t="s">
        <v>50</v>
      </c>
      <c r="AF5181" s="13" t="s">
        <v>50</v>
      </c>
      <c r="AG5181" s="13" t="s">
        <v>50</v>
      </c>
      <c r="AH5181" s="13" t="s">
        <v>50</v>
      </c>
      <c r="AI5181" s="13" t="s">
        <v>50</v>
      </c>
      <c r="AJ5181" s="13" t="s">
        <v>50</v>
      </c>
      <c r="AK5181" s="13" t="s">
        <v>47961</v>
      </c>
      <c r="AL5181" s="13" t="s">
        <v>50</v>
      </c>
      <c r="AM5181" s="13" t="s">
        <v>50</v>
      </c>
      <c r="AN5181" s="13" t="s">
        <v>50</v>
      </c>
      <c r="AO5181" s="13" t="s">
        <v>50</v>
      </c>
      <c r="AP5181" s="13" t="s">
        <v>50</v>
      </c>
      <c r="AQ5181" s="13" t="s">
        <v>50</v>
      </c>
      <c r="AR5181" s="13" t="s">
        <v>1186</v>
      </c>
    </row>
    <row r="5182" spans="1:44" ht="15" thickBot="1">
      <c r="A5182" s="4" t="s">
        <v>47962</v>
      </c>
      <c r="B5182" s="7" t="s">
        <v>50</v>
      </c>
      <c r="C5182" s="6">
        <v>32143</v>
      </c>
      <c r="D5182" s="7" t="s">
        <v>45</v>
      </c>
      <c r="E5182" s="7" t="s">
        <v>1939</v>
      </c>
      <c r="F5182" s="7" t="s">
        <v>70</v>
      </c>
      <c r="G5182" s="26" t="s">
        <v>54946</v>
      </c>
      <c r="H5182" s="7" t="s">
        <v>50</v>
      </c>
      <c r="I5182" s="7" t="s">
        <v>50</v>
      </c>
      <c r="J5182" s="6">
        <v>45481</v>
      </c>
      <c r="K5182" s="7" t="s">
        <v>50</v>
      </c>
      <c r="L5182" s="7" t="s">
        <v>52</v>
      </c>
      <c r="M5182" s="7" t="s">
        <v>5917</v>
      </c>
      <c r="N5182" s="7" t="s">
        <v>11021</v>
      </c>
      <c r="O5182" s="7" t="s">
        <v>47963</v>
      </c>
      <c r="P5182" s="7" t="s">
        <v>50</v>
      </c>
      <c r="Q5182" s="7" t="s">
        <v>683</v>
      </c>
      <c r="R5182" s="34" t="s">
        <v>47964</v>
      </c>
      <c r="S5182" s="34" t="s">
        <v>47965</v>
      </c>
      <c r="T5182" s="7" t="s">
        <v>50</v>
      </c>
      <c r="U5182" s="7" t="s">
        <v>47966</v>
      </c>
      <c r="V5182" s="7">
        <v>20000</v>
      </c>
      <c r="W5182" s="7" t="s">
        <v>60</v>
      </c>
      <c r="X5182" s="7">
        <v>20000</v>
      </c>
      <c r="Y5182" s="7" t="s">
        <v>50</v>
      </c>
      <c r="Z5182" s="7">
        <v>1</v>
      </c>
      <c r="AA5182" s="7" t="s">
        <v>50</v>
      </c>
      <c r="AB5182" s="7" t="s">
        <v>50</v>
      </c>
      <c r="AC5182" s="7" t="s">
        <v>50</v>
      </c>
      <c r="AD5182" s="7" t="s">
        <v>50</v>
      </c>
      <c r="AE5182" s="7" t="s">
        <v>50</v>
      </c>
      <c r="AF5182" s="7" t="s">
        <v>50</v>
      </c>
      <c r="AG5182" s="7" t="s">
        <v>50</v>
      </c>
      <c r="AH5182" s="7">
        <v>20000</v>
      </c>
      <c r="AI5182" s="7" t="s">
        <v>60</v>
      </c>
      <c r="AJ5182" s="7">
        <v>20000</v>
      </c>
      <c r="AK5182" s="7" t="s">
        <v>47557</v>
      </c>
      <c r="AL5182" s="7" t="s">
        <v>50</v>
      </c>
      <c r="AM5182" s="7" t="s">
        <v>47967</v>
      </c>
      <c r="AN5182" s="7" t="s">
        <v>5485</v>
      </c>
      <c r="AO5182" s="7" t="s">
        <v>47968</v>
      </c>
      <c r="AP5182" s="22" t="s">
        <v>47969</v>
      </c>
      <c r="AQ5182" s="7" t="s">
        <v>50</v>
      </c>
      <c r="AR5182" s="7" t="s">
        <v>50</v>
      </c>
    </row>
    <row r="5183" spans="1:44" ht="15" thickBot="1">
      <c r="A5183" s="10" t="s">
        <v>47970</v>
      </c>
      <c r="B5183" s="13" t="s">
        <v>50</v>
      </c>
      <c r="C5183" s="13" t="s">
        <v>50</v>
      </c>
      <c r="D5183" s="13" t="s">
        <v>45</v>
      </c>
      <c r="E5183" s="13" t="s">
        <v>46</v>
      </c>
      <c r="F5183" s="13" t="s">
        <v>70</v>
      </c>
      <c r="G5183" s="26" t="s">
        <v>54946</v>
      </c>
      <c r="H5183" s="13" t="s">
        <v>50</v>
      </c>
      <c r="I5183" s="13" t="s">
        <v>50</v>
      </c>
      <c r="J5183" s="12">
        <v>45482</v>
      </c>
      <c r="K5183" s="13" t="s">
        <v>50</v>
      </c>
      <c r="L5183" s="13" t="s">
        <v>1624</v>
      </c>
      <c r="M5183" s="13" t="s">
        <v>50</v>
      </c>
      <c r="N5183" s="13" t="s">
        <v>75</v>
      </c>
      <c r="O5183" s="13" t="s">
        <v>47971</v>
      </c>
      <c r="P5183" s="13" t="s">
        <v>50</v>
      </c>
      <c r="Q5183" s="13" t="s">
        <v>77</v>
      </c>
      <c r="R5183" s="29" t="s">
        <v>47972</v>
      </c>
      <c r="S5183" s="33" t="s">
        <v>47973</v>
      </c>
      <c r="T5183" s="13" t="s">
        <v>50</v>
      </c>
      <c r="U5183" s="13" t="s">
        <v>50</v>
      </c>
      <c r="V5183" s="13">
        <v>6000000</v>
      </c>
      <c r="W5183" s="13" t="s">
        <v>60</v>
      </c>
      <c r="X5183" s="13">
        <v>6000000</v>
      </c>
      <c r="Y5183" s="13" t="s">
        <v>467</v>
      </c>
      <c r="Z5183" s="13">
        <v>1</v>
      </c>
      <c r="AA5183" s="13">
        <v>6000000</v>
      </c>
      <c r="AB5183" s="13" t="s">
        <v>60</v>
      </c>
      <c r="AC5183" s="13">
        <v>6000000</v>
      </c>
      <c r="AD5183" s="13" t="s">
        <v>1624</v>
      </c>
      <c r="AE5183" s="13">
        <v>6000000</v>
      </c>
      <c r="AF5183" s="13" t="s">
        <v>60</v>
      </c>
      <c r="AG5183" s="13">
        <v>6000000</v>
      </c>
      <c r="AH5183" s="13">
        <v>6000000</v>
      </c>
      <c r="AI5183" s="13" t="s">
        <v>60</v>
      </c>
      <c r="AJ5183" s="13">
        <v>6000000</v>
      </c>
      <c r="AK5183" s="13" t="s">
        <v>47974</v>
      </c>
      <c r="AL5183" s="13" t="s">
        <v>50</v>
      </c>
      <c r="AM5183" s="13" t="s">
        <v>47975</v>
      </c>
      <c r="AN5183" s="13" t="s">
        <v>66</v>
      </c>
      <c r="AO5183" s="13" t="s">
        <v>47976</v>
      </c>
      <c r="AP5183" s="14" t="s">
        <v>47977</v>
      </c>
      <c r="AQ5183" s="13" t="s">
        <v>50</v>
      </c>
      <c r="AR5183" s="13" t="s">
        <v>50</v>
      </c>
    </row>
    <row r="5184" spans="1:44" ht="15" thickBot="1">
      <c r="A5184" s="4" t="s">
        <v>47978</v>
      </c>
      <c r="B5184" s="7" t="s">
        <v>50</v>
      </c>
      <c r="C5184" s="6">
        <v>45048</v>
      </c>
      <c r="D5184" s="7" t="s">
        <v>45</v>
      </c>
      <c r="E5184" s="7" t="s">
        <v>46</v>
      </c>
      <c r="F5184" s="7" t="s">
        <v>70</v>
      </c>
      <c r="G5184" s="27" t="s">
        <v>54945</v>
      </c>
      <c r="H5184" s="7" t="s">
        <v>50</v>
      </c>
      <c r="I5184" s="7" t="s">
        <v>50</v>
      </c>
      <c r="J5184" s="6">
        <v>45482</v>
      </c>
      <c r="K5184" s="7" t="s">
        <v>50</v>
      </c>
      <c r="L5184" s="7" t="s">
        <v>1624</v>
      </c>
      <c r="M5184" s="7" t="s">
        <v>2838</v>
      </c>
      <c r="N5184" s="7" t="s">
        <v>180</v>
      </c>
      <c r="O5184" s="7" t="s">
        <v>47979</v>
      </c>
      <c r="P5184" s="7" t="s">
        <v>50</v>
      </c>
      <c r="Q5184" s="7" t="s">
        <v>120</v>
      </c>
      <c r="R5184" s="34" t="s">
        <v>47980</v>
      </c>
      <c r="S5184" s="34" t="s">
        <v>47981</v>
      </c>
      <c r="T5184" s="7" t="s">
        <v>47982</v>
      </c>
      <c r="U5184" s="7" t="s">
        <v>50</v>
      </c>
      <c r="V5184" s="7" t="s">
        <v>50</v>
      </c>
      <c r="W5184" s="7" t="s">
        <v>50</v>
      </c>
      <c r="X5184" s="7" t="s">
        <v>50</v>
      </c>
      <c r="Y5184" s="7" t="s">
        <v>467</v>
      </c>
      <c r="Z5184" s="7">
        <v>1</v>
      </c>
      <c r="AA5184" s="7" t="s">
        <v>50</v>
      </c>
      <c r="AB5184" s="7" t="s">
        <v>50</v>
      </c>
      <c r="AC5184" s="7" t="s">
        <v>50</v>
      </c>
      <c r="AD5184" s="7" t="s">
        <v>1624</v>
      </c>
      <c r="AE5184" s="7" t="s">
        <v>50</v>
      </c>
      <c r="AF5184" s="7" t="s">
        <v>50</v>
      </c>
      <c r="AG5184" s="7" t="s">
        <v>50</v>
      </c>
      <c r="AH5184" s="7" t="s">
        <v>50</v>
      </c>
      <c r="AI5184" s="7" t="s">
        <v>50</v>
      </c>
      <c r="AJ5184" s="7" t="s">
        <v>50</v>
      </c>
      <c r="AK5184" s="7" t="s">
        <v>50</v>
      </c>
      <c r="AL5184" s="7" t="s">
        <v>50</v>
      </c>
      <c r="AM5184" s="7" t="s">
        <v>47983</v>
      </c>
      <c r="AN5184" s="7" t="s">
        <v>66</v>
      </c>
      <c r="AO5184" s="7" t="s">
        <v>47984</v>
      </c>
      <c r="AP5184" s="8" t="s">
        <v>47985</v>
      </c>
      <c r="AQ5184" s="7" t="s">
        <v>50</v>
      </c>
      <c r="AR5184" s="7" t="s">
        <v>50</v>
      </c>
    </row>
    <row r="5185" spans="1:44" ht="15" thickBot="1">
      <c r="A5185" s="10" t="s">
        <v>47986</v>
      </c>
      <c r="B5185" s="13" t="s">
        <v>50</v>
      </c>
      <c r="C5185" s="12">
        <v>44256</v>
      </c>
      <c r="D5185" s="13" t="s">
        <v>45</v>
      </c>
      <c r="E5185" s="13" t="s">
        <v>46</v>
      </c>
      <c r="F5185" s="13" t="s">
        <v>70</v>
      </c>
      <c r="G5185" s="13" t="s">
        <v>50</v>
      </c>
      <c r="H5185" s="13" t="s">
        <v>50</v>
      </c>
      <c r="I5185" s="13" t="s">
        <v>50</v>
      </c>
      <c r="J5185" s="12">
        <v>45482</v>
      </c>
      <c r="K5185" s="13" t="s">
        <v>50</v>
      </c>
      <c r="L5185" s="13" t="s">
        <v>1624</v>
      </c>
      <c r="M5185" s="13" t="s">
        <v>50</v>
      </c>
      <c r="N5185" s="13" t="s">
        <v>47987</v>
      </c>
      <c r="O5185" s="13" t="s">
        <v>47988</v>
      </c>
      <c r="P5185" s="13" t="s">
        <v>50</v>
      </c>
      <c r="Q5185" s="13" t="s">
        <v>1116</v>
      </c>
      <c r="R5185" s="33" t="s">
        <v>47989</v>
      </c>
      <c r="S5185" s="33" t="s">
        <v>47990</v>
      </c>
      <c r="T5185" s="13" t="s">
        <v>47991</v>
      </c>
      <c r="U5185" s="13">
        <v>8544293553</v>
      </c>
      <c r="V5185" s="13">
        <v>100000</v>
      </c>
      <c r="W5185" s="13" t="s">
        <v>60</v>
      </c>
      <c r="X5185" s="13">
        <v>100000</v>
      </c>
      <c r="Y5185" s="13" t="s">
        <v>467</v>
      </c>
      <c r="Z5185" s="13">
        <v>1</v>
      </c>
      <c r="AA5185" s="13">
        <v>100000</v>
      </c>
      <c r="AB5185" s="13" t="s">
        <v>60</v>
      </c>
      <c r="AC5185" s="13">
        <v>100000</v>
      </c>
      <c r="AD5185" s="13" t="s">
        <v>1624</v>
      </c>
      <c r="AE5185" s="13">
        <v>100000</v>
      </c>
      <c r="AF5185" s="13" t="s">
        <v>60</v>
      </c>
      <c r="AG5185" s="13">
        <v>100000</v>
      </c>
      <c r="AH5185" s="13">
        <v>100000</v>
      </c>
      <c r="AI5185" s="13" t="s">
        <v>60</v>
      </c>
      <c r="AJ5185" s="13">
        <v>100000</v>
      </c>
      <c r="AK5185" s="13" t="s">
        <v>47992</v>
      </c>
      <c r="AL5185" s="13" t="s">
        <v>50</v>
      </c>
      <c r="AM5185" s="13" t="s">
        <v>47993</v>
      </c>
      <c r="AN5185" s="13" t="s">
        <v>66</v>
      </c>
      <c r="AO5185" s="13" t="s">
        <v>47994</v>
      </c>
      <c r="AP5185" s="14" t="s">
        <v>47995</v>
      </c>
      <c r="AQ5185" s="13" t="s">
        <v>50</v>
      </c>
      <c r="AR5185" s="13" t="s">
        <v>50</v>
      </c>
    </row>
    <row r="5186" spans="1:44" ht="15" thickBot="1">
      <c r="A5186" s="4" t="s">
        <v>47996</v>
      </c>
      <c r="B5186" s="7" t="s">
        <v>50</v>
      </c>
      <c r="C5186" s="6">
        <v>44197</v>
      </c>
      <c r="D5186" s="7" t="s">
        <v>45</v>
      </c>
      <c r="E5186" s="7" t="s">
        <v>1939</v>
      </c>
      <c r="F5186" s="7" t="s">
        <v>70</v>
      </c>
      <c r="G5186" s="27" t="s">
        <v>54945</v>
      </c>
      <c r="H5186" s="7" t="s">
        <v>50</v>
      </c>
      <c r="I5186" s="7" t="s">
        <v>50</v>
      </c>
      <c r="J5186" s="6">
        <v>45482</v>
      </c>
      <c r="K5186" s="7" t="s">
        <v>50</v>
      </c>
      <c r="L5186" s="7" t="s">
        <v>52</v>
      </c>
      <c r="M5186" s="7" t="s">
        <v>47861</v>
      </c>
      <c r="N5186" s="7" t="s">
        <v>47997</v>
      </c>
      <c r="O5186" s="7" t="s">
        <v>47998</v>
      </c>
      <c r="P5186" s="7" t="s">
        <v>50</v>
      </c>
      <c r="Q5186" s="7" t="s">
        <v>166</v>
      </c>
      <c r="R5186" s="34" t="s">
        <v>47999</v>
      </c>
      <c r="S5186" s="34" t="s">
        <v>48000</v>
      </c>
      <c r="T5186" s="7" t="s">
        <v>48001</v>
      </c>
      <c r="U5186" s="7" t="s">
        <v>50</v>
      </c>
      <c r="V5186" s="7">
        <v>50000</v>
      </c>
      <c r="W5186" s="7" t="s">
        <v>60</v>
      </c>
      <c r="X5186" s="7">
        <v>50000</v>
      </c>
      <c r="Y5186" s="7" t="s">
        <v>50</v>
      </c>
      <c r="Z5186" s="7">
        <v>1</v>
      </c>
      <c r="AA5186" s="7" t="s">
        <v>50</v>
      </c>
      <c r="AB5186" s="7" t="s">
        <v>50</v>
      </c>
      <c r="AC5186" s="7" t="s">
        <v>50</v>
      </c>
      <c r="AD5186" s="7" t="s">
        <v>50</v>
      </c>
      <c r="AE5186" s="7" t="s">
        <v>50</v>
      </c>
      <c r="AF5186" s="7" t="s">
        <v>50</v>
      </c>
      <c r="AG5186" s="7" t="s">
        <v>50</v>
      </c>
      <c r="AH5186" s="7">
        <v>50000</v>
      </c>
      <c r="AI5186" s="7" t="s">
        <v>60</v>
      </c>
      <c r="AJ5186" s="7">
        <v>50000</v>
      </c>
      <c r="AK5186" s="7" t="s">
        <v>47656</v>
      </c>
      <c r="AL5186" s="7" t="s">
        <v>50</v>
      </c>
      <c r="AM5186" s="7" t="s">
        <v>48002</v>
      </c>
      <c r="AN5186" s="7" t="s">
        <v>993</v>
      </c>
      <c r="AO5186" s="7" t="s">
        <v>50</v>
      </c>
      <c r="AP5186" s="7" t="s">
        <v>50</v>
      </c>
      <c r="AQ5186" s="22" t="s">
        <v>48003</v>
      </c>
      <c r="AR5186" s="7" t="s">
        <v>255</v>
      </c>
    </row>
    <row r="5187" spans="1:44" ht="15" thickBot="1">
      <c r="A5187" s="10" t="s">
        <v>48004</v>
      </c>
      <c r="B5187" s="13" t="s">
        <v>50</v>
      </c>
      <c r="C5187" s="12">
        <v>45474</v>
      </c>
      <c r="D5187" s="13" t="s">
        <v>45</v>
      </c>
      <c r="E5187" s="13" t="s">
        <v>46</v>
      </c>
      <c r="F5187" s="13" t="s">
        <v>70</v>
      </c>
      <c r="G5187" s="27" t="s">
        <v>54945</v>
      </c>
      <c r="H5187" s="13" t="s">
        <v>50</v>
      </c>
      <c r="I5187" s="13" t="s">
        <v>50</v>
      </c>
      <c r="J5187" s="12">
        <v>45474</v>
      </c>
      <c r="K5187" s="13" t="s">
        <v>50</v>
      </c>
      <c r="L5187" s="13" t="s">
        <v>1624</v>
      </c>
      <c r="M5187" s="13" t="s">
        <v>48005</v>
      </c>
      <c r="N5187" s="13" t="s">
        <v>9571</v>
      </c>
      <c r="O5187" s="13" t="s">
        <v>48006</v>
      </c>
      <c r="P5187" s="13" t="s">
        <v>50</v>
      </c>
      <c r="Q5187" s="13" t="s">
        <v>360</v>
      </c>
      <c r="R5187" s="29" t="s">
        <v>48007</v>
      </c>
      <c r="S5187" s="33" t="s">
        <v>48008</v>
      </c>
      <c r="T5187" s="13" t="s">
        <v>50</v>
      </c>
      <c r="U5187" s="13" t="s">
        <v>50</v>
      </c>
      <c r="V5187" s="13" t="s">
        <v>50</v>
      </c>
      <c r="W5187" s="13" t="s">
        <v>50</v>
      </c>
      <c r="X5187" s="13" t="s">
        <v>50</v>
      </c>
      <c r="Y5187" s="13" t="s">
        <v>467</v>
      </c>
      <c r="Z5187" s="13">
        <v>1</v>
      </c>
      <c r="AA5187" s="13" t="s">
        <v>50</v>
      </c>
      <c r="AB5187" s="13" t="s">
        <v>50</v>
      </c>
      <c r="AC5187" s="13" t="s">
        <v>50</v>
      </c>
      <c r="AD5187" s="13" t="s">
        <v>1624</v>
      </c>
      <c r="AE5187" s="13" t="s">
        <v>50</v>
      </c>
      <c r="AF5187" s="13" t="s">
        <v>50</v>
      </c>
      <c r="AG5187" s="13" t="s">
        <v>50</v>
      </c>
      <c r="AH5187" s="13" t="s">
        <v>50</v>
      </c>
      <c r="AI5187" s="13" t="s">
        <v>50</v>
      </c>
      <c r="AJ5187" s="13" t="s">
        <v>50</v>
      </c>
      <c r="AK5187" s="13" t="s">
        <v>50</v>
      </c>
      <c r="AL5187" s="13" t="s">
        <v>50</v>
      </c>
      <c r="AM5187" s="13" t="s">
        <v>48009</v>
      </c>
      <c r="AN5187" s="13" t="s">
        <v>253</v>
      </c>
      <c r="AO5187" s="13" t="s">
        <v>48010</v>
      </c>
      <c r="AP5187" s="21" t="s">
        <v>48011</v>
      </c>
      <c r="AQ5187" s="13" t="s">
        <v>50</v>
      </c>
      <c r="AR5187" s="13" t="s">
        <v>50</v>
      </c>
    </row>
    <row r="5188" spans="1:44" ht="15" thickBot="1">
      <c r="A5188" s="4" t="s">
        <v>48012</v>
      </c>
      <c r="B5188" s="7" t="s">
        <v>50</v>
      </c>
      <c r="C5188" s="6">
        <v>43466</v>
      </c>
      <c r="D5188" s="7" t="s">
        <v>45</v>
      </c>
      <c r="E5188" s="7" t="s">
        <v>50</v>
      </c>
      <c r="F5188" s="7" t="s">
        <v>70</v>
      </c>
      <c r="G5188" s="26" t="s">
        <v>54946</v>
      </c>
      <c r="H5188" s="7" t="s">
        <v>50</v>
      </c>
      <c r="I5188" s="7" t="s">
        <v>50</v>
      </c>
      <c r="J5188" s="6">
        <v>45482</v>
      </c>
      <c r="K5188" s="7" t="s">
        <v>50</v>
      </c>
      <c r="L5188" s="7" t="s">
        <v>178</v>
      </c>
      <c r="M5188" s="7" t="s">
        <v>17898</v>
      </c>
      <c r="N5188" s="7" t="s">
        <v>3200</v>
      </c>
      <c r="O5188" s="7" t="s">
        <v>48013</v>
      </c>
      <c r="P5188" s="7" t="s">
        <v>50</v>
      </c>
      <c r="Q5188" s="7" t="s">
        <v>545</v>
      </c>
      <c r="R5188" s="34" t="s">
        <v>48014</v>
      </c>
      <c r="S5188" s="31" t="s">
        <v>50</v>
      </c>
      <c r="T5188" s="7" t="s">
        <v>48015</v>
      </c>
      <c r="U5188" s="7" t="s">
        <v>48016</v>
      </c>
      <c r="V5188" s="7">
        <v>10000000</v>
      </c>
      <c r="W5188" s="7" t="s">
        <v>60</v>
      </c>
      <c r="X5188" s="7">
        <v>10000000</v>
      </c>
      <c r="Y5188" s="7" t="s">
        <v>50</v>
      </c>
      <c r="Z5188" s="7">
        <v>1</v>
      </c>
      <c r="AA5188" s="7">
        <v>10000000</v>
      </c>
      <c r="AB5188" s="7" t="s">
        <v>60</v>
      </c>
      <c r="AC5188" s="7">
        <v>10000000</v>
      </c>
      <c r="AD5188" s="7" t="s">
        <v>178</v>
      </c>
      <c r="AE5188" s="7">
        <v>10000000</v>
      </c>
      <c r="AF5188" s="7" t="s">
        <v>60</v>
      </c>
      <c r="AG5188" s="7">
        <v>10000000</v>
      </c>
      <c r="AH5188" s="7">
        <v>10000000</v>
      </c>
      <c r="AI5188" s="7" t="s">
        <v>60</v>
      </c>
      <c r="AJ5188" s="7">
        <v>10000000</v>
      </c>
      <c r="AK5188" s="7" t="s">
        <v>48017</v>
      </c>
      <c r="AL5188" s="7" t="s">
        <v>50</v>
      </c>
      <c r="AM5188" s="7" t="s">
        <v>48018</v>
      </c>
      <c r="AN5188" s="7" t="s">
        <v>993</v>
      </c>
      <c r="AO5188" s="7" t="s">
        <v>50</v>
      </c>
      <c r="AP5188" s="7" t="s">
        <v>50</v>
      </c>
      <c r="AQ5188" s="22" t="s">
        <v>48019</v>
      </c>
      <c r="AR5188" s="7" t="s">
        <v>255</v>
      </c>
    </row>
    <row r="5189" spans="1:44" ht="15" thickBot="1">
      <c r="A5189" s="10" t="s">
        <v>48020</v>
      </c>
      <c r="B5189" s="13" t="s">
        <v>50</v>
      </c>
      <c r="C5189" s="12">
        <v>45292</v>
      </c>
      <c r="D5189" s="13" t="s">
        <v>45</v>
      </c>
      <c r="E5189" s="13" t="s">
        <v>46</v>
      </c>
      <c r="F5189" s="13" t="s">
        <v>70</v>
      </c>
      <c r="G5189" s="13" t="s">
        <v>50</v>
      </c>
      <c r="H5189" s="13" t="s">
        <v>50</v>
      </c>
      <c r="I5189" s="13" t="s">
        <v>50</v>
      </c>
      <c r="J5189" s="12">
        <v>45482</v>
      </c>
      <c r="K5189" s="13" t="s">
        <v>50</v>
      </c>
      <c r="L5189" s="13" t="s">
        <v>467</v>
      </c>
      <c r="M5189" s="13" t="s">
        <v>50</v>
      </c>
      <c r="N5189" s="13" t="s">
        <v>48021</v>
      </c>
      <c r="O5189" s="13" t="s">
        <v>48022</v>
      </c>
      <c r="P5189" s="13" t="s">
        <v>50</v>
      </c>
      <c r="Q5189" s="13" t="s">
        <v>520</v>
      </c>
      <c r="R5189" s="30" t="s">
        <v>50</v>
      </c>
      <c r="S5189" s="30" t="s">
        <v>50</v>
      </c>
      <c r="T5189" s="13" t="s">
        <v>50</v>
      </c>
      <c r="U5189" s="13" t="s">
        <v>48023</v>
      </c>
      <c r="V5189" s="13">
        <v>200000</v>
      </c>
      <c r="W5189" s="13" t="s">
        <v>60</v>
      </c>
      <c r="X5189" s="13">
        <v>200000</v>
      </c>
      <c r="Y5189" s="13" t="s">
        <v>467</v>
      </c>
      <c r="Z5189" s="13">
        <v>1</v>
      </c>
      <c r="AA5189" s="13">
        <v>200000</v>
      </c>
      <c r="AB5189" s="13" t="s">
        <v>60</v>
      </c>
      <c r="AC5189" s="13">
        <v>200000</v>
      </c>
      <c r="AD5189" s="13" t="s">
        <v>467</v>
      </c>
      <c r="AE5189" s="13">
        <v>200000</v>
      </c>
      <c r="AF5189" s="13" t="s">
        <v>60</v>
      </c>
      <c r="AG5189" s="13">
        <v>200000</v>
      </c>
      <c r="AH5189" s="13">
        <v>200000</v>
      </c>
      <c r="AI5189" s="13" t="s">
        <v>60</v>
      </c>
      <c r="AJ5189" s="13">
        <v>200000</v>
      </c>
      <c r="AK5189" s="13" t="s">
        <v>50</v>
      </c>
      <c r="AL5189" s="13" t="s">
        <v>50</v>
      </c>
      <c r="AM5189" s="13" t="s">
        <v>50</v>
      </c>
      <c r="AN5189" s="13" t="s">
        <v>50</v>
      </c>
      <c r="AO5189" s="13" t="s">
        <v>50</v>
      </c>
      <c r="AP5189" s="13" t="s">
        <v>50</v>
      </c>
      <c r="AQ5189" s="13" t="s">
        <v>50</v>
      </c>
      <c r="AR5189" s="13" t="s">
        <v>1186</v>
      </c>
    </row>
    <row r="5190" spans="1:44" ht="15" thickBot="1">
      <c r="A5190" s="4" t="s">
        <v>48024</v>
      </c>
      <c r="B5190" s="7" t="s">
        <v>50</v>
      </c>
      <c r="C5190" s="6">
        <v>45292</v>
      </c>
      <c r="D5190" s="7" t="s">
        <v>45</v>
      </c>
      <c r="E5190" s="7" t="s">
        <v>46</v>
      </c>
      <c r="F5190" s="7" t="s">
        <v>70</v>
      </c>
      <c r="G5190" s="7" t="s">
        <v>50</v>
      </c>
      <c r="H5190" s="7" t="s">
        <v>50</v>
      </c>
      <c r="I5190" s="7" t="s">
        <v>50</v>
      </c>
      <c r="J5190" s="6">
        <v>45482</v>
      </c>
      <c r="K5190" s="7" t="s">
        <v>50</v>
      </c>
      <c r="L5190" s="7" t="s">
        <v>467</v>
      </c>
      <c r="M5190" s="7" t="s">
        <v>50</v>
      </c>
      <c r="N5190" s="7" t="s">
        <v>48025</v>
      </c>
      <c r="O5190" s="7" t="s">
        <v>48026</v>
      </c>
      <c r="P5190" s="7" t="s">
        <v>50</v>
      </c>
      <c r="Q5190" s="7" t="s">
        <v>383</v>
      </c>
      <c r="R5190" s="31" t="s">
        <v>50</v>
      </c>
      <c r="S5190" s="31" t="s">
        <v>50</v>
      </c>
      <c r="T5190" s="7" t="s">
        <v>50</v>
      </c>
      <c r="U5190" s="7" t="s">
        <v>48027</v>
      </c>
      <c r="V5190" s="7">
        <v>500000</v>
      </c>
      <c r="W5190" s="7" t="s">
        <v>60</v>
      </c>
      <c r="X5190" s="7">
        <v>500000</v>
      </c>
      <c r="Y5190" s="7" t="s">
        <v>467</v>
      </c>
      <c r="Z5190" s="7">
        <v>1</v>
      </c>
      <c r="AA5190" s="7">
        <v>500000</v>
      </c>
      <c r="AB5190" s="7" t="s">
        <v>60</v>
      </c>
      <c r="AC5190" s="7">
        <v>500000</v>
      </c>
      <c r="AD5190" s="7" t="s">
        <v>467</v>
      </c>
      <c r="AE5190" s="7">
        <v>500000</v>
      </c>
      <c r="AF5190" s="7" t="s">
        <v>60</v>
      </c>
      <c r="AG5190" s="7">
        <v>500000</v>
      </c>
      <c r="AH5190" s="7">
        <v>500000</v>
      </c>
      <c r="AI5190" s="7" t="s">
        <v>60</v>
      </c>
      <c r="AJ5190" s="7">
        <v>500000</v>
      </c>
      <c r="AK5190" s="7" t="s">
        <v>50</v>
      </c>
      <c r="AL5190" s="7" t="s">
        <v>50</v>
      </c>
      <c r="AM5190" s="7" t="s">
        <v>50</v>
      </c>
      <c r="AN5190" s="7" t="s">
        <v>50</v>
      </c>
      <c r="AO5190" s="7" t="s">
        <v>50</v>
      </c>
      <c r="AP5190" s="7" t="s">
        <v>50</v>
      </c>
      <c r="AQ5190" s="7" t="s">
        <v>50</v>
      </c>
      <c r="AR5190" s="7" t="s">
        <v>1186</v>
      </c>
    </row>
    <row r="5191" spans="1:44" ht="15" thickBot="1">
      <c r="A5191" s="10" t="s">
        <v>48028</v>
      </c>
      <c r="B5191" s="13" t="s">
        <v>50</v>
      </c>
      <c r="C5191" s="12">
        <v>41244</v>
      </c>
      <c r="D5191" s="13" t="s">
        <v>45</v>
      </c>
      <c r="E5191" s="13" t="s">
        <v>46</v>
      </c>
      <c r="F5191" s="13" t="s">
        <v>70</v>
      </c>
      <c r="G5191" s="13" t="s">
        <v>50</v>
      </c>
      <c r="H5191" s="13" t="s">
        <v>50</v>
      </c>
      <c r="I5191" s="13" t="s">
        <v>50</v>
      </c>
      <c r="J5191" s="12">
        <v>45481</v>
      </c>
      <c r="K5191" s="13" t="s">
        <v>50</v>
      </c>
      <c r="L5191" s="13" t="s">
        <v>241</v>
      </c>
      <c r="M5191" s="13" t="s">
        <v>48029</v>
      </c>
      <c r="N5191" s="13" t="s">
        <v>48030</v>
      </c>
      <c r="O5191" s="13" t="s">
        <v>48031</v>
      </c>
      <c r="P5191" s="13" t="s">
        <v>50</v>
      </c>
      <c r="Q5191" s="13" t="s">
        <v>245</v>
      </c>
      <c r="R5191" s="30" t="s">
        <v>50</v>
      </c>
      <c r="S5191" s="30" t="s">
        <v>50</v>
      </c>
      <c r="T5191" s="13" t="s">
        <v>50</v>
      </c>
      <c r="U5191" s="13" t="s">
        <v>50</v>
      </c>
      <c r="V5191" s="13" t="s">
        <v>50</v>
      </c>
      <c r="W5191" s="13" t="s">
        <v>50</v>
      </c>
      <c r="X5191" s="13" t="s">
        <v>50</v>
      </c>
      <c r="Y5191" s="13" t="s">
        <v>154</v>
      </c>
      <c r="Z5191" s="13">
        <v>1</v>
      </c>
      <c r="AA5191" s="13" t="s">
        <v>50</v>
      </c>
      <c r="AB5191" s="13" t="s">
        <v>50</v>
      </c>
      <c r="AC5191" s="13" t="s">
        <v>50</v>
      </c>
      <c r="AD5191" s="13" t="s">
        <v>241</v>
      </c>
      <c r="AE5191" s="13" t="s">
        <v>50</v>
      </c>
      <c r="AF5191" s="13" t="s">
        <v>50</v>
      </c>
      <c r="AG5191" s="13" t="s">
        <v>50</v>
      </c>
      <c r="AH5191" s="13" t="s">
        <v>50</v>
      </c>
      <c r="AI5191" s="13" t="s">
        <v>50</v>
      </c>
      <c r="AJ5191" s="13" t="s">
        <v>50</v>
      </c>
      <c r="AK5191" s="13" t="s">
        <v>48032</v>
      </c>
      <c r="AL5191" s="13" t="s">
        <v>50</v>
      </c>
      <c r="AM5191" s="13" t="s">
        <v>50</v>
      </c>
      <c r="AN5191" s="13" t="s">
        <v>50</v>
      </c>
      <c r="AO5191" s="13" t="s">
        <v>50</v>
      </c>
      <c r="AP5191" s="13" t="s">
        <v>50</v>
      </c>
      <c r="AQ5191" s="13" t="s">
        <v>50</v>
      </c>
      <c r="AR5191" s="13" t="s">
        <v>1186</v>
      </c>
    </row>
    <row r="5192" spans="1:44" ht="15" thickBot="1">
      <c r="A5192" s="4" t="s">
        <v>48033</v>
      </c>
      <c r="B5192" s="7" t="s">
        <v>50</v>
      </c>
      <c r="C5192" s="6">
        <v>44909</v>
      </c>
      <c r="D5192" s="7" t="s">
        <v>45</v>
      </c>
      <c r="E5192" s="7" t="s">
        <v>46</v>
      </c>
      <c r="F5192" s="7" t="s">
        <v>70</v>
      </c>
      <c r="G5192" s="27" t="s">
        <v>54945</v>
      </c>
      <c r="H5192" s="7" t="s">
        <v>50</v>
      </c>
      <c r="I5192" s="7" t="s">
        <v>50</v>
      </c>
      <c r="J5192" s="6">
        <v>45477</v>
      </c>
      <c r="K5192" s="7" t="s">
        <v>50</v>
      </c>
      <c r="L5192" s="7" t="s">
        <v>1624</v>
      </c>
      <c r="M5192" s="7" t="s">
        <v>48034</v>
      </c>
      <c r="N5192" s="7" t="s">
        <v>30682</v>
      </c>
      <c r="O5192" s="7" t="s">
        <v>48035</v>
      </c>
      <c r="P5192" s="7" t="s">
        <v>50</v>
      </c>
      <c r="Q5192" s="7" t="s">
        <v>135</v>
      </c>
      <c r="R5192" s="28" t="s">
        <v>48036</v>
      </c>
      <c r="S5192" s="34" t="s">
        <v>48037</v>
      </c>
      <c r="T5192" s="7" t="s">
        <v>48038</v>
      </c>
      <c r="U5192" s="7">
        <v>260978133326</v>
      </c>
      <c r="V5192" s="7" t="s">
        <v>50</v>
      </c>
      <c r="W5192" s="7" t="s">
        <v>50</v>
      </c>
      <c r="X5192" s="7" t="s">
        <v>50</v>
      </c>
      <c r="Y5192" s="7" t="s">
        <v>467</v>
      </c>
      <c r="Z5192" s="7">
        <v>1</v>
      </c>
      <c r="AA5192" s="7" t="s">
        <v>50</v>
      </c>
      <c r="AB5192" s="7" t="s">
        <v>50</v>
      </c>
      <c r="AC5192" s="7" t="s">
        <v>50</v>
      </c>
      <c r="AD5192" s="7" t="s">
        <v>1624</v>
      </c>
      <c r="AE5192" s="7" t="s">
        <v>50</v>
      </c>
      <c r="AF5192" s="7" t="s">
        <v>50</v>
      </c>
      <c r="AG5192" s="7" t="s">
        <v>50</v>
      </c>
      <c r="AH5192" s="7" t="s">
        <v>50</v>
      </c>
      <c r="AI5192" s="7" t="s">
        <v>50</v>
      </c>
      <c r="AJ5192" s="7" t="s">
        <v>50</v>
      </c>
      <c r="AK5192" s="7" t="s">
        <v>50</v>
      </c>
      <c r="AL5192" s="7" t="s">
        <v>50</v>
      </c>
      <c r="AM5192" s="7" t="s">
        <v>48039</v>
      </c>
      <c r="AN5192" s="7" t="s">
        <v>993</v>
      </c>
      <c r="AO5192" s="7" t="s">
        <v>48040</v>
      </c>
      <c r="AP5192" s="22" t="s">
        <v>48041</v>
      </c>
      <c r="AQ5192" s="7" t="s">
        <v>50</v>
      </c>
      <c r="AR5192" s="7" t="s">
        <v>50</v>
      </c>
    </row>
    <row r="5193" spans="1:44" ht="15" thickBot="1">
      <c r="A5193" s="10" t="s">
        <v>48042</v>
      </c>
      <c r="B5193" s="13" t="s">
        <v>50</v>
      </c>
      <c r="C5193" s="12">
        <v>44562</v>
      </c>
      <c r="D5193" s="13" t="s">
        <v>45</v>
      </c>
      <c r="E5193" s="13" t="s">
        <v>46</v>
      </c>
      <c r="F5193" s="13" t="s">
        <v>70</v>
      </c>
      <c r="G5193" s="26" t="s">
        <v>54946</v>
      </c>
      <c r="H5193" s="13" t="s">
        <v>50</v>
      </c>
      <c r="I5193" s="13" t="s">
        <v>50</v>
      </c>
      <c r="J5193" s="12">
        <v>45482</v>
      </c>
      <c r="K5193" s="13" t="s">
        <v>50</v>
      </c>
      <c r="L5193" s="13" t="s">
        <v>467</v>
      </c>
      <c r="M5193" s="13" t="s">
        <v>48043</v>
      </c>
      <c r="N5193" s="13" t="s">
        <v>3491</v>
      </c>
      <c r="O5193" s="13" t="s">
        <v>48044</v>
      </c>
      <c r="P5193" s="13" t="s">
        <v>50</v>
      </c>
      <c r="Q5193" s="13" t="s">
        <v>245</v>
      </c>
      <c r="R5193" s="30" t="s">
        <v>50</v>
      </c>
      <c r="S5193" s="30" t="s">
        <v>50</v>
      </c>
      <c r="T5193" s="13" t="s">
        <v>50</v>
      </c>
      <c r="U5193" s="13" t="s">
        <v>50</v>
      </c>
      <c r="V5193" s="13">
        <v>30000000</v>
      </c>
      <c r="W5193" s="13" t="s">
        <v>2056</v>
      </c>
      <c r="X5193" s="13">
        <v>4125128</v>
      </c>
      <c r="Y5193" s="13" t="s">
        <v>467</v>
      </c>
      <c r="Z5193" s="13">
        <v>1</v>
      </c>
      <c r="AA5193" s="13">
        <v>30000000</v>
      </c>
      <c r="AB5193" s="13" t="s">
        <v>2056</v>
      </c>
      <c r="AC5193" s="13">
        <v>4125128</v>
      </c>
      <c r="AD5193" s="13" t="s">
        <v>467</v>
      </c>
      <c r="AE5193" s="13">
        <v>30000000</v>
      </c>
      <c r="AF5193" s="13" t="s">
        <v>2056</v>
      </c>
      <c r="AG5193" s="13">
        <v>4125129</v>
      </c>
      <c r="AH5193" s="13">
        <v>30000000</v>
      </c>
      <c r="AI5193" s="13" t="s">
        <v>2056</v>
      </c>
      <c r="AJ5193" s="13">
        <v>4125129</v>
      </c>
      <c r="AK5193" s="13" t="s">
        <v>48045</v>
      </c>
      <c r="AL5193" s="13" t="s">
        <v>50</v>
      </c>
      <c r="AM5193" s="13" t="s">
        <v>50</v>
      </c>
      <c r="AN5193" s="13" t="s">
        <v>50</v>
      </c>
      <c r="AO5193" s="13" t="s">
        <v>50</v>
      </c>
      <c r="AP5193" s="13" t="s">
        <v>50</v>
      </c>
      <c r="AQ5193" s="13" t="s">
        <v>50</v>
      </c>
      <c r="AR5193" s="13" t="s">
        <v>1186</v>
      </c>
    </row>
    <row r="5194" spans="1:44" ht="15" thickBot="1">
      <c r="A5194" s="4" t="s">
        <v>48046</v>
      </c>
      <c r="B5194" s="7" t="s">
        <v>50</v>
      </c>
      <c r="C5194" s="6">
        <v>44562</v>
      </c>
      <c r="D5194" s="7" t="s">
        <v>45</v>
      </c>
      <c r="E5194" s="7" t="s">
        <v>46</v>
      </c>
      <c r="F5194" s="7" t="s">
        <v>70</v>
      </c>
      <c r="G5194" s="26" t="s">
        <v>54946</v>
      </c>
      <c r="H5194" s="7" t="s">
        <v>50</v>
      </c>
      <c r="I5194" s="7" t="s">
        <v>50</v>
      </c>
      <c r="J5194" s="6">
        <v>45481</v>
      </c>
      <c r="K5194" s="7" t="s">
        <v>50</v>
      </c>
      <c r="L5194" s="7" t="s">
        <v>467</v>
      </c>
      <c r="M5194" s="7" t="s">
        <v>2610</v>
      </c>
      <c r="N5194" s="7" t="s">
        <v>5189</v>
      </c>
      <c r="O5194" s="7" t="s">
        <v>48047</v>
      </c>
      <c r="P5194" s="7" t="s">
        <v>50</v>
      </c>
      <c r="Q5194" s="7" t="s">
        <v>245</v>
      </c>
      <c r="R5194" s="31" t="s">
        <v>50</v>
      </c>
      <c r="S5194" s="31" t="s">
        <v>50</v>
      </c>
      <c r="T5194" s="7" t="s">
        <v>50</v>
      </c>
      <c r="U5194" s="7" t="s">
        <v>50</v>
      </c>
      <c r="V5194" s="7" t="s">
        <v>50</v>
      </c>
      <c r="W5194" s="7" t="s">
        <v>50</v>
      </c>
      <c r="X5194" s="7" t="s">
        <v>50</v>
      </c>
      <c r="Y5194" s="7" t="s">
        <v>467</v>
      </c>
      <c r="Z5194" s="7">
        <v>1</v>
      </c>
      <c r="AA5194" s="7" t="s">
        <v>50</v>
      </c>
      <c r="AB5194" s="7" t="s">
        <v>50</v>
      </c>
      <c r="AC5194" s="7" t="s">
        <v>50</v>
      </c>
      <c r="AD5194" s="7" t="s">
        <v>467</v>
      </c>
      <c r="AE5194" s="7" t="s">
        <v>50</v>
      </c>
      <c r="AF5194" s="7" t="s">
        <v>50</v>
      </c>
      <c r="AG5194" s="7" t="s">
        <v>50</v>
      </c>
      <c r="AH5194" s="7" t="s">
        <v>50</v>
      </c>
      <c r="AI5194" s="7" t="s">
        <v>50</v>
      </c>
      <c r="AJ5194" s="7" t="s">
        <v>50</v>
      </c>
      <c r="AK5194" s="7" t="s">
        <v>48048</v>
      </c>
      <c r="AL5194" s="7" t="s">
        <v>50</v>
      </c>
      <c r="AM5194" s="7" t="s">
        <v>50</v>
      </c>
      <c r="AN5194" s="7" t="s">
        <v>50</v>
      </c>
      <c r="AO5194" s="7" t="s">
        <v>50</v>
      </c>
      <c r="AP5194" s="7" t="s">
        <v>50</v>
      </c>
      <c r="AQ5194" s="7" t="s">
        <v>50</v>
      </c>
      <c r="AR5194" s="7" t="s">
        <v>1186</v>
      </c>
    </row>
    <row r="5195" spans="1:44" ht="15" thickBot="1">
      <c r="A5195" s="10" t="s">
        <v>48049</v>
      </c>
      <c r="B5195" s="13" t="s">
        <v>50</v>
      </c>
      <c r="C5195" s="12">
        <v>44927</v>
      </c>
      <c r="D5195" s="13" t="s">
        <v>45</v>
      </c>
      <c r="E5195" s="13" t="s">
        <v>46</v>
      </c>
      <c r="F5195" s="13" t="s">
        <v>70</v>
      </c>
      <c r="G5195" s="26" t="s">
        <v>54946</v>
      </c>
      <c r="H5195" s="13" t="s">
        <v>50</v>
      </c>
      <c r="I5195" s="13" t="s">
        <v>50</v>
      </c>
      <c r="J5195" s="12">
        <v>45481</v>
      </c>
      <c r="K5195" s="13" t="s">
        <v>50</v>
      </c>
      <c r="L5195" s="13" t="s">
        <v>467</v>
      </c>
      <c r="M5195" s="13" t="s">
        <v>31331</v>
      </c>
      <c r="N5195" s="13" t="s">
        <v>50</v>
      </c>
      <c r="O5195" s="13" t="s">
        <v>48049</v>
      </c>
      <c r="P5195" s="13" t="s">
        <v>50</v>
      </c>
      <c r="Q5195" s="13" t="s">
        <v>50</v>
      </c>
      <c r="R5195" s="29" t="s">
        <v>48050</v>
      </c>
      <c r="S5195" s="33" t="s">
        <v>48051</v>
      </c>
      <c r="T5195" s="13" t="s">
        <v>50</v>
      </c>
      <c r="U5195" s="13" t="s">
        <v>50</v>
      </c>
      <c r="V5195" s="13">
        <v>28000000</v>
      </c>
      <c r="W5195" s="13" t="s">
        <v>60</v>
      </c>
      <c r="X5195" s="13">
        <v>28000000</v>
      </c>
      <c r="Y5195" s="13" t="s">
        <v>467</v>
      </c>
      <c r="Z5195" s="13">
        <v>1</v>
      </c>
      <c r="AA5195" s="13">
        <v>28000000</v>
      </c>
      <c r="AB5195" s="13" t="s">
        <v>60</v>
      </c>
      <c r="AC5195" s="13">
        <v>28000000</v>
      </c>
      <c r="AD5195" s="13" t="s">
        <v>467</v>
      </c>
      <c r="AE5195" s="13">
        <v>28000000</v>
      </c>
      <c r="AF5195" s="13" t="s">
        <v>60</v>
      </c>
      <c r="AG5195" s="13">
        <v>28000000</v>
      </c>
      <c r="AH5195" s="13">
        <v>28000000</v>
      </c>
      <c r="AI5195" s="13" t="s">
        <v>60</v>
      </c>
      <c r="AJ5195" s="13">
        <v>28000000</v>
      </c>
      <c r="AK5195" s="13" t="s">
        <v>48052</v>
      </c>
      <c r="AL5195" s="13" t="s">
        <v>50</v>
      </c>
      <c r="AM5195" s="13" t="s">
        <v>48053</v>
      </c>
      <c r="AN5195" s="13" t="s">
        <v>66</v>
      </c>
      <c r="AO5195" s="13" t="s">
        <v>48054</v>
      </c>
      <c r="AP5195" s="21" t="s">
        <v>48055</v>
      </c>
      <c r="AQ5195" s="13" t="s">
        <v>50</v>
      </c>
      <c r="AR5195" s="13" t="s">
        <v>50</v>
      </c>
    </row>
    <row r="5196" spans="1:44" ht="15" thickBot="1">
      <c r="A5196" s="4" t="s">
        <v>48056</v>
      </c>
      <c r="B5196" s="7" t="s">
        <v>50</v>
      </c>
      <c r="C5196" s="6">
        <v>44562</v>
      </c>
      <c r="D5196" s="7" t="s">
        <v>45</v>
      </c>
      <c r="E5196" s="7" t="s">
        <v>46</v>
      </c>
      <c r="F5196" s="7" t="s">
        <v>70</v>
      </c>
      <c r="G5196" s="26" t="s">
        <v>54946</v>
      </c>
      <c r="H5196" s="7" t="s">
        <v>50</v>
      </c>
      <c r="I5196" s="7" t="s">
        <v>50</v>
      </c>
      <c r="J5196" s="6">
        <v>45482</v>
      </c>
      <c r="K5196" s="7" t="s">
        <v>50</v>
      </c>
      <c r="L5196" s="7" t="s">
        <v>467</v>
      </c>
      <c r="M5196" s="7" t="s">
        <v>6586</v>
      </c>
      <c r="N5196" s="7" t="s">
        <v>1473</v>
      </c>
      <c r="O5196" s="7" t="s">
        <v>48057</v>
      </c>
      <c r="P5196" s="7" t="s">
        <v>50</v>
      </c>
      <c r="Q5196" s="7" t="s">
        <v>1001</v>
      </c>
      <c r="R5196" s="34" t="s">
        <v>48058</v>
      </c>
      <c r="S5196" s="34" t="s">
        <v>48059</v>
      </c>
      <c r="T5196" s="7" t="s">
        <v>48060</v>
      </c>
      <c r="U5196" s="7" t="s">
        <v>48061</v>
      </c>
      <c r="V5196" s="7" t="s">
        <v>50</v>
      </c>
      <c r="W5196" s="7" t="s">
        <v>50</v>
      </c>
      <c r="X5196" s="7" t="s">
        <v>50</v>
      </c>
      <c r="Y5196" s="7" t="s">
        <v>467</v>
      </c>
      <c r="Z5196" s="7">
        <v>1</v>
      </c>
      <c r="AA5196" s="7" t="s">
        <v>50</v>
      </c>
      <c r="AB5196" s="7" t="s">
        <v>50</v>
      </c>
      <c r="AC5196" s="7" t="s">
        <v>50</v>
      </c>
      <c r="AD5196" s="7" t="s">
        <v>467</v>
      </c>
      <c r="AE5196" s="7" t="s">
        <v>50</v>
      </c>
      <c r="AF5196" s="7" t="s">
        <v>50</v>
      </c>
      <c r="AG5196" s="7" t="s">
        <v>50</v>
      </c>
      <c r="AH5196" s="7" t="s">
        <v>50</v>
      </c>
      <c r="AI5196" s="7" t="s">
        <v>50</v>
      </c>
      <c r="AJ5196" s="7" t="s">
        <v>50</v>
      </c>
      <c r="AK5196" s="7" t="s">
        <v>50</v>
      </c>
      <c r="AL5196" s="7" t="s">
        <v>50</v>
      </c>
      <c r="AM5196" s="7" t="s">
        <v>48062</v>
      </c>
      <c r="AN5196" s="7" t="s">
        <v>253</v>
      </c>
      <c r="AO5196" s="7" t="s">
        <v>48063</v>
      </c>
      <c r="AP5196" s="8" t="s">
        <v>48064</v>
      </c>
      <c r="AQ5196" s="7" t="s">
        <v>50</v>
      </c>
      <c r="AR5196" s="7" t="s">
        <v>50</v>
      </c>
    </row>
    <row r="5197" spans="1:44" ht="15" thickBot="1">
      <c r="A5197" s="10" t="s">
        <v>48065</v>
      </c>
      <c r="B5197" s="13" t="s">
        <v>50</v>
      </c>
      <c r="C5197" s="12">
        <v>44197</v>
      </c>
      <c r="D5197" s="13" t="s">
        <v>45</v>
      </c>
      <c r="E5197" s="13" t="s">
        <v>46</v>
      </c>
      <c r="F5197" s="13" t="s">
        <v>70</v>
      </c>
      <c r="G5197" s="27" t="s">
        <v>54945</v>
      </c>
      <c r="H5197" s="13" t="s">
        <v>50</v>
      </c>
      <c r="I5197" s="13" t="s">
        <v>50</v>
      </c>
      <c r="J5197" s="12">
        <v>45481</v>
      </c>
      <c r="K5197" s="13" t="s">
        <v>50</v>
      </c>
      <c r="L5197" s="13" t="s">
        <v>467</v>
      </c>
      <c r="M5197" s="13" t="s">
        <v>48066</v>
      </c>
      <c r="N5197" s="13" t="s">
        <v>44094</v>
      </c>
      <c r="O5197" s="13" t="s">
        <v>48067</v>
      </c>
      <c r="P5197" s="13" t="s">
        <v>50</v>
      </c>
      <c r="Q5197" s="13" t="s">
        <v>105</v>
      </c>
      <c r="R5197" s="33" t="s">
        <v>48068</v>
      </c>
      <c r="S5197" s="33" t="s">
        <v>48069</v>
      </c>
      <c r="T5197" s="13" t="s">
        <v>48070</v>
      </c>
      <c r="U5197" s="13" t="s">
        <v>48071</v>
      </c>
      <c r="V5197" s="13">
        <v>500000</v>
      </c>
      <c r="W5197" s="13" t="s">
        <v>60</v>
      </c>
      <c r="X5197" s="13">
        <v>500000</v>
      </c>
      <c r="Y5197" s="13" t="s">
        <v>467</v>
      </c>
      <c r="Z5197" s="13">
        <v>1</v>
      </c>
      <c r="AA5197" s="13">
        <v>500000</v>
      </c>
      <c r="AB5197" s="13" t="s">
        <v>60</v>
      </c>
      <c r="AC5197" s="13">
        <v>500000</v>
      </c>
      <c r="AD5197" s="13" t="s">
        <v>467</v>
      </c>
      <c r="AE5197" s="13">
        <v>500000</v>
      </c>
      <c r="AF5197" s="13" t="s">
        <v>60</v>
      </c>
      <c r="AG5197" s="13">
        <v>500000</v>
      </c>
      <c r="AH5197" s="13">
        <v>500000</v>
      </c>
      <c r="AI5197" s="13" t="s">
        <v>60</v>
      </c>
      <c r="AJ5197" s="13">
        <v>500000</v>
      </c>
      <c r="AK5197" s="13" t="s">
        <v>50</v>
      </c>
      <c r="AL5197" s="13" t="s">
        <v>50</v>
      </c>
      <c r="AM5197" s="13" t="s">
        <v>48072</v>
      </c>
      <c r="AN5197" s="13" t="s">
        <v>66</v>
      </c>
      <c r="AO5197" s="13" t="s">
        <v>48073</v>
      </c>
      <c r="AP5197" s="14" t="s">
        <v>48074</v>
      </c>
      <c r="AQ5197" s="13" t="s">
        <v>50</v>
      </c>
      <c r="AR5197" s="13" t="s">
        <v>50</v>
      </c>
    </row>
    <row r="5198" spans="1:44" ht="15" thickBot="1">
      <c r="A5198" s="4" t="s">
        <v>48075</v>
      </c>
      <c r="B5198" s="7" t="s">
        <v>50</v>
      </c>
      <c r="C5198" s="6">
        <v>44562</v>
      </c>
      <c r="D5198" s="7" t="s">
        <v>45</v>
      </c>
      <c r="E5198" s="7" t="s">
        <v>46</v>
      </c>
      <c r="F5198" s="7" t="s">
        <v>70</v>
      </c>
      <c r="G5198" s="26" t="s">
        <v>54946</v>
      </c>
      <c r="H5198" s="7" t="s">
        <v>50</v>
      </c>
      <c r="I5198" s="7" t="s">
        <v>50</v>
      </c>
      <c r="J5198" s="6">
        <v>45482</v>
      </c>
      <c r="K5198" s="7" t="s">
        <v>50</v>
      </c>
      <c r="L5198" s="7" t="s">
        <v>241</v>
      </c>
      <c r="M5198" s="7" t="s">
        <v>2620</v>
      </c>
      <c r="N5198" s="7" t="s">
        <v>3649</v>
      </c>
      <c r="O5198" s="7" t="s">
        <v>48076</v>
      </c>
      <c r="P5198" s="7" t="s">
        <v>50</v>
      </c>
      <c r="Q5198" s="7" t="s">
        <v>245</v>
      </c>
      <c r="R5198" s="31" t="s">
        <v>50</v>
      </c>
      <c r="S5198" s="31" t="s">
        <v>50</v>
      </c>
      <c r="T5198" s="7" t="s">
        <v>50</v>
      </c>
      <c r="U5198" s="7" t="s">
        <v>50</v>
      </c>
      <c r="V5198" s="7" t="s">
        <v>50</v>
      </c>
      <c r="W5198" s="7" t="s">
        <v>50</v>
      </c>
      <c r="X5198" s="7" t="s">
        <v>50</v>
      </c>
      <c r="Y5198" s="7" t="s">
        <v>154</v>
      </c>
      <c r="Z5198" s="7">
        <v>1</v>
      </c>
      <c r="AA5198" s="7" t="s">
        <v>50</v>
      </c>
      <c r="AB5198" s="7" t="s">
        <v>50</v>
      </c>
      <c r="AC5198" s="7" t="s">
        <v>50</v>
      </c>
      <c r="AD5198" s="7" t="s">
        <v>241</v>
      </c>
      <c r="AE5198" s="7" t="s">
        <v>50</v>
      </c>
      <c r="AF5198" s="7" t="s">
        <v>50</v>
      </c>
      <c r="AG5198" s="7" t="s">
        <v>50</v>
      </c>
      <c r="AH5198" s="7" t="s">
        <v>50</v>
      </c>
      <c r="AI5198" s="7" t="s">
        <v>50</v>
      </c>
      <c r="AJ5198" s="7" t="s">
        <v>50</v>
      </c>
      <c r="AK5198" s="7" t="s">
        <v>48077</v>
      </c>
      <c r="AL5198" s="7" t="s">
        <v>50</v>
      </c>
      <c r="AM5198" s="7" t="s">
        <v>50</v>
      </c>
      <c r="AN5198" s="7" t="s">
        <v>50</v>
      </c>
      <c r="AO5198" s="7" t="s">
        <v>50</v>
      </c>
      <c r="AP5198" s="7" t="s">
        <v>50</v>
      </c>
      <c r="AQ5198" s="7" t="s">
        <v>50</v>
      </c>
      <c r="AR5198" s="7" t="s">
        <v>1186</v>
      </c>
    </row>
    <row r="5199" spans="1:44" ht="15" thickBot="1">
      <c r="A5199" s="10" t="s">
        <v>48078</v>
      </c>
      <c r="B5199" s="13" t="s">
        <v>50</v>
      </c>
      <c r="C5199" s="12">
        <v>45292</v>
      </c>
      <c r="D5199" s="13" t="s">
        <v>45</v>
      </c>
      <c r="E5199" s="13" t="s">
        <v>46</v>
      </c>
      <c r="F5199" s="13" t="s">
        <v>70</v>
      </c>
      <c r="G5199" s="27" t="s">
        <v>54945</v>
      </c>
      <c r="H5199" s="13" t="s">
        <v>50</v>
      </c>
      <c r="I5199" s="13" t="s">
        <v>50</v>
      </c>
      <c r="J5199" s="12">
        <v>45477</v>
      </c>
      <c r="K5199" s="13" t="s">
        <v>50</v>
      </c>
      <c r="L5199" s="13" t="s">
        <v>4836</v>
      </c>
      <c r="M5199" s="13" t="s">
        <v>48079</v>
      </c>
      <c r="N5199" s="13" t="s">
        <v>50</v>
      </c>
      <c r="O5199" s="13" t="s">
        <v>48080</v>
      </c>
      <c r="P5199" s="13" t="s">
        <v>50</v>
      </c>
      <c r="Q5199" s="13" t="s">
        <v>50</v>
      </c>
      <c r="R5199" s="33" t="s">
        <v>48081</v>
      </c>
      <c r="S5199" s="33" t="s">
        <v>48082</v>
      </c>
      <c r="T5199" s="13" t="s">
        <v>50</v>
      </c>
      <c r="U5199" s="13" t="s">
        <v>50</v>
      </c>
      <c r="V5199" s="13" t="s">
        <v>50</v>
      </c>
      <c r="W5199" s="13" t="s">
        <v>50</v>
      </c>
      <c r="X5199" s="13" t="s">
        <v>50</v>
      </c>
      <c r="Y5199" s="13" t="s">
        <v>467</v>
      </c>
      <c r="Z5199" s="13">
        <v>1</v>
      </c>
      <c r="AA5199" s="13" t="s">
        <v>50</v>
      </c>
      <c r="AB5199" s="13" t="s">
        <v>50</v>
      </c>
      <c r="AC5199" s="13" t="s">
        <v>50</v>
      </c>
      <c r="AD5199" s="13" t="s">
        <v>4836</v>
      </c>
      <c r="AE5199" s="13" t="s">
        <v>50</v>
      </c>
      <c r="AF5199" s="13" t="s">
        <v>50</v>
      </c>
      <c r="AG5199" s="13" t="s">
        <v>50</v>
      </c>
      <c r="AH5199" s="13" t="s">
        <v>50</v>
      </c>
      <c r="AI5199" s="13" t="s">
        <v>50</v>
      </c>
      <c r="AJ5199" s="13" t="s">
        <v>50</v>
      </c>
      <c r="AK5199" s="13" t="s">
        <v>50</v>
      </c>
      <c r="AL5199" s="13" t="s">
        <v>50</v>
      </c>
      <c r="AM5199" s="13" t="s">
        <v>48083</v>
      </c>
      <c r="AN5199" s="13" t="s">
        <v>253</v>
      </c>
      <c r="AO5199" s="13" t="s">
        <v>48084</v>
      </c>
      <c r="AP5199" s="21" t="s">
        <v>48085</v>
      </c>
      <c r="AQ5199" s="13" t="s">
        <v>50</v>
      </c>
      <c r="AR5199" s="13" t="s">
        <v>50</v>
      </c>
    </row>
    <row r="5200" spans="1:44" ht="15" thickBot="1">
      <c r="A5200" s="4" t="s">
        <v>48086</v>
      </c>
      <c r="B5200" s="7" t="s">
        <v>50</v>
      </c>
      <c r="C5200" s="6">
        <v>43101</v>
      </c>
      <c r="D5200" s="7" t="s">
        <v>45</v>
      </c>
      <c r="E5200" s="7" t="s">
        <v>50</v>
      </c>
      <c r="F5200" s="7" t="s">
        <v>70</v>
      </c>
      <c r="G5200" s="7" t="s">
        <v>50</v>
      </c>
      <c r="H5200" s="7" t="s">
        <v>50</v>
      </c>
      <c r="I5200" s="7" t="s">
        <v>50</v>
      </c>
      <c r="J5200" s="6">
        <v>45482</v>
      </c>
      <c r="K5200" s="7" t="s">
        <v>50</v>
      </c>
      <c r="L5200" s="7" t="s">
        <v>52</v>
      </c>
      <c r="M5200" s="7" t="s">
        <v>50</v>
      </c>
      <c r="N5200" s="7" t="s">
        <v>7416</v>
      </c>
      <c r="O5200" s="7" t="s">
        <v>48087</v>
      </c>
      <c r="P5200" s="7" t="s">
        <v>50</v>
      </c>
      <c r="Q5200" s="7" t="s">
        <v>383</v>
      </c>
      <c r="R5200" s="34" t="s">
        <v>48088</v>
      </c>
      <c r="S5200" s="31" t="s">
        <v>50</v>
      </c>
      <c r="T5200" s="7" t="s">
        <v>50</v>
      </c>
      <c r="U5200" s="7" t="s">
        <v>50</v>
      </c>
      <c r="V5200" s="7">
        <v>4000000</v>
      </c>
      <c r="W5200" s="7" t="s">
        <v>60</v>
      </c>
      <c r="X5200" s="7">
        <v>4000000</v>
      </c>
      <c r="Y5200" s="7" t="s">
        <v>50</v>
      </c>
      <c r="Z5200" s="7">
        <v>1</v>
      </c>
      <c r="AA5200" s="7" t="s">
        <v>50</v>
      </c>
      <c r="AB5200" s="7" t="s">
        <v>50</v>
      </c>
      <c r="AC5200" s="7" t="s">
        <v>50</v>
      </c>
      <c r="AD5200" s="7" t="s">
        <v>50</v>
      </c>
      <c r="AE5200" s="7" t="s">
        <v>50</v>
      </c>
      <c r="AF5200" s="7" t="s">
        <v>50</v>
      </c>
      <c r="AG5200" s="7" t="s">
        <v>50</v>
      </c>
      <c r="AH5200" s="7">
        <v>4000000</v>
      </c>
      <c r="AI5200" s="7" t="s">
        <v>60</v>
      </c>
      <c r="AJ5200" s="7">
        <v>4000000</v>
      </c>
      <c r="AK5200" s="7" t="s">
        <v>5797</v>
      </c>
      <c r="AL5200" s="7" t="s">
        <v>50</v>
      </c>
      <c r="AM5200" s="7" t="s">
        <v>48089</v>
      </c>
      <c r="AN5200" s="7" t="s">
        <v>66</v>
      </c>
      <c r="AO5200" s="7" t="s">
        <v>48090</v>
      </c>
      <c r="AP5200" s="7" t="s">
        <v>50</v>
      </c>
      <c r="AQ5200" s="22" t="s">
        <v>48091</v>
      </c>
      <c r="AR5200" s="7" t="s">
        <v>50</v>
      </c>
    </row>
    <row r="5201" spans="1:44" ht="15" thickBot="1">
      <c r="A5201" s="10" t="s">
        <v>48092</v>
      </c>
      <c r="B5201" s="13" t="s">
        <v>50</v>
      </c>
      <c r="C5201" s="12">
        <v>43831</v>
      </c>
      <c r="D5201" s="13" t="s">
        <v>45</v>
      </c>
      <c r="E5201" s="13" t="s">
        <v>46</v>
      </c>
      <c r="F5201" s="13" t="s">
        <v>70</v>
      </c>
      <c r="G5201" s="13" t="s">
        <v>50</v>
      </c>
      <c r="H5201" s="13" t="s">
        <v>50</v>
      </c>
      <c r="I5201" s="13" t="s">
        <v>50</v>
      </c>
      <c r="J5201" s="12">
        <v>45481</v>
      </c>
      <c r="K5201" s="13" t="s">
        <v>50</v>
      </c>
      <c r="L5201" s="13" t="s">
        <v>178</v>
      </c>
      <c r="M5201" s="13" t="s">
        <v>50</v>
      </c>
      <c r="N5201" s="13" t="s">
        <v>75</v>
      </c>
      <c r="O5201" s="13" t="s">
        <v>48093</v>
      </c>
      <c r="P5201" s="13" t="s">
        <v>50</v>
      </c>
      <c r="Q5201" s="13" t="s">
        <v>77</v>
      </c>
      <c r="R5201" s="30" t="s">
        <v>50</v>
      </c>
      <c r="S5201" s="30" t="s">
        <v>50</v>
      </c>
      <c r="T5201" s="13" t="s">
        <v>50</v>
      </c>
      <c r="U5201" s="13" t="s">
        <v>48094</v>
      </c>
      <c r="V5201" s="13">
        <v>3414995</v>
      </c>
      <c r="W5201" s="13" t="s">
        <v>60</v>
      </c>
      <c r="X5201" s="13">
        <v>3414995</v>
      </c>
      <c r="Y5201" s="13" t="s">
        <v>50</v>
      </c>
      <c r="Z5201" s="13">
        <v>2</v>
      </c>
      <c r="AA5201" s="13">
        <v>3414995</v>
      </c>
      <c r="AB5201" s="13" t="s">
        <v>60</v>
      </c>
      <c r="AC5201" s="13">
        <v>3414995</v>
      </c>
      <c r="AD5201" s="13" t="s">
        <v>178</v>
      </c>
      <c r="AE5201" s="13">
        <v>6164995</v>
      </c>
      <c r="AF5201" s="13" t="s">
        <v>60</v>
      </c>
      <c r="AG5201" s="13">
        <v>6164995</v>
      </c>
      <c r="AH5201" s="13">
        <v>6164995</v>
      </c>
      <c r="AI5201" s="13" t="s">
        <v>60</v>
      </c>
      <c r="AJ5201" s="13">
        <v>6164995</v>
      </c>
      <c r="AK5201" s="13" t="s">
        <v>50</v>
      </c>
      <c r="AL5201" s="13" t="s">
        <v>50</v>
      </c>
      <c r="AM5201" s="13" t="s">
        <v>50</v>
      </c>
      <c r="AN5201" s="13" t="s">
        <v>50</v>
      </c>
      <c r="AO5201" s="13" t="s">
        <v>50</v>
      </c>
      <c r="AP5201" s="13" t="s">
        <v>50</v>
      </c>
      <c r="AQ5201" s="13" t="s">
        <v>50</v>
      </c>
      <c r="AR5201" s="13" t="s">
        <v>1186</v>
      </c>
    </row>
    <row r="5202" spans="1:44" ht="15" thickBot="1">
      <c r="A5202" s="4" t="s">
        <v>48095</v>
      </c>
      <c r="B5202" s="7" t="s">
        <v>50</v>
      </c>
      <c r="C5202" s="6">
        <v>44197</v>
      </c>
      <c r="D5202" s="7" t="s">
        <v>45</v>
      </c>
      <c r="E5202" s="7" t="s">
        <v>46</v>
      </c>
      <c r="F5202" s="7" t="s">
        <v>70</v>
      </c>
      <c r="G5202" s="7" t="s">
        <v>50</v>
      </c>
      <c r="H5202" s="7" t="s">
        <v>50</v>
      </c>
      <c r="I5202" s="7" t="s">
        <v>50</v>
      </c>
      <c r="J5202" s="6">
        <v>45482</v>
      </c>
      <c r="K5202" s="7" t="s">
        <v>50</v>
      </c>
      <c r="L5202" s="7" t="s">
        <v>467</v>
      </c>
      <c r="M5202" s="7" t="s">
        <v>50</v>
      </c>
      <c r="N5202" s="7" t="s">
        <v>6721</v>
      </c>
      <c r="O5202" s="7" t="s">
        <v>48096</v>
      </c>
      <c r="P5202" s="7" t="s">
        <v>50</v>
      </c>
      <c r="Q5202" s="7" t="s">
        <v>93</v>
      </c>
      <c r="R5202" s="31" t="s">
        <v>50</v>
      </c>
      <c r="S5202" s="31" t="s">
        <v>50</v>
      </c>
      <c r="T5202" s="7" t="s">
        <v>50</v>
      </c>
      <c r="U5202" s="7" t="s">
        <v>48097</v>
      </c>
      <c r="V5202" s="7">
        <v>1099635</v>
      </c>
      <c r="W5202" s="7" t="s">
        <v>60</v>
      </c>
      <c r="X5202" s="7">
        <v>1099635</v>
      </c>
      <c r="Y5202" s="7" t="s">
        <v>467</v>
      </c>
      <c r="Z5202" s="7">
        <v>1</v>
      </c>
      <c r="AA5202" s="7">
        <v>1099635</v>
      </c>
      <c r="AB5202" s="7" t="s">
        <v>60</v>
      </c>
      <c r="AC5202" s="7">
        <v>1099635</v>
      </c>
      <c r="AD5202" s="7" t="s">
        <v>467</v>
      </c>
      <c r="AE5202" s="7">
        <v>1099635</v>
      </c>
      <c r="AF5202" s="7" t="s">
        <v>60</v>
      </c>
      <c r="AG5202" s="7">
        <v>1099635</v>
      </c>
      <c r="AH5202" s="7">
        <v>1099635</v>
      </c>
      <c r="AI5202" s="7" t="s">
        <v>60</v>
      </c>
      <c r="AJ5202" s="7">
        <v>1099635</v>
      </c>
      <c r="AK5202" s="7" t="s">
        <v>50</v>
      </c>
      <c r="AL5202" s="7" t="s">
        <v>50</v>
      </c>
      <c r="AM5202" s="7" t="s">
        <v>50</v>
      </c>
      <c r="AN5202" s="7" t="s">
        <v>50</v>
      </c>
      <c r="AO5202" s="7" t="s">
        <v>50</v>
      </c>
      <c r="AP5202" s="7" t="s">
        <v>50</v>
      </c>
      <c r="AQ5202" s="7" t="s">
        <v>50</v>
      </c>
      <c r="AR5202" s="7" t="s">
        <v>1186</v>
      </c>
    </row>
    <row r="5203" spans="1:44" ht="15" thickBot="1">
      <c r="A5203" s="10" t="s">
        <v>48098</v>
      </c>
      <c r="B5203" s="13" t="s">
        <v>50</v>
      </c>
      <c r="C5203" s="12">
        <v>25934</v>
      </c>
      <c r="D5203" s="13" t="s">
        <v>45</v>
      </c>
      <c r="E5203" s="13" t="s">
        <v>1939</v>
      </c>
      <c r="F5203" s="13" t="s">
        <v>70</v>
      </c>
      <c r="G5203" s="26" t="s">
        <v>54946</v>
      </c>
      <c r="H5203" s="13" t="s">
        <v>50</v>
      </c>
      <c r="I5203" s="13" t="s">
        <v>50</v>
      </c>
      <c r="J5203" s="12">
        <v>45481</v>
      </c>
      <c r="K5203" s="13" t="s">
        <v>50</v>
      </c>
      <c r="L5203" s="13" t="s">
        <v>52</v>
      </c>
      <c r="M5203" s="13" t="s">
        <v>48099</v>
      </c>
      <c r="N5203" s="13" t="s">
        <v>11021</v>
      </c>
      <c r="O5203" s="13" t="s">
        <v>48100</v>
      </c>
      <c r="P5203" s="13" t="s">
        <v>50</v>
      </c>
      <c r="Q5203" s="13" t="s">
        <v>683</v>
      </c>
      <c r="R5203" s="33" t="s">
        <v>48101</v>
      </c>
      <c r="S5203" s="33" t="s">
        <v>48102</v>
      </c>
      <c r="T5203" s="13" t="s">
        <v>48103</v>
      </c>
      <c r="U5203" s="13" t="s">
        <v>48104</v>
      </c>
      <c r="V5203" s="13">
        <v>19500</v>
      </c>
      <c r="W5203" s="13" t="s">
        <v>60</v>
      </c>
      <c r="X5203" s="13">
        <v>19500</v>
      </c>
      <c r="Y5203" s="13" t="s">
        <v>50</v>
      </c>
      <c r="Z5203" s="13">
        <v>1</v>
      </c>
      <c r="AA5203" s="13" t="s">
        <v>50</v>
      </c>
      <c r="AB5203" s="13" t="s">
        <v>50</v>
      </c>
      <c r="AC5203" s="13" t="s">
        <v>50</v>
      </c>
      <c r="AD5203" s="13" t="s">
        <v>50</v>
      </c>
      <c r="AE5203" s="13" t="s">
        <v>50</v>
      </c>
      <c r="AF5203" s="13" t="s">
        <v>50</v>
      </c>
      <c r="AG5203" s="13" t="s">
        <v>50</v>
      </c>
      <c r="AH5203" s="13">
        <v>19500</v>
      </c>
      <c r="AI5203" s="13" t="s">
        <v>60</v>
      </c>
      <c r="AJ5203" s="13">
        <v>19500</v>
      </c>
      <c r="AK5203" s="13" t="s">
        <v>47557</v>
      </c>
      <c r="AL5203" s="13" t="s">
        <v>50</v>
      </c>
      <c r="AM5203" s="13" t="s">
        <v>48105</v>
      </c>
      <c r="AN5203" s="13" t="s">
        <v>5485</v>
      </c>
      <c r="AO5203" s="13" t="s">
        <v>50</v>
      </c>
      <c r="AP5203" s="21" t="s">
        <v>48106</v>
      </c>
      <c r="AQ5203" s="13" t="s">
        <v>50</v>
      </c>
      <c r="AR5203" s="13" t="s">
        <v>255</v>
      </c>
    </row>
    <row r="5204" spans="1:44" ht="15" thickBot="1">
      <c r="A5204" s="4" t="s">
        <v>48107</v>
      </c>
      <c r="B5204" s="7" t="s">
        <v>50</v>
      </c>
      <c r="C5204" s="6">
        <v>44562</v>
      </c>
      <c r="D5204" s="7" t="s">
        <v>45</v>
      </c>
      <c r="E5204" s="7" t="s">
        <v>46</v>
      </c>
      <c r="F5204" s="7" t="s">
        <v>70</v>
      </c>
      <c r="G5204" s="7" t="s">
        <v>50</v>
      </c>
      <c r="H5204" s="7" t="s">
        <v>50</v>
      </c>
      <c r="I5204" s="7" t="s">
        <v>50</v>
      </c>
      <c r="J5204" s="6">
        <v>45481</v>
      </c>
      <c r="K5204" s="7" t="s">
        <v>50</v>
      </c>
      <c r="L5204" s="7" t="s">
        <v>467</v>
      </c>
      <c r="M5204" s="7" t="s">
        <v>48108</v>
      </c>
      <c r="N5204" s="7" t="s">
        <v>50</v>
      </c>
      <c r="O5204" s="7" t="s">
        <v>48109</v>
      </c>
      <c r="P5204" s="7" t="s">
        <v>50</v>
      </c>
      <c r="Q5204" s="7" t="s">
        <v>50</v>
      </c>
      <c r="R5204" s="31" t="s">
        <v>50</v>
      </c>
      <c r="S5204" s="31" t="s">
        <v>50</v>
      </c>
      <c r="T5204" s="7" t="s">
        <v>50</v>
      </c>
      <c r="U5204" s="7" t="s">
        <v>50</v>
      </c>
      <c r="V5204" s="7" t="s">
        <v>50</v>
      </c>
      <c r="W5204" s="7" t="s">
        <v>50</v>
      </c>
      <c r="X5204" s="7" t="s">
        <v>50</v>
      </c>
      <c r="Y5204" s="7" t="s">
        <v>467</v>
      </c>
      <c r="Z5204" s="7">
        <v>1</v>
      </c>
      <c r="AA5204" s="7" t="s">
        <v>50</v>
      </c>
      <c r="AB5204" s="7" t="s">
        <v>50</v>
      </c>
      <c r="AC5204" s="7" t="s">
        <v>50</v>
      </c>
      <c r="AD5204" s="7" t="s">
        <v>467</v>
      </c>
      <c r="AE5204" s="7" t="s">
        <v>50</v>
      </c>
      <c r="AF5204" s="7" t="s">
        <v>50</v>
      </c>
      <c r="AG5204" s="7" t="s">
        <v>50</v>
      </c>
      <c r="AH5204" s="7" t="s">
        <v>50</v>
      </c>
      <c r="AI5204" s="7" t="s">
        <v>50</v>
      </c>
      <c r="AJ5204" s="7" t="s">
        <v>50</v>
      </c>
      <c r="AK5204" s="7" t="s">
        <v>48110</v>
      </c>
      <c r="AL5204" s="7" t="s">
        <v>50</v>
      </c>
      <c r="AM5204" s="7" t="s">
        <v>50</v>
      </c>
      <c r="AN5204" s="7" t="s">
        <v>50</v>
      </c>
      <c r="AO5204" s="7" t="s">
        <v>50</v>
      </c>
      <c r="AP5204" s="7" t="s">
        <v>50</v>
      </c>
      <c r="AQ5204" s="7" t="s">
        <v>50</v>
      </c>
      <c r="AR5204" s="7" t="s">
        <v>1186</v>
      </c>
    </row>
    <row r="5205" spans="1:44" ht="15" thickBot="1">
      <c r="A5205" s="10" t="s">
        <v>48111</v>
      </c>
      <c r="B5205" s="13" t="s">
        <v>50</v>
      </c>
      <c r="C5205" s="12">
        <v>43466</v>
      </c>
      <c r="D5205" s="13" t="s">
        <v>45</v>
      </c>
      <c r="E5205" s="13" t="s">
        <v>46</v>
      </c>
      <c r="F5205" s="13" t="s">
        <v>70</v>
      </c>
      <c r="G5205" s="13" t="s">
        <v>50</v>
      </c>
      <c r="H5205" s="13" t="s">
        <v>50</v>
      </c>
      <c r="I5205" s="13" t="s">
        <v>50</v>
      </c>
      <c r="J5205" s="12">
        <v>45482</v>
      </c>
      <c r="K5205" s="13" t="s">
        <v>50</v>
      </c>
      <c r="L5205" s="13" t="s">
        <v>178</v>
      </c>
      <c r="M5205" s="13" t="s">
        <v>48112</v>
      </c>
      <c r="N5205" s="13" t="s">
        <v>5455</v>
      </c>
      <c r="O5205" s="13" t="s">
        <v>48113</v>
      </c>
      <c r="P5205" s="13" t="s">
        <v>50</v>
      </c>
      <c r="Q5205" s="13" t="s">
        <v>245</v>
      </c>
      <c r="R5205" s="33" t="s">
        <v>48114</v>
      </c>
      <c r="S5205" s="30" t="s">
        <v>50</v>
      </c>
      <c r="T5205" s="13" t="s">
        <v>50</v>
      </c>
      <c r="U5205" s="13" t="s">
        <v>48115</v>
      </c>
      <c r="V5205" s="13" t="s">
        <v>50</v>
      </c>
      <c r="W5205" s="13" t="s">
        <v>50</v>
      </c>
      <c r="X5205" s="13" t="s">
        <v>50</v>
      </c>
      <c r="Y5205" s="13" t="s">
        <v>50</v>
      </c>
      <c r="Z5205" s="13">
        <v>1</v>
      </c>
      <c r="AA5205" s="13" t="s">
        <v>50</v>
      </c>
      <c r="AB5205" s="13" t="s">
        <v>50</v>
      </c>
      <c r="AC5205" s="13" t="s">
        <v>50</v>
      </c>
      <c r="AD5205" s="13" t="s">
        <v>178</v>
      </c>
      <c r="AE5205" s="13" t="s">
        <v>50</v>
      </c>
      <c r="AF5205" s="13" t="s">
        <v>50</v>
      </c>
      <c r="AG5205" s="13" t="s">
        <v>50</v>
      </c>
      <c r="AH5205" s="13" t="s">
        <v>50</v>
      </c>
      <c r="AI5205" s="13" t="s">
        <v>50</v>
      </c>
      <c r="AJ5205" s="13" t="s">
        <v>50</v>
      </c>
      <c r="AK5205" s="13" t="s">
        <v>48116</v>
      </c>
      <c r="AL5205" s="13" t="s">
        <v>50</v>
      </c>
      <c r="AM5205" s="13" t="s">
        <v>48117</v>
      </c>
      <c r="AN5205" s="13" t="s">
        <v>993</v>
      </c>
      <c r="AO5205" s="13" t="s">
        <v>50</v>
      </c>
      <c r="AP5205" s="13" t="s">
        <v>50</v>
      </c>
      <c r="AQ5205" s="21" t="s">
        <v>48118</v>
      </c>
      <c r="AR5205" s="13" t="s">
        <v>255</v>
      </c>
    </row>
    <row r="5206" spans="1:44" ht="15" thickBot="1">
      <c r="A5206" s="4" t="s">
        <v>48119</v>
      </c>
      <c r="B5206" s="7" t="s">
        <v>50</v>
      </c>
      <c r="C5206" s="7" t="s">
        <v>50</v>
      </c>
      <c r="D5206" s="7" t="s">
        <v>45</v>
      </c>
      <c r="E5206" s="7" t="s">
        <v>50</v>
      </c>
      <c r="F5206" s="7" t="s">
        <v>70</v>
      </c>
      <c r="G5206" s="7" t="s">
        <v>50</v>
      </c>
      <c r="H5206" s="7" t="s">
        <v>50</v>
      </c>
      <c r="I5206" s="7" t="s">
        <v>50</v>
      </c>
      <c r="J5206" s="6">
        <v>45481</v>
      </c>
      <c r="K5206" s="7" t="s">
        <v>50</v>
      </c>
      <c r="L5206" s="7" t="s">
        <v>178</v>
      </c>
      <c r="M5206" s="7" t="s">
        <v>27433</v>
      </c>
      <c r="N5206" s="7" t="s">
        <v>50</v>
      </c>
      <c r="O5206" s="7" t="s">
        <v>48120</v>
      </c>
      <c r="P5206" s="7" t="s">
        <v>50</v>
      </c>
      <c r="Q5206" s="7" t="s">
        <v>50</v>
      </c>
      <c r="R5206" s="28" t="s">
        <v>48121</v>
      </c>
      <c r="S5206" s="31" t="s">
        <v>50</v>
      </c>
      <c r="T5206" s="7" t="s">
        <v>50</v>
      </c>
      <c r="U5206" s="7" t="s">
        <v>50</v>
      </c>
      <c r="V5206" s="7">
        <v>1000000</v>
      </c>
      <c r="W5206" s="7" t="s">
        <v>60</v>
      </c>
      <c r="X5206" s="7">
        <v>1000000</v>
      </c>
      <c r="Y5206" s="7" t="s">
        <v>50</v>
      </c>
      <c r="Z5206" s="7">
        <v>1</v>
      </c>
      <c r="AA5206" s="7">
        <v>1000000</v>
      </c>
      <c r="AB5206" s="7" t="s">
        <v>60</v>
      </c>
      <c r="AC5206" s="7">
        <v>1000000</v>
      </c>
      <c r="AD5206" s="7" t="s">
        <v>178</v>
      </c>
      <c r="AE5206" s="7">
        <v>1000000</v>
      </c>
      <c r="AF5206" s="7" t="s">
        <v>60</v>
      </c>
      <c r="AG5206" s="7">
        <v>1000000</v>
      </c>
      <c r="AH5206" s="7">
        <v>1000000</v>
      </c>
      <c r="AI5206" s="7" t="s">
        <v>60</v>
      </c>
      <c r="AJ5206" s="7">
        <v>1000000</v>
      </c>
      <c r="AK5206" s="7" t="s">
        <v>48122</v>
      </c>
      <c r="AL5206" s="7" t="s">
        <v>50</v>
      </c>
      <c r="AM5206" s="7" t="s">
        <v>50</v>
      </c>
      <c r="AN5206" s="7" t="s">
        <v>50</v>
      </c>
      <c r="AO5206" s="7" t="s">
        <v>50</v>
      </c>
      <c r="AP5206" s="7" t="s">
        <v>50</v>
      </c>
      <c r="AQ5206" s="7" t="s">
        <v>50</v>
      </c>
      <c r="AR5206" s="7" t="s">
        <v>1186</v>
      </c>
    </row>
    <row r="5207" spans="1:44" ht="15" thickBot="1">
      <c r="A5207" s="10" t="s">
        <v>48123</v>
      </c>
      <c r="B5207" s="13" t="s">
        <v>50</v>
      </c>
      <c r="C5207" s="12">
        <v>45323</v>
      </c>
      <c r="D5207" s="13" t="s">
        <v>45</v>
      </c>
      <c r="E5207" s="13" t="s">
        <v>46</v>
      </c>
      <c r="F5207" s="13" t="s">
        <v>70</v>
      </c>
      <c r="G5207" s="26" t="s">
        <v>54946</v>
      </c>
      <c r="H5207" s="13" t="s">
        <v>50</v>
      </c>
      <c r="I5207" s="13" t="s">
        <v>50</v>
      </c>
      <c r="J5207" s="12">
        <v>45478</v>
      </c>
      <c r="K5207" s="13" t="s">
        <v>50</v>
      </c>
      <c r="L5207" s="13" t="s">
        <v>467</v>
      </c>
      <c r="M5207" s="13" t="s">
        <v>48124</v>
      </c>
      <c r="N5207" s="13" t="s">
        <v>5962</v>
      </c>
      <c r="O5207" s="13" t="s">
        <v>48125</v>
      </c>
      <c r="P5207" s="13" t="s">
        <v>50</v>
      </c>
      <c r="Q5207" s="13" t="s">
        <v>245</v>
      </c>
      <c r="R5207" s="30" t="s">
        <v>50</v>
      </c>
      <c r="S5207" s="30" t="s">
        <v>50</v>
      </c>
      <c r="T5207" s="13" t="s">
        <v>50</v>
      </c>
      <c r="U5207" s="13" t="s">
        <v>50</v>
      </c>
      <c r="V5207" s="13">
        <v>2000000</v>
      </c>
      <c r="W5207" s="13" t="s">
        <v>60</v>
      </c>
      <c r="X5207" s="13">
        <v>2000000</v>
      </c>
      <c r="Y5207" s="13" t="s">
        <v>467</v>
      </c>
      <c r="Z5207" s="13">
        <v>1</v>
      </c>
      <c r="AA5207" s="13">
        <v>2000000</v>
      </c>
      <c r="AB5207" s="13" t="s">
        <v>60</v>
      </c>
      <c r="AC5207" s="13">
        <v>2000000</v>
      </c>
      <c r="AD5207" s="13" t="s">
        <v>467</v>
      </c>
      <c r="AE5207" s="13">
        <v>2000000</v>
      </c>
      <c r="AF5207" s="13" t="s">
        <v>60</v>
      </c>
      <c r="AG5207" s="13">
        <v>2000000</v>
      </c>
      <c r="AH5207" s="13">
        <v>2000000</v>
      </c>
      <c r="AI5207" s="13" t="s">
        <v>60</v>
      </c>
      <c r="AJ5207" s="13">
        <v>2000000</v>
      </c>
      <c r="AK5207" s="13" t="s">
        <v>41644</v>
      </c>
      <c r="AL5207" s="13" t="s">
        <v>50</v>
      </c>
      <c r="AM5207" s="13" t="s">
        <v>50</v>
      </c>
      <c r="AN5207" s="13" t="s">
        <v>50</v>
      </c>
      <c r="AO5207" s="13" t="s">
        <v>50</v>
      </c>
      <c r="AP5207" s="13" t="s">
        <v>50</v>
      </c>
      <c r="AQ5207" s="13" t="s">
        <v>50</v>
      </c>
      <c r="AR5207" s="13" t="s">
        <v>1186</v>
      </c>
    </row>
    <row r="5208" spans="1:44" ht="15" thickBot="1">
      <c r="A5208" s="4" t="s">
        <v>48126</v>
      </c>
      <c r="B5208" s="7" t="s">
        <v>50</v>
      </c>
      <c r="C5208" s="6">
        <v>44197</v>
      </c>
      <c r="D5208" s="7" t="s">
        <v>45</v>
      </c>
      <c r="E5208" s="7" t="s">
        <v>46</v>
      </c>
      <c r="F5208" s="7" t="s">
        <v>70</v>
      </c>
      <c r="G5208" s="7" t="s">
        <v>50</v>
      </c>
      <c r="H5208" s="7" t="s">
        <v>50</v>
      </c>
      <c r="I5208" s="7" t="s">
        <v>50</v>
      </c>
      <c r="J5208" s="6">
        <v>45482</v>
      </c>
      <c r="K5208" s="7" t="s">
        <v>50</v>
      </c>
      <c r="L5208" s="7" t="s">
        <v>467</v>
      </c>
      <c r="M5208" s="7" t="s">
        <v>50</v>
      </c>
      <c r="N5208" s="7" t="s">
        <v>1114</v>
      </c>
      <c r="O5208" s="7" t="s">
        <v>48127</v>
      </c>
      <c r="P5208" s="7" t="s">
        <v>50</v>
      </c>
      <c r="Q5208" s="7" t="s">
        <v>1116</v>
      </c>
      <c r="R5208" s="31" t="s">
        <v>50</v>
      </c>
      <c r="S5208" s="31" t="s">
        <v>50</v>
      </c>
      <c r="T5208" s="7" t="s">
        <v>50</v>
      </c>
      <c r="U5208" s="7" t="s">
        <v>48128</v>
      </c>
      <c r="V5208" s="7">
        <v>1500000</v>
      </c>
      <c r="W5208" s="7" t="s">
        <v>60</v>
      </c>
      <c r="X5208" s="7">
        <v>1500000</v>
      </c>
      <c r="Y5208" s="7" t="s">
        <v>467</v>
      </c>
      <c r="Z5208" s="7">
        <v>1</v>
      </c>
      <c r="AA5208" s="7">
        <v>1500000</v>
      </c>
      <c r="AB5208" s="7" t="s">
        <v>60</v>
      </c>
      <c r="AC5208" s="7">
        <v>1500000</v>
      </c>
      <c r="AD5208" s="7" t="s">
        <v>467</v>
      </c>
      <c r="AE5208" s="7">
        <v>1500000</v>
      </c>
      <c r="AF5208" s="7" t="s">
        <v>60</v>
      </c>
      <c r="AG5208" s="7">
        <v>1500000</v>
      </c>
      <c r="AH5208" s="7">
        <v>1500000</v>
      </c>
      <c r="AI5208" s="7" t="s">
        <v>60</v>
      </c>
      <c r="AJ5208" s="7">
        <v>1500000</v>
      </c>
      <c r="AK5208" s="7" t="s">
        <v>50</v>
      </c>
      <c r="AL5208" s="7" t="s">
        <v>50</v>
      </c>
      <c r="AM5208" s="7" t="s">
        <v>50</v>
      </c>
      <c r="AN5208" s="7" t="s">
        <v>50</v>
      </c>
      <c r="AO5208" s="7" t="s">
        <v>50</v>
      </c>
      <c r="AP5208" s="7" t="s">
        <v>50</v>
      </c>
      <c r="AQ5208" s="7" t="s">
        <v>50</v>
      </c>
      <c r="AR5208" s="7" t="s">
        <v>1186</v>
      </c>
    </row>
    <row r="5209" spans="1:44" ht="15" thickBot="1">
      <c r="A5209" s="10" t="s">
        <v>48129</v>
      </c>
      <c r="B5209" s="13" t="s">
        <v>50</v>
      </c>
      <c r="C5209" s="13" t="s">
        <v>50</v>
      </c>
      <c r="D5209" s="13" t="s">
        <v>45</v>
      </c>
      <c r="E5209" s="13" t="s">
        <v>46</v>
      </c>
      <c r="F5209" s="13" t="s">
        <v>70</v>
      </c>
      <c r="G5209" s="13" t="s">
        <v>50</v>
      </c>
      <c r="H5209" s="13" t="s">
        <v>50</v>
      </c>
      <c r="I5209" s="13" t="s">
        <v>50</v>
      </c>
      <c r="J5209" s="12">
        <v>45481</v>
      </c>
      <c r="K5209" s="13" t="s">
        <v>50</v>
      </c>
      <c r="L5209" s="13" t="s">
        <v>131</v>
      </c>
      <c r="M5209" s="13" t="s">
        <v>48130</v>
      </c>
      <c r="N5209" s="13" t="s">
        <v>48131</v>
      </c>
      <c r="O5209" s="13" t="s">
        <v>48132</v>
      </c>
      <c r="P5209" s="13" t="s">
        <v>50</v>
      </c>
      <c r="Q5209" s="13" t="s">
        <v>360</v>
      </c>
      <c r="R5209" s="30" t="s">
        <v>50</v>
      </c>
      <c r="S5209" s="30" t="s">
        <v>50</v>
      </c>
      <c r="T5209" s="13" t="s">
        <v>50</v>
      </c>
      <c r="U5209" s="13" t="s">
        <v>50</v>
      </c>
      <c r="V5209" s="13" t="s">
        <v>50</v>
      </c>
      <c r="W5209" s="13" t="s">
        <v>50</v>
      </c>
      <c r="X5209" s="13" t="s">
        <v>50</v>
      </c>
      <c r="Y5209" s="13" t="s">
        <v>50</v>
      </c>
      <c r="Z5209" s="13">
        <v>1</v>
      </c>
      <c r="AA5209" s="13" t="s">
        <v>50</v>
      </c>
      <c r="AB5209" s="13" t="s">
        <v>50</v>
      </c>
      <c r="AC5209" s="13" t="s">
        <v>50</v>
      </c>
      <c r="AD5209" s="13" t="s">
        <v>50</v>
      </c>
      <c r="AE5209" s="13" t="s">
        <v>50</v>
      </c>
      <c r="AF5209" s="13" t="s">
        <v>50</v>
      </c>
      <c r="AG5209" s="13" t="s">
        <v>50</v>
      </c>
      <c r="AH5209" s="13" t="s">
        <v>50</v>
      </c>
      <c r="AI5209" s="13" t="s">
        <v>50</v>
      </c>
      <c r="AJ5209" s="13" t="s">
        <v>50</v>
      </c>
      <c r="AK5209" s="13" t="s">
        <v>48133</v>
      </c>
      <c r="AL5209" s="13" t="s">
        <v>50</v>
      </c>
      <c r="AM5209" s="13" t="s">
        <v>50</v>
      </c>
      <c r="AN5209" s="13" t="s">
        <v>50</v>
      </c>
      <c r="AO5209" s="13" t="s">
        <v>50</v>
      </c>
      <c r="AP5209" s="13" t="s">
        <v>50</v>
      </c>
      <c r="AQ5209" s="13" t="s">
        <v>50</v>
      </c>
      <c r="AR5209" s="13" t="s">
        <v>1186</v>
      </c>
    </row>
    <row r="5210" spans="1:44" ht="15" thickBot="1">
      <c r="A5210" s="4" t="s">
        <v>48134</v>
      </c>
      <c r="B5210" s="7" t="s">
        <v>50</v>
      </c>
      <c r="C5210" s="7" t="s">
        <v>50</v>
      </c>
      <c r="D5210" s="7" t="s">
        <v>45</v>
      </c>
      <c r="E5210" s="7" t="s">
        <v>50</v>
      </c>
      <c r="F5210" s="7" t="s">
        <v>70</v>
      </c>
      <c r="G5210" s="7" t="s">
        <v>50</v>
      </c>
      <c r="H5210" s="7" t="s">
        <v>50</v>
      </c>
      <c r="I5210" s="7" t="s">
        <v>50</v>
      </c>
      <c r="J5210" s="6">
        <v>45482</v>
      </c>
      <c r="K5210" s="7" t="s">
        <v>50</v>
      </c>
      <c r="L5210" s="7" t="s">
        <v>52</v>
      </c>
      <c r="M5210" s="7" t="s">
        <v>50</v>
      </c>
      <c r="N5210" s="7" t="s">
        <v>838</v>
      </c>
      <c r="O5210" s="7" t="s">
        <v>48135</v>
      </c>
      <c r="P5210" s="7" t="s">
        <v>50</v>
      </c>
      <c r="Q5210" s="7" t="s">
        <v>218</v>
      </c>
      <c r="R5210" s="34" t="s">
        <v>48136</v>
      </c>
      <c r="S5210" s="31" t="s">
        <v>50</v>
      </c>
      <c r="T5210" s="7" t="s">
        <v>50</v>
      </c>
      <c r="U5210" s="7" t="s">
        <v>50</v>
      </c>
      <c r="V5210" s="7">
        <v>398856</v>
      </c>
      <c r="W5210" s="7" t="s">
        <v>60</v>
      </c>
      <c r="X5210" s="7">
        <v>398856</v>
      </c>
      <c r="Y5210" s="7" t="s">
        <v>50</v>
      </c>
      <c r="Z5210" s="7">
        <v>1</v>
      </c>
      <c r="AA5210" s="7" t="s">
        <v>50</v>
      </c>
      <c r="AB5210" s="7" t="s">
        <v>50</v>
      </c>
      <c r="AC5210" s="7" t="s">
        <v>50</v>
      </c>
      <c r="AD5210" s="7" t="s">
        <v>50</v>
      </c>
      <c r="AE5210" s="7" t="s">
        <v>50</v>
      </c>
      <c r="AF5210" s="7" t="s">
        <v>50</v>
      </c>
      <c r="AG5210" s="7" t="s">
        <v>50</v>
      </c>
      <c r="AH5210" s="7">
        <v>398856</v>
      </c>
      <c r="AI5210" s="7" t="s">
        <v>60</v>
      </c>
      <c r="AJ5210" s="7">
        <v>398856</v>
      </c>
      <c r="AK5210" s="7" t="s">
        <v>47760</v>
      </c>
      <c r="AL5210" s="7" t="s">
        <v>50</v>
      </c>
      <c r="AM5210" s="7" t="s">
        <v>48137</v>
      </c>
      <c r="AN5210" s="7" t="s">
        <v>48138</v>
      </c>
      <c r="AO5210" s="7" t="s">
        <v>48139</v>
      </c>
      <c r="AP5210" s="7" t="s">
        <v>50</v>
      </c>
      <c r="AQ5210" s="22" t="s">
        <v>48140</v>
      </c>
      <c r="AR5210" s="7" t="s">
        <v>50</v>
      </c>
    </row>
    <row r="5211" spans="1:44" ht="15" thickBot="1">
      <c r="A5211" s="10" t="s">
        <v>48141</v>
      </c>
      <c r="B5211" s="13" t="s">
        <v>50</v>
      </c>
      <c r="C5211" s="13" t="s">
        <v>6841</v>
      </c>
      <c r="D5211" s="13" t="s">
        <v>45</v>
      </c>
      <c r="E5211" s="13" t="s">
        <v>1939</v>
      </c>
      <c r="F5211" s="13" t="s">
        <v>70</v>
      </c>
      <c r="G5211" s="13" t="s">
        <v>87</v>
      </c>
      <c r="H5211" s="13" t="s">
        <v>50</v>
      </c>
      <c r="I5211" s="13" t="s">
        <v>50</v>
      </c>
      <c r="J5211" s="12">
        <v>45481</v>
      </c>
      <c r="K5211" s="13" t="s">
        <v>50</v>
      </c>
      <c r="L5211" s="13" t="s">
        <v>52</v>
      </c>
      <c r="M5211" s="13" t="s">
        <v>5917</v>
      </c>
      <c r="N5211" s="13" t="s">
        <v>11021</v>
      </c>
      <c r="O5211" s="13" t="s">
        <v>48142</v>
      </c>
      <c r="P5211" s="13" t="s">
        <v>50</v>
      </c>
      <c r="Q5211" s="13" t="s">
        <v>683</v>
      </c>
      <c r="R5211" s="33" t="s">
        <v>48143</v>
      </c>
      <c r="S5211" s="33" t="s">
        <v>48144</v>
      </c>
      <c r="T5211" s="13" t="s">
        <v>50</v>
      </c>
      <c r="U5211" s="13" t="s">
        <v>48145</v>
      </c>
      <c r="V5211" s="13">
        <v>20000</v>
      </c>
      <c r="W5211" s="13" t="s">
        <v>60</v>
      </c>
      <c r="X5211" s="13">
        <v>20000</v>
      </c>
      <c r="Y5211" s="13" t="s">
        <v>50</v>
      </c>
      <c r="Z5211" s="13">
        <v>1</v>
      </c>
      <c r="AA5211" s="13" t="s">
        <v>50</v>
      </c>
      <c r="AB5211" s="13" t="s">
        <v>50</v>
      </c>
      <c r="AC5211" s="13" t="s">
        <v>50</v>
      </c>
      <c r="AD5211" s="13" t="s">
        <v>50</v>
      </c>
      <c r="AE5211" s="13" t="s">
        <v>50</v>
      </c>
      <c r="AF5211" s="13" t="s">
        <v>50</v>
      </c>
      <c r="AG5211" s="13" t="s">
        <v>50</v>
      </c>
      <c r="AH5211" s="13">
        <v>20000</v>
      </c>
      <c r="AI5211" s="13" t="s">
        <v>60</v>
      </c>
      <c r="AJ5211" s="13">
        <v>20000</v>
      </c>
      <c r="AK5211" s="13" t="s">
        <v>48146</v>
      </c>
      <c r="AL5211" s="13" t="s">
        <v>50</v>
      </c>
      <c r="AM5211" s="13" t="s">
        <v>48147</v>
      </c>
      <c r="AN5211" s="13" t="s">
        <v>66</v>
      </c>
      <c r="AO5211" s="13" t="s">
        <v>48148</v>
      </c>
      <c r="AP5211" s="14" t="s">
        <v>48149</v>
      </c>
      <c r="AQ5211" s="13" t="s">
        <v>50</v>
      </c>
      <c r="AR5211" s="13" t="s">
        <v>50</v>
      </c>
    </row>
    <row r="5212" spans="1:44" ht="15" thickBot="1">
      <c r="A5212" s="4" t="s">
        <v>48150</v>
      </c>
      <c r="B5212" s="7" t="s">
        <v>50</v>
      </c>
      <c r="C5212" s="6">
        <v>43831</v>
      </c>
      <c r="D5212" s="7" t="s">
        <v>45</v>
      </c>
      <c r="E5212" s="7" t="s">
        <v>46</v>
      </c>
      <c r="F5212" s="7" t="s">
        <v>70</v>
      </c>
      <c r="G5212" s="7" t="s">
        <v>50</v>
      </c>
      <c r="H5212" s="7" t="s">
        <v>50</v>
      </c>
      <c r="I5212" s="7" t="s">
        <v>50</v>
      </c>
      <c r="J5212" s="6">
        <v>45481</v>
      </c>
      <c r="K5212" s="7" t="s">
        <v>50</v>
      </c>
      <c r="L5212" s="7" t="s">
        <v>283</v>
      </c>
      <c r="M5212" s="7" t="s">
        <v>4326</v>
      </c>
      <c r="N5212" s="7" t="s">
        <v>27785</v>
      </c>
      <c r="O5212" s="7" t="s">
        <v>48151</v>
      </c>
      <c r="P5212" s="7" t="s">
        <v>50</v>
      </c>
      <c r="Q5212" s="7" t="s">
        <v>135</v>
      </c>
      <c r="R5212" s="31" t="s">
        <v>50</v>
      </c>
      <c r="S5212" s="31" t="s">
        <v>50</v>
      </c>
      <c r="T5212" s="7" t="s">
        <v>50</v>
      </c>
      <c r="U5212" s="7" t="s">
        <v>50</v>
      </c>
      <c r="V5212" s="7" t="s">
        <v>50</v>
      </c>
      <c r="W5212" s="7" t="s">
        <v>50</v>
      </c>
      <c r="X5212" s="7" t="s">
        <v>50</v>
      </c>
      <c r="Y5212" s="7" t="s">
        <v>50</v>
      </c>
      <c r="Z5212" s="7">
        <v>1</v>
      </c>
      <c r="AA5212" s="7" t="s">
        <v>50</v>
      </c>
      <c r="AB5212" s="7" t="s">
        <v>50</v>
      </c>
      <c r="AC5212" s="7" t="s">
        <v>50</v>
      </c>
      <c r="AD5212" s="7" t="s">
        <v>50</v>
      </c>
      <c r="AE5212" s="7" t="s">
        <v>50</v>
      </c>
      <c r="AF5212" s="7" t="s">
        <v>50</v>
      </c>
      <c r="AG5212" s="7" t="s">
        <v>50</v>
      </c>
      <c r="AH5212" s="7" t="s">
        <v>50</v>
      </c>
      <c r="AI5212" s="7" t="s">
        <v>50</v>
      </c>
      <c r="AJ5212" s="7" t="s">
        <v>50</v>
      </c>
      <c r="AK5212" s="7" t="s">
        <v>48152</v>
      </c>
      <c r="AL5212" s="7" t="s">
        <v>50</v>
      </c>
      <c r="AM5212" s="7" t="s">
        <v>50</v>
      </c>
      <c r="AN5212" s="7" t="s">
        <v>50</v>
      </c>
      <c r="AO5212" s="7" t="s">
        <v>50</v>
      </c>
      <c r="AP5212" s="7" t="s">
        <v>50</v>
      </c>
      <c r="AQ5212" s="7" t="s">
        <v>50</v>
      </c>
      <c r="AR5212" s="7" t="s">
        <v>1186</v>
      </c>
    </row>
    <row r="5213" spans="1:44" ht="15" thickBot="1">
      <c r="A5213" s="10" t="s">
        <v>48153</v>
      </c>
      <c r="B5213" s="13" t="s">
        <v>50</v>
      </c>
      <c r="C5213" s="12">
        <v>44136</v>
      </c>
      <c r="D5213" s="13" t="s">
        <v>45</v>
      </c>
      <c r="E5213" s="13" t="s">
        <v>46</v>
      </c>
      <c r="F5213" s="13" t="s">
        <v>70</v>
      </c>
      <c r="G5213" s="13" t="s">
        <v>50</v>
      </c>
      <c r="H5213" s="13" t="s">
        <v>50</v>
      </c>
      <c r="I5213" s="13" t="s">
        <v>50</v>
      </c>
      <c r="J5213" s="12">
        <v>45482</v>
      </c>
      <c r="K5213" s="13" t="s">
        <v>50</v>
      </c>
      <c r="L5213" s="13" t="s">
        <v>467</v>
      </c>
      <c r="M5213" s="13" t="s">
        <v>48154</v>
      </c>
      <c r="N5213" s="13" t="s">
        <v>8843</v>
      </c>
      <c r="O5213" s="13" t="s">
        <v>48155</v>
      </c>
      <c r="P5213" s="13" t="s">
        <v>50</v>
      </c>
      <c r="Q5213" s="13" t="s">
        <v>245</v>
      </c>
      <c r="R5213" s="33" t="s">
        <v>48156</v>
      </c>
      <c r="S5213" s="30" t="s">
        <v>50</v>
      </c>
      <c r="T5213" s="13" t="s">
        <v>48157</v>
      </c>
      <c r="U5213" s="13">
        <v>18252098889</v>
      </c>
      <c r="V5213" s="13" t="s">
        <v>50</v>
      </c>
      <c r="W5213" s="13" t="s">
        <v>50</v>
      </c>
      <c r="X5213" s="13" t="s">
        <v>50</v>
      </c>
      <c r="Y5213" s="13" t="s">
        <v>467</v>
      </c>
      <c r="Z5213" s="13">
        <v>1</v>
      </c>
      <c r="AA5213" s="13" t="s">
        <v>50</v>
      </c>
      <c r="AB5213" s="13" t="s">
        <v>50</v>
      </c>
      <c r="AC5213" s="13" t="s">
        <v>50</v>
      </c>
      <c r="AD5213" s="13" t="s">
        <v>467</v>
      </c>
      <c r="AE5213" s="13" t="s">
        <v>50</v>
      </c>
      <c r="AF5213" s="13" t="s">
        <v>50</v>
      </c>
      <c r="AG5213" s="13" t="s">
        <v>50</v>
      </c>
      <c r="AH5213" s="13" t="s">
        <v>50</v>
      </c>
      <c r="AI5213" s="13" t="s">
        <v>50</v>
      </c>
      <c r="AJ5213" s="13" t="s">
        <v>50</v>
      </c>
      <c r="AK5213" s="13" t="s">
        <v>50</v>
      </c>
      <c r="AL5213" s="13" t="s">
        <v>50</v>
      </c>
      <c r="AM5213" s="13" t="s">
        <v>48158</v>
      </c>
      <c r="AN5213" s="13" t="s">
        <v>66</v>
      </c>
      <c r="AO5213" s="13" t="s">
        <v>50</v>
      </c>
      <c r="AP5213" s="13" t="s">
        <v>50</v>
      </c>
      <c r="AQ5213" s="21" t="s">
        <v>48159</v>
      </c>
      <c r="AR5213" s="13" t="s">
        <v>255</v>
      </c>
    </row>
    <row r="5214" spans="1:44" ht="15" thickBot="1">
      <c r="A5214" s="4" t="s">
        <v>48160</v>
      </c>
      <c r="B5214" s="7" t="s">
        <v>50</v>
      </c>
      <c r="C5214" s="7" t="s">
        <v>50</v>
      </c>
      <c r="D5214" s="7" t="s">
        <v>45</v>
      </c>
      <c r="E5214" s="7" t="s">
        <v>50</v>
      </c>
      <c r="F5214" s="7" t="s">
        <v>70</v>
      </c>
      <c r="G5214" s="26" t="s">
        <v>54946</v>
      </c>
      <c r="H5214" s="7" t="s">
        <v>50</v>
      </c>
      <c r="I5214" s="7" t="s">
        <v>50</v>
      </c>
      <c r="J5214" s="6">
        <v>45482</v>
      </c>
      <c r="K5214" s="7" t="s">
        <v>50</v>
      </c>
      <c r="L5214" s="7" t="s">
        <v>467</v>
      </c>
      <c r="M5214" s="7" t="s">
        <v>27433</v>
      </c>
      <c r="N5214" s="7" t="s">
        <v>50</v>
      </c>
      <c r="O5214" s="7" t="s">
        <v>48161</v>
      </c>
      <c r="P5214" s="7" t="s">
        <v>50</v>
      </c>
      <c r="Q5214" s="7" t="s">
        <v>50</v>
      </c>
      <c r="R5214" s="28" t="s">
        <v>48162</v>
      </c>
      <c r="S5214" s="34" t="s">
        <v>48163</v>
      </c>
      <c r="T5214" s="7" t="s">
        <v>50</v>
      </c>
      <c r="U5214" s="7" t="s">
        <v>50</v>
      </c>
      <c r="V5214" s="7">
        <v>4500000</v>
      </c>
      <c r="W5214" s="7" t="s">
        <v>60</v>
      </c>
      <c r="X5214" s="7">
        <v>4500000</v>
      </c>
      <c r="Y5214" s="7" t="s">
        <v>467</v>
      </c>
      <c r="Z5214" s="7">
        <v>1</v>
      </c>
      <c r="AA5214" s="7">
        <v>4500000</v>
      </c>
      <c r="AB5214" s="7" t="s">
        <v>60</v>
      </c>
      <c r="AC5214" s="7">
        <v>4500000</v>
      </c>
      <c r="AD5214" s="7" t="s">
        <v>467</v>
      </c>
      <c r="AE5214" s="7">
        <v>4500000</v>
      </c>
      <c r="AF5214" s="7" t="s">
        <v>60</v>
      </c>
      <c r="AG5214" s="7">
        <v>4500000</v>
      </c>
      <c r="AH5214" s="7">
        <v>4500000</v>
      </c>
      <c r="AI5214" s="7" t="s">
        <v>60</v>
      </c>
      <c r="AJ5214" s="7">
        <v>4500000</v>
      </c>
      <c r="AK5214" s="7" t="s">
        <v>48164</v>
      </c>
      <c r="AL5214" s="7" t="s">
        <v>50</v>
      </c>
      <c r="AM5214" s="7" t="s">
        <v>48165</v>
      </c>
      <c r="AN5214" s="7" t="s">
        <v>253</v>
      </c>
      <c r="AO5214" s="7" t="s">
        <v>48166</v>
      </c>
      <c r="AP5214" s="22" t="s">
        <v>48167</v>
      </c>
      <c r="AQ5214" s="7" t="s">
        <v>50</v>
      </c>
      <c r="AR5214" s="7" t="s">
        <v>50</v>
      </c>
    </row>
    <row r="5215" spans="1:44" ht="15" thickBot="1">
      <c r="A5215" s="10" t="s">
        <v>48168</v>
      </c>
      <c r="B5215" s="13" t="s">
        <v>50</v>
      </c>
      <c r="C5215" s="12">
        <v>43574</v>
      </c>
      <c r="D5215" s="13" t="s">
        <v>45</v>
      </c>
      <c r="E5215" s="13" t="s">
        <v>46</v>
      </c>
      <c r="F5215" s="13" t="s">
        <v>70</v>
      </c>
      <c r="G5215" s="26" t="s">
        <v>54946</v>
      </c>
      <c r="H5215" s="13" t="s">
        <v>50</v>
      </c>
      <c r="I5215" s="13" t="s">
        <v>50</v>
      </c>
      <c r="J5215" s="12">
        <v>45481</v>
      </c>
      <c r="K5215" s="13" t="s">
        <v>50</v>
      </c>
      <c r="L5215" s="13" t="s">
        <v>467</v>
      </c>
      <c r="M5215" s="13" t="s">
        <v>1064</v>
      </c>
      <c r="N5215" s="13" t="s">
        <v>17539</v>
      </c>
      <c r="O5215" s="13" t="s">
        <v>48169</v>
      </c>
      <c r="P5215" s="13" t="s">
        <v>50</v>
      </c>
      <c r="Q5215" s="13" t="s">
        <v>245</v>
      </c>
      <c r="R5215" s="33" t="s">
        <v>48170</v>
      </c>
      <c r="S5215" s="30" t="s">
        <v>50</v>
      </c>
      <c r="T5215" s="13" t="s">
        <v>48171</v>
      </c>
      <c r="U5215" s="13" t="s">
        <v>48172</v>
      </c>
      <c r="V5215" s="13" t="s">
        <v>50</v>
      </c>
      <c r="W5215" s="13" t="s">
        <v>50</v>
      </c>
      <c r="X5215" s="13" t="s">
        <v>50</v>
      </c>
      <c r="Y5215" s="13" t="s">
        <v>467</v>
      </c>
      <c r="Z5215" s="13">
        <v>1</v>
      </c>
      <c r="AA5215" s="13" t="s">
        <v>50</v>
      </c>
      <c r="AB5215" s="13" t="s">
        <v>50</v>
      </c>
      <c r="AC5215" s="13" t="s">
        <v>50</v>
      </c>
      <c r="AD5215" s="13" t="s">
        <v>467</v>
      </c>
      <c r="AE5215" s="13" t="s">
        <v>50</v>
      </c>
      <c r="AF5215" s="13" t="s">
        <v>50</v>
      </c>
      <c r="AG5215" s="13" t="s">
        <v>50</v>
      </c>
      <c r="AH5215" s="13" t="s">
        <v>50</v>
      </c>
      <c r="AI5215" s="13" t="s">
        <v>50</v>
      </c>
      <c r="AJ5215" s="13" t="s">
        <v>50</v>
      </c>
      <c r="AK5215" s="13" t="s">
        <v>48173</v>
      </c>
      <c r="AL5215" s="13" t="s">
        <v>50</v>
      </c>
      <c r="AM5215" s="13" t="s">
        <v>48174</v>
      </c>
      <c r="AN5215" s="13" t="s">
        <v>66</v>
      </c>
      <c r="AO5215" s="13" t="s">
        <v>50</v>
      </c>
      <c r="AP5215" s="13" t="s">
        <v>50</v>
      </c>
      <c r="AQ5215" s="21" t="s">
        <v>48175</v>
      </c>
      <c r="AR5215" s="13" t="s">
        <v>255</v>
      </c>
    </row>
    <row r="5216" spans="1:44" ht="15" thickBot="1">
      <c r="A5216" s="4" t="s">
        <v>48176</v>
      </c>
      <c r="B5216" s="7" t="s">
        <v>50</v>
      </c>
      <c r="C5216" s="6">
        <v>44562</v>
      </c>
      <c r="D5216" s="7" t="s">
        <v>45</v>
      </c>
      <c r="E5216" s="7" t="s">
        <v>46</v>
      </c>
      <c r="F5216" s="7" t="s">
        <v>70</v>
      </c>
      <c r="G5216" s="7" t="s">
        <v>50</v>
      </c>
      <c r="H5216" s="7" t="s">
        <v>50</v>
      </c>
      <c r="I5216" s="7" t="s">
        <v>50</v>
      </c>
      <c r="J5216" s="6">
        <v>45482</v>
      </c>
      <c r="K5216" s="7" t="s">
        <v>50</v>
      </c>
      <c r="L5216" s="7" t="s">
        <v>467</v>
      </c>
      <c r="M5216" s="7" t="s">
        <v>50</v>
      </c>
      <c r="N5216" s="7" t="s">
        <v>1569</v>
      </c>
      <c r="O5216" s="7" t="s">
        <v>48177</v>
      </c>
      <c r="P5216" s="7" t="s">
        <v>50</v>
      </c>
      <c r="Q5216" s="7" t="s">
        <v>1571</v>
      </c>
      <c r="R5216" s="31" t="s">
        <v>50</v>
      </c>
      <c r="S5216" s="31" t="s">
        <v>50</v>
      </c>
      <c r="T5216" s="7" t="s">
        <v>50</v>
      </c>
      <c r="U5216" s="7" t="s">
        <v>48178</v>
      </c>
      <c r="V5216" s="7">
        <v>191000</v>
      </c>
      <c r="W5216" s="7" t="s">
        <v>60</v>
      </c>
      <c r="X5216" s="7">
        <v>191000</v>
      </c>
      <c r="Y5216" s="7" t="s">
        <v>467</v>
      </c>
      <c r="Z5216" s="7">
        <v>1</v>
      </c>
      <c r="AA5216" s="7">
        <v>191000</v>
      </c>
      <c r="AB5216" s="7" t="s">
        <v>60</v>
      </c>
      <c r="AC5216" s="7">
        <v>191000</v>
      </c>
      <c r="AD5216" s="7" t="s">
        <v>467</v>
      </c>
      <c r="AE5216" s="7">
        <v>191000</v>
      </c>
      <c r="AF5216" s="7" t="s">
        <v>60</v>
      </c>
      <c r="AG5216" s="7">
        <v>191000</v>
      </c>
      <c r="AH5216" s="7">
        <v>191000</v>
      </c>
      <c r="AI5216" s="7" t="s">
        <v>60</v>
      </c>
      <c r="AJ5216" s="7">
        <v>191000</v>
      </c>
      <c r="AK5216" s="7" t="s">
        <v>50</v>
      </c>
      <c r="AL5216" s="7" t="s">
        <v>50</v>
      </c>
      <c r="AM5216" s="7" t="s">
        <v>50</v>
      </c>
      <c r="AN5216" s="7" t="s">
        <v>50</v>
      </c>
      <c r="AO5216" s="7" t="s">
        <v>50</v>
      </c>
      <c r="AP5216" s="7" t="s">
        <v>50</v>
      </c>
      <c r="AQ5216" s="7" t="s">
        <v>50</v>
      </c>
      <c r="AR5216" s="7" t="s">
        <v>1186</v>
      </c>
    </row>
    <row r="5217" spans="1:44" ht="15" thickBot="1">
      <c r="A5217" s="10" t="s">
        <v>48179</v>
      </c>
      <c r="B5217" s="13" t="s">
        <v>50</v>
      </c>
      <c r="C5217" s="13" t="s">
        <v>50</v>
      </c>
      <c r="D5217" s="13" t="s">
        <v>45</v>
      </c>
      <c r="E5217" s="13" t="s">
        <v>46</v>
      </c>
      <c r="F5217" s="13" t="s">
        <v>70</v>
      </c>
      <c r="G5217" s="26" t="s">
        <v>54946</v>
      </c>
      <c r="H5217" s="13" t="s">
        <v>50</v>
      </c>
      <c r="I5217" s="13" t="s">
        <v>50</v>
      </c>
      <c r="J5217" s="12">
        <v>45481</v>
      </c>
      <c r="K5217" s="13" t="s">
        <v>50</v>
      </c>
      <c r="L5217" s="13" t="s">
        <v>467</v>
      </c>
      <c r="M5217" s="13" t="s">
        <v>4411</v>
      </c>
      <c r="N5217" s="13" t="s">
        <v>1670</v>
      </c>
      <c r="O5217" s="13" t="s">
        <v>48180</v>
      </c>
      <c r="P5217" s="13" t="s">
        <v>50</v>
      </c>
      <c r="Q5217" s="13" t="s">
        <v>397</v>
      </c>
      <c r="R5217" s="33" t="s">
        <v>48181</v>
      </c>
      <c r="S5217" s="33" t="s">
        <v>48182</v>
      </c>
      <c r="T5217" s="13" t="s">
        <v>50</v>
      </c>
      <c r="U5217" s="13" t="s">
        <v>50</v>
      </c>
      <c r="V5217" s="13">
        <v>1400000</v>
      </c>
      <c r="W5217" s="13" t="s">
        <v>4256</v>
      </c>
      <c r="X5217" s="13">
        <v>256410</v>
      </c>
      <c r="Y5217" s="13" t="s">
        <v>467</v>
      </c>
      <c r="Z5217" s="13">
        <v>1</v>
      </c>
      <c r="AA5217" s="13">
        <v>1400000</v>
      </c>
      <c r="AB5217" s="13" t="s">
        <v>4256</v>
      </c>
      <c r="AC5217" s="13">
        <v>256410</v>
      </c>
      <c r="AD5217" s="13" t="s">
        <v>467</v>
      </c>
      <c r="AE5217" s="13">
        <v>1400000</v>
      </c>
      <c r="AF5217" s="13" t="s">
        <v>4256</v>
      </c>
      <c r="AG5217" s="13">
        <v>256410</v>
      </c>
      <c r="AH5217" s="13">
        <v>1400000</v>
      </c>
      <c r="AI5217" s="13" t="s">
        <v>4256</v>
      </c>
      <c r="AJ5217" s="13">
        <v>256410</v>
      </c>
      <c r="AK5217" s="13" t="s">
        <v>48183</v>
      </c>
      <c r="AL5217" s="13" t="s">
        <v>50</v>
      </c>
      <c r="AM5217" s="13" t="s">
        <v>48184</v>
      </c>
      <c r="AN5217" s="13" t="s">
        <v>66</v>
      </c>
      <c r="AO5217" s="13" t="s">
        <v>48185</v>
      </c>
      <c r="AP5217" s="14" t="s">
        <v>48186</v>
      </c>
      <c r="AQ5217" s="13" t="s">
        <v>50</v>
      </c>
      <c r="AR5217" s="13" t="s">
        <v>50</v>
      </c>
    </row>
    <row r="5218" spans="1:44" ht="15" thickBot="1">
      <c r="A5218" s="4" t="s">
        <v>48187</v>
      </c>
      <c r="B5218" s="7" t="s">
        <v>50</v>
      </c>
      <c r="C5218" s="6">
        <v>43556</v>
      </c>
      <c r="D5218" s="7" t="s">
        <v>45</v>
      </c>
      <c r="E5218" s="7" t="s">
        <v>46</v>
      </c>
      <c r="F5218" s="7" t="s">
        <v>70</v>
      </c>
      <c r="G5218" s="26" t="s">
        <v>54946</v>
      </c>
      <c r="H5218" s="7" t="s">
        <v>50</v>
      </c>
      <c r="I5218" s="7" t="s">
        <v>50</v>
      </c>
      <c r="J5218" s="6">
        <v>45481</v>
      </c>
      <c r="K5218" s="7" t="s">
        <v>50</v>
      </c>
      <c r="L5218" s="7" t="s">
        <v>467</v>
      </c>
      <c r="M5218" s="7" t="s">
        <v>48188</v>
      </c>
      <c r="N5218" s="7" t="s">
        <v>1266</v>
      </c>
      <c r="O5218" s="7" t="s">
        <v>48189</v>
      </c>
      <c r="P5218" s="7" t="s">
        <v>50</v>
      </c>
      <c r="Q5218" s="7" t="s">
        <v>245</v>
      </c>
      <c r="R5218" s="34" t="s">
        <v>48190</v>
      </c>
      <c r="S5218" s="31" t="s">
        <v>50</v>
      </c>
      <c r="T5218" s="7" t="s">
        <v>50</v>
      </c>
      <c r="U5218" s="7" t="s">
        <v>50</v>
      </c>
      <c r="V5218" s="7">
        <v>20000000</v>
      </c>
      <c r="W5218" s="7" t="s">
        <v>2056</v>
      </c>
      <c r="X5218" s="7">
        <v>2751183</v>
      </c>
      <c r="Y5218" s="7" t="s">
        <v>467</v>
      </c>
      <c r="Z5218" s="7">
        <v>1</v>
      </c>
      <c r="AA5218" s="7">
        <v>20000000</v>
      </c>
      <c r="AB5218" s="7" t="s">
        <v>2056</v>
      </c>
      <c r="AC5218" s="7">
        <v>2751183</v>
      </c>
      <c r="AD5218" s="7" t="s">
        <v>467</v>
      </c>
      <c r="AE5218" s="7">
        <v>20000000</v>
      </c>
      <c r="AF5218" s="7" t="s">
        <v>2056</v>
      </c>
      <c r="AG5218" s="7">
        <v>2751183</v>
      </c>
      <c r="AH5218" s="7">
        <v>20000000</v>
      </c>
      <c r="AI5218" s="7" t="s">
        <v>2056</v>
      </c>
      <c r="AJ5218" s="7">
        <v>2751183</v>
      </c>
      <c r="AK5218" s="7" t="s">
        <v>48191</v>
      </c>
      <c r="AL5218" s="7" t="s">
        <v>50</v>
      </c>
      <c r="AM5218" s="7" t="s">
        <v>48192</v>
      </c>
      <c r="AN5218" s="7" t="s">
        <v>66</v>
      </c>
      <c r="AO5218" s="7" t="s">
        <v>50</v>
      </c>
      <c r="AP5218" s="7" t="s">
        <v>50</v>
      </c>
      <c r="AQ5218" s="22" t="s">
        <v>48193</v>
      </c>
      <c r="AR5218" s="7" t="s">
        <v>255</v>
      </c>
    </row>
    <row r="5219" spans="1:44" ht="15" thickBot="1">
      <c r="A5219" s="10" t="s">
        <v>48194</v>
      </c>
      <c r="B5219" s="13" t="s">
        <v>50</v>
      </c>
      <c r="C5219" s="12">
        <v>45292</v>
      </c>
      <c r="D5219" s="13" t="s">
        <v>45</v>
      </c>
      <c r="E5219" s="13" t="s">
        <v>46</v>
      </c>
      <c r="F5219" s="13" t="s">
        <v>70</v>
      </c>
      <c r="G5219" s="13" t="s">
        <v>50</v>
      </c>
      <c r="H5219" s="13" t="s">
        <v>50</v>
      </c>
      <c r="I5219" s="13" t="s">
        <v>50</v>
      </c>
      <c r="J5219" s="12">
        <v>45482</v>
      </c>
      <c r="K5219" s="13" t="s">
        <v>50</v>
      </c>
      <c r="L5219" s="13" t="s">
        <v>467</v>
      </c>
      <c r="M5219" s="13" t="s">
        <v>50</v>
      </c>
      <c r="N5219" s="13" t="s">
        <v>2719</v>
      </c>
      <c r="O5219" s="13" t="s">
        <v>48195</v>
      </c>
      <c r="P5219" s="13" t="s">
        <v>50</v>
      </c>
      <c r="Q5219" s="13" t="s">
        <v>2721</v>
      </c>
      <c r="R5219" s="30" t="s">
        <v>50</v>
      </c>
      <c r="S5219" s="30" t="s">
        <v>50</v>
      </c>
      <c r="T5219" s="13" t="s">
        <v>50</v>
      </c>
      <c r="U5219" s="13" t="s">
        <v>48196</v>
      </c>
      <c r="V5219" s="13">
        <v>1415000</v>
      </c>
      <c r="W5219" s="13" t="s">
        <v>60</v>
      </c>
      <c r="X5219" s="13">
        <v>1415000</v>
      </c>
      <c r="Y5219" s="13" t="s">
        <v>467</v>
      </c>
      <c r="Z5219" s="13">
        <v>1</v>
      </c>
      <c r="AA5219" s="13">
        <v>1415000</v>
      </c>
      <c r="AB5219" s="13" t="s">
        <v>60</v>
      </c>
      <c r="AC5219" s="13">
        <v>1415000</v>
      </c>
      <c r="AD5219" s="13" t="s">
        <v>467</v>
      </c>
      <c r="AE5219" s="13">
        <v>1415000</v>
      </c>
      <c r="AF5219" s="13" t="s">
        <v>60</v>
      </c>
      <c r="AG5219" s="13">
        <v>1415000</v>
      </c>
      <c r="AH5219" s="13">
        <v>1415000</v>
      </c>
      <c r="AI5219" s="13" t="s">
        <v>60</v>
      </c>
      <c r="AJ5219" s="13">
        <v>1415000</v>
      </c>
      <c r="AK5219" s="13" t="s">
        <v>50</v>
      </c>
      <c r="AL5219" s="13" t="s">
        <v>50</v>
      </c>
      <c r="AM5219" s="13" t="s">
        <v>50</v>
      </c>
      <c r="AN5219" s="13" t="s">
        <v>50</v>
      </c>
      <c r="AO5219" s="13" t="s">
        <v>50</v>
      </c>
      <c r="AP5219" s="13" t="s">
        <v>50</v>
      </c>
      <c r="AQ5219" s="13" t="s">
        <v>50</v>
      </c>
      <c r="AR5219" s="13" t="s">
        <v>1186</v>
      </c>
    </row>
    <row r="5220" spans="1:44" ht="15" thickBot="1">
      <c r="A5220" s="4" t="s">
        <v>48197</v>
      </c>
      <c r="B5220" s="7" t="s">
        <v>50</v>
      </c>
      <c r="C5220" s="6">
        <v>44562</v>
      </c>
      <c r="D5220" s="7" t="s">
        <v>45</v>
      </c>
      <c r="E5220" s="7" t="s">
        <v>46</v>
      </c>
      <c r="F5220" s="7" t="s">
        <v>70</v>
      </c>
      <c r="G5220" s="7" t="s">
        <v>50</v>
      </c>
      <c r="H5220" s="7" t="s">
        <v>50</v>
      </c>
      <c r="I5220" s="7" t="s">
        <v>50</v>
      </c>
      <c r="J5220" s="6">
        <v>45482</v>
      </c>
      <c r="K5220" s="7" t="s">
        <v>50</v>
      </c>
      <c r="L5220" s="7" t="s">
        <v>467</v>
      </c>
      <c r="M5220" s="7" t="s">
        <v>50</v>
      </c>
      <c r="N5220" s="7" t="s">
        <v>48198</v>
      </c>
      <c r="O5220" s="7" t="s">
        <v>48199</v>
      </c>
      <c r="P5220" s="7" t="s">
        <v>50</v>
      </c>
      <c r="Q5220" s="7" t="s">
        <v>2721</v>
      </c>
      <c r="R5220" s="31" t="s">
        <v>50</v>
      </c>
      <c r="S5220" s="31" t="s">
        <v>50</v>
      </c>
      <c r="T5220" s="7" t="s">
        <v>50</v>
      </c>
      <c r="U5220" s="7" t="s">
        <v>48200</v>
      </c>
      <c r="V5220" s="7">
        <v>638075</v>
      </c>
      <c r="W5220" s="7" t="s">
        <v>60</v>
      </c>
      <c r="X5220" s="7">
        <v>638075</v>
      </c>
      <c r="Y5220" s="7" t="s">
        <v>467</v>
      </c>
      <c r="Z5220" s="7">
        <v>1</v>
      </c>
      <c r="AA5220" s="7">
        <v>638075</v>
      </c>
      <c r="AB5220" s="7" t="s">
        <v>60</v>
      </c>
      <c r="AC5220" s="7">
        <v>638075</v>
      </c>
      <c r="AD5220" s="7" t="s">
        <v>467</v>
      </c>
      <c r="AE5220" s="7">
        <v>638075</v>
      </c>
      <c r="AF5220" s="7" t="s">
        <v>60</v>
      </c>
      <c r="AG5220" s="7">
        <v>638075</v>
      </c>
      <c r="AH5220" s="7">
        <v>638075</v>
      </c>
      <c r="AI5220" s="7" t="s">
        <v>60</v>
      </c>
      <c r="AJ5220" s="7">
        <v>638075</v>
      </c>
      <c r="AK5220" s="7" t="s">
        <v>50</v>
      </c>
      <c r="AL5220" s="7" t="s">
        <v>50</v>
      </c>
      <c r="AM5220" s="7" t="s">
        <v>50</v>
      </c>
      <c r="AN5220" s="7" t="s">
        <v>50</v>
      </c>
      <c r="AO5220" s="7" t="s">
        <v>50</v>
      </c>
      <c r="AP5220" s="7" t="s">
        <v>50</v>
      </c>
      <c r="AQ5220" s="7" t="s">
        <v>50</v>
      </c>
      <c r="AR5220" s="7" t="s">
        <v>1186</v>
      </c>
    </row>
    <row r="5221" spans="1:44" ht="15" thickBot="1">
      <c r="A5221" s="10" t="s">
        <v>48201</v>
      </c>
      <c r="B5221" s="13" t="s">
        <v>50</v>
      </c>
      <c r="C5221" s="12">
        <v>44562</v>
      </c>
      <c r="D5221" s="13" t="s">
        <v>45</v>
      </c>
      <c r="E5221" s="13" t="s">
        <v>46</v>
      </c>
      <c r="F5221" s="13" t="s">
        <v>70</v>
      </c>
      <c r="G5221" s="26" t="s">
        <v>54946</v>
      </c>
      <c r="H5221" s="13" t="s">
        <v>50</v>
      </c>
      <c r="I5221" s="13" t="s">
        <v>50</v>
      </c>
      <c r="J5221" s="12">
        <v>45482</v>
      </c>
      <c r="K5221" s="13" t="s">
        <v>50</v>
      </c>
      <c r="L5221" s="13" t="s">
        <v>467</v>
      </c>
      <c r="M5221" s="13" t="s">
        <v>8357</v>
      </c>
      <c r="N5221" s="13" t="s">
        <v>1266</v>
      </c>
      <c r="O5221" s="13" t="s">
        <v>48202</v>
      </c>
      <c r="P5221" s="13" t="s">
        <v>50</v>
      </c>
      <c r="Q5221" s="13" t="s">
        <v>245</v>
      </c>
      <c r="R5221" s="30" t="s">
        <v>50</v>
      </c>
      <c r="S5221" s="30" t="s">
        <v>50</v>
      </c>
      <c r="T5221" s="13" t="s">
        <v>50</v>
      </c>
      <c r="U5221" s="13" t="s">
        <v>50</v>
      </c>
      <c r="V5221" s="13" t="s">
        <v>50</v>
      </c>
      <c r="W5221" s="13" t="s">
        <v>50</v>
      </c>
      <c r="X5221" s="13" t="s">
        <v>50</v>
      </c>
      <c r="Y5221" s="13" t="s">
        <v>467</v>
      </c>
      <c r="Z5221" s="13">
        <v>1</v>
      </c>
      <c r="AA5221" s="13" t="s">
        <v>50</v>
      </c>
      <c r="AB5221" s="13" t="s">
        <v>50</v>
      </c>
      <c r="AC5221" s="13" t="s">
        <v>50</v>
      </c>
      <c r="AD5221" s="13" t="s">
        <v>467</v>
      </c>
      <c r="AE5221" s="13" t="s">
        <v>50</v>
      </c>
      <c r="AF5221" s="13" t="s">
        <v>50</v>
      </c>
      <c r="AG5221" s="13" t="s">
        <v>50</v>
      </c>
      <c r="AH5221" s="13" t="s">
        <v>50</v>
      </c>
      <c r="AI5221" s="13" t="s">
        <v>50</v>
      </c>
      <c r="AJ5221" s="13" t="s">
        <v>50</v>
      </c>
      <c r="AK5221" s="13" t="s">
        <v>48203</v>
      </c>
      <c r="AL5221" s="13" t="s">
        <v>50</v>
      </c>
      <c r="AM5221" s="13" t="s">
        <v>50</v>
      </c>
      <c r="AN5221" s="13" t="s">
        <v>50</v>
      </c>
      <c r="AO5221" s="13" t="s">
        <v>50</v>
      </c>
      <c r="AP5221" s="13" t="s">
        <v>50</v>
      </c>
      <c r="AQ5221" s="13" t="s">
        <v>50</v>
      </c>
      <c r="AR5221" s="13" t="s">
        <v>1186</v>
      </c>
    </row>
    <row r="5222" spans="1:44" ht="15" thickBot="1">
      <c r="A5222" s="4" t="s">
        <v>48204</v>
      </c>
      <c r="B5222" s="7" t="s">
        <v>50</v>
      </c>
      <c r="C5222" s="6">
        <v>44562</v>
      </c>
      <c r="D5222" s="7" t="s">
        <v>45</v>
      </c>
      <c r="E5222" s="7" t="s">
        <v>46</v>
      </c>
      <c r="F5222" s="7" t="s">
        <v>70</v>
      </c>
      <c r="G5222" s="27" t="s">
        <v>54945</v>
      </c>
      <c r="H5222" s="7" t="s">
        <v>50</v>
      </c>
      <c r="I5222" s="7" t="s">
        <v>50</v>
      </c>
      <c r="J5222" s="6">
        <v>45482</v>
      </c>
      <c r="K5222" s="7" t="s">
        <v>50</v>
      </c>
      <c r="L5222" s="7" t="s">
        <v>467</v>
      </c>
      <c r="M5222" s="7" t="s">
        <v>3313</v>
      </c>
      <c r="N5222" s="7" t="s">
        <v>91</v>
      </c>
      <c r="O5222" s="7" t="s">
        <v>48205</v>
      </c>
      <c r="P5222" s="7" t="s">
        <v>50</v>
      </c>
      <c r="Q5222" s="7" t="s">
        <v>93</v>
      </c>
      <c r="R5222" s="34" t="s">
        <v>48206</v>
      </c>
      <c r="S5222" s="34" t="s">
        <v>48207</v>
      </c>
      <c r="T5222" s="7" t="s">
        <v>48208</v>
      </c>
      <c r="U5222" s="7" t="s">
        <v>48209</v>
      </c>
      <c r="V5222" s="7" t="s">
        <v>50</v>
      </c>
      <c r="W5222" s="7" t="s">
        <v>50</v>
      </c>
      <c r="X5222" s="7" t="s">
        <v>50</v>
      </c>
      <c r="Y5222" s="7" t="s">
        <v>467</v>
      </c>
      <c r="Z5222" s="7">
        <v>1</v>
      </c>
      <c r="AA5222" s="7" t="s">
        <v>50</v>
      </c>
      <c r="AB5222" s="7" t="s">
        <v>50</v>
      </c>
      <c r="AC5222" s="7" t="s">
        <v>50</v>
      </c>
      <c r="AD5222" s="7" t="s">
        <v>467</v>
      </c>
      <c r="AE5222" s="7" t="s">
        <v>50</v>
      </c>
      <c r="AF5222" s="7" t="s">
        <v>50</v>
      </c>
      <c r="AG5222" s="7" t="s">
        <v>50</v>
      </c>
      <c r="AH5222" s="7" t="s">
        <v>50</v>
      </c>
      <c r="AI5222" s="7" t="s">
        <v>50</v>
      </c>
      <c r="AJ5222" s="7" t="s">
        <v>50</v>
      </c>
      <c r="AK5222" s="7" t="s">
        <v>50</v>
      </c>
      <c r="AL5222" s="7" t="s">
        <v>50</v>
      </c>
      <c r="AM5222" s="7" t="s">
        <v>48210</v>
      </c>
      <c r="AN5222" s="7" t="s">
        <v>66</v>
      </c>
      <c r="AO5222" s="7" t="s">
        <v>48211</v>
      </c>
      <c r="AP5222" s="8" t="s">
        <v>48212</v>
      </c>
      <c r="AQ5222" s="7" t="s">
        <v>50</v>
      </c>
      <c r="AR5222" s="7" t="s">
        <v>50</v>
      </c>
    </row>
    <row r="5223" spans="1:44" ht="15" thickBot="1">
      <c r="A5223" s="10" t="s">
        <v>48213</v>
      </c>
      <c r="B5223" s="13" t="s">
        <v>50</v>
      </c>
      <c r="C5223" s="13" t="s">
        <v>50</v>
      </c>
      <c r="D5223" s="13" t="s">
        <v>45</v>
      </c>
      <c r="E5223" s="13" t="s">
        <v>46</v>
      </c>
      <c r="F5223" s="13" t="s">
        <v>70</v>
      </c>
      <c r="G5223" s="13" t="s">
        <v>50</v>
      </c>
      <c r="H5223" s="13" t="s">
        <v>50</v>
      </c>
      <c r="I5223" s="13" t="s">
        <v>50</v>
      </c>
      <c r="J5223" s="12">
        <v>45481</v>
      </c>
      <c r="K5223" s="13" t="s">
        <v>50</v>
      </c>
      <c r="L5223" s="13" t="s">
        <v>6576</v>
      </c>
      <c r="M5223" s="13" t="s">
        <v>48214</v>
      </c>
      <c r="N5223" s="13" t="s">
        <v>50</v>
      </c>
      <c r="O5223" s="13" t="s">
        <v>48215</v>
      </c>
      <c r="P5223" s="13" t="s">
        <v>50</v>
      </c>
      <c r="Q5223" s="13" t="s">
        <v>50</v>
      </c>
      <c r="R5223" s="33" t="s">
        <v>48216</v>
      </c>
      <c r="S5223" s="30" t="s">
        <v>50</v>
      </c>
      <c r="T5223" s="13" t="s">
        <v>50</v>
      </c>
      <c r="U5223" s="13" t="s">
        <v>50</v>
      </c>
      <c r="V5223" s="13" t="s">
        <v>50</v>
      </c>
      <c r="W5223" s="13" t="s">
        <v>50</v>
      </c>
      <c r="X5223" s="13" t="s">
        <v>50</v>
      </c>
      <c r="Y5223" s="13" t="s">
        <v>50</v>
      </c>
      <c r="Z5223" s="13">
        <v>1</v>
      </c>
      <c r="AA5223" s="13" t="s">
        <v>50</v>
      </c>
      <c r="AB5223" s="13" t="s">
        <v>50</v>
      </c>
      <c r="AC5223" s="13" t="s">
        <v>50</v>
      </c>
      <c r="AD5223" s="13" t="s">
        <v>50</v>
      </c>
      <c r="AE5223" s="13" t="s">
        <v>50</v>
      </c>
      <c r="AF5223" s="13" t="s">
        <v>50</v>
      </c>
      <c r="AG5223" s="13" t="s">
        <v>50</v>
      </c>
      <c r="AH5223" s="13" t="s">
        <v>50</v>
      </c>
      <c r="AI5223" s="13" t="s">
        <v>50</v>
      </c>
      <c r="AJ5223" s="13" t="s">
        <v>50</v>
      </c>
      <c r="AK5223" s="13" t="s">
        <v>47625</v>
      </c>
      <c r="AL5223" s="13" t="s">
        <v>50</v>
      </c>
      <c r="AM5223" s="13" t="s">
        <v>50</v>
      </c>
      <c r="AN5223" s="13" t="s">
        <v>50</v>
      </c>
      <c r="AO5223" s="13" t="s">
        <v>50</v>
      </c>
      <c r="AP5223" s="13" t="s">
        <v>50</v>
      </c>
      <c r="AQ5223" s="13" t="s">
        <v>50</v>
      </c>
      <c r="AR5223" s="13" t="s">
        <v>1186</v>
      </c>
    </row>
    <row r="5224" spans="1:44" ht="15" thickBot="1">
      <c r="A5224" s="4" t="s">
        <v>48217</v>
      </c>
      <c r="B5224" s="7" t="s">
        <v>50</v>
      </c>
      <c r="C5224" s="6">
        <v>45292</v>
      </c>
      <c r="D5224" s="7" t="s">
        <v>45</v>
      </c>
      <c r="E5224" s="7" t="s">
        <v>50</v>
      </c>
      <c r="F5224" s="7" t="s">
        <v>70</v>
      </c>
      <c r="G5224" s="27" t="s">
        <v>54945</v>
      </c>
      <c r="H5224" s="7" t="s">
        <v>50</v>
      </c>
      <c r="I5224" s="7" t="s">
        <v>50</v>
      </c>
      <c r="J5224" s="6">
        <v>45482</v>
      </c>
      <c r="K5224" s="7" t="s">
        <v>50</v>
      </c>
      <c r="L5224" s="7" t="s">
        <v>1624</v>
      </c>
      <c r="M5224" s="7" t="s">
        <v>48218</v>
      </c>
      <c r="N5224" s="7" t="s">
        <v>1473</v>
      </c>
      <c r="O5224" s="7" t="s">
        <v>48219</v>
      </c>
      <c r="P5224" s="7" t="s">
        <v>50</v>
      </c>
      <c r="Q5224" s="7" t="s">
        <v>1001</v>
      </c>
      <c r="R5224" s="28" t="s">
        <v>48220</v>
      </c>
      <c r="S5224" s="34" t="s">
        <v>48221</v>
      </c>
      <c r="T5224" s="7" t="s">
        <v>50</v>
      </c>
      <c r="U5224" s="7" t="s">
        <v>50</v>
      </c>
      <c r="V5224" s="7">
        <v>500000</v>
      </c>
      <c r="W5224" s="7" t="s">
        <v>60</v>
      </c>
      <c r="X5224" s="7">
        <v>500000</v>
      </c>
      <c r="Y5224" s="7" t="s">
        <v>467</v>
      </c>
      <c r="Z5224" s="7">
        <v>1</v>
      </c>
      <c r="AA5224" s="7">
        <v>500000</v>
      </c>
      <c r="AB5224" s="7" t="s">
        <v>60</v>
      </c>
      <c r="AC5224" s="7">
        <v>500000</v>
      </c>
      <c r="AD5224" s="7" t="s">
        <v>1624</v>
      </c>
      <c r="AE5224" s="7">
        <v>500000</v>
      </c>
      <c r="AF5224" s="7" t="s">
        <v>60</v>
      </c>
      <c r="AG5224" s="7">
        <v>500000</v>
      </c>
      <c r="AH5224" s="7">
        <v>500000</v>
      </c>
      <c r="AI5224" s="7" t="s">
        <v>60</v>
      </c>
      <c r="AJ5224" s="7">
        <v>500000</v>
      </c>
      <c r="AK5224" s="7" t="s">
        <v>50</v>
      </c>
      <c r="AL5224" s="7" t="s">
        <v>50</v>
      </c>
      <c r="AM5224" s="7" t="s">
        <v>48222</v>
      </c>
      <c r="AN5224" s="7" t="s">
        <v>66</v>
      </c>
      <c r="AO5224" s="7" t="s">
        <v>48223</v>
      </c>
      <c r="AP5224" s="8" t="s">
        <v>48224</v>
      </c>
      <c r="AQ5224" s="7" t="s">
        <v>50</v>
      </c>
      <c r="AR5224" s="7" t="s">
        <v>50</v>
      </c>
    </row>
    <row r="5225" spans="1:44" ht="15" thickBot="1">
      <c r="A5225" s="10" t="s">
        <v>48225</v>
      </c>
      <c r="B5225" s="13" t="s">
        <v>50</v>
      </c>
      <c r="C5225" s="12">
        <v>43101</v>
      </c>
      <c r="D5225" s="13" t="s">
        <v>45</v>
      </c>
      <c r="E5225" s="13" t="s">
        <v>46</v>
      </c>
      <c r="F5225" s="13" t="s">
        <v>70</v>
      </c>
      <c r="G5225" s="27" t="s">
        <v>54945</v>
      </c>
      <c r="H5225" s="13" t="s">
        <v>50</v>
      </c>
      <c r="I5225" s="13" t="s">
        <v>50</v>
      </c>
      <c r="J5225" s="12">
        <v>45478</v>
      </c>
      <c r="K5225" s="13" t="s">
        <v>50</v>
      </c>
      <c r="L5225" s="13" t="s">
        <v>1624</v>
      </c>
      <c r="M5225" s="13" t="s">
        <v>48226</v>
      </c>
      <c r="N5225" s="13" t="s">
        <v>12489</v>
      </c>
      <c r="O5225" s="13" t="s">
        <v>48227</v>
      </c>
      <c r="P5225" s="13" t="s">
        <v>50</v>
      </c>
      <c r="Q5225" s="13" t="s">
        <v>630</v>
      </c>
      <c r="R5225" s="33" t="s">
        <v>48228</v>
      </c>
      <c r="S5225" s="33" t="s">
        <v>48229</v>
      </c>
      <c r="T5225" s="13" t="s">
        <v>48230</v>
      </c>
      <c r="U5225" s="13" t="s">
        <v>50</v>
      </c>
      <c r="V5225" s="13">
        <v>500000</v>
      </c>
      <c r="W5225" s="13" t="s">
        <v>60</v>
      </c>
      <c r="X5225" s="13">
        <v>500000</v>
      </c>
      <c r="Y5225" s="13" t="s">
        <v>467</v>
      </c>
      <c r="Z5225" s="13">
        <v>2</v>
      </c>
      <c r="AA5225" s="13">
        <v>500000</v>
      </c>
      <c r="AB5225" s="13" t="s">
        <v>60</v>
      </c>
      <c r="AC5225" s="13">
        <v>500000</v>
      </c>
      <c r="AD5225" s="13" t="s">
        <v>1624</v>
      </c>
      <c r="AE5225" s="13">
        <v>1750000</v>
      </c>
      <c r="AF5225" s="13" t="s">
        <v>60</v>
      </c>
      <c r="AG5225" s="13">
        <v>1750000</v>
      </c>
      <c r="AH5225" s="13">
        <v>1750000</v>
      </c>
      <c r="AI5225" s="13" t="s">
        <v>60</v>
      </c>
      <c r="AJ5225" s="13">
        <v>1750000</v>
      </c>
      <c r="AK5225" s="13" t="s">
        <v>50</v>
      </c>
      <c r="AL5225" s="13" t="s">
        <v>50</v>
      </c>
      <c r="AM5225" s="13" t="s">
        <v>48231</v>
      </c>
      <c r="AN5225" s="13" t="s">
        <v>66</v>
      </c>
      <c r="AO5225" s="13" t="s">
        <v>50</v>
      </c>
      <c r="AP5225" s="21" t="s">
        <v>48232</v>
      </c>
      <c r="AQ5225" s="13" t="s">
        <v>50</v>
      </c>
      <c r="AR5225" s="13" t="s">
        <v>255</v>
      </c>
    </row>
    <row r="5226" spans="1:44" ht="15" thickBot="1">
      <c r="A5226" s="4" t="s">
        <v>48233</v>
      </c>
      <c r="B5226" s="7" t="s">
        <v>50</v>
      </c>
      <c r="C5226" s="6">
        <v>45292</v>
      </c>
      <c r="D5226" s="7" t="s">
        <v>45</v>
      </c>
      <c r="E5226" s="7" t="s">
        <v>46</v>
      </c>
      <c r="F5226" s="7" t="s">
        <v>70</v>
      </c>
      <c r="G5226" s="26" t="s">
        <v>54946</v>
      </c>
      <c r="H5226" s="7" t="s">
        <v>50</v>
      </c>
      <c r="I5226" s="7" t="s">
        <v>50</v>
      </c>
      <c r="J5226" s="6">
        <v>45482</v>
      </c>
      <c r="K5226" s="7" t="s">
        <v>50</v>
      </c>
      <c r="L5226" s="7" t="s">
        <v>467</v>
      </c>
      <c r="M5226" s="7" t="s">
        <v>48234</v>
      </c>
      <c r="N5226" s="7" t="s">
        <v>1266</v>
      </c>
      <c r="O5226" s="7" t="s">
        <v>48235</v>
      </c>
      <c r="P5226" s="7" t="s">
        <v>50</v>
      </c>
      <c r="Q5226" s="7" t="s">
        <v>245</v>
      </c>
      <c r="R5226" s="31" t="s">
        <v>50</v>
      </c>
      <c r="S5226" s="31" t="s">
        <v>50</v>
      </c>
      <c r="T5226" s="7" t="s">
        <v>50</v>
      </c>
      <c r="U5226" s="7" t="s">
        <v>50</v>
      </c>
      <c r="V5226" s="7" t="s">
        <v>50</v>
      </c>
      <c r="W5226" s="7" t="s">
        <v>50</v>
      </c>
      <c r="X5226" s="7" t="s">
        <v>50</v>
      </c>
      <c r="Y5226" s="7" t="s">
        <v>467</v>
      </c>
      <c r="Z5226" s="7">
        <v>1</v>
      </c>
      <c r="AA5226" s="7" t="s">
        <v>50</v>
      </c>
      <c r="AB5226" s="7" t="s">
        <v>50</v>
      </c>
      <c r="AC5226" s="7" t="s">
        <v>50</v>
      </c>
      <c r="AD5226" s="7" t="s">
        <v>467</v>
      </c>
      <c r="AE5226" s="7" t="s">
        <v>50</v>
      </c>
      <c r="AF5226" s="7" t="s">
        <v>50</v>
      </c>
      <c r="AG5226" s="7" t="s">
        <v>50</v>
      </c>
      <c r="AH5226" s="7" t="s">
        <v>50</v>
      </c>
      <c r="AI5226" s="7" t="s">
        <v>50</v>
      </c>
      <c r="AJ5226" s="7" t="s">
        <v>50</v>
      </c>
      <c r="AK5226" s="7" t="s">
        <v>48236</v>
      </c>
      <c r="AL5226" s="7" t="s">
        <v>50</v>
      </c>
      <c r="AM5226" s="7" t="s">
        <v>50</v>
      </c>
      <c r="AN5226" s="7" t="s">
        <v>50</v>
      </c>
      <c r="AO5226" s="7" t="s">
        <v>50</v>
      </c>
      <c r="AP5226" s="7" t="s">
        <v>50</v>
      </c>
      <c r="AQ5226" s="7" t="s">
        <v>50</v>
      </c>
      <c r="AR5226" s="7" t="s">
        <v>1186</v>
      </c>
    </row>
    <row r="5227" spans="1:44" ht="15" thickBot="1">
      <c r="A5227" s="10" t="s">
        <v>48237</v>
      </c>
      <c r="B5227" s="13" t="s">
        <v>50</v>
      </c>
      <c r="C5227" s="12">
        <v>28126</v>
      </c>
      <c r="D5227" s="13" t="s">
        <v>45</v>
      </c>
      <c r="E5227" s="13" t="s">
        <v>46</v>
      </c>
      <c r="F5227" s="13" t="s">
        <v>70</v>
      </c>
      <c r="G5227" s="13" t="s">
        <v>114</v>
      </c>
      <c r="H5227" s="13" t="s">
        <v>50</v>
      </c>
      <c r="I5227" s="13" t="s">
        <v>50</v>
      </c>
      <c r="J5227" s="12">
        <v>45481</v>
      </c>
      <c r="K5227" s="13" t="s">
        <v>50</v>
      </c>
      <c r="L5227" s="13" t="s">
        <v>52</v>
      </c>
      <c r="M5227" s="13" t="s">
        <v>48238</v>
      </c>
      <c r="N5227" s="13" t="s">
        <v>33039</v>
      </c>
      <c r="O5227" s="13" t="s">
        <v>48239</v>
      </c>
      <c r="P5227" s="13" t="s">
        <v>50</v>
      </c>
      <c r="Q5227" s="13" t="s">
        <v>105</v>
      </c>
      <c r="R5227" s="33" t="s">
        <v>48240</v>
      </c>
      <c r="S5227" s="33" t="s">
        <v>48241</v>
      </c>
      <c r="T5227" s="13" t="s">
        <v>48242</v>
      </c>
      <c r="U5227" s="13" t="s">
        <v>48243</v>
      </c>
      <c r="V5227" s="13">
        <v>400000</v>
      </c>
      <c r="W5227" s="13" t="s">
        <v>60</v>
      </c>
      <c r="X5227" s="13">
        <v>400000</v>
      </c>
      <c r="Y5227" s="13" t="s">
        <v>50</v>
      </c>
      <c r="Z5227" s="13">
        <v>1</v>
      </c>
      <c r="AA5227" s="13" t="s">
        <v>50</v>
      </c>
      <c r="AB5227" s="13" t="s">
        <v>50</v>
      </c>
      <c r="AC5227" s="13" t="s">
        <v>50</v>
      </c>
      <c r="AD5227" s="13" t="s">
        <v>50</v>
      </c>
      <c r="AE5227" s="13" t="s">
        <v>50</v>
      </c>
      <c r="AF5227" s="13" t="s">
        <v>50</v>
      </c>
      <c r="AG5227" s="13" t="s">
        <v>50</v>
      </c>
      <c r="AH5227" s="13">
        <v>400000</v>
      </c>
      <c r="AI5227" s="13" t="s">
        <v>60</v>
      </c>
      <c r="AJ5227" s="13">
        <v>400000</v>
      </c>
      <c r="AK5227" s="13" t="s">
        <v>48244</v>
      </c>
      <c r="AL5227" s="13" t="s">
        <v>50</v>
      </c>
      <c r="AM5227" s="13" t="s">
        <v>48245</v>
      </c>
      <c r="AN5227" s="13" t="s">
        <v>66</v>
      </c>
      <c r="AO5227" s="13" t="s">
        <v>48246</v>
      </c>
      <c r="AP5227" s="21" t="s">
        <v>48247</v>
      </c>
      <c r="AQ5227" s="13" t="s">
        <v>50</v>
      </c>
      <c r="AR5227" s="13" t="s">
        <v>50</v>
      </c>
    </row>
    <row r="5228" spans="1:44" ht="15" thickBot="1">
      <c r="A5228" s="4" t="s">
        <v>48248</v>
      </c>
      <c r="B5228" s="7" t="s">
        <v>50</v>
      </c>
      <c r="C5228" s="6">
        <v>44197</v>
      </c>
      <c r="D5228" s="7" t="s">
        <v>45</v>
      </c>
      <c r="E5228" s="7" t="s">
        <v>46</v>
      </c>
      <c r="F5228" s="7" t="s">
        <v>70</v>
      </c>
      <c r="G5228" s="7" t="s">
        <v>50</v>
      </c>
      <c r="H5228" s="7" t="s">
        <v>50</v>
      </c>
      <c r="I5228" s="7" t="s">
        <v>50</v>
      </c>
      <c r="J5228" s="6">
        <v>45482</v>
      </c>
      <c r="K5228" s="7" t="s">
        <v>50</v>
      </c>
      <c r="L5228" s="7" t="s">
        <v>467</v>
      </c>
      <c r="M5228" s="7" t="s">
        <v>48249</v>
      </c>
      <c r="N5228" s="7" t="s">
        <v>17539</v>
      </c>
      <c r="O5228" s="7" t="s">
        <v>48250</v>
      </c>
      <c r="P5228" s="7" t="s">
        <v>50</v>
      </c>
      <c r="Q5228" s="7" t="s">
        <v>245</v>
      </c>
      <c r="R5228" s="34" t="s">
        <v>48251</v>
      </c>
      <c r="S5228" s="31" t="s">
        <v>50</v>
      </c>
      <c r="T5228" s="7" t="s">
        <v>50</v>
      </c>
      <c r="U5228" s="7" t="s">
        <v>50</v>
      </c>
      <c r="V5228" s="7">
        <v>300000000</v>
      </c>
      <c r="W5228" s="7" t="s">
        <v>2946</v>
      </c>
      <c r="X5228" s="7">
        <v>216825</v>
      </c>
      <c r="Y5228" s="7" t="s">
        <v>467</v>
      </c>
      <c r="Z5228" s="7">
        <v>1</v>
      </c>
      <c r="AA5228" s="7">
        <v>300000000</v>
      </c>
      <c r="AB5228" s="7" t="s">
        <v>2946</v>
      </c>
      <c r="AC5228" s="7">
        <v>216825</v>
      </c>
      <c r="AD5228" s="7" t="s">
        <v>467</v>
      </c>
      <c r="AE5228" s="7">
        <v>300000000</v>
      </c>
      <c r="AF5228" s="7" t="s">
        <v>2946</v>
      </c>
      <c r="AG5228" s="7">
        <v>216825</v>
      </c>
      <c r="AH5228" s="7">
        <v>300000000</v>
      </c>
      <c r="AI5228" s="7" t="s">
        <v>2946</v>
      </c>
      <c r="AJ5228" s="7">
        <v>216825</v>
      </c>
      <c r="AK5228" s="7" t="s">
        <v>48252</v>
      </c>
      <c r="AL5228" s="7" t="s">
        <v>50</v>
      </c>
      <c r="AM5228" s="7" t="s">
        <v>48253</v>
      </c>
      <c r="AN5228" s="7" t="s">
        <v>1700</v>
      </c>
      <c r="AO5228" s="7" t="s">
        <v>48254</v>
      </c>
      <c r="AP5228" s="7" t="s">
        <v>50</v>
      </c>
      <c r="AQ5228" s="22" t="s">
        <v>48255</v>
      </c>
      <c r="AR5228" s="7" t="s">
        <v>50</v>
      </c>
    </row>
    <row r="5229" spans="1:44" ht="15" thickBot="1">
      <c r="A5229" s="10" t="s">
        <v>48256</v>
      </c>
      <c r="B5229" s="13" t="s">
        <v>50</v>
      </c>
      <c r="C5229" s="12">
        <v>32509</v>
      </c>
      <c r="D5229" s="13" t="s">
        <v>45</v>
      </c>
      <c r="E5229" s="13" t="s">
        <v>1939</v>
      </c>
      <c r="F5229" s="13" t="s">
        <v>70</v>
      </c>
      <c r="G5229" s="26" t="s">
        <v>54946</v>
      </c>
      <c r="H5229" s="13" t="s">
        <v>50</v>
      </c>
      <c r="I5229" s="13" t="s">
        <v>50</v>
      </c>
      <c r="J5229" s="12">
        <v>45481</v>
      </c>
      <c r="K5229" s="13" t="s">
        <v>50</v>
      </c>
      <c r="L5229" s="13" t="s">
        <v>52</v>
      </c>
      <c r="M5229" s="13" t="s">
        <v>48257</v>
      </c>
      <c r="N5229" s="13" t="s">
        <v>11021</v>
      </c>
      <c r="O5229" s="13" t="s">
        <v>48258</v>
      </c>
      <c r="P5229" s="13" t="s">
        <v>50</v>
      </c>
      <c r="Q5229" s="13" t="s">
        <v>683</v>
      </c>
      <c r="R5229" s="33" t="s">
        <v>48259</v>
      </c>
      <c r="S5229" s="33" t="s">
        <v>48260</v>
      </c>
      <c r="T5229" s="13" t="s">
        <v>50</v>
      </c>
      <c r="U5229" s="13" t="s">
        <v>48261</v>
      </c>
      <c r="V5229" s="13">
        <v>20000</v>
      </c>
      <c r="W5229" s="13" t="s">
        <v>60</v>
      </c>
      <c r="X5229" s="13">
        <v>20000</v>
      </c>
      <c r="Y5229" s="13" t="s">
        <v>50</v>
      </c>
      <c r="Z5229" s="13">
        <v>1</v>
      </c>
      <c r="AA5229" s="13" t="s">
        <v>50</v>
      </c>
      <c r="AB5229" s="13" t="s">
        <v>50</v>
      </c>
      <c r="AC5229" s="13" t="s">
        <v>50</v>
      </c>
      <c r="AD5229" s="13" t="s">
        <v>50</v>
      </c>
      <c r="AE5229" s="13" t="s">
        <v>50</v>
      </c>
      <c r="AF5229" s="13" t="s">
        <v>50</v>
      </c>
      <c r="AG5229" s="13" t="s">
        <v>50</v>
      </c>
      <c r="AH5229" s="13">
        <v>20000</v>
      </c>
      <c r="AI5229" s="13" t="s">
        <v>60</v>
      </c>
      <c r="AJ5229" s="13">
        <v>20000</v>
      </c>
      <c r="AK5229" s="13" t="s">
        <v>47557</v>
      </c>
      <c r="AL5229" s="13" t="s">
        <v>50</v>
      </c>
      <c r="AM5229" s="13" t="s">
        <v>48262</v>
      </c>
      <c r="AN5229" s="13" t="s">
        <v>738</v>
      </c>
      <c r="AO5229" s="13" t="s">
        <v>48263</v>
      </c>
      <c r="AP5229" s="13" t="s">
        <v>50</v>
      </c>
      <c r="AQ5229" s="21" t="s">
        <v>48264</v>
      </c>
      <c r="AR5229" s="13" t="s">
        <v>50</v>
      </c>
    </row>
    <row r="5230" spans="1:44" ht="15" thickBot="1">
      <c r="A5230" s="4" t="s">
        <v>48265</v>
      </c>
      <c r="B5230" s="7" t="s">
        <v>50</v>
      </c>
      <c r="C5230" s="6">
        <v>44867</v>
      </c>
      <c r="D5230" s="7" t="s">
        <v>45</v>
      </c>
      <c r="E5230" s="7" t="s">
        <v>50</v>
      </c>
      <c r="F5230" s="7" t="s">
        <v>70</v>
      </c>
      <c r="G5230" s="7" t="s">
        <v>50</v>
      </c>
      <c r="H5230" s="7" t="s">
        <v>50</v>
      </c>
      <c r="I5230" s="7" t="s">
        <v>50</v>
      </c>
      <c r="J5230" s="6">
        <v>45481</v>
      </c>
      <c r="K5230" s="7" t="s">
        <v>50</v>
      </c>
      <c r="L5230" s="7" t="s">
        <v>6576</v>
      </c>
      <c r="M5230" s="7" t="s">
        <v>7684</v>
      </c>
      <c r="N5230" s="7" t="s">
        <v>50</v>
      </c>
      <c r="O5230" s="7" t="s">
        <v>48266</v>
      </c>
      <c r="P5230" s="7" t="s">
        <v>50</v>
      </c>
      <c r="Q5230" s="7" t="s">
        <v>50</v>
      </c>
      <c r="R5230" s="34" t="s">
        <v>48267</v>
      </c>
      <c r="S5230" s="34" t="s">
        <v>48268</v>
      </c>
      <c r="T5230" s="7" t="s">
        <v>48269</v>
      </c>
      <c r="U5230" s="7" t="s">
        <v>50</v>
      </c>
      <c r="V5230" s="7" t="s">
        <v>50</v>
      </c>
      <c r="W5230" s="7" t="s">
        <v>50</v>
      </c>
      <c r="X5230" s="7" t="s">
        <v>50</v>
      </c>
      <c r="Y5230" s="7" t="s">
        <v>50</v>
      </c>
      <c r="Z5230" s="7">
        <v>1</v>
      </c>
      <c r="AA5230" s="7" t="s">
        <v>50</v>
      </c>
      <c r="AB5230" s="7" t="s">
        <v>50</v>
      </c>
      <c r="AC5230" s="7" t="s">
        <v>50</v>
      </c>
      <c r="AD5230" s="7" t="s">
        <v>50</v>
      </c>
      <c r="AE5230" s="7" t="s">
        <v>50</v>
      </c>
      <c r="AF5230" s="7" t="s">
        <v>50</v>
      </c>
      <c r="AG5230" s="7" t="s">
        <v>50</v>
      </c>
      <c r="AH5230" s="7" t="s">
        <v>50</v>
      </c>
      <c r="AI5230" s="7" t="s">
        <v>50</v>
      </c>
      <c r="AJ5230" s="7" t="s">
        <v>50</v>
      </c>
      <c r="AK5230" s="7" t="s">
        <v>47625</v>
      </c>
      <c r="AL5230" s="7" t="s">
        <v>50</v>
      </c>
      <c r="AM5230" s="7" t="s">
        <v>48270</v>
      </c>
      <c r="AN5230" s="7" t="s">
        <v>66</v>
      </c>
      <c r="AO5230" s="7" t="s">
        <v>48271</v>
      </c>
      <c r="AP5230" s="7" t="s">
        <v>50</v>
      </c>
      <c r="AQ5230" s="22" t="s">
        <v>48272</v>
      </c>
      <c r="AR5230" s="7" t="s">
        <v>50</v>
      </c>
    </row>
    <row r="5231" spans="1:44" ht="15" thickBot="1">
      <c r="A5231" s="10" t="s">
        <v>48273</v>
      </c>
      <c r="B5231" s="13" t="s">
        <v>50</v>
      </c>
      <c r="C5231" s="12">
        <v>44879</v>
      </c>
      <c r="D5231" s="13" t="s">
        <v>45</v>
      </c>
      <c r="E5231" s="13" t="s">
        <v>50</v>
      </c>
      <c r="F5231" s="13" t="s">
        <v>70</v>
      </c>
      <c r="G5231" s="27" t="s">
        <v>54945</v>
      </c>
      <c r="H5231" s="13" t="s">
        <v>50</v>
      </c>
      <c r="I5231" s="13" t="s">
        <v>50</v>
      </c>
      <c r="J5231" s="12">
        <v>45481</v>
      </c>
      <c r="K5231" s="13" t="s">
        <v>50</v>
      </c>
      <c r="L5231" s="13" t="s">
        <v>6576</v>
      </c>
      <c r="M5231" s="13" t="s">
        <v>48274</v>
      </c>
      <c r="N5231" s="13" t="s">
        <v>50</v>
      </c>
      <c r="O5231" s="13" t="s">
        <v>48275</v>
      </c>
      <c r="P5231" s="13" t="s">
        <v>50</v>
      </c>
      <c r="Q5231" s="13" t="s">
        <v>50</v>
      </c>
      <c r="R5231" s="30" t="s">
        <v>50</v>
      </c>
      <c r="S5231" s="30" t="s">
        <v>50</v>
      </c>
      <c r="T5231" s="13" t="s">
        <v>50</v>
      </c>
      <c r="U5231" s="13" t="s">
        <v>50</v>
      </c>
      <c r="V5231" s="13" t="s">
        <v>50</v>
      </c>
      <c r="W5231" s="13" t="s">
        <v>50</v>
      </c>
      <c r="X5231" s="13" t="s">
        <v>50</v>
      </c>
      <c r="Y5231" s="13" t="s">
        <v>50</v>
      </c>
      <c r="Z5231" s="13">
        <v>1</v>
      </c>
      <c r="AA5231" s="13" t="s">
        <v>50</v>
      </c>
      <c r="AB5231" s="13" t="s">
        <v>50</v>
      </c>
      <c r="AC5231" s="13" t="s">
        <v>50</v>
      </c>
      <c r="AD5231" s="13" t="s">
        <v>50</v>
      </c>
      <c r="AE5231" s="13" t="s">
        <v>50</v>
      </c>
      <c r="AF5231" s="13" t="s">
        <v>50</v>
      </c>
      <c r="AG5231" s="13" t="s">
        <v>50</v>
      </c>
      <c r="AH5231" s="13" t="s">
        <v>50</v>
      </c>
      <c r="AI5231" s="13" t="s">
        <v>50</v>
      </c>
      <c r="AJ5231" s="13" t="s">
        <v>50</v>
      </c>
      <c r="AK5231" s="13" t="s">
        <v>47625</v>
      </c>
      <c r="AL5231" s="13" t="s">
        <v>50</v>
      </c>
      <c r="AM5231" s="13" t="s">
        <v>50</v>
      </c>
      <c r="AN5231" s="13" t="s">
        <v>50</v>
      </c>
      <c r="AO5231" s="13" t="s">
        <v>50</v>
      </c>
      <c r="AP5231" s="13" t="s">
        <v>50</v>
      </c>
      <c r="AQ5231" s="13" t="s">
        <v>50</v>
      </c>
      <c r="AR5231" s="13" t="s">
        <v>1186</v>
      </c>
    </row>
    <row r="5232" spans="1:44" ht="15" thickBot="1">
      <c r="A5232" s="4" t="s">
        <v>48276</v>
      </c>
      <c r="B5232" s="7" t="s">
        <v>50</v>
      </c>
      <c r="C5232" s="6">
        <v>45444</v>
      </c>
      <c r="D5232" s="7" t="s">
        <v>45</v>
      </c>
      <c r="E5232" s="7" t="s">
        <v>46</v>
      </c>
      <c r="F5232" s="7" t="s">
        <v>70</v>
      </c>
      <c r="G5232" s="27" t="s">
        <v>54945</v>
      </c>
      <c r="H5232" s="7" t="s">
        <v>50</v>
      </c>
      <c r="I5232" s="7" t="s">
        <v>50</v>
      </c>
      <c r="J5232" s="6">
        <v>45482</v>
      </c>
      <c r="K5232" s="7" t="s">
        <v>50</v>
      </c>
      <c r="L5232" s="7" t="s">
        <v>467</v>
      </c>
      <c r="M5232" s="7" t="s">
        <v>48277</v>
      </c>
      <c r="N5232" s="7" t="s">
        <v>48278</v>
      </c>
      <c r="O5232" s="7" t="s">
        <v>48279</v>
      </c>
      <c r="P5232" s="7" t="s">
        <v>50</v>
      </c>
      <c r="Q5232" s="7" t="s">
        <v>245</v>
      </c>
      <c r="R5232" s="31" t="s">
        <v>50</v>
      </c>
      <c r="S5232" s="31" t="s">
        <v>50</v>
      </c>
      <c r="T5232" s="7" t="s">
        <v>50</v>
      </c>
      <c r="U5232" s="7" t="s">
        <v>50</v>
      </c>
      <c r="V5232" s="7" t="s">
        <v>50</v>
      </c>
      <c r="W5232" s="7" t="s">
        <v>50</v>
      </c>
      <c r="X5232" s="7" t="s">
        <v>50</v>
      </c>
      <c r="Y5232" s="7" t="s">
        <v>467</v>
      </c>
      <c r="Z5232" s="7">
        <v>1</v>
      </c>
      <c r="AA5232" s="7" t="s">
        <v>50</v>
      </c>
      <c r="AB5232" s="7" t="s">
        <v>50</v>
      </c>
      <c r="AC5232" s="7" t="s">
        <v>50</v>
      </c>
      <c r="AD5232" s="7" t="s">
        <v>467</v>
      </c>
      <c r="AE5232" s="7" t="s">
        <v>50</v>
      </c>
      <c r="AF5232" s="7" t="s">
        <v>50</v>
      </c>
      <c r="AG5232" s="7" t="s">
        <v>50</v>
      </c>
      <c r="AH5232" s="7" t="s">
        <v>50</v>
      </c>
      <c r="AI5232" s="7" t="s">
        <v>50</v>
      </c>
      <c r="AJ5232" s="7" t="s">
        <v>50</v>
      </c>
      <c r="AK5232" s="7" t="s">
        <v>50</v>
      </c>
      <c r="AL5232" s="7" t="s">
        <v>50</v>
      </c>
      <c r="AM5232" s="7" t="s">
        <v>50</v>
      </c>
      <c r="AN5232" s="7" t="s">
        <v>50</v>
      </c>
      <c r="AO5232" s="7" t="s">
        <v>50</v>
      </c>
      <c r="AP5232" s="7" t="s">
        <v>50</v>
      </c>
      <c r="AQ5232" s="7" t="s">
        <v>50</v>
      </c>
      <c r="AR5232" s="7" t="s">
        <v>1186</v>
      </c>
    </row>
    <row r="5233" spans="1:44" ht="15" thickBot="1">
      <c r="A5233" s="10" t="s">
        <v>48280</v>
      </c>
      <c r="B5233" s="13" t="s">
        <v>50</v>
      </c>
      <c r="C5233" s="12">
        <v>42370</v>
      </c>
      <c r="D5233" s="13" t="s">
        <v>45</v>
      </c>
      <c r="E5233" s="13" t="s">
        <v>46</v>
      </c>
      <c r="F5233" s="13" t="s">
        <v>70</v>
      </c>
      <c r="G5233" s="27" t="s">
        <v>54945</v>
      </c>
      <c r="H5233" s="13" t="s">
        <v>50</v>
      </c>
      <c r="I5233" s="13" t="s">
        <v>50</v>
      </c>
      <c r="J5233" s="12">
        <v>45482</v>
      </c>
      <c r="K5233" s="13" t="s">
        <v>50</v>
      </c>
      <c r="L5233" s="13" t="s">
        <v>1471</v>
      </c>
      <c r="M5233" s="13" t="s">
        <v>7522</v>
      </c>
      <c r="N5233" s="13" t="s">
        <v>48281</v>
      </c>
      <c r="O5233" s="13" t="s">
        <v>48282</v>
      </c>
      <c r="P5233" s="13" t="s">
        <v>50</v>
      </c>
      <c r="Q5233" s="13" t="s">
        <v>360</v>
      </c>
      <c r="R5233" s="33" t="s">
        <v>48283</v>
      </c>
      <c r="S5233" s="30" t="s">
        <v>50</v>
      </c>
      <c r="T5233" s="13" t="s">
        <v>50</v>
      </c>
      <c r="U5233" s="13" t="s">
        <v>50</v>
      </c>
      <c r="V5233" s="13" t="s">
        <v>50</v>
      </c>
      <c r="W5233" s="13" t="s">
        <v>50</v>
      </c>
      <c r="X5233" s="13" t="s">
        <v>50</v>
      </c>
      <c r="Y5233" s="13" t="s">
        <v>50</v>
      </c>
      <c r="Z5233" s="13">
        <v>1</v>
      </c>
      <c r="AA5233" s="13" t="s">
        <v>50</v>
      </c>
      <c r="AB5233" s="13" t="s">
        <v>50</v>
      </c>
      <c r="AC5233" s="13" t="s">
        <v>50</v>
      </c>
      <c r="AD5233" s="13" t="s">
        <v>1471</v>
      </c>
      <c r="AE5233" s="13" t="s">
        <v>50</v>
      </c>
      <c r="AF5233" s="13" t="s">
        <v>50</v>
      </c>
      <c r="AG5233" s="13" t="s">
        <v>50</v>
      </c>
      <c r="AH5233" s="13" t="s">
        <v>50</v>
      </c>
      <c r="AI5233" s="13" t="s">
        <v>50</v>
      </c>
      <c r="AJ5233" s="13" t="s">
        <v>50</v>
      </c>
      <c r="AK5233" s="13" t="s">
        <v>48284</v>
      </c>
      <c r="AL5233" s="13" t="s">
        <v>50</v>
      </c>
      <c r="AM5233" s="13" t="s">
        <v>48285</v>
      </c>
      <c r="AN5233" s="13" t="s">
        <v>66</v>
      </c>
      <c r="AO5233" s="13" t="s">
        <v>48286</v>
      </c>
      <c r="AP5233" s="14" t="s">
        <v>48287</v>
      </c>
      <c r="AQ5233" s="13" t="s">
        <v>50</v>
      </c>
      <c r="AR5233" s="13" t="s">
        <v>50</v>
      </c>
    </row>
    <row r="5234" spans="1:44" ht="15" thickBot="1">
      <c r="A5234" s="4" t="s">
        <v>48288</v>
      </c>
      <c r="B5234" s="7" t="s">
        <v>50</v>
      </c>
      <c r="C5234" s="6">
        <v>35796</v>
      </c>
      <c r="D5234" s="7" t="s">
        <v>45</v>
      </c>
      <c r="E5234" s="7" t="s">
        <v>46</v>
      </c>
      <c r="F5234" s="7" t="s">
        <v>70</v>
      </c>
      <c r="G5234" s="27" t="s">
        <v>54945</v>
      </c>
      <c r="H5234" s="7" t="s">
        <v>50</v>
      </c>
      <c r="I5234" s="7" t="s">
        <v>50</v>
      </c>
      <c r="J5234" s="6">
        <v>45482</v>
      </c>
      <c r="K5234" s="7" t="s">
        <v>50</v>
      </c>
      <c r="L5234" s="7" t="s">
        <v>52</v>
      </c>
      <c r="M5234" s="7" t="s">
        <v>5917</v>
      </c>
      <c r="N5234" s="7" t="s">
        <v>5365</v>
      </c>
      <c r="O5234" s="7" t="s">
        <v>48289</v>
      </c>
      <c r="P5234" s="7" t="s">
        <v>50</v>
      </c>
      <c r="Q5234" s="7" t="s">
        <v>50</v>
      </c>
      <c r="R5234" s="34" t="s">
        <v>48290</v>
      </c>
      <c r="S5234" s="34" t="s">
        <v>48291</v>
      </c>
      <c r="T5234" s="7" t="s">
        <v>50</v>
      </c>
      <c r="U5234" s="7">
        <v>2503818206</v>
      </c>
      <c r="V5234" s="7">
        <v>1818901</v>
      </c>
      <c r="W5234" s="7" t="s">
        <v>1085</v>
      </c>
      <c r="X5234" s="7">
        <v>1333945</v>
      </c>
      <c r="Y5234" s="7" t="s">
        <v>50</v>
      </c>
      <c r="Z5234" s="7">
        <v>1</v>
      </c>
      <c r="AA5234" s="7" t="s">
        <v>50</v>
      </c>
      <c r="AB5234" s="7" t="s">
        <v>50</v>
      </c>
      <c r="AC5234" s="7" t="s">
        <v>50</v>
      </c>
      <c r="AD5234" s="7" t="s">
        <v>50</v>
      </c>
      <c r="AE5234" s="7" t="s">
        <v>50</v>
      </c>
      <c r="AF5234" s="7" t="s">
        <v>50</v>
      </c>
      <c r="AG5234" s="7" t="s">
        <v>50</v>
      </c>
      <c r="AH5234" s="7">
        <v>1818901</v>
      </c>
      <c r="AI5234" s="7" t="s">
        <v>1085</v>
      </c>
      <c r="AJ5234" s="7">
        <v>1333945</v>
      </c>
      <c r="AK5234" s="7" t="s">
        <v>48292</v>
      </c>
      <c r="AL5234" s="7" t="s">
        <v>50</v>
      </c>
      <c r="AM5234" s="7" t="s">
        <v>48293</v>
      </c>
      <c r="AN5234" s="7" t="s">
        <v>993</v>
      </c>
      <c r="AO5234" s="7" t="s">
        <v>48294</v>
      </c>
      <c r="AP5234" s="7" t="s">
        <v>50</v>
      </c>
      <c r="AQ5234" s="22" t="s">
        <v>48295</v>
      </c>
      <c r="AR5234" s="7" t="s">
        <v>50</v>
      </c>
    </row>
    <row r="5235" spans="1:44" ht="15" thickBot="1">
      <c r="A5235" s="10" t="s">
        <v>48296</v>
      </c>
      <c r="B5235" s="13" t="s">
        <v>50</v>
      </c>
      <c r="C5235" s="12">
        <v>44562</v>
      </c>
      <c r="D5235" s="13" t="s">
        <v>45</v>
      </c>
      <c r="E5235" s="13" t="s">
        <v>46</v>
      </c>
      <c r="F5235" s="13" t="s">
        <v>70</v>
      </c>
      <c r="G5235" s="13" t="s">
        <v>50</v>
      </c>
      <c r="H5235" s="13" t="s">
        <v>50</v>
      </c>
      <c r="I5235" s="13" t="s">
        <v>50</v>
      </c>
      <c r="J5235" s="12">
        <v>45482</v>
      </c>
      <c r="K5235" s="13" t="s">
        <v>50</v>
      </c>
      <c r="L5235" s="13" t="s">
        <v>467</v>
      </c>
      <c r="M5235" s="13" t="s">
        <v>50</v>
      </c>
      <c r="N5235" s="13" t="s">
        <v>18011</v>
      </c>
      <c r="O5235" s="13" t="s">
        <v>48297</v>
      </c>
      <c r="P5235" s="13" t="s">
        <v>50</v>
      </c>
      <c r="Q5235" s="13" t="s">
        <v>481</v>
      </c>
      <c r="R5235" s="30" t="s">
        <v>50</v>
      </c>
      <c r="S5235" s="30" t="s">
        <v>50</v>
      </c>
      <c r="T5235" s="13" t="s">
        <v>50</v>
      </c>
      <c r="U5235" s="13" t="s">
        <v>48298</v>
      </c>
      <c r="V5235" s="13">
        <v>250000</v>
      </c>
      <c r="W5235" s="13" t="s">
        <v>60</v>
      </c>
      <c r="X5235" s="13">
        <v>250000</v>
      </c>
      <c r="Y5235" s="13" t="s">
        <v>467</v>
      </c>
      <c r="Z5235" s="13">
        <v>1</v>
      </c>
      <c r="AA5235" s="13">
        <v>250000</v>
      </c>
      <c r="AB5235" s="13" t="s">
        <v>60</v>
      </c>
      <c r="AC5235" s="13">
        <v>250000</v>
      </c>
      <c r="AD5235" s="13" t="s">
        <v>467</v>
      </c>
      <c r="AE5235" s="13">
        <v>250000</v>
      </c>
      <c r="AF5235" s="13" t="s">
        <v>60</v>
      </c>
      <c r="AG5235" s="13">
        <v>250000</v>
      </c>
      <c r="AH5235" s="13">
        <v>250000</v>
      </c>
      <c r="AI5235" s="13" t="s">
        <v>60</v>
      </c>
      <c r="AJ5235" s="13">
        <v>250000</v>
      </c>
      <c r="AK5235" s="13" t="s">
        <v>50</v>
      </c>
      <c r="AL5235" s="13" t="s">
        <v>50</v>
      </c>
      <c r="AM5235" s="13" t="s">
        <v>50</v>
      </c>
      <c r="AN5235" s="13" t="s">
        <v>50</v>
      </c>
      <c r="AO5235" s="13" t="s">
        <v>50</v>
      </c>
      <c r="AP5235" s="13" t="s">
        <v>50</v>
      </c>
      <c r="AQ5235" s="13" t="s">
        <v>50</v>
      </c>
      <c r="AR5235" s="13" t="s">
        <v>1186</v>
      </c>
    </row>
    <row r="5236" spans="1:44" ht="15" thickBot="1">
      <c r="A5236" s="4" t="s">
        <v>48299</v>
      </c>
      <c r="B5236" s="7" t="s">
        <v>50</v>
      </c>
      <c r="C5236" s="6">
        <v>3182</v>
      </c>
      <c r="D5236" s="7" t="s">
        <v>45</v>
      </c>
      <c r="E5236" s="7" t="s">
        <v>46</v>
      </c>
      <c r="F5236" s="7" t="s">
        <v>47</v>
      </c>
      <c r="G5236" s="7" t="s">
        <v>48</v>
      </c>
      <c r="H5236" s="7" t="s">
        <v>49</v>
      </c>
      <c r="I5236" s="7" t="s">
        <v>50</v>
      </c>
      <c r="J5236" s="6">
        <v>45484</v>
      </c>
      <c r="K5236" s="7" t="s">
        <v>51</v>
      </c>
      <c r="L5236" s="7" t="s">
        <v>52</v>
      </c>
      <c r="M5236" s="7" t="s">
        <v>48300</v>
      </c>
      <c r="N5236" s="7" t="s">
        <v>44531</v>
      </c>
      <c r="O5236" s="7" t="s">
        <v>48301</v>
      </c>
      <c r="P5236" s="7">
        <v>45</v>
      </c>
      <c r="Q5236" s="7" t="s">
        <v>6089</v>
      </c>
      <c r="R5236" s="34" t="s">
        <v>48302</v>
      </c>
      <c r="S5236" s="34" t="s">
        <v>48303</v>
      </c>
      <c r="T5236" s="7" t="s">
        <v>50</v>
      </c>
      <c r="U5236" s="7" t="s">
        <v>48304</v>
      </c>
      <c r="V5236" s="7" t="s">
        <v>50</v>
      </c>
      <c r="W5236" s="7" t="s">
        <v>50</v>
      </c>
      <c r="X5236" s="7" t="s">
        <v>50</v>
      </c>
      <c r="Y5236" s="7" t="s">
        <v>61</v>
      </c>
      <c r="Z5236" s="7" t="s">
        <v>50</v>
      </c>
      <c r="AA5236" s="7" t="s">
        <v>50</v>
      </c>
      <c r="AB5236" s="7" t="s">
        <v>50</v>
      </c>
      <c r="AC5236" s="7" t="s">
        <v>50</v>
      </c>
      <c r="AD5236" s="7" t="s">
        <v>50</v>
      </c>
      <c r="AE5236" s="7" t="s">
        <v>50</v>
      </c>
      <c r="AF5236" s="7" t="s">
        <v>50</v>
      </c>
      <c r="AG5236" s="7" t="s">
        <v>50</v>
      </c>
      <c r="AH5236" s="7" t="s">
        <v>50</v>
      </c>
      <c r="AI5236" s="7" t="s">
        <v>50</v>
      </c>
      <c r="AJ5236" s="7" t="s">
        <v>50</v>
      </c>
      <c r="AK5236" s="7" t="s">
        <v>2118</v>
      </c>
      <c r="AL5236" s="7" t="s">
        <v>50</v>
      </c>
      <c r="AM5236" s="7" t="s">
        <v>48305</v>
      </c>
      <c r="AN5236" s="7" t="s">
        <v>66</v>
      </c>
      <c r="AO5236" s="7" t="s">
        <v>48306</v>
      </c>
      <c r="AP5236" s="22" t="s">
        <v>48307</v>
      </c>
      <c r="AQ5236" s="7" t="s">
        <v>50</v>
      </c>
      <c r="AR5236" s="7" t="s">
        <v>50</v>
      </c>
    </row>
    <row r="5237" spans="1:44" ht="15" thickBot="1">
      <c r="A5237" s="10" t="s">
        <v>48308</v>
      </c>
      <c r="B5237" s="13" t="s">
        <v>50</v>
      </c>
      <c r="C5237" s="12">
        <v>43466</v>
      </c>
      <c r="D5237" s="13" t="s">
        <v>45</v>
      </c>
      <c r="E5237" s="13" t="s">
        <v>46</v>
      </c>
      <c r="F5237" s="13" t="s">
        <v>70</v>
      </c>
      <c r="G5237" s="13" t="s">
        <v>145</v>
      </c>
      <c r="H5237" s="13" t="s">
        <v>48309</v>
      </c>
      <c r="I5237" s="13" t="s">
        <v>50</v>
      </c>
      <c r="J5237" s="12">
        <v>45483</v>
      </c>
      <c r="K5237" s="13" t="s">
        <v>191</v>
      </c>
      <c r="L5237" s="13" t="s">
        <v>124</v>
      </c>
      <c r="M5237" s="13" t="s">
        <v>48310</v>
      </c>
      <c r="N5237" s="13" t="s">
        <v>180</v>
      </c>
      <c r="O5237" s="13" t="s">
        <v>48311</v>
      </c>
      <c r="P5237" s="13">
        <v>103</v>
      </c>
      <c r="Q5237" s="13" t="s">
        <v>120</v>
      </c>
      <c r="R5237" s="33" t="s">
        <v>48312</v>
      </c>
      <c r="S5237" s="33" t="s">
        <v>48313</v>
      </c>
      <c r="T5237" s="13" t="s">
        <v>50</v>
      </c>
      <c r="U5237" s="13" t="s">
        <v>50</v>
      </c>
      <c r="V5237" s="13" t="s">
        <v>50</v>
      </c>
      <c r="W5237" s="13" t="s">
        <v>50</v>
      </c>
      <c r="X5237" s="13" t="s">
        <v>50</v>
      </c>
      <c r="Y5237" s="13" t="s">
        <v>81</v>
      </c>
      <c r="Z5237" s="13" t="s">
        <v>50</v>
      </c>
      <c r="AA5237" s="13" t="s">
        <v>50</v>
      </c>
      <c r="AB5237" s="13" t="s">
        <v>50</v>
      </c>
      <c r="AC5237" s="13" t="s">
        <v>50</v>
      </c>
      <c r="AD5237" s="13" t="s">
        <v>50</v>
      </c>
      <c r="AE5237" s="13" t="s">
        <v>50</v>
      </c>
      <c r="AF5237" s="13" t="s">
        <v>50</v>
      </c>
      <c r="AG5237" s="13" t="s">
        <v>50</v>
      </c>
      <c r="AH5237" s="13" t="s">
        <v>50</v>
      </c>
      <c r="AI5237" s="13" t="s">
        <v>50</v>
      </c>
      <c r="AJ5237" s="13" t="s">
        <v>50</v>
      </c>
      <c r="AK5237" s="13" t="s">
        <v>48314</v>
      </c>
      <c r="AL5237" s="13" t="s">
        <v>50</v>
      </c>
      <c r="AM5237" s="13" t="s">
        <v>48315</v>
      </c>
      <c r="AN5237" s="13" t="s">
        <v>66</v>
      </c>
      <c r="AO5237" s="13" t="s">
        <v>48316</v>
      </c>
      <c r="AP5237" s="14" t="s">
        <v>48317</v>
      </c>
      <c r="AQ5237" s="13" t="s">
        <v>50</v>
      </c>
      <c r="AR5237" s="13" t="s">
        <v>50</v>
      </c>
    </row>
    <row r="5238" spans="1:44" ht="15" thickBot="1">
      <c r="A5238" s="4" t="s">
        <v>11696</v>
      </c>
      <c r="B5238" s="7" t="s">
        <v>50</v>
      </c>
      <c r="C5238" s="6">
        <v>41640</v>
      </c>
      <c r="D5238" s="7" t="s">
        <v>45</v>
      </c>
      <c r="E5238" s="7" t="s">
        <v>46</v>
      </c>
      <c r="F5238" s="7" t="s">
        <v>70</v>
      </c>
      <c r="G5238" s="7" t="s">
        <v>176</v>
      </c>
      <c r="H5238" s="7" t="s">
        <v>11697</v>
      </c>
      <c r="I5238" s="7" t="s">
        <v>50</v>
      </c>
      <c r="J5238" s="6">
        <v>45484</v>
      </c>
      <c r="K5238" s="7" t="s">
        <v>116</v>
      </c>
      <c r="L5238" s="7" t="s">
        <v>131</v>
      </c>
      <c r="M5238" s="7" t="s">
        <v>1053</v>
      </c>
      <c r="N5238" s="7" t="s">
        <v>75</v>
      </c>
      <c r="O5238" s="7" t="s">
        <v>11698</v>
      </c>
      <c r="P5238" s="7">
        <v>260</v>
      </c>
      <c r="Q5238" s="7" t="s">
        <v>77</v>
      </c>
      <c r="R5238" s="34" t="s">
        <v>11699</v>
      </c>
      <c r="S5238" s="34" t="s">
        <v>11700</v>
      </c>
      <c r="T5238" s="7" t="s">
        <v>50</v>
      </c>
      <c r="U5238" s="7" t="s">
        <v>11702</v>
      </c>
      <c r="V5238" s="7" t="s">
        <v>50</v>
      </c>
      <c r="W5238" s="7" t="s">
        <v>50</v>
      </c>
      <c r="X5238" s="7" t="s">
        <v>50</v>
      </c>
      <c r="Y5238" s="7" t="s">
        <v>81</v>
      </c>
      <c r="Z5238" s="7" t="s">
        <v>50</v>
      </c>
      <c r="AA5238" s="7" t="s">
        <v>50</v>
      </c>
      <c r="AB5238" s="7" t="s">
        <v>50</v>
      </c>
      <c r="AC5238" s="7" t="s">
        <v>50</v>
      </c>
      <c r="AD5238" s="7" t="s">
        <v>50</v>
      </c>
      <c r="AE5238" s="7" t="s">
        <v>50</v>
      </c>
      <c r="AF5238" s="7" t="s">
        <v>50</v>
      </c>
      <c r="AG5238" s="7" t="s">
        <v>50</v>
      </c>
      <c r="AH5238" s="7" t="s">
        <v>50</v>
      </c>
      <c r="AI5238" s="7" t="s">
        <v>50</v>
      </c>
      <c r="AJ5238" s="7" t="s">
        <v>50</v>
      </c>
      <c r="AK5238" s="7" t="s">
        <v>48318</v>
      </c>
      <c r="AL5238" s="7" t="s">
        <v>50</v>
      </c>
      <c r="AM5238" s="7" t="s">
        <v>11704</v>
      </c>
      <c r="AN5238" s="7" t="s">
        <v>66</v>
      </c>
      <c r="AO5238" s="7" t="s">
        <v>48319</v>
      </c>
      <c r="AP5238" s="8" t="s">
        <v>11706</v>
      </c>
      <c r="AQ5238" s="7" t="s">
        <v>50</v>
      </c>
      <c r="AR5238" s="7" t="s">
        <v>50</v>
      </c>
    </row>
    <row r="5239" spans="1:44" ht="15" thickBot="1">
      <c r="A5239" s="10" t="s">
        <v>48320</v>
      </c>
      <c r="B5239" s="13" t="s">
        <v>50</v>
      </c>
      <c r="C5239" s="12">
        <v>42566</v>
      </c>
      <c r="D5239" s="13" t="s">
        <v>45</v>
      </c>
      <c r="E5239" s="13" t="s">
        <v>46</v>
      </c>
      <c r="F5239" s="13" t="s">
        <v>70</v>
      </c>
      <c r="G5239" s="13" t="s">
        <v>114</v>
      </c>
      <c r="H5239" s="13" t="s">
        <v>504</v>
      </c>
      <c r="I5239" s="13" t="s">
        <v>50</v>
      </c>
      <c r="J5239" s="12">
        <v>45485</v>
      </c>
      <c r="K5239" s="13" t="s">
        <v>191</v>
      </c>
      <c r="L5239" s="13" t="s">
        <v>131</v>
      </c>
      <c r="M5239" s="13" t="s">
        <v>17177</v>
      </c>
      <c r="N5239" s="13" t="s">
        <v>40279</v>
      </c>
      <c r="O5239" s="13" t="s">
        <v>48321</v>
      </c>
      <c r="P5239" s="13">
        <v>391</v>
      </c>
      <c r="Q5239" s="13" t="s">
        <v>245</v>
      </c>
      <c r="R5239" s="29" t="s">
        <v>48322</v>
      </c>
      <c r="S5239" s="33" t="s">
        <v>48323</v>
      </c>
      <c r="T5239" s="13" t="s">
        <v>50</v>
      </c>
      <c r="U5239" s="13">
        <f>91-9136928084</f>
        <v>-9136927993</v>
      </c>
      <c r="V5239" s="13" t="s">
        <v>50</v>
      </c>
      <c r="W5239" s="13" t="s">
        <v>50</v>
      </c>
      <c r="X5239" s="13" t="s">
        <v>50</v>
      </c>
      <c r="Y5239" s="13" t="s">
        <v>50</v>
      </c>
      <c r="Z5239" s="13" t="s">
        <v>50</v>
      </c>
      <c r="AA5239" s="13" t="s">
        <v>50</v>
      </c>
      <c r="AB5239" s="13" t="s">
        <v>50</v>
      </c>
      <c r="AC5239" s="13" t="s">
        <v>50</v>
      </c>
      <c r="AD5239" s="13" t="s">
        <v>50</v>
      </c>
      <c r="AE5239" s="13" t="s">
        <v>50</v>
      </c>
      <c r="AF5239" s="13" t="s">
        <v>50</v>
      </c>
      <c r="AG5239" s="13" t="s">
        <v>50</v>
      </c>
      <c r="AH5239" s="13" t="s">
        <v>50</v>
      </c>
      <c r="AI5239" s="13" t="s">
        <v>50</v>
      </c>
      <c r="AJ5239" s="13" t="s">
        <v>50</v>
      </c>
      <c r="AK5239" s="13" t="s">
        <v>48324</v>
      </c>
      <c r="AL5239" s="13" t="s">
        <v>50</v>
      </c>
      <c r="AM5239" s="13" t="s">
        <v>48325</v>
      </c>
      <c r="AN5239" s="13" t="s">
        <v>993</v>
      </c>
      <c r="AO5239" s="13" t="s">
        <v>48326</v>
      </c>
      <c r="AP5239" s="21" t="s">
        <v>48327</v>
      </c>
      <c r="AQ5239" s="13" t="s">
        <v>50</v>
      </c>
      <c r="AR5239" s="13" t="s">
        <v>50</v>
      </c>
    </row>
    <row r="5240" spans="1:44" ht="15" thickBot="1">
      <c r="A5240" s="4" t="s">
        <v>34965</v>
      </c>
      <c r="B5240" s="7" t="s">
        <v>50</v>
      </c>
      <c r="C5240" s="6">
        <v>24108</v>
      </c>
      <c r="D5240" s="7" t="s">
        <v>45</v>
      </c>
      <c r="E5240" s="7" t="s">
        <v>46</v>
      </c>
      <c r="F5240" s="7" t="s">
        <v>47</v>
      </c>
      <c r="G5240" s="7" t="s">
        <v>48</v>
      </c>
      <c r="H5240" s="7" t="s">
        <v>516</v>
      </c>
      <c r="I5240" s="7" t="s">
        <v>50</v>
      </c>
      <c r="J5240" s="6">
        <v>45484</v>
      </c>
      <c r="K5240" s="7" t="s">
        <v>51</v>
      </c>
      <c r="L5240" s="7" t="s">
        <v>162</v>
      </c>
      <c r="M5240" s="7" t="s">
        <v>48328</v>
      </c>
      <c r="N5240" s="7" t="s">
        <v>791</v>
      </c>
      <c r="O5240" s="7" t="s">
        <v>48329</v>
      </c>
      <c r="P5240" s="7">
        <v>395</v>
      </c>
      <c r="Q5240" s="7" t="s">
        <v>245</v>
      </c>
      <c r="R5240" s="34" t="s">
        <v>6136</v>
      </c>
      <c r="S5240" s="34" t="s">
        <v>48330</v>
      </c>
      <c r="T5240" s="7" t="s">
        <v>50</v>
      </c>
      <c r="U5240" s="7" t="s">
        <v>48331</v>
      </c>
      <c r="V5240" s="7" t="s">
        <v>50</v>
      </c>
      <c r="W5240" s="7" t="s">
        <v>50</v>
      </c>
      <c r="X5240" s="7" t="s">
        <v>50</v>
      </c>
      <c r="Y5240" s="7" t="s">
        <v>61</v>
      </c>
      <c r="Z5240" s="7" t="s">
        <v>50</v>
      </c>
      <c r="AA5240" s="7" t="s">
        <v>50</v>
      </c>
      <c r="AB5240" s="7" t="s">
        <v>50</v>
      </c>
      <c r="AC5240" s="7" t="s">
        <v>50</v>
      </c>
      <c r="AD5240" s="7" t="s">
        <v>50</v>
      </c>
      <c r="AE5240" s="7" t="s">
        <v>50</v>
      </c>
      <c r="AF5240" s="7" t="s">
        <v>50</v>
      </c>
      <c r="AG5240" s="7" t="s">
        <v>50</v>
      </c>
      <c r="AH5240" s="7" t="s">
        <v>50</v>
      </c>
      <c r="AI5240" s="7" t="s">
        <v>50</v>
      </c>
      <c r="AJ5240" s="7" t="s">
        <v>50</v>
      </c>
      <c r="AK5240" s="7" t="s">
        <v>50</v>
      </c>
      <c r="AL5240" s="7" t="s">
        <v>50</v>
      </c>
      <c r="AM5240" s="7" t="s">
        <v>48332</v>
      </c>
      <c r="AN5240" s="7" t="s">
        <v>66</v>
      </c>
      <c r="AO5240" s="7" t="s">
        <v>48333</v>
      </c>
      <c r="AP5240" s="8" t="s">
        <v>48334</v>
      </c>
      <c r="AQ5240" s="7" t="s">
        <v>50</v>
      </c>
      <c r="AR5240" s="7" t="s">
        <v>50</v>
      </c>
    </row>
    <row r="5241" spans="1:44" ht="15" thickBot="1">
      <c r="A5241" s="10" t="s">
        <v>48335</v>
      </c>
      <c r="B5241" s="13" t="s">
        <v>50</v>
      </c>
      <c r="C5241" s="12">
        <v>44197</v>
      </c>
      <c r="D5241" s="13" t="s">
        <v>45</v>
      </c>
      <c r="E5241" s="13" t="s">
        <v>46</v>
      </c>
      <c r="F5241" s="13" t="s">
        <v>70</v>
      </c>
      <c r="G5241" s="13" t="s">
        <v>145</v>
      </c>
      <c r="H5241" s="13" t="s">
        <v>1264</v>
      </c>
      <c r="I5241" s="13" t="s">
        <v>50</v>
      </c>
      <c r="J5241" s="12">
        <v>45484</v>
      </c>
      <c r="K5241" s="13" t="s">
        <v>50</v>
      </c>
      <c r="L5241" s="13" t="s">
        <v>124</v>
      </c>
      <c r="M5241" s="13" t="s">
        <v>48336</v>
      </c>
      <c r="N5241" s="13" t="s">
        <v>1604</v>
      </c>
      <c r="O5241" s="13" t="s">
        <v>48337</v>
      </c>
      <c r="P5241" s="13">
        <v>947</v>
      </c>
      <c r="Q5241" s="13" t="s">
        <v>360</v>
      </c>
      <c r="R5241" s="33" t="s">
        <v>48338</v>
      </c>
      <c r="S5241" s="33" t="s">
        <v>48339</v>
      </c>
      <c r="T5241" s="13" t="s">
        <v>50</v>
      </c>
      <c r="U5241" s="13" t="s">
        <v>50</v>
      </c>
      <c r="V5241" s="13" t="s">
        <v>50</v>
      </c>
      <c r="W5241" s="13" t="s">
        <v>50</v>
      </c>
      <c r="X5241" s="13" t="s">
        <v>50</v>
      </c>
      <c r="Y5241" s="13" t="s">
        <v>81</v>
      </c>
      <c r="Z5241" s="13" t="s">
        <v>50</v>
      </c>
      <c r="AA5241" s="13" t="s">
        <v>50</v>
      </c>
      <c r="AB5241" s="13" t="s">
        <v>50</v>
      </c>
      <c r="AC5241" s="13" t="s">
        <v>50</v>
      </c>
      <c r="AD5241" s="13" t="s">
        <v>50</v>
      </c>
      <c r="AE5241" s="13" t="s">
        <v>50</v>
      </c>
      <c r="AF5241" s="13" t="s">
        <v>50</v>
      </c>
      <c r="AG5241" s="13" t="s">
        <v>50</v>
      </c>
      <c r="AH5241" s="13" t="s">
        <v>50</v>
      </c>
      <c r="AI5241" s="13" t="s">
        <v>50</v>
      </c>
      <c r="AJ5241" s="13" t="s">
        <v>50</v>
      </c>
      <c r="AK5241" s="13" t="s">
        <v>48340</v>
      </c>
      <c r="AL5241" s="13" t="s">
        <v>50</v>
      </c>
      <c r="AM5241" s="13" t="s">
        <v>48341</v>
      </c>
      <c r="AN5241" s="13" t="s">
        <v>1700</v>
      </c>
      <c r="AO5241" s="13" t="s">
        <v>48342</v>
      </c>
      <c r="AP5241" s="21" t="s">
        <v>48343</v>
      </c>
      <c r="AQ5241" s="13" t="s">
        <v>50</v>
      </c>
      <c r="AR5241" s="13" t="s">
        <v>50</v>
      </c>
    </row>
    <row r="5242" spans="1:44" ht="15" thickBot="1">
      <c r="A5242" s="4" t="s">
        <v>48344</v>
      </c>
      <c r="B5242" s="7" t="s">
        <v>50</v>
      </c>
      <c r="C5242" s="6">
        <v>42923</v>
      </c>
      <c r="D5242" s="7" t="s">
        <v>45</v>
      </c>
      <c r="E5242" s="7" t="s">
        <v>46</v>
      </c>
      <c r="F5242" s="7" t="s">
        <v>70</v>
      </c>
      <c r="G5242" s="7" t="s">
        <v>114</v>
      </c>
      <c r="H5242" s="7" t="s">
        <v>6842</v>
      </c>
      <c r="I5242" s="7" t="s">
        <v>50</v>
      </c>
      <c r="J5242" s="6">
        <v>45484</v>
      </c>
      <c r="K5242" s="7" t="s">
        <v>50</v>
      </c>
      <c r="L5242" s="7" t="s">
        <v>73</v>
      </c>
      <c r="M5242" s="7" t="s">
        <v>48345</v>
      </c>
      <c r="N5242" s="7" t="s">
        <v>730</v>
      </c>
      <c r="O5242" s="7" t="s">
        <v>48346</v>
      </c>
      <c r="P5242" s="5">
        <v>1577</v>
      </c>
      <c r="Q5242" s="7" t="s">
        <v>616</v>
      </c>
      <c r="R5242" s="34" t="s">
        <v>48347</v>
      </c>
      <c r="S5242" s="34" t="s">
        <v>48348</v>
      </c>
      <c r="T5242" s="7" t="s">
        <v>50</v>
      </c>
      <c r="U5242" s="7" t="s">
        <v>48349</v>
      </c>
      <c r="V5242" s="7" t="s">
        <v>50</v>
      </c>
      <c r="W5242" s="7" t="s">
        <v>50</v>
      </c>
      <c r="X5242" s="7" t="s">
        <v>50</v>
      </c>
      <c r="Y5242" s="7" t="s">
        <v>81</v>
      </c>
      <c r="Z5242" s="7" t="s">
        <v>50</v>
      </c>
      <c r="AA5242" s="7" t="s">
        <v>50</v>
      </c>
      <c r="AB5242" s="7" t="s">
        <v>50</v>
      </c>
      <c r="AC5242" s="7" t="s">
        <v>50</v>
      </c>
      <c r="AD5242" s="7" t="s">
        <v>50</v>
      </c>
      <c r="AE5242" s="7" t="s">
        <v>50</v>
      </c>
      <c r="AF5242" s="7" t="s">
        <v>50</v>
      </c>
      <c r="AG5242" s="7" t="s">
        <v>50</v>
      </c>
      <c r="AH5242" s="7" t="s">
        <v>50</v>
      </c>
      <c r="AI5242" s="7" t="s">
        <v>50</v>
      </c>
      <c r="AJ5242" s="7" t="s">
        <v>50</v>
      </c>
      <c r="AK5242" s="7" t="s">
        <v>48350</v>
      </c>
      <c r="AL5242" s="7" t="s">
        <v>50</v>
      </c>
      <c r="AM5242" s="7" t="s">
        <v>48351</v>
      </c>
      <c r="AN5242" s="7" t="s">
        <v>66</v>
      </c>
      <c r="AO5242" s="7" t="s">
        <v>48352</v>
      </c>
      <c r="AP5242" s="22" t="s">
        <v>48353</v>
      </c>
      <c r="AQ5242" s="7" t="s">
        <v>50</v>
      </c>
      <c r="AR5242" s="7" t="s">
        <v>50</v>
      </c>
    </row>
    <row r="5243" spans="1:44" ht="15" thickBot="1">
      <c r="A5243" s="10" t="s">
        <v>9303</v>
      </c>
      <c r="B5243" s="13" t="s">
        <v>50</v>
      </c>
      <c r="C5243" s="12">
        <v>13089</v>
      </c>
      <c r="D5243" s="13" t="s">
        <v>45</v>
      </c>
      <c r="E5243" s="13" t="s">
        <v>46</v>
      </c>
      <c r="F5243" s="13" t="s">
        <v>47</v>
      </c>
      <c r="G5243" s="13" t="s">
        <v>48</v>
      </c>
      <c r="H5243" s="13" t="s">
        <v>49</v>
      </c>
      <c r="I5243" s="13" t="s">
        <v>50</v>
      </c>
      <c r="J5243" s="12">
        <v>45484</v>
      </c>
      <c r="K5243" s="13" t="s">
        <v>161</v>
      </c>
      <c r="L5243" s="13" t="s">
        <v>52</v>
      </c>
      <c r="M5243" s="13" t="s">
        <v>9304</v>
      </c>
      <c r="N5243" s="13" t="s">
        <v>5081</v>
      </c>
      <c r="O5243" s="13" t="s">
        <v>9305</v>
      </c>
      <c r="P5243" s="11">
        <v>1662</v>
      </c>
      <c r="Q5243" s="13" t="s">
        <v>1080</v>
      </c>
      <c r="R5243" s="33" t="s">
        <v>9306</v>
      </c>
      <c r="S5243" s="33" t="s">
        <v>9307</v>
      </c>
      <c r="T5243" s="13" t="s">
        <v>50</v>
      </c>
      <c r="U5243" s="13">
        <v>118665739972</v>
      </c>
      <c r="V5243" s="13" t="s">
        <v>50</v>
      </c>
      <c r="W5243" s="13" t="s">
        <v>50</v>
      </c>
      <c r="X5243" s="13" t="s">
        <v>50</v>
      </c>
      <c r="Y5243" s="13" t="s">
        <v>61</v>
      </c>
      <c r="Z5243" s="13" t="s">
        <v>50</v>
      </c>
      <c r="AA5243" s="13" t="s">
        <v>50</v>
      </c>
      <c r="AB5243" s="13" t="s">
        <v>50</v>
      </c>
      <c r="AC5243" s="13" t="s">
        <v>50</v>
      </c>
      <c r="AD5243" s="13" t="s">
        <v>50</v>
      </c>
      <c r="AE5243" s="13" t="s">
        <v>50</v>
      </c>
      <c r="AF5243" s="13" t="s">
        <v>50</v>
      </c>
      <c r="AG5243" s="13" t="s">
        <v>50</v>
      </c>
      <c r="AH5243" s="13" t="s">
        <v>50</v>
      </c>
      <c r="AI5243" s="13" t="s">
        <v>50</v>
      </c>
      <c r="AJ5243" s="13" t="s">
        <v>50</v>
      </c>
      <c r="AK5243" s="13" t="s">
        <v>48354</v>
      </c>
      <c r="AL5243" s="13" t="s">
        <v>50</v>
      </c>
      <c r="AM5243" s="13" t="s">
        <v>9310</v>
      </c>
      <c r="AN5243" s="13" t="s">
        <v>66</v>
      </c>
      <c r="AO5243" s="13" t="s">
        <v>9311</v>
      </c>
      <c r="AP5243" s="21" t="s">
        <v>9312</v>
      </c>
      <c r="AQ5243" s="13" t="s">
        <v>50</v>
      </c>
      <c r="AR5243" s="13" t="s">
        <v>50</v>
      </c>
    </row>
    <row r="5244" spans="1:44" ht="15" thickBot="1">
      <c r="A5244" s="4" t="s">
        <v>48355</v>
      </c>
      <c r="B5244" s="7" t="s">
        <v>50</v>
      </c>
      <c r="C5244" s="6">
        <v>20090</v>
      </c>
      <c r="D5244" s="7" t="s">
        <v>45</v>
      </c>
      <c r="E5244" s="7" t="s">
        <v>46</v>
      </c>
      <c r="F5244" s="7" t="s">
        <v>47</v>
      </c>
      <c r="G5244" s="7" t="s">
        <v>48</v>
      </c>
      <c r="H5244" s="7" t="s">
        <v>328</v>
      </c>
      <c r="I5244" s="7" t="s">
        <v>50</v>
      </c>
      <c r="J5244" s="6">
        <v>45483</v>
      </c>
      <c r="K5244" s="7" t="s">
        <v>50</v>
      </c>
      <c r="L5244" s="7" t="s">
        <v>162</v>
      </c>
      <c r="M5244" s="7" t="s">
        <v>3854</v>
      </c>
      <c r="N5244" s="7" t="s">
        <v>791</v>
      </c>
      <c r="O5244" s="7" t="s">
        <v>48356</v>
      </c>
      <c r="P5244" s="5">
        <v>2335</v>
      </c>
      <c r="Q5244" s="7" t="s">
        <v>245</v>
      </c>
      <c r="R5244" s="34" t="s">
        <v>48357</v>
      </c>
      <c r="S5244" s="34" t="s">
        <v>48358</v>
      </c>
      <c r="T5244" s="7" t="s">
        <v>50</v>
      </c>
      <c r="U5244" s="7" t="s">
        <v>48359</v>
      </c>
      <c r="V5244" s="7" t="s">
        <v>50</v>
      </c>
      <c r="W5244" s="7" t="s">
        <v>50</v>
      </c>
      <c r="X5244" s="7" t="s">
        <v>50</v>
      </c>
      <c r="Y5244" s="7" t="s">
        <v>61</v>
      </c>
      <c r="Z5244" s="7" t="s">
        <v>50</v>
      </c>
      <c r="AA5244" s="7" t="s">
        <v>50</v>
      </c>
      <c r="AB5244" s="7" t="s">
        <v>50</v>
      </c>
      <c r="AC5244" s="7" t="s">
        <v>50</v>
      </c>
      <c r="AD5244" s="7" t="s">
        <v>50</v>
      </c>
      <c r="AE5244" s="7" t="s">
        <v>50</v>
      </c>
      <c r="AF5244" s="7" t="s">
        <v>50</v>
      </c>
      <c r="AG5244" s="7" t="s">
        <v>50</v>
      </c>
      <c r="AH5244" s="7" t="s">
        <v>50</v>
      </c>
      <c r="AI5244" s="7" t="s">
        <v>50</v>
      </c>
      <c r="AJ5244" s="7" t="s">
        <v>50</v>
      </c>
      <c r="AK5244" s="7" t="s">
        <v>50</v>
      </c>
      <c r="AL5244" s="7" t="s">
        <v>50</v>
      </c>
      <c r="AM5244" s="7" t="s">
        <v>48360</v>
      </c>
      <c r="AN5244" s="7" t="s">
        <v>798</v>
      </c>
      <c r="AO5244" s="7" t="s">
        <v>48361</v>
      </c>
      <c r="AP5244" s="22" t="s">
        <v>48362</v>
      </c>
      <c r="AQ5244" s="7" t="s">
        <v>50</v>
      </c>
      <c r="AR5244" s="7" t="s">
        <v>50</v>
      </c>
    </row>
    <row r="5245" spans="1:44" ht="15" thickBot="1">
      <c r="A5245" s="10" t="s">
        <v>48363</v>
      </c>
      <c r="B5245" s="13" t="s">
        <v>50</v>
      </c>
      <c r="C5245" s="12">
        <v>28126</v>
      </c>
      <c r="D5245" s="13" t="s">
        <v>45</v>
      </c>
      <c r="E5245" s="13" t="s">
        <v>46</v>
      </c>
      <c r="F5245" s="13" t="s">
        <v>47</v>
      </c>
      <c r="G5245" s="13" t="s">
        <v>48</v>
      </c>
      <c r="H5245" s="13" t="s">
        <v>328</v>
      </c>
      <c r="I5245" s="13" t="s">
        <v>50</v>
      </c>
      <c r="J5245" s="12">
        <v>45483</v>
      </c>
      <c r="K5245" s="13" t="s">
        <v>51</v>
      </c>
      <c r="L5245" s="13" t="s">
        <v>52</v>
      </c>
      <c r="M5245" s="13" t="s">
        <v>48364</v>
      </c>
      <c r="N5245" s="13" t="s">
        <v>2941</v>
      </c>
      <c r="O5245" s="13" t="s">
        <v>48365</v>
      </c>
      <c r="P5245" s="11">
        <v>2770</v>
      </c>
      <c r="Q5245" s="13" t="s">
        <v>245</v>
      </c>
      <c r="R5245" s="33" t="s">
        <v>48366</v>
      </c>
      <c r="S5245" s="33" t="s">
        <v>48367</v>
      </c>
      <c r="T5245" s="13" t="s">
        <v>50</v>
      </c>
      <c r="U5245" s="13" t="s">
        <v>48368</v>
      </c>
      <c r="V5245" s="13" t="s">
        <v>50</v>
      </c>
      <c r="W5245" s="13" t="s">
        <v>50</v>
      </c>
      <c r="X5245" s="13" t="s">
        <v>50</v>
      </c>
      <c r="Y5245" s="13" t="s">
        <v>61</v>
      </c>
      <c r="Z5245" s="13" t="s">
        <v>50</v>
      </c>
      <c r="AA5245" s="13" t="s">
        <v>50</v>
      </c>
      <c r="AB5245" s="13" t="s">
        <v>50</v>
      </c>
      <c r="AC5245" s="13" t="s">
        <v>50</v>
      </c>
      <c r="AD5245" s="13" t="s">
        <v>50</v>
      </c>
      <c r="AE5245" s="13" t="s">
        <v>50</v>
      </c>
      <c r="AF5245" s="13" t="s">
        <v>50</v>
      </c>
      <c r="AG5245" s="13" t="s">
        <v>50</v>
      </c>
      <c r="AH5245" s="13" t="s">
        <v>50</v>
      </c>
      <c r="AI5245" s="13" t="s">
        <v>50</v>
      </c>
      <c r="AJ5245" s="13" t="s">
        <v>50</v>
      </c>
      <c r="AK5245" s="13" t="s">
        <v>2118</v>
      </c>
      <c r="AL5245" s="13" t="s">
        <v>50</v>
      </c>
      <c r="AM5245" s="13" t="s">
        <v>48369</v>
      </c>
      <c r="AN5245" s="13" t="s">
        <v>66</v>
      </c>
      <c r="AO5245" s="13" t="s">
        <v>48370</v>
      </c>
      <c r="AP5245" s="13" t="s">
        <v>50</v>
      </c>
      <c r="AQ5245" s="21" t="s">
        <v>48371</v>
      </c>
      <c r="AR5245" s="13" t="s">
        <v>50</v>
      </c>
    </row>
    <row r="5246" spans="1:44" ht="15" thickBot="1">
      <c r="A5246" s="4" t="s">
        <v>48372</v>
      </c>
      <c r="B5246" s="7" t="s">
        <v>50</v>
      </c>
      <c r="C5246" s="6">
        <v>44562</v>
      </c>
      <c r="D5246" s="7" t="s">
        <v>45</v>
      </c>
      <c r="E5246" s="7" t="s">
        <v>46</v>
      </c>
      <c r="F5246" s="7" t="s">
        <v>70</v>
      </c>
      <c r="G5246" s="7" t="s">
        <v>145</v>
      </c>
      <c r="H5246" s="7" t="s">
        <v>2519</v>
      </c>
      <c r="I5246" s="7" t="s">
        <v>50</v>
      </c>
      <c r="J5246" s="6">
        <v>45484</v>
      </c>
      <c r="K5246" s="7" t="s">
        <v>50</v>
      </c>
      <c r="L5246" s="7" t="s">
        <v>210</v>
      </c>
      <c r="M5246" s="7" t="s">
        <v>48373</v>
      </c>
      <c r="N5246" s="7" t="s">
        <v>180</v>
      </c>
      <c r="O5246" s="7" t="s">
        <v>48374</v>
      </c>
      <c r="P5246" s="5">
        <v>2826</v>
      </c>
      <c r="Q5246" s="7" t="s">
        <v>120</v>
      </c>
      <c r="R5246" s="34" t="s">
        <v>48375</v>
      </c>
      <c r="S5246" s="34" t="s">
        <v>48376</v>
      </c>
      <c r="T5246" s="7" t="s">
        <v>50</v>
      </c>
      <c r="U5246" s="7" t="s">
        <v>50</v>
      </c>
      <c r="V5246" s="7" t="s">
        <v>50</v>
      </c>
      <c r="W5246" s="7" t="s">
        <v>50</v>
      </c>
      <c r="X5246" s="7" t="s">
        <v>50</v>
      </c>
      <c r="Y5246" s="7" t="s">
        <v>50</v>
      </c>
      <c r="Z5246" s="7" t="s">
        <v>50</v>
      </c>
      <c r="AA5246" s="7" t="s">
        <v>50</v>
      </c>
      <c r="AB5246" s="7" t="s">
        <v>50</v>
      </c>
      <c r="AC5246" s="7" t="s">
        <v>50</v>
      </c>
      <c r="AD5246" s="7" t="s">
        <v>50</v>
      </c>
      <c r="AE5246" s="7" t="s">
        <v>50</v>
      </c>
      <c r="AF5246" s="7" t="s">
        <v>50</v>
      </c>
      <c r="AG5246" s="7" t="s">
        <v>50</v>
      </c>
      <c r="AH5246" s="7" t="s">
        <v>50</v>
      </c>
      <c r="AI5246" s="7" t="s">
        <v>50</v>
      </c>
      <c r="AJ5246" s="7" t="s">
        <v>50</v>
      </c>
      <c r="AK5246" s="7" t="s">
        <v>48377</v>
      </c>
      <c r="AL5246" s="7" t="s">
        <v>50</v>
      </c>
      <c r="AM5246" s="7" t="s">
        <v>48378</v>
      </c>
      <c r="AN5246" s="7" t="s">
        <v>66</v>
      </c>
      <c r="AO5246" s="7" t="s">
        <v>48379</v>
      </c>
      <c r="AP5246" s="8" t="s">
        <v>48380</v>
      </c>
      <c r="AQ5246" s="7" t="s">
        <v>50</v>
      </c>
      <c r="AR5246" s="7" t="s">
        <v>50</v>
      </c>
    </row>
    <row r="5247" spans="1:44" ht="15" thickBot="1">
      <c r="A5247" s="10" t="s">
        <v>48381</v>
      </c>
      <c r="B5247" s="13" t="s">
        <v>50</v>
      </c>
      <c r="C5247" s="12">
        <v>36161</v>
      </c>
      <c r="D5247" s="13" t="s">
        <v>45</v>
      </c>
      <c r="E5247" s="13" t="s">
        <v>46</v>
      </c>
      <c r="F5247" s="13" t="s">
        <v>47</v>
      </c>
      <c r="G5247" s="13" t="s">
        <v>48</v>
      </c>
      <c r="H5247" s="13" t="s">
        <v>4364</v>
      </c>
      <c r="I5247" s="13" t="s">
        <v>50</v>
      </c>
      <c r="J5247" s="12">
        <v>45484</v>
      </c>
      <c r="K5247" s="13" t="s">
        <v>51</v>
      </c>
      <c r="L5247" s="13" t="s">
        <v>162</v>
      </c>
      <c r="M5247" s="13" t="s">
        <v>48382</v>
      </c>
      <c r="N5247" s="13" t="s">
        <v>48383</v>
      </c>
      <c r="O5247" s="13" t="s">
        <v>48384</v>
      </c>
      <c r="P5247" s="11">
        <v>2895</v>
      </c>
      <c r="Q5247" s="13" t="s">
        <v>920</v>
      </c>
      <c r="R5247" s="33" t="s">
        <v>48385</v>
      </c>
      <c r="S5247" s="33" t="s">
        <v>48386</v>
      </c>
      <c r="T5247" s="13" t="s">
        <v>50</v>
      </c>
      <c r="U5247" s="13" t="s">
        <v>50</v>
      </c>
      <c r="V5247" s="13" t="s">
        <v>50</v>
      </c>
      <c r="W5247" s="13" t="s">
        <v>50</v>
      </c>
      <c r="X5247" s="13" t="s">
        <v>50</v>
      </c>
      <c r="Y5247" s="13" t="s">
        <v>61</v>
      </c>
      <c r="Z5247" s="13" t="s">
        <v>50</v>
      </c>
      <c r="AA5247" s="13" t="s">
        <v>50</v>
      </c>
      <c r="AB5247" s="13" t="s">
        <v>50</v>
      </c>
      <c r="AC5247" s="13" t="s">
        <v>50</v>
      </c>
      <c r="AD5247" s="13" t="s">
        <v>50</v>
      </c>
      <c r="AE5247" s="13" t="s">
        <v>50</v>
      </c>
      <c r="AF5247" s="13" t="s">
        <v>50</v>
      </c>
      <c r="AG5247" s="13" t="s">
        <v>50</v>
      </c>
      <c r="AH5247" s="13" t="s">
        <v>50</v>
      </c>
      <c r="AI5247" s="13" t="s">
        <v>50</v>
      </c>
      <c r="AJ5247" s="13" t="s">
        <v>50</v>
      </c>
      <c r="AK5247" s="13" t="s">
        <v>48387</v>
      </c>
      <c r="AL5247" s="13" t="s">
        <v>50</v>
      </c>
      <c r="AM5247" s="13" t="s">
        <v>48388</v>
      </c>
      <c r="AN5247" s="13" t="s">
        <v>66</v>
      </c>
      <c r="AO5247" s="13" t="s">
        <v>48389</v>
      </c>
      <c r="AP5247" s="14" t="s">
        <v>48390</v>
      </c>
      <c r="AQ5247" s="13" t="s">
        <v>50</v>
      </c>
      <c r="AR5247" s="13" t="s">
        <v>50</v>
      </c>
    </row>
    <row r="5248" spans="1:44" ht="15" thickBot="1">
      <c r="A5248" s="4" t="s">
        <v>48391</v>
      </c>
      <c r="B5248" s="7" t="s">
        <v>50</v>
      </c>
      <c r="C5248" s="6">
        <v>44197</v>
      </c>
      <c r="D5248" s="7" t="s">
        <v>45</v>
      </c>
      <c r="E5248" s="7" t="s">
        <v>46</v>
      </c>
      <c r="F5248" s="7" t="s">
        <v>47</v>
      </c>
      <c r="G5248" s="26" t="s">
        <v>54946</v>
      </c>
      <c r="H5248" s="7" t="s">
        <v>50</v>
      </c>
      <c r="I5248" s="7" t="s">
        <v>50</v>
      </c>
      <c r="J5248" s="6">
        <v>45485</v>
      </c>
      <c r="K5248" s="7" t="s">
        <v>50</v>
      </c>
      <c r="L5248" s="7" t="s">
        <v>62</v>
      </c>
      <c r="M5248" s="7" t="s">
        <v>48392</v>
      </c>
      <c r="N5248" s="7" t="s">
        <v>75</v>
      </c>
      <c r="O5248" s="7" t="s">
        <v>48393</v>
      </c>
      <c r="P5248" s="5">
        <v>2976</v>
      </c>
      <c r="Q5248" s="7" t="s">
        <v>77</v>
      </c>
      <c r="R5248" s="34" t="s">
        <v>48394</v>
      </c>
      <c r="S5248" s="34" t="s">
        <v>48395</v>
      </c>
      <c r="T5248" s="7" t="s">
        <v>50</v>
      </c>
      <c r="U5248" s="7" t="s">
        <v>48396</v>
      </c>
      <c r="V5248" s="7" t="s">
        <v>50</v>
      </c>
      <c r="W5248" s="7" t="s">
        <v>50</v>
      </c>
      <c r="X5248" s="7" t="s">
        <v>50</v>
      </c>
      <c r="Y5248" s="7" t="s">
        <v>61</v>
      </c>
      <c r="Z5248" s="7" t="s">
        <v>50</v>
      </c>
      <c r="AA5248" s="7" t="s">
        <v>50</v>
      </c>
      <c r="AB5248" s="7" t="s">
        <v>50</v>
      </c>
      <c r="AC5248" s="7" t="s">
        <v>50</v>
      </c>
      <c r="AD5248" s="7" t="s">
        <v>50</v>
      </c>
      <c r="AE5248" s="7" t="s">
        <v>50</v>
      </c>
      <c r="AF5248" s="7" t="s">
        <v>50</v>
      </c>
      <c r="AG5248" s="7" t="s">
        <v>50</v>
      </c>
      <c r="AH5248" s="7" t="s">
        <v>50</v>
      </c>
      <c r="AI5248" s="7" t="s">
        <v>50</v>
      </c>
      <c r="AJ5248" s="7" t="s">
        <v>50</v>
      </c>
      <c r="AK5248" s="7" t="s">
        <v>50</v>
      </c>
      <c r="AL5248" s="7" t="s">
        <v>50</v>
      </c>
      <c r="AM5248" s="7" t="s">
        <v>48397</v>
      </c>
      <c r="AN5248" s="7" t="s">
        <v>993</v>
      </c>
      <c r="AO5248" s="7" t="s">
        <v>48398</v>
      </c>
      <c r="AP5248" s="8" t="s">
        <v>48399</v>
      </c>
      <c r="AQ5248" s="7" t="s">
        <v>50</v>
      </c>
      <c r="AR5248" s="7" t="s">
        <v>50</v>
      </c>
    </row>
    <row r="5249" spans="1:44" ht="15" thickBot="1">
      <c r="A5249" s="10" t="s">
        <v>846</v>
      </c>
      <c r="B5249" s="13" t="s">
        <v>50</v>
      </c>
      <c r="C5249" s="12">
        <v>38353</v>
      </c>
      <c r="D5249" s="13" t="s">
        <v>45</v>
      </c>
      <c r="E5249" s="13" t="s">
        <v>46</v>
      </c>
      <c r="F5249" s="13" t="s">
        <v>70</v>
      </c>
      <c r="G5249" s="13" t="s">
        <v>114</v>
      </c>
      <c r="H5249" s="13" t="s">
        <v>847</v>
      </c>
      <c r="I5249" s="13" t="s">
        <v>50</v>
      </c>
      <c r="J5249" s="12">
        <v>45483</v>
      </c>
      <c r="K5249" s="13" t="s">
        <v>72</v>
      </c>
      <c r="L5249" s="13" t="s">
        <v>131</v>
      </c>
      <c r="M5249" s="13" t="s">
        <v>848</v>
      </c>
      <c r="N5249" s="13" t="s">
        <v>564</v>
      </c>
      <c r="O5249" s="13" t="s">
        <v>849</v>
      </c>
      <c r="P5249" s="11">
        <v>3205</v>
      </c>
      <c r="Q5249" s="13" t="s">
        <v>566</v>
      </c>
      <c r="R5249" s="29" t="s">
        <v>850</v>
      </c>
      <c r="S5249" s="33" t="s">
        <v>851</v>
      </c>
      <c r="T5249" s="13" t="s">
        <v>50</v>
      </c>
      <c r="U5249" s="13" t="s">
        <v>853</v>
      </c>
      <c r="V5249" s="13" t="s">
        <v>50</v>
      </c>
      <c r="W5249" s="13" t="s">
        <v>50</v>
      </c>
      <c r="X5249" s="13" t="s">
        <v>50</v>
      </c>
      <c r="Y5249" s="13" t="s">
        <v>290</v>
      </c>
      <c r="Z5249" s="13" t="s">
        <v>50</v>
      </c>
      <c r="AA5249" s="13" t="s">
        <v>50</v>
      </c>
      <c r="AB5249" s="13" t="s">
        <v>50</v>
      </c>
      <c r="AC5249" s="13" t="s">
        <v>50</v>
      </c>
      <c r="AD5249" s="13" t="s">
        <v>50</v>
      </c>
      <c r="AE5249" s="13" t="s">
        <v>50</v>
      </c>
      <c r="AF5249" s="13" t="s">
        <v>50</v>
      </c>
      <c r="AG5249" s="13" t="s">
        <v>50</v>
      </c>
      <c r="AH5249" s="13" t="s">
        <v>50</v>
      </c>
      <c r="AI5249" s="13" t="s">
        <v>50</v>
      </c>
      <c r="AJ5249" s="13" t="s">
        <v>50</v>
      </c>
      <c r="AK5249" s="13" t="s">
        <v>854</v>
      </c>
      <c r="AL5249" s="13" t="s">
        <v>50</v>
      </c>
      <c r="AM5249" s="13" t="s">
        <v>855</v>
      </c>
      <c r="AN5249" s="13" t="s">
        <v>66</v>
      </c>
      <c r="AO5249" s="13" t="s">
        <v>48400</v>
      </c>
      <c r="AP5249" s="14" t="s">
        <v>857</v>
      </c>
      <c r="AQ5249" s="13" t="s">
        <v>50</v>
      </c>
      <c r="AR5249" s="13" t="s">
        <v>50</v>
      </c>
    </row>
    <row r="5250" spans="1:44" ht="15" thickBot="1">
      <c r="A5250" s="4" t="s">
        <v>48401</v>
      </c>
      <c r="B5250" s="7" t="s">
        <v>50</v>
      </c>
      <c r="C5250" s="6">
        <v>42370</v>
      </c>
      <c r="D5250" s="7" t="s">
        <v>45</v>
      </c>
      <c r="E5250" s="7" t="s">
        <v>46</v>
      </c>
      <c r="F5250" s="7" t="s">
        <v>70</v>
      </c>
      <c r="G5250" s="7" t="s">
        <v>87</v>
      </c>
      <c r="H5250" s="7" t="s">
        <v>11560</v>
      </c>
      <c r="I5250" s="7" t="s">
        <v>50</v>
      </c>
      <c r="J5250" s="6">
        <v>45483</v>
      </c>
      <c r="K5250" s="7" t="s">
        <v>89</v>
      </c>
      <c r="L5250" s="7" t="s">
        <v>147</v>
      </c>
      <c r="M5250" s="7" t="s">
        <v>48402</v>
      </c>
      <c r="N5250" s="7" t="s">
        <v>8383</v>
      </c>
      <c r="O5250" s="7" t="s">
        <v>48403</v>
      </c>
      <c r="P5250" s="5">
        <v>3298</v>
      </c>
      <c r="Q5250" s="7" t="s">
        <v>383</v>
      </c>
      <c r="R5250" s="34" t="s">
        <v>48404</v>
      </c>
      <c r="S5250" s="34" t="s">
        <v>48405</v>
      </c>
      <c r="T5250" s="7" t="s">
        <v>50</v>
      </c>
      <c r="U5250" s="7" t="s">
        <v>50</v>
      </c>
      <c r="V5250" s="7" t="s">
        <v>50</v>
      </c>
      <c r="W5250" s="7" t="s">
        <v>50</v>
      </c>
      <c r="X5250" s="7" t="s">
        <v>50</v>
      </c>
      <c r="Y5250" s="7" t="s">
        <v>154</v>
      </c>
      <c r="Z5250" s="7" t="s">
        <v>50</v>
      </c>
      <c r="AA5250" s="7" t="s">
        <v>50</v>
      </c>
      <c r="AB5250" s="7" t="s">
        <v>50</v>
      </c>
      <c r="AC5250" s="7" t="s">
        <v>50</v>
      </c>
      <c r="AD5250" s="7" t="s">
        <v>50</v>
      </c>
      <c r="AE5250" s="7" t="s">
        <v>50</v>
      </c>
      <c r="AF5250" s="7" t="s">
        <v>50</v>
      </c>
      <c r="AG5250" s="7" t="s">
        <v>50</v>
      </c>
      <c r="AH5250" s="7" t="s">
        <v>50</v>
      </c>
      <c r="AI5250" s="7" t="s">
        <v>50</v>
      </c>
      <c r="AJ5250" s="7" t="s">
        <v>50</v>
      </c>
      <c r="AK5250" s="7" t="s">
        <v>48406</v>
      </c>
      <c r="AL5250" s="7" t="s">
        <v>50</v>
      </c>
      <c r="AM5250" s="7" t="s">
        <v>48407</v>
      </c>
      <c r="AN5250" s="7" t="s">
        <v>66</v>
      </c>
      <c r="AO5250" s="7" t="s">
        <v>48408</v>
      </c>
      <c r="AP5250" s="8" t="s">
        <v>48409</v>
      </c>
      <c r="AQ5250" s="7" t="s">
        <v>50</v>
      </c>
      <c r="AR5250" s="7" t="s">
        <v>50</v>
      </c>
    </row>
    <row r="5251" spans="1:44" ht="15" thickBot="1">
      <c r="A5251" s="10" t="s">
        <v>48410</v>
      </c>
      <c r="B5251" s="13" t="s">
        <v>50</v>
      </c>
      <c r="C5251" s="12">
        <v>44687</v>
      </c>
      <c r="D5251" s="13" t="s">
        <v>45</v>
      </c>
      <c r="E5251" s="13" t="s">
        <v>46</v>
      </c>
      <c r="F5251" s="13" t="s">
        <v>70</v>
      </c>
      <c r="G5251" s="26" t="s">
        <v>54946</v>
      </c>
      <c r="H5251" s="13" t="s">
        <v>2619</v>
      </c>
      <c r="I5251" s="13" t="s">
        <v>50</v>
      </c>
      <c r="J5251" s="12">
        <v>45483</v>
      </c>
      <c r="K5251" s="13" t="s">
        <v>116</v>
      </c>
      <c r="L5251" s="13" t="s">
        <v>178</v>
      </c>
      <c r="M5251" s="13" t="s">
        <v>48411</v>
      </c>
      <c r="N5251" s="13" t="s">
        <v>36723</v>
      </c>
      <c r="O5251" s="13" t="s">
        <v>48412</v>
      </c>
      <c r="P5251" s="11">
        <v>3524</v>
      </c>
      <c r="Q5251" s="13" t="s">
        <v>481</v>
      </c>
      <c r="R5251" s="33" t="s">
        <v>48413</v>
      </c>
      <c r="S5251" s="33" t="s">
        <v>48414</v>
      </c>
      <c r="T5251" s="13" t="s">
        <v>50</v>
      </c>
      <c r="U5251" s="13" t="s">
        <v>50</v>
      </c>
      <c r="V5251" s="13" t="s">
        <v>50</v>
      </c>
      <c r="W5251" s="13" t="s">
        <v>50</v>
      </c>
      <c r="X5251" s="13" t="s">
        <v>50</v>
      </c>
      <c r="Y5251" s="13" t="s">
        <v>50</v>
      </c>
      <c r="Z5251" s="13" t="s">
        <v>50</v>
      </c>
      <c r="AA5251" s="13" t="s">
        <v>50</v>
      </c>
      <c r="AB5251" s="13" t="s">
        <v>50</v>
      </c>
      <c r="AC5251" s="13" t="s">
        <v>50</v>
      </c>
      <c r="AD5251" s="13" t="s">
        <v>50</v>
      </c>
      <c r="AE5251" s="13" t="s">
        <v>50</v>
      </c>
      <c r="AF5251" s="13" t="s">
        <v>50</v>
      </c>
      <c r="AG5251" s="13" t="s">
        <v>50</v>
      </c>
      <c r="AH5251" s="13" t="s">
        <v>50</v>
      </c>
      <c r="AI5251" s="13" t="s">
        <v>50</v>
      </c>
      <c r="AJ5251" s="13" t="s">
        <v>50</v>
      </c>
      <c r="AK5251" s="13" t="s">
        <v>48415</v>
      </c>
      <c r="AL5251" s="13" t="s">
        <v>50</v>
      </c>
      <c r="AM5251" s="13" t="s">
        <v>48416</v>
      </c>
      <c r="AN5251" s="13" t="s">
        <v>993</v>
      </c>
      <c r="AO5251" s="13" t="s">
        <v>48417</v>
      </c>
      <c r="AP5251" s="14" t="s">
        <v>48418</v>
      </c>
      <c r="AQ5251" s="13" t="s">
        <v>50</v>
      </c>
      <c r="AR5251" s="13" t="s">
        <v>50</v>
      </c>
    </row>
    <row r="5252" spans="1:44" ht="15" thickBot="1">
      <c r="A5252" s="4" t="s">
        <v>48419</v>
      </c>
      <c r="B5252" s="7" t="s">
        <v>50</v>
      </c>
      <c r="C5252" s="6">
        <v>40179</v>
      </c>
      <c r="D5252" s="7" t="s">
        <v>45</v>
      </c>
      <c r="E5252" s="7" t="s">
        <v>46</v>
      </c>
      <c r="F5252" s="7" t="s">
        <v>47</v>
      </c>
      <c r="G5252" s="7" t="s">
        <v>176</v>
      </c>
      <c r="H5252" s="7" t="s">
        <v>42170</v>
      </c>
      <c r="I5252" s="7" t="s">
        <v>50</v>
      </c>
      <c r="J5252" s="6">
        <v>45483</v>
      </c>
      <c r="K5252" s="7" t="s">
        <v>72</v>
      </c>
      <c r="L5252" s="7" t="s">
        <v>62</v>
      </c>
      <c r="M5252" s="7" t="s">
        <v>48420</v>
      </c>
      <c r="N5252" s="7" t="s">
        <v>1222</v>
      </c>
      <c r="O5252" s="7" t="s">
        <v>48421</v>
      </c>
      <c r="P5252" s="5">
        <v>3885</v>
      </c>
      <c r="Q5252" s="7" t="s">
        <v>707</v>
      </c>
      <c r="R5252" s="34" t="s">
        <v>48422</v>
      </c>
      <c r="S5252" s="34" t="s">
        <v>48423</v>
      </c>
      <c r="T5252" s="7" t="s">
        <v>50</v>
      </c>
      <c r="U5252" s="7" t="s">
        <v>48424</v>
      </c>
      <c r="V5252" s="7" t="s">
        <v>50</v>
      </c>
      <c r="W5252" s="7" t="s">
        <v>50</v>
      </c>
      <c r="X5252" s="7" t="s">
        <v>50</v>
      </c>
      <c r="Y5252" s="7" t="s">
        <v>61</v>
      </c>
      <c r="Z5252" s="7" t="s">
        <v>50</v>
      </c>
      <c r="AA5252" s="7" t="s">
        <v>50</v>
      </c>
      <c r="AB5252" s="7" t="s">
        <v>50</v>
      </c>
      <c r="AC5252" s="7" t="s">
        <v>50</v>
      </c>
      <c r="AD5252" s="7" t="s">
        <v>50</v>
      </c>
      <c r="AE5252" s="7" t="s">
        <v>50</v>
      </c>
      <c r="AF5252" s="7" t="s">
        <v>50</v>
      </c>
      <c r="AG5252" s="7" t="s">
        <v>50</v>
      </c>
      <c r="AH5252" s="7" t="s">
        <v>50</v>
      </c>
      <c r="AI5252" s="7" t="s">
        <v>50</v>
      </c>
      <c r="AJ5252" s="7" t="s">
        <v>50</v>
      </c>
      <c r="AK5252" s="7" t="s">
        <v>48425</v>
      </c>
      <c r="AL5252" s="7" t="s">
        <v>50</v>
      </c>
      <c r="AM5252" s="7" t="s">
        <v>48426</v>
      </c>
      <c r="AN5252" s="7" t="s">
        <v>66</v>
      </c>
      <c r="AO5252" s="7" t="s">
        <v>48427</v>
      </c>
      <c r="AP5252" s="8" t="s">
        <v>48428</v>
      </c>
      <c r="AQ5252" s="7" t="s">
        <v>50</v>
      </c>
      <c r="AR5252" s="7" t="s">
        <v>50</v>
      </c>
    </row>
    <row r="5253" spans="1:44" ht="15" thickBot="1">
      <c r="A5253" s="10" t="s">
        <v>48429</v>
      </c>
      <c r="B5253" s="13" t="s">
        <v>50</v>
      </c>
      <c r="C5253" s="12">
        <v>37987</v>
      </c>
      <c r="D5253" s="13" t="s">
        <v>45</v>
      </c>
      <c r="E5253" s="13" t="s">
        <v>46</v>
      </c>
      <c r="F5253" s="13" t="s">
        <v>70</v>
      </c>
      <c r="G5253" s="13" t="s">
        <v>71</v>
      </c>
      <c r="H5253" s="13" t="s">
        <v>2081</v>
      </c>
      <c r="I5253" s="13" t="s">
        <v>50</v>
      </c>
      <c r="J5253" s="12">
        <v>45484</v>
      </c>
      <c r="K5253" s="13" t="s">
        <v>116</v>
      </c>
      <c r="L5253" s="13" t="s">
        <v>131</v>
      </c>
      <c r="M5253" s="13" t="s">
        <v>48430</v>
      </c>
      <c r="N5253" s="13" t="s">
        <v>7382</v>
      </c>
      <c r="O5253" s="13" t="s">
        <v>48431</v>
      </c>
      <c r="P5253" s="11">
        <v>4283</v>
      </c>
      <c r="Q5253" s="13" t="s">
        <v>135</v>
      </c>
      <c r="R5253" s="33" t="s">
        <v>48432</v>
      </c>
      <c r="S5253" s="33" t="s">
        <v>48433</v>
      </c>
      <c r="T5253" s="13" t="s">
        <v>50</v>
      </c>
      <c r="U5253" s="13">
        <v>41225947000</v>
      </c>
      <c r="V5253" s="13" t="s">
        <v>50</v>
      </c>
      <c r="W5253" s="13" t="s">
        <v>50</v>
      </c>
      <c r="X5253" s="13" t="s">
        <v>50</v>
      </c>
      <c r="Y5253" s="13" t="s">
        <v>50</v>
      </c>
      <c r="Z5253" s="13" t="s">
        <v>50</v>
      </c>
      <c r="AA5253" s="13" t="s">
        <v>50</v>
      </c>
      <c r="AB5253" s="13" t="s">
        <v>50</v>
      </c>
      <c r="AC5253" s="13" t="s">
        <v>50</v>
      </c>
      <c r="AD5253" s="13" t="s">
        <v>50</v>
      </c>
      <c r="AE5253" s="13" t="s">
        <v>50</v>
      </c>
      <c r="AF5253" s="13" t="s">
        <v>50</v>
      </c>
      <c r="AG5253" s="13" t="s">
        <v>50</v>
      </c>
      <c r="AH5253" s="13" t="s">
        <v>50</v>
      </c>
      <c r="AI5253" s="13" t="s">
        <v>50</v>
      </c>
      <c r="AJ5253" s="13" t="s">
        <v>50</v>
      </c>
      <c r="AK5253" s="13" t="s">
        <v>48434</v>
      </c>
      <c r="AL5253" s="13" t="s">
        <v>50</v>
      </c>
      <c r="AM5253" s="13" t="s">
        <v>48435</v>
      </c>
      <c r="AN5253" s="13" t="s">
        <v>66</v>
      </c>
      <c r="AO5253" s="13" t="s">
        <v>48436</v>
      </c>
      <c r="AP5253" s="21" t="s">
        <v>48437</v>
      </c>
      <c r="AQ5253" s="13" t="s">
        <v>50</v>
      </c>
      <c r="AR5253" s="13" t="s">
        <v>50</v>
      </c>
    </row>
    <row r="5254" spans="1:44" ht="15" thickBot="1">
      <c r="A5254" s="4" t="s">
        <v>48438</v>
      </c>
      <c r="B5254" s="7" t="s">
        <v>50</v>
      </c>
      <c r="C5254" s="6">
        <v>6941</v>
      </c>
      <c r="D5254" s="7" t="s">
        <v>45</v>
      </c>
      <c r="E5254" s="7" t="s">
        <v>46</v>
      </c>
      <c r="F5254" s="7" t="s">
        <v>47</v>
      </c>
      <c r="G5254" s="7" t="s">
        <v>48</v>
      </c>
      <c r="H5254" s="7" t="s">
        <v>49</v>
      </c>
      <c r="I5254" s="7" t="s">
        <v>50</v>
      </c>
      <c r="J5254" s="6">
        <v>45484</v>
      </c>
      <c r="K5254" s="7" t="s">
        <v>51</v>
      </c>
      <c r="L5254" s="7" t="s">
        <v>52</v>
      </c>
      <c r="M5254" s="7" t="s">
        <v>48439</v>
      </c>
      <c r="N5254" s="7" t="s">
        <v>48440</v>
      </c>
      <c r="O5254" s="7" t="s">
        <v>48441</v>
      </c>
      <c r="P5254" s="5">
        <v>4531</v>
      </c>
      <c r="Q5254" s="7" t="s">
        <v>1024</v>
      </c>
      <c r="R5254" s="34" t="s">
        <v>48442</v>
      </c>
      <c r="S5254" s="34" t="s">
        <v>48443</v>
      </c>
      <c r="T5254" s="7" t="s">
        <v>50</v>
      </c>
      <c r="U5254" s="7" t="s">
        <v>48444</v>
      </c>
      <c r="V5254" s="7" t="s">
        <v>50</v>
      </c>
      <c r="W5254" s="7" t="s">
        <v>50</v>
      </c>
      <c r="X5254" s="7" t="s">
        <v>50</v>
      </c>
      <c r="Y5254" s="7" t="s">
        <v>61</v>
      </c>
      <c r="Z5254" s="7" t="s">
        <v>50</v>
      </c>
      <c r="AA5254" s="7" t="s">
        <v>50</v>
      </c>
      <c r="AB5254" s="7" t="s">
        <v>50</v>
      </c>
      <c r="AC5254" s="7" t="s">
        <v>50</v>
      </c>
      <c r="AD5254" s="7" t="s">
        <v>50</v>
      </c>
      <c r="AE5254" s="7" t="s">
        <v>50</v>
      </c>
      <c r="AF5254" s="7" t="s">
        <v>50</v>
      </c>
      <c r="AG5254" s="7" t="s">
        <v>50</v>
      </c>
      <c r="AH5254" s="7" t="s">
        <v>50</v>
      </c>
      <c r="AI5254" s="7" t="s">
        <v>50</v>
      </c>
      <c r="AJ5254" s="7" t="s">
        <v>50</v>
      </c>
      <c r="AK5254" s="7" t="s">
        <v>48445</v>
      </c>
      <c r="AL5254" s="7" t="s">
        <v>50</v>
      </c>
      <c r="AM5254" s="7" t="s">
        <v>48446</v>
      </c>
      <c r="AN5254" s="7" t="s">
        <v>66</v>
      </c>
      <c r="AO5254" s="7" t="s">
        <v>48447</v>
      </c>
      <c r="AP5254" s="22" t="s">
        <v>48448</v>
      </c>
      <c r="AQ5254" s="7" t="s">
        <v>50</v>
      </c>
      <c r="AR5254" s="7" t="s">
        <v>50</v>
      </c>
    </row>
    <row r="5255" spans="1:44" ht="15" thickBot="1">
      <c r="A5255" s="10" t="s">
        <v>48449</v>
      </c>
      <c r="B5255" s="13" t="s">
        <v>50</v>
      </c>
      <c r="C5255" s="12">
        <v>43831</v>
      </c>
      <c r="D5255" s="13" t="s">
        <v>45</v>
      </c>
      <c r="E5255" s="13" t="s">
        <v>46</v>
      </c>
      <c r="F5255" s="13" t="s">
        <v>70</v>
      </c>
      <c r="G5255" s="26" t="s">
        <v>54946</v>
      </c>
      <c r="H5255" s="13" t="s">
        <v>2619</v>
      </c>
      <c r="I5255" s="13" t="s">
        <v>50</v>
      </c>
      <c r="J5255" s="12">
        <v>45484</v>
      </c>
      <c r="K5255" s="13" t="s">
        <v>116</v>
      </c>
      <c r="L5255" s="13" t="s">
        <v>467</v>
      </c>
      <c r="M5255" s="13" t="s">
        <v>48450</v>
      </c>
      <c r="N5255" s="13" t="s">
        <v>1604</v>
      </c>
      <c r="O5255" s="13" t="s">
        <v>48451</v>
      </c>
      <c r="P5255" s="11">
        <v>4989</v>
      </c>
      <c r="Q5255" s="13" t="s">
        <v>360</v>
      </c>
      <c r="R5255" s="29" t="s">
        <v>48449</v>
      </c>
      <c r="S5255" s="33" t="s">
        <v>48452</v>
      </c>
      <c r="T5255" s="13" t="s">
        <v>50</v>
      </c>
      <c r="U5255" s="13" t="s">
        <v>50</v>
      </c>
      <c r="V5255" s="13" t="s">
        <v>50</v>
      </c>
      <c r="W5255" s="13" t="s">
        <v>50</v>
      </c>
      <c r="X5255" s="13" t="s">
        <v>50</v>
      </c>
      <c r="Y5255" s="13" t="s">
        <v>467</v>
      </c>
      <c r="Z5255" s="13" t="s">
        <v>50</v>
      </c>
      <c r="AA5255" s="13" t="s">
        <v>50</v>
      </c>
      <c r="AB5255" s="13" t="s">
        <v>50</v>
      </c>
      <c r="AC5255" s="13" t="s">
        <v>50</v>
      </c>
      <c r="AD5255" s="13" t="s">
        <v>50</v>
      </c>
      <c r="AE5255" s="13" t="s">
        <v>50</v>
      </c>
      <c r="AF5255" s="13" t="s">
        <v>50</v>
      </c>
      <c r="AG5255" s="13" t="s">
        <v>50</v>
      </c>
      <c r="AH5255" s="13" t="s">
        <v>50</v>
      </c>
      <c r="AI5255" s="13" t="s">
        <v>50</v>
      </c>
      <c r="AJ5255" s="13" t="s">
        <v>50</v>
      </c>
      <c r="AK5255" s="13" t="s">
        <v>48453</v>
      </c>
      <c r="AL5255" s="13" t="s">
        <v>50</v>
      </c>
      <c r="AM5255" s="13" t="s">
        <v>48454</v>
      </c>
      <c r="AN5255" s="13" t="s">
        <v>66</v>
      </c>
      <c r="AO5255" s="13" t="s">
        <v>48455</v>
      </c>
      <c r="AP5255" s="14" t="s">
        <v>48456</v>
      </c>
      <c r="AQ5255" s="13" t="s">
        <v>50</v>
      </c>
      <c r="AR5255" s="13" t="s">
        <v>50</v>
      </c>
    </row>
    <row r="5256" spans="1:44" ht="15" thickBot="1">
      <c r="A5256" s="4" t="s">
        <v>48457</v>
      </c>
      <c r="B5256" s="7" t="s">
        <v>50</v>
      </c>
      <c r="C5256" s="6">
        <v>35065</v>
      </c>
      <c r="D5256" s="7" t="s">
        <v>45</v>
      </c>
      <c r="E5256" s="7" t="s">
        <v>46</v>
      </c>
      <c r="F5256" s="7" t="s">
        <v>47</v>
      </c>
      <c r="G5256" s="7" t="s">
        <v>48</v>
      </c>
      <c r="H5256" s="7" t="s">
        <v>49</v>
      </c>
      <c r="I5256" s="7" t="s">
        <v>50</v>
      </c>
      <c r="J5256" s="6">
        <v>45484</v>
      </c>
      <c r="K5256" s="7" t="s">
        <v>51</v>
      </c>
      <c r="L5256" s="7" t="s">
        <v>162</v>
      </c>
      <c r="M5256" s="7" t="s">
        <v>48458</v>
      </c>
      <c r="N5256" s="7" t="s">
        <v>918</v>
      </c>
      <c r="O5256" s="7" t="s">
        <v>48459</v>
      </c>
      <c r="P5256" s="5">
        <v>5003</v>
      </c>
      <c r="Q5256" s="7" t="s">
        <v>920</v>
      </c>
      <c r="R5256" s="34" t="s">
        <v>48460</v>
      </c>
      <c r="S5256" s="34" t="s">
        <v>48461</v>
      </c>
      <c r="T5256" s="7" t="s">
        <v>50</v>
      </c>
      <c r="U5256" s="7" t="s">
        <v>48462</v>
      </c>
      <c r="V5256" s="7" t="s">
        <v>50</v>
      </c>
      <c r="W5256" s="7" t="s">
        <v>50</v>
      </c>
      <c r="X5256" s="7" t="s">
        <v>50</v>
      </c>
      <c r="Y5256" s="7" t="s">
        <v>61</v>
      </c>
      <c r="Z5256" s="7" t="s">
        <v>50</v>
      </c>
      <c r="AA5256" s="7" t="s">
        <v>50</v>
      </c>
      <c r="AB5256" s="7" t="s">
        <v>50</v>
      </c>
      <c r="AC5256" s="7" t="s">
        <v>50</v>
      </c>
      <c r="AD5256" s="7" t="s">
        <v>50</v>
      </c>
      <c r="AE5256" s="7" t="s">
        <v>50</v>
      </c>
      <c r="AF5256" s="7" t="s">
        <v>50</v>
      </c>
      <c r="AG5256" s="7" t="s">
        <v>50</v>
      </c>
      <c r="AH5256" s="7" t="s">
        <v>50</v>
      </c>
      <c r="AI5256" s="7" t="s">
        <v>50</v>
      </c>
      <c r="AJ5256" s="7" t="s">
        <v>50</v>
      </c>
      <c r="AK5256" s="7" t="s">
        <v>16145</v>
      </c>
      <c r="AL5256" s="7" t="s">
        <v>50</v>
      </c>
      <c r="AM5256" s="7" t="s">
        <v>48463</v>
      </c>
      <c r="AN5256" s="7" t="s">
        <v>66</v>
      </c>
      <c r="AO5256" s="7" t="s">
        <v>48464</v>
      </c>
      <c r="AP5256" s="8" t="s">
        <v>48465</v>
      </c>
      <c r="AQ5256" s="7" t="s">
        <v>50</v>
      </c>
      <c r="AR5256" s="7" t="s">
        <v>50</v>
      </c>
    </row>
    <row r="5257" spans="1:44" ht="15" thickBot="1">
      <c r="A5257" s="10" t="s">
        <v>48466</v>
      </c>
      <c r="B5257" s="13" t="s">
        <v>50</v>
      </c>
      <c r="C5257" s="12">
        <v>44238</v>
      </c>
      <c r="D5257" s="13" t="s">
        <v>45</v>
      </c>
      <c r="E5257" s="13" t="s">
        <v>46</v>
      </c>
      <c r="F5257" s="13" t="s">
        <v>70</v>
      </c>
      <c r="G5257" s="13" t="s">
        <v>87</v>
      </c>
      <c r="H5257" s="13" t="s">
        <v>1091</v>
      </c>
      <c r="I5257" s="13" t="s">
        <v>50</v>
      </c>
      <c r="J5257" s="12">
        <v>45484</v>
      </c>
      <c r="K5257" s="13" t="s">
        <v>191</v>
      </c>
      <c r="L5257" s="13" t="s">
        <v>1471</v>
      </c>
      <c r="M5257" s="13" t="s">
        <v>48467</v>
      </c>
      <c r="N5257" s="13" t="s">
        <v>54</v>
      </c>
      <c r="O5257" s="13" t="s">
        <v>48468</v>
      </c>
      <c r="P5257" s="11">
        <v>5748</v>
      </c>
      <c r="Q5257" s="13" t="s">
        <v>56</v>
      </c>
      <c r="R5257" s="33" t="s">
        <v>48469</v>
      </c>
      <c r="S5257" s="33" t="s">
        <v>48470</v>
      </c>
      <c r="T5257" s="13" t="s">
        <v>50</v>
      </c>
      <c r="U5257" s="13" t="s">
        <v>50</v>
      </c>
      <c r="V5257" s="13" t="s">
        <v>50</v>
      </c>
      <c r="W5257" s="13" t="s">
        <v>50</v>
      </c>
      <c r="X5257" s="13" t="s">
        <v>50</v>
      </c>
      <c r="Y5257" s="13" t="s">
        <v>50</v>
      </c>
      <c r="Z5257" s="13" t="s">
        <v>50</v>
      </c>
      <c r="AA5257" s="13" t="s">
        <v>50</v>
      </c>
      <c r="AB5257" s="13" t="s">
        <v>50</v>
      </c>
      <c r="AC5257" s="13" t="s">
        <v>50</v>
      </c>
      <c r="AD5257" s="13" t="s">
        <v>50</v>
      </c>
      <c r="AE5257" s="13" t="s">
        <v>50</v>
      </c>
      <c r="AF5257" s="13" t="s">
        <v>50</v>
      </c>
      <c r="AG5257" s="13" t="s">
        <v>50</v>
      </c>
      <c r="AH5257" s="13" t="s">
        <v>50</v>
      </c>
      <c r="AI5257" s="13" t="s">
        <v>50</v>
      </c>
      <c r="AJ5257" s="13" t="s">
        <v>50</v>
      </c>
      <c r="AK5257" s="13" t="s">
        <v>48471</v>
      </c>
      <c r="AL5257" s="13" t="s">
        <v>50</v>
      </c>
      <c r="AM5257" s="13" t="s">
        <v>48472</v>
      </c>
      <c r="AN5257" s="13" t="s">
        <v>66</v>
      </c>
      <c r="AO5257" s="13" t="s">
        <v>48473</v>
      </c>
      <c r="AP5257" s="14" t="s">
        <v>48474</v>
      </c>
      <c r="AQ5257" s="13" t="s">
        <v>50</v>
      </c>
      <c r="AR5257" s="13" t="s">
        <v>50</v>
      </c>
    </row>
    <row r="5258" spans="1:44" ht="15" thickBot="1">
      <c r="A5258" s="4" t="s">
        <v>48475</v>
      </c>
      <c r="B5258" s="7" t="s">
        <v>50</v>
      </c>
      <c r="C5258" s="6">
        <v>44197</v>
      </c>
      <c r="D5258" s="7" t="s">
        <v>45</v>
      </c>
      <c r="E5258" s="7" t="s">
        <v>46</v>
      </c>
      <c r="F5258" s="7" t="s">
        <v>70</v>
      </c>
      <c r="G5258" s="7" t="s">
        <v>145</v>
      </c>
      <c r="H5258" s="7" t="s">
        <v>562</v>
      </c>
      <c r="I5258" s="7" t="s">
        <v>50</v>
      </c>
      <c r="J5258" s="6">
        <v>45485</v>
      </c>
      <c r="K5258" s="7" t="s">
        <v>116</v>
      </c>
      <c r="L5258" s="7" t="s">
        <v>147</v>
      </c>
      <c r="M5258" s="7" t="s">
        <v>3324</v>
      </c>
      <c r="N5258" s="7" t="s">
        <v>543</v>
      </c>
      <c r="O5258" s="7" t="s">
        <v>48476</v>
      </c>
      <c r="P5258" s="5">
        <v>6358</v>
      </c>
      <c r="Q5258" s="7" t="s">
        <v>545</v>
      </c>
      <c r="R5258" s="34" t="s">
        <v>48477</v>
      </c>
      <c r="S5258" s="34" t="s">
        <v>48478</v>
      </c>
      <c r="T5258" s="7" t="s">
        <v>50</v>
      </c>
      <c r="U5258" s="7" t="s">
        <v>50</v>
      </c>
      <c r="V5258" s="7" t="s">
        <v>50</v>
      </c>
      <c r="W5258" s="7" t="s">
        <v>50</v>
      </c>
      <c r="X5258" s="7" t="s">
        <v>50</v>
      </c>
      <c r="Y5258" s="7" t="s">
        <v>154</v>
      </c>
      <c r="Z5258" s="7" t="s">
        <v>50</v>
      </c>
      <c r="AA5258" s="7" t="s">
        <v>50</v>
      </c>
      <c r="AB5258" s="7" t="s">
        <v>50</v>
      </c>
      <c r="AC5258" s="7" t="s">
        <v>50</v>
      </c>
      <c r="AD5258" s="7" t="s">
        <v>50</v>
      </c>
      <c r="AE5258" s="7" t="s">
        <v>50</v>
      </c>
      <c r="AF5258" s="7" t="s">
        <v>50</v>
      </c>
      <c r="AG5258" s="7" t="s">
        <v>50</v>
      </c>
      <c r="AH5258" s="7" t="s">
        <v>50</v>
      </c>
      <c r="AI5258" s="7" t="s">
        <v>50</v>
      </c>
      <c r="AJ5258" s="7" t="s">
        <v>50</v>
      </c>
      <c r="AK5258" s="7" t="s">
        <v>48479</v>
      </c>
      <c r="AL5258" s="7" t="s">
        <v>50</v>
      </c>
      <c r="AM5258" s="7" t="s">
        <v>48480</v>
      </c>
      <c r="AN5258" s="7" t="s">
        <v>66</v>
      </c>
      <c r="AO5258" s="7" t="s">
        <v>48481</v>
      </c>
      <c r="AP5258" s="22" t="s">
        <v>48482</v>
      </c>
      <c r="AQ5258" s="7" t="s">
        <v>50</v>
      </c>
      <c r="AR5258" s="7" t="s">
        <v>50</v>
      </c>
    </row>
    <row r="5259" spans="1:44" ht="15" thickBot="1">
      <c r="A5259" s="10" t="s">
        <v>48483</v>
      </c>
      <c r="B5259" s="13" t="s">
        <v>50</v>
      </c>
      <c r="C5259" s="12">
        <v>43101</v>
      </c>
      <c r="D5259" s="13" t="s">
        <v>45</v>
      </c>
      <c r="E5259" s="13" t="s">
        <v>46</v>
      </c>
      <c r="F5259" s="13" t="s">
        <v>70</v>
      </c>
      <c r="G5259" s="26" t="s">
        <v>54946</v>
      </c>
      <c r="H5259" s="13" t="s">
        <v>23045</v>
      </c>
      <c r="I5259" s="13" t="s">
        <v>50</v>
      </c>
      <c r="J5259" s="12">
        <v>45483</v>
      </c>
      <c r="K5259" s="13" t="s">
        <v>116</v>
      </c>
      <c r="L5259" s="13" t="s">
        <v>124</v>
      </c>
      <c r="M5259" s="13" t="s">
        <v>48484</v>
      </c>
      <c r="N5259" s="13" t="s">
        <v>75</v>
      </c>
      <c r="O5259" s="13" t="s">
        <v>48485</v>
      </c>
      <c r="P5259" s="11">
        <v>6625</v>
      </c>
      <c r="Q5259" s="13" t="s">
        <v>77</v>
      </c>
      <c r="R5259" s="33" t="s">
        <v>48486</v>
      </c>
      <c r="S5259" s="33" t="s">
        <v>48487</v>
      </c>
      <c r="T5259" s="13" t="s">
        <v>50</v>
      </c>
      <c r="U5259" s="13" t="s">
        <v>50</v>
      </c>
      <c r="V5259" s="13" t="s">
        <v>50</v>
      </c>
      <c r="W5259" s="13" t="s">
        <v>50</v>
      </c>
      <c r="X5259" s="13" t="s">
        <v>50</v>
      </c>
      <c r="Y5259" s="13" t="s">
        <v>81</v>
      </c>
      <c r="Z5259" s="13" t="s">
        <v>50</v>
      </c>
      <c r="AA5259" s="13" t="s">
        <v>50</v>
      </c>
      <c r="AB5259" s="13" t="s">
        <v>50</v>
      </c>
      <c r="AC5259" s="13" t="s">
        <v>50</v>
      </c>
      <c r="AD5259" s="13" t="s">
        <v>50</v>
      </c>
      <c r="AE5259" s="13" t="s">
        <v>50</v>
      </c>
      <c r="AF5259" s="13" t="s">
        <v>50</v>
      </c>
      <c r="AG5259" s="13" t="s">
        <v>50</v>
      </c>
      <c r="AH5259" s="13" t="s">
        <v>50</v>
      </c>
      <c r="AI5259" s="13" t="s">
        <v>50</v>
      </c>
      <c r="AJ5259" s="13" t="s">
        <v>50</v>
      </c>
      <c r="AK5259" s="13" t="s">
        <v>48488</v>
      </c>
      <c r="AL5259" s="13" t="s">
        <v>50</v>
      </c>
      <c r="AM5259" s="13" t="s">
        <v>48489</v>
      </c>
      <c r="AN5259" s="13" t="s">
        <v>66</v>
      </c>
      <c r="AO5259" s="13" t="s">
        <v>48490</v>
      </c>
      <c r="AP5259" s="14" t="s">
        <v>48491</v>
      </c>
      <c r="AQ5259" s="13" t="s">
        <v>50</v>
      </c>
      <c r="AR5259" s="13" t="s">
        <v>50</v>
      </c>
    </row>
    <row r="5260" spans="1:44" ht="15" thickBot="1">
      <c r="A5260" s="4" t="s">
        <v>48492</v>
      </c>
      <c r="B5260" s="7" t="s">
        <v>50</v>
      </c>
      <c r="C5260" s="6">
        <v>8037</v>
      </c>
      <c r="D5260" s="7" t="s">
        <v>45</v>
      </c>
      <c r="E5260" s="7" t="s">
        <v>46</v>
      </c>
      <c r="F5260" s="7" t="s">
        <v>70</v>
      </c>
      <c r="G5260" s="7" t="s">
        <v>48</v>
      </c>
      <c r="H5260" s="7" t="s">
        <v>49</v>
      </c>
      <c r="I5260" s="7" t="s">
        <v>50</v>
      </c>
      <c r="J5260" s="6">
        <v>45483</v>
      </c>
      <c r="K5260" s="7" t="s">
        <v>51</v>
      </c>
      <c r="L5260" s="7" t="s">
        <v>210</v>
      </c>
      <c r="M5260" s="7" t="s">
        <v>48493</v>
      </c>
      <c r="N5260" s="7" t="s">
        <v>4691</v>
      </c>
      <c r="O5260" s="7" t="s">
        <v>48494</v>
      </c>
      <c r="P5260" s="5">
        <v>6666</v>
      </c>
      <c r="Q5260" s="7" t="s">
        <v>683</v>
      </c>
      <c r="R5260" s="34" t="s">
        <v>48495</v>
      </c>
      <c r="S5260" s="34" t="s">
        <v>48496</v>
      </c>
      <c r="T5260" s="7" t="s">
        <v>50</v>
      </c>
      <c r="U5260" s="7" t="s">
        <v>48497</v>
      </c>
      <c r="V5260" s="7" t="s">
        <v>50</v>
      </c>
      <c r="W5260" s="7" t="s">
        <v>50</v>
      </c>
      <c r="X5260" s="7" t="s">
        <v>50</v>
      </c>
      <c r="Y5260" s="7" t="s">
        <v>171</v>
      </c>
      <c r="Z5260" s="7" t="s">
        <v>50</v>
      </c>
      <c r="AA5260" s="7" t="s">
        <v>50</v>
      </c>
      <c r="AB5260" s="7" t="s">
        <v>50</v>
      </c>
      <c r="AC5260" s="7" t="s">
        <v>50</v>
      </c>
      <c r="AD5260" s="7" t="s">
        <v>50</v>
      </c>
      <c r="AE5260" s="7" t="s">
        <v>50</v>
      </c>
      <c r="AF5260" s="7" t="s">
        <v>50</v>
      </c>
      <c r="AG5260" s="7" t="s">
        <v>50</v>
      </c>
      <c r="AH5260" s="7" t="s">
        <v>50</v>
      </c>
      <c r="AI5260" s="7" t="s">
        <v>50</v>
      </c>
      <c r="AJ5260" s="7" t="s">
        <v>50</v>
      </c>
      <c r="AK5260" s="7" t="s">
        <v>50</v>
      </c>
      <c r="AL5260" s="7" t="s">
        <v>50</v>
      </c>
      <c r="AM5260" s="7" t="s">
        <v>48498</v>
      </c>
      <c r="AN5260" s="7" t="s">
        <v>66</v>
      </c>
      <c r="AO5260" s="7" t="s">
        <v>50</v>
      </c>
      <c r="AP5260" s="22" t="s">
        <v>48499</v>
      </c>
      <c r="AQ5260" s="7" t="s">
        <v>50</v>
      </c>
      <c r="AR5260" s="7" t="s">
        <v>255</v>
      </c>
    </row>
    <row r="5261" spans="1:44" ht="15" thickBot="1">
      <c r="A5261" s="10" t="s">
        <v>48500</v>
      </c>
      <c r="B5261" s="13" t="s">
        <v>50</v>
      </c>
      <c r="C5261" s="12">
        <v>43831</v>
      </c>
      <c r="D5261" s="13" t="s">
        <v>45</v>
      </c>
      <c r="E5261" s="13" t="s">
        <v>46</v>
      </c>
      <c r="F5261" s="13" t="s">
        <v>70</v>
      </c>
      <c r="G5261" s="13" t="s">
        <v>87</v>
      </c>
      <c r="H5261" s="13" t="s">
        <v>13238</v>
      </c>
      <c r="I5261" s="13" t="s">
        <v>50</v>
      </c>
      <c r="J5261" s="12">
        <v>45484</v>
      </c>
      <c r="K5261" s="13" t="s">
        <v>50</v>
      </c>
      <c r="L5261" s="13" t="s">
        <v>178</v>
      </c>
      <c r="M5261" s="13" t="s">
        <v>48501</v>
      </c>
      <c r="N5261" s="13" t="s">
        <v>48502</v>
      </c>
      <c r="O5261" s="13" t="s">
        <v>48503</v>
      </c>
      <c r="P5261" s="11">
        <v>6855</v>
      </c>
      <c r="Q5261" s="13" t="s">
        <v>105</v>
      </c>
      <c r="R5261" s="33" t="s">
        <v>48504</v>
      </c>
      <c r="S5261" s="33" t="s">
        <v>48505</v>
      </c>
      <c r="T5261" s="13" t="s">
        <v>50</v>
      </c>
      <c r="U5261" s="13" t="s">
        <v>48506</v>
      </c>
      <c r="V5261" s="13" t="s">
        <v>50</v>
      </c>
      <c r="W5261" s="13" t="s">
        <v>50</v>
      </c>
      <c r="X5261" s="13" t="s">
        <v>50</v>
      </c>
      <c r="Y5261" s="13" t="s">
        <v>50</v>
      </c>
      <c r="Z5261" s="13" t="s">
        <v>50</v>
      </c>
      <c r="AA5261" s="13" t="s">
        <v>50</v>
      </c>
      <c r="AB5261" s="13" t="s">
        <v>50</v>
      </c>
      <c r="AC5261" s="13" t="s">
        <v>50</v>
      </c>
      <c r="AD5261" s="13" t="s">
        <v>50</v>
      </c>
      <c r="AE5261" s="13" t="s">
        <v>50</v>
      </c>
      <c r="AF5261" s="13" t="s">
        <v>50</v>
      </c>
      <c r="AG5261" s="13" t="s">
        <v>50</v>
      </c>
      <c r="AH5261" s="13" t="s">
        <v>50</v>
      </c>
      <c r="AI5261" s="13" t="s">
        <v>50</v>
      </c>
      <c r="AJ5261" s="13" t="s">
        <v>50</v>
      </c>
      <c r="AK5261" s="13" t="s">
        <v>48507</v>
      </c>
      <c r="AL5261" s="13" t="s">
        <v>50</v>
      </c>
      <c r="AM5261" s="13" t="s">
        <v>48508</v>
      </c>
      <c r="AN5261" s="13" t="s">
        <v>66</v>
      </c>
      <c r="AO5261" s="13" t="s">
        <v>48509</v>
      </c>
      <c r="AP5261" s="14" t="s">
        <v>48510</v>
      </c>
      <c r="AQ5261" s="13" t="s">
        <v>50</v>
      </c>
      <c r="AR5261" s="13" t="s">
        <v>50</v>
      </c>
    </row>
    <row r="5262" spans="1:44" ht="15" thickBot="1">
      <c r="A5262" s="4" t="s">
        <v>48511</v>
      </c>
      <c r="B5262" s="7" t="s">
        <v>50</v>
      </c>
      <c r="C5262" s="6">
        <v>37987</v>
      </c>
      <c r="D5262" s="7" t="s">
        <v>45</v>
      </c>
      <c r="E5262" s="7" t="s">
        <v>46</v>
      </c>
      <c r="F5262" s="7" t="s">
        <v>70</v>
      </c>
      <c r="G5262" s="26" t="s">
        <v>54946</v>
      </c>
      <c r="H5262" s="7" t="s">
        <v>48512</v>
      </c>
      <c r="I5262" s="7" t="s">
        <v>50</v>
      </c>
      <c r="J5262" s="6">
        <v>45484</v>
      </c>
      <c r="K5262" s="7" t="s">
        <v>161</v>
      </c>
      <c r="L5262" s="7" t="s">
        <v>131</v>
      </c>
      <c r="M5262" s="7" t="s">
        <v>48513</v>
      </c>
      <c r="N5262" s="7" t="s">
        <v>48514</v>
      </c>
      <c r="O5262" s="7" t="s">
        <v>48515</v>
      </c>
      <c r="P5262" s="5">
        <v>7087</v>
      </c>
      <c r="Q5262" s="7" t="s">
        <v>77</v>
      </c>
      <c r="R5262" s="34" t="s">
        <v>48516</v>
      </c>
      <c r="S5262" s="34" t="s">
        <v>48517</v>
      </c>
      <c r="T5262" s="7" t="s">
        <v>50</v>
      </c>
      <c r="U5262" s="7">
        <f>1- 201-905-5000</f>
        <v>-6105</v>
      </c>
      <c r="V5262" s="7" t="s">
        <v>50</v>
      </c>
      <c r="W5262" s="7" t="s">
        <v>50</v>
      </c>
      <c r="X5262" s="7" t="s">
        <v>50</v>
      </c>
      <c r="Y5262" s="7" t="s">
        <v>50</v>
      </c>
      <c r="Z5262" s="7" t="s">
        <v>50</v>
      </c>
      <c r="AA5262" s="7" t="s">
        <v>50</v>
      </c>
      <c r="AB5262" s="7" t="s">
        <v>50</v>
      </c>
      <c r="AC5262" s="7" t="s">
        <v>50</v>
      </c>
      <c r="AD5262" s="7" t="s">
        <v>50</v>
      </c>
      <c r="AE5262" s="7" t="s">
        <v>50</v>
      </c>
      <c r="AF5262" s="7" t="s">
        <v>50</v>
      </c>
      <c r="AG5262" s="7" t="s">
        <v>50</v>
      </c>
      <c r="AH5262" s="7" t="s">
        <v>50</v>
      </c>
      <c r="AI5262" s="7" t="s">
        <v>50</v>
      </c>
      <c r="AJ5262" s="7" t="s">
        <v>50</v>
      </c>
      <c r="AK5262" s="7" t="s">
        <v>48518</v>
      </c>
      <c r="AL5262" s="7" t="s">
        <v>50</v>
      </c>
      <c r="AM5262" s="7" t="s">
        <v>48519</v>
      </c>
      <c r="AN5262" s="7" t="s">
        <v>66</v>
      </c>
      <c r="AO5262" s="7" t="s">
        <v>50</v>
      </c>
      <c r="AP5262" s="7" t="s">
        <v>50</v>
      </c>
      <c r="AQ5262" s="22" t="s">
        <v>48520</v>
      </c>
      <c r="AR5262" s="7" t="s">
        <v>255</v>
      </c>
    </row>
    <row r="5263" spans="1:44" ht="15" thickBot="1">
      <c r="A5263" s="10" t="s">
        <v>48521</v>
      </c>
      <c r="B5263" s="13" t="s">
        <v>50</v>
      </c>
      <c r="C5263" s="12">
        <v>43831</v>
      </c>
      <c r="D5263" s="13" t="s">
        <v>45</v>
      </c>
      <c r="E5263" s="13" t="s">
        <v>46</v>
      </c>
      <c r="F5263" s="13" t="s">
        <v>70</v>
      </c>
      <c r="G5263" s="27" t="s">
        <v>54945</v>
      </c>
      <c r="H5263" s="13" t="s">
        <v>562</v>
      </c>
      <c r="I5263" s="13" t="s">
        <v>50</v>
      </c>
      <c r="J5263" s="12">
        <v>45484</v>
      </c>
      <c r="K5263" s="13" t="s">
        <v>116</v>
      </c>
      <c r="L5263" s="13" t="s">
        <v>1471</v>
      </c>
      <c r="M5263" s="13" t="s">
        <v>48522</v>
      </c>
      <c r="N5263" s="13" t="s">
        <v>5306</v>
      </c>
      <c r="O5263" s="13" t="s">
        <v>48523</v>
      </c>
      <c r="P5263" s="11">
        <v>7218</v>
      </c>
      <c r="Q5263" s="13" t="s">
        <v>245</v>
      </c>
      <c r="R5263" s="29" t="s">
        <v>48524</v>
      </c>
      <c r="S5263" s="33" t="s">
        <v>48525</v>
      </c>
      <c r="T5263" s="13" t="s">
        <v>50</v>
      </c>
      <c r="U5263" s="13" t="s">
        <v>50</v>
      </c>
      <c r="V5263" s="13" t="s">
        <v>50</v>
      </c>
      <c r="W5263" s="13" t="s">
        <v>50</v>
      </c>
      <c r="X5263" s="13" t="s">
        <v>50</v>
      </c>
      <c r="Y5263" s="13" t="s">
        <v>50</v>
      </c>
      <c r="Z5263" s="13" t="s">
        <v>50</v>
      </c>
      <c r="AA5263" s="13" t="s">
        <v>50</v>
      </c>
      <c r="AB5263" s="13" t="s">
        <v>50</v>
      </c>
      <c r="AC5263" s="13" t="s">
        <v>50</v>
      </c>
      <c r="AD5263" s="13" t="s">
        <v>50</v>
      </c>
      <c r="AE5263" s="13" t="s">
        <v>50</v>
      </c>
      <c r="AF5263" s="13" t="s">
        <v>50</v>
      </c>
      <c r="AG5263" s="13" t="s">
        <v>50</v>
      </c>
      <c r="AH5263" s="13" t="s">
        <v>50</v>
      </c>
      <c r="AI5263" s="13" t="s">
        <v>50</v>
      </c>
      <c r="AJ5263" s="13" t="s">
        <v>50</v>
      </c>
      <c r="AK5263" s="13" t="s">
        <v>48526</v>
      </c>
      <c r="AL5263" s="13" t="s">
        <v>50</v>
      </c>
      <c r="AM5263" s="13" t="s">
        <v>48527</v>
      </c>
      <c r="AN5263" s="13" t="s">
        <v>66</v>
      </c>
      <c r="AO5263" s="13" t="s">
        <v>48528</v>
      </c>
      <c r="AP5263" s="14" t="s">
        <v>48529</v>
      </c>
      <c r="AQ5263" s="13" t="s">
        <v>50</v>
      </c>
      <c r="AR5263" s="13" t="s">
        <v>50</v>
      </c>
    </row>
    <row r="5264" spans="1:44" ht="15" thickBot="1">
      <c r="A5264" s="4" t="s">
        <v>48530</v>
      </c>
      <c r="B5264" s="7" t="s">
        <v>50</v>
      </c>
      <c r="C5264" s="6">
        <v>42005</v>
      </c>
      <c r="D5264" s="7" t="s">
        <v>45</v>
      </c>
      <c r="E5264" s="7" t="s">
        <v>46</v>
      </c>
      <c r="F5264" s="7" t="s">
        <v>70</v>
      </c>
      <c r="G5264" s="26" t="s">
        <v>54946</v>
      </c>
      <c r="H5264" s="7" t="s">
        <v>4364</v>
      </c>
      <c r="I5264" s="7" t="s">
        <v>50</v>
      </c>
      <c r="J5264" s="6">
        <v>45484</v>
      </c>
      <c r="K5264" s="7" t="s">
        <v>72</v>
      </c>
      <c r="L5264" s="7" t="s">
        <v>178</v>
      </c>
      <c r="M5264" s="7" t="s">
        <v>48531</v>
      </c>
      <c r="N5264" s="7" t="s">
        <v>48532</v>
      </c>
      <c r="O5264" s="7" t="s">
        <v>48533</v>
      </c>
      <c r="P5264" s="5">
        <v>7273</v>
      </c>
      <c r="Q5264" s="7" t="s">
        <v>360</v>
      </c>
      <c r="R5264" s="34" t="s">
        <v>48534</v>
      </c>
      <c r="S5264" s="34" t="s">
        <v>48535</v>
      </c>
      <c r="T5264" s="7" t="s">
        <v>50</v>
      </c>
      <c r="U5264" s="7">
        <v>17862019489</v>
      </c>
      <c r="V5264" s="7" t="s">
        <v>50</v>
      </c>
      <c r="W5264" s="7" t="s">
        <v>50</v>
      </c>
      <c r="X5264" s="7" t="s">
        <v>50</v>
      </c>
      <c r="Y5264" s="7" t="s">
        <v>50</v>
      </c>
      <c r="Z5264" s="7" t="s">
        <v>50</v>
      </c>
      <c r="AA5264" s="7" t="s">
        <v>50</v>
      </c>
      <c r="AB5264" s="7" t="s">
        <v>50</v>
      </c>
      <c r="AC5264" s="7" t="s">
        <v>50</v>
      </c>
      <c r="AD5264" s="7" t="s">
        <v>50</v>
      </c>
      <c r="AE5264" s="7" t="s">
        <v>50</v>
      </c>
      <c r="AF5264" s="7" t="s">
        <v>50</v>
      </c>
      <c r="AG5264" s="7" t="s">
        <v>50</v>
      </c>
      <c r="AH5264" s="7" t="s">
        <v>50</v>
      </c>
      <c r="AI5264" s="7" t="s">
        <v>50</v>
      </c>
      <c r="AJ5264" s="7" t="s">
        <v>50</v>
      </c>
      <c r="AK5264" s="7" t="s">
        <v>48536</v>
      </c>
      <c r="AL5264" s="7" t="s">
        <v>50</v>
      </c>
      <c r="AM5264" s="7" t="s">
        <v>48537</v>
      </c>
      <c r="AN5264" s="7" t="s">
        <v>66</v>
      </c>
      <c r="AO5264" s="7" t="s">
        <v>48538</v>
      </c>
      <c r="AP5264" s="8" t="s">
        <v>48539</v>
      </c>
      <c r="AQ5264" s="7" t="s">
        <v>50</v>
      </c>
      <c r="AR5264" s="7" t="s">
        <v>50</v>
      </c>
    </row>
    <row r="5265" spans="1:44" ht="15" thickBot="1">
      <c r="A5265" s="10" t="s">
        <v>38325</v>
      </c>
      <c r="B5265" s="13" t="s">
        <v>50</v>
      </c>
      <c r="C5265" s="12">
        <v>43040</v>
      </c>
      <c r="D5265" s="13" t="s">
        <v>45</v>
      </c>
      <c r="E5265" s="13" t="s">
        <v>46</v>
      </c>
      <c r="F5265" s="13" t="s">
        <v>47</v>
      </c>
      <c r="G5265" s="13" t="s">
        <v>145</v>
      </c>
      <c r="H5265" s="13" t="s">
        <v>1998</v>
      </c>
      <c r="I5265" s="13" t="s">
        <v>50</v>
      </c>
      <c r="J5265" s="12">
        <v>45484</v>
      </c>
      <c r="K5265" s="13" t="s">
        <v>191</v>
      </c>
      <c r="L5265" s="13" t="s">
        <v>62</v>
      </c>
      <c r="M5265" s="13" t="s">
        <v>38326</v>
      </c>
      <c r="N5265" s="13" t="s">
        <v>75</v>
      </c>
      <c r="O5265" s="13" t="s">
        <v>38327</v>
      </c>
      <c r="P5265" s="11">
        <v>7592</v>
      </c>
      <c r="Q5265" s="13" t="s">
        <v>77</v>
      </c>
      <c r="R5265" s="33" t="s">
        <v>38328</v>
      </c>
      <c r="S5265" s="33" t="s">
        <v>38329</v>
      </c>
      <c r="T5265" s="13" t="s">
        <v>50</v>
      </c>
      <c r="U5265" s="13" t="s">
        <v>38331</v>
      </c>
      <c r="V5265" s="13" t="s">
        <v>50</v>
      </c>
      <c r="W5265" s="13" t="s">
        <v>50</v>
      </c>
      <c r="X5265" s="13" t="s">
        <v>50</v>
      </c>
      <c r="Y5265" s="13" t="s">
        <v>61</v>
      </c>
      <c r="Z5265" s="13" t="s">
        <v>50</v>
      </c>
      <c r="AA5265" s="13" t="s">
        <v>50</v>
      </c>
      <c r="AB5265" s="13" t="s">
        <v>50</v>
      </c>
      <c r="AC5265" s="13" t="s">
        <v>50</v>
      </c>
      <c r="AD5265" s="13" t="s">
        <v>50</v>
      </c>
      <c r="AE5265" s="13" t="s">
        <v>50</v>
      </c>
      <c r="AF5265" s="13" t="s">
        <v>50</v>
      </c>
      <c r="AG5265" s="13" t="s">
        <v>50</v>
      </c>
      <c r="AH5265" s="13" t="s">
        <v>50</v>
      </c>
      <c r="AI5265" s="13" t="s">
        <v>50</v>
      </c>
      <c r="AJ5265" s="13" t="s">
        <v>50</v>
      </c>
      <c r="AK5265" s="13" t="s">
        <v>50</v>
      </c>
      <c r="AL5265" s="13" t="s">
        <v>50</v>
      </c>
      <c r="AM5265" s="13" t="s">
        <v>38333</v>
      </c>
      <c r="AN5265" s="13" t="s">
        <v>66</v>
      </c>
      <c r="AO5265" s="13" t="s">
        <v>48540</v>
      </c>
      <c r="AP5265" s="21" t="s">
        <v>38335</v>
      </c>
      <c r="AQ5265" s="13" t="s">
        <v>50</v>
      </c>
      <c r="AR5265" s="13" t="s">
        <v>50</v>
      </c>
    </row>
    <row r="5266" spans="1:44" ht="15" thickBot="1">
      <c r="A5266" s="4" t="s">
        <v>48541</v>
      </c>
      <c r="B5266" s="7" t="s">
        <v>50</v>
      </c>
      <c r="C5266" s="6">
        <v>9863</v>
      </c>
      <c r="D5266" s="7" t="s">
        <v>45</v>
      </c>
      <c r="E5266" s="7" t="s">
        <v>46</v>
      </c>
      <c r="F5266" s="7" t="s">
        <v>47</v>
      </c>
      <c r="G5266" s="7" t="s">
        <v>71</v>
      </c>
      <c r="H5266" s="7" t="s">
        <v>49</v>
      </c>
      <c r="I5266" s="7" t="s">
        <v>50</v>
      </c>
      <c r="J5266" s="6">
        <v>45484</v>
      </c>
      <c r="K5266" s="7" t="s">
        <v>161</v>
      </c>
      <c r="L5266" s="7" t="s">
        <v>52</v>
      </c>
      <c r="M5266" s="7" t="s">
        <v>48542</v>
      </c>
      <c r="N5266" s="7" t="s">
        <v>48543</v>
      </c>
      <c r="O5266" s="7" t="s">
        <v>48544</v>
      </c>
      <c r="P5266" s="5">
        <v>7974</v>
      </c>
      <c r="Q5266" s="7" t="s">
        <v>166</v>
      </c>
      <c r="R5266" s="34" t="s">
        <v>48545</v>
      </c>
      <c r="S5266" s="34" t="s">
        <v>48546</v>
      </c>
      <c r="T5266" s="7" t="s">
        <v>50</v>
      </c>
      <c r="U5266" s="7" t="s">
        <v>48547</v>
      </c>
      <c r="V5266" s="7" t="s">
        <v>50</v>
      </c>
      <c r="W5266" s="7" t="s">
        <v>50</v>
      </c>
      <c r="X5266" s="7" t="s">
        <v>50</v>
      </c>
      <c r="Y5266" s="7" t="s">
        <v>171</v>
      </c>
      <c r="Z5266" s="7" t="s">
        <v>50</v>
      </c>
      <c r="AA5266" s="7" t="s">
        <v>50</v>
      </c>
      <c r="AB5266" s="7" t="s">
        <v>50</v>
      </c>
      <c r="AC5266" s="7" t="s">
        <v>50</v>
      </c>
      <c r="AD5266" s="7" t="s">
        <v>50</v>
      </c>
      <c r="AE5266" s="7" t="s">
        <v>50</v>
      </c>
      <c r="AF5266" s="7" t="s">
        <v>50</v>
      </c>
      <c r="AG5266" s="7" t="s">
        <v>50</v>
      </c>
      <c r="AH5266" s="7" t="s">
        <v>50</v>
      </c>
      <c r="AI5266" s="7" t="s">
        <v>50</v>
      </c>
      <c r="AJ5266" s="7" t="s">
        <v>50</v>
      </c>
      <c r="AK5266" s="7" t="s">
        <v>2118</v>
      </c>
      <c r="AL5266" s="7" t="s">
        <v>50</v>
      </c>
      <c r="AM5266" s="7" t="s">
        <v>48548</v>
      </c>
      <c r="AN5266" s="7" t="s">
        <v>738</v>
      </c>
      <c r="AO5266" s="7" t="s">
        <v>48549</v>
      </c>
      <c r="AP5266" s="22" t="s">
        <v>48550</v>
      </c>
      <c r="AQ5266" s="7" t="s">
        <v>50</v>
      </c>
      <c r="AR5266" s="7" t="s">
        <v>50</v>
      </c>
    </row>
    <row r="5267" spans="1:44" ht="15" thickBot="1">
      <c r="A5267" s="10" t="s">
        <v>48551</v>
      </c>
      <c r="B5267" s="13" t="s">
        <v>50</v>
      </c>
      <c r="C5267" s="12">
        <v>43861</v>
      </c>
      <c r="D5267" s="13" t="s">
        <v>45</v>
      </c>
      <c r="E5267" s="13" t="s">
        <v>46</v>
      </c>
      <c r="F5267" s="13" t="s">
        <v>70</v>
      </c>
      <c r="G5267" s="26" t="s">
        <v>54946</v>
      </c>
      <c r="H5267" s="13" t="s">
        <v>33275</v>
      </c>
      <c r="I5267" s="13" t="s">
        <v>50</v>
      </c>
      <c r="J5267" s="12">
        <v>45484</v>
      </c>
      <c r="K5267" s="13" t="s">
        <v>116</v>
      </c>
      <c r="L5267" s="13" t="s">
        <v>52</v>
      </c>
      <c r="M5267" s="13" t="s">
        <v>48552</v>
      </c>
      <c r="N5267" s="13" t="s">
        <v>48553</v>
      </c>
      <c r="O5267" s="13" t="s">
        <v>48554</v>
      </c>
      <c r="P5267" s="11">
        <v>8288</v>
      </c>
      <c r="Q5267" s="13" t="s">
        <v>1080</v>
      </c>
      <c r="R5267" s="33" t="s">
        <v>48555</v>
      </c>
      <c r="S5267" s="33" t="s">
        <v>48556</v>
      </c>
      <c r="T5267" s="13" t="s">
        <v>50</v>
      </c>
      <c r="U5267" s="13" t="s">
        <v>50</v>
      </c>
      <c r="V5267" s="13" t="s">
        <v>50</v>
      </c>
      <c r="W5267" s="13" t="s">
        <v>50</v>
      </c>
      <c r="X5267" s="13" t="s">
        <v>50</v>
      </c>
      <c r="Y5267" s="13" t="s">
        <v>50</v>
      </c>
      <c r="Z5267" s="13" t="s">
        <v>50</v>
      </c>
      <c r="AA5267" s="13" t="s">
        <v>50</v>
      </c>
      <c r="AB5267" s="13" t="s">
        <v>50</v>
      </c>
      <c r="AC5267" s="13" t="s">
        <v>50</v>
      </c>
      <c r="AD5267" s="13" t="s">
        <v>50</v>
      </c>
      <c r="AE5267" s="13" t="s">
        <v>50</v>
      </c>
      <c r="AF5267" s="13" t="s">
        <v>50</v>
      </c>
      <c r="AG5267" s="13" t="s">
        <v>50</v>
      </c>
      <c r="AH5267" s="13" t="s">
        <v>50</v>
      </c>
      <c r="AI5267" s="13" t="s">
        <v>50</v>
      </c>
      <c r="AJ5267" s="13" t="s">
        <v>50</v>
      </c>
      <c r="AK5267" s="13" t="s">
        <v>48557</v>
      </c>
      <c r="AL5267" s="13" t="s">
        <v>50</v>
      </c>
      <c r="AM5267" s="13" t="s">
        <v>48558</v>
      </c>
      <c r="AN5267" s="13" t="s">
        <v>66</v>
      </c>
      <c r="AO5267" s="13" t="s">
        <v>48559</v>
      </c>
      <c r="AP5267" s="14" t="s">
        <v>48560</v>
      </c>
      <c r="AQ5267" s="13" t="s">
        <v>50</v>
      </c>
      <c r="AR5267" s="13" t="s">
        <v>50</v>
      </c>
    </row>
    <row r="5268" spans="1:44" ht="15" thickBot="1">
      <c r="A5268" s="4" t="s">
        <v>48561</v>
      </c>
      <c r="B5268" s="7" t="s">
        <v>50</v>
      </c>
      <c r="C5268" s="6">
        <v>43101</v>
      </c>
      <c r="D5268" s="7" t="s">
        <v>45</v>
      </c>
      <c r="E5268" s="7" t="s">
        <v>46</v>
      </c>
      <c r="F5268" s="7" t="s">
        <v>47</v>
      </c>
      <c r="G5268" s="27" t="s">
        <v>54945</v>
      </c>
      <c r="H5268" s="7" t="s">
        <v>40478</v>
      </c>
      <c r="I5268" s="7" t="s">
        <v>50</v>
      </c>
      <c r="J5268" s="6">
        <v>45483</v>
      </c>
      <c r="K5268" s="7" t="s">
        <v>116</v>
      </c>
      <c r="L5268" s="7" t="s">
        <v>62</v>
      </c>
      <c r="M5268" s="7" t="s">
        <v>13026</v>
      </c>
      <c r="N5268" s="7" t="s">
        <v>1559</v>
      </c>
      <c r="O5268" s="7" t="s">
        <v>48562</v>
      </c>
      <c r="P5268" s="5">
        <v>8663</v>
      </c>
      <c r="Q5268" s="7" t="s">
        <v>642</v>
      </c>
      <c r="R5268" s="34" t="s">
        <v>48563</v>
      </c>
      <c r="S5268" s="34" t="s">
        <v>48564</v>
      </c>
      <c r="T5268" s="7" t="s">
        <v>50</v>
      </c>
      <c r="U5268" s="7" t="s">
        <v>50</v>
      </c>
      <c r="V5268" s="7" t="s">
        <v>50</v>
      </c>
      <c r="W5268" s="7" t="s">
        <v>50</v>
      </c>
      <c r="X5268" s="7" t="s">
        <v>50</v>
      </c>
      <c r="Y5268" s="7" t="s">
        <v>61</v>
      </c>
      <c r="Z5268" s="7" t="s">
        <v>50</v>
      </c>
      <c r="AA5268" s="7" t="s">
        <v>50</v>
      </c>
      <c r="AB5268" s="7" t="s">
        <v>50</v>
      </c>
      <c r="AC5268" s="7" t="s">
        <v>50</v>
      </c>
      <c r="AD5268" s="7" t="s">
        <v>50</v>
      </c>
      <c r="AE5268" s="7" t="s">
        <v>50</v>
      </c>
      <c r="AF5268" s="7" t="s">
        <v>50</v>
      </c>
      <c r="AG5268" s="7" t="s">
        <v>50</v>
      </c>
      <c r="AH5268" s="7" t="s">
        <v>50</v>
      </c>
      <c r="AI5268" s="7" t="s">
        <v>50</v>
      </c>
      <c r="AJ5268" s="7" t="s">
        <v>50</v>
      </c>
      <c r="AK5268" s="7" t="s">
        <v>40091</v>
      </c>
      <c r="AL5268" s="7" t="s">
        <v>50</v>
      </c>
      <c r="AM5268" s="7" t="s">
        <v>48565</v>
      </c>
      <c r="AN5268" s="7" t="s">
        <v>66</v>
      </c>
      <c r="AO5268" s="7" t="s">
        <v>48566</v>
      </c>
      <c r="AP5268" s="8" t="s">
        <v>48567</v>
      </c>
      <c r="AQ5268" s="7" t="s">
        <v>50</v>
      </c>
      <c r="AR5268" s="7" t="s">
        <v>50</v>
      </c>
    </row>
    <row r="5269" spans="1:44" ht="15" thickBot="1">
      <c r="A5269" s="10" t="s">
        <v>48568</v>
      </c>
      <c r="B5269" s="13" t="s">
        <v>50</v>
      </c>
      <c r="C5269" s="12">
        <v>42370</v>
      </c>
      <c r="D5269" s="13" t="s">
        <v>45</v>
      </c>
      <c r="E5269" s="13" t="s">
        <v>46</v>
      </c>
      <c r="F5269" s="13" t="s">
        <v>70</v>
      </c>
      <c r="G5269" s="13" t="s">
        <v>176</v>
      </c>
      <c r="H5269" s="13" t="s">
        <v>825</v>
      </c>
      <c r="I5269" s="13" t="s">
        <v>50</v>
      </c>
      <c r="J5269" s="12">
        <v>45483</v>
      </c>
      <c r="K5269" s="13" t="s">
        <v>50</v>
      </c>
      <c r="L5269" s="13" t="s">
        <v>178</v>
      </c>
      <c r="M5269" s="13" t="s">
        <v>48569</v>
      </c>
      <c r="N5269" s="13" t="s">
        <v>48570</v>
      </c>
      <c r="O5269" s="13" t="s">
        <v>48571</v>
      </c>
      <c r="P5269" s="11">
        <v>9037</v>
      </c>
      <c r="Q5269" s="13" t="s">
        <v>481</v>
      </c>
      <c r="R5269" s="33" t="s">
        <v>48572</v>
      </c>
      <c r="S5269" s="33" t="s">
        <v>48573</v>
      </c>
      <c r="T5269" s="13" t="s">
        <v>50</v>
      </c>
      <c r="U5269" s="13" t="s">
        <v>48574</v>
      </c>
      <c r="V5269" s="13" t="s">
        <v>50</v>
      </c>
      <c r="W5269" s="13" t="s">
        <v>50</v>
      </c>
      <c r="X5269" s="13" t="s">
        <v>50</v>
      </c>
      <c r="Y5269" s="13" t="s">
        <v>171</v>
      </c>
      <c r="Z5269" s="13" t="s">
        <v>50</v>
      </c>
      <c r="AA5269" s="13" t="s">
        <v>50</v>
      </c>
      <c r="AB5269" s="13" t="s">
        <v>50</v>
      </c>
      <c r="AC5269" s="13" t="s">
        <v>50</v>
      </c>
      <c r="AD5269" s="13" t="s">
        <v>50</v>
      </c>
      <c r="AE5269" s="13" t="s">
        <v>50</v>
      </c>
      <c r="AF5269" s="13" t="s">
        <v>50</v>
      </c>
      <c r="AG5269" s="13" t="s">
        <v>50</v>
      </c>
      <c r="AH5269" s="13" t="s">
        <v>50</v>
      </c>
      <c r="AI5269" s="13" t="s">
        <v>50</v>
      </c>
      <c r="AJ5269" s="13" t="s">
        <v>50</v>
      </c>
      <c r="AK5269" s="13" t="s">
        <v>48575</v>
      </c>
      <c r="AL5269" s="13" t="s">
        <v>50</v>
      </c>
      <c r="AM5269" s="13" t="s">
        <v>48576</v>
      </c>
      <c r="AN5269" s="13" t="s">
        <v>66</v>
      </c>
      <c r="AO5269" s="13" t="s">
        <v>48577</v>
      </c>
      <c r="AP5269" s="14" t="s">
        <v>48578</v>
      </c>
      <c r="AQ5269" s="13" t="s">
        <v>50</v>
      </c>
      <c r="AR5269" s="13" t="s">
        <v>50</v>
      </c>
    </row>
    <row r="5270" spans="1:44" ht="15" thickBot="1">
      <c r="A5270" s="4" t="s">
        <v>48579</v>
      </c>
      <c r="B5270" s="7" t="s">
        <v>50</v>
      </c>
      <c r="C5270" s="6">
        <v>44197</v>
      </c>
      <c r="D5270" s="7" t="s">
        <v>45</v>
      </c>
      <c r="E5270" s="7" t="s">
        <v>46</v>
      </c>
      <c r="F5270" s="7" t="s">
        <v>70</v>
      </c>
      <c r="G5270" s="7" t="s">
        <v>145</v>
      </c>
      <c r="H5270" s="7" t="s">
        <v>2765</v>
      </c>
      <c r="I5270" s="7" t="s">
        <v>50</v>
      </c>
      <c r="J5270" s="6">
        <v>45483</v>
      </c>
      <c r="K5270" s="7" t="s">
        <v>116</v>
      </c>
      <c r="L5270" s="7" t="s">
        <v>178</v>
      </c>
      <c r="M5270" s="7" t="s">
        <v>48580</v>
      </c>
      <c r="N5270" s="7" t="s">
        <v>75</v>
      </c>
      <c r="O5270" s="7" t="s">
        <v>48581</v>
      </c>
      <c r="P5270" s="5">
        <v>9109</v>
      </c>
      <c r="Q5270" s="7" t="s">
        <v>77</v>
      </c>
      <c r="R5270" s="34" t="s">
        <v>48582</v>
      </c>
      <c r="S5270" s="34" t="s">
        <v>48583</v>
      </c>
      <c r="T5270" s="7" t="s">
        <v>50</v>
      </c>
      <c r="U5270" s="7" t="s">
        <v>48584</v>
      </c>
      <c r="V5270" s="7" t="s">
        <v>50</v>
      </c>
      <c r="W5270" s="7" t="s">
        <v>50</v>
      </c>
      <c r="X5270" s="7" t="s">
        <v>50</v>
      </c>
      <c r="Y5270" s="7" t="s">
        <v>50</v>
      </c>
      <c r="Z5270" s="7" t="s">
        <v>50</v>
      </c>
      <c r="AA5270" s="7" t="s">
        <v>50</v>
      </c>
      <c r="AB5270" s="7" t="s">
        <v>50</v>
      </c>
      <c r="AC5270" s="7" t="s">
        <v>50</v>
      </c>
      <c r="AD5270" s="7" t="s">
        <v>50</v>
      </c>
      <c r="AE5270" s="7" t="s">
        <v>50</v>
      </c>
      <c r="AF5270" s="7" t="s">
        <v>50</v>
      </c>
      <c r="AG5270" s="7" t="s">
        <v>50</v>
      </c>
      <c r="AH5270" s="7" t="s">
        <v>50</v>
      </c>
      <c r="AI5270" s="7" t="s">
        <v>50</v>
      </c>
      <c r="AJ5270" s="7" t="s">
        <v>50</v>
      </c>
      <c r="AK5270" s="7" t="s">
        <v>48585</v>
      </c>
      <c r="AL5270" s="7" t="s">
        <v>50</v>
      </c>
      <c r="AM5270" s="7" t="s">
        <v>48586</v>
      </c>
      <c r="AN5270" s="7" t="s">
        <v>66</v>
      </c>
      <c r="AO5270" s="7" t="s">
        <v>48587</v>
      </c>
      <c r="AP5270" s="8" t="s">
        <v>48588</v>
      </c>
      <c r="AQ5270" s="7" t="s">
        <v>50</v>
      </c>
      <c r="AR5270" s="7" t="s">
        <v>50</v>
      </c>
    </row>
    <row r="5271" spans="1:44" ht="15" thickBot="1">
      <c r="A5271" s="10" t="s">
        <v>48589</v>
      </c>
      <c r="B5271" s="13" t="s">
        <v>50</v>
      </c>
      <c r="C5271" s="12">
        <v>43435</v>
      </c>
      <c r="D5271" s="13" t="s">
        <v>45</v>
      </c>
      <c r="E5271" s="13" t="s">
        <v>46</v>
      </c>
      <c r="F5271" s="13" t="s">
        <v>70</v>
      </c>
      <c r="G5271" s="26" t="s">
        <v>54946</v>
      </c>
      <c r="H5271" s="13" t="s">
        <v>12016</v>
      </c>
      <c r="I5271" s="13" t="s">
        <v>50</v>
      </c>
      <c r="J5271" s="12">
        <v>45484</v>
      </c>
      <c r="K5271" s="13" t="s">
        <v>116</v>
      </c>
      <c r="L5271" s="13" t="s">
        <v>178</v>
      </c>
      <c r="M5271" s="13" t="s">
        <v>48590</v>
      </c>
      <c r="N5271" s="13" t="s">
        <v>33330</v>
      </c>
      <c r="O5271" s="13" t="s">
        <v>48591</v>
      </c>
      <c r="P5271" s="11">
        <v>9698</v>
      </c>
      <c r="Q5271" s="13" t="s">
        <v>360</v>
      </c>
      <c r="R5271" s="33" t="s">
        <v>48592</v>
      </c>
      <c r="S5271" s="33" t="s">
        <v>48593</v>
      </c>
      <c r="T5271" s="13" t="s">
        <v>50</v>
      </c>
      <c r="U5271" s="13" t="s">
        <v>50</v>
      </c>
      <c r="V5271" s="13" t="s">
        <v>50</v>
      </c>
      <c r="W5271" s="13" t="s">
        <v>50</v>
      </c>
      <c r="X5271" s="13" t="s">
        <v>50</v>
      </c>
      <c r="Y5271" s="13" t="s">
        <v>50</v>
      </c>
      <c r="Z5271" s="13" t="s">
        <v>50</v>
      </c>
      <c r="AA5271" s="13" t="s">
        <v>50</v>
      </c>
      <c r="AB5271" s="13" t="s">
        <v>50</v>
      </c>
      <c r="AC5271" s="13" t="s">
        <v>50</v>
      </c>
      <c r="AD5271" s="13" t="s">
        <v>50</v>
      </c>
      <c r="AE5271" s="13" t="s">
        <v>50</v>
      </c>
      <c r="AF5271" s="13" t="s">
        <v>50</v>
      </c>
      <c r="AG5271" s="13" t="s">
        <v>50</v>
      </c>
      <c r="AH5271" s="13" t="s">
        <v>50</v>
      </c>
      <c r="AI5271" s="13" t="s">
        <v>50</v>
      </c>
      <c r="AJ5271" s="13" t="s">
        <v>50</v>
      </c>
      <c r="AK5271" s="13" t="s">
        <v>48594</v>
      </c>
      <c r="AL5271" s="13" t="s">
        <v>50</v>
      </c>
      <c r="AM5271" s="13" t="s">
        <v>48595</v>
      </c>
      <c r="AN5271" s="13" t="s">
        <v>66</v>
      </c>
      <c r="AO5271" s="13" t="s">
        <v>48596</v>
      </c>
      <c r="AP5271" s="14" t="s">
        <v>48597</v>
      </c>
      <c r="AQ5271" s="13" t="s">
        <v>50</v>
      </c>
      <c r="AR5271" s="13" t="s">
        <v>50</v>
      </c>
    </row>
    <row r="5272" spans="1:44" ht="15" thickBot="1">
      <c r="A5272" s="4" t="s">
        <v>48598</v>
      </c>
      <c r="B5272" s="7" t="s">
        <v>50</v>
      </c>
      <c r="C5272" s="6">
        <v>43831</v>
      </c>
      <c r="D5272" s="7" t="s">
        <v>45</v>
      </c>
      <c r="E5272" s="7" t="s">
        <v>46</v>
      </c>
      <c r="F5272" s="7" t="s">
        <v>70</v>
      </c>
      <c r="G5272" s="26" t="s">
        <v>54946</v>
      </c>
      <c r="H5272" s="7" t="s">
        <v>1091</v>
      </c>
      <c r="I5272" s="7" t="s">
        <v>50</v>
      </c>
      <c r="J5272" s="6">
        <v>45483</v>
      </c>
      <c r="K5272" s="7" t="s">
        <v>50</v>
      </c>
      <c r="L5272" s="7" t="s">
        <v>241</v>
      </c>
      <c r="M5272" s="7" t="s">
        <v>48599</v>
      </c>
      <c r="N5272" s="7" t="s">
        <v>769</v>
      </c>
      <c r="O5272" s="7" t="s">
        <v>48600</v>
      </c>
      <c r="P5272" s="5">
        <v>10116</v>
      </c>
      <c r="Q5272" s="7" t="s">
        <v>520</v>
      </c>
      <c r="R5272" s="34" t="s">
        <v>48601</v>
      </c>
      <c r="S5272" s="34" t="s">
        <v>48602</v>
      </c>
      <c r="T5272" s="7" t="s">
        <v>50</v>
      </c>
      <c r="U5272" s="7" t="s">
        <v>48603</v>
      </c>
      <c r="V5272" s="7" t="s">
        <v>50</v>
      </c>
      <c r="W5272" s="7" t="s">
        <v>50</v>
      </c>
      <c r="X5272" s="7" t="s">
        <v>50</v>
      </c>
      <c r="Y5272" s="7" t="s">
        <v>154</v>
      </c>
      <c r="Z5272" s="7" t="s">
        <v>50</v>
      </c>
      <c r="AA5272" s="7" t="s">
        <v>50</v>
      </c>
      <c r="AB5272" s="7" t="s">
        <v>50</v>
      </c>
      <c r="AC5272" s="7" t="s">
        <v>50</v>
      </c>
      <c r="AD5272" s="7" t="s">
        <v>50</v>
      </c>
      <c r="AE5272" s="7" t="s">
        <v>50</v>
      </c>
      <c r="AF5272" s="7" t="s">
        <v>50</v>
      </c>
      <c r="AG5272" s="7" t="s">
        <v>50</v>
      </c>
      <c r="AH5272" s="7" t="s">
        <v>50</v>
      </c>
      <c r="AI5272" s="7" t="s">
        <v>50</v>
      </c>
      <c r="AJ5272" s="7" t="s">
        <v>50</v>
      </c>
      <c r="AK5272" s="7" t="s">
        <v>48604</v>
      </c>
      <c r="AL5272" s="7" t="s">
        <v>50</v>
      </c>
      <c r="AM5272" s="7" t="s">
        <v>48605</v>
      </c>
      <c r="AN5272" s="7" t="s">
        <v>66</v>
      </c>
      <c r="AO5272" s="7" t="s">
        <v>48606</v>
      </c>
      <c r="AP5272" s="8" t="s">
        <v>48607</v>
      </c>
      <c r="AQ5272" s="7" t="s">
        <v>50</v>
      </c>
      <c r="AR5272" s="7" t="s">
        <v>50</v>
      </c>
    </row>
    <row r="5273" spans="1:44" ht="15" thickBot="1">
      <c r="A5273" s="10" t="s">
        <v>48608</v>
      </c>
      <c r="B5273" s="13" t="s">
        <v>50</v>
      </c>
      <c r="C5273" s="12">
        <v>42005</v>
      </c>
      <c r="D5273" s="13" t="s">
        <v>45</v>
      </c>
      <c r="E5273" s="13" t="s">
        <v>46</v>
      </c>
      <c r="F5273" s="13" t="s">
        <v>70</v>
      </c>
      <c r="G5273" s="13" t="s">
        <v>87</v>
      </c>
      <c r="H5273" s="13" t="s">
        <v>2147</v>
      </c>
      <c r="I5273" s="13" t="s">
        <v>50</v>
      </c>
      <c r="J5273" s="12">
        <v>45483</v>
      </c>
      <c r="K5273" s="13" t="s">
        <v>116</v>
      </c>
      <c r="L5273" s="13" t="s">
        <v>124</v>
      </c>
      <c r="M5273" s="13" t="s">
        <v>48609</v>
      </c>
      <c r="N5273" s="13" t="s">
        <v>180</v>
      </c>
      <c r="O5273" s="13" t="s">
        <v>48610</v>
      </c>
      <c r="P5273" s="11">
        <v>10367</v>
      </c>
      <c r="Q5273" s="13" t="s">
        <v>120</v>
      </c>
      <c r="R5273" s="33" t="s">
        <v>48611</v>
      </c>
      <c r="S5273" s="33" t="s">
        <v>48612</v>
      </c>
      <c r="T5273" s="13" t="s">
        <v>50</v>
      </c>
      <c r="U5273" s="13" t="s">
        <v>48613</v>
      </c>
      <c r="V5273" s="13" t="s">
        <v>50</v>
      </c>
      <c r="W5273" s="13" t="s">
        <v>50</v>
      </c>
      <c r="X5273" s="13" t="s">
        <v>50</v>
      </c>
      <c r="Y5273" s="13" t="s">
        <v>81</v>
      </c>
      <c r="Z5273" s="13" t="s">
        <v>50</v>
      </c>
      <c r="AA5273" s="13" t="s">
        <v>50</v>
      </c>
      <c r="AB5273" s="13" t="s">
        <v>50</v>
      </c>
      <c r="AC5273" s="13" t="s">
        <v>50</v>
      </c>
      <c r="AD5273" s="13" t="s">
        <v>50</v>
      </c>
      <c r="AE5273" s="13" t="s">
        <v>50</v>
      </c>
      <c r="AF5273" s="13" t="s">
        <v>50</v>
      </c>
      <c r="AG5273" s="13" t="s">
        <v>50</v>
      </c>
      <c r="AH5273" s="13" t="s">
        <v>50</v>
      </c>
      <c r="AI5273" s="13" t="s">
        <v>50</v>
      </c>
      <c r="AJ5273" s="13" t="s">
        <v>50</v>
      </c>
      <c r="AK5273" s="13" t="s">
        <v>48614</v>
      </c>
      <c r="AL5273" s="13" t="s">
        <v>50</v>
      </c>
      <c r="AM5273" s="13" t="s">
        <v>48615</v>
      </c>
      <c r="AN5273" s="13" t="s">
        <v>66</v>
      </c>
      <c r="AO5273" s="13" t="s">
        <v>48616</v>
      </c>
      <c r="AP5273" s="21" t="s">
        <v>48617</v>
      </c>
      <c r="AQ5273" s="13" t="s">
        <v>50</v>
      </c>
      <c r="AR5273" s="13" t="s">
        <v>50</v>
      </c>
    </row>
    <row r="5274" spans="1:44" ht="15" thickBot="1">
      <c r="A5274" s="4" t="s">
        <v>48618</v>
      </c>
      <c r="B5274" s="7" t="s">
        <v>50</v>
      </c>
      <c r="C5274" s="6">
        <v>41214</v>
      </c>
      <c r="D5274" s="7" t="s">
        <v>45</v>
      </c>
      <c r="E5274" s="7" t="s">
        <v>46</v>
      </c>
      <c r="F5274" s="7" t="s">
        <v>70</v>
      </c>
      <c r="G5274" s="7" t="s">
        <v>87</v>
      </c>
      <c r="H5274" s="7" t="s">
        <v>443</v>
      </c>
      <c r="I5274" s="7" t="s">
        <v>50</v>
      </c>
      <c r="J5274" s="6">
        <v>45484</v>
      </c>
      <c r="K5274" s="7" t="s">
        <v>177</v>
      </c>
      <c r="L5274" s="7" t="s">
        <v>178</v>
      </c>
      <c r="M5274" s="7" t="s">
        <v>48619</v>
      </c>
      <c r="N5274" s="7" t="s">
        <v>91</v>
      </c>
      <c r="O5274" s="7" t="s">
        <v>48620</v>
      </c>
      <c r="P5274" s="5">
        <v>10418</v>
      </c>
      <c r="Q5274" s="7" t="s">
        <v>93</v>
      </c>
      <c r="R5274" s="34" t="s">
        <v>48621</v>
      </c>
      <c r="S5274" s="34" t="s">
        <v>48622</v>
      </c>
      <c r="T5274" s="7" t="s">
        <v>50</v>
      </c>
      <c r="U5274" s="7">
        <v>118883202687</v>
      </c>
      <c r="V5274" s="7" t="s">
        <v>50</v>
      </c>
      <c r="W5274" s="7" t="s">
        <v>50</v>
      </c>
      <c r="X5274" s="7" t="s">
        <v>50</v>
      </c>
      <c r="Y5274" s="7" t="s">
        <v>50</v>
      </c>
      <c r="Z5274" s="7" t="s">
        <v>50</v>
      </c>
      <c r="AA5274" s="7" t="s">
        <v>50</v>
      </c>
      <c r="AB5274" s="7" t="s">
        <v>50</v>
      </c>
      <c r="AC5274" s="7" t="s">
        <v>50</v>
      </c>
      <c r="AD5274" s="7" t="s">
        <v>50</v>
      </c>
      <c r="AE5274" s="7" t="s">
        <v>50</v>
      </c>
      <c r="AF5274" s="7" t="s">
        <v>50</v>
      </c>
      <c r="AG5274" s="7" t="s">
        <v>50</v>
      </c>
      <c r="AH5274" s="7" t="s">
        <v>50</v>
      </c>
      <c r="AI5274" s="7" t="s">
        <v>50</v>
      </c>
      <c r="AJ5274" s="7" t="s">
        <v>50</v>
      </c>
      <c r="AK5274" s="7" t="s">
        <v>48623</v>
      </c>
      <c r="AL5274" s="7" t="s">
        <v>50</v>
      </c>
      <c r="AM5274" s="7" t="s">
        <v>48624</v>
      </c>
      <c r="AN5274" s="7" t="s">
        <v>993</v>
      </c>
      <c r="AO5274" s="7" t="s">
        <v>48625</v>
      </c>
      <c r="AP5274" s="22" t="s">
        <v>48626</v>
      </c>
      <c r="AQ5274" s="7" t="s">
        <v>50</v>
      </c>
      <c r="AR5274" s="7" t="s">
        <v>50</v>
      </c>
    </row>
    <row r="5275" spans="1:44" ht="15" thickBot="1">
      <c r="A5275" s="10" t="s">
        <v>38658</v>
      </c>
      <c r="B5275" s="13" t="s">
        <v>50</v>
      </c>
      <c r="C5275" s="12">
        <v>40909</v>
      </c>
      <c r="D5275" s="13" t="s">
        <v>45</v>
      </c>
      <c r="E5275" s="13" t="s">
        <v>46</v>
      </c>
      <c r="F5275" s="13" t="s">
        <v>70</v>
      </c>
      <c r="G5275" s="13" t="s">
        <v>87</v>
      </c>
      <c r="H5275" s="13" t="s">
        <v>50</v>
      </c>
      <c r="I5275" s="13" t="s">
        <v>50</v>
      </c>
      <c r="J5275" s="12">
        <v>45483</v>
      </c>
      <c r="K5275" s="13" t="s">
        <v>116</v>
      </c>
      <c r="L5275" s="13" t="s">
        <v>147</v>
      </c>
      <c r="M5275" s="13" t="s">
        <v>38659</v>
      </c>
      <c r="N5275" s="13" t="s">
        <v>14090</v>
      </c>
      <c r="O5275" s="13" t="s">
        <v>38660</v>
      </c>
      <c r="P5275" s="11">
        <v>10718</v>
      </c>
      <c r="Q5275" s="13" t="s">
        <v>360</v>
      </c>
      <c r="R5275" s="33" t="s">
        <v>38661</v>
      </c>
      <c r="S5275" s="33" t="s">
        <v>38662</v>
      </c>
      <c r="T5275" s="13" t="s">
        <v>50</v>
      </c>
      <c r="U5275" s="13">
        <v>351914914489</v>
      </c>
      <c r="V5275" s="13" t="s">
        <v>50</v>
      </c>
      <c r="W5275" s="13" t="s">
        <v>50</v>
      </c>
      <c r="X5275" s="13" t="s">
        <v>50</v>
      </c>
      <c r="Y5275" s="13" t="s">
        <v>171</v>
      </c>
      <c r="Z5275" s="13" t="s">
        <v>50</v>
      </c>
      <c r="AA5275" s="13" t="s">
        <v>50</v>
      </c>
      <c r="AB5275" s="13" t="s">
        <v>50</v>
      </c>
      <c r="AC5275" s="13" t="s">
        <v>50</v>
      </c>
      <c r="AD5275" s="13" t="s">
        <v>50</v>
      </c>
      <c r="AE5275" s="13" t="s">
        <v>50</v>
      </c>
      <c r="AF5275" s="13" t="s">
        <v>50</v>
      </c>
      <c r="AG5275" s="13" t="s">
        <v>50</v>
      </c>
      <c r="AH5275" s="13" t="s">
        <v>50</v>
      </c>
      <c r="AI5275" s="13" t="s">
        <v>50</v>
      </c>
      <c r="AJ5275" s="13" t="s">
        <v>50</v>
      </c>
      <c r="AK5275" s="13" t="s">
        <v>38664</v>
      </c>
      <c r="AL5275" s="13" t="s">
        <v>50</v>
      </c>
      <c r="AM5275" s="13" t="s">
        <v>38665</v>
      </c>
      <c r="AN5275" s="13" t="s">
        <v>66</v>
      </c>
      <c r="AO5275" s="13" t="s">
        <v>38666</v>
      </c>
      <c r="AP5275" s="14" t="s">
        <v>38667</v>
      </c>
      <c r="AQ5275" s="13" t="s">
        <v>50</v>
      </c>
      <c r="AR5275" s="13" t="s">
        <v>50</v>
      </c>
    </row>
    <row r="5276" spans="1:44" ht="15" thickBot="1">
      <c r="A5276" s="4" t="s">
        <v>48627</v>
      </c>
      <c r="B5276" s="7" t="s">
        <v>50</v>
      </c>
      <c r="C5276" s="6">
        <v>42370</v>
      </c>
      <c r="D5276" s="7" t="s">
        <v>45</v>
      </c>
      <c r="E5276" s="7" t="s">
        <v>46</v>
      </c>
      <c r="F5276" s="7" t="s">
        <v>47</v>
      </c>
      <c r="G5276" s="26" t="s">
        <v>54946</v>
      </c>
      <c r="H5276" s="7" t="s">
        <v>37208</v>
      </c>
      <c r="I5276" s="7" t="s">
        <v>50</v>
      </c>
      <c r="J5276" s="6">
        <v>45484</v>
      </c>
      <c r="K5276" s="7" t="s">
        <v>72</v>
      </c>
      <c r="L5276" s="7" t="s">
        <v>162</v>
      </c>
      <c r="M5276" s="7" t="s">
        <v>16758</v>
      </c>
      <c r="N5276" s="7" t="s">
        <v>1748</v>
      </c>
      <c r="O5276" s="7" t="s">
        <v>48628</v>
      </c>
      <c r="P5276" s="5">
        <v>11496</v>
      </c>
      <c r="Q5276" s="7" t="s">
        <v>1750</v>
      </c>
      <c r="R5276" s="34" t="s">
        <v>48629</v>
      </c>
      <c r="S5276" s="34" t="s">
        <v>48630</v>
      </c>
      <c r="T5276" s="7" t="s">
        <v>50</v>
      </c>
      <c r="U5276" s="7" t="s">
        <v>48631</v>
      </c>
      <c r="V5276" s="7" t="s">
        <v>50</v>
      </c>
      <c r="W5276" s="7" t="s">
        <v>50</v>
      </c>
      <c r="X5276" s="7" t="s">
        <v>50</v>
      </c>
      <c r="Y5276" s="7" t="s">
        <v>61</v>
      </c>
      <c r="Z5276" s="7" t="s">
        <v>50</v>
      </c>
      <c r="AA5276" s="7" t="s">
        <v>50</v>
      </c>
      <c r="AB5276" s="7" t="s">
        <v>50</v>
      </c>
      <c r="AC5276" s="7" t="s">
        <v>50</v>
      </c>
      <c r="AD5276" s="7" t="s">
        <v>50</v>
      </c>
      <c r="AE5276" s="7" t="s">
        <v>50</v>
      </c>
      <c r="AF5276" s="7" t="s">
        <v>50</v>
      </c>
      <c r="AG5276" s="7" t="s">
        <v>50</v>
      </c>
      <c r="AH5276" s="7" t="s">
        <v>50</v>
      </c>
      <c r="AI5276" s="7" t="s">
        <v>50</v>
      </c>
      <c r="AJ5276" s="7" t="s">
        <v>50</v>
      </c>
      <c r="AK5276" s="7" t="s">
        <v>50</v>
      </c>
      <c r="AL5276" s="7" t="s">
        <v>50</v>
      </c>
      <c r="AM5276" s="7" t="s">
        <v>48632</v>
      </c>
      <c r="AN5276" s="7" t="s">
        <v>66</v>
      </c>
      <c r="AO5276" s="7" t="s">
        <v>48633</v>
      </c>
      <c r="AP5276" s="8" t="s">
        <v>48634</v>
      </c>
      <c r="AQ5276" s="7" t="s">
        <v>50</v>
      </c>
      <c r="AR5276" s="7" t="s">
        <v>50</v>
      </c>
    </row>
    <row r="5277" spans="1:44" ht="15" thickBot="1">
      <c r="A5277" s="10" t="s">
        <v>48635</v>
      </c>
      <c r="B5277" s="13" t="s">
        <v>50</v>
      </c>
      <c r="C5277" s="12">
        <v>39083</v>
      </c>
      <c r="D5277" s="13" t="s">
        <v>45</v>
      </c>
      <c r="E5277" s="13" t="s">
        <v>46</v>
      </c>
      <c r="F5277" s="13" t="s">
        <v>47</v>
      </c>
      <c r="G5277" s="13" t="s">
        <v>176</v>
      </c>
      <c r="H5277" s="13" t="s">
        <v>13208</v>
      </c>
      <c r="I5277" s="13" t="s">
        <v>50</v>
      </c>
      <c r="J5277" s="12">
        <v>45484</v>
      </c>
      <c r="K5277" s="13" t="s">
        <v>191</v>
      </c>
      <c r="L5277" s="13" t="s">
        <v>62</v>
      </c>
      <c r="M5277" s="13" t="s">
        <v>48636</v>
      </c>
      <c r="N5277" s="13" t="s">
        <v>48637</v>
      </c>
      <c r="O5277" s="13" t="s">
        <v>48638</v>
      </c>
      <c r="P5277" s="11">
        <v>11992</v>
      </c>
      <c r="Q5277" s="13" t="s">
        <v>1334</v>
      </c>
      <c r="R5277" s="33" t="s">
        <v>48639</v>
      </c>
      <c r="S5277" s="33" t="s">
        <v>48640</v>
      </c>
      <c r="T5277" s="13" t="s">
        <v>50</v>
      </c>
      <c r="U5277" s="13" t="s">
        <v>50</v>
      </c>
      <c r="V5277" s="13" t="s">
        <v>50</v>
      </c>
      <c r="W5277" s="13" t="s">
        <v>50</v>
      </c>
      <c r="X5277" s="13" t="s">
        <v>50</v>
      </c>
      <c r="Y5277" s="13" t="s">
        <v>61</v>
      </c>
      <c r="Z5277" s="13" t="s">
        <v>50</v>
      </c>
      <c r="AA5277" s="13" t="s">
        <v>50</v>
      </c>
      <c r="AB5277" s="13" t="s">
        <v>50</v>
      </c>
      <c r="AC5277" s="13" t="s">
        <v>50</v>
      </c>
      <c r="AD5277" s="13" t="s">
        <v>50</v>
      </c>
      <c r="AE5277" s="13" t="s">
        <v>50</v>
      </c>
      <c r="AF5277" s="13" t="s">
        <v>50</v>
      </c>
      <c r="AG5277" s="13" t="s">
        <v>50</v>
      </c>
      <c r="AH5277" s="13" t="s">
        <v>50</v>
      </c>
      <c r="AI5277" s="13" t="s">
        <v>50</v>
      </c>
      <c r="AJ5277" s="13" t="s">
        <v>50</v>
      </c>
      <c r="AK5277" s="13" t="s">
        <v>48641</v>
      </c>
      <c r="AL5277" s="13" t="s">
        <v>50</v>
      </c>
      <c r="AM5277" s="13" t="s">
        <v>48642</v>
      </c>
      <c r="AN5277" s="13" t="s">
        <v>66</v>
      </c>
      <c r="AO5277" s="13" t="s">
        <v>48643</v>
      </c>
      <c r="AP5277" s="21" t="s">
        <v>48644</v>
      </c>
      <c r="AQ5277" s="13" t="s">
        <v>50</v>
      </c>
      <c r="AR5277" s="13" t="s">
        <v>50</v>
      </c>
    </row>
    <row r="5278" spans="1:44" ht="15" thickBot="1">
      <c r="A5278" s="4" t="s">
        <v>48645</v>
      </c>
      <c r="B5278" s="7" t="s">
        <v>50</v>
      </c>
      <c r="C5278" s="6">
        <v>43535</v>
      </c>
      <c r="D5278" s="7" t="s">
        <v>45</v>
      </c>
      <c r="E5278" s="7" t="s">
        <v>46</v>
      </c>
      <c r="F5278" s="7" t="s">
        <v>70</v>
      </c>
      <c r="G5278" s="26" t="s">
        <v>54946</v>
      </c>
      <c r="H5278" s="7" t="s">
        <v>11822</v>
      </c>
      <c r="I5278" s="7" t="s">
        <v>50</v>
      </c>
      <c r="J5278" s="6">
        <v>45484</v>
      </c>
      <c r="K5278" s="7" t="s">
        <v>116</v>
      </c>
      <c r="L5278" s="7" t="s">
        <v>178</v>
      </c>
      <c r="M5278" s="7" t="s">
        <v>48646</v>
      </c>
      <c r="N5278" s="7" t="s">
        <v>1914</v>
      </c>
      <c r="O5278" s="7" t="s">
        <v>48647</v>
      </c>
      <c r="P5278" s="5">
        <v>12020</v>
      </c>
      <c r="Q5278" s="7" t="s">
        <v>920</v>
      </c>
      <c r="R5278" s="34" t="s">
        <v>48648</v>
      </c>
      <c r="S5278" s="34" t="s">
        <v>48649</v>
      </c>
      <c r="T5278" s="7" t="s">
        <v>50</v>
      </c>
      <c r="U5278" s="7" t="s">
        <v>48650</v>
      </c>
      <c r="V5278" s="7" t="s">
        <v>50</v>
      </c>
      <c r="W5278" s="7" t="s">
        <v>50</v>
      </c>
      <c r="X5278" s="7" t="s">
        <v>50</v>
      </c>
      <c r="Y5278" s="7" t="s">
        <v>50</v>
      </c>
      <c r="Z5278" s="7" t="s">
        <v>50</v>
      </c>
      <c r="AA5278" s="7" t="s">
        <v>50</v>
      </c>
      <c r="AB5278" s="7" t="s">
        <v>50</v>
      </c>
      <c r="AC5278" s="7" t="s">
        <v>50</v>
      </c>
      <c r="AD5278" s="7" t="s">
        <v>50</v>
      </c>
      <c r="AE5278" s="7" t="s">
        <v>50</v>
      </c>
      <c r="AF5278" s="7" t="s">
        <v>50</v>
      </c>
      <c r="AG5278" s="7" t="s">
        <v>50</v>
      </c>
      <c r="AH5278" s="7" t="s">
        <v>50</v>
      </c>
      <c r="AI5278" s="7" t="s">
        <v>50</v>
      </c>
      <c r="AJ5278" s="7" t="s">
        <v>50</v>
      </c>
      <c r="AK5278" s="7" t="s">
        <v>48651</v>
      </c>
      <c r="AL5278" s="7" t="s">
        <v>50</v>
      </c>
      <c r="AM5278" s="7" t="s">
        <v>48652</v>
      </c>
      <c r="AN5278" s="7" t="s">
        <v>66</v>
      </c>
      <c r="AO5278" s="7" t="s">
        <v>48653</v>
      </c>
      <c r="AP5278" s="22" t="s">
        <v>48654</v>
      </c>
      <c r="AQ5278" s="7" t="s">
        <v>50</v>
      </c>
      <c r="AR5278" s="7" t="s">
        <v>50</v>
      </c>
    </row>
    <row r="5279" spans="1:44" ht="15" thickBot="1">
      <c r="A5279" s="10" t="s">
        <v>48655</v>
      </c>
      <c r="B5279" s="13" t="s">
        <v>50</v>
      </c>
      <c r="C5279" s="12">
        <v>42217</v>
      </c>
      <c r="D5279" s="13" t="s">
        <v>45</v>
      </c>
      <c r="E5279" s="13" t="s">
        <v>46</v>
      </c>
      <c r="F5279" s="13" t="s">
        <v>70</v>
      </c>
      <c r="G5279" s="13" t="s">
        <v>71</v>
      </c>
      <c r="H5279" s="13" t="s">
        <v>48656</v>
      </c>
      <c r="I5279" s="13" t="s">
        <v>50</v>
      </c>
      <c r="J5279" s="12">
        <v>45484</v>
      </c>
      <c r="K5279" s="13" t="s">
        <v>72</v>
      </c>
      <c r="L5279" s="13" t="s">
        <v>290</v>
      </c>
      <c r="M5279" s="13" t="s">
        <v>1913</v>
      </c>
      <c r="N5279" s="13" t="s">
        <v>791</v>
      </c>
      <c r="O5279" s="13" t="s">
        <v>48657</v>
      </c>
      <c r="P5279" s="11">
        <v>12575</v>
      </c>
      <c r="Q5279" s="13" t="s">
        <v>245</v>
      </c>
      <c r="R5279" s="33" t="s">
        <v>48658</v>
      </c>
      <c r="S5279" s="33" t="s">
        <v>48659</v>
      </c>
      <c r="T5279" s="13" t="s">
        <v>50</v>
      </c>
      <c r="U5279" s="13" t="s">
        <v>48660</v>
      </c>
      <c r="V5279" s="13" t="s">
        <v>50</v>
      </c>
      <c r="W5279" s="13" t="s">
        <v>50</v>
      </c>
      <c r="X5279" s="13" t="s">
        <v>50</v>
      </c>
      <c r="Y5279" s="13" t="s">
        <v>290</v>
      </c>
      <c r="Z5279" s="13" t="s">
        <v>50</v>
      </c>
      <c r="AA5279" s="13" t="s">
        <v>50</v>
      </c>
      <c r="AB5279" s="13" t="s">
        <v>50</v>
      </c>
      <c r="AC5279" s="13" t="s">
        <v>50</v>
      </c>
      <c r="AD5279" s="13" t="s">
        <v>50</v>
      </c>
      <c r="AE5279" s="13" t="s">
        <v>50</v>
      </c>
      <c r="AF5279" s="13" t="s">
        <v>50</v>
      </c>
      <c r="AG5279" s="13" t="s">
        <v>50</v>
      </c>
      <c r="AH5279" s="13" t="s">
        <v>50</v>
      </c>
      <c r="AI5279" s="13" t="s">
        <v>50</v>
      </c>
      <c r="AJ5279" s="13" t="s">
        <v>50</v>
      </c>
      <c r="AK5279" s="13" t="s">
        <v>48661</v>
      </c>
      <c r="AL5279" s="13" t="s">
        <v>50</v>
      </c>
      <c r="AM5279" s="13" t="s">
        <v>48662</v>
      </c>
      <c r="AN5279" s="13" t="s">
        <v>993</v>
      </c>
      <c r="AO5279" s="13" t="s">
        <v>48663</v>
      </c>
      <c r="AP5279" s="21" t="s">
        <v>48664</v>
      </c>
      <c r="AQ5279" s="13" t="s">
        <v>50</v>
      </c>
      <c r="AR5279" s="13" t="s">
        <v>50</v>
      </c>
    </row>
    <row r="5280" spans="1:44" ht="15" thickBot="1">
      <c r="A5280" s="4" t="s">
        <v>48665</v>
      </c>
      <c r="B5280" s="7" t="s">
        <v>50</v>
      </c>
      <c r="C5280" s="6">
        <v>41676</v>
      </c>
      <c r="D5280" s="7" t="s">
        <v>45</v>
      </c>
      <c r="E5280" s="7" t="s">
        <v>46</v>
      </c>
      <c r="F5280" s="7" t="s">
        <v>70</v>
      </c>
      <c r="G5280" s="7" t="s">
        <v>145</v>
      </c>
      <c r="H5280" s="7" t="s">
        <v>23980</v>
      </c>
      <c r="I5280" s="7" t="s">
        <v>50</v>
      </c>
      <c r="J5280" s="6">
        <v>45483</v>
      </c>
      <c r="K5280" s="7" t="s">
        <v>191</v>
      </c>
      <c r="L5280" s="7" t="s">
        <v>178</v>
      </c>
      <c r="M5280" s="7" t="s">
        <v>48666</v>
      </c>
      <c r="N5280" s="7" t="s">
        <v>1138</v>
      </c>
      <c r="O5280" s="7" t="s">
        <v>48667</v>
      </c>
      <c r="P5280" s="5">
        <v>12926</v>
      </c>
      <c r="Q5280" s="7" t="s">
        <v>481</v>
      </c>
      <c r="R5280" s="34" t="s">
        <v>48668</v>
      </c>
      <c r="S5280" s="34" t="s">
        <v>48669</v>
      </c>
      <c r="T5280" s="7" t="s">
        <v>50</v>
      </c>
      <c r="U5280" s="7" t="s">
        <v>48670</v>
      </c>
      <c r="V5280" s="7" t="s">
        <v>50</v>
      </c>
      <c r="W5280" s="7" t="s">
        <v>50</v>
      </c>
      <c r="X5280" s="7" t="s">
        <v>50</v>
      </c>
      <c r="Y5280" s="7" t="s">
        <v>50</v>
      </c>
      <c r="Z5280" s="7" t="s">
        <v>50</v>
      </c>
      <c r="AA5280" s="7" t="s">
        <v>50</v>
      </c>
      <c r="AB5280" s="7" t="s">
        <v>50</v>
      </c>
      <c r="AC5280" s="7" t="s">
        <v>50</v>
      </c>
      <c r="AD5280" s="7" t="s">
        <v>50</v>
      </c>
      <c r="AE5280" s="7" t="s">
        <v>50</v>
      </c>
      <c r="AF5280" s="7" t="s">
        <v>50</v>
      </c>
      <c r="AG5280" s="7" t="s">
        <v>50</v>
      </c>
      <c r="AH5280" s="7" t="s">
        <v>50</v>
      </c>
      <c r="AI5280" s="7" t="s">
        <v>50</v>
      </c>
      <c r="AJ5280" s="7" t="s">
        <v>50</v>
      </c>
      <c r="AK5280" s="7" t="s">
        <v>48671</v>
      </c>
      <c r="AL5280" s="7" t="s">
        <v>50</v>
      </c>
      <c r="AM5280" s="7" t="s">
        <v>48672</v>
      </c>
      <c r="AN5280" s="7" t="s">
        <v>66</v>
      </c>
      <c r="AO5280" s="7" t="s">
        <v>48673</v>
      </c>
      <c r="AP5280" s="8" t="s">
        <v>48674</v>
      </c>
      <c r="AQ5280" s="7" t="s">
        <v>50</v>
      </c>
      <c r="AR5280" s="7" t="s">
        <v>50</v>
      </c>
    </row>
    <row r="5281" spans="1:44" ht="15" thickBot="1">
      <c r="A5281" s="10" t="s">
        <v>48675</v>
      </c>
      <c r="B5281" s="13" t="s">
        <v>50</v>
      </c>
      <c r="C5281" s="12">
        <v>43042</v>
      </c>
      <c r="D5281" s="13" t="s">
        <v>45</v>
      </c>
      <c r="E5281" s="13" t="s">
        <v>46</v>
      </c>
      <c r="F5281" s="13" t="s">
        <v>70</v>
      </c>
      <c r="G5281" s="13" t="s">
        <v>176</v>
      </c>
      <c r="H5281" s="13" t="s">
        <v>48676</v>
      </c>
      <c r="I5281" s="13" t="s">
        <v>50</v>
      </c>
      <c r="J5281" s="12">
        <v>45484</v>
      </c>
      <c r="K5281" s="13" t="s">
        <v>72</v>
      </c>
      <c r="L5281" s="13" t="s">
        <v>131</v>
      </c>
      <c r="M5281" s="13" t="s">
        <v>48677</v>
      </c>
      <c r="N5281" s="13" t="s">
        <v>48678</v>
      </c>
      <c r="O5281" s="13" t="s">
        <v>48679</v>
      </c>
      <c r="P5281" s="11">
        <v>13353</v>
      </c>
      <c r="Q5281" s="13" t="s">
        <v>93</v>
      </c>
      <c r="R5281" s="33" t="s">
        <v>48680</v>
      </c>
      <c r="S5281" s="33" t="s">
        <v>48681</v>
      </c>
      <c r="T5281" s="13" t="s">
        <v>50</v>
      </c>
      <c r="U5281" s="13" t="s">
        <v>48682</v>
      </c>
      <c r="V5281" s="13" t="s">
        <v>50</v>
      </c>
      <c r="W5281" s="13" t="s">
        <v>50</v>
      </c>
      <c r="X5281" s="13" t="s">
        <v>50</v>
      </c>
      <c r="Y5281" s="13" t="s">
        <v>50</v>
      </c>
      <c r="Z5281" s="13" t="s">
        <v>50</v>
      </c>
      <c r="AA5281" s="13" t="s">
        <v>50</v>
      </c>
      <c r="AB5281" s="13" t="s">
        <v>50</v>
      </c>
      <c r="AC5281" s="13" t="s">
        <v>50</v>
      </c>
      <c r="AD5281" s="13" t="s">
        <v>50</v>
      </c>
      <c r="AE5281" s="13" t="s">
        <v>50</v>
      </c>
      <c r="AF5281" s="13" t="s">
        <v>50</v>
      </c>
      <c r="AG5281" s="13" t="s">
        <v>50</v>
      </c>
      <c r="AH5281" s="13" t="s">
        <v>50</v>
      </c>
      <c r="AI5281" s="13" t="s">
        <v>50</v>
      </c>
      <c r="AJ5281" s="13" t="s">
        <v>50</v>
      </c>
      <c r="AK5281" s="13" t="s">
        <v>50</v>
      </c>
      <c r="AL5281" s="13" t="s">
        <v>50</v>
      </c>
      <c r="AM5281" s="13" t="s">
        <v>48683</v>
      </c>
      <c r="AN5281" s="13" t="s">
        <v>738</v>
      </c>
      <c r="AO5281" s="13" t="s">
        <v>48684</v>
      </c>
      <c r="AP5281" s="21" t="s">
        <v>48685</v>
      </c>
      <c r="AQ5281" s="13" t="s">
        <v>50</v>
      </c>
      <c r="AR5281" s="13" t="s">
        <v>50</v>
      </c>
    </row>
    <row r="5282" spans="1:44" ht="15" thickBot="1">
      <c r="A5282" s="4" t="s">
        <v>48686</v>
      </c>
      <c r="B5282" s="7" t="s">
        <v>50</v>
      </c>
      <c r="C5282" s="6">
        <v>43586</v>
      </c>
      <c r="D5282" s="7" t="s">
        <v>45</v>
      </c>
      <c r="E5282" s="7" t="s">
        <v>46</v>
      </c>
      <c r="F5282" s="7" t="s">
        <v>70</v>
      </c>
      <c r="G5282" s="7" t="s">
        <v>87</v>
      </c>
      <c r="H5282" s="7" t="s">
        <v>2619</v>
      </c>
      <c r="I5282" s="7" t="s">
        <v>50</v>
      </c>
      <c r="J5282" s="6">
        <v>45483</v>
      </c>
      <c r="K5282" s="7" t="s">
        <v>116</v>
      </c>
      <c r="L5282" s="7" t="s">
        <v>467</v>
      </c>
      <c r="M5282" s="7" t="s">
        <v>48687</v>
      </c>
      <c r="N5282" s="7" t="s">
        <v>46825</v>
      </c>
      <c r="O5282" s="7" t="s">
        <v>48688</v>
      </c>
      <c r="P5282" s="5">
        <v>13707</v>
      </c>
      <c r="Q5282" s="7" t="s">
        <v>1783</v>
      </c>
      <c r="R5282" s="34" t="s">
        <v>48689</v>
      </c>
      <c r="S5282" s="34" t="s">
        <v>48690</v>
      </c>
      <c r="T5282" s="7" t="s">
        <v>50</v>
      </c>
      <c r="U5282" s="7" t="s">
        <v>50</v>
      </c>
      <c r="V5282" s="7" t="s">
        <v>50</v>
      </c>
      <c r="W5282" s="7" t="s">
        <v>50</v>
      </c>
      <c r="X5282" s="7" t="s">
        <v>50</v>
      </c>
      <c r="Y5282" s="7" t="s">
        <v>467</v>
      </c>
      <c r="Z5282" s="7" t="s">
        <v>50</v>
      </c>
      <c r="AA5282" s="7" t="s">
        <v>50</v>
      </c>
      <c r="AB5282" s="7" t="s">
        <v>50</v>
      </c>
      <c r="AC5282" s="7" t="s">
        <v>50</v>
      </c>
      <c r="AD5282" s="7" t="s">
        <v>50</v>
      </c>
      <c r="AE5282" s="7" t="s">
        <v>50</v>
      </c>
      <c r="AF5282" s="7" t="s">
        <v>50</v>
      </c>
      <c r="AG5282" s="7" t="s">
        <v>50</v>
      </c>
      <c r="AH5282" s="7" t="s">
        <v>50</v>
      </c>
      <c r="AI5282" s="7" t="s">
        <v>50</v>
      </c>
      <c r="AJ5282" s="7" t="s">
        <v>50</v>
      </c>
      <c r="AK5282" s="7" t="s">
        <v>48691</v>
      </c>
      <c r="AL5282" s="7" t="s">
        <v>50</v>
      </c>
      <c r="AM5282" s="7" t="s">
        <v>48692</v>
      </c>
      <c r="AN5282" s="7" t="s">
        <v>66</v>
      </c>
      <c r="AO5282" s="7" t="s">
        <v>48693</v>
      </c>
      <c r="AP5282" s="8" t="s">
        <v>48694</v>
      </c>
      <c r="AQ5282" s="7" t="s">
        <v>50</v>
      </c>
      <c r="AR5282" s="7" t="s">
        <v>50</v>
      </c>
    </row>
    <row r="5283" spans="1:44" ht="15" thickBot="1">
      <c r="A5283" s="10" t="s">
        <v>48695</v>
      </c>
      <c r="B5283" s="13" t="s">
        <v>50</v>
      </c>
      <c r="C5283" s="12">
        <v>42005</v>
      </c>
      <c r="D5283" s="13" t="s">
        <v>45</v>
      </c>
      <c r="E5283" s="13" t="s">
        <v>46</v>
      </c>
      <c r="F5283" s="13" t="s">
        <v>70</v>
      </c>
      <c r="G5283" s="26" t="s">
        <v>54946</v>
      </c>
      <c r="H5283" s="13" t="s">
        <v>1112</v>
      </c>
      <c r="I5283" s="13" t="s">
        <v>50</v>
      </c>
      <c r="J5283" s="12">
        <v>45485</v>
      </c>
      <c r="K5283" s="13" t="s">
        <v>116</v>
      </c>
      <c r="L5283" s="13" t="s">
        <v>147</v>
      </c>
      <c r="M5283" s="13" t="s">
        <v>17462</v>
      </c>
      <c r="N5283" s="13" t="s">
        <v>75</v>
      </c>
      <c r="O5283" s="13" t="s">
        <v>48696</v>
      </c>
      <c r="P5283" s="11">
        <v>14141</v>
      </c>
      <c r="Q5283" s="13" t="s">
        <v>77</v>
      </c>
      <c r="R5283" s="33" t="s">
        <v>48697</v>
      </c>
      <c r="S5283" s="33" t="s">
        <v>48698</v>
      </c>
      <c r="T5283" s="13" t="s">
        <v>50</v>
      </c>
      <c r="U5283" s="13" t="s">
        <v>48699</v>
      </c>
      <c r="V5283" s="13" t="s">
        <v>50</v>
      </c>
      <c r="W5283" s="13" t="s">
        <v>50</v>
      </c>
      <c r="X5283" s="13" t="s">
        <v>50</v>
      </c>
      <c r="Y5283" s="13" t="s">
        <v>154</v>
      </c>
      <c r="Z5283" s="13" t="s">
        <v>50</v>
      </c>
      <c r="AA5283" s="13" t="s">
        <v>50</v>
      </c>
      <c r="AB5283" s="13" t="s">
        <v>50</v>
      </c>
      <c r="AC5283" s="13" t="s">
        <v>50</v>
      </c>
      <c r="AD5283" s="13" t="s">
        <v>50</v>
      </c>
      <c r="AE5283" s="13" t="s">
        <v>50</v>
      </c>
      <c r="AF5283" s="13" t="s">
        <v>50</v>
      </c>
      <c r="AG5283" s="13" t="s">
        <v>50</v>
      </c>
      <c r="AH5283" s="13" t="s">
        <v>50</v>
      </c>
      <c r="AI5283" s="13" t="s">
        <v>50</v>
      </c>
      <c r="AJ5283" s="13" t="s">
        <v>50</v>
      </c>
      <c r="AK5283" s="13" t="s">
        <v>1131</v>
      </c>
      <c r="AL5283" s="13" t="s">
        <v>50</v>
      </c>
      <c r="AM5283" s="13" t="s">
        <v>48700</v>
      </c>
      <c r="AN5283" s="13" t="s">
        <v>66</v>
      </c>
      <c r="AO5283" s="13" t="s">
        <v>48701</v>
      </c>
      <c r="AP5283" s="14" t="s">
        <v>48702</v>
      </c>
      <c r="AQ5283" s="13" t="s">
        <v>50</v>
      </c>
      <c r="AR5283" s="13" t="s">
        <v>50</v>
      </c>
    </row>
    <row r="5284" spans="1:44" ht="15" thickBot="1">
      <c r="A5284" s="4" t="s">
        <v>48703</v>
      </c>
      <c r="B5284" s="7" t="s">
        <v>50</v>
      </c>
      <c r="C5284" s="6">
        <v>42005</v>
      </c>
      <c r="D5284" s="7" t="s">
        <v>45</v>
      </c>
      <c r="E5284" s="7" t="s">
        <v>46</v>
      </c>
      <c r="F5284" s="7" t="s">
        <v>70</v>
      </c>
      <c r="G5284" s="26" t="s">
        <v>54946</v>
      </c>
      <c r="H5284" s="7" t="s">
        <v>14431</v>
      </c>
      <c r="I5284" s="7" t="s">
        <v>50</v>
      </c>
      <c r="J5284" s="6">
        <v>45483</v>
      </c>
      <c r="K5284" s="7" t="s">
        <v>191</v>
      </c>
      <c r="L5284" s="7" t="s">
        <v>52</v>
      </c>
      <c r="M5284" s="7" t="s">
        <v>48704</v>
      </c>
      <c r="N5284" s="7" t="s">
        <v>518</v>
      </c>
      <c r="O5284" s="7" t="s">
        <v>48705</v>
      </c>
      <c r="P5284" s="5">
        <v>14342</v>
      </c>
      <c r="Q5284" s="7" t="s">
        <v>520</v>
      </c>
      <c r="R5284" s="34" t="s">
        <v>48706</v>
      </c>
      <c r="S5284" s="34" t="s">
        <v>48707</v>
      </c>
      <c r="T5284" s="7" t="s">
        <v>50</v>
      </c>
      <c r="U5284" s="7" t="s">
        <v>48708</v>
      </c>
      <c r="V5284" s="7" t="s">
        <v>50</v>
      </c>
      <c r="W5284" s="7" t="s">
        <v>50</v>
      </c>
      <c r="X5284" s="7" t="s">
        <v>50</v>
      </c>
      <c r="Y5284" s="7" t="s">
        <v>154</v>
      </c>
      <c r="Z5284" s="7" t="s">
        <v>50</v>
      </c>
      <c r="AA5284" s="7" t="s">
        <v>50</v>
      </c>
      <c r="AB5284" s="7" t="s">
        <v>50</v>
      </c>
      <c r="AC5284" s="7" t="s">
        <v>50</v>
      </c>
      <c r="AD5284" s="7" t="s">
        <v>50</v>
      </c>
      <c r="AE5284" s="7" t="s">
        <v>50</v>
      </c>
      <c r="AF5284" s="7" t="s">
        <v>50</v>
      </c>
      <c r="AG5284" s="7" t="s">
        <v>50</v>
      </c>
      <c r="AH5284" s="7" t="s">
        <v>50</v>
      </c>
      <c r="AI5284" s="7" t="s">
        <v>50</v>
      </c>
      <c r="AJ5284" s="7" t="s">
        <v>50</v>
      </c>
      <c r="AK5284" s="7" t="s">
        <v>48709</v>
      </c>
      <c r="AL5284" s="7" t="s">
        <v>50</v>
      </c>
      <c r="AM5284" s="7" t="s">
        <v>48710</v>
      </c>
      <c r="AN5284" s="7" t="s">
        <v>66</v>
      </c>
      <c r="AO5284" s="7" t="s">
        <v>48711</v>
      </c>
      <c r="AP5284" s="22" t="s">
        <v>48712</v>
      </c>
      <c r="AQ5284" s="7" t="s">
        <v>50</v>
      </c>
      <c r="AR5284" s="7" t="s">
        <v>50</v>
      </c>
    </row>
    <row r="5285" spans="1:44" ht="15" thickBot="1">
      <c r="A5285" s="10" t="s">
        <v>48713</v>
      </c>
      <c r="B5285" s="13" t="s">
        <v>50</v>
      </c>
      <c r="C5285" s="12">
        <v>43101</v>
      </c>
      <c r="D5285" s="13" t="s">
        <v>45</v>
      </c>
      <c r="E5285" s="13" t="s">
        <v>46</v>
      </c>
      <c r="F5285" s="13" t="s">
        <v>47</v>
      </c>
      <c r="G5285" s="13" t="s">
        <v>176</v>
      </c>
      <c r="H5285" s="13" t="s">
        <v>11865</v>
      </c>
      <c r="I5285" s="13" t="s">
        <v>50</v>
      </c>
      <c r="J5285" s="12">
        <v>45485</v>
      </c>
      <c r="K5285" s="13" t="s">
        <v>72</v>
      </c>
      <c r="L5285" s="13" t="s">
        <v>52</v>
      </c>
      <c r="M5285" s="13" t="s">
        <v>16364</v>
      </c>
      <c r="N5285" s="13" t="s">
        <v>48714</v>
      </c>
      <c r="O5285" s="13" t="s">
        <v>48715</v>
      </c>
      <c r="P5285" s="11">
        <v>14369</v>
      </c>
      <c r="Q5285" s="13" t="s">
        <v>2203</v>
      </c>
      <c r="R5285" s="33" t="s">
        <v>48716</v>
      </c>
      <c r="S5285" s="33" t="s">
        <v>48717</v>
      </c>
      <c r="T5285" s="13" t="s">
        <v>50</v>
      </c>
      <c r="U5285" s="13" t="s">
        <v>50</v>
      </c>
      <c r="V5285" s="13" t="s">
        <v>50</v>
      </c>
      <c r="W5285" s="13" t="s">
        <v>50</v>
      </c>
      <c r="X5285" s="13" t="s">
        <v>50</v>
      </c>
      <c r="Y5285" s="13" t="s">
        <v>61</v>
      </c>
      <c r="Z5285" s="13" t="s">
        <v>50</v>
      </c>
      <c r="AA5285" s="13" t="s">
        <v>50</v>
      </c>
      <c r="AB5285" s="13" t="s">
        <v>50</v>
      </c>
      <c r="AC5285" s="13" t="s">
        <v>50</v>
      </c>
      <c r="AD5285" s="13" t="s">
        <v>50</v>
      </c>
      <c r="AE5285" s="13" t="s">
        <v>50</v>
      </c>
      <c r="AF5285" s="13" t="s">
        <v>50</v>
      </c>
      <c r="AG5285" s="13" t="s">
        <v>50</v>
      </c>
      <c r="AH5285" s="13" t="s">
        <v>50</v>
      </c>
      <c r="AI5285" s="13" t="s">
        <v>50</v>
      </c>
      <c r="AJ5285" s="13" t="s">
        <v>50</v>
      </c>
      <c r="AK5285" s="13" t="s">
        <v>48718</v>
      </c>
      <c r="AL5285" s="13" t="s">
        <v>50</v>
      </c>
      <c r="AM5285" s="13" t="s">
        <v>48719</v>
      </c>
      <c r="AN5285" s="13" t="s">
        <v>66</v>
      </c>
      <c r="AO5285" s="13" t="s">
        <v>48720</v>
      </c>
      <c r="AP5285" s="14" t="s">
        <v>48721</v>
      </c>
      <c r="AQ5285" s="13" t="s">
        <v>50</v>
      </c>
      <c r="AR5285" s="13" t="s">
        <v>50</v>
      </c>
    </row>
    <row r="5286" spans="1:44" ht="15" thickBot="1">
      <c r="A5286" s="4" t="s">
        <v>48722</v>
      </c>
      <c r="B5286" s="7" t="s">
        <v>50</v>
      </c>
      <c r="C5286" s="6">
        <v>41640</v>
      </c>
      <c r="D5286" s="7" t="s">
        <v>45</v>
      </c>
      <c r="E5286" s="7" t="s">
        <v>46</v>
      </c>
      <c r="F5286" s="7" t="s">
        <v>70</v>
      </c>
      <c r="G5286" s="7" t="s">
        <v>114</v>
      </c>
      <c r="H5286" s="7" t="s">
        <v>48723</v>
      </c>
      <c r="I5286" s="7" t="s">
        <v>50</v>
      </c>
      <c r="J5286" s="6">
        <v>45484</v>
      </c>
      <c r="K5286" s="7" t="s">
        <v>116</v>
      </c>
      <c r="L5286" s="7" t="s">
        <v>131</v>
      </c>
      <c r="M5286" s="7" t="s">
        <v>33072</v>
      </c>
      <c r="N5286" s="7" t="s">
        <v>133</v>
      </c>
      <c r="O5286" s="7" t="s">
        <v>48724</v>
      </c>
      <c r="P5286" s="5">
        <v>14382</v>
      </c>
      <c r="Q5286" s="7" t="s">
        <v>135</v>
      </c>
      <c r="R5286" s="34" t="s">
        <v>48725</v>
      </c>
      <c r="S5286" s="34" t="s">
        <v>48726</v>
      </c>
      <c r="T5286" s="7" t="s">
        <v>50</v>
      </c>
      <c r="U5286" s="7" t="s">
        <v>50</v>
      </c>
      <c r="V5286" s="7" t="s">
        <v>50</v>
      </c>
      <c r="W5286" s="7" t="s">
        <v>50</v>
      </c>
      <c r="X5286" s="7" t="s">
        <v>50</v>
      </c>
      <c r="Y5286" s="7" t="s">
        <v>50</v>
      </c>
      <c r="Z5286" s="7" t="s">
        <v>50</v>
      </c>
      <c r="AA5286" s="7" t="s">
        <v>50</v>
      </c>
      <c r="AB5286" s="7" t="s">
        <v>50</v>
      </c>
      <c r="AC5286" s="7" t="s">
        <v>50</v>
      </c>
      <c r="AD5286" s="7" t="s">
        <v>50</v>
      </c>
      <c r="AE5286" s="7" t="s">
        <v>50</v>
      </c>
      <c r="AF5286" s="7" t="s">
        <v>50</v>
      </c>
      <c r="AG5286" s="7" t="s">
        <v>50</v>
      </c>
      <c r="AH5286" s="7" t="s">
        <v>50</v>
      </c>
      <c r="AI5286" s="7" t="s">
        <v>50</v>
      </c>
      <c r="AJ5286" s="7" t="s">
        <v>50</v>
      </c>
      <c r="AK5286" s="7" t="s">
        <v>48727</v>
      </c>
      <c r="AL5286" s="7" t="s">
        <v>50</v>
      </c>
      <c r="AM5286" s="7" t="s">
        <v>48728</v>
      </c>
      <c r="AN5286" s="7" t="s">
        <v>66</v>
      </c>
      <c r="AO5286" s="7" t="s">
        <v>48729</v>
      </c>
      <c r="AP5286" s="8" t="s">
        <v>48730</v>
      </c>
      <c r="AQ5286" s="7" t="s">
        <v>50</v>
      </c>
      <c r="AR5286" s="7" t="s">
        <v>50</v>
      </c>
    </row>
    <row r="5287" spans="1:44" ht="15" thickBot="1">
      <c r="A5287" s="10" t="s">
        <v>48731</v>
      </c>
      <c r="B5287" s="13" t="s">
        <v>50</v>
      </c>
      <c r="C5287" s="12">
        <v>35431</v>
      </c>
      <c r="D5287" s="13" t="s">
        <v>45</v>
      </c>
      <c r="E5287" s="13" t="s">
        <v>46</v>
      </c>
      <c r="F5287" s="13" t="s">
        <v>47</v>
      </c>
      <c r="G5287" s="13" t="s">
        <v>114</v>
      </c>
      <c r="H5287" s="13" t="s">
        <v>50</v>
      </c>
      <c r="I5287" s="13" t="s">
        <v>50</v>
      </c>
      <c r="J5287" s="12">
        <v>45485</v>
      </c>
      <c r="K5287" s="13" t="s">
        <v>116</v>
      </c>
      <c r="L5287" s="13" t="s">
        <v>62</v>
      </c>
      <c r="M5287" s="13" t="s">
        <v>48732</v>
      </c>
      <c r="N5287" s="13" t="s">
        <v>48733</v>
      </c>
      <c r="O5287" s="13" t="s">
        <v>48734</v>
      </c>
      <c r="P5287" s="11">
        <v>15364</v>
      </c>
      <c r="Q5287" s="13" t="s">
        <v>245</v>
      </c>
      <c r="R5287" s="33" t="s">
        <v>48735</v>
      </c>
      <c r="S5287" s="30" t="s">
        <v>50</v>
      </c>
      <c r="T5287" s="13" t="s">
        <v>50</v>
      </c>
      <c r="U5287" s="13" t="s">
        <v>48736</v>
      </c>
      <c r="V5287" s="13" t="s">
        <v>50</v>
      </c>
      <c r="W5287" s="13" t="s">
        <v>50</v>
      </c>
      <c r="X5287" s="13" t="s">
        <v>50</v>
      </c>
      <c r="Y5287" s="13" t="s">
        <v>61</v>
      </c>
      <c r="Z5287" s="13" t="s">
        <v>50</v>
      </c>
      <c r="AA5287" s="13" t="s">
        <v>50</v>
      </c>
      <c r="AB5287" s="13" t="s">
        <v>50</v>
      </c>
      <c r="AC5287" s="13" t="s">
        <v>50</v>
      </c>
      <c r="AD5287" s="13" t="s">
        <v>50</v>
      </c>
      <c r="AE5287" s="13" t="s">
        <v>50</v>
      </c>
      <c r="AF5287" s="13" t="s">
        <v>50</v>
      </c>
      <c r="AG5287" s="13" t="s">
        <v>50</v>
      </c>
      <c r="AH5287" s="13" t="s">
        <v>50</v>
      </c>
      <c r="AI5287" s="13" t="s">
        <v>50</v>
      </c>
      <c r="AJ5287" s="13" t="s">
        <v>50</v>
      </c>
      <c r="AK5287" s="13" t="s">
        <v>50</v>
      </c>
      <c r="AL5287" s="13" t="s">
        <v>50</v>
      </c>
      <c r="AM5287" s="13" t="s">
        <v>48737</v>
      </c>
      <c r="AN5287" s="13" t="s">
        <v>66</v>
      </c>
      <c r="AO5287" s="13" t="s">
        <v>48738</v>
      </c>
      <c r="AP5287" s="13" t="s">
        <v>50</v>
      </c>
      <c r="AQ5287" s="21" t="s">
        <v>48739</v>
      </c>
      <c r="AR5287" s="13" t="s">
        <v>50</v>
      </c>
    </row>
    <row r="5288" spans="1:44" ht="15" thickBot="1">
      <c r="A5288" s="4" t="s">
        <v>48740</v>
      </c>
      <c r="B5288" s="7" t="s">
        <v>50</v>
      </c>
      <c r="C5288" s="6">
        <v>43440</v>
      </c>
      <c r="D5288" s="7" t="s">
        <v>45</v>
      </c>
      <c r="E5288" s="7" t="s">
        <v>46</v>
      </c>
      <c r="F5288" s="7" t="s">
        <v>70</v>
      </c>
      <c r="G5288" s="26" t="s">
        <v>54946</v>
      </c>
      <c r="H5288" s="7" t="s">
        <v>1210</v>
      </c>
      <c r="I5288" s="7" t="s">
        <v>50</v>
      </c>
      <c r="J5288" s="6">
        <v>45483</v>
      </c>
      <c r="K5288" s="7" t="s">
        <v>116</v>
      </c>
      <c r="L5288" s="7" t="s">
        <v>467</v>
      </c>
      <c r="M5288" s="7" t="s">
        <v>48741</v>
      </c>
      <c r="N5288" s="7" t="s">
        <v>48742</v>
      </c>
      <c r="O5288" s="7" t="s">
        <v>48743</v>
      </c>
      <c r="P5288" s="5">
        <v>15369</v>
      </c>
      <c r="Q5288" s="7" t="s">
        <v>360</v>
      </c>
      <c r="R5288" s="34" t="s">
        <v>48744</v>
      </c>
      <c r="S5288" s="34" t="s">
        <v>48745</v>
      </c>
      <c r="T5288" s="7" t="s">
        <v>50</v>
      </c>
      <c r="U5288" s="7" t="s">
        <v>48746</v>
      </c>
      <c r="V5288" s="7" t="s">
        <v>50</v>
      </c>
      <c r="W5288" s="7" t="s">
        <v>50</v>
      </c>
      <c r="X5288" s="7" t="s">
        <v>50</v>
      </c>
      <c r="Y5288" s="7" t="s">
        <v>467</v>
      </c>
      <c r="Z5288" s="7" t="s">
        <v>50</v>
      </c>
      <c r="AA5288" s="7" t="s">
        <v>50</v>
      </c>
      <c r="AB5288" s="7" t="s">
        <v>50</v>
      </c>
      <c r="AC5288" s="7" t="s">
        <v>50</v>
      </c>
      <c r="AD5288" s="7" t="s">
        <v>50</v>
      </c>
      <c r="AE5288" s="7" t="s">
        <v>50</v>
      </c>
      <c r="AF5288" s="7" t="s">
        <v>50</v>
      </c>
      <c r="AG5288" s="7" t="s">
        <v>50</v>
      </c>
      <c r="AH5288" s="7" t="s">
        <v>50</v>
      </c>
      <c r="AI5288" s="7" t="s">
        <v>50</v>
      </c>
      <c r="AJ5288" s="7" t="s">
        <v>50</v>
      </c>
      <c r="AK5288" s="7" t="s">
        <v>48747</v>
      </c>
      <c r="AL5288" s="7" t="s">
        <v>50</v>
      </c>
      <c r="AM5288" s="7" t="s">
        <v>48748</v>
      </c>
      <c r="AN5288" s="7" t="s">
        <v>798</v>
      </c>
      <c r="AO5288" s="7" t="s">
        <v>48749</v>
      </c>
      <c r="AP5288" s="22" t="s">
        <v>48750</v>
      </c>
      <c r="AQ5288" s="7" t="s">
        <v>50</v>
      </c>
      <c r="AR5288" s="7" t="s">
        <v>50</v>
      </c>
    </row>
    <row r="5289" spans="1:44" ht="15" thickBot="1">
      <c r="A5289" s="10" t="s">
        <v>48751</v>
      </c>
      <c r="B5289" s="13" t="s">
        <v>50</v>
      </c>
      <c r="C5289" s="12">
        <v>41597</v>
      </c>
      <c r="D5289" s="13" t="s">
        <v>45</v>
      </c>
      <c r="E5289" s="13" t="s">
        <v>46</v>
      </c>
      <c r="F5289" s="13" t="s">
        <v>70</v>
      </c>
      <c r="G5289" s="13" t="s">
        <v>87</v>
      </c>
      <c r="H5289" s="13" t="s">
        <v>27461</v>
      </c>
      <c r="I5289" s="13" t="s">
        <v>50</v>
      </c>
      <c r="J5289" s="12">
        <v>45484</v>
      </c>
      <c r="K5289" s="13" t="s">
        <v>191</v>
      </c>
      <c r="L5289" s="13" t="s">
        <v>52</v>
      </c>
      <c r="M5289" s="13" t="s">
        <v>1181</v>
      </c>
      <c r="N5289" s="13" t="s">
        <v>987</v>
      </c>
      <c r="O5289" s="13" t="s">
        <v>48752</v>
      </c>
      <c r="P5289" s="11">
        <v>16631</v>
      </c>
      <c r="Q5289" s="13" t="s">
        <v>50</v>
      </c>
      <c r="R5289" s="33" t="s">
        <v>48753</v>
      </c>
      <c r="S5289" s="33" t="s">
        <v>48754</v>
      </c>
      <c r="T5289" s="13" t="s">
        <v>50</v>
      </c>
      <c r="U5289" s="13" t="s">
        <v>48755</v>
      </c>
      <c r="V5289" s="13" t="s">
        <v>50</v>
      </c>
      <c r="W5289" s="13" t="s">
        <v>50</v>
      </c>
      <c r="X5289" s="13" t="s">
        <v>50</v>
      </c>
      <c r="Y5289" s="13" t="s">
        <v>50</v>
      </c>
      <c r="Z5289" s="13" t="s">
        <v>50</v>
      </c>
      <c r="AA5289" s="13" t="s">
        <v>50</v>
      </c>
      <c r="AB5289" s="13" t="s">
        <v>50</v>
      </c>
      <c r="AC5289" s="13" t="s">
        <v>50</v>
      </c>
      <c r="AD5289" s="13" t="s">
        <v>50</v>
      </c>
      <c r="AE5289" s="13" t="s">
        <v>50</v>
      </c>
      <c r="AF5289" s="13" t="s">
        <v>50</v>
      </c>
      <c r="AG5289" s="13" t="s">
        <v>50</v>
      </c>
      <c r="AH5289" s="13" t="s">
        <v>50</v>
      </c>
      <c r="AI5289" s="13" t="s">
        <v>50</v>
      </c>
      <c r="AJ5289" s="13" t="s">
        <v>50</v>
      </c>
      <c r="AK5289" s="13" t="s">
        <v>48756</v>
      </c>
      <c r="AL5289" s="13" t="s">
        <v>50</v>
      </c>
      <c r="AM5289" s="13" t="s">
        <v>48757</v>
      </c>
      <c r="AN5289" s="13" t="s">
        <v>66</v>
      </c>
      <c r="AO5289" s="13" t="s">
        <v>48758</v>
      </c>
      <c r="AP5289" s="14" t="s">
        <v>48759</v>
      </c>
      <c r="AQ5289" s="13" t="s">
        <v>50</v>
      </c>
      <c r="AR5289" s="13" t="s">
        <v>50</v>
      </c>
    </row>
    <row r="5290" spans="1:44" ht="15" thickBot="1">
      <c r="A5290" s="4" t="s">
        <v>48760</v>
      </c>
      <c r="B5290" s="7" t="s">
        <v>50</v>
      </c>
      <c r="C5290" s="6">
        <v>43466</v>
      </c>
      <c r="D5290" s="7" t="s">
        <v>45</v>
      </c>
      <c r="E5290" s="7" t="s">
        <v>46</v>
      </c>
      <c r="F5290" s="7" t="s">
        <v>70</v>
      </c>
      <c r="G5290" s="26" t="s">
        <v>54946</v>
      </c>
      <c r="H5290" s="7" t="s">
        <v>6154</v>
      </c>
      <c r="I5290" s="7" t="s">
        <v>50</v>
      </c>
      <c r="J5290" s="6">
        <v>45484</v>
      </c>
      <c r="K5290" s="7" t="s">
        <v>116</v>
      </c>
      <c r="L5290" s="7" t="s">
        <v>178</v>
      </c>
      <c r="M5290" s="7" t="s">
        <v>10119</v>
      </c>
      <c r="N5290" s="7" t="s">
        <v>730</v>
      </c>
      <c r="O5290" s="7" t="s">
        <v>48761</v>
      </c>
      <c r="P5290" s="5">
        <v>17276</v>
      </c>
      <c r="Q5290" s="7" t="s">
        <v>616</v>
      </c>
      <c r="R5290" s="34" t="s">
        <v>48762</v>
      </c>
      <c r="S5290" s="34" t="s">
        <v>48763</v>
      </c>
      <c r="T5290" s="7" t="s">
        <v>50</v>
      </c>
      <c r="U5290" s="7" t="s">
        <v>48764</v>
      </c>
      <c r="V5290" s="7" t="s">
        <v>50</v>
      </c>
      <c r="W5290" s="7" t="s">
        <v>50</v>
      </c>
      <c r="X5290" s="7" t="s">
        <v>50</v>
      </c>
      <c r="Y5290" s="7" t="s">
        <v>50</v>
      </c>
      <c r="Z5290" s="7" t="s">
        <v>50</v>
      </c>
      <c r="AA5290" s="7" t="s">
        <v>50</v>
      </c>
      <c r="AB5290" s="7" t="s">
        <v>50</v>
      </c>
      <c r="AC5290" s="7" t="s">
        <v>50</v>
      </c>
      <c r="AD5290" s="7" t="s">
        <v>50</v>
      </c>
      <c r="AE5290" s="7" t="s">
        <v>50</v>
      </c>
      <c r="AF5290" s="7" t="s">
        <v>50</v>
      </c>
      <c r="AG5290" s="7" t="s">
        <v>50</v>
      </c>
      <c r="AH5290" s="7" t="s">
        <v>50</v>
      </c>
      <c r="AI5290" s="7" t="s">
        <v>50</v>
      </c>
      <c r="AJ5290" s="7" t="s">
        <v>50</v>
      </c>
      <c r="AK5290" s="7" t="s">
        <v>48765</v>
      </c>
      <c r="AL5290" s="7" t="s">
        <v>50</v>
      </c>
      <c r="AM5290" s="7" t="s">
        <v>48766</v>
      </c>
      <c r="AN5290" s="7" t="s">
        <v>66</v>
      </c>
      <c r="AO5290" s="7" t="s">
        <v>48767</v>
      </c>
      <c r="AP5290" s="22" t="s">
        <v>48768</v>
      </c>
      <c r="AQ5290" s="7" t="s">
        <v>50</v>
      </c>
      <c r="AR5290" s="7" t="s">
        <v>50</v>
      </c>
    </row>
    <row r="5291" spans="1:44" ht="15" thickBot="1">
      <c r="A5291" s="10" t="s">
        <v>48769</v>
      </c>
      <c r="B5291" s="13" t="s">
        <v>50</v>
      </c>
      <c r="C5291" s="12">
        <v>42736</v>
      </c>
      <c r="D5291" s="13" t="s">
        <v>45</v>
      </c>
      <c r="E5291" s="13" t="s">
        <v>46</v>
      </c>
      <c r="F5291" s="13" t="s">
        <v>70</v>
      </c>
      <c r="G5291" s="13" t="s">
        <v>145</v>
      </c>
      <c r="H5291" s="13" t="s">
        <v>50</v>
      </c>
      <c r="I5291" s="13" t="s">
        <v>50</v>
      </c>
      <c r="J5291" s="12">
        <v>45485</v>
      </c>
      <c r="K5291" s="13" t="s">
        <v>116</v>
      </c>
      <c r="L5291" s="13" t="s">
        <v>147</v>
      </c>
      <c r="M5291" s="13" t="s">
        <v>21353</v>
      </c>
      <c r="N5291" s="13" t="s">
        <v>48770</v>
      </c>
      <c r="O5291" s="13" t="s">
        <v>48771</v>
      </c>
      <c r="P5291" s="11">
        <v>17956</v>
      </c>
      <c r="Q5291" s="13" t="s">
        <v>360</v>
      </c>
      <c r="R5291" s="33" t="s">
        <v>48772</v>
      </c>
      <c r="S5291" s="33" t="s">
        <v>48773</v>
      </c>
      <c r="T5291" s="13" t="s">
        <v>50</v>
      </c>
      <c r="U5291" s="13" t="s">
        <v>48774</v>
      </c>
      <c r="V5291" s="13" t="s">
        <v>50</v>
      </c>
      <c r="W5291" s="13" t="s">
        <v>50</v>
      </c>
      <c r="X5291" s="13" t="s">
        <v>50</v>
      </c>
      <c r="Y5291" s="13" t="s">
        <v>154</v>
      </c>
      <c r="Z5291" s="13" t="s">
        <v>50</v>
      </c>
      <c r="AA5291" s="13" t="s">
        <v>50</v>
      </c>
      <c r="AB5291" s="13" t="s">
        <v>50</v>
      </c>
      <c r="AC5291" s="13" t="s">
        <v>50</v>
      </c>
      <c r="AD5291" s="13" t="s">
        <v>50</v>
      </c>
      <c r="AE5291" s="13" t="s">
        <v>50</v>
      </c>
      <c r="AF5291" s="13" t="s">
        <v>50</v>
      </c>
      <c r="AG5291" s="13" t="s">
        <v>50</v>
      </c>
      <c r="AH5291" s="13" t="s">
        <v>50</v>
      </c>
      <c r="AI5291" s="13" t="s">
        <v>50</v>
      </c>
      <c r="AJ5291" s="13" t="s">
        <v>50</v>
      </c>
      <c r="AK5291" s="13" t="s">
        <v>48775</v>
      </c>
      <c r="AL5291" s="13" t="s">
        <v>50</v>
      </c>
      <c r="AM5291" s="13" t="s">
        <v>48776</v>
      </c>
      <c r="AN5291" s="13" t="s">
        <v>66</v>
      </c>
      <c r="AO5291" s="13" t="s">
        <v>48777</v>
      </c>
      <c r="AP5291" s="14" t="s">
        <v>48778</v>
      </c>
      <c r="AQ5291" s="13" t="s">
        <v>50</v>
      </c>
      <c r="AR5291" s="13" t="s">
        <v>50</v>
      </c>
    </row>
    <row r="5292" spans="1:44" ht="15" thickBot="1">
      <c r="A5292" s="4" t="s">
        <v>48779</v>
      </c>
      <c r="B5292" s="7" t="s">
        <v>50</v>
      </c>
      <c r="C5292" s="6">
        <v>43466</v>
      </c>
      <c r="D5292" s="7" t="s">
        <v>45</v>
      </c>
      <c r="E5292" s="7" t="s">
        <v>46</v>
      </c>
      <c r="F5292" s="7" t="s">
        <v>70</v>
      </c>
      <c r="G5292" s="7" t="s">
        <v>87</v>
      </c>
      <c r="H5292" s="7" t="s">
        <v>48780</v>
      </c>
      <c r="I5292" s="7" t="s">
        <v>50</v>
      </c>
      <c r="J5292" s="6">
        <v>45486</v>
      </c>
      <c r="K5292" s="7" t="s">
        <v>191</v>
      </c>
      <c r="L5292" s="7" t="s">
        <v>147</v>
      </c>
      <c r="M5292" s="7" t="s">
        <v>22616</v>
      </c>
      <c r="N5292" s="7" t="s">
        <v>2675</v>
      </c>
      <c r="O5292" s="7" t="s">
        <v>48781</v>
      </c>
      <c r="P5292" s="5">
        <v>18636</v>
      </c>
      <c r="Q5292" s="7" t="s">
        <v>245</v>
      </c>
      <c r="R5292" s="34" t="s">
        <v>48782</v>
      </c>
      <c r="S5292" s="34" t="s">
        <v>48783</v>
      </c>
      <c r="T5292" s="7" t="s">
        <v>50</v>
      </c>
      <c r="U5292" s="7">
        <f>91-8980502102</f>
        <v>-8980502011</v>
      </c>
      <c r="V5292" s="7" t="s">
        <v>50</v>
      </c>
      <c r="W5292" s="7" t="s">
        <v>50</v>
      </c>
      <c r="X5292" s="7" t="s">
        <v>50</v>
      </c>
      <c r="Y5292" s="7" t="s">
        <v>154</v>
      </c>
      <c r="Z5292" s="7" t="s">
        <v>50</v>
      </c>
      <c r="AA5292" s="7" t="s">
        <v>50</v>
      </c>
      <c r="AB5292" s="7" t="s">
        <v>50</v>
      </c>
      <c r="AC5292" s="7" t="s">
        <v>50</v>
      </c>
      <c r="AD5292" s="7" t="s">
        <v>50</v>
      </c>
      <c r="AE5292" s="7" t="s">
        <v>50</v>
      </c>
      <c r="AF5292" s="7" t="s">
        <v>50</v>
      </c>
      <c r="AG5292" s="7" t="s">
        <v>50</v>
      </c>
      <c r="AH5292" s="7" t="s">
        <v>50</v>
      </c>
      <c r="AI5292" s="7" t="s">
        <v>50</v>
      </c>
      <c r="AJ5292" s="7" t="s">
        <v>50</v>
      </c>
      <c r="AK5292" s="7" t="s">
        <v>48784</v>
      </c>
      <c r="AL5292" s="7" t="s">
        <v>50</v>
      </c>
      <c r="AM5292" s="7" t="s">
        <v>48785</v>
      </c>
      <c r="AN5292" s="7" t="s">
        <v>66</v>
      </c>
      <c r="AO5292" s="7" t="s">
        <v>48786</v>
      </c>
      <c r="AP5292" s="22" t="s">
        <v>48787</v>
      </c>
      <c r="AQ5292" s="7" t="s">
        <v>50</v>
      </c>
      <c r="AR5292" s="7" t="s">
        <v>50</v>
      </c>
    </row>
    <row r="5293" spans="1:44" ht="15" thickBot="1">
      <c r="A5293" s="10" t="s">
        <v>48788</v>
      </c>
      <c r="B5293" s="13" t="s">
        <v>50</v>
      </c>
      <c r="C5293" s="12">
        <v>41640</v>
      </c>
      <c r="D5293" s="13" t="s">
        <v>45</v>
      </c>
      <c r="E5293" s="13" t="s">
        <v>46</v>
      </c>
      <c r="F5293" s="13" t="s">
        <v>70</v>
      </c>
      <c r="G5293" s="13" t="s">
        <v>87</v>
      </c>
      <c r="H5293" s="13" t="s">
        <v>48789</v>
      </c>
      <c r="I5293" s="13" t="s">
        <v>50</v>
      </c>
      <c r="J5293" s="12">
        <v>45484</v>
      </c>
      <c r="K5293" s="13" t="s">
        <v>116</v>
      </c>
      <c r="L5293" s="13" t="s">
        <v>131</v>
      </c>
      <c r="M5293" s="13" t="s">
        <v>48790</v>
      </c>
      <c r="N5293" s="13" t="s">
        <v>75</v>
      </c>
      <c r="O5293" s="13" t="s">
        <v>48791</v>
      </c>
      <c r="P5293" s="11">
        <v>19180</v>
      </c>
      <c r="Q5293" s="13" t="s">
        <v>77</v>
      </c>
      <c r="R5293" s="33" t="s">
        <v>48792</v>
      </c>
      <c r="S5293" s="33" t="s">
        <v>48793</v>
      </c>
      <c r="T5293" s="13" t="s">
        <v>50</v>
      </c>
      <c r="U5293" s="13" t="s">
        <v>50</v>
      </c>
      <c r="V5293" s="13" t="s">
        <v>50</v>
      </c>
      <c r="W5293" s="13" t="s">
        <v>50</v>
      </c>
      <c r="X5293" s="13" t="s">
        <v>50</v>
      </c>
      <c r="Y5293" s="13" t="s">
        <v>50</v>
      </c>
      <c r="Z5293" s="13" t="s">
        <v>50</v>
      </c>
      <c r="AA5293" s="13" t="s">
        <v>50</v>
      </c>
      <c r="AB5293" s="13" t="s">
        <v>50</v>
      </c>
      <c r="AC5293" s="13" t="s">
        <v>50</v>
      </c>
      <c r="AD5293" s="13" t="s">
        <v>50</v>
      </c>
      <c r="AE5293" s="13" t="s">
        <v>50</v>
      </c>
      <c r="AF5293" s="13" t="s">
        <v>50</v>
      </c>
      <c r="AG5293" s="13" t="s">
        <v>50</v>
      </c>
      <c r="AH5293" s="13" t="s">
        <v>50</v>
      </c>
      <c r="AI5293" s="13" t="s">
        <v>50</v>
      </c>
      <c r="AJ5293" s="13" t="s">
        <v>50</v>
      </c>
      <c r="AK5293" s="13" t="s">
        <v>48794</v>
      </c>
      <c r="AL5293" s="13" t="s">
        <v>50</v>
      </c>
      <c r="AM5293" s="13" t="s">
        <v>48795</v>
      </c>
      <c r="AN5293" s="13" t="s">
        <v>66</v>
      </c>
      <c r="AO5293" s="13" t="s">
        <v>48796</v>
      </c>
      <c r="AP5293" s="14" t="s">
        <v>48797</v>
      </c>
      <c r="AQ5293" s="13" t="s">
        <v>50</v>
      </c>
      <c r="AR5293" s="13" t="s">
        <v>50</v>
      </c>
    </row>
    <row r="5294" spans="1:44" ht="15" thickBot="1">
      <c r="A5294" s="4" t="s">
        <v>48798</v>
      </c>
      <c r="B5294" s="7" t="s">
        <v>50</v>
      </c>
      <c r="C5294" s="7" t="s">
        <v>50</v>
      </c>
      <c r="D5294" s="7" t="s">
        <v>45</v>
      </c>
      <c r="E5294" s="7" t="s">
        <v>46</v>
      </c>
      <c r="F5294" s="7" t="s">
        <v>47</v>
      </c>
      <c r="G5294" s="26" t="s">
        <v>54946</v>
      </c>
      <c r="H5294" s="7" t="s">
        <v>5284</v>
      </c>
      <c r="I5294" s="7" t="s">
        <v>50</v>
      </c>
      <c r="J5294" s="6">
        <v>45485</v>
      </c>
      <c r="K5294" s="7" t="s">
        <v>50</v>
      </c>
      <c r="L5294" s="7" t="s">
        <v>162</v>
      </c>
      <c r="M5294" s="7" t="s">
        <v>48799</v>
      </c>
      <c r="N5294" s="7" t="s">
        <v>133</v>
      </c>
      <c r="O5294" s="7" t="s">
        <v>48800</v>
      </c>
      <c r="P5294" s="5">
        <v>19318</v>
      </c>
      <c r="Q5294" s="7" t="s">
        <v>135</v>
      </c>
      <c r="R5294" s="34" t="s">
        <v>48801</v>
      </c>
      <c r="S5294" s="34" t="s">
        <v>48802</v>
      </c>
      <c r="T5294" s="7" t="s">
        <v>50</v>
      </c>
      <c r="U5294" s="7" t="s">
        <v>48803</v>
      </c>
      <c r="V5294" s="7" t="s">
        <v>50</v>
      </c>
      <c r="W5294" s="7" t="s">
        <v>50</v>
      </c>
      <c r="X5294" s="7" t="s">
        <v>50</v>
      </c>
      <c r="Y5294" s="7" t="s">
        <v>61</v>
      </c>
      <c r="Z5294" s="7" t="s">
        <v>50</v>
      </c>
      <c r="AA5294" s="7" t="s">
        <v>50</v>
      </c>
      <c r="AB5294" s="7" t="s">
        <v>50</v>
      </c>
      <c r="AC5294" s="7" t="s">
        <v>50</v>
      </c>
      <c r="AD5294" s="7" t="s">
        <v>50</v>
      </c>
      <c r="AE5294" s="7" t="s">
        <v>50</v>
      </c>
      <c r="AF5294" s="7" t="s">
        <v>50</v>
      </c>
      <c r="AG5294" s="7" t="s">
        <v>50</v>
      </c>
      <c r="AH5294" s="7" t="s">
        <v>50</v>
      </c>
      <c r="AI5294" s="7" t="s">
        <v>50</v>
      </c>
      <c r="AJ5294" s="7" t="s">
        <v>50</v>
      </c>
      <c r="AK5294" s="7" t="s">
        <v>50</v>
      </c>
      <c r="AL5294" s="7" t="s">
        <v>50</v>
      </c>
      <c r="AM5294" s="7" t="s">
        <v>48804</v>
      </c>
      <c r="AN5294" s="7" t="s">
        <v>993</v>
      </c>
      <c r="AO5294" s="7" t="s">
        <v>48805</v>
      </c>
      <c r="AP5294" s="22" t="s">
        <v>48806</v>
      </c>
      <c r="AQ5294" s="7" t="s">
        <v>50</v>
      </c>
      <c r="AR5294" s="7" t="s">
        <v>50</v>
      </c>
    </row>
    <row r="5295" spans="1:44" ht="15" thickBot="1">
      <c r="A5295" s="10" t="s">
        <v>9846</v>
      </c>
      <c r="B5295" s="13" t="s">
        <v>50</v>
      </c>
      <c r="C5295" s="12">
        <v>32509</v>
      </c>
      <c r="D5295" s="13" t="s">
        <v>45</v>
      </c>
      <c r="E5295" s="13" t="s">
        <v>46</v>
      </c>
      <c r="F5295" s="13" t="s">
        <v>70</v>
      </c>
      <c r="G5295" s="13" t="s">
        <v>176</v>
      </c>
      <c r="H5295" s="13" t="s">
        <v>50</v>
      </c>
      <c r="I5295" s="13" t="s">
        <v>50</v>
      </c>
      <c r="J5295" s="12">
        <v>45485</v>
      </c>
      <c r="K5295" s="13" t="s">
        <v>72</v>
      </c>
      <c r="L5295" s="13" t="s">
        <v>131</v>
      </c>
      <c r="M5295" s="13" t="s">
        <v>9847</v>
      </c>
      <c r="N5295" s="13" t="s">
        <v>918</v>
      </c>
      <c r="O5295" s="13" t="s">
        <v>48807</v>
      </c>
      <c r="P5295" s="11">
        <v>19548</v>
      </c>
      <c r="Q5295" s="13" t="s">
        <v>920</v>
      </c>
      <c r="R5295" s="33" t="s">
        <v>9849</v>
      </c>
      <c r="S5295" s="30" t="s">
        <v>50</v>
      </c>
      <c r="T5295" s="13" t="s">
        <v>50</v>
      </c>
      <c r="U5295" s="13" t="s">
        <v>9852</v>
      </c>
      <c r="V5295" s="13" t="s">
        <v>50</v>
      </c>
      <c r="W5295" s="13" t="s">
        <v>50</v>
      </c>
      <c r="X5295" s="13" t="s">
        <v>50</v>
      </c>
      <c r="Y5295" s="13" t="s">
        <v>50</v>
      </c>
      <c r="Z5295" s="13" t="s">
        <v>50</v>
      </c>
      <c r="AA5295" s="13" t="s">
        <v>50</v>
      </c>
      <c r="AB5295" s="13" t="s">
        <v>50</v>
      </c>
      <c r="AC5295" s="13" t="s">
        <v>50</v>
      </c>
      <c r="AD5295" s="13" t="s">
        <v>50</v>
      </c>
      <c r="AE5295" s="13" t="s">
        <v>50</v>
      </c>
      <c r="AF5295" s="13" t="s">
        <v>50</v>
      </c>
      <c r="AG5295" s="13" t="s">
        <v>50</v>
      </c>
      <c r="AH5295" s="13" t="s">
        <v>50</v>
      </c>
      <c r="AI5295" s="13" t="s">
        <v>50</v>
      </c>
      <c r="AJ5295" s="13" t="s">
        <v>50</v>
      </c>
      <c r="AK5295" s="13" t="s">
        <v>50</v>
      </c>
      <c r="AL5295" s="13" t="s">
        <v>50</v>
      </c>
      <c r="AM5295" s="13" t="s">
        <v>9853</v>
      </c>
      <c r="AN5295" s="13" t="s">
        <v>66</v>
      </c>
      <c r="AO5295" s="13" t="s">
        <v>9854</v>
      </c>
      <c r="AP5295" s="21" t="s">
        <v>9855</v>
      </c>
      <c r="AQ5295" s="13" t="s">
        <v>50</v>
      </c>
      <c r="AR5295" s="13" t="s">
        <v>50</v>
      </c>
    </row>
    <row r="5296" spans="1:44" ht="15" thickBot="1">
      <c r="A5296" s="4" t="s">
        <v>48808</v>
      </c>
      <c r="B5296" s="7" t="s">
        <v>50</v>
      </c>
      <c r="C5296" s="6">
        <v>45295</v>
      </c>
      <c r="D5296" s="7" t="s">
        <v>45</v>
      </c>
      <c r="E5296" s="7" t="s">
        <v>46</v>
      </c>
      <c r="F5296" s="7" t="s">
        <v>70</v>
      </c>
      <c r="G5296" s="27" t="s">
        <v>54945</v>
      </c>
      <c r="H5296" s="7" t="s">
        <v>50</v>
      </c>
      <c r="I5296" s="7" t="s">
        <v>50</v>
      </c>
      <c r="J5296" s="6">
        <v>45483</v>
      </c>
      <c r="K5296" s="7" t="s">
        <v>50</v>
      </c>
      <c r="L5296" s="7" t="s">
        <v>241</v>
      </c>
      <c r="M5296" s="7" t="s">
        <v>48809</v>
      </c>
      <c r="N5296" s="7" t="s">
        <v>1954</v>
      </c>
      <c r="O5296" s="7" t="s">
        <v>48810</v>
      </c>
      <c r="P5296" s="5">
        <v>20752</v>
      </c>
      <c r="Q5296" s="7" t="s">
        <v>245</v>
      </c>
      <c r="R5296" s="34" t="s">
        <v>48811</v>
      </c>
      <c r="S5296" s="31" t="s">
        <v>50</v>
      </c>
      <c r="T5296" s="7" t="s">
        <v>50</v>
      </c>
      <c r="U5296" s="7" t="s">
        <v>50</v>
      </c>
      <c r="V5296" s="7" t="s">
        <v>50</v>
      </c>
      <c r="W5296" s="7" t="s">
        <v>50</v>
      </c>
      <c r="X5296" s="7" t="s">
        <v>50</v>
      </c>
      <c r="Y5296" s="7" t="s">
        <v>154</v>
      </c>
      <c r="Z5296" s="7" t="s">
        <v>50</v>
      </c>
      <c r="AA5296" s="7" t="s">
        <v>50</v>
      </c>
      <c r="AB5296" s="7" t="s">
        <v>50</v>
      </c>
      <c r="AC5296" s="7" t="s">
        <v>50</v>
      </c>
      <c r="AD5296" s="7" t="s">
        <v>50</v>
      </c>
      <c r="AE5296" s="7" t="s">
        <v>50</v>
      </c>
      <c r="AF5296" s="7" t="s">
        <v>50</v>
      </c>
      <c r="AG5296" s="7" t="s">
        <v>50</v>
      </c>
      <c r="AH5296" s="7" t="s">
        <v>50</v>
      </c>
      <c r="AI5296" s="7" t="s">
        <v>50</v>
      </c>
      <c r="AJ5296" s="7" t="s">
        <v>50</v>
      </c>
      <c r="AK5296" s="7" t="s">
        <v>48812</v>
      </c>
      <c r="AL5296" s="7" t="s">
        <v>50</v>
      </c>
      <c r="AM5296" s="7" t="s">
        <v>48813</v>
      </c>
      <c r="AN5296" s="7" t="s">
        <v>66</v>
      </c>
      <c r="AO5296" s="7" t="s">
        <v>50</v>
      </c>
      <c r="AP5296" s="7" t="s">
        <v>50</v>
      </c>
      <c r="AQ5296" s="22" t="s">
        <v>48814</v>
      </c>
      <c r="AR5296" s="7" t="s">
        <v>255</v>
      </c>
    </row>
    <row r="5297" spans="1:44" ht="15" thickBot="1">
      <c r="A5297" s="10" t="s">
        <v>48815</v>
      </c>
      <c r="B5297" s="13" t="s">
        <v>50</v>
      </c>
      <c r="C5297" s="12">
        <v>43374</v>
      </c>
      <c r="D5297" s="13" t="s">
        <v>45</v>
      </c>
      <c r="E5297" s="13" t="s">
        <v>46</v>
      </c>
      <c r="F5297" s="13" t="s">
        <v>70</v>
      </c>
      <c r="G5297" s="13" t="s">
        <v>87</v>
      </c>
      <c r="H5297" s="13" t="s">
        <v>240</v>
      </c>
      <c r="I5297" s="13" t="s">
        <v>50</v>
      </c>
      <c r="J5297" s="12">
        <v>45483</v>
      </c>
      <c r="K5297" s="13" t="s">
        <v>116</v>
      </c>
      <c r="L5297" s="13" t="s">
        <v>124</v>
      </c>
      <c r="M5297" s="13" t="s">
        <v>48816</v>
      </c>
      <c r="N5297" s="13" t="s">
        <v>48817</v>
      </c>
      <c r="O5297" s="13" t="s">
        <v>48818</v>
      </c>
      <c r="P5297" s="11">
        <v>21162</v>
      </c>
      <c r="Q5297" s="13" t="s">
        <v>245</v>
      </c>
      <c r="R5297" s="33" t="s">
        <v>48819</v>
      </c>
      <c r="S5297" s="33" t="s">
        <v>48820</v>
      </c>
      <c r="T5297" s="13" t="s">
        <v>50</v>
      </c>
      <c r="U5297" s="13" t="s">
        <v>48821</v>
      </c>
      <c r="V5297" s="13" t="s">
        <v>50</v>
      </c>
      <c r="W5297" s="13" t="s">
        <v>50</v>
      </c>
      <c r="X5297" s="13" t="s">
        <v>50</v>
      </c>
      <c r="Y5297" s="13" t="s">
        <v>81</v>
      </c>
      <c r="Z5297" s="13" t="s">
        <v>50</v>
      </c>
      <c r="AA5297" s="13" t="s">
        <v>50</v>
      </c>
      <c r="AB5297" s="13" t="s">
        <v>50</v>
      </c>
      <c r="AC5297" s="13" t="s">
        <v>50</v>
      </c>
      <c r="AD5297" s="13" t="s">
        <v>50</v>
      </c>
      <c r="AE5297" s="13" t="s">
        <v>50</v>
      </c>
      <c r="AF5297" s="13" t="s">
        <v>50</v>
      </c>
      <c r="AG5297" s="13" t="s">
        <v>50</v>
      </c>
      <c r="AH5297" s="13" t="s">
        <v>50</v>
      </c>
      <c r="AI5297" s="13" t="s">
        <v>50</v>
      </c>
      <c r="AJ5297" s="13" t="s">
        <v>50</v>
      </c>
      <c r="AK5297" s="13" t="s">
        <v>48822</v>
      </c>
      <c r="AL5297" s="13" t="s">
        <v>50</v>
      </c>
      <c r="AM5297" s="13" t="s">
        <v>48823</v>
      </c>
      <c r="AN5297" s="13" t="s">
        <v>66</v>
      </c>
      <c r="AO5297" s="13" t="s">
        <v>48824</v>
      </c>
      <c r="AP5297" s="14" t="s">
        <v>48825</v>
      </c>
      <c r="AQ5297" s="13" t="s">
        <v>50</v>
      </c>
      <c r="AR5297" s="13" t="s">
        <v>50</v>
      </c>
    </row>
    <row r="5298" spans="1:44" ht="15" thickBot="1">
      <c r="A5298" s="4" t="s">
        <v>48826</v>
      </c>
      <c r="B5298" s="7" t="s">
        <v>50</v>
      </c>
      <c r="C5298" s="6">
        <v>43831</v>
      </c>
      <c r="D5298" s="7" t="s">
        <v>45</v>
      </c>
      <c r="E5298" s="7" t="s">
        <v>46</v>
      </c>
      <c r="F5298" s="7" t="s">
        <v>47</v>
      </c>
      <c r="G5298" s="7" t="s">
        <v>87</v>
      </c>
      <c r="H5298" s="7" t="s">
        <v>11183</v>
      </c>
      <c r="I5298" s="7" t="s">
        <v>50</v>
      </c>
      <c r="J5298" s="6">
        <v>45484</v>
      </c>
      <c r="K5298" s="7" t="s">
        <v>116</v>
      </c>
      <c r="L5298" s="7" t="s">
        <v>62</v>
      </c>
      <c r="M5298" s="7" t="s">
        <v>48827</v>
      </c>
      <c r="N5298" s="7" t="s">
        <v>1114</v>
      </c>
      <c r="O5298" s="7" t="s">
        <v>48828</v>
      </c>
      <c r="P5298" s="5">
        <v>21291</v>
      </c>
      <c r="Q5298" s="7" t="s">
        <v>1116</v>
      </c>
      <c r="R5298" s="34" t="s">
        <v>48829</v>
      </c>
      <c r="S5298" s="34" t="s">
        <v>48830</v>
      </c>
      <c r="T5298" s="7" t="s">
        <v>50</v>
      </c>
      <c r="U5298" s="7" t="s">
        <v>48831</v>
      </c>
      <c r="V5298" s="7" t="s">
        <v>50</v>
      </c>
      <c r="W5298" s="7" t="s">
        <v>50</v>
      </c>
      <c r="X5298" s="7" t="s">
        <v>50</v>
      </c>
      <c r="Y5298" s="7" t="s">
        <v>61</v>
      </c>
      <c r="Z5298" s="7" t="s">
        <v>50</v>
      </c>
      <c r="AA5298" s="7" t="s">
        <v>50</v>
      </c>
      <c r="AB5298" s="7" t="s">
        <v>50</v>
      </c>
      <c r="AC5298" s="7" t="s">
        <v>50</v>
      </c>
      <c r="AD5298" s="7" t="s">
        <v>50</v>
      </c>
      <c r="AE5298" s="7" t="s">
        <v>50</v>
      </c>
      <c r="AF5298" s="7" t="s">
        <v>50</v>
      </c>
      <c r="AG5298" s="7" t="s">
        <v>50</v>
      </c>
      <c r="AH5298" s="7" t="s">
        <v>50</v>
      </c>
      <c r="AI5298" s="7" t="s">
        <v>50</v>
      </c>
      <c r="AJ5298" s="7" t="s">
        <v>50</v>
      </c>
      <c r="AK5298" s="7" t="s">
        <v>50</v>
      </c>
      <c r="AL5298" s="7" t="s">
        <v>50</v>
      </c>
      <c r="AM5298" s="7" t="s">
        <v>48832</v>
      </c>
      <c r="AN5298" s="7" t="s">
        <v>253</v>
      </c>
      <c r="AO5298" s="7" t="s">
        <v>48833</v>
      </c>
      <c r="AP5298" s="22" t="s">
        <v>48834</v>
      </c>
      <c r="AQ5298" s="7" t="s">
        <v>50</v>
      </c>
      <c r="AR5298" s="7" t="s">
        <v>50</v>
      </c>
    </row>
    <row r="5299" spans="1:44" ht="15" thickBot="1">
      <c r="A5299" s="10" t="s">
        <v>48835</v>
      </c>
      <c r="B5299" s="13" t="s">
        <v>50</v>
      </c>
      <c r="C5299" s="12">
        <v>42206</v>
      </c>
      <c r="D5299" s="13" t="s">
        <v>45</v>
      </c>
      <c r="E5299" s="13" t="s">
        <v>46</v>
      </c>
      <c r="F5299" s="13" t="s">
        <v>70</v>
      </c>
      <c r="G5299" s="26" t="s">
        <v>54946</v>
      </c>
      <c r="H5299" s="13" t="s">
        <v>23045</v>
      </c>
      <c r="I5299" s="13" t="s">
        <v>50</v>
      </c>
      <c r="J5299" s="12">
        <v>45485</v>
      </c>
      <c r="K5299" s="13" t="s">
        <v>116</v>
      </c>
      <c r="L5299" s="13" t="s">
        <v>178</v>
      </c>
      <c r="M5299" s="13" t="s">
        <v>48836</v>
      </c>
      <c r="N5299" s="13" t="s">
        <v>3085</v>
      </c>
      <c r="O5299" s="13" t="s">
        <v>48837</v>
      </c>
      <c r="P5299" s="11">
        <v>21684</v>
      </c>
      <c r="Q5299" s="13" t="s">
        <v>1334</v>
      </c>
      <c r="R5299" s="29" t="s">
        <v>48838</v>
      </c>
      <c r="S5299" s="33" t="s">
        <v>48839</v>
      </c>
      <c r="T5299" s="13" t="s">
        <v>50</v>
      </c>
      <c r="U5299" s="13" t="s">
        <v>50</v>
      </c>
      <c r="V5299" s="13" t="s">
        <v>50</v>
      </c>
      <c r="W5299" s="13" t="s">
        <v>50</v>
      </c>
      <c r="X5299" s="13" t="s">
        <v>50</v>
      </c>
      <c r="Y5299" s="13" t="s">
        <v>50</v>
      </c>
      <c r="Z5299" s="13" t="s">
        <v>50</v>
      </c>
      <c r="AA5299" s="13" t="s">
        <v>50</v>
      </c>
      <c r="AB5299" s="13" t="s">
        <v>50</v>
      </c>
      <c r="AC5299" s="13" t="s">
        <v>50</v>
      </c>
      <c r="AD5299" s="13" t="s">
        <v>50</v>
      </c>
      <c r="AE5299" s="13" t="s">
        <v>50</v>
      </c>
      <c r="AF5299" s="13" t="s">
        <v>50</v>
      </c>
      <c r="AG5299" s="13" t="s">
        <v>50</v>
      </c>
      <c r="AH5299" s="13" t="s">
        <v>50</v>
      </c>
      <c r="AI5299" s="13" t="s">
        <v>50</v>
      </c>
      <c r="AJ5299" s="13" t="s">
        <v>50</v>
      </c>
      <c r="AK5299" s="13" t="s">
        <v>48840</v>
      </c>
      <c r="AL5299" s="13" t="s">
        <v>50</v>
      </c>
      <c r="AM5299" s="13" t="s">
        <v>48841</v>
      </c>
      <c r="AN5299" s="13" t="s">
        <v>66</v>
      </c>
      <c r="AO5299" s="13" t="s">
        <v>48842</v>
      </c>
      <c r="AP5299" s="21" t="s">
        <v>48843</v>
      </c>
      <c r="AQ5299" s="13" t="s">
        <v>50</v>
      </c>
      <c r="AR5299" s="13" t="s">
        <v>50</v>
      </c>
    </row>
    <row r="5300" spans="1:44" ht="15" thickBot="1">
      <c r="A5300" s="4" t="s">
        <v>48844</v>
      </c>
      <c r="B5300" s="7" t="s">
        <v>50</v>
      </c>
      <c r="C5300" s="6">
        <v>36892</v>
      </c>
      <c r="D5300" s="7" t="s">
        <v>45</v>
      </c>
      <c r="E5300" s="7" t="s">
        <v>46</v>
      </c>
      <c r="F5300" s="7" t="s">
        <v>47</v>
      </c>
      <c r="G5300" s="7" t="s">
        <v>87</v>
      </c>
      <c r="H5300" s="7" t="s">
        <v>1112</v>
      </c>
      <c r="I5300" s="7" t="s">
        <v>50</v>
      </c>
      <c r="J5300" s="6">
        <v>45483</v>
      </c>
      <c r="K5300" s="7" t="s">
        <v>89</v>
      </c>
      <c r="L5300" s="7" t="s">
        <v>162</v>
      </c>
      <c r="M5300" s="7" t="s">
        <v>6731</v>
      </c>
      <c r="N5300" s="7" t="s">
        <v>48845</v>
      </c>
      <c r="O5300" s="7" t="s">
        <v>48846</v>
      </c>
      <c r="P5300" s="5">
        <v>22472</v>
      </c>
      <c r="Q5300" s="7" t="s">
        <v>360</v>
      </c>
      <c r="R5300" s="34" t="s">
        <v>48847</v>
      </c>
      <c r="S5300" s="34" t="s">
        <v>48848</v>
      </c>
      <c r="T5300" s="7" t="s">
        <v>50</v>
      </c>
      <c r="U5300" s="7" t="s">
        <v>48849</v>
      </c>
      <c r="V5300" s="7" t="s">
        <v>50</v>
      </c>
      <c r="W5300" s="7" t="s">
        <v>50</v>
      </c>
      <c r="X5300" s="7" t="s">
        <v>50</v>
      </c>
      <c r="Y5300" s="7" t="s">
        <v>61</v>
      </c>
      <c r="Z5300" s="7" t="s">
        <v>50</v>
      </c>
      <c r="AA5300" s="7" t="s">
        <v>50</v>
      </c>
      <c r="AB5300" s="7" t="s">
        <v>50</v>
      </c>
      <c r="AC5300" s="7" t="s">
        <v>50</v>
      </c>
      <c r="AD5300" s="7" t="s">
        <v>50</v>
      </c>
      <c r="AE5300" s="7" t="s">
        <v>50</v>
      </c>
      <c r="AF5300" s="7" t="s">
        <v>50</v>
      </c>
      <c r="AG5300" s="7" t="s">
        <v>50</v>
      </c>
      <c r="AH5300" s="7" t="s">
        <v>50</v>
      </c>
      <c r="AI5300" s="7" t="s">
        <v>50</v>
      </c>
      <c r="AJ5300" s="7" t="s">
        <v>50</v>
      </c>
      <c r="AK5300" s="7" t="s">
        <v>48850</v>
      </c>
      <c r="AL5300" s="7" t="s">
        <v>50</v>
      </c>
      <c r="AM5300" s="7" t="s">
        <v>48851</v>
      </c>
      <c r="AN5300" s="7" t="s">
        <v>4322</v>
      </c>
      <c r="AO5300" s="7" t="s">
        <v>48852</v>
      </c>
      <c r="AP5300" s="22" t="s">
        <v>48853</v>
      </c>
      <c r="AQ5300" s="7" t="s">
        <v>50</v>
      </c>
      <c r="AR5300" s="7" t="s">
        <v>50</v>
      </c>
    </row>
    <row r="5301" spans="1:44" ht="15" thickBot="1">
      <c r="A5301" s="10" t="s">
        <v>20492</v>
      </c>
      <c r="B5301" s="13" t="s">
        <v>50</v>
      </c>
      <c r="C5301" s="12">
        <v>40909</v>
      </c>
      <c r="D5301" s="13" t="s">
        <v>45</v>
      </c>
      <c r="E5301" s="13" t="s">
        <v>46</v>
      </c>
      <c r="F5301" s="13" t="s">
        <v>638</v>
      </c>
      <c r="G5301" s="13" t="s">
        <v>176</v>
      </c>
      <c r="H5301" s="13" t="s">
        <v>115</v>
      </c>
      <c r="I5301" s="13" t="s">
        <v>50</v>
      </c>
      <c r="J5301" s="12">
        <v>45483</v>
      </c>
      <c r="K5301" s="13" t="s">
        <v>282</v>
      </c>
      <c r="L5301" s="13" t="s">
        <v>283</v>
      </c>
      <c r="M5301" s="13" t="s">
        <v>13109</v>
      </c>
      <c r="N5301" s="13" t="s">
        <v>20493</v>
      </c>
      <c r="O5301" s="13" t="s">
        <v>20494</v>
      </c>
      <c r="P5301" s="11">
        <v>23209</v>
      </c>
      <c r="Q5301" s="13" t="s">
        <v>683</v>
      </c>
      <c r="R5301" s="33" t="s">
        <v>20495</v>
      </c>
      <c r="S5301" s="33" t="s">
        <v>20496</v>
      </c>
      <c r="T5301" s="13" t="s">
        <v>50</v>
      </c>
      <c r="U5301" s="13" t="s">
        <v>20497</v>
      </c>
      <c r="V5301" s="13" t="s">
        <v>50</v>
      </c>
      <c r="W5301" s="13" t="s">
        <v>50</v>
      </c>
      <c r="X5301" s="13" t="s">
        <v>50</v>
      </c>
      <c r="Y5301" s="13" t="s">
        <v>171</v>
      </c>
      <c r="Z5301" s="13" t="s">
        <v>50</v>
      </c>
      <c r="AA5301" s="13" t="s">
        <v>50</v>
      </c>
      <c r="AB5301" s="13" t="s">
        <v>50</v>
      </c>
      <c r="AC5301" s="13" t="s">
        <v>50</v>
      </c>
      <c r="AD5301" s="13" t="s">
        <v>50</v>
      </c>
      <c r="AE5301" s="13" t="s">
        <v>50</v>
      </c>
      <c r="AF5301" s="13" t="s">
        <v>50</v>
      </c>
      <c r="AG5301" s="13" t="s">
        <v>50</v>
      </c>
      <c r="AH5301" s="13" t="s">
        <v>50</v>
      </c>
      <c r="AI5301" s="13" t="s">
        <v>50</v>
      </c>
      <c r="AJ5301" s="13" t="s">
        <v>50</v>
      </c>
      <c r="AK5301" s="13" t="s">
        <v>48854</v>
      </c>
      <c r="AL5301" s="13" t="s">
        <v>50</v>
      </c>
      <c r="AM5301" s="13" t="s">
        <v>20499</v>
      </c>
      <c r="AN5301" s="13" t="s">
        <v>66</v>
      </c>
      <c r="AO5301" s="13" t="s">
        <v>48855</v>
      </c>
      <c r="AP5301" s="21" t="s">
        <v>20501</v>
      </c>
      <c r="AQ5301" s="13" t="s">
        <v>50</v>
      </c>
      <c r="AR5301" s="13" t="s">
        <v>50</v>
      </c>
    </row>
    <row r="5302" spans="1:44" ht="15" thickBot="1">
      <c r="A5302" s="4" t="s">
        <v>48856</v>
      </c>
      <c r="B5302" s="7" t="s">
        <v>50</v>
      </c>
      <c r="C5302" s="6">
        <v>41640</v>
      </c>
      <c r="D5302" s="7" t="s">
        <v>45</v>
      </c>
      <c r="E5302" s="7" t="s">
        <v>46</v>
      </c>
      <c r="F5302" s="7" t="s">
        <v>70</v>
      </c>
      <c r="G5302" s="7" t="s">
        <v>87</v>
      </c>
      <c r="H5302" s="7" t="s">
        <v>2519</v>
      </c>
      <c r="I5302" s="7" t="s">
        <v>50</v>
      </c>
      <c r="J5302" s="6">
        <v>45483</v>
      </c>
      <c r="K5302" s="7" t="s">
        <v>116</v>
      </c>
      <c r="L5302" s="7" t="s">
        <v>178</v>
      </c>
      <c r="M5302" s="7" t="s">
        <v>48857</v>
      </c>
      <c r="N5302" s="7" t="s">
        <v>133</v>
      </c>
      <c r="O5302" s="7" t="s">
        <v>48858</v>
      </c>
      <c r="P5302" s="5">
        <v>23668</v>
      </c>
      <c r="Q5302" s="7" t="s">
        <v>135</v>
      </c>
      <c r="R5302" s="34" t="s">
        <v>48859</v>
      </c>
      <c r="S5302" s="34" t="s">
        <v>48860</v>
      </c>
      <c r="T5302" s="7" t="s">
        <v>50</v>
      </c>
      <c r="U5302" s="7">
        <v>448001337957</v>
      </c>
      <c r="V5302" s="7" t="s">
        <v>50</v>
      </c>
      <c r="W5302" s="7" t="s">
        <v>50</v>
      </c>
      <c r="X5302" s="7" t="s">
        <v>50</v>
      </c>
      <c r="Y5302" s="7" t="s">
        <v>50</v>
      </c>
      <c r="Z5302" s="7" t="s">
        <v>50</v>
      </c>
      <c r="AA5302" s="7" t="s">
        <v>50</v>
      </c>
      <c r="AB5302" s="7" t="s">
        <v>50</v>
      </c>
      <c r="AC5302" s="7" t="s">
        <v>50</v>
      </c>
      <c r="AD5302" s="7" t="s">
        <v>50</v>
      </c>
      <c r="AE5302" s="7" t="s">
        <v>50</v>
      </c>
      <c r="AF5302" s="7" t="s">
        <v>50</v>
      </c>
      <c r="AG5302" s="7" t="s">
        <v>50</v>
      </c>
      <c r="AH5302" s="7" t="s">
        <v>50</v>
      </c>
      <c r="AI5302" s="7" t="s">
        <v>50</v>
      </c>
      <c r="AJ5302" s="7" t="s">
        <v>50</v>
      </c>
      <c r="AK5302" s="7" t="s">
        <v>48861</v>
      </c>
      <c r="AL5302" s="7" t="s">
        <v>50</v>
      </c>
      <c r="AM5302" s="7" t="s">
        <v>48862</v>
      </c>
      <c r="AN5302" s="7" t="s">
        <v>66</v>
      </c>
      <c r="AO5302" s="7" t="s">
        <v>48863</v>
      </c>
      <c r="AP5302" s="8" t="s">
        <v>48864</v>
      </c>
      <c r="AQ5302" s="7" t="s">
        <v>50</v>
      </c>
      <c r="AR5302" s="7" t="s">
        <v>50</v>
      </c>
    </row>
    <row r="5303" spans="1:44" ht="15" thickBot="1">
      <c r="A5303" s="10" t="s">
        <v>48865</v>
      </c>
      <c r="B5303" s="13" t="s">
        <v>50</v>
      </c>
      <c r="C5303" s="12">
        <v>40909</v>
      </c>
      <c r="D5303" s="13" t="s">
        <v>45</v>
      </c>
      <c r="E5303" s="13" t="s">
        <v>46</v>
      </c>
      <c r="F5303" s="13" t="s">
        <v>70</v>
      </c>
      <c r="G5303" s="26" t="s">
        <v>54946</v>
      </c>
      <c r="H5303" s="13" t="s">
        <v>48866</v>
      </c>
      <c r="I5303" s="13" t="s">
        <v>50</v>
      </c>
      <c r="J5303" s="12">
        <v>45483</v>
      </c>
      <c r="K5303" s="13" t="s">
        <v>116</v>
      </c>
      <c r="L5303" s="13" t="s">
        <v>178</v>
      </c>
      <c r="M5303" s="13" t="s">
        <v>48867</v>
      </c>
      <c r="N5303" s="13" t="s">
        <v>6711</v>
      </c>
      <c r="O5303" s="13" t="s">
        <v>48868</v>
      </c>
      <c r="P5303" s="11">
        <v>27227</v>
      </c>
      <c r="Q5303" s="13" t="s">
        <v>1024</v>
      </c>
      <c r="R5303" s="33" t="s">
        <v>48869</v>
      </c>
      <c r="S5303" s="33" t="s">
        <v>48870</v>
      </c>
      <c r="T5303" s="13" t="s">
        <v>50</v>
      </c>
      <c r="U5303" s="13" t="s">
        <v>48871</v>
      </c>
      <c r="V5303" s="13" t="s">
        <v>50</v>
      </c>
      <c r="W5303" s="13" t="s">
        <v>50</v>
      </c>
      <c r="X5303" s="13" t="s">
        <v>50</v>
      </c>
      <c r="Y5303" s="13" t="s">
        <v>50</v>
      </c>
      <c r="Z5303" s="13" t="s">
        <v>50</v>
      </c>
      <c r="AA5303" s="13" t="s">
        <v>50</v>
      </c>
      <c r="AB5303" s="13" t="s">
        <v>50</v>
      </c>
      <c r="AC5303" s="13" t="s">
        <v>50</v>
      </c>
      <c r="AD5303" s="13" t="s">
        <v>50</v>
      </c>
      <c r="AE5303" s="13" t="s">
        <v>50</v>
      </c>
      <c r="AF5303" s="13" t="s">
        <v>50</v>
      </c>
      <c r="AG5303" s="13" t="s">
        <v>50</v>
      </c>
      <c r="AH5303" s="13" t="s">
        <v>50</v>
      </c>
      <c r="AI5303" s="13" t="s">
        <v>50</v>
      </c>
      <c r="AJ5303" s="13" t="s">
        <v>50</v>
      </c>
      <c r="AK5303" s="13" t="s">
        <v>48872</v>
      </c>
      <c r="AL5303" s="13" t="s">
        <v>50</v>
      </c>
      <c r="AM5303" s="13" t="s">
        <v>48873</v>
      </c>
      <c r="AN5303" s="13" t="s">
        <v>66</v>
      </c>
      <c r="AO5303" s="13" t="s">
        <v>48874</v>
      </c>
      <c r="AP5303" s="14" t="s">
        <v>48875</v>
      </c>
      <c r="AQ5303" s="13" t="s">
        <v>50</v>
      </c>
      <c r="AR5303" s="13" t="s">
        <v>50</v>
      </c>
    </row>
    <row r="5304" spans="1:44" ht="15" thickBot="1">
      <c r="A5304" s="4" t="s">
        <v>48876</v>
      </c>
      <c r="B5304" s="7" t="s">
        <v>50</v>
      </c>
      <c r="C5304" s="6">
        <v>43374</v>
      </c>
      <c r="D5304" s="7" t="s">
        <v>45</v>
      </c>
      <c r="E5304" s="7" t="s">
        <v>46</v>
      </c>
      <c r="F5304" s="7" t="s">
        <v>70</v>
      </c>
      <c r="G5304" s="7" t="s">
        <v>145</v>
      </c>
      <c r="H5304" s="7" t="s">
        <v>48877</v>
      </c>
      <c r="I5304" s="7" t="s">
        <v>50</v>
      </c>
      <c r="J5304" s="6">
        <v>45484</v>
      </c>
      <c r="K5304" s="7" t="s">
        <v>191</v>
      </c>
      <c r="L5304" s="7" t="s">
        <v>178</v>
      </c>
      <c r="M5304" s="7" t="s">
        <v>48878</v>
      </c>
      <c r="N5304" s="7" t="s">
        <v>12555</v>
      </c>
      <c r="O5304" s="7" t="s">
        <v>48879</v>
      </c>
      <c r="P5304" s="5">
        <v>30261</v>
      </c>
      <c r="Q5304" s="7" t="s">
        <v>1783</v>
      </c>
      <c r="R5304" s="34" t="s">
        <v>48880</v>
      </c>
      <c r="S5304" s="34" t="s">
        <v>48881</v>
      </c>
      <c r="T5304" s="7" t="s">
        <v>50</v>
      </c>
      <c r="U5304" s="7" t="s">
        <v>50</v>
      </c>
      <c r="V5304" s="7" t="s">
        <v>50</v>
      </c>
      <c r="W5304" s="7" t="s">
        <v>50</v>
      </c>
      <c r="X5304" s="7" t="s">
        <v>50</v>
      </c>
      <c r="Y5304" s="7" t="s">
        <v>50</v>
      </c>
      <c r="Z5304" s="7" t="s">
        <v>50</v>
      </c>
      <c r="AA5304" s="7" t="s">
        <v>50</v>
      </c>
      <c r="AB5304" s="7" t="s">
        <v>50</v>
      </c>
      <c r="AC5304" s="7" t="s">
        <v>50</v>
      </c>
      <c r="AD5304" s="7" t="s">
        <v>50</v>
      </c>
      <c r="AE5304" s="7" t="s">
        <v>50</v>
      </c>
      <c r="AF5304" s="7" t="s">
        <v>50</v>
      </c>
      <c r="AG5304" s="7" t="s">
        <v>50</v>
      </c>
      <c r="AH5304" s="7" t="s">
        <v>50</v>
      </c>
      <c r="AI5304" s="7" t="s">
        <v>50</v>
      </c>
      <c r="AJ5304" s="7" t="s">
        <v>50</v>
      </c>
      <c r="AK5304" s="7" t="s">
        <v>48882</v>
      </c>
      <c r="AL5304" s="7" t="s">
        <v>50</v>
      </c>
      <c r="AM5304" s="7" t="s">
        <v>48883</v>
      </c>
      <c r="AN5304" s="7" t="s">
        <v>66</v>
      </c>
      <c r="AO5304" s="7" t="s">
        <v>48884</v>
      </c>
      <c r="AP5304" s="8" t="s">
        <v>48885</v>
      </c>
      <c r="AQ5304" s="7" t="s">
        <v>50</v>
      </c>
      <c r="AR5304" s="7" t="s">
        <v>50</v>
      </c>
    </row>
    <row r="5305" spans="1:44" ht="15" thickBot="1">
      <c r="A5305" s="10" t="s">
        <v>48886</v>
      </c>
      <c r="B5305" s="13" t="s">
        <v>50</v>
      </c>
      <c r="C5305" s="12">
        <v>40909</v>
      </c>
      <c r="D5305" s="13" t="s">
        <v>45</v>
      </c>
      <c r="E5305" s="13" t="s">
        <v>46</v>
      </c>
      <c r="F5305" s="13" t="s">
        <v>70</v>
      </c>
      <c r="G5305" s="26" t="s">
        <v>54946</v>
      </c>
      <c r="H5305" s="13" t="s">
        <v>11741</v>
      </c>
      <c r="I5305" s="13" t="s">
        <v>50</v>
      </c>
      <c r="J5305" s="12">
        <v>45483</v>
      </c>
      <c r="K5305" s="13" t="s">
        <v>116</v>
      </c>
      <c r="L5305" s="13" t="s">
        <v>178</v>
      </c>
      <c r="M5305" s="13" t="s">
        <v>48887</v>
      </c>
      <c r="N5305" s="13" t="s">
        <v>1114</v>
      </c>
      <c r="O5305" s="13" t="s">
        <v>48888</v>
      </c>
      <c r="P5305" s="11">
        <v>30554</v>
      </c>
      <c r="Q5305" s="13" t="s">
        <v>1116</v>
      </c>
      <c r="R5305" s="33" t="s">
        <v>48889</v>
      </c>
      <c r="S5305" s="33" t="s">
        <v>48890</v>
      </c>
      <c r="T5305" s="13" t="s">
        <v>50</v>
      </c>
      <c r="U5305" s="13" t="s">
        <v>48891</v>
      </c>
      <c r="V5305" s="13" t="s">
        <v>50</v>
      </c>
      <c r="W5305" s="13" t="s">
        <v>50</v>
      </c>
      <c r="X5305" s="13" t="s">
        <v>50</v>
      </c>
      <c r="Y5305" s="13" t="s">
        <v>50</v>
      </c>
      <c r="Z5305" s="13" t="s">
        <v>50</v>
      </c>
      <c r="AA5305" s="13" t="s">
        <v>50</v>
      </c>
      <c r="AB5305" s="13" t="s">
        <v>50</v>
      </c>
      <c r="AC5305" s="13" t="s">
        <v>50</v>
      </c>
      <c r="AD5305" s="13" t="s">
        <v>50</v>
      </c>
      <c r="AE5305" s="13" t="s">
        <v>50</v>
      </c>
      <c r="AF5305" s="13" t="s">
        <v>50</v>
      </c>
      <c r="AG5305" s="13" t="s">
        <v>50</v>
      </c>
      <c r="AH5305" s="13" t="s">
        <v>50</v>
      </c>
      <c r="AI5305" s="13" t="s">
        <v>50</v>
      </c>
      <c r="AJ5305" s="13" t="s">
        <v>50</v>
      </c>
      <c r="AK5305" s="13" t="s">
        <v>48892</v>
      </c>
      <c r="AL5305" s="13" t="s">
        <v>50</v>
      </c>
      <c r="AM5305" s="13" t="s">
        <v>48893</v>
      </c>
      <c r="AN5305" s="13" t="s">
        <v>66</v>
      </c>
      <c r="AO5305" s="13" t="s">
        <v>48894</v>
      </c>
      <c r="AP5305" s="14" t="s">
        <v>48895</v>
      </c>
      <c r="AQ5305" s="13" t="s">
        <v>50</v>
      </c>
      <c r="AR5305" s="13" t="s">
        <v>50</v>
      </c>
    </row>
    <row r="5306" spans="1:44" ht="15" thickBot="1">
      <c r="A5306" s="4" t="s">
        <v>48896</v>
      </c>
      <c r="B5306" s="7" t="s">
        <v>50</v>
      </c>
      <c r="C5306" s="6">
        <v>44197</v>
      </c>
      <c r="D5306" s="7" t="s">
        <v>45</v>
      </c>
      <c r="E5306" s="7" t="s">
        <v>46</v>
      </c>
      <c r="F5306" s="7" t="s">
        <v>70</v>
      </c>
      <c r="G5306" s="26" t="s">
        <v>54946</v>
      </c>
      <c r="H5306" s="7" t="s">
        <v>562</v>
      </c>
      <c r="I5306" s="7" t="s">
        <v>50</v>
      </c>
      <c r="J5306" s="6">
        <v>45483</v>
      </c>
      <c r="K5306" s="7" t="s">
        <v>50</v>
      </c>
      <c r="L5306" s="7" t="s">
        <v>467</v>
      </c>
      <c r="M5306" s="7" t="s">
        <v>48897</v>
      </c>
      <c r="N5306" s="7" t="s">
        <v>1856</v>
      </c>
      <c r="O5306" s="7" t="s">
        <v>48898</v>
      </c>
      <c r="P5306" s="5">
        <v>30562</v>
      </c>
      <c r="Q5306" s="7" t="s">
        <v>920</v>
      </c>
      <c r="R5306" s="34" t="s">
        <v>48899</v>
      </c>
      <c r="S5306" s="34" t="s">
        <v>48900</v>
      </c>
      <c r="T5306" s="7" t="s">
        <v>50</v>
      </c>
      <c r="U5306" s="7" t="s">
        <v>50</v>
      </c>
      <c r="V5306" s="7" t="s">
        <v>50</v>
      </c>
      <c r="W5306" s="7" t="s">
        <v>50</v>
      </c>
      <c r="X5306" s="7" t="s">
        <v>50</v>
      </c>
      <c r="Y5306" s="7" t="s">
        <v>467</v>
      </c>
      <c r="Z5306" s="7" t="s">
        <v>50</v>
      </c>
      <c r="AA5306" s="7" t="s">
        <v>50</v>
      </c>
      <c r="AB5306" s="7" t="s">
        <v>50</v>
      </c>
      <c r="AC5306" s="7" t="s">
        <v>50</v>
      </c>
      <c r="AD5306" s="7" t="s">
        <v>50</v>
      </c>
      <c r="AE5306" s="7" t="s">
        <v>50</v>
      </c>
      <c r="AF5306" s="7" t="s">
        <v>50</v>
      </c>
      <c r="AG5306" s="7" t="s">
        <v>50</v>
      </c>
      <c r="AH5306" s="7" t="s">
        <v>50</v>
      </c>
      <c r="AI5306" s="7" t="s">
        <v>50</v>
      </c>
      <c r="AJ5306" s="7" t="s">
        <v>50</v>
      </c>
      <c r="AK5306" s="7" t="s">
        <v>2598</v>
      </c>
      <c r="AL5306" s="7" t="s">
        <v>50</v>
      </c>
      <c r="AM5306" s="7" t="s">
        <v>48901</v>
      </c>
      <c r="AN5306" s="7" t="s">
        <v>253</v>
      </c>
      <c r="AO5306" s="7" t="s">
        <v>48902</v>
      </c>
      <c r="AP5306" s="22" t="s">
        <v>48903</v>
      </c>
      <c r="AQ5306" s="7" t="s">
        <v>50</v>
      </c>
      <c r="AR5306" s="7" t="s">
        <v>50</v>
      </c>
    </row>
    <row r="5307" spans="1:44" ht="15" thickBot="1">
      <c r="A5307" s="10" t="s">
        <v>48904</v>
      </c>
      <c r="B5307" s="13" t="s">
        <v>50</v>
      </c>
      <c r="C5307" s="12">
        <v>35065</v>
      </c>
      <c r="D5307" s="13" t="s">
        <v>45</v>
      </c>
      <c r="E5307" s="13" t="s">
        <v>46</v>
      </c>
      <c r="F5307" s="13" t="s">
        <v>47</v>
      </c>
      <c r="G5307" s="13" t="s">
        <v>114</v>
      </c>
      <c r="H5307" s="13" t="s">
        <v>115</v>
      </c>
      <c r="I5307" s="13" t="s">
        <v>50</v>
      </c>
      <c r="J5307" s="12">
        <v>45484</v>
      </c>
      <c r="K5307" s="13" t="s">
        <v>116</v>
      </c>
      <c r="L5307" s="13" t="s">
        <v>62</v>
      </c>
      <c r="M5307" s="13" t="s">
        <v>48905</v>
      </c>
      <c r="N5307" s="13" t="s">
        <v>42595</v>
      </c>
      <c r="O5307" s="13" t="s">
        <v>48906</v>
      </c>
      <c r="P5307" s="11">
        <v>32347</v>
      </c>
      <c r="Q5307" s="13" t="s">
        <v>120</v>
      </c>
      <c r="R5307" s="33" t="s">
        <v>48907</v>
      </c>
      <c r="S5307" s="33" t="s">
        <v>48908</v>
      </c>
      <c r="T5307" s="13" t="s">
        <v>50</v>
      </c>
      <c r="U5307" s="13" t="s">
        <v>48909</v>
      </c>
      <c r="V5307" s="13" t="s">
        <v>50</v>
      </c>
      <c r="W5307" s="13" t="s">
        <v>50</v>
      </c>
      <c r="X5307" s="13" t="s">
        <v>50</v>
      </c>
      <c r="Y5307" s="13" t="s">
        <v>171</v>
      </c>
      <c r="Z5307" s="13" t="s">
        <v>50</v>
      </c>
      <c r="AA5307" s="13" t="s">
        <v>50</v>
      </c>
      <c r="AB5307" s="13" t="s">
        <v>50</v>
      </c>
      <c r="AC5307" s="13" t="s">
        <v>50</v>
      </c>
      <c r="AD5307" s="13" t="s">
        <v>50</v>
      </c>
      <c r="AE5307" s="13" t="s">
        <v>50</v>
      </c>
      <c r="AF5307" s="13" t="s">
        <v>50</v>
      </c>
      <c r="AG5307" s="13" t="s">
        <v>50</v>
      </c>
      <c r="AH5307" s="13" t="s">
        <v>50</v>
      </c>
      <c r="AI5307" s="13" t="s">
        <v>50</v>
      </c>
      <c r="AJ5307" s="13" t="s">
        <v>50</v>
      </c>
      <c r="AK5307" s="13" t="s">
        <v>50</v>
      </c>
      <c r="AL5307" s="13" t="s">
        <v>50</v>
      </c>
      <c r="AM5307" s="13" t="s">
        <v>48910</v>
      </c>
      <c r="AN5307" s="13" t="s">
        <v>66</v>
      </c>
      <c r="AO5307" s="13" t="s">
        <v>50</v>
      </c>
      <c r="AP5307" s="21" t="s">
        <v>48911</v>
      </c>
      <c r="AQ5307" s="13" t="s">
        <v>50</v>
      </c>
      <c r="AR5307" s="13" t="s">
        <v>255</v>
      </c>
    </row>
    <row r="5308" spans="1:44" ht="15" thickBot="1">
      <c r="A5308" s="4" t="s">
        <v>48912</v>
      </c>
      <c r="B5308" s="7" t="s">
        <v>50</v>
      </c>
      <c r="C5308" s="6">
        <v>42736</v>
      </c>
      <c r="D5308" s="7" t="s">
        <v>45</v>
      </c>
      <c r="E5308" s="7" t="s">
        <v>46</v>
      </c>
      <c r="F5308" s="7" t="s">
        <v>70</v>
      </c>
      <c r="G5308" s="26" t="s">
        <v>54946</v>
      </c>
      <c r="H5308" s="7" t="s">
        <v>33677</v>
      </c>
      <c r="I5308" s="7" t="s">
        <v>50</v>
      </c>
      <c r="J5308" s="6">
        <v>45483</v>
      </c>
      <c r="K5308" s="7" t="s">
        <v>89</v>
      </c>
      <c r="L5308" s="7" t="s">
        <v>124</v>
      </c>
      <c r="M5308" s="7" t="s">
        <v>2610</v>
      </c>
      <c r="N5308" s="7" t="s">
        <v>45902</v>
      </c>
      <c r="O5308" s="7" t="s">
        <v>48913</v>
      </c>
      <c r="P5308" s="5">
        <v>32511</v>
      </c>
      <c r="Q5308" s="7" t="s">
        <v>56</v>
      </c>
      <c r="R5308" s="34" t="s">
        <v>48914</v>
      </c>
      <c r="S5308" s="34" t="s">
        <v>48915</v>
      </c>
      <c r="T5308" s="7" t="s">
        <v>50</v>
      </c>
      <c r="U5308" s="7" t="s">
        <v>50</v>
      </c>
      <c r="V5308" s="7" t="s">
        <v>50</v>
      </c>
      <c r="W5308" s="7" t="s">
        <v>50</v>
      </c>
      <c r="X5308" s="7" t="s">
        <v>50</v>
      </c>
      <c r="Y5308" s="7" t="s">
        <v>81</v>
      </c>
      <c r="Z5308" s="7" t="s">
        <v>50</v>
      </c>
      <c r="AA5308" s="7" t="s">
        <v>50</v>
      </c>
      <c r="AB5308" s="7" t="s">
        <v>50</v>
      </c>
      <c r="AC5308" s="7" t="s">
        <v>50</v>
      </c>
      <c r="AD5308" s="7" t="s">
        <v>50</v>
      </c>
      <c r="AE5308" s="7" t="s">
        <v>50</v>
      </c>
      <c r="AF5308" s="7" t="s">
        <v>50</v>
      </c>
      <c r="AG5308" s="7" t="s">
        <v>50</v>
      </c>
      <c r="AH5308" s="7" t="s">
        <v>50</v>
      </c>
      <c r="AI5308" s="7" t="s">
        <v>50</v>
      </c>
      <c r="AJ5308" s="7" t="s">
        <v>50</v>
      </c>
      <c r="AK5308" s="7" t="s">
        <v>48916</v>
      </c>
      <c r="AL5308" s="7" t="s">
        <v>50</v>
      </c>
      <c r="AM5308" s="7" t="s">
        <v>48917</v>
      </c>
      <c r="AN5308" s="7" t="s">
        <v>66</v>
      </c>
      <c r="AO5308" s="7" t="s">
        <v>48918</v>
      </c>
      <c r="AP5308" s="22" t="s">
        <v>48919</v>
      </c>
      <c r="AQ5308" s="7" t="s">
        <v>50</v>
      </c>
      <c r="AR5308" s="7" t="s">
        <v>50</v>
      </c>
    </row>
    <row r="5309" spans="1:44" ht="15" thickBot="1">
      <c r="A5309" s="10" t="s">
        <v>48920</v>
      </c>
      <c r="B5309" s="13" t="s">
        <v>50</v>
      </c>
      <c r="C5309" s="12">
        <v>43466</v>
      </c>
      <c r="D5309" s="13" t="s">
        <v>45</v>
      </c>
      <c r="E5309" s="13" t="s">
        <v>46</v>
      </c>
      <c r="F5309" s="13" t="s">
        <v>70</v>
      </c>
      <c r="G5309" s="26" t="s">
        <v>54946</v>
      </c>
      <c r="H5309" s="13" t="s">
        <v>50</v>
      </c>
      <c r="I5309" s="13" t="s">
        <v>50</v>
      </c>
      <c r="J5309" s="12">
        <v>45483</v>
      </c>
      <c r="K5309" s="13" t="s">
        <v>116</v>
      </c>
      <c r="L5309" s="13" t="s">
        <v>6576</v>
      </c>
      <c r="M5309" s="13" t="s">
        <v>48921</v>
      </c>
      <c r="N5309" s="13" t="s">
        <v>1593</v>
      </c>
      <c r="O5309" s="13" t="s">
        <v>48922</v>
      </c>
      <c r="P5309" s="11">
        <v>32872</v>
      </c>
      <c r="Q5309" s="13" t="s">
        <v>245</v>
      </c>
      <c r="R5309" s="33" t="s">
        <v>48923</v>
      </c>
      <c r="S5309" s="33" t="s">
        <v>48924</v>
      </c>
      <c r="T5309" s="13" t="s">
        <v>50</v>
      </c>
      <c r="U5309" s="13" t="s">
        <v>48925</v>
      </c>
      <c r="V5309" s="13" t="s">
        <v>50</v>
      </c>
      <c r="W5309" s="13" t="s">
        <v>50</v>
      </c>
      <c r="X5309" s="13" t="s">
        <v>50</v>
      </c>
      <c r="Y5309" s="13" t="s">
        <v>467</v>
      </c>
      <c r="Z5309" s="13" t="s">
        <v>50</v>
      </c>
      <c r="AA5309" s="13" t="s">
        <v>50</v>
      </c>
      <c r="AB5309" s="13" t="s">
        <v>50</v>
      </c>
      <c r="AC5309" s="13" t="s">
        <v>50</v>
      </c>
      <c r="AD5309" s="13" t="s">
        <v>50</v>
      </c>
      <c r="AE5309" s="13" t="s">
        <v>50</v>
      </c>
      <c r="AF5309" s="13" t="s">
        <v>50</v>
      </c>
      <c r="AG5309" s="13" t="s">
        <v>50</v>
      </c>
      <c r="AH5309" s="13" t="s">
        <v>50</v>
      </c>
      <c r="AI5309" s="13" t="s">
        <v>50</v>
      </c>
      <c r="AJ5309" s="13" t="s">
        <v>50</v>
      </c>
      <c r="AK5309" s="13" t="s">
        <v>48926</v>
      </c>
      <c r="AL5309" s="13" t="s">
        <v>50</v>
      </c>
      <c r="AM5309" s="13" t="s">
        <v>48927</v>
      </c>
      <c r="AN5309" s="13" t="s">
        <v>66</v>
      </c>
      <c r="AO5309" s="13" t="s">
        <v>48928</v>
      </c>
      <c r="AP5309" s="14" t="s">
        <v>48929</v>
      </c>
      <c r="AQ5309" s="13" t="s">
        <v>50</v>
      </c>
      <c r="AR5309" s="13" t="s">
        <v>50</v>
      </c>
    </row>
    <row r="5310" spans="1:44" ht="15" thickBot="1">
      <c r="A5310" s="4" t="s">
        <v>48930</v>
      </c>
      <c r="B5310" s="7" t="s">
        <v>50</v>
      </c>
      <c r="C5310" s="6">
        <v>40179</v>
      </c>
      <c r="D5310" s="7" t="s">
        <v>45</v>
      </c>
      <c r="E5310" s="7" t="s">
        <v>46</v>
      </c>
      <c r="F5310" s="7" t="s">
        <v>47</v>
      </c>
      <c r="G5310" s="7" t="s">
        <v>71</v>
      </c>
      <c r="H5310" s="7" t="s">
        <v>50</v>
      </c>
      <c r="I5310" s="7" t="s">
        <v>50</v>
      </c>
      <c r="J5310" s="6">
        <v>45483</v>
      </c>
      <c r="K5310" s="7" t="s">
        <v>50</v>
      </c>
      <c r="L5310" s="7" t="s">
        <v>52</v>
      </c>
      <c r="M5310" s="7" t="s">
        <v>48931</v>
      </c>
      <c r="N5310" s="7" t="s">
        <v>987</v>
      </c>
      <c r="O5310" s="7" t="s">
        <v>48932</v>
      </c>
      <c r="P5310" s="5">
        <v>33154</v>
      </c>
      <c r="Q5310" s="7" t="s">
        <v>50</v>
      </c>
      <c r="R5310" s="34" t="s">
        <v>48933</v>
      </c>
      <c r="S5310" s="34" t="s">
        <v>48934</v>
      </c>
      <c r="T5310" s="7" t="s">
        <v>50</v>
      </c>
      <c r="U5310" s="7" t="s">
        <v>48935</v>
      </c>
      <c r="V5310" s="7" t="s">
        <v>50</v>
      </c>
      <c r="W5310" s="7" t="s">
        <v>50</v>
      </c>
      <c r="X5310" s="7" t="s">
        <v>50</v>
      </c>
      <c r="Y5310" s="7" t="s">
        <v>61</v>
      </c>
      <c r="Z5310" s="7" t="s">
        <v>50</v>
      </c>
      <c r="AA5310" s="7" t="s">
        <v>50</v>
      </c>
      <c r="AB5310" s="7" t="s">
        <v>50</v>
      </c>
      <c r="AC5310" s="7" t="s">
        <v>50</v>
      </c>
      <c r="AD5310" s="7" t="s">
        <v>50</v>
      </c>
      <c r="AE5310" s="7" t="s">
        <v>50</v>
      </c>
      <c r="AF5310" s="7" t="s">
        <v>50</v>
      </c>
      <c r="AG5310" s="7" t="s">
        <v>50</v>
      </c>
      <c r="AH5310" s="7" t="s">
        <v>50</v>
      </c>
      <c r="AI5310" s="7" t="s">
        <v>50</v>
      </c>
      <c r="AJ5310" s="7" t="s">
        <v>50</v>
      </c>
      <c r="AK5310" s="7" t="s">
        <v>48936</v>
      </c>
      <c r="AL5310" s="7" t="s">
        <v>50</v>
      </c>
      <c r="AM5310" s="7" t="s">
        <v>48937</v>
      </c>
      <c r="AN5310" s="7" t="s">
        <v>66</v>
      </c>
      <c r="AO5310" s="7" t="s">
        <v>48938</v>
      </c>
      <c r="AP5310" s="22" t="s">
        <v>48939</v>
      </c>
      <c r="AQ5310" s="7" t="s">
        <v>50</v>
      </c>
      <c r="AR5310" s="7" t="s">
        <v>50</v>
      </c>
    </row>
    <row r="5311" spans="1:44" ht="15" thickBot="1">
      <c r="A5311" s="10" t="s">
        <v>48940</v>
      </c>
      <c r="B5311" s="13" t="s">
        <v>50</v>
      </c>
      <c r="C5311" s="12">
        <v>41640</v>
      </c>
      <c r="D5311" s="13" t="s">
        <v>45</v>
      </c>
      <c r="E5311" s="13" t="s">
        <v>46</v>
      </c>
      <c r="F5311" s="13" t="s">
        <v>70</v>
      </c>
      <c r="G5311" s="26" t="s">
        <v>54946</v>
      </c>
      <c r="H5311" s="13" t="s">
        <v>18424</v>
      </c>
      <c r="I5311" s="13" t="s">
        <v>50</v>
      </c>
      <c r="J5311" s="12">
        <v>45484</v>
      </c>
      <c r="K5311" s="13" t="s">
        <v>116</v>
      </c>
      <c r="L5311" s="13" t="s">
        <v>124</v>
      </c>
      <c r="M5311" s="13" t="s">
        <v>48941</v>
      </c>
      <c r="N5311" s="13" t="s">
        <v>75</v>
      </c>
      <c r="O5311" s="13" t="s">
        <v>48942</v>
      </c>
      <c r="P5311" s="11">
        <v>34291</v>
      </c>
      <c r="Q5311" s="13" t="s">
        <v>77</v>
      </c>
      <c r="R5311" s="33" t="s">
        <v>48943</v>
      </c>
      <c r="S5311" s="33" t="s">
        <v>48944</v>
      </c>
      <c r="T5311" s="13" t="s">
        <v>50</v>
      </c>
      <c r="U5311" s="13" t="s">
        <v>48945</v>
      </c>
      <c r="V5311" s="13" t="s">
        <v>50</v>
      </c>
      <c r="W5311" s="13" t="s">
        <v>50</v>
      </c>
      <c r="X5311" s="13" t="s">
        <v>50</v>
      </c>
      <c r="Y5311" s="13" t="s">
        <v>81</v>
      </c>
      <c r="Z5311" s="13" t="s">
        <v>50</v>
      </c>
      <c r="AA5311" s="13" t="s">
        <v>50</v>
      </c>
      <c r="AB5311" s="13" t="s">
        <v>50</v>
      </c>
      <c r="AC5311" s="13" t="s">
        <v>50</v>
      </c>
      <c r="AD5311" s="13" t="s">
        <v>50</v>
      </c>
      <c r="AE5311" s="13" t="s">
        <v>50</v>
      </c>
      <c r="AF5311" s="13" t="s">
        <v>50</v>
      </c>
      <c r="AG5311" s="13" t="s">
        <v>50</v>
      </c>
      <c r="AH5311" s="13" t="s">
        <v>50</v>
      </c>
      <c r="AI5311" s="13" t="s">
        <v>50</v>
      </c>
      <c r="AJ5311" s="13" t="s">
        <v>50</v>
      </c>
      <c r="AK5311" s="13" t="s">
        <v>48946</v>
      </c>
      <c r="AL5311" s="13" t="s">
        <v>50</v>
      </c>
      <c r="AM5311" s="13" t="s">
        <v>48947</v>
      </c>
      <c r="AN5311" s="13" t="s">
        <v>66</v>
      </c>
      <c r="AO5311" s="13" t="s">
        <v>48948</v>
      </c>
      <c r="AP5311" s="14" t="s">
        <v>48949</v>
      </c>
      <c r="AQ5311" s="13" t="s">
        <v>50</v>
      </c>
      <c r="AR5311" s="13" t="s">
        <v>50</v>
      </c>
    </row>
    <row r="5312" spans="1:44" ht="15" thickBot="1">
      <c r="A5312" s="4" t="s">
        <v>48950</v>
      </c>
      <c r="B5312" s="7" t="s">
        <v>50</v>
      </c>
      <c r="C5312" s="6">
        <v>43101</v>
      </c>
      <c r="D5312" s="7" t="s">
        <v>45</v>
      </c>
      <c r="E5312" s="7" t="s">
        <v>46</v>
      </c>
      <c r="F5312" s="7" t="s">
        <v>70</v>
      </c>
      <c r="G5312" s="7" t="s">
        <v>87</v>
      </c>
      <c r="H5312" s="7" t="s">
        <v>562</v>
      </c>
      <c r="I5312" s="7" t="s">
        <v>50</v>
      </c>
      <c r="J5312" s="6">
        <v>45483</v>
      </c>
      <c r="K5312" s="7" t="s">
        <v>50</v>
      </c>
      <c r="L5312" s="7" t="s">
        <v>241</v>
      </c>
      <c r="M5312" s="7" t="s">
        <v>48951</v>
      </c>
      <c r="N5312" s="7" t="s">
        <v>307</v>
      </c>
      <c r="O5312" s="7" t="s">
        <v>48952</v>
      </c>
      <c r="P5312" s="5">
        <v>34514</v>
      </c>
      <c r="Q5312" s="7" t="s">
        <v>245</v>
      </c>
      <c r="R5312" s="34" t="s">
        <v>48953</v>
      </c>
      <c r="S5312" s="34" t="s">
        <v>48954</v>
      </c>
      <c r="T5312" s="7" t="s">
        <v>50</v>
      </c>
      <c r="U5312" s="7" t="s">
        <v>50</v>
      </c>
      <c r="V5312" s="7" t="s">
        <v>50</v>
      </c>
      <c r="W5312" s="7" t="s">
        <v>50</v>
      </c>
      <c r="X5312" s="7" t="s">
        <v>50</v>
      </c>
      <c r="Y5312" s="7" t="s">
        <v>154</v>
      </c>
      <c r="Z5312" s="7" t="s">
        <v>50</v>
      </c>
      <c r="AA5312" s="7" t="s">
        <v>50</v>
      </c>
      <c r="AB5312" s="7" t="s">
        <v>50</v>
      </c>
      <c r="AC5312" s="7" t="s">
        <v>50</v>
      </c>
      <c r="AD5312" s="7" t="s">
        <v>50</v>
      </c>
      <c r="AE5312" s="7" t="s">
        <v>50</v>
      </c>
      <c r="AF5312" s="7" t="s">
        <v>50</v>
      </c>
      <c r="AG5312" s="7" t="s">
        <v>50</v>
      </c>
      <c r="AH5312" s="7" t="s">
        <v>50</v>
      </c>
      <c r="AI5312" s="7" t="s">
        <v>50</v>
      </c>
      <c r="AJ5312" s="7" t="s">
        <v>50</v>
      </c>
      <c r="AK5312" s="7" t="s">
        <v>48955</v>
      </c>
      <c r="AL5312" s="7" t="s">
        <v>50</v>
      </c>
      <c r="AM5312" s="7" t="s">
        <v>48956</v>
      </c>
      <c r="AN5312" s="7" t="s">
        <v>253</v>
      </c>
      <c r="AO5312" s="7" t="s">
        <v>50</v>
      </c>
      <c r="AP5312" s="22" t="s">
        <v>48957</v>
      </c>
      <c r="AQ5312" s="7" t="s">
        <v>50</v>
      </c>
      <c r="AR5312" s="7" t="s">
        <v>255</v>
      </c>
    </row>
    <row r="5313" spans="1:44" ht="15" thickBot="1">
      <c r="A5313" s="10" t="s">
        <v>48958</v>
      </c>
      <c r="B5313" s="13" t="s">
        <v>50</v>
      </c>
      <c r="C5313" s="12">
        <v>43101</v>
      </c>
      <c r="D5313" s="13" t="s">
        <v>45</v>
      </c>
      <c r="E5313" s="13" t="s">
        <v>46</v>
      </c>
      <c r="F5313" s="13" t="s">
        <v>70</v>
      </c>
      <c r="G5313" s="26" t="s">
        <v>54946</v>
      </c>
      <c r="H5313" s="13" t="s">
        <v>48959</v>
      </c>
      <c r="I5313" s="13" t="s">
        <v>50</v>
      </c>
      <c r="J5313" s="12">
        <v>45484</v>
      </c>
      <c r="K5313" s="13" t="s">
        <v>191</v>
      </c>
      <c r="L5313" s="13" t="s">
        <v>178</v>
      </c>
      <c r="M5313" s="13" t="s">
        <v>48960</v>
      </c>
      <c r="N5313" s="13" t="s">
        <v>1559</v>
      </c>
      <c r="O5313" s="13" t="s">
        <v>48961</v>
      </c>
      <c r="P5313" s="11">
        <v>34903</v>
      </c>
      <c r="Q5313" s="13" t="s">
        <v>642</v>
      </c>
      <c r="R5313" s="33" t="s">
        <v>48962</v>
      </c>
      <c r="S5313" s="33" t="s">
        <v>48963</v>
      </c>
      <c r="T5313" s="13" t="s">
        <v>50</v>
      </c>
      <c r="U5313" s="13" t="s">
        <v>48964</v>
      </c>
      <c r="V5313" s="13" t="s">
        <v>50</v>
      </c>
      <c r="W5313" s="13" t="s">
        <v>50</v>
      </c>
      <c r="X5313" s="13" t="s">
        <v>50</v>
      </c>
      <c r="Y5313" s="13" t="s">
        <v>50</v>
      </c>
      <c r="Z5313" s="13" t="s">
        <v>50</v>
      </c>
      <c r="AA5313" s="13" t="s">
        <v>50</v>
      </c>
      <c r="AB5313" s="13" t="s">
        <v>50</v>
      </c>
      <c r="AC5313" s="13" t="s">
        <v>50</v>
      </c>
      <c r="AD5313" s="13" t="s">
        <v>50</v>
      </c>
      <c r="AE5313" s="13" t="s">
        <v>50</v>
      </c>
      <c r="AF5313" s="13" t="s">
        <v>50</v>
      </c>
      <c r="AG5313" s="13" t="s">
        <v>50</v>
      </c>
      <c r="AH5313" s="13" t="s">
        <v>50</v>
      </c>
      <c r="AI5313" s="13" t="s">
        <v>50</v>
      </c>
      <c r="AJ5313" s="13" t="s">
        <v>50</v>
      </c>
      <c r="AK5313" s="13" t="s">
        <v>48965</v>
      </c>
      <c r="AL5313" s="13" t="s">
        <v>50</v>
      </c>
      <c r="AM5313" s="13" t="s">
        <v>48966</v>
      </c>
      <c r="AN5313" s="13" t="s">
        <v>66</v>
      </c>
      <c r="AO5313" s="13" t="s">
        <v>48967</v>
      </c>
      <c r="AP5313" s="14" t="s">
        <v>48968</v>
      </c>
      <c r="AQ5313" s="13" t="s">
        <v>50</v>
      </c>
      <c r="AR5313" s="13" t="s">
        <v>50</v>
      </c>
    </row>
    <row r="5314" spans="1:44" ht="15" thickBot="1">
      <c r="A5314" s="4" t="s">
        <v>48969</v>
      </c>
      <c r="B5314" s="7" t="s">
        <v>50</v>
      </c>
      <c r="C5314" s="6">
        <v>43831</v>
      </c>
      <c r="D5314" s="7" t="s">
        <v>45</v>
      </c>
      <c r="E5314" s="7" t="s">
        <v>46</v>
      </c>
      <c r="F5314" s="7" t="s">
        <v>70</v>
      </c>
      <c r="G5314" s="26" t="s">
        <v>54946</v>
      </c>
      <c r="H5314" s="7" t="s">
        <v>562</v>
      </c>
      <c r="I5314" s="7" t="s">
        <v>50</v>
      </c>
      <c r="J5314" s="6">
        <v>45483</v>
      </c>
      <c r="K5314" s="7" t="s">
        <v>116</v>
      </c>
      <c r="L5314" s="7" t="s">
        <v>241</v>
      </c>
      <c r="M5314" s="7" t="s">
        <v>48970</v>
      </c>
      <c r="N5314" s="7" t="s">
        <v>75</v>
      </c>
      <c r="O5314" s="7" t="s">
        <v>48971</v>
      </c>
      <c r="P5314" s="5">
        <v>35480</v>
      </c>
      <c r="Q5314" s="7" t="s">
        <v>77</v>
      </c>
      <c r="R5314" s="34" t="s">
        <v>48972</v>
      </c>
      <c r="S5314" s="34" t="s">
        <v>48973</v>
      </c>
      <c r="T5314" s="7" t="s">
        <v>50</v>
      </c>
      <c r="U5314" s="7" t="s">
        <v>50</v>
      </c>
      <c r="V5314" s="7" t="s">
        <v>50</v>
      </c>
      <c r="W5314" s="7" t="s">
        <v>50</v>
      </c>
      <c r="X5314" s="7" t="s">
        <v>50</v>
      </c>
      <c r="Y5314" s="7" t="s">
        <v>154</v>
      </c>
      <c r="Z5314" s="7" t="s">
        <v>50</v>
      </c>
      <c r="AA5314" s="7" t="s">
        <v>50</v>
      </c>
      <c r="AB5314" s="7" t="s">
        <v>50</v>
      </c>
      <c r="AC5314" s="7" t="s">
        <v>50</v>
      </c>
      <c r="AD5314" s="7" t="s">
        <v>50</v>
      </c>
      <c r="AE5314" s="7" t="s">
        <v>50</v>
      </c>
      <c r="AF5314" s="7" t="s">
        <v>50</v>
      </c>
      <c r="AG5314" s="7" t="s">
        <v>50</v>
      </c>
      <c r="AH5314" s="7" t="s">
        <v>50</v>
      </c>
      <c r="AI5314" s="7" t="s">
        <v>50</v>
      </c>
      <c r="AJ5314" s="7" t="s">
        <v>50</v>
      </c>
      <c r="AK5314" s="7" t="s">
        <v>48974</v>
      </c>
      <c r="AL5314" s="7" t="s">
        <v>50</v>
      </c>
      <c r="AM5314" s="7" t="s">
        <v>48975</v>
      </c>
      <c r="AN5314" s="7" t="s">
        <v>66</v>
      </c>
      <c r="AO5314" s="7" t="s">
        <v>48976</v>
      </c>
      <c r="AP5314" s="8" t="s">
        <v>48977</v>
      </c>
      <c r="AQ5314" s="7" t="s">
        <v>50</v>
      </c>
      <c r="AR5314" s="7" t="s">
        <v>50</v>
      </c>
    </row>
    <row r="5315" spans="1:44" ht="15" thickBot="1">
      <c r="A5315" s="10" t="s">
        <v>48978</v>
      </c>
      <c r="B5315" s="13" t="s">
        <v>50</v>
      </c>
      <c r="C5315" s="12">
        <v>39448</v>
      </c>
      <c r="D5315" s="13" t="s">
        <v>45</v>
      </c>
      <c r="E5315" s="13" t="s">
        <v>46</v>
      </c>
      <c r="F5315" s="13" t="s">
        <v>70</v>
      </c>
      <c r="G5315" s="13" t="s">
        <v>145</v>
      </c>
      <c r="H5315" s="13" t="s">
        <v>2277</v>
      </c>
      <c r="I5315" s="13" t="s">
        <v>50</v>
      </c>
      <c r="J5315" s="12">
        <v>45484</v>
      </c>
      <c r="K5315" s="13" t="s">
        <v>191</v>
      </c>
      <c r="L5315" s="13" t="s">
        <v>52</v>
      </c>
      <c r="M5315" s="13" t="s">
        <v>48979</v>
      </c>
      <c r="N5315" s="13" t="s">
        <v>12203</v>
      </c>
      <c r="O5315" s="13" t="s">
        <v>48980</v>
      </c>
      <c r="P5315" s="11">
        <v>37843</v>
      </c>
      <c r="Q5315" s="13" t="s">
        <v>50</v>
      </c>
      <c r="R5315" s="33" t="s">
        <v>48981</v>
      </c>
      <c r="S5315" s="33" t="s">
        <v>48982</v>
      </c>
      <c r="T5315" s="13" t="s">
        <v>50</v>
      </c>
      <c r="U5315" s="13" t="s">
        <v>48983</v>
      </c>
      <c r="V5315" s="13" t="s">
        <v>50</v>
      </c>
      <c r="W5315" s="13" t="s">
        <v>50</v>
      </c>
      <c r="X5315" s="13" t="s">
        <v>50</v>
      </c>
      <c r="Y5315" s="13" t="s">
        <v>50</v>
      </c>
      <c r="Z5315" s="13" t="s">
        <v>50</v>
      </c>
      <c r="AA5315" s="13" t="s">
        <v>50</v>
      </c>
      <c r="AB5315" s="13" t="s">
        <v>50</v>
      </c>
      <c r="AC5315" s="13" t="s">
        <v>50</v>
      </c>
      <c r="AD5315" s="13" t="s">
        <v>50</v>
      </c>
      <c r="AE5315" s="13" t="s">
        <v>50</v>
      </c>
      <c r="AF5315" s="13" t="s">
        <v>50</v>
      </c>
      <c r="AG5315" s="13" t="s">
        <v>50</v>
      </c>
      <c r="AH5315" s="13" t="s">
        <v>50</v>
      </c>
      <c r="AI5315" s="13" t="s">
        <v>50</v>
      </c>
      <c r="AJ5315" s="13" t="s">
        <v>50</v>
      </c>
      <c r="AK5315" s="13" t="s">
        <v>48984</v>
      </c>
      <c r="AL5315" s="13" t="s">
        <v>50</v>
      </c>
      <c r="AM5315" s="13" t="s">
        <v>48985</v>
      </c>
      <c r="AN5315" s="13" t="s">
        <v>66</v>
      </c>
      <c r="AO5315" s="13" t="s">
        <v>48986</v>
      </c>
      <c r="AP5315" s="21" t="s">
        <v>48987</v>
      </c>
      <c r="AQ5315" s="13" t="s">
        <v>50</v>
      </c>
      <c r="AR5315" s="13" t="s">
        <v>50</v>
      </c>
    </row>
    <row r="5316" spans="1:44" ht="15" thickBot="1">
      <c r="A5316" s="4" t="s">
        <v>48988</v>
      </c>
      <c r="B5316" s="7" t="s">
        <v>50</v>
      </c>
      <c r="C5316" s="6">
        <v>43282</v>
      </c>
      <c r="D5316" s="7" t="s">
        <v>45</v>
      </c>
      <c r="E5316" s="7" t="s">
        <v>46</v>
      </c>
      <c r="F5316" s="7" t="s">
        <v>70</v>
      </c>
      <c r="G5316" s="26" t="s">
        <v>54946</v>
      </c>
      <c r="H5316" s="7" t="s">
        <v>3636</v>
      </c>
      <c r="I5316" s="7" t="s">
        <v>50</v>
      </c>
      <c r="J5316" s="6">
        <v>45485</v>
      </c>
      <c r="K5316" s="7" t="s">
        <v>116</v>
      </c>
      <c r="L5316" s="7" t="s">
        <v>147</v>
      </c>
      <c r="M5316" s="7" t="s">
        <v>48989</v>
      </c>
      <c r="N5316" s="7" t="s">
        <v>42405</v>
      </c>
      <c r="O5316" s="7" t="s">
        <v>48990</v>
      </c>
      <c r="P5316" s="5">
        <v>38173</v>
      </c>
      <c r="Q5316" s="7" t="s">
        <v>360</v>
      </c>
      <c r="R5316" s="34" t="s">
        <v>48991</v>
      </c>
      <c r="S5316" s="34" t="s">
        <v>48992</v>
      </c>
      <c r="T5316" s="7" t="s">
        <v>50</v>
      </c>
      <c r="U5316" s="7" t="s">
        <v>50</v>
      </c>
      <c r="V5316" s="7" t="s">
        <v>50</v>
      </c>
      <c r="W5316" s="7" t="s">
        <v>50</v>
      </c>
      <c r="X5316" s="7" t="s">
        <v>50</v>
      </c>
      <c r="Y5316" s="7" t="s">
        <v>154</v>
      </c>
      <c r="Z5316" s="7" t="s">
        <v>50</v>
      </c>
      <c r="AA5316" s="7" t="s">
        <v>50</v>
      </c>
      <c r="AB5316" s="7" t="s">
        <v>50</v>
      </c>
      <c r="AC5316" s="7" t="s">
        <v>50</v>
      </c>
      <c r="AD5316" s="7" t="s">
        <v>50</v>
      </c>
      <c r="AE5316" s="7" t="s">
        <v>50</v>
      </c>
      <c r="AF5316" s="7" t="s">
        <v>50</v>
      </c>
      <c r="AG5316" s="7" t="s">
        <v>50</v>
      </c>
      <c r="AH5316" s="7" t="s">
        <v>50</v>
      </c>
      <c r="AI5316" s="7" t="s">
        <v>50</v>
      </c>
      <c r="AJ5316" s="7" t="s">
        <v>50</v>
      </c>
      <c r="AK5316" s="7" t="s">
        <v>48993</v>
      </c>
      <c r="AL5316" s="7" t="s">
        <v>50</v>
      </c>
      <c r="AM5316" s="7" t="s">
        <v>48994</v>
      </c>
      <c r="AN5316" s="7" t="s">
        <v>66</v>
      </c>
      <c r="AO5316" s="7" t="s">
        <v>48995</v>
      </c>
      <c r="AP5316" s="8" t="s">
        <v>48996</v>
      </c>
      <c r="AQ5316" s="7" t="s">
        <v>50</v>
      </c>
      <c r="AR5316" s="7" t="s">
        <v>50</v>
      </c>
    </row>
    <row r="5317" spans="1:44" ht="15" thickBot="1">
      <c r="A5317" s="10" t="s">
        <v>48997</v>
      </c>
      <c r="B5317" s="13" t="s">
        <v>50</v>
      </c>
      <c r="C5317" s="12">
        <v>42005</v>
      </c>
      <c r="D5317" s="13" t="s">
        <v>45</v>
      </c>
      <c r="E5317" s="13" t="s">
        <v>46</v>
      </c>
      <c r="F5317" s="13" t="s">
        <v>70</v>
      </c>
      <c r="G5317" s="26" t="s">
        <v>54946</v>
      </c>
      <c r="H5317" s="13" t="s">
        <v>666</v>
      </c>
      <c r="I5317" s="13" t="s">
        <v>50</v>
      </c>
      <c r="J5317" s="12">
        <v>45484</v>
      </c>
      <c r="K5317" s="13" t="s">
        <v>116</v>
      </c>
      <c r="L5317" s="13" t="s">
        <v>52</v>
      </c>
      <c r="M5317" s="13" t="s">
        <v>1092</v>
      </c>
      <c r="N5317" s="13" t="s">
        <v>3461</v>
      </c>
      <c r="O5317" s="13" t="s">
        <v>48998</v>
      </c>
      <c r="P5317" s="11">
        <v>39962</v>
      </c>
      <c r="Q5317" s="13" t="s">
        <v>135</v>
      </c>
      <c r="R5317" s="33" t="s">
        <v>48999</v>
      </c>
      <c r="S5317" s="33" t="s">
        <v>49000</v>
      </c>
      <c r="T5317" s="13" t="s">
        <v>50</v>
      </c>
      <c r="U5317" s="13" t="s">
        <v>49001</v>
      </c>
      <c r="V5317" s="13" t="s">
        <v>50</v>
      </c>
      <c r="W5317" s="13" t="s">
        <v>50</v>
      </c>
      <c r="X5317" s="13" t="s">
        <v>50</v>
      </c>
      <c r="Y5317" s="13" t="s">
        <v>50</v>
      </c>
      <c r="Z5317" s="13" t="s">
        <v>50</v>
      </c>
      <c r="AA5317" s="13" t="s">
        <v>50</v>
      </c>
      <c r="AB5317" s="13" t="s">
        <v>50</v>
      </c>
      <c r="AC5317" s="13" t="s">
        <v>50</v>
      </c>
      <c r="AD5317" s="13" t="s">
        <v>50</v>
      </c>
      <c r="AE5317" s="13" t="s">
        <v>50</v>
      </c>
      <c r="AF5317" s="13" t="s">
        <v>50</v>
      </c>
      <c r="AG5317" s="13" t="s">
        <v>50</v>
      </c>
      <c r="AH5317" s="13" t="s">
        <v>50</v>
      </c>
      <c r="AI5317" s="13" t="s">
        <v>50</v>
      </c>
      <c r="AJ5317" s="13" t="s">
        <v>50</v>
      </c>
      <c r="AK5317" s="13" t="s">
        <v>49002</v>
      </c>
      <c r="AL5317" s="13" t="s">
        <v>50</v>
      </c>
      <c r="AM5317" s="13" t="s">
        <v>49003</v>
      </c>
      <c r="AN5317" s="13" t="s">
        <v>993</v>
      </c>
      <c r="AO5317" s="13" t="s">
        <v>49004</v>
      </c>
      <c r="AP5317" s="21" t="s">
        <v>49005</v>
      </c>
      <c r="AQ5317" s="13" t="s">
        <v>50</v>
      </c>
      <c r="AR5317" s="13" t="s">
        <v>50</v>
      </c>
    </row>
    <row r="5318" spans="1:44" ht="15" thickBot="1">
      <c r="A5318" s="4" t="s">
        <v>49006</v>
      </c>
      <c r="B5318" s="7" t="s">
        <v>50</v>
      </c>
      <c r="C5318" s="6">
        <v>43101</v>
      </c>
      <c r="D5318" s="7" t="s">
        <v>45</v>
      </c>
      <c r="E5318" s="7" t="s">
        <v>46</v>
      </c>
      <c r="F5318" s="7" t="s">
        <v>70</v>
      </c>
      <c r="G5318" s="27" t="s">
        <v>54945</v>
      </c>
      <c r="H5318" s="7" t="s">
        <v>50</v>
      </c>
      <c r="I5318" s="7" t="s">
        <v>50</v>
      </c>
      <c r="J5318" s="6">
        <v>45484</v>
      </c>
      <c r="K5318" s="7" t="s">
        <v>116</v>
      </c>
      <c r="L5318" s="7" t="s">
        <v>178</v>
      </c>
      <c r="M5318" s="7" t="s">
        <v>49007</v>
      </c>
      <c r="N5318" s="7" t="s">
        <v>1856</v>
      </c>
      <c r="O5318" s="7" t="s">
        <v>49008</v>
      </c>
      <c r="P5318" s="5">
        <v>40084</v>
      </c>
      <c r="Q5318" s="7" t="s">
        <v>920</v>
      </c>
      <c r="R5318" s="34" t="s">
        <v>49009</v>
      </c>
      <c r="S5318" s="34" t="s">
        <v>49010</v>
      </c>
      <c r="T5318" s="7" t="s">
        <v>50</v>
      </c>
      <c r="U5318" s="7" t="s">
        <v>49011</v>
      </c>
      <c r="V5318" s="7" t="s">
        <v>50</v>
      </c>
      <c r="W5318" s="7" t="s">
        <v>50</v>
      </c>
      <c r="X5318" s="7" t="s">
        <v>50</v>
      </c>
      <c r="Y5318" s="7" t="s">
        <v>50</v>
      </c>
      <c r="Z5318" s="7" t="s">
        <v>50</v>
      </c>
      <c r="AA5318" s="7" t="s">
        <v>50</v>
      </c>
      <c r="AB5318" s="7" t="s">
        <v>50</v>
      </c>
      <c r="AC5318" s="7" t="s">
        <v>50</v>
      </c>
      <c r="AD5318" s="7" t="s">
        <v>50</v>
      </c>
      <c r="AE5318" s="7" t="s">
        <v>50</v>
      </c>
      <c r="AF5318" s="7" t="s">
        <v>50</v>
      </c>
      <c r="AG5318" s="7" t="s">
        <v>50</v>
      </c>
      <c r="AH5318" s="7" t="s">
        <v>50</v>
      </c>
      <c r="AI5318" s="7" t="s">
        <v>50</v>
      </c>
      <c r="AJ5318" s="7" t="s">
        <v>50</v>
      </c>
      <c r="AK5318" s="7" t="s">
        <v>49012</v>
      </c>
      <c r="AL5318" s="7" t="s">
        <v>50</v>
      </c>
      <c r="AM5318" s="7" t="s">
        <v>49013</v>
      </c>
      <c r="AN5318" s="7" t="s">
        <v>66</v>
      </c>
      <c r="AO5318" s="7" t="s">
        <v>49014</v>
      </c>
      <c r="AP5318" s="8" t="s">
        <v>49015</v>
      </c>
      <c r="AQ5318" s="7" t="s">
        <v>50</v>
      </c>
      <c r="AR5318" s="7" t="s">
        <v>50</v>
      </c>
    </row>
    <row r="5319" spans="1:44" ht="15" thickBot="1">
      <c r="A5319" s="10" t="s">
        <v>49016</v>
      </c>
      <c r="B5319" s="13" t="s">
        <v>50</v>
      </c>
      <c r="C5319" s="12">
        <v>30498</v>
      </c>
      <c r="D5319" s="13" t="s">
        <v>45</v>
      </c>
      <c r="E5319" s="13" t="s">
        <v>46</v>
      </c>
      <c r="F5319" s="13" t="s">
        <v>70</v>
      </c>
      <c r="G5319" s="13" t="s">
        <v>71</v>
      </c>
      <c r="H5319" s="13" t="s">
        <v>49</v>
      </c>
      <c r="I5319" s="13" t="s">
        <v>50</v>
      </c>
      <c r="J5319" s="12">
        <v>45483</v>
      </c>
      <c r="K5319" s="13" t="s">
        <v>161</v>
      </c>
      <c r="L5319" s="13" t="s">
        <v>131</v>
      </c>
      <c r="M5319" s="13" t="s">
        <v>49017</v>
      </c>
      <c r="N5319" s="13" t="s">
        <v>49018</v>
      </c>
      <c r="O5319" s="13" t="s">
        <v>49019</v>
      </c>
      <c r="P5319" s="11">
        <v>41732</v>
      </c>
      <c r="Q5319" s="13" t="s">
        <v>683</v>
      </c>
      <c r="R5319" s="33" t="s">
        <v>49020</v>
      </c>
      <c r="S5319" s="33" t="s">
        <v>49021</v>
      </c>
      <c r="T5319" s="13" t="s">
        <v>50</v>
      </c>
      <c r="U5319" s="13" t="s">
        <v>49022</v>
      </c>
      <c r="V5319" s="13" t="s">
        <v>50</v>
      </c>
      <c r="W5319" s="13" t="s">
        <v>50</v>
      </c>
      <c r="X5319" s="13" t="s">
        <v>50</v>
      </c>
      <c r="Y5319" s="13" t="s">
        <v>50</v>
      </c>
      <c r="Z5319" s="13" t="s">
        <v>50</v>
      </c>
      <c r="AA5319" s="13" t="s">
        <v>50</v>
      </c>
      <c r="AB5319" s="13" t="s">
        <v>50</v>
      </c>
      <c r="AC5319" s="13" t="s">
        <v>50</v>
      </c>
      <c r="AD5319" s="13" t="s">
        <v>50</v>
      </c>
      <c r="AE5319" s="13" t="s">
        <v>50</v>
      </c>
      <c r="AF5319" s="13" t="s">
        <v>50</v>
      </c>
      <c r="AG5319" s="13" t="s">
        <v>50</v>
      </c>
      <c r="AH5319" s="13" t="s">
        <v>50</v>
      </c>
      <c r="AI5319" s="13" t="s">
        <v>50</v>
      </c>
      <c r="AJ5319" s="13" t="s">
        <v>50</v>
      </c>
      <c r="AK5319" s="13" t="s">
        <v>50</v>
      </c>
      <c r="AL5319" s="13" t="s">
        <v>50</v>
      </c>
      <c r="AM5319" s="13" t="s">
        <v>49023</v>
      </c>
      <c r="AN5319" s="13" t="s">
        <v>66</v>
      </c>
      <c r="AO5319" s="13" t="s">
        <v>49024</v>
      </c>
      <c r="AP5319" s="21" t="s">
        <v>49025</v>
      </c>
      <c r="AQ5319" s="13" t="s">
        <v>50</v>
      </c>
      <c r="AR5319" s="13" t="s">
        <v>50</v>
      </c>
    </row>
    <row r="5320" spans="1:44" ht="15" thickBot="1">
      <c r="A5320" s="4" t="s">
        <v>49026</v>
      </c>
      <c r="B5320" s="7" t="s">
        <v>50</v>
      </c>
      <c r="C5320" s="6">
        <v>43831</v>
      </c>
      <c r="D5320" s="7" t="s">
        <v>45</v>
      </c>
      <c r="E5320" s="7" t="s">
        <v>46</v>
      </c>
      <c r="F5320" s="7" t="s">
        <v>70</v>
      </c>
      <c r="G5320" s="27" t="s">
        <v>54945</v>
      </c>
      <c r="H5320" s="7" t="s">
        <v>1091</v>
      </c>
      <c r="I5320" s="7" t="s">
        <v>50</v>
      </c>
      <c r="J5320" s="6">
        <v>45484</v>
      </c>
      <c r="K5320" s="7" t="s">
        <v>116</v>
      </c>
      <c r="L5320" s="7" t="s">
        <v>131</v>
      </c>
      <c r="M5320" s="7" t="s">
        <v>49027</v>
      </c>
      <c r="N5320" s="7" t="s">
        <v>49028</v>
      </c>
      <c r="O5320" s="7" t="s">
        <v>49029</v>
      </c>
      <c r="P5320" s="5">
        <v>42821</v>
      </c>
      <c r="Q5320" s="7" t="s">
        <v>1928</v>
      </c>
      <c r="R5320" s="34" t="s">
        <v>49030</v>
      </c>
      <c r="S5320" s="34" t="s">
        <v>49031</v>
      </c>
      <c r="T5320" s="7" t="s">
        <v>50</v>
      </c>
      <c r="U5320" s="7" t="s">
        <v>49032</v>
      </c>
      <c r="V5320" s="7" t="s">
        <v>50</v>
      </c>
      <c r="W5320" s="7" t="s">
        <v>50</v>
      </c>
      <c r="X5320" s="7" t="s">
        <v>50</v>
      </c>
      <c r="Y5320" s="7" t="s">
        <v>467</v>
      </c>
      <c r="Z5320" s="7" t="s">
        <v>50</v>
      </c>
      <c r="AA5320" s="7" t="s">
        <v>50</v>
      </c>
      <c r="AB5320" s="7" t="s">
        <v>50</v>
      </c>
      <c r="AC5320" s="7" t="s">
        <v>50</v>
      </c>
      <c r="AD5320" s="7" t="s">
        <v>50</v>
      </c>
      <c r="AE5320" s="7" t="s">
        <v>50</v>
      </c>
      <c r="AF5320" s="7" t="s">
        <v>50</v>
      </c>
      <c r="AG5320" s="7" t="s">
        <v>50</v>
      </c>
      <c r="AH5320" s="7" t="s">
        <v>50</v>
      </c>
      <c r="AI5320" s="7" t="s">
        <v>50</v>
      </c>
      <c r="AJ5320" s="7" t="s">
        <v>50</v>
      </c>
      <c r="AK5320" s="7" t="s">
        <v>50</v>
      </c>
      <c r="AL5320" s="7" t="s">
        <v>50</v>
      </c>
      <c r="AM5320" s="7" t="s">
        <v>49033</v>
      </c>
      <c r="AN5320" s="7" t="s">
        <v>66</v>
      </c>
      <c r="AO5320" s="7" t="s">
        <v>49034</v>
      </c>
      <c r="AP5320" s="8" t="s">
        <v>49035</v>
      </c>
      <c r="AQ5320" s="7" t="s">
        <v>50</v>
      </c>
      <c r="AR5320" s="7" t="s">
        <v>50</v>
      </c>
    </row>
    <row r="5321" spans="1:44" ht="15" thickBot="1">
      <c r="A5321" s="10" t="s">
        <v>49036</v>
      </c>
      <c r="B5321" s="13" t="s">
        <v>50</v>
      </c>
      <c r="C5321" s="12">
        <v>40544</v>
      </c>
      <c r="D5321" s="13" t="s">
        <v>45</v>
      </c>
      <c r="E5321" s="13" t="s">
        <v>46</v>
      </c>
      <c r="F5321" s="13" t="s">
        <v>47</v>
      </c>
      <c r="G5321" s="26" t="s">
        <v>54946</v>
      </c>
      <c r="H5321" s="13" t="s">
        <v>1998</v>
      </c>
      <c r="I5321" s="13" t="s">
        <v>50</v>
      </c>
      <c r="J5321" s="12">
        <v>45483</v>
      </c>
      <c r="K5321" s="13" t="s">
        <v>89</v>
      </c>
      <c r="L5321" s="13" t="s">
        <v>62</v>
      </c>
      <c r="M5321" s="13" t="s">
        <v>2102</v>
      </c>
      <c r="N5321" s="13" t="s">
        <v>987</v>
      </c>
      <c r="O5321" s="13" t="s">
        <v>49037</v>
      </c>
      <c r="P5321" s="11">
        <v>43996</v>
      </c>
      <c r="Q5321" s="13" t="s">
        <v>50</v>
      </c>
      <c r="R5321" s="33" t="s">
        <v>49038</v>
      </c>
      <c r="S5321" s="33" t="s">
        <v>49039</v>
      </c>
      <c r="T5321" s="13" t="s">
        <v>50</v>
      </c>
      <c r="U5321" s="13" t="s">
        <v>49040</v>
      </c>
      <c r="V5321" s="13" t="s">
        <v>50</v>
      </c>
      <c r="W5321" s="13" t="s">
        <v>50</v>
      </c>
      <c r="X5321" s="13" t="s">
        <v>50</v>
      </c>
      <c r="Y5321" s="13" t="s">
        <v>61</v>
      </c>
      <c r="Z5321" s="13" t="s">
        <v>50</v>
      </c>
      <c r="AA5321" s="13" t="s">
        <v>50</v>
      </c>
      <c r="AB5321" s="13" t="s">
        <v>50</v>
      </c>
      <c r="AC5321" s="13" t="s">
        <v>50</v>
      </c>
      <c r="AD5321" s="13" t="s">
        <v>50</v>
      </c>
      <c r="AE5321" s="13" t="s">
        <v>50</v>
      </c>
      <c r="AF5321" s="13" t="s">
        <v>50</v>
      </c>
      <c r="AG5321" s="13" t="s">
        <v>50</v>
      </c>
      <c r="AH5321" s="13" t="s">
        <v>50</v>
      </c>
      <c r="AI5321" s="13" t="s">
        <v>50</v>
      </c>
      <c r="AJ5321" s="13" t="s">
        <v>50</v>
      </c>
      <c r="AK5321" s="13" t="s">
        <v>49041</v>
      </c>
      <c r="AL5321" s="13" t="s">
        <v>50</v>
      </c>
      <c r="AM5321" s="13" t="s">
        <v>49042</v>
      </c>
      <c r="AN5321" s="13" t="s">
        <v>66</v>
      </c>
      <c r="AO5321" s="13" t="s">
        <v>49043</v>
      </c>
      <c r="AP5321" s="14" t="s">
        <v>49044</v>
      </c>
      <c r="AQ5321" s="13" t="s">
        <v>50</v>
      </c>
      <c r="AR5321" s="13" t="s">
        <v>50</v>
      </c>
    </row>
    <row r="5322" spans="1:44" ht="15" thickBot="1">
      <c r="A5322" s="4" t="s">
        <v>49045</v>
      </c>
      <c r="B5322" s="7" t="s">
        <v>50</v>
      </c>
      <c r="C5322" s="6">
        <v>43466</v>
      </c>
      <c r="D5322" s="7" t="s">
        <v>45</v>
      </c>
      <c r="E5322" s="7" t="s">
        <v>46</v>
      </c>
      <c r="F5322" s="7" t="s">
        <v>70</v>
      </c>
      <c r="G5322" s="26" t="s">
        <v>54946</v>
      </c>
      <c r="H5322" s="7" t="s">
        <v>50</v>
      </c>
      <c r="I5322" s="7" t="s">
        <v>50</v>
      </c>
      <c r="J5322" s="6">
        <v>45484</v>
      </c>
      <c r="K5322" s="7" t="s">
        <v>50</v>
      </c>
      <c r="L5322" s="7" t="s">
        <v>467</v>
      </c>
      <c r="M5322" s="7" t="s">
        <v>49046</v>
      </c>
      <c r="N5322" s="7" t="s">
        <v>75</v>
      </c>
      <c r="O5322" s="7" t="s">
        <v>49047</v>
      </c>
      <c r="P5322" s="5">
        <v>45487</v>
      </c>
      <c r="Q5322" s="7" t="s">
        <v>77</v>
      </c>
      <c r="R5322" s="34" t="s">
        <v>49048</v>
      </c>
      <c r="S5322" s="31" t="s">
        <v>50</v>
      </c>
      <c r="T5322" s="7" t="s">
        <v>50</v>
      </c>
      <c r="U5322" s="7" t="s">
        <v>49049</v>
      </c>
      <c r="V5322" s="7" t="s">
        <v>50</v>
      </c>
      <c r="W5322" s="7" t="s">
        <v>50</v>
      </c>
      <c r="X5322" s="7" t="s">
        <v>50</v>
      </c>
      <c r="Y5322" s="7" t="s">
        <v>467</v>
      </c>
      <c r="Z5322" s="7" t="s">
        <v>50</v>
      </c>
      <c r="AA5322" s="7" t="s">
        <v>50</v>
      </c>
      <c r="AB5322" s="7" t="s">
        <v>50</v>
      </c>
      <c r="AC5322" s="7" t="s">
        <v>50</v>
      </c>
      <c r="AD5322" s="7" t="s">
        <v>50</v>
      </c>
      <c r="AE5322" s="7" t="s">
        <v>50</v>
      </c>
      <c r="AF5322" s="7" t="s">
        <v>50</v>
      </c>
      <c r="AG5322" s="7" t="s">
        <v>50</v>
      </c>
      <c r="AH5322" s="7" t="s">
        <v>50</v>
      </c>
      <c r="AI5322" s="7" t="s">
        <v>50</v>
      </c>
      <c r="AJ5322" s="7" t="s">
        <v>50</v>
      </c>
      <c r="AK5322" s="7" t="s">
        <v>50</v>
      </c>
      <c r="AL5322" s="7" t="s">
        <v>50</v>
      </c>
      <c r="AM5322" s="7" t="s">
        <v>49050</v>
      </c>
      <c r="AN5322" s="7" t="s">
        <v>993</v>
      </c>
      <c r="AO5322" s="7" t="s">
        <v>50</v>
      </c>
      <c r="AP5322" s="7" t="s">
        <v>50</v>
      </c>
      <c r="AQ5322" s="22" t="s">
        <v>49051</v>
      </c>
      <c r="AR5322" s="7" t="s">
        <v>255</v>
      </c>
    </row>
    <row r="5323" spans="1:44" ht="15" thickBot="1">
      <c r="A5323" s="10" t="s">
        <v>49052</v>
      </c>
      <c r="B5323" s="13" t="s">
        <v>50</v>
      </c>
      <c r="C5323" s="12">
        <v>43613</v>
      </c>
      <c r="D5323" s="13" t="s">
        <v>45</v>
      </c>
      <c r="E5323" s="13" t="s">
        <v>46</v>
      </c>
      <c r="F5323" s="13" t="s">
        <v>70</v>
      </c>
      <c r="G5323" s="26" t="s">
        <v>54946</v>
      </c>
      <c r="H5323" s="13" t="s">
        <v>2619</v>
      </c>
      <c r="I5323" s="13" t="s">
        <v>50</v>
      </c>
      <c r="J5323" s="12">
        <v>45483</v>
      </c>
      <c r="K5323" s="13" t="s">
        <v>116</v>
      </c>
      <c r="L5323" s="13" t="s">
        <v>178</v>
      </c>
      <c r="M5323" s="13" t="s">
        <v>49053</v>
      </c>
      <c r="N5323" s="13" t="s">
        <v>7997</v>
      </c>
      <c r="O5323" s="13" t="s">
        <v>49054</v>
      </c>
      <c r="P5323" s="11">
        <v>46497</v>
      </c>
      <c r="Q5323" s="13" t="s">
        <v>360</v>
      </c>
      <c r="R5323" s="33" t="s">
        <v>49055</v>
      </c>
      <c r="S5323" s="33" t="s">
        <v>49056</v>
      </c>
      <c r="T5323" s="13" t="s">
        <v>50</v>
      </c>
      <c r="U5323" s="13" t="s">
        <v>50</v>
      </c>
      <c r="V5323" s="13" t="s">
        <v>50</v>
      </c>
      <c r="W5323" s="13" t="s">
        <v>50</v>
      </c>
      <c r="X5323" s="13" t="s">
        <v>50</v>
      </c>
      <c r="Y5323" s="13" t="s">
        <v>50</v>
      </c>
      <c r="Z5323" s="13" t="s">
        <v>50</v>
      </c>
      <c r="AA5323" s="13" t="s">
        <v>50</v>
      </c>
      <c r="AB5323" s="13" t="s">
        <v>50</v>
      </c>
      <c r="AC5323" s="13" t="s">
        <v>50</v>
      </c>
      <c r="AD5323" s="13" t="s">
        <v>50</v>
      </c>
      <c r="AE5323" s="13" t="s">
        <v>50</v>
      </c>
      <c r="AF5323" s="13" t="s">
        <v>50</v>
      </c>
      <c r="AG5323" s="13" t="s">
        <v>50</v>
      </c>
      <c r="AH5323" s="13" t="s">
        <v>50</v>
      </c>
      <c r="AI5323" s="13" t="s">
        <v>50</v>
      </c>
      <c r="AJ5323" s="13" t="s">
        <v>50</v>
      </c>
      <c r="AK5323" s="13" t="s">
        <v>49057</v>
      </c>
      <c r="AL5323" s="13" t="s">
        <v>50</v>
      </c>
      <c r="AM5323" s="13" t="s">
        <v>49058</v>
      </c>
      <c r="AN5323" s="13" t="s">
        <v>66</v>
      </c>
      <c r="AO5323" s="13" t="s">
        <v>49059</v>
      </c>
      <c r="AP5323" s="21" t="s">
        <v>49060</v>
      </c>
      <c r="AQ5323" s="13" t="s">
        <v>50</v>
      </c>
      <c r="AR5323" s="13" t="s">
        <v>50</v>
      </c>
    </row>
    <row r="5324" spans="1:44" ht="15" thickBot="1">
      <c r="A5324" s="4" t="s">
        <v>49061</v>
      </c>
      <c r="B5324" s="7" t="s">
        <v>50</v>
      </c>
      <c r="C5324" s="6">
        <v>43101</v>
      </c>
      <c r="D5324" s="7" t="s">
        <v>45</v>
      </c>
      <c r="E5324" s="7" t="s">
        <v>46</v>
      </c>
      <c r="F5324" s="7" t="s">
        <v>47</v>
      </c>
      <c r="G5324" s="26" t="s">
        <v>54946</v>
      </c>
      <c r="H5324" s="7" t="s">
        <v>49062</v>
      </c>
      <c r="I5324" s="7" t="s">
        <v>50</v>
      </c>
      <c r="J5324" s="6">
        <v>45484</v>
      </c>
      <c r="K5324" s="7" t="s">
        <v>116</v>
      </c>
      <c r="L5324" s="7" t="s">
        <v>62</v>
      </c>
      <c r="M5324" s="7" t="s">
        <v>14814</v>
      </c>
      <c r="N5324" s="7" t="s">
        <v>1381</v>
      </c>
      <c r="O5324" s="7" t="s">
        <v>49063</v>
      </c>
      <c r="P5324" s="5">
        <v>47641</v>
      </c>
      <c r="Q5324" s="7" t="s">
        <v>1024</v>
      </c>
      <c r="R5324" s="34" t="s">
        <v>49064</v>
      </c>
      <c r="S5324" s="34" t="s">
        <v>49065</v>
      </c>
      <c r="T5324" s="7" t="s">
        <v>50</v>
      </c>
      <c r="U5324" s="7" t="s">
        <v>49066</v>
      </c>
      <c r="V5324" s="7" t="s">
        <v>50</v>
      </c>
      <c r="W5324" s="7" t="s">
        <v>50</v>
      </c>
      <c r="X5324" s="7" t="s">
        <v>50</v>
      </c>
      <c r="Y5324" s="7" t="s">
        <v>61</v>
      </c>
      <c r="Z5324" s="7" t="s">
        <v>50</v>
      </c>
      <c r="AA5324" s="7" t="s">
        <v>50</v>
      </c>
      <c r="AB5324" s="7" t="s">
        <v>50</v>
      </c>
      <c r="AC5324" s="7" t="s">
        <v>50</v>
      </c>
      <c r="AD5324" s="7" t="s">
        <v>50</v>
      </c>
      <c r="AE5324" s="7" t="s">
        <v>50</v>
      </c>
      <c r="AF5324" s="7" t="s">
        <v>50</v>
      </c>
      <c r="AG5324" s="7" t="s">
        <v>50</v>
      </c>
      <c r="AH5324" s="7" t="s">
        <v>50</v>
      </c>
      <c r="AI5324" s="7" t="s">
        <v>50</v>
      </c>
      <c r="AJ5324" s="7" t="s">
        <v>50</v>
      </c>
      <c r="AK5324" s="7" t="s">
        <v>49067</v>
      </c>
      <c r="AL5324" s="7" t="s">
        <v>50</v>
      </c>
      <c r="AM5324" s="7" t="s">
        <v>49068</v>
      </c>
      <c r="AN5324" s="7" t="s">
        <v>66</v>
      </c>
      <c r="AO5324" s="7" t="s">
        <v>50</v>
      </c>
      <c r="AP5324" s="7" t="s">
        <v>50</v>
      </c>
      <c r="AQ5324" s="22" t="s">
        <v>49069</v>
      </c>
      <c r="AR5324" s="7" t="s">
        <v>255</v>
      </c>
    </row>
    <row r="5325" spans="1:44" ht="15" thickBot="1">
      <c r="A5325" s="10" t="s">
        <v>49070</v>
      </c>
      <c r="B5325" s="13" t="s">
        <v>50</v>
      </c>
      <c r="C5325" s="12">
        <v>43070</v>
      </c>
      <c r="D5325" s="13" t="s">
        <v>45</v>
      </c>
      <c r="E5325" s="13" t="s">
        <v>46</v>
      </c>
      <c r="F5325" s="13" t="s">
        <v>70</v>
      </c>
      <c r="G5325" s="26" t="s">
        <v>54946</v>
      </c>
      <c r="H5325" s="13" t="s">
        <v>32697</v>
      </c>
      <c r="I5325" s="13" t="s">
        <v>50</v>
      </c>
      <c r="J5325" s="12">
        <v>45483</v>
      </c>
      <c r="K5325" s="13" t="s">
        <v>116</v>
      </c>
      <c r="L5325" s="13" t="s">
        <v>52</v>
      </c>
      <c r="M5325" s="13" t="s">
        <v>49071</v>
      </c>
      <c r="N5325" s="13" t="s">
        <v>432</v>
      </c>
      <c r="O5325" s="13" t="s">
        <v>49072</v>
      </c>
      <c r="P5325" s="11">
        <v>49159</v>
      </c>
      <c r="Q5325" s="13" t="s">
        <v>434</v>
      </c>
      <c r="R5325" s="33" t="s">
        <v>49073</v>
      </c>
      <c r="S5325" s="33" t="s">
        <v>49074</v>
      </c>
      <c r="T5325" s="13" t="s">
        <v>50</v>
      </c>
      <c r="U5325" s="13" t="s">
        <v>49075</v>
      </c>
      <c r="V5325" s="13" t="s">
        <v>50</v>
      </c>
      <c r="W5325" s="13" t="s">
        <v>50</v>
      </c>
      <c r="X5325" s="13" t="s">
        <v>50</v>
      </c>
      <c r="Y5325" s="13" t="s">
        <v>50</v>
      </c>
      <c r="Z5325" s="13" t="s">
        <v>50</v>
      </c>
      <c r="AA5325" s="13" t="s">
        <v>50</v>
      </c>
      <c r="AB5325" s="13" t="s">
        <v>50</v>
      </c>
      <c r="AC5325" s="13" t="s">
        <v>50</v>
      </c>
      <c r="AD5325" s="13" t="s">
        <v>50</v>
      </c>
      <c r="AE5325" s="13" t="s">
        <v>50</v>
      </c>
      <c r="AF5325" s="13" t="s">
        <v>50</v>
      </c>
      <c r="AG5325" s="13" t="s">
        <v>50</v>
      </c>
      <c r="AH5325" s="13" t="s">
        <v>50</v>
      </c>
      <c r="AI5325" s="13" t="s">
        <v>50</v>
      </c>
      <c r="AJ5325" s="13" t="s">
        <v>50</v>
      </c>
      <c r="AK5325" s="13" t="s">
        <v>49076</v>
      </c>
      <c r="AL5325" s="13" t="s">
        <v>50</v>
      </c>
      <c r="AM5325" s="13" t="s">
        <v>49077</v>
      </c>
      <c r="AN5325" s="13" t="s">
        <v>66</v>
      </c>
      <c r="AO5325" s="13" t="s">
        <v>49078</v>
      </c>
      <c r="AP5325" s="14" t="s">
        <v>49079</v>
      </c>
      <c r="AQ5325" s="13" t="s">
        <v>50</v>
      </c>
      <c r="AR5325" s="13" t="s">
        <v>50</v>
      </c>
    </row>
    <row r="5326" spans="1:44" ht="15" thickBot="1">
      <c r="A5326" s="4" t="s">
        <v>49080</v>
      </c>
      <c r="B5326" s="7" t="s">
        <v>50</v>
      </c>
      <c r="C5326" s="6">
        <v>44197</v>
      </c>
      <c r="D5326" s="7" t="s">
        <v>45</v>
      </c>
      <c r="E5326" s="7" t="s">
        <v>46</v>
      </c>
      <c r="F5326" s="7" t="s">
        <v>70</v>
      </c>
      <c r="G5326" s="27" t="s">
        <v>54945</v>
      </c>
      <c r="H5326" s="7" t="s">
        <v>50</v>
      </c>
      <c r="I5326" s="7" t="s">
        <v>50</v>
      </c>
      <c r="J5326" s="6">
        <v>45484</v>
      </c>
      <c r="K5326" s="7" t="s">
        <v>50</v>
      </c>
      <c r="L5326" s="7" t="s">
        <v>467</v>
      </c>
      <c r="M5326" s="7" t="s">
        <v>49081</v>
      </c>
      <c r="N5326" s="7" t="s">
        <v>769</v>
      </c>
      <c r="O5326" s="7" t="s">
        <v>49082</v>
      </c>
      <c r="P5326" s="5">
        <v>52447</v>
      </c>
      <c r="Q5326" s="7" t="s">
        <v>520</v>
      </c>
      <c r="R5326" s="34" t="s">
        <v>49083</v>
      </c>
      <c r="S5326" s="34" t="s">
        <v>49084</v>
      </c>
      <c r="T5326" s="7" t="s">
        <v>50</v>
      </c>
      <c r="U5326" s="7" t="s">
        <v>50</v>
      </c>
      <c r="V5326" s="7" t="s">
        <v>50</v>
      </c>
      <c r="W5326" s="7" t="s">
        <v>50</v>
      </c>
      <c r="X5326" s="7" t="s">
        <v>50</v>
      </c>
      <c r="Y5326" s="7" t="s">
        <v>467</v>
      </c>
      <c r="Z5326" s="7" t="s">
        <v>50</v>
      </c>
      <c r="AA5326" s="7" t="s">
        <v>50</v>
      </c>
      <c r="AB5326" s="7" t="s">
        <v>50</v>
      </c>
      <c r="AC5326" s="7" t="s">
        <v>50</v>
      </c>
      <c r="AD5326" s="7" t="s">
        <v>50</v>
      </c>
      <c r="AE5326" s="7" t="s">
        <v>50</v>
      </c>
      <c r="AF5326" s="7" t="s">
        <v>50</v>
      </c>
      <c r="AG5326" s="7" t="s">
        <v>50</v>
      </c>
      <c r="AH5326" s="7" t="s">
        <v>50</v>
      </c>
      <c r="AI5326" s="7" t="s">
        <v>50</v>
      </c>
      <c r="AJ5326" s="7" t="s">
        <v>50</v>
      </c>
      <c r="AK5326" s="7" t="s">
        <v>49085</v>
      </c>
      <c r="AL5326" s="7" t="s">
        <v>50</v>
      </c>
      <c r="AM5326" s="7" t="s">
        <v>49086</v>
      </c>
      <c r="AN5326" s="7" t="s">
        <v>66</v>
      </c>
      <c r="AO5326" s="7" t="s">
        <v>49087</v>
      </c>
      <c r="AP5326" s="8" t="s">
        <v>49088</v>
      </c>
      <c r="AQ5326" s="7" t="s">
        <v>50</v>
      </c>
      <c r="AR5326" s="7" t="s">
        <v>50</v>
      </c>
    </row>
    <row r="5327" spans="1:44" ht="15" thickBot="1">
      <c r="A5327" s="10" t="s">
        <v>14057</v>
      </c>
      <c r="B5327" s="13" t="s">
        <v>50</v>
      </c>
      <c r="C5327" s="12">
        <v>41609</v>
      </c>
      <c r="D5327" s="13" t="s">
        <v>45</v>
      </c>
      <c r="E5327" s="13" t="s">
        <v>46</v>
      </c>
      <c r="F5327" s="13" t="s">
        <v>47</v>
      </c>
      <c r="G5327" s="26" t="s">
        <v>54946</v>
      </c>
      <c r="H5327" s="13" t="s">
        <v>50</v>
      </c>
      <c r="I5327" s="13" t="s">
        <v>50</v>
      </c>
      <c r="J5327" s="12">
        <v>45483</v>
      </c>
      <c r="K5327" s="13" t="s">
        <v>116</v>
      </c>
      <c r="L5327" s="13" t="s">
        <v>62</v>
      </c>
      <c r="M5327" s="13" t="s">
        <v>3222</v>
      </c>
      <c r="N5327" s="13" t="s">
        <v>133</v>
      </c>
      <c r="O5327" s="13" t="s">
        <v>14058</v>
      </c>
      <c r="P5327" s="11">
        <v>60470</v>
      </c>
      <c r="Q5327" s="13" t="s">
        <v>135</v>
      </c>
      <c r="R5327" s="33" t="s">
        <v>14059</v>
      </c>
      <c r="S5327" s="33" t="s">
        <v>14060</v>
      </c>
      <c r="T5327" s="13" t="s">
        <v>50</v>
      </c>
      <c r="U5327" s="13" t="s">
        <v>50</v>
      </c>
      <c r="V5327" s="13" t="s">
        <v>50</v>
      </c>
      <c r="W5327" s="13" t="s">
        <v>50</v>
      </c>
      <c r="X5327" s="13" t="s">
        <v>50</v>
      </c>
      <c r="Y5327" s="13" t="s">
        <v>61</v>
      </c>
      <c r="Z5327" s="13" t="s">
        <v>50</v>
      </c>
      <c r="AA5327" s="13" t="s">
        <v>50</v>
      </c>
      <c r="AB5327" s="13" t="s">
        <v>50</v>
      </c>
      <c r="AC5327" s="13" t="s">
        <v>50</v>
      </c>
      <c r="AD5327" s="13" t="s">
        <v>50</v>
      </c>
      <c r="AE5327" s="13" t="s">
        <v>50</v>
      </c>
      <c r="AF5327" s="13" t="s">
        <v>50</v>
      </c>
      <c r="AG5327" s="13" t="s">
        <v>50</v>
      </c>
      <c r="AH5327" s="13" t="s">
        <v>50</v>
      </c>
      <c r="AI5327" s="13" t="s">
        <v>50</v>
      </c>
      <c r="AJ5327" s="13" t="s">
        <v>50</v>
      </c>
      <c r="AK5327" s="13" t="s">
        <v>50</v>
      </c>
      <c r="AL5327" s="13" t="s">
        <v>50</v>
      </c>
      <c r="AM5327" s="13" t="s">
        <v>14062</v>
      </c>
      <c r="AN5327" s="13" t="s">
        <v>66</v>
      </c>
      <c r="AO5327" s="13" t="s">
        <v>14063</v>
      </c>
      <c r="AP5327" s="13" t="s">
        <v>50</v>
      </c>
      <c r="AQ5327" s="21" t="s">
        <v>49089</v>
      </c>
      <c r="AR5327" s="13" t="s">
        <v>50</v>
      </c>
    </row>
    <row r="5328" spans="1:44" ht="15" thickBot="1">
      <c r="A5328" s="4" t="s">
        <v>49090</v>
      </c>
      <c r="B5328" s="7" t="s">
        <v>50</v>
      </c>
      <c r="C5328" s="6">
        <v>42005</v>
      </c>
      <c r="D5328" s="7" t="s">
        <v>45</v>
      </c>
      <c r="E5328" s="7" t="s">
        <v>46</v>
      </c>
      <c r="F5328" s="7" t="s">
        <v>70</v>
      </c>
      <c r="G5328" s="26" t="s">
        <v>54946</v>
      </c>
      <c r="H5328" s="7" t="s">
        <v>50</v>
      </c>
      <c r="I5328" s="7" t="s">
        <v>50</v>
      </c>
      <c r="J5328" s="6">
        <v>45483</v>
      </c>
      <c r="K5328" s="7" t="s">
        <v>116</v>
      </c>
      <c r="L5328" s="7" t="s">
        <v>124</v>
      </c>
      <c r="M5328" s="7" t="s">
        <v>16217</v>
      </c>
      <c r="N5328" s="7" t="s">
        <v>49091</v>
      </c>
      <c r="O5328" s="7" t="s">
        <v>49092</v>
      </c>
      <c r="P5328" s="5">
        <v>60735</v>
      </c>
      <c r="Q5328" s="7" t="s">
        <v>360</v>
      </c>
      <c r="R5328" s="34" t="s">
        <v>49093</v>
      </c>
      <c r="S5328" s="34" t="s">
        <v>49094</v>
      </c>
      <c r="T5328" s="7" t="s">
        <v>50</v>
      </c>
      <c r="U5328" s="7" t="s">
        <v>49095</v>
      </c>
      <c r="V5328" s="7" t="s">
        <v>50</v>
      </c>
      <c r="W5328" s="7" t="s">
        <v>50</v>
      </c>
      <c r="X5328" s="7" t="s">
        <v>50</v>
      </c>
      <c r="Y5328" s="7" t="s">
        <v>81</v>
      </c>
      <c r="Z5328" s="7" t="s">
        <v>50</v>
      </c>
      <c r="AA5328" s="7" t="s">
        <v>50</v>
      </c>
      <c r="AB5328" s="7" t="s">
        <v>50</v>
      </c>
      <c r="AC5328" s="7" t="s">
        <v>50</v>
      </c>
      <c r="AD5328" s="7" t="s">
        <v>50</v>
      </c>
      <c r="AE5328" s="7" t="s">
        <v>50</v>
      </c>
      <c r="AF5328" s="7" t="s">
        <v>50</v>
      </c>
      <c r="AG5328" s="7" t="s">
        <v>50</v>
      </c>
      <c r="AH5328" s="7" t="s">
        <v>50</v>
      </c>
      <c r="AI5328" s="7" t="s">
        <v>50</v>
      </c>
      <c r="AJ5328" s="7" t="s">
        <v>50</v>
      </c>
      <c r="AK5328" s="7" t="s">
        <v>49096</v>
      </c>
      <c r="AL5328" s="7" t="s">
        <v>50</v>
      </c>
      <c r="AM5328" s="7" t="s">
        <v>49097</v>
      </c>
      <c r="AN5328" s="7" t="s">
        <v>253</v>
      </c>
      <c r="AO5328" s="7" t="s">
        <v>49098</v>
      </c>
      <c r="AP5328" s="7" t="s">
        <v>50</v>
      </c>
      <c r="AQ5328" s="22" t="s">
        <v>49099</v>
      </c>
      <c r="AR5328" s="7" t="s">
        <v>50</v>
      </c>
    </row>
    <row r="5329" spans="1:44" ht="15" thickBot="1">
      <c r="A5329" s="10" t="s">
        <v>13288</v>
      </c>
      <c r="B5329" s="13" t="s">
        <v>50</v>
      </c>
      <c r="C5329" s="12">
        <v>42005</v>
      </c>
      <c r="D5329" s="13" t="s">
        <v>45</v>
      </c>
      <c r="E5329" s="13" t="s">
        <v>46</v>
      </c>
      <c r="F5329" s="13" t="s">
        <v>47</v>
      </c>
      <c r="G5329" s="27" t="s">
        <v>54945</v>
      </c>
      <c r="H5329" s="13" t="s">
        <v>50</v>
      </c>
      <c r="I5329" s="13" t="s">
        <v>50</v>
      </c>
      <c r="J5329" s="12">
        <v>45484</v>
      </c>
      <c r="K5329" s="13" t="s">
        <v>116</v>
      </c>
      <c r="L5329" s="13" t="s">
        <v>62</v>
      </c>
      <c r="M5329" s="13" t="s">
        <v>13289</v>
      </c>
      <c r="N5329" s="13" t="s">
        <v>13290</v>
      </c>
      <c r="O5329" s="13" t="s">
        <v>13291</v>
      </c>
      <c r="P5329" s="11">
        <v>60940</v>
      </c>
      <c r="Q5329" s="13" t="s">
        <v>707</v>
      </c>
      <c r="R5329" s="33" t="s">
        <v>13292</v>
      </c>
      <c r="S5329" s="33" t="s">
        <v>13293</v>
      </c>
      <c r="T5329" s="13" t="s">
        <v>50</v>
      </c>
      <c r="U5329" s="13" t="s">
        <v>13295</v>
      </c>
      <c r="V5329" s="13" t="s">
        <v>50</v>
      </c>
      <c r="W5329" s="13" t="s">
        <v>50</v>
      </c>
      <c r="X5329" s="13" t="s">
        <v>50</v>
      </c>
      <c r="Y5329" s="13" t="s">
        <v>61</v>
      </c>
      <c r="Z5329" s="13" t="s">
        <v>50</v>
      </c>
      <c r="AA5329" s="13" t="s">
        <v>50</v>
      </c>
      <c r="AB5329" s="13" t="s">
        <v>50</v>
      </c>
      <c r="AC5329" s="13" t="s">
        <v>50</v>
      </c>
      <c r="AD5329" s="13" t="s">
        <v>50</v>
      </c>
      <c r="AE5329" s="13" t="s">
        <v>50</v>
      </c>
      <c r="AF5329" s="13" t="s">
        <v>50</v>
      </c>
      <c r="AG5329" s="13" t="s">
        <v>50</v>
      </c>
      <c r="AH5329" s="13" t="s">
        <v>50</v>
      </c>
      <c r="AI5329" s="13" t="s">
        <v>50</v>
      </c>
      <c r="AJ5329" s="13" t="s">
        <v>50</v>
      </c>
      <c r="AK5329" s="13" t="s">
        <v>13296</v>
      </c>
      <c r="AL5329" s="13" t="s">
        <v>50</v>
      </c>
      <c r="AM5329" s="13" t="s">
        <v>13297</v>
      </c>
      <c r="AN5329" s="13" t="s">
        <v>66</v>
      </c>
      <c r="AO5329" s="13" t="s">
        <v>13298</v>
      </c>
      <c r="AP5329" s="21" t="s">
        <v>13299</v>
      </c>
      <c r="AQ5329" s="13" t="s">
        <v>50</v>
      </c>
      <c r="AR5329" s="13" t="s">
        <v>50</v>
      </c>
    </row>
    <row r="5330" spans="1:44" ht="15" thickBot="1">
      <c r="A5330" s="4" t="s">
        <v>49100</v>
      </c>
      <c r="B5330" s="7" t="s">
        <v>50</v>
      </c>
      <c r="C5330" s="6">
        <v>43831</v>
      </c>
      <c r="D5330" s="7" t="s">
        <v>45</v>
      </c>
      <c r="E5330" s="7" t="s">
        <v>46</v>
      </c>
      <c r="F5330" s="7" t="s">
        <v>70</v>
      </c>
      <c r="G5330" s="26" t="s">
        <v>54946</v>
      </c>
      <c r="H5330" s="7" t="s">
        <v>1449</v>
      </c>
      <c r="I5330" s="7" t="s">
        <v>50</v>
      </c>
      <c r="J5330" s="6">
        <v>45483</v>
      </c>
      <c r="K5330" s="7" t="s">
        <v>50</v>
      </c>
      <c r="L5330" s="7" t="s">
        <v>467</v>
      </c>
      <c r="M5330" s="7" t="s">
        <v>49101</v>
      </c>
      <c r="N5330" s="7" t="s">
        <v>5335</v>
      </c>
      <c r="O5330" s="7" t="s">
        <v>49102</v>
      </c>
      <c r="P5330" s="5">
        <v>61800</v>
      </c>
      <c r="Q5330" s="7" t="s">
        <v>1783</v>
      </c>
      <c r="R5330" s="34" t="s">
        <v>49103</v>
      </c>
      <c r="S5330" s="34" t="s">
        <v>49104</v>
      </c>
      <c r="T5330" s="7" t="s">
        <v>50</v>
      </c>
      <c r="U5330" s="7" t="s">
        <v>50</v>
      </c>
      <c r="V5330" s="7" t="s">
        <v>50</v>
      </c>
      <c r="W5330" s="7" t="s">
        <v>50</v>
      </c>
      <c r="X5330" s="7" t="s">
        <v>50</v>
      </c>
      <c r="Y5330" s="7" t="s">
        <v>467</v>
      </c>
      <c r="Z5330" s="7" t="s">
        <v>50</v>
      </c>
      <c r="AA5330" s="7" t="s">
        <v>50</v>
      </c>
      <c r="AB5330" s="7" t="s">
        <v>50</v>
      </c>
      <c r="AC5330" s="7" t="s">
        <v>50</v>
      </c>
      <c r="AD5330" s="7" t="s">
        <v>50</v>
      </c>
      <c r="AE5330" s="7" t="s">
        <v>50</v>
      </c>
      <c r="AF5330" s="7" t="s">
        <v>50</v>
      </c>
      <c r="AG5330" s="7" t="s">
        <v>50</v>
      </c>
      <c r="AH5330" s="7" t="s">
        <v>50</v>
      </c>
      <c r="AI5330" s="7" t="s">
        <v>50</v>
      </c>
      <c r="AJ5330" s="7" t="s">
        <v>50</v>
      </c>
      <c r="AK5330" s="7" t="s">
        <v>49105</v>
      </c>
      <c r="AL5330" s="7" t="s">
        <v>50</v>
      </c>
      <c r="AM5330" s="7" t="s">
        <v>49106</v>
      </c>
      <c r="AN5330" s="7" t="s">
        <v>253</v>
      </c>
      <c r="AO5330" s="7" t="s">
        <v>50</v>
      </c>
      <c r="AP5330" s="7" t="s">
        <v>50</v>
      </c>
      <c r="AQ5330" s="22" t="s">
        <v>49107</v>
      </c>
      <c r="AR5330" s="7" t="s">
        <v>255</v>
      </c>
    </row>
    <row r="5331" spans="1:44" ht="15" thickBot="1">
      <c r="A5331" s="10" t="s">
        <v>49108</v>
      </c>
      <c r="B5331" s="13" t="s">
        <v>50</v>
      </c>
      <c r="C5331" s="12">
        <v>42736</v>
      </c>
      <c r="D5331" s="13" t="s">
        <v>45</v>
      </c>
      <c r="E5331" s="13" t="s">
        <v>46</v>
      </c>
      <c r="F5331" s="13" t="s">
        <v>70</v>
      </c>
      <c r="G5331" s="26" t="s">
        <v>54946</v>
      </c>
      <c r="H5331" s="13" t="s">
        <v>2519</v>
      </c>
      <c r="I5331" s="13" t="s">
        <v>50</v>
      </c>
      <c r="J5331" s="12">
        <v>45484</v>
      </c>
      <c r="K5331" s="13" t="s">
        <v>116</v>
      </c>
      <c r="L5331" s="13" t="s">
        <v>52</v>
      </c>
      <c r="M5331" s="13" t="s">
        <v>49109</v>
      </c>
      <c r="N5331" s="13" t="s">
        <v>31450</v>
      </c>
      <c r="O5331" s="13" t="s">
        <v>49110</v>
      </c>
      <c r="P5331" s="11">
        <v>64181</v>
      </c>
      <c r="Q5331" s="13" t="s">
        <v>545</v>
      </c>
      <c r="R5331" s="33" t="s">
        <v>49111</v>
      </c>
      <c r="S5331" s="33" t="s">
        <v>49112</v>
      </c>
      <c r="T5331" s="13" t="s">
        <v>50</v>
      </c>
      <c r="U5331" s="13" t="s">
        <v>50</v>
      </c>
      <c r="V5331" s="13" t="s">
        <v>50</v>
      </c>
      <c r="W5331" s="13" t="s">
        <v>50</v>
      </c>
      <c r="X5331" s="13" t="s">
        <v>50</v>
      </c>
      <c r="Y5331" s="13" t="s">
        <v>467</v>
      </c>
      <c r="Z5331" s="13" t="s">
        <v>50</v>
      </c>
      <c r="AA5331" s="13" t="s">
        <v>50</v>
      </c>
      <c r="AB5331" s="13" t="s">
        <v>50</v>
      </c>
      <c r="AC5331" s="13" t="s">
        <v>50</v>
      </c>
      <c r="AD5331" s="13" t="s">
        <v>50</v>
      </c>
      <c r="AE5331" s="13" t="s">
        <v>50</v>
      </c>
      <c r="AF5331" s="13" t="s">
        <v>50</v>
      </c>
      <c r="AG5331" s="13" t="s">
        <v>50</v>
      </c>
      <c r="AH5331" s="13" t="s">
        <v>50</v>
      </c>
      <c r="AI5331" s="13" t="s">
        <v>50</v>
      </c>
      <c r="AJ5331" s="13" t="s">
        <v>50</v>
      </c>
      <c r="AK5331" s="13" t="s">
        <v>49113</v>
      </c>
      <c r="AL5331" s="13" t="s">
        <v>50</v>
      </c>
      <c r="AM5331" s="13" t="s">
        <v>49114</v>
      </c>
      <c r="AN5331" s="13" t="s">
        <v>253</v>
      </c>
      <c r="AO5331" s="13" t="s">
        <v>49115</v>
      </c>
      <c r="AP5331" s="21" t="s">
        <v>49116</v>
      </c>
      <c r="AQ5331" s="13" t="s">
        <v>50</v>
      </c>
      <c r="AR5331" s="13" t="s">
        <v>50</v>
      </c>
    </row>
    <row r="5332" spans="1:44" ht="15" thickBot="1">
      <c r="A5332" s="4" t="s">
        <v>49117</v>
      </c>
      <c r="B5332" s="7" t="s">
        <v>50</v>
      </c>
      <c r="C5332" s="7" t="s">
        <v>50</v>
      </c>
      <c r="D5332" s="7" t="s">
        <v>45</v>
      </c>
      <c r="E5332" s="7" t="s">
        <v>46</v>
      </c>
      <c r="F5332" s="7" t="s">
        <v>70</v>
      </c>
      <c r="G5332" s="7" t="s">
        <v>50</v>
      </c>
      <c r="H5332" s="7" t="s">
        <v>50</v>
      </c>
      <c r="I5332" s="7" t="s">
        <v>50</v>
      </c>
      <c r="J5332" s="6">
        <v>45483</v>
      </c>
      <c r="K5332" s="7" t="s">
        <v>50</v>
      </c>
      <c r="L5332" s="7" t="s">
        <v>52</v>
      </c>
      <c r="M5332" s="7" t="s">
        <v>49118</v>
      </c>
      <c r="N5332" s="7" t="s">
        <v>7997</v>
      </c>
      <c r="O5332" s="7" t="s">
        <v>49119</v>
      </c>
      <c r="P5332" s="5">
        <v>66675</v>
      </c>
      <c r="Q5332" s="7" t="s">
        <v>360</v>
      </c>
      <c r="R5332" s="34" t="s">
        <v>49120</v>
      </c>
      <c r="S5332" s="31" t="s">
        <v>50</v>
      </c>
      <c r="T5332" s="7" t="s">
        <v>50</v>
      </c>
      <c r="U5332" s="7" t="s">
        <v>49121</v>
      </c>
      <c r="V5332" s="7" t="s">
        <v>50</v>
      </c>
      <c r="W5332" s="7" t="s">
        <v>50</v>
      </c>
      <c r="X5332" s="7" t="s">
        <v>50</v>
      </c>
      <c r="Y5332" s="7" t="s">
        <v>50</v>
      </c>
      <c r="Z5332" s="7" t="s">
        <v>50</v>
      </c>
      <c r="AA5332" s="7" t="s">
        <v>50</v>
      </c>
      <c r="AB5332" s="7" t="s">
        <v>50</v>
      </c>
      <c r="AC5332" s="7" t="s">
        <v>50</v>
      </c>
      <c r="AD5332" s="7" t="s">
        <v>50</v>
      </c>
      <c r="AE5332" s="7" t="s">
        <v>50</v>
      </c>
      <c r="AF5332" s="7" t="s">
        <v>50</v>
      </c>
      <c r="AG5332" s="7" t="s">
        <v>50</v>
      </c>
      <c r="AH5332" s="7" t="s">
        <v>50</v>
      </c>
      <c r="AI5332" s="7" t="s">
        <v>50</v>
      </c>
      <c r="AJ5332" s="7" t="s">
        <v>50</v>
      </c>
      <c r="AK5332" s="7" t="s">
        <v>10187</v>
      </c>
      <c r="AL5332" s="7" t="s">
        <v>50</v>
      </c>
      <c r="AM5332" s="7" t="s">
        <v>49122</v>
      </c>
      <c r="AN5332" s="7" t="s">
        <v>66</v>
      </c>
      <c r="AO5332" s="7" t="s">
        <v>49123</v>
      </c>
      <c r="AP5332" s="7" t="s">
        <v>50</v>
      </c>
      <c r="AQ5332" s="22" t="s">
        <v>49124</v>
      </c>
      <c r="AR5332" s="7" t="s">
        <v>50</v>
      </c>
    </row>
    <row r="5333" spans="1:44" ht="15" thickBot="1">
      <c r="A5333" s="10" t="s">
        <v>49125</v>
      </c>
      <c r="B5333" s="13" t="s">
        <v>50</v>
      </c>
      <c r="C5333" s="12">
        <v>35065</v>
      </c>
      <c r="D5333" s="13" t="s">
        <v>45</v>
      </c>
      <c r="E5333" s="13" t="s">
        <v>46</v>
      </c>
      <c r="F5333" s="13" t="s">
        <v>70</v>
      </c>
      <c r="G5333" s="27" t="s">
        <v>54945</v>
      </c>
      <c r="H5333" s="13" t="s">
        <v>562</v>
      </c>
      <c r="I5333" s="13" t="s">
        <v>50</v>
      </c>
      <c r="J5333" s="12">
        <v>45484</v>
      </c>
      <c r="K5333" s="13" t="s">
        <v>116</v>
      </c>
      <c r="L5333" s="13" t="s">
        <v>52</v>
      </c>
      <c r="M5333" s="13" t="s">
        <v>49126</v>
      </c>
      <c r="N5333" s="13" t="s">
        <v>4842</v>
      </c>
      <c r="O5333" s="13" t="s">
        <v>49127</v>
      </c>
      <c r="P5333" s="11">
        <v>73693</v>
      </c>
      <c r="Q5333" s="13" t="s">
        <v>566</v>
      </c>
      <c r="R5333" s="33" t="s">
        <v>49128</v>
      </c>
      <c r="S5333" s="33" t="s">
        <v>49129</v>
      </c>
      <c r="T5333" s="13" t="s">
        <v>50</v>
      </c>
      <c r="U5333" s="13" t="s">
        <v>49130</v>
      </c>
      <c r="V5333" s="13" t="s">
        <v>50</v>
      </c>
      <c r="W5333" s="13" t="s">
        <v>50</v>
      </c>
      <c r="X5333" s="13" t="s">
        <v>50</v>
      </c>
      <c r="Y5333" s="13" t="s">
        <v>50</v>
      </c>
      <c r="Z5333" s="13" t="s">
        <v>50</v>
      </c>
      <c r="AA5333" s="13" t="s">
        <v>50</v>
      </c>
      <c r="AB5333" s="13" t="s">
        <v>50</v>
      </c>
      <c r="AC5333" s="13" t="s">
        <v>50</v>
      </c>
      <c r="AD5333" s="13" t="s">
        <v>50</v>
      </c>
      <c r="AE5333" s="13" t="s">
        <v>50</v>
      </c>
      <c r="AF5333" s="13" t="s">
        <v>50</v>
      </c>
      <c r="AG5333" s="13" t="s">
        <v>50</v>
      </c>
      <c r="AH5333" s="13" t="s">
        <v>50</v>
      </c>
      <c r="AI5333" s="13" t="s">
        <v>50</v>
      </c>
      <c r="AJ5333" s="13" t="s">
        <v>50</v>
      </c>
      <c r="AK5333" s="13" t="s">
        <v>49131</v>
      </c>
      <c r="AL5333" s="13" t="s">
        <v>50</v>
      </c>
      <c r="AM5333" s="13" t="s">
        <v>49132</v>
      </c>
      <c r="AN5333" s="13" t="s">
        <v>66</v>
      </c>
      <c r="AO5333" s="13" t="s">
        <v>49133</v>
      </c>
      <c r="AP5333" s="13" t="s">
        <v>50</v>
      </c>
      <c r="AQ5333" s="21" t="s">
        <v>49134</v>
      </c>
      <c r="AR5333" s="13" t="s">
        <v>50</v>
      </c>
    </row>
    <row r="5334" spans="1:44" ht="15" thickBot="1">
      <c r="A5334" s="4" t="s">
        <v>49135</v>
      </c>
      <c r="B5334" s="7" t="s">
        <v>50</v>
      </c>
      <c r="C5334" s="6">
        <v>44599</v>
      </c>
      <c r="D5334" s="7" t="s">
        <v>45</v>
      </c>
      <c r="E5334" s="7" t="s">
        <v>46</v>
      </c>
      <c r="F5334" s="7" t="s">
        <v>70</v>
      </c>
      <c r="G5334" s="26" t="s">
        <v>54946</v>
      </c>
      <c r="H5334" s="7" t="s">
        <v>50</v>
      </c>
      <c r="I5334" s="7" t="s">
        <v>50</v>
      </c>
      <c r="J5334" s="6">
        <v>45483</v>
      </c>
      <c r="K5334" s="7" t="s">
        <v>50</v>
      </c>
      <c r="L5334" s="7" t="s">
        <v>467</v>
      </c>
      <c r="M5334" s="7" t="s">
        <v>49136</v>
      </c>
      <c r="N5334" s="7" t="s">
        <v>259</v>
      </c>
      <c r="O5334" s="7" t="s">
        <v>49137</v>
      </c>
      <c r="P5334" s="5">
        <v>76895</v>
      </c>
      <c r="Q5334" s="7" t="s">
        <v>245</v>
      </c>
      <c r="R5334" s="34" t="s">
        <v>49138</v>
      </c>
      <c r="S5334" s="34" t="s">
        <v>49139</v>
      </c>
      <c r="T5334" s="7" t="s">
        <v>50</v>
      </c>
      <c r="U5334" s="7" t="s">
        <v>49140</v>
      </c>
      <c r="V5334" s="7" t="s">
        <v>50</v>
      </c>
      <c r="W5334" s="7" t="s">
        <v>50</v>
      </c>
      <c r="X5334" s="7" t="s">
        <v>50</v>
      </c>
      <c r="Y5334" s="7" t="s">
        <v>467</v>
      </c>
      <c r="Z5334" s="7" t="s">
        <v>50</v>
      </c>
      <c r="AA5334" s="7" t="s">
        <v>50</v>
      </c>
      <c r="AB5334" s="7" t="s">
        <v>50</v>
      </c>
      <c r="AC5334" s="7" t="s">
        <v>50</v>
      </c>
      <c r="AD5334" s="7" t="s">
        <v>50</v>
      </c>
      <c r="AE5334" s="7" t="s">
        <v>50</v>
      </c>
      <c r="AF5334" s="7" t="s">
        <v>50</v>
      </c>
      <c r="AG5334" s="7" t="s">
        <v>50</v>
      </c>
      <c r="AH5334" s="7" t="s">
        <v>50</v>
      </c>
      <c r="AI5334" s="7" t="s">
        <v>50</v>
      </c>
      <c r="AJ5334" s="7" t="s">
        <v>50</v>
      </c>
      <c r="AK5334" s="7" t="s">
        <v>49141</v>
      </c>
      <c r="AL5334" s="7" t="s">
        <v>50</v>
      </c>
      <c r="AM5334" s="7" t="s">
        <v>49142</v>
      </c>
      <c r="AN5334" s="7" t="s">
        <v>66</v>
      </c>
      <c r="AO5334" s="7" t="s">
        <v>49143</v>
      </c>
      <c r="AP5334" s="8" t="s">
        <v>49144</v>
      </c>
      <c r="AQ5334" s="7" t="s">
        <v>50</v>
      </c>
      <c r="AR5334" s="7" t="s">
        <v>50</v>
      </c>
    </row>
    <row r="5335" spans="1:44" ht="15" thickBot="1">
      <c r="A5335" s="10" t="s">
        <v>49145</v>
      </c>
      <c r="B5335" s="13" t="s">
        <v>50</v>
      </c>
      <c r="C5335" s="12">
        <v>43101</v>
      </c>
      <c r="D5335" s="13" t="s">
        <v>45</v>
      </c>
      <c r="E5335" s="13" t="s">
        <v>50</v>
      </c>
      <c r="F5335" s="13" t="s">
        <v>70</v>
      </c>
      <c r="G5335" s="27" t="s">
        <v>54945</v>
      </c>
      <c r="H5335" s="13" t="s">
        <v>50</v>
      </c>
      <c r="I5335" s="13" t="s">
        <v>50</v>
      </c>
      <c r="J5335" s="12">
        <v>45483</v>
      </c>
      <c r="K5335" s="13" t="s">
        <v>50</v>
      </c>
      <c r="L5335" s="13" t="s">
        <v>52</v>
      </c>
      <c r="M5335" s="13" t="s">
        <v>49146</v>
      </c>
      <c r="N5335" s="13" t="s">
        <v>21917</v>
      </c>
      <c r="O5335" s="13" t="s">
        <v>49147</v>
      </c>
      <c r="P5335" s="11">
        <v>85205</v>
      </c>
      <c r="Q5335" s="13" t="s">
        <v>135</v>
      </c>
      <c r="R5335" s="33" t="s">
        <v>49148</v>
      </c>
      <c r="S5335" s="33" t="s">
        <v>49149</v>
      </c>
      <c r="T5335" s="13" t="s">
        <v>50</v>
      </c>
      <c r="U5335" s="13" t="s">
        <v>49150</v>
      </c>
      <c r="V5335" s="13" t="s">
        <v>50</v>
      </c>
      <c r="W5335" s="13" t="s">
        <v>50</v>
      </c>
      <c r="X5335" s="13" t="s">
        <v>50</v>
      </c>
      <c r="Y5335" s="13" t="s">
        <v>50</v>
      </c>
      <c r="Z5335" s="13" t="s">
        <v>50</v>
      </c>
      <c r="AA5335" s="13" t="s">
        <v>50</v>
      </c>
      <c r="AB5335" s="13" t="s">
        <v>50</v>
      </c>
      <c r="AC5335" s="13" t="s">
        <v>50</v>
      </c>
      <c r="AD5335" s="13" t="s">
        <v>50</v>
      </c>
      <c r="AE5335" s="13" t="s">
        <v>50</v>
      </c>
      <c r="AF5335" s="13" t="s">
        <v>50</v>
      </c>
      <c r="AG5335" s="13" t="s">
        <v>50</v>
      </c>
      <c r="AH5335" s="13" t="s">
        <v>50</v>
      </c>
      <c r="AI5335" s="13" t="s">
        <v>50</v>
      </c>
      <c r="AJ5335" s="13" t="s">
        <v>50</v>
      </c>
      <c r="AK5335" s="13" t="s">
        <v>4209</v>
      </c>
      <c r="AL5335" s="13" t="s">
        <v>50</v>
      </c>
      <c r="AM5335" s="13" t="s">
        <v>49151</v>
      </c>
      <c r="AN5335" s="13" t="s">
        <v>66</v>
      </c>
      <c r="AO5335" s="13" t="s">
        <v>49152</v>
      </c>
      <c r="AP5335" s="14" t="s">
        <v>49153</v>
      </c>
      <c r="AQ5335" s="13" t="s">
        <v>50</v>
      </c>
      <c r="AR5335" s="13" t="s">
        <v>50</v>
      </c>
    </row>
    <row r="5336" spans="1:44" ht="15" thickBot="1">
      <c r="A5336" s="4" t="s">
        <v>49154</v>
      </c>
      <c r="B5336" s="7" t="s">
        <v>50</v>
      </c>
      <c r="C5336" s="6">
        <v>35796</v>
      </c>
      <c r="D5336" s="7" t="s">
        <v>45</v>
      </c>
      <c r="E5336" s="7" t="s">
        <v>46</v>
      </c>
      <c r="F5336" s="7" t="s">
        <v>70</v>
      </c>
      <c r="G5336" s="7" t="s">
        <v>71</v>
      </c>
      <c r="H5336" s="7" t="s">
        <v>2199</v>
      </c>
      <c r="I5336" s="7" t="s">
        <v>50</v>
      </c>
      <c r="J5336" s="6">
        <v>45483</v>
      </c>
      <c r="K5336" s="7" t="s">
        <v>72</v>
      </c>
      <c r="L5336" s="7" t="s">
        <v>178</v>
      </c>
      <c r="M5336" s="7" t="s">
        <v>49155</v>
      </c>
      <c r="N5336" s="7" t="s">
        <v>10228</v>
      </c>
      <c r="O5336" s="7" t="s">
        <v>49156</v>
      </c>
      <c r="P5336" s="5">
        <v>85993</v>
      </c>
      <c r="Q5336" s="7" t="s">
        <v>1783</v>
      </c>
      <c r="R5336" s="34" t="s">
        <v>49157</v>
      </c>
      <c r="S5336" s="34" t="s">
        <v>49158</v>
      </c>
      <c r="T5336" s="7" t="s">
        <v>50</v>
      </c>
      <c r="U5336" s="7" t="s">
        <v>50</v>
      </c>
      <c r="V5336" s="7" t="s">
        <v>50</v>
      </c>
      <c r="W5336" s="7" t="s">
        <v>50</v>
      </c>
      <c r="X5336" s="7" t="s">
        <v>50</v>
      </c>
      <c r="Y5336" s="7" t="s">
        <v>50</v>
      </c>
      <c r="Z5336" s="7" t="s">
        <v>50</v>
      </c>
      <c r="AA5336" s="7" t="s">
        <v>50</v>
      </c>
      <c r="AB5336" s="7" t="s">
        <v>50</v>
      </c>
      <c r="AC5336" s="7" t="s">
        <v>50</v>
      </c>
      <c r="AD5336" s="7" t="s">
        <v>50</v>
      </c>
      <c r="AE5336" s="7" t="s">
        <v>50</v>
      </c>
      <c r="AF5336" s="7" t="s">
        <v>50</v>
      </c>
      <c r="AG5336" s="7" t="s">
        <v>50</v>
      </c>
      <c r="AH5336" s="7" t="s">
        <v>50</v>
      </c>
      <c r="AI5336" s="7" t="s">
        <v>50</v>
      </c>
      <c r="AJ5336" s="7" t="s">
        <v>50</v>
      </c>
      <c r="AK5336" s="7" t="s">
        <v>50</v>
      </c>
      <c r="AL5336" s="7" t="s">
        <v>50</v>
      </c>
      <c r="AM5336" s="7" t="s">
        <v>49159</v>
      </c>
      <c r="AN5336" s="7" t="s">
        <v>66</v>
      </c>
      <c r="AO5336" s="7" t="s">
        <v>49160</v>
      </c>
      <c r="AP5336" s="22" t="s">
        <v>49161</v>
      </c>
      <c r="AQ5336" s="7" t="s">
        <v>50</v>
      </c>
      <c r="AR5336" s="7" t="s">
        <v>50</v>
      </c>
    </row>
    <row r="5337" spans="1:44" ht="15" thickBot="1">
      <c r="A5337" s="10" t="s">
        <v>49162</v>
      </c>
      <c r="B5337" s="13" t="s">
        <v>50</v>
      </c>
      <c r="C5337" s="12">
        <v>44075</v>
      </c>
      <c r="D5337" s="13" t="s">
        <v>45</v>
      </c>
      <c r="E5337" s="13" t="s">
        <v>46</v>
      </c>
      <c r="F5337" s="13" t="s">
        <v>70</v>
      </c>
      <c r="G5337" s="13" t="s">
        <v>50</v>
      </c>
      <c r="H5337" s="13" t="s">
        <v>50</v>
      </c>
      <c r="I5337" s="13" t="s">
        <v>50</v>
      </c>
      <c r="J5337" s="12">
        <v>45483</v>
      </c>
      <c r="K5337" s="13" t="s">
        <v>50</v>
      </c>
      <c r="L5337" s="13" t="s">
        <v>147</v>
      </c>
      <c r="M5337" s="13" t="s">
        <v>47184</v>
      </c>
      <c r="N5337" s="13" t="s">
        <v>17539</v>
      </c>
      <c r="O5337" s="13" t="s">
        <v>49163</v>
      </c>
      <c r="P5337" s="11">
        <v>94333</v>
      </c>
      <c r="Q5337" s="13" t="s">
        <v>245</v>
      </c>
      <c r="R5337" s="33" t="s">
        <v>49164</v>
      </c>
      <c r="S5337" s="30" t="s">
        <v>50</v>
      </c>
      <c r="T5337" s="13" t="s">
        <v>50</v>
      </c>
      <c r="U5337" s="13" t="s">
        <v>49165</v>
      </c>
      <c r="V5337" s="13" t="s">
        <v>50</v>
      </c>
      <c r="W5337" s="13" t="s">
        <v>50</v>
      </c>
      <c r="X5337" s="13" t="s">
        <v>50</v>
      </c>
      <c r="Y5337" s="13" t="s">
        <v>154</v>
      </c>
      <c r="Z5337" s="13" t="s">
        <v>50</v>
      </c>
      <c r="AA5337" s="13" t="s">
        <v>50</v>
      </c>
      <c r="AB5337" s="13" t="s">
        <v>50</v>
      </c>
      <c r="AC5337" s="13" t="s">
        <v>50</v>
      </c>
      <c r="AD5337" s="13" t="s">
        <v>50</v>
      </c>
      <c r="AE5337" s="13" t="s">
        <v>50</v>
      </c>
      <c r="AF5337" s="13" t="s">
        <v>50</v>
      </c>
      <c r="AG5337" s="13" t="s">
        <v>50</v>
      </c>
      <c r="AH5337" s="13" t="s">
        <v>50</v>
      </c>
      <c r="AI5337" s="13" t="s">
        <v>50</v>
      </c>
      <c r="AJ5337" s="13" t="s">
        <v>50</v>
      </c>
      <c r="AK5337" s="13" t="s">
        <v>50</v>
      </c>
      <c r="AL5337" s="13" t="s">
        <v>50</v>
      </c>
      <c r="AM5337" s="13" t="s">
        <v>49166</v>
      </c>
      <c r="AN5337" s="13" t="s">
        <v>66</v>
      </c>
      <c r="AO5337" s="13" t="s">
        <v>50</v>
      </c>
      <c r="AP5337" s="13" t="s">
        <v>50</v>
      </c>
      <c r="AQ5337" s="21" t="s">
        <v>49167</v>
      </c>
      <c r="AR5337" s="13" t="s">
        <v>255</v>
      </c>
    </row>
    <row r="5338" spans="1:44" ht="15" thickBot="1">
      <c r="A5338" s="4" t="s">
        <v>49168</v>
      </c>
      <c r="B5338" s="7" t="s">
        <v>50</v>
      </c>
      <c r="C5338" s="6">
        <v>41640</v>
      </c>
      <c r="D5338" s="7" t="s">
        <v>45</v>
      </c>
      <c r="E5338" s="7" t="s">
        <v>46</v>
      </c>
      <c r="F5338" s="7" t="s">
        <v>47</v>
      </c>
      <c r="G5338" s="7" t="s">
        <v>176</v>
      </c>
      <c r="H5338" s="7" t="s">
        <v>115</v>
      </c>
      <c r="I5338" s="7" t="s">
        <v>50</v>
      </c>
      <c r="J5338" s="6">
        <v>45485</v>
      </c>
      <c r="K5338" s="7" t="s">
        <v>161</v>
      </c>
      <c r="L5338" s="7" t="s">
        <v>62</v>
      </c>
      <c r="M5338" s="7" t="s">
        <v>49169</v>
      </c>
      <c r="N5338" s="7" t="s">
        <v>36886</v>
      </c>
      <c r="O5338" s="7" t="s">
        <v>49170</v>
      </c>
      <c r="P5338" s="5">
        <v>96572</v>
      </c>
      <c r="Q5338" s="7" t="s">
        <v>166</v>
      </c>
      <c r="R5338" s="34" t="s">
        <v>49171</v>
      </c>
      <c r="S5338" s="34" t="s">
        <v>49172</v>
      </c>
      <c r="T5338" s="7" t="s">
        <v>50</v>
      </c>
      <c r="U5338" s="7" t="s">
        <v>49173</v>
      </c>
      <c r="V5338" s="7" t="s">
        <v>50</v>
      </c>
      <c r="W5338" s="7" t="s">
        <v>50</v>
      </c>
      <c r="X5338" s="7" t="s">
        <v>50</v>
      </c>
      <c r="Y5338" s="7" t="s">
        <v>61</v>
      </c>
      <c r="Z5338" s="7" t="s">
        <v>50</v>
      </c>
      <c r="AA5338" s="7" t="s">
        <v>50</v>
      </c>
      <c r="AB5338" s="7" t="s">
        <v>50</v>
      </c>
      <c r="AC5338" s="7" t="s">
        <v>50</v>
      </c>
      <c r="AD5338" s="7" t="s">
        <v>50</v>
      </c>
      <c r="AE5338" s="7" t="s">
        <v>50</v>
      </c>
      <c r="AF5338" s="7" t="s">
        <v>50</v>
      </c>
      <c r="AG5338" s="7" t="s">
        <v>50</v>
      </c>
      <c r="AH5338" s="7" t="s">
        <v>50</v>
      </c>
      <c r="AI5338" s="7" t="s">
        <v>50</v>
      </c>
      <c r="AJ5338" s="7" t="s">
        <v>50</v>
      </c>
      <c r="AK5338" s="7" t="s">
        <v>47078</v>
      </c>
      <c r="AL5338" s="7" t="s">
        <v>50</v>
      </c>
      <c r="AM5338" s="7" t="s">
        <v>49174</v>
      </c>
      <c r="AN5338" s="7" t="s">
        <v>66</v>
      </c>
      <c r="AO5338" s="7" t="s">
        <v>49175</v>
      </c>
      <c r="AP5338" s="22" t="s">
        <v>49176</v>
      </c>
      <c r="AQ5338" s="7" t="s">
        <v>50</v>
      </c>
      <c r="AR5338" s="7" t="s">
        <v>50</v>
      </c>
    </row>
    <row r="5339" spans="1:44" ht="15" thickBot="1">
      <c r="A5339" s="10" t="s">
        <v>49177</v>
      </c>
      <c r="B5339" s="13" t="s">
        <v>50</v>
      </c>
      <c r="C5339" s="12">
        <v>41318</v>
      </c>
      <c r="D5339" s="13" t="s">
        <v>45</v>
      </c>
      <c r="E5339" s="13" t="s">
        <v>46</v>
      </c>
      <c r="F5339" s="13" t="s">
        <v>47</v>
      </c>
      <c r="G5339" s="26" t="s">
        <v>54946</v>
      </c>
      <c r="H5339" s="13" t="s">
        <v>50</v>
      </c>
      <c r="I5339" s="13" t="s">
        <v>50</v>
      </c>
      <c r="J5339" s="12">
        <v>45483</v>
      </c>
      <c r="K5339" s="13" t="s">
        <v>50</v>
      </c>
      <c r="L5339" s="13" t="s">
        <v>62</v>
      </c>
      <c r="M5339" s="13" t="s">
        <v>6369</v>
      </c>
      <c r="N5339" s="13" t="s">
        <v>6990</v>
      </c>
      <c r="O5339" s="13" t="s">
        <v>49178</v>
      </c>
      <c r="P5339" s="11">
        <v>98831</v>
      </c>
      <c r="Q5339" s="13" t="s">
        <v>50</v>
      </c>
      <c r="R5339" s="33" t="s">
        <v>49179</v>
      </c>
      <c r="S5339" s="30" t="s">
        <v>50</v>
      </c>
      <c r="T5339" s="13" t="s">
        <v>50</v>
      </c>
      <c r="U5339" s="13" t="s">
        <v>49180</v>
      </c>
      <c r="V5339" s="13" t="s">
        <v>50</v>
      </c>
      <c r="W5339" s="13" t="s">
        <v>50</v>
      </c>
      <c r="X5339" s="13" t="s">
        <v>50</v>
      </c>
      <c r="Y5339" s="13" t="s">
        <v>61</v>
      </c>
      <c r="Z5339" s="13" t="s">
        <v>50</v>
      </c>
      <c r="AA5339" s="13" t="s">
        <v>50</v>
      </c>
      <c r="AB5339" s="13" t="s">
        <v>50</v>
      </c>
      <c r="AC5339" s="13" t="s">
        <v>50</v>
      </c>
      <c r="AD5339" s="13" t="s">
        <v>50</v>
      </c>
      <c r="AE5339" s="13" t="s">
        <v>50</v>
      </c>
      <c r="AF5339" s="13" t="s">
        <v>50</v>
      </c>
      <c r="AG5339" s="13" t="s">
        <v>50</v>
      </c>
      <c r="AH5339" s="13" t="s">
        <v>50</v>
      </c>
      <c r="AI5339" s="13" t="s">
        <v>50</v>
      </c>
      <c r="AJ5339" s="13" t="s">
        <v>50</v>
      </c>
      <c r="AK5339" s="13" t="s">
        <v>50</v>
      </c>
      <c r="AL5339" s="13" t="s">
        <v>50</v>
      </c>
      <c r="AM5339" s="13" t="s">
        <v>49181</v>
      </c>
      <c r="AN5339" s="13" t="s">
        <v>66</v>
      </c>
      <c r="AO5339" s="13" t="s">
        <v>49182</v>
      </c>
      <c r="AP5339" s="13" t="s">
        <v>50</v>
      </c>
      <c r="AQ5339" s="21" t="s">
        <v>49183</v>
      </c>
      <c r="AR5339" s="13" t="s">
        <v>50</v>
      </c>
    </row>
    <row r="5340" spans="1:44" ht="15" thickBot="1">
      <c r="A5340" s="4" t="s">
        <v>49184</v>
      </c>
      <c r="B5340" s="7" t="s">
        <v>50</v>
      </c>
      <c r="C5340" s="6">
        <v>30317</v>
      </c>
      <c r="D5340" s="7" t="s">
        <v>45</v>
      </c>
      <c r="E5340" s="7" t="s">
        <v>46</v>
      </c>
      <c r="F5340" s="7" t="s">
        <v>47</v>
      </c>
      <c r="G5340" s="26" t="s">
        <v>54946</v>
      </c>
      <c r="H5340" s="7" t="s">
        <v>12577</v>
      </c>
      <c r="I5340" s="7" t="s">
        <v>50</v>
      </c>
      <c r="J5340" s="6">
        <v>45484</v>
      </c>
      <c r="K5340" s="7" t="s">
        <v>116</v>
      </c>
      <c r="L5340" s="7" t="s">
        <v>162</v>
      </c>
      <c r="M5340" s="7" t="s">
        <v>49185</v>
      </c>
      <c r="N5340" s="7" t="s">
        <v>49186</v>
      </c>
      <c r="O5340" s="7" t="s">
        <v>49187</v>
      </c>
      <c r="P5340" s="5">
        <v>99363</v>
      </c>
      <c r="Q5340" s="7" t="s">
        <v>1571</v>
      </c>
      <c r="R5340" s="34" t="s">
        <v>49188</v>
      </c>
      <c r="S5340" s="34" t="s">
        <v>49189</v>
      </c>
      <c r="T5340" s="7" t="s">
        <v>50</v>
      </c>
      <c r="U5340" s="7" t="s">
        <v>49190</v>
      </c>
      <c r="V5340" s="7" t="s">
        <v>50</v>
      </c>
      <c r="W5340" s="7" t="s">
        <v>50</v>
      </c>
      <c r="X5340" s="7" t="s">
        <v>50</v>
      </c>
      <c r="Y5340" s="7" t="s">
        <v>61</v>
      </c>
      <c r="Z5340" s="7" t="s">
        <v>50</v>
      </c>
      <c r="AA5340" s="7" t="s">
        <v>50</v>
      </c>
      <c r="AB5340" s="7" t="s">
        <v>50</v>
      </c>
      <c r="AC5340" s="7" t="s">
        <v>50</v>
      </c>
      <c r="AD5340" s="7" t="s">
        <v>50</v>
      </c>
      <c r="AE5340" s="7" t="s">
        <v>50</v>
      </c>
      <c r="AF5340" s="7" t="s">
        <v>50</v>
      </c>
      <c r="AG5340" s="7" t="s">
        <v>50</v>
      </c>
      <c r="AH5340" s="7" t="s">
        <v>50</v>
      </c>
      <c r="AI5340" s="7" t="s">
        <v>50</v>
      </c>
      <c r="AJ5340" s="7" t="s">
        <v>50</v>
      </c>
      <c r="AK5340" s="7" t="s">
        <v>49191</v>
      </c>
      <c r="AL5340" s="7" t="s">
        <v>50</v>
      </c>
      <c r="AM5340" s="7" t="s">
        <v>49192</v>
      </c>
      <c r="AN5340" s="7" t="s">
        <v>66</v>
      </c>
      <c r="AO5340" s="7" t="s">
        <v>49193</v>
      </c>
      <c r="AP5340" s="22" t="s">
        <v>49194</v>
      </c>
      <c r="AQ5340" s="7" t="s">
        <v>50</v>
      </c>
      <c r="AR5340" s="7" t="s">
        <v>50</v>
      </c>
    </row>
    <row r="5341" spans="1:44" ht="15" thickBot="1">
      <c r="A5341" s="10" t="s">
        <v>49195</v>
      </c>
      <c r="B5341" s="13" t="s">
        <v>50</v>
      </c>
      <c r="C5341" s="12">
        <v>42736</v>
      </c>
      <c r="D5341" s="13" t="s">
        <v>45</v>
      </c>
      <c r="E5341" s="13" t="s">
        <v>46</v>
      </c>
      <c r="F5341" s="13" t="s">
        <v>70</v>
      </c>
      <c r="G5341" s="26" t="s">
        <v>54946</v>
      </c>
      <c r="H5341" s="13" t="s">
        <v>13387</v>
      </c>
      <c r="I5341" s="13" t="s">
        <v>50</v>
      </c>
      <c r="J5341" s="12">
        <v>45483</v>
      </c>
      <c r="K5341" s="13" t="s">
        <v>89</v>
      </c>
      <c r="L5341" s="13" t="s">
        <v>467</v>
      </c>
      <c r="M5341" s="13" t="s">
        <v>49196</v>
      </c>
      <c r="N5341" s="13" t="s">
        <v>1626</v>
      </c>
      <c r="O5341" s="13" t="s">
        <v>49197</v>
      </c>
      <c r="P5341" s="11">
        <v>101336</v>
      </c>
      <c r="Q5341" s="13" t="s">
        <v>135</v>
      </c>
      <c r="R5341" s="33" t="s">
        <v>49198</v>
      </c>
      <c r="S5341" s="33" t="s">
        <v>49199</v>
      </c>
      <c r="T5341" s="13" t="s">
        <v>50</v>
      </c>
      <c r="U5341" s="13" t="s">
        <v>49200</v>
      </c>
      <c r="V5341" s="13" t="s">
        <v>50</v>
      </c>
      <c r="W5341" s="13" t="s">
        <v>50</v>
      </c>
      <c r="X5341" s="13" t="s">
        <v>50</v>
      </c>
      <c r="Y5341" s="13" t="s">
        <v>467</v>
      </c>
      <c r="Z5341" s="13" t="s">
        <v>50</v>
      </c>
      <c r="AA5341" s="13" t="s">
        <v>50</v>
      </c>
      <c r="AB5341" s="13" t="s">
        <v>50</v>
      </c>
      <c r="AC5341" s="13" t="s">
        <v>50</v>
      </c>
      <c r="AD5341" s="13" t="s">
        <v>50</v>
      </c>
      <c r="AE5341" s="13" t="s">
        <v>50</v>
      </c>
      <c r="AF5341" s="13" t="s">
        <v>50</v>
      </c>
      <c r="AG5341" s="13" t="s">
        <v>50</v>
      </c>
      <c r="AH5341" s="13" t="s">
        <v>50</v>
      </c>
      <c r="AI5341" s="13" t="s">
        <v>50</v>
      </c>
      <c r="AJ5341" s="13" t="s">
        <v>50</v>
      </c>
      <c r="AK5341" s="13" t="s">
        <v>49201</v>
      </c>
      <c r="AL5341" s="13" t="s">
        <v>50</v>
      </c>
      <c r="AM5341" s="13" t="s">
        <v>49202</v>
      </c>
      <c r="AN5341" s="13" t="s">
        <v>1700</v>
      </c>
      <c r="AO5341" s="13" t="s">
        <v>49203</v>
      </c>
      <c r="AP5341" s="14" t="s">
        <v>49204</v>
      </c>
      <c r="AQ5341" s="13" t="s">
        <v>50</v>
      </c>
      <c r="AR5341" s="13" t="s">
        <v>50</v>
      </c>
    </row>
    <row r="5342" spans="1:44" ht="15" thickBot="1">
      <c r="A5342" s="4" t="s">
        <v>49205</v>
      </c>
      <c r="B5342" s="7" t="s">
        <v>50</v>
      </c>
      <c r="C5342" s="6">
        <v>44927</v>
      </c>
      <c r="D5342" s="7" t="s">
        <v>45</v>
      </c>
      <c r="E5342" s="7" t="s">
        <v>46</v>
      </c>
      <c r="F5342" s="7" t="s">
        <v>70</v>
      </c>
      <c r="G5342" s="27" t="s">
        <v>54945</v>
      </c>
      <c r="H5342" s="7" t="s">
        <v>50</v>
      </c>
      <c r="I5342" s="7" t="s">
        <v>50</v>
      </c>
      <c r="J5342" s="6">
        <v>45483</v>
      </c>
      <c r="K5342" s="7" t="s">
        <v>50</v>
      </c>
      <c r="L5342" s="7" t="s">
        <v>467</v>
      </c>
      <c r="M5342" s="7" t="s">
        <v>50</v>
      </c>
      <c r="N5342" s="7" t="s">
        <v>180</v>
      </c>
      <c r="O5342" s="7" t="s">
        <v>49206</v>
      </c>
      <c r="P5342" s="5">
        <v>105368</v>
      </c>
      <c r="Q5342" s="7" t="s">
        <v>120</v>
      </c>
      <c r="R5342" s="31" t="s">
        <v>50</v>
      </c>
      <c r="S5342" s="34" t="s">
        <v>49207</v>
      </c>
      <c r="T5342" s="7" t="s">
        <v>50</v>
      </c>
      <c r="U5342" s="7" t="s">
        <v>50</v>
      </c>
      <c r="V5342" s="7" t="s">
        <v>50</v>
      </c>
      <c r="W5342" s="7" t="s">
        <v>50</v>
      </c>
      <c r="X5342" s="7" t="s">
        <v>50</v>
      </c>
      <c r="Y5342" s="7" t="s">
        <v>467</v>
      </c>
      <c r="Z5342" s="7" t="s">
        <v>50</v>
      </c>
      <c r="AA5342" s="7" t="s">
        <v>50</v>
      </c>
      <c r="AB5342" s="7" t="s">
        <v>50</v>
      </c>
      <c r="AC5342" s="7" t="s">
        <v>50</v>
      </c>
      <c r="AD5342" s="7" t="s">
        <v>50</v>
      </c>
      <c r="AE5342" s="7" t="s">
        <v>50</v>
      </c>
      <c r="AF5342" s="7" t="s">
        <v>50</v>
      </c>
      <c r="AG5342" s="7" t="s">
        <v>50</v>
      </c>
      <c r="AH5342" s="7" t="s">
        <v>50</v>
      </c>
      <c r="AI5342" s="7" t="s">
        <v>50</v>
      </c>
      <c r="AJ5342" s="7" t="s">
        <v>50</v>
      </c>
      <c r="AK5342" s="7" t="s">
        <v>50</v>
      </c>
      <c r="AL5342" s="7" t="s">
        <v>50</v>
      </c>
      <c r="AM5342" s="7" t="s">
        <v>50</v>
      </c>
      <c r="AN5342" s="7" t="s">
        <v>50</v>
      </c>
      <c r="AO5342" s="7" t="s">
        <v>50</v>
      </c>
      <c r="AP5342" s="7" t="s">
        <v>50</v>
      </c>
      <c r="AQ5342" s="7" t="s">
        <v>50</v>
      </c>
      <c r="AR5342" s="7" t="s">
        <v>1186</v>
      </c>
    </row>
    <row r="5343" spans="1:44" ht="15" thickBot="1">
      <c r="A5343" s="10" t="s">
        <v>49208</v>
      </c>
      <c r="B5343" s="13" t="s">
        <v>50</v>
      </c>
      <c r="C5343" s="12">
        <v>45400</v>
      </c>
      <c r="D5343" s="13" t="s">
        <v>45</v>
      </c>
      <c r="E5343" s="13" t="s">
        <v>46</v>
      </c>
      <c r="F5343" s="13" t="s">
        <v>70</v>
      </c>
      <c r="G5343" s="26" t="s">
        <v>54946</v>
      </c>
      <c r="H5343" s="13" t="s">
        <v>50</v>
      </c>
      <c r="I5343" s="13" t="s">
        <v>50</v>
      </c>
      <c r="J5343" s="12">
        <v>45484</v>
      </c>
      <c r="K5343" s="13" t="s">
        <v>50</v>
      </c>
      <c r="L5343" s="13" t="s">
        <v>52</v>
      </c>
      <c r="M5343" s="13" t="s">
        <v>49209</v>
      </c>
      <c r="N5343" s="13" t="s">
        <v>10129</v>
      </c>
      <c r="O5343" s="13" t="s">
        <v>49210</v>
      </c>
      <c r="P5343" s="11">
        <v>108221</v>
      </c>
      <c r="Q5343" s="13" t="s">
        <v>245</v>
      </c>
      <c r="R5343" s="33" t="s">
        <v>49211</v>
      </c>
      <c r="S5343" s="33" t="s">
        <v>49212</v>
      </c>
      <c r="T5343" s="13" t="s">
        <v>50</v>
      </c>
      <c r="U5343" s="13" t="s">
        <v>49213</v>
      </c>
      <c r="V5343" s="13" t="s">
        <v>50</v>
      </c>
      <c r="W5343" s="13" t="s">
        <v>50</v>
      </c>
      <c r="X5343" s="13" t="s">
        <v>50</v>
      </c>
      <c r="Y5343" s="13" t="s">
        <v>467</v>
      </c>
      <c r="Z5343" s="13" t="s">
        <v>50</v>
      </c>
      <c r="AA5343" s="13" t="s">
        <v>50</v>
      </c>
      <c r="AB5343" s="13" t="s">
        <v>50</v>
      </c>
      <c r="AC5343" s="13" t="s">
        <v>50</v>
      </c>
      <c r="AD5343" s="13" t="s">
        <v>50</v>
      </c>
      <c r="AE5343" s="13" t="s">
        <v>50</v>
      </c>
      <c r="AF5343" s="13" t="s">
        <v>50</v>
      </c>
      <c r="AG5343" s="13" t="s">
        <v>50</v>
      </c>
      <c r="AH5343" s="13" t="s">
        <v>50</v>
      </c>
      <c r="AI5343" s="13" t="s">
        <v>50</v>
      </c>
      <c r="AJ5343" s="13" t="s">
        <v>50</v>
      </c>
      <c r="AK5343" s="13" t="s">
        <v>49214</v>
      </c>
      <c r="AL5343" s="13" t="s">
        <v>50</v>
      </c>
      <c r="AM5343" s="13" t="s">
        <v>49215</v>
      </c>
      <c r="AN5343" s="13" t="s">
        <v>993</v>
      </c>
      <c r="AO5343" s="13" t="s">
        <v>49216</v>
      </c>
      <c r="AP5343" s="21" t="s">
        <v>49217</v>
      </c>
      <c r="AQ5343" s="13" t="s">
        <v>50</v>
      </c>
      <c r="AR5343" s="13" t="s">
        <v>50</v>
      </c>
    </row>
    <row r="5344" spans="1:44" ht="15" thickBot="1">
      <c r="A5344" s="4" t="s">
        <v>49218</v>
      </c>
      <c r="B5344" s="7" t="s">
        <v>50</v>
      </c>
      <c r="C5344" s="6">
        <v>43466</v>
      </c>
      <c r="D5344" s="7" t="s">
        <v>45</v>
      </c>
      <c r="E5344" s="7" t="s">
        <v>46</v>
      </c>
      <c r="F5344" s="7" t="s">
        <v>70</v>
      </c>
      <c r="G5344" s="7" t="s">
        <v>71</v>
      </c>
      <c r="H5344" s="7" t="s">
        <v>24409</v>
      </c>
      <c r="I5344" s="7" t="s">
        <v>50</v>
      </c>
      <c r="J5344" s="6">
        <v>45483</v>
      </c>
      <c r="K5344" s="7" t="s">
        <v>191</v>
      </c>
      <c r="L5344" s="7" t="s">
        <v>283</v>
      </c>
      <c r="M5344" s="7" t="s">
        <v>49219</v>
      </c>
      <c r="N5344" s="7" t="s">
        <v>49220</v>
      </c>
      <c r="O5344" s="7" t="s">
        <v>49221</v>
      </c>
      <c r="P5344" s="5">
        <v>110496</v>
      </c>
      <c r="Q5344" s="7" t="s">
        <v>360</v>
      </c>
      <c r="R5344" s="28" t="s">
        <v>49218</v>
      </c>
      <c r="S5344" s="34" t="s">
        <v>49222</v>
      </c>
      <c r="T5344" s="7" t="s">
        <v>50</v>
      </c>
      <c r="U5344" s="7" t="s">
        <v>50</v>
      </c>
      <c r="V5344" s="7" t="s">
        <v>50</v>
      </c>
      <c r="W5344" s="7" t="s">
        <v>50</v>
      </c>
      <c r="X5344" s="7" t="s">
        <v>50</v>
      </c>
      <c r="Y5344" s="7" t="s">
        <v>50</v>
      </c>
      <c r="Z5344" s="7" t="s">
        <v>50</v>
      </c>
      <c r="AA5344" s="7" t="s">
        <v>50</v>
      </c>
      <c r="AB5344" s="7" t="s">
        <v>50</v>
      </c>
      <c r="AC5344" s="7" t="s">
        <v>50</v>
      </c>
      <c r="AD5344" s="7" t="s">
        <v>50</v>
      </c>
      <c r="AE5344" s="7" t="s">
        <v>50</v>
      </c>
      <c r="AF5344" s="7" t="s">
        <v>50</v>
      </c>
      <c r="AG5344" s="7" t="s">
        <v>50</v>
      </c>
      <c r="AH5344" s="7" t="s">
        <v>50</v>
      </c>
      <c r="AI5344" s="7" t="s">
        <v>50</v>
      </c>
      <c r="AJ5344" s="7" t="s">
        <v>50</v>
      </c>
      <c r="AK5344" s="7" t="s">
        <v>49223</v>
      </c>
      <c r="AL5344" s="7" t="s">
        <v>50</v>
      </c>
      <c r="AM5344" s="7" t="s">
        <v>49224</v>
      </c>
      <c r="AN5344" s="7" t="s">
        <v>993</v>
      </c>
      <c r="AO5344" s="7" t="s">
        <v>49225</v>
      </c>
      <c r="AP5344" s="22" t="s">
        <v>49226</v>
      </c>
      <c r="AQ5344" s="7" t="s">
        <v>50</v>
      </c>
      <c r="AR5344" s="7" t="s">
        <v>50</v>
      </c>
    </row>
    <row r="5345" spans="1:44" ht="15" thickBot="1">
      <c r="A5345" s="10" t="s">
        <v>49227</v>
      </c>
      <c r="B5345" s="13" t="s">
        <v>50</v>
      </c>
      <c r="C5345" s="12">
        <v>43831</v>
      </c>
      <c r="D5345" s="13" t="s">
        <v>45</v>
      </c>
      <c r="E5345" s="13" t="s">
        <v>46</v>
      </c>
      <c r="F5345" s="13" t="s">
        <v>70</v>
      </c>
      <c r="G5345" s="27" t="s">
        <v>54945</v>
      </c>
      <c r="H5345" s="13" t="s">
        <v>50</v>
      </c>
      <c r="I5345" s="13" t="s">
        <v>50</v>
      </c>
      <c r="J5345" s="12">
        <v>45484</v>
      </c>
      <c r="K5345" s="13" t="s">
        <v>116</v>
      </c>
      <c r="L5345" s="13" t="s">
        <v>467</v>
      </c>
      <c r="M5345" s="13" t="s">
        <v>49228</v>
      </c>
      <c r="N5345" s="13" t="s">
        <v>49229</v>
      </c>
      <c r="O5345" s="13" t="s">
        <v>49230</v>
      </c>
      <c r="P5345" s="11">
        <v>117863</v>
      </c>
      <c r="Q5345" s="13" t="s">
        <v>360</v>
      </c>
      <c r="R5345" s="29" t="s">
        <v>49231</v>
      </c>
      <c r="S5345" s="33" t="s">
        <v>49232</v>
      </c>
      <c r="T5345" s="13" t="s">
        <v>50</v>
      </c>
      <c r="U5345" s="13" t="s">
        <v>50</v>
      </c>
      <c r="V5345" s="13" t="s">
        <v>50</v>
      </c>
      <c r="W5345" s="13" t="s">
        <v>50</v>
      </c>
      <c r="X5345" s="13" t="s">
        <v>50</v>
      </c>
      <c r="Y5345" s="13" t="s">
        <v>467</v>
      </c>
      <c r="Z5345" s="13" t="s">
        <v>50</v>
      </c>
      <c r="AA5345" s="13" t="s">
        <v>50</v>
      </c>
      <c r="AB5345" s="13" t="s">
        <v>50</v>
      </c>
      <c r="AC5345" s="13" t="s">
        <v>50</v>
      </c>
      <c r="AD5345" s="13" t="s">
        <v>50</v>
      </c>
      <c r="AE5345" s="13" t="s">
        <v>50</v>
      </c>
      <c r="AF5345" s="13" t="s">
        <v>50</v>
      </c>
      <c r="AG5345" s="13" t="s">
        <v>50</v>
      </c>
      <c r="AH5345" s="13" t="s">
        <v>50</v>
      </c>
      <c r="AI5345" s="13" t="s">
        <v>50</v>
      </c>
      <c r="AJ5345" s="13" t="s">
        <v>50</v>
      </c>
      <c r="AK5345" s="13" t="s">
        <v>49233</v>
      </c>
      <c r="AL5345" s="13" t="s">
        <v>50</v>
      </c>
      <c r="AM5345" s="13" t="s">
        <v>50</v>
      </c>
      <c r="AN5345" s="13" t="s">
        <v>50</v>
      </c>
      <c r="AO5345" s="13" t="s">
        <v>50</v>
      </c>
      <c r="AP5345" s="13" t="s">
        <v>50</v>
      </c>
      <c r="AQ5345" s="13" t="s">
        <v>50</v>
      </c>
      <c r="AR5345" s="13" t="s">
        <v>1186</v>
      </c>
    </row>
    <row r="5346" spans="1:44" ht="15" thickBot="1">
      <c r="A5346" s="4" t="s">
        <v>49234</v>
      </c>
      <c r="B5346" s="7" t="s">
        <v>50</v>
      </c>
      <c r="C5346" s="6">
        <v>43101</v>
      </c>
      <c r="D5346" s="7" t="s">
        <v>45</v>
      </c>
      <c r="E5346" s="7" t="s">
        <v>46</v>
      </c>
      <c r="F5346" s="7" t="s">
        <v>70</v>
      </c>
      <c r="G5346" s="26" t="s">
        <v>54946</v>
      </c>
      <c r="H5346" s="7" t="s">
        <v>50</v>
      </c>
      <c r="I5346" s="7" t="s">
        <v>50</v>
      </c>
      <c r="J5346" s="6">
        <v>45484</v>
      </c>
      <c r="K5346" s="7" t="s">
        <v>50</v>
      </c>
      <c r="L5346" s="7" t="s">
        <v>131</v>
      </c>
      <c r="M5346" s="7" t="s">
        <v>49235</v>
      </c>
      <c r="N5346" s="7" t="s">
        <v>493</v>
      </c>
      <c r="O5346" s="7" t="s">
        <v>49236</v>
      </c>
      <c r="P5346" s="5">
        <v>124645</v>
      </c>
      <c r="Q5346" s="7" t="s">
        <v>495</v>
      </c>
      <c r="R5346" s="34" t="s">
        <v>49237</v>
      </c>
      <c r="S5346" s="34" t="s">
        <v>49238</v>
      </c>
      <c r="T5346" s="7" t="s">
        <v>50</v>
      </c>
      <c r="U5346" s="7" t="s">
        <v>49239</v>
      </c>
      <c r="V5346" s="7" t="s">
        <v>50</v>
      </c>
      <c r="W5346" s="7" t="s">
        <v>50</v>
      </c>
      <c r="X5346" s="7" t="s">
        <v>50</v>
      </c>
      <c r="Y5346" s="7" t="s">
        <v>50</v>
      </c>
      <c r="Z5346" s="7" t="s">
        <v>50</v>
      </c>
      <c r="AA5346" s="7" t="s">
        <v>50</v>
      </c>
      <c r="AB5346" s="7" t="s">
        <v>50</v>
      </c>
      <c r="AC5346" s="7" t="s">
        <v>50</v>
      </c>
      <c r="AD5346" s="7" t="s">
        <v>50</v>
      </c>
      <c r="AE5346" s="7" t="s">
        <v>50</v>
      </c>
      <c r="AF5346" s="7" t="s">
        <v>50</v>
      </c>
      <c r="AG5346" s="7" t="s">
        <v>50</v>
      </c>
      <c r="AH5346" s="7" t="s">
        <v>50</v>
      </c>
      <c r="AI5346" s="7" t="s">
        <v>50</v>
      </c>
      <c r="AJ5346" s="7" t="s">
        <v>50</v>
      </c>
      <c r="AK5346" s="7" t="s">
        <v>50</v>
      </c>
      <c r="AL5346" s="7" t="s">
        <v>50</v>
      </c>
      <c r="AM5346" s="7" t="s">
        <v>49240</v>
      </c>
      <c r="AN5346" s="7" t="s">
        <v>66</v>
      </c>
      <c r="AO5346" s="7" t="s">
        <v>49241</v>
      </c>
      <c r="AP5346" s="7" t="s">
        <v>50</v>
      </c>
      <c r="AQ5346" s="22" t="s">
        <v>49242</v>
      </c>
      <c r="AR5346" s="7" t="s">
        <v>50</v>
      </c>
    </row>
    <row r="5347" spans="1:44" ht="15" thickBot="1">
      <c r="A5347" s="10" t="s">
        <v>49243</v>
      </c>
      <c r="B5347" s="13" t="s">
        <v>50</v>
      </c>
      <c r="C5347" s="12">
        <v>45047</v>
      </c>
      <c r="D5347" s="13" t="s">
        <v>45</v>
      </c>
      <c r="E5347" s="13" t="s">
        <v>46</v>
      </c>
      <c r="F5347" s="13" t="s">
        <v>70</v>
      </c>
      <c r="G5347" s="26" t="s">
        <v>54946</v>
      </c>
      <c r="H5347" s="13" t="s">
        <v>562</v>
      </c>
      <c r="I5347" s="13" t="s">
        <v>50</v>
      </c>
      <c r="J5347" s="12">
        <v>45484</v>
      </c>
      <c r="K5347" s="13" t="s">
        <v>50</v>
      </c>
      <c r="L5347" s="13" t="s">
        <v>467</v>
      </c>
      <c r="M5347" s="13" t="s">
        <v>49244</v>
      </c>
      <c r="N5347" s="13" t="s">
        <v>791</v>
      </c>
      <c r="O5347" s="13" t="s">
        <v>49245</v>
      </c>
      <c r="P5347" s="11">
        <v>136215</v>
      </c>
      <c r="Q5347" s="13" t="s">
        <v>245</v>
      </c>
      <c r="R5347" s="33" t="s">
        <v>49246</v>
      </c>
      <c r="S5347" s="33" t="s">
        <v>49247</v>
      </c>
      <c r="T5347" s="13" t="s">
        <v>50</v>
      </c>
      <c r="U5347" s="13" t="s">
        <v>50</v>
      </c>
      <c r="V5347" s="13" t="s">
        <v>50</v>
      </c>
      <c r="W5347" s="13" t="s">
        <v>50</v>
      </c>
      <c r="X5347" s="13" t="s">
        <v>50</v>
      </c>
      <c r="Y5347" s="13" t="s">
        <v>467</v>
      </c>
      <c r="Z5347" s="13" t="s">
        <v>50</v>
      </c>
      <c r="AA5347" s="13" t="s">
        <v>50</v>
      </c>
      <c r="AB5347" s="13" t="s">
        <v>50</v>
      </c>
      <c r="AC5347" s="13" t="s">
        <v>50</v>
      </c>
      <c r="AD5347" s="13" t="s">
        <v>50</v>
      </c>
      <c r="AE5347" s="13" t="s">
        <v>50</v>
      </c>
      <c r="AF5347" s="13" t="s">
        <v>50</v>
      </c>
      <c r="AG5347" s="13" t="s">
        <v>50</v>
      </c>
      <c r="AH5347" s="13" t="s">
        <v>50</v>
      </c>
      <c r="AI5347" s="13" t="s">
        <v>50</v>
      </c>
      <c r="AJ5347" s="13" t="s">
        <v>50</v>
      </c>
      <c r="AK5347" s="13" t="s">
        <v>49248</v>
      </c>
      <c r="AL5347" s="13" t="s">
        <v>50</v>
      </c>
      <c r="AM5347" s="13" t="s">
        <v>49249</v>
      </c>
      <c r="AN5347" s="13" t="s">
        <v>66</v>
      </c>
      <c r="AO5347" s="13" t="s">
        <v>49250</v>
      </c>
      <c r="AP5347" s="21" t="s">
        <v>49251</v>
      </c>
      <c r="AQ5347" s="13" t="s">
        <v>50</v>
      </c>
      <c r="AR5347" s="13" t="s">
        <v>50</v>
      </c>
    </row>
    <row r="5348" spans="1:44" ht="15" thickBot="1">
      <c r="A5348" s="4" t="s">
        <v>49252</v>
      </c>
      <c r="B5348" s="7" t="s">
        <v>50</v>
      </c>
      <c r="C5348" s="6">
        <v>45105</v>
      </c>
      <c r="D5348" s="7" t="s">
        <v>45</v>
      </c>
      <c r="E5348" s="7" t="s">
        <v>46</v>
      </c>
      <c r="F5348" s="7" t="s">
        <v>70</v>
      </c>
      <c r="G5348" s="27" t="s">
        <v>54945</v>
      </c>
      <c r="H5348" s="7" t="s">
        <v>50</v>
      </c>
      <c r="I5348" s="7" t="s">
        <v>50</v>
      </c>
      <c r="J5348" s="6">
        <v>45485</v>
      </c>
      <c r="K5348" s="7" t="s">
        <v>50</v>
      </c>
      <c r="L5348" s="7" t="s">
        <v>1624</v>
      </c>
      <c r="M5348" s="7" t="s">
        <v>20958</v>
      </c>
      <c r="N5348" s="7" t="s">
        <v>1332</v>
      </c>
      <c r="O5348" s="7" t="s">
        <v>49253</v>
      </c>
      <c r="P5348" s="5">
        <v>139013</v>
      </c>
      <c r="Q5348" s="7" t="s">
        <v>1334</v>
      </c>
      <c r="R5348" s="34" t="s">
        <v>49254</v>
      </c>
      <c r="S5348" s="34" t="s">
        <v>49255</v>
      </c>
      <c r="T5348" s="7" t="s">
        <v>50</v>
      </c>
      <c r="U5348" s="7">
        <v>460815193</v>
      </c>
      <c r="V5348" s="7" t="s">
        <v>50</v>
      </c>
      <c r="W5348" s="7" t="s">
        <v>50</v>
      </c>
      <c r="X5348" s="7" t="s">
        <v>50</v>
      </c>
      <c r="Y5348" s="7" t="s">
        <v>467</v>
      </c>
      <c r="Z5348" s="7" t="s">
        <v>50</v>
      </c>
      <c r="AA5348" s="7" t="s">
        <v>50</v>
      </c>
      <c r="AB5348" s="7" t="s">
        <v>50</v>
      </c>
      <c r="AC5348" s="7" t="s">
        <v>50</v>
      </c>
      <c r="AD5348" s="7" t="s">
        <v>50</v>
      </c>
      <c r="AE5348" s="7" t="s">
        <v>50</v>
      </c>
      <c r="AF5348" s="7" t="s">
        <v>50</v>
      </c>
      <c r="AG5348" s="7" t="s">
        <v>50</v>
      </c>
      <c r="AH5348" s="7" t="s">
        <v>50</v>
      </c>
      <c r="AI5348" s="7" t="s">
        <v>50</v>
      </c>
      <c r="AJ5348" s="7" t="s">
        <v>50</v>
      </c>
      <c r="AK5348" s="7" t="s">
        <v>50</v>
      </c>
      <c r="AL5348" s="7" t="s">
        <v>50</v>
      </c>
      <c r="AM5348" s="7" t="s">
        <v>49256</v>
      </c>
      <c r="AN5348" s="7" t="s">
        <v>66</v>
      </c>
      <c r="AO5348" s="7" t="s">
        <v>50</v>
      </c>
      <c r="AP5348" s="7" t="s">
        <v>50</v>
      </c>
      <c r="AQ5348" s="22" t="s">
        <v>49257</v>
      </c>
      <c r="AR5348" s="7" t="s">
        <v>255</v>
      </c>
    </row>
    <row r="5349" spans="1:44" ht="15" thickBot="1">
      <c r="A5349" s="10" t="s">
        <v>49258</v>
      </c>
      <c r="B5349" s="13" t="s">
        <v>50</v>
      </c>
      <c r="C5349" s="12">
        <v>4688</v>
      </c>
      <c r="D5349" s="13" t="s">
        <v>45</v>
      </c>
      <c r="E5349" s="13" t="s">
        <v>46</v>
      </c>
      <c r="F5349" s="13" t="s">
        <v>70</v>
      </c>
      <c r="G5349" s="13" t="s">
        <v>114</v>
      </c>
      <c r="H5349" s="13" t="s">
        <v>47639</v>
      </c>
      <c r="I5349" s="13" t="s">
        <v>50</v>
      </c>
      <c r="J5349" s="12">
        <v>45484</v>
      </c>
      <c r="K5349" s="13" t="s">
        <v>50</v>
      </c>
      <c r="L5349" s="13" t="s">
        <v>52</v>
      </c>
      <c r="M5349" s="13" t="s">
        <v>49259</v>
      </c>
      <c r="N5349" s="13" t="s">
        <v>16385</v>
      </c>
      <c r="O5349" s="13" t="s">
        <v>49260</v>
      </c>
      <c r="P5349" s="11">
        <v>140069</v>
      </c>
      <c r="Q5349" s="13" t="s">
        <v>707</v>
      </c>
      <c r="R5349" s="33" t="s">
        <v>49261</v>
      </c>
      <c r="S5349" s="33" t="s">
        <v>49262</v>
      </c>
      <c r="T5349" s="13" t="s">
        <v>50</v>
      </c>
      <c r="U5349" s="13" t="s">
        <v>49263</v>
      </c>
      <c r="V5349" s="13" t="s">
        <v>50</v>
      </c>
      <c r="W5349" s="13" t="s">
        <v>50</v>
      </c>
      <c r="X5349" s="13" t="s">
        <v>50</v>
      </c>
      <c r="Y5349" s="13" t="s">
        <v>50</v>
      </c>
      <c r="Z5349" s="13" t="s">
        <v>50</v>
      </c>
      <c r="AA5349" s="13" t="s">
        <v>50</v>
      </c>
      <c r="AB5349" s="13" t="s">
        <v>50</v>
      </c>
      <c r="AC5349" s="13" t="s">
        <v>50</v>
      </c>
      <c r="AD5349" s="13" t="s">
        <v>50</v>
      </c>
      <c r="AE5349" s="13" t="s">
        <v>50</v>
      </c>
      <c r="AF5349" s="13" t="s">
        <v>50</v>
      </c>
      <c r="AG5349" s="13" t="s">
        <v>50</v>
      </c>
      <c r="AH5349" s="13" t="s">
        <v>50</v>
      </c>
      <c r="AI5349" s="13" t="s">
        <v>50</v>
      </c>
      <c r="AJ5349" s="13" t="s">
        <v>50</v>
      </c>
      <c r="AK5349" s="13" t="s">
        <v>11597</v>
      </c>
      <c r="AL5349" s="13" t="s">
        <v>50</v>
      </c>
      <c r="AM5349" s="13" t="s">
        <v>49264</v>
      </c>
      <c r="AN5349" s="13" t="s">
        <v>66</v>
      </c>
      <c r="AO5349" s="13" t="s">
        <v>49265</v>
      </c>
      <c r="AP5349" s="21" t="s">
        <v>49266</v>
      </c>
      <c r="AQ5349" s="13" t="s">
        <v>50</v>
      </c>
      <c r="AR5349" s="13" t="s">
        <v>50</v>
      </c>
    </row>
    <row r="5350" spans="1:44" ht="15" thickBot="1">
      <c r="A5350" s="4" t="s">
        <v>49267</v>
      </c>
      <c r="B5350" s="7" t="s">
        <v>50</v>
      </c>
      <c r="C5350" s="6">
        <v>18994</v>
      </c>
      <c r="D5350" s="7" t="s">
        <v>45</v>
      </c>
      <c r="E5350" s="7" t="s">
        <v>46</v>
      </c>
      <c r="F5350" s="7" t="s">
        <v>70</v>
      </c>
      <c r="G5350" s="7" t="s">
        <v>71</v>
      </c>
      <c r="H5350" s="7" t="s">
        <v>2081</v>
      </c>
      <c r="I5350" s="7" t="s">
        <v>50</v>
      </c>
      <c r="J5350" s="6">
        <v>45484</v>
      </c>
      <c r="K5350" s="7" t="s">
        <v>72</v>
      </c>
      <c r="L5350" s="7" t="s">
        <v>290</v>
      </c>
      <c r="M5350" s="7" t="s">
        <v>49268</v>
      </c>
      <c r="N5350" s="7" t="s">
        <v>1614</v>
      </c>
      <c r="O5350" s="7" t="s">
        <v>49269</v>
      </c>
      <c r="P5350" s="5">
        <v>140859</v>
      </c>
      <c r="Q5350" s="7" t="s">
        <v>1201</v>
      </c>
      <c r="R5350" s="34" t="s">
        <v>49270</v>
      </c>
      <c r="S5350" s="34" t="s">
        <v>49271</v>
      </c>
      <c r="T5350" s="7" t="s">
        <v>50</v>
      </c>
      <c r="U5350" s="7" t="s">
        <v>49272</v>
      </c>
      <c r="V5350" s="7" t="s">
        <v>50</v>
      </c>
      <c r="W5350" s="7" t="s">
        <v>50</v>
      </c>
      <c r="X5350" s="7" t="s">
        <v>50</v>
      </c>
      <c r="Y5350" s="7" t="s">
        <v>290</v>
      </c>
      <c r="Z5350" s="7" t="s">
        <v>50</v>
      </c>
      <c r="AA5350" s="7" t="s">
        <v>50</v>
      </c>
      <c r="AB5350" s="7" t="s">
        <v>50</v>
      </c>
      <c r="AC5350" s="7" t="s">
        <v>50</v>
      </c>
      <c r="AD5350" s="7" t="s">
        <v>50</v>
      </c>
      <c r="AE5350" s="7" t="s">
        <v>50</v>
      </c>
      <c r="AF5350" s="7" t="s">
        <v>50</v>
      </c>
      <c r="AG5350" s="7" t="s">
        <v>50</v>
      </c>
      <c r="AH5350" s="7" t="s">
        <v>50</v>
      </c>
      <c r="AI5350" s="7" t="s">
        <v>50</v>
      </c>
      <c r="AJ5350" s="7" t="s">
        <v>50</v>
      </c>
      <c r="AK5350" s="7" t="s">
        <v>7696</v>
      </c>
      <c r="AL5350" s="7" t="s">
        <v>50</v>
      </c>
      <c r="AM5350" s="7" t="s">
        <v>49273</v>
      </c>
      <c r="AN5350" s="7" t="s">
        <v>66</v>
      </c>
      <c r="AO5350" s="7" t="s">
        <v>49274</v>
      </c>
      <c r="AP5350" s="22" t="s">
        <v>49275</v>
      </c>
      <c r="AQ5350" s="7" t="s">
        <v>50</v>
      </c>
      <c r="AR5350" s="7" t="s">
        <v>50</v>
      </c>
    </row>
    <row r="5351" spans="1:44" ht="15" thickBot="1">
      <c r="A5351" s="10" t="s">
        <v>49276</v>
      </c>
      <c r="B5351" s="13" t="s">
        <v>50</v>
      </c>
      <c r="C5351" s="12">
        <v>37257</v>
      </c>
      <c r="D5351" s="13" t="s">
        <v>45</v>
      </c>
      <c r="E5351" s="13" t="s">
        <v>46</v>
      </c>
      <c r="F5351" s="13" t="s">
        <v>70</v>
      </c>
      <c r="G5351" s="26" t="s">
        <v>54946</v>
      </c>
      <c r="H5351" s="13" t="s">
        <v>562</v>
      </c>
      <c r="I5351" s="13" t="s">
        <v>50</v>
      </c>
      <c r="J5351" s="12">
        <v>45484</v>
      </c>
      <c r="K5351" s="13" t="s">
        <v>116</v>
      </c>
      <c r="L5351" s="13" t="s">
        <v>467</v>
      </c>
      <c r="M5351" s="13" t="s">
        <v>6830</v>
      </c>
      <c r="N5351" s="13" t="s">
        <v>49277</v>
      </c>
      <c r="O5351" s="13" t="s">
        <v>49278</v>
      </c>
      <c r="P5351" s="11">
        <v>144979</v>
      </c>
      <c r="Q5351" s="13" t="s">
        <v>1024</v>
      </c>
      <c r="R5351" s="33" t="s">
        <v>49279</v>
      </c>
      <c r="S5351" s="33" t="s">
        <v>49280</v>
      </c>
      <c r="T5351" s="13" t="s">
        <v>50</v>
      </c>
      <c r="U5351" s="13" t="s">
        <v>49281</v>
      </c>
      <c r="V5351" s="13" t="s">
        <v>50</v>
      </c>
      <c r="W5351" s="13" t="s">
        <v>50</v>
      </c>
      <c r="X5351" s="13" t="s">
        <v>50</v>
      </c>
      <c r="Y5351" s="13" t="s">
        <v>467</v>
      </c>
      <c r="Z5351" s="13" t="s">
        <v>50</v>
      </c>
      <c r="AA5351" s="13" t="s">
        <v>50</v>
      </c>
      <c r="AB5351" s="13" t="s">
        <v>50</v>
      </c>
      <c r="AC5351" s="13" t="s">
        <v>50</v>
      </c>
      <c r="AD5351" s="13" t="s">
        <v>50</v>
      </c>
      <c r="AE5351" s="13" t="s">
        <v>50</v>
      </c>
      <c r="AF5351" s="13" t="s">
        <v>50</v>
      </c>
      <c r="AG5351" s="13" t="s">
        <v>50</v>
      </c>
      <c r="AH5351" s="13" t="s">
        <v>50</v>
      </c>
      <c r="AI5351" s="13" t="s">
        <v>50</v>
      </c>
      <c r="AJ5351" s="13" t="s">
        <v>50</v>
      </c>
      <c r="AK5351" s="13" t="s">
        <v>50</v>
      </c>
      <c r="AL5351" s="13" t="s">
        <v>50</v>
      </c>
      <c r="AM5351" s="13" t="s">
        <v>49282</v>
      </c>
      <c r="AN5351" s="13" t="s">
        <v>66</v>
      </c>
      <c r="AO5351" s="13" t="s">
        <v>49283</v>
      </c>
      <c r="AP5351" s="13" t="s">
        <v>50</v>
      </c>
      <c r="AQ5351" s="21" t="s">
        <v>49284</v>
      </c>
      <c r="AR5351" s="13" t="s">
        <v>50</v>
      </c>
    </row>
    <row r="5352" spans="1:44" ht="15" thickBot="1">
      <c r="A5352" s="4" t="s">
        <v>49285</v>
      </c>
      <c r="B5352" s="7" t="s">
        <v>50</v>
      </c>
      <c r="C5352" s="6">
        <v>39083</v>
      </c>
      <c r="D5352" s="7" t="s">
        <v>45</v>
      </c>
      <c r="E5352" s="7" t="s">
        <v>46</v>
      </c>
      <c r="F5352" s="7" t="s">
        <v>47</v>
      </c>
      <c r="G5352" s="26" t="s">
        <v>54946</v>
      </c>
      <c r="H5352" s="7" t="s">
        <v>50</v>
      </c>
      <c r="I5352" s="7" t="s">
        <v>50</v>
      </c>
      <c r="J5352" s="6">
        <v>45485</v>
      </c>
      <c r="K5352" s="7" t="s">
        <v>116</v>
      </c>
      <c r="L5352" s="7" t="s">
        <v>62</v>
      </c>
      <c r="M5352" s="7" t="s">
        <v>49286</v>
      </c>
      <c r="N5352" s="7" t="s">
        <v>1222</v>
      </c>
      <c r="O5352" s="7" t="s">
        <v>49287</v>
      </c>
      <c r="P5352" s="5">
        <v>152448</v>
      </c>
      <c r="Q5352" s="7" t="s">
        <v>707</v>
      </c>
      <c r="R5352" s="34" t="s">
        <v>49288</v>
      </c>
      <c r="S5352" s="34" t="s">
        <v>49289</v>
      </c>
      <c r="T5352" s="7" t="s">
        <v>50</v>
      </c>
      <c r="U5352" s="7" t="s">
        <v>49290</v>
      </c>
      <c r="V5352" s="7" t="s">
        <v>50</v>
      </c>
      <c r="W5352" s="7" t="s">
        <v>50</v>
      </c>
      <c r="X5352" s="7" t="s">
        <v>50</v>
      </c>
      <c r="Y5352" s="7" t="s">
        <v>61</v>
      </c>
      <c r="Z5352" s="7" t="s">
        <v>50</v>
      </c>
      <c r="AA5352" s="7" t="s">
        <v>50</v>
      </c>
      <c r="AB5352" s="7" t="s">
        <v>50</v>
      </c>
      <c r="AC5352" s="7" t="s">
        <v>50</v>
      </c>
      <c r="AD5352" s="7" t="s">
        <v>50</v>
      </c>
      <c r="AE5352" s="7" t="s">
        <v>50</v>
      </c>
      <c r="AF5352" s="7" t="s">
        <v>50</v>
      </c>
      <c r="AG5352" s="7" t="s">
        <v>50</v>
      </c>
      <c r="AH5352" s="7" t="s">
        <v>50</v>
      </c>
      <c r="AI5352" s="7" t="s">
        <v>50</v>
      </c>
      <c r="AJ5352" s="7" t="s">
        <v>50</v>
      </c>
      <c r="AK5352" s="7" t="s">
        <v>50</v>
      </c>
      <c r="AL5352" s="7" t="s">
        <v>50</v>
      </c>
      <c r="AM5352" s="7" t="s">
        <v>49291</v>
      </c>
      <c r="AN5352" s="7" t="s">
        <v>66</v>
      </c>
      <c r="AO5352" s="7" t="s">
        <v>49292</v>
      </c>
      <c r="AP5352" s="22" t="s">
        <v>49293</v>
      </c>
      <c r="AQ5352" s="7" t="s">
        <v>50</v>
      </c>
      <c r="AR5352" s="7" t="s">
        <v>50</v>
      </c>
    </row>
    <row r="5353" spans="1:44" ht="15" thickBot="1">
      <c r="A5353" s="10" t="s">
        <v>49294</v>
      </c>
      <c r="B5353" s="13" t="s">
        <v>50</v>
      </c>
      <c r="C5353" s="12">
        <v>44134</v>
      </c>
      <c r="D5353" s="13" t="s">
        <v>45</v>
      </c>
      <c r="E5353" s="13" t="s">
        <v>46</v>
      </c>
      <c r="F5353" s="13" t="s">
        <v>70</v>
      </c>
      <c r="G5353" s="26" t="s">
        <v>54946</v>
      </c>
      <c r="H5353" s="13" t="s">
        <v>41972</v>
      </c>
      <c r="I5353" s="13" t="s">
        <v>50</v>
      </c>
      <c r="J5353" s="12">
        <v>45484</v>
      </c>
      <c r="K5353" s="13" t="s">
        <v>116</v>
      </c>
      <c r="L5353" s="13" t="s">
        <v>178</v>
      </c>
      <c r="M5353" s="13" t="s">
        <v>49295</v>
      </c>
      <c r="N5353" s="13" t="s">
        <v>27607</v>
      </c>
      <c r="O5353" s="13" t="s">
        <v>49296</v>
      </c>
      <c r="P5353" s="11">
        <v>154356</v>
      </c>
      <c r="Q5353" s="13" t="s">
        <v>1116</v>
      </c>
      <c r="R5353" s="33" t="s">
        <v>49297</v>
      </c>
      <c r="S5353" s="33" t="s">
        <v>49298</v>
      </c>
      <c r="T5353" s="13" t="s">
        <v>50</v>
      </c>
      <c r="U5353" s="13" t="s">
        <v>49299</v>
      </c>
      <c r="V5353" s="13" t="s">
        <v>50</v>
      </c>
      <c r="W5353" s="13" t="s">
        <v>50</v>
      </c>
      <c r="X5353" s="13" t="s">
        <v>50</v>
      </c>
      <c r="Y5353" s="13" t="s">
        <v>50</v>
      </c>
      <c r="Z5353" s="13" t="s">
        <v>50</v>
      </c>
      <c r="AA5353" s="13" t="s">
        <v>50</v>
      </c>
      <c r="AB5353" s="13" t="s">
        <v>50</v>
      </c>
      <c r="AC5353" s="13" t="s">
        <v>50</v>
      </c>
      <c r="AD5353" s="13" t="s">
        <v>50</v>
      </c>
      <c r="AE5353" s="13" t="s">
        <v>50</v>
      </c>
      <c r="AF5353" s="13" t="s">
        <v>50</v>
      </c>
      <c r="AG5353" s="13" t="s">
        <v>50</v>
      </c>
      <c r="AH5353" s="13" t="s">
        <v>50</v>
      </c>
      <c r="AI5353" s="13" t="s">
        <v>50</v>
      </c>
      <c r="AJ5353" s="13" t="s">
        <v>50</v>
      </c>
      <c r="AK5353" s="13" t="s">
        <v>49300</v>
      </c>
      <c r="AL5353" s="13" t="s">
        <v>50</v>
      </c>
      <c r="AM5353" s="13" t="s">
        <v>49301</v>
      </c>
      <c r="AN5353" s="13" t="s">
        <v>66</v>
      </c>
      <c r="AO5353" s="13" t="s">
        <v>49302</v>
      </c>
      <c r="AP5353" s="14" t="s">
        <v>49303</v>
      </c>
      <c r="AQ5353" s="13" t="s">
        <v>50</v>
      </c>
      <c r="AR5353" s="13" t="s">
        <v>50</v>
      </c>
    </row>
    <row r="5354" spans="1:44" ht="15" thickBot="1">
      <c r="A5354" s="4" t="s">
        <v>49304</v>
      </c>
      <c r="B5354" s="7" t="s">
        <v>50</v>
      </c>
      <c r="C5354" s="6">
        <v>36892</v>
      </c>
      <c r="D5354" s="7" t="s">
        <v>45</v>
      </c>
      <c r="E5354" s="7" t="s">
        <v>46</v>
      </c>
      <c r="F5354" s="7" t="s">
        <v>70</v>
      </c>
      <c r="G5354" s="7" t="s">
        <v>50</v>
      </c>
      <c r="H5354" s="7" t="s">
        <v>341</v>
      </c>
      <c r="I5354" s="7" t="s">
        <v>50</v>
      </c>
      <c r="J5354" s="6">
        <v>45484</v>
      </c>
      <c r="K5354" s="7" t="s">
        <v>50</v>
      </c>
      <c r="L5354" s="7" t="s">
        <v>52</v>
      </c>
      <c r="M5354" s="7" t="s">
        <v>49305</v>
      </c>
      <c r="N5354" s="7" t="s">
        <v>1043</v>
      </c>
      <c r="O5354" s="7" t="s">
        <v>49306</v>
      </c>
      <c r="P5354" s="5">
        <v>160610</v>
      </c>
      <c r="Q5354" s="7" t="s">
        <v>616</v>
      </c>
      <c r="R5354" s="34" t="s">
        <v>49307</v>
      </c>
      <c r="S5354" s="34" t="s">
        <v>49308</v>
      </c>
      <c r="T5354" s="7" t="s">
        <v>50</v>
      </c>
      <c r="U5354" s="7" t="s">
        <v>50</v>
      </c>
      <c r="V5354" s="7" t="s">
        <v>50</v>
      </c>
      <c r="W5354" s="7" t="s">
        <v>50</v>
      </c>
      <c r="X5354" s="7" t="s">
        <v>50</v>
      </c>
      <c r="Y5354" s="7" t="s">
        <v>50</v>
      </c>
      <c r="Z5354" s="7" t="s">
        <v>50</v>
      </c>
      <c r="AA5354" s="7" t="s">
        <v>50</v>
      </c>
      <c r="AB5354" s="7" t="s">
        <v>50</v>
      </c>
      <c r="AC5354" s="7" t="s">
        <v>50</v>
      </c>
      <c r="AD5354" s="7" t="s">
        <v>50</v>
      </c>
      <c r="AE5354" s="7" t="s">
        <v>50</v>
      </c>
      <c r="AF5354" s="7" t="s">
        <v>50</v>
      </c>
      <c r="AG5354" s="7" t="s">
        <v>50</v>
      </c>
      <c r="AH5354" s="7" t="s">
        <v>50</v>
      </c>
      <c r="AI5354" s="7" t="s">
        <v>50</v>
      </c>
      <c r="AJ5354" s="7" t="s">
        <v>50</v>
      </c>
      <c r="AK5354" s="7" t="s">
        <v>49309</v>
      </c>
      <c r="AL5354" s="7" t="s">
        <v>50</v>
      </c>
      <c r="AM5354" s="7" t="s">
        <v>49310</v>
      </c>
      <c r="AN5354" s="7" t="s">
        <v>66</v>
      </c>
      <c r="AO5354" s="7" t="s">
        <v>49311</v>
      </c>
      <c r="AP5354" s="8" t="s">
        <v>49312</v>
      </c>
      <c r="AQ5354" s="7" t="s">
        <v>50</v>
      </c>
      <c r="AR5354" s="7" t="s">
        <v>50</v>
      </c>
    </row>
    <row r="5355" spans="1:44" ht="15" thickBot="1">
      <c r="A5355" s="10" t="s">
        <v>49313</v>
      </c>
      <c r="B5355" s="13" t="s">
        <v>50</v>
      </c>
      <c r="C5355" s="12">
        <v>21186</v>
      </c>
      <c r="D5355" s="13" t="s">
        <v>45</v>
      </c>
      <c r="E5355" s="13" t="s">
        <v>46</v>
      </c>
      <c r="F5355" s="13" t="s">
        <v>47</v>
      </c>
      <c r="G5355" s="13" t="s">
        <v>87</v>
      </c>
      <c r="H5355" s="13" t="s">
        <v>328</v>
      </c>
      <c r="I5355" s="13" t="s">
        <v>50</v>
      </c>
      <c r="J5355" s="12">
        <v>45484</v>
      </c>
      <c r="K5355" s="13" t="s">
        <v>161</v>
      </c>
      <c r="L5355" s="13" t="s">
        <v>268</v>
      </c>
      <c r="M5355" s="13" t="s">
        <v>49314</v>
      </c>
      <c r="N5355" s="13" t="s">
        <v>2941</v>
      </c>
      <c r="O5355" s="13" t="s">
        <v>49315</v>
      </c>
      <c r="P5355" s="11">
        <v>167429</v>
      </c>
      <c r="Q5355" s="13" t="s">
        <v>245</v>
      </c>
      <c r="R5355" s="33" t="s">
        <v>49316</v>
      </c>
      <c r="S5355" s="33" t="s">
        <v>49317</v>
      </c>
      <c r="T5355" s="13" t="s">
        <v>50</v>
      </c>
      <c r="U5355" s="13" t="s">
        <v>49318</v>
      </c>
      <c r="V5355" s="13" t="s">
        <v>50</v>
      </c>
      <c r="W5355" s="13" t="s">
        <v>50</v>
      </c>
      <c r="X5355" s="13" t="s">
        <v>50</v>
      </c>
      <c r="Y5355" s="13" t="s">
        <v>61</v>
      </c>
      <c r="Z5355" s="13" t="s">
        <v>50</v>
      </c>
      <c r="AA5355" s="13" t="s">
        <v>50</v>
      </c>
      <c r="AB5355" s="13" t="s">
        <v>50</v>
      </c>
      <c r="AC5355" s="13" t="s">
        <v>50</v>
      </c>
      <c r="AD5355" s="13" t="s">
        <v>50</v>
      </c>
      <c r="AE5355" s="13" t="s">
        <v>50</v>
      </c>
      <c r="AF5355" s="13" t="s">
        <v>50</v>
      </c>
      <c r="AG5355" s="13" t="s">
        <v>50</v>
      </c>
      <c r="AH5355" s="13" t="s">
        <v>50</v>
      </c>
      <c r="AI5355" s="13" t="s">
        <v>50</v>
      </c>
      <c r="AJ5355" s="13" t="s">
        <v>50</v>
      </c>
      <c r="AK5355" s="13" t="s">
        <v>50</v>
      </c>
      <c r="AL5355" s="13" t="s">
        <v>50</v>
      </c>
      <c r="AM5355" s="13" t="s">
        <v>49319</v>
      </c>
      <c r="AN5355" s="13" t="s">
        <v>66</v>
      </c>
      <c r="AO5355" s="13" t="s">
        <v>49320</v>
      </c>
      <c r="AP5355" s="21" t="s">
        <v>49321</v>
      </c>
      <c r="AQ5355" s="13" t="s">
        <v>50</v>
      </c>
      <c r="AR5355" s="13" t="s">
        <v>50</v>
      </c>
    </row>
    <row r="5356" spans="1:44" ht="15" thickBot="1">
      <c r="A5356" s="4" t="s">
        <v>49322</v>
      </c>
      <c r="B5356" s="7" t="s">
        <v>50</v>
      </c>
      <c r="C5356" s="6">
        <v>38292</v>
      </c>
      <c r="D5356" s="7" t="s">
        <v>45</v>
      </c>
      <c r="E5356" s="7" t="s">
        <v>46</v>
      </c>
      <c r="F5356" s="7" t="s">
        <v>70</v>
      </c>
      <c r="G5356" s="7" t="s">
        <v>145</v>
      </c>
      <c r="H5356" s="7" t="s">
        <v>10675</v>
      </c>
      <c r="I5356" s="7" t="s">
        <v>50</v>
      </c>
      <c r="J5356" s="6">
        <v>45483</v>
      </c>
      <c r="K5356" s="7" t="s">
        <v>116</v>
      </c>
      <c r="L5356" s="7" t="s">
        <v>290</v>
      </c>
      <c r="M5356" s="7" t="s">
        <v>49323</v>
      </c>
      <c r="N5356" s="7" t="s">
        <v>41412</v>
      </c>
      <c r="O5356" s="7" t="s">
        <v>49324</v>
      </c>
      <c r="P5356" s="5">
        <v>167660</v>
      </c>
      <c r="Q5356" s="7" t="s">
        <v>1201</v>
      </c>
      <c r="R5356" s="34" t="s">
        <v>49325</v>
      </c>
      <c r="S5356" s="34" t="s">
        <v>49326</v>
      </c>
      <c r="T5356" s="7" t="s">
        <v>50</v>
      </c>
      <c r="U5356" s="7" t="s">
        <v>49327</v>
      </c>
      <c r="V5356" s="7" t="s">
        <v>50</v>
      </c>
      <c r="W5356" s="7" t="s">
        <v>50</v>
      </c>
      <c r="X5356" s="7" t="s">
        <v>50</v>
      </c>
      <c r="Y5356" s="7" t="s">
        <v>290</v>
      </c>
      <c r="Z5356" s="7" t="s">
        <v>50</v>
      </c>
      <c r="AA5356" s="7" t="s">
        <v>50</v>
      </c>
      <c r="AB5356" s="7" t="s">
        <v>50</v>
      </c>
      <c r="AC5356" s="7" t="s">
        <v>50</v>
      </c>
      <c r="AD5356" s="7" t="s">
        <v>50</v>
      </c>
      <c r="AE5356" s="7" t="s">
        <v>50</v>
      </c>
      <c r="AF5356" s="7" t="s">
        <v>50</v>
      </c>
      <c r="AG5356" s="7" t="s">
        <v>50</v>
      </c>
      <c r="AH5356" s="7" t="s">
        <v>50</v>
      </c>
      <c r="AI5356" s="7" t="s">
        <v>50</v>
      </c>
      <c r="AJ5356" s="7" t="s">
        <v>50</v>
      </c>
      <c r="AK5356" s="7" t="s">
        <v>49328</v>
      </c>
      <c r="AL5356" s="7" t="s">
        <v>50</v>
      </c>
      <c r="AM5356" s="7" t="s">
        <v>49329</v>
      </c>
      <c r="AN5356" s="7" t="s">
        <v>66</v>
      </c>
      <c r="AO5356" s="7" t="s">
        <v>49330</v>
      </c>
      <c r="AP5356" s="22" t="s">
        <v>49331</v>
      </c>
      <c r="AQ5356" s="7" t="s">
        <v>50</v>
      </c>
      <c r="AR5356" s="7" t="s">
        <v>50</v>
      </c>
    </row>
    <row r="5357" spans="1:44" ht="15" thickBot="1">
      <c r="A5357" s="10" t="s">
        <v>49332</v>
      </c>
      <c r="B5357" s="13" t="s">
        <v>50</v>
      </c>
      <c r="C5357" s="12">
        <v>40544</v>
      </c>
      <c r="D5357" s="13" t="s">
        <v>45</v>
      </c>
      <c r="E5357" s="13" t="s">
        <v>46</v>
      </c>
      <c r="F5357" s="13" t="s">
        <v>70</v>
      </c>
      <c r="G5357" s="13" t="s">
        <v>145</v>
      </c>
      <c r="H5357" s="13" t="s">
        <v>1276</v>
      </c>
      <c r="I5357" s="13" t="s">
        <v>50</v>
      </c>
      <c r="J5357" s="12">
        <v>45483</v>
      </c>
      <c r="K5357" s="13" t="s">
        <v>191</v>
      </c>
      <c r="L5357" s="13" t="s">
        <v>283</v>
      </c>
      <c r="M5357" s="13" t="s">
        <v>49333</v>
      </c>
      <c r="N5357" s="13" t="s">
        <v>1451</v>
      </c>
      <c r="O5357" s="13" t="s">
        <v>49334</v>
      </c>
      <c r="P5357" s="11">
        <v>175475</v>
      </c>
      <c r="Q5357" s="13" t="s">
        <v>135</v>
      </c>
      <c r="R5357" s="33" t="s">
        <v>49335</v>
      </c>
      <c r="S5357" s="33" t="s">
        <v>49336</v>
      </c>
      <c r="T5357" s="13" t="s">
        <v>50</v>
      </c>
      <c r="U5357" s="13">
        <v>41215880125</v>
      </c>
      <c r="V5357" s="13" t="s">
        <v>50</v>
      </c>
      <c r="W5357" s="13" t="s">
        <v>50</v>
      </c>
      <c r="X5357" s="13" t="s">
        <v>50</v>
      </c>
      <c r="Y5357" s="13" t="s">
        <v>50</v>
      </c>
      <c r="Z5357" s="13" t="s">
        <v>50</v>
      </c>
      <c r="AA5357" s="13" t="s">
        <v>50</v>
      </c>
      <c r="AB5357" s="13" t="s">
        <v>50</v>
      </c>
      <c r="AC5357" s="13" t="s">
        <v>50</v>
      </c>
      <c r="AD5357" s="13" t="s">
        <v>50</v>
      </c>
      <c r="AE5357" s="13" t="s">
        <v>50</v>
      </c>
      <c r="AF5357" s="13" t="s">
        <v>50</v>
      </c>
      <c r="AG5357" s="13" t="s">
        <v>50</v>
      </c>
      <c r="AH5357" s="13" t="s">
        <v>50</v>
      </c>
      <c r="AI5357" s="13" t="s">
        <v>50</v>
      </c>
      <c r="AJ5357" s="13" t="s">
        <v>50</v>
      </c>
      <c r="AK5357" s="13" t="s">
        <v>49337</v>
      </c>
      <c r="AL5357" s="13" t="s">
        <v>50</v>
      </c>
      <c r="AM5357" s="13" t="s">
        <v>49338</v>
      </c>
      <c r="AN5357" s="13" t="s">
        <v>66</v>
      </c>
      <c r="AO5357" s="13" t="s">
        <v>49339</v>
      </c>
      <c r="AP5357" s="14" t="s">
        <v>49340</v>
      </c>
      <c r="AQ5357" s="13" t="s">
        <v>50</v>
      </c>
      <c r="AR5357" s="13" t="s">
        <v>50</v>
      </c>
    </row>
    <row r="5358" spans="1:44" ht="15" thickBot="1">
      <c r="A5358" s="4" t="s">
        <v>49341</v>
      </c>
      <c r="B5358" s="7" t="s">
        <v>50</v>
      </c>
      <c r="C5358" s="6">
        <v>45292</v>
      </c>
      <c r="D5358" s="7" t="s">
        <v>45</v>
      </c>
      <c r="E5358" s="7" t="s">
        <v>46</v>
      </c>
      <c r="F5358" s="7" t="s">
        <v>70</v>
      </c>
      <c r="G5358" s="26" t="s">
        <v>54946</v>
      </c>
      <c r="H5358" s="7" t="s">
        <v>50</v>
      </c>
      <c r="I5358" s="7" t="s">
        <v>50</v>
      </c>
      <c r="J5358" s="6">
        <v>45483</v>
      </c>
      <c r="K5358" s="7" t="s">
        <v>50</v>
      </c>
      <c r="L5358" s="7" t="s">
        <v>1624</v>
      </c>
      <c r="M5358" s="7" t="s">
        <v>1034</v>
      </c>
      <c r="N5358" s="7" t="s">
        <v>815</v>
      </c>
      <c r="O5358" s="7" t="s">
        <v>49342</v>
      </c>
      <c r="P5358" s="5">
        <v>192704</v>
      </c>
      <c r="Q5358" s="7" t="s">
        <v>360</v>
      </c>
      <c r="R5358" s="34" t="s">
        <v>49343</v>
      </c>
      <c r="S5358" s="34" t="s">
        <v>49344</v>
      </c>
      <c r="T5358" s="7" t="s">
        <v>50</v>
      </c>
      <c r="U5358" s="7" t="s">
        <v>50</v>
      </c>
      <c r="V5358" s="7" t="s">
        <v>50</v>
      </c>
      <c r="W5358" s="7" t="s">
        <v>50</v>
      </c>
      <c r="X5358" s="7" t="s">
        <v>50</v>
      </c>
      <c r="Y5358" s="7" t="s">
        <v>467</v>
      </c>
      <c r="Z5358" s="7" t="s">
        <v>50</v>
      </c>
      <c r="AA5358" s="7" t="s">
        <v>50</v>
      </c>
      <c r="AB5358" s="7" t="s">
        <v>50</v>
      </c>
      <c r="AC5358" s="7" t="s">
        <v>50</v>
      </c>
      <c r="AD5358" s="7" t="s">
        <v>50</v>
      </c>
      <c r="AE5358" s="7" t="s">
        <v>50</v>
      </c>
      <c r="AF5358" s="7" t="s">
        <v>50</v>
      </c>
      <c r="AG5358" s="7" t="s">
        <v>50</v>
      </c>
      <c r="AH5358" s="7" t="s">
        <v>50</v>
      </c>
      <c r="AI5358" s="7" t="s">
        <v>50</v>
      </c>
      <c r="AJ5358" s="7" t="s">
        <v>50</v>
      </c>
      <c r="AK5358" s="7" t="s">
        <v>50</v>
      </c>
      <c r="AL5358" s="7" t="s">
        <v>50</v>
      </c>
      <c r="AM5358" s="7" t="s">
        <v>49345</v>
      </c>
      <c r="AN5358" s="7" t="s">
        <v>993</v>
      </c>
      <c r="AO5358" s="7" t="s">
        <v>49346</v>
      </c>
      <c r="AP5358" s="22" t="s">
        <v>49347</v>
      </c>
      <c r="AQ5358" s="7" t="s">
        <v>50</v>
      </c>
      <c r="AR5358" s="7" t="s">
        <v>50</v>
      </c>
    </row>
    <row r="5359" spans="1:44" ht="15" thickBot="1">
      <c r="A5359" s="10" t="s">
        <v>49348</v>
      </c>
      <c r="B5359" s="13" t="s">
        <v>50</v>
      </c>
      <c r="C5359" s="12">
        <v>42948</v>
      </c>
      <c r="D5359" s="13" t="s">
        <v>45</v>
      </c>
      <c r="E5359" s="13" t="s">
        <v>46</v>
      </c>
      <c r="F5359" s="13" t="s">
        <v>70</v>
      </c>
      <c r="G5359" s="13" t="s">
        <v>87</v>
      </c>
      <c r="H5359" s="13" t="s">
        <v>2619</v>
      </c>
      <c r="I5359" s="13" t="s">
        <v>50</v>
      </c>
      <c r="J5359" s="12">
        <v>45483</v>
      </c>
      <c r="K5359" s="13" t="s">
        <v>116</v>
      </c>
      <c r="L5359" s="13" t="s">
        <v>178</v>
      </c>
      <c r="M5359" s="13" t="s">
        <v>49349</v>
      </c>
      <c r="N5359" s="13" t="s">
        <v>27198</v>
      </c>
      <c r="O5359" s="13" t="s">
        <v>49350</v>
      </c>
      <c r="P5359" s="11">
        <v>194678</v>
      </c>
      <c r="Q5359" s="13" t="s">
        <v>360</v>
      </c>
      <c r="R5359" s="29" t="s">
        <v>49351</v>
      </c>
      <c r="S5359" s="33" t="s">
        <v>49352</v>
      </c>
      <c r="T5359" s="13" t="s">
        <v>50</v>
      </c>
      <c r="U5359" s="13" t="s">
        <v>49353</v>
      </c>
      <c r="V5359" s="13" t="s">
        <v>50</v>
      </c>
      <c r="W5359" s="13" t="s">
        <v>50</v>
      </c>
      <c r="X5359" s="13" t="s">
        <v>50</v>
      </c>
      <c r="Y5359" s="13" t="s">
        <v>50</v>
      </c>
      <c r="Z5359" s="13" t="s">
        <v>50</v>
      </c>
      <c r="AA5359" s="13" t="s">
        <v>50</v>
      </c>
      <c r="AB5359" s="13" t="s">
        <v>50</v>
      </c>
      <c r="AC5359" s="13" t="s">
        <v>50</v>
      </c>
      <c r="AD5359" s="13" t="s">
        <v>50</v>
      </c>
      <c r="AE5359" s="13" t="s">
        <v>50</v>
      </c>
      <c r="AF5359" s="13" t="s">
        <v>50</v>
      </c>
      <c r="AG5359" s="13" t="s">
        <v>50</v>
      </c>
      <c r="AH5359" s="13" t="s">
        <v>50</v>
      </c>
      <c r="AI5359" s="13" t="s">
        <v>50</v>
      </c>
      <c r="AJ5359" s="13" t="s">
        <v>50</v>
      </c>
      <c r="AK5359" s="13" t="s">
        <v>49354</v>
      </c>
      <c r="AL5359" s="13" t="s">
        <v>50</v>
      </c>
      <c r="AM5359" s="13" t="s">
        <v>49355</v>
      </c>
      <c r="AN5359" s="13" t="s">
        <v>66</v>
      </c>
      <c r="AO5359" s="13" t="s">
        <v>49356</v>
      </c>
      <c r="AP5359" s="14" t="s">
        <v>49357</v>
      </c>
      <c r="AQ5359" s="13" t="s">
        <v>50</v>
      </c>
      <c r="AR5359" s="13" t="s">
        <v>50</v>
      </c>
    </row>
    <row r="5360" spans="1:44" ht="15" thickBot="1">
      <c r="A5360" s="4" t="s">
        <v>49358</v>
      </c>
      <c r="B5360" s="7" t="s">
        <v>50</v>
      </c>
      <c r="C5360" s="6">
        <v>35796</v>
      </c>
      <c r="D5360" s="7" t="s">
        <v>45</v>
      </c>
      <c r="E5360" s="7" t="s">
        <v>46</v>
      </c>
      <c r="F5360" s="7" t="s">
        <v>47</v>
      </c>
      <c r="G5360" s="7" t="s">
        <v>176</v>
      </c>
      <c r="H5360" s="7" t="s">
        <v>50</v>
      </c>
      <c r="I5360" s="7" t="s">
        <v>50</v>
      </c>
      <c r="J5360" s="6">
        <v>45483</v>
      </c>
      <c r="K5360" s="7" t="s">
        <v>89</v>
      </c>
      <c r="L5360" s="7" t="s">
        <v>62</v>
      </c>
      <c r="M5360" s="7" t="s">
        <v>49359</v>
      </c>
      <c r="N5360" s="7" t="s">
        <v>24970</v>
      </c>
      <c r="O5360" s="7" t="s">
        <v>49360</v>
      </c>
      <c r="P5360" s="5">
        <v>194944</v>
      </c>
      <c r="Q5360" s="7" t="s">
        <v>360</v>
      </c>
      <c r="R5360" s="34" t="s">
        <v>49361</v>
      </c>
      <c r="S5360" s="34" t="s">
        <v>49362</v>
      </c>
      <c r="T5360" s="7" t="s">
        <v>50</v>
      </c>
      <c r="U5360" s="7" t="s">
        <v>49363</v>
      </c>
      <c r="V5360" s="7" t="s">
        <v>50</v>
      </c>
      <c r="W5360" s="7" t="s">
        <v>50</v>
      </c>
      <c r="X5360" s="7" t="s">
        <v>50</v>
      </c>
      <c r="Y5360" s="7" t="s">
        <v>61</v>
      </c>
      <c r="Z5360" s="7" t="s">
        <v>50</v>
      </c>
      <c r="AA5360" s="7" t="s">
        <v>50</v>
      </c>
      <c r="AB5360" s="7" t="s">
        <v>50</v>
      </c>
      <c r="AC5360" s="7" t="s">
        <v>50</v>
      </c>
      <c r="AD5360" s="7" t="s">
        <v>50</v>
      </c>
      <c r="AE5360" s="7" t="s">
        <v>50</v>
      </c>
      <c r="AF5360" s="7" t="s">
        <v>50</v>
      </c>
      <c r="AG5360" s="7" t="s">
        <v>50</v>
      </c>
      <c r="AH5360" s="7" t="s">
        <v>50</v>
      </c>
      <c r="AI5360" s="7" t="s">
        <v>50</v>
      </c>
      <c r="AJ5360" s="7" t="s">
        <v>50</v>
      </c>
      <c r="AK5360" s="7" t="s">
        <v>50</v>
      </c>
      <c r="AL5360" s="7" t="s">
        <v>50</v>
      </c>
      <c r="AM5360" s="7" t="s">
        <v>49364</v>
      </c>
      <c r="AN5360" s="7" t="s">
        <v>66</v>
      </c>
      <c r="AO5360" s="7" t="s">
        <v>49365</v>
      </c>
      <c r="AP5360" s="22" t="s">
        <v>49366</v>
      </c>
      <c r="AQ5360" s="7" t="s">
        <v>50</v>
      </c>
      <c r="AR5360" s="7" t="s">
        <v>50</v>
      </c>
    </row>
    <row r="5361" spans="1:44" ht="15" thickBot="1">
      <c r="A5361" s="10" t="s">
        <v>49367</v>
      </c>
      <c r="B5361" s="13" t="s">
        <v>50</v>
      </c>
      <c r="C5361" s="12">
        <v>42736</v>
      </c>
      <c r="D5361" s="13" t="s">
        <v>45</v>
      </c>
      <c r="E5361" s="13" t="s">
        <v>46</v>
      </c>
      <c r="F5361" s="13" t="s">
        <v>70</v>
      </c>
      <c r="G5361" s="26" t="s">
        <v>54946</v>
      </c>
      <c r="H5361" s="13" t="s">
        <v>443</v>
      </c>
      <c r="I5361" s="13" t="s">
        <v>50</v>
      </c>
      <c r="J5361" s="12">
        <v>45483</v>
      </c>
      <c r="K5361" s="13" t="s">
        <v>116</v>
      </c>
      <c r="L5361" s="13" t="s">
        <v>290</v>
      </c>
      <c r="M5361" s="13" t="s">
        <v>49368</v>
      </c>
      <c r="N5361" s="13" t="s">
        <v>432</v>
      </c>
      <c r="O5361" s="13" t="s">
        <v>49369</v>
      </c>
      <c r="P5361" s="11">
        <v>196343</v>
      </c>
      <c r="Q5361" s="13" t="s">
        <v>434</v>
      </c>
      <c r="R5361" s="33" t="s">
        <v>49370</v>
      </c>
      <c r="S5361" s="33" t="s">
        <v>49371</v>
      </c>
      <c r="T5361" s="13" t="s">
        <v>50</v>
      </c>
      <c r="U5361" s="13" t="s">
        <v>49372</v>
      </c>
      <c r="V5361" s="13" t="s">
        <v>50</v>
      </c>
      <c r="W5361" s="13" t="s">
        <v>50</v>
      </c>
      <c r="X5361" s="13" t="s">
        <v>50</v>
      </c>
      <c r="Y5361" s="13" t="s">
        <v>290</v>
      </c>
      <c r="Z5361" s="13" t="s">
        <v>50</v>
      </c>
      <c r="AA5361" s="13" t="s">
        <v>50</v>
      </c>
      <c r="AB5361" s="13" t="s">
        <v>50</v>
      </c>
      <c r="AC5361" s="13" t="s">
        <v>50</v>
      </c>
      <c r="AD5361" s="13" t="s">
        <v>50</v>
      </c>
      <c r="AE5361" s="13" t="s">
        <v>50</v>
      </c>
      <c r="AF5361" s="13" t="s">
        <v>50</v>
      </c>
      <c r="AG5361" s="13" t="s">
        <v>50</v>
      </c>
      <c r="AH5361" s="13" t="s">
        <v>50</v>
      </c>
      <c r="AI5361" s="13" t="s">
        <v>50</v>
      </c>
      <c r="AJ5361" s="13" t="s">
        <v>50</v>
      </c>
      <c r="AK5361" s="13" t="s">
        <v>49373</v>
      </c>
      <c r="AL5361" s="13" t="s">
        <v>50</v>
      </c>
      <c r="AM5361" s="13" t="s">
        <v>49374</v>
      </c>
      <c r="AN5361" s="13" t="s">
        <v>66</v>
      </c>
      <c r="AO5361" s="13" t="s">
        <v>49375</v>
      </c>
      <c r="AP5361" s="14" t="s">
        <v>49376</v>
      </c>
      <c r="AQ5361" s="13" t="s">
        <v>50</v>
      </c>
      <c r="AR5361" s="13" t="s">
        <v>50</v>
      </c>
    </row>
    <row r="5362" spans="1:44" ht="15" thickBot="1">
      <c r="A5362" s="4" t="s">
        <v>49377</v>
      </c>
      <c r="B5362" s="7" t="s">
        <v>50</v>
      </c>
      <c r="C5362" s="7" t="s">
        <v>50</v>
      </c>
      <c r="D5362" s="7" t="s">
        <v>45</v>
      </c>
      <c r="E5362" s="7" t="s">
        <v>46</v>
      </c>
      <c r="F5362" s="7" t="s">
        <v>70</v>
      </c>
      <c r="G5362" s="7" t="s">
        <v>71</v>
      </c>
      <c r="H5362" s="7" t="s">
        <v>49378</v>
      </c>
      <c r="I5362" s="7" t="s">
        <v>50</v>
      </c>
      <c r="J5362" s="6">
        <v>45483</v>
      </c>
      <c r="K5362" s="7" t="s">
        <v>282</v>
      </c>
      <c r="L5362" s="7" t="s">
        <v>290</v>
      </c>
      <c r="M5362" s="7" t="s">
        <v>49379</v>
      </c>
      <c r="N5362" s="7" t="s">
        <v>49380</v>
      </c>
      <c r="O5362" s="7" t="s">
        <v>49381</v>
      </c>
      <c r="P5362" s="5">
        <v>196409</v>
      </c>
      <c r="Q5362" s="7" t="s">
        <v>135</v>
      </c>
      <c r="R5362" s="34" t="s">
        <v>49382</v>
      </c>
      <c r="S5362" s="34" t="s">
        <v>49383</v>
      </c>
      <c r="T5362" s="7" t="s">
        <v>50</v>
      </c>
      <c r="U5362" s="7" t="s">
        <v>49384</v>
      </c>
      <c r="V5362" s="7" t="s">
        <v>50</v>
      </c>
      <c r="W5362" s="7" t="s">
        <v>50</v>
      </c>
      <c r="X5362" s="7" t="s">
        <v>50</v>
      </c>
      <c r="Y5362" s="7" t="s">
        <v>290</v>
      </c>
      <c r="Z5362" s="7" t="s">
        <v>50</v>
      </c>
      <c r="AA5362" s="7" t="s">
        <v>50</v>
      </c>
      <c r="AB5362" s="7" t="s">
        <v>50</v>
      </c>
      <c r="AC5362" s="7" t="s">
        <v>50</v>
      </c>
      <c r="AD5362" s="7" t="s">
        <v>50</v>
      </c>
      <c r="AE5362" s="7" t="s">
        <v>50</v>
      </c>
      <c r="AF5362" s="7" t="s">
        <v>50</v>
      </c>
      <c r="AG5362" s="7" t="s">
        <v>50</v>
      </c>
      <c r="AH5362" s="7" t="s">
        <v>50</v>
      </c>
      <c r="AI5362" s="7" t="s">
        <v>50</v>
      </c>
      <c r="AJ5362" s="7" t="s">
        <v>50</v>
      </c>
      <c r="AK5362" s="7" t="s">
        <v>49385</v>
      </c>
      <c r="AL5362" s="7" t="s">
        <v>50</v>
      </c>
      <c r="AM5362" s="7" t="s">
        <v>49386</v>
      </c>
      <c r="AN5362" s="7" t="s">
        <v>66</v>
      </c>
      <c r="AO5362" s="7" t="s">
        <v>49387</v>
      </c>
      <c r="AP5362" s="22" t="s">
        <v>49388</v>
      </c>
      <c r="AQ5362" s="7" t="s">
        <v>50</v>
      </c>
      <c r="AR5362" s="7" t="s">
        <v>50</v>
      </c>
    </row>
    <row r="5363" spans="1:44" ht="15" thickBot="1">
      <c r="A5363" s="10" t="s">
        <v>49389</v>
      </c>
      <c r="B5363" s="13" t="s">
        <v>50</v>
      </c>
      <c r="C5363" s="12">
        <v>37622</v>
      </c>
      <c r="D5363" s="13" t="s">
        <v>45</v>
      </c>
      <c r="E5363" s="13" t="s">
        <v>46</v>
      </c>
      <c r="F5363" s="13" t="s">
        <v>70</v>
      </c>
      <c r="G5363" s="13" t="s">
        <v>87</v>
      </c>
      <c r="H5363" s="13" t="s">
        <v>23363</v>
      </c>
      <c r="I5363" s="13" t="s">
        <v>50</v>
      </c>
      <c r="J5363" s="12">
        <v>45484</v>
      </c>
      <c r="K5363" s="13" t="s">
        <v>116</v>
      </c>
      <c r="L5363" s="13" t="s">
        <v>131</v>
      </c>
      <c r="M5363" s="13" t="s">
        <v>49390</v>
      </c>
      <c r="N5363" s="13" t="s">
        <v>49391</v>
      </c>
      <c r="O5363" s="13" t="s">
        <v>49392</v>
      </c>
      <c r="P5363" s="11">
        <v>197390</v>
      </c>
      <c r="Q5363" s="13" t="s">
        <v>93</v>
      </c>
      <c r="R5363" s="33" t="s">
        <v>49393</v>
      </c>
      <c r="S5363" s="33" t="s">
        <v>49394</v>
      </c>
      <c r="T5363" s="13" t="s">
        <v>50</v>
      </c>
      <c r="U5363" s="13" t="s">
        <v>49395</v>
      </c>
      <c r="V5363" s="13" t="s">
        <v>50</v>
      </c>
      <c r="W5363" s="13" t="s">
        <v>50</v>
      </c>
      <c r="X5363" s="13" t="s">
        <v>50</v>
      </c>
      <c r="Y5363" s="13" t="s">
        <v>50</v>
      </c>
      <c r="Z5363" s="13" t="s">
        <v>50</v>
      </c>
      <c r="AA5363" s="13" t="s">
        <v>50</v>
      </c>
      <c r="AB5363" s="13" t="s">
        <v>50</v>
      </c>
      <c r="AC5363" s="13" t="s">
        <v>50</v>
      </c>
      <c r="AD5363" s="13" t="s">
        <v>50</v>
      </c>
      <c r="AE5363" s="13" t="s">
        <v>50</v>
      </c>
      <c r="AF5363" s="13" t="s">
        <v>50</v>
      </c>
      <c r="AG5363" s="13" t="s">
        <v>50</v>
      </c>
      <c r="AH5363" s="13" t="s">
        <v>50</v>
      </c>
      <c r="AI5363" s="13" t="s">
        <v>50</v>
      </c>
      <c r="AJ5363" s="13" t="s">
        <v>50</v>
      </c>
      <c r="AK5363" s="13" t="s">
        <v>50</v>
      </c>
      <c r="AL5363" s="13" t="s">
        <v>50</v>
      </c>
      <c r="AM5363" s="13" t="s">
        <v>49396</v>
      </c>
      <c r="AN5363" s="13" t="s">
        <v>66</v>
      </c>
      <c r="AO5363" s="13" t="s">
        <v>49397</v>
      </c>
      <c r="AP5363" s="14" t="s">
        <v>49398</v>
      </c>
      <c r="AQ5363" s="13" t="s">
        <v>50</v>
      </c>
      <c r="AR5363" s="13" t="s">
        <v>50</v>
      </c>
    </row>
    <row r="5364" spans="1:44" ht="15" thickBot="1">
      <c r="A5364" s="4" t="s">
        <v>49399</v>
      </c>
      <c r="B5364" s="7" t="s">
        <v>50</v>
      </c>
      <c r="C5364" s="6">
        <v>45029</v>
      </c>
      <c r="D5364" s="7" t="s">
        <v>45</v>
      </c>
      <c r="E5364" s="7" t="s">
        <v>46</v>
      </c>
      <c r="F5364" s="7" t="s">
        <v>70</v>
      </c>
      <c r="G5364" s="27" t="s">
        <v>54945</v>
      </c>
      <c r="H5364" s="7" t="s">
        <v>50</v>
      </c>
      <c r="I5364" s="7" t="s">
        <v>50</v>
      </c>
      <c r="J5364" s="6">
        <v>45483</v>
      </c>
      <c r="K5364" s="7" t="s">
        <v>50</v>
      </c>
      <c r="L5364" s="7" t="s">
        <v>1624</v>
      </c>
      <c r="M5364" s="7" t="s">
        <v>49400</v>
      </c>
      <c r="N5364" s="7" t="s">
        <v>628</v>
      </c>
      <c r="O5364" s="7" t="s">
        <v>49401</v>
      </c>
      <c r="P5364" s="5">
        <v>200496</v>
      </c>
      <c r="Q5364" s="7" t="s">
        <v>630</v>
      </c>
      <c r="R5364" s="34" t="s">
        <v>49402</v>
      </c>
      <c r="S5364" s="34" t="s">
        <v>49403</v>
      </c>
      <c r="T5364" s="7" t="s">
        <v>50</v>
      </c>
      <c r="U5364" s="7" t="s">
        <v>49404</v>
      </c>
      <c r="V5364" s="7" t="s">
        <v>50</v>
      </c>
      <c r="W5364" s="7" t="s">
        <v>50</v>
      </c>
      <c r="X5364" s="7" t="s">
        <v>50</v>
      </c>
      <c r="Y5364" s="7" t="s">
        <v>467</v>
      </c>
      <c r="Z5364" s="7" t="s">
        <v>50</v>
      </c>
      <c r="AA5364" s="7" t="s">
        <v>50</v>
      </c>
      <c r="AB5364" s="7" t="s">
        <v>50</v>
      </c>
      <c r="AC5364" s="7" t="s">
        <v>50</v>
      </c>
      <c r="AD5364" s="7" t="s">
        <v>50</v>
      </c>
      <c r="AE5364" s="7" t="s">
        <v>50</v>
      </c>
      <c r="AF5364" s="7" t="s">
        <v>50</v>
      </c>
      <c r="AG5364" s="7" t="s">
        <v>50</v>
      </c>
      <c r="AH5364" s="7" t="s">
        <v>50</v>
      </c>
      <c r="AI5364" s="7" t="s">
        <v>50</v>
      </c>
      <c r="AJ5364" s="7" t="s">
        <v>50</v>
      </c>
      <c r="AK5364" s="7" t="s">
        <v>50</v>
      </c>
      <c r="AL5364" s="7" t="s">
        <v>50</v>
      </c>
      <c r="AM5364" s="7" t="s">
        <v>49405</v>
      </c>
      <c r="AN5364" s="7" t="s">
        <v>253</v>
      </c>
      <c r="AO5364" s="7" t="s">
        <v>49406</v>
      </c>
      <c r="AP5364" s="22" t="s">
        <v>49407</v>
      </c>
      <c r="AQ5364" s="7" t="s">
        <v>50</v>
      </c>
      <c r="AR5364" s="7" t="s">
        <v>50</v>
      </c>
    </row>
    <row r="5365" spans="1:44" ht="15" thickBot="1">
      <c r="A5365" s="10" t="s">
        <v>49408</v>
      </c>
      <c r="B5365" s="13" t="s">
        <v>50</v>
      </c>
      <c r="C5365" s="12">
        <v>30317</v>
      </c>
      <c r="D5365" s="13" t="s">
        <v>45</v>
      </c>
      <c r="E5365" s="13" t="s">
        <v>1939</v>
      </c>
      <c r="F5365" s="13" t="s">
        <v>70</v>
      </c>
      <c r="G5365" s="26" t="s">
        <v>54946</v>
      </c>
      <c r="H5365" s="13" t="s">
        <v>10009</v>
      </c>
      <c r="I5365" s="13" t="s">
        <v>50</v>
      </c>
      <c r="J5365" s="12">
        <v>45484</v>
      </c>
      <c r="K5365" s="13" t="s">
        <v>116</v>
      </c>
      <c r="L5365" s="13" t="s">
        <v>52</v>
      </c>
      <c r="M5365" s="13" t="s">
        <v>49409</v>
      </c>
      <c r="N5365" s="13" t="s">
        <v>838</v>
      </c>
      <c r="O5365" s="13" t="s">
        <v>49410</v>
      </c>
      <c r="P5365" s="11">
        <v>202291</v>
      </c>
      <c r="Q5365" s="13" t="s">
        <v>218</v>
      </c>
      <c r="R5365" s="33" t="s">
        <v>49411</v>
      </c>
      <c r="S5365" s="33" t="s">
        <v>49412</v>
      </c>
      <c r="T5365" s="13" t="s">
        <v>50</v>
      </c>
      <c r="U5365" s="13" t="s">
        <v>49413</v>
      </c>
      <c r="V5365" s="13" t="s">
        <v>50</v>
      </c>
      <c r="W5365" s="13" t="s">
        <v>50</v>
      </c>
      <c r="X5365" s="13" t="s">
        <v>50</v>
      </c>
      <c r="Y5365" s="13" t="s">
        <v>50</v>
      </c>
      <c r="Z5365" s="13" t="s">
        <v>50</v>
      </c>
      <c r="AA5365" s="13" t="s">
        <v>50</v>
      </c>
      <c r="AB5365" s="13" t="s">
        <v>50</v>
      </c>
      <c r="AC5365" s="13" t="s">
        <v>50</v>
      </c>
      <c r="AD5365" s="13" t="s">
        <v>50</v>
      </c>
      <c r="AE5365" s="13" t="s">
        <v>50</v>
      </c>
      <c r="AF5365" s="13" t="s">
        <v>50</v>
      </c>
      <c r="AG5365" s="13" t="s">
        <v>50</v>
      </c>
      <c r="AH5365" s="13" t="s">
        <v>50</v>
      </c>
      <c r="AI5365" s="13" t="s">
        <v>50</v>
      </c>
      <c r="AJ5365" s="13" t="s">
        <v>50</v>
      </c>
      <c r="AK5365" s="13" t="s">
        <v>49414</v>
      </c>
      <c r="AL5365" s="13" t="s">
        <v>50</v>
      </c>
      <c r="AM5365" s="13" t="s">
        <v>49415</v>
      </c>
      <c r="AN5365" s="13" t="s">
        <v>66</v>
      </c>
      <c r="AO5365" s="13" t="s">
        <v>49416</v>
      </c>
      <c r="AP5365" s="14" t="s">
        <v>49417</v>
      </c>
      <c r="AQ5365" s="13" t="s">
        <v>50</v>
      </c>
      <c r="AR5365" s="13" t="s">
        <v>50</v>
      </c>
    </row>
    <row r="5366" spans="1:44" ht="15" thickBot="1">
      <c r="A5366" s="4" t="s">
        <v>49418</v>
      </c>
      <c r="B5366" s="7" t="s">
        <v>50</v>
      </c>
      <c r="C5366" s="6">
        <v>44562</v>
      </c>
      <c r="D5366" s="7" t="s">
        <v>45</v>
      </c>
      <c r="E5366" s="7" t="s">
        <v>46</v>
      </c>
      <c r="F5366" s="7" t="s">
        <v>70</v>
      </c>
      <c r="G5366" s="7" t="s">
        <v>87</v>
      </c>
      <c r="H5366" s="7" t="s">
        <v>49419</v>
      </c>
      <c r="I5366" s="7" t="s">
        <v>50</v>
      </c>
      <c r="J5366" s="6">
        <v>45485</v>
      </c>
      <c r="K5366" s="7" t="s">
        <v>50</v>
      </c>
      <c r="L5366" s="7" t="s">
        <v>241</v>
      </c>
      <c r="M5366" s="7" t="s">
        <v>49420</v>
      </c>
      <c r="N5366" s="7" t="s">
        <v>21761</v>
      </c>
      <c r="O5366" s="7" t="s">
        <v>49421</v>
      </c>
      <c r="P5366" s="5">
        <v>208402</v>
      </c>
      <c r="Q5366" s="7" t="s">
        <v>397</v>
      </c>
      <c r="R5366" s="34" t="s">
        <v>49422</v>
      </c>
      <c r="S5366" s="34" t="s">
        <v>49423</v>
      </c>
      <c r="T5366" s="7" t="s">
        <v>50</v>
      </c>
      <c r="U5366" s="7" t="s">
        <v>50</v>
      </c>
      <c r="V5366" s="7" t="s">
        <v>50</v>
      </c>
      <c r="W5366" s="7" t="s">
        <v>50</v>
      </c>
      <c r="X5366" s="7" t="s">
        <v>50</v>
      </c>
      <c r="Y5366" s="7" t="s">
        <v>154</v>
      </c>
      <c r="Z5366" s="7" t="s">
        <v>50</v>
      </c>
      <c r="AA5366" s="7" t="s">
        <v>50</v>
      </c>
      <c r="AB5366" s="7" t="s">
        <v>50</v>
      </c>
      <c r="AC5366" s="7" t="s">
        <v>50</v>
      </c>
      <c r="AD5366" s="7" t="s">
        <v>50</v>
      </c>
      <c r="AE5366" s="7" t="s">
        <v>50</v>
      </c>
      <c r="AF5366" s="7" t="s">
        <v>50</v>
      </c>
      <c r="AG5366" s="7" t="s">
        <v>50</v>
      </c>
      <c r="AH5366" s="7" t="s">
        <v>50</v>
      </c>
      <c r="AI5366" s="7" t="s">
        <v>50</v>
      </c>
      <c r="AJ5366" s="7" t="s">
        <v>50</v>
      </c>
      <c r="AK5366" s="7" t="s">
        <v>49424</v>
      </c>
      <c r="AL5366" s="7" t="s">
        <v>50</v>
      </c>
      <c r="AM5366" s="7" t="s">
        <v>49425</v>
      </c>
      <c r="AN5366" s="7" t="s">
        <v>66</v>
      </c>
      <c r="AO5366" s="7" t="s">
        <v>49426</v>
      </c>
      <c r="AP5366" s="22" t="s">
        <v>49427</v>
      </c>
      <c r="AQ5366" s="7" t="s">
        <v>50</v>
      </c>
      <c r="AR5366" s="7" t="s">
        <v>50</v>
      </c>
    </row>
    <row r="5367" spans="1:44" ht="15" thickBot="1">
      <c r="A5367" s="10" t="s">
        <v>49428</v>
      </c>
      <c r="B5367" s="13" t="s">
        <v>50</v>
      </c>
      <c r="C5367" s="12">
        <v>34700</v>
      </c>
      <c r="D5367" s="13" t="s">
        <v>45</v>
      </c>
      <c r="E5367" s="13" t="s">
        <v>46</v>
      </c>
      <c r="F5367" s="13" t="s">
        <v>47</v>
      </c>
      <c r="G5367" s="13" t="s">
        <v>176</v>
      </c>
      <c r="H5367" s="13" t="s">
        <v>115</v>
      </c>
      <c r="I5367" s="13" t="s">
        <v>50</v>
      </c>
      <c r="J5367" s="12">
        <v>45484</v>
      </c>
      <c r="K5367" s="13" t="s">
        <v>161</v>
      </c>
      <c r="L5367" s="13" t="s">
        <v>162</v>
      </c>
      <c r="M5367" s="13" t="s">
        <v>49429</v>
      </c>
      <c r="N5367" s="13" t="s">
        <v>2719</v>
      </c>
      <c r="O5367" s="13" t="s">
        <v>49430</v>
      </c>
      <c r="P5367" s="11">
        <v>212527</v>
      </c>
      <c r="Q5367" s="13" t="s">
        <v>2721</v>
      </c>
      <c r="R5367" s="33" t="s">
        <v>49431</v>
      </c>
      <c r="S5367" s="33" t="s">
        <v>49432</v>
      </c>
      <c r="T5367" s="13" t="s">
        <v>50</v>
      </c>
      <c r="U5367" s="13" t="s">
        <v>49433</v>
      </c>
      <c r="V5367" s="13" t="s">
        <v>50</v>
      </c>
      <c r="W5367" s="13" t="s">
        <v>50</v>
      </c>
      <c r="X5367" s="13" t="s">
        <v>50</v>
      </c>
      <c r="Y5367" s="13" t="s">
        <v>171</v>
      </c>
      <c r="Z5367" s="13" t="s">
        <v>50</v>
      </c>
      <c r="AA5367" s="13" t="s">
        <v>50</v>
      </c>
      <c r="AB5367" s="13" t="s">
        <v>50</v>
      </c>
      <c r="AC5367" s="13" t="s">
        <v>50</v>
      </c>
      <c r="AD5367" s="13" t="s">
        <v>50</v>
      </c>
      <c r="AE5367" s="13" t="s">
        <v>50</v>
      </c>
      <c r="AF5367" s="13" t="s">
        <v>50</v>
      </c>
      <c r="AG5367" s="13" t="s">
        <v>50</v>
      </c>
      <c r="AH5367" s="13" t="s">
        <v>50</v>
      </c>
      <c r="AI5367" s="13" t="s">
        <v>50</v>
      </c>
      <c r="AJ5367" s="13" t="s">
        <v>50</v>
      </c>
      <c r="AK5367" s="13" t="s">
        <v>49434</v>
      </c>
      <c r="AL5367" s="13" t="s">
        <v>50</v>
      </c>
      <c r="AM5367" s="13" t="s">
        <v>49435</v>
      </c>
      <c r="AN5367" s="13" t="s">
        <v>66</v>
      </c>
      <c r="AO5367" s="13" t="s">
        <v>49436</v>
      </c>
      <c r="AP5367" s="21" t="s">
        <v>49437</v>
      </c>
      <c r="AQ5367" s="13" t="s">
        <v>50</v>
      </c>
      <c r="AR5367" s="13" t="s">
        <v>50</v>
      </c>
    </row>
    <row r="5368" spans="1:44" ht="15" thickBot="1">
      <c r="A5368" s="4" t="s">
        <v>49438</v>
      </c>
      <c r="B5368" s="7" t="s">
        <v>50</v>
      </c>
      <c r="C5368" s="6">
        <v>44616</v>
      </c>
      <c r="D5368" s="7" t="s">
        <v>45</v>
      </c>
      <c r="E5368" s="7" t="s">
        <v>46</v>
      </c>
      <c r="F5368" s="7" t="s">
        <v>70</v>
      </c>
      <c r="G5368" s="27" t="s">
        <v>54945</v>
      </c>
      <c r="H5368" s="7" t="s">
        <v>1998</v>
      </c>
      <c r="I5368" s="7" t="s">
        <v>50</v>
      </c>
      <c r="J5368" s="6">
        <v>45483</v>
      </c>
      <c r="K5368" s="7" t="s">
        <v>50</v>
      </c>
      <c r="L5368" s="7" t="s">
        <v>467</v>
      </c>
      <c r="M5368" s="7" t="s">
        <v>49439</v>
      </c>
      <c r="N5368" s="7" t="s">
        <v>2137</v>
      </c>
      <c r="O5368" s="7" t="s">
        <v>49440</v>
      </c>
      <c r="P5368" s="5">
        <v>213897</v>
      </c>
      <c r="Q5368" s="7" t="s">
        <v>77</v>
      </c>
      <c r="R5368" s="34" t="s">
        <v>49441</v>
      </c>
      <c r="S5368" s="34" t="s">
        <v>49442</v>
      </c>
      <c r="T5368" s="7" t="s">
        <v>50</v>
      </c>
      <c r="U5368" s="7" t="s">
        <v>50</v>
      </c>
      <c r="V5368" s="7" t="s">
        <v>50</v>
      </c>
      <c r="W5368" s="7" t="s">
        <v>50</v>
      </c>
      <c r="X5368" s="7" t="s">
        <v>50</v>
      </c>
      <c r="Y5368" s="7" t="s">
        <v>467</v>
      </c>
      <c r="Z5368" s="7" t="s">
        <v>50</v>
      </c>
      <c r="AA5368" s="7" t="s">
        <v>50</v>
      </c>
      <c r="AB5368" s="7" t="s">
        <v>50</v>
      </c>
      <c r="AC5368" s="7" t="s">
        <v>50</v>
      </c>
      <c r="AD5368" s="7" t="s">
        <v>50</v>
      </c>
      <c r="AE5368" s="7" t="s">
        <v>50</v>
      </c>
      <c r="AF5368" s="7" t="s">
        <v>50</v>
      </c>
      <c r="AG5368" s="7" t="s">
        <v>50</v>
      </c>
      <c r="AH5368" s="7" t="s">
        <v>50</v>
      </c>
      <c r="AI5368" s="7" t="s">
        <v>50</v>
      </c>
      <c r="AJ5368" s="7" t="s">
        <v>50</v>
      </c>
      <c r="AK5368" s="7" t="s">
        <v>49443</v>
      </c>
      <c r="AL5368" s="7" t="s">
        <v>50</v>
      </c>
      <c r="AM5368" s="7" t="s">
        <v>49444</v>
      </c>
      <c r="AN5368" s="7" t="s">
        <v>66</v>
      </c>
      <c r="AO5368" s="7" t="s">
        <v>49445</v>
      </c>
      <c r="AP5368" s="22" t="s">
        <v>49446</v>
      </c>
      <c r="AQ5368" s="7" t="s">
        <v>50</v>
      </c>
      <c r="AR5368" s="7" t="s">
        <v>50</v>
      </c>
    </row>
    <row r="5369" spans="1:44" ht="15" thickBot="1">
      <c r="A5369" s="10" t="s">
        <v>49447</v>
      </c>
      <c r="B5369" s="13" t="s">
        <v>50</v>
      </c>
      <c r="C5369" s="13" t="s">
        <v>50</v>
      </c>
      <c r="D5369" s="13" t="s">
        <v>45</v>
      </c>
      <c r="E5369" s="13" t="s">
        <v>46</v>
      </c>
      <c r="F5369" s="13" t="s">
        <v>70</v>
      </c>
      <c r="G5369" s="26" t="s">
        <v>54946</v>
      </c>
      <c r="H5369" s="13" t="s">
        <v>50</v>
      </c>
      <c r="I5369" s="13" t="s">
        <v>50</v>
      </c>
      <c r="J5369" s="12">
        <v>45483</v>
      </c>
      <c r="K5369" s="13" t="s">
        <v>50</v>
      </c>
      <c r="L5369" s="13" t="s">
        <v>467</v>
      </c>
      <c r="M5369" s="13" t="s">
        <v>49448</v>
      </c>
      <c r="N5369" s="13" t="s">
        <v>12555</v>
      </c>
      <c r="O5369" s="13" t="s">
        <v>49449</v>
      </c>
      <c r="P5369" s="11">
        <v>217602</v>
      </c>
      <c r="Q5369" s="13" t="s">
        <v>1783</v>
      </c>
      <c r="R5369" s="33" t="s">
        <v>49450</v>
      </c>
      <c r="S5369" s="33" t="s">
        <v>49451</v>
      </c>
      <c r="T5369" s="13" t="s">
        <v>50</v>
      </c>
      <c r="U5369" s="13" t="s">
        <v>50</v>
      </c>
      <c r="V5369" s="13" t="s">
        <v>50</v>
      </c>
      <c r="W5369" s="13" t="s">
        <v>50</v>
      </c>
      <c r="X5369" s="13" t="s">
        <v>50</v>
      </c>
      <c r="Y5369" s="13" t="s">
        <v>467</v>
      </c>
      <c r="Z5369" s="13" t="s">
        <v>50</v>
      </c>
      <c r="AA5369" s="13" t="s">
        <v>50</v>
      </c>
      <c r="AB5369" s="13" t="s">
        <v>50</v>
      </c>
      <c r="AC5369" s="13" t="s">
        <v>50</v>
      </c>
      <c r="AD5369" s="13" t="s">
        <v>50</v>
      </c>
      <c r="AE5369" s="13" t="s">
        <v>50</v>
      </c>
      <c r="AF5369" s="13" t="s">
        <v>50</v>
      </c>
      <c r="AG5369" s="13" t="s">
        <v>50</v>
      </c>
      <c r="AH5369" s="13" t="s">
        <v>50</v>
      </c>
      <c r="AI5369" s="13" t="s">
        <v>50</v>
      </c>
      <c r="AJ5369" s="13" t="s">
        <v>50</v>
      </c>
      <c r="AK5369" s="13" t="s">
        <v>49452</v>
      </c>
      <c r="AL5369" s="13" t="s">
        <v>50</v>
      </c>
      <c r="AM5369" s="13" t="s">
        <v>49453</v>
      </c>
      <c r="AN5369" s="13" t="s">
        <v>66</v>
      </c>
      <c r="AO5369" s="13" t="s">
        <v>49454</v>
      </c>
      <c r="AP5369" s="14" t="s">
        <v>49455</v>
      </c>
      <c r="AQ5369" s="13" t="s">
        <v>50</v>
      </c>
      <c r="AR5369" s="13" t="s">
        <v>50</v>
      </c>
    </row>
    <row r="5370" spans="1:44" ht="15" thickBot="1">
      <c r="A5370" s="4" t="s">
        <v>49456</v>
      </c>
      <c r="B5370" s="7" t="s">
        <v>50</v>
      </c>
      <c r="C5370" s="6">
        <v>45139</v>
      </c>
      <c r="D5370" s="7" t="s">
        <v>45</v>
      </c>
      <c r="E5370" s="7" t="s">
        <v>46</v>
      </c>
      <c r="F5370" s="7" t="s">
        <v>70</v>
      </c>
      <c r="G5370" s="27" t="s">
        <v>54945</v>
      </c>
      <c r="H5370" s="7" t="s">
        <v>50</v>
      </c>
      <c r="I5370" s="7" t="s">
        <v>50</v>
      </c>
      <c r="J5370" s="6">
        <v>45483</v>
      </c>
      <c r="K5370" s="7" t="s">
        <v>50</v>
      </c>
      <c r="L5370" s="7" t="s">
        <v>1624</v>
      </c>
      <c r="M5370" s="7" t="s">
        <v>49457</v>
      </c>
      <c r="N5370" s="7" t="s">
        <v>1856</v>
      </c>
      <c r="O5370" s="7" t="s">
        <v>49458</v>
      </c>
      <c r="P5370" s="5">
        <v>222039</v>
      </c>
      <c r="Q5370" s="7" t="s">
        <v>920</v>
      </c>
      <c r="R5370" s="34" t="s">
        <v>49459</v>
      </c>
      <c r="S5370" s="34" t="s">
        <v>49460</v>
      </c>
      <c r="T5370" s="7" t="s">
        <v>50</v>
      </c>
      <c r="U5370" s="7" t="s">
        <v>50</v>
      </c>
      <c r="V5370" s="7" t="s">
        <v>50</v>
      </c>
      <c r="W5370" s="7" t="s">
        <v>50</v>
      </c>
      <c r="X5370" s="7" t="s">
        <v>50</v>
      </c>
      <c r="Y5370" s="7" t="s">
        <v>467</v>
      </c>
      <c r="Z5370" s="7" t="s">
        <v>50</v>
      </c>
      <c r="AA5370" s="7" t="s">
        <v>50</v>
      </c>
      <c r="AB5370" s="7" t="s">
        <v>50</v>
      </c>
      <c r="AC5370" s="7" t="s">
        <v>50</v>
      </c>
      <c r="AD5370" s="7" t="s">
        <v>50</v>
      </c>
      <c r="AE5370" s="7" t="s">
        <v>50</v>
      </c>
      <c r="AF5370" s="7" t="s">
        <v>50</v>
      </c>
      <c r="AG5370" s="7" t="s">
        <v>50</v>
      </c>
      <c r="AH5370" s="7" t="s">
        <v>50</v>
      </c>
      <c r="AI5370" s="7" t="s">
        <v>50</v>
      </c>
      <c r="AJ5370" s="7" t="s">
        <v>50</v>
      </c>
      <c r="AK5370" s="7" t="s">
        <v>49461</v>
      </c>
      <c r="AL5370" s="7" t="s">
        <v>50</v>
      </c>
      <c r="AM5370" s="7" t="s">
        <v>49462</v>
      </c>
      <c r="AN5370" s="7" t="s">
        <v>66</v>
      </c>
      <c r="AO5370" s="7" t="s">
        <v>49463</v>
      </c>
      <c r="AP5370" s="8" t="s">
        <v>49464</v>
      </c>
      <c r="AQ5370" s="7" t="s">
        <v>50</v>
      </c>
      <c r="AR5370" s="7" t="s">
        <v>50</v>
      </c>
    </row>
    <row r="5371" spans="1:44" ht="15" thickBot="1">
      <c r="A5371" s="10" t="s">
        <v>49465</v>
      </c>
      <c r="B5371" s="13" t="s">
        <v>50</v>
      </c>
      <c r="C5371" s="12">
        <v>44562</v>
      </c>
      <c r="D5371" s="13" t="s">
        <v>45</v>
      </c>
      <c r="E5371" s="13" t="s">
        <v>46</v>
      </c>
      <c r="F5371" s="13" t="s">
        <v>70</v>
      </c>
      <c r="G5371" s="27" t="s">
        <v>54945</v>
      </c>
      <c r="H5371" s="13" t="s">
        <v>1449</v>
      </c>
      <c r="I5371" s="13" t="s">
        <v>50</v>
      </c>
      <c r="J5371" s="12">
        <v>45483</v>
      </c>
      <c r="K5371" s="13" t="s">
        <v>50</v>
      </c>
      <c r="L5371" s="13" t="s">
        <v>1624</v>
      </c>
      <c r="M5371" s="13" t="s">
        <v>49466</v>
      </c>
      <c r="N5371" s="13" t="s">
        <v>50</v>
      </c>
      <c r="O5371" s="13" t="s">
        <v>49467</v>
      </c>
      <c r="P5371" s="11">
        <v>228377</v>
      </c>
      <c r="Q5371" s="13" t="s">
        <v>50</v>
      </c>
      <c r="R5371" s="33" t="s">
        <v>49465</v>
      </c>
      <c r="S5371" s="30" t="s">
        <v>50</v>
      </c>
      <c r="T5371" s="13" t="s">
        <v>50</v>
      </c>
      <c r="U5371" s="13" t="s">
        <v>50</v>
      </c>
      <c r="V5371" s="13" t="s">
        <v>50</v>
      </c>
      <c r="W5371" s="13" t="s">
        <v>50</v>
      </c>
      <c r="X5371" s="13" t="s">
        <v>50</v>
      </c>
      <c r="Y5371" s="13" t="s">
        <v>467</v>
      </c>
      <c r="Z5371" s="13" t="s">
        <v>50</v>
      </c>
      <c r="AA5371" s="13" t="s">
        <v>50</v>
      </c>
      <c r="AB5371" s="13" t="s">
        <v>50</v>
      </c>
      <c r="AC5371" s="13" t="s">
        <v>50</v>
      </c>
      <c r="AD5371" s="13" t="s">
        <v>50</v>
      </c>
      <c r="AE5371" s="13" t="s">
        <v>50</v>
      </c>
      <c r="AF5371" s="13" t="s">
        <v>50</v>
      </c>
      <c r="AG5371" s="13" t="s">
        <v>50</v>
      </c>
      <c r="AH5371" s="13" t="s">
        <v>50</v>
      </c>
      <c r="AI5371" s="13" t="s">
        <v>50</v>
      </c>
      <c r="AJ5371" s="13" t="s">
        <v>50</v>
      </c>
      <c r="AK5371" s="13" t="s">
        <v>49468</v>
      </c>
      <c r="AL5371" s="13" t="s">
        <v>50</v>
      </c>
      <c r="AM5371" s="13" t="s">
        <v>49469</v>
      </c>
      <c r="AN5371" s="13" t="s">
        <v>66</v>
      </c>
      <c r="AO5371" s="13" t="s">
        <v>49470</v>
      </c>
      <c r="AP5371" s="14" t="s">
        <v>49471</v>
      </c>
      <c r="AQ5371" s="13" t="s">
        <v>50</v>
      </c>
      <c r="AR5371" s="13" t="s">
        <v>50</v>
      </c>
    </row>
    <row r="5372" spans="1:44" ht="15" thickBot="1">
      <c r="A5372" s="4" t="s">
        <v>49472</v>
      </c>
      <c r="B5372" s="7" t="s">
        <v>50</v>
      </c>
      <c r="C5372" s="6">
        <v>39083</v>
      </c>
      <c r="D5372" s="7" t="s">
        <v>45</v>
      </c>
      <c r="E5372" s="7" t="s">
        <v>46</v>
      </c>
      <c r="F5372" s="7" t="s">
        <v>47</v>
      </c>
      <c r="G5372" s="7" t="s">
        <v>114</v>
      </c>
      <c r="H5372" s="7" t="s">
        <v>50</v>
      </c>
      <c r="I5372" s="7" t="s">
        <v>50</v>
      </c>
      <c r="J5372" s="6">
        <v>45484</v>
      </c>
      <c r="K5372" s="7" t="s">
        <v>191</v>
      </c>
      <c r="L5372" s="7" t="s">
        <v>62</v>
      </c>
      <c r="M5372" s="7" t="s">
        <v>49473</v>
      </c>
      <c r="N5372" s="7" t="s">
        <v>133</v>
      </c>
      <c r="O5372" s="7" t="s">
        <v>49474</v>
      </c>
      <c r="P5372" s="5">
        <v>232366</v>
      </c>
      <c r="Q5372" s="7" t="s">
        <v>135</v>
      </c>
      <c r="R5372" s="34" t="s">
        <v>49475</v>
      </c>
      <c r="S5372" s="34" t="s">
        <v>49476</v>
      </c>
      <c r="T5372" s="7" t="s">
        <v>50</v>
      </c>
      <c r="U5372" s="7" t="s">
        <v>49477</v>
      </c>
      <c r="V5372" s="7" t="s">
        <v>50</v>
      </c>
      <c r="W5372" s="7" t="s">
        <v>50</v>
      </c>
      <c r="X5372" s="7" t="s">
        <v>50</v>
      </c>
      <c r="Y5372" s="7" t="s">
        <v>61</v>
      </c>
      <c r="Z5372" s="7" t="s">
        <v>50</v>
      </c>
      <c r="AA5372" s="7" t="s">
        <v>50</v>
      </c>
      <c r="AB5372" s="7" t="s">
        <v>50</v>
      </c>
      <c r="AC5372" s="7" t="s">
        <v>50</v>
      </c>
      <c r="AD5372" s="7" t="s">
        <v>50</v>
      </c>
      <c r="AE5372" s="7" t="s">
        <v>50</v>
      </c>
      <c r="AF5372" s="7" t="s">
        <v>50</v>
      </c>
      <c r="AG5372" s="7" t="s">
        <v>50</v>
      </c>
      <c r="AH5372" s="7" t="s">
        <v>50</v>
      </c>
      <c r="AI5372" s="7" t="s">
        <v>50</v>
      </c>
      <c r="AJ5372" s="7" t="s">
        <v>50</v>
      </c>
      <c r="AK5372" s="7" t="s">
        <v>22925</v>
      </c>
      <c r="AL5372" s="7" t="s">
        <v>50</v>
      </c>
      <c r="AM5372" s="7" t="s">
        <v>49478</v>
      </c>
      <c r="AN5372" s="7" t="s">
        <v>66</v>
      </c>
      <c r="AO5372" s="7" t="s">
        <v>49479</v>
      </c>
      <c r="AP5372" s="8" t="s">
        <v>49480</v>
      </c>
      <c r="AQ5372" s="7" t="s">
        <v>50</v>
      </c>
      <c r="AR5372" s="7" t="s">
        <v>50</v>
      </c>
    </row>
    <row r="5373" spans="1:44" ht="15" thickBot="1">
      <c r="A5373" s="10" t="s">
        <v>49481</v>
      </c>
      <c r="B5373" s="13" t="s">
        <v>50</v>
      </c>
      <c r="C5373" s="12">
        <v>42736</v>
      </c>
      <c r="D5373" s="13" t="s">
        <v>45</v>
      </c>
      <c r="E5373" s="13" t="s">
        <v>46</v>
      </c>
      <c r="F5373" s="13" t="s">
        <v>70</v>
      </c>
      <c r="G5373" s="27" t="s">
        <v>54945</v>
      </c>
      <c r="H5373" s="13" t="s">
        <v>50</v>
      </c>
      <c r="I5373" s="13" t="s">
        <v>50</v>
      </c>
      <c r="J5373" s="12">
        <v>45484</v>
      </c>
      <c r="K5373" s="13" t="s">
        <v>50</v>
      </c>
      <c r="L5373" s="13" t="s">
        <v>178</v>
      </c>
      <c r="M5373" s="13" t="s">
        <v>49482</v>
      </c>
      <c r="N5373" s="13" t="s">
        <v>3223</v>
      </c>
      <c r="O5373" s="13" t="s">
        <v>49483</v>
      </c>
      <c r="P5373" s="11">
        <v>234667</v>
      </c>
      <c r="Q5373" s="13" t="s">
        <v>50</v>
      </c>
      <c r="R5373" s="33" t="s">
        <v>49484</v>
      </c>
      <c r="S5373" s="33" t="s">
        <v>49485</v>
      </c>
      <c r="T5373" s="13" t="s">
        <v>50</v>
      </c>
      <c r="U5373" s="13" t="s">
        <v>49486</v>
      </c>
      <c r="V5373" s="13" t="s">
        <v>50</v>
      </c>
      <c r="W5373" s="13" t="s">
        <v>50</v>
      </c>
      <c r="X5373" s="13" t="s">
        <v>50</v>
      </c>
      <c r="Y5373" s="13" t="s">
        <v>50</v>
      </c>
      <c r="Z5373" s="13" t="s">
        <v>50</v>
      </c>
      <c r="AA5373" s="13" t="s">
        <v>50</v>
      </c>
      <c r="AB5373" s="13" t="s">
        <v>50</v>
      </c>
      <c r="AC5373" s="13" t="s">
        <v>50</v>
      </c>
      <c r="AD5373" s="13" t="s">
        <v>50</v>
      </c>
      <c r="AE5373" s="13" t="s">
        <v>50</v>
      </c>
      <c r="AF5373" s="13" t="s">
        <v>50</v>
      </c>
      <c r="AG5373" s="13" t="s">
        <v>50</v>
      </c>
      <c r="AH5373" s="13" t="s">
        <v>50</v>
      </c>
      <c r="AI5373" s="13" t="s">
        <v>50</v>
      </c>
      <c r="AJ5373" s="13" t="s">
        <v>50</v>
      </c>
      <c r="AK5373" s="13" t="s">
        <v>50</v>
      </c>
      <c r="AL5373" s="13" t="s">
        <v>50</v>
      </c>
      <c r="AM5373" s="13" t="s">
        <v>49487</v>
      </c>
      <c r="AN5373" s="13" t="s">
        <v>4746</v>
      </c>
      <c r="AO5373" s="13" t="s">
        <v>50</v>
      </c>
      <c r="AP5373" s="13" t="s">
        <v>50</v>
      </c>
      <c r="AQ5373" s="21" t="s">
        <v>49488</v>
      </c>
      <c r="AR5373" s="13" t="s">
        <v>255</v>
      </c>
    </row>
    <row r="5374" spans="1:44" ht="15" thickBot="1">
      <c r="A5374" s="4" t="s">
        <v>49489</v>
      </c>
      <c r="B5374" s="7" t="s">
        <v>50</v>
      </c>
      <c r="C5374" s="6">
        <v>44986</v>
      </c>
      <c r="D5374" s="7" t="s">
        <v>45</v>
      </c>
      <c r="E5374" s="7" t="s">
        <v>46</v>
      </c>
      <c r="F5374" s="7" t="s">
        <v>70</v>
      </c>
      <c r="G5374" s="27" t="s">
        <v>54945</v>
      </c>
      <c r="H5374" s="7" t="s">
        <v>50</v>
      </c>
      <c r="I5374" s="7" t="s">
        <v>50</v>
      </c>
      <c r="J5374" s="6">
        <v>45484</v>
      </c>
      <c r="K5374" s="7" t="s">
        <v>50</v>
      </c>
      <c r="L5374" s="7" t="s">
        <v>1624</v>
      </c>
      <c r="M5374" s="7" t="s">
        <v>49490</v>
      </c>
      <c r="N5374" s="7" t="s">
        <v>75</v>
      </c>
      <c r="O5374" s="7" t="s">
        <v>49491</v>
      </c>
      <c r="P5374" s="5">
        <v>242735</v>
      </c>
      <c r="Q5374" s="7" t="s">
        <v>77</v>
      </c>
      <c r="R5374" s="34" t="s">
        <v>49492</v>
      </c>
      <c r="S5374" s="34" t="s">
        <v>49493</v>
      </c>
      <c r="T5374" s="7" t="s">
        <v>50</v>
      </c>
      <c r="U5374" s="7" t="s">
        <v>50</v>
      </c>
      <c r="V5374" s="7" t="s">
        <v>50</v>
      </c>
      <c r="W5374" s="7" t="s">
        <v>50</v>
      </c>
      <c r="X5374" s="7" t="s">
        <v>50</v>
      </c>
      <c r="Y5374" s="7" t="s">
        <v>467</v>
      </c>
      <c r="Z5374" s="7" t="s">
        <v>50</v>
      </c>
      <c r="AA5374" s="7" t="s">
        <v>50</v>
      </c>
      <c r="AB5374" s="7" t="s">
        <v>50</v>
      </c>
      <c r="AC5374" s="7" t="s">
        <v>50</v>
      </c>
      <c r="AD5374" s="7" t="s">
        <v>50</v>
      </c>
      <c r="AE5374" s="7" t="s">
        <v>50</v>
      </c>
      <c r="AF5374" s="7" t="s">
        <v>50</v>
      </c>
      <c r="AG5374" s="7" t="s">
        <v>50</v>
      </c>
      <c r="AH5374" s="7" t="s">
        <v>50</v>
      </c>
      <c r="AI5374" s="7" t="s">
        <v>50</v>
      </c>
      <c r="AJ5374" s="7" t="s">
        <v>50</v>
      </c>
      <c r="AK5374" s="7" t="s">
        <v>49494</v>
      </c>
      <c r="AL5374" s="7" t="s">
        <v>50</v>
      </c>
      <c r="AM5374" s="7" t="s">
        <v>49495</v>
      </c>
      <c r="AN5374" s="7" t="s">
        <v>253</v>
      </c>
      <c r="AO5374" s="7" t="s">
        <v>49496</v>
      </c>
      <c r="AP5374" s="22" t="s">
        <v>49497</v>
      </c>
      <c r="AQ5374" s="7" t="s">
        <v>50</v>
      </c>
      <c r="AR5374" s="7" t="s">
        <v>50</v>
      </c>
    </row>
    <row r="5375" spans="1:44" ht="15" thickBot="1">
      <c r="A5375" s="10" t="s">
        <v>49498</v>
      </c>
      <c r="B5375" s="13" t="s">
        <v>50</v>
      </c>
      <c r="C5375" s="13" t="s">
        <v>50</v>
      </c>
      <c r="D5375" s="13" t="s">
        <v>45</v>
      </c>
      <c r="E5375" s="13" t="s">
        <v>46</v>
      </c>
      <c r="F5375" s="13" t="s">
        <v>70</v>
      </c>
      <c r="G5375" s="27" t="s">
        <v>54945</v>
      </c>
      <c r="H5375" s="13" t="s">
        <v>50</v>
      </c>
      <c r="I5375" s="13" t="s">
        <v>50</v>
      </c>
      <c r="J5375" s="12">
        <v>45484</v>
      </c>
      <c r="K5375" s="13" t="s">
        <v>50</v>
      </c>
      <c r="L5375" s="13" t="s">
        <v>178</v>
      </c>
      <c r="M5375" s="13" t="s">
        <v>49499</v>
      </c>
      <c r="N5375" s="13" t="s">
        <v>8006</v>
      </c>
      <c r="O5375" s="13" t="s">
        <v>49500</v>
      </c>
      <c r="P5375" s="11">
        <v>255446</v>
      </c>
      <c r="Q5375" s="13" t="s">
        <v>93</v>
      </c>
      <c r="R5375" s="33" t="s">
        <v>49501</v>
      </c>
      <c r="S5375" s="33" t="s">
        <v>49502</v>
      </c>
      <c r="T5375" s="13" t="s">
        <v>50</v>
      </c>
      <c r="U5375" s="13" t="s">
        <v>49503</v>
      </c>
      <c r="V5375" s="13" t="s">
        <v>50</v>
      </c>
      <c r="W5375" s="13" t="s">
        <v>50</v>
      </c>
      <c r="X5375" s="13" t="s">
        <v>50</v>
      </c>
      <c r="Y5375" s="13" t="s">
        <v>50</v>
      </c>
      <c r="Z5375" s="13" t="s">
        <v>50</v>
      </c>
      <c r="AA5375" s="13" t="s">
        <v>50</v>
      </c>
      <c r="AB5375" s="13" t="s">
        <v>50</v>
      </c>
      <c r="AC5375" s="13" t="s">
        <v>50</v>
      </c>
      <c r="AD5375" s="13" t="s">
        <v>50</v>
      </c>
      <c r="AE5375" s="13" t="s">
        <v>50</v>
      </c>
      <c r="AF5375" s="13" t="s">
        <v>50</v>
      </c>
      <c r="AG5375" s="13" t="s">
        <v>50</v>
      </c>
      <c r="AH5375" s="13" t="s">
        <v>50</v>
      </c>
      <c r="AI5375" s="13" t="s">
        <v>50</v>
      </c>
      <c r="AJ5375" s="13" t="s">
        <v>50</v>
      </c>
      <c r="AK5375" s="13" t="s">
        <v>50</v>
      </c>
      <c r="AL5375" s="13" t="s">
        <v>50</v>
      </c>
      <c r="AM5375" s="13" t="s">
        <v>49504</v>
      </c>
      <c r="AN5375" s="13" t="s">
        <v>66</v>
      </c>
      <c r="AO5375" s="13" t="s">
        <v>49505</v>
      </c>
      <c r="AP5375" s="21" t="s">
        <v>49506</v>
      </c>
      <c r="AQ5375" s="13" t="s">
        <v>50</v>
      </c>
      <c r="AR5375" s="13" t="s">
        <v>50</v>
      </c>
    </row>
    <row r="5376" spans="1:44" ht="15" thickBot="1">
      <c r="A5376" s="4" t="s">
        <v>49507</v>
      </c>
      <c r="B5376" s="7" t="s">
        <v>50</v>
      </c>
      <c r="C5376" s="7" t="s">
        <v>50</v>
      </c>
      <c r="D5376" s="7" t="s">
        <v>45</v>
      </c>
      <c r="E5376" s="7" t="s">
        <v>50</v>
      </c>
      <c r="F5376" s="7" t="s">
        <v>70</v>
      </c>
      <c r="G5376" s="7" t="s">
        <v>50</v>
      </c>
      <c r="H5376" s="7" t="s">
        <v>50</v>
      </c>
      <c r="I5376" s="7" t="s">
        <v>50</v>
      </c>
      <c r="J5376" s="6">
        <v>45483</v>
      </c>
      <c r="K5376" s="7" t="s">
        <v>50</v>
      </c>
      <c r="L5376" s="7" t="s">
        <v>1471</v>
      </c>
      <c r="M5376" s="7" t="s">
        <v>10471</v>
      </c>
      <c r="N5376" s="7" t="s">
        <v>49508</v>
      </c>
      <c r="O5376" s="7" t="s">
        <v>49509</v>
      </c>
      <c r="P5376" s="5">
        <v>261489</v>
      </c>
      <c r="Q5376" s="7" t="s">
        <v>93</v>
      </c>
      <c r="R5376" s="34" t="s">
        <v>49510</v>
      </c>
      <c r="S5376" s="34" t="s">
        <v>49511</v>
      </c>
      <c r="T5376" s="7" t="s">
        <v>50</v>
      </c>
      <c r="U5376" s="7" t="s">
        <v>50</v>
      </c>
      <c r="V5376" s="7" t="s">
        <v>50</v>
      </c>
      <c r="W5376" s="7" t="s">
        <v>50</v>
      </c>
      <c r="X5376" s="7" t="s">
        <v>50</v>
      </c>
      <c r="Y5376" s="7" t="s">
        <v>50</v>
      </c>
      <c r="Z5376" s="7" t="s">
        <v>50</v>
      </c>
      <c r="AA5376" s="7" t="s">
        <v>50</v>
      </c>
      <c r="AB5376" s="7" t="s">
        <v>50</v>
      </c>
      <c r="AC5376" s="7" t="s">
        <v>50</v>
      </c>
      <c r="AD5376" s="7" t="s">
        <v>50</v>
      </c>
      <c r="AE5376" s="7" t="s">
        <v>50</v>
      </c>
      <c r="AF5376" s="7" t="s">
        <v>50</v>
      </c>
      <c r="AG5376" s="7" t="s">
        <v>50</v>
      </c>
      <c r="AH5376" s="7" t="s">
        <v>50</v>
      </c>
      <c r="AI5376" s="7" t="s">
        <v>50</v>
      </c>
      <c r="AJ5376" s="7" t="s">
        <v>50</v>
      </c>
      <c r="AK5376" s="7" t="s">
        <v>49512</v>
      </c>
      <c r="AL5376" s="7" t="s">
        <v>50</v>
      </c>
      <c r="AM5376" s="7" t="s">
        <v>49513</v>
      </c>
      <c r="AN5376" s="7" t="s">
        <v>66</v>
      </c>
      <c r="AO5376" s="7" t="s">
        <v>49514</v>
      </c>
      <c r="AP5376" s="8" t="s">
        <v>49515</v>
      </c>
      <c r="AQ5376" s="7" t="s">
        <v>50</v>
      </c>
      <c r="AR5376" s="7" t="s">
        <v>50</v>
      </c>
    </row>
    <row r="5377" spans="1:44" ht="15" thickBot="1">
      <c r="A5377" s="10" t="s">
        <v>49516</v>
      </c>
      <c r="B5377" s="13" t="s">
        <v>50</v>
      </c>
      <c r="C5377" s="12">
        <v>44562</v>
      </c>
      <c r="D5377" s="13" t="s">
        <v>45</v>
      </c>
      <c r="E5377" s="13" t="s">
        <v>46</v>
      </c>
      <c r="F5377" s="13" t="s">
        <v>70</v>
      </c>
      <c r="G5377" s="27" t="s">
        <v>54945</v>
      </c>
      <c r="H5377" s="13" t="s">
        <v>50</v>
      </c>
      <c r="I5377" s="13" t="s">
        <v>50</v>
      </c>
      <c r="J5377" s="12">
        <v>45484</v>
      </c>
      <c r="K5377" s="13" t="s">
        <v>50</v>
      </c>
      <c r="L5377" s="13" t="s">
        <v>467</v>
      </c>
      <c r="M5377" s="13" t="s">
        <v>49517</v>
      </c>
      <c r="N5377" s="13" t="s">
        <v>2941</v>
      </c>
      <c r="O5377" s="13" t="s">
        <v>49518</v>
      </c>
      <c r="P5377" s="11">
        <v>264231</v>
      </c>
      <c r="Q5377" s="13" t="s">
        <v>245</v>
      </c>
      <c r="R5377" s="33" t="s">
        <v>49519</v>
      </c>
      <c r="S5377" s="33" t="s">
        <v>49520</v>
      </c>
      <c r="T5377" s="13" t="s">
        <v>50</v>
      </c>
      <c r="U5377" s="13" t="s">
        <v>50</v>
      </c>
      <c r="V5377" s="13" t="s">
        <v>50</v>
      </c>
      <c r="W5377" s="13" t="s">
        <v>50</v>
      </c>
      <c r="X5377" s="13" t="s">
        <v>50</v>
      </c>
      <c r="Y5377" s="13" t="s">
        <v>467</v>
      </c>
      <c r="Z5377" s="13" t="s">
        <v>50</v>
      </c>
      <c r="AA5377" s="13" t="s">
        <v>50</v>
      </c>
      <c r="AB5377" s="13" t="s">
        <v>50</v>
      </c>
      <c r="AC5377" s="13" t="s">
        <v>50</v>
      </c>
      <c r="AD5377" s="13" t="s">
        <v>50</v>
      </c>
      <c r="AE5377" s="13" t="s">
        <v>50</v>
      </c>
      <c r="AF5377" s="13" t="s">
        <v>50</v>
      </c>
      <c r="AG5377" s="13" t="s">
        <v>50</v>
      </c>
      <c r="AH5377" s="13" t="s">
        <v>50</v>
      </c>
      <c r="AI5377" s="13" t="s">
        <v>50</v>
      </c>
      <c r="AJ5377" s="13" t="s">
        <v>50</v>
      </c>
      <c r="AK5377" s="13" t="s">
        <v>49521</v>
      </c>
      <c r="AL5377" s="13" t="s">
        <v>50</v>
      </c>
      <c r="AM5377" s="13" t="s">
        <v>49522</v>
      </c>
      <c r="AN5377" s="13" t="s">
        <v>993</v>
      </c>
      <c r="AO5377" s="13" t="s">
        <v>49523</v>
      </c>
      <c r="AP5377" s="21" t="s">
        <v>49524</v>
      </c>
      <c r="AQ5377" s="13" t="s">
        <v>50</v>
      </c>
      <c r="AR5377" s="13" t="s">
        <v>50</v>
      </c>
    </row>
    <row r="5378" spans="1:44" ht="15" thickBot="1">
      <c r="A5378" s="4" t="s">
        <v>49525</v>
      </c>
      <c r="B5378" s="7" t="s">
        <v>50</v>
      </c>
      <c r="C5378" s="6">
        <v>26299</v>
      </c>
      <c r="D5378" s="7" t="s">
        <v>45</v>
      </c>
      <c r="E5378" s="7" t="s">
        <v>46</v>
      </c>
      <c r="F5378" s="7" t="s">
        <v>70</v>
      </c>
      <c r="G5378" s="7" t="s">
        <v>114</v>
      </c>
      <c r="H5378" s="7" t="s">
        <v>12254</v>
      </c>
      <c r="I5378" s="7" t="s">
        <v>50</v>
      </c>
      <c r="J5378" s="6">
        <v>45484</v>
      </c>
      <c r="K5378" s="7" t="s">
        <v>89</v>
      </c>
      <c r="L5378" s="7" t="s">
        <v>131</v>
      </c>
      <c r="M5378" s="7" t="s">
        <v>49526</v>
      </c>
      <c r="N5378" s="7" t="s">
        <v>4433</v>
      </c>
      <c r="O5378" s="7" t="s">
        <v>49527</v>
      </c>
      <c r="P5378" s="5">
        <v>265314</v>
      </c>
      <c r="Q5378" s="7" t="s">
        <v>707</v>
      </c>
      <c r="R5378" s="34" t="s">
        <v>49528</v>
      </c>
      <c r="S5378" s="34" t="s">
        <v>49529</v>
      </c>
      <c r="T5378" s="7" t="s">
        <v>50</v>
      </c>
      <c r="U5378" s="7" t="s">
        <v>49530</v>
      </c>
      <c r="V5378" s="7" t="s">
        <v>50</v>
      </c>
      <c r="W5378" s="7" t="s">
        <v>50</v>
      </c>
      <c r="X5378" s="7" t="s">
        <v>50</v>
      </c>
      <c r="Y5378" s="7" t="s">
        <v>50</v>
      </c>
      <c r="Z5378" s="7" t="s">
        <v>50</v>
      </c>
      <c r="AA5378" s="7" t="s">
        <v>50</v>
      </c>
      <c r="AB5378" s="7" t="s">
        <v>50</v>
      </c>
      <c r="AC5378" s="7" t="s">
        <v>50</v>
      </c>
      <c r="AD5378" s="7" t="s">
        <v>50</v>
      </c>
      <c r="AE5378" s="7" t="s">
        <v>50</v>
      </c>
      <c r="AF5378" s="7" t="s">
        <v>50</v>
      </c>
      <c r="AG5378" s="7" t="s">
        <v>50</v>
      </c>
      <c r="AH5378" s="7" t="s">
        <v>50</v>
      </c>
      <c r="AI5378" s="7" t="s">
        <v>50</v>
      </c>
      <c r="AJ5378" s="7" t="s">
        <v>50</v>
      </c>
      <c r="AK5378" s="7" t="s">
        <v>50</v>
      </c>
      <c r="AL5378" s="7" t="s">
        <v>50</v>
      </c>
      <c r="AM5378" s="7" t="s">
        <v>49531</v>
      </c>
      <c r="AN5378" s="7" t="s">
        <v>66</v>
      </c>
      <c r="AO5378" s="7" t="s">
        <v>49532</v>
      </c>
      <c r="AP5378" s="22" t="s">
        <v>49533</v>
      </c>
      <c r="AQ5378" s="7" t="s">
        <v>50</v>
      </c>
      <c r="AR5378" s="7" t="s">
        <v>50</v>
      </c>
    </row>
    <row r="5379" spans="1:44" ht="15" thickBot="1">
      <c r="A5379" s="10" t="s">
        <v>49534</v>
      </c>
      <c r="B5379" s="13" t="s">
        <v>50</v>
      </c>
      <c r="C5379" s="12">
        <v>35065</v>
      </c>
      <c r="D5379" s="13" t="s">
        <v>45</v>
      </c>
      <c r="E5379" s="13" t="s">
        <v>46</v>
      </c>
      <c r="F5379" s="13" t="s">
        <v>47</v>
      </c>
      <c r="G5379" s="27" t="s">
        <v>54945</v>
      </c>
      <c r="H5379" s="13" t="s">
        <v>2020</v>
      </c>
      <c r="I5379" s="13" t="s">
        <v>50</v>
      </c>
      <c r="J5379" s="12">
        <v>45483</v>
      </c>
      <c r="K5379" s="13" t="s">
        <v>191</v>
      </c>
      <c r="L5379" s="13" t="s">
        <v>62</v>
      </c>
      <c r="M5379" s="13" t="s">
        <v>4534</v>
      </c>
      <c r="N5379" s="13" t="s">
        <v>668</v>
      </c>
      <c r="O5379" s="13" t="s">
        <v>49535</v>
      </c>
      <c r="P5379" s="11">
        <v>267638</v>
      </c>
      <c r="Q5379" s="13" t="s">
        <v>670</v>
      </c>
      <c r="R5379" s="33" t="s">
        <v>49536</v>
      </c>
      <c r="S5379" s="33" t="s">
        <v>49537</v>
      </c>
      <c r="T5379" s="13" t="s">
        <v>50</v>
      </c>
      <c r="U5379" s="13" t="s">
        <v>50</v>
      </c>
      <c r="V5379" s="13" t="s">
        <v>50</v>
      </c>
      <c r="W5379" s="13" t="s">
        <v>50</v>
      </c>
      <c r="X5379" s="13" t="s">
        <v>50</v>
      </c>
      <c r="Y5379" s="13" t="s">
        <v>61</v>
      </c>
      <c r="Z5379" s="13" t="s">
        <v>50</v>
      </c>
      <c r="AA5379" s="13" t="s">
        <v>50</v>
      </c>
      <c r="AB5379" s="13" t="s">
        <v>50</v>
      </c>
      <c r="AC5379" s="13" t="s">
        <v>50</v>
      </c>
      <c r="AD5379" s="13" t="s">
        <v>50</v>
      </c>
      <c r="AE5379" s="13" t="s">
        <v>50</v>
      </c>
      <c r="AF5379" s="13" t="s">
        <v>50</v>
      </c>
      <c r="AG5379" s="13" t="s">
        <v>50</v>
      </c>
      <c r="AH5379" s="13" t="s">
        <v>50</v>
      </c>
      <c r="AI5379" s="13" t="s">
        <v>50</v>
      </c>
      <c r="AJ5379" s="13" t="s">
        <v>50</v>
      </c>
      <c r="AK5379" s="13" t="s">
        <v>50</v>
      </c>
      <c r="AL5379" s="13" t="s">
        <v>50</v>
      </c>
      <c r="AM5379" s="13" t="s">
        <v>49538</v>
      </c>
      <c r="AN5379" s="13" t="s">
        <v>66</v>
      </c>
      <c r="AO5379" s="13" t="s">
        <v>49539</v>
      </c>
      <c r="AP5379" s="14" t="s">
        <v>49540</v>
      </c>
      <c r="AQ5379" s="13" t="s">
        <v>50</v>
      </c>
      <c r="AR5379" s="13" t="s">
        <v>50</v>
      </c>
    </row>
    <row r="5380" spans="1:44" ht="15" thickBot="1">
      <c r="A5380" s="4" t="s">
        <v>49541</v>
      </c>
      <c r="B5380" s="7" t="s">
        <v>50</v>
      </c>
      <c r="C5380" s="6">
        <v>39598</v>
      </c>
      <c r="D5380" s="7" t="s">
        <v>45</v>
      </c>
      <c r="E5380" s="7" t="s">
        <v>46</v>
      </c>
      <c r="F5380" s="7" t="s">
        <v>70</v>
      </c>
      <c r="G5380" s="27" t="s">
        <v>54945</v>
      </c>
      <c r="H5380" s="7" t="s">
        <v>50</v>
      </c>
      <c r="I5380" s="7" t="s">
        <v>50</v>
      </c>
      <c r="J5380" s="6">
        <v>45485</v>
      </c>
      <c r="K5380" s="7" t="s">
        <v>50</v>
      </c>
      <c r="L5380" s="7" t="s">
        <v>147</v>
      </c>
      <c r="M5380" s="7" t="s">
        <v>21353</v>
      </c>
      <c r="N5380" s="7" t="s">
        <v>49542</v>
      </c>
      <c r="O5380" s="7" t="s">
        <v>49543</v>
      </c>
      <c r="P5380" s="5">
        <v>268237</v>
      </c>
      <c r="Q5380" s="7" t="s">
        <v>245</v>
      </c>
      <c r="R5380" s="34" t="s">
        <v>49544</v>
      </c>
      <c r="S5380" s="34" t="s">
        <v>49545</v>
      </c>
      <c r="T5380" s="7" t="s">
        <v>50</v>
      </c>
      <c r="U5380" s="7" t="s">
        <v>49546</v>
      </c>
      <c r="V5380" s="7" t="s">
        <v>50</v>
      </c>
      <c r="W5380" s="7" t="s">
        <v>50</v>
      </c>
      <c r="X5380" s="7" t="s">
        <v>50</v>
      </c>
      <c r="Y5380" s="7" t="s">
        <v>154</v>
      </c>
      <c r="Z5380" s="7" t="s">
        <v>50</v>
      </c>
      <c r="AA5380" s="7" t="s">
        <v>50</v>
      </c>
      <c r="AB5380" s="7" t="s">
        <v>50</v>
      </c>
      <c r="AC5380" s="7" t="s">
        <v>50</v>
      </c>
      <c r="AD5380" s="7" t="s">
        <v>50</v>
      </c>
      <c r="AE5380" s="7" t="s">
        <v>50</v>
      </c>
      <c r="AF5380" s="7" t="s">
        <v>50</v>
      </c>
      <c r="AG5380" s="7" t="s">
        <v>50</v>
      </c>
      <c r="AH5380" s="7" t="s">
        <v>50</v>
      </c>
      <c r="AI5380" s="7" t="s">
        <v>50</v>
      </c>
      <c r="AJ5380" s="7" t="s">
        <v>50</v>
      </c>
      <c r="AK5380" s="7" t="s">
        <v>50</v>
      </c>
      <c r="AL5380" s="7" t="s">
        <v>50</v>
      </c>
      <c r="AM5380" s="7" t="s">
        <v>49547</v>
      </c>
      <c r="AN5380" s="7" t="s">
        <v>66</v>
      </c>
      <c r="AO5380" s="7" t="s">
        <v>49548</v>
      </c>
      <c r="AP5380" s="22" t="s">
        <v>49549</v>
      </c>
      <c r="AQ5380" s="7" t="s">
        <v>50</v>
      </c>
      <c r="AR5380" s="7" t="s">
        <v>50</v>
      </c>
    </row>
    <row r="5381" spans="1:44" ht="15" thickBot="1">
      <c r="A5381" s="10" t="s">
        <v>49550</v>
      </c>
      <c r="B5381" s="13" t="s">
        <v>50</v>
      </c>
      <c r="C5381" s="12">
        <v>44927</v>
      </c>
      <c r="D5381" s="13" t="s">
        <v>45</v>
      </c>
      <c r="E5381" s="13" t="s">
        <v>46</v>
      </c>
      <c r="F5381" s="13" t="s">
        <v>70</v>
      </c>
      <c r="G5381" s="27" t="s">
        <v>54945</v>
      </c>
      <c r="H5381" s="13" t="s">
        <v>50</v>
      </c>
      <c r="I5381" s="13" t="s">
        <v>50</v>
      </c>
      <c r="J5381" s="12">
        <v>45484</v>
      </c>
      <c r="K5381" s="13" t="s">
        <v>50</v>
      </c>
      <c r="L5381" s="13" t="s">
        <v>52</v>
      </c>
      <c r="M5381" s="13" t="s">
        <v>41060</v>
      </c>
      <c r="N5381" s="13" t="s">
        <v>18672</v>
      </c>
      <c r="O5381" s="13" t="s">
        <v>49551</v>
      </c>
      <c r="P5381" s="11">
        <v>269418</v>
      </c>
      <c r="Q5381" s="13" t="s">
        <v>135</v>
      </c>
      <c r="R5381" s="33" t="s">
        <v>49552</v>
      </c>
      <c r="S5381" s="33" t="s">
        <v>49553</v>
      </c>
      <c r="T5381" s="13" t="s">
        <v>50</v>
      </c>
      <c r="U5381" s="13" t="s">
        <v>50</v>
      </c>
      <c r="V5381" s="13" t="s">
        <v>50</v>
      </c>
      <c r="W5381" s="13" t="s">
        <v>50</v>
      </c>
      <c r="X5381" s="13" t="s">
        <v>50</v>
      </c>
      <c r="Y5381" s="13" t="s">
        <v>50</v>
      </c>
      <c r="Z5381" s="13" t="s">
        <v>50</v>
      </c>
      <c r="AA5381" s="13" t="s">
        <v>50</v>
      </c>
      <c r="AB5381" s="13" t="s">
        <v>50</v>
      </c>
      <c r="AC5381" s="13" t="s">
        <v>50</v>
      </c>
      <c r="AD5381" s="13" t="s">
        <v>50</v>
      </c>
      <c r="AE5381" s="13" t="s">
        <v>50</v>
      </c>
      <c r="AF5381" s="13" t="s">
        <v>50</v>
      </c>
      <c r="AG5381" s="13" t="s">
        <v>50</v>
      </c>
      <c r="AH5381" s="13" t="s">
        <v>50</v>
      </c>
      <c r="AI5381" s="13" t="s">
        <v>50</v>
      </c>
      <c r="AJ5381" s="13" t="s">
        <v>50</v>
      </c>
      <c r="AK5381" s="13" t="s">
        <v>4209</v>
      </c>
      <c r="AL5381" s="13" t="s">
        <v>50</v>
      </c>
      <c r="AM5381" s="13" t="s">
        <v>49554</v>
      </c>
      <c r="AN5381" s="13" t="s">
        <v>66</v>
      </c>
      <c r="AO5381" s="13" t="s">
        <v>49555</v>
      </c>
      <c r="AP5381" s="14" t="s">
        <v>49556</v>
      </c>
      <c r="AQ5381" s="13" t="s">
        <v>50</v>
      </c>
      <c r="AR5381" s="13" t="s">
        <v>50</v>
      </c>
    </row>
    <row r="5382" spans="1:44" ht="15" thickBot="1">
      <c r="A5382" s="4" t="s">
        <v>49557</v>
      </c>
      <c r="B5382" s="7" t="s">
        <v>50</v>
      </c>
      <c r="C5382" s="6">
        <v>43466</v>
      </c>
      <c r="D5382" s="7" t="s">
        <v>45</v>
      </c>
      <c r="E5382" s="7" t="s">
        <v>46</v>
      </c>
      <c r="F5382" s="7" t="s">
        <v>70</v>
      </c>
      <c r="G5382" s="27" t="s">
        <v>54945</v>
      </c>
      <c r="H5382" s="7" t="s">
        <v>50</v>
      </c>
      <c r="I5382" s="7" t="s">
        <v>50</v>
      </c>
      <c r="J5382" s="6">
        <v>45484</v>
      </c>
      <c r="K5382" s="7" t="s">
        <v>116</v>
      </c>
      <c r="L5382" s="7" t="s">
        <v>52</v>
      </c>
      <c r="M5382" s="7" t="s">
        <v>49558</v>
      </c>
      <c r="N5382" s="7" t="s">
        <v>49559</v>
      </c>
      <c r="O5382" s="7" t="s">
        <v>49560</v>
      </c>
      <c r="P5382" s="5">
        <v>276434</v>
      </c>
      <c r="Q5382" s="7" t="s">
        <v>360</v>
      </c>
      <c r="R5382" s="34" t="s">
        <v>49561</v>
      </c>
      <c r="S5382" s="34" t="s">
        <v>49562</v>
      </c>
      <c r="T5382" s="7" t="s">
        <v>50</v>
      </c>
      <c r="U5382" s="7" t="s">
        <v>50</v>
      </c>
      <c r="V5382" s="7" t="s">
        <v>50</v>
      </c>
      <c r="W5382" s="7" t="s">
        <v>50</v>
      </c>
      <c r="X5382" s="7" t="s">
        <v>50</v>
      </c>
      <c r="Y5382" s="7" t="s">
        <v>467</v>
      </c>
      <c r="Z5382" s="7" t="s">
        <v>50</v>
      </c>
      <c r="AA5382" s="7" t="s">
        <v>50</v>
      </c>
      <c r="AB5382" s="7" t="s">
        <v>50</v>
      </c>
      <c r="AC5382" s="7" t="s">
        <v>50</v>
      </c>
      <c r="AD5382" s="7" t="s">
        <v>50</v>
      </c>
      <c r="AE5382" s="7" t="s">
        <v>50</v>
      </c>
      <c r="AF5382" s="7" t="s">
        <v>50</v>
      </c>
      <c r="AG5382" s="7" t="s">
        <v>50</v>
      </c>
      <c r="AH5382" s="7" t="s">
        <v>50</v>
      </c>
      <c r="AI5382" s="7" t="s">
        <v>50</v>
      </c>
      <c r="AJ5382" s="7" t="s">
        <v>50</v>
      </c>
      <c r="AK5382" s="7" t="s">
        <v>50</v>
      </c>
      <c r="AL5382" s="7" t="s">
        <v>50</v>
      </c>
      <c r="AM5382" s="7" t="s">
        <v>49563</v>
      </c>
      <c r="AN5382" s="7" t="s">
        <v>66</v>
      </c>
      <c r="AO5382" s="7" t="s">
        <v>49564</v>
      </c>
      <c r="AP5382" s="8" t="s">
        <v>49565</v>
      </c>
      <c r="AQ5382" s="7" t="s">
        <v>50</v>
      </c>
      <c r="AR5382" s="7" t="s">
        <v>50</v>
      </c>
    </row>
    <row r="5383" spans="1:44" ht="15" thickBot="1">
      <c r="A5383" s="10" t="s">
        <v>49566</v>
      </c>
      <c r="B5383" s="13" t="s">
        <v>50</v>
      </c>
      <c r="C5383" s="12">
        <v>35796</v>
      </c>
      <c r="D5383" s="13" t="s">
        <v>45</v>
      </c>
      <c r="E5383" s="13" t="s">
        <v>46</v>
      </c>
      <c r="F5383" s="13" t="s">
        <v>70</v>
      </c>
      <c r="G5383" s="13" t="s">
        <v>145</v>
      </c>
      <c r="H5383" s="13" t="s">
        <v>612</v>
      </c>
      <c r="I5383" s="13" t="s">
        <v>50</v>
      </c>
      <c r="J5383" s="12">
        <v>45483</v>
      </c>
      <c r="K5383" s="13" t="s">
        <v>191</v>
      </c>
      <c r="L5383" s="13" t="s">
        <v>290</v>
      </c>
      <c r="M5383" s="13" t="s">
        <v>49567</v>
      </c>
      <c r="N5383" s="13" t="s">
        <v>49568</v>
      </c>
      <c r="O5383" s="13" t="s">
        <v>49569</v>
      </c>
      <c r="P5383" s="11">
        <v>287030</v>
      </c>
      <c r="Q5383" s="13" t="s">
        <v>135</v>
      </c>
      <c r="R5383" s="33" t="s">
        <v>49570</v>
      </c>
      <c r="S5383" s="33" t="s">
        <v>49571</v>
      </c>
      <c r="T5383" s="13" t="s">
        <v>50</v>
      </c>
      <c r="U5383" s="13" t="s">
        <v>49572</v>
      </c>
      <c r="V5383" s="13" t="s">
        <v>50</v>
      </c>
      <c r="W5383" s="13" t="s">
        <v>50</v>
      </c>
      <c r="X5383" s="13" t="s">
        <v>50</v>
      </c>
      <c r="Y5383" s="13" t="s">
        <v>171</v>
      </c>
      <c r="Z5383" s="13" t="s">
        <v>50</v>
      </c>
      <c r="AA5383" s="13" t="s">
        <v>50</v>
      </c>
      <c r="AB5383" s="13" t="s">
        <v>50</v>
      </c>
      <c r="AC5383" s="13" t="s">
        <v>50</v>
      </c>
      <c r="AD5383" s="13" t="s">
        <v>50</v>
      </c>
      <c r="AE5383" s="13" t="s">
        <v>50</v>
      </c>
      <c r="AF5383" s="13" t="s">
        <v>50</v>
      </c>
      <c r="AG5383" s="13" t="s">
        <v>50</v>
      </c>
      <c r="AH5383" s="13" t="s">
        <v>50</v>
      </c>
      <c r="AI5383" s="13" t="s">
        <v>50</v>
      </c>
      <c r="AJ5383" s="13" t="s">
        <v>50</v>
      </c>
      <c r="AK5383" s="13" t="s">
        <v>49573</v>
      </c>
      <c r="AL5383" s="13" t="s">
        <v>50</v>
      </c>
      <c r="AM5383" s="13" t="s">
        <v>49574</v>
      </c>
      <c r="AN5383" s="13" t="s">
        <v>66</v>
      </c>
      <c r="AO5383" s="13" t="s">
        <v>49575</v>
      </c>
      <c r="AP5383" s="14" t="s">
        <v>49576</v>
      </c>
      <c r="AQ5383" s="13" t="s">
        <v>50</v>
      </c>
      <c r="AR5383" s="13" t="s">
        <v>50</v>
      </c>
    </row>
    <row r="5384" spans="1:44" ht="15" thickBot="1">
      <c r="A5384" s="4" t="s">
        <v>49577</v>
      </c>
      <c r="B5384" s="7" t="s">
        <v>50</v>
      </c>
      <c r="C5384" s="6">
        <v>42736</v>
      </c>
      <c r="D5384" s="7" t="s">
        <v>45</v>
      </c>
      <c r="E5384" s="7" t="s">
        <v>46</v>
      </c>
      <c r="F5384" s="7" t="s">
        <v>70</v>
      </c>
      <c r="G5384" s="26" t="s">
        <v>54946</v>
      </c>
      <c r="H5384" s="7" t="s">
        <v>50</v>
      </c>
      <c r="I5384" s="7" t="s">
        <v>50</v>
      </c>
      <c r="J5384" s="6">
        <v>45484</v>
      </c>
      <c r="K5384" s="7" t="s">
        <v>50</v>
      </c>
      <c r="L5384" s="7" t="s">
        <v>290</v>
      </c>
      <c r="M5384" s="7" t="s">
        <v>49578</v>
      </c>
      <c r="N5384" s="7" t="s">
        <v>19066</v>
      </c>
      <c r="O5384" s="7" t="s">
        <v>49579</v>
      </c>
      <c r="P5384" s="5">
        <v>294463</v>
      </c>
      <c r="Q5384" s="7" t="s">
        <v>245</v>
      </c>
      <c r="R5384" s="34" t="s">
        <v>49580</v>
      </c>
      <c r="S5384" s="31" t="s">
        <v>50</v>
      </c>
      <c r="T5384" s="7" t="s">
        <v>50</v>
      </c>
      <c r="U5384" s="7">
        <f>91 -937-274-9554</f>
        <v>-10674</v>
      </c>
      <c r="V5384" s="7" t="s">
        <v>50</v>
      </c>
      <c r="W5384" s="7" t="s">
        <v>50</v>
      </c>
      <c r="X5384" s="7" t="s">
        <v>50</v>
      </c>
      <c r="Y5384" s="7" t="s">
        <v>290</v>
      </c>
      <c r="Z5384" s="7" t="s">
        <v>50</v>
      </c>
      <c r="AA5384" s="7" t="s">
        <v>50</v>
      </c>
      <c r="AB5384" s="7" t="s">
        <v>50</v>
      </c>
      <c r="AC5384" s="7" t="s">
        <v>50</v>
      </c>
      <c r="AD5384" s="7" t="s">
        <v>50</v>
      </c>
      <c r="AE5384" s="7" t="s">
        <v>50</v>
      </c>
      <c r="AF5384" s="7" t="s">
        <v>50</v>
      </c>
      <c r="AG5384" s="7" t="s">
        <v>50</v>
      </c>
      <c r="AH5384" s="7" t="s">
        <v>50</v>
      </c>
      <c r="AI5384" s="7" t="s">
        <v>50</v>
      </c>
      <c r="AJ5384" s="7" t="s">
        <v>50</v>
      </c>
      <c r="AK5384" s="7" t="s">
        <v>49581</v>
      </c>
      <c r="AL5384" s="7" t="s">
        <v>50</v>
      </c>
      <c r="AM5384" s="7" t="s">
        <v>49582</v>
      </c>
      <c r="AN5384" s="7" t="s">
        <v>993</v>
      </c>
      <c r="AO5384" s="7" t="s">
        <v>49583</v>
      </c>
      <c r="AP5384" s="22" t="s">
        <v>49584</v>
      </c>
      <c r="AQ5384" s="7" t="s">
        <v>50</v>
      </c>
      <c r="AR5384" s="7" t="s">
        <v>50</v>
      </c>
    </row>
    <row r="5385" spans="1:44" ht="15" thickBot="1">
      <c r="A5385" s="10" t="s">
        <v>49585</v>
      </c>
      <c r="B5385" s="13" t="s">
        <v>50</v>
      </c>
      <c r="C5385" s="12">
        <v>21916</v>
      </c>
      <c r="D5385" s="13" t="s">
        <v>45</v>
      </c>
      <c r="E5385" s="13" t="s">
        <v>46</v>
      </c>
      <c r="F5385" s="13" t="s">
        <v>47</v>
      </c>
      <c r="G5385" s="13" t="s">
        <v>145</v>
      </c>
      <c r="H5385" s="13" t="s">
        <v>2964</v>
      </c>
      <c r="I5385" s="13" t="s">
        <v>50</v>
      </c>
      <c r="J5385" s="12">
        <v>45484</v>
      </c>
      <c r="K5385" s="13" t="s">
        <v>50</v>
      </c>
      <c r="L5385" s="13" t="s">
        <v>162</v>
      </c>
      <c r="M5385" s="13" t="s">
        <v>49586</v>
      </c>
      <c r="N5385" s="13" t="s">
        <v>1941</v>
      </c>
      <c r="O5385" s="13" t="s">
        <v>49587</v>
      </c>
      <c r="P5385" s="11">
        <v>305544</v>
      </c>
      <c r="Q5385" s="13" t="s">
        <v>1943</v>
      </c>
      <c r="R5385" s="33" t="s">
        <v>49588</v>
      </c>
      <c r="S5385" s="33" t="s">
        <v>49589</v>
      </c>
      <c r="T5385" s="13" t="s">
        <v>50</v>
      </c>
      <c r="U5385" s="13" t="s">
        <v>49590</v>
      </c>
      <c r="V5385" s="13" t="s">
        <v>50</v>
      </c>
      <c r="W5385" s="13" t="s">
        <v>50</v>
      </c>
      <c r="X5385" s="13" t="s">
        <v>50</v>
      </c>
      <c r="Y5385" s="13" t="s">
        <v>61</v>
      </c>
      <c r="Z5385" s="13" t="s">
        <v>50</v>
      </c>
      <c r="AA5385" s="13" t="s">
        <v>50</v>
      </c>
      <c r="AB5385" s="13" t="s">
        <v>50</v>
      </c>
      <c r="AC5385" s="13" t="s">
        <v>50</v>
      </c>
      <c r="AD5385" s="13" t="s">
        <v>50</v>
      </c>
      <c r="AE5385" s="13" t="s">
        <v>50</v>
      </c>
      <c r="AF5385" s="13" t="s">
        <v>50</v>
      </c>
      <c r="AG5385" s="13" t="s">
        <v>50</v>
      </c>
      <c r="AH5385" s="13" t="s">
        <v>50</v>
      </c>
      <c r="AI5385" s="13" t="s">
        <v>50</v>
      </c>
      <c r="AJ5385" s="13" t="s">
        <v>50</v>
      </c>
      <c r="AK5385" s="13" t="s">
        <v>49591</v>
      </c>
      <c r="AL5385" s="13" t="s">
        <v>50</v>
      </c>
      <c r="AM5385" s="13" t="s">
        <v>49592</v>
      </c>
      <c r="AN5385" s="13" t="s">
        <v>66</v>
      </c>
      <c r="AO5385" s="13" t="s">
        <v>49593</v>
      </c>
      <c r="AP5385" s="21" t="s">
        <v>49594</v>
      </c>
      <c r="AQ5385" s="13" t="s">
        <v>50</v>
      </c>
      <c r="AR5385" s="13" t="s">
        <v>50</v>
      </c>
    </row>
    <row r="5386" spans="1:44" ht="15" thickBot="1">
      <c r="A5386" s="4" t="s">
        <v>49595</v>
      </c>
      <c r="B5386" s="7" t="s">
        <v>50</v>
      </c>
      <c r="C5386" s="6">
        <v>34700</v>
      </c>
      <c r="D5386" s="7" t="s">
        <v>45</v>
      </c>
      <c r="E5386" s="7" t="s">
        <v>46</v>
      </c>
      <c r="F5386" s="7" t="s">
        <v>70</v>
      </c>
      <c r="G5386" s="26" t="s">
        <v>54946</v>
      </c>
      <c r="H5386" s="7" t="s">
        <v>2020</v>
      </c>
      <c r="I5386" s="7" t="s">
        <v>50</v>
      </c>
      <c r="J5386" s="6">
        <v>45483</v>
      </c>
      <c r="K5386" s="7" t="s">
        <v>116</v>
      </c>
      <c r="L5386" s="7" t="s">
        <v>178</v>
      </c>
      <c r="M5386" s="7" t="s">
        <v>10787</v>
      </c>
      <c r="N5386" s="7" t="s">
        <v>180</v>
      </c>
      <c r="O5386" s="7" t="s">
        <v>49596</v>
      </c>
      <c r="P5386" s="5">
        <v>316281</v>
      </c>
      <c r="Q5386" s="7" t="s">
        <v>120</v>
      </c>
      <c r="R5386" s="34" t="s">
        <v>49597</v>
      </c>
      <c r="S5386" s="34" t="s">
        <v>49598</v>
      </c>
      <c r="T5386" s="7" t="s">
        <v>50</v>
      </c>
      <c r="U5386" s="7" t="s">
        <v>49599</v>
      </c>
      <c r="V5386" s="7" t="s">
        <v>50</v>
      </c>
      <c r="W5386" s="7" t="s">
        <v>50</v>
      </c>
      <c r="X5386" s="7" t="s">
        <v>50</v>
      </c>
      <c r="Y5386" s="7" t="s">
        <v>50</v>
      </c>
      <c r="Z5386" s="7" t="s">
        <v>50</v>
      </c>
      <c r="AA5386" s="7" t="s">
        <v>50</v>
      </c>
      <c r="AB5386" s="7" t="s">
        <v>50</v>
      </c>
      <c r="AC5386" s="7" t="s">
        <v>50</v>
      </c>
      <c r="AD5386" s="7" t="s">
        <v>50</v>
      </c>
      <c r="AE5386" s="7" t="s">
        <v>50</v>
      </c>
      <c r="AF5386" s="7" t="s">
        <v>50</v>
      </c>
      <c r="AG5386" s="7" t="s">
        <v>50</v>
      </c>
      <c r="AH5386" s="7" t="s">
        <v>50</v>
      </c>
      <c r="AI5386" s="7" t="s">
        <v>50</v>
      </c>
      <c r="AJ5386" s="7" t="s">
        <v>50</v>
      </c>
      <c r="AK5386" s="7" t="s">
        <v>49600</v>
      </c>
      <c r="AL5386" s="7" t="s">
        <v>50</v>
      </c>
      <c r="AM5386" s="7" t="s">
        <v>49601</v>
      </c>
      <c r="AN5386" s="7" t="s">
        <v>66</v>
      </c>
      <c r="AO5386" s="7" t="s">
        <v>49602</v>
      </c>
      <c r="AP5386" s="8" t="s">
        <v>49603</v>
      </c>
      <c r="AQ5386" s="7" t="s">
        <v>50</v>
      </c>
      <c r="AR5386" s="7" t="s">
        <v>50</v>
      </c>
    </row>
    <row r="5387" spans="1:44" ht="15" thickBot="1">
      <c r="A5387" s="10" t="s">
        <v>49604</v>
      </c>
      <c r="B5387" s="13" t="s">
        <v>50</v>
      </c>
      <c r="C5387" s="12">
        <v>45463</v>
      </c>
      <c r="D5387" s="13" t="s">
        <v>45</v>
      </c>
      <c r="E5387" s="13" t="s">
        <v>46</v>
      </c>
      <c r="F5387" s="13" t="s">
        <v>70</v>
      </c>
      <c r="G5387" s="27" t="s">
        <v>54945</v>
      </c>
      <c r="H5387" s="13" t="s">
        <v>50</v>
      </c>
      <c r="I5387" s="13" t="s">
        <v>50</v>
      </c>
      <c r="J5387" s="12">
        <v>45483</v>
      </c>
      <c r="K5387" s="13" t="s">
        <v>50</v>
      </c>
      <c r="L5387" s="13" t="s">
        <v>210</v>
      </c>
      <c r="M5387" s="13" t="s">
        <v>50</v>
      </c>
      <c r="N5387" s="13" t="s">
        <v>5823</v>
      </c>
      <c r="O5387" s="13" t="s">
        <v>49605</v>
      </c>
      <c r="P5387" s="11">
        <v>321688</v>
      </c>
      <c r="Q5387" s="13" t="s">
        <v>759</v>
      </c>
      <c r="R5387" s="33" t="s">
        <v>49606</v>
      </c>
      <c r="S5387" s="33" t="s">
        <v>49607</v>
      </c>
      <c r="T5387" s="13" t="s">
        <v>50</v>
      </c>
      <c r="U5387" s="13" t="s">
        <v>49608</v>
      </c>
      <c r="V5387" s="13" t="s">
        <v>50</v>
      </c>
      <c r="W5387" s="13" t="s">
        <v>50</v>
      </c>
      <c r="X5387" s="13" t="s">
        <v>50</v>
      </c>
      <c r="Y5387" s="13" t="s">
        <v>50</v>
      </c>
      <c r="Z5387" s="13" t="s">
        <v>50</v>
      </c>
      <c r="AA5387" s="13" t="s">
        <v>50</v>
      </c>
      <c r="AB5387" s="13" t="s">
        <v>50</v>
      </c>
      <c r="AC5387" s="13" t="s">
        <v>50</v>
      </c>
      <c r="AD5387" s="13" t="s">
        <v>50</v>
      </c>
      <c r="AE5387" s="13" t="s">
        <v>50</v>
      </c>
      <c r="AF5387" s="13" t="s">
        <v>50</v>
      </c>
      <c r="AG5387" s="13" t="s">
        <v>50</v>
      </c>
      <c r="AH5387" s="13" t="s">
        <v>50</v>
      </c>
      <c r="AI5387" s="13" t="s">
        <v>50</v>
      </c>
      <c r="AJ5387" s="13" t="s">
        <v>50</v>
      </c>
      <c r="AK5387" s="13" t="s">
        <v>50</v>
      </c>
      <c r="AL5387" s="13" t="s">
        <v>50</v>
      </c>
      <c r="AM5387" s="13" t="s">
        <v>49609</v>
      </c>
      <c r="AN5387" s="13" t="s">
        <v>3036</v>
      </c>
      <c r="AO5387" s="13" t="s">
        <v>49610</v>
      </c>
      <c r="AP5387" s="13" t="s">
        <v>50</v>
      </c>
      <c r="AQ5387" s="21" t="s">
        <v>49611</v>
      </c>
      <c r="AR5387" s="13" t="s">
        <v>50</v>
      </c>
    </row>
    <row r="5388" spans="1:44" ht="15" thickBot="1">
      <c r="A5388" s="4" t="s">
        <v>49612</v>
      </c>
      <c r="B5388" s="7" t="s">
        <v>50</v>
      </c>
      <c r="C5388" s="6">
        <v>44805</v>
      </c>
      <c r="D5388" s="7" t="s">
        <v>45</v>
      </c>
      <c r="E5388" s="7" t="s">
        <v>46</v>
      </c>
      <c r="F5388" s="7" t="s">
        <v>70</v>
      </c>
      <c r="G5388" s="27" t="s">
        <v>54945</v>
      </c>
      <c r="H5388" s="7" t="s">
        <v>50</v>
      </c>
      <c r="I5388" s="7" t="s">
        <v>50</v>
      </c>
      <c r="J5388" s="6">
        <v>45485</v>
      </c>
      <c r="K5388" s="7" t="s">
        <v>50</v>
      </c>
      <c r="L5388" s="7" t="s">
        <v>1624</v>
      </c>
      <c r="M5388" s="7" t="s">
        <v>49613</v>
      </c>
      <c r="N5388" s="7" t="s">
        <v>2719</v>
      </c>
      <c r="O5388" s="7" t="s">
        <v>49614</v>
      </c>
      <c r="P5388" s="5">
        <v>323970</v>
      </c>
      <c r="Q5388" s="7" t="s">
        <v>2721</v>
      </c>
      <c r="R5388" s="34" t="s">
        <v>49615</v>
      </c>
      <c r="S5388" s="34" t="s">
        <v>49616</v>
      </c>
      <c r="T5388" s="7" t="s">
        <v>50</v>
      </c>
      <c r="U5388" s="7">
        <v>12173699254</v>
      </c>
      <c r="V5388" s="7" t="s">
        <v>50</v>
      </c>
      <c r="W5388" s="7" t="s">
        <v>50</v>
      </c>
      <c r="X5388" s="7" t="s">
        <v>50</v>
      </c>
      <c r="Y5388" s="7" t="s">
        <v>467</v>
      </c>
      <c r="Z5388" s="7" t="s">
        <v>50</v>
      </c>
      <c r="AA5388" s="7" t="s">
        <v>50</v>
      </c>
      <c r="AB5388" s="7" t="s">
        <v>50</v>
      </c>
      <c r="AC5388" s="7" t="s">
        <v>50</v>
      </c>
      <c r="AD5388" s="7" t="s">
        <v>50</v>
      </c>
      <c r="AE5388" s="7" t="s">
        <v>50</v>
      </c>
      <c r="AF5388" s="7" t="s">
        <v>50</v>
      </c>
      <c r="AG5388" s="7" t="s">
        <v>50</v>
      </c>
      <c r="AH5388" s="7" t="s">
        <v>50</v>
      </c>
      <c r="AI5388" s="7" t="s">
        <v>50</v>
      </c>
      <c r="AJ5388" s="7" t="s">
        <v>50</v>
      </c>
      <c r="AK5388" s="7" t="s">
        <v>50</v>
      </c>
      <c r="AL5388" s="7" t="s">
        <v>50</v>
      </c>
      <c r="AM5388" s="7" t="s">
        <v>49617</v>
      </c>
      <c r="AN5388" s="7" t="s">
        <v>993</v>
      </c>
      <c r="AO5388" s="7" t="s">
        <v>50</v>
      </c>
      <c r="AP5388" s="22" t="s">
        <v>49618</v>
      </c>
      <c r="AQ5388" s="7" t="s">
        <v>50</v>
      </c>
      <c r="AR5388" s="7" t="s">
        <v>255</v>
      </c>
    </row>
    <row r="5389" spans="1:44" ht="15" thickBot="1">
      <c r="A5389" s="10" t="s">
        <v>49619</v>
      </c>
      <c r="B5389" s="13" t="s">
        <v>50</v>
      </c>
      <c r="C5389" s="12">
        <v>42370</v>
      </c>
      <c r="D5389" s="13" t="s">
        <v>45</v>
      </c>
      <c r="E5389" s="13" t="s">
        <v>46</v>
      </c>
      <c r="F5389" s="13" t="s">
        <v>70</v>
      </c>
      <c r="G5389" s="26" t="s">
        <v>54946</v>
      </c>
      <c r="H5389" s="13" t="s">
        <v>4772</v>
      </c>
      <c r="I5389" s="13" t="s">
        <v>50</v>
      </c>
      <c r="J5389" s="12">
        <v>45484</v>
      </c>
      <c r="K5389" s="13" t="s">
        <v>89</v>
      </c>
      <c r="L5389" s="13" t="s">
        <v>178</v>
      </c>
      <c r="M5389" s="13" t="s">
        <v>6695</v>
      </c>
      <c r="N5389" s="13" t="s">
        <v>39218</v>
      </c>
      <c r="O5389" s="13" t="s">
        <v>49620</v>
      </c>
      <c r="P5389" s="11">
        <v>334622</v>
      </c>
      <c r="Q5389" s="13" t="s">
        <v>520</v>
      </c>
      <c r="R5389" s="33" t="s">
        <v>49621</v>
      </c>
      <c r="S5389" s="33" t="s">
        <v>49622</v>
      </c>
      <c r="T5389" s="13" t="s">
        <v>50</v>
      </c>
      <c r="U5389" s="13" t="s">
        <v>50</v>
      </c>
      <c r="V5389" s="13" t="s">
        <v>50</v>
      </c>
      <c r="W5389" s="13" t="s">
        <v>50</v>
      </c>
      <c r="X5389" s="13" t="s">
        <v>50</v>
      </c>
      <c r="Y5389" s="13" t="s">
        <v>50</v>
      </c>
      <c r="Z5389" s="13" t="s">
        <v>50</v>
      </c>
      <c r="AA5389" s="13" t="s">
        <v>50</v>
      </c>
      <c r="AB5389" s="13" t="s">
        <v>50</v>
      </c>
      <c r="AC5389" s="13" t="s">
        <v>50</v>
      </c>
      <c r="AD5389" s="13" t="s">
        <v>50</v>
      </c>
      <c r="AE5389" s="13" t="s">
        <v>50</v>
      </c>
      <c r="AF5389" s="13" t="s">
        <v>50</v>
      </c>
      <c r="AG5389" s="13" t="s">
        <v>50</v>
      </c>
      <c r="AH5389" s="13" t="s">
        <v>50</v>
      </c>
      <c r="AI5389" s="13" t="s">
        <v>50</v>
      </c>
      <c r="AJ5389" s="13" t="s">
        <v>50</v>
      </c>
      <c r="AK5389" s="13" t="s">
        <v>14778</v>
      </c>
      <c r="AL5389" s="13" t="s">
        <v>50</v>
      </c>
      <c r="AM5389" s="13" t="s">
        <v>49623</v>
      </c>
      <c r="AN5389" s="13" t="s">
        <v>66</v>
      </c>
      <c r="AO5389" s="13" t="s">
        <v>49624</v>
      </c>
      <c r="AP5389" s="14" t="s">
        <v>49625</v>
      </c>
      <c r="AQ5389" s="13" t="s">
        <v>50</v>
      </c>
      <c r="AR5389" s="13" t="s">
        <v>50</v>
      </c>
    </row>
    <row r="5390" spans="1:44" ht="15" thickBot="1">
      <c r="A5390" s="4" t="s">
        <v>49626</v>
      </c>
      <c r="B5390" s="7" t="s">
        <v>50</v>
      </c>
      <c r="C5390" s="6">
        <v>33604</v>
      </c>
      <c r="D5390" s="7" t="s">
        <v>45</v>
      </c>
      <c r="E5390" s="7" t="s">
        <v>1939</v>
      </c>
      <c r="F5390" s="7" t="s">
        <v>70</v>
      </c>
      <c r="G5390" s="7" t="s">
        <v>87</v>
      </c>
      <c r="H5390" s="7" t="s">
        <v>4879</v>
      </c>
      <c r="I5390" s="7" t="s">
        <v>50</v>
      </c>
      <c r="J5390" s="6">
        <v>45484</v>
      </c>
      <c r="K5390" s="7" t="s">
        <v>50</v>
      </c>
      <c r="L5390" s="7" t="s">
        <v>52</v>
      </c>
      <c r="M5390" s="7" t="s">
        <v>49627</v>
      </c>
      <c r="N5390" s="7" t="s">
        <v>91</v>
      </c>
      <c r="O5390" s="7" t="s">
        <v>49628</v>
      </c>
      <c r="P5390" s="5">
        <v>372295</v>
      </c>
      <c r="Q5390" s="7" t="s">
        <v>93</v>
      </c>
      <c r="R5390" s="34" t="s">
        <v>49629</v>
      </c>
      <c r="S5390" s="34" t="s">
        <v>49630</v>
      </c>
      <c r="T5390" s="7" t="s">
        <v>50</v>
      </c>
      <c r="U5390" s="7" t="s">
        <v>49631</v>
      </c>
      <c r="V5390" s="7" t="s">
        <v>50</v>
      </c>
      <c r="W5390" s="7" t="s">
        <v>50</v>
      </c>
      <c r="X5390" s="7" t="s">
        <v>50</v>
      </c>
      <c r="Y5390" s="7" t="s">
        <v>50</v>
      </c>
      <c r="Z5390" s="7" t="s">
        <v>50</v>
      </c>
      <c r="AA5390" s="7" t="s">
        <v>50</v>
      </c>
      <c r="AB5390" s="7" t="s">
        <v>50</v>
      </c>
      <c r="AC5390" s="7" t="s">
        <v>50</v>
      </c>
      <c r="AD5390" s="7" t="s">
        <v>50</v>
      </c>
      <c r="AE5390" s="7" t="s">
        <v>50</v>
      </c>
      <c r="AF5390" s="7" t="s">
        <v>50</v>
      </c>
      <c r="AG5390" s="7" t="s">
        <v>50</v>
      </c>
      <c r="AH5390" s="7" t="s">
        <v>50</v>
      </c>
      <c r="AI5390" s="7" t="s">
        <v>50</v>
      </c>
      <c r="AJ5390" s="7" t="s">
        <v>50</v>
      </c>
      <c r="AK5390" s="7" t="s">
        <v>49632</v>
      </c>
      <c r="AL5390" s="7" t="s">
        <v>50</v>
      </c>
      <c r="AM5390" s="7" t="s">
        <v>49633</v>
      </c>
      <c r="AN5390" s="7" t="s">
        <v>66</v>
      </c>
      <c r="AO5390" s="7" t="s">
        <v>49634</v>
      </c>
      <c r="AP5390" s="8" t="s">
        <v>49635</v>
      </c>
      <c r="AQ5390" s="7" t="s">
        <v>50</v>
      </c>
      <c r="AR5390" s="7" t="s">
        <v>50</v>
      </c>
    </row>
    <row r="5391" spans="1:44" ht="15" thickBot="1">
      <c r="A5391" s="10" t="s">
        <v>49636</v>
      </c>
      <c r="B5391" s="13" t="s">
        <v>50</v>
      </c>
      <c r="C5391" s="12">
        <v>40179</v>
      </c>
      <c r="D5391" s="13" t="s">
        <v>45</v>
      </c>
      <c r="E5391" s="13" t="s">
        <v>46</v>
      </c>
      <c r="F5391" s="13" t="s">
        <v>70</v>
      </c>
      <c r="G5391" s="13" t="s">
        <v>114</v>
      </c>
      <c r="H5391" s="13" t="s">
        <v>3887</v>
      </c>
      <c r="I5391" s="13" t="s">
        <v>50</v>
      </c>
      <c r="J5391" s="12">
        <v>45484</v>
      </c>
      <c r="K5391" s="13" t="s">
        <v>50</v>
      </c>
      <c r="L5391" s="13" t="s">
        <v>290</v>
      </c>
      <c r="M5391" s="13" t="s">
        <v>49637</v>
      </c>
      <c r="N5391" s="13" t="s">
        <v>1473</v>
      </c>
      <c r="O5391" s="13" t="s">
        <v>49638</v>
      </c>
      <c r="P5391" s="11">
        <v>372717</v>
      </c>
      <c r="Q5391" s="13" t="s">
        <v>1001</v>
      </c>
      <c r="R5391" s="33" t="s">
        <v>49639</v>
      </c>
      <c r="S5391" s="33" t="s">
        <v>49640</v>
      </c>
      <c r="T5391" s="13" t="s">
        <v>50</v>
      </c>
      <c r="U5391" s="13" t="s">
        <v>49641</v>
      </c>
      <c r="V5391" s="13" t="s">
        <v>50</v>
      </c>
      <c r="W5391" s="13" t="s">
        <v>50</v>
      </c>
      <c r="X5391" s="13" t="s">
        <v>50</v>
      </c>
      <c r="Y5391" s="13" t="s">
        <v>290</v>
      </c>
      <c r="Z5391" s="13" t="s">
        <v>50</v>
      </c>
      <c r="AA5391" s="13" t="s">
        <v>50</v>
      </c>
      <c r="AB5391" s="13" t="s">
        <v>50</v>
      </c>
      <c r="AC5391" s="13" t="s">
        <v>50</v>
      </c>
      <c r="AD5391" s="13" t="s">
        <v>50</v>
      </c>
      <c r="AE5391" s="13" t="s">
        <v>50</v>
      </c>
      <c r="AF5391" s="13" t="s">
        <v>50</v>
      </c>
      <c r="AG5391" s="13" t="s">
        <v>50</v>
      </c>
      <c r="AH5391" s="13" t="s">
        <v>50</v>
      </c>
      <c r="AI5391" s="13" t="s">
        <v>50</v>
      </c>
      <c r="AJ5391" s="13" t="s">
        <v>50</v>
      </c>
      <c r="AK5391" s="13" t="s">
        <v>49642</v>
      </c>
      <c r="AL5391" s="13" t="s">
        <v>50</v>
      </c>
      <c r="AM5391" s="13" t="s">
        <v>49643</v>
      </c>
      <c r="AN5391" s="13" t="s">
        <v>66</v>
      </c>
      <c r="AO5391" s="13" t="s">
        <v>49644</v>
      </c>
      <c r="AP5391" s="14" t="s">
        <v>49645</v>
      </c>
      <c r="AQ5391" s="13" t="s">
        <v>50</v>
      </c>
      <c r="AR5391" s="13" t="s">
        <v>50</v>
      </c>
    </row>
    <row r="5392" spans="1:44" ht="15" thickBot="1">
      <c r="A5392" s="4" t="s">
        <v>49646</v>
      </c>
      <c r="B5392" s="7" t="s">
        <v>50</v>
      </c>
      <c r="C5392" s="6">
        <v>43466</v>
      </c>
      <c r="D5392" s="7" t="s">
        <v>45</v>
      </c>
      <c r="E5392" s="7" t="s">
        <v>46</v>
      </c>
      <c r="F5392" s="7" t="s">
        <v>70</v>
      </c>
      <c r="G5392" s="26" t="s">
        <v>54946</v>
      </c>
      <c r="H5392" s="7" t="s">
        <v>49647</v>
      </c>
      <c r="I5392" s="7" t="s">
        <v>50</v>
      </c>
      <c r="J5392" s="6">
        <v>45483</v>
      </c>
      <c r="K5392" s="7" t="s">
        <v>89</v>
      </c>
      <c r="L5392" s="7" t="s">
        <v>178</v>
      </c>
      <c r="M5392" s="7" t="s">
        <v>49648</v>
      </c>
      <c r="N5392" s="7" t="s">
        <v>730</v>
      </c>
      <c r="O5392" s="7" t="s">
        <v>49649</v>
      </c>
      <c r="P5392" s="5">
        <v>379091</v>
      </c>
      <c r="Q5392" s="7" t="s">
        <v>616</v>
      </c>
      <c r="R5392" s="34" t="s">
        <v>49650</v>
      </c>
      <c r="S5392" s="34" t="s">
        <v>49651</v>
      </c>
      <c r="T5392" s="7" t="s">
        <v>50</v>
      </c>
      <c r="U5392" s="7" t="s">
        <v>49652</v>
      </c>
      <c r="V5392" s="7" t="s">
        <v>50</v>
      </c>
      <c r="W5392" s="7" t="s">
        <v>50</v>
      </c>
      <c r="X5392" s="7" t="s">
        <v>50</v>
      </c>
      <c r="Y5392" s="7" t="s">
        <v>50</v>
      </c>
      <c r="Z5392" s="7" t="s">
        <v>50</v>
      </c>
      <c r="AA5392" s="7" t="s">
        <v>50</v>
      </c>
      <c r="AB5392" s="7" t="s">
        <v>50</v>
      </c>
      <c r="AC5392" s="7" t="s">
        <v>50</v>
      </c>
      <c r="AD5392" s="7" t="s">
        <v>50</v>
      </c>
      <c r="AE5392" s="7" t="s">
        <v>50</v>
      </c>
      <c r="AF5392" s="7" t="s">
        <v>50</v>
      </c>
      <c r="AG5392" s="7" t="s">
        <v>50</v>
      </c>
      <c r="AH5392" s="7" t="s">
        <v>50</v>
      </c>
      <c r="AI5392" s="7" t="s">
        <v>50</v>
      </c>
      <c r="AJ5392" s="7" t="s">
        <v>50</v>
      </c>
      <c r="AK5392" s="7" t="s">
        <v>50</v>
      </c>
      <c r="AL5392" s="7" t="s">
        <v>50</v>
      </c>
      <c r="AM5392" s="7" t="s">
        <v>49653</v>
      </c>
      <c r="AN5392" s="7" t="s">
        <v>66</v>
      </c>
      <c r="AO5392" s="7" t="s">
        <v>49654</v>
      </c>
      <c r="AP5392" s="8" t="s">
        <v>49655</v>
      </c>
      <c r="AQ5392" s="7" t="s">
        <v>50</v>
      </c>
      <c r="AR5392" s="7" t="s">
        <v>50</v>
      </c>
    </row>
    <row r="5393" spans="1:44" ht="15" thickBot="1">
      <c r="A5393" s="10" t="s">
        <v>49656</v>
      </c>
      <c r="B5393" s="13" t="s">
        <v>50</v>
      </c>
      <c r="C5393" s="12">
        <v>42370</v>
      </c>
      <c r="D5393" s="13" t="s">
        <v>45</v>
      </c>
      <c r="E5393" s="13" t="s">
        <v>46</v>
      </c>
      <c r="F5393" s="13" t="s">
        <v>70</v>
      </c>
      <c r="G5393" s="26" t="s">
        <v>54946</v>
      </c>
      <c r="H5393" s="13" t="s">
        <v>8224</v>
      </c>
      <c r="I5393" s="13" t="s">
        <v>50</v>
      </c>
      <c r="J5393" s="12">
        <v>45483</v>
      </c>
      <c r="K5393" s="13" t="s">
        <v>116</v>
      </c>
      <c r="L5393" s="13" t="s">
        <v>178</v>
      </c>
      <c r="M5393" s="13" t="s">
        <v>6830</v>
      </c>
      <c r="N5393" s="13" t="s">
        <v>34885</v>
      </c>
      <c r="O5393" s="13" t="s">
        <v>49657</v>
      </c>
      <c r="P5393" s="11">
        <v>422910</v>
      </c>
      <c r="Q5393" s="13" t="s">
        <v>642</v>
      </c>
      <c r="R5393" s="33" t="s">
        <v>49658</v>
      </c>
      <c r="S5393" s="33" t="s">
        <v>49659</v>
      </c>
      <c r="T5393" s="13" t="s">
        <v>50</v>
      </c>
      <c r="U5393" s="13" t="s">
        <v>49660</v>
      </c>
      <c r="V5393" s="13" t="s">
        <v>50</v>
      </c>
      <c r="W5393" s="13" t="s">
        <v>50</v>
      </c>
      <c r="X5393" s="13" t="s">
        <v>50</v>
      </c>
      <c r="Y5393" s="13" t="s">
        <v>50</v>
      </c>
      <c r="Z5393" s="13" t="s">
        <v>50</v>
      </c>
      <c r="AA5393" s="13" t="s">
        <v>50</v>
      </c>
      <c r="AB5393" s="13" t="s">
        <v>50</v>
      </c>
      <c r="AC5393" s="13" t="s">
        <v>50</v>
      </c>
      <c r="AD5393" s="13" t="s">
        <v>50</v>
      </c>
      <c r="AE5393" s="13" t="s">
        <v>50</v>
      </c>
      <c r="AF5393" s="13" t="s">
        <v>50</v>
      </c>
      <c r="AG5393" s="13" t="s">
        <v>50</v>
      </c>
      <c r="AH5393" s="13" t="s">
        <v>50</v>
      </c>
      <c r="AI5393" s="13" t="s">
        <v>50</v>
      </c>
      <c r="AJ5393" s="13" t="s">
        <v>50</v>
      </c>
      <c r="AK5393" s="13" t="s">
        <v>50</v>
      </c>
      <c r="AL5393" s="13" t="s">
        <v>50</v>
      </c>
      <c r="AM5393" s="13" t="s">
        <v>49661</v>
      </c>
      <c r="AN5393" s="13" t="s">
        <v>993</v>
      </c>
      <c r="AO5393" s="13" t="s">
        <v>49662</v>
      </c>
      <c r="AP5393" s="14" t="s">
        <v>49663</v>
      </c>
      <c r="AQ5393" s="13" t="s">
        <v>50</v>
      </c>
      <c r="AR5393" s="13" t="s">
        <v>50</v>
      </c>
    </row>
    <row r="5394" spans="1:44" ht="15" thickBot="1">
      <c r="A5394" s="4" t="s">
        <v>49664</v>
      </c>
      <c r="B5394" s="7" t="s">
        <v>50</v>
      </c>
      <c r="C5394" s="7" t="s">
        <v>50</v>
      </c>
      <c r="D5394" s="7" t="s">
        <v>45</v>
      </c>
      <c r="E5394" s="7" t="s">
        <v>46</v>
      </c>
      <c r="F5394" s="7" t="s">
        <v>70</v>
      </c>
      <c r="G5394" s="27" t="s">
        <v>54945</v>
      </c>
      <c r="H5394" s="7" t="s">
        <v>31138</v>
      </c>
      <c r="I5394" s="7" t="s">
        <v>50</v>
      </c>
      <c r="J5394" s="6">
        <v>45483</v>
      </c>
      <c r="K5394" s="7" t="s">
        <v>50</v>
      </c>
      <c r="L5394" s="7" t="s">
        <v>290</v>
      </c>
      <c r="M5394" s="7" t="s">
        <v>4326</v>
      </c>
      <c r="N5394" s="7" t="s">
        <v>180</v>
      </c>
      <c r="O5394" s="7" t="s">
        <v>49665</v>
      </c>
      <c r="P5394" s="5">
        <v>423170</v>
      </c>
      <c r="Q5394" s="7" t="s">
        <v>120</v>
      </c>
      <c r="R5394" s="28" t="s">
        <v>49666</v>
      </c>
      <c r="S5394" s="34" t="s">
        <v>49667</v>
      </c>
      <c r="T5394" s="7" t="s">
        <v>50</v>
      </c>
      <c r="U5394" s="7" t="s">
        <v>50</v>
      </c>
      <c r="V5394" s="7" t="s">
        <v>50</v>
      </c>
      <c r="W5394" s="7" t="s">
        <v>50</v>
      </c>
      <c r="X5394" s="7" t="s">
        <v>50</v>
      </c>
      <c r="Y5394" s="7" t="s">
        <v>290</v>
      </c>
      <c r="Z5394" s="7" t="s">
        <v>50</v>
      </c>
      <c r="AA5394" s="7" t="s">
        <v>50</v>
      </c>
      <c r="AB5394" s="7" t="s">
        <v>50</v>
      </c>
      <c r="AC5394" s="7" t="s">
        <v>50</v>
      </c>
      <c r="AD5394" s="7" t="s">
        <v>50</v>
      </c>
      <c r="AE5394" s="7" t="s">
        <v>50</v>
      </c>
      <c r="AF5394" s="7" t="s">
        <v>50</v>
      </c>
      <c r="AG5394" s="7" t="s">
        <v>50</v>
      </c>
      <c r="AH5394" s="7" t="s">
        <v>50</v>
      </c>
      <c r="AI5394" s="7" t="s">
        <v>50</v>
      </c>
      <c r="AJ5394" s="7" t="s">
        <v>50</v>
      </c>
      <c r="AK5394" s="7" t="s">
        <v>49668</v>
      </c>
      <c r="AL5394" s="7" t="s">
        <v>50</v>
      </c>
      <c r="AM5394" s="7" t="s">
        <v>49669</v>
      </c>
      <c r="AN5394" s="7" t="s">
        <v>4746</v>
      </c>
      <c r="AO5394" s="7" t="s">
        <v>49670</v>
      </c>
      <c r="AP5394" s="22" t="s">
        <v>49671</v>
      </c>
      <c r="AQ5394" s="7" t="s">
        <v>50</v>
      </c>
      <c r="AR5394" s="7" t="s">
        <v>49672</v>
      </c>
    </row>
    <row r="5395" spans="1:44" ht="15" thickBot="1">
      <c r="A5395" s="10" t="s">
        <v>49673</v>
      </c>
      <c r="B5395" s="13" t="s">
        <v>50</v>
      </c>
      <c r="C5395" s="12">
        <v>37622</v>
      </c>
      <c r="D5395" s="13" t="s">
        <v>45</v>
      </c>
      <c r="E5395" s="13" t="s">
        <v>46</v>
      </c>
      <c r="F5395" s="13" t="s">
        <v>70</v>
      </c>
      <c r="G5395" s="26" t="s">
        <v>54946</v>
      </c>
      <c r="H5395" s="13" t="s">
        <v>7108</v>
      </c>
      <c r="I5395" s="13" t="s">
        <v>50</v>
      </c>
      <c r="J5395" s="12">
        <v>45484</v>
      </c>
      <c r="K5395" s="13" t="s">
        <v>50</v>
      </c>
      <c r="L5395" s="13" t="s">
        <v>290</v>
      </c>
      <c r="M5395" s="13" t="s">
        <v>49674</v>
      </c>
      <c r="N5395" s="13" t="s">
        <v>49675</v>
      </c>
      <c r="O5395" s="13" t="s">
        <v>49676</v>
      </c>
      <c r="P5395" s="11">
        <v>433051</v>
      </c>
      <c r="Q5395" s="13" t="s">
        <v>6089</v>
      </c>
      <c r="R5395" s="33" t="s">
        <v>49677</v>
      </c>
      <c r="S5395" s="33" t="s">
        <v>49678</v>
      </c>
      <c r="T5395" s="13" t="s">
        <v>50</v>
      </c>
      <c r="U5395" s="13" t="s">
        <v>49679</v>
      </c>
      <c r="V5395" s="13" t="s">
        <v>50</v>
      </c>
      <c r="W5395" s="13" t="s">
        <v>50</v>
      </c>
      <c r="X5395" s="13" t="s">
        <v>50</v>
      </c>
      <c r="Y5395" s="13" t="s">
        <v>290</v>
      </c>
      <c r="Z5395" s="13" t="s">
        <v>50</v>
      </c>
      <c r="AA5395" s="13" t="s">
        <v>50</v>
      </c>
      <c r="AB5395" s="13" t="s">
        <v>50</v>
      </c>
      <c r="AC5395" s="13" t="s">
        <v>50</v>
      </c>
      <c r="AD5395" s="13" t="s">
        <v>50</v>
      </c>
      <c r="AE5395" s="13" t="s">
        <v>50</v>
      </c>
      <c r="AF5395" s="13" t="s">
        <v>50</v>
      </c>
      <c r="AG5395" s="13" t="s">
        <v>50</v>
      </c>
      <c r="AH5395" s="13" t="s">
        <v>50</v>
      </c>
      <c r="AI5395" s="13" t="s">
        <v>50</v>
      </c>
      <c r="AJ5395" s="13" t="s">
        <v>50</v>
      </c>
      <c r="AK5395" s="13" t="s">
        <v>49680</v>
      </c>
      <c r="AL5395" s="13" t="s">
        <v>50</v>
      </c>
      <c r="AM5395" s="13" t="s">
        <v>49681</v>
      </c>
      <c r="AN5395" s="13" t="s">
        <v>66</v>
      </c>
      <c r="AO5395" s="13" t="s">
        <v>49682</v>
      </c>
      <c r="AP5395" s="21" t="s">
        <v>49683</v>
      </c>
      <c r="AQ5395" s="13" t="s">
        <v>50</v>
      </c>
      <c r="AR5395" s="13" t="s">
        <v>50</v>
      </c>
    </row>
    <row r="5396" spans="1:44" ht="15" thickBot="1">
      <c r="A5396" s="4" t="s">
        <v>49684</v>
      </c>
      <c r="B5396" s="7" t="s">
        <v>50</v>
      </c>
      <c r="C5396" s="6">
        <v>23377</v>
      </c>
      <c r="D5396" s="7" t="s">
        <v>45</v>
      </c>
      <c r="E5396" s="7" t="s">
        <v>46</v>
      </c>
      <c r="F5396" s="7" t="s">
        <v>70</v>
      </c>
      <c r="G5396" s="26" t="s">
        <v>54946</v>
      </c>
      <c r="H5396" s="7" t="s">
        <v>9528</v>
      </c>
      <c r="I5396" s="7" t="s">
        <v>50</v>
      </c>
      <c r="J5396" s="6">
        <v>45484</v>
      </c>
      <c r="K5396" s="7" t="s">
        <v>191</v>
      </c>
      <c r="L5396" s="7" t="s">
        <v>290</v>
      </c>
      <c r="M5396" s="7" t="s">
        <v>49685</v>
      </c>
      <c r="N5396" s="7" t="s">
        <v>49686</v>
      </c>
      <c r="O5396" s="7" t="s">
        <v>49687</v>
      </c>
      <c r="P5396" s="5">
        <v>466091</v>
      </c>
      <c r="Q5396" s="7" t="s">
        <v>4970</v>
      </c>
      <c r="R5396" s="34" t="s">
        <v>49688</v>
      </c>
      <c r="S5396" s="34" t="s">
        <v>49689</v>
      </c>
      <c r="T5396" s="7" t="s">
        <v>50</v>
      </c>
      <c r="U5396" s="7" t="s">
        <v>49690</v>
      </c>
      <c r="V5396" s="7" t="s">
        <v>50</v>
      </c>
      <c r="W5396" s="7" t="s">
        <v>50</v>
      </c>
      <c r="X5396" s="7" t="s">
        <v>50</v>
      </c>
      <c r="Y5396" s="7" t="s">
        <v>290</v>
      </c>
      <c r="Z5396" s="7" t="s">
        <v>50</v>
      </c>
      <c r="AA5396" s="7" t="s">
        <v>50</v>
      </c>
      <c r="AB5396" s="7" t="s">
        <v>50</v>
      </c>
      <c r="AC5396" s="7" t="s">
        <v>50</v>
      </c>
      <c r="AD5396" s="7" t="s">
        <v>50</v>
      </c>
      <c r="AE5396" s="7" t="s">
        <v>50</v>
      </c>
      <c r="AF5396" s="7" t="s">
        <v>50</v>
      </c>
      <c r="AG5396" s="7" t="s">
        <v>50</v>
      </c>
      <c r="AH5396" s="7" t="s">
        <v>50</v>
      </c>
      <c r="AI5396" s="7" t="s">
        <v>50</v>
      </c>
      <c r="AJ5396" s="7" t="s">
        <v>50</v>
      </c>
      <c r="AK5396" s="7" t="s">
        <v>49691</v>
      </c>
      <c r="AL5396" s="7" t="s">
        <v>50</v>
      </c>
      <c r="AM5396" s="7" t="s">
        <v>49692</v>
      </c>
      <c r="AN5396" s="7" t="s">
        <v>738</v>
      </c>
      <c r="AO5396" s="7" t="s">
        <v>49693</v>
      </c>
      <c r="AP5396" s="22" t="s">
        <v>49694</v>
      </c>
      <c r="AQ5396" s="7" t="s">
        <v>50</v>
      </c>
      <c r="AR5396" s="7" t="s">
        <v>50</v>
      </c>
    </row>
    <row r="5397" spans="1:44" ht="15" thickBot="1">
      <c r="A5397" s="10" t="s">
        <v>49695</v>
      </c>
      <c r="B5397" s="13" t="s">
        <v>50</v>
      </c>
      <c r="C5397" s="12">
        <v>29952</v>
      </c>
      <c r="D5397" s="13" t="s">
        <v>45</v>
      </c>
      <c r="E5397" s="13" t="s">
        <v>46</v>
      </c>
      <c r="F5397" s="13" t="s">
        <v>70</v>
      </c>
      <c r="G5397" s="13" t="s">
        <v>87</v>
      </c>
      <c r="H5397" s="13" t="s">
        <v>24409</v>
      </c>
      <c r="I5397" s="13" t="s">
        <v>50</v>
      </c>
      <c r="J5397" s="12">
        <v>45484</v>
      </c>
      <c r="K5397" s="13" t="s">
        <v>50</v>
      </c>
      <c r="L5397" s="13" t="s">
        <v>52</v>
      </c>
      <c r="M5397" s="13" t="s">
        <v>1092</v>
      </c>
      <c r="N5397" s="13" t="s">
        <v>987</v>
      </c>
      <c r="O5397" s="13" t="s">
        <v>49696</v>
      </c>
      <c r="P5397" s="11">
        <v>480906</v>
      </c>
      <c r="Q5397" s="13" t="s">
        <v>50</v>
      </c>
      <c r="R5397" s="33" t="s">
        <v>49697</v>
      </c>
      <c r="S5397" s="33" t="s">
        <v>49698</v>
      </c>
      <c r="T5397" s="13" t="s">
        <v>50</v>
      </c>
      <c r="U5397" s="13" t="s">
        <v>49699</v>
      </c>
      <c r="V5397" s="13" t="s">
        <v>50</v>
      </c>
      <c r="W5397" s="13" t="s">
        <v>50</v>
      </c>
      <c r="X5397" s="13" t="s">
        <v>50</v>
      </c>
      <c r="Y5397" s="13" t="s">
        <v>50</v>
      </c>
      <c r="Z5397" s="13" t="s">
        <v>50</v>
      </c>
      <c r="AA5397" s="13" t="s">
        <v>50</v>
      </c>
      <c r="AB5397" s="13" t="s">
        <v>50</v>
      </c>
      <c r="AC5397" s="13" t="s">
        <v>50</v>
      </c>
      <c r="AD5397" s="13" t="s">
        <v>50</v>
      </c>
      <c r="AE5397" s="13" t="s">
        <v>50</v>
      </c>
      <c r="AF5397" s="13" t="s">
        <v>50</v>
      </c>
      <c r="AG5397" s="13" t="s">
        <v>50</v>
      </c>
      <c r="AH5397" s="13" t="s">
        <v>50</v>
      </c>
      <c r="AI5397" s="13" t="s">
        <v>50</v>
      </c>
      <c r="AJ5397" s="13" t="s">
        <v>50</v>
      </c>
      <c r="AK5397" s="13" t="s">
        <v>49700</v>
      </c>
      <c r="AL5397" s="13" t="s">
        <v>50</v>
      </c>
      <c r="AM5397" s="13" t="s">
        <v>49701</v>
      </c>
      <c r="AN5397" s="13" t="s">
        <v>66</v>
      </c>
      <c r="AO5397" s="13" t="s">
        <v>49702</v>
      </c>
      <c r="AP5397" s="21" t="s">
        <v>49703</v>
      </c>
      <c r="AQ5397" s="13" t="s">
        <v>50</v>
      </c>
      <c r="AR5397" s="13" t="s">
        <v>50</v>
      </c>
    </row>
    <row r="5398" spans="1:44" ht="15" thickBot="1">
      <c r="A5398" s="4" t="s">
        <v>49704</v>
      </c>
      <c r="B5398" s="7" t="s">
        <v>50</v>
      </c>
      <c r="C5398" s="6">
        <v>43831</v>
      </c>
      <c r="D5398" s="7" t="s">
        <v>45</v>
      </c>
      <c r="E5398" s="7" t="s">
        <v>46</v>
      </c>
      <c r="F5398" s="7" t="s">
        <v>70</v>
      </c>
      <c r="G5398" s="26" t="s">
        <v>54946</v>
      </c>
      <c r="H5398" s="7" t="s">
        <v>50</v>
      </c>
      <c r="I5398" s="7" t="s">
        <v>50</v>
      </c>
      <c r="J5398" s="6">
        <v>45483</v>
      </c>
      <c r="K5398" s="7" t="s">
        <v>50</v>
      </c>
      <c r="L5398" s="7" t="s">
        <v>467</v>
      </c>
      <c r="M5398" s="7" t="s">
        <v>49705</v>
      </c>
      <c r="N5398" s="7" t="s">
        <v>75</v>
      </c>
      <c r="O5398" s="7" t="s">
        <v>49706</v>
      </c>
      <c r="P5398" s="5">
        <v>494714</v>
      </c>
      <c r="Q5398" s="7" t="s">
        <v>77</v>
      </c>
      <c r="R5398" s="34" t="s">
        <v>49707</v>
      </c>
      <c r="S5398" s="34" t="s">
        <v>49708</v>
      </c>
      <c r="T5398" s="7" t="s">
        <v>50</v>
      </c>
      <c r="U5398" s="7" t="s">
        <v>50</v>
      </c>
      <c r="V5398" s="7" t="s">
        <v>50</v>
      </c>
      <c r="W5398" s="7" t="s">
        <v>50</v>
      </c>
      <c r="X5398" s="7" t="s">
        <v>50</v>
      </c>
      <c r="Y5398" s="7" t="s">
        <v>467</v>
      </c>
      <c r="Z5398" s="7" t="s">
        <v>50</v>
      </c>
      <c r="AA5398" s="7" t="s">
        <v>50</v>
      </c>
      <c r="AB5398" s="7" t="s">
        <v>50</v>
      </c>
      <c r="AC5398" s="7" t="s">
        <v>50</v>
      </c>
      <c r="AD5398" s="7" t="s">
        <v>50</v>
      </c>
      <c r="AE5398" s="7" t="s">
        <v>50</v>
      </c>
      <c r="AF5398" s="7" t="s">
        <v>50</v>
      </c>
      <c r="AG5398" s="7" t="s">
        <v>50</v>
      </c>
      <c r="AH5398" s="7" t="s">
        <v>50</v>
      </c>
      <c r="AI5398" s="7" t="s">
        <v>50</v>
      </c>
      <c r="AJ5398" s="7" t="s">
        <v>50</v>
      </c>
      <c r="AK5398" s="7" t="s">
        <v>50</v>
      </c>
      <c r="AL5398" s="7" t="s">
        <v>50</v>
      </c>
      <c r="AM5398" s="7" t="s">
        <v>49709</v>
      </c>
      <c r="AN5398" s="7" t="s">
        <v>66</v>
      </c>
      <c r="AO5398" s="7" t="s">
        <v>49710</v>
      </c>
      <c r="AP5398" s="22" t="s">
        <v>49711</v>
      </c>
      <c r="AQ5398" s="7" t="s">
        <v>50</v>
      </c>
      <c r="AR5398" s="7" t="s">
        <v>50</v>
      </c>
    </row>
    <row r="5399" spans="1:44" ht="15" thickBot="1">
      <c r="A5399" s="10" t="s">
        <v>49712</v>
      </c>
      <c r="B5399" s="13" t="s">
        <v>50</v>
      </c>
      <c r="C5399" s="12">
        <v>20821</v>
      </c>
      <c r="D5399" s="13" t="s">
        <v>45</v>
      </c>
      <c r="E5399" s="13" t="s">
        <v>46</v>
      </c>
      <c r="F5399" s="13" t="s">
        <v>70</v>
      </c>
      <c r="G5399" s="13" t="s">
        <v>145</v>
      </c>
      <c r="H5399" s="13" t="s">
        <v>50</v>
      </c>
      <c r="I5399" s="13" t="s">
        <v>50</v>
      </c>
      <c r="J5399" s="12">
        <v>45483</v>
      </c>
      <c r="K5399" s="13" t="s">
        <v>50</v>
      </c>
      <c r="L5399" s="13" t="s">
        <v>131</v>
      </c>
      <c r="M5399" s="13" t="s">
        <v>3854</v>
      </c>
      <c r="N5399" s="13" t="s">
        <v>49713</v>
      </c>
      <c r="O5399" s="13" t="s">
        <v>49714</v>
      </c>
      <c r="P5399" s="11">
        <v>517565</v>
      </c>
      <c r="Q5399" s="13" t="s">
        <v>135</v>
      </c>
      <c r="R5399" s="33" t="s">
        <v>49715</v>
      </c>
      <c r="S5399" s="33" t="s">
        <v>49716</v>
      </c>
      <c r="T5399" s="13" t="s">
        <v>50</v>
      </c>
      <c r="U5399" s="13" t="s">
        <v>49717</v>
      </c>
      <c r="V5399" s="13" t="s">
        <v>50</v>
      </c>
      <c r="W5399" s="13" t="s">
        <v>50</v>
      </c>
      <c r="X5399" s="13" t="s">
        <v>50</v>
      </c>
      <c r="Y5399" s="13" t="s">
        <v>50</v>
      </c>
      <c r="Z5399" s="13" t="s">
        <v>50</v>
      </c>
      <c r="AA5399" s="13" t="s">
        <v>50</v>
      </c>
      <c r="AB5399" s="13" t="s">
        <v>50</v>
      </c>
      <c r="AC5399" s="13" t="s">
        <v>50</v>
      </c>
      <c r="AD5399" s="13" t="s">
        <v>50</v>
      </c>
      <c r="AE5399" s="13" t="s">
        <v>50</v>
      </c>
      <c r="AF5399" s="13" t="s">
        <v>50</v>
      </c>
      <c r="AG5399" s="13" t="s">
        <v>50</v>
      </c>
      <c r="AH5399" s="13" t="s">
        <v>50</v>
      </c>
      <c r="AI5399" s="13" t="s">
        <v>50</v>
      </c>
      <c r="AJ5399" s="13" t="s">
        <v>50</v>
      </c>
      <c r="AK5399" s="13" t="s">
        <v>50</v>
      </c>
      <c r="AL5399" s="13" t="s">
        <v>50</v>
      </c>
      <c r="AM5399" s="13" t="s">
        <v>49718</v>
      </c>
      <c r="AN5399" s="13" t="s">
        <v>66</v>
      </c>
      <c r="AO5399" s="13" t="s">
        <v>49719</v>
      </c>
      <c r="AP5399" s="21" t="s">
        <v>49720</v>
      </c>
      <c r="AQ5399" s="13" t="s">
        <v>50</v>
      </c>
      <c r="AR5399" s="13" t="s">
        <v>50</v>
      </c>
    </row>
    <row r="5400" spans="1:44" ht="15" thickBot="1">
      <c r="A5400" s="4" t="s">
        <v>49721</v>
      </c>
      <c r="B5400" s="7" t="s">
        <v>50</v>
      </c>
      <c r="C5400" s="6">
        <v>44896</v>
      </c>
      <c r="D5400" s="7" t="s">
        <v>45</v>
      </c>
      <c r="E5400" s="7" t="s">
        <v>46</v>
      </c>
      <c r="F5400" s="7" t="s">
        <v>70</v>
      </c>
      <c r="G5400" s="27" t="s">
        <v>54945</v>
      </c>
      <c r="H5400" s="7" t="s">
        <v>50</v>
      </c>
      <c r="I5400" s="7" t="s">
        <v>50</v>
      </c>
      <c r="J5400" s="6">
        <v>45485</v>
      </c>
      <c r="K5400" s="7" t="s">
        <v>50</v>
      </c>
      <c r="L5400" s="7" t="s">
        <v>1624</v>
      </c>
      <c r="M5400" s="7" t="s">
        <v>49722</v>
      </c>
      <c r="N5400" s="7" t="s">
        <v>21696</v>
      </c>
      <c r="O5400" s="7" t="s">
        <v>49723</v>
      </c>
      <c r="P5400" s="5">
        <v>535012</v>
      </c>
      <c r="Q5400" s="7" t="s">
        <v>1024</v>
      </c>
      <c r="R5400" s="34" t="s">
        <v>49724</v>
      </c>
      <c r="S5400" s="34" t="s">
        <v>49725</v>
      </c>
      <c r="T5400" s="7" t="s">
        <v>50</v>
      </c>
      <c r="U5400" s="7">
        <v>353833941238</v>
      </c>
      <c r="V5400" s="7" t="s">
        <v>50</v>
      </c>
      <c r="W5400" s="7" t="s">
        <v>50</v>
      </c>
      <c r="X5400" s="7" t="s">
        <v>50</v>
      </c>
      <c r="Y5400" s="7" t="s">
        <v>467</v>
      </c>
      <c r="Z5400" s="7" t="s">
        <v>50</v>
      </c>
      <c r="AA5400" s="7" t="s">
        <v>50</v>
      </c>
      <c r="AB5400" s="7" t="s">
        <v>50</v>
      </c>
      <c r="AC5400" s="7" t="s">
        <v>50</v>
      </c>
      <c r="AD5400" s="7" t="s">
        <v>50</v>
      </c>
      <c r="AE5400" s="7" t="s">
        <v>50</v>
      </c>
      <c r="AF5400" s="7" t="s">
        <v>50</v>
      </c>
      <c r="AG5400" s="7" t="s">
        <v>50</v>
      </c>
      <c r="AH5400" s="7" t="s">
        <v>50</v>
      </c>
      <c r="AI5400" s="7" t="s">
        <v>50</v>
      </c>
      <c r="AJ5400" s="7" t="s">
        <v>50</v>
      </c>
      <c r="AK5400" s="7" t="s">
        <v>42286</v>
      </c>
      <c r="AL5400" s="7" t="s">
        <v>50</v>
      </c>
      <c r="AM5400" s="7" t="s">
        <v>49726</v>
      </c>
      <c r="AN5400" s="7" t="s">
        <v>66</v>
      </c>
      <c r="AO5400" s="7" t="s">
        <v>49727</v>
      </c>
      <c r="AP5400" s="8" t="s">
        <v>49728</v>
      </c>
      <c r="AQ5400" s="7" t="s">
        <v>50</v>
      </c>
      <c r="AR5400" s="7" t="s">
        <v>50</v>
      </c>
    </row>
    <row r="5401" spans="1:44" ht="15" thickBot="1">
      <c r="A5401" s="10" t="s">
        <v>49729</v>
      </c>
      <c r="B5401" s="13" t="s">
        <v>50</v>
      </c>
      <c r="C5401" s="12">
        <v>45292</v>
      </c>
      <c r="D5401" s="13" t="s">
        <v>45</v>
      </c>
      <c r="E5401" s="13" t="s">
        <v>46</v>
      </c>
      <c r="F5401" s="13" t="s">
        <v>70</v>
      </c>
      <c r="G5401" s="13" t="s">
        <v>50</v>
      </c>
      <c r="H5401" s="13" t="s">
        <v>50</v>
      </c>
      <c r="I5401" s="13" t="s">
        <v>50</v>
      </c>
      <c r="J5401" s="12">
        <v>45484</v>
      </c>
      <c r="K5401" s="13" t="s">
        <v>50</v>
      </c>
      <c r="L5401" s="13" t="s">
        <v>467</v>
      </c>
      <c r="M5401" s="13" t="s">
        <v>50</v>
      </c>
      <c r="N5401" s="13" t="s">
        <v>54</v>
      </c>
      <c r="O5401" s="13" t="s">
        <v>49730</v>
      </c>
      <c r="P5401" s="11">
        <v>539060</v>
      </c>
      <c r="Q5401" s="13" t="s">
        <v>56</v>
      </c>
      <c r="R5401" s="30" t="s">
        <v>50</v>
      </c>
      <c r="S5401" s="30" t="s">
        <v>50</v>
      </c>
      <c r="T5401" s="13" t="s">
        <v>50</v>
      </c>
      <c r="U5401" s="13" t="s">
        <v>49731</v>
      </c>
      <c r="V5401" s="13" t="s">
        <v>50</v>
      </c>
      <c r="W5401" s="13" t="s">
        <v>50</v>
      </c>
      <c r="X5401" s="13" t="s">
        <v>50</v>
      </c>
      <c r="Y5401" s="13" t="s">
        <v>467</v>
      </c>
      <c r="Z5401" s="13" t="s">
        <v>50</v>
      </c>
      <c r="AA5401" s="13" t="s">
        <v>50</v>
      </c>
      <c r="AB5401" s="13" t="s">
        <v>50</v>
      </c>
      <c r="AC5401" s="13" t="s">
        <v>50</v>
      </c>
      <c r="AD5401" s="13" t="s">
        <v>50</v>
      </c>
      <c r="AE5401" s="13" t="s">
        <v>50</v>
      </c>
      <c r="AF5401" s="13" t="s">
        <v>50</v>
      </c>
      <c r="AG5401" s="13" t="s">
        <v>50</v>
      </c>
      <c r="AH5401" s="13" t="s">
        <v>50</v>
      </c>
      <c r="AI5401" s="13" t="s">
        <v>50</v>
      </c>
      <c r="AJ5401" s="13" t="s">
        <v>50</v>
      </c>
      <c r="AK5401" s="13" t="s">
        <v>50</v>
      </c>
      <c r="AL5401" s="13" t="s">
        <v>50</v>
      </c>
      <c r="AM5401" s="13" t="s">
        <v>50</v>
      </c>
      <c r="AN5401" s="13" t="s">
        <v>50</v>
      </c>
      <c r="AO5401" s="13" t="s">
        <v>50</v>
      </c>
      <c r="AP5401" s="13" t="s">
        <v>50</v>
      </c>
      <c r="AQ5401" s="13" t="s">
        <v>50</v>
      </c>
      <c r="AR5401" s="13" t="s">
        <v>1186</v>
      </c>
    </row>
    <row r="5402" spans="1:44" ht="15" thickBot="1">
      <c r="A5402" s="4" t="s">
        <v>49732</v>
      </c>
      <c r="B5402" s="7" t="s">
        <v>50</v>
      </c>
      <c r="C5402" s="6">
        <v>15342</v>
      </c>
      <c r="D5402" s="7" t="s">
        <v>45</v>
      </c>
      <c r="E5402" s="7" t="s">
        <v>1939</v>
      </c>
      <c r="F5402" s="7" t="s">
        <v>70</v>
      </c>
      <c r="G5402" s="7" t="s">
        <v>145</v>
      </c>
      <c r="H5402" s="7" t="s">
        <v>26651</v>
      </c>
      <c r="I5402" s="7" t="s">
        <v>50</v>
      </c>
      <c r="J5402" s="6">
        <v>45484</v>
      </c>
      <c r="K5402" s="7" t="s">
        <v>191</v>
      </c>
      <c r="L5402" s="7" t="s">
        <v>52</v>
      </c>
      <c r="M5402" s="7" t="s">
        <v>45214</v>
      </c>
      <c r="N5402" s="7" t="s">
        <v>1138</v>
      </c>
      <c r="O5402" s="7" t="s">
        <v>49733</v>
      </c>
      <c r="P5402" s="5">
        <v>565204</v>
      </c>
      <c r="Q5402" s="7" t="s">
        <v>481</v>
      </c>
      <c r="R5402" s="34" t="s">
        <v>49734</v>
      </c>
      <c r="S5402" s="34" t="s">
        <v>49735</v>
      </c>
      <c r="T5402" s="7" t="s">
        <v>50</v>
      </c>
      <c r="U5402" s="7" t="s">
        <v>49736</v>
      </c>
      <c r="V5402" s="7" t="s">
        <v>50</v>
      </c>
      <c r="W5402" s="7" t="s">
        <v>50</v>
      </c>
      <c r="X5402" s="7" t="s">
        <v>50</v>
      </c>
      <c r="Y5402" s="7" t="s">
        <v>50</v>
      </c>
      <c r="Z5402" s="7" t="s">
        <v>50</v>
      </c>
      <c r="AA5402" s="7" t="s">
        <v>50</v>
      </c>
      <c r="AB5402" s="7" t="s">
        <v>50</v>
      </c>
      <c r="AC5402" s="7" t="s">
        <v>50</v>
      </c>
      <c r="AD5402" s="7" t="s">
        <v>50</v>
      </c>
      <c r="AE5402" s="7" t="s">
        <v>50</v>
      </c>
      <c r="AF5402" s="7" t="s">
        <v>50</v>
      </c>
      <c r="AG5402" s="7" t="s">
        <v>50</v>
      </c>
      <c r="AH5402" s="7" t="s">
        <v>50</v>
      </c>
      <c r="AI5402" s="7" t="s">
        <v>50</v>
      </c>
      <c r="AJ5402" s="7" t="s">
        <v>50</v>
      </c>
      <c r="AK5402" s="7" t="s">
        <v>50</v>
      </c>
      <c r="AL5402" s="7" t="s">
        <v>50</v>
      </c>
      <c r="AM5402" s="7" t="s">
        <v>49737</v>
      </c>
      <c r="AN5402" s="7" t="s">
        <v>66</v>
      </c>
      <c r="AO5402" s="7" t="s">
        <v>49738</v>
      </c>
      <c r="AP5402" s="22" t="s">
        <v>49739</v>
      </c>
      <c r="AQ5402" s="7" t="s">
        <v>50</v>
      </c>
      <c r="AR5402" s="7" t="s">
        <v>50</v>
      </c>
    </row>
    <row r="5403" spans="1:44" ht="15" thickBot="1">
      <c r="A5403" s="10" t="s">
        <v>49740</v>
      </c>
      <c r="B5403" s="13" t="s">
        <v>50</v>
      </c>
      <c r="C5403" s="12">
        <v>39814</v>
      </c>
      <c r="D5403" s="13" t="s">
        <v>45</v>
      </c>
      <c r="E5403" s="13" t="s">
        <v>46</v>
      </c>
      <c r="F5403" s="13" t="s">
        <v>70</v>
      </c>
      <c r="G5403" s="26" t="s">
        <v>54946</v>
      </c>
      <c r="H5403" s="13" t="s">
        <v>50</v>
      </c>
      <c r="I5403" s="13" t="s">
        <v>50</v>
      </c>
      <c r="J5403" s="12">
        <v>45484</v>
      </c>
      <c r="K5403" s="13" t="s">
        <v>116</v>
      </c>
      <c r="L5403" s="13" t="s">
        <v>131</v>
      </c>
      <c r="M5403" s="13" t="s">
        <v>49741</v>
      </c>
      <c r="N5403" s="13" t="s">
        <v>5720</v>
      </c>
      <c r="O5403" s="13" t="s">
        <v>49742</v>
      </c>
      <c r="P5403" s="11">
        <v>580697</v>
      </c>
      <c r="Q5403" s="13" t="s">
        <v>397</v>
      </c>
      <c r="R5403" s="33" t="s">
        <v>49743</v>
      </c>
      <c r="S5403" s="33" t="s">
        <v>49744</v>
      </c>
      <c r="T5403" s="13" t="s">
        <v>50</v>
      </c>
      <c r="U5403" s="13" t="s">
        <v>49745</v>
      </c>
      <c r="V5403" s="13" t="s">
        <v>50</v>
      </c>
      <c r="W5403" s="13" t="s">
        <v>50</v>
      </c>
      <c r="X5403" s="13" t="s">
        <v>50</v>
      </c>
      <c r="Y5403" s="13" t="s">
        <v>50</v>
      </c>
      <c r="Z5403" s="13" t="s">
        <v>50</v>
      </c>
      <c r="AA5403" s="13" t="s">
        <v>50</v>
      </c>
      <c r="AB5403" s="13" t="s">
        <v>50</v>
      </c>
      <c r="AC5403" s="13" t="s">
        <v>50</v>
      </c>
      <c r="AD5403" s="13" t="s">
        <v>50</v>
      </c>
      <c r="AE5403" s="13" t="s">
        <v>50</v>
      </c>
      <c r="AF5403" s="13" t="s">
        <v>50</v>
      </c>
      <c r="AG5403" s="13" t="s">
        <v>50</v>
      </c>
      <c r="AH5403" s="13" t="s">
        <v>50</v>
      </c>
      <c r="AI5403" s="13" t="s">
        <v>50</v>
      </c>
      <c r="AJ5403" s="13" t="s">
        <v>50</v>
      </c>
      <c r="AK5403" s="13" t="s">
        <v>49746</v>
      </c>
      <c r="AL5403" s="13" t="s">
        <v>50</v>
      </c>
      <c r="AM5403" s="13" t="s">
        <v>49747</v>
      </c>
      <c r="AN5403" s="13" t="s">
        <v>66</v>
      </c>
      <c r="AO5403" s="13" t="s">
        <v>49748</v>
      </c>
      <c r="AP5403" s="14" t="s">
        <v>49749</v>
      </c>
      <c r="AQ5403" s="13" t="s">
        <v>50</v>
      </c>
      <c r="AR5403" s="13" t="s">
        <v>50</v>
      </c>
    </row>
    <row r="5404" spans="1:44" ht="15" thickBot="1">
      <c r="A5404" s="4" t="s">
        <v>49750</v>
      </c>
      <c r="B5404" s="7" t="s">
        <v>50</v>
      </c>
      <c r="C5404" s="6">
        <v>32509</v>
      </c>
      <c r="D5404" s="7" t="s">
        <v>45</v>
      </c>
      <c r="E5404" s="7" t="s">
        <v>1939</v>
      </c>
      <c r="F5404" s="7" t="s">
        <v>70</v>
      </c>
      <c r="G5404" s="7" t="s">
        <v>176</v>
      </c>
      <c r="H5404" s="7" t="s">
        <v>47639</v>
      </c>
      <c r="I5404" s="7" t="s">
        <v>50</v>
      </c>
      <c r="J5404" s="6">
        <v>45483</v>
      </c>
      <c r="K5404" s="7" t="s">
        <v>177</v>
      </c>
      <c r="L5404" s="7" t="s">
        <v>131</v>
      </c>
      <c r="M5404" s="7" t="s">
        <v>49751</v>
      </c>
      <c r="N5404" s="7" t="s">
        <v>49752</v>
      </c>
      <c r="O5404" s="7" t="s">
        <v>49753</v>
      </c>
      <c r="P5404" s="5">
        <v>584751</v>
      </c>
      <c r="Q5404" s="7" t="s">
        <v>1116</v>
      </c>
      <c r="R5404" s="34" t="s">
        <v>49754</v>
      </c>
      <c r="S5404" s="34" t="s">
        <v>49755</v>
      </c>
      <c r="T5404" s="7" t="s">
        <v>50</v>
      </c>
      <c r="U5404" s="7" t="s">
        <v>49756</v>
      </c>
      <c r="V5404" s="7" t="s">
        <v>50</v>
      </c>
      <c r="W5404" s="7" t="s">
        <v>50</v>
      </c>
      <c r="X5404" s="7" t="s">
        <v>50</v>
      </c>
      <c r="Y5404" s="7" t="s">
        <v>50</v>
      </c>
      <c r="Z5404" s="7" t="s">
        <v>50</v>
      </c>
      <c r="AA5404" s="7" t="s">
        <v>50</v>
      </c>
      <c r="AB5404" s="7" t="s">
        <v>50</v>
      </c>
      <c r="AC5404" s="7" t="s">
        <v>50</v>
      </c>
      <c r="AD5404" s="7" t="s">
        <v>50</v>
      </c>
      <c r="AE5404" s="7" t="s">
        <v>50</v>
      </c>
      <c r="AF5404" s="7" t="s">
        <v>50</v>
      </c>
      <c r="AG5404" s="7" t="s">
        <v>50</v>
      </c>
      <c r="AH5404" s="7" t="s">
        <v>50</v>
      </c>
      <c r="AI5404" s="7" t="s">
        <v>50</v>
      </c>
      <c r="AJ5404" s="7" t="s">
        <v>50</v>
      </c>
      <c r="AK5404" s="7" t="s">
        <v>49757</v>
      </c>
      <c r="AL5404" s="7" t="s">
        <v>50</v>
      </c>
      <c r="AM5404" s="7" t="s">
        <v>49758</v>
      </c>
      <c r="AN5404" s="7" t="s">
        <v>66</v>
      </c>
      <c r="AO5404" s="7" t="s">
        <v>49759</v>
      </c>
      <c r="AP5404" s="22" t="s">
        <v>49760</v>
      </c>
      <c r="AQ5404" s="7" t="s">
        <v>50</v>
      </c>
      <c r="AR5404" s="7" t="s">
        <v>50</v>
      </c>
    </row>
    <row r="5405" spans="1:44" ht="15" thickBot="1">
      <c r="A5405" s="10" t="s">
        <v>49761</v>
      </c>
      <c r="B5405" s="13" t="s">
        <v>50</v>
      </c>
      <c r="C5405" s="12">
        <v>45231</v>
      </c>
      <c r="D5405" s="13" t="s">
        <v>45</v>
      </c>
      <c r="E5405" s="13" t="s">
        <v>46</v>
      </c>
      <c r="F5405" s="13" t="s">
        <v>70</v>
      </c>
      <c r="G5405" s="27" t="s">
        <v>54945</v>
      </c>
      <c r="H5405" s="13" t="s">
        <v>50</v>
      </c>
      <c r="I5405" s="13" t="s">
        <v>50</v>
      </c>
      <c r="J5405" s="12">
        <v>45484</v>
      </c>
      <c r="K5405" s="13" t="s">
        <v>50</v>
      </c>
      <c r="L5405" s="13" t="s">
        <v>1624</v>
      </c>
      <c r="M5405" s="13" t="s">
        <v>49762</v>
      </c>
      <c r="N5405" s="13" t="s">
        <v>9571</v>
      </c>
      <c r="O5405" s="13" t="s">
        <v>49763</v>
      </c>
      <c r="P5405" s="11">
        <v>628156</v>
      </c>
      <c r="Q5405" s="13" t="s">
        <v>360</v>
      </c>
      <c r="R5405" s="33" t="s">
        <v>49764</v>
      </c>
      <c r="S5405" s="33" t="s">
        <v>49765</v>
      </c>
      <c r="T5405" s="13" t="s">
        <v>50</v>
      </c>
      <c r="U5405" s="13" t="s">
        <v>50</v>
      </c>
      <c r="V5405" s="13" t="s">
        <v>50</v>
      </c>
      <c r="W5405" s="13" t="s">
        <v>50</v>
      </c>
      <c r="X5405" s="13" t="s">
        <v>50</v>
      </c>
      <c r="Y5405" s="13" t="s">
        <v>467</v>
      </c>
      <c r="Z5405" s="13" t="s">
        <v>50</v>
      </c>
      <c r="AA5405" s="13" t="s">
        <v>50</v>
      </c>
      <c r="AB5405" s="13" t="s">
        <v>50</v>
      </c>
      <c r="AC5405" s="13" t="s">
        <v>50</v>
      </c>
      <c r="AD5405" s="13" t="s">
        <v>50</v>
      </c>
      <c r="AE5405" s="13" t="s">
        <v>50</v>
      </c>
      <c r="AF5405" s="13" t="s">
        <v>50</v>
      </c>
      <c r="AG5405" s="13" t="s">
        <v>50</v>
      </c>
      <c r="AH5405" s="13" t="s">
        <v>50</v>
      </c>
      <c r="AI5405" s="13" t="s">
        <v>50</v>
      </c>
      <c r="AJ5405" s="13" t="s">
        <v>50</v>
      </c>
      <c r="AK5405" s="13" t="s">
        <v>28758</v>
      </c>
      <c r="AL5405" s="13" t="s">
        <v>50</v>
      </c>
      <c r="AM5405" s="13" t="s">
        <v>49766</v>
      </c>
      <c r="AN5405" s="13" t="s">
        <v>253</v>
      </c>
      <c r="AO5405" s="13" t="s">
        <v>49767</v>
      </c>
      <c r="AP5405" s="21" t="s">
        <v>49768</v>
      </c>
      <c r="AQ5405" s="13" t="s">
        <v>50</v>
      </c>
      <c r="AR5405" s="13" t="s">
        <v>50</v>
      </c>
    </row>
    <row r="5406" spans="1:44" ht="15" thickBot="1">
      <c r="A5406" s="4" t="s">
        <v>49769</v>
      </c>
      <c r="B5406" s="7" t="s">
        <v>50</v>
      </c>
      <c r="C5406" s="6">
        <v>41640</v>
      </c>
      <c r="D5406" s="7" t="s">
        <v>45</v>
      </c>
      <c r="E5406" s="7" t="s">
        <v>46</v>
      </c>
      <c r="F5406" s="7" t="s">
        <v>70</v>
      </c>
      <c r="G5406" s="27" t="s">
        <v>54945</v>
      </c>
      <c r="H5406" s="7" t="s">
        <v>1091</v>
      </c>
      <c r="I5406" s="7" t="s">
        <v>50</v>
      </c>
      <c r="J5406" s="6">
        <v>45483</v>
      </c>
      <c r="K5406" s="7" t="s">
        <v>89</v>
      </c>
      <c r="L5406" s="7" t="s">
        <v>131</v>
      </c>
      <c r="M5406" s="7" t="s">
        <v>2519</v>
      </c>
      <c r="N5406" s="7" t="s">
        <v>1914</v>
      </c>
      <c r="O5406" s="7" t="s">
        <v>49770</v>
      </c>
      <c r="P5406" s="5">
        <v>646466</v>
      </c>
      <c r="Q5406" s="7" t="s">
        <v>920</v>
      </c>
      <c r="R5406" s="34" t="s">
        <v>49771</v>
      </c>
      <c r="S5406" s="34" t="s">
        <v>49772</v>
      </c>
      <c r="T5406" s="7" t="s">
        <v>50</v>
      </c>
      <c r="U5406" s="7" t="s">
        <v>50</v>
      </c>
      <c r="V5406" s="7" t="s">
        <v>50</v>
      </c>
      <c r="W5406" s="7" t="s">
        <v>50</v>
      </c>
      <c r="X5406" s="7" t="s">
        <v>50</v>
      </c>
      <c r="Y5406" s="7" t="s">
        <v>50</v>
      </c>
      <c r="Z5406" s="7" t="s">
        <v>50</v>
      </c>
      <c r="AA5406" s="7" t="s">
        <v>50</v>
      </c>
      <c r="AB5406" s="7" t="s">
        <v>50</v>
      </c>
      <c r="AC5406" s="7" t="s">
        <v>50</v>
      </c>
      <c r="AD5406" s="7" t="s">
        <v>50</v>
      </c>
      <c r="AE5406" s="7" t="s">
        <v>50</v>
      </c>
      <c r="AF5406" s="7" t="s">
        <v>50</v>
      </c>
      <c r="AG5406" s="7" t="s">
        <v>50</v>
      </c>
      <c r="AH5406" s="7" t="s">
        <v>50</v>
      </c>
      <c r="AI5406" s="7" t="s">
        <v>50</v>
      </c>
      <c r="AJ5406" s="7" t="s">
        <v>50</v>
      </c>
      <c r="AK5406" s="7" t="s">
        <v>49773</v>
      </c>
      <c r="AL5406" s="7" t="s">
        <v>50</v>
      </c>
      <c r="AM5406" s="7" t="s">
        <v>49774</v>
      </c>
      <c r="AN5406" s="7" t="s">
        <v>66</v>
      </c>
      <c r="AO5406" s="7" t="s">
        <v>49775</v>
      </c>
      <c r="AP5406" s="22" t="s">
        <v>49776</v>
      </c>
      <c r="AQ5406" s="7" t="s">
        <v>50</v>
      </c>
      <c r="AR5406" s="7" t="s">
        <v>50</v>
      </c>
    </row>
    <row r="5407" spans="1:44" ht="15" thickBot="1">
      <c r="A5407" s="10" t="s">
        <v>49777</v>
      </c>
      <c r="B5407" s="13" t="s">
        <v>50</v>
      </c>
      <c r="C5407" s="12">
        <v>45108</v>
      </c>
      <c r="D5407" s="13" t="s">
        <v>45</v>
      </c>
      <c r="E5407" s="13" t="s">
        <v>46</v>
      </c>
      <c r="F5407" s="13" t="s">
        <v>70</v>
      </c>
      <c r="G5407" s="27" t="s">
        <v>54945</v>
      </c>
      <c r="H5407" s="13" t="s">
        <v>50</v>
      </c>
      <c r="I5407" s="13" t="s">
        <v>50</v>
      </c>
      <c r="J5407" s="12">
        <v>45483</v>
      </c>
      <c r="K5407" s="13" t="s">
        <v>50</v>
      </c>
      <c r="L5407" s="13" t="s">
        <v>1624</v>
      </c>
      <c r="M5407" s="13" t="s">
        <v>1092</v>
      </c>
      <c r="N5407" s="13" t="s">
        <v>8215</v>
      </c>
      <c r="O5407" s="13" t="s">
        <v>49778</v>
      </c>
      <c r="P5407" s="11">
        <v>656949</v>
      </c>
      <c r="Q5407" s="13" t="s">
        <v>360</v>
      </c>
      <c r="R5407" s="33" t="s">
        <v>49779</v>
      </c>
      <c r="S5407" s="33" t="s">
        <v>49780</v>
      </c>
      <c r="T5407" s="13" t="s">
        <v>50</v>
      </c>
      <c r="U5407" s="13" t="s">
        <v>50</v>
      </c>
      <c r="V5407" s="13" t="s">
        <v>50</v>
      </c>
      <c r="W5407" s="13" t="s">
        <v>50</v>
      </c>
      <c r="X5407" s="13" t="s">
        <v>50</v>
      </c>
      <c r="Y5407" s="13" t="s">
        <v>467</v>
      </c>
      <c r="Z5407" s="13" t="s">
        <v>50</v>
      </c>
      <c r="AA5407" s="13" t="s">
        <v>50</v>
      </c>
      <c r="AB5407" s="13" t="s">
        <v>50</v>
      </c>
      <c r="AC5407" s="13" t="s">
        <v>50</v>
      </c>
      <c r="AD5407" s="13" t="s">
        <v>50</v>
      </c>
      <c r="AE5407" s="13" t="s">
        <v>50</v>
      </c>
      <c r="AF5407" s="13" t="s">
        <v>50</v>
      </c>
      <c r="AG5407" s="13" t="s">
        <v>50</v>
      </c>
      <c r="AH5407" s="13" t="s">
        <v>50</v>
      </c>
      <c r="AI5407" s="13" t="s">
        <v>50</v>
      </c>
      <c r="AJ5407" s="13" t="s">
        <v>50</v>
      </c>
      <c r="AK5407" s="13" t="s">
        <v>49781</v>
      </c>
      <c r="AL5407" s="13" t="s">
        <v>50</v>
      </c>
      <c r="AM5407" s="13" t="s">
        <v>49782</v>
      </c>
      <c r="AN5407" s="13" t="s">
        <v>993</v>
      </c>
      <c r="AO5407" s="13" t="s">
        <v>50</v>
      </c>
      <c r="AP5407" s="13" t="s">
        <v>50</v>
      </c>
      <c r="AQ5407" s="21" t="s">
        <v>49783</v>
      </c>
      <c r="AR5407" s="13" t="s">
        <v>255</v>
      </c>
    </row>
    <row r="5408" spans="1:44" ht="15" thickBot="1">
      <c r="A5408" s="4" t="s">
        <v>49784</v>
      </c>
      <c r="B5408" s="7" t="s">
        <v>50</v>
      </c>
      <c r="C5408" s="6">
        <v>43831</v>
      </c>
      <c r="D5408" s="7" t="s">
        <v>45</v>
      </c>
      <c r="E5408" s="7" t="s">
        <v>46</v>
      </c>
      <c r="F5408" s="7" t="s">
        <v>70</v>
      </c>
      <c r="G5408" s="7" t="s">
        <v>50</v>
      </c>
      <c r="H5408" s="7" t="s">
        <v>50</v>
      </c>
      <c r="I5408" s="7" t="s">
        <v>50</v>
      </c>
      <c r="J5408" s="6">
        <v>45484</v>
      </c>
      <c r="K5408" s="7" t="s">
        <v>50</v>
      </c>
      <c r="L5408" s="7" t="s">
        <v>467</v>
      </c>
      <c r="M5408" s="7" t="s">
        <v>10077</v>
      </c>
      <c r="N5408" s="7" t="s">
        <v>9571</v>
      </c>
      <c r="O5408" s="7" t="s">
        <v>49785</v>
      </c>
      <c r="P5408" s="5">
        <v>668023</v>
      </c>
      <c r="Q5408" s="7" t="s">
        <v>360</v>
      </c>
      <c r="R5408" s="34" t="s">
        <v>49786</v>
      </c>
      <c r="S5408" s="34" t="s">
        <v>49787</v>
      </c>
      <c r="T5408" s="7" t="s">
        <v>50</v>
      </c>
      <c r="U5408" s="7" t="s">
        <v>50</v>
      </c>
      <c r="V5408" s="7" t="s">
        <v>50</v>
      </c>
      <c r="W5408" s="7" t="s">
        <v>50</v>
      </c>
      <c r="X5408" s="7" t="s">
        <v>50</v>
      </c>
      <c r="Y5408" s="7" t="s">
        <v>467</v>
      </c>
      <c r="Z5408" s="7" t="s">
        <v>50</v>
      </c>
      <c r="AA5408" s="7" t="s">
        <v>50</v>
      </c>
      <c r="AB5408" s="7" t="s">
        <v>50</v>
      </c>
      <c r="AC5408" s="7" t="s">
        <v>50</v>
      </c>
      <c r="AD5408" s="7" t="s">
        <v>50</v>
      </c>
      <c r="AE5408" s="7" t="s">
        <v>50</v>
      </c>
      <c r="AF5408" s="7" t="s">
        <v>50</v>
      </c>
      <c r="AG5408" s="7" t="s">
        <v>50</v>
      </c>
      <c r="AH5408" s="7" t="s">
        <v>50</v>
      </c>
      <c r="AI5408" s="7" t="s">
        <v>50</v>
      </c>
      <c r="AJ5408" s="7" t="s">
        <v>50</v>
      </c>
      <c r="AK5408" s="7" t="s">
        <v>50</v>
      </c>
      <c r="AL5408" s="7" t="s">
        <v>50</v>
      </c>
      <c r="AM5408" s="7" t="s">
        <v>49788</v>
      </c>
      <c r="AN5408" s="7" t="s">
        <v>66</v>
      </c>
      <c r="AO5408" s="7" t="s">
        <v>49789</v>
      </c>
      <c r="AP5408" s="8" t="s">
        <v>49790</v>
      </c>
      <c r="AQ5408" s="7" t="s">
        <v>50</v>
      </c>
      <c r="AR5408" s="7" t="s">
        <v>50</v>
      </c>
    </row>
    <row r="5409" spans="1:44" ht="15" thickBot="1">
      <c r="A5409" s="10" t="s">
        <v>49791</v>
      </c>
      <c r="B5409" s="13" t="s">
        <v>50</v>
      </c>
      <c r="C5409" s="12">
        <v>44409</v>
      </c>
      <c r="D5409" s="13" t="s">
        <v>45</v>
      </c>
      <c r="E5409" s="13" t="s">
        <v>46</v>
      </c>
      <c r="F5409" s="13" t="s">
        <v>70</v>
      </c>
      <c r="G5409" s="27" t="s">
        <v>54945</v>
      </c>
      <c r="H5409" s="13" t="s">
        <v>50</v>
      </c>
      <c r="I5409" s="13" t="s">
        <v>50</v>
      </c>
      <c r="J5409" s="12">
        <v>45483</v>
      </c>
      <c r="K5409" s="13" t="s">
        <v>50</v>
      </c>
      <c r="L5409" s="13" t="s">
        <v>467</v>
      </c>
      <c r="M5409" s="13" t="s">
        <v>49792</v>
      </c>
      <c r="N5409" s="13" t="s">
        <v>4607</v>
      </c>
      <c r="O5409" s="13" t="s">
        <v>49793</v>
      </c>
      <c r="P5409" s="11">
        <v>700355</v>
      </c>
      <c r="Q5409" s="13" t="s">
        <v>245</v>
      </c>
      <c r="R5409" s="33" t="s">
        <v>49794</v>
      </c>
      <c r="S5409" s="30" t="s">
        <v>50</v>
      </c>
      <c r="T5409" s="13" t="s">
        <v>50</v>
      </c>
      <c r="U5409" s="13" t="s">
        <v>49795</v>
      </c>
      <c r="V5409" s="13" t="s">
        <v>50</v>
      </c>
      <c r="W5409" s="13" t="s">
        <v>50</v>
      </c>
      <c r="X5409" s="13" t="s">
        <v>50</v>
      </c>
      <c r="Y5409" s="13" t="s">
        <v>467</v>
      </c>
      <c r="Z5409" s="13" t="s">
        <v>50</v>
      </c>
      <c r="AA5409" s="13" t="s">
        <v>50</v>
      </c>
      <c r="AB5409" s="13" t="s">
        <v>50</v>
      </c>
      <c r="AC5409" s="13" t="s">
        <v>50</v>
      </c>
      <c r="AD5409" s="13" t="s">
        <v>50</v>
      </c>
      <c r="AE5409" s="13" t="s">
        <v>50</v>
      </c>
      <c r="AF5409" s="13" t="s">
        <v>50</v>
      </c>
      <c r="AG5409" s="13" t="s">
        <v>50</v>
      </c>
      <c r="AH5409" s="13" t="s">
        <v>50</v>
      </c>
      <c r="AI5409" s="13" t="s">
        <v>50</v>
      </c>
      <c r="AJ5409" s="13" t="s">
        <v>50</v>
      </c>
      <c r="AK5409" s="13" t="s">
        <v>49796</v>
      </c>
      <c r="AL5409" s="13" t="s">
        <v>50</v>
      </c>
      <c r="AM5409" s="13" t="s">
        <v>49797</v>
      </c>
      <c r="AN5409" s="13" t="s">
        <v>66</v>
      </c>
      <c r="AO5409" s="13" t="s">
        <v>49798</v>
      </c>
      <c r="AP5409" s="13" t="s">
        <v>50</v>
      </c>
      <c r="AQ5409" s="21" t="s">
        <v>49799</v>
      </c>
      <c r="AR5409" s="13" t="s">
        <v>50</v>
      </c>
    </row>
    <row r="5410" spans="1:44" ht="15" thickBot="1">
      <c r="A5410" s="4" t="s">
        <v>49800</v>
      </c>
      <c r="B5410" s="7" t="s">
        <v>50</v>
      </c>
      <c r="C5410" s="6">
        <v>45009</v>
      </c>
      <c r="D5410" s="7" t="s">
        <v>45</v>
      </c>
      <c r="E5410" s="7" t="s">
        <v>46</v>
      </c>
      <c r="F5410" s="7" t="s">
        <v>70</v>
      </c>
      <c r="G5410" s="26" t="s">
        <v>54946</v>
      </c>
      <c r="H5410" s="7" t="s">
        <v>50</v>
      </c>
      <c r="I5410" s="7" t="s">
        <v>50</v>
      </c>
      <c r="J5410" s="6">
        <v>45484</v>
      </c>
      <c r="K5410" s="7" t="s">
        <v>50</v>
      </c>
      <c r="L5410" s="7" t="s">
        <v>1624</v>
      </c>
      <c r="M5410" s="7" t="s">
        <v>49801</v>
      </c>
      <c r="N5410" s="7" t="s">
        <v>133</v>
      </c>
      <c r="O5410" s="7" t="s">
        <v>49802</v>
      </c>
      <c r="P5410" s="5">
        <v>722533</v>
      </c>
      <c r="Q5410" s="7" t="s">
        <v>135</v>
      </c>
      <c r="R5410" s="34" t="s">
        <v>49803</v>
      </c>
      <c r="S5410" s="34" t="s">
        <v>49804</v>
      </c>
      <c r="T5410" s="7" t="s">
        <v>50</v>
      </c>
      <c r="U5410" s="7" t="s">
        <v>50</v>
      </c>
      <c r="V5410" s="7" t="s">
        <v>50</v>
      </c>
      <c r="W5410" s="7" t="s">
        <v>50</v>
      </c>
      <c r="X5410" s="7" t="s">
        <v>50</v>
      </c>
      <c r="Y5410" s="7" t="s">
        <v>467</v>
      </c>
      <c r="Z5410" s="7" t="s">
        <v>50</v>
      </c>
      <c r="AA5410" s="7" t="s">
        <v>50</v>
      </c>
      <c r="AB5410" s="7" t="s">
        <v>50</v>
      </c>
      <c r="AC5410" s="7" t="s">
        <v>50</v>
      </c>
      <c r="AD5410" s="7" t="s">
        <v>50</v>
      </c>
      <c r="AE5410" s="7" t="s">
        <v>50</v>
      </c>
      <c r="AF5410" s="7" t="s">
        <v>50</v>
      </c>
      <c r="AG5410" s="7" t="s">
        <v>50</v>
      </c>
      <c r="AH5410" s="7" t="s">
        <v>50</v>
      </c>
      <c r="AI5410" s="7" t="s">
        <v>50</v>
      </c>
      <c r="AJ5410" s="7" t="s">
        <v>50</v>
      </c>
      <c r="AK5410" s="7" t="s">
        <v>49805</v>
      </c>
      <c r="AL5410" s="7" t="s">
        <v>50</v>
      </c>
      <c r="AM5410" s="7" t="s">
        <v>49806</v>
      </c>
      <c r="AN5410" s="7" t="s">
        <v>66</v>
      </c>
      <c r="AO5410" s="7" t="s">
        <v>49807</v>
      </c>
      <c r="AP5410" s="8" t="s">
        <v>49808</v>
      </c>
      <c r="AQ5410" s="7" t="s">
        <v>50</v>
      </c>
      <c r="AR5410" s="7" t="s">
        <v>50</v>
      </c>
    </row>
    <row r="5411" spans="1:44" ht="15" thickBot="1">
      <c r="A5411" s="10" t="s">
        <v>49809</v>
      </c>
      <c r="B5411" s="13" t="s">
        <v>50</v>
      </c>
      <c r="C5411" s="12">
        <v>42181</v>
      </c>
      <c r="D5411" s="13" t="s">
        <v>45</v>
      </c>
      <c r="E5411" s="13" t="s">
        <v>46</v>
      </c>
      <c r="F5411" s="13" t="s">
        <v>70</v>
      </c>
      <c r="G5411" s="26" t="s">
        <v>54946</v>
      </c>
      <c r="H5411" s="13" t="s">
        <v>50</v>
      </c>
      <c r="I5411" s="13" t="s">
        <v>50</v>
      </c>
      <c r="J5411" s="12">
        <v>45483</v>
      </c>
      <c r="K5411" s="13" t="s">
        <v>50</v>
      </c>
      <c r="L5411" s="13" t="s">
        <v>467</v>
      </c>
      <c r="M5411" s="13" t="s">
        <v>2610</v>
      </c>
      <c r="N5411" s="13" t="s">
        <v>3491</v>
      </c>
      <c r="O5411" s="13" t="s">
        <v>49810</v>
      </c>
      <c r="P5411" s="11">
        <v>887387</v>
      </c>
      <c r="Q5411" s="13" t="s">
        <v>245</v>
      </c>
      <c r="R5411" s="33" t="s">
        <v>49811</v>
      </c>
      <c r="S5411" s="30" t="s">
        <v>50</v>
      </c>
      <c r="T5411" s="13" t="s">
        <v>50</v>
      </c>
      <c r="U5411" s="13" t="s">
        <v>49812</v>
      </c>
      <c r="V5411" s="13" t="s">
        <v>50</v>
      </c>
      <c r="W5411" s="13" t="s">
        <v>50</v>
      </c>
      <c r="X5411" s="13" t="s">
        <v>50</v>
      </c>
      <c r="Y5411" s="13" t="s">
        <v>467</v>
      </c>
      <c r="Z5411" s="13" t="s">
        <v>50</v>
      </c>
      <c r="AA5411" s="13" t="s">
        <v>50</v>
      </c>
      <c r="AB5411" s="13" t="s">
        <v>50</v>
      </c>
      <c r="AC5411" s="13" t="s">
        <v>50</v>
      </c>
      <c r="AD5411" s="13" t="s">
        <v>50</v>
      </c>
      <c r="AE5411" s="13" t="s">
        <v>50</v>
      </c>
      <c r="AF5411" s="13" t="s">
        <v>50</v>
      </c>
      <c r="AG5411" s="13" t="s">
        <v>50</v>
      </c>
      <c r="AH5411" s="13" t="s">
        <v>50</v>
      </c>
      <c r="AI5411" s="13" t="s">
        <v>50</v>
      </c>
      <c r="AJ5411" s="13" t="s">
        <v>50</v>
      </c>
      <c r="AK5411" s="13" t="s">
        <v>49813</v>
      </c>
      <c r="AL5411" s="13" t="s">
        <v>50</v>
      </c>
      <c r="AM5411" s="13" t="s">
        <v>49814</v>
      </c>
      <c r="AN5411" s="13" t="s">
        <v>66</v>
      </c>
      <c r="AO5411" s="13" t="s">
        <v>50</v>
      </c>
      <c r="AP5411" s="13" t="s">
        <v>50</v>
      </c>
      <c r="AQ5411" s="21" t="s">
        <v>49815</v>
      </c>
      <c r="AR5411" s="13" t="s">
        <v>255</v>
      </c>
    </row>
    <row r="5412" spans="1:44" ht="15" thickBot="1">
      <c r="A5412" s="4" t="s">
        <v>49816</v>
      </c>
      <c r="B5412" s="7" t="s">
        <v>50</v>
      </c>
      <c r="C5412" s="6">
        <v>27030</v>
      </c>
      <c r="D5412" s="7" t="s">
        <v>45</v>
      </c>
      <c r="E5412" s="7" t="s">
        <v>46</v>
      </c>
      <c r="F5412" s="7" t="s">
        <v>70</v>
      </c>
      <c r="G5412" s="7" t="s">
        <v>145</v>
      </c>
      <c r="H5412" s="7" t="s">
        <v>1449</v>
      </c>
      <c r="I5412" s="7" t="s">
        <v>50</v>
      </c>
      <c r="J5412" s="6">
        <v>45485</v>
      </c>
      <c r="K5412" s="7" t="s">
        <v>50</v>
      </c>
      <c r="L5412" s="7" t="s">
        <v>290</v>
      </c>
      <c r="M5412" s="7" t="s">
        <v>49817</v>
      </c>
      <c r="N5412" s="7" t="s">
        <v>46356</v>
      </c>
      <c r="O5412" s="7" t="s">
        <v>49818</v>
      </c>
      <c r="P5412" s="5">
        <v>909619</v>
      </c>
      <c r="Q5412" s="7" t="s">
        <v>360</v>
      </c>
      <c r="R5412" s="28" t="s">
        <v>49819</v>
      </c>
      <c r="S5412" s="34" t="s">
        <v>49820</v>
      </c>
      <c r="T5412" s="7" t="s">
        <v>50</v>
      </c>
      <c r="U5412" s="7" t="s">
        <v>49821</v>
      </c>
      <c r="V5412" s="7" t="s">
        <v>50</v>
      </c>
      <c r="W5412" s="7" t="s">
        <v>50</v>
      </c>
      <c r="X5412" s="7" t="s">
        <v>50</v>
      </c>
      <c r="Y5412" s="7" t="s">
        <v>290</v>
      </c>
      <c r="Z5412" s="7" t="s">
        <v>50</v>
      </c>
      <c r="AA5412" s="7" t="s">
        <v>50</v>
      </c>
      <c r="AB5412" s="7" t="s">
        <v>50</v>
      </c>
      <c r="AC5412" s="7" t="s">
        <v>50</v>
      </c>
      <c r="AD5412" s="7" t="s">
        <v>50</v>
      </c>
      <c r="AE5412" s="7" t="s">
        <v>50</v>
      </c>
      <c r="AF5412" s="7" t="s">
        <v>50</v>
      </c>
      <c r="AG5412" s="7" t="s">
        <v>50</v>
      </c>
      <c r="AH5412" s="7" t="s">
        <v>50</v>
      </c>
      <c r="AI5412" s="7" t="s">
        <v>50</v>
      </c>
      <c r="AJ5412" s="7" t="s">
        <v>50</v>
      </c>
      <c r="AK5412" s="7" t="s">
        <v>30800</v>
      </c>
      <c r="AL5412" s="7" t="s">
        <v>50</v>
      </c>
      <c r="AM5412" s="7" t="s">
        <v>49822</v>
      </c>
      <c r="AN5412" s="7" t="s">
        <v>66</v>
      </c>
      <c r="AO5412" s="7" t="s">
        <v>49823</v>
      </c>
      <c r="AP5412" s="8" t="s">
        <v>49824</v>
      </c>
      <c r="AQ5412" s="7" t="s">
        <v>50</v>
      </c>
      <c r="AR5412" s="7" t="s">
        <v>50</v>
      </c>
    </row>
    <row r="5413" spans="1:44" ht="15" thickBot="1">
      <c r="A5413" s="10" t="s">
        <v>49825</v>
      </c>
      <c r="B5413" s="13" t="s">
        <v>50</v>
      </c>
      <c r="C5413" s="12">
        <v>30682</v>
      </c>
      <c r="D5413" s="13" t="s">
        <v>45</v>
      </c>
      <c r="E5413" s="13" t="s">
        <v>46</v>
      </c>
      <c r="F5413" s="13" t="s">
        <v>70</v>
      </c>
      <c r="G5413" s="13" t="s">
        <v>145</v>
      </c>
      <c r="H5413" s="13" t="s">
        <v>12202</v>
      </c>
      <c r="I5413" s="13" t="s">
        <v>50</v>
      </c>
      <c r="J5413" s="12">
        <v>45484</v>
      </c>
      <c r="K5413" s="13" t="s">
        <v>191</v>
      </c>
      <c r="L5413" s="13" t="s">
        <v>52</v>
      </c>
      <c r="M5413" s="13" t="s">
        <v>19221</v>
      </c>
      <c r="N5413" s="13" t="s">
        <v>91</v>
      </c>
      <c r="O5413" s="13" t="s">
        <v>49826</v>
      </c>
      <c r="P5413" s="11">
        <v>987549</v>
      </c>
      <c r="Q5413" s="13" t="s">
        <v>93</v>
      </c>
      <c r="R5413" s="33" t="s">
        <v>49827</v>
      </c>
      <c r="S5413" s="33" t="s">
        <v>49828</v>
      </c>
      <c r="T5413" s="13" t="s">
        <v>50</v>
      </c>
      <c r="U5413" s="13">
        <v>3236605721</v>
      </c>
      <c r="V5413" s="13" t="s">
        <v>50</v>
      </c>
      <c r="W5413" s="13" t="s">
        <v>50</v>
      </c>
      <c r="X5413" s="13" t="s">
        <v>50</v>
      </c>
      <c r="Y5413" s="13" t="s">
        <v>50</v>
      </c>
      <c r="Z5413" s="13" t="s">
        <v>50</v>
      </c>
      <c r="AA5413" s="13" t="s">
        <v>50</v>
      </c>
      <c r="AB5413" s="13" t="s">
        <v>50</v>
      </c>
      <c r="AC5413" s="13" t="s">
        <v>50</v>
      </c>
      <c r="AD5413" s="13" t="s">
        <v>50</v>
      </c>
      <c r="AE5413" s="13" t="s">
        <v>50</v>
      </c>
      <c r="AF5413" s="13" t="s">
        <v>50</v>
      </c>
      <c r="AG5413" s="13" t="s">
        <v>50</v>
      </c>
      <c r="AH5413" s="13" t="s">
        <v>50</v>
      </c>
      <c r="AI5413" s="13" t="s">
        <v>50</v>
      </c>
      <c r="AJ5413" s="13" t="s">
        <v>50</v>
      </c>
      <c r="AK5413" s="13" t="s">
        <v>49632</v>
      </c>
      <c r="AL5413" s="13" t="s">
        <v>50</v>
      </c>
      <c r="AM5413" s="13" t="s">
        <v>49829</v>
      </c>
      <c r="AN5413" s="13" t="s">
        <v>66</v>
      </c>
      <c r="AO5413" s="13" t="s">
        <v>49830</v>
      </c>
      <c r="AP5413" s="13" t="s">
        <v>50</v>
      </c>
      <c r="AQ5413" s="21" t="s">
        <v>49831</v>
      </c>
      <c r="AR5413" s="13" t="s">
        <v>50</v>
      </c>
    </row>
    <row r="5414" spans="1:44" ht="15" thickBot="1">
      <c r="A5414" s="4" t="s">
        <v>49832</v>
      </c>
      <c r="B5414" s="7" t="s">
        <v>50</v>
      </c>
      <c r="C5414" s="6">
        <v>44197</v>
      </c>
      <c r="D5414" s="7" t="s">
        <v>45</v>
      </c>
      <c r="E5414" s="7" t="s">
        <v>46</v>
      </c>
      <c r="F5414" s="7" t="s">
        <v>47</v>
      </c>
      <c r="G5414" s="27" t="s">
        <v>54945</v>
      </c>
      <c r="H5414" s="7" t="s">
        <v>50</v>
      </c>
      <c r="I5414" s="7" t="s">
        <v>50</v>
      </c>
      <c r="J5414" s="6">
        <v>45483</v>
      </c>
      <c r="K5414" s="7" t="s">
        <v>50</v>
      </c>
      <c r="L5414" s="7" t="s">
        <v>62</v>
      </c>
      <c r="M5414" s="7" t="s">
        <v>6369</v>
      </c>
      <c r="N5414" s="7" t="s">
        <v>987</v>
      </c>
      <c r="O5414" s="7" t="s">
        <v>49833</v>
      </c>
      <c r="P5414" s="5">
        <v>1117624</v>
      </c>
      <c r="Q5414" s="7" t="s">
        <v>50</v>
      </c>
      <c r="R5414" s="34" t="s">
        <v>49834</v>
      </c>
      <c r="S5414" s="34" t="s">
        <v>49835</v>
      </c>
      <c r="T5414" s="7" t="s">
        <v>50</v>
      </c>
      <c r="U5414" s="7" t="s">
        <v>49836</v>
      </c>
      <c r="V5414" s="7" t="s">
        <v>50</v>
      </c>
      <c r="W5414" s="7" t="s">
        <v>50</v>
      </c>
      <c r="X5414" s="7" t="s">
        <v>50</v>
      </c>
      <c r="Y5414" s="7" t="s">
        <v>61</v>
      </c>
      <c r="Z5414" s="7" t="s">
        <v>50</v>
      </c>
      <c r="AA5414" s="7" t="s">
        <v>50</v>
      </c>
      <c r="AB5414" s="7" t="s">
        <v>50</v>
      </c>
      <c r="AC5414" s="7" t="s">
        <v>50</v>
      </c>
      <c r="AD5414" s="7" t="s">
        <v>50</v>
      </c>
      <c r="AE5414" s="7" t="s">
        <v>50</v>
      </c>
      <c r="AF5414" s="7" t="s">
        <v>50</v>
      </c>
      <c r="AG5414" s="7" t="s">
        <v>50</v>
      </c>
      <c r="AH5414" s="7" t="s">
        <v>50</v>
      </c>
      <c r="AI5414" s="7" t="s">
        <v>50</v>
      </c>
      <c r="AJ5414" s="7" t="s">
        <v>50</v>
      </c>
      <c r="AK5414" s="7" t="s">
        <v>50</v>
      </c>
      <c r="AL5414" s="7" t="s">
        <v>50</v>
      </c>
      <c r="AM5414" s="7" t="s">
        <v>49837</v>
      </c>
      <c r="AN5414" s="7" t="s">
        <v>66</v>
      </c>
      <c r="AO5414" s="7" t="s">
        <v>49838</v>
      </c>
      <c r="AP5414" s="8" t="s">
        <v>49839</v>
      </c>
      <c r="AQ5414" s="7" t="s">
        <v>50</v>
      </c>
      <c r="AR5414" s="7" t="s">
        <v>50</v>
      </c>
    </row>
    <row r="5415" spans="1:44" ht="15" thickBot="1">
      <c r="A5415" s="10" t="s">
        <v>49840</v>
      </c>
      <c r="B5415" s="13" t="s">
        <v>50</v>
      </c>
      <c r="C5415" s="12">
        <v>40544</v>
      </c>
      <c r="D5415" s="13" t="s">
        <v>45</v>
      </c>
      <c r="E5415" s="13" t="s">
        <v>46</v>
      </c>
      <c r="F5415" s="13" t="s">
        <v>70</v>
      </c>
      <c r="G5415" s="27" t="s">
        <v>54945</v>
      </c>
      <c r="H5415" s="13" t="s">
        <v>50</v>
      </c>
      <c r="I5415" s="13" t="s">
        <v>50</v>
      </c>
      <c r="J5415" s="12">
        <v>45485</v>
      </c>
      <c r="K5415" s="13" t="s">
        <v>50</v>
      </c>
      <c r="L5415" s="13" t="s">
        <v>178</v>
      </c>
      <c r="M5415" s="13" t="s">
        <v>49841</v>
      </c>
      <c r="N5415" s="13" t="s">
        <v>49842</v>
      </c>
      <c r="O5415" s="13" t="s">
        <v>49843</v>
      </c>
      <c r="P5415" s="11">
        <v>1228375</v>
      </c>
      <c r="Q5415" s="13" t="s">
        <v>360</v>
      </c>
      <c r="R5415" s="33" t="s">
        <v>49844</v>
      </c>
      <c r="S5415" s="33" t="s">
        <v>49845</v>
      </c>
      <c r="T5415" s="13" t="s">
        <v>50</v>
      </c>
      <c r="U5415" s="13" t="s">
        <v>49846</v>
      </c>
      <c r="V5415" s="13" t="s">
        <v>50</v>
      </c>
      <c r="W5415" s="13" t="s">
        <v>50</v>
      </c>
      <c r="X5415" s="13" t="s">
        <v>50</v>
      </c>
      <c r="Y5415" s="13" t="s">
        <v>50</v>
      </c>
      <c r="Z5415" s="13" t="s">
        <v>50</v>
      </c>
      <c r="AA5415" s="13" t="s">
        <v>50</v>
      </c>
      <c r="AB5415" s="13" t="s">
        <v>50</v>
      </c>
      <c r="AC5415" s="13" t="s">
        <v>50</v>
      </c>
      <c r="AD5415" s="13" t="s">
        <v>50</v>
      </c>
      <c r="AE5415" s="13" t="s">
        <v>50</v>
      </c>
      <c r="AF5415" s="13" t="s">
        <v>50</v>
      </c>
      <c r="AG5415" s="13" t="s">
        <v>50</v>
      </c>
      <c r="AH5415" s="13" t="s">
        <v>50</v>
      </c>
      <c r="AI5415" s="13" t="s">
        <v>50</v>
      </c>
      <c r="AJ5415" s="13" t="s">
        <v>50</v>
      </c>
      <c r="AK5415" s="13" t="s">
        <v>49847</v>
      </c>
      <c r="AL5415" s="13" t="s">
        <v>50</v>
      </c>
      <c r="AM5415" s="13" t="s">
        <v>49848</v>
      </c>
      <c r="AN5415" s="13" t="s">
        <v>1700</v>
      </c>
      <c r="AO5415" s="13" t="s">
        <v>49849</v>
      </c>
      <c r="AP5415" s="13" t="s">
        <v>50</v>
      </c>
      <c r="AQ5415" s="21" t="s">
        <v>49850</v>
      </c>
      <c r="AR5415" s="13" t="s">
        <v>50</v>
      </c>
    </row>
    <row r="5416" spans="1:44" ht="15" thickBot="1">
      <c r="A5416" s="4" t="s">
        <v>49851</v>
      </c>
      <c r="B5416" s="7" t="s">
        <v>50</v>
      </c>
      <c r="C5416" s="6">
        <v>14977</v>
      </c>
      <c r="D5416" s="7" t="s">
        <v>45</v>
      </c>
      <c r="E5416" s="7" t="s">
        <v>46</v>
      </c>
      <c r="F5416" s="7" t="s">
        <v>70</v>
      </c>
      <c r="G5416" s="26" t="s">
        <v>54946</v>
      </c>
      <c r="H5416" s="7" t="s">
        <v>14646</v>
      </c>
      <c r="I5416" s="7" t="s">
        <v>50</v>
      </c>
      <c r="J5416" s="6">
        <v>45484</v>
      </c>
      <c r="K5416" s="7" t="s">
        <v>116</v>
      </c>
      <c r="L5416" s="7" t="s">
        <v>210</v>
      </c>
      <c r="M5416" s="7" t="s">
        <v>49852</v>
      </c>
      <c r="N5416" s="7" t="s">
        <v>49853</v>
      </c>
      <c r="O5416" s="7" t="s">
        <v>49854</v>
      </c>
      <c r="P5416" s="5">
        <v>1558361</v>
      </c>
      <c r="Q5416" s="7" t="s">
        <v>166</v>
      </c>
      <c r="R5416" s="34" t="s">
        <v>49855</v>
      </c>
      <c r="S5416" s="34" t="s">
        <v>49856</v>
      </c>
      <c r="T5416" s="7" t="s">
        <v>50</v>
      </c>
      <c r="U5416" s="7" t="s">
        <v>49857</v>
      </c>
      <c r="V5416" s="7" t="s">
        <v>50</v>
      </c>
      <c r="W5416" s="7" t="s">
        <v>50</v>
      </c>
      <c r="X5416" s="7" t="s">
        <v>50</v>
      </c>
      <c r="Y5416" s="7" t="s">
        <v>50</v>
      </c>
      <c r="Z5416" s="7" t="s">
        <v>50</v>
      </c>
      <c r="AA5416" s="7" t="s">
        <v>50</v>
      </c>
      <c r="AB5416" s="7" t="s">
        <v>50</v>
      </c>
      <c r="AC5416" s="7" t="s">
        <v>50</v>
      </c>
      <c r="AD5416" s="7" t="s">
        <v>50</v>
      </c>
      <c r="AE5416" s="7" t="s">
        <v>50</v>
      </c>
      <c r="AF5416" s="7" t="s">
        <v>50</v>
      </c>
      <c r="AG5416" s="7" t="s">
        <v>50</v>
      </c>
      <c r="AH5416" s="7" t="s">
        <v>50</v>
      </c>
      <c r="AI5416" s="7" t="s">
        <v>50</v>
      </c>
      <c r="AJ5416" s="7" t="s">
        <v>50</v>
      </c>
      <c r="AK5416" s="7" t="s">
        <v>50</v>
      </c>
      <c r="AL5416" s="7" t="s">
        <v>50</v>
      </c>
      <c r="AM5416" s="7" t="s">
        <v>49858</v>
      </c>
      <c r="AN5416" s="7" t="s">
        <v>66</v>
      </c>
      <c r="AO5416" s="7" t="s">
        <v>49859</v>
      </c>
      <c r="AP5416" s="8" t="s">
        <v>49860</v>
      </c>
      <c r="AQ5416" s="7" t="s">
        <v>50</v>
      </c>
      <c r="AR5416" s="7" t="s">
        <v>50</v>
      </c>
    </row>
    <row r="5417" spans="1:44" ht="15" thickBot="1">
      <c r="A5417" s="10" t="s">
        <v>49861</v>
      </c>
      <c r="B5417" s="13" t="s">
        <v>50</v>
      </c>
      <c r="C5417" s="12">
        <v>42736</v>
      </c>
      <c r="D5417" s="13" t="s">
        <v>45</v>
      </c>
      <c r="E5417" s="13" t="s">
        <v>46</v>
      </c>
      <c r="F5417" s="13" t="s">
        <v>70</v>
      </c>
      <c r="G5417" s="26" t="s">
        <v>54946</v>
      </c>
      <c r="H5417" s="13" t="s">
        <v>50</v>
      </c>
      <c r="I5417" s="13" t="s">
        <v>50</v>
      </c>
      <c r="J5417" s="12">
        <v>45484</v>
      </c>
      <c r="K5417" s="13" t="s">
        <v>116</v>
      </c>
      <c r="L5417" s="13" t="s">
        <v>1471</v>
      </c>
      <c r="M5417" s="13" t="s">
        <v>49862</v>
      </c>
      <c r="N5417" s="13" t="s">
        <v>24970</v>
      </c>
      <c r="O5417" s="13" t="s">
        <v>49863</v>
      </c>
      <c r="P5417" s="11">
        <v>1605626</v>
      </c>
      <c r="Q5417" s="13" t="s">
        <v>360</v>
      </c>
      <c r="R5417" s="33" t="s">
        <v>49864</v>
      </c>
      <c r="S5417" s="33" t="s">
        <v>49865</v>
      </c>
      <c r="T5417" s="13" t="s">
        <v>50</v>
      </c>
      <c r="U5417" s="13" t="s">
        <v>49866</v>
      </c>
      <c r="V5417" s="13" t="s">
        <v>50</v>
      </c>
      <c r="W5417" s="13" t="s">
        <v>50</v>
      </c>
      <c r="X5417" s="13" t="s">
        <v>50</v>
      </c>
      <c r="Y5417" s="13" t="s">
        <v>50</v>
      </c>
      <c r="Z5417" s="13" t="s">
        <v>50</v>
      </c>
      <c r="AA5417" s="13" t="s">
        <v>50</v>
      </c>
      <c r="AB5417" s="13" t="s">
        <v>50</v>
      </c>
      <c r="AC5417" s="13" t="s">
        <v>50</v>
      </c>
      <c r="AD5417" s="13" t="s">
        <v>50</v>
      </c>
      <c r="AE5417" s="13" t="s">
        <v>50</v>
      </c>
      <c r="AF5417" s="13" t="s">
        <v>50</v>
      </c>
      <c r="AG5417" s="13" t="s">
        <v>50</v>
      </c>
      <c r="AH5417" s="13" t="s">
        <v>50</v>
      </c>
      <c r="AI5417" s="13" t="s">
        <v>50</v>
      </c>
      <c r="AJ5417" s="13" t="s">
        <v>50</v>
      </c>
      <c r="AK5417" s="13" t="s">
        <v>49867</v>
      </c>
      <c r="AL5417" s="13" t="s">
        <v>50</v>
      </c>
      <c r="AM5417" s="13" t="s">
        <v>49868</v>
      </c>
      <c r="AN5417" s="13" t="s">
        <v>3036</v>
      </c>
      <c r="AO5417" s="13" t="s">
        <v>49869</v>
      </c>
      <c r="AP5417" s="21" t="s">
        <v>49870</v>
      </c>
      <c r="AQ5417" s="13" t="s">
        <v>50</v>
      </c>
      <c r="AR5417" s="13" t="s">
        <v>50</v>
      </c>
    </row>
    <row r="5418" spans="1:44" ht="15" thickBot="1">
      <c r="A5418" s="4" t="s">
        <v>49871</v>
      </c>
      <c r="B5418" s="7" t="s">
        <v>50</v>
      </c>
      <c r="C5418" s="6">
        <v>33604</v>
      </c>
      <c r="D5418" s="7" t="s">
        <v>45</v>
      </c>
      <c r="E5418" s="7" t="s">
        <v>1939</v>
      </c>
      <c r="F5418" s="7" t="s">
        <v>70</v>
      </c>
      <c r="G5418" s="26" t="s">
        <v>54946</v>
      </c>
      <c r="H5418" s="7" t="s">
        <v>11822</v>
      </c>
      <c r="I5418" s="7" t="s">
        <v>50</v>
      </c>
      <c r="J5418" s="6">
        <v>45484</v>
      </c>
      <c r="K5418" s="7" t="s">
        <v>50</v>
      </c>
      <c r="L5418" s="7" t="s">
        <v>52</v>
      </c>
      <c r="M5418" s="7" t="s">
        <v>49872</v>
      </c>
      <c r="N5418" s="7" t="s">
        <v>75</v>
      </c>
      <c r="O5418" s="7" t="s">
        <v>49873</v>
      </c>
      <c r="P5418" s="5">
        <v>1652081</v>
      </c>
      <c r="Q5418" s="7" t="s">
        <v>77</v>
      </c>
      <c r="R5418" s="34" t="s">
        <v>49874</v>
      </c>
      <c r="S5418" s="34" t="s">
        <v>49875</v>
      </c>
      <c r="T5418" s="7" t="s">
        <v>50</v>
      </c>
      <c r="U5418" s="7" t="s">
        <v>49876</v>
      </c>
      <c r="V5418" s="7" t="s">
        <v>50</v>
      </c>
      <c r="W5418" s="7" t="s">
        <v>50</v>
      </c>
      <c r="X5418" s="7" t="s">
        <v>50</v>
      </c>
      <c r="Y5418" s="7" t="s">
        <v>50</v>
      </c>
      <c r="Z5418" s="7" t="s">
        <v>50</v>
      </c>
      <c r="AA5418" s="7" t="s">
        <v>50</v>
      </c>
      <c r="AB5418" s="7" t="s">
        <v>50</v>
      </c>
      <c r="AC5418" s="7" t="s">
        <v>50</v>
      </c>
      <c r="AD5418" s="7" t="s">
        <v>50</v>
      </c>
      <c r="AE5418" s="7" t="s">
        <v>50</v>
      </c>
      <c r="AF5418" s="7" t="s">
        <v>50</v>
      </c>
      <c r="AG5418" s="7" t="s">
        <v>50</v>
      </c>
      <c r="AH5418" s="7" t="s">
        <v>50</v>
      </c>
      <c r="AI5418" s="7" t="s">
        <v>50</v>
      </c>
      <c r="AJ5418" s="7" t="s">
        <v>50</v>
      </c>
      <c r="AK5418" s="7" t="s">
        <v>49632</v>
      </c>
      <c r="AL5418" s="7" t="s">
        <v>50</v>
      </c>
      <c r="AM5418" s="7" t="s">
        <v>49877</v>
      </c>
      <c r="AN5418" s="7" t="s">
        <v>5485</v>
      </c>
      <c r="AO5418" s="7" t="s">
        <v>49878</v>
      </c>
      <c r="AP5418" s="22" t="s">
        <v>49879</v>
      </c>
      <c r="AQ5418" s="7" t="s">
        <v>50</v>
      </c>
      <c r="AR5418" s="7" t="s">
        <v>50</v>
      </c>
    </row>
    <row r="5419" spans="1:44" ht="15" thickBot="1">
      <c r="A5419" s="10" t="s">
        <v>49880</v>
      </c>
      <c r="B5419" s="13" t="s">
        <v>50</v>
      </c>
      <c r="C5419" s="12">
        <v>37987</v>
      </c>
      <c r="D5419" s="13" t="s">
        <v>45</v>
      </c>
      <c r="E5419" s="13" t="s">
        <v>46</v>
      </c>
      <c r="F5419" s="13" t="s">
        <v>47</v>
      </c>
      <c r="G5419" s="27" t="s">
        <v>54945</v>
      </c>
      <c r="H5419" s="13" t="s">
        <v>50</v>
      </c>
      <c r="I5419" s="13" t="s">
        <v>50</v>
      </c>
      <c r="J5419" s="12">
        <v>45485</v>
      </c>
      <c r="K5419" s="13" t="s">
        <v>50</v>
      </c>
      <c r="L5419" s="13" t="s">
        <v>62</v>
      </c>
      <c r="M5419" s="13" t="s">
        <v>4069</v>
      </c>
      <c r="N5419" s="13" t="s">
        <v>133</v>
      </c>
      <c r="O5419" s="13" t="s">
        <v>49881</v>
      </c>
      <c r="P5419" s="11">
        <v>1886629</v>
      </c>
      <c r="Q5419" s="13" t="s">
        <v>135</v>
      </c>
      <c r="R5419" s="33" t="s">
        <v>49882</v>
      </c>
      <c r="S5419" s="33" t="s">
        <v>49883</v>
      </c>
      <c r="T5419" s="13" t="s">
        <v>50</v>
      </c>
      <c r="U5419" s="13" t="s">
        <v>50</v>
      </c>
      <c r="V5419" s="13" t="s">
        <v>50</v>
      </c>
      <c r="W5419" s="13" t="s">
        <v>50</v>
      </c>
      <c r="X5419" s="13" t="s">
        <v>50</v>
      </c>
      <c r="Y5419" s="13" t="s">
        <v>61</v>
      </c>
      <c r="Z5419" s="13" t="s">
        <v>50</v>
      </c>
      <c r="AA5419" s="13" t="s">
        <v>50</v>
      </c>
      <c r="AB5419" s="13" t="s">
        <v>50</v>
      </c>
      <c r="AC5419" s="13" t="s">
        <v>50</v>
      </c>
      <c r="AD5419" s="13" t="s">
        <v>50</v>
      </c>
      <c r="AE5419" s="13" t="s">
        <v>50</v>
      </c>
      <c r="AF5419" s="13" t="s">
        <v>50</v>
      </c>
      <c r="AG5419" s="13" t="s">
        <v>50</v>
      </c>
      <c r="AH5419" s="13" t="s">
        <v>50</v>
      </c>
      <c r="AI5419" s="13" t="s">
        <v>50</v>
      </c>
      <c r="AJ5419" s="13" t="s">
        <v>50</v>
      </c>
      <c r="AK5419" s="13" t="s">
        <v>50</v>
      </c>
      <c r="AL5419" s="13" t="s">
        <v>50</v>
      </c>
      <c r="AM5419" s="13" t="s">
        <v>49884</v>
      </c>
      <c r="AN5419" s="13" t="s">
        <v>66</v>
      </c>
      <c r="AO5419" s="13" t="s">
        <v>49885</v>
      </c>
      <c r="AP5419" s="14" t="s">
        <v>49886</v>
      </c>
      <c r="AQ5419" s="13" t="s">
        <v>50</v>
      </c>
      <c r="AR5419" s="13" t="s">
        <v>50</v>
      </c>
    </row>
    <row r="5420" spans="1:44" ht="15" thickBot="1">
      <c r="A5420" s="4" t="s">
        <v>49887</v>
      </c>
      <c r="B5420" s="7" t="s">
        <v>50</v>
      </c>
      <c r="C5420" s="6">
        <v>44652</v>
      </c>
      <c r="D5420" s="7" t="s">
        <v>45</v>
      </c>
      <c r="E5420" s="7" t="s">
        <v>46</v>
      </c>
      <c r="F5420" s="7" t="s">
        <v>70</v>
      </c>
      <c r="G5420" s="27" t="s">
        <v>54945</v>
      </c>
      <c r="H5420" s="7" t="s">
        <v>50</v>
      </c>
      <c r="I5420" s="7" t="s">
        <v>50</v>
      </c>
      <c r="J5420" s="6">
        <v>45483</v>
      </c>
      <c r="K5420" s="7" t="s">
        <v>50</v>
      </c>
      <c r="L5420" s="7" t="s">
        <v>467</v>
      </c>
      <c r="M5420" s="7" t="s">
        <v>49888</v>
      </c>
      <c r="N5420" s="7" t="s">
        <v>180</v>
      </c>
      <c r="O5420" s="7" t="s">
        <v>49889</v>
      </c>
      <c r="P5420" s="5">
        <v>2098345</v>
      </c>
      <c r="Q5420" s="7" t="s">
        <v>120</v>
      </c>
      <c r="R5420" s="34" t="s">
        <v>49890</v>
      </c>
      <c r="S5420" s="34" t="s">
        <v>49891</v>
      </c>
      <c r="T5420" s="7" t="s">
        <v>50</v>
      </c>
      <c r="U5420" s="7" t="s">
        <v>50</v>
      </c>
      <c r="V5420" s="7" t="s">
        <v>50</v>
      </c>
      <c r="W5420" s="7" t="s">
        <v>50</v>
      </c>
      <c r="X5420" s="7" t="s">
        <v>50</v>
      </c>
      <c r="Y5420" s="7" t="s">
        <v>467</v>
      </c>
      <c r="Z5420" s="7" t="s">
        <v>50</v>
      </c>
      <c r="AA5420" s="7" t="s">
        <v>50</v>
      </c>
      <c r="AB5420" s="7" t="s">
        <v>50</v>
      </c>
      <c r="AC5420" s="7" t="s">
        <v>50</v>
      </c>
      <c r="AD5420" s="7" t="s">
        <v>50</v>
      </c>
      <c r="AE5420" s="7" t="s">
        <v>50</v>
      </c>
      <c r="AF5420" s="7" t="s">
        <v>50</v>
      </c>
      <c r="AG5420" s="7" t="s">
        <v>50</v>
      </c>
      <c r="AH5420" s="7" t="s">
        <v>50</v>
      </c>
      <c r="AI5420" s="7" t="s">
        <v>50</v>
      </c>
      <c r="AJ5420" s="7" t="s">
        <v>50</v>
      </c>
      <c r="AK5420" s="7" t="s">
        <v>49892</v>
      </c>
      <c r="AL5420" s="7" t="s">
        <v>50</v>
      </c>
      <c r="AM5420" s="7" t="s">
        <v>49893</v>
      </c>
      <c r="AN5420" s="7" t="s">
        <v>66</v>
      </c>
      <c r="AO5420" s="7" t="s">
        <v>49894</v>
      </c>
      <c r="AP5420" s="22" t="s">
        <v>49895</v>
      </c>
      <c r="AQ5420" s="7" t="s">
        <v>50</v>
      </c>
      <c r="AR5420" s="7" t="s">
        <v>50</v>
      </c>
    </row>
    <row r="5421" spans="1:44" ht="15" thickBot="1">
      <c r="A5421" s="10" t="s">
        <v>49896</v>
      </c>
      <c r="B5421" s="13" t="s">
        <v>50</v>
      </c>
      <c r="C5421" s="12">
        <v>34700</v>
      </c>
      <c r="D5421" s="13" t="s">
        <v>45</v>
      </c>
      <c r="E5421" s="13" t="s">
        <v>1939</v>
      </c>
      <c r="F5421" s="13" t="s">
        <v>70</v>
      </c>
      <c r="G5421" s="27" t="s">
        <v>54945</v>
      </c>
      <c r="H5421" s="13" t="s">
        <v>50</v>
      </c>
      <c r="I5421" s="13" t="s">
        <v>50</v>
      </c>
      <c r="J5421" s="12">
        <v>45484</v>
      </c>
      <c r="K5421" s="13" t="s">
        <v>50</v>
      </c>
      <c r="L5421" s="13" t="s">
        <v>52</v>
      </c>
      <c r="M5421" s="13" t="s">
        <v>49897</v>
      </c>
      <c r="N5421" s="13" t="s">
        <v>91</v>
      </c>
      <c r="O5421" s="13" t="s">
        <v>49898</v>
      </c>
      <c r="P5421" s="11">
        <v>2162302</v>
      </c>
      <c r="Q5421" s="13" t="s">
        <v>93</v>
      </c>
      <c r="R5421" s="33" t="s">
        <v>49899</v>
      </c>
      <c r="S5421" s="30" t="s">
        <v>50</v>
      </c>
      <c r="T5421" s="13" t="s">
        <v>50</v>
      </c>
      <c r="U5421" s="13" t="s">
        <v>49900</v>
      </c>
      <c r="V5421" s="13" t="s">
        <v>50</v>
      </c>
      <c r="W5421" s="13" t="s">
        <v>50</v>
      </c>
      <c r="X5421" s="13" t="s">
        <v>50</v>
      </c>
      <c r="Y5421" s="13" t="s">
        <v>50</v>
      </c>
      <c r="Z5421" s="13" t="s">
        <v>50</v>
      </c>
      <c r="AA5421" s="13" t="s">
        <v>50</v>
      </c>
      <c r="AB5421" s="13" t="s">
        <v>50</v>
      </c>
      <c r="AC5421" s="13" t="s">
        <v>50</v>
      </c>
      <c r="AD5421" s="13" t="s">
        <v>50</v>
      </c>
      <c r="AE5421" s="13" t="s">
        <v>50</v>
      </c>
      <c r="AF5421" s="13" t="s">
        <v>50</v>
      </c>
      <c r="AG5421" s="13" t="s">
        <v>50</v>
      </c>
      <c r="AH5421" s="13" t="s">
        <v>50</v>
      </c>
      <c r="AI5421" s="13" t="s">
        <v>50</v>
      </c>
      <c r="AJ5421" s="13" t="s">
        <v>50</v>
      </c>
      <c r="AK5421" s="13" t="s">
        <v>49632</v>
      </c>
      <c r="AL5421" s="13" t="s">
        <v>50</v>
      </c>
      <c r="AM5421" s="13" t="s">
        <v>49901</v>
      </c>
      <c r="AN5421" s="13" t="s">
        <v>993</v>
      </c>
      <c r="AO5421" s="13" t="s">
        <v>49902</v>
      </c>
      <c r="AP5421" s="21" t="s">
        <v>49903</v>
      </c>
      <c r="AQ5421" s="13" t="s">
        <v>50</v>
      </c>
      <c r="AR5421" s="13" t="s">
        <v>50</v>
      </c>
    </row>
    <row r="5422" spans="1:44" ht="15" thickBot="1">
      <c r="A5422" s="4" t="s">
        <v>49904</v>
      </c>
      <c r="B5422" s="7" t="s">
        <v>50</v>
      </c>
      <c r="C5422" s="6">
        <v>22647</v>
      </c>
      <c r="D5422" s="7" t="s">
        <v>45</v>
      </c>
      <c r="E5422" s="7" t="s">
        <v>46</v>
      </c>
      <c r="F5422" s="7" t="s">
        <v>47</v>
      </c>
      <c r="G5422" s="26" t="s">
        <v>54946</v>
      </c>
      <c r="H5422" s="7" t="s">
        <v>50</v>
      </c>
      <c r="I5422" s="7" t="s">
        <v>50</v>
      </c>
      <c r="J5422" s="6">
        <v>45483</v>
      </c>
      <c r="K5422" s="7" t="s">
        <v>50</v>
      </c>
      <c r="L5422" s="7" t="s">
        <v>62</v>
      </c>
      <c r="M5422" s="7" t="s">
        <v>4069</v>
      </c>
      <c r="N5422" s="7" t="s">
        <v>1222</v>
      </c>
      <c r="O5422" s="7" t="s">
        <v>49905</v>
      </c>
      <c r="P5422" s="5">
        <v>2202010</v>
      </c>
      <c r="Q5422" s="7" t="s">
        <v>707</v>
      </c>
      <c r="R5422" s="34" t="s">
        <v>49906</v>
      </c>
      <c r="S5422" s="34" t="s">
        <v>49907</v>
      </c>
      <c r="T5422" s="7" t="s">
        <v>50</v>
      </c>
      <c r="U5422" s="7" t="s">
        <v>49908</v>
      </c>
      <c r="V5422" s="7" t="s">
        <v>50</v>
      </c>
      <c r="W5422" s="7" t="s">
        <v>50</v>
      </c>
      <c r="X5422" s="7" t="s">
        <v>50</v>
      </c>
      <c r="Y5422" s="7" t="s">
        <v>61</v>
      </c>
      <c r="Z5422" s="7" t="s">
        <v>50</v>
      </c>
      <c r="AA5422" s="7" t="s">
        <v>50</v>
      </c>
      <c r="AB5422" s="7" t="s">
        <v>50</v>
      </c>
      <c r="AC5422" s="7" t="s">
        <v>50</v>
      </c>
      <c r="AD5422" s="7" t="s">
        <v>50</v>
      </c>
      <c r="AE5422" s="7" t="s">
        <v>50</v>
      </c>
      <c r="AF5422" s="7" t="s">
        <v>50</v>
      </c>
      <c r="AG5422" s="7" t="s">
        <v>50</v>
      </c>
      <c r="AH5422" s="7" t="s">
        <v>50</v>
      </c>
      <c r="AI5422" s="7" t="s">
        <v>50</v>
      </c>
      <c r="AJ5422" s="7" t="s">
        <v>50</v>
      </c>
      <c r="AK5422" s="7" t="s">
        <v>50</v>
      </c>
      <c r="AL5422" s="7" t="s">
        <v>50</v>
      </c>
      <c r="AM5422" s="7" t="s">
        <v>49909</v>
      </c>
      <c r="AN5422" s="7" t="s">
        <v>66</v>
      </c>
      <c r="AO5422" s="7" t="s">
        <v>49910</v>
      </c>
      <c r="AP5422" s="7" t="s">
        <v>50</v>
      </c>
      <c r="AQ5422" s="22" t="s">
        <v>49911</v>
      </c>
      <c r="AR5422" s="7" t="s">
        <v>50</v>
      </c>
    </row>
    <row r="5423" spans="1:44" ht="15" thickBot="1">
      <c r="A5423" s="10" t="s">
        <v>49912</v>
      </c>
      <c r="B5423" s="13" t="s">
        <v>50</v>
      </c>
      <c r="C5423" s="12">
        <v>43891</v>
      </c>
      <c r="D5423" s="13" t="s">
        <v>45</v>
      </c>
      <c r="E5423" s="13" t="s">
        <v>46</v>
      </c>
      <c r="F5423" s="13" t="s">
        <v>70</v>
      </c>
      <c r="G5423" s="26" t="s">
        <v>54946</v>
      </c>
      <c r="H5423" s="13" t="s">
        <v>50</v>
      </c>
      <c r="I5423" s="13" t="s">
        <v>50</v>
      </c>
      <c r="J5423" s="12">
        <v>45483</v>
      </c>
      <c r="K5423" s="13" t="s">
        <v>50</v>
      </c>
      <c r="L5423" s="13" t="s">
        <v>467</v>
      </c>
      <c r="M5423" s="13" t="s">
        <v>49913</v>
      </c>
      <c r="N5423" s="13" t="s">
        <v>2941</v>
      </c>
      <c r="O5423" s="13" t="s">
        <v>49914</v>
      </c>
      <c r="P5423" s="11">
        <v>2317883</v>
      </c>
      <c r="Q5423" s="13" t="s">
        <v>245</v>
      </c>
      <c r="R5423" s="33" t="s">
        <v>49915</v>
      </c>
      <c r="S5423" s="30" t="s">
        <v>50</v>
      </c>
      <c r="T5423" s="13" t="s">
        <v>50</v>
      </c>
      <c r="U5423" s="13" t="s">
        <v>49916</v>
      </c>
      <c r="V5423" s="13" t="s">
        <v>50</v>
      </c>
      <c r="W5423" s="13" t="s">
        <v>50</v>
      </c>
      <c r="X5423" s="13" t="s">
        <v>50</v>
      </c>
      <c r="Y5423" s="13" t="s">
        <v>467</v>
      </c>
      <c r="Z5423" s="13" t="s">
        <v>50</v>
      </c>
      <c r="AA5423" s="13" t="s">
        <v>50</v>
      </c>
      <c r="AB5423" s="13" t="s">
        <v>50</v>
      </c>
      <c r="AC5423" s="13" t="s">
        <v>50</v>
      </c>
      <c r="AD5423" s="13" t="s">
        <v>50</v>
      </c>
      <c r="AE5423" s="13" t="s">
        <v>50</v>
      </c>
      <c r="AF5423" s="13" t="s">
        <v>50</v>
      </c>
      <c r="AG5423" s="13" t="s">
        <v>50</v>
      </c>
      <c r="AH5423" s="13" t="s">
        <v>50</v>
      </c>
      <c r="AI5423" s="13" t="s">
        <v>50</v>
      </c>
      <c r="AJ5423" s="13" t="s">
        <v>50</v>
      </c>
      <c r="AK5423" s="13" t="s">
        <v>49917</v>
      </c>
      <c r="AL5423" s="13" t="s">
        <v>50</v>
      </c>
      <c r="AM5423" s="13" t="s">
        <v>49918</v>
      </c>
      <c r="AN5423" s="13" t="s">
        <v>66</v>
      </c>
      <c r="AO5423" s="13" t="s">
        <v>50</v>
      </c>
      <c r="AP5423" s="13" t="s">
        <v>50</v>
      </c>
      <c r="AQ5423" s="21" t="s">
        <v>49919</v>
      </c>
      <c r="AR5423" s="13" t="s">
        <v>255</v>
      </c>
    </row>
    <row r="5424" spans="1:44" ht="15" thickBot="1">
      <c r="A5424" s="4" t="s">
        <v>49920</v>
      </c>
      <c r="B5424" s="7" t="s">
        <v>50</v>
      </c>
      <c r="C5424" s="7" t="s">
        <v>50</v>
      </c>
      <c r="D5424" s="7" t="s">
        <v>45</v>
      </c>
      <c r="E5424" s="7" t="s">
        <v>46</v>
      </c>
      <c r="F5424" s="7" t="s">
        <v>70</v>
      </c>
      <c r="G5424" s="7" t="s">
        <v>50</v>
      </c>
      <c r="H5424" s="7" t="s">
        <v>50</v>
      </c>
      <c r="I5424" s="7" t="s">
        <v>50</v>
      </c>
      <c r="J5424" s="6">
        <v>45483</v>
      </c>
      <c r="K5424" s="7" t="s">
        <v>50</v>
      </c>
      <c r="L5424" s="7" t="s">
        <v>2837</v>
      </c>
      <c r="M5424" s="7" t="s">
        <v>49921</v>
      </c>
      <c r="N5424" s="7" t="s">
        <v>8046</v>
      </c>
      <c r="O5424" s="7" t="s">
        <v>49922</v>
      </c>
      <c r="P5424" s="5">
        <v>2490007</v>
      </c>
      <c r="Q5424" s="7" t="s">
        <v>245</v>
      </c>
      <c r="R5424" s="34" t="s">
        <v>49923</v>
      </c>
      <c r="S5424" s="31" t="s">
        <v>50</v>
      </c>
      <c r="T5424" s="7" t="s">
        <v>50</v>
      </c>
      <c r="U5424" s="7" t="s">
        <v>49924</v>
      </c>
      <c r="V5424" s="7" t="s">
        <v>50</v>
      </c>
      <c r="W5424" s="7" t="s">
        <v>50</v>
      </c>
      <c r="X5424" s="7" t="s">
        <v>50</v>
      </c>
      <c r="Y5424" s="7" t="s">
        <v>467</v>
      </c>
      <c r="Z5424" s="7" t="s">
        <v>50</v>
      </c>
      <c r="AA5424" s="7" t="s">
        <v>50</v>
      </c>
      <c r="AB5424" s="7" t="s">
        <v>50</v>
      </c>
      <c r="AC5424" s="7" t="s">
        <v>50</v>
      </c>
      <c r="AD5424" s="7" t="s">
        <v>50</v>
      </c>
      <c r="AE5424" s="7" t="s">
        <v>50</v>
      </c>
      <c r="AF5424" s="7" t="s">
        <v>50</v>
      </c>
      <c r="AG5424" s="7" t="s">
        <v>50</v>
      </c>
      <c r="AH5424" s="7" t="s">
        <v>50</v>
      </c>
      <c r="AI5424" s="7" t="s">
        <v>50</v>
      </c>
      <c r="AJ5424" s="7" t="s">
        <v>50</v>
      </c>
      <c r="AK5424" s="7" t="s">
        <v>49925</v>
      </c>
      <c r="AL5424" s="7" t="s">
        <v>50</v>
      </c>
      <c r="AM5424" s="7" t="s">
        <v>49926</v>
      </c>
      <c r="AN5424" s="7" t="s">
        <v>66</v>
      </c>
      <c r="AO5424" s="7" t="s">
        <v>50</v>
      </c>
      <c r="AP5424" s="7" t="s">
        <v>50</v>
      </c>
      <c r="AQ5424" s="22" t="s">
        <v>49927</v>
      </c>
      <c r="AR5424" s="7" t="s">
        <v>255</v>
      </c>
    </row>
    <row r="5425" spans="1:44" ht="15" thickBot="1">
      <c r="A5425" s="10" t="s">
        <v>49928</v>
      </c>
      <c r="B5425" s="13" t="s">
        <v>50</v>
      </c>
      <c r="C5425" s="12">
        <v>41275</v>
      </c>
      <c r="D5425" s="13" t="s">
        <v>45</v>
      </c>
      <c r="E5425" s="13" t="s">
        <v>1939</v>
      </c>
      <c r="F5425" s="13" t="s">
        <v>70</v>
      </c>
      <c r="G5425" s="27" t="s">
        <v>54945</v>
      </c>
      <c r="H5425" s="13" t="s">
        <v>50</v>
      </c>
      <c r="I5425" s="13" t="s">
        <v>50</v>
      </c>
      <c r="J5425" s="12">
        <v>45483</v>
      </c>
      <c r="K5425" s="13" t="s">
        <v>116</v>
      </c>
      <c r="L5425" s="13" t="s">
        <v>52</v>
      </c>
      <c r="M5425" s="13" t="s">
        <v>7148</v>
      </c>
      <c r="N5425" s="13" t="s">
        <v>11613</v>
      </c>
      <c r="O5425" s="13" t="s">
        <v>49929</v>
      </c>
      <c r="P5425" s="11">
        <v>2644288</v>
      </c>
      <c r="Q5425" s="13" t="s">
        <v>683</v>
      </c>
      <c r="R5425" s="33" t="s">
        <v>49930</v>
      </c>
      <c r="S5425" s="33" t="s">
        <v>49931</v>
      </c>
      <c r="T5425" s="13" t="s">
        <v>50</v>
      </c>
      <c r="U5425" s="13" t="s">
        <v>49932</v>
      </c>
      <c r="V5425" s="13" t="s">
        <v>50</v>
      </c>
      <c r="W5425" s="13" t="s">
        <v>50</v>
      </c>
      <c r="X5425" s="13" t="s">
        <v>50</v>
      </c>
      <c r="Y5425" s="13" t="s">
        <v>50</v>
      </c>
      <c r="Z5425" s="13" t="s">
        <v>50</v>
      </c>
      <c r="AA5425" s="13" t="s">
        <v>50</v>
      </c>
      <c r="AB5425" s="13" t="s">
        <v>50</v>
      </c>
      <c r="AC5425" s="13" t="s">
        <v>50</v>
      </c>
      <c r="AD5425" s="13" t="s">
        <v>50</v>
      </c>
      <c r="AE5425" s="13" t="s">
        <v>50</v>
      </c>
      <c r="AF5425" s="13" t="s">
        <v>50</v>
      </c>
      <c r="AG5425" s="13" t="s">
        <v>50</v>
      </c>
      <c r="AH5425" s="13" t="s">
        <v>50</v>
      </c>
      <c r="AI5425" s="13" t="s">
        <v>50</v>
      </c>
      <c r="AJ5425" s="13" t="s">
        <v>50</v>
      </c>
      <c r="AK5425" s="13" t="s">
        <v>49933</v>
      </c>
      <c r="AL5425" s="13" t="s">
        <v>50</v>
      </c>
      <c r="AM5425" s="13" t="s">
        <v>49934</v>
      </c>
      <c r="AN5425" s="13" t="s">
        <v>993</v>
      </c>
      <c r="AO5425" s="13" t="s">
        <v>49935</v>
      </c>
      <c r="AP5425" s="13" t="s">
        <v>50</v>
      </c>
      <c r="AQ5425" s="21" t="s">
        <v>49936</v>
      </c>
      <c r="AR5425" s="13" t="s">
        <v>50</v>
      </c>
    </row>
    <row r="5426" spans="1:44" ht="15" thickBot="1">
      <c r="A5426" s="4" t="s">
        <v>49937</v>
      </c>
      <c r="B5426" s="7" t="s">
        <v>50</v>
      </c>
      <c r="C5426" s="6">
        <v>40544</v>
      </c>
      <c r="D5426" s="7" t="s">
        <v>45</v>
      </c>
      <c r="E5426" s="7" t="s">
        <v>46</v>
      </c>
      <c r="F5426" s="7" t="s">
        <v>70</v>
      </c>
      <c r="G5426" s="27" t="s">
        <v>54945</v>
      </c>
      <c r="H5426" s="7" t="s">
        <v>240</v>
      </c>
      <c r="I5426" s="7" t="s">
        <v>50</v>
      </c>
      <c r="J5426" s="6">
        <v>45483</v>
      </c>
      <c r="K5426" s="7" t="s">
        <v>116</v>
      </c>
      <c r="L5426" s="7" t="s">
        <v>131</v>
      </c>
      <c r="M5426" s="7" t="s">
        <v>49938</v>
      </c>
      <c r="N5426" s="7" t="s">
        <v>35934</v>
      </c>
      <c r="O5426" s="7" t="s">
        <v>49939</v>
      </c>
      <c r="P5426" s="5">
        <v>2877668</v>
      </c>
      <c r="Q5426" s="7" t="s">
        <v>135</v>
      </c>
      <c r="R5426" s="34" t="s">
        <v>49940</v>
      </c>
      <c r="S5426" s="34" t="s">
        <v>49941</v>
      </c>
      <c r="T5426" s="7" t="s">
        <v>50</v>
      </c>
      <c r="U5426" s="7" t="s">
        <v>49942</v>
      </c>
      <c r="V5426" s="7" t="s">
        <v>50</v>
      </c>
      <c r="W5426" s="7" t="s">
        <v>50</v>
      </c>
      <c r="X5426" s="7" t="s">
        <v>50</v>
      </c>
      <c r="Y5426" s="7" t="s">
        <v>50</v>
      </c>
      <c r="Z5426" s="7" t="s">
        <v>50</v>
      </c>
      <c r="AA5426" s="7" t="s">
        <v>50</v>
      </c>
      <c r="AB5426" s="7" t="s">
        <v>50</v>
      </c>
      <c r="AC5426" s="7" t="s">
        <v>50</v>
      </c>
      <c r="AD5426" s="7" t="s">
        <v>50</v>
      </c>
      <c r="AE5426" s="7" t="s">
        <v>50</v>
      </c>
      <c r="AF5426" s="7" t="s">
        <v>50</v>
      </c>
      <c r="AG5426" s="7" t="s">
        <v>50</v>
      </c>
      <c r="AH5426" s="7" t="s">
        <v>50</v>
      </c>
      <c r="AI5426" s="7" t="s">
        <v>50</v>
      </c>
      <c r="AJ5426" s="7" t="s">
        <v>50</v>
      </c>
      <c r="AK5426" s="7" t="s">
        <v>50</v>
      </c>
      <c r="AL5426" s="7" t="s">
        <v>50</v>
      </c>
      <c r="AM5426" s="7" t="s">
        <v>49943</v>
      </c>
      <c r="AN5426" s="7" t="s">
        <v>66</v>
      </c>
      <c r="AO5426" s="7" t="s">
        <v>49944</v>
      </c>
      <c r="AP5426" s="22" t="s">
        <v>49945</v>
      </c>
      <c r="AQ5426" s="7" t="s">
        <v>50</v>
      </c>
      <c r="AR5426" s="7" t="s">
        <v>50</v>
      </c>
    </row>
    <row r="5427" spans="1:44" ht="15" thickBot="1">
      <c r="A5427" s="10" t="s">
        <v>49946</v>
      </c>
      <c r="B5427" s="13" t="s">
        <v>50</v>
      </c>
      <c r="C5427" s="13" t="s">
        <v>50</v>
      </c>
      <c r="D5427" s="13" t="s">
        <v>45</v>
      </c>
      <c r="E5427" s="13" t="s">
        <v>50</v>
      </c>
      <c r="F5427" s="13" t="s">
        <v>70</v>
      </c>
      <c r="G5427" s="13" t="s">
        <v>50</v>
      </c>
      <c r="H5427" s="13" t="s">
        <v>50</v>
      </c>
      <c r="I5427" s="13" t="s">
        <v>50</v>
      </c>
      <c r="J5427" s="12">
        <v>45483</v>
      </c>
      <c r="K5427" s="13" t="s">
        <v>50</v>
      </c>
      <c r="L5427" s="13" t="s">
        <v>1624</v>
      </c>
      <c r="M5427" s="13" t="s">
        <v>50</v>
      </c>
      <c r="N5427" s="13" t="s">
        <v>50</v>
      </c>
      <c r="O5427" s="13" t="s">
        <v>49947</v>
      </c>
      <c r="P5427" s="11">
        <v>2960798</v>
      </c>
      <c r="Q5427" s="13" t="s">
        <v>50</v>
      </c>
      <c r="R5427" s="33" t="s">
        <v>49948</v>
      </c>
      <c r="S5427" s="33" t="s">
        <v>49949</v>
      </c>
      <c r="T5427" s="13" t="s">
        <v>50</v>
      </c>
      <c r="U5427" s="13" t="s">
        <v>50</v>
      </c>
      <c r="V5427" s="13" t="s">
        <v>50</v>
      </c>
      <c r="W5427" s="13" t="s">
        <v>50</v>
      </c>
      <c r="X5427" s="13" t="s">
        <v>50</v>
      </c>
      <c r="Y5427" s="13" t="s">
        <v>467</v>
      </c>
      <c r="Z5427" s="13" t="s">
        <v>50</v>
      </c>
      <c r="AA5427" s="13" t="s">
        <v>50</v>
      </c>
      <c r="AB5427" s="13" t="s">
        <v>50</v>
      </c>
      <c r="AC5427" s="13" t="s">
        <v>50</v>
      </c>
      <c r="AD5427" s="13" t="s">
        <v>50</v>
      </c>
      <c r="AE5427" s="13" t="s">
        <v>50</v>
      </c>
      <c r="AF5427" s="13" t="s">
        <v>50</v>
      </c>
      <c r="AG5427" s="13" t="s">
        <v>50</v>
      </c>
      <c r="AH5427" s="13" t="s">
        <v>50</v>
      </c>
      <c r="AI5427" s="13" t="s">
        <v>50</v>
      </c>
      <c r="AJ5427" s="13" t="s">
        <v>50</v>
      </c>
      <c r="AK5427" s="13" t="s">
        <v>50</v>
      </c>
      <c r="AL5427" s="13" t="s">
        <v>50</v>
      </c>
      <c r="AM5427" s="13" t="s">
        <v>49950</v>
      </c>
      <c r="AN5427" s="13" t="s">
        <v>253</v>
      </c>
      <c r="AO5427" s="13" t="s">
        <v>49951</v>
      </c>
      <c r="AP5427" s="21" t="s">
        <v>49952</v>
      </c>
      <c r="AQ5427" s="13" t="s">
        <v>50</v>
      </c>
      <c r="AR5427" s="13" t="s">
        <v>50</v>
      </c>
    </row>
    <row r="5428" spans="1:44" ht="15" thickBot="1">
      <c r="A5428" s="4" t="s">
        <v>49953</v>
      </c>
      <c r="B5428" s="7" t="s">
        <v>50</v>
      </c>
      <c r="C5428" s="7" t="s">
        <v>50</v>
      </c>
      <c r="D5428" s="7" t="s">
        <v>45</v>
      </c>
      <c r="E5428" s="7" t="s">
        <v>46</v>
      </c>
      <c r="F5428" s="7" t="s">
        <v>70</v>
      </c>
      <c r="G5428" s="7" t="s">
        <v>50</v>
      </c>
      <c r="H5428" s="7" t="s">
        <v>50</v>
      </c>
      <c r="I5428" s="7" t="s">
        <v>50</v>
      </c>
      <c r="J5428" s="6">
        <v>45483</v>
      </c>
      <c r="K5428" s="7" t="s">
        <v>50</v>
      </c>
      <c r="L5428" s="7" t="s">
        <v>52</v>
      </c>
      <c r="M5428" s="7" t="s">
        <v>4773</v>
      </c>
      <c r="N5428" s="7" t="s">
        <v>11532</v>
      </c>
      <c r="O5428" s="7" t="s">
        <v>49954</v>
      </c>
      <c r="P5428" s="5">
        <v>3353304</v>
      </c>
      <c r="Q5428" s="7" t="s">
        <v>1116</v>
      </c>
      <c r="R5428" s="34" t="s">
        <v>49955</v>
      </c>
      <c r="S5428" s="34" t="s">
        <v>49956</v>
      </c>
      <c r="T5428" s="7" t="s">
        <v>50</v>
      </c>
      <c r="U5428" s="7" t="s">
        <v>49957</v>
      </c>
      <c r="V5428" s="7" t="s">
        <v>50</v>
      </c>
      <c r="W5428" s="7" t="s">
        <v>50</v>
      </c>
      <c r="X5428" s="7" t="s">
        <v>50</v>
      </c>
      <c r="Y5428" s="7" t="s">
        <v>50</v>
      </c>
      <c r="Z5428" s="7" t="s">
        <v>50</v>
      </c>
      <c r="AA5428" s="7" t="s">
        <v>50</v>
      </c>
      <c r="AB5428" s="7" t="s">
        <v>50</v>
      </c>
      <c r="AC5428" s="7" t="s">
        <v>50</v>
      </c>
      <c r="AD5428" s="7" t="s">
        <v>50</v>
      </c>
      <c r="AE5428" s="7" t="s">
        <v>50</v>
      </c>
      <c r="AF5428" s="7" t="s">
        <v>50</v>
      </c>
      <c r="AG5428" s="7" t="s">
        <v>50</v>
      </c>
      <c r="AH5428" s="7" t="s">
        <v>50</v>
      </c>
      <c r="AI5428" s="7" t="s">
        <v>50</v>
      </c>
      <c r="AJ5428" s="7" t="s">
        <v>50</v>
      </c>
      <c r="AK5428" s="7" t="s">
        <v>49958</v>
      </c>
      <c r="AL5428" s="7" t="s">
        <v>50</v>
      </c>
      <c r="AM5428" s="7" t="s">
        <v>49959</v>
      </c>
      <c r="AN5428" s="7" t="s">
        <v>66</v>
      </c>
      <c r="AO5428" s="7" t="s">
        <v>49960</v>
      </c>
      <c r="AP5428" s="8" t="s">
        <v>49961</v>
      </c>
      <c r="AQ5428" s="7" t="s">
        <v>50</v>
      </c>
      <c r="AR5428" s="7" t="s">
        <v>50</v>
      </c>
    </row>
    <row r="5429" spans="1:44" ht="15" thickBot="1">
      <c r="A5429" s="10" t="s">
        <v>49962</v>
      </c>
      <c r="B5429" s="13" t="s">
        <v>50</v>
      </c>
      <c r="C5429" s="12">
        <v>44927</v>
      </c>
      <c r="D5429" s="13" t="s">
        <v>45</v>
      </c>
      <c r="E5429" s="13" t="s">
        <v>50</v>
      </c>
      <c r="F5429" s="13" t="s">
        <v>70</v>
      </c>
      <c r="G5429" s="27" t="s">
        <v>54945</v>
      </c>
      <c r="H5429" s="13" t="s">
        <v>50</v>
      </c>
      <c r="I5429" s="13" t="s">
        <v>50</v>
      </c>
      <c r="J5429" s="12">
        <v>45485</v>
      </c>
      <c r="K5429" s="13" t="s">
        <v>50</v>
      </c>
      <c r="L5429" s="13" t="s">
        <v>467</v>
      </c>
      <c r="M5429" s="13" t="s">
        <v>49963</v>
      </c>
      <c r="N5429" s="13" t="s">
        <v>54</v>
      </c>
      <c r="O5429" s="13" t="s">
        <v>49964</v>
      </c>
      <c r="P5429" s="11">
        <v>3426334</v>
      </c>
      <c r="Q5429" s="13" t="s">
        <v>56</v>
      </c>
      <c r="R5429" s="29" t="s">
        <v>49965</v>
      </c>
      <c r="S5429" s="33" t="s">
        <v>49966</v>
      </c>
      <c r="T5429" s="13" t="s">
        <v>50</v>
      </c>
      <c r="U5429" s="13" t="s">
        <v>50</v>
      </c>
      <c r="V5429" s="13" t="s">
        <v>50</v>
      </c>
      <c r="W5429" s="13" t="s">
        <v>50</v>
      </c>
      <c r="X5429" s="13" t="s">
        <v>50</v>
      </c>
      <c r="Y5429" s="13" t="s">
        <v>467</v>
      </c>
      <c r="Z5429" s="13" t="s">
        <v>50</v>
      </c>
      <c r="AA5429" s="13" t="s">
        <v>50</v>
      </c>
      <c r="AB5429" s="13" t="s">
        <v>50</v>
      </c>
      <c r="AC5429" s="13" t="s">
        <v>50</v>
      </c>
      <c r="AD5429" s="13" t="s">
        <v>50</v>
      </c>
      <c r="AE5429" s="13" t="s">
        <v>50</v>
      </c>
      <c r="AF5429" s="13" t="s">
        <v>50</v>
      </c>
      <c r="AG5429" s="13" t="s">
        <v>50</v>
      </c>
      <c r="AH5429" s="13" t="s">
        <v>50</v>
      </c>
      <c r="AI5429" s="13" t="s">
        <v>50</v>
      </c>
      <c r="AJ5429" s="13" t="s">
        <v>50</v>
      </c>
      <c r="AK5429" s="13" t="s">
        <v>21163</v>
      </c>
      <c r="AL5429" s="13" t="s">
        <v>50</v>
      </c>
      <c r="AM5429" s="13" t="s">
        <v>49967</v>
      </c>
      <c r="AN5429" s="13" t="s">
        <v>66</v>
      </c>
      <c r="AO5429" s="13" t="s">
        <v>49968</v>
      </c>
      <c r="AP5429" s="14" t="s">
        <v>49969</v>
      </c>
      <c r="AQ5429" s="13" t="s">
        <v>50</v>
      </c>
      <c r="AR5429" s="13" t="s">
        <v>50</v>
      </c>
    </row>
    <row r="5430" spans="1:44" ht="15" thickBot="1">
      <c r="A5430" s="4" t="s">
        <v>49970</v>
      </c>
      <c r="B5430" s="7" t="s">
        <v>50</v>
      </c>
      <c r="C5430" s="6">
        <v>43831</v>
      </c>
      <c r="D5430" s="7" t="s">
        <v>45</v>
      </c>
      <c r="E5430" s="7" t="s">
        <v>50</v>
      </c>
      <c r="F5430" s="7" t="s">
        <v>70</v>
      </c>
      <c r="G5430" s="7" t="s">
        <v>50</v>
      </c>
      <c r="H5430" s="7" t="s">
        <v>7108</v>
      </c>
      <c r="I5430" s="7" t="s">
        <v>50</v>
      </c>
      <c r="J5430" s="6">
        <v>45483</v>
      </c>
      <c r="K5430" s="7" t="s">
        <v>50</v>
      </c>
      <c r="L5430" s="7" t="s">
        <v>4836</v>
      </c>
      <c r="M5430" s="7" t="s">
        <v>50</v>
      </c>
      <c r="N5430" s="7" t="s">
        <v>133</v>
      </c>
      <c r="O5430" s="7" t="s">
        <v>49971</v>
      </c>
      <c r="P5430" s="7" t="s">
        <v>50</v>
      </c>
      <c r="Q5430" s="7" t="s">
        <v>135</v>
      </c>
      <c r="R5430" s="28" t="s">
        <v>49972</v>
      </c>
      <c r="S5430" s="34" t="s">
        <v>49973</v>
      </c>
      <c r="T5430" s="7" t="s">
        <v>50</v>
      </c>
      <c r="U5430" s="7" t="s">
        <v>50</v>
      </c>
      <c r="V5430" s="7" t="s">
        <v>50</v>
      </c>
      <c r="W5430" s="7" t="s">
        <v>50</v>
      </c>
      <c r="X5430" s="7" t="s">
        <v>50</v>
      </c>
      <c r="Y5430" s="7" t="s">
        <v>467</v>
      </c>
      <c r="Z5430" s="7" t="s">
        <v>50</v>
      </c>
      <c r="AA5430" s="7" t="s">
        <v>50</v>
      </c>
      <c r="AB5430" s="7" t="s">
        <v>50</v>
      </c>
      <c r="AC5430" s="7" t="s">
        <v>50</v>
      </c>
      <c r="AD5430" s="7" t="s">
        <v>50</v>
      </c>
      <c r="AE5430" s="7" t="s">
        <v>50</v>
      </c>
      <c r="AF5430" s="7" t="s">
        <v>50</v>
      </c>
      <c r="AG5430" s="7" t="s">
        <v>50</v>
      </c>
      <c r="AH5430" s="7" t="s">
        <v>50</v>
      </c>
      <c r="AI5430" s="7" t="s">
        <v>50</v>
      </c>
      <c r="AJ5430" s="7" t="s">
        <v>50</v>
      </c>
      <c r="AK5430" s="7" t="s">
        <v>49974</v>
      </c>
      <c r="AL5430" s="7" t="s">
        <v>50</v>
      </c>
      <c r="AM5430" s="7" t="s">
        <v>49975</v>
      </c>
      <c r="AN5430" s="7" t="s">
        <v>66</v>
      </c>
      <c r="AO5430" s="7" t="s">
        <v>49976</v>
      </c>
      <c r="AP5430" s="22" t="s">
        <v>49977</v>
      </c>
      <c r="AQ5430" s="7" t="s">
        <v>50</v>
      </c>
      <c r="AR5430" s="7" t="s">
        <v>50</v>
      </c>
    </row>
    <row r="5431" spans="1:44" ht="15" thickBot="1">
      <c r="A5431" s="10" t="s">
        <v>49978</v>
      </c>
      <c r="B5431" s="13" t="s">
        <v>50</v>
      </c>
      <c r="C5431" s="12">
        <v>44927</v>
      </c>
      <c r="D5431" s="13" t="s">
        <v>45</v>
      </c>
      <c r="E5431" s="13" t="s">
        <v>50</v>
      </c>
      <c r="F5431" s="13" t="s">
        <v>70</v>
      </c>
      <c r="G5431" s="27" t="s">
        <v>54945</v>
      </c>
      <c r="H5431" s="13" t="s">
        <v>50</v>
      </c>
      <c r="I5431" s="13" t="s">
        <v>50</v>
      </c>
      <c r="J5431" s="12">
        <v>45483</v>
      </c>
      <c r="K5431" s="13" t="s">
        <v>50</v>
      </c>
      <c r="L5431" s="13" t="s">
        <v>1624</v>
      </c>
      <c r="M5431" s="13" t="s">
        <v>49979</v>
      </c>
      <c r="N5431" s="13" t="s">
        <v>1604</v>
      </c>
      <c r="O5431" s="13" t="s">
        <v>49980</v>
      </c>
      <c r="P5431" s="13" t="s">
        <v>50</v>
      </c>
      <c r="Q5431" s="13" t="s">
        <v>360</v>
      </c>
      <c r="R5431" s="33" t="s">
        <v>49981</v>
      </c>
      <c r="S5431" s="33" t="s">
        <v>49982</v>
      </c>
      <c r="T5431" s="13" t="s">
        <v>50</v>
      </c>
      <c r="U5431" s="13" t="s">
        <v>49983</v>
      </c>
      <c r="V5431" s="13" t="s">
        <v>50</v>
      </c>
      <c r="W5431" s="13" t="s">
        <v>50</v>
      </c>
      <c r="X5431" s="13" t="s">
        <v>50</v>
      </c>
      <c r="Y5431" s="13" t="s">
        <v>467</v>
      </c>
      <c r="Z5431" s="13" t="s">
        <v>50</v>
      </c>
      <c r="AA5431" s="13" t="s">
        <v>50</v>
      </c>
      <c r="AB5431" s="13" t="s">
        <v>50</v>
      </c>
      <c r="AC5431" s="13" t="s">
        <v>50</v>
      </c>
      <c r="AD5431" s="13" t="s">
        <v>50</v>
      </c>
      <c r="AE5431" s="13" t="s">
        <v>50</v>
      </c>
      <c r="AF5431" s="13" t="s">
        <v>50</v>
      </c>
      <c r="AG5431" s="13" t="s">
        <v>50</v>
      </c>
      <c r="AH5431" s="13" t="s">
        <v>50</v>
      </c>
      <c r="AI5431" s="13" t="s">
        <v>50</v>
      </c>
      <c r="AJ5431" s="13" t="s">
        <v>50</v>
      </c>
      <c r="AK5431" s="13" t="s">
        <v>49984</v>
      </c>
      <c r="AL5431" s="13" t="s">
        <v>50</v>
      </c>
      <c r="AM5431" s="13" t="s">
        <v>49985</v>
      </c>
      <c r="AN5431" s="13" t="s">
        <v>66</v>
      </c>
      <c r="AO5431" s="13" t="s">
        <v>49986</v>
      </c>
      <c r="AP5431" s="21" t="s">
        <v>49987</v>
      </c>
      <c r="AQ5431" s="13" t="s">
        <v>50</v>
      </c>
      <c r="AR5431" s="13" t="s">
        <v>50</v>
      </c>
    </row>
    <row r="5432" spans="1:44" ht="15" thickBot="1">
      <c r="A5432" s="4" t="s">
        <v>49988</v>
      </c>
      <c r="B5432" s="7" t="s">
        <v>50</v>
      </c>
      <c r="C5432" s="7" t="s">
        <v>50</v>
      </c>
      <c r="D5432" s="7" t="s">
        <v>45</v>
      </c>
      <c r="E5432" s="7" t="s">
        <v>50</v>
      </c>
      <c r="F5432" s="7" t="s">
        <v>70</v>
      </c>
      <c r="G5432" s="7" t="s">
        <v>50</v>
      </c>
      <c r="H5432" s="7" t="s">
        <v>50</v>
      </c>
      <c r="I5432" s="7" t="s">
        <v>50</v>
      </c>
      <c r="J5432" s="6">
        <v>45483</v>
      </c>
      <c r="K5432" s="7" t="s">
        <v>50</v>
      </c>
      <c r="L5432" s="7" t="s">
        <v>52</v>
      </c>
      <c r="M5432" s="7" t="s">
        <v>50</v>
      </c>
      <c r="N5432" s="7" t="s">
        <v>49989</v>
      </c>
      <c r="O5432" s="7" t="s">
        <v>49990</v>
      </c>
      <c r="P5432" s="7" t="s">
        <v>50</v>
      </c>
      <c r="Q5432" s="7" t="s">
        <v>1116</v>
      </c>
      <c r="R5432" s="34" t="s">
        <v>49991</v>
      </c>
      <c r="S5432" s="34" t="s">
        <v>49992</v>
      </c>
      <c r="T5432" s="7" t="s">
        <v>50</v>
      </c>
      <c r="U5432" s="7">
        <f>1-601-310-757</f>
        <v>-1667</v>
      </c>
      <c r="V5432" s="7" t="s">
        <v>50</v>
      </c>
      <c r="W5432" s="7" t="s">
        <v>50</v>
      </c>
      <c r="X5432" s="7" t="s">
        <v>50</v>
      </c>
      <c r="Y5432" s="7" t="s">
        <v>50</v>
      </c>
      <c r="Z5432" s="7" t="s">
        <v>50</v>
      </c>
      <c r="AA5432" s="7" t="s">
        <v>50</v>
      </c>
      <c r="AB5432" s="7" t="s">
        <v>50</v>
      </c>
      <c r="AC5432" s="7" t="s">
        <v>50</v>
      </c>
      <c r="AD5432" s="7" t="s">
        <v>50</v>
      </c>
      <c r="AE5432" s="7" t="s">
        <v>50</v>
      </c>
      <c r="AF5432" s="7" t="s">
        <v>50</v>
      </c>
      <c r="AG5432" s="7" t="s">
        <v>50</v>
      </c>
      <c r="AH5432" s="7" t="s">
        <v>50</v>
      </c>
      <c r="AI5432" s="7" t="s">
        <v>50</v>
      </c>
      <c r="AJ5432" s="7" t="s">
        <v>50</v>
      </c>
      <c r="AK5432" s="7" t="s">
        <v>49958</v>
      </c>
      <c r="AL5432" s="7" t="s">
        <v>50</v>
      </c>
      <c r="AM5432" s="7" t="s">
        <v>49993</v>
      </c>
      <c r="AN5432" s="7" t="s">
        <v>3036</v>
      </c>
      <c r="AO5432" s="7" t="s">
        <v>49994</v>
      </c>
      <c r="AP5432" s="22" t="s">
        <v>49995</v>
      </c>
      <c r="AQ5432" s="7" t="s">
        <v>50</v>
      </c>
      <c r="AR5432" s="7" t="s">
        <v>50</v>
      </c>
    </row>
    <row r="5433" spans="1:44" ht="15" thickBot="1">
      <c r="A5433" s="10" t="s">
        <v>49996</v>
      </c>
      <c r="B5433" s="13" t="s">
        <v>50</v>
      </c>
      <c r="C5433" s="12">
        <v>45292</v>
      </c>
      <c r="D5433" s="13" t="s">
        <v>45</v>
      </c>
      <c r="E5433" s="13" t="s">
        <v>46</v>
      </c>
      <c r="F5433" s="13" t="s">
        <v>70</v>
      </c>
      <c r="G5433" s="27" t="s">
        <v>54945</v>
      </c>
      <c r="H5433" s="13" t="s">
        <v>50</v>
      </c>
      <c r="I5433" s="13" t="s">
        <v>50</v>
      </c>
      <c r="J5433" s="12">
        <v>45485</v>
      </c>
      <c r="K5433" s="13" t="s">
        <v>50</v>
      </c>
      <c r="L5433" s="13" t="s">
        <v>467</v>
      </c>
      <c r="M5433" s="13" t="s">
        <v>5670</v>
      </c>
      <c r="N5433" s="13" t="s">
        <v>50</v>
      </c>
      <c r="O5433" s="13" t="s">
        <v>49997</v>
      </c>
      <c r="P5433" s="13" t="s">
        <v>50</v>
      </c>
      <c r="Q5433" s="13" t="s">
        <v>50</v>
      </c>
      <c r="R5433" s="33" t="s">
        <v>49998</v>
      </c>
      <c r="S5433" s="33" t="s">
        <v>49999</v>
      </c>
      <c r="T5433" s="13" t="s">
        <v>50</v>
      </c>
      <c r="U5433" s="13" t="s">
        <v>50</v>
      </c>
      <c r="V5433" s="13" t="s">
        <v>50</v>
      </c>
      <c r="W5433" s="13" t="s">
        <v>50</v>
      </c>
      <c r="X5433" s="13" t="s">
        <v>50</v>
      </c>
      <c r="Y5433" s="13" t="s">
        <v>467</v>
      </c>
      <c r="Z5433" s="13" t="s">
        <v>50</v>
      </c>
      <c r="AA5433" s="13" t="s">
        <v>50</v>
      </c>
      <c r="AB5433" s="13" t="s">
        <v>50</v>
      </c>
      <c r="AC5433" s="13" t="s">
        <v>50</v>
      </c>
      <c r="AD5433" s="13" t="s">
        <v>50</v>
      </c>
      <c r="AE5433" s="13" t="s">
        <v>50</v>
      </c>
      <c r="AF5433" s="13" t="s">
        <v>50</v>
      </c>
      <c r="AG5433" s="13" t="s">
        <v>50</v>
      </c>
      <c r="AH5433" s="13" t="s">
        <v>50</v>
      </c>
      <c r="AI5433" s="13" t="s">
        <v>50</v>
      </c>
      <c r="AJ5433" s="13" t="s">
        <v>50</v>
      </c>
      <c r="AK5433" s="13" t="s">
        <v>50</v>
      </c>
      <c r="AL5433" s="13" t="s">
        <v>50</v>
      </c>
      <c r="AM5433" s="13" t="s">
        <v>50000</v>
      </c>
      <c r="AN5433" s="13" t="s">
        <v>66</v>
      </c>
      <c r="AO5433" s="13" t="s">
        <v>50001</v>
      </c>
      <c r="AP5433" s="21" t="s">
        <v>50002</v>
      </c>
      <c r="AQ5433" s="13" t="s">
        <v>50</v>
      </c>
      <c r="AR5433" s="13" t="s">
        <v>50</v>
      </c>
    </row>
    <row r="5434" spans="1:44" ht="15" thickBot="1">
      <c r="A5434" s="4" t="s">
        <v>50003</v>
      </c>
      <c r="B5434" s="7" t="s">
        <v>50</v>
      </c>
      <c r="C5434" s="6">
        <v>45292</v>
      </c>
      <c r="D5434" s="7" t="s">
        <v>45</v>
      </c>
      <c r="E5434" s="7" t="s">
        <v>46</v>
      </c>
      <c r="F5434" s="7" t="s">
        <v>70</v>
      </c>
      <c r="G5434" s="27" t="s">
        <v>54945</v>
      </c>
      <c r="H5434" s="7" t="s">
        <v>50</v>
      </c>
      <c r="I5434" s="7" t="s">
        <v>50</v>
      </c>
      <c r="J5434" s="6">
        <v>45483</v>
      </c>
      <c r="K5434" s="7" t="s">
        <v>50</v>
      </c>
      <c r="L5434" s="7" t="s">
        <v>467</v>
      </c>
      <c r="M5434" s="7" t="s">
        <v>50004</v>
      </c>
      <c r="N5434" s="7" t="s">
        <v>50005</v>
      </c>
      <c r="O5434" s="7" t="s">
        <v>50006</v>
      </c>
      <c r="P5434" s="7" t="s">
        <v>50</v>
      </c>
      <c r="Q5434" s="7" t="s">
        <v>1783</v>
      </c>
      <c r="R5434" s="34" t="s">
        <v>50007</v>
      </c>
      <c r="S5434" s="34" t="s">
        <v>50008</v>
      </c>
      <c r="T5434" s="7" t="s">
        <v>50</v>
      </c>
      <c r="U5434" s="7">
        <v>905318261642</v>
      </c>
      <c r="V5434" s="7" t="s">
        <v>50</v>
      </c>
      <c r="W5434" s="7" t="s">
        <v>50</v>
      </c>
      <c r="X5434" s="7" t="s">
        <v>50</v>
      </c>
      <c r="Y5434" s="7" t="s">
        <v>467</v>
      </c>
      <c r="Z5434" s="7" t="s">
        <v>50</v>
      </c>
      <c r="AA5434" s="7" t="s">
        <v>50</v>
      </c>
      <c r="AB5434" s="7" t="s">
        <v>50</v>
      </c>
      <c r="AC5434" s="7" t="s">
        <v>50</v>
      </c>
      <c r="AD5434" s="7" t="s">
        <v>50</v>
      </c>
      <c r="AE5434" s="7" t="s">
        <v>50</v>
      </c>
      <c r="AF5434" s="7" t="s">
        <v>50</v>
      </c>
      <c r="AG5434" s="7" t="s">
        <v>50</v>
      </c>
      <c r="AH5434" s="7" t="s">
        <v>50</v>
      </c>
      <c r="AI5434" s="7" t="s">
        <v>50</v>
      </c>
      <c r="AJ5434" s="7" t="s">
        <v>50</v>
      </c>
      <c r="AK5434" s="7" t="s">
        <v>50</v>
      </c>
      <c r="AL5434" s="7" t="s">
        <v>50</v>
      </c>
      <c r="AM5434" s="7" t="s">
        <v>50009</v>
      </c>
      <c r="AN5434" s="7" t="s">
        <v>993</v>
      </c>
      <c r="AO5434" s="7" t="s">
        <v>50010</v>
      </c>
      <c r="AP5434" s="22" t="s">
        <v>50011</v>
      </c>
      <c r="AQ5434" s="7" t="s">
        <v>50</v>
      </c>
      <c r="AR5434" s="7" t="s">
        <v>50</v>
      </c>
    </row>
    <row r="5435" spans="1:44" ht="15" thickBot="1">
      <c r="A5435" s="10" t="s">
        <v>50012</v>
      </c>
      <c r="B5435" s="13" t="s">
        <v>50</v>
      </c>
      <c r="C5435" s="12">
        <v>44562</v>
      </c>
      <c r="D5435" s="13" t="s">
        <v>45</v>
      </c>
      <c r="E5435" s="13" t="s">
        <v>46</v>
      </c>
      <c r="F5435" s="13" t="s">
        <v>70</v>
      </c>
      <c r="G5435" s="27" t="s">
        <v>54945</v>
      </c>
      <c r="H5435" s="13" t="s">
        <v>50</v>
      </c>
      <c r="I5435" s="13" t="s">
        <v>50</v>
      </c>
      <c r="J5435" s="12">
        <v>45484</v>
      </c>
      <c r="K5435" s="13" t="s">
        <v>50</v>
      </c>
      <c r="L5435" s="13" t="s">
        <v>1624</v>
      </c>
      <c r="M5435" s="13" t="s">
        <v>6586</v>
      </c>
      <c r="N5435" s="13" t="s">
        <v>50013</v>
      </c>
      <c r="O5435" s="13" t="s">
        <v>50014</v>
      </c>
      <c r="P5435" s="13" t="s">
        <v>50</v>
      </c>
      <c r="Q5435" s="13" t="s">
        <v>360</v>
      </c>
      <c r="R5435" s="29" t="s">
        <v>50012</v>
      </c>
      <c r="S5435" s="33" t="s">
        <v>50015</v>
      </c>
      <c r="T5435" s="13" t="s">
        <v>50</v>
      </c>
      <c r="U5435" s="13" t="s">
        <v>50</v>
      </c>
      <c r="V5435" s="13" t="s">
        <v>50</v>
      </c>
      <c r="W5435" s="13" t="s">
        <v>50</v>
      </c>
      <c r="X5435" s="13" t="s">
        <v>50</v>
      </c>
      <c r="Y5435" s="13" t="s">
        <v>467</v>
      </c>
      <c r="Z5435" s="13" t="s">
        <v>50</v>
      </c>
      <c r="AA5435" s="13" t="s">
        <v>50</v>
      </c>
      <c r="AB5435" s="13" t="s">
        <v>50</v>
      </c>
      <c r="AC5435" s="13" t="s">
        <v>50</v>
      </c>
      <c r="AD5435" s="13" t="s">
        <v>50</v>
      </c>
      <c r="AE5435" s="13" t="s">
        <v>50</v>
      </c>
      <c r="AF5435" s="13" t="s">
        <v>50</v>
      </c>
      <c r="AG5435" s="13" t="s">
        <v>50</v>
      </c>
      <c r="AH5435" s="13" t="s">
        <v>50</v>
      </c>
      <c r="AI5435" s="13" t="s">
        <v>50</v>
      </c>
      <c r="AJ5435" s="13" t="s">
        <v>50</v>
      </c>
      <c r="AK5435" s="13" t="s">
        <v>50016</v>
      </c>
      <c r="AL5435" s="13" t="s">
        <v>50</v>
      </c>
      <c r="AM5435" s="13" t="s">
        <v>50017</v>
      </c>
      <c r="AN5435" s="13" t="s">
        <v>253</v>
      </c>
      <c r="AO5435" s="13" t="s">
        <v>50018</v>
      </c>
      <c r="AP5435" s="13" t="s">
        <v>50</v>
      </c>
      <c r="AQ5435" s="21" t="s">
        <v>50019</v>
      </c>
      <c r="AR5435" s="13" t="s">
        <v>50</v>
      </c>
    </row>
    <row r="5436" spans="1:44" ht="15" thickBot="1">
      <c r="A5436" s="4" t="s">
        <v>50020</v>
      </c>
      <c r="B5436" s="7" t="s">
        <v>50</v>
      </c>
      <c r="C5436" s="6">
        <v>36526</v>
      </c>
      <c r="D5436" s="7" t="s">
        <v>45</v>
      </c>
      <c r="E5436" s="7" t="s">
        <v>46</v>
      </c>
      <c r="F5436" s="7" t="s">
        <v>70</v>
      </c>
      <c r="G5436" s="27" t="s">
        <v>54945</v>
      </c>
      <c r="H5436" s="7" t="s">
        <v>50</v>
      </c>
      <c r="I5436" s="7" t="s">
        <v>50</v>
      </c>
      <c r="J5436" s="6">
        <v>45483</v>
      </c>
      <c r="K5436" s="7" t="s">
        <v>116</v>
      </c>
      <c r="L5436" s="7" t="s">
        <v>131</v>
      </c>
      <c r="M5436" s="7" t="s">
        <v>22276</v>
      </c>
      <c r="N5436" s="7" t="s">
        <v>9416</v>
      </c>
      <c r="O5436" s="7" t="s">
        <v>50021</v>
      </c>
      <c r="P5436" s="7" t="s">
        <v>50</v>
      </c>
      <c r="Q5436" s="7" t="s">
        <v>120</v>
      </c>
      <c r="R5436" s="34" t="s">
        <v>50022</v>
      </c>
      <c r="S5436" s="31" t="s">
        <v>50</v>
      </c>
      <c r="T5436" s="7" t="s">
        <v>50</v>
      </c>
      <c r="U5436" s="7" t="s">
        <v>50023</v>
      </c>
      <c r="V5436" s="7" t="s">
        <v>50</v>
      </c>
      <c r="W5436" s="7" t="s">
        <v>50</v>
      </c>
      <c r="X5436" s="7" t="s">
        <v>50</v>
      </c>
      <c r="Y5436" s="7" t="s">
        <v>50</v>
      </c>
      <c r="Z5436" s="7" t="s">
        <v>50</v>
      </c>
      <c r="AA5436" s="7" t="s">
        <v>50</v>
      </c>
      <c r="AB5436" s="7" t="s">
        <v>50</v>
      </c>
      <c r="AC5436" s="7" t="s">
        <v>50</v>
      </c>
      <c r="AD5436" s="7" t="s">
        <v>50</v>
      </c>
      <c r="AE5436" s="7" t="s">
        <v>50</v>
      </c>
      <c r="AF5436" s="7" t="s">
        <v>50</v>
      </c>
      <c r="AG5436" s="7" t="s">
        <v>50</v>
      </c>
      <c r="AH5436" s="7" t="s">
        <v>50</v>
      </c>
      <c r="AI5436" s="7" t="s">
        <v>50</v>
      </c>
      <c r="AJ5436" s="7" t="s">
        <v>50</v>
      </c>
      <c r="AK5436" s="7" t="s">
        <v>50</v>
      </c>
      <c r="AL5436" s="7" t="s">
        <v>50</v>
      </c>
      <c r="AM5436" s="7" t="s">
        <v>50024</v>
      </c>
      <c r="AN5436" s="7" t="s">
        <v>66</v>
      </c>
      <c r="AO5436" s="7" t="s">
        <v>50025</v>
      </c>
      <c r="AP5436" s="7" t="s">
        <v>50</v>
      </c>
      <c r="AQ5436" s="22" t="s">
        <v>50026</v>
      </c>
      <c r="AR5436" s="7" t="s">
        <v>50</v>
      </c>
    </row>
    <row r="5437" spans="1:44" ht="15" thickBot="1">
      <c r="A5437" s="10" t="s">
        <v>50027</v>
      </c>
      <c r="B5437" s="13" t="s">
        <v>50</v>
      </c>
      <c r="C5437" s="12">
        <v>44562</v>
      </c>
      <c r="D5437" s="13" t="s">
        <v>45</v>
      </c>
      <c r="E5437" s="13" t="s">
        <v>46</v>
      </c>
      <c r="F5437" s="13" t="s">
        <v>70</v>
      </c>
      <c r="G5437" s="26" t="s">
        <v>54946</v>
      </c>
      <c r="H5437" s="13" t="s">
        <v>50</v>
      </c>
      <c r="I5437" s="13" t="s">
        <v>50</v>
      </c>
      <c r="J5437" s="12">
        <v>45484</v>
      </c>
      <c r="K5437" s="13" t="s">
        <v>50</v>
      </c>
      <c r="L5437" s="13" t="s">
        <v>178</v>
      </c>
      <c r="M5437" s="13" t="s">
        <v>50028</v>
      </c>
      <c r="N5437" s="13" t="s">
        <v>307</v>
      </c>
      <c r="O5437" s="13" t="s">
        <v>50029</v>
      </c>
      <c r="P5437" s="13" t="s">
        <v>50</v>
      </c>
      <c r="Q5437" s="13" t="s">
        <v>245</v>
      </c>
      <c r="R5437" s="33" t="s">
        <v>50030</v>
      </c>
      <c r="S5437" s="33" t="s">
        <v>50031</v>
      </c>
      <c r="T5437" s="13" t="s">
        <v>50</v>
      </c>
      <c r="U5437" s="13" t="s">
        <v>50</v>
      </c>
      <c r="V5437" s="13" t="s">
        <v>50</v>
      </c>
      <c r="W5437" s="13" t="s">
        <v>50</v>
      </c>
      <c r="X5437" s="13" t="s">
        <v>50</v>
      </c>
      <c r="Y5437" s="13" t="s">
        <v>50</v>
      </c>
      <c r="Z5437" s="13" t="s">
        <v>50</v>
      </c>
      <c r="AA5437" s="13" t="s">
        <v>50</v>
      </c>
      <c r="AB5437" s="13" t="s">
        <v>50</v>
      </c>
      <c r="AC5437" s="13" t="s">
        <v>50</v>
      </c>
      <c r="AD5437" s="13" t="s">
        <v>50</v>
      </c>
      <c r="AE5437" s="13" t="s">
        <v>50</v>
      </c>
      <c r="AF5437" s="13" t="s">
        <v>50</v>
      </c>
      <c r="AG5437" s="13" t="s">
        <v>50</v>
      </c>
      <c r="AH5437" s="13" t="s">
        <v>50</v>
      </c>
      <c r="AI5437" s="13" t="s">
        <v>50</v>
      </c>
      <c r="AJ5437" s="13" t="s">
        <v>50</v>
      </c>
      <c r="AK5437" s="13" t="s">
        <v>23630</v>
      </c>
      <c r="AL5437" s="13" t="s">
        <v>50</v>
      </c>
      <c r="AM5437" s="13" t="s">
        <v>50032</v>
      </c>
      <c r="AN5437" s="13" t="s">
        <v>66</v>
      </c>
      <c r="AO5437" s="13" t="s">
        <v>50033</v>
      </c>
      <c r="AP5437" s="14" t="s">
        <v>50034</v>
      </c>
      <c r="AQ5437" s="13" t="s">
        <v>50</v>
      </c>
      <c r="AR5437" s="13" t="s">
        <v>50</v>
      </c>
    </row>
    <row r="5438" spans="1:44" ht="15" thickBot="1">
      <c r="A5438" s="4" t="s">
        <v>50035</v>
      </c>
      <c r="B5438" s="7" t="s">
        <v>50</v>
      </c>
      <c r="C5438" s="6">
        <v>45292</v>
      </c>
      <c r="D5438" s="7" t="s">
        <v>45</v>
      </c>
      <c r="E5438" s="7" t="s">
        <v>46</v>
      </c>
      <c r="F5438" s="7" t="s">
        <v>70</v>
      </c>
      <c r="G5438" s="27" t="s">
        <v>54945</v>
      </c>
      <c r="H5438" s="7" t="s">
        <v>50</v>
      </c>
      <c r="I5438" s="7" t="s">
        <v>50</v>
      </c>
      <c r="J5438" s="6">
        <v>45484</v>
      </c>
      <c r="K5438" s="7" t="s">
        <v>50</v>
      </c>
      <c r="L5438" s="7" t="s">
        <v>467</v>
      </c>
      <c r="M5438" s="7" t="s">
        <v>4250</v>
      </c>
      <c r="N5438" s="7" t="s">
        <v>259</v>
      </c>
      <c r="O5438" s="7" t="s">
        <v>50036</v>
      </c>
      <c r="P5438" s="7" t="s">
        <v>50</v>
      </c>
      <c r="Q5438" s="7" t="s">
        <v>245</v>
      </c>
      <c r="R5438" s="28" t="s">
        <v>50037</v>
      </c>
      <c r="S5438" s="34" t="s">
        <v>50038</v>
      </c>
      <c r="T5438" s="7" t="s">
        <v>50</v>
      </c>
      <c r="U5438" s="7" t="s">
        <v>50</v>
      </c>
      <c r="V5438" s="7" t="s">
        <v>50</v>
      </c>
      <c r="W5438" s="7" t="s">
        <v>50</v>
      </c>
      <c r="X5438" s="7" t="s">
        <v>50</v>
      </c>
      <c r="Y5438" s="7" t="s">
        <v>467</v>
      </c>
      <c r="Z5438" s="7" t="s">
        <v>50</v>
      </c>
      <c r="AA5438" s="7" t="s">
        <v>50</v>
      </c>
      <c r="AB5438" s="7" t="s">
        <v>50</v>
      </c>
      <c r="AC5438" s="7" t="s">
        <v>50</v>
      </c>
      <c r="AD5438" s="7" t="s">
        <v>50</v>
      </c>
      <c r="AE5438" s="7" t="s">
        <v>50</v>
      </c>
      <c r="AF5438" s="7" t="s">
        <v>50</v>
      </c>
      <c r="AG5438" s="7" t="s">
        <v>50</v>
      </c>
      <c r="AH5438" s="7" t="s">
        <v>50</v>
      </c>
      <c r="AI5438" s="7" t="s">
        <v>50</v>
      </c>
      <c r="AJ5438" s="7" t="s">
        <v>50</v>
      </c>
      <c r="AK5438" s="7" t="s">
        <v>50039</v>
      </c>
      <c r="AL5438" s="7" t="s">
        <v>50</v>
      </c>
      <c r="AM5438" s="7" t="s">
        <v>50040</v>
      </c>
      <c r="AN5438" s="7" t="s">
        <v>253</v>
      </c>
      <c r="AO5438" s="7" t="s">
        <v>50041</v>
      </c>
      <c r="AP5438" s="8" t="s">
        <v>50042</v>
      </c>
      <c r="AQ5438" s="7" t="s">
        <v>50</v>
      </c>
      <c r="AR5438" s="7" t="s">
        <v>50</v>
      </c>
    </row>
    <row r="5439" spans="1:44" ht="15" thickBot="1">
      <c r="A5439" s="10" t="s">
        <v>50043</v>
      </c>
      <c r="B5439" s="13" t="s">
        <v>50</v>
      </c>
      <c r="C5439" s="12">
        <v>44927</v>
      </c>
      <c r="D5439" s="13" t="s">
        <v>45</v>
      </c>
      <c r="E5439" s="13" t="s">
        <v>46</v>
      </c>
      <c r="F5439" s="13" t="s">
        <v>70</v>
      </c>
      <c r="G5439" s="26" t="s">
        <v>54946</v>
      </c>
      <c r="H5439" s="13" t="s">
        <v>50</v>
      </c>
      <c r="I5439" s="13" t="s">
        <v>50</v>
      </c>
      <c r="J5439" s="12">
        <v>45483</v>
      </c>
      <c r="K5439" s="13" t="s">
        <v>50</v>
      </c>
      <c r="L5439" s="13" t="s">
        <v>241</v>
      </c>
      <c r="M5439" s="13" t="s">
        <v>29481</v>
      </c>
      <c r="N5439" s="13" t="s">
        <v>3491</v>
      </c>
      <c r="O5439" s="13" t="s">
        <v>50044</v>
      </c>
      <c r="P5439" s="13" t="s">
        <v>50</v>
      </c>
      <c r="Q5439" s="13" t="s">
        <v>245</v>
      </c>
      <c r="R5439" s="30" t="s">
        <v>50</v>
      </c>
      <c r="S5439" s="30" t="s">
        <v>50</v>
      </c>
      <c r="T5439" s="13" t="s">
        <v>50</v>
      </c>
      <c r="U5439" s="13" t="s">
        <v>50</v>
      </c>
      <c r="V5439" s="13" t="s">
        <v>50</v>
      </c>
      <c r="W5439" s="13" t="s">
        <v>50</v>
      </c>
      <c r="X5439" s="13" t="s">
        <v>50</v>
      </c>
      <c r="Y5439" s="13" t="s">
        <v>154</v>
      </c>
      <c r="Z5439" s="13" t="s">
        <v>50</v>
      </c>
      <c r="AA5439" s="13" t="s">
        <v>50</v>
      </c>
      <c r="AB5439" s="13" t="s">
        <v>50</v>
      </c>
      <c r="AC5439" s="13" t="s">
        <v>50</v>
      </c>
      <c r="AD5439" s="13" t="s">
        <v>50</v>
      </c>
      <c r="AE5439" s="13" t="s">
        <v>50</v>
      </c>
      <c r="AF5439" s="13" t="s">
        <v>50</v>
      </c>
      <c r="AG5439" s="13" t="s">
        <v>50</v>
      </c>
      <c r="AH5439" s="13" t="s">
        <v>50</v>
      </c>
      <c r="AI5439" s="13" t="s">
        <v>50</v>
      </c>
      <c r="AJ5439" s="13" t="s">
        <v>50</v>
      </c>
      <c r="AK5439" s="13" t="s">
        <v>50045</v>
      </c>
      <c r="AL5439" s="13" t="s">
        <v>50</v>
      </c>
      <c r="AM5439" s="13" t="s">
        <v>50</v>
      </c>
      <c r="AN5439" s="13" t="s">
        <v>50</v>
      </c>
      <c r="AO5439" s="13" t="s">
        <v>50</v>
      </c>
      <c r="AP5439" s="13" t="s">
        <v>50</v>
      </c>
      <c r="AQ5439" s="13" t="s">
        <v>50</v>
      </c>
      <c r="AR5439" s="13" t="s">
        <v>1186</v>
      </c>
    </row>
    <row r="5440" spans="1:44" ht="15" thickBot="1">
      <c r="A5440" s="4" t="s">
        <v>50046</v>
      </c>
      <c r="B5440" s="7" t="s">
        <v>50</v>
      </c>
      <c r="C5440" s="7" t="s">
        <v>50</v>
      </c>
      <c r="D5440" s="7" t="s">
        <v>45</v>
      </c>
      <c r="E5440" s="7" t="s">
        <v>46</v>
      </c>
      <c r="F5440" s="7" t="s">
        <v>70</v>
      </c>
      <c r="G5440" s="7" t="s">
        <v>50</v>
      </c>
      <c r="H5440" s="7" t="s">
        <v>50</v>
      </c>
      <c r="I5440" s="7" t="s">
        <v>50</v>
      </c>
      <c r="J5440" s="6">
        <v>45483</v>
      </c>
      <c r="K5440" s="7" t="s">
        <v>50</v>
      </c>
      <c r="L5440" s="7" t="s">
        <v>52</v>
      </c>
      <c r="M5440" s="7" t="s">
        <v>50047</v>
      </c>
      <c r="N5440" s="7" t="s">
        <v>6226</v>
      </c>
      <c r="O5440" s="7" t="s">
        <v>50048</v>
      </c>
      <c r="P5440" s="7" t="s">
        <v>50</v>
      </c>
      <c r="Q5440" s="7" t="s">
        <v>1024</v>
      </c>
      <c r="R5440" s="34" t="s">
        <v>50049</v>
      </c>
      <c r="S5440" s="31" t="s">
        <v>50</v>
      </c>
      <c r="T5440" s="7" t="s">
        <v>50</v>
      </c>
      <c r="U5440" s="7" t="s">
        <v>50050</v>
      </c>
      <c r="V5440" s="7" t="s">
        <v>50</v>
      </c>
      <c r="W5440" s="7" t="s">
        <v>50</v>
      </c>
      <c r="X5440" s="7" t="s">
        <v>50</v>
      </c>
      <c r="Y5440" s="7" t="s">
        <v>50</v>
      </c>
      <c r="Z5440" s="7" t="s">
        <v>50</v>
      </c>
      <c r="AA5440" s="7" t="s">
        <v>50</v>
      </c>
      <c r="AB5440" s="7" t="s">
        <v>50</v>
      </c>
      <c r="AC5440" s="7" t="s">
        <v>50</v>
      </c>
      <c r="AD5440" s="7" t="s">
        <v>50</v>
      </c>
      <c r="AE5440" s="7" t="s">
        <v>50</v>
      </c>
      <c r="AF5440" s="7" t="s">
        <v>50</v>
      </c>
      <c r="AG5440" s="7" t="s">
        <v>50</v>
      </c>
      <c r="AH5440" s="7" t="s">
        <v>50</v>
      </c>
      <c r="AI5440" s="7" t="s">
        <v>50</v>
      </c>
      <c r="AJ5440" s="7" t="s">
        <v>50</v>
      </c>
      <c r="AK5440" s="7" t="s">
        <v>49958</v>
      </c>
      <c r="AL5440" s="7" t="s">
        <v>50</v>
      </c>
      <c r="AM5440" s="7" t="s">
        <v>50051</v>
      </c>
      <c r="AN5440" s="7" t="s">
        <v>738</v>
      </c>
      <c r="AO5440" s="7" t="s">
        <v>50052</v>
      </c>
      <c r="AP5440" s="22" t="s">
        <v>50053</v>
      </c>
      <c r="AQ5440" s="7" t="s">
        <v>50</v>
      </c>
      <c r="AR5440" s="7" t="s">
        <v>50</v>
      </c>
    </row>
    <row r="5441" spans="1:44" ht="15" thickBot="1">
      <c r="A5441" s="10" t="s">
        <v>50054</v>
      </c>
      <c r="B5441" s="13" t="s">
        <v>50</v>
      </c>
      <c r="C5441" s="12">
        <v>42005</v>
      </c>
      <c r="D5441" s="13" t="s">
        <v>45</v>
      </c>
      <c r="E5441" s="13" t="s">
        <v>50</v>
      </c>
      <c r="F5441" s="13" t="s">
        <v>70</v>
      </c>
      <c r="G5441" s="26" t="s">
        <v>54946</v>
      </c>
      <c r="H5441" s="13" t="s">
        <v>50</v>
      </c>
      <c r="I5441" s="13" t="s">
        <v>50</v>
      </c>
      <c r="J5441" s="12">
        <v>45483</v>
      </c>
      <c r="K5441" s="13" t="s">
        <v>50</v>
      </c>
      <c r="L5441" s="13" t="s">
        <v>467</v>
      </c>
      <c r="M5441" s="13" t="s">
        <v>50055</v>
      </c>
      <c r="N5441" s="13" t="s">
        <v>8215</v>
      </c>
      <c r="O5441" s="13" t="s">
        <v>50056</v>
      </c>
      <c r="P5441" s="13" t="s">
        <v>50</v>
      </c>
      <c r="Q5441" s="13" t="s">
        <v>360</v>
      </c>
      <c r="R5441" s="33" t="s">
        <v>50057</v>
      </c>
      <c r="S5441" s="33" t="s">
        <v>50058</v>
      </c>
      <c r="T5441" s="13" t="s">
        <v>50</v>
      </c>
      <c r="U5441" s="13" t="s">
        <v>50</v>
      </c>
      <c r="V5441" s="13" t="s">
        <v>50</v>
      </c>
      <c r="W5441" s="13" t="s">
        <v>50</v>
      </c>
      <c r="X5441" s="13" t="s">
        <v>50</v>
      </c>
      <c r="Y5441" s="13" t="s">
        <v>467</v>
      </c>
      <c r="Z5441" s="13" t="s">
        <v>50</v>
      </c>
      <c r="AA5441" s="13" t="s">
        <v>50</v>
      </c>
      <c r="AB5441" s="13" t="s">
        <v>50</v>
      </c>
      <c r="AC5441" s="13" t="s">
        <v>50</v>
      </c>
      <c r="AD5441" s="13" t="s">
        <v>50</v>
      </c>
      <c r="AE5441" s="13" t="s">
        <v>50</v>
      </c>
      <c r="AF5441" s="13" t="s">
        <v>50</v>
      </c>
      <c r="AG5441" s="13" t="s">
        <v>50</v>
      </c>
      <c r="AH5441" s="13" t="s">
        <v>50</v>
      </c>
      <c r="AI5441" s="13" t="s">
        <v>50</v>
      </c>
      <c r="AJ5441" s="13" t="s">
        <v>50</v>
      </c>
      <c r="AK5441" s="13" t="s">
        <v>50059</v>
      </c>
      <c r="AL5441" s="13" t="s">
        <v>50</v>
      </c>
      <c r="AM5441" s="13" t="s">
        <v>50060</v>
      </c>
      <c r="AN5441" s="13" t="s">
        <v>66</v>
      </c>
      <c r="AO5441" s="13" t="s">
        <v>50061</v>
      </c>
      <c r="AP5441" s="14" t="s">
        <v>50062</v>
      </c>
      <c r="AQ5441" s="13" t="s">
        <v>50</v>
      </c>
      <c r="AR5441" s="13" t="s">
        <v>50</v>
      </c>
    </row>
    <row r="5442" spans="1:44" ht="15" thickBot="1">
      <c r="A5442" s="4" t="s">
        <v>50063</v>
      </c>
      <c r="B5442" s="7" t="s">
        <v>50</v>
      </c>
      <c r="C5442" s="7" t="s">
        <v>50</v>
      </c>
      <c r="D5442" s="7" t="s">
        <v>45</v>
      </c>
      <c r="E5442" s="7" t="s">
        <v>50</v>
      </c>
      <c r="F5442" s="7" t="s">
        <v>70</v>
      </c>
      <c r="G5442" s="7" t="s">
        <v>50</v>
      </c>
      <c r="H5442" s="7" t="s">
        <v>50</v>
      </c>
      <c r="I5442" s="7" t="s">
        <v>50</v>
      </c>
      <c r="J5442" s="6">
        <v>45483</v>
      </c>
      <c r="K5442" s="7" t="s">
        <v>50</v>
      </c>
      <c r="L5442" s="7" t="s">
        <v>52</v>
      </c>
      <c r="M5442" s="7" t="s">
        <v>50064</v>
      </c>
      <c r="N5442" s="7" t="s">
        <v>50065</v>
      </c>
      <c r="O5442" s="7" t="s">
        <v>50066</v>
      </c>
      <c r="P5442" s="7" t="s">
        <v>50</v>
      </c>
      <c r="Q5442" s="7" t="s">
        <v>1201</v>
      </c>
      <c r="R5442" s="34" t="s">
        <v>50067</v>
      </c>
      <c r="S5442" s="31" t="s">
        <v>50</v>
      </c>
      <c r="T5442" s="7" t="s">
        <v>50</v>
      </c>
      <c r="U5442" s="7" t="s">
        <v>50</v>
      </c>
      <c r="V5442" s="7" t="s">
        <v>50</v>
      </c>
      <c r="W5442" s="7" t="s">
        <v>50</v>
      </c>
      <c r="X5442" s="7" t="s">
        <v>50</v>
      </c>
      <c r="Y5442" s="7" t="s">
        <v>50</v>
      </c>
      <c r="Z5442" s="7" t="s">
        <v>50</v>
      </c>
      <c r="AA5442" s="7" t="s">
        <v>50</v>
      </c>
      <c r="AB5442" s="7" t="s">
        <v>50</v>
      </c>
      <c r="AC5442" s="7" t="s">
        <v>50</v>
      </c>
      <c r="AD5442" s="7" t="s">
        <v>50</v>
      </c>
      <c r="AE5442" s="7" t="s">
        <v>50</v>
      </c>
      <c r="AF5442" s="7" t="s">
        <v>50</v>
      </c>
      <c r="AG5442" s="7" t="s">
        <v>50</v>
      </c>
      <c r="AH5442" s="7" t="s">
        <v>50</v>
      </c>
      <c r="AI5442" s="7" t="s">
        <v>50</v>
      </c>
      <c r="AJ5442" s="7" t="s">
        <v>50</v>
      </c>
      <c r="AK5442" s="7" t="s">
        <v>49958</v>
      </c>
      <c r="AL5442" s="7" t="s">
        <v>50</v>
      </c>
      <c r="AM5442" s="7" t="s">
        <v>50068</v>
      </c>
      <c r="AN5442" s="7" t="s">
        <v>993</v>
      </c>
      <c r="AO5442" s="7" t="s">
        <v>50069</v>
      </c>
      <c r="AP5442" s="22" t="s">
        <v>50070</v>
      </c>
      <c r="AQ5442" s="7" t="s">
        <v>50</v>
      </c>
      <c r="AR5442" s="7" t="s">
        <v>50</v>
      </c>
    </row>
    <row r="5443" spans="1:44" ht="15" thickBot="1">
      <c r="A5443" s="10" t="s">
        <v>50071</v>
      </c>
      <c r="B5443" s="13" t="s">
        <v>50</v>
      </c>
      <c r="C5443" s="12">
        <v>44927</v>
      </c>
      <c r="D5443" s="13" t="s">
        <v>45</v>
      </c>
      <c r="E5443" s="13" t="s">
        <v>46</v>
      </c>
      <c r="F5443" s="13" t="s">
        <v>70</v>
      </c>
      <c r="G5443" s="13" t="s">
        <v>50</v>
      </c>
      <c r="H5443" s="13" t="s">
        <v>50</v>
      </c>
      <c r="I5443" s="13" t="s">
        <v>50</v>
      </c>
      <c r="J5443" s="12">
        <v>45483</v>
      </c>
      <c r="K5443" s="13" t="s">
        <v>50</v>
      </c>
      <c r="L5443" s="13" t="s">
        <v>467</v>
      </c>
      <c r="M5443" s="13" t="s">
        <v>50072</v>
      </c>
      <c r="N5443" s="13" t="s">
        <v>1954</v>
      </c>
      <c r="O5443" s="13" t="s">
        <v>50073</v>
      </c>
      <c r="P5443" s="13" t="s">
        <v>50</v>
      </c>
      <c r="Q5443" s="13" t="s">
        <v>245</v>
      </c>
      <c r="R5443" s="33" t="s">
        <v>50074</v>
      </c>
      <c r="S5443" s="30" t="s">
        <v>50</v>
      </c>
      <c r="T5443" s="13" t="s">
        <v>50</v>
      </c>
      <c r="U5443" s="13" t="s">
        <v>50</v>
      </c>
      <c r="V5443" s="13" t="s">
        <v>50</v>
      </c>
      <c r="W5443" s="13" t="s">
        <v>50</v>
      </c>
      <c r="X5443" s="13" t="s">
        <v>50</v>
      </c>
      <c r="Y5443" s="13" t="s">
        <v>467</v>
      </c>
      <c r="Z5443" s="13" t="s">
        <v>50</v>
      </c>
      <c r="AA5443" s="13" t="s">
        <v>50</v>
      </c>
      <c r="AB5443" s="13" t="s">
        <v>50</v>
      </c>
      <c r="AC5443" s="13" t="s">
        <v>50</v>
      </c>
      <c r="AD5443" s="13" t="s">
        <v>50</v>
      </c>
      <c r="AE5443" s="13" t="s">
        <v>50</v>
      </c>
      <c r="AF5443" s="13" t="s">
        <v>50</v>
      </c>
      <c r="AG5443" s="13" t="s">
        <v>50</v>
      </c>
      <c r="AH5443" s="13" t="s">
        <v>50</v>
      </c>
      <c r="AI5443" s="13" t="s">
        <v>50</v>
      </c>
      <c r="AJ5443" s="13" t="s">
        <v>50</v>
      </c>
      <c r="AK5443" s="13" t="s">
        <v>50075</v>
      </c>
      <c r="AL5443" s="13" t="s">
        <v>50</v>
      </c>
      <c r="AM5443" s="13" t="s">
        <v>50076</v>
      </c>
      <c r="AN5443" s="13" t="s">
        <v>4746</v>
      </c>
      <c r="AO5443" s="13" t="s">
        <v>50077</v>
      </c>
      <c r="AP5443" s="13" t="s">
        <v>50</v>
      </c>
      <c r="AQ5443" s="21" t="s">
        <v>50078</v>
      </c>
      <c r="AR5443" s="13" t="s">
        <v>50</v>
      </c>
    </row>
    <row r="5444" spans="1:44" ht="15" thickBot="1">
      <c r="A5444" s="4" t="s">
        <v>50079</v>
      </c>
      <c r="B5444" s="7" t="s">
        <v>50</v>
      </c>
      <c r="C5444" s="6">
        <v>31413</v>
      </c>
      <c r="D5444" s="7" t="s">
        <v>45</v>
      </c>
      <c r="E5444" s="7" t="s">
        <v>46</v>
      </c>
      <c r="F5444" s="7" t="s">
        <v>70</v>
      </c>
      <c r="G5444" s="7" t="s">
        <v>50</v>
      </c>
      <c r="H5444" s="7" t="s">
        <v>50</v>
      </c>
      <c r="I5444" s="7" t="s">
        <v>50</v>
      </c>
      <c r="J5444" s="6">
        <v>45483</v>
      </c>
      <c r="K5444" s="7" t="s">
        <v>50</v>
      </c>
      <c r="L5444" s="7" t="s">
        <v>52</v>
      </c>
      <c r="M5444" s="7" t="s">
        <v>7288</v>
      </c>
      <c r="N5444" s="7" t="s">
        <v>50080</v>
      </c>
      <c r="O5444" s="7" t="s">
        <v>50081</v>
      </c>
      <c r="P5444" s="7" t="s">
        <v>50</v>
      </c>
      <c r="Q5444" s="7" t="s">
        <v>1024</v>
      </c>
      <c r="R5444" s="34" t="s">
        <v>50082</v>
      </c>
      <c r="S5444" s="31" t="s">
        <v>50</v>
      </c>
      <c r="T5444" s="7" t="s">
        <v>50</v>
      </c>
      <c r="U5444" s="7" t="s">
        <v>50083</v>
      </c>
      <c r="V5444" s="7" t="s">
        <v>50</v>
      </c>
      <c r="W5444" s="7" t="s">
        <v>50</v>
      </c>
      <c r="X5444" s="7" t="s">
        <v>50</v>
      </c>
      <c r="Y5444" s="7" t="s">
        <v>50</v>
      </c>
      <c r="Z5444" s="7" t="s">
        <v>50</v>
      </c>
      <c r="AA5444" s="7" t="s">
        <v>50</v>
      </c>
      <c r="AB5444" s="7" t="s">
        <v>50</v>
      </c>
      <c r="AC5444" s="7" t="s">
        <v>50</v>
      </c>
      <c r="AD5444" s="7" t="s">
        <v>50</v>
      </c>
      <c r="AE5444" s="7" t="s">
        <v>50</v>
      </c>
      <c r="AF5444" s="7" t="s">
        <v>50</v>
      </c>
      <c r="AG5444" s="7" t="s">
        <v>50</v>
      </c>
      <c r="AH5444" s="7" t="s">
        <v>50</v>
      </c>
      <c r="AI5444" s="7" t="s">
        <v>50</v>
      </c>
      <c r="AJ5444" s="7" t="s">
        <v>50</v>
      </c>
      <c r="AK5444" s="7" t="s">
        <v>6907</v>
      </c>
      <c r="AL5444" s="7" t="s">
        <v>50</v>
      </c>
      <c r="AM5444" s="7" t="s">
        <v>50084</v>
      </c>
      <c r="AN5444" s="7" t="s">
        <v>993</v>
      </c>
      <c r="AO5444" s="7" t="s">
        <v>50085</v>
      </c>
      <c r="AP5444" s="7" t="s">
        <v>50</v>
      </c>
      <c r="AQ5444" s="22" t="s">
        <v>50086</v>
      </c>
      <c r="AR5444" s="7" t="s">
        <v>50</v>
      </c>
    </row>
    <row r="5445" spans="1:44" ht="15" thickBot="1">
      <c r="A5445" s="10" t="s">
        <v>50087</v>
      </c>
      <c r="B5445" s="13" t="s">
        <v>50</v>
      </c>
      <c r="C5445" s="12">
        <v>45389</v>
      </c>
      <c r="D5445" s="13" t="s">
        <v>45</v>
      </c>
      <c r="E5445" s="13" t="s">
        <v>46</v>
      </c>
      <c r="F5445" s="13" t="s">
        <v>70</v>
      </c>
      <c r="G5445" s="26" t="s">
        <v>54946</v>
      </c>
      <c r="H5445" s="13" t="s">
        <v>50</v>
      </c>
      <c r="I5445" s="13" t="s">
        <v>50</v>
      </c>
      <c r="J5445" s="12">
        <v>45484</v>
      </c>
      <c r="K5445" s="13" t="s">
        <v>50</v>
      </c>
      <c r="L5445" s="13" t="s">
        <v>467</v>
      </c>
      <c r="M5445" s="13" t="s">
        <v>2838</v>
      </c>
      <c r="N5445" s="13" t="s">
        <v>12405</v>
      </c>
      <c r="O5445" s="13" t="s">
        <v>50088</v>
      </c>
      <c r="P5445" s="13" t="s">
        <v>50</v>
      </c>
      <c r="Q5445" s="13" t="s">
        <v>56</v>
      </c>
      <c r="R5445" s="33" t="s">
        <v>50089</v>
      </c>
      <c r="S5445" s="33" t="s">
        <v>50090</v>
      </c>
      <c r="T5445" s="13" t="s">
        <v>50</v>
      </c>
      <c r="U5445" s="13" t="s">
        <v>50</v>
      </c>
      <c r="V5445" s="13" t="s">
        <v>50</v>
      </c>
      <c r="W5445" s="13" t="s">
        <v>50</v>
      </c>
      <c r="X5445" s="13" t="s">
        <v>50</v>
      </c>
      <c r="Y5445" s="13" t="s">
        <v>467</v>
      </c>
      <c r="Z5445" s="13" t="s">
        <v>50</v>
      </c>
      <c r="AA5445" s="13" t="s">
        <v>50</v>
      </c>
      <c r="AB5445" s="13" t="s">
        <v>50</v>
      </c>
      <c r="AC5445" s="13" t="s">
        <v>50</v>
      </c>
      <c r="AD5445" s="13" t="s">
        <v>50</v>
      </c>
      <c r="AE5445" s="13" t="s">
        <v>50</v>
      </c>
      <c r="AF5445" s="13" t="s">
        <v>50</v>
      </c>
      <c r="AG5445" s="13" t="s">
        <v>50</v>
      </c>
      <c r="AH5445" s="13" t="s">
        <v>50</v>
      </c>
      <c r="AI5445" s="13" t="s">
        <v>50</v>
      </c>
      <c r="AJ5445" s="13" t="s">
        <v>50</v>
      </c>
      <c r="AK5445" s="13" t="s">
        <v>50091</v>
      </c>
      <c r="AL5445" s="13" t="s">
        <v>50</v>
      </c>
      <c r="AM5445" s="13" t="s">
        <v>50092</v>
      </c>
      <c r="AN5445" s="13" t="s">
        <v>993</v>
      </c>
      <c r="AO5445" s="13" t="s">
        <v>50093</v>
      </c>
      <c r="AP5445" s="21" t="s">
        <v>50094</v>
      </c>
      <c r="AQ5445" s="13" t="s">
        <v>50</v>
      </c>
      <c r="AR5445" s="13" t="s">
        <v>50</v>
      </c>
    </row>
    <row r="5446" spans="1:44" ht="15" thickBot="1">
      <c r="A5446" s="4" t="s">
        <v>50095</v>
      </c>
      <c r="B5446" s="7" t="s">
        <v>50</v>
      </c>
      <c r="C5446" s="6">
        <v>44197</v>
      </c>
      <c r="D5446" s="7" t="s">
        <v>45</v>
      </c>
      <c r="E5446" s="7" t="s">
        <v>46</v>
      </c>
      <c r="F5446" s="7" t="s">
        <v>70</v>
      </c>
      <c r="G5446" s="26" t="s">
        <v>54946</v>
      </c>
      <c r="H5446" s="7" t="s">
        <v>50</v>
      </c>
      <c r="I5446" s="7" t="s">
        <v>50</v>
      </c>
      <c r="J5446" s="6">
        <v>45483</v>
      </c>
      <c r="K5446" s="7" t="s">
        <v>50</v>
      </c>
      <c r="L5446" s="7" t="s">
        <v>52</v>
      </c>
      <c r="M5446" s="7" t="s">
        <v>4908</v>
      </c>
      <c r="N5446" s="7" t="s">
        <v>50096</v>
      </c>
      <c r="O5446" s="7" t="s">
        <v>50097</v>
      </c>
      <c r="P5446" s="7" t="s">
        <v>50</v>
      </c>
      <c r="Q5446" s="7" t="s">
        <v>245</v>
      </c>
      <c r="R5446" s="28" t="s">
        <v>50098</v>
      </c>
      <c r="S5446" s="34" t="s">
        <v>50099</v>
      </c>
      <c r="T5446" s="7" t="s">
        <v>50</v>
      </c>
      <c r="U5446" s="7">
        <v>919495949159</v>
      </c>
      <c r="V5446" s="7" t="s">
        <v>50</v>
      </c>
      <c r="W5446" s="7" t="s">
        <v>50</v>
      </c>
      <c r="X5446" s="7" t="s">
        <v>50</v>
      </c>
      <c r="Y5446" s="7" t="s">
        <v>50</v>
      </c>
      <c r="Z5446" s="7" t="s">
        <v>50</v>
      </c>
      <c r="AA5446" s="7" t="s">
        <v>50</v>
      </c>
      <c r="AB5446" s="7" t="s">
        <v>50</v>
      </c>
      <c r="AC5446" s="7" t="s">
        <v>50</v>
      </c>
      <c r="AD5446" s="7" t="s">
        <v>50</v>
      </c>
      <c r="AE5446" s="7" t="s">
        <v>50</v>
      </c>
      <c r="AF5446" s="7" t="s">
        <v>50</v>
      </c>
      <c r="AG5446" s="7" t="s">
        <v>50</v>
      </c>
      <c r="AH5446" s="7" t="s">
        <v>50</v>
      </c>
      <c r="AI5446" s="7" t="s">
        <v>50</v>
      </c>
      <c r="AJ5446" s="7" t="s">
        <v>50</v>
      </c>
      <c r="AK5446" s="7" t="s">
        <v>50</v>
      </c>
      <c r="AL5446" s="7" t="s">
        <v>50</v>
      </c>
      <c r="AM5446" s="7" t="s">
        <v>50100</v>
      </c>
      <c r="AN5446" s="7" t="s">
        <v>66</v>
      </c>
      <c r="AO5446" s="7" t="s">
        <v>50</v>
      </c>
      <c r="AP5446" s="8" t="s">
        <v>50101</v>
      </c>
      <c r="AQ5446" s="7" t="s">
        <v>50</v>
      </c>
      <c r="AR5446" s="7" t="s">
        <v>255</v>
      </c>
    </row>
    <row r="5447" spans="1:44" ht="15" thickBot="1">
      <c r="A5447" s="10" t="s">
        <v>50102</v>
      </c>
      <c r="B5447" s="13" t="s">
        <v>50</v>
      </c>
      <c r="C5447" s="12">
        <v>40909</v>
      </c>
      <c r="D5447" s="13" t="s">
        <v>45</v>
      </c>
      <c r="E5447" s="13" t="s">
        <v>50</v>
      </c>
      <c r="F5447" s="13" t="s">
        <v>47</v>
      </c>
      <c r="G5447" s="27" t="s">
        <v>54945</v>
      </c>
      <c r="H5447" s="13" t="s">
        <v>50</v>
      </c>
      <c r="I5447" s="13" t="s">
        <v>50</v>
      </c>
      <c r="J5447" s="12">
        <v>45483</v>
      </c>
      <c r="K5447" s="13" t="s">
        <v>50</v>
      </c>
      <c r="L5447" s="13" t="s">
        <v>268</v>
      </c>
      <c r="M5447" s="13" t="s">
        <v>4069</v>
      </c>
      <c r="N5447" s="13" t="s">
        <v>133</v>
      </c>
      <c r="O5447" s="13" t="s">
        <v>50103</v>
      </c>
      <c r="P5447" s="13" t="s">
        <v>50</v>
      </c>
      <c r="Q5447" s="13" t="s">
        <v>135</v>
      </c>
      <c r="R5447" s="33" t="s">
        <v>50104</v>
      </c>
      <c r="S5447" s="33" t="s">
        <v>50105</v>
      </c>
      <c r="T5447" s="13" t="s">
        <v>50</v>
      </c>
      <c r="U5447" s="13" t="s">
        <v>50106</v>
      </c>
      <c r="V5447" s="13" t="s">
        <v>50</v>
      </c>
      <c r="W5447" s="13" t="s">
        <v>50</v>
      </c>
      <c r="X5447" s="13" t="s">
        <v>50</v>
      </c>
      <c r="Y5447" s="13" t="s">
        <v>61</v>
      </c>
      <c r="Z5447" s="13" t="s">
        <v>50</v>
      </c>
      <c r="AA5447" s="13" t="s">
        <v>50</v>
      </c>
      <c r="AB5447" s="13" t="s">
        <v>50</v>
      </c>
      <c r="AC5447" s="13" t="s">
        <v>50</v>
      </c>
      <c r="AD5447" s="13" t="s">
        <v>50</v>
      </c>
      <c r="AE5447" s="13" t="s">
        <v>50</v>
      </c>
      <c r="AF5447" s="13" t="s">
        <v>50</v>
      </c>
      <c r="AG5447" s="13" t="s">
        <v>50</v>
      </c>
      <c r="AH5447" s="13" t="s">
        <v>50</v>
      </c>
      <c r="AI5447" s="13" t="s">
        <v>50</v>
      </c>
      <c r="AJ5447" s="13" t="s">
        <v>50</v>
      </c>
      <c r="AK5447" s="13" t="s">
        <v>50107</v>
      </c>
      <c r="AL5447" s="13" t="s">
        <v>50</v>
      </c>
      <c r="AM5447" s="13" t="s">
        <v>50108</v>
      </c>
      <c r="AN5447" s="13" t="s">
        <v>66</v>
      </c>
      <c r="AO5447" s="13" t="s">
        <v>50109</v>
      </c>
      <c r="AP5447" s="14" t="s">
        <v>50110</v>
      </c>
      <c r="AQ5447" s="13" t="s">
        <v>50</v>
      </c>
      <c r="AR5447" s="13" t="s">
        <v>50</v>
      </c>
    </row>
    <row r="5448" spans="1:44" ht="15" thickBot="1">
      <c r="A5448" s="4" t="s">
        <v>50111</v>
      </c>
      <c r="B5448" s="7" t="s">
        <v>50</v>
      </c>
      <c r="C5448" s="6">
        <v>45181</v>
      </c>
      <c r="D5448" s="7" t="s">
        <v>45</v>
      </c>
      <c r="E5448" s="7" t="s">
        <v>46</v>
      </c>
      <c r="F5448" s="7" t="s">
        <v>70</v>
      </c>
      <c r="G5448" s="27" t="s">
        <v>54945</v>
      </c>
      <c r="H5448" s="7" t="s">
        <v>50</v>
      </c>
      <c r="I5448" s="7" t="s">
        <v>50</v>
      </c>
      <c r="J5448" s="6">
        <v>45483</v>
      </c>
      <c r="K5448" s="7" t="s">
        <v>50</v>
      </c>
      <c r="L5448" s="7" t="s">
        <v>467</v>
      </c>
      <c r="M5448" s="7" t="s">
        <v>50112</v>
      </c>
      <c r="N5448" s="7" t="s">
        <v>21432</v>
      </c>
      <c r="O5448" s="7" t="s">
        <v>50113</v>
      </c>
      <c r="P5448" s="7" t="s">
        <v>50</v>
      </c>
      <c r="Q5448" s="7" t="s">
        <v>1024</v>
      </c>
      <c r="R5448" s="34" t="s">
        <v>50114</v>
      </c>
      <c r="S5448" s="34" t="s">
        <v>50115</v>
      </c>
      <c r="T5448" s="7" t="s">
        <v>50</v>
      </c>
      <c r="U5448" s="7" t="s">
        <v>50116</v>
      </c>
      <c r="V5448" s="7" t="s">
        <v>50</v>
      </c>
      <c r="W5448" s="7" t="s">
        <v>50</v>
      </c>
      <c r="X5448" s="7" t="s">
        <v>50</v>
      </c>
      <c r="Y5448" s="7" t="s">
        <v>467</v>
      </c>
      <c r="Z5448" s="7" t="s">
        <v>50</v>
      </c>
      <c r="AA5448" s="7" t="s">
        <v>50</v>
      </c>
      <c r="AB5448" s="7" t="s">
        <v>50</v>
      </c>
      <c r="AC5448" s="7" t="s">
        <v>50</v>
      </c>
      <c r="AD5448" s="7" t="s">
        <v>50</v>
      </c>
      <c r="AE5448" s="7" t="s">
        <v>50</v>
      </c>
      <c r="AF5448" s="7" t="s">
        <v>50</v>
      </c>
      <c r="AG5448" s="7" t="s">
        <v>50</v>
      </c>
      <c r="AH5448" s="7" t="s">
        <v>50</v>
      </c>
      <c r="AI5448" s="7" t="s">
        <v>50</v>
      </c>
      <c r="AJ5448" s="7" t="s">
        <v>50</v>
      </c>
      <c r="AK5448" s="7" t="s">
        <v>50</v>
      </c>
      <c r="AL5448" s="7" t="s">
        <v>50</v>
      </c>
      <c r="AM5448" s="7" t="s">
        <v>50117</v>
      </c>
      <c r="AN5448" s="7" t="s">
        <v>66</v>
      </c>
      <c r="AO5448" s="7" t="s">
        <v>50118</v>
      </c>
      <c r="AP5448" s="8" t="s">
        <v>50119</v>
      </c>
      <c r="AQ5448" s="7" t="s">
        <v>50</v>
      </c>
      <c r="AR5448" s="7" t="s">
        <v>50</v>
      </c>
    </row>
    <row r="5449" spans="1:44" ht="15" thickBot="1">
      <c r="A5449" s="10" t="s">
        <v>50120</v>
      </c>
      <c r="B5449" s="13" t="s">
        <v>50</v>
      </c>
      <c r="C5449" s="13" t="s">
        <v>50</v>
      </c>
      <c r="D5449" s="13" t="s">
        <v>45</v>
      </c>
      <c r="E5449" s="13" t="s">
        <v>50</v>
      </c>
      <c r="F5449" s="13" t="s">
        <v>70</v>
      </c>
      <c r="G5449" s="13" t="s">
        <v>50</v>
      </c>
      <c r="H5449" s="13" t="s">
        <v>50</v>
      </c>
      <c r="I5449" s="13" t="s">
        <v>50</v>
      </c>
      <c r="J5449" s="12">
        <v>45483</v>
      </c>
      <c r="K5449" s="13" t="s">
        <v>50</v>
      </c>
      <c r="L5449" s="13" t="s">
        <v>52</v>
      </c>
      <c r="M5449" s="13" t="s">
        <v>50121</v>
      </c>
      <c r="N5449" s="13" t="s">
        <v>50122</v>
      </c>
      <c r="O5449" s="13" t="s">
        <v>50123</v>
      </c>
      <c r="P5449" s="13" t="s">
        <v>50</v>
      </c>
      <c r="Q5449" s="13" t="s">
        <v>105</v>
      </c>
      <c r="R5449" s="33" t="s">
        <v>50124</v>
      </c>
      <c r="S5449" s="30" t="s">
        <v>50</v>
      </c>
      <c r="T5449" s="13" t="s">
        <v>50</v>
      </c>
      <c r="U5449" s="13" t="s">
        <v>50125</v>
      </c>
      <c r="V5449" s="13" t="s">
        <v>50</v>
      </c>
      <c r="W5449" s="13" t="s">
        <v>50</v>
      </c>
      <c r="X5449" s="13" t="s">
        <v>50</v>
      </c>
      <c r="Y5449" s="13" t="s">
        <v>50</v>
      </c>
      <c r="Z5449" s="13" t="s">
        <v>50</v>
      </c>
      <c r="AA5449" s="13" t="s">
        <v>50</v>
      </c>
      <c r="AB5449" s="13" t="s">
        <v>50</v>
      </c>
      <c r="AC5449" s="13" t="s">
        <v>50</v>
      </c>
      <c r="AD5449" s="13" t="s">
        <v>50</v>
      </c>
      <c r="AE5449" s="13" t="s">
        <v>50</v>
      </c>
      <c r="AF5449" s="13" t="s">
        <v>50</v>
      </c>
      <c r="AG5449" s="13" t="s">
        <v>50</v>
      </c>
      <c r="AH5449" s="13" t="s">
        <v>50</v>
      </c>
      <c r="AI5449" s="13" t="s">
        <v>50</v>
      </c>
      <c r="AJ5449" s="13" t="s">
        <v>50</v>
      </c>
      <c r="AK5449" s="13" t="s">
        <v>49958</v>
      </c>
      <c r="AL5449" s="13" t="s">
        <v>50</v>
      </c>
      <c r="AM5449" s="13" t="s">
        <v>50126</v>
      </c>
      <c r="AN5449" s="13" t="s">
        <v>66</v>
      </c>
      <c r="AO5449" s="13" t="s">
        <v>50127</v>
      </c>
      <c r="AP5449" s="21" t="s">
        <v>50128</v>
      </c>
      <c r="AQ5449" s="13" t="s">
        <v>50</v>
      </c>
      <c r="AR5449" s="13" t="s">
        <v>50</v>
      </c>
    </row>
    <row r="5450" spans="1:44" ht="15" thickBot="1">
      <c r="A5450" s="4" t="s">
        <v>50129</v>
      </c>
      <c r="B5450" s="7" t="s">
        <v>50</v>
      </c>
      <c r="C5450" s="6">
        <v>44197</v>
      </c>
      <c r="D5450" s="7" t="s">
        <v>45</v>
      </c>
      <c r="E5450" s="7" t="s">
        <v>50</v>
      </c>
      <c r="F5450" s="7" t="s">
        <v>70</v>
      </c>
      <c r="G5450" s="7" t="s">
        <v>50</v>
      </c>
      <c r="H5450" s="7" t="s">
        <v>50</v>
      </c>
      <c r="I5450" s="7" t="s">
        <v>50</v>
      </c>
      <c r="J5450" s="6">
        <v>45484</v>
      </c>
      <c r="K5450" s="7" t="s">
        <v>50</v>
      </c>
      <c r="L5450" s="7" t="s">
        <v>178</v>
      </c>
      <c r="M5450" s="7" t="s">
        <v>50</v>
      </c>
      <c r="N5450" s="7" t="s">
        <v>13015</v>
      </c>
      <c r="O5450" s="7" t="s">
        <v>50130</v>
      </c>
      <c r="P5450" s="7" t="s">
        <v>50</v>
      </c>
      <c r="Q5450" s="7" t="s">
        <v>56</v>
      </c>
      <c r="R5450" s="31" t="s">
        <v>50</v>
      </c>
      <c r="S5450" s="31" t="s">
        <v>50</v>
      </c>
      <c r="T5450" s="7" t="s">
        <v>50</v>
      </c>
      <c r="U5450" s="7" t="s">
        <v>50131</v>
      </c>
      <c r="V5450" s="7" t="s">
        <v>50</v>
      </c>
      <c r="W5450" s="7" t="s">
        <v>50</v>
      </c>
      <c r="X5450" s="7" t="s">
        <v>50</v>
      </c>
      <c r="Y5450" s="7" t="s">
        <v>50</v>
      </c>
      <c r="Z5450" s="7" t="s">
        <v>50</v>
      </c>
      <c r="AA5450" s="7" t="s">
        <v>50</v>
      </c>
      <c r="AB5450" s="7" t="s">
        <v>50</v>
      </c>
      <c r="AC5450" s="7" t="s">
        <v>50</v>
      </c>
      <c r="AD5450" s="7" t="s">
        <v>50</v>
      </c>
      <c r="AE5450" s="7" t="s">
        <v>50</v>
      </c>
      <c r="AF5450" s="7" t="s">
        <v>50</v>
      </c>
      <c r="AG5450" s="7" t="s">
        <v>50</v>
      </c>
      <c r="AH5450" s="7" t="s">
        <v>50</v>
      </c>
      <c r="AI5450" s="7" t="s">
        <v>50</v>
      </c>
      <c r="AJ5450" s="7" t="s">
        <v>50</v>
      </c>
      <c r="AK5450" s="7" t="s">
        <v>50</v>
      </c>
      <c r="AL5450" s="7" t="s">
        <v>50</v>
      </c>
      <c r="AM5450" s="7" t="s">
        <v>50</v>
      </c>
      <c r="AN5450" s="7" t="s">
        <v>50</v>
      </c>
      <c r="AO5450" s="7" t="s">
        <v>50</v>
      </c>
      <c r="AP5450" s="7" t="s">
        <v>50</v>
      </c>
      <c r="AQ5450" s="7" t="s">
        <v>50</v>
      </c>
      <c r="AR5450" s="7" t="s">
        <v>1186</v>
      </c>
    </row>
    <row r="5451" spans="1:44" ht="15" thickBot="1">
      <c r="A5451" s="10" t="s">
        <v>50132</v>
      </c>
      <c r="B5451" s="13" t="s">
        <v>50</v>
      </c>
      <c r="C5451" s="12">
        <v>44927</v>
      </c>
      <c r="D5451" s="13" t="s">
        <v>45</v>
      </c>
      <c r="E5451" s="13" t="s">
        <v>46</v>
      </c>
      <c r="F5451" s="13" t="s">
        <v>70</v>
      </c>
      <c r="G5451" s="26" t="s">
        <v>54946</v>
      </c>
      <c r="H5451" s="13" t="s">
        <v>50</v>
      </c>
      <c r="I5451" s="13" t="s">
        <v>50</v>
      </c>
      <c r="J5451" s="12">
        <v>45483</v>
      </c>
      <c r="K5451" s="13" t="s">
        <v>50</v>
      </c>
      <c r="L5451" s="13" t="s">
        <v>241</v>
      </c>
      <c r="M5451" s="13" t="s">
        <v>50133</v>
      </c>
      <c r="N5451" s="13" t="s">
        <v>5956</v>
      </c>
      <c r="O5451" s="13" t="s">
        <v>50134</v>
      </c>
      <c r="P5451" s="13" t="s">
        <v>50</v>
      </c>
      <c r="Q5451" s="13" t="s">
        <v>245</v>
      </c>
      <c r="R5451" s="30" t="s">
        <v>50</v>
      </c>
      <c r="S5451" s="30" t="s">
        <v>50</v>
      </c>
      <c r="T5451" s="13" t="s">
        <v>50</v>
      </c>
      <c r="U5451" s="13" t="s">
        <v>50</v>
      </c>
      <c r="V5451" s="13" t="s">
        <v>50</v>
      </c>
      <c r="W5451" s="13" t="s">
        <v>50</v>
      </c>
      <c r="X5451" s="13" t="s">
        <v>50</v>
      </c>
      <c r="Y5451" s="13" t="s">
        <v>154</v>
      </c>
      <c r="Z5451" s="13" t="s">
        <v>50</v>
      </c>
      <c r="AA5451" s="13" t="s">
        <v>50</v>
      </c>
      <c r="AB5451" s="13" t="s">
        <v>50</v>
      </c>
      <c r="AC5451" s="13" t="s">
        <v>50</v>
      </c>
      <c r="AD5451" s="13" t="s">
        <v>50</v>
      </c>
      <c r="AE5451" s="13" t="s">
        <v>50</v>
      </c>
      <c r="AF5451" s="13" t="s">
        <v>50</v>
      </c>
      <c r="AG5451" s="13" t="s">
        <v>50</v>
      </c>
      <c r="AH5451" s="13" t="s">
        <v>50</v>
      </c>
      <c r="AI5451" s="13" t="s">
        <v>50</v>
      </c>
      <c r="AJ5451" s="13" t="s">
        <v>50</v>
      </c>
      <c r="AK5451" s="13" t="s">
        <v>50135</v>
      </c>
      <c r="AL5451" s="13" t="s">
        <v>50</v>
      </c>
      <c r="AM5451" s="13" t="s">
        <v>50</v>
      </c>
      <c r="AN5451" s="13" t="s">
        <v>50</v>
      </c>
      <c r="AO5451" s="13" t="s">
        <v>50</v>
      </c>
      <c r="AP5451" s="13" t="s">
        <v>50</v>
      </c>
      <c r="AQ5451" s="13" t="s">
        <v>50</v>
      </c>
      <c r="AR5451" s="13" t="s">
        <v>1186</v>
      </c>
    </row>
    <row r="5452" spans="1:44" ht="15" thickBot="1">
      <c r="A5452" s="4" t="s">
        <v>50136</v>
      </c>
      <c r="B5452" s="7" t="s">
        <v>50</v>
      </c>
      <c r="C5452" s="7" t="s">
        <v>50</v>
      </c>
      <c r="D5452" s="7" t="s">
        <v>45</v>
      </c>
      <c r="E5452" s="7" t="s">
        <v>46</v>
      </c>
      <c r="F5452" s="7" t="s">
        <v>70</v>
      </c>
      <c r="G5452" s="7" t="s">
        <v>50</v>
      </c>
      <c r="H5452" s="7" t="s">
        <v>50</v>
      </c>
      <c r="I5452" s="7" t="s">
        <v>50</v>
      </c>
      <c r="J5452" s="6">
        <v>45483</v>
      </c>
      <c r="K5452" s="7" t="s">
        <v>50</v>
      </c>
      <c r="L5452" s="7" t="s">
        <v>52</v>
      </c>
      <c r="M5452" s="7" t="s">
        <v>41668</v>
      </c>
      <c r="N5452" s="7" t="s">
        <v>1381</v>
      </c>
      <c r="O5452" s="7" t="s">
        <v>50137</v>
      </c>
      <c r="P5452" s="7" t="s">
        <v>50</v>
      </c>
      <c r="Q5452" s="7" t="s">
        <v>1024</v>
      </c>
      <c r="R5452" s="34" t="s">
        <v>50138</v>
      </c>
      <c r="S5452" s="31" t="s">
        <v>50</v>
      </c>
      <c r="T5452" s="7" t="s">
        <v>50</v>
      </c>
      <c r="U5452" s="7" t="s">
        <v>50</v>
      </c>
      <c r="V5452" s="7" t="s">
        <v>50</v>
      </c>
      <c r="W5452" s="7" t="s">
        <v>50</v>
      </c>
      <c r="X5452" s="7" t="s">
        <v>50</v>
      </c>
      <c r="Y5452" s="7" t="s">
        <v>50</v>
      </c>
      <c r="Z5452" s="7" t="s">
        <v>50</v>
      </c>
      <c r="AA5452" s="7" t="s">
        <v>50</v>
      </c>
      <c r="AB5452" s="7" t="s">
        <v>50</v>
      </c>
      <c r="AC5452" s="7" t="s">
        <v>50</v>
      </c>
      <c r="AD5452" s="7" t="s">
        <v>50</v>
      </c>
      <c r="AE5452" s="7" t="s">
        <v>50</v>
      </c>
      <c r="AF5452" s="7" t="s">
        <v>50</v>
      </c>
      <c r="AG5452" s="7" t="s">
        <v>50</v>
      </c>
      <c r="AH5452" s="7" t="s">
        <v>50</v>
      </c>
      <c r="AI5452" s="7" t="s">
        <v>50</v>
      </c>
      <c r="AJ5452" s="7" t="s">
        <v>50</v>
      </c>
      <c r="AK5452" s="7" t="s">
        <v>49958</v>
      </c>
      <c r="AL5452" s="7" t="s">
        <v>50</v>
      </c>
      <c r="AM5452" s="7" t="s">
        <v>50139</v>
      </c>
      <c r="AN5452" s="7" t="s">
        <v>3036</v>
      </c>
      <c r="AO5452" s="7" t="s">
        <v>50140</v>
      </c>
      <c r="AP5452" s="7" t="s">
        <v>50</v>
      </c>
      <c r="AQ5452" s="22" t="s">
        <v>50141</v>
      </c>
      <c r="AR5452" s="7" t="s">
        <v>50</v>
      </c>
    </row>
    <row r="5453" spans="1:44" ht="15" thickBot="1">
      <c r="A5453" s="10" t="s">
        <v>50142</v>
      </c>
      <c r="B5453" s="13" t="s">
        <v>50</v>
      </c>
      <c r="C5453" s="12">
        <v>43831</v>
      </c>
      <c r="D5453" s="13" t="s">
        <v>45</v>
      </c>
      <c r="E5453" s="13" t="s">
        <v>46</v>
      </c>
      <c r="F5453" s="13" t="s">
        <v>70</v>
      </c>
      <c r="G5453" s="27" t="s">
        <v>54945</v>
      </c>
      <c r="H5453" s="13" t="s">
        <v>50</v>
      </c>
      <c r="I5453" s="13" t="s">
        <v>50</v>
      </c>
      <c r="J5453" s="12">
        <v>45484</v>
      </c>
      <c r="K5453" s="13" t="s">
        <v>50</v>
      </c>
      <c r="L5453" s="13" t="s">
        <v>52</v>
      </c>
      <c r="M5453" s="13" t="s">
        <v>3242</v>
      </c>
      <c r="N5453" s="13" t="s">
        <v>730</v>
      </c>
      <c r="O5453" s="13" t="s">
        <v>50143</v>
      </c>
      <c r="P5453" s="13" t="s">
        <v>50</v>
      </c>
      <c r="Q5453" s="13" t="s">
        <v>616</v>
      </c>
      <c r="R5453" s="33" t="s">
        <v>50144</v>
      </c>
      <c r="S5453" s="33" t="s">
        <v>50145</v>
      </c>
      <c r="T5453" s="13" t="s">
        <v>50</v>
      </c>
      <c r="U5453" s="13" t="s">
        <v>50</v>
      </c>
      <c r="V5453" s="13" t="s">
        <v>50</v>
      </c>
      <c r="W5453" s="13" t="s">
        <v>50</v>
      </c>
      <c r="X5453" s="13" t="s">
        <v>50</v>
      </c>
      <c r="Y5453" s="13" t="s">
        <v>50</v>
      </c>
      <c r="Z5453" s="13" t="s">
        <v>50</v>
      </c>
      <c r="AA5453" s="13" t="s">
        <v>50</v>
      </c>
      <c r="AB5453" s="13" t="s">
        <v>50</v>
      </c>
      <c r="AC5453" s="13" t="s">
        <v>50</v>
      </c>
      <c r="AD5453" s="13" t="s">
        <v>50</v>
      </c>
      <c r="AE5453" s="13" t="s">
        <v>50</v>
      </c>
      <c r="AF5453" s="13" t="s">
        <v>50</v>
      </c>
      <c r="AG5453" s="13" t="s">
        <v>50</v>
      </c>
      <c r="AH5453" s="13" t="s">
        <v>50</v>
      </c>
      <c r="AI5453" s="13" t="s">
        <v>50</v>
      </c>
      <c r="AJ5453" s="13" t="s">
        <v>50</v>
      </c>
      <c r="AK5453" s="13" t="s">
        <v>50146</v>
      </c>
      <c r="AL5453" s="13" t="s">
        <v>50</v>
      </c>
      <c r="AM5453" s="13" t="s">
        <v>50147</v>
      </c>
      <c r="AN5453" s="13" t="s">
        <v>66</v>
      </c>
      <c r="AO5453" s="13" t="s">
        <v>50148</v>
      </c>
      <c r="AP5453" s="21" t="s">
        <v>50149</v>
      </c>
      <c r="AQ5453" s="13" t="s">
        <v>50</v>
      </c>
      <c r="AR5453" s="13" t="s">
        <v>50</v>
      </c>
    </row>
    <row r="5454" spans="1:44" ht="15" thickBot="1">
      <c r="A5454" s="4" t="s">
        <v>50150</v>
      </c>
      <c r="B5454" s="7" t="s">
        <v>50</v>
      </c>
      <c r="C5454" s="7" t="s">
        <v>50</v>
      </c>
      <c r="D5454" s="7" t="s">
        <v>45</v>
      </c>
      <c r="E5454" s="7" t="s">
        <v>46</v>
      </c>
      <c r="F5454" s="7" t="s">
        <v>70</v>
      </c>
      <c r="G5454" s="7" t="s">
        <v>50</v>
      </c>
      <c r="H5454" s="7" t="s">
        <v>50</v>
      </c>
      <c r="I5454" s="7" t="s">
        <v>50</v>
      </c>
      <c r="J5454" s="6">
        <v>45484</v>
      </c>
      <c r="K5454" s="7" t="s">
        <v>50</v>
      </c>
      <c r="L5454" s="7" t="s">
        <v>467</v>
      </c>
      <c r="M5454" s="7" t="s">
        <v>50</v>
      </c>
      <c r="N5454" s="7" t="s">
        <v>50151</v>
      </c>
      <c r="O5454" s="7" t="s">
        <v>50152</v>
      </c>
      <c r="P5454" s="7" t="s">
        <v>50</v>
      </c>
      <c r="Q5454" s="7" t="s">
        <v>481</v>
      </c>
      <c r="R5454" s="31" t="s">
        <v>50</v>
      </c>
      <c r="S5454" s="31" t="s">
        <v>50</v>
      </c>
      <c r="T5454" s="7" t="s">
        <v>50</v>
      </c>
      <c r="U5454" s="7" t="s">
        <v>50153</v>
      </c>
      <c r="V5454" s="7" t="s">
        <v>50</v>
      </c>
      <c r="W5454" s="7" t="s">
        <v>50</v>
      </c>
      <c r="X5454" s="7" t="s">
        <v>50</v>
      </c>
      <c r="Y5454" s="7" t="s">
        <v>467</v>
      </c>
      <c r="Z5454" s="7" t="s">
        <v>50</v>
      </c>
      <c r="AA5454" s="7" t="s">
        <v>50</v>
      </c>
      <c r="AB5454" s="7" t="s">
        <v>50</v>
      </c>
      <c r="AC5454" s="7" t="s">
        <v>50</v>
      </c>
      <c r="AD5454" s="7" t="s">
        <v>50</v>
      </c>
      <c r="AE5454" s="7" t="s">
        <v>50</v>
      </c>
      <c r="AF5454" s="7" t="s">
        <v>50</v>
      </c>
      <c r="AG5454" s="7" t="s">
        <v>50</v>
      </c>
      <c r="AH5454" s="7" t="s">
        <v>50</v>
      </c>
      <c r="AI5454" s="7" t="s">
        <v>50</v>
      </c>
      <c r="AJ5454" s="7" t="s">
        <v>50</v>
      </c>
      <c r="AK5454" s="7" t="s">
        <v>50</v>
      </c>
      <c r="AL5454" s="7" t="s">
        <v>50</v>
      </c>
      <c r="AM5454" s="7" t="s">
        <v>50</v>
      </c>
      <c r="AN5454" s="7" t="s">
        <v>50</v>
      </c>
      <c r="AO5454" s="7" t="s">
        <v>50</v>
      </c>
      <c r="AP5454" s="7" t="s">
        <v>50</v>
      </c>
      <c r="AQ5454" s="7" t="s">
        <v>50</v>
      </c>
      <c r="AR5454" s="7" t="s">
        <v>1186</v>
      </c>
    </row>
    <row r="5455" spans="1:44" ht="15" thickBot="1">
      <c r="A5455" s="10" t="s">
        <v>50154</v>
      </c>
      <c r="B5455" s="13" t="s">
        <v>50</v>
      </c>
      <c r="C5455" s="12">
        <v>44562</v>
      </c>
      <c r="D5455" s="13" t="s">
        <v>45</v>
      </c>
      <c r="E5455" s="13" t="s">
        <v>46</v>
      </c>
      <c r="F5455" s="13" t="s">
        <v>70</v>
      </c>
      <c r="G5455" s="13" t="s">
        <v>87</v>
      </c>
      <c r="H5455" s="13" t="s">
        <v>50</v>
      </c>
      <c r="I5455" s="13" t="s">
        <v>50</v>
      </c>
      <c r="J5455" s="12">
        <v>45483</v>
      </c>
      <c r="K5455" s="13" t="s">
        <v>50</v>
      </c>
      <c r="L5455" s="13" t="s">
        <v>241</v>
      </c>
      <c r="M5455" s="13" t="s">
        <v>50155</v>
      </c>
      <c r="N5455" s="13" t="s">
        <v>50156</v>
      </c>
      <c r="O5455" s="13" t="s">
        <v>50157</v>
      </c>
      <c r="P5455" s="13" t="s">
        <v>50</v>
      </c>
      <c r="Q5455" s="13" t="s">
        <v>245</v>
      </c>
      <c r="R5455" s="33" t="s">
        <v>50158</v>
      </c>
      <c r="S5455" s="30" t="s">
        <v>50</v>
      </c>
      <c r="T5455" s="13" t="s">
        <v>50</v>
      </c>
      <c r="U5455" s="13" t="s">
        <v>50159</v>
      </c>
      <c r="V5455" s="13" t="s">
        <v>50</v>
      </c>
      <c r="W5455" s="13" t="s">
        <v>50</v>
      </c>
      <c r="X5455" s="13" t="s">
        <v>50</v>
      </c>
      <c r="Y5455" s="13" t="s">
        <v>154</v>
      </c>
      <c r="Z5455" s="13" t="s">
        <v>50</v>
      </c>
      <c r="AA5455" s="13" t="s">
        <v>50</v>
      </c>
      <c r="AB5455" s="13" t="s">
        <v>50</v>
      </c>
      <c r="AC5455" s="13" t="s">
        <v>50</v>
      </c>
      <c r="AD5455" s="13" t="s">
        <v>50</v>
      </c>
      <c r="AE5455" s="13" t="s">
        <v>50</v>
      </c>
      <c r="AF5455" s="13" t="s">
        <v>50</v>
      </c>
      <c r="AG5455" s="13" t="s">
        <v>50</v>
      </c>
      <c r="AH5455" s="13" t="s">
        <v>50</v>
      </c>
      <c r="AI5455" s="13" t="s">
        <v>50</v>
      </c>
      <c r="AJ5455" s="13" t="s">
        <v>50</v>
      </c>
      <c r="AK5455" s="13" t="s">
        <v>50</v>
      </c>
      <c r="AL5455" s="13" t="s">
        <v>50</v>
      </c>
      <c r="AM5455" s="13" t="s">
        <v>50160</v>
      </c>
      <c r="AN5455" s="13" t="s">
        <v>66</v>
      </c>
      <c r="AO5455" s="13" t="s">
        <v>50161</v>
      </c>
      <c r="AP5455" s="13" t="s">
        <v>50</v>
      </c>
      <c r="AQ5455" s="21" t="s">
        <v>50162</v>
      </c>
      <c r="AR5455" s="13" t="s">
        <v>50</v>
      </c>
    </row>
    <row r="5456" spans="1:44" ht="15" thickBot="1">
      <c r="A5456" s="4" t="s">
        <v>50163</v>
      </c>
      <c r="B5456" s="7" t="s">
        <v>50</v>
      </c>
      <c r="C5456" s="6">
        <v>32874</v>
      </c>
      <c r="D5456" s="7" t="s">
        <v>45</v>
      </c>
      <c r="E5456" s="7" t="s">
        <v>50</v>
      </c>
      <c r="F5456" s="7" t="s">
        <v>70</v>
      </c>
      <c r="G5456" s="7" t="s">
        <v>50</v>
      </c>
      <c r="H5456" s="7" t="s">
        <v>50</v>
      </c>
      <c r="I5456" s="7" t="s">
        <v>50</v>
      </c>
      <c r="J5456" s="6">
        <v>45484</v>
      </c>
      <c r="K5456" s="7" t="s">
        <v>50</v>
      </c>
      <c r="L5456" s="7" t="s">
        <v>52</v>
      </c>
      <c r="M5456" s="7" t="s">
        <v>45143</v>
      </c>
      <c r="N5456" s="7" t="s">
        <v>50164</v>
      </c>
      <c r="O5456" s="7" t="s">
        <v>50165</v>
      </c>
      <c r="P5456" s="7" t="s">
        <v>50</v>
      </c>
      <c r="Q5456" s="7" t="s">
        <v>21730</v>
      </c>
      <c r="R5456" s="34" t="s">
        <v>50166</v>
      </c>
      <c r="S5456" s="31" t="s">
        <v>50</v>
      </c>
      <c r="T5456" s="7" t="s">
        <v>50</v>
      </c>
      <c r="U5456" s="7" t="s">
        <v>50167</v>
      </c>
      <c r="V5456" s="7" t="s">
        <v>50</v>
      </c>
      <c r="W5456" s="7" t="s">
        <v>50</v>
      </c>
      <c r="X5456" s="7" t="s">
        <v>50</v>
      </c>
      <c r="Y5456" s="7" t="s">
        <v>50</v>
      </c>
      <c r="Z5456" s="7" t="s">
        <v>50</v>
      </c>
      <c r="AA5456" s="7" t="s">
        <v>50</v>
      </c>
      <c r="AB5456" s="7" t="s">
        <v>50</v>
      </c>
      <c r="AC5456" s="7" t="s">
        <v>50</v>
      </c>
      <c r="AD5456" s="7" t="s">
        <v>50</v>
      </c>
      <c r="AE5456" s="7" t="s">
        <v>50</v>
      </c>
      <c r="AF5456" s="7" t="s">
        <v>50</v>
      </c>
      <c r="AG5456" s="7" t="s">
        <v>50</v>
      </c>
      <c r="AH5456" s="7" t="s">
        <v>50</v>
      </c>
      <c r="AI5456" s="7" t="s">
        <v>50</v>
      </c>
      <c r="AJ5456" s="7" t="s">
        <v>50</v>
      </c>
      <c r="AK5456" s="7" t="s">
        <v>50168</v>
      </c>
      <c r="AL5456" s="7" t="s">
        <v>50</v>
      </c>
      <c r="AM5456" s="7" t="s">
        <v>50169</v>
      </c>
      <c r="AN5456" s="7" t="s">
        <v>738</v>
      </c>
      <c r="AO5456" s="7" t="s">
        <v>50170</v>
      </c>
      <c r="AP5456" s="22" t="s">
        <v>50171</v>
      </c>
      <c r="AQ5456" s="7" t="s">
        <v>50</v>
      </c>
      <c r="AR5456" s="7" t="s">
        <v>50</v>
      </c>
    </row>
    <row r="5457" spans="1:44" ht="15" thickBot="1">
      <c r="A5457" s="10" t="s">
        <v>50172</v>
      </c>
      <c r="B5457" s="13" t="s">
        <v>50</v>
      </c>
      <c r="C5457" s="12">
        <v>45292</v>
      </c>
      <c r="D5457" s="13" t="s">
        <v>45</v>
      </c>
      <c r="E5457" s="13" t="s">
        <v>46</v>
      </c>
      <c r="F5457" s="13" t="s">
        <v>70</v>
      </c>
      <c r="G5457" s="13" t="s">
        <v>50</v>
      </c>
      <c r="H5457" s="13" t="s">
        <v>50</v>
      </c>
      <c r="I5457" s="13" t="s">
        <v>50</v>
      </c>
      <c r="J5457" s="12">
        <v>45483</v>
      </c>
      <c r="K5457" s="13" t="s">
        <v>50</v>
      </c>
      <c r="L5457" s="13" t="s">
        <v>467</v>
      </c>
      <c r="M5457" s="13" t="s">
        <v>7050</v>
      </c>
      <c r="N5457" s="13" t="s">
        <v>50173</v>
      </c>
      <c r="O5457" s="13" t="s">
        <v>50174</v>
      </c>
      <c r="P5457" s="13" t="s">
        <v>50</v>
      </c>
      <c r="Q5457" s="13" t="s">
        <v>218</v>
      </c>
      <c r="R5457" s="30" t="s">
        <v>50</v>
      </c>
      <c r="S5457" s="30" t="s">
        <v>50</v>
      </c>
      <c r="T5457" s="13" t="s">
        <v>50</v>
      </c>
      <c r="U5457" s="13" t="s">
        <v>50175</v>
      </c>
      <c r="V5457" s="13" t="s">
        <v>50</v>
      </c>
      <c r="W5457" s="13" t="s">
        <v>50</v>
      </c>
      <c r="X5457" s="13" t="s">
        <v>50</v>
      </c>
      <c r="Y5457" s="13" t="s">
        <v>467</v>
      </c>
      <c r="Z5457" s="13" t="s">
        <v>50</v>
      </c>
      <c r="AA5457" s="13" t="s">
        <v>50</v>
      </c>
      <c r="AB5457" s="13" t="s">
        <v>50</v>
      </c>
      <c r="AC5457" s="13" t="s">
        <v>50</v>
      </c>
      <c r="AD5457" s="13" t="s">
        <v>50</v>
      </c>
      <c r="AE5457" s="13" t="s">
        <v>50</v>
      </c>
      <c r="AF5457" s="13" t="s">
        <v>50</v>
      </c>
      <c r="AG5457" s="13" t="s">
        <v>50</v>
      </c>
      <c r="AH5457" s="13" t="s">
        <v>50</v>
      </c>
      <c r="AI5457" s="13" t="s">
        <v>50</v>
      </c>
      <c r="AJ5457" s="13" t="s">
        <v>50</v>
      </c>
      <c r="AK5457" s="13" t="s">
        <v>50</v>
      </c>
      <c r="AL5457" s="13" t="s">
        <v>50</v>
      </c>
      <c r="AM5457" s="13" t="s">
        <v>50</v>
      </c>
      <c r="AN5457" s="13" t="s">
        <v>50</v>
      </c>
      <c r="AO5457" s="13" t="s">
        <v>50</v>
      </c>
      <c r="AP5457" s="13" t="s">
        <v>50</v>
      </c>
      <c r="AQ5457" s="13" t="s">
        <v>50</v>
      </c>
      <c r="AR5457" s="13" t="s">
        <v>1186</v>
      </c>
    </row>
    <row r="5458" spans="1:44" ht="15" thickBot="1">
      <c r="A5458" s="4" t="s">
        <v>50176</v>
      </c>
      <c r="B5458" s="7" t="s">
        <v>50</v>
      </c>
      <c r="C5458" s="6">
        <v>45292</v>
      </c>
      <c r="D5458" s="7" t="s">
        <v>45</v>
      </c>
      <c r="E5458" s="7" t="s">
        <v>46</v>
      </c>
      <c r="F5458" s="7" t="s">
        <v>70</v>
      </c>
      <c r="G5458" s="7" t="s">
        <v>50</v>
      </c>
      <c r="H5458" s="7" t="s">
        <v>50</v>
      </c>
      <c r="I5458" s="7" t="s">
        <v>50</v>
      </c>
      <c r="J5458" s="6">
        <v>45483</v>
      </c>
      <c r="K5458" s="7" t="s">
        <v>50</v>
      </c>
      <c r="L5458" s="7" t="s">
        <v>467</v>
      </c>
      <c r="M5458" s="7" t="s">
        <v>50</v>
      </c>
      <c r="N5458" s="7" t="s">
        <v>50177</v>
      </c>
      <c r="O5458" s="7" t="s">
        <v>50178</v>
      </c>
      <c r="P5458" s="7" t="s">
        <v>50</v>
      </c>
      <c r="Q5458" s="7" t="s">
        <v>6089</v>
      </c>
      <c r="R5458" s="31" t="s">
        <v>50</v>
      </c>
      <c r="S5458" s="31" t="s">
        <v>50</v>
      </c>
      <c r="T5458" s="7" t="s">
        <v>50</v>
      </c>
      <c r="U5458" s="7" t="s">
        <v>50179</v>
      </c>
      <c r="V5458" s="7" t="s">
        <v>50</v>
      </c>
      <c r="W5458" s="7" t="s">
        <v>50</v>
      </c>
      <c r="X5458" s="7" t="s">
        <v>50</v>
      </c>
      <c r="Y5458" s="7" t="s">
        <v>467</v>
      </c>
      <c r="Z5458" s="7" t="s">
        <v>50</v>
      </c>
      <c r="AA5458" s="7" t="s">
        <v>50</v>
      </c>
      <c r="AB5458" s="7" t="s">
        <v>50</v>
      </c>
      <c r="AC5458" s="7" t="s">
        <v>50</v>
      </c>
      <c r="AD5458" s="7" t="s">
        <v>50</v>
      </c>
      <c r="AE5458" s="7" t="s">
        <v>50</v>
      </c>
      <c r="AF5458" s="7" t="s">
        <v>50</v>
      </c>
      <c r="AG5458" s="7" t="s">
        <v>50</v>
      </c>
      <c r="AH5458" s="7" t="s">
        <v>50</v>
      </c>
      <c r="AI5458" s="7" t="s">
        <v>50</v>
      </c>
      <c r="AJ5458" s="7" t="s">
        <v>50</v>
      </c>
      <c r="AK5458" s="7" t="s">
        <v>50</v>
      </c>
      <c r="AL5458" s="7" t="s">
        <v>50</v>
      </c>
      <c r="AM5458" s="7" t="s">
        <v>50</v>
      </c>
      <c r="AN5458" s="7" t="s">
        <v>50</v>
      </c>
      <c r="AO5458" s="7" t="s">
        <v>50</v>
      </c>
      <c r="AP5458" s="7" t="s">
        <v>50</v>
      </c>
      <c r="AQ5458" s="7" t="s">
        <v>50</v>
      </c>
      <c r="AR5458" s="7" t="s">
        <v>1186</v>
      </c>
    </row>
    <row r="5459" spans="1:44" ht="15" thickBot="1">
      <c r="A5459" s="10" t="s">
        <v>50180</v>
      </c>
      <c r="B5459" s="13" t="s">
        <v>50</v>
      </c>
      <c r="C5459" s="13" t="s">
        <v>50</v>
      </c>
      <c r="D5459" s="13" t="s">
        <v>45</v>
      </c>
      <c r="E5459" s="13" t="s">
        <v>46</v>
      </c>
      <c r="F5459" s="13" t="s">
        <v>70</v>
      </c>
      <c r="G5459" s="13" t="s">
        <v>87</v>
      </c>
      <c r="H5459" s="13" t="s">
        <v>50</v>
      </c>
      <c r="I5459" s="13" t="s">
        <v>50</v>
      </c>
      <c r="J5459" s="12">
        <v>45484</v>
      </c>
      <c r="K5459" s="13" t="s">
        <v>50</v>
      </c>
      <c r="L5459" s="13" t="s">
        <v>241</v>
      </c>
      <c r="M5459" s="13" t="s">
        <v>50</v>
      </c>
      <c r="N5459" s="13" t="s">
        <v>50</v>
      </c>
      <c r="O5459" s="13" t="s">
        <v>50181</v>
      </c>
      <c r="P5459" s="13" t="s">
        <v>50</v>
      </c>
      <c r="Q5459" s="13" t="s">
        <v>50</v>
      </c>
      <c r="R5459" s="33" t="s">
        <v>50182</v>
      </c>
      <c r="S5459" s="30" t="s">
        <v>50</v>
      </c>
      <c r="T5459" s="13" t="s">
        <v>50</v>
      </c>
      <c r="U5459" s="13" t="s">
        <v>50</v>
      </c>
      <c r="V5459" s="13" t="s">
        <v>50</v>
      </c>
      <c r="W5459" s="13" t="s">
        <v>50</v>
      </c>
      <c r="X5459" s="13" t="s">
        <v>50</v>
      </c>
      <c r="Y5459" s="13" t="s">
        <v>154</v>
      </c>
      <c r="Z5459" s="13" t="s">
        <v>50</v>
      </c>
      <c r="AA5459" s="13" t="s">
        <v>50</v>
      </c>
      <c r="AB5459" s="13" t="s">
        <v>50</v>
      </c>
      <c r="AC5459" s="13" t="s">
        <v>50</v>
      </c>
      <c r="AD5459" s="13" t="s">
        <v>50</v>
      </c>
      <c r="AE5459" s="13" t="s">
        <v>50</v>
      </c>
      <c r="AF5459" s="13" t="s">
        <v>50</v>
      </c>
      <c r="AG5459" s="13" t="s">
        <v>50</v>
      </c>
      <c r="AH5459" s="13" t="s">
        <v>50</v>
      </c>
      <c r="AI5459" s="13" t="s">
        <v>50</v>
      </c>
      <c r="AJ5459" s="13" t="s">
        <v>50</v>
      </c>
      <c r="AK5459" s="13" t="s">
        <v>26985</v>
      </c>
      <c r="AL5459" s="13" t="s">
        <v>50</v>
      </c>
      <c r="AM5459" s="13" t="s">
        <v>50183</v>
      </c>
      <c r="AN5459" s="13" t="s">
        <v>66</v>
      </c>
      <c r="AO5459" s="13" t="s">
        <v>50</v>
      </c>
      <c r="AP5459" s="13" t="s">
        <v>50</v>
      </c>
      <c r="AQ5459" s="21" t="s">
        <v>50184</v>
      </c>
      <c r="AR5459" s="13" t="s">
        <v>255</v>
      </c>
    </row>
    <row r="5460" spans="1:44" ht="15" thickBot="1">
      <c r="A5460" s="4" t="s">
        <v>50185</v>
      </c>
      <c r="B5460" s="7" t="s">
        <v>50</v>
      </c>
      <c r="C5460" s="6">
        <v>45323</v>
      </c>
      <c r="D5460" s="7" t="s">
        <v>45</v>
      </c>
      <c r="E5460" s="7" t="s">
        <v>46</v>
      </c>
      <c r="F5460" s="7" t="s">
        <v>70</v>
      </c>
      <c r="G5460" s="26" t="s">
        <v>54946</v>
      </c>
      <c r="H5460" s="7" t="s">
        <v>50</v>
      </c>
      <c r="I5460" s="7" t="s">
        <v>50</v>
      </c>
      <c r="J5460" s="6">
        <v>45483</v>
      </c>
      <c r="K5460" s="7" t="s">
        <v>50</v>
      </c>
      <c r="L5460" s="7" t="s">
        <v>467</v>
      </c>
      <c r="M5460" s="7" t="s">
        <v>19571</v>
      </c>
      <c r="N5460" s="7" t="s">
        <v>5189</v>
      </c>
      <c r="O5460" s="7" t="s">
        <v>50186</v>
      </c>
      <c r="P5460" s="7" t="s">
        <v>50</v>
      </c>
      <c r="Q5460" s="7" t="s">
        <v>245</v>
      </c>
      <c r="R5460" s="31" t="s">
        <v>50</v>
      </c>
      <c r="S5460" s="31" t="s">
        <v>50</v>
      </c>
      <c r="T5460" s="7" t="s">
        <v>50</v>
      </c>
      <c r="U5460" s="7" t="s">
        <v>50</v>
      </c>
      <c r="V5460" s="7" t="s">
        <v>50</v>
      </c>
      <c r="W5460" s="7" t="s">
        <v>50</v>
      </c>
      <c r="X5460" s="7" t="s">
        <v>50</v>
      </c>
      <c r="Y5460" s="7" t="s">
        <v>467</v>
      </c>
      <c r="Z5460" s="7" t="s">
        <v>50</v>
      </c>
      <c r="AA5460" s="7" t="s">
        <v>50</v>
      </c>
      <c r="AB5460" s="7" t="s">
        <v>50</v>
      </c>
      <c r="AC5460" s="7" t="s">
        <v>50</v>
      </c>
      <c r="AD5460" s="7" t="s">
        <v>50</v>
      </c>
      <c r="AE5460" s="7" t="s">
        <v>50</v>
      </c>
      <c r="AF5460" s="7" t="s">
        <v>50</v>
      </c>
      <c r="AG5460" s="7" t="s">
        <v>50</v>
      </c>
      <c r="AH5460" s="7" t="s">
        <v>50</v>
      </c>
      <c r="AI5460" s="7" t="s">
        <v>50</v>
      </c>
      <c r="AJ5460" s="7" t="s">
        <v>50</v>
      </c>
      <c r="AK5460" s="7" t="s">
        <v>48203</v>
      </c>
      <c r="AL5460" s="7" t="s">
        <v>50</v>
      </c>
      <c r="AM5460" s="7" t="s">
        <v>50</v>
      </c>
      <c r="AN5460" s="7" t="s">
        <v>50</v>
      </c>
      <c r="AO5460" s="7" t="s">
        <v>50</v>
      </c>
      <c r="AP5460" s="7" t="s">
        <v>50</v>
      </c>
      <c r="AQ5460" s="7" t="s">
        <v>50</v>
      </c>
      <c r="AR5460" s="7" t="s">
        <v>1186</v>
      </c>
    </row>
    <row r="5461" spans="1:44" ht="15" thickBot="1">
      <c r="A5461" s="10" t="s">
        <v>50187</v>
      </c>
      <c r="B5461" s="13" t="s">
        <v>50</v>
      </c>
      <c r="C5461" s="12">
        <v>41487</v>
      </c>
      <c r="D5461" s="13" t="s">
        <v>45</v>
      </c>
      <c r="E5461" s="13" t="s">
        <v>46</v>
      </c>
      <c r="F5461" s="13" t="s">
        <v>70</v>
      </c>
      <c r="G5461" s="13" t="s">
        <v>50</v>
      </c>
      <c r="H5461" s="13" t="s">
        <v>50</v>
      </c>
      <c r="I5461" s="13" t="s">
        <v>50</v>
      </c>
      <c r="J5461" s="12">
        <v>45483</v>
      </c>
      <c r="K5461" s="13" t="s">
        <v>50</v>
      </c>
      <c r="L5461" s="13" t="s">
        <v>178</v>
      </c>
      <c r="M5461" s="13" t="s">
        <v>16243</v>
      </c>
      <c r="N5461" s="13" t="s">
        <v>5455</v>
      </c>
      <c r="O5461" s="13" t="s">
        <v>50188</v>
      </c>
      <c r="P5461" s="13" t="s">
        <v>50</v>
      </c>
      <c r="Q5461" s="13" t="s">
        <v>245</v>
      </c>
      <c r="R5461" s="33" t="s">
        <v>50189</v>
      </c>
      <c r="S5461" s="30" t="s">
        <v>50</v>
      </c>
      <c r="T5461" s="13" t="s">
        <v>50</v>
      </c>
      <c r="U5461" s="13">
        <v>18762806582</v>
      </c>
      <c r="V5461" s="13" t="s">
        <v>50</v>
      </c>
      <c r="W5461" s="13" t="s">
        <v>50</v>
      </c>
      <c r="X5461" s="13" t="s">
        <v>50</v>
      </c>
      <c r="Y5461" s="13" t="s">
        <v>50</v>
      </c>
      <c r="Z5461" s="13" t="s">
        <v>50</v>
      </c>
      <c r="AA5461" s="13" t="s">
        <v>50</v>
      </c>
      <c r="AB5461" s="13" t="s">
        <v>50</v>
      </c>
      <c r="AC5461" s="13" t="s">
        <v>50</v>
      </c>
      <c r="AD5461" s="13" t="s">
        <v>50</v>
      </c>
      <c r="AE5461" s="13" t="s">
        <v>50</v>
      </c>
      <c r="AF5461" s="13" t="s">
        <v>50</v>
      </c>
      <c r="AG5461" s="13" t="s">
        <v>50</v>
      </c>
      <c r="AH5461" s="13" t="s">
        <v>50</v>
      </c>
      <c r="AI5461" s="13" t="s">
        <v>50</v>
      </c>
      <c r="AJ5461" s="13" t="s">
        <v>50</v>
      </c>
      <c r="AK5461" s="13" t="s">
        <v>47070</v>
      </c>
      <c r="AL5461" s="13" t="s">
        <v>50</v>
      </c>
      <c r="AM5461" s="13" t="s">
        <v>50190</v>
      </c>
      <c r="AN5461" s="13" t="s">
        <v>4322</v>
      </c>
      <c r="AO5461" s="13" t="s">
        <v>50</v>
      </c>
      <c r="AP5461" s="13" t="s">
        <v>50</v>
      </c>
      <c r="AQ5461" s="21" t="s">
        <v>50191</v>
      </c>
      <c r="AR5461" s="13" t="s">
        <v>255</v>
      </c>
    </row>
    <row r="5462" spans="1:44" ht="15" thickBot="1">
      <c r="A5462" s="4" t="s">
        <v>50192</v>
      </c>
      <c r="B5462" s="7" t="s">
        <v>50</v>
      </c>
      <c r="C5462" s="7" t="s">
        <v>50</v>
      </c>
      <c r="D5462" s="7" t="s">
        <v>45</v>
      </c>
      <c r="E5462" s="7" t="s">
        <v>50</v>
      </c>
      <c r="F5462" s="7" t="s">
        <v>70</v>
      </c>
      <c r="G5462" s="7" t="s">
        <v>50</v>
      </c>
      <c r="H5462" s="7" t="s">
        <v>50</v>
      </c>
      <c r="I5462" s="7" t="s">
        <v>50</v>
      </c>
      <c r="J5462" s="6">
        <v>45483</v>
      </c>
      <c r="K5462" s="7" t="s">
        <v>50</v>
      </c>
      <c r="L5462" s="7" t="s">
        <v>467</v>
      </c>
      <c r="M5462" s="7" t="s">
        <v>26176</v>
      </c>
      <c r="N5462" s="7" t="s">
        <v>133</v>
      </c>
      <c r="O5462" s="7" t="s">
        <v>50193</v>
      </c>
      <c r="P5462" s="7" t="s">
        <v>50</v>
      </c>
      <c r="Q5462" s="7" t="s">
        <v>135</v>
      </c>
      <c r="R5462" s="34" t="s">
        <v>50194</v>
      </c>
      <c r="S5462" s="34" t="s">
        <v>50195</v>
      </c>
      <c r="T5462" s="7" t="s">
        <v>50</v>
      </c>
      <c r="U5462" s="7" t="s">
        <v>50</v>
      </c>
      <c r="V5462" s="7" t="s">
        <v>50</v>
      </c>
      <c r="W5462" s="7" t="s">
        <v>50</v>
      </c>
      <c r="X5462" s="7" t="s">
        <v>50</v>
      </c>
      <c r="Y5462" s="7" t="s">
        <v>467</v>
      </c>
      <c r="Z5462" s="7" t="s">
        <v>50</v>
      </c>
      <c r="AA5462" s="7" t="s">
        <v>50</v>
      </c>
      <c r="AB5462" s="7" t="s">
        <v>50</v>
      </c>
      <c r="AC5462" s="7" t="s">
        <v>50</v>
      </c>
      <c r="AD5462" s="7" t="s">
        <v>50</v>
      </c>
      <c r="AE5462" s="7" t="s">
        <v>50</v>
      </c>
      <c r="AF5462" s="7" t="s">
        <v>50</v>
      </c>
      <c r="AG5462" s="7" t="s">
        <v>50</v>
      </c>
      <c r="AH5462" s="7" t="s">
        <v>50</v>
      </c>
      <c r="AI5462" s="7" t="s">
        <v>50</v>
      </c>
      <c r="AJ5462" s="7" t="s">
        <v>50</v>
      </c>
      <c r="AK5462" s="7" t="s">
        <v>50196</v>
      </c>
      <c r="AL5462" s="7" t="s">
        <v>50</v>
      </c>
      <c r="AM5462" s="7" t="s">
        <v>50197</v>
      </c>
      <c r="AN5462" s="7" t="s">
        <v>993</v>
      </c>
      <c r="AO5462" s="7" t="s">
        <v>50198</v>
      </c>
      <c r="AP5462" s="22" t="s">
        <v>50199</v>
      </c>
      <c r="AQ5462" s="7" t="s">
        <v>50</v>
      </c>
      <c r="AR5462" s="7" t="s">
        <v>50</v>
      </c>
    </row>
    <row r="5463" spans="1:44" ht="15" thickBot="1">
      <c r="A5463" s="10" t="s">
        <v>50200</v>
      </c>
      <c r="B5463" s="13" t="s">
        <v>50</v>
      </c>
      <c r="C5463" s="12">
        <v>43831</v>
      </c>
      <c r="D5463" s="13" t="s">
        <v>45</v>
      </c>
      <c r="E5463" s="13" t="s">
        <v>46</v>
      </c>
      <c r="F5463" s="13" t="s">
        <v>70</v>
      </c>
      <c r="G5463" s="27" t="s">
        <v>54945</v>
      </c>
      <c r="H5463" s="13" t="s">
        <v>50</v>
      </c>
      <c r="I5463" s="13" t="s">
        <v>50</v>
      </c>
      <c r="J5463" s="12">
        <v>45483</v>
      </c>
      <c r="K5463" s="13" t="s">
        <v>50</v>
      </c>
      <c r="L5463" s="13" t="s">
        <v>1624</v>
      </c>
      <c r="M5463" s="13" t="s">
        <v>4069</v>
      </c>
      <c r="N5463" s="13" t="s">
        <v>408</v>
      </c>
      <c r="O5463" s="13" t="s">
        <v>50201</v>
      </c>
      <c r="P5463" s="13" t="s">
        <v>50</v>
      </c>
      <c r="Q5463" s="13" t="s">
        <v>50</v>
      </c>
      <c r="R5463" s="33" t="s">
        <v>50202</v>
      </c>
      <c r="S5463" s="33" t="s">
        <v>50203</v>
      </c>
      <c r="T5463" s="13" t="s">
        <v>50</v>
      </c>
      <c r="U5463" s="13">
        <v>4185207285</v>
      </c>
      <c r="V5463" s="13" t="s">
        <v>50</v>
      </c>
      <c r="W5463" s="13" t="s">
        <v>50</v>
      </c>
      <c r="X5463" s="13" t="s">
        <v>50</v>
      </c>
      <c r="Y5463" s="13" t="s">
        <v>467</v>
      </c>
      <c r="Z5463" s="13" t="s">
        <v>50</v>
      </c>
      <c r="AA5463" s="13" t="s">
        <v>50</v>
      </c>
      <c r="AB5463" s="13" t="s">
        <v>50</v>
      </c>
      <c r="AC5463" s="13" t="s">
        <v>50</v>
      </c>
      <c r="AD5463" s="13" t="s">
        <v>50</v>
      </c>
      <c r="AE5463" s="13" t="s">
        <v>50</v>
      </c>
      <c r="AF5463" s="13" t="s">
        <v>50</v>
      </c>
      <c r="AG5463" s="13" t="s">
        <v>50</v>
      </c>
      <c r="AH5463" s="13" t="s">
        <v>50</v>
      </c>
      <c r="AI5463" s="13" t="s">
        <v>50</v>
      </c>
      <c r="AJ5463" s="13" t="s">
        <v>50</v>
      </c>
      <c r="AK5463" s="13" t="s">
        <v>50204</v>
      </c>
      <c r="AL5463" s="13" t="s">
        <v>50</v>
      </c>
      <c r="AM5463" s="13" t="s">
        <v>50205</v>
      </c>
      <c r="AN5463" s="13" t="s">
        <v>66</v>
      </c>
      <c r="AO5463" s="13" t="s">
        <v>50206</v>
      </c>
      <c r="AP5463" s="14" t="s">
        <v>50207</v>
      </c>
      <c r="AQ5463" s="13" t="s">
        <v>50</v>
      </c>
      <c r="AR5463" s="13" t="s">
        <v>50</v>
      </c>
    </row>
    <row r="5464" spans="1:44" ht="15" thickBot="1">
      <c r="A5464" s="4" t="s">
        <v>50208</v>
      </c>
      <c r="B5464" s="7" t="s">
        <v>50</v>
      </c>
      <c r="C5464" s="6">
        <v>43466</v>
      </c>
      <c r="D5464" s="7" t="s">
        <v>45</v>
      </c>
      <c r="E5464" s="7" t="s">
        <v>46</v>
      </c>
      <c r="F5464" s="7" t="s">
        <v>70</v>
      </c>
      <c r="G5464" s="7" t="s">
        <v>50</v>
      </c>
      <c r="H5464" s="7" t="s">
        <v>50</v>
      </c>
      <c r="I5464" s="7" t="s">
        <v>50</v>
      </c>
      <c r="J5464" s="6">
        <v>45483</v>
      </c>
      <c r="K5464" s="7" t="s">
        <v>50</v>
      </c>
      <c r="L5464" s="7" t="s">
        <v>467</v>
      </c>
      <c r="M5464" s="7" t="s">
        <v>50</v>
      </c>
      <c r="N5464" s="7" t="s">
        <v>2706</v>
      </c>
      <c r="O5464" s="7" t="s">
        <v>50209</v>
      </c>
      <c r="P5464" s="7" t="s">
        <v>50</v>
      </c>
      <c r="Q5464" s="7" t="s">
        <v>566</v>
      </c>
      <c r="R5464" s="31" t="s">
        <v>50</v>
      </c>
      <c r="S5464" s="31" t="s">
        <v>50</v>
      </c>
      <c r="T5464" s="7" t="s">
        <v>50</v>
      </c>
      <c r="U5464" s="7" t="s">
        <v>50210</v>
      </c>
      <c r="V5464" s="7" t="s">
        <v>50</v>
      </c>
      <c r="W5464" s="7" t="s">
        <v>50</v>
      </c>
      <c r="X5464" s="7" t="s">
        <v>50</v>
      </c>
      <c r="Y5464" s="7" t="s">
        <v>467</v>
      </c>
      <c r="Z5464" s="7" t="s">
        <v>50</v>
      </c>
      <c r="AA5464" s="7" t="s">
        <v>50</v>
      </c>
      <c r="AB5464" s="7" t="s">
        <v>50</v>
      </c>
      <c r="AC5464" s="7" t="s">
        <v>50</v>
      </c>
      <c r="AD5464" s="7" t="s">
        <v>50</v>
      </c>
      <c r="AE5464" s="7" t="s">
        <v>50</v>
      </c>
      <c r="AF5464" s="7" t="s">
        <v>50</v>
      </c>
      <c r="AG5464" s="7" t="s">
        <v>50</v>
      </c>
      <c r="AH5464" s="7" t="s">
        <v>50</v>
      </c>
      <c r="AI5464" s="7" t="s">
        <v>50</v>
      </c>
      <c r="AJ5464" s="7" t="s">
        <v>50</v>
      </c>
      <c r="AK5464" s="7" t="s">
        <v>50</v>
      </c>
      <c r="AL5464" s="7" t="s">
        <v>50</v>
      </c>
      <c r="AM5464" s="7" t="s">
        <v>50</v>
      </c>
      <c r="AN5464" s="7" t="s">
        <v>50</v>
      </c>
      <c r="AO5464" s="7" t="s">
        <v>50</v>
      </c>
      <c r="AP5464" s="7" t="s">
        <v>50</v>
      </c>
      <c r="AQ5464" s="7" t="s">
        <v>50</v>
      </c>
      <c r="AR5464" s="7" t="s">
        <v>1186</v>
      </c>
    </row>
    <row r="5465" spans="1:44" ht="15" thickBot="1">
      <c r="A5465" s="10" t="s">
        <v>50211</v>
      </c>
      <c r="B5465" s="13" t="s">
        <v>50</v>
      </c>
      <c r="C5465" s="12">
        <v>44927</v>
      </c>
      <c r="D5465" s="13" t="s">
        <v>45</v>
      </c>
      <c r="E5465" s="13" t="s">
        <v>46</v>
      </c>
      <c r="F5465" s="13" t="s">
        <v>70</v>
      </c>
      <c r="G5465" s="27" t="s">
        <v>54945</v>
      </c>
      <c r="H5465" s="13" t="s">
        <v>50</v>
      </c>
      <c r="I5465" s="13" t="s">
        <v>50</v>
      </c>
      <c r="J5465" s="12">
        <v>45484</v>
      </c>
      <c r="K5465" s="13" t="s">
        <v>50</v>
      </c>
      <c r="L5465" s="13" t="s">
        <v>1624</v>
      </c>
      <c r="M5465" s="13" t="s">
        <v>15718</v>
      </c>
      <c r="N5465" s="13" t="s">
        <v>50</v>
      </c>
      <c r="O5465" s="13" t="s">
        <v>50212</v>
      </c>
      <c r="P5465" s="13" t="s">
        <v>50</v>
      </c>
      <c r="Q5465" s="13" t="s">
        <v>50</v>
      </c>
      <c r="R5465" s="33" t="s">
        <v>50213</v>
      </c>
      <c r="S5465" s="33" t="s">
        <v>50214</v>
      </c>
      <c r="T5465" s="13" t="s">
        <v>50</v>
      </c>
      <c r="U5465" s="13" t="s">
        <v>50</v>
      </c>
      <c r="V5465" s="13" t="s">
        <v>50</v>
      </c>
      <c r="W5465" s="13" t="s">
        <v>50</v>
      </c>
      <c r="X5465" s="13" t="s">
        <v>50</v>
      </c>
      <c r="Y5465" s="13" t="s">
        <v>467</v>
      </c>
      <c r="Z5465" s="13" t="s">
        <v>50</v>
      </c>
      <c r="AA5465" s="13" t="s">
        <v>50</v>
      </c>
      <c r="AB5465" s="13" t="s">
        <v>50</v>
      </c>
      <c r="AC5465" s="13" t="s">
        <v>50</v>
      </c>
      <c r="AD5465" s="13" t="s">
        <v>50</v>
      </c>
      <c r="AE5465" s="13" t="s">
        <v>50</v>
      </c>
      <c r="AF5465" s="13" t="s">
        <v>50</v>
      </c>
      <c r="AG5465" s="13" t="s">
        <v>50</v>
      </c>
      <c r="AH5465" s="13" t="s">
        <v>50</v>
      </c>
      <c r="AI5465" s="13" t="s">
        <v>50</v>
      </c>
      <c r="AJ5465" s="13" t="s">
        <v>50</v>
      </c>
      <c r="AK5465" s="13" t="s">
        <v>50215</v>
      </c>
      <c r="AL5465" s="13" t="s">
        <v>50</v>
      </c>
      <c r="AM5465" s="13" t="s">
        <v>50216</v>
      </c>
      <c r="AN5465" s="13" t="s">
        <v>66</v>
      </c>
      <c r="AO5465" s="13" t="s">
        <v>50217</v>
      </c>
      <c r="AP5465" s="21" t="s">
        <v>50218</v>
      </c>
      <c r="AQ5465" s="13" t="s">
        <v>50</v>
      </c>
      <c r="AR5465" s="13" t="s">
        <v>50</v>
      </c>
    </row>
    <row r="5466" spans="1:44" ht="15" thickBot="1">
      <c r="A5466" s="4" t="s">
        <v>50219</v>
      </c>
      <c r="B5466" s="7" t="s">
        <v>50</v>
      </c>
      <c r="C5466" s="6">
        <v>43626</v>
      </c>
      <c r="D5466" s="7" t="s">
        <v>45</v>
      </c>
      <c r="E5466" s="7" t="s">
        <v>46</v>
      </c>
      <c r="F5466" s="7" t="s">
        <v>70</v>
      </c>
      <c r="G5466" s="27" t="s">
        <v>54945</v>
      </c>
      <c r="H5466" s="7" t="s">
        <v>50</v>
      </c>
      <c r="I5466" s="7" t="s">
        <v>50</v>
      </c>
      <c r="J5466" s="6">
        <v>45484</v>
      </c>
      <c r="K5466" s="7" t="s">
        <v>50</v>
      </c>
      <c r="L5466" s="7" t="s">
        <v>52</v>
      </c>
      <c r="M5466" s="7" t="s">
        <v>28019</v>
      </c>
      <c r="N5466" s="7" t="s">
        <v>50</v>
      </c>
      <c r="O5466" s="7" t="s">
        <v>50220</v>
      </c>
      <c r="P5466" s="7" t="s">
        <v>50</v>
      </c>
      <c r="Q5466" s="7" t="s">
        <v>50</v>
      </c>
      <c r="R5466" s="31" t="s">
        <v>50</v>
      </c>
      <c r="S5466" s="31" t="s">
        <v>50</v>
      </c>
      <c r="T5466" s="7" t="s">
        <v>50</v>
      </c>
      <c r="U5466" s="7" t="s">
        <v>50</v>
      </c>
      <c r="V5466" s="7" t="s">
        <v>50</v>
      </c>
      <c r="W5466" s="7" t="s">
        <v>50</v>
      </c>
      <c r="X5466" s="7" t="s">
        <v>50</v>
      </c>
      <c r="Y5466" s="7" t="s">
        <v>50</v>
      </c>
      <c r="Z5466" s="7" t="s">
        <v>50</v>
      </c>
      <c r="AA5466" s="7" t="s">
        <v>50</v>
      </c>
      <c r="AB5466" s="7" t="s">
        <v>50</v>
      </c>
      <c r="AC5466" s="7" t="s">
        <v>50</v>
      </c>
      <c r="AD5466" s="7" t="s">
        <v>50</v>
      </c>
      <c r="AE5466" s="7" t="s">
        <v>50</v>
      </c>
      <c r="AF5466" s="7" t="s">
        <v>50</v>
      </c>
      <c r="AG5466" s="7" t="s">
        <v>50</v>
      </c>
      <c r="AH5466" s="7" t="s">
        <v>50</v>
      </c>
      <c r="AI5466" s="7" t="s">
        <v>50</v>
      </c>
      <c r="AJ5466" s="7" t="s">
        <v>50</v>
      </c>
      <c r="AK5466" s="7" t="s">
        <v>50</v>
      </c>
      <c r="AL5466" s="7" t="s">
        <v>50</v>
      </c>
      <c r="AM5466" s="7" t="s">
        <v>50</v>
      </c>
      <c r="AN5466" s="7" t="s">
        <v>50</v>
      </c>
      <c r="AO5466" s="7" t="s">
        <v>50</v>
      </c>
      <c r="AP5466" s="7" t="s">
        <v>50</v>
      </c>
      <c r="AQ5466" s="7" t="s">
        <v>50</v>
      </c>
      <c r="AR5466" s="7" t="s">
        <v>1186</v>
      </c>
    </row>
    <row r="5467" spans="1:44" ht="15" thickBot="1">
      <c r="A5467" s="10" t="s">
        <v>50221</v>
      </c>
      <c r="B5467" s="13" t="s">
        <v>50</v>
      </c>
      <c r="C5467" s="12">
        <v>43101</v>
      </c>
      <c r="D5467" s="13" t="s">
        <v>45</v>
      </c>
      <c r="E5467" s="13" t="s">
        <v>50</v>
      </c>
      <c r="F5467" s="13" t="s">
        <v>70</v>
      </c>
      <c r="G5467" s="13" t="s">
        <v>50</v>
      </c>
      <c r="H5467" s="13" t="s">
        <v>50</v>
      </c>
      <c r="I5467" s="13" t="s">
        <v>50</v>
      </c>
      <c r="J5467" s="12">
        <v>45483</v>
      </c>
      <c r="K5467" s="13" t="s">
        <v>50</v>
      </c>
      <c r="L5467" s="13" t="s">
        <v>178</v>
      </c>
      <c r="M5467" s="13" t="s">
        <v>21894</v>
      </c>
      <c r="N5467" s="13" t="s">
        <v>1332</v>
      </c>
      <c r="O5467" s="13" t="s">
        <v>50222</v>
      </c>
      <c r="P5467" s="13" t="s">
        <v>50</v>
      </c>
      <c r="Q5467" s="13" t="s">
        <v>1334</v>
      </c>
      <c r="R5467" s="33" t="s">
        <v>50223</v>
      </c>
      <c r="S5467" s="33" t="s">
        <v>50224</v>
      </c>
      <c r="T5467" s="13" t="s">
        <v>50</v>
      </c>
      <c r="U5467" s="13" t="s">
        <v>50</v>
      </c>
      <c r="V5467" s="13" t="s">
        <v>50</v>
      </c>
      <c r="W5467" s="13" t="s">
        <v>50</v>
      </c>
      <c r="X5467" s="13" t="s">
        <v>50</v>
      </c>
      <c r="Y5467" s="13" t="s">
        <v>50</v>
      </c>
      <c r="Z5467" s="13" t="s">
        <v>50</v>
      </c>
      <c r="AA5467" s="13" t="s">
        <v>50</v>
      </c>
      <c r="AB5467" s="13" t="s">
        <v>50</v>
      </c>
      <c r="AC5467" s="13" t="s">
        <v>50</v>
      </c>
      <c r="AD5467" s="13" t="s">
        <v>50</v>
      </c>
      <c r="AE5467" s="13" t="s">
        <v>50</v>
      </c>
      <c r="AF5467" s="13" t="s">
        <v>50</v>
      </c>
      <c r="AG5467" s="13" t="s">
        <v>50</v>
      </c>
      <c r="AH5467" s="13" t="s">
        <v>50</v>
      </c>
      <c r="AI5467" s="13" t="s">
        <v>50</v>
      </c>
      <c r="AJ5467" s="13" t="s">
        <v>50</v>
      </c>
      <c r="AK5467" s="13" t="s">
        <v>50225</v>
      </c>
      <c r="AL5467" s="13" t="s">
        <v>50</v>
      </c>
      <c r="AM5467" s="13" t="s">
        <v>50226</v>
      </c>
      <c r="AN5467" s="13" t="s">
        <v>66</v>
      </c>
      <c r="AO5467" s="13" t="s">
        <v>50227</v>
      </c>
      <c r="AP5467" s="14" t="s">
        <v>50228</v>
      </c>
      <c r="AQ5467" s="13" t="s">
        <v>50</v>
      </c>
      <c r="AR5467" s="13" t="s">
        <v>50</v>
      </c>
    </row>
    <row r="5468" spans="1:44" ht="15" thickBot="1">
      <c r="A5468" s="4" t="s">
        <v>50229</v>
      </c>
      <c r="B5468" s="7" t="s">
        <v>50</v>
      </c>
      <c r="C5468" s="6">
        <v>45292</v>
      </c>
      <c r="D5468" s="7" t="s">
        <v>45</v>
      </c>
      <c r="E5468" s="7" t="s">
        <v>46</v>
      </c>
      <c r="F5468" s="7" t="s">
        <v>70</v>
      </c>
      <c r="G5468" s="27" t="s">
        <v>54945</v>
      </c>
      <c r="H5468" s="7" t="s">
        <v>50</v>
      </c>
      <c r="I5468" s="7" t="s">
        <v>50</v>
      </c>
      <c r="J5468" s="6">
        <v>45483</v>
      </c>
      <c r="K5468" s="7" t="s">
        <v>50</v>
      </c>
      <c r="L5468" s="7" t="s">
        <v>467</v>
      </c>
      <c r="M5468" s="7" t="s">
        <v>9175</v>
      </c>
      <c r="N5468" s="7" t="s">
        <v>1114</v>
      </c>
      <c r="O5468" s="7" t="s">
        <v>50230</v>
      </c>
      <c r="P5468" s="7" t="s">
        <v>50</v>
      </c>
      <c r="Q5468" s="7" t="s">
        <v>1116</v>
      </c>
      <c r="R5468" s="34" t="s">
        <v>50231</v>
      </c>
      <c r="S5468" s="34" t="s">
        <v>50232</v>
      </c>
      <c r="T5468" s="7" t="s">
        <v>50</v>
      </c>
      <c r="U5468" s="7">
        <v>7376374855</v>
      </c>
      <c r="V5468" s="7" t="s">
        <v>50</v>
      </c>
      <c r="W5468" s="7" t="s">
        <v>50</v>
      </c>
      <c r="X5468" s="7" t="s">
        <v>50</v>
      </c>
      <c r="Y5468" s="7" t="s">
        <v>467</v>
      </c>
      <c r="Z5468" s="7" t="s">
        <v>50</v>
      </c>
      <c r="AA5468" s="7" t="s">
        <v>50</v>
      </c>
      <c r="AB5468" s="7" t="s">
        <v>50</v>
      </c>
      <c r="AC5468" s="7" t="s">
        <v>50</v>
      </c>
      <c r="AD5468" s="7" t="s">
        <v>50</v>
      </c>
      <c r="AE5468" s="7" t="s">
        <v>50</v>
      </c>
      <c r="AF5468" s="7" t="s">
        <v>50</v>
      </c>
      <c r="AG5468" s="7" t="s">
        <v>50</v>
      </c>
      <c r="AH5468" s="7" t="s">
        <v>50</v>
      </c>
      <c r="AI5468" s="7" t="s">
        <v>50</v>
      </c>
      <c r="AJ5468" s="7" t="s">
        <v>50</v>
      </c>
      <c r="AK5468" s="7" t="s">
        <v>50233</v>
      </c>
      <c r="AL5468" s="7" t="s">
        <v>50</v>
      </c>
      <c r="AM5468" s="7" t="s">
        <v>50234</v>
      </c>
      <c r="AN5468" s="7" t="s">
        <v>253</v>
      </c>
      <c r="AO5468" s="7" t="s">
        <v>50235</v>
      </c>
      <c r="AP5468" s="22" t="s">
        <v>50236</v>
      </c>
      <c r="AQ5468" s="7" t="s">
        <v>50</v>
      </c>
      <c r="AR5468" s="7" t="s">
        <v>50</v>
      </c>
    </row>
    <row r="5469" spans="1:44" ht="15" thickBot="1">
      <c r="A5469" s="10" t="s">
        <v>50237</v>
      </c>
      <c r="B5469" s="13" t="s">
        <v>50</v>
      </c>
      <c r="C5469" s="12">
        <v>42005</v>
      </c>
      <c r="D5469" s="13" t="s">
        <v>45</v>
      </c>
      <c r="E5469" s="13" t="s">
        <v>46</v>
      </c>
      <c r="F5469" s="13" t="s">
        <v>70</v>
      </c>
      <c r="G5469" s="13" t="s">
        <v>50</v>
      </c>
      <c r="H5469" s="13" t="s">
        <v>50</v>
      </c>
      <c r="I5469" s="13" t="s">
        <v>50</v>
      </c>
      <c r="J5469" s="12">
        <v>45483</v>
      </c>
      <c r="K5469" s="13" t="s">
        <v>50</v>
      </c>
      <c r="L5469" s="13" t="s">
        <v>147</v>
      </c>
      <c r="M5469" s="13" t="s">
        <v>50238</v>
      </c>
      <c r="N5469" s="13" t="s">
        <v>50</v>
      </c>
      <c r="O5469" s="13" t="s">
        <v>50239</v>
      </c>
      <c r="P5469" s="13" t="s">
        <v>50</v>
      </c>
      <c r="Q5469" s="13" t="s">
        <v>50</v>
      </c>
      <c r="R5469" s="30" t="s">
        <v>50</v>
      </c>
      <c r="S5469" s="30" t="s">
        <v>50</v>
      </c>
      <c r="T5469" s="13" t="s">
        <v>50</v>
      </c>
      <c r="U5469" s="13" t="s">
        <v>50</v>
      </c>
      <c r="V5469" s="13" t="s">
        <v>50</v>
      </c>
      <c r="W5469" s="13" t="s">
        <v>50</v>
      </c>
      <c r="X5469" s="13" t="s">
        <v>50</v>
      </c>
      <c r="Y5469" s="13" t="s">
        <v>154</v>
      </c>
      <c r="Z5469" s="13" t="s">
        <v>50</v>
      </c>
      <c r="AA5469" s="13" t="s">
        <v>50</v>
      </c>
      <c r="AB5469" s="13" t="s">
        <v>50</v>
      </c>
      <c r="AC5469" s="13" t="s">
        <v>50</v>
      </c>
      <c r="AD5469" s="13" t="s">
        <v>50</v>
      </c>
      <c r="AE5469" s="13" t="s">
        <v>50</v>
      </c>
      <c r="AF5469" s="13" t="s">
        <v>50</v>
      </c>
      <c r="AG5469" s="13" t="s">
        <v>50</v>
      </c>
      <c r="AH5469" s="13" t="s">
        <v>50</v>
      </c>
      <c r="AI5469" s="13" t="s">
        <v>50</v>
      </c>
      <c r="AJ5469" s="13" t="s">
        <v>50</v>
      </c>
      <c r="AK5469" s="13" t="s">
        <v>50</v>
      </c>
      <c r="AL5469" s="13" t="s">
        <v>50</v>
      </c>
      <c r="AM5469" s="13" t="s">
        <v>50</v>
      </c>
      <c r="AN5469" s="13" t="s">
        <v>50</v>
      </c>
      <c r="AO5469" s="13" t="s">
        <v>50</v>
      </c>
      <c r="AP5469" s="13" t="s">
        <v>50</v>
      </c>
      <c r="AQ5469" s="13" t="s">
        <v>50</v>
      </c>
      <c r="AR5469" s="13" t="s">
        <v>1186</v>
      </c>
    </row>
    <row r="5470" spans="1:44" ht="15" thickBot="1">
      <c r="A5470" s="4" t="s">
        <v>50240</v>
      </c>
      <c r="B5470" s="7" t="s">
        <v>50</v>
      </c>
      <c r="C5470" s="7" t="s">
        <v>50</v>
      </c>
      <c r="D5470" s="7" t="s">
        <v>45</v>
      </c>
      <c r="E5470" s="7" t="s">
        <v>50</v>
      </c>
      <c r="F5470" s="7" t="s">
        <v>70</v>
      </c>
      <c r="G5470" s="27" t="s">
        <v>54945</v>
      </c>
      <c r="H5470" s="7" t="s">
        <v>50</v>
      </c>
      <c r="I5470" s="7" t="s">
        <v>50</v>
      </c>
      <c r="J5470" s="6">
        <v>45485</v>
      </c>
      <c r="K5470" s="7" t="s">
        <v>50</v>
      </c>
      <c r="L5470" s="7" t="s">
        <v>4836</v>
      </c>
      <c r="M5470" s="7" t="s">
        <v>6731</v>
      </c>
      <c r="N5470" s="7" t="s">
        <v>50241</v>
      </c>
      <c r="O5470" s="7" t="s">
        <v>50242</v>
      </c>
      <c r="P5470" s="7" t="s">
        <v>50</v>
      </c>
      <c r="Q5470" s="7" t="s">
        <v>245</v>
      </c>
      <c r="R5470" s="34" t="s">
        <v>50243</v>
      </c>
      <c r="S5470" s="34" t="s">
        <v>50244</v>
      </c>
      <c r="T5470" s="7" t="s">
        <v>50</v>
      </c>
      <c r="U5470" s="7">
        <f>91-8921299283</f>
        <v>-8921299192</v>
      </c>
      <c r="V5470" s="7" t="s">
        <v>50</v>
      </c>
      <c r="W5470" s="7" t="s">
        <v>50</v>
      </c>
      <c r="X5470" s="7" t="s">
        <v>50</v>
      </c>
      <c r="Y5470" s="7" t="s">
        <v>467</v>
      </c>
      <c r="Z5470" s="7" t="s">
        <v>50</v>
      </c>
      <c r="AA5470" s="7" t="s">
        <v>50</v>
      </c>
      <c r="AB5470" s="7" t="s">
        <v>50</v>
      </c>
      <c r="AC5470" s="7" t="s">
        <v>50</v>
      </c>
      <c r="AD5470" s="7" t="s">
        <v>50</v>
      </c>
      <c r="AE5470" s="7" t="s">
        <v>50</v>
      </c>
      <c r="AF5470" s="7" t="s">
        <v>50</v>
      </c>
      <c r="AG5470" s="7" t="s">
        <v>50</v>
      </c>
      <c r="AH5470" s="7" t="s">
        <v>50</v>
      </c>
      <c r="AI5470" s="7" t="s">
        <v>50</v>
      </c>
      <c r="AJ5470" s="7" t="s">
        <v>50</v>
      </c>
      <c r="AK5470" s="7" t="s">
        <v>4962</v>
      </c>
      <c r="AL5470" s="7" t="s">
        <v>50</v>
      </c>
      <c r="AM5470" s="7" t="s">
        <v>50245</v>
      </c>
      <c r="AN5470" s="7" t="s">
        <v>66</v>
      </c>
      <c r="AO5470" s="7" t="s">
        <v>50</v>
      </c>
      <c r="AP5470" s="8" t="s">
        <v>50246</v>
      </c>
      <c r="AQ5470" s="7" t="s">
        <v>50</v>
      </c>
      <c r="AR5470" s="7" t="s">
        <v>255</v>
      </c>
    </row>
    <row r="5471" spans="1:44" ht="15" thickBot="1">
      <c r="A5471" s="10" t="s">
        <v>50247</v>
      </c>
      <c r="B5471" s="13" t="s">
        <v>50</v>
      </c>
      <c r="C5471" s="12">
        <v>44562</v>
      </c>
      <c r="D5471" s="13" t="s">
        <v>45</v>
      </c>
      <c r="E5471" s="13" t="s">
        <v>46</v>
      </c>
      <c r="F5471" s="13" t="s">
        <v>70</v>
      </c>
      <c r="G5471" s="13" t="s">
        <v>50</v>
      </c>
      <c r="H5471" s="13" t="s">
        <v>50</v>
      </c>
      <c r="I5471" s="13" t="s">
        <v>50</v>
      </c>
      <c r="J5471" s="12">
        <v>45483</v>
      </c>
      <c r="K5471" s="13" t="s">
        <v>50</v>
      </c>
      <c r="L5471" s="13" t="s">
        <v>467</v>
      </c>
      <c r="M5471" s="13" t="s">
        <v>18726</v>
      </c>
      <c r="N5471" s="13" t="s">
        <v>17539</v>
      </c>
      <c r="O5471" s="13" t="s">
        <v>50248</v>
      </c>
      <c r="P5471" s="13" t="s">
        <v>50</v>
      </c>
      <c r="Q5471" s="13" t="s">
        <v>245</v>
      </c>
      <c r="R5471" s="33" t="s">
        <v>50249</v>
      </c>
      <c r="S5471" s="30" t="s">
        <v>50</v>
      </c>
      <c r="T5471" s="13" t="s">
        <v>50</v>
      </c>
      <c r="U5471" s="13" t="s">
        <v>50250</v>
      </c>
      <c r="V5471" s="13" t="s">
        <v>50</v>
      </c>
      <c r="W5471" s="13" t="s">
        <v>50</v>
      </c>
      <c r="X5471" s="13" t="s">
        <v>50</v>
      </c>
      <c r="Y5471" s="13" t="s">
        <v>467</v>
      </c>
      <c r="Z5471" s="13" t="s">
        <v>50</v>
      </c>
      <c r="AA5471" s="13" t="s">
        <v>50</v>
      </c>
      <c r="AB5471" s="13" t="s">
        <v>50</v>
      </c>
      <c r="AC5471" s="13" t="s">
        <v>50</v>
      </c>
      <c r="AD5471" s="13" t="s">
        <v>50</v>
      </c>
      <c r="AE5471" s="13" t="s">
        <v>50</v>
      </c>
      <c r="AF5471" s="13" t="s">
        <v>50</v>
      </c>
      <c r="AG5471" s="13" t="s">
        <v>50</v>
      </c>
      <c r="AH5471" s="13" t="s">
        <v>50</v>
      </c>
      <c r="AI5471" s="13" t="s">
        <v>50</v>
      </c>
      <c r="AJ5471" s="13" t="s">
        <v>50</v>
      </c>
      <c r="AK5471" s="13" t="s">
        <v>50251</v>
      </c>
      <c r="AL5471" s="13" t="s">
        <v>50</v>
      </c>
      <c r="AM5471" s="13" t="s">
        <v>50252</v>
      </c>
      <c r="AN5471" s="13" t="s">
        <v>50253</v>
      </c>
      <c r="AO5471" s="13" t="s">
        <v>50</v>
      </c>
      <c r="AP5471" s="13" t="s">
        <v>50</v>
      </c>
      <c r="AQ5471" s="21" t="s">
        <v>50254</v>
      </c>
      <c r="AR5471" s="13" t="s">
        <v>255</v>
      </c>
    </row>
    <row r="5472" spans="1:44" ht="15" thickBot="1">
      <c r="A5472" s="4" t="s">
        <v>50255</v>
      </c>
      <c r="B5472" s="7" t="s">
        <v>50</v>
      </c>
      <c r="C5472" s="6">
        <v>39448</v>
      </c>
      <c r="D5472" s="7" t="s">
        <v>45</v>
      </c>
      <c r="E5472" s="7" t="s">
        <v>50</v>
      </c>
      <c r="F5472" s="7" t="s">
        <v>70</v>
      </c>
      <c r="G5472" s="7" t="s">
        <v>50</v>
      </c>
      <c r="H5472" s="7" t="s">
        <v>50</v>
      </c>
      <c r="I5472" s="7" t="s">
        <v>50</v>
      </c>
      <c r="J5472" s="6">
        <v>45483</v>
      </c>
      <c r="K5472" s="7" t="s">
        <v>50</v>
      </c>
      <c r="L5472" s="7" t="s">
        <v>52</v>
      </c>
      <c r="M5472" s="7" t="s">
        <v>50</v>
      </c>
      <c r="N5472" s="7" t="s">
        <v>50256</v>
      </c>
      <c r="O5472" s="7" t="s">
        <v>50257</v>
      </c>
      <c r="P5472" s="7" t="s">
        <v>50</v>
      </c>
      <c r="Q5472" s="7" t="s">
        <v>135</v>
      </c>
      <c r="R5472" s="34" t="s">
        <v>50258</v>
      </c>
      <c r="S5472" s="31" t="s">
        <v>50</v>
      </c>
      <c r="T5472" s="7" t="s">
        <v>50</v>
      </c>
      <c r="U5472" s="7" t="s">
        <v>50259</v>
      </c>
      <c r="V5472" s="7" t="s">
        <v>50</v>
      </c>
      <c r="W5472" s="7" t="s">
        <v>50</v>
      </c>
      <c r="X5472" s="7" t="s">
        <v>50</v>
      </c>
      <c r="Y5472" s="7" t="s">
        <v>50</v>
      </c>
      <c r="Z5472" s="7" t="s">
        <v>50</v>
      </c>
      <c r="AA5472" s="7" t="s">
        <v>50</v>
      </c>
      <c r="AB5472" s="7" t="s">
        <v>50</v>
      </c>
      <c r="AC5472" s="7" t="s">
        <v>50</v>
      </c>
      <c r="AD5472" s="7" t="s">
        <v>50</v>
      </c>
      <c r="AE5472" s="7" t="s">
        <v>50</v>
      </c>
      <c r="AF5472" s="7" t="s">
        <v>50</v>
      </c>
      <c r="AG5472" s="7" t="s">
        <v>50</v>
      </c>
      <c r="AH5472" s="7" t="s">
        <v>50</v>
      </c>
      <c r="AI5472" s="7" t="s">
        <v>50</v>
      </c>
      <c r="AJ5472" s="7" t="s">
        <v>50</v>
      </c>
      <c r="AK5472" s="7" t="s">
        <v>50</v>
      </c>
      <c r="AL5472" s="7" t="s">
        <v>50</v>
      </c>
      <c r="AM5472" s="7" t="s">
        <v>50260</v>
      </c>
      <c r="AN5472" s="7" t="s">
        <v>4322</v>
      </c>
      <c r="AO5472" s="7" t="s">
        <v>50</v>
      </c>
      <c r="AP5472" s="7" t="s">
        <v>50</v>
      </c>
      <c r="AQ5472" s="22" t="s">
        <v>50261</v>
      </c>
      <c r="AR5472" s="7" t="s">
        <v>255</v>
      </c>
    </row>
    <row r="5473" spans="1:44" ht="15" thickBot="1">
      <c r="A5473" s="10" t="s">
        <v>50262</v>
      </c>
      <c r="B5473" s="13" t="s">
        <v>50</v>
      </c>
      <c r="C5473" s="12">
        <v>44927</v>
      </c>
      <c r="D5473" s="13" t="s">
        <v>45</v>
      </c>
      <c r="E5473" s="13" t="s">
        <v>50</v>
      </c>
      <c r="F5473" s="13" t="s">
        <v>70</v>
      </c>
      <c r="G5473" s="27" t="s">
        <v>54945</v>
      </c>
      <c r="H5473" s="13" t="s">
        <v>50</v>
      </c>
      <c r="I5473" s="13" t="s">
        <v>50</v>
      </c>
      <c r="J5473" s="12">
        <v>45484</v>
      </c>
      <c r="K5473" s="13" t="s">
        <v>50</v>
      </c>
      <c r="L5473" s="13" t="s">
        <v>1624</v>
      </c>
      <c r="M5473" s="13" t="s">
        <v>1034</v>
      </c>
      <c r="N5473" s="13" t="s">
        <v>4079</v>
      </c>
      <c r="O5473" s="13" t="s">
        <v>50263</v>
      </c>
      <c r="P5473" s="13" t="s">
        <v>50</v>
      </c>
      <c r="Q5473" s="13" t="s">
        <v>360</v>
      </c>
      <c r="R5473" s="33" t="s">
        <v>50264</v>
      </c>
      <c r="S5473" s="33" t="s">
        <v>50265</v>
      </c>
      <c r="T5473" s="13" t="s">
        <v>50</v>
      </c>
      <c r="U5473" s="13" t="s">
        <v>50266</v>
      </c>
      <c r="V5473" s="13" t="s">
        <v>50</v>
      </c>
      <c r="W5473" s="13" t="s">
        <v>50</v>
      </c>
      <c r="X5473" s="13" t="s">
        <v>50</v>
      </c>
      <c r="Y5473" s="13" t="s">
        <v>467</v>
      </c>
      <c r="Z5473" s="13" t="s">
        <v>50</v>
      </c>
      <c r="AA5473" s="13" t="s">
        <v>50</v>
      </c>
      <c r="AB5473" s="13" t="s">
        <v>50</v>
      </c>
      <c r="AC5473" s="13" t="s">
        <v>50</v>
      </c>
      <c r="AD5473" s="13" t="s">
        <v>50</v>
      </c>
      <c r="AE5473" s="13" t="s">
        <v>50</v>
      </c>
      <c r="AF5473" s="13" t="s">
        <v>50</v>
      </c>
      <c r="AG5473" s="13" t="s">
        <v>50</v>
      </c>
      <c r="AH5473" s="13" t="s">
        <v>50</v>
      </c>
      <c r="AI5473" s="13" t="s">
        <v>50</v>
      </c>
      <c r="AJ5473" s="13" t="s">
        <v>50</v>
      </c>
      <c r="AK5473" s="13" t="s">
        <v>42286</v>
      </c>
      <c r="AL5473" s="13" t="s">
        <v>50</v>
      </c>
      <c r="AM5473" s="13" t="s">
        <v>50267</v>
      </c>
      <c r="AN5473" s="13" t="s">
        <v>993</v>
      </c>
      <c r="AO5473" s="13" t="s">
        <v>50268</v>
      </c>
      <c r="AP5473" s="21" t="s">
        <v>50269</v>
      </c>
      <c r="AQ5473" s="13" t="s">
        <v>50</v>
      </c>
      <c r="AR5473" s="13" t="s">
        <v>50</v>
      </c>
    </row>
    <row r="5474" spans="1:44" ht="15" thickBot="1">
      <c r="A5474" s="4" t="s">
        <v>50270</v>
      </c>
      <c r="B5474" s="7" t="s">
        <v>50</v>
      </c>
      <c r="C5474" s="6">
        <v>44927</v>
      </c>
      <c r="D5474" s="7" t="s">
        <v>45</v>
      </c>
      <c r="E5474" s="7" t="s">
        <v>50</v>
      </c>
      <c r="F5474" s="7" t="s">
        <v>70</v>
      </c>
      <c r="G5474" s="27" t="s">
        <v>54945</v>
      </c>
      <c r="H5474" s="7" t="s">
        <v>50</v>
      </c>
      <c r="I5474" s="7" t="s">
        <v>50</v>
      </c>
      <c r="J5474" s="6">
        <v>45483</v>
      </c>
      <c r="K5474" s="7" t="s">
        <v>50</v>
      </c>
      <c r="L5474" s="7" t="s">
        <v>467</v>
      </c>
      <c r="M5474" s="7" t="s">
        <v>50</v>
      </c>
      <c r="N5474" s="7" t="s">
        <v>769</v>
      </c>
      <c r="O5474" s="7" t="s">
        <v>50271</v>
      </c>
      <c r="P5474" s="7" t="s">
        <v>50</v>
      </c>
      <c r="Q5474" s="7" t="s">
        <v>520</v>
      </c>
      <c r="R5474" s="34" t="s">
        <v>50272</v>
      </c>
      <c r="S5474" s="34" t="s">
        <v>50273</v>
      </c>
      <c r="T5474" s="7" t="s">
        <v>50</v>
      </c>
      <c r="U5474" s="7" t="s">
        <v>50</v>
      </c>
      <c r="V5474" s="7" t="s">
        <v>50</v>
      </c>
      <c r="W5474" s="7" t="s">
        <v>50</v>
      </c>
      <c r="X5474" s="7" t="s">
        <v>50</v>
      </c>
      <c r="Y5474" s="7" t="s">
        <v>467</v>
      </c>
      <c r="Z5474" s="7" t="s">
        <v>50</v>
      </c>
      <c r="AA5474" s="7" t="s">
        <v>50</v>
      </c>
      <c r="AB5474" s="7" t="s">
        <v>50</v>
      </c>
      <c r="AC5474" s="7" t="s">
        <v>50</v>
      </c>
      <c r="AD5474" s="7" t="s">
        <v>50</v>
      </c>
      <c r="AE5474" s="7" t="s">
        <v>50</v>
      </c>
      <c r="AF5474" s="7" t="s">
        <v>50</v>
      </c>
      <c r="AG5474" s="7" t="s">
        <v>50</v>
      </c>
      <c r="AH5474" s="7" t="s">
        <v>50</v>
      </c>
      <c r="AI5474" s="7" t="s">
        <v>50</v>
      </c>
      <c r="AJ5474" s="7" t="s">
        <v>50</v>
      </c>
      <c r="AK5474" s="7" t="s">
        <v>50</v>
      </c>
      <c r="AL5474" s="7" t="s">
        <v>50</v>
      </c>
      <c r="AM5474" s="7" t="s">
        <v>50</v>
      </c>
      <c r="AN5474" s="7" t="s">
        <v>50</v>
      </c>
      <c r="AO5474" s="7" t="s">
        <v>50</v>
      </c>
      <c r="AP5474" s="7" t="s">
        <v>50</v>
      </c>
      <c r="AQ5474" s="7" t="s">
        <v>50</v>
      </c>
      <c r="AR5474" s="7" t="s">
        <v>1186</v>
      </c>
    </row>
    <row r="5475" spans="1:44" ht="15" thickBot="1">
      <c r="A5475" s="10" t="s">
        <v>50274</v>
      </c>
      <c r="B5475" s="13" t="s">
        <v>50</v>
      </c>
      <c r="C5475" s="13" t="s">
        <v>50</v>
      </c>
      <c r="D5475" s="13" t="s">
        <v>45</v>
      </c>
      <c r="E5475" s="13" t="s">
        <v>46</v>
      </c>
      <c r="F5475" s="13" t="s">
        <v>70</v>
      </c>
      <c r="G5475" s="13" t="s">
        <v>50</v>
      </c>
      <c r="H5475" s="13" t="s">
        <v>50</v>
      </c>
      <c r="I5475" s="13" t="s">
        <v>50</v>
      </c>
      <c r="J5475" s="12">
        <v>45483</v>
      </c>
      <c r="K5475" s="13" t="s">
        <v>50</v>
      </c>
      <c r="L5475" s="13" t="s">
        <v>241</v>
      </c>
      <c r="M5475" s="13" t="s">
        <v>1034</v>
      </c>
      <c r="N5475" s="13" t="s">
        <v>193</v>
      </c>
      <c r="O5475" s="13" t="s">
        <v>50275</v>
      </c>
      <c r="P5475" s="13" t="s">
        <v>50</v>
      </c>
      <c r="Q5475" s="13" t="s">
        <v>56</v>
      </c>
      <c r="R5475" s="33" t="s">
        <v>50276</v>
      </c>
      <c r="S5475" s="30" t="s">
        <v>50</v>
      </c>
      <c r="T5475" s="13" t="s">
        <v>50</v>
      </c>
      <c r="U5475" s="13" t="s">
        <v>50</v>
      </c>
      <c r="V5475" s="13" t="s">
        <v>50</v>
      </c>
      <c r="W5475" s="13" t="s">
        <v>50</v>
      </c>
      <c r="X5475" s="13" t="s">
        <v>50</v>
      </c>
      <c r="Y5475" s="13" t="s">
        <v>154</v>
      </c>
      <c r="Z5475" s="13" t="s">
        <v>50</v>
      </c>
      <c r="AA5475" s="13" t="s">
        <v>50</v>
      </c>
      <c r="AB5475" s="13" t="s">
        <v>50</v>
      </c>
      <c r="AC5475" s="13" t="s">
        <v>50</v>
      </c>
      <c r="AD5475" s="13" t="s">
        <v>50</v>
      </c>
      <c r="AE5475" s="13" t="s">
        <v>50</v>
      </c>
      <c r="AF5475" s="13" t="s">
        <v>50</v>
      </c>
      <c r="AG5475" s="13" t="s">
        <v>50</v>
      </c>
      <c r="AH5475" s="13" t="s">
        <v>50</v>
      </c>
      <c r="AI5475" s="13" t="s">
        <v>50</v>
      </c>
      <c r="AJ5475" s="13" t="s">
        <v>50</v>
      </c>
      <c r="AK5475" s="13" t="s">
        <v>50</v>
      </c>
      <c r="AL5475" s="13" t="s">
        <v>50</v>
      </c>
      <c r="AM5475" s="13" t="s">
        <v>50277</v>
      </c>
      <c r="AN5475" s="13" t="s">
        <v>66</v>
      </c>
      <c r="AO5475" s="13" t="s">
        <v>50</v>
      </c>
      <c r="AP5475" s="21" t="s">
        <v>50278</v>
      </c>
      <c r="AQ5475" s="13" t="s">
        <v>50</v>
      </c>
      <c r="AR5475" s="13" t="s">
        <v>255</v>
      </c>
    </row>
    <row r="5476" spans="1:44" ht="15" thickBot="1">
      <c r="A5476" s="4" t="s">
        <v>50279</v>
      </c>
      <c r="B5476" s="7" t="s">
        <v>50</v>
      </c>
      <c r="C5476" s="6">
        <v>44562</v>
      </c>
      <c r="D5476" s="7" t="s">
        <v>45</v>
      </c>
      <c r="E5476" s="7" t="s">
        <v>46</v>
      </c>
      <c r="F5476" s="7" t="s">
        <v>70</v>
      </c>
      <c r="G5476" s="26" t="s">
        <v>54946</v>
      </c>
      <c r="H5476" s="7" t="s">
        <v>50</v>
      </c>
      <c r="I5476" s="7" t="s">
        <v>50</v>
      </c>
      <c r="J5476" s="6">
        <v>45483</v>
      </c>
      <c r="K5476" s="7" t="s">
        <v>50</v>
      </c>
      <c r="L5476" s="7" t="s">
        <v>241</v>
      </c>
      <c r="M5476" s="7" t="s">
        <v>50280</v>
      </c>
      <c r="N5476" s="7" t="s">
        <v>3491</v>
      </c>
      <c r="O5476" s="7" t="s">
        <v>50281</v>
      </c>
      <c r="P5476" s="7" t="s">
        <v>50</v>
      </c>
      <c r="Q5476" s="7" t="s">
        <v>245</v>
      </c>
      <c r="R5476" s="34" t="s">
        <v>50282</v>
      </c>
      <c r="S5476" s="31" t="s">
        <v>50</v>
      </c>
      <c r="T5476" s="7" t="s">
        <v>50</v>
      </c>
      <c r="U5476" s="7" t="s">
        <v>50</v>
      </c>
      <c r="V5476" s="7" t="s">
        <v>50</v>
      </c>
      <c r="W5476" s="7" t="s">
        <v>50</v>
      </c>
      <c r="X5476" s="7" t="s">
        <v>50</v>
      </c>
      <c r="Y5476" s="7" t="s">
        <v>154</v>
      </c>
      <c r="Z5476" s="7" t="s">
        <v>50</v>
      </c>
      <c r="AA5476" s="7" t="s">
        <v>50</v>
      </c>
      <c r="AB5476" s="7" t="s">
        <v>50</v>
      </c>
      <c r="AC5476" s="7" t="s">
        <v>50</v>
      </c>
      <c r="AD5476" s="7" t="s">
        <v>50</v>
      </c>
      <c r="AE5476" s="7" t="s">
        <v>50</v>
      </c>
      <c r="AF5476" s="7" t="s">
        <v>50</v>
      </c>
      <c r="AG5476" s="7" t="s">
        <v>50</v>
      </c>
      <c r="AH5476" s="7" t="s">
        <v>50</v>
      </c>
      <c r="AI5476" s="7" t="s">
        <v>50</v>
      </c>
      <c r="AJ5476" s="7" t="s">
        <v>50</v>
      </c>
      <c r="AK5476" s="7" t="s">
        <v>46993</v>
      </c>
      <c r="AL5476" s="7" t="s">
        <v>50</v>
      </c>
      <c r="AM5476" s="7" t="s">
        <v>50283</v>
      </c>
      <c r="AN5476" s="7" t="s">
        <v>66</v>
      </c>
      <c r="AO5476" s="7" t="s">
        <v>50284</v>
      </c>
      <c r="AP5476" s="22" t="s">
        <v>50285</v>
      </c>
      <c r="AQ5476" s="7" t="s">
        <v>50</v>
      </c>
      <c r="AR5476" s="7" t="s">
        <v>50</v>
      </c>
    </row>
    <row r="5477" spans="1:44" ht="15" thickBot="1">
      <c r="A5477" s="10" t="s">
        <v>50286</v>
      </c>
      <c r="B5477" s="13" t="s">
        <v>50</v>
      </c>
      <c r="C5477" s="12">
        <v>44927</v>
      </c>
      <c r="D5477" s="13" t="s">
        <v>45</v>
      </c>
      <c r="E5477" s="13" t="s">
        <v>46</v>
      </c>
      <c r="F5477" s="13" t="s">
        <v>70</v>
      </c>
      <c r="G5477" s="13" t="s">
        <v>50</v>
      </c>
      <c r="H5477" s="13" t="s">
        <v>50</v>
      </c>
      <c r="I5477" s="13" t="s">
        <v>50</v>
      </c>
      <c r="J5477" s="12">
        <v>45483</v>
      </c>
      <c r="K5477" s="13" t="s">
        <v>50</v>
      </c>
      <c r="L5477" s="13" t="s">
        <v>467</v>
      </c>
      <c r="M5477" s="13" t="s">
        <v>8583</v>
      </c>
      <c r="N5477" s="13" t="s">
        <v>2742</v>
      </c>
      <c r="O5477" s="13" t="s">
        <v>50287</v>
      </c>
      <c r="P5477" s="13" t="s">
        <v>50</v>
      </c>
      <c r="Q5477" s="13" t="s">
        <v>495</v>
      </c>
      <c r="R5477" s="30" t="s">
        <v>50</v>
      </c>
      <c r="S5477" s="30" t="s">
        <v>50</v>
      </c>
      <c r="T5477" s="13" t="s">
        <v>50</v>
      </c>
      <c r="U5477" s="13" t="s">
        <v>50288</v>
      </c>
      <c r="V5477" s="13" t="s">
        <v>50</v>
      </c>
      <c r="W5477" s="13" t="s">
        <v>50</v>
      </c>
      <c r="X5477" s="13" t="s">
        <v>50</v>
      </c>
      <c r="Y5477" s="13" t="s">
        <v>467</v>
      </c>
      <c r="Z5477" s="13" t="s">
        <v>50</v>
      </c>
      <c r="AA5477" s="13" t="s">
        <v>50</v>
      </c>
      <c r="AB5477" s="13" t="s">
        <v>50</v>
      </c>
      <c r="AC5477" s="13" t="s">
        <v>50</v>
      </c>
      <c r="AD5477" s="13" t="s">
        <v>50</v>
      </c>
      <c r="AE5477" s="13" t="s">
        <v>50</v>
      </c>
      <c r="AF5477" s="13" t="s">
        <v>50</v>
      </c>
      <c r="AG5477" s="13" t="s">
        <v>50</v>
      </c>
      <c r="AH5477" s="13" t="s">
        <v>50</v>
      </c>
      <c r="AI5477" s="13" t="s">
        <v>50</v>
      </c>
      <c r="AJ5477" s="13" t="s">
        <v>50</v>
      </c>
      <c r="AK5477" s="13" t="s">
        <v>50</v>
      </c>
      <c r="AL5477" s="13" t="s">
        <v>50</v>
      </c>
      <c r="AM5477" s="13" t="s">
        <v>50</v>
      </c>
      <c r="AN5477" s="13" t="s">
        <v>50</v>
      </c>
      <c r="AO5477" s="13" t="s">
        <v>50</v>
      </c>
      <c r="AP5477" s="13" t="s">
        <v>50</v>
      </c>
      <c r="AQ5477" s="13" t="s">
        <v>50</v>
      </c>
      <c r="AR5477" s="13" t="s">
        <v>1186</v>
      </c>
    </row>
    <row r="5478" spans="1:44" ht="15" thickBot="1">
      <c r="A5478" s="4" t="s">
        <v>50289</v>
      </c>
      <c r="B5478" s="7" t="s">
        <v>50</v>
      </c>
      <c r="C5478" s="7" t="s">
        <v>50</v>
      </c>
      <c r="D5478" s="7" t="s">
        <v>45</v>
      </c>
      <c r="E5478" s="7" t="s">
        <v>46</v>
      </c>
      <c r="F5478" s="7" t="s">
        <v>70</v>
      </c>
      <c r="G5478" s="7" t="s">
        <v>50</v>
      </c>
      <c r="H5478" s="7" t="s">
        <v>50</v>
      </c>
      <c r="I5478" s="7" t="s">
        <v>50</v>
      </c>
      <c r="J5478" s="6">
        <v>45484</v>
      </c>
      <c r="K5478" s="7" t="s">
        <v>50</v>
      </c>
      <c r="L5478" s="7" t="s">
        <v>52</v>
      </c>
      <c r="M5478" s="7" t="s">
        <v>35991</v>
      </c>
      <c r="N5478" s="7" t="s">
        <v>50</v>
      </c>
      <c r="O5478" s="7" t="s">
        <v>50290</v>
      </c>
      <c r="P5478" s="7" t="s">
        <v>50</v>
      </c>
      <c r="Q5478" s="7" t="s">
        <v>50</v>
      </c>
      <c r="R5478" s="34" t="s">
        <v>50291</v>
      </c>
      <c r="S5478" s="34" t="s">
        <v>50292</v>
      </c>
      <c r="T5478" s="7" t="s">
        <v>50</v>
      </c>
      <c r="U5478" s="7" t="s">
        <v>50</v>
      </c>
      <c r="V5478" s="7" t="s">
        <v>50</v>
      </c>
      <c r="W5478" s="7" t="s">
        <v>50</v>
      </c>
      <c r="X5478" s="7" t="s">
        <v>50</v>
      </c>
      <c r="Y5478" s="7" t="s">
        <v>50</v>
      </c>
      <c r="Z5478" s="7" t="s">
        <v>50</v>
      </c>
      <c r="AA5478" s="7" t="s">
        <v>50</v>
      </c>
      <c r="AB5478" s="7" t="s">
        <v>50</v>
      </c>
      <c r="AC5478" s="7" t="s">
        <v>50</v>
      </c>
      <c r="AD5478" s="7" t="s">
        <v>50</v>
      </c>
      <c r="AE5478" s="7" t="s">
        <v>50</v>
      </c>
      <c r="AF5478" s="7" t="s">
        <v>50</v>
      </c>
      <c r="AG5478" s="7" t="s">
        <v>50</v>
      </c>
      <c r="AH5478" s="7" t="s">
        <v>50</v>
      </c>
      <c r="AI5478" s="7" t="s">
        <v>50</v>
      </c>
      <c r="AJ5478" s="7" t="s">
        <v>50</v>
      </c>
      <c r="AK5478" s="7" t="s">
        <v>50293</v>
      </c>
      <c r="AL5478" s="7" t="s">
        <v>50</v>
      </c>
      <c r="AM5478" s="7" t="s">
        <v>50294</v>
      </c>
      <c r="AN5478" s="7" t="s">
        <v>993</v>
      </c>
      <c r="AO5478" s="7" t="s">
        <v>50</v>
      </c>
      <c r="AP5478" s="22" t="s">
        <v>50295</v>
      </c>
      <c r="AQ5478" s="7" t="s">
        <v>50</v>
      </c>
      <c r="AR5478" s="7" t="s">
        <v>255</v>
      </c>
    </row>
    <row r="5479" spans="1:44" ht="15" thickBot="1">
      <c r="A5479" s="10" t="s">
        <v>50296</v>
      </c>
      <c r="B5479" s="13" t="s">
        <v>50</v>
      </c>
      <c r="C5479" s="13" t="s">
        <v>50</v>
      </c>
      <c r="D5479" s="13" t="s">
        <v>45</v>
      </c>
      <c r="E5479" s="13" t="s">
        <v>46</v>
      </c>
      <c r="F5479" s="13" t="s">
        <v>70</v>
      </c>
      <c r="G5479" s="27" t="s">
        <v>54945</v>
      </c>
      <c r="H5479" s="13" t="s">
        <v>50</v>
      </c>
      <c r="I5479" s="13" t="s">
        <v>50</v>
      </c>
      <c r="J5479" s="12">
        <v>45483</v>
      </c>
      <c r="K5479" s="13" t="s">
        <v>50</v>
      </c>
      <c r="L5479" s="13" t="s">
        <v>467</v>
      </c>
      <c r="M5479" s="13" t="s">
        <v>50297</v>
      </c>
      <c r="N5479" s="13" t="s">
        <v>50298</v>
      </c>
      <c r="O5479" s="13" t="s">
        <v>50299</v>
      </c>
      <c r="P5479" s="13" t="s">
        <v>50</v>
      </c>
      <c r="Q5479" s="13" t="s">
        <v>360</v>
      </c>
      <c r="R5479" s="33" t="s">
        <v>50300</v>
      </c>
      <c r="S5479" s="33" t="s">
        <v>50301</v>
      </c>
      <c r="T5479" s="13" t="s">
        <v>50</v>
      </c>
      <c r="U5479" s="13" t="s">
        <v>50</v>
      </c>
      <c r="V5479" s="13" t="s">
        <v>50</v>
      </c>
      <c r="W5479" s="13" t="s">
        <v>50</v>
      </c>
      <c r="X5479" s="13" t="s">
        <v>50</v>
      </c>
      <c r="Y5479" s="13" t="s">
        <v>467</v>
      </c>
      <c r="Z5479" s="13" t="s">
        <v>50</v>
      </c>
      <c r="AA5479" s="13" t="s">
        <v>50</v>
      </c>
      <c r="AB5479" s="13" t="s">
        <v>50</v>
      </c>
      <c r="AC5479" s="13" t="s">
        <v>50</v>
      </c>
      <c r="AD5479" s="13" t="s">
        <v>50</v>
      </c>
      <c r="AE5479" s="13" t="s">
        <v>50</v>
      </c>
      <c r="AF5479" s="13" t="s">
        <v>50</v>
      </c>
      <c r="AG5479" s="13" t="s">
        <v>50</v>
      </c>
      <c r="AH5479" s="13" t="s">
        <v>50</v>
      </c>
      <c r="AI5479" s="13" t="s">
        <v>50</v>
      </c>
      <c r="AJ5479" s="13" t="s">
        <v>50</v>
      </c>
      <c r="AK5479" s="13" t="s">
        <v>50302</v>
      </c>
      <c r="AL5479" s="13" t="s">
        <v>50</v>
      </c>
      <c r="AM5479" s="13" t="s">
        <v>50303</v>
      </c>
      <c r="AN5479" s="13" t="s">
        <v>253</v>
      </c>
      <c r="AO5479" s="13" t="s">
        <v>50304</v>
      </c>
      <c r="AP5479" s="21" t="s">
        <v>50305</v>
      </c>
      <c r="AQ5479" s="13" t="s">
        <v>50</v>
      </c>
      <c r="AR5479" s="13" t="s">
        <v>50</v>
      </c>
    </row>
    <row r="5480" spans="1:44" ht="15" thickBot="1">
      <c r="A5480" s="4" t="s">
        <v>50306</v>
      </c>
      <c r="B5480" s="7" t="s">
        <v>50</v>
      </c>
      <c r="C5480" s="6">
        <v>44562</v>
      </c>
      <c r="D5480" s="7" t="s">
        <v>45</v>
      </c>
      <c r="E5480" s="7" t="s">
        <v>46</v>
      </c>
      <c r="F5480" s="7" t="s">
        <v>70</v>
      </c>
      <c r="G5480" s="26" t="s">
        <v>54946</v>
      </c>
      <c r="H5480" s="7" t="s">
        <v>50</v>
      </c>
      <c r="I5480" s="7" t="s">
        <v>50</v>
      </c>
      <c r="J5480" s="6">
        <v>45483</v>
      </c>
      <c r="K5480" s="7" t="s">
        <v>50</v>
      </c>
      <c r="L5480" s="7" t="s">
        <v>467</v>
      </c>
      <c r="M5480" s="7" t="s">
        <v>50307</v>
      </c>
      <c r="N5480" s="7" t="s">
        <v>50308</v>
      </c>
      <c r="O5480" s="7" t="s">
        <v>50309</v>
      </c>
      <c r="P5480" s="7" t="s">
        <v>50</v>
      </c>
      <c r="Q5480" s="7" t="s">
        <v>360</v>
      </c>
      <c r="R5480" s="34" t="s">
        <v>50310</v>
      </c>
      <c r="S5480" s="34" t="s">
        <v>50311</v>
      </c>
      <c r="T5480" s="7" t="s">
        <v>50</v>
      </c>
      <c r="U5480" s="7" t="s">
        <v>50</v>
      </c>
      <c r="V5480" s="7" t="s">
        <v>50</v>
      </c>
      <c r="W5480" s="7" t="s">
        <v>50</v>
      </c>
      <c r="X5480" s="7" t="s">
        <v>50</v>
      </c>
      <c r="Y5480" s="7" t="s">
        <v>467</v>
      </c>
      <c r="Z5480" s="7" t="s">
        <v>50</v>
      </c>
      <c r="AA5480" s="7" t="s">
        <v>50</v>
      </c>
      <c r="AB5480" s="7" t="s">
        <v>50</v>
      </c>
      <c r="AC5480" s="7" t="s">
        <v>50</v>
      </c>
      <c r="AD5480" s="7" t="s">
        <v>50</v>
      </c>
      <c r="AE5480" s="7" t="s">
        <v>50</v>
      </c>
      <c r="AF5480" s="7" t="s">
        <v>50</v>
      </c>
      <c r="AG5480" s="7" t="s">
        <v>50</v>
      </c>
      <c r="AH5480" s="7" t="s">
        <v>50</v>
      </c>
      <c r="AI5480" s="7" t="s">
        <v>50</v>
      </c>
      <c r="AJ5480" s="7" t="s">
        <v>50</v>
      </c>
      <c r="AK5480" s="7" t="s">
        <v>50312</v>
      </c>
      <c r="AL5480" s="7" t="s">
        <v>50</v>
      </c>
      <c r="AM5480" s="7" t="s">
        <v>50313</v>
      </c>
      <c r="AN5480" s="7" t="s">
        <v>66</v>
      </c>
      <c r="AO5480" s="7" t="s">
        <v>50314</v>
      </c>
      <c r="AP5480" s="8" t="s">
        <v>50315</v>
      </c>
      <c r="AQ5480" s="7" t="s">
        <v>50</v>
      </c>
      <c r="AR5480" s="7" t="s">
        <v>50</v>
      </c>
    </row>
    <row r="5481" spans="1:44" ht="15" thickBot="1">
      <c r="A5481" s="10" t="s">
        <v>50316</v>
      </c>
      <c r="B5481" s="13" t="s">
        <v>50</v>
      </c>
      <c r="C5481" s="13" t="s">
        <v>50</v>
      </c>
      <c r="D5481" s="13" t="s">
        <v>45</v>
      </c>
      <c r="E5481" s="13" t="s">
        <v>50</v>
      </c>
      <c r="F5481" s="13" t="s">
        <v>70</v>
      </c>
      <c r="G5481" s="13" t="s">
        <v>50</v>
      </c>
      <c r="H5481" s="13" t="s">
        <v>50</v>
      </c>
      <c r="I5481" s="13" t="s">
        <v>50</v>
      </c>
      <c r="J5481" s="12">
        <v>45483</v>
      </c>
      <c r="K5481" s="13" t="s">
        <v>50</v>
      </c>
      <c r="L5481" s="13" t="s">
        <v>50317</v>
      </c>
      <c r="M5481" s="13" t="s">
        <v>50318</v>
      </c>
      <c r="N5481" s="13" t="s">
        <v>50</v>
      </c>
      <c r="O5481" s="13" t="s">
        <v>50319</v>
      </c>
      <c r="P5481" s="13" t="s">
        <v>50</v>
      </c>
      <c r="Q5481" s="13" t="s">
        <v>50</v>
      </c>
      <c r="R5481" s="33" t="s">
        <v>50320</v>
      </c>
      <c r="S5481" s="30" t="s">
        <v>50</v>
      </c>
      <c r="T5481" s="13" t="s">
        <v>50</v>
      </c>
      <c r="U5481" s="13" t="s">
        <v>50</v>
      </c>
      <c r="V5481" s="13" t="s">
        <v>50</v>
      </c>
      <c r="W5481" s="13" t="s">
        <v>50</v>
      </c>
      <c r="X5481" s="13" t="s">
        <v>50</v>
      </c>
      <c r="Y5481" s="13" t="s">
        <v>50</v>
      </c>
      <c r="Z5481" s="13" t="s">
        <v>50</v>
      </c>
      <c r="AA5481" s="13" t="s">
        <v>50</v>
      </c>
      <c r="AB5481" s="13" t="s">
        <v>50</v>
      </c>
      <c r="AC5481" s="13" t="s">
        <v>50</v>
      </c>
      <c r="AD5481" s="13" t="s">
        <v>50</v>
      </c>
      <c r="AE5481" s="13" t="s">
        <v>50</v>
      </c>
      <c r="AF5481" s="13" t="s">
        <v>50</v>
      </c>
      <c r="AG5481" s="13" t="s">
        <v>50</v>
      </c>
      <c r="AH5481" s="13" t="s">
        <v>50</v>
      </c>
      <c r="AI5481" s="13" t="s">
        <v>50</v>
      </c>
      <c r="AJ5481" s="13" t="s">
        <v>50</v>
      </c>
      <c r="AK5481" s="13" t="s">
        <v>50</v>
      </c>
      <c r="AL5481" s="13" t="s">
        <v>50</v>
      </c>
      <c r="AM5481" s="13" t="s">
        <v>50321</v>
      </c>
      <c r="AN5481" s="13" t="s">
        <v>66</v>
      </c>
      <c r="AO5481" s="13" t="s">
        <v>50</v>
      </c>
      <c r="AP5481" s="13" t="s">
        <v>50</v>
      </c>
      <c r="AQ5481" s="21" t="s">
        <v>50322</v>
      </c>
      <c r="AR5481" s="13" t="s">
        <v>255</v>
      </c>
    </row>
    <row r="5482" spans="1:44" ht="15" thickBot="1">
      <c r="A5482" s="4" t="s">
        <v>50323</v>
      </c>
      <c r="B5482" s="7" t="s">
        <v>50</v>
      </c>
      <c r="C5482" s="6">
        <v>45292</v>
      </c>
      <c r="D5482" s="7" t="s">
        <v>45</v>
      </c>
      <c r="E5482" s="7" t="s">
        <v>46</v>
      </c>
      <c r="F5482" s="7" t="s">
        <v>70</v>
      </c>
      <c r="G5482" s="7" t="s">
        <v>50</v>
      </c>
      <c r="H5482" s="7" t="s">
        <v>50</v>
      </c>
      <c r="I5482" s="7" t="s">
        <v>50</v>
      </c>
      <c r="J5482" s="6">
        <v>45484</v>
      </c>
      <c r="K5482" s="7" t="s">
        <v>50</v>
      </c>
      <c r="L5482" s="7" t="s">
        <v>467</v>
      </c>
      <c r="M5482" s="7" t="s">
        <v>50</v>
      </c>
      <c r="N5482" s="7" t="s">
        <v>50324</v>
      </c>
      <c r="O5482" s="7" t="s">
        <v>50325</v>
      </c>
      <c r="P5482" s="7" t="s">
        <v>50</v>
      </c>
      <c r="Q5482" s="7" t="s">
        <v>6089</v>
      </c>
      <c r="R5482" s="31" t="s">
        <v>50</v>
      </c>
      <c r="S5482" s="31" t="s">
        <v>50</v>
      </c>
      <c r="T5482" s="7" t="s">
        <v>50</v>
      </c>
      <c r="U5482" s="7" t="s">
        <v>50326</v>
      </c>
      <c r="V5482" s="7" t="s">
        <v>50</v>
      </c>
      <c r="W5482" s="7" t="s">
        <v>50</v>
      </c>
      <c r="X5482" s="7" t="s">
        <v>50</v>
      </c>
      <c r="Y5482" s="7" t="s">
        <v>467</v>
      </c>
      <c r="Z5482" s="7" t="s">
        <v>50</v>
      </c>
      <c r="AA5482" s="7" t="s">
        <v>50</v>
      </c>
      <c r="AB5482" s="7" t="s">
        <v>50</v>
      </c>
      <c r="AC5482" s="7" t="s">
        <v>50</v>
      </c>
      <c r="AD5482" s="7" t="s">
        <v>50</v>
      </c>
      <c r="AE5482" s="7" t="s">
        <v>50</v>
      </c>
      <c r="AF5482" s="7" t="s">
        <v>50</v>
      </c>
      <c r="AG5482" s="7" t="s">
        <v>50</v>
      </c>
      <c r="AH5482" s="7" t="s">
        <v>50</v>
      </c>
      <c r="AI5482" s="7" t="s">
        <v>50</v>
      </c>
      <c r="AJ5482" s="7" t="s">
        <v>50</v>
      </c>
      <c r="AK5482" s="7" t="s">
        <v>50</v>
      </c>
      <c r="AL5482" s="7" t="s">
        <v>50</v>
      </c>
      <c r="AM5482" s="7" t="s">
        <v>50</v>
      </c>
      <c r="AN5482" s="7" t="s">
        <v>50</v>
      </c>
      <c r="AO5482" s="7" t="s">
        <v>50</v>
      </c>
      <c r="AP5482" s="7" t="s">
        <v>50</v>
      </c>
      <c r="AQ5482" s="7" t="s">
        <v>50</v>
      </c>
      <c r="AR5482" s="7" t="s">
        <v>1186</v>
      </c>
    </row>
    <row r="5483" spans="1:44" ht="15" thickBot="1">
      <c r="A5483" s="10" t="s">
        <v>50327</v>
      </c>
      <c r="B5483" s="13" t="s">
        <v>50</v>
      </c>
      <c r="C5483" s="12">
        <v>41852</v>
      </c>
      <c r="D5483" s="13" t="s">
        <v>5540</v>
      </c>
      <c r="E5483" s="13" t="s">
        <v>46</v>
      </c>
      <c r="F5483" s="13" t="s">
        <v>70</v>
      </c>
      <c r="G5483" s="13" t="s">
        <v>145</v>
      </c>
      <c r="H5483" s="13" t="s">
        <v>50</v>
      </c>
      <c r="I5483" s="13" t="s">
        <v>50</v>
      </c>
      <c r="J5483" s="12">
        <v>45365</v>
      </c>
      <c r="K5483" s="13" t="s">
        <v>89</v>
      </c>
      <c r="L5483" s="13" t="s">
        <v>178</v>
      </c>
      <c r="M5483" s="13" t="s">
        <v>50328</v>
      </c>
      <c r="N5483" s="13" t="s">
        <v>180</v>
      </c>
      <c r="O5483" s="13" t="s">
        <v>50329</v>
      </c>
      <c r="P5483" s="13">
        <v>212</v>
      </c>
      <c r="Q5483" s="13" t="s">
        <v>120</v>
      </c>
      <c r="R5483" s="33" t="s">
        <v>50330</v>
      </c>
      <c r="S5483" s="33" t="s">
        <v>50331</v>
      </c>
      <c r="T5483" s="13" t="s">
        <v>50332</v>
      </c>
      <c r="U5483" s="13" t="s">
        <v>50333</v>
      </c>
      <c r="V5483" s="13">
        <v>20000000</v>
      </c>
      <c r="W5483" s="13" t="s">
        <v>60</v>
      </c>
      <c r="X5483" s="13">
        <v>20000000</v>
      </c>
      <c r="Y5483" s="13" t="s">
        <v>50</v>
      </c>
      <c r="Z5483" s="13">
        <v>5</v>
      </c>
      <c r="AA5483" s="13">
        <v>20000000</v>
      </c>
      <c r="AB5483" s="13" t="s">
        <v>60</v>
      </c>
      <c r="AC5483" s="13">
        <v>20000000</v>
      </c>
      <c r="AD5483" s="13" t="s">
        <v>178</v>
      </c>
      <c r="AE5483" s="13">
        <v>55000000</v>
      </c>
      <c r="AF5483" s="13" t="s">
        <v>60</v>
      </c>
      <c r="AG5483" s="13">
        <v>55000000</v>
      </c>
      <c r="AH5483" s="13">
        <v>55250000</v>
      </c>
      <c r="AI5483" s="13" t="s">
        <v>60</v>
      </c>
      <c r="AJ5483" s="13">
        <v>55250000</v>
      </c>
      <c r="AK5483" s="13" t="s">
        <v>50334</v>
      </c>
      <c r="AL5483" s="13" t="s">
        <v>50</v>
      </c>
      <c r="AM5483" s="13" t="s">
        <v>50335</v>
      </c>
      <c r="AN5483" s="13" t="s">
        <v>253</v>
      </c>
      <c r="AO5483" s="13" t="s">
        <v>50336</v>
      </c>
      <c r="AP5483" s="21" t="s">
        <v>50337</v>
      </c>
      <c r="AQ5483" s="13" t="s">
        <v>50</v>
      </c>
      <c r="AR5483" s="13" t="s">
        <v>50</v>
      </c>
    </row>
    <row r="5484" spans="1:44" ht="15" thickBot="1">
      <c r="A5484" s="4" t="s">
        <v>50338</v>
      </c>
      <c r="B5484" s="7" t="s">
        <v>50</v>
      </c>
      <c r="C5484" s="6">
        <v>44723</v>
      </c>
      <c r="D5484" s="7" t="s">
        <v>45</v>
      </c>
      <c r="E5484" s="7" t="s">
        <v>46</v>
      </c>
      <c r="F5484" s="7" t="s">
        <v>70</v>
      </c>
      <c r="G5484" s="26" t="s">
        <v>54946</v>
      </c>
      <c r="H5484" s="7" t="s">
        <v>1112</v>
      </c>
      <c r="I5484" s="7" t="s">
        <v>50</v>
      </c>
      <c r="J5484" s="6">
        <v>45364</v>
      </c>
      <c r="K5484" s="7" t="s">
        <v>50</v>
      </c>
      <c r="L5484" s="7" t="s">
        <v>241</v>
      </c>
      <c r="M5484" s="7" t="s">
        <v>50339</v>
      </c>
      <c r="N5484" s="7" t="s">
        <v>180</v>
      </c>
      <c r="O5484" s="7" t="s">
        <v>50340</v>
      </c>
      <c r="P5484" s="7">
        <v>444</v>
      </c>
      <c r="Q5484" s="7" t="s">
        <v>120</v>
      </c>
      <c r="R5484" s="34" t="s">
        <v>50341</v>
      </c>
      <c r="S5484" s="34" t="s">
        <v>50342</v>
      </c>
      <c r="T5484" s="7" t="s">
        <v>50343</v>
      </c>
      <c r="U5484" s="7" t="s">
        <v>50</v>
      </c>
      <c r="V5484" s="7">
        <v>106000000</v>
      </c>
      <c r="W5484" s="7" t="s">
        <v>60</v>
      </c>
      <c r="X5484" s="7">
        <v>106000000</v>
      </c>
      <c r="Y5484" s="7" t="s">
        <v>154</v>
      </c>
      <c r="Z5484" s="7">
        <v>3</v>
      </c>
      <c r="AA5484" s="7">
        <v>106000000</v>
      </c>
      <c r="AB5484" s="7" t="s">
        <v>60</v>
      </c>
      <c r="AC5484" s="7">
        <v>106000000</v>
      </c>
      <c r="AD5484" s="7" t="s">
        <v>241</v>
      </c>
      <c r="AE5484" s="7">
        <v>228500000</v>
      </c>
      <c r="AF5484" s="7" t="s">
        <v>60</v>
      </c>
      <c r="AG5484" s="7">
        <v>228500000</v>
      </c>
      <c r="AH5484" s="7">
        <v>228500000</v>
      </c>
      <c r="AI5484" s="7" t="s">
        <v>60</v>
      </c>
      <c r="AJ5484" s="7">
        <v>228500000</v>
      </c>
      <c r="AK5484" s="7" t="s">
        <v>50344</v>
      </c>
      <c r="AL5484" s="7" t="s">
        <v>50</v>
      </c>
      <c r="AM5484" s="7" t="s">
        <v>50345</v>
      </c>
      <c r="AN5484" s="7" t="s">
        <v>66</v>
      </c>
      <c r="AO5484" s="7" t="s">
        <v>50346</v>
      </c>
      <c r="AP5484" s="8" t="s">
        <v>50347</v>
      </c>
      <c r="AQ5484" s="7" t="s">
        <v>50</v>
      </c>
      <c r="AR5484" s="7" t="s">
        <v>50</v>
      </c>
    </row>
    <row r="5485" spans="1:44" ht="15" thickBot="1">
      <c r="A5485" s="10" t="s">
        <v>50348</v>
      </c>
      <c r="B5485" s="13" t="s">
        <v>50</v>
      </c>
      <c r="C5485" s="12">
        <v>43466</v>
      </c>
      <c r="D5485" s="13" t="s">
        <v>45</v>
      </c>
      <c r="E5485" s="13" t="s">
        <v>46</v>
      </c>
      <c r="F5485" s="13" t="s">
        <v>70</v>
      </c>
      <c r="G5485" s="13" t="s">
        <v>145</v>
      </c>
      <c r="H5485" s="13" t="s">
        <v>859</v>
      </c>
      <c r="I5485" s="13" t="s">
        <v>50</v>
      </c>
      <c r="J5485" s="12">
        <v>45365</v>
      </c>
      <c r="K5485" s="13" t="s">
        <v>116</v>
      </c>
      <c r="L5485" s="13" t="s">
        <v>147</v>
      </c>
      <c r="M5485" s="13" t="s">
        <v>50349</v>
      </c>
      <c r="N5485" s="13" t="s">
        <v>882</v>
      </c>
      <c r="O5485" s="13" t="s">
        <v>50350</v>
      </c>
      <c r="P5485" s="13">
        <v>877</v>
      </c>
      <c r="Q5485" s="13" t="s">
        <v>360</v>
      </c>
      <c r="R5485" s="33" t="s">
        <v>50351</v>
      </c>
      <c r="S5485" s="33" t="s">
        <v>50352</v>
      </c>
      <c r="T5485" s="13" t="s">
        <v>50353</v>
      </c>
      <c r="U5485" s="13" t="s">
        <v>50</v>
      </c>
      <c r="V5485" s="13" t="s">
        <v>50</v>
      </c>
      <c r="W5485" s="13" t="s">
        <v>50</v>
      </c>
      <c r="X5485" s="13" t="s">
        <v>50</v>
      </c>
      <c r="Y5485" s="13" t="s">
        <v>154</v>
      </c>
      <c r="Z5485" s="13">
        <v>5</v>
      </c>
      <c r="AA5485" s="13" t="s">
        <v>50</v>
      </c>
      <c r="AB5485" s="13" t="s">
        <v>50</v>
      </c>
      <c r="AC5485" s="13" t="s">
        <v>50</v>
      </c>
      <c r="AD5485" s="13" t="s">
        <v>147</v>
      </c>
      <c r="AE5485" s="13">
        <v>44000000</v>
      </c>
      <c r="AF5485" s="13" t="s">
        <v>209</v>
      </c>
      <c r="AG5485" s="13">
        <v>48585031</v>
      </c>
      <c r="AH5485" s="13">
        <v>45000000</v>
      </c>
      <c r="AI5485" s="13" t="s">
        <v>209</v>
      </c>
      <c r="AJ5485" s="13">
        <v>49656334</v>
      </c>
      <c r="AK5485" s="13" t="s">
        <v>50354</v>
      </c>
      <c r="AL5485" s="13" t="s">
        <v>50</v>
      </c>
      <c r="AM5485" s="13" t="s">
        <v>50355</v>
      </c>
      <c r="AN5485" s="13" t="s">
        <v>253</v>
      </c>
      <c r="AO5485" s="13" t="s">
        <v>50356</v>
      </c>
      <c r="AP5485" s="21" t="s">
        <v>50357</v>
      </c>
      <c r="AQ5485" s="13" t="s">
        <v>50</v>
      </c>
      <c r="AR5485" s="13" t="s">
        <v>50</v>
      </c>
    </row>
    <row r="5486" spans="1:44" ht="15" thickBot="1">
      <c r="A5486" s="4" t="s">
        <v>17746</v>
      </c>
      <c r="B5486" s="7" t="s">
        <v>50</v>
      </c>
      <c r="C5486" s="6">
        <v>33970</v>
      </c>
      <c r="D5486" s="7" t="s">
        <v>45</v>
      </c>
      <c r="E5486" s="7" t="s">
        <v>46</v>
      </c>
      <c r="F5486" s="7" t="s">
        <v>70</v>
      </c>
      <c r="G5486" s="7" t="s">
        <v>48</v>
      </c>
      <c r="H5486" s="7" t="s">
        <v>2081</v>
      </c>
      <c r="I5486" s="7" t="s">
        <v>50</v>
      </c>
      <c r="J5486" s="6">
        <v>45365</v>
      </c>
      <c r="K5486" s="7" t="s">
        <v>51</v>
      </c>
      <c r="L5486" s="7" t="s">
        <v>162</v>
      </c>
      <c r="M5486" s="7" t="s">
        <v>50358</v>
      </c>
      <c r="N5486" s="7" t="s">
        <v>543</v>
      </c>
      <c r="O5486" s="7" t="s">
        <v>50359</v>
      </c>
      <c r="P5486" s="7">
        <v>878</v>
      </c>
      <c r="Q5486" s="7" t="s">
        <v>545</v>
      </c>
      <c r="R5486" s="34" t="s">
        <v>50360</v>
      </c>
      <c r="S5486" s="34" t="s">
        <v>50361</v>
      </c>
      <c r="T5486" s="7" t="s">
        <v>50362</v>
      </c>
      <c r="U5486" s="7" t="s">
        <v>50363</v>
      </c>
      <c r="V5486" s="7">
        <v>1900000000</v>
      </c>
      <c r="W5486" s="7" t="s">
        <v>60</v>
      </c>
      <c r="X5486" s="7">
        <v>1900000000</v>
      </c>
      <c r="Y5486" s="7" t="s">
        <v>50</v>
      </c>
      <c r="Z5486" s="7">
        <v>8</v>
      </c>
      <c r="AA5486" s="7" t="s">
        <v>50</v>
      </c>
      <c r="AB5486" s="7" t="s">
        <v>50</v>
      </c>
      <c r="AC5486" s="7" t="s">
        <v>50</v>
      </c>
      <c r="AD5486" s="7" t="s">
        <v>50</v>
      </c>
      <c r="AE5486" s="7" t="s">
        <v>50</v>
      </c>
      <c r="AF5486" s="7" t="s">
        <v>50</v>
      </c>
      <c r="AG5486" s="7" t="s">
        <v>50</v>
      </c>
      <c r="AH5486" s="7">
        <v>15635000000</v>
      </c>
      <c r="AI5486" s="7" t="s">
        <v>60</v>
      </c>
      <c r="AJ5486" s="7">
        <v>15635000000</v>
      </c>
      <c r="AK5486" s="7" t="s">
        <v>50364</v>
      </c>
      <c r="AL5486" s="7" t="s">
        <v>50</v>
      </c>
      <c r="AM5486" s="7" t="s">
        <v>50365</v>
      </c>
      <c r="AN5486" s="7" t="s">
        <v>66</v>
      </c>
      <c r="AO5486" s="7" t="s">
        <v>50366</v>
      </c>
      <c r="AP5486" s="22" t="s">
        <v>50367</v>
      </c>
      <c r="AQ5486" s="7" t="s">
        <v>50</v>
      </c>
      <c r="AR5486" s="7" t="s">
        <v>50</v>
      </c>
    </row>
    <row r="5487" spans="1:44" ht="15" thickBot="1">
      <c r="A5487" s="10" t="s">
        <v>50368</v>
      </c>
      <c r="B5487" s="13" t="s">
        <v>50</v>
      </c>
      <c r="C5487" s="12">
        <v>29952</v>
      </c>
      <c r="D5487" s="13" t="s">
        <v>45</v>
      </c>
      <c r="E5487" s="13" t="s">
        <v>46</v>
      </c>
      <c r="F5487" s="13" t="s">
        <v>70</v>
      </c>
      <c r="G5487" s="13" t="s">
        <v>114</v>
      </c>
      <c r="H5487" s="13" t="s">
        <v>32101</v>
      </c>
      <c r="I5487" s="13" t="s">
        <v>50</v>
      </c>
      <c r="J5487" s="12">
        <v>45364</v>
      </c>
      <c r="K5487" s="13" t="s">
        <v>191</v>
      </c>
      <c r="L5487" s="13" t="s">
        <v>131</v>
      </c>
      <c r="M5487" s="13" t="s">
        <v>10727</v>
      </c>
      <c r="N5487" s="13" t="s">
        <v>6416</v>
      </c>
      <c r="O5487" s="13" t="s">
        <v>50369</v>
      </c>
      <c r="P5487" s="13">
        <v>958</v>
      </c>
      <c r="Q5487" s="13" t="s">
        <v>1001</v>
      </c>
      <c r="R5487" s="33" t="s">
        <v>50370</v>
      </c>
      <c r="S5487" s="33" t="s">
        <v>50371</v>
      </c>
      <c r="T5487" s="13" t="s">
        <v>50372</v>
      </c>
      <c r="U5487" s="13">
        <v>97317532000</v>
      </c>
      <c r="V5487" s="13">
        <v>800000000</v>
      </c>
      <c r="W5487" s="13" t="s">
        <v>60</v>
      </c>
      <c r="X5487" s="13">
        <v>800000000</v>
      </c>
      <c r="Y5487" s="13" t="s">
        <v>290</v>
      </c>
      <c r="Z5487" s="13">
        <v>2</v>
      </c>
      <c r="AA5487" s="13" t="s">
        <v>50</v>
      </c>
      <c r="AB5487" s="13" t="s">
        <v>50</v>
      </c>
      <c r="AC5487" s="13" t="s">
        <v>50</v>
      </c>
      <c r="AD5487" s="13" t="s">
        <v>290</v>
      </c>
      <c r="AE5487" s="13" t="s">
        <v>50</v>
      </c>
      <c r="AF5487" s="13" t="s">
        <v>50</v>
      </c>
      <c r="AG5487" s="13" t="s">
        <v>50</v>
      </c>
      <c r="AH5487" s="13">
        <v>800000000</v>
      </c>
      <c r="AI5487" s="13" t="s">
        <v>60</v>
      </c>
      <c r="AJ5487" s="13">
        <v>800000000</v>
      </c>
      <c r="AK5487" s="13" t="s">
        <v>50</v>
      </c>
      <c r="AL5487" s="13" t="s">
        <v>50</v>
      </c>
      <c r="AM5487" s="13" t="s">
        <v>50373</v>
      </c>
      <c r="AN5487" s="13" t="s">
        <v>66</v>
      </c>
      <c r="AO5487" s="13" t="s">
        <v>50374</v>
      </c>
      <c r="AP5487" s="14" t="s">
        <v>50375</v>
      </c>
      <c r="AQ5487" s="13" t="s">
        <v>50</v>
      </c>
      <c r="AR5487" s="13" t="s">
        <v>50</v>
      </c>
    </row>
    <row r="5488" spans="1:44" ht="15" thickBot="1">
      <c r="A5488" s="4" t="s">
        <v>50376</v>
      </c>
      <c r="B5488" s="7" t="s">
        <v>50</v>
      </c>
      <c r="C5488" s="6">
        <v>44197</v>
      </c>
      <c r="D5488" s="7" t="s">
        <v>45</v>
      </c>
      <c r="E5488" s="7" t="s">
        <v>46</v>
      </c>
      <c r="F5488" s="7" t="s">
        <v>70</v>
      </c>
      <c r="G5488" s="26" t="s">
        <v>54946</v>
      </c>
      <c r="H5488" s="7" t="s">
        <v>50</v>
      </c>
      <c r="I5488" s="7" t="s">
        <v>50</v>
      </c>
      <c r="J5488" s="6">
        <v>45365</v>
      </c>
      <c r="K5488" s="7" t="s">
        <v>50</v>
      </c>
      <c r="L5488" s="7" t="s">
        <v>178</v>
      </c>
      <c r="M5488" s="7" t="s">
        <v>50377</v>
      </c>
      <c r="N5488" s="7" t="s">
        <v>91</v>
      </c>
      <c r="O5488" s="7" t="s">
        <v>50378</v>
      </c>
      <c r="P5488" s="5">
        <v>1030</v>
      </c>
      <c r="Q5488" s="7" t="s">
        <v>93</v>
      </c>
      <c r="R5488" s="28" t="s">
        <v>50379</v>
      </c>
      <c r="S5488" s="34" t="s">
        <v>50380</v>
      </c>
      <c r="T5488" s="7" t="s">
        <v>50381</v>
      </c>
      <c r="U5488" s="7" t="s">
        <v>50</v>
      </c>
      <c r="V5488" s="7">
        <v>28699936</v>
      </c>
      <c r="W5488" s="7" t="s">
        <v>60</v>
      </c>
      <c r="X5488" s="7">
        <v>28699936</v>
      </c>
      <c r="Y5488" s="7" t="s">
        <v>50</v>
      </c>
      <c r="Z5488" s="7">
        <v>6</v>
      </c>
      <c r="AA5488" s="7">
        <v>28699936</v>
      </c>
      <c r="AB5488" s="7" t="s">
        <v>60</v>
      </c>
      <c r="AC5488" s="7">
        <v>28699936</v>
      </c>
      <c r="AD5488" s="7" t="s">
        <v>178</v>
      </c>
      <c r="AE5488" s="7">
        <v>58699936</v>
      </c>
      <c r="AF5488" s="7" t="s">
        <v>60</v>
      </c>
      <c r="AG5488" s="7">
        <v>58699936</v>
      </c>
      <c r="AH5488" s="7">
        <v>58699936</v>
      </c>
      <c r="AI5488" s="7" t="s">
        <v>60</v>
      </c>
      <c r="AJ5488" s="7">
        <v>58699936</v>
      </c>
      <c r="AK5488" s="7" t="s">
        <v>38717</v>
      </c>
      <c r="AL5488" s="7" t="s">
        <v>50</v>
      </c>
      <c r="AM5488" s="7" t="s">
        <v>50382</v>
      </c>
      <c r="AN5488" s="7" t="s">
        <v>253</v>
      </c>
      <c r="AO5488" s="7" t="s">
        <v>50383</v>
      </c>
      <c r="AP5488" s="22" t="s">
        <v>50384</v>
      </c>
      <c r="AQ5488" s="7" t="s">
        <v>50</v>
      </c>
      <c r="AR5488" s="7" t="s">
        <v>50</v>
      </c>
    </row>
    <row r="5489" spans="1:44" ht="15" thickBot="1">
      <c r="A5489" s="10" t="s">
        <v>50385</v>
      </c>
      <c r="B5489" s="13" t="s">
        <v>50</v>
      </c>
      <c r="C5489" s="12">
        <v>41080</v>
      </c>
      <c r="D5489" s="13" t="s">
        <v>45</v>
      </c>
      <c r="E5489" s="13" t="s">
        <v>46</v>
      </c>
      <c r="F5489" s="13" t="s">
        <v>47</v>
      </c>
      <c r="G5489" s="13" t="s">
        <v>71</v>
      </c>
      <c r="H5489" s="13" t="s">
        <v>49</v>
      </c>
      <c r="I5489" s="13" t="s">
        <v>50</v>
      </c>
      <c r="J5489" s="12">
        <v>45364</v>
      </c>
      <c r="K5489" s="13" t="s">
        <v>161</v>
      </c>
      <c r="L5489" s="13" t="s">
        <v>162</v>
      </c>
      <c r="M5489" s="13" t="s">
        <v>50386</v>
      </c>
      <c r="N5489" s="13" t="s">
        <v>180</v>
      </c>
      <c r="O5489" s="13" t="s">
        <v>50387</v>
      </c>
      <c r="P5489" s="11">
        <v>1094</v>
      </c>
      <c r="Q5489" s="13" t="s">
        <v>120</v>
      </c>
      <c r="R5489" s="33" t="s">
        <v>50388</v>
      </c>
      <c r="S5489" s="33" t="s">
        <v>50389</v>
      </c>
      <c r="T5489" s="13" t="s">
        <v>50390</v>
      </c>
      <c r="U5489" s="13" t="s">
        <v>50391</v>
      </c>
      <c r="V5489" s="13">
        <v>1100000000</v>
      </c>
      <c r="W5489" s="13" t="s">
        <v>60</v>
      </c>
      <c r="X5489" s="13">
        <v>1100000000</v>
      </c>
      <c r="Y5489" s="13" t="s">
        <v>61</v>
      </c>
      <c r="Z5489" s="13">
        <v>20</v>
      </c>
      <c r="AA5489" s="13">
        <v>21400000</v>
      </c>
      <c r="AB5489" s="13" t="s">
        <v>60</v>
      </c>
      <c r="AC5489" s="13">
        <v>21400000</v>
      </c>
      <c r="AD5489" s="13" t="s">
        <v>62</v>
      </c>
      <c r="AE5489" s="13">
        <v>573684825</v>
      </c>
      <c r="AF5489" s="13" t="s">
        <v>60</v>
      </c>
      <c r="AG5489" s="13">
        <v>573684825</v>
      </c>
      <c r="AH5489" s="13">
        <v>1853684825</v>
      </c>
      <c r="AI5489" s="13" t="s">
        <v>60</v>
      </c>
      <c r="AJ5489" s="13">
        <v>1853684825</v>
      </c>
      <c r="AK5489" s="13" t="s">
        <v>50392</v>
      </c>
      <c r="AL5489" s="13" t="s">
        <v>50</v>
      </c>
      <c r="AM5489" s="13" t="s">
        <v>50393</v>
      </c>
      <c r="AN5489" s="13" t="s">
        <v>66</v>
      </c>
      <c r="AO5489" s="13" t="s">
        <v>50394</v>
      </c>
      <c r="AP5489" s="21" t="s">
        <v>50395</v>
      </c>
      <c r="AQ5489" s="13" t="s">
        <v>50</v>
      </c>
      <c r="AR5489" s="13" t="s">
        <v>50</v>
      </c>
    </row>
    <row r="5490" spans="1:44" ht="15" thickBot="1">
      <c r="A5490" s="4" t="s">
        <v>50396</v>
      </c>
      <c r="B5490" s="7" t="s">
        <v>50</v>
      </c>
      <c r="C5490" s="6">
        <v>19365</v>
      </c>
      <c r="D5490" s="7" t="s">
        <v>45</v>
      </c>
      <c r="E5490" s="7" t="s">
        <v>46</v>
      </c>
      <c r="F5490" s="7" t="s">
        <v>47</v>
      </c>
      <c r="G5490" s="7" t="s">
        <v>48</v>
      </c>
      <c r="H5490" s="7" t="s">
        <v>50397</v>
      </c>
      <c r="I5490" s="7" t="s">
        <v>50</v>
      </c>
      <c r="J5490" s="6">
        <v>45366</v>
      </c>
      <c r="K5490" s="7" t="s">
        <v>51</v>
      </c>
      <c r="L5490" s="7" t="s">
        <v>162</v>
      </c>
      <c r="M5490" s="7" t="s">
        <v>50398</v>
      </c>
      <c r="N5490" s="7" t="s">
        <v>5161</v>
      </c>
      <c r="O5490" s="7" t="s">
        <v>50399</v>
      </c>
      <c r="P5490" s="5">
        <v>1328</v>
      </c>
      <c r="Q5490" s="7" t="s">
        <v>360</v>
      </c>
      <c r="R5490" s="34" t="s">
        <v>50400</v>
      </c>
      <c r="S5490" s="34" t="s">
        <v>50401</v>
      </c>
      <c r="T5490" s="7" t="s">
        <v>50402</v>
      </c>
      <c r="U5490" s="7">
        <f>1-844-313-4736</f>
        <v>-5892</v>
      </c>
      <c r="V5490" s="7">
        <v>2500000000</v>
      </c>
      <c r="W5490" s="7" t="s">
        <v>209</v>
      </c>
      <c r="X5490" s="7">
        <v>2722570106</v>
      </c>
      <c r="Y5490" s="7" t="s">
        <v>61</v>
      </c>
      <c r="Z5490" s="7">
        <v>2</v>
      </c>
      <c r="AA5490" s="7">
        <v>9000000000</v>
      </c>
      <c r="AB5490" s="7" t="s">
        <v>209</v>
      </c>
      <c r="AC5490" s="7">
        <v>9854633210</v>
      </c>
      <c r="AD5490" s="7" t="s">
        <v>62</v>
      </c>
      <c r="AE5490" s="7">
        <v>9000000000</v>
      </c>
      <c r="AF5490" s="7" t="s">
        <v>209</v>
      </c>
      <c r="AG5490" s="7">
        <v>9854633211</v>
      </c>
      <c r="AH5490" s="7">
        <v>11500000000</v>
      </c>
      <c r="AI5490" s="7" t="s">
        <v>209</v>
      </c>
      <c r="AJ5490" s="7">
        <v>12577203317</v>
      </c>
      <c r="AK5490" s="7" t="s">
        <v>23777</v>
      </c>
      <c r="AL5490" s="7" t="s">
        <v>50</v>
      </c>
      <c r="AM5490" s="7" t="s">
        <v>50403</v>
      </c>
      <c r="AN5490" s="7" t="s">
        <v>66</v>
      </c>
      <c r="AO5490" s="7" t="s">
        <v>50404</v>
      </c>
      <c r="AP5490" s="22" t="s">
        <v>50405</v>
      </c>
      <c r="AQ5490" s="7" t="s">
        <v>50</v>
      </c>
      <c r="AR5490" s="7" t="s">
        <v>50</v>
      </c>
    </row>
    <row r="5491" spans="1:44" ht="15" thickBot="1">
      <c r="A5491" s="10" t="s">
        <v>50406</v>
      </c>
      <c r="B5491" s="13" t="s">
        <v>50</v>
      </c>
      <c r="C5491" s="12">
        <v>41821</v>
      </c>
      <c r="D5491" s="13" t="s">
        <v>45</v>
      </c>
      <c r="E5491" s="13" t="s">
        <v>46</v>
      </c>
      <c r="F5491" s="13" t="s">
        <v>70</v>
      </c>
      <c r="G5491" s="13" t="s">
        <v>145</v>
      </c>
      <c r="H5491" s="13" t="s">
        <v>50407</v>
      </c>
      <c r="I5491" s="13" t="s">
        <v>50</v>
      </c>
      <c r="J5491" s="12">
        <v>45364</v>
      </c>
      <c r="K5491" s="13" t="s">
        <v>191</v>
      </c>
      <c r="L5491" s="13" t="s">
        <v>124</v>
      </c>
      <c r="M5491" s="13" t="s">
        <v>50408</v>
      </c>
      <c r="N5491" s="13" t="s">
        <v>1569</v>
      </c>
      <c r="O5491" s="13" t="s">
        <v>50409</v>
      </c>
      <c r="P5491" s="11">
        <v>1472</v>
      </c>
      <c r="Q5491" s="13" t="s">
        <v>1571</v>
      </c>
      <c r="R5491" s="33" t="s">
        <v>50410</v>
      </c>
      <c r="S5491" s="33" t="s">
        <v>50411</v>
      </c>
      <c r="T5491" s="13" t="s">
        <v>50412</v>
      </c>
      <c r="U5491" s="13" t="s">
        <v>50413</v>
      </c>
      <c r="V5491" s="13">
        <v>9000000</v>
      </c>
      <c r="W5491" s="13" t="s">
        <v>60</v>
      </c>
      <c r="X5491" s="13">
        <v>9000000</v>
      </c>
      <c r="Y5491" s="13" t="s">
        <v>81</v>
      </c>
      <c r="Z5491" s="13">
        <v>7</v>
      </c>
      <c r="AA5491" s="13">
        <v>9000000</v>
      </c>
      <c r="AB5491" s="13" t="s">
        <v>60</v>
      </c>
      <c r="AC5491" s="13">
        <v>9000000</v>
      </c>
      <c r="AD5491" s="13" t="s">
        <v>124</v>
      </c>
      <c r="AE5491" s="13">
        <v>80517470</v>
      </c>
      <c r="AF5491" s="13" t="s">
        <v>60</v>
      </c>
      <c r="AG5491" s="13">
        <v>80517470</v>
      </c>
      <c r="AH5491" s="13">
        <v>80517470</v>
      </c>
      <c r="AI5491" s="13" t="s">
        <v>60</v>
      </c>
      <c r="AJ5491" s="13">
        <v>80517470</v>
      </c>
      <c r="AK5491" s="13" t="s">
        <v>50414</v>
      </c>
      <c r="AL5491" s="13" t="s">
        <v>50</v>
      </c>
      <c r="AM5491" s="13" t="s">
        <v>50415</v>
      </c>
      <c r="AN5491" s="13" t="s">
        <v>66</v>
      </c>
      <c r="AO5491" s="13" t="s">
        <v>50416</v>
      </c>
      <c r="AP5491" s="14" t="s">
        <v>50417</v>
      </c>
      <c r="AQ5491" s="13" t="s">
        <v>50</v>
      </c>
      <c r="AR5491" s="13" t="s">
        <v>50</v>
      </c>
    </row>
    <row r="5492" spans="1:44" ht="15" thickBot="1">
      <c r="A5492" s="4" t="s">
        <v>50418</v>
      </c>
      <c r="B5492" s="7" t="s">
        <v>50</v>
      </c>
      <c r="C5492" s="6">
        <v>41275</v>
      </c>
      <c r="D5492" s="7" t="s">
        <v>45</v>
      </c>
      <c r="E5492" s="7" t="s">
        <v>46</v>
      </c>
      <c r="F5492" s="7" t="s">
        <v>70</v>
      </c>
      <c r="G5492" s="7" t="s">
        <v>114</v>
      </c>
      <c r="H5492" s="7" t="s">
        <v>7995</v>
      </c>
      <c r="I5492" s="7" t="s">
        <v>50</v>
      </c>
      <c r="J5492" s="6">
        <v>45364</v>
      </c>
      <c r="K5492" s="7" t="s">
        <v>116</v>
      </c>
      <c r="L5492" s="7" t="s">
        <v>802</v>
      </c>
      <c r="M5492" s="7" t="s">
        <v>50419</v>
      </c>
      <c r="N5492" s="7" t="s">
        <v>180</v>
      </c>
      <c r="O5492" s="7" t="s">
        <v>50420</v>
      </c>
      <c r="P5492" s="5">
        <v>1523</v>
      </c>
      <c r="Q5492" s="7" t="s">
        <v>120</v>
      </c>
      <c r="R5492" s="34" t="s">
        <v>50421</v>
      </c>
      <c r="S5492" s="34" t="s">
        <v>50422</v>
      </c>
      <c r="T5492" s="7" t="s">
        <v>50423</v>
      </c>
      <c r="U5492" s="7" t="s">
        <v>50424</v>
      </c>
      <c r="V5492" s="7">
        <v>100000000</v>
      </c>
      <c r="W5492" s="7" t="s">
        <v>60</v>
      </c>
      <c r="X5492" s="7">
        <v>100000000</v>
      </c>
      <c r="Y5492" s="7" t="s">
        <v>81</v>
      </c>
      <c r="Z5492" s="7">
        <v>10</v>
      </c>
      <c r="AA5492" s="7">
        <v>100000000</v>
      </c>
      <c r="AB5492" s="7" t="s">
        <v>60</v>
      </c>
      <c r="AC5492" s="7">
        <v>100000000</v>
      </c>
      <c r="AD5492" s="7" t="s">
        <v>802</v>
      </c>
      <c r="AE5492" s="7">
        <v>265999996</v>
      </c>
      <c r="AF5492" s="7" t="s">
        <v>60</v>
      </c>
      <c r="AG5492" s="7">
        <v>265999996</v>
      </c>
      <c r="AH5492" s="7">
        <v>265999996</v>
      </c>
      <c r="AI5492" s="7" t="s">
        <v>60</v>
      </c>
      <c r="AJ5492" s="7">
        <v>265999996</v>
      </c>
      <c r="AK5492" s="7" t="s">
        <v>50425</v>
      </c>
      <c r="AL5492" s="7" t="s">
        <v>50</v>
      </c>
      <c r="AM5492" s="7" t="s">
        <v>50426</v>
      </c>
      <c r="AN5492" s="7" t="s">
        <v>253</v>
      </c>
      <c r="AO5492" s="7" t="s">
        <v>50427</v>
      </c>
      <c r="AP5492" s="22" t="s">
        <v>50428</v>
      </c>
      <c r="AQ5492" s="7" t="s">
        <v>50</v>
      </c>
      <c r="AR5492" s="7" t="s">
        <v>50</v>
      </c>
    </row>
    <row r="5493" spans="1:44" ht="15" thickBot="1">
      <c r="A5493" s="10" t="s">
        <v>50429</v>
      </c>
      <c r="B5493" s="13" t="s">
        <v>50</v>
      </c>
      <c r="C5493" s="12">
        <v>44266</v>
      </c>
      <c r="D5493" s="13" t="s">
        <v>45</v>
      </c>
      <c r="E5493" s="13" t="s">
        <v>46</v>
      </c>
      <c r="F5493" s="13" t="s">
        <v>70</v>
      </c>
      <c r="G5493" s="26" t="s">
        <v>54946</v>
      </c>
      <c r="H5493" s="13" t="s">
        <v>2619</v>
      </c>
      <c r="I5493" s="13" t="s">
        <v>50</v>
      </c>
      <c r="J5493" s="12">
        <v>45364</v>
      </c>
      <c r="K5493" s="13" t="s">
        <v>116</v>
      </c>
      <c r="L5493" s="13" t="s">
        <v>241</v>
      </c>
      <c r="M5493" s="13" t="s">
        <v>50430</v>
      </c>
      <c r="N5493" s="13" t="s">
        <v>193</v>
      </c>
      <c r="O5493" s="13" t="s">
        <v>50431</v>
      </c>
      <c r="P5493" s="11">
        <v>1774</v>
      </c>
      <c r="Q5493" s="13" t="s">
        <v>56</v>
      </c>
      <c r="R5493" s="33" t="s">
        <v>50432</v>
      </c>
      <c r="S5493" s="33" t="s">
        <v>50433</v>
      </c>
      <c r="T5493" s="13" t="s">
        <v>50</v>
      </c>
      <c r="U5493" s="13" t="s">
        <v>50</v>
      </c>
      <c r="V5493" s="13">
        <v>22000000</v>
      </c>
      <c r="W5493" s="13" t="s">
        <v>60</v>
      </c>
      <c r="X5493" s="13">
        <v>22000000</v>
      </c>
      <c r="Y5493" s="13" t="s">
        <v>154</v>
      </c>
      <c r="Z5493" s="13">
        <v>3</v>
      </c>
      <c r="AA5493" s="13">
        <v>22000000</v>
      </c>
      <c r="AB5493" s="13" t="s">
        <v>60</v>
      </c>
      <c r="AC5493" s="13">
        <v>22000000</v>
      </c>
      <c r="AD5493" s="13" t="s">
        <v>241</v>
      </c>
      <c r="AE5493" s="13">
        <v>36022468</v>
      </c>
      <c r="AF5493" s="13" t="s">
        <v>60</v>
      </c>
      <c r="AG5493" s="13">
        <v>36022468</v>
      </c>
      <c r="AH5493" s="13">
        <v>36022468</v>
      </c>
      <c r="AI5493" s="13" t="s">
        <v>60</v>
      </c>
      <c r="AJ5493" s="13">
        <v>36022468</v>
      </c>
      <c r="AK5493" s="13" t="s">
        <v>50434</v>
      </c>
      <c r="AL5493" s="13" t="s">
        <v>50</v>
      </c>
      <c r="AM5493" s="13" t="s">
        <v>50435</v>
      </c>
      <c r="AN5493" s="13" t="s">
        <v>993</v>
      </c>
      <c r="AO5493" s="13" t="s">
        <v>50436</v>
      </c>
      <c r="AP5493" s="21" t="s">
        <v>50437</v>
      </c>
      <c r="AQ5493" s="13" t="s">
        <v>50</v>
      </c>
      <c r="AR5493" s="13" t="s">
        <v>50</v>
      </c>
    </row>
    <row r="5494" spans="1:44" ht="15" thickBot="1">
      <c r="A5494" s="4" t="s">
        <v>50438</v>
      </c>
      <c r="B5494" s="7" t="s">
        <v>50</v>
      </c>
      <c r="C5494" s="6">
        <v>43761</v>
      </c>
      <c r="D5494" s="7" t="s">
        <v>45</v>
      </c>
      <c r="E5494" s="7" t="s">
        <v>46</v>
      </c>
      <c r="F5494" s="7" t="s">
        <v>70</v>
      </c>
      <c r="G5494" s="7" t="s">
        <v>87</v>
      </c>
      <c r="H5494" s="7" t="s">
        <v>50439</v>
      </c>
      <c r="I5494" s="7" t="s">
        <v>50</v>
      </c>
      <c r="J5494" s="6">
        <v>45364</v>
      </c>
      <c r="K5494" s="7" t="s">
        <v>50</v>
      </c>
      <c r="L5494" s="7" t="s">
        <v>131</v>
      </c>
      <c r="M5494" s="7" t="s">
        <v>50440</v>
      </c>
      <c r="N5494" s="7" t="s">
        <v>9187</v>
      </c>
      <c r="O5494" s="7" t="s">
        <v>50441</v>
      </c>
      <c r="P5494" s="5">
        <v>1818</v>
      </c>
      <c r="Q5494" s="7" t="s">
        <v>56</v>
      </c>
      <c r="R5494" s="34" t="s">
        <v>50442</v>
      </c>
      <c r="S5494" s="34" t="s">
        <v>50443</v>
      </c>
      <c r="T5494" s="7" t="s">
        <v>50444</v>
      </c>
      <c r="U5494" s="7" t="s">
        <v>50</v>
      </c>
      <c r="V5494" s="7">
        <v>100000000</v>
      </c>
      <c r="W5494" s="7" t="s">
        <v>60</v>
      </c>
      <c r="X5494" s="7">
        <v>100000000</v>
      </c>
      <c r="Y5494" s="7" t="s">
        <v>50</v>
      </c>
      <c r="Z5494" s="7">
        <v>2</v>
      </c>
      <c r="AA5494" s="7">
        <v>15000000</v>
      </c>
      <c r="AB5494" s="7" t="s">
        <v>60</v>
      </c>
      <c r="AC5494" s="7">
        <v>15000000</v>
      </c>
      <c r="AD5494" s="7" t="s">
        <v>178</v>
      </c>
      <c r="AE5494" s="7">
        <v>15000000</v>
      </c>
      <c r="AF5494" s="7" t="s">
        <v>60</v>
      </c>
      <c r="AG5494" s="7">
        <v>15000000</v>
      </c>
      <c r="AH5494" s="7">
        <v>115000000</v>
      </c>
      <c r="AI5494" s="7" t="s">
        <v>60</v>
      </c>
      <c r="AJ5494" s="7">
        <v>115000000</v>
      </c>
      <c r="AK5494" s="7" t="s">
        <v>50445</v>
      </c>
      <c r="AL5494" s="7" t="s">
        <v>50</v>
      </c>
      <c r="AM5494" s="7" t="s">
        <v>50446</v>
      </c>
      <c r="AN5494" s="7" t="s">
        <v>66</v>
      </c>
      <c r="AO5494" s="7" t="s">
        <v>50447</v>
      </c>
      <c r="AP5494" s="8" t="s">
        <v>50448</v>
      </c>
      <c r="AQ5494" s="7" t="s">
        <v>50</v>
      </c>
      <c r="AR5494" s="7" t="s">
        <v>50</v>
      </c>
    </row>
    <row r="5495" spans="1:44" ht="15" thickBot="1">
      <c r="A5495" s="10" t="s">
        <v>50449</v>
      </c>
      <c r="B5495" s="13" t="s">
        <v>50</v>
      </c>
      <c r="C5495" s="12">
        <v>44562</v>
      </c>
      <c r="D5495" s="13" t="s">
        <v>45</v>
      </c>
      <c r="E5495" s="13" t="s">
        <v>46</v>
      </c>
      <c r="F5495" s="13" t="s">
        <v>70</v>
      </c>
      <c r="G5495" s="26" t="s">
        <v>54946</v>
      </c>
      <c r="H5495" s="13" t="s">
        <v>6154</v>
      </c>
      <c r="I5495" s="13" t="s">
        <v>50</v>
      </c>
      <c r="J5495" s="12">
        <v>45365</v>
      </c>
      <c r="K5495" s="13" t="s">
        <v>50</v>
      </c>
      <c r="L5495" s="13" t="s">
        <v>147</v>
      </c>
      <c r="M5495" s="13" t="s">
        <v>50450</v>
      </c>
      <c r="N5495" s="13" t="s">
        <v>2034</v>
      </c>
      <c r="O5495" s="13" t="s">
        <v>50451</v>
      </c>
      <c r="P5495" s="11">
        <v>1905</v>
      </c>
      <c r="Q5495" s="13" t="s">
        <v>105</v>
      </c>
      <c r="R5495" s="33" t="s">
        <v>50452</v>
      </c>
      <c r="S5495" s="33" t="s">
        <v>50453</v>
      </c>
      <c r="T5495" s="13" t="s">
        <v>50454</v>
      </c>
      <c r="U5495" s="13" t="s">
        <v>50</v>
      </c>
      <c r="V5495" s="13">
        <v>40000000</v>
      </c>
      <c r="W5495" s="13" t="s">
        <v>60</v>
      </c>
      <c r="X5495" s="13">
        <v>40000000</v>
      </c>
      <c r="Y5495" s="13" t="s">
        <v>154</v>
      </c>
      <c r="Z5495" s="13">
        <v>3</v>
      </c>
      <c r="AA5495" s="13">
        <v>40000000</v>
      </c>
      <c r="AB5495" s="13" t="s">
        <v>60</v>
      </c>
      <c r="AC5495" s="13">
        <v>40000000</v>
      </c>
      <c r="AD5495" s="13" t="s">
        <v>147</v>
      </c>
      <c r="AE5495" s="13">
        <v>65000000</v>
      </c>
      <c r="AF5495" s="13" t="s">
        <v>60</v>
      </c>
      <c r="AG5495" s="13">
        <v>65000000</v>
      </c>
      <c r="AH5495" s="13">
        <v>65000000</v>
      </c>
      <c r="AI5495" s="13" t="s">
        <v>60</v>
      </c>
      <c r="AJ5495" s="13">
        <v>65000000</v>
      </c>
      <c r="AK5495" s="13" t="s">
        <v>50455</v>
      </c>
      <c r="AL5495" s="13" t="s">
        <v>50</v>
      </c>
      <c r="AM5495" s="13" t="s">
        <v>50456</v>
      </c>
      <c r="AN5495" s="13" t="s">
        <v>66</v>
      </c>
      <c r="AO5495" s="13" t="s">
        <v>50457</v>
      </c>
      <c r="AP5495" s="14" t="s">
        <v>50458</v>
      </c>
      <c r="AQ5495" s="13" t="s">
        <v>50</v>
      </c>
      <c r="AR5495" s="13" t="s">
        <v>50</v>
      </c>
    </row>
    <row r="5496" spans="1:44" ht="15" thickBot="1">
      <c r="A5496" s="4" t="s">
        <v>50459</v>
      </c>
      <c r="B5496" s="7" t="s">
        <v>50</v>
      </c>
      <c r="C5496" s="6">
        <v>43831</v>
      </c>
      <c r="D5496" s="7" t="s">
        <v>45</v>
      </c>
      <c r="E5496" s="7" t="s">
        <v>46</v>
      </c>
      <c r="F5496" s="7" t="s">
        <v>70</v>
      </c>
      <c r="G5496" s="26" t="s">
        <v>54946</v>
      </c>
      <c r="H5496" s="7" t="s">
        <v>10686</v>
      </c>
      <c r="I5496" s="7" t="s">
        <v>50</v>
      </c>
      <c r="J5496" s="6">
        <v>45365</v>
      </c>
      <c r="K5496" s="7" t="s">
        <v>89</v>
      </c>
      <c r="L5496" s="7" t="s">
        <v>241</v>
      </c>
      <c r="M5496" s="7" t="s">
        <v>50460</v>
      </c>
      <c r="N5496" s="7" t="s">
        <v>75</v>
      </c>
      <c r="O5496" s="7" t="s">
        <v>50461</v>
      </c>
      <c r="P5496" s="5">
        <v>2096</v>
      </c>
      <c r="Q5496" s="7" t="s">
        <v>77</v>
      </c>
      <c r="R5496" s="34" t="s">
        <v>50462</v>
      </c>
      <c r="S5496" s="34" t="s">
        <v>50463</v>
      </c>
      <c r="T5496" s="7" t="s">
        <v>50464</v>
      </c>
      <c r="U5496" s="7" t="s">
        <v>50</v>
      </c>
      <c r="V5496" s="7">
        <v>20000000</v>
      </c>
      <c r="W5496" s="7" t="s">
        <v>60</v>
      </c>
      <c r="X5496" s="7">
        <v>20000000</v>
      </c>
      <c r="Y5496" s="7" t="s">
        <v>154</v>
      </c>
      <c r="Z5496" s="7">
        <v>7</v>
      </c>
      <c r="AA5496" s="7">
        <v>20000000</v>
      </c>
      <c r="AB5496" s="7" t="s">
        <v>60</v>
      </c>
      <c r="AC5496" s="7">
        <v>20000000</v>
      </c>
      <c r="AD5496" s="7" t="s">
        <v>241</v>
      </c>
      <c r="AE5496" s="7">
        <v>27950000</v>
      </c>
      <c r="AF5496" s="7" t="s">
        <v>60</v>
      </c>
      <c r="AG5496" s="7">
        <v>27950000</v>
      </c>
      <c r="AH5496" s="7">
        <v>27950000</v>
      </c>
      <c r="AI5496" s="7" t="s">
        <v>60</v>
      </c>
      <c r="AJ5496" s="7">
        <v>27950000</v>
      </c>
      <c r="AK5496" s="7" t="s">
        <v>50465</v>
      </c>
      <c r="AL5496" s="7" t="s">
        <v>50</v>
      </c>
      <c r="AM5496" s="7" t="s">
        <v>50466</v>
      </c>
      <c r="AN5496" s="7" t="s">
        <v>66</v>
      </c>
      <c r="AO5496" s="7" t="s">
        <v>50467</v>
      </c>
      <c r="AP5496" s="8" t="s">
        <v>50468</v>
      </c>
      <c r="AQ5496" s="7" t="s">
        <v>50</v>
      </c>
      <c r="AR5496" s="7" t="s">
        <v>50</v>
      </c>
    </row>
    <row r="5497" spans="1:44" ht="15" thickBot="1">
      <c r="A5497" s="10" t="s">
        <v>50469</v>
      </c>
      <c r="B5497" s="13" t="s">
        <v>50</v>
      </c>
      <c r="C5497" s="12">
        <v>43070</v>
      </c>
      <c r="D5497" s="13" t="s">
        <v>45</v>
      </c>
      <c r="E5497" s="13" t="s">
        <v>46</v>
      </c>
      <c r="F5497" s="13" t="s">
        <v>70</v>
      </c>
      <c r="G5497" s="13" t="s">
        <v>114</v>
      </c>
      <c r="H5497" s="13" t="s">
        <v>49</v>
      </c>
      <c r="I5497" s="13" t="s">
        <v>50</v>
      </c>
      <c r="J5497" s="12">
        <v>45364</v>
      </c>
      <c r="K5497" s="13" t="s">
        <v>116</v>
      </c>
      <c r="L5497" s="13" t="s">
        <v>1471</v>
      </c>
      <c r="M5497" s="13" t="s">
        <v>2562</v>
      </c>
      <c r="N5497" s="13" t="s">
        <v>75</v>
      </c>
      <c r="O5497" s="13" t="s">
        <v>50470</v>
      </c>
      <c r="P5497" s="11">
        <v>2208</v>
      </c>
      <c r="Q5497" s="13" t="s">
        <v>77</v>
      </c>
      <c r="R5497" s="33" t="s">
        <v>50471</v>
      </c>
      <c r="S5497" s="33" t="s">
        <v>50472</v>
      </c>
      <c r="T5497" s="13" t="s">
        <v>50473</v>
      </c>
      <c r="U5497" s="13" t="s">
        <v>50474</v>
      </c>
      <c r="V5497" s="13" t="s">
        <v>50</v>
      </c>
      <c r="W5497" s="13" t="s">
        <v>50</v>
      </c>
      <c r="X5497" s="13" t="s">
        <v>50</v>
      </c>
      <c r="Y5497" s="13" t="s">
        <v>50</v>
      </c>
      <c r="Z5497" s="13">
        <v>7</v>
      </c>
      <c r="AA5497" s="13" t="s">
        <v>50</v>
      </c>
      <c r="AB5497" s="13" t="s">
        <v>50</v>
      </c>
      <c r="AC5497" s="13" t="s">
        <v>50</v>
      </c>
      <c r="AD5497" s="13" t="s">
        <v>1471</v>
      </c>
      <c r="AE5497" s="13">
        <v>252960628</v>
      </c>
      <c r="AF5497" s="13" t="s">
        <v>60</v>
      </c>
      <c r="AG5497" s="13">
        <v>252960628</v>
      </c>
      <c r="AH5497" s="13">
        <v>252960628</v>
      </c>
      <c r="AI5497" s="13" t="s">
        <v>60</v>
      </c>
      <c r="AJ5497" s="13">
        <v>252960628</v>
      </c>
      <c r="AK5497" s="13" t="s">
        <v>50475</v>
      </c>
      <c r="AL5497" s="13" t="s">
        <v>50</v>
      </c>
      <c r="AM5497" s="13" t="s">
        <v>50476</v>
      </c>
      <c r="AN5497" s="13" t="s">
        <v>66</v>
      </c>
      <c r="AO5497" s="13" t="s">
        <v>50477</v>
      </c>
      <c r="AP5497" s="21" t="s">
        <v>50478</v>
      </c>
      <c r="AQ5497" s="13" t="s">
        <v>50</v>
      </c>
      <c r="AR5497" s="13" t="s">
        <v>50</v>
      </c>
    </row>
    <row r="5498" spans="1:44" ht="15" thickBot="1">
      <c r="A5498" s="4" t="s">
        <v>50479</v>
      </c>
      <c r="B5498" s="7" t="s">
        <v>50</v>
      </c>
      <c r="C5498" s="6">
        <v>43831</v>
      </c>
      <c r="D5498" s="7" t="s">
        <v>45</v>
      </c>
      <c r="E5498" s="7" t="s">
        <v>46</v>
      </c>
      <c r="F5498" s="7" t="s">
        <v>70</v>
      </c>
      <c r="G5498" s="26" t="s">
        <v>54946</v>
      </c>
      <c r="H5498" s="7" t="s">
        <v>50480</v>
      </c>
      <c r="I5498" s="7" t="s">
        <v>50</v>
      </c>
      <c r="J5498" s="6">
        <v>45364</v>
      </c>
      <c r="K5498" s="7" t="s">
        <v>116</v>
      </c>
      <c r="L5498" s="7" t="s">
        <v>241</v>
      </c>
      <c r="M5498" s="7" t="s">
        <v>50481</v>
      </c>
      <c r="N5498" s="7" t="s">
        <v>50482</v>
      </c>
      <c r="O5498" s="7" t="s">
        <v>50483</v>
      </c>
      <c r="P5498" s="5">
        <v>2272</v>
      </c>
      <c r="Q5498" s="7" t="s">
        <v>481</v>
      </c>
      <c r="R5498" s="28" t="s">
        <v>50484</v>
      </c>
      <c r="S5498" s="34" t="s">
        <v>50485</v>
      </c>
      <c r="T5498" s="7" t="s">
        <v>50</v>
      </c>
      <c r="U5498" s="7" t="s">
        <v>50</v>
      </c>
      <c r="V5498" s="7">
        <v>111000000</v>
      </c>
      <c r="W5498" s="7" t="s">
        <v>60</v>
      </c>
      <c r="X5498" s="7">
        <v>111000000</v>
      </c>
      <c r="Y5498" s="7" t="s">
        <v>154</v>
      </c>
      <c r="Z5498" s="7">
        <v>2</v>
      </c>
      <c r="AA5498" s="7">
        <v>111000000</v>
      </c>
      <c r="AB5498" s="7" t="s">
        <v>60</v>
      </c>
      <c r="AC5498" s="7">
        <v>111000000</v>
      </c>
      <c r="AD5498" s="7" t="s">
        <v>241</v>
      </c>
      <c r="AE5498" s="7">
        <v>129500000</v>
      </c>
      <c r="AF5498" s="7" t="s">
        <v>60</v>
      </c>
      <c r="AG5498" s="7">
        <v>129500000</v>
      </c>
      <c r="AH5498" s="7">
        <v>129500000</v>
      </c>
      <c r="AI5498" s="7" t="s">
        <v>60</v>
      </c>
      <c r="AJ5498" s="7">
        <v>129500000</v>
      </c>
      <c r="AK5498" s="7" t="s">
        <v>50486</v>
      </c>
      <c r="AL5498" s="7" t="s">
        <v>50</v>
      </c>
      <c r="AM5498" s="7" t="s">
        <v>50487</v>
      </c>
      <c r="AN5498" s="7" t="s">
        <v>253</v>
      </c>
      <c r="AO5498" s="7" t="s">
        <v>50488</v>
      </c>
      <c r="AP5498" s="8" t="s">
        <v>50489</v>
      </c>
      <c r="AQ5498" s="7" t="s">
        <v>50</v>
      </c>
      <c r="AR5498" s="7" t="s">
        <v>50</v>
      </c>
    </row>
    <row r="5499" spans="1:44" ht="15" thickBot="1">
      <c r="A5499" s="10" t="s">
        <v>50490</v>
      </c>
      <c r="B5499" s="13" t="s">
        <v>50</v>
      </c>
      <c r="C5499" s="12">
        <v>38718</v>
      </c>
      <c r="D5499" s="13" t="s">
        <v>45</v>
      </c>
      <c r="E5499" s="13" t="s">
        <v>46</v>
      </c>
      <c r="F5499" s="13" t="s">
        <v>70</v>
      </c>
      <c r="G5499" s="13" t="s">
        <v>176</v>
      </c>
      <c r="H5499" s="13" t="s">
        <v>50491</v>
      </c>
      <c r="I5499" s="13" t="s">
        <v>50</v>
      </c>
      <c r="J5499" s="12">
        <v>45364</v>
      </c>
      <c r="K5499" s="13" t="s">
        <v>177</v>
      </c>
      <c r="L5499" s="13" t="s">
        <v>290</v>
      </c>
      <c r="M5499" s="13" t="s">
        <v>50492</v>
      </c>
      <c r="N5499" s="13" t="s">
        <v>133</v>
      </c>
      <c r="O5499" s="13" t="s">
        <v>50493</v>
      </c>
      <c r="P5499" s="11">
        <v>2348</v>
      </c>
      <c r="Q5499" s="13" t="s">
        <v>135</v>
      </c>
      <c r="R5499" s="33" t="s">
        <v>50494</v>
      </c>
      <c r="S5499" s="33" t="s">
        <v>50495</v>
      </c>
      <c r="T5499" s="13" t="s">
        <v>50496</v>
      </c>
      <c r="U5499" s="13" t="s">
        <v>50</v>
      </c>
      <c r="V5499" s="13">
        <v>85000000</v>
      </c>
      <c r="W5499" s="13" t="s">
        <v>209</v>
      </c>
      <c r="X5499" s="13">
        <v>93099365</v>
      </c>
      <c r="Y5499" s="13" t="s">
        <v>290</v>
      </c>
      <c r="Z5499" s="13">
        <v>8</v>
      </c>
      <c r="AA5499" s="13">
        <v>85000000</v>
      </c>
      <c r="AB5499" s="13" t="s">
        <v>209</v>
      </c>
      <c r="AC5499" s="13">
        <v>93099365</v>
      </c>
      <c r="AD5499" s="13" t="s">
        <v>290</v>
      </c>
      <c r="AE5499" s="13">
        <v>463099366</v>
      </c>
      <c r="AF5499" s="13" t="s">
        <v>60</v>
      </c>
      <c r="AG5499" s="13">
        <v>463099366</v>
      </c>
      <c r="AH5499" s="13">
        <v>463099366</v>
      </c>
      <c r="AI5499" s="13" t="s">
        <v>60</v>
      </c>
      <c r="AJ5499" s="13">
        <v>463099366</v>
      </c>
      <c r="AK5499" s="13" t="s">
        <v>50497</v>
      </c>
      <c r="AL5499" s="13" t="s">
        <v>50</v>
      </c>
      <c r="AM5499" s="13" t="s">
        <v>50498</v>
      </c>
      <c r="AN5499" s="13" t="s">
        <v>66</v>
      </c>
      <c r="AO5499" s="13" t="s">
        <v>50499</v>
      </c>
      <c r="AP5499" s="13" t="s">
        <v>50</v>
      </c>
      <c r="AQ5499" s="21" t="s">
        <v>50500</v>
      </c>
      <c r="AR5499" s="13" t="s">
        <v>50</v>
      </c>
    </row>
    <row r="5500" spans="1:44" ht="15" thickBot="1">
      <c r="A5500" s="4" t="s">
        <v>50327</v>
      </c>
      <c r="B5500" s="7" t="s">
        <v>50</v>
      </c>
      <c r="C5500" s="6">
        <v>44593</v>
      </c>
      <c r="D5500" s="7" t="s">
        <v>45</v>
      </c>
      <c r="E5500" s="7" t="s">
        <v>46</v>
      </c>
      <c r="F5500" s="7" t="s">
        <v>70</v>
      </c>
      <c r="G5500" s="26" t="s">
        <v>54946</v>
      </c>
      <c r="H5500" s="7" t="s">
        <v>2631</v>
      </c>
      <c r="I5500" s="7" t="s">
        <v>50</v>
      </c>
      <c r="J5500" s="6">
        <v>45365</v>
      </c>
      <c r="K5500" s="7" t="s">
        <v>116</v>
      </c>
      <c r="L5500" s="7" t="s">
        <v>147</v>
      </c>
      <c r="M5500" s="7" t="s">
        <v>50501</v>
      </c>
      <c r="N5500" s="7" t="s">
        <v>180</v>
      </c>
      <c r="O5500" s="7" t="s">
        <v>50502</v>
      </c>
      <c r="P5500" s="5">
        <v>3210</v>
      </c>
      <c r="Q5500" s="7" t="s">
        <v>120</v>
      </c>
      <c r="R5500" s="34" t="s">
        <v>50503</v>
      </c>
      <c r="S5500" s="34" t="s">
        <v>50504</v>
      </c>
      <c r="T5500" s="7" t="s">
        <v>50</v>
      </c>
      <c r="U5500" s="7" t="s">
        <v>50</v>
      </c>
      <c r="V5500" s="7">
        <v>20000000</v>
      </c>
      <c r="W5500" s="7" t="s">
        <v>60</v>
      </c>
      <c r="X5500" s="7">
        <v>20000000</v>
      </c>
      <c r="Y5500" s="7" t="s">
        <v>154</v>
      </c>
      <c r="Z5500" s="7">
        <v>3</v>
      </c>
      <c r="AA5500" s="7">
        <v>20000000</v>
      </c>
      <c r="AB5500" s="7" t="s">
        <v>60</v>
      </c>
      <c r="AC5500" s="7">
        <v>20000000</v>
      </c>
      <c r="AD5500" s="7" t="s">
        <v>147</v>
      </c>
      <c r="AE5500" s="7">
        <v>46900000</v>
      </c>
      <c r="AF5500" s="7" t="s">
        <v>60</v>
      </c>
      <c r="AG5500" s="7">
        <v>46900000</v>
      </c>
      <c r="AH5500" s="7">
        <v>46900000</v>
      </c>
      <c r="AI5500" s="7" t="s">
        <v>60</v>
      </c>
      <c r="AJ5500" s="7">
        <v>46900000</v>
      </c>
      <c r="AK5500" s="7" t="s">
        <v>50505</v>
      </c>
      <c r="AL5500" s="7" t="s">
        <v>50</v>
      </c>
      <c r="AM5500" s="7" t="s">
        <v>50506</v>
      </c>
      <c r="AN5500" s="7" t="s">
        <v>66</v>
      </c>
      <c r="AO5500" s="7" t="s">
        <v>50507</v>
      </c>
      <c r="AP5500" s="22" t="s">
        <v>50508</v>
      </c>
      <c r="AQ5500" s="7" t="s">
        <v>50</v>
      </c>
      <c r="AR5500" s="7" t="s">
        <v>50</v>
      </c>
    </row>
    <row r="5501" spans="1:44" ht="15" thickBot="1">
      <c r="A5501" s="10" t="s">
        <v>50509</v>
      </c>
      <c r="B5501" s="13" t="s">
        <v>50</v>
      </c>
      <c r="C5501" s="12">
        <v>41244</v>
      </c>
      <c r="D5501" s="13" t="s">
        <v>45</v>
      </c>
      <c r="E5501" s="13" t="s">
        <v>46</v>
      </c>
      <c r="F5501" s="13" t="s">
        <v>70</v>
      </c>
      <c r="G5501" s="13" t="s">
        <v>145</v>
      </c>
      <c r="H5501" s="13" t="s">
        <v>443</v>
      </c>
      <c r="I5501" s="13" t="s">
        <v>406</v>
      </c>
      <c r="J5501" s="12">
        <v>45366</v>
      </c>
      <c r="K5501" s="13" t="s">
        <v>191</v>
      </c>
      <c r="L5501" s="13" t="s">
        <v>147</v>
      </c>
      <c r="M5501" s="13" t="s">
        <v>50510</v>
      </c>
      <c r="N5501" s="13" t="s">
        <v>75</v>
      </c>
      <c r="O5501" s="13" t="s">
        <v>50511</v>
      </c>
      <c r="P5501" s="11">
        <v>3278</v>
      </c>
      <c r="Q5501" s="13" t="s">
        <v>77</v>
      </c>
      <c r="R5501" s="33" t="s">
        <v>50512</v>
      </c>
      <c r="S5501" s="33" t="s">
        <v>50513</v>
      </c>
      <c r="T5501" s="13" t="s">
        <v>50514</v>
      </c>
      <c r="U5501" s="13" t="s">
        <v>50</v>
      </c>
      <c r="V5501" s="13">
        <v>30000000</v>
      </c>
      <c r="W5501" s="13" t="s">
        <v>60</v>
      </c>
      <c r="X5501" s="13">
        <v>30000000</v>
      </c>
      <c r="Y5501" s="13" t="s">
        <v>154</v>
      </c>
      <c r="Z5501" s="13">
        <v>6</v>
      </c>
      <c r="AA5501" s="13">
        <v>30000000</v>
      </c>
      <c r="AB5501" s="13" t="s">
        <v>60</v>
      </c>
      <c r="AC5501" s="13">
        <v>30000000</v>
      </c>
      <c r="AD5501" s="13" t="s">
        <v>147</v>
      </c>
      <c r="AE5501" s="13">
        <v>92500000</v>
      </c>
      <c r="AF5501" s="13" t="s">
        <v>60</v>
      </c>
      <c r="AG5501" s="13">
        <v>92500000</v>
      </c>
      <c r="AH5501" s="13">
        <v>97500000</v>
      </c>
      <c r="AI5501" s="13" t="s">
        <v>60</v>
      </c>
      <c r="AJ5501" s="13">
        <v>97500000</v>
      </c>
      <c r="AK5501" s="13" t="s">
        <v>50515</v>
      </c>
      <c r="AL5501" s="13" t="s">
        <v>50</v>
      </c>
      <c r="AM5501" s="13" t="s">
        <v>50516</v>
      </c>
      <c r="AN5501" s="13" t="s">
        <v>66</v>
      </c>
      <c r="AO5501" s="13" t="s">
        <v>50517</v>
      </c>
      <c r="AP5501" s="14" t="s">
        <v>50518</v>
      </c>
      <c r="AQ5501" s="13" t="s">
        <v>50</v>
      </c>
      <c r="AR5501" s="13" t="s">
        <v>50</v>
      </c>
    </row>
    <row r="5502" spans="1:44" ht="15" thickBot="1">
      <c r="A5502" s="4" t="s">
        <v>50519</v>
      </c>
      <c r="B5502" s="7" t="s">
        <v>50</v>
      </c>
      <c r="C5502" s="7" t="s">
        <v>1379</v>
      </c>
      <c r="D5502" s="7" t="s">
        <v>45</v>
      </c>
      <c r="E5502" s="7" t="s">
        <v>46</v>
      </c>
      <c r="F5502" s="7" t="s">
        <v>47</v>
      </c>
      <c r="G5502" s="7" t="s">
        <v>48</v>
      </c>
      <c r="H5502" s="7" t="s">
        <v>50520</v>
      </c>
      <c r="I5502" s="7" t="s">
        <v>50</v>
      </c>
      <c r="J5502" s="6">
        <v>45365</v>
      </c>
      <c r="K5502" s="7" t="s">
        <v>161</v>
      </c>
      <c r="L5502" s="7" t="s">
        <v>162</v>
      </c>
      <c r="M5502" s="7" t="s">
        <v>50521</v>
      </c>
      <c r="N5502" s="7" t="s">
        <v>50522</v>
      </c>
      <c r="O5502" s="7" t="s">
        <v>50523</v>
      </c>
      <c r="P5502" s="5">
        <v>4099</v>
      </c>
      <c r="Q5502" s="7" t="s">
        <v>360</v>
      </c>
      <c r="R5502" s="34" t="s">
        <v>50524</v>
      </c>
      <c r="S5502" s="34" t="s">
        <v>50525</v>
      </c>
      <c r="T5502" s="7" t="s">
        <v>50526</v>
      </c>
      <c r="U5502" s="7" t="s">
        <v>50527</v>
      </c>
      <c r="V5502" s="7">
        <v>400000000</v>
      </c>
      <c r="W5502" s="7" t="s">
        <v>209</v>
      </c>
      <c r="X5502" s="7">
        <v>435313975</v>
      </c>
      <c r="Y5502" s="7" t="s">
        <v>171</v>
      </c>
      <c r="Z5502" s="7">
        <v>4</v>
      </c>
      <c r="AA5502" s="7" t="s">
        <v>50</v>
      </c>
      <c r="AB5502" s="7" t="s">
        <v>50</v>
      </c>
      <c r="AC5502" s="7" t="s">
        <v>50</v>
      </c>
      <c r="AD5502" s="7" t="s">
        <v>62</v>
      </c>
      <c r="AE5502" s="7" t="s">
        <v>50</v>
      </c>
      <c r="AF5502" s="7" t="s">
        <v>50</v>
      </c>
      <c r="AG5502" s="7" t="s">
        <v>50</v>
      </c>
      <c r="AH5502" s="7">
        <v>1300000000</v>
      </c>
      <c r="AI5502" s="7" t="s">
        <v>209</v>
      </c>
      <c r="AJ5502" s="7">
        <v>1478818854</v>
      </c>
      <c r="AK5502" s="7" t="s">
        <v>50528</v>
      </c>
      <c r="AL5502" s="7" t="s">
        <v>50</v>
      </c>
      <c r="AM5502" s="7" t="s">
        <v>50529</v>
      </c>
      <c r="AN5502" s="7" t="s">
        <v>66</v>
      </c>
      <c r="AO5502" s="7" t="s">
        <v>50530</v>
      </c>
      <c r="AP5502" s="22" t="s">
        <v>50531</v>
      </c>
      <c r="AQ5502" s="7" t="s">
        <v>50</v>
      </c>
      <c r="AR5502" s="7" t="s">
        <v>50</v>
      </c>
    </row>
    <row r="5503" spans="1:44" ht="15" thickBot="1">
      <c r="A5503" s="10" t="s">
        <v>50532</v>
      </c>
      <c r="B5503" s="13" t="s">
        <v>50</v>
      </c>
      <c r="C5503" s="12">
        <v>44197</v>
      </c>
      <c r="D5503" s="13" t="s">
        <v>45</v>
      </c>
      <c r="E5503" s="13" t="s">
        <v>46</v>
      </c>
      <c r="F5503" s="13" t="s">
        <v>70</v>
      </c>
      <c r="G5503" s="13" t="s">
        <v>145</v>
      </c>
      <c r="H5503" s="13" t="s">
        <v>50533</v>
      </c>
      <c r="I5503" s="13" t="s">
        <v>50</v>
      </c>
      <c r="J5503" s="12">
        <v>45365</v>
      </c>
      <c r="K5503" s="13" t="s">
        <v>116</v>
      </c>
      <c r="L5503" s="13" t="s">
        <v>52</v>
      </c>
      <c r="M5503" s="13" t="s">
        <v>50534</v>
      </c>
      <c r="N5503" s="13" t="s">
        <v>50535</v>
      </c>
      <c r="O5503" s="13" t="s">
        <v>50536</v>
      </c>
      <c r="P5503" s="11">
        <v>4165</v>
      </c>
      <c r="Q5503" s="13" t="s">
        <v>105</v>
      </c>
      <c r="R5503" s="33" t="s">
        <v>50537</v>
      </c>
      <c r="S5503" s="33" t="s">
        <v>50538</v>
      </c>
      <c r="T5503" s="13" t="s">
        <v>50539</v>
      </c>
      <c r="U5503" s="13" t="s">
        <v>50540</v>
      </c>
      <c r="V5503" s="13">
        <v>39600000</v>
      </c>
      <c r="W5503" s="13" t="s">
        <v>60</v>
      </c>
      <c r="X5503" s="13">
        <v>39600000</v>
      </c>
      <c r="Y5503" s="13" t="s">
        <v>154</v>
      </c>
      <c r="Z5503" s="13">
        <v>4</v>
      </c>
      <c r="AA5503" s="13">
        <v>73000000</v>
      </c>
      <c r="AB5503" s="13" t="s">
        <v>60</v>
      </c>
      <c r="AC5503" s="13">
        <v>73000000</v>
      </c>
      <c r="AD5503" s="13" t="s">
        <v>147</v>
      </c>
      <c r="AE5503" s="13">
        <v>116999965</v>
      </c>
      <c r="AF5503" s="13" t="s">
        <v>60</v>
      </c>
      <c r="AG5503" s="13">
        <v>116999965</v>
      </c>
      <c r="AH5503" s="13">
        <v>156599965</v>
      </c>
      <c r="AI5503" s="13" t="s">
        <v>60</v>
      </c>
      <c r="AJ5503" s="13">
        <v>156599965</v>
      </c>
      <c r="AK5503" s="13" t="s">
        <v>50541</v>
      </c>
      <c r="AL5503" s="13" t="s">
        <v>50</v>
      </c>
      <c r="AM5503" s="13" t="s">
        <v>50542</v>
      </c>
      <c r="AN5503" s="13" t="s">
        <v>66</v>
      </c>
      <c r="AO5503" s="13" t="s">
        <v>50543</v>
      </c>
      <c r="AP5503" s="14" t="s">
        <v>50544</v>
      </c>
      <c r="AQ5503" s="13" t="s">
        <v>50</v>
      </c>
      <c r="AR5503" s="13" t="s">
        <v>50</v>
      </c>
    </row>
    <row r="5504" spans="1:44" ht="15" thickBot="1">
      <c r="A5504" s="4" t="s">
        <v>50545</v>
      </c>
      <c r="B5504" s="7" t="s">
        <v>50</v>
      </c>
      <c r="C5504" s="6">
        <v>44197</v>
      </c>
      <c r="D5504" s="7" t="s">
        <v>45</v>
      </c>
      <c r="E5504" s="7" t="s">
        <v>46</v>
      </c>
      <c r="F5504" s="7" t="s">
        <v>70</v>
      </c>
      <c r="G5504" s="7" t="s">
        <v>145</v>
      </c>
      <c r="H5504" s="7" t="s">
        <v>1112</v>
      </c>
      <c r="I5504" s="7" t="s">
        <v>50</v>
      </c>
      <c r="J5504" s="6">
        <v>45364</v>
      </c>
      <c r="K5504" s="7" t="s">
        <v>89</v>
      </c>
      <c r="L5504" s="7" t="s">
        <v>241</v>
      </c>
      <c r="M5504" s="7" t="s">
        <v>50546</v>
      </c>
      <c r="N5504" s="7" t="s">
        <v>307</v>
      </c>
      <c r="O5504" s="7" t="s">
        <v>50547</v>
      </c>
      <c r="P5504" s="5">
        <v>4213</v>
      </c>
      <c r="Q5504" s="7" t="s">
        <v>245</v>
      </c>
      <c r="R5504" s="34" t="s">
        <v>50548</v>
      </c>
      <c r="S5504" s="34" t="s">
        <v>50549</v>
      </c>
      <c r="T5504" s="7" t="s">
        <v>50</v>
      </c>
      <c r="U5504" s="7" t="s">
        <v>50</v>
      </c>
      <c r="V5504" s="7">
        <v>414000000</v>
      </c>
      <c r="W5504" s="7" t="s">
        <v>250</v>
      </c>
      <c r="X5504" s="7">
        <v>4997992</v>
      </c>
      <c r="Y5504" s="7" t="s">
        <v>154</v>
      </c>
      <c r="Z5504" s="7">
        <v>3</v>
      </c>
      <c r="AA5504" s="7">
        <v>414000000</v>
      </c>
      <c r="AB5504" s="7" t="s">
        <v>250</v>
      </c>
      <c r="AC5504" s="7">
        <v>4997992</v>
      </c>
      <c r="AD5504" s="7" t="s">
        <v>241</v>
      </c>
      <c r="AE5504" s="7">
        <v>2054000000</v>
      </c>
      <c r="AF5504" s="7" t="s">
        <v>250</v>
      </c>
      <c r="AG5504" s="7">
        <v>25917815</v>
      </c>
      <c r="AH5504" s="7">
        <v>2054000000</v>
      </c>
      <c r="AI5504" s="7" t="s">
        <v>250</v>
      </c>
      <c r="AJ5504" s="7">
        <v>25917815</v>
      </c>
      <c r="AK5504" s="7" t="s">
        <v>50550</v>
      </c>
      <c r="AL5504" s="7" t="s">
        <v>50</v>
      </c>
      <c r="AM5504" s="7" t="s">
        <v>50551</v>
      </c>
      <c r="AN5504" s="7" t="s">
        <v>66</v>
      </c>
      <c r="AO5504" s="7" t="s">
        <v>50552</v>
      </c>
      <c r="AP5504" s="7" t="s">
        <v>50</v>
      </c>
      <c r="AQ5504" s="22" t="s">
        <v>50553</v>
      </c>
      <c r="AR5504" s="7" t="s">
        <v>50</v>
      </c>
    </row>
    <row r="5505" spans="1:44" ht="15" thickBot="1">
      <c r="A5505" s="10" t="s">
        <v>50554</v>
      </c>
      <c r="B5505" s="13" t="s">
        <v>50</v>
      </c>
      <c r="C5505" s="12">
        <v>40909</v>
      </c>
      <c r="D5505" s="13" t="s">
        <v>45</v>
      </c>
      <c r="E5505" s="13" t="s">
        <v>46</v>
      </c>
      <c r="F5505" s="13" t="s">
        <v>70</v>
      </c>
      <c r="G5505" s="26" t="s">
        <v>54946</v>
      </c>
      <c r="H5505" s="13" t="s">
        <v>1998</v>
      </c>
      <c r="I5505" s="13" t="s">
        <v>50</v>
      </c>
      <c r="J5505" s="12">
        <v>45365</v>
      </c>
      <c r="K5505" s="13" t="s">
        <v>116</v>
      </c>
      <c r="L5505" s="13" t="s">
        <v>147</v>
      </c>
      <c r="M5505" s="13" t="s">
        <v>20337</v>
      </c>
      <c r="N5505" s="13" t="s">
        <v>14700</v>
      </c>
      <c r="O5505" s="13" t="s">
        <v>50555</v>
      </c>
      <c r="P5505" s="11">
        <v>4340</v>
      </c>
      <c r="Q5505" s="13" t="s">
        <v>360</v>
      </c>
      <c r="R5505" s="33" t="s">
        <v>50556</v>
      </c>
      <c r="S5505" s="33" t="s">
        <v>50557</v>
      </c>
      <c r="T5505" s="13" t="s">
        <v>50558</v>
      </c>
      <c r="U5505" s="13" t="s">
        <v>50</v>
      </c>
      <c r="V5505" s="13">
        <v>128000000</v>
      </c>
      <c r="W5505" s="13" t="s">
        <v>209</v>
      </c>
      <c r="X5505" s="13">
        <v>139300472</v>
      </c>
      <c r="Y5505" s="13" t="s">
        <v>154</v>
      </c>
      <c r="Z5505" s="13">
        <v>4</v>
      </c>
      <c r="AA5505" s="13">
        <v>128000000</v>
      </c>
      <c r="AB5505" s="13" t="s">
        <v>209</v>
      </c>
      <c r="AC5505" s="13">
        <v>139300472</v>
      </c>
      <c r="AD5505" s="13" t="s">
        <v>147</v>
      </c>
      <c r="AE5505" s="13">
        <v>198700000</v>
      </c>
      <c r="AF5505" s="13" t="s">
        <v>209</v>
      </c>
      <c r="AG5505" s="13">
        <v>214795633</v>
      </c>
      <c r="AH5505" s="13">
        <v>200000000</v>
      </c>
      <c r="AI5505" s="13" t="s">
        <v>209</v>
      </c>
      <c r="AJ5505" s="13">
        <v>216277179</v>
      </c>
      <c r="AK5505" s="13" t="s">
        <v>50559</v>
      </c>
      <c r="AL5505" s="13" t="s">
        <v>50</v>
      </c>
      <c r="AM5505" s="13" t="s">
        <v>50560</v>
      </c>
      <c r="AN5505" s="13" t="s">
        <v>66</v>
      </c>
      <c r="AO5505" s="13" t="s">
        <v>50561</v>
      </c>
      <c r="AP5505" s="21" t="s">
        <v>50562</v>
      </c>
      <c r="AQ5505" s="13" t="s">
        <v>50</v>
      </c>
      <c r="AR5505" s="13" t="s">
        <v>50</v>
      </c>
    </row>
    <row r="5506" spans="1:44" ht="15" thickBot="1">
      <c r="A5506" s="4" t="s">
        <v>50563</v>
      </c>
      <c r="B5506" s="7" t="s">
        <v>50</v>
      </c>
      <c r="C5506" s="6">
        <v>43466</v>
      </c>
      <c r="D5506" s="7" t="s">
        <v>45</v>
      </c>
      <c r="E5506" s="7" t="s">
        <v>46</v>
      </c>
      <c r="F5506" s="7" t="s">
        <v>70</v>
      </c>
      <c r="G5506" s="26" t="s">
        <v>54946</v>
      </c>
      <c r="H5506" s="7" t="s">
        <v>2277</v>
      </c>
      <c r="I5506" s="7" t="s">
        <v>50</v>
      </c>
      <c r="J5506" s="6">
        <v>45365</v>
      </c>
      <c r="K5506" s="7" t="s">
        <v>89</v>
      </c>
      <c r="L5506" s="7" t="s">
        <v>52</v>
      </c>
      <c r="M5506" s="7" t="s">
        <v>613</v>
      </c>
      <c r="N5506" s="7" t="s">
        <v>75</v>
      </c>
      <c r="O5506" s="7" t="s">
        <v>50564</v>
      </c>
      <c r="P5506" s="5">
        <v>4384</v>
      </c>
      <c r="Q5506" s="7" t="s">
        <v>77</v>
      </c>
      <c r="R5506" s="34" t="s">
        <v>50565</v>
      </c>
      <c r="S5506" s="31" t="s">
        <v>50</v>
      </c>
      <c r="T5506" s="7" t="s">
        <v>50566</v>
      </c>
      <c r="U5506" s="7" t="s">
        <v>50</v>
      </c>
      <c r="V5506" s="7">
        <v>14000000</v>
      </c>
      <c r="W5506" s="7" t="s">
        <v>60</v>
      </c>
      <c r="X5506" s="7">
        <v>14000000</v>
      </c>
      <c r="Y5506" s="7" t="s">
        <v>154</v>
      </c>
      <c r="Z5506" s="7">
        <v>7</v>
      </c>
      <c r="AA5506" s="7">
        <v>39000000</v>
      </c>
      <c r="AB5506" s="7" t="s">
        <v>60</v>
      </c>
      <c r="AC5506" s="7">
        <v>39000000</v>
      </c>
      <c r="AD5506" s="7" t="s">
        <v>147</v>
      </c>
      <c r="AE5506" s="7">
        <v>68559845</v>
      </c>
      <c r="AF5506" s="7" t="s">
        <v>60</v>
      </c>
      <c r="AG5506" s="7">
        <v>68559845</v>
      </c>
      <c r="AH5506" s="7">
        <v>82559845</v>
      </c>
      <c r="AI5506" s="7" t="s">
        <v>60</v>
      </c>
      <c r="AJ5506" s="7">
        <v>82559845</v>
      </c>
      <c r="AK5506" s="7" t="s">
        <v>50567</v>
      </c>
      <c r="AL5506" s="7" t="s">
        <v>50</v>
      </c>
      <c r="AM5506" s="7" t="s">
        <v>50568</v>
      </c>
      <c r="AN5506" s="7" t="s">
        <v>66</v>
      </c>
      <c r="AO5506" s="7" t="s">
        <v>50569</v>
      </c>
      <c r="AP5506" s="8" t="s">
        <v>50570</v>
      </c>
      <c r="AQ5506" s="7" t="s">
        <v>50</v>
      </c>
      <c r="AR5506" s="7" t="s">
        <v>50</v>
      </c>
    </row>
    <row r="5507" spans="1:44" ht="15" thickBot="1">
      <c r="A5507" s="10" t="s">
        <v>50571</v>
      </c>
      <c r="B5507" s="13" t="s">
        <v>50</v>
      </c>
      <c r="C5507" s="12">
        <v>41852</v>
      </c>
      <c r="D5507" s="13" t="s">
        <v>45</v>
      </c>
      <c r="E5507" s="13" t="s">
        <v>46</v>
      </c>
      <c r="F5507" s="13" t="s">
        <v>70</v>
      </c>
      <c r="G5507" s="13" t="s">
        <v>145</v>
      </c>
      <c r="H5507" s="13" t="s">
        <v>40398</v>
      </c>
      <c r="I5507" s="13" t="s">
        <v>50</v>
      </c>
      <c r="J5507" s="12">
        <v>45364</v>
      </c>
      <c r="K5507" s="13" t="s">
        <v>116</v>
      </c>
      <c r="L5507" s="13" t="s">
        <v>124</v>
      </c>
      <c r="M5507" s="13" t="s">
        <v>50572</v>
      </c>
      <c r="N5507" s="13" t="s">
        <v>180</v>
      </c>
      <c r="O5507" s="13" t="s">
        <v>50573</v>
      </c>
      <c r="P5507" s="11">
        <v>4474</v>
      </c>
      <c r="Q5507" s="13" t="s">
        <v>120</v>
      </c>
      <c r="R5507" s="33" t="s">
        <v>50574</v>
      </c>
      <c r="S5507" s="33" t="s">
        <v>50575</v>
      </c>
      <c r="T5507" s="13" t="s">
        <v>50576</v>
      </c>
      <c r="U5507" s="13" t="s">
        <v>50577</v>
      </c>
      <c r="V5507" s="13" t="s">
        <v>50</v>
      </c>
      <c r="W5507" s="13" t="s">
        <v>50</v>
      </c>
      <c r="X5507" s="13" t="s">
        <v>50</v>
      </c>
      <c r="Y5507" s="13" t="s">
        <v>81</v>
      </c>
      <c r="Z5507" s="13">
        <v>7</v>
      </c>
      <c r="AA5507" s="13" t="s">
        <v>50</v>
      </c>
      <c r="AB5507" s="13" t="s">
        <v>50</v>
      </c>
      <c r="AC5507" s="13" t="s">
        <v>50</v>
      </c>
      <c r="AD5507" s="13" t="s">
        <v>124</v>
      </c>
      <c r="AE5507" s="13">
        <v>127650000</v>
      </c>
      <c r="AF5507" s="13" t="s">
        <v>60</v>
      </c>
      <c r="AG5507" s="13">
        <v>127650000</v>
      </c>
      <c r="AH5507" s="13">
        <v>127650000</v>
      </c>
      <c r="AI5507" s="13" t="s">
        <v>60</v>
      </c>
      <c r="AJ5507" s="13">
        <v>127650000</v>
      </c>
      <c r="AK5507" s="13" t="s">
        <v>50578</v>
      </c>
      <c r="AL5507" s="13" t="s">
        <v>50</v>
      </c>
      <c r="AM5507" s="13" t="s">
        <v>50579</v>
      </c>
      <c r="AN5507" s="13" t="s">
        <v>66</v>
      </c>
      <c r="AO5507" s="13" t="s">
        <v>50580</v>
      </c>
      <c r="AP5507" s="13" t="s">
        <v>50</v>
      </c>
      <c r="AQ5507" s="21" t="s">
        <v>50581</v>
      </c>
      <c r="AR5507" s="13" t="s">
        <v>50</v>
      </c>
    </row>
    <row r="5508" spans="1:44" ht="15" thickBot="1">
      <c r="A5508" s="4" t="s">
        <v>50582</v>
      </c>
      <c r="B5508" s="7" t="s">
        <v>50</v>
      </c>
      <c r="C5508" s="6">
        <v>43466</v>
      </c>
      <c r="D5508" s="7" t="s">
        <v>45</v>
      </c>
      <c r="E5508" s="7" t="s">
        <v>46</v>
      </c>
      <c r="F5508" s="7" t="s">
        <v>47</v>
      </c>
      <c r="G5508" s="26" t="s">
        <v>54946</v>
      </c>
      <c r="H5508" s="7" t="s">
        <v>50583</v>
      </c>
      <c r="I5508" s="7" t="s">
        <v>50</v>
      </c>
      <c r="J5508" s="6">
        <v>45364</v>
      </c>
      <c r="K5508" s="7" t="s">
        <v>116</v>
      </c>
      <c r="L5508" s="7" t="s">
        <v>62</v>
      </c>
      <c r="M5508" s="7" t="s">
        <v>50584</v>
      </c>
      <c r="N5508" s="7" t="s">
        <v>1222</v>
      </c>
      <c r="O5508" s="7" t="s">
        <v>50585</v>
      </c>
      <c r="P5508" s="5">
        <v>4824</v>
      </c>
      <c r="Q5508" s="7" t="s">
        <v>707</v>
      </c>
      <c r="R5508" s="34" t="s">
        <v>50586</v>
      </c>
      <c r="S5508" s="34" t="s">
        <v>50587</v>
      </c>
      <c r="T5508" s="7" t="s">
        <v>50588</v>
      </c>
      <c r="U5508" s="7" t="s">
        <v>50589</v>
      </c>
      <c r="V5508" s="7">
        <v>150000000</v>
      </c>
      <c r="W5508" s="7" t="s">
        <v>60</v>
      </c>
      <c r="X5508" s="7">
        <v>150000000</v>
      </c>
      <c r="Y5508" s="7" t="s">
        <v>61</v>
      </c>
      <c r="Z5508" s="7">
        <v>10</v>
      </c>
      <c r="AA5508" s="7">
        <v>150000000</v>
      </c>
      <c r="AB5508" s="7" t="s">
        <v>60</v>
      </c>
      <c r="AC5508" s="7">
        <v>150000000</v>
      </c>
      <c r="AD5508" s="7" t="s">
        <v>62</v>
      </c>
      <c r="AE5508" s="7">
        <v>347458727</v>
      </c>
      <c r="AF5508" s="7" t="s">
        <v>60</v>
      </c>
      <c r="AG5508" s="7">
        <v>347458727</v>
      </c>
      <c r="AH5508" s="7">
        <v>347458727</v>
      </c>
      <c r="AI5508" s="7" t="s">
        <v>60</v>
      </c>
      <c r="AJ5508" s="7">
        <v>347458727</v>
      </c>
      <c r="AK5508" s="7" t="s">
        <v>50590</v>
      </c>
      <c r="AL5508" s="7" t="s">
        <v>50</v>
      </c>
      <c r="AM5508" s="7" t="s">
        <v>50591</v>
      </c>
      <c r="AN5508" s="7" t="s">
        <v>66</v>
      </c>
      <c r="AO5508" s="7" t="s">
        <v>50592</v>
      </c>
      <c r="AP5508" s="8" t="s">
        <v>50593</v>
      </c>
      <c r="AQ5508" s="7" t="s">
        <v>50</v>
      </c>
      <c r="AR5508" s="7" t="s">
        <v>50</v>
      </c>
    </row>
    <row r="5509" spans="1:44" ht="15" thickBot="1">
      <c r="A5509" s="10" t="s">
        <v>50594</v>
      </c>
      <c r="B5509" s="13" t="s">
        <v>50</v>
      </c>
      <c r="C5509" s="12">
        <v>43952</v>
      </c>
      <c r="D5509" s="13" t="s">
        <v>45</v>
      </c>
      <c r="E5509" s="13" t="s">
        <v>46</v>
      </c>
      <c r="F5509" s="13" t="s">
        <v>70</v>
      </c>
      <c r="G5509" s="13" t="s">
        <v>87</v>
      </c>
      <c r="H5509" s="13" t="s">
        <v>7176</v>
      </c>
      <c r="I5509" s="13" t="s">
        <v>50</v>
      </c>
      <c r="J5509" s="12">
        <v>45365</v>
      </c>
      <c r="K5509" s="13" t="s">
        <v>191</v>
      </c>
      <c r="L5509" s="13" t="s">
        <v>147</v>
      </c>
      <c r="M5509" s="13" t="s">
        <v>50</v>
      </c>
      <c r="N5509" s="13" t="s">
        <v>769</v>
      </c>
      <c r="O5509" s="13" t="s">
        <v>50595</v>
      </c>
      <c r="P5509" s="11">
        <v>4827</v>
      </c>
      <c r="Q5509" s="13" t="s">
        <v>520</v>
      </c>
      <c r="R5509" s="33" t="s">
        <v>50596</v>
      </c>
      <c r="S5509" s="33" t="s">
        <v>50597</v>
      </c>
      <c r="T5509" s="13" t="s">
        <v>50598</v>
      </c>
      <c r="U5509" s="13" t="s">
        <v>50</v>
      </c>
      <c r="V5509" s="13">
        <v>18500000</v>
      </c>
      <c r="W5509" s="13" t="s">
        <v>60</v>
      </c>
      <c r="X5509" s="13">
        <v>18500000</v>
      </c>
      <c r="Y5509" s="13" t="s">
        <v>154</v>
      </c>
      <c r="Z5509" s="13">
        <v>3</v>
      </c>
      <c r="AA5509" s="13">
        <v>18500000</v>
      </c>
      <c r="AB5509" s="13" t="s">
        <v>60</v>
      </c>
      <c r="AC5509" s="13">
        <v>18500000</v>
      </c>
      <c r="AD5509" s="13" t="s">
        <v>147</v>
      </c>
      <c r="AE5509" s="13">
        <v>27500000</v>
      </c>
      <c r="AF5509" s="13" t="s">
        <v>60</v>
      </c>
      <c r="AG5509" s="13">
        <v>27500000</v>
      </c>
      <c r="AH5509" s="13">
        <v>27500000</v>
      </c>
      <c r="AI5509" s="13" t="s">
        <v>60</v>
      </c>
      <c r="AJ5509" s="13">
        <v>27500000</v>
      </c>
      <c r="AK5509" s="13" t="s">
        <v>50599</v>
      </c>
      <c r="AL5509" s="13" t="s">
        <v>50</v>
      </c>
      <c r="AM5509" s="13" t="s">
        <v>50600</v>
      </c>
      <c r="AN5509" s="13" t="s">
        <v>66</v>
      </c>
      <c r="AO5509" s="13" t="s">
        <v>50601</v>
      </c>
      <c r="AP5509" s="14" t="s">
        <v>50602</v>
      </c>
      <c r="AQ5509" s="13" t="s">
        <v>50</v>
      </c>
      <c r="AR5509" s="13" t="s">
        <v>50</v>
      </c>
    </row>
    <row r="5510" spans="1:44" ht="15" thickBot="1">
      <c r="A5510" s="4" t="s">
        <v>50603</v>
      </c>
      <c r="B5510" s="7" t="s">
        <v>50</v>
      </c>
      <c r="C5510" s="6">
        <v>43101</v>
      </c>
      <c r="D5510" s="7" t="s">
        <v>45</v>
      </c>
      <c r="E5510" s="7" t="s">
        <v>46</v>
      </c>
      <c r="F5510" s="7" t="s">
        <v>47</v>
      </c>
      <c r="G5510" s="7" t="s">
        <v>114</v>
      </c>
      <c r="H5510" s="7" t="s">
        <v>50604</v>
      </c>
      <c r="I5510" s="7" t="s">
        <v>50</v>
      </c>
      <c r="J5510" s="6">
        <v>45365</v>
      </c>
      <c r="K5510" s="7" t="s">
        <v>72</v>
      </c>
      <c r="L5510" s="7" t="s">
        <v>268</v>
      </c>
      <c r="M5510" s="7" t="s">
        <v>50605</v>
      </c>
      <c r="N5510" s="7" t="s">
        <v>75</v>
      </c>
      <c r="O5510" s="7" t="s">
        <v>50606</v>
      </c>
      <c r="P5510" s="5">
        <v>5266</v>
      </c>
      <c r="Q5510" s="7" t="s">
        <v>77</v>
      </c>
      <c r="R5510" s="34" t="s">
        <v>50607</v>
      </c>
      <c r="S5510" s="34" t="s">
        <v>50608</v>
      </c>
      <c r="T5510" s="7" t="s">
        <v>50</v>
      </c>
      <c r="U5510" s="7" t="s">
        <v>50</v>
      </c>
      <c r="V5510" s="7">
        <v>208043491</v>
      </c>
      <c r="W5510" s="7" t="s">
        <v>60</v>
      </c>
      <c r="X5510" s="7">
        <v>208043491</v>
      </c>
      <c r="Y5510" s="7" t="s">
        <v>61</v>
      </c>
      <c r="Z5510" s="7">
        <v>2</v>
      </c>
      <c r="AA5510" s="7">
        <v>130000000</v>
      </c>
      <c r="AB5510" s="7" t="s">
        <v>60</v>
      </c>
      <c r="AC5510" s="7">
        <v>130000000</v>
      </c>
      <c r="AD5510" s="7" t="s">
        <v>178</v>
      </c>
      <c r="AE5510" s="7">
        <v>130000000</v>
      </c>
      <c r="AF5510" s="7" t="s">
        <v>60</v>
      </c>
      <c r="AG5510" s="7">
        <v>130000000</v>
      </c>
      <c r="AH5510" s="7">
        <v>338043491</v>
      </c>
      <c r="AI5510" s="7" t="s">
        <v>60</v>
      </c>
      <c r="AJ5510" s="7">
        <v>338043491</v>
      </c>
      <c r="AK5510" s="7" t="s">
        <v>50609</v>
      </c>
      <c r="AL5510" s="7" t="s">
        <v>38284</v>
      </c>
      <c r="AM5510" s="7" t="s">
        <v>50610</v>
      </c>
      <c r="AN5510" s="7" t="s">
        <v>253</v>
      </c>
      <c r="AO5510" s="7" t="s">
        <v>50611</v>
      </c>
      <c r="AP5510" s="22" t="s">
        <v>50612</v>
      </c>
      <c r="AQ5510" s="7" t="s">
        <v>50</v>
      </c>
      <c r="AR5510" s="7" t="s">
        <v>50</v>
      </c>
    </row>
    <row r="5511" spans="1:44" ht="15" thickBot="1">
      <c r="A5511" s="10" t="s">
        <v>50613</v>
      </c>
      <c r="B5511" s="13" t="s">
        <v>50</v>
      </c>
      <c r="C5511" s="12">
        <v>43466</v>
      </c>
      <c r="D5511" s="13" t="s">
        <v>45</v>
      </c>
      <c r="E5511" s="13" t="s">
        <v>46</v>
      </c>
      <c r="F5511" s="13" t="s">
        <v>70</v>
      </c>
      <c r="G5511" s="26" t="s">
        <v>54946</v>
      </c>
      <c r="H5511" s="13" t="s">
        <v>2431</v>
      </c>
      <c r="I5511" s="13" t="s">
        <v>50</v>
      </c>
      <c r="J5511" s="12">
        <v>45365</v>
      </c>
      <c r="K5511" s="13" t="s">
        <v>116</v>
      </c>
      <c r="L5511" s="13" t="s">
        <v>241</v>
      </c>
      <c r="M5511" s="13" t="s">
        <v>50614</v>
      </c>
      <c r="N5511" s="13" t="s">
        <v>50615</v>
      </c>
      <c r="O5511" s="13" t="s">
        <v>50616</v>
      </c>
      <c r="P5511" s="11">
        <v>5535</v>
      </c>
      <c r="Q5511" s="13" t="s">
        <v>520</v>
      </c>
      <c r="R5511" s="33" t="s">
        <v>50617</v>
      </c>
      <c r="S5511" s="33" t="s">
        <v>50618</v>
      </c>
      <c r="T5511" s="13" t="s">
        <v>50619</v>
      </c>
      <c r="U5511" s="13" t="s">
        <v>50</v>
      </c>
      <c r="V5511" s="13">
        <v>15000000</v>
      </c>
      <c r="W5511" s="13" t="s">
        <v>60</v>
      </c>
      <c r="X5511" s="13">
        <v>15000000</v>
      </c>
      <c r="Y5511" s="13" t="s">
        <v>154</v>
      </c>
      <c r="Z5511" s="13">
        <v>3</v>
      </c>
      <c r="AA5511" s="13">
        <v>15000000</v>
      </c>
      <c r="AB5511" s="13" t="s">
        <v>60</v>
      </c>
      <c r="AC5511" s="13">
        <v>15000000</v>
      </c>
      <c r="AD5511" s="13" t="s">
        <v>241</v>
      </c>
      <c r="AE5511" s="13">
        <v>30323769</v>
      </c>
      <c r="AF5511" s="13" t="s">
        <v>60</v>
      </c>
      <c r="AG5511" s="13">
        <v>30323769</v>
      </c>
      <c r="AH5511" s="13">
        <v>30323769</v>
      </c>
      <c r="AI5511" s="13" t="s">
        <v>60</v>
      </c>
      <c r="AJ5511" s="13">
        <v>30323769</v>
      </c>
      <c r="AK5511" s="13" t="s">
        <v>50620</v>
      </c>
      <c r="AL5511" s="13" t="s">
        <v>50</v>
      </c>
      <c r="AM5511" s="13" t="s">
        <v>50621</v>
      </c>
      <c r="AN5511" s="13" t="s">
        <v>66</v>
      </c>
      <c r="AO5511" s="13" t="s">
        <v>50622</v>
      </c>
      <c r="AP5511" s="14" t="s">
        <v>50623</v>
      </c>
      <c r="AQ5511" s="13" t="s">
        <v>50</v>
      </c>
      <c r="AR5511" s="13" t="s">
        <v>50</v>
      </c>
    </row>
    <row r="5512" spans="1:44" ht="15" thickBot="1">
      <c r="A5512" s="4" t="s">
        <v>50624</v>
      </c>
      <c r="B5512" s="7" t="s">
        <v>50</v>
      </c>
      <c r="C5512" s="6">
        <v>44562</v>
      </c>
      <c r="D5512" s="7" t="s">
        <v>45</v>
      </c>
      <c r="E5512" s="7" t="s">
        <v>46</v>
      </c>
      <c r="F5512" s="7" t="s">
        <v>70</v>
      </c>
      <c r="G5512" s="27" t="s">
        <v>54945</v>
      </c>
      <c r="H5512" s="7" t="s">
        <v>50</v>
      </c>
      <c r="I5512" s="7" t="s">
        <v>50</v>
      </c>
      <c r="J5512" s="6">
        <v>45365</v>
      </c>
      <c r="K5512" s="7" t="s">
        <v>50</v>
      </c>
      <c r="L5512" s="7" t="s">
        <v>467</v>
      </c>
      <c r="M5512" s="7" t="s">
        <v>50625</v>
      </c>
      <c r="N5512" s="7" t="s">
        <v>518</v>
      </c>
      <c r="O5512" s="7" t="s">
        <v>50626</v>
      </c>
      <c r="P5512" s="5">
        <v>5777</v>
      </c>
      <c r="Q5512" s="7" t="s">
        <v>520</v>
      </c>
      <c r="R5512" s="34" t="s">
        <v>50627</v>
      </c>
      <c r="S5512" s="34" t="s">
        <v>50628</v>
      </c>
      <c r="T5512" s="7" t="s">
        <v>50</v>
      </c>
      <c r="U5512" s="7" t="s">
        <v>50629</v>
      </c>
      <c r="V5512" s="7">
        <v>3413246</v>
      </c>
      <c r="W5512" s="7" t="s">
        <v>60</v>
      </c>
      <c r="X5512" s="7">
        <v>3413246</v>
      </c>
      <c r="Y5512" s="7" t="s">
        <v>467</v>
      </c>
      <c r="Z5512" s="7">
        <v>1</v>
      </c>
      <c r="AA5512" s="7">
        <v>3413246</v>
      </c>
      <c r="AB5512" s="7" t="s">
        <v>60</v>
      </c>
      <c r="AC5512" s="7">
        <v>3413246</v>
      </c>
      <c r="AD5512" s="7" t="s">
        <v>467</v>
      </c>
      <c r="AE5512" s="7">
        <v>3413246</v>
      </c>
      <c r="AF5512" s="7" t="s">
        <v>60</v>
      </c>
      <c r="AG5512" s="7">
        <v>3413246</v>
      </c>
      <c r="AH5512" s="7">
        <v>3413246</v>
      </c>
      <c r="AI5512" s="7" t="s">
        <v>60</v>
      </c>
      <c r="AJ5512" s="7">
        <v>3413246</v>
      </c>
      <c r="AK5512" s="7" t="s">
        <v>50630</v>
      </c>
      <c r="AL5512" s="7" t="s">
        <v>50</v>
      </c>
      <c r="AM5512" s="7" t="s">
        <v>50631</v>
      </c>
      <c r="AN5512" s="7" t="s">
        <v>66</v>
      </c>
      <c r="AO5512" s="7" t="s">
        <v>50632</v>
      </c>
      <c r="AP5512" s="8" t="s">
        <v>50633</v>
      </c>
      <c r="AQ5512" s="7" t="s">
        <v>50</v>
      </c>
      <c r="AR5512" s="7" t="s">
        <v>50</v>
      </c>
    </row>
    <row r="5513" spans="1:44" ht="15" thickBot="1">
      <c r="A5513" s="10" t="s">
        <v>50634</v>
      </c>
      <c r="B5513" s="13" t="s">
        <v>50</v>
      </c>
      <c r="C5513" s="12">
        <v>42644</v>
      </c>
      <c r="D5513" s="13" t="s">
        <v>45</v>
      </c>
      <c r="E5513" s="13" t="s">
        <v>46</v>
      </c>
      <c r="F5513" s="13" t="s">
        <v>70</v>
      </c>
      <c r="G5513" s="26" t="s">
        <v>54946</v>
      </c>
      <c r="H5513" s="13" t="s">
        <v>1112</v>
      </c>
      <c r="I5513" s="13" t="s">
        <v>50</v>
      </c>
      <c r="J5513" s="12">
        <v>45364</v>
      </c>
      <c r="K5513" s="13" t="s">
        <v>116</v>
      </c>
      <c r="L5513" s="13" t="s">
        <v>147</v>
      </c>
      <c r="M5513" s="13" t="s">
        <v>50635</v>
      </c>
      <c r="N5513" s="13" t="s">
        <v>307</v>
      </c>
      <c r="O5513" s="13" t="s">
        <v>50636</v>
      </c>
      <c r="P5513" s="11">
        <v>5868</v>
      </c>
      <c r="Q5513" s="13" t="s">
        <v>245</v>
      </c>
      <c r="R5513" s="33" t="s">
        <v>50637</v>
      </c>
      <c r="S5513" s="33" t="s">
        <v>50638</v>
      </c>
      <c r="T5513" s="13" t="s">
        <v>50639</v>
      </c>
      <c r="U5513" s="13" t="s">
        <v>50</v>
      </c>
      <c r="V5513" s="13">
        <v>20000000</v>
      </c>
      <c r="W5513" s="13" t="s">
        <v>60</v>
      </c>
      <c r="X5513" s="13">
        <v>20000000</v>
      </c>
      <c r="Y5513" s="13" t="s">
        <v>154</v>
      </c>
      <c r="Z5513" s="13">
        <v>5</v>
      </c>
      <c r="AA5513" s="13">
        <v>20000000</v>
      </c>
      <c r="AB5513" s="13" t="s">
        <v>60</v>
      </c>
      <c r="AC5513" s="13">
        <v>20000000</v>
      </c>
      <c r="AD5513" s="13" t="s">
        <v>147</v>
      </c>
      <c r="AE5513" s="13">
        <v>25500000</v>
      </c>
      <c r="AF5513" s="13" t="s">
        <v>60</v>
      </c>
      <c r="AG5513" s="13">
        <v>25500000</v>
      </c>
      <c r="AH5513" s="13">
        <v>25500000</v>
      </c>
      <c r="AI5513" s="13" t="s">
        <v>60</v>
      </c>
      <c r="AJ5513" s="13">
        <v>25500000</v>
      </c>
      <c r="AK5513" s="13" t="s">
        <v>50640</v>
      </c>
      <c r="AL5513" s="13" t="s">
        <v>50</v>
      </c>
      <c r="AM5513" s="13" t="s">
        <v>50641</v>
      </c>
      <c r="AN5513" s="13" t="s">
        <v>66</v>
      </c>
      <c r="AO5513" s="13" t="s">
        <v>50642</v>
      </c>
      <c r="AP5513" s="21" t="s">
        <v>50643</v>
      </c>
      <c r="AQ5513" s="13" t="s">
        <v>50</v>
      </c>
      <c r="AR5513" s="13" t="s">
        <v>50</v>
      </c>
    </row>
    <row r="5514" spans="1:44" ht="15" thickBot="1">
      <c r="A5514" s="4" t="s">
        <v>50644</v>
      </c>
      <c r="B5514" s="7" t="s">
        <v>50</v>
      </c>
      <c r="C5514" s="6">
        <v>37987</v>
      </c>
      <c r="D5514" s="7" t="s">
        <v>45</v>
      </c>
      <c r="E5514" s="7" t="s">
        <v>46</v>
      </c>
      <c r="F5514" s="7" t="s">
        <v>47</v>
      </c>
      <c r="G5514" s="7" t="s">
        <v>48</v>
      </c>
      <c r="H5514" s="7" t="s">
        <v>49</v>
      </c>
      <c r="I5514" s="7" t="s">
        <v>50</v>
      </c>
      <c r="J5514" s="6">
        <v>45365</v>
      </c>
      <c r="K5514" s="7" t="s">
        <v>51</v>
      </c>
      <c r="L5514" s="7" t="s">
        <v>162</v>
      </c>
      <c r="M5514" s="7" t="s">
        <v>50645</v>
      </c>
      <c r="N5514" s="7" t="s">
        <v>43201</v>
      </c>
      <c r="O5514" s="7" t="s">
        <v>50646</v>
      </c>
      <c r="P5514" s="5">
        <v>6031</v>
      </c>
      <c r="Q5514" s="7" t="s">
        <v>360</v>
      </c>
      <c r="R5514" s="34" t="s">
        <v>50647</v>
      </c>
      <c r="S5514" s="34" t="s">
        <v>50648</v>
      </c>
      <c r="T5514" s="7" t="s">
        <v>50</v>
      </c>
      <c r="U5514" s="7" t="s">
        <v>50649</v>
      </c>
      <c r="V5514" s="7">
        <v>400000000</v>
      </c>
      <c r="W5514" s="7" t="s">
        <v>209</v>
      </c>
      <c r="X5514" s="7">
        <v>435313975</v>
      </c>
      <c r="Y5514" s="7" t="s">
        <v>61</v>
      </c>
      <c r="Z5514" s="7">
        <v>1</v>
      </c>
      <c r="AA5514" s="7" t="s">
        <v>50</v>
      </c>
      <c r="AB5514" s="7" t="s">
        <v>50</v>
      </c>
      <c r="AC5514" s="7" t="s">
        <v>50</v>
      </c>
      <c r="AD5514" s="7" t="s">
        <v>50</v>
      </c>
      <c r="AE5514" s="7" t="s">
        <v>50</v>
      </c>
      <c r="AF5514" s="7" t="s">
        <v>50</v>
      </c>
      <c r="AG5514" s="7" t="s">
        <v>50</v>
      </c>
      <c r="AH5514" s="7">
        <v>400000000</v>
      </c>
      <c r="AI5514" s="7" t="s">
        <v>209</v>
      </c>
      <c r="AJ5514" s="7">
        <v>435313976</v>
      </c>
      <c r="AK5514" s="7" t="s">
        <v>50</v>
      </c>
      <c r="AL5514" s="7" t="s">
        <v>50</v>
      </c>
      <c r="AM5514" s="7" t="s">
        <v>50650</v>
      </c>
      <c r="AN5514" s="7" t="s">
        <v>66</v>
      </c>
      <c r="AO5514" s="7" t="s">
        <v>50651</v>
      </c>
      <c r="AP5514" s="22" t="s">
        <v>50652</v>
      </c>
      <c r="AQ5514" s="7" t="s">
        <v>50</v>
      </c>
      <c r="AR5514" s="7" t="s">
        <v>50</v>
      </c>
    </row>
    <row r="5515" spans="1:44" ht="15" thickBot="1">
      <c r="A5515" s="10" t="s">
        <v>50653</v>
      </c>
      <c r="B5515" s="13" t="s">
        <v>50</v>
      </c>
      <c r="C5515" s="12">
        <v>43466</v>
      </c>
      <c r="D5515" s="13" t="s">
        <v>45</v>
      </c>
      <c r="E5515" s="13" t="s">
        <v>46</v>
      </c>
      <c r="F5515" s="13" t="s">
        <v>70</v>
      </c>
      <c r="G5515" s="26" t="s">
        <v>54946</v>
      </c>
      <c r="H5515" s="13" t="s">
        <v>50533</v>
      </c>
      <c r="I5515" s="13" t="s">
        <v>50</v>
      </c>
      <c r="J5515" s="12">
        <v>45365</v>
      </c>
      <c r="K5515" s="13" t="s">
        <v>116</v>
      </c>
      <c r="L5515" s="13" t="s">
        <v>467</v>
      </c>
      <c r="M5515" s="13" t="s">
        <v>50654</v>
      </c>
      <c r="N5515" s="13" t="s">
        <v>133</v>
      </c>
      <c r="O5515" s="13" t="s">
        <v>50655</v>
      </c>
      <c r="P5515" s="11">
        <v>6205</v>
      </c>
      <c r="Q5515" s="13" t="s">
        <v>135</v>
      </c>
      <c r="R5515" s="33" t="s">
        <v>50656</v>
      </c>
      <c r="S5515" s="33" t="s">
        <v>50657</v>
      </c>
      <c r="T5515" s="13" t="s">
        <v>50658</v>
      </c>
      <c r="U5515" s="13" t="s">
        <v>50</v>
      </c>
      <c r="V5515" s="13">
        <v>35000000</v>
      </c>
      <c r="W5515" s="13" t="s">
        <v>60</v>
      </c>
      <c r="X5515" s="13">
        <v>35000000</v>
      </c>
      <c r="Y5515" s="13" t="s">
        <v>467</v>
      </c>
      <c r="Z5515" s="13">
        <v>3</v>
      </c>
      <c r="AA5515" s="13">
        <v>35000000</v>
      </c>
      <c r="AB5515" s="13" t="s">
        <v>60</v>
      </c>
      <c r="AC5515" s="13">
        <v>35000000</v>
      </c>
      <c r="AD5515" s="13" t="s">
        <v>467</v>
      </c>
      <c r="AE5515" s="13">
        <v>69000000</v>
      </c>
      <c r="AF5515" s="13" t="s">
        <v>60</v>
      </c>
      <c r="AG5515" s="13">
        <v>69000000</v>
      </c>
      <c r="AH5515" s="13">
        <v>69000000</v>
      </c>
      <c r="AI5515" s="13" t="s">
        <v>60</v>
      </c>
      <c r="AJ5515" s="13">
        <v>69000000</v>
      </c>
      <c r="AK5515" s="13" t="s">
        <v>50659</v>
      </c>
      <c r="AL5515" s="13" t="s">
        <v>50</v>
      </c>
      <c r="AM5515" s="13" t="s">
        <v>50660</v>
      </c>
      <c r="AN5515" s="13" t="s">
        <v>66</v>
      </c>
      <c r="AO5515" s="13" t="s">
        <v>50661</v>
      </c>
      <c r="AP5515" s="14" t="s">
        <v>50662</v>
      </c>
      <c r="AQ5515" s="13" t="s">
        <v>50</v>
      </c>
      <c r="AR5515" s="13" t="s">
        <v>50</v>
      </c>
    </row>
    <row r="5516" spans="1:44" ht="15" thickBot="1">
      <c r="A5516" s="4" t="s">
        <v>50663</v>
      </c>
      <c r="B5516" s="7" t="s">
        <v>50</v>
      </c>
      <c r="C5516" s="6">
        <v>42370</v>
      </c>
      <c r="D5516" s="7" t="s">
        <v>45</v>
      </c>
      <c r="E5516" s="7" t="s">
        <v>46</v>
      </c>
      <c r="F5516" s="7" t="s">
        <v>47</v>
      </c>
      <c r="G5516" s="26" t="s">
        <v>54946</v>
      </c>
      <c r="H5516" s="7" t="s">
        <v>8224</v>
      </c>
      <c r="I5516" s="7" t="s">
        <v>50</v>
      </c>
      <c r="J5516" s="6">
        <v>45365</v>
      </c>
      <c r="K5516" s="7" t="s">
        <v>89</v>
      </c>
      <c r="L5516" s="7" t="s">
        <v>62</v>
      </c>
      <c r="M5516" s="7" t="s">
        <v>50664</v>
      </c>
      <c r="N5516" s="7" t="s">
        <v>12266</v>
      </c>
      <c r="O5516" s="7" t="s">
        <v>50665</v>
      </c>
      <c r="P5516" s="5">
        <v>6384</v>
      </c>
      <c r="Q5516" s="7" t="s">
        <v>56</v>
      </c>
      <c r="R5516" s="34" t="s">
        <v>50666</v>
      </c>
      <c r="S5516" s="34" t="s">
        <v>50667</v>
      </c>
      <c r="T5516" s="7" t="s">
        <v>50</v>
      </c>
      <c r="U5516" s="7" t="s">
        <v>50668</v>
      </c>
      <c r="V5516" s="7">
        <v>50000000</v>
      </c>
      <c r="W5516" s="7" t="s">
        <v>60</v>
      </c>
      <c r="X5516" s="7">
        <v>50000000</v>
      </c>
      <c r="Y5516" s="7" t="s">
        <v>61</v>
      </c>
      <c r="Z5516" s="7">
        <v>4</v>
      </c>
      <c r="AA5516" s="7">
        <v>50000000</v>
      </c>
      <c r="AB5516" s="7" t="s">
        <v>60</v>
      </c>
      <c r="AC5516" s="7">
        <v>50000000</v>
      </c>
      <c r="AD5516" s="7" t="s">
        <v>62</v>
      </c>
      <c r="AE5516" s="7">
        <v>86604146</v>
      </c>
      <c r="AF5516" s="7" t="s">
        <v>60</v>
      </c>
      <c r="AG5516" s="7">
        <v>86604146</v>
      </c>
      <c r="AH5516" s="7">
        <v>86604146</v>
      </c>
      <c r="AI5516" s="7" t="s">
        <v>60</v>
      </c>
      <c r="AJ5516" s="7">
        <v>86604146</v>
      </c>
      <c r="AK5516" s="7" t="s">
        <v>50669</v>
      </c>
      <c r="AL5516" s="7" t="s">
        <v>50</v>
      </c>
      <c r="AM5516" s="7" t="s">
        <v>50670</v>
      </c>
      <c r="AN5516" s="7" t="s">
        <v>66</v>
      </c>
      <c r="AO5516" s="7" t="s">
        <v>50671</v>
      </c>
      <c r="AP5516" s="22" t="s">
        <v>50672</v>
      </c>
      <c r="AQ5516" s="7" t="s">
        <v>50</v>
      </c>
      <c r="AR5516" s="7" t="s">
        <v>50</v>
      </c>
    </row>
    <row r="5517" spans="1:44" ht="15" thickBot="1">
      <c r="A5517" s="10" t="s">
        <v>50673</v>
      </c>
      <c r="B5517" s="13" t="s">
        <v>50</v>
      </c>
      <c r="C5517" s="12">
        <v>43922</v>
      </c>
      <c r="D5517" s="13" t="s">
        <v>45</v>
      </c>
      <c r="E5517" s="13" t="s">
        <v>46</v>
      </c>
      <c r="F5517" s="13" t="s">
        <v>70</v>
      </c>
      <c r="G5517" s="26" t="s">
        <v>54946</v>
      </c>
      <c r="H5517" s="13" t="s">
        <v>305</v>
      </c>
      <c r="I5517" s="13" t="s">
        <v>50</v>
      </c>
      <c r="J5517" s="12">
        <v>45366</v>
      </c>
      <c r="K5517" s="13" t="s">
        <v>116</v>
      </c>
      <c r="L5517" s="13" t="s">
        <v>241</v>
      </c>
      <c r="M5517" s="13" t="s">
        <v>50674</v>
      </c>
      <c r="N5517" s="13" t="s">
        <v>2137</v>
      </c>
      <c r="O5517" s="13" t="s">
        <v>50675</v>
      </c>
      <c r="P5517" s="11">
        <v>6587</v>
      </c>
      <c r="Q5517" s="13" t="s">
        <v>77</v>
      </c>
      <c r="R5517" s="33" t="s">
        <v>50676</v>
      </c>
      <c r="S5517" s="33" t="s">
        <v>50677</v>
      </c>
      <c r="T5517" s="13" t="s">
        <v>50678</v>
      </c>
      <c r="U5517" s="13" t="s">
        <v>50</v>
      </c>
      <c r="V5517" s="13">
        <v>10000000</v>
      </c>
      <c r="W5517" s="13" t="s">
        <v>60</v>
      </c>
      <c r="X5517" s="13">
        <v>10000000</v>
      </c>
      <c r="Y5517" s="13" t="s">
        <v>154</v>
      </c>
      <c r="Z5517" s="13">
        <v>2</v>
      </c>
      <c r="AA5517" s="13">
        <v>10000000</v>
      </c>
      <c r="AB5517" s="13" t="s">
        <v>60</v>
      </c>
      <c r="AC5517" s="13">
        <v>10000000</v>
      </c>
      <c r="AD5517" s="13" t="s">
        <v>241</v>
      </c>
      <c r="AE5517" s="13">
        <v>20000000</v>
      </c>
      <c r="AF5517" s="13" t="s">
        <v>60</v>
      </c>
      <c r="AG5517" s="13">
        <v>20000000</v>
      </c>
      <c r="AH5517" s="13">
        <v>20000000</v>
      </c>
      <c r="AI5517" s="13" t="s">
        <v>60</v>
      </c>
      <c r="AJ5517" s="13">
        <v>20000000</v>
      </c>
      <c r="AK5517" s="13" t="s">
        <v>50679</v>
      </c>
      <c r="AL5517" s="13" t="s">
        <v>50</v>
      </c>
      <c r="AM5517" s="13" t="s">
        <v>50680</v>
      </c>
      <c r="AN5517" s="13" t="s">
        <v>66</v>
      </c>
      <c r="AO5517" s="13" t="s">
        <v>50678</v>
      </c>
      <c r="AP5517" s="21" t="s">
        <v>50681</v>
      </c>
      <c r="AQ5517" s="13" t="s">
        <v>50</v>
      </c>
      <c r="AR5517" s="13" t="s">
        <v>50</v>
      </c>
    </row>
    <row r="5518" spans="1:44" ht="15" thickBot="1">
      <c r="A5518" s="4" t="s">
        <v>50682</v>
      </c>
      <c r="B5518" s="7" t="s">
        <v>50</v>
      </c>
      <c r="C5518" s="6">
        <v>43405</v>
      </c>
      <c r="D5518" s="7" t="s">
        <v>45</v>
      </c>
      <c r="E5518" s="7" t="s">
        <v>46</v>
      </c>
      <c r="F5518" s="7" t="s">
        <v>70</v>
      </c>
      <c r="G5518" s="7" t="s">
        <v>145</v>
      </c>
      <c r="H5518" s="7" t="s">
        <v>38225</v>
      </c>
      <c r="I5518" s="7" t="s">
        <v>50</v>
      </c>
      <c r="J5518" s="6">
        <v>45364</v>
      </c>
      <c r="K5518" s="7" t="s">
        <v>191</v>
      </c>
      <c r="L5518" s="7" t="s">
        <v>178</v>
      </c>
      <c r="M5518" s="7" t="s">
        <v>50683</v>
      </c>
      <c r="N5518" s="7" t="s">
        <v>75</v>
      </c>
      <c r="O5518" s="7" t="s">
        <v>50684</v>
      </c>
      <c r="P5518" s="5">
        <v>6777</v>
      </c>
      <c r="Q5518" s="7" t="s">
        <v>77</v>
      </c>
      <c r="R5518" s="34" t="s">
        <v>50685</v>
      </c>
      <c r="S5518" s="34" t="s">
        <v>50686</v>
      </c>
      <c r="T5518" s="7" t="s">
        <v>50687</v>
      </c>
      <c r="U5518" s="7" t="s">
        <v>50688</v>
      </c>
      <c r="V5518" s="7">
        <v>51815347</v>
      </c>
      <c r="W5518" s="7" t="s">
        <v>60</v>
      </c>
      <c r="X5518" s="7">
        <v>51815347</v>
      </c>
      <c r="Y5518" s="7" t="s">
        <v>50</v>
      </c>
      <c r="Z5518" s="7">
        <v>4</v>
      </c>
      <c r="AA5518" s="7">
        <v>51815347</v>
      </c>
      <c r="AB5518" s="7" t="s">
        <v>60</v>
      </c>
      <c r="AC5518" s="7">
        <v>51815347</v>
      </c>
      <c r="AD5518" s="7" t="s">
        <v>178</v>
      </c>
      <c r="AE5518" s="7">
        <v>156815347</v>
      </c>
      <c r="AF5518" s="7" t="s">
        <v>60</v>
      </c>
      <c r="AG5518" s="7">
        <v>156815347</v>
      </c>
      <c r="AH5518" s="7">
        <v>156815347</v>
      </c>
      <c r="AI5518" s="7" t="s">
        <v>60</v>
      </c>
      <c r="AJ5518" s="7">
        <v>156815347</v>
      </c>
      <c r="AK5518" s="7" t="s">
        <v>50689</v>
      </c>
      <c r="AL5518" s="7" t="s">
        <v>50</v>
      </c>
      <c r="AM5518" s="7" t="s">
        <v>50690</v>
      </c>
      <c r="AN5518" s="7" t="s">
        <v>66</v>
      </c>
      <c r="AO5518" s="7" t="s">
        <v>50691</v>
      </c>
      <c r="AP5518" s="8" t="s">
        <v>50692</v>
      </c>
      <c r="AQ5518" s="7" t="s">
        <v>50</v>
      </c>
      <c r="AR5518" s="7" t="s">
        <v>50</v>
      </c>
    </row>
    <row r="5519" spans="1:44" ht="15" thickBot="1">
      <c r="A5519" s="10" t="s">
        <v>50693</v>
      </c>
      <c r="B5519" s="13" t="s">
        <v>50</v>
      </c>
      <c r="C5519" s="12">
        <v>39448</v>
      </c>
      <c r="D5519" s="13" t="s">
        <v>45</v>
      </c>
      <c r="E5519" s="13" t="s">
        <v>46</v>
      </c>
      <c r="F5519" s="13" t="s">
        <v>70</v>
      </c>
      <c r="G5519" s="13" t="s">
        <v>145</v>
      </c>
      <c r="H5519" s="13" t="s">
        <v>50694</v>
      </c>
      <c r="I5519" s="13" t="s">
        <v>50</v>
      </c>
      <c r="J5519" s="12">
        <v>45364</v>
      </c>
      <c r="K5519" s="13" t="s">
        <v>191</v>
      </c>
      <c r="L5519" s="13" t="s">
        <v>210</v>
      </c>
      <c r="M5519" s="13" t="s">
        <v>50695</v>
      </c>
      <c r="N5519" s="13" t="s">
        <v>50696</v>
      </c>
      <c r="O5519" s="13" t="s">
        <v>50697</v>
      </c>
      <c r="P5519" s="11">
        <v>6833</v>
      </c>
      <c r="Q5519" s="13" t="s">
        <v>630</v>
      </c>
      <c r="R5519" s="33" t="s">
        <v>50698</v>
      </c>
      <c r="S5519" s="33" t="s">
        <v>50699</v>
      </c>
      <c r="T5519" s="13" t="s">
        <v>50700</v>
      </c>
      <c r="U5519" s="13" t="s">
        <v>50701</v>
      </c>
      <c r="V5519" s="13">
        <v>625187</v>
      </c>
      <c r="W5519" s="13" t="s">
        <v>60</v>
      </c>
      <c r="X5519" s="13">
        <v>625187</v>
      </c>
      <c r="Y5519" s="13" t="s">
        <v>50</v>
      </c>
      <c r="Z5519" s="13">
        <v>3</v>
      </c>
      <c r="AA5519" s="13">
        <v>625187</v>
      </c>
      <c r="AB5519" s="13" t="s">
        <v>60</v>
      </c>
      <c r="AC5519" s="13">
        <v>625187</v>
      </c>
      <c r="AD5519" s="13" t="s">
        <v>210</v>
      </c>
      <c r="AE5519" s="13">
        <v>30625187</v>
      </c>
      <c r="AF5519" s="13" t="s">
        <v>60</v>
      </c>
      <c r="AG5519" s="13">
        <v>30625187</v>
      </c>
      <c r="AH5519" s="13">
        <v>30625187</v>
      </c>
      <c r="AI5519" s="13" t="s">
        <v>60</v>
      </c>
      <c r="AJ5519" s="13">
        <v>30625187</v>
      </c>
      <c r="AK5519" s="13" t="s">
        <v>50702</v>
      </c>
      <c r="AL5519" s="13" t="s">
        <v>50</v>
      </c>
      <c r="AM5519" s="13" t="s">
        <v>50703</v>
      </c>
      <c r="AN5519" s="13" t="s">
        <v>66</v>
      </c>
      <c r="AO5519" s="13" t="s">
        <v>50704</v>
      </c>
      <c r="AP5519" s="21" t="s">
        <v>50705</v>
      </c>
      <c r="AQ5519" s="13" t="s">
        <v>50</v>
      </c>
      <c r="AR5519" s="13" t="s">
        <v>50</v>
      </c>
    </row>
    <row r="5520" spans="1:44" ht="15" thickBot="1">
      <c r="A5520" s="4" t="s">
        <v>50706</v>
      </c>
      <c r="B5520" s="7" t="s">
        <v>50</v>
      </c>
      <c r="C5520" s="6">
        <v>42005</v>
      </c>
      <c r="D5520" s="7" t="s">
        <v>45</v>
      </c>
      <c r="E5520" s="7" t="s">
        <v>46</v>
      </c>
      <c r="F5520" s="7" t="s">
        <v>70</v>
      </c>
      <c r="G5520" s="26" t="s">
        <v>54946</v>
      </c>
      <c r="H5520" s="7" t="s">
        <v>50707</v>
      </c>
      <c r="I5520" s="7" t="s">
        <v>50</v>
      </c>
      <c r="J5520" s="6">
        <v>45364</v>
      </c>
      <c r="K5520" s="7" t="s">
        <v>116</v>
      </c>
      <c r="L5520" s="7" t="s">
        <v>131</v>
      </c>
      <c r="M5520" s="7" t="s">
        <v>50708</v>
      </c>
      <c r="N5520" s="7" t="s">
        <v>7477</v>
      </c>
      <c r="O5520" s="7" t="s">
        <v>50709</v>
      </c>
      <c r="P5520" s="5">
        <v>7022</v>
      </c>
      <c r="Q5520" s="7" t="s">
        <v>93</v>
      </c>
      <c r="R5520" s="34" t="s">
        <v>50710</v>
      </c>
      <c r="S5520" s="34" t="s">
        <v>50711</v>
      </c>
      <c r="T5520" s="7" t="s">
        <v>50712</v>
      </c>
      <c r="U5520" s="7" t="s">
        <v>50</v>
      </c>
      <c r="V5520" s="7">
        <v>6250000</v>
      </c>
      <c r="W5520" s="7" t="s">
        <v>60</v>
      </c>
      <c r="X5520" s="7">
        <v>6250000</v>
      </c>
      <c r="Y5520" s="7" t="s">
        <v>154</v>
      </c>
      <c r="Z5520" s="7">
        <v>7</v>
      </c>
      <c r="AA5520" s="7">
        <v>26000000</v>
      </c>
      <c r="AB5520" s="7" t="s">
        <v>60</v>
      </c>
      <c r="AC5520" s="7">
        <v>26000000</v>
      </c>
      <c r="AD5520" s="7" t="s">
        <v>147</v>
      </c>
      <c r="AE5520" s="7">
        <v>29565499</v>
      </c>
      <c r="AF5520" s="7" t="s">
        <v>60</v>
      </c>
      <c r="AG5520" s="7">
        <v>29565499</v>
      </c>
      <c r="AH5520" s="7">
        <v>35815499</v>
      </c>
      <c r="AI5520" s="7" t="s">
        <v>60</v>
      </c>
      <c r="AJ5520" s="7">
        <v>35815499</v>
      </c>
      <c r="AK5520" s="7" t="s">
        <v>50713</v>
      </c>
      <c r="AL5520" s="7" t="s">
        <v>50</v>
      </c>
      <c r="AM5520" s="7" t="s">
        <v>50714</v>
      </c>
      <c r="AN5520" s="7" t="s">
        <v>66</v>
      </c>
      <c r="AO5520" s="7" t="s">
        <v>50715</v>
      </c>
      <c r="AP5520" s="8" t="s">
        <v>50716</v>
      </c>
      <c r="AQ5520" s="7" t="s">
        <v>50</v>
      </c>
      <c r="AR5520" s="7" t="s">
        <v>50</v>
      </c>
    </row>
    <row r="5521" spans="1:44" ht="15" thickBot="1">
      <c r="A5521" s="10" t="s">
        <v>50717</v>
      </c>
      <c r="B5521" s="13" t="s">
        <v>50</v>
      </c>
      <c r="C5521" s="12">
        <v>43371</v>
      </c>
      <c r="D5521" s="13" t="s">
        <v>45</v>
      </c>
      <c r="E5521" s="13" t="s">
        <v>46</v>
      </c>
      <c r="F5521" s="13" t="s">
        <v>70</v>
      </c>
      <c r="G5521" s="13" t="s">
        <v>176</v>
      </c>
      <c r="H5521" s="13" t="s">
        <v>14431</v>
      </c>
      <c r="I5521" s="13" t="s">
        <v>50</v>
      </c>
      <c r="J5521" s="12">
        <v>45366</v>
      </c>
      <c r="K5521" s="13" t="s">
        <v>72</v>
      </c>
      <c r="L5521" s="13" t="s">
        <v>73</v>
      </c>
      <c r="M5521" s="13" t="s">
        <v>50718</v>
      </c>
      <c r="N5521" s="13" t="s">
        <v>259</v>
      </c>
      <c r="O5521" s="13" t="s">
        <v>50719</v>
      </c>
      <c r="P5521" s="11">
        <v>7203</v>
      </c>
      <c r="Q5521" s="13" t="s">
        <v>245</v>
      </c>
      <c r="R5521" s="33" t="s">
        <v>50720</v>
      </c>
      <c r="S5521" s="33" t="s">
        <v>50721</v>
      </c>
      <c r="T5521" s="13" t="s">
        <v>50722</v>
      </c>
      <c r="U5521" s="13" t="s">
        <v>50723</v>
      </c>
      <c r="V5521" s="13">
        <v>103000000</v>
      </c>
      <c r="W5521" s="13" t="s">
        <v>60</v>
      </c>
      <c r="X5521" s="13">
        <v>103000000</v>
      </c>
      <c r="Y5521" s="13" t="s">
        <v>81</v>
      </c>
      <c r="Z5521" s="13">
        <v>8</v>
      </c>
      <c r="AA5521" s="13">
        <v>103000000</v>
      </c>
      <c r="AB5521" s="13" t="s">
        <v>60</v>
      </c>
      <c r="AC5521" s="13">
        <v>103000000</v>
      </c>
      <c r="AD5521" s="13" t="s">
        <v>73</v>
      </c>
      <c r="AE5521" s="13">
        <v>196516015</v>
      </c>
      <c r="AF5521" s="13" t="s">
        <v>60</v>
      </c>
      <c r="AG5521" s="13">
        <v>196516015</v>
      </c>
      <c r="AH5521" s="13">
        <v>212516015</v>
      </c>
      <c r="AI5521" s="13" t="s">
        <v>60</v>
      </c>
      <c r="AJ5521" s="13">
        <v>212516015</v>
      </c>
      <c r="AK5521" s="13" t="s">
        <v>50724</v>
      </c>
      <c r="AL5521" s="13" t="s">
        <v>50</v>
      </c>
      <c r="AM5521" s="13" t="s">
        <v>50725</v>
      </c>
      <c r="AN5521" s="13" t="s">
        <v>253</v>
      </c>
      <c r="AO5521" s="13" t="s">
        <v>50726</v>
      </c>
      <c r="AP5521" s="14" t="s">
        <v>50727</v>
      </c>
      <c r="AQ5521" s="13" t="s">
        <v>50</v>
      </c>
      <c r="AR5521" s="13" t="s">
        <v>50</v>
      </c>
    </row>
    <row r="5522" spans="1:44" ht="15" thickBot="1">
      <c r="A5522" s="4" t="s">
        <v>50728</v>
      </c>
      <c r="B5522" s="7" t="s">
        <v>50</v>
      </c>
      <c r="C5522" s="6">
        <v>43831</v>
      </c>
      <c r="D5522" s="7" t="s">
        <v>45</v>
      </c>
      <c r="E5522" s="7" t="s">
        <v>46</v>
      </c>
      <c r="F5522" s="7" t="s">
        <v>70</v>
      </c>
      <c r="G5522" s="26" t="s">
        <v>54946</v>
      </c>
      <c r="H5522" s="7" t="s">
        <v>2519</v>
      </c>
      <c r="I5522" s="7" t="s">
        <v>50</v>
      </c>
      <c r="J5522" s="6">
        <v>45365</v>
      </c>
      <c r="K5522" s="7" t="s">
        <v>116</v>
      </c>
      <c r="L5522" s="7" t="s">
        <v>467</v>
      </c>
      <c r="M5522" s="7" t="s">
        <v>50729</v>
      </c>
      <c r="N5522" s="7" t="s">
        <v>668</v>
      </c>
      <c r="O5522" s="7" t="s">
        <v>50730</v>
      </c>
      <c r="P5522" s="5">
        <v>7865</v>
      </c>
      <c r="Q5522" s="7" t="s">
        <v>670</v>
      </c>
      <c r="R5522" s="34" t="s">
        <v>50731</v>
      </c>
      <c r="S5522" s="34" t="s">
        <v>50732</v>
      </c>
      <c r="T5522" s="7" t="s">
        <v>50733</v>
      </c>
      <c r="U5522" s="7" t="s">
        <v>50</v>
      </c>
      <c r="V5522" s="7">
        <v>2987311</v>
      </c>
      <c r="W5522" s="7" t="s">
        <v>60</v>
      </c>
      <c r="X5522" s="7">
        <v>2987311</v>
      </c>
      <c r="Y5522" s="7" t="s">
        <v>467</v>
      </c>
      <c r="Z5522" s="7">
        <v>2</v>
      </c>
      <c r="AA5522" s="7">
        <v>2987311</v>
      </c>
      <c r="AB5522" s="7" t="s">
        <v>60</v>
      </c>
      <c r="AC5522" s="7">
        <v>2987311</v>
      </c>
      <c r="AD5522" s="7" t="s">
        <v>467</v>
      </c>
      <c r="AE5522" s="7">
        <v>6487311</v>
      </c>
      <c r="AF5522" s="7" t="s">
        <v>60</v>
      </c>
      <c r="AG5522" s="7">
        <v>6487311</v>
      </c>
      <c r="AH5522" s="7">
        <v>6487311</v>
      </c>
      <c r="AI5522" s="7" t="s">
        <v>60</v>
      </c>
      <c r="AJ5522" s="7">
        <v>6487311</v>
      </c>
      <c r="AK5522" s="7" t="s">
        <v>50734</v>
      </c>
      <c r="AL5522" s="7" t="s">
        <v>50</v>
      </c>
      <c r="AM5522" s="7" t="s">
        <v>50735</v>
      </c>
      <c r="AN5522" s="7" t="s">
        <v>66</v>
      </c>
      <c r="AO5522" s="7" t="s">
        <v>50736</v>
      </c>
      <c r="AP5522" s="8" t="s">
        <v>50737</v>
      </c>
      <c r="AQ5522" s="7" t="s">
        <v>50</v>
      </c>
      <c r="AR5522" s="7" t="s">
        <v>50</v>
      </c>
    </row>
    <row r="5523" spans="1:44" ht="15" thickBot="1">
      <c r="A5523" s="10" t="s">
        <v>50738</v>
      </c>
      <c r="B5523" s="13" t="s">
        <v>50</v>
      </c>
      <c r="C5523" s="12">
        <v>41640</v>
      </c>
      <c r="D5523" s="13" t="s">
        <v>45</v>
      </c>
      <c r="E5523" s="13" t="s">
        <v>46</v>
      </c>
      <c r="F5523" s="13" t="s">
        <v>70</v>
      </c>
      <c r="G5523" s="13" t="s">
        <v>145</v>
      </c>
      <c r="H5523" s="13" t="s">
        <v>50739</v>
      </c>
      <c r="I5523" s="13" t="s">
        <v>50</v>
      </c>
      <c r="J5523" s="12">
        <v>45365</v>
      </c>
      <c r="K5523" s="13" t="s">
        <v>191</v>
      </c>
      <c r="L5523" s="13" t="s">
        <v>147</v>
      </c>
      <c r="M5523" s="13" t="s">
        <v>50740</v>
      </c>
      <c r="N5523" s="13" t="s">
        <v>50741</v>
      </c>
      <c r="O5523" s="13" t="s">
        <v>50742</v>
      </c>
      <c r="P5523" s="11">
        <v>8144</v>
      </c>
      <c r="Q5523" s="13" t="s">
        <v>481</v>
      </c>
      <c r="R5523" s="33" t="s">
        <v>50743</v>
      </c>
      <c r="S5523" s="33" t="s">
        <v>50744</v>
      </c>
      <c r="T5523" s="13" t="s">
        <v>50745</v>
      </c>
      <c r="U5523" s="13" t="s">
        <v>50746</v>
      </c>
      <c r="V5523" s="13">
        <v>39000000</v>
      </c>
      <c r="W5523" s="13" t="s">
        <v>60</v>
      </c>
      <c r="X5523" s="13">
        <v>39000000</v>
      </c>
      <c r="Y5523" s="13" t="s">
        <v>154</v>
      </c>
      <c r="Z5523" s="13">
        <v>1</v>
      </c>
      <c r="AA5523" s="13">
        <v>39000000</v>
      </c>
      <c r="AB5523" s="13" t="s">
        <v>60</v>
      </c>
      <c r="AC5523" s="13">
        <v>39000000</v>
      </c>
      <c r="AD5523" s="13" t="s">
        <v>147</v>
      </c>
      <c r="AE5523" s="13">
        <v>39000000</v>
      </c>
      <c r="AF5523" s="13" t="s">
        <v>60</v>
      </c>
      <c r="AG5523" s="13">
        <v>39000000</v>
      </c>
      <c r="AH5523" s="13">
        <v>39000000</v>
      </c>
      <c r="AI5523" s="13" t="s">
        <v>60</v>
      </c>
      <c r="AJ5523" s="13">
        <v>39000000</v>
      </c>
      <c r="AK5523" s="13" t="s">
        <v>50747</v>
      </c>
      <c r="AL5523" s="13" t="s">
        <v>50</v>
      </c>
      <c r="AM5523" s="13" t="s">
        <v>50748</v>
      </c>
      <c r="AN5523" s="13" t="s">
        <v>66</v>
      </c>
      <c r="AO5523" s="13" t="s">
        <v>50749</v>
      </c>
      <c r="AP5523" s="21" t="s">
        <v>50750</v>
      </c>
      <c r="AQ5523" s="13" t="s">
        <v>50</v>
      </c>
      <c r="AR5523" s="13" t="s">
        <v>50</v>
      </c>
    </row>
    <row r="5524" spans="1:44" ht="15" thickBot="1">
      <c r="A5524" s="4" t="s">
        <v>50751</v>
      </c>
      <c r="B5524" s="7" t="s">
        <v>50</v>
      </c>
      <c r="C5524" s="6">
        <v>43101</v>
      </c>
      <c r="D5524" s="7" t="s">
        <v>45</v>
      </c>
      <c r="E5524" s="7" t="s">
        <v>46</v>
      </c>
      <c r="F5524" s="7" t="s">
        <v>70</v>
      </c>
      <c r="G5524" s="27" t="s">
        <v>54945</v>
      </c>
      <c r="H5524" s="7" t="s">
        <v>562</v>
      </c>
      <c r="I5524" s="7" t="s">
        <v>50</v>
      </c>
      <c r="J5524" s="6">
        <v>45365</v>
      </c>
      <c r="K5524" s="7" t="s">
        <v>116</v>
      </c>
      <c r="L5524" s="7" t="s">
        <v>178</v>
      </c>
      <c r="M5524" s="7" t="s">
        <v>50752</v>
      </c>
      <c r="N5524" s="7" t="s">
        <v>180</v>
      </c>
      <c r="O5524" s="7" t="s">
        <v>50753</v>
      </c>
      <c r="P5524" s="5">
        <v>8163</v>
      </c>
      <c r="Q5524" s="7" t="s">
        <v>120</v>
      </c>
      <c r="R5524" s="34" t="s">
        <v>50754</v>
      </c>
      <c r="S5524" s="34" t="s">
        <v>50755</v>
      </c>
      <c r="T5524" s="7" t="s">
        <v>50756</v>
      </c>
      <c r="U5524" s="7" t="s">
        <v>50</v>
      </c>
      <c r="V5524" s="7">
        <v>9239985</v>
      </c>
      <c r="W5524" s="7" t="s">
        <v>60</v>
      </c>
      <c r="X5524" s="7">
        <v>9239985</v>
      </c>
      <c r="Y5524" s="7" t="s">
        <v>50</v>
      </c>
      <c r="Z5524" s="7">
        <v>5</v>
      </c>
      <c r="AA5524" s="7">
        <v>9239985</v>
      </c>
      <c r="AB5524" s="7" t="s">
        <v>60</v>
      </c>
      <c r="AC5524" s="7">
        <v>9239985</v>
      </c>
      <c r="AD5524" s="7" t="s">
        <v>178</v>
      </c>
      <c r="AE5524" s="7">
        <v>12639985</v>
      </c>
      <c r="AF5524" s="7" t="s">
        <v>60</v>
      </c>
      <c r="AG5524" s="7">
        <v>12639985</v>
      </c>
      <c r="AH5524" s="7">
        <v>12639985</v>
      </c>
      <c r="AI5524" s="7" t="s">
        <v>60</v>
      </c>
      <c r="AJ5524" s="7">
        <v>12639985</v>
      </c>
      <c r="AK5524" s="7" t="s">
        <v>50757</v>
      </c>
      <c r="AL5524" s="7" t="s">
        <v>50</v>
      </c>
      <c r="AM5524" s="7" t="s">
        <v>50758</v>
      </c>
      <c r="AN5524" s="7" t="s">
        <v>66</v>
      </c>
      <c r="AO5524" s="7" t="s">
        <v>50759</v>
      </c>
      <c r="AP5524" s="8" t="s">
        <v>50760</v>
      </c>
      <c r="AQ5524" s="7" t="s">
        <v>50</v>
      </c>
      <c r="AR5524" s="7" t="s">
        <v>50</v>
      </c>
    </row>
    <row r="5525" spans="1:44" ht="15" thickBot="1">
      <c r="A5525" s="10" t="s">
        <v>50761</v>
      </c>
      <c r="B5525" s="13" t="s">
        <v>50</v>
      </c>
      <c r="C5525" s="12">
        <v>44197</v>
      </c>
      <c r="D5525" s="13" t="s">
        <v>45</v>
      </c>
      <c r="E5525" s="13" t="s">
        <v>46</v>
      </c>
      <c r="F5525" s="13" t="s">
        <v>70</v>
      </c>
      <c r="G5525" s="26" t="s">
        <v>54946</v>
      </c>
      <c r="H5525" s="13" t="s">
        <v>50</v>
      </c>
      <c r="I5525" s="13" t="s">
        <v>50</v>
      </c>
      <c r="J5525" s="12">
        <v>45365</v>
      </c>
      <c r="K5525" s="13" t="s">
        <v>116</v>
      </c>
      <c r="L5525" s="13" t="s">
        <v>241</v>
      </c>
      <c r="M5525" s="13" t="s">
        <v>50762</v>
      </c>
      <c r="N5525" s="13" t="s">
        <v>50763</v>
      </c>
      <c r="O5525" s="13" t="s">
        <v>50764</v>
      </c>
      <c r="P5525" s="11">
        <v>8200</v>
      </c>
      <c r="Q5525" s="13" t="s">
        <v>360</v>
      </c>
      <c r="R5525" s="29" t="s">
        <v>50765</v>
      </c>
      <c r="S5525" s="33" t="s">
        <v>50766</v>
      </c>
      <c r="T5525" s="13" t="s">
        <v>50767</v>
      </c>
      <c r="U5525" s="13" t="s">
        <v>50768</v>
      </c>
      <c r="V5525" s="13">
        <v>15100000</v>
      </c>
      <c r="W5525" s="13" t="s">
        <v>209</v>
      </c>
      <c r="X5525" s="13">
        <v>16433102</v>
      </c>
      <c r="Y5525" s="13" t="s">
        <v>154</v>
      </c>
      <c r="Z5525" s="13">
        <v>2</v>
      </c>
      <c r="AA5525" s="13">
        <v>15100000</v>
      </c>
      <c r="AB5525" s="13" t="s">
        <v>209</v>
      </c>
      <c r="AC5525" s="13">
        <v>16433102</v>
      </c>
      <c r="AD5525" s="13" t="s">
        <v>241</v>
      </c>
      <c r="AE5525" s="13">
        <v>21000000</v>
      </c>
      <c r="AF5525" s="13" t="s">
        <v>209</v>
      </c>
      <c r="AG5525" s="13">
        <v>22912305</v>
      </c>
      <c r="AH5525" s="13">
        <v>21000000</v>
      </c>
      <c r="AI5525" s="13" t="s">
        <v>209</v>
      </c>
      <c r="AJ5525" s="13">
        <v>22912305</v>
      </c>
      <c r="AK5525" s="13" t="s">
        <v>50769</v>
      </c>
      <c r="AL5525" s="13" t="s">
        <v>50</v>
      </c>
      <c r="AM5525" s="13" t="s">
        <v>50770</v>
      </c>
      <c r="AN5525" s="13" t="s">
        <v>66</v>
      </c>
      <c r="AO5525" s="13" t="s">
        <v>50771</v>
      </c>
      <c r="AP5525" s="14" t="s">
        <v>50772</v>
      </c>
      <c r="AQ5525" s="13" t="s">
        <v>50</v>
      </c>
      <c r="AR5525" s="13" t="s">
        <v>50</v>
      </c>
    </row>
    <row r="5526" spans="1:44" ht="15" thickBot="1">
      <c r="A5526" s="4" t="s">
        <v>50773</v>
      </c>
      <c r="B5526" s="7" t="s">
        <v>50</v>
      </c>
      <c r="C5526" s="6">
        <v>43831</v>
      </c>
      <c r="D5526" s="7" t="s">
        <v>45</v>
      </c>
      <c r="E5526" s="7" t="s">
        <v>46</v>
      </c>
      <c r="F5526" s="7" t="s">
        <v>70</v>
      </c>
      <c r="G5526" s="7" t="s">
        <v>145</v>
      </c>
      <c r="H5526" s="7" t="s">
        <v>50</v>
      </c>
      <c r="I5526" s="7" t="s">
        <v>50</v>
      </c>
      <c r="J5526" s="6">
        <v>45364</v>
      </c>
      <c r="K5526" s="7" t="s">
        <v>116</v>
      </c>
      <c r="L5526" s="7" t="s">
        <v>241</v>
      </c>
      <c r="M5526" s="7" t="s">
        <v>50774</v>
      </c>
      <c r="N5526" s="7" t="s">
        <v>270</v>
      </c>
      <c r="O5526" s="7" t="s">
        <v>50775</v>
      </c>
      <c r="P5526" s="5">
        <v>8296</v>
      </c>
      <c r="Q5526" s="7" t="s">
        <v>245</v>
      </c>
      <c r="R5526" s="28" t="s">
        <v>50776</v>
      </c>
      <c r="S5526" s="34" t="s">
        <v>50777</v>
      </c>
      <c r="T5526" s="7" t="s">
        <v>50778</v>
      </c>
      <c r="U5526" s="7" t="s">
        <v>50779</v>
      </c>
      <c r="V5526" s="7">
        <v>600000000</v>
      </c>
      <c r="W5526" s="7" t="s">
        <v>250</v>
      </c>
      <c r="X5526" s="7">
        <v>7243467</v>
      </c>
      <c r="Y5526" s="7" t="s">
        <v>154</v>
      </c>
      <c r="Z5526" s="7">
        <v>2</v>
      </c>
      <c r="AA5526" s="7">
        <v>600000000</v>
      </c>
      <c r="AB5526" s="7" t="s">
        <v>250</v>
      </c>
      <c r="AC5526" s="7">
        <v>7243467</v>
      </c>
      <c r="AD5526" s="7" t="s">
        <v>241</v>
      </c>
      <c r="AE5526" s="7">
        <v>810000000</v>
      </c>
      <c r="AF5526" s="7" t="s">
        <v>250</v>
      </c>
      <c r="AG5526" s="7">
        <v>9987058</v>
      </c>
      <c r="AH5526" s="7">
        <v>810000000</v>
      </c>
      <c r="AI5526" s="7" t="s">
        <v>250</v>
      </c>
      <c r="AJ5526" s="7">
        <v>9987058</v>
      </c>
      <c r="AK5526" s="7" t="s">
        <v>50780</v>
      </c>
      <c r="AL5526" s="7" t="s">
        <v>50</v>
      </c>
      <c r="AM5526" s="7" t="s">
        <v>50781</v>
      </c>
      <c r="AN5526" s="7" t="s">
        <v>66</v>
      </c>
      <c r="AO5526" s="7" t="s">
        <v>50782</v>
      </c>
      <c r="AP5526" s="22" t="s">
        <v>50783</v>
      </c>
      <c r="AQ5526" s="7" t="s">
        <v>50</v>
      </c>
      <c r="AR5526" s="7" t="s">
        <v>50</v>
      </c>
    </row>
    <row r="5527" spans="1:44" ht="15" thickBot="1">
      <c r="A5527" s="10" t="s">
        <v>50784</v>
      </c>
      <c r="B5527" s="13" t="s">
        <v>50</v>
      </c>
      <c r="C5527" s="12">
        <v>26573</v>
      </c>
      <c r="D5527" s="13" t="s">
        <v>45</v>
      </c>
      <c r="E5527" s="13" t="s">
        <v>46</v>
      </c>
      <c r="F5527" s="13" t="s">
        <v>47</v>
      </c>
      <c r="G5527" s="13" t="s">
        <v>48</v>
      </c>
      <c r="H5527" s="13" t="s">
        <v>5833</v>
      </c>
      <c r="I5527" s="13" t="s">
        <v>50</v>
      </c>
      <c r="J5527" s="12">
        <v>45365</v>
      </c>
      <c r="K5527" s="13" t="s">
        <v>51</v>
      </c>
      <c r="L5527" s="13" t="s">
        <v>162</v>
      </c>
      <c r="M5527" s="13" t="s">
        <v>4967</v>
      </c>
      <c r="N5527" s="13" t="s">
        <v>543</v>
      </c>
      <c r="O5527" s="13" t="s">
        <v>50785</v>
      </c>
      <c r="P5527" s="11">
        <v>8814</v>
      </c>
      <c r="Q5527" s="13" t="s">
        <v>545</v>
      </c>
      <c r="R5527" s="33" t="s">
        <v>50786</v>
      </c>
      <c r="S5527" s="33" t="s">
        <v>50787</v>
      </c>
      <c r="T5527" s="13" t="s">
        <v>50</v>
      </c>
      <c r="U5527" s="13" t="s">
        <v>50788</v>
      </c>
      <c r="V5527" s="13">
        <v>500000000</v>
      </c>
      <c r="W5527" s="13" t="s">
        <v>60</v>
      </c>
      <c r="X5527" s="13">
        <v>500000000</v>
      </c>
      <c r="Y5527" s="13" t="s">
        <v>61</v>
      </c>
      <c r="Z5527" s="13">
        <v>2</v>
      </c>
      <c r="AA5527" s="13" t="s">
        <v>50</v>
      </c>
      <c r="AB5527" s="13" t="s">
        <v>50</v>
      </c>
      <c r="AC5527" s="13" t="s">
        <v>50</v>
      </c>
      <c r="AD5527" s="13" t="s">
        <v>50</v>
      </c>
      <c r="AE5527" s="13" t="s">
        <v>50</v>
      </c>
      <c r="AF5527" s="13" t="s">
        <v>50</v>
      </c>
      <c r="AG5527" s="13" t="s">
        <v>50</v>
      </c>
      <c r="AH5527" s="13">
        <v>1250000000</v>
      </c>
      <c r="AI5527" s="13" t="s">
        <v>60</v>
      </c>
      <c r="AJ5527" s="13">
        <v>1250000000</v>
      </c>
      <c r="AK5527" s="13" t="s">
        <v>50</v>
      </c>
      <c r="AL5527" s="13" t="s">
        <v>50</v>
      </c>
      <c r="AM5527" s="13" t="s">
        <v>50789</v>
      </c>
      <c r="AN5527" s="13" t="s">
        <v>66</v>
      </c>
      <c r="AO5527" s="13" t="s">
        <v>50790</v>
      </c>
      <c r="AP5527" s="21" t="s">
        <v>50791</v>
      </c>
      <c r="AQ5527" s="13" t="s">
        <v>50</v>
      </c>
      <c r="AR5527" s="13" t="s">
        <v>50</v>
      </c>
    </row>
    <row r="5528" spans="1:44" ht="15" thickBot="1">
      <c r="A5528" s="4" t="s">
        <v>50792</v>
      </c>
      <c r="B5528" s="7" t="s">
        <v>50</v>
      </c>
      <c r="C5528" s="6">
        <v>9863</v>
      </c>
      <c r="D5528" s="7" t="s">
        <v>45</v>
      </c>
      <c r="E5528" s="7" t="s">
        <v>46</v>
      </c>
      <c r="F5528" s="7" t="s">
        <v>47</v>
      </c>
      <c r="G5528" s="7" t="s">
        <v>176</v>
      </c>
      <c r="H5528" s="7" t="s">
        <v>3614</v>
      </c>
      <c r="I5528" s="7" t="s">
        <v>50</v>
      </c>
      <c r="J5528" s="6">
        <v>45364</v>
      </c>
      <c r="K5528" s="7" t="s">
        <v>72</v>
      </c>
      <c r="L5528" s="7" t="s">
        <v>52</v>
      </c>
      <c r="M5528" s="7" t="s">
        <v>50793</v>
      </c>
      <c r="N5528" s="7" t="s">
        <v>3166</v>
      </c>
      <c r="O5528" s="7" t="s">
        <v>50794</v>
      </c>
      <c r="P5528" s="5">
        <v>9063</v>
      </c>
      <c r="Q5528" s="7" t="s">
        <v>2203</v>
      </c>
      <c r="R5528" s="34" t="s">
        <v>50795</v>
      </c>
      <c r="S5528" s="34" t="s">
        <v>50796</v>
      </c>
      <c r="T5528" s="7" t="s">
        <v>50797</v>
      </c>
      <c r="U5528" s="7" t="s">
        <v>50798</v>
      </c>
      <c r="V5528" s="7">
        <v>75000000</v>
      </c>
      <c r="W5528" s="7" t="s">
        <v>60</v>
      </c>
      <c r="X5528" s="7">
        <v>75000000</v>
      </c>
      <c r="Y5528" s="7" t="s">
        <v>171</v>
      </c>
      <c r="Z5528" s="7">
        <v>3</v>
      </c>
      <c r="AA5528" s="7" t="s">
        <v>50</v>
      </c>
      <c r="AB5528" s="7" t="s">
        <v>50</v>
      </c>
      <c r="AC5528" s="7" t="s">
        <v>50</v>
      </c>
      <c r="AD5528" s="7" t="s">
        <v>50</v>
      </c>
      <c r="AE5528" s="7" t="s">
        <v>50</v>
      </c>
      <c r="AF5528" s="7" t="s">
        <v>50</v>
      </c>
      <c r="AG5528" s="7" t="s">
        <v>50</v>
      </c>
      <c r="AH5528" s="7">
        <v>82784781</v>
      </c>
      <c r="AI5528" s="7" t="s">
        <v>60</v>
      </c>
      <c r="AJ5528" s="7">
        <v>82784781</v>
      </c>
      <c r="AK5528" s="7" t="s">
        <v>50799</v>
      </c>
      <c r="AL5528" s="7" t="s">
        <v>50</v>
      </c>
      <c r="AM5528" s="7" t="s">
        <v>50800</v>
      </c>
      <c r="AN5528" s="7" t="s">
        <v>66</v>
      </c>
      <c r="AO5528" s="7" t="s">
        <v>50801</v>
      </c>
      <c r="AP5528" s="8" t="s">
        <v>50802</v>
      </c>
      <c r="AQ5528" s="7" t="s">
        <v>50</v>
      </c>
      <c r="AR5528" s="7" t="s">
        <v>50</v>
      </c>
    </row>
    <row r="5529" spans="1:44" ht="15" thickBot="1">
      <c r="A5529" s="10" t="s">
        <v>50803</v>
      </c>
      <c r="B5529" s="13" t="s">
        <v>50</v>
      </c>
      <c r="C5529" s="12">
        <v>44197</v>
      </c>
      <c r="D5529" s="13" t="s">
        <v>45</v>
      </c>
      <c r="E5529" s="13" t="s">
        <v>46</v>
      </c>
      <c r="F5529" s="13" t="s">
        <v>70</v>
      </c>
      <c r="G5529" s="26" t="s">
        <v>54946</v>
      </c>
      <c r="H5529" s="13" t="s">
        <v>7176</v>
      </c>
      <c r="I5529" s="13" t="s">
        <v>50</v>
      </c>
      <c r="J5529" s="12">
        <v>45364</v>
      </c>
      <c r="K5529" s="13" t="s">
        <v>50</v>
      </c>
      <c r="L5529" s="13" t="s">
        <v>467</v>
      </c>
      <c r="M5529" s="13" t="s">
        <v>2400</v>
      </c>
      <c r="N5529" s="13" t="s">
        <v>180</v>
      </c>
      <c r="O5529" s="13" t="s">
        <v>50804</v>
      </c>
      <c r="P5529" s="11">
        <v>9081</v>
      </c>
      <c r="Q5529" s="13" t="s">
        <v>120</v>
      </c>
      <c r="R5529" s="33" t="s">
        <v>50805</v>
      </c>
      <c r="S5529" s="33" t="s">
        <v>50806</v>
      </c>
      <c r="T5529" s="13" t="s">
        <v>50807</v>
      </c>
      <c r="U5529" s="13" t="s">
        <v>50</v>
      </c>
      <c r="V5529" s="13">
        <v>8500000</v>
      </c>
      <c r="W5529" s="13" t="s">
        <v>60</v>
      </c>
      <c r="X5529" s="13">
        <v>8500000</v>
      </c>
      <c r="Y5529" s="13" t="s">
        <v>467</v>
      </c>
      <c r="Z5529" s="13">
        <v>3</v>
      </c>
      <c r="AA5529" s="13">
        <v>8500000</v>
      </c>
      <c r="AB5529" s="13" t="s">
        <v>60</v>
      </c>
      <c r="AC5529" s="13">
        <v>8500000</v>
      </c>
      <c r="AD5529" s="13" t="s">
        <v>467</v>
      </c>
      <c r="AE5529" s="13">
        <v>14250000</v>
      </c>
      <c r="AF5529" s="13" t="s">
        <v>60</v>
      </c>
      <c r="AG5529" s="13">
        <v>14250000</v>
      </c>
      <c r="AH5529" s="13">
        <v>14250000</v>
      </c>
      <c r="AI5529" s="13" t="s">
        <v>60</v>
      </c>
      <c r="AJ5529" s="13">
        <v>14250000</v>
      </c>
      <c r="AK5529" s="13" t="s">
        <v>50808</v>
      </c>
      <c r="AL5529" s="13" t="s">
        <v>50</v>
      </c>
      <c r="AM5529" s="13" t="s">
        <v>50809</v>
      </c>
      <c r="AN5529" s="13" t="s">
        <v>66</v>
      </c>
      <c r="AO5529" s="13" t="s">
        <v>50810</v>
      </c>
      <c r="AP5529" s="14" t="s">
        <v>50811</v>
      </c>
      <c r="AQ5529" s="13" t="s">
        <v>50</v>
      </c>
      <c r="AR5529" s="13" t="s">
        <v>50</v>
      </c>
    </row>
    <row r="5530" spans="1:44" ht="15" thickBot="1">
      <c r="A5530" s="4" t="s">
        <v>50812</v>
      </c>
      <c r="B5530" s="7" t="s">
        <v>50</v>
      </c>
      <c r="C5530" s="6">
        <v>40179</v>
      </c>
      <c r="D5530" s="7" t="s">
        <v>45</v>
      </c>
      <c r="E5530" s="7" t="s">
        <v>46</v>
      </c>
      <c r="F5530" s="7" t="s">
        <v>47</v>
      </c>
      <c r="G5530" s="26" t="s">
        <v>54946</v>
      </c>
      <c r="H5530" s="7" t="s">
        <v>37888</v>
      </c>
      <c r="I5530" s="7" t="s">
        <v>50</v>
      </c>
      <c r="J5530" s="6">
        <v>45364</v>
      </c>
      <c r="K5530" s="7" t="s">
        <v>191</v>
      </c>
      <c r="L5530" s="7" t="s">
        <v>62</v>
      </c>
      <c r="M5530" s="7" t="s">
        <v>50813</v>
      </c>
      <c r="N5530" s="7" t="s">
        <v>543</v>
      </c>
      <c r="O5530" s="7" t="s">
        <v>50814</v>
      </c>
      <c r="P5530" s="5">
        <v>9880</v>
      </c>
      <c r="Q5530" s="7" t="s">
        <v>545</v>
      </c>
      <c r="R5530" s="34" t="s">
        <v>50815</v>
      </c>
      <c r="S5530" s="34" t="s">
        <v>50816</v>
      </c>
      <c r="T5530" s="7" t="s">
        <v>50817</v>
      </c>
      <c r="U5530" s="7" t="s">
        <v>50818</v>
      </c>
      <c r="V5530" s="7">
        <v>5000000</v>
      </c>
      <c r="W5530" s="7" t="s">
        <v>60</v>
      </c>
      <c r="X5530" s="7">
        <v>5000000</v>
      </c>
      <c r="Y5530" s="7" t="s">
        <v>61</v>
      </c>
      <c r="Z5530" s="7">
        <v>10</v>
      </c>
      <c r="AA5530" s="7">
        <v>5000000</v>
      </c>
      <c r="AB5530" s="7" t="s">
        <v>60</v>
      </c>
      <c r="AC5530" s="7">
        <v>5000000</v>
      </c>
      <c r="AD5530" s="7" t="s">
        <v>62</v>
      </c>
      <c r="AE5530" s="7">
        <v>138000000</v>
      </c>
      <c r="AF5530" s="7" t="s">
        <v>60</v>
      </c>
      <c r="AG5530" s="7">
        <v>138000000</v>
      </c>
      <c r="AH5530" s="7">
        <v>186000000</v>
      </c>
      <c r="AI5530" s="7" t="s">
        <v>60</v>
      </c>
      <c r="AJ5530" s="7">
        <v>186000000</v>
      </c>
      <c r="AK5530" s="7" t="s">
        <v>50819</v>
      </c>
      <c r="AL5530" s="7" t="s">
        <v>13274</v>
      </c>
      <c r="AM5530" s="7" t="s">
        <v>50820</v>
      </c>
      <c r="AN5530" s="7" t="s">
        <v>66</v>
      </c>
      <c r="AO5530" s="7" t="s">
        <v>50821</v>
      </c>
      <c r="AP5530" s="8" t="s">
        <v>50822</v>
      </c>
      <c r="AQ5530" s="7" t="s">
        <v>50</v>
      </c>
      <c r="AR5530" s="7" t="s">
        <v>50</v>
      </c>
    </row>
    <row r="5531" spans="1:44" ht="15" thickBot="1">
      <c r="A5531" s="10" t="s">
        <v>50823</v>
      </c>
      <c r="B5531" s="13" t="s">
        <v>50</v>
      </c>
      <c r="C5531" s="12">
        <v>44197</v>
      </c>
      <c r="D5531" s="13" t="s">
        <v>45</v>
      </c>
      <c r="E5531" s="13" t="s">
        <v>46</v>
      </c>
      <c r="F5531" s="13" t="s">
        <v>70</v>
      </c>
      <c r="G5531" s="27" t="s">
        <v>54945</v>
      </c>
      <c r="H5531" s="13" t="s">
        <v>1091</v>
      </c>
      <c r="I5531" s="13" t="s">
        <v>50</v>
      </c>
      <c r="J5531" s="12">
        <v>45365</v>
      </c>
      <c r="K5531" s="13" t="s">
        <v>50</v>
      </c>
      <c r="L5531" s="13" t="s">
        <v>467</v>
      </c>
      <c r="M5531" s="13" t="s">
        <v>21818</v>
      </c>
      <c r="N5531" s="13" t="s">
        <v>91</v>
      </c>
      <c r="O5531" s="13" t="s">
        <v>50824</v>
      </c>
      <c r="P5531" s="11">
        <v>10722</v>
      </c>
      <c r="Q5531" s="13" t="s">
        <v>93</v>
      </c>
      <c r="R5531" s="33" t="s">
        <v>50825</v>
      </c>
      <c r="S5531" s="33" t="s">
        <v>50826</v>
      </c>
      <c r="T5531" s="13" t="s">
        <v>50827</v>
      </c>
      <c r="U5531" s="13" t="s">
        <v>50</v>
      </c>
      <c r="V5531" s="13" t="s">
        <v>50</v>
      </c>
      <c r="W5531" s="13" t="s">
        <v>50</v>
      </c>
      <c r="X5531" s="13" t="s">
        <v>50</v>
      </c>
      <c r="Y5531" s="13" t="s">
        <v>171</v>
      </c>
      <c r="Z5531" s="13">
        <v>2</v>
      </c>
      <c r="AA5531" s="13" t="s">
        <v>50</v>
      </c>
      <c r="AB5531" s="13" t="s">
        <v>50</v>
      </c>
      <c r="AC5531" s="13" t="s">
        <v>50</v>
      </c>
      <c r="AD5531" s="13" t="s">
        <v>467</v>
      </c>
      <c r="AE5531" s="13">
        <v>4500000</v>
      </c>
      <c r="AF5531" s="13" t="s">
        <v>60</v>
      </c>
      <c r="AG5531" s="13">
        <v>4500000</v>
      </c>
      <c r="AH5531" s="13">
        <v>4500000</v>
      </c>
      <c r="AI5531" s="13" t="s">
        <v>60</v>
      </c>
      <c r="AJ5531" s="13">
        <v>4500000</v>
      </c>
      <c r="AK5531" s="13" t="s">
        <v>50828</v>
      </c>
      <c r="AL5531" s="13" t="s">
        <v>50</v>
      </c>
      <c r="AM5531" s="13" t="s">
        <v>50829</v>
      </c>
      <c r="AN5531" s="13" t="s">
        <v>66</v>
      </c>
      <c r="AO5531" s="13" t="s">
        <v>50</v>
      </c>
      <c r="AP5531" s="13" t="s">
        <v>50</v>
      </c>
      <c r="AQ5531" s="21" t="s">
        <v>50830</v>
      </c>
      <c r="AR5531" s="13" t="s">
        <v>255</v>
      </c>
    </row>
    <row r="5532" spans="1:44" ht="15" thickBot="1">
      <c r="A5532" s="4" t="s">
        <v>50831</v>
      </c>
      <c r="B5532" s="7" t="s">
        <v>50</v>
      </c>
      <c r="C5532" s="6">
        <v>3889</v>
      </c>
      <c r="D5532" s="7" t="s">
        <v>45</v>
      </c>
      <c r="E5532" s="7" t="s">
        <v>46</v>
      </c>
      <c r="F5532" s="7" t="s">
        <v>47</v>
      </c>
      <c r="G5532" s="7" t="s">
        <v>48</v>
      </c>
      <c r="H5532" s="7" t="s">
        <v>50832</v>
      </c>
      <c r="I5532" s="7" t="s">
        <v>50</v>
      </c>
      <c r="J5532" s="6">
        <v>45364</v>
      </c>
      <c r="K5532" s="7" t="s">
        <v>282</v>
      </c>
      <c r="L5532" s="7" t="s">
        <v>268</v>
      </c>
      <c r="M5532" s="7" t="s">
        <v>50833</v>
      </c>
      <c r="N5532" s="7" t="s">
        <v>26624</v>
      </c>
      <c r="O5532" s="7" t="s">
        <v>50834</v>
      </c>
      <c r="P5532" s="5">
        <v>10914</v>
      </c>
      <c r="Q5532" s="7" t="s">
        <v>245</v>
      </c>
      <c r="R5532" s="34" t="s">
        <v>50835</v>
      </c>
      <c r="S5532" s="34" t="s">
        <v>50836</v>
      </c>
      <c r="T5532" s="7" t="s">
        <v>50</v>
      </c>
      <c r="U5532" s="7">
        <v>913322889371</v>
      </c>
      <c r="V5532" s="7">
        <v>174850000000</v>
      </c>
      <c r="W5532" s="7" t="s">
        <v>250</v>
      </c>
      <c r="X5532" s="7">
        <v>2110867161</v>
      </c>
      <c r="Y5532" s="7" t="s">
        <v>61</v>
      </c>
      <c r="Z5532" s="7">
        <v>1</v>
      </c>
      <c r="AA5532" s="7" t="s">
        <v>50</v>
      </c>
      <c r="AB5532" s="7" t="s">
        <v>50</v>
      </c>
      <c r="AC5532" s="7" t="s">
        <v>50</v>
      </c>
      <c r="AD5532" s="7" t="s">
        <v>50</v>
      </c>
      <c r="AE5532" s="7" t="s">
        <v>50</v>
      </c>
      <c r="AF5532" s="7" t="s">
        <v>50</v>
      </c>
      <c r="AG5532" s="7" t="s">
        <v>50</v>
      </c>
      <c r="AH5532" s="7">
        <v>174850000000</v>
      </c>
      <c r="AI5532" s="7" t="s">
        <v>250</v>
      </c>
      <c r="AJ5532" s="7">
        <v>2110867162</v>
      </c>
      <c r="AK5532" s="7" t="s">
        <v>50</v>
      </c>
      <c r="AL5532" s="7" t="s">
        <v>50</v>
      </c>
      <c r="AM5532" s="7" t="s">
        <v>50837</v>
      </c>
      <c r="AN5532" s="7" t="s">
        <v>66</v>
      </c>
      <c r="AO5532" s="7" t="s">
        <v>50838</v>
      </c>
      <c r="AP5532" s="22" t="s">
        <v>50839</v>
      </c>
      <c r="AQ5532" s="7" t="s">
        <v>50</v>
      </c>
      <c r="AR5532" s="7" t="s">
        <v>50</v>
      </c>
    </row>
    <row r="5533" spans="1:44" ht="15" thickBot="1">
      <c r="A5533" s="10" t="s">
        <v>50840</v>
      </c>
      <c r="B5533" s="13" t="s">
        <v>50</v>
      </c>
      <c r="C5533" s="12">
        <v>43831</v>
      </c>
      <c r="D5533" s="13" t="s">
        <v>45</v>
      </c>
      <c r="E5533" s="13" t="s">
        <v>46</v>
      </c>
      <c r="F5533" s="13" t="s">
        <v>70</v>
      </c>
      <c r="G5533" s="26" t="s">
        <v>54946</v>
      </c>
      <c r="H5533" s="13" t="s">
        <v>14589</v>
      </c>
      <c r="I5533" s="13" t="s">
        <v>50</v>
      </c>
      <c r="J5533" s="12">
        <v>45364</v>
      </c>
      <c r="K5533" s="13" t="s">
        <v>116</v>
      </c>
      <c r="L5533" s="13" t="s">
        <v>178</v>
      </c>
      <c r="M5533" s="13" t="s">
        <v>8604</v>
      </c>
      <c r="N5533" s="13" t="s">
        <v>1569</v>
      </c>
      <c r="O5533" s="13" t="s">
        <v>50841</v>
      </c>
      <c r="P5533" s="11">
        <v>11054</v>
      </c>
      <c r="Q5533" s="13" t="s">
        <v>1571</v>
      </c>
      <c r="R5533" s="33" t="s">
        <v>50842</v>
      </c>
      <c r="S5533" s="33" t="s">
        <v>50843</v>
      </c>
      <c r="T5533" s="13" t="s">
        <v>50</v>
      </c>
      <c r="U5533" s="13" t="s">
        <v>50844</v>
      </c>
      <c r="V5533" s="13">
        <v>4391928</v>
      </c>
      <c r="W5533" s="13" t="s">
        <v>60</v>
      </c>
      <c r="X5533" s="13">
        <v>4391928</v>
      </c>
      <c r="Y5533" s="13" t="s">
        <v>50</v>
      </c>
      <c r="Z5533" s="13">
        <v>3</v>
      </c>
      <c r="AA5533" s="13">
        <v>4391928</v>
      </c>
      <c r="AB5533" s="13" t="s">
        <v>60</v>
      </c>
      <c r="AC5533" s="13">
        <v>4391928</v>
      </c>
      <c r="AD5533" s="13" t="s">
        <v>178</v>
      </c>
      <c r="AE5533" s="13">
        <v>19591928</v>
      </c>
      <c r="AF5533" s="13" t="s">
        <v>60</v>
      </c>
      <c r="AG5533" s="13">
        <v>19591928</v>
      </c>
      <c r="AH5533" s="13">
        <v>19591928</v>
      </c>
      <c r="AI5533" s="13" t="s">
        <v>60</v>
      </c>
      <c r="AJ5533" s="13">
        <v>19591928</v>
      </c>
      <c r="AK5533" s="13" t="s">
        <v>50845</v>
      </c>
      <c r="AL5533" s="13" t="s">
        <v>50</v>
      </c>
      <c r="AM5533" s="13" t="s">
        <v>50846</v>
      </c>
      <c r="AN5533" s="13" t="s">
        <v>66</v>
      </c>
      <c r="AO5533" s="13" t="s">
        <v>50847</v>
      </c>
      <c r="AP5533" s="14" t="s">
        <v>50848</v>
      </c>
      <c r="AQ5533" s="13" t="s">
        <v>50</v>
      </c>
      <c r="AR5533" s="13" t="s">
        <v>50</v>
      </c>
    </row>
    <row r="5534" spans="1:44" ht="15" thickBot="1">
      <c r="A5534" s="4" t="s">
        <v>50849</v>
      </c>
      <c r="B5534" s="7" t="s">
        <v>50</v>
      </c>
      <c r="C5534" s="6">
        <v>43831</v>
      </c>
      <c r="D5534" s="7" t="s">
        <v>45</v>
      </c>
      <c r="E5534" s="7" t="s">
        <v>46</v>
      </c>
      <c r="F5534" s="7" t="s">
        <v>70</v>
      </c>
      <c r="G5534" s="26" t="s">
        <v>54946</v>
      </c>
      <c r="H5534" s="7" t="s">
        <v>50</v>
      </c>
      <c r="I5534" s="7" t="s">
        <v>50</v>
      </c>
      <c r="J5534" s="6">
        <v>45364</v>
      </c>
      <c r="K5534" s="7" t="s">
        <v>50</v>
      </c>
      <c r="L5534" s="7" t="s">
        <v>467</v>
      </c>
      <c r="M5534" s="7" t="s">
        <v>50850</v>
      </c>
      <c r="N5534" s="7" t="s">
        <v>50851</v>
      </c>
      <c r="O5534" s="7" t="s">
        <v>50852</v>
      </c>
      <c r="P5534" s="5">
        <v>11178</v>
      </c>
      <c r="Q5534" s="7" t="s">
        <v>383</v>
      </c>
      <c r="R5534" s="28" t="s">
        <v>50853</v>
      </c>
      <c r="S5534" s="34" t="s">
        <v>50854</v>
      </c>
      <c r="T5534" s="7" t="s">
        <v>50</v>
      </c>
      <c r="U5534" s="7" t="s">
        <v>50</v>
      </c>
      <c r="V5534" s="7">
        <v>15500000</v>
      </c>
      <c r="W5534" s="7" t="s">
        <v>60</v>
      </c>
      <c r="X5534" s="7">
        <v>15500000</v>
      </c>
      <c r="Y5534" s="7" t="s">
        <v>467</v>
      </c>
      <c r="Z5534" s="7">
        <v>2</v>
      </c>
      <c r="AA5534" s="7">
        <v>15500000</v>
      </c>
      <c r="AB5534" s="7" t="s">
        <v>60</v>
      </c>
      <c r="AC5534" s="7">
        <v>15500000</v>
      </c>
      <c r="AD5534" s="7" t="s">
        <v>467</v>
      </c>
      <c r="AE5534" s="7">
        <v>17350000</v>
      </c>
      <c r="AF5534" s="7" t="s">
        <v>60</v>
      </c>
      <c r="AG5534" s="7">
        <v>17350000</v>
      </c>
      <c r="AH5534" s="7">
        <v>17350000</v>
      </c>
      <c r="AI5534" s="7" t="s">
        <v>60</v>
      </c>
      <c r="AJ5534" s="7">
        <v>17350000</v>
      </c>
      <c r="AK5534" s="7" t="s">
        <v>50855</v>
      </c>
      <c r="AL5534" s="7" t="s">
        <v>50</v>
      </c>
      <c r="AM5534" s="7" t="s">
        <v>50856</v>
      </c>
      <c r="AN5534" s="7" t="s">
        <v>66</v>
      </c>
      <c r="AO5534" s="7" t="s">
        <v>50857</v>
      </c>
      <c r="AP5534" s="8" t="s">
        <v>50858</v>
      </c>
      <c r="AQ5534" s="7" t="s">
        <v>50</v>
      </c>
      <c r="AR5534" s="7" t="s">
        <v>50</v>
      </c>
    </row>
    <row r="5535" spans="1:44" ht="15" thickBot="1">
      <c r="A5535" s="10" t="s">
        <v>50859</v>
      </c>
      <c r="B5535" s="13" t="s">
        <v>50</v>
      </c>
      <c r="C5535" s="12">
        <v>44927</v>
      </c>
      <c r="D5535" s="13" t="s">
        <v>45</v>
      </c>
      <c r="E5535" s="13" t="s">
        <v>46</v>
      </c>
      <c r="F5535" s="13" t="s">
        <v>70</v>
      </c>
      <c r="G5535" s="26" t="s">
        <v>54946</v>
      </c>
      <c r="H5535" s="13" t="s">
        <v>50</v>
      </c>
      <c r="I5535" s="13" t="s">
        <v>50</v>
      </c>
      <c r="J5535" s="12">
        <v>45365</v>
      </c>
      <c r="K5535" s="13" t="s">
        <v>50</v>
      </c>
      <c r="L5535" s="13" t="s">
        <v>241</v>
      </c>
      <c r="M5535" s="13" t="s">
        <v>50860</v>
      </c>
      <c r="N5535" s="13" t="s">
        <v>432</v>
      </c>
      <c r="O5535" s="13" t="s">
        <v>50861</v>
      </c>
      <c r="P5535" s="11">
        <v>11482</v>
      </c>
      <c r="Q5535" s="13" t="s">
        <v>434</v>
      </c>
      <c r="R5535" s="33" t="s">
        <v>50862</v>
      </c>
      <c r="S5535" s="33" t="s">
        <v>50863</v>
      </c>
      <c r="T5535" s="13" t="s">
        <v>50</v>
      </c>
      <c r="U5535" s="13" t="s">
        <v>50</v>
      </c>
      <c r="V5535" s="13">
        <v>20000000</v>
      </c>
      <c r="W5535" s="13" t="s">
        <v>60</v>
      </c>
      <c r="X5535" s="13">
        <v>20000000</v>
      </c>
      <c r="Y5535" s="13" t="s">
        <v>154</v>
      </c>
      <c r="Z5535" s="13">
        <v>2</v>
      </c>
      <c r="AA5535" s="13">
        <v>20000000</v>
      </c>
      <c r="AB5535" s="13" t="s">
        <v>60</v>
      </c>
      <c r="AC5535" s="13">
        <v>20000000</v>
      </c>
      <c r="AD5535" s="13" t="s">
        <v>241</v>
      </c>
      <c r="AE5535" s="13">
        <v>20000000</v>
      </c>
      <c r="AF5535" s="13" t="s">
        <v>60</v>
      </c>
      <c r="AG5535" s="13">
        <v>20000000</v>
      </c>
      <c r="AH5535" s="13">
        <v>20000000</v>
      </c>
      <c r="AI5535" s="13" t="s">
        <v>60</v>
      </c>
      <c r="AJ5535" s="13">
        <v>20000000</v>
      </c>
      <c r="AK5535" s="13" t="s">
        <v>50864</v>
      </c>
      <c r="AL5535" s="13" t="s">
        <v>50</v>
      </c>
      <c r="AM5535" s="13" t="s">
        <v>50865</v>
      </c>
      <c r="AN5535" s="13" t="s">
        <v>253</v>
      </c>
      <c r="AO5535" s="13" t="s">
        <v>50866</v>
      </c>
      <c r="AP5535" s="21" t="s">
        <v>50867</v>
      </c>
      <c r="AQ5535" s="13" t="s">
        <v>50</v>
      </c>
      <c r="AR5535" s="13" t="s">
        <v>50</v>
      </c>
    </row>
    <row r="5536" spans="1:44" ht="15" thickBot="1">
      <c r="A5536" s="4" t="s">
        <v>50868</v>
      </c>
      <c r="B5536" s="7" t="s">
        <v>50</v>
      </c>
      <c r="C5536" s="6">
        <v>44562</v>
      </c>
      <c r="D5536" s="7" t="s">
        <v>45</v>
      </c>
      <c r="E5536" s="7" t="s">
        <v>46</v>
      </c>
      <c r="F5536" s="7" t="s">
        <v>70</v>
      </c>
      <c r="G5536" s="27" t="s">
        <v>54945</v>
      </c>
      <c r="H5536" s="7" t="s">
        <v>50</v>
      </c>
      <c r="I5536" s="7" t="s">
        <v>50</v>
      </c>
      <c r="J5536" s="6">
        <v>45364</v>
      </c>
      <c r="K5536" s="7" t="s">
        <v>116</v>
      </c>
      <c r="L5536" s="7" t="s">
        <v>467</v>
      </c>
      <c r="M5536" s="7" t="s">
        <v>12061</v>
      </c>
      <c r="N5536" s="7" t="s">
        <v>9489</v>
      </c>
      <c r="O5536" s="7" t="s">
        <v>50869</v>
      </c>
      <c r="P5536" s="5">
        <v>11603</v>
      </c>
      <c r="Q5536" s="7" t="s">
        <v>56</v>
      </c>
      <c r="R5536" s="34" t="s">
        <v>50870</v>
      </c>
      <c r="S5536" s="34" t="s">
        <v>50871</v>
      </c>
      <c r="T5536" s="7" t="s">
        <v>50</v>
      </c>
      <c r="U5536" s="7" t="s">
        <v>50</v>
      </c>
      <c r="V5536" s="7">
        <v>5400000</v>
      </c>
      <c r="W5536" s="7" t="s">
        <v>60</v>
      </c>
      <c r="X5536" s="7">
        <v>5400000</v>
      </c>
      <c r="Y5536" s="7" t="s">
        <v>467</v>
      </c>
      <c r="Z5536" s="7">
        <v>2</v>
      </c>
      <c r="AA5536" s="7">
        <v>5400000</v>
      </c>
      <c r="AB5536" s="7" t="s">
        <v>60</v>
      </c>
      <c r="AC5536" s="7">
        <v>5400000</v>
      </c>
      <c r="AD5536" s="7" t="s">
        <v>467</v>
      </c>
      <c r="AE5536" s="7">
        <v>6800000</v>
      </c>
      <c r="AF5536" s="7" t="s">
        <v>60</v>
      </c>
      <c r="AG5536" s="7">
        <v>6800000</v>
      </c>
      <c r="AH5536" s="7">
        <v>6800000</v>
      </c>
      <c r="AI5536" s="7" t="s">
        <v>60</v>
      </c>
      <c r="AJ5536" s="7">
        <v>6800000</v>
      </c>
      <c r="AK5536" s="7" t="s">
        <v>50872</v>
      </c>
      <c r="AL5536" s="7" t="s">
        <v>50</v>
      </c>
      <c r="AM5536" s="7" t="s">
        <v>50873</v>
      </c>
      <c r="AN5536" s="7" t="s">
        <v>66</v>
      </c>
      <c r="AO5536" s="7" t="s">
        <v>50874</v>
      </c>
      <c r="AP5536" s="8" t="s">
        <v>50875</v>
      </c>
      <c r="AQ5536" s="7" t="s">
        <v>50</v>
      </c>
      <c r="AR5536" s="7" t="s">
        <v>50</v>
      </c>
    </row>
    <row r="5537" spans="1:44" ht="15" thickBot="1">
      <c r="A5537" s="10" t="s">
        <v>50876</v>
      </c>
      <c r="B5537" s="13" t="s">
        <v>50</v>
      </c>
      <c r="C5537" s="12">
        <v>42401</v>
      </c>
      <c r="D5537" s="13" t="s">
        <v>45</v>
      </c>
      <c r="E5537" s="13" t="s">
        <v>46</v>
      </c>
      <c r="F5537" s="13" t="s">
        <v>70</v>
      </c>
      <c r="G5537" s="13" t="s">
        <v>87</v>
      </c>
      <c r="H5537" s="13" t="s">
        <v>562</v>
      </c>
      <c r="I5537" s="13" t="s">
        <v>50</v>
      </c>
      <c r="J5537" s="12">
        <v>45365</v>
      </c>
      <c r="K5537" s="13" t="s">
        <v>116</v>
      </c>
      <c r="L5537" s="13" t="s">
        <v>241</v>
      </c>
      <c r="M5537" s="13" t="s">
        <v>50877</v>
      </c>
      <c r="N5537" s="13" t="s">
        <v>307</v>
      </c>
      <c r="O5537" s="13" t="s">
        <v>50878</v>
      </c>
      <c r="P5537" s="11">
        <v>11826</v>
      </c>
      <c r="Q5537" s="13" t="s">
        <v>245</v>
      </c>
      <c r="R5537" s="33" t="s">
        <v>50879</v>
      </c>
      <c r="S5537" s="33" t="s">
        <v>50880</v>
      </c>
      <c r="T5537" s="13" t="s">
        <v>50881</v>
      </c>
      <c r="U5537" s="13" t="s">
        <v>50882</v>
      </c>
      <c r="V5537" s="13">
        <v>450000000</v>
      </c>
      <c r="W5537" s="13" t="s">
        <v>250</v>
      </c>
      <c r="X5537" s="13">
        <v>5423924</v>
      </c>
      <c r="Y5537" s="13" t="s">
        <v>154</v>
      </c>
      <c r="Z5537" s="13">
        <v>4</v>
      </c>
      <c r="AA5537" s="13">
        <v>450000000</v>
      </c>
      <c r="AB5537" s="13" t="s">
        <v>250</v>
      </c>
      <c r="AC5537" s="13">
        <v>5423924</v>
      </c>
      <c r="AD5537" s="13" t="s">
        <v>241</v>
      </c>
      <c r="AE5537" s="13">
        <v>7719698</v>
      </c>
      <c r="AF5537" s="13" t="s">
        <v>60</v>
      </c>
      <c r="AG5537" s="13">
        <v>7719698</v>
      </c>
      <c r="AH5537" s="13">
        <v>7719698</v>
      </c>
      <c r="AI5537" s="13" t="s">
        <v>60</v>
      </c>
      <c r="AJ5537" s="13">
        <v>7719698</v>
      </c>
      <c r="AK5537" s="13" t="s">
        <v>50883</v>
      </c>
      <c r="AL5537" s="13" t="s">
        <v>50</v>
      </c>
      <c r="AM5537" s="13" t="s">
        <v>50884</v>
      </c>
      <c r="AN5537" s="13" t="s">
        <v>66</v>
      </c>
      <c r="AO5537" s="13" t="s">
        <v>50885</v>
      </c>
      <c r="AP5537" s="14" t="s">
        <v>50886</v>
      </c>
      <c r="AQ5537" s="13" t="s">
        <v>50</v>
      </c>
      <c r="AR5537" s="13" t="s">
        <v>50</v>
      </c>
    </row>
    <row r="5538" spans="1:44" ht="15" thickBot="1">
      <c r="A5538" s="4" t="s">
        <v>50887</v>
      </c>
      <c r="B5538" s="7" t="s">
        <v>50</v>
      </c>
      <c r="C5538" s="6">
        <v>42736</v>
      </c>
      <c r="D5538" s="7" t="s">
        <v>45</v>
      </c>
      <c r="E5538" s="7" t="s">
        <v>46</v>
      </c>
      <c r="F5538" s="7" t="s">
        <v>70</v>
      </c>
      <c r="G5538" s="7" t="s">
        <v>87</v>
      </c>
      <c r="H5538" s="7" t="s">
        <v>30435</v>
      </c>
      <c r="I5538" s="7" t="s">
        <v>50</v>
      </c>
      <c r="J5538" s="6">
        <v>45364</v>
      </c>
      <c r="K5538" s="7" t="s">
        <v>116</v>
      </c>
      <c r="L5538" s="7" t="s">
        <v>147</v>
      </c>
      <c r="M5538" s="7" t="s">
        <v>50888</v>
      </c>
      <c r="N5538" s="7" t="s">
        <v>91</v>
      </c>
      <c r="O5538" s="7" t="s">
        <v>50889</v>
      </c>
      <c r="P5538" s="5">
        <v>11911</v>
      </c>
      <c r="Q5538" s="7" t="s">
        <v>93</v>
      </c>
      <c r="R5538" s="34" t="s">
        <v>50890</v>
      </c>
      <c r="S5538" s="34" t="s">
        <v>50891</v>
      </c>
      <c r="T5538" s="7" t="s">
        <v>50892</v>
      </c>
      <c r="U5538" s="7" t="s">
        <v>50</v>
      </c>
      <c r="V5538" s="7" t="s">
        <v>50</v>
      </c>
      <c r="W5538" s="7" t="s">
        <v>50</v>
      </c>
      <c r="X5538" s="7" t="s">
        <v>50</v>
      </c>
      <c r="Y5538" s="7" t="s">
        <v>154</v>
      </c>
      <c r="Z5538" s="7">
        <v>8</v>
      </c>
      <c r="AA5538" s="7" t="s">
        <v>50</v>
      </c>
      <c r="AB5538" s="7" t="s">
        <v>50</v>
      </c>
      <c r="AC5538" s="7" t="s">
        <v>50</v>
      </c>
      <c r="AD5538" s="7" t="s">
        <v>147</v>
      </c>
      <c r="AE5538" s="7">
        <v>35060000</v>
      </c>
      <c r="AF5538" s="7" t="s">
        <v>60</v>
      </c>
      <c r="AG5538" s="7">
        <v>35060000</v>
      </c>
      <c r="AH5538" s="7">
        <v>55060000</v>
      </c>
      <c r="AI5538" s="7" t="s">
        <v>60</v>
      </c>
      <c r="AJ5538" s="7">
        <v>55060000</v>
      </c>
      <c r="AK5538" s="7" t="s">
        <v>50893</v>
      </c>
      <c r="AL5538" s="7" t="s">
        <v>50</v>
      </c>
      <c r="AM5538" s="7" t="s">
        <v>50894</v>
      </c>
      <c r="AN5538" s="7" t="s">
        <v>66</v>
      </c>
      <c r="AO5538" s="7" t="s">
        <v>50895</v>
      </c>
      <c r="AP5538" s="8" t="s">
        <v>50896</v>
      </c>
      <c r="AQ5538" s="7" t="s">
        <v>50</v>
      </c>
      <c r="AR5538" s="7" t="s">
        <v>50</v>
      </c>
    </row>
    <row r="5539" spans="1:44" ht="15" thickBot="1">
      <c r="A5539" s="10" t="s">
        <v>50897</v>
      </c>
      <c r="B5539" s="13" t="s">
        <v>50</v>
      </c>
      <c r="C5539" s="12">
        <v>44927</v>
      </c>
      <c r="D5539" s="13" t="s">
        <v>45</v>
      </c>
      <c r="E5539" s="13" t="s">
        <v>46</v>
      </c>
      <c r="F5539" s="13" t="s">
        <v>70</v>
      </c>
      <c r="G5539" s="26" t="s">
        <v>54946</v>
      </c>
      <c r="H5539" s="13" t="s">
        <v>50</v>
      </c>
      <c r="I5539" s="13" t="s">
        <v>50</v>
      </c>
      <c r="J5539" s="12">
        <v>45365</v>
      </c>
      <c r="K5539" s="13" t="s">
        <v>50</v>
      </c>
      <c r="L5539" s="13" t="s">
        <v>467</v>
      </c>
      <c r="M5539" s="13" t="s">
        <v>50898</v>
      </c>
      <c r="N5539" s="13" t="s">
        <v>180</v>
      </c>
      <c r="O5539" s="13" t="s">
        <v>50899</v>
      </c>
      <c r="P5539" s="11">
        <v>11995</v>
      </c>
      <c r="Q5539" s="13" t="s">
        <v>120</v>
      </c>
      <c r="R5539" s="33" t="s">
        <v>50900</v>
      </c>
      <c r="S5539" s="33" t="s">
        <v>50901</v>
      </c>
      <c r="T5539" s="13" t="s">
        <v>50</v>
      </c>
      <c r="U5539" s="13" t="s">
        <v>50902</v>
      </c>
      <c r="V5539" s="13">
        <v>3500000</v>
      </c>
      <c r="W5539" s="13" t="s">
        <v>60</v>
      </c>
      <c r="X5539" s="13">
        <v>3500000</v>
      </c>
      <c r="Y5539" s="13" t="s">
        <v>467</v>
      </c>
      <c r="Z5539" s="13">
        <v>2</v>
      </c>
      <c r="AA5539" s="13">
        <v>3500000</v>
      </c>
      <c r="AB5539" s="13" t="s">
        <v>60</v>
      </c>
      <c r="AC5539" s="13">
        <v>3500000</v>
      </c>
      <c r="AD5539" s="13" t="s">
        <v>467</v>
      </c>
      <c r="AE5539" s="13">
        <v>3500000</v>
      </c>
      <c r="AF5539" s="13" t="s">
        <v>60</v>
      </c>
      <c r="AG5539" s="13">
        <v>3500000</v>
      </c>
      <c r="AH5539" s="13">
        <v>3500000</v>
      </c>
      <c r="AI5539" s="13" t="s">
        <v>60</v>
      </c>
      <c r="AJ5539" s="13">
        <v>3500000</v>
      </c>
      <c r="AK5539" s="13" t="s">
        <v>50903</v>
      </c>
      <c r="AL5539" s="13" t="s">
        <v>50</v>
      </c>
      <c r="AM5539" s="13" t="s">
        <v>50904</v>
      </c>
      <c r="AN5539" s="13" t="s">
        <v>66</v>
      </c>
      <c r="AO5539" s="13" t="s">
        <v>50905</v>
      </c>
      <c r="AP5539" s="14" t="s">
        <v>50906</v>
      </c>
      <c r="AQ5539" s="13" t="s">
        <v>50</v>
      </c>
      <c r="AR5539" s="13" t="s">
        <v>50</v>
      </c>
    </row>
    <row r="5540" spans="1:44" ht="15" thickBot="1">
      <c r="A5540" s="4" t="s">
        <v>50907</v>
      </c>
      <c r="B5540" s="7" t="s">
        <v>50</v>
      </c>
      <c r="C5540" s="6">
        <v>40909</v>
      </c>
      <c r="D5540" s="7" t="s">
        <v>45</v>
      </c>
      <c r="E5540" s="7" t="s">
        <v>46</v>
      </c>
      <c r="F5540" s="7" t="s">
        <v>70</v>
      </c>
      <c r="G5540" s="7" t="s">
        <v>176</v>
      </c>
      <c r="H5540" s="7" t="s">
        <v>42117</v>
      </c>
      <c r="I5540" s="7" t="s">
        <v>50</v>
      </c>
      <c r="J5540" s="6">
        <v>45365</v>
      </c>
      <c r="K5540" s="7" t="s">
        <v>72</v>
      </c>
      <c r="L5540" s="7" t="s">
        <v>290</v>
      </c>
      <c r="M5540" s="7" t="s">
        <v>50908</v>
      </c>
      <c r="N5540" s="7" t="s">
        <v>39377</v>
      </c>
      <c r="O5540" s="7" t="s">
        <v>50909</v>
      </c>
      <c r="P5540" s="5">
        <v>12127</v>
      </c>
      <c r="Q5540" s="7" t="s">
        <v>105</v>
      </c>
      <c r="R5540" s="34" t="s">
        <v>50910</v>
      </c>
      <c r="S5540" s="34" t="s">
        <v>50911</v>
      </c>
      <c r="T5540" s="7" t="s">
        <v>50912</v>
      </c>
      <c r="U5540" s="7" t="s">
        <v>50913</v>
      </c>
      <c r="V5540" s="7" t="s">
        <v>50</v>
      </c>
      <c r="W5540" s="7" t="s">
        <v>50</v>
      </c>
      <c r="X5540" s="7" t="s">
        <v>50</v>
      </c>
      <c r="Y5540" s="7" t="s">
        <v>171</v>
      </c>
      <c r="Z5540" s="7">
        <v>3</v>
      </c>
      <c r="AA5540" s="7" t="s">
        <v>50</v>
      </c>
      <c r="AB5540" s="7" t="s">
        <v>50</v>
      </c>
      <c r="AC5540" s="7" t="s">
        <v>50</v>
      </c>
      <c r="AD5540" s="7" t="s">
        <v>290</v>
      </c>
      <c r="AE5540" s="7">
        <v>35500000</v>
      </c>
      <c r="AF5540" s="7" t="s">
        <v>60</v>
      </c>
      <c r="AG5540" s="7">
        <v>35500000</v>
      </c>
      <c r="AH5540" s="7">
        <v>35500000</v>
      </c>
      <c r="AI5540" s="7" t="s">
        <v>60</v>
      </c>
      <c r="AJ5540" s="7">
        <v>35500000</v>
      </c>
      <c r="AK5540" s="7" t="s">
        <v>50914</v>
      </c>
      <c r="AL5540" s="7" t="s">
        <v>50</v>
      </c>
      <c r="AM5540" s="7" t="s">
        <v>50915</v>
      </c>
      <c r="AN5540" s="7" t="s">
        <v>66</v>
      </c>
      <c r="AO5540" s="7" t="s">
        <v>50916</v>
      </c>
      <c r="AP5540" s="22" t="s">
        <v>50917</v>
      </c>
      <c r="AQ5540" s="7" t="s">
        <v>50</v>
      </c>
      <c r="AR5540" s="7" t="s">
        <v>50</v>
      </c>
    </row>
    <row r="5541" spans="1:44" ht="15" thickBot="1">
      <c r="A5541" s="10" t="s">
        <v>50918</v>
      </c>
      <c r="B5541" s="13" t="s">
        <v>50</v>
      </c>
      <c r="C5541" s="12">
        <v>44197</v>
      </c>
      <c r="D5541" s="13" t="s">
        <v>45</v>
      </c>
      <c r="E5541" s="13" t="s">
        <v>46</v>
      </c>
      <c r="F5541" s="13" t="s">
        <v>70</v>
      </c>
      <c r="G5541" s="26" t="s">
        <v>54946</v>
      </c>
      <c r="H5541" s="13" t="s">
        <v>3294</v>
      </c>
      <c r="I5541" s="13" t="s">
        <v>50</v>
      </c>
      <c r="J5541" s="12">
        <v>45365</v>
      </c>
      <c r="K5541" s="13" t="s">
        <v>50</v>
      </c>
      <c r="L5541" s="13" t="s">
        <v>178</v>
      </c>
      <c r="M5541" s="13" t="s">
        <v>22520</v>
      </c>
      <c r="N5541" s="13" t="s">
        <v>543</v>
      </c>
      <c r="O5541" s="13" t="s">
        <v>50919</v>
      </c>
      <c r="P5541" s="11">
        <v>12474</v>
      </c>
      <c r="Q5541" s="13" t="s">
        <v>545</v>
      </c>
      <c r="R5541" s="33" t="s">
        <v>50920</v>
      </c>
      <c r="S5541" s="33" t="s">
        <v>50921</v>
      </c>
      <c r="T5541" s="13" t="s">
        <v>50</v>
      </c>
      <c r="U5541" s="13" t="s">
        <v>50</v>
      </c>
      <c r="V5541" s="13">
        <v>3000000</v>
      </c>
      <c r="W5541" s="13" t="s">
        <v>60</v>
      </c>
      <c r="X5541" s="13">
        <v>3000000</v>
      </c>
      <c r="Y5541" s="13" t="s">
        <v>50</v>
      </c>
      <c r="Z5541" s="13">
        <v>3</v>
      </c>
      <c r="AA5541" s="13">
        <v>3000000</v>
      </c>
      <c r="AB5541" s="13" t="s">
        <v>60</v>
      </c>
      <c r="AC5541" s="13">
        <v>3000000</v>
      </c>
      <c r="AD5541" s="13" t="s">
        <v>178</v>
      </c>
      <c r="AE5541" s="13">
        <v>13000000</v>
      </c>
      <c r="AF5541" s="13" t="s">
        <v>60</v>
      </c>
      <c r="AG5541" s="13">
        <v>13000000</v>
      </c>
      <c r="AH5541" s="13">
        <v>13000000</v>
      </c>
      <c r="AI5541" s="13" t="s">
        <v>60</v>
      </c>
      <c r="AJ5541" s="13">
        <v>13000000</v>
      </c>
      <c r="AK5541" s="13" t="s">
        <v>50922</v>
      </c>
      <c r="AL5541" s="13" t="s">
        <v>50</v>
      </c>
      <c r="AM5541" s="13" t="s">
        <v>50923</v>
      </c>
      <c r="AN5541" s="13" t="s">
        <v>66</v>
      </c>
      <c r="AO5541" s="13" t="s">
        <v>50924</v>
      </c>
      <c r="AP5541" s="14" t="s">
        <v>50925</v>
      </c>
      <c r="AQ5541" s="13" t="s">
        <v>50</v>
      </c>
      <c r="AR5541" s="13" t="s">
        <v>50</v>
      </c>
    </row>
    <row r="5542" spans="1:44" ht="15" thickBot="1">
      <c r="A5542" s="4" t="s">
        <v>50926</v>
      </c>
      <c r="B5542" s="7" t="s">
        <v>50</v>
      </c>
      <c r="C5542" s="6">
        <v>41275</v>
      </c>
      <c r="D5542" s="7" t="s">
        <v>45</v>
      </c>
      <c r="E5542" s="7" t="s">
        <v>46</v>
      </c>
      <c r="F5542" s="7" t="s">
        <v>70</v>
      </c>
      <c r="G5542" s="26" t="s">
        <v>54946</v>
      </c>
      <c r="H5542" s="7" t="s">
        <v>22284</v>
      </c>
      <c r="I5542" s="7" t="s">
        <v>50</v>
      </c>
      <c r="J5542" s="6">
        <v>45364</v>
      </c>
      <c r="K5542" s="7" t="s">
        <v>116</v>
      </c>
      <c r="L5542" s="7" t="s">
        <v>147</v>
      </c>
      <c r="M5542" s="7" t="s">
        <v>50927</v>
      </c>
      <c r="N5542" s="7" t="s">
        <v>493</v>
      </c>
      <c r="O5542" s="7" t="s">
        <v>50928</v>
      </c>
      <c r="P5542" s="5">
        <v>12494</v>
      </c>
      <c r="Q5542" s="7" t="s">
        <v>495</v>
      </c>
      <c r="R5542" s="34" t="s">
        <v>50929</v>
      </c>
      <c r="S5542" s="34" t="s">
        <v>50930</v>
      </c>
      <c r="T5542" s="7" t="s">
        <v>50931</v>
      </c>
      <c r="U5542" s="7" t="s">
        <v>50932</v>
      </c>
      <c r="V5542" s="7">
        <v>8000000</v>
      </c>
      <c r="W5542" s="7" t="s">
        <v>60</v>
      </c>
      <c r="X5542" s="7">
        <v>8000000</v>
      </c>
      <c r="Y5542" s="7" t="s">
        <v>154</v>
      </c>
      <c r="Z5542" s="7">
        <v>3</v>
      </c>
      <c r="AA5542" s="7">
        <v>8000000</v>
      </c>
      <c r="AB5542" s="7" t="s">
        <v>60</v>
      </c>
      <c r="AC5542" s="7">
        <v>8000000</v>
      </c>
      <c r="AD5542" s="7" t="s">
        <v>147</v>
      </c>
      <c r="AE5542" s="7">
        <v>17434000</v>
      </c>
      <c r="AF5542" s="7" t="s">
        <v>60</v>
      </c>
      <c r="AG5542" s="7">
        <v>17434000</v>
      </c>
      <c r="AH5542" s="7">
        <v>17434000</v>
      </c>
      <c r="AI5542" s="7" t="s">
        <v>60</v>
      </c>
      <c r="AJ5542" s="7">
        <v>17434000</v>
      </c>
      <c r="AK5542" s="7" t="s">
        <v>50933</v>
      </c>
      <c r="AL5542" s="7" t="s">
        <v>50</v>
      </c>
      <c r="AM5542" s="7" t="s">
        <v>50934</v>
      </c>
      <c r="AN5542" s="7" t="s">
        <v>66</v>
      </c>
      <c r="AO5542" s="7" t="s">
        <v>50935</v>
      </c>
      <c r="AP5542" s="8" t="s">
        <v>50936</v>
      </c>
      <c r="AQ5542" s="7" t="s">
        <v>50</v>
      </c>
      <c r="AR5542" s="7" t="s">
        <v>50</v>
      </c>
    </row>
    <row r="5543" spans="1:44" ht="15" thickBot="1">
      <c r="A5543" s="10" t="s">
        <v>50937</v>
      </c>
      <c r="B5543" s="13" t="s">
        <v>50</v>
      </c>
      <c r="C5543" s="12">
        <v>43101</v>
      </c>
      <c r="D5543" s="13" t="s">
        <v>45</v>
      </c>
      <c r="E5543" s="13" t="s">
        <v>46</v>
      </c>
      <c r="F5543" s="13" t="s">
        <v>47</v>
      </c>
      <c r="G5543" s="27" t="s">
        <v>54945</v>
      </c>
      <c r="H5543" s="13" t="s">
        <v>1449</v>
      </c>
      <c r="I5543" s="13" t="s">
        <v>50</v>
      </c>
      <c r="J5543" s="12">
        <v>45366</v>
      </c>
      <c r="K5543" s="13" t="s">
        <v>116</v>
      </c>
      <c r="L5543" s="13" t="s">
        <v>162</v>
      </c>
      <c r="M5543" s="13" t="s">
        <v>2102</v>
      </c>
      <c r="N5543" s="13" t="s">
        <v>133</v>
      </c>
      <c r="O5543" s="13" t="s">
        <v>50938</v>
      </c>
      <c r="P5543" s="11">
        <v>12722</v>
      </c>
      <c r="Q5543" s="13" t="s">
        <v>135</v>
      </c>
      <c r="R5543" s="33" t="s">
        <v>50939</v>
      </c>
      <c r="S5543" s="33" t="s">
        <v>50940</v>
      </c>
      <c r="T5543" s="13" t="s">
        <v>50941</v>
      </c>
      <c r="U5543" s="13" t="s">
        <v>50942</v>
      </c>
      <c r="V5543" s="13">
        <v>2260000000</v>
      </c>
      <c r="W5543" s="13" t="s">
        <v>60</v>
      </c>
      <c r="X5543" s="13">
        <v>2260000000</v>
      </c>
      <c r="Y5543" s="13" t="s">
        <v>61</v>
      </c>
      <c r="Z5543" s="13">
        <v>3</v>
      </c>
      <c r="AA5543" s="13">
        <v>570000</v>
      </c>
      <c r="AB5543" s="13" t="s">
        <v>139</v>
      </c>
      <c r="AC5543" s="13">
        <v>693465</v>
      </c>
      <c r="AD5543" s="13" t="s">
        <v>62</v>
      </c>
      <c r="AE5543" s="13">
        <v>570000</v>
      </c>
      <c r="AF5543" s="13" t="s">
        <v>139</v>
      </c>
      <c r="AG5543" s="13">
        <v>693465</v>
      </c>
      <c r="AH5543" s="13">
        <v>2300693465</v>
      </c>
      <c r="AI5543" s="13" t="s">
        <v>60</v>
      </c>
      <c r="AJ5543" s="13">
        <v>2300693465</v>
      </c>
      <c r="AK5543" s="13" t="s">
        <v>50943</v>
      </c>
      <c r="AL5543" s="13" t="s">
        <v>50</v>
      </c>
      <c r="AM5543" s="13" t="s">
        <v>50944</v>
      </c>
      <c r="AN5543" s="13" t="s">
        <v>66</v>
      </c>
      <c r="AO5543" s="13" t="s">
        <v>50945</v>
      </c>
      <c r="AP5543" s="14" t="s">
        <v>50946</v>
      </c>
      <c r="AQ5543" s="13" t="s">
        <v>50</v>
      </c>
      <c r="AR5543" s="13" t="s">
        <v>50</v>
      </c>
    </row>
    <row r="5544" spans="1:44" ht="15" thickBot="1">
      <c r="A5544" s="4" t="s">
        <v>50947</v>
      </c>
      <c r="B5544" s="7" t="s">
        <v>50</v>
      </c>
      <c r="C5544" s="6">
        <v>31778</v>
      </c>
      <c r="D5544" s="7" t="s">
        <v>45</v>
      </c>
      <c r="E5544" s="7" t="s">
        <v>46</v>
      </c>
      <c r="F5544" s="7" t="s">
        <v>47</v>
      </c>
      <c r="G5544" s="7" t="s">
        <v>87</v>
      </c>
      <c r="H5544" s="7" t="s">
        <v>50948</v>
      </c>
      <c r="I5544" s="7" t="s">
        <v>50</v>
      </c>
      <c r="J5544" s="6">
        <v>45366</v>
      </c>
      <c r="K5544" s="7" t="s">
        <v>116</v>
      </c>
      <c r="L5544" s="7" t="s">
        <v>62</v>
      </c>
      <c r="M5544" s="7" t="s">
        <v>50949</v>
      </c>
      <c r="N5544" s="7" t="s">
        <v>75</v>
      </c>
      <c r="O5544" s="7" t="s">
        <v>50950</v>
      </c>
      <c r="P5544" s="5">
        <v>12921</v>
      </c>
      <c r="Q5544" s="7" t="s">
        <v>77</v>
      </c>
      <c r="R5544" s="34" t="s">
        <v>50951</v>
      </c>
      <c r="S5544" s="34" t="s">
        <v>50952</v>
      </c>
      <c r="T5544" s="7" t="s">
        <v>50953</v>
      </c>
      <c r="U5544" s="7">
        <v>2124892102</v>
      </c>
      <c r="V5544" s="7">
        <v>7000000</v>
      </c>
      <c r="W5544" s="7" t="s">
        <v>60</v>
      </c>
      <c r="X5544" s="7">
        <v>7000000</v>
      </c>
      <c r="Y5544" s="7" t="s">
        <v>61</v>
      </c>
      <c r="Z5544" s="7">
        <v>13</v>
      </c>
      <c r="AA5544" s="7">
        <v>7000000</v>
      </c>
      <c r="AB5544" s="7" t="s">
        <v>60</v>
      </c>
      <c r="AC5544" s="7">
        <v>7000000</v>
      </c>
      <c r="AD5544" s="7" t="s">
        <v>62</v>
      </c>
      <c r="AE5544" s="7">
        <v>201600000</v>
      </c>
      <c r="AF5544" s="7" t="s">
        <v>60</v>
      </c>
      <c r="AG5544" s="7">
        <v>201600000</v>
      </c>
      <c r="AH5544" s="7">
        <v>276600000</v>
      </c>
      <c r="AI5544" s="7" t="s">
        <v>60</v>
      </c>
      <c r="AJ5544" s="7">
        <v>276600000</v>
      </c>
      <c r="AK5544" s="7" t="s">
        <v>50954</v>
      </c>
      <c r="AL5544" s="7" t="s">
        <v>50</v>
      </c>
      <c r="AM5544" s="7" t="s">
        <v>50955</v>
      </c>
      <c r="AN5544" s="7" t="s">
        <v>66</v>
      </c>
      <c r="AO5544" s="7" t="s">
        <v>50956</v>
      </c>
      <c r="AP5544" s="8" t="s">
        <v>50957</v>
      </c>
      <c r="AQ5544" s="7" t="s">
        <v>50</v>
      </c>
      <c r="AR5544" s="7" t="s">
        <v>50</v>
      </c>
    </row>
    <row r="5545" spans="1:44" ht="15" thickBot="1">
      <c r="A5545" s="10" t="s">
        <v>50958</v>
      </c>
      <c r="B5545" s="13" t="s">
        <v>50</v>
      </c>
      <c r="C5545" s="12">
        <v>42005</v>
      </c>
      <c r="D5545" s="13" t="s">
        <v>45</v>
      </c>
      <c r="E5545" s="13" t="s">
        <v>46</v>
      </c>
      <c r="F5545" s="13" t="s">
        <v>47</v>
      </c>
      <c r="G5545" s="13" t="s">
        <v>176</v>
      </c>
      <c r="H5545" s="13" t="s">
        <v>50959</v>
      </c>
      <c r="I5545" s="13" t="s">
        <v>50</v>
      </c>
      <c r="J5545" s="12">
        <v>45365</v>
      </c>
      <c r="K5545" s="13" t="s">
        <v>72</v>
      </c>
      <c r="L5545" s="13" t="s">
        <v>162</v>
      </c>
      <c r="M5545" s="13" t="s">
        <v>5355</v>
      </c>
      <c r="N5545" s="13" t="s">
        <v>32373</v>
      </c>
      <c r="O5545" s="13" t="s">
        <v>50960</v>
      </c>
      <c r="P5545" s="11">
        <v>13016</v>
      </c>
      <c r="Q5545" s="13" t="s">
        <v>120</v>
      </c>
      <c r="R5545" s="33" t="s">
        <v>50961</v>
      </c>
      <c r="S5545" s="30" t="s">
        <v>50</v>
      </c>
      <c r="T5545" s="13" t="s">
        <v>50</v>
      </c>
      <c r="U5545" s="13" t="s">
        <v>50962</v>
      </c>
      <c r="V5545" s="13">
        <v>85000000</v>
      </c>
      <c r="W5545" s="13" t="s">
        <v>60</v>
      </c>
      <c r="X5545" s="13">
        <v>85000000</v>
      </c>
      <c r="Y5545" s="13" t="s">
        <v>61</v>
      </c>
      <c r="Z5545" s="13">
        <v>1</v>
      </c>
      <c r="AA5545" s="13" t="s">
        <v>50</v>
      </c>
      <c r="AB5545" s="13" t="s">
        <v>50</v>
      </c>
      <c r="AC5545" s="13" t="s">
        <v>50</v>
      </c>
      <c r="AD5545" s="13" t="s">
        <v>50</v>
      </c>
      <c r="AE5545" s="13" t="s">
        <v>50</v>
      </c>
      <c r="AF5545" s="13" t="s">
        <v>50</v>
      </c>
      <c r="AG5545" s="13" t="s">
        <v>50</v>
      </c>
      <c r="AH5545" s="13">
        <v>85000000</v>
      </c>
      <c r="AI5545" s="13" t="s">
        <v>60</v>
      </c>
      <c r="AJ5545" s="13">
        <v>85000000</v>
      </c>
      <c r="AK5545" s="13" t="s">
        <v>50</v>
      </c>
      <c r="AL5545" s="13" t="s">
        <v>50</v>
      </c>
      <c r="AM5545" s="13" t="s">
        <v>50963</v>
      </c>
      <c r="AN5545" s="13" t="s">
        <v>4322</v>
      </c>
      <c r="AO5545" s="13" t="s">
        <v>50</v>
      </c>
      <c r="AP5545" s="13" t="s">
        <v>50</v>
      </c>
      <c r="AQ5545" s="21" t="s">
        <v>50964</v>
      </c>
      <c r="AR5545" s="13" t="s">
        <v>255</v>
      </c>
    </row>
    <row r="5546" spans="1:44" ht="15" thickBot="1">
      <c r="A5546" s="4" t="s">
        <v>50965</v>
      </c>
      <c r="B5546" s="7" t="s">
        <v>50</v>
      </c>
      <c r="C5546" s="6">
        <v>41640</v>
      </c>
      <c r="D5546" s="7" t="s">
        <v>45</v>
      </c>
      <c r="E5546" s="7" t="s">
        <v>46</v>
      </c>
      <c r="F5546" s="7" t="s">
        <v>70</v>
      </c>
      <c r="G5546" s="26" t="s">
        <v>54946</v>
      </c>
      <c r="H5546" s="7" t="s">
        <v>2431</v>
      </c>
      <c r="I5546" s="7" t="s">
        <v>50</v>
      </c>
      <c r="J5546" s="6">
        <v>45364</v>
      </c>
      <c r="K5546" s="7" t="s">
        <v>116</v>
      </c>
      <c r="L5546" s="7" t="s">
        <v>147</v>
      </c>
      <c r="M5546" s="7" t="s">
        <v>4936</v>
      </c>
      <c r="N5546" s="7" t="s">
        <v>9416</v>
      </c>
      <c r="O5546" s="7" t="s">
        <v>50966</v>
      </c>
      <c r="P5546" s="5">
        <v>13410</v>
      </c>
      <c r="Q5546" s="7" t="s">
        <v>120</v>
      </c>
      <c r="R5546" s="34" t="s">
        <v>50967</v>
      </c>
      <c r="S5546" s="34" t="s">
        <v>50968</v>
      </c>
      <c r="T5546" s="7" t="s">
        <v>50969</v>
      </c>
      <c r="U5546" s="7" t="s">
        <v>50</v>
      </c>
      <c r="V5546" s="7">
        <v>22400000</v>
      </c>
      <c r="W5546" s="7" t="s">
        <v>60</v>
      </c>
      <c r="X5546" s="7">
        <v>22400000</v>
      </c>
      <c r="Y5546" s="7" t="s">
        <v>154</v>
      </c>
      <c r="Z5546" s="7">
        <v>5</v>
      </c>
      <c r="AA5546" s="7">
        <v>22400000</v>
      </c>
      <c r="AB5546" s="7" t="s">
        <v>60</v>
      </c>
      <c r="AC5546" s="7">
        <v>22400000</v>
      </c>
      <c r="AD5546" s="7" t="s">
        <v>147</v>
      </c>
      <c r="AE5546" s="7">
        <v>35400000</v>
      </c>
      <c r="AF5546" s="7" t="s">
        <v>60</v>
      </c>
      <c r="AG5546" s="7">
        <v>35400000</v>
      </c>
      <c r="AH5546" s="7">
        <v>36868317</v>
      </c>
      <c r="AI5546" s="7" t="s">
        <v>60</v>
      </c>
      <c r="AJ5546" s="7">
        <v>36868317</v>
      </c>
      <c r="AK5546" s="7" t="s">
        <v>50970</v>
      </c>
      <c r="AL5546" s="7" t="s">
        <v>50</v>
      </c>
      <c r="AM5546" s="7" t="s">
        <v>50971</v>
      </c>
      <c r="AN5546" s="7" t="s">
        <v>66</v>
      </c>
      <c r="AO5546" s="7" t="s">
        <v>50972</v>
      </c>
      <c r="AP5546" s="8" t="s">
        <v>50973</v>
      </c>
      <c r="AQ5546" s="7" t="s">
        <v>50</v>
      </c>
      <c r="AR5546" s="7" t="s">
        <v>50</v>
      </c>
    </row>
    <row r="5547" spans="1:44" ht="15" thickBot="1">
      <c r="A5547" s="10" t="s">
        <v>50974</v>
      </c>
      <c r="B5547" s="13" t="s">
        <v>50</v>
      </c>
      <c r="C5547" s="12">
        <v>43715</v>
      </c>
      <c r="D5547" s="13" t="s">
        <v>45</v>
      </c>
      <c r="E5547" s="13" t="s">
        <v>46</v>
      </c>
      <c r="F5547" s="13" t="s">
        <v>70</v>
      </c>
      <c r="G5547" s="13" t="s">
        <v>87</v>
      </c>
      <c r="H5547" s="13" t="s">
        <v>22284</v>
      </c>
      <c r="I5547" s="13" t="s">
        <v>50</v>
      </c>
      <c r="J5547" s="12">
        <v>45366</v>
      </c>
      <c r="K5547" s="13" t="s">
        <v>116</v>
      </c>
      <c r="L5547" s="13" t="s">
        <v>178</v>
      </c>
      <c r="M5547" s="13" t="s">
        <v>3418</v>
      </c>
      <c r="N5547" s="13" t="s">
        <v>75</v>
      </c>
      <c r="O5547" s="13" t="s">
        <v>50975</v>
      </c>
      <c r="P5547" s="11">
        <v>13715</v>
      </c>
      <c r="Q5547" s="13" t="s">
        <v>77</v>
      </c>
      <c r="R5547" s="33" t="s">
        <v>50976</v>
      </c>
      <c r="S5547" s="33" t="s">
        <v>50977</v>
      </c>
      <c r="T5547" s="13" t="s">
        <v>50</v>
      </c>
      <c r="U5547" s="13" t="s">
        <v>50</v>
      </c>
      <c r="V5547" s="13">
        <v>5304988</v>
      </c>
      <c r="W5547" s="13" t="s">
        <v>60</v>
      </c>
      <c r="X5547" s="13">
        <v>5304988</v>
      </c>
      <c r="Y5547" s="13" t="s">
        <v>50</v>
      </c>
      <c r="Z5547" s="13">
        <v>4</v>
      </c>
      <c r="AA5547" s="13">
        <v>5304988</v>
      </c>
      <c r="AB5547" s="13" t="s">
        <v>60</v>
      </c>
      <c r="AC5547" s="13">
        <v>5304988</v>
      </c>
      <c r="AD5547" s="13" t="s">
        <v>178</v>
      </c>
      <c r="AE5547" s="13">
        <v>26004988</v>
      </c>
      <c r="AF5547" s="13" t="s">
        <v>60</v>
      </c>
      <c r="AG5547" s="13">
        <v>26004988</v>
      </c>
      <c r="AH5547" s="13">
        <v>26004988</v>
      </c>
      <c r="AI5547" s="13" t="s">
        <v>60</v>
      </c>
      <c r="AJ5547" s="13">
        <v>26004988</v>
      </c>
      <c r="AK5547" s="13" t="s">
        <v>50978</v>
      </c>
      <c r="AL5547" s="13" t="s">
        <v>50</v>
      </c>
      <c r="AM5547" s="13" t="s">
        <v>50979</v>
      </c>
      <c r="AN5547" s="13" t="s">
        <v>66</v>
      </c>
      <c r="AO5547" s="13" t="s">
        <v>50980</v>
      </c>
      <c r="AP5547" s="14" t="s">
        <v>50981</v>
      </c>
      <c r="AQ5547" s="13" t="s">
        <v>50</v>
      </c>
      <c r="AR5547" s="13" t="s">
        <v>50</v>
      </c>
    </row>
    <row r="5548" spans="1:44" ht="15" thickBot="1">
      <c r="A5548" s="4" t="s">
        <v>50982</v>
      </c>
      <c r="B5548" s="7" t="s">
        <v>50</v>
      </c>
      <c r="C5548" s="6">
        <v>39083</v>
      </c>
      <c r="D5548" s="7" t="s">
        <v>45</v>
      </c>
      <c r="E5548" s="7" t="s">
        <v>46</v>
      </c>
      <c r="F5548" s="7" t="s">
        <v>70</v>
      </c>
      <c r="G5548" s="7" t="s">
        <v>71</v>
      </c>
      <c r="H5548" s="7" t="s">
        <v>9196</v>
      </c>
      <c r="I5548" s="7" t="s">
        <v>50</v>
      </c>
      <c r="J5548" s="6">
        <v>45364</v>
      </c>
      <c r="K5548" s="7" t="s">
        <v>161</v>
      </c>
      <c r="L5548" s="7" t="s">
        <v>283</v>
      </c>
      <c r="M5548" s="7" t="s">
        <v>50983</v>
      </c>
      <c r="N5548" s="7" t="s">
        <v>791</v>
      </c>
      <c r="O5548" s="7" t="s">
        <v>50984</v>
      </c>
      <c r="P5548" s="5">
        <v>13924</v>
      </c>
      <c r="Q5548" s="7" t="s">
        <v>245</v>
      </c>
      <c r="R5548" s="34" t="s">
        <v>50985</v>
      </c>
      <c r="S5548" s="34" t="s">
        <v>50986</v>
      </c>
      <c r="T5548" s="7" t="s">
        <v>50987</v>
      </c>
      <c r="U5548" s="7" t="s">
        <v>50988</v>
      </c>
      <c r="V5548" s="7">
        <v>42860000000</v>
      </c>
      <c r="W5548" s="7" t="s">
        <v>250</v>
      </c>
      <c r="X5548" s="7">
        <v>517425030</v>
      </c>
      <c r="Y5548" s="7" t="s">
        <v>171</v>
      </c>
      <c r="Z5548" s="7">
        <v>3</v>
      </c>
      <c r="AA5548" s="7">
        <v>151450000000</v>
      </c>
      <c r="AB5548" s="7" t="s">
        <v>250</v>
      </c>
      <c r="AC5548" s="7">
        <v>1980488118</v>
      </c>
      <c r="AD5548" s="7" t="s">
        <v>178</v>
      </c>
      <c r="AE5548" s="7">
        <v>151450000000</v>
      </c>
      <c r="AF5548" s="7" t="s">
        <v>250</v>
      </c>
      <c r="AG5548" s="7">
        <v>1980488119</v>
      </c>
      <c r="AH5548" s="7">
        <v>203842300000</v>
      </c>
      <c r="AI5548" s="7" t="s">
        <v>250</v>
      </c>
      <c r="AJ5548" s="7">
        <v>2612663300</v>
      </c>
      <c r="AK5548" s="7" t="s">
        <v>50989</v>
      </c>
      <c r="AL5548" s="7" t="s">
        <v>50</v>
      </c>
      <c r="AM5548" s="7" t="s">
        <v>50990</v>
      </c>
      <c r="AN5548" s="7" t="s">
        <v>66</v>
      </c>
      <c r="AO5548" s="7" t="s">
        <v>50991</v>
      </c>
      <c r="AP5548" s="22" t="s">
        <v>50992</v>
      </c>
      <c r="AQ5548" s="7" t="s">
        <v>50</v>
      </c>
      <c r="AR5548" s="7" t="s">
        <v>50</v>
      </c>
    </row>
    <row r="5549" spans="1:44" ht="15" thickBot="1">
      <c r="A5549" s="10" t="s">
        <v>50993</v>
      </c>
      <c r="B5549" s="13" t="s">
        <v>50</v>
      </c>
      <c r="C5549" s="12">
        <v>39448</v>
      </c>
      <c r="D5549" s="13" t="s">
        <v>45</v>
      </c>
      <c r="E5549" s="13" t="s">
        <v>46</v>
      </c>
      <c r="F5549" s="13" t="s">
        <v>47</v>
      </c>
      <c r="G5549" s="13" t="s">
        <v>145</v>
      </c>
      <c r="H5549" s="13" t="s">
        <v>50994</v>
      </c>
      <c r="I5549" s="13" t="s">
        <v>50</v>
      </c>
      <c r="J5549" s="12">
        <v>45364</v>
      </c>
      <c r="K5549" s="13" t="s">
        <v>116</v>
      </c>
      <c r="L5549" s="13" t="s">
        <v>52</v>
      </c>
      <c r="M5549" s="13" t="s">
        <v>28149</v>
      </c>
      <c r="N5549" s="13" t="s">
        <v>41123</v>
      </c>
      <c r="O5549" s="13" t="s">
        <v>50995</v>
      </c>
      <c r="P5549" s="11">
        <v>14363</v>
      </c>
      <c r="Q5549" s="13" t="s">
        <v>77</v>
      </c>
      <c r="R5549" s="33" t="s">
        <v>50996</v>
      </c>
      <c r="S5549" s="33" t="s">
        <v>50997</v>
      </c>
      <c r="T5549" s="13" t="s">
        <v>50998</v>
      </c>
      <c r="U5549" s="13" t="s">
        <v>50999</v>
      </c>
      <c r="V5549" s="13">
        <v>1500000</v>
      </c>
      <c r="W5549" s="13" t="s">
        <v>209</v>
      </c>
      <c r="X5549" s="13">
        <v>1642929</v>
      </c>
      <c r="Y5549" s="13" t="s">
        <v>61</v>
      </c>
      <c r="Z5549" s="13">
        <v>9</v>
      </c>
      <c r="AA5549" s="13">
        <v>2300000</v>
      </c>
      <c r="AB5549" s="13" t="s">
        <v>60</v>
      </c>
      <c r="AC5549" s="13">
        <v>2300000</v>
      </c>
      <c r="AD5549" s="13" t="s">
        <v>62</v>
      </c>
      <c r="AE5549" s="13">
        <v>65600000</v>
      </c>
      <c r="AF5549" s="13" t="s">
        <v>60</v>
      </c>
      <c r="AG5549" s="13">
        <v>65600000</v>
      </c>
      <c r="AH5549" s="13">
        <v>69257930</v>
      </c>
      <c r="AI5549" s="13" t="s">
        <v>60</v>
      </c>
      <c r="AJ5549" s="13">
        <v>69257930</v>
      </c>
      <c r="AK5549" s="13" t="s">
        <v>51000</v>
      </c>
      <c r="AL5549" s="13" t="s">
        <v>50</v>
      </c>
      <c r="AM5549" s="13" t="s">
        <v>51001</v>
      </c>
      <c r="AN5549" s="13" t="s">
        <v>66</v>
      </c>
      <c r="AO5549" s="13" t="s">
        <v>51002</v>
      </c>
      <c r="AP5549" s="14" t="s">
        <v>51003</v>
      </c>
      <c r="AQ5549" s="13" t="s">
        <v>50</v>
      </c>
      <c r="AR5549" s="13" t="s">
        <v>50</v>
      </c>
    </row>
    <row r="5550" spans="1:44" ht="15" thickBot="1">
      <c r="A5550" s="4" t="s">
        <v>51004</v>
      </c>
      <c r="B5550" s="7" t="s">
        <v>50</v>
      </c>
      <c r="C5550" s="6">
        <v>43466</v>
      </c>
      <c r="D5550" s="7" t="s">
        <v>45</v>
      </c>
      <c r="E5550" s="7" t="s">
        <v>46</v>
      </c>
      <c r="F5550" s="7" t="s">
        <v>70</v>
      </c>
      <c r="G5550" s="26" t="s">
        <v>54946</v>
      </c>
      <c r="H5550" s="7" t="s">
        <v>1020</v>
      </c>
      <c r="I5550" s="7" t="s">
        <v>50</v>
      </c>
      <c r="J5550" s="6">
        <v>45365</v>
      </c>
      <c r="K5550" s="7" t="s">
        <v>116</v>
      </c>
      <c r="L5550" s="7" t="s">
        <v>178</v>
      </c>
      <c r="M5550" s="7" t="s">
        <v>51005</v>
      </c>
      <c r="N5550" s="7" t="s">
        <v>2664</v>
      </c>
      <c r="O5550" s="7" t="s">
        <v>51006</v>
      </c>
      <c r="P5550" s="5">
        <v>14508</v>
      </c>
      <c r="Q5550" s="7" t="s">
        <v>120</v>
      </c>
      <c r="R5550" s="34" t="s">
        <v>51007</v>
      </c>
      <c r="S5550" s="34" t="s">
        <v>51008</v>
      </c>
      <c r="T5550" s="7" t="s">
        <v>50</v>
      </c>
      <c r="U5550" s="7" t="s">
        <v>50</v>
      </c>
      <c r="V5550" s="7" t="s">
        <v>50</v>
      </c>
      <c r="W5550" s="7" t="s">
        <v>50</v>
      </c>
      <c r="X5550" s="7" t="s">
        <v>50</v>
      </c>
      <c r="Y5550" s="7" t="s">
        <v>50</v>
      </c>
      <c r="Z5550" s="7">
        <v>8</v>
      </c>
      <c r="AA5550" s="7" t="s">
        <v>50</v>
      </c>
      <c r="AB5550" s="7" t="s">
        <v>50</v>
      </c>
      <c r="AC5550" s="7" t="s">
        <v>50</v>
      </c>
      <c r="AD5550" s="7" t="s">
        <v>178</v>
      </c>
      <c r="AE5550" s="7">
        <v>5080000</v>
      </c>
      <c r="AF5550" s="7" t="s">
        <v>60</v>
      </c>
      <c r="AG5550" s="7">
        <v>5080000</v>
      </c>
      <c r="AH5550" s="7">
        <v>5080000</v>
      </c>
      <c r="AI5550" s="7" t="s">
        <v>60</v>
      </c>
      <c r="AJ5550" s="7">
        <v>5080000</v>
      </c>
      <c r="AK5550" s="7" t="s">
        <v>51009</v>
      </c>
      <c r="AL5550" s="7" t="s">
        <v>50</v>
      </c>
      <c r="AM5550" s="7" t="s">
        <v>51010</v>
      </c>
      <c r="AN5550" s="7" t="s">
        <v>66</v>
      </c>
      <c r="AO5550" s="7" t="s">
        <v>51011</v>
      </c>
      <c r="AP5550" s="8" t="s">
        <v>51012</v>
      </c>
      <c r="AQ5550" s="7" t="s">
        <v>50</v>
      </c>
      <c r="AR5550" s="7" t="s">
        <v>50</v>
      </c>
    </row>
    <row r="5551" spans="1:44" ht="15" thickBot="1">
      <c r="A5551" s="10" t="s">
        <v>51013</v>
      </c>
      <c r="B5551" s="13" t="s">
        <v>50</v>
      </c>
      <c r="C5551" s="12">
        <v>44652</v>
      </c>
      <c r="D5551" s="13" t="s">
        <v>45</v>
      </c>
      <c r="E5551" s="13" t="s">
        <v>46</v>
      </c>
      <c r="F5551" s="13" t="s">
        <v>70</v>
      </c>
      <c r="G5551" s="26" t="s">
        <v>54946</v>
      </c>
      <c r="H5551" s="13" t="s">
        <v>50</v>
      </c>
      <c r="I5551" s="13" t="s">
        <v>50</v>
      </c>
      <c r="J5551" s="12">
        <v>45366</v>
      </c>
      <c r="K5551" s="13" t="s">
        <v>50</v>
      </c>
      <c r="L5551" s="13" t="s">
        <v>467</v>
      </c>
      <c r="M5551" s="13" t="s">
        <v>51014</v>
      </c>
      <c r="N5551" s="13" t="s">
        <v>133</v>
      </c>
      <c r="O5551" s="13" t="s">
        <v>51015</v>
      </c>
      <c r="P5551" s="11">
        <v>14783</v>
      </c>
      <c r="Q5551" s="13" t="s">
        <v>135</v>
      </c>
      <c r="R5551" s="33" t="s">
        <v>51016</v>
      </c>
      <c r="S5551" s="33" t="s">
        <v>51017</v>
      </c>
      <c r="T5551" s="13" t="s">
        <v>51018</v>
      </c>
      <c r="U5551" s="13" t="s">
        <v>50</v>
      </c>
      <c r="V5551" s="13">
        <v>9000000</v>
      </c>
      <c r="W5551" s="13" t="s">
        <v>60</v>
      </c>
      <c r="X5551" s="13">
        <v>9000000</v>
      </c>
      <c r="Y5551" s="13" t="s">
        <v>467</v>
      </c>
      <c r="Z5551" s="13">
        <v>4</v>
      </c>
      <c r="AA5551" s="13">
        <v>9000000</v>
      </c>
      <c r="AB5551" s="13" t="s">
        <v>60</v>
      </c>
      <c r="AC5551" s="13">
        <v>9000000</v>
      </c>
      <c r="AD5551" s="13" t="s">
        <v>467</v>
      </c>
      <c r="AE5551" s="13">
        <v>18000000</v>
      </c>
      <c r="AF5551" s="13" t="s">
        <v>60</v>
      </c>
      <c r="AG5551" s="13">
        <v>18000000</v>
      </c>
      <c r="AH5551" s="13">
        <v>18000000</v>
      </c>
      <c r="AI5551" s="13" t="s">
        <v>60</v>
      </c>
      <c r="AJ5551" s="13">
        <v>18000000</v>
      </c>
      <c r="AK5551" s="13" t="s">
        <v>51019</v>
      </c>
      <c r="AL5551" s="13" t="s">
        <v>50</v>
      </c>
      <c r="AM5551" s="13" t="s">
        <v>51020</v>
      </c>
      <c r="AN5551" s="13" t="s">
        <v>253</v>
      </c>
      <c r="AO5551" s="13" t="s">
        <v>51021</v>
      </c>
      <c r="AP5551" s="14" t="s">
        <v>51022</v>
      </c>
      <c r="AQ5551" s="13" t="s">
        <v>50</v>
      </c>
      <c r="AR5551" s="13" t="s">
        <v>50</v>
      </c>
    </row>
    <row r="5552" spans="1:44" ht="15" thickBot="1">
      <c r="A5552" s="4" t="s">
        <v>51023</v>
      </c>
      <c r="B5552" s="7" t="s">
        <v>50</v>
      </c>
      <c r="C5552" s="6">
        <v>44197</v>
      </c>
      <c r="D5552" s="7" t="s">
        <v>45</v>
      </c>
      <c r="E5552" s="7" t="s">
        <v>46</v>
      </c>
      <c r="F5552" s="7" t="s">
        <v>70</v>
      </c>
      <c r="G5552" s="26" t="s">
        <v>54946</v>
      </c>
      <c r="H5552" s="7" t="s">
        <v>2519</v>
      </c>
      <c r="I5552" s="7" t="s">
        <v>50</v>
      </c>
      <c r="J5552" s="6">
        <v>45364</v>
      </c>
      <c r="K5552" s="7" t="s">
        <v>50</v>
      </c>
      <c r="L5552" s="7" t="s">
        <v>467</v>
      </c>
      <c r="M5552" s="7" t="s">
        <v>51024</v>
      </c>
      <c r="N5552" s="7" t="s">
        <v>1114</v>
      </c>
      <c r="O5552" s="7" t="s">
        <v>51025</v>
      </c>
      <c r="P5552" s="5">
        <v>15586</v>
      </c>
      <c r="Q5552" s="7" t="s">
        <v>1116</v>
      </c>
      <c r="R5552" s="34" t="s">
        <v>51026</v>
      </c>
      <c r="S5552" s="34" t="s">
        <v>51027</v>
      </c>
      <c r="T5552" s="7" t="s">
        <v>51028</v>
      </c>
      <c r="U5552" s="7" t="s">
        <v>50</v>
      </c>
      <c r="V5552" s="7">
        <v>7500000</v>
      </c>
      <c r="W5552" s="7" t="s">
        <v>60</v>
      </c>
      <c r="X5552" s="7">
        <v>7500000</v>
      </c>
      <c r="Y5552" s="7" t="s">
        <v>467</v>
      </c>
      <c r="Z5552" s="7">
        <v>1</v>
      </c>
      <c r="AA5552" s="7">
        <v>7500000</v>
      </c>
      <c r="AB5552" s="7" t="s">
        <v>60</v>
      </c>
      <c r="AC5552" s="7">
        <v>7500000</v>
      </c>
      <c r="AD5552" s="7" t="s">
        <v>467</v>
      </c>
      <c r="AE5552" s="7">
        <v>7500000</v>
      </c>
      <c r="AF5552" s="7" t="s">
        <v>60</v>
      </c>
      <c r="AG5552" s="7">
        <v>7500000</v>
      </c>
      <c r="AH5552" s="7">
        <v>7500000</v>
      </c>
      <c r="AI5552" s="7" t="s">
        <v>60</v>
      </c>
      <c r="AJ5552" s="7">
        <v>7500000</v>
      </c>
      <c r="AK5552" s="7" t="s">
        <v>23630</v>
      </c>
      <c r="AL5552" s="7" t="s">
        <v>50</v>
      </c>
      <c r="AM5552" s="7" t="s">
        <v>51029</v>
      </c>
      <c r="AN5552" s="7" t="s">
        <v>66</v>
      </c>
      <c r="AO5552" s="7" t="s">
        <v>51030</v>
      </c>
      <c r="AP5552" s="8" t="s">
        <v>51031</v>
      </c>
      <c r="AQ5552" s="7" t="s">
        <v>50</v>
      </c>
      <c r="AR5552" s="7" t="s">
        <v>50</v>
      </c>
    </row>
    <row r="5553" spans="1:44" ht="15" thickBot="1">
      <c r="A5553" s="10" t="s">
        <v>51032</v>
      </c>
      <c r="B5553" s="13" t="s">
        <v>50</v>
      </c>
      <c r="C5553" s="12">
        <v>43466</v>
      </c>
      <c r="D5553" s="13" t="s">
        <v>45</v>
      </c>
      <c r="E5553" s="13" t="s">
        <v>46</v>
      </c>
      <c r="F5553" s="13" t="s">
        <v>47</v>
      </c>
      <c r="G5553" s="13" t="s">
        <v>114</v>
      </c>
      <c r="H5553" s="13" t="s">
        <v>50</v>
      </c>
      <c r="I5553" s="13" t="s">
        <v>50</v>
      </c>
      <c r="J5553" s="12">
        <v>45364</v>
      </c>
      <c r="K5553" s="13" t="s">
        <v>191</v>
      </c>
      <c r="L5553" s="13" t="s">
        <v>62</v>
      </c>
      <c r="M5553" s="13" t="s">
        <v>51033</v>
      </c>
      <c r="N5553" s="13" t="s">
        <v>51034</v>
      </c>
      <c r="O5553" s="13" t="s">
        <v>51035</v>
      </c>
      <c r="P5553" s="11">
        <v>15957</v>
      </c>
      <c r="Q5553" s="13" t="s">
        <v>245</v>
      </c>
      <c r="R5553" s="33" t="s">
        <v>51036</v>
      </c>
      <c r="S5553" s="33" t="s">
        <v>51037</v>
      </c>
      <c r="T5553" s="13" t="s">
        <v>50</v>
      </c>
      <c r="U5553" s="13" t="s">
        <v>50</v>
      </c>
      <c r="V5553" s="13">
        <v>43000000</v>
      </c>
      <c r="W5553" s="13" t="s">
        <v>2056</v>
      </c>
      <c r="X5553" s="13">
        <v>5982525</v>
      </c>
      <c r="Y5553" s="13" t="s">
        <v>61</v>
      </c>
      <c r="Z5553" s="13">
        <v>7</v>
      </c>
      <c r="AA5553" s="13">
        <v>43000000</v>
      </c>
      <c r="AB5553" s="13" t="s">
        <v>2056</v>
      </c>
      <c r="AC5553" s="13">
        <v>5982525</v>
      </c>
      <c r="AD5553" s="13" t="s">
        <v>62</v>
      </c>
      <c r="AE5553" s="13">
        <v>135570457</v>
      </c>
      <c r="AF5553" s="13" t="s">
        <v>60</v>
      </c>
      <c r="AG5553" s="13">
        <v>135570457</v>
      </c>
      <c r="AH5553" s="13">
        <v>205570457</v>
      </c>
      <c r="AI5553" s="13" t="s">
        <v>60</v>
      </c>
      <c r="AJ5553" s="13">
        <v>205570457</v>
      </c>
      <c r="AK5553" s="13" t="s">
        <v>51038</v>
      </c>
      <c r="AL5553" s="13" t="s">
        <v>50</v>
      </c>
      <c r="AM5553" s="13" t="s">
        <v>50092</v>
      </c>
      <c r="AN5553" s="13" t="s">
        <v>993</v>
      </c>
      <c r="AO5553" s="13" t="s">
        <v>50</v>
      </c>
      <c r="AP5553" s="21" t="s">
        <v>50094</v>
      </c>
      <c r="AQ5553" s="13" t="s">
        <v>50</v>
      </c>
      <c r="AR5553" s="13" t="s">
        <v>255</v>
      </c>
    </row>
    <row r="5554" spans="1:44" ht="15" thickBot="1">
      <c r="A5554" s="4" t="s">
        <v>51039</v>
      </c>
      <c r="B5554" s="7" t="s">
        <v>50</v>
      </c>
      <c r="C5554" s="6">
        <v>40179</v>
      </c>
      <c r="D5554" s="7" t="s">
        <v>45</v>
      </c>
      <c r="E5554" s="7" t="s">
        <v>46</v>
      </c>
      <c r="F5554" s="7" t="s">
        <v>47</v>
      </c>
      <c r="G5554" s="26" t="s">
        <v>54946</v>
      </c>
      <c r="H5554" s="7" t="s">
        <v>3472</v>
      </c>
      <c r="I5554" s="7" t="s">
        <v>50</v>
      </c>
      <c r="J5554" s="6">
        <v>45366</v>
      </c>
      <c r="K5554" s="7" t="s">
        <v>116</v>
      </c>
      <c r="L5554" s="7" t="s">
        <v>62</v>
      </c>
      <c r="M5554" s="7" t="s">
        <v>51040</v>
      </c>
      <c r="N5554" s="7" t="s">
        <v>2540</v>
      </c>
      <c r="O5554" s="7" t="s">
        <v>51041</v>
      </c>
      <c r="P5554" s="5">
        <v>15974</v>
      </c>
      <c r="Q5554" s="7" t="s">
        <v>360</v>
      </c>
      <c r="R5554" s="34" t="s">
        <v>51042</v>
      </c>
      <c r="S5554" s="34" t="s">
        <v>51043</v>
      </c>
      <c r="T5554" s="7" t="s">
        <v>51044</v>
      </c>
      <c r="U5554" s="7">
        <v>33970468640</v>
      </c>
      <c r="V5554" s="7">
        <v>8000000</v>
      </c>
      <c r="W5554" s="7" t="s">
        <v>209</v>
      </c>
      <c r="X5554" s="7">
        <v>8712224</v>
      </c>
      <c r="Y5554" s="7" t="s">
        <v>61</v>
      </c>
      <c r="Z5554" s="7">
        <v>9</v>
      </c>
      <c r="AA5554" s="7">
        <v>8000000</v>
      </c>
      <c r="AB5554" s="7" t="s">
        <v>209</v>
      </c>
      <c r="AC5554" s="7">
        <v>8712224</v>
      </c>
      <c r="AD5554" s="7" t="s">
        <v>62</v>
      </c>
      <c r="AE5554" s="7">
        <v>47100000</v>
      </c>
      <c r="AF5554" s="7" t="s">
        <v>209</v>
      </c>
      <c r="AG5554" s="7">
        <v>52175036</v>
      </c>
      <c r="AH5554" s="7">
        <v>49300000</v>
      </c>
      <c r="AI5554" s="7" t="s">
        <v>209</v>
      </c>
      <c r="AJ5554" s="7">
        <v>54829700</v>
      </c>
      <c r="AK5554" s="7" t="s">
        <v>51045</v>
      </c>
      <c r="AL5554" s="7" t="s">
        <v>50</v>
      </c>
      <c r="AM5554" s="7" t="s">
        <v>51046</v>
      </c>
      <c r="AN5554" s="7" t="s">
        <v>66</v>
      </c>
      <c r="AO5554" s="7" t="s">
        <v>51047</v>
      </c>
      <c r="AP5554" s="8" t="s">
        <v>51048</v>
      </c>
      <c r="AQ5554" s="7" t="s">
        <v>50</v>
      </c>
      <c r="AR5554" s="7" t="s">
        <v>50</v>
      </c>
    </row>
    <row r="5555" spans="1:44" ht="15" thickBot="1">
      <c r="A5555" s="10" t="s">
        <v>51049</v>
      </c>
      <c r="B5555" s="13" t="s">
        <v>50</v>
      </c>
      <c r="C5555" s="12">
        <v>44562</v>
      </c>
      <c r="D5555" s="13" t="s">
        <v>45</v>
      </c>
      <c r="E5555" s="13" t="s">
        <v>46</v>
      </c>
      <c r="F5555" s="13" t="s">
        <v>70</v>
      </c>
      <c r="G5555" s="26" t="s">
        <v>54946</v>
      </c>
      <c r="H5555" s="13" t="s">
        <v>50</v>
      </c>
      <c r="I5555" s="13" t="s">
        <v>50</v>
      </c>
      <c r="J5555" s="12">
        <v>45365</v>
      </c>
      <c r="K5555" s="13" t="s">
        <v>50</v>
      </c>
      <c r="L5555" s="13" t="s">
        <v>241</v>
      </c>
      <c r="M5555" s="13" t="s">
        <v>51050</v>
      </c>
      <c r="N5555" s="13" t="s">
        <v>51051</v>
      </c>
      <c r="O5555" s="13" t="s">
        <v>51052</v>
      </c>
      <c r="P5555" s="11">
        <v>16256</v>
      </c>
      <c r="Q5555" s="13" t="s">
        <v>120</v>
      </c>
      <c r="R5555" s="29" t="s">
        <v>51053</v>
      </c>
      <c r="S5555" s="33" t="s">
        <v>51054</v>
      </c>
      <c r="T5555" s="13" t="s">
        <v>51055</v>
      </c>
      <c r="U5555" s="13" t="s">
        <v>50</v>
      </c>
      <c r="V5555" s="13">
        <v>8000000</v>
      </c>
      <c r="W5555" s="13" t="s">
        <v>60</v>
      </c>
      <c r="X5555" s="13">
        <v>8000000</v>
      </c>
      <c r="Y5555" s="13" t="s">
        <v>154</v>
      </c>
      <c r="Z5555" s="13">
        <v>3</v>
      </c>
      <c r="AA5555" s="13">
        <v>8000000</v>
      </c>
      <c r="AB5555" s="13" t="s">
        <v>60</v>
      </c>
      <c r="AC5555" s="13">
        <v>8000000</v>
      </c>
      <c r="AD5555" s="13" t="s">
        <v>241</v>
      </c>
      <c r="AE5555" s="13">
        <v>11000000</v>
      </c>
      <c r="AF5555" s="13" t="s">
        <v>60</v>
      </c>
      <c r="AG5555" s="13">
        <v>11000000</v>
      </c>
      <c r="AH5555" s="13">
        <v>11000000</v>
      </c>
      <c r="AI5555" s="13" t="s">
        <v>60</v>
      </c>
      <c r="AJ5555" s="13">
        <v>11000000</v>
      </c>
      <c r="AK5555" s="13" t="s">
        <v>3923</v>
      </c>
      <c r="AL5555" s="13" t="s">
        <v>50</v>
      </c>
      <c r="AM5555" s="13" t="s">
        <v>51056</v>
      </c>
      <c r="AN5555" s="13" t="s">
        <v>66</v>
      </c>
      <c r="AO5555" s="13" t="s">
        <v>51057</v>
      </c>
      <c r="AP5555" s="14" t="s">
        <v>51058</v>
      </c>
      <c r="AQ5555" s="13" t="s">
        <v>50</v>
      </c>
      <c r="AR5555" s="13" t="s">
        <v>50</v>
      </c>
    </row>
    <row r="5556" spans="1:44" ht="15" thickBot="1">
      <c r="A5556" s="4" t="s">
        <v>51059</v>
      </c>
      <c r="B5556" s="7" t="s">
        <v>50</v>
      </c>
      <c r="C5556" s="6">
        <v>41275</v>
      </c>
      <c r="D5556" s="7" t="s">
        <v>45</v>
      </c>
      <c r="E5556" s="7" t="s">
        <v>46</v>
      </c>
      <c r="F5556" s="7" t="s">
        <v>70</v>
      </c>
      <c r="G5556" s="7" t="s">
        <v>145</v>
      </c>
      <c r="H5556" s="7" t="s">
        <v>115</v>
      </c>
      <c r="I5556" s="7" t="s">
        <v>50</v>
      </c>
      <c r="J5556" s="6">
        <v>45365</v>
      </c>
      <c r="K5556" s="7" t="s">
        <v>191</v>
      </c>
      <c r="L5556" s="7" t="s">
        <v>131</v>
      </c>
      <c r="M5556" s="7" t="s">
        <v>51060</v>
      </c>
      <c r="N5556" s="7" t="s">
        <v>51061</v>
      </c>
      <c r="O5556" s="7" t="s">
        <v>51062</v>
      </c>
      <c r="P5556" s="5">
        <v>16386</v>
      </c>
      <c r="Q5556" s="7" t="s">
        <v>1024</v>
      </c>
      <c r="R5556" s="34" t="s">
        <v>51063</v>
      </c>
      <c r="S5556" s="34" t="s">
        <v>51064</v>
      </c>
      <c r="T5556" s="7" t="s">
        <v>51065</v>
      </c>
      <c r="U5556" s="7" t="s">
        <v>51066</v>
      </c>
      <c r="V5556" s="7">
        <v>30000000</v>
      </c>
      <c r="W5556" s="7" t="s">
        <v>60</v>
      </c>
      <c r="X5556" s="7">
        <v>30000000</v>
      </c>
      <c r="Y5556" s="7" t="s">
        <v>50</v>
      </c>
      <c r="Z5556" s="7">
        <v>4</v>
      </c>
      <c r="AA5556" s="7">
        <v>4734004</v>
      </c>
      <c r="AB5556" s="7" t="s">
        <v>60</v>
      </c>
      <c r="AC5556" s="7">
        <v>4734004</v>
      </c>
      <c r="AD5556" s="7" t="s">
        <v>178</v>
      </c>
      <c r="AE5556" s="7">
        <v>25021087</v>
      </c>
      <c r="AF5556" s="7" t="s">
        <v>60</v>
      </c>
      <c r="AG5556" s="7">
        <v>25021087</v>
      </c>
      <c r="AH5556" s="7">
        <v>172021087</v>
      </c>
      <c r="AI5556" s="7" t="s">
        <v>60</v>
      </c>
      <c r="AJ5556" s="7">
        <v>172021087</v>
      </c>
      <c r="AK5556" s="7" t="s">
        <v>20644</v>
      </c>
      <c r="AL5556" s="7" t="s">
        <v>50</v>
      </c>
      <c r="AM5556" s="7" t="s">
        <v>51067</v>
      </c>
      <c r="AN5556" s="7" t="s">
        <v>23126</v>
      </c>
      <c r="AO5556" s="7" t="s">
        <v>50</v>
      </c>
      <c r="AP5556" s="22" t="s">
        <v>51068</v>
      </c>
      <c r="AQ5556" s="7" t="s">
        <v>50</v>
      </c>
      <c r="AR5556" s="7" t="s">
        <v>255</v>
      </c>
    </row>
    <row r="5557" spans="1:44" ht="15" thickBot="1">
      <c r="A5557" s="10" t="s">
        <v>51069</v>
      </c>
      <c r="B5557" s="13" t="s">
        <v>50</v>
      </c>
      <c r="C5557" s="12">
        <v>41913</v>
      </c>
      <c r="D5557" s="13" t="s">
        <v>45</v>
      </c>
      <c r="E5557" s="13" t="s">
        <v>46</v>
      </c>
      <c r="F5557" s="13" t="s">
        <v>70</v>
      </c>
      <c r="G5557" s="13" t="s">
        <v>145</v>
      </c>
      <c r="H5557" s="13" t="s">
        <v>50</v>
      </c>
      <c r="I5557" s="13" t="s">
        <v>50</v>
      </c>
      <c r="J5557" s="12">
        <v>45365</v>
      </c>
      <c r="K5557" s="13" t="s">
        <v>191</v>
      </c>
      <c r="L5557" s="13" t="s">
        <v>52</v>
      </c>
      <c r="M5557" s="13" t="s">
        <v>51070</v>
      </c>
      <c r="N5557" s="13" t="s">
        <v>987</v>
      </c>
      <c r="O5557" s="13" t="s">
        <v>51071</v>
      </c>
      <c r="P5557" s="11">
        <v>16560</v>
      </c>
      <c r="Q5557" s="13" t="s">
        <v>50</v>
      </c>
      <c r="R5557" s="33" t="s">
        <v>51072</v>
      </c>
      <c r="S5557" s="33" t="s">
        <v>51073</v>
      </c>
      <c r="T5557" s="13" t="s">
        <v>51074</v>
      </c>
      <c r="U5557" s="13" t="s">
        <v>51075</v>
      </c>
      <c r="V5557" s="13">
        <v>3385000</v>
      </c>
      <c r="W5557" s="13" t="s">
        <v>1085</v>
      </c>
      <c r="X5557" s="13">
        <v>2500480</v>
      </c>
      <c r="Y5557" s="13" t="s">
        <v>50</v>
      </c>
      <c r="Z5557" s="13">
        <v>3</v>
      </c>
      <c r="AA5557" s="13">
        <v>6300000</v>
      </c>
      <c r="AB5557" s="13" t="s">
        <v>60</v>
      </c>
      <c r="AC5557" s="13">
        <v>6300000</v>
      </c>
      <c r="AD5557" s="13" t="s">
        <v>178</v>
      </c>
      <c r="AE5557" s="13">
        <v>11300000</v>
      </c>
      <c r="AF5557" s="13" t="s">
        <v>60</v>
      </c>
      <c r="AG5557" s="13">
        <v>11300000</v>
      </c>
      <c r="AH5557" s="13">
        <v>13800480</v>
      </c>
      <c r="AI5557" s="13" t="s">
        <v>60</v>
      </c>
      <c r="AJ5557" s="13">
        <v>13800480</v>
      </c>
      <c r="AK5557" s="13" t="s">
        <v>51076</v>
      </c>
      <c r="AL5557" s="13" t="s">
        <v>50</v>
      </c>
      <c r="AM5557" s="13" t="s">
        <v>51077</v>
      </c>
      <c r="AN5557" s="13" t="s">
        <v>66</v>
      </c>
      <c r="AO5557" s="13" t="s">
        <v>50</v>
      </c>
      <c r="AP5557" s="21" t="s">
        <v>51078</v>
      </c>
      <c r="AQ5557" s="13" t="s">
        <v>50</v>
      </c>
      <c r="AR5557" s="13" t="s">
        <v>255</v>
      </c>
    </row>
    <row r="5558" spans="1:44" ht="15" thickBot="1">
      <c r="A5558" s="4" t="s">
        <v>51079</v>
      </c>
      <c r="B5558" s="7" t="s">
        <v>50</v>
      </c>
      <c r="C5558" s="6">
        <v>42370</v>
      </c>
      <c r="D5558" s="7" t="s">
        <v>45</v>
      </c>
      <c r="E5558" s="7" t="s">
        <v>46</v>
      </c>
      <c r="F5558" s="7" t="s">
        <v>70</v>
      </c>
      <c r="G5558" s="26" t="s">
        <v>54946</v>
      </c>
      <c r="H5558" s="7" t="s">
        <v>6101</v>
      </c>
      <c r="I5558" s="7" t="s">
        <v>50</v>
      </c>
      <c r="J5558" s="6">
        <v>45365</v>
      </c>
      <c r="K5558" s="7" t="s">
        <v>116</v>
      </c>
      <c r="L5558" s="7" t="s">
        <v>241</v>
      </c>
      <c r="M5558" s="7" t="s">
        <v>51080</v>
      </c>
      <c r="N5558" s="7" t="s">
        <v>7477</v>
      </c>
      <c r="O5558" s="7" t="s">
        <v>51081</v>
      </c>
      <c r="P5558" s="5">
        <v>16636</v>
      </c>
      <c r="Q5558" s="7" t="s">
        <v>93</v>
      </c>
      <c r="R5558" s="34" t="s">
        <v>51082</v>
      </c>
      <c r="S5558" s="34" t="s">
        <v>51083</v>
      </c>
      <c r="T5558" s="7" t="s">
        <v>50</v>
      </c>
      <c r="U5558" s="7" t="s">
        <v>50</v>
      </c>
      <c r="V5558" s="7">
        <v>11000000</v>
      </c>
      <c r="W5558" s="7" t="s">
        <v>60</v>
      </c>
      <c r="X5558" s="7">
        <v>11000000</v>
      </c>
      <c r="Y5558" s="7" t="s">
        <v>154</v>
      </c>
      <c r="Z5558" s="7">
        <v>2</v>
      </c>
      <c r="AA5558" s="7">
        <v>11000000</v>
      </c>
      <c r="AB5558" s="7" t="s">
        <v>60</v>
      </c>
      <c r="AC5558" s="7">
        <v>11000000</v>
      </c>
      <c r="AD5558" s="7" t="s">
        <v>241</v>
      </c>
      <c r="AE5558" s="7">
        <v>19500000</v>
      </c>
      <c r="AF5558" s="7" t="s">
        <v>60</v>
      </c>
      <c r="AG5558" s="7">
        <v>19500000</v>
      </c>
      <c r="AH5558" s="7">
        <v>19500000</v>
      </c>
      <c r="AI5558" s="7" t="s">
        <v>60</v>
      </c>
      <c r="AJ5558" s="7">
        <v>19500000</v>
      </c>
      <c r="AK5558" s="7" t="s">
        <v>51084</v>
      </c>
      <c r="AL5558" s="7" t="s">
        <v>50</v>
      </c>
      <c r="AM5558" s="7" t="s">
        <v>51085</v>
      </c>
      <c r="AN5558" s="7" t="s">
        <v>66</v>
      </c>
      <c r="AO5558" s="7" t="s">
        <v>51086</v>
      </c>
      <c r="AP5558" s="8" t="s">
        <v>51087</v>
      </c>
      <c r="AQ5558" s="7" t="s">
        <v>50</v>
      </c>
      <c r="AR5558" s="7" t="s">
        <v>50</v>
      </c>
    </row>
    <row r="5559" spans="1:44" ht="15" thickBot="1">
      <c r="A5559" s="10" t="s">
        <v>51088</v>
      </c>
      <c r="B5559" s="13">
        <v>570</v>
      </c>
      <c r="C5559" s="12">
        <v>43466</v>
      </c>
      <c r="D5559" s="13" t="s">
        <v>45</v>
      </c>
      <c r="E5559" s="13" t="s">
        <v>46</v>
      </c>
      <c r="F5559" s="13" t="s">
        <v>70</v>
      </c>
      <c r="G5559" s="27" t="s">
        <v>54945</v>
      </c>
      <c r="H5559" s="13" t="s">
        <v>1126</v>
      </c>
      <c r="I5559" s="13" t="s">
        <v>50</v>
      </c>
      <c r="J5559" s="12">
        <v>45365</v>
      </c>
      <c r="K5559" s="13" t="s">
        <v>116</v>
      </c>
      <c r="L5559" s="13" t="s">
        <v>467</v>
      </c>
      <c r="M5559" s="13" t="s">
        <v>51089</v>
      </c>
      <c r="N5559" s="13" t="s">
        <v>17248</v>
      </c>
      <c r="O5559" s="13" t="s">
        <v>51090</v>
      </c>
      <c r="P5559" s="11">
        <v>16843</v>
      </c>
      <c r="Q5559" s="13" t="s">
        <v>105</v>
      </c>
      <c r="R5559" s="33" t="s">
        <v>51091</v>
      </c>
      <c r="S5559" s="33" t="s">
        <v>51092</v>
      </c>
      <c r="T5559" s="13" t="s">
        <v>51093</v>
      </c>
      <c r="U5559" s="13" t="s">
        <v>50</v>
      </c>
      <c r="V5559" s="13">
        <v>11595997</v>
      </c>
      <c r="W5559" s="13" t="s">
        <v>60</v>
      </c>
      <c r="X5559" s="13">
        <v>11595997</v>
      </c>
      <c r="Y5559" s="13" t="s">
        <v>467</v>
      </c>
      <c r="Z5559" s="13">
        <v>4</v>
      </c>
      <c r="AA5559" s="13">
        <v>11595997</v>
      </c>
      <c r="AB5559" s="13" t="s">
        <v>60</v>
      </c>
      <c r="AC5559" s="13">
        <v>11595997</v>
      </c>
      <c r="AD5559" s="13" t="s">
        <v>467</v>
      </c>
      <c r="AE5559" s="13">
        <v>12670997</v>
      </c>
      <c r="AF5559" s="13" t="s">
        <v>60</v>
      </c>
      <c r="AG5559" s="13">
        <v>12670997</v>
      </c>
      <c r="AH5559" s="13">
        <v>13895996</v>
      </c>
      <c r="AI5559" s="13" t="s">
        <v>60</v>
      </c>
      <c r="AJ5559" s="13">
        <v>13895996</v>
      </c>
      <c r="AK5559" s="13" t="s">
        <v>51094</v>
      </c>
      <c r="AL5559" s="13" t="s">
        <v>50</v>
      </c>
      <c r="AM5559" s="13" t="s">
        <v>51095</v>
      </c>
      <c r="AN5559" s="13" t="s">
        <v>66</v>
      </c>
      <c r="AO5559" s="13" t="s">
        <v>51096</v>
      </c>
      <c r="AP5559" s="14" t="s">
        <v>51097</v>
      </c>
      <c r="AQ5559" s="13" t="s">
        <v>50</v>
      </c>
      <c r="AR5559" s="13" t="s">
        <v>50</v>
      </c>
    </row>
    <row r="5560" spans="1:44" ht="15" thickBot="1">
      <c r="A5560" s="4" t="s">
        <v>51098</v>
      </c>
      <c r="B5560" s="7" t="s">
        <v>50</v>
      </c>
      <c r="C5560" s="6">
        <v>42005</v>
      </c>
      <c r="D5560" s="7" t="s">
        <v>45</v>
      </c>
      <c r="E5560" s="7" t="s">
        <v>46</v>
      </c>
      <c r="F5560" s="7" t="s">
        <v>70</v>
      </c>
      <c r="G5560" s="26" t="s">
        <v>54946</v>
      </c>
      <c r="H5560" s="7" t="s">
        <v>50</v>
      </c>
      <c r="I5560" s="7" t="s">
        <v>50</v>
      </c>
      <c r="J5560" s="6">
        <v>45364</v>
      </c>
      <c r="K5560" s="7" t="s">
        <v>116</v>
      </c>
      <c r="L5560" s="7" t="s">
        <v>241</v>
      </c>
      <c r="M5560" s="7" t="s">
        <v>51099</v>
      </c>
      <c r="N5560" s="7" t="s">
        <v>16990</v>
      </c>
      <c r="O5560" s="7" t="s">
        <v>51100</v>
      </c>
      <c r="P5560" s="5">
        <v>17623</v>
      </c>
      <c r="Q5560" s="7" t="s">
        <v>360</v>
      </c>
      <c r="R5560" s="34" t="s">
        <v>51101</v>
      </c>
      <c r="S5560" s="34" t="s">
        <v>51102</v>
      </c>
      <c r="T5560" s="7" t="s">
        <v>51103</v>
      </c>
      <c r="U5560" s="7" t="s">
        <v>50</v>
      </c>
      <c r="V5560" s="7">
        <v>5500000</v>
      </c>
      <c r="W5560" s="7" t="s">
        <v>209</v>
      </c>
      <c r="X5560" s="7">
        <v>6024076</v>
      </c>
      <c r="Y5560" s="7" t="s">
        <v>154</v>
      </c>
      <c r="Z5560" s="7">
        <v>7</v>
      </c>
      <c r="AA5560" s="7">
        <v>5500000</v>
      </c>
      <c r="AB5560" s="7" t="s">
        <v>209</v>
      </c>
      <c r="AC5560" s="7">
        <v>6024076</v>
      </c>
      <c r="AD5560" s="7" t="s">
        <v>241</v>
      </c>
      <c r="AE5560" s="7">
        <v>10550000</v>
      </c>
      <c r="AF5560" s="7" t="s">
        <v>209</v>
      </c>
      <c r="AG5560" s="7">
        <v>11747721</v>
      </c>
      <c r="AH5560" s="7">
        <v>10550000</v>
      </c>
      <c r="AI5560" s="7" t="s">
        <v>209</v>
      </c>
      <c r="AJ5560" s="7">
        <v>11747721</v>
      </c>
      <c r="AK5560" s="7" t="s">
        <v>51104</v>
      </c>
      <c r="AL5560" s="7" t="s">
        <v>50</v>
      </c>
      <c r="AM5560" s="7" t="s">
        <v>51105</v>
      </c>
      <c r="AN5560" s="7" t="s">
        <v>66</v>
      </c>
      <c r="AO5560" s="7" t="s">
        <v>51106</v>
      </c>
      <c r="AP5560" s="22" t="s">
        <v>51107</v>
      </c>
      <c r="AQ5560" s="7" t="s">
        <v>50</v>
      </c>
      <c r="AR5560" s="7" t="s">
        <v>50</v>
      </c>
    </row>
    <row r="5561" spans="1:44" ht="15" thickBot="1">
      <c r="A5561" s="10" t="s">
        <v>51108</v>
      </c>
      <c r="B5561" s="13" t="s">
        <v>50</v>
      </c>
      <c r="C5561" s="12">
        <v>38534</v>
      </c>
      <c r="D5561" s="13" t="s">
        <v>45</v>
      </c>
      <c r="E5561" s="13" t="s">
        <v>46</v>
      </c>
      <c r="F5561" s="13" t="s">
        <v>47</v>
      </c>
      <c r="G5561" s="13" t="s">
        <v>87</v>
      </c>
      <c r="H5561" s="13" t="s">
        <v>51109</v>
      </c>
      <c r="I5561" s="13" t="s">
        <v>50</v>
      </c>
      <c r="J5561" s="12">
        <v>45365</v>
      </c>
      <c r="K5561" s="13" t="s">
        <v>72</v>
      </c>
      <c r="L5561" s="13" t="s">
        <v>62</v>
      </c>
      <c r="M5561" s="13" t="s">
        <v>51110</v>
      </c>
      <c r="N5561" s="13" t="s">
        <v>18632</v>
      </c>
      <c r="O5561" s="13" t="s">
        <v>51111</v>
      </c>
      <c r="P5561" s="11">
        <v>17843</v>
      </c>
      <c r="Q5561" s="13" t="s">
        <v>56</v>
      </c>
      <c r="R5561" s="33" t="s">
        <v>51112</v>
      </c>
      <c r="S5561" s="33" t="s">
        <v>51113</v>
      </c>
      <c r="T5561" s="13" t="s">
        <v>51114</v>
      </c>
      <c r="U5561" s="13" t="s">
        <v>51115</v>
      </c>
      <c r="V5561" s="13">
        <v>12000000</v>
      </c>
      <c r="W5561" s="13" t="s">
        <v>209</v>
      </c>
      <c r="X5561" s="13">
        <v>13059419</v>
      </c>
      <c r="Y5561" s="13" t="s">
        <v>61</v>
      </c>
      <c r="Z5561" s="13">
        <v>1</v>
      </c>
      <c r="AA5561" s="13">
        <v>12000000</v>
      </c>
      <c r="AB5561" s="13" t="s">
        <v>209</v>
      </c>
      <c r="AC5561" s="13">
        <v>13059419</v>
      </c>
      <c r="AD5561" s="13" t="s">
        <v>62</v>
      </c>
      <c r="AE5561" s="13">
        <v>12000000</v>
      </c>
      <c r="AF5561" s="13" t="s">
        <v>209</v>
      </c>
      <c r="AG5561" s="13">
        <v>13059419</v>
      </c>
      <c r="AH5561" s="13">
        <v>12000000</v>
      </c>
      <c r="AI5561" s="13" t="s">
        <v>209</v>
      </c>
      <c r="AJ5561" s="13">
        <v>13059419</v>
      </c>
      <c r="AK5561" s="13" t="s">
        <v>50</v>
      </c>
      <c r="AL5561" s="13" t="s">
        <v>50</v>
      </c>
      <c r="AM5561" s="13" t="s">
        <v>51116</v>
      </c>
      <c r="AN5561" s="13" t="s">
        <v>993</v>
      </c>
      <c r="AO5561" s="13" t="s">
        <v>51117</v>
      </c>
      <c r="AP5561" s="21" t="s">
        <v>51118</v>
      </c>
      <c r="AQ5561" s="13" t="s">
        <v>50</v>
      </c>
      <c r="AR5561" s="13" t="s">
        <v>50</v>
      </c>
    </row>
    <row r="5562" spans="1:44" ht="15" thickBot="1">
      <c r="A5562" s="4" t="s">
        <v>51119</v>
      </c>
      <c r="B5562" s="7" t="s">
        <v>50</v>
      </c>
      <c r="C5562" s="6">
        <v>40909</v>
      </c>
      <c r="D5562" s="7" t="s">
        <v>45</v>
      </c>
      <c r="E5562" s="7" t="s">
        <v>46</v>
      </c>
      <c r="F5562" s="7" t="s">
        <v>70</v>
      </c>
      <c r="G5562" s="7" t="s">
        <v>71</v>
      </c>
      <c r="H5562" s="7" t="s">
        <v>3049</v>
      </c>
      <c r="I5562" s="7" t="s">
        <v>50</v>
      </c>
      <c r="J5562" s="6">
        <v>45365</v>
      </c>
      <c r="K5562" s="7" t="s">
        <v>282</v>
      </c>
      <c r="L5562" s="7" t="s">
        <v>131</v>
      </c>
      <c r="M5562" s="7" t="s">
        <v>51120</v>
      </c>
      <c r="N5562" s="7" t="s">
        <v>330</v>
      </c>
      <c r="O5562" s="7" t="s">
        <v>51121</v>
      </c>
      <c r="P5562" s="5">
        <v>17986</v>
      </c>
      <c r="Q5562" s="7" t="s">
        <v>56</v>
      </c>
      <c r="R5562" s="34" t="s">
        <v>51122</v>
      </c>
      <c r="S5562" s="34" t="s">
        <v>51123</v>
      </c>
      <c r="T5562" s="7" t="s">
        <v>51124</v>
      </c>
      <c r="U5562" s="7" t="s">
        <v>50</v>
      </c>
      <c r="V5562" s="7">
        <v>150000000</v>
      </c>
      <c r="W5562" s="7" t="s">
        <v>60</v>
      </c>
      <c r="X5562" s="7">
        <v>150000000</v>
      </c>
      <c r="Y5562" s="7" t="s">
        <v>81</v>
      </c>
      <c r="Z5562" s="7">
        <v>6</v>
      </c>
      <c r="AA5562" s="7">
        <v>150000000</v>
      </c>
      <c r="AB5562" s="7" t="s">
        <v>60</v>
      </c>
      <c r="AC5562" s="7">
        <v>150000000</v>
      </c>
      <c r="AD5562" s="7" t="s">
        <v>124</v>
      </c>
      <c r="AE5562" s="7">
        <v>237000000</v>
      </c>
      <c r="AF5562" s="7" t="s">
        <v>60</v>
      </c>
      <c r="AG5562" s="7">
        <v>237000000</v>
      </c>
      <c r="AH5562" s="7">
        <v>537000000</v>
      </c>
      <c r="AI5562" s="7" t="s">
        <v>60</v>
      </c>
      <c r="AJ5562" s="7">
        <v>537000000</v>
      </c>
      <c r="AK5562" s="7" t="s">
        <v>51125</v>
      </c>
      <c r="AL5562" s="7" t="s">
        <v>50</v>
      </c>
      <c r="AM5562" s="7" t="s">
        <v>51126</v>
      </c>
      <c r="AN5562" s="7" t="s">
        <v>253</v>
      </c>
      <c r="AO5562" s="7" t="s">
        <v>50</v>
      </c>
      <c r="AP5562" s="22" t="s">
        <v>51127</v>
      </c>
      <c r="AQ5562" s="7" t="s">
        <v>50</v>
      </c>
      <c r="AR5562" s="7" t="s">
        <v>255</v>
      </c>
    </row>
    <row r="5563" spans="1:44" ht="15" thickBot="1">
      <c r="A5563" s="10" t="s">
        <v>51128</v>
      </c>
      <c r="B5563" s="13" t="s">
        <v>50</v>
      </c>
      <c r="C5563" s="12">
        <v>42736</v>
      </c>
      <c r="D5563" s="13" t="s">
        <v>45</v>
      </c>
      <c r="E5563" s="13" t="s">
        <v>46</v>
      </c>
      <c r="F5563" s="13" t="s">
        <v>70</v>
      </c>
      <c r="G5563" s="13" t="s">
        <v>87</v>
      </c>
      <c r="H5563" s="13" t="s">
        <v>341</v>
      </c>
      <c r="I5563" s="13" t="s">
        <v>50</v>
      </c>
      <c r="J5563" s="12">
        <v>45365</v>
      </c>
      <c r="K5563" s="13" t="s">
        <v>50</v>
      </c>
      <c r="L5563" s="13" t="s">
        <v>467</v>
      </c>
      <c r="M5563" s="13" t="s">
        <v>51129</v>
      </c>
      <c r="N5563" s="13" t="s">
        <v>15696</v>
      </c>
      <c r="O5563" s="13" t="s">
        <v>51130</v>
      </c>
      <c r="P5563" s="11">
        <v>18016</v>
      </c>
      <c r="Q5563" s="13" t="s">
        <v>135</v>
      </c>
      <c r="R5563" s="33" t="s">
        <v>51131</v>
      </c>
      <c r="S5563" s="33" t="s">
        <v>51132</v>
      </c>
      <c r="T5563" s="13" t="s">
        <v>51133</v>
      </c>
      <c r="U5563" s="13" t="s">
        <v>50</v>
      </c>
      <c r="V5563" s="13" t="s">
        <v>50</v>
      </c>
      <c r="W5563" s="13" t="s">
        <v>50</v>
      </c>
      <c r="X5563" s="13" t="s">
        <v>50</v>
      </c>
      <c r="Y5563" s="13" t="s">
        <v>467</v>
      </c>
      <c r="Z5563" s="13">
        <v>4</v>
      </c>
      <c r="AA5563" s="13" t="s">
        <v>50</v>
      </c>
      <c r="AB5563" s="13" t="s">
        <v>50</v>
      </c>
      <c r="AC5563" s="13" t="s">
        <v>50</v>
      </c>
      <c r="AD5563" s="13" t="s">
        <v>467</v>
      </c>
      <c r="AE5563" s="13">
        <v>9000000</v>
      </c>
      <c r="AF5563" s="13" t="s">
        <v>60</v>
      </c>
      <c r="AG5563" s="13">
        <v>9000000</v>
      </c>
      <c r="AH5563" s="13">
        <v>9000000</v>
      </c>
      <c r="AI5563" s="13" t="s">
        <v>60</v>
      </c>
      <c r="AJ5563" s="13">
        <v>9000000</v>
      </c>
      <c r="AK5563" s="13" t="s">
        <v>51134</v>
      </c>
      <c r="AL5563" s="13" t="s">
        <v>50</v>
      </c>
      <c r="AM5563" s="13" t="s">
        <v>51135</v>
      </c>
      <c r="AN5563" s="13" t="s">
        <v>993</v>
      </c>
      <c r="AO5563" s="13" t="s">
        <v>50</v>
      </c>
      <c r="AP5563" s="21" t="s">
        <v>51136</v>
      </c>
      <c r="AQ5563" s="13" t="s">
        <v>50</v>
      </c>
      <c r="AR5563" s="13" t="s">
        <v>255</v>
      </c>
    </row>
    <row r="5564" spans="1:44" ht="15" thickBot="1">
      <c r="A5564" s="4" t="s">
        <v>51137</v>
      </c>
      <c r="B5564" s="7" t="s">
        <v>50</v>
      </c>
      <c r="C5564" s="6">
        <v>41579</v>
      </c>
      <c r="D5564" s="7" t="s">
        <v>45</v>
      </c>
      <c r="E5564" s="7" t="s">
        <v>46</v>
      </c>
      <c r="F5564" s="7" t="s">
        <v>70</v>
      </c>
      <c r="G5564" s="26" t="s">
        <v>54946</v>
      </c>
      <c r="H5564" s="7" t="s">
        <v>51138</v>
      </c>
      <c r="I5564" s="7" t="s">
        <v>50</v>
      </c>
      <c r="J5564" s="6">
        <v>45365</v>
      </c>
      <c r="K5564" s="7" t="s">
        <v>116</v>
      </c>
      <c r="L5564" s="7" t="s">
        <v>2837</v>
      </c>
      <c r="M5564" s="7" t="s">
        <v>51139</v>
      </c>
      <c r="N5564" s="7" t="s">
        <v>75</v>
      </c>
      <c r="O5564" s="7" t="s">
        <v>51140</v>
      </c>
      <c r="P5564" s="5">
        <v>18370</v>
      </c>
      <c r="Q5564" s="7" t="s">
        <v>77</v>
      </c>
      <c r="R5564" s="34" t="s">
        <v>51141</v>
      </c>
      <c r="S5564" s="34" t="s">
        <v>51142</v>
      </c>
      <c r="T5564" s="7" t="s">
        <v>51143</v>
      </c>
      <c r="U5564" s="7" t="s">
        <v>50</v>
      </c>
      <c r="V5564" s="7">
        <v>5400000</v>
      </c>
      <c r="W5564" s="7" t="s">
        <v>60</v>
      </c>
      <c r="X5564" s="7">
        <v>5400000</v>
      </c>
      <c r="Y5564" s="7" t="s">
        <v>467</v>
      </c>
      <c r="Z5564" s="7">
        <v>6</v>
      </c>
      <c r="AA5564" s="7" t="s">
        <v>50</v>
      </c>
      <c r="AB5564" s="7" t="s">
        <v>50</v>
      </c>
      <c r="AC5564" s="7" t="s">
        <v>50</v>
      </c>
      <c r="AD5564" s="7" t="s">
        <v>467</v>
      </c>
      <c r="AE5564" s="7">
        <v>10050000</v>
      </c>
      <c r="AF5564" s="7" t="s">
        <v>60</v>
      </c>
      <c r="AG5564" s="7">
        <v>10050000</v>
      </c>
      <c r="AH5564" s="7">
        <v>15450000</v>
      </c>
      <c r="AI5564" s="7" t="s">
        <v>60</v>
      </c>
      <c r="AJ5564" s="7">
        <v>15450000</v>
      </c>
      <c r="AK5564" s="7" t="s">
        <v>50</v>
      </c>
      <c r="AL5564" s="7" t="s">
        <v>50</v>
      </c>
      <c r="AM5564" s="7" t="s">
        <v>51144</v>
      </c>
      <c r="AN5564" s="7" t="s">
        <v>66</v>
      </c>
      <c r="AO5564" s="7" t="s">
        <v>51145</v>
      </c>
      <c r="AP5564" s="8" t="s">
        <v>51146</v>
      </c>
      <c r="AQ5564" s="7" t="s">
        <v>50</v>
      </c>
      <c r="AR5564" s="7" t="s">
        <v>50</v>
      </c>
    </row>
    <row r="5565" spans="1:44" ht="15" thickBot="1">
      <c r="A5565" s="10" t="s">
        <v>51147</v>
      </c>
      <c r="B5565" s="13" t="s">
        <v>50</v>
      </c>
      <c r="C5565" s="12">
        <v>38869</v>
      </c>
      <c r="D5565" s="13" t="s">
        <v>45</v>
      </c>
      <c r="E5565" s="13" t="s">
        <v>46</v>
      </c>
      <c r="F5565" s="13" t="s">
        <v>70</v>
      </c>
      <c r="G5565" s="13" t="s">
        <v>145</v>
      </c>
      <c r="H5565" s="13" t="s">
        <v>7348</v>
      </c>
      <c r="I5565" s="13" t="s">
        <v>50</v>
      </c>
      <c r="J5565" s="12">
        <v>45364</v>
      </c>
      <c r="K5565" s="13" t="s">
        <v>191</v>
      </c>
      <c r="L5565" s="13" t="s">
        <v>178</v>
      </c>
      <c r="M5565" s="13" t="s">
        <v>51148</v>
      </c>
      <c r="N5565" s="13" t="s">
        <v>51149</v>
      </c>
      <c r="O5565" s="13" t="s">
        <v>51150</v>
      </c>
      <c r="P5565" s="11">
        <v>18719</v>
      </c>
      <c r="Q5565" s="13" t="s">
        <v>1024</v>
      </c>
      <c r="R5565" s="33" t="s">
        <v>51151</v>
      </c>
      <c r="S5565" s="33" t="s">
        <v>51152</v>
      </c>
      <c r="T5565" s="13" t="s">
        <v>51153</v>
      </c>
      <c r="U5565" s="13" t="s">
        <v>50</v>
      </c>
      <c r="V5565" s="13">
        <v>4000000</v>
      </c>
      <c r="W5565" s="13" t="s">
        <v>60</v>
      </c>
      <c r="X5565" s="13">
        <v>4000000</v>
      </c>
      <c r="Y5565" s="13" t="s">
        <v>50</v>
      </c>
      <c r="Z5565" s="13">
        <v>4</v>
      </c>
      <c r="AA5565" s="13">
        <v>4000000</v>
      </c>
      <c r="AB5565" s="13" t="s">
        <v>60</v>
      </c>
      <c r="AC5565" s="13">
        <v>4000000</v>
      </c>
      <c r="AD5565" s="13" t="s">
        <v>178</v>
      </c>
      <c r="AE5565" s="13">
        <v>16000000</v>
      </c>
      <c r="AF5565" s="13" t="s">
        <v>60</v>
      </c>
      <c r="AG5565" s="13">
        <v>16000000</v>
      </c>
      <c r="AH5565" s="13">
        <v>16500000</v>
      </c>
      <c r="AI5565" s="13" t="s">
        <v>60</v>
      </c>
      <c r="AJ5565" s="13">
        <v>16500000</v>
      </c>
      <c r="AK5565" s="13" t="s">
        <v>51154</v>
      </c>
      <c r="AL5565" s="13" t="s">
        <v>50</v>
      </c>
      <c r="AM5565" s="13" t="s">
        <v>51155</v>
      </c>
      <c r="AN5565" s="13" t="s">
        <v>66</v>
      </c>
      <c r="AO5565" s="13" t="s">
        <v>51156</v>
      </c>
      <c r="AP5565" s="14" t="s">
        <v>51157</v>
      </c>
      <c r="AQ5565" s="13" t="s">
        <v>50</v>
      </c>
      <c r="AR5565" s="13" t="s">
        <v>50</v>
      </c>
    </row>
    <row r="5566" spans="1:44" ht="15" thickBot="1">
      <c r="A5566" s="4" t="s">
        <v>51158</v>
      </c>
      <c r="B5566" s="7" t="s">
        <v>50</v>
      </c>
      <c r="C5566" s="6">
        <v>41640</v>
      </c>
      <c r="D5566" s="7" t="s">
        <v>45</v>
      </c>
      <c r="E5566" s="7" t="s">
        <v>46</v>
      </c>
      <c r="F5566" s="7" t="s">
        <v>70</v>
      </c>
      <c r="G5566" s="27" t="s">
        <v>54945</v>
      </c>
      <c r="H5566" s="7" t="s">
        <v>51159</v>
      </c>
      <c r="I5566" s="7" t="s">
        <v>50</v>
      </c>
      <c r="J5566" s="6">
        <v>45364</v>
      </c>
      <c r="K5566" s="7" t="s">
        <v>116</v>
      </c>
      <c r="L5566" s="7" t="s">
        <v>178</v>
      </c>
      <c r="M5566" s="7" t="s">
        <v>51160</v>
      </c>
      <c r="N5566" s="7" t="s">
        <v>1222</v>
      </c>
      <c r="O5566" s="7" t="s">
        <v>51161</v>
      </c>
      <c r="P5566" s="5">
        <v>18745</v>
      </c>
      <c r="Q5566" s="7" t="s">
        <v>707</v>
      </c>
      <c r="R5566" s="34" t="s">
        <v>51162</v>
      </c>
      <c r="S5566" s="34" t="s">
        <v>51163</v>
      </c>
      <c r="T5566" s="7" t="s">
        <v>50</v>
      </c>
      <c r="U5566" s="7" t="s">
        <v>50</v>
      </c>
      <c r="V5566" s="7">
        <v>18682566</v>
      </c>
      <c r="W5566" s="7" t="s">
        <v>60</v>
      </c>
      <c r="X5566" s="7">
        <v>18682566</v>
      </c>
      <c r="Y5566" s="7" t="s">
        <v>50</v>
      </c>
      <c r="Z5566" s="7">
        <v>8</v>
      </c>
      <c r="AA5566" s="7">
        <v>18682566</v>
      </c>
      <c r="AB5566" s="7" t="s">
        <v>60</v>
      </c>
      <c r="AC5566" s="7">
        <v>18682566</v>
      </c>
      <c r="AD5566" s="7" t="s">
        <v>178</v>
      </c>
      <c r="AE5566" s="7">
        <v>36182566</v>
      </c>
      <c r="AF5566" s="7" t="s">
        <v>60</v>
      </c>
      <c r="AG5566" s="7">
        <v>36182566</v>
      </c>
      <c r="AH5566" s="7">
        <v>36182566</v>
      </c>
      <c r="AI5566" s="7" t="s">
        <v>60</v>
      </c>
      <c r="AJ5566" s="7">
        <v>36182566</v>
      </c>
      <c r="AK5566" s="7" t="s">
        <v>51164</v>
      </c>
      <c r="AL5566" s="7" t="s">
        <v>50</v>
      </c>
      <c r="AM5566" s="7" t="s">
        <v>51165</v>
      </c>
      <c r="AN5566" s="7" t="s">
        <v>66</v>
      </c>
      <c r="AO5566" s="7" t="s">
        <v>51166</v>
      </c>
      <c r="AP5566" s="8" t="s">
        <v>51167</v>
      </c>
      <c r="AQ5566" s="7" t="s">
        <v>50</v>
      </c>
      <c r="AR5566" s="7" t="s">
        <v>50</v>
      </c>
    </row>
    <row r="5567" spans="1:44" ht="15" thickBot="1">
      <c r="A5567" s="10" t="s">
        <v>51168</v>
      </c>
      <c r="B5567" s="13" t="s">
        <v>50</v>
      </c>
      <c r="C5567" s="12">
        <v>38718</v>
      </c>
      <c r="D5567" s="13" t="s">
        <v>45</v>
      </c>
      <c r="E5567" s="13" t="s">
        <v>46</v>
      </c>
      <c r="F5567" s="13" t="s">
        <v>47</v>
      </c>
      <c r="G5567" s="26" t="s">
        <v>54946</v>
      </c>
      <c r="H5567" s="13" t="s">
        <v>51169</v>
      </c>
      <c r="I5567" s="13" t="s">
        <v>50</v>
      </c>
      <c r="J5567" s="12">
        <v>45366</v>
      </c>
      <c r="K5567" s="13" t="s">
        <v>116</v>
      </c>
      <c r="L5567" s="13" t="s">
        <v>62</v>
      </c>
      <c r="M5567" s="13" t="s">
        <v>4792</v>
      </c>
      <c r="N5567" s="13" t="s">
        <v>13270</v>
      </c>
      <c r="O5567" s="13" t="s">
        <v>51170</v>
      </c>
      <c r="P5567" s="11">
        <v>18996</v>
      </c>
      <c r="Q5567" s="13" t="s">
        <v>50</v>
      </c>
      <c r="R5567" s="33" t="s">
        <v>51171</v>
      </c>
      <c r="S5567" s="33" t="s">
        <v>51172</v>
      </c>
      <c r="T5567" s="13" t="s">
        <v>51173</v>
      </c>
      <c r="U5567" s="13" t="s">
        <v>51174</v>
      </c>
      <c r="V5567" s="13">
        <v>20000000</v>
      </c>
      <c r="W5567" s="13" t="s">
        <v>60</v>
      </c>
      <c r="X5567" s="13">
        <v>20000000</v>
      </c>
      <c r="Y5567" s="13" t="s">
        <v>171</v>
      </c>
      <c r="Z5567" s="13">
        <v>6</v>
      </c>
      <c r="AA5567" s="13">
        <v>20000000</v>
      </c>
      <c r="AB5567" s="13" t="s">
        <v>60</v>
      </c>
      <c r="AC5567" s="13">
        <v>20000000</v>
      </c>
      <c r="AD5567" s="13" t="s">
        <v>62</v>
      </c>
      <c r="AE5567" s="13">
        <v>80700000</v>
      </c>
      <c r="AF5567" s="13" t="s">
        <v>60</v>
      </c>
      <c r="AG5567" s="13">
        <v>80700000</v>
      </c>
      <c r="AH5567" s="13">
        <v>80700000</v>
      </c>
      <c r="AI5567" s="13" t="s">
        <v>60</v>
      </c>
      <c r="AJ5567" s="13">
        <v>80700000</v>
      </c>
      <c r="AK5567" s="13" t="s">
        <v>50</v>
      </c>
      <c r="AL5567" s="13" t="s">
        <v>50</v>
      </c>
      <c r="AM5567" s="13" t="s">
        <v>51175</v>
      </c>
      <c r="AN5567" s="13" t="s">
        <v>66</v>
      </c>
      <c r="AO5567" s="13" t="s">
        <v>51176</v>
      </c>
      <c r="AP5567" s="14" t="s">
        <v>51177</v>
      </c>
      <c r="AQ5567" s="13" t="s">
        <v>50</v>
      </c>
      <c r="AR5567" s="13" t="s">
        <v>50</v>
      </c>
    </row>
    <row r="5568" spans="1:44" ht="15" thickBot="1">
      <c r="A5568" s="4" t="s">
        <v>51178</v>
      </c>
      <c r="B5568" s="7" t="s">
        <v>50</v>
      </c>
      <c r="C5568" s="6">
        <v>44560</v>
      </c>
      <c r="D5568" s="7" t="s">
        <v>45</v>
      </c>
      <c r="E5568" s="7" t="s">
        <v>46</v>
      </c>
      <c r="F5568" s="7" t="s">
        <v>70</v>
      </c>
      <c r="G5568" s="27" t="s">
        <v>54945</v>
      </c>
      <c r="H5568" s="7" t="s">
        <v>50</v>
      </c>
      <c r="I5568" s="7" t="s">
        <v>50</v>
      </c>
      <c r="J5568" s="6">
        <v>45366</v>
      </c>
      <c r="K5568" s="7" t="s">
        <v>116</v>
      </c>
      <c r="L5568" s="7" t="s">
        <v>467</v>
      </c>
      <c r="M5568" s="7" t="s">
        <v>51179</v>
      </c>
      <c r="N5568" s="7" t="s">
        <v>1114</v>
      </c>
      <c r="O5568" s="7" t="s">
        <v>51180</v>
      </c>
      <c r="P5568" s="5">
        <v>19040</v>
      </c>
      <c r="Q5568" s="7" t="s">
        <v>1116</v>
      </c>
      <c r="R5568" s="34" t="s">
        <v>51181</v>
      </c>
      <c r="S5568" s="34" t="s">
        <v>51182</v>
      </c>
      <c r="T5568" s="7" t="s">
        <v>51183</v>
      </c>
      <c r="U5568" s="7">
        <v>6462708248</v>
      </c>
      <c r="V5568" s="7">
        <v>1499999</v>
      </c>
      <c r="W5568" s="7" t="s">
        <v>60</v>
      </c>
      <c r="X5568" s="7">
        <v>1499999</v>
      </c>
      <c r="Y5568" s="7" t="s">
        <v>467</v>
      </c>
      <c r="Z5568" s="7">
        <v>2</v>
      </c>
      <c r="AA5568" s="7">
        <v>1499999</v>
      </c>
      <c r="AB5568" s="7" t="s">
        <v>60</v>
      </c>
      <c r="AC5568" s="7">
        <v>1499999</v>
      </c>
      <c r="AD5568" s="7" t="s">
        <v>467</v>
      </c>
      <c r="AE5568" s="7">
        <v>4199999</v>
      </c>
      <c r="AF5568" s="7" t="s">
        <v>60</v>
      </c>
      <c r="AG5568" s="7">
        <v>4199999</v>
      </c>
      <c r="AH5568" s="7">
        <v>4199999</v>
      </c>
      <c r="AI5568" s="7" t="s">
        <v>60</v>
      </c>
      <c r="AJ5568" s="7">
        <v>4199999</v>
      </c>
      <c r="AK5568" s="7" t="s">
        <v>50</v>
      </c>
      <c r="AL5568" s="7" t="s">
        <v>50</v>
      </c>
      <c r="AM5568" s="7" t="s">
        <v>51184</v>
      </c>
      <c r="AN5568" s="7" t="s">
        <v>66</v>
      </c>
      <c r="AO5568" s="7" t="s">
        <v>51185</v>
      </c>
      <c r="AP5568" s="8" t="s">
        <v>51186</v>
      </c>
      <c r="AQ5568" s="7" t="s">
        <v>50</v>
      </c>
      <c r="AR5568" s="7" t="s">
        <v>50</v>
      </c>
    </row>
    <row r="5569" spans="1:44" ht="15" thickBot="1">
      <c r="A5569" s="10" t="s">
        <v>51187</v>
      </c>
      <c r="B5569" s="13" t="s">
        <v>50</v>
      </c>
      <c r="C5569" s="12">
        <v>44197</v>
      </c>
      <c r="D5569" s="13" t="s">
        <v>45</v>
      </c>
      <c r="E5569" s="13" t="s">
        <v>46</v>
      </c>
      <c r="F5569" s="13" t="s">
        <v>70</v>
      </c>
      <c r="G5569" s="26" t="s">
        <v>54946</v>
      </c>
      <c r="H5569" s="13" t="s">
        <v>9229</v>
      </c>
      <c r="I5569" s="13" t="s">
        <v>50</v>
      </c>
      <c r="J5569" s="12">
        <v>45364</v>
      </c>
      <c r="K5569" s="13" t="s">
        <v>50</v>
      </c>
      <c r="L5569" s="13" t="s">
        <v>131</v>
      </c>
      <c r="M5569" s="13" t="s">
        <v>50</v>
      </c>
      <c r="N5569" s="13" t="s">
        <v>21611</v>
      </c>
      <c r="O5569" s="13" t="s">
        <v>51188</v>
      </c>
      <c r="P5569" s="11">
        <v>19100</v>
      </c>
      <c r="Q5569" s="13" t="s">
        <v>759</v>
      </c>
      <c r="R5569" s="33" t="s">
        <v>51189</v>
      </c>
      <c r="S5569" s="33" t="s">
        <v>51190</v>
      </c>
      <c r="T5569" s="13" t="s">
        <v>51191</v>
      </c>
      <c r="U5569" s="13" t="s">
        <v>51192</v>
      </c>
      <c r="V5569" s="13">
        <v>500000000</v>
      </c>
      <c r="W5569" s="13" t="s">
        <v>60</v>
      </c>
      <c r="X5569" s="13">
        <v>500000000</v>
      </c>
      <c r="Y5569" s="13" t="s">
        <v>50</v>
      </c>
      <c r="Z5569" s="13">
        <v>1</v>
      </c>
      <c r="AA5569" s="13" t="s">
        <v>50</v>
      </c>
      <c r="AB5569" s="13" t="s">
        <v>50</v>
      </c>
      <c r="AC5569" s="13" t="s">
        <v>50</v>
      </c>
      <c r="AD5569" s="13" t="s">
        <v>50</v>
      </c>
      <c r="AE5569" s="13" t="s">
        <v>50</v>
      </c>
      <c r="AF5569" s="13" t="s">
        <v>50</v>
      </c>
      <c r="AG5569" s="13" t="s">
        <v>50</v>
      </c>
      <c r="AH5569" s="13">
        <v>500000000</v>
      </c>
      <c r="AI5569" s="13" t="s">
        <v>60</v>
      </c>
      <c r="AJ5569" s="13">
        <v>500000000</v>
      </c>
      <c r="AK5569" s="13" t="s">
        <v>24348</v>
      </c>
      <c r="AL5569" s="13" t="s">
        <v>50</v>
      </c>
      <c r="AM5569" s="13" t="s">
        <v>51193</v>
      </c>
      <c r="AN5569" s="13" t="s">
        <v>66</v>
      </c>
      <c r="AO5569" s="13" t="s">
        <v>51194</v>
      </c>
      <c r="AP5569" s="14" t="s">
        <v>51195</v>
      </c>
      <c r="AQ5569" s="13" t="s">
        <v>50</v>
      </c>
      <c r="AR5569" s="13" t="s">
        <v>50</v>
      </c>
    </row>
    <row r="5570" spans="1:44" ht="15" thickBot="1">
      <c r="A5570" s="4" t="s">
        <v>51196</v>
      </c>
      <c r="B5570" s="7" t="s">
        <v>50</v>
      </c>
      <c r="C5570" s="6">
        <v>40909</v>
      </c>
      <c r="D5570" s="7" t="s">
        <v>45</v>
      </c>
      <c r="E5570" s="7" t="s">
        <v>46</v>
      </c>
      <c r="F5570" s="7" t="s">
        <v>70</v>
      </c>
      <c r="G5570" s="26" t="s">
        <v>54946</v>
      </c>
      <c r="H5570" s="7" t="s">
        <v>1449</v>
      </c>
      <c r="I5570" s="7" t="s">
        <v>50</v>
      </c>
      <c r="J5570" s="6">
        <v>45365</v>
      </c>
      <c r="K5570" s="7" t="s">
        <v>116</v>
      </c>
      <c r="L5570" s="7" t="s">
        <v>210</v>
      </c>
      <c r="M5570" s="7" t="s">
        <v>51197</v>
      </c>
      <c r="N5570" s="7" t="s">
        <v>421</v>
      </c>
      <c r="O5570" s="7" t="s">
        <v>51198</v>
      </c>
      <c r="P5570" s="5">
        <v>19297</v>
      </c>
      <c r="Q5570" s="7" t="s">
        <v>245</v>
      </c>
      <c r="R5570" s="34" t="s">
        <v>51199</v>
      </c>
      <c r="S5570" s="34" t="s">
        <v>51200</v>
      </c>
      <c r="T5570" s="7" t="s">
        <v>51201</v>
      </c>
      <c r="U5570" s="7" t="s">
        <v>51202</v>
      </c>
      <c r="V5570" s="7">
        <v>6000000</v>
      </c>
      <c r="W5570" s="7" t="s">
        <v>250</v>
      </c>
      <c r="X5570" s="7">
        <v>72318</v>
      </c>
      <c r="Y5570" s="7" t="s">
        <v>50</v>
      </c>
      <c r="Z5570" s="7">
        <v>7</v>
      </c>
      <c r="AA5570" s="7">
        <v>6000000</v>
      </c>
      <c r="AB5570" s="7" t="s">
        <v>250</v>
      </c>
      <c r="AC5570" s="7">
        <v>72318</v>
      </c>
      <c r="AD5570" s="7" t="s">
        <v>210</v>
      </c>
      <c r="AE5570" s="7">
        <v>131000000</v>
      </c>
      <c r="AF5570" s="7" t="s">
        <v>250</v>
      </c>
      <c r="AG5570" s="7">
        <v>1700044</v>
      </c>
      <c r="AH5570" s="7">
        <v>136000000</v>
      </c>
      <c r="AI5570" s="7" t="s">
        <v>250</v>
      </c>
      <c r="AJ5570" s="7">
        <v>1760310</v>
      </c>
      <c r="AK5570" s="7" t="s">
        <v>51203</v>
      </c>
      <c r="AL5570" s="7" t="s">
        <v>50</v>
      </c>
      <c r="AM5570" s="7" t="s">
        <v>51204</v>
      </c>
      <c r="AN5570" s="7" t="s">
        <v>66</v>
      </c>
      <c r="AO5570" s="7" t="s">
        <v>51205</v>
      </c>
      <c r="AP5570" s="8" t="s">
        <v>51206</v>
      </c>
      <c r="AQ5570" s="7" t="s">
        <v>50</v>
      </c>
      <c r="AR5570" s="7" t="s">
        <v>50</v>
      </c>
    </row>
    <row r="5571" spans="1:44" ht="15" thickBot="1">
      <c r="A5571" s="10" t="s">
        <v>51207</v>
      </c>
      <c r="B5571" s="13" t="s">
        <v>50</v>
      </c>
      <c r="C5571" s="12">
        <v>44124</v>
      </c>
      <c r="D5571" s="13" t="s">
        <v>45</v>
      </c>
      <c r="E5571" s="13" t="s">
        <v>46</v>
      </c>
      <c r="F5571" s="13" t="s">
        <v>70</v>
      </c>
      <c r="G5571" s="26" t="s">
        <v>54946</v>
      </c>
      <c r="H5571" s="13" t="s">
        <v>50</v>
      </c>
      <c r="I5571" s="13" t="s">
        <v>50</v>
      </c>
      <c r="J5571" s="12">
        <v>45365</v>
      </c>
      <c r="K5571" s="13" t="s">
        <v>116</v>
      </c>
      <c r="L5571" s="13" t="s">
        <v>241</v>
      </c>
      <c r="M5571" s="13" t="s">
        <v>51208</v>
      </c>
      <c r="N5571" s="13" t="s">
        <v>815</v>
      </c>
      <c r="O5571" s="13" t="s">
        <v>51209</v>
      </c>
      <c r="P5571" s="11">
        <v>19447</v>
      </c>
      <c r="Q5571" s="13" t="s">
        <v>360</v>
      </c>
      <c r="R5571" s="33" t="s">
        <v>51210</v>
      </c>
      <c r="S5571" s="33" t="s">
        <v>51211</v>
      </c>
      <c r="T5571" s="13" t="s">
        <v>51212</v>
      </c>
      <c r="U5571" s="13" t="s">
        <v>50</v>
      </c>
      <c r="V5571" s="13">
        <v>10000000</v>
      </c>
      <c r="W5571" s="13" t="s">
        <v>60</v>
      </c>
      <c r="X5571" s="13">
        <v>10000000</v>
      </c>
      <c r="Y5571" s="13" t="s">
        <v>154</v>
      </c>
      <c r="Z5571" s="13">
        <v>3</v>
      </c>
      <c r="AA5571" s="13">
        <v>10000000</v>
      </c>
      <c r="AB5571" s="13" t="s">
        <v>60</v>
      </c>
      <c r="AC5571" s="13">
        <v>10000000</v>
      </c>
      <c r="AD5571" s="13" t="s">
        <v>241</v>
      </c>
      <c r="AE5571" s="13">
        <v>16021124</v>
      </c>
      <c r="AF5571" s="13" t="s">
        <v>60</v>
      </c>
      <c r="AG5571" s="13">
        <v>16021124</v>
      </c>
      <c r="AH5571" s="13">
        <v>16021124</v>
      </c>
      <c r="AI5571" s="13" t="s">
        <v>60</v>
      </c>
      <c r="AJ5571" s="13">
        <v>16021124</v>
      </c>
      <c r="AK5571" s="13" t="s">
        <v>51213</v>
      </c>
      <c r="AL5571" s="13" t="s">
        <v>50</v>
      </c>
      <c r="AM5571" s="13" t="s">
        <v>51214</v>
      </c>
      <c r="AN5571" s="13" t="s">
        <v>66</v>
      </c>
      <c r="AO5571" s="13" t="s">
        <v>51215</v>
      </c>
      <c r="AP5571" s="21" t="s">
        <v>51216</v>
      </c>
      <c r="AQ5571" s="13" t="s">
        <v>50</v>
      </c>
      <c r="AR5571" s="13" t="s">
        <v>50</v>
      </c>
    </row>
    <row r="5572" spans="1:44" ht="15" thickBot="1">
      <c r="A5572" s="4" t="s">
        <v>51217</v>
      </c>
      <c r="B5572" s="7" t="s">
        <v>50</v>
      </c>
      <c r="C5572" s="6">
        <v>33970</v>
      </c>
      <c r="D5572" s="7" t="s">
        <v>45</v>
      </c>
      <c r="E5572" s="7" t="s">
        <v>46</v>
      </c>
      <c r="F5572" s="7" t="s">
        <v>47</v>
      </c>
      <c r="G5572" s="7" t="s">
        <v>114</v>
      </c>
      <c r="H5572" s="7" t="s">
        <v>23291</v>
      </c>
      <c r="I5572" s="7" t="s">
        <v>50</v>
      </c>
      <c r="J5572" s="6">
        <v>45365</v>
      </c>
      <c r="K5572" s="7" t="s">
        <v>282</v>
      </c>
      <c r="L5572" s="7" t="s">
        <v>162</v>
      </c>
      <c r="M5572" s="7" t="s">
        <v>51218</v>
      </c>
      <c r="N5572" s="7" t="s">
        <v>3223</v>
      </c>
      <c r="O5572" s="7" t="s">
        <v>51219</v>
      </c>
      <c r="P5572" s="5">
        <v>20250</v>
      </c>
      <c r="Q5572" s="7" t="s">
        <v>50</v>
      </c>
      <c r="R5572" s="34" t="s">
        <v>51220</v>
      </c>
      <c r="S5572" s="34" t="s">
        <v>51221</v>
      </c>
      <c r="T5572" s="7" t="s">
        <v>51222</v>
      </c>
      <c r="U5572" s="7" t="s">
        <v>51223</v>
      </c>
      <c r="V5572" s="7">
        <v>575000000</v>
      </c>
      <c r="W5572" s="7" t="s">
        <v>60</v>
      </c>
      <c r="X5572" s="7">
        <v>575000000</v>
      </c>
      <c r="Y5572" s="7" t="s">
        <v>61</v>
      </c>
      <c r="Z5572" s="7">
        <v>1</v>
      </c>
      <c r="AA5572" s="7" t="s">
        <v>50</v>
      </c>
      <c r="AB5572" s="7" t="s">
        <v>50</v>
      </c>
      <c r="AC5572" s="7" t="s">
        <v>50</v>
      </c>
      <c r="AD5572" s="7" t="s">
        <v>50</v>
      </c>
      <c r="AE5572" s="7" t="s">
        <v>50</v>
      </c>
      <c r="AF5572" s="7" t="s">
        <v>50</v>
      </c>
      <c r="AG5572" s="7" t="s">
        <v>50</v>
      </c>
      <c r="AH5572" s="7">
        <v>575000000</v>
      </c>
      <c r="AI5572" s="7" t="s">
        <v>60</v>
      </c>
      <c r="AJ5572" s="7">
        <v>575000000</v>
      </c>
      <c r="AK5572" s="7" t="s">
        <v>50</v>
      </c>
      <c r="AL5572" s="7" t="s">
        <v>50</v>
      </c>
      <c r="AM5572" s="7" t="s">
        <v>51224</v>
      </c>
      <c r="AN5572" s="7" t="s">
        <v>66</v>
      </c>
      <c r="AO5572" s="7" t="s">
        <v>51225</v>
      </c>
      <c r="AP5572" s="22" t="s">
        <v>51226</v>
      </c>
      <c r="AQ5572" s="7" t="s">
        <v>50</v>
      </c>
      <c r="AR5572" s="7" t="s">
        <v>50</v>
      </c>
    </row>
    <row r="5573" spans="1:44" ht="15" thickBot="1">
      <c r="A5573" s="10" t="s">
        <v>51227</v>
      </c>
      <c r="B5573" s="13" t="s">
        <v>50</v>
      </c>
      <c r="C5573" s="12">
        <v>43466</v>
      </c>
      <c r="D5573" s="13" t="s">
        <v>45</v>
      </c>
      <c r="E5573" s="13" t="s">
        <v>46</v>
      </c>
      <c r="F5573" s="13" t="s">
        <v>70</v>
      </c>
      <c r="G5573" s="26" t="s">
        <v>54946</v>
      </c>
      <c r="H5573" s="13" t="s">
        <v>562</v>
      </c>
      <c r="I5573" s="13" t="s">
        <v>50</v>
      </c>
      <c r="J5573" s="12">
        <v>45364</v>
      </c>
      <c r="K5573" s="13" t="s">
        <v>116</v>
      </c>
      <c r="L5573" s="13" t="s">
        <v>241</v>
      </c>
      <c r="M5573" s="13" t="s">
        <v>21353</v>
      </c>
      <c r="N5573" s="13" t="s">
        <v>882</v>
      </c>
      <c r="O5573" s="13" t="s">
        <v>51228</v>
      </c>
      <c r="P5573" s="11">
        <v>20366</v>
      </c>
      <c r="Q5573" s="13" t="s">
        <v>360</v>
      </c>
      <c r="R5573" s="33" t="s">
        <v>51229</v>
      </c>
      <c r="S5573" s="33" t="s">
        <v>51230</v>
      </c>
      <c r="T5573" s="13" t="s">
        <v>51231</v>
      </c>
      <c r="U5573" s="13" t="s">
        <v>51232</v>
      </c>
      <c r="V5573" s="13">
        <v>12000000</v>
      </c>
      <c r="W5573" s="13" t="s">
        <v>209</v>
      </c>
      <c r="X5573" s="13">
        <v>13143439</v>
      </c>
      <c r="Y5573" s="13" t="s">
        <v>154</v>
      </c>
      <c r="Z5573" s="13">
        <v>2</v>
      </c>
      <c r="AA5573" s="13">
        <v>12000000</v>
      </c>
      <c r="AB5573" s="13" t="s">
        <v>209</v>
      </c>
      <c r="AC5573" s="13">
        <v>13143439</v>
      </c>
      <c r="AD5573" s="13" t="s">
        <v>241</v>
      </c>
      <c r="AE5573" s="13">
        <v>12500000</v>
      </c>
      <c r="AF5573" s="13" t="s">
        <v>209</v>
      </c>
      <c r="AG5573" s="13">
        <v>13730590</v>
      </c>
      <c r="AH5573" s="13">
        <v>12500000</v>
      </c>
      <c r="AI5573" s="13" t="s">
        <v>209</v>
      </c>
      <c r="AJ5573" s="13">
        <v>13730590</v>
      </c>
      <c r="AK5573" s="13" t="s">
        <v>51233</v>
      </c>
      <c r="AL5573" s="13" t="s">
        <v>50</v>
      </c>
      <c r="AM5573" s="13" t="s">
        <v>51234</v>
      </c>
      <c r="AN5573" s="13" t="s">
        <v>66</v>
      </c>
      <c r="AO5573" s="13" t="s">
        <v>51235</v>
      </c>
      <c r="AP5573" s="14" t="s">
        <v>51236</v>
      </c>
      <c r="AQ5573" s="13" t="s">
        <v>50</v>
      </c>
      <c r="AR5573" s="13" t="s">
        <v>50</v>
      </c>
    </row>
    <row r="5574" spans="1:44" ht="15" thickBot="1">
      <c r="A5574" s="4" t="s">
        <v>51237</v>
      </c>
      <c r="B5574" s="7" t="s">
        <v>50</v>
      </c>
      <c r="C5574" s="6">
        <v>42370</v>
      </c>
      <c r="D5574" s="7" t="s">
        <v>45</v>
      </c>
      <c r="E5574" s="7" t="s">
        <v>46</v>
      </c>
      <c r="F5574" s="7" t="s">
        <v>70</v>
      </c>
      <c r="G5574" s="26" t="s">
        <v>54946</v>
      </c>
      <c r="H5574" s="7" t="s">
        <v>26146</v>
      </c>
      <c r="I5574" s="7" t="s">
        <v>50</v>
      </c>
      <c r="J5574" s="6">
        <v>45364</v>
      </c>
      <c r="K5574" s="7" t="s">
        <v>116</v>
      </c>
      <c r="L5574" s="7" t="s">
        <v>178</v>
      </c>
      <c r="M5574" s="7" t="s">
        <v>51238</v>
      </c>
      <c r="N5574" s="7" t="s">
        <v>3085</v>
      </c>
      <c r="O5574" s="7" t="s">
        <v>51239</v>
      </c>
      <c r="P5574" s="5">
        <v>20435</v>
      </c>
      <c r="Q5574" s="7" t="s">
        <v>1334</v>
      </c>
      <c r="R5574" s="34" t="s">
        <v>51240</v>
      </c>
      <c r="S5574" s="34" t="s">
        <v>51241</v>
      </c>
      <c r="T5574" s="7" t="s">
        <v>51242</v>
      </c>
      <c r="U5574" s="7" t="s">
        <v>50</v>
      </c>
      <c r="V5574" s="7" t="s">
        <v>50</v>
      </c>
      <c r="W5574" s="7" t="s">
        <v>50</v>
      </c>
      <c r="X5574" s="7" t="s">
        <v>50</v>
      </c>
      <c r="Y5574" s="7" t="s">
        <v>50</v>
      </c>
      <c r="Z5574" s="7">
        <v>4</v>
      </c>
      <c r="AA5574" s="7" t="s">
        <v>50</v>
      </c>
      <c r="AB5574" s="7" t="s">
        <v>50</v>
      </c>
      <c r="AC5574" s="7" t="s">
        <v>50</v>
      </c>
      <c r="AD5574" s="7" t="s">
        <v>178</v>
      </c>
      <c r="AE5574" s="7">
        <v>7175000</v>
      </c>
      <c r="AF5574" s="7" t="s">
        <v>60</v>
      </c>
      <c r="AG5574" s="7">
        <v>7175000</v>
      </c>
      <c r="AH5574" s="7">
        <v>7175000</v>
      </c>
      <c r="AI5574" s="7" t="s">
        <v>60</v>
      </c>
      <c r="AJ5574" s="7">
        <v>7175000</v>
      </c>
      <c r="AK5574" s="7" t="s">
        <v>51243</v>
      </c>
      <c r="AL5574" s="7" t="s">
        <v>50</v>
      </c>
      <c r="AM5574" s="7" t="s">
        <v>51244</v>
      </c>
      <c r="AN5574" s="7" t="s">
        <v>66</v>
      </c>
      <c r="AO5574" s="7" t="s">
        <v>51245</v>
      </c>
      <c r="AP5574" s="8" t="s">
        <v>51246</v>
      </c>
      <c r="AQ5574" s="7" t="s">
        <v>50</v>
      </c>
      <c r="AR5574" s="7" t="s">
        <v>50</v>
      </c>
    </row>
    <row r="5575" spans="1:44" ht="15" thickBot="1">
      <c r="A5575" s="10" t="s">
        <v>51247</v>
      </c>
      <c r="B5575" s="13" t="s">
        <v>50</v>
      </c>
      <c r="C5575" s="12">
        <v>39083</v>
      </c>
      <c r="D5575" s="13" t="s">
        <v>45</v>
      </c>
      <c r="E5575" s="13" t="s">
        <v>46</v>
      </c>
      <c r="F5575" s="13" t="s">
        <v>47</v>
      </c>
      <c r="G5575" s="13" t="s">
        <v>48</v>
      </c>
      <c r="H5575" s="13" t="s">
        <v>49</v>
      </c>
      <c r="I5575" s="13" t="s">
        <v>50</v>
      </c>
      <c r="J5575" s="12">
        <v>45364</v>
      </c>
      <c r="K5575" s="13" t="s">
        <v>51</v>
      </c>
      <c r="L5575" s="13" t="s">
        <v>162</v>
      </c>
      <c r="M5575" s="13" t="s">
        <v>51248</v>
      </c>
      <c r="N5575" s="13" t="s">
        <v>7733</v>
      </c>
      <c r="O5575" s="13" t="s">
        <v>51249</v>
      </c>
      <c r="P5575" s="11">
        <v>20605</v>
      </c>
      <c r="Q5575" s="13" t="s">
        <v>360</v>
      </c>
      <c r="R5575" s="33" t="s">
        <v>51250</v>
      </c>
      <c r="S5575" s="33" t="s">
        <v>51251</v>
      </c>
      <c r="T5575" s="13" t="s">
        <v>50</v>
      </c>
      <c r="U5575" s="13" t="s">
        <v>51252</v>
      </c>
      <c r="V5575" s="13">
        <v>500000000</v>
      </c>
      <c r="W5575" s="13" t="s">
        <v>209</v>
      </c>
      <c r="X5575" s="13">
        <v>547643326</v>
      </c>
      <c r="Y5575" s="13" t="s">
        <v>61</v>
      </c>
      <c r="Z5575" s="13">
        <v>3</v>
      </c>
      <c r="AA5575" s="13" t="s">
        <v>50</v>
      </c>
      <c r="AB5575" s="13" t="s">
        <v>50</v>
      </c>
      <c r="AC5575" s="13" t="s">
        <v>50</v>
      </c>
      <c r="AD5575" s="13" t="s">
        <v>290</v>
      </c>
      <c r="AE5575" s="13">
        <v>2400000000</v>
      </c>
      <c r="AF5575" s="13" t="s">
        <v>209</v>
      </c>
      <c r="AG5575" s="13">
        <v>3716251788</v>
      </c>
      <c r="AH5575" s="13">
        <v>2900000000</v>
      </c>
      <c r="AI5575" s="13" t="s">
        <v>209</v>
      </c>
      <c r="AJ5575" s="13">
        <v>4263895114</v>
      </c>
      <c r="AK5575" s="13" t="s">
        <v>51253</v>
      </c>
      <c r="AL5575" s="13" t="s">
        <v>50</v>
      </c>
      <c r="AM5575" s="13" t="s">
        <v>51254</v>
      </c>
      <c r="AN5575" s="13" t="s">
        <v>798</v>
      </c>
      <c r="AO5575" s="13" t="s">
        <v>51255</v>
      </c>
      <c r="AP5575" s="21" t="s">
        <v>51256</v>
      </c>
      <c r="AQ5575" s="13" t="s">
        <v>50</v>
      </c>
      <c r="AR5575" s="13" t="s">
        <v>50</v>
      </c>
    </row>
    <row r="5576" spans="1:44" ht="15" thickBot="1">
      <c r="A5576" s="4" t="s">
        <v>51257</v>
      </c>
      <c r="B5576" s="7" t="s">
        <v>50</v>
      </c>
      <c r="C5576" s="6">
        <v>44197</v>
      </c>
      <c r="D5576" s="7" t="s">
        <v>45</v>
      </c>
      <c r="E5576" s="7" t="s">
        <v>46</v>
      </c>
      <c r="F5576" s="7" t="s">
        <v>70</v>
      </c>
      <c r="G5576" s="26" t="s">
        <v>54946</v>
      </c>
      <c r="H5576" s="7" t="s">
        <v>50</v>
      </c>
      <c r="I5576" s="7" t="s">
        <v>50</v>
      </c>
      <c r="J5576" s="6">
        <v>45364</v>
      </c>
      <c r="K5576" s="7" t="s">
        <v>50</v>
      </c>
      <c r="L5576" s="7" t="s">
        <v>210</v>
      </c>
      <c r="M5576" s="7" t="s">
        <v>51258</v>
      </c>
      <c r="N5576" s="7" t="s">
        <v>694</v>
      </c>
      <c r="O5576" s="7" t="s">
        <v>51259</v>
      </c>
      <c r="P5576" s="5">
        <v>20880</v>
      </c>
      <c r="Q5576" s="7" t="s">
        <v>120</v>
      </c>
      <c r="R5576" s="34" t="s">
        <v>51260</v>
      </c>
      <c r="S5576" s="34" t="s">
        <v>51261</v>
      </c>
      <c r="T5576" s="7" t="s">
        <v>51262</v>
      </c>
      <c r="U5576" s="7" t="s">
        <v>51263</v>
      </c>
      <c r="V5576" s="7">
        <v>29406103</v>
      </c>
      <c r="W5576" s="7" t="s">
        <v>60</v>
      </c>
      <c r="X5576" s="7">
        <v>29406103</v>
      </c>
      <c r="Y5576" s="7" t="s">
        <v>50</v>
      </c>
      <c r="Z5576" s="7">
        <v>1</v>
      </c>
      <c r="AA5576" s="7">
        <v>29406103</v>
      </c>
      <c r="AB5576" s="7" t="s">
        <v>60</v>
      </c>
      <c r="AC5576" s="7">
        <v>29406103</v>
      </c>
      <c r="AD5576" s="7" t="s">
        <v>210</v>
      </c>
      <c r="AE5576" s="7">
        <v>29406103</v>
      </c>
      <c r="AF5576" s="7" t="s">
        <v>60</v>
      </c>
      <c r="AG5576" s="7">
        <v>29406103</v>
      </c>
      <c r="AH5576" s="7">
        <v>29406103</v>
      </c>
      <c r="AI5576" s="7" t="s">
        <v>60</v>
      </c>
      <c r="AJ5576" s="7">
        <v>29406103</v>
      </c>
      <c r="AK5576" s="7" t="s">
        <v>50</v>
      </c>
      <c r="AL5576" s="7" t="s">
        <v>50</v>
      </c>
      <c r="AM5576" s="7" t="s">
        <v>51264</v>
      </c>
      <c r="AN5576" s="7" t="s">
        <v>253</v>
      </c>
      <c r="AO5576" s="7" t="s">
        <v>51265</v>
      </c>
      <c r="AP5576" s="7" t="s">
        <v>50</v>
      </c>
      <c r="AQ5576" s="22" t="s">
        <v>51266</v>
      </c>
      <c r="AR5576" s="7" t="s">
        <v>50</v>
      </c>
    </row>
    <row r="5577" spans="1:44" ht="15" thickBot="1">
      <c r="A5577" s="10" t="s">
        <v>51267</v>
      </c>
      <c r="B5577" s="13" t="s">
        <v>50</v>
      </c>
      <c r="C5577" s="12">
        <v>44927</v>
      </c>
      <c r="D5577" s="13" t="s">
        <v>45</v>
      </c>
      <c r="E5577" s="13" t="s">
        <v>46</v>
      </c>
      <c r="F5577" s="13" t="s">
        <v>70</v>
      </c>
      <c r="G5577" s="27" t="s">
        <v>54945</v>
      </c>
      <c r="H5577" s="13" t="s">
        <v>50</v>
      </c>
      <c r="I5577" s="13" t="s">
        <v>50</v>
      </c>
      <c r="J5577" s="12">
        <v>45364</v>
      </c>
      <c r="K5577" s="13" t="s">
        <v>116</v>
      </c>
      <c r="L5577" s="13" t="s">
        <v>467</v>
      </c>
      <c r="M5577" s="13" t="s">
        <v>51268</v>
      </c>
      <c r="N5577" s="13" t="s">
        <v>330</v>
      </c>
      <c r="O5577" s="13" t="s">
        <v>51269</v>
      </c>
      <c r="P5577" s="11">
        <v>21595</v>
      </c>
      <c r="Q5577" s="13" t="s">
        <v>56</v>
      </c>
      <c r="R5577" s="33" t="s">
        <v>51270</v>
      </c>
      <c r="S5577" s="33" t="s">
        <v>51271</v>
      </c>
      <c r="T5577" s="13" t="s">
        <v>51272</v>
      </c>
      <c r="U5577" s="13" t="s">
        <v>50</v>
      </c>
      <c r="V5577" s="13">
        <v>6900000</v>
      </c>
      <c r="W5577" s="13" t="s">
        <v>60</v>
      </c>
      <c r="X5577" s="13">
        <v>6900000</v>
      </c>
      <c r="Y5577" s="13" t="s">
        <v>467</v>
      </c>
      <c r="Z5577" s="13">
        <v>1</v>
      </c>
      <c r="AA5577" s="13">
        <v>6900000</v>
      </c>
      <c r="AB5577" s="13" t="s">
        <v>60</v>
      </c>
      <c r="AC5577" s="13">
        <v>6900000</v>
      </c>
      <c r="AD5577" s="13" t="s">
        <v>467</v>
      </c>
      <c r="AE5577" s="13">
        <v>6900000</v>
      </c>
      <c r="AF5577" s="13" t="s">
        <v>60</v>
      </c>
      <c r="AG5577" s="13">
        <v>6900000</v>
      </c>
      <c r="AH5577" s="13">
        <v>6900000</v>
      </c>
      <c r="AI5577" s="13" t="s">
        <v>60</v>
      </c>
      <c r="AJ5577" s="13">
        <v>6900000</v>
      </c>
      <c r="AK5577" s="13" t="s">
        <v>25621</v>
      </c>
      <c r="AL5577" s="13" t="s">
        <v>50</v>
      </c>
      <c r="AM5577" s="13" t="s">
        <v>51273</v>
      </c>
      <c r="AN5577" s="13" t="s">
        <v>66</v>
      </c>
      <c r="AO5577" s="13" t="s">
        <v>51274</v>
      </c>
      <c r="AP5577" s="14" t="s">
        <v>51275</v>
      </c>
      <c r="AQ5577" s="13" t="s">
        <v>50</v>
      </c>
      <c r="AR5577" s="13" t="s">
        <v>50</v>
      </c>
    </row>
    <row r="5578" spans="1:44" ht="15" thickBot="1">
      <c r="A5578" s="4" t="s">
        <v>51276</v>
      </c>
      <c r="B5578" s="7" t="s">
        <v>50</v>
      </c>
      <c r="C5578" s="6">
        <v>45082</v>
      </c>
      <c r="D5578" s="7" t="s">
        <v>45</v>
      </c>
      <c r="E5578" s="7" t="s">
        <v>46</v>
      </c>
      <c r="F5578" s="7" t="s">
        <v>70</v>
      </c>
      <c r="G5578" s="27" t="s">
        <v>54945</v>
      </c>
      <c r="H5578" s="7" t="s">
        <v>50</v>
      </c>
      <c r="I5578" s="7" t="s">
        <v>50</v>
      </c>
      <c r="J5578" s="6">
        <v>45366</v>
      </c>
      <c r="K5578" s="7" t="s">
        <v>50</v>
      </c>
      <c r="L5578" s="7" t="s">
        <v>1624</v>
      </c>
      <c r="M5578" s="7" t="s">
        <v>51277</v>
      </c>
      <c r="N5578" s="7" t="s">
        <v>1559</v>
      </c>
      <c r="O5578" s="7" t="s">
        <v>51278</v>
      </c>
      <c r="P5578" s="5">
        <v>21923</v>
      </c>
      <c r="Q5578" s="7" t="s">
        <v>642</v>
      </c>
      <c r="R5578" s="34" t="s">
        <v>51279</v>
      </c>
      <c r="S5578" s="31" t="s">
        <v>50</v>
      </c>
      <c r="T5578" s="7" t="s">
        <v>51280</v>
      </c>
      <c r="U5578" s="7" t="s">
        <v>51281</v>
      </c>
      <c r="V5578" s="7">
        <v>500000</v>
      </c>
      <c r="W5578" s="7" t="s">
        <v>60</v>
      </c>
      <c r="X5578" s="7">
        <v>500000</v>
      </c>
      <c r="Y5578" s="7" t="s">
        <v>467</v>
      </c>
      <c r="Z5578" s="7">
        <v>1</v>
      </c>
      <c r="AA5578" s="7">
        <v>500000</v>
      </c>
      <c r="AB5578" s="7" t="s">
        <v>60</v>
      </c>
      <c r="AC5578" s="7">
        <v>500000</v>
      </c>
      <c r="AD5578" s="7" t="s">
        <v>1624</v>
      </c>
      <c r="AE5578" s="7">
        <v>500000</v>
      </c>
      <c r="AF5578" s="7" t="s">
        <v>60</v>
      </c>
      <c r="AG5578" s="7">
        <v>500000</v>
      </c>
      <c r="AH5578" s="7">
        <v>500000</v>
      </c>
      <c r="AI5578" s="7" t="s">
        <v>60</v>
      </c>
      <c r="AJ5578" s="7">
        <v>500000</v>
      </c>
      <c r="AK5578" s="7" t="s">
        <v>50</v>
      </c>
      <c r="AL5578" s="7" t="s">
        <v>50</v>
      </c>
      <c r="AM5578" s="7" t="s">
        <v>51282</v>
      </c>
      <c r="AN5578" s="7" t="s">
        <v>993</v>
      </c>
      <c r="AO5578" s="7" t="s">
        <v>51283</v>
      </c>
      <c r="AP5578" s="22" t="s">
        <v>51284</v>
      </c>
      <c r="AQ5578" s="7" t="s">
        <v>50</v>
      </c>
      <c r="AR5578" s="7" t="s">
        <v>50</v>
      </c>
    </row>
    <row r="5579" spans="1:44" ht="15" thickBot="1">
      <c r="A5579" s="10" t="s">
        <v>51285</v>
      </c>
      <c r="B5579" s="13" t="s">
        <v>50</v>
      </c>
      <c r="C5579" s="12">
        <v>40634</v>
      </c>
      <c r="D5579" s="13" t="s">
        <v>45</v>
      </c>
      <c r="E5579" s="13" t="s">
        <v>46</v>
      </c>
      <c r="F5579" s="13" t="s">
        <v>47</v>
      </c>
      <c r="G5579" s="13" t="s">
        <v>145</v>
      </c>
      <c r="H5579" s="13" t="s">
        <v>7348</v>
      </c>
      <c r="I5579" s="13" t="s">
        <v>50</v>
      </c>
      <c r="J5579" s="12">
        <v>45366</v>
      </c>
      <c r="K5579" s="13" t="s">
        <v>191</v>
      </c>
      <c r="L5579" s="13" t="s">
        <v>162</v>
      </c>
      <c r="M5579" s="13" t="s">
        <v>51286</v>
      </c>
      <c r="N5579" s="13" t="s">
        <v>3085</v>
      </c>
      <c r="O5579" s="13" t="s">
        <v>51287</v>
      </c>
      <c r="P5579" s="11">
        <v>22084</v>
      </c>
      <c r="Q5579" s="13" t="s">
        <v>1334</v>
      </c>
      <c r="R5579" s="33" t="s">
        <v>51288</v>
      </c>
      <c r="S5579" s="33" t="s">
        <v>51289</v>
      </c>
      <c r="T5579" s="13" t="s">
        <v>50</v>
      </c>
      <c r="U5579" s="13" t="s">
        <v>51290</v>
      </c>
      <c r="V5579" s="13">
        <v>5000000</v>
      </c>
      <c r="W5579" s="13" t="s">
        <v>1338</v>
      </c>
      <c r="X5579" s="13">
        <v>3281485</v>
      </c>
      <c r="Y5579" s="13" t="s">
        <v>61</v>
      </c>
      <c r="Z5579" s="13">
        <v>3</v>
      </c>
      <c r="AA5579" s="13">
        <v>22000000</v>
      </c>
      <c r="AB5579" s="13" t="s">
        <v>60</v>
      </c>
      <c r="AC5579" s="13">
        <v>22000000</v>
      </c>
      <c r="AD5579" s="13" t="s">
        <v>62</v>
      </c>
      <c r="AE5579" s="13">
        <v>27531871</v>
      </c>
      <c r="AF5579" s="13" t="s">
        <v>60</v>
      </c>
      <c r="AG5579" s="13">
        <v>27531871</v>
      </c>
      <c r="AH5579" s="13">
        <v>30813357</v>
      </c>
      <c r="AI5579" s="13" t="s">
        <v>60</v>
      </c>
      <c r="AJ5579" s="13">
        <v>30813357</v>
      </c>
      <c r="AK5579" s="13" t="s">
        <v>51291</v>
      </c>
      <c r="AL5579" s="13" t="s">
        <v>50</v>
      </c>
      <c r="AM5579" s="13" t="s">
        <v>51292</v>
      </c>
      <c r="AN5579" s="13" t="s">
        <v>993</v>
      </c>
      <c r="AO5579" s="13" t="s">
        <v>51293</v>
      </c>
      <c r="AP5579" s="21" t="s">
        <v>51294</v>
      </c>
      <c r="AQ5579" s="13" t="s">
        <v>50</v>
      </c>
      <c r="AR5579" s="13" t="s">
        <v>50</v>
      </c>
    </row>
    <row r="5580" spans="1:44" ht="15" thickBot="1">
      <c r="A5580" s="4" t="s">
        <v>51295</v>
      </c>
      <c r="B5580" s="7" t="s">
        <v>50</v>
      </c>
      <c r="C5580" s="6">
        <v>42683</v>
      </c>
      <c r="D5580" s="7" t="s">
        <v>45</v>
      </c>
      <c r="E5580" s="7" t="s">
        <v>46</v>
      </c>
      <c r="F5580" s="7" t="s">
        <v>70</v>
      </c>
      <c r="G5580" s="26" t="s">
        <v>54946</v>
      </c>
      <c r="H5580" s="7" t="s">
        <v>35516</v>
      </c>
      <c r="I5580" s="7" t="s">
        <v>50</v>
      </c>
      <c r="J5580" s="6">
        <v>45365</v>
      </c>
      <c r="K5580" s="7" t="s">
        <v>116</v>
      </c>
      <c r="L5580" s="7" t="s">
        <v>467</v>
      </c>
      <c r="M5580" s="7" t="s">
        <v>51296</v>
      </c>
      <c r="N5580" s="7" t="s">
        <v>133</v>
      </c>
      <c r="O5580" s="7" t="s">
        <v>51297</v>
      </c>
      <c r="P5580" s="5">
        <v>22604</v>
      </c>
      <c r="Q5580" s="7" t="s">
        <v>135</v>
      </c>
      <c r="R5580" s="34" t="s">
        <v>51298</v>
      </c>
      <c r="S5580" s="34" t="s">
        <v>51299</v>
      </c>
      <c r="T5580" s="7" t="s">
        <v>51300</v>
      </c>
      <c r="U5580" s="7" t="s">
        <v>50</v>
      </c>
      <c r="V5580" s="7">
        <v>2100000</v>
      </c>
      <c r="W5580" s="7" t="s">
        <v>139</v>
      </c>
      <c r="X5580" s="7">
        <v>2676533</v>
      </c>
      <c r="Y5580" s="7" t="s">
        <v>467</v>
      </c>
      <c r="Z5580" s="7">
        <v>5</v>
      </c>
      <c r="AA5580" s="7">
        <v>2100000</v>
      </c>
      <c r="AB5580" s="7" t="s">
        <v>139</v>
      </c>
      <c r="AC5580" s="7">
        <v>2676533</v>
      </c>
      <c r="AD5580" s="7" t="s">
        <v>467</v>
      </c>
      <c r="AE5580" s="7">
        <v>4735000</v>
      </c>
      <c r="AF5580" s="7" t="s">
        <v>139</v>
      </c>
      <c r="AG5580" s="7">
        <v>6124378</v>
      </c>
      <c r="AH5580" s="7">
        <v>5839020</v>
      </c>
      <c r="AI5580" s="7" t="s">
        <v>139</v>
      </c>
      <c r="AJ5580" s="7">
        <v>7521513</v>
      </c>
      <c r="AK5580" s="7" t="s">
        <v>51301</v>
      </c>
      <c r="AL5580" s="7" t="s">
        <v>50</v>
      </c>
      <c r="AM5580" s="7" t="s">
        <v>51302</v>
      </c>
      <c r="AN5580" s="7" t="s">
        <v>66</v>
      </c>
      <c r="AO5580" s="7" t="s">
        <v>51303</v>
      </c>
      <c r="AP5580" s="8" t="s">
        <v>51304</v>
      </c>
      <c r="AQ5580" s="7" t="s">
        <v>50</v>
      </c>
      <c r="AR5580" s="7" t="s">
        <v>50</v>
      </c>
    </row>
    <row r="5581" spans="1:44" ht="15" thickBot="1">
      <c r="A5581" s="10" t="s">
        <v>51305</v>
      </c>
      <c r="B5581" s="13" t="s">
        <v>50</v>
      </c>
      <c r="C5581" s="12">
        <v>40909</v>
      </c>
      <c r="D5581" s="13" t="s">
        <v>45</v>
      </c>
      <c r="E5581" s="13" t="s">
        <v>46</v>
      </c>
      <c r="F5581" s="13" t="s">
        <v>47</v>
      </c>
      <c r="G5581" s="13" t="s">
        <v>114</v>
      </c>
      <c r="H5581" s="13" t="s">
        <v>21573</v>
      </c>
      <c r="I5581" s="13" t="s">
        <v>50</v>
      </c>
      <c r="J5581" s="12">
        <v>45364</v>
      </c>
      <c r="K5581" s="13" t="s">
        <v>72</v>
      </c>
      <c r="L5581" s="13" t="s">
        <v>268</v>
      </c>
      <c r="M5581" s="13" t="s">
        <v>51306</v>
      </c>
      <c r="N5581" s="13" t="s">
        <v>38393</v>
      </c>
      <c r="O5581" s="13" t="s">
        <v>51307</v>
      </c>
      <c r="P5581" s="11">
        <v>23028</v>
      </c>
      <c r="Q5581" s="13" t="s">
        <v>1116</v>
      </c>
      <c r="R5581" s="33" t="s">
        <v>51308</v>
      </c>
      <c r="S5581" s="33" t="s">
        <v>51309</v>
      </c>
      <c r="T5581" s="13" t="s">
        <v>50</v>
      </c>
      <c r="U5581" s="13" t="s">
        <v>51310</v>
      </c>
      <c r="V5581" s="13">
        <v>383865784</v>
      </c>
      <c r="W5581" s="13" t="s">
        <v>60</v>
      </c>
      <c r="X5581" s="13">
        <v>383865784</v>
      </c>
      <c r="Y5581" s="13" t="s">
        <v>61</v>
      </c>
      <c r="Z5581" s="13">
        <v>3</v>
      </c>
      <c r="AA5581" s="13" t="s">
        <v>50</v>
      </c>
      <c r="AB5581" s="13" t="s">
        <v>50</v>
      </c>
      <c r="AC5581" s="13" t="s">
        <v>50</v>
      </c>
      <c r="AD5581" s="13" t="s">
        <v>50</v>
      </c>
      <c r="AE5581" s="13" t="s">
        <v>50</v>
      </c>
      <c r="AF5581" s="13" t="s">
        <v>50</v>
      </c>
      <c r="AG5581" s="13" t="s">
        <v>50</v>
      </c>
      <c r="AH5581" s="13">
        <v>1288615784</v>
      </c>
      <c r="AI5581" s="13" t="s">
        <v>60</v>
      </c>
      <c r="AJ5581" s="13">
        <v>1288615784</v>
      </c>
      <c r="AK5581" s="13" t="s">
        <v>50</v>
      </c>
      <c r="AL5581" s="13" t="s">
        <v>50</v>
      </c>
      <c r="AM5581" s="13" t="s">
        <v>51311</v>
      </c>
      <c r="AN5581" s="13" t="s">
        <v>66</v>
      </c>
      <c r="AO5581" s="13" t="s">
        <v>51312</v>
      </c>
      <c r="AP5581" s="14" t="s">
        <v>51313</v>
      </c>
      <c r="AQ5581" s="13" t="s">
        <v>50</v>
      </c>
      <c r="AR5581" s="13" t="s">
        <v>50</v>
      </c>
    </row>
    <row r="5582" spans="1:44" ht="15" thickBot="1">
      <c r="A5582" s="4" t="s">
        <v>51314</v>
      </c>
      <c r="B5582" s="7" t="s">
        <v>50</v>
      </c>
      <c r="C5582" s="6">
        <v>39814</v>
      </c>
      <c r="D5582" s="7" t="s">
        <v>45</v>
      </c>
      <c r="E5582" s="7" t="s">
        <v>46</v>
      </c>
      <c r="F5582" s="7" t="s">
        <v>47</v>
      </c>
      <c r="G5582" s="7" t="s">
        <v>145</v>
      </c>
      <c r="H5582" s="7" t="s">
        <v>3028</v>
      </c>
      <c r="I5582" s="7" t="s">
        <v>50</v>
      </c>
      <c r="J5582" s="6">
        <v>45364</v>
      </c>
      <c r="K5582" s="7" t="s">
        <v>72</v>
      </c>
      <c r="L5582" s="7" t="s">
        <v>162</v>
      </c>
      <c r="M5582" s="7" t="s">
        <v>51315</v>
      </c>
      <c r="N5582" s="7" t="s">
        <v>180</v>
      </c>
      <c r="O5582" s="7" t="s">
        <v>51316</v>
      </c>
      <c r="P5582" s="5">
        <v>23077</v>
      </c>
      <c r="Q5582" s="7" t="s">
        <v>120</v>
      </c>
      <c r="R5582" s="34" t="s">
        <v>51317</v>
      </c>
      <c r="S5582" s="34" t="s">
        <v>51318</v>
      </c>
      <c r="T5582" s="7" t="s">
        <v>51319</v>
      </c>
      <c r="U5582" s="7" t="s">
        <v>51320</v>
      </c>
      <c r="V5582" s="7">
        <v>600000000</v>
      </c>
      <c r="W5582" s="7" t="s">
        <v>60</v>
      </c>
      <c r="X5582" s="7">
        <v>600000000</v>
      </c>
      <c r="Y5582" s="7" t="s">
        <v>61</v>
      </c>
      <c r="Z5582" s="7">
        <v>3</v>
      </c>
      <c r="AA5582" s="7">
        <v>560000</v>
      </c>
      <c r="AB5582" s="7" t="s">
        <v>60</v>
      </c>
      <c r="AC5582" s="7">
        <v>560000</v>
      </c>
      <c r="AD5582" s="7" t="s">
        <v>62</v>
      </c>
      <c r="AE5582" s="7">
        <v>560000</v>
      </c>
      <c r="AF5582" s="7" t="s">
        <v>60</v>
      </c>
      <c r="AG5582" s="7">
        <v>560000</v>
      </c>
      <c r="AH5582" s="7">
        <v>950560000</v>
      </c>
      <c r="AI5582" s="7" t="s">
        <v>60</v>
      </c>
      <c r="AJ5582" s="7">
        <v>950560000</v>
      </c>
      <c r="AK5582" s="7" t="s">
        <v>51321</v>
      </c>
      <c r="AL5582" s="7" t="s">
        <v>51322</v>
      </c>
      <c r="AM5582" s="7" t="s">
        <v>51323</v>
      </c>
      <c r="AN5582" s="7" t="s">
        <v>798</v>
      </c>
      <c r="AO5582" s="7" t="s">
        <v>51324</v>
      </c>
      <c r="AP5582" s="22" t="s">
        <v>51325</v>
      </c>
      <c r="AQ5582" s="7" t="s">
        <v>50</v>
      </c>
      <c r="AR5582" s="7" t="s">
        <v>50</v>
      </c>
    </row>
    <row r="5583" spans="1:44" ht="15" thickBot="1">
      <c r="A5583" s="10" t="s">
        <v>51326</v>
      </c>
      <c r="B5583" s="13" t="s">
        <v>50</v>
      </c>
      <c r="C5583" s="12">
        <v>43831</v>
      </c>
      <c r="D5583" s="13" t="s">
        <v>45</v>
      </c>
      <c r="E5583" s="13" t="s">
        <v>46</v>
      </c>
      <c r="F5583" s="13" t="s">
        <v>70</v>
      </c>
      <c r="G5583" s="27" t="s">
        <v>54945</v>
      </c>
      <c r="H5583" s="13" t="s">
        <v>11560</v>
      </c>
      <c r="I5583" s="13" t="s">
        <v>50</v>
      </c>
      <c r="J5583" s="12">
        <v>45364</v>
      </c>
      <c r="K5583" s="13" t="s">
        <v>116</v>
      </c>
      <c r="L5583" s="13" t="s">
        <v>178</v>
      </c>
      <c r="M5583" s="13" t="s">
        <v>19294</v>
      </c>
      <c r="N5583" s="13" t="s">
        <v>75</v>
      </c>
      <c r="O5583" s="13" t="s">
        <v>51327</v>
      </c>
      <c r="P5583" s="11">
        <v>23573</v>
      </c>
      <c r="Q5583" s="13" t="s">
        <v>77</v>
      </c>
      <c r="R5583" s="33" t="s">
        <v>51328</v>
      </c>
      <c r="S5583" s="33" t="s">
        <v>51329</v>
      </c>
      <c r="T5583" s="13" t="s">
        <v>50</v>
      </c>
      <c r="U5583" s="13" t="s">
        <v>50</v>
      </c>
      <c r="V5583" s="13" t="s">
        <v>50</v>
      </c>
      <c r="W5583" s="13" t="s">
        <v>50</v>
      </c>
      <c r="X5583" s="13" t="s">
        <v>50</v>
      </c>
      <c r="Y5583" s="13" t="s">
        <v>50</v>
      </c>
      <c r="Z5583" s="13">
        <v>2</v>
      </c>
      <c r="AA5583" s="13" t="s">
        <v>50</v>
      </c>
      <c r="AB5583" s="13" t="s">
        <v>50</v>
      </c>
      <c r="AC5583" s="13" t="s">
        <v>50</v>
      </c>
      <c r="AD5583" s="13" t="s">
        <v>178</v>
      </c>
      <c r="AE5583" s="13">
        <v>5087502</v>
      </c>
      <c r="AF5583" s="13" t="s">
        <v>60</v>
      </c>
      <c r="AG5583" s="13">
        <v>5087502</v>
      </c>
      <c r="AH5583" s="13">
        <v>5087502</v>
      </c>
      <c r="AI5583" s="13" t="s">
        <v>60</v>
      </c>
      <c r="AJ5583" s="13">
        <v>5087502</v>
      </c>
      <c r="AK5583" s="13" t="s">
        <v>51330</v>
      </c>
      <c r="AL5583" s="13" t="s">
        <v>50</v>
      </c>
      <c r="AM5583" s="13" t="s">
        <v>51331</v>
      </c>
      <c r="AN5583" s="13" t="s">
        <v>66</v>
      </c>
      <c r="AO5583" s="13" t="s">
        <v>51332</v>
      </c>
      <c r="AP5583" s="14" t="s">
        <v>51333</v>
      </c>
      <c r="AQ5583" s="13" t="s">
        <v>50</v>
      </c>
      <c r="AR5583" s="13" t="s">
        <v>50</v>
      </c>
    </row>
    <row r="5584" spans="1:44" ht="15" thickBot="1">
      <c r="A5584" s="4" t="s">
        <v>51334</v>
      </c>
      <c r="B5584" s="7" t="s">
        <v>50</v>
      </c>
      <c r="C5584" s="6">
        <v>39912</v>
      </c>
      <c r="D5584" s="7" t="s">
        <v>45</v>
      </c>
      <c r="E5584" s="7" t="s">
        <v>46</v>
      </c>
      <c r="F5584" s="7" t="s">
        <v>70</v>
      </c>
      <c r="G5584" s="7" t="s">
        <v>71</v>
      </c>
      <c r="H5584" s="7" t="s">
        <v>23537</v>
      </c>
      <c r="I5584" s="7" t="s">
        <v>50</v>
      </c>
      <c r="J5584" s="6">
        <v>45365</v>
      </c>
      <c r="K5584" s="7" t="s">
        <v>50</v>
      </c>
      <c r="L5584" s="7" t="s">
        <v>131</v>
      </c>
      <c r="M5584" s="7" t="s">
        <v>51335</v>
      </c>
      <c r="N5584" s="7" t="s">
        <v>1332</v>
      </c>
      <c r="O5584" s="7" t="s">
        <v>51336</v>
      </c>
      <c r="P5584" s="5">
        <v>24346</v>
      </c>
      <c r="Q5584" s="7" t="s">
        <v>1334</v>
      </c>
      <c r="R5584" s="34" t="s">
        <v>51337</v>
      </c>
      <c r="S5584" s="34" t="s">
        <v>51338</v>
      </c>
      <c r="T5584" s="7" t="s">
        <v>50</v>
      </c>
      <c r="U5584" s="7" t="s">
        <v>51339</v>
      </c>
      <c r="V5584" s="7">
        <v>1300000000</v>
      </c>
      <c r="W5584" s="7" t="s">
        <v>209</v>
      </c>
      <c r="X5584" s="7">
        <v>1414770420</v>
      </c>
      <c r="Y5584" s="7" t="s">
        <v>50</v>
      </c>
      <c r="Z5584" s="7">
        <v>3</v>
      </c>
      <c r="AA5584" s="7" t="s">
        <v>50</v>
      </c>
      <c r="AB5584" s="7" t="s">
        <v>50</v>
      </c>
      <c r="AC5584" s="7" t="s">
        <v>50</v>
      </c>
      <c r="AD5584" s="7" t="s">
        <v>50</v>
      </c>
      <c r="AE5584" s="7" t="s">
        <v>50</v>
      </c>
      <c r="AF5584" s="7" t="s">
        <v>50</v>
      </c>
      <c r="AG5584" s="7" t="s">
        <v>50</v>
      </c>
      <c r="AH5584" s="7">
        <v>3369448305</v>
      </c>
      <c r="AI5584" s="7" t="s">
        <v>60</v>
      </c>
      <c r="AJ5584" s="7">
        <v>3369448305</v>
      </c>
      <c r="AK5584" s="7" t="s">
        <v>51340</v>
      </c>
      <c r="AL5584" s="7" t="s">
        <v>50</v>
      </c>
      <c r="AM5584" s="7" t="s">
        <v>51341</v>
      </c>
      <c r="AN5584" s="7" t="s">
        <v>66</v>
      </c>
      <c r="AO5584" s="7" t="s">
        <v>51342</v>
      </c>
      <c r="AP5584" s="22" t="s">
        <v>51343</v>
      </c>
      <c r="AQ5584" s="7" t="s">
        <v>50</v>
      </c>
      <c r="AR5584" s="7" t="s">
        <v>50</v>
      </c>
    </row>
    <row r="5585" spans="1:44" ht="15" thickBot="1">
      <c r="A5585" s="10" t="s">
        <v>51344</v>
      </c>
      <c r="B5585" s="13" t="s">
        <v>50</v>
      </c>
      <c r="C5585" s="12">
        <v>43101</v>
      </c>
      <c r="D5585" s="13" t="s">
        <v>45</v>
      </c>
      <c r="E5585" s="13" t="s">
        <v>46</v>
      </c>
      <c r="F5585" s="13" t="s">
        <v>70</v>
      </c>
      <c r="G5585" s="13" t="s">
        <v>145</v>
      </c>
      <c r="H5585" s="13" t="s">
        <v>50</v>
      </c>
      <c r="I5585" s="13" t="s">
        <v>50</v>
      </c>
      <c r="J5585" s="12">
        <v>45365</v>
      </c>
      <c r="K5585" s="13" t="s">
        <v>116</v>
      </c>
      <c r="L5585" s="13" t="s">
        <v>178</v>
      </c>
      <c r="M5585" s="13" t="s">
        <v>51345</v>
      </c>
      <c r="N5585" s="13" t="s">
        <v>270</v>
      </c>
      <c r="O5585" s="13" t="s">
        <v>51346</v>
      </c>
      <c r="P5585" s="11">
        <v>24480</v>
      </c>
      <c r="Q5585" s="13" t="s">
        <v>245</v>
      </c>
      <c r="R5585" s="33" t="s">
        <v>51347</v>
      </c>
      <c r="S5585" s="33" t="s">
        <v>51348</v>
      </c>
      <c r="T5585" s="13" t="s">
        <v>51349</v>
      </c>
      <c r="U5585" s="13" t="s">
        <v>51350</v>
      </c>
      <c r="V5585" s="13">
        <v>20000000</v>
      </c>
      <c r="W5585" s="13" t="s">
        <v>250</v>
      </c>
      <c r="X5585" s="13">
        <v>241063</v>
      </c>
      <c r="Y5585" s="13" t="s">
        <v>50</v>
      </c>
      <c r="Z5585" s="13">
        <v>6</v>
      </c>
      <c r="AA5585" s="13">
        <v>20000000</v>
      </c>
      <c r="AB5585" s="13" t="s">
        <v>250</v>
      </c>
      <c r="AC5585" s="13">
        <v>241063</v>
      </c>
      <c r="AD5585" s="13" t="s">
        <v>178</v>
      </c>
      <c r="AE5585" s="13">
        <v>251000000</v>
      </c>
      <c r="AF5585" s="13" t="s">
        <v>250</v>
      </c>
      <c r="AG5585" s="13">
        <v>3259975</v>
      </c>
      <c r="AH5585" s="13">
        <v>271000000</v>
      </c>
      <c r="AI5585" s="13" t="s">
        <v>250</v>
      </c>
      <c r="AJ5585" s="13">
        <v>3532504</v>
      </c>
      <c r="AK5585" s="13" t="s">
        <v>51351</v>
      </c>
      <c r="AL5585" s="13" t="s">
        <v>50</v>
      </c>
      <c r="AM5585" s="13" t="s">
        <v>51352</v>
      </c>
      <c r="AN5585" s="13" t="s">
        <v>66</v>
      </c>
      <c r="AO5585" s="13" t="s">
        <v>51353</v>
      </c>
      <c r="AP5585" s="21" t="s">
        <v>51354</v>
      </c>
      <c r="AQ5585" s="13" t="s">
        <v>50</v>
      </c>
      <c r="AR5585" s="13" t="s">
        <v>50</v>
      </c>
    </row>
    <row r="5586" spans="1:44" ht="15" thickBot="1">
      <c r="A5586" s="4" t="s">
        <v>51355</v>
      </c>
      <c r="B5586" s="7" t="s">
        <v>50</v>
      </c>
      <c r="C5586" s="6">
        <v>43831</v>
      </c>
      <c r="D5586" s="7" t="s">
        <v>45</v>
      </c>
      <c r="E5586" s="7" t="s">
        <v>46</v>
      </c>
      <c r="F5586" s="7" t="s">
        <v>70</v>
      </c>
      <c r="G5586" s="7" t="s">
        <v>145</v>
      </c>
      <c r="H5586" s="7" t="s">
        <v>562</v>
      </c>
      <c r="I5586" s="7" t="s">
        <v>50</v>
      </c>
      <c r="J5586" s="6">
        <v>45365</v>
      </c>
      <c r="K5586" s="7" t="s">
        <v>116</v>
      </c>
      <c r="L5586" s="7" t="s">
        <v>52</v>
      </c>
      <c r="M5586" s="7" t="s">
        <v>51356</v>
      </c>
      <c r="N5586" s="7" t="s">
        <v>3166</v>
      </c>
      <c r="O5586" s="7" t="s">
        <v>51357</v>
      </c>
      <c r="P5586" s="5">
        <v>24514</v>
      </c>
      <c r="Q5586" s="7" t="s">
        <v>2203</v>
      </c>
      <c r="R5586" s="34" t="s">
        <v>51358</v>
      </c>
      <c r="S5586" s="34" t="s">
        <v>51359</v>
      </c>
      <c r="T5586" s="7" t="s">
        <v>50</v>
      </c>
      <c r="U5586" s="7" t="s">
        <v>50</v>
      </c>
      <c r="V5586" s="7">
        <v>30000000</v>
      </c>
      <c r="W5586" s="7" t="s">
        <v>209</v>
      </c>
      <c r="X5586" s="7">
        <v>32648548</v>
      </c>
      <c r="Y5586" s="7" t="s">
        <v>50</v>
      </c>
      <c r="Z5586" s="7">
        <v>3</v>
      </c>
      <c r="AA5586" s="7" t="s">
        <v>50</v>
      </c>
      <c r="AB5586" s="7" t="s">
        <v>50</v>
      </c>
      <c r="AC5586" s="7" t="s">
        <v>50</v>
      </c>
      <c r="AD5586" s="7" t="s">
        <v>178</v>
      </c>
      <c r="AE5586" s="7" t="s">
        <v>50</v>
      </c>
      <c r="AF5586" s="7" t="s">
        <v>50</v>
      </c>
      <c r="AG5586" s="7" t="s">
        <v>50</v>
      </c>
      <c r="AH5586" s="7">
        <v>120000000</v>
      </c>
      <c r="AI5586" s="7" t="s">
        <v>209</v>
      </c>
      <c r="AJ5586" s="7">
        <v>133840363</v>
      </c>
      <c r="AK5586" s="7" t="s">
        <v>51360</v>
      </c>
      <c r="AL5586" s="7" t="s">
        <v>50</v>
      </c>
      <c r="AM5586" s="7" t="s">
        <v>51361</v>
      </c>
      <c r="AN5586" s="7" t="s">
        <v>66</v>
      </c>
      <c r="AO5586" s="7" t="s">
        <v>51362</v>
      </c>
      <c r="AP5586" s="8" t="s">
        <v>51363</v>
      </c>
      <c r="AQ5586" s="7" t="s">
        <v>50</v>
      </c>
      <c r="AR5586" s="7" t="s">
        <v>50</v>
      </c>
    </row>
    <row r="5587" spans="1:44" ht="15" thickBot="1">
      <c r="A5587" s="10" t="s">
        <v>51364</v>
      </c>
      <c r="B5587" s="13" t="s">
        <v>50</v>
      </c>
      <c r="C5587" s="12">
        <v>42370</v>
      </c>
      <c r="D5587" s="13" t="s">
        <v>45</v>
      </c>
      <c r="E5587" s="13" t="s">
        <v>46</v>
      </c>
      <c r="F5587" s="13" t="s">
        <v>47</v>
      </c>
      <c r="G5587" s="27" t="s">
        <v>54945</v>
      </c>
      <c r="H5587" s="13" t="s">
        <v>6154</v>
      </c>
      <c r="I5587" s="13" t="s">
        <v>50</v>
      </c>
      <c r="J5587" s="12">
        <v>45365</v>
      </c>
      <c r="K5587" s="13" t="s">
        <v>89</v>
      </c>
      <c r="L5587" s="13" t="s">
        <v>62</v>
      </c>
      <c r="M5587" s="13" t="s">
        <v>51365</v>
      </c>
      <c r="N5587" s="13" t="s">
        <v>987</v>
      </c>
      <c r="O5587" s="13" t="s">
        <v>51366</v>
      </c>
      <c r="P5587" s="11">
        <v>24517</v>
      </c>
      <c r="Q5587" s="13" t="s">
        <v>50</v>
      </c>
      <c r="R5587" s="33" t="s">
        <v>51367</v>
      </c>
      <c r="S5587" s="33" t="s">
        <v>51368</v>
      </c>
      <c r="T5587" s="13" t="s">
        <v>51369</v>
      </c>
      <c r="U5587" s="13" t="s">
        <v>51370</v>
      </c>
      <c r="V5587" s="13">
        <v>2908200</v>
      </c>
      <c r="W5587" s="13" t="s">
        <v>60</v>
      </c>
      <c r="X5587" s="13">
        <v>2908200</v>
      </c>
      <c r="Y5587" s="13" t="s">
        <v>61</v>
      </c>
      <c r="Z5587" s="13">
        <v>3</v>
      </c>
      <c r="AA5587" s="13">
        <v>2908200</v>
      </c>
      <c r="AB5587" s="13" t="s">
        <v>60</v>
      </c>
      <c r="AC5587" s="13">
        <v>2908200</v>
      </c>
      <c r="AD5587" s="13" t="s">
        <v>62</v>
      </c>
      <c r="AE5587" s="13">
        <v>8165181</v>
      </c>
      <c r="AF5587" s="13" t="s">
        <v>60</v>
      </c>
      <c r="AG5587" s="13">
        <v>8165181</v>
      </c>
      <c r="AH5587" s="13">
        <v>8165181</v>
      </c>
      <c r="AI5587" s="13" t="s">
        <v>60</v>
      </c>
      <c r="AJ5587" s="13">
        <v>8165181</v>
      </c>
      <c r="AK5587" s="13" t="s">
        <v>50</v>
      </c>
      <c r="AL5587" s="13" t="s">
        <v>51371</v>
      </c>
      <c r="AM5587" s="13" t="s">
        <v>51372</v>
      </c>
      <c r="AN5587" s="13" t="s">
        <v>66</v>
      </c>
      <c r="AO5587" s="13" t="s">
        <v>51373</v>
      </c>
      <c r="AP5587" s="14" t="s">
        <v>51374</v>
      </c>
      <c r="AQ5587" s="13" t="s">
        <v>50</v>
      </c>
      <c r="AR5587" s="13" t="s">
        <v>50</v>
      </c>
    </row>
    <row r="5588" spans="1:44" ht="15" thickBot="1">
      <c r="A5588" s="4" t="s">
        <v>51375</v>
      </c>
      <c r="B5588" s="7" t="s">
        <v>50</v>
      </c>
      <c r="C5588" s="6">
        <v>45292</v>
      </c>
      <c r="D5588" s="7" t="s">
        <v>45</v>
      </c>
      <c r="E5588" s="7" t="s">
        <v>46</v>
      </c>
      <c r="F5588" s="7" t="s">
        <v>70</v>
      </c>
      <c r="G5588" s="27" t="s">
        <v>54945</v>
      </c>
      <c r="H5588" s="7" t="s">
        <v>50</v>
      </c>
      <c r="I5588" s="7" t="s">
        <v>50</v>
      </c>
      <c r="J5588" s="6">
        <v>45364</v>
      </c>
      <c r="K5588" s="7" t="s">
        <v>50</v>
      </c>
      <c r="L5588" s="7" t="s">
        <v>467</v>
      </c>
      <c r="M5588" s="7" t="s">
        <v>51376</v>
      </c>
      <c r="N5588" s="7" t="s">
        <v>2540</v>
      </c>
      <c r="O5588" s="7" t="s">
        <v>51377</v>
      </c>
      <c r="P5588" s="5">
        <v>24831</v>
      </c>
      <c r="Q5588" s="7" t="s">
        <v>360</v>
      </c>
      <c r="R5588" s="34" t="s">
        <v>51378</v>
      </c>
      <c r="S5588" s="34" t="s">
        <v>51379</v>
      </c>
      <c r="T5588" s="7" t="s">
        <v>50</v>
      </c>
      <c r="U5588" s="7" t="s">
        <v>50</v>
      </c>
      <c r="V5588" s="7">
        <v>5000000</v>
      </c>
      <c r="W5588" s="7" t="s">
        <v>209</v>
      </c>
      <c r="X5588" s="7">
        <v>5476433</v>
      </c>
      <c r="Y5588" s="7" t="s">
        <v>467</v>
      </c>
      <c r="Z5588" s="7">
        <v>1</v>
      </c>
      <c r="AA5588" s="7">
        <v>5000000</v>
      </c>
      <c r="AB5588" s="7" t="s">
        <v>209</v>
      </c>
      <c r="AC5588" s="7">
        <v>5476433</v>
      </c>
      <c r="AD5588" s="7" t="s">
        <v>467</v>
      </c>
      <c r="AE5588" s="7">
        <v>5000000</v>
      </c>
      <c r="AF5588" s="7" t="s">
        <v>209</v>
      </c>
      <c r="AG5588" s="7">
        <v>5476433</v>
      </c>
      <c r="AH5588" s="7">
        <v>5000000</v>
      </c>
      <c r="AI5588" s="7" t="s">
        <v>209</v>
      </c>
      <c r="AJ5588" s="7">
        <v>5476433</v>
      </c>
      <c r="AK5588" s="7" t="s">
        <v>51380</v>
      </c>
      <c r="AL5588" s="7" t="s">
        <v>50</v>
      </c>
      <c r="AM5588" s="7" t="s">
        <v>51381</v>
      </c>
      <c r="AN5588" s="7" t="s">
        <v>66</v>
      </c>
      <c r="AO5588" s="7" t="s">
        <v>51382</v>
      </c>
      <c r="AP5588" s="8" t="s">
        <v>51383</v>
      </c>
      <c r="AQ5588" s="7" t="s">
        <v>50</v>
      </c>
      <c r="AR5588" s="7" t="s">
        <v>50</v>
      </c>
    </row>
    <row r="5589" spans="1:44" ht="15" thickBot="1">
      <c r="A5589" s="10" t="s">
        <v>51384</v>
      </c>
      <c r="B5589" s="13" t="s">
        <v>50</v>
      </c>
      <c r="C5589" s="12">
        <v>43101</v>
      </c>
      <c r="D5589" s="13" t="s">
        <v>45</v>
      </c>
      <c r="E5589" s="13" t="s">
        <v>46</v>
      </c>
      <c r="F5589" s="13" t="s">
        <v>70</v>
      </c>
      <c r="G5589" s="27" t="s">
        <v>54945</v>
      </c>
      <c r="H5589" s="13" t="s">
        <v>14732</v>
      </c>
      <c r="I5589" s="13" t="s">
        <v>50</v>
      </c>
      <c r="J5589" s="12">
        <v>45365</v>
      </c>
      <c r="K5589" s="13" t="s">
        <v>116</v>
      </c>
      <c r="L5589" s="13" t="s">
        <v>241</v>
      </c>
      <c r="M5589" s="13" t="s">
        <v>4869</v>
      </c>
      <c r="N5589" s="13" t="s">
        <v>10547</v>
      </c>
      <c r="O5589" s="13" t="s">
        <v>51385</v>
      </c>
      <c r="P5589" s="11">
        <v>24973</v>
      </c>
      <c r="Q5589" s="13" t="s">
        <v>920</v>
      </c>
      <c r="R5589" s="33" t="s">
        <v>51386</v>
      </c>
      <c r="S5589" s="33" t="s">
        <v>51387</v>
      </c>
      <c r="T5589" s="13" t="s">
        <v>50</v>
      </c>
      <c r="U5589" s="13" t="s">
        <v>50</v>
      </c>
      <c r="V5589" s="13">
        <v>30000000</v>
      </c>
      <c r="W5589" s="13" t="s">
        <v>209</v>
      </c>
      <c r="X5589" s="13">
        <v>32648548</v>
      </c>
      <c r="Y5589" s="13" t="s">
        <v>154</v>
      </c>
      <c r="Z5589" s="13">
        <v>3</v>
      </c>
      <c r="AA5589" s="13">
        <v>30000000</v>
      </c>
      <c r="AB5589" s="13" t="s">
        <v>209</v>
      </c>
      <c r="AC5589" s="13">
        <v>32648548</v>
      </c>
      <c r="AD5589" s="13" t="s">
        <v>241</v>
      </c>
      <c r="AE5589" s="13">
        <v>36000000</v>
      </c>
      <c r="AF5589" s="13" t="s">
        <v>209</v>
      </c>
      <c r="AG5589" s="13">
        <v>39605247</v>
      </c>
      <c r="AH5589" s="13">
        <v>36000000</v>
      </c>
      <c r="AI5589" s="13" t="s">
        <v>209</v>
      </c>
      <c r="AJ5589" s="13">
        <v>39605247</v>
      </c>
      <c r="AK5589" s="13" t="s">
        <v>51388</v>
      </c>
      <c r="AL5589" s="13" t="s">
        <v>50</v>
      </c>
      <c r="AM5589" s="13" t="s">
        <v>51389</v>
      </c>
      <c r="AN5589" s="13" t="s">
        <v>66</v>
      </c>
      <c r="AO5589" s="13" t="s">
        <v>51390</v>
      </c>
      <c r="AP5589" s="14" t="s">
        <v>51391</v>
      </c>
      <c r="AQ5589" s="13" t="s">
        <v>50</v>
      </c>
      <c r="AR5589" s="13" t="s">
        <v>50</v>
      </c>
    </row>
    <row r="5590" spans="1:44" ht="15" thickBot="1">
      <c r="A5590" s="4" t="s">
        <v>51392</v>
      </c>
      <c r="B5590" s="7" t="s">
        <v>50</v>
      </c>
      <c r="C5590" s="6">
        <v>44490</v>
      </c>
      <c r="D5590" s="7" t="s">
        <v>45</v>
      </c>
      <c r="E5590" s="7" t="s">
        <v>46</v>
      </c>
      <c r="F5590" s="7" t="s">
        <v>70</v>
      </c>
      <c r="G5590" s="27" t="s">
        <v>54945</v>
      </c>
      <c r="H5590" s="7" t="s">
        <v>50</v>
      </c>
      <c r="I5590" s="7" t="s">
        <v>50</v>
      </c>
      <c r="J5590" s="6">
        <v>45365</v>
      </c>
      <c r="K5590" s="7" t="s">
        <v>50</v>
      </c>
      <c r="L5590" s="7" t="s">
        <v>467</v>
      </c>
      <c r="M5590" s="7" t="s">
        <v>51393</v>
      </c>
      <c r="N5590" s="7" t="s">
        <v>815</v>
      </c>
      <c r="O5590" s="7" t="s">
        <v>51394</v>
      </c>
      <c r="P5590" s="5">
        <v>25143</v>
      </c>
      <c r="Q5590" s="7" t="s">
        <v>360</v>
      </c>
      <c r="R5590" s="28" t="s">
        <v>51395</v>
      </c>
      <c r="S5590" s="34" t="s">
        <v>51396</v>
      </c>
      <c r="T5590" s="7" t="s">
        <v>50</v>
      </c>
      <c r="U5590" s="7" t="s">
        <v>50</v>
      </c>
      <c r="V5590" s="7">
        <v>4000000</v>
      </c>
      <c r="W5590" s="7" t="s">
        <v>60</v>
      </c>
      <c r="X5590" s="7">
        <v>4000000</v>
      </c>
      <c r="Y5590" s="7" t="s">
        <v>467</v>
      </c>
      <c r="Z5590" s="7">
        <v>2</v>
      </c>
      <c r="AA5590" s="7">
        <v>4000000</v>
      </c>
      <c r="AB5590" s="7" t="s">
        <v>60</v>
      </c>
      <c r="AC5590" s="7">
        <v>4000000</v>
      </c>
      <c r="AD5590" s="7" t="s">
        <v>467</v>
      </c>
      <c r="AE5590" s="7">
        <v>4600000</v>
      </c>
      <c r="AF5590" s="7" t="s">
        <v>60</v>
      </c>
      <c r="AG5590" s="7">
        <v>4600000</v>
      </c>
      <c r="AH5590" s="7">
        <v>4600000</v>
      </c>
      <c r="AI5590" s="7" t="s">
        <v>60</v>
      </c>
      <c r="AJ5590" s="7">
        <v>4600000</v>
      </c>
      <c r="AK5590" s="7" t="s">
        <v>51397</v>
      </c>
      <c r="AL5590" s="7" t="s">
        <v>50</v>
      </c>
      <c r="AM5590" s="7" t="s">
        <v>51398</v>
      </c>
      <c r="AN5590" s="7" t="s">
        <v>66</v>
      </c>
      <c r="AO5590" s="7" t="s">
        <v>51399</v>
      </c>
      <c r="AP5590" s="8" t="s">
        <v>51400</v>
      </c>
      <c r="AQ5590" s="7" t="s">
        <v>50</v>
      </c>
      <c r="AR5590" s="7" t="s">
        <v>50</v>
      </c>
    </row>
    <row r="5591" spans="1:44" ht="15" thickBot="1">
      <c r="A5591" s="10" t="s">
        <v>51401</v>
      </c>
      <c r="B5591" s="13" t="s">
        <v>50</v>
      </c>
      <c r="C5591" s="12">
        <v>43466</v>
      </c>
      <c r="D5591" s="13" t="s">
        <v>45</v>
      </c>
      <c r="E5591" s="13" t="s">
        <v>46</v>
      </c>
      <c r="F5591" s="13" t="s">
        <v>70</v>
      </c>
      <c r="G5591" s="26" t="s">
        <v>54946</v>
      </c>
      <c r="H5591" s="13" t="s">
        <v>50</v>
      </c>
      <c r="I5591" s="13" t="s">
        <v>50</v>
      </c>
      <c r="J5591" s="12">
        <v>45366</v>
      </c>
      <c r="K5591" s="13" t="s">
        <v>50</v>
      </c>
      <c r="L5591" s="13" t="s">
        <v>467</v>
      </c>
      <c r="M5591" s="13" t="s">
        <v>51402</v>
      </c>
      <c r="N5591" s="13" t="s">
        <v>27500</v>
      </c>
      <c r="O5591" s="13" t="s">
        <v>51403</v>
      </c>
      <c r="P5591" s="11">
        <v>25822</v>
      </c>
      <c r="Q5591" s="13" t="s">
        <v>360</v>
      </c>
      <c r="R5591" s="33" t="s">
        <v>51404</v>
      </c>
      <c r="S5591" s="33" t="s">
        <v>51405</v>
      </c>
      <c r="T5591" s="13" t="s">
        <v>51406</v>
      </c>
      <c r="U5591" s="13" t="s">
        <v>50</v>
      </c>
      <c r="V5591" s="13">
        <v>1700000</v>
      </c>
      <c r="W5591" s="13" t="s">
        <v>209</v>
      </c>
      <c r="X5591" s="13">
        <v>1851347</v>
      </c>
      <c r="Y5591" s="13" t="s">
        <v>467</v>
      </c>
      <c r="Z5591" s="13">
        <v>1</v>
      </c>
      <c r="AA5591" s="13">
        <v>1700000</v>
      </c>
      <c r="AB5591" s="13" t="s">
        <v>209</v>
      </c>
      <c r="AC5591" s="13">
        <v>1851347</v>
      </c>
      <c r="AD5591" s="13" t="s">
        <v>467</v>
      </c>
      <c r="AE5591" s="13">
        <v>1700000</v>
      </c>
      <c r="AF5591" s="13" t="s">
        <v>209</v>
      </c>
      <c r="AG5591" s="13">
        <v>1851348</v>
      </c>
      <c r="AH5591" s="13">
        <v>1700000</v>
      </c>
      <c r="AI5591" s="13" t="s">
        <v>209</v>
      </c>
      <c r="AJ5591" s="13">
        <v>1851348</v>
      </c>
      <c r="AK5591" s="13" t="s">
        <v>50</v>
      </c>
      <c r="AL5591" s="13" t="s">
        <v>50</v>
      </c>
      <c r="AM5591" s="13" t="s">
        <v>51407</v>
      </c>
      <c r="AN5591" s="13" t="s">
        <v>66</v>
      </c>
      <c r="AO5591" s="13" t="s">
        <v>51408</v>
      </c>
      <c r="AP5591" s="21" t="s">
        <v>51409</v>
      </c>
      <c r="AQ5591" s="13" t="s">
        <v>50</v>
      </c>
      <c r="AR5591" s="13" t="s">
        <v>50</v>
      </c>
    </row>
    <row r="5592" spans="1:44" ht="15" thickBot="1">
      <c r="A5592" s="4" t="s">
        <v>51410</v>
      </c>
      <c r="B5592" s="7" t="s">
        <v>50</v>
      </c>
      <c r="C5592" s="6">
        <v>41275</v>
      </c>
      <c r="D5592" s="7" t="s">
        <v>45</v>
      </c>
      <c r="E5592" s="7" t="s">
        <v>46</v>
      </c>
      <c r="F5592" s="7" t="s">
        <v>70</v>
      </c>
      <c r="G5592" s="26" t="s">
        <v>54946</v>
      </c>
      <c r="H5592" s="7" t="s">
        <v>341</v>
      </c>
      <c r="I5592" s="7" t="s">
        <v>50</v>
      </c>
      <c r="J5592" s="6">
        <v>45365</v>
      </c>
      <c r="K5592" s="7" t="s">
        <v>50</v>
      </c>
      <c r="L5592" s="7" t="s">
        <v>178</v>
      </c>
      <c r="M5592" s="7" t="s">
        <v>25458</v>
      </c>
      <c r="N5592" s="7" t="s">
        <v>12690</v>
      </c>
      <c r="O5592" s="7" t="s">
        <v>51411</v>
      </c>
      <c r="P5592" s="5">
        <v>26346</v>
      </c>
      <c r="Q5592" s="7" t="s">
        <v>6734</v>
      </c>
      <c r="R5592" s="34" t="s">
        <v>51412</v>
      </c>
      <c r="S5592" s="34" t="s">
        <v>51413</v>
      </c>
      <c r="T5592" s="7" t="s">
        <v>51414</v>
      </c>
      <c r="U5592" s="7" t="s">
        <v>50</v>
      </c>
      <c r="V5592" s="7">
        <v>6941000</v>
      </c>
      <c r="W5592" s="7" t="s">
        <v>60</v>
      </c>
      <c r="X5592" s="7">
        <v>6941000</v>
      </c>
      <c r="Y5592" s="7" t="s">
        <v>50</v>
      </c>
      <c r="Z5592" s="7">
        <v>2</v>
      </c>
      <c r="AA5592" s="7">
        <v>6941000</v>
      </c>
      <c r="AB5592" s="7" t="s">
        <v>60</v>
      </c>
      <c r="AC5592" s="7">
        <v>6941000</v>
      </c>
      <c r="AD5592" s="7" t="s">
        <v>178</v>
      </c>
      <c r="AE5592" s="7">
        <v>6941000</v>
      </c>
      <c r="AF5592" s="7" t="s">
        <v>60</v>
      </c>
      <c r="AG5592" s="7">
        <v>6941000</v>
      </c>
      <c r="AH5592" s="7">
        <v>6941000</v>
      </c>
      <c r="AI5592" s="7" t="s">
        <v>60</v>
      </c>
      <c r="AJ5592" s="7">
        <v>6941000</v>
      </c>
      <c r="AK5592" s="7" t="s">
        <v>50</v>
      </c>
      <c r="AL5592" s="7" t="s">
        <v>50</v>
      </c>
      <c r="AM5592" s="7" t="s">
        <v>51415</v>
      </c>
      <c r="AN5592" s="7" t="s">
        <v>66</v>
      </c>
      <c r="AO5592" s="7" t="s">
        <v>51416</v>
      </c>
      <c r="AP5592" s="8" t="s">
        <v>51417</v>
      </c>
      <c r="AQ5592" s="7" t="s">
        <v>50</v>
      </c>
      <c r="AR5592" s="7" t="s">
        <v>50</v>
      </c>
    </row>
    <row r="5593" spans="1:44" ht="15" thickBot="1">
      <c r="A5593" s="10" t="s">
        <v>51418</v>
      </c>
      <c r="B5593" s="13" t="s">
        <v>50</v>
      </c>
      <c r="C5593" s="12">
        <v>42736</v>
      </c>
      <c r="D5593" s="13" t="s">
        <v>45</v>
      </c>
      <c r="E5593" s="13" t="s">
        <v>46</v>
      </c>
      <c r="F5593" s="13" t="s">
        <v>70</v>
      </c>
      <c r="G5593" s="26" t="s">
        <v>54946</v>
      </c>
      <c r="H5593" s="13" t="s">
        <v>50</v>
      </c>
      <c r="I5593" s="13" t="s">
        <v>50</v>
      </c>
      <c r="J5593" s="12">
        <v>45365</v>
      </c>
      <c r="K5593" s="13" t="s">
        <v>50</v>
      </c>
      <c r="L5593" s="13" t="s">
        <v>290</v>
      </c>
      <c r="M5593" s="13" t="s">
        <v>51419</v>
      </c>
      <c r="N5593" s="13" t="s">
        <v>22739</v>
      </c>
      <c r="O5593" s="13" t="s">
        <v>51420</v>
      </c>
      <c r="P5593" s="11">
        <v>26807</v>
      </c>
      <c r="Q5593" s="13" t="s">
        <v>360</v>
      </c>
      <c r="R5593" s="33" t="s">
        <v>51421</v>
      </c>
      <c r="S5593" s="33" t="s">
        <v>51422</v>
      </c>
      <c r="T5593" s="13" t="s">
        <v>51423</v>
      </c>
      <c r="U5593" s="13" t="s">
        <v>51424</v>
      </c>
      <c r="V5593" s="13">
        <v>25000000</v>
      </c>
      <c r="W5593" s="13" t="s">
        <v>209</v>
      </c>
      <c r="X5593" s="13">
        <v>27207123</v>
      </c>
      <c r="Y5593" s="13" t="s">
        <v>290</v>
      </c>
      <c r="Z5593" s="13">
        <v>1</v>
      </c>
      <c r="AA5593" s="13">
        <v>25000000</v>
      </c>
      <c r="AB5593" s="13" t="s">
        <v>209</v>
      </c>
      <c r="AC5593" s="13">
        <v>27207123</v>
      </c>
      <c r="AD5593" s="13" t="s">
        <v>290</v>
      </c>
      <c r="AE5593" s="13">
        <v>25000000</v>
      </c>
      <c r="AF5593" s="13" t="s">
        <v>209</v>
      </c>
      <c r="AG5593" s="13">
        <v>27207123</v>
      </c>
      <c r="AH5593" s="13">
        <v>25000000</v>
      </c>
      <c r="AI5593" s="13" t="s">
        <v>209</v>
      </c>
      <c r="AJ5593" s="13">
        <v>27207123</v>
      </c>
      <c r="AK5593" s="13" t="s">
        <v>51425</v>
      </c>
      <c r="AL5593" s="13" t="s">
        <v>50</v>
      </c>
      <c r="AM5593" s="13" t="s">
        <v>51426</v>
      </c>
      <c r="AN5593" s="13" t="s">
        <v>66</v>
      </c>
      <c r="AO5593" s="13" t="s">
        <v>51427</v>
      </c>
      <c r="AP5593" s="21" t="s">
        <v>51428</v>
      </c>
      <c r="AQ5593" s="13" t="s">
        <v>50</v>
      </c>
      <c r="AR5593" s="13" t="s">
        <v>50</v>
      </c>
    </row>
    <row r="5594" spans="1:44" ht="15" thickBot="1">
      <c r="A5594" s="4" t="s">
        <v>51429</v>
      </c>
      <c r="B5594" s="7" t="s">
        <v>50</v>
      </c>
      <c r="C5594" s="6">
        <v>44562</v>
      </c>
      <c r="D5594" s="7" t="s">
        <v>45</v>
      </c>
      <c r="E5594" s="7" t="s">
        <v>46</v>
      </c>
      <c r="F5594" s="7" t="s">
        <v>70</v>
      </c>
      <c r="G5594" s="27" t="s">
        <v>54945</v>
      </c>
      <c r="H5594" s="7" t="s">
        <v>50</v>
      </c>
      <c r="I5594" s="7" t="s">
        <v>50</v>
      </c>
      <c r="J5594" s="6">
        <v>45365</v>
      </c>
      <c r="K5594" s="7" t="s">
        <v>116</v>
      </c>
      <c r="L5594" s="7" t="s">
        <v>131</v>
      </c>
      <c r="M5594" s="7" t="s">
        <v>51430</v>
      </c>
      <c r="N5594" s="7" t="s">
        <v>4475</v>
      </c>
      <c r="O5594" s="7" t="s">
        <v>51431</v>
      </c>
      <c r="P5594" s="5">
        <v>26882</v>
      </c>
      <c r="Q5594" s="7" t="s">
        <v>630</v>
      </c>
      <c r="R5594" s="34" t="s">
        <v>51432</v>
      </c>
      <c r="S5594" s="31" t="s">
        <v>50</v>
      </c>
      <c r="T5594" s="7" t="s">
        <v>50</v>
      </c>
      <c r="U5594" s="7" t="s">
        <v>50</v>
      </c>
      <c r="V5594" s="7">
        <v>15000000</v>
      </c>
      <c r="W5594" s="7" t="s">
        <v>60</v>
      </c>
      <c r="X5594" s="7">
        <v>15000000</v>
      </c>
      <c r="Y5594" s="7" t="s">
        <v>467</v>
      </c>
      <c r="Z5594" s="7">
        <v>4</v>
      </c>
      <c r="AA5594" s="7">
        <v>3000000</v>
      </c>
      <c r="AB5594" s="7" t="s">
        <v>60</v>
      </c>
      <c r="AC5594" s="7">
        <v>3000000</v>
      </c>
      <c r="AD5594" s="7" t="s">
        <v>467</v>
      </c>
      <c r="AE5594" s="7">
        <v>5201000</v>
      </c>
      <c r="AF5594" s="7" t="s">
        <v>60</v>
      </c>
      <c r="AG5594" s="7">
        <v>5201000</v>
      </c>
      <c r="AH5594" s="7">
        <v>20201000</v>
      </c>
      <c r="AI5594" s="7" t="s">
        <v>60</v>
      </c>
      <c r="AJ5594" s="7">
        <v>20201000</v>
      </c>
      <c r="AK5594" s="7" t="s">
        <v>51433</v>
      </c>
      <c r="AL5594" s="7" t="s">
        <v>50</v>
      </c>
      <c r="AM5594" s="7" t="s">
        <v>51434</v>
      </c>
      <c r="AN5594" s="7" t="s">
        <v>66</v>
      </c>
      <c r="AO5594" s="7" t="s">
        <v>51435</v>
      </c>
      <c r="AP5594" s="8" t="s">
        <v>51436</v>
      </c>
      <c r="AQ5594" s="7" t="s">
        <v>50</v>
      </c>
      <c r="AR5594" s="7" t="s">
        <v>50</v>
      </c>
    </row>
    <row r="5595" spans="1:44" ht="15" thickBot="1">
      <c r="A5595" s="10" t="s">
        <v>51437</v>
      </c>
      <c r="B5595" s="13" t="s">
        <v>50</v>
      </c>
      <c r="C5595" s="12">
        <v>34700</v>
      </c>
      <c r="D5595" s="13" t="s">
        <v>45</v>
      </c>
      <c r="E5595" s="13" t="s">
        <v>46</v>
      </c>
      <c r="F5595" s="13" t="s">
        <v>47</v>
      </c>
      <c r="G5595" s="13" t="s">
        <v>87</v>
      </c>
      <c r="H5595" s="13" t="s">
        <v>51438</v>
      </c>
      <c r="I5595" s="13" t="s">
        <v>50</v>
      </c>
      <c r="J5595" s="12">
        <v>45364</v>
      </c>
      <c r="K5595" s="13" t="s">
        <v>177</v>
      </c>
      <c r="L5595" s="13" t="s">
        <v>162</v>
      </c>
      <c r="M5595" s="13" t="s">
        <v>10119</v>
      </c>
      <c r="N5595" s="13" t="s">
        <v>51439</v>
      </c>
      <c r="O5595" s="13" t="s">
        <v>51440</v>
      </c>
      <c r="P5595" s="11">
        <v>27034</v>
      </c>
      <c r="Q5595" s="13" t="s">
        <v>920</v>
      </c>
      <c r="R5595" s="33" t="s">
        <v>51441</v>
      </c>
      <c r="S5595" s="33" t="s">
        <v>51442</v>
      </c>
      <c r="T5595" s="13" t="s">
        <v>51443</v>
      </c>
      <c r="U5595" s="13" t="s">
        <v>51444</v>
      </c>
      <c r="V5595" s="13">
        <v>500000000</v>
      </c>
      <c r="W5595" s="13" t="s">
        <v>1919</v>
      </c>
      <c r="X5595" s="13">
        <v>48911403</v>
      </c>
      <c r="Y5595" s="13" t="s">
        <v>61</v>
      </c>
      <c r="Z5595" s="13">
        <v>4</v>
      </c>
      <c r="AA5595" s="13">
        <v>50600000</v>
      </c>
      <c r="AB5595" s="13" t="s">
        <v>60</v>
      </c>
      <c r="AC5595" s="13">
        <v>50600000</v>
      </c>
      <c r="AD5595" s="13" t="s">
        <v>62</v>
      </c>
      <c r="AE5595" s="13">
        <v>72980925</v>
      </c>
      <c r="AF5595" s="13" t="s">
        <v>60</v>
      </c>
      <c r="AG5595" s="13">
        <v>72980925</v>
      </c>
      <c r="AH5595" s="13">
        <v>121892328</v>
      </c>
      <c r="AI5595" s="13" t="s">
        <v>60</v>
      </c>
      <c r="AJ5595" s="13">
        <v>121892328</v>
      </c>
      <c r="AK5595" s="13" t="s">
        <v>50</v>
      </c>
      <c r="AL5595" s="13" t="s">
        <v>50</v>
      </c>
      <c r="AM5595" s="13" t="s">
        <v>51445</v>
      </c>
      <c r="AN5595" s="13" t="s">
        <v>66</v>
      </c>
      <c r="AO5595" s="13" t="s">
        <v>51446</v>
      </c>
      <c r="AP5595" s="14" t="s">
        <v>51447</v>
      </c>
      <c r="AQ5595" s="13" t="s">
        <v>50</v>
      </c>
      <c r="AR5595" s="13" t="s">
        <v>50</v>
      </c>
    </row>
    <row r="5596" spans="1:44" ht="15" thickBot="1">
      <c r="A5596" s="4" t="s">
        <v>51448</v>
      </c>
      <c r="B5596" s="7">
        <v>480</v>
      </c>
      <c r="C5596" s="6">
        <v>43831</v>
      </c>
      <c r="D5596" s="7" t="s">
        <v>45</v>
      </c>
      <c r="E5596" s="7" t="s">
        <v>46</v>
      </c>
      <c r="F5596" s="7" t="s">
        <v>70</v>
      </c>
      <c r="G5596" s="26" t="s">
        <v>54946</v>
      </c>
      <c r="H5596" s="7" t="s">
        <v>50</v>
      </c>
      <c r="I5596" s="7" t="s">
        <v>50</v>
      </c>
      <c r="J5596" s="6">
        <v>45365</v>
      </c>
      <c r="K5596" s="7" t="s">
        <v>50</v>
      </c>
      <c r="L5596" s="7" t="s">
        <v>467</v>
      </c>
      <c r="M5596" s="7" t="s">
        <v>51449</v>
      </c>
      <c r="N5596" s="7" t="s">
        <v>518</v>
      </c>
      <c r="O5596" s="7" t="s">
        <v>51450</v>
      </c>
      <c r="P5596" s="5">
        <v>27428</v>
      </c>
      <c r="Q5596" s="7" t="s">
        <v>520</v>
      </c>
      <c r="R5596" s="34" t="s">
        <v>51451</v>
      </c>
      <c r="S5596" s="34" t="s">
        <v>51452</v>
      </c>
      <c r="T5596" s="7" t="s">
        <v>51453</v>
      </c>
      <c r="U5596" s="7" t="s">
        <v>50</v>
      </c>
      <c r="V5596" s="7">
        <v>3200000</v>
      </c>
      <c r="W5596" s="7" t="s">
        <v>60</v>
      </c>
      <c r="X5596" s="7">
        <v>3200000</v>
      </c>
      <c r="Y5596" s="7" t="s">
        <v>467</v>
      </c>
      <c r="Z5596" s="7">
        <v>2</v>
      </c>
      <c r="AA5596" s="7">
        <v>3200000</v>
      </c>
      <c r="AB5596" s="7" t="s">
        <v>60</v>
      </c>
      <c r="AC5596" s="7">
        <v>3200000</v>
      </c>
      <c r="AD5596" s="7" t="s">
        <v>467</v>
      </c>
      <c r="AE5596" s="7">
        <v>5500000</v>
      </c>
      <c r="AF5596" s="7" t="s">
        <v>60</v>
      </c>
      <c r="AG5596" s="7">
        <v>5500000</v>
      </c>
      <c r="AH5596" s="7">
        <v>5500000</v>
      </c>
      <c r="AI5596" s="7" t="s">
        <v>60</v>
      </c>
      <c r="AJ5596" s="7">
        <v>5500000</v>
      </c>
      <c r="AK5596" s="7" t="s">
        <v>51454</v>
      </c>
      <c r="AL5596" s="7" t="s">
        <v>50</v>
      </c>
      <c r="AM5596" s="7" t="s">
        <v>51455</v>
      </c>
      <c r="AN5596" s="7" t="s">
        <v>66</v>
      </c>
      <c r="AO5596" s="7" t="s">
        <v>51456</v>
      </c>
      <c r="AP5596" s="8" t="s">
        <v>51457</v>
      </c>
      <c r="AQ5596" s="7" t="s">
        <v>50</v>
      </c>
      <c r="AR5596" s="7" t="s">
        <v>50</v>
      </c>
    </row>
    <row r="5597" spans="1:44" ht="15" thickBot="1">
      <c r="A5597" s="10" t="s">
        <v>51458</v>
      </c>
      <c r="B5597" s="13" t="s">
        <v>50</v>
      </c>
      <c r="C5597" s="12">
        <v>40179</v>
      </c>
      <c r="D5597" s="13" t="s">
        <v>45</v>
      </c>
      <c r="E5597" s="13" t="s">
        <v>46</v>
      </c>
      <c r="F5597" s="13" t="s">
        <v>70</v>
      </c>
      <c r="G5597" s="13" t="s">
        <v>71</v>
      </c>
      <c r="H5597" s="13" t="s">
        <v>240</v>
      </c>
      <c r="I5597" s="13" t="s">
        <v>50</v>
      </c>
      <c r="J5597" s="12">
        <v>45365</v>
      </c>
      <c r="K5597" s="13" t="s">
        <v>89</v>
      </c>
      <c r="L5597" s="13" t="s">
        <v>131</v>
      </c>
      <c r="M5597" s="13" t="s">
        <v>40055</v>
      </c>
      <c r="N5597" s="13" t="s">
        <v>133</v>
      </c>
      <c r="O5597" s="13" t="s">
        <v>51459</v>
      </c>
      <c r="P5597" s="11">
        <v>27515</v>
      </c>
      <c r="Q5597" s="13" t="s">
        <v>135</v>
      </c>
      <c r="R5597" s="33" t="s">
        <v>51460</v>
      </c>
      <c r="S5597" s="33" t="s">
        <v>51461</v>
      </c>
      <c r="T5597" s="13" t="s">
        <v>51462</v>
      </c>
      <c r="U5597" s="13" t="s">
        <v>51463</v>
      </c>
      <c r="V5597" s="13">
        <v>140000000</v>
      </c>
      <c r="W5597" s="13" t="s">
        <v>60</v>
      </c>
      <c r="X5597" s="13">
        <v>140000000</v>
      </c>
      <c r="Y5597" s="13" t="s">
        <v>50</v>
      </c>
      <c r="Z5597" s="13">
        <v>4</v>
      </c>
      <c r="AA5597" s="13">
        <v>140000000</v>
      </c>
      <c r="AB5597" s="13" t="s">
        <v>60</v>
      </c>
      <c r="AC5597" s="13">
        <v>140000000</v>
      </c>
      <c r="AD5597" s="13" t="s">
        <v>210</v>
      </c>
      <c r="AE5597" s="13">
        <v>340000000</v>
      </c>
      <c r="AF5597" s="13" t="s">
        <v>60</v>
      </c>
      <c r="AG5597" s="13">
        <v>340000000</v>
      </c>
      <c r="AH5597" s="13">
        <v>674448874</v>
      </c>
      <c r="AI5597" s="13" t="s">
        <v>60</v>
      </c>
      <c r="AJ5597" s="13">
        <v>674448874</v>
      </c>
      <c r="AK5597" s="13" t="s">
        <v>51464</v>
      </c>
      <c r="AL5597" s="13" t="s">
        <v>50</v>
      </c>
      <c r="AM5597" s="13" t="s">
        <v>51465</v>
      </c>
      <c r="AN5597" s="13" t="s">
        <v>66</v>
      </c>
      <c r="AO5597" s="13" t="s">
        <v>51466</v>
      </c>
      <c r="AP5597" s="14" t="s">
        <v>51467</v>
      </c>
      <c r="AQ5597" s="13" t="s">
        <v>50</v>
      </c>
      <c r="AR5597" s="13" t="s">
        <v>50</v>
      </c>
    </row>
    <row r="5598" spans="1:44" ht="15" thickBot="1">
      <c r="A5598" s="4" t="s">
        <v>51468</v>
      </c>
      <c r="B5598" s="7" t="s">
        <v>50</v>
      </c>
      <c r="C5598" s="6">
        <v>45170</v>
      </c>
      <c r="D5598" s="7" t="s">
        <v>45</v>
      </c>
      <c r="E5598" s="7" t="s">
        <v>46</v>
      </c>
      <c r="F5598" s="7" t="s">
        <v>70</v>
      </c>
      <c r="G5598" s="27" t="s">
        <v>54945</v>
      </c>
      <c r="H5598" s="7" t="s">
        <v>50</v>
      </c>
      <c r="I5598" s="7" t="s">
        <v>50</v>
      </c>
      <c r="J5598" s="6">
        <v>45364</v>
      </c>
      <c r="K5598" s="7" t="s">
        <v>50</v>
      </c>
      <c r="L5598" s="7" t="s">
        <v>1624</v>
      </c>
      <c r="M5598" s="7" t="s">
        <v>51469</v>
      </c>
      <c r="N5598" s="7" t="s">
        <v>54</v>
      </c>
      <c r="O5598" s="7" t="s">
        <v>51470</v>
      </c>
      <c r="P5598" s="5">
        <v>27645</v>
      </c>
      <c r="Q5598" s="7" t="s">
        <v>56</v>
      </c>
      <c r="R5598" s="34" t="s">
        <v>51471</v>
      </c>
      <c r="S5598" s="34" t="s">
        <v>51472</v>
      </c>
      <c r="T5598" s="7" t="s">
        <v>51473</v>
      </c>
      <c r="U5598" s="7" t="s">
        <v>50</v>
      </c>
      <c r="V5598" s="7">
        <v>1500000</v>
      </c>
      <c r="W5598" s="7" t="s">
        <v>60</v>
      </c>
      <c r="X5598" s="7">
        <v>1500000</v>
      </c>
      <c r="Y5598" s="7" t="s">
        <v>467</v>
      </c>
      <c r="Z5598" s="7">
        <v>1</v>
      </c>
      <c r="AA5598" s="7">
        <v>1500000</v>
      </c>
      <c r="AB5598" s="7" t="s">
        <v>60</v>
      </c>
      <c r="AC5598" s="7">
        <v>1500000</v>
      </c>
      <c r="AD5598" s="7" t="s">
        <v>1624</v>
      </c>
      <c r="AE5598" s="7">
        <v>1500000</v>
      </c>
      <c r="AF5598" s="7" t="s">
        <v>60</v>
      </c>
      <c r="AG5598" s="7">
        <v>1500000</v>
      </c>
      <c r="AH5598" s="7">
        <v>1500000</v>
      </c>
      <c r="AI5598" s="7" t="s">
        <v>60</v>
      </c>
      <c r="AJ5598" s="7">
        <v>1500000</v>
      </c>
      <c r="AK5598" s="7" t="s">
        <v>50</v>
      </c>
      <c r="AL5598" s="7" t="s">
        <v>50</v>
      </c>
      <c r="AM5598" s="7" t="s">
        <v>51474</v>
      </c>
      <c r="AN5598" s="7" t="s">
        <v>66</v>
      </c>
      <c r="AO5598" s="7" t="s">
        <v>51475</v>
      </c>
      <c r="AP5598" s="8" t="s">
        <v>51476</v>
      </c>
      <c r="AQ5598" s="7" t="s">
        <v>50</v>
      </c>
      <c r="AR5598" s="7" t="s">
        <v>50</v>
      </c>
    </row>
    <row r="5599" spans="1:44" ht="15" thickBot="1">
      <c r="A5599" s="10" t="s">
        <v>51477</v>
      </c>
      <c r="B5599" s="13" t="s">
        <v>50</v>
      </c>
      <c r="C5599" s="12">
        <v>44958</v>
      </c>
      <c r="D5599" s="13" t="s">
        <v>45</v>
      </c>
      <c r="E5599" s="13" t="s">
        <v>46</v>
      </c>
      <c r="F5599" s="13" t="s">
        <v>70</v>
      </c>
      <c r="G5599" s="26" t="s">
        <v>54946</v>
      </c>
      <c r="H5599" s="13" t="s">
        <v>50</v>
      </c>
      <c r="I5599" s="13" t="s">
        <v>50</v>
      </c>
      <c r="J5599" s="12">
        <v>45364</v>
      </c>
      <c r="K5599" s="13" t="s">
        <v>50</v>
      </c>
      <c r="L5599" s="13" t="s">
        <v>467</v>
      </c>
      <c r="M5599" s="13" t="s">
        <v>51478</v>
      </c>
      <c r="N5599" s="13" t="s">
        <v>18395</v>
      </c>
      <c r="O5599" s="13" t="s">
        <v>51479</v>
      </c>
      <c r="P5599" s="11">
        <v>27748</v>
      </c>
      <c r="Q5599" s="13" t="s">
        <v>18397</v>
      </c>
      <c r="R5599" s="33" t="s">
        <v>51480</v>
      </c>
      <c r="S5599" s="33" t="s">
        <v>51481</v>
      </c>
      <c r="T5599" s="13" t="s">
        <v>50</v>
      </c>
      <c r="U5599" s="13" t="s">
        <v>50</v>
      </c>
      <c r="V5599" s="13">
        <v>1500000</v>
      </c>
      <c r="W5599" s="13" t="s">
        <v>60</v>
      </c>
      <c r="X5599" s="13">
        <v>1500000</v>
      </c>
      <c r="Y5599" s="13" t="s">
        <v>467</v>
      </c>
      <c r="Z5599" s="13">
        <v>5</v>
      </c>
      <c r="AA5599" s="13">
        <v>1500000</v>
      </c>
      <c r="AB5599" s="13" t="s">
        <v>60</v>
      </c>
      <c r="AC5599" s="13">
        <v>1500000</v>
      </c>
      <c r="AD5599" s="13" t="s">
        <v>467</v>
      </c>
      <c r="AE5599" s="13">
        <v>2492669</v>
      </c>
      <c r="AF5599" s="13" t="s">
        <v>60</v>
      </c>
      <c r="AG5599" s="13">
        <v>2492669</v>
      </c>
      <c r="AH5599" s="13">
        <v>2492669</v>
      </c>
      <c r="AI5599" s="13" t="s">
        <v>60</v>
      </c>
      <c r="AJ5599" s="13">
        <v>2492669</v>
      </c>
      <c r="AK5599" s="13" t="s">
        <v>51482</v>
      </c>
      <c r="AL5599" s="13" t="s">
        <v>50</v>
      </c>
      <c r="AM5599" s="13" t="s">
        <v>51482</v>
      </c>
      <c r="AN5599" s="13" t="s">
        <v>993</v>
      </c>
      <c r="AO5599" s="13" t="s">
        <v>51483</v>
      </c>
      <c r="AP5599" s="21" t="s">
        <v>51484</v>
      </c>
      <c r="AQ5599" s="13" t="s">
        <v>50</v>
      </c>
      <c r="AR5599" s="13" t="s">
        <v>50</v>
      </c>
    </row>
    <row r="5600" spans="1:44" ht="15" thickBot="1">
      <c r="A5600" s="4" t="s">
        <v>33743</v>
      </c>
      <c r="B5600" s="7">
        <v>990</v>
      </c>
      <c r="C5600" s="6">
        <v>44197</v>
      </c>
      <c r="D5600" s="7" t="s">
        <v>45</v>
      </c>
      <c r="E5600" s="7" t="s">
        <v>46</v>
      </c>
      <c r="F5600" s="7" t="s">
        <v>70</v>
      </c>
      <c r="G5600" s="26" t="s">
        <v>54946</v>
      </c>
      <c r="H5600" s="7" t="s">
        <v>50</v>
      </c>
      <c r="I5600" s="7" t="s">
        <v>50</v>
      </c>
      <c r="J5600" s="6">
        <v>45366</v>
      </c>
      <c r="K5600" s="7" t="s">
        <v>72</v>
      </c>
      <c r="L5600" s="7" t="s">
        <v>467</v>
      </c>
      <c r="M5600" s="7" t="s">
        <v>33744</v>
      </c>
      <c r="N5600" s="7" t="s">
        <v>50</v>
      </c>
      <c r="O5600" s="7" t="s">
        <v>33745</v>
      </c>
      <c r="P5600" s="5">
        <v>27876</v>
      </c>
      <c r="Q5600" s="7" t="s">
        <v>50</v>
      </c>
      <c r="R5600" s="34" t="s">
        <v>33746</v>
      </c>
      <c r="S5600" s="34" t="s">
        <v>33747</v>
      </c>
      <c r="T5600" s="7" t="s">
        <v>50</v>
      </c>
      <c r="U5600" s="7" t="s">
        <v>50</v>
      </c>
      <c r="V5600" s="7">
        <v>4000000</v>
      </c>
      <c r="W5600" s="7" t="s">
        <v>60</v>
      </c>
      <c r="X5600" s="7">
        <v>4000000</v>
      </c>
      <c r="Y5600" s="7" t="s">
        <v>467</v>
      </c>
      <c r="Z5600" s="7">
        <v>2</v>
      </c>
      <c r="AA5600" s="7">
        <v>4000000</v>
      </c>
      <c r="AB5600" s="7" t="s">
        <v>60</v>
      </c>
      <c r="AC5600" s="7">
        <v>4000000</v>
      </c>
      <c r="AD5600" s="7" t="s">
        <v>467</v>
      </c>
      <c r="AE5600" s="7">
        <v>4000000</v>
      </c>
      <c r="AF5600" s="7" t="s">
        <v>60</v>
      </c>
      <c r="AG5600" s="7">
        <v>4000000</v>
      </c>
      <c r="AH5600" s="7">
        <v>4000000</v>
      </c>
      <c r="AI5600" s="7" t="s">
        <v>60</v>
      </c>
      <c r="AJ5600" s="7">
        <v>4000000</v>
      </c>
      <c r="AK5600" s="7" t="s">
        <v>50</v>
      </c>
      <c r="AL5600" s="7" t="s">
        <v>50</v>
      </c>
      <c r="AM5600" s="7" t="s">
        <v>33748</v>
      </c>
      <c r="AN5600" s="7" t="s">
        <v>66</v>
      </c>
      <c r="AO5600" s="7" t="s">
        <v>33749</v>
      </c>
      <c r="AP5600" s="8" t="s">
        <v>33750</v>
      </c>
      <c r="AQ5600" s="7" t="s">
        <v>50</v>
      </c>
      <c r="AR5600" s="7" t="s">
        <v>50</v>
      </c>
    </row>
    <row r="5601" spans="1:44" ht="15" thickBot="1">
      <c r="A5601" s="10" t="s">
        <v>51485</v>
      </c>
      <c r="B5601" s="11">
        <v>1062</v>
      </c>
      <c r="C5601" s="12">
        <v>44927</v>
      </c>
      <c r="D5601" s="13" t="s">
        <v>45</v>
      </c>
      <c r="E5601" s="13" t="s">
        <v>50</v>
      </c>
      <c r="F5601" s="13" t="s">
        <v>70</v>
      </c>
      <c r="G5601" s="13" t="s">
        <v>87</v>
      </c>
      <c r="H5601" s="13" t="s">
        <v>50</v>
      </c>
      <c r="I5601" s="13" t="s">
        <v>50</v>
      </c>
      <c r="J5601" s="12">
        <v>45365</v>
      </c>
      <c r="K5601" s="13" t="s">
        <v>50</v>
      </c>
      <c r="L5601" s="13" t="s">
        <v>241</v>
      </c>
      <c r="M5601" s="13" t="s">
        <v>50</v>
      </c>
      <c r="N5601" s="13" t="s">
        <v>518</v>
      </c>
      <c r="O5601" s="13" t="s">
        <v>51486</v>
      </c>
      <c r="P5601" s="11">
        <v>28386</v>
      </c>
      <c r="Q5601" s="13" t="s">
        <v>520</v>
      </c>
      <c r="R5601" s="33" t="s">
        <v>51487</v>
      </c>
      <c r="S5601" s="33" t="s">
        <v>51488</v>
      </c>
      <c r="T5601" s="13" t="s">
        <v>50</v>
      </c>
      <c r="U5601" s="13" t="s">
        <v>50</v>
      </c>
      <c r="V5601" s="13">
        <v>30877444</v>
      </c>
      <c r="W5601" s="13" t="s">
        <v>60</v>
      </c>
      <c r="X5601" s="13">
        <v>30877444</v>
      </c>
      <c r="Y5601" s="13" t="s">
        <v>154</v>
      </c>
      <c r="Z5601" s="13">
        <v>1</v>
      </c>
      <c r="AA5601" s="13">
        <v>30877444</v>
      </c>
      <c r="AB5601" s="13" t="s">
        <v>60</v>
      </c>
      <c r="AC5601" s="13">
        <v>30877444</v>
      </c>
      <c r="AD5601" s="13" t="s">
        <v>241</v>
      </c>
      <c r="AE5601" s="13">
        <v>30877444</v>
      </c>
      <c r="AF5601" s="13" t="s">
        <v>60</v>
      </c>
      <c r="AG5601" s="13">
        <v>30877444</v>
      </c>
      <c r="AH5601" s="13">
        <v>30877444</v>
      </c>
      <c r="AI5601" s="13" t="s">
        <v>60</v>
      </c>
      <c r="AJ5601" s="13">
        <v>30877444</v>
      </c>
      <c r="AK5601" s="13" t="s">
        <v>51489</v>
      </c>
      <c r="AL5601" s="13" t="s">
        <v>50</v>
      </c>
      <c r="AM5601" s="13" t="s">
        <v>51490</v>
      </c>
      <c r="AN5601" s="13" t="s">
        <v>66</v>
      </c>
      <c r="AO5601" s="13" t="s">
        <v>51491</v>
      </c>
      <c r="AP5601" s="14" t="s">
        <v>51492</v>
      </c>
      <c r="AQ5601" s="13" t="s">
        <v>50</v>
      </c>
      <c r="AR5601" s="13" t="s">
        <v>50</v>
      </c>
    </row>
    <row r="5602" spans="1:44" ht="15" thickBot="1">
      <c r="A5602" s="4" t="s">
        <v>51493</v>
      </c>
      <c r="B5602" s="7" t="s">
        <v>50</v>
      </c>
      <c r="C5602" s="6">
        <v>39814</v>
      </c>
      <c r="D5602" s="7" t="s">
        <v>45</v>
      </c>
      <c r="E5602" s="7" t="s">
        <v>46</v>
      </c>
      <c r="F5602" s="7" t="s">
        <v>70</v>
      </c>
      <c r="G5602" s="26" t="s">
        <v>54946</v>
      </c>
      <c r="H5602" s="7" t="s">
        <v>51494</v>
      </c>
      <c r="I5602" s="7" t="s">
        <v>50</v>
      </c>
      <c r="J5602" s="6">
        <v>45366</v>
      </c>
      <c r="K5602" s="7" t="s">
        <v>116</v>
      </c>
      <c r="L5602" s="7" t="s">
        <v>178</v>
      </c>
      <c r="M5602" s="7" t="s">
        <v>51495</v>
      </c>
      <c r="N5602" s="7" t="s">
        <v>2664</v>
      </c>
      <c r="O5602" s="7" t="s">
        <v>51496</v>
      </c>
      <c r="P5602" s="5">
        <v>28442</v>
      </c>
      <c r="Q5602" s="7" t="s">
        <v>120</v>
      </c>
      <c r="R5602" s="34" t="s">
        <v>51497</v>
      </c>
      <c r="S5602" s="34" t="s">
        <v>51498</v>
      </c>
      <c r="T5602" s="7" t="s">
        <v>50</v>
      </c>
      <c r="U5602" s="7" t="s">
        <v>51499</v>
      </c>
      <c r="V5602" s="7">
        <v>5000000</v>
      </c>
      <c r="W5602" s="7" t="s">
        <v>60</v>
      </c>
      <c r="X5602" s="7">
        <v>5000000</v>
      </c>
      <c r="Y5602" s="7" t="s">
        <v>50</v>
      </c>
      <c r="Z5602" s="7">
        <v>8</v>
      </c>
      <c r="AA5602" s="7">
        <v>5000000</v>
      </c>
      <c r="AB5602" s="7" t="s">
        <v>60</v>
      </c>
      <c r="AC5602" s="7">
        <v>5000000</v>
      </c>
      <c r="AD5602" s="7" t="s">
        <v>178</v>
      </c>
      <c r="AE5602" s="7">
        <v>61894223</v>
      </c>
      <c r="AF5602" s="7" t="s">
        <v>60</v>
      </c>
      <c r="AG5602" s="7">
        <v>61894223</v>
      </c>
      <c r="AH5602" s="7">
        <v>67894223</v>
      </c>
      <c r="AI5602" s="7" t="s">
        <v>60</v>
      </c>
      <c r="AJ5602" s="7">
        <v>67894223</v>
      </c>
      <c r="AK5602" s="7" t="s">
        <v>51500</v>
      </c>
      <c r="AL5602" s="7" t="s">
        <v>50</v>
      </c>
      <c r="AM5602" s="7" t="s">
        <v>51501</v>
      </c>
      <c r="AN5602" s="7" t="s">
        <v>66</v>
      </c>
      <c r="AO5602" s="7" t="s">
        <v>51502</v>
      </c>
      <c r="AP5602" s="8" t="s">
        <v>51503</v>
      </c>
      <c r="AQ5602" s="7" t="s">
        <v>50</v>
      </c>
      <c r="AR5602" s="7" t="s">
        <v>50</v>
      </c>
    </row>
    <row r="5603" spans="1:44" ht="15" thickBot="1">
      <c r="A5603" s="10" t="s">
        <v>51504</v>
      </c>
      <c r="B5603" s="13" t="s">
        <v>50</v>
      </c>
      <c r="C5603" s="12">
        <v>44562</v>
      </c>
      <c r="D5603" s="13" t="s">
        <v>45</v>
      </c>
      <c r="E5603" s="13" t="s">
        <v>46</v>
      </c>
      <c r="F5603" s="13" t="s">
        <v>70</v>
      </c>
      <c r="G5603" s="27" t="s">
        <v>54945</v>
      </c>
      <c r="H5603" s="13" t="s">
        <v>50</v>
      </c>
      <c r="I5603" s="13" t="s">
        <v>50</v>
      </c>
      <c r="J5603" s="12">
        <v>45365</v>
      </c>
      <c r="K5603" s="13" t="s">
        <v>50</v>
      </c>
      <c r="L5603" s="13" t="s">
        <v>241</v>
      </c>
      <c r="M5603" s="13" t="s">
        <v>51505</v>
      </c>
      <c r="N5603" s="13" t="s">
        <v>543</v>
      </c>
      <c r="O5603" s="13" t="s">
        <v>51506</v>
      </c>
      <c r="P5603" s="11">
        <v>28736</v>
      </c>
      <c r="Q5603" s="13" t="s">
        <v>545</v>
      </c>
      <c r="R5603" s="29" t="s">
        <v>51507</v>
      </c>
      <c r="S5603" s="33" t="s">
        <v>51508</v>
      </c>
      <c r="T5603" s="13" t="s">
        <v>51509</v>
      </c>
      <c r="U5603" s="13" t="s">
        <v>50</v>
      </c>
      <c r="V5603" s="13">
        <v>20000000</v>
      </c>
      <c r="W5603" s="13" t="s">
        <v>60</v>
      </c>
      <c r="X5603" s="13">
        <v>20000000</v>
      </c>
      <c r="Y5603" s="13" t="s">
        <v>154</v>
      </c>
      <c r="Z5603" s="13">
        <v>4</v>
      </c>
      <c r="AA5603" s="13">
        <v>20000000</v>
      </c>
      <c r="AB5603" s="13" t="s">
        <v>60</v>
      </c>
      <c r="AC5603" s="13">
        <v>20000000</v>
      </c>
      <c r="AD5603" s="13" t="s">
        <v>241</v>
      </c>
      <c r="AE5603" s="13">
        <v>45000000</v>
      </c>
      <c r="AF5603" s="13" t="s">
        <v>60</v>
      </c>
      <c r="AG5603" s="13">
        <v>45000000</v>
      </c>
      <c r="AH5603" s="13">
        <v>45000000</v>
      </c>
      <c r="AI5603" s="13" t="s">
        <v>60</v>
      </c>
      <c r="AJ5603" s="13">
        <v>45000000</v>
      </c>
      <c r="AK5603" s="13" t="s">
        <v>51510</v>
      </c>
      <c r="AL5603" s="13" t="s">
        <v>50</v>
      </c>
      <c r="AM5603" s="13" t="s">
        <v>51511</v>
      </c>
      <c r="AN5603" s="13" t="s">
        <v>66</v>
      </c>
      <c r="AO5603" s="13" t="s">
        <v>51512</v>
      </c>
      <c r="AP5603" s="21" t="s">
        <v>51513</v>
      </c>
      <c r="AQ5603" s="13" t="s">
        <v>50</v>
      </c>
      <c r="AR5603" s="13" t="s">
        <v>50</v>
      </c>
    </row>
    <row r="5604" spans="1:44" ht="15" thickBot="1">
      <c r="A5604" s="4" t="s">
        <v>51514</v>
      </c>
      <c r="B5604" s="7" t="s">
        <v>50</v>
      </c>
      <c r="C5604" s="6">
        <v>43269</v>
      </c>
      <c r="D5604" s="7" t="s">
        <v>45</v>
      </c>
      <c r="E5604" s="7" t="s">
        <v>46</v>
      </c>
      <c r="F5604" s="7" t="s">
        <v>70</v>
      </c>
      <c r="G5604" s="26" t="s">
        <v>54946</v>
      </c>
      <c r="H5604" s="7" t="s">
        <v>1449</v>
      </c>
      <c r="I5604" s="7" t="s">
        <v>50</v>
      </c>
      <c r="J5604" s="6">
        <v>45364</v>
      </c>
      <c r="K5604" s="7" t="s">
        <v>116</v>
      </c>
      <c r="L5604" s="7" t="s">
        <v>178</v>
      </c>
      <c r="M5604" s="7" t="s">
        <v>51515</v>
      </c>
      <c r="N5604" s="7" t="s">
        <v>18980</v>
      </c>
      <c r="O5604" s="7" t="s">
        <v>51516</v>
      </c>
      <c r="P5604" s="5">
        <v>29698</v>
      </c>
      <c r="Q5604" s="7" t="s">
        <v>135</v>
      </c>
      <c r="R5604" s="34" t="s">
        <v>51517</v>
      </c>
      <c r="S5604" s="34" t="s">
        <v>51518</v>
      </c>
      <c r="T5604" s="7" t="s">
        <v>51519</v>
      </c>
      <c r="U5604" s="7" t="s">
        <v>51520</v>
      </c>
      <c r="V5604" s="7">
        <v>880000</v>
      </c>
      <c r="W5604" s="7" t="s">
        <v>139</v>
      </c>
      <c r="X5604" s="7">
        <v>1126505</v>
      </c>
      <c r="Y5604" s="7" t="s">
        <v>50</v>
      </c>
      <c r="Z5604" s="7">
        <v>10</v>
      </c>
      <c r="AA5604" s="7">
        <v>880000</v>
      </c>
      <c r="AB5604" s="7" t="s">
        <v>139</v>
      </c>
      <c r="AC5604" s="7">
        <v>1126505</v>
      </c>
      <c r="AD5604" s="7" t="s">
        <v>178</v>
      </c>
      <c r="AE5604" s="7">
        <v>8085000</v>
      </c>
      <c r="AF5604" s="7" t="s">
        <v>139</v>
      </c>
      <c r="AG5604" s="7">
        <v>10138412</v>
      </c>
      <c r="AH5604" s="7">
        <v>8940000</v>
      </c>
      <c r="AI5604" s="7" t="s">
        <v>139</v>
      </c>
      <c r="AJ5604" s="7">
        <v>11227924</v>
      </c>
      <c r="AK5604" s="7" t="s">
        <v>51521</v>
      </c>
      <c r="AL5604" s="7" t="s">
        <v>50</v>
      </c>
      <c r="AM5604" s="7" t="s">
        <v>51522</v>
      </c>
      <c r="AN5604" s="7" t="s">
        <v>66</v>
      </c>
      <c r="AO5604" s="7" t="s">
        <v>51523</v>
      </c>
      <c r="AP5604" s="8" t="s">
        <v>51524</v>
      </c>
      <c r="AQ5604" s="7" t="s">
        <v>50</v>
      </c>
      <c r="AR5604" s="7" t="s">
        <v>50</v>
      </c>
    </row>
    <row r="5605" spans="1:44" ht="15" thickBot="1">
      <c r="A5605" s="10" t="s">
        <v>51525</v>
      </c>
      <c r="B5605" s="13" t="s">
        <v>50</v>
      </c>
      <c r="C5605" s="12">
        <v>42826</v>
      </c>
      <c r="D5605" s="13" t="s">
        <v>45</v>
      </c>
      <c r="E5605" s="13" t="s">
        <v>46</v>
      </c>
      <c r="F5605" s="13" t="s">
        <v>70</v>
      </c>
      <c r="G5605" s="13" t="s">
        <v>87</v>
      </c>
      <c r="H5605" s="13" t="s">
        <v>4791</v>
      </c>
      <c r="I5605" s="13" t="s">
        <v>50</v>
      </c>
      <c r="J5605" s="12">
        <v>45364</v>
      </c>
      <c r="K5605" s="13" t="s">
        <v>89</v>
      </c>
      <c r="L5605" s="13" t="s">
        <v>178</v>
      </c>
      <c r="M5605" s="13" t="s">
        <v>51526</v>
      </c>
      <c r="N5605" s="13" t="s">
        <v>1914</v>
      </c>
      <c r="O5605" s="13" t="s">
        <v>51527</v>
      </c>
      <c r="P5605" s="11">
        <v>30005</v>
      </c>
      <c r="Q5605" s="13" t="s">
        <v>920</v>
      </c>
      <c r="R5605" s="33" t="s">
        <v>51528</v>
      </c>
      <c r="S5605" s="33" t="s">
        <v>51529</v>
      </c>
      <c r="T5605" s="13" t="s">
        <v>51530</v>
      </c>
      <c r="U5605" s="13">
        <v>46733507456</v>
      </c>
      <c r="V5605" s="13">
        <v>2700000</v>
      </c>
      <c r="W5605" s="13" t="s">
        <v>209</v>
      </c>
      <c r="X5605" s="13">
        <v>2957273</v>
      </c>
      <c r="Y5605" s="13" t="s">
        <v>50</v>
      </c>
      <c r="Z5605" s="13">
        <v>2</v>
      </c>
      <c r="AA5605" s="13">
        <v>2700000</v>
      </c>
      <c r="AB5605" s="13" t="s">
        <v>209</v>
      </c>
      <c r="AC5605" s="13">
        <v>2957273</v>
      </c>
      <c r="AD5605" s="13" t="s">
        <v>178</v>
      </c>
      <c r="AE5605" s="13">
        <v>2700000</v>
      </c>
      <c r="AF5605" s="13" t="s">
        <v>209</v>
      </c>
      <c r="AG5605" s="13">
        <v>2957274</v>
      </c>
      <c r="AH5605" s="13">
        <v>2700000</v>
      </c>
      <c r="AI5605" s="13" t="s">
        <v>209</v>
      </c>
      <c r="AJ5605" s="13">
        <v>2957274</v>
      </c>
      <c r="AK5605" s="13" t="s">
        <v>51531</v>
      </c>
      <c r="AL5605" s="13" t="s">
        <v>50</v>
      </c>
      <c r="AM5605" s="13" t="s">
        <v>51532</v>
      </c>
      <c r="AN5605" s="13" t="s">
        <v>66</v>
      </c>
      <c r="AO5605" s="13" t="s">
        <v>51533</v>
      </c>
      <c r="AP5605" s="14" t="s">
        <v>51534</v>
      </c>
      <c r="AQ5605" s="13" t="s">
        <v>50</v>
      </c>
      <c r="AR5605" s="13" t="s">
        <v>50</v>
      </c>
    </row>
    <row r="5606" spans="1:44" ht="15" thickBot="1">
      <c r="A5606" s="4" t="s">
        <v>51535</v>
      </c>
      <c r="B5606" s="7" t="s">
        <v>50</v>
      </c>
      <c r="C5606" s="6">
        <v>45044</v>
      </c>
      <c r="D5606" s="7" t="s">
        <v>45</v>
      </c>
      <c r="E5606" s="7" t="s">
        <v>46</v>
      </c>
      <c r="F5606" s="7" t="s">
        <v>70</v>
      </c>
      <c r="G5606" s="27" t="s">
        <v>54945</v>
      </c>
      <c r="H5606" s="7" t="s">
        <v>50</v>
      </c>
      <c r="I5606" s="7" t="s">
        <v>50</v>
      </c>
      <c r="J5606" s="6">
        <v>45366</v>
      </c>
      <c r="K5606" s="7" t="s">
        <v>50</v>
      </c>
      <c r="L5606" s="7" t="s">
        <v>1624</v>
      </c>
      <c r="M5606" s="7" t="s">
        <v>17247</v>
      </c>
      <c r="N5606" s="7" t="s">
        <v>543</v>
      </c>
      <c r="O5606" s="7" t="s">
        <v>51536</v>
      </c>
      <c r="P5606" s="5">
        <v>30384</v>
      </c>
      <c r="Q5606" s="7" t="s">
        <v>545</v>
      </c>
      <c r="R5606" s="34" t="s">
        <v>51537</v>
      </c>
      <c r="S5606" s="34" t="s">
        <v>51538</v>
      </c>
      <c r="T5606" s="7" t="s">
        <v>50</v>
      </c>
      <c r="U5606" s="7" t="s">
        <v>50</v>
      </c>
      <c r="V5606" s="7">
        <v>400000</v>
      </c>
      <c r="W5606" s="7" t="s">
        <v>60</v>
      </c>
      <c r="X5606" s="7">
        <v>400000</v>
      </c>
      <c r="Y5606" s="7" t="s">
        <v>467</v>
      </c>
      <c r="Z5606" s="7">
        <v>3</v>
      </c>
      <c r="AA5606" s="7">
        <v>400000</v>
      </c>
      <c r="AB5606" s="7" t="s">
        <v>60</v>
      </c>
      <c r="AC5606" s="7">
        <v>400000</v>
      </c>
      <c r="AD5606" s="7" t="s">
        <v>1624</v>
      </c>
      <c r="AE5606" s="7">
        <v>1125000</v>
      </c>
      <c r="AF5606" s="7" t="s">
        <v>60</v>
      </c>
      <c r="AG5606" s="7">
        <v>1125000</v>
      </c>
      <c r="AH5606" s="7">
        <v>1125000</v>
      </c>
      <c r="AI5606" s="7" t="s">
        <v>60</v>
      </c>
      <c r="AJ5606" s="7">
        <v>1125000</v>
      </c>
      <c r="AK5606" s="7" t="s">
        <v>51539</v>
      </c>
      <c r="AL5606" s="7" t="s">
        <v>50</v>
      </c>
      <c r="AM5606" s="7" t="s">
        <v>51540</v>
      </c>
      <c r="AN5606" s="7" t="s">
        <v>66</v>
      </c>
      <c r="AO5606" s="7" t="s">
        <v>51541</v>
      </c>
      <c r="AP5606" s="8" t="s">
        <v>51542</v>
      </c>
      <c r="AQ5606" s="7" t="s">
        <v>50</v>
      </c>
      <c r="AR5606" s="7" t="s">
        <v>50</v>
      </c>
    </row>
    <row r="5607" spans="1:44" ht="15" thickBot="1">
      <c r="A5607" s="10" t="s">
        <v>51543</v>
      </c>
      <c r="B5607" s="13" t="s">
        <v>50</v>
      </c>
      <c r="C5607" s="12">
        <v>44562</v>
      </c>
      <c r="D5607" s="13" t="s">
        <v>45</v>
      </c>
      <c r="E5607" s="13" t="s">
        <v>46</v>
      </c>
      <c r="F5607" s="13" t="s">
        <v>70</v>
      </c>
      <c r="G5607" s="27" t="s">
        <v>54945</v>
      </c>
      <c r="H5607" s="13" t="s">
        <v>562</v>
      </c>
      <c r="I5607" s="13" t="s">
        <v>50</v>
      </c>
      <c r="J5607" s="12">
        <v>45365</v>
      </c>
      <c r="K5607" s="13" t="s">
        <v>50</v>
      </c>
      <c r="L5607" s="13" t="s">
        <v>1624</v>
      </c>
      <c r="M5607" s="13" t="s">
        <v>51544</v>
      </c>
      <c r="N5607" s="13" t="s">
        <v>133</v>
      </c>
      <c r="O5607" s="13" t="s">
        <v>51545</v>
      </c>
      <c r="P5607" s="11">
        <v>30402</v>
      </c>
      <c r="Q5607" s="13" t="s">
        <v>135</v>
      </c>
      <c r="R5607" s="33" t="s">
        <v>51546</v>
      </c>
      <c r="S5607" s="33" t="s">
        <v>51547</v>
      </c>
      <c r="T5607" s="13" t="s">
        <v>50</v>
      </c>
      <c r="U5607" s="13" t="s">
        <v>50</v>
      </c>
      <c r="V5607" s="13">
        <v>900000</v>
      </c>
      <c r="W5607" s="13" t="s">
        <v>139</v>
      </c>
      <c r="X5607" s="13">
        <v>1147085</v>
      </c>
      <c r="Y5607" s="13" t="s">
        <v>467</v>
      </c>
      <c r="Z5607" s="13">
        <v>2</v>
      </c>
      <c r="AA5607" s="13">
        <v>900000</v>
      </c>
      <c r="AB5607" s="13" t="s">
        <v>139</v>
      </c>
      <c r="AC5607" s="13">
        <v>1147085</v>
      </c>
      <c r="AD5607" s="13" t="s">
        <v>1624</v>
      </c>
      <c r="AE5607" s="13">
        <v>1500000</v>
      </c>
      <c r="AF5607" s="13" t="s">
        <v>139</v>
      </c>
      <c r="AG5607" s="13">
        <v>1892347</v>
      </c>
      <c r="AH5607" s="13">
        <v>1500000</v>
      </c>
      <c r="AI5607" s="13" t="s">
        <v>139</v>
      </c>
      <c r="AJ5607" s="13">
        <v>1892347</v>
      </c>
      <c r="AK5607" s="13" t="s">
        <v>51548</v>
      </c>
      <c r="AL5607" s="13" t="s">
        <v>50</v>
      </c>
      <c r="AM5607" s="13" t="s">
        <v>51549</v>
      </c>
      <c r="AN5607" s="13" t="s">
        <v>66</v>
      </c>
      <c r="AO5607" s="13" t="s">
        <v>51550</v>
      </c>
      <c r="AP5607" s="14" t="s">
        <v>51551</v>
      </c>
      <c r="AQ5607" s="13" t="s">
        <v>50</v>
      </c>
      <c r="AR5607" s="13" t="s">
        <v>50</v>
      </c>
    </row>
    <row r="5608" spans="1:44" ht="15" thickBot="1">
      <c r="A5608" s="4" t="s">
        <v>51552</v>
      </c>
      <c r="B5608" s="7" t="s">
        <v>50</v>
      </c>
      <c r="C5608" s="6">
        <v>43101</v>
      </c>
      <c r="D5608" s="7" t="s">
        <v>45</v>
      </c>
      <c r="E5608" s="7" t="s">
        <v>46</v>
      </c>
      <c r="F5608" s="7" t="s">
        <v>70</v>
      </c>
      <c r="G5608" s="26" t="s">
        <v>54946</v>
      </c>
      <c r="H5608" s="7" t="s">
        <v>30548</v>
      </c>
      <c r="I5608" s="7" t="s">
        <v>50</v>
      </c>
      <c r="J5608" s="6">
        <v>45364</v>
      </c>
      <c r="K5608" s="7" t="s">
        <v>116</v>
      </c>
      <c r="L5608" s="7" t="s">
        <v>241</v>
      </c>
      <c r="M5608" s="7" t="s">
        <v>51553</v>
      </c>
      <c r="N5608" s="7" t="s">
        <v>7792</v>
      </c>
      <c r="O5608" s="7" t="s">
        <v>51554</v>
      </c>
      <c r="P5608" s="5">
        <v>30536</v>
      </c>
      <c r="Q5608" s="7" t="s">
        <v>93</v>
      </c>
      <c r="R5608" s="34" t="s">
        <v>51555</v>
      </c>
      <c r="S5608" s="34" t="s">
        <v>51556</v>
      </c>
      <c r="T5608" s="7" t="s">
        <v>51557</v>
      </c>
      <c r="U5608" s="7">
        <f>1-949-556-8861</f>
        <v>-10365</v>
      </c>
      <c r="V5608" s="7">
        <v>4287812</v>
      </c>
      <c r="W5608" s="7" t="s">
        <v>60</v>
      </c>
      <c r="X5608" s="7">
        <v>4287812</v>
      </c>
      <c r="Y5608" s="7" t="s">
        <v>154</v>
      </c>
      <c r="Z5608" s="7">
        <v>1</v>
      </c>
      <c r="AA5608" s="7">
        <v>4287812</v>
      </c>
      <c r="AB5608" s="7" t="s">
        <v>60</v>
      </c>
      <c r="AC5608" s="7">
        <v>4287812</v>
      </c>
      <c r="AD5608" s="7" t="s">
        <v>241</v>
      </c>
      <c r="AE5608" s="7">
        <v>4287812</v>
      </c>
      <c r="AF5608" s="7" t="s">
        <v>60</v>
      </c>
      <c r="AG5608" s="7">
        <v>4287812</v>
      </c>
      <c r="AH5608" s="7">
        <v>4287812</v>
      </c>
      <c r="AI5608" s="7" t="s">
        <v>60</v>
      </c>
      <c r="AJ5608" s="7">
        <v>4287812</v>
      </c>
      <c r="AK5608" s="7" t="s">
        <v>51558</v>
      </c>
      <c r="AL5608" s="7" t="s">
        <v>50</v>
      </c>
      <c r="AM5608" s="7" t="s">
        <v>51559</v>
      </c>
      <c r="AN5608" s="7" t="s">
        <v>66</v>
      </c>
      <c r="AO5608" s="7" t="s">
        <v>51560</v>
      </c>
      <c r="AP5608" s="8" t="s">
        <v>51561</v>
      </c>
      <c r="AQ5608" s="7" t="s">
        <v>50</v>
      </c>
      <c r="AR5608" s="7" t="s">
        <v>50</v>
      </c>
    </row>
    <row r="5609" spans="1:44" ht="15" thickBot="1">
      <c r="A5609" s="10" t="s">
        <v>51562</v>
      </c>
      <c r="B5609" s="13" t="s">
        <v>50</v>
      </c>
      <c r="C5609" s="12">
        <v>43101</v>
      </c>
      <c r="D5609" s="13" t="s">
        <v>45</v>
      </c>
      <c r="E5609" s="13" t="s">
        <v>46</v>
      </c>
      <c r="F5609" s="13" t="s">
        <v>70</v>
      </c>
      <c r="G5609" s="13" t="s">
        <v>87</v>
      </c>
      <c r="H5609" s="13" t="s">
        <v>24659</v>
      </c>
      <c r="I5609" s="13" t="s">
        <v>50</v>
      </c>
      <c r="J5609" s="12">
        <v>45365</v>
      </c>
      <c r="K5609" s="13" t="s">
        <v>116</v>
      </c>
      <c r="L5609" s="13" t="s">
        <v>178</v>
      </c>
      <c r="M5609" s="13" t="s">
        <v>51563</v>
      </c>
      <c r="N5609" s="13" t="s">
        <v>51564</v>
      </c>
      <c r="O5609" s="13" t="s">
        <v>51565</v>
      </c>
      <c r="P5609" s="11">
        <v>30542</v>
      </c>
      <c r="Q5609" s="13" t="s">
        <v>105</v>
      </c>
      <c r="R5609" s="33" t="s">
        <v>51566</v>
      </c>
      <c r="S5609" s="33" t="s">
        <v>51567</v>
      </c>
      <c r="T5609" s="13" t="s">
        <v>50</v>
      </c>
      <c r="U5609" s="13" t="s">
        <v>50</v>
      </c>
      <c r="V5609" s="13">
        <v>50000</v>
      </c>
      <c r="W5609" s="13" t="s">
        <v>60</v>
      </c>
      <c r="X5609" s="13">
        <v>50000</v>
      </c>
      <c r="Y5609" s="13" t="s">
        <v>50</v>
      </c>
      <c r="Z5609" s="13">
        <v>3</v>
      </c>
      <c r="AA5609" s="13">
        <v>50000</v>
      </c>
      <c r="AB5609" s="13" t="s">
        <v>60</v>
      </c>
      <c r="AC5609" s="13">
        <v>50000</v>
      </c>
      <c r="AD5609" s="13" t="s">
        <v>178</v>
      </c>
      <c r="AE5609" s="13">
        <v>15150000</v>
      </c>
      <c r="AF5609" s="13" t="s">
        <v>60</v>
      </c>
      <c r="AG5609" s="13">
        <v>15150000</v>
      </c>
      <c r="AH5609" s="13">
        <v>15150000</v>
      </c>
      <c r="AI5609" s="13" t="s">
        <v>60</v>
      </c>
      <c r="AJ5609" s="13">
        <v>15150000</v>
      </c>
      <c r="AK5609" s="13" t="s">
        <v>51568</v>
      </c>
      <c r="AL5609" s="13" t="s">
        <v>50</v>
      </c>
      <c r="AM5609" s="13" t="s">
        <v>51569</v>
      </c>
      <c r="AN5609" s="13" t="s">
        <v>66</v>
      </c>
      <c r="AO5609" s="13" t="s">
        <v>51570</v>
      </c>
      <c r="AP5609" s="14" t="s">
        <v>51571</v>
      </c>
      <c r="AQ5609" s="13" t="s">
        <v>50</v>
      </c>
      <c r="AR5609" s="13" t="s">
        <v>50</v>
      </c>
    </row>
    <row r="5610" spans="1:44" ht="15" thickBot="1">
      <c r="A5610" s="4" t="s">
        <v>51572</v>
      </c>
      <c r="B5610" s="7" t="s">
        <v>50</v>
      </c>
      <c r="C5610" s="6">
        <v>5115</v>
      </c>
      <c r="D5610" s="7" t="s">
        <v>45</v>
      </c>
      <c r="E5610" s="7" t="s">
        <v>46</v>
      </c>
      <c r="F5610" s="7" t="s">
        <v>70</v>
      </c>
      <c r="G5610" s="7" t="s">
        <v>71</v>
      </c>
      <c r="H5610" s="7" t="s">
        <v>1276</v>
      </c>
      <c r="I5610" s="7" t="s">
        <v>50</v>
      </c>
      <c r="J5610" s="6">
        <v>45365</v>
      </c>
      <c r="K5610" s="7" t="s">
        <v>72</v>
      </c>
      <c r="L5610" s="7" t="s">
        <v>290</v>
      </c>
      <c r="M5610" s="7" t="s">
        <v>51573</v>
      </c>
      <c r="N5610" s="7" t="s">
        <v>5306</v>
      </c>
      <c r="O5610" s="7" t="s">
        <v>51574</v>
      </c>
      <c r="P5610" s="5">
        <v>30566</v>
      </c>
      <c r="Q5610" s="7" t="s">
        <v>245</v>
      </c>
      <c r="R5610" s="34" t="s">
        <v>51575</v>
      </c>
      <c r="S5610" s="34" t="s">
        <v>51576</v>
      </c>
      <c r="T5610" s="7" t="s">
        <v>51577</v>
      </c>
      <c r="U5610" s="7" t="s">
        <v>51578</v>
      </c>
      <c r="V5610" s="7">
        <v>50000000</v>
      </c>
      <c r="W5610" s="7" t="s">
        <v>60</v>
      </c>
      <c r="X5610" s="7">
        <v>50000000</v>
      </c>
      <c r="Y5610" s="7" t="s">
        <v>171</v>
      </c>
      <c r="Z5610" s="7">
        <v>1</v>
      </c>
      <c r="AA5610" s="7">
        <v>50000000</v>
      </c>
      <c r="AB5610" s="7" t="s">
        <v>60</v>
      </c>
      <c r="AC5610" s="7">
        <v>50000000</v>
      </c>
      <c r="AD5610" s="7" t="s">
        <v>290</v>
      </c>
      <c r="AE5610" s="7">
        <v>50000000</v>
      </c>
      <c r="AF5610" s="7" t="s">
        <v>60</v>
      </c>
      <c r="AG5610" s="7">
        <v>50000000</v>
      </c>
      <c r="AH5610" s="7">
        <v>50000000</v>
      </c>
      <c r="AI5610" s="7" t="s">
        <v>60</v>
      </c>
      <c r="AJ5610" s="7">
        <v>50000000</v>
      </c>
      <c r="AK5610" s="7" t="s">
        <v>51579</v>
      </c>
      <c r="AL5610" s="7" t="s">
        <v>50</v>
      </c>
      <c r="AM5610" s="7" t="s">
        <v>51580</v>
      </c>
      <c r="AN5610" s="7" t="s">
        <v>66</v>
      </c>
      <c r="AO5610" s="7" t="s">
        <v>51581</v>
      </c>
      <c r="AP5610" s="22" t="s">
        <v>51582</v>
      </c>
      <c r="AQ5610" s="7" t="s">
        <v>50</v>
      </c>
      <c r="AR5610" s="7" t="s">
        <v>50</v>
      </c>
    </row>
    <row r="5611" spans="1:44" ht="15" thickBot="1">
      <c r="A5611" s="10" t="s">
        <v>51583</v>
      </c>
      <c r="B5611" s="13">
        <v>168</v>
      </c>
      <c r="C5611" s="12">
        <v>43831</v>
      </c>
      <c r="D5611" s="13" t="s">
        <v>45</v>
      </c>
      <c r="E5611" s="13" t="s">
        <v>46</v>
      </c>
      <c r="F5611" s="13" t="s">
        <v>70</v>
      </c>
      <c r="G5611" s="26" t="s">
        <v>54946</v>
      </c>
      <c r="H5611" s="13" t="s">
        <v>317</v>
      </c>
      <c r="I5611" s="13" t="s">
        <v>50</v>
      </c>
      <c r="J5611" s="12">
        <v>45364</v>
      </c>
      <c r="K5611" s="13" t="s">
        <v>116</v>
      </c>
      <c r="L5611" s="13" t="s">
        <v>178</v>
      </c>
      <c r="M5611" s="13" t="s">
        <v>51584</v>
      </c>
      <c r="N5611" s="13" t="s">
        <v>9187</v>
      </c>
      <c r="O5611" s="13" t="s">
        <v>51585</v>
      </c>
      <c r="P5611" s="11">
        <v>30646</v>
      </c>
      <c r="Q5611" s="13" t="s">
        <v>56</v>
      </c>
      <c r="R5611" s="33" t="s">
        <v>51586</v>
      </c>
      <c r="S5611" s="33" t="s">
        <v>51587</v>
      </c>
      <c r="T5611" s="13" t="s">
        <v>51588</v>
      </c>
      <c r="U5611" s="13" t="s">
        <v>51589</v>
      </c>
      <c r="V5611" s="13" t="s">
        <v>50</v>
      </c>
      <c r="W5611" s="13" t="s">
        <v>50</v>
      </c>
      <c r="X5611" s="13" t="s">
        <v>50</v>
      </c>
      <c r="Y5611" s="13" t="s">
        <v>50</v>
      </c>
      <c r="Z5611" s="13">
        <v>2</v>
      </c>
      <c r="AA5611" s="13" t="s">
        <v>50</v>
      </c>
      <c r="AB5611" s="13" t="s">
        <v>50</v>
      </c>
      <c r="AC5611" s="13" t="s">
        <v>50</v>
      </c>
      <c r="AD5611" s="13" t="s">
        <v>178</v>
      </c>
      <c r="AE5611" s="13">
        <v>5100000</v>
      </c>
      <c r="AF5611" s="13" t="s">
        <v>60</v>
      </c>
      <c r="AG5611" s="13">
        <v>5100000</v>
      </c>
      <c r="AH5611" s="13">
        <v>5100000</v>
      </c>
      <c r="AI5611" s="13" t="s">
        <v>60</v>
      </c>
      <c r="AJ5611" s="13">
        <v>5100000</v>
      </c>
      <c r="AK5611" s="13" t="s">
        <v>51590</v>
      </c>
      <c r="AL5611" s="13" t="s">
        <v>50</v>
      </c>
      <c r="AM5611" s="13" t="s">
        <v>51591</v>
      </c>
      <c r="AN5611" s="13" t="s">
        <v>66</v>
      </c>
      <c r="AO5611" s="13" t="s">
        <v>51592</v>
      </c>
      <c r="AP5611" s="14" t="s">
        <v>51593</v>
      </c>
      <c r="AQ5611" s="13" t="s">
        <v>50</v>
      </c>
      <c r="AR5611" s="13" t="s">
        <v>50</v>
      </c>
    </row>
    <row r="5612" spans="1:44" ht="15" thickBot="1">
      <c r="A5612" s="4" t="s">
        <v>51594</v>
      </c>
      <c r="B5612" s="7" t="s">
        <v>50</v>
      </c>
      <c r="C5612" s="6">
        <v>41640</v>
      </c>
      <c r="D5612" s="7" t="s">
        <v>45</v>
      </c>
      <c r="E5612" s="7" t="s">
        <v>46</v>
      </c>
      <c r="F5612" s="7" t="s">
        <v>47</v>
      </c>
      <c r="G5612" s="26" t="s">
        <v>54946</v>
      </c>
      <c r="H5612" s="7" t="s">
        <v>88</v>
      </c>
      <c r="I5612" s="7" t="s">
        <v>50</v>
      </c>
      <c r="J5612" s="6">
        <v>45364</v>
      </c>
      <c r="K5612" s="7" t="s">
        <v>89</v>
      </c>
      <c r="L5612" s="7" t="s">
        <v>62</v>
      </c>
      <c r="M5612" s="7" t="s">
        <v>51595</v>
      </c>
      <c r="N5612" s="7" t="s">
        <v>6331</v>
      </c>
      <c r="O5612" s="7" t="s">
        <v>51596</v>
      </c>
      <c r="P5612" s="5">
        <v>30813</v>
      </c>
      <c r="Q5612" s="7" t="s">
        <v>383</v>
      </c>
      <c r="R5612" s="34" t="s">
        <v>51597</v>
      </c>
      <c r="S5612" s="34" t="s">
        <v>51598</v>
      </c>
      <c r="T5612" s="7" t="s">
        <v>51599</v>
      </c>
      <c r="U5612" s="7" t="s">
        <v>51600</v>
      </c>
      <c r="V5612" s="7">
        <v>1100000</v>
      </c>
      <c r="W5612" s="7" t="s">
        <v>1085</v>
      </c>
      <c r="X5612" s="7">
        <v>816902</v>
      </c>
      <c r="Y5612" s="7" t="s">
        <v>61</v>
      </c>
      <c r="Z5612" s="7">
        <v>2</v>
      </c>
      <c r="AA5612" s="7">
        <v>1100000</v>
      </c>
      <c r="AB5612" s="7" t="s">
        <v>1085</v>
      </c>
      <c r="AC5612" s="7">
        <v>816902</v>
      </c>
      <c r="AD5612" s="7" t="s">
        <v>62</v>
      </c>
      <c r="AE5612" s="7">
        <v>9600000</v>
      </c>
      <c r="AF5612" s="7" t="s">
        <v>1085</v>
      </c>
      <c r="AG5612" s="7">
        <v>7589163</v>
      </c>
      <c r="AH5612" s="7">
        <v>9600000</v>
      </c>
      <c r="AI5612" s="7" t="s">
        <v>1085</v>
      </c>
      <c r="AJ5612" s="7">
        <v>7589163</v>
      </c>
      <c r="AK5612" s="7" t="s">
        <v>50</v>
      </c>
      <c r="AL5612" s="7" t="s">
        <v>50</v>
      </c>
      <c r="AM5612" s="7" t="s">
        <v>51601</v>
      </c>
      <c r="AN5612" s="7" t="s">
        <v>66</v>
      </c>
      <c r="AO5612" s="7" t="s">
        <v>51602</v>
      </c>
      <c r="AP5612" s="8" t="s">
        <v>51603</v>
      </c>
      <c r="AQ5612" s="7" t="s">
        <v>50</v>
      </c>
      <c r="AR5612" s="7" t="s">
        <v>50</v>
      </c>
    </row>
    <row r="5613" spans="1:44" ht="15" thickBot="1">
      <c r="A5613" s="10" t="s">
        <v>51604</v>
      </c>
      <c r="B5613" s="13" t="s">
        <v>50</v>
      </c>
      <c r="C5613" s="12">
        <v>44927</v>
      </c>
      <c r="D5613" s="13" t="s">
        <v>45</v>
      </c>
      <c r="E5613" s="13" t="s">
        <v>46</v>
      </c>
      <c r="F5613" s="13" t="s">
        <v>70</v>
      </c>
      <c r="G5613" s="27" t="s">
        <v>54945</v>
      </c>
      <c r="H5613" s="13" t="s">
        <v>50</v>
      </c>
      <c r="I5613" s="13" t="s">
        <v>50</v>
      </c>
      <c r="J5613" s="12">
        <v>45365</v>
      </c>
      <c r="K5613" s="13" t="s">
        <v>50</v>
      </c>
      <c r="L5613" s="13" t="s">
        <v>467</v>
      </c>
      <c r="M5613" s="13" t="s">
        <v>14599</v>
      </c>
      <c r="N5613" s="13" t="s">
        <v>600</v>
      </c>
      <c r="O5613" s="13" t="s">
        <v>51605</v>
      </c>
      <c r="P5613" s="11">
        <v>31814</v>
      </c>
      <c r="Q5613" s="13" t="s">
        <v>56</v>
      </c>
      <c r="R5613" s="33" t="s">
        <v>51606</v>
      </c>
      <c r="S5613" s="33" t="s">
        <v>51607</v>
      </c>
      <c r="T5613" s="13" t="s">
        <v>50</v>
      </c>
      <c r="U5613" s="13" t="s">
        <v>50</v>
      </c>
      <c r="V5613" s="13">
        <v>4240000</v>
      </c>
      <c r="W5613" s="13" t="s">
        <v>60</v>
      </c>
      <c r="X5613" s="13">
        <v>4240000</v>
      </c>
      <c r="Y5613" s="13" t="s">
        <v>467</v>
      </c>
      <c r="Z5613" s="13">
        <v>2</v>
      </c>
      <c r="AA5613" s="13">
        <v>4240000</v>
      </c>
      <c r="AB5613" s="13" t="s">
        <v>60</v>
      </c>
      <c r="AC5613" s="13">
        <v>4240000</v>
      </c>
      <c r="AD5613" s="13" t="s">
        <v>467</v>
      </c>
      <c r="AE5613" s="13">
        <v>4240000</v>
      </c>
      <c r="AF5613" s="13" t="s">
        <v>60</v>
      </c>
      <c r="AG5613" s="13">
        <v>4240000</v>
      </c>
      <c r="AH5613" s="13">
        <v>4240000</v>
      </c>
      <c r="AI5613" s="13" t="s">
        <v>60</v>
      </c>
      <c r="AJ5613" s="13">
        <v>4240000</v>
      </c>
      <c r="AK5613" s="13" t="s">
        <v>51608</v>
      </c>
      <c r="AL5613" s="13" t="s">
        <v>50</v>
      </c>
      <c r="AM5613" s="13" t="s">
        <v>51609</v>
      </c>
      <c r="AN5613" s="13" t="s">
        <v>66</v>
      </c>
      <c r="AO5613" s="13" t="s">
        <v>51610</v>
      </c>
      <c r="AP5613" s="14" t="s">
        <v>51611</v>
      </c>
      <c r="AQ5613" s="13" t="s">
        <v>50</v>
      </c>
      <c r="AR5613" s="13" t="s">
        <v>50</v>
      </c>
    </row>
    <row r="5614" spans="1:44" ht="15" thickBot="1">
      <c r="A5614" s="4" t="s">
        <v>51612</v>
      </c>
      <c r="B5614" s="7" t="s">
        <v>50</v>
      </c>
      <c r="C5614" s="6">
        <v>41640</v>
      </c>
      <c r="D5614" s="7" t="s">
        <v>45</v>
      </c>
      <c r="E5614" s="7" t="s">
        <v>46</v>
      </c>
      <c r="F5614" s="7" t="s">
        <v>70</v>
      </c>
      <c r="G5614" s="26" t="s">
        <v>54946</v>
      </c>
      <c r="H5614" s="7" t="s">
        <v>1112</v>
      </c>
      <c r="I5614" s="7" t="s">
        <v>50</v>
      </c>
      <c r="J5614" s="6">
        <v>45366</v>
      </c>
      <c r="K5614" s="7" t="s">
        <v>116</v>
      </c>
      <c r="L5614" s="7" t="s">
        <v>241</v>
      </c>
      <c r="M5614" s="7" t="s">
        <v>4773</v>
      </c>
      <c r="N5614" s="7" t="s">
        <v>730</v>
      </c>
      <c r="O5614" s="7" t="s">
        <v>51613</v>
      </c>
      <c r="P5614" s="5">
        <v>31891</v>
      </c>
      <c r="Q5614" s="7" t="s">
        <v>616</v>
      </c>
      <c r="R5614" s="34" t="s">
        <v>51614</v>
      </c>
      <c r="S5614" s="34" t="s">
        <v>51615</v>
      </c>
      <c r="T5614" s="7" t="s">
        <v>50</v>
      </c>
      <c r="U5614" s="7" t="s">
        <v>50</v>
      </c>
      <c r="V5614" s="7">
        <v>12000000</v>
      </c>
      <c r="W5614" s="7" t="s">
        <v>60</v>
      </c>
      <c r="X5614" s="7">
        <v>12000000</v>
      </c>
      <c r="Y5614" s="7" t="s">
        <v>154</v>
      </c>
      <c r="Z5614" s="7">
        <v>3</v>
      </c>
      <c r="AA5614" s="7">
        <v>12000000</v>
      </c>
      <c r="AB5614" s="7" t="s">
        <v>60</v>
      </c>
      <c r="AC5614" s="7">
        <v>12000000</v>
      </c>
      <c r="AD5614" s="7" t="s">
        <v>241</v>
      </c>
      <c r="AE5614" s="7">
        <v>15844046</v>
      </c>
      <c r="AF5614" s="7" t="s">
        <v>60</v>
      </c>
      <c r="AG5614" s="7">
        <v>15844046</v>
      </c>
      <c r="AH5614" s="7">
        <v>16100044</v>
      </c>
      <c r="AI5614" s="7" t="s">
        <v>60</v>
      </c>
      <c r="AJ5614" s="7">
        <v>16100044</v>
      </c>
      <c r="AK5614" s="7" t="s">
        <v>51616</v>
      </c>
      <c r="AL5614" s="7" t="s">
        <v>50</v>
      </c>
      <c r="AM5614" s="7" t="s">
        <v>51617</v>
      </c>
      <c r="AN5614" s="7" t="s">
        <v>66</v>
      </c>
      <c r="AO5614" s="7" t="s">
        <v>51618</v>
      </c>
      <c r="AP5614" s="8" t="s">
        <v>51619</v>
      </c>
      <c r="AQ5614" s="7" t="s">
        <v>50</v>
      </c>
      <c r="AR5614" s="7" t="s">
        <v>50</v>
      </c>
    </row>
    <row r="5615" spans="1:44" ht="15" thickBot="1">
      <c r="A5615" s="10" t="s">
        <v>51620</v>
      </c>
      <c r="B5615" s="13" t="s">
        <v>50</v>
      </c>
      <c r="C5615" s="12">
        <v>38353</v>
      </c>
      <c r="D5615" s="13" t="s">
        <v>45</v>
      </c>
      <c r="E5615" s="13" t="s">
        <v>46</v>
      </c>
      <c r="F5615" s="13" t="s">
        <v>47</v>
      </c>
      <c r="G5615" s="13" t="s">
        <v>87</v>
      </c>
      <c r="H5615" s="13" t="s">
        <v>39930</v>
      </c>
      <c r="I5615" s="13" t="s">
        <v>50</v>
      </c>
      <c r="J5615" s="12">
        <v>45365</v>
      </c>
      <c r="K5615" s="13" t="s">
        <v>89</v>
      </c>
      <c r="L5615" s="13" t="s">
        <v>52</v>
      </c>
      <c r="M5615" s="13" t="s">
        <v>5670</v>
      </c>
      <c r="N5615" s="13" t="s">
        <v>51621</v>
      </c>
      <c r="O5615" s="13" t="s">
        <v>51622</v>
      </c>
      <c r="P5615" s="11">
        <v>32053</v>
      </c>
      <c r="Q5615" s="13" t="s">
        <v>360</v>
      </c>
      <c r="R5615" s="33" t="s">
        <v>51623</v>
      </c>
      <c r="S5615" s="30" t="s">
        <v>50</v>
      </c>
      <c r="T5615" s="13" t="s">
        <v>51624</v>
      </c>
      <c r="U5615" s="13" t="s">
        <v>51625</v>
      </c>
      <c r="V5615" s="13">
        <v>1000000</v>
      </c>
      <c r="W5615" s="13" t="s">
        <v>209</v>
      </c>
      <c r="X5615" s="13">
        <v>1088284</v>
      </c>
      <c r="Y5615" s="13" t="s">
        <v>61</v>
      </c>
      <c r="Z5615" s="13">
        <v>5</v>
      </c>
      <c r="AA5615" s="13">
        <v>5000000</v>
      </c>
      <c r="AB5615" s="13" t="s">
        <v>209</v>
      </c>
      <c r="AC5615" s="13">
        <v>5658976</v>
      </c>
      <c r="AD5615" s="13" t="s">
        <v>62</v>
      </c>
      <c r="AE5615" s="13">
        <v>154162870</v>
      </c>
      <c r="AF5615" s="13" t="s">
        <v>60</v>
      </c>
      <c r="AG5615" s="13">
        <v>154162870</v>
      </c>
      <c r="AH5615" s="13">
        <v>155251155</v>
      </c>
      <c r="AI5615" s="13" t="s">
        <v>60</v>
      </c>
      <c r="AJ5615" s="13">
        <v>155251155</v>
      </c>
      <c r="AK5615" s="13" t="s">
        <v>51626</v>
      </c>
      <c r="AL5615" s="13" t="s">
        <v>50</v>
      </c>
      <c r="AM5615" s="13" t="s">
        <v>51627</v>
      </c>
      <c r="AN5615" s="13" t="s">
        <v>66</v>
      </c>
      <c r="AO5615" s="13" t="s">
        <v>51628</v>
      </c>
      <c r="AP5615" s="14" t="s">
        <v>51629</v>
      </c>
      <c r="AQ5615" s="13" t="s">
        <v>50</v>
      </c>
      <c r="AR5615" s="13" t="s">
        <v>50</v>
      </c>
    </row>
    <row r="5616" spans="1:44" ht="15" thickBot="1">
      <c r="A5616" s="4" t="s">
        <v>51630</v>
      </c>
      <c r="B5616" s="7" t="s">
        <v>50</v>
      </c>
      <c r="C5616" s="6">
        <v>43138</v>
      </c>
      <c r="D5616" s="7" t="s">
        <v>45</v>
      </c>
      <c r="E5616" s="7" t="s">
        <v>46</v>
      </c>
      <c r="F5616" s="7" t="s">
        <v>70</v>
      </c>
      <c r="G5616" s="27" t="s">
        <v>54945</v>
      </c>
      <c r="H5616" s="7" t="s">
        <v>50</v>
      </c>
      <c r="I5616" s="7" t="s">
        <v>50</v>
      </c>
      <c r="J5616" s="6">
        <v>45366</v>
      </c>
      <c r="K5616" s="7" t="s">
        <v>116</v>
      </c>
      <c r="L5616" s="7" t="s">
        <v>241</v>
      </c>
      <c r="M5616" s="7" t="s">
        <v>51631</v>
      </c>
      <c r="N5616" s="7" t="s">
        <v>1954</v>
      </c>
      <c r="O5616" s="7" t="s">
        <v>51632</v>
      </c>
      <c r="P5616" s="5">
        <v>32121</v>
      </c>
      <c r="Q5616" s="7" t="s">
        <v>245</v>
      </c>
      <c r="R5616" s="34" t="s">
        <v>51633</v>
      </c>
      <c r="S5616" s="34" t="s">
        <v>51634</v>
      </c>
      <c r="T5616" s="7" t="s">
        <v>51635</v>
      </c>
      <c r="U5616" s="7" t="s">
        <v>51636</v>
      </c>
      <c r="V5616" s="7">
        <v>480000000</v>
      </c>
      <c r="W5616" s="7" t="s">
        <v>1960</v>
      </c>
      <c r="X5616" s="7">
        <v>3220480</v>
      </c>
      <c r="Y5616" s="7" t="s">
        <v>154</v>
      </c>
      <c r="Z5616" s="7">
        <v>6</v>
      </c>
      <c r="AA5616" s="7">
        <v>480000000</v>
      </c>
      <c r="AB5616" s="7" t="s">
        <v>1960</v>
      </c>
      <c r="AC5616" s="7">
        <v>3220480</v>
      </c>
      <c r="AD5616" s="7" t="s">
        <v>241</v>
      </c>
      <c r="AE5616" s="7">
        <v>710000000</v>
      </c>
      <c r="AF5616" s="7" t="s">
        <v>1960</v>
      </c>
      <c r="AG5616" s="7">
        <v>5017614</v>
      </c>
      <c r="AH5616" s="7">
        <v>710350000</v>
      </c>
      <c r="AI5616" s="7" t="s">
        <v>1960</v>
      </c>
      <c r="AJ5616" s="7">
        <v>5020752</v>
      </c>
      <c r="AK5616" s="7" t="s">
        <v>51637</v>
      </c>
      <c r="AL5616" s="7" t="s">
        <v>50</v>
      </c>
      <c r="AM5616" s="7" t="s">
        <v>51638</v>
      </c>
      <c r="AN5616" s="7" t="s">
        <v>66</v>
      </c>
      <c r="AO5616" s="7" t="s">
        <v>51639</v>
      </c>
      <c r="AP5616" s="22" t="s">
        <v>51640</v>
      </c>
      <c r="AQ5616" s="7" t="s">
        <v>50</v>
      </c>
      <c r="AR5616" s="7" t="s">
        <v>50</v>
      </c>
    </row>
    <row r="5617" spans="1:44" ht="15" thickBot="1">
      <c r="A5617" s="10" t="s">
        <v>51641</v>
      </c>
      <c r="B5617" s="13" t="s">
        <v>50</v>
      </c>
      <c r="C5617" s="12">
        <v>44197</v>
      </c>
      <c r="D5617" s="13" t="s">
        <v>45</v>
      </c>
      <c r="E5617" s="13" t="s">
        <v>46</v>
      </c>
      <c r="F5617" s="13" t="s">
        <v>70</v>
      </c>
      <c r="G5617" s="27" t="s">
        <v>54945</v>
      </c>
      <c r="H5617" s="13" t="s">
        <v>2519</v>
      </c>
      <c r="I5617" s="13" t="s">
        <v>50</v>
      </c>
      <c r="J5617" s="12">
        <v>45364</v>
      </c>
      <c r="K5617" s="13" t="s">
        <v>50</v>
      </c>
      <c r="L5617" s="13" t="s">
        <v>467</v>
      </c>
      <c r="M5617" s="13" t="s">
        <v>51642</v>
      </c>
      <c r="N5617" s="13" t="s">
        <v>133</v>
      </c>
      <c r="O5617" s="13" t="s">
        <v>51643</v>
      </c>
      <c r="P5617" s="11">
        <v>32250</v>
      </c>
      <c r="Q5617" s="13" t="s">
        <v>135</v>
      </c>
      <c r="R5617" s="33" t="s">
        <v>51644</v>
      </c>
      <c r="S5617" s="33" t="s">
        <v>51645</v>
      </c>
      <c r="T5617" s="13" t="s">
        <v>51646</v>
      </c>
      <c r="U5617" s="13" t="s">
        <v>50</v>
      </c>
      <c r="V5617" s="13">
        <v>10000000</v>
      </c>
      <c r="W5617" s="13" t="s">
        <v>60</v>
      </c>
      <c r="X5617" s="13">
        <v>10000000</v>
      </c>
      <c r="Y5617" s="13" t="s">
        <v>467</v>
      </c>
      <c r="Z5617" s="13">
        <v>2</v>
      </c>
      <c r="AA5617" s="13">
        <v>10000000</v>
      </c>
      <c r="AB5617" s="13" t="s">
        <v>60</v>
      </c>
      <c r="AC5617" s="13">
        <v>10000000</v>
      </c>
      <c r="AD5617" s="13" t="s">
        <v>467</v>
      </c>
      <c r="AE5617" s="13">
        <v>10000000</v>
      </c>
      <c r="AF5617" s="13" t="s">
        <v>60</v>
      </c>
      <c r="AG5617" s="13">
        <v>10000000</v>
      </c>
      <c r="AH5617" s="13">
        <v>10000000</v>
      </c>
      <c r="AI5617" s="13" t="s">
        <v>60</v>
      </c>
      <c r="AJ5617" s="13">
        <v>10000000</v>
      </c>
      <c r="AK5617" s="13" t="s">
        <v>51647</v>
      </c>
      <c r="AL5617" s="13" t="s">
        <v>50</v>
      </c>
      <c r="AM5617" s="13" t="s">
        <v>51648</v>
      </c>
      <c r="AN5617" s="13" t="s">
        <v>66</v>
      </c>
      <c r="AO5617" s="13" t="s">
        <v>51649</v>
      </c>
      <c r="AP5617" s="14" t="s">
        <v>51650</v>
      </c>
      <c r="AQ5617" s="13" t="s">
        <v>50</v>
      </c>
      <c r="AR5617" s="13" t="s">
        <v>50</v>
      </c>
    </row>
    <row r="5618" spans="1:44" ht="15" thickBot="1">
      <c r="A5618" s="4" t="s">
        <v>51651</v>
      </c>
      <c r="B5618" s="7" t="s">
        <v>50</v>
      </c>
      <c r="C5618" s="6">
        <v>43040</v>
      </c>
      <c r="D5618" s="7" t="s">
        <v>45</v>
      </c>
      <c r="E5618" s="7" t="s">
        <v>46</v>
      </c>
      <c r="F5618" s="7" t="s">
        <v>70</v>
      </c>
      <c r="G5618" s="7" t="s">
        <v>87</v>
      </c>
      <c r="H5618" s="7" t="s">
        <v>3070</v>
      </c>
      <c r="I5618" s="7" t="s">
        <v>50</v>
      </c>
      <c r="J5618" s="6">
        <v>45365</v>
      </c>
      <c r="K5618" s="7" t="s">
        <v>89</v>
      </c>
      <c r="L5618" s="7" t="s">
        <v>467</v>
      </c>
      <c r="M5618" s="7" t="s">
        <v>51652</v>
      </c>
      <c r="N5618" s="7" t="s">
        <v>943</v>
      </c>
      <c r="O5618" s="7" t="s">
        <v>51653</v>
      </c>
      <c r="P5618" s="5">
        <v>32505</v>
      </c>
      <c r="Q5618" s="7" t="s">
        <v>135</v>
      </c>
      <c r="R5618" s="34" t="s">
        <v>51654</v>
      </c>
      <c r="S5618" s="34" t="s">
        <v>51655</v>
      </c>
      <c r="T5618" s="7" t="s">
        <v>51656</v>
      </c>
      <c r="U5618" s="7" t="s">
        <v>50</v>
      </c>
      <c r="V5618" s="7">
        <v>2500000</v>
      </c>
      <c r="W5618" s="7" t="s">
        <v>60</v>
      </c>
      <c r="X5618" s="7">
        <v>2500000</v>
      </c>
      <c r="Y5618" s="7" t="s">
        <v>467</v>
      </c>
      <c r="Z5618" s="7">
        <v>4</v>
      </c>
      <c r="AA5618" s="7">
        <v>2500000</v>
      </c>
      <c r="AB5618" s="7" t="s">
        <v>60</v>
      </c>
      <c r="AC5618" s="7">
        <v>2500000</v>
      </c>
      <c r="AD5618" s="7" t="s">
        <v>467</v>
      </c>
      <c r="AE5618" s="7">
        <v>5350000</v>
      </c>
      <c r="AF5618" s="7" t="s">
        <v>60</v>
      </c>
      <c r="AG5618" s="7">
        <v>5350000</v>
      </c>
      <c r="AH5618" s="7">
        <v>5350000</v>
      </c>
      <c r="AI5618" s="7" t="s">
        <v>60</v>
      </c>
      <c r="AJ5618" s="7">
        <v>5350000</v>
      </c>
      <c r="AK5618" s="7" t="s">
        <v>51657</v>
      </c>
      <c r="AL5618" s="7" t="s">
        <v>50</v>
      </c>
      <c r="AM5618" s="7" t="s">
        <v>51658</v>
      </c>
      <c r="AN5618" s="7" t="s">
        <v>253</v>
      </c>
      <c r="AO5618" s="7" t="s">
        <v>51659</v>
      </c>
      <c r="AP5618" s="22" t="s">
        <v>51660</v>
      </c>
      <c r="AQ5618" s="7" t="s">
        <v>50</v>
      </c>
      <c r="AR5618" s="7" t="s">
        <v>50</v>
      </c>
    </row>
    <row r="5619" spans="1:44" ht="15" thickBot="1">
      <c r="A5619" s="10" t="s">
        <v>51661</v>
      </c>
      <c r="B5619" s="13" t="s">
        <v>50</v>
      </c>
      <c r="C5619" s="12">
        <v>43831</v>
      </c>
      <c r="D5619" s="13" t="s">
        <v>45</v>
      </c>
      <c r="E5619" s="13" t="s">
        <v>46</v>
      </c>
      <c r="F5619" s="13" t="s">
        <v>70</v>
      </c>
      <c r="G5619" s="27" t="s">
        <v>54945</v>
      </c>
      <c r="H5619" s="13" t="s">
        <v>50</v>
      </c>
      <c r="I5619" s="13" t="s">
        <v>50</v>
      </c>
      <c r="J5619" s="12">
        <v>45365</v>
      </c>
      <c r="K5619" s="13" t="s">
        <v>50</v>
      </c>
      <c r="L5619" s="13" t="s">
        <v>467</v>
      </c>
      <c r="M5619" s="13" t="s">
        <v>4792</v>
      </c>
      <c r="N5619" s="13" t="s">
        <v>1451</v>
      </c>
      <c r="O5619" s="13" t="s">
        <v>51662</v>
      </c>
      <c r="P5619" s="11">
        <v>32553</v>
      </c>
      <c r="Q5619" s="13" t="s">
        <v>135</v>
      </c>
      <c r="R5619" s="33" t="s">
        <v>51663</v>
      </c>
      <c r="S5619" s="33" t="s">
        <v>51664</v>
      </c>
      <c r="T5619" s="13" t="s">
        <v>50</v>
      </c>
      <c r="U5619" s="13" t="s">
        <v>50</v>
      </c>
      <c r="V5619" s="13">
        <v>2800000</v>
      </c>
      <c r="W5619" s="13" t="s">
        <v>1456</v>
      </c>
      <c r="X5619" s="13">
        <v>3166285</v>
      </c>
      <c r="Y5619" s="13" t="s">
        <v>467</v>
      </c>
      <c r="Z5619" s="13">
        <v>6</v>
      </c>
      <c r="AA5619" s="13">
        <v>2800000</v>
      </c>
      <c r="AB5619" s="13" t="s">
        <v>1456</v>
      </c>
      <c r="AC5619" s="13">
        <v>3166285</v>
      </c>
      <c r="AD5619" s="13" t="s">
        <v>467</v>
      </c>
      <c r="AE5619" s="13">
        <v>3800000</v>
      </c>
      <c r="AF5619" s="13" t="s">
        <v>1456</v>
      </c>
      <c r="AG5619" s="13">
        <v>4207503</v>
      </c>
      <c r="AH5619" s="13">
        <v>6046531</v>
      </c>
      <c r="AI5619" s="13" t="s">
        <v>60</v>
      </c>
      <c r="AJ5619" s="13">
        <v>6046531</v>
      </c>
      <c r="AK5619" s="13" t="s">
        <v>51665</v>
      </c>
      <c r="AL5619" s="13" t="s">
        <v>50</v>
      </c>
      <c r="AM5619" s="13" t="s">
        <v>51666</v>
      </c>
      <c r="AN5619" s="13" t="s">
        <v>253</v>
      </c>
      <c r="AO5619" s="13" t="s">
        <v>51667</v>
      </c>
      <c r="AP5619" s="21" t="s">
        <v>51668</v>
      </c>
      <c r="AQ5619" s="13" t="s">
        <v>50</v>
      </c>
      <c r="AR5619" s="13" t="s">
        <v>50</v>
      </c>
    </row>
    <row r="5620" spans="1:44" ht="15" thickBot="1">
      <c r="A5620" s="4" t="s">
        <v>51669</v>
      </c>
      <c r="B5620" s="7" t="s">
        <v>50</v>
      </c>
      <c r="C5620" s="6">
        <v>39688</v>
      </c>
      <c r="D5620" s="7" t="s">
        <v>45</v>
      </c>
      <c r="E5620" s="7" t="s">
        <v>46</v>
      </c>
      <c r="F5620" s="7" t="s">
        <v>47</v>
      </c>
      <c r="G5620" s="7" t="s">
        <v>71</v>
      </c>
      <c r="H5620" s="7" t="s">
        <v>51670</v>
      </c>
      <c r="I5620" s="7" t="s">
        <v>50</v>
      </c>
      <c r="J5620" s="6">
        <v>45364</v>
      </c>
      <c r="K5620" s="7" t="s">
        <v>161</v>
      </c>
      <c r="L5620" s="7" t="s">
        <v>162</v>
      </c>
      <c r="M5620" s="7" t="s">
        <v>51671</v>
      </c>
      <c r="N5620" s="7" t="s">
        <v>8215</v>
      </c>
      <c r="O5620" s="7" t="s">
        <v>51672</v>
      </c>
      <c r="P5620" s="5">
        <v>33211</v>
      </c>
      <c r="Q5620" s="7" t="s">
        <v>360</v>
      </c>
      <c r="R5620" s="34" t="s">
        <v>51673</v>
      </c>
      <c r="S5620" s="34" t="s">
        <v>51674</v>
      </c>
      <c r="T5620" s="7" t="s">
        <v>51675</v>
      </c>
      <c r="U5620" s="7" t="s">
        <v>51676</v>
      </c>
      <c r="V5620" s="7">
        <v>105000000</v>
      </c>
      <c r="W5620" s="7" t="s">
        <v>209</v>
      </c>
      <c r="X5620" s="7">
        <v>115005098</v>
      </c>
      <c r="Y5620" s="7" t="s">
        <v>61</v>
      </c>
      <c r="Z5620" s="7">
        <v>2</v>
      </c>
      <c r="AA5620" s="7" t="s">
        <v>50</v>
      </c>
      <c r="AB5620" s="7" t="s">
        <v>50</v>
      </c>
      <c r="AC5620" s="7" t="s">
        <v>50</v>
      </c>
      <c r="AD5620" s="7" t="s">
        <v>50</v>
      </c>
      <c r="AE5620" s="7" t="s">
        <v>50</v>
      </c>
      <c r="AF5620" s="7" t="s">
        <v>50</v>
      </c>
      <c r="AG5620" s="7" t="s">
        <v>50</v>
      </c>
      <c r="AH5620" s="7">
        <v>330000000</v>
      </c>
      <c r="AI5620" s="7" t="s">
        <v>209</v>
      </c>
      <c r="AJ5620" s="7">
        <v>362742977</v>
      </c>
      <c r="AK5620" s="7" t="s">
        <v>51677</v>
      </c>
      <c r="AL5620" s="7" t="s">
        <v>50</v>
      </c>
      <c r="AM5620" s="7" t="s">
        <v>51678</v>
      </c>
      <c r="AN5620" s="7" t="s">
        <v>66</v>
      </c>
      <c r="AO5620" s="7" t="s">
        <v>51679</v>
      </c>
      <c r="AP5620" s="22" t="s">
        <v>51680</v>
      </c>
      <c r="AQ5620" s="7" t="s">
        <v>50</v>
      </c>
      <c r="AR5620" s="7" t="s">
        <v>50</v>
      </c>
    </row>
    <row r="5621" spans="1:44" ht="15" thickBot="1">
      <c r="A5621" s="10" t="s">
        <v>51681</v>
      </c>
      <c r="B5621" s="13" t="s">
        <v>50</v>
      </c>
      <c r="C5621" s="12">
        <v>43466</v>
      </c>
      <c r="D5621" s="13" t="s">
        <v>45</v>
      </c>
      <c r="E5621" s="13" t="s">
        <v>46</v>
      </c>
      <c r="F5621" s="13" t="s">
        <v>70</v>
      </c>
      <c r="G5621" s="13" t="s">
        <v>87</v>
      </c>
      <c r="H5621" s="13" t="s">
        <v>1449</v>
      </c>
      <c r="I5621" s="13" t="s">
        <v>50</v>
      </c>
      <c r="J5621" s="12">
        <v>45365</v>
      </c>
      <c r="K5621" s="13" t="s">
        <v>116</v>
      </c>
      <c r="L5621" s="13" t="s">
        <v>467</v>
      </c>
      <c r="M5621" s="13" t="s">
        <v>51682</v>
      </c>
      <c r="N5621" s="13" t="s">
        <v>2563</v>
      </c>
      <c r="O5621" s="13" t="s">
        <v>51683</v>
      </c>
      <c r="P5621" s="11">
        <v>33301</v>
      </c>
      <c r="Q5621" s="13" t="s">
        <v>360</v>
      </c>
      <c r="R5621" s="33" t="s">
        <v>51684</v>
      </c>
      <c r="S5621" s="33" t="s">
        <v>51685</v>
      </c>
      <c r="T5621" s="13" t="s">
        <v>51686</v>
      </c>
      <c r="U5621" s="13" t="s">
        <v>51687</v>
      </c>
      <c r="V5621" s="13">
        <v>3750000</v>
      </c>
      <c r="W5621" s="13" t="s">
        <v>209</v>
      </c>
      <c r="X5621" s="13">
        <v>4081068</v>
      </c>
      <c r="Y5621" s="13" t="s">
        <v>467</v>
      </c>
      <c r="Z5621" s="13">
        <v>1</v>
      </c>
      <c r="AA5621" s="13">
        <v>3750000</v>
      </c>
      <c r="AB5621" s="13" t="s">
        <v>209</v>
      </c>
      <c r="AC5621" s="13">
        <v>4081068</v>
      </c>
      <c r="AD5621" s="13" t="s">
        <v>467</v>
      </c>
      <c r="AE5621" s="13">
        <v>3750000</v>
      </c>
      <c r="AF5621" s="13" t="s">
        <v>209</v>
      </c>
      <c r="AG5621" s="13">
        <v>4081069</v>
      </c>
      <c r="AH5621" s="13">
        <v>3750000</v>
      </c>
      <c r="AI5621" s="13" t="s">
        <v>209</v>
      </c>
      <c r="AJ5621" s="13">
        <v>4081069</v>
      </c>
      <c r="AK5621" s="13" t="s">
        <v>51688</v>
      </c>
      <c r="AL5621" s="13" t="s">
        <v>50</v>
      </c>
      <c r="AM5621" s="13" t="s">
        <v>51689</v>
      </c>
      <c r="AN5621" s="13" t="s">
        <v>66</v>
      </c>
      <c r="AO5621" s="13" t="s">
        <v>51690</v>
      </c>
      <c r="AP5621" s="14" t="s">
        <v>51691</v>
      </c>
      <c r="AQ5621" s="13" t="s">
        <v>50</v>
      </c>
      <c r="AR5621" s="13" t="s">
        <v>50</v>
      </c>
    </row>
    <row r="5622" spans="1:44" ht="15" thickBot="1">
      <c r="A5622" s="4" t="s">
        <v>51692</v>
      </c>
      <c r="B5622" s="7" t="s">
        <v>50</v>
      </c>
      <c r="C5622" s="6">
        <v>44562</v>
      </c>
      <c r="D5622" s="7" t="s">
        <v>45</v>
      </c>
      <c r="E5622" s="7" t="s">
        <v>46</v>
      </c>
      <c r="F5622" s="7" t="s">
        <v>70</v>
      </c>
      <c r="G5622" s="27" t="s">
        <v>54945</v>
      </c>
      <c r="H5622" s="7" t="s">
        <v>1449</v>
      </c>
      <c r="I5622" s="7" t="s">
        <v>50</v>
      </c>
      <c r="J5622" s="6">
        <v>45364</v>
      </c>
      <c r="K5622" s="7" t="s">
        <v>50</v>
      </c>
      <c r="L5622" s="7" t="s">
        <v>178</v>
      </c>
      <c r="M5622" s="7" t="s">
        <v>51693</v>
      </c>
      <c r="N5622" s="7" t="s">
        <v>8063</v>
      </c>
      <c r="O5622" s="7" t="s">
        <v>51694</v>
      </c>
      <c r="P5622" s="5">
        <v>33453</v>
      </c>
      <c r="Q5622" s="7" t="s">
        <v>481</v>
      </c>
      <c r="R5622" s="34" t="s">
        <v>51695</v>
      </c>
      <c r="S5622" s="34" t="s">
        <v>51696</v>
      </c>
      <c r="T5622" s="7" t="s">
        <v>50</v>
      </c>
      <c r="U5622" s="7" t="s">
        <v>50</v>
      </c>
      <c r="V5622" s="7">
        <v>40000000</v>
      </c>
      <c r="W5622" s="7" t="s">
        <v>60</v>
      </c>
      <c r="X5622" s="7">
        <v>40000000</v>
      </c>
      <c r="Y5622" s="7" t="s">
        <v>50</v>
      </c>
      <c r="Z5622" s="7">
        <v>2</v>
      </c>
      <c r="AA5622" s="7">
        <v>40000000</v>
      </c>
      <c r="AB5622" s="7" t="s">
        <v>60</v>
      </c>
      <c r="AC5622" s="7">
        <v>40000000</v>
      </c>
      <c r="AD5622" s="7" t="s">
        <v>178</v>
      </c>
      <c r="AE5622" s="7">
        <v>66000000</v>
      </c>
      <c r="AF5622" s="7" t="s">
        <v>60</v>
      </c>
      <c r="AG5622" s="7">
        <v>66000000</v>
      </c>
      <c r="AH5622" s="7">
        <v>66000000</v>
      </c>
      <c r="AI5622" s="7" t="s">
        <v>60</v>
      </c>
      <c r="AJ5622" s="7">
        <v>66000000</v>
      </c>
      <c r="AK5622" s="7" t="s">
        <v>51697</v>
      </c>
      <c r="AL5622" s="7" t="s">
        <v>50</v>
      </c>
      <c r="AM5622" s="7" t="s">
        <v>51698</v>
      </c>
      <c r="AN5622" s="7" t="s">
        <v>66</v>
      </c>
      <c r="AO5622" s="7" t="s">
        <v>51699</v>
      </c>
      <c r="AP5622" s="8" t="s">
        <v>51700</v>
      </c>
      <c r="AQ5622" s="7" t="s">
        <v>50</v>
      </c>
      <c r="AR5622" s="7" t="s">
        <v>50</v>
      </c>
    </row>
    <row r="5623" spans="1:44" ht="15" thickBot="1">
      <c r="A5623" s="10" t="s">
        <v>51701</v>
      </c>
      <c r="B5623" s="13" t="s">
        <v>50</v>
      </c>
      <c r="C5623" s="12">
        <v>43831</v>
      </c>
      <c r="D5623" s="13" t="s">
        <v>45</v>
      </c>
      <c r="E5623" s="13" t="s">
        <v>46</v>
      </c>
      <c r="F5623" s="13" t="s">
        <v>70</v>
      </c>
      <c r="G5623" s="27" t="s">
        <v>54945</v>
      </c>
      <c r="H5623" s="13" t="s">
        <v>997</v>
      </c>
      <c r="I5623" s="13" t="s">
        <v>50</v>
      </c>
      <c r="J5623" s="12">
        <v>45364</v>
      </c>
      <c r="K5623" s="13" t="s">
        <v>116</v>
      </c>
      <c r="L5623" s="13" t="s">
        <v>467</v>
      </c>
      <c r="M5623" s="13" t="s">
        <v>51702</v>
      </c>
      <c r="N5623" s="13" t="s">
        <v>75</v>
      </c>
      <c r="O5623" s="13" t="s">
        <v>51703</v>
      </c>
      <c r="P5623" s="11">
        <v>33534</v>
      </c>
      <c r="Q5623" s="13" t="s">
        <v>77</v>
      </c>
      <c r="R5623" s="33" t="s">
        <v>51704</v>
      </c>
      <c r="S5623" s="33" t="s">
        <v>51705</v>
      </c>
      <c r="T5623" s="13" t="s">
        <v>51706</v>
      </c>
      <c r="U5623" s="13">
        <v>9175173345</v>
      </c>
      <c r="V5623" s="13">
        <v>782353</v>
      </c>
      <c r="W5623" s="13" t="s">
        <v>60</v>
      </c>
      <c r="X5623" s="13">
        <v>782353</v>
      </c>
      <c r="Y5623" s="13" t="s">
        <v>467</v>
      </c>
      <c r="Z5623" s="13">
        <v>2</v>
      </c>
      <c r="AA5623" s="13">
        <v>782353</v>
      </c>
      <c r="AB5623" s="13" t="s">
        <v>60</v>
      </c>
      <c r="AC5623" s="13">
        <v>782353</v>
      </c>
      <c r="AD5623" s="13" t="s">
        <v>467</v>
      </c>
      <c r="AE5623" s="13">
        <v>6782353</v>
      </c>
      <c r="AF5623" s="13" t="s">
        <v>60</v>
      </c>
      <c r="AG5623" s="13">
        <v>6782353</v>
      </c>
      <c r="AH5623" s="13">
        <v>6782353</v>
      </c>
      <c r="AI5623" s="13" t="s">
        <v>60</v>
      </c>
      <c r="AJ5623" s="13">
        <v>6782353</v>
      </c>
      <c r="AK5623" s="13" t="s">
        <v>51707</v>
      </c>
      <c r="AL5623" s="13" t="s">
        <v>50</v>
      </c>
      <c r="AM5623" s="13" t="s">
        <v>51708</v>
      </c>
      <c r="AN5623" s="13" t="s">
        <v>66</v>
      </c>
      <c r="AO5623" s="13" t="s">
        <v>51709</v>
      </c>
      <c r="AP5623" s="14" t="s">
        <v>51710</v>
      </c>
      <c r="AQ5623" s="13" t="s">
        <v>50</v>
      </c>
      <c r="AR5623" s="13" t="s">
        <v>50</v>
      </c>
    </row>
    <row r="5624" spans="1:44" ht="15" thickBot="1">
      <c r="A5624" s="4" t="s">
        <v>51711</v>
      </c>
      <c r="B5624" s="7" t="s">
        <v>50</v>
      </c>
      <c r="C5624" s="6">
        <v>40909</v>
      </c>
      <c r="D5624" s="7" t="s">
        <v>45</v>
      </c>
      <c r="E5624" s="7" t="s">
        <v>46</v>
      </c>
      <c r="F5624" s="7" t="s">
        <v>47</v>
      </c>
      <c r="G5624" s="7" t="s">
        <v>114</v>
      </c>
      <c r="H5624" s="7" t="s">
        <v>240</v>
      </c>
      <c r="I5624" s="7" t="s">
        <v>50</v>
      </c>
      <c r="J5624" s="6">
        <v>45364</v>
      </c>
      <c r="K5624" s="7" t="s">
        <v>50</v>
      </c>
      <c r="L5624" s="7" t="s">
        <v>162</v>
      </c>
      <c r="M5624" s="7" t="s">
        <v>51712</v>
      </c>
      <c r="N5624" s="7" t="s">
        <v>16454</v>
      </c>
      <c r="O5624" s="7" t="s">
        <v>51713</v>
      </c>
      <c r="P5624" s="5">
        <v>33801</v>
      </c>
      <c r="Q5624" s="7" t="s">
        <v>50</v>
      </c>
      <c r="R5624" s="34" t="s">
        <v>51714</v>
      </c>
      <c r="S5624" s="34" t="s">
        <v>51715</v>
      </c>
      <c r="T5624" s="7" t="s">
        <v>50</v>
      </c>
      <c r="U5624" s="7" t="s">
        <v>51716</v>
      </c>
      <c r="V5624" s="7">
        <v>175000000</v>
      </c>
      <c r="W5624" s="7" t="s">
        <v>1085</v>
      </c>
      <c r="X5624" s="7">
        <v>129961754</v>
      </c>
      <c r="Y5624" s="7" t="s">
        <v>61</v>
      </c>
      <c r="Z5624" s="7">
        <v>2</v>
      </c>
      <c r="AA5624" s="7">
        <v>11610124</v>
      </c>
      <c r="AB5624" s="7" t="s">
        <v>60</v>
      </c>
      <c r="AC5624" s="7">
        <v>11610124</v>
      </c>
      <c r="AD5624" s="7" t="s">
        <v>62</v>
      </c>
      <c r="AE5624" s="7">
        <v>11610124</v>
      </c>
      <c r="AF5624" s="7" t="s">
        <v>60</v>
      </c>
      <c r="AG5624" s="7">
        <v>11610124</v>
      </c>
      <c r="AH5624" s="7">
        <v>141571878</v>
      </c>
      <c r="AI5624" s="7" t="s">
        <v>60</v>
      </c>
      <c r="AJ5624" s="7">
        <v>141571878</v>
      </c>
      <c r="AK5624" s="7" t="s">
        <v>50</v>
      </c>
      <c r="AL5624" s="7" t="s">
        <v>50</v>
      </c>
      <c r="AM5624" s="7" t="s">
        <v>51717</v>
      </c>
      <c r="AN5624" s="7" t="s">
        <v>66</v>
      </c>
      <c r="AO5624" s="7" t="s">
        <v>51718</v>
      </c>
      <c r="AP5624" s="22" t="s">
        <v>51719</v>
      </c>
      <c r="AQ5624" s="7" t="s">
        <v>50</v>
      </c>
      <c r="AR5624" s="7" t="s">
        <v>50</v>
      </c>
    </row>
    <row r="5625" spans="1:44" ht="15" thickBot="1">
      <c r="A5625" s="10" t="s">
        <v>51720</v>
      </c>
      <c r="B5625" s="13" t="s">
        <v>50</v>
      </c>
      <c r="C5625" s="12">
        <v>40544</v>
      </c>
      <c r="D5625" s="13" t="s">
        <v>45</v>
      </c>
      <c r="E5625" s="13" t="s">
        <v>46</v>
      </c>
      <c r="F5625" s="13" t="s">
        <v>70</v>
      </c>
      <c r="G5625" s="13" t="s">
        <v>114</v>
      </c>
      <c r="H5625" s="13" t="s">
        <v>46211</v>
      </c>
      <c r="I5625" s="13" t="s">
        <v>50</v>
      </c>
      <c r="J5625" s="12">
        <v>45365</v>
      </c>
      <c r="K5625" s="13" t="s">
        <v>50</v>
      </c>
      <c r="L5625" s="13" t="s">
        <v>147</v>
      </c>
      <c r="M5625" s="13" t="s">
        <v>2091</v>
      </c>
      <c r="N5625" s="13" t="s">
        <v>51721</v>
      </c>
      <c r="O5625" s="13" t="s">
        <v>51722</v>
      </c>
      <c r="P5625" s="11">
        <v>33942</v>
      </c>
      <c r="Q5625" s="13" t="s">
        <v>245</v>
      </c>
      <c r="R5625" s="33" t="s">
        <v>51723</v>
      </c>
      <c r="S5625" s="33" t="s">
        <v>51724</v>
      </c>
      <c r="T5625" s="13" t="s">
        <v>51725</v>
      </c>
      <c r="U5625" s="13" t="s">
        <v>50</v>
      </c>
      <c r="V5625" s="13">
        <v>3000000000</v>
      </c>
      <c r="W5625" s="13" t="s">
        <v>250</v>
      </c>
      <c r="X5625" s="13">
        <v>36159497</v>
      </c>
      <c r="Y5625" s="13" t="s">
        <v>154</v>
      </c>
      <c r="Z5625" s="13">
        <v>2</v>
      </c>
      <c r="AA5625" s="13">
        <v>3000000000</v>
      </c>
      <c r="AB5625" s="13" t="s">
        <v>250</v>
      </c>
      <c r="AC5625" s="13">
        <v>36159497</v>
      </c>
      <c r="AD5625" s="13" t="s">
        <v>147</v>
      </c>
      <c r="AE5625" s="13">
        <v>3000000000</v>
      </c>
      <c r="AF5625" s="13" t="s">
        <v>250</v>
      </c>
      <c r="AG5625" s="13">
        <v>36159497</v>
      </c>
      <c r="AH5625" s="13">
        <v>3000000000</v>
      </c>
      <c r="AI5625" s="13" t="s">
        <v>250</v>
      </c>
      <c r="AJ5625" s="13">
        <v>36159497</v>
      </c>
      <c r="AK5625" s="13" t="s">
        <v>51726</v>
      </c>
      <c r="AL5625" s="13" t="s">
        <v>50</v>
      </c>
      <c r="AM5625" s="13" t="s">
        <v>51727</v>
      </c>
      <c r="AN5625" s="13" t="s">
        <v>798</v>
      </c>
      <c r="AO5625" s="13" t="s">
        <v>51728</v>
      </c>
      <c r="AP5625" s="21" t="s">
        <v>51729</v>
      </c>
      <c r="AQ5625" s="13" t="s">
        <v>50</v>
      </c>
      <c r="AR5625" s="13" t="s">
        <v>50</v>
      </c>
    </row>
    <row r="5626" spans="1:44" ht="15" thickBot="1">
      <c r="A5626" s="4" t="s">
        <v>51730</v>
      </c>
      <c r="B5626" s="7" t="s">
        <v>50</v>
      </c>
      <c r="C5626" s="6">
        <v>43160</v>
      </c>
      <c r="D5626" s="7" t="s">
        <v>45</v>
      </c>
      <c r="E5626" s="7" t="s">
        <v>46</v>
      </c>
      <c r="F5626" s="7" t="s">
        <v>70</v>
      </c>
      <c r="G5626" s="26" t="s">
        <v>54946</v>
      </c>
      <c r="H5626" s="7" t="s">
        <v>50</v>
      </c>
      <c r="I5626" s="7" t="s">
        <v>50</v>
      </c>
      <c r="J5626" s="6">
        <v>45364</v>
      </c>
      <c r="K5626" s="7" t="s">
        <v>116</v>
      </c>
      <c r="L5626" s="7" t="s">
        <v>241</v>
      </c>
      <c r="M5626" s="7" t="s">
        <v>51731</v>
      </c>
      <c r="N5626" s="7" t="s">
        <v>51732</v>
      </c>
      <c r="O5626" s="7" t="s">
        <v>51733</v>
      </c>
      <c r="P5626" s="5">
        <v>34014</v>
      </c>
      <c r="Q5626" s="7" t="s">
        <v>135</v>
      </c>
      <c r="R5626" s="34" t="s">
        <v>51734</v>
      </c>
      <c r="S5626" s="34" t="s">
        <v>51735</v>
      </c>
      <c r="T5626" s="7" t="s">
        <v>51736</v>
      </c>
      <c r="U5626" s="7" t="s">
        <v>50</v>
      </c>
      <c r="V5626" s="7">
        <v>4800000</v>
      </c>
      <c r="W5626" s="7" t="s">
        <v>1456</v>
      </c>
      <c r="X5626" s="7">
        <v>5464524</v>
      </c>
      <c r="Y5626" s="7" t="s">
        <v>154</v>
      </c>
      <c r="Z5626" s="7">
        <v>9</v>
      </c>
      <c r="AA5626" s="7">
        <v>4800000</v>
      </c>
      <c r="AB5626" s="7" t="s">
        <v>1456</v>
      </c>
      <c r="AC5626" s="7">
        <v>5464524</v>
      </c>
      <c r="AD5626" s="7" t="s">
        <v>241</v>
      </c>
      <c r="AE5626" s="7">
        <v>8380000</v>
      </c>
      <c r="AF5626" s="7" t="s">
        <v>1456</v>
      </c>
      <c r="AG5626" s="7">
        <v>9324894</v>
      </c>
      <c r="AH5626" s="7">
        <v>8410000</v>
      </c>
      <c r="AI5626" s="7" t="s">
        <v>1456</v>
      </c>
      <c r="AJ5626" s="7">
        <v>9354916</v>
      </c>
      <c r="AK5626" s="7" t="s">
        <v>51737</v>
      </c>
      <c r="AL5626" s="7" t="s">
        <v>50</v>
      </c>
      <c r="AM5626" s="7" t="s">
        <v>51738</v>
      </c>
      <c r="AN5626" s="7" t="s">
        <v>66</v>
      </c>
      <c r="AO5626" s="7" t="s">
        <v>51739</v>
      </c>
      <c r="AP5626" s="8" t="s">
        <v>51740</v>
      </c>
      <c r="AQ5626" s="7" t="s">
        <v>50</v>
      </c>
      <c r="AR5626" s="7" t="s">
        <v>50</v>
      </c>
    </row>
    <row r="5627" spans="1:44" ht="15" thickBot="1">
      <c r="A5627" s="10" t="s">
        <v>51741</v>
      </c>
      <c r="B5627" s="13" t="s">
        <v>50</v>
      </c>
      <c r="C5627" s="12">
        <v>39083</v>
      </c>
      <c r="D5627" s="13" t="s">
        <v>45</v>
      </c>
      <c r="E5627" s="13" t="s">
        <v>46</v>
      </c>
      <c r="F5627" s="13" t="s">
        <v>70</v>
      </c>
      <c r="G5627" s="27" t="s">
        <v>54945</v>
      </c>
      <c r="H5627" s="13" t="s">
        <v>1998</v>
      </c>
      <c r="I5627" s="13" t="s">
        <v>50</v>
      </c>
      <c r="J5627" s="12">
        <v>45364</v>
      </c>
      <c r="K5627" s="13" t="s">
        <v>89</v>
      </c>
      <c r="L5627" s="13" t="s">
        <v>241</v>
      </c>
      <c r="M5627" s="13" t="s">
        <v>51742</v>
      </c>
      <c r="N5627" s="13" t="s">
        <v>343</v>
      </c>
      <c r="O5627" s="13" t="s">
        <v>51743</v>
      </c>
      <c r="P5627" s="11">
        <v>34265</v>
      </c>
      <c r="Q5627" s="13" t="s">
        <v>345</v>
      </c>
      <c r="R5627" s="33" t="s">
        <v>51744</v>
      </c>
      <c r="S5627" s="33" t="s">
        <v>51745</v>
      </c>
      <c r="T5627" s="13" t="s">
        <v>50</v>
      </c>
      <c r="U5627" s="13" t="s">
        <v>51746</v>
      </c>
      <c r="V5627" s="13">
        <v>3000000</v>
      </c>
      <c r="W5627" s="13" t="s">
        <v>60</v>
      </c>
      <c r="X5627" s="13">
        <v>3000000</v>
      </c>
      <c r="Y5627" s="13" t="s">
        <v>154</v>
      </c>
      <c r="Z5627" s="13">
        <v>8</v>
      </c>
      <c r="AA5627" s="13">
        <v>3000000</v>
      </c>
      <c r="AB5627" s="13" t="s">
        <v>60</v>
      </c>
      <c r="AC5627" s="13">
        <v>3000000</v>
      </c>
      <c r="AD5627" s="13" t="s">
        <v>241</v>
      </c>
      <c r="AE5627" s="13">
        <v>8802400</v>
      </c>
      <c r="AF5627" s="13" t="s">
        <v>60</v>
      </c>
      <c r="AG5627" s="13">
        <v>8802400</v>
      </c>
      <c r="AH5627" s="13">
        <v>8802400</v>
      </c>
      <c r="AI5627" s="13" t="s">
        <v>60</v>
      </c>
      <c r="AJ5627" s="13">
        <v>8802400</v>
      </c>
      <c r="AK5627" s="13" t="s">
        <v>51747</v>
      </c>
      <c r="AL5627" s="13" t="s">
        <v>50</v>
      </c>
      <c r="AM5627" s="13" t="s">
        <v>51748</v>
      </c>
      <c r="AN5627" s="13" t="s">
        <v>66</v>
      </c>
      <c r="AO5627" s="13" t="s">
        <v>51749</v>
      </c>
      <c r="AP5627" s="14" t="s">
        <v>51750</v>
      </c>
      <c r="AQ5627" s="13" t="s">
        <v>50</v>
      </c>
      <c r="AR5627" s="13" t="s">
        <v>50</v>
      </c>
    </row>
    <row r="5628" spans="1:44" ht="15" thickBot="1">
      <c r="A5628" s="4" t="s">
        <v>51751</v>
      </c>
      <c r="B5628" s="7" t="s">
        <v>50</v>
      </c>
      <c r="C5628" s="6">
        <v>36526</v>
      </c>
      <c r="D5628" s="7" t="s">
        <v>45</v>
      </c>
      <c r="E5628" s="7" t="s">
        <v>46</v>
      </c>
      <c r="F5628" s="7" t="s">
        <v>47</v>
      </c>
      <c r="G5628" s="7" t="s">
        <v>145</v>
      </c>
      <c r="H5628" s="7" t="s">
        <v>50</v>
      </c>
      <c r="I5628" s="7" t="s">
        <v>50</v>
      </c>
      <c r="J5628" s="6">
        <v>45365</v>
      </c>
      <c r="K5628" s="7" t="s">
        <v>116</v>
      </c>
      <c r="L5628" s="7" t="s">
        <v>162</v>
      </c>
      <c r="M5628" s="7" t="s">
        <v>51752</v>
      </c>
      <c r="N5628" s="7" t="s">
        <v>133</v>
      </c>
      <c r="O5628" s="7" t="s">
        <v>51753</v>
      </c>
      <c r="P5628" s="5">
        <v>35120</v>
      </c>
      <c r="Q5628" s="7" t="s">
        <v>135</v>
      </c>
      <c r="R5628" s="28" t="s">
        <v>51754</v>
      </c>
      <c r="S5628" s="34" t="s">
        <v>51755</v>
      </c>
      <c r="T5628" s="7" t="s">
        <v>50</v>
      </c>
      <c r="U5628" s="7" t="s">
        <v>51756</v>
      </c>
      <c r="V5628" s="7">
        <v>180000000</v>
      </c>
      <c r="W5628" s="7" t="s">
        <v>139</v>
      </c>
      <c r="X5628" s="7">
        <v>229417140</v>
      </c>
      <c r="Y5628" s="7" t="s">
        <v>61</v>
      </c>
      <c r="Z5628" s="7">
        <v>1</v>
      </c>
      <c r="AA5628" s="7" t="s">
        <v>50</v>
      </c>
      <c r="AB5628" s="7" t="s">
        <v>50</v>
      </c>
      <c r="AC5628" s="7" t="s">
        <v>50</v>
      </c>
      <c r="AD5628" s="7" t="s">
        <v>50</v>
      </c>
      <c r="AE5628" s="7" t="s">
        <v>50</v>
      </c>
      <c r="AF5628" s="7" t="s">
        <v>50</v>
      </c>
      <c r="AG5628" s="7" t="s">
        <v>50</v>
      </c>
      <c r="AH5628" s="7">
        <v>180000000</v>
      </c>
      <c r="AI5628" s="7" t="s">
        <v>139</v>
      </c>
      <c r="AJ5628" s="7">
        <v>229417140</v>
      </c>
      <c r="AK5628" s="7" t="s">
        <v>50</v>
      </c>
      <c r="AL5628" s="7" t="s">
        <v>50</v>
      </c>
      <c r="AM5628" s="7" t="s">
        <v>51757</v>
      </c>
      <c r="AN5628" s="7" t="s">
        <v>66</v>
      </c>
      <c r="AO5628" s="7" t="s">
        <v>51758</v>
      </c>
      <c r="AP5628" s="22" t="s">
        <v>51759</v>
      </c>
      <c r="AQ5628" s="7" t="s">
        <v>50</v>
      </c>
      <c r="AR5628" s="7" t="s">
        <v>50</v>
      </c>
    </row>
    <row r="5629" spans="1:44" ht="15" thickBot="1">
      <c r="A5629" s="10" t="s">
        <v>51760</v>
      </c>
      <c r="B5629" s="13" t="s">
        <v>50</v>
      </c>
      <c r="C5629" s="12">
        <v>32143</v>
      </c>
      <c r="D5629" s="13" t="s">
        <v>45</v>
      </c>
      <c r="E5629" s="13" t="s">
        <v>46</v>
      </c>
      <c r="F5629" s="13" t="s">
        <v>70</v>
      </c>
      <c r="G5629" s="13" t="s">
        <v>87</v>
      </c>
      <c r="H5629" s="13" t="s">
        <v>23571</v>
      </c>
      <c r="I5629" s="13" t="s">
        <v>50</v>
      </c>
      <c r="J5629" s="12">
        <v>45364</v>
      </c>
      <c r="K5629" s="13" t="s">
        <v>116</v>
      </c>
      <c r="L5629" s="13" t="s">
        <v>52</v>
      </c>
      <c r="M5629" s="13" t="s">
        <v>51761</v>
      </c>
      <c r="N5629" s="13" t="s">
        <v>25425</v>
      </c>
      <c r="O5629" s="13" t="s">
        <v>51762</v>
      </c>
      <c r="P5629" s="11">
        <v>35151</v>
      </c>
      <c r="Q5629" s="13" t="s">
        <v>1750</v>
      </c>
      <c r="R5629" s="33" t="s">
        <v>51763</v>
      </c>
      <c r="S5629" s="33" t="s">
        <v>51764</v>
      </c>
      <c r="T5629" s="13" t="s">
        <v>51765</v>
      </c>
      <c r="U5629" s="13">
        <v>6072738752</v>
      </c>
      <c r="V5629" s="13">
        <v>1000000</v>
      </c>
      <c r="W5629" s="13" t="s">
        <v>60</v>
      </c>
      <c r="X5629" s="13">
        <v>1000000</v>
      </c>
      <c r="Y5629" s="13" t="s">
        <v>171</v>
      </c>
      <c r="Z5629" s="13">
        <v>2</v>
      </c>
      <c r="AA5629" s="13" t="s">
        <v>50</v>
      </c>
      <c r="AB5629" s="13" t="s">
        <v>50</v>
      </c>
      <c r="AC5629" s="13" t="s">
        <v>50</v>
      </c>
      <c r="AD5629" s="13" t="s">
        <v>50</v>
      </c>
      <c r="AE5629" s="13" t="s">
        <v>50</v>
      </c>
      <c r="AF5629" s="13" t="s">
        <v>50</v>
      </c>
      <c r="AG5629" s="13" t="s">
        <v>50</v>
      </c>
      <c r="AH5629" s="13">
        <v>10000000</v>
      </c>
      <c r="AI5629" s="13" t="s">
        <v>60</v>
      </c>
      <c r="AJ5629" s="13">
        <v>10000000</v>
      </c>
      <c r="AK5629" s="13" t="s">
        <v>51766</v>
      </c>
      <c r="AL5629" s="13" t="s">
        <v>50</v>
      </c>
      <c r="AM5629" s="13" t="s">
        <v>51767</v>
      </c>
      <c r="AN5629" s="13" t="s">
        <v>66</v>
      </c>
      <c r="AO5629" s="13" t="s">
        <v>51768</v>
      </c>
      <c r="AP5629" s="14" t="s">
        <v>51769</v>
      </c>
      <c r="AQ5629" s="13" t="s">
        <v>50</v>
      </c>
      <c r="AR5629" s="13" t="s">
        <v>50</v>
      </c>
    </row>
    <row r="5630" spans="1:44" ht="15" thickBot="1">
      <c r="A5630" s="4" t="s">
        <v>51770</v>
      </c>
      <c r="B5630" s="7" t="s">
        <v>50</v>
      </c>
      <c r="C5630" s="6">
        <v>42370</v>
      </c>
      <c r="D5630" s="7" t="s">
        <v>45</v>
      </c>
      <c r="E5630" s="7" t="s">
        <v>46</v>
      </c>
      <c r="F5630" s="7" t="s">
        <v>70</v>
      </c>
      <c r="G5630" s="26" t="s">
        <v>54946</v>
      </c>
      <c r="H5630" s="7" t="s">
        <v>1998</v>
      </c>
      <c r="I5630" s="7" t="s">
        <v>50</v>
      </c>
      <c r="J5630" s="6">
        <v>45366</v>
      </c>
      <c r="K5630" s="7" t="s">
        <v>116</v>
      </c>
      <c r="L5630" s="7" t="s">
        <v>178</v>
      </c>
      <c r="M5630" s="7" t="s">
        <v>32477</v>
      </c>
      <c r="N5630" s="7" t="s">
        <v>51771</v>
      </c>
      <c r="O5630" s="7" t="s">
        <v>51772</v>
      </c>
      <c r="P5630" s="5">
        <v>35424</v>
      </c>
      <c r="Q5630" s="7" t="s">
        <v>1783</v>
      </c>
      <c r="R5630" s="28" t="s">
        <v>51773</v>
      </c>
      <c r="S5630" s="34" t="s">
        <v>51774</v>
      </c>
      <c r="T5630" s="7" t="s">
        <v>51775</v>
      </c>
      <c r="U5630" s="7" t="s">
        <v>51776</v>
      </c>
      <c r="V5630" s="7" t="s">
        <v>50</v>
      </c>
      <c r="W5630" s="7" t="s">
        <v>50</v>
      </c>
      <c r="X5630" s="7" t="s">
        <v>50</v>
      </c>
      <c r="Y5630" s="7" t="s">
        <v>50</v>
      </c>
      <c r="Z5630" s="7">
        <v>6</v>
      </c>
      <c r="AA5630" s="7" t="s">
        <v>50</v>
      </c>
      <c r="AB5630" s="7" t="s">
        <v>50</v>
      </c>
      <c r="AC5630" s="7" t="s">
        <v>50</v>
      </c>
      <c r="AD5630" s="7" t="s">
        <v>178</v>
      </c>
      <c r="AE5630" s="7">
        <v>18500000</v>
      </c>
      <c r="AF5630" s="7" t="s">
        <v>60</v>
      </c>
      <c r="AG5630" s="7">
        <v>18500000</v>
      </c>
      <c r="AH5630" s="7">
        <v>18500000</v>
      </c>
      <c r="AI5630" s="7" t="s">
        <v>60</v>
      </c>
      <c r="AJ5630" s="7">
        <v>18500000</v>
      </c>
      <c r="AK5630" s="7" t="s">
        <v>51777</v>
      </c>
      <c r="AL5630" s="7" t="s">
        <v>50</v>
      </c>
      <c r="AM5630" s="7" t="s">
        <v>51778</v>
      </c>
      <c r="AN5630" s="7" t="s">
        <v>66</v>
      </c>
      <c r="AO5630" s="7" t="s">
        <v>51779</v>
      </c>
      <c r="AP5630" s="8" t="s">
        <v>51780</v>
      </c>
      <c r="AQ5630" s="7" t="s">
        <v>50</v>
      </c>
      <c r="AR5630" s="7" t="s">
        <v>50</v>
      </c>
    </row>
    <row r="5631" spans="1:44" ht="15" thickBot="1">
      <c r="A5631" s="10" t="s">
        <v>51781</v>
      </c>
      <c r="B5631" s="13" t="s">
        <v>50</v>
      </c>
      <c r="C5631" s="12">
        <v>42614</v>
      </c>
      <c r="D5631" s="13" t="s">
        <v>45</v>
      </c>
      <c r="E5631" s="13" t="s">
        <v>46</v>
      </c>
      <c r="F5631" s="13" t="s">
        <v>70</v>
      </c>
      <c r="G5631" s="13" t="s">
        <v>114</v>
      </c>
      <c r="H5631" s="13" t="s">
        <v>50</v>
      </c>
      <c r="I5631" s="13" t="s">
        <v>50</v>
      </c>
      <c r="J5631" s="12">
        <v>45365</v>
      </c>
      <c r="K5631" s="13" t="s">
        <v>50</v>
      </c>
      <c r="L5631" s="13" t="s">
        <v>178</v>
      </c>
      <c r="M5631" s="13" t="s">
        <v>4841</v>
      </c>
      <c r="N5631" s="13" t="s">
        <v>3491</v>
      </c>
      <c r="O5631" s="13" t="s">
        <v>51782</v>
      </c>
      <c r="P5631" s="11">
        <v>35483</v>
      </c>
      <c r="Q5631" s="13" t="s">
        <v>245</v>
      </c>
      <c r="R5631" s="33" t="s">
        <v>51783</v>
      </c>
      <c r="S5631" s="29" t="s">
        <v>51784</v>
      </c>
      <c r="T5631" s="13" t="s">
        <v>50</v>
      </c>
      <c r="U5631" s="13" t="s">
        <v>51785</v>
      </c>
      <c r="V5631" s="13">
        <v>200000000</v>
      </c>
      <c r="W5631" s="13" t="s">
        <v>2056</v>
      </c>
      <c r="X5631" s="13">
        <v>27803264</v>
      </c>
      <c r="Y5631" s="13" t="s">
        <v>50</v>
      </c>
      <c r="Z5631" s="13">
        <v>3</v>
      </c>
      <c r="AA5631" s="13">
        <v>200000000</v>
      </c>
      <c r="AB5631" s="13" t="s">
        <v>2056</v>
      </c>
      <c r="AC5631" s="13">
        <v>27803264</v>
      </c>
      <c r="AD5631" s="13" t="s">
        <v>178</v>
      </c>
      <c r="AE5631" s="13">
        <v>480000000</v>
      </c>
      <c r="AF5631" s="13" t="s">
        <v>2056</v>
      </c>
      <c r="AG5631" s="13">
        <v>68832301</v>
      </c>
      <c r="AH5631" s="13">
        <v>480000000</v>
      </c>
      <c r="AI5631" s="13" t="s">
        <v>2056</v>
      </c>
      <c r="AJ5631" s="13">
        <v>68832301</v>
      </c>
      <c r="AK5631" s="13" t="s">
        <v>51786</v>
      </c>
      <c r="AL5631" s="13" t="s">
        <v>50</v>
      </c>
      <c r="AM5631" s="13" t="s">
        <v>51787</v>
      </c>
      <c r="AN5631" s="13" t="s">
        <v>66</v>
      </c>
      <c r="AO5631" s="13" t="s">
        <v>50</v>
      </c>
      <c r="AP5631" s="13" t="s">
        <v>50</v>
      </c>
      <c r="AQ5631" s="21" t="s">
        <v>51788</v>
      </c>
      <c r="AR5631" s="13" t="s">
        <v>255</v>
      </c>
    </row>
    <row r="5632" spans="1:44" ht="15" thickBot="1">
      <c r="A5632" s="4" t="s">
        <v>51789</v>
      </c>
      <c r="B5632" s="7" t="s">
        <v>50</v>
      </c>
      <c r="C5632" s="6">
        <v>45292</v>
      </c>
      <c r="D5632" s="7" t="s">
        <v>45</v>
      </c>
      <c r="E5632" s="7" t="s">
        <v>50</v>
      </c>
      <c r="F5632" s="7" t="s">
        <v>70</v>
      </c>
      <c r="G5632" s="26" t="s">
        <v>54946</v>
      </c>
      <c r="H5632" s="7" t="s">
        <v>50</v>
      </c>
      <c r="I5632" s="7" t="s">
        <v>50</v>
      </c>
      <c r="J5632" s="6">
        <v>45365</v>
      </c>
      <c r="K5632" s="7" t="s">
        <v>50</v>
      </c>
      <c r="L5632" s="7" t="s">
        <v>467</v>
      </c>
      <c r="M5632" s="7" t="s">
        <v>15718</v>
      </c>
      <c r="N5632" s="7" t="s">
        <v>2563</v>
      </c>
      <c r="O5632" s="7" t="s">
        <v>51790</v>
      </c>
      <c r="P5632" s="5">
        <v>35821</v>
      </c>
      <c r="Q5632" s="7" t="s">
        <v>360</v>
      </c>
      <c r="R5632" s="34" t="s">
        <v>51791</v>
      </c>
      <c r="S5632" s="34" t="s">
        <v>51792</v>
      </c>
      <c r="T5632" s="7" t="s">
        <v>51793</v>
      </c>
      <c r="U5632" s="7" t="s">
        <v>50</v>
      </c>
      <c r="V5632" s="7">
        <v>3000000</v>
      </c>
      <c r="W5632" s="7" t="s">
        <v>60</v>
      </c>
      <c r="X5632" s="7">
        <v>3000000</v>
      </c>
      <c r="Y5632" s="7" t="s">
        <v>467</v>
      </c>
      <c r="Z5632" s="7">
        <v>1</v>
      </c>
      <c r="AA5632" s="7">
        <v>3000000</v>
      </c>
      <c r="AB5632" s="7" t="s">
        <v>60</v>
      </c>
      <c r="AC5632" s="7">
        <v>3000000</v>
      </c>
      <c r="AD5632" s="7" t="s">
        <v>467</v>
      </c>
      <c r="AE5632" s="7">
        <v>3000000</v>
      </c>
      <c r="AF5632" s="7" t="s">
        <v>60</v>
      </c>
      <c r="AG5632" s="7">
        <v>3000000</v>
      </c>
      <c r="AH5632" s="7">
        <v>3000000</v>
      </c>
      <c r="AI5632" s="7" t="s">
        <v>60</v>
      </c>
      <c r="AJ5632" s="7">
        <v>3000000</v>
      </c>
      <c r="AK5632" s="7" t="s">
        <v>51794</v>
      </c>
      <c r="AL5632" s="7" t="s">
        <v>50</v>
      </c>
      <c r="AM5632" s="7" t="s">
        <v>51795</v>
      </c>
      <c r="AN5632" s="7" t="s">
        <v>66</v>
      </c>
      <c r="AO5632" s="7" t="s">
        <v>51796</v>
      </c>
      <c r="AP5632" s="8" t="s">
        <v>51797</v>
      </c>
      <c r="AQ5632" s="7" t="s">
        <v>50</v>
      </c>
      <c r="AR5632" s="7" t="s">
        <v>50</v>
      </c>
    </row>
    <row r="5633" spans="1:44" ht="15" thickBot="1">
      <c r="A5633" s="10" t="s">
        <v>51798</v>
      </c>
      <c r="B5633" s="13" t="s">
        <v>50</v>
      </c>
      <c r="C5633" s="12">
        <v>42036</v>
      </c>
      <c r="D5633" s="13" t="s">
        <v>45</v>
      </c>
      <c r="E5633" s="13" t="s">
        <v>46</v>
      </c>
      <c r="F5633" s="13" t="s">
        <v>70</v>
      </c>
      <c r="G5633" s="13" t="s">
        <v>145</v>
      </c>
      <c r="H5633" s="13" t="s">
        <v>51799</v>
      </c>
      <c r="I5633" s="13" t="s">
        <v>50</v>
      </c>
      <c r="J5633" s="12">
        <v>45365</v>
      </c>
      <c r="K5633" s="13" t="s">
        <v>191</v>
      </c>
      <c r="L5633" s="13" t="s">
        <v>147</v>
      </c>
      <c r="M5633" s="13" t="s">
        <v>51800</v>
      </c>
      <c r="N5633" s="13" t="s">
        <v>330</v>
      </c>
      <c r="O5633" s="13" t="s">
        <v>51801</v>
      </c>
      <c r="P5633" s="11">
        <v>36102</v>
      </c>
      <c r="Q5633" s="13" t="s">
        <v>56</v>
      </c>
      <c r="R5633" s="33" t="s">
        <v>51802</v>
      </c>
      <c r="S5633" s="33" t="s">
        <v>51803</v>
      </c>
      <c r="T5633" s="13" t="s">
        <v>51804</v>
      </c>
      <c r="U5633" s="13" t="s">
        <v>50</v>
      </c>
      <c r="V5633" s="13">
        <v>20000000</v>
      </c>
      <c r="W5633" s="13" t="s">
        <v>60</v>
      </c>
      <c r="X5633" s="13">
        <v>20000000</v>
      </c>
      <c r="Y5633" s="13" t="s">
        <v>154</v>
      </c>
      <c r="Z5633" s="13">
        <v>7</v>
      </c>
      <c r="AA5633" s="13">
        <v>20000000</v>
      </c>
      <c r="AB5633" s="13" t="s">
        <v>60</v>
      </c>
      <c r="AC5633" s="13">
        <v>20000000</v>
      </c>
      <c r="AD5633" s="13" t="s">
        <v>147</v>
      </c>
      <c r="AE5633" s="13">
        <v>71899988</v>
      </c>
      <c r="AF5633" s="13" t="s">
        <v>60</v>
      </c>
      <c r="AG5633" s="13">
        <v>71899988</v>
      </c>
      <c r="AH5633" s="13">
        <v>71899988</v>
      </c>
      <c r="AI5633" s="13" t="s">
        <v>60</v>
      </c>
      <c r="AJ5633" s="13">
        <v>71899988</v>
      </c>
      <c r="AK5633" s="13" t="s">
        <v>51805</v>
      </c>
      <c r="AL5633" s="13" t="s">
        <v>50</v>
      </c>
      <c r="AM5633" s="13" t="s">
        <v>51806</v>
      </c>
      <c r="AN5633" s="13" t="s">
        <v>66</v>
      </c>
      <c r="AO5633" s="13" t="s">
        <v>51807</v>
      </c>
      <c r="AP5633" s="14" t="s">
        <v>51808</v>
      </c>
      <c r="AQ5633" s="13" t="s">
        <v>50</v>
      </c>
      <c r="AR5633" s="13" t="s">
        <v>50</v>
      </c>
    </row>
    <row r="5634" spans="1:44" ht="15" thickBot="1">
      <c r="A5634" s="4" t="s">
        <v>51809</v>
      </c>
      <c r="B5634" s="7" t="s">
        <v>50</v>
      </c>
      <c r="C5634" s="6">
        <v>43913</v>
      </c>
      <c r="D5634" s="7" t="s">
        <v>45</v>
      </c>
      <c r="E5634" s="7" t="s">
        <v>46</v>
      </c>
      <c r="F5634" s="7" t="s">
        <v>70</v>
      </c>
      <c r="G5634" s="27" t="s">
        <v>54945</v>
      </c>
      <c r="H5634" s="7" t="s">
        <v>50</v>
      </c>
      <c r="I5634" s="7" t="s">
        <v>50</v>
      </c>
      <c r="J5634" s="6">
        <v>45366</v>
      </c>
      <c r="K5634" s="7" t="s">
        <v>89</v>
      </c>
      <c r="L5634" s="7" t="s">
        <v>1624</v>
      </c>
      <c r="M5634" s="7" t="s">
        <v>51810</v>
      </c>
      <c r="N5634" s="7" t="s">
        <v>3085</v>
      </c>
      <c r="O5634" s="7" t="s">
        <v>51811</v>
      </c>
      <c r="P5634" s="5">
        <v>36311</v>
      </c>
      <c r="Q5634" s="7" t="s">
        <v>1334</v>
      </c>
      <c r="R5634" s="34" t="s">
        <v>51812</v>
      </c>
      <c r="S5634" s="34" t="s">
        <v>51813</v>
      </c>
      <c r="T5634" s="7" t="s">
        <v>51814</v>
      </c>
      <c r="U5634" s="7" t="s">
        <v>50</v>
      </c>
      <c r="V5634" s="7">
        <v>500000</v>
      </c>
      <c r="W5634" s="7" t="s">
        <v>1338</v>
      </c>
      <c r="X5634" s="7">
        <v>328148</v>
      </c>
      <c r="Y5634" s="7" t="s">
        <v>467</v>
      </c>
      <c r="Z5634" s="7">
        <v>3</v>
      </c>
      <c r="AA5634" s="7">
        <v>500000</v>
      </c>
      <c r="AB5634" s="7" t="s">
        <v>1338</v>
      </c>
      <c r="AC5634" s="7">
        <v>328148</v>
      </c>
      <c r="AD5634" s="7" t="s">
        <v>1624</v>
      </c>
      <c r="AE5634" s="7">
        <v>650000</v>
      </c>
      <c r="AF5634" s="7" t="s">
        <v>1338</v>
      </c>
      <c r="AG5634" s="7">
        <v>438858</v>
      </c>
      <c r="AH5634" s="7">
        <v>650000</v>
      </c>
      <c r="AI5634" s="7" t="s">
        <v>1338</v>
      </c>
      <c r="AJ5634" s="7">
        <v>438858</v>
      </c>
      <c r="AK5634" s="7" t="s">
        <v>51815</v>
      </c>
      <c r="AL5634" s="7" t="s">
        <v>50</v>
      </c>
      <c r="AM5634" s="7" t="s">
        <v>51816</v>
      </c>
      <c r="AN5634" s="7" t="s">
        <v>253</v>
      </c>
      <c r="AO5634" s="7" t="s">
        <v>51817</v>
      </c>
      <c r="AP5634" s="22" t="s">
        <v>51818</v>
      </c>
      <c r="AQ5634" s="7" t="s">
        <v>50</v>
      </c>
      <c r="AR5634" s="7" t="s">
        <v>50</v>
      </c>
    </row>
    <row r="5635" spans="1:44" ht="15" thickBot="1">
      <c r="A5635" s="10" t="s">
        <v>51819</v>
      </c>
      <c r="B5635" s="13" t="s">
        <v>50</v>
      </c>
      <c r="C5635" s="12">
        <v>39083</v>
      </c>
      <c r="D5635" s="13" t="s">
        <v>45</v>
      </c>
      <c r="E5635" s="13" t="s">
        <v>46</v>
      </c>
      <c r="F5635" s="13" t="s">
        <v>47</v>
      </c>
      <c r="G5635" s="13" t="s">
        <v>145</v>
      </c>
      <c r="H5635" s="13" t="s">
        <v>50</v>
      </c>
      <c r="I5635" s="13" t="s">
        <v>50</v>
      </c>
      <c r="J5635" s="12">
        <v>45364</v>
      </c>
      <c r="K5635" s="13" t="s">
        <v>177</v>
      </c>
      <c r="L5635" s="13" t="s">
        <v>62</v>
      </c>
      <c r="M5635" s="13" t="s">
        <v>5355</v>
      </c>
      <c r="N5635" s="13" t="s">
        <v>51820</v>
      </c>
      <c r="O5635" s="13" t="s">
        <v>51821</v>
      </c>
      <c r="P5635" s="11">
        <v>36366</v>
      </c>
      <c r="Q5635" s="13" t="s">
        <v>245</v>
      </c>
      <c r="R5635" s="33" t="s">
        <v>51822</v>
      </c>
      <c r="S5635" s="33" t="s">
        <v>51823</v>
      </c>
      <c r="T5635" s="13" t="s">
        <v>51824</v>
      </c>
      <c r="U5635" s="13">
        <v>912240778600</v>
      </c>
      <c r="V5635" s="13">
        <v>9200000000</v>
      </c>
      <c r="W5635" s="13" t="s">
        <v>250</v>
      </c>
      <c r="X5635" s="13">
        <v>111066502</v>
      </c>
      <c r="Y5635" s="13" t="s">
        <v>61</v>
      </c>
      <c r="Z5635" s="13">
        <v>4</v>
      </c>
      <c r="AA5635" s="13">
        <v>9200000000</v>
      </c>
      <c r="AB5635" s="13" t="s">
        <v>250</v>
      </c>
      <c r="AC5635" s="13">
        <v>111066502</v>
      </c>
      <c r="AD5635" s="13" t="s">
        <v>62</v>
      </c>
      <c r="AE5635" s="13">
        <v>25640000000</v>
      </c>
      <c r="AF5635" s="13" t="s">
        <v>250</v>
      </c>
      <c r="AG5635" s="13">
        <v>308931845</v>
      </c>
      <c r="AH5635" s="13">
        <v>25640000000</v>
      </c>
      <c r="AI5635" s="13" t="s">
        <v>250</v>
      </c>
      <c r="AJ5635" s="13">
        <v>308931845</v>
      </c>
      <c r="AK5635" s="13" t="s">
        <v>51825</v>
      </c>
      <c r="AL5635" s="13" t="s">
        <v>50</v>
      </c>
      <c r="AM5635" s="13" t="s">
        <v>51826</v>
      </c>
      <c r="AN5635" s="13" t="s">
        <v>23126</v>
      </c>
      <c r="AO5635" s="13" t="s">
        <v>50</v>
      </c>
      <c r="AP5635" s="21" t="s">
        <v>51827</v>
      </c>
      <c r="AQ5635" s="13" t="s">
        <v>50</v>
      </c>
      <c r="AR5635" s="13" t="s">
        <v>255</v>
      </c>
    </row>
    <row r="5636" spans="1:44" ht="15" thickBot="1">
      <c r="A5636" s="4" t="s">
        <v>51828</v>
      </c>
      <c r="B5636" s="7" t="s">
        <v>50</v>
      </c>
      <c r="C5636" s="6">
        <v>44770</v>
      </c>
      <c r="D5636" s="7" t="s">
        <v>45</v>
      </c>
      <c r="E5636" s="7" t="s">
        <v>46</v>
      </c>
      <c r="F5636" s="7" t="s">
        <v>70</v>
      </c>
      <c r="G5636" s="26" t="s">
        <v>54946</v>
      </c>
      <c r="H5636" s="7" t="s">
        <v>50</v>
      </c>
      <c r="I5636" s="7" t="s">
        <v>50</v>
      </c>
      <c r="J5636" s="6">
        <v>45364</v>
      </c>
      <c r="K5636" s="7" t="s">
        <v>50</v>
      </c>
      <c r="L5636" s="7" t="s">
        <v>467</v>
      </c>
      <c r="M5636" s="7" t="s">
        <v>4250</v>
      </c>
      <c r="N5636" s="7" t="s">
        <v>12555</v>
      </c>
      <c r="O5636" s="7" t="s">
        <v>51829</v>
      </c>
      <c r="P5636" s="5">
        <v>36417</v>
      </c>
      <c r="Q5636" s="7" t="s">
        <v>1783</v>
      </c>
      <c r="R5636" s="34" t="s">
        <v>51830</v>
      </c>
      <c r="S5636" s="34" t="s">
        <v>51831</v>
      </c>
      <c r="T5636" s="7" t="s">
        <v>51832</v>
      </c>
      <c r="U5636" s="7" t="s">
        <v>50</v>
      </c>
      <c r="V5636" s="7">
        <v>5400000</v>
      </c>
      <c r="W5636" s="7" t="s">
        <v>60</v>
      </c>
      <c r="X5636" s="7">
        <v>5400000</v>
      </c>
      <c r="Y5636" s="7" t="s">
        <v>467</v>
      </c>
      <c r="Z5636" s="7">
        <v>1</v>
      </c>
      <c r="AA5636" s="7">
        <v>5400000</v>
      </c>
      <c r="AB5636" s="7" t="s">
        <v>60</v>
      </c>
      <c r="AC5636" s="7">
        <v>5400000</v>
      </c>
      <c r="AD5636" s="7" t="s">
        <v>467</v>
      </c>
      <c r="AE5636" s="7">
        <v>5400000</v>
      </c>
      <c r="AF5636" s="7" t="s">
        <v>60</v>
      </c>
      <c r="AG5636" s="7">
        <v>5400000</v>
      </c>
      <c r="AH5636" s="7">
        <v>5400000</v>
      </c>
      <c r="AI5636" s="7" t="s">
        <v>60</v>
      </c>
      <c r="AJ5636" s="7">
        <v>5400000</v>
      </c>
      <c r="AK5636" s="7" t="s">
        <v>48052</v>
      </c>
      <c r="AL5636" s="7" t="s">
        <v>50</v>
      </c>
      <c r="AM5636" s="7" t="s">
        <v>51833</v>
      </c>
      <c r="AN5636" s="7" t="s">
        <v>66</v>
      </c>
      <c r="AO5636" s="7" t="s">
        <v>51834</v>
      </c>
      <c r="AP5636" s="8" t="s">
        <v>51835</v>
      </c>
      <c r="AQ5636" s="7" t="s">
        <v>50</v>
      </c>
      <c r="AR5636" s="7" t="s">
        <v>50</v>
      </c>
    </row>
    <row r="5637" spans="1:44" ht="15" thickBot="1">
      <c r="A5637" s="10" t="s">
        <v>51836</v>
      </c>
      <c r="B5637" s="13" t="s">
        <v>50</v>
      </c>
      <c r="C5637" s="12">
        <v>44075</v>
      </c>
      <c r="D5637" s="13" t="s">
        <v>45</v>
      </c>
      <c r="E5637" s="13" t="s">
        <v>46</v>
      </c>
      <c r="F5637" s="13" t="s">
        <v>70</v>
      </c>
      <c r="G5637" s="27" t="s">
        <v>54945</v>
      </c>
      <c r="H5637" s="13" t="s">
        <v>50</v>
      </c>
      <c r="I5637" s="13" t="s">
        <v>50</v>
      </c>
      <c r="J5637" s="12">
        <v>45366</v>
      </c>
      <c r="K5637" s="13" t="s">
        <v>116</v>
      </c>
      <c r="L5637" s="13" t="s">
        <v>467</v>
      </c>
      <c r="M5637" s="13" t="s">
        <v>51837</v>
      </c>
      <c r="N5637" s="13" t="s">
        <v>91</v>
      </c>
      <c r="O5637" s="13" t="s">
        <v>51838</v>
      </c>
      <c r="P5637" s="11">
        <v>37007</v>
      </c>
      <c r="Q5637" s="13" t="s">
        <v>93</v>
      </c>
      <c r="R5637" s="33" t="s">
        <v>51839</v>
      </c>
      <c r="S5637" s="33" t="s">
        <v>51840</v>
      </c>
      <c r="T5637" s="13" t="s">
        <v>51841</v>
      </c>
      <c r="U5637" s="13" t="s">
        <v>50</v>
      </c>
      <c r="V5637" s="13" t="s">
        <v>50</v>
      </c>
      <c r="W5637" s="13" t="s">
        <v>50</v>
      </c>
      <c r="X5637" s="13" t="s">
        <v>50</v>
      </c>
      <c r="Y5637" s="13" t="s">
        <v>467</v>
      </c>
      <c r="Z5637" s="13">
        <v>5</v>
      </c>
      <c r="AA5637" s="13" t="s">
        <v>50</v>
      </c>
      <c r="AB5637" s="13" t="s">
        <v>50</v>
      </c>
      <c r="AC5637" s="13" t="s">
        <v>50</v>
      </c>
      <c r="AD5637" s="13" t="s">
        <v>467</v>
      </c>
      <c r="AE5637" s="13">
        <v>970000</v>
      </c>
      <c r="AF5637" s="13" t="s">
        <v>60</v>
      </c>
      <c r="AG5637" s="13">
        <v>970000</v>
      </c>
      <c r="AH5637" s="13">
        <v>970000</v>
      </c>
      <c r="AI5637" s="13" t="s">
        <v>60</v>
      </c>
      <c r="AJ5637" s="13">
        <v>970000</v>
      </c>
      <c r="AK5637" s="13" t="s">
        <v>51842</v>
      </c>
      <c r="AL5637" s="13" t="s">
        <v>50</v>
      </c>
      <c r="AM5637" s="13" t="s">
        <v>51843</v>
      </c>
      <c r="AN5637" s="13" t="s">
        <v>66</v>
      </c>
      <c r="AO5637" s="13" t="s">
        <v>51844</v>
      </c>
      <c r="AP5637" s="14" t="s">
        <v>51845</v>
      </c>
      <c r="AQ5637" s="13" t="s">
        <v>50</v>
      </c>
      <c r="AR5637" s="13" t="s">
        <v>50</v>
      </c>
    </row>
    <row r="5638" spans="1:44" ht="15" thickBot="1">
      <c r="A5638" s="4" t="s">
        <v>51846</v>
      </c>
      <c r="B5638" s="7" t="s">
        <v>50</v>
      </c>
      <c r="C5638" s="6">
        <v>44489</v>
      </c>
      <c r="D5638" s="7" t="s">
        <v>45</v>
      </c>
      <c r="E5638" s="7" t="s">
        <v>46</v>
      </c>
      <c r="F5638" s="7" t="s">
        <v>70</v>
      </c>
      <c r="G5638" s="27" t="s">
        <v>54945</v>
      </c>
      <c r="H5638" s="7" t="s">
        <v>2519</v>
      </c>
      <c r="I5638" s="7" t="s">
        <v>50</v>
      </c>
      <c r="J5638" s="6">
        <v>45364</v>
      </c>
      <c r="K5638" s="7" t="s">
        <v>50</v>
      </c>
      <c r="L5638" s="7" t="s">
        <v>2837</v>
      </c>
      <c r="M5638" s="7" t="s">
        <v>51847</v>
      </c>
      <c r="N5638" s="7" t="s">
        <v>33341</v>
      </c>
      <c r="O5638" s="7" t="s">
        <v>51848</v>
      </c>
      <c r="P5638" s="5">
        <v>37610</v>
      </c>
      <c r="Q5638" s="7" t="s">
        <v>135</v>
      </c>
      <c r="R5638" s="34" t="s">
        <v>51849</v>
      </c>
      <c r="S5638" s="34" t="s">
        <v>51850</v>
      </c>
      <c r="T5638" s="7" t="s">
        <v>51851</v>
      </c>
      <c r="U5638" s="7" t="s">
        <v>50</v>
      </c>
      <c r="V5638" s="7">
        <v>100000</v>
      </c>
      <c r="W5638" s="7" t="s">
        <v>1456</v>
      </c>
      <c r="X5638" s="7">
        <v>113844</v>
      </c>
      <c r="Y5638" s="7" t="s">
        <v>50</v>
      </c>
      <c r="Z5638" s="7">
        <v>2</v>
      </c>
      <c r="AA5638" s="7" t="s">
        <v>50</v>
      </c>
      <c r="AB5638" s="7" t="s">
        <v>50</v>
      </c>
      <c r="AC5638" s="7" t="s">
        <v>50</v>
      </c>
      <c r="AD5638" s="7" t="s">
        <v>50</v>
      </c>
      <c r="AE5638" s="7" t="s">
        <v>50</v>
      </c>
      <c r="AF5638" s="7" t="s">
        <v>50</v>
      </c>
      <c r="AG5638" s="7" t="s">
        <v>50</v>
      </c>
      <c r="AH5638" s="7">
        <v>150000</v>
      </c>
      <c r="AI5638" s="7" t="s">
        <v>1456</v>
      </c>
      <c r="AJ5638" s="7">
        <v>171317</v>
      </c>
      <c r="AK5638" s="7" t="s">
        <v>51852</v>
      </c>
      <c r="AL5638" s="7" t="s">
        <v>50</v>
      </c>
      <c r="AM5638" s="7" t="s">
        <v>51853</v>
      </c>
      <c r="AN5638" s="7" t="s">
        <v>66</v>
      </c>
      <c r="AO5638" s="7" t="s">
        <v>51854</v>
      </c>
      <c r="AP5638" s="22" t="s">
        <v>51855</v>
      </c>
      <c r="AQ5638" s="7" t="s">
        <v>50</v>
      </c>
      <c r="AR5638" s="7" t="s">
        <v>50</v>
      </c>
    </row>
    <row r="5639" spans="1:44" ht="15" thickBot="1">
      <c r="A5639" s="10" t="s">
        <v>51856</v>
      </c>
      <c r="B5639" s="13" t="s">
        <v>50</v>
      </c>
      <c r="C5639" s="12">
        <v>42736</v>
      </c>
      <c r="D5639" s="13" t="s">
        <v>45</v>
      </c>
      <c r="E5639" s="13" t="s">
        <v>46</v>
      </c>
      <c r="F5639" s="13" t="s">
        <v>70</v>
      </c>
      <c r="G5639" s="26" t="s">
        <v>54946</v>
      </c>
      <c r="H5639" s="13" t="s">
        <v>240</v>
      </c>
      <c r="I5639" s="13" t="s">
        <v>50</v>
      </c>
      <c r="J5639" s="12">
        <v>45366</v>
      </c>
      <c r="K5639" s="13" t="s">
        <v>116</v>
      </c>
      <c r="L5639" s="13" t="s">
        <v>467</v>
      </c>
      <c r="M5639" s="13" t="s">
        <v>51857</v>
      </c>
      <c r="N5639" s="13" t="s">
        <v>1332</v>
      </c>
      <c r="O5639" s="13" t="s">
        <v>51858</v>
      </c>
      <c r="P5639" s="11">
        <v>38219</v>
      </c>
      <c r="Q5639" s="13" t="s">
        <v>1334</v>
      </c>
      <c r="R5639" s="33" t="s">
        <v>51859</v>
      </c>
      <c r="S5639" s="33" t="s">
        <v>51860</v>
      </c>
      <c r="T5639" s="13" t="s">
        <v>50</v>
      </c>
      <c r="U5639" s="13" t="s">
        <v>50</v>
      </c>
      <c r="V5639" s="13">
        <v>2500000</v>
      </c>
      <c r="W5639" s="13" t="s">
        <v>60</v>
      </c>
      <c r="X5639" s="13">
        <v>2500000</v>
      </c>
      <c r="Y5639" s="13" t="s">
        <v>467</v>
      </c>
      <c r="Z5639" s="13">
        <v>2</v>
      </c>
      <c r="AA5639" s="13">
        <v>2500000</v>
      </c>
      <c r="AB5639" s="13" t="s">
        <v>60</v>
      </c>
      <c r="AC5639" s="13">
        <v>2500000</v>
      </c>
      <c r="AD5639" s="13" t="s">
        <v>467</v>
      </c>
      <c r="AE5639" s="13">
        <v>3999810</v>
      </c>
      <c r="AF5639" s="13" t="s">
        <v>60</v>
      </c>
      <c r="AG5639" s="13">
        <v>3999810</v>
      </c>
      <c r="AH5639" s="13">
        <v>3999810</v>
      </c>
      <c r="AI5639" s="13" t="s">
        <v>60</v>
      </c>
      <c r="AJ5639" s="13">
        <v>3999810</v>
      </c>
      <c r="AK5639" s="13" t="s">
        <v>50</v>
      </c>
      <c r="AL5639" s="13" t="s">
        <v>50</v>
      </c>
      <c r="AM5639" s="13" t="s">
        <v>51861</v>
      </c>
      <c r="AN5639" s="13" t="s">
        <v>66</v>
      </c>
      <c r="AO5639" s="13" t="s">
        <v>51862</v>
      </c>
      <c r="AP5639" s="14" t="s">
        <v>51863</v>
      </c>
      <c r="AQ5639" s="13" t="s">
        <v>50</v>
      </c>
      <c r="AR5639" s="13" t="s">
        <v>50</v>
      </c>
    </row>
    <row r="5640" spans="1:44" ht="15" thickBot="1">
      <c r="A5640" s="4" t="s">
        <v>51864</v>
      </c>
      <c r="B5640" s="7" t="s">
        <v>50</v>
      </c>
      <c r="C5640" s="6">
        <v>43101</v>
      </c>
      <c r="D5640" s="7" t="s">
        <v>45</v>
      </c>
      <c r="E5640" s="7" t="s">
        <v>46</v>
      </c>
      <c r="F5640" s="7" t="s">
        <v>70</v>
      </c>
      <c r="G5640" s="26" t="s">
        <v>54946</v>
      </c>
      <c r="H5640" s="7" t="s">
        <v>240</v>
      </c>
      <c r="I5640" s="7" t="s">
        <v>50</v>
      </c>
      <c r="J5640" s="6">
        <v>45364</v>
      </c>
      <c r="K5640" s="7" t="s">
        <v>116</v>
      </c>
      <c r="L5640" s="7" t="s">
        <v>178</v>
      </c>
      <c r="M5640" s="7" t="s">
        <v>51865</v>
      </c>
      <c r="N5640" s="7" t="s">
        <v>3223</v>
      </c>
      <c r="O5640" s="7" t="s">
        <v>51866</v>
      </c>
      <c r="P5640" s="5">
        <v>38578</v>
      </c>
      <c r="Q5640" s="7" t="s">
        <v>50</v>
      </c>
      <c r="R5640" s="34" t="s">
        <v>51867</v>
      </c>
      <c r="S5640" s="34" t="s">
        <v>51868</v>
      </c>
      <c r="T5640" s="7" t="s">
        <v>50</v>
      </c>
      <c r="U5640" s="7" t="s">
        <v>50</v>
      </c>
      <c r="V5640" s="7">
        <v>6000000</v>
      </c>
      <c r="W5640" s="7" t="s">
        <v>1085</v>
      </c>
      <c r="X5640" s="7">
        <v>4455831</v>
      </c>
      <c r="Y5640" s="7" t="s">
        <v>50</v>
      </c>
      <c r="Z5640" s="7">
        <v>3</v>
      </c>
      <c r="AA5640" s="7">
        <v>6000000</v>
      </c>
      <c r="AB5640" s="7" t="s">
        <v>1085</v>
      </c>
      <c r="AC5640" s="7">
        <v>4455831</v>
      </c>
      <c r="AD5640" s="7" t="s">
        <v>178</v>
      </c>
      <c r="AE5640" s="7">
        <v>6000000</v>
      </c>
      <c r="AF5640" s="7" t="s">
        <v>1085</v>
      </c>
      <c r="AG5640" s="7">
        <v>4455832</v>
      </c>
      <c r="AH5640" s="7">
        <v>6455832</v>
      </c>
      <c r="AI5640" s="7" t="s">
        <v>60</v>
      </c>
      <c r="AJ5640" s="7">
        <v>6455832</v>
      </c>
      <c r="AK5640" s="7" t="s">
        <v>51869</v>
      </c>
      <c r="AL5640" s="7" t="s">
        <v>50</v>
      </c>
      <c r="AM5640" s="7" t="s">
        <v>51870</v>
      </c>
      <c r="AN5640" s="7" t="s">
        <v>66</v>
      </c>
      <c r="AO5640" s="7" t="s">
        <v>51871</v>
      </c>
      <c r="AP5640" s="8" t="s">
        <v>51872</v>
      </c>
      <c r="AQ5640" s="7" t="s">
        <v>50</v>
      </c>
      <c r="AR5640" s="7" t="s">
        <v>50</v>
      </c>
    </row>
    <row r="5641" spans="1:44" ht="15" thickBot="1">
      <c r="A5641" s="10" t="s">
        <v>51873</v>
      </c>
      <c r="B5641" s="13" t="s">
        <v>50</v>
      </c>
      <c r="C5641" s="12">
        <v>44593</v>
      </c>
      <c r="D5641" s="13" t="s">
        <v>45</v>
      </c>
      <c r="E5641" s="13" t="s">
        <v>1939</v>
      </c>
      <c r="F5641" s="13" t="s">
        <v>70</v>
      </c>
      <c r="G5641" s="13" t="s">
        <v>87</v>
      </c>
      <c r="H5641" s="13" t="s">
        <v>1112</v>
      </c>
      <c r="I5641" s="13" t="s">
        <v>50</v>
      </c>
      <c r="J5641" s="12">
        <v>45365</v>
      </c>
      <c r="K5641" s="13" t="s">
        <v>191</v>
      </c>
      <c r="L5641" s="13" t="s">
        <v>210</v>
      </c>
      <c r="M5641" s="13" t="s">
        <v>51874</v>
      </c>
      <c r="N5641" s="13" t="s">
        <v>9355</v>
      </c>
      <c r="O5641" s="13" t="s">
        <v>51875</v>
      </c>
      <c r="P5641" s="11">
        <v>38689</v>
      </c>
      <c r="Q5641" s="13" t="s">
        <v>135</v>
      </c>
      <c r="R5641" s="33" t="s">
        <v>51876</v>
      </c>
      <c r="S5641" s="33" t="s">
        <v>51877</v>
      </c>
      <c r="T5641" s="13" t="s">
        <v>51878</v>
      </c>
      <c r="U5641" s="13" t="s">
        <v>50</v>
      </c>
      <c r="V5641" s="13" t="s">
        <v>50</v>
      </c>
      <c r="W5641" s="13" t="s">
        <v>50</v>
      </c>
      <c r="X5641" s="13" t="s">
        <v>50</v>
      </c>
      <c r="Y5641" s="13" t="s">
        <v>50</v>
      </c>
      <c r="Z5641" s="13">
        <v>6</v>
      </c>
      <c r="AA5641" s="13" t="s">
        <v>50</v>
      </c>
      <c r="AB5641" s="13" t="s">
        <v>50</v>
      </c>
      <c r="AC5641" s="13" t="s">
        <v>50</v>
      </c>
      <c r="AD5641" s="13" t="s">
        <v>210</v>
      </c>
      <c r="AE5641" s="13">
        <v>23568196</v>
      </c>
      <c r="AF5641" s="13" t="s">
        <v>60</v>
      </c>
      <c r="AG5641" s="13">
        <v>23568196</v>
      </c>
      <c r="AH5641" s="13">
        <v>23568196</v>
      </c>
      <c r="AI5641" s="13" t="s">
        <v>60</v>
      </c>
      <c r="AJ5641" s="13">
        <v>23568196</v>
      </c>
      <c r="AK5641" s="13" t="s">
        <v>51879</v>
      </c>
      <c r="AL5641" s="13" t="s">
        <v>50</v>
      </c>
      <c r="AM5641" s="13" t="s">
        <v>51880</v>
      </c>
      <c r="AN5641" s="13" t="s">
        <v>738</v>
      </c>
      <c r="AO5641" s="13" t="s">
        <v>51881</v>
      </c>
      <c r="AP5641" s="21" t="s">
        <v>51882</v>
      </c>
      <c r="AQ5641" s="13" t="s">
        <v>50</v>
      </c>
      <c r="AR5641" s="13" t="s">
        <v>50</v>
      </c>
    </row>
    <row r="5642" spans="1:44" ht="15" thickBot="1">
      <c r="A5642" s="4" t="s">
        <v>51883</v>
      </c>
      <c r="B5642" s="7" t="s">
        <v>50</v>
      </c>
      <c r="C5642" s="6">
        <v>44341</v>
      </c>
      <c r="D5642" s="7" t="s">
        <v>45</v>
      </c>
      <c r="E5642" s="7" t="s">
        <v>46</v>
      </c>
      <c r="F5642" s="7" t="s">
        <v>70</v>
      </c>
      <c r="G5642" s="26" t="s">
        <v>54946</v>
      </c>
      <c r="H5642" s="7" t="s">
        <v>50</v>
      </c>
      <c r="I5642" s="7" t="s">
        <v>50</v>
      </c>
      <c r="J5642" s="6">
        <v>45364</v>
      </c>
      <c r="K5642" s="7" t="s">
        <v>50</v>
      </c>
      <c r="L5642" s="7" t="s">
        <v>467</v>
      </c>
      <c r="M5642" s="7" t="s">
        <v>51884</v>
      </c>
      <c r="N5642" s="7" t="s">
        <v>22739</v>
      </c>
      <c r="O5642" s="7" t="s">
        <v>51885</v>
      </c>
      <c r="P5642" s="5">
        <v>38881</v>
      </c>
      <c r="Q5642" s="7" t="s">
        <v>360</v>
      </c>
      <c r="R5642" s="28" t="s">
        <v>51886</v>
      </c>
      <c r="S5642" s="34" t="s">
        <v>51887</v>
      </c>
      <c r="T5642" s="7" t="s">
        <v>51888</v>
      </c>
      <c r="U5642" s="7">
        <v>1782758887</v>
      </c>
      <c r="V5642" s="7">
        <v>2300000</v>
      </c>
      <c r="W5642" s="7" t="s">
        <v>209</v>
      </c>
      <c r="X5642" s="7">
        <v>2519159</v>
      </c>
      <c r="Y5642" s="7" t="s">
        <v>467</v>
      </c>
      <c r="Z5642" s="7">
        <v>2</v>
      </c>
      <c r="AA5642" s="7">
        <v>2300000</v>
      </c>
      <c r="AB5642" s="7" t="s">
        <v>209</v>
      </c>
      <c r="AC5642" s="7">
        <v>2519159</v>
      </c>
      <c r="AD5642" s="7" t="s">
        <v>467</v>
      </c>
      <c r="AE5642" s="7">
        <v>4519159</v>
      </c>
      <c r="AF5642" s="7" t="s">
        <v>60</v>
      </c>
      <c r="AG5642" s="7">
        <v>4519159</v>
      </c>
      <c r="AH5642" s="7">
        <v>4519159</v>
      </c>
      <c r="AI5642" s="7" t="s">
        <v>60</v>
      </c>
      <c r="AJ5642" s="7">
        <v>4519159</v>
      </c>
      <c r="AK5642" s="7" t="s">
        <v>51889</v>
      </c>
      <c r="AL5642" s="7" t="s">
        <v>50</v>
      </c>
      <c r="AM5642" s="7" t="s">
        <v>51890</v>
      </c>
      <c r="AN5642" s="7" t="s">
        <v>66</v>
      </c>
      <c r="AO5642" s="7" t="s">
        <v>51891</v>
      </c>
      <c r="AP5642" s="8" t="s">
        <v>51892</v>
      </c>
      <c r="AQ5642" s="7" t="s">
        <v>50</v>
      </c>
      <c r="AR5642" s="7" t="s">
        <v>50</v>
      </c>
    </row>
    <row r="5643" spans="1:44" ht="15" thickBot="1">
      <c r="A5643" s="10" t="s">
        <v>51893</v>
      </c>
      <c r="B5643" s="13" t="s">
        <v>50</v>
      </c>
      <c r="C5643" s="12">
        <v>43866</v>
      </c>
      <c r="D5643" s="13" t="s">
        <v>45</v>
      </c>
      <c r="E5643" s="13" t="s">
        <v>46</v>
      </c>
      <c r="F5643" s="13" t="s">
        <v>70</v>
      </c>
      <c r="G5643" s="13" t="s">
        <v>87</v>
      </c>
      <c r="H5643" s="13" t="s">
        <v>1449</v>
      </c>
      <c r="I5643" s="13" t="s">
        <v>50</v>
      </c>
      <c r="J5643" s="12">
        <v>45364</v>
      </c>
      <c r="K5643" s="13" t="s">
        <v>116</v>
      </c>
      <c r="L5643" s="13" t="s">
        <v>178</v>
      </c>
      <c r="M5643" s="13" t="s">
        <v>51894</v>
      </c>
      <c r="N5643" s="13" t="s">
        <v>51895</v>
      </c>
      <c r="O5643" s="13" t="s">
        <v>51896</v>
      </c>
      <c r="P5643" s="11">
        <v>39249</v>
      </c>
      <c r="Q5643" s="13" t="s">
        <v>397</v>
      </c>
      <c r="R5643" s="33" t="s">
        <v>51897</v>
      </c>
      <c r="S5643" s="33" t="s">
        <v>51898</v>
      </c>
      <c r="T5643" s="13" t="s">
        <v>51899</v>
      </c>
      <c r="U5643" s="13">
        <f>57-602-486-4645</f>
        <v>-5676</v>
      </c>
      <c r="V5643" s="13">
        <v>200000</v>
      </c>
      <c r="W5643" s="13" t="s">
        <v>60</v>
      </c>
      <c r="X5643" s="13">
        <v>200000</v>
      </c>
      <c r="Y5643" s="13" t="s">
        <v>50</v>
      </c>
      <c r="Z5643" s="13">
        <v>6</v>
      </c>
      <c r="AA5643" s="13">
        <v>200000</v>
      </c>
      <c r="AB5643" s="13" t="s">
        <v>60</v>
      </c>
      <c r="AC5643" s="13">
        <v>200000</v>
      </c>
      <c r="AD5643" s="13" t="s">
        <v>178</v>
      </c>
      <c r="AE5643" s="13">
        <v>2785000</v>
      </c>
      <c r="AF5643" s="13" t="s">
        <v>60</v>
      </c>
      <c r="AG5643" s="13">
        <v>2785000</v>
      </c>
      <c r="AH5643" s="13">
        <v>2785000</v>
      </c>
      <c r="AI5643" s="13" t="s">
        <v>60</v>
      </c>
      <c r="AJ5643" s="13">
        <v>2785000</v>
      </c>
      <c r="AK5643" s="13" t="s">
        <v>51900</v>
      </c>
      <c r="AL5643" s="13" t="s">
        <v>50</v>
      </c>
      <c r="AM5643" s="13" t="s">
        <v>51901</v>
      </c>
      <c r="AN5643" s="13" t="s">
        <v>66</v>
      </c>
      <c r="AO5643" s="13" t="s">
        <v>51902</v>
      </c>
      <c r="AP5643" s="14" t="s">
        <v>51903</v>
      </c>
      <c r="AQ5643" s="13" t="s">
        <v>50</v>
      </c>
      <c r="AR5643" s="13" t="s">
        <v>50</v>
      </c>
    </row>
    <row r="5644" spans="1:44" ht="15" thickBot="1">
      <c r="A5644" s="4" t="s">
        <v>51904</v>
      </c>
      <c r="B5644" s="7" t="s">
        <v>50</v>
      </c>
      <c r="C5644" s="6">
        <v>44197</v>
      </c>
      <c r="D5644" s="7" t="s">
        <v>45</v>
      </c>
      <c r="E5644" s="7" t="s">
        <v>46</v>
      </c>
      <c r="F5644" s="7" t="s">
        <v>70</v>
      </c>
      <c r="G5644" s="7" t="s">
        <v>50</v>
      </c>
      <c r="H5644" s="7" t="s">
        <v>50</v>
      </c>
      <c r="I5644" s="7" t="s">
        <v>50</v>
      </c>
      <c r="J5644" s="6">
        <v>45364</v>
      </c>
      <c r="K5644" s="7" t="s">
        <v>50</v>
      </c>
      <c r="L5644" s="7" t="s">
        <v>467</v>
      </c>
      <c r="M5644" s="7" t="s">
        <v>51905</v>
      </c>
      <c r="N5644" s="7" t="s">
        <v>50</v>
      </c>
      <c r="O5644" s="7" t="s">
        <v>51906</v>
      </c>
      <c r="P5644" s="5">
        <v>39493</v>
      </c>
      <c r="Q5644" s="7" t="s">
        <v>50</v>
      </c>
      <c r="R5644" s="34" t="s">
        <v>51907</v>
      </c>
      <c r="S5644" s="31" t="s">
        <v>50</v>
      </c>
      <c r="T5644" s="7" t="s">
        <v>50</v>
      </c>
      <c r="U5644" s="7" t="s">
        <v>50</v>
      </c>
      <c r="V5644" s="7">
        <v>4300000</v>
      </c>
      <c r="W5644" s="7" t="s">
        <v>60</v>
      </c>
      <c r="X5644" s="7">
        <v>4300000</v>
      </c>
      <c r="Y5644" s="7" t="s">
        <v>467</v>
      </c>
      <c r="Z5644" s="7">
        <v>1</v>
      </c>
      <c r="AA5644" s="7">
        <v>4300000</v>
      </c>
      <c r="AB5644" s="7" t="s">
        <v>60</v>
      </c>
      <c r="AC5644" s="7">
        <v>4300000</v>
      </c>
      <c r="AD5644" s="7" t="s">
        <v>467</v>
      </c>
      <c r="AE5644" s="7">
        <v>4300000</v>
      </c>
      <c r="AF5644" s="7" t="s">
        <v>60</v>
      </c>
      <c r="AG5644" s="7">
        <v>4300000</v>
      </c>
      <c r="AH5644" s="7">
        <v>4300000</v>
      </c>
      <c r="AI5644" s="7" t="s">
        <v>60</v>
      </c>
      <c r="AJ5644" s="7">
        <v>4300000</v>
      </c>
      <c r="AK5644" s="7" t="s">
        <v>51908</v>
      </c>
      <c r="AL5644" s="7" t="s">
        <v>50</v>
      </c>
      <c r="AM5644" s="7" t="s">
        <v>51909</v>
      </c>
      <c r="AN5644" s="7" t="s">
        <v>66</v>
      </c>
      <c r="AO5644" s="7" t="s">
        <v>50</v>
      </c>
      <c r="AP5644" s="7" t="s">
        <v>50</v>
      </c>
      <c r="AQ5644" s="22" t="s">
        <v>51910</v>
      </c>
      <c r="AR5644" s="7" t="s">
        <v>255</v>
      </c>
    </row>
    <row r="5645" spans="1:44" ht="15" thickBot="1">
      <c r="A5645" s="10" t="s">
        <v>51911</v>
      </c>
      <c r="B5645" s="13" t="s">
        <v>50</v>
      </c>
      <c r="C5645" s="12">
        <v>40909</v>
      </c>
      <c r="D5645" s="13" t="s">
        <v>45</v>
      </c>
      <c r="E5645" s="13" t="s">
        <v>46</v>
      </c>
      <c r="F5645" s="13" t="s">
        <v>47</v>
      </c>
      <c r="G5645" s="13" t="s">
        <v>71</v>
      </c>
      <c r="H5645" s="13" t="s">
        <v>50</v>
      </c>
      <c r="I5645" s="13" t="s">
        <v>50</v>
      </c>
      <c r="J5645" s="12">
        <v>45365</v>
      </c>
      <c r="K5645" s="13" t="s">
        <v>72</v>
      </c>
      <c r="L5645" s="13" t="s">
        <v>62</v>
      </c>
      <c r="M5645" s="13" t="s">
        <v>50</v>
      </c>
      <c r="N5645" s="13" t="s">
        <v>8331</v>
      </c>
      <c r="O5645" s="13" t="s">
        <v>51912</v>
      </c>
      <c r="P5645" s="11">
        <v>39878</v>
      </c>
      <c r="Q5645" s="13" t="s">
        <v>166</v>
      </c>
      <c r="R5645" s="33" t="s">
        <v>51913</v>
      </c>
      <c r="S5645" s="30" t="s">
        <v>50</v>
      </c>
      <c r="T5645" s="13" t="s">
        <v>51914</v>
      </c>
      <c r="U5645" s="13" t="s">
        <v>51915</v>
      </c>
      <c r="V5645" s="13">
        <v>77000000</v>
      </c>
      <c r="W5645" s="13" t="s">
        <v>60</v>
      </c>
      <c r="X5645" s="13">
        <v>77000000</v>
      </c>
      <c r="Y5645" s="13" t="s">
        <v>61</v>
      </c>
      <c r="Z5645" s="13">
        <v>3</v>
      </c>
      <c r="AA5645" s="13">
        <v>77000000</v>
      </c>
      <c r="AB5645" s="13" t="s">
        <v>60</v>
      </c>
      <c r="AC5645" s="13">
        <v>77000000</v>
      </c>
      <c r="AD5645" s="13" t="s">
        <v>62</v>
      </c>
      <c r="AE5645" s="13">
        <v>77000000</v>
      </c>
      <c r="AF5645" s="13" t="s">
        <v>60</v>
      </c>
      <c r="AG5645" s="13">
        <v>77000000</v>
      </c>
      <c r="AH5645" s="13">
        <v>155834445</v>
      </c>
      <c r="AI5645" s="13" t="s">
        <v>60</v>
      </c>
      <c r="AJ5645" s="13">
        <v>155834445</v>
      </c>
      <c r="AK5645" s="13" t="s">
        <v>50</v>
      </c>
      <c r="AL5645" s="13" t="s">
        <v>51916</v>
      </c>
      <c r="AM5645" s="13" t="s">
        <v>51917</v>
      </c>
      <c r="AN5645" s="13" t="s">
        <v>66</v>
      </c>
      <c r="AO5645" s="13" t="s">
        <v>50</v>
      </c>
      <c r="AP5645" s="13" t="s">
        <v>50</v>
      </c>
      <c r="AQ5645" s="21" t="s">
        <v>51918</v>
      </c>
      <c r="AR5645" s="13" t="s">
        <v>255</v>
      </c>
    </row>
    <row r="5646" spans="1:44" ht="15" thickBot="1">
      <c r="A5646" s="4" t="s">
        <v>51919</v>
      </c>
      <c r="B5646" s="7" t="s">
        <v>50</v>
      </c>
      <c r="C5646" s="6">
        <v>42736</v>
      </c>
      <c r="D5646" s="7" t="s">
        <v>45</v>
      </c>
      <c r="E5646" s="7" t="s">
        <v>46</v>
      </c>
      <c r="F5646" s="7" t="s">
        <v>70</v>
      </c>
      <c r="G5646" s="26" t="s">
        <v>54946</v>
      </c>
      <c r="H5646" s="7" t="s">
        <v>562</v>
      </c>
      <c r="I5646" s="7" t="s">
        <v>50</v>
      </c>
      <c r="J5646" s="6">
        <v>45364</v>
      </c>
      <c r="K5646" s="7" t="s">
        <v>116</v>
      </c>
      <c r="L5646" s="7" t="s">
        <v>178</v>
      </c>
      <c r="M5646" s="7" t="s">
        <v>51920</v>
      </c>
      <c r="N5646" s="7" t="s">
        <v>1604</v>
      </c>
      <c r="O5646" s="7" t="s">
        <v>51921</v>
      </c>
      <c r="P5646" s="5">
        <v>39979</v>
      </c>
      <c r="Q5646" s="7" t="s">
        <v>360</v>
      </c>
      <c r="R5646" s="34" t="s">
        <v>51922</v>
      </c>
      <c r="S5646" s="34" t="s">
        <v>51923</v>
      </c>
      <c r="T5646" s="7" t="s">
        <v>50</v>
      </c>
      <c r="U5646" s="7" t="s">
        <v>50</v>
      </c>
      <c r="V5646" s="7">
        <v>2500000</v>
      </c>
      <c r="W5646" s="7" t="s">
        <v>209</v>
      </c>
      <c r="X5646" s="7">
        <v>2738216</v>
      </c>
      <c r="Y5646" s="7" t="s">
        <v>50</v>
      </c>
      <c r="Z5646" s="7">
        <v>3</v>
      </c>
      <c r="AA5646" s="7">
        <v>2500000</v>
      </c>
      <c r="AB5646" s="7" t="s">
        <v>209</v>
      </c>
      <c r="AC5646" s="7">
        <v>2738216</v>
      </c>
      <c r="AD5646" s="7" t="s">
        <v>178</v>
      </c>
      <c r="AE5646" s="7">
        <v>2500000</v>
      </c>
      <c r="AF5646" s="7" t="s">
        <v>209</v>
      </c>
      <c r="AG5646" s="7">
        <v>2738217</v>
      </c>
      <c r="AH5646" s="7">
        <v>2500000</v>
      </c>
      <c r="AI5646" s="7" t="s">
        <v>209</v>
      </c>
      <c r="AJ5646" s="7">
        <v>2738217</v>
      </c>
      <c r="AK5646" s="7" t="s">
        <v>51924</v>
      </c>
      <c r="AL5646" s="7" t="s">
        <v>50</v>
      </c>
      <c r="AM5646" s="7" t="s">
        <v>51925</v>
      </c>
      <c r="AN5646" s="7" t="s">
        <v>66</v>
      </c>
      <c r="AO5646" s="7" t="s">
        <v>51926</v>
      </c>
      <c r="AP5646" s="22" t="s">
        <v>51927</v>
      </c>
      <c r="AQ5646" s="7" t="s">
        <v>50</v>
      </c>
      <c r="AR5646" s="7" t="s">
        <v>50</v>
      </c>
    </row>
    <row r="5647" spans="1:44" ht="15" thickBot="1">
      <c r="A5647" s="10" t="s">
        <v>51928</v>
      </c>
      <c r="B5647" s="13" t="s">
        <v>50</v>
      </c>
      <c r="C5647" s="12">
        <v>42461</v>
      </c>
      <c r="D5647" s="13" t="s">
        <v>45</v>
      </c>
      <c r="E5647" s="13" t="s">
        <v>46</v>
      </c>
      <c r="F5647" s="13" t="s">
        <v>70</v>
      </c>
      <c r="G5647" s="13" t="s">
        <v>145</v>
      </c>
      <c r="H5647" s="13" t="s">
        <v>50</v>
      </c>
      <c r="I5647" s="13" t="s">
        <v>50</v>
      </c>
      <c r="J5647" s="12">
        <v>45365</v>
      </c>
      <c r="K5647" s="13" t="s">
        <v>89</v>
      </c>
      <c r="L5647" s="13" t="s">
        <v>124</v>
      </c>
      <c r="M5647" s="13" t="s">
        <v>51929</v>
      </c>
      <c r="N5647" s="13" t="s">
        <v>6018</v>
      </c>
      <c r="O5647" s="13" t="s">
        <v>51930</v>
      </c>
      <c r="P5647" s="11">
        <v>41366</v>
      </c>
      <c r="Q5647" s="13" t="s">
        <v>245</v>
      </c>
      <c r="R5647" s="33" t="s">
        <v>51931</v>
      </c>
      <c r="S5647" s="33" t="s">
        <v>51932</v>
      </c>
      <c r="T5647" s="13" t="s">
        <v>51933</v>
      </c>
      <c r="U5647" s="13" t="s">
        <v>51934</v>
      </c>
      <c r="V5647" s="13">
        <v>300000000</v>
      </c>
      <c r="W5647" s="13" t="s">
        <v>2056</v>
      </c>
      <c r="X5647" s="13">
        <v>41704896</v>
      </c>
      <c r="Y5647" s="13" t="s">
        <v>81</v>
      </c>
      <c r="Z5647" s="13">
        <v>3</v>
      </c>
      <c r="AA5647" s="13">
        <v>300000000</v>
      </c>
      <c r="AB5647" s="13" t="s">
        <v>2056</v>
      </c>
      <c r="AC5647" s="13">
        <v>41704896</v>
      </c>
      <c r="AD5647" s="13" t="s">
        <v>124</v>
      </c>
      <c r="AE5647" s="13">
        <v>516000000</v>
      </c>
      <c r="AF5647" s="13" t="s">
        <v>2056</v>
      </c>
      <c r="AG5647" s="13">
        <v>73025836</v>
      </c>
      <c r="AH5647" s="13">
        <v>516000000</v>
      </c>
      <c r="AI5647" s="13" t="s">
        <v>2056</v>
      </c>
      <c r="AJ5647" s="13">
        <v>73025836</v>
      </c>
      <c r="AK5647" s="13" t="s">
        <v>51935</v>
      </c>
      <c r="AL5647" s="13" t="s">
        <v>50</v>
      </c>
      <c r="AM5647" s="13" t="s">
        <v>51936</v>
      </c>
      <c r="AN5647" s="13" t="s">
        <v>738</v>
      </c>
      <c r="AO5647" s="13" t="s">
        <v>50</v>
      </c>
      <c r="AP5647" s="13" t="s">
        <v>50</v>
      </c>
      <c r="AQ5647" s="21" t="s">
        <v>51937</v>
      </c>
      <c r="AR5647" s="13" t="s">
        <v>255</v>
      </c>
    </row>
    <row r="5648" spans="1:44" ht="15" thickBot="1">
      <c r="A5648" s="4" t="s">
        <v>51938</v>
      </c>
      <c r="B5648" s="7" t="s">
        <v>50</v>
      </c>
      <c r="C5648" s="6">
        <v>43466</v>
      </c>
      <c r="D5648" s="7" t="s">
        <v>45</v>
      </c>
      <c r="E5648" s="7" t="s">
        <v>46</v>
      </c>
      <c r="F5648" s="7" t="s">
        <v>70</v>
      </c>
      <c r="G5648" s="26" t="s">
        <v>54946</v>
      </c>
      <c r="H5648" s="7" t="s">
        <v>50</v>
      </c>
      <c r="I5648" s="7" t="s">
        <v>50</v>
      </c>
      <c r="J5648" s="6">
        <v>45364</v>
      </c>
      <c r="K5648" s="7" t="s">
        <v>50</v>
      </c>
      <c r="L5648" s="7" t="s">
        <v>1624</v>
      </c>
      <c r="M5648" s="7" t="s">
        <v>34281</v>
      </c>
      <c r="N5648" s="7" t="s">
        <v>8215</v>
      </c>
      <c r="O5648" s="7" t="s">
        <v>51939</v>
      </c>
      <c r="P5648" s="5">
        <v>41757</v>
      </c>
      <c r="Q5648" s="7" t="s">
        <v>360</v>
      </c>
      <c r="R5648" s="28" t="s">
        <v>51940</v>
      </c>
      <c r="S5648" s="34" t="s">
        <v>51941</v>
      </c>
      <c r="T5648" s="7" t="s">
        <v>51942</v>
      </c>
      <c r="U5648" s="7" t="s">
        <v>50</v>
      </c>
      <c r="V5648" s="7">
        <v>1000000</v>
      </c>
      <c r="W5648" s="7" t="s">
        <v>209</v>
      </c>
      <c r="X5648" s="7">
        <v>1095286</v>
      </c>
      <c r="Y5648" s="7" t="s">
        <v>467</v>
      </c>
      <c r="Z5648" s="7">
        <v>2</v>
      </c>
      <c r="AA5648" s="7">
        <v>1000000</v>
      </c>
      <c r="AB5648" s="7" t="s">
        <v>209</v>
      </c>
      <c r="AC5648" s="7">
        <v>1095286</v>
      </c>
      <c r="AD5648" s="7" t="s">
        <v>1624</v>
      </c>
      <c r="AE5648" s="7">
        <v>2095287</v>
      </c>
      <c r="AF5648" s="7" t="s">
        <v>60</v>
      </c>
      <c r="AG5648" s="7">
        <v>2095287</v>
      </c>
      <c r="AH5648" s="7">
        <v>2095287</v>
      </c>
      <c r="AI5648" s="7" t="s">
        <v>60</v>
      </c>
      <c r="AJ5648" s="7">
        <v>2095287</v>
      </c>
      <c r="AK5648" s="7" t="s">
        <v>51943</v>
      </c>
      <c r="AL5648" s="7" t="s">
        <v>50</v>
      </c>
      <c r="AM5648" s="7" t="s">
        <v>51944</v>
      </c>
      <c r="AN5648" s="7" t="s">
        <v>66</v>
      </c>
      <c r="AO5648" s="7" t="s">
        <v>51945</v>
      </c>
      <c r="AP5648" s="22" t="s">
        <v>51946</v>
      </c>
      <c r="AQ5648" s="7" t="s">
        <v>50</v>
      </c>
      <c r="AR5648" s="7" t="s">
        <v>50</v>
      </c>
    </row>
    <row r="5649" spans="1:44" ht="15" thickBot="1">
      <c r="A5649" s="10" t="s">
        <v>51947</v>
      </c>
      <c r="B5649" s="13" t="s">
        <v>50</v>
      </c>
      <c r="C5649" s="12">
        <v>44562</v>
      </c>
      <c r="D5649" s="13" t="s">
        <v>45</v>
      </c>
      <c r="E5649" s="13" t="s">
        <v>50</v>
      </c>
      <c r="F5649" s="13" t="s">
        <v>70</v>
      </c>
      <c r="G5649" s="27" t="s">
        <v>54945</v>
      </c>
      <c r="H5649" s="13" t="s">
        <v>50</v>
      </c>
      <c r="I5649" s="13" t="s">
        <v>50</v>
      </c>
      <c r="J5649" s="12">
        <v>45365</v>
      </c>
      <c r="K5649" s="13" t="s">
        <v>50</v>
      </c>
      <c r="L5649" s="13" t="s">
        <v>467</v>
      </c>
      <c r="M5649" s="13" t="s">
        <v>51948</v>
      </c>
      <c r="N5649" s="13" t="s">
        <v>75</v>
      </c>
      <c r="O5649" s="13" t="s">
        <v>51949</v>
      </c>
      <c r="P5649" s="11">
        <v>42053</v>
      </c>
      <c r="Q5649" s="13" t="s">
        <v>77</v>
      </c>
      <c r="R5649" s="33" t="s">
        <v>51950</v>
      </c>
      <c r="S5649" s="33" t="s">
        <v>51951</v>
      </c>
      <c r="T5649" s="13" t="s">
        <v>50</v>
      </c>
      <c r="U5649" s="13" t="s">
        <v>50</v>
      </c>
      <c r="V5649" s="13">
        <v>6400000</v>
      </c>
      <c r="W5649" s="13" t="s">
        <v>60</v>
      </c>
      <c r="X5649" s="13">
        <v>6400000</v>
      </c>
      <c r="Y5649" s="13" t="s">
        <v>467</v>
      </c>
      <c r="Z5649" s="13">
        <v>1</v>
      </c>
      <c r="AA5649" s="13">
        <v>6400000</v>
      </c>
      <c r="AB5649" s="13" t="s">
        <v>60</v>
      </c>
      <c r="AC5649" s="13">
        <v>6400000</v>
      </c>
      <c r="AD5649" s="13" t="s">
        <v>467</v>
      </c>
      <c r="AE5649" s="13">
        <v>6400000</v>
      </c>
      <c r="AF5649" s="13" t="s">
        <v>60</v>
      </c>
      <c r="AG5649" s="13">
        <v>6400000</v>
      </c>
      <c r="AH5649" s="13">
        <v>6400000</v>
      </c>
      <c r="AI5649" s="13" t="s">
        <v>60</v>
      </c>
      <c r="AJ5649" s="13">
        <v>6400000</v>
      </c>
      <c r="AK5649" s="13" t="s">
        <v>51952</v>
      </c>
      <c r="AL5649" s="13" t="s">
        <v>50</v>
      </c>
      <c r="AM5649" s="13" t="s">
        <v>51953</v>
      </c>
      <c r="AN5649" s="13" t="s">
        <v>66</v>
      </c>
      <c r="AO5649" s="13" t="s">
        <v>51954</v>
      </c>
      <c r="AP5649" s="14" t="s">
        <v>51955</v>
      </c>
      <c r="AQ5649" s="13" t="s">
        <v>50</v>
      </c>
      <c r="AR5649" s="13" t="s">
        <v>50</v>
      </c>
    </row>
    <row r="5650" spans="1:44" ht="15" thickBot="1">
      <c r="A5650" s="4" t="s">
        <v>51956</v>
      </c>
      <c r="B5650" s="7" t="s">
        <v>50</v>
      </c>
      <c r="C5650" s="6">
        <v>29221</v>
      </c>
      <c r="D5650" s="7" t="s">
        <v>45</v>
      </c>
      <c r="E5650" s="7" t="s">
        <v>46</v>
      </c>
      <c r="F5650" s="7">
        <v>0</v>
      </c>
      <c r="G5650" s="27" t="s">
        <v>54945</v>
      </c>
      <c r="H5650" s="7" t="s">
        <v>1866</v>
      </c>
      <c r="I5650" s="7" t="s">
        <v>50</v>
      </c>
      <c r="J5650" s="6">
        <v>45364</v>
      </c>
      <c r="K5650" s="7" t="s">
        <v>116</v>
      </c>
      <c r="L5650" s="7" t="s">
        <v>62</v>
      </c>
      <c r="M5650" s="7" t="s">
        <v>4069</v>
      </c>
      <c r="N5650" s="7" t="s">
        <v>1222</v>
      </c>
      <c r="O5650" s="7" t="s">
        <v>51957</v>
      </c>
      <c r="P5650" s="5">
        <v>42669</v>
      </c>
      <c r="Q5650" s="7" t="s">
        <v>707</v>
      </c>
      <c r="R5650" s="34" t="s">
        <v>51958</v>
      </c>
      <c r="S5650" s="34" t="s">
        <v>51959</v>
      </c>
      <c r="T5650" s="7" t="s">
        <v>50</v>
      </c>
      <c r="U5650" s="7">
        <f>1-514-4268542</f>
        <v>-4269055</v>
      </c>
      <c r="V5650" s="7">
        <v>6100000</v>
      </c>
      <c r="W5650" s="7" t="s">
        <v>1085</v>
      </c>
      <c r="X5650" s="7">
        <v>4530095</v>
      </c>
      <c r="Y5650" s="7" t="s">
        <v>61</v>
      </c>
      <c r="Z5650" s="7">
        <v>6</v>
      </c>
      <c r="AA5650" s="7">
        <v>6100000</v>
      </c>
      <c r="AB5650" s="7" t="s">
        <v>1085</v>
      </c>
      <c r="AC5650" s="7">
        <v>4530095</v>
      </c>
      <c r="AD5650" s="7" t="s">
        <v>62</v>
      </c>
      <c r="AE5650" s="7">
        <v>14696762</v>
      </c>
      <c r="AF5650" s="7" t="s">
        <v>60</v>
      </c>
      <c r="AG5650" s="7">
        <v>14696762</v>
      </c>
      <c r="AH5650" s="7">
        <v>14696762</v>
      </c>
      <c r="AI5650" s="7" t="s">
        <v>60</v>
      </c>
      <c r="AJ5650" s="7">
        <v>14696762</v>
      </c>
      <c r="AK5650" s="7" t="s">
        <v>29629</v>
      </c>
      <c r="AL5650" s="7" t="s">
        <v>50</v>
      </c>
      <c r="AM5650" s="7" t="s">
        <v>51960</v>
      </c>
      <c r="AN5650" s="7" t="s">
        <v>66</v>
      </c>
      <c r="AO5650" s="7" t="s">
        <v>51961</v>
      </c>
      <c r="AP5650" s="7" t="s">
        <v>50</v>
      </c>
      <c r="AQ5650" s="22" t="s">
        <v>51962</v>
      </c>
      <c r="AR5650" s="7" t="s">
        <v>51963</v>
      </c>
    </row>
    <row r="5651" spans="1:44" ht="15" thickBot="1">
      <c r="A5651" s="10" t="s">
        <v>51964</v>
      </c>
      <c r="B5651" s="13" t="s">
        <v>50</v>
      </c>
      <c r="C5651" s="12">
        <v>43466</v>
      </c>
      <c r="D5651" s="13" t="s">
        <v>45</v>
      </c>
      <c r="E5651" s="13" t="s">
        <v>46</v>
      </c>
      <c r="F5651" s="13" t="s">
        <v>70</v>
      </c>
      <c r="G5651" s="26" t="s">
        <v>54946</v>
      </c>
      <c r="H5651" s="13" t="s">
        <v>50</v>
      </c>
      <c r="I5651" s="13" t="s">
        <v>50</v>
      </c>
      <c r="J5651" s="12">
        <v>45366</v>
      </c>
      <c r="K5651" s="13" t="s">
        <v>50</v>
      </c>
      <c r="L5651" s="13" t="s">
        <v>241</v>
      </c>
      <c r="M5651" s="13" t="s">
        <v>51965</v>
      </c>
      <c r="N5651" s="13" t="s">
        <v>51966</v>
      </c>
      <c r="O5651" s="13" t="s">
        <v>51967</v>
      </c>
      <c r="P5651" s="11">
        <v>42707</v>
      </c>
      <c r="Q5651" s="13" t="s">
        <v>360</v>
      </c>
      <c r="R5651" s="33" t="s">
        <v>51968</v>
      </c>
      <c r="S5651" s="33" t="s">
        <v>51969</v>
      </c>
      <c r="T5651" s="13" t="s">
        <v>50</v>
      </c>
      <c r="U5651" s="13" t="s">
        <v>50</v>
      </c>
      <c r="V5651" s="13">
        <v>6000000</v>
      </c>
      <c r="W5651" s="13" t="s">
        <v>209</v>
      </c>
      <c r="X5651" s="13">
        <v>6534168</v>
      </c>
      <c r="Y5651" s="13" t="s">
        <v>154</v>
      </c>
      <c r="Z5651" s="13">
        <v>2</v>
      </c>
      <c r="AA5651" s="13">
        <v>6000000</v>
      </c>
      <c r="AB5651" s="13" t="s">
        <v>209</v>
      </c>
      <c r="AC5651" s="13">
        <v>6534168</v>
      </c>
      <c r="AD5651" s="13" t="s">
        <v>241</v>
      </c>
      <c r="AE5651" s="13">
        <v>8000000</v>
      </c>
      <c r="AF5651" s="13" t="s">
        <v>209</v>
      </c>
      <c r="AG5651" s="13">
        <v>8943908</v>
      </c>
      <c r="AH5651" s="13">
        <v>8000000</v>
      </c>
      <c r="AI5651" s="13" t="s">
        <v>209</v>
      </c>
      <c r="AJ5651" s="13">
        <v>8943908</v>
      </c>
      <c r="AK5651" s="13" t="s">
        <v>51970</v>
      </c>
      <c r="AL5651" s="13" t="s">
        <v>50</v>
      </c>
      <c r="AM5651" s="13" t="s">
        <v>51971</v>
      </c>
      <c r="AN5651" s="13" t="s">
        <v>66</v>
      </c>
      <c r="AO5651" s="13" t="s">
        <v>51972</v>
      </c>
      <c r="AP5651" s="14" t="s">
        <v>51973</v>
      </c>
      <c r="AQ5651" s="13" t="s">
        <v>50</v>
      </c>
      <c r="AR5651" s="13" t="s">
        <v>50</v>
      </c>
    </row>
    <row r="5652" spans="1:44" ht="15" thickBot="1">
      <c r="A5652" s="4" t="s">
        <v>51974</v>
      </c>
      <c r="B5652" s="7" t="s">
        <v>50</v>
      </c>
      <c r="C5652" s="6">
        <v>43466</v>
      </c>
      <c r="D5652" s="7" t="s">
        <v>45</v>
      </c>
      <c r="E5652" s="7" t="s">
        <v>46</v>
      </c>
      <c r="F5652" s="7" t="s">
        <v>70</v>
      </c>
      <c r="G5652" s="7" t="s">
        <v>145</v>
      </c>
      <c r="H5652" s="7" t="s">
        <v>976</v>
      </c>
      <c r="I5652" s="7" t="s">
        <v>50</v>
      </c>
      <c r="J5652" s="6">
        <v>45366</v>
      </c>
      <c r="K5652" s="7" t="s">
        <v>116</v>
      </c>
      <c r="L5652" s="7" t="s">
        <v>131</v>
      </c>
      <c r="M5652" s="7" t="s">
        <v>51975</v>
      </c>
      <c r="N5652" s="7" t="s">
        <v>180</v>
      </c>
      <c r="O5652" s="7" t="s">
        <v>51976</v>
      </c>
      <c r="P5652" s="5">
        <v>43243</v>
      </c>
      <c r="Q5652" s="7" t="s">
        <v>120</v>
      </c>
      <c r="R5652" s="34" t="s">
        <v>51977</v>
      </c>
      <c r="S5652" s="34" t="s">
        <v>51978</v>
      </c>
      <c r="T5652" s="7" t="s">
        <v>51979</v>
      </c>
      <c r="U5652" s="7" t="s">
        <v>51980</v>
      </c>
      <c r="V5652" s="7">
        <v>250000000</v>
      </c>
      <c r="W5652" s="7" t="s">
        <v>60</v>
      </c>
      <c r="X5652" s="7">
        <v>250000000</v>
      </c>
      <c r="Y5652" s="7" t="s">
        <v>154</v>
      </c>
      <c r="Z5652" s="7">
        <v>11</v>
      </c>
      <c r="AA5652" s="7" t="s">
        <v>50</v>
      </c>
      <c r="AB5652" s="7" t="s">
        <v>50</v>
      </c>
      <c r="AC5652" s="7" t="s">
        <v>50</v>
      </c>
      <c r="AD5652" s="7" t="s">
        <v>147</v>
      </c>
      <c r="AE5652" s="7">
        <v>99000000</v>
      </c>
      <c r="AF5652" s="7" t="s">
        <v>60</v>
      </c>
      <c r="AG5652" s="7">
        <v>99000000</v>
      </c>
      <c r="AH5652" s="7">
        <v>549000000</v>
      </c>
      <c r="AI5652" s="7" t="s">
        <v>60</v>
      </c>
      <c r="AJ5652" s="7">
        <v>549000000</v>
      </c>
      <c r="AK5652" s="7" t="s">
        <v>51981</v>
      </c>
      <c r="AL5652" s="7" t="s">
        <v>50</v>
      </c>
      <c r="AM5652" s="7" t="s">
        <v>51982</v>
      </c>
      <c r="AN5652" s="7" t="s">
        <v>66</v>
      </c>
      <c r="AO5652" s="7" t="s">
        <v>51983</v>
      </c>
      <c r="AP5652" s="8" t="s">
        <v>51984</v>
      </c>
      <c r="AQ5652" s="7" t="s">
        <v>50</v>
      </c>
      <c r="AR5652" s="7" t="s">
        <v>50</v>
      </c>
    </row>
    <row r="5653" spans="1:44" ht="15" thickBot="1">
      <c r="A5653" s="10" t="s">
        <v>51985</v>
      </c>
      <c r="B5653" s="13" t="s">
        <v>50</v>
      </c>
      <c r="C5653" s="12">
        <v>44287</v>
      </c>
      <c r="D5653" s="13" t="s">
        <v>45</v>
      </c>
      <c r="E5653" s="13" t="s">
        <v>46</v>
      </c>
      <c r="F5653" s="13" t="s">
        <v>70</v>
      </c>
      <c r="G5653" s="26" t="s">
        <v>54946</v>
      </c>
      <c r="H5653" s="13" t="s">
        <v>2796</v>
      </c>
      <c r="I5653" s="13" t="s">
        <v>50</v>
      </c>
      <c r="J5653" s="12">
        <v>45366</v>
      </c>
      <c r="K5653" s="13" t="s">
        <v>50</v>
      </c>
      <c r="L5653" s="13" t="s">
        <v>467</v>
      </c>
      <c r="M5653" s="13" t="s">
        <v>51986</v>
      </c>
      <c r="N5653" s="13" t="s">
        <v>2137</v>
      </c>
      <c r="O5653" s="13" t="s">
        <v>51987</v>
      </c>
      <c r="P5653" s="11">
        <v>43703</v>
      </c>
      <c r="Q5653" s="13" t="s">
        <v>77</v>
      </c>
      <c r="R5653" s="33" t="s">
        <v>51988</v>
      </c>
      <c r="S5653" s="33" t="s">
        <v>51989</v>
      </c>
      <c r="T5653" s="13" t="s">
        <v>51990</v>
      </c>
      <c r="U5653" s="13">
        <v>6463201859</v>
      </c>
      <c r="V5653" s="13">
        <v>500000</v>
      </c>
      <c r="W5653" s="13" t="s">
        <v>60</v>
      </c>
      <c r="X5653" s="13">
        <v>500000</v>
      </c>
      <c r="Y5653" s="13" t="s">
        <v>467</v>
      </c>
      <c r="Z5653" s="13">
        <v>4</v>
      </c>
      <c r="AA5653" s="13">
        <v>500000</v>
      </c>
      <c r="AB5653" s="13" t="s">
        <v>60</v>
      </c>
      <c r="AC5653" s="13">
        <v>500000</v>
      </c>
      <c r="AD5653" s="13" t="s">
        <v>467</v>
      </c>
      <c r="AE5653" s="13">
        <v>1400000</v>
      </c>
      <c r="AF5653" s="13" t="s">
        <v>60</v>
      </c>
      <c r="AG5653" s="13">
        <v>1400000</v>
      </c>
      <c r="AH5653" s="13">
        <v>1400000</v>
      </c>
      <c r="AI5653" s="13" t="s">
        <v>60</v>
      </c>
      <c r="AJ5653" s="13">
        <v>1400000</v>
      </c>
      <c r="AK5653" s="13" t="s">
        <v>50</v>
      </c>
      <c r="AL5653" s="13" t="s">
        <v>50</v>
      </c>
      <c r="AM5653" s="13" t="s">
        <v>51991</v>
      </c>
      <c r="AN5653" s="13" t="s">
        <v>993</v>
      </c>
      <c r="AO5653" s="13" t="s">
        <v>51990</v>
      </c>
      <c r="AP5653" s="21" t="s">
        <v>51992</v>
      </c>
      <c r="AQ5653" s="13" t="s">
        <v>50</v>
      </c>
      <c r="AR5653" s="13" t="s">
        <v>50</v>
      </c>
    </row>
    <row r="5654" spans="1:44" ht="15" thickBot="1">
      <c r="A5654" s="4" t="s">
        <v>51993</v>
      </c>
      <c r="B5654" s="7" t="s">
        <v>50</v>
      </c>
      <c r="C5654" s="6">
        <v>38718</v>
      </c>
      <c r="D5654" s="7" t="s">
        <v>45</v>
      </c>
      <c r="E5654" s="7" t="s">
        <v>46</v>
      </c>
      <c r="F5654" s="7" t="s">
        <v>70</v>
      </c>
      <c r="G5654" s="26" t="s">
        <v>54946</v>
      </c>
      <c r="H5654" s="7" t="s">
        <v>11183</v>
      </c>
      <c r="I5654" s="7" t="s">
        <v>50</v>
      </c>
      <c r="J5654" s="6">
        <v>45364</v>
      </c>
      <c r="K5654" s="7" t="s">
        <v>89</v>
      </c>
      <c r="L5654" s="7" t="s">
        <v>178</v>
      </c>
      <c r="M5654" s="7" t="s">
        <v>51994</v>
      </c>
      <c r="N5654" s="7" t="s">
        <v>769</v>
      </c>
      <c r="O5654" s="7" t="s">
        <v>51995</v>
      </c>
      <c r="P5654" s="5">
        <v>43719</v>
      </c>
      <c r="Q5654" s="7" t="s">
        <v>520</v>
      </c>
      <c r="R5654" s="34" t="s">
        <v>51996</v>
      </c>
      <c r="S5654" s="34" t="s">
        <v>51997</v>
      </c>
      <c r="T5654" s="7" t="s">
        <v>51998</v>
      </c>
      <c r="U5654" s="7" t="s">
        <v>50</v>
      </c>
      <c r="V5654" s="7">
        <v>8628273</v>
      </c>
      <c r="W5654" s="7" t="s">
        <v>60</v>
      </c>
      <c r="X5654" s="7">
        <v>8628273</v>
      </c>
      <c r="Y5654" s="7" t="s">
        <v>50</v>
      </c>
      <c r="Z5654" s="7">
        <v>8</v>
      </c>
      <c r="AA5654" s="7">
        <v>8628273</v>
      </c>
      <c r="AB5654" s="7" t="s">
        <v>60</v>
      </c>
      <c r="AC5654" s="7">
        <v>8628273</v>
      </c>
      <c r="AD5654" s="7" t="s">
        <v>178</v>
      </c>
      <c r="AE5654" s="7">
        <v>21798100</v>
      </c>
      <c r="AF5654" s="7" t="s">
        <v>60</v>
      </c>
      <c r="AG5654" s="7">
        <v>21798100</v>
      </c>
      <c r="AH5654" s="7">
        <v>21898100</v>
      </c>
      <c r="AI5654" s="7" t="s">
        <v>60</v>
      </c>
      <c r="AJ5654" s="7">
        <v>21898100</v>
      </c>
      <c r="AK5654" s="7" t="s">
        <v>51999</v>
      </c>
      <c r="AL5654" s="7" t="s">
        <v>50</v>
      </c>
      <c r="AM5654" s="7" t="s">
        <v>52000</v>
      </c>
      <c r="AN5654" s="7" t="s">
        <v>66</v>
      </c>
      <c r="AO5654" s="7" t="s">
        <v>52001</v>
      </c>
      <c r="AP5654" s="8" t="s">
        <v>52002</v>
      </c>
      <c r="AQ5654" s="7" t="s">
        <v>50</v>
      </c>
      <c r="AR5654" s="7" t="s">
        <v>50</v>
      </c>
    </row>
    <row r="5655" spans="1:44" ht="15" thickBot="1">
      <c r="A5655" s="10" t="s">
        <v>52003</v>
      </c>
      <c r="B5655" s="13" t="s">
        <v>50</v>
      </c>
      <c r="C5655" s="12">
        <v>44927</v>
      </c>
      <c r="D5655" s="13" t="s">
        <v>45</v>
      </c>
      <c r="E5655" s="13" t="s">
        <v>50</v>
      </c>
      <c r="F5655" s="13" t="s">
        <v>70</v>
      </c>
      <c r="G5655" s="13" t="s">
        <v>50</v>
      </c>
      <c r="H5655" s="13" t="s">
        <v>50</v>
      </c>
      <c r="I5655" s="13" t="s">
        <v>50</v>
      </c>
      <c r="J5655" s="12">
        <v>45364</v>
      </c>
      <c r="K5655" s="13" t="s">
        <v>50</v>
      </c>
      <c r="L5655" s="13" t="s">
        <v>467</v>
      </c>
      <c r="M5655" s="13" t="s">
        <v>52004</v>
      </c>
      <c r="N5655" s="13" t="s">
        <v>180</v>
      </c>
      <c r="O5655" s="13" t="s">
        <v>52005</v>
      </c>
      <c r="P5655" s="11">
        <v>44070</v>
      </c>
      <c r="Q5655" s="13" t="s">
        <v>120</v>
      </c>
      <c r="R5655" s="29" t="s">
        <v>52006</v>
      </c>
      <c r="S5655" s="33" t="s">
        <v>52007</v>
      </c>
      <c r="T5655" s="13" t="s">
        <v>50</v>
      </c>
      <c r="U5655" s="13" t="s">
        <v>50</v>
      </c>
      <c r="V5655" s="13">
        <v>3100000</v>
      </c>
      <c r="W5655" s="13" t="s">
        <v>60</v>
      </c>
      <c r="X5655" s="13">
        <v>3100000</v>
      </c>
      <c r="Y5655" s="13" t="s">
        <v>467</v>
      </c>
      <c r="Z5655" s="13">
        <v>1</v>
      </c>
      <c r="AA5655" s="13">
        <v>3100000</v>
      </c>
      <c r="AB5655" s="13" t="s">
        <v>60</v>
      </c>
      <c r="AC5655" s="13">
        <v>3100000</v>
      </c>
      <c r="AD5655" s="13" t="s">
        <v>467</v>
      </c>
      <c r="AE5655" s="13">
        <v>3100000</v>
      </c>
      <c r="AF5655" s="13" t="s">
        <v>60</v>
      </c>
      <c r="AG5655" s="13">
        <v>3100000</v>
      </c>
      <c r="AH5655" s="13">
        <v>3100000</v>
      </c>
      <c r="AI5655" s="13" t="s">
        <v>60</v>
      </c>
      <c r="AJ5655" s="13">
        <v>3100000</v>
      </c>
      <c r="AK5655" s="13" t="s">
        <v>52008</v>
      </c>
      <c r="AL5655" s="13" t="s">
        <v>50</v>
      </c>
      <c r="AM5655" s="13" t="s">
        <v>52009</v>
      </c>
      <c r="AN5655" s="13" t="s">
        <v>993</v>
      </c>
      <c r="AO5655" s="13" t="s">
        <v>52010</v>
      </c>
      <c r="AP5655" s="13" t="s">
        <v>50</v>
      </c>
      <c r="AQ5655" s="21" t="s">
        <v>52011</v>
      </c>
      <c r="AR5655" s="13" t="s">
        <v>50</v>
      </c>
    </row>
    <row r="5656" spans="1:44" ht="15" thickBot="1">
      <c r="A5656" s="4" t="s">
        <v>52012</v>
      </c>
      <c r="B5656" s="7" t="s">
        <v>50</v>
      </c>
      <c r="C5656" s="6">
        <v>43770</v>
      </c>
      <c r="D5656" s="7" t="s">
        <v>45</v>
      </c>
      <c r="E5656" s="7" t="s">
        <v>46</v>
      </c>
      <c r="F5656" s="7" t="s">
        <v>70</v>
      </c>
      <c r="G5656" s="26" t="s">
        <v>54946</v>
      </c>
      <c r="H5656" s="7" t="s">
        <v>50</v>
      </c>
      <c r="I5656" s="7" t="s">
        <v>50</v>
      </c>
      <c r="J5656" s="6">
        <v>45366</v>
      </c>
      <c r="K5656" s="7" t="s">
        <v>116</v>
      </c>
      <c r="L5656" s="7" t="s">
        <v>467</v>
      </c>
      <c r="M5656" s="7" t="s">
        <v>52013</v>
      </c>
      <c r="N5656" s="7" t="s">
        <v>52014</v>
      </c>
      <c r="O5656" s="7" t="s">
        <v>52015</v>
      </c>
      <c r="P5656" s="5">
        <v>44347</v>
      </c>
      <c r="Q5656" s="7" t="s">
        <v>397</v>
      </c>
      <c r="R5656" s="34" t="s">
        <v>52016</v>
      </c>
      <c r="S5656" s="34" t="s">
        <v>52017</v>
      </c>
      <c r="T5656" s="7" t="s">
        <v>52018</v>
      </c>
      <c r="U5656" s="7" t="s">
        <v>52019</v>
      </c>
      <c r="V5656" s="7" t="s">
        <v>50</v>
      </c>
      <c r="W5656" s="7" t="s">
        <v>50</v>
      </c>
      <c r="X5656" s="7" t="s">
        <v>50</v>
      </c>
      <c r="Y5656" s="7" t="s">
        <v>467</v>
      </c>
      <c r="Z5656" s="7">
        <v>3</v>
      </c>
      <c r="AA5656" s="7" t="s">
        <v>50</v>
      </c>
      <c r="AB5656" s="7" t="s">
        <v>50</v>
      </c>
      <c r="AC5656" s="7" t="s">
        <v>50</v>
      </c>
      <c r="AD5656" s="7" t="s">
        <v>467</v>
      </c>
      <c r="AE5656" s="7">
        <v>800000</v>
      </c>
      <c r="AF5656" s="7" t="s">
        <v>60</v>
      </c>
      <c r="AG5656" s="7">
        <v>800000</v>
      </c>
      <c r="AH5656" s="7">
        <v>800000</v>
      </c>
      <c r="AI5656" s="7" t="s">
        <v>60</v>
      </c>
      <c r="AJ5656" s="7">
        <v>800000</v>
      </c>
      <c r="AK5656" s="7" t="s">
        <v>50</v>
      </c>
      <c r="AL5656" s="7" t="s">
        <v>50</v>
      </c>
      <c r="AM5656" s="7" t="s">
        <v>52020</v>
      </c>
      <c r="AN5656" s="7" t="s">
        <v>66</v>
      </c>
      <c r="AO5656" s="7" t="s">
        <v>52021</v>
      </c>
      <c r="AP5656" s="8" t="s">
        <v>52022</v>
      </c>
      <c r="AQ5656" s="7" t="s">
        <v>50</v>
      </c>
      <c r="AR5656" s="7" t="s">
        <v>50</v>
      </c>
    </row>
    <row r="5657" spans="1:44" ht="15" thickBot="1">
      <c r="A5657" s="10" t="s">
        <v>52023</v>
      </c>
      <c r="B5657" s="13" t="s">
        <v>50</v>
      </c>
      <c r="C5657" s="12">
        <v>40544</v>
      </c>
      <c r="D5657" s="13" t="s">
        <v>45</v>
      </c>
      <c r="E5657" s="13" t="s">
        <v>46</v>
      </c>
      <c r="F5657" s="13" t="s">
        <v>47</v>
      </c>
      <c r="G5657" s="13" t="s">
        <v>87</v>
      </c>
      <c r="H5657" s="13" t="s">
        <v>130</v>
      </c>
      <c r="I5657" s="13" t="s">
        <v>50</v>
      </c>
      <c r="J5657" s="12">
        <v>45366</v>
      </c>
      <c r="K5657" s="13" t="s">
        <v>191</v>
      </c>
      <c r="L5657" s="13" t="s">
        <v>62</v>
      </c>
      <c r="M5657" s="13" t="s">
        <v>52024</v>
      </c>
      <c r="N5657" s="13" t="s">
        <v>75</v>
      </c>
      <c r="O5657" s="13" t="s">
        <v>52025</v>
      </c>
      <c r="P5657" s="11">
        <v>44461</v>
      </c>
      <c r="Q5657" s="13" t="s">
        <v>77</v>
      </c>
      <c r="R5657" s="33" t="s">
        <v>52026</v>
      </c>
      <c r="S5657" s="33" t="s">
        <v>52027</v>
      </c>
      <c r="T5657" s="13" t="s">
        <v>52028</v>
      </c>
      <c r="U5657" s="13" t="s">
        <v>52029</v>
      </c>
      <c r="V5657" s="13">
        <v>2420000</v>
      </c>
      <c r="W5657" s="13" t="s">
        <v>60</v>
      </c>
      <c r="X5657" s="13">
        <v>2420000</v>
      </c>
      <c r="Y5657" s="13" t="s">
        <v>61</v>
      </c>
      <c r="Z5657" s="13">
        <v>2</v>
      </c>
      <c r="AA5657" s="13">
        <v>2420000</v>
      </c>
      <c r="AB5657" s="13" t="s">
        <v>60</v>
      </c>
      <c r="AC5657" s="13">
        <v>2420000</v>
      </c>
      <c r="AD5657" s="13" t="s">
        <v>62</v>
      </c>
      <c r="AE5657" s="13">
        <v>12200000</v>
      </c>
      <c r="AF5657" s="13" t="s">
        <v>60</v>
      </c>
      <c r="AG5657" s="13">
        <v>12200000</v>
      </c>
      <c r="AH5657" s="13">
        <v>12200000</v>
      </c>
      <c r="AI5657" s="13" t="s">
        <v>60</v>
      </c>
      <c r="AJ5657" s="13">
        <v>12200000</v>
      </c>
      <c r="AK5657" s="13" t="s">
        <v>50</v>
      </c>
      <c r="AL5657" s="13" t="s">
        <v>50</v>
      </c>
      <c r="AM5657" s="13" t="s">
        <v>52030</v>
      </c>
      <c r="AN5657" s="13" t="s">
        <v>66</v>
      </c>
      <c r="AO5657" s="13" t="s">
        <v>52031</v>
      </c>
      <c r="AP5657" s="21" t="s">
        <v>52032</v>
      </c>
      <c r="AQ5657" s="13" t="s">
        <v>50</v>
      </c>
      <c r="AR5657" s="13" t="s">
        <v>50</v>
      </c>
    </row>
    <row r="5658" spans="1:44" ht="15" thickBot="1">
      <c r="A5658" s="4" t="s">
        <v>52033</v>
      </c>
      <c r="B5658" s="7" t="s">
        <v>50</v>
      </c>
      <c r="C5658" s="6">
        <v>42328</v>
      </c>
      <c r="D5658" s="7" t="s">
        <v>45</v>
      </c>
      <c r="E5658" s="7" t="s">
        <v>46</v>
      </c>
      <c r="F5658" s="7" t="s">
        <v>70</v>
      </c>
      <c r="G5658" s="26" t="s">
        <v>54946</v>
      </c>
      <c r="H5658" s="7" t="s">
        <v>18698</v>
      </c>
      <c r="I5658" s="7" t="s">
        <v>50</v>
      </c>
      <c r="J5658" s="6">
        <v>45365</v>
      </c>
      <c r="K5658" s="7" t="s">
        <v>50</v>
      </c>
      <c r="L5658" s="7" t="s">
        <v>178</v>
      </c>
      <c r="M5658" s="7" t="s">
        <v>52034</v>
      </c>
      <c r="N5658" s="7" t="s">
        <v>2540</v>
      </c>
      <c r="O5658" s="7" t="s">
        <v>52035</v>
      </c>
      <c r="P5658" s="5">
        <v>44545</v>
      </c>
      <c r="Q5658" s="7" t="s">
        <v>360</v>
      </c>
      <c r="R5658" s="34" t="s">
        <v>52036</v>
      </c>
      <c r="S5658" s="34" t="s">
        <v>52037</v>
      </c>
      <c r="T5658" s="7" t="s">
        <v>52038</v>
      </c>
      <c r="U5658" s="7">
        <v>33967591401</v>
      </c>
      <c r="V5658" s="7">
        <v>4500000</v>
      </c>
      <c r="W5658" s="7" t="s">
        <v>209</v>
      </c>
      <c r="X5658" s="7">
        <v>4897282</v>
      </c>
      <c r="Y5658" s="7" t="s">
        <v>50</v>
      </c>
      <c r="Z5658" s="7">
        <v>5</v>
      </c>
      <c r="AA5658" s="7">
        <v>4500000</v>
      </c>
      <c r="AB5658" s="7" t="s">
        <v>209</v>
      </c>
      <c r="AC5658" s="7">
        <v>4897282</v>
      </c>
      <c r="AD5658" s="7" t="s">
        <v>178</v>
      </c>
      <c r="AE5658" s="7">
        <v>10937555</v>
      </c>
      <c r="AF5658" s="7" t="s">
        <v>60</v>
      </c>
      <c r="AG5658" s="7">
        <v>10937555</v>
      </c>
      <c r="AH5658" s="7">
        <v>10937555</v>
      </c>
      <c r="AI5658" s="7" t="s">
        <v>60</v>
      </c>
      <c r="AJ5658" s="7">
        <v>10937555</v>
      </c>
      <c r="AK5658" s="7" t="s">
        <v>52039</v>
      </c>
      <c r="AL5658" s="7" t="s">
        <v>50</v>
      </c>
      <c r="AM5658" s="7" t="s">
        <v>52040</v>
      </c>
      <c r="AN5658" s="7" t="s">
        <v>66</v>
      </c>
      <c r="AO5658" s="7" t="s">
        <v>52041</v>
      </c>
      <c r="AP5658" s="8" t="s">
        <v>52042</v>
      </c>
      <c r="AQ5658" s="7" t="s">
        <v>50</v>
      </c>
      <c r="AR5658" s="7" t="s">
        <v>50</v>
      </c>
    </row>
    <row r="5659" spans="1:44" ht="15" thickBot="1">
      <c r="A5659" s="10" t="s">
        <v>52043</v>
      </c>
      <c r="B5659" s="13" t="s">
        <v>50</v>
      </c>
      <c r="C5659" s="12">
        <v>38353</v>
      </c>
      <c r="D5659" s="13" t="s">
        <v>45</v>
      </c>
      <c r="E5659" s="13" t="s">
        <v>46</v>
      </c>
      <c r="F5659" s="13" t="s">
        <v>47</v>
      </c>
      <c r="G5659" s="27" t="s">
        <v>54945</v>
      </c>
      <c r="H5659" s="13" t="s">
        <v>666</v>
      </c>
      <c r="I5659" s="13" t="s">
        <v>50</v>
      </c>
      <c r="J5659" s="12">
        <v>45365</v>
      </c>
      <c r="K5659" s="13" t="s">
        <v>116</v>
      </c>
      <c r="L5659" s="13" t="s">
        <v>62</v>
      </c>
      <c r="M5659" s="13" t="s">
        <v>7522</v>
      </c>
      <c r="N5659" s="13" t="s">
        <v>52044</v>
      </c>
      <c r="O5659" s="13" t="s">
        <v>52045</v>
      </c>
      <c r="P5659" s="11">
        <v>45572</v>
      </c>
      <c r="Q5659" s="13" t="s">
        <v>1334</v>
      </c>
      <c r="R5659" s="33" t="s">
        <v>52046</v>
      </c>
      <c r="S5659" s="33" t="s">
        <v>52047</v>
      </c>
      <c r="T5659" s="13" t="s">
        <v>50</v>
      </c>
      <c r="U5659" s="13" t="s">
        <v>50</v>
      </c>
      <c r="V5659" s="13">
        <v>40000000</v>
      </c>
      <c r="W5659" s="13" t="s">
        <v>1338</v>
      </c>
      <c r="X5659" s="13">
        <v>26314404</v>
      </c>
      <c r="Y5659" s="13" t="s">
        <v>61</v>
      </c>
      <c r="Z5659" s="13">
        <v>1</v>
      </c>
      <c r="AA5659" s="13">
        <v>40000000</v>
      </c>
      <c r="AB5659" s="13" t="s">
        <v>1338</v>
      </c>
      <c r="AC5659" s="13">
        <v>26314404</v>
      </c>
      <c r="AD5659" s="13" t="s">
        <v>62</v>
      </c>
      <c r="AE5659" s="13">
        <v>40000000</v>
      </c>
      <c r="AF5659" s="13" t="s">
        <v>1338</v>
      </c>
      <c r="AG5659" s="13">
        <v>26314405</v>
      </c>
      <c r="AH5659" s="13">
        <v>40000000</v>
      </c>
      <c r="AI5659" s="13" t="s">
        <v>1338</v>
      </c>
      <c r="AJ5659" s="13">
        <v>26314405</v>
      </c>
      <c r="AK5659" s="13" t="s">
        <v>50</v>
      </c>
      <c r="AL5659" s="13" t="s">
        <v>50</v>
      </c>
      <c r="AM5659" s="13" t="s">
        <v>52048</v>
      </c>
      <c r="AN5659" s="13" t="s">
        <v>5485</v>
      </c>
      <c r="AO5659" s="13" t="s">
        <v>52049</v>
      </c>
      <c r="AP5659" s="21" t="s">
        <v>52050</v>
      </c>
      <c r="AQ5659" s="13" t="s">
        <v>50</v>
      </c>
      <c r="AR5659" s="13" t="s">
        <v>50</v>
      </c>
    </row>
    <row r="5660" spans="1:44" ht="15" thickBot="1">
      <c r="A5660" s="4" t="s">
        <v>52051</v>
      </c>
      <c r="B5660" s="7" t="s">
        <v>50</v>
      </c>
      <c r="C5660" s="6">
        <v>43959</v>
      </c>
      <c r="D5660" s="7" t="s">
        <v>45</v>
      </c>
      <c r="E5660" s="7" t="s">
        <v>46</v>
      </c>
      <c r="F5660" s="7" t="s">
        <v>70</v>
      </c>
      <c r="G5660" s="26" t="s">
        <v>54946</v>
      </c>
      <c r="H5660" s="7" t="s">
        <v>1091</v>
      </c>
      <c r="I5660" s="7" t="s">
        <v>50</v>
      </c>
      <c r="J5660" s="6">
        <v>45365</v>
      </c>
      <c r="K5660" s="7" t="s">
        <v>116</v>
      </c>
      <c r="L5660" s="7" t="s">
        <v>2837</v>
      </c>
      <c r="M5660" s="7" t="s">
        <v>52052</v>
      </c>
      <c r="N5660" s="7" t="s">
        <v>23216</v>
      </c>
      <c r="O5660" s="7" t="s">
        <v>52053</v>
      </c>
      <c r="P5660" s="5">
        <v>45863</v>
      </c>
      <c r="Q5660" s="7" t="s">
        <v>360</v>
      </c>
      <c r="R5660" s="34" t="s">
        <v>52054</v>
      </c>
      <c r="S5660" s="34" t="s">
        <v>52055</v>
      </c>
      <c r="T5660" s="7" t="s">
        <v>52056</v>
      </c>
      <c r="U5660" s="7" t="s">
        <v>50</v>
      </c>
      <c r="V5660" s="7">
        <v>870000</v>
      </c>
      <c r="W5660" s="7" t="s">
        <v>209</v>
      </c>
      <c r="X5660" s="7">
        <v>946807</v>
      </c>
      <c r="Y5660" s="7" t="s">
        <v>467</v>
      </c>
      <c r="Z5660" s="7">
        <v>5</v>
      </c>
      <c r="AA5660" s="7">
        <v>2600000</v>
      </c>
      <c r="AB5660" s="7" t="s">
        <v>209</v>
      </c>
      <c r="AC5660" s="7">
        <v>2534839</v>
      </c>
      <c r="AD5660" s="7" t="s">
        <v>467</v>
      </c>
      <c r="AE5660" s="7">
        <v>3600000</v>
      </c>
      <c r="AF5660" s="7" t="s">
        <v>209</v>
      </c>
      <c r="AG5660" s="7">
        <v>3747923</v>
      </c>
      <c r="AH5660" s="7">
        <v>5420000</v>
      </c>
      <c r="AI5660" s="7" t="s">
        <v>209</v>
      </c>
      <c r="AJ5660" s="7">
        <v>5748500</v>
      </c>
      <c r="AK5660" s="7" t="s">
        <v>50</v>
      </c>
      <c r="AL5660" s="7" t="s">
        <v>50</v>
      </c>
      <c r="AM5660" s="7" t="s">
        <v>52057</v>
      </c>
      <c r="AN5660" s="7" t="s">
        <v>66</v>
      </c>
      <c r="AO5660" s="7" t="s">
        <v>52058</v>
      </c>
      <c r="AP5660" s="8" t="s">
        <v>52059</v>
      </c>
      <c r="AQ5660" s="7" t="s">
        <v>50</v>
      </c>
      <c r="AR5660" s="7" t="s">
        <v>50</v>
      </c>
    </row>
    <row r="5661" spans="1:44" ht="15" thickBot="1">
      <c r="A5661" s="10" t="s">
        <v>52060</v>
      </c>
      <c r="B5661" s="13" t="s">
        <v>50</v>
      </c>
      <c r="C5661" s="12">
        <v>39448</v>
      </c>
      <c r="D5661" s="13" t="s">
        <v>45</v>
      </c>
      <c r="E5661" s="13" t="s">
        <v>46</v>
      </c>
      <c r="F5661" s="13" t="s">
        <v>70</v>
      </c>
      <c r="G5661" s="13" t="s">
        <v>71</v>
      </c>
      <c r="H5661" s="13" t="s">
        <v>11822</v>
      </c>
      <c r="I5661" s="13" t="s">
        <v>50</v>
      </c>
      <c r="J5661" s="12">
        <v>45364</v>
      </c>
      <c r="K5661" s="13" t="s">
        <v>50</v>
      </c>
      <c r="L5661" s="13" t="s">
        <v>73</v>
      </c>
      <c r="M5661" s="13" t="s">
        <v>52061</v>
      </c>
      <c r="N5661" s="13" t="s">
        <v>259</v>
      </c>
      <c r="O5661" s="13" t="s">
        <v>52062</v>
      </c>
      <c r="P5661" s="11">
        <v>45905</v>
      </c>
      <c r="Q5661" s="13" t="s">
        <v>245</v>
      </c>
      <c r="R5661" s="33" t="s">
        <v>52063</v>
      </c>
      <c r="S5661" s="33" t="s">
        <v>52064</v>
      </c>
      <c r="T5661" s="13" t="s">
        <v>52065</v>
      </c>
      <c r="U5661" s="13" t="s">
        <v>52066</v>
      </c>
      <c r="V5661" s="13">
        <v>6630000000</v>
      </c>
      <c r="W5661" s="13" t="s">
        <v>250</v>
      </c>
      <c r="X5661" s="13">
        <v>80040316</v>
      </c>
      <c r="Y5661" s="13" t="s">
        <v>81</v>
      </c>
      <c r="Z5661" s="13">
        <v>7</v>
      </c>
      <c r="AA5661" s="13">
        <v>6630000000</v>
      </c>
      <c r="AB5661" s="13" t="s">
        <v>250</v>
      </c>
      <c r="AC5661" s="13">
        <v>80040316</v>
      </c>
      <c r="AD5661" s="13" t="s">
        <v>73</v>
      </c>
      <c r="AE5661" s="13">
        <v>435140316</v>
      </c>
      <c r="AF5661" s="13" t="s">
        <v>60</v>
      </c>
      <c r="AG5661" s="13">
        <v>435140316</v>
      </c>
      <c r="AH5661" s="13">
        <v>441216636</v>
      </c>
      <c r="AI5661" s="13" t="s">
        <v>60</v>
      </c>
      <c r="AJ5661" s="13">
        <v>441216636</v>
      </c>
      <c r="AK5661" s="13" t="s">
        <v>52067</v>
      </c>
      <c r="AL5661" s="13" t="s">
        <v>50</v>
      </c>
      <c r="AM5661" s="13" t="s">
        <v>52068</v>
      </c>
      <c r="AN5661" s="13" t="s">
        <v>66</v>
      </c>
      <c r="AO5661" s="13" t="s">
        <v>52069</v>
      </c>
      <c r="AP5661" s="21" t="s">
        <v>52070</v>
      </c>
      <c r="AQ5661" s="13" t="s">
        <v>50</v>
      </c>
      <c r="AR5661" s="13" t="s">
        <v>50</v>
      </c>
    </row>
    <row r="5662" spans="1:44" ht="15" thickBot="1">
      <c r="A5662" s="4" t="s">
        <v>52071</v>
      </c>
      <c r="B5662" s="7" t="s">
        <v>50</v>
      </c>
      <c r="C5662" s="6">
        <v>1097</v>
      </c>
      <c r="D5662" s="7" t="s">
        <v>45</v>
      </c>
      <c r="E5662" s="7" t="s">
        <v>46</v>
      </c>
      <c r="F5662" s="7" t="s">
        <v>70</v>
      </c>
      <c r="G5662" s="26" t="s">
        <v>54946</v>
      </c>
      <c r="H5662" s="7" t="s">
        <v>1449</v>
      </c>
      <c r="I5662" s="7" t="s">
        <v>50</v>
      </c>
      <c r="J5662" s="6">
        <v>45364</v>
      </c>
      <c r="K5662" s="7" t="s">
        <v>50</v>
      </c>
      <c r="L5662" s="7" t="s">
        <v>178</v>
      </c>
      <c r="M5662" s="7" t="s">
        <v>52072</v>
      </c>
      <c r="N5662" s="7" t="s">
        <v>52073</v>
      </c>
      <c r="O5662" s="7" t="s">
        <v>52074</v>
      </c>
      <c r="P5662" s="5">
        <v>47135</v>
      </c>
      <c r="Q5662" s="7" t="s">
        <v>1116</v>
      </c>
      <c r="R5662" s="34" t="s">
        <v>52075</v>
      </c>
      <c r="S5662" s="34" t="s">
        <v>52076</v>
      </c>
      <c r="T5662" s="7" t="s">
        <v>50</v>
      </c>
      <c r="U5662" s="7" t="s">
        <v>52077</v>
      </c>
      <c r="V5662" s="7">
        <v>6400000</v>
      </c>
      <c r="W5662" s="7" t="s">
        <v>60</v>
      </c>
      <c r="X5662" s="7">
        <v>6400000</v>
      </c>
      <c r="Y5662" s="7" t="s">
        <v>50</v>
      </c>
      <c r="Z5662" s="7">
        <v>1</v>
      </c>
      <c r="AA5662" s="7">
        <v>6400000</v>
      </c>
      <c r="AB5662" s="7" t="s">
        <v>60</v>
      </c>
      <c r="AC5662" s="7">
        <v>6400000</v>
      </c>
      <c r="AD5662" s="7" t="s">
        <v>178</v>
      </c>
      <c r="AE5662" s="7">
        <v>6400000</v>
      </c>
      <c r="AF5662" s="7" t="s">
        <v>60</v>
      </c>
      <c r="AG5662" s="7">
        <v>6400000</v>
      </c>
      <c r="AH5662" s="7">
        <v>6400000</v>
      </c>
      <c r="AI5662" s="7" t="s">
        <v>60</v>
      </c>
      <c r="AJ5662" s="7">
        <v>6400000</v>
      </c>
      <c r="AK5662" s="7" t="s">
        <v>50</v>
      </c>
      <c r="AL5662" s="7" t="s">
        <v>50</v>
      </c>
      <c r="AM5662" s="7" t="s">
        <v>52078</v>
      </c>
      <c r="AN5662" s="7" t="s">
        <v>253</v>
      </c>
      <c r="AO5662" s="7" t="s">
        <v>52079</v>
      </c>
      <c r="AP5662" s="22" t="s">
        <v>52080</v>
      </c>
      <c r="AQ5662" s="7" t="s">
        <v>50</v>
      </c>
      <c r="AR5662" s="7" t="s">
        <v>50</v>
      </c>
    </row>
    <row r="5663" spans="1:44" ht="15" thickBot="1">
      <c r="A5663" s="10" t="s">
        <v>52081</v>
      </c>
      <c r="B5663" s="13" t="s">
        <v>50</v>
      </c>
      <c r="C5663" s="12">
        <v>43891</v>
      </c>
      <c r="D5663" s="13" t="s">
        <v>45</v>
      </c>
      <c r="E5663" s="13" t="s">
        <v>46</v>
      </c>
      <c r="F5663" s="13" t="s">
        <v>70</v>
      </c>
      <c r="G5663" s="13" t="s">
        <v>71</v>
      </c>
      <c r="H5663" s="13" t="s">
        <v>516</v>
      </c>
      <c r="I5663" s="13" t="s">
        <v>50</v>
      </c>
      <c r="J5663" s="12">
        <v>45366</v>
      </c>
      <c r="K5663" s="13" t="s">
        <v>50</v>
      </c>
      <c r="L5663" s="13" t="s">
        <v>467</v>
      </c>
      <c r="M5663" s="13" t="s">
        <v>52082</v>
      </c>
      <c r="N5663" s="13" t="s">
        <v>769</v>
      </c>
      <c r="O5663" s="13" t="s">
        <v>52083</v>
      </c>
      <c r="P5663" s="11">
        <v>47205</v>
      </c>
      <c r="Q5663" s="13" t="s">
        <v>520</v>
      </c>
      <c r="R5663" s="33" t="s">
        <v>52084</v>
      </c>
      <c r="S5663" s="33" t="s">
        <v>52085</v>
      </c>
      <c r="T5663" s="13" t="s">
        <v>50</v>
      </c>
      <c r="U5663" s="13" t="s">
        <v>50</v>
      </c>
      <c r="V5663" s="13" t="s">
        <v>50</v>
      </c>
      <c r="W5663" s="13" t="s">
        <v>50</v>
      </c>
      <c r="X5663" s="13" t="s">
        <v>50</v>
      </c>
      <c r="Y5663" s="13" t="s">
        <v>171</v>
      </c>
      <c r="Z5663" s="13">
        <v>1</v>
      </c>
      <c r="AA5663" s="13" t="s">
        <v>50</v>
      </c>
      <c r="AB5663" s="13" t="s">
        <v>50</v>
      </c>
      <c r="AC5663" s="13" t="s">
        <v>50</v>
      </c>
      <c r="AD5663" s="13" t="s">
        <v>467</v>
      </c>
      <c r="AE5663" s="13" t="s">
        <v>50</v>
      </c>
      <c r="AF5663" s="13" t="s">
        <v>50</v>
      </c>
      <c r="AG5663" s="13" t="s">
        <v>50</v>
      </c>
      <c r="AH5663" s="13" t="s">
        <v>50</v>
      </c>
      <c r="AI5663" s="13" t="s">
        <v>50</v>
      </c>
      <c r="AJ5663" s="13" t="s">
        <v>50</v>
      </c>
      <c r="AK5663" s="13" t="s">
        <v>50</v>
      </c>
      <c r="AL5663" s="13" t="s">
        <v>50</v>
      </c>
      <c r="AM5663" s="13" t="s">
        <v>52086</v>
      </c>
      <c r="AN5663" s="13" t="s">
        <v>66</v>
      </c>
      <c r="AO5663" s="13" t="s">
        <v>52087</v>
      </c>
      <c r="AP5663" s="21" t="s">
        <v>52088</v>
      </c>
      <c r="AQ5663" s="13" t="s">
        <v>50</v>
      </c>
      <c r="AR5663" s="13" t="s">
        <v>50</v>
      </c>
    </row>
    <row r="5664" spans="1:44" ht="15" thickBot="1">
      <c r="A5664" s="4" t="s">
        <v>52089</v>
      </c>
      <c r="B5664" s="7" t="s">
        <v>50</v>
      </c>
      <c r="C5664" s="6">
        <v>43101</v>
      </c>
      <c r="D5664" s="7" t="s">
        <v>45</v>
      </c>
      <c r="E5664" s="7" t="s">
        <v>46</v>
      </c>
      <c r="F5664" s="7" t="s">
        <v>70</v>
      </c>
      <c r="G5664" s="26" t="s">
        <v>54946</v>
      </c>
      <c r="H5664" s="7" t="s">
        <v>2020</v>
      </c>
      <c r="I5664" s="7" t="s">
        <v>50</v>
      </c>
      <c r="J5664" s="6">
        <v>45365</v>
      </c>
      <c r="K5664" s="7" t="s">
        <v>89</v>
      </c>
      <c r="L5664" s="7" t="s">
        <v>178</v>
      </c>
      <c r="M5664" s="7" t="s">
        <v>3313</v>
      </c>
      <c r="N5664" s="7" t="s">
        <v>1416</v>
      </c>
      <c r="O5664" s="7" t="s">
        <v>52090</v>
      </c>
      <c r="P5664" s="5">
        <v>47690</v>
      </c>
      <c r="Q5664" s="7" t="s">
        <v>120</v>
      </c>
      <c r="R5664" s="34" t="s">
        <v>52091</v>
      </c>
      <c r="S5664" s="34" t="s">
        <v>52092</v>
      </c>
      <c r="T5664" s="7" t="s">
        <v>52093</v>
      </c>
      <c r="U5664" s="7" t="s">
        <v>52094</v>
      </c>
      <c r="V5664" s="7" t="s">
        <v>50</v>
      </c>
      <c r="W5664" s="7" t="s">
        <v>50</v>
      </c>
      <c r="X5664" s="7" t="s">
        <v>50</v>
      </c>
      <c r="Y5664" s="7" t="s">
        <v>50</v>
      </c>
      <c r="Z5664" s="7">
        <v>3</v>
      </c>
      <c r="AA5664" s="7" t="s">
        <v>50</v>
      </c>
      <c r="AB5664" s="7" t="s">
        <v>50</v>
      </c>
      <c r="AC5664" s="7" t="s">
        <v>50</v>
      </c>
      <c r="AD5664" s="7" t="s">
        <v>178</v>
      </c>
      <c r="AE5664" s="7">
        <v>6000000</v>
      </c>
      <c r="AF5664" s="7" t="s">
        <v>60</v>
      </c>
      <c r="AG5664" s="7">
        <v>6000000</v>
      </c>
      <c r="AH5664" s="7">
        <v>6000000</v>
      </c>
      <c r="AI5664" s="7" t="s">
        <v>60</v>
      </c>
      <c r="AJ5664" s="7">
        <v>6000000</v>
      </c>
      <c r="AK5664" s="7" t="s">
        <v>52095</v>
      </c>
      <c r="AL5664" s="7" t="s">
        <v>50</v>
      </c>
      <c r="AM5664" s="7" t="s">
        <v>52096</v>
      </c>
      <c r="AN5664" s="7" t="s">
        <v>66</v>
      </c>
      <c r="AO5664" s="7" t="s">
        <v>52097</v>
      </c>
      <c r="AP5664" s="8" t="s">
        <v>52098</v>
      </c>
      <c r="AQ5664" s="7" t="s">
        <v>50</v>
      </c>
      <c r="AR5664" s="7" t="s">
        <v>50</v>
      </c>
    </row>
    <row r="5665" spans="1:44" ht="15" thickBot="1">
      <c r="A5665" s="10" t="s">
        <v>52099</v>
      </c>
      <c r="B5665" s="13" t="s">
        <v>50</v>
      </c>
      <c r="C5665" s="12">
        <v>45292</v>
      </c>
      <c r="D5665" s="13" t="s">
        <v>45</v>
      </c>
      <c r="E5665" s="13" t="s">
        <v>46</v>
      </c>
      <c r="F5665" s="13" t="s">
        <v>70</v>
      </c>
      <c r="G5665" s="26" t="s">
        <v>54946</v>
      </c>
      <c r="H5665" s="13" t="s">
        <v>50</v>
      </c>
      <c r="I5665" s="13" t="s">
        <v>50</v>
      </c>
      <c r="J5665" s="12">
        <v>45364</v>
      </c>
      <c r="K5665" s="13" t="s">
        <v>50</v>
      </c>
      <c r="L5665" s="13" t="s">
        <v>178</v>
      </c>
      <c r="M5665" s="13" t="s">
        <v>52100</v>
      </c>
      <c r="N5665" s="13" t="s">
        <v>640</v>
      </c>
      <c r="O5665" s="13" t="s">
        <v>52101</v>
      </c>
      <c r="P5665" s="11">
        <v>47699</v>
      </c>
      <c r="Q5665" s="13" t="s">
        <v>642</v>
      </c>
      <c r="R5665" s="33" t="s">
        <v>52102</v>
      </c>
      <c r="S5665" s="33" t="s">
        <v>52103</v>
      </c>
      <c r="T5665" s="13" t="s">
        <v>52104</v>
      </c>
      <c r="U5665" s="13" t="s">
        <v>52105</v>
      </c>
      <c r="V5665" s="13">
        <v>8999879</v>
      </c>
      <c r="W5665" s="13" t="s">
        <v>60</v>
      </c>
      <c r="X5665" s="13">
        <v>8999879</v>
      </c>
      <c r="Y5665" s="13" t="s">
        <v>50</v>
      </c>
      <c r="Z5665" s="13">
        <v>1</v>
      </c>
      <c r="AA5665" s="13">
        <v>8999879</v>
      </c>
      <c r="AB5665" s="13" t="s">
        <v>60</v>
      </c>
      <c r="AC5665" s="13">
        <v>8999879</v>
      </c>
      <c r="AD5665" s="13" t="s">
        <v>178</v>
      </c>
      <c r="AE5665" s="13">
        <v>8999879</v>
      </c>
      <c r="AF5665" s="13" t="s">
        <v>60</v>
      </c>
      <c r="AG5665" s="13">
        <v>8999879</v>
      </c>
      <c r="AH5665" s="13">
        <v>8999879</v>
      </c>
      <c r="AI5665" s="13" t="s">
        <v>60</v>
      </c>
      <c r="AJ5665" s="13">
        <v>8999879</v>
      </c>
      <c r="AK5665" s="13" t="s">
        <v>50</v>
      </c>
      <c r="AL5665" s="13" t="s">
        <v>50</v>
      </c>
      <c r="AM5665" s="13" t="s">
        <v>52106</v>
      </c>
      <c r="AN5665" s="13" t="s">
        <v>738</v>
      </c>
      <c r="AO5665" s="13" t="s">
        <v>52107</v>
      </c>
      <c r="AP5665" s="21" t="s">
        <v>52108</v>
      </c>
      <c r="AQ5665" s="13" t="s">
        <v>50</v>
      </c>
      <c r="AR5665" s="13" t="s">
        <v>50</v>
      </c>
    </row>
    <row r="5666" spans="1:44" ht="15" thickBot="1">
      <c r="A5666" s="4" t="s">
        <v>52109</v>
      </c>
      <c r="B5666" s="7" t="s">
        <v>50</v>
      </c>
      <c r="C5666" s="6">
        <v>44562</v>
      </c>
      <c r="D5666" s="7" t="s">
        <v>45</v>
      </c>
      <c r="E5666" s="7" t="s">
        <v>50</v>
      </c>
      <c r="F5666" s="7" t="s">
        <v>70</v>
      </c>
      <c r="G5666" s="27" t="s">
        <v>54945</v>
      </c>
      <c r="H5666" s="7" t="s">
        <v>50</v>
      </c>
      <c r="I5666" s="7" t="s">
        <v>50</v>
      </c>
      <c r="J5666" s="6">
        <v>45366</v>
      </c>
      <c r="K5666" s="7" t="s">
        <v>50</v>
      </c>
      <c r="L5666" s="7" t="s">
        <v>467</v>
      </c>
      <c r="M5666" s="7" t="s">
        <v>15718</v>
      </c>
      <c r="N5666" s="7" t="s">
        <v>270</v>
      </c>
      <c r="O5666" s="7" t="s">
        <v>52110</v>
      </c>
      <c r="P5666" s="5">
        <v>47961</v>
      </c>
      <c r="Q5666" s="7" t="s">
        <v>245</v>
      </c>
      <c r="R5666" s="34" t="s">
        <v>52111</v>
      </c>
      <c r="S5666" s="34" t="s">
        <v>52112</v>
      </c>
      <c r="T5666" s="7" t="s">
        <v>50</v>
      </c>
      <c r="U5666" s="7" t="s">
        <v>50</v>
      </c>
      <c r="V5666" s="7">
        <v>1900000</v>
      </c>
      <c r="W5666" s="7" t="s">
        <v>60</v>
      </c>
      <c r="X5666" s="7">
        <v>1900000</v>
      </c>
      <c r="Y5666" s="7" t="s">
        <v>467</v>
      </c>
      <c r="Z5666" s="7">
        <v>1</v>
      </c>
      <c r="AA5666" s="7">
        <v>1900000</v>
      </c>
      <c r="AB5666" s="7" t="s">
        <v>60</v>
      </c>
      <c r="AC5666" s="7">
        <v>1900000</v>
      </c>
      <c r="AD5666" s="7" t="s">
        <v>467</v>
      </c>
      <c r="AE5666" s="7">
        <v>1900000</v>
      </c>
      <c r="AF5666" s="7" t="s">
        <v>60</v>
      </c>
      <c r="AG5666" s="7">
        <v>1900000</v>
      </c>
      <c r="AH5666" s="7">
        <v>1900000</v>
      </c>
      <c r="AI5666" s="7" t="s">
        <v>60</v>
      </c>
      <c r="AJ5666" s="7">
        <v>1900000</v>
      </c>
      <c r="AK5666" s="7" t="s">
        <v>52113</v>
      </c>
      <c r="AL5666" s="7" t="s">
        <v>50</v>
      </c>
      <c r="AM5666" s="7" t="s">
        <v>52114</v>
      </c>
      <c r="AN5666" s="7" t="s">
        <v>66</v>
      </c>
      <c r="AO5666" s="7" t="s">
        <v>52115</v>
      </c>
      <c r="AP5666" s="8" t="s">
        <v>52116</v>
      </c>
      <c r="AQ5666" s="7" t="s">
        <v>50</v>
      </c>
      <c r="AR5666" s="7" t="s">
        <v>50</v>
      </c>
    </row>
    <row r="5667" spans="1:44" ht="15" thickBot="1">
      <c r="A5667" s="10" t="s">
        <v>52117</v>
      </c>
      <c r="B5667" s="13" t="s">
        <v>50</v>
      </c>
      <c r="C5667" s="12">
        <v>42401</v>
      </c>
      <c r="D5667" s="13" t="s">
        <v>45</v>
      </c>
      <c r="E5667" s="13" t="s">
        <v>46</v>
      </c>
      <c r="F5667" s="13" t="s">
        <v>70</v>
      </c>
      <c r="G5667" s="26" t="s">
        <v>54946</v>
      </c>
      <c r="H5667" s="13" t="s">
        <v>4364</v>
      </c>
      <c r="I5667" s="13" t="s">
        <v>50</v>
      </c>
      <c r="J5667" s="12">
        <v>45364</v>
      </c>
      <c r="K5667" s="13" t="s">
        <v>116</v>
      </c>
      <c r="L5667" s="13" t="s">
        <v>178</v>
      </c>
      <c r="M5667" s="13" t="s">
        <v>52118</v>
      </c>
      <c r="N5667" s="13" t="s">
        <v>75</v>
      </c>
      <c r="O5667" s="13" t="s">
        <v>52119</v>
      </c>
      <c r="P5667" s="11">
        <v>48101</v>
      </c>
      <c r="Q5667" s="13" t="s">
        <v>77</v>
      </c>
      <c r="R5667" s="33" t="s">
        <v>52120</v>
      </c>
      <c r="S5667" s="33" t="s">
        <v>52121</v>
      </c>
      <c r="T5667" s="13" t="s">
        <v>52122</v>
      </c>
      <c r="U5667" s="13" t="s">
        <v>52123</v>
      </c>
      <c r="V5667" s="13">
        <v>1265000</v>
      </c>
      <c r="W5667" s="13" t="s">
        <v>60</v>
      </c>
      <c r="X5667" s="13">
        <v>1265000</v>
      </c>
      <c r="Y5667" s="13" t="s">
        <v>50</v>
      </c>
      <c r="Z5667" s="13">
        <v>3</v>
      </c>
      <c r="AA5667" s="13">
        <v>1265000</v>
      </c>
      <c r="AB5667" s="13" t="s">
        <v>60</v>
      </c>
      <c r="AC5667" s="13">
        <v>1265000</v>
      </c>
      <c r="AD5667" s="13" t="s">
        <v>178</v>
      </c>
      <c r="AE5667" s="13">
        <v>3005639</v>
      </c>
      <c r="AF5667" s="13" t="s">
        <v>60</v>
      </c>
      <c r="AG5667" s="13">
        <v>3005639</v>
      </c>
      <c r="AH5667" s="13">
        <v>3005639</v>
      </c>
      <c r="AI5667" s="13" t="s">
        <v>60</v>
      </c>
      <c r="AJ5667" s="13">
        <v>3005639</v>
      </c>
      <c r="AK5667" s="13" t="s">
        <v>50</v>
      </c>
      <c r="AL5667" s="13" t="s">
        <v>50</v>
      </c>
      <c r="AM5667" s="13" t="s">
        <v>52124</v>
      </c>
      <c r="AN5667" s="13" t="s">
        <v>253</v>
      </c>
      <c r="AO5667" s="13" t="s">
        <v>50</v>
      </c>
      <c r="AP5667" s="21" t="s">
        <v>52125</v>
      </c>
      <c r="AQ5667" s="13" t="s">
        <v>50</v>
      </c>
      <c r="AR5667" s="13" t="s">
        <v>255</v>
      </c>
    </row>
    <row r="5668" spans="1:44" ht="15" thickBot="1">
      <c r="A5668" s="4" t="s">
        <v>52126</v>
      </c>
      <c r="B5668" s="7" t="s">
        <v>50</v>
      </c>
      <c r="C5668" s="6">
        <v>42783</v>
      </c>
      <c r="D5668" s="7" t="s">
        <v>45</v>
      </c>
      <c r="E5668" s="7" t="s">
        <v>46</v>
      </c>
      <c r="F5668" s="7" t="s">
        <v>70</v>
      </c>
      <c r="G5668" s="26" t="s">
        <v>54946</v>
      </c>
      <c r="H5668" s="7" t="s">
        <v>1091</v>
      </c>
      <c r="I5668" s="7" t="s">
        <v>50</v>
      </c>
      <c r="J5668" s="6">
        <v>45364</v>
      </c>
      <c r="K5668" s="7" t="s">
        <v>50</v>
      </c>
      <c r="L5668" s="7" t="s">
        <v>467</v>
      </c>
      <c r="M5668" s="7" t="s">
        <v>52127</v>
      </c>
      <c r="N5668" s="7" t="s">
        <v>5365</v>
      </c>
      <c r="O5668" s="7" t="s">
        <v>52128</v>
      </c>
      <c r="P5668" s="5">
        <v>49323</v>
      </c>
      <c r="Q5668" s="7" t="s">
        <v>50</v>
      </c>
      <c r="R5668" s="34" t="s">
        <v>52129</v>
      </c>
      <c r="S5668" s="34" t="s">
        <v>52130</v>
      </c>
      <c r="T5668" s="7" t="s">
        <v>52131</v>
      </c>
      <c r="U5668" s="7" t="s">
        <v>52132</v>
      </c>
      <c r="V5668" s="7">
        <v>4500000</v>
      </c>
      <c r="W5668" s="7" t="s">
        <v>1085</v>
      </c>
      <c r="X5668" s="7">
        <v>3341873</v>
      </c>
      <c r="Y5668" s="7" t="s">
        <v>467</v>
      </c>
      <c r="Z5668" s="7">
        <v>3</v>
      </c>
      <c r="AA5668" s="7">
        <v>4500000</v>
      </c>
      <c r="AB5668" s="7" t="s">
        <v>1085</v>
      </c>
      <c r="AC5668" s="7">
        <v>3341873</v>
      </c>
      <c r="AD5668" s="7" t="s">
        <v>467</v>
      </c>
      <c r="AE5668" s="7">
        <v>4545000</v>
      </c>
      <c r="AF5668" s="7" t="s">
        <v>1085</v>
      </c>
      <c r="AG5668" s="7">
        <v>3376552</v>
      </c>
      <c r="AH5668" s="7">
        <v>3605402</v>
      </c>
      <c r="AI5668" s="7" t="s">
        <v>60</v>
      </c>
      <c r="AJ5668" s="7">
        <v>3605402</v>
      </c>
      <c r="AK5668" s="7" t="s">
        <v>52133</v>
      </c>
      <c r="AL5668" s="7" t="s">
        <v>50</v>
      </c>
      <c r="AM5668" s="7" t="s">
        <v>52134</v>
      </c>
      <c r="AN5668" s="7" t="s">
        <v>66</v>
      </c>
      <c r="AO5668" s="7" t="s">
        <v>52135</v>
      </c>
      <c r="AP5668" s="8" t="s">
        <v>52136</v>
      </c>
      <c r="AQ5668" s="7" t="s">
        <v>50</v>
      </c>
      <c r="AR5668" s="7" t="s">
        <v>50</v>
      </c>
    </row>
    <row r="5669" spans="1:44" ht="15" thickBot="1">
      <c r="A5669" s="10" t="s">
        <v>52137</v>
      </c>
      <c r="B5669" s="13" t="s">
        <v>50</v>
      </c>
      <c r="C5669" s="12">
        <v>44562</v>
      </c>
      <c r="D5669" s="13" t="s">
        <v>45</v>
      </c>
      <c r="E5669" s="13" t="s">
        <v>46</v>
      </c>
      <c r="F5669" s="13" t="s">
        <v>47</v>
      </c>
      <c r="G5669" s="26" t="s">
        <v>54946</v>
      </c>
      <c r="H5669" s="13" t="s">
        <v>50</v>
      </c>
      <c r="I5669" s="13" t="s">
        <v>50</v>
      </c>
      <c r="J5669" s="12">
        <v>45364</v>
      </c>
      <c r="K5669" s="13" t="s">
        <v>50</v>
      </c>
      <c r="L5669" s="13" t="s">
        <v>62</v>
      </c>
      <c r="M5669" s="13" t="s">
        <v>52138</v>
      </c>
      <c r="N5669" s="13" t="s">
        <v>52139</v>
      </c>
      <c r="O5669" s="13" t="s">
        <v>52140</v>
      </c>
      <c r="P5669" s="11">
        <v>49878</v>
      </c>
      <c r="Q5669" s="13" t="s">
        <v>77</v>
      </c>
      <c r="R5669" s="33" t="s">
        <v>52141</v>
      </c>
      <c r="S5669" s="33" t="s">
        <v>52142</v>
      </c>
      <c r="T5669" s="13" t="s">
        <v>52143</v>
      </c>
      <c r="U5669" s="13" t="s">
        <v>50</v>
      </c>
      <c r="V5669" s="13">
        <v>3500000</v>
      </c>
      <c r="W5669" s="13" t="s">
        <v>60</v>
      </c>
      <c r="X5669" s="13">
        <v>3500000</v>
      </c>
      <c r="Y5669" s="13" t="s">
        <v>61</v>
      </c>
      <c r="Z5669" s="13">
        <v>1</v>
      </c>
      <c r="AA5669" s="13">
        <v>3500000</v>
      </c>
      <c r="AB5669" s="13" t="s">
        <v>60</v>
      </c>
      <c r="AC5669" s="13">
        <v>3500000</v>
      </c>
      <c r="AD5669" s="13" t="s">
        <v>62</v>
      </c>
      <c r="AE5669" s="13">
        <v>3500000</v>
      </c>
      <c r="AF5669" s="13" t="s">
        <v>60</v>
      </c>
      <c r="AG5669" s="13">
        <v>3500000</v>
      </c>
      <c r="AH5669" s="13">
        <v>3500000</v>
      </c>
      <c r="AI5669" s="13" t="s">
        <v>60</v>
      </c>
      <c r="AJ5669" s="13">
        <v>3500000</v>
      </c>
      <c r="AK5669" s="13" t="s">
        <v>50</v>
      </c>
      <c r="AL5669" s="13" t="s">
        <v>50</v>
      </c>
      <c r="AM5669" s="13" t="s">
        <v>52144</v>
      </c>
      <c r="AN5669" s="13" t="s">
        <v>66</v>
      </c>
      <c r="AO5669" s="13" t="s">
        <v>52145</v>
      </c>
      <c r="AP5669" s="14" t="s">
        <v>52146</v>
      </c>
      <c r="AQ5669" s="13" t="s">
        <v>50</v>
      </c>
      <c r="AR5669" s="13" t="s">
        <v>50</v>
      </c>
    </row>
    <row r="5670" spans="1:44" ht="15" thickBot="1">
      <c r="A5670" s="4" t="s">
        <v>52147</v>
      </c>
      <c r="B5670" s="7" t="s">
        <v>50</v>
      </c>
      <c r="C5670" s="6">
        <v>38353</v>
      </c>
      <c r="D5670" s="7" t="s">
        <v>45</v>
      </c>
      <c r="E5670" s="7" t="s">
        <v>46</v>
      </c>
      <c r="F5670" s="7" t="s">
        <v>70</v>
      </c>
      <c r="G5670" s="7" t="s">
        <v>145</v>
      </c>
      <c r="H5670" s="7" t="s">
        <v>50</v>
      </c>
      <c r="I5670" s="7" t="s">
        <v>50</v>
      </c>
      <c r="J5670" s="6">
        <v>45365</v>
      </c>
      <c r="K5670" s="7" t="s">
        <v>50</v>
      </c>
      <c r="L5670" s="7" t="s">
        <v>290</v>
      </c>
      <c r="M5670" s="7" t="s">
        <v>4534</v>
      </c>
      <c r="N5670" s="7" t="s">
        <v>2675</v>
      </c>
      <c r="O5670" s="7" t="s">
        <v>52148</v>
      </c>
      <c r="P5670" s="5">
        <v>50000</v>
      </c>
      <c r="Q5670" s="7" t="s">
        <v>245</v>
      </c>
      <c r="R5670" s="34" t="s">
        <v>52149</v>
      </c>
      <c r="S5670" s="34" t="s">
        <v>52150</v>
      </c>
      <c r="T5670" s="7" t="s">
        <v>50</v>
      </c>
      <c r="U5670" s="7" t="s">
        <v>50</v>
      </c>
      <c r="V5670" s="7">
        <v>450000000</v>
      </c>
      <c r="W5670" s="7" t="s">
        <v>250</v>
      </c>
      <c r="X5670" s="7">
        <v>5423924</v>
      </c>
      <c r="Y5670" s="7" t="s">
        <v>290</v>
      </c>
      <c r="Z5670" s="7">
        <v>1</v>
      </c>
      <c r="AA5670" s="7">
        <v>450000000</v>
      </c>
      <c r="AB5670" s="7" t="s">
        <v>250</v>
      </c>
      <c r="AC5670" s="7">
        <v>5423924</v>
      </c>
      <c r="AD5670" s="7" t="s">
        <v>290</v>
      </c>
      <c r="AE5670" s="7">
        <v>450000000</v>
      </c>
      <c r="AF5670" s="7" t="s">
        <v>250</v>
      </c>
      <c r="AG5670" s="7">
        <v>5423925</v>
      </c>
      <c r="AH5670" s="7">
        <v>450000000</v>
      </c>
      <c r="AI5670" s="7" t="s">
        <v>250</v>
      </c>
      <c r="AJ5670" s="7">
        <v>5423925</v>
      </c>
      <c r="AK5670" s="7" t="s">
        <v>52151</v>
      </c>
      <c r="AL5670" s="7" t="s">
        <v>50</v>
      </c>
      <c r="AM5670" s="7" t="s">
        <v>52152</v>
      </c>
      <c r="AN5670" s="7" t="s">
        <v>66</v>
      </c>
      <c r="AO5670" s="7" t="s">
        <v>52153</v>
      </c>
      <c r="AP5670" s="8" t="s">
        <v>52154</v>
      </c>
      <c r="AQ5670" s="7" t="s">
        <v>50</v>
      </c>
      <c r="AR5670" s="7" t="s">
        <v>50</v>
      </c>
    </row>
    <row r="5671" spans="1:44" ht="15" thickBot="1">
      <c r="A5671" s="10" t="s">
        <v>52155</v>
      </c>
      <c r="B5671" s="13" t="s">
        <v>50</v>
      </c>
      <c r="C5671" s="12">
        <v>42736</v>
      </c>
      <c r="D5671" s="13" t="s">
        <v>45</v>
      </c>
      <c r="E5671" s="13" t="s">
        <v>46</v>
      </c>
      <c r="F5671" s="13" t="s">
        <v>70</v>
      </c>
      <c r="G5671" s="26" t="s">
        <v>54946</v>
      </c>
      <c r="H5671" s="13" t="s">
        <v>23635</v>
      </c>
      <c r="I5671" s="13" t="s">
        <v>50</v>
      </c>
      <c r="J5671" s="12">
        <v>45366</v>
      </c>
      <c r="K5671" s="13" t="s">
        <v>50</v>
      </c>
      <c r="L5671" s="13" t="s">
        <v>178</v>
      </c>
      <c r="M5671" s="13" t="s">
        <v>52156</v>
      </c>
      <c r="N5671" s="13" t="s">
        <v>17374</v>
      </c>
      <c r="O5671" s="13" t="s">
        <v>52157</v>
      </c>
      <c r="P5671" s="11">
        <v>50010</v>
      </c>
      <c r="Q5671" s="13" t="s">
        <v>105</v>
      </c>
      <c r="R5671" s="33" t="s">
        <v>52158</v>
      </c>
      <c r="S5671" s="33" t="s">
        <v>52159</v>
      </c>
      <c r="T5671" s="13" t="s">
        <v>50</v>
      </c>
      <c r="U5671" s="13" t="s">
        <v>50</v>
      </c>
      <c r="V5671" s="13">
        <v>6500799</v>
      </c>
      <c r="W5671" s="13" t="s">
        <v>60</v>
      </c>
      <c r="X5671" s="13">
        <v>6500799</v>
      </c>
      <c r="Y5671" s="13" t="s">
        <v>50</v>
      </c>
      <c r="Z5671" s="13">
        <v>1</v>
      </c>
      <c r="AA5671" s="13">
        <v>6500799</v>
      </c>
      <c r="AB5671" s="13" t="s">
        <v>60</v>
      </c>
      <c r="AC5671" s="13">
        <v>6500799</v>
      </c>
      <c r="AD5671" s="13" t="s">
        <v>178</v>
      </c>
      <c r="AE5671" s="13">
        <v>6500799</v>
      </c>
      <c r="AF5671" s="13" t="s">
        <v>60</v>
      </c>
      <c r="AG5671" s="13">
        <v>6500799</v>
      </c>
      <c r="AH5671" s="13">
        <v>6500799</v>
      </c>
      <c r="AI5671" s="13" t="s">
        <v>60</v>
      </c>
      <c r="AJ5671" s="13">
        <v>6500799</v>
      </c>
      <c r="AK5671" s="13" t="s">
        <v>50</v>
      </c>
      <c r="AL5671" s="13" t="s">
        <v>50</v>
      </c>
      <c r="AM5671" s="13" t="s">
        <v>52160</v>
      </c>
      <c r="AN5671" s="13" t="s">
        <v>66</v>
      </c>
      <c r="AO5671" s="13" t="s">
        <v>52161</v>
      </c>
      <c r="AP5671" s="14" t="s">
        <v>52162</v>
      </c>
      <c r="AQ5671" s="13" t="s">
        <v>50</v>
      </c>
      <c r="AR5671" s="13" t="s">
        <v>50</v>
      </c>
    </row>
    <row r="5672" spans="1:44" ht="15" thickBot="1">
      <c r="A5672" s="4" t="s">
        <v>52163</v>
      </c>
      <c r="B5672" s="7" t="s">
        <v>50</v>
      </c>
      <c r="C5672" s="6">
        <v>42005</v>
      </c>
      <c r="D5672" s="7" t="s">
        <v>45</v>
      </c>
      <c r="E5672" s="7" t="s">
        <v>46</v>
      </c>
      <c r="F5672" s="7" t="s">
        <v>47</v>
      </c>
      <c r="G5672" s="27" t="s">
        <v>54945</v>
      </c>
      <c r="H5672" s="7" t="s">
        <v>240</v>
      </c>
      <c r="I5672" s="7" t="s">
        <v>50</v>
      </c>
      <c r="J5672" s="6">
        <v>45365</v>
      </c>
      <c r="K5672" s="7" t="s">
        <v>116</v>
      </c>
      <c r="L5672" s="7" t="s">
        <v>62</v>
      </c>
      <c r="M5672" s="7" t="s">
        <v>2718</v>
      </c>
      <c r="N5672" s="7" t="s">
        <v>52164</v>
      </c>
      <c r="O5672" s="7" t="s">
        <v>52165</v>
      </c>
      <c r="P5672" s="5">
        <v>50240</v>
      </c>
      <c r="Q5672" s="7" t="s">
        <v>50</v>
      </c>
      <c r="R5672" s="34" t="s">
        <v>52166</v>
      </c>
      <c r="S5672" s="34" t="s">
        <v>52167</v>
      </c>
      <c r="T5672" s="7" t="s">
        <v>50</v>
      </c>
      <c r="U5672" s="7" t="s">
        <v>50</v>
      </c>
      <c r="V5672" s="7">
        <v>223800</v>
      </c>
      <c r="W5672" s="7" t="s">
        <v>1085</v>
      </c>
      <c r="X5672" s="7">
        <v>165319</v>
      </c>
      <c r="Y5672" s="7" t="s">
        <v>61</v>
      </c>
      <c r="Z5672" s="7">
        <v>4</v>
      </c>
      <c r="AA5672" s="7">
        <v>223800</v>
      </c>
      <c r="AB5672" s="7" t="s">
        <v>1085</v>
      </c>
      <c r="AC5672" s="7">
        <v>165319</v>
      </c>
      <c r="AD5672" s="7" t="s">
        <v>62</v>
      </c>
      <c r="AE5672" s="7">
        <v>1554255</v>
      </c>
      <c r="AF5672" s="7" t="s">
        <v>60</v>
      </c>
      <c r="AG5672" s="7">
        <v>1554255</v>
      </c>
      <c r="AH5672" s="7">
        <v>3154030</v>
      </c>
      <c r="AI5672" s="7" t="s">
        <v>60</v>
      </c>
      <c r="AJ5672" s="7">
        <v>3154030</v>
      </c>
      <c r="AK5672" s="7" t="s">
        <v>52168</v>
      </c>
      <c r="AL5672" s="7" t="s">
        <v>50</v>
      </c>
      <c r="AM5672" s="7" t="s">
        <v>52169</v>
      </c>
      <c r="AN5672" s="7" t="s">
        <v>66</v>
      </c>
      <c r="AO5672" s="7" t="s">
        <v>52170</v>
      </c>
      <c r="AP5672" s="22" t="s">
        <v>52171</v>
      </c>
      <c r="AQ5672" s="7" t="s">
        <v>50</v>
      </c>
      <c r="AR5672" s="7" t="s">
        <v>50</v>
      </c>
    </row>
    <row r="5673" spans="1:44" ht="15" thickBot="1">
      <c r="A5673" s="10" t="s">
        <v>10039</v>
      </c>
      <c r="B5673" s="13" t="s">
        <v>50</v>
      </c>
      <c r="C5673" s="12">
        <v>44197</v>
      </c>
      <c r="D5673" s="13" t="s">
        <v>45</v>
      </c>
      <c r="E5673" s="13" t="s">
        <v>46</v>
      </c>
      <c r="F5673" s="13" t="s">
        <v>47</v>
      </c>
      <c r="G5673" s="13" t="s">
        <v>87</v>
      </c>
      <c r="H5673" s="13" t="s">
        <v>50</v>
      </c>
      <c r="I5673" s="13" t="s">
        <v>50</v>
      </c>
      <c r="J5673" s="12">
        <v>45364</v>
      </c>
      <c r="K5673" s="13" t="s">
        <v>50</v>
      </c>
      <c r="L5673" s="13" t="s">
        <v>62</v>
      </c>
      <c r="M5673" s="13" t="s">
        <v>10040</v>
      </c>
      <c r="N5673" s="13" t="s">
        <v>628</v>
      </c>
      <c r="O5673" s="13" t="s">
        <v>10041</v>
      </c>
      <c r="P5673" s="11">
        <v>50486</v>
      </c>
      <c r="Q5673" s="13" t="s">
        <v>630</v>
      </c>
      <c r="R5673" s="33" t="s">
        <v>10042</v>
      </c>
      <c r="S5673" s="33" t="s">
        <v>10043</v>
      </c>
      <c r="T5673" s="13" t="s">
        <v>10044</v>
      </c>
      <c r="U5673" s="13" t="s">
        <v>10045</v>
      </c>
      <c r="V5673" s="13">
        <v>3850000</v>
      </c>
      <c r="W5673" s="13" t="s">
        <v>60</v>
      </c>
      <c r="X5673" s="13">
        <v>3850000</v>
      </c>
      <c r="Y5673" s="13" t="s">
        <v>61</v>
      </c>
      <c r="Z5673" s="13">
        <v>1</v>
      </c>
      <c r="AA5673" s="13">
        <v>3850000</v>
      </c>
      <c r="AB5673" s="13" t="s">
        <v>60</v>
      </c>
      <c r="AC5673" s="13">
        <v>3850000</v>
      </c>
      <c r="AD5673" s="13" t="s">
        <v>62</v>
      </c>
      <c r="AE5673" s="13">
        <v>3850000</v>
      </c>
      <c r="AF5673" s="13" t="s">
        <v>60</v>
      </c>
      <c r="AG5673" s="13">
        <v>3850000</v>
      </c>
      <c r="AH5673" s="13">
        <v>3850000</v>
      </c>
      <c r="AI5673" s="13" t="s">
        <v>60</v>
      </c>
      <c r="AJ5673" s="13">
        <v>3850000</v>
      </c>
      <c r="AK5673" s="13" t="s">
        <v>50</v>
      </c>
      <c r="AL5673" s="13" t="s">
        <v>50</v>
      </c>
      <c r="AM5673" s="13" t="s">
        <v>10046</v>
      </c>
      <c r="AN5673" s="13" t="s">
        <v>66</v>
      </c>
      <c r="AO5673" s="13" t="s">
        <v>10047</v>
      </c>
      <c r="AP5673" s="14" t="s">
        <v>10048</v>
      </c>
      <c r="AQ5673" s="13" t="s">
        <v>50</v>
      </c>
      <c r="AR5673" s="13" t="s">
        <v>50</v>
      </c>
    </row>
    <row r="5674" spans="1:44" ht="15" thickBot="1">
      <c r="A5674" s="4" t="s">
        <v>52172</v>
      </c>
      <c r="B5674" s="7" t="s">
        <v>50</v>
      </c>
      <c r="C5674" s="6">
        <v>45139</v>
      </c>
      <c r="D5674" s="7" t="s">
        <v>45</v>
      </c>
      <c r="E5674" s="7" t="s">
        <v>46</v>
      </c>
      <c r="F5674" s="7" t="s">
        <v>70</v>
      </c>
      <c r="G5674" s="27" t="s">
        <v>54945</v>
      </c>
      <c r="H5674" s="7" t="s">
        <v>50</v>
      </c>
      <c r="I5674" s="7" t="s">
        <v>50</v>
      </c>
      <c r="J5674" s="6">
        <v>45364</v>
      </c>
      <c r="K5674" s="7" t="s">
        <v>50</v>
      </c>
      <c r="L5674" s="7" t="s">
        <v>1624</v>
      </c>
      <c r="M5674" s="7" t="s">
        <v>52173</v>
      </c>
      <c r="N5674" s="7" t="s">
        <v>180</v>
      </c>
      <c r="O5674" s="7" t="s">
        <v>52174</v>
      </c>
      <c r="P5674" s="5">
        <v>50542</v>
      </c>
      <c r="Q5674" s="7" t="s">
        <v>120</v>
      </c>
      <c r="R5674" s="34" t="s">
        <v>52175</v>
      </c>
      <c r="S5674" s="34" t="s">
        <v>52176</v>
      </c>
      <c r="T5674" s="7" t="s">
        <v>52177</v>
      </c>
      <c r="U5674" s="7" t="s">
        <v>50</v>
      </c>
      <c r="V5674" s="7">
        <v>150000</v>
      </c>
      <c r="W5674" s="7" t="s">
        <v>60</v>
      </c>
      <c r="X5674" s="7">
        <v>150000</v>
      </c>
      <c r="Y5674" s="7" t="s">
        <v>467</v>
      </c>
      <c r="Z5674" s="7">
        <v>1</v>
      </c>
      <c r="AA5674" s="7">
        <v>150000</v>
      </c>
      <c r="AB5674" s="7" t="s">
        <v>60</v>
      </c>
      <c r="AC5674" s="7">
        <v>150000</v>
      </c>
      <c r="AD5674" s="7" t="s">
        <v>1624</v>
      </c>
      <c r="AE5674" s="7">
        <v>150000</v>
      </c>
      <c r="AF5674" s="7" t="s">
        <v>60</v>
      </c>
      <c r="AG5674" s="7">
        <v>150000</v>
      </c>
      <c r="AH5674" s="7">
        <v>150000</v>
      </c>
      <c r="AI5674" s="7" t="s">
        <v>60</v>
      </c>
      <c r="AJ5674" s="7">
        <v>150000</v>
      </c>
      <c r="AK5674" s="7" t="s">
        <v>50</v>
      </c>
      <c r="AL5674" s="7" t="s">
        <v>50</v>
      </c>
      <c r="AM5674" s="7" t="s">
        <v>52178</v>
      </c>
      <c r="AN5674" s="7" t="s">
        <v>993</v>
      </c>
      <c r="AO5674" s="7" t="s">
        <v>52179</v>
      </c>
      <c r="AP5674" s="22" t="s">
        <v>52180</v>
      </c>
      <c r="AQ5674" s="7" t="s">
        <v>50</v>
      </c>
      <c r="AR5674" s="7" t="s">
        <v>50</v>
      </c>
    </row>
    <row r="5675" spans="1:44" ht="15" thickBot="1">
      <c r="A5675" s="10" t="s">
        <v>52181</v>
      </c>
      <c r="B5675" s="13" t="s">
        <v>50</v>
      </c>
      <c r="C5675" s="12">
        <v>38922</v>
      </c>
      <c r="D5675" s="13" t="s">
        <v>45</v>
      </c>
      <c r="E5675" s="13" t="s">
        <v>46</v>
      </c>
      <c r="F5675" s="13" t="s">
        <v>70</v>
      </c>
      <c r="G5675" s="27" t="s">
        <v>54945</v>
      </c>
      <c r="H5675" s="13" t="s">
        <v>52182</v>
      </c>
      <c r="I5675" s="13" t="s">
        <v>50</v>
      </c>
      <c r="J5675" s="12">
        <v>45366</v>
      </c>
      <c r="K5675" s="13" t="s">
        <v>191</v>
      </c>
      <c r="L5675" s="13" t="s">
        <v>178</v>
      </c>
      <c r="M5675" s="13" t="s">
        <v>8476</v>
      </c>
      <c r="N5675" s="13" t="s">
        <v>6379</v>
      </c>
      <c r="O5675" s="13" t="s">
        <v>52183</v>
      </c>
      <c r="P5675" s="11">
        <v>50638</v>
      </c>
      <c r="Q5675" s="13" t="s">
        <v>1116</v>
      </c>
      <c r="R5675" s="33" t="s">
        <v>52184</v>
      </c>
      <c r="S5675" s="33" t="s">
        <v>52185</v>
      </c>
      <c r="T5675" s="13" t="s">
        <v>52186</v>
      </c>
      <c r="U5675" s="13" t="s">
        <v>50</v>
      </c>
      <c r="V5675" s="13">
        <v>1611006</v>
      </c>
      <c r="W5675" s="13" t="s">
        <v>60</v>
      </c>
      <c r="X5675" s="13">
        <v>1611006</v>
      </c>
      <c r="Y5675" s="13" t="s">
        <v>50</v>
      </c>
      <c r="Z5675" s="13">
        <v>3</v>
      </c>
      <c r="AA5675" s="13">
        <v>1611006</v>
      </c>
      <c r="AB5675" s="13" t="s">
        <v>60</v>
      </c>
      <c r="AC5675" s="13">
        <v>1611006</v>
      </c>
      <c r="AD5675" s="13" t="s">
        <v>178</v>
      </c>
      <c r="AE5675" s="13">
        <v>6834074</v>
      </c>
      <c r="AF5675" s="13" t="s">
        <v>60</v>
      </c>
      <c r="AG5675" s="13">
        <v>6834074</v>
      </c>
      <c r="AH5675" s="13">
        <v>6834074</v>
      </c>
      <c r="AI5675" s="13" t="s">
        <v>60</v>
      </c>
      <c r="AJ5675" s="13">
        <v>6834074</v>
      </c>
      <c r="AK5675" s="13" t="s">
        <v>50</v>
      </c>
      <c r="AL5675" s="13" t="s">
        <v>50</v>
      </c>
      <c r="AM5675" s="13" t="s">
        <v>52187</v>
      </c>
      <c r="AN5675" s="13" t="s">
        <v>66</v>
      </c>
      <c r="AO5675" s="13" t="s">
        <v>52188</v>
      </c>
      <c r="AP5675" s="13" t="s">
        <v>50</v>
      </c>
      <c r="AQ5675" s="21" t="s">
        <v>52189</v>
      </c>
      <c r="AR5675" s="13" t="s">
        <v>50</v>
      </c>
    </row>
    <row r="5676" spans="1:44" ht="15" thickBot="1">
      <c r="A5676" s="4" t="s">
        <v>52190</v>
      </c>
      <c r="B5676" s="7" t="s">
        <v>50</v>
      </c>
      <c r="C5676" s="6">
        <v>43831</v>
      </c>
      <c r="D5676" s="7" t="s">
        <v>45</v>
      </c>
      <c r="E5676" s="7" t="s">
        <v>46</v>
      </c>
      <c r="F5676" s="7" t="s">
        <v>70</v>
      </c>
      <c r="G5676" s="26" t="s">
        <v>54946</v>
      </c>
      <c r="H5676" s="7" t="s">
        <v>50</v>
      </c>
      <c r="I5676" s="7" t="s">
        <v>50</v>
      </c>
      <c r="J5676" s="6">
        <v>45366</v>
      </c>
      <c r="K5676" s="7" t="s">
        <v>50</v>
      </c>
      <c r="L5676" s="7" t="s">
        <v>241</v>
      </c>
      <c r="M5676" s="7" t="s">
        <v>52191</v>
      </c>
      <c r="N5676" s="7" t="s">
        <v>52192</v>
      </c>
      <c r="O5676" s="7" t="s">
        <v>52193</v>
      </c>
      <c r="P5676" s="5">
        <v>51503</v>
      </c>
      <c r="Q5676" s="7" t="s">
        <v>93</v>
      </c>
      <c r="R5676" s="34" t="s">
        <v>52194</v>
      </c>
      <c r="S5676" s="34" t="s">
        <v>52195</v>
      </c>
      <c r="T5676" s="7" t="s">
        <v>52196</v>
      </c>
      <c r="U5676" s="7" t="s">
        <v>52197</v>
      </c>
      <c r="V5676" s="7" t="s">
        <v>50</v>
      </c>
      <c r="W5676" s="7" t="s">
        <v>50</v>
      </c>
      <c r="X5676" s="7" t="s">
        <v>50</v>
      </c>
      <c r="Y5676" s="7" t="s">
        <v>154</v>
      </c>
      <c r="Z5676" s="7">
        <v>2</v>
      </c>
      <c r="AA5676" s="7" t="s">
        <v>50</v>
      </c>
      <c r="AB5676" s="7" t="s">
        <v>50</v>
      </c>
      <c r="AC5676" s="7" t="s">
        <v>50</v>
      </c>
      <c r="AD5676" s="7" t="s">
        <v>241</v>
      </c>
      <c r="AE5676" s="7">
        <v>4000000</v>
      </c>
      <c r="AF5676" s="7" t="s">
        <v>60</v>
      </c>
      <c r="AG5676" s="7">
        <v>4000000</v>
      </c>
      <c r="AH5676" s="7">
        <v>4000000</v>
      </c>
      <c r="AI5676" s="7" t="s">
        <v>60</v>
      </c>
      <c r="AJ5676" s="7">
        <v>4000000</v>
      </c>
      <c r="AK5676" s="7" t="s">
        <v>50</v>
      </c>
      <c r="AL5676" s="7" t="s">
        <v>50</v>
      </c>
      <c r="AM5676" s="7" t="s">
        <v>52198</v>
      </c>
      <c r="AN5676" s="7" t="s">
        <v>66</v>
      </c>
      <c r="AO5676" s="7" t="s">
        <v>52199</v>
      </c>
      <c r="AP5676" s="8" t="s">
        <v>52200</v>
      </c>
      <c r="AQ5676" s="7" t="s">
        <v>50</v>
      </c>
      <c r="AR5676" s="7" t="s">
        <v>50</v>
      </c>
    </row>
    <row r="5677" spans="1:44" ht="15" thickBot="1">
      <c r="A5677" s="10" t="s">
        <v>52201</v>
      </c>
      <c r="B5677" s="13" t="s">
        <v>50</v>
      </c>
      <c r="C5677" s="12">
        <v>31778</v>
      </c>
      <c r="D5677" s="13" t="s">
        <v>45</v>
      </c>
      <c r="E5677" s="13" t="s">
        <v>46</v>
      </c>
      <c r="F5677" s="13" t="s">
        <v>47</v>
      </c>
      <c r="G5677" s="27" t="s">
        <v>54945</v>
      </c>
      <c r="H5677" s="13" t="s">
        <v>14646</v>
      </c>
      <c r="I5677" s="13" t="s">
        <v>50</v>
      </c>
      <c r="J5677" s="12">
        <v>45366</v>
      </c>
      <c r="K5677" s="13" t="s">
        <v>191</v>
      </c>
      <c r="L5677" s="13" t="s">
        <v>162</v>
      </c>
      <c r="M5677" s="13" t="s">
        <v>1759</v>
      </c>
      <c r="N5677" s="13" t="s">
        <v>987</v>
      </c>
      <c r="O5677" s="13" t="s">
        <v>52202</v>
      </c>
      <c r="P5677" s="11">
        <v>51516</v>
      </c>
      <c r="Q5677" s="13" t="s">
        <v>50</v>
      </c>
      <c r="R5677" s="33" t="s">
        <v>52203</v>
      </c>
      <c r="S5677" s="33" t="s">
        <v>52204</v>
      </c>
      <c r="T5677" s="13" t="s">
        <v>50</v>
      </c>
      <c r="U5677" s="13" t="s">
        <v>52205</v>
      </c>
      <c r="V5677" s="13">
        <v>4000000</v>
      </c>
      <c r="W5677" s="13" t="s">
        <v>1085</v>
      </c>
      <c r="X5677" s="13">
        <v>2956502</v>
      </c>
      <c r="Y5677" s="13" t="s">
        <v>61</v>
      </c>
      <c r="Z5677" s="13">
        <v>1</v>
      </c>
      <c r="AA5677" s="13" t="s">
        <v>50</v>
      </c>
      <c r="AB5677" s="13" t="s">
        <v>50</v>
      </c>
      <c r="AC5677" s="13" t="s">
        <v>50</v>
      </c>
      <c r="AD5677" s="13" t="s">
        <v>50</v>
      </c>
      <c r="AE5677" s="13" t="s">
        <v>50</v>
      </c>
      <c r="AF5677" s="13" t="s">
        <v>50</v>
      </c>
      <c r="AG5677" s="13" t="s">
        <v>50</v>
      </c>
      <c r="AH5677" s="13">
        <v>4000000</v>
      </c>
      <c r="AI5677" s="13" t="s">
        <v>1085</v>
      </c>
      <c r="AJ5677" s="13">
        <v>2956502</v>
      </c>
      <c r="AK5677" s="13" t="s">
        <v>50</v>
      </c>
      <c r="AL5677" s="13" t="s">
        <v>50</v>
      </c>
      <c r="AM5677" s="13" t="s">
        <v>52206</v>
      </c>
      <c r="AN5677" s="13" t="s">
        <v>993</v>
      </c>
      <c r="AO5677" s="13" t="s">
        <v>50</v>
      </c>
      <c r="AP5677" s="21" t="s">
        <v>52207</v>
      </c>
      <c r="AQ5677" s="13" t="s">
        <v>50</v>
      </c>
      <c r="AR5677" s="13" t="s">
        <v>255</v>
      </c>
    </row>
    <row r="5678" spans="1:44" ht="15" thickBot="1">
      <c r="A5678" s="4" t="s">
        <v>52208</v>
      </c>
      <c r="B5678" s="7" t="s">
        <v>50</v>
      </c>
      <c r="C5678" s="6">
        <v>45292</v>
      </c>
      <c r="D5678" s="7" t="s">
        <v>45</v>
      </c>
      <c r="E5678" s="7" t="s">
        <v>46</v>
      </c>
      <c r="F5678" s="7" t="s">
        <v>70</v>
      </c>
      <c r="G5678" s="27" t="s">
        <v>54945</v>
      </c>
      <c r="H5678" s="7" t="s">
        <v>50</v>
      </c>
      <c r="I5678" s="7" t="s">
        <v>50</v>
      </c>
      <c r="J5678" s="6">
        <v>45364</v>
      </c>
      <c r="K5678" s="7" t="s">
        <v>50</v>
      </c>
      <c r="L5678" s="7" t="s">
        <v>467</v>
      </c>
      <c r="M5678" s="7" t="s">
        <v>52209</v>
      </c>
      <c r="N5678" s="7" t="s">
        <v>75</v>
      </c>
      <c r="O5678" s="7" t="s">
        <v>52210</v>
      </c>
      <c r="P5678" s="5">
        <v>51933</v>
      </c>
      <c r="Q5678" s="7" t="s">
        <v>77</v>
      </c>
      <c r="R5678" s="34" t="s">
        <v>52211</v>
      </c>
      <c r="S5678" s="34" t="s">
        <v>52212</v>
      </c>
      <c r="T5678" s="7" t="s">
        <v>52213</v>
      </c>
      <c r="U5678" s="7" t="s">
        <v>52214</v>
      </c>
      <c r="V5678" s="7">
        <v>3224999</v>
      </c>
      <c r="W5678" s="7" t="s">
        <v>60</v>
      </c>
      <c r="X5678" s="7">
        <v>3224999</v>
      </c>
      <c r="Y5678" s="7" t="s">
        <v>467</v>
      </c>
      <c r="Z5678" s="7">
        <v>1</v>
      </c>
      <c r="AA5678" s="7">
        <v>3224999</v>
      </c>
      <c r="AB5678" s="7" t="s">
        <v>60</v>
      </c>
      <c r="AC5678" s="7">
        <v>3224999</v>
      </c>
      <c r="AD5678" s="7" t="s">
        <v>467</v>
      </c>
      <c r="AE5678" s="7">
        <v>3224999</v>
      </c>
      <c r="AF5678" s="7" t="s">
        <v>60</v>
      </c>
      <c r="AG5678" s="7">
        <v>3224999</v>
      </c>
      <c r="AH5678" s="7">
        <v>3224999</v>
      </c>
      <c r="AI5678" s="7" t="s">
        <v>60</v>
      </c>
      <c r="AJ5678" s="7">
        <v>3224999</v>
      </c>
      <c r="AK5678" s="7" t="s">
        <v>50</v>
      </c>
      <c r="AL5678" s="7" t="s">
        <v>50</v>
      </c>
      <c r="AM5678" s="7" t="s">
        <v>52215</v>
      </c>
      <c r="AN5678" s="7" t="s">
        <v>66</v>
      </c>
      <c r="AO5678" s="7" t="s">
        <v>52216</v>
      </c>
      <c r="AP5678" s="8" t="s">
        <v>52217</v>
      </c>
      <c r="AQ5678" s="7" t="s">
        <v>50</v>
      </c>
      <c r="AR5678" s="7" t="s">
        <v>50</v>
      </c>
    </row>
    <row r="5679" spans="1:44" ht="15" thickBot="1">
      <c r="A5679" s="10" t="s">
        <v>52218</v>
      </c>
      <c r="B5679" s="13" t="s">
        <v>50</v>
      </c>
      <c r="C5679" s="12">
        <v>24838</v>
      </c>
      <c r="D5679" s="13" t="s">
        <v>45</v>
      </c>
      <c r="E5679" s="13" t="s">
        <v>46</v>
      </c>
      <c r="F5679" s="13" t="s">
        <v>70</v>
      </c>
      <c r="G5679" s="13" t="s">
        <v>145</v>
      </c>
      <c r="H5679" s="13" t="s">
        <v>7995</v>
      </c>
      <c r="I5679" s="13" t="s">
        <v>50</v>
      </c>
      <c r="J5679" s="12">
        <v>45364</v>
      </c>
      <c r="K5679" s="13" t="s">
        <v>191</v>
      </c>
      <c r="L5679" s="13" t="s">
        <v>131</v>
      </c>
      <c r="M5679" s="13" t="s">
        <v>52219</v>
      </c>
      <c r="N5679" s="13" t="s">
        <v>4881</v>
      </c>
      <c r="O5679" s="13" t="s">
        <v>52220</v>
      </c>
      <c r="P5679" s="11">
        <v>52680</v>
      </c>
      <c r="Q5679" s="13" t="s">
        <v>1201</v>
      </c>
      <c r="R5679" s="33" t="s">
        <v>52221</v>
      </c>
      <c r="S5679" s="33" t="s">
        <v>52222</v>
      </c>
      <c r="T5679" s="13" t="s">
        <v>52223</v>
      </c>
      <c r="U5679" s="13" t="s">
        <v>52224</v>
      </c>
      <c r="V5679" s="13">
        <v>15000000</v>
      </c>
      <c r="W5679" s="13" t="s">
        <v>60</v>
      </c>
      <c r="X5679" s="13">
        <v>15000000</v>
      </c>
      <c r="Y5679" s="13" t="s">
        <v>50</v>
      </c>
      <c r="Z5679" s="13">
        <v>1</v>
      </c>
      <c r="AA5679" s="13" t="s">
        <v>50</v>
      </c>
      <c r="AB5679" s="13" t="s">
        <v>50</v>
      </c>
      <c r="AC5679" s="13" t="s">
        <v>50</v>
      </c>
      <c r="AD5679" s="13" t="s">
        <v>50</v>
      </c>
      <c r="AE5679" s="13" t="s">
        <v>50</v>
      </c>
      <c r="AF5679" s="13" t="s">
        <v>50</v>
      </c>
      <c r="AG5679" s="13" t="s">
        <v>50</v>
      </c>
      <c r="AH5679" s="13">
        <v>15000000</v>
      </c>
      <c r="AI5679" s="13" t="s">
        <v>60</v>
      </c>
      <c r="AJ5679" s="13">
        <v>15000000</v>
      </c>
      <c r="AK5679" s="13" t="s">
        <v>52225</v>
      </c>
      <c r="AL5679" s="13" t="s">
        <v>50</v>
      </c>
      <c r="AM5679" s="13" t="s">
        <v>52226</v>
      </c>
      <c r="AN5679" s="13" t="s">
        <v>66</v>
      </c>
      <c r="AO5679" s="13" t="s">
        <v>52227</v>
      </c>
      <c r="AP5679" s="14" t="s">
        <v>52228</v>
      </c>
      <c r="AQ5679" s="13" t="s">
        <v>50</v>
      </c>
      <c r="AR5679" s="13" t="s">
        <v>50</v>
      </c>
    </row>
    <row r="5680" spans="1:44" ht="15" thickBot="1">
      <c r="A5680" s="4" t="s">
        <v>52229</v>
      </c>
      <c r="B5680" s="7" t="s">
        <v>50</v>
      </c>
      <c r="C5680" s="6">
        <v>43101</v>
      </c>
      <c r="D5680" s="7" t="s">
        <v>45</v>
      </c>
      <c r="E5680" s="7" t="s">
        <v>46</v>
      </c>
      <c r="F5680" s="7" t="s">
        <v>70</v>
      </c>
      <c r="G5680" s="7" t="s">
        <v>50</v>
      </c>
      <c r="H5680" s="7" t="s">
        <v>50</v>
      </c>
      <c r="I5680" s="7" t="s">
        <v>50</v>
      </c>
      <c r="J5680" s="6">
        <v>45365</v>
      </c>
      <c r="K5680" s="7" t="s">
        <v>50</v>
      </c>
      <c r="L5680" s="7" t="s">
        <v>147</v>
      </c>
      <c r="M5680" s="7" t="s">
        <v>52230</v>
      </c>
      <c r="N5680" s="7" t="s">
        <v>52231</v>
      </c>
      <c r="O5680" s="7" t="s">
        <v>52232</v>
      </c>
      <c r="P5680" s="5">
        <v>52690</v>
      </c>
      <c r="Q5680" s="7" t="s">
        <v>245</v>
      </c>
      <c r="R5680" s="34" t="s">
        <v>52233</v>
      </c>
      <c r="S5680" s="31" t="s">
        <v>50</v>
      </c>
      <c r="T5680" s="7" t="s">
        <v>52234</v>
      </c>
      <c r="U5680" s="7" t="s">
        <v>52235</v>
      </c>
      <c r="V5680" s="7">
        <v>100000000</v>
      </c>
      <c r="W5680" s="7" t="s">
        <v>2056</v>
      </c>
      <c r="X5680" s="7">
        <v>13901632</v>
      </c>
      <c r="Y5680" s="7" t="s">
        <v>154</v>
      </c>
      <c r="Z5680" s="7">
        <v>4</v>
      </c>
      <c r="AA5680" s="7">
        <v>100000000</v>
      </c>
      <c r="AB5680" s="7" t="s">
        <v>2056</v>
      </c>
      <c r="AC5680" s="7">
        <v>13901632</v>
      </c>
      <c r="AD5680" s="7" t="s">
        <v>147</v>
      </c>
      <c r="AE5680" s="7">
        <v>100000000</v>
      </c>
      <c r="AF5680" s="7" t="s">
        <v>2056</v>
      </c>
      <c r="AG5680" s="7">
        <v>13901632</v>
      </c>
      <c r="AH5680" s="7">
        <v>100000000</v>
      </c>
      <c r="AI5680" s="7" t="s">
        <v>2056</v>
      </c>
      <c r="AJ5680" s="7">
        <v>13901632</v>
      </c>
      <c r="AK5680" s="7" t="s">
        <v>52236</v>
      </c>
      <c r="AL5680" s="7" t="s">
        <v>50</v>
      </c>
      <c r="AM5680" s="7" t="s">
        <v>52237</v>
      </c>
      <c r="AN5680" s="7" t="s">
        <v>66</v>
      </c>
      <c r="AO5680" s="7" t="s">
        <v>52238</v>
      </c>
      <c r="AP5680" s="8" t="s">
        <v>52239</v>
      </c>
      <c r="AQ5680" s="7" t="s">
        <v>50</v>
      </c>
      <c r="AR5680" s="7" t="s">
        <v>50</v>
      </c>
    </row>
    <row r="5681" spans="1:44" ht="15" thickBot="1">
      <c r="A5681" s="10" t="s">
        <v>52240</v>
      </c>
      <c r="B5681" s="13" t="s">
        <v>50</v>
      </c>
      <c r="C5681" s="12">
        <v>43101</v>
      </c>
      <c r="D5681" s="13" t="s">
        <v>45</v>
      </c>
      <c r="E5681" s="13" t="s">
        <v>46</v>
      </c>
      <c r="F5681" s="13" t="s">
        <v>70</v>
      </c>
      <c r="G5681" s="13" t="s">
        <v>145</v>
      </c>
      <c r="H5681" s="13" t="s">
        <v>50</v>
      </c>
      <c r="I5681" s="13" t="s">
        <v>50</v>
      </c>
      <c r="J5681" s="12">
        <v>45365</v>
      </c>
      <c r="K5681" s="13" t="s">
        <v>50</v>
      </c>
      <c r="L5681" s="13" t="s">
        <v>178</v>
      </c>
      <c r="M5681" s="13" t="s">
        <v>52241</v>
      </c>
      <c r="N5681" s="13" t="s">
        <v>5062</v>
      </c>
      <c r="O5681" s="13" t="s">
        <v>52242</v>
      </c>
      <c r="P5681" s="11">
        <v>52859</v>
      </c>
      <c r="Q5681" s="13" t="s">
        <v>245</v>
      </c>
      <c r="R5681" s="33" t="s">
        <v>52243</v>
      </c>
      <c r="S5681" s="33" t="s">
        <v>52244</v>
      </c>
      <c r="T5681" s="13" t="s">
        <v>50</v>
      </c>
      <c r="U5681" s="13" t="s">
        <v>52245</v>
      </c>
      <c r="V5681" s="13" t="s">
        <v>50</v>
      </c>
      <c r="W5681" s="13" t="s">
        <v>50</v>
      </c>
      <c r="X5681" s="13" t="s">
        <v>50</v>
      </c>
      <c r="Y5681" s="13" t="s">
        <v>50</v>
      </c>
      <c r="Z5681" s="13">
        <v>2</v>
      </c>
      <c r="AA5681" s="13" t="s">
        <v>50</v>
      </c>
      <c r="AB5681" s="13" t="s">
        <v>50</v>
      </c>
      <c r="AC5681" s="13" t="s">
        <v>50</v>
      </c>
      <c r="AD5681" s="13" t="s">
        <v>178</v>
      </c>
      <c r="AE5681" s="13">
        <v>83000000</v>
      </c>
      <c r="AF5681" s="13" t="s">
        <v>60</v>
      </c>
      <c r="AG5681" s="13">
        <v>83000000</v>
      </c>
      <c r="AH5681" s="13">
        <v>83000000</v>
      </c>
      <c r="AI5681" s="13" t="s">
        <v>60</v>
      </c>
      <c r="AJ5681" s="13">
        <v>83000000</v>
      </c>
      <c r="AK5681" s="13" t="s">
        <v>52246</v>
      </c>
      <c r="AL5681" s="13" t="s">
        <v>50</v>
      </c>
      <c r="AM5681" s="13" t="s">
        <v>52247</v>
      </c>
      <c r="AN5681" s="13" t="s">
        <v>66</v>
      </c>
      <c r="AO5681" s="13" t="s">
        <v>52248</v>
      </c>
      <c r="AP5681" s="21" t="s">
        <v>52249</v>
      </c>
      <c r="AQ5681" s="13" t="s">
        <v>50</v>
      </c>
      <c r="AR5681" s="13" t="s">
        <v>50</v>
      </c>
    </row>
    <row r="5682" spans="1:44" ht="15" thickBot="1">
      <c r="A5682" s="4" t="s">
        <v>21629</v>
      </c>
      <c r="B5682" s="7" t="s">
        <v>50</v>
      </c>
      <c r="C5682" s="6">
        <v>17168</v>
      </c>
      <c r="D5682" s="7" t="s">
        <v>45</v>
      </c>
      <c r="E5682" s="7" t="s">
        <v>46</v>
      </c>
      <c r="F5682" s="7" t="s">
        <v>70</v>
      </c>
      <c r="G5682" s="7" t="s">
        <v>176</v>
      </c>
      <c r="H5682" s="7" t="s">
        <v>2277</v>
      </c>
      <c r="I5682" s="7" t="s">
        <v>50</v>
      </c>
      <c r="J5682" s="6">
        <v>45365</v>
      </c>
      <c r="K5682" s="7" t="s">
        <v>50</v>
      </c>
      <c r="L5682" s="7" t="s">
        <v>52</v>
      </c>
      <c r="M5682" s="7" t="s">
        <v>21630</v>
      </c>
      <c r="N5682" s="7" t="s">
        <v>2966</v>
      </c>
      <c r="O5682" s="7" t="s">
        <v>21631</v>
      </c>
      <c r="P5682" s="5">
        <v>53342</v>
      </c>
      <c r="Q5682" s="7" t="s">
        <v>50</v>
      </c>
      <c r="R5682" s="34" t="s">
        <v>21632</v>
      </c>
      <c r="S5682" s="34" t="s">
        <v>21633</v>
      </c>
      <c r="T5682" s="7" t="s">
        <v>21634</v>
      </c>
      <c r="U5682" s="7" t="s">
        <v>21635</v>
      </c>
      <c r="V5682" s="7">
        <v>6000000</v>
      </c>
      <c r="W5682" s="7" t="s">
        <v>60</v>
      </c>
      <c r="X5682" s="7">
        <v>6000000</v>
      </c>
      <c r="Y5682" s="7" t="s">
        <v>50</v>
      </c>
      <c r="Z5682" s="7">
        <v>1</v>
      </c>
      <c r="AA5682" s="7" t="s">
        <v>50</v>
      </c>
      <c r="AB5682" s="7" t="s">
        <v>50</v>
      </c>
      <c r="AC5682" s="7" t="s">
        <v>50</v>
      </c>
      <c r="AD5682" s="7" t="s">
        <v>50</v>
      </c>
      <c r="AE5682" s="7" t="s">
        <v>50</v>
      </c>
      <c r="AF5682" s="7" t="s">
        <v>50</v>
      </c>
      <c r="AG5682" s="7" t="s">
        <v>50</v>
      </c>
      <c r="AH5682" s="7">
        <v>6000000</v>
      </c>
      <c r="AI5682" s="7" t="s">
        <v>60</v>
      </c>
      <c r="AJ5682" s="7">
        <v>6000000</v>
      </c>
      <c r="AK5682" s="7" t="s">
        <v>21636</v>
      </c>
      <c r="AL5682" s="7" t="s">
        <v>50</v>
      </c>
      <c r="AM5682" s="7" t="s">
        <v>21637</v>
      </c>
      <c r="AN5682" s="7" t="s">
        <v>66</v>
      </c>
      <c r="AO5682" s="7" t="s">
        <v>21638</v>
      </c>
      <c r="AP5682" s="22" t="s">
        <v>52250</v>
      </c>
      <c r="AQ5682" s="7" t="s">
        <v>50</v>
      </c>
      <c r="AR5682" s="7" t="s">
        <v>50</v>
      </c>
    </row>
    <row r="5683" spans="1:44" ht="15" thickBot="1">
      <c r="A5683" s="10" t="s">
        <v>52251</v>
      </c>
      <c r="B5683" s="13" t="s">
        <v>50</v>
      </c>
      <c r="C5683" s="12">
        <v>43922</v>
      </c>
      <c r="D5683" s="13" t="s">
        <v>45</v>
      </c>
      <c r="E5683" s="13" t="s">
        <v>46</v>
      </c>
      <c r="F5683" s="13" t="s">
        <v>70</v>
      </c>
      <c r="G5683" s="27" t="s">
        <v>54945</v>
      </c>
      <c r="H5683" s="13" t="s">
        <v>50</v>
      </c>
      <c r="I5683" s="13" t="s">
        <v>50</v>
      </c>
      <c r="J5683" s="12">
        <v>45364</v>
      </c>
      <c r="K5683" s="13" t="s">
        <v>50</v>
      </c>
      <c r="L5683" s="13" t="s">
        <v>467</v>
      </c>
      <c r="M5683" s="13" t="s">
        <v>52252</v>
      </c>
      <c r="N5683" s="13" t="s">
        <v>15938</v>
      </c>
      <c r="O5683" s="13" t="s">
        <v>52253</v>
      </c>
      <c r="P5683" s="11">
        <v>53405</v>
      </c>
      <c r="Q5683" s="13" t="s">
        <v>245</v>
      </c>
      <c r="R5683" s="33" t="s">
        <v>52254</v>
      </c>
      <c r="S5683" s="30" t="s">
        <v>50</v>
      </c>
      <c r="T5683" s="13" t="s">
        <v>50</v>
      </c>
      <c r="U5683" s="13" t="s">
        <v>50</v>
      </c>
      <c r="V5683" s="13">
        <v>130000000</v>
      </c>
      <c r="W5683" s="13" t="s">
        <v>1960</v>
      </c>
      <c r="X5683" s="13">
        <v>880742</v>
      </c>
      <c r="Y5683" s="13" t="s">
        <v>467</v>
      </c>
      <c r="Z5683" s="13">
        <v>3</v>
      </c>
      <c r="AA5683" s="13">
        <v>130000000</v>
      </c>
      <c r="AB5683" s="13" t="s">
        <v>1960</v>
      </c>
      <c r="AC5683" s="13">
        <v>880742</v>
      </c>
      <c r="AD5683" s="13" t="s">
        <v>467</v>
      </c>
      <c r="AE5683" s="13">
        <v>230000000</v>
      </c>
      <c r="AF5683" s="13" t="s">
        <v>1960</v>
      </c>
      <c r="AG5683" s="13">
        <v>1756916</v>
      </c>
      <c r="AH5683" s="13">
        <v>230000000</v>
      </c>
      <c r="AI5683" s="13" t="s">
        <v>1960</v>
      </c>
      <c r="AJ5683" s="13">
        <v>1756916</v>
      </c>
      <c r="AK5683" s="13" t="s">
        <v>52255</v>
      </c>
      <c r="AL5683" s="13" t="s">
        <v>50</v>
      </c>
      <c r="AM5683" s="13" t="s">
        <v>52256</v>
      </c>
      <c r="AN5683" s="13" t="s">
        <v>66</v>
      </c>
      <c r="AO5683" s="13" t="s">
        <v>50</v>
      </c>
      <c r="AP5683" s="13" t="s">
        <v>50</v>
      </c>
      <c r="AQ5683" s="21" t="s">
        <v>52257</v>
      </c>
      <c r="AR5683" s="13" t="s">
        <v>255</v>
      </c>
    </row>
    <row r="5684" spans="1:44" ht="15" thickBot="1">
      <c r="A5684" s="4" t="s">
        <v>52258</v>
      </c>
      <c r="B5684" s="5">
        <v>1455</v>
      </c>
      <c r="C5684" s="6">
        <v>44197</v>
      </c>
      <c r="D5684" s="7" t="s">
        <v>45</v>
      </c>
      <c r="E5684" s="7" t="s">
        <v>46</v>
      </c>
      <c r="F5684" s="7" t="s">
        <v>70</v>
      </c>
      <c r="G5684" s="27" t="s">
        <v>54945</v>
      </c>
      <c r="H5684" s="7" t="s">
        <v>50</v>
      </c>
      <c r="I5684" s="7" t="s">
        <v>50</v>
      </c>
      <c r="J5684" s="6">
        <v>45364</v>
      </c>
      <c r="K5684" s="7" t="s">
        <v>50</v>
      </c>
      <c r="L5684" s="7" t="s">
        <v>467</v>
      </c>
      <c r="M5684" s="7" t="s">
        <v>52259</v>
      </c>
      <c r="N5684" s="7" t="s">
        <v>26951</v>
      </c>
      <c r="O5684" s="7" t="s">
        <v>52260</v>
      </c>
      <c r="P5684" s="5">
        <v>54065</v>
      </c>
      <c r="Q5684" s="7" t="s">
        <v>360</v>
      </c>
      <c r="R5684" s="34" t="s">
        <v>52261</v>
      </c>
      <c r="S5684" s="34" t="s">
        <v>52262</v>
      </c>
      <c r="T5684" s="7" t="s">
        <v>50</v>
      </c>
      <c r="U5684" s="7" t="s">
        <v>52263</v>
      </c>
      <c r="V5684" s="7">
        <v>1500000</v>
      </c>
      <c r="W5684" s="7" t="s">
        <v>209</v>
      </c>
      <c r="X5684" s="7">
        <v>1642929</v>
      </c>
      <c r="Y5684" s="7" t="s">
        <v>467</v>
      </c>
      <c r="Z5684" s="7">
        <v>1</v>
      </c>
      <c r="AA5684" s="7">
        <v>1500000</v>
      </c>
      <c r="AB5684" s="7" t="s">
        <v>209</v>
      </c>
      <c r="AC5684" s="7">
        <v>1642929</v>
      </c>
      <c r="AD5684" s="7" t="s">
        <v>467</v>
      </c>
      <c r="AE5684" s="7">
        <v>1500000</v>
      </c>
      <c r="AF5684" s="7" t="s">
        <v>209</v>
      </c>
      <c r="AG5684" s="7">
        <v>1642930</v>
      </c>
      <c r="AH5684" s="7">
        <v>1500000</v>
      </c>
      <c r="AI5684" s="7" t="s">
        <v>209</v>
      </c>
      <c r="AJ5684" s="7">
        <v>1642930</v>
      </c>
      <c r="AK5684" s="7" t="s">
        <v>52264</v>
      </c>
      <c r="AL5684" s="7" t="s">
        <v>50</v>
      </c>
      <c r="AM5684" s="7" t="s">
        <v>52265</v>
      </c>
      <c r="AN5684" s="7" t="s">
        <v>66</v>
      </c>
      <c r="AO5684" s="7" t="s">
        <v>52266</v>
      </c>
      <c r="AP5684" s="8" t="s">
        <v>52267</v>
      </c>
      <c r="AQ5684" s="7" t="s">
        <v>50</v>
      </c>
      <c r="AR5684" s="7" t="s">
        <v>50</v>
      </c>
    </row>
    <row r="5685" spans="1:44" ht="15" thickBot="1">
      <c r="A5685" s="10" t="s">
        <v>52268</v>
      </c>
      <c r="B5685" s="13" t="s">
        <v>50</v>
      </c>
      <c r="C5685" s="12">
        <v>44927</v>
      </c>
      <c r="D5685" s="13" t="s">
        <v>45</v>
      </c>
      <c r="E5685" s="13" t="s">
        <v>46</v>
      </c>
      <c r="F5685" s="13" t="s">
        <v>70</v>
      </c>
      <c r="G5685" s="27" t="s">
        <v>54945</v>
      </c>
      <c r="H5685" s="13" t="s">
        <v>50</v>
      </c>
      <c r="I5685" s="13" t="s">
        <v>50</v>
      </c>
      <c r="J5685" s="12">
        <v>45364</v>
      </c>
      <c r="K5685" s="13" t="s">
        <v>50</v>
      </c>
      <c r="L5685" s="13" t="s">
        <v>4303</v>
      </c>
      <c r="M5685" s="13" t="s">
        <v>31125</v>
      </c>
      <c r="N5685" s="13" t="s">
        <v>52269</v>
      </c>
      <c r="O5685" s="13" t="s">
        <v>52270</v>
      </c>
      <c r="P5685" s="11">
        <v>55519</v>
      </c>
      <c r="Q5685" s="13" t="s">
        <v>50</v>
      </c>
      <c r="R5685" s="33" t="s">
        <v>52271</v>
      </c>
      <c r="S5685" s="33" t="s">
        <v>52272</v>
      </c>
      <c r="T5685" s="13" t="s">
        <v>52273</v>
      </c>
      <c r="U5685" s="13" t="s">
        <v>50</v>
      </c>
      <c r="V5685" s="13">
        <v>7700000</v>
      </c>
      <c r="W5685" s="13" t="s">
        <v>60</v>
      </c>
      <c r="X5685" s="13">
        <v>7700000</v>
      </c>
      <c r="Y5685" s="13" t="s">
        <v>50</v>
      </c>
      <c r="Z5685" s="13">
        <v>1</v>
      </c>
      <c r="AA5685" s="13">
        <v>7700000</v>
      </c>
      <c r="AB5685" s="13" t="s">
        <v>60</v>
      </c>
      <c r="AC5685" s="13">
        <v>7700000</v>
      </c>
      <c r="AD5685" s="13" t="s">
        <v>4303</v>
      </c>
      <c r="AE5685" s="13">
        <v>7700000</v>
      </c>
      <c r="AF5685" s="13" t="s">
        <v>60</v>
      </c>
      <c r="AG5685" s="13">
        <v>7700000</v>
      </c>
      <c r="AH5685" s="13">
        <v>7700000</v>
      </c>
      <c r="AI5685" s="13" t="s">
        <v>60</v>
      </c>
      <c r="AJ5685" s="13">
        <v>7700000</v>
      </c>
      <c r="AK5685" s="13" t="s">
        <v>50</v>
      </c>
      <c r="AL5685" s="13" t="s">
        <v>50</v>
      </c>
      <c r="AM5685" s="13" t="s">
        <v>52274</v>
      </c>
      <c r="AN5685" s="13" t="s">
        <v>993</v>
      </c>
      <c r="AO5685" s="13" t="s">
        <v>52275</v>
      </c>
      <c r="AP5685" s="21" t="s">
        <v>52276</v>
      </c>
      <c r="AQ5685" s="13" t="s">
        <v>50</v>
      </c>
      <c r="AR5685" s="13" t="s">
        <v>50</v>
      </c>
    </row>
    <row r="5686" spans="1:44" ht="15" thickBot="1">
      <c r="A5686" s="4" t="s">
        <v>52277</v>
      </c>
      <c r="B5686" s="7" t="s">
        <v>50</v>
      </c>
      <c r="C5686" s="6">
        <v>43831</v>
      </c>
      <c r="D5686" s="7" t="s">
        <v>45</v>
      </c>
      <c r="E5686" s="7" t="s">
        <v>46</v>
      </c>
      <c r="F5686" s="7" t="s">
        <v>70</v>
      </c>
      <c r="G5686" s="26" t="s">
        <v>54946</v>
      </c>
      <c r="H5686" s="7" t="s">
        <v>50</v>
      </c>
      <c r="I5686" s="7" t="s">
        <v>50</v>
      </c>
      <c r="J5686" s="6">
        <v>45364</v>
      </c>
      <c r="K5686" s="7" t="s">
        <v>50</v>
      </c>
      <c r="L5686" s="7" t="s">
        <v>467</v>
      </c>
      <c r="M5686" s="7" t="s">
        <v>52278</v>
      </c>
      <c r="N5686" s="7" t="s">
        <v>133</v>
      </c>
      <c r="O5686" s="7" t="s">
        <v>52279</v>
      </c>
      <c r="P5686" s="5">
        <v>55784</v>
      </c>
      <c r="Q5686" s="7" t="s">
        <v>135</v>
      </c>
      <c r="R5686" s="34" t="s">
        <v>52280</v>
      </c>
      <c r="S5686" s="34" t="s">
        <v>52281</v>
      </c>
      <c r="T5686" s="7" t="s">
        <v>50</v>
      </c>
      <c r="U5686" s="7" t="s">
        <v>50</v>
      </c>
      <c r="V5686" s="7">
        <v>5000000</v>
      </c>
      <c r="W5686" s="7" t="s">
        <v>209</v>
      </c>
      <c r="X5686" s="7">
        <v>5476433</v>
      </c>
      <c r="Y5686" s="7" t="s">
        <v>467</v>
      </c>
      <c r="Z5686" s="7">
        <v>1</v>
      </c>
      <c r="AA5686" s="7">
        <v>5000000</v>
      </c>
      <c r="AB5686" s="7" t="s">
        <v>209</v>
      </c>
      <c r="AC5686" s="7">
        <v>5476433</v>
      </c>
      <c r="AD5686" s="7" t="s">
        <v>467</v>
      </c>
      <c r="AE5686" s="7">
        <v>5000000</v>
      </c>
      <c r="AF5686" s="7" t="s">
        <v>209</v>
      </c>
      <c r="AG5686" s="7">
        <v>5476433</v>
      </c>
      <c r="AH5686" s="7">
        <v>5000000</v>
      </c>
      <c r="AI5686" s="7" t="s">
        <v>209</v>
      </c>
      <c r="AJ5686" s="7">
        <v>5476433</v>
      </c>
      <c r="AK5686" s="7" t="s">
        <v>50</v>
      </c>
      <c r="AL5686" s="7" t="s">
        <v>50</v>
      </c>
      <c r="AM5686" s="7" t="s">
        <v>52282</v>
      </c>
      <c r="AN5686" s="7" t="s">
        <v>66</v>
      </c>
      <c r="AO5686" s="7" t="s">
        <v>52283</v>
      </c>
      <c r="AP5686" s="22" t="s">
        <v>52284</v>
      </c>
      <c r="AQ5686" s="7" t="s">
        <v>50</v>
      </c>
      <c r="AR5686" s="7" t="s">
        <v>50</v>
      </c>
    </row>
    <row r="5687" spans="1:44" ht="15" thickBot="1">
      <c r="A5687" s="10" t="s">
        <v>52285</v>
      </c>
      <c r="B5687" s="13" t="s">
        <v>50</v>
      </c>
      <c r="C5687" s="12">
        <v>43466</v>
      </c>
      <c r="D5687" s="13" t="s">
        <v>45</v>
      </c>
      <c r="E5687" s="13" t="s">
        <v>46</v>
      </c>
      <c r="F5687" s="13" t="s">
        <v>70</v>
      </c>
      <c r="G5687" s="26" t="s">
        <v>54946</v>
      </c>
      <c r="H5687" s="13" t="s">
        <v>240</v>
      </c>
      <c r="I5687" s="13" t="s">
        <v>50</v>
      </c>
      <c r="J5687" s="12">
        <v>45365</v>
      </c>
      <c r="K5687" s="13" t="s">
        <v>116</v>
      </c>
      <c r="L5687" s="13" t="s">
        <v>241</v>
      </c>
      <c r="M5687" s="13" t="s">
        <v>52286</v>
      </c>
      <c r="N5687" s="13" t="s">
        <v>815</v>
      </c>
      <c r="O5687" s="13" t="s">
        <v>52287</v>
      </c>
      <c r="P5687" s="11">
        <v>58019</v>
      </c>
      <c r="Q5687" s="13" t="s">
        <v>360</v>
      </c>
      <c r="R5687" s="33" t="s">
        <v>52288</v>
      </c>
      <c r="S5687" s="33" t="s">
        <v>52289</v>
      </c>
      <c r="T5687" s="13" t="s">
        <v>52290</v>
      </c>
      <c r="U5687" s="13" t="s">
        <v>50</v>
      </c>
      <c r="V5687" s="13">
        <v>31100000</v>
      </c>
      <c r="W5687" s="13" t="s">
        <v>209</v>
      </c>
      <c r="X5687" s="13">
        <v>33845661</v>
      </c>
      <c r="Y5687" s="13" t="s">
        <v>154</v>
      </c>
      <c r="Z5687" s="13">
        <v>4</v>
      </c>
      <c r="AA5687" s="13">
        <v>31100000</v>
      </c>
      <c r="AB5687" s="13" t="s">
        <v>209</v>
      </c>
      <c r="AC5687" s="13">
        <v>33845661</v>
      </c>
      <c r="AD5687" s="13" t="s">
        <v>241</v>
      </c>
      <c r="AE5687" s="13">
        <v>45075000</v>
      </c>
      <c r="AF5687" s="13" t="s">
        <v>209</v>
      </c>
      <c r="AG5687" s="13">
        <v>48836204</v>
      </c>
      <c r="AH5687" s="13">
        <v>45075000</v>
      </c>
      <c r="AI5687" s="13" t="s">
        <v>209</v>
      </c>
      <c r="AJ5687" s="13">
        <v>48836204</v>
      </c>
      <c r="AK5687" s="13" t="s">
        <v>52291</v>
      </c>
      <c r="AL5687" s="13" t="s">
        <v>50</v>
      </c>
      <c r="AM5687" s="13" t="s">
        <v>52292</v>
      </c>
      <c r="AN5687" s="13" t="s">
        <v>66</v>
      </c>
      <c r="AO5687" s="13" t="s">
        <v>52293</v>
      </c>
      <c r="AP5687" s="14" t="s">
        <v>52294</v>
      </c>
      <c r="AQ5687" s="13" t="s">
        <v>50</v>
      </c>
      <c r="AR5687" s="13" t="s">
        <v>50</v>
      </c>
    </row>
    <row r="5688" spans="1:44" ht="15" thickBot="1">
      <c r="A5688" s="4" t="s">
        <v>52295</v>
      </c>
      <c r="B5688" s="7" t="s">
        <v>50</v>
      </c>
      <c r="C5688" s="6">
        <v>44927</v>
      </c>
      <c r="D5688" s="7" t="s">
        <v>45</v>
      </c>
      <c r="E5688" s="7" t="s">
        <v>46</v>
      </c>
      <c r="F5688" s="7" t="s">
        <v>70</v>
      </c>
      <c r="G5688" s="27" t="s">
        <v>54945</v>
      </c>
      <c r="H5688" s="7" t="s">
        <v>50</v>
      </c>
      <c r="I5688" s="7" t="s">
        <v>50</v>
      </c>
      <c r="J5688" s="6">
        <v>45365</v>
      </c>
      <c r="K5688" s="7" t="s">
        <v>50</v>
      </c>
      <c r="L5688" s="7" t="s">
        <v>467</v>
      </c>
      <c r="M5688" s="7" t="s">
        <v>52296</v>
      </c>
      <c r="N5688" s="7" t="s">
        <v>791</v>
      </c>
      <c r="O5688" s="7" t="s">
        <v>52297</v>
      </c>
      <c r="P5688" s="5">
        <v>58087</v>
      </c>
      <c r="Q5688" s="7" t="s">
        <v>245</v>
      </c>
      <c r="R5688" s="34" t="s">
        <v>52298</v>
      </c>
      <c r="S5688" s="34" t="s">
        <v>52299</v>
      </c>
      <c r="T5688" s="7" t="s">
        <v>52300</v>
      </c>
      <c r="U5688" s="7" t="s">
        <v>52301</v>
      </c>
      <c r="V5688" s="7">
        <v>4000000</v>
      </c>
      <c r="W5688" s="7" t="s">
        <v>60</v>
      </c>
      <c r="X5688" s="7">
        <v>4000000</v>
      </c>
      <c r="Y5688" s="7" t="s">
        <v>467</v>
      </c>
      <c r="Z5688" s="7">
        <v>1</v>
      </c>
      <c r="AA5688" s="7">
        <v>4000000</v>
      </c>
      <c r="AB5688" s="7" t="s">
        <v>60</v>
      </c>
      <c r="AC5688" s="7">
        <v>4000000</v>
      </c>
      <c r="AD5688" s="7" t="s">
        <v>467</v>
      </c>
      <c r="AE5688" s="7">
        <v>4000000</v>
      </c>
      <c r="AF5688" s="7" t="s">
        <v>60</v>
      </c>
      <c r="AG5688" s="7">
        <v>4000000</v>
      </c>
      <c r="AH5688" s="7">
        <v>4000000</v>
      </c>
      <c r="AI5688" s="7" t="s">
        <v>60</v>
      </c>
      <c r="AJ5688" s="7">
        <v>4000000</v>
      </c>
      <c r="AK5688" s="7" t="s">
        <v>52302</v>
      </c>
      <c r="AL5688" s="7" t="s">
        <v>50</v>
      </c>
      <c r="AM5688" s="7" t="s">
        <v>52303</v>
      </c>
      <c r="AN5688" s="7" t="s">
        <v>66</v>
      </c>
      <c r="AO5688" s="7" t="s">
        <v>52304</v>
      </c>
      <c r="AP5688" s="8" t="s">
        <v>52305</v>
      </c>
      <c r="AQ5688" s="7" t="s">
        <v>50</v>
      </c>
      <c r="AR5688" s="7" t="s">
        <v>50</v>
      </c>
    </row>
    <row r="5689" spans="1:44" ht="15" thickBot="1">
      <c r="A5689" s="10" t="s">
        <v>52306</v>
      </c>
      <c r="B5689" s="13" t="s">
        <v>50</v>
      </c>
      <c r="C5689" s="12">
        <v>42552</v>
      </c>
      <c r="D5689" s="13" t="s">
        <v>45</v>
      </c>
      <c r="E5689" s="13" t="s">
        <v>46</v>
      </c>
      <c r="F5689" s="13" t="s">
        <v>70</v>
      </c>
      <c r="G5689" s="26" t="s">
        <v>54946</v>
      </c>
      <c r="H5689" s="13" t="s">
        <v>562</v>
      </c>
      <c r="I5689" s="13" t="s">
        <v>50</v>
      </c>
      <c r="J5689" s="12">
        <v>45365</v>
      </c>
      <c r="K5689" s="13" t="s">
        <v>89</v>
      </c>
      <c r="L5689" s="13" t="s">
        <v>178</v>
      </c>
      <c r="M5689" s="13" t="s">
        <v>52307</v>
      </c>
      <c r="N5689" s="13" t="s">
        <v>52308</v>
      </c>
      <c r="O5689" s="13" t="s">
        <v>52309</v>
      </c>
      <c r="P5689" s="11">
        <v>58269</v>
      </c>
      <c r="Q5689" s="13" t="s">
        <v>166</v>
      </c>
      <c r="R5689" s="33" t="s">
        <v>52310</v>
      </c>
      <c r="S5689" s="33" t="s">
        <v>52311</v>
      </c>
      <c r="T5689" s="13" t="s">
        <v>52312</v>
      </c>
      <c r="U5689" s="13" t="s">
        <v>50</v>
      </c>
      <c r="V5689" s="13">
        <v>175000</v>
      </c>
      <c r="W5689" s="13" t="s">
        <v>60</v>
      </c>
      <c r="X5689" s="13">
        <v>175000</v>
      </c>
      <c r="Y5689" s="13" t="s">
        <v>50</v>
      </c>
      <c r="Z5689" s="13">
        <v>8</v>
      </c>
      <c r="AA5689" s="13">
        <v>175000</v>
      </c>
      <c r="AB5689" s="13" t="s">
        <v>60</v>
      </c>
      <c r="AC5689" s="13">
        <v>175000</v>
      </c>
      <c r="AD5689" s="13" t="s">
        <v>178</v>
      </c>
      <c r="AE5689" s="13">
        <v>705000</v>
      </c>
      <c r="AF5689" s="13" t="s">
        <v>60</v>
      </c>
      <c r="AG5689" s="13">
        <v>705000</v>
      </c>
      <c r="AH5689" s="13">
        <v>1680296</v>
      </c>
      <c r="AI5689" s="13" t="s">
        <v>60</v>
      </c>
      <c r="AJ5689" s="13">
        <v>1680296</v>
      </c>
      <c r="AK5689" s="13" t="s">
        <v>52313</v>
      </c>
      <c r="AL5689" s="13" t="s">
        <v>50</v>
      </c>
      <c r="AM5689" s="13" t="s">
        <v>52314</v>
      </c>
      <c r="AN5689" s="13" t="s">
        <v>66</v>
      </c>
      <c r="AO5689" s="13" t="s">
        <v>52315</v>
      </c>
      <c r="AP5689" s="21" t="s">
        <v>52316</v>
      </c>
      <c r="AQ5689" s="13" t="s">
        <v>50</v>
      </c>
      <c r="AR5689" s="13" t="s">
        <v>50</v>
      </c>
    </row>
    <row r="5690" spans="1:44" ht="15" thickBot="1">
      <c r="A5690" s="4" t="s">
        <v>52317</v>
      </c>
      <c r="B5690" s="7" t="s">
        <v>50</v>
      </c>
      <c r="C5690" s="6">
        <v>44896</v>
      </c>
      <c r="D5690" s="7" t="s">
        <v>45</v>
      </c>
      <c r="E5690" s="7" t="s">
        <v>46</v>
      </c>
      <c r="F5690" s="7" t="s">
        <v>70</v>
      </c>
      <c r="G5690" s="27" t="s">
        <v>54945</v>
      </c>
      <c r="H5690" s="7" t="s">
        <v>50</v>
      </c>
      <c r="I5690" s="7" t="s">
        <v>50</v>
      </c>
      <c r="J5690" s="6">
        <v>45366</v>
      </c>
      <c r="K5690" s="7" t="s">
        <v>191</v>
      </c>
      <c r="L5690" s="7" t="s">
        <v>1624</v>
      </c>
      <c r="M5690" s="7" t="s">
        <v>52318</v>
      </c>
      <c r="N5690" s="7" t="s">
        <v>1626</v>
      </c>
      <c r="O5690" s="7" t="s">
        <v>52319</v>
      </c>
      <c r="P5690" s="5">
        <v>58494</v>
      </c>
      <c r="Q5690" s="7" t="s">
        <v>135</v>
      </c>
      <c r="R5690" s="28" t="s">
        <v>52320</v>
      </c>
      <c r="S5690" s="34" t="s">
        <v>52321</v>
      </c>
      <c r="T5690" s="7" t="s">
        <v>52322</v>
      </c>
      <c r="U5690" s="7" t="s">
        <v>50</v>
      </c>
      <c r="V5690" s="7" t="s">
        <v>50</v>
      </c>
      <c r="W5690" s="7" t="s">
        <v>50</v>
      </c>
      <c r="X5690" s="7" t="s">
        <v>50</v>
      </c>
      <c r="Y5690" s="7" t="s">
        <v>467</v>
      </c>
      <c r="Z5690" s="7">
        <v>3</v>
      </c>
      <c r="AA5690" s="7" t="s">
        <v>50</v>
      </c>
      <c r="AB5690" s="7" t="s">
        <v>50</v>
      </c>
      <c r="AC5690" s="7" t="s">
        <v>50</v>
      </c>
      <c r="AD5690" s="7" t="s">
        <v>1624</v>
      </c>
      <c r="AE5690" s="7">
        <v>1500000</v>
      </c>
      <c r="AF5690" s="7" t="s">
        <v>1456</v>
      </c>
      <c r="AG5690" s="7">
        <v>1601745</v>
      </c>
      <c r="AH5690" s="7">
        <v>1500000</v>
      </c>
      <c r="AI5690" s="7" t="s">
        <v>1456</v>
      </c>
      <c r="AJ5690" s="7">
        <v>1601745</v>
      </c>
      <c r="AK5690" s="7" t="s">
        <v>50</v>
      </c>
      <c r="AL5690" s="7" t="s">
        <v>50</v>
      </c>
      <c r="AM5690" s="7" t="s">
        <v>52323</v>
      </c>
      <c r="AN5690" s="7" t="s">
        <v>66</v>
      </c>
      <c r="AO5690" s="7" t="s">
        <v>52322</v>
      </c>
      <c r="AP5690" s="8" t="s">
        <v>52324</v>
      </c>
      <c r="AQ5690" s="7" t="s">
        <v>50</v>
      </c>
      <c r="AR5690" s="7" t="s">
        <v>50</v>
      </c>
    </row>
    <row r="5691" spans="1:44" ht="15" thickBot="1">
      <c r="A5691" s="10" t="s">
        <v>52325</v>
      </c>
      <c r="B5691" s="13" t="s">
        <v>50</v>
      </c>
      <c r="C5691" s="12">
        <v>44735</v>
      </c>
      <c r="D5691" s="13" t="s">
        <v>45</v>
      </c>
      <c r="E5691" s="13" t="s">
        <v>46</v>
      </c>
      <c r="F5691" s="13" t="s">
        <v>70</v>
      </c>
      <c r="G5691" s="27" t="s">
        <v>54945</v>
      </c>
      <c r="H5691" s="13" t="s">
        <v>50</v>
      </c>
      <c r="I5691" s="13" t="s">
        <v>50</v>
      </c>
      <c r="J5691" s="12">
        <v>45365</v>
      </c>
      <c r="K5691" s="13" t="s">
        <v>50</v>
      </c>
      <c r="L5691" s="13" t="s">
        <v>467</v>
      </c>
      <c r="M5691" s="13" t="s">
        <v>52326</v>
      </c>
      <c r="N5691" s="13" t="s">
        <v>50</v>
      </c>
      <c r="O5691" s="13" t="s">
        <v>52327</v>
      </c>
      <c r="P5691" s="11">
        <v>58883</v>
      </c>
      <c r="Q5691" s="13" t="s">
        <v>50</v>
      </c>
      <c r="R5691" s="33" t="s">
        <v>52328</v>
      </c>
      <c r="S5691" s="33" t="s">
        <v>52329</v>
      </c>
      <c r="T5691" s="13" t="s">
        <v>52330</v>
      </c>
      <c r="U5691" s="13" t="s">
        <v>52331</v>
      </c>
      <c r="V5691" s="13">
        <v>1750000</v>
      </c>
      <c r="W5691" s="13" t="s">
        <v>60</v>
      </c>
      <c r="X5691" s="13">
        <v>1750000</v>
      </c>
      <c r="Y5691" s="13" t="s">
        <v>467</v>
      </c>
      <c r="Z5691" s="13">
        <v>1</v>
      </c>
      <c r="AA5691" s="13">
        <v>1750000</v>
      </c>
      <c r="AB5691" s="13" t="s">
        <v>60</v>
      </c>
      <c r="AC5691" s="13">
        <v>1750000</v>
      </c>
      <c r="AD5691" s="13" t="s">
        <v>467</v>
      </c>
      <c r="AE5691" s="13">
        <v>1750000</v>
      </c>
      <c r="AF5691" s="13" t="s">
        <v>60</v>
      </c>
      <c r="AG5691" s="13">
        <v>1750000</v>
      </c>
      <c r="AH5691" s="13">
        <v>1750000</v>
      </c>
      <c r="AI5691" s="13" t="s">
        <v>60</v>
      </c>
      <c r="AJ5691" s="13">
        <v>1750000</v>
      </c>
      <c r="AK5691" s="13" t="s">
        <v>50</v>
      </c>
      <c r="AL5691" s="13" t="s">
        <v>50</v>
      </c>
      <c r="AM5691" s="13" t="s">
        <v>52332</v>
      </c>
      <c r="AN5691" s="13" t="s">
        <v>66</v>
      </c>
      <c r="AO5691" s="13" t="s">
        <v>52333</v>
      </c>
      <c r="AP5691" s="21" t="s">
        <v>52334</v>
      </c>
      <c r="AQ5691" s="13" t="s">
        <v>50</v>
      </c>
      <c r="AR5691" s="13" t="s">
        <v>50</v>
      </c>
    </row>
    <row r="5692" spans="1:44" ht="15" thickBot="1">
      <c r="A5692" s="4" t="s">
        <v>52335</v>
      </c>
      <c r="B5692" s="7" t="s">
        <v>50</v>
      </c>
      <c r="C5692" s="6">
        <v>44378</v>
      </c>
      <c r="D5692" s="7" t="s">
        <v>45</v>
      </c>
      <c r="E5692" s="7" t="s">
        <v>46</v>
      </c>
      <c r="F5692" s="7" t="s">
        <v>70</v>
      </c>
      <c r="G5692" s="27" t="s">
        <v>54945</v>
      </c>
      <c r="H5692" s="7" t="s">
        <v>50</v>
      </c>
      <c r="I5692" s="7" t="s">
        <v>50</v>
      </c>
      <c r="J5692" s="6">
        <v>45364</v>
      </c>
      <c r="K5692" s="7" t="s">
        <v>50</v>
      </c>
      <c r="L5692" s="7" t="s">
        <v>1624</v>
      </c>
      <c r="M5692" s="7" t="s">
        <v>52336</v>
      </c>
      <c r="N5692" s="7" t="s">
        <v>180</v>
      </c>
      <c r="O5692" s="7" t="s">
        <v>52337</v>
      </c>
      <c r="P5692" s="5">
        <v>59282</v>
      </c>
      <c r="Q5692" s="7" t="s">
        <v>120</v>
      </c>
      <c r="R5692" s="34" t="s">
        <v>52338</v>
      </c>
      <c r="S5692" s="34" t="s">
        <v>52339</v>
      </c>
      <c r="T5692" s="7" t="s">
        <v>52340</v>
      </c>
      <c r="U5692" s="7" t="s">
        <v>50</v>
      </c>
      <c r="V5692" s="7">
        <v>120000</v>
      </c>
      <c r="W5692" s="7" t="s">
        <v>60</v>
      </c>
      <c r="X5692" s="7">
        <v>120000</v>
      </c>
      <c r="Y5692" s="7" t="s">
        <v>467</v>
      </c>
      <c r="Z5692" s="7">
        <v>2</v>
      </c>
      <c r="AA5692" s="7">
        <v>120000</v>
      </c>
      <c r="AB5692" s="7" t="s">
        <v>60</v>
      </c>
      <c r="AC5692" s="7">
        <v>120000</v>
      </c>
      <c r="AD5692" s="7" t="s">
        <v>1624</v>
      </c>
      <c r="AE5692" s="7">
        <v>220000</v>
      </c>
      <c r="AF5692" s="7" t="s">
        <v>60</v>
      </c>
      <c r="AG5692" s="7">
        <v>220000</v>
      </c>
      <c r="AH5692" s="7">
        <v>220000</v>
      </c>
      <c r="AI5692" s="7" t="s">
        <v>60</v>
      </c>
      <c r="AJ5692" s="7">
        <v>220000</v>
      </c>
      <c r="AK5692" s="7" t="s">
        <v>50</v>
      </c>
      <c r="AL5692" s="7" t="s">
        <v>50</v>
      </c>
      <c r="AM5692" s="7" t="s">
        <v>52341</v>
      </c>
      <c r="AN5692" s="7" t="s">
        <v>66</v>
      </c>
      <c r="AO5692" s="7" t="s">
        <v>52342</v>
      </c>
      <c r="AP5692" s="8" t="s">
        <v>52343</v>
      </c>
      <c r="AQ5692" s="7" t="s">
        <v>50</v>
      </c>
      <c r="AR5692" s="7" t="s">
        <v>50</v>
      </c>
    </row>
    <row r="5693" spans="1:44" ht="15" thickBot="1">
      <c r="A5693" s="10" t="s">
        <v>52344</v>
      </c>
      <c r="B5693" s="13" t="s">
        <v>50</v>
      </c>
      <c r="C5693" s="12">
        <v>43831</v>
      </c>
      <c r="D5693" s="13" t="s">
        <v>45</v>
      </c>
      <c r="E5693" s="13" t="s">
        <v>46</v>
      </c>
      <c r="F5693" s="13" t="s">
        <v>70</v>
      </c>
      <c r="G5693" s="26" t="s">
        <v>54946</v>
      </c>
      <c r="H5693" s="13" t="s">
        <v>2796</v>
      </c>
      <c r="I5693" s="13" t="s">
        <v>50</v>
      </c>
      <c r="J5693" s="12">
        <v>45365</v>
      </c>
      <c r="K5693" s="13" t="s">
        <v>116</v>
      </c>
      <c r="L5693" s="13" t="s">
        <v>467</v>
      </c>
      <c r="M5693" s="13" t="s">
        <v>52345</v>
      </c>
      <c r="N5693" s="13" t="s">
        <v>133</v>
      </c>
      <c r="O5693" s="13" t="s">
        <v>52346</v>
      </c>
      <c r="P5693" s="11">
        <v>59376</v>
      </c>
      <c r="Q5693" s="13" t="s">
        <v>135</v>
      </c>
      <c r="R5693" s="33" t="s">
        <v>52347</v>
      </c>
      <c r="S5693" s="33" t="s">
        <v>52348</v>
      </c>
      <c r="T5693" s="13" t="s">
        <v>52349</v>
      </c>
      <c r="U5693" s="13" t="s">
        <v>50</v>
      </c>
      <c r="V5693" s="13" t="s">
        <v>50</v>
      </c>
      <c r="W5693" s="13" t="s">
        <v>50</v>
      </c>
      <c r="X5693" s="13" t="s">
        <v>50</v>
      </c>
      <c r="Y5693" s="13" t="s">
        <v>467</v>
      </c>
      <c r="Z5693" s="13">
        <v>8</v>
      </c>
      <c r="AA5693" s="13" t="s">
        <v>50</v>
      </c>
      <c r="AB5693" s="13" t="s">
        <v>50</v>
      </c>
      <c r="AC5693" s="13" t="s">
        <v>50</v>
      </c>
      <c r="AD5693" s="13" t="s">
        <v>467</v>
      </c>
      <c r="AE5693" s="13">
        <v>8706735</v>
      </c>
      <c r="AF5693" s="13" t="s">
        <v>60</v>
      </c>
      <c r="AG5693" s="13">
        <v>8706735</v>
      </c>
      <c r="AH5693" s="13">
        <v>9936581</v>
      </c>
      <c r="AI5693" s="13" t="s">
        <v>60</v>
      </c>
      <c r="AJ5693" s="13">
        <v>9936581</v>
      </c>
      <c r="AK5693" s="13" t="s">
        <v>52350</v>
      </c>
      <c r="AL5693" s="13" t="s">
        <v>50</v>
      </c>
      <c r="AM5693" s="13" t="s">
        <v>52351</v>
      </c>
      <c r="AN5693" s="13" t="s">
        <v>253</v>
      </c>
      <c r="AO5693" s="13" t="s">
        <v>52352</v>
      </c>
      <c r="AP5693" s="21" t="s">
        <v>52353</v>
      </c>
      <c r="AQ5693" s="13" t="s">
        <v>50</v>
      </c>
      <c r="AR5693" s="13" t="s">
        <v>50</v>
      </c>
    </row>
    <row r="5694" spans="1:44" ht="15" thickBot="1">
      <c r="A5694" s="4" t="s">
        <v>52354</v>
      </c>
      <c r="B5694" s="7" t="s">
        <v>50</v>
      </c>
      <c r="C5694" s="6">
        <v>44927</v>
      </c>
      <c r="D5694" s="7" t="s">
        <v>45</v>
      </c>
      <c r="E5694" s="7" t="s">
        <v>46</v>
      </c>
      <c r="F5694" s="7" t="s">
        <v>70</v>
      </c>
      <c r="G5694" s="7" t="s">
        <v>50</v>
      </c>
      <c r="H5694" s="7" t="s">
        <v>50</v>
      </c>
      <c r="I5694" s="7" t="s">
        <v>50</v>
      </c>
      <c r="J5694" s="6">
        <v>45364</v>
      </c>
      <c r="K5694" s="7" t="s">
        <v>50</v>
      </c>
      <c r="L5694" s="7" t="s">
        <v>210</v>
      </c>
      <c r="M5694" s="7" t="s">
        <v>52355</v>
      </c>
      <c r="N5694" s="7" t="s">
        <v>3440</v>
      </c>
      <c r="O5694" s="7" t="s">
        <v>52356</v>
      </c>
      <c r="P5694" s="5">
        <v>59511</v>
      </c>
      <c r="Q5694" s="7" t="s">
        <v>642</v>
      </c>
      <c r="R5694" s="31" t="s">
        <v>50</v>
      </c>
      <c r="S5694" s="31" t="s">
        <v>50</v>
      </c>
      <c r="T5694" s="7" t="s">
        <v>50</v>
      </c>
      <c r="U5694" s="7" t="s">
        <v>52357</v>
      </c>
      <c r="V5694" s="7">
        <v>24105000</v>
      </c>
      <c r="W5694" s="7" t="s">
        <v>60</v>
      </c>
      <c r="X5694" s="7">
        <v>24105000</v>
      </c>
      <c r="Y5694" s="7" t="s">
        <v>50</v>
      </c>
      <c r="Z5694" s="7">
        <v>1</v>
      </c>
      <c r="AA5694" s="7">
        <v>24105000</v>
      </c>
      <c r="AB5694" s="7" t="s">
        <v>60</v>
      </c>
      <c r="AC5694" s="7">
        <v>24105000</v>
      </c>
      <c r="AD5694" s="7" t="s">
        <v>210</v>
      </c>
      <c r="AE5694" s="7">
        <v>24105000</v>
      </c>
      <c r="AF5694" s="7" t="s">
        <v>60</v>
      </c>
      <c r="AG5694" s="7">
        <v>24105000</v>
      </c>
      <c r="AH5694" s="7">
        <v>24105000</v>
      </c>
      <c r="AI5694" s="7" t="s">
        <v>60</v>
      </c>
      <c r="AJ5694" s="7">
        <v>24105000</v>
      </c>
      <c r="AK5694" s="7" t="s">
        <v>50</v>
      </c>
      <c r="AL5694" s="7" t="s">
        <v>50</v>
      </c>
      <c r="AM5694" s="7" t="s">
        <v>50</v>
      </c>
      <c r="AN5694" s="7" t="s">
        <v>50</v>
      </c>
      <c r="AO5694" s="7" t="s">
        <v>50</v>
      </c>
      <c r="AP5694" s="7" t="s">
        <v>50</v>
      </c>
      <c r="AQ5694" s="7" t="s">
        <v>50</v>
      </c>
      <c r="AR5694" s="7" t="s">
        <v>1186</v>
      </c>
    </row>
    <row r="5695" spans="1:44" ht="15" thickBot="1">
      <c r="A5695" s="10" t="s">
        <v>52358</v>
      </c>
      <c r="B5695" s="13" t="s">
        <v>50</v>
      </c>
      <c r="C5695" s="12">
        <v>44197</v>
      </c>
      <c r="D5695" s="13" t="s">
        <v>45</v>
      </c>
      <c r="E5695" s="13" t="s">
        <v>46</v>
      </c>
      <c r="F5695" s="13" t="s">
        <v>70</v>
      </c>
      <c r="G5695" s="26" t="s">
        <v>54946</v>
      </c>
      <c r="H5695" s="13" t="s">
        <v>50</v>
      </c>
      <c r="I5695" s="13" t="s">
        <v>50</v>
      </c>
      <c r="J5695" s="12">
        <v>45366</v>
      </c>
      <c r="K5695" s="13" t="s">
        <v>50</v>
      </c>
      <c r="L5695" s="13" t="s">
        <v>241</v>
      </c>
      <c r="M5695" s="13" t="s">
        <v>16919</v>
      </c>
      <c r="N5695" s="13" t="s">
        <v>5455</v>
      </c>
      <c r="O5695" s="13" t="s">
        <v>52359</v>
      </c>
      <c r="P5695" s="11">
        <v>59512</v>
      </c>
      <c r="Q5695" s="13" t="s">
        <v>245</v>
      </c>
      <c r="R5695" s="30" t="s">
        <v>50</v>
      </c>
      <c r="S5695" s="30" t="s">
        <v>50</v>
      </c>
      <c r="T5695" s="13" t="s">
        <v>50</v>
      </c>
      <c r="U5695" s="13" t="s">
        <v>50</v>
      </c>
      <c r="V5695" s="13">
        <v>100000000</v>
      </c>
      <c r="W5695" s="13" t="s">
        <v>2056</v>
      </c>
      <c r="X5695" s="13">
        <v>13896609</v>
      </c>
      <c r="Y5695" s="13" t="s">
        <v>154</v>
      </c>
      <c r="Z5695" s="13">
        <v>4</v>
      </c>
      <c r="AA5695" s="13">
        <v>100000000</v>
      </c>
      <c r="AB5695" s="13" t="s">
        <v>2056</v>
      </c>
      <c r="AC5695" s="13">
        <v>13896609</v>
      </c>
      <c r="AD5695" s="13" t="s">
        <v>241</v>
      </c>
      <c r="AE5695" s="13">
        <v>200000000</v>
      </c>
      <c r="AF5695" s="13" t="s">
        <v>2056</v>
      </c>
      <c r="AG5695" s="13">
        <v>27581180</v>
      </c>
      <c r="AH5695" s="13">
        <v>200000000</v>
      </c>
      <c r="AI5695" s="13" t="s">
        <v>2056</v>
      </c>
      <c r="AJ5695" s="13">
        <v>27581180</v>
      </c>
      <c r="AK5695" s="13" t="s">
        <v>52360</v>
      </c>
      <c r="AL5695" s="13" t="s">
        <v>50</v>
      </c>
      <c r="AM5695" s="13" t="s">
        <v>50</v>
      </c>
      <c r="AN5695" s="13" t="s">
        <v>50</v>
      </c>
      <c r="AO5695" s="13" t="s">
        <v>50</v>
      </c>
      <c r="AP5695" s="13" t="s">
        <v>50</v>
      </c>
      <c r="AQ5695" s="13" t="s">
        <v>50</v>
      </c>
      <c r="AR5695" s="13" t="s">
        <v>1186</v>
      </c>
    </row>
    <row r="5696" spans="1:44" ht="15" thickBot="1">
      <c r="A5696" s="4" t="s">
        <v>52361</v>
      </c>
      <c r="B5696" s="7" t="s">
        <v>50</v>
      </c>
      <c r="C5696" s="6">
        <v>42853</v>
      </c>
      <c r="D5696" s="7" t="s">
        <v>45</v>
      </c>
      <c r="E5696" s="7" t="s">
        <v>46</v>
      </c>
      <c r="F5696" s="7" t="s">
        <v>70</v>
      </c>
      <c r="G5696" s="27" t="s">
        <v>54945</v>
      </c>
      <c r="H5696" s="7" t="s">
        <v>50</v>
      </c>
      <c r="I5696" s="7" t="s">
        <v>50</v>
      </c>
      <c r="J5696" s="6">
        <v>45364</v>
      </c>
      <c r="K5696" s="7" t="s">
        <v>89</v>
      </c>
      <c r="L5696" s="7" t="s">
        <v>467</v>
      </c>
      <c r="M5696" s="7" t="s">
        <v>52362</v>
      </c>
      <c r="N5696" s="7" t="s">
        <v>52363</v>
      </c>
      <c r="O5696" s="7" t="s">
        <v>52364</v>
      </c>
      <c r="P5696" s="5">
        <v>60081</v>
      </c>
      <c r="Q5696" s="7" t="s">
        <v>360</v>
      </c>
      <c r="R5696" s="34" t="s">
        <v>52365</v>
      </c>
      <c r="S5696" s="34" t="s">
        <v>52366</v>
      </c>
      <c r="T5696" s="7" t="s">
        <v>52367</v>
      </c>
      <c r="U5696" s="7">
        <v>33768560138</v>
      </c>
      <c r="V5696" s="7">
        <v>2100000</v>
      </c>
      <c r="W5696" s="7" t="s">
        <v>209</v>
      </c>
      <c r="X5696" s="7">
        <v>2300101</v>
      </c>
      <c r="Y5696" s="7" t="s">
        <v>467</v>
      </c>
      <c r="Z5696" s="7">
        <v>5</v>
      </c>
      <c r="AA5696" s="7">
        <v>2100000</v>
      </c>
      <c r="AB5696" s="7" t="s">
        <v>209</v>
      </c>
      <c r="AC5696" s="7">
        <v>2300101</v>
      </c>
      <c r="AD5696" s="7" t="s">
        <v>467</v>
      </c>
      <c r="AE5696" s="7">
        <v>2514030</v>
      </c>
      <c r="AF5696" s="7" t="s">
        <v>209</v>
      </c>
      <c r="AG5696" s="7">
        <v>2761490</v>
      </c>
      <c r="AH5696" s="7">
        <v>2514030</v>
      </c>
      <c r="AI5696" s="7" t="s">
        <v>209</v>
      </c>
      <c r="AJ5696" s="7">
        <v>2761490</v>
      </c>
      <c r="AK5696" s="7" t="s">
        <v>52368</v>
      </c>
      <c r="AL5696" s="7" t="s">
        <v>50</v>
      </c>
      <c r="AM5696" s="7" t="s">
        <v>52369</v>
      </c>
      <c r="AN5696" s="7" t="s">
        <v>66</v>
      </c>
      <c r="AO5696" s="7" t="s">
        <v>52370</v>
      </c>
      <c r="AP5696" s="8" t="s">
        <v>52371</v>
      </c>
      <c r="AQ5696" s="7" t="s">
        <v>50</v>
      </c>
      <c r="AR5696" s="7" t="s">
        <v>50</v>
      </c>
    </row>
    <row r="5697" spans="1:44" ht="15" thickBot="1">
      <c r="A5697" s="10" t="s">
        <v>52372</v>
      </c>
      <c r="B5697" s="13" t="s">
        <v>50</v>
      </c>
      <c r="C5697" s="12">
        <v>43466</v>
      </c>
      <c r="D5697" s="13" t="s">
        <v>45</v>
      </c>
      <c r="E5697" s="13" t="s">
        <v>46</v>
      </c>
      <c r="F5697" s="13" t="s">
        <v>70</v>
      </c>
      <c r="G5697" s="26" t="s">
        <v>54946</v>
      </c>
      <c r="H5697" s="13" t="s">
        <v>50</v>
      </c>
      <c r="I5697" s="13" t="s">
        <v>50</v>
      </c>
      <c r="J5697" s="12">
        <v>45365</v>
      </c>
      <c r="K5697" s="13" t="s">
        <v>50</v>
      </c>
      <c r="L5697" s="13" t="s">
        <v>241</v>
      </c>
      <c r="M5697" s="13" t="s">
        <v>52373</v>
      </c>
      <c r="N5697" s="13" t="s">
        <v>2941</v>
      </c>
      <c r="O5697" s="13" t="s">
        <v>52374</v>
      </c>
      <c r="P5697" s="11">
        <v>60744</v>
      </c>
      <c r="Q5697" s="13" t="s">
        <v>245</v>
      </c>
      <c r="R5697" s="33" t="s">
        <v>52375</v>
      </c>
      <c r="S5697" s="33" t="s">
        <v>52376</v>
      </c>
      <c r="T5697" s="13" t="s">
        <v>52377</v>
      </c>
      <c r="U5697" s="13" t="s">
        <v>50</v>
      </c>
      <c r="V5697" s="13">
        <v>15000000000</v>
      </c>
      <c r="W5697" s="13" t="s">
        <v>2946</v>
      </c>
      <c r="X5697" s="13">
        <v>11341481</v>
      </c>
      <c r="Y5697" s="13" t="s">
        <v>154</v>
      </c>
      <c r="Z5697" s="13">
        <v>2</v>
      </c>
      <c r="AA5697" s="13">
        <v>15000000000</v>
      </c>
      <c r="AB5697" s="13" t="s">
        <v>2946</v>
      </c>
      <c r="AC5697" s="13">
        <v>11341481</v>
      </c>
      <c r="AD5697" s="13" t="s">
        <v>241</v>
      </c>
      <c r="AE5697" s="13">
        <v>15000000000</v>
      </c>
      <c r="AF5697" s="13" t="s">
        <v>2946</v>
      </c>
      <c r="AG5697" s="13">
        <v>11341481</v>
      </c>
      <c r="AH5697" s="13">
        <v>15000000000</v>
      </c>
      <c r="AI5697" s="13" t="s">
        <v>2946</v>
      </c>
      <c r="AJ5697" s="13">
        <v>11341481</v>
      </c>
      <c r="AK5697" s="13" t="s">
        <v>52378</v>
      </c>
      <c r="AL5697" s="13" t="s">
        <v>50</v>
      </c>
      <c r="AM5697" s="13" t="s">
        <v>52379</v>
      </c>
      <c r="AN5697" s="13" t="s">
        <v>66</v>
      </c>
      <c r="AO5697" s="13" t="s">
        <v>52380</v>
      </c>
      <c r="AP5697" s="14" t="s">
        <v>52381</v>
      </c>
      <c r="AQ5697" s="13" t="s">
        <v>50</v>
      </c>
      <c r="AR5697" s="13" t="s">
        <v>50</v>
      </c>
    </row>
    <row r="5698" spans="1:44" ht="15" thickBot="1">
      <c r="A5698" s="4" t="s">
        <v>52382</v>
      </c>
      <c r="B5698" s="7" t="s">
        <v>50</v>
      </c>
      <c r="C5698" s="6">
        <v>41754</v>
      </c>
      <c r="D5698" s="7" t="s">
        <v>45</v>
      </c>
      <c r="E5698" s="7" t="s">
        <v>46</v>
      </c>
      <c r="F5698" s="7" t="s">
        <v>70</v>
      </c>
      <c r="G5698" s="7" t="s">
        <v>87</v>
      </c>
      <c r="H5698" s="7" t="s">
        <v>50</v>
      </c>
      <c r="I5698" s="7" t="s">
        <v>50</v>
      </c>
      <c r="J5698" s="6">
        <v>45366</v>
      </c>
      <c r="K5698" s="7" t="s">
        <v>50</v>
      </c>
      <c r="L5698" s="7" t="s">
        <v>1471</v>
      </c>
      <c r="M5698" s="7" t="s">
        <v>52383</v>
      </c>
      <c r="N5698" s="7" t="s">
        <v>3491</v>
      </c>
      <c r="O5698" s="7" t="s">
        <v>52384</v>
      </c>
      <c r="P5698" s="5">
        <v>61141</v>
      </c>
      <c r="Q5698" s="7" t="s">
        <v>245</v>
      </c>
      <c r="R5698" s="34" t="s">
        <v>52385</v>
      </c>
      <c r="S5698" s="31" t="s">
        <v>50</v>
      </c>
      <c r="T5698" s="7" t="s">
        <v>52386</v>
      </c>
      <c r="U5698" s="7" t="s">
        <v>52387</v>
      </c>
      <c r="V5698" s="7" t="s">
        <v>50</v>
      </c>
      <c r="W5698" s="7" t="s">
        <v>50</v>
      </c>
      <c r="X5698" s="7" t="s">
        <v>50</v>
      </c>
      <c r="Y5698" s="7" t="s">
        <v>50</v>
      </c>
      <c r="Z5698" s="7">
        <v>4</v>
      </c>
      <c r="AA5698" s="7" t="s">
        <v>50</v>
      </c>
      <c r="AB5698" s="7" t="s">
        <v>50</v>
      </c>
      <c r="AC5698" s="7" t="s">
        <v>50</v>
      </c>
      <c r="AD5698" s="7" t="s">
        <v>1471</v>
      </c>
      <c r="AE5698" s="7">
        <v>120000000</v>
      </c>
      <c r="AF5698" s="7" t="s">
        <v>2056</v>
      </c>
      <c r="AG5698" s="7">
        <v>18259651</v>
      </c>
      <c r="AH5698" s="7">
        <v>120000000</v>
      </c>
      <c r="AI5698" s="7" t="s">
        <v>2056</v>
      </c>
      <c r="AJ5698" s="7">
        <v>18259651</v>
      </c>
      <c r="AK5698" s="7" t="s">
        <v>52388</v>
      </c>
      <c r="AL5698" s="7" t="s">
        <v>50</v>
      </c>
      <c r="AM5698" s="7" t="s">
        <v>52389</v>
      </c>
      <c r="AN5698" s="7" t="s">
        <v>66</v>
      </c>
      <c r="AO5698" s="7" t="s">
        <v>50</v>
      </c>
      <c r="AP5698" s="7" t="s">
        <v>50</v>
      </c>
      <c r="AQ5698" s="22" t="s">
        <v>52390</v>
      </c>
      <c r="AR5698" s="7" t="s">
        <v>255</v>
      </c>
    </row>
    <row r="5699" spans="1:44" ht="15" thickBot="1">
      <c r="A5699" s="10" t="s">
        <v>52391</v>
      </c>
      <c r="B5699" s="13" t="s">
        <v>50</v>
      </c>
      <c r="C5699" s="12">
        <v>39083</v>
      </c>
      <c r="D5699" s="13" t="s">
        <v>45</v>
      </c>
      <c r="E5699" s="13" t="s">
        <v>46</v>
      </c>
      <c r="F5699" s="13" t="s">
        <v>47</v>
      </c>
      <c r="G5699" s="26" t="s">
        <v>54946</v>
      </c>
      <c r="H5699" s="13" t="s">
        <v>10271</v>
      </c>
      <c r="I5699" s="13" t="s">
        <v>50</v>
      </c>
      <c r="J5699" s="12">
        <v>45365</v>
      </c>
      <c r="K5699" s="13" t="s">
        <v>89</v>
      </c>
      <c r="L5699" s="13" t="s">
        <v>62</v>
      </c>
      <c r="M5699" s="13" t="s">
        <v>7522</v>
      </c>
      <c r="N5699" s="13" t="s">
        <v>4205</v>
      </c>
      <c r="O5699" s="13" t="s">
        <v>52392</v>
      </c>
      <c r="P5699" s="11">
        <v>61507</v>
      </c>
      <c r="Q5699" s="13" t="s">
        <v>135</v>
      </c>
      <c r="R5699" s="33" t="s">
        <v>52393</v>
      </c>
      <c r="S5699" s="33" t="s">
        <v>52394</v>
      </c>
      <c r="T5699" s="13" t="s">
        <v>52395</v>
      </c>
      <c r="U5699" s="13" t="s">
        <v>52396</v>
      </c>
      <c r="V5699" s="13">
        <v>9900000</v>
      </c>
      <c r="W5699" s="13" t="s">
        <v>139</v>
      </c>
      <c r="X5699" s="13">
        <v>12617942</v>
      </c>
      <c r="Y5699" s="13" t="s">
        <v>61</v>
      </c>
      <c r="Z5699" s="13">
        <v>5</v>
      </c>
      <c r="AA5699" s="13">
        <v>9900000</v>
      </c>
      <c r="AB5699" s="13" t="s">
        <v>139</v>
      </c>
      <c r="AC5699" s="13">
        <v>12617942</v>
      </c>
      <c r="AD5699" s="13" t="s">
        <v>62</v>
      </c>
      <c r="AE5699" s="13">
        <v>34350000</v>
      </c>
      <c r="AF5699" s="13" t="s">
        <v>139</v>
      </c>
      <c r="AG5699" s="13">
        <v>42361502</v>
      </c>
      <c r="AH5699" s="13">
        <v>34350000</v>
      </c>
      <c r="AI5699" s="13" t="s">
        <v>139</v>
      </c>
      <c r="AJ5699" s="13">
        <v>42361502</v>
      </c>
      <c r="AK5699" s="13" t="s">
        <v>52397</v>
      </c>
      <c r="AL5699" s="13" t="s">
        <v>50</v>
      </c>
      <c r="AM5699" s="13" t="s">
        <v>52398</v>
      </c>
      <c r="AN5699" s="13" t="s">
        <v>66</v>
      </c>
      <c r="AO5699" s="13" t="s">
        <v>52399</v>
      </c>
      <c r="AP5699" s="21" t="s">
        <v>52400</v>
      </c>
      <c r="AQ5699" s="13" t="s">
        <v>50</v>
      </c>
      <c r="AR5699" s="13" t="s">
        <v>50</v>
      </c>
    </row>
    <row r="5700" spans="1:44" ht="15" thickBot="1">
      <c r="A5700" s="4" t="s">
        <v>52401</v>
      </c>
      <c r="B5700" s="7" t="s">
        <v>50</v>
      </c>
      <c r="C5700" s="6">
        <v>44197</v>
      </c>
      <c r="D5700" s="7" t="s">
        <v>45</v>
      </c>
      <c r="E5700" s="7" t="s">
        <v>46</v>
      </c>
      <c r="F5700" s="7" t="s">
        <v>70</v>
      </c>
      <c r="G5700" s="26" t="s">
        <v>54946</v>
      </c>
      <c r="H5700" s="7" t="s">
        <v>1091</v>
      </c>
      <c r="I5700" s="7" t="s">
        <v>50</v>
      </c>
      <c r="J5700" s="6">
        <v>45364</v>
      </c>
      <c r="K5700" s="7" t="s">
        <v>191</v>
      </c>
      <c r="L5700" s="7" t="s">
        <v>241</v>
      </c>
      <c r="M5700" s="7" t="s">
        <v>52402</v>
      </c>
      <c r="N5700" s="7" t="s">
        <v>180</v>
      </c>
      <c r="O5700" s="7" t="s">
        <v>52403</v>
      </c>
      <c r="P5700" s="5">
        <v>61836</v>
      </c>
      <c r="Q5700" s="7" t="s">
        <v>120</v>
      </c>
      <c r="R5700" s="34" t="s">
        <v>52404</v>
      </c>
      <c r="S5700" s="34" t="s">
        <v>52405</v>
      </c>
      <c r="T5700" s="7" t="s">
        <v>52406</v>
      </c>
      <c r="U5700" s="7" t="s">
        <v>50</v>
      </c>
      <c r="V5700" s="7">
        <v>17000000</v>
      </c>
      <c r="W5700" s="7" t="s">
        <v>60</v>
      </c>
      <c r="X5700" s="7">
        <v>17000000</v>
      </c>
      <c r="Y5700" s="7" t="s">
        <v>154</v>
      </c>
      <c r="Z5700" s="7">
        <v>2</v>
      </c>
      <c r="AA5700" s="7">
        <v>17000000</v>
      </c>
      <c r="AB5700" s="7" t="s">
        <v>60</v>
      </c>
      <c r="AC5700" s="7">
        <v>17000000</v>
      </c>
      <c r="AD5700" s="7" t="s">
        <v>241</v>
      </c>
      <c r="AE5700" s="7">
        <v>29000000</v>
      </c>
      <c r="AF5700" s="7" t="s">
        <v>60</v>
      </c>
      <c r="AG5700" s="7">
        <v>29000000</v>
      </c>
      <c r="AH5700" s="7">
        <v>29000000</v>
      </c>
      <c r="AI5700" s="7" t="s">
        <v>60</v>
      </c>
      <c r="AJ5700" s="7">
        <v>29000000</v>
      </c>
      <c r="AK5700" s="7" t="s">
        <v>52407</v>
      </c>
      <c r="AL5700" s="7" t="s">
        <v>50</v>
      </c>
      <c r="AM5700" s="7" t="s">
        <v>52408</v>
      </c>
      <c r="AN5700" s="7" t="s">
        <v>66</v>
      </c>
      <c r="AO5700" s="7" t="s">
        <v>52409</v>
      </c>
      <c r="AP5700" s="22" t="s">
        <v>52410</v>
      </c>
      <c r="AQ5700" s="7" t="s">
        <v>50</v>
      </c>
      <c r="AR5700" s="7" t="s">
        <v>50</v>
      </c>
    </row>
    <row r="5701" spans="1:44" ht="15" thickBot="1">
      <c r="A5701" s="10" t="s">
        <v>52411</v>
      </c>
      <c r="B5701" s="13" t="s">
        <v>50</v>
      </c>
      <c r="C5701" s="12">
        <v>44033</v>
      </c>
      <c r="D5701" s="13" t="s">
        <v>45</v>
      </c>
      <c r="E5701" s="13" t="s">
        <v>46</v>
      </c>
      <c r="F5701" s="13" t="s">
        <v>70</v>
      </c>
      <c r="G5701" s="27" t="s">
        <v>54945</v>
      </c>
      <c r="H5701" s="13" t="s">
        <v>50</v>
      </c>
      <c r="I5701" s="13" t="s">
        <v>50</v>
      </c>
      <c r="J5701" s="12">
        <v>45364</v>
      </c>
      <c r="K5701" s="13" t="s">
        <v>50</v>
      </c>
      <c r="L5701" s="13" t="s">
        <v>467</v>
      </c>
      <c r="M5701" s="13" t="s">
        <v>52412</v>
      </c>
      <c r="N5701" s="13" t="s">
        <v>10078</v>
      </c>
      <c r="O5701" s="13" t="s">
        <v>52413</v>
      </c>
      <c r="P5701" s="11">
        <v>62120</v>
      </c>
      <c r="Q5701" s="13" t="s">
        <v>245</v>
      </c>
      <c r="R5701" s="33" t="s">
        <v>52414</v>
      </c>
      <c r="S5701" s="33" t="s">
        <v>52415</v>
      </c>
      <c r="T5701" s="13" t="s">
        <v>50</v>
      </c>
      <c r="U5701" s="13" t="s">
        <v>50</v>
      </c>
      <c r="V5701" s="13">
        <v>220000000</v>
      </c>
      <c r="W5701" s="13" t="s">
        <v>1960</v>
      </c>
      <c r="X5701" s="13">
        <v>1490487</v>
      </c>
      <c r="Y5701" s="13" t="s">
        <v>467</v>
      </c>
      <c r="Z5701" s="13">
        <v>2</v>
      </c>
      <c r="AA5701" s="13">
        <v>220000000</v>
      </c>
      <c r="AB5701" s="13" t="s">
        <v>1960</v>
      </c>
      <c r="AC5701" s="13">
        <v>1490487</v>
      </c>
      <c r="AD5701" s="13" t="s">
        <v>467</v>
      </c>
      <c r="AE5701" s="13">
        <v>320000000</v>
      </c>
      <c r="AF5701" s="13" t="s">
        <v>1960</v>
      </c>
      <c r="AG5701" s="13">
        <v>2190148</v>
      </c>
      <c r="AH5701" s="13">
        <v>320000000</v>
      </c>
      <c r="AI5701" s="13" t="s">
        <v>1960</v>
      </c>
      <c r="AJ5701" s="13">
        <v>2190148</v>
      </c>
      <c r="AK5701" s="13" t="s">
        <v>52416</v>
      </c>
      <c r="AL5701" s="13" t="s">
        <v>50</v>
      </c>
      <c r="AM5701" s="13" t="s">
        <v>52417</v>
      </c>
      <c r="AN5701" s="13" t="s">
        <v>66</v>
      </c>
      <c r="AO5701" s="13" t="s">
        <v>52418</v>
      </c>
      <c r="AP5701" s="21" t="s">
        <v>52419</v>
      </c>
      <c r="AQ5701" s="13" t="s">
        <v>50</v>
      </c>
      <c r="AR5701" s="13" t="s">
        <v>50</v>
      </c>
    </row>
    <row r="5702" spans="1:44" ht="15" thickBot="1">
      <c r="A5702" s="4" t="s">
        <v>52420</v>
      </c>
      <c r="B5702" s="7" t="s">
        <v>50</v>
      </c>
      <c r="C5702" s="6">
        <v>43831</v>
      </c>
      <c r="D5702" s="7" t="s">
        <v>45</v>
      </c>
      <c r="E5702" s="7" t="s">
        <v>46</v>
      </c>
      <c r="F5702" s="7" t="s">
        <v>70</v>
      </c>
      <c r="G5702" s="27" t="s">
        <v>54945</v>
      </c>
      <c r="H5702" s="7" t="s">
        <v>50</v>
      </c>
      <c r="I5702" s="7" t="s">
        <v>50</v>
      </c>
      <c r="J5702" s="6">
        <v>45364</v>
      </c>
      <c r="K5702" s="7" t="s">
        <v>50</v>
      </c>
      <c r="L5702" s="7" t="s">
        <v>2837</v>
      </c>
      <c r="M5702" s="7" t="s">
        <v>52421</v>
      </c>
      <c r="N5702" s="7" t="s">
        <v>7087</v>
      </c>
      <c r="O5702" s="7" t="s">
        <v>52422</v>
      </c>
      <c r="P5702" s="5">
        <v>62243</v>
      </c>
      <c r="Q5702" s="7" t="s">
        <v>360</v>
      </c>
      <c r="R5702" s="34" t="s">
        <v>52423</v>
      </c>
      <c r="S5702" s="34" t="s">
        <v>52424</v>
      </c>
      <c r="T5702" s="7" t="s">
        <v>52425</v>
      </c>
      <c r="U5702" s="7">
        <v>3924632003</v>
      </c>
      <c r="V5702" s="7">
        <v>500000</v>
      </c>
      <c r="W5702" s="7" t="s">
        <v>209</v>
      </c>
      <c r="X5702" s="7">
        <v>547643</v>
      </c>
      <c r="Y5702" s="7" t="s">
        <v>467</v>
      </c>
      <c r="Z5702" s="7">
        <v>4</v>
      </c>
      <c r="AA5702" s="7">
        <v>700000</v>
      </c>
      <c r="AB5702" s="7" t="s">
        <v>209</v>
      </c>
      <c r="AC5702" s="7">
        <v>776406</v>
      </c>
      <c r="AD5702" s="7" t="s">
        <v>467</v>
      </c>
      <c r="AE5702" s="7">
        <v>810000</v>
      </c>
      <c r="AF5702" s="7" t="s">
        <v>209</v>
      </c>
      <c r="AG5702" s="7">
        <v>898444</v>
      </c>
      <c r="AH5702" s="7">
        <v>1310000</v>
      </c>
      <c r="AI5702" s="7" t="s">
        <v>209</v>
      </c>
      <c r="AJ5702" s="7">
        <v>1446087</v>
      </c>
      <c r="AK5702" s="7" t="s">
        <v>50</v>
      </c>
      <c r="AL5702" s="7" t="s">
        <v>50</v>
      </c>
      <c r="AM5702" s="7" t="s">
        <v>52426</v>
      </c>
      <c r="AN5702" s="7" t="s">
        <v>66</v>
      </c>
      <c r="AO5702" s="7" t="s">
        <v>52427</v>
      </c>
      <c r="AP5702" s="8" t="s">
        <v>52428</v>
      </c>
      <c r="AQ5702" s="7" t="s">
        <v>50</v>
      </c>
      <c r="AR5702" s="7" t="s">
        <v>50</v>
      </c>
    </row>
    <row r="5703" spans="1:44" ht="15" thickBot="1">
      <c r="A5703" s="10" t="s">
        <v>52429</v>
      </c>
      <c r="B5703" s="13" t="s">
        <v>50</v>
      </c>
      <c r="C5703" s="12">
        <v>44562</v>
      </c>
      <c r="D5703" s="13" t="s">
        <v>45</v>
      </c>
      <c r="E5703" s="13" t="s">
        <v>46</v>
      </c>
      <c r="F5703" s="13" t="s">
        <v>70</v>
      </c>
      <c r="G5703" s="27" t="s">
        <v>54945</v>
      </c>
      <c r="H5703" s="13" t="s">
        <v>1091</v>
      </c>
      <c r="I5703" s="13" t="s">
        <v>50</v>
      </c>
      <c r="J5703" s="12">
        <v>45364</v>
      </c>
      <c r="K5703" s="13" t="s">
        <v>50</v>
      </c>
      <c r="L5703" s="13" t="s">
        <v>241</v>
      </c>
      <c r="M5703" s="13" t="s">
        <v>52430</v>
      </c>
      <c r="N5703" s="13" t="s">
        <v>518</v>
      </c>
      <c r="O5703" s="13" t="s">
        <v>52431</v>
      </c>
      <c r="P5703" s="11">
        <v>62520</v>
      </c>
      <c r="Q5703" s="13" t="s">
        <v>520</v>
      </c>
      <c r="R5703" s="33" t="s">
        <v>52432</v>
      </c>
      <c r="S5703" s="33" t="s">
        <v>52433</v>
      </c>
      <c r="T5703" s="13" t="s">
        <v>50</v>
      </c>
      <c r="U5703" s="13" t="s">
        <v>50</v>
      </c>
      <c r="V5703" s="13">
        <v>500000</v>
      </c>
      <c r="W5703" s="13" t="s">
        <v>60</v>
      </c>
      <c r="X5703" s="13">
        <v>500000</v>
      </c>
      <c r="Y5703" s="13" t="s">
        <v>154</v>
      </c>
      <c r="Z5703" s="13">
        <v>2</v>
      </c>
      <c r="AA5703" s="13">
        <v>500000</v>
      </c>
      <c r="AB5703" s="13" t="s">
        <v>60</v>
      </c>
      <c r="AC5703" s="13">
        <v>500000</v>
      </c>
      <c r="AD5703" s="13" t="s">
        <v>241</v>
      </c>
      <c r="AE5703" s="13">
        <v>3200000</v>
      </c>
      <c r="AF5703" s="13" t="s">
        <v>60</v>
      </c>
      <c r="AG5703" s="13">
        <v>3200000</v>
      </c>
      <c r="AH5703" s="13">
        <v>3200000</v>
      </c>
      <c r="AI5703" s="13" t="s">
        <v>60</v>
      </c>
      <c r="AJ5703" s="13">
        <v>3200000</v>
      </c>
      <c r="AK5703" s="13" t="s">
        <v>50</v>
      </c>
      <c r="AL5703" s="13" t="s">
        <v>50</v>
      </c>
      <c r="AM5703" s="13" t="s">
        <v>52434</v>
      </c>
      <c r="AN5703" s="13" t="s">
        <v>253</v>
      </c>
      <c r="AO5703" s="13" t="s">
        <v>52435</v>
      </c>
      <c r="AP5703" s="21" t="s">
        <v>52436</v>
      </c>
      <c r="AQ5703" s="13" t="s">
        <v>50</v>
      </c>
      <c r="AR5703" s="13" t="s">
        <v>50</v>
      </c>
    </row>
    <row r="5704" spans="1:44" ht="15" thickBot="1">
      <c r="A5704" s="4" t="s">
        <v>52437</v>
      </c>
      <c r="B5704" s="7" t="s">
        <v>50</v>
      </c>
      <c r="C5704" s="6">
        <v>44964</v>
      </c>
      <c r="D5704" s="7" t="s">
        <v>45</v>
      </c>
      <c r="E5704" s="7" t="s">
        <v>46</v>
      </c>
      <c r="F5704" s="7" t="s">
        <v>70</v>
      </c>
      <c r="G5704" s="27" t="s">
        <v>54945</v>
      </c>
      <c r="H5704" s="7" t="s">
        <v>50</v>
      </c>
      <c r="I5704" s="7" t="s">
        <v>50</v>
      </c>
      <c r="J5704" s="6">
        <v>45366</v>
      </c>
      <c r="K5704" s="7" t="s">
        <v>50</v>
      </c>
      <c r="L5704" s="7" t="s">
        <v>1624</v>
      </c>
      <c r="M5704" s="7" t="s">
        <v>50</v>
      </c>
      <c r="N5704" s="7" t="s">
        <v>50</v>
      </c>
      <c r="O5704" s="7" t="s">
        <v>52438</v>
      </c>
      <c r="P5704" s="5">
        <v>62801</v>
      </c>
      <c r="Q5704" s="7" t="s">
        <v>50</v>
      </c>
      <c r="R5704" s="34" t="s">
        <v>52439</v>
      </c>
      <c r="S5704" s="34" t="s">
        <v>52440</v>
      </c>
      <c r="T5704" s="7" t="s">
        <v>52441</v>
      </c>
      <c r="U5704" s="7" t="s">
        <v>50</v>
      </c>
      <c r="V5704" s="7">
        <v>1000000</v>
      </c>
      <c r="W5704" s="7" t="s">
        <v>209</v>
      </c>
      <c r="X5704" s="7">
        <v>1089028</v>
      </c>
      <c r="Y5704" s="7" t="s">
        <v>467</v>
      </c>
      <c r="Z5704" s="7">
        <v>1</v>
      </c>
      <c r="AA5704" s="7">
        <v>1000000</v>
      </c>
      <c r="AB5704" s="7" t="s">
        <v>209</v>
      </c>
      <c r="AC5704" s="7">
        <v>1089028</v>
      </c>
      <c r="AD5704" s="7" t="s">
        <v>1624</v>
      </c>
      <c r="AE5704" s="7">
        <v>1000000</v>
      </c>
      <c r="AF5704" s="7" t="s">
        <v>209</v>
      </c>
      <c r="AG5704" s="7">
        <v>1089028</v>
      </c>
      <c r="AH5704" s="7">
        <v>1000000</v>
      </c>
      <c r="AI5704" s="7" t="s">
        <v>209</v>
      </c>
      <c r="AJ5704" s="7">
        <v>1089028</v>
      </c>
      <c r="AK5704" s="7" t="s">
        <v>50</v>
      </c>
      <c r="AL5704" s="7" t="s">
        <v>50</v>
      </c>
      <c r="AM5704" s="7" t="s">
        <v>52442</v>
      </c>
      <c r="AN5704" s="7" t="s">
        <v>1700</v>
      </c>
      <c r="AO5704" s="7" t="s">
        <v>52443</v>
      </c>
      <c r="AP5704" s="8" t="s">
        <v>52444</v>
      </c>
      <c r="AQ5704" s="7" t="s">
        <v>50</v>
      </c>
      <c r="AR5704" s="7" t="s">
        <v>50</v>
      </c>
    </row>
    <row r="5705" spans="1:44" ht="15" thickBot="1">
      <c r="A5705" s="10" t="s">
        <v>52445</v>
      </c>
      <c r="B5705" s="13" t="s">
        <v>50</v>
      </c>
      <c r="C5705" s="12">
        <v>18264</v>
      </c>
      <c r="D5705" s="13" t="s">
        <v>45</v>
      </c>
      <c r="E5705" s="13" t="s">
        <v>46</v>
      </c>
      <c r="F5705" s="13" t="s">
        <v>70</v>
      </c>
      <c r="G5705" s="13" t="s">
        <v>145</v>
      </c>
      <c r="H5705" s="13" t="s">
        <v>40398</v>
      </c>
      <c r="I5705" s="13" t="s">
        <v>50</v>
      </c>
      <c r="J5705" s="12">
        <v>45365</v>
      </c>
      <c r="K5705" s="13" t="s">
        <v>191</v>
      </c>
      <c r="L5705" s="13" t="s">
        <v>131</v>
      </c>
      <c r="M5705" s="13" t="s">
        <v>52446</v>
      </c>
      <c r="N5705" s="13" t="s">
        <v>1022</v>
      </c>
      <c r="O5705" s="13" t="s">
        <v>52447</v>
      </c>
      <c r="P5705" s="11">
        <v>62947</v>
      </c>
      <c r="Q5705" s="13" t="s">
        <v>1024</v>
      </c>
      <c r="R5705" s="33" t="s">
        <v>52448</v>
      </c>
      <c r="S5705" s="33" t="s">
        <v>52449</v>
      </c>
      <c r="T5705" s="13" t="s">
        <v>52450</v>
      </c>
      <c r="U5705" s="13" t="s">
        <v>52451</v>
      </c>
      <c r="V5705" s="13">
        <v>10000000</v>
      </c>
      <c r="W5705" s="13" t="s">
        <v>60</v>
      </c>
      <c r="X5705" s="13">
        <v>10000000</v>
      </c>
      <c r="Y5705" s="13" t="s">
        <v>50</v>
      </c>
      <c r="Z5705" s="13">
        <v>1</v>
      </c>
      <c r="AA5705" s="13" t="s">
        <v>50</v>
      </c>
      <c r="AB5705" s="13" t="s">
        <v>50</v>
      </c>
      <c r="AC5705" s="13" t="s">
        <v>50</v>
      </c>
      <c r="AD5705" s="13" t="s">
        <v>50</v>
      </c>
      <c r="AE5705" s="13" t="s">
        <v>50</v>
      </c>
      <c r="AF5705" s="13" t="s">
        <v>50</v>
      </c>
      <c r="AG5705" s="13" t="s">
        <v>50</v>
      </c>
      <c r="AH5705" s="13">
        <v>10000000</v>
      </c>
      <c r="AI5705" s="13" t="s">
        <v>60</v>
      </c>
      <c r="AJ5705" s="13">
        <v>10000000</v>
      </c>
      <c r="AK5705" s="13" t="s">
        <v>49191</v>
      </c>
      <c r="AL5705" s="13" t="s">
        <v>50</v>
      </c>
      <c r="AM5705" s="13" t="s">
        <v>52452</v>
      </c>
      <c r="AN5705" s="13" t="s">
        <v>23126</v>
      </c>
      <c r="AO5705" s="13" t="s">
        <v>52453</v>
      </c>
      <c r="AP5705" s="21" t="s">
        <v>52454</v>
      </c>
      <c r="AQ5705" s="13" t="s">
        <v>50</v>
      </c>
      <c r="AR5705" s="13" t="s">
        <v>50</v>
      </c>
    </row>
    <row r="5706" spans="1:44" ht="15" thickBot="1">
      <c r="A5706" s="4" t="s">
        <v>52455</v>
      </c>
      <c r="B5706" s="7" t="s">
        <v>50</v>
      </c>
      <c r="C5706" s="6">
        <v>44562</v>
      </c>
      <c r="D5706" s="7" t="s">
        <v>45</v>
      </c>
      <c r="E5706" s="7" t="s">
        <v>46</v>
      </c>
      <c r="F5706" s="7" t="s">
        <v>70</v>
      </c>
      <c r="G5706" s="27" t="s">
        <v>54945</v>
      </c>
      <c r="H5706" s="7" t="s">
        <v>50</v>
      </c>
      <c r="I5706" s="7" t="s">
        <v>50</v>
      </c>
      <c r="J5706" s="6">
        <v>45365</v>
      </c>
      <c r="K5706" s="7" t="s">
        <v>50</v>
      </c>
      <c r="L5706" s="7" t="s">
        <v>467</v>
      </c>
      <c r="M5706" s="7" t="s">
        <v>27433</v>
      </c>
      <c r="N5706" s="7" t="s">
        <v>52456</v>
      </c>
      <c r="O5706" s="7" t="s">
        <v>52457</v>
      </c>
      <c r="P5706" s="5">
        <v>63105</v>
      </c>
      <c r="Q5706" s="7" t="s">
        <v>135</v>
      </c>
      <c r="R5706" s="34" t="s">
        <v>52458</v>
      </c>
      <c r="S5706" s="34" t="s">
        <v>52459</v>
      </c>
      <c r="T5706" s="7" t="s">
        <v>52460</v>
      </c>
      <c r="U5706" s="7" t="s">
        <v>50</v>
      </c>
      <c r="V5706" s="7">
        <v>2700000</v>
      </c>
      <c r="W5706" s="7" t="s">
        <v>60</v>
      </c>
      <c r="X5706" s="7">
        <v>2700000</v>
      </c>
      <c r="Y5706" s="7" t="s">
        <v>467</v>
      </c>
      <c r="Z5706" s="7">
        <v>1</v>
      </c>
      <c r="AA5706" s="7">
        <v>2700000</v>
      </c>
      <c r="AB5706" s="7" t="s">
        <v>60</v>
      </c>
      <c r="AC5706" s="7">
        <v>2700000</v>
      </c>
      <c r="AD5706" s="7" t="s">
        <v>467</v>
      </c>
      <c r="AE5706" s="7">
        <v>2700000</v>
      </c>
      <c r="AF5706" s="7" t="s">
        <v>60</v>
      </c>
      <c r="AG5706" s="7">
        <v>2700000</v>
      </c>
      <c r="AH5706" s="7">
        <v>2700000</v>
      </c>
      <c r="AI5706" s="7" t="s">
        <v>60</v>
      </c>
      <c r="AJ5706" s="7">
        <v>2700000</v>
      </c>
      <c r="AK5706" s="7" t="s">
        <v>52461</v>
      </c>
      <c r="AL5706" s="7" t="s">
        <v>50</v>
      </c>
      <c r="AM5706" s="7" t="s">
        <v>52462</v>
      </c>
      <c r="AN5706" s="7" t="s">
        <v>66</v>
      </c>
      <c r="AO5706" s="7" t="s">
        <v>52463</v>
      </c>
      <c r="AP5706" s="8" t="s">
        <v>52464</v>
      </c>
      <c r="AQ5706" s="7" t="s">
        <v>50</v>
      </c>
      <c r="AR5706" s="7" t="s">
        <v>50</v>
      </c>
    </row>
    <row r="5707" spans="1:44" ht="15" thickBot="1">
      <c r="A5707" s="10" t="s">
        <v>52465</v>
      </c>
      <c r="B5707" s="13" t="s">
        <v>50</v>
      </c>
      <c r="C5707" s="12">
        <v>42005</v>
      </c>
      <c r="D5707" s="13" t="s">
        <v>45</v>
      </c>
      <c r="E5707" s="13" t="s">
        <v>46</v>
      </c>
      <c r="F5707" s="13" t="s">
        <v>70</v>
      </c>
      <c r="G5707" s="26" t="s">
        <v>54946</v>
      </c>
      <c r="H5707" s="13" t="s">
        <v>52466</v>
      </c>
      <c r="I5707" s="13" t="s">
        <v>50</v>
      </c>
      <c r="J5707" s="12">
        <v>45364</v>
      </c>
      <c r="K5707" s="13" t="s">
        <v>116</v>
      </c>
      <c r="L5707" s="13" t="s">
        <v>241</v>
      </c>
      <c r="M5707" s="13" t="s">
        <v>52467</v>
      </c>
      <c r="N5707" s="13" t="s">
        <v>16385</v>
      </c>
      <c r="O5707" s="13" t="s">
        <v>52468</v>
      </c>
      <c r="P5707" s="11">
        <v>63503</v>
      </c>
      <c r="Q5707" s="13" t="s">
        <v>707</v>
      </c>
      <c r="R5707" s="33" t="s">
        <v>52469</v>
      </c>
      <c r="S5707" s="33" t="s">
        <v>52470</v>
      </c>
      <c r="T5707" s="13" t="s">
        <v>52471</v>
      </c>
      <c r="U5707" s="13" t="s">
        <v>50</v>
      </c>
      <c r="V5707" s="13" t="s">
        <v>50</v>
      </c>
      <c r="W5707" s="13" t="s">
        <v>50</v>
      </c>
      <c r="X5707" s="13" t="s">
        <v>50</v>
      </c>
      <c r="Y5707" s="13" t="s">
        <v>154</v>
      </c>
      <c r="Z5707" s="13">
        <v>5</v>
      </c>
      <c r="AA5707" s="13" t="s">
        <v>50</v>
      </c>
      <c r="AB5707" s="13" t="s">
        <v>50</v>
      </c>
      <c r="AC5707" s="13" t="s">
        <v>50</v>
      </c>
      <c r="AD5707" s="13" t="s">
        <v>241</v>
      </c>
      <c r="AE5707" s="13">
        <v>2335000</v>
      </c>
      <c r="AF5707" s="13" t="s">
        <v>60</v>
      </c>
      <c r="AG5707" s="13">
        <v>2335000</v>
      </c>
      <c r="AH5707" s="13">
        <v>2385000</v>
      </c>
      <c r="AI5707" s="13" t="s">
        <v>60</v>
      </c>
      <c r="AJ5707" s="13">
        <v>2385000</v>
      </c>
      <c r="AK5707" s="13" t="s">
        <v>52472</v>
      </c>
      <c r="AL5707" s="13" t="s">
        <v>50</v>
      </c>
      <c r="AM5707" s="13" t="s">
        <v>52473</v>
      </c>
      <c r="AN5707" s="13" t="s">
        <v>66</v>
      </c>
      <c r="AO5707" s="13" t="s">
        <v>52474</v>
      </c>
      <c r="AP5707" s="21" t="s">
        <v>52475</v>
      </c>
      <c r="AQ5707" s="13" t="s">
        <v>50</v>
      </c>
      <c r="AR5707" s="13" t="s">
        <v>50</v>
      </c>
    </row>
    <row r="5708" spans="1:44" ht="15" thickBot="1">
      <c r="A5708" s="4" t="s">
        <v>52476</v>
      </c>
      <c r="B5708" s="7" t="s">
        <v>50</v>
      </c>
      <c r="C5708" s="6">
        <v>43831</v>
      </c>
      <c r="D5708" s="7" t="s">
        <v>45</v>
      </c>
      <c r="E5708" s="7" t="s">
        <v>46</v>
      </c>
      <c r="F5708" s="7" t="s">
        <v>70</v>
      </c>
      <c r="G5708" s="26" t="s">
        <v>54946</v>
      </c>
      <c r="H5708" s="7" t="s">
        <v>50</v>
      </c>
      <c r="I5708" s="7" t="s">
        <v>50</v>
      </c>
      <c r="J5708" s="6">
        <v>45364</v>
      </c>
      <c r="K5708" s="7" t="s">
        <v>89</v>
      </c>
      <c r="L5708" s="7" t="s">
        <v>1624</v>
      </c>
      <c r="M5708" s="7" t="s">
        <v>32477</v>
      </c>
      <c r="N5708" s="7" t="s">
        <v>918</v>
      </c>
      <c r="O5708" s="7" t="s">
        <v>52477</v>
      </c>
      <c r="P5708" s="5">
        <v>63687</v>
      </c>
      <c r="Q5708" s="7" t="s">
        <v>920</v>
      </c>
      <c r="R5708" s="34" t="s">
        <v>52478</v>
      </c>
      <c r="S5708" s="34" t="s">
        <v>52479</v>
      </c>
      <c r="T5708" s="7" t="s">
        <v>52480</v>
      </c>
      <c r="U5708" s="7" t="s">
        <v>50</v>
      </c>
      <c r="V5708" s="7">
        <v>900000</v>
      </c>
      <c r="W5708" s="7" t="s">
        <v>209</v>
      </c>
      <c r="X5708" s="7">
        <v>985757</v>
      </c>
      <c r="Y5708" s="7" t="s">
        <v>467</v>
      </c>
      <c r="Z5708" s="7">
        <v>2</v>
      </c>
      <c r="AA5708" s="7">
        <v>900000</v>
      </c>
      <c r="AB5708" s="7" t="s">
        <v>209</v>
      </c>
      <c r="AC5708" s="7">
        <v>985757</v>
      </c>
      <c r="AD5708" s="7" t="s">
        <v>1624</v>
      </c>
      <c r="AE5708" s="7">
        <v>900000</v>
      </c>
      <c r="AF5708" s="7" t="s">
        <v>209</v>
      </c>
      <c r="AG5708" s="7">
        <v>985758</v>
      </c>
      <c r="AH5708" s="7">
        <v>900000</v>
      </c>
      <c r="AI5708" s="7" t="s">
        <v>209</v>
      </c>
      <c r="AJ5708" s="7">
        <v>985758</v>
      </c>
      <c r="AK5708" s="7" t="s">
        <v>52481</v>
      </c>
      <c r="AL5708" s="7" t="s">
        <v>50</v>
      </c>
      <c r="AM5708" s="7" t="s">
        <v>52482</v>
      </c>
      <c r="AN5708" s="7" t="s">
        <v>66</v>
      </c>
      <c r="AO5708" s="7" t="s">
        <v>52483</v>
      </c>
      <c r="AP5708" s="8" t="s">
        <v>52484</v>
      </c>
      <c r="AQ5708" s="7" t="s">
        <v>50</v>
      </c>
      <c r="AR5708" s="7" t="s">
        <v>50</v>
      </c>
    </row>
    <row r="5709" spans="1:44" ht="15" thickBot="1">
      <c r="A5709" s="10" t="s">
        <v>52485</v>
      </c>
      <c r="B5709" s="13" t="s">
        <v>50</v>
      </c>
      <c r="C5709" s="12">
        <v>43831</v>
      </c>
      <c r="D5709" s="13" t="s">
        <v>45</v>
      </c>
      <c r="E5709" s="13" t="s">
        <v>46</v>
      </c>
      <c r="F5709" s="13" t="s">
        <v>70</v>
      </c>
      <c r="G5709" s="27" t="s">
        <v>54945</v>
      </c>
      <c r="H5709" s="13" t="s">
        <v>50</v>
      </c>
      <c r="I5709" s="13" t="s">
        <v>50</v>
      </c>
      <c r="J5709" s="12">
        <v>45364</v>
      </c>
      <c r="K5709" s="13" t="s">
        <v>50</v>
      </c>
      <c r="L5709" s="13" t="s">
        <v>467</v>
      </c>
      <c r="M5709" s="13" t="s">
        <v>17959</v>
      </c>
      <c r="N5709" s="13" t="s">
        <v>52486</v>
      </c>
      <c r="O5709" s="13" t="s">
        <v>52487</v>
      </c>
      <c r="P5709" s="11">
        <v>63711</v>
      </c>
      <c r="Q5709" s="13" t="s">
        <v>520</v>
      </c>
      <c r="R5709" s="33" t="s">
        <v>52488</v>
      </c>
      <c r="S5709" s="33" t="s">
        <v>52489</v>
      </c>
      <c r="T5709" s="13" t="s">
        <v>52490</v>
      </c>
      <c r="U5709" s="13" t="s">
        <v>52491</v>
      </c>
      <c r="V5709" s="13">
        <v>3250000</v>
      </c>
      <c r="W5709" s="13" t="s">
        <v>60</v>
      </c>
      <c r="X5709" s="13">
        <v>3250000</v>
      </c>
      <c r="Y5709" s="13" t="s">
        <v>467</v>
      </c>
      <c r="Z5709" s="13">
        <v>2</v>
      </c>
      <c r="AA5709" s="13">
        <v>3250000</v>
      </c>
      <c r="AB5709" s="13" t="s">
        <v>60</v>
      </c>
      <c r="AC5709" s="13">
        <v>3250000</v>
      </c>
      <c r="AD5709" s="13" t="s">
        <v>467</v>
      </c>
      <c r="AE5709" s="13">
        <v>3250000</v>
      </c>
      <c r="AF5709" s="13" t="s">
        <v>60</v>
      </c>
      <c r="AG5709" s="13">
        <v>3250000</v>
      </c>
      <c r="AH5709" s="13">
        <v>3315000</v>
      </c>
      <c r="AI5709" s="13" t="s">
        <v>60</v>
      </c>
      <c r="AJ5709" s="13">
        <v>3315000</v>
      </c>
      <c r="AK5709" s="13" t="s">
        <v>52492</v>
      </c>
      <c r="AL5709" s="13" t="s">
        <v>50</v>
      </c>
      <c r="AM5709" s="13" t="s">
        <v>52493</v>
      </c>
      <c r="AN5709" s="13" t="s">
        <v>66</v>
      </c>
      <c r="AO5709" s="13" t="s">
        <v>52490</v>
      </c>
      <c r="AP5709" s="14" t="s">
        <v>52494</v>
      </c>
      <c r="AQ5709" s="13" t="s">
        <v>50</v>
      </c>
      <c r="AR5709" s="13" t="s">
        <v>50</v>
      </c>
    </row>
    <row r="5710" spans="1:44" ht="15" thickBot="1">
      <c r="A5710" s="4" t="s">
        <v>52495</v>
      </c>
      <c r="B5710" s="7" t="s">
        <v>50</v>
      </c>
      <c r="C5710" s="6">
        <v>42712</v>
      </c>
      <c r="D5710" s="7" t="s">
        <v>45</v>
      </c>
      <c r="E5710" s="7" t="s">
        <v>46</v>
      </c>
      <c r="F5710" s="7" t="s">
        <v>70</v>
      </c>
      <c r="G5710" s="26" t="s">
        <v>54946</v>
      </c>
      <c r="H5710" s="7" t="s">
        <v>50</v>
      </c>
      <c r="I5710" s="7" t="s">
        <v>50</v>
      </c>
      <c r="J5710" s="6">
        <v>45364</v>
      </c>
      <c r="K5710" s="7" t="s">
        <v>116</v>
      </c>
      <c r="L5710" s="7" t="s">
        <v>178</v>
      </c>
      <c r="M5710" s="7" t="s">
        <v>52496</v>
      </c>
      <c r="N5710" s="7" t="s">
        <v>1954</v>
      </c>
      <c r="O5710" s="7" t="s">
        <v>52497</v>
      </c>
      <c r="P5710" s="5">
        <v>63807</v>
      </c>
      <c r="Q5710" s="7" t="s">
        <v>245</v>
      </c>
      <c r="R5710" s="34" t="s">
        <v>52498</v>
      </c>
      <c r="S5710" s="34" t="s">
        <v>52499</v>
      </c>
      <c r="T5710" s="7" t="s">
        <v>50</v>
      </c>
      <c r="U5710" s="7" t="s">
        <v>52500</v>
      </c>
      <c r="V5710" s="7" t="s">
        <v>50</v>
      </c>
      <c r="W5710" s="7" t="s">
        <v>50</v>
      </c>
      <c r="X5710" s="7" t="s">
        <v>50</v>
      </c>
      <c r="Y5710" s="7" t="s">
        <v>50</v>
      </c>
      <c r="Z5710" s="7">
        <v>4</v>
      </c>
      <c r="AA5710" s="7" t="s">
        <v>50</v>
      </c>
      <c r="AB5710" s="7" t="s">
        <v>50</v>
      </c>
      <c r="AC5710" s="7" t="s">
        <v>50</v>
      </c>
      <c r="AD5710" s="7" t="s">
        <v>178</v>
      </c>
      <c r="AE5710" s="7">
        <v>10925526</v>
      </c>
      <c r="AF5710" s="7" t="s">
        <v>60</v>
      </c>
      <c r="AG5710" s="7">
        <v>10925526</v>
      </c>
      <c r="AH5710" s="7">
        <v>10925526</v>
      </c>
      <c r="AI5710" s="7" t="s">
        <v>60</v>
      </c>
      <c r="AJ5710" s="7">
        <v>10925526</v>
      </c>
      <c r="AK5710" s="7" t="s">
        <v>52501</v>
      </c>
      <c r="AL5710" s="7" t="s">
        <v>50</v>
      </c>
      <c r="AM5710" s="7" t="s">
        <v>52502</v>
      </c>
      <c r="AN5710" s="7" t="s">
        <v>66</v>
      </c>
      <c r="AO5710" s="7" t="s">
        <v>52503</v>
      </c>
      <c r="AP5710" s="8" t="s">
        <v>52504</v>
      </c>
      <c r="AQ5710" s="7" t="s">
        <v>50</v>
      </c>
      <c r="AR5710" s="7" t="s">
        <v>50</v>
      </c>
    </row>
    <row r="5711" spans="1:44" ht="15" thickBot="1">
      <c r="A5711" s="10" t="s">
        <v>52505</v>
      </c>
      <c r="B5711" s="13" t="s">
        <v>50</v>
      </c>
      <c r="C5711" s="12">
        <v>42461</v>
      </c>
      <c r="D5711" s="13" t="s">
        <v>45</v>
      </c>
      <c r="E5711" s="13" t="s">
        <v>46</v>
      </c>
      <c r="F5711" s="13" t="s">
        <v>70</v>
      </c>
      <c r="G5711" s="13" t="s">
        <v>87</v>
      </c>
      <c r="H5711" s="13" t="s">
        <v>2619</v>
      </c>
      <c r="I5711" s="13" t="s">
        <v>50</v>
      </c>
      <c r="J5711" s="12">
        <v>45366</v>
      </c>
      <c r="K5711" s="13" t="s">
        <v>116</v>
      </c>
      <c r="L5711" s="13" t="s">
        <v>73</v>
      </c>
      <c r="M5711" s="13" t="s">
        <v>52506</v>
      </c>
      <c r="N5711" s="13" t="s">
        <v>1954</v>
      </c>
      <c r="O5711" s="13" t="s">
        <v>52507</v>
      </c>
      <c r="P5711" s="11">
        <v>64023</v>
      </c>
      <c r="Q5711" s="13" t="s">
        <v>245</v>
      </c>
      <c r="R5711" s="33" t="s">
        <v>52508</v>
      </c>
      <c r="S5711" s="33" t="s">
        <v>52509</v>
      </c>
      <c r="T5711" s="13" t="s">
        <v>50</v>
      </c>
      <c r="U5711" s="13" t="s">
        <v>50</v>
      </c>
      <c r="V5711" s="13">
        <v>3300000</v>
      </c>
      <c r="W5711" s="13" t="s">
        <v>60</v>
      </c>
      <c r="X5711" s="13">
        <v>3300000</v>
      </c>
      <c r="Y5711" s="13" t="s">
        <v>81</v>
      </c>
      <c r="Z5711" s="13">
        <v>7</v>
      </c>
      <c r="AA5711" s="13">
        <v>3300000</v>
      </c>
      <c r="AB5711" s="13" t="s">
        <v>60</v>
      </c>
      <c r="AC5711" s="13">
        <v>3300000</v>
      </c>
      <c r="AD5711" s="13" t="s">
        <v>73</v>
      </c>
      <c r="AE5711" s="13">
        <v>47198312</v>
      </c>
      <c r="AF5711" s="13" t="s">
        <v>60</v>
      </c>
      <c r="AG5711" s="13">
        <v>47198312</v>
      </c>
      <c r="AH5711" s="13">
        <v>47198312</v>
      </c>
      <c r="AI5711" s="13" t="s">
        <v>60</v>
      </c>
      <c r="AJ5711" s="13">
        <v>47198312</v>
      </c>
      <c r="AK5711" s="13" t="s">
        <v>52510</v>
      </c>
      <c r="AL5711" s="13" t="s">
        <v>50</v>
      </c>
      <c r="AM5711" s="13" t="s">
        <v>52511</v>
      </c>
      <c r="AN5711" s="13" t="s">
        <v>253</v>
      </c>
      <c r="AO5711" s="13" t="s">
        <v>52512</v>
      </c>
      <c r="AP5711" s="21" t="s">
        <v>52513</v>
      </c>
      <c r="AQ5711" s="13" t="s">
        <v>50</v>
      </c>
      <c r="AR5711" s="13" t="s">
        <v>50</v>
      </c>
    </row>
    <row r="5712" spans="1:44" ht="15" thickBot="1">
      <c r="A5712" s="4" t="s">
        <v>52514</v>
      </c>
      <c r="B5712" s="7" t="s">
        <v>50</v>
      </c>
      <c r="C5712" s="6">
        <v>44197</v>
      </c>
      <c r="D5712" s="7" t="s">
        <v>45</v>
      </c>
      <c r="E5712" s="7" t="s">
        <v>46</v>
      </c>
      <c r="F5712" s="7" t="s">
        <v>70</v>
      </c>
      <c r="G5712" s="27" t="s">
        <v>54945</v>
      </c>
      <c r="H5712" s="7" t="s">
        <v>50</v>
      </c>
      <c r="I5712" s="7" t="s">
        <v>50</v>
      </c>
      <c r="J5712" s="6">
        <v>45364</v>
      </c>
      <c r="K5712" s="7" t="s">
        <v>116</v>
      </c>
      <c r="L5712" s="7" t="s">
        <v>178</v>
      </c>
      <c r="M5712" s="7" t="s">
        <v>52515</v>
      </c>
      <c r="N5712" s="7" t="s">
        <v>180</v>
      </c>
      <c r="O5712" s="7" t="s">
        <v>52516</v>
      </c>
      <c r="P5712" s="5">
        <v>64084</v>
      </c>
      <c r="Q5712" s="7" t="s">
        <v>120</v>
      </c>
      <c r="R5712" s="34" t="s">
        <v>52517</v>
      </c>
      <c r="S5712" s="34" t="s">
        <v>52518</v>
      </c>
      <c r="T5712" s="7" t="s">
        <v>50</v>
      </c>
      <c r="U5712" s="7" t="s">
        <v>50</v>
      </c>
      <c r="V5712" s="7">
        <v>240000</v>
      </c>
      <c r="W5712" s="7" t="s">
        <v>60</v>
      </c>
      <c r="X5712" s="7">
        <v>240000</v>
      </c>
      <c r="Y5712" s="7" t="s">
        <v>50</v>
      </c>
      <c r="Z5712" s="7">
        <v>4</v>
      </c>
      <c r="AA5712" s="7">
        <v>240000</v>
      </c>
      <c r="AB5712" s="7" t="s">
        <v>60</v>
      </c>
      <c r="AC5712" s="7">
        <v>240000</v>
      </c>
      <c r="AD5712" s="7" t="s">
        <v>178</v>
      </c>
      <c r="AE5712" s="7">
        <v>640000</v>
      </c>
      <c r="AF5712" s="7" t="s">
        <v>60</v>
      </c>
      <c r="AG5712" s="7">
        <v>640000</v>
      </c>
      <c r="AH5712" s="7">
        <v>640000</v>
      </c>
      <c r="AI5712" s="7" t="s">
        <v>60</v>
      </c>
      <c r="AJ5712" s="7">
        <v>640000</v>
      </c>
      <c r="AK5712" s="7" t="s">
        <v>50</v>
      </c>
      <c r="AL5712" s="7" t="s">
        <v>50</v>
      </c>
      <c r="AM5712" s="7" t="s">
        <v>52519</v>
      </c>
      <c r="AN5712" s="7" t="s">
        <v>66</v>
      </c>
      <c r="AO5712" s="7" t="s">
        <v>52520</v>
      </c>
      <c r="AP5712" s="8" t="s">
        <v>52521</v>
      </c>
      <c r="AQ5712" s="7" t="s">
        <v>50</v>
      </c>
      <c r="AR5712" s="7" t="s">
        <v>50</v>
      </c>
    </row>
    <row r="5713" spans="1:44" ht="15" thickBot="1">
      <c r="A5713" s="10" t="s">
        <v>52522</v>
      </c>
      <c r="B5713" s="13" t="s">
        <v>50</v>
      </c>
      <c r="C5713" s="12">
        <v>44950</v>
      </c>
      <c r="D5713" s="13" t="s">
        <v>45</v>
      </c>
      <c r="E5713" s="13" t="s">
        <v>46</v>
      </c>
      <c r="F5713" s="13" t="s">
        <v>70</v>
      </c>
      <c r="G5713" s="27" t="s">
        <v>54945</v>
      </c>
      <c r="H5713" s="13" t="s">
        <v>50</v>
      </c>
      <c r="I5713" s="13" t="s">
        <v>50</v>
      </c>
      <c r="J5713" s="12">
        <v>45366</v>
      </c>
      <c r="K5713" s="13" t="s">
        <v>50</v>
      </c>
      <c r="L5713" s="13" t="s">
        <v>1624</v>
      </c>
      <c r="M5713" s="13" t="s">
        <v>52523</v>
      </c>
      <c r="N5713" s="13" t="s">
        <v>5823</v>
      </c>
      <c r="O5713" s="13" t="s">
        <v>52524</v>
      </c>
      <c r="P5713" s="11">
        <v>64177</v>
      </c>
      <c r="Q5713" s="13" t="s">
        <v>759</v>
      </c>
      <c r="R5713" s="33" t="s">
        <v>52525</v>
      </c>
      <c r="S5713" s="33" t="s">
        <v>52526</v>
      </c>
      <c r="T5713" s="13" t="s">
        <v>52527</v>
      </c>
      <c r="U5713" s="13" t="s">
        <v>50</v>
      </c>
      <c r="V5713" s="13">
        <v>120000</v>
      </c>
      <c r="W5713" s="13" t="s">
        <v>60</v>
      </c>
      <c r="X5713" s="13">
        <v>120000</v>
      </c>
      <c r="Y5713" s="13" t="s">
        <v>467</v>
      </c>
      <c r="Z5713" s="13">
        <v>1</v>
      </c>
      <c r="AA5713" s="13">
        <v>120000</v>
      </c>
      <c r="AB5713" s="13" t="s">
        <v>60</v>
      </c>
      <c r="AC5713" s="13">
        <v>120000</v>
      </c>
      <c r="AD5713" s="13" t="s">
        <v>1624</v>
      </c>
      <c r="AE5713" s="13">
        <v>120000</v>
      </c>
      <c r="AF5713" s="13" t="s">
        <v>60</v>
      </c>
      <c r="AG5713" s="13">
        <v>120000</v>
      </c>
      <c r="AH5713" s="13">
        <v>120000</v>
      </c>
      <c r="AI5713" s="13" t="s">
        <v>60</v>
      </c>
      <c r="AJ5713" s="13">
        <v>120000</v>
      </c>
      <c r="AK5713" s="13" t="s">
        <v>50</v>
      </c>
      <c r="AL5713" s="13" t="s">
        <v>50</v>
      </c>
      <c r="AM5713" s="13" t="s">
        <v>52528</v>
      </c>
      <c r="AN5713" s="13" t="s">
        <v>66</v>
      </c>
      <c r="AO5713" s="13" t="s">
        <v>52529</v>
      </c>
      <c r="AP5713" s="14" t="s">
        <v>52530</v>
      </c>
      <c r="AQ5713" s="13" t="s">
        <v>50</v>
      </c>
      <c r="AR5713" s="13" t="s">
        <v>50</v>
      </c>
    </row>
    <row r="5714" spans="1:44" ht="15" thickBot="1">
      <c r="A5714" s="4" t="s">
        <v>52531</v>
      </c>
      <c r="B5714" s="7" t="s">
        <v>50</v>
      </c>
      <c r="C5714" s="6">
        <v>44655</v>
      </c>
      <c r="D5714" s="7" t="s">
        <v>45</v>
      </c>
      <c r="E5714" s="7" t="s">
        <v>46</v>
      </c>
      <c r="F5714" s="7" t="s">
        <v>70</v>
      </c>
      <c r="G5714" s="27" t="s">
        <v>54945</v>
      </c>
      <c r="H5714" s="7" t="s">
        <v>50</v>
      </c>
      <c r="I5714" s="7" t="s">
        <v>50</v>
      </c>
      <c r="J5714" s="6">
        <v>45366</v>
      </c>
      <c r="K5714" s="7" t="s">
        <v>116</v>
      </c>
      <c r="L5714" s="7" t="s">
        <v>1624</v>
      </c>
      <c r="M5714" s="7" t="s">
        <v>52532</v>
      </c>
      <c r="N5714" s="7" t="s">
        <v>54</v>
      </c>
      <c r="O5714" s="7" t="s">
        <v>52533</v>
      </c>
      <c r="P5714" s="5">
        <v>65042</v>
      </c>
      <c r="Q5714" s="7" t="s">
        <v>56</v>
      </c>
      <c r="R5714" s="34" t="s">
        <v>52534</v>
      </c>
      <c r="S5714" s="34" t="s">
        <v>52535</v>
      </c>
      <c r="T5714" s="7" t="s">
        <v>52536</v>
      </c>
      <c r="U5714" s="7" t="s">
        <v>52537</v>
      </c>
      <c r="V5714" s="7">
        <v>120000</v>
      </c>
      <c r="W5714" s="7" t="s">
        <v>60</v>
      </c>
      <c r="X5714" s="7">
        <v>120000</v>
      </c>
      <c r="Y5714" s="7" t="s">
        <v>467</v>
      </c>
      <c r="Z5714" s="7">
        <v>1</v>
      </c>
      <c r="AA5714" s="7">
        <v>120000</v>
      </c>
      <c r="AB5714" s="7" t="s">
        <v>60</v>
      </c>
      <c r="AC5714" s="7">
        <v>120000</v>
      </c>
      <c r="AD5714" s="7" t="s">
        <v>1624</v>
      </c>
      <c r="AE5714" s="7">
        <v>120000</v>
      </c>
      <c r="AF5714" s="7" t="s">
        <v>60</v>
      </c>
      <c r="AG5714" s="7">
        <v>120000</v>
      </c>
      <c r="AH5714" s="7">
        <v>120000</v>
      </c>
      <c r="AI5714" s="7" t="s">
        <v>60</v>
      </c>
      <c r="AJ5714" s="7">
        <v>120000</v>
      </c>
      <c r="AK5714" s="7" t="s">
        <v>50</v>
      </c>
      <c r="AL5714" s="7" t="s">
        <v>50</v>
      </c>
      <c r="AM5714" s="7" t="s">
        <v>50</v>
      </c>
      <c r="AN5714" s="7" t="s">
        <v>50</v>
      </c>
      <c r="AO5714" s="7" t="s">
        <v>50</v>
      </c>
      <c r="AP5714" s="7" t="s">
        <v>50</v>
      </c>
      <c r="AQ5714" s="7" t="s">
        <v>50</v>
      </c>
      <c r="AR5714" s="7" t="s">
        <v>1186</v>
      </c>
    </row>
    <row r="5715" spans="1:44" ht="15" thickBot="1">
      <c r="A5715" s="10" t="s">
        <v>52538</v>
      </c>
      <c r="B5715" s="13" t="s">
        <v>50</v>
      </c>
      <c r="C5715" s="12">
        <v>44197</v>
      </c>
      <c r="D5715" s="13" t="s">
        <v>45</v>
      </c>
      <c r="E5715" s="13" t="s">
        <v>50</v>
      </c>
      <c r="F5715" s="13" t="s">
        <v>70</v>
      </c>
      <c r="G5715" s="26" t="s">
        <v>54946</v>
      </c>
      <c r="H5715" s="13" t="s">
        <v>50</v>
      </c>
      <c r="I5715" s="13" t="s">
        <v>50</v>
      </c>
      <c r="J5715" s="12">
        <v>45366</v>
      </c>
      <c r="K5715" s="13" t="s">
        <v>50</v>
      </c>
      <c r="L5715" s="13" t="s">
        <v>467</v>
      </c>
      <c r="M5715" s="13" t="s">
        <v>7770</v>
      </c>
      <c r="N5715" s="13" t="s">
        <v>14804</v>
      </c>
      <c r="O5715" s="13" t="s">
        <v>52539</v>
      </c>
      <c r="P5715" s="11">
        <v>65897</v>
      </c>
      <c r="Q5715" s="13" t="s">
        <v>920</v>
      </c>
      <c r="R5715" s="30" t="s">
        <v>50</v>
      </c>
      <c r="S5715" s="33" t="s">
        <v>52540</v>
      </c>
      <c r="T5715" s="13" t="s">
        <v>50</v>
      </c>
      <c r="U5715" s="13" t="s">
        <v>50</v>
      </c>
      <c r="V5715" s="13">
        <v>1500000</v>
      </c>
      <c r="W5715" s="13" t="s">
        <v>60</v>
      </c>
      <c r="X5715" s="13">
        <v>1500000</v>
      </c>
      <c r="Y5715" s="13" t="s">
        <v>467</v>
      </c>
      <c r="Z5715" s="13">
        <v>1</v>
      </c>
      <c r="AA5715" s="13">
        <v>1500000</v>
      </c>
      <c r="AB5715" s="13" t="s">
        <v>60</v>
      </c>
      <c r="AC5715" s="13">
        <v>1500000</v>
      </c>
      <c r="AD5715" s="13" t="s">
        <v>467</v>
      </c>
      <c r="AE5715" s="13">
        <v>1500000</v>
      </c>
      <c r="AF5715" s="13" t="s">
        <v>60</v>
      </c>
      <c r="AG5715" s="13">
        <v>1500000</v>
      </c>
      <c r="AH5715" s="13">
        <v>1500000</v>
      </c>
      <c r="AI5715" s="13" t="s">
        <v>60</v>
      </c>
      <c r="AJ5715" s="13">
        <v>1500000</v>
      </c>
      <c r="AK5715" s="13" t="s">
        <v>52541</v>
      </c>
      <c r="AL5715" s="13" t="s">
        <v>50</v>
      </c>
      <c r="AM5715" s="13" t="s">
        <v>52542</v>
      </c>
      <c r="AN5715" s="13" t="s">
        <v>66</v>
      </c>
      <c r="AO5715" s="13" t="s">
        <v>50</v>
      </c>
      <c r="AP5715" s="21" t="s">
        <v>52543</v>
      </c>
      <c r="AQ5715" s="13" t="s">
        <v>50</v>
      </c>
      <c r="AR5715" s="13" t="s">
        <v>255</v>
      </c>
    </row>
    <row r="5716" spans="1:44" ht="15" thickBot="1">
      <c r="A5716" s="4" t="s">
        <v>52544</v>
      </c>
      <c r="B5716" s="7" t="s">
        <v>50</v>
      </c>
      <c r="C5716" s="6">
        <v>39448</v>
      </c>
      <c r="D5716" s="7" t="s">
        <v>45</v>
      </c>
      <c r="E5716" s="7" t="s">
        <v>46</v>
      </c>
      <c r="F5716" s="7" t="s">
        <v>70</v>
      </c>
      <c r="G5716" s="7" t="s">
        <v>176</v>
      </c>
      <c r="H5716" s="7" t="s">
        <v>562</v>
      </c>
      <c r="I5716" s="7" t="s">
        <v>50</v>
      </c>
      <c r="J5716" s="6">
        <v>45365</v>
      </c>
      <c r="K5716" s="7" t="s">
        <v>191</v>
      </c>
      <c r="L5716" s="7" t="s">
        <v>131</v>
      </c>
      <c r="M5716" s="7" t="s">
        <v>52545</v>
      </c>
      <c r="N5716" s="7" t="s">
        <v>36280</v>
      </c>
      <c r="O5716" s="7" t="s">
        <v>52546</v>
      </c>
      <c r="P5716" s="5">
        <v>66605</v>
      </c>
      <c r="Q5716" s="7" t="s">
        <v>135</v>
      </c>
      <c r="R5716" s="34" t="s">
        <v>52547</v>
      </c>
      <c r="S5716" s="34" t="s">
        <v>52548</v>
      </c>
      <c r="T5716" s="7" t="s">
        <v>52549</v>
      </c>
      <c r="U5716" s="7" t="s">
        <v>52550</v>
      </c>
      <c r="V5716" s="7">
        <v>3100000</v>
      </c>
      <c r="W5716" s="7" t="s">
        <v>209</v>
      </c>
      <c r="X5716" s="7">
        <v>3373683</v>
      </c>
      <c r="Y5716" s="7" t="s">
        <v>50</v>
      </c>
      <c r="Z5716" s="7">
        <v>1</v>
      </c>
      <c r="AA5716" s="7" t="s">
        <v>50</v>
      </c>
      <c r="AB5716" s="7" t="s">
        <v>50</v>
      </c>
      <c r="AC5716" s="7" t="s">
        <v>50</v>
      </c>
      <c r="AD5716" s="7" t="s">
        <v>50</v>
      </c>
      <c r="AE5716" s="7" t="s">
        <v>50</v>
      </c>
      <c r="AF5716" s="7" t="s">
        <v>50</v>
      </c>
      <c r="AG5716" s="7" t="s">
        <v>50</v>
      </c>
      <c r="AH5716" s="7">
        <v>3100000</v>
      </c>
      <c r="AI5716" s="7" t="s">
        <v>209</v>
      </c>
      <c r="AJ5716" s="7">
        <v>3373683</v>
      </c>
      <c r="AK5716" s="7" t="s">
        <v>13950</v>
      </c>
      <c r="AL5716" s="7" t="s">
        <v>50</v>
      </c>
      <c r="AM5716" s="7" t="s">
        <v>52551</v>
      </c>
      <c r="AN5716" s="7" t="s">
        <v>798</v>
      </c>
      <c r="AO5716" s="7" t="s">
        <v>52552</v>
      </c>
      <c r="AP5716" s="22" t="s">
        <v>52553</v>
      </c>
      <c r="AQ5716" s="7" t="s">
        <v>50</v>
      </c>
      <c r="AR5716" s="7" t="s">
        <v>50</v>
      </c>
    </row>
    <row r="5717" spans="1:44" ht="15" thickBot="1">
      <c r="A5717" s="10" t="s">
        <v>52554</v>
      </c>
      <c r="B5717" s="13" t="s">
        <v>50</v>
      </c>
      <c r="C5717" s="12">
        <v>44927</v>
      </c>
      <c r="D5717" s="13" t="s">
        <v>45</v>
      </c>
      <c r="E5717" s="13" t="s">
        <v>46</v>
      </c>
      <c r="F5717" s="13" t="s">
        <v>70</v>
      </c>
      <c r="G5717" s="26" t="s">
        <v>54946</v>
      </c>
      <c r="H5717" s="13" t="s">
        <v>50</v>
      </c>
      <c r="I5717" s="13" t="s">
        <v>50</v>
      </c>
      <c r="J5717" s="12">
        <v>45365</v>
      </c>
      <c r="K5717" s="13" t="s">
        <v>50</v>
      </c>
      <c r="L5717" s="13" t="s">
        <v>178</v>
      </c>
      <c r="M5717" s="13" t="s">
        <v>52555</v>
      </c>
      <c r="N5717" s="13" t="s">
        <v>5274</v>
      </c>
      <c r="O5717" s="13" t="s">
        <v>52556</v>
      </c>
      <c r="P5717" s="11">
        <v>66806</v>
      </c>
      <c r="Q5717" s="13" t="s">
        <v>1116</v>
      </c>
      <c r="R5717" s="33" t="s">
        <v>52557</v>
      </c>
      <c r="S5717" s="33" t="s">
        <v>52558</v>
      </c>
      <c r="T5717" s="13" t="s">
        <v>50</v>
      </c>
      <c r="U5717" s="13" t="s">
        <v>50</v>
      </c>
      <c r="V5717" s="13">
        <v>5150000</v>
      </c>
      <c r="W5717" s="13" t="s">
        <v>60</v>
      </c>
      <c r="X5717" s="13">
        <v>5150000</v>
      </c>
      <c r="Y5717" s="13" t="s">
        <v>50</v>
      </c>
      <c r="Z5717" s="13">
        <v>3</v>
      </c>
      <c r="AA5717" s="13">
        <v>5150000</v>
      </c>
      <c r="AB5717" s="13" t="s">
        <v>60</v>
      </c>
      <c r="AC5717" s="13">
        <v>5150000</v>
      </c>
      <c r="AD5717" s="13" t="s">
        <v>178</v>
      </c>
      <c r="AE5717" s="13">
        <v>5510000</v>
      </c>
      <c r="AF5717" s="13" t="s">
        <v>60</v>
      </c>
      <c r="AG5717" s="13">
        <v>5510000</v>
      </c>
      <c r="AH5717" s="13">
        <v>5510000</v>
      </c>
      <c r="AI5717" s="13" t="s">
        <v>60</v>
      </c>
      <c r="AJ5717" s="13">
        <v>5510000</v>
      </c>
      <c r="AK5717" s="13" t="s">
        <v>50</v>
      </c>
      <c r="AL5717" s="13" t="s">
        <v>50</v>
      </c>
      <c r="AM5717" s="13" t="s">
        <v>52559</v>
      </c>
      <c r="AN5717" s="13" t="s">
        <v>66</v>
      </c>
      <c r="AO5717" s="13" t="s">
        <v>50</v>
      </c>
      <c r="AP5717" s="14" t="s">
        <v>52560</v>
      </c>
      <c r="AQ5717" s="13" t="s">
        <v>50</v>
      </c>
      <c r="AR5717" s="13" t="s">
        <v>255</v>
      </c>
    </row>
    <row r="5718" spans="1:44" ht="15" thickBot="1">
      <c r="A5718" s="4" t="s">
        <v>52561</v>
      </c>
      <c r="B5718" s="7" t="s">
        <v>50</v>
      </c>
      <c r="C5718" s="6">
        <v>44562</v>
      </c>
      <c r="D5718" s="7" t="s">
        <v>45</v>
      </c>
      <c r="E5718" s="7" t="s">
        <v>46</v>
      </c>
      <c r="F5718" s="7" t="s">
        <v>70</v>
      </c>
      <c r="G5718" s="27" t="s">
        <v>54945</v>
      </c>
      <c r="H5718" s="7" t="s">
        <v>50</v>
      </c>
      <c r="I5718" s="7" t="s">
        <v>50</v>
      </c>
      <c r="J5718" s="6">
        <v>45364</v>
      </c>
      <c r="K5718" s="7" t="s">
        <v>50</v>
      </c>
      <c r="L5718" s="7" t="s">
        <v>1624</v>
      </c>
      <c r="M5718" s="7" t="s">
        <v>52562</v>
      </c>
      <c r="N5718" s="7" t="s">
        <v>1941</v>
      </c>
      <c r="O5718" s="7" t="s">
        <v>52563</v>
      </c>
      <c r="P5718" s="5">
        <v>66830</v>
      </c>
      <c r="Q5718" s="7" t="s">
        <v>1943</v>
      </c>
      <c r="R5718" s="28" t="s">
        <v>52564</v>
      </c>
      <c r="S5718" s="34" t="s">
        <v>52565</v>
      </c>
      <c r="T5718" s="7" t="s">
        <v>50</v>
      </c>
      <c r="U5718" s="7" t="s">
        <v>50</v>
      </c>
      <c r="V5718" s="7">
        <v>3000000</v>
      </c>
      <c r="W5718" s="7" t="s">
        <v>60</v>
      </c>
      <c r="X5718" s="7">
        <v>3000000</v>
      </c>
      <c r="Y5718" s="7" t="s">
        <v>467</v>
      </c>
      <c r="Z5718" s="7">
        <v>1</v>
      </c>
      <c r="AA5718" s="7">
        <v>3000000</v>
      </c>
      <c r="AB5718" s="7" t="s">
        <v>60</v>
      </c>
      <c r="AC5718" s="7">
        <v>3000000</v>
      </c>
      <c r="AD5718" s="7" t="s">
        <v>1624</v>
      </c>
      <c r="AE5718" s="7">
        <v>3000000</v>
      </c>
      <c r="AF5718" s="7" t="s">
        <v>60</v>
      </c>
      <c r="AG5718" s="7">
        <v>3000000</v>
      </c>
      <c r="AH5718" s="7">
        <v>3000000</v>
      </c>
      <c r="AI5718" s="7" t="s">
        <v>60</v>
      </c>
      <c r="AJ5718" s="7">
        <v>3000000</v>
      </c>
      <c r="AK5718" s="7" t="s">
        <v>52566</v>
      </c>
      <c r="AL5718" s="7" t="s">
        <v>50</v>
      </c>
      <c r="AM5718" s="7" t="s">
        <v>52567</v>
      </c>
      <c r="AN5718" s="7" t="s">
        <v>66</v>
      </c>
      <c r="AO5718" s="7" t="s">
        <v>52568</v>
      </c>
      <c r="AP5718" s="8" t="s">
        <v>52569</v>
      </c>
      <c r="AQ5718" s="7" t="s">
        <v>50</v>
      </c>
      <c r="AR5718" s="7" t="s">
        <v>50</v>
      </c>
    </row>
    <row r="5719" spans="1:44" ht="15" thickBot="1">
      <c r="A5719" s="10" t="s">
        <v>52570</v>
      </c>
      <c r="B5719" s="13" t="s">
        <v>50</v>
      </c>
      <c r="C5719" s="12">
        <v>44562</v>
      </c>
      <c r="D5719" s="13" t="s">
        <v>45</v>
      </c>
      <c r="E5719" s="13" t="s">
        <v>46</v>
      </c>
      <c r="F5719" s="13" t="s">
        <v>70</v>
      </c>
      <c r="G5719" s="27" t="s">
        <v>54945</v>
      </c>
      <c r="H5719" s="13" t="s">
        <v>50</v>
      </c>
      <c r="I5719" s="13" t="s">
        <v>50</v>
      </c>
      <c r="J5719" s="12">
        <v>45366</v>
      </c>
      <c r="K5719" s="13" t="s">
        <v>89</v>
      </c>
      <c r="L5719" s="13" t="s">
        <v>52</v>
      </c>
      <c r="M5719" s="13" t="s">
        <v>52571</v>
      </c>
      <c r="N5719" s="13" t="s">
        <v>33330</v>
      </c>
      <c r="O5719" s="13" t="s">
        <v>52572</v>
      </c>
      <c r="P5719" s="11">
        <v>66933</v>
      </c>
      <c r="Q5719" s="13" t="s">
        <v>360</v>
      </c>
      <c r="R5719" s="33" t="s">
        <v>52573</v>
      </c>
      <c r="S5719" s="33" t="s">
        <v>52574</v>
      </c>
      <c r="T5719" s="13" t="s">
        <v>52575</v>
      </c>
      <c r="U5719" s="13" t="s">
        <v>50</v>
      </c>
      <c r="V5719" s="13">
        <v>920000</v>
      </c>
      <c r="W5719" s="13" t="s">
        <v>209</v>
      </c>
      <c r="X5719" s="13">
        <v>1001905</v>
      </c>
      <c r="Y5719" s="13" t="s">
        <v>50</v>
      </c>
      <c r="Z5719" s="13">
        <v>3</v>
      </c>
      <c r="AA5719" s="13" t="s">
        <v>50</v>
      </c>
      <c r="AB5719" s="13" t="s">
        <v>50</v>
      </c>
      <c r="AC5719" s="13" t="s">
        <v>50</v>
      </c>
      <c r="AD5719" s="13" t="s">
        <v>50</v>
      </c>
      <c r="AE5719" s="13" t="s">
        <v>50</v>
      </c>
      <c r="AF5719" s="13" t="s">
        <v>50</v>
      </c>
      <c r="AG5719" s="13" t="s">
        <v>50</v>
      </c>
      <c r="AH5719" s="13">
        <v>1195000</v>
      </c>
      <c r="AI5719" s="13" t="s">
        <v>209</v>
      </c>
      <c r="AJ5719" s="13">
        <v>1301717</v>
      </c>
      <c r="AK5719" s="13" t="s">
        <v>52576</v>
      </c>
      <c r="AL5719" s="13" t="s">
        <v>50</v>
      </c>
      <c r="AM5719" s="13" t="s">
        <v>52577</v>
      </c>
      <c r="AN5719" s="13" t="s">
        <v>66</v>
      </c>
      <c r="AO5719" s="13" t="s">
        <v>52578</v>
      </c>
      <c r="AP5719" s="14" t="s">
        <v>52579</v>
      </c>
      <c r="AQ5719" s="13" t="s">
        <v>50</v>
      </c>
      <c r="AR5719" s="13" t="s">
        <v>50</v>
      </c>
    </row>
    <row r="5720" spans="1:44" ht="15" thickBot="1">
      <c r="A5720" s="4" t="s">
        <v>52580</v>
      </c>
      <c r="B5720" s="7" t="s">
        <v>50</v>
      </c>
      <c r="C5720" s="6">
        <v>39814</v>
      </c>
      <c r="D5720" s="7" t="s">
        <v>45</v>
      </c>
      <c r="E5720" s="7" t="s">
        <v>46</v>
      </c>
      <c r="F5720" s="7" t="s">
        <v>70</v>
      </c>
      <c r="G5720" s="26" t="s">
        <v>54946</v>
      </c>
      <c r="H5720" s="7" t="s">
        <v>240</v>
      </c>
      <c r="I5720" s="7" t="s">
        <v>50</v>
      </c>
      <c r="J5720" s="6">
        <v>45365</v>
      </c>
      <c r="K5720" s="7" t="s">
        <v>116</v>
      </c>
      <c r="L5720" s="7" t="s">
        <v>52</v>
      </c>
      <c r="M5720" s="7" t="s">
        <v>52581</v>
      </c>
      <c r="N5720" s="7" t="s">
        <v>52582</v>
      </c>
      <c r="O5720" s="7" t="s">
        <v>52583</v>
      </c>
      <c r="P5720" s="5">
        <v>68261</v>
      </c>
      <c r="Q5720" s="7" t="s">
        <v>135</v>
      </c>
      <c r="R5720" s="34" t="s">
        <v>52584</v>
      </c>
      <c r="S5720" s="34" t="s">
        <v>52585</v>
      </c>
      <c r="T5720" s="7" t="s">
        <v>52586</v>
      </c>
      <c r="U5720" s="7" t="s">
        <v>52587</v>
      </c>
      <c r="V5720" s="7">
        <v>60000</v>
      </c>
      <c r="W5720" s="7" t="s">
        <v>139</v>
      </c>
      <c r="X5720" s="7">
        <v>76472</v>
      </c>
      <c r="Y5720" s="7" t="s">
        <v>50</v>
      </c>
      <c r="Z5720" s="7">
        <v>3</v>
      </c>
      <c r="AA5720" s="7" t="s">
        <v>50</v>
      </c>
      <c r="AB5720" s="7" t="s">
        <v>50</v>
      </c>
      <c r="AC5720" s="7" t="s">
        <v>50</v>
      </c>
      <c r="AD5720" s="7" t="s">
        <v>50</v>
      </c>
      <c r="AE5720" s="7" t="s">
        <v>50</v>
      </c>
      <c r="AF5720" s="7" t="s">
        <v>50</v>
      </c>
      <c r="AG5720" s="7" t="s">
        <v>50</v>
      </c>
      <c r="AH5720" s="7">
        <v>7013457</v>
      </c>
      <c r="AI5720" s="7" t="s">
        <v>60</v>
      </c>
      <c r="AJ5720" s="7">
        <v>7013457</v>
      </c>
      <c r="AK5720" s="7" t="s">
        <v>52588</v>
      </c>
      <c r="AL5720" s="7" t="s">
        <v>50</v>
      </c>
      <c r="AM5720" s="7" t="s">
        <v>52589</v>
      </c>
      <c r="AN5720" s="7" t="s">
        <v>798</v>
      </c>
      <c r="AO5720" s="7" t="s">
        <v>52590</v>
      </c>
      <c r="AP5720" s="22" t="s">
        <v>52591</v>
      </c>
      <c r="AQ5720" s="7" t="s">
        <v>50</v>
      </c>
      <c r="AR5720" s="7" t="s">
        <v>50</v>
      </c>
    </row>
    <row r="5721" spans="1:44" ht="15" thickBot="1">
      <c r="A5721" s="10" t="s">
        <v>52592</v>
      </c>
      <c r="B5721" s="13" t="s">
        <v>50</v>
      </c>
      <c r="C5721" s="12">
        <v>44439</v>
      </c>
      <c r="D5721" s="13" t="s">
        <v>45</v>
      </c>
      <c r="E5721" s="13" t="s">
        <v>46</v>
      </c>
      <c r="F5721" s="13" t="s">
        <v>70</v>
      </c>
      <c r="G5721" s="27" t="s">
        <v>54945</v>
      </c>
      <c r="H5721" s="13" t="s">
        <v>240</v>
      </c>
      <c r="I5721" s="13" t="s">
        <v>50</v>
      </c>
      <c r="J5721" s="12">
        <v>45365</v>
      </c>
      <c r="K5721" s="13" t="s">
        <v>50</v>
      </c>
      <c r="L5721" s="13" t="s">
        <v>467</v>
      </c>
      <c r="M5721" s="13" t="s">
        <v>52593</v>
      </c>
      <c r="N5721" s="13" t="s">
        <v>52594</v>
      </c>
      <c r="O5721" s="13" t="s">
        <v>52595</v>
      </c>
      <c r="P5721" s="11">
        <v>68273</v>
      </c>
      <c r="Q5721" s="13" t="s">
        <v>135</v>
      </c>
      <c r="R5721" s="33" t="s">
        <v>52596</v>
      </c>
      <c r="S5721" s="33" t="s">
        <v>52597</v>
      </c>
      <c r="T5721" s="13" t="s">
        <v>52598</v>
      </c>
      <c r="U5721" s="13" t="s">
        <v>50</v>
      </c>
      <c r="V5721" s="13">
        <v>500000</v>
      </c>
      <c r="W5721" s="13" t="s">
        <v>139</v>
      </c>
      <c r="X5721" s="13">
        <v>637269</v>
      </c>
      <c r="Y5721" s="13" t="s">
        <v>467</v>
      </c>
      <c r="Z5721" s="13">
        <v>4</v>
      </c>
      <c r="AA5721" s="13">
        <v>500000</v>
      </c>
      <c r="AB5721" s="13" t="s">
        <v>139</v>
      </c>
      <c r="AC5721" s="13">
        <v>637269</v>
      </c>
      <c r="AD5721" s="13" t="s">
        <v>467</v>
      </c>
      <c r="AE5721" s="13">
        <v>1308591</v>
      </c>
      <c r="AF5721" s="13" t="s">
        <v>139</v>
      </c>
      <c r="AG5721" s="13">
        <v>1653331</v>
      </c>
      <c r="AH5721" s="13">
        <v>1652834</v>
      </c>
      <c r="AI5721" s="13" t="s">
        <v>139</v>
      </c>
      <c r="AJ5721" s="13">
        <v>2096477</v>
      </c>
      <c r="AK5721" s="13" t="s">
        <v>52599</v>
      </c>
      <c r="AL5721" s="13" t="s">
        <v>50</v>
      </c>
      <c r="AM5721" s="13" t="s">
        <v>52600</v>
      </c>
      <c r="AN5721" s="13" t="s">
        <v>66</v>
      </c>
      <c r="AO5721" s="13" t="s">
        <v>52601</v>
      </c>
      <c r="AP5721" s="14" t="s">
        <v>52602</v>
      </c>
      <c r="AQ5721" s="13" t="s">
        <v>50</v>
      </c>
      <c r="AR5721" s="13" t="s">
        <v>50</v>
      </c>
    </row>
    <row r="5722" spans="1:44" ht="15" thickBot="1">
      <c r="A5722" s="4" t="s">
        <v>52603</v>
      </c>
      <c r="B5722" s="7" t="s">
        <v>50</v>
      </c>
      <c r="C5722" s="6">
        <v>44197</v>
      </c>
      <c r="D5722" s="7" t="s">
        <v>45</v>
      </c>
      <c r="E5722" s="7" t="s">
        <v>46</v>
      </c>
      <c r="F5722" s="7" t="s">
        <v>70</v>
      </c>
      <c r="G5722" s="26" t="s">
        <v>54946</v>
      </c>
      <c r="H5722" s="7" t="s">
        <v>240</v>
      </c>
      <c r="I5722" s="7" t="s">
        <v>50</v>
      </c>
      <c r="J5722" s="6">
        <v>45364</v>
      </c>
      <c r="K5722" s="7" t="s">
        <v>89</v>
      </c>
      <c r="L5722" s="7" t="s">
        <v>467</v>
      </c>
      <c r="M5722" s="7" t="s">
        <v>52604</v>
      </c>
      <c r="N5722" s="7" t="s">
        <v>47955</v>
      </c>
      <c r="O5722" s="7" t="s">
        <v>52605</v>
      </c>
      <c r="P5722" s="5">
        <v>68412</v>
      </c>
      <c r="Q5722" s="7" t="s">
        <v>1024</v>
      </c>
      <c r="R5722" s="34" t="s">
        <v>52606</v>
      </c>
      <c r="S5722" s="34" t="s">
        <v>52607</v>
      </c>
      <c r="T5722" s="7" t="s">
        <v>52608</v>
      </c>
      <c r="U5722" s="7" t="s">
        <v>52609</v>
      </c>
      <c r="V5722" s="7">
        <v>499500</v>
      </c>
      <c r="W5722" s="7" t="s">
        <v>60</v>
      </c>
      <c r="X5722" s="7">
        <v>499500</v>
      </c>
      <c r="Y5722" s="7" t="s">
        <v>467</v>
      </c>
      <c r="Z5722" s="7">
        <v>1</v>
      </c>
      <c r="AA5722" s="7">
        <v>499500</v>
      </c>
      <c r="AB5722" s="7" t="s">
        <v>60</v>
      </c>
      <c r="AC5722" s="7">
        <v>499500</v>
      </c>
      <c r="AD5722" s="7" t="s">
        <v>467</v>
      </c>
      <c r="AE5722" s="7">
        <v>499500</v>
      </c>
      <c r="AF5722" s="7" t="s">
        <v>60</v>
      </c>
      <c r="AG5722" s="7">
        <v>499500</v>
      </c>
      <c r="AH5722" s="7">
        <v>499500</v>
      </c>
      <c r="AI5722" s="7" t="s">
        <v>60</v>
      </c>
      <c r="AJ5722" s="7">
        <v>499500</v>
      </c>
      <c r="AK5722" s="7" t="s">
        <v>50</v>
      </c>
      <c r="AL5722" s="7" t="s">
        <v>50</v>
      </c>
      <c r="AM5722" s="7" t="s">
        <v>52610</v>
      </c>
      <c r="AN5722" s="7" t="s">
        <v>66</v>
      </c>
      <c r="AO5722" s="7" t="s">
        <v>52608</v>
      </c>
      <c r="AP5722" s="8" t="s">
        <v>52611</v>
      </c>
      <c r="AQ5722" s="7" t="s">
        <v>50</v>
      </c>
      <c r="AR5722" s="7" t="s">
        <v>50</v>
      </c>
    </row>
    <row r="5723" spans="1:44" ht="15" thickBot="1">
      <c r="A5723" s="10" t="s">
        <v>52612</v>
      </c>
      <c r="B5723" s="13" t="s">
        <v>50</v>
      </c>
      <c r="C5723" s="12">
        <v>38718</v>
      </c>
      <c r="D5723" s="13" t="s">
        <v>45</v>
      </c>
      <c r="E5723" s="13" t="s">
        <v>46</v>
      </c>
      <c r="F5723" s="13" t="s">
        <v>47</v>
      </c>
      <c r="G5723" s="27" t="s">
        <v>54945</v>
      </c>
      <c r="H5723" s="13" t="s">
        <v>50</v>
      </c>
      <c r="I5723" s="13" t="s">
        <v>50</v>
      </c>
      <c r="J5723" s="12">
        <v>45366</v>
      </c>
      <c r="K5723" s="13" t="s">
        <v>116</v>
      </c>
      <c r="L5723" s="13" t="s">
        <v>162</v>
      </c>
      <c r="M5723" s="13" t="s">
        <v>52613</v>
      </c>
      <c r="N5723" s="13" t="s">
        <v>133</v>
      </c>
      <c r="O5723" s="13" t="s">
        <v>52614</v>
      </c>
      <c r="P5723" s="11">
        <v>68855</v>
      </c>
      <c r="Q5723" s="13" t="s">
        <v>135</v>
      </c>
      <c r="R5723" s="33" t="s">
        <v>52615</v>
      </c>
      <c r="S5723" s="30" t="s">
        <v>50</v>
      </c>
      <c r="T5723" s="13" t="s">
        <v>50</v>
      </c>
      <c r="U5723" s="13" t="s">
        <v>52616</v>
      </c>
      <c r="V5723" s="13">
        <v>1030000</v>
      </c>
      <c r="W5723" s="13" t="s">
        <v>139</v>
      </c>
      <c r="X5723" s="13">
        <v>1311498</v>
      </c>
      <c r="Y5723" s="13" t="s">
        <v>61</v>
      </c>
      <c r="Z5723" s="13">
        <v>4</v>
      </c>
      <c r="AA5723" s="13">
        <v>2000000</v>
      </c>
      <c r="AB5723" s="13" t="s">
        <v>139</v>
      </c>
      <c r="AC5723" s="13">
        <v>2534051</v>
      </c>
      <c r="AD5723" s="13" t="s">
        <v>62</v>
      </c>
      <c r="AE5723" s="13">
        <v>3500000</v>
      </c>
      <c r="AF5723" s="13" t="s">
        <v>139</v>
      </c>
      <c r="AG5723" s="13">
        <v>4262395</v>
      </c>
      <c r="AH5723" s="13">
        <v>6573894</v>
      </c>
      <c r="AI5723" s="13" t="s">
        <v>60</v>
      </c>
      <c r="AJ5723" s="13">
        <v>6573894</v>
      </c>
      <c r="AK5723" s="13" t="s">
        <v>52617</v>
      </c>
      <c r="AL5723" s="13" t="s">
        <v>50</v>
      </c>
      <c r="AM5723" s="13" t="s">
        <v>52618</v>
      </c>
      <c r="AN5723" s="13" t="s">
        <v>4322</v>
      </c>
      <c r="AO5723" s="13" t="s">
        <v>50</v>
      </c>
      <c r="AP5723" s="13" t="s">
        <v>50</v>
      </c>
      <c r="AQ5723" s="21" t="s">
        <v>52619</v>
      </c>
      <c r="AR5723" s="13" t="s">
        <v>255</v>
      </c>
    </row>
    <row r="5724" spans="1:44" ht="15" thickBot="1">
      <c r="A5724" s="4" t="s">
        <v>52620</v>
      </c>
      <c r="B5724" s="7" t="s">
        <v>50</v>
      </c>
      <c r="C5724" s="6">
        <v>44228</v>
      </c>
      <c r="D5724" s="7" t="s">
        <v>45</v>
      </c>
      <c r="E5724" s="7" t="s">
        <v>46</v>
      </c>
      <c r="F5724" s="7" t="s">
        <v>70</v>
      </c>
      <c r="G5724" s="27" t="s">
        <v>54945</v>
      </c>
      <c r="H5724" s="7" t="s">
        <v>50</v>
      </c>
      <c r="I5724" s="7" t="s">
        <v>50</v>
      </c>
      <c r="J5724" s="6">
        <v>45364</v>
      </c>
      <c r="K5724" s="7" t="s">
        <v>50</v>
      </c>
      <c r="L5724" s="7" t="s">
        <v>467</v>
      </c>
      <c r="M5724" s="7" t="s">
        <v>52621</v>
      </c>
      <c r="N5724" s="7" t="s">
        <v>1954</v>
      </c>
      <c r="O5724" s="7" t="s">
        <v>52622</v>
      </c>
      <c r="P5724" s="5">
        <v>69142</v>
      </c>
      <c r="Q5724" s="7" t="s">
        <v>245</v>
      </c>
      <c r="R5724" s="34" t="s">
        <v>52623</v>
      </c>
      <c r="S5724" s="31" t="s">
        <v>50</v>
      </c>
      <c r="T5724" s="7" t="s">
        <v>52624</v>
      </c>
      <c r="U5724" s="7" t="s">
        <v>50</v>
      </c>
      <c r="V5724" s="7">
        <v>170000000</v>
      </c>
      <c r="W5724" s="7" t="s">
        <v>1960</v>
      </c>
      <c r="X5724" s="7">
        <v>1151740</v>
      </c>
      <c r="Y5724" s="7" t="s">
        <v>467</v>
      </c>
      <c r="Z5724" s="7">
        <v>1</v>
      </c>
      <c r="AA5724" s="7">
        <v>170000000</v>
      </c>
      <c r="AB5724" s="7" t="s">
        <v>1960</v>
      </c>
      <c r="AC5724" s="7">
        <v>1151740</v>
      </c>
      <c r="AD5724" s="7" t="s">
        <v>467</v>
      </c>
      <c r="AE5724" s="7">
        <v>170000000</v>
      </c>
      <c r="AF5724" s="7" t="s">
        <v>1960</v>
      </c>
      <c r="AG5724" s="7">
        <v>1151741</v>
      </c>
      <c r="AH5724" s="7">
        <v>170000000</v>
      </c>
      <c r="AI5724" s="7" t="s">
        <v>1960</v>
      </c>
      <c r="AJ5724" s="7">
        <v>1151741</v>
      </c>
      <c r="AK5724" s="7" t="s">
        <v>52625</v>
      </c>
      <c r="AL5724" s="7" t="s">
        <v>50</v>
      </c>
      <c r="AM5724" s="7" t="s">
        <v>52626</v>
      </c>
      <c r="AN5724" s="7" t="s">
        <v>66</v>
      </c>
      <c r="AO5724" s="7" t="s">
        <v>52627</v>
      </c>
      <c r="AP5724" s="7" t="s">
        <v>50</v>
      </c>
      <c r="AQ5724" s="22" t="s">
        <v>52628</v>
      </c>
      <c r="AR5724" s="7" t="s">
        <v>50</v>
      </c>
    </row>
    <row r="5725" spans="1:44" ht="15" thickBot="1">
      <c r="A5725" s="10" t="s">
        <v>52629</v>
      </c>
      <c r="B5725" s="13" t="s">
        <v>50</v>
      </c>
      <c r="C5725" s="12">
        <v>45292</v>
      </c>
      <c r="D5725" s="13" t="s">
        <v>45</v>
      </c>
      <c r="E5725" s="13" t="s">
        <v>50</v>
      </c>
      <c r="F5725" s="13" t="s">
        <v>70</v>
      </c>
      <c r="G5725" s="27" t="s">
        <v>54945</v>
      </c>
      <c r="H5725" s="13" t="s">
        <v>50</v>
      </c>
      <c r="I5725" s="13" t="s">
        <v>50</v>
      </c>
      <c r="J5725" s="12">
        <v>45365</v>
      </c>
      <c r="K5725" s="13" t="s">
        <v>50</v>
      </c>
      <c r="L5725" s="13" t="s">
        <v>467</v>
      </c>
      <c r="M5725" s="13" t="s">
        <v>52630</v>
      </c>
      <c r="N5725" s="13" t="s">
        <v>52631</v>
      </c>
      <c r="O5725" s="13" t="s">
        <v>52632</v>
      </c>
      <c r="P5725" s="11">
        <v>69568</v>
      </c>
      <c r="Q5725" s="13" t="s">
        <v>245</v>
      </c>
      <c r="R5725" s="33" t="s">
        <v>52633</v>
      </c>
      <c r="S5725" s="33" t="s">
        <v>52634</v>
      </c>
      <c r="T5725" s="13" t="s">
        <v>50</v>
      </c>
      <c r="U5725" s="13" t="s">
        <v>50</v>
      </c>
      <c r="V5725" s="13">
        <v>2500000</v>
      </c>
      <c r="W5725" s="13" t="s">
        <v>60</v>
      </c>
      <c r="X5725" s="13">
        <v>2500000</v>
      </c>
      <c r="Y5725" s="13" t="s">
        <v>467</v>
      </c>
      <c r="Z5725" s="13">
        <v>1</v>
      </c>
      <c r="AA5725" s="13">
        <v>2500000</v>
      </c>
      <c r="AB5725" s="13" t="s">
        <v>60</v>
      </c>
      <c r="AC5725" s="13">
        <v>2500000</v>
      </c>
      <c r="AD5725" s="13" t="s">
        <v>467</v>
      </c>
      <c r="AE5725" s="13">
        <v>2500000</v>
      </c>
      <c r="AF5725" s="13" t="s">
        <v>60</v>
      </c>
      <c r="AG5725" s="13">
        <v>2500000</v>
      </c>
      <c r="AH5725" s="13">
        <v>2500000</v>
      </c>
      <c r="AI5725" s="13" t="s">
        <v>60</v>
      </c>
      <c r="AJ5725" s="13">
        <v>2500000</v>
      </c>
      <c r="AK5725" s="13" t="s">
        <v>50</v>
      </c>
      <c r="AL5725" s="13" t="s">
        <v>50</v>
      </c>
      <c r="AM5725" s="13" t="s">
        <v>50</v>
      </c>
      <c r="AN5725" s="13" t="s">
        <v>50</v>
      </c>
      <c r="AO5725" s="13" t="s">
        <v>50</v>
      </c>
      <c r="AP5725" s="13" t="s">
        <v>50</v>
      </c>
      <c r="AQ5725" s="13" t="s">
        <v>50</v>
      </c>
      <c r="AR5725" s="13" t="s">
        <v>1186</v>
      </c>
    </row>
    <row r="5726" spans="1:44" ht="15" thickBot="1">
      <c r="A5726" s="4" t="s">
        <v>51815</v>
      </c>
      <c r="B5726" s="7" t="s">
        <v>50</v>
      </c>
      <c r="C5726" s="6">
        <v>43831</v>
      </c>
      <c r="D5726" s="7" t="s">
        <v>45</v>
      </c>
      <c r="E5726" s="7" t="s">
        <v>46</v>
      </c>
      <c r="F5726" s="7" t="s">
        <v>70</v>
      </c>
      <c r="G5726" s="27" t="s">
        <v>54945</v>
      </c>
      <c r="H5726" s="7" t="s">
        <v>50</v>
      </c>
      <c r="I5726" s="7" t="s">
        <v>50</v>
      </c>
      <c r="J5726" s="6">
        <v>45365</v>
      </c>
      <c r="K5726" s="7" t="s">
        <v>50</v>
      </c>
      <c r="L5726" s="7" t="s">
        <v>52</v>
      </c>
      <c r="M5726" s="7" t="s">
        <v>21695</v>
      </c>
      <c r="N5726" s="7" t="s">
        <v>52635</v>
      </c>
      <c r="O5726" s="7" t="s">
        <v>52636</v>
      </c>
      <c r="P5726" s="5">
        <v>69947</v>
      </c>
      <c r="Q5726" s="7" t="s">
        <v>135</v>
      </c>
      <c r="R5726" s="34" t="s">
        <v>52637</v>
      </c>
      <c r="S5726" s="34" t="s">
        <v>52638</v>
      </c>
      <c r="T5726" s="7" t="s">
        <v>50</v>
      </c>
      <c r="U5726" s="7" t="s">
        <v>50</v>
      </c>
      <c r="V5726" s="7" t="s">
        <v>50</v>
      </c>
      <c r="W5726" s="7" t="s">
        <v>50</v>
      </c>
      <c r="X5726" s="7" t="s">
        <v>50</v>
      </c>
      <c r="Y5726" s="7" t="s">
        <v>50</v>
      </c>
      <c r="Z5726" s="7">
        <v>1</v>
      </c>
      <c r="AA5726" s="7" t="s">
        <v>50</v>
      </c>
      <c r="AB5726" s="7" t="s">
        <v>50</v>
      </c>
      <c r="AC5726" s="7" t="s">
        <v>50</v>
      </c>
      <c r="AD5726" s="7" t="s">
        <v>50</v>
      </c>
      <c r="AE5726" s="7" t="s">
        <v>50</v>
      </c>
      <c r="AF5726" s="7" t="s">
        <v>50</v>
      </c>
      <c r="AG5726" s="7" t="s">
        <v>50</v>
      </c>
      <c r="AH5726" s="7" t="s">
        <v>50</v>
      </c>
      <c r="AI5726" s="7" t="s">
        <v>50</v>
      </c>
      <c r="AJ5726" s="7" t="s">
        <v>50</v>
      </c>
      <c r="AK5726" s="7" t="s">
        <v>12783</v>
      </c>
      <c r="AL5726" s="7" t="s">
        <v>50</v>
      </c>
      <c r="AM5726" s="7" t="s">
        <v>52639</v>
      </c>
      <c r="AN5726" s="7" t="s">
        <v>253</v>
      </c>
      <c r="AO5726" s="7" t="s">
        <v>52640</v>
      </c>
      <c r="AP5726" s="22" t="s">
        <v>52641</v>
      </c>
      <c r="AQ5726" s="7" t="s">
        <v>50</v>
      </c>
      <c r="AR5726" s="7" t="s">
        <v>50</v>
      </c>
    </row>
    <row r="5727" spans="1:44" ht="15" thickBot="1">
      <c r="A5727" s="10" t="s">
        <v>52642</v>
      </c>
      <c r="B5727" s="13" t="s">
        <v>50</v>
      </c>
      <c r="C5727" s="12">
        <v>43466</v>
      </c>
      <c r="D5727" s="13" t="s">
        <v>45</v>
      </c>
      <c r="E5727" s="13" t="s">
        <v>46</v>
      </c>
      <c r="F5727" s="13" t="s">
        <v>70</v>
      </c>
      <c r="G5727" s="27" t="s">
        <v>54945</v>
      </c>
      <c r="H5727" s="13" t="s">
        <v>50</v>
      </c>
      <c r="I5727" s="13" t="s">
        <v>50</v>
      </c>
      <c r="J5727" s="12">
        <v>45366</v>
      </c>
      <c r="K5727" s="13" t="s">
        <v>50</v>
      </c>
      <c r="L5727" s="13" t="s">
        <v>467</v>
      </c>
      <c r="M5727" s="13" t="s">
        <v>52643</v>
      </c>
      <c r="N5727" s="13" t="s">
        <v>52644</v>
      </c>
      <c r="O5727" s="13" t="s">
        <v>52645</v>
      </c>
      <c r="P5727" s="11">
        <v>70303</v>
      </c>
      <c r="Q5727" s="13" t="s">
        <v>360</v>
      </c>
      <c r="R5727" s="33" t="s">
        <v>52646</v>
      </c>
      <c r="S5727" s="33" t="s">
        <v>52647</v>
      </c>
      <c r="T5727" s="13" t="s">
        <v>52648</v>
      </c>
      <c r="U5727" s="13" t="s">
        <v>52649</v>
      </c>
      <c r="V5727" s="13">
        <v>107000</v>
      </c>
      <c r="W5727" s="13" t="s">
        <v>209</v>
      </c>
      <c r="X5727" s="13">
        <v>116526</v>
      </c>
      <c r="Y5727" s="13" t="s">
        <v>467</v>
      </c>
      <c r="Z5727" s="13">
        <v>3</v>
      </c>
      <c r="AA5727" s="13">
        <v>107000</v>
      </c>
      <c r="AB5727" s="13" t="s">
        <v>209</v>
      </c>
      <c r="AC5727" s="13">
        <v>116526</v>
      </c>
      <c r="AD5727" s="13" t="s">
        <v>467</v>
      </c>
      <c r="AE5727" s="13">
        <v>257000</v>
      </c>
      <c r="AF5727" s="13" t="s">
        <v>209</v>
      </c>
      <c r="AG5727" s="13">
        <v>275909</v>
      </c>
      <c r="AH5727" s="13">
        <v>407000</v>
      </c>
      <c r="AI5727" s="13" t="s">
        <v>209</v>
      </c>
      <c r="AJ5727" s="13">
        <v>434226</v>
      </c>
      <c r="AK5727" s="13" t="s">
        <v>52650</v>
      </c>
      <c r="AL5727" s="13" t="s">
        <v>50</v>
      </c>
      <c r="AM5727" s="13" t="s">
        <v>52651</v>
      </c>
      <c r="AN5727" s="13" t="s">
        <v>66</v>
      </c>
      <c r="AO5727" s="13" t="s">
        <v>52652</v>
      </c>
      <c r="AP5727" s="14" t="s">
        <v>52653</v>
      </c>
      <c r="AQ5727" s="13" t="s">
        <v>50</v>
      </c>
      <c r="AR5727" s="13" t="s">
        <v>50</v>
      </c>
    </row>
    <row r="5728" spans="1:44" ht="15" thickBot="1">
      <c r="A5728" s="4" t="s">
        <v>52654</v>
      </c>
      <c r="B5728" s="7" t="s">
        <v>50</v>
      </c>
      <c r="C5728" s="6">
        <v>44300</v>
      </c>
      <c r="D5728" s="7" t="s">
        <v>45</v>
      </c>
      <c r="E5728" s="7" t="s">
        <v>46</v>
      </c>
      <c r="F5728" s="7" t="s">
        <v>70</v>
      </c>
      <c r="G5728" s="26" t="s">
        <v>54946</v>
      </c>
      <c r="H5728" s="7" t="s">
        <v>562</v>
      </c>
      <c r="I5728" s="7" t="s">
        <v>50</v>
      </c>
      <c r="J5728" s="6">
        <v>45365</v>
      </c>
      <c r="K5728" s="7" t="s">
        <v>50</v>
      </c>
      <c r="L5728" s="7" t="s">
        <v>467</v>
      </c>
      <c r="M5728" s="7" t="s">
        <v>50</v>
      </c>
      <c r="N5728" s="7" t="s">
        <v>6508</v>
      </c>
      <c r="O5728" s="7" t="s">
        <v>52655</v>
      </c>
      <c r="P5728" s="5">
        <v>70953</v>
      </c>
      <c r="Q5728" s="7" t="s">
        <v>360</v>
      </c>
      <c r="R5728" s="34" t="s">
        <v>52656</v>
      </c>
      <c r="S5728" s="31" t="s">
        <v>50</v>
      </c>
      <c r="T5728" s="7" t="s">
        <v>52657</v>
      </c>
      <c r="U5728" s="7" t="s">
        <v>50</v>
      </c>
      <c r="V5728" s="7">
        <v>2300000</v>
      </c>
      <c r="W5728" s="7" t="s">
        <v>209</v>
      </c>
      <c r="X5728" s="7">
        <v>2503055</v>
      </c>
      <c r="Y5728" s="7" t="s">
        <v>467</v>
      </c>
      <c r="Z5728" s="7">
        <v>1</v>
      </c>
      <c r="AA5728" s="7">
        <v>2300000</v>
      </c>
      <c r="AB5728" s="7" t="s">
        <v>209</v>
      </c>
      <c r="AC5728" s="7">
        <v>2503055</v>
      </c>
      <c r="AD5728" s="7" t="s">
        <v>467</v>
      </c>
      <c r="AE5728" s="7">
        <v>2300000</v>
      </c>
      <c r="AF5728" s="7" t="s">
        <v>209</v>
      </c>
      <c r="AG5728" s="7">
        <v>2503055</v>
      </c>
      <c r="AH5728" s="7">
        <v>2300000</v>
      </c>
      <c r="AI5728" s="7" t="s">
        <v>209</v>
      </c>
      <c r="AJ5728" s="7">
        <v>2503055</v>
      </c>
      <c r="AK5728" s="7" t="s">
        <v>52658</v>
      </c>
      <c r="AL5728" s="7" t="s">
        <v>50</v>
      </c>
      <c r="AM5728" s="7" t="s">
        <v>44155</v>
      </c>
      <c r="AN5728" s="7" t="s">
        <v>66</v>
      </c>
      <c r="AO5728" s="7" t="s">
        <v>52659</v>
      </c>
      <c r="AP5728" s="8" t="s">
        <v>52660</v>
      </c>
      <c r="AQ5728" s="7" t="s">
        <v>50</v>
      </c>
      <c r="AR5728" s="7" t="s">
        <v>50</v>
      </c>
    </row>
    <row r="5729" spans="1:44" ht="15" thickBot="1">
      <c r="A5729" s="10" t="s">
        <v>52661</v>
      </c>
      <c r="B5729" s="13" t="s">
        <v>50</v>
      </c>
      <c r="C5729" s="12">
        <v>42736</v>
      </c>
      <c r="D5729" s="13" t="s">
        <v>45</v>
      </c>
      <c r="E5729" s="13" t="s">
        <v>46</v>
      </c>
      <c r="F5729" s="13" t="s">
        <v>70</v>
      </c>
      <c r="G5729" s="26" t="s">
        <v>54946</v>
      </c>
      <c r="H5729" s="13" t="s">
        <v>29368</v>
      </c>
      <c r="I5729" s="13" t="s">
        <v>50</v>
      </c>
      <c r="J5729" s="12">
        <v>45366</v>
      </c>
      <c r="K5729" s="13" t="s">
        <v>50</v>
      </c>
      <c r="L5729" s="13" t="s">
        <v>241</v>
      </c>
      <c r="M5729" s="13" t="s">
        <v>52662</v>
      </c>
      <c r="N5729" s="13" t="s">
        <v>4842</v>
      </c>
      <c r="O5729" s="13" t="s">
        <v>52663</v>
      </c>
      <c r="P5729" s="11">
        <v>71092</v>
      </c>
      <c r="Q5729" s="13" t="s">
        <v>566</v>
      </c>
      <c r="R5729" s="33" t="s">
        <v>52664</v>
      </c>
      <c r="S5729" s="33" t="s">
        <v>52665</v>
      </c>
      <c r="T5729" s="13" t="s">
        <v>52666</v>
      </c>
      <c r="U5729" s="13" t="s">
        <v>52667</v>
      </c>
      <c r="V5729" s="13" t="s">
        <v>50</v>
      </c>
      <c r="W5729" s="13" t="s">
        <v>50</v>
      </c>
      <c r="X5729" s="13" t="s">
        <v>50</v>
      </c>
      <c r="Y5729" s="13" t="s">
        <v>154</v>
      </c>
      <c r="Z5729" s="13">
        <v>5</v>
      </c>
      <c r="AA5729" s="13" t="s">
        <v>50</v>
      </c>
      <c r="AB5729" s="13" t="s">
        <v>50</v>
      </c>
      <c r="AC5729" s="13" t="s">
        <v>50</v>
      </c>
      <c r="AD5729" s="13" t="s">
        <v>241</v>
      </c>
      <c r="AE5729" s="13">
        <v>37973854</v>
      </c>
      <c r="AF5729" s="13" t="s">
        <v>60</v>
      </c>
      <c r="AG5729" s="13">
        <v>37973854</v>
      </c>
      <c r="AH5729" s="13">
        <v>37973854</v>
      </c>
      <c r="AI5729" s="13" t="s">
        <v>60</v>
      </c>
      <c r="AJ5729" s="13">
        <v>37973854</v>
      </c>
      <c r="AK5729" s="13" t="s">
        <v>52668</v>
      </c>
      <c r="AL5729" s="13" t="s">
        <v>50</v>
      </c>
      <c r="AM5729" s="13" t="s">
        <v>52669</v>
      </c>
      <c r="AN5729" s="13" t="s">
        <v>66</v>
      </c>
      <c r="AO5729" s="13" t="s">
        <v>52670</v>
      </c>
      <c r="AP5729" s="14" t="s">
        <v>52671</v>
      </c>
      <c r="AQ5729" s="13" t="s">
        <v>50</v>
      </c>
      <c r="AR5729" s="13" t="s">
        <v>50</v>
      </c>
    </row>
    <row r="5730" spans="1:44" ht="15" thickBot="1">
      <c r="A5730" s="4" t="s">
        <v>52672</v>
      </c>
      <c r="B5730" s="7" t="s">
        <v>50</v>
      </c>
      <c r="C5730" s="7" t="s">
        <v>50</v>
      </c>
      <c r="D5730" s="7" t="s">
        <v>45</v>
      </c>
      <c r="E5730" s="7" t="s">
        <v>46</v>
      </c>
      <c r="F5730" s="7" t="s">
        <v>70</v>
      </c>
      <c r="G5730" s="7" t="s">
        <v>50</v>
      </c>
      <c r="H5730" s="7" t="s">
        <v>50</v>
      </c>
      <c r="I5730" s="7" t="s">
        <v>50</v>
      </c>
      <c r="J5730" s="6">
        <v>45366</v>
      </c>
      <c r="K5730" s="7" t="s">
        <v>50</v>
      </c>
      <c r="L5730" s="7" t="s">
        <v>467</v>
      </c>
      <c r="M5730" s="7" t="s">
        <v>52673</v>
      </c>
      <c r="N5730" s="7" t="s">
        <v>50</v>
      </c>
      <c r="O5730" s="7" t="s">
        <v>52674</v>
      </c>
      <c r="P5730" s="5">
        <v>71647</v>
      </c>
      <c r="Q5730" s="7" t="s">
        <v>50</v>
      </c>
      <c r="R5730" s="34" t="s">
        <v>52675</v>
      </c>
      <c r="S5730" s="31" t="s">
        <v>50</v>
      </c>
      <c r="T5730" s="7" t="s">
        <v>50</v>
      </c>
      <c r="U5730" s="7" t="s">
        <v>50</v>
      </c>
      <c r="V5730" s="7">
        <v>1500000</v>
      </c>
      <c r="W5730" s="7" t="s">
        <v>60</v>
      </c>
      <c r="X5730" s="7">
        <v>1500000</v>
      </c>
      <c r="Y5730" s="7" t="s">
        <v>467</v>
      </c>
      <c r="Z5730" s="7">
        <v>1</v>
      </c>
      <c r="AA5730" s="7">
        <v>1500000</v>
      </c>
      <c r="AB5730" s="7" t="s">
        <v>60</v>
      </c>
      <c r="AC5730" s="7">
        <v>1500000</v>
      </c>
      <c r="AD5730" s="7" t="s">
        <v>467</v>
      </c>
      <c r="AE5730" s="7">
        <v>1500000</v>
      </c>
      <c r="AF5730" s="7" t="s">
        <v>60</v>
      </c>
      <c r="AG5730" s="7">
        <v>1500000</v>
      </c>
      <c r="AH5730" s="7">
        <v>1500000</v>
      </c>
      <c r="AI5730" s="7" t="s">
        <v>60</v>
      </c>
      <c r="AJ5730" s="7">
        <v>1500000</v>
      </c>
      <c r="AK5730" s="7" t="s">
        <v>50</v>
      </c>
      <c r="AL5730" s="7" t="s">
        <v>50</v>
      </c>
      <c r="AM5730" s="7" t="s">
        <v>50</v>
      </c>
      <c r="AN5730" s="7" t="s">
        <v>50</v>
      </c>
      <c r="AO5730" s="7" t="s">
        <v>50</v>
      </c>
      <c r="AP5730" s="7" t="s">
        <v>50</v>
      </c>
      <c r="AQ5730" s="7" t="s">
        <v>50</v>
      </c>
      <c r="AR5730" s="7" t="s">
        <v>1186</v>
      </c>
    </row>
    <row r="5731" spans="1:44" ht="15" thickBot="1">
      <c r="A5731" s="10" t="s">
        <v>52676</v>
      </c>
      <c r="B5731" s="13" t="s">
        <v>50</v>
      </c>
      <c r="C5731" s="12">
        <v>43497</v>
      </c>
      <c r="D5731" s="13" t="s">
        <v>45</v>
      </c>
      <c r="E5731" s="13" t="s">
        <v>46</v>
      </c>
      <c r="F5731" s="13" t="s">
        <v>70</v>
      </c>
      <c r="G5731" s="27" t="s">
        <v>54945</v>
      </c>
      <c r="H5731" s="13" t="s">
        <v>52677</v>
      </c>
      <c r="I5731" s="13" t="s">
        <v>50</v>
      </c>
      <c r="J5731" s="12">
        <v>45366</v>
      </c>
      <c r="K5731" s="13" t="s">
        <v>116</v>
      </c>
      <c r="L5731" s="13" t="s">
        <v>467</v>
      </c>
      <c r="M5731" s="13" t="s">
        <v>52678</v>
      </c>
      <c r="N5731" s="13" t="s">
        <v>37533</v>
      </c>
      <c r="O5731" s="13" t="s">
        <v>52679</v>
      </c>
      <c r="P5731" s="11">
        <v>71736</v>
      </c>
      <c r="Q5731" s="13" t="s">
        <v>683</v>
      </c>
      <c r="R5731" s="33" t="s">
        <v>52680</v>
      </c>
      <c r="S5731" s="33" t="s">
        <v>52681</v>
      </c>
      <c r="T5731" s="13" t="s">
        <v>52682</v>
      </c>
      <c r="U5731" s="13" t="s">
        <v>52683</v>
      </c>
      <c r="V5731" s="13">
        <v>150000</v>
      </c>
      <c r="W5731" s="13" t="s">
        <v>60</v>
      </c>
      <c r="X5731" s="13">
        <v>150000</v>
      </c>
      <c r="Y5731" s="13" t="s">
        <v>467</v>
      </c>
      <c r="Z5731" s="13">
        <v>5</v>
      </c>
      <c r="AA5731" s="13">
        <v>150000</v>
      </c>
      <c r="AB5731" s="13" t="s">
        <v>60</v>
      </c>
      <c r="AC5731" s="13">
        <v>150000</v>
      </c>
      <c r="AD5731" s="13" t="s">
        <v>467</v>
      </c>
      <c r="AE5731" s="13">
        <v>1400000</v>
      </c>
      <c r="AF5731" s="13" t="s">
        <v>60</v>
      </c>
      <c r="AG5731" s="13">
        <v>1400000</v>
      </c>
      <c r="AH5731" s="13">
        <v>1900000</v>
      </c>
      <c r="AI5731" s="13" t="s">
        <v>60</v>
      </c>
      <c r="AJ5731" s="13">
        <v>1900000</v>
      </c>
      <c r="AK5731" s="13" t="s">
        <v>52684</v>
      </c>
      <c r="AL5731" s="13" t="s">
        <v>50</v>
      </c>
      <c r="AM5731" s="13" t="s">
        <v>52685</v>
      </c>
      <c r="AN5731" s="13" t="s">
        <v>66</v>
      </c>
      <c r="AO5731" s="13" t="s">
        <v>52682</v>
      </c>
      <c r="AP5731" s="21" t="s">
        <v>52686</v>
      </c>
      <c r="AQ5731" s="13" t="s">
        <v>50</v>
      </c>
      <c r="AR5731" s="13" t="s">
        <v>50</v>
      </c>
    </row>
    <row r="5732" spans="1:44" ht="15" thickBot="1">
      <c r="A5732" s="4" t="s">
        <v>52687</v>
      </c>
      <c r="B5732" s="7" t="s">
        <v>50</v>
      </c>
      <c r="C5732" s="6">
        <v>44562</v>
      </c>
      <c r="D5732" s="7" t="s">
        <v>45</v>
      </c>
      <c r="E5732" s="7" t="s">
        <v>46</v>
      </c>
      <c r="F5732" s="7" t="s">
        <v>70</v>
      </c>
      <c r="G5732" s="27" t="s">
        <v>54945</v>
      </c>
      <c r="H5732" s="7" t="s">
        <v>50</v>
      </c>
      <c r="I5732" s="7" t="s">
        <v>50</v>
      </c>
      <c r="J5732" s="6">
        <v>45366</v>
      </c>
      <c r="K5732" s="7" t="s">
        <v>50</v>
      </c>
      <c r="L5732" s="7" t="s">
        <v>290</v>
      </c>
      <c r="M5732" s="7" t="s">
        <v>2838</v>
      </c>
      <c r="N5732" s="7" t="s">
        <v>91</v>
      </c>
      <c r="O5732" s="7" t="s">
        <v>52688</v>
      </c>
      <c r="P5732" s="5">
        <v>72146</v>
      </c>
      <c r="Q5732" s="7" t="s">
        <v>93</v>
      </c>
      <c r="R5732" s="28" t="s">
        <v>52689</v>
      </c>
      <c r="S5732" s="34" t="s">
        <v>52690</v>
      </c>
      <c r="T5732" s="7" t="s">
        <v>52691</v>
      </c>
      <c r="U5732" s="7" t="s">
        <v>50</v>
      </c>
      <c r="V5732" s="7" t="s">
        <v>50</v>
      </c>
      <c r="W5732" s="7" t="s">
        <v>50</v>
      </c>
      <c r="X5732" s="7" t="s">
        <v>50</v>
      </c>
      <c r="Y5732" s="7" t="s">
        <v>290</v>
      </c>
      <c r="Z5732" s="7">
        <v>3</v>
      </c>
      <c r="AA5732" s="7" t="s">
        <v>50</v>
      </c>
      <c r="AB5732" s="7" t="s">
        <v>50</v>
      </c>
      <c r="AC5732" s="7" t="s">
        <v>50</v>
      </c>
      <c r="AD5732" s="7" t="s">
        <v>290</v>
      </c>
      <c r="AE5732" s="7">
        <v>2300000</v>
      </c>
      <c r="AF5732" s="7" t="s">
        <v>60</v>
      </c>
      <c r="AG5732" s="7">
        <v>2300000</v>
      </c>
      <c r="AH5732" s="7">
        <v>2300000</v>
      </c>
      <c r="AI5732" s="7" t="s">
        <v>60</v>
      </c>
      <c r="AJ5732" s="7">
        <v>2300000</v>
      </c>
      <c r="AK5732" s="7" t="s">
        <v>52692</v>
      </c>
      <c r="AL5732" s="7" t="s">
        <v>50</v>
      </c>
      <c r="AM5732" s="7" t="s">
        <v>52693</v>
      </c>
      <c r="AN5732" s="7" t="s">
        <v>253</v>
      </c>
      <c r="AO5732" s="7" t="s">
        <v>52694</v>
      </c>
      <c r="AP5732" s="22" t="s">
        <v>52695</v>
      </c>
      <c r="AQ5732" s="7" t="s">
        <v>50</v>
      </c>
      <c r="AR5732" s="7" t="s">
        <v>50</v>
      </c>
    </row>
    <row r="5733" spans="1:44" ht="15" thickBot="1">
      <c r="A5733" s="10" t="s">
        <v>52696</v>
      </c>
      <c r="B5733" s="13" t="s">
        <v>50</v>
      </c>
      <c r="C5733" s="12">
        <v>44197</v>
      </c>
      <c r="D5733" s="13" t="s">
        <v>45</v>
      </c>
      <c r="E5733" s="13" t="s">
        <v>46</v>
      </c>
      <c r="F5733" s="13" t="s">
        <v>70</v>
      </c>
      <c r="G5733" s="27" t="s">
        <v>54945</v>
      </c>
      <c r="H5733" s="13" t="s">
        <v>50</v>
      </c>
      <c r="I5733" s="13" t="s">
        <v>50</v>
      </c>
      <c r="J5733" s="12">
        <v>45365</v>
      </c>
      <c r="K5733" s="13" t="s">
        <v>50</v>
      </c>
      <c r="L5733" s="13" t="s">
        <v>241</v>
      </c>
      <c r="M5733" s="13" t="s">
        <v>52697</v>
      </c>
      <c r="N5733" s="13" t="s">
        <v>2540</v>
      </c>
      <c r="O5733" s="13" t="s">
        <v>52698</v>
      </c>
      <c r="P5733" s="11">
        <v>72157</v>
      </c>
      <c r="Q5733" s="13" t="s">
        <v>360</v>
      </c>
      <c r="R5733" s="33" t="s">
        <v>52699</v>
      </c>
      <c r="S5733" s="33" t="s">
        <v>52700</v>
      </c>
      <c r="T5733" s="13" t="s">
        <v>50</v>
      </c>
      <c r="U5733" s="13" t="s">
        <v>50</v>
      </c>
      <c r="V5733" s="13">
        <v>15000000</v>
      </c>
      <c r="W5733" s="13" t="s">
        <v>60</v>
      </c>
      <c r="X5733" s="13">
        <v>15000000</v>
      </c>
      <c r="Y5733" s="13" t="s">
        <v>154</v>
      </c>
      <c r="Z5733" s="13">
        <v>3</v>
      </c>
      <c r="AA5733" s="13">
        <v>15000000</v>
      </c>
      <c r="AB5733" s="13" t="s">
        <v>60</v>
      </c>
      <c r="AC5733" s="13">
        <v>15000000</v>
      </c>
      <c r="AD5733" s="13" t="s">
        <v>241</v>
      </c>
      <c r="AE5733" s="13">
        <v>22125000</v>
      </c>
      <c r="AF5733" s="13" t="s">
        <v>60</v>
      </c>
      <c r="AG5733" s="13">
        <v>22125000</v>
      </c>
      <c r="AH5733" s="13">
        <v>22125000</v>
      </c>
      <c r="AI5733" s="13" t="s">
        <v>60</v>
      </c>
      <c r="AJ5733" s="13">
        <v>22125000</v>
      </c>
      <c r="AK5733" s="13" t="s">
        <v>52701</v>
      </c>
      <c r="AL5733" s="13" t="s">
        <v>50</v>
      </c>
      <c r="AM5733" s="13" t="s">
        <v>52702</v>
      </c>
      <c r="AN5733" s="13" t="s">
        <v>66</v>
      </c>
      <c r="AO5733" s="13" t="s">
        <v>52703</v>
      </c>
      <c r="AP5733" s="14" t="s">
        <v>52704</v>
      </c>
      <c r="AQ5733" s="13" t="s">
        <v>50</v>
      </c>
      <c r="AR5733" s="13" t="s">
        <v>50</v>
      </c>
    </row>
    <row r="5734" spans="1:44" ht="15" thickBot="1">
      <c r="A5734" s="4" t="s">
        <v>52705</v>
      </c>
      <c r="B5734" s="7" t="s">
        <v>50</v>
      </c>
      <c r="C5734" s="6">
        <v>43466</v>
      </c>
      <c r="D5734" s="7" t="s">
        <v>45</v>
      </c>
      <c r="E5734" s="7" t="s">
        <v>46</v>
      </c>
      <c r="F5734" s="7" t="s">
        <v>70</v>
      </c>
      <c r="G5734" s="27" t="s">
        <v>54945</v>
      </c>
      <c r="H5734" s="7" t="s">
        <v>50</v>
      </c>
      <c r="I5734" s="7" t="s">
        <v>50</v>
      </c>
      <c r="J5734" s="6">
        <v>45364</v>
      </c>
      <c r="K5734" s="7" t="s">
        <v>50</v>
      </c>
      <c r="L5734" s="7" t="s">
        <v>467</v>
      </c>
      <c r="M5734" s="7" t="s">
        <v>52706</v>
      </c>
      <c r="N5734" s="7" t="s">
        <v>17539</v>
      </c>
      <c r="O5734" s="7" t="s">
        <v>52707</v>
      </c>
      <c r="P5734" s="5">
        <v>72567</v>
      </c>
      <c r="Q5734" s="7" t="s">
        <v>245</v>
      </c>
      <c r="R5734" s="34" t="s">
        <v>52708</v>
      </c>
      <c r="S5734" s="34" t="s">
        <v>52709</v>
      </c>
      <c r="T5734" s="7" t="s">
        <v>52710</v>
      </c>
      <c r="U5734" s="7" t="s">
        <v>50</v>
      </c>
      <c r="V5734" s="7">
        <v>2300000000</v>
      </c>
      <c r="W5734" s="7" t="s">
        <v>2946</v>
      </c>
      <c r="X5734" s="7">
        <v>1750320</v>
      </c>
      <c r="Y5734" s="7" t="s">
        <v>467</v>
      </c>
      <c r="Z5734" s="7">
        <v>3</v>
      </c>
      <c r="AA5734" s="7">
        <v>2300000000</v>
      </c>
      <c r="AB5734" s="7" t="s">
        <v>2946</v>
      </c>
      <c r="AC5734" s="7">
        <v>1750320</v>
      </c>
      <c r="AD5734" s="7" t="s">
        <v>467</v>
      </c>
      <c r="AE5734" s="7">
        <v>3000000000</v>
      </c>
      <c r="AF5734" s="7" t="s">
        <v>2946</v>
      </c>
      <c r="AG5734" s="7">
        <v>2320029</v>
      </c>
      <c r="AH5734" s="7">
        <v>3000000000</v>
      </c>
      <c r="AI5734" s="7" t="s">
        <v>2946</v>
      </c>
      <c r="AJ5734" s="7">
        <v>2320029</v>
      </c>
      <c r="AK5734" s="7" t="s">
        <v>4490</v>
      </c>
      <c r="AL5734" s="7" t="s">
        <v>50</v>
      </c>
      <c r="AM5734" s="7" t="s">
        <v>52711</v>
      </c>
      <c r="AN5734" s="7" t="s">
        <v>66</v>
      </c>
      <c r="AO5734" s="7" t="s">
        <v>52712</v>
      </c>
      <c r="AP5734" s="22" t="s">
        <v>52713</v>
      </c>
      <c r="AQ5734" s="7" t="s">
        <v>50</v>
      </c>
      <c r="AR5734" s="7" t="s">
        <v>50</v>
      </c>
    </row>
    <row r="5735" spans="1:44" ht="15" thickBot="1">
      <c r="A5735" s="10" t="s">
        <v>52714</v>
      </c>
      <c r="B5735" s="13" t="s">
        <v>50</v>
      </c>
      <c r="C5735" s="12">
        <v>44562</v>
      </c>
      <c r="D5735" s="13" t="s">
        <v>45</v>
      </c>
      <c r="E5735" s="13" t="s">
        <v>46</v>
      </c>
      <c r="F5735" s="13" t="s">
        <v>70</v>
      </c>
      <c r="G5735" s="27" t="s">
        <v>54945</v>
      </c>
      <c r="H5735" s="13" t="s">
        <v>50</v>
      </c>
      <c r="I5735" s="13" t="s">
        <v>50</v>
      </c>
      <c r="J5735" s="12">
        <v>45364</v>
      </c>
      <c r="K5735" s="13" t="s">
        <v>50</v>
      </c>
      <c r="L5735" s="13" t="s">
        <v>467</v>
      </c>
      <c r="M5735" s="13" t="s">
        <v>52715</v>
      </c>
      <c r="N5735" s="13" t="s">
        <v>5335</v>
      </c>
      <c r="O5735" s="13" t="s">
        <v>52716</v>
      </c>
      <c r="P5735" s="11">
        <v>72621</v>
      </c>
      <c r="Q5735" s="13" t="s">
        <v>1783</v>
      </c>
      <c r="R5735" s="29" t="s">
        <v>52717</v>
      </c>
      <c r="S5735" s="33" t="s">
        <v>52718</v>
      </c>
      <c r="T5735" s="13" t="s">
        <v>50</v>
      </c>
      <c r="U5735" s="13" t="s">
        <v>50</v>
      </c>
      <c r="V5735" s="13">
        <v>10000000</v>
      </c>
      <c r="W5735" s="13" t="s">
        <v>5340</v>
      </c>
      <c r="X5735" s="13">
        <v>311280</v>
      </c>
      <c r="Y5735" s="13" t="s">
        <v>467</v>
      </c>
      <c r="Z5735" s="13">
        <v>2</v>
      </c>
      <c r="AA5735" s="13">
        <v>10000000</v>
      </c>
      <c r="AB5735" s="13" t="s">
        <v>5340</v>
      </c>
      <c r="AC5735" s="13">
        <v>311280</v>
      </c>
      <c r="AD5735" s="13" t="s">
        <v>467</v>
      </c>
      <c r="AE5735" s="13">
        <v>12500000</v>
      </c>
      <c r="AF5735" s="13" t="s">
        <v>5340</v>
      </c>
      <c r="AG5735" s="13">
        <v>445528</v>
      </c>
      <c r="AH5735" s="13">
        <v>12500000</v>
      </c>
      <c r="AI5735" s="13" t="s">
        <v>5340</v>
      </c>
      <c r="AJ5735" s="13">
        <v>445528</v>
      </c>
      <c r="AK5735" s="13" t="s">
        <v>50</v>
      </c>
      <c r="AL5735" s="13" t="s">
        <v>50</v>
      </c>
      <c r="AM5735" s="13" t="s">
        <v>52719</v>
      </c>
      <c r="AN5735" s="13" t="s">
        <v>253</v>
      </c>
      <c r="AO5735" s="13" t="s">
        <v>52720</v>
      </c>
      <c r="AP5735" s="21" t="s">
        <v>52721</v>
      </c>
      <c r="AQ5735" s="13" t="s">
        <v>50</v>
      </c>
      <c r="AR5735" s="13" t="s">
        <v>50</v>
      </c>
    </row>
    <row r="5736" spans="1:44" ht="15" thickBot="1">
      <c r="A5736" s="4" t="s">
        <v>52722</v>
      </c>
      <c r="B5736" s="7" t="s">
        <v>50</v>
      </c>
      <c r="C5736" s="6">
        <v>42150</v>
      </c>
      <c r="D5736" s="7" t="s">
        <v>45</v>
      </c>
      <c r="E5736" s="7" t="s">
        <v>46</v>
      </c>
      <c r="F5736" s="7" t="s">
        <v>70</v>
      </c>
      <c r="G5736" s="26" t="s">
        <v>54946</v>
      </c>
      <c r="H5736" s="7" t="s">
        <v>50</v>
      </c>
      <c r="I5736" s="7" t="s">
        <v>50</v>
      </c>
      <c r="J5736" s="6">
        <v>45364</v>
      </c>
      <c r="K5736" s="7" t="s">
        <v>50</v>
      </c>
      <c r="L5736" s="7" t="s">
        <v>178</v>
      </c>
      <c r="M5736" s="7" t="s">
        <v>52723</v>
      </c>
      <c r="N5736" s="7" t="s">
        <v>21917</v>
      </c>
      <c r="O5736" s="7" t="s">
        <v>52724</v>
      </c>
      <c r="P5736" s="5">
        <v>73392</v>
      </c>
      <c r="Q5736" s="7" t="s">
        <v>135</v>
      </c>
      <c r="R5736" s="34" t="s">
        <v>52725</v>
      </c>
      <c r="S5736" s="34" t="s">
        <v>52726</v>
      </c>
      <c r="T5736" s="7" t="s">
        <v>52727</v>
      </c>
      <c r="U5736" s="7" t="s">
        <v>52728</v>
      </c>
      <c r="V5736" s="7">
        <v>630000</v>
      </c>
      <c r="W5736" s="7" t="s">
        <v>60</v>
      </c>
      <c r="X5736" s="7">
        <v>630000</v>
      </c>
      <c r="Y5736" s="7" t="s">
        <v>50</v>
      </c>
      <c r="Z5736" s="7">
        <v>1</v>
      </c>
      <c r="AA5736" s="7">
        <v>630000</v>
      </c>
      <c r="AB5736" s="7" t="s">
        <v>60</v>
      </c>
      <c r="AC5736" s="7">
        <v>630000</v>
      </c>
      <c r="AD5736" s="7" t="s">
        <v>178</v>
      </c>
      <c r="AE5736" s="7">
        <v>630000</v>
      </c>
      <c r="AF5736" s="7" t="s">
        <v>60</v>
      </c>
      <c r="AG5736" s="7">
        <v>630000</v>
      </c>
      <c r="AH5736" s="7">
        <v>630000</v>
      </c>
      <c r="AI5736" s="7" t="s">
        <v>60</v>
      </c>
      <c r="AJ5736" s="7">
        <v>630000</v>
      </c>
      <c r="AK5736" s="7" t="s">
        <v>50</v>
      </c>
      <c r="AL5736" s="7" t="s">
        <v>50</v>
      </c>
      <c r="AM5736" s="7" t="s">
        <v>52729</v>
      </c>
      <c r="AN5736" s="7" t="s">
        <v>993</v>
      </c>
      <c r="AO5736" s="7" t="s">
        <v>52730</v>
      </c>
      <c r="AP5736" s="22" t="s">
        <v>52731</v>
      </c>
      <c r="AQ5736" s="7" t="s">
        <v>50</v>
      </c>
      <c r="AR5736" s="7" t="s">
        <v>50</v>
      </c>
    </row>
    <row r="5737" spans="1:44" ht="15" thickBot="1">
      <c r="A5737" s="10" t="s">
        <v>52732</v>
      </c>
      <c r="B5737" s="13" t="s">
        <v>50</v>
      </c>
      <c r="C5737" s="13" t="s">
        <v>50</v>
      </c>
      <c r="D5737" s="13" t="s">
        <v>45</v>
      </c>
      <c r="E5737" s="13" t="s">
        <v>46</v>
      </c>
      <c r="F5737" s="13" t="s">
        <v>70</v>
      </c>
      <c r="G5737" s="13" t="s">
        <v>50</v>
      </c>
      <c r="H5737" s="13" t="s">
        <v>50</v>
      </c>
      <c r="I5737" s="13" t="s">
        <v>50</v>
      </c>
      <c r="J5737" s="12">
        <v>45366</v>
      </c>
      <c r="K5737" s="13" t="s">
        <v>50</v>
      </c>
      <c r="L5737" s="13" t="s">
        <v>467</v>
      </c>
      <c r="M5737" s="13" t="s">
        <v>10059</v>
      </c>
      <c r="N5737" s="13" t="s">
        <v>14804</v>
      </c>
      <c r="O5737" s="13" t="s">
        <v>52733</v>
      </c>
      <c r="P5737" s="11">
        <v>73554</v>
      </c>
      <c r="Q5737" s="13" t="s">
        <v>920</v>
      </c>
      <c r="R5737" s="33" t="s">
        <v>52734</v>
      </c>
      <c r="S5737" s="30" t="s">
        <v>50</v>
      </c>
      <c r="T5737" s="13" t="s">
        <v>50</v>
      </c>
      <c r="U5737" s="13" t="s">
        <v>50</v>
      </c>
      <c r="V5737" s="13">
        <v>1500000</v>
      </c>
      <c r="W5737" s="13" t="s">
        <v>60</v>
      </c>
      <c r="X5737" s="13">
        <v>1500000</v>
      </c>
      <c r="Y5737" s="13" t="s">
        <v>467</v>
      </c>
      <c r="Z5737" s="13">
        <v>1</v>
      </c>
      <c r="AA5737" s="13">
        <v>1500000</v>
      </c>
      <c r="AB5737" s="13" t="s">
        <v>60</v>
      </c>
      <c r="AC5737" s="13">
        <v>1500000</v>
      </c>
      <c r="AD5737" s="13" t="s">
        <v>467</v>
      </c>
      <c r="AE5737" s="13">
        <v>1500000</v>
      </c>
      <c r="AF5737" s="13" t="s">
        <v>60</v>
      </c>
      <c r="AG5737" s="13">
        <v>1500000</v>
      </c>
      <c r="AH5737" s="13">
        <v>1500000</v>
      </c>
      <c r="AI5737" s="13" t="s">
        <v>60</v>
      </c>
      <c r="AJ5737" s="13">
        <v>1500000</v>
      </c>
      <c r="AK5737" s="13" t="s">
        <v>50</v>
      </c>
      <c r="AL5737" s="13" t="s">
        <v>50</v>
      </c>
      <c r="AM5737" s="13" t="s">
        <v>52735</v>
      </c>
      <c r="AN5737" s="13" t="s">
        <v>66</v>
      </c>
      <c r="AO5737" s="13" t="s">
        <v>52736</v>
      </c>
      <c r="AP5737" s="13" t="s">
        <v>50</v>
      </c>
      <c r="AQ5737" s="21" t="s">
        <v>52737</v>
      </c>
      <c r="AR5737" s="13" t="s">
        <v>50</v>
      </c>
    </row>
    <row r="5738" spans="1:44" ht="15" thickBot="1">
      <c r="A5738" s="4" t="s">
        <v>52738</v>
      </c>
      <c r="B5738" s="7" t="s">
        <v>50</v>
      </c>
      <c r="C5738" s="6">
        <v>39448</v>
      </c>
      <c r="D5738" s="7" t="s">
        <v>45</v>
      </c>
      <c r="E5738" s="7" t="s">
        <v>46</v>
      </c>
      <c r="F5738" s="7" t="s">
        <v>47</v>
      </c>
      <c r="G5738" s="27" t="s">
        <v>54945</v>
      </c>
      <c r="H5738" s="7" t="s">
        <v>50</v>
      </c>
      <c r="I5738" s="7" t="s">
        <v>50</v>
      </c>
      <c r="J5738" s="6">
        <v>45366</v>
      </c>
      <c r="K5738" s="7" t="s">
        <v>116</v>
      </c>
      <c r="L5738" s="7" t="s">
        <v>162</v>
      </c>
      <c r="M5738" s="7" t="s">
        <v>43412</v>
      </c>
      <c r="N5738" s="7" t="s">
        <v>1222</v>
      </c>
      <c r="O5738" s="7" t="s">
        <v>52739</v>
      </c>
      <c r="P5738" s="5">
        <v>74143</v>
      </c>
      <c r="Q5738" s="7" t="s">
        <v>707</v>
      </c>
      <c r="R5738" s="34" t="s">
        <v>52740</v>
      </c>
      <c r="S5738" s="34" t="s">
        <v>52741</v>
      </c>
      <c r="T5738" s="7" t="s">
        <v>52742</v>
      </c>
      <c r="U5738" s="7" t="s">
        <v>52743</v>
      </c>
      <c r="V5738" s="7">
        <v>2700000</v>
      </c>
      <c r="W5738" s="7" t="s">
        <v>1085</v>
      </c>
      <c r="X5738" s="7">
        <v>1995639</v>
      </c>
      <c r="Y5738" s="7" t="s">
        <v>61</v>
      </c>
      <c r="Z5738" s="7">
        <v>5</v>
      </c>
      <c r="AA5738" s="7">
        <v>3000000</v>
      </c>
      <c r="AB5738" s="7" t="s">
        <v>1085</v>
      </c>
      <c r="AC5738" s="7">
        <v>2256232</v>
      </c>
      <c r="AD5738" s="7" t="s">
        <v>62</v>
      </c>
      <c r="AE5738" s="7">
        <v>12298322</v>
      </c>
      <c r="AF5738" s="7" t="s">
        <v>60</v>
      </c>
      <c r="AG5738" s="7">
        <v>12298322</v>
      </c>
      <c r="AH5738" s="7">
        <v>14293961</v>
      </c>
      <c r="AI5738" s="7" t="s">
        <v>60</v>
      </c>
      <c r="AJ5738" s="7">
        <v>14293961</v>
      </c>
      <c r="AK5738" s="7" t="s">
        <v>52744</v>
      </c>
      <c r="AL5738" s="7" t="s">
        <v>50</v>
      </c>
      <c r="AM5738" s="7" t="s">
        <v>52745</v>
      </c>
      <c r="AN5738" s="7" t="s">
        <v>738</v>
      </c>
      <c r="AO5738" s="7" t="s">
        <v>50</v>
      </c>
      <c r="AP5738" s="7" t="s">
        <v>50</v>
      </c>
      <c r="AQ5738" s="22" t="s">
        <v>52746</v>
      </c>
      <c r="AR5738" s="7" t="s">
        <v>255</v>
      </c>
    </row>
    <row r="5739" spans="1:44" ht="15" thickBot="1">
      <c r="A5739" s="10" t="s">
        <v>52747</v>
      </c>
      <c r="B5739" s="13" t="s">
        <v>50</v>
      </c>
      <c r="C5739" s="12">
        <v>44927</v>
      </c>
      <c r="D5739" s="13" t="s">
        <v>45</v>
      </c>
      <c r="E5739" s="13" t="s">
        <v>46</v>
      </c>
      <c r="F5739" s="13" t="s">
        <v>70</v>
      </c>
      <c r="G5739" s="27" t="s">
        <v>54945</v>
      </c>
      <c r="H5739" s="13" t="s">
        <v>50</v>
      </c>
      <c r="I5739" s="13" t="s">
        <v>50</v>
      </c>
      <c r="J5739" s="12">
        <v>45365</v>
      </c>
      <c r="K5739" s="13" t="s">
        <v>50</v>
      </c>
      <c r="L5739" s="13" t="s">
        <v>1624</v>
      </c>
      <c r="M5739" s="13" t="s">
        <v>2519</v>
      </c>
      <c r="N5739" s="13" t="s">
        <v>2300</v>
      </c>
      <c r="O5739" s="13" t="s">
        <v>52748</v>
      </c>
      <c r="P5739" s="11">
        <v>75835</v>
      </c>
      <c r="Q5739" s="13" t="s">
        <v>1001</v>
      </c>
      <c r="R5739" s="33" t="s">
        <v>52749</v>
      </c>
      <c r="S5739" s="33" t="s">
        <v>52750</v>
      </c>
      <c r="T5739" s="13" t="s">
        <v>52751</v>
      </c>
      <c r="U5739" s="13" t="s">
        <v>52752</v>
      </c>
      <c r="V5739" s="13">
        <v>5600000</v>
      </c>
      <c r="W5739" s="13" t="s">
        <v>2578</v>
      </c>
      <c r="X5739" s="13">
        <v>1493191</v>
      </c>
      <c r="Y5739" s="13" t="s">
        <v>467</v>
      </c>
      <c r="Z5739" s="13">
        <v>1</v>
      </c>
      <c r="AA5739" s="13">
        <v>5600000</v>
      </c>
      <c r="AB5739" s="13" t="s">
        <v>2578</v>
      </c>
      <c r="AC5739" s="13">
        <v>1493191</v>
      </c>
      <c r="AD5739" s="13" t="s">
        <v>1624</v>
      </c>
      <c r="AE5739" s="13">
        <v>5600000</v>
      </c>
      <c r="AF5739" s="13" t="s">
        <v>2578</v>
      </c>
      <c r="AG5739" s="13">
        <v>1493192</v>
      </c>
      <c r="AH5739" s="13">
        <v>5600000</v>
      </c>
      <c r="AI5739" s="13" t="s">
        <v>2578</v>
      </c>
      <c r="AJ5739" s="13">
        <v>1493192</v>
      </c>
      <c r="AK5739" s="13" t="s">
        <v>52753</v>
      </c>
      <c r="AL5739" s="13" t="s">
        <v>50</v>
      </c>
      <c r="AM5739" s="13" t="s">
        <v>52754</v>
      </c>
      <c r="AN5739" s="13" t="s">
        <v>66</v>
      </c>
      <c r="AO5739" s="13" t="s">
        <v>52755</v>
      </c>
      <c r="AP5739" s="21" t="s">
        <v>52756</v>
      </c>
      <c r="AQ5739" s="13" t="s">
        <v>50</v>
      </c>
      <c r="AR5739" s="13" t="s">
        <v>50</v>
      </c>
    </row>
    <row r="5740" spans="1:44" ht="15" thickBot="1">
      <c r="A5740" s="4" t="s">
        <v>52757</v>
      </c>
      <c r="B5740" s="7" t="s">
        <v>50</v>
      </c>
      <c r="C5740" s="6">
        <v>19360</v>
      </c>
      <c r="D5740" s="7" t="s">
        <v>45</v>
      </c>
      <c r="E5740" s="7" t="s">
        <v>46</v>
      </c>
      <c r="F5740" s="7" t="s">
        <v>70</v>
      </c>
      <c r="G5740" s="7" t="s">
        <v>71</v>
      </c>
      <c r="H5740" s="7" t="s">
        <v>1449</v>
      </c>
      <c r="I5740" s="7" t="s">
        <v>50</v>
      </c>
      <c r="J5740" s="6">
        <v>45366</v>
      </c>
      <c r="K5740" s="7" t="s">
        <v>50</v>
      </c>
      <c r="L5740" s="7" t="s">
        <v>2837</v>
      </c>
      <c r="M5740" s="7" t="s">
        <v>52758</v>
      </c>
      <c r="N5740" s="7" t="s">
        <v>52759</v>
      </c>
      <c r="O5740" s="7" t="s">
        <v>52760</v>
      </c>
      <c r="P5740" s="5">
        <v>76150</v>
      </c>
      <c r="Q5740" s="7" t="s">
        <v>245</v>
      </c>
      <c r="R5740" s="34" t="s">
        <v>52761</v>
      </c>
      <c r="S5740" s="34" t="s">
        <v>52762</v>
      </c>
      <c r="T5740" s="7" t="s">
        <v>52763</v>
      </c>
      <c r="U5740" s="7">
        <f>91-471-2737576/503</f>
        <v>-5822.4970178926442</v>
      </c>
      <c r="V5740" s="7">
        <v>3070000000</v>
      </c>
      <c r="W5740" s="7" t="s">
        <v>250</v>
      </c>
      <c r="X5740" s="7">
        <v>37036970</v>
      </c>
      <c r="Y5740" s="7" t="s">
        <v>50</v>
      </c>
      <c r="Z5740" s="7">
        <v>1</v>
      </c>
      <c r="AA5740" s="7" t="s">
        <v>50</v>
      </c>
      <c r="AB5740" s="7" t="s">
        <v>50</v>
      </c>
      <c r="AC5740" s="7" t="s">
        <v>50</v>
      </c>
      <c r="AD5740" s="7" t="s">
        <v>50</v>
      </c>
      <c r="AE5740" s="7" t="s">
        <v>50</v>
      </c>
      <c r="AF5740" s="7" t="s">
        <v>50</v>
      </c>
      <c r="AG5740" s="7" t="s">
        <v>50</v>
      </c>
      <c r="AH5740" s="7">
        <v>3070000000</v>
      </c>
      <c r="AI5740" s="7" t="s">
        <v>250</v>
      </c>
      <c r="AJ5740" s="7">
        <v>37036970</v>
      </c>
      <c r="AK5740" s="7" t="s">
        <v>50</v>
      </c>
      <c r="AL5740" s="7" t="s">
        <v>50</v>
      </c>
      <c r="AM5740" s="7" t="s">
        <v>52764</v>
      </c>
      <c r="AN5740" s="7" t="s">
        <v>798</v>
      </c>
      <c r="AO5740" s="7" t="s">
        <v>50</v>
      </c>
      <c r="AP5740" s="7" t="s">
        <v>50</v>
      </c>
      <c r="AQ5740" s="22" t="s">
        <v>52765</v>
      </c>
      <c r="AR5740" s="7" t="s">
        <v>255</v>
      </c>
    </row>
    <row r="5741" spans="1:44" ht="15" thickBot="1">
      <c r="A5741" s="10" t="s">
        <v>52766</v>
      </c>
      <c r="B5741" s="13" t="s">
        <v>50</v>
      </c>
      <c r="C5741" s="12">
        <v>25569</v>
      </c>
      <c r="D5741" s="13" t="s">
        <v>45</v>
      </c>
      <c r="E5741" s="13" t="s">
        <v>46</v>
      </c>
      <c r="F5741" s="13" t="s">
        <v>70</v>
      </c>
      <c r="G5741" s="13" t="s">
        <v>71</v>
      </c>
      <c r="H5741" s="13" t="s">
        <v>50</v>
      </c>
      <c r="I5741" s="13" t="s">
        <v>50</v>
      </c>
      <c r="J5741" s="12">
        <v>45366</v>
      </c>
      <c r="K5741" s="13" t="s">
        <v>72</v>
      </c>
      <c r="L5741" s="13" t="s">
        <v>131</v>
      </c>
      <c r="M5741" s="13" t="s">
        <v>52767</v>
      </c>
      <c r="N5741" s="13" t="s">
        <v>5776</v>
      </c>
      <c r="O5741" s="13" t="s">
        <v>52768</v>
      </c>
      <c r="P5741" s="11">
        <v>76484</v>
      </c>
      <c r="Q5741" s="13" t="s">
        <v>135</v>
      </c>
      <c r="R5741" s="33" t="s">
        <v>52769</v>
      </c>
      <c r="S5741" s="33" t="s">
        <v>52770</v>
      </c>
      <c r="T5741" s="13" t="s">
        <v>52771</v>
      </c>
      <c r="U5741" s="13" t="s">
        <v>52772</v>
      </c>
      <c r="V5741" s="13">
        <v>15000000</v>
      </c>
      <c r="W5741" s="13" t="s">
        <v>209</v>
      </c>
      <c r="X5741" s="13">
        <v>16335420</v>
      </c>
      <c r="Y5741" s="13" t="s">
        <v>50</v>
      </c>
      <c r="Z5741" s="13">
        <v>1</v>
      </c>
      <c r="AA5741" s="13" t="s">
        <v>50</v>
      </c>
      <c r="AB5741" s="13" t="s">
        <v>50</v>
      </c>
      <c r="AC5741" s="13" t="s">
        <v>50</v>
      </c>
      <c r="AD5741" s="13" t="s">
        <v>50</v>
      </c>
      <c r="AE5741" s="13" t="s">
        <v>50</v>
      </c>
      <c r="AF5741" s="13" t="s">
        <v>50</v>
      </c>
      <c r="AG5741" s="13" t="s">
        <v>50</v>
      </c>
      <c r="AH5741" s="13">
        <v>15000000</v>
      </c>
      <c r="AI5741" s="13" t="s">
        <v>209</v>
      </c>
      <c r="AJ5741" s="13">
        <v>16335421</v>
      </c>
      <c r="AK5741" s="13" t="s">
        <v>52773</v>
      </c>
      <c r="AL5741" s="13" t="s">
        <v>50</v>
      </c>
      <c r="AM5741" s="13" t="s">
        <v>52774</v>
      </c>
      <c r="AN5741" s="13" t="s">
        <v>66</v>
      </c>
      <c r="AO5741" s="13" t="s">
        <v>52775</v>
      </c>
      <c r="AP5741" s="21" t="s">
        <v>52776</v>
      </c>
      <c r="AQ5741" s="13" t="s">
        <v>50</v>
      </c>
      <c r="AR5741" s="13" t="s">
        <v>50</v>
      </c>
    </row>
    <row r="5742" spans="1:44" ht="15" thickBot="1">
      <c r="A5742" s="4" t="s">
        <v>52777</v>
      </c>
      <c r="B5742" s="7" t="s">
        <v>50</v>
      </c>
      <c r="C5742" s="6">
        <v>39814</v>
      </c>
      <c r="D5742" s="7" t="s">
        <v>45</v>
      </c>
      <c r="E5742" s="7" t="s">
        <v>46</v>
      </c>
      <c r="F5742" s="7" t="s">
        <v>70</v>
      </c>
      <c r="G5742" s="27" t="s">
        <v>54945</v>
      </c>
      <c r="H5742" s="7" t="s">
        <v>1449</v>
      </c>
      <c r="I5742" s="7" t="s">
        <v>50</v>
      </c>
      <c r="J5742" s="6">
        <v>45366</v>
      </c>
      <c r="K5742" s="7" t="s">
        <v>50</v>
      </c>
      <c r="L5742" s="7" t="s">
        <v>178</v>
      </c>
      <c r="M5742" s="7" t="s">
        <v>52778</v>
      </c>
      <c r="N5742" s="7" t="s">
        <v>2742</v>
      </c>
      <c r="O5742" s="7" t="s">
        <v>52779</v>
      </c>
      <c r="P5742" s="5">
        <v>77147</v>
      </c>
      <c r="Q5742" s="7" t="s">
        <v>495</v>
      </c>
      <c r="R5742" s="34" t="s">
        <v>52780</v>
      </c>
      <c r="S5742" s="34" t="s">
        <v>52781</v>
      </c>
      <c r="T5742" s="7" t="s">
        <v>52782</v>
      </c>
      <c r="U5742" s="7">
        <f>1-919-354-1029</f>
        <v>-2301</v>
      </c>
      <c r="V5742" s="7">
        <v>150000</v>
      </c>
      <c r="W5742" s="7" t="s">
        <v>60</v>
      </c>
      <c r="X5742" s="7">
        <v>150000</v>
      </c>
      <c r="Y5742" s="7" t="s">
        <v>50</v>
      </c>
      <c r="Z5742" s="7">
        <v>5</v>
      </c>
      <c r="AA5742" s="7">
        <v>150000</v>
      </c>
      <c r="AB5742" s="7" t="s">
        <v>60</v>
      </c>
      <c r="AC5742" s="7">
        <v>150000</v>
      </c>
      <c r="AD5742" s="7" t="s">
        <v>178</v>
      </c>
      <c r="AE5742" s="7">
        <v>1898017</v>
      </c>
      <c r="AF5742" s="7" t="s">
        <v>60</v>
      </c>
      <c r="AG5742" s="7">
        <v>1898017</v>
      </c>
      <c r="AH5742" s="7">
        <v>1898017</v>
      </c>
      <c r="AI5742" s="7" t="s">
        <v>60</v>
      </c>
      <c r="AJ5742" s="7">
        <v>1898017</v>
      </c>
      <c r="AK5742" s="7" t="s">
        <v>28650</v>
      </c>
      <c r="AL5742" s="7" t="s">
        <v>50</v>
      </c>
      <c r="AM5742" s="7" t="s">
        <v>52783</v>
      </c>
      <c r="AN5742" s="7" t="s">
        <v>993</v>
      </c>
      <c r="AO5742" s="7" t="s">
        <v>52784</v>
      </c>
      <c r="AP5742" s="22" t="s">
        <v>52785</v>
      </c>
      <c r="AQ5742" s="7" t="s">
        <v>50</v>
      </c>
      <c r="AR5742" s="7" t="s">
        <v>50</v>
      </c>
    </row>
    <row r="5743" spans="1:44" ht="15" thickBot="1">
      <c r="A5743" s="10" t="s">
        <v>52786</v>
      </c>
      <c r="B5743" s="13">
        <v>570</v>
      </c>
      <c r="C5743" s="12">
        <v>42005</v>
      </c>
      <c r="D5743" s="13" t="s">
        <v>45</v>
      </c>
      <c r="E5743" s="13" t="s">
        <v>46</v>
      </c>
      <c r="F5743" s="13" t="s">
        <v>47</v>
      </c>
      <c r="G5743" s="27" t="s">
        <v>54945</v>
      </c>
      <c r="H5743" s="13" t="s">
        <v>52787</v>
      </c>
      <c r="I5743" s="13" t="s">
        <v>50</v>
      </c>
      <c r="J5743" s="12">
        <v>45365</v>
      </c>
      <c r="K5743" s="13" t="s">
        <v>89</v>
      </c>
      <c r="L5743" s="13" t="s">
        <v>62</v>
      </c>
      <c r="M5743" s="13" t="s">
        <v>4347</v>
      </c>
      <c r="N5743" s="13" t="s">
        <v>987</v>
      </c>
      <c r="O5743" s="13" t="s">
        <v>52788</v>
      </c>
      <c r="P5743" s="11">
        <v>77482</v>
      </c>
      <c r="Q5743" s="13" t="s">
        <v>50</v>
      </c>
      <c r="R5743" s="33" t="s">
        <v>52789</v>
      </c>
      <c r="S5743" s="33" t="s">
        <v>52790</v>
      </c>
      <c r="T5743" s="13" t="s">
        <v>52791</v>
      </c>
      <c r="U5743" s="13" t="s">
        <v>52792</v>
      </c>
      <c r="V5743" s="13">
        <v>900000</v>
      </c>
      <c r="W5743" s="13" t="s">
        <v>1085</v>
      </c>
      <c r="X5743" s="13">
        <v>664824</v>
      </c>
      <c r="Y5743" s="13" t="s">
        <v>61</v>
      </c>
      <c r="Z5743" s="13">
        <v>6</v>
      </c>
      <c r="AA5743" s="13">
        <v>900000</v>
      </c>
      <c r="AB5743" s="13" t="s">
        <v>1085</v>
      </c>
      <c r="AC5743" s="13">
        <v>664824</v>
      </c>
      <c r="AD5743" s="13" t="s">
        <v>62</v>
      </c>
      <c r="AE5743" s="13">
        <v>7895825</v>
      </c>
      <c r="AF5743" s="13" t="s">
        <v>60</v>
      </c>
      <c r="AG5743" s="13">
        <v>7895825</v>
      </c>
      <c r="AH5743" s="13">
        <v>7895825</v>
      </c>
      <c r="AI5743" s="13" t="s">
        <v>60</v>
      </c>
      <c r="AJ5743" s="13">
        <v>7895825</v>
      </c>
      <c r="AK5743" s="13" t="s">
        <v>50</v>
      </c>
      <c r="AL5743" s="13" t="s">
        <v>50</v>
      </c>
      <c r="AM5743" s="13" t="s">
        <v>52793</v>
      </c>
      <c r="AN5743" s="13" t="s">
        <v>66</v>
      </c>
      <c r="AO5743" s="13" t="s">
        <v>52794</v>
      </c>
      <c r="AP5743" s="21" t="s">
        <v>52795</v>
      </c>
      <c r="AQ5743" s="13" t="s">
        <v>50</v>
      </c>
      <c r="AR5743" s="13" t="s">
        <v>50</v>
      </c>
    </row>
    <row r="5744" spans="1:44" ht="15" thickBot="1">
      <c r="A5744" s="4" t="s">
        <v>52796</v>
      </c>
      <c r="B5744" s="7" t="s">
        <v>50</v>
      </c>
      <c r="C5744" s="6">
        <v>44652</v>
      </c>
      <c r="D5744" s="7" t="s">
        <v>45</v>
      </c>
      <c r="E5744" s="7" t="s">
        <v>46</v>
      </c>
      <c r="F5744" s="7" t="s">
        <v>70</v>
      </c>
      <c r="G5744" s="27" t="s">
        <v>54945</v>
      </c>
      <c r="H5744" s="7" t="s">
        <v>50</v>
      </c>
      <c r="I5744" s="7" t="s">
        <v>50</v>
      </c>
      <c r="J5744" s="6">
        <v>45366</v>
      </c>
      <c r="K5744" s="7" t="s">
        <v>50</v>
      </c>
      <c r="L5744" s="7" t="s">
        <v>1624</v>
      </c>
      <c r="M5744" s="7" t="s">
        <v>52797</v>
      </c>
      <c r="N5744" s="7" t="s">
        <v>26032</v>
      </c>
      <c r="O5744" s="7" t="s">
        <v>52798</v>
      </c>
      <c r="P5744" s="5">
        <v>77796</v>
      </c>
      <c r="Q5744" s="7" t="s">
        <v>1024</v>
      </c>
      <c r="R5744" s="28" t="s">
        <v>52799</v>
      </c>
      <c r="S5744" s="34" t="s">
        <v>52800</v>
      </c>
      <c r="T5744" s="7" t="s">
        <v>52801</v>
      </c>
      <c r="U5744" s="7" t="s">
        <v>50</v>
      </c>
      <c r="V5744" s="7">
        <v>170000</v>
      </c>
      <c r="W5744" s="7" t="s">
        <v>60</v>
      </c>
      <c r="X5744" s="7">
        <v>170000</v>
      </c>
      <c r="Y5744" s="7" t="s">
        <v>467</v>
      </c>
      <c r="Z5744" s="7">
        <v>1</v>
      </c>
      <c r="AA5744" s="7">
        <v>170000</v>
      </c>
      <c r="AB5744" s="7" t="s">
        <v>60</v>
      </c>
      <c r="AC5744" s="7">
        <v>170000</v>
      </c>
      <c r="AD5744" s="7" t="s">
        <v>1624</v>
      </c>
      <c r="AE5744" s="7">
        <v>170000</v>
      </c>
      <c r="AF5744" s="7" t="s">
        <v>60</v>
      </c>
      <c r="AG5744" s="7">
        <v>170000</v>
      </c>
      <c r="AH5744" s="7">
        <v>170000</v>
      </c>
      <c r="AI5744" s="7" t="s">
        <v>60</v>
      </c>
      <c r="AJ5744" s="7">
        <v>170000</v>
      </c>
      <c r="AK5744" s="7" t="s">
        <v>50</v>
      </c>
      <c r="AL5744" s="7" t="s">
        <v>50</v>
      </c>
      <c r="AM5744" s="7" t="s">
        <v>52802</v>
      </c>
      <c r="AN5744" s="7" t="s">
        <v>66</v>
      </c>
      <c r="AO5744" s="7" t="s">
        <v>52803</v>
      </c>
      <c r="AP5744" s="8" t="s">
        <v>52804</v>
      </c>
      <c r="AQ5744" s="7" t="s">
        <v>50</v>
      </c>
      <c r="AR5744" s="7" t="s">
        <v>50</v>
      </c>
    </row>
    <row r="5745" spans="1:44" ht="15" thickBot="1">
      <c r="A5745" s="10" t="s">
        <v>52805</v>
      </c>
      <c r="B5745" s="13" t="s">
        <v>50</v>
      </c>
      <c r="C5745" s="12">
        <v>43831</v>
      </c>
      <c r="D5745" s="13" t="s">
        <v>45</v>
      </c>
      <c r="E5745" s="13" t="s">
        <v>46</v>
      </c>
      <c r="F5745" s="13" t="s">
        <v>70</v>
      </c>
      <c r="G5745" s="26" t="s">
        <v>54946</v>
      </c>
      <c r="H5745" s="13" t="s">
        <v>50</v>
      </c>
      <c r="I5745" s="13" t="s">
        <v>50</v>
      </c>
      <c r="J5745" s="12">
        <v>45366</v>
      </c>
      <c r="K5745" s="13" t="s">
        <v>50</v>
      </c>
      <c r="L5745" s="13" t="s">
        <v>467</v>
      </c>
      <c r="M5745" s="13" t="s">
        <v>52806</v>
      </c>
      <c r="N5745" s="13" t="s">
        <v>5335</v>
      </c>
      <c r="O5745" s="13" t="s">
        <v>52807</v>
      </c>
      <c r="P5745" s="11">
        <v>77873</v>
      </c>
      <c r="Q5745" s="13" t="s">
        <v>1783</v>
      </c>
      <c r="R5745" s="33" t="s">
        <v>52808</v>
      </c>
      <c r="S5745" s="33" t="s">
        <v>52809</v>
      </c>
      <c r="T5745" s="13" t="s">
        <v>50</v>
      </c>
      <c r="U5745" s="13" t="s">
        <v>50</v>
      </c>
      <c r="V5745" s="13">
        <v>1500000</v>
      </c>
      <c r="W5745" s="13" t="s">
        <v>60</v>
      </c>
      <c r="X5745" s="13">
        <v>1500000</v>
      </c>
      <c r="Y5745" s="13" t="s">
        <v>467</v>
      </c>
      <c r="Z5745" s="13">
        <v>1</v>
      </c>
      <c r="AA5745" s="13">
        <v>1500000</v>
      </c>
      <c r="AB5745" s="13" t="s">
        <v>60</v>
      </c>
      <c r="AC5745" s="13">
        <v>1500000</v>
      </c>
      <c r="AD5745" s="13" t="s">
        <v>467</v>
      </c>
      <c r="AE5745" s="13">
        <v>1500000</v>
      </c>
      <c r="AF5745" s="13" t="s">
        <v>60</v>
      </c>
      <c r="AG5745" s="13">
        <v>1500000</v>
      </c>
      <c r="AH5745" s="13">
        <v>1500000</v>
      </c>
      <c r="AI5745" s="13" t="s">
        <v>60</v>
      </c>
      <c r="AJ5745" s="13">
        <v>1500000</v>
      </c>
      <c r="AK5745" s="13" t="s">
        <v>41693</v>
      </c>
      <c r="AL5745" s="13" t="s">
        <v>50</v>
      </c>
      <c r="AM5745" s="13" t="s">
        <v>52810</v>
      </c>
      <c r="AN5745" s="13" t="s">
        <v>253</v>
      </c>
      <c r="AO5745" s="13" t="s">
        <v>52811</v>
      </c>
      <c r="AP5745" s="21" t="s">
        <v>52812</v>
      </c>
      <c r="AQ5745" s="13" t="s">
        <v>50</v>
      </c>
      <c r="AR5745" s="13" t="s">
        <v>50</v>
      </c>
    </row>
    <row r="5746" spans="1:44" ht="15" thickBot="1">
      <c r="A5746" s="4" t="s">
        <v>52813</v>
      </c>
      <c r="B5746" s="7" t="s">
        <v>50</v>
      </c>
      <c r="C5746" s="6">
        <v>44927</v>
      </c>
      <c r="D5746" s="7" t="s">
        <v>45</v>
      </c>
      <c r="E5746" s="7" t="s">
        <v>46</v>
      </c>
      <c r="F5746" s="7" t="s">
        <v>70</v>
      </c>
      <c r="G5746" s="26" t="s">
        <v>54946</v>
      </c>
      <c r="H5746" s="7" t="s">
        <v>50</v>
      </c>
      <c r="I5746" s="7" t="s">
        <v>50</v>
      </c>
      <c r="J5746" s="6">
        <v>45364</v>
      </c>
      <c r="K5746" s="7" t="s">
        <v>50</v>
      </c>
      <c r="L5746" s="7" t="s">
        <v>467</v>
      </c>
      <c r="M5746" s="7" t="s">
        <v>52814</v>
      </c>
      <c r="N5746" s="7" t="s">
        <v>2137</v>
      </c>
      <c r="O5746" s="7" t="s">
        <v>52815</v>
      </c>
      <c r="P5746" s="5">
        <v>78851</v>
      </c>
      <c r="Q5746" s="7" t="s">
        <v>77</v>
      </c>
      <c r="R5746" s="34" t="s">
        <v>52816</v>
      </c>
      <c r="S5746" s="34" t="s">
        <v>52817</v>
      </c>
      <c r="T5746" s="7" t="s">
        <v>50</v>
      </c>
      <c r="U5746" s="7" t="s">
        <v>50</v>
      </c>
      <c r="V5746" s="7">
        <v>1500000</v>
      </c>
      <c r="W5746" s="7" t="s">
        <v>60</v>
      </c>
      <c r="X5746" s="7">
        <v>1500000</v>
      </c>
      <c r="Y5746" s="7" t="s">
        <v>467</v>
      </c>
      <c r="Z5746" s="7">
        <v>1</v>
      </c>
      <c r="AA5746" s="7">
        <v>1500000</v>
      </c>
      <c r="AB5746" s="7" t="s">
        <v>60</v>
      </c>
      <c r="AC5746" s="7">
        <v>1500000</v>
      </c>
      <c r="AD5746" s="7" t="s">
        <v>467</v>
      </c>
      <c r="AE5746" s="7">
        <v>1500000</v>
      </c>
      <c r="AF5746" s="7" t="s">
        <v>60</v>
      </c>
      <c r="AG5746" s="7">
        <v>1500000</v>
      </c>
      <c r="AH5746" s="7">
        <v>1500000</v>
      </c>
      <c r="AI5746" s="7" t="s">
        <v>60</v>
      </c>
      <c r="AJ5746" s="7">
        <v>1500000</v>
      </c>
      <c r="AK5746" s="7" t="s">
        <v>52818</v>
      </c>
      <c r="AL5746" s="7" t="s">
        <v>50</v>
      </c>
      <c r="AM5746" s="7" t="s">
        <v>52819</v>
      </c>
      <c r="AN5746" s="7" t="s">
        <v>993</v>
      </c>
      <c r="AO5746" s="7" t="s">
        <v>50</v>
      </c>
      <c r="AP5746" s="22" t="s">
        <v>52820</v>
      </c>
      <c r="AQ5746" s="7" t="s">
        <v>50</v>
      </c>
      <c r="AR5746" s="7" t="s">
        <v>255</v>
      </c>
    </row>
    <row r="5747" spans="1:44" ht="15" thickBot="1">
      <c r="A5747" s="10" t="s">
        <v>52821</v>
      </c>
      <c r="B5747" s="13" t="s">
        <v>50</v>
      </c>
      <c r="C5747" s="12">
        <v>44927</v>
      </c>
      <c r="D5747" s="13" t="s">
        <v>45</v>
      </c>
      <c r="E5747" s="13" t="s">
        <v>46</v>
      </c>
      <c r="F5747" s="13" t="s">
        <v>70</v>
      </c>
      <c r="G5747" s="27" t="s">
        <v>54945</v>
      </c>
      <c r="H5747" s="13" t="s">
        <v>50</v>
      </c>
      <c r="I5747" s="13" t="s">
        <v>50</v>
      </c>
      <c r="J5747" s="12">
        <v>45365</v>
      </c>
      <c r="K5747" s="13" t="s">
        <v>50</v>
      </c>
      <c r="L5747" s="13" t="s">
        <v>1624</v>
      </c>
      <c r="M5747" s="13" t="s">
        <v>14174</v>
      </c>
      <c r="N5747" s="13" t="s">
        <v>21917</v>
      </c>
      <c r="O5747" s="13" t="s">
        <v>52822</v>
      </c>
      <c r="P5747" s="11">
        <v>79330</v>
      </c>
      <c r="Q5747" s="13" t="s">
        <v>135</v>
      </c>
      <c r="R5747" s="33" t="s">
        <v>52823</v>
      </c>
      <c r="S5747" s="33" t="s">
        <v>52824</v>
      </c>
      <c r="T5747" s="13" t="s">
        <v>50</v>
      </c>
      <c r="U5747" s="13" t="s">
        <v>50</v>
      </c>
      <c r="V5747" s="13">
        <v>300000</v>
      </c>
      <c r="W5747" s="13" t="s">
        <v>139</v>
      </c>
      <c r="X5747" s="13">
        <v>382361</v>
      </c>
      <c r="Y5747" s="13" t="s">
        <v>467</v>
      </c>
      <c r="Z5747" s="13">
        <v>2</v>
      </c>
      <c r="AA5747" s="13">
        <v>300000</v>
      </c>
      <c r="AB5747" s="13" t="s">
        <v>139</v>
      </c>
      <c r="AC5747" s="13">
        <v>382361</v>
      </c>
      <c r="AD5747" s="13" t="s">
        <v>1624</v>
      </c>
      <c r="AE5747" s="13">
        <v>300000</v>
      </c>
      <c r="AF5747" s="13" t="s">
        <v>139</v>
      </c>
      <c r="AG5747" s="13">
        <v>382362</v>
      </c>
      <c r="AH5747" s="13">
        <v>580000</v>
      </c>
      <c r="AI5747" s="13" t="s">
        <v>139</v>
      </c>
      <c r="AJ5747" s="13">
        <v>739233</v>
      </c>
      <c r="AK5747" s="13" t="s">
        <v>52825</v>
      </c>
      <c r="AL5747" s="13" t="s">
        <v>50</v>
      </c>
      <c r="AM5747" s="13" t="s">
        <v>50373</v>
      </c>
      <c r="AN5747" s="13" t="s">
        <v>66</v>
      </c>
      <c r="AO5747" s="13" t="s">
        <v>52826</v>
      </c>
      <c r="AP5747" s="21" t="s">
        <v>52827</v>
      </c>
      <c r="AQ5747" s="13" t="s">
        <v>50</v>
      </c>
      <c r="AR5747" s="13" t="s">
        <v>50</v>
      </c>
    </row>
    <row r="5748" spans="1:44" ht="15" thickBot="1">
      <c r="A5748" s="4" t="s">
        <v>52828</v>
      </c>
      <c r="B5748" s="7" t="s">
        <v>50</v>
      </c>
      <c r="C5748" s="6">
        <v>35796</v>
      </c>
      <c r="D5748" s="7" t="s">
        <v>45</v>
      </c>
      <c r="E5748" s="7" t="s">
        <v>1939</v>
      </c>
      <c r="F5748" s="7" t="s">
        <v>70</v>
      </c>
      <c r="G5748" s="26" t="s">
        <v>54946</v>
      </c>
      <c r="H5748" s="7" t="s">
        <v>43335</v>
      </c>
      <c r="I5748" s="7" t="s">
        <v>50</v>
      </c>
      <c r="J5748" s="6">
        <v>45365</v>
      </c>
      <c r="K5748" s="7" t="s">
        <v>50</v>
      </c>
      <c r="L5748" s="7" t="s">
        <v>52</v>
      </c>
      <c r="M5748" s="7" t="s">
        <v>52829</v>
      </c>
      <c r="N5748" s="7" t="s">
        <v>1941</v>
      </c>
      <c r="O5748" s="7" t="s">
        <v>52830</v>
      </c>
      <c r="P5748" s="5">
        <v>79416</v>
      </c>
      <c r="Q5748" s="7" t="s">
        <v>1943</v>
      </c>
      <c r="R5748" s="34" t="s">
        <v>52831</v>
      </c>
      <c r="S5748" s="34" t="s">
        <v>52832</v>
      </c>
      <c r="T5748" s="7" t="s">
        <v>52833</v>
      </c>
      <c r="U5748" s="7" t="s">
        <v>52834</v>
      </c>
      <c r="V5748" s="7" t="s">
        <v>50</v>
      </c>
      <c r="W5748" s="7" t="s">
        <v>50</v>
      </c>
      <c r="X5748" s="7" t="s">
        <v>50</v>
      </c>
      <c r="Y5748" s="7" t="s">
        <v>50</v>
      </c>
      <c r="Z5748" s="7">
        <v>2</v>
      </c>
      <c r="AA5748" s="7" t="s">
        <v>50</v>
      </c>
      <c r="AB5748" s="7" t="s">
        <v>50</v>
      </c>
      <c r="AC5748" s="7" t="s">
        <v>50</v>
      </c>
      <c r="AD5748" s="7" t="s">
        <v>50</v>
      </c>
      <c r="AE5748" s="7" t="s">
        <v>50</v>
      </c>
      <c r="AF5748" s="7" t="s">
        <v>50</v>
      </c>
      <c r="AG5748" s="7" t="s">
        <v>50</v>
      </c>
      <c r="AH5748" s="7">
        <v>500000</v>
      </c>
      <c r="AI5748" s="7" t="s">
        <v>60</v>
      </c>
      <c r="AJ5748" s="7">
        <v>500000</v>
      </c>
      <c r="AK5748" s="7" t="s">
        <v>52835</v>
      </c>
      <c r="AL5748" s="7" t="s">
        <v>50</v>
      </c>
      <c r="AM5748" s="7" t="s">
        <v>52836</v>
      </c>
      <c r="AN5748" s="7" t="s">
        <v>66</v>
      </c>
      <c r="AO5748" s="7" t="s">
        <v>52837</v>
      </c>
      <c r="AP5748" s="8" t="s">
        <v>52838</v>
      </c>
      <c r="AQ5748" s="7" t="s">
        <v>50</v>
      </c>
      <c r="AR5748" s="7" t="s">
        <v>50</v>
      </c>
    </row>
    <row r="5749" spans="1:44" ht="15" thickBot="1">
      <c r="A5749" s="10" t="s">
        <v>52839</v>
      </c>
      <c r="B5749" s="13" t="s">
        <v>50</v>
      </c>
      <c r="C5749" s="12">
        <v>43466</v>
      </c>
      <c r="D5749" s="13" t="s">
        <v>45</v>
      </c>
      <c r="E5749" s="13" t="s">
        <v>46</v>
      </c>
      <c r="F5749" s="13" t="s">
        <v>70</v>
      </c>
      <c r="G5749" s="26" t="s">
        <v>54946</v>
      </c>
      <c r="H5749" s="13" t="s">
        <v>1126</v>
      </c>
      <c r="I5749" s="13" t="s">
        <v>50</v>
      </c>
      <c r="J5749" s="12">
        <v>45366</v>
      </c>
      <c r="K5749" s="13" t="s">
        <v>116</v>
      </c>
      <c r="L5749" s="13" t="s">
        <v>178</v>
      </c>
      <c r="M5749" s="13" t="s">
        <v>52840</v>
      </c>
      <c r="N5749" s="13" t="s">
        <v>769</v>
      </c>
      <c r="O5749" s="13" t="s">
        <v>52841</v>
      </c>
      <c r="P5749" s="11">
        <v>79503</v>
      </c>
      <c r="Q5749" s="13" t="s">
        <v>520</v>
      </c>
      <c r="R5749" s="33" t="s">
        <v>52842</v>
      </c>
      <c r="S5749" s="33" t="s">
        <v>52843</v>
      </c>
      <c r="T5749" s="13" t="s">
        <v>52844</v>
      </c>
      <c r="U5749" s="13" t="s">
        <v>52845</v>
      </c>
      <c r="V5749" s="13">
        <v>3587500</v>
      </c>
      <c r="W5749" s="13" t="s">
        <v>60</v>
      </c>
      <c r="X5749" s="13">
        <v>3587500</v>
      </c>
      <c r="Y5749" s="13" t="s">
        <v>50</v>
      </c>
      <c r="Z5749" s="13">
        <v>5</v>
      </c>
      <c r="AA5749" s="13">
        <v>3587500</v>
      </c>
      <c r="AB5749" s="13" t="s">
        <v>60</v>
      </c>
      <c r="AC5749" s="13">
        <v>3587500</v>
      </c>
      <c r="AD5749" s="13" t="s">
        <v>178</v>
      </c>
      <c r="AE5749" s="13">
        <v>14281257</v>
      </c>
      <c r="AF5749" s="13" t="s">
        <v>60</v>
      </c>
      <c r="AG5749" s="13">
        <v>14281257</v>
      </c>
      <c r="AH5749" s="13">
        <v>14281257</v>
      </c>
      <c r="AI5749" s="13" t="s">
        <v>60</v>
      </c>
      <c r="AJ5749" s="13">
        <v>14281257</v>
      </c>
      <c r="AK5749" s="13" t="s">
        <v>52846</v>
      </c>
      <c r="AL5749" s="13" t="s">
        <v>50</v>
      </c>
      <c r="AM5749" s="13" t="s">
        <v>52847</v>
      </c>
      <c r="AN5749" s="13" t="s">
        <v>66</v>
      </c>
      <c r="AO5749" s="13" t="s">
        <v>52848</v>
      </c>
      <c r="AP5749" s="14" t="s">
        <v>52849</v>
      </c>
      <c r="AQ5749" s="13" t="s">
        <v>50</v>
      </c>
      <c r="AR5749" s="13" t="s">
        <v>50</v>
      </c>
    </row>
    <row r="5750" spans="1:44" ht="15" thickBot="1">
      <c r="A5750" s="4" t="s">
        <v>52850</v>
      </c>
      <c r="B5750" s="7" t="s">
        <v>50</v>
      </c>
      <c r="C5750" s="6">
        <v>43831</v>
      </c>
      <c r="D5750" s="7" t="s">
        <v>45</v>
      </c>
      <c r="E5750" s="7" t="s">
        <v>46</v>
      </c>
      <c r="F5750" s="7" t="s">
        <v>70</v>
      </c>
      <c r="G5750" s="26" t="s">
        <v>54946</v>
      </c>
      <c r="H5750" s="7" t="s">
        <v>50</v>
      </c>
      <c r="I5750" s="7" t="s">
        <v>50</v>
      </c>
      <c r="J5750" s="6">
        <v>45364</v>
      </c>
      <c r="K5750" s="7" t="s">
        <v>50</v>
      </c>
      <c r="L5750" s="7" t="s">
        <v>52</v>
      </c>
      <c r="M5750" s="7" t="s">
        <v>52851</v>
      </c>
      <c r="N5750" s="7" t="s">
        <v>1781</v>
      </c>
      <c r="O5750" s="7" t="s">
        <v>52852</v>
      </c>
      <c r="P5750" s="5">
        <v>80117</v>
      </c>
      <c r="Q5750" s="7" t="s">
        <v>1783</v>
      </c>
      <c r="R5750" s="34" t="s">
        <v>52853</v>
      </c>
      <c r="S5750" s="34" t="s">
        <v>52854</v>
      </c>
      <c r="T5750" s="7" t="s">
        <v>52855</v>
      </c>
      <c r="U5750" s="7" t="s">
        <v>52856</v>
      </c>
      <c r="V5750" s="7">
        <v>1000000</v>
      </c>
      <c r="W5750" s="7" t="s">
        <v>209</v>
      </c>
      <c r="X5750" s="7">
        <v>1095286</v>
      </c>
      <c r="Y5750" s="7" t="s">
        <v>50</v>
      </c>
      <c r="Z5750" s="7">
        <v>1</v>
      </c>
      <c r="AA5750" s="7" t="s">
        <v>50</v>
      </c>
      <c r="AB5750" s="7" t="s">
        <v>50</v>
      </c>
      <c r="AC5750" s="7" t="s">
        <v>50</v>
      </c>
      <c r="AD5750" s="7" t="s">
        <v>50</v>
      </c>
      <c r="AE5750" s="7" t="s">
        <v>50</v>
      </c>
      <c r="AF5750" s="7" t="s">
        <v>50</v>
      </c>
      <c r="AG5750" s="7" t="s">
        <v>50</v>
      </c>
      <c r="AH5750" s="7">
        <v>1000000</v>
      </c>
      <c r="AI5750" s="7" t="s">
        <v>209</v>
      </c>
      <c r="AJ5750" s="7">
        <v>1095287</v>
      </c>
      <c r="AK5750" s="7" t="s">
        <v>17018</v>
      </c>
      <c r="AL5750" s="7" t="s">
        <v>50</v>
      </c>
      <c r="AM5750" s="7" t="s">
        <v>52857</v>
      </c>
      <c r="AN5750" s="7" t="s">
        <v>66</v>
      </c>
      <c r="AO5750" s="7" t="s">
        <v>52858</v>
      </c>
      <c r="AP5750" s="22" t="s">
        <v>52859</v>
      </c>
      <c r="AQ5750" s="7" t="s">
        <v>50</v>
      </c>
      <c r="AR5750" s="7" t="s">
        <v>50</v>
      </c>
    </row>
    <row r="5751" spans="1:44" ht="15" thickBot="1">
      <c r="A5751" s="10" t="s">
        <v>52860</v>
      </c>
      <c r="B5751" s="11">
        <v>1986</v>
      </c>
      <c r="C5751" s="12">
        <v>44197</v>
      </c>
      <c r="D5751" s="13" t="s">
        <v>45</v>
      </c>
      <c r="E5751" s="13" t="s">
        <v>46</v>
      </c>
      <c r="F5751" s="13" t="s">
        <v>70</v>
      </c>
      <c r="G5751" s="26" t="s">
        <v>54946</v>
      </c>
      <c r="H5751" s="13" t="s">
        <v>50</v>
      </c>
      <c r="I5751" s="13" t="s">
        <v>50</v>
      </c>
      <c r="J5751" s="12">
        <v>45365</v>
      </c>
      <c r="K5751" s="13" t="s">
        <v>50</v>
      </c>
      <c r="L5751" s="13" t="s">
        <v>241</v>
      </c>
      <c r="M5751" s="13" t="s">
        <v>8357</v>
      </c>
      <c r="N5751" s="13" t="s">
        <v>8933</v>
      </c>
      <c r="O5751" s="13" t="s">
        <v>52861</v>
      </c>
      <c r="P5751" s="11">
        <v>81054</v>
      </c>
      <c r="Q5751" s="13" t="s">
        <v>245</v>
      </c>
      <c r="R5751" s="33" t="s">
        <v>52862</v>
      </c>
      <c r="S5751" s="30" t="s">
        <v>50</v>
      </c>
      <c r="T5751" s="13" t="s">
        <v>50</v>
      </c>
      <c r="U5751" s="13" t="s">
        <v>50</v>
      </c>
      <c r="V5751" s="13">
        <v>200000000</v>
      </c>
      <c r="W5751" s="13" t="s">
        <v>2056</v>
      </c>
      <c r="X5751" s="13">
        <v>27803264</v>
      </c>
      <c r="Y5751" s="13" t="s">
        <v>154</v>
      </c>
      <c r="Z5751" s="13">
        <v>3</v>
      </c>
      <c r="AA5751" s="13">
        <v>200000000</v>
      </c>
      <c r="AB5751" s="13" t="s">
        <v>2056</v>
      </c>
      <c r="AC5751" s="13">
        <v>27803264</v>
      </c>
      <c r="AD5751" s="13" t="s">
        <v>241</v>
      </c>
      <c r="AE5751" s="13">
        <v>600000000</v>
      </c>
      <c r="AF5751" s="13" t="s">
        <v>2056</v>
      </c>
      <c r="AG5751" s="13">
        <v>84645818</v>
      </c>
      <c r="AH5751" s="13">
        <v>600000000</v>
      </c>
      <c r="AI5751" s="13" t="s">
        <v>2056</v>
      </c>
      <c r="AJ5751" s="13">
        <v>84645818</v>
      </c>
      <c r="AK5751" s="13" t="s">
        <v>50</v>
      </c>
      <c r="AL5751" s="13" t="s">
        <v>50</v>
      </c>
      <c r="AM5751" s="13" t="s">
        <v>52863</v>
      </c>
      <c r="AN5751" s="13" t="s">
        <v>66</v>
      </c>
      <c r="AO5751" s="13" t="s">
        <v>50</v>
      </c>
      <c r="AP5751" s="13" t="s">
        <v>50</v>
      </c>
      <c r="AQ5751" s="21" t="s">
        <v>52864</v>
      </c>
      <c r="AR5751" s="13" t="s">
        <v>255</v>
      </c>
    </row>
    <row r="5752" spans="1:44" ht="15" thickBot="1">
      <c r="A5752" s="4" t="s">
        <v>52865</v>
      </c>
      <c r="B5752" s="7" t="s">
        <v>50</v>
      </c>
      <c r="C5752" s="6">
        <v>44562</v>
      </c>
      <c r="D5752" s="7" t="s">
        <v>45</v>
      </c>
      <c r="E5752" s="7" t="s">
        <v>46</v>
      </c>
      <c r="F5752" s="7" t="s">
        <v>70</v>
      </c>
      <c r="G5752" s="27" t="s">
        <v>54945</v>
      </c>
      <c r="H5752" s="7" t="s">
        <v>50</v>
      </c>
      <c r="I5752" s="7" t="s">
        <v>50</v>
      </c>
      <c r="J5752" s="6">
        <v>45364</v>
      </c>
      <c r="K5752" s="7" t="s">
        <v>50</v>
      </c>
      <c r="L5752" s="7" t="s">
        <v>467</v>
      </c>
      <c r="M5752" s="7" t="s">
        <v>52866</v>
      </c>
      <c r="N5752" s="7" t="s">
        <v>52867</v>
      </c>
      <c r="O5752" s="7" t="s">
        <v>52868</v>
      </c>
      <c r="P5752" s="5">
        <v>81063</v>
      </c>
      <c r="Q5752" s="7" t="s">
        <v>93</v>
      </c>
      <c r="R5752" s="34" t="s">
        <v>52869</v>
      </c>
      <c r="S5752" s="34" t="s">
        <v>52870</v>
      </c>
      <c r="T5752" s="7" t="s">
        <v>52871</v>
      </c>
      <c r="U5752" s="7" t="s">
        <v>52872</v>
      </c>
      <c r="V5752" s="7">
        <v>3274999</v>
      </c>
      <c r="W5752" s="7" t="s">
        <v>60</v>
      </c>
      <c r="X5752" s="7">
        <v>3274999</v>
      </c>
      <c r="Y5752" s="7" t="s">
        <v>467</v>
      </c>
      <c r="Z5752" s="7">
        <v>1</v>
      </c>
      <c r="AA5752" s="7">
        <v>3274999</v>
      </c>
      <c r="AB5752" s="7" t="s">
        <v>60</v>
      </c>
      <c r="AC5752" s="7">
        <v>3274999</v>
      </c>
      <c r="AD5752" s="7" t="s">
        <v>467</v>
      </c>
      <c r="AE5752" s="7">
        <v>3274999</v>
      </c>
      <c r="AF5752" s="7" t="s">
        <v>60</v>
      </c>
      <c r="AG5752" s="7">
        <v>3274999</v>
      </c>
      <c r="AH5752" s="7">
        <v>3274999</v>
      </c>
      <c r="AI5752" s="7" t="s">
        <v>60</v>
      </c>
      <c r="AJ5752" s="7">
        <v>3274999</v>
      </c>
      <c r="AK5752" s="7" t="s">
        <v>50</v>
      </c>
      <c r="AL5752" s="7" t="s">
        <v>50</v>
      </c>
      <c r="AM5752" s="7" t="s">
        <v>52873</v>
      </c>
      <c r="AN5752" s="7" t="s">
        <v>66</v>
      </c>
      <c r="AO5752" s="7" t="s">
        <v>52874</v>
      </c>
      <c r="AP5752" s="8" t="s">
        <v>52875</v>
      </c>
      <c r="AQ5752" s="7" t="s">
        <v>50</v>
      </c>
      <c r="AR5752" s="7" t="s">
        <v>50</v>
      </c>
    </row>
    <row r="5753" spans="1:44" ht="15" thickBot="1">
      <c r="A5753" s="10" t="s">
        <v>52876</v>
      </c>
      <c r="B5753" s="13" t="s">
        <v>50</v>
      </c>
      <c r="C5753" s="12">
        <v>30682</v>
      </c>
      <c r="D5753" s="13" t="s">
        <v>45</v>
      </c>
      <c r="E5753" s="13" t="s">
        <v>50</v>
      </c>
      <c r="F5753" s="13" t="s">
        <v>70</v>
      </c>
      <c r="G5753" s="13" t="s">
        <v>176</v>
      </c>
      <c r="H5753" s="13" t="s">
        <v>115</v>
      </c>
      <c r="I5753" s="13" t="s">
        <v>50</v>
      </c>
      <c r="J5753" s="12">
        <v>45365</v>
      </c>
      <c r="K5753" s="13" t="s">
        <v>72</v>
      </c>
      <c r="L5753" s="13" t="s">
        <v>52</v>
      </c>
      <c r="M5753" s="13" t="s">
        <v>52877</v>
      </c>
      <c r="N5753" s="13" t="s">
        <v>52878</v>
      </c>
      <c r="O5753" s="13" t="s">
        <v>52879</v>
      </c>
      <c r="P5753" s="11">
        <v>81105</v>
      </c>
      <c r="Q5753" s="13" t="s">
        <v>166</v>
      </c>
      <c r="R5753" s="33" t="s">
        <v>52880</v>
      </c>
      <c r="S5753" s="33" t="s">
        <v>52881</v>
      </c>
      <c r="T5753" s="13" t="s">
        <v>52882</v>
      </c>
      <c r="U5753" s="13" t="s">
        <v>52883</v>
      </c>
      <c r="V5753" s="13">
        <v>7500000</v>
      </c>
      <c r="W5753" s="13" t="s">
        <v>60</v>
      </c>
      <c r="X5753" s="13">
        <v>7500000</v>
      </c>
      <c r="Y5753" s="13" t="s">
        <v>50</v>
      </c>
      <c r="Z5753" s="13">
        <v>2</v>
      </c>
      <c r="AA5753" s="13" t="s">
        <v>50</v>
      </c>
      <c r="AB5753" s="13" t="s">
        <v>50</v>
      </c>
      <c r="AC5753" s="13" t="s">
        <v>50</v>
      </c>
      <c r="AD5753" s="13" t="s">
        <v>50</v>
      </c>
      <c r="AE5753" s="13" t="s">
        <v>50</v>
      </c>
      <c r="AF5753" s="13" t="s">
        <v>50</v>
      </c>
      <c r="AG5753" s="13" t="s">
        <v>50</v>
      </c>
      <c r="AH5753" s="13">
        <v>7500000</v>
      </c>
      <c r="AI5753" s="13" t="s">
        <v>60</v>
      </c>
      <c r="AJ5753" s="13">
        <v>7500000</v>
      </c>
      <c r="AK5753" s="13" t="s">
        <v>2118</v>
      </c>
      <c r="AL5753" s="13" t="s">
        <v>50</v>
      </c>
      <c r="AM5753" s="13" t="s">
        <v>52884</v>
      </c>
      <c r="AN5753" s="13" t="s">
        <v>4746</v>
      </c>
      <c r="AO5753" s="13" t="s">
        <v>52885</v>
      </c>
      <c r="AP5753" s="13" t="s">
        <v>50</v>
      </c>
      <c r="AQ5753" s="21" t="s">
        <v>52886</v>
      </c>
      <c r="AR5753" s="13" t="s">
        <v>50</v>
      </c>
    </row>
    <row r="5754" spans="1:44" ht="15" thickBot="1">
      <c r="A5754" s="4" t="s">
        <v>52887</v>
      </c>
      <c r="B5754" s="7" t="s">
        <v>50</v>
      </c>
      <c r="C5754" s="7" t="s">
        <v>50</v>
      </c>
      <c r="D5754" s="7" t="s">
        <v>45</v>
      </c>
      <c r="E5754" s="7" t="s">
        <v>46</v>
      </c>
      <c r="F5754" s="7" t="s">
        <v>70</v>
      </c>
      <c r="G5754" s="27" t="s">
        <v>54945</v>
      </c>
      <c r="H5754" s="7" t="s">
        <v>50</v>
      </c>
      <c r="I5754" s="7" t="s">
        <v>50</v>
      </c>
      <c r="J5754" s="6">
        <v>45365</v>
      </c>
      <c r="K5754" s="7" t="s">
        <v>50</v>
      </c>
      <c r="L5754" s="7" t="s">
        <v>241</v>
      </c>
      <c r="M5754" s="7" t="s">
        <v>52888</v>
      </c>
      <c r="N5754" s="7" t="s">
        <v>2941</v>
      </c>
      <c r="O5754" s="7" t="s">
        <v>52889</v>
      </c>
      <c r="P5754" s="5">
        <v>82481</v>
      </c>
      <c r="Q5754" s="7" t="s">
        <v>245</v>
      </c>
      <c r="R5754" s="28" t="s">
        <v>52890</v>
      </c>
      <c r="S5754" s="31" t="s">
        <v>50</v>
      </c>
      <c r="T5754" s="7" t="s">
        <v>52891</v>
      </c>
      <c r="U5754" s="7" t="s">
        <v>50</v>
      </c>
      <c r="V5754" s="7">
        <v>4000000000</v>
      </c>
      <c r="W5754" s="7" t="s">
        <v>2946</v>
      </c>
      <c r="X5754" s="7">
        <v>3024395</v>
      </c>
      <c r="Y5754" s="7" t="s">
        <v>154</v>
      </c>
      <c r="Z5754" s="7">
        <v>2</v>
      </c>
      <c r="AA5754" s="7">
        <v>4000000000</v>
      </c>
      <c r="AB5754" s="7" t="s">
        <v>2946</v>
      </c>
      <c r="AC5754" s="7">
        <v>3024395</v>
      </c>
      <c r="AD5754" s="7" t="s">
        <v>241</v>
      </c>
      <c r="AE5754" s="7">
        <v>6500000000</v>
      </c>
      <c r="AF5754" s="7" t="s">
        <v>2946</v>
      </c>
      <c r="AG5754" s="7">
        <v>5006076</v>
      </c>
      <c r="AH5754" s="7">
        <v>6500000000</v>
      </c>
      <c r="AI5754" s="7" t="s">
        <v>2946</v>
      </c>
      <c r="AJ5754" s="7">
        <v>5006076</v>
      </c>
      <c r="AK5754" s="7" t="s">
        <v>50</v>
      </c>
      <c r="AL5754" s="7" t="s">
        <v>50</v>
      </c>
      <c r="AM5754" s="7" t="s">
        <v>52892</v>
      </c>
      <c r="AN5754" s="7" t="s">
        <v>66</v>
      </c>
      <c r="AO5754" s="7" t="s">
        <v>50</v>
      </c>
      <c r="AP5754" s="7" t="s">
        <v>50</v>
      </c>
      <c r="AQ5754" s="22" t="s">
        <v>52893</v>
      </c>
      <c r="AR5754" s="7" t="s">
        <v>255</v>
      </c>
    </row>
    <row r="5755" spans="1:44" ht="15" thickBot="1">
      <c r="A5755" s="10" t="s">
        <v>52894</v>
      </c>
      <c r="B5755" s="13" t="s">
        <v>50</v>
      </c>
      <c r="C5755" s="12">
        <v>39681</v>
      </c>
      <c r="D5755" s="13" t="s">
        <v>45</v>
      </c>
      <c r="E5755" s="13" t="s">
        <v>46</v>
      </c>
      <c r="F5755" s="13" t="s">
        <v>70</v>
      </c>
      <c r="G5755" s="26" t="s">
        <v>54946</v>
      </c>
      <c r="H5755" s="13" t="s">
        <v>612</v>
      </c>
      <c r="I5755" s="13" t="s">
        <v>50</v>
      </c>
      <c r="J5755" s="12">
        <v>45364</v>
      </c>
      <c r="K5755" s="13" t="s">
        <v>116</v>
      </c>
      <c r="L5755" s="13" t="s">
        <v>178</v>
      </c>
      <c r="M5755" s="13" t="s">
        <v>52895</v>
      </c>
      <c r="N5755" s="13" t="s">
        <v>52896</v>
      </c>
      <c r="O5755" s="13" t="s">
        <v>52897</v>
      </c>
      <c r="P5755" s="11">
        <v>83147</v>
      </c>
      <c r="Q5755" s="13" t="s">
        <v>4181</v>
      </c>
      <c r="R5755" s="33" t="s">
        <v>52898</v>
      </c>
      <c r="S5755" s="33" t="s">
        <v>52899</v>
      </c>
      <c r="T5755" s="13" t="s">
        <v>50</v>
      </c>
      <c r="U5755" s="13" t="s">
        <v>50</v>
      </c>
      <c r="V5755" s="13">
        <v>1000000</v>
      </c>
      <c r="W5755" s="13" t="s">
        <v>60</v>
      </c>
      <c r="X5755" s="13">
        <v>1000000</v>
      </c>
      <c r="Y5755" s="13" t="s">
        <v>50</v>
      </c>
      <c r="Z5755" s="13">
        <v>6</v>
      </c>
      <c r="AA5755" s="13">
        <v>1000000</v>
      </c>
      <c r="AB5755" s="13" t="s">
        <v>60</v>
      </c>
      <c r="AC5755" s="13">
        <v>1000000</v>
      </c>
      <c r="AD5755" s="13" t="s">
        <v>178</v>
      </c>
      <c r="AE5755" s="13">
        <v>4771744</v>
      </c>
      <c r="AF5755" s="13" t="s">
        <v>60</v>
      </c>
      <c r="AG5755" s="13">
        <v>4771744</v>
      </c>
      <c r="AH5755" s="13">
        <v>6671744</v>
      </c>
      <c r="AI5755" s="13" t="s">
        <v>60</v>
      </c>
      <c r="AJ5755" s="13">
        <v>6671744</v>
      </c>
      <c r="AK5755" s="13" t="s">
        <v>50</v>
      </c>
      <c r="AL5755" s="13" t="s">
        <v>50</v>
      </c>
      <c r="AM5755" s="13" t="s">
        <v>52900</v>
      </c>
      <c r="AN5755" s="13" t="s">
        <v>66</v>
      </c>
      <c r="AO5755" s="13" t="s">
        <v>50</v>
      </c>
      <c r="AP5755" s="21" t="s">
        <v>52901</v>
      </c>
      <c r="AQ5755" s="13" t="s">
        <v>50</v>
      </c>
      <c r="AR5755" s="13" t="s">
        <v>255</v>
      </c>
    </row>
    <row r="5756" spans="1:44" ht="15" thickBot="1">
      <c r="A5756" s="4" t="s">
        <v>52902</v>
      </c>
      <c r="B5756" s="7" t="s">
        <v>50</v>
      </c>
      <c r="C5756" s="6">
        <v>8767</v>
      </c>
      <c r="D5756" s="7" t="s">
        <v>45</v>
      </c>
      <c r="E5756" s="7" t="s">
        <v>46</v>
      </c>
      <c r="F5756" s="7" t="s">
        <v>70</v>
      </c>
      <c r="G5756" s="7" t="s">
        <v>160</v>
      </c>
      <c r="H5756" s="7" t="s">
        <v>115</v>
      </c>
      <c r="I5756" s="7" t="s">
        <v>50</v>
      </c>
      <c r="J5756" s="6">
        <v>45366</v>
      </c>
      <c r="K5756" s="7" t="s">
        <v>161</v>
      </c>
      <c r="L5756" s="7" t="s">
        <v>290</v>
      </c>
      <c r="M5756" s="7" t="s">
        <v>52903</v>
      </c>
      <c r="N5756" s="7" t="s">
        <v>432</v>
      </c>
      <c r="O5756" s="7" t="s">
        <v>52904</v>
      </c>
      <c r="P5756" s="5">
        <v>86207</v>
      </c>
      <c r="Q5756" s="7" t="s">
        <v>434</v>
      </c>
      <c r="R5756" s="34" t="s">
        <v>52905</v>
      </c>
      <c r="S5756" s="34" t="s">
        <v>52906</v>
      </c>
      <c r="T5756" s="7" t="s">
        <v>50</v>
      </c>
      <c r="U5756" s="7" t="s">
        <v>52907</v>
      </c>
      <c r="V5756" s="7" t="s">
        <v>50</v>
      </c>
      <c r="W5756" s="7" t="s">
        <v>50</v>
      </c>
      <c r="X5756" s="7" t="s">
        <v>50</v>
      </c>
      <c r="Y5756" s="7" t="s">
        <v>171</v>
      </c>
      <c r="Z5756" s="7">
        <v>1</v>
      </c>
      <c r="AA5756" s="7" t="s">
        <v>50</v>
      </c>
      <c r="AB5756" s="7" t="s">
        <v>50</v>
      </c>
      <c r="AC5756" s="7" t="s">
        <v>50</v>
      </c>
      <c r="AD5756" s="7" t="s">
        <v>290</v>
      </c>
      <c r="AE5756" s="7" t="s">
        <v>50</v>
      </c>
      <c r="AF5756" s="7" t="s">
        <v>50</v>
      </c>
      <c r="AG5756" s="7" t="s">
        <v>50</v>
      </c>
      <c r="AH5756" s="7" t="s">
        <v>50</v>
      </c>
      <c r="AI5756" s="7" t="s">
        <v>50</v>
      </c>
      <c r="AJ5756" s="7" t="s">
        <v>50</v>
      </c>
      <c r="AK5756" s="7" t="s">
        <v>52908</v>
      </c>
      <c r="AL5756" s="7" t="s">
        <v>50</v>
      </c>
      <c r="AM5756" s="7" t="s">
        <v>52909</v>
      </c>
      <c r="AN5756" s="7" t="s">
        <v>66</v>
      </c>
      <c r="AO5756" s="7" t="s">
        <v>52910</v>
      </c>
      <c r="AP5756" s="22" t="s">
        <v>52911</v>
      </c>
      <c r="AQ5756" s="7" t="s">
        <v>50</v>
      </c>
      <c r="AR5756" s="7" t="s">
        <v>50</v>
      </c>
    </row>
    <row r="5757" spans="1:44" ht="15" thickBot="1">
      <c r="A5757" s="10" t="s">
        <v>52912</v>
      </c>
      <c r="B5757" s="13" t="s">
        <v>50</v>
      </c>
      <c r="C5757" s="12">
        <v>45108</v>
      </c>
      <c r="D5757" s="13" t="s">
        <v>45</v>
      </c>
      <c r="E5757" s="13" t="s">
        <v>46</v>
      </c>
      <c r="F5757" s="13" t="s">
        <v>70</v>
      </c>
      <c r="G5757" s="27" t="s">
        <v>54945</v>
      </c>
      <c r="H5757" s="13" t="s">
        <v>50</v>
      </c>
      <c r="I5757" s="13" t="s">
        <v>50</v>
      </c>
      <c r="J5757" s="12">
        <v>45364</v>
      </c>
      <c r="K5757" s="13" t="s">
        <v>50</v>
      </c>
      <c r="L5757" s="13" t="s">
        <v>467</v>
      </c>
      <c r="M5757" s="13" t="s">
        <v>50</v>
      </c>
      <c r="N5757" s="13" t="s">
        <v>50</v>
      </c>
      <c r="O5757" s="13" t="s">
        <v>52913</v>
      </c>
      <c r="P5757" s="11">
        <v>86935</v>
      </c>
      <c r="Q5757" s="13" t="s">
        <v>50</v>
      </c>
      <c r="R5757" s="33" t="s">
        <v>52914</v>
      </c>
      <c r="S5757" s="30" t="s">
        <v>50</v>
      </c>
      <c r="T5757" s="13" t="s">
        <v>52915</v>
      </c>
      <c r="U5757" s="13" t="s">
        <v>50</v>
      </c>
      <c r="V5757" s="13">
        <v>2000000</v>
      </c>
      <c r="W5757" s="13" t="s">
        <v>60</v>
      </c>
      <c r="X5757" s="13">
        <v>2000000</v>
      </c>
      <c r="Y5757" s="13" t="s">
        <v>467</v>
      </c>
      <c r="Z5757" s="13">
        <v>1</v>
      </c>
      <c r="AA5757" s="13">
        <v>2000000</v>
      </c>
      <c r="AB5757" s="13" t="s">
        <v>60</v>
      </c>
      <c r="AC5757" s="13">
        <v>2000000</v>
      </c>
      <c r="AD5757" s="13" t="s">
        <v>467</v>
      </c>
      <c r="AE5757" s="13">
        <v>2000000</v>
      </c>
      <c r="AF5757" s="13" t="s">
        <v>60</v>
      </c>
      <c r="AG5757" s="13">
        <v>2000000</v>
      </c>
      <c r="AH5757" s="13">
        <v>2000000</v>
      </c>
      <c r="AI5757" s="13" t="s">
        <v>60</v>
      </c>
      <c r="AJ5757" s="13">
        <v>2000000</v>
      </c>
      <c r="AK5757" s="13" t="s">
        <v>52916</v>
      </c>
      <c r="AL5757" s="13" t="s">
        <v>50</v>
      </c>
      <c r="AM5757" s="13" t="s">
        <v>50</v>
      </c>
      <c r="AN5757" s="13" t="s">
        <v>50</v>
      </c>
      <c r="AO5757" s="13" t="s">
        <v>50</v>
      </c>
      <c r="AP5757" s="13" t="s">
        <v>50</v>
      </c>
      <c r="AQ5757" s="13" t="s">
        <v>50</v>
      </c>
      <c r="AR5757" s="13" t="s">
        <v>1186</v>
      </c>
    </row>
    <row r="5758" spans="1:44" ht="15" thickBot="1">
      <c r="A5758" s="4" t="s">
        <v>52917</v>
      </c>
      <c r="B5758" s="7" t="s">
        <v>50</v>
      </c>
      <c r="C5758" s="6">
        <v>44197</v>
      </c>
      <c r="D5758" s="7" t="s">
        <v>45</v>
      </c>
      <c r="E5758" s="7" t="s">
        <v>46</v>
      </c>
      <c r="F5758" s="7" t="s">
        <v>70</v>
      </c>
      <c r="G5758" s="26" t="s">
        <v>54946</v>
      </c>
      <c r="H5758" s="7" t="s">
        <v>50</v>
      </c>
      <c r="I5758" s="7" t="s">
        <v>50</v>
      </c>
      <c r="J5758" s="6">
        <v>45365</v>
      </c>
      <c r="K5758" s="7" t="s">
        <v>50</v>
      </c>
      <c r="L5758" s="7" t="s">
        <v>6576</v>
      </c>
      <c r="M5758" s="7" t="s">
        <v>4534</v>
      </c>
      <c r="N5758" s="7" t="s">
        <v>259</v>
      </c>
      <c r="O5758" s="7" t="s">
        <v>52918</v>
      </c>
      <c r="P5758" s="5">
        <v>87571</v>
      </c>
      <c r="Q5758" s="7" t="s">
        <v>245</v>
      </c>
      <c r="R5758" s="34" t="s">
        <v>52919</v>
      </c>
      <c r="S5758" s="34" t="s">
        <v>52920</v>
      </c>
      <c r="T5758" s="7" t="s">
        <v>50</v>
      </c>
      <c r="U5758" s="7" t="s">
        <v>52921</v>
      </c>
      <c r="V5758" s="7" t="s">
        <v>50</v>
      </c>
      <c r="W5758" s="7" t="s">
        <v>50</v>
      </c>
      <c r="X5758" s="7" t="s">
        <v>50</v>
      </c>
      <c r="Y5758" s="7" t="s">
        <v>467</v>
      </c>
      <c r="Z5758" s="7">
        <v>2</v>
      </c>
      <c r="AA5758" s="7">
        <v>1250000</v>
      </c>
      <c r="AB5758" s="7" t="s">
        <v>250</v>
      </c>
      <c r="AC5758" s="7">
        <v>15246</v>
      </c>
      <c r="AD5758" s="7" t="s">
        <v>467</v>
      </c>
      <c r="AE5758" s="7">
        <v>1250000</v>
      </c>
      <c r="AF5758" s="7" t="s">
        <v>250</v>
      </c>
      <c r="AG5758" s="7">
        <v>15247</v>
      </c>
      <c r="AH5758" s="7">
        <v>1250000</v>
      </c>
      <c r="AI5758" s="7" t="s">
        <v>250</v>
      </c>
      <c r="AJ5758" s="7">
        <v>15247</v>
      </c>
      <c r="AK5758" s="7" t="s">
        <v>50</v>
      </c>
      <c r="AL5758" s="7" t="s">
        <v>50</v>
      </c>
      <c r="AM5758" s="7" t="s">
        <v>52922</v>
      </c>
      <c r="AN5758" s="7" t="s">
        <v>253</v>
      </c>
      <c r="AO5758" s="7" t="s">
        <v>50</v>
      </c>
      <c r="AP5758" s="22" t="s">
        <v>52923</v>
      </c>
      <c r="AQ5758" s="7" t="s">
        <v>50</v>
      </c>
      <c r="AR5758" s="7" t="s">
        <v>255</v>
      </c>
    </row>
    <row r="5759" spans="1:44" ht="15" thickBot="1">
      <c r="A5759" s="10" t="s">
        <v>52924</v>
      </c>
      <c r="B5759" s="13" t="s">
        <v>50</v>
      </c>
      <c r="C5759" s="12">
        <v>43466</v>
      </c>
      <c r="D5759" s="13" t="s">
        <v>45</v>
      </c>
      <c r="E5759" s="13" t="s">
        <v>46</v>
      </c>
      <c r="F5759" s="13" t="s">
        <v>70</v>
      </c>
      <c r="G5759" s="26" t="s">
        <v>54946</v>
      </c>
      <c r="H5759" s="13" t="s">
        <v>1020</v>
      </c>
      <c r="I5759" s="13" t="s">
        <v>50</v>
      </c>
      <c r="J5759" s="12">
        <v>45365</v>
      </c>
      <c r="K5759" s="13" t="s">
        <v>50</v>
      </c>
      <c r="L5759" s="13" t="s">
        <v>467</v>
      </c>
      <c r="M5759" s="13" t="s">
        <v>52925</v>
      </c>
      <c r="N5759" s="13" t="s">
        <v>75</v>
      </c>
      <c r="O5759" s="13" t="s">
        <v>52926</v>
      </c>
      <c r="P5759" s="11">
        <v>87820</v>
      </c>
      <c r="Q5759" s="13" t="s">
        <v>77</v>
      </c>
      <c r="R5759" s="33" t="s">
        <v>52927</v>
      </c>
      <c r="S5759" s="33" t="s">
        <v>52928</v>
      </c>
      <c r="T5759" s="13" t="s">
        <v>52929</v>
      </c>
      <c r="U5759" s="13" t="s">
        <v>50</v>
      </c>
      <c r="V5759" s="13">
        <v>660450</v>
      </c>
      <c r="W5759" s="13" t="s">
        <v>60</v>
      </c>
      <c r="X5759" s="13">
        <v>660450</v>
      </c>
      <c r="Y5759" s="13" t="s">
        <v>467</v>
      </c>
      <c r="Z5759" s="13">
        <v>1</v>
      </c>
      <c r="AA5759" s="13">
        <v>660450</v>
      </c>
      <c r="AB5759" s="13" t="s">
        <v>60</v>
      </c>
      <c r="AC5759" s="13">
        <v>660450</v>
      </c>
      <c r="AD5759" s="13" t="s">
        <v>467</v>
      </c>
      <c r="AE5759" s="13">
        <v>660450</v>
      </c>
      <c r="AF5759" s="13" t="s">
        <v>60</v>
      </c>
      <c r="AG5759" s="13">
        <v>660450</v>
      </c>
      <c r="AH5759" s="13">
        <v>660450</v>
      </c>
      <c r="AI5759" s="13" t="s">
        <v>60</v>
      </c>
      <c r="AJ5759" s="13">
        <v>660450</v>
      </c>
      <c r="AK5759" s="13" t="s">
        <v>50</v>
      </c>
      <c r="AL5759" s="13" t="s">
        <v>50</v>
      </c>
      <c r="AM5759" s="13" t="s">
        <v>52930</v>
      </c>
      <c r="AN5759" s="13" t="s">
        <v>66</v>
      </c>
      <c r="AO5759" s="13" t="s">
        <v>52929</v>
      </c>
      <c r="AP5759" s="14" t="s">
        <v>52931</v>
      </c>
      <c r="AQ5759" s="13" t="s">
        <v>50</v>
      </c>
      <c r="AR5759" s="13" t="s">
        <v>50</v>
      </c>
    </row>
    <row r="5760" spans="1:44" ht="15" thickBot="1">
      <c r="A5760" s="4" t="s">
        <v>52932</v>
      </c>
      <c r="B5760" s="7" t="s">
        <v>50</v>
      </c>
      <c r="C5760" s="6">
        <v>13881</v>
      </c>
      <c r="D5760" s="7" t="s">
        <v>45</v>
      </c>
      <c r="E5760" s="7" t="s">
        <v>46</v>
      </c>
      <c r="F5760" s="7" t="s">
        <v>70</v>
      </c>
      <c r="G5760" s="7" t="s">
        <v>114</v>
      </c>
      <c r="H5760" s="7" t="s">
        <v>130</v>
      </c>
      <c r="I5760" s="7" t="s">
        <v>50</v>
      </c>
      <c r="J5760" s="6">
        <v>45365</v>
      </c>
      <c r="K5760" s="7" t="s">
        <v>191</v>
      </c>
      <c r="L5760" s="7" t="s">
        <v>52</v>
      </c>
      <c r="M5760" s="7" t="s">
        <v>4069</v>
      </c>
      <c r="N5760" s="7" t="s">
        <v>52933</v>
      </c>
      <c r="O5760" s="7" t="s">
        <v>52934</v>
      </c>
      <c r="P5760" s="5">
        <v>87933</v>
      </c>
      <c r="Q5760" s="7" t="s">
        <v>6089</v>
      </c>
      <c r="R5760" s="34" t="s">
        <v>52935</v>
      </c>
      <c r="S5760" s="34" t="s">
        <v>52936</v>
      </c>
      <c r="T5760" s="7" t="s">
        <v>52937</v>
      </c>
      <c r="U5760" s="7" t="s">
        <v>52938</v>
      </c>
      <c r="V5760" s="7">
        <v>359540</v>
      </c>
      <c r="W5760" s="7" t="s">
        <v>60</v>
      </c>
      <c r="X5760" s="7">
        <v>359540</v>
      </c>
      <c r="Y5760" s="7" t="s">
        <v>50</v>
      </c>
      <c r="Z5760" s="7">
        <v>2</v>
      </c>
      <c r="AA5760" s="7" t="s">
        <v>50</v>
      </c>
      <c r="AB5760" s="7" t="s">
        <v>50</v>
      </c>
      <c r="AC5760" s="7" t="s">
        <v>50</v>
      </c>
      <c r="AD5760" s="7" t="s">
        <v>50</v>
      </c>
      <c r="AE5760" s="7" t="s">
        <v>50</v>
      </c>
      <c r="AF5760" s="7" t="s">
        <v>50</v>
      </c>
      <c r="AG5760" s="7" t="s">
        <v>50</v>
      </c>
      <c r="AH5760" s="7">
        <v>572382</v>
      </c>
      <c r="AI5760" s="7" t="s">
        <v>60</v>
      </c>
      <c r="AJ5760" s="7">
        <v>572382</v>
      </c>
      <c r="AK5760" s="7" t="s">
        <v>52939</v>
      </c>
      <c r="AL5760" s="7" t="s">
        <v>50</v>
      </c>
      <c r="AM5760" s="7" t="s">
        <v>52940</v>
      </c>
      <c r="AN5760" s="7" t="s">
        <v>66</v>
      </c>
      <c r="AO5760" s="7" t="s">
        <v>52941</v>
      </c>
      <c r="AP5760" s="8" t="s">
        <v>52942</v>
      </c>
      <c r="AQ5760" s="7" t="s">
        <v>50</v>
      </c>
      <c r="AR5760" s="7" t="s">
        <v>50</v>
      </c>
    </row>
    <row r="5761" spans="1:44" ht="15" thickBot="1">
      <c r="A5761" s="10" t="s">
        <v>52943</v>
      </c>
      <c r="B5761" s="13" t="s">
        <v>50</v>
      </c>
      <c r="C5761" s="12">
        <v>44927</v>
      </c>
      <c r="D5761" s="13" t="s">
        <v>45</v>
      </c>
      <c r="E5761" s="13" t="s">
        <v>46</v>
      </c>
      <c r="F5761" s="13" t="s">
        <v>70</v>
      </c>
      <c r="G5761" s="13" t="s">
        <v>50</v>
      </c>
      <c r="H5761" s="13" t="s">
        <v>50</v>
      </c>
      <c r="I5761" s="13" t="s">
        <v>50</v>
      </c>
      <c r="J5761" s="12">
        <v>45364</v>
      </c>
      <c r="K5761" s="13" t="s">
        <v>50</v>
      </c>
      <c r="L5761" s="13" t="s">
        <v>1624</v>
      </c>
      <c r="M5761" s="13" t="s">
        <v>52944</v>
      </c>
      <c r="N5761" s="13" t="s">
        <v>50</v>
      </c>
      <c r="O5761" s="13" t="s">
        <v>52945</v>
      </c>
      <c r="P5761" s="11">
        <v>88062</v>
      </c>
      <c r="Q5761" s="13" t="s">
        <v>50</v>
      </c>
      <c r="R5761" s="33" t="s">
        <v>52946</v>
      </c>
      <c r="S5761" s="30" t="s">
        <v>50</v>
      </c>
      <c r="T5761" s="13" t="s">
        <v>50</v>
      </c>
      <c r="U5761" s="13" t="s">
        <v>50</v>
      </c>
      <c r="V5761" s="13">
        <v>2600000</v>
      </c>
      <c r="W5761" s="13" t="s">
        <v>60</v>
      </c>
      <c r="X5761" s="13">
        <v>2600000</v>
      </c>
      <c r="Y5761" s="13" t="s">
        <v>467</v>
      </c>
      <c r="Z5761" s="13">
        <v>1</v>
      </c>
      <c r="AA5761" s="13">
        <v>2600000</v>
      </c>
      <c r="AB5761" s="13" t="s">
        <v>60</v>
      </c>
      <c r="AC5761" s="13">
        <v>2600000</v>
      </c>
      <c r="AD5761" s="13" t="s">
        <v>1624</v>
      </c>
      <c r="AE5761" s="13">
        <v>2600000</v>
      </c>
      <c r="AF5761" s="13" t="s">
        <v>60</v>
      </c>
      <c r="AG5761" s="13">
        <v>2600000</v>
      </c>
      <c r="AH5761" s="13">
        <v>2600000</v>
      </c>
      <c r="AI5761" s="13" t="s">
        <v>60</v>
      </c>
      <c r="AJ5761" s="13">
        <v>2600000</v>
      </c>
      <c r="AK5761" s="13" t="s">
        <v>52947</v>
      </c>
      <c r="AL5761" s="13" t="s">
        <v>50</v>
      </c>
      <c r="AM5761" s="13" t="s">
        <v>50</v>
      </c>
      <c r="AN5761" s="13" t="s">
        <v>50</v>
      </c>
      <c r="AO5761" s="13" t="s">
        <v>50</v>
      </c>
      <c r="AP5761" s="13" t="s">
        <v>50</v>
      </c>
      <c r="AQ5761" s="13" t="s">
        <v>50</v>
      </c>
      <c r="AR5761" s="13" t="s">
        <v>1186</v>
      </c>
    </row>
    <row r="5762" spans="1:44" ht="15" thickBot="1">
      <c r="A5762" s="4" t="s">
        <v>52948</v>
      </c>
      <c r="B5762" s="7" t="s">
        <v>50</v>
      </c>
      <c r="C5762" s="6">
        <v>34335</v>
      </c>
      <c r="D5762" s="7" t="s">
        <v>45</v>
      </c>
      <c r="E5762" s="7" t="s">
        <v>46</v>
      </c>
      <c r="F5762" s="7" t="s">
        <v>70</v>
      </c>
      <c r="G5762" s="7" t="s">
        <v>160</v>
      </c>
      <c r="H5762" s="7" t="s">
        <v>18698</v>
      </c>
      <c r="I5762" s="7" t="s">
        <v>50</v>
      </c>
      <c r="J5762" s="6">
        <v>45364</v>
      </c>
      <c r="K5762" s="7" t="s">
        <v>72</v>
      </c>
      <c r="L5762" s="7" t="s">
        <v>52</v>
      </c>
      <c r="M5762" s="7" t="s">
        <v>52949</v>
      </c>
      <c r="N5762" s="7" t="s">
        <v>8383</v>
      </c>
      <c r="O5762" s="7" t="s">
        <v>52950</v>
      </c>
      <c r="P5762" s="5">
        <v>88547</v>
      </c>
      <c r="Q5762" s="7" t="s">
        <v>383</v>
      </c>
      <c r="R5762" s="34" t="s">
        <v>52951</v>
      </c>
      <c r="S5762" s="34" t="s">
        <v>52952</v>
      </c>
      <c r="T5762" s="7" t="s">
        <v>52953</v>
      </c>
      <c r="U5762" s="7" t="s">
        <v>52954</v>
      </c>
      <c r="V5762" s="7">
        <v>11000000</v>
      </c>
      <c r="W5762" s="7" t="s">
        <v>60</v>
      </c>
      <c r="X5762" s="7">
        <v>11000000</v>
      </c>
      <c r="Y5762" s="7" t="s">
        <v>50</v>
      </c>
      <c r="Z5762" s="7">
        <v>1</v>
      </c>
      <c r="AA5762" s="7" t="s">
        <v>50</v>
      </c>
      <c r="AB5762" s="7" t="s">
        <v>50</v>
      </c>
      <c r="AC5762" s="7" t="s">
        <v>50</v>
      </c>
      <c r="AD5762" s="7" t="s">
        <v>50</v>
      </c>
      <c r="AE5762" s="7" t="s">
        <v>50</v>
      </c>
      <c r="AF5762" s="7" t="s">
        <v>50</v>
      </c>
      <c r="AG5762" s="7" t="s">
        <v>50</v>
      </c>
      <c r="AH5762" s="7">
        <v>11000000</v>
      </c>
      <c r="AI5762" s="7" t="s">
        <v>60</v>
      </c>
      <c r="AJ5762" s="7">
        <v>11000000</v>
      </c>
      <c r="AK5762" s="7" t="s">
        <v>52955</v>
      </c>
      <c r="AL5762" s="7" t="s">
        <v>50</v>
      </c>
      <c r="AM5762" s="7" t="s">
        <v>52956</v>
      </c>
      <c r="AN5762" s="7" t="s">
        <v>23126</v>
      </c>
      <c r="AO5762" s="7" t="s">
        <v>52957</v>
      </c>
      <c r="AP5762" s="22" t="s">
        <v>52958</v>
      </c>
      <c r="AQ5762" s="7" t="s">
        <v>50</v>
      </c>
      <c r="AR5762" s="7" t="s">
        <v>50</v>
      </c>
    </row>
    <row r="5763" spans="1:44" ht="15" thickBot="1">
      <c r="A5763" s="10" t="s">
        <v>52959</v>
      </c>
      <c r="B5763" s="13" t="s">
        <v>50</v>
      </c>
      <c r="C5763" s="12">
        <v>44927</v>
      </c>
      <c r="D5763" s="13" t="s">
        <v>45</v>
      </c>
      <c r="E5763" s="13" t="s">
        <v>46</v>
      </c>
      <c r="F5763" s="13" t="s">
        <v>70</v>
      </c>
      <c r="G5763" s="27" t="s">
        <v>54945</v>
      </c>
      <c r="H5763" s="13" t="s">
        <v>50</v>
      </c>
      <c r="I5763" s="13" t="s">
        <v>50</v>
      </c>
      <c r="J5763" s="12">
        <v>45364</v>
      </c>
      <c r="K5763" s="13" t="s">
        <v>50</v>
      </c>
      <c r="L5763" s="13" t="s">
        <v>1624</v>
      </c>
      <c r="M5763" s="13" t="s">
        <v>52960</v>
      </c>
      <c r="N5763" s="13" t="s">
        <v>1988</v>
      </c>
      <c r="O5763" s="13" t="s">
        <v>52961</v>
      </c>
      <c r="P5763" s="11">
        <v>88576</v>
      </c>
      <c r="Q5763" s="13" t="s">
        <v>77</v>
      </c>
      <c r="R5763" s="33" t="s">
        <v>52962</v>
      </c>
      <c r="S5763" s="33" t="s">
        <v>52963</v>
      </c>
      <c r="T5763" s="13" t="s">
        <v>50</v>
      </c>
      <c r="U5763" s="13" t="s">
        <v>50</v>
      </c>
      <c r="V5763" s="13">
        <v>450000</v>
      </c>
      <c r="W5763" s="13" t="s">
        <v>60</v>
      </c>
      <c r="X5763" s="13">
        <v>450000</v>
      </c>
      <c r="Y5763" s="13" t="s">
        <v>467</v>
      </c>
      <c r="Z5763" s="13">
        <v>1</v>
      </c>
      <c r="AA5763" s="13">
        <v>450000</v>
      </c>
      <c r="AB5763" s="13" t="s">
        <v>60</v>
      </c>
      <c r="AC5763" s="13">
        <v>450000</v>
      </c>
      <c r="AD5763" s="13" t="s">
        <v>1624</v>
      </c>
      <c r="AE5763" s="13">
        <v>450000</v>
      </c>
      <c r="AF5763" s="13" t="s">
        <v>60</v>
      </c>
      <c r="AG5763" s="13">
        <v>450000</v>
      </c>
      <c r="AH5763" s="13">
        <v>450000</v>
      </c>
      <c r="AI5763" s="13" t="s">
        <v>60</v>
      </c>
      <c r="AJ5763" s="13">
        <v>450000</v>
      </c>
      <c r="AK5763" s="13" t="s">
        <v>52964</v>
      </c>
      <c r="AL5763" s="13" t="s">
        <v>50</v>
      </c>
      <c r="AM5763" s="13" t="s">
        <v>52965</v>
      </c>
      <c r="AN5763" s="13" t="s">
        <v>253</v>
      </c>
      <c r="AO5763" s="13" t="s">
        <v>52966</v>
      </c>
      <c r="AP5763" s="21" t="s">
        <v>52967</v>
      </c>
      <c r="AQ5763" s="13" t="s">
        <v>50</v>
      </c>
      <c r="AR5763" s="13" t="s">
        <v>50</v>
      </c>
    </row>
    <row r="5764" spans="1:44" ht="15" thickBot="1">
      <c r="A5764" s="4" t="s">
        <v>52968</v>
      </c>
      <c r="B5764" s="7" t="s">
        <v>50</v>
      </c>
      <c r="C5764" s="6">
        <v>43831</v>
      </c>
      <c r="D5764" s="7" t="s">
        <v>45</v>
      </c>
      <c r="E5764" s="7" t="s">
        <v>46</v>
      </c>
      <c r="F5764" s="7" t="s">
        <v>70</v>
      </c>
      <c r="G5764" s="27" t="s">
        <v>54945</v>
      </c>
      <c r="H5764" s="7" t="s">
        <v>50</v>
      </c>
      <c r="I5764" s="7" t="s">
        <v>50</v>
      </c>
      <c r="J5764" s="6">
        <v>45364</v>
      </c>
      <c r="K5764" s="7" t="s">
        <v>50</v>
      </c>
      <c r="L5764" s="7" t="s">
        <v>6576</v>
      </c>
      <c r="M5764" s="7" t="s">
        <v>52969</v>
      </c>
      <c r="N5764" s="7" t="s">
        <v>52970</v>
      </c>
      <c r="O5764" s="7" t="s">
        <v>52971</v>
      </c>
      <c r="P5764" s="5">
        <v>88681</v>
      </c>
      <c r="Q5764" s="7" t="s">
        <v>135</v>
      </c>
      <c r="R5764" s="28" t="s">
        <v>52972</v>
      </c>
      <c r="S5764" s="34" t="s">
        <v>52973</v>
      </c>
      <c r="T5764" s="7" t="s">
        <v>52974</v>
      </c>
      <c r="U5764" s="7" t="s">
        <v>50</v>
      </c>
      <c r="V5764" s="7">
        <v>135000</v>
      </c>
      <c r="W5764" s="7" t="s">
        <v>60</v>
      </c>
      <c r="X5764" s="7">
        <v>135000</v>
      </c>
      <c r="Y5764" s="7" t="s">
        <v>467</v>
      </c>
      <c r="Z5764" s="7">
        <v>2</v>
      </c>
      <c r="AA5764" s="7">
        <v>100000</v>
      </c>
      <c r="AB5764" s="7" t="s">
        <v>60</v>
      </c>
      <c r="AC5764" s="7">
        <v>100000</v>
      </c>
      <c r="AD5764" s="7" t="s">
        <v>467</v>
      </c>
      <c r="AE5764" s="7">
        <v>100000</v>
      </c>
      <c r="AF5764" s="7" t="s">
        <v>60</v>
      </c>
      <c r="AG5764" s="7">
        <v>100000</v>
      </c>
      <c r="AH5764" s="7">
        <v>235000</v>
      </c>
      <c r="AI5764" s="7" t="s">
        <v>60</v>
      </c>
      <c r="AJ5764" s="7">
        <v>235000</v>
      </c>
      <c r="AK5764" s="7" t="s">
        <v>52975</v>
      </c>
      <c r="AL5764" s="7" t="s">
        <v>50</v>
      </c>
      <c r="AM5764" s="7" t="s">
        <v>52976</v>
      </c>
      <c r="AN5764" s="7" t="s">
        <v>66</v>
      </c>
      <c r="AO5764" s="7" t="s">
        <v>52977</v>
      </c>
      <c r="AP5764" s="8" t="s">
        <v>52978</v>
      </c>
      <c r="AQ5764" s="7" t="s">
        <v>50</v>
      </c>
      <c r="AR5764" s="7" t="s">
        <v>50</v>
      </c>
    </row>
    <row r="5765" spans="1:44" ht="15" thickBot="1">
      <c r="A5765" s="10" t="s">
        <v>52979</v>
      </c>
      <c r="B5765" s="13" t="s">
        <v>50</v>
      </c>
      <c r="C5765" s="12">
        <v>35065</v>
      </c>
      <c r="D5765" s="13" t="s">
        <v>45</v>
      </c>
      <c r="E5765" s="13" t="s">
        <v>1939</v>
      </c>
      <c r="F5765" s="13" t="s">
        <v>70</v>
      </c>
      <c r="G5765" s="13" t="s">
        <v>145</v>
      </c>
      <c r="H5765" s="13" t="s">
        <v>6396</v>
      </c>
      <c r="I5765" s="13" t="s">
        <v>50</v>
      </c>
      <c r="J5765" s="12">
        <v>45364</v>
      </c>
      <c r="K5765" s="13" t="s">
        <v>50</v>
      </c>
      <c r="L5765" s="13" t="s">
        <v>52</v>
      </c>
      <c r="M5765" s="13" t="s">
        <v>1092</v>
      </c>
      <c r="N5765" s="13" t="s">
        <v>52980</v>
      </c>
      <c r="O5765" s="13" t="s">
        <v>52981</v>
      </c>
      <c r="P5765" s="11">
        <v>89828</v>
      </c>
      <c r="Q5765" s="13" t="s">
        <v>434</v>
      </c>
      <c r="R5765" s="33" t="s">
        <v>52982</v>
      </c>
      <c r="S5765" s="33" t="s">
        <v>52983</v>
      </c>
      <c r="T5765" s="13" t="s">
        <v>50</v>
      </c>
      <c r="U5765" s="13" t="s">
        <v>52984</v>
      </c>
      <c r="V5765" s="13">
        <v>2000000</v>
      </c>
      <c r="W5765" s="13" t="s">
        <v>60</v>
      </c>
      <c r="X5765" s="13">
        <v>2000000</v>
      </c>
      <c r="Y5765" s="13" t="s">
        <v>50</v>
      </c>
      <c r="Z5765" s="13">
        <v>2</v>
      </c>
      <c r="AA5765" s="13" t="s">
        <v>50</v>
      </c>
      <c r="AB5765" s="13" t="s">
        <v>50</v>
      </c>
      <c r="AC5765" s="13" t="s">
        <v>50</v>
      </c>
      <c r="AD5765" s="13" t="s">
        <v>50</v>
      </c>
      <c r="AE5765" s="13" t="s">
        <v>50</v>
      </c>
      <c r="AF5765" s="13" t="s">
        <v>50</v>
      </c>
      <c r="AG5765" s="13" t="s">
        <v>50</v>
      </c>
      <c r="AH5765" s="13">
        <v>2000000</v>
      </c>
      <c r="AI5765" s="13" t="s">
        <v>60</v>
      </c>
      <c r="AJ5765" s="13">
        <v>2000000</v>
      </c>
      <c r="AK5765" s="13" t="s">
        <v>52985</v>
      </c>
      <c r="AL5765" s="13" t="s">
        <v>50</v>
      </c>
      <c r="AM5765" s="13" t="s">
        <v>52986</v>
      </c>
      <c r="AN5765" s="13" t="s">
        <v>66</v>
      </c>
      <c r="AO5765" s="13" t="s">
        <v>52987</v>
      </c>
      <c r="AP5765" s="21" t="s">
        <v>52988</v>
      </c>
      <c r="AQ5765" s="13" t="s">
        <v>50</v>
      </c>
      <c r="AR5765" s="13" t="s">
        <v>50</v>
      </c>
    </row>
    <row r="5766" spans="1:44" ht="15" thickBot="1">
      <c r="A5766" s="4" t="s">
        <v>52989</v>
      </c>
      <c r="B5766" s="7" t="s">
        <v>50</v>
      </c>
      <c r="C5766" s="6">
        <v>42370</v>
      </c>
      <c r="D5766" s="7" t="s">
        <v>45</v>
      </c>
      <c r="E5766" s="7" t="s">
        <v>46</v>
      </c>
      <c r="F5766" s="7" t="s">
        <v>70</v>
      </c>
      <c r="G5766" s="27" t="s">
        <v>54945</v>
      </c>
      <c r="H5766" s="7" t="s">
        <v>50</v>
      </c>
      <c r="I5766" s="7" t="s">
        <v>50</v>
      </c>
      <c r="J5766" s="6">
        <v>45365</v>
      </c>
      <c r="K5766" s="7" t="s">
        <v>116</v>
      </c>
      <c r="L5766" s="7" t="s">
        <v>6576</v>
      </c>
      <c r="M5766" s="7" t="s">
        <v>31725</v>
      </c>
      <c r="N5766" s="7" t="s">
        <v>421</v>
      </c>
      <c r="O5766" s="7" t="s">
        <v>52990</v>
      </c>
      <c r="P5766" s="5">
        <v>90051</v>
      </c>
      <c r="Q5766" s="7" t="s">
        <v>245</v>
      </c>
      <c r="R5766" s="34" t="s">
        <v>52991</v>
      </c>
      <c r="S5766" s="34" t="s">
        <v>52992</v>
      </c>
      <c r="T5766" s="7" t="s">
        <v>52993</v>
      </c>
      <c r="U5766" s="7" t="s">
        <v>52994</v>
      </c>
      <c r="V5766" s="7" t="s">
        <v>50</v>
      </c>
      <c r="W5766" s="7" t="s">
        <v>50</v>
      </c>
      <c r="X5766" s="7" t="s">
        <v>50</v>
      </c>
      <c r="Y5766" s="7" t="s">
        <v>467</v>
      </c>
      <c r="Z5766" s="7">
        <v>4</v>
      </c>
      <c r="AA5766" s="7">
        <v>201182</v>
      </c>
      <c r="AB5766" s="7" t="s">
        <v>60</v>
      </c>
      <c r="AC5766" s="7">
        <v>201182</v>
      </c>
      <c r="AD5766" s="7" t="s">
        <v>467</v>
      </c>
      <c r="AE5766" s="7">
        <v>351182</v>
      </c>
      <c r="AF5766" s="7" t="s">
        <v>60</v>
      </c>
      <c r="AG5766" s="7">
        <v>351182</v>
      </c>
      <c r="AH5766" s="7">
        <v>371182</v>
      </c>
      <c r="AI5766" s="7" t="s">
        <v>60</v>
      </c>
      <c r="AJ5766" s="7">
        <v>371182</v>
      </c>
      <c r="AK5766" s="7" t="s">
        <v>52995</v>
      </c>
      <c r="AL5766" s="7" t="s">
        <v>50</v>
      </c>
      <c r="AM5766" s="7" t="s">
        <v>52996</v>
      </c>
      <c r="AN5766" s="7" t="s">
        <v>993</v>
      </c>
      <c r="AO5766" s="7" t="s">
        <v>52997</v>
      </c>
      <c r="AP5766" s="7" t="s">
        <v>50</v>
      </c>
      <c r="AQ5766" s="22" t="s">
        <v>52998</v>
      </c>
      <c r="AR5766" s="7" t="s">
        <v>50</v>
      </c>
    </row>
    <row r="5767" spans="1:44" ht="15" thickBot="1">
      <c r="A5767" s="10" t="s">
        <v>52999</v>
      </c>
      <c r="B5767" s="13" t="s">
        <v>50</v>
      </c>
      <c r="C5767" s="12">
        <v>45231</v>
      </c>
      <c r="D5767" s="13" t="s">
        <v>45</v>
      </c>
      <c r="E5767" s="13" t="s">
        <v>46</v>
      </c>
      <c r="F5767" s="13" t="s">
        <v>70</v>
      </c>
      <c r="G5767" s="27" t="s">
        <v>54945</v>
      </c>
      <c r="H5767" s="13" t="s">
        <v>50</v>
      </c>
      <c r="I5767" s="13" t="s">
        <v>50</v>
      </c>
      <c r="J5767" s="12">
        <v>45364</v>
      </c>
      <c r="K5767" s="13" t="s">
        <v>50</v>
      </c>
      <c r="L5767" s="13" t="s">
        <v>1624</v>
      </c>
      <c r="M5767" s="13" t="s">
        <v>53000</v>
      </c>
      <c r="N5767" s="13" t="s">
        <v>330</v>
      </c>
      <c r="O5767" s="13" t="s">
        <v>53001</v>
      </c>
      <c r="P5767" s="11">
        <v>90095</v>
      </c>
      <c r="Q5767" s="13" t="s">
        <v>56</v>
      </c>
      <c r="R5767" s="33" t="s">
        <v>53002</v>
      </c>
      <c r="S5767" s="33" t="s">
        <v>53003</v>
      </c>
      <c r="T5767" s="13" t="s">
        <v>53004</v>
      </c>
      <c r="U5767" s="13" t="s">
        <v>53005</v>
      </c>
      <c r="V5767" s="13">
        <v>500000</v>
      </c>
      <c r="W5767" s="13" t="s">
        <v>60</v>
      </c>
      <c r="X5767" s="13">
        <v>500000</v>
      </c>
      <c r="Y5767" s="13" t="s">
        <v>467</v>
      </c>
      <c r="Z5767" s="13">
        <v>1</v>
      </c>
      <c r="AA5767" s="13">
        <v>500000</v>
      </c>
      <c r="AB5767" s="13" t="s">
        <v>60</v>
      </c>
      <c r="AC5767" s="13">
        <v>500000</v>
      </c>
      <c r="AD5767" s="13" t="s">
        <v>1624</v>
      </c>
      <c r="AE5767" s="13">
        <v>500000</v>
      </c>
      <c r="AF5767" s="13" t="s">
        <v>60</v>
      </c>
      <c r="AG5767" s="13">
        <v>500000</v>
      </c>
      <c r="AH5767" s="13">
        <v>500000</v>
      </c>
      <c r="AI5767" s="13" t="s">
        <v>60</v>
      </c>
      <c r="AJ5767" s="13">
        <v>500000</v>
      </c>
      <c r="AK5767" s="13" t="s">
        <v>53006</v>
      </c>
      <c r="AL5767" s="13" t="s">
        <v>50</v>
      </c>
      <c r="AM5767" s="13" t="s">
        <v>53007</v>
      </c>
      <c r="AN5767" s="13" t="s">
        <v>66</v>
      </c>
      <c r="AO5767" s="13" t="s">
        <v>53008</v>
      </c>
      <c r="AP5767" s="21" t="s">
        <v>53009</v>
      </c>
      <c r="AQ5767" s="13" t="s">
        <v>50</v>
      </c>
      <c r="AR5767" s="13" t="s">
        <v>50</v>
      </c>
    </row>
    <row r="5768" spans="1:44" ht="15" thickBot="1">
      <c r="A5768" s="4" t="s">
        <v>53010</v>
      </c>
      <c r="B5768" s="7" t="s">
        <v>50</v>
      </c>
      <c r="C5768" s="6">
        <v>33848</v>
      </c>
      <c r="D5768" s="7" t="s">
        <v>45</v>
      </c>
      <c r="E5768" s="7" t="s">
        <v>46</v>
      </c>
      <c r="F5768" s="7" t="s">
        <v>70</v>
      </c>
      <c r="G5768" s="7" t="s">
        <v>176</v>
      </c>
      <c r="H5768" s="7" t="s">
        <v>50</v>
      </c>
      <c r="I5768" s="7" t="s">
        <v>50</v>
      </c>
      <c r="J5768" s="6">
        <v>45364</v>
      </c>
      <c r="K5768" s="7" t="s">
        <v>50</v>
      </c>
      <c r="L5768" s="7" t="s">
        <v>178</v>
      </c>
      <c r="M5768" s="7" t="s">
        <v>17888</v>
      </c>
      <c r="N5768" s="7" t="s">
        <v>48030</v>
      </c>
      <c r="O5768" s="7" t="s">
        <v>53011</v>
      </c>
      <c r="P5768" s="5">
        <v>90417</v>
      </c>
      <c r="Q5768" s="7" t="s">
        <v>245</v>
      </c>
      <c r="R5768" s="31" t="s">
        <v>50</v>
      </c>
      <c r="S5768" s="31" t="s">
        <v>50</v>
      </c>
      <c r="T5768" s="7" t="s">
        <v>50</v>
      </c>
      <c r="U5768" s="7" t="s">
        <v>50</v>
      </c>
      <c r="V5768" s="7">
        <v>200000000</v>
      </c>
      <c r="W5768" s="7" t="s">
        <v>2056</v>
      </c>
      <c r="X5768" s="7">
        <v>27825699</v>
      </c>
      <c r="Y5768" s="7" t="s">
        <v>50</v>
      </c>
      <c r="Z5768" s="7">
        <v>1</v>
      </c>
      <c r="AA5768" s="7">
        <v>200000000</v>
      </c>
      <c r="AB5768" s="7" t="s">
        <v>2056</v>
      </c>
      <c r="AC5768" s="7">
        <v>27825699</v>
      </c>
      <c r="AD5768" s="7" t="s">
        <v>178</v>
      </c>
      <c r="AE5768" s="7">
        <v>200000000</v>
      </c>
      <c r="AF5768" s="7" t="s">
        <v>2056</v>
      </c>
      <c r="AG5768" s="7">
        <v>27825700</v>
      </c>
      <c r="AH5768" s="7">
        <v>200000000</v>
      </c>
      <c r="AI5768" s="7" t="s">
        <v>2056</v>
      </c>
      <c r="AJ5768" s="7">
        <v>27825700</v>
      </c>
      <c r="AK5768" s="7" t="s">
        <v>53012</v>
      </c>
      <c r="AL5768" s="7" t="s">
        <v>50</v>
      </c>
      <c r="AM5768" s="7" t="s">
        <v>50</v>
      </c>
      <c r="AN5768" s="7" t="s">
        <v>50</v>
      </c>
      <c r="AO5768" s="7" t="s">
        <v>50</v>
      </c>
      <c r="AP5768" s="7" t="s">
        <v>50</v>
      </c>
      <c r="AQ5768" s="7" t="s">
        <v>50</v>
      </c>
      <c r="AR5768" s="7" t="s">
        <v>1186</v>
      </c>
    </row>
    <row r="5769" spans="1:44" ht="15" thickBot="1">
      <c r="A5769" s="10" t="s">
        <v>53013</v>
      </c>
      <c r="B5769" s="13" t="s">
        <v>50</v>
      </c>
      <c r="C5769" s="12">
        <v>42736</v>
      </c>
      <c r="D5769" s="13" t="s">
        <v>45</v>
      </c>
      <c r="E5769" s="13" t="s">
        <v>46</v>
      </c>
      <c r="F5769" s="13" t="s">
        <v>70</v>
      </c>
      <c r="G5769" s="27" t="s">
        <v>54945</v>
      </c>
      <c r="H5769" s="13" t="s">
        <v>50</v>
      </c>
      <c r="I5769" s="13" t="s">
        <v>50</v>
      </c>
      <c r="J5769" s="12">
        <v>45366</v>
      </c>
      <c r="K5769" s="13" t="s">
        <v>50</v>
      </c>
      <c r="L5769" s="13" t="s">
        <v>5159</v>
      </c>
      <c r="M5769" s="13" t="s">
        <v>53014</v>
      </c>
      <c r="N5769" s="13" t="s">
        <v>53015</v>
      </c>
      <c r="O5769" s="13" t="s">
        <v>53016</v>
      </c>
      <c r="P5769" s="11">
        <v>90543</v>
      </c>
      <c r="Q5769" s="13" t="s">
        <v>360</v>
      </c>
      <c r="R5769" s="33" t="s">
        <v>53017</v>
      </c>
      <c r="S5769" s="33" t="s">
        <v>53018</v>
      </c>
      <c r="T5769" s="13" t="s">
        <v>53019</v>
      </c>
      <c r="U5769" s="13" t="s">
        <v>50</v>
      </c>
      <c r="V5769" s="13">
        <v>1200000</v>
      </c>
      <c r="W5769" s="13" t="s">
        <v>209</v>
      </c>
      <c r="X5769" s="13">
        <v>1306833</v>
      </c>
      <c r="Y5769" s="13" t="s">
        <v>50</v>
      </c>
      <c r="Z5769" s="13">
        <v>3</v>
      </c>
      <c r="AA5769" s="13">
        <v>1200000</v>
      </c>
      <c r="AB5769" s="13" t="s">
        <v>209</v>
      </c>
      <c r="AC5769" s="13">
        <v>1306833</v>
      </c>
      <c r="AD5769" s="13" t="s">
        <v>5159</v>
      </c>
      <c r="AE5769" s="13">
        <v>6700000</v>
      </c>
      <c r="AF5769" s="13" t="s">
        <v>209</v>
      </c>
      <c r="AG5769" s="13">
        <v>6990468</v>
      </c>
      <c r="AH5769" s="13">
        <v>6700000</v>
      </c>
      <c r="AI5769" s="13" t="s">
        <v>209</v>
      </c>
      <c r="AJ5769" s="13">
        <v>6990468</v>
      </c>
      <c r="AK5769" s="13" t="s">
        <v>53020</v>
      </c>
      <c r="AL5769" s="13" t="s">
        <v>50</v>
      </c>
      <c r="AM5769" s="13" t="s">
        <v>53021</v>
      </c>
      <c r="AN5769" s="13" t="s">
        <v>253</v>
      </c>
      <c r="AO5769" s="13" t="s">
        <v>53022</v>
      </c>
      <c r="AP5769" s="21" t="s">
        <v>53023</v>
      </c>
      <c r="AQ5769" s="13" t="s">
        <v>50</v>
      </c>
      <c r="AR5769" s="13" t="s">
        <v>50</v>
      </c>
    </row>
    <row r="5770" spans="1:44" ht="15" thickBot="1">
      <c r="A5770" s="4" t="s">
        <v>53024</v>
      </c>
      <c r="B5770" s="7" t="s">
        <v>50</v>
      </c>
      <c r="C5770" s="6">
        <v>44927</v>
      </c>
      <c r="D5770" s="7" t="s">
        <v>45</v>
      </c>
      <c r="E5770" s="7" t="s">
        <v>46</v>
      </c>
      <c r="F5770" s="7" t="s">
        <v>70</v>
      </c>
      <c r="G5770" s="27" t="s">
        <v>54945</v>
      </c>
      <c r="H5770" s="7" t="s">
        <v>50</v>
      </c>
      <c r="I5770" s="7" t="s">
        <v>50</v>
      </c>
      <c r="J5770" s="6">
        <v>45366</v>
      </c>
      <c r="K5770" s="7" t="s">
        <v>50</v>
      </c>
      <c r="L5770" s="7" t="s">
        <v>4303</v>
      </c>
      <c r="M5770" s="7" t="s">
        <v>1813</v>
      </c>
      <c r="N5770" s="7" t="s">
        <v>11032</v>
      </c>
      <c r="O5770" s="7" t="s">
        <v>53025</v>
      </c>
      <c r="P5770" s="5">
        <v>90581</v>
      </c>
      <c r="Q5770" s="7" t="s">
        <v>360</v>
      </c>
      <c r="R5770" s="34" t="s">
        <v>53026</v>
      </c>
      <c r="S5770" s="34" t="s">
        <v>53027</v>
      </c>
      <c r="T5770" s="7" t="s">
        <v>50</v>
      </c>
      <c r="U5770" s="7" t="s">
        <v>50</v>
      </c>
      <c r="V5770" s="7">
        <v>1000000</v>
      </c>
      <c r="W5770" s="7" t="s">
        <v>60</v>
      </c>
      <c r="X5770" s="7">
        <v>1000000</v>
      </c>
      <c r="Y5770" s="7" t="s">
        <v>50</v>
      </c>
      <c r="Z5770" s="7">
        <v>1</v>
      </c>
      <c r="AA5770" s="7">
        <v>1000000</v>
      </c>
      <c r="AB5770" s="7" t="s">
        <v>60</v>
      </c>
      <c r="AC5770" s="7">
        <v>1000000</v>
      </c>
      <c r="AD5770" s="7" t="s">
        <v>4303</v>
      </c>
      <c r="AE5770" s="7">
        <v>1000000</v>
      </c>
      <c r="AF5770" s="7" t="s">
        <v>60</v>
      </c>
      <c r="AG5770" s="7">
        <v>1000000</v>
      </c>
      <c r="AH5770" s="7">
        <v>1000000</v>
      </c>
      <c r="AI5770" s="7" t="s">
        <v>60</v>
      </c>
      <c r="AJ5770" s="7">
        <v>1000000</v>
      </c>
      <c r="AK5770" s="7" t="s">
        <v>50</v>
      </c>
      <c r="AL5770" s="7" t="s">
        <v>50</v>
      </c>
      <c r="AM5770" s="7" t="s">
        <v>53028</v>
      </c>
      <c r="AN5770" s="7" t="s">
        <v>66</v>
      </c>
      <c r="AO5770" s="7" t="s">
        <v>53029</v>
      </c>
      <c r="AP5770" s="8" t="s">
        <v>53030</v>
      </c>
      <c r="AQ5770" s="7" t="s">
        <v>50</v>
      </c>
      <c r="AR5770" s="7" t="s">
        <v>50</v>
      </c>
    </row>
    <row r="5771" spans="1:44" ht="15" thickBot="1">
      <c r="A5771" s="10" t="s">
        <v>53031</v>
      </c>
      <c r="B5771" s="13" t="s">
        <v>50</v>
      </c>
      <c r="C5771" s="12">
        <v>45254</v>
      </c>
      <c r="D5771" s="13" t="s">
        <v>45</v>
      </c>
      <c r="E5771" s="13" t="s">
        <v>46</v>
      </c>
      <c r="F5771" s="13" t="s">
        <v>70</v>
      </c>
      <c r="G5771" s="13" t="s">
        <v>87</v>
      </c>
      <c r="H5771" s="13" t="s">
        <v>50</v>
      </c>
      <c r="I5771" s="13" t="s">
        <v>50</v>
      </c>
      <c r="J5771" s="12">
        <v>45364</v>
      </c>
      <c r="K5771" s="13" t="s">
        <v>50</v>
      </c>
      <c r="L5771" s="13" t="s">
        <v>467</v>
      </c>
      <c r="M5771" s="13" t="s">
        <v>9775</v>
      </c>
      <c r="N5771" s="13" t="s">
        <v>4956</v>
      </c>
      <c r="O5771" s="13" t="s">
        <v>53032</v>
      </c>
      <c r="P5771" s="11">
        <v>90836</v>
      </c>
      <c r="Q5771" s="13" t="s">
        <v>245</v>
      </c>
      <c r="R5771" s="33" t="s">
        <v>53033</v>
      </c>
      <c r="S5771" s="33" t="s">
        <v>53034</v>
      </c>
      <c r="T5771" s="13" t="s">
        <v>53035</v>
      </c>
      <c r="U5771" s="13">
        <v>8287145687</v>
      </c>
      <c r="V5771" s="13">
        <v>120000</v>
      </c>
      <c r="W5771" s="13" t="s">
        <v>60</v>
      </c>
      <c r="X5771" s="13">
        <v>120000</v>
      </c>
      <c r="Y5771" s="13" t="s">
        <v>467</v>
      </c>
      <c r="Z5771" s="13">
        <v>1</v>
      </c>
      <c r="AA5771" s="13">
        <v>120000</v>
      </c>
      <c r="AB5771" s="13" t="s">
        <v>60</v>
      </c>
      <c r="AC5771" s="13">
        <v>120000</v>
      </c>
      <c r="AD5771" s="13" t="s">
        <v>467</v>
      </c>
      <c r="AE5771" s="13">
        <v>120000</v>
      </c>
      <c r="AF5771" s="13" t="s">
        <v>60</v>
      </c>
      <c r="AG5771" s="13">
        <v>120000</v>
      </c>
      <c r="AH5771" s="13">
        <v>120000</v>
      </c>
      <c r="AI5771" s="13" t="s">
        <v>60</v>
      </c>
      <c r="AJ5771" s="13">
        <v>120000</v>
      </c>
      <c r="AK5771" s="13" t="s">
        <v>50</v>
      </c>
      <c r="AL5771" s="13" t="s">
        <v>50</v>
      </c>
      <c r="AM5771" s="13" t="s">
        <v>53036</v>
      </c>
      <c r="AN5771" s="13" t="s">
        <v>993</v>
      </c>
      <c r="AO5771" s="13" t="s">
        <v>50</v>
      </c>
      <c r="AP5771" s="21" t="s">
        <v>53037</v>
      </c>
      <c r="AQ5771" s="13" t="s">
        <v>50</v>
      </c>
      <c r="AR5771" s="13" t="s">
        <v>255</v>
      </c>
    </row>
    <row r="5772" spans="1:44" ht="15" thickBot="1">
      <c r="A5772" s="4" t="s">
        <v>53038</v>
      </c>
      <c r="B5772" s="7" t="s">
        <v>50</v>
      </c>
      <c r="C5772" s="6">
        <v>44546</v>
      </c>
      <c r="D5772" s="7" t="s">
        <v>45</v>
      </c>
      <c r="E5772" s="7" t="s">
        <v>46</v>
      </c>
      <c r="F5772" s="7" t="s">
        <v>70</v>
      </c>
      <c r="G5772" s="27" t="s">
        <v>54945</v>
      </c>
      <c r="H5772" s="7" t="s">
        <v>50</v>
      </c>
      <c r="I5772" s="7" t="s">
        <v>50</v>
      </c>
      <c r="J5772" s="6">
        <v>45364</v>
      </c>
      <c r="K5772" s="7" t="s">
        <v>50</v>
      </c>
      <c r="L5772" s="7" t="s">
        <v>467</v>
      </c>
      <c r="M5772" s="7" t="s">
        <v>53039</v>
      </c>
      <c r="N5772" s="7" t="s">
        <v>1473</v>
      </c>
      <c r="O5772" s="7" t="s">
        <v>53040</v>
      </c>
      <c r="P5772" s="5">
        <v>90887</v>
      </c>
      <c r="Q5772" s="7" t="s">
        <v>1001</v>
      </c>
      <c r="R5772" s="34" t="s">
        <v>53041</v>
      </c>
      <c r="S5772" s="34" t="s">
        <v>53042</v>
      </c>
      <c r="T5772" s="7" t="s">
        <v>53043</v>
      </c>
      <c r="U5772" s="7">
        <v>971504587509</v>
      </c>
      <c r="V5772" s="7">
        <v>750000</v>
      </c>
      <c r="W5772" s="7" t="s">
        <v>60</v>
      </c>
      <c r="X5772" s="7">
        <v>750000</v>
      </c>
      <c r="Y5772" s="7" t="s">
        <v>467</v>
      </c>
      <c r="Z5772" s="7">
        <v>1</v>
      </c>
      <c r="AA5772" s="7">
        <v>750000</v>
      </c>
      <c r="AB5772" s="7" t="s">
        <v>60</v>
      </c>
      <c r="AC5772" s="7">
        <v>750000</v>
      </c>
      <c r="AD5772" s="7" t="s">
        <v>467</v>
      </c>
      <c r="AE5772" s="7">
        <v>750000</v>
      </c>
      <c r="AF5772" s="7" t="s">
        <v>60</v>
      </c>
      <c r="AG5772" s="7">
        <v>750000</v>
      </c>
      <c r="AH5772" s="7">
        <v>750000</v>
      </c>
      <c r="AI5772" s="7" t="s">
        <v>60</v>
      </c>
      <c r="AJ5772" s="7">
        <v>750000</v>
      </c>
      <c r="AK5772" s="7" t="s">
        <v>53044</v>
      </c>
      <c r="AL5772" s="7" t="s">
        <v>50</v>
      </c>
      <c r="AM5772" s="7" t="s">
        <v>53045</v>
      </c>
      <c r="AN5772" s="7" t="s">
        <v>66</v>
      </c>
      <c r="AO5772" s="7" t="s">
        <v>53046</v>
      </c>
      <c r="AP5772" s="7" t="s">
        <v>50</v>
      </c>
      <c r="AQ5772" s="22" t="s">
        <v>53047</v>
      </c>
      <c r="AR5772" s="7" t="s">
        <v>50</v>
      </c>
    </row>
    <row r="5773" spans="1:44" ht="15" thickBot="1">
      <c r="A5773" s="10" t="s">
        <v>53048</v>
      </c>
      <c r="B5773" s="13" t="s">
        <v>50</v>
      </c>
      <c r="C5773" s="12">
        <v>42736</v>
      </c>
      <c r="D5773" s="13" t="s">
        <v>45</v>
      </c>
      <c r="E5773" s="13" t="s">
        <v>46</v>
      </c>
      <c r="F5773" s="13" t="s">
        <v>70</v>
      </c>
      <c r="G5773" s="27" t="s">
        <v>54945</v>
      </c>
      <c r="H5773" s="13" t="s">
        <v>53049</v>
      </c>
      <c r="I5773" s="13" t="s">
        <v>50</v>
      </c>
      <c r="J5773" s="12">
        <v>45365</v>
      </c>
      <c r="K5773" s="13" t="s">
        <v>116</v>
      </c>
      <c r="L5773" s="13" t="s">
        <v>178</v>
      </c>
      <c r="M5773" s="13" t="s">
        <v>53050</v>
      </c>
      <c r="N5773" s="13" t="s">
        <v>53051</v>
      </c>
      <c r="O5773" s="13" t="s">
        <v>53052</v>
      </c>
      <c r="P5773" s="11">
        <v>91559</v>
      </c>
      <c r="Q5773" s="13" t="s">
        <v>520</v>
      </c>
      <c r="R5773" s="33" t="s">
        <v>53053</v>
      </c>
      <c r="S5773" s="33" t="s">
        <v>53054</v>
      </c>
      <c r="T5773" s="13" t="s">
        <v>53055</v>
      </c>
      <c r="U5773" s="13" t="s">
        <v>53056</v>
      </c>
      <c r="V5773" s="13">
        <v>899955</v>
      </c>
      <c r="W5773" s="13" t="s">
        <v>60</v>
      </c>
      <c r="X5773" s="13">
        <v>899955</v>
      </c>
      <c r="Y5773" s="13" t="s">
        <v>50</v>
      </c>
      <c r="Z5773" s="13">
        <v>4</v>
      </c>
      <c r="AA5773" s="13">
        <v>899955</v>
      </c>
      <c r="AB5773" s="13" t="s">
        <v>60</v>
      </c>
      <c r="AC5773" s="13">
        <v>899955</v>
      </c>
      <c r="AD5773" s="13" t="s">
        <v>178</v>
      </c>
      <c r="AE5773" s="13">
        <v>3799955</v>
      </c>
      <c r="AF5773" s="13" t="s">
        <v>60</v>
      </c>
      <c r="AG5773" s="13">
        <v>3799955</v>
      </c>
      <c r="AH5773" s="13">
        <v>3799955</v>
      </c>
      <c r="AI5773" s="13" t="s">
        <v>60</v>
      </c>
      <c r="AJ5773" s="13">
        <v>3799955</v>
      </c>
      <c r="AK5773" s="13" t="s">
        <v>50</v>
      </c>
      <c r="AL5773" s="13" t="s">
        <v>50</v>
      </c>
      <c r="AM5773" s="13" t="s">
        <v>53057</v>
      </c>
      <c r="AN5773" s="13" t="s">
        <v>253</v>
      </c>
      <c r="AO5773" s="13" t="s">
        <v>53058</v>
      </c>
      <c r="AP5773" s="21" t="s">
        <v>53059</v>
      </c>
      <c r="AQ5773" s="13" t="s">
        <v>50</v>
      </c>
      <c r="AR5773" s="13" t="s">
        <v>50</v>
      </c>
    </row>
    <row r="5774" spans="1:44" ht="15" thickBot="1">
      <c r="A5774" s="4" t="s">
        <v>53060</v>
      </c>
      <c r="B5774" s="7" t="s">
        <v>50</v>
      </c>
      <c r="C5774" s="6">
        <v>44562</v>
      </c>
      <c r="D5774" s="7" t="s">
        <v>45</v>
      </c>
      <c r="E5774" s="7" t="s">
        <v>46</v>
      </c>
      <c r="F5774" s="7" t="s">
        <v>70</v>
      </c>
      <c r="G5774" s="27" t="s">
        <v>54945</v>
      </c>
      <c r="H5774" s="7" t="s">
        <v>50</v>
      </c>
      <c r="I5774" s="7" t="s">
        <v>50</v>
      </c>
      <c r="J5774" s="6">
        <v>45364</v>
      </c>
      <c r="K5774" s="7" t="s">
        <v>50</v>
      </c>
      <c r="L5774" s="7" t="s">
        <v>210</v>
      </c>
      <c r="M5774" s="7" t="s">
        <v>53061</v>
      </c>
      <c r="N5774" s="7" t="s">
        <v>5776</v>
      </c>
      <c r="O5774" s="7" t="s">
        <v>53062</v>
      </c>
      <c r="P5774" s="5">
        <v>91839</v>
      </c>
      <c r="Q5774" s="7" t="s">
        <v>135</v>
      </c>
      <c r="R5774" s="34" t="s">
        <v>53063</v>
      </c>
      <c r="S5774" s="31" t="s">
        <v>50</v>
      </c>
      <c r="T5774" s="7" t="s">
        <v>53064</v>
      </c>
      <c r="U5774" s="7" t="s">
        <v>50</v>
      </c>
      <c r="V5774" s="7" t="s">
        <v>50</v>
      </c>
      <c r="W5774" s="7" t="s">
        <v>50</v>
      </c>
      <c r="X5774" s="7" t="s">
        <v>50</v>
      </c>
      <c r="Y5774" s="7" t="s">
        <v>50</v>
      </c>
      <c r="Z5774" s="7">
        <v>2</v>
      </c>
      <c r="AA5774" s="7" t="s">
        <v>50</v>
      </c>
      <c r="AB5774" s="7" t="s">
        <v>50</v>
      </c>
      <c r="AC5774" s="7" t="s">
        <v>50</v>
      </c>
      <c r="AD5774" s="7" t="s">
        <v>210</v>
      </c>
      <c r="AE5774" s="7">
        <v>175000</v>
      </c>
      <c r="AF5774" s="7" t="s">
        <v>60</v>
      </c>
      <c r="AG5774" s="7">
        <v>175000</v>
      </c>
      <c r="AH5774" s="7">
        <v>175000</v>
      </c>
      <c r="AI5774" s="7" t="s">
        <v>60</v>
      </c>
      <c r="AJ5774" s="7">
        <v>175000</v>
      </c>
      <c r="AK5774" s="7" t="s">
        <v>50</v>
      </c>
      <c r="AL5774" s="7" t="s">
        <v>50</v>
      </c>
      <c r="AM5774" s="7" t="s">
        <v>53065</v>
      </c>
      <c r="AN5774" s="7" t="s">
        <v>253</v>
      </c>
      <c r="AO5774" s="7" t="s">
        <v>50</v>
      </c>
      <c r="AP5774" s="7" t="s">
        <v>50</v>
      </c>
      <c r="AQ5774" s="22" t="s">
        <v>53066</v>
      </c>
      <c r="AR5774" s="7" t="s">
        <v>255</v>
      </c>
    </row>
    <row r="5775" spans="1:44" ht="15" thickBot="1">
      <c r="A5775" s="10" t="s">
        <v>53067</v>
      </c>
      <c r="B5775" s="13" t="s">
        <v>50</v>
      </c>
      <c r="C5775" s="12">
        <v>27395</v>
      </c>
      <c r="D5775" s="13" t="s">
        <v>45</v>
      </c>
      <c r="E5775" s="13" t="s">
        <v>46</v>
      </c>
      <c r="F5775" s="13" t="s">
        <v>47</v>
      </c>
      <c r="G5775" s="27" t="s">
        <v>54945</v>
      </c>
      <c r="H5775" s="13" t="s">
        <v>50</v>
      </c>
      <c r="I5775" s="13" t="s">
        <v>50</v>
      </c>
      <c r="J5775" s="12">
        <v>45364</v>
      </c>
      <c r="K5775" s="13" t="s">
        <v>116</v>
      </c>
      <c r="L5775" s="13" t="s">
        <v>62</v>
      </c>
      <c r="M5775" s="13" t="s">
        <v>4327</v>
      </c>
      <c r="N5775" s="13" t="s">
        <v>1222</v>
      </c>
      <c r="O5775" s="13" t="s">
        <v>53068</v>
      </c>
      <c r="P5775" s="11">
        <v>93431</v>
      </c>
      <c r="Q5775" s="13" t="s">
        <v>707</v>
      </c>
      <c r="R5775" s="33" t="s">
        <v>53069</v>
      </c>
      <c r="S5775" s="33" t="s">
        <v>53070</v>
      </c>
      <c r="T5775" s="13" t="s">
        <v>53071</v>
      </c>
      <c r="U5775" s="13">
        <v>118003608006</v>
      </c>
      <c r="V5775" s="13">
        <v>3960000</v>
      </c>
      <c r="W5775" s="13" t="s">
        <v>1085</v>
      </c>
      <c r="X5775" s="13">
        <v>2940848</v>
      </c>
      <c r="Y5775" s="13" t="s">
        <v>61</v>
      </c>
      <c r="Z5775" s="13">
        <v>4</v>
      </c>
      <c r="AA5775" s="13">
        <v>3960000</v>
      </c>
      <c r="AB5775" s="13" t="s">
        <v>1085</v>
      </c>
      <c r="AC5775" s="13">
        <v>2940848</v>
      </c>
      <c r="AD5775" s="13" t="s">
        <v>62</v>
      </c>
      <c r="AE5775" s="13">
        <v>46792069</v>
      </c>
      <c r="AF5775" s="13" t="s">
        <v>1085</v>
      </c>
      <c r="AG5775" s="13">
        <v>36126281</v>
      </c>
      <c r="AH5775" s="13">
        <v>46792069</v>
      </c>
      <c r="AI5775" s="13" t="s">
        <v>1085</v>
      </c>
      <c r="AJ5775" s="13">
        <v>36126281</v>
      </c>
      <c r="AK5775" s="13" t="s">
        <v>50</v>
      </c>
      <c r="AL5775" s="13" t="s">
        <v>50</v>
      </c>
      <c r="AM5775" s="13" t="s">
        <v>53072</v>
      </c>
      <c r="AN5775" s="13" t="s">
        <v>66</v>
      </c>
      <c r="AO5775" s="13" t="s">
        <v>53073</v>
      </c>
      <c r="AP5775" s="14" t="s">
        <v>53074</v>
      </c>
      <c r="AQ5775" s="13" t="s">
        <v>50</v>
      </c>
      <c r="AR5775" s="13" t="s">
        <v>50</v>
      </c>
    </row>
    <row r="5776" spans="1:44" ht="15" thickBot="1">
      <c r="A5776" s="4" t="s">
        <v>53075</v>
      </c>
      <c r="B5776" s="7" t="s">
        <v>50</v>
      </c>
      <c r="C5776" s="6">
        <v>41640</v>
      </c>
      <c r="D5776" s="7" t="s">
        <v>45</v>
      </c>
      <c r="E5776" s="7" t="s">
        <v>46</v>
      </c>
      <c r="F5776" s="7" t="s">
        <v>70</v>
      </c>
      <c r="G5776" s="26" t="s">
        <v>54946</v>
      </c>
      <c r="H5776" s="7" t="s">
        <v>50</v>
      </c>
      <c r="I5776" s="7" t="s">
        <v>50</v>
      </c>
      <c r="J5776" s="6">
        <v>45365</v>
      </c>
      <c r="K5776" s="7" t="s">
        <v>50</v>
      </c>
      <c r="L5776" s="7" t="s">
        <v>178</v>
      </c>
      <c r="M5776" s="7" t="s">
        <v>53076</v>
      </c>
      <c r="N5776" s="7" t="s">
        <v>53077</v>
      </c>
      <c r="O5776" s="7" t="s">
        <v>53078</v>
      </c>
      <c r="P5776" s="5">
        <v>93721</v>
      </c>
      <c r="Q5776" s="7" t="s">
        <v>920</v>
      </c>
      <c r="R5776" s="34" t="s">
        <v>53079</v>
      </c>
      <c r="S5776" s="34" t="s">
        <v>53080</v>
      </c>
      <c r="T5776" s="7" t="s">
        <v>53081</v>
      </c>
      <c r="U5776" s="7" t="s">
        <v>50</v>
      </c>
      <c r="V5776" s="7">
        <v>1300000</v>
      </c>
      <c r="W5776" s="7" t="s">
        <v>209</v>
      </c>
      <c r="X5776" s="7">
        <v>1414770</v>
      </c>
      <c r="Y5776" s="7" t="s">
        <v>50</v>
      </c>
      <c r="Z5776" s="7">
        <v>1</v>
      </c>
      <c r="AA5776" s="7">
        <v>1300000</v>
      </c>
      <c r="AB5776" s="7" t="s">
        <v>209</v>
      </c>
      <c r="AC5776" s="7">
        <v>1414770</v>
      </c>
      <c r="AD5776" s="7" t="s">
        <v>178</v>
      </c>
      <c r="AE5776" s="7">
        <v>1300000</v>
      </c>
      <c r="AF5776" s="7" t="s">
        <v>209</v>
      </c>
      <c r="AG5776" s="7">
        <v>1414770</v>
      </c>
      <c r="AH5776" s="7">
        <v>1300000</v>
      </c>
      <c r="AI5776" s="7" t="s">
        <v>209</v>
      </c>
      <c r="AJ5776" s="7">
        <v>1414770</v>
      </c>
      <c r="AK5776" s="7" t="s">
        <v>881</v>
      </c>
      <c r="AL5776" s="7" t="s">
        <v>50</v>
      </c>
      <c r="AM5776" s="7" t="s">
        <v>53082</v>
      </c>
      <c r="AN5776" s="7" t="s">
        <v>66</v>
      </c>
      <c r="AO5776" s="7" t="s">
        <v>53083</v>
      </c>
      <c r="AP5776" s="8" t="s">
        <v>53084</v>
      </c>
      <c r="AQ5776" s="7" t="s">
        <v>50</v>
      </c>
      <c r="AR5776" s="7" t="s">
        <v>50</v>
      </c>
    </row>
    <row r="5777" spans="1:44" ht="15" thickBot="1">
      <c r="A5777" s="10" t="s">
        <v>53085</v>
      </c>
      <c r="B5777" s="13" t="s">
        <v>50</v>
      </c>
      <c r="C5777" s="12">
        <v>13150</v>
      </c>
      <c r="D5777" s="13" t="s">
        <v>45</v>
      </c>
      <c r="E5777" s="13" t="s">
        <v>1939</v>
      </c>
      <c r="F5777" s="13" t="s">
        <v>70</v>
      </c>
      <c r="G5777" s="26" t="s">
        <v>54946</v>
      </c>
      <c r="H5777" s="13" t="s">
        <v>666</v>
      </c>
      <c r="I5777" s="13" t="s">
        <v>50</v>
      </c>
      <c r="J5777" s="12">
        <v>45365</v>
      </c>
      <c r="K5777" s="13" t="s">
        <v>116</v>
      </c>
      <c r="L5777" s="13" t="s">
        <v>131</v>
      </c>
      <c r="M5777" s="13" t="s">
        <v>53086</v>
      </c>
      <c r="N5777" s="13" t="s">
        <v>53087</v>
      </c>
      <c r="O5777" s="13" t="s">
        <v>53088</v>
      </c>
      <c r="P5777" s="11">
        <v>94706</v>
      </c>
      <c r="Q5777" s="13" t="s">
        <v>1571</v>
      </c>
      <c r="R5777" s="33" t="s">
        <v>53089</v>
      </c>
      <c r="S5777" s="33" t="s">
        <v>53090</v>
      </c>
      <c r="T5777" s="13" t="s">
        <v>53091</v>
      </c>
      <c r="U5777" s="13" t="s">
        <v>53092</v>
      </c>
      <c r="V5777" s="13">
        <v>9000000</v>
      </c>
      <c r="W5777" s="13" t="s">
        <v>60</v>
      </c>
      <c r="X5777" s="13">
        <v>9000000</v>
      </c>
      <c r="Y5777" s="13" t="s">
        <v>50</v>
      </c>
      <c r="Z5777" s="13">
        <v>1</v>
      </c>
      <c r="AA5777" s="13" t="s">
        <v>50</v>
      </c>
      <c r="AB5777" s="13" t="s">
        <v>50</v>
      </c>
      <c r="AC5777" s="13" t="s">
        <v>50</v>
      </c>
      <c r="AD5777" s="13" t="s">
        <v>50</v>
      </c>
      <c r="AE5777" s="13" t="s">
        <v>50</v>
      </c>
      <c r="AF5777" s="13" t="s">
        <v>50</v>
      </c>
      <c r="AG5777" s="13" t="s">
        <v>50</v>
      </c>
      <c r="AH5777" s="13">
        <v>9000000</v>
      </c>
      <c r="AI5777" s="13" t="s">
        <v>60</v>
      </c>
      <c r="AJ5777" s="13">
        <v>9000000</v>
      </c>
      <c r="AK5777" s="13" t="s">
        <v>50</v>
      </c>
      <c r="AL5777" s="13" t="s">
        <v>50</v>
      </c>
      <c r="AM5777" s="13" t="s">
        <v>53093</v>
      </c>
      <c r="AN5777" s="13" t="s">
        <v>66</v>
      </c>
      <c r="AO5777" s="13" t="s">
        <v>53094</v>
      </c>
      <c r="AP5777" s="14" t="s">
        <v>53095</v>
      </c>
      <c r="AQ5777" s="13" t="s">
        <v>50</v>
      </c>
      <c r="AR5777" s="13" t="s">
        <v>50</v>
      </c>
    </row>
    <row r="5778" spans="1:44" ht="15" thickBot="1">
      <c r="A5778" s="4" t="s">
        <v>53096</v>
      </c>
      <c r="B5778" s="7" t="s">
        <v>50</v>
      </c>
      <c r="C5778" s="6">
        <v>43101</v>
      </c>
      <c r="D5778" s="7" t="s">
        <v>45</v>
      </c>
      <c r="E5778" s="7" t="s">
        <v>46</v>
      </c>
      <c r="F5778" s="7" t="s">
        <v>70</v>
      </c>
      <c r="G5778" s="7" t="s">
        <v>145</v>
      </c>
      <c r="H5778" s="7" t="s">
        <v>50</v>
      </c>
      <c r="I5778" s="7" t="s">
        <v>50</v>
      </c>
      <c r="J5778" s="6">
        <v>45366</v>
      </c>
      <c r="K5778" s="7" t="s">
        <v>50</v>
      </c>
      <c r="L5778" s="7" t="s">
        <v>241</v>
      </c>
      <c r="M5778" s="7" t="s">
        <v>5454</v>
      </c>
      <c r="N5778" s="7" t="s">
        <v>8933</v>
      </c>
      <c r="O5778" s="7" t="s">
        <v>53097</v>
      </c>
      <c r="P5778" s="5">
        <v>95156</v>
      </c>
      <c r="Q5778" s="7" t="s">
        <v>245</v>
      </c>
      <c r="R5778" s="34" t="s">
        <v>53098</v>
      </c>
      <c r="S5778" s="31" t="s">
        <v>50</v>
      </c>
      <c r="T5778" s="7" t="s">
        <v>53099</v>
      </c>
      <c r="U5778" s="7" t="s">
        <v>53100</v>
      </c>
      <c r="V5778" s="7">
        <v>100000000</v>
      </c>
      <c r="W5778" s="7" t="s">
        <v>2056</v>
      </c>
      <c r="X5778" s="7">
        <v>13896609</v>
      </c>
      <c r="Y5778" s="7" t="s">
        <v>154</v>
      </c>
      <c r="Z5778" s="7">
        <v>1</v>
      </c>
      <c r="AA5778" s="7">
        <v>100000000</v>
      </c>
      <c r="AB5778" s="7" t="s">
        <v>2056</v>
      </c>
      <c r="AC5778" s="7">
        <v>13896609</v>
      </c>
      <c r="AD5778" s="7" t="s">
        <v>241</v>
      </c>
      <c r="AE5778" s="7">
        <v>100000000</v>
      </c>
      <c r="AF5778" s="7" t="s">
        <v>2056</v>
      </c>
      <c r="AG5778" s="7">
        <v>13896609</v>
      </c>
      <c r="AH5778" s="7">
        <v>100000000</v>
      </c>
      <c r="AI5778" s="7" t="s">
        <v>2056</v>
      </c>
      <c r="AJ5778" s="7">
        <v>13896609</v>
      </c>
      <c r="AK5778" s="7" t="s">
        <v>53101</v>
      </c>
      <c r="AL5778" s="7" t="s">
        <v>50</v>
      </c>
      <c r="AM5778" s="7" t="s">
        <v>53102</v>
      </c>
      <c r="AN5778" s="7" t="s">
        <v>4322</v>
      </c>
      <c r="AO5778" s="7" t="s">
        <v>50</v>
      </c>
      <c r="AP5778" s="7" t="s">
        <v>50</v>
      </c>
      <c r="AQ5778" s="22" t="s">
        <v>53103</v>
      </c>
      <c r="AR5778" s="7" t="s">
        <v>255</v>
      </c>
    </row>
    <row r="5779" spans="1:44" ht="15" thickBot="1">
      <c r="A5779" s="10" t="s">
        <v>53104</v>
      </c>
      <c r="B5779" s="13" t="s">
        <v>50</v>
      </c>
      <c r="C5779" s="12">
        <v>45191</v>
      </c>
      <c r="D5779" s="13" t="s">
        <v>45</v>
      </c>
      <c r="E5779" s="13" t="s">
        <v>46</v>
      </c>
      <c r="F5779" s="13" t="s">
        <v>70</v>
      </c>
      <c r="G5779" s="27" t="s">
        <v>54945</v>
      </c>
      <c r="H5779" s="13" t="s">
        <v>50</v>
      </c>
      <c r="I5779" s="13" t="s">
        <v>50</v>
      </c>
      <c r="J5779" s="12">
        <v>45364</v>
      </c>
      <c r="K5779" s="13" t="s">
        <v>50</v>
      </c>
      <c r="L5779" s="13" t="s">
        <v>4836</v>
      </c>
      <c r="M5779" s="13" t="s">
        <v>50</v>
      </c>
      <c r="N5779" s="13" t="s">
        <v>668</v>
      </c>
      <c r="O5779" s="13" t="s">
        <v>53105</v>
      </c>
      <c r="P5779" s="11">
        <v>95394</v>
      </c>
      <c r="Q5779" s="13" t="s">
        <v>670</v>
      </c>
      <c r="R5779" s="29" t="s">
        <v>53106</v>
      </c>
      <c r="S5779" s="33" t="s">
        <v>53107</v>
      </c>
      <c r="T5779" s="13" t="s">
        <v>53108</v>
      </c>
      <c r="U5779" s="13" t="s">
        <v>53109</v>
      </c>
      <c r="V5779" s="13">
        <v>125000</v>
      </c>
      <c r="W5779" s="13" t="s">
        <v>60</v>
      </c>
      <c r="X5779" s="13">
        <v>125000</v>
      </c>
      <c r="Y5779" s="13" t="s">
        <v>467</v>
      </c>
      <c r="Z5779" s="13">
        <v>1</v>
      </c>
      <c r="AA5779" s="13">
        <v>125000</v>
      </c>
      <c r="AB5779" s="13" t="s">
        <v>60</v>
      </c>
      <c r="AC5779" s="13">
        <v>125000</v>
      </c>
      <c r="AD5779" s="13" t="s">
        <v>4836</v>
      </c>
      <c r="AE5779" s="13">
        <v>125000</v>
      </c>
      <c r="AF5779" s="13" t="s">
        <v>60</v>
      </c>
      <c r="AG5779" s="13">
        <v>125000</v>
      </c>
      <c r="AH5779" s="13">
        <v>125000</v>
      </c>
      <c r="AI5779" s="13" t="s">
        <v>60</v>
      </c>
      <c r="AJ5779" s="13">
        <v>125000</v>
      </c>
      <c r="AK5779" s="13" t="s">
        <v>50</v>
      </c>
      <c r="AL5779" s="13" t="s">
        <v>50</v>
      </c>
      <c r="AM5779" s="13" t="s">
        <v>53110</v>
      </c>
      <c r="AN5779" s="13" t="s">
        <v>66</v>
      </c>
      <c r="AO5779" s="13" t="s">
        <v>53111</v>
      </c>
      <c r="AP5779" s="14" t="s">
        <v>53112</v>
      </c>
      <c r="AQ5779" s="13" t="s">
        <v>50</v>
      </c>
      <c r="AR5779" s="13" t="s">
        <v>50</v>
      </c>
    </row>
    <row r="5780" spans="1:44" ht="15" thickBot="1">
      <c r="A5780" s="4" t="s">
        <v>53113</v>
      </c>
      <c r="B5780" s="7" t="s">
        <v>50</v>
      </c>
      <c r="C5780" s="6">
        <v>45089</v>
      </c>
      <c r="D5780" s="7" t="s">
        <v>45</v>
      </c>
      <c r="E5780" s="7" t="s">
        <v>46</v>
      </c>
      <c r="F5780" s="7" t="s">
        <v>70</v>
      </c>
      <c r="G5780" s="26" t="s">
        <v>54946</v>
      </c>
      <c r="H5780" s="7" t="s">
        <v>50</v>
      </c>
      <c r="I5780" s="7" t="s">
        <v>50</v>
      </c>
      <c r="J5780" s="6">
        <v>45366</v>
      </c>
      <c r="K5780" s="7" t="s">
        <v>50</v>
      </c>
      <c r="L5780" s="7" t="s">
        <v>467</v>
      </c>
      <c r="M5780" s="7" t="s">
        <v>53114</v>
      </c>
      <c r="N5780" s="7" t="s">
        <v>3909</v>
      </c>
      <c r="O5780" s="7" t="s">
        <v>53115</v>
      </c>
      <c r="P5780" s="5">
        <v>95639</v>
      </c>
      <c r="Q5780" s="7" t="s">
        <v>245</v>
      </c>
      <c r="R5780" s="31" t="s">
        <v>50</v>
      </c>
      <c r="S5780" s="31" t="s">
        <v>50</v>
      </c>
      <c r="T5780" s="7" t="s">
        <v>50</v>
      </c>
      <c r="U5780" s="7" t="s">
        <v>50</v>
      </c>
      <c r="V5780" s="7">
        <v>20000000</v>
      </c>
      <c r="W5780" s="7" t="s">
        <v>2056</v>
      </c>
      <c r="X5780" s="7">
        <v>2779321</v>
      </c>
      <c r="Y5780" s="7" t="s">
        <v>467</v>
      </c>
      <c r="Z5780" s="7">
        <v>1</v>
      </c>
      <c r="AA5780" s="7">
        <v>20000000</v>
      </c>
      <c r="AB5780" s="7" t="s">
        <v>2056</v>
      </c>
      <c r="AC5780" s="7">
        <v>2779321</v>
      </c>
      <c r="AD5780" s="7" t="s">
        <v>467</v>
      </c>
      <c r="AE5780" s="7">
        <v>20000000</v>
      </c>
      <c r="AF5780" s="7" t="s">
        <v>2056</v>
      </c>
      <c r="AG5780" s="7">
        <v>2779322</v>
      </c>
      <c r="AH5780" s="7">
        <v>20000000</v>
      </c>
      <c r="AI5780" s="7" t="s">
        <v>2056</v>
      </c>
      <c r="AJ5780" s="7">
        <v>2779322</v>
      </c>
      <c r="AK5780" s="7" t="s">
        <v>50</v>
      </c>
      <c r="AL5780" s="7" t="s">
        <v>50</v>
      </c>
      <c r="AM5780" s="7" t="s">
        <v>50</v>
      </c>
      <c r="AN5780" s="7" t="s">
        <v>50</v>
      </c>
      <c r="AO5780" s="7" t="s">
        <v>50</v>
      </c>
      <c r="AP5780" s="7" t="s">
        <v>50</v>
      </c>
      <c r="AQ5780" s="7" t="s">
        <v>50</v>
      </c>
      <c r="AR5780" s="7" t="s">
        <v>1186</v>
      </c>
    </row>
    <row r="5781" spans="1:44" ht="15" thickBot="1">
      <c r="A5781" s="10" t="s">
        <v>53116</v>
      </c>
      <c r="B5781" s="13" t="s">
        <v>50</v>
      </c>
      <c r="C5781" s="12">
        <v>44927</v>
      </c>
      <c r="D5781" s="13" t="s">
        <v>45</v>
      </c>
      <c r="E5781" s="13" t="s">
        <v>46</v>
      </c>
      <c r="F5781" s="13" t="s">
        <v>70</v>
      </c>
      <c r="G5781" s="27" t="s">
        <v>54945</v>
      </c>
      <c r="H5781" s="13" t="s">
        <v>50</v>
      </c>
      <c r="I5781" s="13" t="s">
        <v>50</v>
      </c>
      <c r="J5781" s="12">
        <v>45365</v>
      </c>
      <c r="K5781" s="13" t="s">
        <v>50</v>
      </c>
      <c r="L5781" s="13" t="s">
        <v>467</v>
      </c>
      <c r="M5781" s="13" t="s">
        <v>14845</v>
      </c>
      <c r="N5781" s="13" t="s">
        <v>53117</v>
      </c>
      <c r="O5781" s="13" t="s">
        <v>53118</v>
      </c>
      <c r="P5781" s="11">
        <v>97188</v>
      </c>
      <c r="Q5781" s="13" t="s">
        <v>1334</v>
      </c>
      <c r="R5781" s="33" t="s">
        <v>53119</v>
      </c>
      <c r="S5781" s="33" t="s">
        <v>53120</v>
      </c>
      <c r="T5781" s="13" t="s">
        <v>50</v>
      </c>
      <c r="U5781" s="13" t="s">
        <v>50</v>
      </c>
      <c r="V5781" s="13">
        <v>2700000</v>
      </c>
      <c r="W5781" s="13" t="s">
        <v>6180</v>
      </c>
      <c r="X5781" s="13">
        <v>1653415</v>
      </c>
      <c r="Y5781" s="13" t="s">
        <v>467</v>
      </c>
      <c r="Z5781" s="13">
        <v>1</v>
      </c>
      <c r="AA5781" s="13">
        <v>2700000</v>
      </c>
      <c r="AB5781" s="13" t="s">
        <v>6180</v>
      </c>
      <c r="AC5781" s="13">
        <v>1653415</v>
      </c>
      <c r="AD5781" s="13" t="s">
        <v>467</v>
      </c>
      <c r="AE5781" s="13">
        <v>2700000</v>
      </c>
      <c r="AF5781" s="13" t="s">
        <v>6180</v>
      </c>
      <c r="AG5781" s="13">
        <v>1653416</v>
      </c>
      <c r="AH5781" s="13">
        <v>2700000</v>
      </c>
      <c r="AI5781" s="13" t="s">
        <v>6180</v>
      </c>
      <c r="AJ5781" s="13">
        <v>1653416</v>
      </c>
      <c r="AK5781" s="13" t="s">
        <v>53121</v>
      </c>
      <c r="AL5781" s="13" t="s">
        <v>50</v>
      </c>
      <c r="AM5781" s="13" t="s">
        <v>53122</v>
      </c>
      <c r="AN5781" s="13" t="s">
        <v>66</v>
      </c>
      <c r="AO5781" s="13" t="s">
        <v>53123</v>
      </c>
      <c r="AP5781" s="14" t="s">
        <v>53124</v>
      </c>
      <c r="AQ5781" s="13" t="s">
        <v>50</v>
      </c>
      <c r="AR5781" s="13" t="s">
        <v>50</v>
      </c>
    </row>
    <row r="5782" spans="1:44" ht="15" thickBot="1">
      <c r="A5782" s="4" t="s">
        <v>53125</v>
      </c>
      <c r="B5782" s="7" t="s">
        <v>50</v>
      </c>
      <c r="C5782" s="7" t="s">
        <v>50</v>
      </c>
      <c r="D5782" s="7" t="s">
        <v>45</v>
      </c>
      <c r="E5782" s="7" t="s">
        <v>50</v>
      </c>
      <c r="F5782" s="7" t="s">
        <v>70</v>
      </c>
      <c r="G5782" s="7" t="s">
        <v>50</v>
      </c>
      <c r="H5782" s="7" t="s">
        <v>50</v>
      </c>
      <c r="I5782" s="7" t="s">
        <v>50</v>
      </c>
      <c r="J5782" s="6">
        <v>45365</v>
      </c>
      <c r="K5782" s="7" t="s">
        <v>50</v>
      </c>
      <c r="L5782" s="7" t="s">
        <v>467</v>
      </c>
      <c r="M5782" s="7" t="s">
        <v>53126</v>
      </c>
      <c r="N5782" s="7" t="s">
        <v>50</v>
      </c>
      <c r="O5782" s="7" t="s">
        <v>53127</v>
      </c>
      <c r="P5782" s="5">
        <v>100545</v>
      </c>
      <c r="Q5782" s="7" t="s">
        <v>50</v>
      </c>
      <c r="R5782" s="28" t="s">
        <v>53128</v>
      </c>
      <c r="S5782" s="31" t="s">
        <v>50</v>
      </c>
      <c r="T5782" s="7" t="s">
        <v>50</v>
      </c>
      <c r="U5782" s="7" t="s">
        <v>50</v>
      </c>
      <c r="V5782" s="7">
        <v>2500000</v>
      </c>
      <c r="W5782" s="7" t="s">
        <v>60</v>
      </c>
      <c r="X5782" s="7">
        <v>2500000</v>
      </c>
      <c r="Y5782" s="7" t="s">
        <v>467</v>
      </c>
      <c r="Z5782" s="7">
        <v>1</v>
      </c>
      <c r="AA5782" s="7">
        <v>2500000</v>
      </c>
      <c r="AB5782" s="7" t="s">
        <v>60</v>
      </c>
      <c r="AC5782" s="7">
        <v>2500000</v>
      </c>
      <c r="AD5782" s="7" t="s">
        <v>467</v>
      </c>
      <c r="AE5782" s="7">
        <v>2500000</v>
      </c>
      <c r="AF5782" s="7" t="s">
        <v>60</v>
      </c>
      <c r="AG5782" s="7">
        <v>2500000</v>
      </c>
      <c r="AH5782" s="7">
        <v>2500000</v>
      </c>
      <c r="AI5782" s="7" t="s">
        <v>60</v>
      </c>
      <c r="AJ5782" s="7">
        <v>2500000</v>
      </c>
      <c r="AK5782" s="7" t="s">
        <v>50</v>
      </c>
      <c r="AL5782" s="7" t="s">
        <v>50</v>
      </c>
      <c r="AM5782" s="7" t="s">
        <v>50</v>
      </c>
      <c r="AN5782" s="7" t="s">
        <v>50</v>
      </c>
      <c r="AO5782" s="7" t="s">
        <v>50</v>
      </c>
      <c r="AP5782" s="7" t="s">
        <v>50</v>
      </c>
      <c r="AQ5782" s="7" t="s">
        <v>50</v>
      </c>
      <c r="AR5782" s="7" t="s">
        <v>1186</v>
      </c>
    </row>
    <row r="5783" spans="1:44" ht="15" thickBot="1">
      <c r="A5783" s="10" t="s">
        <v>53129</v>
      </c>
      <c r="B5783" s="13" t="s">
        <v>50</v>
      </c>
      <c r="C5783" s="12">
        <v>44562</v>
      </c>
      <c r="D5783" s="13" t="s">
        <v>45</v>
      </c>
      <c r="E5783" s="13" t="s">
        <v>46</v>
      </c>
      <c r="F5783" s="13" t="s">
        <v>70</v>
      </c>
      <c r="G5783" s="27" t="s">
        <v>54945</v>
      </c>
      <c r="H5783" s="13" t="s">
        <v>50</v>
      </c>
      <c r="I5783" s="13" t="s">
        <v>50</v>
      </c>
      <c r="J5783" s="12">
        <v>45365</v>
      </c>
      <c r="K5783" s="13" t="s">
        <v>50</v>
      </c>
      <c r="L5783" s="13" t="s">
        <v>467</v>
      </c>
      <c r="M5783" s="13" t="s">
        <v>53130</v>
      </c>
      <c r="N5783" s="13" t="s">
        <v>40219</v>
      </c>
      <c r="O5783" s="13" t="s">
        <v>53131</v>
      </c>
      <c r="P5783" s="11">
        <v>100795</v>
      </c>
      <c r="Q5783" s="13" t="s">
        <v>360</v>
      </c>
      <c r="R5783" s="33" t="s">
        <v>53132</v>
      </c>
      <c r="S5783" s="33" t="s">
        <v>53133</v>
      </c>
      <c r="T5783" s="13" t="s">
        <v>50</v>
      </c>
      <c r="U5783" s="13" t="s">
        <v>53134</v>
      </c>
      <c r="V5783" s="13">
        <v>600000</v>
      </c>
      <c r="W5783" s="13" t="s">
        <v>209</v>
      </c>
      <c r="X5783" s="13">
        <v>652970</v>
      </c>
      <c r="Y5783" s="13" t="s">
        <v>467</v>
      </c>
      <c r="Z5783" s="13">
        <v>1</v>
      </c>
      <c r="AA5783" s="13">
        <v>600000</v>
      </c>
      <c r="AB5783" s="13" t="s">
        <v>209</v>
      </c>
      <c r="AC5783" s="13">
        <v>652970</v>
      </c>
      <c r="AD5783" s="13" t="s">
        <v>467</v>
      </c>
      <c r="AE5783" s="13">
        <v>600000</v>
      </c>
      <c r="AF5783" s="13" t="s">
        <v>209</v>
      </c>
      <c r="AG5783" s="13">
        <v>652971</v>
      </c>
      <c r="AH5783" s="13">
        <v>600000</v>
      </c>
      <c r="AI5783" s="13" t="s">
        <v>209</v>
      </c>
      <c r="AJ5783" s="13">
        <v>652971</v>
      </c>
      <c r="AK5783" s="13" t="s">
        <v>50</v>
      </c>
      <c r="AL5783" s="13" t="s">
        <v>50</v>
      </c>
      <c r="AM5783" s="13" t="s">
        <v>53135</v>
      </c>
      <c r="AN5783" s="13" t="s">
        <v>66</v>
      </c>
      <c r="AO5783" s="13" t="s">
        <v>53136</v>
      </c>
      <c r="AP5783" s="14" t="s">
        <v>53137</v>
      </c>
      <c r="AQ5783" s="13" t="s">
        <v>50</v>
      </c>
      <c r="AR5783" s="13" t="s">
        <v>50</v>
      </c>
    </row>
    <row r="5784" spans="1:44" ht="15" thickBot="1">
      <c r="A5784" s="4" t="s">
        <v>53138</v>
      </c>
      <c r="B5784" s="7" t="s">
        <v>50</v>
      </c>
      <c r="C5784" s="6">
        <v>9498</v>
      </c>
      <c r="D5784" s="7" t="s">
        <v>45</v>
      </c>
      <c r="E5784" s="7" t="s">
        <v>46</v>
      </c>
      <c r="F5784" s="7" t="s">
        <v>70</v>
      </c>
      <c r="G5784" s="7" t="s">
        <v>114</v>
      </c>
      <c r="H5784" s="7" t="s">
        <v>13818</v>
      </c>
      <c r="I5784" s="7" t="s">
        <v>50</v>
      </c>
      <c r="J5784" s="6">
        <v>45365</v>
      </c>
      <c r="K5784" s="7" t="s">
        <v>116</v>
      </c>
      <c r="L5784" s="7" t="s">
        <v>52</v>
      </c>
      <c r="M5784" s="7" t="s">
        <v>53139</v>
      </c>
      <c r="N5784" s="7" t="s">
        <v>53140</v>
      </c>
      <c r="O5784" s="7" t="s">
        <v>53141</v>
      </c>
      <c r="P5784" s="5">
        <v>100905</v>
      </c>
      <c r="Q5784" s="7" t="s">
        <v>1201</v>
      </c>
      <c r="R5784" s="34" t="s">
        <v>53142</v>
      </c>
      <c r="S5784" s="34" t="s">
        <v>53143</v>
      </c>
      <c r="T5784" s="7" t="s">
        <v>53144</v>
      </c>
      <c r="U5784" s="7" t="s">
        <v>53145</v>
      </c>
      <c r="V5784" s="7">
        <v>433000</v>
      </c>
      <c r="W5784" s="7" t="s">
        <v>60</v>
      </c>
      <c r="X5784" s="7">
        <v>433000</v>
      </c>
      <c r="Y5784" s="7" t="s">
        <v>50</v>
      </c>
      <c r="Z5784" s="7">
        <v>1</v>
      </c>
      <c r="AA5784" s="7" t="s">
        <v>50</v>
      </c>
      <c r="AB5784" s="7" t="s">
        <v>50</v>
      </c>
      <c r="AC5784" s="7" t="s">
        <v>50</v>
      </c>
      <c r="AD5784" s="7" t="s">
        <v>50</v>
      </c>
      <c r="AE5784" s="7" t="s">
        <v>50</v>
      </c>
      <c r="AF5784" s="7" t="s">
        <v>50</v>
      </c>
      <c r="AG5784" s="7" t="s">
        <v>50</v>
      </c>
      <c r="AH5784" s="7">
        <v>433000</v>
      </c>
      <c r="AI5784" s="7" t="s">
        <v>60</v>
      </c>
      <c r="AJ5784" s="7">
        <v>433000</v>
      </c>
      <c r="AK5784" s="7" t="s">
        <v>2118</v>
      </c>
      <c r="AL5784" s="7" t="s">
        <v>50</v>
      </c>
      <c r="AM5784" s="7" t="s">
        <v>53146</v>
      </c>
      <c r="AN5784" s="7" t="s">
        <v>66</v>
      </c>
      <c r="AO5784" s="7" t="s">
        <v>53147</v>
      </c>
      <c r="AP5784" s="8" t="s">
        <v>53148</v>
      </c>
      <c r="AQ5784" s="7" t="s">
        <v>50</v>
      </c>
      <c r="AR5784" s="7" t="s">
        <v>50</v>
      </c>
    </row>
    <row r="5785" spans="1:44" ht="15" thickBot="1">
      <c r="A5785" s="10" t="s">
        <v>53149</v>
      </c>
      <c r="B5785" s="13" t="s">
        <v>50</v>
      </c>
      <c r="C5785" s="12">
        <v>33239</v>
      </c>
      <c r="D5785" s="13" t="s">
        <v>45</v>
      </c>
      <c r="E5785" s="13" t="s">
        <v>46</v>
      </c>
      <c r="F5785" s="13" t="s">
        <v>70</v>
      </c>
      <c r="G5785" s="27" t="s">
        <v>54945</v>
      </c>
      <c r="H5785" s="13" t="s">
        <v>50</v>
      </c>
      <c r="I5785" s="13" t="s">
        <v>50</v>
      </c>
      <c r="J5785" s="12">
        <v>45364</v>
      </c>
      <c r="K5785" s="13" t="s">
        <v>116</v>
      </c>
      <c r="L5785" s="13" t="s">
        <v>52</v>
      </c>
      <c r="M5785" s="13" t="s">
        <v>53150</v>
      </c>
      <c r="N5785" s="13" t="s">
        <v>53151</v>
      </c>
      <c r="O5785" s="13" t="s">
        <v>53152</v>
      </c>
      <c r="P5785" s="11">
        <v>102157</v>
      </c>
      <c r="Q5785" s="13" t="s">
        <v>1024</v>
      </c>
      <c r="R5785" s="33" t="s">
        <v>53153</v>
      </c>
      <c r="S5785" s="33" t="s">
        <v>53154</v>
      </c>
      <c r="T5785" s="13" t="s">
        <v>50</v>
      </c>
      <c r="U5785" s="13" t="s">
        <v>53155</v>
      </c>
      <c r="V5785" s="13">
        <v>3900000</v>
      </c>
      <c r="W5785" s="13" t="s">
        <v>60</v>
      </c>
      <c r="X5785" s="13">
        <v>3900000</v>
      </c>
      <c r="Y5785" s="13" t="s">
        <v>50</v>
      </c>
      <c r="Z5785" s="13">
        <v>1</v>
      </c>
      <c r="AA5785" s="13" t="s">
        <v>50</v>
      </c>
      <c r="AB5785" s="13" t="s">
        <v>50</v>
      </c>
      <c r="AC5785" s="13" t="s">
        <v>50</v>
      </c>
      <c r="AD5785" s="13" t="s">
        <v>50</v>
      </c>
      <c r="AE5785" s="13" t="s">
        <v>50</v>
      </c>
      <c r="AF5785" s="13" t="s">
        <v>50</v>
      </c>
      <c r="AG5785" s="13" t="s">
        <v>50</v>
      </c>
      <c r="AH5785" s="13">
        <v>3900000</v>
      </c>
      <c r="AI5785" s="13" t="s">
        <v>60</v>
      </c>
      <c r="AJ5785" s="13">
        <v>3900000</v>
      </c>
      <c r="AK5785" s="13" t="s">
        <v>53156</v>
      </c>
      <c r="AL5785" s="13" t="s">
        <v>50</v>
      </c>
      <c r="AM5785" s="13" t="s">
        <v>53157</v>
      </c>
      <c r="AN5785" s="13" t="s">
        <v>66</v>
      </c>
      <c r="AO5785" s="13" t="s">
        <v>53158</v>
      </c>
      <c r="AP5785" s="14" t="s">
        <v>53159</v>
      </c>
      <c r="AQ5785" s="13" t="s">
        <v>50</v>
      </c>
      <c r="AR5785" s="13" t="s">
        <v>50</v>
      </c>
    </row>
    <row r="5786" spans="1:44" ht="15" thickBot="1">
      <c r="A5786" s="4" t="s">
        <v>53160</v>
      </c>
      <c r="B5786" s="7" t="s">
        <v>50</v>
      </c>
      <c r="C5786" s="6">
        <v>39448</v>
      </c>
      <c r="D5786" s="7" t="s">
        <v>45</v>
      </c>
      <c r="E5786" s="7" t="s">
        <v>46</v>
      </c>
      <c r="F5786" s="7" t="s">
        <v>70</v>
      </c>
      <c r="G5786" s="7" t="s">
        <v>87</v>
      </c>
      <c r="H5786" s="7" t="s">
        <v>50</v>
      </c>
      <c r="I5786" s="7" t="s">
        <v>50</v>
      </c>
      <c r="J5786" s="6">
        <v>45364</v>
      </c>
      <c r="K5786" s="7" t="s">
        <v>50</v>
      </c>
      <c r="L5786" s="7" t="s">
        <v>147</v>
      </c>
      <c r="M5786" s="7" t="s">
        <v>53161</v>
      </c>
      <c r="N5786" s="7" t="s">
        <v>8933</v>
      </c>
      <c r="O5786" s="7" t="s">
        <v>53162</v>
      </c>
      <c r="P5786" s="5">
        <v>102714</v>
      </c>
      <c r="Q5786" s="7" t="s">
        <v>245</v>
      </c>
      <c r="R5786" s="34" t="s">
        <v>53163</v>
      </c>
      <c r="S5786" s="31" t="s">
        <v>50</v>
      </c>
      <c r="T5786" s="7" t="s">
        <v>53164</v>
      </c>
      <c r="U5786" s="7" t="s">
        <v>53165</v>
      </c>
      <c r="V5786" s="7">
        <v>100000000</v>
      </c>
      <c r="W5786" s="7" t="s">
        <v>2056</v>
      </c>
      <c r="X5786" s="7">
        <v>13912849</v>
      </c>
      <c r="Y5786" s="7" t="s">
        <v>154</v>
      </c>
      <c r="Z5786" s="7">
        <v>1</v>
      </c>
      <c r="AA5786" s="7">
        <v>100000000</v>
      </c>
      <c r="AB5786" s="7" t="s">
        <v>2056</v>
      </c>
      <c r="AC5786" s="7">
        <v>13912849</v>
      </c>
      <c r="AD5786" s="7" t="s">
        <v>147</v>
      </c>
      <c r="AE5786" s="7">
        <v>100000000</v>
      </c>
      <c r="AF5786" s="7" t="s">
        <v>2056</v>
      </c>
      <c r="AG5786" s="7">
        <v>13912850</v>
      </c>
      <c r="AH5786" s="7">
        <v>100000000</v>
      </c>
      <c r="AI5786" s="7" t="s">
        <v>2056</v>
      </c>
      <c r="AJ5786" s="7">
        <v>13912850</v>
      </c>
      <c r="AK5786" s="7" t="s">
        <v>53166</v>
      </c>
      <c r="AL5786" s="7" t="s">
        <v>50</v>
      </c>
      <c r="AM5786" s="7" t="s">
        <v>53167</v>
      </c>
      <c r="AN5786" s="7" t="s">
        <v>66</v>
      </c>
      <c r="AO5786" s="7" t="s">
        <v>50</v>
      </c>
      <c r="AP5786" s="7" t="s">
        <v>50</v>
      </c>
      <c r="AQ5786" s="22" t="s">
        <v>53168</v>
      </c>
      <c r="AR5786" s="7" t="s">
        <v>255</v>
      </c>
    </row>
    <row r="5787" spans="1:44" ht="15" thickBot="1">
      <c r="A5787" s="10" t="s">
        <v>53169</v>
      </c>
      <c r="B5787" s="13" t="s">
        <v>50</v>
      </c>
      <c r="C5787" s="12">
        <v>44662</v>
      </c>
      <c r="D5787" s="13" t="s">
        <v>45</v>
      </c>
      <c r="E5787" s="13" t="s">
        <v>46</v>
      </c>
      <c r="F5787" s="13" t="s">
        <v>70</v>
      </c>
      <c r="G5787" s="26" t="s">
        <v>54946</v>
      </c>
      <c r="H5787" s="13" t="s">
        <v>50</v>
      </c>
      <c r="I5787" s="13" t="s">
        <v>50</v>
      </c>
      <c r="J5787" s="12">
        <v>45364</v>
      </c>
      <c r="K5787" s="13" t="s">
        <v>50</v>
      </c>
      <c r="L5787" s="13" t="s">
        <v>241</v>
      </c>
      <c r="M5787" s="13" t="s">
        <v>40762</v>
      </c>
      <c r="N5787" s="13" t="s">
        <v>53170</v>
      </c>
      <c r="O5787" s="13" t="s">
        <v>53171</v>
      </c>
      <c r="P5787" s="11">
        <v>102833</v>
      </c>
      <c r="Q5787" s="13" t="s">
        <v>245</v>
      </c>
      <c r="R5787" s="33" t="s">
        <v>53172</v>
      </c>
      <c r="S5787" s="33" t="s">
        <v>53173</v>
      </c>
      <c r="T5787" s="13" t="s">
        <v>53174</v>
      </c>
      <c r="U5787" s="13" t="s">
        <v>53175</v>
      </c>
      <c r="V5787" s="13">
        <v>98000</v>
      </c>
      <c r="W5787" s="13" t="s">
        <v>60</v>
      </c>
      <c r="X5787" s="13">
        <v>98000</v>
      </c>
      <c r="Y5787" s="13" t="s">
        <v>154</v>
      </c>
      <c r="Z5787" s="13">
        <v>3</v>
      </c>
      <c r="AA5787" s="13">
        <v>98000</v>
      </c>
      <c r="AB5787" s="13" t="s">
        <v>60</v>
      </c>
      <c r="AC5787" s="13">
        <v>98000</v>
      </c>
      <c r="AD5787" s="13" t="s">
        <v>241</v>
      </c>
      <c r="AE5787" s="13">
        <v>243000</v>
      </c>
      <c r="AF5787" s="13" t="s">
        <v>60</v>
      </c>
      <c r="AG5787" s="13">
        <v>243000</v>
      </c>
      <c r="AH5787" s="13">
        <v>243000</v>
      </c>
      <c r="AI5787" s="13" t="s">
        <v>60</v>
      </c>
      <c r="AJ5787" s="13">
        <v>243000</v>
      </c>
      <c r="AK5787" s="13" t="s">
        <v>50</v>
      </c>
      <c r="AL5787" s="13" t="s">
        <v>50</v>
      </c>
      <c r="AM5787" s="13" t="s">
        <v>53176</v>
      </c>
      <c r="AN5787" s="13" t="s">
        <v>66</v>
      </c>
      <c r="AO5787" s="13" t="s">
        <v>53177</v>
      </c>
      <c r="AP5787" s="21" t="s">
        <v>53178</v>
      </c>
      <c r="AQ5787" s="13" t="s">
        <v>50</v>
      </c>
      <c r="AR5787" s="13" t="s">
        <v>50</v>
      </c>
    </row>
    <row r="5788" spans="1:44" ht="15" thickBot="1">
      <c r="A5788" s="4" t="s">
        <v>53179</v>
      </c>
      <c r="B5788" s="7" t="s">
        <v>50</v>
      </c>
      <c r="C5788" s="6">
        <v>38838</v>
      </c>
      <c r="D5788" s="7" t="s">
        <v>45</v>
      </c>
      <c r="E5788" s="7" t="s">
        <v>46</v>
      </c>
      <c r="F5788" s="7" t="s">
        <v>70</v>
      </c>
      <c r="G5788" s="7" t="s">
        <v>114</v>
      </c>
      <c r="H5788" s="7" t="s">
        <v>50</v>
      </c>
      <c r="I5788" s="7" t="s">
        <v>50</v>
      </c>
      <c r="J5788" s="6">
        <v>45366</v>
      </c>
      <c r="K5788" s="7" t="s">
        <v>50</v>
      </c>
      <c r="L5788" s="7" t="s">
        <v>131</v>
      </c>
      <c r="M5788" s="7" t="s">
        <v>53180</v>
      </c>
      <c r="N5788" s="7" t="s">
        <v>1954</v>
      </c>
      <c r="O5788" s="7" t="s">
        <v>53181</v>
      </c>
      <c r="P5788" s="5">
        <v>105634</v>
      </c>
      <c r="Q5788" s="7" t="s">
        <v>245</v>
      </c>
      <c r="R5788" s="34" t="s">
        <v>53182</v>
      </c>
      <c r="S5788" s="34" t="s">
        <v>53183</v>
      </c>
      <c r="T5788" s="7" t="s">
        <v>50</v>
      </c>
      <c r="U5788" s="7">
        <v>362723924</v>
      </c>
      <c r="V5788" s="7">
        <v>1900000000</v>
      </c>
      <c r="W5788" s="7" t="s">
        <v>1960</v>
      </c>
      <c r="X5788" s="7">
        <v>12747736</v>
      </c>
      <c r="Y5788" s="7" t="s">
        <v>50</v>
      </c>
      <c r="Z5788" s="7">
        <v>5</v>
      </c>
      <c r="AA5788" s="7">
        <v>2400000000</v>
      </c>
      <c r="AB5788" s="7" t="s">
        <v>1960</v>
      </c>
      <c r="AC5788" s="7">
        <v>22149419</v>
      </c>
      <c r="AD5788" s="7" t="s">
        <v>178</v>
      </c>
      <c r="AE5788" s="7">
        <v>2500000000</v>
      </c>
      <c r="AF5788" s="7" t="s">
        <v>1960</v>
      </c>
      <c r="AG5788" s="7">
        <v>23078628</v>
      </c>
      <c r="AH5788" s="7">
        <v>4400000000</v>
      </c>
      <c r="AI5788" s="7" t="s">
        <v>1960</v>
      </c>
      <c r="AJ5788" s="7">
        <v>35826364</v>
      </c>
      <c r="AK5788" s="7" t="s">
        <v>53184</v>
      </c>
      <c r="AL5788" s="7" t="s">
        <v>50</v>
      </c>
      <c r="AM5788" s="7" t="s">
        <v>53185</v>
      </c>
      <c r="AN5788" s="7" t="s">
        <v>66</v>
      </c>
      <c r="AO5788" s="7" t="s">
        <v>53186</v>
      </c>
      <c r="AP5788" s="7" t="s">
        <v>50</v>
      </c>
      <c r="AQ5788" s="22" t="s">
        <v>53187</v>
      </c>
      <c r="AR5788" s="7" t="s">
        <v>50</v>
      </c>
    </row>
    <row r="5789" spans="1:44" ht="15" thickBot="1">
      <c r="A5789" s="10" t="s">
        <v>53188</v>
      </c>
      <c r="B5789" s="13" t="s">
        <v>50</v>
      </c>
      <c r="C5789" s="12">
        <v>29587</v>
      </c>
      <c r="D5789" s="13" t="s">
        <v>45</v>
      </c>
      <c r="E5789" s="13" t="s">
        <v>1939</v>
      </c>
      <c r="F5789" s="13" t="s">
        <v>70</v>
      </c>
      <c r="G5789" s="26" t="s">
        <v>54946</v>
      </c>
      <c r="H5789" s="13" t="s">
        <v>53189</v>
      </c>
      <c r="I5789" s="13" t="s">
        <v>50</v>
      </c>
      <c r="J5789" s="12">
        <v>45364</v>
      </c>
      <c r="K5789" s="13" t="s">
        <v>50</v>
      </c>
      <c r="L5789" s="13" t="s">
        <v>52</v>
      </c>
      <c r="M5789" s="13" t="s">
        <v>53190</v>
      </c>
      <c r="N5789" s="13" t="s">
        <v>432</v>
      </c>
      <c r="O5789" s="13" t="s">
        <v>53191</v>
      </c>
      <c r="P5789" s="11">
        <v>105804</v>
      </c>
      <c r="Q5789" s="13" t="s">
        <v>434</v>
      </c>
      <c r="R5789" s="33" t="s">
        <v>53192</v>
      </c>
      <c r="S5789" s="33" t="s">
        <v>53193</v>
      </c>
      <c r="T5789" s="13" t="s">
        <v>50</v>
      </c>
      <c r="U5789" s="13" t="s">
        <v>50</v>
      </c>
      <c r="V5789" s="13" t="s">
        <v>50</v>
      </c>
      <c r="W5789" s="13" t="s">
        <v>50</v>
      </c>
      <c r="X5789" s="13" t="s">
        <v>50</v>
      </c>
      <c r="Y5789" s="13" t="s">
        <v>50</v>
      </c>
      <c r="Z5789" s="13">
        <v>3</v>
      </c>
      <c r="AA5789" s="13" t="s">
        <v>50</v>
      </c>
      <c r="AB5789" s="13" t="s">
        <v>50</v>
      </c>
      <c r="AC5789" s="13" t="s">
        <v>50</v>
      </c>
      <c r="AD5789" s="13" t="s">
        <v>50</v>
      </c>
      <c r="AE5789" s="13" t="s">
        <v>50</v>
      </c>
      <c r="AF5789" s="13" t="s">
        <v>50</v>
      </c>
      <c r="AG5789" s="13" t="s">
        <v>50</v>
      </c>
      <c r="AH5789" s="13">
        <v>3000000</v>
      </c>
      <c r="AI5789" s="13" t="s">
        <v>60</v>
      </c>
      <c r="AJ5789" s="13">
        <v>3000000</v>
      </c>
      <c r="AK5789" s="13" t="s">
        <v>53194</v>
      </c>
      <c r="AL5789" s="13" t="s">
        <v>50</v>
      </c>
      <c r="AM5789" s="13" t="s">
        <v>53195</v>
      </c>
      <c r="AN5789" s="13" t="s">
        <v>5485</v>
      </c>
      <c r="AO5789" s="13" t="s">
        <v>53196</v>
      </c>
      <c r="AP5789" s="13" t="s">
        <v>50</v>
      </c>
      <c r="AQ5789" s="21" t="s">
        <v>53197</v>
      </c>
      <c r="AR5789" s="13" t="s">
        <v>50</v>
      </c>
    </row>
    <row r="5790" spans="1:44" ht="15" thickBot="1">
      <c r="A5790" s="4" t="s">
        <v>53198</v>
      </c>
      <c r="B5790" s="7">
        <v>351</v>
      </c>
      <c r="C5790" s="6">
        <v>44927</v>
      </c>
      <c r="D5790" s="7" t="s">
        <v>45</v>
      </c>
      <c r="E5790" s="7" t="s">
        <v>46</v>
      </c>
      <c r="F5790" s="7" t="s">
        <v>70</v>
      </c>
      <c r="G5790" s="27" t="s">
        <v>54945</v>
      </c>
      <c r="H5790" s="7" t="s">
        <v>50</v>
      </c>
      <c r="I5790" s="7" t="s">
        <v>50</v>
      </c>
      <c r="J5790" s="6">
        <v>45364</v>
      </c>
      <c r="K5790" s="7" t="s">
        <v>50</v>
      </c>
      <c r="L5790" s="7" t="s">
        <v>467</v>
      </c>
      <c r="M5790" s="7" t="s">
        <v>43272</v>
      </c>
      <c r="N5790" s="7" t="s">
        <v>53199</v>
      </c>
      <c r="O5790" s="7" t="s">
        <v>53200</v>
      </c>
      <c r="P5790" s="5">
        <v>107041</v>
      </c>
      <c r="Q5790" s="7" t="s">
        <v>105</v>
      </c>
      <c r="R5790" s="34" t="s">
        <v>53201</v>
      </c>
      <c r="S5790" s="34" t="s">
        <v>53202</v>
      </c>
      <c r="T5790" s="7" t="s">
        <v>53203</v>
      </c>
      <c r="U5790" s="7" t="s">
        <v>53204</v>
      </c>
      <c r="V5790" s="7">
        <v>1005000</v>
      </c>
      <c r="W5790" s="7" t="s">
        <v>60</v>
      </c>
      <c r="X5790" s="7">
        <v>1005000</v>
      </c>
      <c r="Y5790" s="7" t="s">
        <v>467</v>
      </c>
      <c r="Z5790" s="7">
        <v>1</v>
      </c>
      <c r="AA5790" s="7">
        <v>1005000</v>
      </c>
      <c r="AB5790" s="7" t="s">
        <v>60</v>
      </c>
      <c r="AC5790" s="7">
        <v>1005000</v>
      </c>
      <c r="AD5790" s="7" t="s">
        <v>467</v>
      </c>
      <c r="AE5790" s="7">
        <v>1005000</v>
      </c>
      <c r="AF5790" s="7" t="s">
        <v>60</v>
      </c>
      <c r="AG5790" s="7">
        <v>1005000</v>
      </c>
      <c r="AH5790" s="7">
        <v>1005000</v>
      </c>
      <c r="AI5790" s="7" t="s">
        <v>60</v>
      </c>
      <c r="AJ5790" s="7">
        <v>1005000</v>
      </c>
      <c r="AK5790" s="7" t="s">
        <v>50</v>
      </c>
      <c r="AL5790" s="7" t="s">
        <v>50</v>
      </c>
      <c r="AM5790" s="7" t="s">
        <v>53205</v>
      </c>
      <c r="AN5790" s="7" t="s">
        <v>993</v>
      </c>
      <c r="AO5790" s="7" t="s">
        <v>53206</v>
      </c>
      <c r="AP5790" s="22" t="s">
        <v>53207</v>
      </c>
      <c r="AQ5790" s="7" t="s">
        <v>50</v>
      </c>
      <c r="AR5790" s="7" t="s">
        <v>50</v>
      </c>
    </row>
    <row r="5791" spans="1:44" ht="15" thickBot="1">
      <c r="A5791" s="10" t="s">
        <v>53208</v>
      </c>
      <c r="B5791" s="13" t="s">
        <v>50</v>
      </c>
      <c r="C5791" s="12">
        <v>36161</v>
      </c>
      <c r="D5791" s="13" t="s">
        <v>45</v>
      </c>
      <c r="E5791" s="13" t="s">
        <v>46</v>
      </c>
      <c r="F5791" s="13" t="s">
        <v>70</v>
      </c>
      <c r="G5791" s="27" t="s">
        <v>54945</v>
      </c>
      <c r="H5791" s="13" t="s">
        <v>356</v>
      </c>
      <c r="I5791" s="13" t="s">
        <v>50</v>
      </c>
      <c r="J5791" s="12">
        <v>45366</v>
      </c>
      <c r="K5791" s="13" t="s">
        <v>89</v>
      </c>
      <c r="L5791" s="13" t="s">
        <v>210</v>
      </c>
      <c r="M5791" s="13" t="s">
        <v>53209</v>
      </c>
      <c r="N5791" s="13" t="s">
        <v>12039</v>
      </c>
      <c r="O5791" s="13" t="s">
        <v>53210</v>
      </c>
      <c r="P5791" s="11">
        <v>107100</v>
      </c>
      <c r="Q5791" s="13" t="s">
        <v>56</v>
      </c>
      <c r="R5791" s="33" t="s">
        <v>53211</v>
      </c>
      <c r="S5791" s="33" t="s">
        <v>53212</v>
      </c>
      <c r="T5791" s="13" t="s">
        <v>53213</v>
      </c>
      <c r="U5791" s="13" t="s">
        <v>53214</v>
      </c>
      <c r="V5791" s="13">
        <v>250000</v>
      </c>
      <c r="W5791" s="13" t="s">
        <v>60</v>
      </c>
      <c r="X5791" s="13">
        <v>250000</v>
      </c>
      <c r="Y5791" s="13" t="s">
        <v>171</v>
      </c>
      <c r="Z5791" s="13">
        <v>1</v>
      </c>
      <c r="AA5791" s="13">
        <v>250000</v>
      </c>
      <c r="AB5791" s="13" t="s">
        <v>60</v>
      </c>
      <c r="AC5791" s="13">
        <v>250000</v>
      </c>
      <c r="AD5791" s="13" t="s">
        <v>210</v>
      </c>
      <c r="AE5791" s="13">
        <v>250000</v>
      </c>
      <c r="AF5791" s="13" t="s">
        <v>60</v>
      </c>
      <c r="AG5791" s="13">
        <v>250000</v>
      </c>
      <c r="AH5791" s="13">
        <v>250000</v>
      </c>
      <c r="AI5791" s="13" t="s">
        <v>60</v>
      </c>
      <c r="AJ5791" s="13">
        <v>250000</v>
      </c>
      <c r="AK5791" s="13" t="s">
        <v>50</v>
      </c>
      <c r="AL5791" s="13" t="s">
        <v>50</v>
      </c>
      <c r="AM5791" s="13" t="s">
        <v>53215</v>
      </c>
      <c r="AN5791" s="13" t="s">
        <v>3036</v>
      </c>
      <c r="AO5791" s="13" t="s">
        <v>53216</v>
      </c>
      <c r="AP5791" s="21" t="s">
        <v>53217</v>
      </c>
      <c r="AQ5791" s="13" t="s">
        <v>50</v>
      </c>
      <c r="AR5791" s="13" t="s">
        <v>50</v>
      </c>
    </row>
    <row r="5792" spans="1:44" ht="15" thickBot="1">
      <c r="A5792" s="4" t="s">
        <v>53218</v>
      </c>
      <c r="B5792" s="7" t="s">
        <v>50</v>
      </c>
      <c r="C5792" s="6">
        <v>33604</v>
      </c>
      <c r="D5792" s="7" t="s">
        <v>45</v>
      </c>
      <c r="E5792" s="7" t="s">
        <v>46</v>
      </c>
      <c r="F5792" s="7" t="s">
        <v>70</v>
      </c>
      <c r="G5792" s="7" t="s">
        <v>87</v>
      </c>
      <c r="H5792" s="7" t="s">
        <v>24409</v>
      </c>
      <c r="I5792" s="7" t="s">
        <v>50</v>
      </c>
      <c r="J5792" s="6">
        <v>45364</v>
      </c>
      <c r="K5792" s="7" t="s">
        <v>191</v>
      </c>
      <c r="L5792" s="7" t="s">
        <v>52</v>
      </c>
      <c r="M5792" s="7" t="s">
        <v>53219</v>
      </c>
      <c r="N5792" s="7" t="s">
        <v>53220</v>
      </c>
      <c r="O5792" s="7" t="s">
        <v>53221</v>
      </c>
      <c r="P5792" s="5">
        <v>107118</v>
      </c>
      <c r="Q5792" s="7" t="s">
        <v>1024</v>
      </c>
      <c r="R5792" s="34" t="s">
        <v>53222</v>
      </c>
      <c r="S5792" s="34" t="s">
        <v>53223</v>
      </c>
      <c r="T5792" s="7" t="s">
        <v>53224</v>
      </c>
      <c r="U5792" s="7">
        <f>1-989-393-9800</f>
        <v>-11181</v>
      </c>
      <c r="V5792" s="7">
        <v>5000000</v>
      </c>
      <c r="W5792" s="7" t="s">
        <v>60</v>
      </c>
      <c r="X5792" s="7">
        <v>5000000</v>
      </c>
      <c r="Y5792" s="7" t="s">
        <v>290</v>
      </c>
      <c r="Z5792" s="7">
        <v>2</v>
      </c>
      <c r="AA5792" s="7" t="s">
        <v>50</v>
      </c>
      <c r="AB5792" s="7" t="s">
        <v>50</v>
      </c>
      <c r="AC5792" s="7" t="s">
        <v>50</v>
      </c>
      <c r="AD5792" s="7" t="s">
        <v>290</v>
      </c>
      <c r="AE5792" s="7" t="s">
        <v>50</v>
      </c>
      <c r="AF5792" s="7" t="s">
        <v>50</v>
      </c>
      <c r="AG5792" s="7" t="s">
        <v>50</v>
      </c>
      <c r="AH5792" s="7">
        <v>5000000</v>
      </c>
      <c r="AI5792" s="7" t="s">
        <v>60</v>
      </c>
      <c r="AJ5792" s="7">
        <v>5000000</v>
      </c>
      <c r="AK5792" s="7" t="s">
        <v>53225</v>
      </c>
      <c r="AL5792" s="7" t="s">
        <v>50</v>
      </c>
      <c r="AM5792" s="7" t="s">
        <v>53226</v>
      </c>
      <c r="AN5792" s="7" t="s">
        <v>66</v>
      </c>
      <c r="AO5792" s="7" t="s">
        <v>53227</v>
      </c>
      <c r="AP5792" s="22" t="s">
        <v>53228</v>
      </c>
      <c r="AQ5792" s="7" t="s">
        <v>50</v>
      </c>
      <c r="AR5792" s="7" t="s">
        <v>50</v>
      </c>
    </row>
    <row r="5793" spans="1:44" ht="15" thickBot="1">
      <c r="A5793" s="10" t="s">
        <v>53229</v>
      </c>
      <c r="B5793" s="13" t="s">
        <v>50</v>
      </c>
      <c r="C5793" s="12">
        <v>41699</v>
      </c>
      <c r="D5793" s="13" t="s">
        <v>45</v>
      </c>
      <c r="E5793" s="13" t="s">
        <v>46</v>
      </c>
      <c r="F5793" s="13" t="s">
        <v>70</v>
      </c>
      <c r="G5793" s="26" t="s">
        <v>54946</v>
      </c>
      <c r="H5793" s="13" t="s">
        <v>50</v>
      </c>
      <c r="I5793" s="13" t="s">
        <v>50</v>
      </c>
      <c r="J5793" s="12">
        <v>45364</v>
      </c>
      <c r="K5793" s="13" t="s">
        <v>50</v>
      </c>
      <c r="L5793" s="13" t="s">
        <v>210</v>
      </c>
      <c r="M5793" s="13" t="s">
        <v>6731</v>
      </c>
      <c r="N5793" s="13" t="s">
        <v>53230</v>
      </c>
      <c r="O5793" s="13" t="s">
        <v>53231</v>
      </c>
      <c r="P5793" s="11">
        <v>107487</v>
      </c>
      <c r="Q5793" s="13" t="s">
        <v>245</v>
      </c>
      <c r="R5793" s="33" t="s">
        <v>53232</v>
      </c>
      <c r="S5793" s="33" t="s">
        <v>53233</v>
      </c>
      <c r="T5793" s="13" t="s">
        <v>53234</v>
      </c>
      <c r="U5793" s="13" t="s">
        <v>53235</v>
      </c>
      <c r="V5793" s="13">
        <v>60000000</v>
      </c>
      <c r="W5793" s="13" t="s">
        <v>1960</v>
      </c>
      <c r="X5793" s="13">
        <v>406496</v>
      </c>
      <c r="Y5793" s="13" t="s">
        <v>50</v>
      </c>
      <c r="Z5793" s="13">
        <v>1</v>
      </c>
      <c r="AA5793" s="13">
        <v>60000000</v>
      </c>
      <c r="AB5793" s="13" t="s">
        <v>1960</v>
      </c>
      <c r="AC5793" s="13">
        <v>406496</v>
      </c>
      <c r="AD5793" s="13" t="s">
        <v>210</v>
      </c>
      <c r="AE5793" s="13">
        <v>60000000</v>
      </c>
      <c r="AF5793" s="13" t="s">
        <v>1960</v>
      </c>
      <c r="AG5793" s="13">
        <v>406497</v>
      </c>
      <c r="AH5793" s="13">
        <v>60000000</v>
      </c>
      <c r="AI5793" s="13" t="s">
        <v>1960</v>
      </c>
      <c r="AJ5793" s="13">
        <v>406497</v>
      </c>
      <c r="AK5793" s="13" t="s">
        <v>50</v>
      </c>
      <c r="AL5793" s="13" t="s">
        <v>50</v>
      </c>
      <c r="AM5793" s="13" t="s">
        <v>53236</v>
      </c>
      <c r="AN5793" s="13" t="s">
        <v>66</v>
      </c>
      <c r="AO5793" s="13" t="s">
        <v>53237</v>
      </c>
      <c r="AP5793" s="21" t="s">
        <v>53238</v>
      </c>
      <c r="AQ5793" s="13" t="s">
        <v>50</v>
      </c>
      <c r="AR5793" s="13" t="s">
        <v>50</v>
      </c>
    </row>
    <row r="5794" spans="1:44" ht="15" thickBot="1">
      <c r="A5794" s="4" t="s">
        <v>53239</v>
      </c>
      <c r="B5794" s="7" t="s">
        <v>50</v>
      </c>
      <c r="C5794" s="6">
        <v>44499</v>
      </c>
      <c r="D5794" s="7" t="s">
        <v>45</v>
      </c>
      <c r="E5794" s="7" t="s">
        <v>46</v>
      </c>
      <c r="F5794" s="7" t="s">
        <v>70</v>
      </c>
      <c r="G5794" s="27" t="s">
        <v>54945</v>
      </c>
      <c r="H5794" s="7" t="s">
        <v>50</v>
      </c>
      <c r="I5794" s="7" t="s">
        <v>50</v>
      </c>
      <c r="J5794" s="6">
        <v>45366</v>
      </c>
      <c r="K5794" s="7" t="s">
        <v>50</v>
      </c>
      <c r="L5794" s="7" t="s">
        <v>1624</v>
      </c>
      <c r="M5794" s="7" t="s">
        <v>53240</v>
      </c>
      <c r="N5794" s="7" t="s">
        <v>1614</v>
      </c>
      <c r="O5794" s="7" t="s">
        <v>53241</v>
      </c>
      <c r="P5794" s="5">
        <v>107673</v>
      </c>
      <c r="Q5794" s="7" t="s">
        <v>1201</v>
      </c>
      <c r="R5794" s="34" t="s">
        <v>53242</v>
      </c>
      <c r="S5794" s="34" t="s">
        <v>53243</v>
      </c>
      <c r="T5794" s="7" t="s">
        <v>50</v>
      </c>
      <c r="U5794" s="7" t="s">
        <v>50</v>
      </c>
      <c r="V5794" s="7">
        <v>120000</v>
      </c>
      <c r="W5794" s="7" t="s">
        <v>60</v>
      </c>
      <c r="X5794" s="7">
        <v>120000</v>
      </c>
      <c r="Y5794" s="7" t="s">
        <v>467</v>
      </c>
      <c r="Z5794" s="7">
        <v>2</v>
      </c>
      <c r="AA5794" s="7">
        <v>120000</v>
      </c>
      <c r="AB5794" s="7" t="s">
        <v>60</v>
      </c>
      <c r="AC5794" s="7">
        <v>120000</v>
      </c>
      <c r="AD5794" s="7" t="s">
        <v>1624</v>
      </c>
      <c r="AE5794" s="7">
        <v>139200</v>
      </c>
      <c r="AF5794" s="7" t="s">
        <v>60</v>
      </c>
      <c r="AG5794" s="7">
        <v>139200</v>
      </c>
      <c r="AH5794" s="7">
        <v>139200</v>
      </c>
      <c r="AI5794" s="7" t="s">
        <v>60</v>
      </c>
      <c r="AJ5794" s="7">
        <v>139200</v>
      </c>
      <c r="AK5794" s="7" t="s">
        <v>50</v>
      </c>
      <c r="AL5794" s="7" t="s">
        <v>50</v>
      </c>
      <c r="AM5794" s="7" t="s">
        <v>53244</v>
      </c>
      <c r="AN5794" s="7" t="s">
        <v>66</v>
      </c>
      <c r="AO5794" s="7" t="s">
        <v>53245</v>
      </c>
      <c r="AP5794" s="8" t="s">
        <v>53246</v>
      </c>
      <c r="AQ5794" s="7" t="s">
        <v>50</v>
      </c>
      <c r="AR5794" s="7" t="s">
        <v>50</v>
      </c>
    </row>
    <row r="5795" spans="1:44" ht="15" thickBot="1">
      <c r="A5795" s="10" t="s">
        <v>53247</v>
      </c>
      <c r="B5795" s="13" t="s">
        <v>50</v>
      </c>
      <c r="C5795" s="13" t="s">
        <v>50</v>
      </c>
      <c r="D5795" s="13" t="s">
        <v>45</v>
      </c>
      <c r="E5795" s="13" t="s">
        <v>46</v>
      </c>
      <c r="F5795" s="13" t="s">
        <v>47</v>
      </c>
      <c r="G5795" s="13" t="s">
        <v>145</v>
      </c>
      <c r="H5795" s="13" t="s">
        <v>50</v>
      </c>
      <c r="I5795" s="13" t="s">
        <v>50</v>
      </c>
      <c r="J5795" s="12">
        <v>45364</v>
      </c>
      <c r="K5795" s="13" t="s">
        <v>72</v>
      </c>
      <c r="L5795" s="13" t="s">
        <v>62</v>
      </c>
      <c r="M5795" s="13" t="s">
        <v>53248</v>
      </c>
      <c r="N5795" s="13" t="s">
        <v>53249</v>
      </c>
      <c r="O5795" s="13" t="s">
        <v>53250</v>
      </c>
      <c r="P5795" s="11">
        <v>108598</v>
      </c>
      <c r="Q5795" s="13" t="s">
        <v>245</v>
      </c>
      <c r="R5795" s="33" t="s">
        <v>53251</v>
      </c>
      <c r="S5795" s="30" t="s">
        <v>50</v>
      </c>
      <c r="T5795" s="13" t="s">
        <v>50</v>
      </c>
      <c r="U5795" s="13" t="s">
        <v>53252</v>
      </c>
      <c r="V5795" s="13">
        <v>7850000</v>
      </c>
      <c r="W5795" s="13" t="s">
        <v>60</v>
      </c>
      <c r="X5795" s="13">
        <v>7850000</v>
      </c>
      <c r="Y5795" s="13" t="s">
        <v>61</v>
      </c>
      <c r="Z5795" s="13">
        <v>1</v>
      </c>
      <c r="AA5795" s="13">
        <v>7850000</v>
      </c>
      <c r="AB5795" s="13" t="s">
        <v>60</v>
      </c>
      <c r="AC5795" s="13">
        <v>7850000</v>
      </c>
      <c r="AD5795" s="13" t="s">
        <v>62</v>
      </c>
      <c r="AE5795" s="13">
        <v>7850000</v>
      </c>
      <c r="AF5795" s="13" t="s">
        <v>60</v>
      </c>
      <c r="AG5795" s="13">
        <v>7850000</v>
      </c>
      <c r="AH5795" s="13">
        <v>7850000</v>
      </c>
      <c r="AI5795" s="13" t="s">
        <v>60</v>
      </c>
      <c r="AJ5795" s="13">
        <v>7850000</v>
      </c>
      <c r="AK5795" s="13" t="s">
        <v>50</v>
      </c>
      <c r="AL5795" s="13" t="s">
        <v>50</v>
      </c>
      <c r="AM5795" s="13" t="s">
        <v>53253</v>
      </c>
      <c r="AN5795" s="13" t="s">
        <v>66</v>
      </c>
      <c r="AO5795" s="13" t="s">
        <v>53254</v>
      </c>
      <c r="AP5795" s="13" t="s">
        <v>50</v>
      </c>
      <c r="AQ5795" s="21" t="s">
        <v>53255</v>
      </c>
      <c r="AR5795" s="13" t="s">
        <v>50</v>
      </c>
    </row>
    <row r="5796" spans="1:44" ht="15" thickBot="1">
      <c r="A5796" s="4" t="s">
        <v>53256</v>
      </c>
      <c r="B5796" s="7" t="s">
        <v>50</v>
      </c>
      <c r="C5796" s="7" t="s">
        <v>50</v>
      </c>
      <c r="D5796" s="7" t="s">
        <v>45</v>
      </c>
      <c r="E5796" s="7" t="s">
        <v>50</v>
      </c>
      <c r="F5796" s="7" t="s">
        <v>47</v>
      </c>
      <c r="G5796" s="26" t="s">
        <v>54946</v>
      </c>
      <c r="H5796" s="7" t="s">
        <v>50</v>
      </c>
      <c r="I5796" s="7" t="s">
        <v>50</v>
      </c>
      <c r="J5796" s="6">
        <v>45365</v>
      </c>
      <c r="K5796" s="7" t="s">
        <v>50</v>
      </c>
      <c r="L5796" s="7" t="s">
        <v>62</v>
      </c>
      <c r="M5796" s="7" t="s">
        <v>49473</v>
      </c>
      <c r="N5796" s="7" t="s">
        <v>543</v>
      </c>
      <c r="O5796" s="7" t="s">
        <v>53257</v>
      </c>
      <c r="P5796" s="5">
        <v>108888</v>
      </c>
      <c r="Q5796" s="7" t="s">
        <v>545</v>
      </c>
      <c r="R5796" s="34" t="s">
        <v>53258</v>
      </c>
      <c r="S5796" s="34" t="s">
        <v>53259</v>
      </c>
      <c r="T5796" s="7" t="s">
        <v>50</v>
      </c>
      <c r="U5796" s="7" t="s">
        <v>50</v>
      </c>
      <c r="V5796" s="7">
        <v>52580000</v>
      </c>
      <c r="W5796" s="7" t="s">
        <v>53260</v>
      </c>
      <c r="X5796" s="7">
        <v>89726</v>
      </c>
      <c r="Y5796" s="7" t="s">
        <v>61</v>
      </c>
      <c r="Z5796" s="7">
        <v>1</v>
      </c>
      <c r="AA5796" s="7">
        <v>52580000</v>
      </c>
      <c r="AB5796" s="7" t="s">
        <v>53260</v>
      </c>
      <c r="AC5796" s="7">
        <v>89726</v>
      </c>
      <c r="AD5796" s="7" t="s">
        <v>62</v>
      </c>
      <c r="AE5796" s="7">
        <v>52580000</v>
      </c>
      <c r="AF5796" s="7" t="s">
        <v>53260</v>
      </c>
      <c r="AG5796" s="7">
        <v>89727</v>
      </c>
      <c r="AH5796" s="7">
        <v>52580000</v>
      </c>
      <c r="AI5796" s="7" t="s">
        <v>53260</v>
      </c>
      <c r="AJ5796" s="7">
        <v>89727</v>
      </c>
      <c r="AK5796" s="7" t="s">
        <v>50</v>
      </c>
      <c r="AL5796" s="7" t="s">
        <v>50</v>
      </c>
      <c r="AM5796" s="7" t="s">
        <v>53261</v>
      </c>
      <c r="AN5796" s="7" t="s">
        <v>5666</v>
      </c>
      <c r="AO5796" s="7" t="s">
        <v>53262</v>
      </c>
      <c r="AP5796" s="7" t="s">
        <v>50</v>
      </c>
      <c r="AQ5796" s="22" t="s">
        <v>53263</v>
      </c>
      <c r="AR5796" s="7" t="s">
        <v>50</v>
      </c>
    </row>
    <row r="5797" spans="1:44" ht="15" thickBot="1">
      <c r="A5797" s="10" t="s">
        <v>53264</v>
      </c>
      <c r="B5797" s="13" t="s">
        <v>50</v>
      </c>
      <c r="C5797" s="12">
        <v>43466</v>
      </c>
      <c r="D5797" s="13" t="s">
        <v>45</v>
      </c>
      <c r="E5797" s="13" t="s">
        <v>46</v>
      </c>
      <c r="F5797" s="13" t="s">
        <v>70</v>
      </c>
      <c r="G5797" s="13" t="s">
        <v>145</v>
      </c>
      <c r="H5797" s="13" t="s">
        <v>50</v>
      </c>
      <c r="I5797" s="13" t="s">
        <v>50</v>
      </c>
      <c r="J5797" s="12">
        <v>45364</v>
      </c>
      <c r="K5797" s="13" t="s">
        <v>50</v>
      </c>
      <c r="L5797" s="13" t="s">
        <v>131</v>
      </c>
      <c r="M5797" s="13" t="s">
        <v>53265</v>
      </c>
      <c r="N5797" s="13" t="s">
        <v>12416</v>
      </c>
      <c r="O5797" s="13" t="s">
        <v>53266</v>
      </c>
      <c r="P5797" s="11">
        <v>109093</v>
      </c>
      <c r="Q5797" s="13" t="s">
        <v>135</v>
      </c>
      <c r="R5797" s="33" t="s">
        <v>53267</v>
      </c>
      <c r="S5797" s="33" t="s">
        <v>53268</v>
      </c>
      <c r="T5797" s="13" t="s">
        <v>53269</v>
      </c>
      <c r="U5797" s="13" t="s">
        <v>53270</v>
      </c>
      <c r="V5797" s="13">
        <v>350000</v>
      </c>
      <c r="W5797" s="13" t="s">
        <v>139</v>
      </c>
      <c r="X5797" s="13">
        <v>448041</v>
      </c>
      <c r="Y5797" s="13" t="s">
        <v>50</v>
      </c>
      <c r="Z5797" s="13">
        <v>3</v>
      </c>
      <c r="AA5797" s="13">
        <v>795860</v>
      </c>
      <c r="AB5797" s="13" t="s">
        <v>139</v>
      </c>
      <c r="AC5797" s="13">
        <v>1060297</v>
      </c>
      <c r="AD5797" s="13" t="s">
        <v>5159</v>
      </c>
      <c r="AE5797" s="13">
        <v>795860</v>
      </c>
      <c r="AF5797" s="13" t="s">
        <v>139</v>
      </c>
      <c r="AG5797" s="13">
        <v>1060297</v>
      </c>
      <c r="AH5797" s="13">
        <v>1645860</v>
      </c>
      <c r="AI5797" s="13" t="s">
        <v>139</v>
      </c>
      <c r="AJ5797" s="13">
        <v>2204912</v>
      </c>
      <c r="AK5797" s="13" t="s">
        <v>53271</v>
      </c>
      <c r="AL5797" s="13" t="s">
        <v>50</v>
      </c>
      <c r="AM5797" s="13" t="s">
        <v>53272</v>
      </c>
      <c r="AN5797" s="13" t="s">
        <v>66</v>
      </c>
      <c r="AO5797" s="13" t="s">
        <v>53273</v>
      </c>
      <c r="AP5797" s="14" t="s">
        <v>53274</v>
      </c>
      <c r="AQ5797" s="13" t="s">
        <v>50</v>
      </c>
      <c r="AR5797" s="13" t="s">
        <v>50</v>
      </c>
    </row>
    <row r="5798" spans="1:44" ht="15" thickBot="1">
      <c r="A5798" s="4" t="s">
        <v>53275</v>
      </c>
      <c r="B5798" s="7" t="s">
        <v>50</v>
      </c>
      <c r="C5798" s="6">
        <v>43831</v>
      </c>
      <c r="D5798" s="7" t="s">
        <v>45</v>
      </c>
      <c r="E5798" s="7" t="s">
        <v>46</v>
      </c>
      <c r="F5798" s="7" t="s">
        <v>70</v>
      </c>
      <c r="G5798" s="27" t="s">
        <v>54945</v>
      </c>
      <c r="H5798" s="7" t="s">
        <v>1210</v>
      </c>
      <c r="I5798" s="7" t="s">
        <v>50</v>
      </c>
      <c r="J5798" s="6">
        <v>45366</v>
      </c>
      <c r="K5798" s="7" t="s">
        <v>50</v>
      </c>
      <c r="L5798" s="7" t="s">
        <v>467</v>
      </c>
      <c r="M5798" s="7" t="s">
        <v>53276</v>
      </c>
      <c r="N5798" s="7" t="s">
        <v>26487</v>
      </c>
      <c r="O5798" s="7" t="s">
        <v>53277</v>
      </c>
      <c r="P5798" s="5">
        <v>109710</v>
      </c>
      <c r="Q5798" s="7" t="s">
        <v>670</v>
      </c>
      <c r="R5798" s="34" t="s">
        <v>53278</v>
      </c>
      <c r="S5798" s="34" t="s">
        <v>53279</v>
      </c>
      <c r="T5798" s="7" t="s">
        <v>53280</v>
      </c>
      <c r="U5798" s="7" t="s">
        <v>53281</v>
      </c>
      <c r="V5798" s="7">
        <v>30000</v>
      </c>
      <c r="W5798" s="7" t="s">
        <v>60</v>
      </c>
      <c r="X5798" s="7">
        <v>30000</v>
      </c>
      <c r="Y5798" s="7" t="s">
        <v>467</v>
      </c>
      <c r="Z5798" s="7">
        <v>2</v>
      </c>
      <c r="AA5798" s="7">
        <v>30000</v>
      </c>
      <c r="AB5798" s="7" t="s">
        <v>60</v>
      </c>
      <c r="AC5798" s="7">
        <v>30000</v>
      </c>
      <c r="AD5798" s="7" t="s">
        <v>467</v>
      </c>
      <c r="AE5798" s="7">
        <v>1024993</v>
      </c>
      <c r="AF5798" s="7" t="s">
        <v>60</v>
      </c>
      <c r="AG5798" s="7">
        <v>1024993</v>
      </c>
      <c r="AH5798" s="7">
        <v>1024993</v>
      </c>
      <c r="AI5798" s="7" t="s">
        <v>60</v>
      </c>
      <c r="AJ5798" s="7">
        <v>1024993</v>
      </c>
      <c r="AK5798" s="7" t="s">
        <v>50</v>
      </c>
      <c r="AL5798" s="7" t="s">
        <v>50</v>
      </c>
      <c r="AM5798" s="7" t="s">
        <v>53282</v>
      </c>
      <c r="AN5798" s="7" t="s">
        <v>993</v>
      </c>
      <c r="AO5798" s="7" t="s">
        <v>53283</v>
      </c>
      <c r="AP5798" s="22" t="s">
        <v>53284</v>
      </c>
      <c r="AQ5798" s="7" t="s">
        <v>50</v>
      </c>
      <c r="AR5798" s="7" t="s">
        <v>50</v>
      </c>
    </row>
    <row r="5799" spans="1:44" ht="15" thickBot="1">
      <c r="A5799" s="10" t="s">
        <v>53285</v>
      </c>
      <c r="B5799" s="13" t="s">
        <v>50</v>
      </c>
      <c r="C5799" s="12">
        <v>24838</v>
      </c>
      <c r="D5799" s="13" t="s">
        <v>45</v>
      </c>
      <c r="E5799" s="13" t="s">
        <v>46</v>
      </c>
      <c r="F5799" s="13" t="s">
        <v>70</v>
      </c>
      <c r="G5799" s="13" t="s">
        <v>87</v>
      </c>
      <c r="H5799" s="13" t="s">
        <v>1020</v>
      </c>
      <c r="I5799" s="13" t="s">
        <v>50</v>
      </c>
      <c r="J5799" s="12">
        <v>45365</v>
      </c>
      <c r="K5799" s="13" t="s">
        <v>116</v>
      </c>
      <c r="L5799" s="13" t="s">
        <v>52</v>
      </c>
      <c r="M5799" s="13" t="s">
        <v>53286</v>
      </c>
      <c r="N5799" s="13" t="s">
        <v>7231</v>
      </c>
      <c r="O5799" s="13" t="s">
        <v>53287</v>
      </c>
      <c r="P5799" s="11">
        <v>111657</v>
      </c>
      <c r="Q5799" s="13" t="s">
        <v>93</v>
      </c>
      <c r="R5799" s="33" t="s">
        <v>53288</v>
      </c>
      <c r="S5799" s="33" t="s">
        <v>53289</v>
      </c>
      <c r="T5799" s="13" t="s">
        <v>53290</v>
      </c>
      <c r="U5799" s="13" t="s">
        <v>53291</v>
      </c>
      <c r="V5799" s="13">
        <v>254660</v>
      </c>
      <c r="W5799" s="13" t="s">
        <v>60</v>
      </c>
      <c r="X5799" s="13">
        <v>254660</v>
      </c>
      <c r="Y5799" s="13" t="s">
        <v>50</v>
      </c>
      <c r="Z5799" s="13">
        <v>1</v>
      </c>
      <c r="AA5799" s="13" t="s">
        <v>50</v>
      </c>
      <c r="AB5799" s="13" t="s">
        <v>50</v>
      </c>
      <c r="AC5799" s="13" t="s">
        <v>50</v>
      </c>
      <c r="AD5799" s="13" t="s">
        <v>50</v>
      </c>
      <c r="AE5799" s="13" t="s">
        <v>50</v>
      </c>
      <c r="AF5799" s="13" t="s">
        <v>50</v>
      </c>
      <c r="AG5799" s="13" t="s">
        <v>50</v>
      </c>
      <c r="AH5799" s="13">
        <v>254660</v>
      </c>
      <c r="AI5799" s="13" t="s">
        <v>60</v>
      </c>
      <c r="AJ5799" s="13">
        <v>254660</v>
      </c>
      <c r="AK5799" s="13" t="s">
        <v>2118</v>
      </c>
      <c r="AL5799" s="13" t="s">
        <v>50</v>
      </c>
      <c r="AM5799" s="13" t="s">
        <v>53292</v>
      </c>
      <c r="AN5799" s="13" t="s">
        <v>66</v>
      </c>
      <c r="AO5799" s="13" t="s">
        <v>53293</v>
      </c>
      <c r="AP5799" s="14" t="s">
        <v>53294</v>
      </c>
      <c r="AQ5799" s="13" t="s">
        <v>50</v>
      </c>
      <c r="AR5799" s="13" t="s">
        <v>50</v>
      </c>
    </row>
    <row r="5800" spans="1:44" ht="15" thickBot="1">
      <c r="A5800" s="4" t="s">
        <v>53295</v>
      </c>
      <c r="B5800" s="7" t="s">
        <v>50</v>
      </c>
      <c r="C5800" s="6">
        <v>45292</v>
      </c>
      <c r="D5800" s="7" t="s">
        <v>45</v>
      </c>
      <c r="E5800" s="7" t="s">
        <v>46</v>
      </c>
      <c r="F5800" s="7" t="s">
        <v>70</v>
      </c>
      <c r="G5800" s="7" t="s">
        <v>50</v>
      </c>
      <c r="H5800" s="7" t="s">
        <v>50</v>
      </c>
      <c r="I5800" s="7" t="s">
        <v>50</v>
      </c>
      <c r="J5800" s="6">
        <v>45364</v>
      </c>
      <c r="K5800" s="7" t="s">
        <v>50</v>
      </c>
      <c r="L5800" s="7" t="s">
        <v>467</v>
      </c>
      <c r="M5800" s="7" t="s">
        <v>53296</v>
      </c>
      <c r="N5800" s="7" t="s">
        <v>10728</v>
      </c>
      <c r="O5800" s="7" t="s">
        <v>53297</v>
      </c>
      <c r="P5800" s="5">
        <v>112117</v>
      </c>
      <c r="Q5800" s="7" t="s">
        <v>566</v>
      </c>
      <c r="R5800" s="31" t="s">
        <v>50</v>
      </c>
      <c r="S5800" s="31" t="s">
        <v>50</v>
      </c>
      <c r="T5800" s="7" t="s">
        <v>50</v>
      </c>
      <c r="U5800" s="7" t="s">
        <v>53298</v>
      </c>
      <c r="V5800" s="7">
        <v>1500000</v>
      </c>
      <c r="W5800" s="7" t="s">
        <v>60</v>
      </c>
      <c r="X5800" s="7">
        <v>1500000</v>
      </c>
      <c r="Y5800" s="7" t="s">
        <v>467</v>
      </c>
      <c r="Z5800" s="7">
        <v>1</v>
      </c>
      <c r="AA5800" s="7">
        <v>1500000</v>
      </c>
      <c r="AB5800" s="7" t="s">
        <v>60</v>
      </c>
      <c r="AC5800" s="7">
        <v>1500000</v>
      </c>
      <c r="AD5800" s="7" t="s">
        <v>467</v>
      </c>
      <c r="AE5800" s="7">
        <v>1500000</v>
      </c>
      <c r="AF5800" s="7" t="s">
        <v>60</v>
      </c>
      <c r="AG5800" s="7">
        <v>1500000</v>
      </c>
      <c r="AH5800" s="7">
        <v>1500000</v>
      </c>
      <c r="AI5800" s="7" t="s">
        <v>60</v>
      </c>
      <c r="AJ5800" s="7">
        <v>1500000</v>
      </c>
      <c r="AK5800" s="7" t="s">
        <v>50</v>
      </c>
      <c r="AL5800" s="7" t="s">
        <v>50</v>
      </c>
      <c r="AM5800" s="7" t="s">
        <v>50</v>
      </c>
      <c r="AN5800" s="7" t="s">
        <v>50</v>
      </c>
      <c r="AO5800" s="7" t="s">
        <v>50</v>
      </c>
      <c r="AP5800" s="7" t="s">
        <v>50</v>
      </c>
      <c r="AQ5800" s="7" t="s">
        <v>50</v>
      </c>
      <c r="AR5800" s="7" t="s">
        <v>1186</v>
      </c>
    </row>
    <row r="5801" spans="1:44" ht="15" thickBot="1">
      <c r="A5801" s="10" t="s">
        <v>53299</v>
      </c>
      <c r="B5801" s="13" t="s">
        <v>50</v>
      </c>
      <c r="C5801" s="12">
        <v>42736</v>
      </c>
      <c r="D5801" s="13" t="s">
        <v>45</v>
      </c>
      <c r="E5801" s="13" t="s">
        <v>46</v>
      </c>
      <c r="F5801" s="13" t="s">
        <v>70</v>
      </c>
      <c r="G5801" s="26" t="s">
        <v>54946</v>
      </c>
      <c r="H5801" s="13" t="s">
        <v>50</v>
      </c>
      <c r="I5801" s="13" t="s">
        <v>50</v>
      </c>
      <c r="J5801" s="12">
        <v>45364</v>
      </c>
      <c r="K5801" s="13" t="s">
        <v>50</v>
      </c>
      <c r="L5801" s="13" t="s">
        <v>6576</v>
      </c>
      <c r="M5801" s="13" t="s">
        <v>53300</v>
      </c>
      <c r="N5801" s="13" t="s">
        <v>744</v>
      </c>
      <c r="O5801" s="13" t="s">
        <v>53301</v>
      </c>
      <c r="P5801" s="11">
        <v>112303</v>
      </c>
      <c r="Q5801" s="13" t="s">
        <v>135</v>
      </c>
      <c r="R5801" s="33" t="s">
        <v>53302</v>
      </c>
      <c r="S5801" s="33" t="s">
        <v>53303</v>
      </c>
      <c r="T5801" s="13" t="s">
        <v>53304</v>
      </c>
      <c r="U5801" s="13" t="s">
        <v>53305</v>
      </c>
      <c r="V5801" s="13">
        <v>135000</v>
      </c>
      <c r="W5801" s="13" t="s">
        <v>60</v>
      </c>
      <c r="X5801" s="13">
        <v>135000</v>
      </c>
      <c r="Y5801" s="13" t="s">
        <v>50</v>
      </c>
      <c r="Z5801" s="13">
        <v>2</v>
      </c>
      <c r="AA5801" s="13" t="s">
        <v>50</v>
      </c>
      <c r="AB5801" s="13" t="s">
        <v>50</v>
      </c>
      <c r="AC5801" s="13" t="s">
        <v>50</v>
      </c>
      <c r="AD5801" s="13" t="s">
        <v>50</v>
      </c>
      <c r="AE5801" s="13" t="s">
        <v>50</v>
      </c>
      <c r="AF5801" s="13" t="s">
        <v>50</v>
      </c>
      <c r="AG5801" s="13" t="s">
        <v>50</v>
      </c>
      <c r="AH5801" s="13">
        <v>135000</v>
      </c>
      <c r="AI5801" s="13" t="s">
        <v>60</v>
      </c>
      <c r="AJ5801" s="13">
        <v>135000</v>
      </c>
      <c r="AK5801" s="13" t="s">
        <v>53306</v>
      </c>
      <c r="AL5801" s="13" t="s">
        <v>50</v>
      </c>
      <c r="AM5801" s="13" t="s">
        <v>53307</v>
      </c>
      <c r="AN5801" s="13" t="s">
        <v>993</v>
      </c>
      <c r="AO5801" s="13" t="s">
        <v>53308</v>
      </c>
      <c r="AP5801" s="21" t="s">
        <v>53309</v>
      </c>
      <c r="AQ5801" s="13" t="s">
        <v>50</v>
      </c>
      <c r="AR5801" s="13" t="s">
        <v>50</v>
      </c>
    </row>
    <row r="5802" spans="1:44" ht="15" thickBot="1">
      <c r="A5802" s="4" t="s">
        <v>53310</v>
      </c>
      <c r="B5802" s="7" t="s">
        <v>50</v>
      </c>
      <c r="C5802" s="6">
        <v>45029</v>
      </c>
      <c r="D5802" s="7" t="s">
        <v>45</v>
      </c>
      <c r="E5802" s="7" t="s">
        <v>46</v>
      </c>
      <c r="F5802" s="7" t="s">
        <v>70</v>
      </c>
      <c r="G5802" s="27" t="s">
        <v>54945</v>
      </c>
      <c r="H5802" s="7" t="s">
        <v>50</v>
      </c>
      <c r="I5802" s="7" t="s">
        <v>50</v>
      </c>
      <c r="J5802" s="6">
        <v>45366</v>
      </c>
      <c r="K5802" s="7" t="s">
        <v>50</v>
      </c>
      <c r="L5802" s="7" t="s">
        <v>4836</v>
      </c>
      <c r="M5802" s="7" t="s">
        <v>53311</v>
      </c>
      <c r="N5802" s="7" t="s">
        <v>17563</v>
      </c>
      <c r="O5802" s="7" t="s">
        <v>53312</v>
      </c>
      <c r="P5802" s="5">
        <v>112422</v>
      </c>
      <c r="Q5802" s="7" t="s">
        <v>360</v>
      </c>
      <c r="R5802" s="34" t="s">
        <v>53313</v>
      </c>
      <c r="S5802" s="34" t="s">
        <v>53314</v>
      </c>
      <c r="T5802" s="7" t="s">
        <v>53315</v>
      </c>
      <c r="U5802" s="7" t="s">
        <v>50</v>
      </c>
      <c r="V5802" s="7">
        <v>150000</v>
      </c>
      <c r="W5802" s="7" t="s">
        <v>209</v>
      </c>
      <c r="X5802" s="7">
        <v>163354</v>
      </c>
      <c r="Y5802" s="7" t="s">
        <v>467</v>
      </c>
      <c r="Z5802" s="7">
        <v>1</v>
      </c>
      <c r="AA5802" s="7">
        <v>150000</v>
      </c>
      <c r="AB5802" s="7" t="s">
        <v>209</v>
      </c>
      <c r="AC5802" s="7">
        <v>163354</v>
      </c>
      <c r="AD5802" s="7" t="s">
        <v>4836</v>
      </c>
      <c r="AE5802" s="7">
        <v>150000</v>
      </c>
      <c r="AF5802" s="7" t="s">
        <v>209</v>
      </c>
      <c r="AG5802" s="7">
        <v>163354</v>
      </c>
      <c r="AH5802" s="7">
        <v>150000</v>
      </c>
      <c r="AI5802" s="7" t="s">
        <v>209</v>
      </c>
      <c r="AJ5802" s="7">
        <v>163354</v>
      </c>
      <c r="AK5802" s="7" t="s">
        <v>53316</v>
      </c>
      <c r="AL5802" s="7" t="s">
        <v>50</v>
      </c>
      <c r="AM5802" s="7" t="s">
        <v>53317</v>
      </c>
      <c r="AN5802" s="7" t="s">
        <v>66</v>
      </c>
      <c r="AO5802" s="7" t="s">
        <v>53318</v>
      </c>
      <c r="AP5802" s="8" t="s">
        <v>53319</v>
      </c>
      <c r="AQ5802" s="7" t="s">
        <v>50</v>
      </c>
      <c r="AR5802" s="7" t="s">
        <v>50</v>
      </c>
    </row>
    <row r="5803" spans="1:44" ht="15" thickBot="1">
      <c r="A5803" s="10" t="s">
        <v>53320</v>
      </c>
      <c r="B5803" s="13" t="s">
        <v>50</v>
      </c>
      <c r="C5803" s="12">
        <v>35796</v>
      </c>
      <c r="D5803" s="13" t="s">
        <v>45</v>
      </c>
      <c r="E5803" s="13" t="s">
        <v>1939</v>
      </c>
      <c r="F5803" s="13" t="s">
        <v>70</v>
      </c>
      <c r="G5803" s="13" t="s">
        <v>87</v>
      </c>
      <c r="H5803" s="13" t="s">
        <v>443</v>
      </c>
      <c r="I5803" s="13" t="s">
        <v>50</v>
      </c>
      <c r="J5803" s="12">
        <v>45365</v>
      </c>
      <c r="K5803" s="13" t="s">
        <v>50</v>
      </c>
      <c r="L5803" s="13" t="s">
        <v>52</v>
      </c>
      <c r="M5803" s="13" t="s">
        <v>5917</v>
      </c>
      <c r="N5803" s="13" t="s">
        <v>3429</v>
      </c>
      <c r="O5803" s="13" t="s">
        <v>53321</v>
      </c>
      <c r="P5803" s="11">
        <v>112502</v>
      </c>
      <c r="Q5803" s="13" t="s">
        <v>2554</v>
      </c>
      <c r="R5803" s="33" t="s">
        <v>53322</v>
      </c>
      <c r="S5803" s="33" t="s">
        <v>53323</v>
      </c>
      <c r="T5803" s="13" t="s">
        <v>53324</v>
      </c>
      <c r="U5803" s="13" t="s">
        <v>53325</v>
      </c>
      <c r="V5803" s="13" t="s">
        <v>50</v>
      </c>
      <c r="W5803" s="13" t="s">
        <v>50</v>
      </c>
      <c r="X5803" s="13" t="s">
        <v>50</v>
      </c>
      <c r="Y5803" s="13" t="s">
        <v>50</v>
      </c>
      <c r="Z5803" s="13">
        <v>4</v>
      </c>
      <c r="AA5803" s="13" t="s">
        <v>50</v>
      </c>
      <c r="AB5803" s="13" t="s">
        <v>50</v>
      </c>
      <c r="AC5803" s="13" t="s">
        <v>50</v>
      </c>
      <c r="AD5803" s="13" t="s">
        <v>50</v>
      </c>
      <c r="AE5803" s="13" t="s">
        <v>50</v>
      </c>
      <c r="AF5803" s="13" t="s">
        <v>50</v>
      </c>
      <c r="AG5803" s="13" t="s">
        <v>50</v>
      </c>
      <c r="AH5803" s="13">
        <v>100000</v>
      </c>
      <c r="AI5803" s="13" t="s">
        <v>60</v>
      </c>
      <c r="AJ5803" s="13">
        <v>100000</v>
      </c>
      <c r="AK5803" s="13" t="s">
        <v>53326</v>
      </c>
      <c r="AL5803" s="13" t="s">
        <v>50</v>
      </c>
      <c r="AM5803" s="13" t="s">
        <v>53327</v>
      </c>
      <c r="AN5803" s="13" t="s">
        <v>66</v>
      </c>
      <c r="AO5803" s="13" t="s">
        <v>53328</v>
      </c>
      <c r="AP5803" s="21" t="s">
        <v>53329</v>
      </c>
      <c r="AQ5803" s="13" t="s">
        <v>50</v>
      </c>
      <c r="AR5803" s="13" t="s">
        <v>50</v>
      </c>
    </row>
    <row r="5804" spans="1:44" ht="15" thickBot="1">
      <c r="A5804" s="4" t="s">
        <v>53330</v>
      </c>
      <c r="B5804" s="7" t="s">
        <v>50</v>
      </c>
      <c r="C5804" s="6">
        <v>44197</v>
      </c>
      <c r="D5804" s="7" t="s">
        <v>45</v>
      </c>
      <c r="E5804" s="7" t="s">
        <v>46</v>
      </c>
      <c r="F5804" s="7" t="s">
        <v>70</v>
      </c>
      <c r="G5804" s="27" t="s">
        <v>54945</v>
      </c>
      <c r="H5804" s="7" t="s">
        <v>50</v>
      </c>
      <c r="I5804" s="7" t="s">
        <v>50</v>
      </c>
      <c r="J5804" s="6">
        <v>45366</v>
      </c>
      <c r="K5804" s="7" t="s">
        <v>50</v>
      </c>
      <c r="L5804" s="7" t="s">
        <v>52</v>
      </c>
      <c r="M5804" s="7" t="s">
        <v>53331</v>
      </c>
      <c r="N5804" s="7" t="s">
        <v>53332</v>
      </c>
      <c r="O5804" s="7" t="s">
        <v>53333</v>
      </c>
      <c r="P5804" s="5">
        <v>113254</v>
      </c>
      <c r="Q5804" s="7" t="s">
        <v>50</v>
      </c>
      <c r="R5804" s="34" t="s">
        <v>53334</v>
      </c>
      <c r="S5804" s="34" t="s">
        <v>53335</v>
      </c>
      <c r="T5804" s="7" t="s">
        <v>53336</v>
      </c>
      <c r="U5804" s="7" t="s">
        <v>53337</v>
      </c>
      <c r="V5804" s="7">
        <v>400223</v>
      </c>
      <c r="W5804" s="7" t="s">
        <v>1085</v>
      </c>
      <c r="X5804" s="7">
        <v>295815</v>
      </c>
      <c r="Y5804" s="7" t="s">
        <v>50</v>
      </c>
      <c r="Z5804" s="7">
        <v>2</v>
      </c>
      <c r="AA5804" s="7" t="s">
        <v>50</v>
      </c>
      <c r="AB5804" s="7" t="s">
        <v>50</v>
      </c>
      <c r="AC5804" s="7" t="s">
        <v>50</v>
      </c>
      <c r="AD5804" s="7" t="s">
        <v>50</v>
      </c>
      <c r="AE5804" s="7" t="s">
        <v>50</v>
      </c>
      <c r="AF5804" s="7" t="s">
        <v>50</v>
      </c>
      <c r="AG5804" s="7" t="s">
        <v>50</v>
      </c>
      <c r="AH5804" s="7">
        <v>355815</v>
      </c>
      <c r="AI5804" s="7" t="s">
        <v>60</v>
      </c>
      <c r="AJ5804" s="7">
        <v>355815</v>
      </c>
      <c r="AK5804" s="7" t="s">
        <v>53338</v>
      </c>
      <c r="AL5804" s="7" t="s">
        <v>50</v>
      </c>
      <c r="AM5804" s="7" t="s">
        <v>53339</v>
      </c>
      <c r="AN5804" s="7" t="s">
        <v>253</v>
      </c>
      <c r="AO5804" s="7" t="s">
        <v>53340</v>
      </c>
      <c r="AP5804" s="22" t="s">
        <v>53341</v>
      </c>
      <c r="AQ5804" s="7" t="s">
        <v>50</v>
      </c>
      <c r="AR5804" s="7" t="s">
        <v>50</v>
      </c>
    </row>
    <row r="5805" spans="1:44" ht="15" thickBot="1">
      <c r="A5805" s="10" t="s">
        <v>53342</v>
      </c>
      <c r="B5805" s="13" t="s">
        <v>50</v>
      </c>
      <c r="C5805" s="13" t="s">
        <v>53343</v>
      </c>
      <c r="D5805" s="13" t="s">
        <v>45</v>
      </c>
      <c r="E5805" s="13" t="s">
        <v>46</v>
      </c>
      <c r="F5805" s="13" t="s">
        <v>70</v>
      </c>
      <c r="G5805" s="13" t="s">
        <v>145</v>
      </c>
      <c r="H5805" s="13" t="s">
        <v>9487</v>
      </c>
      <c r="I5805" s="13" t="s">
        <v>50</v>
      </c>
      <c r="J5805" s="12">
        <v>45364</v>
      </c>
      <c r="K5805" s="13" t="s">
        <v>191</v>
      </c>
      <c r="L5805" s="13" t="s">
        <v>52</v>
      </c>
      <c r="M5805" s="13" t="s">
        <v>53344</v>
      </c>
      <c r="N5805" s="13" t="s">
        <v>53345</v>
      </c>
      <c r="O5805" s="13" t="s">
        <v>53346</v>
      </c>
      <c r="P5805" s="11">
        <v>115571</v>
      </c>
      <c r="Q5805" s="13" t="s">
        <v>135</v>
      </c>
      <c r="R5805" s="33" t="s">
        <v>53347</v>
      </c>
      <c r="S5805" s="33" t="s">
        <v>53348</v>
      </c>
      <c r="T5805" s="13" t="s">
        <v>50</v>
      </c>
      <c r="U5805" s="13">
        <v>4402077472600</v>
      </c>
      <c r="V5805" s="13">
        <v>317806</v>
      </c>
      <c r="W5805" s="13" t="s">
        <v>60</v>
      </c>
      <c r="X5805" s="13">
        <v>317806</v>
      </c>
      <c r="Y5805" s="13" t="s">
        <v>50</v>
      </c>
      <c r="Z5805" s="13">
        <v>1</v>
      </c>
      <c r="AA5805" s="13" t="s">
        <v>50</v>
      </c>
      <c r="AB5805" s="13" t="s">
        <v>50</v>
      </c>
      <c r="AC5805" s="13" t="s">
        <v>50</v>
      </c>
      <c r="AD5805" s="13" t="s">
        <v>50</v>
      </c>
      <c r="AE5805" s="13" t="s">
        <v>50</v>
      </c>
      <c r="AF5805" s="13" t="s">
        <v>50</v>
      </c>
      <c r="AG5805" s="13" t="s">
        <v>50</v>
      </c>
      <c r="AH5805" s="13">
        <v>317806</v>
      </c>
      <c r="AI5805" s="13" t="s">
        <v>60</v>
      </c>
      <c r="AJ5805" s="13">
        <v>317806</v>
      </c>
      <c r="AK5805" s="13" t="s">
        <v>53349</v>
      </c>
      <c r="AL5805" s="13" t="s">
        <v>50</v>
      </c>
      <c r="AM5805" s="13" t="s">
        <v>53350</v>
      </c>
      <c r="AN5805" s="13" t="s">
        <v>53351</v>
      </c>
      <c r="AO5805" s="13" t="s">
        <v>53352</v>
      </c>
      <c r="AP5805" s="21" t="s">
        <v>53353</v>
      </c>
      <c r="AQ5805" s="13" t="s">
        <v>50</v>
      </c>
      <c r="AR5805" s="13" t="s">
        <v>50</v>
      </c>
    </row>
    <row r="5806" spans="1:44" ht="15" thickBot="1">
      <c r="A5806" s="4" t="s">
        <v>53354</v>
      </c>
      <c r="B5806" s="7" t="s">
        <v>50</v>
      </c>
      <c r="C5806" s="6">
        <v>44562</v>
      </c>
      <c r="D5806" s="7" t="s">
        <v>45</v>
      </c>
      <c r="E5806" s="7" t="s">
        <v>46</v>
      </c>
      <c r="F5806" s="7" t="s">
        <v>70</v>
      </c>
      <c r="G5806" s="27" t="s">
        <v>54945</v>
      </c>
      <c r="H5806" s="7" t="s">
        <v>50</v>
      </c>
      <c r="I5806" s="7" t="s">
        <v>50</v>
      </c>
      <c r="J5806" s="6">
        <v>45365</v>
      </c>
      <c r="K5806" s="7" t="s">
        <v>50</v>
      </c>
      <c r="L5806" s="7" t="s">
        <v>1624</v>
      </c>
      <c r="M5806" s="7" t="s">
        <v>50028</v>
      </c>
      <c r="N5806" s="7" t="s">
        <v>8215</v>
      </c>
      <c r="O5806" s="7" t="s">
        <v>53355</v>
      </c>
      <c r="P5806" s="5">
        <v>115978</v>
      </c>
      <c r="Q5806" s="7" t="s">
        <v>360</v>
      </c>
      <c r="R5806" s="34" t="s">
        <v>53356</v>
      </c>
      <c r="S5806" s="34" t="s">
        <v>53357</v>
      </c>
      <c r="T5806" s="7" t="s">
        <v>53358</v>
      </c>
      <c r="U5806" s="7" t="s">
        <v>50</v>
      </c>
      <c r="V5806" s="7">
        <v>100000</v>
      </c>
      <c r="W5806" s="7" t="s">
        <v>60</v>
      </c>
      <c r="X5806" s="7">
        <v>100000</v>
      </c>
      <c r="Y5806" s="7" t="s">
        <v>467</v>
      </c>
      <c r="Z5806" s="7">
        <v>1</v>
      </c>
      <c r="AA5806" s="7">
        <v>100000</v>
      </c>
      <c r="AB5806" s="7" t="s">
        <v>60</v>
      </c>
      <c r="AC5806" s="7">
        <v>100000</v>
      </c>
      <c r="AD5806" s="7" t="s">
        <v>1624</v>
      </c>
      <c r="AE5806" s="7">
        <v>100000</v>
      </c>
      <c r="AF5806" s="7" t="s">
        <v>60</v>
      </c>
      <c r="AG5806" s="7">
        <v>100000</v>
      </c>
      <c r="AH5806" s="7">
        <v>100000</v>
      </c>
      <c r="AI5806" s="7" t="s">
        <v>60</v>
      </c>
      <c r="AJ5806" s="7">
        <v>100000</v>
      </c>
      <c r="AK5806" s="7" t="s">
        <v>50059</v>
      </c>
      <c r="AL5806" s="7" t="s">
        <v>50</v>
      </c>
      <c r="AM5806" s="7" t="s">
        <v>53359</v>
      </c>
      <c r="AN5806" s="7" t="s">
        <v>253</v>
      </c>
      <c r="AO5806" s="7" t="s">
        <v>53358</v>
      </c>
      <c r="AP5806" s="22" t="s">
        <v>53360</v>
      </c>
      <c r="AQ5806" s="7" t="s">
        <v>50</v>
      </c>
      <c r="AR5806" s="7" t="s">
        <v>50</v>
      </c>
    </row>
    <row r="5807" spans="1:44" ht="15" thickBot="1">
      <c r="A5807" s="10" t="s">
        <v>53361</v>
      </c>
      <c r="B5807" s="13" t="s">
        <v>50</v>
      </c>
      <c r="C5807" s="12">
        <v>43466</v>
      </c>
      <c r="D5807" s="13" t="s">
        <v>45</v>
      </c>
      <c r="E5807" s="13" t="s">
        <v>46</v>
      </c>
      <c r="F5807" s="13" t="s">
        <v>70</v>
      </c>
      <c r="G5807" s="13" t="s">
        <v>50</v>
      </c>
      <c r="H5807" s="13" t="s">
        <v>50</v>
      </c>
      <c r="I5807" s="13" t="s">
        <v>50</v>
      </c>
      <c r="J5807" s="12">
        <v>45364</v>
      </c>
      <c r="K5807" s="13" t="s">
        <v>50</v>
      </c>
      <c r="L5807" s="13" t="s">
        <v>4836</v>
      </c>
      <c r="M5807" s="13" t="s">
        <v>53362</v>
      </c>
      <c r="N5807" s="13" t="s">
        <v>10626</v>
      </c>
      <c r="O5807" s="13" t="s">
        <v>53363</v>
      </c>
      <c r="P5807" s="11">
        <v>116020</v>
      </c>
      <c r="Q5807" s="13" t="s">
        <v>245</v>
      </c>
      <c r="R5807" s="30" t="s">
        <v>50</v>
      </c>
      <c r="S5807" s="30" t="s">
        <v>50</v>
      </c>
      <c r="T5807" s="13" t="s">
        <v>50</v>
      </c>
      <c r="U5807" s="13" t="s">
        <v>50</v>
      </c>
      <c r="V5807" s="13">
        <v>30000000</v>
      </c>
      <c r="W5807" s="13" t="s">
        <v>2056</v>
      </c>
      <c r="X5807" s="13">
        <v>4173854</v>
      </c>
      <c r="Y5807" s="13" t="s">
        <v>467</v>
      </c>
      <c r="Z5807" s="13">
        <v>1</v>
      </c>
      <c r="AA5807" s="13">
        <v>30000000</v>
      </c>
      <c r="AB5807" s="13" t="s">
        <v>2056</v>
      </c>
      <c r="AC5807" s="13">
        <v>4173854</v>
      </c>
      <c r="AD5807" s="13" t="s">
        <v>4836</v>
      </c>
      <c r="AE5807" s="13">
        <v>30000000</v>
      </c>
      <c r="AF5807" s="13" t="s">
        <v>2056</v>
      </c>
      <c r="AG5807" s="13">
        <v>4173855</v>
      </c>
      <c r="AH5807" s="13">
        <v>30000000</v>
      </c>
      <c r="AI5807" s="13" t="s">
        <v>2056</v>
      </c>
      <c r="AJ5807" s="13">
        <v>4173855</v>
      </c>
      <c r="AK5807" s="13" t="s">
        <v>50</v>
      </c>
      <c r="AL5807" s="13" t="s">
        <v>50</v>
      </c>
      <c r="AM5807" s="13" t="s">
        <v>50</v>
      </c>
      <c r="AN5807" s="13" t="s">
        <v>50</v>
      </c>
      <c r="AO5807" s="13" t="s">
        <v>50</v>
      </c>
      <c r="AP5807" s="13" t="s">
        <v>50</v>
      </c>
      <c r="AQ5807" s="13" t="s">
        <v>50</v>
      </c>
      <c r="AR5807" s="13" t="s">
        <v>1186</v>
      </c>
    </row>
    <row r="5808" spans="1:44" ht="15" thickBot="1">
      <c r="A5808" s="4" t="s">
        <v>53364</v>
      </c>
      <c r="B5808" s="7" t="s">
        <v>50</v>
      </c>
      <c r="C5808" s="6">
        <v>45253</v>
      </c>
      <c r="D5808" s="7" t="s">
        <v>45</v>
      </c>
      <c r="E5808" s="7" t="s">
        <v>46</v>
      </c>
      <c r="F5808" s="7" t="s">
        <v>70</v>
      </c>
      <c r="G5808" s="27" t="s">
        <v>54945</v>
      </c>
      <c r="H5808" s="7" t="s">
        <v>50</v>
      </c>
      <c r="I5808" s="7" t="s">
        <v>50</v>
      </c>
      <c r="J5808" s="6">
        <v>45366</v>
      </c>
      <c r="K5808" s="7" t="s">
        <v>50</v>
      </c>
      <c r="L5808" s="7" t="s">
        <v>1624</v>
      </c>
      <c r="M5808" s="7" t="s">
        <v>53365</v>
      </c>
      <c r="N5808" s="7" t="s">
        <v>133</v>
      </c>
      <c r="O5808" s="7" t="s">
        <v>53366</v>
      </c>
      <c r="P5808" s="5">
        <v>116095</v>
      </c>
      <c r="Q5808" s="7" t="s">
        <v>135</v>
      </c>
      <c r="R5808" s="34" t="s">
        <v>53367</v>
      </c>
      <c r="S5808" s="34" t="s">
        <v>53368</v>
      </c>
      <c r="T5808" s="7" t="s">
        <v>53369</v>
      </c>
      <c r="U5808" s="7">
        <v>7566234794</v>
      </c>
      <c r="V5808" s="7">
        <v>250000</v>
      </c>
      <c r="W5808" s="7" t="s">
        <v>139</v>
      </c>
      <c r="X5808" s="7">
        <v>318324</v>
      </c>
      <c r="Y5808" s="7" t="s">
        <v>467</v>
      </c>
      <c r="Z5808" s="7">
        <v>1</v>
      </c>
      <c r="AA5808" s="7">
        <v>250000</v>
      </c>
      <c r="AB5808" s="7" t="s">
        <v>139</v>
      </c>
      <c r="AC5808" s="7">
        <v>318324</v>
      </c>
      <c r="AD5808" s="7" t="s">
        <v>1624</v>
      </c>
      <c r="AE5808" s="7">
        <v>250000</v>
      </c>
      <c r="AF5808" s="7" t="s">
        <v>139</v>
      </c>
      <c r="AG5808" s="7">
        <v>318325</v>
      </c>
      <c r="AH5808" s="7">
        <v>250000</v>
      </c>
      <c r="AI5808" s="7" t="s">
        <v>139</v>
      </c>
      <c r="AJ5808" s="7">
        <v>318325</v>
      </c>
      <c r="AK5808" s="7" t="s">
        <v>50</v>
      </c>
      <c r="AL5808" s="7" t="s">
        <v>50</v>
      </c>
      <c r="AM5808" s="7" t="s">
        <v>53370</v>
      </c>
      <c r="AN5808" s="7" t="s">
        <v>993</v>
      </c>
      <c r="AO5808" s="7" t="s">
        <v>53371</v>
      </c>
      <c r="AP5808" s="7" t="s">
        <v>50</v>
      </c>
      <c r="AQ5808" s="22" t="s">
        <v>53372</v>
      </c>
      <c r="AR5808" s="7" t="s">
        <v>50</v>
      </c>
    </row>
    <row r="5809" spans="1:44" ht="15" thickBot="1">
      <c r="A5809" s="10" t="s">
        <v>53373</v>
      </c>
      <c r="B5809" s="13" t="s">
        <v>50</v>
      </c>
      <c r="C5809" s="13" t="s">
        <v>27973</v>
      </c>
      <c r="D5809" s="13" t="s">
        <v>45</v>
      </c>
      <c r="E5809" s="13" t="s">
        <v>46</v>
      </c>
      <c r="F5809" s="13" t="s">
        <v>70</v>
      </c>
      <c r="G5809" s="13" t="s">
        <v>145</v>
      </c>
      <c r="H5809" s="13" t="s">
        <v>4326</v>
      </c>
      <c r="I5809" s="13" t="s">
        <v>50</v>
      </c>
      <c r="J5809" s="12">
        <v>45365</v>
      </c>
      <c r="K5809" s="13" t="s">
        <v>191</v>
      </c>
      <c r="L5809" s="13" t="s">
        <v>52</v>
      </c>
      <c r="M5809" s="13" t="s">
        <v>53374</v>
      </c>
      <c r="N5809" s="13" t="s">
        <v>5813</v>
      </c>
      <c r="O5809" s="13" t="s">
        <v>53375</v>
      </c>
      <c r="P5809" s="11">
        <v>116676</v>
      </c>
      <c r="Q5809" s="13" t="s">
        <v>1116</v>
      </c>
      <c r="R5809" s="33" t="s">
        <v>53376</v>
      </c>
      <c r="S5809" s="33" t="s">
        <v>53377</v>
      </c>
      <c r="T5809" s="13" t="s">
        <v>50</v>
      </c>
      <c r="U5809" s="13" t="s">
        <v>53378</v>
      </c>
      <c r="V5809" s="13">
        <v>995400</v>
      </c>
      <c r="W5809" s="13" t="s">
        <v>60</v>
      </c>
      <c r="X5809" s="13">
        <v>995400</v>
      </c>
      <c r="Y5809" s="13" t="s">
        <v>50</v>
      </c>
      <c r="Z5809" s="13">
        <v>1</v>
      </c>
      <c r="AA5809" s="13" t="s">
        <v>50</v>
      </c>
      <c r="AB5809" s="13" t="s">
        <v>50</v>
      </c>
      <c r="AC5809" s="13" t="s">
        <v>50</v>
      </c>
      <c r="AD5809" s="13" t="s">
        <v>50</v>
      </c>
      <c r="AE5809" s="13" t="s">
        <v>50</v>
      </c>
      <c r="AF5809" s="13" t="s">
        <v>50</v>
      </c>
      <c r="AG5809" s="13" t="s">
        <v>50</v>
      </c>
      <c r="AH5809" s="13">
        <v>995400</v>
      </c>
      <c r="AI5809" s="13" t="s">
        <v>60</v>
      </c>
      <c r="AJ5809" s="13">
        <v>995400</v>
      </c>
      <c r="AK5809" s="13" t="s">
        <v>44154</v>
      </c>
      <c r="AL5809" s="13" t="s">
        <v>50</v>
      </c>
      <c r="AM5809" s="13" t="s">
        <v>53379</v>
      </c>
      <c r="AN5809" s="13" t="s">
        <v>66</v>
      </c>
      <c r="AO5809" s="13" t="s">
        <v>53380</v>
      </c>
      <c r="AP5809" s="13" t="s">
        <v>50</v>
      </c>
      <c r="AQ5809" s="21" t="s">
        <v>53381</v>
      </c>
      <c r="AR5809" s="13" t="s">
        <v>50</v>
      </c>
    </row>
    <row r="5810" spans="1:44" ht="15" thickBot="1">
      <c r="A5810" s="4" t="s">
        <v>53382</v>
      </c>
      <c r="B5810" s="7" t="s">
        <v>50</v>
      </c>
      <c r="C5810" s="6">
        <v>32874</v>
      </c>
      <c r="D5810" s="7" t="s">
        <v>45</v>
      </c>
      <c r="E5810" s="7" t="s">
        <v>50</v>
      </c>
      <c r="F5810" s="7" t="s">
        <v>70</v>
      </c>
      <c r="G5810" s="7" t="s">
        <v>145</v>
      </c>
      <c r="H5810" s="7" t="s">
        <v>2199</v>
      </c>
      <c r="I5810" s="7" t="s">
        <v>50</v>
      </c>
      <c r="J5810" s="6">
        <v>45365</v>
      </c>
      <c r="K5810" s="7" t="s">
        <v>191</v>
      </c>
      <c r="L5810" s="7" t="s">
        <v>1471</v>
      </c>
      <c r="M5810" s="7" t="s">
        <v>1913</v>
      </c>
      <c r="N5810" s="7" t="s">
        <v>91</v>
      </c>
      <c r="O5810" s="7" t="s">
        <v>53383</v>
      </c>
      <c r="P5810" s="5">
        <v>116959</v>
      </c>
      <c r="Q5810" s="7" t="s">
        <v>93</v>
      </c>
      <c r="R5810" s="34" t="s">
        <v>53384</v>
      </c>
      <c r="S5810" s="34" t="s">
        <v>53385</v>
      </c>
      <c r="T5810" s="7" t="s">
        <v>50</v>
      </c>
      <c r="U5810" s="7" t="s">
        <v>53386</v>
      </c>
      <c r="V5810" s="7" t="s">
        <v>50</v>
      </c>
      <c r="W5810" s="7" t="s">
        <v>50</v>
      </c>
      <c r="X5810" s="7" t="s">
        <v>50</v>
      </c>
      <c r="Y5810" s="7" t="s">
        <v>50</v>
      </c>
      <c r="Z5810" s="7">
        <v>1</v>
      </c>
      <c r="AA5810" s="7" t="s">
        <v>50</v>
      </c>
      <c r="AB5810" s="7" t="s">
        <v>50</v>
      </c>
      <c r="AC5810" s="7" t="s">
        <v>50</v>
      </c>
      <c r="AD5810" s="7" t="s">
        <v>1471</v>
      </c>
      <c r="AE5810" s="7" t="s">
        <v>50</v>
      </c>
      <c r="AF5810" s="7" t="s">
        <v>50</v>
      </c>
      <c r="AG5810" s="7" t="s">
        <v>50</v>
      </c>
      <c r="AH5810" s="7" t="s">
        <v>50</v>
      </c>
      <c r="AI5810" s="7" t="s">
        <v>50</v>
      </c>
      <c r="AJ5810" s="7" t="s">
        <v>50</v>
      </c>
      <c r="AK5810" s="7" t="s">
        <v>53387</v>
      </c>
      <c r="AL5810" s="7" t="s">
        <v>50</v>
      </c>
      <c r="AM5810" s="7" t="s">
        <v>53388</v>
      </c>
      <c r="AN5810" s="7" t="s">
        <v>22383</v>
      </c>
      <c r="AO5810" s="7" t="s">
        <v>53389</v>
      </c>
      <c r="AP5810" s="22" t="s">
        <v>53390</v>
      </c>
      <c r="AQ5810" s="7" t="s">
        <v>50</v>
      </c>
      <c r="AR5810" s="7" t="s">
        <v>50</v>
      </c>
    </row>
    <row r="5811" spans="1:44" ht="15" thickBot="1">
      <c r="A5811" s="10" t="s">
        <v>53391</v>
      </c>
      <c r="B5811" s="13" t="s">
        <v>50</v>
      </c>
      <c r="C5811" s="12">
        <v>43845</v>
      </c>
      <c r="D5811" s="13" t="s">
        <v>45</v>
      </c>
      <c r="E5811" s="13" t="s">
        <v>46</v>
      </c>
      <c r="F5811" s="13" t="s">
        <v>70</v>
      </c>
      <c r="G5811" s="26" t="s">
        <v>54946</v>
      </c>
      <c r="H5811" s="13" t="s">
        <v>50</v>
      </c>
      <c r="I5811" s="13" t="s">
        <v>50</v>
      </c>
      <c r="J5811" s="12">
        <v>45366</v>
      </c>
      <c r="K5811" s="13" t="s">
        <v>50</v>
      </c>
      <c r="L5811" s="13" t="s">
        <v>1624</v>
      </c>
      <c r="M5811" s="13" t="s">
        <v>50</v>
      </c>
      <c r="N5811" s="13" t="s">
        <v>50</v>
      </c>
      <c r="O5811" s="13" t="s">
        <v>53392</v>
      </c>
      <c r="P5811" s="11">
        <v>117942</v>
      </c>
      <c r="Q5811" s="13" t="s">
        <v>50</v>
      </c>
      <c r="R5811" s="33" t="s">
        <v>53393</v>
      </c>
      <c r="S5811" s="33" t="s">
        <v>53394</v>
      </c>
      <c r="T5811" s="13" t="s">
        <v>53395</v>
      </c>
      <c r="U5811" s="13" t="s">
        <v>53396</v>
      </c>
      <c r="V5811" s="13">
        <v>300000</v>
      </c>
      <c r="W5811" s="13" t="s">
        <v>60</v>
      </c>
      <c r="X5811" s="13">
        <v>300000</v>
      </c>
      <c r="Y5811" s="13" t="s">
        <v>467</v>
      </c>
      <c r="Z5811" s="13">
        <v>1</v>
      </c>
      <c r="AA5811" s="13">
        <v>300000</v>
      </c>
      <c r="AB5811" s="13" t="s">
        <v>60</v>
      </c>
      <c r="AC5811" s="13">
        <v>300000</v>
      </c>
      <c r="AD5811" s="13" t="s">
        <v>1624</v>
      </c>
      <c r="AE5811" s="13">
        <v>300000</v>
      </c>
      <c r="AF5811" s="13" t="s">
        <v>60</v>
      </c>
      <c r="AG5811" s="13">
        <v>300000</v>
      </c>
      <c r="AH5811" s="13">
        <v>300000</v>
      </c>
      <c r="AI5811" s="13" t="s">
        <v>60</v>
      </c>
      <c r="AJ5811" s="13">
        <v>300000</v>
      </c>
      <c r="AK5811" s="13" t="s">
        <v>53397</v>
      </c>
      <c r="AL5811" s="13" t="s">
        <v>50</v>
      </c>
      <c r="AM5811" s="13" t="s">
        <v>53398</v>
      </c>
      <c r="AN5811" s="13" t="s">
        <v>66</v>
      </c>
      <c r="AO5811" s="13" t="s">
        <v>53399</v>
      </c>
      <c r="AP5811" s="21" t="s">
        <v>53400</v>
      </c>
      <c r="AQ5811" s="13" t="s">
        <v>50</v>
      </c>
      <c r="AR5811" s="13" t="s">
        <v>50</v>
      </c>
    </row>
    <row r="5812" spans="1:44" ht="15" thickBot="1">
      <c r="A5812" s="4" t="s">
        <v>53401</v>
      </c>
      <c r="B5812" s="7" t="s">
        <v>50</v>
      </c>
      <c r="C5812" s="6">
        <v>44927</v>
      </c>
      <c r="D5812" s="7" t="s">
        <v>45</v>
      </c>
      <c r="E5812" s="7" t="s">
        <v>46</v>
      </c>
      <c r="F5812" s="7" t="s">
        <v>70</v>
      </c>
      <c r="G5812" s="27" t="s">
        <v>54945</v>
      </c>
      <c r="H5812" s="7" t="s">
        <v>50</v>
      </c>
      <c r="I5812" s="7" t="s">
        <v>50</v>
      </c>
      <c r="J5812" s="6">
        <v>45365</v>
      </c>
      <c r="K5812" s="7" t="s">
        <v>50</v>
      </c>
      <c r="L5812" s="7" t="s">
        <v>467</v>
      </c>
      <c r="M5812" s="7" t="s">
        <v>53402</v>
      </c>
      <c r="N5812" s="7" t="s">
        <v>53403</v>
      </c>
      <c r="O5812" s="7" t="s">
        <v>53404</v>
      </c>
      <c r="P5812" s="5">
        <v>118018</v>
      </c>
      <c r="Q5812" s="7" t="s">
        <v>1783</v>
      </c>
      <c r="R5812" s="34" t="s">
        <v>53405</v>
      </c>
      <c r="S5812" s="34" t="s">
        <v>53406</v>
      </c>
      <c r="T5812" s="7" t="s">
        <v>50</v>
      </c>
      <c r="U5812" s="7" t="s">
        <v>50</v>
      </c>
      <c r="V5812" s="7">
        <v>250000</v>
      </c>
      <c r="W5812" s="7" t="s">
        <v>60</v>
      </c>
      <c r="X5812" s="7">
        <v>250000</v>
      </c>
      <c r="Y5812" s="7" t="s">
        <v>467</v>
      </c>
      <c r="Z5812" s="7">
        <v>1</v>
      </c>
      <c r="AA5812" s="7">
        <v>250000</v>
      </c>
      <c r="AB5812" s="7" t="s">
        <v>60</v>
      </c>
      <c r="AC5812" s="7">
        <v>250000</v>
      </c>
      <c r="AD5812" s="7" t="s">
        <v>467</v>
      </c>
      <c r="AE5812" s="7">
        <v>250000</v>
      </c>
      <c r="AF5812" s="7" t="s">
        <v>60</v>
      </c>
      <c r="AG5812" s="7">
        <v>250000</v>
      </c>
      <c r="AH5812" s="7">
        <v>250000</v>
      </c>
      <c r="AI5812" s="7" t="s">
        <v>60</v>
      </c>
      <c r="AJ5812" s="7">
        <v>250000</v>
      </c>
      <c r="AK5812" s="7" t="s">
        <v>53407</v>
      </c>
      <c r="AL5812" s="7" t="s">
        <v>50</v>
      </c>
      <c r="AM5812" s="7" t="s">
        <v>53408</v>
      </c>
      <c r="AN5812" s="7" t="s">
        <v>253</v>
      </c>
      <c r="AO5812" s="7" t="s">
        <v>53409</v>
      </c>
      <c r="AP5812" s="22" t="s">
        <v>53410</v>
      </c>
      <c r="AQ5812" s="7" t="s">
        <v>50</v>
      </c>
      <c r="AR5812" s="7" t="s">
        <v>50</v>
      </c>
    </row>
    <row r="5813" spans="1:44" ht="15" thickBot="1">
      <c r="A5813" s="10" t="s">
        <v>53411</v>
      </c>
      <c r="B5813" s="13" t="s">
        <v>50</v>
      </c>
      <c r="C5813" s="12">
        <v>44986</v>
      </c>
      <c r="D5813" s="13" t="s">
        <v>45</v>
      </c>
      <c r="E5813" s="13" t="s">
        <v>46</v>
      </c>
      <c r="F5813" s="13" t="s">
        <v>70</v>
      </c>
      <c r="G5813" s="27" t="s">
        <v>54945</v>
      </c>
      <c r="H5813" s="13" t="s">
        <v>50</v>
      </c>
      <c r="I5813" s="13" t="s">
        <v>50</v>
      </c>
      <c r="J5813" s="12">
        <v>45366</v>
      </c>
      <c r="K5813" s="13" t="s">
        <v>50</v>
      </c>
      <c r="L5813" s="13" t="s">
        <v>1624</v>
      </c>
      <c r="M5813" s="13" t="s">
        <v>50</v>
      </c>
      <c r="N5813" s="13" t="s">
        <v>180</v>
      </c>
      <c r="O5813" s="13" t="s">
        <v>53412</v>
      </c>
      <c r="P5813" s="11">
        <v>119627</v>
      </c>
      <c r="Q5813" s="13" t="s">
        <v>120</v>
      </c>
      <c r="R5813" s="29" t="s">
        <v>53413</v>
      </c>
      <c r="S5813" s="33" t="s">
        <v>53414</v>
      </c>
      <c r="T5813" s="13" t="s">
        <v>53415</v>
      </c>
      <c r="U5813" s="13" t="s">
        <v>50</v>
      </c>
      <c r="V5813" s="13">
        <v>100000</v>
      </c>
      <c r="W5813" s="13" t="s">
        <v>60</v>
      </c>
      <c r="X5813" s="13">
        <v>100000</v>
      </c>
      <c r="Y5813" s="13" t="s">
        <v>467</v>
      </c>
      <c r="Z5813" s="13">
        <v>1</v>
      </c>
      <c r="AA5813" s="13">
        <v>100000</v>
      </c>
      <c r="AB5813" s="13" t="s">
        <v>60</v>
      </c>
      <c r="AC5813" s="13">
        <v>100000</v>
      </c>
      <c r="AD5813" s="13" t="s">
        <v>1624</v>
      </c>
      <c r="AE5813" s="13">
        <v>100000</v>
      </c>
      <c r="AF5813" s="13" t="s">
        <v>60</v>
      </c>
      <c r="AG5813" s="13">
        <v>100000</v>
      </c>
      <c r="AH5813" s="13">
        <v>100000</v>
      </c>
      <c r="AI5813" s="13" t="s">
        <v>60</v>
      </c>
      <c r="AJ5813" s="13">
        <v>100000</v>
      </c>
      <c r="AK5813" s="13" t="s">
        <v>50</v>
      </c>
      <c r="AL5813" s="13" t="s">
        <v>50</v>
      </c>
      <c r="AM5813" s="13" t="s">
        <v>53416</v>
      </c>
      <c r="AN5813" s="13" t="s">
        <v>66</v>
      </c>
      <c r="AO5813" s="13" t="s">
        <v>53417</v>
      </c>
      <c r="AP5813" s="14" t="s">
        <v>53418</v>
      </c>
      <c r="AQ5813" s="13" t="s">
        <v>50</v>
      </c>
      <c r="AR5813" s="13" t="s">
        <v>50</v>
      </c>
    </row>
    <row r="5814" spans="1:44" ht="15" thickBot="1">
      <c r="A5814" s="4" t="s">
        <v>53419</v>
      </c>
      <c r="B5814" s="7" t="s">
        <v>50</v>
      </c>
      <c r="C5814" s="6">
        <v>44562</v>
      </c>
      <c r="D5814" s="7" t="s">
        <v>45</v>
      </c>
      <c r="E5814" s="7" t="s">
        <v>46</v>
      </c>
      <c r="F5814" s="7" t="s">
        <v>70</v>
      </c>
      <c r="G5814" s="26" t="s">
        <v>54946</v>
      </c>
      <c r="H5814" s="7" t="s">
        <v>50</v>
      </c>
      <c r="I5814" s="7" t="s">
        <v>50</v>
      </c>
      <c r="J5814" s="6">
        <v>45366</v>
      </c>
      <c r="K5814" s="7" t="s">
        <v>50</v>
      </c>
      <c r="L5814" s="7" t="s">
        <v>1471</v>
      </c>
      <c r="M5814" s="7" t="s">
        <v>4534</v>
      </c>
      <c r="N5814" s="7" t="s">
        <v>53420</v>
      </c>
      <c r="O5814" s="7" t="s">
        <v>53421</v>
      </c>
      <c r="P5814" s="5">
        <v>119960</v>
      </c>
      <c r="Q5814" s="7" t="s">
        <v>360</v>
      </c>
      <c r="R5814" s="34" t="s">
        <v>53422</v>
      </c>
      <c r="S5814" s="34" t="s">
        <v>53423</v>
      </c>
      <c r="T5814" s="7" t="s">
        <v>53424</v>
      </c>
      <c r="U5814" s="7" t="s">
        <v>50</v>
      </c>
      <c r="V5814" s="7">
        <v>1900000</v>
      </c>
      <c r="W5814" s="7" t="s">
        <v>209</v>
      </c>
      <c r="X5814" s="7">
        <v>2069153</v>
      </c>
      <c r="Y5814" s="7" t="s">
        <v>50</v>
      </c>
      <c r="Z5814" s="7">
        <v>1</v>
      </c>
      <c r="AA5814" s="7">
        <v>1900000</v>
      </c>
      <c r="AB5814" s="7" t="s">
        <v>209</v>
      </c>
      <c r="AC5814" s="7">
        <v>2069153</v>
      </c>
      <c r="AD5814" s="7" t="s">
        <v>1471</v>
      </c>
      <c r="AE5814" s="7">
        <v>1900000</v>
      </c>
      <c r="AF5814" s="7" t="s">
        <v>209</v>
      </c>
      <c r="AG5814" s="7">
        <v>2069153</v>
      </c>
      <c r="AH5814" s="7">
        <v>1900000</v>
      </c>
      <c r="AI5814" s="7" t="s">
        <v>209</v>
      </c>
      <c r="AJ5814" s="7">
        <v>2069153</v>
      </c>
      <c r="AK5814" s="7" t="s">
        <v>53425</v>
      </c>
      <c r="AL5814" s="7" t="s">
        <v>50</v>
      </c>
      <c r="AM5814" s="7" t="s">
        <v>53426</v>
      </c>
      <c r="AN5814" s="7" t="s">
        <v>993</v>
      </c>
      <c r="AO5814" s="7" t="s">
        <v>53427</v>
      </c>
      <c r="AP5814" s="22" t="s">
        <v>53428</v>
      </c>
      <c r="AQ5814" s="7" t="s">
        <v>50</v>
      </c>
      <c r="AR5814" s="7" t="s">
        <v>50</v>
      </c>
    </row>
    <row r="5815" spans="1:44" ht="15" thickBot="1">
      <c r="A5815" s="10" t="s">
        <v>53429</v>
      </c>
      <c r="B5815" s="13" t="s">
        <v>50</v>
      </c>
      <c r="C5815" s="13" t="s">
        <v>50</v>
      </c>
      <c r="D5815" s="13" t="s">
        <v>45</v>
      </c>
      <c r="E5815" s="13" t="s">
        <v>50</v>
      </c>
      <c r="F5815" s="13" t="s">
        <v>70</v>
      </c>
      <c r="G5815" s="27" t="s">
        <v>54945</v>
      </c>
      <c r="H5815" s="13" t="s">
        <v>50</v>
      </c>
      <c r="I5815" s="13" t="s">
        <v>50</v>
      </c>
      <c r="J5815" s="12">
        <v>45365</v>
      </c>
      <c r="K5815" s="13" t="s">
        <v>50</v>
      </c>
      <c r="L5815" s="13" t="s">
        <v>5159</v>
      </c>
      <c r="M5815" s="13" t="s">
        <v>1181</v>
      </c>
      <c r="N5815" s="13" t="s">
        <v>53430</v>
      </c>
      <c r="O5815" s="13" t="s">
        <v>53431</v>
      </c>
      <c r="P5815" s="11">
        <v>120914</v>
      </c>
      <c r="Q5815" s="13" t="s">
        <v>1334</v>
      </c>
      <c r="R5815" s="33" t="s">
        <v>53432</v>
      </c>
      <c r="S5815" s="33" t="s">
        <v>53433</v>
      </c>
      <c r="T5815" s="13" t="s">
        <v>50</v>
      </c>
      <c r="U5815" s="13" t="s">
        <v>50</v>
      </c>
      <c r="V5815" s="13">
        <v>1264630</v>
      </c>
      <c r="W5815" s="13" t="s">
        <v>1338</v>
      </c>
      <c r="X5815" s="13">
        <v>831949</v>
      </c>
      <c r="Y5815" s="13" t="s">
        <v>50</v>
      </c>
      <c r="Z5815" s="13">
        <v>2</v>
      </c>
      <c r="AA5815" s="13">
        <v>1264630</v>
      </c>
      <c r="AB5815" s="13" t="s">
        <v>1338</v>
      </c>
      <c r="AC5815" s="13">
        <v>831949</v>
      </c>
      <c r="AD5815" s="13" t="s">
        <v>5159</v>
      </c>
      <c r="AE5815" s="13">
        <v>1264630</v>
      </c>
      <c r="AF5815" s="13" t="s">
        <v>1338</v>
      </c>
      <c r="AG5815" s="13">
        <v>831950</v>
      </c>
      <c r="AH5815" s="13">
        <v>5264630</v>
      </c>
      <c r="AI5815" s="13" t="s">
        <v>1338</v>
      </c>
      <c r="AJ5815" s="13">
        <v>3382808</v>
      </c>
      <c r="AK5815" s="13" t="s">
        <v>53434</v>
      </c>
      <c r="AL5815" s="13" t="s">
        <v>50</v>
      </c>
      <c r="AM5815" s="13" t="s">
        <v>53435</v>
      </c>
      <c r="AN5815" s="13" t="s">
        <v>798</v>
      </c>
      <c r="AO5815" s="13" t="s">
        <v>53436</v>
      </c>
      <c r="AP5815" s="21" t="s">
        <v>53437</v>
      </c>
      <c r="AQ5815" s="13" t="s">
        <v>50</v>
      </c>
      <c r="AR5815" s="13" t="s">
        <v>50</v>
      </c>
    </row>
    <row r="5816" spans="1:44" ht="15" thickBot="1">
      <c r="A5816" s="4" t="s">
        <v>53438</v>
      </c>
      <c r="B5816" s="7" t="s">
        <v>50</v>
      </c>
      <c r="C5816" s="6">
        <v>44927</v>
      </c>
      <c r="D5816" s="7" t="s">
        <v>45</v>
      </c>
      <c r="E5816" s="7" t="s">
        <v>46</v>
      </c>
      <c r="F5816" s="7" t="s">
        <v>70</v>
      </c>
      <c r="G5816" s="7" t="s">
        <v>50</v>
      </c>
      <c r="H5816" s="7" t="s">
        <v>50</v>
      </c>
      <c r="I5816" s="7" t="s">
        <v>50</v>
      </c>
      <c r="J5816" s="6">
        <v>45365</v>
      </c>
      <c r="K5816" s="7" t="s">
        <v>50</v>
      </c>
      <c r="L5816" s="7" t="s">
        <v>467</v>
      </c>
      <c r="M5816" s="7" t="s">
        <v>50</v>
      </c>
      <c r="N5816" s="7" t="s">
        <v>1114</v>
      </c>
      <c r="O5816" s="7" t="s">
        <v>53439</v>
      </c>
      <c r="P5816" s="5">
        <v>121704</v>
      </c>
      <c r="Q5816" s="7" t="s">
        <v>1116</v>
      </c>
      <c r="R5816" s="31" t="s">
        <v>50</v>
      </c>
      <c r="S5816" s="31" t="s">
        <v>50</v>
      </c>
      <c r="T5816" s="7" t="s">
        <v>50</v>
      </c>
      <c r="U5816" s="7" t="s">
        <v>53440</v>
      </c>
      <c r="V5816" s="7">
        <v>5745002</v>
      </c>
      <c r="W5816" s="7" t="s">
        <v>60</v>
      </c>
      <c r="X5816" s="7">
        <v>5745002</v>
      </c>
      <c r="Y5816" s="7" t="s">
        <v>467</v>
      </c>
      <c r="Z5816" s="7">
        <v>1</v>
      </c>
      <c r="AA5816" s="7">
        <v>5745002</v>
      </c>
      <c r="AB5816" s="7" t="s">
        <v>60</v>
      </c>
      <c r="AC5816" s="7">
        <v>5745002</v>
      </c>
      <c r="AD5816" s="7" t="s">
        <v>467</v>
      </c>
      <c r="AE5816" s="7">
        <v>5745002</v>
      </c>
      <c r="AF5816" s="7" t="s">
        <v>60</v>
      </c>
      <c r="AG5816" s="7">
        <v>5745002</v>
      </c>
      <c r="AH5816" s="7">
        <v>5745002</v>
      </c>
      <c r="AI5816" s="7" t="s">
        <v>60</v>
      </c>
      <c r="AJ5816" s="7">
        <v>5745002</v>
      </c>
      <c r="AK5816" s="7" t="s">
        <v>50</v>
      </c>
      <c r="AL5816" s="7" t="s">
        <v>50</v>
      </c>
      <c r="AM5816" s="7" t="s">
        <v>50</v>
      </c>
      <c r="AN5816" s="7" t="s">
        <v>50</v>
      </c>
      <c r="AO5816" s="7" t="s">
        <v>50</v>
      </c>
      <c r="AP5816" s="7" t="s">
        <v>50</v>
      </c>
      <c r="AQ5816" s="7" t="s">
        <v>50</v>
      </c>
      <c r="AR5816" s="7" t="s">
        <v>1186</v>
      </c>
    </row>
    <row r="5817" spans="1:44" ht="15" thickBot="1">
      <c r="A5817" s="10" t="s">
        <v>53441</v>
      </c>
      <c r="B5817" s="13" t="s">
        <v>50</v>
      </c>
      <c r="C5817" s="12">
        <v>45292</v>
      </c>
      <c r="D5817" s="13" t="s">
        <v>45</v>
      </c>
      <c r="E5817" s="13" t="s">
        <v>50</v>
      </c>
      <c r="F5817" s="13" t="s">
        <v>70</v>
      </c>
      <c r="G5817" s="13" t="s">
        <v>50</v>
      </c>
      <c r="H5817" s="13" t="s">
        <v>50</v>
      </c>
      <c r="I5817" s="13" t="s">
        <v>50</v>
      </c>
      <c r="J5817" s="12">
        <v>45366</v>
      </c>
      <c r="K5817" s="13" t="s">
        <v>50</v>
      </c>
      <c r="L5817" s="13" t="s">
        <v>178</v>
      </c>
      <c r="M5817" s="13" t="s">
        <v>6786</v>
      </c>
      <c r="N5817" s="13" t="s">
        <v>91</v>
      </c>
      <c r="O5817" s="13" t="s">
        <v>53442</v>
      </c>
      <c r="P5817" s="11">
        <v>121799</v>
      </c>
      <c r="Q5817" s="13" t="s">
        <v>93</v>
      </c>
      <c r="R5817" s="30" t="s">
        <v>50</v>
      </c>
      <c r="S5817" s="30" t="s">
        <v>50</v>
      </c>
      <c r="T5817" s="13" t="s">
        <v>50</v>
      </c>
      <c r="U5817" s="13" t="s">
        <v>53443</v>
      </c>
      <c r="V5817" s="13">
        <v>7500000</v>
      </c>
      <c r="W5817" s="13" t="s">
        <v>60</v>
      </c>
      <c r="X5817" s="13">
        <v>7500000</v>
      </c>
      <c r="Y5817" s="13" t="s">
        <v>50</v>
      </c>
      <c r="Z5817" s="13">
        <v>1</v>
      </c>
      <c r="AA5817" s="13">
        <v>7500000</v>
      </c>
      <c r="AB5817" s="13" t="s">
        <v>60</v>
      </c>
      <c r="AC5817" s="13">
        <v>7500000</v>
      </c>
      <c r="AD5817" s="13" t="s">
        <v>178</v>
      </c>
      <c r="AE5817" s="13">
        <v>7500000</v>
      </c>
      <c r="AF5817" s="13" t="s">
        <v>60</v>
      </c>
      <c r="AG5817" s="13">
        <v>7500000</v>
      </c>
      <c r="AH5817" s="13">
        <v>7500000</v>
      </c>
      <c r="AI5817" s="13" t="s">
        <v>60</v>
      </c>
      <c r="AJ5817" s="13">
        <v>7500000</v>
      </c>
      <c r="AK5817" s="13" t="s">
        <v>50</v>
      </c>
      <c r="AL5817" s="13" t="s">
        <v>50</v>
      </c>
      <c r="AM5817" s="13" t="s">
        <v>50</v>
      </c>
      <c r="AN5817" s="13" t="s">
        <v>50</v>
      </c>
      <c r="AO5817" s="13" t="s">
        <v>50</v>
      </c>
      <c r="AP5817" s="13" t="s">
        <v>50</v>
      </c>
      <c r="AQ5817" s="13" t="s">
        <v>50</v>
      </c>
      <c r="AR5817" s="13" t="s">
        <v>1186</v>
      </c>
    </row>
    <row r="5818" spans="1:44" ht="15" thickBot="1">
      <c r="A5818" s="4" t="s">
        <v>53444</v>
      </c>
      <c r="B5818" s="7" t="s">
        <v>50</v>
      </c>
      <c r="C5818" s="6">
        <v>31413</v>
      </c>
      <c r="D5818" s="7" t="s">
        <v>45</v>
      </c>
      <c r="E5818" s="7" t="s">
        <v>46</v>
      </c>
      <c r="F5818" s="7" t="s">
        <v>70</v>
      </c>
      <c r="G5818" s="7" t="s">
        <v>71</v>
      </c>
      <c r="H5818" s="7" t="s">
        <v>443</v>
      </c>
      <c r="I5818" s="7" t="s">
        <v>50</v>
      </c>
      <c r="J5818" s="6">
        <v>45365</v>
      </c>
      <c r="K5818" s="7" t="s">
        <v>72</v>
      </c>
      <c r="L5818" s="7" t="s">
        <v>52</v>
      </c>
      <c r="M5818" s="7" t="s">
        <v>53445</v>
      </c>
      <c r="N5818" s="7" t="s">
        <v>53446</v>
      </c>
      <c r="O5818" s="7" t="s">
        <v>53447</v>
      </c>
      <c r="P5818" s="5">
        <v>122511</v>
      </c>
      <c r="Q5818" s="7" t="s">
        <v>1116</v>
      </c>
      <c r="R5818" s="34" t="s">
        <v>53448</v>
      </c>
      <c r="S5818" s="34" t="s">
        <v>53449</v>
      </c>
      <c r="T5818" s="7" t="s">
        <v>50</v>
      </c>
      <c r="U5818" s="7" t="s">
        <v>53450</v>
      </c>
      <c r="V5818" s="7">
        <v>10000</v>
      </c>
      <c r="W5818" s="7" t="s">
        <v>60</v>
      </c>
      <c r="X5818" s="7">
        <v>10000</v>
      </c>
      <c r="Y5818" s="7" t="s">
        <v>50</v>
      </c>
      <c r="Z5818" s="7">
        <v>1</v>
      </c>
      <c r="AA5818" s="7" t="s">
        <v>50</v>
      </c>
      <c r="AB5818" s="7" t="s">
        <v>50</v>
      </c>
      <c r="AC5818" s="7" t="s">
        <v>50</v>
      </c>
      <c r="AD5818" s="7" t="s">
        <v>50</v>
      </c>
      <c r="AE5818" s="7" t="s">
        <v>50</v>
      </c>
      <c r="AF5818" s="7" t="s">
        <v>50</v>
      </c>
      <c r="AG5818" s="7" t="s">
        <v>50</v>
      </c>
      <c r="AH5818" s="7">
        <v>10000</v>
      </c>
      <c r="AI5818" s="7" t="s">
        <v>60</v>
      </c>
      <c r="AJ5818" s="7">
        <v>10000</v>
      </c>
      <c r="AK5818" s="7" t="s">
        <v>2118</v>
      </c>
      <c r="AL5818" s="7" t="s">
        <v>50</v>
      </c>
      <c r="AM5818" s="7" t="s">
        <v>53451</v>
      </c>
      <c r="AN5818" s="7" t="s">
        <v>66</v>
      </c>
      <c r="AO5818" s="7" t="s">
        <v>53452</v>
      </c>
      <c r="AP5818" s="8" t="s">
        <v>53453</v>
      </c>
      <c r="AQ5818" s="7" t="s">
        <v>50</v>
      </c>
      <c r="AR5818" s="7" t="s">
        <v>50</v>
      </c>
    </row>
    <row r="5819" spans="1:44" ht="15" thickBot="1">
      <c r="A5819" s="10" t="s">
        <v>53454</v>
      </c>
      <c r="B5819" s="13" t="s">
        <v>50</v>
      </c>
      <c r="C5819" s="12">
        <v>44927</v>
      </c>
      <c r="D5819" s="13" t="s">
        <v>45</v>
      </c>
      <c r="E5819" s="13" t="s">
        <v>46</v>
      </c>
      <c r="F5819" s="13" t="s">
        <v>70</v>
      </c>
      <c r="G5819" s="27" t="s">
        <v>54945</v>
      </c>
      <c r="H5819" s="13" t="s">
        <v>50</v>
      </c>
      <c r="I5819" s="13" t="s">
        <v>50</v>
      </c>
      <c r="J5819" s="12">
        <v>45365</v>
      </c>
      <c r="K5819" s="13" t="s">
        <v>50</v>
      </c>
      <c r="L5819" s="13" t="s">
        <v>1624</v>
      </c>
      <c r="M5819" s="13" t="s">
        <v>53455</v>
      </c>
      <c r="N5819" s="13" t="s">
        <v>815</v>
      </c>
      <c r="O5819" s="13" t="s">
        <v>53456</v>
      </c>
      <c r="P5819" s="11">
        <v>122896</v>
      </c>
      <c r="Q5819" s="13" t="s">
        <v>360</v>
      </c>
      <c r="R5819" s="29" t="s">
        <v>53457</v>
      </c>
      <c r="S5819" s="33" t="s">
        <v>53458</v>
      </c>
      <c r="T5819" s="13" t="s">
        <v>53459</v>
      </c>
      <c r="U5819" s="13" t="s">
        <v>50</v>
      </c>
      <c r="V5819" s="13">
        <v>100000</v>
      </c>
      <c r="W5819" s="13" t="s">
        <v>209</v>
      </c>
      <c r="X5819" s="13">
        <v>108828</v>
      </c>
      <c r="Y5819" s="13" t="s">
        <v>467</v>
      </c>
      <c r="Z5819" s="13">
        <v>1</v>
      </c>
      <c r="AA5819" s="13">
        <v>100000</v>
      </c>
      <c r="AB5819" s="13" t="s">
        <v>209</v>
      </c>
      <c r="AC5819" s="13">
        <v>108828</v>
      </c>
      <c r="AD5819" s="13" t="s">
        <v>1624</v>
      </c>
      <c r="AE5819" s="13">
        <v>100000</v>
      </c>
      <c r="AF5819" s="13" t="s">
        <v>209</v>
      </c>
      <c r="AG5819" s="13">
        <v>108828</v>
      </c>
      <c r="AH5819" s="13">
        <v>100000</v>
      </c>
      <c r="AI5819" s="13" t="s">
        <v>209</v>
      </c>
      <c r="AJ5819" s="13">
        <v>108828</v>
      </c>
      <c r="AK5819" s="13" t="s">
        <v>50</v>
      </c>
      <c r="AL5819" s="13" t="s">
        <v>50</v>
      </c>
      <c r="AM5819" s="13" t="s">
        <v>53460</v>
      </c>
      <c r="AN5819" s="13" t="s">
        <v>66</v>
      </c>
      <c r="AO5819" s="13" t="s">
        <v>53461</v>
      </c>
      <c r="AP5819" s="14" t="s">
        <v>53462</v>
      </c>
      <c r="AQ5819" s="13" t="s">
        <v>50</v>
      </c>
      <c r="AR5819" s="13" t="s">
        <v>50</v>
      </c>
    </row>
    <row r="5820" spans="1:44" ht="15" thickBot="1">
      <c r="A5820" s="4" t="s">
        <v>53463</v>
      </c>
      <c r="B5820" s="7" t="s">
        <v>50</v>
      </c>
      <c r="C5820" s="6">
        <v>44927</v>
      </c>
      <c r="D5820" s="7" t="s">
        <v>45</v>
      </c>
      <c r="E5820" s="7" t="s">
        <v>50</v>
      </c>
      <c r="F5820" s="7" t="s">
        <v>70</v>
      </c>
      <c r="G5820" s="7" t="s">
        <v>50</v>
      </c>
      <c r="H5820" s="7" t="s">
        <v>50</v>
      </c>
      <c r="I5820" s="7" t="s">
        <v>50</v>
      </c>
      <c r="J5820" s="6">
        <v>45364</v>
      </c>
      <c r="K5820" s="7" t="s">
        <v>50</v>
      </c>
      <c r="L5820" s="7" t="s">
        <v>4836</v>
      </c>
      <c r="M5820" s="7" t="s">
        <v>53464</v>
      </c>
      <c r="N5820" s="7" t="s">
        <v>50</v>
      </c>
      <c r="O5820" s="7" t="s">
        <v>53465</v>
      </c>
      <c r="P5820" s="5">
        <v>123565</v>
      </c>
      <c r="Q5820" s="7" t="s">
        <v>50</v>
      </c>
      <c r="R5820" s="34" t="s">
        <v>53466</v>
      </c>
      <c r="S5820" s="34" t="s">
        <v>53467</v>
      </c>
      <c r="T5820" s="7" t="s">
        <v>50</v>
      </c>
      <c r="U5820" s="7" t="s">
        <v>50</v>
      </c>
      <c r="V5820" s="7">
        <v>650000</v>
      </c>
      <c r="W5820" s="7" t="s">
        <v>1338</v>
      </c>
      <c r="X5820" s="7">
        <v>430800</v>
      </c>
      <c r="Y5820" s="7" t="s">
        <v>467</v>
      </c>
      <c r="Z5820" s="7">
        <v>1</v>
      </c>
      <c r="AA5820" s="7">
        <v>650000</v>
      </c>
      <c r="AB5820" s="7" t="s">
        <v>1338</v>
      </c>
      <c r="AC5820" s="7">
        <v>430800</v>
      </c>
      <c r="AD5820" s="7" t="s">
        <v>4836</v>
      </c>
      <c r="AE5820" s="7">
        <v>650000</v>
      </c>
      <c r="AF5820" s="7" t="s">
        <v>1338</v>
      </c>
      <c r="AG5820" s="7">
        <v>430801</v>
      </c>
      <c r="AH5820" s="7">
        <v>650000</v>
      </c>
      <c r="AI5820" s="7" t="s">
        <v>1338</v>
      </c>
      <c r="AJ5820" s="7">
        <v>430801</v>
      </c>
      <c r="AK5820" s="7" t="s">
        <v>50</v>
      </c>
      <c r="AL5820" s="7" t="s">
        <v>50</v>
      </c>
      <c r="AM5820" s="7" t="s">
        <v>53468</v>
      </c>
      <c r="AN5820" s="7" t="s">
        <v>253</v>
      </c>
      <c r="AO5820" s="7" t="s">
        <v>53469</v>
      </c>
      <c r="AP5820" s="22" t="s">
        <v>53470</v>
      </c>
      <c r="AQ5820" s="7" t="s">
        <v>50</v>
      </c>
      <c r="AR5820" s="7" t="s">
        <v>50</v>
      </c>
    </row>
    <row r="5821" spans="1:44" ht="15" thickBot="1">
      <c r="A5821" s="10" t="s">
        <v>53471</v>
      </c>
      <c r="B5821" s="13" t="s">
        <v>50</v>
      </c>
      <c r="C5821" s="12">
        <v>38718</v>
      </c>
      <c r="D5821" s="13" t="s">
        <v>45</v>
      </c>
      <c r="E5821" s="13" t="s">
        <v>46</v>
      </c>
      <c r="F5821" s="13" t="s">
        <v>70</v>
      </c>
      <c r="G5821" s="13" t="s">
        <v>87</v>
      </c>
      <c r="H5821" s="13" t="s">
        <v>50</v>
      </c>
      <c r="I5821" s="13" t="s">
        <v>50</v>
      </c>
      <c r="J5821" s="12">
        <v>45366</v>
      </c>
      <c r="K5821" s="13" t="s">
        <v>191</v>
      </c>
      <c r="L5821" s="13" t="s">
        <v>52</v>
      </c>
      <c r="M5821" s="13" t="s">
        <v>53472</v>
      </c>
      <c r="N5821" s="13" t="s">
        <v>12709</v>
      </c>
      <c r="O5821" s="13" t="s">
        <v>53473</v>
      </c>
      <c r="P5821" s="11">
        <v>123622</v>
      </c>
      <c r="Q5821" s="13" t="s">
        <v>50</v>
      </c>
      <c r="R5821" s="33" t="s">
        <v>53474</v>
      </c>
      <c r="S5821" s="33" t="s">
        <v>53475</v>
      </c>
      <c r="T5821" s="13" t="s">
        <v>53476</v>
      </c>
      <c r="U5821" s="13" t="s">
        <v>53477</v>
      </c>
      <c r="V5821" s="13">
        <v>1628450</v>
      </c>
      <c r="W5821" s="13" t="s">
        <v>1085</v>
      </c>
      <c r="X5821" s="13">
        <v>1203629</v>
      </c>
      <c r="Y5821" s="13" t="s">
        <v>50</v>
      </c>
      <c r="Z5821" s="13">
        <v>2</v>
      </c>
      <c r="AA5821" s="13" t="s">
        <v>50</v>
      </c>
      <c r="AB5821" s="13" t="s">
        <v>50</v>
      </c>
      <c r="AC5821" s="13" t="s">
        <v>50</v>
      </c>
      <c r="AD5821" s="13" t="s">
        <v>50</v>
      </c>
      <c r="AE5821" s="13" t="s">
        <v>50</v>
      </c>
      <c r="AF5821" s="13" t="s">
        <v>50</v>
      </c>
      <c r="AG5821" s="13" t="s">
        <v>50</v>
      </c>
      <c r="AH5821" s="13">
        <v>1628450</v>
      </c>
      <c r="AI5821" s="13" t="s">
        <v>1085</v>
      </c>
      <c r="AJ5821" s="13">
        <v>1203629</v>
      </c>
      <c r="AK5821" s="13" t="s">
        <v>53478</v>
      </c>
      <c r="AL5821" s="13" t="s">
        <v>50</v>
      </c>
      <c r="AM5821" s="13" t="s">
        <v>53479</v>
      </c>
      <c r="AN5821" s="13" t="s">
        <v>66</v>
      </c>
      <c r="AO5821" s="13" t="s">
        <v>53480</v>
      </c>
      <c r="AP5821" s="13" t="s">
        <v>50</v>
      </c>
      <c r="AQ5821" s="21" t="s">
        <v>53481</v>
      </c>
      <c r="AR5821" s="13" t="s">
        <v>50</v>
      </c>
    </row>
    <row r="5822" spans="1:44" ht="15" thickBot="1">
      <c r="A5822" s="4" t="s">
        <v>53482</v>
      </c>
      <c r="B5822" s="7" t="s">
        <v>50</v>
      </c>
      <c r="C5822" s="6">
        <v>43831</v>
      </c>
      <c r="D5822" s="7" t="s">
        <v>45</v>
      </c>
      <c r="E5822" s="7" t="s">
        <v>46</v>
      </c>
      <c r="F5822" s="7" t="s">
        <v>70</v>
      </c>
      <c r="G5822" s="7" t="s">
        <v>50</v>
      </c>
      <c r="H5822" s="7" t="s">
        <v>50</v>
      </c>
      <c r="I5822" s="7" t="s">
        <v>50</v>
      </c>
      <c r="J5822" s="6">
        <v>45366</v>
      </c>
      <c r="K5822" s="7" t="s">
        <v>50</v>
      </c>
      <c r="L5822" s="7" t="s">
        <v>467</v>
      </c>
      <c r="M5822" s="7" t="s">
        <v>53483</v>
      </c>
      <c r="N5822" s="7" t="s">
        <v>27785</v>
      </c>
      <c r="O5822" s="7" t="s">
        <v>53484</v>
      </c>
      <c r="P5822" s="5">
        <v>123690</v>
      </c>
      <c r="Q5822" s="7" t="s">
        <v>135</v>
      </c>
      <c r="R5822" s="34" t="s">
        <v>53485</v>
      </c>
      <c r="S5822" s="31" t="s">
        <v>50</v>
      </c>
      <c r="T5822" s="7" t="s">
        <v>53486</v>
      </c>
      <c r="U5822" s="7" t="s">
        <v>53487</v>
      </c>
      <c r="V5822" s="7">
        <v>9000000</v>
      </c>
      <c r="W5822" s="7" t="s">
        <v>4723</v>
      </c>
      <c r="X5822" s="7">
        <v>97470</v>
      </c>
      <c r="Y5822" s="7" t="s">
        <v>467</v>
      </c>
      <c r="Z5822" s="7">
        <v>1</v>
      </c>
      <c r="AA5822" s="7">
        <v>9000000</v>
      </c>
      <c r="AB5822" s="7" t="s">
        <v>4723</v>
      </c>
      <c r="AC5822" s="7">
        <v>97470</v>
      </c>
      <c r="AD5822" s="7" t="s">
        <v>467</v>
      </c>
      <c r="AE5822" s="7">
        <v>9000000</v>
      </c>
      <c r="AF5822" s="7" t="s">
        <v>4723</v>
      </c>
      <c r="AG5822" s="7">
        <v>97470</v>
      </c>
      <c r="AH5822" s="7">
        <v>9000000</v>
      </c>
      <c r="AI5822" s="7" t="s">
        <v>4723</v>
      </c>
      <c r="AJ5822" s="7">
        <v>97470</v>
      </c>
      <c r="AK5822" s="7" t="s">
        <v>53488</v>
      </c>
      <c r="AL5822" s="7" t="s">
        <v>50</v>
      </c>
      <c r="AM5822" s="7" t="s">
        <v>53489</v>
      </c>
      <c r="AN5822" s="7" t="s">
        <v>66</v>
      </c>
      <c r="AO5822" s="7" t="s">
        <v>53490</v>
      </c>
      <c r="AP5822" s="22" t="s">
        <v>53491</v>
      </c>
      <c r="AQ5822" s="7" t="s">
        <v>50</v>
      </c>
      <c r="AR5822" s="7" t="s">
        <v>50</v>
      </c>
    </row>
    <row r="5823" spans="1:44" ht="15" thickBot="1">
      <c r="A5823" s="10" t="s">
        <v>53492</v>
      </c>
      <c r="B5823" s="13" t="s">
        <v>50</v>
      </c>
      <c r="C5823" s="12">
        <v>43831</v>
      </c>
      <c r="D5823" s="13" t="s">
        <v>45</v>
      </c>
      <c r="E5823" s="13" t="s">
        <v>46</v>
      </c>
      <c r="F5823" s="13" t="s">
        <v>70</v>
      </c>
      <c r="G5823" s="27" t="s">
        <v>54945</v>
      </c>
      <c r="H5823" s="13" t="s">
        <v>50</v>
      </c>
      <c r="I5823" s="13" t="s">
        <v>50</v>
      </c>
      <c r="J5823" s="12">
        <v>45366</v>
      </c>
      <c r="K5823" s="13" t="s">
        <v>50</v>
      </c>
      <c r="L5823" s="13" t="s">
        <v>4836</v>
      </c>
      <c r="M5823" s="13" t="s">
        <v>53493</v>
      </c>
      <c r="N5823" s="13" t="s">
        <v>53494</v>
      </c>
      <c r="O5823" s="13" t="s">
        <v>53495</v>
      </c>
      <c r="P5823" s="11">
        <v>123866</v>
      </c>
      <c r="Q5823" s="13" t="s">
        <v>360</v>
      </c>
      <c r="R5823" s="33" t="s">
        <v>53496</v>
      </c>
      <c r="S5823" s="33" t="s">
        <v>53497</v>
      </c>
      <c r="T5823" s="13" t="s">
        <v>50</v>
      </c>
      <c r="U5823" s="13" t="s">
        <v>50</v>
      </c>
      <c r="V5823" s="13">
        <v>1500000</v>
      </c>
      <c r="W5823" s="13" t="s">
        <v>209</v>
      </c>
      <c r="X5823" s="13">
        <v>1633542</v>
      </c>
      <c r="Y5823" s="13" t="s">
        <v>467</v>
      </c>
      <c r="Z5823" s="13">
        <v>1</v>
      </c>
      <c r="AA5823" s="13">
        <v>1500000</v>
      </c>
      <c r="AB5823" s="13" t="s">
        <v>209</v>
      </c>
      <c r="AC5823" s="13">
        <v>1633542</v>
      </c>
      <c r="AD5823" s="13" t="s">
        <v>4836</v>
      </c>
      <c r="AE5823" s="13">
        <v>1500000</v>
      </c>
      <c r="AF5823" s="13" t="s">
        <v>209</v>
      </c>
      <c r="AG5823" s="13">
        <v>1633542</v>
      </c>
      <c r="AH5823" s="13">
        <v>1500000</v>
      </c>
      <c r="AI5823" s="13" t="s">
        <v>209</v>
      </c>
      <c r="AJ5823" s="13">
        <v>1633542</v>
      </c>
      <c r="AK5823" s="13" t="s">
        <v>53498</v>
      </c>
      <c r="AL5823" s="13" t="s">
        <v>50</v>
      </c>
      <c r="AM5823" s="13" t="s">
        <v>53499</v>
      </c>
      <c r="AN5823" s="13" t="s">
        <v>253</v>
      </c>
      <c r="AO5823" s="13" t="s">
        <v>53500</v>
      </c>
      <c r="AP5823" s="21" t="s">
        <v>53501</v>
      </c>
      <c r="AQ5823" s="13" t="s">
        <v>50</v>
      </c>
      <c r="AR5823" s="13" t="s">
        <v>50</v>
      </c>
    </row>
    <row r="5824" spans="1:44" ht="15" thickBot="1">
      <c r="A5824" s="4" t="s">
        <v>53502</v>
      </c>
      <c r="B5824" s="7" t="s">
        <v>50</v>
      </c>
      <c r="C5824" s="6">
        <v>27030</v>
      </c>
      <c r="D5824" s="7" t="s">
        <v>45</v>
      </c>
      <c r="E5824" s="7" t="s">
        <v>1939</v>
      </c>
      <c r="F5824" s="7" t="s">
        <v>70</v>
      </c>
      <c r="G5824" s="7" t="s">
        <v>114</v>
      </c>
      <c r="H5824" s="7" t="s">
        <v>53503</v>
      </c>
      <c r="I5824" s="7" t="s">
        <v>50</v>
      </c>
      <c r="J5824" s="6">
        <v>45366</v>
      </c>
      <c r="K5824" s="7" t="s">
        <v>177</v>
      </c>
      <c r="L5824" s="7" t="s">
        <v>52</v>
      </c>
      <c r="M5824" s="7" t="s">
        <v>53504</v>
      </c>
      <c r="N5824" s="7" t="s">
        <v>75</v>
      </c>
      <c r="O5824" s="7" t="s">
        <v>53505</v>
      </c>
      <c r="P5824" s="5">
        <v>124813</v>
      </c>
      <c r="Q5824" s="7" t="s">
        <v>77</v>
      </c>
      <c r="R5824" s="34" t="s">
        <v>53506</v>
      </c>
      <c r="S5824" s="34" t="s">
        <v>53507</v>
      </c>
      <c r="T5824" s="7" t="s">
        <v>50</v>
      </c>
      <c r="U5824" s="7">
        <f>1-212-780-1400</f>
        <v>-2391</v>
      </c>
      <c r="V5824" s="7">
        <v>300000</v>
      </c>
      <c r="W5824" s="7" t="s">
        <v>60</v>
      </c>
      <c r="X5824" s="7">
        <v>300000</v>
      </c>
      <c r="Y5824" s="7" t="s">
        <v>50</v>
      </c>
      <c r="Z5824" s="7">
        <v>2</v>
      </c>
      <c r="AA5824" s="7" t="s">
        <v>50</v>
      </c>
      <c r="AB5824" s="7" t="s">
        <v>50</v>
      </c>
      <c r="AC5824" s="7" t="s">
        <v>50</v>
      </c>
      <c r="AD5824" s="7" t="s">
        <v>50</v>
      </c>
      <c r="AE5824" s="7" t="s">
        <v>50</v>
      </c>
      <c r="AF5824" s="7" t="s">
        <v>50</v>
      </c>
      <c r="AG5824" s="7" t="s">
        <v>50</v>
      </c>
      <c r="AH5824" s="7">
        <v>300000</v>
      </c>
      <c r="AI5824" s="7" t="s">
        <v>60</v>
      </c>
      <c r="AJ5824" s="7">
        <v>300000</v>
      </c>
      <c r="AK5824" s="7" t="s">
        <v>53508</v>
      </c>
      <c r="AL5824" s="7" t="s">
        <v>50</v>
      </c>
      <c r="AM5824" s="7" t="s">
        <v>53509</v>
      </c>
      <c r="AN5824" s="7" t="s">
        <v>66</v>
      </c>
      <c r="AO5824" s="7" t="s">
        <v>53510</v>
      </c>
      <c r="AP5824" s="7" t="s">
        <v>50</v>
      </c>
      <c r="AQ5824" s="22" t="s">
        <v>53511</v>
      </c>
      <c r="AR5824" s="7" t="s">
        <v>50</v>
      </c>
    </row>
    <row r="5825" spans="1:44" ht="15" thickBot="1">
      <c r="A5825" s="10" t="s">
        <v>53512</v>
      </c>
      <c r="B5825" s="13" t="s">
        <v>50</v>
      </c>
      <c r="C5825" s="12">
        <v>8037</v>
      </c>
      <c r="D5825" s="13" t="s">
        <v>45</v>
      </c>
      <c r="E5825" s="13" t="s">
        <v>1939</v>
      </c>
      <c r="F5825" s="13" t="s">
        <v>70</v>
      </c>
      <c r="G5825" s="26" t="s">
        <v>54946</v>
      </c>
      <c r="H5825" s="13" t="s">
        <v>50</v>
      </c>
      <c r="I5825" s="13" t="s">
        <v>50</v>
      </c>
      <c r="J5825" s="12">
        <v>45365</v>
      </c>
      <c r="K5825" s="13" t="s">
        <v>50</v>
      </c>
      <c r="L5825" s="13" t="s">
        <v>52</v>
      </c>
      <c r="M5825" s="13" t="s">
        <v>7168</v>
      </c>
      <c r="N5825" s="13" t="s">
        <v>44531</v>
      </c>
      <c r="O5825" s="13" t="s">
        <v>53513</v>
      </c>
      <c r="P5825" s="11">
        <v>126773</v>
      </c>
      <c r="Q5825" s="13" t="s">
        <v>6089</v>
      </c>
      <c r="R5825" s="33" t="s">
        <v>53514</v>
      </c>
      <c r="S5825" s="33" t="s">
        <v>53515</v>
      </c>
      <c r="T5825" s="13" t="s">
        <v>53516</v>
      </c>
      <c r="U5825" s="13" t="s">
        <v>53517</v>
      </c>
      <c r="V5825" s="13">
        <v>2000000</v>
      </c>
      <c r="W5825" s="13" t="s">
        <v>60</v>
      </c>
      <c r="X5825" s="13">
        <v>2000000</v>
      </c>
      <c r="Y5825" s="13" t="s">
        <v>50</v>
      </c>
      <c r="Z5825" s="13">
        <v>1</v>
      </c>
      <c r="AA5825" s="13" t="s">
        <v>50</v>
      </c>
      <c r="AB5825" s="13" t="s">
        <v>50</v>
      </c>
      <c r="AC5825" s="13" t="s">
        <v>50</v>
      </c>
      <c r="AD5825" s="13" t="s">
        <v>50</v>
      </c>
      <c r="AE5825" s="13" t="s">
        <v>50</v>
      </c>
      <c r="AF5825" s="13" t="s">
        <v>50</v>
      </c>
      <c r="AG5825" s="13" t="s">
        <v>50</v>
      </c>
      <c r="AH5825" s="13">
        <v>2000000</v>
      </c>
      <c r="AI5825" s="13" t="s">
        <v>60</v>
      </c>
      <c r="AJ5825" s="13">
        <v>2000000</v>
      </c>
      <c r="AK5825" s="13" t="s">
        <v>44154</v>
      </c>
      <c r="AL5825" s="13" t="s">
        <v>50</v>
      </c>
      <c r="AM5825" s="13" t="s">
        <v>53518</v>
      </c>
      <c r="AN5825" s="13" t="s">
        <v>66</v>
      </c>
      <c r="AO5825" s="13" t="s">
        <v>53519</v>
      </c>
      <c r="AP5825" s="14" t="s">
        <v>53520</v>
      </c>
      <c r="AQ5825" s="13" t="s">
        <v>50</v>
      </c>
      <c r="AR5825" s="13" t="s">
        <v>50</v>
      </c>
    </row>
    <row r="5826" spans="1:44" ht="15" thickBot="1">
      <c r="A5826" s="4" t="s">
        <v>53521</v>
      </c>
      <c r="B5826" s="7" t="s">
        <v>50</v>
      </c>
      <c r="C5826" s="6">
        <v>40544</v>
      </c>
      <c r="D5826" s="7" t="s">
        <v>45</v>
      </c>
      <c r="E5826" s="7" t="s">
        <v>50</v>
      </c>
      <c r="F5826" s="7" t="s">
        <v>70</v>
      </c>
      <c r="G5826" s="7" t="s">
        <v>145</v>
      </c>
      <c r="H5826" s="7" t="s">
        <v>50</v>
      </c>
      <c r="I5826" s="7" t="s">
        <v>50</v>
      </c>
      <c r="J5826" s="6">
        <v>45365</v>
      </c>
      <c r="K5826" s="7" t="s">
        <v>50</v>
      </c>
      <c r="L5826" s="7" t="s">
        <v>131</v>
      </c>
      <c r="M5826" s="7" t="s">
        <v>53522</v>
      </c>
      <c r="N5826" s="7" t="s">
        <v>19173</v>
      </c>
      <c r="O5826" s="7" t="s">
        <v>53523</v>
      </c>
      <c r="P5826" s="5">
        <v>127424</v>
      </c>
      <c r="Q5826" s="7" t="s">
        <v>135</v>
      </c>
      <c r="R5826" s="34" t="s">
        <v>53524</v>
      </c>
      <c r="S5826" s="34" t="s">
        <v>53525</v>
      </c>
      <c r="T5826" s="7" t="s">
        <v>50</v>
      </c>
      <c r="U5826" s="7" t="s">
        <v>50</v>
      </c>
      <c r="V5826" s="7">
        <v>21000000</v>
      </c>
      <c r="W5826" s="7" t="s">
        <v>139</v>
      </c>
      <c r="X5826" s="7">
        <v>26765333</v>
      </c>
      <c r="Y5826" s="7" t="s">
        <v>50</v>
      </c>
      <c r="Z5826" s="7">
        <v>1</v>
      </c>
      <c r="AA5826" s="7" t="s">
        <v>50</v>
      </c>
      <c r="AB5826" s="7" t="s">
        <v>50</v>
      </c>
      <c r="AC5826" s="7" t="s">
        <v>50</v>
      </c>
      <c r="AD5826" s="7" t="s">
        <v>50</v>
      </c>
      <c r="AE5826" s="7" t="s">
        <v>50</v>
      </c>
      <c r="AF5826" s="7" t="s">
        <v>50</v>
      </c>
      <c r="AG5826" s="7" t="s">
        <v>50</v>
      </c>
      <c r="AH5826" s="7">
        <v>21000000</v>
      </c>
      <c r="AI5826" s="7" t="s">
        <v>139</v>
      </c>
      <c r="AJ5826" s="7">
        <v>26765333</v>
      </c>
      <c r="AK5826" s="7" t="s">
        <v>30850</v>
      </c>
      <c r="AL5826" s="7" t="s">
        <v>50</v>
      </c>
      <c r="AM5826" s="7" t="s">
        <v>53526</v>
      </c>
      <c r="AN5826" s="7" t="s">
        <v>66</v>
      </c>
      <c r="AO5826" s="7" t="s">
        <v>53527</v>
      </c>
      <c r="AP5826" s="22" t="s">
        <v>53528</v>
      </c>
      <c r="AQ5826" s="7" t="s">
        <v>50</v>
      </c>
      <c r="AR5826" s="7" t="s">
        <v>50</v>
      </c>
    </row>
    <row r="5827" spans="1:44" ht="15" thickBot="1">
      <c r="A5827" s="10" t="s">
        <v>53529</v>
      </c>
      <c r="B5827" s="13" t="s">
        <v>50</v>
      </c>
      <c r="C5827" s="12">
        <v>39083</v>
      </c>
      <c r="D5827" s="13" t="s">
        <v>45</v>
      </c>
      <c r="E5827" s="13" t="s">
        <v>46</v>
      </c>
      <c r="F5827" s="13" t="s">
        <v>47</v>
      </c>
      <c r="G5827" s="27" t="s">
        <v>54945</v>
      </c>
      <c r="H5827" s="13" t="s">
        <v>1998</v>
      </c>
      <c r="I5827" s="13" t="s">
        <v>50</v>
      </c>
      <c r="J5827" s="12">
        <v>45365</v>
      </c>
      <c r="K5827" s="13" t="s">
        <v>116</v>
      </c>
      <c r="L5827" s="13" t="s">
        <v>62</v>
      </c>
      <c r="M5827" s="13" t="s">
        <v>4069</v>
      </c>
      <c r="N5827" s="13" t="s">
        <v>987</v>
      </c>
      <c r="O5827" s="13" t="s">
        <v>53530</v>
      </c>
      <c r="P5827" s="11">
        <v>127446</v>
      </c>
      <c r="Q5827" s="13" t="s">
        <v>50</v>
      </c>
      <c r="R5827" s="33" t="s">
        <v>53531</v>
      </c>
      <c r="S5827" s="33" t="s">
        <v>53532</v>
      </c>
      <c r="T5827" s="13" t="s">
        <v>50</v>
      </c>
      <c r="U5827" s="13" t="s">
        <v>50</v>
      </c>
      <c r="V5827" s="13">
        <v>500000</v>
      </c>
      <c r="W5827" s="13" t="s">
        <v>1085</v>
      </c>
      <c r="X5827" s="13">
        <v>369347</v>
      </c>
      <c r="Y5827" s="13" t="s">
        <v>61</v>
      </c>
      <c r="Z5827" s="13">
        <v>3</v>
      </c>
      <c r="AA5827" s="13">
        <v>500000</v>
      </c>
      <c r="AB5827" s="13" t="s">
        <v>1085</v>
      </c>
      <c r="AC5827" s="13">
        <v>369347</v>
      </c>
      <c r="AD5827" s="13" t="s">
        <v>62</v>
      </c>
      <c r="AE5827" s="13">
        <v>3929393</v>
      </c>
      <c r="AF5827" s="13" t="s">
        <v>60</v>
      </c>
      <c r="AG5827" s="13">
        <v>3929393</v>
      </c>
      <c r="AH5827" s="13">
        <v>3929393</v>
      </c>
      <c r="AI5827" s="13" t="s">
        <v>60</v>
      </c>
      <c r="AJ5827" s="13">
        <v>3929393</v>
      </c>
      <c r="AK5827" s="13" t="s">
        <v>50</v>
      </c>
      <c r="AL5827" s="13" t="s">
        <v>50</v>
      </c>
      <c r="AM5827" s="13" t="s">
        <v>53533</v>
      </c>
      <c r="AN5827" s="13" t="s">
        <v>66</v>
      </c>
      <c r="AO5827" s="13" t="s">
        <v>53534</v>
      </c>
      <c r="AP5827" s="13" t="s">
        <v>50</v>
      </c>
      <c r="AQ5827" s="21" t="s">
        <v>53535</v>
      </c>
      <c r="AR5827" s="13" t="s">
        <v>50</v>
      </c>
    </row>
    <row r="5828" spans="1:44" ht="15" thickBot="1">
      <c r="A5828" s="4" t="s">
        <v>53536</v>
      </c>
      <c r="B5828" s="7" t="s">
        <v>50</v>
      </c>
      <c r="C5828" s="7" t="s">
        <v>53537</v>
      </c>
      <c r="D5828" s="7" t="s">
        <v>45</v>
      </c>
      <c r="E5828" s="7" t="s">
        <v>46</v>
      </c>
      <c r="F5828" s="7" t="s">
        <v>70</v>
      </c>
      <c r="G5828" s="7" t="s">
        <v>87</v>
      </c>
      <c r="H5828" s="7" t="s">
        <v>50</v>
      </c>
      <c r="I5828" s="7" t="s">
        <v>50</v>
      </c>
      <c r="J5828" s="6">
        <v>45365</v>
      </c>
      <c r="K5828" s="7" t="s">
        <v>116</v>
      </c>
      <c r="L5828" s="7" t="s">
        <v>52</v>
      </c>
      <c r="M5828" s="7" t="s">
        <v>53538</v>
      </c>
      <c r="N5828" s="7" t="s">
        <v>53539</v>
      </c>
      <c r="O5828" s="7" t="s">
        <v>53540</v>
      </c>
      <c r="P5828" s="5">
        <v>129369</v>
      </c>
      <c r="Q5828" s="7" t="s">
        <v>1080</v>
      </c>
      <c r="R5828" s="34" t="s">
        <v>53541</v>
      </c>
      <c r="S5828" s="34" t="s">
        <v>53542</v>
      </c>
      <c r="T5828" s="7" t="s">
        <v>53543</v>
      </c>
      <c r="U5828" s="7" t="s">
        <v>53544</v>
      </c>
      <c r="V5828" s="7">
        <v>454000</v>
      </c>
      <c r="W5828" s="7" t="s">
        <v>60</v>
      </c>
      <c r="X5828" s="7">
        <v>454000</v>
      </c>
      <c r="Y5828" s="7" t="s">
        <v>50</v>
      </c>
      <c r="Z5828" s="7">
        <v>1</v>
      </c>
      <c r="AA5828" s="7" t="s">
        <v>50</v>
      </c>
      <c r="AB5828" s="7" t="s">
        <v>50</v>
      </c>
      <c r="AC5828" s="7" t="s">
        <v>50</v>
      </c>
      <c r="AD5828" s="7" t="s">
        <v>50</v>
      </c>
      <c r="AE5828" s="7" t="s">
        <v>50</v>
      </c>
      <c r="AF5828" s="7" t="s">
        <v>50</v>
      </c>
      <c r="AG5828" s="7" t="s">
        <v>50</v>
      </c>
      <c r="AH5828" s="7">
        <v>454000</v>
      </c>
      <c r="AI5828" s="7" t="s">
        <v>60</v>
      </c>
      <c r="AJ5828" s="7">
        <v>454000</v>
      </c>
      <c r="AK5828" s="7" t="s">
        <v>2118</v>
      </c>
      <c r="AL5828" s="7" t="s">
        <v>50</v>
      </c>
      <c r="AM5828" s="7" t="s">
        <v>53545</v>
      </c>
      <c r="AN5828" s="7" t="s">
        <v>5019</v>
      </c>
      <c r="AO5828" s="7" t="s">
        <v>53546</v>
      </c>
      <c r="AP5828" s="7" t="s">
        <v>50</v>
      </c>
      <c r="AQ5828" s="22" t="s">
        <v>53547</v>
      </c>
      <c r="AR5828" s="7" t="s">
        <v>50</v>
      </c>
    </row>
    <row r="5829" spans="1:44" ht="15" thickBot="1">
      <c r="A5829" s="10" t="s">
        <v>53548</v>
      </c>
      <c r="B5829" s="13" t="s">
        <v>50</v>
      </c>
      <c r="C5829" s="12">
        <v>31048</v>
      </c>
      <c r="D5829" s="13" t="s">
        <v>45</v>
      </c>
      <c r="E5829" s="13" t="s">
        <v>1939</v>
      </c>
      <c r="F5829" s="13" t="s">
        <v>70</v>
      </c>
      <c r="G5829" s="13" t="s">
        <v>145</v>
      </c>
      <c r="H5829" s="13" t="s">
        <v>23525</v>
      </c>
      <c r="I5829" s="13" t="s">
        <v>50</v>
      </c>
      <c r="J5829" s="12">
        <v>45365</v>
      </c>
      <c r="K5829" s="13" t="s">
        <v>50</v>
      </c>
      <c r="L5829" s="13" t="s">
        <v>52</v>
      </c>
      <c r="M5829" s="13" t="s">
        <v>53549</v>
      </c>
      <c r="N5829" s="13" t="s">
        <v>4858</v>
      </c>
      <c r="O5829" s="13" t="s">
        <v>53550</v>
      </c>
      <c r="P5829" s="11">
        <v>130198</v>
      </c>
      <c r="Q5829" s="13" t="s">
        <v>3689</v>
      </c>
      <c r="R5829" s="33" t="s">
        <v>53551</v>
      </c>
      <c r="S5829" s="33" t="s">
        <v>53552</v>
      </c>
      <c r="T5829" s="13" t="s">
        <v>50</v>
      </c>
      <c r="U5829" s="13" t="s">
        <v>50</v>
      </c>
      <c r="V5829" s="13">
        <v>30000</v>
      </c>
      <c r="W5829" s="13" t="s">
        <v>60</v>
      </c>
      <c r="X5829" s="13">
        <v>30000</v>
      </c>
      <c r="Y5829" s="13" t="s">
        <v>50</v>
      </c>
      <c r="Z5829" s="13">
        <v>2</v>
      </c>
      <c r="AA5829" s="13" t="s">
        <v>50</v>
      </c>
      <c r="AB5829" s="13" t="s">
        <v>50</v>
      </c>
      <c r="AC5829" s="13" t="s">
        <v>50</v>
      </c>
      <c r="AD5829" s="13" t="s">
        <v>50</v>
      </c>
      <c r="AE5829" s="13" t="s">
        <v>50</v>
      </c>
      <c r="AF5829" s="13" t="s">
        <v>50</v>
      </c>
      <c r="AG5829" s="13" t="s">
        <v>50</v>
      </c>
      <c r="AH5829" s="13">
        <v>530000</v>
      </c>
      <c r="AI5829" s="13" t="s">
        <v>60</v>
      </c>
      <c r="AJ5829" s="13">
        <v>530000</v>
      </c>
      <c r="AK5829" s="13" t="s">
        <v>53553</v>
      </c>
      <c r="AL5829" s="13" t="s">
        <v>50</v>
      </c>
      <c r="AM5829" s="13" t="s">
        <v>53554</v>
      </c>
      <c r="AN5829" s="13" t="s">
        <v>66</v>
      </c>
      <c r="AO5829" s="13" t="s">
        <v>53555</v>
      </c>
      <c r="AP5829" s="14" t="s">
        <v>53556</v>
      </c>
      <c r="AQ5829" s="13" t="s">
        <v>50</v>
      </c>
      <c r="AR5829" s="13" t="s">
        <v>50</v>
      </c>
    </row>
    <row r="5830" spans="1:44" ht="15" thickBot="1">
      <c r="A5830" s="4" t="s">
        <v>53557</v>
      </c>
      <c r="B5830" s="7" t="s">
        <v>50</v>
      </c>
      <c r="C5830" s="7" t="s">
        <v>50</v>
      </c>
      <c r="D5830" s="7" t="s">
        <v>45</v>
      </c>
      <c r="E5830" s="7" t="s">
        <v>50</v>
      </c>
      <c r="F5830" s="7" t="s">
        <v>70</v>
      </c>
      <c r="G5830" s="26" t="s">
        <v>54946</v>
      </c>
      <c r="H5830" s="7" t="s">
        <v>50</v>
      </c>
      <c r="I5830" s="7" t="s">
        <v>50</v>
      </c>
      <c r="J5830" s="6">
        <v>45365</v>
      </c>
      <c r="K5830" s="7" t="s">
        <v>50</v>
      </c>
      <c r="L5830" s="7" t="s">
        <v>210</v>
      </c>
      <c r="M5830" s="7" t="s">
        <v>4069</v>
      </c>
      <c r="N5830" s="7" t="s">
        <v>1670</v>
      </c>
      <c r="O5830" s="7" t="s">
        <v>53558</v>
      </c>
      <c r="P5830" s="5">
        <v>131724</v>
      </c>
      <c r="Q5830" s="7" t="s">
        <v>397</v>
      </c>
      <c r="R5830" s="34" t="s">
        <v>53559</v>
      </c>
      <c r="S5830" s="34" t="s">
        <v>53560</v>
      </c>
      <c r="T5830" s="7" t="s">
        <v>50</v>
      </c>
      <c r="U5830" s="7" t="s">
        <v>50</v>
      </c>
      <c r="V5830" s="7">
        <v>6000000</v>
      </c>
      <c r="W5830" s="7" t="s">
        <v>60</v>
      </c>
      <c r="X5830" s="7">
        <v>6000000</v>
      </c>
      <c r="Y5830" s="7" t="s">
        <v>50</v>
      </c>
      <c r="Z5830" s="7">
        <v>2</v>
      </c>
      <c r="AA5830" s="7">
        <v>6000000</v>
      </c>
      <c r="AB5830" s="7" t="s">
        <v>60</v>
      </c>
      <c r="AC5830" s="7">
        <v>6000000</v>
      </c>
      <c r="AD5830" s="7" t="s">
        <v>210</v>
      </c>
      <c r="AE5830" s="7">
        <v>6000000</v>
      </c>
      <c r="AF5830" s="7" t="s">
        <v>60</v>
      </c>
      <c r="AG5830" s="7">
        <v>6000000</v>
      </c>
      <c r="AH5830" s="7">
        <v>7500000</v>
      </c>
      <c r="AI5830" s="7" t="s">
        <v>60</v>
      </c>
      <c r="AJ5830" s="7">
        <v>7500000</v>
      </c>
      <c r="AK5830" s="7" t="s">
        <v>53561</v>
      </c>
      <c r="AL5830" s="7" t="s">
        <v>50</v>
      </c>
      <c r="AM5830" s="7" t="s">
        <v>53562</v>
      </c>
      <c r="AN5830" s="7" t="s">
        <v>66</v>
      </c>
      <c r="AO5830" s="7" t="s">
        <v>50</v>
      </c>
      <c r="AP5830" s="22" t="s">
        <v>53563</v>
      </c>
      <c r="AQ5830" s="7" t="s">
        <v>50</v>
      </c>
      <c r="AR5830" s="7" t="s">
        <v>255</v>
      </c>
    </row>
    <row r="5831" spans="1:44" ht="15" thickBot="1">
      <c r="A5831" s="10" t="s">
        <v>53564</v>
      </c>
      <c r="B5831" s="13" t="s">
        <v>50</v>
      </c>
      <c r="C5831" s="12">
        <v>41456</v>
      </c>
      <c r="D5831" s="13" t="s">
        <v>45</v>
      </c>
      <c r="E5831" s="13" t="s">
        <v>46</v>
      </c>
      <c r="F5831" s="13" t="s">
        <v>70</v>
      </c>
      <c r="G5831" s="26" t="s">
        <v>54946</v>
      </c>
      <c r="H5831" s="13" t="s">
        <v>2309</v>
      </c>
      <c r="I5831" s="13" t="s">
        <v>50</v>
      </c>
      <c r="J5831" s="12">
        <v>45365</v>
      </c>
      <c r="K5831" s="13" t="s">
        <v>116</v>
      </c>
      <c r="L5831" s="13" t="s">
        <v>290</v>
      </c>
      <c r="M5831" s="13" t="s">
        <v>53565</v>
      </c>
      <c r="N5831" s="13" t="s">
        <v>3085</v>
      </c>
      <c r="O5831" s="13" t="s">
        <v>53566</v>
      </c>
      <c r="P5831" s="11">
        <v>132671</v>
      </c>
      <c r="Q5831" s="13" t="s">
        <v>1334</v>
      </c>
      <c r="R5831" s="33" t="s">
        <v>53567</v>
      </c>
      <c r="S5831" s="33" t="s">
        <v>53568</v>
      </c>
      <c r="T5831" s="13" t="s">
        <v>53569</v>
      </c>
      <c r="U5831" s="13" t="s">
        <v>50</v>
      </c>
      <c r="V5831" s="13" t="s">
        <v>50</v>
      </c>
      <c r="W5831" s="13" t="s">
        <v>50</v>
      </c>
      <c r="X5831" s="13" t="s">
        <v>50</v>
      </c>
      <c r="Y5831" s="13" t="s">
        <v>290</v>
      </c>
      <c r="Z5831" s="13">
        <v>2</v>
      </c>
      <c r="AA5831" s="13" t="s">
        <v>50</v>
      </c>
      <c r="AB5831" s="13" t="s">
        <v>50</v>
      </c>
      <c r="AC5831" s="13" t="s">
        <v>50</v>
      </c>
      <c r="AD5831" s="13" t="s">
        <v>290</v>
      </c>
      <c r="AE5831" s="13" t="s">
        <v>50</v>
      </c>
      <c r="AF5831" s="13" t="s">
        <v>50</v>
      </c>
      <c r="AG5831" s="13" t="s">
        <v>50</v>
      </c>
      <c r="AH5831" s="13" t="s">
        <v>50</v>
      </c>
      <c r="AI5831" s="13" t="s">
        <v>50</v>
      </c>
      <c r="AJ5831" s="13" t="s">
        <v>50</v>
      </c>
      <c r="AK5831" s="13" t="s">
        <v>53570</v>
      </c>
      <c r="AL5831" s="13" t="s">
        <v>50</v>
      </c>
      <c r="AM5831" s="13" t="s">
        <v>53571</v>
      </c>
      <c r="AN5831" s="13" t="s">
        <v>66</v>
      </c>
      <c r="AO5831" s="13" t="s">
        <v>53572</v>
      </c>
      <c r="AP5831" s="14" t="s">
        <v>53573</v>
      </c>
      <c r="AQ5831" s="13" t="s">
        <v>50</v>
      </c>
      <c r="AR5831" s="13" t="s">
        <v>50</v>
      </c>
    </row>
    <row r="5832" spans="1:44" ht="15" thickBot="1">
      <c r="A5832" s="4" t="s">
        <v>28654</v>
      </c>
      <c r="B5832" s="7" t="s">
        <v>50</v>
      </c>
      <c r="C5832" s="6">
        <v>44197</v>
      </c>
      <c r="D5832" s="7" t="s">
        <v>45</v>
      </c>
      <c r="E5832" s="7" t="s">
        <v>46</v>
      </c>
      <c r="F5832" s="7" t="s">
        <v>47</v>
      </c>
      <c r="G5832" s="27" t="s">
        <v>54945</v>
      </c>
      <c r="H5832" s="7" t="s">
        <v>50</v>
      </c>
      <c r="I5832" s="7" t="s">
        <v>50</v>
      </c>
      <c r="J5832" s="6">
        <v>45366</v>
      </c>
      <c r="K5832" s="7" t="s">
        <v>72</v>
      </c>
      <c r="L5832" s="7" t="s">
        <v>62</v>
      </c>
      <c r="M5832" s="7" t="s">
        <v>2921</v>
      </c>
      <c r="N5832" s="7" t="s">
        <v>133</v>
      </c>
      <c r="O5832" s="7" t="s">
        <v>28655</v>
      </c>
      <c r="P5832" s="5">
        <v>135529</v>
      </c>
      <c r="Q5832" s="7" t="s">
        <v>135</v>
      </c>
      <c r="R5832" s="34" t="s">
        <v>28656</v>
      </c>
      <c r="S5832" s="34" t="s">
        <v>28657</v>
      </c>
      <c r="T5832" s="7" t="s">
        <v>28658</v>
      </c>
      <c r="U5832" s="7" t="s">
        <v>28659</v>
      </c>
      <c r="V5832" s="7">
        <v>250000</v>
      </c>
      <c r="W5832" s="7" t="s">
        <v>139</v>
      </c>
      <c r="X5832" s="7">
        <v>318324</v>
      </c>
      <c r="Y5832" s="7" t="s">
        <v>61</v>
      </c>
      <c r="Z5832" s="7">
        <v>1</v>
      </c>
      <c r="AA5832" s="7">
        <v>250000</v>
      </c>
      <c r="AB5832" s="7" t="s">
        <v>139</v>
      </c>
      <c r="AC5832" s="7">
        <v>318324</v>
      </c>
      <c r="AD5832" s="7" t="s">
        <v>62</v>
      </c>
      <c r="AE5832" s="7">
        <v>250000</v>
      </c>
      <c r="AF5832" s="7" t="s">
        <v>139</v>
      </c>
      <c r="AG5832" s="7">
        <v>318325</v>
      </c>
      <c r="AH5832" s="7">
        <v>250000</v>
      </c>
      <c r="AI5832" s="7" t="s">
        <v>139</v>
      </c>
      <c r="AJ5832" s="7">
        <v>318325</v>
      </c>
      <c r="AK5832" s="7" t="s">
        <v>28660</v>
      </c>
      <c r="AL5832" s="7" t="s">
        <v>50</v>
      </c>
      <c r="AM5832" s="7" t="s">
        <v>28661</v>
      </c>
      <c r="AN5832" s="7" t="s">
        <v>66</v>
      </c>
      <c r="AO5832" s="7" t="s">
        <v>50</v>
      </c>
      <c r="AP5832" s="8" t="s">
        <v>28663</v>
      </c>
      <c r="AQ5832" s="7" t="s">
        <v>50</v>
      </c>
      <c r="AR5832" s="7" t="s">
        <v>255</v>
      </c>
    </row>
    <row r="5833" spans="1:44" ht="15" thickBot="1">
      <c r="A5833" s="10" t="s">
        <v>53574</v>
      </c>
      <c r="B5833" s="13" t="s">
        <v>50</v>
      </c>
      <c r="C5833" s="12">
        <v>44197</v>
      </c>
      <c r="D5833" s="13" t="s">
        <v>45</v>
      </c>
      <c r="E5833" s="13" t="s">
        <v>46</v>
      </c>
      <c r="F5833" s="13" t="s">
        <v>70</v>
      </c>
      <c r="G5833" s="27" t="s">
        <v>54945</v>
      </c>
      <c r="H5833" s="13" t="s">
        <v>50</v>
      </c>
      <c r="I5833" s="13" t="s">
        <v>50</v>
      </c>
      <c r="J5833" s="12">
        <v>45366</v>
      </c>
      <c r="K5833" s="13" t="s">
        <v>50</v>
      </c>
      <c r="L5833" s="13" t="s">
        <v>1624</v>
      </c>
      <c r="M5833" s="13" t="s">
        <v>8235</v>
      </c>
      <c r="N5833" s="13" t="s">
        <v>53575</v>
      </c>
      <c r="O5833" s="13" t="s">
        <v>53576</v>
      </c>
      <c r="P5833" s="11">
        <v>135748</v>
      </c>
      <c r="Q5833" s="13" t="s">
        <v>360</v>
      </c>
      <c r="R5833" s="33" t="s">
        <v>53577</v>
      </c>
      <c r="S5833" s="33" t="s">
        <v>53578</v>
      </c>
      <c r="T5833" s="13" t="s">
        <v>53579</v>
      </c>
      <c r="U5833" s="13" t="s">
        <v>53580</v>
      </c>
      <c r="V5833" s="13">
        <v>365000</v>
      </c>
      <c r="W5833" s="13" t="s">
        <v>209</v>
      </c>
      <c r="X5833" s="13">
        <v>397495</v>
      </c>
      <c r="Y5833" s="13" t="s">
        <v>467</v>
      </c>
      <c r="Z5833" s="13">
        <v>1</v>
      </c>
      <c r="AA5833" s="13">
        <v>365000</v>
      </c>
      <c r="AB5833" s="13" t="s">
        <v>209</v>
      </c>
      <c r="AC5833" s="13">
        <v>397495</v>
      </c>
      <c r="AD5833" s="13" t="s">
        <v>1624</v>
      </c>
      <c r="AE5833" s="13">
        <v>365000</v>
      </c>
      <c r="AF5833" s="13" t="s">
        <v>209</v>
      </c>
      <c r="AG5833" s="13">
        <v>397495</v>
      </c>
      <c r="AH5833" s="13">
        <v>365000</v>
      </c>
      <c r="AI5833" s="13" t="s">
        <v>209</v>
      </c>
      <c r="AJ5833" s="13">
        <v>397495</v>
      </c>
      <c r="AK5833" s="13" t="s">
        <v>50</v>
      </c>
      <c r="AL5833" s="13" t="s">
        <v>50</v>
      </c>
      <c r="AM5833" s="13" t="s">
        <v>53581</v>
      </c>
      <c r="AN5833" s="13" t="s">
        <v>66</v>
      </c>
      <c r="AO5833" s="13" t="s">
        <v>53582</v>
      </c>
      <c r="AP5833" s="13" t="s">
        <v>50</v>
      </c>
      <c r="AQ5833" s="21" t="s">
        <v>53583</v>
      </c>
      <c r="AR5833" s="13" t="s">
        <v>50</v>
      </c>
    </row>
    <row r="5834" spans="1:44" ht="15" thickBot="1">
      <c r="A5834" s="4" t="s">
        <v>53584</v>
      </c>
      <c r="B5834" s="7" t="s">
        <v>50</v>
      </c>
      <c r="C5834" s="6">
        <v>36161</v>
      </c>
      <c r="D5834" s="7" t="s">
        <v>45</v>
      </c>
      <c r="E5834" s="7" t="s">
        <v>46</v>
      </c>
      <c r="F5834" s="7" t="s">
        <v>70</v>
      </c>
      <c r="G5834" s="26" t="s">
        <v>54946</v>
      </c>
      <c r="H5834" s="7" t="s">
        <v>53585</v>
      </c>
      <c r="I5834" s="7" t="s">
        <v>50</v>
      </c>
      <c r="J5834" s="6">
        <v>45365</v>
      </c>
      <c r="K5834" s="7" t="s">
        <v>191</v>
      </c>
      <c r="L5834" s="7" t="s">
        <v>52</v>
      </c>
      <c r="M5834" s="7" t="s">
        <v>15403</v>
      </c>
      <c r="N5834" s="7" t="s">
        <v>53586</v>
      </c>
      <c r="O5834" s="7" t="s">
        <v>53587</v>
      </c>
      <c r="P5834" s="5">
        <v>138304</v>
      </c>
      <c r="Q5834" s="7" t="s">
        <v>1201</v>
      </c>
      <c r="R5834" s="34" t="s">
        <v>53588</v>
      </c>
      <c r="S5834" s="34" t="s">
        <v>53589</v>
      </c>
      <c r="T5834" s="7" t="s">
        <v>53590</v>
      </c>
      <c r="U5834" s="7" t="s">
        <v>53591</v>
      </c>
      <c r="V5834" s="7">
        <v>78906</v>
      </c>
      <c r="W5834" s="7" t="s">
        <v>60</v>
      </c>
      <c r="X5834" s="7">
        <v>78906</v>
      </c>
      <c r="Y5834" s="7" t="s">
        <v>50</v>
      </c>
      <c r="Z5834" s="7">
        <v>1</v>
      </c>
      <c r="AA5834" s="7" t="s">
        <v>50</v>
      </c>
      <c r="AB5834" s="7" t="s">
        <v>50</v>
      </c>
      <c r="AC5834" s="7" t="s">
        <v>50</v>
      </c>
      <c r="AD5834" s="7" t="s">
        <v>50</v>
      </c>
      <c r="AE5834" s="7" t="s">
        <v>50</v>
      </c>
      <c r="AF5834" s="7" t="s">
        <v>50</v>
      </c>
      <c r="AG5834" s="7" t="s">
        <v>50</v>
      </c>
      <c r="AH5834" s="7">
        <v>78906</v>
      </c>
      <c r="AI5834" s="7" t="s">
        <v>60</v>
      </c>
      <c r="AJ5834" s="7">
        <v>78906</v>
      </c>
      <c r="AK5834" s="7" t="s">
        <v>2118</v>
      </c>
      <c r="AL5834" s="7" t="s">
        <v>50</v>
      </c>
      <c r="AM5834" s="7" t="s">
        <v>53592</v>
      </c>
      <c r="AN5834" s="7" t="s">
        <v>738</v>
      </c>
      <c r="AO5834" s="7" t="s">
        <v>53593</v>
      </c>
      <c r="AP5834" s="22" t="s">
        <v>53594</v>
      </c>
      <c r="AQ5834" s="7" t="s">
        <v>50</v>
      </c>
      <c r="AR5834" s="7" t="s">
        <v>50</v>
      </c>
    </row>
    <row r="5835" spans="1:44" ht="15" thickBot="1">
      <c r="A5835" s="10" t="s">
        <v>53595</v>
      </c>
      <c r="B5835" s="13" t="s">
        <v>50</v>
      </c>
      <c r="C5835" s="12">
        <v>11324</v>
      </c>
      <c r="D5835" s="13" t="s">
        <v>45</v>
      </c>
      <c r="E5835" s="13" t="s">
        <v>46</v>
      </c>
      <c r="F5835" s="13" t="s">
        <v>70</v>
      </c>
      <c r="G5835" s="13" t="s">
        <v>71</v>
      </c>
      <c r="H5835" s="13" t="s">
        <v>13238</v>
      </c>
      <c r="I5835" s="13" t="s">
        <v>50</v>
      </c>
      <c r="J5835" s="12">
        <v>45365</v>
      </c>
      <c r="K5835" s="13" t="s">
        <v>177</v>
      </c>
      <c r="L5835" s="13" t="s">
        <v>52</v>
      </c>
      <c r="M5835" s="13" t="s">
        <v>53596</v>
      </c>
      <c r="N5835" s="13" t="s">
        <v>53597</v>
      </c>
      <c r="O5835" s="13" t="s">
        <v>53598</v>
      </c>
      <c r="P5835" s="11">
        <v>138883</v>
      </c>
      <c r="Q5835" s="13" t="s">
        <v>1201</v>
      </c>
      <c r="R5835" s="33" t="s">
        <v>53599</v>
      </c>
      <c r="S5835" s="33" t="s">
        <v>53600</v>
      </c>
      <c r="T5835" s="13" t="s">
        <v>53601</v>
      </c>
      <c r="U5835" s="13" t="s">
        <v>53602</v>
      </c>
      <c r="V5835" s="13">
        <v>431501</v>
      </c>
      <c r="W5835" s="13" t="s">
        <v>60</v>
      </c>
      <c r="X5835" s="13">
        <v>431501</v>
      </c>
      <c r="Y5835" s="13" t="s">
        <v>50</v>
      </c>
      <c r="Z5835" s="13">
        <v>1</v>
      </c>
      <c r="AA5835" s="13" t="s">
        <v>50</v>
      </c>
      <c r="AB5835" s="13" t="s">
        <v>50</v>
      </c>
      <c r="AC5835" s="13" t="s">
        <v>50</v>
      </c>
      <c r="AD5835" s="13" t="s">
        <v>50</v>
      </c>
      <c r="AE5835" s="13" t="s">
        <v>50</v>
      </c>
      <c r="AF5835" s="13" t="s">
        <v>50</v>
      </c>
      <c r="AG5835" s="13" t="s">
        <v>50</v>
      </c>
      <c r="AH5835" s="13">
        <v>431501</v>
      </c>
      <c r="AI5835" s="13" t="s">
        <v>60</v>
      </c>
      <c r="AJ5835" s="13">
        <v>431501</v>
      </c>
      <c r="AK5835" s="13" t="s">
        <v>2118</v>
      </c>
      <c r="AL5835" s="13" t="s">
        <v>50</v>
      </c>
      <c r="AM5835" s="13" t="s">
        <v>53603</v>
      </c>
      <c r="AN5835" s="13" t="s">
        <v>738</v>
      </c>
      <c r="AO5835" s="13" t="s">
        <v>50</v>
      </c>
      <c r="AP5835" s="13" t="s">
        <v>50</v>
      </c>
      <c r="AQ5835" s="21" t="s">
        <v>53604</v>
      </c>
      <c r="AR5835" s="13" t="s">
        <v>255</v>
      </c>
    </row>
    <row r="5836" spans="1:44" ht="15" thickBot="1">
      <c r="A5836" s="4" t="s">
        <v>53605</v>
      </c>
      <c r="B5836" s="7" t="s">
        <v>50</v>
      </c>
      <c r="C5836" s="6">
        <v>38777</v>
      </c>
      <c r="D5836" s="7" t="s">
        <v>45</v>
      </c>
      <c r="E5836" s="7" t="s">
        <v>46</v>
      </c>
      <c r="F5836" s="7" t="s">
        <v>70</v>
      </c>
      <c r="G5836" s="7" t="s">
        <v>87</v>
      </c>
      <c r="H5836" s="7" t="s">
        <v>50</v>
      </c>
      <c r="I5836" s="7" t="s">
        <v>50</v>
      </c>
      <c r="J5836" s="6">
        <v>45364</v>
      </c>
      <c r="K5836" s="7" t="s">
        <v>191</v>
      </c>
      <c r="L5836" s="7" t="s">
        <v>52</v>
      </c>
      <c r="M5836" s="7" t="s">
        <v>53606</v>
      </c>
      <c r="N5836" s="7" t="s">
        <v>53607</v>
      </c>
      <c r="O5836" s="7" t="s">
        <v>53608</v>
      </c>
      <c r="P5836" s="5">
        <v>139062</v>
      </c>
      <c r="Q5836" s="7" t="s">
        <v>1024</v>
      </c>
      <c r="R5836" s="34" t="s">
        <v>53609</v>
      </c>
      <c r="S5836" s="34" t="s">
        <v>53610</v>
      </c>
      <c r="T5836" s="7" t="s">
        <v>50</v>
      </c>
      <c r="U5836" s="7" t="s">
        <v>53611</v>
      </c>
      <c r="V5836" s="7">
        <v>1340201</v>
      </c>
      <c r="W5836" s="7" t="s">
        <v>60</v>
      </c>
      <c r="X5836" s="7">
        <v>1340201</v>
      </c>
      <c r="Y5836" s="7" t="s">
        <v>50</v>
      </c>
      <c r="Z5836" s="7">
        <v>1</v>
      </c>
      <c r="AA5836" s="7" t="s">
        <v>50</v>
      </c>
      <c r="AB5836" s="7" t="s">
        <v>50</v>
      </c>
      <c r="AC5836" s="7" t="s">
        <v>50</v>
      </c>
      <c r="AD5836" s="7" t="s">
        <v>50</v>
      </c>
      <c r="AE5836" s="7" t="s">
        <v>50</v>
      </c>
      <c r="AF5836" s="7" t="s">
        <v>50</v>
      </c>
      <c r="AG5836" s="7" t="s">
        <v>50</v>
      </c>
      <c r="AH5836" s="7">
        <v>1340201</v>
      </c>
      <c r="AI5836" s="7" t="s">
        <v>60</v>
      </c>
      <c r="AJ5836" s="7">
        <v>1340201</v>
      </c>
      <c r="AK5836" s="7" t="s">
        <v>53156</v>
      </c>
      <c r="AL5836" s="7" t="s">
        <v>50</v>
      </c>
      <c r="AM5836" s="7" t="s">
        <v>53612</v>
      </c>
      <c r="AN5836" s="7" t="s">
        <v>66</v>
      </c>
      <c r="AO5836" s="7" t="s">
        <v>53613</v>
      </c>
      <c r="AP5836" s="8" t="s">
        <v>53614</v>
      </c>
      <c r="AQ5836" s="7" t="s">
        <v>50</v>
      </c>
      <c r="AR5836" s="7" t="s">
        <v>50</v>
      </c>
    </row>
    <row r="5837" spans="1:44" ht="15" thickBot="1">
      <c r="A5837" s="10" t="s">
        <v>53615</v>
      </c>
      <c r="B5837" s="13" t="s">
        <v>50</v>
      </c>
      <c r="C5837" s="13" t="s">
        <v>50</v>
      </c>
      <c r="D5837" s="13" t="s">
        <v>45</v>
      </c>
      <c r="E5837" s="13" t="s">
        <v>46</v>
      </c>
      <c r="F5837" s="13" t="s">
        <v>70</v>
      </c>
      <c r="G5837" s="27" t="s">
        <v>54945</v>
      </c>
      <c r="H5837" s="13" t="s">
        <v>50</v>
      </c>
      <c r="I5837" s="13" t="s">
        <v>50</v>
      </c>
      <c r="J5837" s="12">
        <v>45366</v>
      </c>
      <c r="K5837" s="13" t="s">
        <v>50</v>
      </c>
      <c r="L5837" s="13" t="s">
        <v>178</v>
      </c>
      <c r="M5837" s="13" t="s">
        <v>53616</v>
      </c>
      <c r="N5837" s="13" t="s">
        <v>53617</v>
      </c>
      <c r="O5837" s="13" t="s">
        <v>53618</v>
      </c>
      <c r="P5837" s="11">
        <v>139306</v>
      </c>
      <c r="Q5837" s="13" t="s">
        <v>481</v>
      </c>
      <c r="R5837" s="33" t="s">
        <v>53619</v>
      </c>
      <c r="S5837" s="33" t="s">
        <v>53620</v>
      </c>
      <c r="T5837" s="13" t="s">
        <v>53621</v>
      </c>
      <c r="U5837" s="13" t="s">
        <v>53622</v>
      </c>
      <c r="V5837" s="13">
        <v>900000</v>
      </c>
      <c r="W5837" s="13" t="s">
        <v>60</v>
      </c>
      <c r="X5837" s="13">
        <v>900000</v>
      </c>
      <c r="Y5837" s="13" t="s">
        <v>50</v>
      </c>
      <c r="Z5837" s="13">
        <v>1</v>
      </c>
      <c r="AA5837" s="13">
        <v>900000</v>
      </c>
      <c r="AB5837" s="13" t="s">
        <v>60</v>
      </c>
      <c r="AC5837" s="13">
        <v>900000</v>
      </c>
      <c r="AD5837" s="13" t="s">
        <v>178</v>
      </c>
      <c r="AE5837" s="13">
        <v>900000</v>
      </c>
      <c r="AF5837" s="13" t="s">
        <v>60</v>
      </c>
      <c r="AG5837" s="13">
        <v>900000</v>
      </c>
      <c r="AH5837" s="13">
        <v>900000</v>
      </c>
      <c r="AI5837" s="13" t="s">
        <v>60</v>
      </c>
      <c r="AJ5837" s="13">
        <v>900000</v>
      </c>
      <c r="AK5837" s="13" t="s">
        <v>50</v>
      </c>
      <c r="AL5837" s="13" t="s">
        <v>50</v>
      </c>
      <c r="AM5837" s="13" t="s">
        <v>53623</v>
      </c>
      <c r="AN5837" s="13" t="s">
        <v>66</v>
      </c>
      <c r="AO5837" s="13" t="s">
        <v>53624</v>
      </c>
      <c r="AP5837" s="14" t="s">
        <v>53625</v>
      </c>
      <c r="AQ5837" s="13" t="s">
        <v>50</v>
      </c>
      <c r="AR5837" s="13" t="s">
        <v>50</v>
      </c>
    </row>
    <row r="5838" spans="1:44" ht="15" thickBot="1">
      <c r="A5838" s="4" t="s">
        <v>53626</v>
      </c>
      <c r="B5838" s="7" t="s">
        <v>50</v>
      </c>
      <c r="C5838" s="6">
        <v>31048</v>
      </c>
      <c r="D5838" s="7" t="s">
        <v>45</v>
      </c>
      <c r="E5838" s="7" t="s">
        <v>46</v>
      </c>
      <c r="F5838" s="7" t="s">
        <v>70</v>
      </c>
      <c r="G5838" s="7" t="s">
        <v>114</v>
      </c>
      <c r="H5838" s="7" t="s">
        <v>379</v>
      </c>
      <c r="I5838" s="7" t="s">
        <v>50</v>
      </c>
      <c r="J5838" s="6">
        <v>45365</v>
      </c>
      <c r="K5838" s="7" t="s">
        <v>191</v>
      </c>
      <c r="L5838" s="7" t="s">
        <v>52</v>
      </c>
      <c r="M5838" s="7" t="s">
        <v>27599</v>
      </c>
      <c r="N5838" s="7" t="s">
        <v>27719</v>
      </c>
      <c r="O5838" s="7" t="s">
        <v>53627</v>
      </c>
      <c r="P5838" s="5">
        <v>140184</v>
      </c>
      <c r="Q5838" s="7" t="s">
        <v>1116</v>
      </c>
      <c r="R5838" s="34" t="s">
        <v>53628</v>
      </c>
      <c r="S5838" s="34" t="s">
        <v>53629</v>
      </c>
      <c r="T5838" s="7" t="s">
        <v>53630</v>
      </c>
      <c r="U5838" s="7" t="s">
        <v>53631</v>
      </c>
      <c r="V5838" s="7">
        <v>4506</v>
      </c>
      <c r="W5838" s="7" t="s">
        <v>60</v>
      </c>
      <c r="X5838" s="7">
        <v>4506</v>
      </c>
      <c r="Y5838" s="7" t="s">
        <v>50</v>
      </c>
      <c r="Z5838" s="7">
        <v>1</v>
      </c>
      <c r="AA5838" s="7" t="s">
        <v>50</v>
      </c>
      <c r="AB5838" s="7" t="s">
        <v>50</v>
      </c>
      <c r="AC5838" s="7" t="s">
        <v>50</v>
      </c>
      <c r="AD5838" s="7" t="s">
        <v>50</v>
      </c>
      <c r="AE5838" s="7" t="s">
        <v>50</v>
      </c>
      <c r="AF5838" s="7" t="s">
        <v>50</v>
      </c>
      <c r="AG5838" s="7" t="s">
        <v>50</v>
      </c>
      <c r="AH5838" s="7">
        <v>4506</v>
      </c>
      <c r="AI5838" s="7" t="s">
        <v>60</v>
      </c>
      <c r="AJ5838" s="7">
        <v>4506</v>
      </c>
      <c r="AK5838" s="7" t="s">
        <v>2118</v>
      </c>
      <c r="AL5838" s="7" t="s">
        <v>50</v>
      </c>
      <c r="AM5838" s="7" t="s">
        <v>53632</v>
      </c>
      <c r="AN5838" s="7" t="s">
        <v>66</v>
      </c>
      <c r="AO5838" s="7" t="s">
        <v>53633</v>
      </c>
      <c r="AP5838" s="22" t="s">
        <v>53634</v>
      </c>
      <c r="AQ5838" s="7" t="s">
        <v>50</v>
      </c>
      <c r="AR5838" s="7" t="s">
        <v>50</v>
      </c>
    </row>
    <row r="5839" spans="1:44" ht="15" thickBot="1">
      <c r="A5839" s="10" t="s">
        <v>53635</v>
      </c>
      <c r="B5839" s="13" t="s">
        <v>50</v>
      </c>
      <c r="C5839" s="12">
        <v>40179</v>
      </c>
      <c r="D5839" s="13" t="s">
        <v>45</v>
      </c>
      <c r="E5839" s="13" t="s">
        <v>46</v>
      </c>
      <c r="F5839" s="13" t="s">
        <v>70</v>
      </c>
      <c r="G5839" s="26" t="s">
        <v>54946</v>
      </c>
      <c r="H5839" s="13" t="s">
        <v>50</v>
      </c>
      <c r="I5839" s="13" t="s">
        <v>50</v>
      </c>
      <c r="J5839" s="12">
        <v>45366</v>
      </c>
      <c r="K5839" s="13" t="s">
        <v>50</v>
      </c>
      <c r="L5839" s="13" t="s">
        <v>131</v>
      </c>
      <c r="M5839" s="13" t="s">
        <v>53636</v>
      </c>
      <c r="N5839" s="13" t="s">
        <v>24970</v>
      </c>
      <c r="O5839" s="13" t="s">
        <v>53637</v>
      </c>
      <c r="P5839" s="11">
        <v>140595</v>
      </c>
      <c r="Q5839" s="13" t="s">
        <v>360</v>
      </c>
      <c r="R5839" s="33" t="s">
        <v>53638</v>
      </c>
      <c r="S5839" s="33" t="s">
        <v>53639</v>
      </c>
      <c r="T5839" s="13" t="s">
        <v>53640</v>
      </c>
      <c r="U5839" s="13" t="s">
        <v>53641</v>
      </c>
      <c r="V5839" s="13">
        <v>800000</v>
      </c>
      <c r="W5839" s="13" t="s">
        <v>209</v>
      </c>
      <c r="X5839" s="13">
        <v>871222</v>
      </c>
      <c r="Y5839" s="13" t="s">
        <v>50</v>
      </c>
      <c r="Z5839" s="13">
        <v>1</v>
      </c>
      <c r="AA5839" s="13" t="s">
        <v>50</v>
      </c>
      <c r="AB5839" s="13" t="s">
        <v>50</v>
      </c>
      <c r="AC5839" s="13" t="s">
        <v>50</v>
      </c>
      <c r="AD5839" s="13" t="s">
        <v>50</v>
      </c>
      <c r="AE5839" s="13" t="s">
        <v>50</v>
      </c>
      <c r="AF5839" s="13" t="s">
        <v>50</v>
      </c>
      <c r="AG5839" s="13" t="s">
        <v>50</v>
      </c>
      <c r="AH5839" s="13">
        <v>800000</v>
      </c>
      <c r="AI5839" s="13" t="s">
        <v>209</v>
      </c>
      <c r="AJ5839" s="13">
        <v>871222</v>
      </c>
      <c r="AK5839" s="13" t="s">
        <v>53642</v>
      </c>
      <c r="AL5839" s="13" t="s">
        <v>50</v>
      </c>
      <c r="AM5839" s="13" t="s">
        <v>53643</v>
      </c>
      <c r="AN5839" s="13" t="s">
        <v>5485</v>
      </c>
      <c r="AO5839" s="13" t="s">
        <v>53644</v>
      </c>
      <c r="AP5839" s="21" t="s">
        <v>53645</v>
      </c>
      <c r="AQ5839" s="13" t="s">
        <v>50</v>
      </c>
      <c r="AR5839" s="13" t="s">
        <v>50</v>
      </c>
    </row>
    <row r="5840" spans="1:44" ht="15" thickBot="1">
      <c r="A5840" s="4" t="s">
        <v>53646</v>
      </c>
      <c r="B5840" s="7" t="s">
        <v>50</v>
      </c>
      <c r="C5840" s="6">
        <v>34700</v>
      </c>
      <c r="D5840" s="7" t="s">
        <v>45</v>
      </c>
      <c r="E5840" s="7" t="s">
        <v>46</v>
      </c>
      <c r="F5840" s="7" t="s">
        <v>70</v>
      </c>
      <c r="G5840" s="7" t="s">
        <v>145</v>
      </c>
      <c r="H5840" s="7" t="s">
        <v>50</v>
      </c>
      <c r="I5840" s="7" t="s">
        <v>50</v>
      </c>
      <c r="J5840" s="6">
        <v>45364</v>
      </c>
      <c r="K5840" s="7" t="s">
        <v>50</v>
      </c>
      <c r="L5840" s="7" t="s">
        <v>5159</v>
      </c>
      <c r="M5840" s="7" t="s">
        <v>53647</v>
      </c>
      <c r="N5840" s="7" t="s">
        <v>53648</v>
      </c>
      <c r="O5840" s="7" t="s">
        <v>53649</v>
      </c>
      <c r="P5840" s="5">
        <v>141519</v>
      </c>
      <c r="Q5840" s="7" t="s">
        <v>360</v>
      </c>
      <c r="R5840" s="34" t="s">
        <v>53650</v>
      </c>
      <c r="S5840" s="34" t="s">
        <v>53651</v>
      </c>
      <c r="T5840" s="7" t="s">
        <v>50</v>
      </c>
      <c r="U5840" s="7" t="s">
        <v>50</v>
      </c>
      <c r="V5840" s="7">
        <v>5318344</v>
      </c>
      <c r="W5840" s="7" t="s">
        <v>209</v>
      </c>
      <c r="X5840" s="7">
        <v>5825111</v>
      </c>
      <c r="Y5840" s="7" t="s">
        <v>50</v>
      </c>
      <c r="Z5840" s="7">
        <v>1</v>
      </c>
      <c r="AA5840" s="7">
        <v>5318344</v>
      </c>
      <c r="AB5840" s="7" t="s">
        <v>209</v>
      </c>
      <c r="AC5840" s="7">
        <v>5825111</v>
      </c>
      <c r="AD5840" s="7" t="s">
        <v>5159</v>
      </c>
      <c r="AE5840" s="7">
        <v>5318344</v>
      </c>
      <c r="AF5840" s="7" t="s">
        <v>209</v>
      </c>
      <c r="AG5840" s="7">
        <v>5825111</v>
      </c>
      <c r="AH5840" s="7">
        <v>5318344</v>
      </c>
      <c r="AI5840" s="7" t="s">
        <v>209</v>
      </c>
      <c r="AJ5840" s="7">
        <v>5825111</v>
      </c>
      <c r="AK5840" s="7" t="s">
        <v>50</v>
      </c>
      <c r="AL5840" s="7" t="s">
        <v>50</v>
      </c>
      <c r="AM5840" s="7" t="s">
        <v>53652</v>
      </c>
      <c r="AN5840" s="7" t="s">
        <v>993</v>
      </c>
      <c r="AO5840" s="7" t="s">
        <v>50</v>
      </c>
      <c r="AP5840" s="22" t="s">
        <v>53653</v>
      </c>
      <c r="AQ5840" s="7" t="s">
        <v>50</v>
      </c>
      <c r="AR5840" s="7" t="s">
        <v>255</v>
      </c>
    </row>
    <row r="5841" spans="1:44" ht="15" thickBot="1">
      <c r="A5841" s="10" t="s">
        <v>53654</v>
      </c>
      <c r="B5841" s="13" t="s">
        <v>50</v>
      </c>
      <c r="C5841" s="12">
        <v>44927</v>
      </c>
      <c r="D5841" s="13" t="s">
        <v>45</v>
      </c>
      <c r="E5841" s="13" t="s">
        <v>46</v>
      </c>
      <c r="F5841" s="13" t="s">
        <v>70</v>
      </c>
      <c r="G5841" s="27" t="s">
        <v>54945</v>
      </c>
      <c r="H5841" s="13" t="s">
        <v>50</v>
      </c>
      <c r="I5841" s="13" t="s">
        <v>50</v>
      </c>
      <c r="J5841" s="12">
        <v>45365</v>
      </c>
      <c r="K5841" s="13" t="s">
        <v>50</v>
      </c>
      <c r="L5841" s="13" t="s">
        <v>467</v>
      </c>
      <c r="M5841" s="13" t="s">
        <v>53655</v>
      </c>
      <c r="N5841" s="13" t="s">
        <v>6711</v>
      </c>
      <c r="O5841" s="13" t="s">
        <v>53656</v>
      </c>
      <c r="P5841" s="11">
        <v>141571</v>
      </c>
      <c r="Q5841" s="13" t="s">
        <v>1024</v>
      </c>
      <c r="R5841" s="33" t="s">
        <v>53657</v>
      </c>
      <c r="S5841" s="33" t="s">
        <v>53658</v>
      </c>
      <c r="T5841" s="13" t="s">
        <v>53659</v>
      </c>
      <c r="U5841" s="13" t="s">
        <v>53660</v>
      </c>
      <c r="V5841" s="13">
        <v>165000</v>
      </c>
      <c r="W5841" s="13" t="s">
        <v>60</v>
      </c>
      <c r="X5841" s="13">
        <v>165000</v>
      </c>
      <c r="Y5841" s="13" t="s">
        <v>467</v>
      </c>
      <c r="Z5841" s="13">
        <v>1</v>
      </c>
      <c r="AA5841" s="13">
        <v>165000</v>
      </c>
      <c r="AB5841" s="13" t="s">
        <v>60</v>
      </c>
      <c r="AC5841" s="13">
        <v>165000</v>
      </c>
      <c r="AD5841" s="13" t="s">
        <v>467</v>
      </c>
      <c r="AE5841" s="13">
        <v>165000</v>
      </c>
      <c r="AF5841" s="13" t="s">
        <v>60</v>
      </c>
      <c r="AG5841" s="13">
        <v>165000</v>
      </c>
      <c r="AH5841" s="13">
        <v>165000</v>
      </c>
      <c r="AI5841" s="13" t="s">
        <v>60</v>
      </c>
      <c r="AJ5841" s="13">
        <v>165000</v>
      </c>
      <c r="AK5841" s="13" t="s">
        <v>50</v>
      </c>
      <c r="AL5841" s="13" t="s">
        <v>50</v>
      </c>
      <c r="AM5841" s="13" t="s">
        <v>53661</v>
      </c>
      <c r="AN5841" s="13" t="s">
        <v>993</v>
      </c>
      <c r="AO5841" s="13" t="s">
        <v>53662</v>
      </c>
      <c r="AP5841" s="21" t="s">
        <v>53663</v>
      </c>
      <c r="AQ5841" s="13" t="s">
        <v>50</v>
      </c>
      <c r="AR5841" s="13" t="s">
        <v>50</v>
      </c>
    </row>
    <row r="5842" spans="1:44" ht="15" thickBot="1">
      <c r="A5842" s="4" t="s">
        <v>53664</v>
      </c>
      <c r="B5842" s="7" t="s">
        <v>50</v>
      </c>
      <c r="C5842" s="6">
        <v>14246</v>
      </c>
      <c r="D5842" s="7" t="s">
        <v>45</v>
      </c>
      <c r="E5842" s="7" t="s">
        <v>1939</v>
      </c>
      <c r="F5842" s="7" t="s">
        <v>70</v>
      </c>
      <c r="G5842" s="7" t="s">
        <v>50</v>
      </c>
      <c r="H5842" s="7" t="s">
        <v>13208</v>
      </c>
      <c r="I5842" s="7" t="s">
        <v>50</v>
      </c>
      <c r="J5842" s="6">
        <v>45365</v>
      </c>
      <c r="K5842" s="7" t="s">
        <v>191</v>
      </c>
      <c r="L5842" s="7" t="s">
        <v>52</v>
      </c>
      <c r="M5842" s="7" t="s">
        <v>53665</v>
      </c>
      <c r="N5842" s="7" t="s">
        <v>4060</v>
      </c>
      <c r="O5842" s="7" t="s">
        <v>53666</v>
      </c>
      <c r="P5842" s="5">
        <v>142514</v>
      </c>
      <c r="Q5842" s="7" t="s">
        <v>166</v>
      </c>
      <c r="R5842" s="34" t="s">
        <v>53667</v>
      </c>
      <c r="S5842" s="34" t="s">
        <v>53668</v>
      </c>
      <c r="T5842" s="7" t="s">
        <v>53669</v>
      </c>
      <c r="U5842" s="7" t="s">
        <v>53670</v>
      </c>
      <c r="V5842" s="7">
        <v>40000</v>
      </c>
      <c r="W5842" s="7" t="s">
        <v>60</v>
      </c>
      <c r="X5842" s="7">
        <v>40000</v>
      </c>
      <c r="Y5842" s="7" t="s">
        <v>50</v>
      </c>
      <c r="Z5842" s="7">
        <v>2</v>
      </c>
      <c r="AA5842" s="7" t="s">
        <v>50</v>
      </c>
      <c r="AB5842" s="7" t="s">
        <v>50</v>
      </c>
      <c r="AC5842" s="7" t="s">
        <v>50</v>
      </c>
      <c r="AD5842" s="7" t="s">
        <v>50</v>
      </c>
      <c r="AE5842" s="7" t="s">
        <v>50</v>
      </c>
      <c r="AF5842" s="7" t="s">
        <v>50</v>
      </c>
      <c r="AG5842" s="7" t="s">
        <v>50</v>
      </c>
      <c r="AH5842" s="7">
        <v>40000</v>
      </c>
      <c r="AI5842" s="7" t="s">
        <v>60</v>
      </c>
      <c r="AJ5842" s="7">
        <v>40000</v>
      </c>
      <c r="AK5842" s="7" t="s">
        <v>53671</v>
      </c>
      <c r="AL5842" s="7" t="s">
        <v>50</v>
      </c>
      <c r="AM5842" s="7" t="s">
        <v>53672</v>
      </c>
      <c r="AN5842" s="7" t="s">
        <v>66</v>
      </c>
      <c r="AO5842" s="7" t="s">
        <v>53673</v>
      </c>
      <c r="AP5842" s="8" t="s">
        <v>53674</v>
      </c>
      <c r="AQ5842" s="7" t="s">
        <v>50</v>
      </c>
      <c r="AR5842" s="7" t="s">
        <v>50</v>
      </c>
    </row>
    <row r="5843" spans="1:44" ht="15" thickBot="1">
      <c r="A5843" s="10" t="s">
        <v>53675</v>
      </c>
      <c r="B5843" s="13" t="s">
        <v>50</v>
      </c>
      <c r="C5843" s="12">
        <v>15707</v>
      </c>
      <c r="D5843" s="13" t="s">
        <v>45</v>
      </c>
      <c r="E5843" s="13" t="s">
        <v>46</v>
      </c>
      <c r="F5843" s="13" t="s">
        <v>70</v>
      </c>
      <c r="G5843" s="13" t="s">
        <v>87</v>
      </c>
      <c r="H5843" s="13" t="s">
        <v>30298</v>
      </c>
      <c r="I5843" s="13" t="s">
        <v>50</v>
      </c>
      <c r="J5843" s="12">
        <v>45365</v>
      </c>
      <c r="K5843" s="13" t="s">
        <v>50</v>
      </c>
      <c r="L5843" s="13" t="s">
        <v>52</v>
      </c>
      <c r="M5843" s="13" t="s">
        <v>53676</v>
      </c>
      <c r="N5843" s="13" t="s">
        <v>53677</v>
      </c>
      <c r="O5843" s="13" t="s">
        <v>53678</v>
      </c>
      <c r="P5843" s="11">
        <v>142719</v>
      </c>
      <c r="Q5843" s="13" t="s">
        <v>1024</v>
      </c>
      <c r="R5843" s="33" t="s">
        <v>53679</v>
      </c>
      <c r="S5843" s="33" t="s">
        <v>53680</v>
      </c>
      <c r="T5843" s="13" t="s">
        <v>50</v>
      </c>
      <c r="U5843" s="13" t="s">
        <v>53681</v>
      </c>
      <c r="V5843" s="13">
        <v>198514</v>
      </c>
      <c r="W5843" s="13" t="s">
        <v>60</v>
      </c>
      <c r="X5843" s="13">
        <v>198514</v>
      </c>
      <c r="Y5843" s="13" t="s">
        <v>50</v>
      </c>
      <c r="Z5843" s="13">
        <v>1</v>
      </c>
      <c r="AA5843" s="13" t="s">
        <v>50</v>
      </c>
      <c r="AB5843" s="13" t="s">
        <v>50</v>
      </c>
      <c r="AC5843" s="13" t="s">
        <v>50</v>
      </c>
      <c r="AD5843" s="13" t="s">
        <v>50</v>
      </c>
      <c r="AE5843" s="13" t="s">
        <v>50</v>
      </c>
      <c r="AF5843" s="13" t="s">
        <v>50</v>
      </c>
      <c r="AG5843" s="13" t="s">
        <v>50</v>
      </c>
      <c r="AH5843" s="13">
        <v>198514</v>
      </c>
      <c r="AI5843" s="13" t="s">
        <v>60</v>
      </c>
      <c r="AJ5843" s="13">
        <v>198514</v>
      </c>
      <c r="AK5843" s="13" t="s">
        <v>2118</v>
      </c>
      <c r="AL5843" s="13" t="s">
        <v>50</v>
      </c>
      <c r="AM5843" s="13" t="s">
        <v>28513</v>
      </c>
      <c r="AN5843" s="13" t="s">
        <v>738</v>
      </c>
      <c r="AO5843" s="13" t="s">
        <v>50</v>
      </c>
      <c r="AP5843" s="21" t="s">
        <v>53682</v>
      </c>
      <c r="AQ5843" s="13" t="s">
        <v>50</v>
      </c>
      <c r="AR5843" s="13" t="s">
        <v>255</v>
      </c>
    </row>
    <row r="5844" spans="1:44" ht="15" thickBot="1">
      <c r="A5844" s="4" t="s">
        <v>53683</v>
      </c>
      <c r="B5844" s="7" t="s">
        <v>50</v>
      </c>
      <c r="C5844" s="6">
        <v>42370</v>
      </c>
      <c r="D5844" s="7" t="s">
        <v>45</v>
      </c>
      <c r="E5844" s="7" t="s">
        <v>46</v>
      </c>
      <c r="F5844" s="7" t="s">
        <v>70</v>
      </c>
      <c r="G5844" s="27" t="s">
        <v>54945</v>
      </c>
      <c r="H5844" s="7" t="s">
        <v>50</v>
      </c>
      <c r="I5844" s="7" t="s">
        <v>50</v>
      </c>
      <c r="J5844" s="6">
        <v>45364</v>
      </c>
      <c r="K5844" s="7" t="s">
        <v>50</v>
      </c>
      <c r="L5844" s="7" t="s">
        <v>131</v>
      </c>
      <c r="M5844" s="7" t="s">
        <v>53684</v>
      </c>
      <c r="N5844" s="7" t="s">
        <v>53685</v>
      </c>
      <c r="O5844" s="7" t="s">
        <v>53686</v>
      </c>
      <c r="P5844" s="5">
        <v>142853</v>
      </c>
      <c r="Q5844" s="7" t="s">
        <v>670</v>
      </c>
      <c r="R5844" s="34" t="s">
        <v>53687</v>
      </c>
      <c r="S5844" s="34" t="s">
        <v>53688</v>
      </c>
      <c r="T5844" s="7" t="s">
        <v>50</v>
      </c>
      <c r="U5844" s="7" t="s">
        <v>53689</v>
      </c>
      <c r="V5844" s="7">
        <v>355000</v>
      </c>
      <c r="W5844" s="7" t="s">
        <v>60</v>
      </c>
      <c r="X5844" s="7">
        <v>355000</v>
      </c>
      <c r="Y5844" s="7" t="s">
        <v>50</v>
      </c>
      <c r="Z5844" s="7">
        <v>1</v>
      </c>
      <c r="AA5844" s="7" t="s">
        <v>50</v>
      </c>
      <c r="AB5844" s="7" t="s">
        <v>50</v>
      </c>
      <c r="AC5844" s="7" t="s">
        <v>50</v>
      </c>
      <c r="AD5844" s="7" t="s">
        <v>50</v>
      </c>
      <c r="AE5844" s="7" t="s">
        <v>50</v>
      </c>
      <c r="AF5844" s="7" t="s">
        <v>50</v>
      </c>
      <c r="AG5844" s="7" t="s">
        <v>50</v>
      </c>
      <c r="AH5844" s="7">
        <v>355000</v>
      </c>
      <c r="AI5844" s="7" t="s">
        <v>60</v>
      </c>
      <c r="AJ5844" s="7">
        <v>355000</v>
      </c>
      <c r="AK5844" s="7" t="s">
        <v>50</v>
      </c>
      <c r="AL5844" s="7" t="s">
        <v>50</v>
      </c>
      <c r="AM5844" s="7" t="s">
        <v>53690</v>
      </c>
      <c r="AN5844" s="7" t="s">
        <v>66</v>
      </c>
      <c r="AO5844" s="7" t="s">
        <v>53691</v>
      </c>
      <c r="AP5844" s="22" t="s">
        <v>53692</v>
      </c>
      <c r="AQ5844" s="7" t="s">
        <v>50</v>
      </c>
      <c r="AR5844" s="7" t="s">
        <v>50</v>
      </c>
    </row>
    <row r="5845" spans="1:44" ht="15" thickBot="1">
      <c r="A5845" s="10" t="s">
        <v>53693</v>
      </c>
      <c r="B5845" s="13" t="s">
        <v>50</v>
      </c>
      <c r="C5845" s="13" t="s">
        <v>50</v>
      </c>
      <c r="D5845" s="13" t="s">
        <v>45</v>
      </c>
      <c r="E5845" s="13" t="s">
        <v>1939</v>
      </c>
      <c r="F5845" s="13" t="s">
        <v>70</v>
      </c>
      <c r="G5845" s="13" t="s">
        <v>145</v>
      </c>
      <c r="H5845" s="13" t="s">
        <v>5091</v>
      </c>
      <c r="I5845" s="13" t="s">
        <v>50</v>
      </c>
      <c r="J5845" s="12">
        <v>45365</v>
      </c>
      <c r="K5845" s="13" t="s">
        <v>50</v>
      </c>
      <c r="L5845" s="13" t="s">
        <v>52</v>
      </c>
      <c r="M5845" s="13" t="s">
        <v>53694</v>
      </c>
      <c r="N5845" s="13" t="s">
        <v>53695</v>
      </c>
      <c r="O5845" s="13" t="s">
        <v>53696</v>
      </c>
      <c r="P5845" s="11">
        <v>142998</v>
      </c>
      <c r="Q5845" s="13" t="s">
        <v>166</v>
      </c>
      <c r="R5845" s="33" t="s">
        <v>53697</v>
      </c>
      <c r="S5845" s="33" t="s">
        <v>53698</v>
      </c>
      <c r="T5845" s="13" t="s">
        <v>50</v>
      </c>
      <c r="U5845" s="13" t="s">
        <v>53699</v>
      </c>
      <c r="V5845" s="13">
        <v>315643</v>
      </c>
      <c r="W5845" s="13" t="s">
        <v>60</v>
      </c>
      <c r="X5845" s="13">
        <v>315643</v>
      </c>
      <c r="Y5845" s="13" t="s">
        <v>50</v>
      </c>
      <c r="Z5845" s="13">
        <v>1</v>
      </c>
      <c r="AA5845" s="13" t="s">
        <v>50</v>
      </c>
      <c r="AB5845" s="13" t="s">
        <v>50</v>
      </c>
      <c r="AC5845" s="13" t="s">
        <v>50</v>
      </c>
      <c r="AD5845" s="13" t="s">
        <v>50</v>
      </c>
      <c r="AE5845" s="13" t="s">
        <v>50</v>
      </c>
      <c r="AF5845" s="13" t="s">
        <v>50</v>
      </c>
      <c r="AG5845" s="13" t="s">
        <v>50</v>
      </c>
      <c r="AH5845" s="13">
        <v>315643</v>
      </c>
      <c r="AI5845" s="13" t="s">
        <v>60</v>
      </c>
      <c r="AJ5845" s="13">
        <v>315643</v>
      </c>
      <c r="AK5845" s="13" t="s">
        <v>2118</v>
      </c>
      <c r="AL5845" s="13" t="s">
        <v>50</v>
      </c>
      <c r="AM5845" s="13" t="s">
        <v>53700</v>
      </c>
      <c r="AN5845" s="13" t="s">
        <v>45106</v>
      </c>
      <c r="AO5845" s="13" t="s">
        <v>53701</v>
      </c>
      <c r="AP5845" s="21" t="s">
        <v>53702</v>
      </c>
      <c r="AQ5845" s="13" t="s">
        <v>50</v>
      </c>
      <c r="AR5845" s="13" t="s">
        <v>50</v>
      </c>
    </row>
    <row r="5846" spans="1:44" ht="15" thickBot="1">
      <c r="A5846" s="4" t="s">
        <v>53703</v>
      </c>
      <c r="B5846" s="7">
        <v>570</v>
      </c>
      <c r="C5846" s="6">
        <v>44197</v>
      </c>
      <c r="D5846" s="7" t="s">
        <v>45</v>
      </c>
      <c r="E5846" s="7" t="s">
        <v>46</v>
      </c>
      <c r="F5846" s="7" t="s">
        <v>70</v>
      </c>
      <c r="G5846" s="7" t="s">
        <v>87</v>
      </c>
      <c r="H5846" s="7" t="s">
        <v>50</v>
      </c>
      <c r="I5846" s="7" t="s">
        <v>50</v>
      </c>
      <c r="J5846" s="6">
        <v>45364</v>
      </c>
      <c r="K5846" s="7" t="s">
        <v>50</v>
      </c>
      <c r="L5846" s="7" t="s">
        <v>241</v>
      </c>
      <c r="M5846" s="7" t="s">
        <v>2610</v>
      </c>
      <c r="N5846" s="7" t="s">
        <v>5455</v>
      </c>
      <c r="O5846" s="7" t="s">
        <v>53704</v>
      </c>
      <c r="P5846" s="5">
        <v>143836</v>
      </c>
      <c r="Q5846" s="7" t="s">
        <v>245</v>
      </c>
      <c r="R5846" s="34" t="s">
        <v>53705</v>
      </c>
      <c r="S5846" s="31" t="s">
        <v>50</v>
      </c>
      <c r="T5846" s="7" t="s">
        <v>53706</v>
      </c>
      <c r="U5846" s="7" t="s">
        <v>53707</v>
      </c>
      <c r="V5846" s="7">
        <v>45000000</v>
      </c>
      <c r="W5846" s="7" t="s">
        <v>2056</v>
      </c>
      <c r="X5846" s="7">
        <v>6260782</v>
      </c>
      <c r="Y5846" s="7" t="s">
        <v>154</v>
      </c>
      <c r="Z5846" s="7">
        <v>1</v>
      </c>
      <c r="AA5846" s="7">
        <v>45000000</v>
      </c>
      <c r="AB5846" s="7" t="s">
        <v>2056</v>
      </c>
      <c r="AC5846" s="7">
        <v>6260782</v>
      </c>
      <c r="AD5846" s="7" t="s">
        <v>241</v>
      </c>
      <c r="AE5846" s="7">
        <v>45000000</v>
      </c>
      <c r="AF5846" s="7" t="s">
        <v>2056</v>
      </c>
      <c r="AG5846" s="7">
        <v>6260782</v>
      </c>
      <c r="AH5846" s="7">
        <v>45000000</v>
      </c>
      <c r="AI5846" s="7" t="s">
        <v>2056</v>
      </c>
      <c r="AJ5846" s="7">
        <v>6260782</v>
      </c>
      <c r="AK5846" s="7" t="s">
        <v>50</v>
      </c>
      <c r="AL5846" s="7" t="s">
        <v>50</v>
      </c>
      <c r="AM5846" s="7" t="s">
        <v>50</v>
      </c>
      <c r="AN5846" s="7" t="s">
        <v>50</v>
      </c>
      <c r="AO5846" s="7" t="s">
        <v>50</v>
      </c>
      <c r="AP5846" s="7" t="s">
        <v>50</v>
      </c>
      <c r="AQ5846" s="7" t="s">
        <v>50</v>
      </c>
      <c r="AR5846" s="7" t="s">
        <v>1186</v>
      </c>
    </row>
    <row r="5847" spans="1:44" ht="15" thickBot="1">
      <c r="A5847" s="10" t="s">
        <v>53708</v>
      </c>
      <c r="B5847" s="13" t="s">
        <v>50</v>
      </c>
      <c r="C5847" s="12">
        <v>44562</v>
      </c>
      <c r="D5847" s="13" t="s">
        <v>45</v>
      </c>
      <c r="E5847" s="13" t="s">
        <v>46</v>
      </c>
      <c r="F5847" s="13" t="s">
        <v>70</v>
      </c>
      <c r="G5847" s="27" t="s">
        <v>54945</v>
      </c>
      <c r="H5847" s="13" t="s">
        <v>50</v>
      </c>
      <c r="I5847" s="13" t="s">
        <v>50</v>
      </c>
      <c r="J5847" s="12">
        <v>45366</v>
      </c>
      <c r="K5847" s="13" t="s">
        <v>50</v>
      </c>
      <c r="L5847" s="13" t="s">
        <v>4836</v>
      </c>
      <c r="M5847" s="13" t="s">
        <v>53709</v>
      </c>
      <c r="N5847" s="13" t="s">
        <v>53710</v>
      </c>
      <c r="O5847" s="13" t="s">
        <v>53711</v>
      </c>
      <c r="P5847" s="11">
        <v>148196</v>
      </c>
      <c r="Q5847" s="13" t="s">
        <v>360</v>
      </c>
      <c r="R5847" s="33" t="s">
        <v>53712</v>
      </c>
      <c r="S5847" s="33" t="s">
        <v>53713</v>
      </c>
      <c r="T5847" s="13" t="s">
        <v>50</v>
      </c>
      <c r="U5847" s="13" t="s">
        <v>53714</v>
      </c>
      <c r="V5847" s="13">
        <v>1200000</v>
      </c>
      <c r="W5847" s="13" t="s">
        <v>209</v>
      </c>
      <c r="X5847" s="13">
        <v>1306833</v>
      </c>
      <c r="Y5847" s="13" t="s">
        <v>467</v>
      </c>
      <c r="Z5847" s="13">
        <v>1</v>
      </c>
      <c r="AA5847" s="13">
        <v>1200000</v>
      </c>
      <c r="AB5847" s="13" t="s">
        <v>209</v>
      </c>
      <c r="AC5847" s="13">
        <v>1306833</v>
      </c>
      <c r="AD5847" s="13" t="s">
        <v>4836</v>
      </c>
      <c r="AE5847" s="13">
        <v>1200000</v>
      </c>
      <c r="AF5847" s="13" t="s">
        <v>209</v>
      </c>
      <c r="AG5847" s="13">
        <v>1306834</v>
      </c>
      <c r="AH5847" s="13">
        <v>1200000</v>
      </c>
      <c r="AI5847" s="13" t="s">
        <v>209</v>
      </c>
      <c r="AJ5847" s="13">
        <v>1306834</v>
      </c>
      <c r="AK5847" s="13" t="s">
        <v>50</v>
      </c>
      <c r="AL5847" s="13" t="s">
        <v>50</v>
      </c>
      <c r="AM5847" s="13" t="s">
        <v>53715</v>
      </c>
      <c r="AN5847" s="13" t="s">
        <v>253</v>
      </c>
      <c r="AO5847" s="13" t="s">
        <v>53716</v>
      </c>
      <c r="AP5847" s="21" t="s">
        <v>53717</v>
      </c>
      <c r="AQ5847" s="13" t="s">
        <v>50</v>
      </c>
      <c r="AR5847" s="13" t="s">
        <v>50</v>
      </c>
    </row>
    <row r="5848" spans="1:44" ht="15" thickBot="1">
      <c r="A5848" s="4" t="s">
        <v>53718</v>
      </c>
      <c r="B5848" s="7" t="s">
        <v>50</v>
      </c>
      <c r="C5848" s="6">
        <v>43466</v>
      </c>
      <c r="D5848" s="7" t="s">
        <v>45</v>
      </c>
      <c r="E5848" s="7" t="s">
        <v>46</v>
      </c>
      <c r="F5848" s="7" t="s">
        <v>70</v>
      </c>
      <c r="G5848" s="27" t="s">
        <v>54945</v>
      </c>
      <c r="H5848" s="7" t="s">
        <v>50</v>
      </c>
      <c r="I5848" s="7" t="s">
        <v>50</v>
      </c>
      <c r="J5848" s="6">
        <v>45366</v>
      </c>
      <c r="K5848" s="7" t="s">
        <v>50</v>
      </c>
      <c r="L5848" s="7" t="s">
        <v>467</v>
      </c>
      <c r="M5848" s="7" t="s">
        <v>53719</v>
      </c>
      <c r="N5848" s="7" t="s">
        <v>53720</v>
      </c>
      <c r="O5848" s="7" t="s">
        <v>53721</v>
      </c>
      <c r="P5848" s="5">
        <v>148393</v>
      </c>
      <c r="Q5848" s="7" t="s">
        <v>1024</v>
      </c>
      <c r="R5848" s="34" t="s">
        <v>53722</v>
      </c>
      <c r="S5848" s="34" t="s">
        <v>53723</v>
      </c>
      <c r="T5848" s="7" t="s">
        <v>53724</v>
      </c>
      <c r="U5848" s="7" t="s">
        <v>53725</v>
      </c>
      <c r="V5848" s="7">
        <v>250000</v>
      </c>
      <c r="W5848" s="7" t="s">
        <v>60</v>
      </c>
      <c r="X5848" s="7">
        <v>250000</v>
      </c>
      <c r="Y5848" s="7" t="s">
        <v>467</v>
      </c>
      <c r="Z5848" s="7">
        <v>1</v>
      </c>
      <c r="AA5848" s="7">
        <v>250000</v>
      </c>
      <c r="AB5848" s="7" t="s">
        <v>60</v>
      </c>
      <c r="AC5848" s="7">
        <v>250000</v>
      </c>
      <c r="AD5848" s="7" t="s">
        <v>467</v>
      </c>
      <c r="AE5848" s="7">
        <v>250000</v>
      </c>
      <c r="AF5848" s="7" t="s">
        <v>60</v>
      </c>
      <c r="AG5848" s="7">
        <v>250000</v>
      </c>
      <c r="AH5848" s="7">
        <v>250000</v>
      </c>
      <c r="AI5848" s="7" t="s">
        <v>60</v>
      </c>
      <c r="AJ5848" s="7">
        <v>250000</v>
      </c>
      <c r="AK5848" s="7" t="s">
        <v>50</v>
      </c>
      <c r="AL5848" s="7" t="s">
        <v>50</v>
      </c>
      <c r="AM5848" s="7" t="s">
        <v>53726</v>
      </c>
      <c r="AN5848" s="7" t="s">
        <v>66</v>
      </c>
      <c r="AO5848" s="7" t="s">
        <v>53727</v>
      </c>
      <c r="AP5848" s="7" t="s">
        <v>50</v>
      </c>
      <c r="AQ5848" s="22" t="s">
        <v>53728</v>
      </c>
      <c r="AR5848" s="7" t="s">
        <v>50</v>
      </c>
    </row>
    <row r="5849" spans="1:44" ht="15" thickBot="1">
      <c r="A5849" s="10" t="s">
        <v>53729</v>
      </c>
      <c r="B5849" s="13" t="s">
        <v>50</v>
      </c>
      <c r="C5849" s="13" t="s">
        <v>27973</v>
      </c>
      <c r="D5849" s="13" t="s">
        <v>45</v>
      </c>
      <c r="E5849" s="13" t="s">
        <v>46</v>
      </c>
      <c r="F5849" s="13" t="s">
        <v>70</v>
      </c>
      <c r="G5849" s="13" t="s">
        <v>160</v>
      </c>
      <c r="H5849" s="13" t="s">
        <v>871</v>
      </c>
      <c r="I5849" s="13" t="s">
        <v>50</v>
      </c>
      <c r="J5849" s="12">
        <v>45365</v>
      </c>
      <c r="K5849" s="13" t="s">
        <v>191</v>
      </c>
      <c r="L5849" s="13" t="s">
        <v>52</v>
      </c>
      <c r="M5849" s="13" t="s">
        <v>8429</v>
      </c>
      <c r="N5849" s="13" t="s">
        <v>53730</v>
      </c>
      <c r="O5849" s="13" t="s">
        <v>53731</v>
      </c>
      <c r="P5849" s="11">
        <v>149434</v>
      </c>
      <c r="Q5849" s="13" t="s">
        <v>360</v>
      </c>
      <c r="R5849" s="33" t="s">
        <v>53732</v>
      </c>
      <c r="S5849" s="33" t="s">
        <v>53733</v>
      </c>
      <c r="T5849" s="13" t="s">
        <v>53734</v>
      </c>
      <c r="U5849" s="13" t="s">
        <v>53735</v>
      </c>
      <c r="V5849" s="13">
        <v>26000</v>
      </c>
      <c r="W5849" s="13" t="s">
        <v>60</v>
      </c>
      <c r="X5849" s="13">
        <v>26000</v>
      </c>
      <c r="Y5849" s="13" t="s">
        <v>50</v>
      </c>
      <c r="Z5849" s="13">
        <v>1</v>
      </c>
      <c r="AA5849" s="13" t="s">
        <v>50</v>
      </c>
      <c r="AB5849" s="13" t="s">
        <v>50</v>
      </c>
      <c r="AC5849" s="13" t="s">
        <v>50</v>
      </c>
      <c r="AD5849" s="13" t="s">
        <v>50</v>
      </c>
      <c r="AE5849" s="13" t="s">
        <v>50</v>
      </c>
      <c r="AF5849" s="13" t="s">
        <v>50</v>
      </c>
      <c r="AG5849" s="13" t="s">
        <v>50</v>
      </c>
      <c r="AH5849" s="13">
        <v>26000</v>
      </c>
      <c r="AI5849" s="13" t="s">
        <v>60</v>
      </c>
      <c r="AJ5849" s="13">
        <v>26000</v>
      </c>
      <c r="AK5849" s="13" t="s">
        <v>2118</v>
      </c>
      <c r="AL5849" s="13" t="s">
        <v>50</v>
      </c>
      <c r="AM5849" s="13" t="s">
        <v>53736</v>
      </c>
      <c r="AN5849" s="13" t="s">
        <v>66</v>
      </c>
      <c r="AO5849" s="13" t="s">
        <v>53737</v>
      </c>
      <c r="AP5849" s="21" t="s">
        <v>53738</v>
      </c>
      <c r="AQ5849" s="13" t="s">
        <v>50</v>
      </c>
      <c r="AR5849" s="13" t="s">
        <v>50</v>
      </c>
    </row>
    <row r="5850" spans="1:44" ht="15" thickBot="1">
      <c r="A5850" s="4" t="s">
        <v>53739</v>
      </c>
      <c r="B5850" s="7" t="s">
        <v>50</v>
      </c>
      <c r="C5850" s="6">
        <v>27760</v>
      </c>
      <c r="D5850" s="7" t="s">
        <v>45</v>
      </c>
      <c r="E5850" s="7" t="s">
        <v>46</v>
      </c>
      <c r="F5850" s="7" t="s">
        <v>70</v>
      </c>
      <c r="G5850" s="7" t="s">
        <v>145</v>
      </c>
      <c r="H5850" s="7" t="s">
        <v>24172</v>
      </c>
      <c r="I5850" s="7" t="s">
        <v>50</v>
      </c>
      <c r="J5850" s="6">
        <v>45365</v>
      </c>
      <c r="K5850" s="7" t="s">
        <v>191</v>
      </c>
      <c r="L5850" s="7" t="s">
        <v>52</v>
      </c>
      <c r="M5850" s="7" t="s">
        <v>53740</v>
      </c>
      <c r="N5850" s="7" t="s">
        <v>53741</v>
      </c>
      <c r="O5850" s="7" t="s">
        <v>53742</v>
      </c>
      <c r="P5850" s="5">
        <v>150473</v>
      </c>
      <c r="Q5850" s="7" t="s">
        <v>105</v>
      </c>
      <c r="R5850" s="34" t="s">
        <v>53743</v>
      </c>
      <c r="S5850" s="34" t="s">
        <v>53744</v>
      </c>
      <c r="T5850" s="7" t="s">
        <v>53745</v>
      </c>
      <c r="U5850" s="7" t="s">
        <v>53746</v>
      </c>
      <c r="V5850" s="7">
        <v>47145</v>
      </c>
      <c r="W5850" s="7" t="s">
        <v>60</v>
      </c>
      <c r="X5850" s="7">
        <v>47145</v>
      </c>
      <c r="Y5850" s="7" t="s">
        <v>50</v>
      </c>
      <c r="Z5850" s="7">
        <v>1</v>
      </c>
      <c r="AA5850" s="7" t="s">
        <v>50</v>
      </c>
      <c r="AB5850" s="7" t="s">
        <v>50</v>
      </c>
      <c r="AC5850" s="7" t="s">
        <v>50</v>
      </c>
      <c r="AD5850" s="7" t="s">
        <v>50</v>
      </c>
      <c r="AE5850" s="7" t="s">
        <v>50</v>
      </c>
      <c r="AF5850" s="7" t="s">
        <v>50</v>
      </c>
      <c r="AG5850" s="7" t="s">
        <v>50</v>
      </c>
      <c r="AH5850" s="7">
        <v>47145</v>
      </c>
      <c r="AI5850" s="7" t="s">
        <v>60</v>
      </c>
      <c r="AJ5850" s="7">
        <v>47145</v>
      </c>
      <c r="AK5850" s="7" t="s">
        <v>2118</v>
      </c>
      <c r="AL5850" s="7" t="s">
        <v>50</v>
      </c>
      <c r="AM5850" s="7" t="s">
        <v>53747</v>
      </c>
      <c r="AN5850" s="7" t="s">
        <v>738</v>
      </c>
      <c r="AO5850" s="7" t="s">
        <v>50</v>
      </c>
      <c r="AP5850" s="7" t="s">
        <v>50</v>
      </c>
      <c r="AQ5850" s="22" t="s">
        <v>53748</v>
      </c>
      <c r="AR5850" s="7" t="s">
        <v>255</v>
      </c>
    </row>
    <row r="5851" spans="1:44" ht="15" thickBot="1">
      <c r="A5851" s="10" t="s">
        <v>53749</v>
      </c>
      <c r="B5851" s="13" t="s">
        <v>50</v>
      </c>
      <c r="C5851" s="12">
        <v>40179</v>
      </c>
      <c r="D5851" s="13" t="s">
        <v>45</v>
      </c>
      <c r="E5851" s="13" t="s">
        <v>46</v>
      </c>
      <c r="F5851" s="13" t="s">
        <v>47</v>
      </c>
      <c r="G5851" s="26" t="s">
        <v>54946</v>
      </c>
      <c r="H5851" s="13" t="s">
        <v>50</v>
      </c>
      <c r="I5851" s="13" t="s">
        <v>50</v>
      </c>
      <c r="J5851" s="12">
        <v>45364</v>
      </c>
      <c r="K5851" s="13" t="s">
        <v>50</v>
      </c>
      <c r="L5851" s="13" t="s">
        <v>62</v>
      </c>
      <c r="M5851" s="13" t="s">
        <v>4069</v>
      </c>
      <c r="N5851" s="13" t="s">
        <v>987</v>
      </c>
      <c r="O5851" s="13" t="s">
        <v>53750</v>
      </c>
      <c r="P5851" s="11">
        <v>151720</v>
      </c>
      <c r="Q5851" s="13" t="s">
        <v>50</v>
      </c>
      <c r="R5851" s="33" t="s">
        <v>53751</v>
      </c>
      <c r="S5851" s="30" t="s">
        <v>50</v>
      </c>
      <c r="T5851" s="13" t="s">
        <v>53752</v>
      </c>
      <c r="U5851" s="13" t="s">
        <v>53753</v>
      </c>
      <c r="V5851" s="13">
        <v>500400</v>
      </c>
      <c r="W5851" s="13" t="s">
        <v>1085</v>
      </c>
      <c r="X5851" s="13">
        <v>371616</v>
      </c>
      <c r="Y5851" s="13" t="s">
        <v>61</v>
      </c>
      <c r="Z5851" s="13">
        <v>1</v>
      </c>
      <c r="AA5851" s="13">
        <v>500400</v>
      </c>
      <c r="AB5851" s="13" t="s">
        <v>1085</v>
      </c>
      <c r="AC5851" s="13">
        <v>371616</v>
      </c>
      <c r="AD5851" s="13" t="s">
        <v>62</v>
      </c>
      <c r="AE5851" s="13">
        <v>500400</v>
      </c>
      <c r="AF5851" s="13" t="s">
        <v>1085</v>
      </c>
      <c r="AG5851" s="13">
        <v>371616</v>
      </c>
      <c r="AH5851" s="13">
        <v>500400</v>
      </c>
      <c r="AI5851" s="13" t="s">
        <v>1085</v>
      </c>
      <c r="AJ5851" s="13">
        <v>371616</v>
      </c>
      <c r="AK5851" s="13" t="s">
        <v>50</v>
      </c>
      <c r="AL5851" s="13" t="s">
        <v>50</v>
      </c>
      <c r="AM5851" s="13" t="s">
        <v>53754</v>
      </c>
      <c r="AN5851" s="13" t="s">
        <v>66</v>
      </c>
      <c r="AO5851" s="13" t="s">
        <v>50</v>
      </c>
      <c r="AP5851" s="13" t="s">
        <v>50</v>
      </c>
      <c r="AQ5851" s="21" t="s">
        <v>53755</v>
      </c>
      <c r="AR5851" s="13" t="s">
        <v>255</v>
      </c>
    </row>
    <row r="5852" spans="1:44" ht="15" thickBot="1">
      <c r="A5852" s="4" t="s">
        <v>53756</v>
      </c>
      <c r="B5852" s="7" t="s">
        <v>50</v>
      </c>
      <c r="C5852" s="7" t="s">
        <v>50</v>
      </c>
      <c r="D5852" s="7" t="s">
        <v>45</v>
      </c>
      <c r="E5852" s="7" t="s">
        <v>46</v>
      </c>
      <c r="F5852" s="7" t="s">
        <v>70</v>
      </c>
      <c r="G5852" s="7" t="s">
        <v>50</v>
      </c>
      <c r="H5852" s="7" t="s">
        <v>50</v>
      </c>
      <c r="I5852" s="7" t="s">
        <v>50</v>
      </c>
      <c r="J5852" s="6">
        <v>45366</v>
      </c>
      <c r="K5852" s="7" t="s">
        <v>50</v>
      </c>
      <c r="L5852" s="7" t="s">
        <v>467</v>
      </c>
      <c r="M5852" s="7" t="s">
        <v>50</v>
      </c>
      <c r="N5852" s="7" t="s">
        <v>628</v>
      </c>
      <c r="O5852" s="7" t="s">
        <v>53757</v>
      </c>
      <c r="P5852" s="5">
        <v>152132</v>
      </c>
      <c r="Q5852" s="7" t="s">
        <v>630</v>
      </c>
      <c r="R5852" s="31" t="s">
        <v>50</v>
      </c>
      <c r="S5852" s="31" t="s">
        <v>50</v>
      </c>
      <c r="T5852" s="7" t="s">
        <v>50</v>
      </c>
      <c r="U5852" s="7" t="s">
        <v>53758</v>
      </c>
      <c r="V5852" s="7">
        <v>6009000</v>
      </c>
      <c r="W5852" s="7" t="s">
        <v>60</v>
      </c>
      <c r="X5852" s="7">
        <v>6009000</v>
      </c>
      <c r="Y5852" s="7" t="s">
        <v>467</v>
      </c>
      <c r="Z5852" s="7">
        <v>1</v>
      </c>
      <c r="AA5852" s="7">
        <v>6009000</v>
      </c>
      <c r="AB5852" s="7" t="s">
        <v>60</v>
      </c>
      <c r="AC5852" s="7">
        <v>6009000</v>
      </c>
      <c r="AD5852" s="7" t="s">
        <v>467</v>
      </c>
      <c r="AE5852" s="7">
        <v>6009000</v>
      </c>
      <c r="AF5852" s="7" t="s">
        <v>60</v>
      </c>
      <c r="AG5852" s="7">
        <v>6009000</v>
      </c>
      <c r="AH5852" s="7">
        <v>6009000</v>
      </c>
      <c r="AI5852" s="7" t="s">
        <v>60</v>
      </c>
      <c r="AJ5852" s="7">
        <v>6009000</v>
      </c>
      <c r="AK5852" s="7" t="s">
        <v>50</v>
      </c>
      <c r="AL5852" s="7" t="s">
        <v>50</v>
      </c>
      <c r="AM5852" s="7" t="s">
        <v>50</v>
      </c>
      <c r="AN5852" s="7" t="s">
        <v>50</v>
      </c>
      <c r="AO5852" s="7" t="s">
        <v>50</v>
      </c>
      <c r="AP5852" s="7" t="s">
        <v>50</v>
      </c>
      <c r="AQ5852" s="7" t="s">
        <v>50</v>
      </c>
      <c r="AR5852" s="7" t="s">
        <v>1186</v>
      </c>
    </row>
    <row r="5853" spans="1:44" ht="15" thickBot="1">
      <c r="A5853" s="10" t="s">
        <v>53759</v>
      </c>
      <c r="B5853" s="13" t="s">
        <v>50</v>
      </c>
      <c r="C5853" s="12">
        <v>39814</v>
      </c>
      <c r="D5853" s="13" t="s">
        <v>45</v>
      </c>
      <c r="E5853" s="13" t="s">
        <v>46</v>
      </c>
      <c r="F5853" s="13" t="s">
        <v>70</v>
      </c>
      <c r="G5853" s="13" t="s">
        <v>145</v>
      </c>
      <c r="H5853" s="13" t="s">
        <v>23429</v>
      </c>
      <c r="I5853" s="13" t="s">
        <v>50</v>
      </c>
      <c r="J5853" s="12">
        <v>45365</v>
      </c>
      <c r="K5853" s="13" t="s">
        <v>191</v>
      </c>
      <c r="L5853" s="13" t="s">
        <v>178</v>
      </c>
      <c r="M5853" s="13" t="s">
        <v>53760</v>
      </c>
      <c r="N5853" s="13" t="s">
        <v>53761</v>
      </c>
      <c r="O5853" s="13" t="s">
        <v>53762</v>
      </c>
      <c r="P5853" s="11">
        <v>152481</v>
      </c>
      <c r="Q5853" s="13" t="s">
        <v>135</v>
      </c>
      <c r="R5853" s="33" t="s">
        <v>53763</v>
      </c>
      <c r="S5853" s="33" t="s">
        <v>53764</v>
      </c>
      <c r="T5853" s="13" t="s">
        <v>53765</v>
      </c>
      <c r="U5853" s="13" t="s">
        <v>53766</v>
      </c>
      <c r="V5853" s="13" t="s">
        <v>50</v>
      </c>
      <c r="W5853" s="13" t="s">
        <v>50</v>
      </c>
      <c r="X5853" s="13" t="s">
        <v>50</v>
      </c>
      <c r="Y5853" s="13" t="s">
        <v>50</v>
      </c>
      <c r="Z5853" s="13">
        <v>3</v>
      </c>
      <c r="AA5853" s="13" t="s">
        <v>50</v>
      </c>
      <c r="AB5853" s="13" t="s">
        <v>50</v>
      </c>
      <c r="AC5853" s="13" t="s">
        <v>50</v>
      </c>
      <c r="AD5853" s="13" t="s">
        <v>178</v>
      </c>
      <c r="AE5853" s="13" t="s">
        <v>50</v>
      </c>
      <c r="AF5853" s="13" t="s">
        <v>50</v>
      </c>
      <c r="AG5853" s="13" t="s">
        <v>50</v>
      </c>
      <c r="AH5853" s="13" t="s">
        <v>50</v>
      </c>
      <c r="AI5853" s="13" t="s">
        <v>50</v>
      </c>
      <c r="AJ5853" s="13" t="s">
        <v>50</v>
      </c>
      <c r="AK5853" s="13" t="s">
        <v>53767</v>
      </c>
      <c r="AL5853" s="13" t="s">
        <v>50</v>
      </c>
      <c r="AM5853" s="13" t="s">
        <v>53768</v>
      </c>
      <c r="AN5853" s="13" t="s">
        <v>66</v>
      </c>
      <c r="AO5853" s="13" t="s">
        <v>53769</v>
      </c>
      <c r="AP5853" s="13" t="s">
        <v>50</v>
      </c>
      <c r="AQ5853" s="21" t="s">
        <v>53770</v>
      </c>
      <c r="AR5853" s="13" t="s">
        <v>50</v>
      </c>
    </row>
    <row r="5854" spans="1:44" ht="15" thickBot="1">
      <c r="A5854" s="4" t="s">
        <v>53771</v>
      </c>
      <c r="B5854" s="7" t="s">
        <v>50</v>
      </c>
      <c r="C5854" s="6">
        <v>43831</v>
      </c>
      <c r="D5854" s="7" t="s">
        <v>45</v>
      </c>
      <c r="E5854" s="7" t="s">
        <v>46</v>
      </c>
      <c r="F5854" s="7" t="s">
        <v>70</v>
      </c>
      <c r="G5854" s="27" t="s">
        <v>54945</v>
      </c>
      <c r="H5854" s="7" t="s">
        <v>50</v>
      </c>
      <c r="I5854" s="7" t="s">
        <v>50</v>
      </c>
      <c r="J5854" s="6">
        <v>45366</v>
      </c>
      <c r="K5854" s="7" t="s">
        <v>50</v>
      </c>
      <c r="L5854" s="7" t="s">
        <v>467</v>
      </c>
      <c r="M5854" s="7" t="s">
        <v>53772</v>
      </c>
      <c r="N5854" s="7" t="s">
        <v>53773</v>
      </c>
      <c r="O5854" s="7" t="s">
        <v>53774</v>
      </c>
      <c r="P5854" s="5">
        <v>153142</v>
      </c>
      <c r="Q5854" s="7" t="s">
        <v>1334</v>
      </c>
      <c r="R5854" s="34" t="s">
        <v>53775</v>
      </c>
      <c r="S5854" s="34" t="s">
        <v>53776</v>
      </c>
      <c r="T5854" s="7" t="s">
        <v>53777</v>
      </c>
      <c r="U5854" s="7" t="s">
        <v>50</v>
      </c>
      <c r="V5854" s="7">
        <v>199979</v>
      </c>
      <c r="W5854" s="7" t="s">
        <v>139</v>
      </c>
      <c r="X5854" s="7">
        <v>254633</v>
      </c>
      <c r="Y5854" s="7" t="s">
        <v>467</v>
      </c>
      <c r="Z5854" s="7">
        <v>1</v>
      </c>
      <c r="AA5854" s="7">
        <v>199979</v>
      </c>
      <c r="AB5854" s="7" t="s">
        <v>139</v>
      </c>
      <c r="AC5854" s="7">
        <v>254633</v>
      </c>
      <c r="AD5854" s="7" t="s">
        <v>467</v>
      </c>
      <c r="AE5854" s="7">
        <v>199979</v>
      </c>
      <c r="AF5854" s="7" t="s">
        <v>139</v>
      </c>
      <c r="AG5854" s="7">
        <v>254633</v>
      </c>
      <c r="AH5854" s="7">
        <v>199979</v>
      </c>
      <c r="AI5854" s="7" t="s">
        <v>139</v>
      </c>
      <c r="AJ5854" s="7">
        <v>254633</v>
      </c>
      <c r="AK5854" s="7" t="s">
        <v>50</v>
      </c>
      <c r="AL5854" s="7" t="s">
        <v>50</v>
      </c>
      <c r="AM5854" s="7" t="s">
        <v>53778</v>
      </c>
      <c r="AN5854" s="7" t="s">
        <v>66</v>
      </c>
      <c r="AO5854" s="7" t="s">
        <v>53779</v>
      </c>
      <c r="AP5854" s="8" t="s">
        <v>53780</v>
      </c>
      <c r="AQ5854" s="7" t="s">
        <v>50</v>
      </c>
      <c r="AR5854" s="7" t="s">
        <v>50</v>
      </c>
    </row>
    <row r="5855" spans="1:44" ht="15" thickBot="1">
      <c r="A5855" s="10" t="s">
        <v>53781</v>
      </c>
      <c r="B5855" s="13" t="s">
        <v>50</v>
      </c>
      <c r="C5855" s="12">
        <v>27760</v>
      </c>
      <c r="D5855" s="13" t="s">
        <v>45</v>
      </c>
      <c r="E5855" s="13" t="s">
        <v>1939</v>
      </c>
      <c r="F5855" s="13" t="s">
        <v>70</v>
      </c>
      <c r="G5855" s="13" t="s">
        <v>87</v>
      </c>
      <c r="H5855" s="13" t="s">
        <v>50</v>
      </c>
      <c r="I5855" s="13" t="s">
        <v>50</v>
      </c>
      <c r="J5855" s="12">
        <v>45365</v>
      </c>
      <c r="K5855" s="13" t="s">
        <v>50</v>
      </c>
      <c r="L5855" s="13" t="s">
        <v>52</v>
      </c>
      <c r="M5855" s="13" t="s">
        <v>11640</v>
      </c>
      <c r="N5855" s="13" t="s">
        <v>3550</v>
      </c>
      <c r="O5855" s="13" t="s">
        <v>53782</v>
      </c>
      <c r="P5855" s="11">
        <v>157404</v>
      </c>
      <c r="Q5855" s="13" t="s">
        <v>56</v>
      </c>
      <c r="R5855" s="33" t="s">
        <v>53783</v>
      </c>
      <c r="S5855" s="33" t="s">
        <v>53784</v>
      </c>
      <c r="T5855" s="13" t="s">
        <v>53785</v>
      </c>
      <c r="U5855" s="13" t="s">
        <v>53786</v>
      </c>
      <c r="V5855" s="13">
        <v>1000000</v>
      </c>
      <c r="W5855" s="13" t="s">
        <v>60</v>
      </c>
      <c r="X5855" s="13">
        <v>1000000</v>
      </c>
      <c r="Y5855" s="13" t="s">
        <v>50</v>
      </c>
      <c r="Z5855" s="13">
        <v>1</v>
      </c>
      <c r="AA5855" s="13" t="s">
        <v>50</v>
      </c>
      <c r="AB5855" s="13" t="s">
        <v>50</v>
      </c>
      <c r="AC5855" s="13" t="s">
        <v>50</v>
      </c>
      <c r="AD5855" s="13" t="s">
        <v>50</v>
      </c>
      <c r="AE5855" s="13" t="s">
        <v>50</v>
      </c>
      <c r="AF5855" s="13" t="s">
        <v>50</v>
      </c>
      <c r="AG5855" s="13" t="s">
        <v>50</v>
      </c>
      <c r="AH5855" s="13">
        <v>1000000</v>
      </c>
      <c r="AI5855" s="13" t="s">
        <v>60</v>
      </c>
      <c r="AJ5855" s="13">
        <v>1000000</v>
      </c>
      <c r="AK5855" s="13" t="s">
        <v>53787</v>
      </c>
      <c r="AL5855" s="13" t="s">
        <v>50</v>
      </c>
      <c r="AM5855" s="13" t="s">
        <v>53788</v>
      </c>
      <c r="AN5855" s="13" t="s">
        <v>66</v>
      </c>
      <c r="AO5855" s="13" t="s">
        <v>53789</v>
      </c>
      <c r="AP5855" s="14" t="s">
        <v>53790</v>
      </c>
      <c r="AQ5855" s="13" t="s">
        <v>50</v>
      </c>
      <c r="AR5855" s="13" t="s">
        <v>50</v>
      </c>
    </row>
    <row r="5856" spans="1:44" ht="15" thickBot="1">
      <c r="A5856" s="4" t="s">
        <v>53791</v>
      </c>
      <c r="B5856" s="7" t="s">
        <v>50</v>
      </c>
      <c r="C5856" s="6">
        <v>40909</v>
      </c>
      <c r="D5856" s="7" t="s">
        <v>45</v>
      </c>
      <c r="E5856" s="7" t="s">
        <v>1939</v>
      </c>
      <c r="F5856" s="7" t="s">
        <v>70</v>
      </c>
      <c r="G5856" s="27" t="s">
        <v>54945</v>
      </c>
      <c r="H5856" s="7" t="s">
        <v>50</v>
      </c>
      <c r="I5856" s="7" t="s">
        <v>50</v>
      </c>
      <c r="J5856" s="6">
        <v>45365</v>
      </c>
      <c r="K5856" s="7" t="s">
        <v>116</v>
      </c>
      <c r="L5856" s="7" t="s">
        <v>52</v>
      </c>
      <c r="M5856" s="7" t="s">
        <v>53792</v>
      </c>
      <c r="N5856" s="7" t="s">
        <v>8063</v>
      </c>
      <c r="O5856" s="7" t="s">
        <v>53793</v>
      </c>
      <c r="P5856" s="5">
        <v>160956</v>
      </c>
      <c r="Q5856" s="7" t="s">
        <v>481</v>
      </c>
      <c r="R5856" s="34" t="s">
        <v>53794</v>
      </c>
      <c r="S5856" s="34" t="s">
        <v>53795</v>
      </c>
      <c r="T5856" s="7" t="s">
        <v>53796</v>
      </c>
      <c r="U5856" s="7" t="s">
        <v>50</v>
      </c>
      <c r="V5856" s="7">
        <v>100000</v>
      </c>
      <c r="W5856" s="7" t="s">
        <v>60</v>
      </c>
      <c r="X5856" s="7">
        <v>100000</v>
      </c>
      <c r="Y5856" s="7" t="s">
        <v>50</v>
      </c>
      <c r="Z5856" s="7">
        <v>1</v>
      </c>
      <c r="AA5856" s="7" t="s">
        <v>50</v>
      </c>
      <c r="AB5856" s="7" t="s">
        <v>50</v>
      </c>
      <c r="AC5856" s="7" t="s">
        <v>50</v>
      </c>
      <c r="AD5856" s="7" t="s">
        <v>50</v>
      </c>
      <c r="AE5856" s="7" t="s">
        <v>50</v>
      </c>
      <c r="AF5856" s="7" t="s">
        <v>50</v>
      </c>
      <c r="AG5856" s="7" t="s">
        <v>50</v>
      </c>
      <c r="AH5856" s="7">
        <v>100000</v>
      </c>
      <c r="AI5856" s="7" t="s">
        <v>60</v>
      </c>
      <c r="AJ5856" s="7">
        <v>100000</v>
      </c>
      <c r="AK5856" s="7" t="s">
        <v>23736</v>
      </c>
      <c r="AL5856" s="7" t="s">
        <v>50</v>
      </c>
      <c r="AM5856" s="7" t="s">
        <v>35654</v>
      </c>
      <c r="AN5856" s="7" t="s">
        <v>5485</v>
      </c>
      <c r="AO5856" s="7" t="s">
        <v>53797</v>
      </c>
      <c r="AP5856" s="7" t="s">
        <v>50</v>
      </c>
      <c r="AQ5856" s="22" t="s">
        <v>53798</v>
      </c>
      <c r="AR5856" s="7" t="s">
        <v>50</v>
      </c>
    </row>
    <row r="5857" spans="1:44" ht="15" thickBot="1">
      <c r="A5857" s="10" t="s">
        <v>53799</v>
      </c>
      <c r="B5857" s="13" t="s">
        <v>50</v>
      </c>
      <c r="C5857" s="13" t="s">
        <v>50</v>
      </c>
      <c r="D5857" s="13" t="s">
        <v>45</v>
      </c>
      <c r="E5857" s="13" t="s">
        <v>46</v>
      </c>
      <c r="F5857" s="13" t="s">
        <v>70</v>
      </c>
      <c r="G5857" s="13" t="s">
        <v>50</v>
      </c>
      <c r="H5857" s="13" t="s">
        <v>50</v>
      </c>
      <c r="I5857" s="13" t="s">
        <v>50</v>
      </c>
      <c r="J5857" s="12">
        <v>45366</v>
      </c>
      <c r="K5857" s="13" t="s">
        <v>50</v>
      </c>
      <c r="L5857" s="13" t="s">
        <v>178</v>
      </c>
      <c r="M5857" s="13" t="s">
        <v>50</v>
      </c>
      <c r="N5857" s="13" t="s">
        <v>22560</v>
      </c>
      <c r="O5857" s="13" t="s">
        <v>53800</v>
      </c>
      <c r="P5857" s="11">
        <v>161367</v>
      </c>
      <c r="Q5857" s="13" t="s">
        <v>93</v>
      </c>
      <c r="R5857" s="30" t="s">
        <v>50</v>
      </c>
      <c r="S5857" s="30" t="s">
        <v>50</v>
      </c>
      <c r="T5857" s="13" t="s">
        <v>50</v>
      </c>
      <c r="U5857" s="13" t="s">
        <v>53801</v>
      </c>
      <c r="V5857" s="13">
        <v>7500000</v>
      </c>
      <c r="W5857" s="13" t="s">
        <v>60</v>
      </c>
      <c r="X5857" s="13">
        <v>7500000</v>
      </c>
      <c r="Y5857" s="13" t="s">
        <v>50</v>
      </c>
      <c r="Z5857" s="13">
        <v>1</v>
      </c>
      <c r="AA5857" s="13">
        <v>7500000</v>
      </c>
      <c r="AB5857" s="13" t="s">
        <v>60</v>
      </c>
      <c r="AC5857" s="13">
        <v>7500000</v>
      </c>
      <c r="AD5857" s="13" t="s">
        <v>178</v>
      </c>
      <c r="AE5857" s="13">
        <v>7500000</v>
      </c>
      <c r="AF5857" s="13" t="s">
        <v>60</v>
      </c>
      <c r="AG5857" s="13">
        <v>7500000</v>
      </c>
      <c r="AH5857" s="13">
        <v>7500000</v>
      </c>
      <c r="AI5857" s="13" t="s">
        <v>60</v>
      </c>
      <c r="AJ5857" s="13">
        <v>7500000</v>
      </c>
      <c r="AK5857" s="13" t="s">
        <v>50</v>
      </c>
      <c r="AL5857" s="13" t="s">
        <v>50</v>
      </c>
      <c r="AM5857" s="13" t="s">
        <v>50</v>
      </c>
      <c r="AN5857" s="13" t="s">
        <v>50</v>
      </c>
      <c r="AO5857" s="13" t="s">
        <v>50</v>
      </c>
      <c r="AP5857" s="13" t="s">
        <v>50</v>
      </c>
      <c r="AQ5857" s="13" t="s">
        <v>50</v>
      </c>
      <c r="AR5857" s="13" t="s">
        <v>1186</v>
      </c>
    </row>
    <row r="5858" spans="1:44" ht="15" thickBot="1">
      <c r="A5858" s="4" t="s">
        <v>53802</v>
      </c>
      <c r="B5858" s="7" t="s">
        <v>50</v>
      </c>
      <c r="C5858" s="6">
        <v>44927</v>
      </c>
      <c r="D5858" s="7" t="s">
        <v>45</v>
      </c>
      <c r="E5858" s="7" t="s">
        <v>46</v>
      </c>
      <c r="F5858" s="7" t="s">
        <v>47</v>
      </c>
      <c r="G5858" s="27" t="s">
        <v>54945</v>
      </c>
      <c r="H5858" s="7" t="s">
        <v>50</v>
      </c>
      <c r="I5858" s="7" t="s">
        <v>50</v>
      </c>
      <c r="J5858" s="6">
        <v>45364</v>
      </c>
      <c r="K5858" s="7" t="s">
        <v>50</v>
      </c>
      <c r="L5858" s="7" t="s">
        <v>62</v>
      </c>
      <c r="M5858" s="7" t="s">
        <v>53803</v>
      </c>
      <c r="N5858" s="7" t="s">
        <v>53804</v>
      </c>
      <c r="O5858" s="7" t="s">
        <v>53805</v>
      </c>
      <c r="P5858" s="5">
        <v>162774</v>
      </c>
      <c r="Q5858" s="7" t="s">
        <v>1116</v>
      </c>
      <c r="R5858" s="34" t="s">
        <v>53806</v>
      </c>
      <c r="S5858" s="34" t="s">
        <v>53807</v>
      </c>
      <c r="T5858" s="7" t="s">
        <v>53808</v>
      </c>
      <c r="U5858" s="7" t="s">
        <v>53809</v>
      </c>
      <c r="V5858" s="7">
        <v>250200</v>
      </c>
      <c r="W5858" s="7" t="s">
        <v>1085</v>
      </c>
      <c r="X5858" s="7">
        <v>185808</v>
      </c>
      <c r="Y5858" s="7" t="s">
        <v>61</v>
      </c>
      <c r="Z5858" s="7">
        <v>1</v>
      </c>
      <c r="AA5858" s="7">
        <v>250200</v>
      </c>
      <c r="AB5858" s="7" t="s">
        <v>1085</v>
      </c>
      <c r="AC5858" s="7">
        <v>185808</v>
      </c>
      <c r="AD5858" s="7" t="s">
        <v>62</v>
      </c>
      <c r="AE5858" s="7">
        <v>250200</v>
      </c>
      <c r="AF5858" s="7" t="s">
        <v>1085</v>
      </c>
      <c r="AG5858" s="7">
        <v>185808</v>
      </c>
      <c r="AH5858" s="7">
        <v>250200</v>
      </c>
      <c r="AI5858" s="7" t="s">
        <v>1085</v>
      </c>
      <c r="AJ5858" s="7">
        <v>185808</v>
      </c>
      <c r="AK5858" s="7" t="s">
        <v>50</v>
      </c>
      <c r="AL5858" s="7" t="s">
        <v>50</v>
      </c>
      <c r="AM5858" s="7" t="s">
        <v>53810</v>
      </c>
      <c r="AN5858" s="7" t="s">
        <v>66</v>
      </c>
      <c r="AO5858" s="7" t="s">
        <v>50</v>
      </c>
      <c r="AP5858" s="7" t="s">
        <v>50</v>
      </c>
      <c r="AQ5858" s="22" t="s">
        <v>53811</v>
      </c>
      <c r="AR5858" s="7" t="s">
        <v>255</v>
      </c>
    </row>
    <row r="5859" spans="1:44" ht="15" thickBot="1">
      <c r="A5859" s="10" t="s">
        <v>53812</v>
      </c>
      <c r="B5859" s="13" t="s">
        <v>50</v>
      </c>
      <c r="C5859" s="12">
        <v>6953</v>
      </c>
      <c r="D5859" s="13" t="s">
        <v>45</v>
      </c>
      <c r="E5859" s="13" t="s">
        <v>46</v>
      </c>
      <c r="F5859" s="13" t="s">
        <v>70</v>
      </c>
      <c r="G5859" s="13" t="s">
        <v>71</v>
      </c>
      <c r="H5859" s="13" t="s">
        <v>49</v>
      </c>
      <c r="I5859" s="13" t="s">
        <v>50</v>
      </c>
      <c r="J5859" s="12">
        <v>45364</v>
      </c>
      <c r="K5859" s="13" t="s">
        <v>72</v>
      </c>
      <c r="L5859" s="13" t="s">
        <v>283</v>
      </c>
      <c r="M5859" s="13" t="s">
        <v>3499</v>
      </c>
      <c r="N5859" s="13" t="s">
        <v>53813</v>
      </c>
      <c r="O5859" s="13" t="s">
        <v>53814</v>
      </c>
      <c r="P5859" s="11">
        <v>163639</v>
      </c>
      <c r="Q5859" s="13" t="s">
        <v>360</v>
      </c>
      <c r="R5859" s="33" t="s">
        <v>53815</v>
      </c>
      <c r="S5859" s="30" t="s">
        <v>50</v>
      </c>
      <c r="T5859" s="13" t="s">
        <v>53816</v>
      </c>
      <c r="U5859" s="13" t="s">
        <v>53817</v>
      </c>
      <c r="V5859" s="13" t="s">
        <v>50</v>
      </c>
      <c r="W5859" s="13" t="s">
        <v>50</v>
      </c>
      <c r="X5859" s="13" t="s">
        <v>50</v>
      </c>
      <c r="Y5859" s="13" t="s">
        <v>290</v>
      </c>
      <c r="Z5859" s="13">
        <v>3</v>
      </c>
      <c r="AA5859" s="13" t="s">
        <v>50</v>
      </c>
      <c r="AB5859" s="13" t="s">
        <v>50</v>
      </c>
      <c r="AC5859" s="13" t="s">
        <v>50</v>
      </c>
      <c r="AD5859" s="13" t="s">
        <v>290</v>
      </c>
      <c r="AE5859" s="13" t="s">
        <v>50</v>
      </c>
      <c r="AF5859" s="13" t="s">
        <v>50</v>
      </c>
      <c r="AG5859" s="13" t="s">
        <v>50</v>
      </c>
      <c r="AH5859" s="13" t="s">
        <v>50</v>
      </c>
      <c r="AI5859" s="13" t="s">
        <v>50</v>
      </c>
      <c r="AJ5859" s="13" t="s">
        <v>50</v>
      </c>
      <c r="AK5859" s="13" t="s">
        <v>53818</v>
      </c>
      <c r="AL5859" s="13" t="s">
        <v>50</v>
      </c>
      <c r="AM5859" s="13" t="s">
        <v>53819</v>
      </c>
      <c r="AN5859" s="13" t="s">
        <v>66</v>
      </c>
      <c r="AO5859" s="13" t="s">
        <v>53820</v>
      </c>
      <c r="AP5859" s="21" t="s">
        <v>53821</v>
      </c>
      <c r="AQ5859" s="13" t="s">
        <v>50</v>
      </c>
      <c r="AR5859" s="13" t="s">
        <v>50</v>
      </c>
    </row>
    <row r="5860" spans="1:44" ht="15" thickBot="1">
      <c r="A5860" s="4" t="s">
        <v>53822</v>
      </c>
      <c r="B5860" s="7" t="s">
        <v>50</v>
      </c>
      <c r="C5860" s="6">
        <v>45139</v>
      </c>
      <c r="D5860" s="7" t="s">
        <v>45</v>
      </c>
      <c r="E5860" s="7" t="s">
        <v>46</v>
      </c>
      <c r="F5860" s="7" t="s">
        <v>70</v>
      </c>
      <c r="G5860" s="27" t="s">
        <v>54945</v>
      </c>
      <c r="H5860" s="7" t="s">
        <v>50</v>
      </c>
      <c r="I5860" s="7" t="s">
        <v>50</v>
      </c>
      <c r="J5860" s="6">
        <v>45364</v>
      </c>
      <c r="K5860" s="7" t="s">
        <v>50</v>
      </c>
      <c r="L5860" s="7" t="s">
        <v>1624</v>
      </c>
      <c r="M5860" s="7" t="s">
        <v>53823</v>
      </c>
      <c r="N5860" s="7" t="s">
        <v>564</v>
      </c>
      <c r="O5860" s="7" t="s">
        <v>53824</v>
      </c>
      <c r="P5860" s="5">
        <v>163654</v>
      </c>
      <c r="Q5860" s="7" t="s">
        <v>566</v>
      </c>
      <c r="R5860" s="34" t="s">
        <v>53825</v>
      </c>
      <c r="S5860" s="34" t="s">
        <v>53826</v>
      </c>
      <c r="T5860" s="7" t="s">
        <v>53827</v>
      </c>
      <c r="U5860" s="7" t="s">
        <v>50</v>
      </c>
      <c r="V5860" s="7" t="s">
        <v>50</v>
      </c>
      <c r="W5860" s="7" t="s">
        <v>50</v>
      </c>
      <c r="X5860" s="7" t="s">
        <v>50</v>
      </c>
      <c r="Y5860" s="7" t="s">
        <v>467</v>
      </c>
      <c r="Z5860" s="7">
        <v>1</v>
      </c>
      <c r="AA5860" s="7" t="s">
        <v>50</v>
      </c>
      <c r="AB5860" s="7" t="s">
        <v>50</v>
      </c>
      <c r="AC5860" s="7" t="s">
        <v>50</v>
      </c>
      <c r="AD5860" s="7" t="s">
        <v>1624</v>
      </c>
      <c r="AE5860" s="7" t="s">
        <v>50</v>
      </c>
      <c r="AF5860" s="7" t="s">
        <v>50</v>
      </c>
      <c r="AG5860" s="7" t="s">
        <v>50</v>
      </c>
      <c r="AH5860" s="7" t="s">
        <v>50</v>
      </c>
      <c r="AI5860" s="7" t="s">
        <v>50</v>
      </c>
      <c r="AJ5860" s="7" t="s">
        <v>50</v>
      </c>
      <c r="AK5860" s="7" t="s">
        <v>5828</v>
      </c>
      <c r="AL5860" s="7" t="s">
        <v>50</v>
      </c>
      <c r="AM5860" s="7" t="s">
        <v>53828</v>
      </c>
      <c r="AN5860" s="7" t="s">
        <v>66</v>
      </c>
      <c r="AO5860" s="7" t="s">
        <v>53827</v>
      </c>
      <c r="AP5860" s="8" t="s">
        <v>53829</v>
      </c>
      <c r="AQ5860" s="7" t="s">
        <v>50</v>
      </c>
      <c r="AR5860" s="7" t="s">
        <v>50</v>
      </c>
    </row>
    <row r="5861" spans="1:44" ht="15" thickBot="1">
      <c r="A5861" s="10" t="s">
        <v>53830</v>
      </c>
      <c r="B5861" s="13" t="s">
        <v>50</v>
      </c>
      <c r="C5861" s="12">
        <v>42005</v>
      </c>
      <c r="D5861" s="13" t="s">
        <v>45</v>
      </c>
      <c r="E5861" s="13" t="s">
        <v>1939</v>
      </c>
      <c r="F5861" s="13" t="s">
        <v>70</v>
      </c>
      <c r="G5861" s="27" t="s">
        <v>54945</v>
      </c>
      <c r="H5861" s="13" t="s">
        <v>562</v>
      </c>
      <c r="I5861" s="13" t="s">
        <v>50</v>
      </c>
      <c r="J5861" s="12">
        <v>45365</v>
      </c>
      <c r="K5861" s="13" t="s">
        <v>50</v>
      </c>
      <c r="L5861" s="13" t="s">
        <v>52</v>
      </c>
      <c r="M5861" s="13" t="s">
        <v>53831</v>
      </c>
      <c r="N5861" s="13" t="s">
        <v>180</v>
      </c>
      <c r="O5861" s="13" t="s">
        <v>53832</v>
      </c>
      <c r="P5861" s="11">
        <v>166237</v>
      </c>
      <c r="Q5861" s="13" t="s">
        <v>120</v>
      </c>
      <c r="R5861" s="33" t="s">
        <v>53833</v>
      </c>
      <c r="S5861" s="33" t="s">
        <v>53834</v>
      </c>
      <c r="T5861" s="13" t="s">
        <v>53835</v>
      </c>
      <c r="U5861" s="13" t="s">
        <v>50</v>
      </c>
      <c r="V5861" s="13">
        <v>100000</v>
      </c>
      <c r="W5861" s="13" t="s">
        <v>60</v>
      </c>
      <c r="X5861" s="13">
        <v>100000</v>
      </c>
      <c r="Y5861" s="13" t="s">
        <v>50</v>
      </c>
      <c r="Z5861" s="13">
        <v>1</v>
      </c>
      <c r="AA5861" s="13" t="s">
        <v>50</v>
      </c>
      <c r="AB5861" s="13" t="s">
        <v>50</v>
      </c>
      <c r="AC5861" s="13" t="s">
        <v>50</v>
      </c>
      <c r="AD5861" s="13" t="s">
        <v>50</v>
      </c>
      <c r="AE5861" s="13" t="s">
        <v>50</v>
      </c>
      <c r="AF5861" s="13" t="s">
        <v>50</v>
      </c>
      <c r="AG5861" s="13" t="s">
        <v>50</v>
      </c>
      <c r="AH5861" s="13">
        <v>100000</v>
      </c>
      <c r="AI5861" s="13" t="s">
        <v>60</v>
      </c>
      <c r="AJ5861" s="13">
        <v>100000</v>
      </c>
      <c r="AK5861" s="13" t="s">
        <v>23736</v>
      </c>
      <c r="AL5861" s="13" t="s">
        <v>50</v>
      </c>
      <c r="AM5861" s="13" t="s">
        <v>53836</v>
      </c>
      <c r="AN5861" s="13" t="s">
        <v>66</v>
      </c>
      <c r="AO5861" s="13" t="s">
        <v>53837</v>
      </c>
      <c r="AP5861" s="14" t="s">
        <v>53838</v>
      </c>
      <c r="AQ5861" s="13" t="s">
        <v>50</v>
      </c>
      <c r="AR5861" s="13" t="s">
        <v>50</v>
      </c>
    </row>
    <row r="5862" spans="1:44" ht="15" thickBot="1">
      <c r="A5862" s="4" t="s">
        <v>53839</v>
      </c>
      <c r="B5862" s="7" t="s">
        <v>50</v>
      </c>
      <c r="C5862" s="6">
        <v>31048</v>
      </c>
      <c r="D5862" s="7" t="s">
        <v>45</v>
      </c>
      <c r="E5862" s="7" t="s">
        <v>46</v>
      </c>
      <c r="F5862" s="7" t="s">
        <v>70</v>
      </c>
      <c r="G5862" s="7" t="s">
        <v>50</v>
      </c>
      <c r="H5862" s="7" t="s">
        <v>50</v>
      </c>
      <c r="I5862" s="7" t="s">
        <v>50</v>
      </c>
      <c r="J5862" s="6">
        <v>45365</v>
      </c>
      <c r="K5862" s="7" t="s">
        <v>50</v>
      </c>
      <c r="L5862" s="7" t="s">
        <v>52</v>
      </c>
      <c r="M5862" s="7" t="s">
        <v>4534</v>
      </c>
      <c r="N5862" s="7" t="s">
        <v>2137</v>
      </c>
      <c r="O5862" s="7" t="s">
        <v>53840</v>
      </c>
      <c r="P5862" s="5">
        <v>170990</v>
      </c>
      <c r="Q5862" s="7" t="s">
        <v>77</v>
      </c>
      <c r="R5862" s="34" t="s">
        <v>53841</v>
      </c>
      <c r="S5862" s="31" t="s">
        <v>50</v>
      </c>
      <c r="T5862" s="7" t="s">
        <v>50</v>
      </c>
      <c r="U5862" s="7" t="s">
        <v>50</v>
      </c>
      <c r="V5862" s="7">
        <v>547908</v>
      </c>
      <c r="W5862" s="7" t="s">
        <v>60</v>
      </c>
      <c r="X5862" s="7">
        <v>547908</v>
      </c>
      <c r="Y5862" s="7" t="s">
        <v>50</v>
      </c>
      <c r="Z5862" s="7">
        <v>1</v>
      </c>
      <c r="AA5862" s="7" t="s">
        <v>50</v>
      </c>
      <c r="AB5862" s="7" t="s">
        <v>50</v>
      </c>
      <c r="AC5862" s="7" t="s">
        <v>50</v>
      </c>
      <c r="AD5862" s="7" t="s">
        <v>50</v>
      </c>
      <c r="AE5862" s="7" t="s">
        <v>50</v>
      </c>
      <c r="AF5862" s="7" t="s">
        <v>50</v>
      </c>
      <c r="AG5862" s="7" t="s">
        <v>50</v>
      </c>
      <c r="AH5862" s="7">
        <v>547908</v>
      </c>
      <c r="AI5862" s="7" t="s">
        <v>60</v>
      </c>
      <c r="AJ5862" s="7">
        <v>547908</v>
      </c>
      <c r="AK5862" s="7" t="s">
        <v>2118</v>
      </c>
      <c r="AL5862" s="7" t="s">
        <v>50</v>
      </c>
      <c r="AM5862" s="7" t="s">
        <v>53842</v>
      </c>
      <c r="AN5862" s="7" t="s">
        <v>738</v>
      </c>
      <c r="AO5862" s="7" t="s">
        <v>50</v>
      </c>
      <c r="AP5862" s="7" t="s">
        <v>50</v>
      </c>
      <c r="AQ5862" s="22" t="s">
        <v>53843</v>
      </c>
      <c r="AR5862" s="7" t="s">
        <v>255</v>
      </c>
    </row>
    <row r="5863" spans="1:44" ht="15" thickBot="1">
      <c r="A5863" s="10" t="s">
        <v>53844</v>
      </c>
      <c r="B5863" s="13" t="s">
        <v>50</v>
      </c>
      <c r="C5863" s="12">
        <v>25204</v>
      </c>
      <c r="D5863" s="13" t="s">
        <v>45</v>
      </c>
      <c r="E5863" s="13" t="s">
        <v>50</v>
      </c>
      <c r="F5863" s="13" t="s">
        <v>70</v>
      </c>
      <c r="G5863" s="26" t="s">
        <v>54946</v>
      </c>
      <c r="H5863" s="13" t="s">
        <v>50</v>
      </c>
      <c r="I5863" s="13" t="s">
        <v>50</v>
      </c>
      <c r="J5863" s="12">
        <v>45364</v>
      </c>
      <c r="K5863" s="13" t="s">
        <v>50</v>
      </c>
      <c r="L5863" s="13" t="s">
        <v>52</v>
      </c>
      <c r="M5863" s="13" t="s">
        <v>53845</v>
      </c>
      <c r="N5863" s="13" t="s">
        <v>11172</v>
      </c>
      <c r="O5863" s="13" t="s">
        <v>53846</v>
      </c>
      <c r="P5863" s="11">
        <v>171871</v>
      </c>
      <c r="Q5863" s="13" t="s">
        <v>670</v>
      </c>
      <c r="R5863" s="33" t="s">
        <v>53847</v>
      </c>
      <c r="S5863" s="33" t="s">
        <v>53848</v>
      </c>
      <c r="T5863" s="13" t="s">
        <v>53849</v>
      </c>
      <c r="U5863" s="13" t="s">
        <v>53850</v>
      </c>
      <c r="V5863" s="13">
        <v>3000000</v>
      </c>
      <c r="W5863" s="13" t="s">
        <v>60</v>
      </c>
      <c r="X5863" s="13">
        <v>3000000</v>
      </c>
      <c r="Y5863" s="13" t="s">
        <v>50</v>
      </c>
      <c r="Z5863" s="13">
        <v>1</v>
      </c>
      <c r="AA5863" s="13" t="s">
        <v>50</v>
      </c>
      <c r="AB5863" s="13" t="s">
        <v>50</v>
      </c>
      <c r="AC5863" s="13" t="s">
        <v>50</v>
      </c>
      <c r="AD5863" s="13" t="s">
        <v>50</v>
      </c>
      <c r="AE5863" s="13" t="s">
        <v>50</v>
      </c>
      <c r="AF5863" s="13" t="s">
        <v>50</v>
      </c>
      <c r="AG5863" s="13" t="s">
        <v>50</v>
      </c>
      <c r="AH5863" s="13">
        <v>3000000</v>
      </c>
      <c r="AI5863" s="13" t="s">
        <v>60</v>
      </c>
      <c r="AJ5863" s="13">
        <v>3000000</v>
      </c>
      <c r="AK5863" s="13" t="s">
        <v>53851</v>
      </c>
      <c r="AL5863" s="13" t="s">
        <v>50</v>
      </c>
      <c r="AM5863" s="13" t="s">
        <v>53852</v>
      </c>
      <c r="AN5863" s="13" t="s">
        <v>66</v>
      </c>
      <c r="AO5863" s="13" t="s">
        <v>53853</v>
      </c>
      <c r="AP5863" s="13" t="s">
        <v>50</v>
      </c>
      <c r="AQ5863" s="21" t="s">
        <v>53854</v>
      </c>
      <c r="AR5863" s="13" t="s">
        <v>50</v>
      </c>
    </row>
    <row r="5864" spans="1:44" ht="15" thickBot="1">
      <c r="A5864" s="4" t="s">
        <v>53855</v>
      </c>
      <c r="B5864" s="5">
        <v>1317</v>
      </c>
      <c r="C5864" s="7" t="s">
        <v>50</v>
      </c>
      <c r="D5864" s="7" t="s">
        <v>45</v>
      </c>
      <c r="E5864" s="7" t="s">
        <v>46</v>
      </c>
      <c r="F5864" s="7" t="s">
        <v>70</v>
      </c>
      <c r="G5864" s="27" t="s">
        <v>54945</v>
      </c>
      <c r="H5864" s="7" t="s">
        <v>2704</v>
      </c>
      <c r="I5864" s="7" t="s">
        <v>50</v>
      </c>
      <c r="J5864" s="6">
        <v>45365</v>
      </c>
      <c r="K5864" s="7" t="s">
        <v>50</v>
      </c>
      <c r="L5864" s="7" t="s">
        <v>52</v>
      </c>
      <c r="M5864" s="7" t="s">
        <v>53856</v>
      </c>
      <c r="N5864" s="7" t="s">
        <v>53857</v>
      </c>
      <c r="O5864" s="7" t="s">
        <v>53858</v>
      </c>
      <c r="P5864" s="5">
        <v>172739</v>
      </c>
      <c r="Q5864" s="7" t="s">
        <v>1080</v>
      </c>
      <c r="R5864" s="34" t="s">
        <v>53859</v>
      </c>
      <c r="S5864" s="34" t="s">
        <v>53860</v>
      </c>
      <c r="T5864" s="7" t="s">
        <v>53861</v>
      </c>
      <c r="U5864" s="7" t="s">
        <v>53862</v>
      </c>
      <c r="V5864" s="7">
        <v>109975</v>
      </c>
      <c r="W5864" s="7" t="s">
        <v>60</v>
      </c>
      <c r="X5864" s="7">
        <v>109975</v>
      </c>
      <c r="Y5864" s="7" t="s">
        <v>50</v>
      </c>
      <c r="Z5864" s="7">
        <v>1</v>
      </c>
      <c r="AA5864" s="7" t="s">
        <v>50</v>
      </c>
      <c r="AB5864" s="7" t="s">
        <v>50</v>
      </c>
      <c r="AC5864" s="7" t="s">
        <v>50</v>
      </c>
      <c r="AD5864" s="7" t="s">
        <v>50</v>
      </c>
      <c r="AE5864" s="7" t="s">
        <v>50</v>
      </c>
      <c r="AF5864" s="7" t="s">
        <v>50</v>
      </c>
      <c r="AG5864" s="7" t="s">
        <v>50</v>
      </c>
      <c r="AH5864" s="7">
        <v>109975</v>
      </c>
      <c r="AI5864" s="7" t="s">
        <v>60</v>
      </c>
      <c r="AJ5864" s="7">
        <v>109975</v>
      </c>
      <c r="AK5864" s="7" t="s">
        <v>2118</v>
      </c>
      <c r="AL5864" s="7" t="s">
        <v>50</v>
      </c>
      <c r="AM5864" s="7" t="s">
        <v>53863</v>
      </c>
      <c r="AN5864" s="7" t="s">
        <v>66</v>
      </c>
      <c r="AO5864" s="7" t="s">
        <v>53864</v>
      </c>
      <c r="AP5864" s="8" t="s">
        <v>53865</v>
      </c>
      <c r="AQ5864" s="7" t="s">
        <v>50</v>
      </c>
      <c r="AR5864" s="7" t="s">
        <v>50</v>
      </c>
    </row>
    <row r="5865" spans="1:44" ht="15" thickBot="1">
      <c r="A5865" s="10" t="s">
        <v>53866</v>
      </c>
      <c r="B5865" s="13" t="s">
        <v>50</v>
      </c>
      <c r="C5865" s="13" t="s">
        <v>50</v>
      </c>
      <c r="D5865" s="13" t="s">
        <v>45</v>
      </c>
      <c r="E5865" s="13" t="s">
        <v>46</v>
      </c>
      <c r="F5865" s="13" t="s">
        <v>70</v>
      </c>
      <c r="G5865" s="26" t="s">
        <v>54946</v>
      </c>
      <c r="H5865" s="13" t="s">
        <v>50</v>
      </c>
      <c r="I5865" s="13" t="s">
        <v>50</v>
      </c>
      <c r="J5865" s="12">
        <v>45366</v>
      </c>
      <c r="K5865" s="13" t="s">
        <v>50</v>
      </c>
      <c r="L5865" s="13" t="s">
        <v>52</v>
      </c>
      <c r="M5865" s="13" t="s">
        <v>53867</v>
      </c>
      <c r="N5865" s="13" t="s">
        <v>5365</v>
      </c>
      <c r="O5865" s="13" t="s">
        <v>53868</v>
      </c>
      <c r="P5865" s="11">
        <v>173505</v>
      </c>
      <c r="Q5865" s="13" t="s">
        <v>50</v>
      </c>
      <c r="R5865" s="33" t="s">
        <v>53869</v>
      </c>
      <c r="S5865" s="33" t="s">
        <v>53870</v>
      </c>
      <c r="T5865" s="13" t="s">
        <v>50</v>
      </c>
      <c r="U5865" s="13" t="s">
        <v>50</v>
      </c>
      <c r="V5865" s="13">
        <v>880940</v>
      </c>
      <c r="W5865" s="13" t="s">
        <v>1085</v>
      </c>
      <c r="X5865" s="13">
        <v>651125</v>
      </c>
      <c r="Y5865" s="13" t="s">
        <v>50</v>
      </c>
      <c r="Z5865" s="13">
        <v>1</v>
      </c>
      <c r="AA5865" s="13" t="s">
        <v>50</v>
      </c>
      <c r="AB5865" s="13" t="s">
        <v>50</v>
      </c>
      <c r="AC5865" s="13" t="s">
        <v>50</v>
      </c>
      <c r="AD5865" s="13" t="s">
        <v>50</v>
      </c>
      <c r="AE5865" s="13" t="s">
        <v>50</v>
      </c>
      <c r="AF5865" s="13" t="s">
        <v>50</v>
      </c>
      <c r="AG5865" s="13" t="s">
        <v>50</v>
      </c>
      <c r="AH5865" s="13">
        <v>880940</v>
      </c>
      <c r="AI5865" s="13" t="s">
        <v>1085</v>
      </c>
      <c r="AJ5865" s="13">
        <v>651125</v>
      </c>
      <c r="AK5865" s="13" t="s">
        <v>53871</v>
      </c>
      <c r="AL5865" s="13" t="s">
        <v>50</v>
      </c>
      <c r="AM5865" s="13" t="s">
        <v>53872</v>
      </c>
      <c r="AN5865" s="13" t="s">
        <v>738</v>
      </c>
      <c r="AO5865" s="13" t="s">
        <v>50</v>
      </c>
      <c r="AP5865" s="13" t="s">
        <v>50</v>
      </c>
      <c r="AQ5865" s="21" t="s">
        <v>53873</v>
      </c>
      <c r="AR5865" s="13" t="s">
        <v>255</v>
      </c>
    </row>
    <row r="5866" spans="1:44" ht="15" thickBot="1">
      <c r="A5866" s="4" t="s">
        <v>53874</v>
      </c>
      <c r="B5866" s="7" t="s">
        <v>50</v>
      </c>
      <c r="C5866" s="6">
        <v>35065</v>
      </c>
      <c r="D5866" s="7" t="s">
        <v>45</v>
      </c>
      <c r="E5866" s="7" t="s">
        <v>1939</v>
      </c>
      <c r="F5866" s="7" t="s">
        <v>70</v>
      </c>
      <c r="G5866" s="26" t="s">
        <v>54946</v>
      </c>
      <c r="H5866" s="7" t="s">
        <v>12016</v>
      </c>
      <c r="I5866" s="7" t="s">
        <v>50</v>
      </c>
      <c r="J5866" s="6">
        <v>45365</v>
      </c>
      <c r="K5866" s="7" t="s">
        <v>50</v>
      </c>
      <c r="L5866" s="7" t="s">
        <v>52</v>
      </c>
      <c r="M5866" s="7" t="s">
        <v>53875</v>
      </c>
      <c r="N5866" s="7" t="s">
        <v>53876</v>
      </c>
      <c r="O5866" s="7" t="s">
        <v>53877</v>
      </c>
      <c r="P5866" s="5">
        <v>174452</v>
      </c>
      <c r="Q5866" s="7" t="s">
        <v>1080</v>
      </c>
      <c r="R5866" s="34" t="s">
        <v>53878</v>
      </c>
      <c r="S5866" s="34" t="s">
        <v>53879</v>
      </c>
      <c r="T5866" s="7" t="s">
        <v>50</v>
      </c>
      <c r="U5866" s="7" t="s">
        <v>53880</v>
      </c>
      <c r="V5866" s="7" t="s">
        <v>50</v>
      </c>
      <c r="W5866" s="7" t="s">
        <v>50</v>
      </c>
      <c r="X5866" s="7" t="s">
        <v>50</v>
      </c>
      <c r="Y5866" s="7" t="s">
        <v>50</v>
      </c>
      <c r="Z5866" s="7">
        <v>2</v>
      </c>
      <c r="AA5866" s="7" t="s">
        <v>50</v>
      </c>
      <c r="AB5866" s="7" t="s">
        <v>50</v>
      </c>
      <c r="AC5866" s="7" t="s">
        <v>50</v>
      </c>
      <c r="AD5866" s="7" t="s">
        <v>50</v>
      </c>
      <c r="AE5866" s="7" t="s">
        <v>50</v>
      </c>
      <c r="AF5866" s="7" t="s">
        <v>50</v>
      </c>
      <c r="AG5866" s="7" t="s">
        <v>50</v>
      </c>
      <c r="AH5866" s="7">
        <v>25000</v>
      </c>
      <c r="AI5866" s="7" t="s">
        <v>60</v>
      </c>
      <c r="AJ5866" s="7">
        <v>25000</v>
      </c>
      <c r="AK5866" s="7" t="s">
        <v>53881</v>
      </c>
      <c r="AL5866" s="7" t="s">
        <v>50</v>
      </c>
      <c r="AM5866" s="7" t="s">
        <v>53882</v>
      </c>
      <c r="AN5866" s="7" t="s">
        <v>738</v>
      </c>
      <c r="AO5866" s="7" t="s">
        <v>50</v>
      </c>
      <c r="AP5866" s="7" t="s">
        <v>50</v>
      </c>
      <c r="AQ5866" s="22" t="s">
        <v>53883</v>
      </c>
      <c r="AR5866" s="7" t="s">
        <v>255</v>
      </c>
    </row>
    <row r="5867" spans="1:44" ht="15" thickBot="1">
      <c r="A5867" s="10" t="s">
        <v>53884</v>
      </c>
      <c r="B5867" s="13" t="s">
        <v>50</v>
      </c>
      <c r="C5867" s="12">
        <v>41275</v>
      </c>
      <c r="D5867" s="13" t="s">
        <v>45</v>
      </c>
      <c r="E5867" s="13" t="s">
        <v>46</v>
      </c>
      <c r="F5867" s="13" t="s">
        <v>70</v>
      </c>
      <c r="G5867" s="13" t="s">
        <v>50</v>
      </c>
      <c r="H5867" s="13" t="s">
        <v>50</v>
      </c>
      <c r="I5867" s="13" t="s">
        <v>50</v>
      </c>
      <c r="J5867" s="12">
        <v>45366</v>
      </c>
      <c r="K5867" s="13" t="s">
        <v>50</v>
      </c>
      <c r="L5867" s="13" t="s">
        <v>131</v>
      </c>
      <c r="M5867" s="13" t="s">
        <v>53676</v>
      </c>
      <c r="N5867" s="13" t="s">
        <v>53885</v>
      </c>
      <c r="O5867" s="13" t="s">
        <v>53886</v>
      </c>
      <c r="P5867" s="11">
        <v>175156</v>
      </c>
      <c r="Q5867" s="13" t="s">
        <v>50</v>
      </c>
      <c r="R5867" s="33" t="s">
        <v>53887</v>
      </c>
      <c r="S5867" s="33" t="s">
        <v>53888</v>
      </c>
      <c r="T5867" s="13" t="s">
        <v>50</v>
      </c>
      <c r="U5867" s="13" t="s">
        <v>50</v>
      </c>
      <c r="V5867" s="13">
        <v>350000</v>
      </c>
      <c r="W5867" s="13" t="s">
        <v>1085</v>
      </c>
      <c r="X5867" s="13">
        <v>258693</v>
      </c>
      <c r="Y5867" s="13" t="s">
        <v>50</v>
      </c>
      <c r="Z5867" s="13">
        <v>1</v>
      </c>
      <c r="AA5867" s="13" t="s">
        <v>50</v>
      </c>
      <c r="AB5867" s="13" t="s">
        <v>50</v>
      </c>
      <c r="AC5867" s="13" t="s">
        <v>50</v>
      </c>
      <c r="AD5867" s="13" t="s">
        <v>50</v>
      </c>
      <c r="AE5867" s="13" t="s">
        <v>50</v>
      </c>
      <c r="AF5867" s="13" t="s">
        <v>50</v>
      </c>
      <c r="AG5867" s="13" t="s">
        <v>50</v>
      </c>
      <c r="AH5867" s="13">
        <v>350000</v>
      </c>
      <c r="AI5867" s="13" t="s">
        <v>1085</v>
      </c>
      <c r="AJ5867" s="13">
        <v>258694</v>
      </c>
      <c r="AK5867" s="13" t="s">
        <v>7020</v>
      </c>
      <c r="AL5867" s="13" t="s">
        <v>50</v>
      </c>
      <c r="AM5867" s="13" t="s">
        <v>53889</v>
      </c>
      <c r="AN5867" s="13" t="s">
        <v>66</v>
      </c>
      <c r="AO5867" s="13" t="s">
        <v>50</v>
      </c>
      <c r="AP5867" s="21" t="s">
        <v>53890</v>
      </c>
      <c r="AQ5867" s="13" t="s">
        <v>50</v>
      </c>
      <c r="AR5867" s="13" t="s">
        <v>255</v>
      </c>
    </row>
    <row r="5868" spans="1:44" ht="15" thickBot="1">
      <c r="A5868" s="4" t="s">
        <v>53891</v>
      </c>
      <c r="B5868" s="7" t="s">
        <v>50</v>
      </c>
      <c r="C5868" s="6">
        <v>29952</v>
      </c>
      <c r="D5868" s="7" t="s">
        <v>45</v>
      </c>
      <c r="E5868" s="7" t="s">
        <v>46</v>
      </c>
      <c r="F5868" s="7" t="s">
        <v>70</v>
      </c>
      <c r="G5868" s="7" t="s">
        <v>145</v>
      </c>
      <c r="H5868" s="7" t="s">
        <v>1843</v>
      </c>
      <c r="I5868" s="7" t="s">
        <v>50</v>
      </c>
      <c r="J5868" s="6">
        <v>45365</v>
      </c>
      <c r="K5868" s="7" t="s">
        <v>191</v>
      </c>
      <c r="L5868" s="7" t="s">
        <v>52</v>
      </c>
      <c r="M5868" s="7" t="s">
        <v>53892</v>
      </c>
      <c r="N5868" s="7" t="s">
        <v>11920</v>
      </c>
      <c r="O5868" s="7" t="s">
        <v>53893</v>
      </c>
      <c r="P5868" s="5">
        <v>175447</v>
      </c>
      <c r="Q5868" s="7" t="s">
        <v>6089</v>
      </c>
      <c r="R5868" s="34" t="s">
        <v>53894</v>
      </c>
      <c r="S5868" s="34" t="s">
        <v>53895</v>
      </c>
      <c r="T5868" s="7" t="s">
        <v>50</v>
      </c>
      <c r="U5868" s="7" t="s">
        <v>53896</v>
      </c>
      <c r="V5868" s="7">
        <v>7088</v>
      </c>
      <c r="W5868" s="7" t="s">
        <v>60</v>
      </c>
      <c r="X5868" s="7">
        <v>7088</v>
      </c>
      <c r="Y5868" s="7" t="s">
        <v>50</v>
      </c>
      <c r="Z5868" s="7">
        <v>1</v>
      </c>
      <c r="AA5868" s="7" t="s">
        <v>50</v>
      </c>
      <c r="AB5868" s="7" t="s">
        <v>50</v>
      </c>
      <c r="AC5868" s="7" t="s">
        <v>50</v>
      </c>
      <c r="AD5868" s="7" t="s">
        <v>50</v>
      </c>
      <c r="AE5868" s="7" t="s">
        <v>50</v>
      </c>
      <c r="AF5868" s="7" t="s">
        <v>50</v>
      </c>
      <c r="AG5868" s="7" t="s">
        <v>50</v>
      </c>
      <c r="AH5868" s="7">
        <v>7088</v>
      </c>
      <c r="AI5868" s="7" t="s">
        <v>60</v>
      </c>
      <c r="AJ5868" s="7">
        <v>7088</v>
      </c>
      <c r="AK5868" s="7" t="s">
        <v>2118</v>
      </c>
      <c r="AL5868" s="7" t="s">
        <v>50</v>
      </c>
      <c r="AM5868" s="7" t="s">
        <v>53897</v>
      </c>
      <c r="AN5868" s="7" t="s">
        <v>3036</v>
      </c>
      <c r="AO5868" s="7" t="s">
        <v>53898</v>
      </c>
      <c r="AP5868" s="22" t="s">
        <v>53899</v>
      </c>
      <c r="AQ5868" s="7" t="s">
        <v>50</v>
      </c>
      <c r="AR5868" s="7" t="s">
        <v>50</v>
      </c>
    </row>
    <row r="5869" spans="1:44" ht="15" thickBot="1">
      <c r="A5869" s="10" t="s">
        <v>53900</v>
      </c>
      <c r="B5869" s="13" t="s">
        <v>50</v>
      </c>
      <c r="C5869" s="12">
        <v>42736</v>
      </c>
      <c r="D5869" s="13" t="s">
        <v>45</v>
      </c>
      <c r="E5869" s="13" t="s">
        <v>46</v>
      </c>
      <c r="F5869" s="13" t="s">
        <v>70</v>
      </c>
      <c r="G5869" s="27" t="s">
        <v>54945</v>
      </c>
      <c r="H5869" s="13" t="s">
        <v>13869</v>
      </c>
      <c r="I5869" s="13" t="s">
        <v>50</v>
      </c>
      <c r="J5869" s="12">
        <v>45365</v>
      </c>
      <c r="K5869" s="13" t="s">
        <v>89</v>
      </c>
      <c r="L5869" s="13" t="s">
        <v>52</v>
      </c>
      <c r="M5869" s="13" t="s">
        <v>53901</v>
      </c>
      <c r="N5869" s="13" t="s">
        <v>75</v>
      </c>
      <c r="O5869" s="13" t="s">
        <v>53902</v>
      </c>
      <c r="P5869" s="11">
        <v>175485</v>
      </c>
      <c r="Q5869" s="13" t="s">
        <v>77</v>
      </c>
      <c r="R5869" s="33" t="s">
        <v>53903</v>
      </c>
      <c r="S5869" s="33" t="s">
        <v>53904</v>
      </c>
      <c r="T5869" s="13" t="s">
        <v>53905</v>
      </c>
      <c r="U5869" s="13" t="s">
        <v>53906</v>
      </c>
      <c r="V5869" s="13">
        <v>100000</v>
      </c>
      <c r="W5869" s="13" t="s">
        <v>60</v>
      </c>
      <c r="X5869" s="13">
        <v>100000</v>
      </c>
      <c r="Y5869" s="13" t="s">
        <v>50</v>
      </c>
      <c r="Z5869" s="13">
        <v>1</v>
      </c>
      <c r="AA5869" s="13" t="s">
        <v>50</v>
      </c>
      <c r="AB5869" s="13" t="s">
        <v>50</v>
      </c>
      <c r="AC5869" s="13" t="s">
        <v>50</v>
      </c>
      <c r="AD5869" s="13" t="s">
        <v>50</v>
      </c>
      <c r="AE5869" s="13" t="s">
        <v>50</v>
      </c>
      <c r="AF5869" s="13" t="s">
        <v>50</v>
      </c>
      <c r="AG5869" s="13" t="s">
        <v>50</v>
      </c>
      <c r="AH5869" s="13">
        <v>100000</v>
      </c>
      <c r="AI5869" s="13" t="s">
        <v>60</v>
      </c>
      <c r="AJ5869" s="13">
        <v>100000</v>
      </c>
      <c r="AK5869" s="13" t="s">
        <v>23736</v>
      </c>
      <c r="AL5869" s="13" t="s">
        <v>50</v>
      </c>
      <c r="AM5869" s="13" t="s">
        <v>53907</v>
      </c>
      <c r="AN5869" s="13" t="s">
        <v>66</v>
      </c>
      <c r="AO5869" s="13" t="s">
        <v>53908</v>
      </c>
      <c r="AP5869" s="14" t="s">
        <v>53909</v>
      </c>
      <c r="AQ5869" s="13" t="s">
        <v>50</v>
      </c>
      <c r="AR5869" s="13" t="s">
        <v>50</v>
      </c>
    </row>
    <row r="5870" spans="1:44" ht="15" thickBot="1">
      <c r="A5870" s="4" t="s">
        <v>53910</v>
      </c>
      <c r="B5870" s="7" t="s">
        <v>50</v>
      </c>
      <c r="C5870" s="7" t="s">
        <v>18184</v>
      </c>
      <c r="D5870" s="7" t="s">
        <v>45</v>
      </c>
      <c r="E5870" s="7" t="s">
        <v>46</v>
      </c>
      <c r="F5870" s="7" t="s">
        <v>70</v>
      </c>
      <c r="G5870" s="26" t="s">
        <v>54946</v>
      </c>
      <c r="H5870" s="7" t="s">
        <v>50</v>
      </c>
      <c r="I5870" s="7" t="s">
        <v>50</v>
      </c>
      <c r="J5870" s="6">
        <v>45365</v>
      </c>
      <c r="K5870" s="7" t="s">
        <v>50</v>
      </c>
      <c r="L5870" s="7" t="s">
        <v>52</v>
      </c>
      <c r="M5870" s="7" t="s">
        <v>44993</v>
      </c>
      <c r="N5870" s="7" t="s">
        <v>53911</v>
      </c>
      <c r="O5870" s="7" t="s">
        <v>53912</v>
      </c>
      <c r="P5870" s="5">
        <v>177453</v>
      </c>
      <c r="Q5870" s="7" t="s">
        <v>2554</v>
      </c>
      <c r="R5870" s="34" t="s">
        <v>53913</v>
      </c>
      <c r="S5870" s="34" t="s">
        <v>53914</v>
      </c>
      <c r="T5870" s="7" t="s">
        <v>50</v>
      </c>
      <c r="U5870" s="7" t="s">
        <v>50</v>
      </c>
      <c r="V5870" s="7">
        <v>201500</v>
      </c>
      <c r="W5870" s="7" t="s">
        <v>60</v>
      </c>
      <c r="X5870" s="7">
        <v>201500</v>
      </c>
      <c r="Y5870" s="7" t="s">
        <v>50</v>
      </c>
      <c r="Z5870" s="7">
        <v>1</v>
      </c>
      <c r="AA5870" s="7" t="s">
        <v>50</v>
      </c>
      <c r="AB5870" s="7" t="s">
        <v>50</v>
      </c>
      <c r="AC5870" s="7" t="s">
        <v>50</v>
      </c>
      <c r="AD5870" s="7" t="s">
        <v>50</v>
      </c>
      <c r="AE5870" s="7" t="s">
        <v>50</v>
      </c>
      <c r="AF5870" s="7" t="s">
        <v>50</v>
      </c>
      <c r="AG5870" s="7" t="s">
        <v>50</v>
      </c>
      <c r="AH5870" s="7">
        <v>201500</v>
      </c>
      <c r="AI5870" s="7" t="s">
        <v>60</v>
      </c>
      <c r="AJ5870" s="7">
        <v>201500</v>
      </c>
      <c r="AK5870" s="7" t="s">
        <v>2118</v>
      </c>
      <c r="AL5870" s="7" t="s">
        <v>50</v>
      </c>
      <c r="AM5870" s="7" t="s">
        <v>53915</v>
      </c>
      <c r="AN5870" s="7" t="s">
        <v>4746</v>
      </c>
      <c r="AO5870" s="7" t="s">
        <v>50</v>
      </c>
      <c r="AP5870" s="22" t="s">
        <v>53916</v>
      </c>
      <c r="AQ5870" s="7" t="s">
        <v>50</v>
      </c>
      <c r="AR5870" s="7" t="s">
        <v>255</v>
      </c>
    </row>
    <row r="5871" spans="1:44" ht="15" thickBot="1">
      <c r="A5871" s="10" t="s">
        <v>53917</v>
      </c>
      <c r="B5871" s="13" t="s">
        <v>50</v>
      </c>
      <c r="C5871" s="12">
        <v>45127</v>
      </c>
      <c r="D5871" s="13" t="s">
        <v>45</v>
      </c>
      <c r="E5871" s="13" t="s">
        <v>46</v>
      </c>
      <c r="F5871" s="13" t="s">
        <v>70</v>
      </c>
      <c r="G5871" s="26" t="s">
        <v>54946</v>
      </c>
      <c r="H5871" s="13" t="s">
        <v>50</v>
      </c>
      <c r="I5871" s="13" t="s">
        <v>50</v>
      </c>
      <c r="J5871" s="12">
        <v>45365</v>
      </c>
      <c r="K5871" s="13" t="s">
        <v>50</v>
      </c>
      <c r="L5871" s="13" t="s">
        <v>1624</v>
      </c>
      <c r="M5871" s="13" t="s">
        <v>4841</v>
      </c>
      <c r="N5871" s="13" t="s">
        <v>1222</v>
      </c>
      <c r="O5871" s="13" t="s">
        <v>53918</v>
      </c>
      <c r="P5871" s="11">
        <v>179602</v>
      </c>
      <c r="Q5871" s="13" t="s">
        <v>707</v>
      </c>
      <c r="R5871" s="33" t="s">
        <v>53919</v>
      </c>
      <c r="S5871" s="33" t="s">
        <v>53920</v>
      </c>
      <c r="T5871" s="13" t="s">
        <v>53921</v>
      </c>
      <c r="U5871" s="13" t="s">
        <v>50</v>
      </c>
      <c r="V5871" s="13" t="s">
        <v>50</v>
      </c>
      <c r="W5871" s="13" t="s">
        <v>50</v>
      </c>
      <c r="X5871" s="13" t="s">
        <v>50</v>
      </c>
      <c r="Y5871" s="13" t="s">
        <v>467</v>
      </c>
      <c r="Z5871" s="13">
        <v>2</v>
      </c>
      <c r="AA5871" s="13" t="s">
        <v>50</v>
      </c>
      <c r="AB5871" s="13" t="s">
        <v>50</v>
      </c>
      <c r="AC5871" s="13" t="s">
        <v>50</v>
      </c>
      <c r="AD5871" s="13" t="s">
        <v>1624</v>
      </c>
      <c r="AE5871" s="13" t="s">
        <v>50</v>
      </c>
      <c r="AF5871" s="13" t="s">
        <v>50</v>
      </c>
      <c r="AG5871" s="13" t="s">
        <v>50</v>
      </c>
      <c r="AH5871" s="13" t="s">
        <v>50</v>
      </c>
      <c r="AI5871" s="13" t="s">
        <v>50</v>
      </c>
      <c r="AJ5871" s="13" t="s">
        <v>50</v>
      </c>
      <c r="AK5871" s="13" t="s">
        <v>50</v>
      </c>
      <c r="AL5871" s="13" t="s">
        <v>50</v>
      </c>
      <c r="AM5871" s="13" t="s">
        <v>53922</v>
      </c>
      <c r="AN5871" s="13" t="s">
        <v>66</v>
      </c>
      <c r="AO5871" s="13" t="s">
        <v>53923</v>
      </c>
      <c r="AP5871" s="14" t="s">
        <v>53924</v>
      </c>
      <c r="AQ5871" s="13" t="s">
        <v>50</v>
      </c>
      <c r="AR5871" s="13" t="s">
        <v>50</v>
      </c>
    </row>
    <row r="5872" spans="1:44" ht="15" thickBot="1">
      <c r="A5872" s="4" t="s">
        <v>53925</v>
      </c>
      <c r="B5872" s="7" t="s">
        <v>50</v>
      </c>
      <c r="C5872" s="7" t="s">
        <v>50</v>
      </c>
      <c r="D5872" s="7" t="s">
        <v>45</v>
      </c>
      <c r="E5872" s="7" t="s">
        <v>1939</v>
      </c>
      <c r="F5872" s="7" t="s">
        <v>70</v>
      </c>
      <c r="G5872" s="7" t="s">
        <v>50</v>
      </c>
      <c r="H5872" s="7" t="s">
        <v>50</v>
      </c>
      <c r="I5872" s="7" t="s">
        <v>50</v>
      </c>
      <c r="J5872" s="6">
        <v>45366</v>
      </c>
      <c r="K5872" s="7" t="s">
        <v>50</v>
      </c>
      <c r="L5872" s="7" t="s">
        <v>178</v>
      </c>
      <c r="M5872" s="7" t="s">
        <v>50</v>
      </c>
      <c r="N5872" s="7" t="s">
        <v>2719</v>
      </c>
      <c r="O5872" s="7" t="s">
        <v>53926</v>
      </c>
      <c r="P5872" s="5">
        <v>182893</v>
      </c>
      <c r="Q5872" s="7" t="s">
        <v>2721</v>
      </c>
      <c r="R5872" s="31" t="s">
        <v>50</v>
      </c>
      <c r="S5872" s="31" t="s">
        <v>50</v>
      </c>
      <c r="T5872" s="7" t="s">
        <v>50</v>
      </c>
      <c r="U5872" s="7" t="s">
        <v>53927</v>
      </c>
      <c r="V5872" s="7">
        <v>1500000</v>
      </c>
      <c r="W5872" s="7" t="s">
        <v>60</v>
      </c>
      <c r="X5872" s="7">
        <v>1500000</v>
      </c>
      <c r="Y5872" s="7" t="s">
        <v>50</v>
      </c>
      <c r="Z5872" s="7">
        <v>1</v>
      </c>
      <c r="AA5872" s="7">
        <v>1500000</v>
      </c>
      <c r="AB5872" s="7" t="s">
        <v>60</v>
      </c>
      <c r="AC5872" s="7">
        <v>1500000</v>
      </c>
      <c r="AD5872" s="7" t="s">
        <v>178</v>
      </c>
      <c r="AE5872" s="7">
        <v>1500000</v>
      </c>
      <c r="AF5872" s="7" t="s">
        <v>60</v>
      </c>
      <c r="AG5872" s="7">
        <v>1500000</v>
      </c>
      <c r="AH5872" s="7">
        <v>1500000</v>
      </c>
      <c r="AI5872" s="7" t="s">
        <v>60</v>
      </c>
      <c r="AJ5872" s="7">
        <v>1500000</v>
      </c>
      <c r="AK5872" s="7" t="s">
        <v>50</v>
      </c>
      <c r="AL5872" s="7" t="s">
        <v>50</v>
      </c>
      <c r="AM5872" s="7" t="s">
        <v>50</v>
      </c>
      <c r="AN5872" s="7" t="s">
        <v>50</v>
      </c>
      <c r="AO5872" s="7" t="s">
        <v>50</v>
      </c>
      <c r="AP5872" s="7" t="s">
        <v>50</v>
      </c>
      <c r="AQ5872" s="7" t="s">
        <v>50</v>
      </c>
      <c r="AR5872" s="7" t="s">
        <v>1186</v>
      </c>
    </row>
    <row r="5873" spans="1:44" ht="15" thickBot="1">
      <c r="A5873" s="10" t="s">
        <v>53928</v>
      </c>
      <c r="B5873" s="13" t="s">
        <v>50</v>
      </c>
      <c r="C5873" s="12">
        <v>37987</v>
      </c>
      <c r="D5873" s="13" t="s">
        <v>45</v>
      </c>
      <c r="E5873" s="13" t="s">
        <v>46</v>
      </c>
      <c r="F5873" s="13" t="s">
        <v>47</v>
      </c>
      <c r="G5873" s="13" t="s">
        <v>50</v>
      </c>
      <c r="H5873" s="13" t="s">
        <v>50</v>
      </c>
      <c r="I5873" s="13" t="s">
        <v>50</v>
      </c>
      <c r="J5873" s="12">
        <v>45365</v>
      </c>
      <c r="K5873" s="13" t="s">
        <v>116</v>
      </c>
      <c r="L5873" s="13" t="s">
        <v>162</v>
      </c>
      <c r="M5873" s="13" t="s">
        <v>53929</v>
      </c>
      <c r="N5873" s="13" t="s">
        <v>53930</v>
      </c>
      <c r="O5873" s="13" t="s">
        <v>53931</v>
      </c>
      <c r="P5873" s="11">
        <v>183993</v>
      </c>
      <c r="Q5873" s="13" t="s">
        <v>1334</v>
      </c>
      <c r="R5873" s="33" t="s">
        <v>53932</v>
      </c>
      <c r="S5873" s="33" t="s">
        <v>53933</v>
      </c>
      <c r="T5873" s="13" t="s">
        <v>50</v>
      </c>
      <c r="U5873" s="13" t="s">
        <v>53934</v>
      </c>
      <c r="V5873" s="13">
        <v>480000</v>
      </c>
      <c r="W5873" s="13" t="s">
        <v>1338</v>
      </c>
      <c r="X5873" s="13">
        <v>315772</v>
      </c>
      <c r="Y5873" s="13" t="s">
        <v>61</v>
      </c>
      <c r="Z5873" s="13">
        <v>1</v>
      </c>
      <c r="AA5873" s="13" t="s">
        <v>50</v>
      </c>
      <c r="AB5873" s="13" t="s">
        <v>50</v>
      </c>
      <c r="AC5873" s="13" t="s">
        <v>50</v>
      </c>
      <c r="AD5873" s="13" t="s">
        <v>50</v>
      </c>
      <c r="AE5873" s="13" t="s">
        <v>50</v>
      </c>
      <c r="AF5873" s="13" t="s">
        <v>50</v>
      </c>
      <c r="AG5873" s="13" t="s">
        <v>50</v>
      </c>
      <c r="AH5873" s="13">
        <v>480000</v>
      </c>
      <c r="AI5873" s="13" t="s">
        <v>1338</v>
      </c>
      <c r="AJ5873" s="13">
        <v>315773</v>
      </c>
      <c r="AK5873" s="13" t="s">
        <v>50</v>
      </c>
      <c r="AL5873" s="13" t="s">
        <v>50</v>
      </c>
      <c r="AM5873" s="13" t="s">
        <v>53935</v>
      </c>
      <c r="AN5873" s="13" t="s">
        <v>66</v>
      </c>
      <c r="AO5873" s="13" t="s">
        <v>53936</v>
      </c>
      <c r="AP5873" s="13" t="s">
        <v>50</v>
      </c>
      <c r="AQ5873" s="21" t="s">
        <v>53937</v>
      </c>
      <c r="AR5873" s="13" t="s">
        <v>50</v>
      </c>
    </row>
    <row r="5874" spans="1:44" ht="15" thickBot="1">
      <c r="A5874" s="4" t="s">
        <v>53938</v>
      </c>
      <c r="B5874" s="7" t="s">
        <v>50</v>
      </c>
      <c r="C5874" s="6">
        <v>45323</v>
      </c>
      <c r="D5874" s="7" t="s">
        <v>45</v>
      </c>
      <c r="E5874" s="7" t="s">
        <v>46</v>
      </c>
      <c r="F5874" s="7" t="s">
        <v>70</v>
      </c>
      <c r="G5874" s="27" t="s">
        <v>54945</v>
      </c>
      <c r="H5874" s="7" t="s">
        <v>50</v>
      </c>
      <c r="I5874" s="7" t="s">
        <v>50</v>
      </c>
      <c r="J5874" s="6">
        <v>45364</v>
      </c>
      <c r="K5874" s="7" t="s">
        <v>50</v>
      </c>
      <c r="L5874" s="7" t="s">
        <v>4836</v>
      </c>
      <c r="M5874" s="7" t="s">
        <v>50</v>
      </c>
      <c r="N5874" s="7" t="s">
        <v>50</v>
      </c>
      <c r="O5874" s="7" t="s">
        <v>53939</v>
      </c>
      <c r="P5874" s="5">
        <v>184758</v>
      </c>
      <c r="Q5874" s="7" t="s">
        <v>50</v>
      </c>
      <c r="R5874" s="28" t="s">
        <v>53940</v>
      </c>
      <c r="S5874" s="34" t="s">
        <v>53941</v>
      </c>
      <c r="T5874" s="7" t="s">
        <v>53942</v>
      </c>
      <c r="U5874" s="7" t="s">
        <v>50</v>
      </c>
      <c r="V5874" s="7">
        <v>200000</v>
      </c>
      <c r="W5874" s="7" t="s">
        <v>60</v>
      </c>
      <c r="X5874" s="7">
        <v>200000</v>
      </c>
      <c r="Y5874" s="7" t="s">
        <v>467</v>
      </c>
      <c r="Z5874" s="7">
        <v>1</v>
      </c>
      <c r="AA5874" s="7">
        <v>200000</v>
      </c>
      <c r="AB5874" s="7" t="s">
        <v>60</v>
      </c>
      <c r="AC5874" s="7">
        <v>200000</v>
      </c>
      <c r="AD5874" s="7" t="s">
        <v>4836</v>
      </c>
      <c r="AE5874" s="7">
        <v>200000</v>
      </c>
      <c r="AF5874" s="7" t="s">
        <v>60</v>
      </c>
      <c r="AG5874" s="7">
        <v>200000</v>
      </c>
      <c r="AH5874" s="7">
        <v>200000</v>
      </c>
      <c r="AI5874" s="7" t="s">
        <v>60</v>
      </c>
      <c r="AJ5874" s="7">
        <v>200000</v>
      </c>
      <c r="AK5874" s="7" t="s">
        <v>50</v>
      </c>
      <c r="AL5874" s="7" t="s">
        <v>50</v>
      </c>
      <c r="AM5874" s="7" t="s">
        <v>50</v>
      </c>
      <c r="AN5874" s="7" t="s">
        <v>50</v>
      </c>
      <c r="AO5874" s="7" t="s">
        <v>50</v>
      </c>
      <c r="AP5874" s="7" t="s">
        <v>50</v>
      </c>
      <c r="AQ5874" s="7" t="s">
        <v>50</v>
      </c>
      <c r="AR5874" s="7" t="s">
        <v>1186</v>
      </c>
    </row>
    <row r="5875" spans="1:44" ht="15" thickBot="1">
      <c r="A5875" s="10" t="s">
        <v>53943</v>
      </c>
      <c r="B5875" s="13" t="s">
        <v>50</v>
      </c>
      <c r="C5875" s="12">
        <v>44927</v>
      </c>
      <c r="D5875" s="13" t="s">
        <v>45</v>
      </c>
      <c r="E5875" s="13" t="s">
        <v>50</v>
      </c>
      <c r="F5875" s="13" t="s">
        <v>47</v>
      </c>
      <c r="G5875" s="27" t="s">
        <v>54945</v>
      </c>
      <c r="H5875" s="13" t="s">
        <v>50</v>
      </c>
      <c r="I5875" s="13" t="s">
        <v>50</v>
      </c>
      <c r="J5875" s="12">
        <v>45364</v>
      </c>
      <c r="K5875" s="13" t="s">
        <v>50</v>
      </c>
      <c r="L5875" s="13" t="s">
        <v>62</v>
      </c>
      <c r="M5875" s="13" t="s">
        <v>2921</v>
      </c>
      <c r="N5875" s="13" t="s">
        <v>1222</v>
      </c>
      <c r="O5875" s="13" t="s">
        <v>53944</v>
      </c>
      <c r="P5875" s="11">
        <v>186522</v>
      </c>
      <c r="Q5875" s="13" t="s">
        <v>707</v>
      </c>
      <c r="R5875" s="29" t="s">
        <v>53945</v>
      </c>
      <c r="S5875" s="33" t="s">
        <v>53946</v>
      </c>
      <c r="T5875" s="13" t="s">
        <v>50</v>
      </c>
      <c r="U5875" s="13" t="s">
        <v>50</v>
      </c>
      <c r="V5875" s="13">
        <v>325000</v>
      </c>
      <c r="W5875" s="13" t="s">
        <v>1085</v>
      </c>
      <c r="X5875" s="13">
        <v>241357</v>
      </c>
      <c r="Y5875" s="13" t="s">
        <v>61</v>
      </c>
      <c r="Z5875" s="13">
        <v>1</v>
      </c>
      <c r="AA5875" s="13">
        <v>325000</v>
      </c>
      <c r="AB5875" s="13" t="s">
        <v>1085</v>
      </c>
      <c r="AC5875" s="13">
        <v>241357</v>
      </c>
      <c r="AD5875" s="13" t="s">
        <v>62</v>
      </c>
      <c r="AE5875" s="13">
        <v>325000</v>
      </c>
      <c r="AF5875" s="13" t="s">
        <v>1085</v>
      </c>
      <c r="AG5875" s="13">
        <v>241358</v>
      </c>
      <c r="AH5875" s="13">
        <v>325000</v>
      </c>
      <c r="AI5875" s="13" t="s">
        <v>1085</v>
      </c>
      <c r="AJ5875" s="13">
        <v>241358</v>
      </c>
      <c r="AK5875" s="13" t="s">
        <v>50</v>
      </c>
      <c r="AL5875" s="13" t="s">
        <v>50</v>
      </c>
      <c r="AM5875" s="13" t="s">
        <v>53947</v>
      </c>
      <c r="AN5875" s="13" t="s">
        <v>66</v>
      </c>
      <c r="AO5875" s="13" t="s">
        <v>53948</v>
      </c>
      <c r="AP5875" s="14" t="s">
        <v>53949</v>
      </c>
      <c r="AQ5875" s="13" t="s">
        <v>50</v>
      </c>
      <c r="AR5875" s="13" t="s">
        <v>50</v>
      </c>
    </row>
    <row r="5876" spans="1:44" ht="15" thickBot="1">
      <c r="A5876" s="4" t="s">
        <v>53950</v>
      </c>
      <c r="B5876" s="7" t="s">
        <v>50</v>
      </c>
      <c r="C5876" s="6">
        <v>43466</v>
      </c>
      <c r="D5876" s="7" t="s">
        <v>45</v>
      </c>
      <c r="E5876" s="7" t="s">
        <v>46</v>
      </c>
      <c r="F5876" s="7" t="s">
        <v>70</v>
      </c>
      <c r="G5876" s="26" t="s">
        <v>54946</v>
      </c>
      <c r="H5876" s="7" t="s">
        <v>50</v>
      </c>
      <c r="I5876" s="7" t="s">
        <v>50</v>
      </c>
      <c r="J5876" s="6">
        <v>45365</v>
      </c>
      <c r="K5876" s="7" t="s">
        <v>50</v>
      </c>
      <c r="L5876" s="7" t="s">
        <v>4836</v>
      </c>
      <c r="M5876" s="7" t="s">
        <v>53951</v>
      </c>
      <c r="N5876" s="7" t="s">
        <v>4060</v>
      </c>
      <c r="O5876" s="7" t="s">
        <v>53952</v>
      </c>
      <c r="P5876" s="5">
        <v>189914</v>
      </c>
      <c r="Q5876" s="7" t="s">
        <v>166</v>
      </c>
      <c r="R5876" s="34" t="s">
        <v>53953</v>
      </c>
      <c r="S5876" s="34" t="s">
        <v>53954</v>
      </c>
      <c r="T5876" s="7" t="s">
        <v>53955</v>
      </c>
      <c r="U5876" s="7" t="s">
        <v>50</v>
      </c>
      <c r="V5876" s="7" t="s">
        <v>50</v>
      </c>
      <c r="W5876" s="7" t="s">
        <v>50</v>
      </c>
      <c r="X5876" s="7" t="s">
        <v>50</v>
      </c>
      <c r="Y5876" s="7" t="s">
        <v>467</v>
      </c>
      <c r="Z5876" s="7">
        <v>1</v>
      </c>
      <c r="AA5876" s="7" t="s">
        <v>50</v>
      </c>
      <c r="AB5876" s="7" t="s">
        <v>50</v>
      </c>
      <c r="AC5876" s="7" t="s">
        <v>50</v>
      </c>
      <c r="AD5876" s="7" t="s">
        <v>4836</v>
      </c>
      <c r="AE5876" s="7" t="s">
        <v>50</v>
      </c>
      <c r="AF5876" s="7" t="s">
        <v>50</v>
      </c>
      <c r="AG5876" s="7" t="s">
        <v>50</v>
      </c>
      <c r="AH5876" s="7" t="s">
        <v>50</v>
      </c>
      <c r="AI5876" s="7" t="s">
        <v>50</v>
      </c>
      <c r="AJ5876" s="7" t="s">
        <v>50</v>
      </c>
      <c r="AK5876" s="7" t="s">
        <v>53956</v>
      </c>
      <c r="AL5876" s="7" t="s">
        <v>50</v>
      </c>
      <c r="AM5876" s="7" t="s">
        <v>53957</v>
      </c>
      <c r="AN5876" s="7" t="s">
        <v>253</v>
      </c>
      <c r="AO5876" s="7" t="s">
        <v>53958</v>
      </c>
      <c r="AP5876" s="22" t="s">
        <v>53959</v>
      </c>
      <c r="AQ5876" s="7" t="s">
        <v>50</v>
      </c>
      <c r="AR5876" s="7" t="s">
        <v>50</v>
      </c>
    </row>
    <row r="5877" spans="1:44" ht="15" thickBot="1">
      <c r="A5877" s="10" t="s">
        <v>53960</v>
      </c>
      <c r="B5877" s="13">
        <v>439</v>
      </c>
      <c r="C5877" s="12">
        <v>31413</v>
      </c>
      <c r="D5877" s="13" t="s">
        <v>45</v>
      </c>
      <c r="E5877" s="13" t="s">
        <v>46</v>
      </c>
      <c r="F5877" s="13" t="s">
        <v>70</v>
      </c>
      <c r="G5877" s="26" t="s">
        <v>54946</v>
      </c>
      <c r="H5877" s="13" t="s">
        <v>1112</v>
      </c>
      <c r="I5877" s="13" t="s">
        <v>50</v>
      </c>
      <c r="J5877" s="12">
        <v>45365</v>
      </c>
      <c r="K5877" s="13" t="s">
        <v>116</v>
      </c>
      <c r="L5877" s="13" t="s">
        <v>52</v>
      </c>
      <c r="M5877" s="13" t="s">
        <v>53961</v>
      </c>
      <c r="N5877" s="13" t="s">
        <v>6721</v>
      </c>
      <c r="O5877" s="13" t="s">
        <v>53962</v>
      </c>
      <c r="P5877" s="11">
        <v>190099</v>
      </c>
      <c r="Q5877" s="13" t="s">
        <v>93</v>
      </c>
      <c r="R5877" s="33" t="s">
        <v>53963</v>
      </c>
      <c r="S5877" s="33" t="s">
        <v>53964</v>
      </c>
      <c r="T5877" s="13" t="s">
        <v>53965</v>
      </c>
      <c r="U5877" s="13" t="s">
        <v>53966</v>
      </c>
      <c r="V5877" s="13">
        <v>52714</v>
      </c>
      <c r="W5877" s="13" t="s">
        <v>60</v>
      </c>
      <c r="X5877" s="13">
        <v>52714</v>
      </c>
      <c r="Y5877" s="13" t="s">
        <v>50</v>
      </c>
      <c r="Z5877" s="13">
        <v>1</v>
      </c>
      <c r="AA5877" s="13" t="s">
        <v>50</v>
      </c>
      <c r="AB5877" s="13" t="s">
        <v>50</v>
      </c>
      <c r="AC5877" s="13" t="s">
        <v>50</v>
      </c>
      <c r="AD5877" s="13" t="s">
        <v>50</v>
      </c>
      <c r="AE5877" s="13" t="s">
        <v>50</v>
      </c>
      <c r="AF5877" s="13" t="s">
        <v>50</v>
      </c>
      <c r="AG5877" s="13" t="s">
        <v>50</v>
      </c>
      <c r="AH5877" s="13">
        <v>52714</v>
      </c>
      <c r="AI5877" s="13" t="s">
        <v>60</v>
      </c>
      <c r="AJ5877" s="13">
        <v>52714</v>
      </c>
      <c r="AK5877" s="13" t="s">
        <v>2118</v>
      </c>
      <c r="AL5877" s="13" t="s">
        <v>50</v>
      </c>
      <c r="AM5877" s="13" t="s">
        <v>53967</v>
      </c>
      <c r="AN5877" s="13" t="s">
        <v>738</v>
      </c>
      <c r="AO5877" s="13" t="s">
        <v>53968</v>
      </c>
      <c r="AP5877" s="21" t="s">
        <v>53969</v>
      </c>
      <c r="AQ5877" s="13" t="s">
        <v>50</v>
      </c>
      <c r="AR5877" s="13" t="s">
        <v>50</v>
      </c>
    </row>
    <row r="5878" spans="1:44" ht="15" thickBot="1">
      <c r="A5878" s="4" t="s">
        <v>53970</v>
      </c>
      <c r="B5878" s="7" t="s">
        <v>50</v>
      </c>
      <c r="C5878" s="7" t="s">
        <v>50</v>
      </c>
      <c r="D5878" s="7" t="s">
        <v>45</v>
      </c>
      <c r="E5878" s="7" t="s">
        <v>46</v>
      </c>
      <c r="F5878" s="7" t="s">
        <v>70</v>
      </c>
      <c r="G5878" s="26" t="s">
        <v>54946</v>
      </c>
      <c r="H5878" s="7" t="s">
        <v>50</v>
      </c>
      <c r="I5878" s="7" t="s">
        <v>50</v>
      </c>
      <c r="J5878" s="6">
        <v>45365</v>
      </c>
      <c r="K5878" s="7" t="s">
        <v>50</v>
      </c>
      <c r="L5878" s="7" t="s">
        <v>52</v>
      </c>
      <c r="M5878" s="7" t="s">
        <v>53971</v>
      </c>
      <c r="N5878" s="7" t="s">
        <v>53586</v>
      </c>
      <c r="O5878" s="7" t="s">
        <v>53972</v>
      </c>
      <c r="P5878" s="5">
        <v>190131</v>
      </c>
      <c r="Q5878" s="7" t="s">
        <v>1201</v>
      </c>
      <c r="R5878" s="34" t="s">
        <v>53973</v>
      </c>
      <c r="S5878" s="31" t="s">
        <v>50</v>
      </c>
      <c r="T5878" s="7" t="s">
        <v>53974</v>
      </c>
      <c r="U5878" s="7" t="s">
        <v>50</v>
      </c>
      <c r="V5878" s="7">
        <v>393500</v>
      </c>
      <c r="W5878" s="7" t="s">
        <v>60</v>
      </c>
      <c r="X5878" s="7">
        <v>393500</v>
      </c>
      <c r="Y5878" s="7" t="s">
        <v>50</v>
      </c>
      <c r="Z5878" s="7">
        <v>1</v>
      </c>
      <c r="AA5878" s="7" t="s">
        <v>50</v>
      </c>
      <c r="AB5878" s="7" t="s">
        <v>50</v>
      </c>
      <c r="AC5878" s="7" t="s">
        <v>50</v>
      </c>
      <c r="AD5878" s="7" t="s">
        <v>50</v>
      </c>
      <c r="AE5878" s="7" t="s">
        <v>50</v>
      </c>
      <c r="AF5878" s="7" t="s">
        <v>50</v>
      </c>
      <c r="AG5878" s="7" t="s">
        <v>50</v>
      </c>
      <c r="AH5878" s="7">
        <v>393500</v>
      </c>
      <c r="AI5878" s="7" t="s">
        <v>60</v>
      </c>
      <c r="AJ5878" s="7">
        <v>393500</v>
      </c>
      <c r="AK5878" s="7" t="s">
        <v>2118</v>
      </c>
      <c r="AL5878" s="7" t="s">
        <v>50</v>
      </c>
      <c r="AM5878" s="7" t="s">
        <v>53975</v>
      </c>
      <c r="AN5878" s="7" t="s">
        <v>993</v>
      </c>
      <c r="AO5878" s="7" t="s">
        <v>50</v>
      </c>
      <c r="AP5878" s="22" t="s">
        <v>53976</v>
      </c>
      <c r="AQ5878" s="7" t="s">
        <v>50</v>
      </c>
      <c r="AR5878" s="7" t="s">
        <v>255</v>
      </c>
    </row>
    <row r="5879" spans="1:44" ht="15" thickBot="1">
      <c r="A5879" s="10" t="s">
        <v>53977</v>
      </c>
      <c r="B5879" s="13" t="s">
        <v>50</v>
      </c>
      <c r="C5879" s="12">
        <v>26665</v>
      </c>
      <c r="D5879" s="13" t="s">
        <v>45</v>
      </c>
      <c r="E5879" s="13" t="s">
        <v>46</v>
      </c>
      <c r="F5879" s="13" t="s">
        <v>70</v>
      </c>
      <c r="G5879" s="26" t="s">
        <v>54946</v>
      </c>
      <c r="H5879" s="13" t="s">
        <v>50</v>
      </c>
      <c r="I5879" s="13" t="s">
        <v>50</v>
      </c>
      <c r="J5879" s="12">
        <v>45366</v>
      </c>
      <c r="K5879" s="13" t="s">
        <v>50</v>
      </c>
      <c r="L5879" s="13" t="s">
        <v>52</v>
      </c>
      <c r="M5879" s="13" t="s">
        <v>53867</v>
      </c>
      <c r="N5879" s="13" t="s">
        <v>53978</v>
      </c>
      <c r="O5879" s="13" t="s">
        <v>53979</v>
      </c>
      <c r="P5879" s="11">
        <v>190740</v>
      </c>
      <c r="Q5879" s="13" t="s">
        <v>93</v>
      </c>
      <c r="R5879" s="33" t="s">
        <v>53980</v>
      </c>
      <c r="S5879" s="30" t="s">
        <v>50</v>
      </c>
      <c r="T5879" s="13" t="s">
        <v>50</v>
      </c>
      <c r="U5879" s="13" t="s">
        <v>53981</v>
      </c>
      <c r="V5879" s="13">
        <v>459252</v>
      </c>
      <c r="W5879" s="13" t="s">
        <v>60</v>
      </c>
      <c r="X5879" s="13">
        <v>459252</v>
      </c>
      <c r="Y5879" s="13" t="s">
        <v>50</v>
      </c>
      <c r="Z5879" s="13">
        <v>1</v>
      </c>
      <c r="AA5879" s="13" t="s">
        <v>50</v>
      </c>
      <c r="AB5879" s="13" t="s">
        <v>50</v>
      </c>
      <c r="AC5879" s="13" t="s">
        <v>50</v>
      </c>
      <c r="AD5879" s="13" t="s">
        <v>50</v>
      </c>
      <c r="AE5879" s="13" t="s">
        <v>50</v>
      </c>
      <c r="AF5879" s="13" t="s">
        <v>50</v>
      </c>
      <c r="AG5879" s="13" t="s">
        <v>50</v>
      </c>
      <c r="AH5879" s="13">
        <v>459252</v>
      </c>
      <c r="AI5879" s="13" t="s">
        <v>60</v>
      </c>
      <c r="AJ5879" s="13">
        <v>459252</v>
      </c>
      <c r="AK5879" s="13" t="s">
        <v>53871</v>
      </c>
      <c r="AL5879" s="13" t="s">
        <v>50</v>
      </c>
      <c r="AM5879" s="13" t="s">
        <v>53982</v>
      </c>
      <c r="AN5879" s="13" t="s">
        <v>5485</v>
      </c>
      <c r="AO5879" s="13" t="s">
        <v>53983</v>
      </c>
      <c r="AP5879" s="13" t="s">
        <v>50</v>
      </c>
      <c r="AQ5879" s="21" t="s">
        <v>53984</v>
      </c>
      <c r="AR5879" s="13" t="s">
        <v>50</v>
      </c>
    </row>
    <row r="5880" spans="1:44" ht="15" thickBot="1">
      <c r="A5880" s="4" t="s">
        <v>53985</v>
      </c>
      <c r="B5880" s="7" t="s">
        <v>50</v>
      </c>
      <c r="C5880" s="6">
        <v>34700</v>
      </c>
      <c r="D5880" s="7" t="s">
        <v>45</v>
      </c>
      <c r="E5880" s="7" t="s">
        <v>46</v>
      </c>
      <c r="F5880" s="7" t="s">
        <v>70</v>
      </c>
      <c r="G5880" s="7" t="s">
        <v>87</v>
      </c>
      <c r="H5880" s="7" t="s">
        <v>17848</v>
      </c>
      <c r="I5880" s="7" t="s">
        <v>50</v>
      </c>
      <c r="J5880" s="6">
        <v>45364</v>
      </c>
      <c r="K5880" s="7" t="s">
        <v>191</v>
      </c>
      <c r="L5880" s="7" t="s">
        <v>290</v>
      </c>
      <c r="M5880" s="7" t="s">
        <v>53986</v>
      </c>
      <c r="N5880" s="7" t="s">
        <v>2529</v>
      </c>
      <c r="O5880" s="7" t="s">
        <v>53987</v>
      </c>
      <c r="P5880" s="5">
        <v>191470</v>
      </c>
      <c r="Q5880" s="7" t="s">
        <v>1024</v>
      </c>
      <c r="R5880" s="34" t="s">
        <v>53988</v>
      </c>
      <c r="S5880" s="34" t="s">
        <v>53989</v>
      </c>
      <c r="T5880" s="7" t="s">
        <v>53990</v>
      </c>
      <c r="U5880" s="7" t="s">
        <v>53991</v>
      </c>
      <c r="V5880" s="7" t="s">
        <v>50</v>
      </c>
      <c r="W5880" s="7" t="s">
        <v>50</v>
      </c>
      <c r="X5880" s="7" t="s">
        <v>50</v>
      </c>
      <c r="Y5880" s="7" t="s">
        <v>290</v>
      </c>
      <c r="Z5880" s="7">
        <v>1</v>
      </c>
      <c r="AA5880" s="7" t="s">
        <v>50</v>
      </c>
      <c r="AB5880" s="7" t="s">
        <v>50</v>
      </c>
      <c r="AC5880" s="7" t="s">
        <v>50</v>
      </c>
      <c r="AD5880" s="7" t="s">
        <v>290</v>
      </c>
      <c r="AE5880" s="7" t="s">
        <v>50</v>
      </c>
      <c r="AF5880" s="7" t="s">
        <v>50</v>
      </c>
      <c r="AG5880" s="7" t="s">
        <v>50</v>
      </c>
      <c r="AH5880" s="7" t="s">
        <v>50</v>
      </c>
      <c r="AI5880" s="7" t="s">
        <v>50</v>
      </c>
      <c r="AJ5880" s="7" t="s">
        <v>50</v>
      </c>
      <c r="AK5880" s="7" t="s">
        <v>53992</v>
      </c>
      <c r="AL5880" s="7" t="s">
        <v>50</v>
      </c>
      <c r="AM5880" s="7" t="s">
        <v>53993</v>
      </c>
      <c r="AN5880" s="7" t="s">
        <v>66</v>
      </c>
      <c r="AO5880" s="7" t="s">
        <v>53994</v>
      </c>
      <c r="AP5880" s="8" t="s">
        <v>53995</v>
      </c>
      <c r="AQ5880" s="7" t="s">
        <v>50</v>
      </c>
      <c r="AR5880" s="7" t="s">
        <v>50</v>
      </c>
    </row>
    <row r="5881" spans="1:44" ht="15" thickBot="1">
      <c r="A5881" s="10" t="s">
        <v>53996</v>
      </c>
      <c r="B5881" s="13" t="s">
        <v>50</v>
      </c>
      <c r="C5881" s="12">
        <v>45292</v>
      </c>
      <c r="D5881" s="13" t="s">
        <v>45</v>
      </c>
      <c r="E5881" s="13" t="s">
        <v>46</v>
      </c>
      <c r="F5881" s="13" t="s">
        <v>70</v>
      </c>
      <c r="G5881" s="27" t="s">
        <v>54945</v>
      </c>
      <c r="H5881" s="13" t="s">
        <v>50</v>
      </c>
      <c r="I5881" s="13" t="s">
        <v>50</v>
      </c>
      <c r="J5881" s="12">
        <v>45365</v>
      </c>
      <c r="K5881" s="13" t="s">
        <v>50</v>
      </c>
      <c r="L5881" s="13" t="s">
        <v>1624</v>
      </c>
      <c r="M5881" s="13" t="s">
        <v>53997</v>
      </c>
      <c r="N5881" s="13" t="s">
        <v>7087</v>
      </c>
      <c r="O5881" s="13" t="s">
        <v>53998</v>
      </c>
      <c r="P5881" s="11">
        <v>192508</v>
      </c>
      <c r="Q5881" s="13" t="s">
        <v>360</v>
      </c>
      <c r="R5881" s="33" t="s">
        <v>53999</v>
      </c>
      <c r="S5881" s="30" t="s">
        <v>50</v>
      </c>
      <c r="T5881" s="13" t="s">
        <v>54000</v>
      </c>
      <c r="U5881" s="13" t="s">
        <v>50</v>
      </c>
      <c r="V5881" s="13" t="s">
        <v>50</v>
      </c>
      <c r="W5881" s="13" t="s">
        <v>50</v>
      </c>
      <c r="X5881" s="13" t="s">
        <v>50</v>
      </c>
      <c r="Y5881" s="13" t="s">
        <v>467</v>
      </c>
      <c r="Z5881" s="13">
        <v>2</v>
      </c>
      <c r="AA5881" s="13" t="s">
        <v>50</v>
      </c>
      <c r="AB5881" s="13" t="s">
        <v>50</v>
      </c>
      <c r="AC5881" s="13" t="s">
        <v>50</v>
      </c>
      <c r="AD5881" s="13" t="s">
        <v>1624</v>
      </c>
      <c r="AE5881" s="13" t="s">
        <v>50</v>
      </c>
      <c r="AF5881" s="13" t="s">
        <v>50</v>
      </c>
      <c r="AG5881" s="13" t="s">
        <v>50</v>
      </c>
      <c r="AH5881" s="13" t="s">
        <v>50</v>
      </c>
      <c r="AI5881" s="13" t="s">
        <v>50</v>
      </c>
      <c r="AJ5881" s="13" t="s">
        <v>50</v>
      </c>
      <c r="AK5881" s="13" t="s">
        <v>50</v>
      </c>
      <c r="AL5881" s="13" t="s">
        <v>50</v>
      </c>
      <c r="AM5881" s="13" t="s">
        <v>54001</v>
      </c>
      <c r="AN5881" s="13" t="s">
        <v>993</v>
      </c>
      <c r="AO5881" s="13" t="s">
        <v>54000</v>
      </c>
      <c r="AP5881" s="13" t="s">
        <v>50</v>
      </c>
      <c r="AQ5881" s="21" t="s">
        <v>54002</v>
      </c>
      <c r="AR5881" s="13" t="s">
        <v>50</v>
      </c>
    </row>
    <row r="5882" spans="1:44" ht="15" thickBot="1">
      <c r="A5882" s="4" t="s">
        <v>54003</v>
      </c>
      <c r="B5882" s="7" t="s">
        <v>50</v>
      </c>
      <c r="C5882" s="7" t="s">
        <v>50</v>
      </c>
      <c r="D5882" s="7" t="s">
        <v>45</v>
      </c>
      <c r="E5882" s="7" t="s">
        <v>46</v>
      </c>
      <c r="F5882" s="7" t="s">
        <v>70</v>
      </c>
      <c r="G5882" s="26" t="s">
        <v>54946</v>
      </c>
      <c r="H5882" s="7" t="s">
        <v>50</v>
      </c>
      <c r="I5882" s="7" t="s">
        <v>50</v>
      </c>
      <c r="J5882" s="6">
        <v>45364</v>
      </c>
      <c r="K5882" s="7" t="s">
        <v>50</v>
      </c>
      <c r="L5882" s="7" t="s">
        <v>147</v>
      </c>
      <c r="M5882" s="7" t="s">
        <v>54004</v>
      </c>
      <c r="N5882" s="7" t="s">
        <v>22739</v>
      </c>
      <c r="O5882" s="7" t="s">
        <v>54005</v>
      </c>
      <c r="P5882" s="5">
        <v>193873</v>
      </c>
      <c r="Q5882" s="7" t="s">
        <v>360</v>
      </c>
      <c r="R5882" s="34" t="s">
        <v>54006</v>
      </c>
      <c r="S5882" s="34" t="s">
        <v>54007</v>
      </c>
      <c r="T5882" s="7" t="s">
        <v>54008</v>
      </c>
      <c r="U5882" s="7" t="s">
        <v>54009</v>
      </c>
      <c r="V5882" s="7" t="s">
        <v>50</v>
      </c>
      <c r="W5882" s="7" t="s">
        <v>50</v>
      </c>
      <c r="X5882" s="7" t="s">
        <v>50</v>
      </c>
      <c r="Y5882" s="7" t="s">
        <v>154</v>
      </c>
      <c r="Z5882" s="7">
        <v>2</v>
      </c>
      <c r="AA5882" s="7" t="s">
        <v>50</v>
      </c>
      <c r="AB5882" s="7" t="s">
        <v>50</v>
      </c>
      <c r="AC5882" s="7" t="s">
        <v>50</v>
      </c>
      <c r="AD5882" s="7" t="s">
        <v>147</v>
      </c>
      <c r="AE5882" s="7" t="s">
        <v>50</v>
      </c>
      <c r="AF5882" s="7" t="s">
        <v>50</v>
      </c>
      <c r="AG5882" s="7" t="s">
        <v>50</v>
      </c>
      <c r="AH5882" s="7" t="s">
        <v>50</v>
      </c>
      <c r="AI5882" s="7" t="s">
        <v>50</v>
      </c>
      <c r="AJ5882" s="7" t="s">
        <v>50</v>
      </c>
      <c r="AK5882" s="7" t="s">
        <v>50</v>
      </c>
      <c r="AL5882" s="7" t="s">
        <v>50</v>
      </c>
      <c r="AM5882" s="7" t="s">
        <v>54010</v>
      </c>
      <c r="AN5882" s="7" t="s">
        <v>798</v>
      </c>
      <c r="AO5882" s="7" t="s">
        <v>54011</v>
      </c>
      <c r="AP5882" s="7" t="s">
        <v>50</v>
      </c>
      <c r="AQ5882" s="22" t="s">
        <v>54012</v>
      </c>
      <c r="AR5882" s="7" t="s">
        <v>50</v>
      </c>
    </row>
    <row r="5883" spans="1:44" ht="15" thickBot="1">
      <c r="A5883" s="10" t="s">
        <v>54013</v>
      </c>
      <c r="B5883" s="13" t="s">
        <v>50</v>
      </c>
      <c r="C5883" s="12">
        <v>44927</v>
      </c>
      <c r="D5883" s="13" t="s">
        <v>45</v>
      </c>
      <c r="E5883" s="13" t="s">
        <v>50</v>
      </c>
      <c r="F5883" s="13" t="s">
        <v>70</v>
      </c>
      <c r="G5883" s="27" t="s">
        <v>54945</v>
      </c>
      <c r="H5883" s="13" t="s">
        <v>50</v>
      </c>
      <c r="I5883" s="13" t="s">
        <v>50</v>
      </c>
      <c r="J5883" s="12">
        <v>45365</v>
      </c>
      <c r="K5883" s="13" t="s">
        <v>50</v>
      </c>
      <c r="L5883" s="13" t="s">
        <v>467</v>
      </c>
      <c r="M5883" s="13" t="s">
        <v>54014</v>
      </c>
      <c r="N5883" s="13" t="s">
        <v>12405</v>
      </c>
      <c r="O5883" s="13" t="s">
        <v>54015</v>
      </c>
      <c r="P5883" s="11">
        <v>195048</v>
      </c>
      <c r="Q5883" s="13" t="s">
        <v>56</v>
      </c>
      <c r="R5883" s="33" t="s">
        <v>54016</v>
      </c>
      <c r="S5883" s="33" t="s">
        <v>54017</v>
      </c>
      <c r="T5883" s="13" t="s">
        <v>50</v>
      </c>
      <c r="U5883" s="13" t="s">
        <v>50</v>
      </c>
      <c r="V5883" s="13" t="s">
        <v>50</v>
      </c>
      <c r="W5883" s="13" t="s">
        <v>50</v>
      </c>
      <c r="X5883" s="13" t="s">
        <v>50</v>
      </c>
      <c r="Y5883" s="13" t="s">
        <v>467</v>
      </c>
      <c r="Z5883" s="13">
        <v>1</v>
      </c>
      <c r="AA5883" s="13" t="s">
        <v>50</v>
      </c>
      <c r="AB5883" s="13" t="s">
        <v>50</v>
      </c>
      <c r="AC5883" s="13" t="s">
        <v>50</v>
      </c>
      <c r="AD5883" s="13" t="s">
        <v>467</v>
      </c>
      <c r="AE5883" s="13" t="s">
        <v>50</v>
      </c>
      <c r="AF5883" s="13" t="s">
        <v>50</v>
      </c>
      <c r="AG5883" s="13" t="s">
        <v>50</v>
      </c>
      <c r="AH5883" s="13" t="s">
        <v>50</v>
      </c>
      <c r="AI5883" s="13" t="s">
        <v>50</v>
      </c>
      <c r="AJ5883" s="13" t="s">
        <v>50</v>
      </c>
      <c r="AK5883" s="13" t="s">
        <v>50</v>
      </c>
      <c r="AL5883" s="13" t="s">
        <v>50</v>
      </c>
      <c r="AM5883" s="13" t="s">
        <v>54018</v>
      </c>
      <c r="AN5883" s="13" t="s">
        <v>66</v>
      </c>
      <c r="AO5883" s="13" t="s">
        <v>54019</v>
      </c>
      <c r="AP5883" s="14" t="s">
        <v>54020</v>
      </c>
      <c r="AQ5883" s="13" t="s">
        <v>50</v>
      </c>
      <c r="AR5883" s="13" t="s">
        <v>50</v>
      </c>
    </row>
    <row r="5884" spans="1:44" ht="15" thickBot="1">
      <c r="A5884" s="4" t="s">
        <v>54021</v>
      </c>
      <c r="B5884" s="7" t="s">
        <v>50</v>
      </c>
      <c r="C5884" s="6">
        <v>31413</v>
      </c>
      <c r="D5884" s="7" t="s">
        <v>45</v>
      </c>
      <c r="E5884" s="7" t="s">
        <v>46</v>
      </c>
      <c r="F5884" s="7" t="s">
        <v>70</v>
      </c>
      <c r="G5884" s="7" t="s">
        <v>87</v>
      </c>
      <c r="H5884" s="7" t="s">
        <v>5284</v>
      </c>
      <c r="I5884" s="7" t="s">
        <v>50</v>
      </c>
      <c r="J5884" s="6">
        <v>45365</v>
      </c>
      <c r="K5884" s="7" t="s">
        <v>191</v>
      </c>
      <c r="L5884" s="7" t="s">
        <v>52</v>
      </c>
      <c r="M5884" s="7" t="s">
        <v>54022</v>
      </c>
      <c r="N5884" s="7" t="s">
        <v>54023</v>
      </c>
      <c r="O5884" s="7" t="s">
        <v>54024</v>
      </c>
      <c r="P5884" s="5">
        <v>195552</v>
      </c>
      <c r="Q5884" s="7" t="s">
        <v>616</v>
      </c>
      <c r="R5884" s="34" t="s">
        <v>54025</v>
      </c>
      <c r="S5884" s="34" t="s">
        <v>54026</v>
      </c>
      <c r="T5884" s="7" t="s">
        <v>54027</v>
      </c>
      <c r="U5884" s="7" t="s">
        <v>54028</v>
      </c>
      <c r="V5884" s="7">
        <v>9300</v>
      </c>
      <c r="W5884" s="7" t="s">
        <v>60</v>
      </c>
      <c r="X5884" s="7">
        <v>9300</v>
      </c>
      <c r="Y5884" s="7" t="s">
        <v>50</v>
      </c>
      <c r="Z5884" s="7">
        <v>1</v>
      </c>
      <c r="AA5884" s="7" t="s">
        <v>50</v>
      </c>
      <c r="AB5884" s="7" t="s">
        <v>50</v>
      </c>
      <c r="AC5884" s="7" t="s">
        <v>50</v>
      </c>
      <c r="AD5884" s="7" t="s">
        <v>50</v>
      </c>
      <c r="AE5884" s="7" t="s">
        <v>50</v>
      </c>
      <c r="AF5884" s="7" t="s">
        <v>50</v>
      </c>
      <c r="AG5884" s="7" t="s">
        <v>50</v>
      </c>
      <c r="AH5884" s="7">
        <v>9300</v>
      </c>
      <c r="AI5884" s="7" t="s">
        <v>60</v>
      </c>
      <c r="AJ5884" s="7">
        <v>9300</v>
      </c>
      <c r="AK5884" s="7" t="s">
        <v>2118</v>
      </c>
      <c r="AL5884" s="7" t="s">
        <v>50</v>
      </c>
      <c r="AM5884" s="7" t="s">
        <v>54029</v>
      </c>
      <c r="AN5884" s="7" t="s">
        <v>66</v>
      </c>
      <c r="AO5884" s="7" t="s">
        <v>54030</v>
      </c>
      <c r="AP5884" s="8" t="s">
        <v>54031</v>
      </c>
      <c r="AQ5884" s="7" t="s">
        <v>50</v>
      </c>
      <c r="AR5884" s="7" t="s">
        <v>50</v>
      </c>
    </row>
    <row r="5885" spans="1:44" ht="15" thickBot="1">
      <c r="A5885" s="10" t="s">
        <v>54032</v>
      </c>
      <c r="B5885" s="13" t="s">
        <v>50</v>
      </c>
      <c r="C5885" s="12">
        <v>42370</v>
      </c>
      <c r="D5885" s="13" t="s">
        <v>45</v>
      </c>
      <c r="E5885" s="13" t="s">
        <v>50</v>
      </c>
      <c r="F5885" s="13" t="s">
        <v>70</v>
      </c>
      <c r="G5885" s="27" t="s">
        <v>54945</v>
      </c>
      <c r="H5885" s="13" t="s">
        <v>50</v>
      </c>
      <c r="I5885" s="13" t="s">
        <v>50</v>
      </c>
      <c r="J5885" s="12">
        <v>45365</v>
      </c>
      <c r="K5885" s="13" t="s">
        <v>50</v>
      </c>
      <c r="L5885" s="13" t="s">
        <v>52</v>
      </c>
      <c r="M5885" s="13" t="s">
        <v>54033</v>
      </c>
      <c r="N5885" s="13" t="s">
        <v>1559</v>
      </c>
      <c r="O5885" s="13" t="s">
        <v>54034</v>
      </c>
      <c r="P5885" s="11">
        <v>195948</v>
      </c>
      <c r="Q5885" s="13" t="s">
        <v>642</v>
      </c>
      <c r="R5885" s="33" t="s">
        <v>54035</v>
      </c>
      <c r="S5885" s="33" t="s">
        <v>54036</v>
      </c>
      <c r="T5885" s="13" t="s">
        <v>54037</v>
      </c>
      <c r="U5885" s="13" t="s">
        <v>50</v>
      </c>
      <c r="V5885" s="13">
        <v>100000</v>
      </c>
      <c r="W5885" s="13" t="s">
        <v>60</v>
      </c>
      <c r="X5885" s="13">
        <v>100000</v>
      </c>
      <c r="Y5885" s="13" t="s">
        <v>50</v>
      </c>
      <c r="Z5885" s="13">
        <v>1</v>
      </c>
      <c r="AA5885" s="13" t="s">
        <v>50</v>
      </c>
      <c r="AB5885" s="13" t="s">
        <v>50</v>
      </c>
      <c r="AC5885" s="13" t="s">
        <v>50</v>
      </c>
      <c r="AD5885" s="13" t="s">
        <v>50</v>
      </c>
      <c r="AE5885" s="13" t="s">
        <v>50</v>
      </c>
      <c r="AF5885" s="13" t="s">
        <v>50</v>
      </c>
      <c r="AG5885" s="13" t="s">
        <v>50</v>
      </c>
      <c r="AH5885" s="13">
        <v>100000</v>
      </c>
      <c r="AI5885" s="13" t="s">
        <v>60</v>
      </c>
      <c r="AJ5885" s="13">
        <v>100000</v>
      </c>
      <c r="AK5885" s="13" t="s">
        <v>23736</v>
      </c>
      <c r="AL5885" s="13" t="s">
        <v>50</v>
      </c>
      <c r="AM5885" s="13" t="s">
        <v>54038</v>
      </c>
      <c r="AN5885" s="13" t="s">
        <v>993</v>
      </c>
      <c r="AO5885" s="13" t="s">
        <v>54037</v>
      </c>
      <c r="AP5885" s="21" t="s">
        <v>54039</v>
      </c>
      <c r="AQ5885" s="13" t="s">
        <v>50</v>
      </c>
      <c r="AR5885" s="13" t="s">
        <v>50</v>
      </c>
    </row>
    <row r="5886" spans="1:44" ht="15" thickBot="1">
      <c r="A5886" s="4" t="s">
        <v>54040</v>
      </c>
      <c r="B5886" s="7" t="s">
        <v>50</v>
      </c>
      <c r="C5886" s="6">
        <v>42370</v>
      </c>
      <c r="D5886" s="7" t="s">
        <v>45</v>
      </c>
      <c r="E5886" s="7" t="s">
        <v>46</v>
      </c>
      <c r="F5886" s="7" t="s">
        <v>70</v>
      </c>
      <c r="G5886" s="27" t="s">
        <v>54945</v>
      </c>
      <c r="H5886" s="7" t="s">
        <v>50</v>
      </c>
      <c r="I5886" s="7" t="s">
        <v>50</v>
      </c>
      <c r="J5886" s="6">
        <v>45366</v>
      </c>
      <c r="K5886" s="7" t="s">
        <v>116</v>
      </c>
      <c r="L5886" s="7" t="s">
        <v>467</v>
      </c>
      <c r="M5886" s="7" t="s">
        <v>54041</v>
      </c>
      <c r="N5886" s="7" t="s">
        <v>5895</v>
      </c>
      <c r="O5886" s="7" t="s">
        <v>54042</v>
      </c>
      <c r="P5886" s="5">
        <v>196320</v>
      </c>
      <c r="Q5886" s="7" t="s">
        <v>360</v>
      </c>
      <c r="R5886" s="34" t="s">
        <v>54043</v>
      </c>
      <c r="S5886" s="34" t="s">
        <v>54044</v>
      </c>
      <c r="T5886" s="7" t="s">
        <v>54045</v>
      </c>
      <c r="U5886" s="7" t="s">
        <v>50</v>
      </c>
      <c r="V5886" s="7" t="s">
        <v>50</v>
      </c>
      <c r="W5886" s="7" t="s">
        <v>50</v>
      </c>
      <c r="X5886" s="7" t="s">
        <v>50</v>
      </c>
      <c r="Y5886" s="7" t="s">
        <v>467</v>
      </c>
      <c r="Z5886" s="7">
        <v>1</v>
      </c>
      <c r="AA5886" s="7" t="s">
        <v>50</v>
      </c>
      <c r="AB5886" s="7" t="s">
        <v>50</v>
      </c>
      <c r="AC5886" s="7" t="s">
        <v>50</v>
      </c>
      <c r="AD5886" s="7" t="s">
        <v>467</v>
      </c>
      <c r="AE5886" s="7" t="s">
        <v>50</v>
      </c>
      <c r="AF5886" s="7" t="s">
        <v>50</v>
      </c>
      <c r="AG5886" s="7" t="s">
        <v>50</v>
      </c>
      <c r="AH5886" s="7" t="s">
        <v>50</v>
      </c>
      <c r="AI5886" s="7" t="s">
        <v>50</v>
      </c>
      <c r="AJ5886" s="7" t="s">
        <v>50</v>
      </c>
      <c r="AK5886" s="7" t="s">
        <v>50</v>
      </c>
      <c r="AL5886" s="7" t="s">
        <v>50</v>
      </c>
      <c r="AM5886" s="7" t="s">
        <v>54046</v>
      </c>
      <c r="AN5886" s="7" t="s">
        <v>253</v>
      </c>
      <c r="AO5886" s="7" t="s">
        <v>50</v>
      </c>
      <c r="AP5886" s="22" t="s">
        <v>54047</v>
      </c>
      <c r="AQ5886" s="7" t="s">
        <v>50</v>
      </c>
      <c r="AR5886" s="7" t="s">
        <v>255</v>
      </c>
    </row>
    <row r="5887" spans="1:44" ht="15" thickBot="1">
      <c r="A5887" s="10" t="s">
        <v>54048</v>
      </c>
      <c r="B5887" s="13" t="s">
        <v>50</v>
      </c>
      <c r="C5887" s="12">
        <v>5115</v>
      </c>
      <c r="D5887" s="13" t="s">
        <v>45</v>
      </c>
      <c r="E5887" s="13" t="s">
        <v>1939</v>
      </c>
      <c r="F5887" s="13" t="s">
        <v>70</v>
      </c>
      <c r="G5887" s="13" t="s">
        <v>114</v>
      </c>
      <c r="H5887" s="13" t="s">
        <v>50</v>
      </c>
      <c r="I5887" s="13" t="s">
        <v>50</v>
      </c>
      <c r="J5887" s="12">
        <v>45365</v>
      </c>
      <c r="K5887" s="13" t="s">
        <v>50</v>
      </c>
      <c r="L5887" s="13" t="s">
        <v>52</v>
      </c>
      <c r="M5887" s="13" t="s">
        <v>54049</v>
      </c>
      <c r="N5887" s="13" t="s">
        <v>21863</v>
      </c>
      <c r="O5887" s="13" t="s">
        <v>54050</v>
      </c>
      <c r="P5887" s="11">
        <v>196560</v>
      </c>
      <c r="Q5887" s="13" t="s">
        <v>77</v>
      </c>
      <c r="R5887" s="33" t="s">
        <v>54051</v>
      </c>
      <c r="S5887" s="33" t="s">
        <v>54052</v>
      </c>
      <c r="T5887" s="13" t="s">
        <v>50</v>
      </c>
      <c r="U5887" s="13" t="s">
        <v>50</v>
      </c>
      <c r="V5887" s="13">
        <v>25000</v>
      </c>
      <c r="W5887" s="13" t="s">
        <v>60</v>
      </c>
      <c r="X5887" s="13">
        <v>25000</v>
      </c>
      <c r="Y5887" s="13" t="s">
        <v>50</v>
      </c>
      <c r="Z5887" s="13">
        <v>1</v>
      </c>
      <c r="AA5887" s="13" t="s">
        <v>50</v>
      </c>
      <c r="AB5887" s="13" t="s">
        <v>50</v>
      </c>
      <c r="AC5887" s="13" t="s">
        <v>50</v>
      </c>
      <c r="AD5887" s="13" t="s">
        <v>50</v>
      </c>
      <c r="AE5887" s="13" t="s">
        <v>50</v>
      </c>
      <c r="AF5887" s="13" t="s">
        <v>50</v>
      </c>
      <c r="AG5887" s="13" t="s">
        <v>50</v>
      </c>
      <c r="AH5887" s="13">
        <v>25000</v>
      </c>
      <c r="AI5887" s="13" t="s">
        <v>60</v>
      </c>
      <c r="AJ5887" s="13">
        <v>25000</v>
      </c>
      <c r="AK5887" s="13" t="s">
        <v>54053</v>
      </c>
      <c r="AL5887" s="13" t="s">
        <v>50</v>
      </c>
      <c r="AM5887" s="13" t="s">
        <v>54054</v>
      </c>
      <c r="AN5887" s="13" t="s">
        <v>4746</v>
      </c>
      <c r="AO5887" s="13" t="s">
        <v>54055</v>
      </c>
      <c r="AP5887" s="13" t="s">
        <v>50</v>
      </c>
      <c r="AQ5887" s="21" t="s">
        <v>54056</v>
      </c>
      <c r="AR5887" s="13" t="s">
        <v>50</v>
      </c>
    </row>
    <row r="5888" spans="1:44" ht="15" thickBot="1">
      <c r="A5888" s="4" t="s">
        <v>54057</v>
      </c>
      <c r="B5888" s="7" t="s">
        <v>50</v>
      </c>
      <c r="C5888" s="7" t="s">
        <v>50</v>
      </c>
      <c r="D5888" s="7" t="s">
        <v>45</v>
      </c>
      <c r="E5888" s="7" t="s">
        <v>46</v>
      </c>
      <c r="F5888" s="7" t="s">
        <v>70</v>
      </c>
      <c r="G5888" s="7" t="s">
        <v>50</v>
      </c>
      <c r="H5888" s="7" t="s">
        <v>50</v>
      </c>
      <c r="I5888" s="7" t="s">
        <v>50</v>
      </c>
      <c r="J5888" s="6">
        <v>45366</v>
      </c>
      <c r="K5888" s="7" t="s">
        <v>50</v>
      </c>
      <c r="L5888" s="7" t="s">
        <v>52</v>
      </c>
      <c r="M5888" s="7" t="s">
        <v>6731</v>
      </c>
      <c r="N5888" s="7" t="s">
        <v>12709</v>
      </c>
      <c r="O5888" s="7" t="s">
        <v>54058</v>
      </c>
      <c r="P5888" s="5">
        <v>198423</v>
      </c>
      <c r="Q5888" s="7" t="s">
        <v>50</v>
      </c>
      <c r="R5888" s="34" t="s">
        <v>54059</v>
      </c>
      <c r="S5888" s="31" t="s">
        <v>50</v>
      </c>
      <c r="T5888" s="7" t="s">
        <v>54060</v>
      </c>
      <c r="U5888" s="7" t="s">
        <v>54061</v>
      </c>
      <c r="V5888" s="7">
        <v>381750</v>
      </c>
      <c r="W5888" s="7" t="s">
        <v>60</v>
      </c>
      <c r="X5888" s="7">
        <v>381750</v>
      </c>
      <c r="Y5888" s="7" t="s">
        <v>50</v>
      </c>
      <c r="Z5888" s="7">
        <v>1</v>
      </c>
      <c r="AA5888" s="7" t="s">
        <v>50</v>
      </c>
      <c r="AB5888" s="7" t="s">
        <v>50</v>
      </c>
      <c r="AC5888" s="7" t="s">
        <v>50</v>
      </c>
      <c r="AD5888" s="7" t="s">
        <v>50</v>
      </c>
      <c r="AE5888" s="7" t="s">
        <v>50</v>
      </c>
      <c r="AF5888" s="7" t="s">
        <v>50</v>
      </c>
      <c r="AG5888" s="7" t="s">
        <v>50</v>
      </c>
      <c r="AH5888" s="7">
        <v>381750</v>
      </c>
      <c r="AI5888" s="7" t="s">
        <v>60</v>
      </c>
      <c r="AJ5888" s="7">
        <v>381750</v>
      </c>
      <c r="AK5888" s="7" t="s">
        <v>54062</v>
      </c>
      <c r="AL5888" s="7" t="s">
        <v>50</v>
      </c>
      <c r="AM5888" s="7" t="s">
        <v>54063</v>
      </c>
      <c r="AN5888" s="7" t="s">
        <v>66</v>
      </c>
      <c r="AO5888" s="7" t="s">
        <v>54064</v>
      </c>
      <c r="AP5888" s="7" t="s">
        <v>50</v>
      </c>
      <c r="AQ5888" s="22" t="s">
        <v>54065</v>
      </c>
      <c r="AR5888" s="7" t="s">
        <v>50</v>
      </c>
    </row>
    <row r="5889" spans="1:44" ht="15" thickBot="1">
      <c r="A5889" s="10" t="s">
        <v>54066</v>
      </c>
      <c r="B5889" s="13" t="s">
        <v>50</v>
      </c>
      <c r="C5889" s="12">
        <v>45292</v>
      </c>
      <c r="D5889" s="13" t="s">
        <v>45</v>
      </c>
      <c r="E5889" s="13" t="s">
        <v>50</v>
      </c>
      <c r="F5889" s="13" t="s">
        <v>70</v>
      </c>
      <c r="G5889" s="27" t="s">
        <v>54945</v>
      </c>
      <c r="H5889" s="13" t="s">
        <v>50</v>
      </c>
      <c r="I5889" s="13" t="s">
        <v>50</v>
      </c>
      <c r="J5889" s="12">
        <v>45365</v>
      </c>
      <c r="K5889" s="13" t="s">
        <v>50</v>
      </c>
      <c r="L5889" s="13" t="s">
        <v>52</v>
      </c>
      <c r="M5889" s="13" t="s">
        <v>54067</v>
      </c>
      <c r="N5889" s="13" t="s">
        <v>3212</v>
      </c>
      <c r="O5889" s="13" t="s">
        <v>54068</v>
      </c>
      <c r="P5889" s="11">
        <v>203747</v>
      </c>
      <c r="Q5889" s="13" t="s">
        <v>105</v>
      </c>
      <c r="R5889" s="33" t="s">
        <v>54069</v>
      </c>
      <c r="S5889" s="33" t="s">
        <v>54070</v>
      </c>
      <c r="T5889" s="13" t="s">
        <v>54071</v>
      </c>
      <c r="U5889" s="13" t="s">
        <v>54072</v>
      </c>
      <c r="V5889" s="13">
        <v>100000</v>
      </c>
      <c r="W5889" s="13" t="s">
        <v>60</v>
      </c>
      <c r="X5889" s="13">
        <v>100000</v>
      </c>
      <c r="Y5889" s="13" t="s">
        <v>50</v>
      </c>
      <c r="Z5889" s="13">
        <v>1</v>
      </c>
      <c r="AA5889" s="13" t="s">
        <v>50</v>
      </c>
      <c r="AB5889" s="13" t="s">
        <v>50</v>
      </c>
      <c r="AC5889" s="13" t="s">
        <v>50</v>
      </c>
      <c r="AD5889" s="13" t="s">
        <v>50</v>
      </c>
      <c r="AE5889" s="13" t="s">
        <v>50</v>
      </c>
      <c r="AF5889" s="13" t="s">
        <v>50</v>
      </c>
      <c r="AG5889" s="13" t="s">
        <v>50</v>
      </c>
      <c r="AH5889" s="13">
        <v>100000</v>
      </c>
      <c r="AI5889" s="13" t="s">
        <v>60</v>
      </c>
      <c r="AJ5889" s="13">
        <v>100000</v>
      </c>
      <c r="AK5889" s="13" t="s">
        <v>23736</v>
      </c>
      <c r="AL5889" s="13" t="s">
        <v>50</v>
      </c>
      <c r="AM5889" s="13" t="s">
        <v>54073</v>
      </c>
      <c r="AN5889" s="13" t="s">
        <v>253</v>
      </c>
      <c r="AO5889" s="13" t="s">
        <v>54074</v>
      </c>
      <c r="AP5889" s="21" t="s">
        <v>54075</v>
      </c>
      <c r="AQ5889" s="13" t="s">
        <v>50</v>
      </c>
      <c r="AR5889" s="13" t="s">
        <v>50</v>
      </c>
    </row>
    <row r="5890" spans="1:44" ht="15" thickBot="1">
      <c r="A5890" s="4" t="s">
        <v>54076</v>
      </c>
      <c r="B5890" s="7" t="s">
        <v>50</v>
      </c>
      <c r="C5890" s="7" t="s">
        <v>50</v>
      </c>
      <c r="D5890" s="7" t="s">
        <v>45</v>
      </c>
      <c r="E5890" s="7" t="s">
        <v>50</v>
      </c>
      <c r="F5890" s="7" t="s">
        <v>70</v>
      </c>
      <c r="G5890" s="26" t="s">
        <v>54946</v>
      </c>
      <c r="H5890" s="7" t="s">
        <v>50</v>
      </c>
      <c r="I5890" s="7" t="s">
        <v>50</v>
      </c>
      <c r="J5890" s="6">
        <v>45366</v>
      </c>
      <c r="K5890" s="7" t="s">
        <v>50</v>
      </c>
      <c r="L5890" s="7" t="s">
        <v>52</v>
      </c>
      <c r="M5890" s="7" t="s">
        <v>54077</v>
      </c>
      <c r="N5890" s="7" t="s">
        <v>5365</v>
      </c>
      <c r="O5890" s="7" t="s">
        <v>54078</v>
      </c>
      <c r="P5890" s="5">
        <v>209519</v>
      </c>
      <c r="Q5890" s="7" t="s">
        <v>50</v>
      </c>
      <c r="R5890" s="34" t="s">
        <v>54079</v>
      </c>
      <c r="S5890" s="31" t="s">
        <v>50</v>
      </c>
      <c r="T5890" s="7" t="s">
        <v>54080</v>
      </c>
      <c r="U5890" s="7" t="s">
        <v>54081</v>
      </c>
      <c r="V5890" s="7">
        <v>518200</v>
      </c>
      <c r="W5890" s="7" t="s">
        <v>1085</v>
      </c>
      <c r="X5890" s="7">
        <v>383014</v>
      </c>
      <c r="Y5890" s="7" t="s">
        <v>50</v>
      </c>
      <c r="Z5890" s="7">
        <v>1</v>
      </c>
      <c r="AA5890" s="7" t="s">
        <v>50</v>
      </c>
      <c r="AB5890" s="7" t="s">
        <v>50</v>
      </c>
      <c r="AC5890" s="7" t="s">
        <v>50</v>
      </c>
      <c r="AD5890" s="7" t="s">
        <v>50</v>
      </c>
      <c r="AE5890" s="7" t="s">
        <v>50</v>
      </c>
      <c r="AF5890" s="7" t="s">
        <v>50</v>
      </c>
      <c r="AG5890" s="7" t="s">
        <v>50</v>
      </c>
      <c r="AH5890" s="7">
        <v>518200</v>
      </c>
      <c r="AI5890" s="7" t="s">
        <v>1085</v>
      </c>
      <c r="AJ5890" s="7">
        <v>383015</v>
      </c>
      <c r="AK5890" s="7" t="s">
        <v>53871</v>
      </c>
      <c r="AL5890" s="7" t="s">
        <v>50</v>
      </c>
      <c r="AM5890" s="7" t="s">
        <v>54082</v>
      </c>
      <c r="AN5890" s="7" t="s">
        <v>27559</v>
      </c>
      <c r="AO5890" s="7" t="s">
        <v>54083</v>
      </c>
      <c r="AP5890" s="7" t="s">
        <v>50</v>
      </c>
      <c r="AQ5890" s="22" t="s">
        <v>54084</v>
      </c>
      <c r="AR5890" s="7" t="s">
        <v>50</v>
      </c>
    </row>
    <row r="5891" spans="1:44" ht="15" thickBot="1">
      <c r="A5891" s="10" t="s">
        <v>54085</v>
      </c>
      <c r="B5891" s="13" t="s">
        <v>50</v>
      </c>
      <c r="C5891" s="12">
        <v>36161</v>
      </c>
      <c r="D5891" s="13" t="s">
        <v>45</v>
      </c>
      <c r="E5891" s="13" t="s">
        <v>46</v>
      </c>
      <c r="F5891" s="13" t="s">
        <v>70</v>
      </c>
      <c r="G5891" s="26" t="s">
        <v>54946</v>
      </c>
      <c r="H5891" s="13" t="s">
        <v>29368</v>
      </c>
      <c r="I5891" s="13" t="s">
        <v>50</v>
      </c>
      <c r="J5891" s="12">
        <v>45364</v>
      </c>
      <c r="K5891" s="13" t="s">
        <v>191</v>
      </c>
      <c r="L5891" s="13" t="s">
        <v>290</v>
      </c>
      <c r="M5891" s="13" t="s">
        <v>54086</v>
      </c>
      <c r="N5891" s="13" t="s">
        <v>54087</v>
      </c>
      <c r="O5891" s="13" t="s">
        <v>54088</v>
      </c>
      <c r="P5891" s="11">
        <v>209690</v>
      </c>
      <c r="Q5891" s="13" t="s">
        <v>1750</v>
      </c>
      <c r="R5891" s="33" t="s">
        <v>54089</v>
      </c>
      <c r="S5891" s="33" t="s">
        <v>54090</v>
      </c>
      <c r="T5891" s="13" t="s">
        <v>54091</v>
      </c>
      <c r="U5891" s="13" t="s">
        <v>54092</v>
      </c>
      <c r="V5891" s="13" t="s">
        <v>50</v>
      </c>
      <c r="W5891" s="13" t="s">
        <v>50</v>
      </c>
      <c r="X5891" s="13" t="s">
        <v>50</v>
      </c>
      <c r="Y5891" s="13" t="s">
        <v>290</v>
      </c>
      <c r="Z5891" s="13">
        <v>1</v>
      </c>
      <c r="AA5891" s="13" t="s">
        <v>50</v>
      </c>
      <c r="AB5891" s="13" t="s">
        <v>50</v>
      </c>
      <c r="AC5891" s="13" t="s">
        <v>50</v>
      </c>
      <c r="AD5891" s="13" t="s">
        <v>290</v>
      </c>
      <c r="AE5891" s="13" t="s">
        <v>50</v>
      </c>
      <c r="AF5891" s="13" t="s">
        <v>50</v>
      </c>
      <c r="AG5891" s="13" t="s">
        <v>50</v>
      </c>
      <c r="AH5891" s="13" t="s">
        <v>50</v>
      </c>
      <c r="AI5891" s="13" t="s">
        <v>50</v>
      </c>
      <c r="AJ5891" s="13" t="s">
        <v>50</v>
      </c>
      <c r="AK5891" s="13" t="s">
        <v>54093</v>
      </c>
      <c r="AL5891" s="13" t="s">
        <v>50</v>
      </c>
      <c r="AM5891" s="13" t="s">
        <v>54094</v>
      </c>
      <c r="AN5891" s="13" t="s">
        <v>66</v>
      </c>
      <c r="AO5891" s="13" t="s">
        <v>54095</v>
      </c>
      <c r="AP5891" s="14" t="s">
        <v>54096</v>
      </c>
      <c r="AQ5891" s="13" t="s">
        <v>50</v>
      </c>
      <c r="AR5891" s="13" t="s">
        <v>50</v>
      </c>
    </row>
    <row r="5892" spans="1:44" ht="15" thickBot="1">
      <c r="A5892" s="4" t="s">
        <v>54097</v>
      </c>
      <c r="B5892" s="7">
        <v>713</v>
      </c>
      <c r="C5892" s="6">
        <v>44621</v>
      </c>
      <c r="D5892" s="7" t="s">
        <v>45</v>
      </c>
      <c r="E5892" s="7" t="s">
        <v>46</v>
      </c>
      <c r="F5892" s="7" t="s">
        <v>70</v>
      </c>
      <c r="G5892" s="27" t="s">
        <v>54945</v>
      </c>
      <c r="H5892" s="7" t="s">
        <v>50</v>
      </c>
      <c r="I5892" s="7" t="s">
        <v>50</v>
      </c>
      <c r="J5892" s="6">
        <v>45364</v>
      </c>
      <c r="K5892" s="7" t="s">
        <v>50</v>
      </c>
      <c r="L5892" s="7" t="s">
        <v>1624</v>
      </c>
      <c r="M5892" s="7" t="s">
        <v>54098</v>
      </c>
      <c r="N5892" s="7" t="s">
        <v>1222</v>
      </c>
      <c r="O5892" s="7" t="s">
        <v>54099</v>
      </c>
      <c r="P5892" s="5">
        <v>214267</v>
      </c>
      <c r="Q5892" s="7" t="s">
        <v>707</v>
      </c>
      <c r="R5892" s="34" t="s">
        <v>54100</v>
      </c>
      <c r="S5892" s="34" t="s">
        <v>54101</v>
      </c>
      <c r="T5892" s="7" t="s">
        <v>54102</v>
      </c>
      <c r="U5892" s="7" t="s">
        <v>50</v>
      </c>
      <c r="V5892" s="7" t="s">
        <v>50</v>
      </c>
      <c r="W5892" s="7" t="s">
        <v>50</v>
      </c>
      <c r="X5892" s="7" t="s">
        <v>50</v>
      </c>
      <c r="Y5892" s="7" t="s">
        <v>467</v>
      </c>
      <c r="Z5892" s="7">
        <v>1</v>
      </c>
      <c r="AA5892" s="7" t="s">
        <v>50</v>
      </c>
      <c r="AB5892" s="7" t="s">
        <v>50</v>
      </c>
      <c r="AC5892" s="7" t="s">
        <v>50</v>
      </c>
      <c r="AD5892" s="7" t="s">
        <v>1624</v>
      </c>
      <c r="AE5892" s="7" t="s">
        <v>50</v>
      </c>
      <c r="AF5892" s="7" t="s">
        <v>50</v>
      </c>
      <c r="AG5892" s="7" t="s">
        <v>50</v>
      </c>
      <c r="AH5892" s="7" t="s">
        <v>50</v>
      </c>
      <c r="AI5892" s="7" t="s">
        <v>50</v>
      </c>
      <c r="AJ5892" s="7" t="s">
        <v>50</v>
      </c>
      <c r="AK5892" s="7" t="s">
        <v>50</v>
      </c>
      <c r="AL5892" s="7" t="s">
        <v>50</v>
      </c>
      <c r="AM5892" s="7" t="s">
        <v>54103</v>
      </c>
      <c r="AN5892" s="7" t="s">
        <v>66</v>
      </c>
      <c r="AO5892" s="7" t="s">
        <v>54104</v>
      </c>
      <c r="AP5892" s="22" t="s">
        <v>54105</v>
      </c>
      <c r="AQ5892" s="7" t="s">
        <v>50</v>
      </c>
      <c r="AR5892" s="7" t="s">
        <v>50</v>
      </c>
    </row>
    <row r="5893" spans="1:44" ht="15" thickBot="1">
      <c r="A5893" s="10" t="s">
        <v>54106</v>
      </c>
      <c r="B5893" s="13" t="s">
        <v>50</v>
      </c>
      <c r="C5893" s="13" t="s">
        <v>50</v>
      </c>
      <c r="D5893" s="13" t="s">
        <v>45</v>
      </c>
      <c r="E5893" s="13" t="s">
        <v>46</v>
      </c>
      <c r="F5893" s="13" t="s">
        <v>70</v>
      </c>
      <c r="G5893" s="13" t="s">
        <v>50</v>
      </c>
      <c r="H5893" s="13" t="s">
        <v>50</v>
      </c>
      <c r="I5893" s="13" t="s">
        <v>50</v>
      </c>
      <c r="J5893" s="12">
        <v>45365</v>
      </c>
      <c r="K5893" s="13" t="s">
        <v>50</v>
      </c>
      <c r="L5893" s="13" t="s">
        <v>52</v>
      </c>
      <c r="M5893" s="13" t="s">
        <v>54107</v>
      </c>
      <c r="N5893" s="13" t="s">
        <v>4691</v>
      </c>
      <c r="O5893" s="13" t="s">
        <v>54108</v>
      </c>
      <c r="P5893" s="11">
        <v>218779</v>
      </c>
      <c r="Q5893" s="13" t="s">
        <v>683</v>
      </c>
      <c r="R5893" s="33" t="s">
        <v>54109</v>
      </c>
      <c r="S5893" s="30" t="s">
        <v>50</v>
      </c>
      <c r="T5893" s="13" t="s">
        <v>50</v>
      </c>
      <c r="U5893" s="13" t="s">
        <v>54110</v>
      </c>
      <c r="V5893" s="13">
        <v>166266</v>
      </c>
      <c r="W5893" s="13" t="s">
        <v>60</v>
      </c>
      <c r="X5893" s="13">
        <v>166266</v>
      </c>
      <c r="Y5893" s="13" t="s">
        <v>50</v>
      </c>
      <c r="Z5893" s="13">
        <v>1</v>
      </c>
      <c r="AA5893" s="13" t="s">
        <v>50</v>
      </c>
      <c r="AB5893" s="13" t="s">
        <v>50</v>
      </c>
      <c r="AC5893" s="13" t="s">
        <v>50</v>
      </c>
      <c r="AD5893" s="13" t="s">
        <v>50</v>
      </c>
      <c r="AE5893" s="13" t="s">
        <v>50</v>
      </c>
      <c r="AF5893" s="13" t="s">
        <v>50</v>
      </c>
      <c r="AG5893" s="13" t="s">
        <v>50</v>
      </c>
      <c r="AH5893" s="13">
        <v>166266</v>
      </c>
      <c r="AI5893" s="13" t="s">
        <v>60</v>
      </c>
      <c r="AJ5893" s="13">
        <v>166266</v>
      </c>
      <c r="AK5893" s="13" t="s">
        <v>2118</v>
      </c>
      <c r="AL5893" s="13" t="s">
        <v>50</v>
      </c>
      <c r="AM5893" s="13" t="s">
        <v>50</v>
      </c>
      <c r="AN5893" s="13" t="s">
        <v>50</v>
      </c>
      <c r="AO5893" s="13" t="s">
        <v>50</v>
      </c>
      <c r="AP5893" s="13" t="s">
        <v>50</v>
      </c>
      <c r="AQ5893" s="13" t="s">
        <v>50</v>
      </c>
      <c r="AR5893" s="13" t="s">
        <v>1186</v>
      </c>
    </row>
    <row r="5894" spans="1:44" ht="15" thickBot="1">
      <c r="A5894" s="4" t="s">
        <v>54111</v>
      </c>
      <c r="B5894" s="7" t="s">
        <v>50</v>
      </c>
      <c r="C5894" s="7" t="s">
        <v>50</v>
      </c>
      <c r="D5894" s="7" t="s">
        <v>45</v>
      </c>
      <c r="E5894" s="7" t="s">
        <v>46</v>
      </c>
      <c r="F5894" s="7" t="s">
        <v>70</v>
      </c>
      <c r="G5894" s="7" t="s">
        <v>50</v>
      </c>
      <c r="H5894" s="7" t="s">
        <v>50</v>
      </c>
      <c r="I5894" s="7" t="s">
        <v>50</v>
      </c>
      <c r="J5894" s="6">
        <v>45366</v>
      </c>
      <c r="K5894" s="7" t="s">
        <v>50</v>
      </c>
      <c r="L5894" s="7" t="s">
        <v>467</v>
      </c>
      <c r="M5894" s="7" t="s">
        <v>50</v>
      </c>
      <c r="N5894" s="7" t="s">
        <v>180</v>
      </c>
      <c r="O5894" s="7" t="s">
        <v>54112</v>
      </c>
      <c r="P5894" s="5">
        <v>219984</v>
      </c>
      <c r="Q5894" s="7" t="s">
        <v>120</v>
      </c>
      <c r="R5894" s="31" t="s">
        <v>50</v>
      </c>
      <c r="S5894" s="31" t="s">
        <v>50</v>
      </c>
      <c r="T5894" s="7" t="s">
        <v>50</v>
      </c>
      <c r="U5894" s="7" t="s">
        <v>54113</v>
      </c>
      <c r="V5894" s="7">
        <v>125000</v>
      </c>
      <c r="W5894" s="7" t="s">
        <v>60</v>
      </c>
      <c r="X5894" s="7">
        <v>125000</v>
      </c>
      <c r="Y5894" s="7" t="s">
        <v>467</v>
      </c>
      <c r="Z5894" s="7">
        <v>1</v>
      </c>
      <c r="AA5894" s="7">
        <v>125000</v>
      </c>
      <c r="AB5894" s="7" t="s">
        <v>60</v>
      </c>
      <c r="AC5894" s="7">
        <v>125000</v>
      </c>
      <c r="AD5894" s="7" t="s">
        <v>467</v>
      </c>
      <c r="AE5894" s="7">
        <v>125000</v>
      </c>
      <c r="AF5894" s="7" t="s">
        <v>60</v>
      </c>
      <c r="AG5894" s="7">
        <v>125000</v>
      </c>
      <c r="AH5894" s="7">
        <v>125000</v>
      </c>
      <c r="AI5894" s="7" t="s">
        <v>60</v>
      </c>
      <c r="AJ5894" s="7">
        <v>125000</v>
      </c>
      <c r="AK5894" s="7" t="s">
        <v>50</v>
      </c>
      <c r="AL5894" s="7" t="s">
        <v>50</v>
      </c>
      <c r="AM5894" s="7" t="s">
        <v>50</v>
      </c>
      <c r="AN5894" s="7" t="s">
        <v>50</v>
      </c>
      <c r="AO5894" s="7" t="s">
        <v>50</v>
      </c>
      <c r="AP5894" s="7" t="s">
        <v>50</v>
      </c>
      <c r="AQ5894" s="7" t="s">
        <v>50</v>
      </c>
      <c r="AR5894" s="7" t="s">
        <v>1186</v>
      </c>
    </row>
    <row r="5895" spans="1:44" ht="15" thickBot="1">
      <c r="A5895" s="10" t="s">
        <v>54114</v>
      </c>
      <c r="B5895" s="13" t="s">
        <v>50</v>
      </c>
      <c r="C5895" s="13" t="s">
        <v>50</v>
      </c>
      <c r="D5895" s="13" t="s">
        <v>45</v>
      </c>
      <c r="E5895" s="13" t="s">
        <v>46</v>
      </c>
      <c r="F5895" s="13" t="s">
        <v>70</v>
      </c>
      <c r="G5895" s="13" t="s">
        <v>87</v>
      </c>
      <c r="H5895" s="13" t="s">
        <v>50</v>
      </c>
      <c r="I5895" s="13" t="s">
        <v>50</v>
      </c>
      <c r="J5895" s="12">
        <v>45366</v>
      </c>
      <c r="K5895" s="13" t="s">
        <v>50</v>
      </c>
      <c r="L5895" s="13" t="s">
        <v>52</v>
      </c>
      <c r="M5895" s="13" t="s">
        <v>4411</v>
      </c>
      <c r="N5895" s="13" t="s">
        <v>54115</v>
      </c>
      <c r="O5895" s="13" t="s">
        <v>54116</v>
      </c>
      <c r="P5895" s="11">
        <v>220218</v>
      </c>
      <c r="Q5895" s="13" t="s">
        <v>50</v>
      </c>
      <c r="R5895" s="33" t="s">
        <v>54117</v>
      </c>
      <c r="S5895" s="30" t="s">
        <v>50</v>
      </c>
      <c r="T5895" s="13" t="s">
        <v>50</v>
      </c>
      <c r="U5895" s="13" t="s">
        <v>50</v>
      </c>
      <c r="V5895" s="13">
        <v>695424</v>
      </c>
      <c r="W5895" s="13" t="s">
        <v>1085</v>
      </c>
      <c r="X5895" s="13">
        <v>514005</v>
      </c>
      <c r="Y5895" s="13" t="s">
        <v>50</v>
      </c>
      <c r="Z5895" s="13">
        <v>1</v>
      </c>
      <c r="AA5895" s="13" t="s">
        <v>50</v>
      </c>
      <c r="AB5895" s="13" t="s">
        <v>50</v>
      </c>
      <c r="AC5895" s="13" t="s">
        <v>50</v>
      </c>
      <c r="AD5895" s="13" t="s">
        <v>50</v>
      </c>
      <c r="AE5895" s="13" t="s">
        <v>50</v>
      </c>
      <c r="AF5895" s="13" t="s">
        <v>50</v>
      </c>
      <c r="AG5895" s="13" t="s">
        <v>50</v>
      </c>
      <c r="AH5895" s="13">
        <v>695424</v>
      </c>
      <c r="AI5895" s="13" t="s">
        <v>1085</v>
      </c>
      <c r="AJ5895" s="13">
        <v>514006</v>
      </c>
      <c r="AK5895" s="13" t="s">
        <v>53871</v>
      </c>
      <c r="AL5895" s="13" t="s">
        <v>50</v>
      </c>
      <c r="AM5895" s="13" t="s">
        <v>54118</v>
      </c>
      <c r="AN5895" s="13" t="s">
        <v>738</v>
      </c>
      <c r="AO5895" s="13" t="s">
        <v>50</v>
      </c>
      <c r="AP5895" s="13" t="s">
        <v>50</v>
      </c>
      <c r="AQ5895" s="21" t="s">
        <v>54119</v>
      </c>
      <c r="AR5895" s="13" t="s">
        <v>255</v>
      </c>
    </row>
    <row r="5896" spans="1:44" ht="15" thickBot="1">
      <c r="A5896" s="4" t="s">
        <v>54120</v>
      </c>
      <c r="B5896" s="7" t="s">
        <v>50</v>
      </c>
      <c r="C5896" s="6">
        <v>18504</v>
      </c>
      <c r="D5896" s="7" t="s">
        <v>45</v>
      </c>
      <c r="E5896" s="7" t="s">
        <v>46</v>
      </c>
      <c r="F5896" s="7" t="s">
        <v>70</v>
      </c>
      <c r="G5896" s="26" t="s">
        <v>54946</v>
      </c>
      <c r="H5896" s="7" t="s">
        <v>50</v>
      </c>
      <c r="I5896" s="7" t="s">
        <v>50</v>
      </c>
      <c r="J5896" s="6">
        <v>45365</v>
      </c>
      <c r="K5896" s="7" t="s">
        <v>50</v>
      </c>
      <c r="L5896" s="7" t="s">
        <v>52</v>
      </c>
      <c r="M5896" s="7" t="s">
        <v>17888</v>
      </c>
      <c r="N5896" s="7" t="s">
        <v>54121</v>
      </c>
      <c r="O5896" s="7" t="s">
        <v>54122</v>
      </c>
      <c r="P5896" s="5">
        <v>220326</v>
      </c>
      <c r="Q5896" s="7" t="s">
        <v>1201</v>
      </c>
      <c r="R5896" s="34" t="s">
        <v>54123</v>
      </c>
      <c r="S5896" s="34" t="s">
        <v>54124</v>
      </c>
      <c r="T5896" s="7" t="s">
        <v>50</v>
      </c>
      <c r="U5896" s="7" t="s">
        <v>50</v>
      </c>
      <c r="V5896" s="7">
        <v>456000</v>
      </c>
      <c r="W5896" s="7" t="s">
        <v>60</v>
      </c>
      <c r="X5896" s="7">
        <v>456000</v>
      </c>
      <c r="Y5896" s="7" t="s">
        <v>50</v>
      </c>
      <c r="Z5896" s="7">
        <v>1</v>
      </c>
      <c r="AA5896" s="7" t="s">
        <v>50</v>
      </c>
      <c r="AB5896" s="7" t="s">
        <v>50</v>
      </c>
      <c r="AC5896" s="7" t="s">
        <v>50</v>
      </c>
      <c r="AD5896" s="7" t="s">
        <v>50</v>
      </c>
      <c r="AE5896" s="7" t="s">
        <v>50</v>
      </c>
      <c r="AF5896" s="7" t="s">
        <v>50</v>
      </c>
      <c r="AG5896" s="7" t="s">
        <v>50</v>
      </c>
      <c r="AH5896" s="7">
        <v>456000</v>
      </c>
      <c r="AI5896" s="7" t="s">
        <v>60</v>
      </c>
      <c r="AJ5896" s="7">
        <v>456000</v>
      </c>
      <c r="AK5896" s="7" t="s">
        <v>2118</v>
      </c>
      <c r="AL5896" s="7" t="s">
        <v>50</v>
      </c>
      <c r="AM5896" s="7" t="s">
        <v>54125</v>
      </c>
      <c r="AN5896" s="7" t="s">
        <v>66</v>
      </c>
      <c r="AO5896" s="7" t="s">
        <v>54126</v>
      </c>
      <c r="AP5896" s="7" t="s">
        <v>50</v>
      </c>
      <c r="AQ5896" s="22" t="s">
        <v>54127</v>
      </c>
      <c r="AR5896" s="7" t="s">
        <v>50</v>
      </c>
    </row>
    <row r="5897" spans="1:44" ht="15" thickBot="1">
      <c r="A5897" s="10" t="s">
        <v>54128</v>
      </c>
      <c r="B5897" s="13" t="s">
        <v>50</v>
      </c>
      <c r="C5897" s="12">
        <v>31413</v>
      </c>
      <c r="D5897" s="13" t="s">
        <v>45</v>
      </c>
      <c r="E5897" s="13" t="s">
        <v>46</v>
      </c>
      <c r="F5897" s="13" t="s">
        <v>70</v>
      </c>
      <c r="G5897" s="26" t="s">
        <v>54946</v>
      </c>
      <c r="H5897" s="13" t="s">
        <v>50</v>
      </c>
      <c r="I5897" s="13" t="s">
        <v>50</v>
      </c>
      <c r="J5897" s="12">
        <v>45365</v>
      </c>
      <c r="K5897" s="13" t="s">
        <v>50</v>
      </c>
      <c r="L5897" s="13" t="s">
        <v>52</v>
      </c>
      <c r="M5897" s="13" t="s">
        <v>16579</v>
      </c>
      <c r="N5897" s="13" t="s">
        <v>54129</v>
      </c>
      <c r="O5897" s="13" t="s">
        <v>54130</v>
      </c>
      <c r="P5897" s="11">
        <v>222714</v>
      </c>
      <c r="Q5897" s="13" t="s">
        <v>6089</v>
      </c>
      <c r="R5897" s="33" t="s">
        <v>54131</v>
      </c>
      <c r="S5897" s="33" t="s">
        <v>54132</v>
      </c>
      <c r="T5897" s="13" t="s">
        <v>50</v>
      </c>
      <c r="U5897" s="13" t="s">
        <v>50</v>
      </c>
      <c r="V5897" s="13">
        <v>91138</v>
      </c>
      <c r="W5897" s="13" t="s">
        <v>60</v>
      </c>
      <c r="X5897" s="13">
        <v>91138</v>
      </c>
      <c r="Y5897" s="13" t="s">
        <v>50</v>
      </c>
      <c r="Z5897" s="13">
        <v>1</v>
      </c>
      <c r="AA5897" s="13" t="s">
        <v>50</v>
      </c>
      <c r="AB5897" s="13" t="s">
        <v>50</v>
      </c>
      <c r="AC5897" s="13" t="s">
        <v>50</v>
      </c>
      <c r="AD5897" s="13" t="s">
        <v>50</v>
      </c>
      <c r="AE5897" s="13" t="s">
        <v>50</v>
      </c>
      <c r="AF5897" s="13" t="s">
        <v>50</v>
      </c>
      <c r="AG5897" s="13" t="s">
        <v>50</v>
      </c>
      <c r="AH5897" s="13">
        <v>91138</v>
      </c>
      <c r="AI5897" s="13" t="s">
        <v>60</v>
      </c>
      <c r="AJ5897" s="13">
        <v>91138</v>
      </c>
      <c r="AK5897" s="13" t="s">
        <v>2118</v>
      </c>
      <c r="AL5897" s="13" t="s">
        <v>50</v>
      </c>
      <c r="AM5897" s="13" t="s">
        <v>54133</v>
      </c>
      <c r="AN5897" s="13" t="s">
        <v>23126</v>
      </c>
      <c r="AO5897" s="13" t="s">
        <v>50</v>
      </c>
      <c r="AP5897" s="13" t="s">
        <v>50</v>
      </c>
      <c r="AQ5897" s="21" t="s">
        <v>54134</v>
      </c>
      <c r="AR5897" s="13" t="s">
        <v>255</v>
      </c>
    </row>
    <row r="5898" spans="1:44" ht="15" thickBot="1">
      <c r="A5898" s="4" t="s">
        <v>54135</v>
      </c>
      <c r="B5898" s="7" t="s">
        <v>50</v>
      </c>
      <c r="C5898" s="6">
        <v>28126</v>
      </c>
      <c r="D5898" s="7" t="s">
        <v>45</v>
      </c>
      <c r="E5898" s="7" t="s">
        <v>1939</v>
      </c>
      <c r="F5898" s="7" t="s">
        <v>70</v>
      </c>
      <c r="G5898" s="26" t="s">
        <v>54946</v>
      </c>
      <c r="H5898" s="7" t="s">
        <v>50</v>
      </c>
      <c r="I5898" s="7" t="s">
        <v>50</v>
      </c>
      <c r="J5898" s="6">
        <v>45365</v>
      </c>
      <c r="K5898" s="7" t="s">
        <v>50</v>
      </c>
      <c r="L5898" s="7" t="s">
        <v>52</v>
      </c>
      <c r="M5898" s="7" t="s">
        <v>54136</v>
      </c>
      <c r="N5898" s="7" t="s">
        <v>21863</v>
      </c>
      <c r="O5898" s="7" t="s">
        <v>54137</v>
      </c>
      <c r="P5898" s="5">
        <v>223273</v>
      </c>
      <c r="Q5898" s="7" t="s">
        <v>77</v>
      </c>
      <c r="R5898" s="34" t="s">
        <v>54138</v>
      </c>
      <c r="S5898" s="34" t="s">
        <v>54139</v>
      </c>
      <c r="T5898" s="7" t="s">
        <v>54140</v>
      </c>
      <c r="U5898" s="7" t="s">
        <v>54141</v>
      </c>
      <c r="V5898" s="7">
        <v>30000</v>
      </c>
      <c r="W5898" s="7" t="s">
        <v>60</v>
      </c>
      <c r="X5898" s="7">
        <v>30000</v>
      </c>
      <c r="Y5898" s="7" t="s">
        <v>50</v>
      </c>
      <c r="Z5898" s="7">
        <v>1</v>
      </c>
      <c r="AA5898" s="7" t="s">
        <v>50</v>
      </c>
      <c r="AB5898" s="7" t="s">
        <v>50</v>
      </c>
      <c r="AC5898" s="7" t="s">
        <v>50</v>
      </c>
      <c r="AD5898" s="7" t="s">
        <v>50</v>
      </c>
      <c r="AE5898" s="7" t="s">
        <v>50</v>
      </c>
      <c r="AF5898" s="7" t="s">
        <v>50</v>
      </c>
      <c r="AG5898" s="7" t="s">
        <v>50</v>
      </c>
      <c r="AH5898" s="7">
        <v>30000</v>
      </c>
      <c r="AI5898" s="7" t="s">
        <v>60</v>
      </c>
      <c r="AJ5898" s="7">
        <v>30000</v>
      </c>
      <c r="AK5898" s="7" t="s">
        <v>22408</v>
      </c>
      <c r="AL5898" s="7" t="s">
        <v>50</v>
      </c>
      <c r="AM5898" s="7" t="s">
        <v>54142</v>
      </c>
      <c r="AN5898" s="7" t="s">
        <v>66</v>
      </c>
      <c r="AO5898" s="7" t="s">
        <v>54143</v>
      </c>
      <c r="AP5898" s="8" t="s">
        <v>54144</v>
      </c>
      <c r="AQ5898" s="7" t="s">
        <v>50</v>
      </c>
      <c r="AR5898" s="7" t="s">
        <v>50</v>
      </c>
    </row>
    <row r="5899" spans="1:44" ht="15" thickBot="1">
      <c r="A5899" s="10" t="s">
        <v>54145</v>
      </c>
      <c r="B5899" s="13" t="s">
        <v>50</v>
      </c>
      <c r="C5899" s="12">
        <v>44215</v>
      </c>
      <c r="D5899" s="13" t="s">
        <v>45</v>
      </c>
      <c r="E5899" s="13" t="s">
        <v>46</v>
      </c>
      <c r="F5899" s="13" t="s">
        <v>70</v>
      </c>
      <c r="G5899" s="26" t="s">
        <v>54946</v>
      </c>
      <c r="H5899" s="13" t="s">
        <v>1449</v>
      </c>
      <c r="I5899" s="13" t="s">
        <v>50</v>
      </c>
      <c r="J5899" s="12">
        <v>45365</v>
      </c>
      <c r="K5899" s="13" t="s">
        <v>50</v>
      </c>
      <c r="L5899" s="13" t="s">
        <v>467</v>
      </c>
      <c r="M5899" s="13" t="s">
        <v>54146</v>
      </c>
      <c r="N5899" s="13" t="s">
        <v>18632</v>
      </c>
      <c r="O5899" s="13" t="s">
        <v>54147</v>
      </c>
      <c r="P5899" s="11">
        <v>227802</v>
      </c>
      <c r="Q5899" s="13" t="s">
        <v>56</v>
      </c>
      <c r="R5899" s="33" t="s">
        <v>54148</v>
      </c>
      <c r="S5899" s="33" t="s">
        <v>54149</v>
      </c>
      <c r="T5899" s="13" t="s">
        <v>54150</v>
      </c>
      <c r="U5899" s="13">
        <v>9633266903</v>
      </c>
      <c r="V5899" s="13" t="s">
        <v>50</v>
      </c>
      <c r="W5899" s="13" t="s">
        <v>50</v>
      </c>
      <c r="X5899" s="13" t="s">
        <v>50</v>
      </c>
      <c r="Y5899" s="13" t="s">
        <v>467</v>
      </c>
      <c r="Z5899" s="13">
        <v>1</v>
      </c>
      <c r="AA5899" s="13" t="s">
        <v>50</v>
      </c>
      <c r="AB5899" s="13" t="s">
        <v>50</v>
      </c>
      <c r="AC5899" s="13" t="s">
        <v>50</v>
      </c>
      <c r="AD5899" s="13" t="s">
        <v>467</v>
      </c>
      <c r="AE5899" s="13" t="s">
        <v>50</v>
      </c>
      <c r="AF5899" s="13" t="s">
        <v>50</v>
      </c>
      <c r="AG5899" s="13" t="s">
        <v>50</v>
      </c>
      <c r="AH5899" s="13" t="s">
        <v>50</v>
      </c>
      <c r="AI5899" s="13" t="s">
        <v>50</v>
      </c>
      <c r="AJ5899" s="13" t="s">
        <v>50</v>
      </c>
      <c r="AK5899" s="13" t="s">
        <v>50</v>
      </c>
      <c r="AL5899" s="13" t="s">
        <v>50</v>
      </c>
      <c r="AM5899" s="13" t="s">
        <v>54151</v>
      </c>
      <c r="AN5899" s="13" t="s">
        <v>66</v>
      </c>
      <c r="AO5899" s="13" t="s">
        <v>54152</v>
      </c>
      <c r="AP5899" s="21" t="s">
        <v>54153</v>
      </c>
      <c r="AQ5899" s="13" t="s">
        <v>50</v>
      </c>
      <c r="AR5899" s="13" t="s">
        <v>50</v>
      </c>
    </row>
    <row r="5900" spans="1:44" ht="15" thickBot="1">
      <c r="A5900" s="4" t="s">
        <v>54154</v>
      </c>
      <c r="B5900" s="7" t="s">
        <v>50</v>
      </c>
      <c r="C5900" s="6">
        <v>33909</v>
      </c>
      <c r="D5900" s="7" t="s">
        <v>45</v>
      </c>
      <c r="E5900" s="7" t="s">
        <v>46</v>
      </c>
      <c r="F5900" s="7" t="s">
        <v>70</v>
      </c>
      <c r="G5900" s="26" t="s">
        <v>54946</v>
      </c>
      <c r="H5900" s="7" t="s">
        <v>50</v>
      </c>
      <c r="I5900" s="7" t="s">
        <v>50</v>
      </c>
      <c r="J5900" s="6">
        <v>45365</v>
      </c>
      <c r="K5900" s="7" t="s">
        <v>116</v>
      </c>
      <c r="L5900" s="7" t="s">
        <v>52</v>
      </c>
      <c r="M5900" s="7" t="s">
        <v>54155</v>
      </c>
      <c r="N5900" s="7" t="s">
        <v>54156</v>
      </c>
      <c r="O5900" s="7" t="s">
        <v>54157</v>
      </c>
      <c r="P5900" s="5">
        <v>228271</v>
      </c>
      <c r="Q5900" s="7" t="s">
        <v>1750</v>
      </c>
      <c r="R5900" s="34" t="s">
        <v>54158</v>
      </c>
      <c r="S5900" s="34" t="s">
        <v>54159</v>
      </c>
      <c r="T5900" s="7" t="s">
        <v>54160</v>
      </c>
      <c r="U5900" s="7" t="s">
        <v>54161</v>
      </c>
      <c r="V5900" s="7">
        <v>20000</v>
      </c>
      <c r="W5900" s="7" t="s">
        <v>60</v>
      </c>
      <c r="X5900" s="7">
        <v>20000</v>
      </c>
      <c r="Y5900" s="7" t="s">
        <v>50</v>
      </c>
      <c r="Z5900" s="7">
        <v>1</v>
      </c>
      <c r="AA5900" s="7" t="s">
        <v>50</v>
      </c>
      <c r="AB5900" s="7" t="s">
        <v>50</v>
      </c>
      <c r="AC5900" s="7" t="s">
        <v>50</v>
      </c>
      <c r="AD5900" s="7" t="s">
        <v>50</v>
      </c>
      <c r="AE5900" s="7" t="s">
        <v>50</v>
      </c>
      <c r="AF5900" s="7" t="s">
        <v>50</v>
      </c>
      <c r="AG5900" s="7" t="s">
        <v>50</v>
      </c>
      <c r="AH5900" s="7">
        <v>20000</v>
      </c>
      <c r="AI5900" s="7" t="s">
        <v>60</v>
      </c>
      <c r="AJ5900" s="7">
        <v>20000</v>
      </c>
      <c r="AK5900" s="7" t="s">
        <v>2118</v>
      </c>
      <c r="AL5900" s="7" t="s">
        <v>50</v>
      </c>
      <c r="AM5900" s="7" t="s">
        <v>54162</v>
      </c>
      <c r="AN5900" s="7" t="s">
        <v>3036</v>
      </c>
      <c r="AO5900" s="7" t="s">
        <v>54163</v>
      </c>
      <c r="AP5900" s="22" t="s">
        <v>54164</v>
      </c>
      <c r="AQ5900" s="7" t="s">
        <v>50</v>
      </c>
      <c r="AR5900" s="7" t="s">
        <v>50</v>
      </c>
    </row>
    <row r="5901" spans="1:44" ht="15" thickBot="1">
      <c r="A5901" s="10" t="s">
        <v>54165</v>
      </c>
      <c r="B5901" s="13" t="s">
        <v>50</v>
      </c>
      <c r="C5901" s="12">
        <v>40179</v>
      </c>
      <c r="D5901" s="13" t="s">
        <v>45</v>
      </c>
      <c r="E5901" s="13" t="s">
        <v>46</v>
      </c>
      <c r="F5901" s="13" t="s">
        <v>70</v>
      </c>
      <c r="G5901" s="13" t="s">
        <v>145</v>
      </c>
      <c r="H5901" s="13" t="s">
        <v>930</v>
      </c>
      <c r="I5901" s="13" t="s">
        <v>50</v>
      </c>
      <c r="J5901" s="12">
        <v>45365</v>
      </c>
      <c r="K5901" s="13" t="s">
        <v>50</v>
      </c>
      <c r="L5901" s="13" t="s">
        <v>178</v>
      </c>
      <c r="M5901" s="13" t="s">
        <v>54166</v>
      </c>
      <c r="N5901" s="13" t="s">
        <v>730</v>
      </c>
      <c r="O5901" s="13" t="s">
        <v>54167</v>
      </c>
      <c r="P5901" s="11">
        <v>232075</v>
      </c>
      <c r="Q5901" s="13" t="s">
        <v>616</v>
      </c>
      <c r="R5901" s="33" t="s">
        <v>54168</v>
      </c>
      <c r="S5901" s="33" t="s">
        <v>54169</v>
      </c>
      <c r="T5901" s="13" t="s">
        <v>54170</v>
      </c>
      <c r="U5901" s="13" t="s">
        <v>50</v>
      </c>
      <c r="V5901" s="13" t="s">
        <v>50</v>
      </c>
      <c r="W5901" s="13" t="s">
        <v>50</v>
      </c>
      <c r="X5901" s="13" t="s">
        <v>50</v>
      </c>
      <c r="Y5901" s="13" t="s">
        <v>50</v>
      </c>
      <c r="Z5901" s="13">
        <v>1</v>
      </c>
      <c r="AA5901" s="13" t="s">
        <v>50</v>
      </c>
      <c r="AB5901" s="13" t="s">
        <v>50</v>
      </c>
      <c r="AC5901" s="13" t="s">
        <v>50</v>
      </c>
      <c r="AD5901" s="13" t="s">
        <v>178</v>
      </c>
      <c r="AE5901" s="13" t="s">
        <v>50</v>
      </c>
      <c r="AF5901" s="13" t="s">
        <v>50</v>
      </c>
      <c r="AG5901" s="13" t="s">
        <v>50</v>
      </c>
      <c r="AH5901" s="13" t="s">
        <v>50</v>
      </c>
      <c r="AI5901" s="13" t="s">
        <v>50</v>
      </c>
      <c r="AJ5901" s="13" t="s">
        <v>50</v>
      </c>
      <c r="AK5901" s="13" t="s">
        <v>54171</v>
      </c>
      <c r="AL5901" s="13" t="s">
        <v>50</v>
      </c>
      <c r="AM5901" s="13" t="s">
        <v>54172</v>
      </c>
      <c r="AN5901" s="13" t="s">
        <v>66</v>
      </c>
      <c r="AO5901" s="13" t="s">
        <v>54173</v>
      </c>
      <c r="AP5901" s="21" t="s">
        <v>54174</v>
      </c>
      <c r="AQ5901" s="13" t="s">
        <v>50</v>
      </c>
      <c r="AR5901" s="13" t="s">
        <v>50</v>
      </c>
    </row>
    <row r="5902" spans="1:44" ht="15" thickBot="1">
      <c r="A5902" s="4" t="s">
        <v>54175</v>
      </c>
      <c r="B5902" s="7" t="s">
        <v>50</v>
      </c>
      <c r="C5902" s="6">
        <v>43782</v>
      </c>
      <c r="D5902" s="7" t="s">
        <v>45</v>
      </c>
      <c r="E5902" s="7" t="s">
        <v>46</v>
      </c>
      <c r="F5902" s="7" t="s">
        <v>70</v>
      </c>
      <c r="G5902" s="7" t="s">
        <v>87</v>
      </c>
      <c r="H5902" s="7" t="s">
        <v>50</v>
      </c>
      <c r="I5902" s="7" t="s">
        <v>50</v>
      </c>
      <c r="J5902" s="6">
        <v>45364</v>
      </c>
      <c r="K5902" s="7" t="s">
        <v>116</v>
      </c>
      <c r="L5902" s="7" t="s">
        <v>467</v>
      </c>
      <c r="M5902" s="7" t="s">
        <v>54176</v>
      </c>
      <c r="N5902" s="7" t="s">
        <v>270</v>
      </c>
      <c r="O5902" s="7" t="s">
        <v>54177</v>
      </c>
      <c r="P5902" s="5">
        <v>232417</v>
      </c>
      <c r="Q5902" s="7" t="s">
        <v>245</v>
      </c>
      <c r="R5902" s="34" t="s">
        <v>54178</v>
      </c>
      <c r="S5902" s="34" t="s">
        <v>54179</v>
      </c>
      <c r="T5902" s="7" t="s">
        <v>54180</v>
      </c>
      <c r="U5902" s="7" t="s">
        <v>54181</v>
      </c>
      <c r="V5902" s="7" t="s">
        <v>50</v>
      </c>
      <c r="W5902" s="7" t="s">
        <v>50</v>
      </c>
      <c r="X5902" s="7" t="s">
        <v>50</v>
      </c>
      <c r="Y5902" s="7" t="s">
        <v>467</v>
      </c>
      <c r="Z5902" s="7">
        <v>1</v>
      </c>
      <c r="AA5902" s="7" t="s">
        <v>50</v>
      </c>
      <c r="AB5902" s="7" t="s">
        <v>50</v>
      </c>
      <c r="AC5902" s="7" t="s">
        <v>50</v>
      </c>
      <c r="AD5902" s="7" t="s">
        <v>467</v>
      </c>
      <c r="AE5902" s="7" t="s">
        <v>50</v>
      </c>
      <c r="AF5902" s="7" t="s">
        <v>50</v>
      </c>
      <c r="AG5902" s="7" t="s">
        <v>50</v>
      </c>
      <c r="AH5902" s="7" t="s">
        <v>50</v>
      </c>
      <c r="AI5902" s="7" t="s">
        <v>50</v>
      </c>
      <c r="AJ5902" s="7" t="s">
        <v>50</v>
      </c>
      <c r="AK5902" s="7" t="s">
        <v>54182</v>
      </c>
      <c r="AL5902" s="7" t="s">
        <v>50</v>
      </c>
      <c r="AM5902" s="7" t="s">
        <v>54183</v>
      </c>
      <c r="AN5902" s="7" t="s">
        <v>66</v>
      </c>
      <c r="AO5902" s="7" t="s">
        <v>54184</v>
      </c>
      <c r="AP5902" s="8" t="s">
        <v>54185</v>
      </c>
      <c r="AQ5902" s="7" t="s">
        <v>50</v>
      </c>
      <c r="AR5902" s="7" t="s">
        <v>50</v>
      </c>
    </row>
    <row r="5903" spans="1:44" ht="15" thickBot="1">
      <c r="A5903" s="10" t="s">
        <v>54186</v>
      </c>
      <c r="B5903" s="13" t="s">
        <v>50</v>
      </c>
      <c r="C5903" s="12">
        <v>44927</v>
      </c>
      <c r="D5903" s="13" t="s">
        <v>45</v>
      </c>
      <c r="E5903" s="13" t="s">
        <v>46</v>
      </c>
      <c r="F5903" s="13" t="s">
        <v>70</v>
      </c>
      <c r="G5903" s="27" t="s">
        <v>54945</v>
      </c>
      <c r="H5903" s="13" t="s">
        <v>50</v>
      </c>
      <c r="I5903" s="13" t="s">
        <v>50</v>
      </c>
      <c r="J5903" s="12">
        <v>45366</v>
      </c>
      <c r="K5903" s="13" t="s">
        <v>50</v>
      </c>
      <c r="L5903" s="13" t="s">
        <v>1624</v>
      </c>
      <c r="M5903" s="13" t="s">
        <v>54187</v>
      </c>
      <c r="N5903" s="13" t="s">
        <v>1614</v>
      </c>
      <c r="O5903" s="13" t="s">
        <v>54188</v>
      </c>
      <c r="P5903" s="11">
        <v>242311</v>
      </c>
      <c r="Q5903" s="13" t="s">
        <v>1201</v>
      </c>
      <c r="R5903" s="33" t="s">
        <v>54189</v>
      </c>
      <c r="S5903" s="33" t="s">
        <v>54190</v>
      </c>
      <c r="T5903" s="13" t="s">
        <v>54191</v>
      </c>
      <c r="U5903" s="13" t="s">
        <v>50</v>
      </c>
      <c r="V5903" s="13" t="s">
        <v>50</v>
      </c>
      <c r="W5903" s="13" t="s">
        <v>50</v>
      </c>
      <c r="X5903" s="13" t="s">
        <v>50</v>
      </c>
      <c r="Y5903" s="13" t="s">
        <v>467</v>
      </c>
      <c r="Z5903" s="13">
        <v>1</v>
      </c>
      <c r="AA5903" s="13" t="s">
        <v>50</v>
      </c>
      <c r="AB5903" s="13" t="s">
        <v>50</v>
      </c>
      <c r="AC5903" s="13" t="s">
        <v>50</v>
      </c>
      <c r="AD5903" s="13" t="s">
        <v>1624</v>
      </c>
      <c r="AE5903" s="13" t="s">
        <v>50</v>
      </c>
      <c r="AF5903" s="13" t="s">
        <v>50</v>
      </c>
      <c r="AG5903" s="13" t="s">
        <v>50</v>
      </c>
      <c r="AH5903" s="13" t="s">
        <v>50</v>
      </c>
      <c r="AI5903" s="13" t="s">
        <v>50</v>
      </c>
      <c r="AJ5903" s="13" t="s">
        <v>50</v>
      </c>
      <c r="AK5903" s="13" t="s">
        <v>54192</v>
      </c>
      <c r="AL5903" s="13" t="s">
        <v>50</v>
      </c>
      <c r="AM5903" s="13" t="s">
        <v>54193</v>
      </c>
      <c r="AN5903" s="13" t="s">
        <v>66</v>
      </c>
      <c r="AO5903" s="13" t="s">
        <v>54194</v>
      </c>
      <c r="AP5903" s="14" t="s">
        <v>54195</v>
      </c>
      <c r="AQ5903" s="13" t="s">
        <v>50</v>
      </c>
      <c r="AR5903" s="13" t="s">
        <v>50</v>
      </c>
    </row>
    <row r="5904" spans="1:44" ht="15" thickBot="1">
      <c r="A5904" s="4" t="s">
        <v>54196</v>
      </c>
      <c r="B5904" s="7" t="s">
        <v>50</v>
      </c>
      <c r="C5904" s="7" t="s">
        <v>50</v>
      </c>
      <c r="D5904" s="7" t="s">
        <v>45</v>
      </c>
      <c r="E5904" s="7" t="s">
        <v>46</v>
      </c>
      <c r="F5904" s="7" t="s">
        <v>70</v>
      </c>
      <c r="G5904" s="7" t="s">
        <v>87</v>
      </c>
      <c r="H5904" s="7" t="s">
        <v>50</v>
      </c>
      <c r="I5904" s="7" t="s">
        <v>50</v>
      </c>
      <c r="J5904" s="6">
        <v>45366</v>
      </c>
      <c r="K5904" s="7" t="s">
        <v>50</v>
      </c>
      <c r="L5904" s="7" t="s">
        <v>52</v>
      </c>
      <c r="M5904" s="7" t="s">
        <v>53867</v>
      </c>
      <c r="N5904" s="7" t="s">
        <v>54197</v>
      </c>
      <c r="O5904" s="7" t="s">
        <v>54198</v>
      </c>
      <c r="P5904" s="5">
        <v>244379</v>
      </c>
      <c r="Q5904" s="7" t="s">
        <v>50</v>
      </c>
      <c r="R5904" s="34" t="s">
        <v>54199</v>
      </c>
      <c r="S5904" s="31" t="s">
        <v>50</v>
      </c>
      <c r="T5904" s="7" t="s">
        <v>50</v>
      </c>
      <c r="U5904" s="7" t="s">
        <v>54200</v>
      </c>
      <c r="V5904" s="7">
        <v>414560</v>
      </c>
      <c r="W5904" s="7" t="s">
        <v>1085</v>
      </c>
      <c r="X5904" s="7">
        <v>306411</v>
      </c>
      <c r="Y5904" s="7" t="s">
        <v>50</v>
      </c>
      <c r="Z5904" s="7">
        <v>1</v>
      </c>
      <c r="AA5904" s="7" t="s">
        <v>50</v>
      </c>
      <c r="AB5904" s="7" t="s">
        <v>50</v>
      </c>
      <c r="AC5904" s="7" t="s">
        <v>50</v>
      </c>
      <c r="AD5904" s="7" t="s">
        <v>50</v>
      </c>
      <c r="AE5904" s="7" t="s">
        <v>50</v>
      </c>
      <c r="AF5904" s="7" t="s">
        <v>50</v>
      </c>
      <c r="AG5904" s="7" t="s">
        <v>50</v>
      </c>
      <c r="AH5904" s="7">
        <v>414560</v>
      </c>
      <c r="AI5904" s="7" t="s">
        <v>1085</v>
      </c>
      <c r="AJ5904" s="7">
        <v>306412</v>
      </c>
      <c r="AK5904" s="7" t="s">
        <v>53871</v>
      </c>
      <c r="AL5904" s="7" t="s">
        <v>50</v>
      </c>
      <c r="AM5904" s="7" t="s">
        <v>54201</v>
      </c>
      <c r="AN5904" s="7" t="s">
        <v>27559</v>
      </c>
      <c r="AO5904" s="7" t="s">
        <v>54202</v>
      </c>
      <c r="AP5904" s="7" t="s">
        <v>50</v>
      </c>
      <c r="AQ5904" s="22" t="s">
        <v>54203</v>
      </c>
      <c r="AR5904" s="7" t="s">
        <v>50</v>
      </c>
    </row>
    <row r="5905" spans="1:44" ht="15" thickBot="1">
      <c r="A5905" s="10" t="s">
        <v>54204</v>
      </c>
      <c r="B5905" s="13" t="s">
        <v>50</v>
      </c>
      <c r="C5905" s="12">
        <v>25934</v>
      </c>
      <c r="D5905" s="13" t="s">
        <v>45</v>
      </c>
      <c r="E5905" s="13" t="s">
        <v>46</v>
      </c>
      <c r="F5905" s="13" t="s">
        <v>70</v>
      </c>
      <c r="G5905" s="26" t="s">
        <v>54946</v>
      </c>
      <c r="H5905" s="13" t="s">
        <v>50</v>
      </c>
      <c r="I5905" s="13" t="s">
        <v>50</v>
      </c>
      <c r="J5905" s="12">
        <v>45365</v>
      </c>
      <c r="K5905" s="13" t="s">
        <v>191</v>
      </c>
      <c r="L5905" s="13" t="s">
        <v>52</v>
      </c>
      <c r="M5905" s="13" t="s">
        <v>54205</v>
      </c>
      <c r="N5905" s="13" t="s">
        <v>54206</v>
      </c>
      <c r="O5905" s="13" t="s">
        <v>54207</v>
      </c>
      <c r="P5905" s="11">
        <v>246493</v>
      </c>
      <c r="Q5905" s="13" t="s">
        <v>616</v>
      </c>
      <c r="R5905" s="33" t="s">
        <v>54208</v>
      </c>
      <c r="S5905" s="33" t="s">
        <v>54209</v>
      </c>
      <c r="T5905" s="13" t="s">
        <v>54210</v>
      </c>
      <c r="U5905" s="13" t="s">
        <v>54211</v>
      </c>
      <c r="V5905" s="13">
        <v>1320</v>
      </c>
      <c r="W5905" s="13" t="s">
        <v>60</v>
      </c>
      <c r="X5905" s="13">
        <v>1320</v>
      </c>
      <c r="Y5905" s="13" t="s">
        <v>50</v>
      </c>
      <c r="Z5905" s="13">
        <v>1</v>
      </c>
      <c r="AA5905" s="13" t="s">
        <v>50</v>
      </c>
      <c r="AB5905" s="13" t="s">
        <v>50</v>
      </c>
      <c r="AC5905" s="13" t="s">
        <v>50</v>
      </c>
      <c r="AD5905" s="13" t="s">
        <v>50</v>
      </c>
      <c r="AE5905" s="13" t="s">
        <v>50</v>
      </c>
      <c r="AF5905" s="13" t="s">
        <v>50</v>
      </c>
      <c r="AG5905" s="13" t="s">
        <v>50</v>
      </c>
      <c r="AH5905" s="13">
        <v>1320</v>
      </c>
      <c r="AI5905" s="13" t="s">
        <v>60</v>
      </c>
      <c r="AJ5905" s="13">
        <v>1320</v>
      </c>
      <c r="AK5905" s="13" t="s">
        <v>2118</v>
      </c>
      <c r="AL5905" s="13" t="s">
        <v>50</v>
      </c>
      <c r="AM5905" s="13" t="s">
        <v>54212</v>
      </c>
      <c r="AN5905" s="13" t="s">
        <v>54213</v>
      </c>
      <c r="AO5905" s="13" t="s">
        <v>50</v>
      </c>
      <c r="AP5905" s="21" t="s">
        <v>54214</v>
      </c>
      <c r="AQ5905" s="13" t="s">
        <v>50</v>
      </c>
      <c r="AR5905" s="13" t="s">
        <v>255</v>
      </c>
    </row>
    <row r="5906" spans="1:44" ht="15" thickBot="1">
      <c r="A5906" s="4" t="s">
        <v>54215</v>
      </c>
      <c r="B5906" s="7" t="s">
        <v>50</v>
      </c>
      <c r="C5906" s="6">
        <v>45351</v>
      </c>
      <c r="D5906" s="7" t="s">
        <v>45</v>
      </c>
      <c r="E5906" s="7" t="s">
        <v>46</v>
      </c>
      <c r="F5906" s="7" t="s">
        <v>70</v>
      </c>
      <c r="G5906" s="27" t="s">
        <v>54945</v>
      </c>
      <c r="H5906" s="7" t="s">
        <v>50</v>
      </c>
      <c r="I5906" s="7" t="s">
        <v>50</v>
      </c>
      <c r="J5906" s="6">
        <v>45366</v>
      </c>
      <c r="K5906" s="7" t="s">
        <v>50</v>
      </c>
      <c r="L5906" s="7" t="s">
        <v>4836</v>
      </c>
      <c r="M5906" s="7" t="s">
        <v>54216</v>
      </c>
      <c r="N5906" s="7" t="s">
        <v>4273</v>
      </c>
      <c r="O5906" s="7" t="s">
        <v>54217</v>
      </c>
      <c r="P5906" s="5">
        <v>250264</v>
      </c>
      <c r="Q5906" s="7" t="s">
        <v>93</v>
      </c>
      <c r="R5906" s="34" t="s">
        <v>54218</v>
      </c>
      <c r="S5906" s="34" t="s">
        <v>54219</v>
      </c>
      <c r="T5906" s="7" t="s">
        <v>54220</v>
      </c>
      <c r="U5906" s="7" t="s">
        <v>54221</v>
      </c>
      <c r="V5906" s="7" t="s">
        <v>50</v>
      </c>
      <c r="W5906" s="7" t="s">
        <v>50</v>
      </c>
      <c r="X5906" s="7" t="s">
        <v>50</v>
      </c>
      <c r="Y5906" s="7" t="s">
        <v>467</v>
      </c>
      <c r="Z5906" s="7">
        <v>1</v>
      </c>
      <c r="AA5906" s="7" t="s">
        <v>50</v>
      </c>
      <c r="AB5906" s="7" t="s">
        <v>50</v>
      </c>
      <c r="AC5906" s="7" t="s">
        <v>50</v>
      </c>
      <c r="AD5906" s="7" t="s">
        <v>4836</v>
      </c>
      <c r="AE5906" s="7" t="s">
        <v>50</v>
      </c>
      <c r="AF5906" s="7" t="s">
        <v>50</v>
      </c>
      <c r="AG5906" s="7" t="s">
        <v>50</v>
      </c>
      <c r="AH5906" s="7" t="s">
        <v>50</v>
      </c>
      <c r="AI5906" s="7" t="s">
        <v>50</v>
      </c>
      <c r="AJ5906" s="7" t="s">
        <v>50</v>
      </c>
      <c r="AK5906" s="7" t="s">
        <v>50</v>
      </c>
      <c r="AL5906" s="7" t="s">
        <v>50</v>
      </c>
      <c r="AM5906" s="7" t="s">
        <v>54222</v>
      </c>
      <c r="AN5906" s="7" t="s">
        <v>66</v>
      </c>
      <c r="AO5906" s="7" t="s">
        <v>50</v>
      </c>
      <c r="AP5906" s="8" t="s">
        <v>54223</v>
      </c>
      <c r="AQ5906" s="7" t="s">
        <v>50</v>
      </c>
      <c r="AR5906" s="7" t="s">
        <v>255</v>
      </c>
    </row>
    <row r="5907" spans="1:44" ht="15" thickBot="1">
      <c r="A5907" s="10" t="s">
        <v>54224</v>
      </c>
      <c r="B5907" s="13" t="s">
        <v>50</v>
      </c>
      <c r="C5907" s="12">
        <v>44562</v>
      </c>
      <c r="D5907" s="13" t="s">
        <v>45</v>
      </c>
      <c r="E5907" s="13" t="s">
        <v>46</v>
      </c>
      <c r="F5907" s="13" t="s">
        <v>70</v>
      </c>
      <c r="G5907" s="27" t="s">
        <v>54945</v>
      </c>
      <c r="H5907" s="13" t="s">
        <v>50</v>
      </c>
      <c r="I5907" s="13" t="s">
        <v>50</v>
      </c>
      <c r="J5907" s="12">
        <v>45365</v>
      </c>
      <c r="K5907" s="13" t="s">
        <v>50</v>
      </c>
      <c r="L5907" s="13" t="s">
        <v>1624</v>
      </c>
      <c r="M5907" s="13" t="s">
        <v>54225</v>
      </c>
      <c r="N5907" s="13" t="s">
        <v>133</v>
      </c>
      <c r="O5907" s="13" t="s">
        <v>54226</v>
      </c>
      <c r="P5907" s="11">
        <v>250408</v>
      </c>
      <c r="Q5907" s="13" t="s">
        <v>135</v>
      </c>
      <c r="R5907" s="33" t="s">
        <v>54227</v>
      </c>
      <c r="S5907" s="33" t="s">
        <v>54228</v>
      </c>
      <c r="T5907" s="13" t="s">
        <v>54229</v>
      </c>
      <c r="U5907" s="13" t="s">
        <v>50</v>
      </c>
      <c r="V5907" s="13" t="s">
        <v>50</v>
      </c>
      <c r="W5907" s="13" t="s">
        <v>50</v>
      </c>
      <c r="X5907" s="13" t="s">
        <v>50</v>
      </c>
      <c r="Y5907" s="13" t="s">
        <v>467</v>
      </c>
      <c r="Z5907" s="13">
        <v>2</v>
      </c>
      <c r="AA5907" s="13" t="s">
        <v>50</v>
      </c>
      <c r="AB5907" s="13" t="s">
        <v>50</v>
      </c>
      <c r="AC5907" s="13" t="s">
        <v>50</v>
      </c>
      <c r="AD5907" s="13" t="s">
        <v>1624</v>
      </c>
      <c r="AE5907" s="13" t="s">
        <v>50</v>
      </c>
      <c r="AF5907" s="13" t="s">
        <v>50</v>
      </c>
      <c r="AG5907" s="13" t="s">
        <v>50</v>
      </c>
      <c r="AH5907" s="13" t="s">
        <v>50</v>
      </c>
      <c r="AI5907" s="13" t="s">
        <v>50</v>
      </c>
      <c r="AJ5907" s="13" t="s">
        <v>50</v>
      </c>
      <c r="AK5907" s="13" t="s">
        <v>37553</v>
      </c>
      <c r="AL5907" s="13" t="s">
        <v>50</v>
      </c>
      <c r="AM5907" s="13" t="s">
        <v>54230</v>
      </c>
      <c r="AN5907" s="13" t="s">
        <v>66</v>
      </c>
      <c r="AO5907" s="13" t="s">
        <v>54231</v>
      </c>
      <c r="AP5907" s="14" t="s">
        <v>54232</v>
      </c>
      <c r="AQ5907" s="13" t="s">
        <v>50</v>
      </c>
      <c r="AR5907" s="13" t="s">
        <v>50</v>
      </c>
    </row>
    <row r="5908" spans="1:44" ht="15" thickBot="1">
      <c r="A5908" s="4" t="s">
        <v>54233</v>
      </c>
      <c r="B5908" s="7" t="s">
        <v>50</v>
      </c>
      <c r="C5908" s="6">
        <v>45251</v>
      </c>
      <c r="D5908" s="7" t="s">
        <v>45</v>
      </c>
      <c r="E5908" s="7" t="s">
        <v>46</v>
      </c>
      <c r="F5908" s="7" t="s">
        <v>70</v>
      </c>
      <c r="G5908" s="27" t="s">
        <v>54945</v>
      </c>
      <c r="H5908" s="7" t="s">
        <v>50</v>
      </c>
      <c r="I5908" s="7" t="s">
        <v>50</v>
      </c>
      <c r="J5908" s="6">
        <v>45366</v>
      </c>
      <c r="K5908" s="7" t="s">
        <v>50</v>
      </c>
      <c r="L5908" s="7" t="s">
        <v>1624</v>
      </c>
      <c r="M5908" s="7" t="s">
        <v>54234</v>
      </c>
      <c r="N5908" s="7" t="s">
        <v>50</v>
      </c>
      <c r="O5908" s="7" t="s">
        <v>54235</v>
      </c>
      <c r="P5908" s="5">
        <v>257064</v>
      </c>
      <c r="Q5908" s="7" t="s">
        <v>50</v>
      </c>
      <c r="R5908" s="34" t="s">
        <v>54236</v>
      </c>
      <c r="S5908" s="34" t="s">
        <v>54237</v>
      </c>
      <c r="T5908" s="7" t="s">
        <v>50</v>
      </c>
      <c r="U5908" s="7" t="s">
        <v>50</v>
      </c>
      <c r="V5908" s="7" t="s">
        <v>50</v>
      </c>
      <c r="W5908" s="7" t="s">
        <v>50</v>
      </c>
      <c r="X5908" s="7" t="s">
        <v>50</v>
      </c>
      <c r="Y5908" s="7" t="s">
        <v>467</v>
      </c>
      <c r="Z5908" s="7">
        <v>1</v>
      </c>
      <c r="AA5908" s="7" t="s">
        <v>50</v>
      </c>
      <c r="AB5908" s="7" t="s">
        <v>50</v>
      </c>
      <c r="AC5908" s="7" t="s">
        <v>50</v>
      </c>
      <c r="AD5908" s="7" t="s">
        <v>1624</v>
      </c>
      <c r="AE5908" s="7" t="s">
        <v>50</v>
      </c>
      <c r="AF5908" s="7" t="s">
        <v>50</v>
      </c>
      <c r="AG5908" s="7" t="s">
        <v>50</v>
      </c>
      <c r="AH5908" s="7" t="s">
        <v>50</v>
      </c>
      <c r="AI5908" s="7" t="s">
        <v>50</v>
      </c>
      <c r="AJ5908" s="7" t="s">
        <v>50</v>
      </c>
      <c r="AK5908" s="7" t="s">
        <v>5828</v>
      </c>
      <c r="AL5908" s="7" t="s">
        <v>50</v>
      </c>
      <c r="AM5908" s="7" t="s">
        <v>54238</v>
      </c>
      <c r="AN5908" s="7" t="s">
        <v>66</v>
      </c>
      <c r="AO5908" s="7" t="s">
        <v>54239</v>
      </c>
      <c r="AP5908" s="8" t="s">
        <v>54240</v>
      </c>
      <c r="AQ5908" s="7" t="s">
        <v>50</v>
      </c>
      <c r="AR5908" s="7" t="s">
        <v>50</v>
      </c>
    </row>
    <row r="5909" spans="1:44" ht="15" thickBot="1">
      <c r="A5909" s="10" t="s">
        <v>54241</v>
      </c>
      <c r="B5909" s="13" t="s">
        <v>50</v>
      </c>
      <c r="C5909" s="12">
        <v>23377</v>
      </c>
      <c r="D5909" s="13" t="s">
        <v>45</v>
      </c>
      <c r="E5909" s="13" t="s">
        <v>1939</v>
      </c>
      <c r="F5909" s="13" t="s">
        <v>70</v>
      </c>
      <c r="G5909" s="26" t="s">
        <v>54946</v>
      </c>
      <c r="H5909" s="13" t="s">
        <v>50</v>
      </c>
      <c r="I5909" s="13" t="s">
        <v>50</v>
      </c>
      <c r="J5909" s="12">
        <v>45365</v>
      </c>
      <c r="K5909" s="13" t="s">
        <v>89</v>
      </c>
      <c r="L5909" s="13" t="s">
        <v>52</v>
      </c>
      <c r="M5909" s="13" t="s">
        <v>54242</v>
      </c>
      <c r="N5909" s="13" t="s">
        <v>54243</v>
      </c>
      <c r="O5909" s="13" t="s">
        <v>54244</v>
      </c>
      <c r="P5909" s="11">
        <v>257611</v>
      </c>
      <c r="Q5909" s="13" t="s">
        <v>166</v>
      </c>
      <c r="R5909" s="33" t="s">
        <v>54245</v>
      </c>
      <c r="S5909" s="30" t="s">
        <v>50</v>
      </c>
      <c r="T5909" s="13" t="s">
        <v>54246</v>
      </c>
      <c r="U5909" s="13">
        <f>1-386-734-8120</f>
        <v>-9239</v>
      </c>
      <c r="V5909" s="13">
        <v>15000</v>
      </c>
      <c r="W5909" s="13" t="s">
        <v>60</v>
      </c>
      <c r="X5909" s="13">
        <v>15000</v>
      </c>
      <c r="Y5909" s="13" t="s">
        <v>50</v>
      </c>
      <c r="Z5909" s="13">
        <v>1</v>
      </c>
      <c r="AA5909" s="13" t="s">
        <v>50</v>
      </c>
      <c r="AB5909" s="13" t="s">
        <v>50</v>
      </c>
      <c r="AC5909" s="13" t="s">
        <v>50</v>
      </c>
      <c r="AD5909" s="13" t="s">
        <v>50</v>
      </c>
      <c r="AE5909" s="13" t="s">
        <v>50</v>
      </c>
      <c r="AF5909" s="13" t="s">
        <v>50</v>
      </c>
      <c r="AG5909" s="13" t="s">
        <v>50</v>
      </c>
      <c r="AH5909" s="13">
        <v>15000</v>
      </c>
      <c r="AI5909" s="13" t="s">
        <v>60</v>
      </c>
      <c r="AJ5909" s="13">
        <v>15000</v>
      </c>
      <c r="AK5909" s="13" t="s">
        <v>22408</v>
      </c>
      <c r="AL5909" s="13" t="s">
        <v>50</v>
      </c>
      <c r="AM5909" s="13" t="s">
        <v>54247</v>
      </c>
      <c r="AN5909" s="13" t="s">
        <v>66</v>
      </c>
      <c r="AO5909" s="13" t="s">
        <v>54248</v>
      </c>
      <c r="AP5909" s="13" t="s">
        <v>50</v>
      </c>
      <c r="AQ5909" s="21" t="s">
        <v>54249</v>
      </c>
      <c r="AR5909" s="13" t="s">
        <v>50</v>
      </c>
    </row>
    <row r="5910" spans="1:44" ht="15" thickBot="1">
      <c r="A5910" s="4" t="s">
        <v>54250</v>
      </c>
      <c r="B5910" s="7" t="s">
        <v>50</v>
      </c>
      <c r="C5910" s="6">
        <v>44673</v>
      </c>
      <c r="D5910" s="7" t="s">
        <v>45</v>
      </c>
      <c r="E5910" s="7" t="s">
        <v>46</v>
      </c>
      <c r="F5910" s="7" t="s">
        <v>70</v>
      </c>
      <c r="G5910" s="27" t="s">
        <v>54945</v>
      </c>
      <c r="H5910" s="7" t="s">
        <v>562</v>
      </c>
      <c r="I5910" s="7" t="s">
        <v>50</v>
      </c>
      <c r="J5910" s="6">
        <v>45366</v>
      </c>
      <c r="K5910" s="7" t="s">
        <v>50</v>
      </c>
      <c r="L5910" s="7" t="s">
        <v>1624</v>
      </c>
      <c r="M5910" s="7" t="s">
        <v>54251</v>
      </c>
      <c r="N5910" s="7" t="s">
        <v>15254</v>
      </c>
      <c r="O5910" s="7" t="s">
        <v>54252</v>
      </c>
      <c r="P5910" s="5">
        <v>260698</v>
      </c>
      <c r="Q5910" s="7" t="s">
        <v>1024</v>
      </c>
      <c r="R5910" s="34" t="s">
        <v>54253</v>
      </c>
      <c r="S5910" s="34" t="s">
        <v>54254</v>
      </c>
      <c r="T5910" s="7" t="s">
        <v>54255</v>
      </c>
      <c r="U5910" s="7">
        <v>8645535635</v>
      </c>
      <c r="V5910" s="7" t="s">
        <v>50</v>
      </c>
      <c r="W5910" s="7" t="s">
        <v>50</v>
      </c>
      <c r="X5910" s="7" t="s">
        <v>50</v>
      </c>
      <c r="Y5910" s="7" t="s">
        <v>467</v>
      </c>
      <c r="Z5910" s="7">
        <v>1</v>
      </c>
      <c r="AA5910" s="7" t="s">
        <v>50</v>
      </c>
      <c r="AB5910" s="7" t="s">
        <v>50</v>
      </c>
      <c r="AC5910" s="7" t="s">
        <v>50</v>
      </c>
      <c r="AD5910" s="7" t="s">
        <v>1624</v>
      </c>
      <c r="AE5910" s="7" t="s">
        <v>50</v>
      </c>
      <c r="AF5910" s="7" t="s">
        <v>50</v>
      </c>
      <c r="AG5910" s="7" t="s">
        <v>50</v>
      </c>
      <c r="AH5910" s="7" t="s">
        <v>50</v>
      </c>
      <c r="AI5910" s="7" t="s">
        <v>50</v>
      </c>
      <c r="AJ5910" s="7" t="s">
        <v>50</v>
      </c>
      <c r="AK5910" s="7" t="s">
        <v>50</v>
      </c>
      <c r="AL5910" s="7" t="s">
        <v>50</v>
      </c>
      <c r="AM5910" s="7" t="s">
        <v>54256</v>
      </c>
      <c r="AN5910" s="7" t="s">
        <v>66</v>
      </c>
      <c r="AO5910" s="7" t="s">
        <v>54255</v>
      </c>
      <c r="AP5910" s="22" t="s">
        <v>54257</v>
      </c>
      <c r="AQ5910" s="7" t="s">
        <v>50</v>
      </c>
      <c r="AR5910" s="7" t="s">
        <v>50</v>
      </c>
    </row>
    <row r="5911" spans="1:44" ht="15" thickBot="1">
      <c r="A5911" s="10" t="s">
        <v>54258</v>
      </c>
      <c r="B5911" s="13" t="s">
        <v>50</v>
      </c>
      <c r="C5911" s="12">
        <v>33604</v>
      </c>
      <c r="D5911" s="13" t="s">
        <v>45</v>
      </c>
      <c r="E5911" s="13" t="s">
        <v>1939</v>
      </c>
      <c r="F5911" s="13" t="s">
        <v>70</v>
      </c>
      <c r="G5911" s="13" t="s">
        <v>114</v>
      </c>
      <c r="H5911" s="13" t="s">
        <v>190</v>
      </c>
      <c r="I5911" s="13" t="s">
        <v>50</v>
      </c>
      <c r="J5911" s="12">
        <v>45365</v>
      </c>
      <c r="K5911" s="13" t="s">
        <v>191</v>
      </c>
      <c r="L5911" s="13" t="s">
        <v>52</v>
      </c>
      <c r="M5911" s="13" t="s">
        <v>54259</v>
      </c>
      <c r="N5911" s="13" t="s">
        <v>1114</v>
      </c>
      <c r="O5911" s="13" t="s">
        <v>54260</v>
      </c>
      <c r="P5911" s="11">
        <v>276012</v>
      </c>
      <c r="Q5911" s="13" t="s">
        <v>1116</v>
      </c>
      <c r="R5911" s="33" t="s">
        <v>54261</v>
      </c>
      <c r="S5911" s="33" t="s">
        <v>54262</v>
      </c>
      <c r="T5911" s="13" t="s">
        <v>54263</v>
      </c>
      <c r="U5911" s="13" t="s">
        <v>54264</v>
      </c>
      <c r="V5911" s="13" t="s">
        <v>50</v>
      </c>
      <c r="W5911" s="13" t="s">
        <v>50</v>
      </c>
      <c r="X5911" s="13" t="s">
        <v>50</v>
      </c>
      <c r="Y5911" s="13" t="s">
        <v>50</v>
      </c>
      <c r="Z5911" s="13">
        <v>1</v>
      </c>
      <c r="AA5911" s="13" t="s">
        <v>50</v>
      </c>
      <c r="AB5911" s="13" t="s">
        <v>50</v>
      </c>
      <c r="AC5911" s="13" t="s">
        <v>50</v>
      </c>
      <c r="AD5911" s="13" t="s">
        <v>50</v>
      </c>
      <c r="AE5911" s="13" t="s">
        <v>50</v>
      </c>
      <c r="AF5911" s="13" t="s">
        <v>50</v>
      </c>
      <c r="AG5911" s="13" t="s">
        <v>50</v>
      </c>
      <c r="AH5911" s="13" t="s">
        <v>50</v>
      </c>
      <c r="AI5911" s="13" t="s">
        <v>50</v>
      </c>
      <c r="AJ5911" s="13" t="s">
        <v>50</v>
      </c>
      <c r="AK5911" s="13" t="s">
        <v>54265</v>
      </c>
      <c r="AL5911" s="13" t="s">
        <v>50</v>
      </c>
      <c r="AM5911" s="13" t="s">
        <v>54266</v>
      </c>
      <c r="AN5911" s="13" t="s">
        <v>5485</v>
      </c>
      <c r="AO5911" s="13" t="s">
        <v>54267</v>
      </c>
      <c r="AP5911" s="21" t="s">
        <v>54268</v>
      </c>
      <c r="AQ5911" s="13" t="s">
        <v>50</v>
      </c>
      <c r="AR5911" s="13" t="s">
        <v>50</v>
      </c>
    </row>
    <row r="5912" spans="1:44" ht="15" thickBot="1">
      <c r="A5912" s="4" t="s">
        <v>54269</v>
      </c>
      <c r="B5912" s="7" t="s">
        <v>50</v>
      </c>
      <c r="C5912" s="7" t="s">
        <v>50</v>
      </c>
      <c r="D5912" s="7" t="s">
        <v>45</v>
      </c>
      <c r="E5912" s="7" t="s">
        <v>46</v>
      </c>
      <c r="F5912" s="7" t="s">
        <v>70</v>
      </c>
      <c r="G5912" s="26" t="s">
        <v>54946</v>
      </c>
      <c r="H5912" s="7" t="s">
        <v>50</v>
      </c>
      <c r="I5912" s="7" t="s">
        <v>50</v>
      </c>
      <c r="J5912" s="6">
        <v>45365</v>
      </c>
      <c r="K5912" s="7" t="s">
        <v>50</v>
      </c>
      <c r="L5912" s="7" t="s">
        <v>52</v>
      </c>
      <c r="M5912" s="7" t="s">
        <v>54270</v>
      </c>
      <c r="N5912" s="7" t="s">
        <v>564</v>
      </c>
      <c r="O5912" s="7" t="s">
        <v>54271</v>
      </c>
      <c r="P5912" s="5">
        <v>277277</v>
      </c>
      <c r="Q5912" s="7" t="s">
        <v>566</v>
      </c>
      <c r="R5912" s="31" t="s">
        <v>50</v>
      </c>
      <c r="S5912" s="31" t="s">
        <v>50</v>
      </c>
      <c r="T5912" s="7" t="s">
        <v>50</v>
      </c>
      <c r="U5912" s="7" t="s">
        <v>50</v>
      </c>
      <c r="V5912" s="7">
        <v>4172</v>
      </c>
      <c r="W5912" s="7" t="s">
        <v>60</v>
      </c>
      <c r="X5912" s="7">
        <v>4172</v>
      </c>
      <c r="Y5912" s="7" t="s">
        <v>50</v>
      </c>
      <c r="Z5912" s="7">
        <v>1</v>
      </c>
      <c r="AA5912" s="7" t="s">
        <v>50</v>
      </c>
      <c r="AB5912" s="7" t="s">
        <v>50</v>
      </c>
      <c r="AC5912" s="7" t="s">
        <v>50</v>
      </c>
      <c r="AD5912" s="7" t="s">
        <v>50</v>
      </c>
      <c r="AE5912" s="7" t="s">
        <v>50</v>
      </c>
      <c r="AF5912" s="7" t="s">
        <v>50</v>
      </c>
      <c r="AG5912" s="7" t="s">
        <v>50</v>
      </c>
      <c r="AH5912" s="7">
        <v>4172</v>
      </c>
      <c r="AI5912" s="7" t="s">
        <v>60</v>
      </c>
      <c r="AJ5912" s="7">
        <v>4172</v>
      </c>
      <c r="AK5912" s="7" t="s">
        <v>2118</v>
      </c>
      <c r="AL5912" s="7" t="s">
        <v>50</v>
      </c>
      <c r="AM5912" s="7" t="s">
        <v>50</v>
      </c>
      <c r="AN5912" s="7" t="s">
        <v>50</v>
      </c>
      <c r="AO5912" s="7" t="s">
        <v>50</v>
      </c>
      <c r="AP5912" s="7" t="s">
        <v>50</v>
      </c>
      <c r="AQ5912" s="7" t="s">
        <v>50</v>
      </c>
      <c r="AR5912" s="7" t="s">
        <v>1186</v>
      </c>
    </row>
    <row r="5913" spans="1:44" ht="15" thickBot="1">
      <c r="A5913" s="10" t="s">
        <v>54272</v>
      </c>
      <c r="B5913" s="13" t="s">
        <v>50</v>
      </c>
      <c r="C5913" s="13" t="s">
        <v>50</v>
      </c>
      <c r="D5913" s="13" t="s">
        <v>45</v>
      </c>
      <c r="E5913" s="13" t="s">
        <v>46</v>
      </c>
      <c r="F5913" s="13" t="s">
        <v>70</v>
      </c>
      <c r="G5913" s="13" t="s">
        <v>50</v>
      </c>
      <c r="H5913" s="13" t="s">
        <v>50</v>
      </c>
      <c r="I5913" s="13" t="s">
        <v>50</v>
      </c>
      <c r="J5913" s="12">
        <v>45364</v>
      </c>
      <c r="K5913" s="13" t="s">
        <v>50</v>
      </c>
      <c r="L5913" s="13" t="s">
        <v>1624</v>
      </c>
      <c r="M5913" s="13" t="s">
        <v>50</v>
      </c>
      <c r="N5913" s="13" t="s">
        <v>50</v>
      </c>
      <c r="O5913" s="13" t="s">
        <v>54273</v>
      </c>
      <c r="P5913" s="11">
        <v>277791</v>
      </c>
      <c r="Q5913" s="13" t="s">
        <v>50</v>
      </c>
      <c r="R5913" s="29" t="s">
        <v>54274</v>
      </c>
      <c r="S5913" s="30" t="s">
        <v>50</v>
      </c>
      <c r="T5913" s="13" t="s">
        <v>50</v>
      </c>
      <c r="U5913" s="13" t="s">
        <v>50</v>
      </c>
      <c r="V5913" s="13" t="s">
        <v>50</v>
      </c>
      <c r="W5913" s="13" t="s">
        <v>50</v>
      </c>
      <c r="X5913" s="13" t="s">
        <v>50</v>
      </c>
      <c r="Y5913" s="13" t="s">
        <v>467</v>
      </c>
      <c r="Z5913" s="13">
        <v>1</v>
      </c>
      <c r="AA5913" s="13" t="s">
        <v>50</v>
      </c>
      <c r="AB5913" s="13" t="s">
        <v>50</v>
      </c>
      <c r="AC5913" s="13" t="s">
        <v>50</v>
      </c>
      <c r="AD5913" s="13" t="s">
        <v>1624</v>
      </c>
      <c r="AE5913" s="13" t="s">
        <v>50</v>
      </c>
      <c r="AF5913" s="13" t="s">
        <v>50</v>
      </c>
      <c r="AG5913" s="13" t="s">
        <v>50</v>
      </c>
      <c r="AH5913" s="13" t="s">
        <v>50</v>
      </c>
      <c r="AI5913" s="13" t="s">
        <v>50</v>
      </c>
      <c r="AJ5913" s="13" t="s">
        <v>50</v>
      </c>
      <c r="AK5913" s="13" t="s">
        <v>54275</v>
      </c>
      <c r="AL5913" s="13" t="s">
        <v>50</v>
      </c>
      <c r="AM5913" s="13" t="s">
        <v>50</v>
      </c>
      <c r="AN5913" s="13" t="s">
        <v>50</v>
      </c>
      <c r="AO5913" s="13" t="s">
        <v>50</v>
      </c>
      <c r="AP5913" s="13" t="s">
        <v>50</v>
      </c>
      <c r="AQ5913" s="13" t="s">
        <v>50</v>
      </c>
      <c r="AR5913" s="13" t="s">
        <v>1186</v>
      </c>
    </row>
    <row r="5914" spans="1:44" ht="15" thickBot="1">
      <c r="A5914" s="4" t="s">
        <v>54276</v>
      </c>
      <c r="B5914" s="7" t="s">
        <v>50</v>
      </c>
      <c r="C5914" s="6">
        <v>40179</v>
      </c>
      <c r="D5914" s="7" t="s">
        <v>45</v>
      </c>
      <c r="E5914" s="7" t="s">
        <v>46</v>
      </c>
      <c r="F5914" s="7" t="s">
        <v>70</v>
      </c>
      <c r="G5914" s="27" t="s">
        <v>54945</v>
      </c>
      <c r="H5914" s="7" t="s">
        <v>41769</v>
      </c>
      <c r="I5914" s="7" t="s">
        <v>50</v>
      </c>
      <c r="J5914" s="6">
        <v>45364</v>
      </c>
      <c r="K5914" s="7" t="s">
        <v>116</v>
      </c>
      <c r="L5914" s="7" t="s">
        <v>210</v>
      </c>
      <c r="M5914" s="7" t="s">
        <v>41060</v>
      </c>
      <c r="N5914" s="7" t="s">
        <v>180</v>
      </c>
      <c r="O5914" s="7" t="s">
        <v>54277</v>
      </c>
      <c r="P5914" s="5">
        <v>280123</v>
      </c>
      <c r="Q5914" s="7" t="s">
        <v>120</v>
      </c>
      <c r="R5914" s="34" t="s">
        <v>54278</v>
      </c>
      <c r="S5914" s="34" t="s">
        <v>54279</v>
      </c>
      <c r="T5914" s="7" t="s">
        <v>54280</v>
      </c>
      <c r="U5914" s="7" t="s">
        <v>50</v>
      </c>
      <c r="V5914" s="7" t="s">
        <v>50</v>
      </c>
      <c r="W5914" s="7" t="s">
        <v>50</v>
      </c>
      <c r="X5914" s="7" t="s">
        <v>50</v>
      </c>
      <c r="Y5914" s="7" t="s">
        <v>50</v>
      </c>
      <c r="Z5914" s="7">
        <v>1</v>
      </c>
      <c r="AA5914" s="7" t="s">
        <v>50</v>
      </c>
      <c r="AB5914" s="7" t="s">
        <v>50</v>
      </c>
      <c r="AC5914" s="7" t="s">
        <v>50</v>
      </c>
      <c r="AD5914" s="7" t="s">
        <v>210</v>
      </c>
      <c r="AE5914" s="7" t="s">
        <v>50</v>
      </c>
      <c r="AF5914" s="7" t="s">
        <v>50</v>
      </c>
      <c r="AG5914" s="7" t="s">
        <v>50</v>
      </c>
      <c r="AH5914" s="7" t="s">
        <v>50</v>
      </c>
      <c r="AI5914" s="7" t="s">
        <v>50</v>
      </c>
      <c r="AJ5914" s="7" t="s">
        <v>50</v>
      </c>
      <c r="AK5914" s="7" t="s">
        <v>50</v>
      </c>
      <c r="AL5914" s="7" t="s">
        <v>50</v>
      </c>
      <c r="AM5914" s="7" t="s">
        <v>54281</v>
      </c>
      <c r="AN5914" s="7" t="s">
        <v>66</v>
      </c>
      <c r="AO5914" s="7" t="s">
        <v>54282</v>
      </c>
      <c r="AP5914" s="8" t="s">
        <v>54283</v>
      </c>
      <c r="AQ5914" s="7" t="s">
        <v>50</v>
      </c>
      <c r="AR5914" s="7" t="s">
        <v>50</v>
      </c>
    </row>
    <row r="5915" spans="1:44" ht="15" thickBot="1">
      <c r="A5915" s="10" t="s">
        <v>54284</v>
      </c>
      <c r="B5915" s="13" t="s">
        <v>50</v>
      </c>
      <c r="C5915" s="12">
        <v>44927</v>
      </c>
      <c r="D5915" s="13" t="s">
        <v>45</v>
      </c>
      <c r="E5915" s="13" t="s">
        <v>46</v>
      </c>
      <c r="F5915" s="13" t="s">
        <v>70</v>
      </c>
      <c r="G5915" s="27" t="s">
        <v>54945</v>
      </c>
      <c r="H5915" s="13" t="s">
        <v>50</v>
      </c>
      <c r="I5915" s="13" t="s">
        <v>50</v>
      </c>
      <c r="J5915" s="12">
        <v>45364</v>
      </c>
      <c r="K5915" s="13" t="s">
        <v>50</v>
      </c>
      <c r="L5915" s="13" t="s">
        <v>1624</v>
      </c>
      <c r="M5915" s="13" t="s">
        <v>54285</v>
      </c>
      <c r="N5915" s="13" t="s">
        <v>133</v>
      </c>
      <c r="O5915" s="13" t="s">
        <v>54286</v>
      </c>
      <c r="P5915" s="11">
        <v>281917</v>
      </c>
      <c r="Q5915" s="13" t="s">
        <v>135</v>
      </c>
      <c r="R5915" s="33" t="s">
        <v>54284</v>
      </c>
      <c r="S5915" s="33" t="s">
        <v>54287</v>
      </c>
      <c r="T5915" s="13" t="s">
        <v>54288</v>
      </c>
      <c r="U5915" s="13" t="s">
        <v>54289</v>
      </c>
      <c r="V5915" s="13" t="s">
        <v>50</v>
      </c>
      <c r="W5915" s="13" t="s">
        <v>50</v>
      </c>
      <c r="X5915" s="13" t="s">
        <v>50</v>
      </c>
      <c r="Y5915" s="13" t="s">
        <v>467</v>
      </c>
      <c r="Z5915" s="13">
        <v>1</v>
      </c>
      <c r="AA5915" s="13" t="s">
        <v>50</v>
      </c>
      <c r="AB5915" s="13" t="s">
        <v>50</v>
      </c>
      <c r="AC5915" s="13" t="s">
        <v>50</v>
      </c>
      <c r="AD5915" s="13" t="s">
        <v>1624</v>
      </c>
      <c r="AE5915" s="13" t="s">
        <v>50</v>
      </c>
      <c r="AF5915" s="13" t="s">
        <v>50</v>
      </c>
      <c r="AG5915" s="13" t="s">
        <v>50</v>
      </c>
      <c r="AH5915" s="13" t="s">
        <v>50</v>
      </c>
      <c r="AI5915" s="13" t="s">
        <v>50</v>
      </c>
      <c r="AJ5915" s="13" t="s">
        <v>50</v>
      </c>
      <c r="AK5915" s="13" t="s">
        <v>54290</v>
      </c>
      <c r="AL5915" s="13" t="s">
        <v>50</v>
      </c>
      <c r="AM5915" s="13" t="s">
        <v>54291</v>
      </c>
      <c r="AN5915" s="13" t="s">
        <v>253</v>
      </c>
      <c r="AO5915" s="13" t="s">
        <v>54292</v>
      </c>
      <c r="AP5915" s="21" t="s">
        <v>54293</v>
      </c>
      <c r="AQ5915" s="13" t="s">
        <v>50</v>
      </c>
      <c r="AR5915" s="13" t="s">
        <v>50</v>
      </c>
    </row>
    <row r="5916" spans="1:44" ht="15" thickBot="1">
      <c r="A5916" s="4" t="s">
        <v>54294</v>
      </c>
      <c r="B5916" s="7" t="s">
        <v>50</v>
      </c>
      <c r="C5916" s="6">
        <v>41004</v>
      </c>
      <c r="D5916" s="7" t="s">
        <v>45</v>
      </c>
      <c r="E5916" s="7" t="s">
        <v>46</v>
      </c>
      <c r="F5916" s="7" t="s">
        <v>70</v>
      </c>
      <c r="G5916" s="27" t="s">
        <v>54945</v>
      </c>
      <c r="H5916" s="7" t="s">
        <v>562</v>
      </c>
      <c r="I5916" s="7" t="s">
        <v>50</v>
      </c>
      <c r="J5916" s="6">
        <v>45366</v>
      </c>
      <c r="K5916" s="7" t="s">
        <v>50</v>
      </c>
      <c r="L5916" s="7" t="s">
        <v>467</v>
      </c>
      <c r="M5916" s="7" t="s">
        <v>54295</v>
      </c>
      <c r="N5916" s="7" t="s">
        <v>19146</v>
      </c>
      <c r="O5916" s="7" t="s">
        <v>54296</v>
      </c>
      <c r="P5916" s="5">
        <v>290553</v>
      </c>
      <c r="Q5916" s="7" t="s">
        <v>545</v>
      </c>
      <c r="R5916" s="34" t="s">
        <v>54297</v>
      </c>
      <c r="S5916" s="34" t="s">
        <v>54298</v>
      </c>
      <c r="T5916" s="7" t="s">
        <v>54299</v>
      </c>
      <c r="U5916" s="7">
        <v>962959994</v>
      </c>
      <c r="V5916" s="7" t="s">
        <v>50</v>
      </c>
      <c r="W5916" s="7" t="s">
        <v>50</v>
      </c>
      <c r="X5916" s="7" t="s">
        <v>50</v>
      </c>
      <c r="Y5916" s="7" t="s">
        <v>467</v>
      </c>
      <c r="Z5916" s="7">
        <v>1</v>
      </c>
      <c r="AA5916" s="7" t="s">
        <v>50</v>
      </c>
      <c r="AB5916" s="7" t="s">
        <v>50</v>
      </c>
      <c r="AC5916" s="7" t="s">
        <v>50</v>
      </c>
      <c r="AD5916" s="7" t="s">
        <v>467</v>
      </c>
      <c r="AE5916" s="7" t="s">
        <v>50</v>
      </c>
      <c r="AF5916" s="7" t="s">
        <v>50</v>
      </c>
      <c r="AG5916" s="7" t="s">
        <v>50</v>
      </c>
      <c r="AH5916" s="7" t="s">
        <v>50</v>
      </c>
      <c r="AI5916" s="7" t="s">
        <v>50</v>
      </c>
      <c r="AJ5916" s="7" t="s">
        <v>50</v>
      </c>
      <c r="AK5916" s="7" t="s">
        <v>50</v>
      </c>
      <c r="AL5916" s="7" t="s">
        <v>50</v>
      </c>
      <c r="AM5916" s="7" t="s">
        <v>54300</v>
      </c>
      <c r="AN5916" s="7" t="s">
        <v>66</v>
      </c>
      <c r="AO5916" s="7" t="s">
        <v>50</v>
      </c>
      <c r="AP5916" s="8" t="s">
        <v>54301</v>
      </c>
      <c r="AQ5916" s="7" t="s">
        <v>50</v>
      </c>
      <c r="AR5916" s="7" t="s">
        <v>255</v>
      </c>
    </row>
    <row r="5917" spans="1:44" ht="15" thickBot="1">
      <c r="A5917" s="10" t="s">
        <v>54302</v>
      </c>
      <c r="B5917" s="13" t="s">
        <v>50</v>
      </c>
      <c r="C5917" s="12">
        <v>44562</v>
      </c>
      <c r="D5917" s="13" t="s">
        <v>45</v>
      </c>
      <c r="E5917" s="13" t="s">
        <v>46</v>
      </c>
      <c r="F5917" s="13" t="s">
        <v>70</v>
      </c>
      <c r="G5917" s="26" t="s">
        <v>54946</v>
      </c>
      <c r="H5917" s="13" t="s">
        <v>2519</v>
      </c>
      <c r="I5917" s="13" t="s">
        <v>50</v>
      </c>
      <c r="J5917" s="12">
        <v>45366</v>
      </c>
      <c r="K5917" s="13" t="s">
        <v>50</v>
      </c>
      <c r="L5917" s="13" t="s">
        <v>1624</v>
      </c>
      <c r="M5917" s="13" t="s">
        <v>4326</v>
      </c>
      <c r="N5917" s="13" t="s">
        <v>54303</v>
      </c>
      <c r="O5917" s="13" t="s">
        <v>54304</v>
      </c>
      <c r="P5917" s="11">
        <v>293042</v>
      </c>
      <c r="Q5917" s="13" t="s">
        <v>135</v>
      </c>
      <c r="R5917" s="33" t="s">
        <v>54305</v>
      </c>
      <c r="S5917" s="33" t="s">
        <v>54306</v>
      </c>
      <c r="T5917" s="13" t="s">
        <v>54307</v>
      </c>
      <c r="U5917" s="13" t="s">
        <v>50</v>
      </c>
      <c r="V5917" s="13" t="s">
        <v>50</v>
      </c>
      <c r="W5917" s="13" t="s">
        <v>50</v>
      </c>
      <c r="X5917" s="13" t="s">
        <v>50</v>
      </c>
      <c r="Y5917" s="13" t="s">
        <v>467</v>
      </c>
      <c r="Z5917" s="13">
        <v>2</v>
      </c>
      <c r="AA5917" s="13" t="s">
        <v>50</v>
      </c>
      <c r="AB5917" s="13" t="s">
        <v>50</v>
      </c>
      <c r="AC5917" s="13" t="s">
        <v>50</v>
      </c>
      <c r="AD5917" s="13" t="s">
        <v>1624</v>
      </c>
      <c r="AE5917" s="13" t="s">
        <v>50</v>
      </c>
      <c r="AF5917" s="13" t="s">
        <v>50</v>
      </c>
      <c r="AG5917" s="13" t="s">
        <v>50</v>
      </c>
      <c r="AH5917" s="13" t="s">
        <v>50</v>
      </c>
      <c r="AI5917" s="13" t="s">
        <v>50</v>
      </c>
      <c r="AJ5917" s="13" t="s">
        <v>50</v>
      </c>
      <c r="AK5917" s="13" t="s">
        <v>50</v>
      </c>
      <c r="AL5917" s="13" t="s">
        <v>50</v>
      </c>
      <c r="AM5917" s="13" t="s">
        <v>54308</v>
      </c>
      <c r="AN5917" s="13" t="s">
        <v>253</v>
      </c>
      <c r="AO5917" s="13" t="s">
        <v>54309</v>
      </c>
      <c r="AP5917" s="14" t="s">
        <v>54310</v>
      </c>
      <c r="AQ5917" s="13" t="s">
        <v>50</v>
      </c>
      <c r="AR5917" s="13" t="s">
        <v>50</v>
      </c>
    </row>
    <row r="5918" spans="1:44" ht="15" thickBot="1">
      <c r="A5918" s="4" t="s">
        <v>54311</v>
      </c>
      <c r="B5918" s="7" t="s">
        <v>50</v>
      </c>
      <c r="C5918" s="6">
        <v>44197</v>
      </c>
      <c r="D5918" s="7" t="s">
        <v>45</v>
      </c>
      <c r="E5918" s="7" t="s">
        <v>50</v>
      </c>
      <c r="F5918" s="7" t="s">
        <v>70</v>
      </c>
      <c r="G5918" s="7" t="s">
        <v>87</v>
      </c>
      <c r="H5918" s="7" t="s">
        <v>50</v>
      </c>
      <c r="I5918" s="7" t="s">
        <v>50</v>
      </c>
      <c r="J5918" s="6">
        <v>45366</v>
      </c>
      <c r="K5918" s="7" t="s">
        <v>50</v>
      </c>
      <c r="L5918" s="7" t="s">
        <v>4303</v>
      </c>
      <c r="M5918" s="7" t="s">
        <v>7770</v>
      </c>
      <c r="N5918" s="7" t="s">
        <v>2941</v>
      </c>
      <c r="O5918" s="7" t="s">
        <v>54312</v>
      </c>
      <c r="P5918" s="5">
        <v>302729</v>
      </c>
      <c r="Q5918" s="7" t="s">
        <v>245</v>
      </c>
      <c r="R5918" s="34" t="s">
        <v>54313</v>
      </c>
      <c r="S5918" s="34" t="s">
        <v>54314</v>
      </c>
      <c r="T5918" s="7" t="s">
        <v>50</v>
      </c>
      <c r="U5918" s="7" t="s">
        <v>50</v>
      </c>
      <c r="V5918" s="7" t="s">
        <v>50</v>
      </c>
      <c r="W5918" s="7" t="s">
        <v>50</v>
      </c>
      <c r="X5918" s="7" t="s">
        <v>50</v>
      </c>
      <c r="Y5918" s="7" t="s">
        <v>50</v>
      </c>
      <c r="Z5918" s="7">
        <v>1</v>
      </c>
      <c r="AA5918" s="7" t="s">
        <v>50</v>
      </c>
      <c r="AB5918" s="7" t="s">
        <v>50</v>
      </c>
      <c r="AC5918" s="7" t="s">
        <v>50</v>
      </c>
      <c r="AD5918" s="7" t="s">
        <v>4303</v>
      </c>
      <c r="AE5918" s="7" t="s">
        <v>50</v>
      </c>
      <c r="AF5918" s="7" t="s">
        <v>50</v>
      </c>
      <c r="AG5918" s="7" t="s">
        <v>50</v>
      </c>
      <c r="AH5918" s="7" t="s">
        <v>50</v>
      </c>
      <c r="AI5918" s="7" t="s">
        <v>50</v>
      </c>
      <c r="AJ5918" s="7" t="s">
        <v>50</v>
      </c>
      <c r="AK5918" s="7" t="s">
        <v>54315</v>
      </c>
      <c r="AL5918" s="7" t="s">
        <v>50</v>
      </c>
      <c r="AM5918" s="7" t="s">
        <v>54316</v>
      </c>
      <c r="AN5918" s="7" t="s">
        <v>66</v>
      </c>
      <c r="AO5918" s="7" t="s">
        <v>50</v>
      </c>
      <c r="AP5918" s="7" t="s">
        <v>50</v>
      </c>
      <c r="AQ5918" s="22" t="s">
        <v>54317</v>
      </c>
      <c r="AR5918" s="7" t="s">
        <v>255</v>
      </c>
    </row>
    <row r="5919" spans="1:44" ht="15" thickBot="1">
      <c r="A5919" s="10" t="s">
        <v>54318</v>
      </c>
      <c r="B5919" s="13" t="s">
        <v>50</v>
      </c>
      <c r="C5919" s="12">
        <v>44927</v>
      </c>
      <c r="D5919" s="13" t="s">
        <v>45</v>
      </c>
      <c r="E5919" s="13" t="s">
        <v>50</v>
      </c>
      <c r="F5919" s="13" t="s">
        <v>70</v>
      </c>
      <c r="G5919" s="26" t="s">
        <v>54946</v>
      </c>
      <c r="H5919" s="13" t="s">
        <v>50</v>
      </c>
      <c r="I5919" s="13" t="s">
        <v>50</v>
      </c>
      <c r="J5919" s="12">
        <v>45365</v>
      </c>
      <c r="K5919" s="13" t="s">
        <v>50</v>
      </c>
      <c r="L5919" s="13" t="s">
        <v>1624</v>
      </c>
      <c r="M5919" s="13" t="s">
        <v>54319</v>
      </c>
      <c r="N5919" s="13" t="s">
        <v>270</v>
      </c>
      <c r="O5919" s="13" t="s">
        <v>54320</v>
      </c>
      <c r="P5919" s="11">
        <v>304950</v>
      </c>
      <c r="Q5919" s="13" t="s">
        <v>245</v>
      </c>
      <c r="R5919" s="33" t="s">
        <v>54321</v>
      </c>
      <c r="S5919" s="33" t="s">
        <v>54322</v>
      </c>
      <c r="T5919" s="13" t="s">
        <v>50</v>
      </c>
      <c r="U5919" s="13" t="s">
        <v>50</v>
      </c>
      <c r="V5919" s="13" t="s">
        <v>50</v>
      </c>
      <c r="W5919" s="13" t="s">
        <v>50</v>
      </c>
      <c r="X5919" s="13" t="s">
        <v>50</v>
      </c>
      <c r="Y5919" s="13" t="s">
        <v>467</v>
      </c>
      <c r="Z5919" s="13">
        <v>1</v>
      </c>
      <c r="AA5919" s="13" t="s">
        <v>50</v>
      </c>
      <c r="AB5919" s="13" t="s">
        <v>50</v>
      </c>
      <c r="AC5919" s="13" t="s">
        <v>50</v>
      </c>
      <c r="AD5919" s="13" t="s">
        <v>1624</v>
      </c>
      <c r="AE5919" s="13" t="s">
        <v>50</v>
      </c>
      <c r="AF5919" s="13" t="s">
        <v>50</v>
      </c>
      <c r="AG5919" s="13" t="s">
        <v>50</v>
      </c>
      <c r="AH5919" s="13" t="s">
        <v>50</v>
      </c>
      <c r="AI5919" s="13" t="s">
        <v>50</v>
      </c>
      <c r="AJ5919" s="13" t="s">
        <v>50</v>
      </c>
      <c r="AK5919" s="13" t="s">
        <v>54323</v>
      </c>
      <c r="AL5919" s="13" t="s">
        <v>50</v>
      </c>
      <c r="AM5919" s="13" t="s">
        <v>54324</v>
      </c>
      <c r="AN5919" s="13" t="s">
        <v>253</v>
      </c>
      <c r="AO5919" s="13" t="s">
        <v>54325</v>
      </c>
      <c r="AP5919" s="21" t="s">
        <v>54326</v>
      </c>
      <c r="AQ5919" s="13" t="s">
        <v>50</v>
      </c>
      <c r="AR5919" s="13" t="s">
        <v>50</v>
      </c>
    </row>
    <row r="5920" spans="1:44" ht="15" thickBot="1">
      <c r="A5920" s="4" t="s">
        <v>54327</v>
      </c>
      <c r="B5920" s="7" t="s">
        <v>50</v>
      </c>
      <c r="C5920" s="7" t="s">
        <v>50</v>
      </c>
      <c r="D5920" s="7" t="s">
        <v>45</v>
      </c>
      <c r="E5920" s="7" t="s">
        <v>46</v>
      </c>
      <c r="F5920" s="7" t="s">
        <v>70</v>
      </c>
      <c r="G5920" s="27" t="s">
        <v>54945</v>
      </c>
      <c r="H5920" s="7" t="s">
        <v>50</v>
      </c>
      <c r="I5920" s="7" t="s">
        <v>50</v>
      </c>
      <c r="J5920" s="6">
        <v>45366</v>
      </c>
      <c r="K5920" s="7" t="s">
        <v>50</v>
      </c>
      <c r="L5920" s="7" t="s">
        <v>1624</v>
      </c>
      <c r="M5920" s="7" t="s">
        <v>54328</v>
      </c>
      <c r="N5920" s="7" t="s">
        <v>17075</v>
      </c>
      <c r="O5920" s="7" t="s">
        <v>54329</v>
      </c>
      <c r="P5920" s="5">
        <v>306460</v>
      </c>
      <c r="Q5920" s="7" t="s">
        <v>360</v>
      </c>
      <c r="R5920" s="34" t="s">
        <v>54330</v>
      </c>
      <c r="S5920" s="34" t="s">
        <v>54331</v>
      </c>
      <c r="T5920" s="7" t="s">
        <v>50</v>
      </c>
      <c r="U5920" s="7" t="s">
        <v>50</v>
      </c>
      <c r="V5920" s="7" t="s">
        <v>50</v>
      </c>
      <c r="W5920" s="7" t="s">
        <v>50</v>
      </c>
      <c r="X5920" s="7" t="s">
        <v>50</v>
      </c>
      <c r="Y5920" s="7" t="s">
        <v>467</v>
      </c>
      <c r="Z5920" s="7">
        <v>1</v>
      </c>
      <c r="AA5920" s="7" t="s">
        <v>50</v>
      </c>
      <c r="AB5920" s="7" t="s">
        <v>50</v>
      </c>
      <c r="AC5920" s="7" t="s">
        <v>50</v>
      </c>
      <c r="AD5920" s="7" t="s">
        <v>1624</v>
      </c>
      <c r="AE5920" s="7" t="s">
        <v>50</v>
      </c>
      <c r="AF5920" s="7" t="s">
        <v>50</v>
      </c>
      <c r="AG5920" s="7" t="s">
        <v>50</v>
      </c>
      <c r="AH5920" s="7" t="s">
        <v>50</v>
      </c>
      <c r="AI5920" s="7" t="s">
        <v>50</v>
      </c>
      <c r="AJ5920" s="7" t="s">
        <v>50</v>
      </c>
      <c r="AK5920" s="7" t="s">
        <v>50</v>
      </c>
      <c r="AL5920" s="7" t="s">
        <v>50</v>
      </c>
      <c r="AM5920" s="7" t="s">
        <v>54332</v>
      </c>
      <c r="AN5920" s="7" t="s">
        <v>993</v>
      </c>
      <c r="AO5920" s="7" t="s">
        <v>54333</v>
      </c>
      <c r="AP5920" s="7" t="s">
        <v>50</v>
      </c>
      <c r="AQ5920" s="22" t="s">
        <v>54334</v>
      </c>
      <c r="AR5920" s="7" t="s">
        <v>50</v>
      </c>
    </row>
    <row r="5921" spans="1:44" ht="15" thickBot="1">
      <c r="A5921" s="10" t="s">
        <v>54335</v>
      </c>
      <c r="B5921" s="13" t="s">
        <v>50</v>
      </c>
      <c r="C5921" s="12">
        <v>38718</v>
      </c>
      <c r="D5921" s="13" t="s">
        <v>45</v>
      </c>
      <c r="E5921" s="13" t="s">
        <v>1939</v>
      </c>
      <c r="F5921" s="13" t="s">
        <v>70</v>
      </c>
      <c r="G5921" s="26" t="s">
        <v>54946</v>
      </c>
      <c r="H5921" s="13" t="s">
        <v>7942</v>
      </c>
      <c r="I5921" s="13" t="s">
        <v>50</v>
      </c>
      <c r="J5921" s="12">
        <v>45365</v>
      </c>
      <c r="K5921" s="13" t="s">
        <v>116</v>
      </c>
      <c r="L5921" s="13" t="s">
        <v>52</v>
      </c>
      <c r="M5921" s="13" t="s">
        <v>54336</v>
      </c>
      <c r="N5921" s="13" t="s">
        <v>1941</v>
      </c>
      <c r="O5921" s="13" t="s">
        <v>54337</v>
      </c>
      <c r="P5921" s="11">
        <v>306905</v>
      </c>
      <c r="Q5921" s="13" t="s">
        <v>1943</v>
      </c>
      <c r="R5921" s="33" t="s">
        <v>54338</v>
      </c>
      <c r="S5921" s="33" t="s">
        <v>54339</v>
      </c>
      <c r="T5921" s="13" t="s">
        <v>54340</v>
      </c>
      <c r="U5921" s="13">
        <f>1-202-296-2040</f>
        <v>-2537</v>
      </c>
      <c r="V5921" s="13" t="s">
        <v>50</v>
      </c>
      <c r="W5921" s="13" t="s">
        <v>50</v>
      </c>
      <c r="X5921" s="13" t="s">
        <v>50</v>
      </c>
      <c r="Y5921" s="13" t="s">
        <v>50</v>
      </c>
      <c r="Z5921" s="13">
        <v>1</v>
      </c>
      <c r="AA5921" s="13" t="s">
        <v>50</v>
      </c>
      <c r="AB5921" s="13" t="s">
        <v>50</v>
      </c>
      <c r="AC5921" s="13" t="s">
        <v>50</v>
      </c>
      <c r="AD5921" s="13" t="s">
        <v>50</v>
      </c>
      <c r="AE5921" s="13" t="s">
        <v>50</v>
      </c>
      <c r="AF5921" s="13" t="s">
        <v>50</v>
      </c>
      <c r="AG5921" s="13" t="s">
        <v>50</v>
      </c>
      <c r="AH5921" s="13" t="s">
        <v>50</v>
      </c>
      <c r="AI5921" s="13" t="s">
        <v>50</v>
      </c>
      <c r="AJ5921" s="13" t="s">
        <v>50</v>
      </c>
      <c r="AK5921" s="13" t="s">
        <v>50</v>
      </c>
      <c r="AL5921" s="13" t="s">
        <v>50</v>
      </c>
      <c r="AM5921" s="13" t="s">
        <v>54341</v>
      </c>
      <c r="AN5921" s="13" t="s">
        <v>993</v>
      </c>
      <c r="AO5921" s="13" t="s">
        <v>54342</v>
      </c>
      <c r="AP5921" s="13" t="s">
        <v>50</v>
      </c>
      <c r="AQ5921" s="21" t="s">
        <v>54343</v>
      </c>
      <c r="AR5921" s="13" t="s">
        <v>50</v>
      </c>
    </row>
    <row r="5922" spans="1:44" ht="15" thickBot="1">
      <c r="A5922" s="4" t="s">
        <v>54344</v>
      </c>
      <c r="B5922" s="7" t="s">
        <v>50</v>
      </c>
      <c r="C5922" s="7" t="s">
        <v>50</v>
      </c>
      <c r="D5922" s="7" t="s">
        <v>45</v>
      </c>
      <c r="E5922" s="7" t="s">
        <v>46</v>
      </c>
      <c r="F5922" s="7" t="s">
        <v>70</v>
      </c>
      <c r="G5922" s="26" t="s">
        <v>54946</v>
      </c>
      <c r="H5922" s="7" t="s">
        <v>50</v>
      </c>
      <c r="I5922" s="7" t="s">
        <v>50</v>
      </c>
      <c r="J5922" s="6">
        <v>45365</v>
      </c>
      <c r="K5922" s="7" t="s">
        <v>50</v>
      </c>
      <c r="L5922" s="7" t="s">
        <v>52</v>
      </c>
      <c r="M5922" s="7" t="s">
        <v>54345</v>
      </c>
      <c r="N5922" s="7" t="s">
        <v>54346</v>
      </c>
      <c r="O5922" s="7" t="s">
        <v>54347</v>
      </c>
      <c r="P5922" s="5">
        <v>308031</v>
      </c>
      <c r="Q5922" s="7" t="s">
        <v>1201</v>
      </c>
      <c r="R5922" s="34" t="s">
        <v>54348</v>
      </c>
      <c r="S5922" s="34" t="s">
        <v>54349</v>
      </c>
      <c r="T5922" s="7" t="s">
        <v>50</v>
      </c>
      <c r="U5922" s="7" t="s">
        <v>50</v>
      </c>
      <c r="V5922" s="7">
        <v>6342</v>
      </c>
      <c r="W5922" s="7" t="s">
        <v>60</v>
      </c>
      <c r="X5922" s="7">
        <v>6342</v>
      </c>
      <c r="Y5922" s="7" t="s">
        <v>50</v>
      </c>
      <c r="Z5922" s="7">
        <v>1</v>
      </c>
      <c r="AA5922" s="7" t="s">
        <v>50</v>
      </c>
      <c r="AB5922" s="7" t="s">
        <v>50</v>
      </c>
      <c r="AC5922" s="7" t="s">
        <v>50</v>
      </c>
      <c r="AD5922" s="7" t="s">
        <v>50</v>
      </c>
      <c r="AE5922" s="7" t="s">
        <v>50</v>
      </c>
      <c r="AF5922" s="7" t="s">
        <v>50</v>
      </c>
      <c r="AG5922" s="7" t="s">
        <v>50</v>
      </c>
      <c r="AH5922" s="7">
        <v>6342</v>
      </c>
      <c r="AI5922" s="7" t="s">
        <v>60</v>
      </c>
      <c r="AJ5922" s="7">
        <v>6342</v>
      </c>
      <c r="AK5922" s="7" t="s">
        <v>2118</v>
      </c>
      <c r="AL5922" s="7" t="s">
        <v>50</v>
      </c>
      <c r="AM5922" s="7" t="s">
        <v>54350</v>
      </c>
      <c r="AN5922" s="7" t="s">
        <v>66</v>
      </c>
      <c r="AO5922" s="7" t="s">
        <v>50</v>
      </c>
      <c r="AP5922" s="22" t="s">
        <v>54351</v>
      </c>
      <c r="AQ5922" s="7" t="s">
        <v>50</v>
      </c>
      <c r="AR5922" s="7" t="s">
        <v>255</v>
      </c>
    </row>
    <row r="5923" spans="1:44" ht="15" thickBot="1">
      <c r="A5923" s="10" t="s">
        <v>54352</v>
      </c>
      <c r="B5923" s="13" t="s">
        <v>50</v>
      </c>
      <c r="C5923" s="12">
        <v>40179</v>
      </c>
      <c r="D5923" s="13" t="s">
        <v>45</v>
      </c>
      <c r="E5923" s="13" t="s">
        <v>46</v>
      </c>
      <c r="F5923" s="13" t="s">
        <v>70</v>
      </c>
      <c r="G5923" s="26" t="s">
        <v>54946</v>
      </c>
      <c r="H5923" s="13" t="s">
        <v>1126</v>
      </c>
      <c r="I5923" s="13" t="s">
        <v>50</v>
      </c>
      <c r="J5923" s="12">
        <v>45364</v>
      </c>
      <c r="K5923" s="13" t="s">
        <v>116</v>
      </c>
      <c r="L5923" s="13" t="s">
        <v>290</v>
      </c>
      <c r="M5923" s="13" t="s">
        <v>36852</v>
      </c>
      <c r="N5923" s="13" t="s">
        <v>54353</v>
      </c>
      <c r="O5923" s="13" t="s">
        <v>54354</v>
      </c>
      <c r="P5923" s="11">
        <v>308680</v>
      </c>
      <c r="Q5923" s="13" t="s">
        <v>135</v>
      </c>
      <c r="R5923" s="33" t="s">
        <v>54355</v>
      </c>
      <c r="S5923" s="33" t="s">
        <v>54356</v>
      </c>
      <c r="T5923" s="13" t="s">
        <v>54357</v>
      </c>
      <c r="U5923" s="13" t="s">
        <v>54358</v>
      </c>
      <c r="V5923" s="13" t="s">
        <v>50</v>
      </c>
      <c r="W5923" s="13" t="s">
        <v>50</v>
      </c>
      <c r="X5923" s="13" t="s">
        <v>50</v>
      </c>
      <c r="Y5923" s="13" t="s">
        <v>290</v>
      </c>
      <c r="Z5923" s="13">
        <v>1</v>
      </c>
      <c r="AA5923" s="13" t="s">
        <v>50</v>
      </c>
      <c r="AB5923" s="13" t="s">
        <v>50</v>
      </c>
      <c r="AC5923" s="13" t="s">
        <v>50</v>
      </c>
      <c r="AD5923" s="13" t="s">
        <v>290</v>
      </c>
      <c r="AE5923" s="13" t="s">
        <v>50</v>
      </c>
      <c r="AF5923" s="13" t="s">
        <v>50</v>
      </c>
      <c r="AG5923" s="13" t="s">
        <v>50</v>
      </c>
      <c r="AH5923" s="13" t="s">
        <v>50</v>
      </c>
      <c r="AI5923" s="13" t="s">
        <v>50</v>
      </c>
      <c r="AJ5923" s="13" t="s">
        <v>50</v>
      </c>
      <c r="AK5923" s="13" t="s">
        <v>54359</v>
      </c>
      <c r="AL5923" s="13" t="s">
        <v>50</v>
      </c>
      <c r="AM5923" s="13" t="s">
        <v>54360</v>
      </c>
      <c r="AN5923" s="13" t="s">
        <v>46446</v>
      </c>
      <c r="AO5923" s="13" t="s">
        <v>54361</v>
      </c>
      <c r="AP5923" s="21" t="s">
        <v>54362</v>
      </c>
      <c r="AQ5923" s="13" t="s">
        <v>50</v>
      </c>
      <c r="AR5923" s="13" t="s">
        <v>50</v>
      </c>
    </row>
    <row r="5924" spans="1:44" ht="15" thickBot="1">
      <c r="A5924" s="4" t="s">
        <v>54363</v>
      </c>
      <c r="B5924" s="7" t="s">
        <v>50</v>
      </c>
      <c r="C5924" s="6">
        <v>45323</v>
      </c>
      <c r="D5924" s="7" t="s">
        <v>45</v>
      </c>
      <c r="E5924" s="7" t="s">
        <v>46</v>
      </c>
      <c r="F5924" s="7" t="s">
        <v>70</v>
      </c>
      <c r="G5924" s="27" t="s">
        <v>54945</v>
      </c>
      <c r="H5924" s="7" t="s">
        <v>50</v>
      </c>
      <c r="I5924" s="7" t="s">
        <v>50</v>
      </c>
      <c r="J5924" s="6">
        <v>45366</v>
      </c>
      <c r="K5924" s="7" t="s">
        <v>50</v>
      </c>
      <c r="L5924" s="7" t="s">
        <v>1624</v>
      </c>
      <c r="M5924" s="7" t="s">
        <v>54364</v>
      </c>
      <c r="N5924" s="7" t="s">
        <v>50</v>
      </c>
      <c r="O5924" s="7" t="s">
        <v>54365</v>
      </c>
      <c r="P5924" s="5">
        <v>309238</v>
      </c>
      <c r="Q5924" s="7" t="s">
        <v>50</v>
      </c>
      <c r="R5924" s="34" t="s">
        <v>54366</v>
      </c>
      <c r="S5924" s="34" t="s">
        <v>54367</v>
      </c>
      <c r="T5924" s="7" t="s">
        <v>54368</v>
      </c>
      <c r="U5924" s="7" t="s">
        <v>50</v>
      </c>
      <c r="V5924" s="7" t="s">
        <v>50</v>
      </c>
      <c r="W5924" s="7" t="s">
        <v>50</v>
      </c>
      <c r="X5924" s="7" t="s">
        <v>50</v>
      </c>
      <c r="Y5924" s="7" t="s">
        <v>467</v>
      </c>
      <c r="Z5924" s="7">
        <v>1</v>
      </c>
      <c r="AA5924" s="7" t="s">
        <v>50</v>
      </c>
      <c r="AB5924" s="7" t="s">
        <v>50</v>
      </c>
      <c r="AC5924" s="7" t="s">
        <v>50</v>
      </c>
      <c r="AD5924" s="7" t="s">
        <v>1624</v>
      </c>
      <c r="AE5924" s="7" t="s">
        <v>50</v>
      </c>
      <c r="AF5924" s="7" t="s">
        <v>50</v>
      </c>
      <c r="AG5924" s="7" t="s">
        <v>50</v>
      </c>
      <c r="AH5924" s="7" t="s">
        <v>50</v>
      </c>
      <c r="AI5924" s="7" t="s">
        <v>50</v>
      </c>
      <c r="AJ5924" s="7" t="s">
        <v>50</v>
      </c>
      <c r="AK5924" s="7" t="s">
        <v>54369</v>
      </c>
      <c r="AL5924" s="7" t="s">
        <v>50</v>
      </c>
      <c r="AM5924" s="7" t="s">
        <v>54370</v>
      </c>
      <c r="AN5924" s="7" t="s">
        <v>66</v>
      </c>
      <c r="AO5924" s="7" t="s">
        <v>54368</v>
      </c>
      <c r="AP5924" s="8" t="s">
        <v>54371</v>
      </c>
      <c r="AQ5924" s="7" t="s">
        <v>50</v>
      </c>
      <c r="AR5924" s="7" t="s">
        <v>50</v>
      </c>
    </row>
    <row r="5925" spans="1:44" ht="15" thickBot="1">
      <c r="A5925" s="10" t="s">
        <v>54372</v>
      </c>
      <c r="B5925" s="13" t="s">
        <v>50</v>
      </c>
      <c r="C5925" s="12">
        <v>45365</v>
      </c>
      <c r="D5925" s="13" t="s">
        <v>45</v>
      </c>
      <c r="E5925" s="13" t="s">
        <v>46</v>
      </c>
      <c r="F5925" s="13" t="s">
        <v>70</v>
      </c>
      <c r="G5925" s="27" t="s">
        <v>54945</v>
      </c>
      <c r="H5925" s="13" t="s">
        <v>50</v>
      </c>
      <c r="I5925" s="13" t="s">
        <v>50</v>
      </c>
      <c r="J5925" s="12">
        <v>45365</v>
      </c>
      <c r="K5925" s="13" t="s">
        <v>50</v>
      </c>
      <c r="L5925" s="13" t="s">
        <v>1624</v>
      </c>
      <c r="M5925" s="13" t="s">
        <v>2838</v>
      </c>
      <c r="N5925" s="13" t="s">
        <v>50</v>
      </c>
      <c r="O5925" s="13" t="s">
        <v>54373</v>
      </c>
      <c r="P5925" s="11">
        <v>317011</v>
      </c>
      <c r="Q5925" s="13" t="s">
        <v>50</v>
      </c>
      <c r="R5925" s="33" t="s">
        <v>54374</v>
      </c>
      <c r="S5925" s="33" t="s">
        <v>54375</v>
      </c>
      <c r="T5925" s="13" t="s">
        <v>54376</v>
      </c>
      <c r="U5925" s="13" t="s">
        <v>50</v>
      </c>
      <c r="V5925" s="13" t="s">
        <v>50</v>
      </c>
      <c r="W5925" s="13" t="s">
        <v>50</v>
      </c>
      <c r="X5925" s="13" t="s">
        <v>50</v>
      </c>
      <c r="Y5925" s="13" t="s">
        <v>467</v>
      </c>
      <c r="Z5925" s="13">
        <v>1</v>
      </c>
      <c r="AA5925" s="13" t="s">
        <v>50</v>
      </c>
      <c r="AB5925" s="13" t="s">
        <v>50</v>
      </c>
      <c r="AC5925" s="13" t="s">
        <v>50</v>
      </c>
      <c r="AD5925" s="13" t="s">
        <v>1624</v>
      </c>
      <c r="AE5925" s="13" t="s">
        <v>50</v>
      </c>
      <c r="AF5925" s="13" t="s">
        <v>50</v>
      </c>
      <c r="AG5925" s="13" t="s">
        <v>50</v>
      </c>
      <c r="AH5925" s="13" t="s">
        <v>50</v>
      </c>
      <c r="AI5925" s="13" t="s">
        <v>50</v>
      </c>
      <c r="AJ5925" s="13" t="s">
        <v>50</v>
      </c>
      <c r="AK5925" s="13" t="s">
        <v>50</v>
      </c>
      <c r="AL5925" s="13" t="s">
        <v>50</v>
      </c>
      <c r="AM5925" s="13" t="s">
        <v>54377</v>
      </c>
      <c r="AN5925" s="13" t="s">
        <v>993</v>
      </c>
      <c r="AO5925" s="13" t="s">
        <v>54378</v>
      </c>
      <c r="AP5925" s="21" t="s">
        <v>54379</v>
      </c>
      <c r="AQ5925" s="13" t="s">
        <v>50</v>
      </c>
      <c r="AR5925" s="13" t="s">
        <v>50</v>
      </c>
    </row>
    <row r="5926" spans="1:44" ht="15" thickBot="1">
      <c r="A5926" s="4" t="s">
        <v>54380</v>
      </c>
      <c r="B5926" s="7" t="s">
        <v>50</v>
      </c>
      <c r="C5926" s="6">
        <v>44927</v>
      </c>
      <c r="D5926" s="7" t="s">
        <v>45</v>
      </c>
      <c r="E5926" s="7" t="s">
        <v>46</v>
      </c>
      <c r="F5926" s="7" t="s">
        <v>70</v>
      </c>
      <c r="G5926" s="26" t="s">
        <v>54946</v>
      </c>
      <c r="H5926" s="7" t="s">
        <v>50</v>
      </c>
      <c r="I5926" s="7" t="s">
        <v>50</v>
      </c>
      <c r="J5926" s="6">
        <v>45364</v>
      </c>
      <c r="K5926" s="7" t="s">
        <v>50</v>
      </c>
      <c r="L5926" s="7" t="s">
        <v>1624</v>
      </c>
      <c r="M5926" s="7" t="s">
        <v>54381</v>
      </c>
      <c r="N5926" s="7" t="s">
        <v>1473</v>
      </c>
      <c r="O5926" s="7" t="s">
        <v>54382</v>
      </c>
      <c r="P5926" s="5">
        <v>320513</v>
      </c>
      <c r="Q5926" s="7" t="s">
        <v>1001</v>
      </c>
      <c r="R5926" s="34" t="s">
        <v>54383</v>
      </c>
      <c r="S5926" s="34" t="s">
        <v>54384</v>
      </c>
      <c r="T5926" s="7" t="s">
        <v>50</v>
      </c>
      <c r="U5926" s="7">
        <v>971553834541</v>
      </c>
      <c r="V5926" s="7" t="s">
        <v>50</v>
      </c>
      <c r="W5926" s="7" t="s">
        <v>50</v>
      </c>
      <c r="X5926" s="7" t="s">
        <v>50</v>
      </c>
      <c r="Y5926" s="7" t="s">
        <v>467</v>
      </c>
      <c r="Z5926" s="7">
        <v>1</v>
      </c>
      <c r="AA5926" s="7" t="s">
        <v>50</v>
      </c>
      <c r="AB5926" s="7" t="s">
        <v>50</v>
      </c>
      <c r="AC5926" s="7" t="s">
        <v>50</v>
      </c>
      <c r="AD5926" s="7" t="s">
        <v>1624</v>
      </c>
      <c r="AE5926" s="7" t="s">
        <v>50</v>
      </c>
      <c r="AF5926" s="7" t="s">
        <v>50</v>
      </c>
      <c r="AG5926" s="7" t="s">
        <v>50</v>
      </c>
      <c r="AH5926" s="7" t="s">
        <v>50</v>
      </c>
      <c r="AI5926" s="7" t="s">
        <v>50</v>
      </c>
      <c r="AJ5926" s="7" t="s">
        <v>50</v>
      </c>
      <c r="AK5926" s="7" t="s">
        <v>54385</v>
      </c>
      <c r="AL5926" s="7" t="s">
        <v>50</v>
      </c>
      <c r="AM5926" s="7" t="s">
        <v>54386</v>
      </c>
      <c r="AN5926" s="7" t="s">
        <v>66</v>
      </c>
      <c r="AO5926" s="7" t="s">
        <v>54387</v>
      </c>
      <c r="AP5926" s="8" t="s">
        <v>54388</v>
      </c>
      <c r="AQ5926" s="7" t="s">
        <v>50</v>
      </c>
      <c r="AR5926" s="7" t="s">
        <v>50</v>
      </c>
    </row>
    <row r="5927" spans="1:44" ht="15" thickBot="1">
      <c r="A5927" s="10" t="s">
        <v>54389</v>
      </c>
      <c r="B5927" s="13">
        <v>570</v>
      </c>
      <c r="C5927" s="12">
        <v>43101</v>
      </c>
      <c r="D5927" s="13" t="s">
        <v>45</v>
      </c>
      <c r="E5927" s="13" t="s">
        <v>46</v>
      </c>
      <c r="F5927" s="13" t="s">
        <v>70</v>
      </c>
      <c r="G5927" s="26" t="s">
        <v>54946</v>
      </c>
      <c r="H5927" s="13" t="s">
        <v>3334</v>
      </c>
      <c r="I5927" s="13" t="s">
        <v>50</v>
      </c>
      <c r="J5927" s="12">
        <v>45364</v>
      </c>
      <c r="K5927" s="13" t="s">
        <v>116</v>
      </c>
      <c r="L5927" s="13" t="s">
        <v>290</v>
      </c>
      <c r="M5927" s="13" t="s">
        <v>20533</v>
      </c>
      <c r="N5927" s="13" t="s">
        <v>7477</v>
      </c>
      <c r="O5927" s="13" t="s">
        <v>54390</v>
      </c>
      <c r="P5927" s="11">
        <v>326665</v>
      </c>
      <c r="Q5927" s="13" t="s">
        <v>93</v>
      </c>
      <c r="R5927" s="33" t="s">
        <v>54391</v>
      </c>
      <c r="S5927" s="33" t="s">
        <v>54392</v>
      </c>
      <c r="T5927" s="13" t="s">
        <v>54393</v>
      </c>
      <c r="U5927" s="13" t="s">
        <v>54394</v>
      </c>
      <c r="V5927" s="13" t="s">
        <v>50</v>
      </c>
      <c r="W5927" s="13" t="s">
        <v>50</v>
      </c>
      <c r="X5927" s="13" t="s">
        <v>50</v>
      </c>
      <c r="Y5927" s="13" t="s">
        <v>290</v>
      </c>
      <c r="Z5927" s="13">
        <v>1</v>
      </c>
      <c r="AA5927" s="13" t="s">
        <v>50</v>
      </c>
      <c r="AB5927" s="13" t="s">
        <v>50</v>
      </c>
      <c r="AC5927" s="13" t="s">
        <v>50</v>
      </c>
      <c r="AD5927" s="13" t="s">
        <v>290</v>
      </c>
      <c r="AE5927" s="13" t="s">
        <v>50</v>
      </c>
      <c r="AF5927" s="13" t="s">
        <v>50</v>
      </c>
      <c r="AG5927" s="13" t="s">
        <v>50</v>
      </c>
      <c r="AH5927" s="13" t="s">
        <v>50</v>
      </c>
      <c r="AI5927" s="13" t="s">
        <v>50</v>
      </c>
      <c r="AJ5927" s="13" t="s">
        <v>50</v>
      </c>
      <c r="AK5927" s="13" t="s">
        <v>54395</v>
      </c>
      <c r="AL5927" s="13" t="s">
        <v>50</v>
      </c>
      <c r="AM5927" s="13" t="s">
        <v>54396</v>
      </c>
      <c r="AN5927" s="13" t="s">
        <v>253</v>
      </c>
      <c r="AO5927" s="13" t="s">
        <v>54397</v>
      </c>
      <c r="AP5927" s="21" t="s">
        <v>54398</v>
      </c>
      <c r="AQ5927" s="13" t="s">
        <v>50</v>
      </c>
      <c r="AR5927" s="13" t="s">
        <v>50</v>
      </c>
    </row>
    <row r="5928" spans="1:44" ht="15" thickBot="1">
      <c r="A5928" s="4" t="s">
        <v>54399</v>
      </c>
      <c r="B5928" s="7" t="s">
        <v>50</v>
      </c>
      <c r="C5928" s="6">
        <v>18629</v>
      </c>
      <c r="D5928" s="7" t="s">
        <v>45</v>
      </c>
      <c r="E5928" s="7" t="s">
        <v>46</v>
      </c>
      <c r="F5928" s="7" t="s">
        <v>70</v>
      </c>
      <c r="G5928" s="26" t="s">
        <v>54946</v>
      </c>
      <c r="H5928" s="7" t="s">
        <v>341</v>
      </c>
      <c r="I5928" s="7" t="s">
        <v>50</v>
      </c>
      <c r="J5928" s="6">
        <v>45365</v>
      </c>
      <c r="K5928" s="7" t="s">
        <v>177</v>
      </c>
      <c r="L5928" s="7" t="s">
        <v>178</v>
      </c>
      <c r="M5928" s="7" t="s">
        <v>54400</v>
      </c>
      <c r="N5928" s="7" t="s">
        <v>54401</v>
      </c>
      <c r="O5928" s="7" t="s">
        <v>54402</v>
      </c>
      <c r="P5928" s="5">
        <v>336279</v>
      </c>
      <c r="Q5928" s="7" t="s">
        <v>105</v>
      </c>
      <c r="R5928" s="34" t="s">
        <v>54403</v>
      </c>
      <c r="S5928" s="34" t="s">
        <v>54404</v>
      </c>
      <c r="T5928" s="7" t="s">
        <v>54405</v>
      </c>
      <c r="U5928" s="7" t="s">
        <v>54406</v>
      </c>
      <c r="V5928" s="7" t="s">
        <v>50</v>
      </c>
      <c r="W5928" s="7" t="s">
        <v>50</v>
      </c>
      <c r="X5928" s="7" t="s">
        <v>50</v>
      </c>
      <c r="Y5928" s="7" t="s">
        <v>50</v>
      </c>
      <c r="Z5928" s="7">
        <v>1</v>
      </c>
      <c r="AA5928" s="7" t="s">
        <v>50</v>
      </c>
      <c r="AB5928" s="7" t="s">
        <v>50</v>
      </c>
      <c r="AC5928" s="7" t="s">
        <v>50</v>
      </c>
      <c r="AD5928" s="7" t="s">
        <v>178</v>
      </c>
      <c r="AE5928" s="7" t="s">
        <v>50</v>
      </c>
      <c r="AF5928" s="7" t="s">
        <v>50</v>
      </c>
      <c r="AG5928" s="7" t="s">
        <v>50</v>
      </c>
      <c r="AH5928" s="7" t="s">
        <v>50</v>
      </c>
      <c r="AI5928" s="7" t="s">
        <v>50</v>
      </c>
      <c r="AJ5928" s="7" t="s">
        <v>50</v>
      </c>
      <c r="AK5928" s="7" t="s">
        <v>50</v>
      </c>
      <c r="AL5928" s="7" t="s">
        <v>50</v>
      </c>
      <c r="AM5928" s="7" t="s">
        <v>54407</v>
      </c>
      <c r="AN5928" s="7" t="s">
        <v>66</v>
      </c>
      <c r="AO5928" s="7" t="s">
        <v>54408</v>
      </c>
      <c r="AP5928" s="8" t="s">
        <v>54409</v>
      </c>
      <c r="AQ5928" s="7" t="s">
        <v>50</v>
      </c>
      <c r="AR5928" s="7" t="s">
        <v>50</v>
      </c>
    </row>
    <row r="5929" spans="1:44" ht="15" thickBot="1">
      <c r="A5929" s="10" t="s">
        <v>54410</v>
      </c>
      <c r="B5929" s="13" t="s">
        <v>50</v>
      </c>
      <c r="C5929" s="12">
        <v>43881</v>
      </c>
      <c r="D5929" s="13" t="s">
        <v>45</v>
      </c>
      <c r="E5929" s="13" t="s">
        <v>46</v>
      </c>
      <c r="F5929" s="13" t="s">
        <v>70</v>
      </c>
      <c r="G5929" s="26" t="s">
        <v>54946</v>
      </c>
      <c r="H5929" s="13" t="s">
        <v>50</v>
      </c>
      <c r="I5929" s="13" t="s">
        <v>50</v>
      </c>
      <c r="J5929" s="12">
        <v>45365</v>
      </c>
      <c r="K5929" s="13" t="s">
        <v>50</v>
      </c>
      <c r="L5929" s="13" t="s">
        <v>241</v>
      </c>
      <c r="M5929" s="13" t="s">
        <v>42226</v>
      </c>
      <c r="N5929" s="13" t="s">
        <v>19960</v>
      </c>
      <c r="O5929" s="13" t="s">
        <v>54411</v>
      </c>
      <c r="P5929" s="11">
        <v>337210</v>
      </c>
      <c r="Q5929" s="13" t="s">
        <v>245</v>
      </c>
      <c r="R5929" s="33" t="s">
        <v>54412</v>
      </c>
      <c r="S5929" s="30" t="s">
        <v>50</v>
      </c>
      <c r="T5929" s="13" t="s">
        <v>54413</v>
      </c>
      <c r="U5929" s="13">
        <f>81-3-6822-4970</f>
        <v>-11714</v>
      </c>
      <c r="V5929" s="13" t="s">
        <v>50</v>
      </c>
      <c r="W5929" s="13" t="s">
        <v>50</v>
      </c>
      <c r="X5929" s="13" t="s">
        <v>50</v>
      </c>
      <c r="Y5929" s="13" t="s">
        <v>154</v>
      </c>
      <c r="Z5929" s="13">
        <v>2</v>
      </c>
      <c r="AA5929" s="13" t="s">
        <v>50</v>
      </c>
      <c r="AB5929" s="13" t="s">
        <v>50</v>
      </c>
      <c r="AC5929" s="13" t="s">
        <v>50</v>
      </c>
      <c r="AD5929" s="13" t="s">
        <v>241</v>
      </c>
      <c r="AE5929" s="13" t="s">
        <v>50</v>
      </c>
      <c r="AF5929" s="13" t="s">
        <v>50</v>
      </c>
      <c r="AG5929" s="13" t="s">
        <v>50</v>
      </c>
      <c r="AH5929" s="13" t="s">
        <v>50</v>
      </c>
      <c r="AI5929" s="13" t="s">
        <v>50</v>
      </c>
      <c r="AJ5929" s="13" t="s">
        <v>50</v>
      </c>
      <c r="AK5929" s="13" t="s">
        <v>54414</v>
      </c>
      <c r="AL5929" s="13" t="s">
        <v>50</v>
      </c>
      <c r="AM5929" s="13" t="s">
        <v>54415</v>
      </c>
      <c r="AN5929" s="13" t="s">
        <v>66</v>
      </c>
      <c r="AO5929" s="13" t="s">
        <v>54416</v>
      </c>
      <c r="AP5929" s="13" t="s">
        <v>50</v>
      </c>
      <c r="AQ5929" s="21" t="s">
        <v>54417</v>
      </c>
      <c r="AR5929" s="13" t="s">
        <v>50</v>
      </c>
    </row>
    <row r="5930" spans="1:44" ht="15" thickBot="1">
      <c r="A5930" s="4" t="s">
        <v>54418</v>
      </c>
      <c r="B5930" s="7" t="s">
        <v>50</v>
      </c>
      <c r="C5930" s="6">
        <v>25204</v>
      </c>
      <c r="D5930" s="7" t="s">
        <v>45</v>
      </c>
      <c r="E5930" s="7" t="s">
        <v>1939</v>
      </c>
      <c r="F5930" s="7" t="s">
        <v>70</v>
      </c>
      <c r="G5930" s="7" t="s">
        <v>176</v>
      </c>
      <c r="H5930" s="7" t="s">
        <v>2081</v>
      </c>
      <c r="I5930" s="7" t="s">
        <v>50</v>
      </c>
      <c r="J5930" s="6">
        <v>45365</v>
      </c>
      <c r="K5930" s="7" t="s">
        <v>89</v>
      </c>
      <c r="L5930" s="7" t="s">
        <v>52</v>
      </c>
      <c r="M5930" s="7" t="s">
        <v>54419</v>
      </c>
      <c r="N5930" s="7" t="s">
        <v>1941</v>
      </c>
      <c r="O5930" s="7" t="s">
        <v>54420</v>
      </c>
      <c r="P5930" s="5">
        <v>367960</v>
      </c>
      <c r="Q5930" s="7" t="s">
        <v>1943</v>
      </c>
      <c r="R5930" s="34" t="s">
        <v>54421</v>
      </c>
      <c r="S5930" s="34" t="s">
        <v>54422</v>
      </c>
      <c r="T5930" s="7" t="s">
        <v>54423</v>
      </c>
      <c r="U5930" s="7">
        <v>2026623520</v>
      </c>
      <c r="V5930" s="7" t="s">
        <v>50</v>
      </c>
      <c r="W5930" s="7" t="s">
        <v>50</v>
      </c>
      <c r="X5930" s="7" t="s">
        <v>50</v>
      </c>
      <c r="Y5930" s="7" t="s">
        <v>50</v>
      </c>
      <c r="Z5930" s="7">
        <v>1</v>
      </c>
      <c r="AA5930" s="7" t="s">
        <v>50</v>
      </c>
      <c r="AB5930" s="7" t="s">
        <v>50</v>
      </c>
      <c r="AC5930" s="7" t="s">
        <v>50</v>
      </c>
      <c r="AD5930" s="7" t="s">
        <v>50</v>
      </c>
      <c r="AE5930" s="7" t="s">
        <v>50</v>
      </c>
      <c r="AF5930" s="7" t="s">
        <v>50</v>
      </c>
      <c r="AG5930" s="7" t="s">
        <v>50</v>
      </c>
      <c r="AH5930" s="7" t="s">
        <v>50</v>
      </c>
      <c r="AI5930" s="7" t="s">
        <v>50</v>
      </c>
      <c r="AJ5930" s="7" t="s">
        <v>50</v>
      </c>
      <c r="AK5930" s="7" t="s">
        <v>50</v>
      </c>
      <c r="AL5930" s="7" t="s">
        <v>50</v>
      </c>
      <c r="AM5930" s="7" t="s">
        <v>54424</v>
      </c>
      <c r="AN5930" s="7" t="s">
        <v>993</v>
      </c>
      <c r="AO5930" s="7" t="s">
        <v>54425</v>
      </c>
      <c r="AP5930" s="22" t="s">
        <v>54426</v>
      </c>
      <c r="AQ5930" s="7" t="s">
        <v>50</v>
      </c>
      <c r="AR5930" s="7" t="s">
        <v>50</v>
      </c>
    </row>
    <row r="5931" spans="1:44" ht="15" thickBot="1">
      <c r="A5931" s="10" t="s">
        <v>54427</v>
      </c>
      <c r="B5931" s="13" t="s">
        <v>50</v>
      </c>
      <c r="C5931" s="12">
        <v>18994</v>
      </c>
      <c r="D5931" s="13" t="s">
        <v>45</v>
      </c>
      <c r="E5931" s="13" t="s">
        <v>46</v>
      </c>
      <c r="F5931" s="13" t="s">
        <v>70</v>
      </c>
      <c r="G5931" s="13" t="s">
        <v>50</v>
      </c>
      <c r="H5931" s="13" t="s">
        <v>5091</v>
      </c>
      <c r="I5931" s="13" t="s">
        <v>50</v>
      </c>
      <c r="J5931" s="12">
        <v>45365</v>
      </c>
      <c r="K5931" s="13" t="s">
        <v>50</v>
      </c>
      <c r="L5931" s="13" t="s">
        <v>290</v>
      </c>
      <c r="M5931" s="13" t="s">
        <v>50</v>
      </c>
      <c r="N5931" s="13" t="s">
        <v>17075</v>
      </c>
      <c r="O5931" s="13" t="s">
        <v>54428</v>
      </c>
      <c r="P5931" s="11">
        <v>372657</v>
      </c>
      <c r="Q5931" s="13" t="s">
        <v>360</v>
      </c>
      <c r="R5931" s="33" t="s">
        <v>54429</v>
      </c>
      <c r="S5931" s="33" t="s">
        <v>54430</v>
      </c>
      <c r="T5931" s="13" t="s">
        <v>50</v>
      </c>
      <c r="U5931" s="13" t="s">
        <v>50</v>
      </c>
      <c r="V5931" s="13" t="s">
        <v>50</v>
      </c>
      <c r="W5931" s="13" t="s">
        <v>50</v>
      </c>
      <c r="X5931" s="13" t="s">
        <v>50</v>
      </c>
      <c r="Y5931" s="13" t="s">
        <v>290</v>
      </c>
      <c r="Z5931" s="13">
        <v>1</v>
      </c>
      <c r="AA5931" s="13" t="s">
        <v>50</v>
      </c>
      <c r="AB5931" s="13" t="s">
        <v>50</v>
      </c>
      <c r="AC5931" s="13" t="s">
        <v>50</v>
      </c>
      <c r="AD5931" s="13" t="s">
        <v>290</v>
      </c>
      <c r="AE5931" s="13" t="s">
        <v>50</v>
      </c>
      <c r="AF5931" s="13" t="s">
        <v>50</v>
      </c>
      <c r="AG5931" s="13" t="s">
        <v>50</v>
      </c>
      <c r="AH5931" s="13" t="s">
        <v>50</v>
      </c>
      <c r="AI5931" s="13" t="s">
        <v>50</v>
      </c>
      <c r="AJ5931" s="13" t="s">
        <v>50</v>
      </c>
      <c r="AK5931" s="13" t="s">
        <v>50</v>
      </c>
      <c r="AL5931" s="13" t="s">
        <v>50</v>
      </c>
      <c r="AM5931" s="13" t="s">
        <v>54431</v>
      </c>
      <c r="AN5931" s="13" t="s">
        <v>66</v>
      </c>
      <c r="AO5931" s="13" t="s">
        <v>54432</v>
      </c>
      <c r="AP5931" s="14" t="s">
        <v>54433</v>
      </c>
      <c r="AQ5931" s="13" t="s">
        <v>50</v>
      </c>
      <c r="AR5931" s="13" t="s">
        <v>54434</v>
      </c>
    </row>
    <row r="5932" spans="1:44" ht="15" thickBot="1">
      <c r="A5932" s="4" t="s">
        <v>54435</v>
      </c>
      <c r="B5932" s="7" t="s">
        <v>50</v>
      </c>
      <c r="C5932" s="6">
        <v>13881</v>
      </c>
      <c r="D5932" s="7" t="s">
        <v>45</v>
      </c>
      <c r="E5932" s="7" t="s">
        <v>46</v>
      </c>
      <c r="F5932" s="7" t="s">
        <v>70</v>
      </c>
      <c r="G5932" s="26" t="s">
        <v>54946</v>
      </c>
      <c r="H5932" s="7" t="s">
        <v>1112</v>
      </c>
      <c r="I5932" s="7" t="s">
        <v>50</v>
      </c>
      <c r="J5932" s="6">
        <v>45365</v>
      </c>
      <c r="K5932" s="7" t="s">
        <v>191</v>
      </c>
      <c r="L5932" s="7" t="s">
        <v>131</v>
      </c>
      <c r="M5932" s="7" t="s">
        <v>54436</v>
      </c>
      <c r="N5932" s="7" t="s">
        <v>54437</v>
      </c>
      <c r="O5932" s="7" t="s">
        <v>54438</v>
      </c>
      <c r="P5932" s="5">
        <v>379676</v>
      </c>
      <c r="Q5932" s="7" t="s">
        <v>683</v>
      </c>
      <c r="R5932" s="34" t="s">
        <v>54439</v>
      </c>
      <c r="S5932" s="34" t="s">
        <v>54440</v>
      </c>
      <c r="T5932" s="7" t="s">
        <v>54441</v>
      </c>
      <c r="U5932" s="7" t="s">
        <v>54442</v>
      </c>
      <c r="V5932" s="7" t="s">
        <v>50</v>
      </c>
      <c r="W5932" s="7" t="s">
        <v>50</v>
      </c>
      <c r="X5932" s="7" t="s">
        <v>50</v>
      </c>
      <c r="Y5932" s="7" t="s">
        <v>50</v>
      </c>
      <c r="Z5932" s="7">
        <v>1</v>
      </c>
      <c r="AA5932" s="7" t="s">
        <v>50</v>
      </c>
      <c r="AB5932" s="7" t="s">
        <v>50</v>
      </c>
      <c r="AC5932" s="7" t="s">
        <v>50</v>
      </c>
      <c r="AD5932" s="7" t="s">
        <v>50</v>
      </c>
      <c r="AE5932" s="7" t="s">
        <v>50</v>
      </c>
      <c r="AF5932" s="7" t="s">
        <v>50</v>
      </c>
      <c r="AG5932" s="7" t="s">
        <v>50</v>
      </c>
      <c r="AH5932" s="7" t="s">
        <v>50</v>
      </c>
      <c r="AI5932" s="7" t="s">
        <v>50</v>
      </c>
      <c r="AJ5932" s="7" t="s">
        <v>50</v>
      </c>
      <c r="AK5932" s="7" t="s">
        <v>43288</v>
      </c>
      <c r="AL5932" s="7" t="s">
        <v>50</v>
      </c>
      <c r="AM5932" s="7" t="s">
        <v>54443</v>
      </c>
      <c r="AN5932" s="7" t="s">
        <v>66</v>
      </c>
      <c r="AO5932" s="7" t="s">
        <v>54444</v>
      </c>
      <c r="AP5932" s="8" t="s">
        <v>54445</v>
      </c>
      <c r="AQ5932" s="7" t="s">
        <v>50</v>
      </c>
      <c r="AR5932" s="7" t="s">
        <v>50</v>
      </c>
    </row>
    <row r="5933" spans="1:44" ht="15" thickBot="1">
      <c r="A5933" s="10" t="s">
        <v>54446</v>
      </c>
      <c r="B5933" s="13" t="s">
        <v>50</v>
      </c>
      <c r="C5933" s="12">
        <v>32874</v>
      </c>
      <c r="D5933" s="13" t="s">
        <v>45</v>
      </c>
      <c r="E5933" s="13" t="s">
        <v>1939</v>
      </c>
      <c r="F5933" s="13" t="s">
        <v>70</v>
      </c>
      <c r="G5933" s="13" t="s">
        <v>87</v>
      </c>
      <c r="H5933" s="13" t="s">
        <v>443</v>
      </c>
      <c r="I5933" s="13" t="s">
        <v>50</v>
      </c>
      <c r="J5933" s="12">
        <v>45365</v>
      </c>
      <c r="K5933" s="13" t="s">
        <v>191</v>
      </c>
      <c r="L5933" s="13" t="s">
        <v>52</v>
      </c>
      <c r="M5933" s="13" t="s">
        <v>54447</v>
      </c>
      <c r="N5933" s="13" t="s">
        <v>1941</v>
      </c>
      <c r="O5933" s="13" t="s">
        <v>54448</v>
      </c>
      <c r="P5933" s="11">
        <v>398398</v>
      </c>
      <c r="Q5933" s="13" t="s">
        <v>1943</v>
      </c>
      <c r="R5933" s="33" t="s">
        <v>54449</v>
      </c>
      <c r="S5933" s="33" t="s">
        <v>54450</v>
      </c>
      <c r="T5933" s="13" t="s">
        <v>54451</v>
      </c>
      <c r="U5933" s="13">
        <f>1-202-628-8866</f>
        <v>-9695</v>
      </c>
      <c r="V5933" s="13" t="s">
        <v>50</v>
      </c>
      <c r="W5933" s="13" t="s">
        <v>50</v>
      </c>
      <c r="X5933" s="13" t="s">
        <v>50</v>
      </c>
      <c r="Y5933" s="13" t="s">
        <v>50</v>
      </c>
      <c r="Z5933" s="13">
        <v>1</v>
      </c>
      <c r="AA5933" s="13" t="s">
        <v>50</v>
      </c>
      <c r="AB5933" s="13" t="s">
        <v>50</v>
      </c>
      <c r="AC5933" s="13" t="s">
        <v>50</v>
      </c>
      <c r="AD5933" s="13" t="s">
        <v>50</v>
      </c>
      <c r="AE5933" s="13" t="s">
        <v>50</v>
      </c>
      <c r="AF5933" s="13" t="s">
        <v>50</v>
      </c>
      <c r="AG5933" s="13" t="s">
        <v>50</v>
      </c>
      <c r="AH5933" s="13" t="s">
        <v>50</v>
      </c>
      <c r="AI5933" s="13" t="s">
        <v>50</v>
      </c>
      <c r="AJ5933" s="13" t="s">
        <v>50</v>
      </c>
      <c r="AK5933" s="13" t="s">
        <v>50</v>
      </c>
      <c r="AL5933" s="13" t="s">
        <v>50</v>
      </c>
      <c r="AM5933" s="13" t="s">
        <v>54452</v>
      </c>
      <c r="AN5933" s="13" t="s">
        <v>66</v>
      </c>
      <c r="AO5933" s="13" t="s">
        <v>54453</v>
      </c>
      <c r="AP5933" s="14" t="s">
        <v>54454</v>
      </c>
      <c r="AQ5933" s="13" t="s">
        <v>50</v>
      </c>
      <c r="AR5933" s="13" t="s">
        <v>50</v>
      </c>
    </row>
    <row r="5934" spans="1:44" ht="15" thickBot="1">
      <c r="A5934" s="4" t="s">
        <v>54455</v>
      </c>
      <c r="B5934" s="7" t="s">
        <v>50</v>
      </c>
      <c r="C5934" s="6">
        <v>43466</v>
      </c>
      <c r="D5934" s="7" t="s">
        <v>45</v>
      </c>
      <c r="E5934" s="7" t="s">
        <v>46</v>
      </c>
      <c r="F5934" s="7" t="s">
        <v>70</v>
      </c>
      <c r="G5934" s="27" t="s">
        <v>54945</v>
      </c>
      <c r="H5934" s="7" t="s">
        <v>1449</v>
      </c>
      <c r="I5934" s="7" t="s">
        <v>50</v>
      </c>
      <c r="J5934" s="6">
        <v>45366</v>
      </c>
      <c r="K5934" s="7" t="s">
        <v>50</v>
      </c>
      <c r="L5934" s="7" t="s">
        <v>467</v>
      </c>
      <c r="M5934" s="7" t="s">
        <v>25073</v>
      </c>
      <c r="N5934" s="7" t="s">
        <v>38914</v>
      </c>
      <c r="O5934" s="7" t="s">
        <v>54456</v>
      </c>
      <c r="P5934" s="5">
        <v>404062</v>
      </c>
      <c r="Q5934" s="7" t="s">
        <v>520</v>
      </c>
      <c r="R5934" s="34" t="s">
        <v>54457</v>
      </c>
      <c r="S5934" s="34" t="s">
        <v>54458</v>
      </c>
      <c r="T5934" s="7" t="s">
        <v>54459</v>
      </c>
      <c r="U5934" s="7" t="s">
        <v>50</v>
      </c>
      <c r="V5934" s="7" t="s">
        <v>50</v>
      </c>
      <c r="W5934" s="7" t="s">
        <v>50</v>
      </c>
      <c r="X5934" s="7" t="s">
        <v>50</v>
      </c>
      <c r="Y5934" s="7" t="s">
        <v>467</v>
      </c>
      <c r="Z5934" s="7">
        <v>1</v>
      </c>
      <c r="AA5934" s="7" t="s">
        <v>50</v>
      </c>
      <c r="AB5934" s="7" t="s">
        <v>50</v>
      </c>
      <c r="AC5934" s="7" t="s">
        <v>50</v>
      </c>
      <c r="AD5934" s="7" t="s">
        <v>467</v>
      </c>
      <c r="AE5934" s="7" t="s">
        <v>50</v>
      </c>
      <c r="AF5934" s="7" t="s">
        <v>50</v>
      </c>
      <c r="AG5934" s="7" t="s">
        <v>50</v>
      </c>
      <c r="AH5934" s="7" t="s">
        <v>50</v>
      </c>
      <c r="AI5934" s="7" t="s">
        <v>50</v>
      </c>
      <c r="AJ5934" s="7" t="s">
        <v>50</v>
      </c>
      <c r="AK5934" s="7" t="s">
        <v>54460</v>
      </c>
      <c r="AL5934" s="7" t="s">
        <v>50</v>
      </c>
      <c r="AM5934" s="7" t="s">
        <v>54461</v>
      </c>
      <c r="AN5934" s="7" t="s">
        <v>253</v>
      </c>
      <c r="AO5934" s="7" t="s">
        <v>50</v>
      </c>
      <c r="AP5934" s="22" t="s">
        <v>54462</v>
      </c>
      <c r="AQ5934" s="7" t="s">
        <v>50</v>
      </c>
      <c r="AR5934" s="7" t="s">
        <v>255</v>
      </c>
    </row>
    <row r="5935" spans="1:44" ht="15" thickBot="1">
      <c r="A5935" s="10" t="s">
        <v>54463</v>
      </c>
      <c r="B5935" s="13" t="s">
        <v>50</v>
      </c>
      <c r="C5935" s="12">
        <v>23743</v>
      </c>
      <c r="D5935" s="13" t="s">
        <v>45</v>
      </c>
      <c r="E5935" s="13" t="s">
        <v>1939</v>
      </c>
      <c r="F5935" s="13" t="s">
        <v>70</v>
      </c>
      <c r="G5935" s="13" t="s">
        <v>114</v>
      </c>
      <c r="H5935" s="13" t="s">
        <v>115</v>
      </c>
      <c r="I5935" s="13" t="s">
        <v>50</v>
      </c>
      <c r="J5935" s="12">
        <v>45364</v>
      </c>
      <c r="K5935" s="13" t="s">
        <v>177</v>
      </c>
      <c r="L5935" s="13" t="s">
        <v>52</v>
      </c>
      <c r="M5935" s="13" t="s">
        <v>54464</v>
      </c>
      <c r="N5935" s="13" t="s">
        <v>4752</v>
      </c>
      <c r="O5935" s="13" t="s">
        <v>54465</v>
      </c>
      <c r="P5935" s="11">
        <v>411280</v>
      </c>
      <c r="Q5935" s="13" t="s">
        <v>166</v>
      </c>
      <c r="R5935" s="33" t="s">
        <v>54466</v>
      </c>
      <c r="S5935" s="33" t="s">
        <v>54467</v>
      </c>
      <c r="T5935" s="13" t="s">
        <v>54468</v>
      </c>
      <c r="U5935" s="13" t="s">
        <v>54469</v>
      </c>
      <c r="V5935" s="13" t="s">
        <v>50</v>
      </c>
      <c r="W5935" s="13" t="s">
        <v>50</v>
      </c>
      <c r="X5935" s="13" t="s">
        <v>50</v>
      </c>
      <c r="Y5935" s="13" t="s">
        <v>50</v>
      </c>
      <c r="Z5935" s="13">
        <v>1</v>
      </c>
      <c r="AA5935" s="13" t="s">
        <v>50</v>
      </c>
      <c r="AB5935" s="13" t="s">
        <v>50</v>
      </c>
      <c r="AC5935" s="13" t="s">
        <v>50</v>
      </c>
      <c r="AD5935" s="13" t="s">
        <v>50</v>
      </c>
      <c r="AE5935" s="13" t="s">
        <v>50</v>
      </c>
      <c r="AF5935" s="13" t="s">
        <v>50</v>
      </c>
      <c r="AG5935" s="13" t="s">
        <v>50</v>
      </c>
      <c r="AH5935" s="13" t="s">
        <v>50</v>
      </c>
      <c r="AI5935" s="13" t="s">
        <v>50</v>
      </c>
      <c r="AJ5935" s="13" t="s">
        <v>50</v>
      </c>
      <c r="AK5935" s="13" t="s">
        <v>30859</v>
      </c>
      <c r="AL5935" s="13" t="s">
        <v>50</v>
      </c>
      <c r="AM5935" s="13" t="s">
        <v>54470</v>
      </c>
      <c r="AN5935" s="13" t="s">
        <v>66</v>
      </c>
      <c r="AO5935" s="13" t="s">
        <v>54471</v>
      </c>
      <c r="AP5935" s="21" t="s">
        <v>54472</v>
      </c>
      <c r="AQ5935" s="13" t="s">
        <v>50</v>
      </c>
      <c r="AR5935" s="13" t="s">
        <v>50</v>
      </c>
    </row>
    <row r="5936" spans="1:44" ht="15" thickBot="1">
      <c r="A5936" s="4" t="s">
        <v>54473</v>
      </c>
      <c r="B5936" s="7" t="s">
        <v>50</v>
      </c>
      <c r="C5936" s="6">
        <v>44197</v>
      </c>
      <c r="D5936" s="7" t="s">
        <v>45</v>
      </c>
      <c r="E5936" s="7" t="s">
        <v>46</v>
      </c>
      <c r="F5936" s="7" t="s">
        <v>70</v>
      </c>
      <c r="G5936" s="7" t="s">
        <v>87</v>
      </c>
      <c r="H5936" s="7" t="s">
        <v>50</v>
      </c>
      <c r="I5936" s="7" t="s">
        <v>50</v>
      </c>
      <c r="J5936" s="6">
        <v>45365</v>
      </c>
      <c r="K5936" s="7" t="s">
        <v>50</v>
      </c>
      <c r="L5936" s="7" t="s">
        <v>467</v>
      </c>
      <c r="M5936" s="7" t="s">
        <v>54474</v>
      </c>
      <c r="N5936" s="7" t="s">
        <v>5261</v>
      </c>
      <c r="O5936" s="7" t="s">
        <v>54475</v>
      </c>
      <c r="P5936" s="5">
        <v>444388</v>
      </c>
      <c r="Q5936" s="7" t="s">
        <v>245</v>
      </c>
      <c r="R5936" s="34" t="s">
        <v>54476</v>
      </c>
      <c r="S5936" s="31" t="s">
        <v>50</v>
      </c>
      <c r="T5936" s="7" t="s">
        <v>50</v>
      </c>
      <c r="U5936" s="7" t="s">
        <v>50</v>
      </c>
      <c r="V5936" s="7" t="s">
        <v>50</v>
      </c>
      <c r="W5936" s="7" t="s">
        <v>50</v>
      </c>
      <c r="X5936" s="7" t="s">
        <v>50</v>
      </c>
      <c r="Y5936" s="7" t="s">
        <v>467</v>
      </c>
      <c r="Z5936" s="7">
        <v>1</v>
      </c>
      <c r="AA5936" s="7" t="s">
        <v>50</v>
      </c>
      <c r="AB5936" s="7" t="s">
        <v>50</v>
      </c>
      <c r="AC5936" s="7" t="s">
        <v>50</v>
      </c>
      <c r="AD5936" s="7" t="s">
        <v>467</v>
      </c>
      <c r="AE5936" s="7" t="s">
        <v>50</v>
      </c>
      <c r="AF5936" s="7" t="s">
        <v>50</v>
      </c>
      <c r="AG5936" s="7" t="s">
        <v>50</v>
      </c>
      <c r="AH5936" s="7" t="s">
        <v>50</v>
      </c>
      <c r="AI5936" s="7" t="s">
        <v>50</v>
      </c>
      <c r="AJ5936" s="7" t="s">
        <v>50</v>
      </c>
      <c r="AK5936" s="7" t="s">
        <v>54477</v>
      </c>
      <c r="AL5936" s="7" t="s">
        <v>50</v>
      </c>
      <c r="AM5936" s="7" t="s">
        <v>54478</v>
      </c>
      <c r="AN5936" s="7" t="s">
        <v>66</v>
      </c>
      <c r="AO5936" s="7" t="s">
        <v>54479</v>
      </c>
      <c r="AP5936" s="7" t="s">
        <v>50</v>
      </c>
      <c r="AQ5936" s="22" t="s">
        <v>54480</v>
      </c>
      <c r="AR5936" s="7" t="s">
        <v>50</v>
      </c>
    </row>
    <row r="5937" spans="1:44" ht="15" thickBot="1">
      <c r="A5937" s="10" t="s">
        <v>54481</v>
      </c>
      <c r="B5937" s="13" t="s">
        <v>50</v>
      </c>
      <c r="C5937" s="12">
        <v>32509</v>
      </c>
      <c r="D5937" s="13" t="s">
        <v>45</v>
      </c>
      <c r="E5937" s="13" t="s">
        <v>46</v>
      </c>
      <c r="F5937" s="13" t="s">
        <v>70</v>
      </c>
      <c r="G5937" s="26" t="s">
        <v>54946</v>
      </c>
      <c r="H5937" s="13" t="s">
        <v>54482</v>
      </c>
      <c r="I5937" s="13" t="s">
        <v>50</v>
      </c>
      <c r="J5937" s="12">
        <v>45365</v>
      </c>
      <c r="K5937" s="13" t="s">
        <v>116</v>
      </c>
      <c r="L5937" s="13" t="s">
        <v>52</v>
      </c>
      <c r="M5937" s="13" t="s">
        <v>54483</v>
      </c>
      <c r="N5937" s="13" t="s">
        <v>1559</v>
      </c>
      <c r="O5937" s="13" t="s">
        <v>54484</v>
      </c>
      <c r="P5937" s="11">
        <v>446475</v>
      </c>
      <c r="Q5937" s="13" t="s">
        <v>642</v>
      </c>
      <c r="R5937" s="33" t="s">
        <v>54485</v>
      </c>
      <c r="S5937" s="33" t="s">
        <v>54486</v>
      </c>
      <c r="T5937" s="13" t="s">
        <v>54487</v>
      </c>
      <c r="U5937" s="13" t="s">
        <v>54488</v>
      </c>
      <c r="V5937" s="13" t="s">
        <v>50</v>
      </c>
      <c r="W5937" s="13" t="s">
        <v>50</v>
      </c>
      <c r="X5937" s="13" t="s">
        <v>50</v>
      </c>
      <c r="Y5937" s="13" t="s">
        <v>50</v>
      </c>
      <c r="Z5937" s="13">
        <v>1</v>
      </c>
      <c r="AA5937" s="13" t="s">
        <v>50</v>
      </c>
      <c r="AB5937" s="13" t="s">
        <v>50</v>
      </c>
      <c r="AC5937" s="13" t="s">
        <v>50</v>
      </c>
      <c r="AD5937" s="13" t="s">
        <v>50</v>
      </c>
      <c r="AE5937" s="13" t="s">
        <v>50</v>
      </c>
      <c r="AF5937" s="13" t="s">
        <v>50</v>
      </c>
      <c r="AG5937" s="13" t="s">
        <v>50</v>
      </c>
      <c r="AH5937" s="13" t="s">
        <v>50</v>
      </c>
      <c r="AI5937" s="13" t="s">
        <v>50</v>
      </c>
      <c r="AJ5937" s="13" t="s">
        <v>50</v>
      </c>
      <c r="AK5937" s="13" t="s">
        <v>50</v>
      </c>
      <c r="AL5937" s="13" t="s">
        <v>50</v>
      </c>
      <c r="AM5937" s="13" t="s">
        <v>54489</v>
      </c>
      <c r="AN5937" s="13" t="s">
        <v>66</v>
      </c>
      <c r="AO5937" s="13" t="s">
        <v>54490</v>
      </c>
      <c r="AP5937" s="14" t="s">
        <v>54491</v>
      </c>
      <c r="AQ5937" s="13" t="s">
        <v>50</v>
      </c>
      <c r="AR5937" s="13" t="s">
        <v>50</v>
      </c>
    </row>
    <row r="5938" spans="1:44" ht="15" thickBot="1">
      <c r="A5938" s="4" t="s">
        <v>54492</v>
      </c>
      <c r="B5938" s="7" t="s">
        <v>50</v>
      </c>
      <c r="C5938" s="6">
        <v>41275</v>
      </c>
      <c r="D5938" s="7" t="s">
        <v>45</v>
      </c>
      <c r="E5938" s="7" t="s">
        <v>46</v>
      </c>
      <c r="F5938" s="7" t="s">
        <v>70</v>
      </c>
      <c r="G5938" s="26" t="s">
        <v>54946</v>
      </c>
      <c r="H5938" s="7" t="s">
        <v>3059</v>
      </c>
      <c r="I5938" s="7" t="s">
        <v>50</v>
      </c>
      <c r="J5938" s="6">
        <v>45365</v>
      </c>
      <c r="K5938" s="7" t="s">
        <v>116</v>
      </c>
      <c r="L5938" s="7" t="s">
        <v>52</v>
      </c>
      <c r="M5938" s="7" t="s">
        <v>19221</v>
      </c>
      <c r="N5938" s="7" t="s">
        <v>1941</v>
      </c>
      <c r="O5938" s="7" t="s">
        <v>54493</v>
      </c>
      <c r="P5938" s="5">
        <v>449565</v>
      </c>
      <c r="Q5938" s="7" t="s">
        <v>1943</v>
      </c>
      <c r="R5938" s="34" t="s">
        <v>54494</v>
      </c>
      <c r="S5938" s="34" t="s">
        <v>54495</v>
      </c>
      <c r="T5938" s="7" t="s">
        <v>54496</v>
      </c>
      <c r="U5938" s="7" t="s">
        <v>54497</v>
      </c>
      <c r="V5938" s="7" t="s">
        <v>50</v>
      </c>
      <c r="W5938" s="7" t="s">
        <v>50</v>
      </c>
      <c r="X5938" s="7" t="s">
        <v>50</v>
      </c>
      <c r="Y5938" s="7" t="s">
        <v>50</v>
      </c>
      <c r="Z5938" s="7">
        <v>1</v>
      </c>
      <c r="AA5938" s="7" t="s">
        <v>50</v>
      </c>
      <c r="AB5938" s="7" t="s">
        <v>50</v>
      </c>
      <c r="AC5938" s="7" t="s">
        <v>50</v>
      </c>
      <c r="AD5938" s="7" t="s">
        <v>50</v>
      </c>
      <c r="AE5938" s="7" t="s">
        <v>50</v>
      </c>
      <c r="AF5938" s="7" t="s">
        <v>50</v>
      </c>
      <c r="AG5938" s="7" t="s">
        <v>50</v>
      </c>
      <c r="AH5938" s="7" t="s">
        <v>50</v>
      </c>
      <c r="AI5938" s="7" t="s">
        <v>50</v>
      </c>
      <c r="AJ5938" s="7" t="s">
        <v>50</v>
      </c>
      <c r="AK5938" s="7" t="s">
        <v>50</v>
      </c>
      <c r="AL5938" s="7" t="s">
        <v>50</v>
      </c>
      <c r="AM5938" s="7" t="s">
        <v>54498</v>
      </c>
      <c r="AN5938" s="7" t="s">
        <v>66</v>
      </c>
      <c r="AO5938" s="7" t="s">
        <v>54499</v>
      </c>
      <c r="AP5938" s="8" t="s">
        <v>54500</v>
      </c>
      <c r="AQ5938" s="7" t="s">
        <v>50</v>
      </c>
      <c r="AR5938" s="7" t="s">
        <v>50</v>
      </c>
    </row>
    <row r="5939" spans="1:44" ht="15" thickBot="1">
      <c r="A5939" s="10" t="s">
        <v>54501</v>
      </c>
      <c r="B5939" s="13" t="s">
        <v>50</v>
      </c>
      <c r="C5939" s="12">
        <v>43831</v>
      </c>
      <c r="D5939" s="13" t="s">
        <v>45</v>
      </c>
      <c r="E5939" s="13" t="s">
        <v>50</v>
      </c>
      <c r="F5939" s="13" t="s">
        <v>70</v>
      </c>
      <c r="G5939" s="27" t="s">
        <v>54945</v>
      </c>
      <c r="H5939" s="13" t="s">
        <v>50</v>
      </c>
      <c r="I5939" s="13" t="s">
        <v>50</v>
      </c>
      <c r="J5939" s="12">
        <v>45364</v>
      </c>
      <c r="K5939" s="13" t="s">
        <v>50</v>
      </c>
      <c r="L5939" s="13" t="s">
        <v>467</v>
      </c>
      <c r="M5939" s="13" t="s">
        <v>50</v>
      </c>
      <c r="N5939" s="13" t="s">
        <v>50</v>
      </c>
      <c r="O5939" s="13" t="s">
        <v>54502</v>
      </c>
      <c r="P5939" s="11">
        <v>453551</v>
      </c>
      <c r="Q5939" s="13" t="s">
        <v>50</v>
      </c>
      <c r="R5939" s="33" t="s">
        <v>54503</v>
      </c>
      <c r="S5939" s="33" t="s">
        <v>54504</v>
      </c>
      <c r="T5939" s="13" t="s">
        <v>50</v>
      </c>
      <c r="U5939" s="13" t="s">
        <v>50</v>
      </c>
      <c r="V5939" s="13" t="s">
        <v>50</v>
      </c>
      <c r="W5939" s="13" t="s">
        <v>50</v>
      </c>
      <c r="X5939" s="13" t="s">
        <v>50</v>
      </c>
      <c r="Y5939" s="13" t="s">
        <v>467</v>
      </c>
      <c r="Z5939" s="13">
        <v>1</v>
      </c>
      <c r="AA5939" s="13" t="s">
        <v>50</v>
      </c>
      <c r="AB5939" s="13" t="s">
        <v>50</v>
      </c>
      <c r="AC5939" s="13" t="s">
        <v>50</v>
      </c>
      <c r="AD5939" s="13" t="s">
        <v>467</v>
      </c>
      <c r="AE5939" s="13" t="s">
        <v>50</v>
      </c>
      <c r="AF5939" s="13" t="s">
        <v>50</v>
      </c>
      <c r="AG5939" s="13" t="s">
        <v>50</v>
      </c>
      <c r="AH5939" s="13" t="s">
        <v>50</v>
      </c>
      <c r="AI5939" s="13" t="s">
        <v>50</v>
      </c>
      <c r="AJ5939" s="13" t="s">
        <v>50</v>
      </c>
      <c r="AK5939" s="13" t="s">
        <v>50</v>
      </c>
      <c r="AL5939" s="13" t="s">
        <v>50</v>
      </c>
      <c r="AM5939" s="13" t="s">
        <v>54505</v>
      </c>
      <c r="AN5939" s="13" t="s">
        <v>993</v>
      </c>
      <c r="AO5939" s="13" t="s">
        <v>54506</v>
      </c>
      <c r="AP5939" s="21" t="s">
        <v>54507</v>
      </c>
      <c r="AQ5939" s="13" t="s">
        <v>50</v>
      </c>
      <c r="AR5939" s="13" t="s">
        <v>50</v>
      </c>
    </row>
    <row r="5940" spans="1:44" ht="15" thickBot="1">
      <c r="A5940" s="4" t="s">
        <v>54508</v>
      </c>
      <c r="B5940" s="7" t="s">
        <v>50</v>
      </c>
      <c r="C5940" s="6">
        <v>37987</v>
      </c>
      <c r="D5940" s="7" t="s">
        <v>45</v>
      </c>
      <c r="E5940" s="7" t="s">
        <v>46</v>
      </c>
      <c r="F5940" s="7" t="s">
        <v>70</v>
      </c>
      <c r="G5940" s="7" t="s">
        <v>114</v>
      </c>
      <c r="H5940" s="7" t="s">
        <v>50</v>
      </c>
      <c r="I5940" s="7" t="s">
        <v>50</v>
      </c>
      <c r="J5940" s="6">
        <v>45364</v>
      </c>
      <c r="K5940" s="7" t="s">
        <v>177</v>
      </c>
      <c r="L5940" s="7" t="s">
        <v>178</v>
      </c>
      <c r="M5940" s="7" t="s">
        <v>6731</v>
      </c>
      <c r="N5940" s="7" t="s">
        <v>3649</v>
      </c>
      <c r="O5940" s="7" t="s">
        <v>54509</v>
      </c>
      <c r="P5940" s="5">
        <v>461695</v>
      </c>
      <c r="Q5940" s="7" t="s">
        <v>245</v>
      </c>
      <c r="R5940" s="34" t="s">
        <v>54510</v>
      </c>
      <c r="S5940" s="34" t="s">
        <v>54511</v>
      </c>
      <c r="T5940" s="7" t="s">
        <v>54512</v>
      </c>
      <c r="U5940" s="7">
        <f>86-21-50271718</f>
        <v>-50271653</v>
      </c>
      <c r="V5940" s="7" t="s">
        <v>50</v>
      </c>
      <c r="W5940" s="7" t="s">
        <v>50</v>
      </c>
      <c r="X5940" s="7" t="s">
        <v>50</v>
      </c>
      <c r="Y5940" s="7" t="s">
        <v>50</v>
      </c>
      <c r="Z5940" s="7">
        <v>1</v>
      </c>
      <c r="AA5940" s="7" t="s">
        <v>50</v>
      </c>
      <c r="AB5940" s="7" t="s">
        <v>50</v>
      </c>
      <c r="AC5940" s="7" t="s">
        <v>50</v>
      </c>
      <c r="AD5940" s="7" t="s">
        <v>178</v>
      </c>
      <c r="AE5940" s="7" t="s">
        <v>50</v>
      </c>
      <c r="AF5940" s="7" t="s">
        <v>50</v>
      </c>
      <c r="AG5940" s="7" t="s">
        <v>50</v>
      </c>
      <c r="AH5940" s="7" t="s">
        <v>50</v>
      </c>
      <c r="AI5940" s="7" t="s">
        <v>50</v>
      </c>
      <c r="AJ5940" s="7" t="s">
        <v>50</v>
      </c>
      <c r="AK5940" s="7" t="s">
        <v>54513</v>
      </c>
      <c r="AL5940" s="7" t="s">
        <v>50</v>
      </c>
      <c r="AM5940" s="7" t="s">
        <v>50</v>
      </c>
      <c r="AN5940" s="7" t="s">
        <v>50</v>
      </c>
      <c r="AO5940" s="7" t="s">
        <v>50</v>
      </c>
      <c r="AP5940" s="7" t="s">
        <v>50</v>
      </c>
      <c r="AQ5940" s="7" t="s">
        <v>50</v>
      </c>
      <c r="AR5940" s="7" t="s">
        <v>1186</v>
      </c>
    </row>
    <row r="5941" spans="1:44" ht="15" thickBot="1">
      <c r="A5941" s="10" t="s">
        <v>54514</v>
      </c>
      <c r="B5941" s="13" t="s">
        <v>50</v>
      </c>
      <c r="C5941" s="12">
        <v>35796</v>
      </c>
      <c r="D5941" s="13" t="s">
        <v>45</v>
      </c>
      <c r="E5941" s="13" t="s">
        <v>1939</v>
      </c>
      <c r="F5941" s="13" t="s">
        <v>70</v>
      </c>
      <c r="G5941" s="26" t="s">
        <v>54946</v>
      </c>
      <c r="H5941" s="13" t="s">
        <v>54515</v>
      </c>
      <c r="I5941" s="13" t="s">
        <v>50</v>
      </c>
      <c r="J5941" s="12">
        <v>45365</v>
      </c>
      <c r="K5941" s="13" t="s">
        <v>116</v>
      </c>
      <c r="L5941" s="13" t="s">
        <v>52</v>
      </c>
      <c r="M5941" s="13" t="s">
        <v>54516</v>
      </c>
      <c r="N5941" s="13" t="s">
        <v>769</v>
      </c>
      <c r="O5941" s="13" t="s">
        <v>54517</v>
      </c>
      <c r="P5941" s="11">
        <v>468448</v>
      </c>
      <c r="Q5941" s="13" t="s">
        <v>520</v>
      </c>
      <c r="R5941" s="33" t="s">
        <v>54518</v>
      </c>
      <c r="S5941" s="33" t="s">
        <v>54519</v>
      </c>
      <c r="T5941" s="13" t="s">
        <v>54520</v>
      </c>
      <c r="U5941" s="13" t="s">
        <v>54521</v>
      </c>
      <c r="V5941" s="13" t="s">
        <v>50</v>
      </c>
      <c r="W5941" s="13" t="s">
        <v>50</v>
      </c>
      <c r="X5941" s="13" t="s">
        <v>50</v>
      </c>
      <c r="Y5941" s="13" t="s">
        <v>50</v>
      </c>
      <c r="Z5941" s="13">
        <v>1</v>
      </c>
      <c r="AA5941" s="13" t="s">
        <v>50</v>
      </c>
      <c r="AB5941" s="13" t="s">
        <v>50</v>
      </c>
      <c r="AC5941" s="13" t="s">
        <v>50</v>
      </c>
      <c r="AD5941" s="13" t="s">
        <v>50</v>
      </c>
      <c r="AE5941" s="13" t="s">
        <v>50</v>
      </c>
      <c r="AF5941" s="13" t="s">
        <v>50</v>
      </c>
      <c r="AG5941" s="13" t="s">
        <v>50</v>
      </c>
      <c r="AH5941" s="13" t="s">
        <v>50</v>
      </c>
      <c r="AI5941" s="13" t="s">
        <v>50</v>
      </c>
      <c r="AJ5941" s="13" t="s">
        <v>50</v>
      </c>
      <c r="AK5941" s="13" t="s">
        <v>54265</v>
      </c>
      <c r="AL5941" s="13" t="s">
        <v>50</v>
      </c>
      <c r="AM5941" s="13" t="s">
        <v>54522</v>
      </c>
      <c r="AN5941" s="13" t="s">
        <v>5485</v>
      </c>
      <c r="AO5941" s="13" t="s">
        <v>54523</v>
      </c>
      <c r="AP5941" s="13" t="s">
        <v>50</v>
      </c>
      <c r="AQ5941" s="21" t="s">
        <v>54524</v>
      </c>
      <c r="AR5941" s="13" t="s">
        <v>50</v>
      </c>
    </row>
    <row r="5942" spans="1:44" ht="15" thickBot="1">
      <c r="A5942" s="4" t="s">
        <v>54525</v>
      </c>
      <c r="B5942" s="7" t="s">
        <v>50</v>
      </c>
      <c r="C5942" s="6">
        <v>42917</v>
      </c>
      <c r="D5942" s="7" t="s">
        <v>45</v>
      </c>
      <c r="E5942" s="7" t="s">
        <v>1939</v>
      </c>
      <c r="F5942" s="7" t="s">
        <v>70</v>
      </c>
      <c r="G5942" s="26" t="s">
        <v>54946</v>
      </c>
      <c r="H5942" s="7" t="s">
        <v>2952</v>
      </c>
      <c r="I5942" s="7" t="s">
        <v>50</v>
      </c>
      <c r="J5942" s="6">
        <v>45365</v>
      </c>
      <c r="K5942" s="7" t="s">
        <v>89</v>
      </c>
      <c r="L5942" s="7" t="s">
        <v>52</v>
      </c>
      <c r="M5942" s="7" t="s">
        <v>54526</v>
      </c>
      <c r="N5942" s="7" t="s">
        <v>30461</v>
      </c>
      <c r="O5942" s="7" t="s">
        <v>54527</v>
      </c>
      <c r="P5942" s="5">
        <v>474194</v>
      </c>
      <c r="Q5942" s="7" t="s">
        <v>1928</v>
      </c>
      <c r="R5942" s="34" t="s">
        <v>54528</v>
      </c>
      <c r="S5942" s="34" t="s">
        <v>54529</v>
      </c>
      <c r="T5942" s="7" t="s">
        <v>54530</v>
      </c>
      <c r="U5942" s="7">
        <f>1-410-528-8006</f>
        <v>-8943</v>
      </c>
      <c r="V5942" s="7" t="s">
        <v>50</v>
      </c>
      <c r="W5942" s="7" t="s">
        <v>50</v>
      </c>
      <c r="X5942" s="7" t="s">
        <v>50</v>
      </c>
      <c r="Y5942" s="7" t="s">
        <v>50</v>
      </c>
      <c r="Z5942" s="7">
        <v>1</v>
      </c>
      <c r="AA5942" s="7" t="s">
        <v>50</v>
      </c>
      <c r="AB5942" s="7" t="s">
        <v>50</v>
      </c>
      <c r="AC5942" s="7" t="s">
        <v>50</v>
      </c>
      <c r="AD5942" s="7" t="s">
        <v>50</v>
      </c>
      <c r="AE5942" s="7" t="s">
        <v>50</v>
      </c>
      <c r="AF5942" s="7" t="s">
        <v>50</v>
      </c>
      <c r="AG5942" s="7" t="s">
        <v>50</v>
      </c>
      <c r="AH5942" s="7" t="s">
        <v>50</v>
      </c>
      <c r="AI5942" s="7" t="s">
        <v>50</v>
      </c>
      <c r="AJ5942" s="7" t="s">
        <v>50</v>
      </c>
      <c r="AK5942" s="7" t="s">
        <v>54265</v>
      </c>
      <c r="AL5942" s="7" t="s">
        <v>50</v>
      </c>
      <c r="AM5942" s="7" t="s">
        <v>54531</v>
      </c>
      <c r="AN5942" s="7" t="s">
        <v>66</v>
      </c>
      <c r="AO5942" s="7" t="s">
        <v>54532</v>
      </c>
      <c r="AP5942" s="22" t="s">
        <v>54533</v>
      </c>
      <c r="AQ5942" s="7" t="s">
        <v>50</v>
      </c>
      <c r="AR5942" s="7" t="s">
        <v>50</v>
      </c>
    </row>
    <row r="5943" spans="1:44" ht="15" thickBot="1">
      <c r="A5943" s="10" t="s">
        <v>54534</v>
      </c>
      <c r="B5943" s="13">
        <v>820</v>
      </c>
      <c r="C5943" s="12">
        <v>44562</v>
      </c>
      <c r="D5943" s="13" t="s">
        <v>45</v>
      </c>
      <c r="E5943" s="13" t="s">
        <v>46</v>
      </c>
      <c r="F5943" s="13" t="s">
        <v>70</v>
      </c>
      <c r="G5943" s="27" t="s">
        <v>54945</v>
      </c>
      <c r="H5943" s="13" t="s">
        <v>50</v>
      </c>
      <c r="I5943" s="13" t="s">
        <v>50</v>
      </c>
      <c r="J5943" s="12">
        <v>45364</v>
      </c>
      <c r="K5943" s="13" t="s">
        <v>50</v>
      </c>
      <c r="L5943" s="13" t="s">
        <v>467</v>
      </c>
      <c r="M5943" s="13" t="s">
        <v>54535</v>
      </c>
      <c r="N5943" s="13" t="s">
        <v>2941</v>
      </c>
      <c r="O5943" s="13" t="s">
        <v>54536</v>
      </c>
      <c r="P5943" s="11">
        <v>478664</v>
      </c>
      <c r="Q5943" s="13" t="s">
        <v>245</v>
      </c>
      <c r="R5943" s="33" t="s">
        <v>54537</v>
      </c>
      <c r="S5943" s="30" t="s">
        <v>50</v>
      </c>
      <c r="T5943" s="13" t="s">
        <v>54538</v>
      </c>
      <c r="U5943" s="13" t="s">
        <v>54539</v>
      </c>
      <c r="V5943" s="13" t="s">
        <v>50</v>
      </c>
      <c r="W5943" s="13" t="s">
        <v>50</v>
      </c>
      <c r="X5943" s="13" t="s">
        <v>50</v>
      </c>
      <c r="Y5943" s="13" t="s">
        <v>467</v>
      </c>
      <c r="Z5943" s="13">
        <v>2</v>
      </c>
      <c r="AA5943" s="13" t="s">
        <v>50</v>
      </c>
      <c r="AB5943" s="13" t="s">
        <v>50</v>
      </c>
      <c r="AC5943" s="13" t="s">
        <v>50</v>
      </c>
      <c r="AD5943" s="13" t="s">
        <v>467</v>
      </c>
      <c r="AE5943" s="13" t="s">
        <v>50</v>
      </c>
      <c r="AF5943" s="13" t="s">
        <v>50</v>
      </c>
      <c r="AG5943" s="13" t="s">
        <v>50</v>
      </c>
      <c r="AH5943" s="13" t="s">
        <v>50</v>
      </c>
      <c r="AI5943" s="13" t="s">
        <v>50</v>
      </c>
      <c r="AJ5943" s="13" t="s">
        <v>50</v>
      </c>
      <c r="AK5943" s="13" t="s">
        <v>39762</v>
      </c>
      <c r="AL5943" s="13" t="s">
        <v>50</v>
      </c>
      <c r="AM5943" s="13" t="s">
        <v>54540</v>
      </c>
      <c r="AN5943" s="13" t="s">
        <v>66</v>
      </c>
      <c r="AO5943" s="13" t="s">
        <v>50</v>
      </c>
      <c r="AP5943" s="13" t="s">
        <v>50</v>
      </c>
      <c r="AQ5943" s="21" t="s">
        <v>54541</v>
      </c>
      <c r="AR5943" s="13" t="s">
        <v>255</v>
      </c>
    </row>
    <row r="5944" spans="1:44" ht="15" thickBot="1">
      <c r="A5944" s="4" t="s">
        <v>54542</v>
      </c>
      <c r="B5944" s="7" t="s">
        <v>50</v>
      </c>
      <c r="C5944" s="6">
        <v>44562</v>
      </c>
      <c r="D5944" s="7" t="s">
        <v>45</v>
      </c>
      <c r="E5944" s="7" t="s">
        <v>50</v>
      </c>
      <c r="F5944" s="7" t="s">
        <v>70</v>
      </c>
      <c r="G5944" s="26" t="s">
        <v>54946</v>
      </c>
      <c r="H5944" s="7" t="s">
        <v>50</v>
      </c>
      <c r="I5944" s="7" t="s">
        <v>50</v>
      </c>
      <c r="J5944" s="6">
        <v>45366</v>
      </c>
      <c r="K5944" s="7" t="s">
        <v>50</v>
      </c>
      <c r="L5944" s="7" t="s">
        <v>467</v>
      </c>
      <c r="M5944" s="7" t="s">
        <v>14078</v>
      </c>
      <c r="N5944" s="7" t="s">
        <v>54543</v>
      </c>
      <c r="O5944" s="7" t="s">
        <v>54544</v>
      </c>
      <c r="P5944" s="5">
        <v>486484</v>
      </c>
      <c r="Q5944" s="7" t="s">
        <v>360</v>
      </c>
      <c r="R5944" s="34" t="s">
        <v>54545</v>
      </c>
      <c r="S5944" s="34" t="s">
        <v>54546</v>
      </c>
      <c r="T5944" s="7" t="s">
        <v>50</v>
      </c>
      <c r="U5944" s="7" t="s">
        <v>50</v>
      </c>
      <c r="V5944" s="7" t="s">
        <v>50</v>
      </c>
      <c r="W5944" s="7" t="s">
        <v>50</v>
      </c>
      <c r="X5944" s="7" t="s">
        <v>50</v>
      </c>
      <c r="Y5944" s="7" t="s">
        <v>467</v>
      </c>
      <c r="Z5944" s="7">
        <v>1</v>
      </c>
      <c r="AA5944" s="7" t="s">
        <v>50</v>
      </c>
      <c r="AB5944" s="7" t="s">
        <v>50</v>
      </c>
      <c r="AC5944" s="7" t="s">
        <v>50</v>
      </c>
      <c r="AD5944" s="7" t="s">
        <v>467</v>
      </c>
      <c r="AE5944" s="7" t="s">
        <v>50</v>
      </c>
      <c r="AF5944" s="7" t="s">
        <v>50</v>
      </c>
      <c r="AG5944" s="7" t="s">
        <v>50</v>
      </c>
      <c r="AH5944" s="7" t="s">
        <v>50</v>
      </c>
      <c r="AI5944" s="7" t="s">
        <v>50</v>
      </c>
      <c r="AJ5944" s="7" t="s">
        <v>50</v>
      </c>
      <c r="AK5944" s="7" t="s">
        <v>54547</v>
      </c>
      <c r="AL5944" s="7" t="s">
        <v>50</v>
      </c>
      <c r="AM5944" s="7" t="s">
        <v>54548</v>
      </c>
      <c r="AN5944" s="7" t="s">
        <v>66</v>
      </c>
      <c r="AO5944" s="7" t="s">
        <v>54549</v>
      </c>
      <c r="AP5944" s="22" t="s">
        <v>54550</v>
      </c>
      <c r="AQ5944" s="7" t="s">
        <v>50</v>
      </c>
      <c r="AR5944" s="7" t="s">
        <v>50</v>
      </c>
    </row>
    <row r="5945" spans="1:44" ht="15" thickBot="1">
      <c r="A5945" s="10" t="s">
        <v>54551</v>
      </c>
      <c r="B5945" s="13" t="s">
        <v>50</v>
      </c>
      <c r="C5945" s="12">
        <v>43101</v>
      </c>
      <c r="D5945" s="13" t="s">
        <v>45</v>
      </c>
      <c r="E5945" s="13" t="s">
        <v>46</v>
      </c>
      <c r="F5945" s="13" t="s">
        <v>70</v>
      </c>
      <c r="G5945" s="13" t="s">
        <v>50</v>
      </c>
      <c r="H5945" s="13" t="s">
        <v>50</v>
      </c>
      <c r="I5945" s="13" t="s">
        <v>50</v>
      </c>
      <c r="J5945" s="12">
        <v>45365</v>
      </c>
      <c r="K5945" s="13" t="s">
        <v>50</v>
      </c>
      <c r="L5945" s="13" t="s">
        <v>178</v>
      </c>
      <c r="M5945" s="13" t="s">
        <v>8529</v>
      </c>
      <c r="N5945" s="13" t="s">
        <v>5455</v>
      </c>
      <c r="O5945" s="13" t="s">
        <v>54552</v>
      </c>
      <c r="P5945" s="11">
        <v>498495</v>
      </c>
      <c r="Q5945" s="13" t="s">
        <v>245</v>
      </c>
      <c r="R5945" s="33" t="s">
        <v>54553</v>
      </c>
      <c r="S5945" s="30" t="s">
        <v>50</v>
      </c>
      <c r="T5945" s="13" t="s">
        <v>50</v>
      </c>
      <c r="U5945" s="13" t="s">
        <v>54554</v>
      </c>
      <c r="V5945" s="13" t="s">
        <v>50</v>
      </c>
      <c r="W5945" s="13" t="s">
        <v>50</v>
      </c>
      <c r="X5945" s="13" t="s">
        <v>50</v>
      </c>
      <c r="Y5945" s="13" t="s">
        <v>50</v>
      </c>
      <c r="Z5945" s="13">
        <v>4</v>
      </c>
      <c r="AA5945" s="13" t="s">
        <v>50</v>
      </c>
      <c r="AB5945" s="13" t="s">
        <v>50</v>
      </c>
      <c r="AC5945" s="13" t="s">
        <v>50</v>
      </c>
      <c r="AD5945" s="13" t="s">
        <v>178</v>
      </c>
      <c r="AE5945" s="13" t="s">
        <v>50</v>
      </c>
      <c r="AF5945" s="13" t="s">
        <v>50</v>
      </c>
      <c r="AG5945" s="13" t="s">
        <v>50</v>
      </c>
      <c r="AH5945" s="13" t="s">
        <v>50</v>
      </c>
      <c r="AI5945" s="13" t="s">
        <v>50</v>
      </c>
      <c r="AJ5945" s="13" t="s">
        <v>50</v>
      </c>
      <c r="AK5945" s="13" t="s">
        <v>54555</v>
      </c>
      <c r="AL5945" s="13" t="s">
        <v>50</v>
      </c>
      <c r="AM5945" s="13" t="s">
        <v>50</v>
      </c>
      <c r="AN5945" s="13" t="s">
        <v>50</v>
      </c>
      <c r="AO5945" s="13" t="s">
        <v>50</v>
      </c>
      <c r="AP5945" s="13" t="s">
        <v>50</v>
      </c>
      <c r="AQ5945" s="13" t="s">
        <v>50</v>
      </c>
      <c r="AR5945" s="13" t="s">
        <v>1186</v>
      </c>
    </row>
    <row r="5946" spans="1:44" ht="15" thickBot="1">
      <c r="A5946" s="4" t="s">
        <v>54556</v>
      </c>
      <c r="B5946" s="7" t="s">
        <v>50</v>
      </c>
      <c r="C5946" s="6">
        <v>41640</v>
      </c>
      <c r="D5946" s="7" t="s">
        <v>45</v>
      </c>
      <c r="E5946" s="7" t="s">
        <v>1939</v>
      </c>
      <c r="F5946" s="7" t="s">
        <v>70</v>
      </c>
      <c r="G5946" s="7" t="s">
        <v>87</v>
      </c>
      <c r="H5946" s="7" t="s">
        <v>54557</v>
      </c>
      <c r="I5946" s="7" t="s">
        <v>50</v>
      </c>
      <c r="J5946" s="6">
        <v>45365</v>
      </c>
      <c r="K5946" s="7" t="s">
        <v>50</v>
      </c>
      <c r="L5946" s="7" t="s">
        <v>52</v>
      </c>
      <c r="M5946" s="7" t="s">
        <v>54558</v>
      </c>
      <c r="N5946" s="7" t="s">
        <v>628</v>
      </c>
      <c r="O5946" s="7" t="s">
        <v>54559</v>
      </c>
      <c r="P5946" s="5">
        <v>500119</v>
      </c>
      <c r="Q5946" s="7" t="s">
        <v>630</v>
      </c>
      <c r="R5946" s="34" t="s">
        <v>54560</v>
      </c>
      <c r="S5946" s="34" t="s">
        <v>54561</v>
      </c>
      <c r="T5946" s="7" t="s">
        <v>54562</v>
      </c>
      <c r="U5946" s="7" t="s">
        <v>54563</v>
      </c>
      <c r="V5946" s="7" t="s">
        <v>50</v>
      </c>
      <c r="W5946" s="7" t="s">
        <v>50</v>
      </c>
      <c r="X5946" s="7" t="s">
        <v>50</v>
      </c>
      <c r="Y5946" s="7" t="s">
        <v>50</v>
      </c>
      <c r="Z5946" s="7">
        <v>4</v>
      </c>
      <c r="AA5946" s="7" t="s">
        <v>50</v>
      </c>
      <c r="AB5946" s="7" t="s">
        <v>50</v>
      </c>
      <c r="AC5946" s="7" t="s">
        <v>50</v>
      </c>
      <c r="AD5946" s="7" t="s">
        <v>50</v>
      </c>
      <c r="AE5946" s="7" t="s">
        <v>50</v>
      </c>
      <c r="AF5946" s="7" t="s">
        <v>50</v>
      </c>
      <c r="AG5946" s="7" t="s">
        <v>50</v>
      </c>
      <c r="AH5946" s="7" t="s">
        <v>50</v>
      </c>
      <c r="AI5946" s="7" t="s">
        <v>50</v>
      </c>
      <c r="AJ5946" s="7" t="s">
        <v>50</v>
      </c>
      <c r="AK5946" s="7" t="s">
        <v>54564</v>
      </c>
      <c r="AL5946" s="7" t="s">
        <v>50</v>
      </c>
      <c r="AM5946" s="7" t="s">
        <v>54565</v>
      </c>
      <c r="AN5946" s="7" t="s">
        <v>5485</v>
      </c>
      <c r="AO5946" s="7" t="s">
        <v>54566</v>
      </c>
      <c r="AP5946" s="7" t="s">
        <v>50</v>
      </c>
      <c r="AQ5946" s="22" t="s">
        <v>54567</v>
      </c>
      <c r="AR5946" s="7" t="s">
        <v>50</v>
      </c>
    </row>
    <row r="5947" spans="1:44" ht="15" thickBot="1">
      <c r="A5947" s="10" t="s">
        <v>54568</v>
      </c>
      <c r="B5947" s="13" t="s">
        <v>50</v>
      </c>
      <c r="C5947" s="12">
        <v>39448</v>
      </c>
      <c r="D5947" s="13" t="s">
        <v>45</v>
      </c>
      <c r="E5947" s="13" t="s">
        <v>46</v>
      </c>
      <c r="F5947" s="13" t="s">
        <v>70</v>
      </c>
      <c r="G5947" s="13" t="s">
        <v>87</v>
      </c>
      <c r="H5947" s="13" t="s">
        <v>50</v>
      </c>
      <c r="I5947" s="13" t="s">
        <v>50</v>
      </c>
      <c r="J5947" s="12">
        <v>45365</v>
      </c>
      <c r="K5947" s="13" t="s">
        <v>116</v>
      </c>
      <c r="L5947" s="13" t="s">
        <v>6576</v>
      </c>
      <c r="M5947" s="13" t="s">
        <v>54569</v>
      </c>
      <c r="N5947" s="13" t="s">
        <v>1403</v>
      </c>
      <c r="O5947" s="13" t="s">
        <v>54570</v>
      </c>
      <c r="P5947" s="11">
        <v>507582</v>
      </c>
      <c r="Q5947" s="13" t="s">
        <v>245</v>
      </c>
      <c r="R5947" s="33" t="s">
        <v>54571</v>
      </c>
      <c r="S5947" s="33" t="s">
        <v>54572</v>
      </c>
      <c r="T5947" s="13" t="s">
        <v>54573</v>
      </c>
      <c r="U5947" s="13" t="s">
        <v>54574</v>
      </c>
      <c r="V5947" s="13" t="s">
        <v>50</v>
      </c>
      <c r="W5947" s="13" t="s">
        <v>50</v>
      </c>
      <c r="X5947" s="13" t="s">
        <v>50</v>
      </c>
      <c r="Y5947" s="13" t="s">
        <v>50</v>
      </c>
      <c r="Z5947" s="13">
        <v>1</v>
      </c>
      <c r="AA5947" s="13" t="s">
        <v>50</v>
      </c>
      <c r="AB5947" s="13" t="s">
        <v>50</v>
      </c>
      <c r="AC5947" s="13" t="s">
        <v>50</v>
      </c>
      <c r="AD5947" s="13" t="s">
        <v>50</v>
      </c>
      <c r="AE5947" s="13" t="s">
        <v>50</v>
      </c>
      <c r="AF5947" s="13" t="s">
        <v>50</v>
      </c>
      <c r="AG5947" s="13" t="s">
        <v>50</v>
      </c>
      <c r="AH5947" s="13" t="s">
        <v>50</v>
      </c>
      <c r="AI5947" s="13" t="s">
        <v>50</v>
      </c>
      <c r="AJ5947" s="13" t="s">
        <v>50</v>
      </c>
      <c r="AK5947" s="13" t="s">
        <v>54575</v>
      </c>
      <c r="AL5947" s="13" t="s">
        <v>50</v>
      </c>
      <c r="AM5947" s="13" t="s">
        <v>54576</v>
      </c>
      <c r="AN5947" s="13" t="s">
        <v>66</v>
      </c>
      <c r="AO5947" s="13" t="s">
        <v>54577</v>
      </c>
      <c r="AP5947" s="14" t="s">
        <v>54578</v>
      </c>
      <c r="AQ5947" s="13" t="s">
        <v>50</v>
      </c>
      <c r="AR5947" s="13" t="s">
        <v>50</v>
      </c>
    </row>
    <row r="5948" spans="1:44" ht="15" thickBot="1">
      <c r="A5948" s="4" t="s">
        <v>54579</v>
      </c>
      <c r="B5948" s="7" t="s">
        <v>50</v>
      </c>
      <c r="C5948" s="7" t="s">
        <v>50</v>
      </c>
      <c r="D5948" s="7" t="s">
        <v>45</v>
      </c>
      <c r="E5948" s="7" t="s">
        <v>1939</v>
      </c>
      <c r="F5948" s="7" t="s">
        <v>70</v>
      </c>
      <c r="G5948" s="26" t="s">
        <v>54946</v>
      </c>
      <c r="H5948" s="7" t="s">
        <v>50</v>
      </c>
      <c r="I5948" s="7" t="s">
        <v>50</v>
      </c>
      <c r="J5948" s="6">
        <v>45365</v>
      </c>
      <c r="K5948" s="7" t="s">
        <v>116</v>
      </c>
      <c r="L5948" s="7" t="s">
        <v>52</v>
      </c>
      <c r="M5948" s="7" t="s">
        <v>7177</v>
      </c>
      <c r="N5948" s="7" t="s">
        <v>769</v>
      </c>
      <c r="O5948" s="7" t="s">
        <v>54580</v>
      </c>
      <c r="P5948" s="5">
        <v>524047</v>
      </c>
      <c r="Q5948" s="7" t="s">
        <v>520</v>
      </c>
      <c r="R5948" s="34" t="s">
        <v>54581</v>
      </c>
      <c r="S5948" s="34" t="s">
        <v>54582</v>
      </c>
      <c r="T5948" s="7" t="s">
        <v>54583</v>
      </c>
      <c r="U5948" s="7" t="s">
        <v>54584</v>
      </c>
      <c r="V5948" s="7" t="s">
        <v>50</v>
      </c>
      <c r="W5948" s="7" t="s">
        <v>50</v>
      </c>
      <c r="X5948" s="7" t="s">
        <v>50</v>
      </c>
      <c r="Y5948" s="7" t="s">
        <v>50</v>
      </c>
      <c r="Z5948" s="7">
        <v>1</v>
      </c>
      <c r="AA5948" s="7" t="s">
        <v>50</v>
      </c>
      <c r="AB5948" s="7" t="s">
        <v>50</v>
      </c>
      <c r="AC5948" s="7" t="s">
        <v>50</v>
      </c>
      <c r="AD5948" s="7" t="s">
        <v>50</v>
      </c>
      <c r="AE5948" s="7" t="s">
        <v>50</v>
      </c>
      <c r="AF5948" s="7" t="s">
        <v>50</v>
      </c>
      <c r="AG5948" s="7" t="s">
        <v>50</v>
      </c>
      <c r="AH5948" s="7" t="s">
        <v>50</v>
      </c>
      <c r="AI5948" s="7" t="s">
        <v>50</v>
      </c>
      <c r="AJ5948" s="7" t="s">
        <v>50</v>
      </c>
      <c r="AK5948" s="7" t="s">
        <v>54265</v>
      </c>
      <c r="AL5948" s="7" t="s">
        <v>50</v>
      </c>
      <c r="AM5948" s="7" t="s">
        <v>54585</v>
      </c>
      <c r="AN5948" s="7" t="s">
        <v>54586</v>
      </c>
      <c r="AO5948" s="7" t="s">
        <v>54587</v>
      </c>
      <c r="AP5948" s="7" t="s">
        <v>50</v>
      </c>
      <c r="AQ5948" s="22" t="s">
        <v>54588</v>
      </c>
      <c r="AR5948" s="7" t="s">
        <v>50</v>
      </c>
    </row>
    <row r="5949" spans="1:44" ht="15" thickBot="1">
      <c r="A5949" s="10" t="s">
        <v>54589</v>
      </c>
      <c r="B5949" s="13" t="s">
        <v>50</v>
      </c>
      <c r="C5949" s="12">
        <v>44562</v>
      </c>
      <c r="D5949" s="13" t="s">
        <v>45</v>
      </c>
      <c r="E5949" s="13" t="s">
        <v>46</v>
      </c>
      <c r="F5949" s="13" t="s">
        <v>70</v>
      </c>
      <c r="G5949" s="27" t="s">
        <v>54945</v>
      </c>
      <c r="H5949" s="13" t="s">
        <v>50</v>
      </c>
      <c r="I5949" s="13" t="s">
        <v>50</v>
      </c>
      <c r="J5949" s="12">
        <v>45364</v>
      </c>
      <c r="K5949" s="13" t="s">
        <v>50</v>
      </c>
      <c r="L5949" s="13" t="s">
        <v>1624</v>
      </c>
      <c r="M5949" s="13" t="s">
        <v>54590</v>
      </c>
      <c r="N5949" s="13" t="s">
        <v>24399</v>
      </c>
      <c r="O5949" s="13" t="s">
        <v>54591</v>
      </c>
      <c r="P5949" s="11">
        <v>526678</v>
      </c>
      <c r="Q5949" s="13" t="s">
        <v>120</v>
      </c>
      <c r="R5949" s="33" t="s">
        <v>54592</v>
      </c>
      <c r="S5949" s="33" t="s">
        <v>54593</v>
      </c>
      <c r="T5949" s="13" t="s">
        <v>50</v>
      </c>
      <c r="U5949" s="13" t="s">
        <v>50</v>
      </c>
      <c r="V5949" s="13" t="s">
        <v>50</v>
      </c>
      <c r="W5949" s="13" t="s">
        <v>50</v>
      </c>
      <c r="X5949" s="13" t="s">
        <v>50</v>
      </c>
      <c r="Y5949" s="13" t="s">
        <v>467</v>
      </c>
      <c r="Z5949" s="13">
        <v>1</v>
      </c>
      <c r="AA5949" s="13" t="s">
        <v>50</v>
      </c>
      <c r="AB5949" s="13" t="s">
        <v>50</v>
      </c>
      <c r="AC5949" s="13" t="s">
        <v>50</v>
      </c>
      <c r="AD5949" s="13" t="s">
        <v>1624</v>
      </c>
      <c r="AE5949" s="13" t="s">
        <v>50</v>
      </c>
      <c r="AF5949" s="13" t="s">
        <v>50</v>
      </c>
      <c r="AG5949" s="13" t="s">
        <v>50</v>
      </c>
      <c r="AH5949" s="13" t="s">
        <v>50</v>
      </c>
      <c r="AI5949" s="13" t="s">
        <v>50</v>
      </c>
      <c r="AJ5949" s="13" t="s">
        <v>50</v>
      </c>
      <c r="AK5949" s="13" t="s">
        <v>50</v>
      </c>
      <c r="AL5949" s="13" t="s">
        <v>50</v>
      </c>
      <c r="AM5949" s="13" t="s">
        <v>54594</v>
      </c>
      <c r="AN5949" s="13" t="s">
        <v>66</v>
      </c>
      <c r="AO5949" s="13" t="s">
        <v>54595</v>
      </c>
      <c r="AP5949" s="14" t="s">
        <v>54596</v>
      </c>
      <c r="AQ5949" s="13" t="s">
        <v>50</v>
      </c>
      <c r="AR5949" s="13" t="s">
        <v>50</v>
      </c>
    </row>
    <row r="5950" spans="1:44" ht="15" thickBot="1">
      <c r="A5950" s="4" t="s">
        <v>54597</v>
      </c>
      <c r="B5950" s="7" t="s">
        <v>50</v>
      </c>
      <c r="C5950" s="6">
        <v>43101</v>
      </c>
      <c r="D5950" s="7" t="s">
        <v>45</v>
      </c>
      <c r="E5950" s="7" t="s">
        <v>50</v>
      </c>
      <c r="F5950" s="7" t="s">
        <v>70</v>
      </c>
      <c r="G5950" s="7" t="s">
        <v>50</v>
      </c>
      <c r="H5950" s="7" t="s">
        <v>50</v>
      </c>
      <c r="I5950" s="7" t="s">
        <v>50</v>
      </c>
      <c r="J5950" s="6">
        <v>45366</v>
      </c>
      <c r="K5950" s="7" t="s">
        <v>50</v>
      </c>
      <c r="L5950" s="7" t="s">
        <v>52</v>
      </c>
      <c r="M5950" s="7" t="s">
        <v>54598</v>
      </c>
      <c r="N5950" s="7" t="s">
        <v>54599</v>
      </c>
      <c r="O5950" s="7" t="s">
        <v>54600</v>
      </c>
      <c r="P5950" s="5">
        <v>530568</v>
      </c>
      <c r="Q5950" s="7" t="s">
        <v>245</v>
      </c>
      <c r="R5950" s="34" t="s">
        <v>54601</v>
      </c>
      <c r="S5950" s="31" t="s">
        <v>50</v>
      </c>
      <c r="T5950" s="7" t="s">
        <v>50</v>
      </c>
      <c r="U5950" s="7" t="s">
        <v>50</v>
      </c>
      <c r="V5950" s="7" t="s">
        <v>50</v>
      </c>
      <c r="W5950" s="7" t="s">
        <v>50</v>
      </c>
      <c r="X5950" s="7" t="s">
        <v>50</v>
      </c>
      <c r="Y5950" s="7" t="s">
        <v>50</v>
      </c>
      <c r="Z5950" s="7">
        <v>1</v>
      </c>
      <c r="AA5950" s="7" t="s">
        <v>50</v>
      </c>
      <c r="AB5950" s="7" t="s">
        <v>50</v>
      </c>
      <c r="AC5950" s="7" t="s">
        <v>50</v>
      </c>
      <c r="AD5950" s="7" t="s">
        <v>50</v>
      </c>
      <c r="AE5950" s="7" t="s">
        <v>50</v>
      </c>
      <c r="AF5950" s="7" t="s">
        <v>50</v>
      </c>
      <c r="AG5950" s="7" t="s">
        <v>50</v>
      </c>
      <c r="AH5950" s="7" t="s">
        <v>50</v>
      </c>
      <c r="AI5950" s="7" t="s">
        <v>50</v>
      </c>
      <c r="AJ5950" s="7" t="s">
        <v>50</v>
      </c>
      <c r="AK5950" s="7" t="s">
        <v>54602</v>
      </c>
      <c r="AL5950" s="7" t="s">
        <v>50</v>
      </c>
      <c r="AM5950" s="7" t="s">
        <v>54603</v>
      </c>
      <c r="AN5950" s="7" t="s">
        <v>66</v>
      </c>
      <c r="AO5950" s="7" t="s">
        <v>50</v>
      </c>
      <c r="AP5950" s="7" t="s">
        <v>50</v>
      </c>
      <c r="AQ5950" s="22" t="s">
        <v>54604</v>
      </c>
      <c r="AR5950" s="7" t="s">
        <v>255</v>
      </c>
    </row>
    <row r="5951" spans="1:44" ht="15" thickBot="1">
      <c r="A5951" s="10" t="s">
        <v>54605</v>
      </c>
      <c r="B5951" s="13" t="s">
        <v>50</v>
      </c>
      <c r="C5951" s="12">
        <v>43831</v>
      </c>
      <c r="D5951" s="13" t="s">
        <v>45</v>
      </c>
      <c r="E5951" s="13" t="s">
        <v>46</v>
      </c>
      <c r="F5951" s="13" t="s">
        <v>70</v>
      </c>
      <c r="G5951" s="26" t="s">
        <v>54946</v>
      </c>
      <c r="H5951" s="13" t="s">
        <v>50</v>
      </c>
      <c r="I5951" s="13" t="s">
        <v>50</v>
      </c>
      <c r="J5951" s="12">
        <v>45365</v>
      </c>
      <c r="K5951" s="13" t="s">
        <v>116</v>
      </c>
      <c r="L5951" s="13" t="s">
        <v>6576</v>
      </c>
      <c r="M5951" s="13" t="s">
        <v>54606</v>
      </c>
      <c r="N5951" s="13" t="s">
        <v>2675</v>
      </c>
      <c r="O5951" s="13" t="s">
        <v>54607</v>
      </c>
      <c r="P5951" s="11">
        <v>567072</v>
      </c>
      <c r="Q5951" s="13" t="s">
        <v>245</v>
      </c>
      <c r="R5951" s="33" t="s">
        <v>54608</v>
      </c>
      <c r="S5951" s="33" t="s">
        <v>54609</v>
      </c>
      <c r="T5951" s="13" t="s">
        <v>54610</v>
      </c>
      <c r="U5951" s="13" t="s">
        <v>54611</v>
      </c>
      <c r="V5951" s="13" t="s">
        <v>50</v>
      </c>
      <c r="W5951" s="13" t="s">
        <v>50</v>
      </c>
      <c r="X5951" s="13" t="s">
        <v>50</v>
      </c>
      <c r="Y5951" s="13" t="s">
        <v>50</v>
      </c>
      <c r="Z5951" s="13">
        <v>1</v>
      </c>
      <c r="AA5951" s="13" t="s">
        <v>50</v>
      </c>
      <c r="AB5951" s="13" t="s">
        <v>50</v>
      </c>
      <c r="AC5951" s="13" t="s">
        <v>50</v>
      </c>
      <c r="AD5951" s="13" t="s">
        <v>50</v>
      </c>
      <c r="AE5951" s="13" t="s">
        <v>50</v>
      </c>
      <c r="AF5951" s="13" t="s">
        <v>50</v>
      </c>
      <c r="AG5951" s="13" t="s">
        <v>50</v>
      </c>
      <c r="AH5951" s="13" t="s">
        <v>50</v>
      </c>
      <c r="AI5951" s="13" t="s">
        <v>50</v>
      </c>
      <c r="AJ5951" s="13" t="s">
        <v>50</v>
      </c>
      <c r="AK5951" s="13" t="s">
        <v>54575</v>
      </c>
      <c r="AL5951" s="13" t="s">
        <v>50</v>
      </c>
      <c r="AM5951" s="13" t="s">
        <v>54612</v>
      </c>
      <c r="AN5951" s="13" t="s">
        <v>66</v>
      </c>
      <c r="AO5951" s="13" t="s">
        <v>54613</v>
      </c>
      <c r="AP5951" s="14" t="s">
        <v>54614</v>
      </c>
      <c r="AQ5951" s="13" t="s">
        <v>50</v>
      </c>
      <c r="AR5951" s="13" t="s">
        <v>50</v>
      </c>
    </row>
    <row r="5952" spans="1:44" ht="15" thickBot="1">
      <c r="A5952" s="4" t="s">
        <v>54615</v>
      </c>
      <c r="B5952" s="7" t="s">
        <v>50</v>
      </c>
      <c r="C5952" s="6">
        <v>42005</v>
      </c>
      <c r="D5952" s="7" t="s">
        <v>45</v>
      </c>
      <c r="E5952" s="7" t="s">
        <v>1939</v>
      </c>
      <c r="F5952" s="7" t="s">
        <v>70</v>
      </c>
      <c r="G5952" s="26" t="s">
        <v>54946</v>
      </c>
      <c r="H5952" s="7" t="s">
        <v>29368</v>
      </c>
      <c r="I5952" s="7" t="s">
        <v>50</v>
      </c>
      <c r="J5952" s="6">
        <v>45365</v>
      </c>
      <c r="K5952" s="7" t="s">
        <v>50</v>
      </c>
      <c r="L5952" s="7" t="s">
        <v>52</v>
      </c>
      <c r="M5952" s="7" t="s">
        <v>54616</v>
      </c>
      <c r="N5952" s="7" t="s">
        <v>180</v>
      </c>
      <c r="O5952" s="7" t="s">
        <v>54617</v>
      </c>
      <c r="P5952" s="5">
        <v>571876</v>
      </c>
      <c r="Q5952" s="7" t="s">
        <v>120</v>
      </c>
      <c r="R5952" s="34" t="s">
        <v>54618</v>
      </c>
      <c r="S5952" s="34" t="s">
        <v>54619</v>
      </c>
      <c r="T5952" s="7" t="s">
        <v>54620</v>
      </c>
      <c r="U5952" s="7" t="s">
        <v>54621</v>
      </c>
      <c r="V5952" s="7" t="s">
        <v>50</v>
      </c>
      <c r="W5952" s="7" t="s">
        <v>50</v>
      </c>
      <c r="X5952" s="7" t="s">
        <v>50</v>
      </c>
      <c r="Y5952" s="7" t="s">
        <v>50</v>
      </c>
      <c r="Z5952" s="7">
        <v>1</v>
      </c>
      <c r="AA5952" s="7" t="s">
        <v>50</v>
      </c>
      <c r="AB5952" s="7" t="s">
        <v>50</v>
      </c>
      <c r="AC5952" s="7" t="s">
        <v>50</v>
      </c>
      <c r="AD5952" s="7" t="s">
        <v>50</v>
      </c>
      <c r="AE5952" s="7" t="s">
        <v>50</v>
      </c>
      <c r="AF5952" s="7" t="s">
        <v>50</v>
      </c>
      <c r="AG5952" s="7" t="s">
        <v>50</v>
      </c>
      <c r="AH5952" s="7" t="s">
        <v>50</v>
      </c>
      <c r="AI5952" s="7" t="s">
        <v>50</v>
      </c>
      <c r="AJ5952" s="7" t="s">
        <v>50</v>
      </c>
      <c r="AK5952" s="7" t="s">
        <v>54265</v>
      </c>
      <c r="AL5952" s="7" t="s">
        <v>50</v>
      </c>
      <c r="AM5952" s="7" t="s">
        <v>54622</v>
      </c>
      <c r="AN5952" s="7" t="s">
        <v>993</v>
      </c>
      <c r="AO5952" s="7" t="s">
        <v>54623</v>
      </c>
      <c r="AP5952" s="7" t="s">
        <v>50</v>
      </c>
      <c r="AQ5952" s="22" t="s">
        <v>54624</v>
      </c>
      <c r="AR5952" s="7" t="s">
        <v>50</v>
      </c>
    </row>
    <row r="5953" spans="1:44" ht="15" thickBot="1">
      <c r="A5953" s="10" t="s">
        <v>54625</v>
      </c>
      <c r="B5953" s="13" t="s">
        <v>50</v>
      </c>
      <c r="C5953" s="12">
        <v>42005</v>
      </c>
      <c r="D5953" s="13" t="s">
        <v>45</v>
      </c>
      <c r="E5953" s="13" t="s">
        <v>1939</v>
      </c>
      <c r="F5953" s="13" t="s">
        <v>70</v>
      </c>
      <c r="G5953" s="27" t="s">
        <v>54945</v>
      </c>
      <c r="H5953" s="13" t="s">
        <v>50</v>
      </c>
      <c r="I5953" s="13" t="s">
        <v>50</v>
      </c>
      <c r="J5953" s="12">
        <v>45364</v>
      </c>
      <c r="K5953" s="13" t="s">
        <v>50</v>
      </c>
      <c r="L5953" s="13" t="s">
        <v>52</v>
      </c>
      <c r="M5953" s="13" t="s">
        <v>54626</v>
      </c>
      <c r="N5953" s="13" t="s">
        <v>1559</v>
      </c>
      <c r="O5953" s="13" t="s">
        <v>54627</v>
      </c>
      <c r="P5953" s="11">
        <v>592202</v>
      </c>
      <c r="Q5953" s="13" t="s">
        <v>642</v>
      </c>
      <c r="R5953" s="33" t="s">
        <v>54628</v>
      </c>
      <c r="S5953" s="33" t="s">
        <v>54629</v>
      </c>
      <c r="T5953" s="13" t="s">
        <v>54630</v>
      </c>
      <c r="U5953" s="13" t="s">
        <v>54631</v>
      </c>
      <c r="V5953" s="13" t="s">
        <v>50</v>
      </c>
      <c r="W5953" s="13" t="s">
        <v>50</v>
      </c>
      <c r="X5953" s="13" t="s">
        <v>50</v>
      </c>
      <c r="Y5953" s="13" t="s">
        <v>50</v>
      </c>
      <c r="Z5953" s="13">
        <v>1</v>
      </c>
      <c r="AA5953" s="13" t="s">
        <v>50</v>
      </c>
      <c r="AB5953" s="13" t="s">
        <v>50</v>
      </c>
      <c r="AC5953" s="13" t="s">
        <v>50</v>
      </c>
      <c r="AD5953" s="13" t="s">
        <v>50</v>
      </c>
      <c r="AE5953" s="13" t="s">
        <v>50</v>
      </c>
      <c r="AF5953" s="13" t="s">
        <v>50</v>
      </c>
      <c r="AG5953" s="13" t="s">
        <v>50</v>
      </c>
      <c r="AH5953" s="13" t="s">
        <v>50</v>
      </c>
      <c r="AI5953" s="13" t="s">
        <v>50</v>
      </c>
      <c r="AJ5953" s="13" t="s">
        <v>50</v>
      </c>
      <c r="AK5953" s="13" t="s">
        <v>30859</v>
      </c>
      <c r="AL5953" s="13" t="s">
        <v>50</v>
      </c>
      <c r="AM5953" s="13" t="s">
        <v>54632</v>
      </c>
      <c r="AN5953" s="13" t="s">
        <v>66</v>
      </c>
      <c r="AO5953" s="13" t="s">
        <v>54633</v>
      </c>
      <c r="AP5953" s="14" t="s">
        <v>54634</v>
      </c>
      <c r="AQ5953" s="13" t="s">
        <v>50</v>
      </c>
      <c r="AR5953" s="13" t="s">
        <v>50</v>
      </c>
    </row>
    <row r="5954" spans="1:44" ht="15" thickBot="1">
      <c r="A5954" s="4" t="s">
        <v>54635</v>
      </c>
      <c r="B5954" s="7" t="s">
        <v>50</v>
      </c>
      <c r="C5954" s="6">
        <v>43466</v>
      </c>
      <c r="D5954" s="7" t="s">
        <v>45</v>
      </c>
      <c r="E5954" s="7" t="s">
        <v>1939</v>
      </c>
      <c r="F5954" s="7" t="s">
        <v>70</v>
      </c>
      <c r="G5954" s="27" t="s">
        <v>54945</v>
      </c>
      <c r="H5954" s="7" t="s">
        <v>50</v>
      </c>
      <c r="I5954" s="7" t="s">
        <v>50</v>
      </c>
      <c r="J5954" s="6">
        <v>45364</v>
      </c>
      <c r="K5954" s="7" t="s">
        <v>116</v>
      </c>
      <c r="L5954" s="7" t="s">
        <v>52</v>
      </c>
      <c r="M5954" s="7" t="s">
        <v>54636</v>
      </c>
      <c r="N5954" s="7" t="s">
        <v>4752</v>
      </c>
      <c r="O5954" s="7" t="s">
        <v>54637</v>
      </c>
      <c r="P5954" s="5">
        <v>599402</v>
      </c>
      <c r="Q5954" s="7" t="s">
        <v>166</v>
      </c>
      <c r="R5954" s="34" t="s">
        <v>54638</v>
      </c>
      <c r="S5954" s="34" t="s">
        <v>54639</v>
      </c>
      <c r="T5954" s="7" t="s">
        <v>54640</v>
      </c>
      <c r="U5954" s="7" t="s">
        <v>54641</v>
      </c>
      <c r="V5954" s="7" t="s">
        <v>50</v>
      </c>
      <c r="W5954" s="7" t="s">
        <v>50</v>
      </c>
      <c r="X5954" s="7" t="s">
        <v>50</v>
      </c>
      <c r="Y5954" s="7" t="s">
        <v>50</v>
      </c>
      <c r="Z5954" s="7">
        <v>1</v>
      </c>
      <c r="AA5954" s="7" t="s">
        <v>50</v>
      </c>
      <c r="AB5954" s="7" t="s">
        <v>50</v>
      </c>
      <c r="AC5954" s="7" t="s">
        <v>50</v>
      </c>
      <c r="AD5954" s="7" t="s">
        <v>50</v>
      </c>
      <c r="AE5954" s="7" t="s">
        <v>50</v>
      </c>
      <c r="AF5954" s="7" t="s">
        <v>50</v>
      </c>
      <c r="AG5954" s="7" t="s">
        <v>50</v>
      </c>
      <c r="AH5954" s="7" t="s">
        <v>50</v>
      </c>
      <c r="AI5954" s="7" t="s">
        <v>50</v>
      </c>
      <c r="AJ5954" s="7" t="s">
        <v>50</v>
      </c>
      <c r="AK5954" s="7" t="s">
        <v>30859</v>
      </c>
      <c r="AL5954" s="7" t="s">
        <v>50</v>
      </c>
      <c r="AM5954" s="7" t="s">
        <v>54642</v>
      </c>
      <c r="AN5954" s="7" t="s">
        <v>993</v>
      </c>
      <c r="AO5954" s="7" t="s">
        <v>54643</v>
      </c>
      <c r="AP5954" s="22" t="s">
        <v>54644</v>
      </c>
      <c r="AQ5954" s="7" t="s">
        <v>50</v>
      </c>
      <c r="AR5954" s="7" t="s">
        <v>50</v>
      </c>
    </row>
    <row r="5955" spans="1:44" ht="15" thickBot="1">
      <c r="A5955" s="10" t="s">
        <v>54645</v>
      </c>
      <c r="B5955" s="13" t="s">
        <v>50</v>
      </c>
      <c r="C5955" s="12">
        <v>45292</v>
      </c>
      <c r="D5955" s="13" t="s">
        <v>45</v>
      </c>
      <c r="E5955" s="13" t="s">
        <v>46</v>
      </c>
      <c r="F5955" s="13" t="s">
        <v>70</v>
      </c>
      <c r="G5955" s="27" t="s">
        <v>54945</v>
      </c>
      <c r="H5955" s="13" t="s">
        <v>50</v>
      </c>
      <c r="I5955" s="13" t="s">
        <v>50</v>
      </c>
      <c r="J5955" s="12">
        <v>45365</v>
      </c>
      <c r="K5955" s="13" t="s">
        <v>50</v>
      </c>
      <c r="L5955" s="13" t="s">
        <v>467</v>
      </c>
      <c r="M5955" s="13" t="s">
        <v>50</v>
      </c>
      <c r="N5955" s="13" t="s">
        <v>50</v>
      </c>
      <c r="O5955" s="13" t="s">
        <v>54646</v>
      </c>
      <c r="P5955" s="11">
        <v>606367</v>
      </c>
      <c r="Q5955" s="13" t="s">
        <v>50</v>
      </c>
      <c r="R5955" s="29" t="s">
        <v>54647</v>
      </c>
      <c r="S5955" s="30" t="s">
        <v>50</v>
      </c>
      <c r="T5955" s="13" t="s">
        <v>50</v>
      </c>
      <c r="U5955" s="13" t="s">
        <v>50</v>
      </c>
      <c r="V5955" s="13" t="s">
        <v>50</v>
      </c>
      <c r="W5955" s="13" t="s">
        <v>50</v>
      </c>
      <c r="X5955" s="13" t="s">
        <v>50</v>
      </c>
      <c r="Y5955" s="13" t="s">
        <v>467</v>
      </c>
      <c r="Z5955" s="13">
        <v>1</v>
      </c>
      <c r="AA5955" s="13" t="s">
        <v>50</v>
      </c>
      <c r="AB5955" s="13" t="s">
        <v>50</v>
      </c>
      <c r="AC5955" s="13" t="s">
        <v>50</v>
      </c>
      <c r="AD5955" s="13" t="s">
        <v>467</v>
      </c>
      <c r="AE5955" s="13" t="s">
        <v>50</v>
      </c>
      <c r="AF5955" s="13" t="s">
        <v>50</v>
      </c>
      <c r="AG5955" s="13" t="s">
        <v>50</v>
      </c>
      <c r="AH5955" s="13" t="s">
        <v>50</v>
      </c>
      <c r="AI5955" s="13" t="s">
        <v>50</v>
      </c>
      <c r="AJ5955" s="13" t="s">
        <v>50</v>
      </c>
      <c r="AK5955" s="13" t="s">
        <v>54648</v>
      </c>
      <c r="AL5955" s="13" t="s">
        <v>50</v>
      </c>
      <c r="AM5955" s="13" t="s">
        <v>50</v>
      </c>
      <c r="AN5955" s="13" t="s">
        <v>50</v>
      </c>
      <c r="AO5955" s="13" t="s">
        <v>50</v>
      </c>
      <c r="AP5955" s="13" t="s">
        <v>50</v>
      </c>
      <c r="AQ5955" s="13" t="s">
        <v>50</v>
      </c>
      <c r="AR5955" s="13" t="s">
        <v>1186</v>
      </c>
    </row>
    <row r="5956" spans="1:44" ht="15" thickBot="1">
      <c r="A5956" s="4" t="s">
        <v>54649</v>
      </c>
      <c r="B5956" s="7" t="s">
        <v>50</v>
      </c>
      <c r="C5956" s="6">
        <v>41892</v>
      </c>
      <c r="D5956" s="7" t="s">
        <v>45</v>
      </c>
      <c r="E5956" s="7" t="s">
        <v>46</v>
      </c>
      <c r="F5956" s="7" t="s">
        <v>70</v>
      </c>
      <c r="G5956" s="27" t="s">
        <v>54945</v>
      </c>
      <c r="H5956" s="7" t="s">
        <v>50</v>
      </c>
      <c r="I5956" s="7" t="s">
        <v>50</v>
      </c>
      <c r="J5956" s="6">
        <v>45366</v>
      </c>
      <c r="K5956" s="7" t="s">
        <v>50</v>
      </c>
      <c r="L5956" s="7" t="s">
        <v>178</v>
      </c>
      <c r="M5956" s="7" t="s">
        <v>54650</v>
      </c>
      <c r="N5956" s="7" t="s">
        <v>7987</v>
      </c>
      <c r="O5956" s="7" t="s">
        <v>54651</v>
      </c>
      <c r="P5956" s="5">
        <v>622271</v>
      </c>
      <c r="Q5956" s="7" t="s">
        <v>245</v>
      </c>
      <c r="R5956" s="34" t="s">
        <v>54652</v>
      </c>
      <c r="S5956" s="34" t="s">
        <v>54653</v>
      </c>
      <c r="T5956" s="7" t="s">
        <v>50</v>
      </c>
      <c r="U5956" s="7" t="s">
        <v>50</v>
      </c>
      <c r="V5956" s="7" t="s">
        <v>50</v>
      </c>
      <c r="W5956" s="7" t="s">
        <v>50</v>
      </c>
      <c r="X5956" s="7" t="s">
        <v>50</v>
      </c>
      <c r="Y5956" s="7" t="s">
        <v>50</v>
      </c>
      <c r="Z5956" s="7">
        <v>1</v>
      </c>
      <c r="AA5956" s="7" t="s">
        <v>50</v>
      </c>
      <c r="AB5956" s="7" t="s">
        <v>50</v>
      </c>
      <c r="AC5956" s="7" t="s">
        <v>50</v>
      </c>
      <c r="AD5956" s="7" t="s">
        <v>178</v>
      </c>
      <c r="AE5956" s="7" t="s">
        <v>50</v>
      </c>
      <c r="AF5956" s="7" t="s">
        <v>50</v>
      </c>
      <c r="AG5956" s="7" t="s">
        <v>50</v>
      </c>
      <c r="AH5956" s="7" t="s">
        <v>50</v>
      </c>
      <c r="AI5956" s="7" t="s">
        <v>50</v>
      </c>
      <c r="AJ5956" s="7" t="s">
        <v>50</v>
      </c>
      <c r="AK5956" s="7" t="s">
        <v>54654</v>
      </c>
      <c r="AL5956" s="7" t="s">
        <v>50</v>
      </c>
      <c r="AM5956" s="7" t="s">
        <v>54655</v>
      </c>
      <c r="AN5956" s="7" t="s">
        <v>66</v>
      </c>
      <c r="AO5956" s="7" t="s">
        <v>50</v>
      </c>
      <c r="AP5956" s="7" t="s">
        <v>50</v>
      </c>
      <c r="AQ5956" s="22" t="s">
        <v>54656</v>
      </c>
      <c r="AR5956" s="7" t="s">
        <v>255</v>
      </c>
    </row>
    <row r="5957" spans="1:44" ht="15" thickBot="1">
      <c r="A5957" s="10" t="s">
        <v>54657</v>
      </c>
      <c r="B5957" s="13" t="s">
        <v>50</v>
      </c>
      <c r="C5957" s="12">
        <v>44927</v>
      </c>
      <c r="D5957" s="13" t="s">
        <v>45</v>
      </c>
      <c r="E5957" s="13" t="s">
        <v>46</v>
      </c>
      <c r="F5957" s="13" t="s">
        <v>70</v>
      </c>
      <c r="G5957" s="26" t="s">
        <v>54946</v>
      </c>
      <c r="H5957" s="13" t="s">
        <v>50</v>
      </c>
      <c r="I5957" s="13" t="s">
        <v>50</v>
      </c>
      <c r="J5957" s="12">
        <v>45365</v>
      </c>
      <c r="K5957" s="13" t="s">
        <v>50</v>
      </c>
      <c r="L5957" s="13" t="s">
        <v>4836</v>
      </c>
      <c r="M5957" s="13" t="s">
        <v>54658</v>
      </c>
      <c r="N5957" s="13" t="s">
        <v>4607</v>
      </c>
      <c r="O5957" s="13" t="s">
        <v>54659</v>
      </c>
      <c r="P5957" s="11">
        <v>626182</v>
      </c>
      <c r="Q5957" s="13" t="s">
        <v>245</v>
      </c>
      <c r="R5957" s="30" t="s">
        <v>50</v>
      </c>
      <c r="S5957" s="30" t="s">
        <v>50</v>
      </c>
      <c r="T5957" s="13" t="s">
        <v>50</v>
      </c>
      <c r="U5957" s="13" t="s">
        <v>50</v>
      </c>
      <c r="V5957" s="13" t="s">
        <v>50</v>
      </c>
      <c r="W5957" s="13" t="s">
        <v>50</v>
      </c>
      <c r="X5957" s="13" t="s">
        <v>50</v>
      </c>
      <c r="Y5957" s="13" t="s">
        <v>467</v>
      </c>
      <c r="Z5957" s="13">
        <v>1</v>
      </c>
      <c r="AA5957" s="13" t="s">
        <v>50</v>
      </c>
      <c r="AB5957" s="13" t="s">
        <v>50</v>
      </c>
      <c r="AC5957" s="13" t="s">
        <v>50</v>
      </c>
      <c r="AD5957" s="13" t="s">
        <v>4836</v>
      </c>
      <c r="AE5957" s="13" t="s">
        <v>50</v>
      </c>
      <c r="AF5957" s="13" t="s">
        <v>50</v>
      </c>
      <c r="AG5957" s="13" t="s">
        <v>50</v>
      </c>
      <c r="AH5957" s="13" t="s">
        <v>50</v>
      </c>
      <c r="AI5957" s="13" t="s">
        <v>50</v>
      </c>
      <c r="AJ5957" s="13" t="s">
        <v>50</v>
      </c>
      <c r="AK5957" s="13" t="s">
        <v>50</v>
      </c>
      <c r="AL5957" s="13" t="s">
        <v>50</v>
      </c>
      <c r="AM5957" s="13" t="s">
        <v>50</v>
      </c>
      <c r="AN5957" s="13" t="s">
        <v>50</v>
      </c>
      <c r="AO5957" s="13" t="s">
        <v>50</v>
      </c>
      <c r="AP5957" s="13" t="s">
        <v>50</v>
      </c>
      <c r="AQ5957" s="13" t="s">
        <v>50</v>
      </c>
      <c r="AR5957" s="13" t="s">
        <v>1186</v>
      </c>
    </row>
    <row r="5958" spans="1:44" ht="15" thickBot="1">
      <c r="A5958" s="4" t="s">
        <v>54660</v>
      </c>
      <c r="B5958" s="7" t="s">
        <v>50</v>
      </c>
      <c r="C5958" s="6">
        <v>31048</v>
      </c>
      <c r="D5958" s="7" t="s">
        <v>45</v>
      </c>
      <c r="E5958" s="7" t="s">
        <v>1939</v>
      </c>
      <c r="F5958" s="7" t="s">
        <v>70</v>
      </c>
      <c r="G5958" s="7" t="s">
        <v>114</v>
      </c>
      <c r="H5958" s="7" t="s">
        <v>50</v>
      </c>
      <c r="I5958" s="7" t="s">
        <v>50</v>
      </c>
      <c r="J5958" s="6">
        <v>45364</v>
      </c>
      <c r="K5958" s="7" t="s">
        <v>50</v>
      </c>
      <c r="L5958" s="7" t="s">
        <v>52</v>
      </c>
      <c r="M5958" s="7" t="s">
        <v>54661</v>
      </c>
      <c r="N5958" s="7" t="s">
        <v>2719</v>
      </c>
      <c r="O5958" s="7" t="s">
        <v>54662</v>
      </c>
      <c r="P5958" s="5">
        <v>647141</v>
      </c>
      <c r="Q5958" s="7" t="s">
        <v>2721</v>
      </c>
      <c r="R5958" s="34" t="s">
        <v>54663</v>
      </c>
      <c r="S5958" s="34" t="s">
        <v>54664</v>
      </c>
      <c r="T5958" s="7" t="s">
        <v>54665</v>
      </c>
      <c r="U5958" s="7" t="s">
        <v>54666</v>
      </c>
      <c r="V5958" s="7" t="s">
        <v>50</v>
      </c>
      <c r="W5958" s="7" t="s">
        <v>50</v>
      </c>
      <c r="X5958" s="7" t="s">
        <v>50</v>
      </c>
      <c r="Y5958" s="7" t="s">
        <v>50</v>
      </c>
      <c r="Z5958" s="7">
        <v>1</v>
      </c>
      <c r="AA5958" s="7" t="s">
        <v>50</v>
      </c>
      <c r="AB5958" s="7" t="s">
        <v>50</v>
      </c>
      <c r="AC5958" s="7" t="s">
        <v>50</v>
      </c>
      <c r="AD5958" s="7" t="s">
        <v>50</v>
      </c>
      <c r="AE5958" s="7" t="s">
        <v>50</v>
      </c>
      <c r="AF5958" s="7" t="s">
        <v>50</v>
      </c>
      <c r="AG5958" s="7" t="s">
        <v>50</v>
      </c>
      <c r="AH5958" s="7" t="s">
        <v>50</v>
      </c>
      <c r="AI5958" s="7" t="s">
        <v>50</v>
      </c>
      <c r="AJ5958" s="7" t="s">
        <v>50</v>
      </c>
      <c r="AK5958" s="7" t="s">
        <v>30859</v>
      </c>
      <c r="AL5958" s="7" t="s">
        <v>50</v>
      </c>
      <c r="AM5958" s="7" t="s">
        <v>54667</v>
      </c>
      <c r="AN5958" s="7" t="s">
        <v>66</v>
      </c>
      <c r="AO5958" s="7" t="s">
        <v>54668</v>
      </c>
      <c r="AP5958" s="7" t="s">
        <v>50</v>
      </c>
      <c r="AQ5958" s="22" t="s">
        <v>54669</v>
      </c>
      <c r="AR5958" s="7" t="s">
        <v>50</v>
      </c>
    </row>
    <row r="5959" spans="1:44" ht="15" thickBot="1">
      <c r="A5959" s="10" t="s">
        <v>54670</v>
      </c>
      <c r="B5959" s="13" t="s">
        <v>50</v>
      </c>
      <c r="C5959" s="12">
        <v>45358</v>
      </c>
      <c r="D5959" s="13" t="s">
        <v>45</v>
      </c>
      <c r="E5959" s="13" t="s">
        <v>46</v>
      </c>
      <c r="F5959" s="13" t="s">
        <v>70</v>
      </c>
      <c r="G5959" s="27" t="s">
        <v>54945</v>
      </c>
      <c r="H5959" s="13" t="s">
        <v>50</v>
      </c>
      <c r="I5959" s="13" t="s">
        <v>50</v>
      </c>
      <c r="J5959" s="12">
        <v>45364</v>
      </c>
      <c r="K5959" s="13" t="s">
        <v>50</v>
      </c>
      <c r="L5959" s="13" t="s">
        <v>6576</v>
      </c>
      <c r="M5959" s="13" t="s">
        <v>54671</v>
      </c>
      <c r="N5959" s="13" t="s">
        <v>54672</v>
      </c>
      <c r="O5959" s="13" t="s">
        <v>54673</v>
      </c>
      <c r="P5959" s="11">
        <v>660117</v>
      </c>
      <c r="Q5959" s="13" t="s">
        <v>360</v>
      </c>
      <c r="R5959" s="30" t="s">
        <v>50</v>
      </c>
      <c r="S5959" s="30" t="s">
        <v>50</v>
      </c>
      <c r="T5959" s="13" t="s">
        <v>50</v>
      </c>
      <c r="U5959" s="13" t="s">
        <v>50</v>
      </c>
      <c r="V5959" s="13" t="s">
        <v>50</v>
      </c>
      <c r="W5959" s="13" t="s">
        <v>50</v>
      </c>
      <c r="X5959" s="13" t="s">
        <v>50</v>
      </c>
      <c r="Y5959" s="13" t="s">
        <v>50</v>
      </c>
      <c r="Z5959" s="13">
        <v>1</v>
      </c>
      <c r="AA5959" s="13" t="s">
        <v>50</v>
      </c>
      <c r="AB5959" s="13" t="s">
        <v>50</v>
      </c>
      <c r="AC5959" s="13" t="s">
        <v>50</v>
      </c>
      <c r="AD5959" s="13" t="s">
        <v>50</v>
      </c>
      <c r="AE5959" s="13" t="s">
        <v>50</v>
      </c>
      <c r="AF5959" s="13" t="s">
        <v>50</v>
      </c>
      <c r="AG5959" s="13" t="s">
        <v>50</v>
      </c>
      <c r="AH5959" s="13" t="s">
        <v>50</v>
      </c>
      <c r="AI5959" s="13" t="s">
        <v>50</v>
      </c>
      <c r="AJ5959" s="13" t="s">
        <v>50</v>
      </c>
      <c r="AK5959" s="13" t="s">
        <v>50</v>
      </c>
      <c r="AL5959" s="13" t="s">
        <v>50</v>
      </c>
      <c r="AM5959" s="13" t="s">
        <v>50</v>
      </c>
      <c r="AN5959" s="13" t="s">
        <v>50</v>
      </c>
      <c r="AO5959" s="13" t="s">
        <v>50</v>
      </c>
      <c r="AP5959" s="13" t="s">
        <v>50</v>
      </c>
      <c r="AQ5959" s="13" t="s">
        <v>50</v>
      </c>
      <c r="AR5959" s="13" t="s">
        <v>1186</v>
      </c>
    </row>
    <row r="5960" spans="1:44" ht="15" thickBot="1">
      <c r="A5960" s="4" t="s">
        <v>54674</v>
      </c>
      <c r="B5960" s="7" t="s">
        <v>50</v>
      </c>
      <c r="C5960" s="7" t="s">
        <v>50</v>
      </c>
      <c r="D5960" s="7" t="s">
        <v>45</v>
      </c>
      <c r="E5960" s="7" t="s">
        <v>1939</v>
      </c>
      <c r="F5960" s="7" t="s">
        <v>70</v>
      </c>
      <c r="G5960" s="7" t="s">
        <v>114</v>
      </c>
      <c r="H5960" s="7" t="s">
        <v>50</v>
      </c>
      <c r="I5960" s="7" t="s">
        <v>50</v>
      </c>
      <c r="J5960" s="6">
        <v>45365</v>
      </c>
      <c r="K5960" s="7" t="s">
        <v>50</v>
      </c>
      <c r="L5960" s="7" t="s">
        <v>52</v>
      </c>
      <c r="M5960" s="7" t="s">
        <v>54675</v>
      </c>
      <c r="N5960" s="7" t="s">
        <v>36886</v>
      </c>
      <c r="O5960" s="7" t="s">
        <v>54676</v>
      </c>
      <c r="P5960" s="5">
        <v>666279</v>
      </c>
      <c r="Q5960" s="7" t="s">
        <v>166</v>
      </c>
      <c r="R5960" s="34" t="s">
        <v>54677</v>
      </c>
      <c r="S5960" s="31" t="s">
        <v>50</v>
      </c>
      <c r="T5960" s="7" t="s">
        <v>54678</v>
      </c>
      <c r="U5960" s="7" t="s">
        <v>54679</v>
      </c>
      <c r="V5960" s="7" t="s">
        <v>50</v>
      </c>
      <c r="W5960" s="7" t="s">
        <v>50</v>
      </c>
      <c r="X5960" s="7" t="s">
        <v>50</v>
      </c>
      <c r="Y5960" s="7" t="s">
        <v>50</v>
      </c>
      <c r="Z5960" s="7">
        <v>1</v>
      </c>
      <c r="AA5960" s="7" t="s">
        <v>50</v>
      </c>
      <c r="AB5960" s="7" t="s">
        <v>50</v>
      </c>
      <c r="AC5960" s="7" t="s">
        <v>50</v>
      </c>
      <c r="AD5960" s="7" t="s">
        <v>50</v>
      </c>
      <c r="AE5960" s="7" t="s">
        <v>50</v>
      </c>
      <c r="AF5960" s="7" t="s">
        <v>50</v>
      </c>
      <c r="AG5960" s="7" t="s">
        <v>50</v>
      </c>
      <c r="AH5960" s="7" t="s">
        <v>50</v>
      </c>
      <c r="AI5960" s="7" t="s">
        <v>50</v>
      </c>
      <c r="AJ5960" s="7" t="s">
        <v>50</v>
      </c>
      <c r="AK5960" s="7" t="s">
        <v>50</v>
      </c>
      <c r="AL5960" s="7" t="s">
        <v>50</v>
      </c>
      <c r="AM5960" s="7" t="s">
        <v>54680</v>
      </c>
      <c r="AN5960" s="7" t="s">
        <v>66</v>
      </c>
      <c r="AO5960" s="7" t="s">
        <v>54681</v>
      </c>
      <c r="AP5960" s="8" t="s">
        <v>54682</v>
      </c>
      <c r="AQ5960" s="7" t="s">
        <v>50</v>
      </c>
      <c r="AR5960" s="7" t="s">
        <v>50</v>
      </c>
    </row>
    <row r="5961" spans="1:44" ht="15" thickBot="1">
      <c r="A5961" s="10" t="s">
        <v>54683</v>
      </c>
      <c r="B5961" s="13" t="s">
        <v>50</v>
      </c>
      <c r="C5961" s="12">
        <v>39448</v>
      </c>
      <c r="D5961" s="13" t="s">
        <v>45</v>
      </c>
      <c r="E5961" s="13" t="s">
        <v>50</v>
      </c>
      <c r="F5961" s="13" t="s">
        <v>70</v>
      </c>
      <c r="G5961" s="13" t="s">
        <v>145</v>
      </c>
      <c r="H5961" s="13" t="s">
        <v>50</v>
      </c>
      <c r="I5961" s="13" t="s">
        <v>50</v>
      </c>
      <c r="J5961" s="12">
        <v>45365</v>
      </c>
      <c r="K5961" s="13" t="s">
        <v>50</v>
      </c>
      <c r="L5961" s="13" t="s">
        <v>52</v>
      </c>
      <c r="M5961" s="13" t="s">
        <v>19294</v>
      </c>
      <c r="N5961" s="13" t="s">
        <v>91</v>
      </c>
      <c r="O5961" s="13" t="s">
        <v>54684</v>
      </c>
      <c r="P5961" s="11">
        <v>668835</v>
      </c>
      <c r="Q5961" s="13" t="s">
        <v>93</v>
      </c>
      <c r="R5961" s="33" t="s">
        <v>54685</v>
      </c>
      <c r="S5961" s="33" t="s">
        <v>54686</v>
      </c>
      <c r="T5961" s="13" t="s">
        <v>50</v>
      </c>
      <c r="U5961" s="13" t="s">
        <v>50</v>
      </c>
      <c r="V5961" s="13" t="s">
        <v>50</v>
      </c>
      <c r="W5961" s="13" t="s">
        <v>50</v>
      </c>
      <c r="X5961" s="13" t="s">
        <v>50</v>
      </c>
      <c r="Y5961" s="13" t="s">
        <v>50</v>
      </c>
      <c r="Z5961" s="13">
        <v>1</v>
      </c>
      <c r="AA5961" s="13" t="s">
        <v>50</v>
      </c>
      <c r="AB5961" s="13" t="s">
        <v>50</v>
      </c>
      <c r="AC5961" s="13" t="s">
        <v>50</v>
      </c>
      <c r="AD5961" s="13" t="s">
        <v>50</v>
      </c>
      <c r="AE5961" s="13" t="s">
        <v>50</v>
      </c>
      <c r="AF5961" s="13" t="s">
        <v>50</v>
      </c>
      <c r="AG5961" s="13" t="s">
        <v>50</v>
      </c>
      <c r="AH5961" s="13" t="s">
        <v>50</v>
      </c>
      <c r="AI5961" s="13" t="s">
        <v>50</v>
      </c>
      <c r="AJ5961" s="13" t="s">
        <v>50</v>
      </c>
      <c r="AK5961" s="13" t="s">
        <v>54687</v>
      </c>
      <c r="AL5961" s="13" t="s">
        <v>50</v>
      </c>
      <c r="AM5961" s="13" t="s">
        <v>54688</v>
      </c>
      <c r="AN5961" s="13" t="s">
        <v>3036</v>
      </c>
      <c r="AO5961" s="13" t="s">
        <v>54689</v>
      </c>
      <c r="AP5961" s="13" t="s">
        <v>50</v>
      </c>
      <c r="AQ5961" s="21" t="s">
        <v>54690</v>
      </c>
      <c r="AR5961" s="13" t="s">
        <v>50</v>
      </c>
    </row>
    <row r="5962" spans="1:44" ht="15" thickBot="1">
      <c r="A5962" s="4" t="s">
        <v>54691</v>
      </c>
      <c r="B5962" s="7" t="s">
        <v>50</v>
      </c>
      <c r="C5962" s="6">
        <v>29221</v>
      </c>
      <c r="D5962" s="7" t="s">
        <v>45</v>
      </c>
      <c r="E5962" s="7" t="s">
        <v>1939</v>
      </c>
      <c r="F5962" s="7" t="s">
        <v>70</v>
      </c>
      <c r="G5962" s="26" t="s">
        <v>54946</v>
      </c>
      <c r="H5962" s="7" t="s">
        <v>2431</v>
      </c>
      <c r="I5962" s="7" t="s">
        <v>50</v>
      </c>
      <c r="J5962" s="6">
        <v>45365</v>
      </c>
      <c r="K5962" s="7" t="s">
        <v>116</v>
      </c>
      <c r="L5962" s="7" t="s">
        <v>52</v>
      </c>
      <c r="M5962" s="7" t="s">
        <v>54692</v>
      </c>
      <c r="N5962" s="7" t="s">
        <v>1941</v>
      </c>
      <c r="O5962" s="7" t="s">
        <v>54693</v>
      </c>
      <c r="P5962" s="5">
        <v>679860</v>
      </c>
      <c r="Q5962" s="7" t="s">
        <v>1943</v>
      </c>
      <c r="R5962" s="34" t="s">
        <v>54694</v>
      </c>
      <c r="S5962" s="34" t="s">
        <v>54695</v>
      </c>
      <c r="T5962" s="7" t="s">
        <v>54696</v>
      </c>
      <c r="U5962" s="7" t="s">
        <v>54697</v>
      </c>
      <c r="V5962" s="7" t="s">
        <v>50</v>
      </c>
      <c r="W5962" s="7" t="s">
        <v>50</v>
      </c>
      <c r="X5962" s="7" t="s">
        <v>50</v>
      </c>
      <c r="Y5962" s="7" t="s">
        <v>50</v>
      </c>
      <c r="Z5962" s="7">
        <v>1</v>
      </c>
      <c r="AA5962" s="7" t="s">
        <v>50</v>
      </c>
      <c r="AB5962" s="7" t="s">
        <v>50</v>
      </c>
      <c r="AC5962" s="7" t="s">
        <v>50</v>
      </c>
      <c r="AD5962" s="7" t="s">
        <v>50</v>
      </c>
      <c r="AE5962" s="7" t="s">
        <v>50</v>
      </c>
      <c r="AF5962" s="7" t="s">
        <v>50</v>
      </c>
      <c r="AG5962" s="7" t="s">
        <v>50</v>
      </c>
      <c r="AH5962" s="7" t="s">
        <v>50</v>
      </c>
      <c r="AI5962" s="7" t="s">
        <v>50</v>
      </c>
      <c r="AJ5962" s="7" t="s">
        <v>50</v>
      </c>
      <c r="AK5962" s="7" t="s">
        <v>54265</v>
      </c>
      <c r="AL5962" s="7" t="s">
        <v>50</v>
      </c>
      <c r="AM5962" s="7" t="s">
        <v>54698</v>
      </c>
      <c r="AN5962" s="7" t="s">
        <v>5485</v>
      </c>
      <c r="AO5962" s="7" t="s">
        <v>54699</v>
      </c>
      <c r="AP5962" s="22" t="s">
        <v>54700</v>
      </c>
      <c r="AQ5962" s="7" t="s">
        <v>50</v>
      </c>
      <c r="AR5962" s="7" t="s">
        <v>50</v>
      </c>
    </row>
    <row r="5963" spans="1:44" ht="15" thickBot="1">
      <c r="A5963" s="10" t="s">
        <v>54701</v>
      </c>
      <c r="B5963" s="13" t="s">
        <v>50</v>
      </c>
      <c r="C5963" s="12">
        <v>45292</v>
      </c>
      <c r="D5963" s="13" t="s">
        <v>45</v>
      </c>
      <c r="E5963" s="13" t="s">
        <v>46</v>
      </c>
      <c r="F5963" s="13" t="s">
        <v>70</v>
      </c>
      <c r="G5963" s="26" t="s">
        <v>54946</v>
      </c>
      <c r="H5963" s="13" t="s">
        <v>50</v>
      </c>
      <c r="I5963" s="13" t="s">
        <v>50</v>
      </c>
      <c r="J5963" s="12">
        <v>45366</v>
      </c>
      <c r="K5963" s="13" t="s">
        <v>50</v>
      </c>
      <c r="L5963" s="13" t="s">
        <v>1624</v>
      </c>
      <c r="M5963" s="13" t="s">
        <v>50</v>
      </c>
      <c r="N5963" s="13" t="s">
        <v>54702</v>
      </c>
      <c r="O5963" s="13" t="s">
        <v>54703</v>
      </c>
      <c r="P5963" s="11">
        <v>685260</v>
      </c>
      <c r="Q5963" s="13" t="s">
        <v>397</v>
      </c>
      <c r="R5963" s="33" t="s">
        <v>54704</v>
      </c>
      <c r="S5963" s="30" t="s">
        <v>50</v>
      </c>
      <c r="T5963" s="13" t="s">
        <v>54705</v>
      </c>
      <c r="U5963" s="13" t="s">
        <v>50</v>
      </c>
      <c r="V5963" s="13" t="s">
        <v>50</v>
      </c>
      <c r="W5963" s="13" t="s">
        <v>50</v>
      </c>
      <c r="X5963" s="13" t="s">
        <v>50</v>
      </c>
      <c r="Y5963" s="13" t="s">
        <v>467</v>
      </c>
      <c r="Z5963" s="13">
        <v>1</v>
      </c>
      <c r="AA5963" s="13" t="s">
        <v>50</v>
      </c>
      <c r="AB5963" s="13" t="s">
        <v>50</v>
      </c>
      <c r="AC5963" s="13" t="s">
        <v>50</v>
      </c>
      <c r="AD5963" s="13" t="s">
        <v>1624</v>
      </c>
      <c r="AE5963" s="13" t="s">
        <v>50</v>
      </c>
      <c r="AF5963" s="13" t="s">
        <v>50</v>
      </c>
      <c r="AG5963" s="13" t="s">
        <v>50</v>
      </c>
      <c r="AH5963" s="13" t="s">
        <v>50</v>
      </c>
      <c r="AI5963" s="13" t="s">
        <v>50</v>
      </c>
      <c r="AJ5963" s="13" t="s">
        <v>50</v>
      </c>
      <c r="AK5963" s="13" t="s">
        <v>50</v>
      </c>
      <c r="AL5963" s="13" t="s">
        <v>50</v>
      </c>
      <c r="AM5963" s="13" t="s">
        <v>50</v>
      </c>
      <c r="AN5963" s="13" t="s">
        <v>50</v>
      </c>
      <c r="AO5963" s="13" t="s">
        <v>50</v>
      </c>
      <c r="AP5963" s="13" t="s">
        <v>50</v>
      </c>
      <c r="AQ5963" s="13" t="s">
        <v>50</v>
      </c>
      <c r="AR5963" s="13" t="s">
        <v>1186</v>
      </c>
    </row>
    <row r="5964" spans="1:44" ht="15" thickBot="1">
      <c r="A5964" s="4" t="s">
        <v>54706</v>
      </c>
      <c r="B5964" s="7" t="s">
        <v>50</v>
      </c>
      <c r="C5964" s="6">
        <v>42736</v>
      </c>
      <c r="D5964" s="7" t="s">
        <v>45</v>
      </c>
      <c r="E5964" s="7" t="s">
        <v>1939</v>
      </c>
      <c r="F5964" s="7" t="s">
        <v>70</v>
      </c>
      <c r="G5964" s="26" t="s">
        <v>54946</v>
      </c>
      <c r="H5964" s="7" t="s">
        <v>50</v>
      </c>
      <c r="I5964" s="7" t="s">
        <v>50</v>
      </c>
      <c r="J5964" s="6">
        <v>45364</v>
      </c>
      <c r="K5964" s="7" t="s">
        <v>50</v>
      </c>
      <c r="L5964" s="7" t="s">
        <v>52</v>
      </c>
      <c r="M5964" s="7" t="s">
        <v>54707</v>
      </c>
      <c r="N5964" s="7" t="s">
        <v>381</v>
      </c>
      <c r="O5964" s="7" t="s">
        <v>54708</v>
      </c>
      <c r="P5964" s="5">
        <v>697829</v>
      </c>
      <c r="Q5964" s="7" t="s">
        <v>383</v>
      </c>
      <c r="R5964" s="34" t="s">
        <v>54709</v>
      </c>
      <c r="S5964" s="34" t="s">
        <v>54710</v>
      </c>
      <c r="T5964" s="7" t="s">
        <v>50</v>
      </c>
      <c r="U5964" s="7" t="s">
        <v>54711</v>
      </c>
      <c r="V5964" s="7" t="s">
        <v>50</v>
      </c>
      <c r="W5964" s="7" t="s">
        <v>50</v>
      </c>
      <c r="X5964" s="7" t="s">
        <v>50</v>
      </c>
      <c r="Y5964" s="7" t="s">
        <v>50</v>
      </c>
      <c r="Z5964" s="7">
        <v>1</v>
      </c>
      <c r="AA5964" s="7" t="s">
        <v>50</v>
      </c>
      <c r="AB5964" s="7" t="s">
        <v>50</v>
      </c>
      <c r="AC5964" s="7" t="s">
        <v>50</v>
      </c>
      <c r="AD5964" s="7" t="s">
        <v>50</v>
      </c>
      <c r="AE5964" s="7" t="s">
        <v>50</v>
      </c>
      <c r="AF5964" s="7" t="s">
        <v>50</v>
      </c>
      <c r="AG5964" s="7" t="s">
        <v>50</v>
      </c>
      <c r="AH5964" s="7" t="s">
        <v>50</v>
      </c>
      <c r="AI5964" s="7" t="s">
        <v>50</v>
      </c>
      <c r="AJ5964" s="7" t="s">
        <v>50</v>
      </c>
      <c r="AK5964" s="7" t="s">
        <v>30859</v>
      </c>
      <c r="AL5964" s="7" t="s">
        <v>50</v>
      </c>
      <c r="AM5964" s="7" t="s">
        <v>54712</v>
      </c>
      <c r="AN5964" s="7" t="s">
        <v>54586</v>
      </c>
      <c r="AO5964" s="7" t="s">
        <v>54713</v>
      </c>
      <c r="AP5964" s="7" t="s">
        <v>50</v>
      </c>
      <c r="AQ5964" s="22" t="s">
        <v>54714</v>
      </c>
      <c r="AR5964" s="7" t="s">
        <v>50</v>
      </c>
    </row>
    <row r="5965" spans="1:44" ht="15" thickBot="1">
      <c r="A5965" s="10" t="s">
        <v>54715</v>
      </c>
      <c r="B5965" s="13" t="s">
        <v>50</v>
      </c>
      <c r="C5965" s="12">
        <v>44927</v>
      </c>
      <c r="D5965" s="13" t="s">
        <v>45</v>
      </c>
      <c r="E5965" s="13" t="s">
        <v>46</v>
      </c>
      <c r="F5965" s="13" t="s">
        <v>70</v>
      </c>
      <c r="G5965" s="26" t="s">
        <v>54946</v>
      </c>
      <c r="H5965" s="13" t="s">
        <v>50</v>
      </c>
      <c r="I5965" s="13" t="s">
        <v>50</v>
      </c>
      <c r="J5965" s="12">
        <v>45364</v>
      </c>
      <c r="K5965" s="13" t="s">
        <v>50</v>
      </c>
      <c r="L5965" s="13" t="s">
        <v>467</v>
      </c>
      <c r="M5965" s="13" t="s">
        <v>25177</v>
      </c>
      <c r="N5965" s="13" t="s">
        <v>3144</v>
      </c>
      <c r="O5965" s="13" t="s">
        <v>54716</v>
      </c>
      <c r="P5965" s="11">
        <v>700614</v>
      </c>
      <c r="Q5965" s="13" t="s">
        <v>245</v>
      </c>
      <c r="R5965" s="33" t="s">
        <v>54717</v>
      </c>
      <c r="S5965" s="30" t="s">
        <v>50</v>
      </c>
      <c r="T5965" s="13" t="s">
        <v>54718</v>
      </c>
      <c r="U5965" s="13" t="s">
        <v>50</v>
      </c>
      <c r="V5965" s="13" t="s">
        <v>50</v>
      </c>
      <c r="W5965" s="13" t="s">
        <v>50</v>
      </c>
      <c r="X5965" s="13" t="s">
        <v>50</v>
      </c>
      <c r="Y5965" s="13" t="s">
        <v>467</v>
      </c>
      <c r="Z5965" s="13">
        <v>1</v>
      </c>
      <c r="AA5965" s="13" t="s">
        <v>50</v>
      </c>
      <c r="AB5965" s="13" t="s">
        <v>50</v>
      </c>
      <c r="AC5965" s="13" t="s">
        <v>50</v>
      </c>
      <c r="AD5965" s="13" t="s">
        <v>467</v>
      </c>
      <c r="AE5965" s="13" t="s">
        <v>50</v>
      </c>
      <c r="AF5965" s="13" t="s">
        <v>50</v>
      </c>
      <c r="AG5965" s="13" t="s">
        <v>50</v>
      </c>
      <c r="AH5965" s="13" t="s">
        <v>50</v>
      </c>
      <c r="AI5965" s="13" t="s">
        <v>50</v>
      </c>
      <c r="AJ5965" s="13" t="s">
        <v>50</v>
      </c>
      <c r="AK5965" s="13" t="s">
        <v>54719</v>
      </c>
      <c r="AL5965" s="13" t="s">
        <v>50</v>
      </c>
      <c r="AM5965" s="13" t="s">
        <v>54720</v>
      </c>
      <c r="AN5965" s="13" t="s">
        <v>66</v>
      </c>
      <c r="AO5965" s="13" t="s">
        <v>54721</v>
      </c>
      <c r="AP5965" s="13" t="s">
        <v>50</v>
      </c>
      <c r="AQ5965" s="21" t="s">
        <v>54722</v>
      </c>
      <c r="AR5965" s="13" t="s">
        <v>50</v>
      </c>
    </row>
    <row r="5966" spans="1:44" ht="15" thickBot="1">
      <c r="A5966" s="4" t="s">
        <v>54723</v>
      </c>
      <c r="B5966" s="7" t="s">
        <v>50</v>
      </c>
      <c r="C5966" s="6">
        <v>36526</v>
      </c>
      <c r="D5966" s="7" t="s">
        <v>45</v>
      </c>
      <c r="E5966" s="7" t="s">
        <v>1939</v>
      </c>
      <c r="F5966" s="7" t="s">
        <v>70</v>
      </c>
      <c r="G5966" s="26" t="s">
        <v>54946</v>
      </c>
      <c r="H5966" s="7" t="s">
        <v>33392</v>
      </c>
      <c r="I5966" s="7" t="s">
        <v>50</v>
      </c>
      <c r="J5966" s="6">
        <v>45365</v>
      </c>
      <c r="K5966" s="7" t="s">
        <v>50</v>
      </c>
      <c r="L5966" s="7" t="s">
        <v>52</v>
      </c>
      <c r="M5966" s="7" t="s">
        <v>54724</v>
      </c>
      <c r="N5966" s="7" t="s">
        <v>2731</v>
      </c>
      <c r="O5966" s="7" t="s">
        <v>54725</v>
      </c>
      <c r="P5966" s="5">
        <v>773353</v>
      </c>
      <c r="Q5966" s="7" t="s">
        <v>1024</v>
      </c>
      <c r="R5966" s="34" t="s">
        <v>54726</v>
      </c>
      <c r="S5966" s="34" t="s">
        <v>54727</v>
      </c>
      <c r="T5966" s="7" t="s">
        <v>54728</v>
      </c>
      <c r="U5966" s="7" t="s">
        <v>54729</v>
      </c>
      <c r="V5966" s="7" t="s">
        <v>50</v>
      </c>
      <c r="W5966" s="7" t="s">
        <v>50</v>
      </c>
      <c r="X5966" s="7" t="s">
        <v>50</v>
      </c>
      <c r="Y5966" s="7" t="s">
        <v>50</v>
      </c>
      <c r="Z5966" s="7">
        <v>2</v>
      </c>
      <c r="AA5966" s="7" t="s">
        <v>50</v>
      </c>
      <c r="AB5966" s="7" t="s">
        <v>50</v>
      </c>
      <c r="AC5966" s="7" t="s">
        <v>50</v>
      </c>
      <c r="AD5966" s="7" t="s">
        <v>50</v>
      </c>
      <c r="AE5966" s="7" t="s">
        <v>50</v>
      </c>
      <c r="AF5966" s="7" t="s">
        <v>50</v>
      </c>
      <c r="AG5966" s="7" t="s">
        <v>50</v>
      </c>
      <c r="AH5966" s="7" t="s">
        <v>50</v>
      </c>
      <c r="AI5966" s="7" t="s">
        <v>50</v>
      </c>
      <c r="AJ5966" s="7" t="s">
        <v>50</v>
      </c>
      <c r="AK5966" s="7" t="s">
        <v>54730</v>
      </c>
      <c r="AL5966" s="7" t="s">
        <v>50</v>
      </c>
      <c r="AM5966" s="7" t="s">
        <v>54731</v>
      </c>
      <c r="AN5966" s="7" t="s">
        <v>5485</v>
      </c>
      <c r="AO5966" s="7" t="s">
        <v>54732</v>
      </c>
      <c r="AP5966" s="7" t="s">
        <v>50</v>
      </c>
      <c r="AQ5966" s="22" t="s">
        <v>54733</v>
      </c>
      <c r="AR5966" s="7" t="s">
        <v>50</v>
      </c>
    </row>
    <row r="5967" spans="1:44" ht="15" thickBot="1">
      <c r="A5967" s="10" t="s">
        <v>54734</v>
      </c>
      <c r="B5967" s="13" t="s">
        <v>50</v>
      </c>
      <c r="C5967" s="12">
        <v>44562</v>
      </c>
      <c r="D5967" s="13" t="s">
        <v>45</v>
      </c>
      <c r="E5967" s="13" t="s">
        <v>1939</v>
      </c>
      <c r="F5967" s="13" t="s">
        <v>70</v>
      </c>
      <c r="G5967" s="27" t="s">
        <v>54945</v>
      </c>
      <c r="H5967" s="13" t="s">
        <v>50</v>
      </c>
      <c r="I5967" s="13" t="s">
        <v>50</v>
      </c>
      <c r="J5967" s="12">
        <v>45364</v>
      </c>
      <c r="K5967" s="13" t="s">
        <v>50</v>
      </c>
      <c r="L5967" s="13" t="s">
        <v>52</v>
      </c>
      <c r="M5967" s="13" t="s">
        <v>37111</v>
      </c>
      <c r="N5967" s="13" t="s">
        <v>3687</v>
      </c>
      <c r="O5967" s="13" t="s">
        <v>54735</v>
      </c>
      <c r="P5967" s="11">
        <v>817290</v>
      </c>
      <c r="Q5967" s="13" t="s">
        <v>3689</v>
      </c>
      <c r="R5967" s="33" t="s">
        <v>54736</v>
      </c>
      <c r="S5967" s="33" t="s">
        <v>54737</v>
      </c>
      <c r="T5967" s="13" t="s">
        <v>54738</v>
      </c>
      <c r="U5967" s="13" t="s">
        <v>54739</v>
      </c>
      <c r="V5967" s="13" t="s">
        <v>50</v>
      </c>
      <c r="W5967" s="13" t="s">
        <v>50</v>
      </c>
      <c r="X5967" s="13" t="s">
        <v>50</v>
      </c>
      <c r="Y5967" s="13" t="s">
        <v>50</v>
      </c>
      <c r="Z5967" s="13">
        <v>1</v>
      </c>
      <c r="AA5967" s="13" t="s">
        <v>50</v>
      </c>
      <c r="AB5967" s="13" t="s">
        <v>50</v>
      </c>
      <c r="AC5967" s="13" t="s">
        <v>50</v>
      </c>
      <c r="AD5967" s="13" t="s">
        <v>50</v>
      </c>
      <c r="AE5967" s="13" t="s">
        <v>50</v>
      </c>
      <c r="AF5967" s="13" t="s">
        <v>50</v>
      </c>
      <c r="AG5967" s="13" t="s">
        <v>50</v>
      </c>
      <c r="AH5967" s="13" t="s">
        <v>50</v>
      </c>
      <c r="AI5967" s="13" t="s">
        <v>50</v>
      </c>
      <c r="AJ5967" s="13" t="s">
        <v>50</v>
      </c>
      <c r="AK5967" s="13" t="s">
        <v>30859</v>
      </c>
      <c r="AL5967" s="13" t="s">
        <v>50</v>
      </c>
      <c r="AM5967" s="13" t="s">
        <v>54740</v>
      </c>
      <c r="AN5967" s="13" t="s">
        <v>253</v>
      </c>
      <c r="AO5967" s="13" t="s">
        <v>54741</v>
      </c>
      <c r="AP5967" s="14" t="s">
        <v>54742</v>
      </c>
      <c r="AQ5967" s="13" t="s">
        <v>50</v>
      </c>
      <c r="AR5967" s="13" t="s">
        <v>50</v>
      </c>
    </row>
    <row r="5968" spans="1:44" ht="15" thickBot="1">
      <c r="A5968" s="4" t="s">
        <v>54743</v>
      </c>
      <c r="B5968" s="7" t="s">
        <v>50</v>
      </c>
      <c r="C5968" s="6">
        <v>45261</v>
      </c>
      <c r="D5968" s="7" t="s">
        <v>45</v>
      </c>
      <c r="E5968" s="7" t="s">
        <v>50</v>
      </c>
      <c r="F5968" s="7" t="s">
        <v>70</v>
      </c>
      <c r="G5968" s="27" t="s">
        <v>54945</v>
      </c>
      <c r="H5968" s="7" t="s">
        <v>50</v>
      </c>
      <c r="I5968" s="7" t="s">
        <v>50</v>
      </c>
      <c r="J5968" s="6">
        <v>45366</v>
      </c>
      <c r="K5968" s="7" t="s">
        <v>50</v>
      </c>
      <c r="L5968" s="7" t="s">
        <v>1471</v>
      </c>
      <c r="M5968" s="7" t="s">
        <v>6731</v>
      </c>
      <c r="N5968" s="7" t="s">
        <v>29296</v>
      </c>
      <c r="O5968" s="7" t="s">
        <v>54744</v>
      </c>
      <c r="P5968" s="5">
        <v>925261</v>
      </c>
      <c r="Q5968" s="7" t="s">
        <v>245</v>
      </c>
      <c r="R5968" s="31" t="s">
        <v>50</v>
      </c>
      <c r="S5968" s="31" t="s">
        <v>50</v>
      </c>
      <c r="T5968" s="7" t="s">
        <v>50</v>
      </c>
      <c r="U5968" s="7" t="s">
        <v>50</v>
      </c>
      <c r="V5968" s="7" t="s">
        <v>50</v>
      </c>
      <c r="W5968" s="7" t="s">
        <v>50</v>
      </c>
      <c r="X5968" s="7" t="s">
        <v>50</v>
      </c>
      <c r="Y5968" s="7" t="s">
        <v>50</v>
      </c>
      <c r="Z5968" s="7">
        <v>1</v>
      </c>
      <c r="AA5968" s="7" t="s">
        <v>50</v>
      </c>
      <c r="AB5968" s="7" t="s">
        <v>50</v>
      </c>
      <c r="AC5968" s="7" t="s">
        <v>50</v>
      </c>
      <c r="AD5968" s="7" t="s">
        <v>1471</v>
      </c>
      <c r="AE5968" s="7" t="s">
        <v>50</v>
      </c>
      <c r="AF5968" s="7" t="s">
        <v>50</v>
      </c>
      <c r="AG5968" s="7" t="s">
        <v>50</v>
      </c>
      <c r="AH5968" s="7" t="s">
        <v>50</v>
      </c>
      <c r="AI5968" s="7" t="s">
        <v>50</v>
      </c>
      <c r="AJ5968" s="7" t="s">
        <v>50</v>
      </c>
      <c r="AK5968" s="7" t="s">
        <v>54745</v>
      </c>
      <c r="AL5968" s="7" t="s">
        <v>50</v>
      </c>
      <c r="AM5968" s="7" t="s">
        <v>50</v>
      </c>
      <c r="AN5968" s="7" t="s">
        <v>50</v>
      </c>
      <c r="AO5968" s="7" t="s">
        <v>50</v>
      </c>
      <c r="AP5968" s="7" t="s">
        <v>50</v>
      </c>
      <c r="AQ5968" s="7" t="s">
        <v>50</v>
      </c>
      <c r="AR5968" s="7" t="s">
        <v>1186</v>
      </c>
    </row>
    <row r="5969" spans="1:44" ht="15" thickBot="1">
      <c r="A5969" s="10" t="s">
        <v>54746</v>
      </c>
      <c r="B5969" s="13" t="s">
        <v>50</v>
      </c>
      <c r="C5969" s="12">
        <v>31778</v>
      </c>
      <c r="D5969" s="13" t="s">
        <v>45</v>
      </c>
      <c r="E5969" s="13" t="s">
        <v>1939</v>
      </c>
      <c r="F5969" s="13" t="s">
        <v>70</v>
      </c>
      <c r="G5969" s="26" t="s">
        <v>54946</v>
      </c>
      <c r="H5969" s="13" t="s">
        <v>50</v>
      </c>
      <c r="I5969" s="13" t="s">
        <v>50</v>
      </c>
      <c r="J5969" s="12">
        <v>45364</v>
      </c>
      <c r="K5969" s="13" t="s">
        <v>116</v>
      </c>
      <c r="L5969" s="13" t="s">
        <v>52</v>
      </c>
      <c r="M5969" s="13" t="s">
        <v>54747</v>
      </c>
      <c r="N5969" s="13" t="s">
        <v>75</v>
      </c>
      <c r="O5969" s="13" t="s">
        <v>54748</v>
      </c>
      <c r="P5969" s="11">
        <v>933911</v>
      </c>
      <c r="Q5969" s="13" t="s">
        <v>77</v>
      </c>
      <c r="R5969" s="33" t="s">
        <v>54749</v>
      </c>
      <c r="S5969" s="33" t="s">
        <v>54750</v>
      </c>
      <c r="T5969" s="13" t="s">
        <v>54751</v>
      </c>
      <c r="U5969" s="13" t="s">
        <v>54752</v>
      </c>
      <c r="V5969" s="13" t="s">
        <v>50</v>
      </c>
      <c r="W5969" s="13" t="s">
        <v>50</v>
      </c>
      <c r="X5969" s="13" t="s">
        <v>50</v>
      </c>
      <c r="Y5969" s="13" t="s">
        <v>50</v>
      </c>
      <c r="Z5969" s="13">
        <v>1</v>
      </c>
      <c r="AA5969" s="13" t="s">
        <v>50</v>
      </c>
      <c r="AB5969" s="13" t="s">
        <v>50</v>
      </c>
      <c r="AC5969" s="13" t="s">
        <v>50</v>
      </c>
      <c r="AD5969" s="13" t="s">
        <v>50</v>
      </c>
      <c r="AE5969" s="13" t="s">
        <v>50</v>
      </c>
      <c r="AF5969" s="13" t="s">
        <v>50</v>
      </c>
      <c r="AG5969" s="13" t="s">
        <v>50</v>
      </c>
      <c r="AH5969" s="13" t="s">
        <v>50</v>
      </c>
      <c r="AI5969" s="13" t="s">
        <v>50</v>
      </c>
      <c r="AJ5969" s="13" t="s">
        <v>50</v>
      </c>
      <c r="AK5969" s="13" t="s">
        <v>30859</v>
      </c>
      <c r="AL5969" s="13" t="s">
        <v>50</v>
      </c>
      <c r="AM5969" s="13" t="s">
        <v>54753</v>
      </c>
      <c r="AN5969" s="13" t="s">
        <v>66</v>
      </c>
      <c r="AO5969" s="13" t="s">
        <v>50</v>
      </c>
      <c r="AP5969" s="13" t="s">
        <v>50</v>
      </c>
      <c r="AQ5969" s="21" t="s">
        <v>54754</v>
      </c>
      <c r="AR5969" s="13" t="s">
        <v>255</v>
      </c>
    </row>
    <row r="5970" spans="1:44" ht="15" thickBot="1">
      <c r="A5970" s="4" t="s">
        <v>54755</v>
      </c>
      <c r="B5970" s="7" t="s">
        <v>50</v>
      </c>
      <c r="C5970" s="6">
        <v>45303</v>
      </c>
      <c r="D5970" s="7" t="s">
        <v>45</v>
      </c>
      <c r="E5970" s="7" t="s">
        <v>50</v>
      </c>
      <c r="F5970" s="7" t="s">
        <v>70</v>
      </c>
      <c r="G5970" s="27" t="s">
        <v>54945</v>
      </c>
      <c r="H5970" s="7" t="s">
        <v>50</v>
      </c>
      <c r="I5970" s="7" t="s">
        <v>50</v>
      </c>
      <c r="J5970" s="6">
        <v>45365</v>
      </c>
      <c r="K5970" s="7" t="s">
        <v>50</v>
      </c>
      <c r="L5970" s="7" t="s">
        <v>1624</v>
      </c>
      <c r="M5970" s="7" t="s">
        <v>11640</v>
      </c>
      <c r="N5970" s="7" t="s">
        <v>50</v>
      </c>
      <c r="O5970" s="7" t="s">
        <v>54756</v>
      </c>
      <c r="P5970" s="5">
        <v>1033890</v>
      </c>
      <c r="Q5970" s="7" t="s">
        <v>50</v>
      </c>
      <c r="R5970" s="28" t="s">
        <v>54757</v>
      </c>
      <c r="S5970" s="31" t="s">
        <v>50</v>
      </c>
      <c r="T5970" s="7" t="s">
        <v>50</v>
      </c>
      <c r="U5970" s="7" t="s">
        <v>50</v>
      </c>
      <c r="V5970" s="7" t="s">
        <v>50</v>
      </c>
      <c r="W5970" s="7" t="s">
        <v>50</v>
      </c>
      <c r="X5970" s="7" t="s">
        <v>50</v>
      </c>
      <c r="Y5970" s="7" t="s">
        <v>467</v>
      </c>
      <c r="Z5970" s="7">
        <v>1</v>
      </c>
      <c r="AA5970" s="7" t="s">
        <v>50</v>
      </c>
      <c r="AB5970" s="7" t="s">
        <v>50</v>
      </c>
      <c r="AC5970" s="7" t="s">
        <v>50</v>
      </c>
      <c r="AD5970" s="7" t="s">
        <v>1624</v>
      </c>
      <c r="AE5970" s="7" t="s">
        <v>50</v>
      </c>
      <c r="AF5970" s="7" t="s">
        <v>50</v>
      </c>
      <c r="AG5970" s="7" t="s">
        <v>50</v>
      </c>
      <c r="AH5970" s="7" t="s">
        <v>50</v>
      </c>
      <c r="AI5970" s="7" t="s">
        <v>50</v>
      </c>
      <c r="AJ5970" s="7" t="s">
        <v>50</v>
      </c>
      <c r="AK5970" s="7" t="s">
        <v>11459</v>
      </c>
      <c r="AL5970" s="7" t="s">
        <v>50</v>
      </c>
      <c r="AM5970" s="7" t="s">
        <v>54758</v>
      </c>
      <c r="AN5970" s="7" t="s">
        <v>66</v>
      </c>
      <c r="AO5970" s="7" t="s">
        <v>50</v>
      </c>
      <c r="AP5970" s="7" t="s">
        <v>50</v>
      </c>
      <c r="AQ5970" s="22" t="s">
        <v>54759</v>
      </c>
      <c r="AR5970" s="7" t="s">
        <v>255</v>
      </c>
    </row>
    <row r="5971" spans="1:44" ht="15" thickBot="1">
      <c r="A5971" s="10" t="s">
        <v>54760</v>
      </c>
      <c r="B5971" s="13" t="s">
        <v>50</v>
      </c>
      <c r="C5971" s="12">
        <v>44197</v>
      </c>
      <c r="D5971" s="13" t="s">
        <v>45</v>
      </c>
      <c r="E5971" s="13" t="s">
        <v>46</v>
      </c>
      <c r="F5971" s="13" t="s">
        <v>70</v>
      </c>
      <c r="G5971" s="13" t="s">
        <v>87</v>
      </c>
      <c r="H5971" s="13" t="s">
        <v>50</v>
      </c>
      <c r="I5971" s="13" t="s">
        <v>50</v>
      </c>
      <c r="J5971" s="12">
        <v>45365</v>
      </c>
      <c r="K5971" s="13" t="s">
        <v>50</v>
      </c>
      <c r="L5971" s="13" t="s">
        <v>467</v>
      </c>
      <c r="M5971" s="13" t="s">
        <v>54761</v>
      </c>
      <c r="N5971" s="13" t="s">
        <v>3491</v>
      </c>
      <c r="O5971" s="13" t="s">
        <v>54762</v>
      </c>
      <c r="P5971" s="11">
        <v>1054194</v>
      </c>
      <c r="Q5971" s="13" t="s">
        <v>245</v>
      </c>
      <c r="R5971" s="33" t="s">
        <v>54763</v>
      </c>
      <c r="S5971" s="30" t="s">
        <v>50</v>
      </c>
      <c r="T5971" s="13" t="s">
        <v>54764</v>
      </c>
      <c r="U5971" s="13" t="s">
        <v>54765</v>
      </c>
      <c r="V5971" s="13" t="s">
        <v>50</v>
      </c>
      <c r="W5971" s="13" t="s">
        <v>50</v>
      </c>
      <c r="X5971" s="13" t="s">
        <v>50</v>
      </c>
      <c r="Y5971" s="13" t="s">
        <v>467</v>
      </c>
      <c r="Z5971" s="13">
        <v>1</v>
      </c>
      <c r="AA5971" s="13" t="s">
        <v>50</v>
      </c>
      <c r="AB5971" s="13" t="s">
        <v>50</v>
      </c>
      <c r="AC5971" s="13" t="s">
        <v>50</v>
      </c>
      <c r="AD5971" s="13" t="s">
        <v>467</v>
      </c>
      <c r="AE5971" s="13" t="s">
        <v>50</v>
      </c>
      <c r="AF5971" s="13" t="s">
        <v>50</v>
      </c>
      <c r="AG5971" s="13" t="s">
        <v>50</v>
      </c>
      <c r="AH5971" s="13" t="s">
        <v>50</v>
      </c>
      <c r="AI5971" s="13" t="s">
        <v>50</v>
      </c>
      <c r="AJ5971" s="13" t="s">
        <v>50</v>
      </c>
      <c r="AK5971" s="13" t="s">
        <v>54766</v>
      </c>
      <c r="AL5971" s="13" t="s">
        <v>50</v>
      </c>
      <c r="AM5971" s="13" t="s">
        <v>54767</v>
      </c>
      <c r="AN5971" s="13" t="s">
        <v>66</v>
      </c>
      <c r="AO5971" s="13" t="s">
        <v>54768</v>
      </c>
      <c r="AP5971" s="13" t="s">
        <v>50</v>
      </c>
      <c r="AQ5971" s="21" t="s">
        <v>54769</v>
      </c>
      <c r="AR5971" s="13" t="s">
        <v>50</v>
      </c>
    </row>
    <row r="5972" spans="1:44" ht="15" thickBot="1">
      <c r="A5972" s="4" t="s">
        <v>54770</v>
      </c>
      <c r="B5972" s="7">
        <v>570</v>
      </c>
      <c r="C5972" s="6">
        <v>37257</v>
      </c>
      <c r="D5972" s="7" t="s">
        <v>45</v>
      </c>
      <c r="E5972" s="7" t="s">
        <v>1939</v>
      </c>
      <c r="F5972" s="7" t="s">
        <v>70</v>
      </c>
      <c r="G5972" s="26" t="s">
        <v>54946</v>
      </c>
      <c r="H5972" s="7" t="s">
        <v>50</v>
      </c>
      <c r="I5972" s="7" t="s">
        <v>50</v>
      </c>
      <c r="J5972" s="6">
        <v>45364</v>
      </c>
      <c r="K5972" s="7" t="s">
        <v>116</v>
      </c>
      <c r="L5972" s="7" t="s">
        <v>52</v>
      </c>
      <c r="M5972" s="7" t="s">
        <v>54771</v>
      </c>
      <c r="N5972" s="7" t="s">
        <v>45576</v>
      </c>
      <c r="O5972" s="7" t="s">
        <v>54772</v>
      </c>
      <c r="P5972" s="5">
        <v>1089561</v>
      </c>
      <c r="Q5972" s="7" t="s">
        <v>383</v>
      </c>
      <c r="R5972" s="34" t="s">
        <v>54773</v>
      </c>
      <c r="S5972" s="34" t="s">
        <v>54774</v>
      </c>
      <c r="T5972" s="7" t="s">
        <v>54775</v>
      </c>
      <c r="U5972" s="7" t="s">
        <v>54776</v>
      </c>
      <c r="V5972" s="7" t="s">
        <v>50</v>
      </c>
      <c r="W5972" s="7" t="s">
        <v>50</v>
      </c>
      <c r="X5972" s="7" t="s">
        <v>50</v>
      </c>
      <c r="Y5972" s="7" t="s">
        <v>50</v>
      </c>
      <c r="Z5972" s="7">
        <v>1</v>
      </c>
      <c r="AA5972" s="7" t="s">
        <v>50</v>
      </c>
      <c r="AB5972" s="7" t="s">
        <v>50</v>
      </c>
      <c r="AC5972" s="7" t="s">
        <v>50</v>
      </c>
      <c r="AD5972" s="7" t="s">
        <v>50</v>
      </c>
      <c r="AE5972" s="7" t="s">
        <v>50</v>
      </c>
      <c r="AF5972" s="7" t="s">
        <v>50</v>
      </c>
      <c r="AG5972" s="7" t="s">
        <v>50</v>
      </c>
      <c r="AH5972" s="7" t="s">
        <v>50</v>
      </c>
      <c r="AI5972" s="7" t="s">
        <v>50</v>
      </c>
      <c r="AJ5972" s="7" t="s">
        <v>50</v>
      </c>
      <c r="AK5972" s="7" t="s">
        <v>30859</v>
      </c>
      <c r="AL5972" s="7" t="s">
        <v>50</v>
      </c>
      <c r="AM5972" s="7" t="s">
        <v>54777</v>
      </c>
      <c r="AN5972" s="7" t="s">
        <v>66</v>
      </c>
      <c r="AO5972" s="7" t="s">
        <v>54778</v>
      </c>
      <c r="AP5972" s="8" t="s">
        <v>54779</v>
      </c>
      <c r="AQ5972" s="7" t="s">
        <v>50</v>
      </c>
      <c r="AR5972" s="7" t="s">
        <v>50</v>
      </c>
    </row>
    <row r="5973" spans="1:44" ht="15" thickBot="1">
      <c r="A5973" s="10" t="s">
        <v>54780</v>
      </c>
      <c r="B5973" s="13" t="s">
        <v>50</v>
      </c>
      <c r="C5973" s="12">
        <v>41640</v>
      </c>
      <c r="D5973" s="13" t="s">
        <v>45</v>
      </c>
      <c r="E5973" s="13" t="s">
        <v>46</v>
      </c>
      <c r="F5973" s="13" t="s">
        <v>70</v>
      </c>
      <c r="G5973" s="13" t="s">
        <v>50</v>
      </c>
      <c r="H5973" s="13" t="s">
        <v>50</v>
      </c>
      <c r="I5973" s="13" t="s">
        <v>50</v>
      </c>
      <c r="J5973" s="12">
        <v>45366</v>
      </c>
      <c r="K5973" s="13" t="s">
        <v>50</v>
      </c>
      <c r="L5973" s="13" t="s">
        <v>178</v>
      </c>
      <c r="M5973" s="13" t="s">
        <v>46279</v>
      </c>
      <c r="N5973" s="13" t="s">
        <v>1266</v>
      </c>
      <c r="O5973" s="13" t="s">
        <v>54781</v>
      </c>
      <c r="P5973" s="11">
        <v>1104340</v>
      </c>
      <c r="Q5973" s="13" t="s">
        <v>245</v>
      </c>
      <c r="R5973" s="30" t="s">
        <v>50</v>
      </c>
      <c r="S5973" s="30" t="s">
        <v>50</v>
      </c>
      <c r="T5973" s="13" t="s">
        <v>50</v>
      </c>
      <c r="U5973" s="13" t="s">
        <v>50</v>
      </c>
      <c r="V5973" s="13" t="s">
        <v>50</v>
      </c>
      <c r="W5973" s="13" t="s">
        <v>50</v>
      </c>
      <c r="X5973" s="13" t="s">
        <v>50</v>
      </c>
      <c r="Y5973" s="13" t="s">
        <v>50</v>
      </c>
      <c r="Z5973" s="13">
        <v>1</v>
      </c>
      <c r="AA5973" s="13" t="s">
        <v>50</v>
      </c>
      <c r="AB5973" s="13" t="s">
        <v>50</v>
      </c>
      <c r="AC5973" s="13" t="s">
        <v>50</v>
      </c>
      <c r="AD5973" s="13" t="s">
        <v>178</v>
      </c>
      <c r="AE5973" s="13" t="s">
        <v>50</v>
      </c>
      <c r="AF5973" s="13" t="s">
        <v>50</v>
      </c>
      <c r="AG5973" s="13" t="s">
        <v>50</v>
      </c>
      <c r="AH5973" s="13" t="s">
        <v>50</v>
      </c>
      <c r="AI5973" s="13" t="s">
        <v>50</v>
      </c>
      <c r="AJ5973" s="13" t="s">
        <v>50</v>
      </c>
      <c r="AK5973" s="13" t="s">
        <v>54782</v>
      </c>
      <c r="AL5973" s="13" t="s">
        <v>50</v>
      </c>
      <c r="AM5973" s="13" t="s">
        <v>50</v>
      </c>
      <c r="AN5973" s="13" t="s">
        <v>50</v>
      </c>
      <c r="AO5973" s="13" t="s">
        <v>50</v>
      </c>
      <c r="AP5973" s="13" t="s">
        <v>50</v>
      </c>
      <c r="AQ5973" s="13" t="s">
        <v>50</v>
      </c>
      <c r="AR5973" s="13" t="s">
        <v>1186</v>
      </c>
    </row>
    <row r="5974" spans="1:44" ht="15" thickBot="1">
      <c r="A5974" s="4" t="s">
        <v>54783</v>
      </c>
      <c r="B5974" s="7" t="s">
        <v>50</v>
      </c>
      <c r="C5974" s="7" t="s">
        <v>50</v>
      </c>
      <c r="D5974" s="7" t="s">
        <v>45</v>
      </c>
      <c r="E5974" s="7" t="s">
        <v>46</v>
      </c>
      <c r="F5974" s="7" t="s">
        <v>70</v>
      </c>
      <c r="G5974" s="7" t="s">
        <v>50</v>
      </c>
      <c r="H5974" s="7" t="s">
        <v>50</v>
      </c>
      <c r="I5974" s="7" t="s">
        <v>50</v>
      </c>
      <c r="J5974" s="6">
        <v>45366</v>
      </c>
      <c r="K5974" s="7" t="s">
        <v>50</v>
      </c>
      <c r="L5974" s="7" t="s">
        <v>467</v>
      </c>
      <c r="M5974" s="7" t="s">
        <v>54784</v>
      </c>
      <c r="N5974" s="7" t="s">
        <v>1954</v>
      </c>
      <c r="O5974" s="7" t="s">
        <v>54785</v>
      </c>
      <c r="P5974" s="5">
        <v>1109849</v>
      </c>
      <c r="Q5974" s="7" t="s">
        <v>245</v>
      </c>
      <c r="R5974" s="28" t="s">
        <v>54786</v>
      </c>
      <c r="S5974" s="31" t="s">
        <v>50</v>
      </c>
      <c r="T5974" s="7" t="s">
        <v>50</v>
      </c>
      <c r="U5974" s="7" t="s">
        <v>50</v>
      </c>
      <c r="V5974" s="7" t="s">
        <v>50</v>
      </c>
      <c r="W5974" s="7" t="s">
        <v>50</v>
      </c>
      <c r="X5974" s="7" t="s">
        <v>50</v>
      </c>
      <c r="Y5974" s="7" t="s">
        <v>467</v>
      </c>
      <c r="Z5974" s="7">
        <v>1</v>
      </c>
      <c r="AA5974" s="7" t="s">
        <v>50</v>
      </c>
      <c r="AB5974" s="7" t="s">
        <v>50</v>
      </c>
      <c r="AC5974" s="7" t="s">
        <v>50</v>
      </c>
      <c r="AD5974" s="7" t="s">
        <v>467</v>
      </c>
      <c r="AE5974" s="7" t="s">
        <v>50</v>
      </c>
      <c r="AF5974" s="7" t="s">
        <v>50</v>
      </c>
      <c r="AG5974" s="7" t="s">
        <v>50</v>
      </c>
      <c r="AH5974" s="7" t="s">
        <v>50</v>
      </c>
      <c r="AI5974" s="7" t="s">
        <v>50</v>
      </c>
      <c r="AJ5974" s="7" t="s">
        <v>50</v>
      </c>
      <c r="AK5974" s="7" t="s">
        <v>54787</v>
      </c>
      <c r="AL5974" s="7" t="s">
        <v>50</v>
      </c>
      <c r="AM5974" s="7" t="s">
        <v>54788</v>
      </c>
      <c r="AN5974" s="7" t="s">
        <v>66</v>
      </c>
      <c r="AO5974" s="7" t="s">
        <v>50</v>
      </c>
      <c r="AP5974" s="7" t="s">
        <v>50</v>
      </c>
      <c r="AQ5974" s="22" t="s">
        <v>54789</v>
      </c>
      <c r="AR5974" s="7" t="s">
        <v>255</v>
      </c>
    </row>
    <row r="5975" spans="1:44" ht="15" thickBot="1">
      <c r="A5975" s="10" t="s">
        <v>6016</v>
      </c>
      <c r="B5975" s="13" t="s">
        <v>50</v>
      </c>
      <c r="C5975" s="12">
        <v>42736</v>
      </c>
      <c r="D5975" s="13" t="s">
        <v>45</v>
      </c>
      <c r="E5975" s="13" t="s">
        <v>46</v>
      </c>
      <c r="F5975" s="13" t="s">
        <v>70</v>
      </c>
      <c r="G5975" s="13" t="s">
        <v>87</v>
      </c>
      <c r="H5975" s="13" t="s">
        <v>50</v>
      </c>
      <c r="I5975" s="13" t="s">
        <v>50</v>
      </c>
      <c r="J5975" s="12">
        <v>45364</v>
      </c>
      <c r="K5975" s="13" t="s">
        <v>50</v>
      </c>
      <c r="L5975" s="13" t="s">
        <v>467</v>
      </c>
      <c r="M5975" s="13" t="s">
        <v>6017</v>
      </c>
      <c r="N5975" s="13" t="s">
        <v>6018</v>
      </c>
      <c r="O5975" s="13" t="s">
        <v>6019</v>
      </c>
      <c r="P5975" s="11">
        <v>1113131</v>
      </c>
      <c r="Q5975" s="13" t="s">
        <v>245</v>
      </c>
      <c r="R5975" s="29" t="s">
        <v>6020</v>
      </c>
      <c r="S5975" s="30" t="s">
        <v>50</v>
      </c>
      <c r="T5975" s="13" t="s">
        <v>6021</v>
      </c>
      <c r="U5975" s="13" t="s">
        <v>6022</v>
      </c>
      <c r="V5975" s="13" t="s">
        <v>50</v>
      </c>
      <c r="W5975" s="13" t="s">
        <v>50</v>
      </c>
      <c r="X5975" s="13" t="s">
        <v>50</v>
      </c>
      <c r="Y5975" s="13" t="s">
        <v>467</v>
      </c>
      <c r="Z5975" s="13">
        <v>1</v>
      </c>
      <c r="AA5975" s="13" t="s">
        <v>50</v>
      </c>
      <c r="AB5975" s="13" t="s">
        <v>50</v>
      </c>
      <c r="AC5975" s="13" t="s">
        <v>50</v>
      </c>
      <c r="AD5975" s="13" t="s">
        <v>467</v>
      </c>
      <c r="AE5975" s="13" t="s">
        <v>50</v>
      </c>
      <c r="AF5975" s="13" t="s">
        <v>50</v>
      </c>
      <c r="AG5975" s="13" t="s">
        <v>50</v>
      </c>
      <c r="AH5975" s="13" t="s">
        <v>50</v>
      </c>
      <c r="AI5975" s="13" t="s">
        <v>50</v>
      </c>
      <c r="AJ5975" s="13" t="s">
        <v>50</v>
      </c>
      <c r="AK5975" s="13" t="s">
        <v>50</v>
      </c>
      <c r="AL5975" s="13" t="s">
        <v>50</v>
      </c>
      <c r="AM5975" s="13" t="s">
        <v>6024</v>
      </c>
      <c r="AN5975" s="13" t="s">
        <v>66</v>
      </c>
      <c r="AO5975" s="13" t="s">
        <v>54790</v>
      </c>
      <c r="AP5975" s="13" t="s">
        <v>50</v>
      </c>
      <c r="AQ5975" s="21" t="s">
        <v>54791</v>
      </c>
      <c r="AR5975" s="13" t="s">
        <v>50</v>
      </c>
    </row>
    <row r="5976" spans="1:44" ht="15" thickBot="1">
      <c r="A5976" s="4" t="s">
        <v>54792</v>
      </c>
      <c r="B5976" s="7" t="s">
        <v>50</v>
      </c>
      <c r="C5976" s="6">
        <v>44075</v>
      </c>
      <c r="D5976" s="7" t="s">
        <v>45</v>
      </c>
      <c r="E5976" s="7" t="s">
        <v>50</v>
      </c>
      <c r="F5976" s="7" t="s">
        <v>70</v>
      </c>
      <c r="G5976" s="26" t="s">
        <v>54946</v>
      </c>
      <c r="H5976" s="7" t="s">
        <v>50</v>
      </c>
      <c r="I5976" s="7" t="s">
        <v>50</v>
      </c>
      <c r="J5976" s="6">
        <v>45365</v>
      </c>
      <c r="K5976" s="7" t="s">
        <v>50</v>
      </c>
      <c r="L5976" s="7" t="s">
        <v>1471</v>
      </c>
      <c r="M5976" s="7" t="s">
        <v>14599</v>
      </c>
      <c r="N5976" s="7" t="s">
        <v>5956</v>
      </c>
      <c r="O5976" s="7" t="s">
        <v>54793</v>
      </c>
      <c r="P5976" s="5">
        <v>1147857</v>
      </c>
      <c r="Q5976" s="7" t="s">
        <v>245</v>
      </c>
      <c r="R5976" s="31" t="s">
        <v>50</v>
      </c>
      <c r="S5976" s="31" t="s">
        <v>50</v>
      </c>
      <c r="T5976" s="7" t="s">
        <v>50</v>
      </c>
      <c r="U5976" s="7" t="s">
        <v>50</v>
      </c>
      <c r="V5976" s="7" t="s">
        <v>50</v>
      </c>
      <c r="W5976" s="7" t="s">
        <v>50</v>
      </c>
      <c r="X5976" s="7" t="s">
        <v>50</v>
      </c>
      <c r="Y5976" s="7" t="s">
        <v>50</v>
      </c>
      <c r="Z5976" s="7">
        <v>1</v>
      </c>
      <c r="AA5976" s="7" t="s">
        <v>50</v>
      </c>
      <c r="AB5976" s="7" t="s">
        <v>50</v>
      </c>
      <c r="AC5976" s="7" t="s">
        <v>50</v>
      </c>
      <c r="AD5976" s="7" t="s">
        <v>1471</v>
      </c>
      <c r="AE5976" s="7" t="s">
        <v>50</v>
      </c>
      <c r="AF5976" s="7" t="s">
        <v>50</v>
      </c>
      <c r="AG5976" s="7" t="s">
        <v>50</v>
      </c>
      <c r="AH5976" s="7" t="s">
        <v>50</v>
      </c>
      <c r="AI5976" s="7" t="s">
        <v>50</v>
      </c>
      <c r="AJ5976" s="7" t="s">
        <v>50</v>
      </c>
      <c r="AK5976" s="7" t="s">
        <v>54794</v>
      </c>
      <c r="AL5976" s="7" t="s">
        <v>50</v>
      </c>
      <c r="AM5976" s="7" t="s">
        <v>50</v>
      </c>
      <c r="AN5976" s="7" t="s">
        <v>50</v>
      </c>
      <c r="AO5976" s="7" t="s">
        <v>50</v>
      </c>
      <c r="AP5976" s="7" t="s">
        <v>50</v>
      </c>
      <c r="AQ5976" s="7" t="s">
        <v>50</v>
      </c>
      <c r="AR5976" s="7" t="s">
        <v>1186</v>
      </c>
    </row>
    <row r="5977" spans="1:44" ht="15" thickBot="1">
      <c r="A5977" s="10" t="s">
        <v>54795</v>
      </c>
      <c r="B5977" s="13" t="s">
        <v>50</v>
      </c>
      <c r="C5977" s="13" t="s">
        <v>50</v>
      </c>
      <c r="D5977" s="13" t="s">
        <v>45</v>
      </c>
      <c r="E5977" s="13" t="s">
        <v>46</v>
      </c>
      <c r="F5977" s="13" t="s">
        <v>70</v>
      </c>
      <c r="G5977" s="13" t="s">
        <v>50</v>
      </c>
      <c r="H5977" s="13" t="s">
        <v>50</v>
      </c>
      <c r="I5977" s="13" t="s">
        <v>50</v>
      </c>
      <c r="J5977" s="12">
        <v>45366</v>
      </c>
      <c r="K5977" s="13" t="s">
        <v>50</v>
      </c>
      <c r="L5977" s="13" t="s">
        <v>467</v>
      </c>
      <c r="M5977" s="13" t="s">
        <v>2718</v>
      </c>
      <c r="N5977" s="13" t="s">
        <v>8984</v>
      </c>
      <c r="O5977" s="13" t="s">
        <v>54796</v>
      </c>
      <c r="P5977" s="11">
        <v>1244251</v>
      </c>
      <c r="Q5977" s="13" t="s">
        <v>245</v>
      </c>
      <c r="R5977" s="30" t="s">
        <v>50</v>
      </c>
      <c r="S5977" s="30" t="s">
        <v>50</v>
      </c>
      <c r="T5977" s="13" t="s">
        <v>50</v>
      </c>
      <c r="U5977" s="13" t="s">
        <v>50</v>
      </c>
      <c r="V5977" s="13" t="s">
        <v>50</v>
      </c>
      <c r="W5977" s="13" t="s">
        <v>50</v>
      </c>
      <c r="X5977" s="13" t="s">
        <v>50</v>
      </c>
      <c r="Y5977" s="13" t="s">
        <v>467</v>
      </c>
      <c r="Z5977" s="13">
        <v>1</v>
      </c>
      <c r="AA5977" s="13" t="s">
        <v>50</v>
      </c>
      <c r="AB5977" s="13" t="s">
        <v>50</v>
      </c>
      <c r="AC5977" s="13" t="s">
        <v>50</v>
      </c>
      <c r="AD5977" s="13" t="s">
        <v>467</v>
      </c>
      <c r="AE5977" s="13" t="s">
        <v>50</v>
      </c>
      <c r="AF5977" s="13" t="s">
        <v>50</v>
      </c>
      <c r="AG5977" s="13" t="s">
        <v>50</v>
      </c>
      <c r="AH5977" s="13" t="s">
        <v>50</v>
      </c>
      <c r="AI5977" s="13" t="s">
        <v>50</v>
      </c>
      <c r="AJ5977" s="13" t="s">
        <v>50</v>
      </c>
      <c r="AK5977" s="13" t="s">
        <v>54797</v>
      </c>
      <c r="AL5977" s="13" t="s">
        <v>50</v>
      </c>
      <c r="AM5977" s="13" t="s">
        <v>50</v>
      </c>
      <c r="AN5977" s="13" t="s">
        <v>50</v>
      </c>
      <c r="AO5977" s="13" t="s">
        <v>50</v>
      </c>
      <c r="AP5977" s="13" t="s">
        <v>50</v>
      </c>
      <c r="AQ5977" s="13" t="s">
        <v>50</v>
      </c>
      <c r="AR5977" s="13" t="s">
        <v>1186</v>
      </c>
    </row>
    <row r="5978" spans="1:44" ht="15" thickBot="1">
      <c r="A5978" s="4" t="s">
        <v>54798</v>
      </c>
      <c r="B5978" s="7" t="s">
        <v>50</v>
      </c>
      <c r="C5978" s="6">
        <v>42370</v>
      </c>
      <c r="D5978" s="7" t="s">
        <v>45</v>
      </c>
      <c r="E5978" s="7" t="s">
        <v>1939</v>
      </c>
      <c r="F5978" s="7" t="s">
        <v>70</v>
      </c>
      <c r="G5978" s="27" t="s">
        <v>54945</v>
      </c>
      <c r="H5978" s="7" t="s">
        <v>50</v>
      </c>
      <c r="I5978" s="7" t="s">
        <v>50</v>
      </c>
      <c r="J5978" s="6">
        <v>45365</v>
      </c>
      <c r="K5978" s="7" t="s">
        <v>50</v>
      </c>
      <c r="L5978" s="7" t="s">
        <v>52</v>
      </c>
      <c r="M5978" s="7" t="s">
        <v>54799</v>
      </c>
      <c r="N5978" s="7" t="s">
        <v>54800</v>
      </c>
      <c r="O5978" s="7" t="s">
        <v>54801</v>
      </c>
      <c r="P5978" s="5">
        <v>1266215</v>
      </c>
      <c r="Q5978" s="7" t="s">
        <v>683</v>
      </c>
      <c r="R5978" s="34" t="s">
        <v>54802</v>
      </c>
      <c r="S5978" s="34" t="s">
        <v>54803</v>
      </c>
      <c r="T5978" s="7" t="s">
        <v>54804</v>
      </c>
      <c r="U5978" s="7" t="s">
        <v>54805</v>
      </c>
      <c r="V5978" s="7" t="s">
        <v>50</v>
      </c>
      <c r="W5978" s="7" t="s">
        <v>50</v>
      </c>
      <c r="X5978" s="7" t="s">
        <v>50</v>
      </c>
      <c r="Y5978" s="7" t="s">
        <v>50</v>
      </c>
      <c r="Z5978" s="7">
        <v>1</v>
      </c>
      <c r="AA5978" s="7" t="s">
        <v>50</v>
      </c>
      <c r="AB5978" s="7" t="s">
        <v>50</v>
      </c>
      <c r="AC5978" s="7" t="s">
        <v>50</v>
      </c>
      <c r="AD5978" s="7" t="s">
        <v>50</v>
      </c>
      <c r="AE5978" s="7" t="s">
        <v>50</v>
      </c>
      <c r="AF5978" s="7" t="s">
        <v>50</v>
      </c>
      <c r="AG5978" s="7" t="s">
        <v>50</v>
      </c>
      <c r="AH5978" s="7" t="s">
        <v>50</v>
      </c>
      <c r="AI5978" s="7" t="s">
        <v>50</v>
      </c>
      <c r="AJ5978" s="7" t="s">
        <v>50</v>
      </c>
      <c r="AK5978" s="7" t="s">
        <v>50</v>
      </c>
      <c r="AL5978" s="7" t="s">
        <v>50</v>
      </c>
      <c r="AM5978" s="7" t="s">
        <v>54806</v>
      </c>
      <c r="AN5978" s="7" t="s">
        <v>993</v>
      </c>
      <c r="AO5978" s="7" t="s">
        <v>54807</v>
      </c>
      <c r="AP5978" s="22" t="s">
        <v>54808</v>
      </c>
      <c r="AQ5978" s="7" t="s">
        <v>50</v>
      </c>
      <c r="AR5978" s="7" t="s">
        <v>50</v>
      </c>
    </row>
    <row r="5979" spans="1:44" ht="15" thickBot="1">
      <c r="A5979" s="10" t="s">
        <v>54809</v>
      </c>
      <c r="B5979" s="13" t="s">
        <v>50</v>
      </c>
      <c r="C5979" s="12">
        <v>39083</v>
      </c>
      <c r="D5979" s="13" t="s">
        <v>45</v>
      </c>
      <c r="E5979" s="13" t="s">
        <v>1939</v>
      </c>
      <c r="F5979" s="13" t="s">
        <v>70</v>
      </c>
      <c r="G5979" s="27" t="s">
        <v>54945</v>
      </c>
      <c r="H5979" s="13" t="s">
        <v>50</v>
      </c>
      <c r="I5979" s="13" t="s">
        <v>50</v>
      </c>
      <c r="J5979" s="12">
        <v>45365</v>
      </c>
      <c r="K5979" s="13" t="s">
        <v>50</v>
      </c>
      <c r="L5979" s="13" t="s">
        <v>52</v>
      </c>
      <c r="M5979" s="13" t="s">
        <v>54810</v>
      </c>
      <c r="N5979" s="13" t="s">
        <v>20107</v>
      </c>
      <c r="O5979" s="13" t="s">
        <v>54811</v>
      </c>
      <c r="P5979" s="11">
        <v>1299483</v>
      </c>
      <c r="Q5979" s="13" t="s">
        <v>166</v>
      </c>
      <c r="R5979" s="33" t="s">
        <v>54812</v>
      </c>
      <c r="S5979" s="33" t="s">
        <v>54813</v>
      </c>
      <c r="T5979" s="13" t="s">
        <v>54814</v>
      </c>
      <c r="U5979" s="13" t="s">
        <v>50</v>
      </c>
      <c r="V5979" s="13" t="s">
        <v>50</v>
      </c>
      <c r="W5979" s="13" t="s">
        <v>50</v>
      </c>
      <c r="X5979" s="13" t="s">
        <v>50</v>
      </c>
      <c r="Y5979" s="13" t="s">
        <v>50</v>
      </c>
      <c r="Z5979" s="13">
        <v>1</v>
      </c>
      <c r="AA5979" s="13" t="s">
        <v>50</v>
      </c>
      <c r="AB5979" s="13" t="s">
        <v>50</v>
      </c>
      <c r="AC5979" s="13" t="s">
        <v>50</v>
      </c>
      <c r="AD5979" s="13" t="s">
        <v>50</v>
      </c>
      <c r="AE5979" s="13" t="s">
        <v>50</v>
      </c>
      <c r="AF5979" s="13" t="s">
        <v>50</v>
      </c>
      <c r="AG5979" s="13" t="s">
        <v>50</v>
      </c>
      <c r="AH5979" s="13" t="s">
        <v>50</v>
      </c>
      <c r="AI5979" s="13" t="s">
        <v>50</v>
      </c>
      <c r="AJ5979" s="13" t="s">
        <v>50</v>
      </c>
      <c r="AK5979" s="13" t="s">
        <v>50</v>
      </c>
      <c r="AL5979" s="13" t="s">
        <v>50</v>
      </c>
      <c r="AM5979" s="13" t="s">
        <v>54815</v>
      </c>
      <c r="AN5979" s="13" t="s">
        <v>5485</v>
      </c>
      <c r="AO5979" s="13" t="s">
        <v>54816</v>
      </c>
      <c r="AP5979" s="13" t="s">
        <v>50</v>
      </c>
      <c r="AQ5979" s="21" t="s">
        <v>54817</v>
      </c>
      <c r="AR5979" s="13" t="s">
        <v>50</v>
      </c>
    </row>
    <row r="5980" spans="1:44" ht="15" thickBot="1">
      <c r="A5980" s="4" t="s">
        <v>54818</v>
      </c>
      <c r="B5980" s="5">
        <v>74424</v>
      </c>
      <c r="C5980" s="6">
        <v>41640</v>
      </c>
      <c r="D5980" s="7" t="s">
        <v>45</v>
      </c>
      <c r="E5980" s="7" t="s">
        <v>1939</v>
      </c>
      <c r="F5980" s="7" t="s">
        <v>70</v>
      </c>
      <c r="G5980" s="27" t="s">
        <v>54945</v>
      </c>
      <c r="H5980" s="7" t="s">
        <v>50</v>
      </c>
      <c r="I5980" s="7" t="s">
        <v>50</v>
      </c>
      <c r="J5980" s="6">
        <v>45365</v>
      </c>
      <c r="K5980" s="7" t="s">
        <v>50</v>
      </c>
      <c r="L5980" s="7" t="s">
        <v>52</v>
      </c>
      <c r="M5980" s="7" t="s">
        <v>11622</v>
      </c>
      <c r="N5980" s="7" t="s">
        <v>45830</v>
      </c>
      <c r="O5980" s="7" t="s">
        <v>54819</v>
      </c>
      <c r="P5980" s="5">
        <v>1348825</v>
      </c>
      <c r="Q5980" s="7" t="s">
        <v>683</v>
      </c>
      <c r="R5980" s="34" t="s">
        <v>54820</v>
      </c>
      <c r="S5980" s="34" t="s">
        <v>54821</v>
      </c>
      <c r="T5980" s="7" t="s">
        <v>54822</v>
      </c>
      <c r="U5980" s="7" t="s">
        <v>54823</v>
      </c>
      <c r="V5980" s="7" t="s">
        <v>50</v>
      </c>
      <c r="W5980" s="7" t="s">
        <v>50</v>
      </c>
      <c r="X5980" s="7" t="s">
        <v>50</v>
      </c>
      <c r="Y5980" s="7" t="s">
        <v>50</v>
      </c>
      <c r="Z5980" s="7">
        <v>1</v>
      </c>
      <c r="AA5980" s="7" t="s">
        <v>50</v>
      </c>
      <c r="AB5980" s="7" t="s">
        <v>50</v>
      </c>
      <c r="AC5980" s="7" t="s">
        <v>50</v>
      </c>
      <c r="AD5980" s="7" t="s">
        <v>50</v>
      </c>
      <c r="AE5980" s="7" t="s">
        <v>50</v>
      </c>
      <c r="AF5980" s="7" t="s">
        <v>50</v>
      </c>
      <c r="AG5980" s="7" t="s">
        <v>50</v>
      </c>
      <c r="AH5980" s="7" t="s">
        <v>50</v>
      </c>
      <c r="AI5980" s="7" t="s">
        <v>50</v>
      </c>
      <c r="AJ5980" s="7" t="s">
        <v>50</v>
      </c>
      <c r="AK5980" s="7" t="s">
        <v>50</v>
      </c>
      <c r="AL5980" s="7" t="s">
        <v>50</v>
      </c>
      <c r="AM5980" s="7" t="s">
        <v>54824</v>
      </c>
      <c r="AN5980" s="7" t="s">
        <v>993</v>
      </c>
      <c r="AO5980" s="7" t="s">
        <v>54825</v>
      </c>
      <c r="AP5980" s="22" t="s">
        <v>54826</v>
      </c>
      <c r="AQ5980" s="7" t="s">
        <v>50</v>
      </c>
      <c r="AR5980" s="7" t="s">
        <v>50</v>
      </c>
    </row>
    <row r="5981" spans="1:44" ht="15" thickBot="1">
      <c r="A5981" s="10" t="s">
        <v>54827</v>
      </c>
      <c r="B5981" s="13" t="s">
        <v>50</v>
      </c>
      <c r="C5981" s="13" t="s">
        <v>50</v>
      </c>
      <c r="D5981" s="13" t="s">
        <v>45</v>
      </c>
      <c r="E5981" s="13" t="s">
        <v>1939</v>
      </c>
      <c r="F5981" s="13" t="s">
        <v>70</v>
      </c>
      <c r="G5981" s="13" t="s">
        <v>50</v>
      </c>
      <c r="H5981" s="13" t="s">
        <v>50</v>
      </c>
      <c r="I5981" s="13" t="s">
        <v>50</v>
      </c>
      <c r="J5981" s="12">
        <v>45365</v>
      </c>
      <c r="K5981" s="13" t="s">
        <v>50</v>
      </c>
      <c r="L5981" s="13" t="s">
        <v>52</v>
      </c>
      <c r="M5981" s="13" t="s">
        <v>54828</v>
      </c>
      <c r="N5981" s="13" t="s">
        <v>54829</v>
      </c>
      <c r="O5981" s="13" t="s">
        <v>54830</v>
      </c>
      <c r="P5981" s="11">
        <v>1363655</v>
      </c>
      <c r="Q5981" s="13" t="s">
        <v>1116</v>
      </c>
      <c r="R5981" s="33" t="s">
        <v>54831</v>
      </c>
      <c r="S5981" s="30" t="s">
        <v>50</v>
      </c>
      <c r="T5981" s="13" t="s">
        <v>54832</v>
      </c>
      <c r="U5981" s="13" t="s">
        <v>54833</v>
      </c>
      <c r="V5981" s="13" t="s">
        <v>50</v>
      </c>
      <c r="W5981" s="13" t="s">
        <v>50</v>
      </c>
      <c r="X5981" s="13" t="s">
        <v>50</v>
      </c>
      <c r="Y5981" s="13" t="s">
        <v>50</v>
      </c>
      <c r="Z5981" s="13">
        <v>2</v>
      </c>
      <c r="AA5981" s="13" t="s">
        <v>50</v>
      </c>
      <c r="AB5981" s="13" t="s">
        <v>50</v>
      </c>
      <c r="AC5981" s="13" t="s">
        <v>50</v>
      </c>
      <c r="AD5981" s="13" t="s">
        <v>50</v>
      </c>
      <c r="AE5981" s="13" t="s">
        <v>50</v>
      </c>
      <c r="AF5981" s="13" t="s">
        <v>50</v>
      </c>
      <c r="AG5981" s="13" t="s">
        <v>50</v>
      </c>
      <c r="AH5981" s="13" t="s">
        <v>50</v>
      </c>
      <c r="AI5981" s="13" t="s">
        <v>50</v>
      </c>
      <c r="AJ5981" s="13" t="s">
        <v>50</v>
      </c>
      <c r="AK5981" s="13" t="s">
        <v>54834</v>
      </c>
      <c r="AL5981" s="13" t="s">
        <v>50</v>
      </c>
      <c r="AM5981" s="13" t="s">
        <v>54835</v>
      </c>
      <c r="AN5981" s="13" t="s">
        <v>4746</v>
      </c>
      <c r="AO5981" s="13" t="s">
        <v>50</v>
      </c>
      <c r="AP5981" s="13" t="s">
        <v>50</v>
      </c>
      <c r="AQ5981" s="21" t="s">
        <v>54836</v>
      </c>
      <c r="AR5981" s="13" t="s">
        <v>255</v>
      </c>
    </row>
    <row r="5982" spans="1:44" ht="15" thickBot="1">
      <c r="A5982" s="4" t="s">
        <v>54837</v>
      </c>
      <c r="B5982" s="7" t="s">
        <v>50</v>
      </c>
      <c r="C5982" s="7" t="s">
        <v>50</v>
      </c>
      <c r="D5982" s="7" t="s">
        <v>45</v>
      </c>
      <c r="E5982" s="7" t="s">
        <v>1939</v>
      </c>
      <c r="F5982" s="7" t="s">
        <v>70</v>
      </c>
      <c r="G5982" s="7" t="s">
        <v>50</v>
      </c>
      <c r="H5982" s="7" t="s">
        <v>50</v>
      </c>
      <c r="I5982" s="7" t="s">
        <v>50</v>
      </c>
      <c r="J5982" s="6">
        <v>45365</v>
      </c>
      <c r="K5982" s="7" t="s">
        <v>50</v>
      </c>
      <c r="L5982" s="7" t="s">
        <v>52</v>
      </c>
      <c r="M5982" s="7" t="s">
        <v>37879</v>
      </c>
      <c r="N5982" s="7" t="s">
        <v>11623</v>
      </c>
      <c r="O5982" s="7" t="s">
        <v>54838</v>
      </c>
      <c r="P5982" s="5">
        <v>1389746</v>
      </c>
      <c r="Q5982" s="7" t="s">
        <v>1116</v>
      </c>
      <c r="R5982" s="34" t="s">
        <v>54839</v>
      </c>
      <c r="S5982" s="31" t="s">
        <v>50</v>
      </c>
      <c r="T5982" s="7" t="s">
        <v>54840</v>
      </c>
      <c r="U5982" s="7" t="s">
        <v>50</v>
      </c>
      <c r="V5982" s="7" t="s">
        <v>50</v>
      </c>
      <c r="W5982" s="7" t="s">
        <v>50</v>
      </c>
      <c r="X5982" s="7" t="s">
        <v>50</v>
      </c>
      <c r="Y5982" s="7" t="s">
        <v>50</v>
      </c>
      <c r="Z5982" s="7">
        <v>1</v>
      </c>
      <c r="AA5982" s="7" t="s">
        <v>50</v>
      </c>
      <c r="AB5982" s="7" t="s">
        <v>50</v>
      </c>
      <c r="AC5982" s="7" t="s">
        <v>50</v>
      </c>
      <c r="AD5982" s="7" t="s">
        <v>50</v>
      </c>
      <c r="AE5982" s="7" t="s">
        <v>50</v>
      </c>
      <c r="AF5982" s="7" t="s">
        <v>50</v>
      </c>
      <c r="AG5982" s="7" t="s">
        <v>50</v>
      </c>
      <c r="AH5982" s="7" t="s">
        <v>50</v>
      </c>
      <c r="AI5982" s="7" t="s">
        <v>50</v>
      </c>
      <c r="AJ5982" s="7" t="s">
        <v>50</v>
      </c>
      <c r="AK5982" s="7" t="s">
        <v>54265</v>
      </c>
      <c r="AL5982" s="7" t="s">
        <v>50</v>
      </c>
      <c r="AM5982" s="7" t="s">
        <v>50</v>
      </c>
      <c r="AN5982" s="7" t="s">
        <v>50</v>
      </c>
      <c r="AO5982" s="7" t="s">
        <v>50</v>
      </c>
      <c r="AP5982" s="7" t="s">
        <v>50</v>
      </c>
      <c r="AQ5982" s="7" t="s">
        <v>50</v>
      </c>
      <c r="AR5982" s="7" t="s">
        <v>1186</v>
      </c>
    </row>
    <row r="5983" spans="1:44" ht="15" thickBot="1">
      <c r="A5983" s="10" t="s">
        <v>54841</v>
      </c>
      <c r="B5983" s="13" t="s">
        <v>50</v>
      </c>
      <c r="C5983" s="12">
        <v>43831</v>
      </c>
      <c r="D5983" s="13" t="s">
        <v>45</v>
      </c>
      <c r="E5983" s="13" t="s">
        <v>1939</v>
      </c>
      <c r="F5983" s="13" t="s">
        <v>70</v>
      </c>
      <c r="G5983" s="27" t="s">
        <v>54945</v>
      </c>
      <c r="H5983" s="13" t="s">
        <v>50</v>
      </c>
      <c r="I5983" s="13" t="s">
        <v>50</v>
      </c>
      <c r="J5983" s="12">
        <v>45365</v>
      </c>
      <c r="K5983" s="13" t="s">
        <v>50</v>
      </c>
      <c r="L5983" s="13" t="s">
        <v>52</v>
      </c>
      <c r="M5983" s="13" t="s">
        <v>54842</v>
      </c>
      <c r="N5983" s="13" t="s">
        <v>50</v>
      </c>
      <c r="O5983" s="13" t="s">
        <v>54843</v>
      </c>
      <c r="P5983" s="11">
        <v>1446236</v>
      </c>
      <c r="Q5983" s="13" t="s">
        <v>50</v>
      </c>
      <c r="R5983" s="33" t="s">
        <v>54844</v>
      </c>
      <c r="S5983" s="33" t="s">
        <v>54845</v>
      </c>
      <c r="T5983" s="13" t="s">
        <v>50</v>
      </c>
      <c r="U5983" s="13" t="s">
        <v>50</v>
      </c>
      <c r="V5983" s="13" t="s">
        <v>50</v>
      </c>
      <c r="W5983" s="13" t="s">
        <v>50</v>
      </c>
      <c r="X5983" s="13" t="s">
        <v>50</v>
      </c>
      <c r="Y5983" s="13" t="s">
        <v>50</v>
      </c>
      <c r="Z5983" s="13">
        <v>1</v>
      </c>
      <c r="AA5983" s="13" t="s">
        <v>50</v>
      </c>
      <c r="AB5983" s="13" t="s">
        <v>50</v>
      </c>
      <c r="AC5983" s="13" t="s">
        <v>50</v>
      </c>
      <c r="AD5983" s="13" t="s">
        <v>50</v>
      </c>
      <c r="AE5983" s="13" t="s">
        <v>50</v>
      </c>
      <c r="AF5983" s="13" t="s">
        <v>50</v>
      </c>
      <c r="AG5983" s="13" t="s">
        <v>50</v>
      </c>
      <c r="AH5983" s="13" t="s">
        <v>50</v>
      </c>
      <c r="AI5983" s="13" t="s">
        <v>50</v>
      </c>
      <c r="AJ5983" s="13" t="s">
        <v>50</v>
      </c>
      <c r="AK5983" s="13" t="s">
        <v>54265</v>
      </c>
      <c r="AL5983" s="13" t="s">
        <v>50</v>
      </c>
      <c r="AM5983" s="13" t="s">
        <v>54846</v>
      </c>
      <c r="AN5983" s="13" t="s">
        <v>66</v>
      </c>
      <c r="AO5983" s="13" t="s">
        <v>54847</v>
      </c>
      <c r="AP5983" s="14" t="s">
        <v>54848</v>
      </c>
      <c r="AQ5983" s="13" t="s">
        <v>50</v>
      </c>
      <c r="AR5983" s="13" t="s">
        <v>50</v>
      </c>
    </row>
    <row r="5984" spans="1:44" ht="15" thickBot="1">
      <c r="A5984" s="4" t="s">
        <v>54849</v>
      </c>
      <c r="B5984" s="7" t="s">
        <v>50</v>
      </c>
      <c r="C5984" s="7" t="s">
        <v>50</v>
      </c>
      <c r="D5984" s="7" t="s">
        <v>45</v>
      </c>
      <c r="E5984" s="7" t="s">
        <v>46</v>
      </c>
      <c r="F5984" s="7" t="s">
        <v>47</v>
      </c>
      <c r="G5984" s="7" t="s">
        <v>50</v>
      </c>
      <c r="H5984" s="7" t="s">
        <v>50</v>
      </c>
      <c r="I5984" s="7" t="s">
        <v>50</v>
      </c>
      <c r="J5984" s="6">
        <v>45366</v>
      </c>
      <c r="K5984" s="7" t="s">
        <v>50</v>
      </c>
      <c r="L5984" s="7" t="s">
        <v>62</v>
      </c>
      <c r="M5984" s="7" t="s">
        <v>54850</v>
      </c>
      <c r="N5984" s="7" t="s">
        <v>5776</v>
      </c>
      <c r="O5984" s="7" t="s">
        <v>54851</v>
      </c>
      <c r="P5984" s="5">
        <v>1466118</v>
      </c>
      <c r="Q5984" s="7" t="s">
        <v>135</v>
      </c>
      <c r="R5984" s="34" t="s">
        <v>54852</v>
      </c>
      <c r="S5984" s="31" t="s">
        <v>50</v>
      </c>
      <c r="T5984" s="7" t="s">
        <v>54853</v>
      </c>
      <c r="U5984" s="7" t="s">
        <v>54854</v>
      </c>
      <c r="V5984" s="7" t="s">
        <v>50</v>
      </c>
      <c r="W5984" s="7" t="s">
        <v>50</v>
      </c>
      <c r="X5984" s="7" t="s">
        <v>50</v>
      </c>
      <c r="Y5984" s="7" t="s">
        <v>61</v>
      </c>
      <c r="Z5984" s="7">
        <v>1</v>
      </c>
      <c r="AA5984" s="7" t="s">
        <v>50</v>
      </c>
      <c r="AB5984" s="7" t="s">
        <v>50</v>
      </c>
      <c r="AC5984" s="7" t="s">
        <v>50</v>
      </c>
      <c r="AD5984" s="7" t="s">
        <v>62</v>
      </c>
      <c r="AE5984" s="7" t="s">
        <v>50</v>
      </c>
      <c r="AF5984" s="7" t="s">
        <v>50</v>
      </c>
      <c r="AG5984" s="7" t="s">
        <v>50</v>
      </c>
      <c r="AH5984" s="7" t="s">
        <v>50</v>
      </c>
      <c r="AI5984" s="7" t="s">
        <v>50</v>
      </c>
      <c r="AJ5984" s="7" t="s">
        <v>50</v>
      </c>
      <c r="AK5984" s="7" t="s">
        <v>50</v>
      </c>
      <c r="AL5984" s="7" t="s">
        <v>50</v>
      </c>
      <c r="AM5984" s="7" t="s">
        <v>50</v>
      </c>
      <c r="AN5984" s="7" t="s">
        <v>50</v>
      </c>
      <c r="AO5984" s="7" t="s">
        <v>50</v>
      </c>
      <c r="AP5984" s="7" t="s">
        <v>50</v>
      </c>
      <c r="AQ5984" s="7" t="s">
        <v>50</v>
      </c>
      <c r="AR5984" s="7" t="s">
        <v>1186</v>
      </c>
    </row>
    <row r="5985" spans="1:44" ht="15" thickBot="1">
      <c r="A5985" s="10" t="s">
        <v>54855</v>
      </c>
      <c r="B5985" s="13" t="s">
        <v>50</v>
      </c>
      <c r="C5985" s="12">
        <v>44562</v>
      </c>
      <c r="D5985" s="13" t="s">
        <v>45</v>
      </c>
      <c r="E5985" s="13" t="s">
        <v>46</v>
      </c>
      <c r="F5985" s="13" t="s">
        <v>70</v>
      </c>
      <c r="G5985" s="13" t="s">
        <v>50</v>
      </c>
      <c r="H5985" s="13" t="s">
        <v>50</v>
      </c>
      <c r="I5985" s="13" t="s">
        <v>50</v>
      </c>
      <c r="J5985" s="12">
        <v>45364</v>
      </c>
      <c r="K5985" s="13" t="s">
        <v>50</v>
      </c>
      <c r="L5985" s="13" t="s">
        <v>241</v>
      </c>
      <c r="M5985" s="13" t="s">
        <v>54856</v>
      </c>
      <c r="N5985" s="13" t="s">
        <v>3144</v>
      </c>
      <c r="O5985" s="13" t="s">
        <v>54857</v>
      </c>
      <c r="P5985" s="11">
        <v>1486230</v>
      </c>
      <c r="Q5985" s="13" t="s">
        <v>245</v>
      </c>
      <c r="R5985" s="33" t="s">
        <v>54858</v>
      </c>
      <c r="S5985" s="30" t="s">
        <v>50</v>
      </c>
      <c r="T5985" s="13" t="s">
        <v>54859</v>
      </c>
      <c r="U5985" s="13" t="s">
        <v>50</v>
      </c>
      <c r="V5985" s="13" t="s">
        <v>50</v>
      </c>
      <c r="W5985" s="13" t="s">
        <v>50</v>
      </c>
      <c r="X5985" s="13" t="s">
        <v>50</v>
      </c>
      <c r="Y5985" s="13" t="s">
        <v>154</v>
      </c>
      <c r="Z5985" s="13">
        <v>1</v>
      </c>
      <c r="AA5985" s="13" t="s">
        <v>50</v>
      </c>
      <c r="AB5985" s="13" t="s">
        <v>50</v>
      </c>
      <c r="AC5985" s="13" t="s">
        <v>50</v>
      </c>
      <c r="AD5985" s="13" t="s">
        <v>241</v>
      </c>
      <c r="AE5985" s="13" t="s">
        <v>50</v>
      </c>
      <c r="AF5985" s="13" t="s">
        <v>50</v>
      </c>
      <c r="AG5985" s="13" t="s">
        <v>50</v>
      </c>
      <c r="AH5985" s="13" t="s">
        <v>50</v>
      </c>
      <c r="AI5985" s="13" t="s">
        <v>50</v>
      </c>
      <c r="AJ5985" s="13" t="s">
        <v>50</v>
      </c>
      <c r="AK5985" s="13" t="s">
        <v>54860</v>
      </c>
      <c r="AL5985" s="13" t="s">
        <v>50</v>
      </c>
      <c r="AM5985" s="13" t="s">
        <v>54861</v>
      </c>
      <c r="AN5985" s="13" t="s">
        <v>4322</v>
      </c>
      <c r="AO5985" s="13" t="s">
        <v>50</v>
      </c>
      <c r="AP5985" s="13" t="s">
        <v>50</v>
      </c>
      <c r="AQ5985" s="21" t="s">
        <v>54862</v>
      </c>
      <c r="AR5985" s="13" t="s">
        <v>255</v>
      </c>
    </row>
    <row r="5986" spans="1:44" ht="15" thickBot="1">
      <c r="A5986" s="4" t="s">
        <v>54863</v>
      </c>
      <c r="B5986" s="7" t="s">
        <v>50</v>
      </c>
      <c r="C5986" s="6">
        <v>35431</v>
      </c>
      <c r="D5986" s="7" t="s">
        <v>45</v>
      </c>
      <c r="E5986" s="7" t="s">
        <v>46</v>
      </c>
      <c r="F5986" s="7" t="s">
        <v>70</v>
      </c>
      <c r="G5986" s="7" t="s">
        <v>114</v>
      </c>
      <c r="H5986" s="7" t="s">
        <v>50</v>
      </c>
      <c r="I5986" s="7" t="s">
        <v>50</v>
      </c>
      <c r="J5986" s="6">
        <v>45364</v>
      </c>
      <c r="K5986" s="7" t="s">
        <v>50</v>
      </c>
      <c r="L5986" s="7" t="s">
        <v>178</v>
      </c>
      <c r="M5986" s="7" t="s">
        <v>54864</v>
      </c>
      <c r="N5986" s="7" t="s">
        <v>6018</v>
      </c>
      <c r="O5986" s="7" t="s">
        <v>54865</v>
      </c>
      <c r="P5986" s="5">
        <v>1503321</v>
      </c>
      <c r="Q5986" s="7" t="s">
        <v>245</v>
      </c>
      <c r="R5986" s="34" t="s">
        <v>54866</v>
      </c>
      <c r="S5986" s="34" t="s">
        <v>54867</v>
      </c>
      <c r="T5986" s="7" t="s">
        <v>54868</v>
      </c>
      <c r="U5986" s="7" t="s">
        <v>54869</v>
      </c>
      <c r="V5986" s="7" t="s">
        <v>50</v>
      </c>
      <c r="W5986" s="7" t="s">
        <v>50</v>
      </c>
      <c r="X5986" s="7" t="s">
        <v>50</v>
      </c>
      <c r="Y5986" s="7" t="s">
        <v>50</v>
      </c>
      <c r="Z5986" s="7">
        <v>1</v>
      </c>
      <c r="AA5986" s="7" t="s">
        <v>50</v>
      </c>
      <c r="AB5986" s="7" t="s">
        <v>50</v>
      </c>
      <c r="AC5986" s="7" t="s">
        <v>50</v>
      </c>
      <c r="AD5986" s="7" t="s">
        <v>178</v>
      </c>
      <c r="AE5986" s="7" t="s">
        <v>50</v>
      </c>
      <c r="AF5986" s="7" t="s">
        <v>50</v>
      </c>
      <c r="AG5986" s="7" t="s">
        <v>50</v>
      </c>
      <c r="AH5986" s="7" t="s">
        <v>50</v>
      </c>
      <c r="AI5986" s="7" t="s">
        <v>50</v>
      </c>
      <c r="AJ5986" s="7" t="s">
        <v>50</v>
      </c>
      <c r="AK5986" s="7" t="s">
        <v>54870</v>
      </c>
      <c r="AL5986" s="7" t="s">
        <v>50</v>
      </c>
      <c r="AM5986" s="7" t="s">
        <v>54871</v>
      </c>
      <c r="AN5986" s="7" t="s">
        <v>66</v>
      </c>
      <c r="AO5986" s="7" t="s">
        <v>50</v>
      </c>
      <c r="AP5986" s="7" t="s">
        <v>50</v>
      </c>
      <c r="AQ5986" s="22" t="s">
        <v>54872</v>
      </c>
      <c r="AR5986" s="7" t="s">
        <v>255</v>
      </c>
    </row>
    <row r="5987" spans="1:44" ht="15" thickBot="1">
      <c r="A5987" s="10" t="s">
        <v>54873</v>
      </c>
      <c r="B5987" s="13" t="s">
        <v>50</v>
      </c>
      <c r="C5987" s="12">
        <v>44197</v>
      </c>
      <c r="D5987" s="13" t="s">
        <v>45</v>
      </c>
      <c r="E5987" s="13" t="s">
        <v>1939</v>
      </c>
      <c r="F5987" s="13" t="s">
        <v>70</v>
      </c>
      <c r="G5987" s="27" t="s">
        <v>54945</v>
      </c>
      <c r="H5987" s="13" t="s">
        <v>50</v>
      </c>
      <c r="I5987" s="13" t="s">
        <v>50</v>
      </c>
      <c r="J5987" s="12">
        <v>45365</v>
      </c>
      <c r="K5987" s="13" t="s">
        <v>50</v>
      </c>
      <c r="L5987" s="13" t="s">
        <v>52</v>
      </c>
      <c r="M5987" s="13" t="s">
        <v>11622</v>
      </c>
      <c r="N5987" s="13" t="s">
        <v>75</v>
      </c>
      <c r="O5987" s="13" t="s">
        <v>54874</v>
      </c>
      <c r="P5987" s="11">
        <v>1680166</v>
      </c>
      <c r="Q5987" s="13" t="s">
        <v>77</v>
      </c>
      <c r="R5987" s="33" t="s">
        <v>54875</v>
      </c>
      <c r="S5987" s="33" t="s">
        <v>54876</v>
      </c>
      <c r="T5987" s="13" t="s">
        <v>54877</v>
      </c>
      <c r="U5987" s="13">
        <f>85-1526455</f>
        <v>-1526370</v>
      </c>
      <c r="V5987" s="13" t="s">
        <v>50</v>
      </c>
      <c r="W5987" s="13" t="s">
        <v>50</v>
      </c>
      <c r="X5987" s="13" t="s">
        <v>50</v>
      </c>
      <c r="Y5987" s="13" t="s">
        <v>50</v>
      </c>
      <c r="Z5987" s="13">
        <v>1</v>
      </c>
      <c r="AA5987" s="13" t="s">
        <v>50</v>
      </c>
      <c r="AB5987" s="13" t="s">
        <v>50</v>
      </c>
      <c r="AC5987" s="13" t="s">
        <v>50</v>
      </c>
      <c r="AD5987" s="13" t="s">
        <v>50</v>
      </c>
      <c r="AE5987" s="13" t="s">
        <v>50</v>
      </c>
      <c r="AF5987" s="13" t="s">
        <v>50</v>
      </c>
      <c r="AG5987" s="13" t="s">
        <v>50</v>
      </c>
      <c r="AH5987" s="13" t="s">
        <v>50</v>
      </c>
      <c r="AI5987" s="13" t="s">
        <v>50</v>
      </c>
      <c r="AJ5987" s="13" t="s">
        <v>50</v>
      </c>
      <c r="AK5987" s="13" t="s">
        <v>50</v>
      </c>
      <c r="AL5987" s="13" t="s">
        <v>50</v>
      </c>
      <c r="AM5987" s="13" t="s">
        <v>54878</v>
      </c>
      <c r="AN5987" s="13" t="s">
        <v>66</v>
      </c>
      <c r="AO5987" s="13" t="s">
        <v>54879</v>
      </c>
      <c r="AP5987" s="21" t="s">
        <v>54880</v>
      </c>
      <c r="AQ5987" s="13" t="s">
        <v>50</v>
      </c>
      <c r="AR5987" s="13" t="s">
        <v>50</v>
      </c>
    </row>
    <row r="5988" spans="1:44" ht="15" thickBot="1">
      <c r="A5988" s="4" t="s">
        <v>54881</v>
      </c>
      <c r="B5988" s="7" t="s">
        <v>50</v>
      </c>
      <c r="C5988" s="6">
        <v>36526</v>
      </c>
      <c r="D5988" s="7" t="s">
        <v>45</v>
      </c>
      <c r="E5988" s="7" t="s">
        <v>1939</v>
      </c>
      <c r="F5988" s="7" t="s">
        <v>70</v>
      </c>
      <c r="G5988" s="27" t="s">
        <v>54945</v>
      </c>
      <c r="H5988" s="7" t="s">
        <v>50</v>
      </c>
      <c r="I5988" s="7" t="s">
        <v>50</v>
      </c>
      <c r="J5988" s="6">
        <v>45364</v>
      </c>
      <c r="K5988" s="7" t="s">
        <v>50</v>
      </c>
      <c r="L5988" s="7" t="s">
        <v>52</v>
      </c>
      <c r="M5988" s="7" t="s">
        <v>54882</v>
      </c>
      <c r="N5988" s="7" t="s">
        <v>18540</v>
      </c>
      <c r="O5988" s="7" t="s">
        <v>54883</v>
      </c>
      <c r="P5988" s="5">
        <v>1709742</v>
      </c>
      <c r="Q5988" s="7" t="s">
        <v>1116</v>
      </c>
      <c r="R5988" s="34" t="s">
        <v>54884</v>
      </c>
      <c r="S5988" s="34" t="s">
        <v>54885</v>
      </c>
      <c r="T5988" s="7" t="s">
        <v>54886</v>
      </c>
      <c r="U5988" s="7" t="s">
        <v>54887</v>
      </c>
      <c r="V5988" s="7" t="s">
        <v>50</v>
      </c>
      <c r="W5988" s="7" t="s">
        <v>50</v>
      </c>
      <c r="X5988" s="7" t="s">
        <v>50</v>
      </c>
      <c r="Y5988" s="7" t="s">
        <v>50</v>
      </c>
      <c r="Z5988" s="7">
        <v>1</v>
      </c>
      <c r="AA5988" s="7" t="s">
        <v>50</v>
      </c>
      <c r="AB5988" s="7" t="s">
        <v>50</v>
      </c>
      <c r="AC5988" s="7" t="s">
        <v>50</v>
      </c>
      <c r="AD5988" s="7" t="s">
        <v>50</v>
      </c>
      <c r="AE5988" s="7" t="s">
        <v>50</v>
      </c>
      <c r="AF5988" s="7" t="s">
        <v>50</v>
      </c>
      <c r="AG5988" s="7" t="s">
        <v>50</v>
      </c>
      <c r="AH5988" s="7" t="s">
        <v>50</v>
      </c>
      <c r="AI5988" s="7" t="s">
        <v>50</v>
      </c>
      <c r="AJ5988" s="7" t="s">
        <v>50</v>
      </c>
      <c r="AK5988" s="7" t="s">
        <v>30859</v>
      </c>
      <c r="AL5988" s="7" t="s">
        <v>50</v>
      </c>
      <c r="AM5988" s="7" t="s">
        <v>54888</v>
      </c>
      <c r="AN5988" s="7" t="s">
        <v>66</v>
      </c>
      <c r="AO5988" s="7" t="s">
        <v>54889</v>
      </c>
      <c r="AP5988" s="22" t="s">
        <v>54890</v>
      </c>
      <c r="AQ5988" s="7" t="s">
        <v>50</v>
      </c>
      <c r="AR5988" s="7" t="s">
        <v>50</v>
      </c>
    </row>
    <row r="5989" spans="1:44" ht="15" thickBot="1">
      <c r="A5989" s="10" t="s">
        <v>54891</v>
      </c>
      <c r="B5989" s="13" t="s">
        <v>50</v>
      </c>
      <c r="C5989" s="13" t="s">
        <v>50</v>
      </c>
      <c r="D5989" s="13" t="s">
        <v>45</v>
      </c>
      <c r="E5989" s="13" t="s">
        <v>1939</v>
      </c>
      <c r="F5989" s="13" t="s">
        <v>70</v>
      </c>
      <c r="G5989" s="26" t="s">
        <v>54946</v>
      </c>
      <c r="H5989" s="13" t="s">
        <v>50</v>
      </c>
      <c r="I5989" s="13" t="s">
        <v>50</v>
      </c>
      <c r="J5989" s="12">
        <v>45365</v>
      </c>
      <c r="K5989" s="13" t="s">
        <v>116</v>
      </c>
      <c r="L5989" s="13" t="s">
        <v>52</v>
      </c>
      <c r="M5989" s="13" t="s">
        <v>54892</v>
      </c>
      <c r="N5989" s="13" t="s">
        <v>54893</v>
      </c>
      <c r="O5989" s="13" t="s">
        <v>54894</v>
      </c>
      <c r="P5989" s="11">
        <v>1747695</v>
      </c>
      <c r="Q5989" s="13" t="s">
        <v>1116</v>
      </c>
      <c r="R5989" s="33" t="s">
        <v>54895</v>
      </c>
      <c r="S5989" s="33" t="s">
        <v>54896</v>
      </c>
      <c r="T5989" s="13" t="s">
        <v>54897</v>
      </c>
      <c r="U5989" s="13" t="s">
        <v>54898</v>
      </c>
      <c r="V5989" s="13" t="s">
        <v>50</v>
      </c>
      <c r="W5989" s="13" t="s">
        <v>50</v>
      </c>
      <c r="X5989" s="13" t="s">
        <v>50</v>
      </c>
      <c r="Y5989" s="13" t="s">
        <v>50</v>
      </c>
      <c r="Z5989" s="13">
        <v>1</v>
      </c>
      <c r="AA5989" s="13" t="s">
        <v>50</v>
      </c>
      <c r="AB5989" s="13" t="s">
        <v>50</v>
      </c>
      <c r="AC5989" s="13" t="s">
        <v>50</v>
      </c>
      <c r="AD5989" s="13" t="s">
        <v>50</v>
      </c>
      <c r="AE5989" s="13" t="s">
        <v>50</v>
      </c>
      <c r="AF5989" s="13" t="s">
        <v>50</v>
      </c>
      <c r="AG5989" s="13" t="s">
        <v>50</v>
      </c>
      <c r="AH5989" s="13" t="s">
        <v>50</v>
      </c>
      <c r="AI5989" s="13" t="s">
        <v>50</v>
      </c>
      <c r="AJ5989" s="13" t="s">
        <v>50</v>
      </c>
      <c r="AK5989" s="13" t="s">
        <v>50</v>
      </c>
      <c r="AL5989" s="13" t="s">
        <v>50</v>
      </c>
      <c r="AM5989" s="13" t="s">
        <v>54899</v>
      </c>
      <c r="AN5989" s="13" t="s">
        <v>5485</v>
      </c>
      <c r="AO5989" s="13" t="s">
        <v>54900</v>
      </c>
      <c r="AP5989" s="13" t="s">
        <v>50</v>
      </c>
      <c r="AQ5989" s="21" t="s">
        <v>54901</v>
      </c>
      <c r="AR5989" s="13" t="s">
        <v>50</v>
      </c>
    </row>
    <row r="5990" spans="1:44" ht="15" thickBot="1">
      <c r="A5990" s="4" t="s">
        <v>54902</v>
      </c>
      <c r="B5990" s="7" t="s">
        <v>50</v>
      </c>
      <c r="C5990" s="6">
        <v>40544</v>
      </c>
      <c r="D5990" s="7" t="s">
        <v>45</v>
      </c>
      <c r="E5990" s="7" t="s">
        <v>50</v>
      </c>
      <c r="F5990" s="7" t="s">
        <v>70</v>
      </c>
      <c r="G5990" s="27" t="s">
        <v>54945</v>
      </c>
      <c r="H5990" s="7" t="s">
        <v>50</v>
      </c>
      <c r="I5990" s="7" t="s">
        <v>50</v>
      </c>
      <c r="J5990" s="6">
        <v>45365</v>
      </c>
      <c r="K5990" s="7" t="s">
        <v>50</v>
      </c>
      <c r="L5990" s="7" t="s">
        <v>241</v>
      </c>
      <c r="M5990" s="7" t="s">
        <v>54903</v>
      </c>
      <c r="N5990" s="7" t="s">
        <v>54904</v>
      </c>
      <c r="O5990" s="7" t="s">
        <v>54905</v>
      </c>
      <c r="P5990" s="5">
        <v>1765432</v>
      </c>
      <c r="Q5990" s="7" t="s">
        <v>245</v>
      </c>
      <c r="R5990" s="31" t="s">
        <v>50</v>
      </c>
      <c r="S5990" s="31" t="s">
        <v>50</v>
      </c>
      <c r="T5990" s="7" t="s">
        <v>50</v>
      </c>
      <c r="U5990" s="7" t="s">
        <v>50</v>
      </c>
      <c r="V5990" s="7" t="s">
        <v>50</v>
      </c>
      <c r="W5990" s="7" t="s">
        <v>50</v>
      </c>
      <c r="X5990" s="7" t="s">
        <v>50</v>
      </c>
      <c r="Y5990" s="7" t="s">
        <v>154</v>
      </c>
      <c r="Z5990" s="7">
        <v>1</v>
      </c>
      <c r="AA5990" s="7" t="s">
        <v>50</v>
      </c>
      <c r="AB5990" s="7" t="s">
        <v>50</v>
      </c>
      <c r="AC5990" s="7" t="s">
        <v>50</v>
      </c>
      <c r="AD5990" s="7" t="s">
        <v>241</v>
      </c>
      <c r="AE5990" s="7" t="s">
        <v>50</v>
      </c>
      <c r="AF5990" s="7" t="s">
        <v>50</v>
      </c>
      <c r="AG5990" s="7" t="s">
        <v>50</v>
      </c>
      <c r="AH5990" s="7" t="s">
        <v>50</v>
      </c>
      <c r="AI5990" s="7" t="s">
        <v>50</v>
      </c>
      <c r="AJ5990" s="7" t="s">
        <v>50</v>
      </c>
      <c r="AK5990" s="7" t="s">
        <v>54906</v>
      </c>
      <c r="AL5990" s="7" t="s">
        <v>50</v>
      </c>
      <c r="AM5990" s="7" t="s">
        <v>50</v>
      </c>
      <c r="AN5990" s="7" t="s">
        <v>50</v>
      </c>
      <c r="AO5990" s="7" t="s">
        <v>50</v>
      </c>
      <c r="AP5990" s="7" t="s">
        <v>50</v>
      </c>
      <c r="AQ5990" s="7" t="s">
        <v>50</v>
      </c>
      <c r="AR5990" s="7" t="s">
        <v>1186</v>
      </c>
    </row>
    <row r="5991" spans="1:44" ht="15" thickBot="1">
      <c r="A5991" s="10" t="s">
        <v>54907</v>
      </c>
      <c r="B5991" s="13" t="s">
        <v>50</v>
      </c>
      <c r="C5991" s="12">
        <v>44197</v>
      </c>
      <c r="D5991" s="13" t="s">
        <v>45</v>
      </c>
      <c r="E5991" s="13" t="s">
        <v>46</v>
      </c>
      <c r="F5991" s="13" t="s">
        <v>70</v>
      </c>
      <c r="G5991" s="13" t="s">
        <v>50</v>
      </c>
      <c r="H5991" s="13" t="s">
        <v>50</v>
      </c>
      <c r="I5991" s="13" t="s">
        <v>50</v>
      </c>
      <c r="J5991" s="12">
        <v>45366</v>
      </c>
      <c r="K5991" s="13" t="s">
        <v>50</v>
      </c>
      <c r="L5991" s="13" t="s">
        <v>178</v>
      </c>
      <c r="M5991" s="13" t="s">
        <v>54908</v>
      </c>
      <c r="N5991" s="13" t="s">
        <v>17369</v>
      </c>
      <c r="O5991" s="13" t="s">
        <v>54909</v>
      </c>
      <c r="P5991" s="11">
        <v>1794638</v>
      </c>
      <c r="Q5991" s="13" t="s">
        <v>245</v>
      </c>
      <c r="R5991" s="30" t="s">
        <v>50</v>
      </c>
      <c r="S5991" s="30" t="s">
        <v>50</v>
      </c>
      <c r="T5991" s="13" t="s">
        <v>50</v>
      </c>
      <c r="U5991" s="13" t="s">
        <v>50</v>
      </c>
      <c r="V5991" s="13" t="s">
        <v>50</v>
      </c>
      <c r="W5991" s="13" t="s">
        <v>50</v>
      </c>
      <c r="X5991" s="13" t="s">
        <v>50</v>
      </c>
      <c r="Y5991" s="13" t="s">
        <v>50</v>
      </c>
      <c r="Z5991" s="13">
        <v>1</v>
      </c>
      <c r="AA5991" s="13" t="s">
        <v>50</v>
      </c>
      <c r="AB5991" s="13" t="s">
        <v>50</v>
      </c>
      <c r="AC5991" s="13" t="s">
        <v>50</v>
      </c>
      <c r="AD5991" s="13" t="s">
        <v>178</v>
      </c>
      <c r="AE5991" s="13" t="s">
        <v>50</v>
      </c>
      <c r="AF5991" s="13" t="s">
        <v>50</v>
      </c>
      <c r="AG5991" s="13" t="s">
        <v>50</v>
      </c>
      <c r="AH5991" s="13" t="s">
        <v>50</v>
      </c>
      <c r="AI5991" s="13" t="s">
        <v>50</v>
      </c>
      <c r="AJ5991" s="13" t="s">
        <v>50</v>
      </c>
      <c r="AK5991" s="13" t="s">
        <v>54910</v>
      </c>
      <c r="AL5991" s="13" t="s">
        <v>50</v>
      </c>
      <c r="AM5991" s="13" t="s">
        <v>50</v>
      </c>
      <c r="AN5991" s="13" t="s">
        <v>50</v>
      </c>
      <c r="AO5991" s="13" t="s">
        <v>50</v>
      </c>
      <c r="AP5991" s="13" t="s">
        <v>50</v>
      </c>
      <c r="AQ5991" s="13" t="s">
        <v>50</v>
      </c>
      <c r="AR5991" s="13" t="s">
        <v>1186</v>
      </c>
    </row>
    <row r="5992" spans="1:44" ht="15" thickBot="1">
      <c r="A5992" s="4" t="s">
        <v>54911</v>
      </c>
      <c r="B5992" s="7" t="s">
        <v>50</v>
      </c>
      <c r="C5992" s="7" t="s">
        <v>50</v>
      </c>
      <c r="D5992" s="7" t="s">
        <v>45</v>
      </c>
      <c r="E5992" s="7" t="s">
        <v>46</v>
      </c>
      <c r="F5992" s="7" t="s">
        <v>70</v>
      </c>
      <c r="G5992" s="7" t="s">
        <v>50</v>
      </c>
      <c r="H5992" s="7" t="s">
        <v>50</v>
      </c>
      <c r="I5992" s="7" t="s">
        <v>50</v>
      </c>
      <c r="J5992" s="6">
        <v>45365</v>
      </c>
      <c r="K5992" s="7" t="s">
        <v>50</v>
      </c>
      <c r="L5992" s="7" t="s">
        <v>52</v>
      </c>
      <c r="M5992" s="7" t="s">
        <v>50</v>
      </c>
      <c r="N5992" s="7" t="s">
        <v>50</v>
      </c>
      <c r="O5992" s="7" t="s">
        <v>54912</v>
      </c>
      <c r="P5992" s="5">
        <v>1826426</v>
      </c>
      <c r="Q5992" s="7" t="s">
        <v>50</v>
      </c>
      <c r="R5992" s="34" t="s">
        <v>54913</v>
      </c>
      <c r="S5992" s="31" t="s">
        <v>50</v>
      </c>
      <c r="T5992" s="7" t="s">
        <v>50</v>
      </c>
      <c r="U5992" s="7" t="s">
        <v>50</v>
      </c>
      <c r="V5992" s="7" t="s">
        <v>50</v>
      </c>
      <c r="W5992" s="7" t="s">
        <v>50</v>
      </c>
      <c r="X5992" s="7" t="s">
        <v>50</v>
      </c>
      <c r="Y5992" s="7" t="s">
        <v>50</v>
      </c>
      <c r="Z5992" s="7">
        <v>1</v>
      </c>
      <c r="AA5992" s="7" t="s">
        <v>50</v>
      </c>
      <c r="AB5992" s="7" t="s">
        <v>50</v>
      </c>
      <c r="AC5992" s="7" t="s">
        <v>50</v>
      </c>
      <c r="AD5992" s="7" t="s">
        <v>50</v>
      </c>
      <c r="AE5992" s="7" t="s">
        <v>50</v>
      </c>
      <c r="AF5992" s="7" t="s">
        <v>50</v>
      </c>
      <c r="AG5992" s="7" t="s">
        <v>50</v>
      </c>
      <c r="AH5992" s="7" t="s">
        <v>50</v>
      </c>
      <c r="AI5992" s="7" t="s">
        <v>50</v>
      </c>
      <c r="AJ5992" s="7" t="s">
        <v>50</v>
      </c>
      <c r="AK5992" s="7" t="s">
        <v>50</v>
      </c>
      <c r="AL5992" s="7" t="s">
        <v>50</v>
      </c>
      <c r="AM5992" s="7" t="s">
        <v>50</v>
      </c>
      <c r="AN5992" s="7" t="s">
        <v>50</v>
      </c>
      <c r="AO5992" s="7" t="s">
        <v>50</v>
      </c>
      <c r="AP5992" s="7" t="s">
        <v>50</v>
      </c>
      <c r="AQ5992" s="7" t="s">
        <v>50</v>
      </c>
      <c r="AR5992" s="7" t="s">
        <v>1186</v>
      </c>
    </row>
    <row r="5993" spans="1:44" ht="15" thickBot="1">
      <c r="A5993" s="10" t="s">
        <v>54914</v>
      </c>
      <c r="B5993" s="13" t="s">
        <v>50</v>
      </c>
      <c r="C5993" s="12">
        <v>44562</v>
      </c>
      <c r="D5993" s="13" t="s">
        <v>45</v>
      </c>
      <c r="E5993" s="13" t="s">
        <v>46</v>
      </c>
      <c r="F5993" s="13" t="s">
        <v>70</v>
      </c>
      <c r="G5993" s="27" t="s">
        <v>54945</v>
      </c>
      <c r="H5993" s="13" t="s">
        <v>50</v>
      </c>
      <c r="I5993" s="13" t="s">
        <v>50</v>
      </c>
      <c r="J5993" s="12">
        <v>45365</v>
      </c>
      <c r="K5993" s="13" t="s">
        <v>50</v>
      </c>
      <c r="L5993" s="13" t="s">
        <v>6576</v>
      </c>
      <c r="M5993" s="13" t="s">
        <v>4534</v>
      </c>
      <c r="N5993" s="13" t="s">
        <v>791</v>
      </c>
      <c r="O5993" s="13" t="s">
        <v>54915</v>
      </c>
      <c r="P5993" s="11">
        <v>1851844</v>
      </c>
      <c r="Q5993" s="13" t="s">
        <v>245</v>
      </c>
      <c r="R5993" s="33" t="s">
        <v>54916</v>
      </c>
      <c r="S5993" s="33" t="s">
        <v>54917</v>
      </c>
      <c r="T5993" s="13" t="s">
        <v>54918</v>
      </c>
      <c r="U5993" s="13">
        <f>91- 8356990152</f>
        <v>-8356990061</v>
      </c>
      <c r="V5993" s="13" t="s">
        <v>50</v>
      </c>
      <c r="W5993" s="13" t="s">
        <v>50</v>
      </c>
      <c r="X5993" s="13" t="s">
        <v>50</v>
      </c>
      <c r="Y5993" s="13" t="s">
        <v>50</v>
      </c>
      <c r="Z5993" s="13">
        <v>1</v>
      </c>
      <c r="AA5993" s="13" t="s">
        <v>50</v>
      </c>
      <c r="AB5993" s="13" t="s">
        <v>50</v>
      </c>
      <c r="AC5993" s="13" t="s">
        <v>50</v>
      </c>
      <c r="AD5993" s="13" t="s">
        <v>50</v>
      </c>
      <c r="AE5993" s="13" t="s">
        <v>50</v>
      </c>
      <c r="AF5993" s="13" t="s">
        <v>50</v>
      </c>
      <c r="AG5993" s="13" t="s">
        <v>50</v>
      </c>
      <c r="AH5993" s="13" t="s">
        <v>50</v>
      </c>
      <c r="AI5993" s="13" t="s">
        <v>50</v>
      </c>
      <c r="AJ5993" s="13" t="s">
        <v>50</v>
      </c>
      <c r="AK5993" s="13" t="s">
        <v>54575</v>
      </c>
      <c r="AL5993" s="13" t="s">
        <v>50</v>
      </c>
      <c r="AM5993" s="13" t="s">
        <v>54919</v>
      </c>
      <c r="AN5993" s="13" t="s">
        <v>253</v>
      </c>
      <c r="AO5993" s="13" t="s">
        <v>50</v>
      </c>
      <c r="AP5993" s="21" t="s">
        <v>54920</v>
      </c>
      <c r="AQ5993" s="13" t="s">
        <v>50</v>
      </c>
      <c r="AR5993" s="13" t="s">
        <v>255</v>
      </c>
    </row>
    <row r="5994" spans="1:44" ht="15" thickBot="1">
      <c r="A5994" s="4" t="s">
        <v>54921</v>
      </c>
      <c r="B5994" s="7" t="s">
        <v>50</v>
      </c>
      <c r="C5994" s="6">
        <v>38718</v>
      </c>
      <c r="D5994" s="7" t="s">
        <v>45</v>
      </c>
      <c r="E5994" s="7" t="s">
        <v>1939</v>
      </c>
      <c r="F5994" s="7" t="s">
        <v>70</v>
      </c>
      <c r="G5994" s="26" t="s">
        <v>54946</v>
      </c>
      <c r="H5994" s="7" t="s">
        <v>50</v>
      </c>
      <c r="I5994" s="7" t="s">
        <v>50</v>
      </c>
      <c r="J5994" s="6">
        <v>45365</v>
      </c>
      <c r="K5994" s="7" t="s">
        <v>50</v>
      </c>
      <c r="L5994" s="7" t="s">
        <v>52</v>
      </c>
      <c r="M5994" s="7" t="s">
        <v>17607</v>
      </c>
      <c r="N5994" s="7" t="s">
        <v>30855</v>
      </c>
      <c r="O5994" s="7" t="s">
        <v>54922</v>
      </c>
      <c r="P5994" s="5">
        <v>1959539</v>
      </c>
      <c r="Q5994" s="7" t="s">
        <v>1116</v>
      </c>
      <c r="R5994" s="34" t="s">
        <v>54923</v>
      </c>
      <c r="S5994" s="34" t="s">
        <v>54924</v>
      </c>
      <c r="T5994" s="7" t="s">
        <v>54925</v>
      </c>
      <c r="U5994" s="7" t="s">
        <v>54926</v>
      </c>
      <c r="V5994" s="7" t="s">
        <v>50</v>
      </c>
      <c r="W5994" s="7" t="s">
        <v>50</v>
      </c>
      <c r="X5994" s="7" t="s">
        <v>50</v>
      </c>
      <c r="Y5994" s="7" t="s">
        <v>50</v>
      </c>
      <c r="Z5994" s="7">
        <v>1</v>
      </c>
      <c r="AA5994" s="7" t="s">
        <v>50</v>
      </c>
      <c r="AB5994" s="7" t="s">
        <v>50</v>
      </c>
      <c r="AC5994" s="7" t="s">
        <v>50</v>
      </c>
      <c r="AD5994" s="7" t="s">
        <v>50</v>
      </c>
      <c r="AE5994" s="7" t="s">
        <v>50</v>
      </c>
      <c r="AF5994" s="7" t="s">
        <v>50</v>
      </c>
      <c r="AG5994" s="7" t="s">
        <v>50</v>
      </c>
      <c r="AH5994" s="7" t="s">
        <v>50</v>
      </c>
      <c r="AI5994" s="7" t="s">
        <v>50</v>
      </c>
      <c r="AJ5994" s="7" t="s">
        <v>50</v>
      </c>
      <c r="AK5994" s="7" t="s">
        <v>54265</v>
      </c>
      <c r="AL5994" s="7" t="s">
        <v>50</v>
      </c>
      <c r="AM5994" s="7" t="s">
        <v>54927</v>
      </c>
      <c r="AN5994" s="7" t="s">
        <v>5485</v>
      </c>
      <c r="AO5994" s="7" t="s">
        <v>54928</v>
      </c>
      <c r="AP5994" s="7" t="s">
        <v>50</v>
      </c>
      <c r="AQ5994" s="22" t="s">
        <v>54929</v>
      </c>
      <c r="AR5994" s="7" t="s">
        <v>50</v>
      </c>
    </row>
    <row r="5995" spans="1:44" ht="15" thickBot="1">
      <c r="A5995" s="10" t="s">
        <v>54930</v>
      </c>
      <c r="B5995" s="13" t="s">
        <v>50</v>
      </c>
      <c r="C5995" s="13" t="s">
        <v>50</v>
      </c>
      <c r="D5995" s="13" t="s">
        <v>45</v>
      </c>
      <c r="E5995" s="13" t="s">
        <v>1939</v>
      </c>
      <c r="F5995" s="13" t="s">
        <v>70</v>
      </c>
      <c r="G5995" s="27" t="s">
        <v>54945</v>
      </c>
      <c r="H5995" s="13" t="s">
        <v>50</v>
      </c>
      <c r="I5995" s="13" t="s">
        <v>50</v>
      </c>
      <c r="J5995" s="12">
        <v>45365</v>
      </c>
      <c r="K5995" s="13" t="s">
        <v>50</v>
      </c>
      <c r="L5995" s="13" t="s">
        <v>52</v>
      </c>
      <c r="M5995" s="13" t="s">
        <v>7458</v>
      </c>
      <c r="N5995" s="13" t="s">
        <v>15158</v>
      </c>
      <c r="O5995" s="13" t="s">
        <v>54931</v>
      </c>
      <c r="P5995" s="11">
        <v>2143752</v>
      </c>
      <c r="Q5995" s="13" t="s">
        <v>1116</v>
      </c>
      <c r="R5995" s="33" t="s">
        <v>54932</v>
      </c>
      <c r="S5995" s="30" t="s">
        <v>50</v>
      </c>
      <c r="T5995" s="13" t="s">
        <v>54933</v>
      </c>
      <c r="U5995" s="13">
        <f>504-233-2313</f>
        <v>-2042</v>
      </c>
      <c r="V5995" s="13" t="s">
        <v>50</v>
      </c>
      <c r="W5995" s="13" t="s">
        <v>50</v>
      </c>
      <c r="X5995" s="13" t="s">
        <v>50</v>
      </c>
      <c r="Y5995" s="13" t="s">
        <v>50</v>
      </c>
      <c r="Z5995" s="13">
        <v>1</v>
      </c>
      <c r="AA5995" s="13" t="s">
        <v>50</v>
      </c>
      <c r="AB5995" s="13" t="s">
        <v>50</v>
      </c>
      <c r="AC5995" s="13" t="s">
        <v>50</v>
      </c>
      <c r="AD5995" s="13" t="s">
        <v>50</v>
      </c>
      <c r="AE5995" s="13" t="s">
        <v>50</v>
      </c>
      <c r="AF5995" s="13" t="s">
        <v>50</v>
      </c>
      <c r="AG5995" s="13" t="s">
        <v>50</v>
      </c>
      <c r="AH5995" s="13" t="s">
        <v>50</v>
      </c>
      <c r="AI5995" s="13" t="s">
        <v>50</v>
      </c>
      <c r="AJ5995" s="13" t="s">
        <v>50</v>
      </c>
      <c r="AK5995" s="13" t="s">
        <v>50</v>
      </c>
      <c r="AL5995" s="13" t="s">
        <v>50</v>
      </c>
      <c r="AM5995" s="13" t="s">
        <v>54934</v>
      </c>
      <c r="AN5995" s="13" t="s">
        <v>19646</v>
      </c>
      <c r="AO5995" s="13" t="s">
        <v>54935</v>
      </c>
      <c r="AP5995" s="13" t="s">
        <v>50</v>
      </c>
      <c r="AQ5995" s="21" t="s">
        <v>54936</v>
      </c>
      <c r="AR5995" s="13" t="s">
        <v>50</v>
      </c>
    </row>
    <row r="5996" spans="1:44" ht="15" thickBot="1">
      <c r="A5996" s="4" t="s">
        <v>54937</v>
      </c>
      <c r="B5996" s="7" t="s">
        <v>50</v>
      </c>
      <c r="C5996" s="7" t="s">
        <v>50</v>
      </c>
      <c r="D5996" s="7" t="s">
        <v>45</v>
      </c>
      <c r="E5996" s="7" t="s">
        <v>46</v>
      </c>
      <c r="F5996" s="7" t="s">
        <v>70</v>
      </c>
      <c r="G5996" s="27" t="s">
        <v>54945</v>
      </c>
      <c r="H5996" s="7" t="s">
        <v>50</v>
      </c>
      <c r="I5996" s="7" t="s">
        <v>50</v>
      </c>
      <c r="J5996" s="6">
        <v>45364</v>
      </c>
      <c r="K5996" s="7" t="s">
        <v>50</v>
      </c>
      <c r="L5996" s="7" t="s">
        <v>52</v>
      </c>
      <c r="M5996" s="7" t="s">
        <v>54938</v>
      </c>
      <c r="N5996" s="7" t="s">
        <v>3085</v>
      </c>
      <c r="O5996" s="7" t="s">
        <v>54939</v>
      </c>
      <c r="P5996" s="5">
        <v>2909554</v>
      </c>
      <c r="Q5996" s="7" t="s">
        <v>1334</v>
      </c>
      <c r="R5996" s="34" t="s">
        <v>54940</v>
      </c>
      <c r="S5996" s="34" t="s">
        <v>54941</v>
      </c>
      <c r="T5996" s="7" t="s">
        <v>50</v>
      </c>
      <c r="U5996" s="7" t="s">
        <v>50</v>
      </c>
      <c r="V5996" s="7" t="s">
        <v>50</v>
      </c>
      <c r="W5996" s="7" t="s">
        <v>50</v>
      </c>
      <c r="X5996" s="7" t="s">
        <v>50</v>
      </c>
      <c r="Y5996" s="7" t="s">
        <v>50</v>
      </c>
      <c r="Z5996" s="7">
        <v>1</v>
      </c>
      <c r="AA5996" s="7" t="s">
        <v>50</v>
      </c>
      <c r="AB5996" s="7" t="s">
        <v>50</v>
      </c>
      <c r="AC5996" s="7" t="s">
        <v>50</v>
      </c>
      <c r="AD5996" s="7" t="s">
        <v>50</v>
      </c>
      <c r="AE5996" s="7" t="s">
        <v>50</v>
      </c>
      <c r="AF5996" s="7" t="s">
        <v>50</v>
      </c>
      <c r="AG5996" s="7" t="s">
        <v>50</v>
      </c>
      <c r="AH5996" s="7" t="s">
        <v>50</v>
      </c>
      <c r="AI5996" s="7" t="s">
        <v>50</v>
      </c>
      <c r="AJ5996" s="7" t="s">
        <v>50</v>
      </c>
      <c r="AK5996" s="7" t="s">
        <v>50</v>
      </c>
      <c r="AL5996" s="7" t="s">
        <v>50</v>
      </c>
      <c r="AM5996" s="7" t="s">
        <v>54942</v>
      </c>
      <c r="AN5996" s="7" t="s">
        <v>993</v>
      </c>
      <c r="AO5996" s="7" t="s">
        <v>54943</v>
      </c>
      <c r="AP5996" s="22" t="s">
        <v>54944</v>
      </c>
      <c r="AQ5996" s="7" t="s">
        <v>50</v>
      </c>
      <c r="AR5996" s="7" t="s">
        <v>50</v>
      </c>
    </row>
  </sheetData>
  <hyperlinks>
    <hyperlink ref="R1180" r:id="rId1" display="http://groq.com/"/>
    <hyperlink ref="S1180" r:id="rId2"/>
    <hyperlink ref="AP1180" r:id="rId3"/>
    <hyperlink ref="R1181" r:id="rId4" display="http://octane.co/"/>
    <hyperlink ref="S1181" r:id="rId5"/>
    <hyperlink ref="AP1181" r:id="rId6"/>
    <hyperlink ref="R1182" r:id="rId7" display="http://protectai.com/"/>
    <hyperlink ref="S1182" r:id="rId8"/>
    <hyperlink ref="AP1182" r:id="rId9"/>
    <hyperlink ref="R1183" r:id="rId10" display="http://devrev.ai/"/>
    <hyperlink ref="S1183" r:id="rId11"/>
    <hyperlink ref="AP1183" r:id="rId12"/>
    <hyperlink ref="R1184" r:id="rId13" display="http://flyrlabs.com/"/>
    <hyperlink ref="S1184" r:id="rId14"/>
    <hyperlink ref="AP1184" r:id="rId15"/>
    <hyperlink ref="R1185" r:id="rId16" display="http://trycents.com/"/>
    <hyperlink ref="S1185" r:id="rId17"/>
    <hyperlink ref="AP1185" r:id="rId18"/>
    <hyperlink ref="R1186" r:id="rId19" display="http://lucidmotors.com/"/>
    <hyperlink ref="S1186" r:id="rId20"/>
    <hyperlink ref="AP1186" r:id="rId21"/>
    <hyperlink ref="R1187" r:id="rId22" display="http://telus.com/"/>
    <hyperlink ref="S1187" r:id="rId23"/>
    <hyperlink ref="AP1187" r:id="rId24"/>
    <hyperlink ref="R1188" r:id="rId25" display="http://skhynix.com/"/>
    <hyperlink ref="S1188" r:id="rId26"/>
    <hyperlink ref="AQ1188" r:id="rId27"/>
    <hyperlink ref="S1189" r:id="rId28"/>
    <hyperlink ref="AP1189" r:id="rId29"/>
    <hyperlink ref="R1190" r:id="rId30" display="http://rewst.io/"/>
    <hyperlink ref="S1190" r:id="rId31"/>
    <hyperlink ref="AP1190" r:id="rId32"/>
    <hyperlink ref="R1191" r:id="rId33" display="http://decipial.org/"/>
    <hyperlink ref="S1191" r:id="rId34"/>
    <hyperlink ref="AQ1191" r:id="rId35"/>
    <hyperlink ref="R1192" r:id="rId36" display="http://silicon-box.com/"/>
    <hyperlink ref="S1192" r:id="rId37"/>
    <hyperlink ref="AP1192" r:id="rId38"/>
    <hyperlink ref="R1193" r:id="rId39" display="http://muonspace.com/"/>
    <hyperlink ref="S1193" r:id="rId40"/>
    <hyperlink ref="AP1193" r:id="rId41"/>
    <hyperlink ref="R1194" r:id="rId42" display="http://moonshot.ai/"/>
    <hyperlink ref="S1194" r:id="rId43"/>
    <hyperlink ref="AQ1194" r:id="rId44" location="related-news:~:text=Board%20Seat-,Zhilin%20Yang%20Ph.D,-Founder%2C%20Chairman%20%26%20Chief" display="https://pitchbook.com/profiles/company/529062-76 - related-news:~:text=Board%20Seat-,Zhilin%20Yang%20Ph.D,-Founder%2C%20Chairman%20%26%20Chief"/>
    <hyperlink ref="R1195" r:id="rId45" display="http://luminartech.com/"/>
    <hyperlink ref="S1195" r:id="rId46"/>
    <hyperlink ref="AP1195" r:id="rId47"/>
    <hyperlink ref="R1196" r:id="rId48" display="http://quantaservices.com/"/>
    <hyperlink ref="S1196" r:id="rId49"/>
    <hyperlink ref="AP1196" r:id="rId50"/>
    <hyperlink ref="R1197" r:id="rId51" display="http://levitate.ai/"/>
    <hyperlink ref="S1197" r:id="rId52"/>
    <hyperlink ref="AP1197" r:id="rId53"/>
    <hyperlink ref="R1198" r:id="rId54" display="http://oportun.com/"/>
    <hyperlink ref="S1198" r:id="rId55"/>
    <hyperlink ref="AP1198" r:id="rId56"/>
    <hyperlink ref="R1199" r:id="rId57" display="http://shinobitx.com/"/>
    <hyperlink ref="S1199" r:id="rId58"/>
    <hyperlink ref="AP1199" r:id="rId59"/>
    <hyperlink ref="R1200" r:id="rId60" display="http://healx.ai/"/>
    <hyperlink ref="S1200" r:id="rId61"/>
    <hyperlink ref="AP1200" r:id="rId62"/>
    <hyperlink ref="R1201" r:id="rId63" display="http://mynt.xyz/"/>
    <hyperlink ref="AQ1201" r:id="rId64" location=":~:text=Martha%20Sazon,CEO%20of%20GCash" display="https://www.mynt.xyz/about - :~:text=Martha%20Sazon,CEO%20of%20GCash"/>
    <hyperlink ref="R1202" r:id="rId65" display="http://metadome.ai/"/>
    <hyperlink ref="S1202" r:id="rId66"/>
    <hyperlink ref="AP1202" r:id="rId67"/>
    <hyperlink ref="R1203" r:id="rId68" display="http://knime.com/"/>
    <hyperlink ref="S1203" r:id="rId69"/>
    <hyperlink ref="AP1203" r:id="rId70"/>
    <hyperlink ref="R1204" r:id="rId71" display="http://mbxbio.com/"/>
    <hyperlink ref="S1204" r:id="rId72"/>
    <hyperlink ref="AP1204" r:id="rId73"/>
    <hyperlink ref="R1205" r:id="rId74" display="http://mechanical-orchard.com/"/>
    <hyperlink ref="S1205" r:id="rId75"/>
    <hyperlink ref="AP1205" r:id="rId76"/>
    <hyperlink ref="R1206" r:id="rId77" display="http://aypa.com/"/>
    <hyperlink ref="S1206" r:id="rId78"/>
    <hyperlink ref="AP1206" r:id="rId79"/>
    <hyperlink ref="R1207" r:id="rId80" display="http://seeq.com/"/>
    <hyperlink ref="S1207" r:id="rId81"/>
    <hyperlink ref="AP1207" r:id="rId82"/>
    <hyperlink ref="R1208" r:id="rId83" display="http://outpacebio.com/"/>
    <hyperlink ref="S1208" r:id="rId84"/>
    <hyperlink ref="AP1208" r:id="rId85"/>
    <hyperlink ref="R1209" r:id="rId86" display="http://brightnightpower.com/"/>
    <hyperlink ref="S1209" r:id="rId87"/>
    <hyperlink ref="AP1209" r:id="rId88"/>
    <hyperlink ref="R1210" r:id="rId89" display="http://wisdomtree.com/"/>
    <hyperlink ref="S1210" r:id="rId90"/>
    <hyperlink ref="AP1210" r:id="rId91"/>
    <hyperlink ref="R1211" r:id="rId92" display="http://countrydelight.in/"/>
    <hyperlink ref="S1211" r:id="rId93"/>
    <hyperlink ref="AP1211" r:id="rId94"/>
    <hyperlink ref="R1212" r:id="rId95" display="http://vacasa.com/"/>
    <hyperlink ref="S1212" r:id="rId96"/>
    <hyperlink ref="AP1212" r:id="rId97"/>
    <hyperlink ref="R1213" r:id="rId98" display="http://netflix.com/"/>
    <hyperlink ref="S1213" r:id="rId99"/>
    <hyperlink ref="AP1213" r:id="rId100"/>
    <hyperlink ref="R1214" r:id="rId101" display="http://agrizy.in/"/>
    <hyperlink ref="S1214" r:id="rId102"/>
    <hyperlink ref="AP1214" r:id="rId103"/>
    <hyperlink ref="R1215" r:id="rId104" display="http://kineticgreen.com/"/>
    <hyperlink ref="S1215" r:id="rId105"/>
    <hyperlink ref="AP1215" r:id="rId106"/>
    <hyperlink ref="R1216" r:id="rId107" display="http://borgwarner.com/"/>
    <hyperlink ref="S1216" r:id="rId108"/>
    <hyperlink ref="AP1216" r:id="rId109"/>
    <hyperlink ref="R1217" r:id="rId110" display="http://bardeen.ai/"/>
    <hyperlink ref="S1217" r:id="rId111"/>
    <hyperlink ref="AP1217" r:id="rId112"/>
    <hyperlink ref="R1218" r:id="rId113" display="http://bonumbit.com/"/>
    <hyperlink ref="AQ1218" r:id="rId114"/>
    <hyperlink ref="R1219" r:id="rId115" display="http://thezebra.com/"/>
    <hyperlink ref="S1219" r:id="rId116"/>
    <hyperlink ref="AP1219" r:id="rId117"/>
    <hyperlink ref="R1220" r:id="rId118" display="http://idexcorp.com/"/>
    <hyperlink ref="S1220" r:id="rId119"/>
    <hyperlink ref="AP1220" r:id="rId120"/>
    <hyperlink ref="R1221" r:id="rId121" display="http://mindmed.co/"/>
    <hyperlink ref="S1221" r:id="rId122"/>
    <hyperlink ref="AP1221" r:id="rId123"/>
    <hyperlink ref="R1222" r:id="rId124" display="http://embraer.com/"/>
    <hyperlink ref="S1222" r:id="rId125"/>
    <hyperlink ref="AP1222" r:id="rId126"/>
    <hyperlink ref="S1223" r:id="rId127"/>
    <hyperlink ref="AP1223" r:id="rId128"/>
    <hyperlink ref="R1224" r:id="rId129" display="http://sigtuple.com/"/>
    <hyperlink ref="S1224" r:id="rId130"/>
    <hyperlink ref="AP1224" r:id="rId131"/>
    <hyperlink ref="R1225" r:id="rId132" display="http://walgreensbootsalliance.com/"/>
    <hyperlink ref="S1225" r:id="rId133"/>
    <hyperlink ref="AP1225" r:id="rId134"/>
    <hyperlink ref="S1226" r:id="rId135"/>
    <hyperlink ref="AP1226" r:id="rId136"/>
    <hyperlink ref="R1227" r:id="rId137" display="http://idrx.com/"/>
    <hyperlink ref="S1227" r:id="rId138"/>
    <hyperlink ref="AP1227" r:id="rId139"/>
    <hyperlink ref="R1228" r:id="rId140" display="http://crowncastle.com/"/>
    <hyperlink ref="S1228" r:id="rId141"/>
    <hyperlink ref="AP1228" r:id="rId142"/>
    <hyperlink ref="R1229" r:id="rId143" display="http://generalfusion.com/"/>
    <hyperlink ref="S1229" r:id="rId144"/>
    <hyperlink ref="AP1229" r:id="rId145"/>
    <hyperlink ref="S1230" r:id="rId146"/>
    <hyperlink ref="AP1230" r:id="rId147"/>
    <hyperlink ref="R1231" r:id="rId148" display="http://precigen.com/"/>
    <hyperlink ref="S1231" r:id="rId149"/>
    <hyperlink ref="AP1231" r:id="rId150"/>
    <hyperlink ref="R1232" r:id="rId151" display="http://ippopay.com/"/>
    <hyperlink ref="S1232" r:id="rId152"/>
    <hyperlink ref="AP1232" r:id="rId153"/>
    <hyperlink ref="R1233" r:id="rId154" display="http://davita.com/"/>
    <hyperlink ref="S1233" r:id="rId155"/>
    <hyperlink ref="AP1233" r:id="rId156"/>
    <hyperlink ref="R1234" r:id="rId157" display="http://datch.io/"/>
    <hyperlink ref="S1234" r:id="rId158"/>
    <hyperlink ref="AP1234" r:id="rId159"/>
    <hyperlink ref="R1235" r:id="rId160" display="http://napkin.ai/"/>
    <hyperlink ref="S1235" r:id="rId161"/>
    <hyperlink ref="AP1235" r:id="rId162"/>
    <hyperlink ref="R1236" r:id="rId163" display="http://co.williams.com/"/>
    <hyperlink ref="S1236" r:id="rId164"/>
    <hyperlink ref="AP1236" r:id="rId165"/>
    <hyperlink ref="R1237" r:id="rId166" display="http://surfair.com/"/>
    <hyperlink ref="S1237" r:id="rId167"/>
    <hyperlink ref="AP1237" r:id="rId168"/>
    <hyperlink ref="R1238" r:id="rId169" display="http://oyorooms.com/"/>
    <hyperlink ref="S1238" r:id="rId170"/>
    <hyperlink ref="AP1238" r:id="rId171"/>
    <hyperlink ref="R1239" r:id="rId172" display="http://anipharmaceuticals.com/"/>
    <hyperlink ref="S1239" r:id="rId173"/>
    <hyperlink ref="AP1239" r:id="rId174"/>
    <hyperlink ref="R1240" r:id="rId175" display="http://knowde.com/"/>
    <hyperlink ref="S1240" r:id="rId176"/>
    <hyperlink ref="AP1240" r:id="rId177"/>
    <hyperlink ref="R1241" r:id="rId178" display="http://growsari.com/"/>
    <hyperlink ref="S1241" r:id="rId179"/>
    <hyperlink ref="AP1241" r:id="rId180"/>
    <hyperlink ref="R1242" r:id="rId181" display="http://clareandme.com/"/>
    <hyperlink ref="S1242" r:id="rId182"/>
    <hyperlink ref="AP1242" r:id="rId183"/>
    <hyperlink ref="R1243" r:id="rId184" display="http://unabiz.com/"/>
    <hyperlink ref="S1243" r:id="rId185"/>
    <hyperlink ref="AP1243" r:id="rId186"/>
    <hyperlink ref="R1244" r:id="rId187" display="http://userled.io/"/>
    <hyperlink ref="S1244" r:id="rId188"/>
    <hyperlink ref="AP1244" r:id="rId189"/>
    <hyperlink ref="R1245" r:id="rId190" display="http://centerpointenergy.com/"/>
    <hyperlink ref="S1245" r:id="rId191"/>
    <hyperlink ref="AP1245" r:id="rId192"/>
    <hyperlink ref="R1246" r:id="rId193" display="http://inventwood.com/"/>
    <hyperlink ref="S1246" r:id="rId194"/>
    <hyperlink ref="AP1246" r:id="rId195"/>
    <hyperlink ref="R1247" r:id="rId196" display="http://virtuous.org/"/>
    <hyperlink ref="S1247" r:id="rId197"/>
    <hyperlink ref="AP1247" r:id="rId198"/>
    <hyperlink ref="R1248" r:id="rId199" display="http://aifi.com/"/>
    <hyperlink ref="S1248" r:id="rId200"/>
    <hyperlink ref="AP1248" r:id="rId201"/>
    <hyperlink ref="R1249" r:id="rId202" display="http://yodel.co.uk/"/>
    <hyperlink ref="S1249" r:id="rId203"/>
    <hyperlink ref="AP1249" r:id="rId204"/>
    <hyperlink ref="R1250" r:id="rId205" display="http://andrena.com/"/>
    <hyperlink ref="S1250" r:id="rId206"/>
    <hyperlink ref="AP1250" r:id="rId207"/>
    <hyperlink ref="R1251" r:id="rId208" display="http://mintos.com/"/>
    <hyperlink ref="S1251" r:id="rId209"/>
    <hyperlink ref="AP1251" r:id="rId210"/>
    <hyperlink ref="R1252" r:id="rId211" display="http://morpho.org/"/>
    <hyperlink ref="S1252" r:id="rId212"/>
    <hyperlink ref="AP1252" r:id="rId213"/>
    <hyperlink ref="R1253" r:id="rId214" display="http://enterpriseproducts.com/"/>
    <hyperlink ref="S1253" r:id="rId215"/>
    <hyperlink ref="AP1253" r:id="rId216"/>
    <hyperlink ref="R1254" r:id="rId217" display="http://apromore.com/"/>
    <hyperlink ref="S1254" r:id="rId218"/>
    <hyperlink ref="AP1254" r:id="rId219"/>
    <hyperlink ref="R1255" r:id="rId220" display="http://afya.com.br/"/>
    <hyperlink ref="S1255" r:id="rId221"/>
    <hyperlink ref="AP1255" r:id="rId222"/>
    <hyperlink ref="R1256" r:id="rId223" display="http://alkami.com/"/>
    <hyperlink ref="S1256" r:id="rId224"/>
    <hyperlink ref="AP1256" r:id="rId225"/>
    <hyperlink ref="R1257" r:id="rId226" display="http://zevra.com/"/>
    <hyperlink ref="S1257" r:id="rId227"/>
    <hyperlink ref="AP1257" r:id="rId228"/>
    <hyperlink ref="R1258" r:id="rId229" display="http://wisedocs.ai/"/>
    <hyperlink ref="S1258" r:id="rId230"/>
    <hyperlink ref="AP1258" r:id="rId231"/>
    <hyperlink ref="R1259" r:id="rId232" display="http://fourthpartner.co/"/>
    <hyperlink ref="S1259" r:id="rId233"/>
    <hyperlink ref="AP1259" r:id="rId234"/>
    <hyperlink ref="R1260" r:id="rId235" display="http://orthopediatrics.com/"/>
    <hyperlink ref="S1260" r:id="rId236"/>
    <hyperlink ref="AP1260" r:id="rId237"/>
    <hyperlink ref="R1261" r:id="rId238" display="http://myne-homes.de/"/>
    <hyperlink ref="S1261" r:id="rId239"/>
    <hyperlink ref="AP1261" r:id="rId240"/>
    <hyperlink ref="R1262" r:id="rId241" display="http://lightsolver.com/"/>
    <hyperlink ref="S1262" r:id="rId242"/>
    <hyperlink ref="AP1262" r:id="rId243"/>
    <hyperlink ref="R1263" r:id="rId244" display="http://vsparticle.com/"/>
    <hyperlink ref="S1263" r:id="rId245"/>
    <hyperlink ref="AP1263" r:id="rId246"/>
    <hyperlink ref="R1264" r:id="rId247" display="http://agrovisioncorp.com/"/>
    <hyperlink ref="S1264" r:id="rId248"/>
    <hyperlink ref="AQ1264" r:id="rId249" location=":~:text=THOMAS%20SNYDER,CEO%2C%20and%20Director" display="https://agrovisioncorp.com/board-of-directors/ - :~:text=THOMAS%20SNYDER,CEO%2C%20and%20Director"/>
    <hyperlink ref="R1265" r:id="rId250" display="http://petrorabigh.com/"/>
    <hyperlink ref="S1265" r:id="rId251"/>
    <hyperlink ref="AP1265" r:id="rId252"/>
    <hyperlink ref="R1266" r:id="rId253" display="http://knowlabs.co/"/>
    <hyperlink ref="S1266" r:id="rId254"/>
    <hyperlink ref="AP1266" r:id="rId255"/>
    <hyperlink ref="R1267" r:id="rId256" display="http://trinasolar.com/"/>
    <hyperlink ref="S1267" r:id="rId257"/>
    <hyperlink ref="AP1267" r:id="rId258"/>
    <hyperlink ref="AQ1267" r:id="rId259" location=":~:text=Steven%20Zhu,Solar%20North%20America" display="https://www.trinasolar.com/us/our-company/management-team - :~:text=Steven%20Zhu,Solar%20North%20America"/>
    <hyperlink ref="S1268" r:id="rId260"/>
    <hyperlink ref="AP1268" r:id="rId261"/>
    <hyperlink ref="R1269" r:id="rId262" display="http://lundinmining.com/"/>
    <hyperlink ref="S1269" r:id="rId263"/>
    <hyperlink ref="AQ1269" r:id="rId264" location=":~:text=have%20been%20saved-,Jack%20Lundin,President%2C%20CEO%20and%20Director,-Jack%20Lundin%20was" display="https://lundinmining.com/about-us/leadershipteam/ - :~:text=have%20been%20saved-,Jack%20Lundin,President%2C%20CEO%20and%20Director,-Jack%20Lundin%20was"/>
    <hyperlink ref="R1270" r:id="rId265" display="http://redqueentx.com/"/>
    <hyperlink ref="S1270" r:id="rId266"/>
    <hyperlink ref="AP1270" r:id="rId267"/>
    <hyperlink ref="R1271" r:id="rId268" display="http://aevice.com/"/>
    <hyperlink ref="S1271" r:id="rId269"/>
    <hyperlink ref="AP1271" r:id="rId270"/>
    <hyperlink ref="R1272" r:id="rId271" display="http://arrowheadpharma.com/"/>
    <hyperlink ref="S1272" r:id="rId272"/>
    <hyperlink ref="AP1272" r:id="rId273"/>
    <hyperlink ref="R1273" r:id="rId274" display="http://agreerealty.com/"/>
    <hyperlink ref="S1273" r:id="rId275"/>
    <hyperlink ref="AP1273" r:id="rId276"/>
    <hyperlink ref="R1274" r:id="rId277" display="http://dsm-firmenich.com/"/>
    <hyperlink ref="S1274" r:id="rId278"/>
    <hyperlink ref="AP1274" r:id="rId279"/>
    <hyperlink ref="R1275" r:id="rId280" display="http://howmet.com/"/>
    <hyperlink ref="S1275" r:id="rId281"/>
    <hyperlink ref="AQ1275" r:id="rId282" location=":~:text=John%20C.%20Plant-,John%20C.%20Plant,-Chair%20of%20the" display="https://www.howmet.com/executive-leadership/john-plant/ - :~:text=John%20C.%20Plant-,John%20C.%20Plant,-Chair%20of%20the"/>
    <hyperlink ref="R1276" r:id="rId283" display="http://origisenergy.com/"/>
    <hyperlink ref="S1276" r:id="rId284"/>
    <hyperlink ref="AP1276" r:id="rId285"/>
    <hyperlink ref="R1277" r:id="rId286" display="http://northstarcleantech.com/"/>
    <hyperlink ref="S1277" r:id="rId287"/>
    <hyperlink ref="AP1277" r:id="rId288"/>
    <hyperlink ref="R1278" r:id="rId289" display="http://reforgedlabs.com/"/>
    <hyperlink ref="S1278" r:id="rId290"/>
    <hyperlink ref="AP1278" r:id="rId291"/>
    <hyperlink ref="R1279" r:id="rId292" display="http://getvisitapp.com/"/>
    <hyperlink ref="S1279" r:id="rId293"/>
    <hyperlink ref="AP1279" r:id="rId294"/>
    <hyperlink ref="R1280" r:id="rId295" display="http://opalcamera.com/"/>
    <hyperlink ref="S1280" r:id="rId296"/>
    <hyperlink ref="AP1280" r:id="rId297"/>
    <hyperlink ref="R1281" r:id="rId298" display="http://autoflight.com/"/>
    <hyperlink ref="S1281" r:id="rId299"/>
    <hyperlink ref="AP1281" r:id="rId300"/>
    <hyperlink ref="R1282" r:id="rId301" display="http://tgtherapeutics.com/"/>
    <hyperlink ref="S1282" r:id="rId302"/>
    <hyperlink ref="AQ1282" r:id="rId303" location=":~:text=Leadership%20Team,Chief%20Executive%20Officer" display="https://www.tgtherapeutics.com/our-company/leadership-team/ - :~:text=Leadership%20Team,Chief%20Executive%20Officer"/>
    <hyperlink ref="R1283" r:id="rId304" display="http://gowalnut.com/"/>
    <hyperlink ref="S1283" r:id="rId305"/>
    <hyperlink ref="AP1283" r:id="rId306"/>
    <hyperlink ref="AQ1283" r:id="rId307" location="research:~:text=Derek%20Szeto,Chief%20Executive%20Officer" display="https://pitchbook.com/profiles/company/463359-16 - research:~:text=Derek%20Szeto,Chief%20Executive%20Officer"/>
    <hyperlink ref="R1284" r:id="rId308" display="http://medangels.com.au/"/>
    <hyperlink ref="S1284" r:id="rId309"/>
    <hyperlink ref="AQ1284" r:id="rId310" location=":~:text=Dr%20Amandeep%20Hansra,Investor%20%26%20Co%2Dfounder" display="https://medangels.com.au/our-team/ - :~:text=Dr%20Amandeep%20Hansra,Investor%20%26%20Co%2Dfounder"/>
    <hyperlink ref="S1285" r:id="rId311"/>
    <hyperlink ref="AP1285" r:id="rId312"/>
    <hyperlink ref="R1286" r:id="rId313" display="http://thincats.com/"/>
    <hyperlink ref="S1286" r:id="rId314"/>
    <hyperlink ref="AP1286" r:id="rId315"/>
    <hyperlink ref="R1287" r:id="rId316" display="http://abnormalsecurity.com/"/>
    <hyperlink ref="S1287" r:id="rId317"/>
    <hyperlink ref="AP1287" r:id="rId318"/>
    <hyperlink ref="R1288" r:id="rId319" display="http://techmet.ie/"/>
    <hyperlink ref="S1288" r:id="rId320"/>
    <hyperlink ref="AP1288" r:id="rId321"/>
    <hyperlink ref="R1289" r:id="rId322" display="http://postholdings.com/"/>
    <hyperlink ref="S1289" r:id="rId323"/>
    <hyperlink ref="AP1289" r:id="rId324"/>
    <hyperlink ref="R1290" r:id="rId325" display="http://boostly.com/"/>
    <hyperlink ref="S1290" r:id="rId326"/>
    <hyperlink ref="AP1290" r:id="rId327"/>
    <hyperlink ref="R1291" r:id="rId328" display="http://extraspace.com/"/>
    <hyperlink ref="S1291" r:id="rId329"/>
    <hyperlink ref="AQ1291" r:id="rId330" location=":~:text=MANAGEMENT-,JOSEPH%20D.%20MARGOLIS,Chief%20Executive%20Officer,-Joseph%20D.%20Margolis" display="https://ir.extraspace.com/corporate-governance/management - :~:text=MANAGEMENT-,JOSEPH%20D.%20MARGOLIS,Chief%20Executive%20Officer,-Joseph%20D.%20Margolis"/>
    <hyperlink ref="R1292" r:id="rId331" display="http://myavana.com/"/>
    <hyperlink ref="S1292" r:id="rId332"/>
    <hyperlink ref="AP1292" r:id="rId333"/>
    <hyperlink ref="R1293" r:id="rId334" display="http://neurotherapia.com/"/>
    <hyperlink ref="S1293" r:id="rId335"/>
    <hyperlink ref="AQ1293" r:id="rId336" location=":~:text=Management,President%20and%20CEO" display="https://www.neurotherapia.com/leadership - :~:text=Management,President%20and%20CEO"/>
    <hyperlink ref="R1294" r:id="rId337" display="http://anduril.com/"/>
    <hyperlink ref="AP1294" r:id="rId338"/>
    <hyperlink ref="R1295" r:id="rId339" display="http://spineology.com/"/>
    <hyperlink ref="S1295" r:id="rId340"/>
    <hyperlink ref="AP1295" r:id="rId341"/>
    <hyperlink ref="R1296" r:id="rId342" display="http://croivalve.com/"/>
    <hyperlink ref="S1296" r:id="rId343"/>
    <hyperlink ref="AP1296" r:id="rId344"/>
    <hyperlink ref="R1297" r:id="rId345" display="http://uamshealth.com/"/>
    <hyperlink ref="S1297" r:id="rId346"/>
    <hyperlink ref="AQ1297" r:id="rId347"/>
    <hyperlink ref="AP1298" r:id="rId348"/>
    <hyperlink ref="R1299" r:id="rId349" display="http://basicfun.com/"/>
    <hyperlink ref="S1299" r:id="rId350"/>
    <hyperlink ref="AP1299" r:id="rId351"/>
    <hyperlink ref="S1300" r:id="rId352"/>
    <hyperlink ref="AP1300" r:id="rId353"/>
    <hyperlink ref="R1301" r:id="rId354" display="http://storicard.com/"/>
    <hyperlink ref="S1301" r:id="rId355"/>
    <hyperlink ref="AP1301" r:id="rId356"/>
    <hyperlink ref="R1302" r:id="rId357" display="http://genworkshealth.com/"/>
    <hyperlink ref="S1302" r:id="rId358"/>
    <hyperlink ref="AP1302" r:id="rId359"/>
    <hyperlink ref="R1303" r:id="rId360" display="http://earthene.com/"/>
    <hyperlink ref="S1303" r:id="rId361"/>
    <hyperlink ref="AQ1303" r:id="rId362" location="member" display="https://corp.earthene.com/en/company - member"/>
    <hyperlink ref="R1304" r:id="rId363" display="http://riverlane.com/"/>
    <hyperlink ref="S1304" r:id="rId364"/>
    <hyperlink ref="AP1304" r:id="rId365"/>
    <hyperlink ref="R1305" r:id="rId366" display="http://blackforestlabs.ai/"/>
    <hyperlink ref="AQ1305" r:id="rId367"/>
    <hyperlink ref="R1306" r:id="rId368" display="http://terrascend.com/"/>
    <hyperlink ref="S1306" r:id="rId369"/>
    <hyperlink ref="AP1306" r:id="rId370"/>
    <hyperlink ref="R1307" r:id="rId371" display="http://ir.smartm.com/"/>
    <hyperlink ref="S1307" r:id="rId372"/>
    <hyperlink ref="AQ1307" r:id="rId373" location=":~:text=OUR%20TEAM-,Mark%20Adams,President%20and%20Chief%20Executive%20Officer,-%2B" display="https://www.sghcorp.com/leadership/ - :~:text=OUR%20TEAM-,Mark%20Adams,President%20and%20Chief%20Executive%20Officer,-%2B"/>
    <hyperlink ref="R1308" r:id="rId374" display="http://xtantmedical.com/"/>
    <hyperlink ref="S1308" r:id="rId375"/>
    <hyperlink ref="AP1308" r:id="rId376"/>
    <hyperlink ref="R1309" r:id="rId377" display="http://guidehealth.com/"/>
    <hyperlink ref="S1309" r:id="rId378"/>
    <hyperlink ref="AP1309" r:id="rId379"/>
    <hyperlink ref="R1310" r:id="rId380" display="http://ionetix.com/"/>
    <hyperlink ref="S1310" r:id="rId381"/>
    <hyperlink ref="AQ1310" r:id="rId382" location=":~:text=Kevin%20J.,he%20co%2Dfounded%20in%202003." display="https://www.ionetix.com/about/kevin-cameron/ - :~:text=Kevin%20J.,he%20co%2Dfounded%20in%202003."/>
    <hyperlink ref="R1311" r:id="rId383" display="http://hightideinc.com/"/>
    <hyperlink ref="S1311" r:id="rId384"/>
    <hyperlink ref="AP1311" r:id="rId385"/>
    <hyperlink ref="R1312" r:id="rId386" display="http://farmako.in/"/>
    <hyperlink ref="S1312" r:id="rId387"/>
    <hyperlink ref="AP1312" r:id="rId388"/>
    <hyperlink ref="R1313" r:id="rId389" display="http://sundial.so/"/>
    <hyperlink ref="S1313" r:id="rId390"/>
    <hyperlink ref="AP1313" r:id="rId391"/>
    <hyperlink ref="R1314" r:id="rId392" display="http://filocorp.com/"/>
    <hyperlink ref="S1314" r:id="rId393"/>
    <hyperlink ref="AP1314" r:id="rId394"/>
    <hyperlink ref="R1315" r:id="rId395" display="http://pennantgroup.com/"/>
    <hyperlink ref="S1315" r:id="rId396"/>
    <hyperlink ref="AP1315" r:id="rId397"/>
    <hyperlink ref="R1316" r:id="rId398" display="http://branchenergy.com/"/>
    <hyperlink ref="S1316" r:id="rId399"/>
    <hyperlink ref="AP1316" r:id="rId400"/>
    <hyperlink ref="R1317" r:id="rId401" display="http://biltrewards.com/"/>
    <hyperlink ref="S1317" r:id="rId402"/>
    <hyperlink ref="AP1317" r:id="rId403"/>
    <hyperlink ref="R1318" r:id="rId404" display="http://immunovia.com/"/>
    <hyperlink ref="S1318" r:id="rId405"/>
    <hyperlink ref="AP1318" r:id="rId406"/>
    <hyperlink ref="R1319" r:id="rId407" display="http://seedtherapeutics.com/"/>
    <hyperlink ref="S1319" r:id="rId408"/>
    <hyperlink ref="AP1319" r:id="rId409"/>
    <hyperlink ref="R1320" r:id="rId410" display="http://bioaffinitytech.com/"/>
    <hyperlink ref="S1320" r:id="rId411"/>
    <hyperlink ref="AP1320" r:id="rId412"/>
    <hyperlink ref="R1321" r:id="rId413" display="http://givechariot.com/"/>
    <hyperlink ref="S1321" r:id="rId414"/>
    <hyperlink ref="AP1321" r:id="rId415"/>
    <hyperlink ref="R1322" r:id="rId416" display="http://uobgroup.com/"/>
    <hyperlink ref="S1322" r:id="rId417"/>
    <hyperlink ref="AQ1322" r:id="rId418" location="!" display="https://www.uobgroup.com/uobgroup/about/management/board-of-directors.page - !"/>
    <hyperlink ref="R1323" r:id="rId419" display="http://jadebiosciences.com/"/>
    <hyperlink ref="AQ1323" r:id="rId420" display="https://vcnewsdaily.com/Jade Biosciences/venture-funding.php"/>
    <hyperlink ref="R1324" r:id="rId421" display="http://n1mtc.com/"/>
    <hyperlink ref="S1324" r:id="rId422"/>
    <hyperlink ref="AP1324" r:id="rId423"/>
    <hyperlink ref="R1325" r:id="rId424" display="http://beringlab.com/"/>
    <hyperlink ref="S1325" r:id="rId425"/>
    <hyperlink ref="AP1325" r:id="rId426"/>
    <hyperlink ref="R1326" r:id="rId427" display="http://allete.com/"/>
    <hyperlink ref="S1326" r:id="rId428"/>
    <hyperlink ref="AP1326" r:id="rId429"/>
    <hyperlink ref="R1327" r:id="rId430" display="http://noblecorp.com/"/>
    <hyperlink ref="S1327" r:id="rId431"/>
    <hyperlink ref="AP1327" r:id="rId432"/>
    <hyperlink ref="R1328" r:id="rId433" display="http://biofuelcircle.com/"/>
    <hyperlink ref="S1328" r:id="rId434"/>
    <hyperlink ref="AP1328" r:id="rId435"/>
    <hyperlink ref="R1329" r:id="rId436" display="http://adelaidemetrics.com/"/>
    <hyperlink ref="S1329" r:id="rId437"/>
    <hyperlink ref="AP1329" r:id="rId438"/>
    <hyperlink ref="R1330" r:id="rId439" display="http://bandana.co/"/>
    <hyperlink ref="S1330" r:id="rId440"/>
    <hyperlink ref="AP1330" r:id="rId441"/>
    <hyperlink ref="R1331" r:id="rId442" display="http://dc-connected.de/"/>
    <hyperlink ref="S1331" r:id="rId443"/>
    <hyperlink ref="AP1331" r:id="rId444"/>
    <hyperlink ref="R1332" r:id="rId445" display="http://borrdrilling.com/"/>
    <hyperlink ref="S1332" r:id="rId446"/>
    <hyperlink ref="AQ1332" r:id="rId447"/>
    <hyperlink ref="R1333" r:id="rId448" display="http://graceview.ai/"/>
    <hyperlink ref="S1333" r:id="rId449"/>
    <hyperlink ref="AP1333" r:id="rId450"/>
    <hyperlink ref="R1334" r:id="rId451" display="http://algernonpharmaceuticals.com/"/>
    <hyperlink ref="S1334" r:id="rId452"/>
    <hyperlink ref="AP1334" r:id="rId453"/>
    <hyperlink ref="S1335" r:id="rId454"/>
    <hyperlink ref="AP1335" r:id="rId455"/>
    <hyperlink ref="R1336" r:id="rId456" display="http://firstcircle.ph/"/>
    <hyperlink ref="S1336" r:id="rId457"/>
    <hyperlink ref="AP1336" r:id="rId458"/>
    <hyperlink ref="R1337" r:id="rId459" display="http://scandichotels.com/"/>
    <hyperlink ref="S1337" r:id="rId460"/>
    <hyperlink ref="AP1337" r:id="rId461"/>
    <hyperlink ref="S1338" r:id="rId462"/>
    <hyperlink ref="AP1338" r:id="rId463"/>
    <hyperlink ref="R1339" r:id="rId464" display="http://secai-marche.co.jp/"/>
    <hyperlink ref="S1339" r:id="rId465"/>
    <hyperlink ref="AP1339" r:id="rId466"/>
    <hyperlink ref="R1340" r:id="rId467" display="http://impactpool.org/"/>
    <hyperlink ref="S1340" r:id="rId468"/>
    <hyperlink ref="AP1340" r:id="rId469"/>
    <hyperlink ref="R1341" r:id="rId470" display="http://cegedim.com/"/>
    <hyperlink ref="S1341" r:id="rId471"/>
    <hyperlink ref="AP1341" r:id="rId472"/>
    <hyperlink ref="R1342" r:id="rId473" display="http://granola.so/"/>
    <hyperlink ref="S1342" r:id="rId474"/>
    <hyperlink ref="AP1342" r:id="rId475"/>
    <hyperlink ref="R1343" r:id="rId476" display="http://zyduswellness.in/"/>
    <hyperlink ref="S1343" r:id="rId477"/>
    <hyperlink ref="AP1343" r:id="rId478"/>
    <hyperlink ref="R1344" r:id="rId479" display="http://forwhen.com/"/>
    <hyperlink ref="S1344" r:id="rId480"/>
    <hyperlink ref="AP1344" r:id="rId481"/>
    <hyperlink ref="R1345" r:id="rId482" display="http://growlink.com/"/>
    <hyperlink ref="S1345" r:id="rId483"/>
    <hyperlink ref="AP1345" r:id="rId484"/>
    <hyperlink ref="R1346" r:id="rId485" display="http://zoth.io/"/>
    <hyperlink ref="S1346" r:id="rId486"/>
    <hyperlink ref="AP1346" r:id="rId487"/>
    <hyperlink ref="R1347" r:id="rId488" display="http://istellartech.com/"/>
    <hyperlink ref="S1347" r:id="rId489"/>
    <hyperlink ref="AP1347" r:id="rId490"/>
    <hyperlink ref="R1348" r:id="rId491" display="http://richdataco.com/"/>
    <hyperlink ref="S1348" r:id="rId492"/>
    <hyperlink ref="AP1348" r:id="rId493"/>
    <hyperlink ref="R1349" r:id="rId494" display="http://kebotix.com/"/>
    <hyperlink ref="S1349" r:id="rId495"/>
    <hyperlink ref="AP1349" r:id="rId496"/>
    <hyperlink ref="R1350" r:id="rId497" display="http://ndustrial.io/"/>
    <hyperlink ref="S1350" r:id="rId498"/>
    <hyperlink ref="AP1350" r:id="rId499"/>
    <hyperlink ref="S1351" r:id="rId500"/>
    <hyperlink ref="AP1351" r:id="rId501"/>
    <hyperlink ref="R1352" r:id="rId502" display="http://thintronics.com/"/>
    <hyperlink ref="S1352" r:id="rId503"/>
    <hyperlink ref="AP1352" r:id="rId504"/>
    <hyperlink ref="R1353" r:id="rId505" display="http://scimplifi.com/"/>
    <hyperlink ref="S1353" r:id="rId506"/>
    <hyperlink ref="AQ1353" r:id="rId507" location="team" display="https://pitchbook.com/profiles/company/541535-59 - team"/>
    <hyperlink ref="R1354" r:id="rId508" display="http://cauldronferm.com/"/>
    <hyperlink ref="S1354" r:id="rId509"/>
    <hyperlink ref="AP1354" r:id="rId510"/>
    <hyperlink ref="R1355" r:id="rId511" display="http://contextual.ai/"/>
    <hyperlink ref="S1355" r:id="rId512"/>
    <hyperlink ref="AP1355" r:id="rId513"/>
    <hyperlink ref="R1356" r:id="rId514" display="http://kindlife.in/"/>
    <hyperlink ref="S1356" r:id="rId515"/>
    <hyperlink ref="AP1356" r:id="rId516"/>
    <hyperlink ref="R1357" r:id="rId517" display="http://briskteaching.com/"/>
    <hyperlink ref="S1357" r:id="rId518"/>
    <hyperlink ref="AP1357" r:id="rId519"/>
    <hyperlink ref="AQ1357" r:id="rId520"/>
    <hyperlink ref="R1358" r:id="rId521" display="http://relieftherapeutics.com/"/>
    <hyperlink ref="S1358" r:id="rId522"/>
    <hyperlink ref="AP1358" r:id="rId523"/>
    <hyperlink ref="R1359" r:id="rId524" display="http://lovetovisit.com/"/>
    <hyperlink ref="S1359" r:id="rId525"/>
    <hyperlink ref="AP1359" r:id="rId526"/>
    <hyperlink ref="R1360" r:id="rId527" display="http://artaxbiopharma.com/"/>
    <hyperlink ref="S1360" r:id="rId528"/>
    <hyperlink ref="AP1360" r:id="rId529"/>
    <hyperlink ref="R1361" r:id="rId530" display="http://remihq.com/"/>
    <hyperlink ref="S1361" r:id="rId531"/>
    <hyperlink ref="AP1361" r:id="rId532"/>
    <hyperlink ref="R1362" r:id="rId533" display="http://tactiq.io/"/>
    <hyperlink ref="S1362" r:id="rId534"/>
    <hyperlink ref="AP1362" r:id="rId535"/>
    <hyperlink ref="R1363" r:id="rId536" display="http://adanienergysolutions.com/"/>
    <hyperlink ref="S1363" r:id="rId537"/>
    <hyperlink ref="AP1363" r:id="rId538"/>
    <hyperlink ref="R1364" r:id="rId539" display="http://bebeburp.com/"/>
    <hyperlink ref="S1364" r:id="rId540"/>
    <hyperlink ref="AP1364" r:id="rId541"/>
    <hyperlink ref="R1365" r:id="rId542" display="http://monumo.com/"/>
    <hyperlink ref="S1365" r:id="rId543"/>
    <hyperlink ref="AP1365" r:id="rId544"/>
    <hyperlink ref="R1366" r:id="rId545" display="http://mushroommaterial.com/"/>
    <hyperlink ref="S1366" r:id="rId546"/>
    <hyperlink ref="AP1366" r:id="rId547"/>
    <hyperlink ref="R1367" r:id="rId548" display="http://rupertresources.com/"/>
    <hyperlink ref="S1367" r:id="rId549"/>
    <hyperlink ref="AP1367" r:id="rId550"/>
    <hyperlink ref="R1368" r:id="rId551" display="http://energytransfer.com/"/>
    <hyperlink ref="S1368" r:id="rId552"/>
    <hyperlink ref="AP1368" r:id="rId553"/>
    <hyperlink ref="R1369" r:id="rId554" display="http://3vinfrastructure.com/"/>
    <hyperlink ref="S1369" r:id="rId555"/>
    <hyperlink ref="AP1369" r:id="rId556"/>
    <hyperlink ref="R1370" r:id="rId557" display="http://wincast.io/"/>
    <hyperlink ref="S1370" r:id="rId558"/>
    <hyperlink ref="AP1370" r:id="rId559"/>
    <hyperlink ref="R1371" r:id="rId560" display="http://katetherapeutics.com/"/>
    <hyperlink ref="S1371" r:id="rId561"/>
    <hyperlink ref="AP1371" r:id="rId562"/>
    <hyperlink ref="R1372" r:id="rId563" display="http://neuronenergy.in/"/>
    <hyperlink ref="S1372" r:id="rId564"/>
    <hyperlink ref="AP1372" r:id="rId565"/>
    <hyperlink ref="R1373" r:id="rId566" display="http://synsense.ai/"/>
    <hyperlink ref="S1373" r:id="rId567"/>
    <hyperlink ref="AP1373" r:id="rId568"/>
    <hyperlink ref="R1374" r:id="rId569" display="http://unthread.io/"/>
    <hyperlink ref="S1374" r:id="rId570"/>
    <hyperlink ref="AP1374" r:id="rId571"/>
    <hyperlink ref="R1375" r:id="rId572" display="http://enservco.com/"/>
    <hyperlink ref="S1375" r:id="rId573"/>
    <hyperlink ref="AP1375" r:id="rId574"/>
    <hyperlink ref="AQ1375" r:id="rId575"/>
    <hyperlink ref="R1376" r:id="rId576" display="http://chargerobotics.com/"/>
    <hyperlink ref="S1376" r:id="rId577"/>
    <hyperlink ref="AP1376" r:id="rId578"/>
    <hyperlink ref="R1377" r:id="rId579" display="http://biomatter.ai/"/>
    <hyperlink ref="S1377" r:id="rId580"/>
    <hyperlink ref="AP1377" r:id="rId581"/>
    <hyperlink ref="R1378" r:id="rId582" display="http://phinxt.com/"/>
    <hyperlink ref="S1378" r:id="rId583"/>
    <hyperlink ref="AP1378" r:id="rId584"/>
    <hyperlink ref="R1379" r:id="rId585" display="http://helixesg.com/"/>
    <hyperlink ref="S1379" r:id="rId586"/>
    <hyperlink ref="AQ1379" r:id="rId587"/>
    <hyperlink ref="R1380" r:id="rId588" display="http://amorsui.com/"/>
    <hyperlink ref="S1380" r:id="rId589"/>
    <hyperlink ref="AP1380" r:id="rId590"/>
    <hyperlink ref="R1381" r:id="rId591" display="http://knoops.co.uk/"/>
    <hyperlink ref="S1381" r:id="rId592"/>
    <hyperlink ref="AP1381" r:id="rId593"/>
    <hyperlink ref="S1382" r:id="rId594"/>
    <hyperlink ref="AP1382" r:id="rId595"/>
    <hyperlink ref="AQ1382" r:id="rId596"/>
    <hyperlink ref="R1383" r:id="rId597" display="http://tenaxthera.com/"/>
    <hyperlink ref="S1383" r:id="rId598"/>
    <hyperlink ref="AP1383" r:id="rId599"/>
    <hyperlink ref="S1384" r:id="rId600"/>
    <hyperlink ref="AP1384" r:id="rId601"/>
    <hyperlink ref="R1385" r:id="rId602" display="http://bendi.ai/"/>
    <hyperlink ref="S1385" r:id="rId603"/>
    <hyperlink ref="AP1385" r:id="rId604"/>
    <hyperlink ref="R1386" r:id="rId605" display="http://aurascape.ai/"/>
    <hyperlink ref="S1386" r:id="rId606"/>
    <hyperlink ref="AP1386" r:id="rId607"/>
    <hyperlink ref="R1387" r:id="rId608" display="http://olamgroup.com/"/>
    <hyperlink ref="S1387" r:id="rId609"/>
    <hyperlink ref="AP1387" r:id="rId610"/>
    <hyperlink ref="R1388" r:id="rId611" display="http://sempre.ai/"/>
    <hyperlink ref="S1388" r:id="rId612"/>
    <hyperlink ref="AP1388" r:id="rId613"/>
    <hyperlink ref="R1389" r:id="rId614" display="http://lyfas.com/"/>
    <hyperlink ref="S1389" r:id="rId615"/>
    <hyperlink ref="AP1389" r:id="rId616"/>
    <hyperlink ref="R1390" r:id="rId617" display="http://bryte.com/"/>
    <hyperlink ref="S1390" r:id="rId618"/>
    <hyperlink ref="AP1390" r:id="rId619"/>
    <hyperlink ref="R1391" r:id="rId620" display="http://mixrift.com/"/>
    <hyperlink ref="S1391" r:id="rId621"/>
    <hyperlink ref="AP1391" r:id="rId622"/>
    <hyperlink ref="R1392" r:id="rId623" display="http://qureos.com/"/>
    <hyperlink ref="S1392" r:id="rId624"/>
    <hyperlink ref="AP1392" r:id="rId625"/>
    <hyperlink ref="R1393" r:id="rId626" display="http://skillful.ly/"/>
    <hyperlink ref="S1393" r:id="rId627"/>
    <hyperlink ref="AP1393" r:id="rId628"/>
    <hyperlink ref="R1394" r:id="rId629" display="http://mirucorp.com/"/>
    <hyperlink ref="S1394" r:id="rId630"/>
    <hyperlink ref="AQ1394" r:id="rId631"/>
    <hyperlink ref="R1395" r:id="rId632" display="http://innergy.com/"/>
    <hyperlink ref="S1395" r:id="rId633"/>
    <hyperlink ref="AP1395" r:id="rId634"/>
    <hyperlink ref="R1396" r:id="rId635" display="http://squareinsurance.in/"/>
    <hyperlink ref="S1396" r:id="rId636"/>
    <hyperlink ref="AP1396" r:id="rId637"/>
    <hyperlink ref="R1397" r:id="rId638" display="http://novalix.com/"/>
    <hyperlink ref="S1397" r:id="rId639"/>
    <hyperlink ref="AP1397" r:id="rId640"/>
    <hyperlink ref="R1398" r:id="rId641" display="http://harland-wolff.com/"/>
    <hyperlink ref="S1398" r:id="rId642"/>
    <hyperlink ref="AQ1398" r:id="rId643" location=":~:text=John%20Wood%2C%20Chief%20Executive%20Officer,sharing%20government%20in%20Northern%20Ireland." display="https://www.harland-wolff.com/news/statement-from-harland-wolff-re-developments-in-northern-ireland/ - :~:text=John%20Wood%2C%20Chief%20Executive%20Officer,sharing%20government%20in%20Northern%20Ireland."/>
    <hyperlink ref="R1399" r:id="rId644" display="http://enefitgreen.ee/"/>
    <hyperlink ref="S1399" r:id="rId645"/>
    <hyperlink ref="AP1399" r:id="rId646"/>
    <hyperlink ref="R1400" r:id="rId647" display="http://digihost.ca/"/>
    <hyperlink ref="S1400" r:id="rId648"/>
    <hyperlink ref="AP1400" r:id="rId649"/>
    <hyperlink ref="R1401" r:id="rId650" display="http://expion360.com/"/>
    <hyperlink ref="S1401" r:id="rId651"/>
    <hyperlink ref="AP1401" r:id="rId652"/>
    <hyperlink ref="R1402" r:id="rId653" display="http://savvywealth.com/"/>
    <hyperlink ref="S1402" r:id="rId654"/>
    <hyperlink ref="AP1402" r:id="rId655"/>
    <hyperlink ref="R1403" r:id="rId656" display="http://aeroht.com/"/>
    <hyperlink ref="S1403" r:id="rId657"/>
    <hyperlink ref="AQ1403" r:id="rId658"/>
    <hyperlink ref="R1404" r:id="rId659" display="http://eupraxiapharma.com/"/>
    <hyperlink ref="AQ1404" r:id="rId660"/>
    <hyperlink ref="R1405" r:id="rId661" display="http://bluebinaries.com/"/>
    <hyperlink ref="S1405" r:id="rId662"/>
    <hyperlink ref="AP1405" r:id="rId663"/>
    <hyperlink ref="R1406" r:id="rId664" display="http://welltory.com/"/>
    <hyperlink ref="S1406" r:id="rId665"/>
    <hyperlink ref="AP1406" r:id="rId666"/>
    <hyperlink ref="R1407" r:id="rId667" display="http://globalpredictions.com/"/>
    <hyperlink ref="S1407" r:id="rId668"/>
    <hyperlink ref="AP1407" r:id="rId669"/>
    <hyperlink ref="R1408" r:id="rId670" display="http://cloudpay.com/"/>
    <hyperlink ref="S1408" r:id="rId671"/>
    <hyperlink ref="AP1408" r:id="rId672"/>
    <hyperlink ref="R1409" r:id="rId673" display="http://aditxt.com/"/>
    <hyperlink ref="S1409" r:id="rId674"/>
    <hyperlink ref="AP1409" r:id="rId675"/>
    <hyperlink ref="R1410" r:id="rId676" display="http://ukogplc.com/"/>
    <hyperlink ref="S1410" r:id="rId677"/>
    <hyperlink ref="AP1410" r:id="rId678"/>
    <hyperlink ref="R1411" r:id="rId679" display="http://eventnoire.com/"/>
    <hyperlink ref="S1411" r:id="rId680"/>
    <hyperlink ref="AP1411" r:id="rId681"/>
    <hyperlink ref="AQ1411" r:id="rId682" location=":~:text=BIZBASH%20%E2%80%94%20Jeffrey%20Osuji%20is%20the%20CEO%20of%C2%A0Eventnoire" display="https://info.eventnoire.com/fifth-star-fund-announces-investment-in-eventnoire-2/ - :~:text=BIZBASH%20%E2%80%94%20Jeffrey%20Osuji%20is%20the%20CEO%20of%C2%A0Eventnoire"/>
    <hyperlink ref="R1412" r:id="rId683" display="http://bren-energy.com/"/>
    <hyperlink ref="S1412" r:id="rId684"/>
    <hyperlink ref="AP1412" r:id="rId685"/>
    <hyperlink ref="S1413" r:id="rId686"/>
    <hyperlink ref="AP1413" r:id="rId687"/>
    <hyperlink ref="R1414" r:id="rId688" display="http://sysotechnologies.com/"/>
    <hyperlink ref="S1414" r:id="rId689"/>
    <hyperlink ref="AP1414" r:id="rId690"/>
    <hyperlink ref="R1415" r:id="rId691" display="http://demosquare.ch/"/>
    <hyperlink ref="S1415" r:id="rId692"/>
    <hyperlink ref="AP1415" r:id="rId693"/>
    <hyperlink ref="R1416" r:id="rId694" display="http://primarisreit.com/"/>
    <hyperlink ref="S1416" r:id="rId695"/>
    <hyperlink ref="AP1416" r:id="rId696"/>
    <hyperlink ref="AQ1416" r:id="rId697" location=":~:text=Patrick%20Sullivan%2C%20President%20%26%20Chief%20Operating%20Officer&amp;text=enclosed%20shopping%20centres.-,Mr.,REIT's%20subsidiary%20Primaris%20since%202013." display="https://investors.primarisreit.com/governance/management-team/default.aspx - :~:text=Patrick%20Sullivan%2C%20President%20%26%20Chief%20Operating%20Officer&amp;text=enclosed%20shopping%20centres.-,Mr.,REIT's%20subsidiary%20Primaris%20since%202013."/>
    <hyperlink ref="R1417" r:id="rId698" display="http://naturaz.com/"/>
    <hyperlink ref="S1417" r:id="rId699"/>
    <hyperlink ref="AP1417" r:id="rId700"/>
    <hyperlink ref="AQ1417" r:id="rId701" location=":~:text=CEO%20at%20Naturaz,as%20a%20CEO" display="https://www.zoominfo.com/c/naturaz/556201423 - :~:text=CEO%20at%20Naturaz,as%20a%20CEO"/>
    <hyperlink ref="R1418" r:id="rId702" display="http://tedulearning.com/"/>
    <hyperlink ref="S1418" r:id="rId703"/>
    <hyperlink ref="AP1418" r:id="rId704"/>
    <hyperlink ref="R1419" r:id="rId705" display="http://ygotrips.com/"/>
    <hyperlink ref="S1419" r:id="rId706"/>
    <hyperlink ref="AP1419" r:id="rId707"/>
    <hyperlink ref="S1420" r:id="rId708"/>
    <hyperlink ref="AP1420" r:id="rId709"/>
    <hyperlink ref="R1421" r:id="rId710" display="http://hedra.com/"/>
    <hyperlink ref="S1421" r:id="rId711"/>
    <hyperlink ref="AP1421" r:id="rId712"/>
    <hyperlink ref="R1422" r:id="rId713" display="http://aicrete.com/"/>
    <hyperlink ref="S1422" r:id="rId714"/>
    <hyperlink ref="AP1422" r:id="rId715"/>
    <hyperlink ref="R1423" r:id="rId716" display="http://2021.ai/"/>
    <hyperlink ref="S1423" r:id="rId717"/>
    <hyperlink ref="AQ1423" r:id="rId718"/>
    <hyperlink ref="R1424" r:id="rId719" display="http://digikala.com/"/>
    <hyperlink ref="S1424" r:id="rId720"/>
    <hyperlink ref="AP1424" r:id="rId721"/>
    <hyperlink ref="R1425" r:id="rId722" display="http://newboldcorp.com/"/>
    <hyperlink ref="S1425" r:id="rId723"/>
    <hyperlink ref="AP1425" r:id="rId724"/>
    <hyperlink ref="R1426" r:id="rId725" display="http://hosthotels.com/"/>
    <hyperlink ref="S1426" r:id="rId726"/>
    <hyperlink ref="AP1426" r:id="rId727"/>
    <hyperlink ref="R1427" r:id="rId728" display="http://commenda.io/"/>
    <hyperlink ref="S1427" r:id="rId729"/>
    <hyperlink ref="AP1427" r:id="rId730"/>
    <hyperlink ref="R1428" r:id="rId731" display="http://perceptivespace.com/"/>
    <hyperlink ref="S1428" r:id="rId732"/>
    <hyperlink ref="AP1428" r:id="rId733"/>
    <hyperlink ref="R1429" r:id="rId734" display="http://1data.info/"/>
    <hyperlink ref="AQ1429" r:id="rId735"/>
    <hyperlink ref="R1430" r:id="rId736" display="http://aprisium.com/"/>
    <hyperlink ref="S1430" r:id="rId737"/>
    <hyperlink ref="AP1430" r:id="rId738"/>
    <hyperlink ref="R1431" r:id="rId739" display="http://metasota.ai/"/>
    <hyperlink ref="S1431" r:id="rId740"/>
    <hyperlink ref="AP1431" r:id="rId741"/>
    <hyperlink ref="R1432" r:id="rId742" display="http://moonveil.gg/"/>
    <hyperlink ref="S1432" r:id="rId743"/>
    <hyperlink ref="AP1432" r:id="rId744"/>
    <hyperlink ref="R1433" r:id="rId745" display="http://iambic.co/"/>
    <hyperlink ref="S1433" r:id="rId746"/>
    <hyperlink ref="AP1433" r:id="rId747"/>
    <hyperlink ref="R1434" r:id="rId748" display="http://blitzscale.co/"/>
    <hyperlink ref="S1434" r:id="rId749"/>
    <hyperlink ref="AQ1434" r:id="rId750"/>
    <hyperlink ref="R1435" r:id="rId751" display="http://demecan.de/"/>
    <hyperlink ref="S1435" r:id="rId752"/>
    <hyperlink ref="AP1435" r:id="rId753"/>
    <hyperlink ref="R1436" r:id="rId754" display="http://nature.org/"/>
    <hyperlink ref="S1436" r:id="rId755"/>
    <hyperlink ref="AP1436" r:id="rId756"/>
    <hyperlink ref="R1437" r:id="rId757" display="http://ow-smelldigital.com/"/>
    <hyperlink ref="S1437" r:id="rId758"/>
    <hyperlink ref="AP1437" r:id="rId759"/>
    <hyperlink ref="R1438" r:id="rId760" display="http://perfectted.com/"/>
    <hyperlink ref="S1438" r:id="rId761"/>
    <hyperlink ref="AP1438" r:id="rId762"/>
    <hyperlink ref="R1439" r:id="rId763" display="http://sweetspot.so/"/>
    <hyperlink ref="S1439" r:id="rId764"/>
    <hyperlink ref="AP1439" r:id="rId765"/>
    <hyperlink ref="R1440" r:id="rId766" display="http://luckyegypt.com/"/>
    <hyperlink ref="S1440" r:id="rId767"/>
    <hyperlink ref="AP1440" r:id="rId768"/>
    <hyperlink ref="R1441" r:id="rId769" display="http://nanohive.com/"/>
    <hyperlink ref="S1441" r:id="rId770"/>
    <hyperlink ref="AP1441" r:id="rId771"/>
    <hyperlink ref="R1442" r:id="rId772" display="http://erb.ai/"/>
    <hyperlink ref="S1442" r:id="rId773"/>
    <hyperlink ref="AP1442" r:id="rId774"/>
    <hyperlink ref="R1443" r:id="rId775" display="http://levc.com/"/>
    <hyperlink ref="S1443" r:id="rId776"/>
    <hyperlink ref="AP1443" r:id="rId777"/>
    <hyperlink ref="R1444" r:id="rId778" display="http://adeptmaterials.com/"/>
    <hyperlink ref="S1444" r:id="rId779"/>
    <hyperlink ref="AP1444" r:id="rId780"/>
    <hyperlink ref="R1445" r:id="rId781" display="http://release-tx.com/"/>
    <hyperlink ref="S1445" r:id="rId782"/>
    <hyperlink ref="AQ1445" r:id="rId783"/>
    <hyperlink ref="R1446" r:id="rId784" display="http://nobhilltherapeutics.com/"/>
    <hyperlink ref="S1446" r:id="rId785"/>
    <hyperlink ref="AP1446" r:id="rId786"/>
    <hyperlink ref="R1447" r:id="rId787" display="http://sharechat.com/"/>
    <hyperlink ref="S1447" r:id="rId788"/>
    <hyperlink ref="AP1447" r:id="rId789"/>
    <hyperlink ref="R1448" r:id="rId790" display="http://devoted.com/"/>
    <hyperlink ref="S1448" r:id="rId791"/>
    <hyperlink ref="AP1448" r:id="rId792"/>
    <hyperlink ref="R1449" r:id="rId793" display="http://ruggedroadoutdoors.com/"/>
    <hyperlink ref="S1449" r:id="rId794"/>
    <hyperlink ref="AP1449" r:id="rId795"/>
    <hyperlink ref="R1450" r:id="rId796" display="http://pfcindia.com/"/>
    <hyperlink ref="S1450" r:id="rId797"/>
    <hyperlink ref="AP1450" r:id="rId798"/>
    <hyperlink ref="R1451" r:id="rId799" display="http://nanoporetech.com/"/>
    <hyperlink ref="S1451" r:id="rId800"/>
    <hyperlink ref="AP1451" r:id="rId801"/>
    <hyperlink ref="R1452" r:id="rId802" display="http://avivacredito.com/"/>
    <hyperlink ref="S1452" r:id="rId803"/>
    <hyperlink ref="AP1452" r:id="rId804"/>
    <hyperlink ref="R1454" r:id="rId805" display="http://lavoroagro.com/"/>
    <hyperlink ref="S1454" r:id="rId806"/>
    <hyperlink ref="AP1454" r:id="rId807"/>
    <hyperlink ref="R1455" r:id="rId808" display="http://alaskaenergymetals.com/"/>
    <hyperlink ref="S1455" r:id="rId809"/>
    <hyperlink ref="AP1455" r:id="rId810"/>
    <hyperlink ref="R1456" r:id="rId811" display="http://getroe.ai/"/>
    <hyperlink ref="S1456" r:id="rId812"/>
    <hyperlink ref="AP1456" r:id="rId813"/>
    <hyperlink ref="R1457" r:id="rId814" display="http://baibys.com/"/>
    <hyperlink ref="S1457" r:id="rId815"/>
    <hyperlink ref="AP1457" r:id="rId816"/>
    <hyperlink ref="S1458" r:id="rId817"/>
    <hyperlink ref="AP1458" r:id="rId818"/>
    <hyperlink ref="R1459" r:id="rId819" display="http://sorafuel.com/"/>
    <hyperlink ref="S1459" r:id="rId820"/>
    <hyperlink ref="AP1459" r:id="rId821"/>
    <hyperlink ref="R1460" r:id="rId822" display="http://facio.com.br/"/>
    <hyperlink ref="S1460" r:id="rId823"/>
    <hyperlink ref="AP1460" r:id="rId824"/>
    <hyperlink ref="R1461" r:id="rId825" display="http://sphingotec.com/"/>
    <hyperlink ref="S1461" r:id="rId826"/>
    <hyperlink ref="AP1461" r:id="rId827"/>
    <hyperlink ref="R1462" r:id="rId828" display="http://plmr.com/"/>
    <hyperlink ref="S1462" r:id="rId829"/>
    <hyperlink ref="AP1462" r:id="rId830"/>
    <hyperlink ref="R1463" r:id="rId831" display="http://nuclein.com/"/>
    <hyperlink ref="S1463" r:id="rId832"/>
    <hyperlink ref="AP1463" r:id="rId833"/>
    <hyperlink ref="R1464" r:id="rId834" display="http://inscora.com/"/>
    <hyperlink ref="AP1464" r:id="rId835"/>
    <hyperlink ref="R1465" r:id="rId836" display="http://375.ai/"/>
    <hyperlink ref="S1465" r:id="rId837"/>
    <hyperlink ref="AP1465" r:id="rId838"/>
    <hyperlink ref="R1466" r:id="rId839" display="http://filmustage.com/"/>
    <hyperlink ref="S1466" r:id="rId840"/>
    <hyperlink ref="AP1466" r:id="rId841"/>
    <hyperlink ref="R1467" r:id="rId842" display="http://macphersonart.com/"/>
    <hyperlink ref="S1467" r:id="rId843"/>
    <hyperlink ref="AP1467" r:id="rId844"/>
    <hyperlink ref="R1468" r:id="rId845" display="http://edoenergy.com/"/>
    <hyperlink ref="S1468" r:id="rId846"/>
    <hyperlink ref="AP1468" r:id="rId847"/>
    <hyperlink ref="R1469" r:id="rId848" display="http://bonebiologics.com/"/>
    <hyperlink ref="S1469" r:id="rId849"/>
    <hyperlink ref="AP1469" r:id="rId850"/>
    <hyperlink ref="R1470" r:id="rId851" display="http://flyexclusive.com/"/>
    <hyperlink ref="S1470" r:id="rId852"/>
    <hyperlink ref="AP1470" r:id="rId853"/>
    <hyperlink ref="R1471" r:id="rId854" display="http://makeabeeline.com/"/>
    <hyperlink ref="S1471" r:id="rId855"/>
    <hyperlink ref="AP1471" r:id="rId856"/>
    <hyperlink ref="R1472" r:id="rId857" display="http://miamincorp.com/"/>
    <hyperlink ref="S1472" r:id="rId858"/>
    <hyperlink ref="AQ1472" r:id="rId859"/>
    <hyperlink ref="R1473" r:id="rId860" display="http://cellivate.xyz/"/>
    <hyperlink ref="S1473" r:id="rId861"/>
    <hyperlink ref="AP1473" r:id="rId862"/>
    <hyperlink ref="R1474" r:id="rId863" display="http://flowers-software.de/"/>
    <hyperlink ref="S1474" r:id="rId864"/>
    <hyperlink ref="AP1474" r:id="rId865"/>
    <hyperlink ref="AQ1474" r:id="rId866" location=":~:text=Andreas%20Martin%0ACo%2Dfounder%2C%20CEO" display="https://www.flowers-software.de/en/about-us - :~:text=Andreas%20Martin%0ACo%2Dfounder%2C%20CEO"/>
    <hyperlink ref="R1475" r:id="rId867" display="http://volition.com/"/>
    <hyperlink ref="S1475" r:id="rId868"/>
    <hyperlink ref="AP1475" r:id="rId869"/>
    <hyperlink ref="S1476" r:id="rId870"/>
    <hyperlink ref="AP1476" r:id="rId871"/>
    <hyperlink ref="R1477" r:id="rId872" display="http://switchbacksys.com/"/>
    <hyperlink ref="S1477" r:id="rId873"/>
    <hyperlink ref="AP1477" r:id="rId874"/>
    <hyperlink ref="R1478" r:id="rId875" display="http://anjuna.io/"/>
    <hyperlink ref="S1478" r:id="rId876"/>
    <hyperlink ref="AP1478" r:id="rId877"/>
    <hyperlink ref="R1479" r:id="rId878" display="http://sportsmans.com/"/>
    <hyperlink ref="S1479" r:id="rId879"/>
    <hyperlink ref="AP1479" r:id="rId880"/>
    <hyperlink ref="R1480" r:id="rId881" display="http://plugo.co.jp/"/>
    <hyperlink ref="S1480" r:id="rId882"/>
    <hyperlink ref="AP1480" r:id="rId883"/>
    <hyperlink ref="R1481" r:id="rId884" display="http://nammirx.com/"/>
    <hyperlink ref="S1481" r:id="rId885"/>
    <hyperlink ref="AP1481" r:id="rId886"/>
    <hyperlink ref="AQ1481" r:id="rId887" location=":~:text=Dr.%20David%20Stover,Founder%20and%20CEO" display="https://www.nammirx.com/our-team - :~:text=Dr.%20David%20Stover,Founder%20and%20CEO"/>
    <hyperlink ref="R1482" r:id="rId888" display="http://highriselegalfunding.com/"/>
    <hyperlink ref="S1482" r:id="rId889"/>
    <hyperlink ref="AP1482" r:id="rId890"/>
    <hyperlink ref="R1483" r:id="rId891" display="http://bobofin.com/"/>
    <hyperlink ref="S1483" r:id="rId892"/>
    <hyperlink ref="AP1483" r:id="rId893"/>
    <hyperlink ref="R1484" r:id="rId894" display="http://heimstadenbostad.com/"/>
    <hyperlink ref="S1484" r:id="rId895"/>
    <hyperlink ref="AP1484" r:id="rId896"/>
    <hyperlink ref="R1485" r:id="rId897" display="http://polypid.com/"/>
    <hyperlink ref="S1485" r:id="rId898"/>
    <hyperlink ref="AP1485" r:id="rId899"/>
    <hyperlink ref="R1486" r:id="rId900" display="http://inventables.com/"/>
    <hyperlink ref="S1486" r:id="rId901"/>
    <hyperlink ref="AP1486" r:id="rId902"/>
    <hyperlink ref="R1487" r:id="rId903" display="http://infini-ai.com/"/>
    <hyperlink ref="AQ1487" r:id="rId904" location=":~:text=Xia%20Lixue%2C%20the%20founder%20and%20CEO%20of%20Wuwen%20Xinqiong" display="https://www.geopolitechs.org/p/wuwen-xinqiong-the-company-creating - :~:text=Xia%20Lixue%2C%20the%20founder%20and%20CEO%20of%20Wuwen%20Xinqiong"/>
    <hyperlink ref="R1488" r:id="rId905" display="http://ulker.com.tr/"/>
    <hyperlink ref="S1488" r:id="rId906"/>
    <hyperlink ref="AP1488" r:id="rId907"/>
    <hyperlink ref="R1489" r:id="rId908" display="http://emerada.co.jp/"/>
    <hyperlink ref="S1489" r:id="rId909"/>
    <hyperlink ref="AP1489" r:id="rId910"/>
    <hyperlink ref="R1490" r:id="rId911" display="http://quickline.co.uk/"/>
    <hyperlink ref="S1490" r:id="rId912"/>
    <hyperlink ref="AP1490" r:id="rId913"/>
    <hyperlink ref="R1491" r:id="rId914" display="http://feelinggreat.com/"/>
    <hyperlink ref="S1491" r:id="rId915"/>
    <hyperlink ref="AP1491" r:id="rId916"/>
    <hyperlink ref="R1492" r:id="rId917" display="http://blueleafenergy.com/"/>
    <hyperlink ref="S1492" r:id="rId918"/>
    <hyperlink ref="AP1492" r:id="rId919"/>
    <hyperlink ref="S1493" r:id="rId920"/>
    <hyperlink ref="AP1493" r:id="rId921"/>
    <hyperlink ref="R1494" r:id="rId922" display="http://bayportcolombia.com/"/>
    <hyperlink ref="S1494" r:id="rId923"/>
    <hyperlink ref="AP1494" r:id="rId924"/>
    <hyperlink ref="R1495" r:id="rId925" display="http://rmcf.com/"/>
    <hyperlink ref="S1495" r:id="rId926"/>
    <hyperlink ref="AQ1495" r:id="rId927"/>
    <hyperlink ref="R1496" r:id="rId928" display="http://karmahealthcare.in/"/>
    <hyperlink ref="S1496" r:id="rId929"/>
    <hyperlink ref="AQ1496" r:id="rId930"/>
    <hyperlink ref="R1497" r:id="rId931" display="http://andgosystems.com/"/>
    <hyperlink ref="S1497" r:id="rId932"/>
    <hyperlink ref="AP1497" r:id="rId933"/>
    <hyperlink ref="R1498" r:id="rId934" display="http://navigatorgas.com/"/>
    <hyperlink ref="S1498" r:id="rId935"/>
    <hyperlink ref="AQ1498" r:id="rId936" location=":~:text=Mads%20Peter%20Zacho%20was%20appointed,of%20Navigator%20in%20August%202022." display="https://navigatorgas.com/team/mads-peter-zacho/ - :~:text=Mads%20Peter%20Zacho%20was%20appointed,of%20Navigator%20in%20August%202022."/>
    <hyperlink ref="R1499" r:id="rId937" display="http://tide.co/"/>
    <hyperlink ref="S1499" r:id="rId938"/>
    <hyperlink ref="AP1499" r:id="rId939"/>
    <hyperlink ref="R1500" r:id="rId940" display="http://prorata.ai/"/>
    <hyperlink ref="S1500" r:id="rId941"/>
    <hyperlink ref="AP1500" r:id="rId942"/>
    <hyperlink ref="R1501" r:id="rId943" display="http://cliwant.com/"/>
    <hyperlink ref="S1501" r:id="rId944"/>
    <hyperlink ref="AP1501" r:id="rId945"/>
    <hyperlink ref="R1502" r:id="rId946" display="http://florrent.com/"/>
    <hyperlink ref="S1502" r:id="rId947"/>
    <hyperlink ref="AP1502" r:id="rId948"/>
    <hyperlink ref="R1503" r:id="rId949" display="http://velymonkeys.com/"/>
    <hyperlink ref="S1503" r:id="rId950"/>
    <hyperlink ref="AQ1503" r:id="rId951"/>
    <hyperlink ref="R1504" r:id="rId952" display="http://p10alts.com/"/>
    <hyperlink ref="S1504" r:id="rId953"/>
    <hyperlink ref="AP1504" r:id="rId954"/>
    <hyperlink ref="AQ1504" r:id="rId955"/>
    <hyperlink ref="R1505" r:id="rId956" display="http://eqardy.com/"/>
    <hyperlink ref="S1505" r:id="rId957"/>
    <hyperlink ref="AP1505" r:id="rId958"/>
    <hyperlink ref="R1506" r:id="rId959" display="http://masterplace.com/"/>
    <hyperlink ref="S1506" r:id="rId960"/>
    <hyperlink ref="AP1506" r:id="rId961"/>
    <hyperlink ref="S1507" r:id="rId962"/>
    <hyperlink ref="AQ1507" r:id="rId963"/>
    <hyperlink ref="R1508" r:id="rId964" display="http://logicmark.com/"/>
    <hyperlink ref="S1508" r:id="rId965"/>
    <hyperlink ref="AP1508" r:id="rId966"/>
    <hyperlink ref="S1509" r:id="rId967"/>
    <hyperlink ref="AP1509" r:id="rId968"/>
    <hyperlink ref="R1510" r:id="rId969" display="http://aurionresources.com/"/>
    <hyperlink ref="S1510" r:id="rId970"/>
    <hyperlink ref="AQ1510" r:id="rId971"/>
    <hyperlink ref="R1511" r:id="rId972" display="http://megamatrix.io/"/>
    <hyperlink ref="S1511" r:id="rId973"/>
    <hyperlink ref="AQ1511" r:id="rId974" display="https://au.finance.yahoo.com/quote/MPU/profile/?guccounter=1&amp;guce_referrer=aHR0cHM6Ly93d3cuZ29vZ2xlLmNvbS8&amp;guce_referrer_sig=AQAAAIarQkHgJRVNJYGppvGHTBi27kKScjNg9APDXnx9qNIfN_BnI9ievZddfC-tBrgj243oalRCaZcjCgCTa8JRLUAunwoZpLgHB3uHyEt9edWL2NX56jYqyiC-uSmj-SKkQOko2DNv_d7zclCJM5twDMVfMwYKgSGdJM-BuS-xOgNk"/>
    <hyperlink ref="R1512" r:id="rId975" display="http://umontreal.ca/"/>
    <hyperlink ref="S1512" r:id="rId976"/>
    <hyperlink ref="AQ1512" r:id="rId977"/>
    <hyperlink ref="R1513" r:id="rId978" display="http://veritycu.com/"/>
    <hyperlink ref="S1513" r:id="rId979"/>
    <hyperlink ref="AP1513" r:id="rId980"/>
    <hyperlink ref="R1514" r:id="rId981" display="http://shiftnex.com/"/>
    <hyperlink ref="S1514" r:id="rId982"/>
    <hyperlink ref="AQ1514" r:id="rId983"/>
    <hyperlink ref="R1515" r:id="rId984" display="http://burmaburma.in/"/>
    <hyperlink ref="S1515" r:id="rId985"/>
    <hyperlink ref="AP1515" r:id="rId986"/>
    <hyperlink ref="R1516" r:id="rId987" display="http://getreba.com/"/>
    <hyperlink ref="S1516" r:id="rId988"/>
    <hyperlink ref="R1517" r:id="rId989" display="http://curio.gg/"/>
    <hyperlink ref="S1517" r:id="rId990"/>
    <hyperlink ref="R1518" r:id="rId991" display="http://momint.so/"/>
    <hyperlink ref="S1518" r:id="rId992"/>
    <hyperlink ref="AP1518" r:id="rId993"/>
    <hyperlink ref="AQ1518" r:id="rId994"/>
    <hyperlink ref="R1519" r:id="rId995" display="http://iridex.com/"/>
    <hyperlink ref="S1519" r:id="rId996"/>
    <hyperlink ref="AQ1519" r:id="rId997" location=":~:text=David%20I.%20Bruce,Director" display="https://iridex.gcs-web.com/board-member/david-bruce - :~:text=David%20I.%20Bruce,Director"/>
    <hyperlink ref="R1520" r:id="rId998" display="http://glasshalffull.co/"/>
    <hyperlink ref="S1520" r:id="rId999"/>
    <hyperlink ref="AP1520" r:id="rId1000"/>
    <hyperlink ref="R1521" r:id="rId1001" display="http://doversaddlery.com/"/>
    <hyperlink ref="S1521" r:id="rId1002"/>
    <hyperlink ref="AP1521" r:id="rId1003"/>
    <hyperlink ref="R1522" r:id="rId1004" display="http://cellxtechnologies.com/"/>
    <hyperlink ref="S1522" r:id="rId1005"/>
    <hyperlink ref="AP1522" r:id="rId1006"/>
    <hyperlink ref="S1523" r:id="rId1007"/>
    <hyperlink ref="AP1523" r:id="rId1008"/>
    <hyperlink ref="R1524" r:id="rId1009" display="http://heeyo.ai/"/>
    <hyperlink ref="S1524" r:id="rId1010"/>
    <hyperlink ref="AP1524" r:id="rId1011"/>
    <hyperlink ref="R1525" r:id="rId1012" display="http://transgaz.ro/"/>
    <hyperlink ref="S1525" r:id="rId1013"/>
    <hyperlink ref="AQ1525" r:id="rId1014"/>
    <hyperlink ref="R1526" r:id="rId1015" display="http://utaite.co.jp/"/>
    <hyperlink ref="AQ1526" r:id="rId1016" location="research" display="https://pitchbook.com/profiles/company/538308-37 - research"/>
    <hyperlink ref="R1527" r:id="rId1017" display="http://socialfirstgames.com/"/>
    <hyperlink ref="S1527" r:id="rId1018"/>
    <hyperlink ref="AP1527" r:id="rId1019"/>
    <hyperlink ref="R1528" r:id="rId1020" display="http://herabiotech.com/"/>
    <hyperlink ref="S1528" r:id="rId1021"/>
    <hyperlink ref="AP1528" r:id="rId1022"/>
    <hyperlink ref="R1529" r:id="rId1023" display="http://btq.com/"/>
    <hyperlink ref="S1529" r:id="rId1024"/>
    <hyperlink ref="AQ1529" r:id="rId1025" location=":~:text=CHIEF%20EXECUTIVE%20OFFICER,Olivier%20Roussy%20Newton" display="https://www.btq.com/about - :~:text=CHIEF%20EXECUTIVE%20OFFICER,Olivier%20Roussy%20Newton"/>
    <hyperlink ref="R1530" r:id="rId1026" display="http://habiterre.com/"/>
    <hyperlink ref="S1530" r:id="rId1027"/>
    <hyperlink ref="AP1530" r:id="rId1028"/>
    <hyperlink ref="R1531" r:id="rId1029" display="http://huntenergynetwork.com/"/>
    <hyperlink ref="S1531" r:id="rId1030"/>
    <hyperlink ref="AP1531" r:id="rId1031"/>
    <hyperlink ref="R1532" r:id="rId1032" display="http://getpani.com/"/>
    <hyperlink ref="S1532" r:id="rId1033"/>
    <hyperlink ref="AP1532" r:id="rId1034"/>
    <hyperlink ref="R1533" r:id="rId1035" display="http://neurosense-tx.com/"/>
    <hyperlink ref="S1533" r:id="rId1036"/>
    <hyperlink ref="AP1533" r:id="rId1037"/>
    <hyperlink ref="R1534" r:id="rId1038" display="http://stabble.org/"/>
    <hyperlink ref="AQ1534" r:id="rId1039" location="research" display="https://pitchbook.com/profiles/company/539513-38 - research"/>
    <hyperlink ref="R1535" r:id="rId1040" display="http://webuysg.com/"/>
    <hyperlink ref="S1535" r:id="rId1041"/>
    <hyperlink ref="AP1535" r:id="rId1042"/>
    <hyperlink ref="R1536" r:id="rId1043" display="http://clearbos.com/"/>
    <hyperlink ref="R1537" r:id="rId1044" display="http://cartridge.gg/"/>
    <hyperlink ref="S1537" r:id="rId1045"/>
    <hyperlink ref="AP1537" r:id="rId1046"/>
    <hyperlink ref="R1538" r:id="rId1047" display="http://indaptusrx.com/"/>
    <hyperlink ref="S1538" r:id="rId1048"/>
    <hyperlink ref="AP1538" r:id="rId1049"/>
    <hyperlink ref="R1539" r:id="rId1050" display="http://biotwin.co.uk/"/>
    <hyperlink ref="S1539" r:id="rId1051"/>
    <hyperlink ref="AP1539" r:id="rId1052"/>
    <hyperlink ref="S1540" r:id="rId1053"/>
    <hyperlink ref="AP1540" r:id="rId1054"/>
    <hyperlink ref="R1541" r:id="rId1055" display="http://nfwf.org/"/>
    <hyperlink ref="S1541" r:id="rId1056"/>
    <hyperlink ref="AQ1541" r:id="rId1057" location=":~:text=Jeff%20Trandahl,-%2C%20Executive%20Director%20and" display="https://www.nfwf.org/node/3090/nfwf-leadership - :~:text=Jeff%20Trandahl,-%2C%20Executive%20Director%20and"/>
    <hyperlink ref="R1542" r:id="rId1058" display="http://springworksfarm.com/"/>
    <hyperlink ref="S1542" r:id="rId1059"/>
    <hyperlink ref="AP1542" r:id="rId1060"/>
    <hyperlink ref="R1543" r:id="rId1061" display="http://canfite.com/"/>
    <hyperlink ref="S1543" r:id="rId1062"/>
    <hyperlink ref="AP1543" r:id="rId1063"/>
    <hyperlink ref="R1544" r:id="rId1064" display="http://michiwallet.com/"/>
    <hyperlink ref="S1544" r:id="rId1065"/>
    <hyperlink ref="AQ1544" r:id="rId1066" location="research:~:text=David%20Zhu,Co%2DFounder" display="https://pitchbook.com/profiles/company/616413-25 - research:~:text=David%20Zhu,Co%2DFounder"/>
    <hyperlink ref="R1545" r:id="rId1067" display="http://revoize.com/"/>
    <hyperlink ref="S1545" r:id="rId1068"/>
    <hyperlink ref="AP1545" r:id="rId1069"/>
    <hyperlink ref="R1546" r:id="rId1070" display="http://kumarstamping.com/"/>
    <hyperlink ref="S1546" r:id="rId1071"/>
    <hyperlink ref="AP1546" r:id="rId1072"/>
    <hyperlink ref="AQ1546" r:id="rId1073" location=":~:text=and%201%20Contacts-,Anil%20Kumar%20Gupta,Director,-Contact%202" display="https://www.dnb.com/business-directory/company-profiles.kumar_precision_stampings_private_limited.2c8d1962c76d5579da1e37f54e2e1dff.html - :~:text=and%201%20Contacts-,Anil%20Kumar%20Gupta,Director,-Contact%202"/>
    <hyperlink ref="R1547" r:id="rId1074" display="http://biva.ai/"/>
    <hyperlink ref="S1547" r:id="rId1075"/>
    <hyperlink ref="AP1547" r:id="rId1076"/>
    <hyperlink ref="R1548" r:id="rId1077" display="http://nku.edu/"/>
    <hyperlink ref="S1548" r:id="rId1078"/>
    <hyperlink ref="AP1548" r:id="rId1079"/>
    <hyperlink ref="R1549" r:id="rId1080" display="http://redcatpubcompany.com/"/>
    <hyperlink ref="S1549" r:id="rId1081"/>
    <hyperlink ref="AP1549" r:id="rId1082"/>
    <hyperlink ref="R1550" r:id="rId1083" display="http://nealle.com/"/>
    <hyperlink ref="S1550" r:id="rId1084"/>
    <hyperlink ref="AP1550" r:id="rId1085"/>
    <hyperlink ref="R1551" r:id="rId1086" display="http://cykinso.co.jp/"/>
    <hyperlink ref="AP1551" r:id="rId1087"/>
    <hyperlink ref="R1552" r:id="rId1088" display="http://monark-markets.com/"/>
    <hyperlink ref="S1552" r:id="rId1089"/>
    <hyperlink ref="AP1552" r:id="rId1090"/>
    <hyperlink ref="R1553" r:id="rId1091" display="http://scoutclimate.com/"/>
    <hyperlink ref="AP1553" r:id="rId1092"/>
    <hyperlink ref="AQ1553" r:id="rId1093" location="research:~:text=Timothy%20Barnes,Chief%20Executive%20Officer" display="https://pitchbook.com/profiles/company/597061-45 - research:~:text=Timothy%20Barnes,Chief%20Executive%20Officer"/>
    <hyperlink ref="AQ1554" r:id="rId1094" location=":~:text=represent,CEO%20Akira%20Ono" display="https://blankr.fun/company - :~:text=represent,CEO%20Akira%20Ono"/>
    <hyperlink ref="R1555" r:id="rId1095" display="http://feynmandynamics.com/"/>
    <hyperlink ref="AQ1555" r:id="rId1096" location=":~:text=Hui%20Li,Chief%20Executive%20Officer" display="http://feynmandynamics.com/about-us/ - :~:text=Hui%20Li,Chief%20Executive%20Officer"/>
    <hyperlink ref="R1556" r:id="rId1097" display="http://aukerajewellery.com/"/>
    <hyperlink ref="AP1556" r:id="rId1098"/>
    <hyperlink ref="R1557" r:id="rId1099" display="http://djoin.id/"/>
    <hyperlink ref="S1557" r:id="rId1100"/>
    <hyperlink ref="AP1557" r:id="rId1101"/>
    <hyperlink ref="AQ1558" r:id="rId1102" location="research" display="https://pitchbook.com/profiles/company/520853-50 - research"/>
    <hyperlink ref="R1559" r:id="rId1103" display="http://mbnbrands.com/"/>
    <hyperlink ref="S1559" r:id="rId1104"/>
    <hyperlink ref="AQ1559" r:id="rId1105"/>
    <hyperlink ref="R1560" r:id="rId1106" display="http://bohaileasing.com/"/>
    <hyperlink ref="S1560" r:id="rId1107"/>
    <hyperlink ref="AQ1560" r:id="rId1108"/>
    <hyperlink ref="R1561" r:id="rId1109" display="http://pantheonresources.com/"/>
    <hyperlink ref="S1561" r:id="rId1110"/>
    <hyperlink ref="AP1561" r:id="rId1111"/>
    <hyperlink ref="R1562" r:id="rId1112" display="http://brightgreen.us/"/>
    <hyperlink ref="S1562" r:id="rId1113"/>
    <hyperlink ref="AP1562" r:id="rId1114"/>
    <hyperlink ref="R1563" r:id="rId1115" display="http://skinbiotherapeutics.com/"/>
    <hyperlink ref="S1563" r:id="rId1116"/>
    <hyperlink ref="AP1563" r:id="rId1117"/>
    <hyperlink ref="R1564" r:id="rId1118" display="http://mdme.ai/"/>
    <hyperlink ref="S1564" r:id="rId1119"/>
    <hyperlink ref="AP1564" r:id="rId1120"/>
    <hyperlink ref="R1565" r:id="rId1121" display="http://muthootcap.com/"/>
    <hyperlink ref="S1565" r:id="rId1122"/>
    <hyperlink ref="AP1565" r:id="rId1123"/>
    <hyperlink ref="R1566" r:id="rId1124" display="http://farmyirehse.com/"/>
    <hyperlink ref="AP1566" r:id="rId1125"/>
    <hyperlink ref="R1567" r:id="rId1126" display="http://dpmedicalsys.com/"/>
    <hyperlink ref="S1567" r:id="rId1127"/>
    <hyperlink ref="R1568" r:id="rId1128" display="http://usstrategicmetals.com/"/>
    <hyperlink ref="AQ1568" r:id="rId1129"/>
    <hyperlink ref="R1569" r:id="rId1130" display="http://dtonic.io/"/>
    <hyperlink ref="S1569" r:id="rId1131"/>
    <hyperlink ref="AQ1569" r:id="rId1132"/>
    <hyperlink ref="R1570" r:id="rId1133" display="http://pl-bioscience.com/"/>
    <hyperlink ref="S1570" r:id="rId1134"/>
    <hyperlink ref="R1571" r:id="rId1135" display="http://sowntogrow.com/"/>
    <hyperlink ref="S1571" r:id="rId1136"/>
    <hyperlink ref="R1572" r:id="rId1137" display="http://liberothera.com/"/>
    <hyperlink ref="AQ1572" r:id="rId1138"/>
    <hyperlink ref="R1573" r:id="rId1139" display="http://lisan.ai/"/>
    <hyperlink ref="S1573" r:id="rId1140"/>
    <hyperlink ref="AP1573" r:id="rId1141"/>
    <hyperlink ref="R1574" r:id="rId1142" display="http://kinexcs.com/"/>
    <hyperlink ref="S1574" r:id="rId1143"/>
    <hyperlink ref="R1575" r:id="rId1144" display="http://flexibees.com/"/>
    <hyperlink ref="S1575" r:id="rId1145"/>
    <hyperlink ref="S1576" r:id="rId1146"/>
    <hyperlink ref="R1577" r:id="rId1147" display="http://calingo.ch/"/>
    <hyperlink ref="S1577" r:id="rId1148"/>
    <hyperlink ref="AP1577" r:id="rId1149"/>
    <hyperlink ref="R1578" r:id="rId1150" display="http://trillionlabs.co/"/>
    <hyperlink ref="AP1578" r:id="rId1151"/>
    <hyperlink ref="R1579" r:id="rId1152" display="http://soar-ky.org/"/>
    <hyperlink ref="S1579" r:id="rId1153"/>
    <hyperlink ref="AP1579" r:id="rId1154"/>
    <hyperlink ref="AQ1580" r:id="rId1155" location="research" display="https://pitchbook.com/profiles/company/621867-97 - research"/>
    <hyperlink ref="R1581" r:id="rId1156" display="http://flowpharma.com/"/>
    <hyperlink ref="S1581" r:id="rId1157"/>
    <hyperlink ref="AP1581" r:id="rId1158"/>
    <hyperlink ref="S1582" r:id="rId1159"/>
    <hyperlink ref="R1583" r:id="rId1160" display="http://paronym.jp/"/>
    <hyperlink ref="S1583" r:id="rId1161"/>
    <hyperlink ref="R1584" r:id="rId1162" display="http://originalchopshop.com/"/>
    <hyperlink ref="S1584" r:id="rId1163"/>
    <hyperlink ref="AP1584" r:id="rId1164"/>
    <hyperlink ref="R1585" r:id="rId1165" display="http://nayya.com/"/>
    <hyperlink ref="S1585" r:id="rId1166"/>
    <hyperlink ref="R1586" r:id="rId1167" display="http://abstrakt.ai/"/>
    <hyperlink ref="S1586" r:id="rId1168"/>
    <hyperlink ref="AP1586" r:id="rId1169"/>
    <hyperlink ref="R1587" r:id="rId1170" display="http://storymd.com/"/>
    <hyperlink ref="S1587" r:id="rId1171"/>
    <hyperlink ref="AP1587" r:id="rId1172"/>
    <hyperlink ref="S1588" r:id="rId1173"/>
    <hyperlink ref="AP1588" r:id="rId1174"/>
    <hyperlink ref="R1589" r:id="rId1175" display="http://modernfi.com/"/>
    <hyperlink ref="S1589" r:id="rId1176"/>
    <hyperlink ref="R1590" r:id="rId1177" display="http://abhoptics.dk/"/>
    <hyperlink ref="S1590" r:id="rId1178"/>
    <hyperlink ref="AP1590" r:id="rId1179"/>
    <hyperlink ref="R1591" r:id="rId1180" display="http://getbloom.ai/"/>
    <hyperlink ref="S1591" r:id="rId1181"/>
    <hyperlink ref="AP1591" r:id="rId1182"/>
    <hyperlink ref="R1592" r:id="rId1183" display="http://onchainlabs.ch/"/>
    <hyperlink ref="S1592" r:id="rId1184"/>
    <hyperlink ref="AP1592" r:id="rId1185"/>
    <hyperlink ref="R1593" r:id="rId1186" display="http://jigcar.com/"/>
    <hyperlink ref="S1593" r:id="rId1187"/>
    <hyperlink ref="AP1593" r:id="rId1188"/>
    <hyperlink ref="R1594" r:id="rId1189" display="http://katagrma.co.jp/"/>
    <hyperlink ref="AQ1594" r:id="rId1190" location="timeline" display="https://pitchbook.com/profiles/company/493194-61 - timeline"/>
    <hyperlink ref="R1595" r:id="rId1191" display="http://encryptx.io/"/>
    <hyperlink ref="S1595" r:id="rId1192"/>
    <hyperlink ref="AQ1595" r:id="rId1193" location=":~:text=Zac%20Lim,Founder" display="https://www.apollo.io/companies/EncryptX/653a2539e40ac600a380aa04 - :~:text=Zac%20Lim,Founder"/>
    <hyperlink ref="R1596" r:id="rId1194" display="http://odeko.com/"/>
    <hyperlink ref="S1596" r:id="rId1195"/>
    <hyperlink ref="AP1596" r:id="rId1196"/>
    <hyperlink ref="R1597" r:id="rId1197" display="http://nscg.com/"/>
    <hyperlink ref="S1597" r:id="rId1198"/>
    <hyperlink ref="R1598" r:id="rId1199" display="http://aerogel.com/"/>
    <hyperlink ref="S1598" r:id="rId1200"/>
    <hyperlink ref="R1599" r:id="rId1201" display="http://a101.com.tr/"/>
    <hyperlink ref="S1599" r:id="rId1202"/>
    <hyperlink ref="AP1599" r:id="rId1203"/>
    <hyperlink ref="S1600" r:id="rId1204"/>
    <hyperlink ref="R1601" r:id="rId1205" display="http://uri.edu/"/>
    <hyperlink ref="S1601" r:id="rId1206"/>
    <hyperlink ref="AP1601" r:id="rId1207"/>
    <hyperlink ref="R1602" r:id="rId1208" display="http://paytner.co.jp/"/>
    <hyperlink ref="AQ1602" r:id="rId1209"/>
    <hyperlink ref="R1603" r:id="rId1210" display="http://freshgrab.com/"/>
    <hyperlink ref="AP1603" r:id="rId1211"/>
    <hyperlink ref="R1604" r:id="rId1212" display="http://evm-j.com/"/>
    <hyperlink ref="AQ1604" r:id="rId1213"/>
    <hyperlink ref="R1605" r:id="rId1214" display="http://kebni.com/"/>
    <hyperlink ref="S1605" r:id="rId1215"/>
    <hyperlink ref="R1606" r:id="rId1216" display="http://nexusselecttrust.com/"/>
    <hyperlink ref="AQ1606" r:id="rId1217"/>
    <hyperlink ref="R1607" r:id="rId1218" display="http://pirbright.ac.uk/"/>
    <hyperlink ref="S1607" r:id="rId1219"/>
    <hyperlink ref="AP1607" r:id="rId1220"/>
    <hyperlink ref="R1608" r:id="rId1221" display="http://depauw.edu/"/>
    <hyperlink ref="S1608" r:id="rId1222"/>
    <hyperlink ref="AP1608" r:id="rId1223"/>
    <hyperlink ref="R1609" r:id="rId1224" display="http://butler.edu/"/>
    <hyperlink ref="S1609" r:id="rId1225"/>
    <hyperlink ref="AQ1609" r:id="rId1226"/>
    <hyperlink ref="S1610" r:id="rId1227"/>
    <hyperlink ref="AP1610" r:id="rId1228"/>
    <hyperlink ref="R1611" r:id="rId1229" display="http://tethysoil.com/"/>
    <hyperlink ref="S1611" r:id="rId1230"/>
    <hyperlink ref="AP1611" r:id="rId1231"/>
    <hyperlink ref="R1612" r:id="rId1232" display="http://mentalhappy.com/"/>
    <hyperlink ref="S1612" r:id="rId1233"/>
    <hyperlink ref="AP1612" r:id="rId1234"/>
    <hyperlink ref="S1613" r:id="rId1235"/>
    <hyperlink ref="AP1613" r:id="rId1236"/>
    <hyperlink ref="R1614" r:id="rId1237" display="http://bbtruck.cc/"/>
    <hyperlink ref="AP1614" r:id="rId1238"/>
    <hyperlink ref="AP1615" r:id="rId1239"/>
    <hyperlink ref="AQ1615" r:id="rId1240"/>
    <hyperlink ref="R1616" r:id="rId1241" display="http://groundedpeople.com/"/>
    <hyperlink ref="S1616" r:id="rId1242"/>
    <hyperlink ref="AP1616" r:id="rId1243"/>
    <hyperlink ref="R1617" r:id="rId1244" display="http://netwebindia.com/"/>
    <hyperlink ref="S1617" r:id="rId1245"/>
    <hyperlink ref="R1618" r:id="rId1246" display="http://safetics.io/"/>
    <hyperlink ref="AP1618" r:id="rId1247"/>
    <hyperlink ref="R1619" r:id="rId1248" display="http://quickfactsinc.com/"/>
    <hyperlink ref="S1619" r:id="rId1249"/>
    <hyperlink ref="R1620" r:id="rId1250" display="http://lanzatech.com/"/>
    <hyperlink ref="S1620" r:id="rId1251"/>
    <hyperlink ref="R1621" r:id="rId1252" display="http://galderma.com/"/>
    <hyperlink ref="S1621" r:id="rId1253"/>
    <hyperlink ref="AP1621" r:id="rId1254"/>
    <hyperlink ref="R1622" r:id="rId1255" display="http://tanbarkmfp.com/"/>
    <hyperlink ref="S1622" r:id="rId1256"/>
    <hyperlink ref="AP1622" r:id="rId1257"/>
    <hyperlink ref="AQ1622" r:id="rId1258" location=":~:text=Melissa%20LaCasse,CEO%20%26%20Co%2DFounder" display="https://www.tanbarkmfp.com/melissa-lacasse-bio - :~:text=Melissa%20LaCasse,CEO%20%26%20Co%2DFounder"/>
    <hyperlink ref="R1623" r:id="rId1259" display="http://nuvoretail.com/"/>
    <hyperlink ref="S1623" r:id="rId1260"/>
    <hyperlink ref="R1624" r:id="rId1261" display="http://haizeawindgroup.com/"/>
    <hyperlink ref="S1624" r:id="rId1262"/>
    <hyperlink ref="R1625" r:id="rId1263" display="http://yuzedigital.com/"/>
    <hyperlink ref="S1625" r:id="rId1264"/>
    <hyperlink ref="R1626" r:id="rId1265" display="http://sineugene.com/"/>
    <hyperlink ref="AQ1626" r:id="rId1266" location=":~:text=Yichang%20(Founder)%2C%20Dr.-,Peng%20Lin%20(CEO),-%2C%20and%20Dr.%20Guo" display="https://www.sineugene.com/about.html - :~:text=Yichang%20(Founder)%2C%20Dr.-,Peng%20Lin%20(CEO),-%2C%20and%20Dr.%20Guo"/>
    <hyperlink ref="R1627" r:id="rId1267" display="http://bittyadvance.com/"/>
    <hyperlink ref="S1627" r:id="rId1268"/>
    <hyperlink ref="AQ1627" r:id="rId1269" location="funding" display="https://pitchbook.com/profiles/company/544999-69 - funding"/>
    <hyperlink ref="R1628" r:id="rId1270" display="http://hyperbots.com/"/>
    <hyperlink ref="S1628" r:id="rId1271"/>
    <hyperlink ref="AP1628" r:id="rId1272"/>
    <hyperlink ref="R1629" r:id="rId1273" display="http://husson.edu/"/>
    <hyperlink ref="S1629" r:id="rId1274"/>
    <hyperlink ref="R1630" r:id="rId1275" display="http://majormap.net/"/>
    <hyperlink ref="S1630" r:id="rId1276"/>
    <hyperlink ref="R1631" r:id="rId1277" display="http://hydromind.in/"/>
    <hyperlink ref="S1631" r:id="rId1278"/>
    <hyperlink ref="AP1631" r:id="rId1279"/>
    <hyperlink ref="R1632" r:id="rId1280" display="http://leon-nanodrugs.com/"/>
    <hyperlink ref="S1632" r:id="rId1281"/>
    <hyperlink ref="AQ1632" r:id="rId1282" location=":~:text=Frank%20has%20held%20leadership%20positions,for%20more%20than%2025%20years." display="https://leon-nanodrugs.com/about-us/ - :~:text=Frank%20has%20held%20leadership%20positions,for%20more%20than%2025%20years."/>
    <hyperlink ref="S1633" r:id="rId1283"/>
    <hyperlink ref="AP1633" r:id="rId1284"/>
    <hyperlink ref="R1634" r:id="rId1285" display="http://fifthstreetgaming.com/"/>
    <hyperlink ref="S1634" r:id="rId1286"/>
    <hyperlink ref="AQ1634" r:id="rId1287" location=":~:text=SETH%20SCHORR,OFFICER%20%26%20CO%2DFOUNDER" display="https://fifthstreetgaming.com/management-board/ - :~:text=SETH%20SCHORR,OFFICER%20%26%20CO%2DFOUNDER"/>
    <hyperlink ref="S1635" r:id="rId1288"/>
    <hyperlink ref="R1636" r:id="rId1289" display="http://agragene.com/"/>
    <hyperlink ref="S1636" r:id="rId1290"/>
    <hyperlink ref="AP1636" r:id="rId1291"/>
    <hyperlink ref="R1637" r:id="rId1292" display="http://metaplanet.jp/"/>
    <hyperlink ref="S1637" r:id="rId1293"/>
    <hyperlink ref="AP1637" r:id="rId1294"/>
    <hyperlink ref="R1638" r:id="rId1295" display="http://momo.ng/"/>
    <hyperlink ref="S1638" r:id="rId1296"/>
    <hyperlink ref="AQ1638" r:id="rId1297"/>
    <hyperlink ref="R1639" r:id="rId1298" display="http://bancofinandina.com/"/>
    <hyperlink ref="S1639" r:id="rId1299"/>
    <hyperlink ref="AP1639" r:id="rId1300"/>
    <hyperlink ref="AQ1639" r:id="rId1301"/>
    <hyperlink ref="R1641" r:id="rId1302" display="http://chaiz.com/"/>
    <hyperlink ref="S1641" r:id="rId1303"/>
    <hyperlink ref="AP1641" r:id="rId1304"/>
    <hyperlink ref="R1642" r:id="rId1305" display="http://izanagigames.co.jp/"/>
    <hyperlink ref="AQ1642" r:id="rId1306" location=":~:text=CEO/Producer%20Shinsuke%20Umeda" display="https://izanagigames.co.jp/en/2022/03/15/%E3%82%A4%E3%82%B6%E3%83%8A%E3%82%AE%E3%82%B2%E3%83%BC%E3%83%A0%E3%82%BA%E3%80%81%E6%96%B0%E3%81%9F%E3%81%AA%E9%83%A8%E7%BD%B2%E3%80%8C%E8%B0%B7%E5%8F%A3%E5%B4%87%E9%83%A8%E3%80%8D%E3%81%AE%E8%A8%AD/ - :~:text=CEO/Producer%20Shinsuke%20Umeda"/>
    <hyperlink ref="R1643" r:id="rId1307" display="http://duelnow.com/"/>
    <hyperlink ref="S1643" r:id="rId1308"/>
    <hyperlink ref="AP1643" r:id="rId1309"/>
    <hyperlink ref="R1644" r:id="rId1310" display="http://oneiricgaming.com/"/>
    <hyperlink ref="S1644" r:id="rId1311"/>
    <hyperlink ref="R1645" r:id="rId1312" display="http://aiv.ai/"/>
    <hyperlink ref="AP1645" r:id="rId1313"/>
    <hyperlink ref="AQ1645" r:id="rId1314"/>
    <hyperlink ref="R1646" r:id="rId1315" display="http://cubeworks.io/"/>
    <hyperlink ref="S1646" r:id="rId1316"/>
    <hyperlink ref="R1647" r:id="rId1317" display="http://kalmtherapeutics.com/"/>
    <hyperlink ref="S1647" r:id="rId1318"/>
    <hyperlink ref="AP1647" r:id="rId1319"/>
    <hyperlink ref="R1648" r:id="rId1320" display="http://gimmecredit.com/"/>
    <hyperlink ref="S1648" r:id="rId1321"/>
    <hyperlink ref="AP1648" r:id="rId1322"/>
    <hyperlink ref="R1649" r:id="rId1323" display="http://kalyonenerji.com/"/>
    <hyperlink ref="S1649" r:id="rId1324"/>
    <hyperlink ref="AP1649" r:id="rId1325"/>
    <hyperlink ref="R1650" r:id="rId1326" display="http://kuandeng.com/"/>
    <hyperlink ref="S1650" r:id="rId1327"/>
    <hyperlink ref="AQ1650" r:id="rId1328"/>
    <hyperlink ref="R1651" r:id="rId1329" display="http://orezone.com/"/>
    <hyperlink ref="S1651" r:id="rId1330"/>
    <hyperlink ref="AP1651" r:id="rId1331"/>
    <hyperlink ref="AQ1651" r:id="rId1332" location=":~:text=Management-,PATRICK%20G.%20DOWNEY,PRESIDENT%2C%20CEO%20AND%20DIRECTOR,-Mr.%20Downey%20has" display="https://orezone.com/en/company/management-directors/ - :~:text=Management-,PATRICK%20G.%20DOWNEY,PRESIDENT%2C%20CEO%20AND%20DIRECTOR,-Mr.%20Downey%20has"/>
    <hyperlink ref="S1652" r:id="rId1333"/>
    <hyperlink ref="AP1652" r:id="rId1334"/>
    <hyperlink ref="R1654" r:id="rId1335" display="http://ecopals.de/"/>
    <hyperlink ref="S1654" r:id="rId1336"/>
    <hyperlink ref="AP1654" r:id="rId1337"/>
    <hyperlink ref="R1655" r:id="rId1338" display="http://paperstac.com/"/>
    <hyperlink ref="AP1655" r:id="rId1339"/>
    <hyperlink ref="S1656" r:id="rId1340"/>
    <hyperlink ref="AP1656" r:id="rId1341"/>
    <hyperlink ref="R1657" r:id="rId1342" display="http://sxxfj.com/"/>
    <hyperlink ref="AQ1657" r:id="rId1343" location="funding" display="https://pitchbook.com/profiles/company/231771-16 - funding"/>
    <hyperlink ref="R1658" r:id="rId1344" display="http://toggle.co.jp/"/>
    <hyperlink ref="AQ1658" r:id="rId1345" location=":~:text=Satoshi%20Yamazaki,Director" display="https://toggle.co.jp/ - :~:text=Satoshi%20Yamazaki,Director"/>
    <hyperlink ref="S1659" r:id="rId1346"/>
    <hyperlink ref="AQ1659" r:id="rId1347"/>
    <hyperlink ref="R1660" r:id="rId1348" display="http://sappland.com/"/>
    <hyperlink ref="AQ1660" r:id="rId1349" location="funding" display="https://pitchbook.com/profiles/company/483894-55 - funding"/>
    <hyperlink ref="S1661" r:id="rId1350"/>
    <hyperlink ref="AQ1661" r:id="rId1351"/>
    <hyperlink ref="R1662" r:id="rId1352" display="http://correctsequence.com/"/>
    <hyperlink ref="AP1662" r:id="rId1353"/>
    <hyperlink ref="R1663" r:id="rId1354" display="http://pdx.edu/"/>
    <hyperlink ref="S1663" r:id="rId1355"/>
    <hyperlink ref="AQ1663" r:id="rId1356" location=":~:text=MEET%20PRESIDENT,ANN%20CUDD" display="https://www.pdx.edu/president/meet-president - :~:text=MEET%20PRESIDENT,ANN%20CUDD"/>
    <hyperlink ref="R1664" r:id="rId1357" display="http://batteryevidence.com/"/>
    <hyperlink ref="S1664" r:id="rId1358"/>
    <hyperlink ref="R1665" r:id="rId1359" display="http://gruppoitalcer.it/"/>
    <hyperlink ref="S1665" r:id="rId1360"/>
    <hyperlink ref="AP1665" r:id="rId1361"/>
    <hyperlink ref="R1666" r:id="rId1362" display="http://icardio.ai/"/>
    <hyperlink ref="S1666" r:id="rId1363"/>
    <hyperlink ref="R1667" r:id="rId1364" display="http://healthplus.ai/"/>
    <hyperlink ref="S1667" r:id="rId1365"/>
    <hyperlink ref="R1668" r:id="rId1366" display="http://favorsun.cn/"/>
    <hyperlink ref="AQ1668" r:id="rId1367" location="funding" display="https://pitchbook.com/profiles/company/492705-82 - funding"/>
    <hyperlink ref="R1669" r:id="rId1368" display="http://tracerbio.com/"/>
    <hyperlink ref="AQ1669" r:id="rId1369" location=":~:text=CEO%20%26%20FOUNDER,Mark%20Kaganovich" display="https://tracerbio.com/ - :~:text=CEO%20%26%20FOUNDER,Mark%20Kaganovich"/>
    <hyperlink ref="R1670" r:id="rId1370" display="http://ambrosiabiosciences.com/"/>
    <hyperlink ref="S1670" r:id="rId1371"/>
    <hyperlink ref="AP1670" r:id="rId1372"/>
    <hyperlink ref="S1671" r:id="rId1373"/>
    <hyperlink ref="AP1671" r:id="rId1374"/>
    <hyperlink ref="R1672" r:id="rId1375" display="http://glassboxdeals.com/"/>
    <hyperlink ref="S1672" r:id="rId1376"/>
    <hyperlink ref="AP1672" r:id="rId1377"/>
    <hyperlink ref="R1673" r:id="rId1378" display="http://forestfoundation.org/"/>
    <hyperlink ref="S1673" r:id="rId1379"/>
    <hyperlink ref="R1674" r:id="rId1380" display="http://garen.cc/"/>
    <hyperlink ref="AQ1674" r:id="rId1381" location="patents" display="https://pitchbook.com/profiles/company/522740-26 - patents"/>
    <hyperlink ref="R1675" r:id="rId1382" display="http://prsciencetrust.org/"/>
    <hyperlink ref="S1675" r:id="rId1383"/>
    <hyperlink ref="R1676" r:id="rId1384" display="http://cunninghammining.com/"/>
    <hyperlink ref="S1676" r:id="rId1385"/>
    <hyperlink ref="R1678" r:id="rId1386" display="http://scamnetic.com/"/>
    <hyperlink ref="S1678" r:id="rId1387"/>
    <hyperlink ref="R1679" r:id="rId1388" display="http://dstlry.co/"/>
    <hyperlink ref="S1679" r:id="rId1389"/>
    <hyperlink ref="AP1679" r:id="rId1390"/>
    <hyperlink ref="R1680" r:id="rId1391" display="http://jp-gx.com/"/>
    <hyperlink ref="S1680" r:id="rId1392"/>
    <hyperlink ref="AQ1680" r:id="rId1393" location=":~:text=Co%2DChief%20Executive,Kenji%20Yoshioka" display="https://jp-gx.com/about - :~:text=Co%2DChief%20Executive,Kenji%20Yoshioka"/>
    <hyperlink ref="R1681" r:id="rId1394" display="http://pulsecharterconnect.com/"/>
    <hyperlink ref="S1681" r:id="rId1395"/>
    <hyperlink ref="R1682" r:id="rId1396" display="http://blenderbites.com/"/>
    <hyperlink ref="S1682" r:id="rId1397"/>
    <hyperlink ref="R1683" r:id="rId1398" display="http://comicsmart.co.jp/"/>
    <hyperlink ref="AQ1683" r:id="rId1399" location="funding" display="https://pitchbook.com/profiles/company/544716-10 - funding"/>
    <hyperlink ref="R1684" r:id="rId1400" display="http://wpcarey.asu.edu/"/>
    <hyperlink ref="S1684" r:id="rId1401"/>
    <hyperlink ref="AP1684" r:id="rId1402"/>
    <hyperlink ref="R1686" r:id="rId1403" display="http://herogo.ae/"/>
    <hyperlink ref="S1686" r:id="rId1404"/>
    <hyperlink ref="AP1686" r:id="rId1405"/>
    <hyperlink ref="R1687" r:id="rId1406" display="http://bystamp.com/"/>
    <hyperlink ref="S1687" r:id="rId1407"/>
    <hyperlink ref="AP1687" r:id="rId1408"/>
    <hyperlink ref="R1688" r:id="rId1409" display="http://sthrive.com/"/>
    <hyperlink ref="S1688" r:id="rId1410"/>
    <hyperlink ref="R1689" r:id="rId1411" display="http://xwell.com/"/>
    <hyperlink ref="AP1689" r:id="rId1412"/>
    <hyperlink ref="R1690" r:id="rId1413" display="http://landnet.co.jp/"/>
    <hyperlink ref="AQ1690" r:id="rId1414" location=":~:text=Akihiro%20Sakae,CEO%20%26%20Representative%20Director" display="https://www.wsj.com/market-data/quotes/JP/XTKS/2991/company-people/executive-profile/216003204 - :~:text=Akihiro%20Sakae,CEO%20%26%20Representative%20Director"/>
    <hyperlink ref="AP1691" r:id="rId1415"/>
    <hyperlink ref="R1692" r:id="rId1416" display="http://victoryhempfoods.com/"/>
    <hyperlink ref="S1692" r:id="rId1417"/>
    <hyperlink ref="AP1692" r:id="rId1418"/>
    <hyperlink ref="AQ1692" r:id="rId1419"/>
    <hyperlink ref="R1693" r:id="rId1420" display="http://zabooon.com/"/>
    <hyperlink ref="AQ1693" r:id="rId1421" location=":~:text=Representative%20Director/CEO,Katsuya%20Todaka" display="https://zabooon.com/member - :~:text=Representative%20Director/CEO,Katsuya%20Todaka"/>
    <hyperlink ref="R1694" r:id="rId1422" display="http://vitania.co.il/"/>
    <hyperlink ref="AQ1694" r:id="rId1423" location=":~:text=vitania.co.il-,Ofer%20Ziv%2C%20CEO,-Mr.%20Ofer%20Ziv" display="https://vitania.co.il/en/about-eng/ - :~:text=vitania.co.il-,Ofer%20Ziv%2C%20CEO,-Mr.%20Ofer%20Ziv"/>
    <hyperlink ref="R1695" r:id="rId1424" display="http://opteam.ai/"/>
    <hyperlink ref="S1695" r:id="rId1425"/>
    <hyperlink ref="R1696" r:id="rId1426" display="http://horizonlegend.com/"/>
    <hyperlink ref="S1696" r:id="rId1427"/>
    <hyperlink ref="R1697" r:id="rId1428" display="http://elspet.cn/"/>
    <hyperlink ref="AQ1697" r:id="rId1429" location=":~:text=AUTHOR%20XIAOYI-,Xiaoyi%20CEO%20Gong%20Yuan,-was%20interviewed%20by" display="https://www.elspet.cn/show-88.html - :~:text=AUTHOR%20XIAOYI-,Xiaoyi%20CEO%20Gong%20Yuan,-was%20interviewed%20by"/>
    <hyperlink ref="R1698" r:id="rId1430" display="http://flowinc.com/"/>
    <hyperlink ref="S1698" r:id="rId1431"/>
    <hyperlink ref="R1699" r:id="rId1432" display="http://orbitalrx.com/"/>
    <hyperlink ref="S1699" r:id="rId1433"/>
    <hyperlink ref="R1700" r:id="rId1434" display="http://orgmatch.com/"/>
    <hyperlink ref="S1700" r:id="rId1435"/>
    <hyperlink ref="AP1700" r:id="rId1436"/>
    <hyperlink ref="R1702" r:id="rId1437" display="http://elmnts.io/"/>
    <hyperlink ref="AP1702" r:id="rId1438"/>
    <hyperlink ref="R1703" r:id="rId1439" display="http://blockscout.com/"/>
    <hyperlink ref="AP1703" r:id="rId1440"/>
    <hyperlink ref="AQ1703" r:id="rId1441" location=":~:text=Igor%20Barinov%2C%20Founder%20and%20CEO%20of%20Blockscout" display="https://www.blog.blockscout.com/blockscout-raises-3m-seed-round-led-by-1kx/ - :~:text=Igor%20Barinov%2C%20Founder%20and%20CEO%20of%20Blockscout"/>
    <hyperlink ref="R1704" r:id="rId1442" display="http://uagm.edu/"/>
    <hyperlink ref="S1704" r:id="rId1443"/>
    <hyperlink ref="AQ1704" r:id="rId1444" location=":~:text=Jose%20F.%20Mendez%20Mendez%20President" display="https://uagm.edu/es/sobre-uagm/message-president - :~:text=Jose%20F.%20Mendez%20Mendez%20President"/>
    <hyperlink ref="R1705" r:id="rId1445" display="http://crownpointenergy.com/"/>
    <hyperlink ref="S1705" r:id="rId1446"/>
    <hyperlink ref="R1706" r:id="rId1447" display="http://noma.ai/"/>
    <hyperlink ref="S1706" r:id="rId1448"/>
    <hyperlink ref="AP1706" r:id="rId1449"/>
    <hyperlink ref="R1707" r:id="rId1450" display="http://kazam.in/"/>
    <hyperlink ref="S1707" r:id="rId1451"/>
    <hyperlink ref="R1708" r:id="rId1452" display="http://proathletecommunity.com/"/>
    <hyperlink ref="S1708" r:id="rId1453"/>
    <hyperlink ref="R1709" r:id="rId1454" display="http://idgeo.com.br/"/>
    <hyperlink ref="S1709" r:id="rId1455"/>
    <hyperlink ref="R1710" r:id="rId1456" display="http://provenair.com/"/>
    <hyperlink ref="S1710" r:id="rId1457"/>
    <hyperlink ref="AP1710" r:id="rId1458"/>
    <hyperlink ref="R1711" r:id="rId1459" display="http://gct-china.com/"/>
    <hyperlink ref="R1712" r:id="rId1460" display="http://ards.co.kr/"/>
    <hyperlink ref="AQ1712" r:id="rId1461" location=":~:text=Kwak%20Seong%20Dong%20is%20the%20CEO%20of%20Allround%20Doctors." display="https://tracxn.com/d/companies/allround-doctors/__mCZ_Zpwl7I-acf1AWky9WiDIbrJpwYtlIGaRakoTcJM - :~:text=Kwak%20Seong%20Dong%20is%20the%20CEO%20of%20Allround%20Doctors."/>
    <hyperlink ref="R1713" r:id="rId1462" display="http://metadao.fi/"/>
    <hyperlink ref="S1713" r:id="rId1463"/>
    <hyperlink ref="AP1713" r:id="rId1464"/>
    <hyperlink ref="R1714" r:id="rId1465" display="http://yedem.io/"/>
    <hyperlink ref="S1714" r:id="rId1466"/>
    <hyperlink ref="AP1714" r:id="rId1467"/>
    <hyperlink ref="R1715" r:id="rId1468" display="http://earthboat.jp/"/>
    <hyperlink ref="AQ1715" r:id="rId1469" location="captable" display="https://pitchbook.com/profiles/company/523176-85 - captable"/>
    <hyperlink ref="S1716" r:id="rId1470"/>
    <hyperlink ref="R1717" r:id="rId1471" display="http://accurat.ai/"/>
    <hyperlink ref="S1717" r:id="rId1472"/>
    <hyperlink ref="R1718" r:id="rId1473" display="http://maitao.com/"/>
    <hyperlink ref="AP1718" r:id="rId1474"/>
    <hyperlink ref="R1719" r:id="rId1475" display="http://quantro-tx.com/"/>
    <hyperlink ref="S1719" r:id="rId1476"/>
    <hyperlink ref="AP1719" r:id="rId1477"/>
    <hyperlink ref="R1720" r:id="rId1478" display="http://worldwildlife.org/"/>
    <hyperlink ref="S1720" r:id="rId1479"/>
    <hyperlink ref="AP1720" r:id="rId1480"/>
    <hyperlink ref="AQ1720" r:id="rId1481"/>
    <hyperlink ref="R1721" r:id="rId1482" display="http://uef.fi/"/>
    <hyperlink ref="S1721" r:id="rId1483"/>
    <hyperlink ref="R1722" r:id="rId1484" display="http://consalad.io/"/>
    <hyperlink ref="AQ1722" r:id="rId1485" location="research" display="https://pitchbook.com/profiles/company/515280-16 - research"/>
    <hyperlink ref="R1723" r:id="rId1486" display="http://figpin.com/"/>
    <hyperlink ref="S1723" r:id="rId1487"/>
    <hyperlink ref="AP1723" r:id="rId1488"/>
    <hyperlink ref="S1724" r:id="rId1489"/>
    <hyperlink ref="AP1724" r:id="rId1490"/>
    <hyperlink ref="S1725" r:id="rId1491"/>
    <hyperlink ref="R1726" r:id="rId1492" display="http://foodsocial.io/"/>
    <hyperlink ref="S1726" r:id="rId1493"/>
    <hyperlink ref="R1727" r:id="rId1494" display="http://claude.co.id/"/>
    <hyperlink ref="S1727" r:id="rId1495"/>
    <hyperlink ref="AP1728" r:id="rId1496"/>
    <hyperlink ref="R1729" r:id="rId1497" display="http://menaregional.com/"/>
    <hyperlink ref="S1729" r:id="rId1498"/>
    <hyperlink ref="AP1729" r:id="rId1499"/>
    <hyperlink ref="R1730" r:id="rId1500" display="http://bleedio.com/"/>
    <hyperlink ref="S1730" r:id="rId1501"/>
    <hyperlink ref="R1731" r:id="rId1502" display="http://myplankeeper.ai/"/>
    <hyperlink ref="S1731" r:id="rId1503"/>
    <hyperlink ref="AP1731" r:id="rId1504"/>
    <hyperlink ref="R1732" r:id="rId1505" display="http://opentotheoffer.com/"/>
    <hyperlink ref="AP1732" r:id="rId1506"/>
    <hyperlink ref="R1733" r:id="rId1507" display="http://dncbiotechnology.com/"/>
    <hyperlink ref="AQ1733" r:id="rId1508" location=":~:text=Park%20Seong%2Dsoo%2C%20CEO%20of%20DNC%20Biotechnology%2C" display="https://dncbiotechnology.com/innovation-award-at-ces-2024/ - :~:text=Park%20Seong%2Dsoo%2C%20CEO%20of%20DNC%20Biotechnology%2C"/>
    <hyperlink ref="AQ1734" r:id="rId1509" location="research" display="https://pitchbook.com/profiles/company/532584-19 - research"/>
    <hyperlink ref="R1735" r:id="rId1510" display="http://vorticwatches.com/"/>
    <hyperlink ref="S1735" r:id="rId1511"/>
    <hyperlink ref="R1736" r:id="rId1512" display="http://nerxbiosciences.com/"/>
    <hyperlink ref="S1736" r:id="rId1513"/>
    <hyperlink ref="AP1736" r:id="rId1514"/>
    <hyperlink ref="AQ1736" r:id="rId1515" location=":~:text=N%C4%92Rx%20Biosciences%20was%20founded%20in%202009%20by%20John%20Turchi%2C%20Ph.D%2C%20(President%20and%20CSO)%20and%20Robert%20Feltgen%20(CEO)" display="https://www.nerxbiosciences.com/nerx-history - :~:text=N%C4%92Rx%20Biosciences%20was%20founded%20in%202009%20by%20John%20Turchi%2C%20Ph.D%2C%20(President%20and%20CSO)%20and%20Robert%20Feltgen%20(CEO)"/>
    <hyperlink ref="S1737" r:id="rId1516"/>
    <hyperlink ref="R1738" r:id="rId1517" display="http://kazeraglobal.com/"/>
    <hyperlink ref="S1738" r:id="rId1518"/>
    <hyperlink ref="AQ1738" r:id="rId1519" location=":~:text=Dennis%20Edmonds,Chief%20Executive%20Officer" display="https://kazeraglobal.com/board-structure/ - :~:text=Dennis%20Edmonds,Chief%20Executive%20Officer"/>
    <hyperlink ref="R1739" r:id="rId1520" display="http://builtright.co/"/>
    <hyperlink ref="S1739" r:id="rId1521"/>
    <hyperlink ref="R1740" r:id="rId1522" display="http://autocomplete.io/"/>
    <hyperlink ref="S1740" r:id="rId1523"/>
    <hyperlink ref="AP1740" r:id="rId1524"/>
    <hyperlink ref="R1741" r:id="rId1525" display="http://grandeportage.com/"/>
    <hyperlink ref="S1741" r:id="rId1526"/>
    <hyperlink ref="AQ1741" r:id="rId1527" location=":~:text=Ian%20Klassen,President%20%26%20CEO" display="https://grandeportage.com/contact-us/contact-info/ - :~:text=Ian%20Klassen,President%20%26%20CEO"/>
    <hyperlink ref="R1743" r:id="rId1528" display="http://metallus.com/"/>
    <hyperlink ref="S1743" r:id="rId1529"/>
    <hyperlink ref="AP1743" r:id="rId1530"/>
    <hyperlink ref="R1744" r:id="rId1531" display="http://genrae.com/"/>
    <hyperlink ref="S1744" r:id="rId1532"/>
    <hyperlink ref="R1745" r:id="rId1533" display="http://crosspointrx.com/"/>
    <hyperlink ref="AP1745" r:id="rId1534"/>
    <hyperlink ref="AQ1745" r:id="rId1535" location=":~:text=Tae%2DErk%20Kim,CEO" display="https://www.crosspointrx.com/about - :~:text=Tae%2DErk%20Kim,CEO"/>
    <hyperlink ref="R1746" r:id="rId1536" display="http://openmoney.jp/"/>
    <hyperlink ref="AQ1746" r:id="rId1537" location="research" display="https://pitchbook.com/profiles/company/491432-95 - research"/>
    <hyperlink ref="R1748" r:id="rId1538" display="http://alphadesign.ai/"/>
    <hyperlink ref="AQ1748" r:id="rId1539"/>
    <hyperlink ref="R1749" r:id="rId1540" display="http://readi.co.kr/"/>
    <hyperlink ref="AQ1749" r:id="rId1541" location="team" display="https://pitchbook.com/profiles/company/515306-26 - team"/>
    <hyperlink ref="R1750" r:id="rId1542" display="http://losandes.pe/"/>
    <hyperlink ref="AP1750" r:id="rId1543"/>
    <hyperlink ref="R1751" r:id="rId1544" display="http://swarmaero.com/"/>
    <hyperlink ref="S1751" r:id="rId1545"/>
    <hyperlink ref="R1752" r:id="rId1546" display="http://storkexchange.co/"/>
    <hyperlink ref="S1752" r:id="rId1547"/>
    <hyperlink ref="AP1752" r:id="rId1548"/>
    <hyperlink ref="AQ1752" r:id="rId1549" location=":~:text=Ben%20Norment,Co%2DFounder%20/%20CEO" display="https://storkexchange.co/pages/about?srsltid=AfmBOoqZ4wmvvxGMVldolq3UMDClevPKmYObWzS658YGtQKGWeDSLMZD - :~:text=Ben%20Norment,Co%2DFounder%20/%20CEO"/>
    <hyperlink ref="R1753" r:id="rId1550" display="http://giyst.com/"/>
    <hyperlink ref="S1753" r:id="rId1551"/>
    <hyperlink ref="AP1753" r:id="rId1552"/>
    <hyperlink ref="R1754" r:id="rId1553" display="http://identitymatrix.ai/"/>
    <hyperlink ref="S1754" r:id="rId1554"/>
    <hyperlink ref="R1755" r:id="rId1555" display="http://bluegrass.kctcs.edu/"/>
    <hyperlink ref="S1755" r:id="rId1556"/>
    <hyperlink ref="AP1755" r:id="rId1557"/>
    <hyperlink ref="R1756" r:id="rId1558" display="http://zilksfoods.com/"/>
    <hyperlink ref="S1756" r:id="rId1559"/>
    <hyperlink ref="AQ1757" r:id="rId1560"/>
    <hyperlink ref="R1759" r:id="rId1561" display="http://silvateam.com/"/>
    <hyperlink ref="S1759" r:id="rId1562"/>
    <hyperlink ref="AP1759" r:id="rId1563"/>
    <hyperlink ref="R1761" r:id="rId1564" display="http://cypher-meta.com/"/>
    <hyperlink ref="S1761" r:id="rId1565"/>
    <hyperlink ref="AQ1761" r:id="rId1566"/>
    <hyperlink ref="R1762" r:id="rId1567" display="http://adbot.co.za/"/>
    <hyperlink ref="S1762" r:id="rId1568"/>
    <hyperlink ref="AP1762" r:id="rId1569"/>
    <hyperlink ref="AQ1763" r:id="rId1570" location="undefined:~:text=Chen%20Zhang,Chief%20Executive%20Officer" display="https://pitchbook.com/profiles/company/622429-75 - undefined:~:text=Chen%20Zhang,Chief%20Executive%20Officer"/>
    <hyperlink ref="R1764" r:id="rId1571" display="http://mymission.org/"/>
    <hyperlink ref="S1764" r:id="rId1572"/>
    <hyperlink ref="AQ1765" r:id="rId1573" location="overview" display="https://pitchbook.com/profiles/company/616258-90 - overview"/>
    <hyperlink ref="R1766" r:id="rId1574" display="http://zeal-b.com/"/>
    <hyperlink ref="AQ1766" r:id="rId1575" location=":~:text=Representative%20Director%3A%20Yuichi%20Watanabe%2C" display="https://zeal-b.com/company/ - :~:text=Representative%20Director%3A%20Yuichi%20Watanabe%2C"/>
    <hyperlink ref="R1767" r:id="rId1576" display="http://dash-chip.com/"/>
    <hyperlink ref="R1768" r:id="rId1577" display="http://altheapbc.com/"/>
    <hyperlink ref="S1768" r:id="rId1578"/>
    <hyperlink ref="AP1768" r:id="rId1579"/>
    <hyperlink ref="S1770" r:id="rId1580"/>
    <hyperlink ref="AP1770" r:id="rId1581"/>
    <hyperlink ref="R1771" r:id="rId1582" display="http://elaborate.com/"/>
    <hyperlink ref="S1771" r:id="rId1583"/>
    <hyperlink ref="R1772" r:id="rId1584" display="http://tryblend.net/"/>
    <hyperlink ref="S1772" r:id="rId1585"/>
    <hyperlink ref="AP1772" r:id="rId1586"/>
    <hyperlink ref="R1773" r:id="rId1587" display="http://whyapp.co/"/>
    <hyperlink ref="S1773" r:id="rId1588"/>
    <hyperlink ref="R1774" r:id="rId1589" display="http://peak-med.com/"/>
    <hyperlink ref="S1774" r:id="rId1590"/>
    <hyperlink ref="AP1774" r:id="rId1591"/>
    <hyperlink ref="R1775" r:id="rId1592" display="http://intelligentlaser.cn/"/>
    <hyperlink ref="S1775" r:id="rId1593"/>
    <hyperlink ref="AQ1775" r:id="rId1594" location="research" display="https://pitchbook.com/profiles/company/339858-73 - research"/>
    <hyperlink ref="R1776" r:id="rId1595" display="http://sarytogangraphite.com.au/"/>
    <hyperlink ref="S1776" r:id="rId1596"/>
    <hyperlink ref="AP1776" r:id="rId1597"/>
    <hyperlink ref="R1777" r:id="rId1598" display="http://virungamountainspirits.com/"/>
    <hyperlink ref="S1777" r:id="rId1599"/>
    <hyperlink ref="AP1777" r:id="rId1600"/>
    <hyperlink ref="S1778" r:id="rId1601"/>
    <hyperlink ref="R1779" r:id="rId1602" display="http://ri-bio.org/"/>
    <hyperlink ref="S1779" r:id="rId1603"/>
    <hyperlink ref="AP1779" r:id="rId1604"/>
    <hyperlink ref="R1780" r:id="rId1605" display="http://sanjoseca.gov/"/>
    <hyperlink ref="S1780" r:id="rId1606"/>
    <hyperlink ref="AP1780" r:id="rId1607"/>
    <hyperlink ref="R1781" r:id="rId1608" display="http://golerobotics.com/"/>
    <hyperlink ref="S1781" r:id="rId1609"/>
    <hyperlink ref="AQ1781" r:id="rId1610"/>
    <hyperlink ref="R1782" r:id="rId1611" display="http://kaeru-inc.co.jp/"/>
    <hyperlink ref="AP1782" r:id="rId1612"/>
    <hyperlink ref="AQ1783" r:id="rId1613" location="funding" display="https://pitchbook.com/profiles/company/589252-42 - funding"/>
    <hyperlink ref="R1784" r:id="rId1614" display="http://impactpr.co/"/>
    <hyperlink ref="S1784" r:id="rId1615"/>
    <hyperlink ref="AP1784" r:id="rId1616"/>
    <hyperlink ref="R1785" r:id="rId1617" display="http://eagleprojects.it/"/>
    <hyperlink ref="S1785" r:id="rId1618"/>
    <hyperlink ref="AQ1785" r:id="rId1619" location=":~:text=ROSATI%20GIOVACCHINO,of%20Directors%20(CDA)" display="https://www.eagleprojects.it/en/about-us/ - :~:text=ROSATI%20GIOVACCHINO,of%20Directors%20(CDA)"/>
    <hyperlink ref="R1786" r:id="rId1620" display="http://cocorico.ro/"/>
    <hyperlink ref="S1786" r:id="rId1621"/>
    <hyperlink ref="AP1786" r:id="rId1622"/>
    <hyperlink ref="R1787" r:id="rId1623" display="http://mercurygate.com/"/>
    <hyperlink ref="S1787" r:id="rId1624"/>
    <hyperlink ref="AP1787" r:id="rId1625"/>
    <hyperlink ref="R1788" r:id="rId1626" display="http://hungerresourcenetwork.org/"/>
    <hyperlink ref="S1788" r:id="rId1627"/>
    <hyperlink ref="AP1788" r:id="rId1628"/>
    <hyperlink ref="AQ1788" r:id="rId1629" location=":~:text=Daniel%20Jariabka,President/Director" display="https://www.hungerresourcenetwork.org/about-1 - :~:text=Daniel%20Jariabka,President/Director"/>
    <hyperlink ref="R1789" r:id="rId1630" display="http://wook.id/"/>
    <hyperlink ref="S1789" r:id="rId1631"/>
    <hyperlink ref="AQ1789" r:id="rId1632" location=":~:text=founded%20by%20Xu%20Long%20Hua" display="https://home.wook.cn/id/chuangshirengushi1/ - :~:text=founded%20by%20Xu%20Long%20Hua"/>
    <hyperlink ref="R1791" r:id="rId1633" display="http://metromin.org/"/>
    <hyperlink ref="S1791" r:id="rId1634"/>
    <hyperlink ref="AQ1791" r:id="rId1635"/>
    <hyperlink ref="R1792" r:id="rId1636" display="http://honsunsolar.com/"/>
    <hyperlink ref="R1794" r:id="rId1637" display="http://airith.com/"/>
    <hyperlink ref="S1794" r:id="rId1638"/>
    <hyperlink ref="R1795" r:id="rId1639" display="http://unitedfintech.com/"/>
    <hyperlink ref="S1795" r:id="rId1640"/>
    <hyperlink ref="AP1795" r:id="rId1641"/>
    <hyperlink ref="R1796" r:id="rId1642" display="http://loanbye.com/"/>
    <hyperlink ref="S1796" r:id="rId1643"/>
    <hyperlink ref="AQ1796" r:id="rId1644" location=":~:text=The%20founders%20of%20LoanBYE%20is%20Krish%20Pandya" display="https://tracxn.com/d/companies/loanbye/__SLYLCzDgs2xtqVMhp-IGjzHboPwuO58IIgYZuiV0Gfw - :~:text=The%20founders%20of%20LoanBYE%20is%20Krish%20Pandya"/>
    <hyperlink ref="R1797" r:id="rId1645" display="http://yorbeauresources.com/"/>
    <hyperlink ref="S1797" r:id="rId1646"/>
    <hyperlink ref="AQ1797" r:id="rId1647" location=":~:text=Mr.%20Terry%20J.%20Kocisko%0AMr.%20Terry%20J.%20Kocisko%20is%20Director%20and%20Chief%20Executive%20Officer" display="https://www.yorbeauresources.com/en/corporate/management-and-directors/ - :~:text=Mr.%20Terry%20J.%20Kocisko%0AMr.%20Terry%20J.%20Kocisko%20is%20Director%20and%20Chief%20Executive%20Officer"/>
    <hyperlink ref="R1799" r:id="rId1648" display="http://brailleenergysystemsinc.com/"/>
    <hyperlink ref="S1799" r:id="rId1649"/>
    <hyperlink ref="R1800" r:id="rId1650" display="http://crediko.com.mx/"/>
    <hyperlink ref="S1800" r:id="rId1651"/>
    <hyperlink ref="AP1800" r:id="rId1652"/>
    <hyperlink ref="R1801" r:id="rId1653" display="http://spendable.com.au/"/>
    <hyperlink ref="S1801" r:id="rId1654"/>
    <hyperlink ref="R1802" r:id="rId1655" display="http://cplc.org/"/>
    <hyperlink ref="S1802" r:id="rId1656"/>
    <hyperlink ref="AP1802" r:id="rId1657"/>
    <hyperlink ref="R1803" r:id="rId1658" display="http://designbycapella.com/"/>
    <hyperlink ref="S1803" r:id="rId1659"/>
    <hyperlink ref="AP1803" r:id="rId1660"/>
    <hyperlink ref="R1804" r:id="rId1661" display="http://rethreaded.com/"/>
    <hyperlink ref="S1804" r:id="rId1662"/>
    <hyperlink ref="R1805" r:id="rId1663" display="http://labfarm.pl/"/>
    <hyperlink ref="S1805" r:id="rId1664"/>
    <hyperlink ref="AP1805" r:id="rId1665"/>
    <hyperlink ref="R1806" r:id="rId1666" display="http://edgene.cn/"/>
    <hyperlink ref="R1807" r:id="rId1667" display="http://aticomining.com/"/>
    <hyperlink ref="S1807" r:id="rId1668"/>
    <hyperlink ref="R1808" r:id="rId1669" display="http://cascadeaids.org/"/>
    <hyperlink ref="S1808" r:id="rId1670"/>
    <hyperlink ref="AP1808" r:id="rId1671"/>
    <hyperlink ref="S1810" r:id="rId1672"/>
    <hyperlink ref="R1811" r:id="rId1673" display="http://connect2home.org/"/>
    <hyperlink ref="S1811" r:id="rId1674"/>
    <hyperlink ref="R1812" r:id="rId1675" display="http://heimaochan.com/"/>
    <hyperlink ref="R1813" r:id="rId1676" display="http://edima.cz/"/>
    <hyperlink ref="S1813" r:id="rId1677"/>
    <hyperlink ref="R1815" r:id="rId1678" display="http://bio-zdmc.com/"/>
    <hyperlink ref="R1818" r:id="rId1679" display="http://televerse.xyz/"/>
    <hyperlink ref="AQ1818" r:id="rId1680" location=":~:text=Core%20Team-,Akio,-FOUNDER%C2%A0" display="https://www.televerse.xyz/ - :~:text=Core%20Team-,Akio,-FOUNDER%C2%A0"/>
    <hyperlink ref="R1819" r:id="rId1681" display="http://questgates.co.uk/"/>
    <hyperlink ref="S1819" r:id="rId1682"/>
    <hyperlink ref="AQ1819" r:id="rId1683"/>
    <hyperlink ref="R1820" r:id="rId1684" display="http://teamplaymaker.com/"/>
    <hyperlink ref="AQ1820" r:id="rId1685" location="team" display="https://pitchbook.com/profiles/company/627462-46 - team"/>
    <hyperlink ref="R1821" r:id="rId1686" display="http://wellspringliving.org/"/>
    <hyperlink ref="S1821" r:id="rId1687"/>
    <hyperlink ref="AP1821" r:id="rId1688"/>
    <hyperlink ref="R1822" r:id="rId1689" display="http://wvhtf.org/"/>
    <hyperlink ref="S1822" r:id="rId1690"/>
    <hyperlink ref="S1823" r:id="rId1691"/>
    <hyperlink ref="AQ1823" r:id="rId1692" location="funding" display="https://pitchbook.com/profiles/company/591066-37 - funding"/>
    <hyperlink ref="R1824" r:id="rId1693" display="http://rigonilab.it/"/>
    <hyperlink ref="AQ1824" r:id="rId1694" location="about" display="https://rigonilab.it/ - about"/>
    <hyperlink ref="R1826" r:id="rId1695" display="http://quantlytica.com/"/>
    <hyperlink ref="S1826" r:id="rId1696"/>
    <hyperlink ref="AP1826" r:id="rId1697"/>
    <hyperlink ref="R1827" r:id="rId1698" display="http://carbonquest.com/"/>
    <hyperlink ref="S1827" r:id="rId1699"/>
    <hyperlink ref="R1828" r:id="rId1700" display="http://fairgo.ai/"/>
    <hyperlink ref="S1828" r:id="rId1701"/>
    <hyperlink ref="AP1828" r:id="rId1702"/>
    <hyperlink ref="R1829" r:id="rId1703" display="http://aletaplanet.com/"/>
    <hyperlink ref="S1829" r:id="rId1704"/>
    <hyperlink ref="AQ1829" r:id="rId1705"/>
    <hyperlink ref="R1830" r:id="rId1706" display="http://01.ai/"/>
    <hyperlink ref="S1830" r:id="rId1707"/>
    <hyperlink ref="AQ1830" r:id="rId1708" location=":" display="https://tracxn.com/d/companies/01.ai/__-gDw3QA2cxhEHCuampmbLXvEk9cBAO1Opo3mdn774Kg - :"/>
    <hyperlink ref="S1831" r:id="rId1709"/>
    <hyperlink ref="AP1831" r:id="rId1710"/>
    <hyperlink ref="S1832" r:id="rId1711"/>
    <hyperlink ref="AP1832" r:id="rId1712"/>
    <hyperlink ref="S1833" r:id="rId1713"/>
    <hyperlink ref="R1834" r:id="rId1714" display="http://georgemodular.com/"/>
    <hyperlink ref="AP1834" r:id="rId1715"/>
    <hyperlink ref="R1835" r:id="rId1716" display="http://medspruce.com/"/>
    <hyperlink ref="AQ1835" r:id="rId1717" location="team" display="https://pitchbook.com/profiles/company/626501-98 - team"/>
    <hyperlink ref="R1836" r:id="rId1718" display="http://jintukj.cn/"/>
    <hyperlink ref="AQ1836" r:id="rId1719" location="team" display="https://pitchbook.com/profiles/company/616529-35 - team"/>
    <hyperlink ref="R1838" r:id="rId1720" display="http://enloq.co/"/>
    <hyperlink ref="S1838" r:id="rId1721"/>
    <hyperlink ref="AP1838" r:id="rId1722"/>
    <hyperlink ref="R1839" r:id="rId1723" display="http://fellowshipplace.org/"/>
    <hyperlink ref="S1839" r:id="rId1724"/>
    <hyperlink ref="AQ1839" r:id="rId1725"/>
    <hyperlink ref="R1840" r:id="rId1726" display="http://abhes.org/"/>
    <hyperlink ref="S1840" r:id="rId1727"/>
    <hyperlink ref="R1841" r:id="rId1728" display="http://bgcnri.org/"/>
    <hyperlink ref="S1841" r:id="rId1729"/>
    <hyperlink ref="AQ1841" r:id="rId1730"/>
    <hyperlink ref="R1842" r:id="rId1731" display="http://tonx.ai/"/>
    <hyperlink ref="R1843" r:id="rId1732" display="http://hutsy.com/"/>
    <hyperlink ref="S1843" r:id="rId1733"/>
    <hyperlink ref="AP1843" r:id="rId1734"/>
    <hyperlink ref="R1844" r:id="rId1735" display="http://rcam-tech.com/"/>
    <hyperlink ref="AQ1844" r:id="rId1736" location=":~:text=Yaroslav%20Parkhisenko%2C%20CEO" display="https://rcam-tech.com/ - :~:text=Yaroslav%20Parkhisenko%2C%20CEO"/>
    <hyperlink ref="R1845" r:id="rId1737" display="http://gardiner.com/"/>
    <hyperlink ref="S1845" r:id="rId1738"/>
    <hyperlink ref="AQ1845" r:id="rId1739" location=":~:text=LEADERSHIP-,ADAM%20GLOVER,MANAGING%20PARTNER,-As%20Managing%20Partner" display="https://www.gardiner.com/about-us - :~:text=LEADERSHIP-,ADAM%20GLOVER,MANAGING%20PARTNER,-As%20Managing%20Partner"/>
    <hyperlink ref="R1846" r:id="rId1740" display="http://tau-robotics.com/"/>
    <hyperlink ref="S1846" r:id="rId1741"/>
    <hyperlink ref="R1847" r:id="rId1742" display="http://cleardemand.com/"/>
    <hyperlink ref="S1847" r:id="rId1743"/>
    <hyperlink ref="AP1847" r:id="rId1744"/>
    <hyperlink ref="R1848" r:id="rId1745" display="http://spacewasp.net/"/>
    <hyperlink ref="AQ1848" r:id="rId1746" location=":~:text=Representative%20Director,Hayato%20Isesaki" display="https://spacewasp.net/company/ - :~:text=Representative%20Director,Hayato%20Isesaki"/>
    <hyperlink ref="R1850" r:id="rId1747" display="http://fraiya.com/"/>
    <hyperlink ref="S1850" r:id="rId1748"/>
    <hyperlink ref="AP1850" r:id="rId1749"/>
    <hyperlink ref="R1851" r:id="rId1750" display="http://graphenergytech.com/"/>
    <hyperlink ref="S1851" r:id="rId1751"/>
    <hyperlink ref="AP1851" r:id="rId1752"/>
    <hyperlink ref="R1852" r:id="rId1753" display="http://incadense.com/"/>
    <hyperlink ref="AP1852" r:id="rId1754"/>
    <hyperlink ref="R1853" r:id="rId1755" display="http://evolution.com/"/>
    <hyperlink ref="S1853" r:id="rId1756"/>
    <hyperlink ref="R1854" r:id="rId1757" display="http://waterstonegroups.com/"/>
    <hyperlink ref="AQ1854" r:id="rId1758" location="undefined" display="https://pitchbook.com/profiles/company/494973-46 - undefined"/>
    <hyperlink ref="R1855" r:id="rId1759" display="http://sim2real.co.kr/"/>
    <hyperlink ref="R1856" r:id="rId1760" display="http://erikaslighthouse.org/"/>
    <hyperlink ref="S1856" r:id="rId1761"/>
    <hyperlink ref="AQ1856" r:id="rId1762" location=":~:text=Ginny%20Neuckranz%0AFounder%2C%20Erika%E2%80%99s%20Lighthouse" display="https://erikaslighthouse.org/get-to-know-us/ - :~:text=Ginny%20Neuckranz%0AFounder%2C%20Erika%E2%80%99s%20Lighthouse"/>
    <hyperlink ref="R1857" r:id="rId1763" display="http://eiehub.org/"/>
    <hyperlink ref="S1857" r:id="rId1764"/>
    <hyperlink ref="AQ1857" r:id="rId1765" location=":~:text=Petra%20Heusser,Executive%20Director" display="https://eiehub.org/about/secretariat - :~:text=Petra%20Heusser,Executive%20Director"/>
    <hyperlink ref="R1858" r:id="rId1766" display="http://chcqca.org/"/>
    <hyperlink ref="S1858" r:id="rId1767"/>
    <hyperlink ref="R1859" r:id="rId1768" display="http://wiu.edu/"/>
    <hyperlink ref="S1859" r:id="rId1769"/>
    <hyperlink ref="AP1859" r:id="rId1770"/>
    <hyperlink ref="AQ1859" r:id="rId1771" location=":~:text=Audrey%20Adamson,and%20QC%20Operations" display="https://www.wiu.edu/qc/administration/ - :~:text=Audrey%20Adamson,and%20QC%20Operations"/>
    <hyperlink ref="R1860" r:id="rId1772" display="http://gesgapegiag.ca/"/>
    <hyperlink ref="S1860" r:id="rId1773"/>
    <hyperlink ref="AQ1860" r:id="rId1774" location=":~:text=Roderick%20Larocque,Chief%20of%20Gesgapegiag" display="https://gesgapegiag.ca/chief-council/ - :~:text=Roderick%20Larocque,Chief%20of%20Gesgapegiag"/>
    <hyperlink ref="R1861" r:id="rId1775" display="http://apps.apple.com/"/>
    <hyperlink ref="S1861" r:id="rId1776"/>
    <hyperlink ref="AQ1861" r:id="rId1777"/>
    <hyperlink ref="S1862" r:id="rId1778"/>
    <hyperlink ref="R1863" r:id="rId1779" display="http://wingsprogram.com/"/>
    <hyperlink ref="S1863" r:id="rId1780"/>
    <hyperlink ref="R1864" r:id="rId1781" display="http://rohas-company.com/"/>
    <hyperlink ref="AQ1864" r:id="rId1782" location=":~:text=with%202%20Principals*-,KEIGO%20NAKABAYASHI,President,-Contact%202" display="https://www.dnb.com/business-directory/company-profiles.rohas_company_kk.1aa6bc879b8092893c2ed85ab73c98a7.html - :~:text=with%202%20Principals*-,KEIGO%20NAKABAYASHI,President,-Contact%202"/>
    <hyperlink ref="R1865" r:id="rId1783" display="http://truleaf-medical.com/"/>
    <hyperlink ref="S1865" r:id="rId1784"/>
    <hyperlink ref="S1866" r:id="rId1785"/>
    <hyperlink ref="AP1866" r:id="rId1786"/>
    <hyperlink ref="AQ1866" r:id="rId1787" location="team:~:text=Board%20Seat-,Albert%20Thompson,Founder%2C%20Chief%20Executive%20Officer%20%26%20Board%20Member,-To%20view%20CarNext" display="https://pitchbook.com/profiles/company/624909-07 - team:~:text=Board%20Seat-,Albert%20Thompson,Founder%2C%20Chief%20Executive%20Officer%20%26%20Board%20Member,-To%20view%20CarNext"/>
    <hyperlink ref="R1868" r:id="rId1788" display="http://saltandstone.com/"/>
    <hyperlink ref="S1868" r:id="rId1789"/>
    <hyperlink ref="R1869" r:id="rId1790" display="http://vtpoc.net/"/>
    <hyperlink ref="AQ1869" r:id="rId1791" location=":~:text=SHARE%20THIS%3A-,Weiwei%20Wang,Executive%20Director%2C%20Community%20and%20Policy%20%7C%20Co%2DFounder%20(she/her),-Weiwei%20Wang%20immigrated" display="https://www.vtpoc.net/our-team/weiwei-wang/ - :~:text=SHARE%20THIS%3A-,Weiwei%20Wang,Executive%20Director%2C%20Community%20and%20Policy%20%7C%20Co%2DFounder%20(she/her),-Weiwei%20Wang%20immigrated"/>
    <hyperlink ref="R1870" r:id="rId1792" display="http://wello.org/"/>
    <hyperlink ref="AP1870" r:id="rId1793"/>
    <hyperlink ref="S1871" r:id="rId1794"/>
    <hyperlink ref="AP1871" r:id="rId1795"/>
    <hyperlink ref="R1872" r:id="rId1796" display="http://purewavehydrogen.com/"/>
    <hyperlink ref="AQ1872" r:id="rId1797"/>
    <hyperlink ref="S1873" r:id="rId1798"/>
    <hyperlink ref="AQ1873" r:id="rId1799" location=":~:text=Eloi%20Tarr%C3%A9s%2C%20CEO%20of%20Peinaje%20del%20R%C3%ADo%20Llobregat" display="https://www.icf.cat/en/sala-de-premsa/ICF-finances-the-company-Peinaje-del-Rio-Llobregat-to-install-a-photovoltaic-plant-with-an-impact-equivalent-to-36300-trees - :~:text=Eloi%20Tarr%C3%A9s%2C%20CEO%20of%20Peinaje%20del%20R%C3%ADo%20Llobregat"/>
    <hyperlink ref="R1874" r:id="rId1800" display="http://trilliad.com/"/>
    <hyperlink ref="S1874" r:id="rId1801"/>
    <hyperlink ref="AP1874" r:id="rId1802"/>
    <hyperlink ref="R1875" r:id="rId1803" display="http://awarenesscompany.co.za/"/>
    <hyperlink ref="S1875" r:id="rId1804"/>
    <hyperlink ref="R1876" r:id="rId1805" display="http://saferfoundation.org/"/>
    <hyperlink ref="S1876" r:id="rId1806"/>
    <hyperlink ref="R1877" r:id="rId1807" display="http://preve.co/"/>
    <hyperlink ref="S1877" r:id="rId1808"/>
    <hyperlink ref="AP1877" r:id="rId1809"/>
    <hyperlink ref="R1878" r:id="rId1810" display="http://shelter-inc.org/"/>
    <hyperlink ref="S1878" r:id="rId1811"/>
    <hyperlink ref="AP1878" r:id="rId1812"/>
    <hyperlink ref="R1879" r:id="rId1813" display="http://photonqueue.com/"/>
    <hyperlink ref="S1879" r:id="rId1814"/>
    <hyperlink ref="R1880" r:id="rId1815" display="http://constructn.ai/"/>
    <hyperlink ref="S1880" r:id="rId1816"/>
    <hyperlink ref="AP1880" r:id="rId1817"/>
    <hyperlink ref="R1881" r:id="rId1818" display="http://quantumrings.com/"/>
    <hyperlink ref="S1881" r:id="rId1819"/>
    <hyperlink ref="R1882" r:id="rId1820" display="http://quantumastra.com/"/>
    <hyperlink ref="S1882" r:id="rId1821"/>
    <hyperlink ref="AP1882" r:id="rId1822"/>
    <hyperlink ref="AQ1882" r:id="rId1823" location=":~:text=Lalitha%20N%2C%20Founder%20and%20CEO%20of%20QuantumAstra" display="https://quantumastra.com/2024/03/27/breaking-boundaries-highlights-from-the-unveiling-quantum-technology-conference/ - :~:text=Lalitha%20N%2C%20Founder%20and%20CEO%20of%20QuantumAstra"/>
    <hyperlink ref="R1883" r:id="rId1824" display="http://groupedbs.com/"/>
    <hyperlink ref="S1883" r:id="rId1825"/>
    <hyperlink ref="AP1883" r:id="rId1826"/>
    <hyperlink ref="R1884" r:id="rId1827" display="http://miriotech.com/"/>
    <hyperlink ref="S1884" r:id="rId1828"/>
    <hyperlink ref="AP1884" r:id="rId1829"/>
    <hyperlink ref="AQ1884" r:id="rId1830" location=":~:text=Founders%C2%A0,VALENTIN%20KAO" display="https://www.crunchbase.com/organization/mirio-1f90 - :~:text=Founders%C2%A0,VALENTIN%20KAO"/>
    <hyperlink ref="S1885" r:id="rId1831"/>
    <hyperlink ref="AP1885" r:id="rId1832"/>
    <hyperlink ref="R1886" r:id="rId1833" display="http://creative-itc.com/"/>
    <hyperlink ref="S1886" r:id="rId1834"/>
    <hyperlink ref="R1887" r:id="rId1835" display="http://safehouseproject.org/"/>
    <hyperlink ref="S1887" r:id="rId1836"/>
    <hyperlink ref="R1888" r:id="rId1837" display="http://phosphorex.com/"/>
    <hyperlink ref="S1888" r:id="rId1838"/>
    <hyperlink ref="AP1888" r:id="rId1839"/>
    <hyperlink ref="R1889" r:id="rId1840" display="http://smartviewtechnology.co.za/"/>
    <hyperlink ref="S1889" r:id="rId1841"/>
    <hyperlink ref="R1890" r:id="rId1842" display="http://crypticvector.com/"/>
    <hyperlink ref="S1890" r:id="rId1843"/>
    <hyperlink ref="R1891" r:id="rId1844" display="http://dogandwhistle.com/"/>
    <hyperlink ref="S1891" r:id="rId1845"/>
    <hyperlink ref="AP1891" r:id="rId1846"/>
    <hyperlink ref="R1892" r:id="rId1847" display="http://loftshotelgaspesie.ca/"/>
    <hyperlink ref="R1893" r:id="rId1848" display="http://socialpawsapp.com/"/>
    <hyperlink ref="S1893" r:id="rId1849"/>
    <hyperlink ref="AP1893" r:id="rId1850"/>
    <hyperlink ref="R1894" r:id="rId1851" display="http://credipple.com/"/>
    <hyperlink ref="S1894" r:id="rId1852"/>
    <hyperlink ref="R1895" r:id="rId1853" display="http://vivace.com/"/>
    <hyperlink ref="R1896" r:id="rId1854" display="http://qcgardens.com/"/>
    <hyperlink ref="S1896" r:id="rId1855"/>
    <hyperlink ref="AP1896" r:id="rId1856"/>
    <hyperlink ref="R1897" r:id="rId1857" display="http://vovkfoundation.org/"/>
    <hyperlink ref="S1897" r:id="rId1858"/>
    <hyperlink ref="AQ1897" r:id="rId1859"/>
    <hyperlink ref="R1898" r:id="rId1860" display="http://cleverpoint.pro/"/>
    <hyperlink ref="S1898" r:id="rId1861"/>
    <hyperlink ref="AP1898" r:id="rId1862"/>
    <hyperlink ref="R1899" r:id="rId1863" display="http://trinitycollegeqc.edu/"/>
    <hyperlink ref="AQ1899" r:id="rId1864" location=":~:text=Dr.-,Tracy%20Poelvoorde,-Chancellor" display="https://www.trinitycollegeqc.edu/about-us/faculty-staff/dr-tracy-poelvoorde - :~:text=Dr.-,Tracy%20Poelvoorde,-Chancellor"/>
    <hyperlink ref="R1900" r:id="rId1865" display="http://naturalextech.com/"/>
    <hyperlink ref="S1900" r:id="rId1866"/>
    <hyperlink ref="AP1900" r:id="rId1867"/>
    <hyperlink ref="R1901" r:id="rId1868" display="http://reflectionai.xyz/"/>
    <hyperlink ref="AQ1901" r:id="rId1869" location="research" display="https://pitchbook.com/profiles/company/625921-12 - research"/>
    <hyperlink ref="R1902" r:id="rId1870" display="http://synthbits.com/"/>
    <hyperlink ref="AP1902" r:id="rId1871"/>
    <hyperlink ref="R1903" r:id="rId1872" display="http://forest-cabin.com/"/>
    <hyperlink ref="R1904" r:id="rId1873" display="http://vitalcare.com/"/>
    <hyperlink ref="S1904" r:id="rId1874"/>
    <hyperlink ref="AP1904" r:id="rId1875"/>
    <hyperlink ref="R1905" r:id="rId1876" display="http://bigrentals.com/"/>
    <hyperlink ref="S1905" r:id="rId1877"/>
    <hyperlink ref="R1906" r:id="rId1878" display="http://leading-point.com/"/>
    <hyperlink ref="S1906" r:id="rId1879"/>
    <hyperlink ref="R1907" r:id="rId1880" display="http://composability.co.uk/"/>
    <hyperlink ref="R1908" r:id="rId1881" display="http://greptime.com/"/>
    <hyperlink ref="S1908" r:id="rId1882"/>
    <hyperlink ref="AP1908" r:id="rId1883"/>
    <hyperlink ref="R1909" r:id="rId1884" display="http://elevateyouthvt.org/"/>
    <hyperlink ref="S1909" r:id="rId1885"/>
    <hyperlink ref="AP1909" r:id="rId1886"/>
    <hyperlink ref="R1910" r:id="rId1887" display="http://safemedwaste.com/"/>
    <hyperlink ref="AP1910" r:id="rId1888"/>
    <hyperlink ref="R1911" r:id="rId1889" display="http://artificialbrain.us/"/>
    <hyperlink ref="S1911" r:id="rId1890"/>
    <hyperlink ref="R1912" r:id="rId1891" display="http://curvalux.com/"/>
    <hyperlink ref="S1912" r:id="rId1892"/>
    <hyperlink ref="R1913" r:id="rId1893" display="http://myui.ai/"/>
    <hyperlink ref="S1913" r:id="rId1894"/>
    <hyperlink ref="R1914" r:id="rId1895" display="http://humilityhomes.org/"/>
    <hyperlink ref="S1914" r:id="rId1896"/>
    <hyperlink ref="AP1914" r:id="rId1897"/>
    <hyperlink ref="AQ1914" r:id="rId1898" location=":~:text=ASHLEY%20VELEZ%2C%20MPA%0AChief%20Executive%20Officer" display="https://www.humilityhomes.org/who-we-are-1 - :~:text=ASHLEY%20VELEZ%2C%20MPA%0AChief%20Executive%20Officer"/>
    <hyperlink ref="R1915" r:id="rId1899" display="http://garnet-gnu-lcqclm.mystrikingly.com/"/>
    <hyperlink ref="S1915" r:id="rId1900"/>
    <hyperlink ref="AQ1915" r:id="rId1901"/>
    <hyperlink ref="R1916" r:id="rId1902" display="http://scientificvisual.ch/"/>
    <hyperlink ref="S1916" r:id="rId1903"/>
    <hyperlink ref="AP1916" r:id="rId1904"/>
    <hyperlink ref="R1917" r:id="rId1905" display="http://twistient.com/"/>
    <hyperlink ref="S1917" r:id="rId1906"/>
    <hyperlink ref="R1918" r:id="rId1907" display="http://tapestryfarms.org/"/>
    <hyperlink ref="AP1918" r:id="rId1908"/>
    <hyperlink ref="R1919" r:id="rId1909" display="http://nahantmarsh.org/"/>
    <hyperlink ref="S1919" r:id="rId1910"/>
    <hyperlink ref="AQ1919" r:id="rId1911" location=":~:text=Staff-,Brian%20Ritter,%EF%BB%BFDirector,-About%20Brian" display="https://www.nahantmarsh.org/meet-the-staff - :~:text=Staff-,Brian%20Ritter,%EF%BB%BFDirector,-About%20Brian"/>
    <hyperlink ref="R1920" r:id="rId1912" display="http://lacelayer.com/"/>
    <hyperlink ref="AP1920" r:id="rId1913"/>
    <hyperlink ref="R1921" r:id="rId1914" display="http://picit.dk/"/>
    <hyperlink ref="S1921" r:id="rId1915"/>
    <hyperlink ref="AP1921" r:id="rId1916"/>
    <hyperlink ref="R1922" r:id="rId1917" display="http://hurtec.com.au/"/>
    <hyperlink ref="AQ1922" r:id="rId1918" location=":~:text=Hurtec%E2%80%99s%20Justin%20Hurcom" display="https://www.startupdaily.net/topic/accelerator/startmate-reveals-the-11-startups-for-the-new-winter-cohort/ - :~:text=Hurtec%E2%80%99s%20Justin%20Hurcom"/>
    <hyperlink ref="R1923" r:id="rId1919" display="http://familyresourcesinc.org/"/>
    <hyperlink ref="S1923" r:id="rId1920"/>
    <hyperlink ref="AQ1923" r:id="rId1921" location=":~:text=Lisa%20M.%20Davis,President/CEO" display="https://familyresourcesinc.org/senior-leadership/ - :~:text=Lisa%20M.%20Davis,President/CEO"/>
    <hyperlink ref="R1925" r:id="rId1922" display="http://tendl.ai/"/>
    <hyperlink ref="S1925" r:id="rId1923"/>
    <hyperlink ref="AP1925" r:id="rId1924"/>
    <hyperlink ref="R1926" r:id="rId1925" display="http://borne.au/"/>
    <hyperlink ref="S1926" r:id="rId1926"/>
    <hyperlink ref="AP1926" r:id="rId1927"/>
    <hyperlink ref="R1927" r:id="rId1928" display="http://fisent.com/"/>
    <hyperlink ref="S1927" r:id="rId1929"/>
    <hyperlink ref="S1928" r:id="rId1930"/>
    <hyperlink ref="R1929" r:id="rId1931" display="http://integralcare.org/"/>
    <hyperlink ref="S1929" r:id="rId1932"/>
    <hyperlink ref="AP1929" r:id="rId1933"/>
    <hyperlink ref="R1930" r:id="rId1934" display="http://tinkerlist.tv/"/>
    <hyperlink ref="S1930" r:id="rId1935"/>
    <hyperlink ref="AP1930" r:id="rId1936"/>
    <hyperlink ref="AQ1930" r:id="rId1937" location=":~:text=EH-,Erik%20Hauters,Founder%20%26%20CEO%20at%20TinkerList.tv,-Contact" display="https://theorg.com/org/tinkerlist/org-chart/erik-hauters - :~:text=EH-,Erik%20Hauters,Founder%20%26%20CEO%20at%20TinkerList.tv,-Contact"/>
    <hyperlink ref="R1931" r:id="rId1938" display="http://wewa-mobility.com/"/>
    <hyperlink ref="S1931" r:id="rId1939"/>
    <hyperlink ref="AQ1931" r:id="rId1940"/>
    <hyperlink ref="R1932" r:id="rId1941" display="http://zellostudio.co/"/>
    <hyperlink ref="S1932" r:id="rId1942"/>
    <hyperlink ref="R1933" r:id="rId1943" display="http://borregoartinstitute.org/"/>
    <hyperlink ref="S1933" r:id="rId1944"/>
    <hyperlink ref="AQ1933" r:id="rId1945" location=":~:text=ROBERT%20WRIGHT%20President" display="https://borregoartinstitute.org/board-of-directors/ - :~:text=ROBERT%20WRIGHT%20President"/>
    <hyperlink ref="R1934" r:id="rId1946" display="http://turnkey-ips.com/"/>
    <hyperlink ref="S1934" r:id="rId1947"/>
    <hyperlink ref="R1935" r:id="rId1948" display="http://totex.com.au/"/>
    <hyperlink ref="S1935" r:id="rId1949"/>
    <hyperlink ref="R1936" r:id="rId1950" display="http://get-athena.co/"/>
    <hyperlink ref="S1936" r:id="rId1951"/>
    <hyperlink ref="AP1936" r:id="rId1952"/>
    <hyperlink ref="S1937" r:id="rId1953"/>
    <hyperlink ref="AP1937" r:id="rId1954"/>
    <hyperlink ref="R1938" r:id="rId1955" display="http://javelincommodities.com/"/>
    <hyperlink ref="S1938" r:id="rId1956"/>
    <hyperlink ref="R1939" r:id="rId1957" display="http://slashwhy.de/"/>
    <hyperlink ref="S1939" r:id="rId1958"/>
    <hyperlink ref="AP1939" r:id="rId1959"/>
    <hyperlink ref="R1940" r:id="rId1960" display="http://skonapetfood.com/"/>
    <hyperlink ref="AP1940" r:id="rId1961"/>
    <hyperlink ref="R1941" r:id="rId1962" display="http://christiancareqc.org/"/>
    <hyperlink ref="AQ1941" r:id="rId1963" location=":~:text=Mike%20Bragg%20%2D%20President" display="https://www.christiancareqc.org/about-us.php - :~:text=Mike%20Bragg%20%2D%20President"/>
    <hyperlink ref="R1942" r:id="rId1964" display="http://pawgonegood.com/"/>
    <hyperlink ref="AQ1942" r:id="rId1965"/>
    <hyperlink ref="R1943" r:id="rId1966" display="http://haleytek.com/"/>
    <hyperlink ref="S1943" r:id="rId1967"/>
    <hyperlink ref="AP1943" r:id="rId1968"/>
    <hyperlink ref="R1944" r:id="rId1969" display="http://nestcafeqc.org/"/>
    <hyperlink ref="AQ1944" r:id="rId1970" location=":~:text=Laura%20Evans%20Mahn%2C%20%0AFounder%2C%20Executive%20Director" display="https://www.nestcafeqc.org/our-team - :~:text=Laura%20Evans%20Mahn%2C%20%0AFounder%2C%20Executive%20Director"/>
    <hyperlink ref="R1945" r:id="rId1971" display="http://afkorganic.com/"/>
    <hyperlink ref="S1945" r:id="rId1972"/>
    <hyperlink ref="AP1945" r:id="rId1973"/>
    <hyperlink ref="R1946" r:id="rId1974" display="http://springforwardqca.org/"/>
    <hyperlink ref="AP1946" r:id="rId1975"/>
    <hyperlink ref="R1947" r:id="rId1976" display="http://deeprobotics.cn/"/>
    <hyperlink ref="AP1947" r:id="rId1977"/>
    <hyperlink ref="R1948" r:id="rId1978" display="http://wearegroov.io/"/>
    <hyperlink ref="S1948" r:id="rId1979"/>
    <hyperlink ref="R1949" r:id="rId1980" display="http://cogniquest.ai/"/>
    <hyperlink ref="S1949" r:id="rId1981"/>
    <hyperlink ref="AP1949" r:id="rId1982"/>
    <hyperlink ref="R1950" r:id="rId1983" display="http://bsg-viee.com/"/>
    <hyperlink ref="R1951" r:id="rId1984" display="http://nergii.com/"/>
    <hyperlink ref="AQ1951" r:id="rId1985"/>
    <hyperlink ref="R1952" r:id="rId1986" display="http://imagine-home.com/"/>
    <hyperlink ref="AP1952" r:id="rId1987"/>
    <hyperlink ref="R1953" r:id="rId1988" display="http://blindspotcollective.org/"/>
    <hyperlink ref="S1953" r:id="rId1989"/>
    <hyperlink ref="AQ1953" r:id="rId1990"/>
    <hyperlink ref="R1955" r:id="rId1991" display="http://recant.ai/"/>
    <hyperlink ref="S1955" r:id="rId1992"/>
    <hyperlink ref="AP1955" r:id="rId1993"/>
    <hyperlink ref="R1956" r:id="rId1994" display="http://weavings.in/"/>
    <hyperlink ref="S1956" r:id="rId1995"/>
    <hyperlink ref="AP1956" r:id="rId1996"/>
    <hyperlink ref="R1957" r:id="rId1997" display="http://oasisnj.org/"/>
    <hyperlink ref="S1957" r:id="rId1998"/>
    <hyperlink ref="AP1957" r:id="rId1999"/>
    <hyperlink ref="R1958" r:id="rId2000" display="http://treevpet.com/"/>
    <hyperlink ref="AP1958" r:id="rId2001"/>
    <hyperlink ref="R1959" r:id="rId2002" display="http://prostezno.com.ua/"/>
    <hyperlink ref="AQ1959" r:id="rId2003" location=":~:text=Dmitry,CEO%0ABackend%20developer" display="https://prostezno.com.ua/team - :~:text=Dmitry,CEO%0ABackend%20developer"/>
    <hyperlink ref="R1960" r:id="rId2004" display="http://rimef.org/"/>
    <hyperlink ref="S1960" r:id="rId2005"/>
    <hyperlink ref="AP1960" r:id="rId2006"/>
    <hyperlink ref="R1961" r:id="rId2007" display="http://ctcqc.org/"/>
    <hyperlink ref="S1961" r:id="rId2008"/>
    <hyperlink ref="R1962" r:id="rId2009" display="http://dltalert.com/"/>
    <hyperlink ref="S1962" r:id="rId2010"/>
    <hyperlink ref="R1963" r:id="rId2011" display="http://wesleyhousehouston.org/"/>
    <hyperlink ref="S1963" r:id="rId2012"/>
    <hyperlink ref="AP1964" r:id="rId2013"/>
    <hyperlink ref="AQ1964" r:id="rId2014" location=":~:text=Uwe%20Dettman,CEO%20%26%20Founder" display="https://apx.group/about-apx/ - :~:text=Uwe%20Dettman,CEO%20%26%20Founder"/>
    <hyperlink ref="R1965" r:id="rId2015" display="http://idesbedes.ca/"/>
    <hyperlink ref="S1965" r:id="rId2016"/>
    <hyperlink ref="AP1965" r:id="rId2017"/>
    <hyperlink ref="R1966" r:id="rId2018" display="http://evolvebg.co.uk/"/>
    <hyperlink ref="S1966" r:id="rId2019"/>
    <hyperlink ref="R1967" r:id="rId2020" display="http://metahelios.co.uk/"/>
    <hyperlink ref="S1967" r:id="rId2021"/>
    <hyperlink ref="R1968" r:id="rId2022" display="http://binngroup.co.uk/"/>
    <hyperlink ref="S1968" r:id="rId2023"/>
    <hyperlink ref="AP1968" r:id="rId2024"/>
    <hyperlink ref="AQ1968" r:id="rId2025" location=":~:text=ALLAN%20MACGREGOR,CHIEF%20EXECUTIVE" display="https://binngroup.co.uk/about-us/management-team/ - :~:text=ALLAN%20MACGREGOR,CHIEF%20EXECUTIVE"/>
    <hyperlink ref="R1969" r:id="rId2026" display="http://palgae.com/"/>
    <hyperlink ref="S1969" r:id="rId2027"/>
    <hyperlink ref="AP1969" r:id="rId2028"/>
    <hyperlink ref="R1970" r:id="rId2029" display="http://haubergestate.org/"/>
    <hyperlink ref="AQ1970" r:id="rId2030" location=":~:text=Deb%20Kuntzi%2C%20Executive%20Director" display="https://haubergestate.org/contact-us - :~:text=Deb%20Kuntzi%2C%20Executive%20Director"/>
    <hyperlink ref="R1971" r:id="rId2031" display="http://getcustomeriq.com/"/>
    <hyperlink ref="S1971" r:id="rId2032"/>
    <hyperlink ref="R1972" r:id="rId2033" display="http://metrofamily.org/"/>
    <hyperlink ref="S1972" r:id="rId2034"/>
    <hyperlink ref="R1973" r:id="rId2035" display="http://equ.ai/"/>
    <hyperlink ref="S1973" r:id="rId2036"/>
    <hyperlink ref="AP1973" r:id="rId2037"/>
    <hyperlink ref="R1974" r:id="rId2038" display="http://samanjalo.co.za/"/>
    <hyperlink ref="R1975" r:id="rId2039" display="http://cyrencare.com/"/>
    <hyperlink ref="S1975" r:id="rId2040"/>
    <hyperlink ref="R1976" r:id="rId2041" display="http://corningfamilychiropractic.com/"/>
    <hyperlink ref="AQ1976" r:id="rId2042"/>
    <hyperlink ref="R1977" r:id="rId2043" display="http://bluemoonholisticwellness.com/"/>
    <hyperlink ref="AP1977" r:id="rId2044"/>
    <hyperlink ref="R1978" r:id="rId2045" display="http://cedro.com.br/"/>
    <hyperlink ref="S1978" r:id="rId2046"/>
    <hyperlink ref="AP1978" r:id="rId2047"/>
    <hyperlink ref="R1979" r:id="rId2048" display="http://cusm.org/"/>
    <hyperlink ref="S1979" r:id="rId2049"/>
    <hyperlink ref="AP1979" r:id="rId2050"/>
    <hyperlink ref="AQ1979" r:id="rId2051" location=":~:text=Paul%20Lyons,President%20and%20Dean" display="https://cusm.edu/about/leadership/message-from-the-president.php - :~:text=Paul%20Lyons,President%20and%20Dean"/>
    <hyperlink ref="R1980" r:id="rId2052" display="http://elrio.org/"/>
    <hyperlink ref="S1980" r:id="rId2053"/>
    <hyperlink ref="AP1980" r:id="rId2054"/>
    <hyperlink ref="R1981" r:id="rId2055" display="http://rhinocorps.com/"/>
    <hyperlink ref="S1981" r:id="rId2056"/>
    <hyperlink ref="AP1981" r:id="rId2057"/>
    <hyperlink ref="R1982" r:id="rId2058" display="http://silienergy.kr/"/>
    <hyperlink ref="AQ1982" r:id="rId2059" location=":~:text=(head%20office)-,Dr.%20Jeong%20Kyung%2Djin%20%2C%20Ph.D.,-Founder%2C%20CEO" display="https://www.silienergy.kr/home/m_mall_list.php?ps_ctid=01030000&amp;ckattempt=1 - :~:text=(head%20office)-,Dr.%20Jeong%20Kyung%2Djin%20%2C%20Ph.D.,-Founder%2C%20CEO"/>
    <hyperlink ref="R1983" r:id="rId2060" display="http://goldfinchtap.com/"/>
    <hyperlink ref="S1983" r:id="rId2061"/>
    <hyperlink ref="AP1983" r:id="rId2062"/>
    <hyperlink ref="R1984" r:id="rId2063" display="http://viacurrent.com/"/>
    <hyperlink ref="S1984" r:id="rId2064"/>
    <hyperlink ref="S1985" r:id="rId2065"/>
    <hyperlink ref="R1986" r:id="rId2066" display="http://clockinc.org/"/>
    <hyperlink ref="AP1986" r:id="rId2067"/>
    <hyperlink ref="AQ1986" r:id="rId2068" location=":~:text=Executive%20Director,He/Him/His" display="https://www.clockinc.org/team-3 - :~:text=Executive%20Director,He/Him/His"/>
    <hyperlink ref="R1987" r:id="rId2069" display="http://thearchiveproject.com/"/>
    <hyperlink ref="R1988" r:id="rId2070" display="http://holtzservice.com/"/>
    <hyperlink ref="AP1988" r:id="rId2071"/>
    <hyperlink ref="R1989" r:id="rId2072" display="http://webaresoft.com/"/>
    <hyperlink ref="AQ1989" r:id="rId2073" location="funding" display="https://pitchbook.com/profiles/company/607958-11 - funding"/>
    <hyperlink ref="R1990" r:id="rId2074" display="http://narrativesqc.org/"/>
    <hyperlink ref="AQ1990" r:id="rId2075"/>
    <hyperlink ref="R1992" r:id="rId2076" display="http://tailorapp.jp/"/>
    <hyperlink ref="AP1992" r:id="rId2077"/>
    <hyperlink ref="R1993" r:id="rId2078" display="http://panthernational.com/"/>
    <hyperlink ref="S1993" r:id="rId2079"/>
    <hyperlink ref="R1994" r:id="rId2080" display="http://hayhay.com/"/>
    <hyperlink ref="S1994" r:id="rId2081"/>
    <hyperlink ref="R1995" r:id="rId2082" display="http://iwantrest.com/"/>
    <hyperlink ref="S1995" r:id="rId2083"/>
    <hyperlink ref="R1996" r:id="rId2084" display="http://infobeyondtech.com/"/>
    <hyperlink ref="S1996" r:id="rId2085"/>
    <hyperlink ref="R1997" r:id="rId2086" display="http://blackhawkcollegefoundation.org/"/>
    <hyperlink ref="S1997" r:id="rId2087"/>
    <hyperlink ref="AP1997" r:id="rId2088"/>
    <hyperlink ref="R1998" r:id="rId2089" display="http://getaclu.io/"/>
    <hyperlink ref="S1998" r:id="rId2090"/>
    <hyperlink ref="R1999" r:id="rId2091" display="http://wingsforkids.org/"/>
    <hyperlink ref="S1999" r:id="rId2092"/>
    <hyperlink ref="S2000" r:id="rId2093"/>
    <hyperlink ref="R2001" r:id="rId2094" display="http://nudigitalmarketingagency.com/"/>
    <hyperlink ref="S2001" r:id="rId2095"/>
    <hyperlink ref="R2002" r:id="rId2096" display="http://tecorigin.com/"/>
    <hyperlink ref="AQ2002" r:id="rId2097" location="undefined" display="https://pitchbook.com/profiles/company/519387-04 - undefined"/>
    <hyperlink ref="R2003" r:id="rId2098" display="http://morgenrot.net/"/>
    <hyperlink ref="S2003" r:id="rId2099"/>
    <hyperlink ref="AQ2003" r:id="rId2100" location=":~:text=MEMBERS-,Representative%20Director%2C%20CEO,Ryuei%20Morimoto,-Director%2C%20CTO" display="https://morgenrot.net/ - :~:text=MEMBERS-,Representative%20Director%2C%20CEO,Ryuei%20Morimoto,-Director%2C%20CTO"/>
    <hyperlink ref="R2004" r:id="rId2101" display="http://bibbi-parfum.com/"/>
    <hyperlink ref="AQ2004" r:id="rId2102" location="undefined" display="https://pitchbook.com/profiles/company/615624-40 - undefined"/>
    <hyperlink ref="R2005" r:id="rId2103" display="http://totalparco.com.pk/"/>
    <hyperlink ref="AP2005" r:id="rId2104"/>
    <hyperlink ref="R2006" r:id="rId2105" display="http://thevillage.org/"/>
    <hyperlink ref="S2006" r:id="rId2106"/>
    <hyperlink ref="AP2006" r:id="rId2107"/>
    <hyperlink ref="R2007" r:id="rId2108" display="http://thistlefarms.org/"/>
    <hyperlink ref="S2007" r:id="rId2109"/>
    <hyperlink ref="R2008" r:id="rId2110" display="http://astraholding.uk/"/>
    <hyperlink ref="S2008" r:id="rId2111"/>
    <hyperlink ref="AP2008" r:id="rId2112"/>
    <hyperlink ref="R2009" r:id="rId2113" display="http://guyuan-cn.com/"/>
    <hyperlink ref="R2010" r:id="rId2114" display="http://thecommunityhouse.org/"/>
    <hyperlink ref="S2010" r:id="rId2115"/>
    <hyperlink ref="AQ2010" r:id="rId2116" location=":~:text=Dan%20Janowick%3A%20%C2%A0Executive%20Director%20djanowick%40thecommunityhouse.org%20%C2%A0630%2D323%2D7500%20Ext.%20222" display="https://www.thecommunityhouse.org/who-we-are/our-staff/ - :~:text=Dan%20Janowick%3A%20%C2%A0Executive%20Director%20djanowick%40thecommunityhouse.org%20%C2%A0630%2D323%2D7500%20Ext.%20222"/>
    <hyperlink ref="R2012" r:id="rId2117" display="http://aarista.com/"/>
    <hyperlink ref="AP2012" r:id="rId2118"/>
    <hyperlink ref="R2013" r:id="rId2119" display="http://daily-pay.co.kr/"/>
    <hyperlink ref="R2014" r:id="rId2120" display="http://freedomalacart.org/"/>
    <hyperlink ref="S2014" r:id="rId2121"/>
    <hyperlink ref="R2015" r:id="rId2122" display="http://ruidaen.com/"/>
    <hyperlink ref="AQ2015" r:id="rId2123" location="undefined" display="https://pitchbook.com/profiles/company/468997-57 - undefined"/>
    <hyperlink ref="R2016" r:id="rId2124" display="http://mindfulnessfirst.org/"/>
    <hyperlink ref="S2016" r:id="rId2125"/>
    <hyperlink ref="AP2016" r:id="rId2126"/>
    <hyperlink ref="R2017" r:id="rId2127" display="http://quadcityarts.com/"/>
    <hyperlink ref="S2017" r:id="rId2128"/>
    <hyperlink ref="AP2017" r:id="rId2129"/>
    <hyperlink ref="AQ2018" r:id="rId2130" location="funding" display="https://pitchbook.com/profiles/company/622431-19 - funding"/>
    <hyperlink ref="R2019" r:id="rId2131" display="http://hitalent.co.jp/"/>
    <hyperlink ref="AQ2019" r:id="rId2132" location=":~:text=Yohei%20Ariyoshi&amp;text=Co%2Dfounder%20and%20CEO%20of%20HiTalent%20Inc." display="https://hitalent.co.jp/en/ - :~:text=Yohei%20Ariyoshi&amp;text=Co%2Dfounder%20and%20CEO%20of%20HiTalent%20Inc."/>
    <hyperlink ref="R2020" r:id="rId2133" display="http://conexionamericas.org/"/>
    <hyperlink ref="S2020" r:id="rId2134"/>
    <hyperlink ref="AP2020" r:id="rId2135"/>
    <hyperlink ref="R2021" r:id="rId2136" display="http://logosschool.org/"/>
    <hyperlink ref="S2021" r:id="rId2137"/>
    <hyperlink ref="AQ2021" r:id="rId2138" location=":~:text=President,Kathleen%20Boyd%2DFenger" display="https://en.wikipedia.org/wiki/Logos_High_School - :~:text=President,Kathleen%20Boyd%2DFenger"/>
    <hyperlink ref="R2022" r:id="rId2139" display="http://familyservicecenter.org/"/>
    <hyperlink ref="S2022" r:id="rId2140"/>
    <hyperlink ref="AQ2022" r:id="rId2141" display="https://familyservicecenter.org/about-fsc/"/>
    <hyperlink ref="R2024" r:id="rId2142" display="http://e-learning-group.com/"/>
    <hyperlink ref="S2024" r:id="rId2143"/>
    <hyperlink ref="AQ2024" r:id="rId2144" location="management:~:text=Mag.%20Phdr.%20Klaus%20Volcic%2C%20Managing%20Director%20ELG" display="https://e-learning-group.com/ueber-uns - management:~:text=Mag.%20Phdr.%20Klaus%20Volcic%2C%20Managing%20Director%20ELG"/>
    <hyperlink ref="R2025" r:id="rId2145" display="http://ioxtechglobal.com/"/>
    <hyperlink ref="S2025" r:id="rId2146"/>
    <hyperlink ref="AP2025" r:id="rId2147"/>
    <hyperlink ref="R2026" r:id="rId2148" display="http://cardmon.com/"/>
    <hyperlink ref="AP2026" r:id="rId2149"/>
    <hyperlink ref="R2027" r:id="rId2150" display="http://childbereavement.org/"/>
    <hyperlink ref="S2027" r:id="rId2151"/>
    <hyperlink ref="R2028" r:id="rId2152" display="http://onyatherapeutics.com/"/>
    <hyperlink ref="S2028" r:id="rId2153"/>
    <hyperlink ref="AP2028" r:id="rId2154"/>
    <hyperlink ref="AQ2028" r:id="rId2155" location=":~:text=new%20company%2C%20Thomas%20Hafner%2C%20CEO" display="https://www.onyatherapeutics.com/news/2/61/Neem-Biotech-spin-out-Onya-Therapeutics-Founded.html - :~:text=new%20company%2C%20Thomas%20Hafner%2C%20CEO"/>
    <hyperlink ref="AQ2029" r:id="rId2156" location="overview" display="https://pitchbook.com/profiles/company/616529-44 - overview"/>
    <hyperlink ref="R2030" r:id="rId2157" display="http://uniworlds.io/"/>
    <hyperlink ref="R2032" r:id="rId2158" display="http://vidanex.com/"/>
    <hyperlink ref="S2032" r:id="rId2159"/>
    <hyperlink ref="AP2032" r:id="rId2160"/>
    <hyperlink ref="R2033" r:id="rId2161" display="http://eluna.com/"/>
    <hyperlink ref="S2033" r:id="rId2162"/>
    <hyperlink ref="AQ2033" r:id="rId2163" location=":~:text=Debbie%20Lampert%2C%20founder%20and%20CEO" display="https://www.eluna.com/InThePress_soldiers.asp - :~:text=Debbie%20Lampert%2C%20founder%20and%20CEO"/>
    <hyperlink ref="R2034" r:id="rId2164" display="http://hyves.ng/"/>
    <hyperlink ref="R2035" r:id="rId2165" display="http://mccallkulak.org/"/>
    <hyperlink ref="AP2035" r:id="rId2166"/>
    <hyperlink ref="AQ2035" r:id="rId2167" location=":~:text=TRUSTEES-,Marianna%20Kulak%20McCall,-Marianna%20Kulak%20McCall" display="https://www.mccallkulak.org/ - :~:text=TRUSTEES-,Marianna%20Kulak%20McCall,-Marianna%20Kulak%20McCall"/>
    <hyperlink ref="R2036" r:id="rId2168" display="http://ultegra.net/"/>
    <hyperlink ref="AP2036" r:id="rId2169"/>
    <hyperlink ref="R2038" r:id="rId2170" display="http://tieclan.co.jp/"/>
    <hyperlink ref="AQ2038" r:id="rId2171" location="funding" display="https://pitchbook.com/profiles/company/616543-57 - funding"/>
    <hyperlink ref="R2039" r:id="rId2172" display="http://sxdkcapp.com/"/>
    <hyperlink ref="AQ2039" r:id="rId2173" location="undefined" display="https://pitchbook.com/profiles/company/594183-52 - undefined"/>
    <hyperlink ref="R2040" r:id="rId2174" display="http://biocitypharma.com/"/>
    <hyperlink ref="AQ2040" r:id="rId2175"/>
    <hyperlink ref="R2041" r:id="rId2176" display="http://familypromisensb.org/"/>
    <hyperlink ref="S2041" r:id="rId2177"/>
    <hyperlink ref="AP2041" r:id="rId2178"/>
    <hyperlink ref="R2042" r:id="rId2179" display="http://zmvision.cn/"/>
    <hyperlink ref="R2044" r:id="rId2180" display="http://sincetrue.com/"/>
    <hyperlink ref="AQ2045" r:id="rId2181" location="undefined" display="https://pitchbook.com/profiles/company/588843-64 - undefined"/>
    <hyperlink ref="R2046" r:id="rId2182" display="http://knewit.jp/"/>
    <hyperlink ref="AQ2046" r:id="rId2183" location="captable" display="https://pitchbook.com/profiles/company/518433-13 - captable"/>
    <hyperlink ref="R2047" r:id="rId2184" display="http://lpi.oregonstate.edu/"/>
    <hyperlink ref="AQ2047" r:id="rId2185" location=":~:text=Representative%20Director/CEO-,Naoya%20Ogawa,-Graduated%20from%20the" display="https://knewit.jp/company - :~:text=Representative%20Director/CEO-,Naoya%20Ogawa,-Graduated%20from%20the"/>
    <hyperlink ref="R2049" r:id="rId2186" display="http://zwcuo.com/"/>
    <hyperlink ref="R2050" r:id="rId2187" display="http://blacknorman.com/"/>
    <hyperlink ref="S2050" r:id="rId2188"/>
    <hyperlink ref="AP2050" r:id="rId2189"/>
    <hyperlink ref="R2051" r:id="rId2190" display="http://cell-freebiopharma.com/"/>
    <hyperlink ref="AQ2051" r:id="rId2191" location="undefined" display="https://pitchbook.com/profiles/company/635749-39 - undefined"/>
    <hyperlink ref="R2052" r:id="rId2192" display="http://cdrbkj.com/"/>
    <hyperlink ref="R2053" r:id="rId2193" display="http://sunwellpower.com/"/>
    <hyperlink ref="AQ2053" r:id="rId2194" location="funding" display="https://pitchbook.com/profiles/company/482355-82 - funding"/>
    <hyperlink ref="R2054" r:id="rId2195" display="http://hss1.org/"/>
    <hyperlink ref="S2054" r:id="rId2196"/>
    <hyperlink ref="R2055" r:id="rId2197" display="http://gyulmedal.com/"/>
    <hyperlink ref="AQ2055" r:id="rId2198" location="funding" display="https://pitchbook.com/profiles/company/616430-44 - funding"/>
    <hyperlink ref="R2057" r:id="rId2199" display="http://elc-pa.org/"/>
    <hyperlink ref="S2057" r:id="rId2200"/>
    <hyperlink ref="AP2057" r:id="rId2201"/>
    <hyperlink ref="R2059" r:id="rId2202" display="http://vitabihealth.wixstudio.io/"/>
    <hyperlink ref="AQ2059" r:id="rId2203" location="undefined" display="https://pitchbook.com/profiles/company/623469-43 - undefined"/>
    <hyperlink ref="R2061" r:id="rId2204" display="http://buddycloud.co.jp/"/>
    <hyperlink ref="AQ2061" r:id="rId2205" location="undefined" display="https://pitchbook.com/profiles/company/591348-70 - undefined"/>
    <hyperlink ref="AQ2062" r:id="rId2206" location="overview" display="https://pitchbook.com/profiles/company/631805-86 - overview"/>
    <hyperlink ref="R2063" r:id="rId2207" display="http://thenetworkteam.org/"/>
    <hyperlink ref="S2063" r:id="rId2208"/>
    <hyperlink ref="R2064" r:id="rId2209" display="http://bilightech.com/"/>
    <hyperlink ref="AQ2064" r:id="rId2210" location="undefined" display="https://pitchbook.com/profiles/company/519324-31 - undefined"/>
    <hyperlink ref="R2065" r:id="rId2211" display="http://furai.jp/"/>
    <hyperlink ref="AQ2065" r:id="rId2212" location="undefined" display="https://pitchbook.com/profiles/company/616543-39 - undefined"/>
    <hyperlink ref="AQ2066" r:id="rId2213" location="overview" display="https://pitchbook.com/profiles/company/628000-75 - overview"/>
    <hyperlink ref="R2067" r:id="rId2214" display="http://247group.com/"/>
    <hyperlink ref="S2067" r:id="rId2215"/>
    <hyperlink ref="AP2067" r:id="rId2216"/>
    <hyperlink ref="R2068" r:id="rId2217" display="http://renyuanbiotech.com/"/>
    <hyperlink ref="AQ2068" r:id="rId2218"/>
    <hyperlink ref="R2069" r:id="rId2219" display="http://3strandsglobalfoundation.org/"/>
    <hyperlink ref="S2069" r:id="rId2220"/>
    <hyperlink ref="AP2069" r:id="rId2221"/>
    <hyperlink ref="R2070" r:id="rId2222" display="http://zuracharge.com/"/>
    <hyperlink ref="S2070" r:id="rId2223"/>
    <hyperlink ref="R2072" r:id="rId2224" display="http://joypix.io/"/>
    <hyperlink ref="S2072" r:id="rId2225"/>
    <hyperlink ref="AP2072" r:id="rId2226"/>
    <hyperlink ref="R2073" r:id="rId2227" display="http://awakenjustice.org/"/>
    <hyperlink ref="AQ2073" r:id="rId2228" location=":~:text=Melissa%20Holland,Co%2DFounder%20%26%20CEO" display="https://www.awakenjustice.org/about-nevada - :~:text=Melissa%20Holland,Co%2DFounder%20%26%20CEO"/>
    <hyperlink ref="R2075" r:id="rId2229" display="http://eden-centers.org/"/>
    <hyperlink ref="AP2075" r:id="rId2230"/>
    <hyperlink ref="R2076" r:id="rId2231" display="http://designedforjoy.com/"/>
    <hyperlink ref="AP2076" r:id="rId2232"/>
    <hyperlink ref="R2077" r:id="rId2233" display="http://elevate-academy.org/"/>
    <hyperlink ref="AQ2077" r:id="rId2234" location=":~:text=Rebecca%20Bender%0AFounder" display="https://elevate-academy.org/the-academy - :~:text=Rebecca%20Bender%0AFounder"/>
    <hyperlink ref="R2078" r:id="rId2235" display="http://the-wellhouse.org/"/>
    <hyperlink ref="AP2078" r:id="rId2236"/>
    <hyperlink ref="AQ2078" r:id="rId2237" location=":~:text=DONATE-,CAROLYN%20POTTER,-PHONE%3A" display="https://www.the-wellhouse.org/carolyn-potter-staff-bio - :~:text=DONATE-,CAROLYN%20POTTER,-PHONE%3A"/>
    <hyperlink ref="R2079" r:id="rId2238" display="http://attndigital.co/"/>
    <hyperlink ref="R2080" r:id="rId2239" display="http://ysgn.org/"/>
    <hyperlink ref="S2080" r:id="rId2240"/>
    <hyperlink ref="AP2080" r:id="rId2241"/>
    <hyperlink ref="R2081" r:id="rId2242" display="http://cachelps.org/"/>
    <hyperlink ref="S2081" r:id="rId2243"/>
    <hyperlink ref="AP2081" r:id="rId2244"/>
    <hyperlink ref="R2083" r:id="rId2245" display="http://endsexualexploitation.org/"/>
    <hyperlink ref="S2083" r:id="rId2246"/>
    <hyperlink ref="R2084" r:id="rId2247" display="http://reflectionministriestx.org/"/>
    <hyperlink ref="S2084" r:id="rId2248"/>
    <hyperlink ref="AQ2084" r:id="rId2249"/>
    <hyperlink ref="R2085" r:id="rId2250" display="http://safeexitinitiative.org/"/>
    <hyperlink ref="AP2085" r:id="rId2251"/>
    <hyperlink ref="R2086" r:id="rId2252" display="http://newlondoncounselingcenter.com/"/>
    <hyperlink ref="AQ2086" r:id="rId2253"/>
    <hyperlink ref="R2087" r:id="rId2254" display="http://lionspridementoringinc.org/"/>
    <hyperlink ref="S2087" r:id="rId2255"/>
    <hyperlink ref="AP2087" r:id="rId2256"/>
    <hyperlink ref="R2088" r:id="rId2257" display="http://rights4girls.org/"/>
    <hyperlink ref="AQ2088" r:id="rId2258" location=":~:text=Yasmin%20Vafa%20is%20co%2Dfounder,of%20marginalized%20women%20and%20children." display="https://rights4girls.org/meet-our-team/yasmin/ - :~:text=Yasmin%20Vafa%20is%20co%2Dfounder,of%20marginalized%20women%20and%20children."/>
    <hyperlink ref="R2089" r:id="rId2259" display="http://empowerednetwork.com/"/>
    <hyperlink ref="S2089" r:id="rId2260"/>
    <hyperlink ref="AP2089" r:id="rId2261"/>
    <hyperlink ref="R2090" r:id="rId2262" display="http://reststopministries.org/"/>
    <hyperlink ref="S2090" r:id="rId2263"/>
    <hyperlink ref="R2091" r:id="rId2264" display="http://northfieldtownship.com/"/>
    <hyperlink ref="S2091" r:id="rId2265"/>
    <hyperlink ref="AQ2091" r:id="rId2266" location=":~:text=Supervisor,mohsenzadeh%40northfieldtownship.com" display="https://northfieldtownship.com/elected-officials-and-staff/ - :~:text=Supervisor,mohsenzadeh%40northfieldtownship.com"/>
    <hyperlink ref="R2092" r:id="rId2267" display="http://havenforyouth.org/"/>
    <hyperlink ref="S2092" r:id="rId2268"/>
    <hyperlink ref="AQ2092" r:id="rId2269" location=":~:text=Charley%20Smith%2C%20LCSW,Executive%20Director" display="https://www.havenforyouth.org/about/ - :~:text=Charley%20Smith%2C%20LCSW,Executive%20Director"/>
    <hyperlink ref="R2093" r:id="rId2270" display="http://pa-foundation.org/"/>
    <hyperlink ref="AQ2093" r:id="rId2271"/>
    <hyperlink ref="R2094" r:id="rId2272" display="http://foundationbarnesjewish.org/"/>
    <hyperlink ref="S2094" r:id="rId2273"/>
    <hyperlink ref="AP2094" r:id="rId2274"/>
    <hyperlink ref="AQ2094" r:id="rId2275" location=":~:text=Susan%20Ell%0AVice%20President%20and%20Executive%20Director%C2%A0%0A314%2D286%2D0580%0ASusan.Ell%40bjc.org" display="https://www.foundationbarnesjewish.org/About/Our-Team - :~:text=Susan%20Ell%0AVice%20President%20and%20Executive%20Director%C2%A0%0A314%2D286%2D0580%0ASusan.Ell%40bjc.org"/>
    <hyperlink ref="R2095" r:id="rId2276" display="http://wealthai.com/"/>
    <hyperlink ref="R2096" r:id="rId2277" display="http://opndoctor.com/"/>
    <hyperlink ref="AP2096" r:id="rId2278"/>
    <hyperlink ref="R2097" r:id="rId2279" display="http://worldwithoutexploitation.org/"/>
    <hyperlink ref="S2097" r:id="rId2280"/>
    <hyperlink ref="AP2097" r:id="rId2281"/>
    <hyperlink ref="AQ2097" r:id="rId2282" location=":~:text=Rachel%20Foster,President%2C%20Heights%20Advisors" display="https://www.worldwithoutexploitation.org/co-chairs/rachel-foster - :~:text=Rachel%20Foster,President%2C%20Heights%20Advisors"/>
    <hyperlink ref="R2098" r:id="rId2283" display="http://classics4kids.org/"/>
    <hyperlink ref="S2098" r:id="rId2284"/>
    <hyperlink ref="AP2098" r:id="rId2285"/>
    <hyperlink ref="R2099" r:id="rId2286" display="http://taoclimate.com/"/>
    <hyperlink ref="S2099" r:id="rId2287"/>
    <hyperlink ref="R2100" r:id="rId2288" display="http://corescientific.com/"/>
    <hyperlink ref="S2100" r:id="rId2289"/>
    <hyperlink ref="R2101" r:id="rId2290" display="http://pendo.io/"/>
    <hyperlink ref="S2101" r:id="rId2291"/>
    <hyperlink ref="R2102" r:id="rId2292" display="http://wsp.com/"/>
    <hyperlink ref="S2102" r:id="rId2293"/>
    <hyperlink ref="R2103" r:id="rId2294" display="http://kiteworks.com/"/>
    <hyperlink ref="S2103" r:id="rId2295"/>
    <hyperlink ref="AP2103" r:id="rId2296"/>
    <hyperlink ref="R2104" r:id="rId2297" display="http://encord.com/"/>
    <hyperlink ref="S2104" r:id="rId2298"/>
    <hyperlink ref="AP2104" r:id="rId2299"/>
    <hyperlink ref="AQ2104" r:id="rId2300" location=":~:text=Eric%20Landau%20is%20the%20CEO%20%26%20Co%2DFounder%20of%20Encord" display="https://encord.com/author/eric-landau/ - :~:text=Eric%20Landau%20is%20the%20CEO%20%26%20Co%2DFounder%20of%20Encord"/>
    <hyperlink ref="R2105" r:id="rId2301" display="http://caresyntax.com/"/>
    <hyperlink ref="S2105" r:id="rId2302"/>
    <hyperlink ref="R2106" r:id="rId2303" display="http://archrock.com/"/>
    <hyperlink ref="S2106" r:id="rId2304"/>
    <hyperlink ref="AP2106" r:id="rId2305"/>
    <hyperlink ref="R2107" r:id="rId2306" display="http://syfe.com/"/>
    <hyperlink ref="S2107" r:id="rId2307"/>
    <hyperlink ref="AP2107" r:id="rId2308"/>
    <hyperlink ref="R2108" r:id="rId2309" display="http://aviditybiosciences.com/"/>
    <hyperlink ref="S2108" r:id="rId2310"/>
    <hyperlink ref="AP2108" r:id="rId2311"/>
    <hyperlink ref="R2109" r:id="rId2312" display="http://saharalabs.ai/"/>
    <hyperlink ref="S2109" r:id="rId2313"/>
    <hyperlink ref="AP2109" r:id="rId2314"/>
    <hyperlink ref="AQ2109" r:id="rId2315" location=":~:text=Sean%20Ren,Co%2Dfounder%20CEO" display="https://saharalabs.ai/community/about-us - :~:text=Sean%20Ren,Co%2Dfounder%20CEO"/>
    <hyperlink ref="R2110" r:id="rId2316" display="http://innoviti.com/"/>
    <hyperlink ref="S2110" r:id="rId2317"/>
    <hyperlink ref="R2111" r:id="rId2318" display="http://moximed.com/"/>
    <hyperlink ref="S2111" r:id="rId2319"/>
    <hyperlink ref="R2112" r:id="rId2320" display="http://arcosa.com/"/>
    <hyperlink ref="S2112" r:id="rId2321"/>
    <hyperlink ref="AQ2112" r:id="rId2322" location=":~:text=Senior%20Management-,Antonio%20Carrillo,President%20and%20Chief%20Executive%20Officer,-Hide%20bio%20%2D" display="https://www.arcosa.com/about-us/ - :~:text=Senior%20Management-,Antonio%20Carrillo,President%20and%20Chief%20Executive%20Officer,-Hide%20bio%20%2D"/>
    <hyperlink ref="R2113" r:id="rId2323" display="http://mdally.com/"/>
    <hyperlink ref="S2113" r:id="rId2324"/>
    <hyperlink ref="R2114" r:id="rId2325" display="http://shift4.com/"/>
    <hyperlink ref="S2114" r:id="rId2326"/>
    <hyperlink ref="AQ2114" r:id="rId2327" location=":~:text=Jared%20Isaacman,CHIEF%20EXECUTIVE%20OFFICER" display="https://www.shift4.com/team - :~:text=Jared%20Isaacman,CHIEF%20EXECUTIVE%20OFFICER"/>
    <hyperlink ref="R2115" r:id="rId2328" display="http://mara.com/"/>
    <hyperlink ref="S2115" r:id="rId2329"/>
    <hyperlink ref="AP2115" r:id="rId2330"/>
    <hyperlink ref="R2116" r:id="rId2331" display="http://inspirato.com/"/>
    <hyperlink ref="S2116" r:id="rId2332"/>
    <hyperlink ref="AP2116" r:id="rId2333"/>
    <hyperlink ref="R2117" r:id="rId2334" display="http://ambercycle.com/"/>
    <hyperlink ref="S2117" r:id="rId2335"/>
    <hyperlink ref="R2118" r:id="rId2336" display="http://boosted.ai/"/>
    <hyperlink ref="S2118" r:id="rId2337"/>
    <hyperlink ref="R2119" r:id="rId2338" display="http://rbi.com/"/>
    <hyperlink ref="S2119" r:id="rId2339"/>
    <hyperlink ref="R2120" r:id="rId2340" display="http://clevelandcliffs.com/"/>
    <hyperlink ref="S2120" r:id="rId2341"/>
    <hyperlink ref="AP2120" r:id="rId2342"/>
    <hyperlink ref="AQ2120" r:id="rId2343" location=":~:text=Lourenco%20Goncalves,President%2C%20and%20Chief%20Executive%20Officer" display="https://www.clevelandcliffs.com/about/executive-team - :~:text=Lourenco%20Goncalves,President%2C%20and%20Chief%20Executive%20Officer"/>
    <hyperlink ref="R2121" r:id="rId2344" display="http://key.com/"/>
    <hyperlink ref="S2121" r:id="rId2345"/>
    <hyperlink ref="AP2121" r:id="rId2346"/>
    <hyperlink ref="R2122" r:id="rId2347" display="http://rivalz.ai/"/>
    <hyperlink ref="S2122" r:id="rId2348"/>
    <hyperlink ref="AP2122" r:id="rId2349"/>
    <hyperlink ref="R2123" r:id="rId2350" display="http://tallgrass.com/"/>
    <hyperlink ref="S2123" r:id="rId2351"/>
    <hyperlink ref="AP2123" r:id="rId2352"/>
    <hyperlink ref="R2124" r:id="rId2353" display="http://scpharmaceuticals.com/"/>
    <hyperlink ref="S2124" r:id="rId2354"/>
    <hyperlink ref="AP2124" r:id="rId2355"/>
    <hyperlink ref="R2125" r:id="rId2356" display="http://freshbus.com/"/>
    <hyperlink ref="S2125" r:id="rId2357"/>
    <hyperlink ref="AP2125" r:id="rId2358"/>
    <hyperlink ref="R2126" r:id="rId2359" display="http://jetblue.com/"/>
    <hyperlink ref="S2126" r:id="rId2360"/>
    <hyperlink ref="R2127" r:id="rId2361" display="http://neoassetmanagement.com/"/>
    <hyperlink ref="S2127" r:id="rId2362"/>
    <hyperlink ref="R2128" r:id="rId2363" display="http://sepiocyber.com/"/>
    <hyperlink ref="S2128" r:id="rId2364"/>
    <hyperlink ref="R2129" r:id="rId2365" display="http://corp.frvr.com/"/>
    <hyperlink ref="S2129" r:id="rId2366"/>
    <hyperlink ref="AP2129" r:id="rId2367"/>
    <hyperlink ref="AQ2129" r:id="rId2368" location=":~:text=Co%2DFounder%20%26%20CEO,Titoonic%2C%20amongst%20others." display="https://corp.frvr.com/who-we-are/ - :~:text=Co%2DFounder%20%26%20CEO,Titoonic%2C%20amongst%20others."/>
    <hyperlink ref="R2130" r:id="rId2369" display="http://hicapitalize.com/"/>
    <hyperlink ref="S2130" r:id="rId2370"/>
    <hyperlink ref="R2131" r:id="rId2371" display="http://elicio.com/"/>
    <hyperlink ref="S2131" r:id="rId2372"/>
    <hyperlink ref="AP2131" r:id="rId2373"/>
    <hyperlink ref="R2132" r:id="rId2374" display="http://anaptysbio.com/"/>
    <hyperlink ref="S2132" r:id="rId2375"/>
    <hyperlink ref="S2133" r:id="rId2376"/>
    <hyperlink ref="AP2133" r:id="rId2377"/>
    <hyperlink ref="R2134" r:id="rId2378" display="http://haldatx.com/"/>
    <hyperlink ref="S2134" r:id="rId2379"/>
    <hyperlink ref="AP2134" r:id="rId2380"/>
    <hyperlink ref="R2135" r:id="rId2381" display="http://siyatamobile.com/"/>
    <hyperlink ref="S2135" r:id="rId2382"/>
    <hyperlink ref="R2136" r:id="rId2383" display="http://chowbus.com/"/>
    <hyperlink ref="S2136" r:id="rId2384"/>
    <hyperlink ref="AP2136" r:id="rId2385"/>
    <hyperlink ref="R2137" r:id="rId2386" display="http://4basecare.com/"/>
    <hyperlink ref="S2137" r:id="rId2387"/>
    <hyperlink ref="R2138" r:id="rId2388" display="http://jefferies.com/"/>
    <hyperlink ref="S2138" r:id="rId2389"/>
    <hyperlink ref="AQ2138" r:id="rId2390" location=":~:text=Officers-,Richard%20B.%20Handler,Chief%20Executive%20Officer,-Brian%20P.%20Friedman" display="https://ir.jefferies.com/leadership-governance/leadership/default.aspx - :~:text=Officers-,Richard%20B.%20Handler,Chief%20Executive%20Officer,-Brian%20P.%20Friedman"/>
    <hyperlink ref="R2139" r:id="rId2391" display="http://healthcred.co.in/"/>
    <hyperlink ref="S2139" r:id="rId2392"/>
    <hyperlink ref="AP2139" r:id="rId2393"/>
    <hyperlink ref="R2140" r:id="rId2394" display="http://atherenergy.com/"/>
    <hyperlink ref="S2140" r:id="rId2395"/>
    <hyperlink ref="AP2140" r:id="rId2396"/>
    <hyperlink ref="AQ2140" r:id="rId2397"/>
    <hyperlink ref="R2141" r:id="rId2398" display="http://jetzero.aero/"/>
    <hyperlink ref="S2141" r:id="rId2399"/>
    <hyperlink ref="AP2141" r:id="rId2400"/>
    <hyperlink ref="AQ2141" r:id="rId2401" location=":~:text=Tom%20O%27Leary,Co%2Dfounder%2C%20CEO" display="https://www.jetzero.aero/company - :~:text=Tom%20O%27Leary,Co%2Dfounder%2C%20CEO"/>
    <hyperlink ref="R2142" r:id="rId2402" display="http://enlink.com/"/>
    <hyperlink ref="S2142" r:id="rId2403"/>
    <hyperlink ref="R2143" r:id="rId2404" display="http://enova.com/"/>
    <hyperlink ref="S2143" r:id="rId2405"/>
    <hyperlink ref="AP2143" r:id="rId2406"/>
    <hyperlink ref="R2144" r:id="rId2407" display="http://livly.io/"/>
    <hyperlink ref="S2144" r:id="rId2408"/>
    <hyperlink ref="AP2144" r:id="rId2409"/>
    <hyperlink ref="R2145" r:id="rId2410" display="http://bioratherapeutics.com/"/>
    <hyperlink ref="S2145" r:id="rId2411"/>
    <hyperlink ref="AP2145" r:id="rId2412"/>
    <hyperlink ref="R2146" r:id="rId2413" display="http://gaussion.com/"/>
    <hyperlink ref="S2146" r:id="rId2414"/>
    <hyperlink ref="R2147" r:id="rId2415" display="http://eliseai.com/"/>
    <hyperlink ref="S2147" r:id="rId2416"/>
    <hyperlink ref="R2148" r:id="rId2417" display="http://bitsensing.com/"/>
    <hyperlink ref="S2148" r:id="rId2418"/>
    <hyperlink ref="R2149" r:id="rId2419" display="http://tcbiopharm.com/"/>
    <hyperlink ref="S2149" r:id="rId2420"/>
    <hyperlink ref="AP2149" r:id="rId2421"/>
    <hyperlink ref="R2150" r:id="rId2422" display="http://blinkfitness.com/"/>
    <hyperlink ref="S2150" r:id="rId2423"/>
    <hyperlink ref="S2151" r:id="rId2424"/>
    <hyperlink ref="R2152" r:id="rId2425" display="http://ensemblecore.ai/"/>
    <hyperlink ref="S2152" r:id="rId2426"/>
    <hyperlink ref="R2153" r:id="rId2427" display="http://miclient.ai/"/>
    <hyperlink ref="S2153" r:id="rId2428"/>
    <hyperlink ref="AP2153" r:id="rId2429"/>
    <hyperlink ref="R2154" r:id="rId2430" display="http://regencycenters.com/"/>
    <hyperlink ref="S2154" r:id="rId2431"/>
    <hyperlink ref="R2155" r:id="rId2432" display="http://meiragtx.com/"/>
    <hyperlink ref="S2155" r:id="rId2433"/>
    <hyperlink ref="R2156" r:id="rId2434" display="http://udr.com/"/>
    <hyperlink ref="S2156" r:id="rId2435"/>
    <hyperlink ref="AP2156" r:id="rId2436"/>
    <hyperlink ref="AQ2156" r:id="rId2437" location=":~:text=Toomey%20is%20Chairman%20and%20Chief,joining%20the%20Company%20in%202001." display="https://ir.udr.com/corporate-governance/udr-leadership-team/person-details/default.aspx?itemid=6288fafe-7d70-44d3-afaf-3d7d060cd647 - :~:text=Toomey%20is%20Chairman%20and%20Chief,joining%20the%20Company%20in%202001."/>
    <hyperlink ref="R2157" r:id="rId2438" display="http://actuate.ai/"/>
    <hyperlink ref="S2157" r:id="rId2439"/>
    <hyperlink ref="R2158" r:id="rId2440" display="http://nrxpharma.com/"/>
    <hyperlink ref="S2158" r:id="rId2441"/>
    <hyperlink ref="AP2158" r:id="rId2442"/>
    <hyperlink ref="R2159" r:id="rId2443" display="http://bluequbit.io/"/>
    <hyperlink ref="S2159" r:id="rId2444"/>
    <hyperlink ref="R2160" r:id="rId2445" display="http://voyce.me/"/>
    <hyperlink ref="S2160" r:id="rId2446"/>
    <hyperlink ref="R2161" r:id="rId2447" display="http://abatatx.com/"/>
    <hyperlink ref="S2161" r:id="rId2448"/>
    <hyperlink ref="AP2161" r:id="rId2449"/>
    <hyperlink ref="R2162" r:id="rId2450" display="http://fashor.com/"/>
    <hyperlink ref="S2162" r:id="rId2451"/>
    <hyperlink ref="AP2162" r:id="rId2452"/>
    <hyperlink ref="R2163" r:id="rId2453" display="http://atsautomation.com/"/>
    <hyperlink ref="S2163" r:id="rId2454"/>
    <hyperlink ref="AP2163" r:id="rId2455"/>
    <hyperlink ref="AQ2163" r:id="rId2456" location=":~:text=Andrew%20HiderChief%20Executive%20Officer" display="https://investors.atsautomation.com/governance/Leadership/default.aspx - :~:text=Andrew%20HiderChief%20Executive%20Officer"/>
    <hyperlink ref="R2164" r:id="rId2457" display="http://publicsq.com/"/>
    <hyperlink ref="S2164" r:id="rId2458"/>
    <hyperlink ref="AP2164" r:id="rId2459"/>
    <hyperlink ref="R2165" r:id="rId2460" display="http://kiterealty.com/"/>
    <hyperlink ref="S2165" r:id="rId2461"/>
    <hyperlink ref="AP2165" r:id="rId2462"/>
    <hyperlink ref="R2166" r:id="rId2463" display="http://arborxr.com/"/>
    <hyperlink ref="S2166" r:id="rId2464"/>
    <hyperlink ref="AP2166" r:id="rId2465"/>
    <hyperlink ref="R2167" r:id="rId2466" display="http://hapana.com/"/>
    <hyperlink ref="S2167" r:id="rId2467"/>
    <hyperlink ref="R2168" r:id="rId2468" display="http://cousins.com/"/>
    <hyperlink ref="S2168" r:id="rId2469"/>
    <hyperlink ref="AP2168" r:id="rId2470"/>
    <hyperlink ref="S2169" r:id="rId2471"/>
    <hyperlink ref="AP2169" r:id="rId2472"/>
    <hyperlink ref="R2170" r:id="rId2473" display="http://kanotherapeutics.com/"/>
    <hyperlink ref="S2170" r:id="rId2474"/>
    <hyperlink ref="AP2170" r:id="rId2475"/>
    <hyperlink ref="R2171" r:id="rId2476" display="http://deleklogistics.com/"/>
    <hyperlink ref="S2171" r:id="rId2477"/>
    <hyperlink ref="R2172" r:id="rId2478" display="http://dbaspace.com/"/>
    <hyperlink ref="AQ2172" r:id="rId2479"/>
    <hyperlink ref="R2173" r:id="rId2480" display="http://cruxocm.com/"/>
    <hyperlink ref="S2173" r:id="rId2481"/>
    <hyperlink ref="R2174" r:id="rId2482" display="http://getvoiceline.com/"/>
    <hyperlink ref="S2174" r:id="rId2483"/>
    <hyperlink ref="AP2174" r:id="rId2484"/>
    <hyperlink ref="R2175" r:id="rId2485" display="http://chimerareit.com/"/>
    <hyperlink ref="AQ2175" r:id="rId2486"/>
    <hyperlink ref="R2176" r:id="rId2487" display="http://faron.com/"/>
    <hyperlink ref="S2176" r:id="rId2488"/>
    <hyperlink ref="AP2176" r:id="rId2489"/>
    <hyperlink ref="R2177" r:id="rId2490" display="http://kytopen.com/"/>
    <hyperlink ref="S2177" r:id="rId2491"/>
    <hyperlink ref="AP2177" r:id="rId2492"/>
    <hyperlink ref="R2178" r:id="rId2493" display="http://poweredbycompanionprotect.com/"/>
    <hyperlink ref="S2178" r:id="rId2494"/>
    <hyperlink ref="AP2178" r:id="rId2495"/>
    <hyperlink ref="R2179" r:id="rId2496" display="http://noetik.ai/"/>
    <hyperlink ref="S2179" r:id="rId2497"/>
    <hyperlink ref="R2180" r:id="rId2498" display="http://itpipes.com/"/>
    <hyperlink ref="S2180" r:id="rId2499"/>
    <hyperlink ref="R2181" r:id="rId2500" display="http://eyerov.com/"/>
    <hyperlink ref="S2181" r:id="rId2501"/>
    <hyperlink ref="R2182" r:id="rId2502" display="http://aalo.com/"/>
    <hyperlink ref="S2182" r:id="rId2503"/>
    <hyperlink ref="R2183" r:id="rId2504" display="http://moleculight.com/"/>
    <hyperlink ref="S2183" r:id="rId2505"/>
    <hyperlink ref="AP2183" r:id="rId2506"/>
    <hyperlink ref="R2184" r:id="rId2507" display="http://chuckecheese.com/"/>
    <hyperlink ref="AQ2184" r:id="rId2508"/>
    <hyperlink ref="R2185" r:id="rId2509" display="http://washington.edu/"/>
    <hyperlink ref="S2185" r:id="rId2510"/>
    <hyperlink ref="AP2185" r:id="rId2511"/>
    <hyperlink ref="R2186" r:id="rId2512" display="http://cartiga.com/"/>
    <hyperlink ref="S2186" r:id="rId2513"/>
    <hyperlink ref="R2187" r:id="rId2514" display="http://westernmidstream.com/"/>
    <hyperlink ref="S2187" r:id="rId2515"/>
    <hyperlink ref="R2188" r:id="rId2516" display="http://letsbeco.com/"/>
    <hyperlink ref="S2188" r:id="rId2517"/>
    <hyperlink ref="AP2188" r:id="rId2518"/>
    <hyperlink ref="R2189" r:id="rId2519" display="http://pelagepharma.com/"/>
    <hyperlink ref="AP2189" r:id="rId2520"/>
    <hyperlink ref="R2190" r:id="rId2521" display="http://civeo.com/"/>
    <hyperlink ref="S2190" r:id="rId2522"/>
    <hyperlink ref="AP2190" r:id="rId2523"/>
    <hyperlink ref="R2191" r:id="rId2524" display="http://guidewheel.com/"/>
    <hyperlink ref="S2191" r:id="rId2525"/>
    <hyperlink ref="R2192" r:id="rId2526" display="http://prometheanparticles.co.uk/"/>
    <hyperlink ref="S2192" r:id="rId2527"/>
    <hyperlink ref="R2193" r:id="rId2528" display="http://cosine.sh/"/>
    <hyperlink ref="S2193" r:id="rId2529"/>
    <hyperlink ref="AP2193" r:id="rId2530"/>
    <hyperlink ref="R2194" r:id="rId2531" display="http://studenac.hr/"/>
    <hyperlink ref="S2194" r:id="rId2532"/>
    <hyperlink ref="AQ2194" r:id="rId2533" location=":~:text=Michal%20Senczuk-,Micha%C5%82%20Se%C5%84czuk%2C%20CEO,-Michal%20Senczuk%20has" display="https://www.studenac.hr/en/michal-senczuk - :~:text=Michal%20Senczuk-,Micha%C5%82%20Se%C5%84czuk%2C%20CEO,-Michal%20Senczuk%20has"/>
    <hyperlink ref="S2195" r:id="rId2534"/>
    <hyperlink ref="R2196" r:id="rId2535" display="http://adamofoods.com/"/>
    <hyperlink ref="S2196" r:id="rId2536"/>
    <hyperlink ref="R2197" r:id="rId2537" display="http://volterapower.com/"/>
    <hyperlink ref="S2197" r:id="rId2538"/>
    <hyperlink ref="AP2197" r:id="rId2539"/>
    <hyperlink ref="R2198" r:id="rId2540" display="http://biondvax.com/"/>
    <hyperlink ref="S2198" r:id="rId2541"/>
    <hyperlink ref="AP2198" r:id="rId2542"/>
    <hyperlink ref="R2199" r:id="rId2543" display="http://wemolo.com/"/>
    <hyperlink ref="S2199" r:id="rId2544"/>
    <hyperlink ref="AP2199" r:id="rId2545"/>
    <hyperlink ref="R2200" r:id="rId2546" display="http://avianlabs.net/"/>
    <hyperlink ref="S2200" r:id="rId2547"/>
    <hyperlink ref="AP2200" r:id="rId2548"/>
    <hyperlink ref="R2201" r:id="rId2549" display="http://plaio.com/"/>
    <hyperlink ref="S2201" r:id="rId2550"/>
    <hyperlink ref="AP2201" r:id="rId2551"/>
    <hyperlink ref="R2202" r:id="rId2552" display="http://fxiaoke.com/"/>
    <hyperlink ref="S2202" r:id="rId2553"/>
    <hyperlink ref="AQ2202" r:id="rId2554"/>
    <hyperlink ref="R2203" r:id="rId2555" display="http://abercrombiekent.com/"/>
    <hyperlink ref="S2203" r:id="rId2556"/>
    <hyperlink ref="AP2203" r:id="rId2557"/>
    <hyperlink ref="R2204" r:id="rId2558" display="http://protoaxiom.com/"/>
    <hyperlink ref="S2204" r:id="rId2559"/>
    <hyperlink ref="R2205" r:id="rId2560" display="http://nanoone.ca/"/>
    <hyperlink ref="S2205" r:id="rId2561"/>
    <hyperlink ref="AP2205" r:id="rId2562"/>
    <hyperlink ref="S2206" r:id="rId2563"/>
    <hyperlink ref="R2207" r:id="rId2564" display="http://parfin.io/"/>
    <hyperlink ref="S2207" r:id="rId2565"/>
    <hyperlink ref="R2208" r:id="rId2566" display="http://globalshiplease.com/"/>
    <hyperlink ref="AQ2208" r:id="rId2567"/>
    <hyperlink ref="R2209" r:id="rId2568" display="http://okredo.com/"/>
    <hyperlink ref="S2209" r:id="rId2569"/>
    <hyperlink ref="R2210" r:id="rId2570" display="http://rice.edu/"/>
    <hyperlink ref="S2210" r:id="rId2571"/>
    <hyperlink ref="AP2210" r:id="rId2572"/>
    <hyperlink ref="R2211" r:id="rId2573" display="http://ima.it/"/>
    <hyperlink ref="S2211" r:id="rId2574"/>
    <hyperlink ref="R2212" r:id="rId2575" display="http://nexgel.com/"/>
    <hyperlink ref="S2212" r:id="rId2576"/>
    <hyperlink ref="R2213" r:id="rId2577" display="http://definity.ai/"/>
    <hyperlink ref="S2213" r:id="rId2578"/>
    <hyperlink ref="R2214" r:id="rId2579" display="http://linusbio.com/"/>
    <hyperlink ref="S2214" r:id="rId2580"/>
    <hyperlink ref="AP2214" r:id="rId2581"/>
    <hyperlink ref="R2215" r:id="rId2582" display="http://kaynefunds.com/"/>
    <hyperlink ref="S2215" r:id="rId2583"/>
    <hyperlink ref="AQ2215" r:id="rId2584" location=":~:text=Jim%20Baker,President%2C%20and%20Chief%20Executive%20Officer" display="https://kaynefunds.com/team/jim-baker/ - :~:text=Jim%20Baker,President%2C%20and%20Chief%20Executive%20Officer"/>
    <hyperlink ref="R2216" r:id="rId2585" display="http://nhireit.com/"/>
    <hyperlink ref="S2216" r:id="rId2586"/>
    <hyperlink ref="R2217" r:id="rId2587" display="http://amulet-inc.com/"/>
    <hyperlink ref="S2217" r:id="rId2588"/>
    <hyperlink ref="AP2218" r:id="rId2589"/>
    <hyperlink ref="R2219" r:id="rId2590" display="http://ionprotocol.io/"/>
    <hyperlink ref="AQ2219" r:id="rId2591"/>
    <hyperlink ref="R2220" r:id="rId2592" display="http://collo.fi/"/>
    <hyperlink ref="S2220" r:id="rId2593"/>
    <hyperlink ref="R2221" r:id="rId2594" display="http://markertherapeutics.com/"/>
    <hyperlink ref="S2221" r:id="rId2595"/>
    <hyperlink ref="R2222" r:id="rId2596" display="http://keabank.com/"/>
    <hyperlink ref="S2222" r:id="rId2597"/>
    <hyperlink ref="AP2223" r:id="rId2598"/>
    <hyperlink ref="R2224" r:id="rId2599" display="http://nimbusweb.me/"/>
    <hyperlink ref="S2224" r:id="rId2600"/>
    <hyperlink ref="AP2224" r:id="rId2601"/>
    <hyperlink ref="S2225" r:id="rId2602"/>
    <hyperlink ref="R2226" r:id="rId2603" display="http://lanovamedicines.com/"/>
    <hyperlink ref="AQ2226" r:id="rId2604"/>
    <hyperlink ref="R2227" r:id="rId2605" display="http://parkland.ca/"/>
    <hyperlink ref="S2227" r:id="rId2606"/>
    <hyperlink ref="AP2227" r:id="rId2607"/>
    <hyperlink ref="R2228" r:id="rId2608" display="http://eschatologyentertainment.com/"/>
    <hyperlink ref="S2228" r:id="rId2609"/>
    <hyperlink ref="AP2228" r:id="rId2610"/>
    <hyperlink ref="R2229" r:id="rId2611" display="http://payzen.com/"/>
    <hyperlink ref="S2229" r:id="rId2612"/>
    <hyperlink ref="AP2229" r:id="rId2613"/>
    <hyperlink ref="R2230" r:id="rId2614" display="http://andstr.com/"/>
    <hyperlink ref="S2230" r:id="rId2615"/>
    <hyperlink ref="AP2230" r:id="rId2616"/>
    <hyperlink ref="AQ2230" r:id="rId2617" location=":~:text=Sebastian%20Rivas,CEO" display="https://andstr.com/about-us/ - :~:text=Sebastian%20Rivas,CEO"/>
    <hyperlink ref="R2231" r:id="rId2618" display="http://heatmap.com/"/>
    <hyperlink ref="S2231" r:id="rId2619"/>
    <hyperlink ref="AP2231" r:id="rId2620"/>
    <hyperlink ref="R2232" r:id="rId2621" display="http://evenuplaw.com/"/>
    <hyperlink ref="S2232" r:id="rId2622"/>
    <hyperlink ref="AP2232" r:id="rId2623"/>
    <hyperlink ref="R2233" r:id="rId2624" display="http://eliyan.com/"/>
    <hyperlink ref="S2233" r:id="rId2625"/>
    <hyperlink ref="AP2233" r:id="rId2626"/>
    <hyperlink ref="R2234" r:id="rId2627" display="http://nymbus.com/"/>
    <hyperlink ref="S2234" r:id="rId2628"/>
    <hyperlink ref="S2235" r:id="rId2629"/>
    <hyperlink ref="AP2235" r:id="rId2630"/>
    <hyperlink ref="R2236" r:id="rId2631" display="http://gowit.com/"/>
    <hyperlink ref="S2236" r:id="rId2632"/>
    <hyperlink ref="R2237" r:id="rId2633" display="http://ubc.ca/"/>
    <hyperlink ref="S2237" r:id="rId2634"/>
    <hyperlink ref="R2238" r:id="rId2635" display="http://src.sk.ca/"/>
    <hyperlink ref="S2238" r:id="rId2636"/>
    <hyperlink ref="AP2238" r:id="rId2637"/>
    <hyperlink ref="R2239" r:id="rId2638" display="http://truva.in/"/>
    <hyperlink ref="S2239" r:id="rId2639"/>
    <hyperlink ref="AP2239" r:id="rId2640"/>
    <hyperlink ref="R2240" r:id="rId2641" display="http://utelogy.com/"/>
    <hyperlink ref="S2240" r:id="rId2642"/>
    <hyperlink ref="AP2240" r:id="rId2643"/>
    <hyperlink ref="R2241" r:id="rId2644" display="http://kinoxistherapeutics.com/"/>
    <hyperlink ref="S2241" r:id="rId2645"/>
    <hyperlink ref="AP2241" r:id="rId2646"/>
    <hyperlink ref="R2242" r:id="rId2647" display="http://coras.io/"/>
    <hyperlink ref="S2242" r:id="rId2648"/>
    <hyperlink ref="AP2242" r:id="rId2649"/>
    <hyperlink ref="R2243" r:id="rId2650" display="http://gnln.com/"/>
    <hyperlink ref="S2243" r:id="rId2651"/>
    <hyperlink ref="AP2243" r:id="rId2652"/>
    <hyperlink ref="R2244" r:id="rId2653" display="http://sealcoin.ai/"/>
    <hyperlink ref="AP2244" r:id="rId2654"/>
    <hyperlink ref="R2245" r:id="rId2655" display="http://meederinvestment.com/"/>
    <hyperlink ref="S2245" r:id="rId2656"/>
    <hyperlink ref="R2246" r:id="rId2657" display="http://yashpakka.com/"/>
    <hyperlink ref="S2246" r:id="rId2658"/>
    <hyperlink ref="AP2246" r:id="rId2659"/>
    <hyperlink ref="R2247" r:id="rId2660" display="http://ziptrrip.com/"/>
    <hyperlink ref="S2247" r:id="rId2661"/>
    <hyperlink ref="R2248" r:id="rId2662" display="http://linnaeustx.com/"/>
    <hyperlink ref="S2248" r:id="rId2663"/>
    <hyperlink ref="AP2248" r:id="rId2664"/>
    <hyperlink ref="R2249" r:id="rId2665" display="http://mealplanet.com/"/>
    <hyperlink ref="S2249" r:id="rId2666"/>
    <hyperlink ref="AP2249" r:id="rId2667"/>
    <hyperlink ref="R2250" r:id="rId2668" display="http://betriton.com/"/>
    <hyperlink ref="S2250" r:id="rId2669"/>
    <hyperlink ref="R2251" r:id="rId2670" display="http://tucan.la/"/>
    <hyperlink ref="S2251" r:id="rId2671"/>
    <hyperlink ref="AP2251" r:id="rId2672"/>
    <hyperlink ref="R2252" r:id="rId2673" display="http://sixsensemobility.com/"/>
    <hyperlink ref="S2252" r:id="rId2674"/>
    <hyperlink ref="AP2252" r:id="rId2675"/>
    <hyperlink ref="R2253" r:id="rId2676" display="http://mainstay.io/"/>
    <hyperlink ref="AP2253" r:id="rId2677"/>
    <hyperlink ref="R2254" r:id="rId2678" display="http://setpoint.io/"/>
    <hyperlink ref="S2254" r:id="rId2679"/>
    <hyperlink ref="AP2254" r:id="rId2680"/>
    <hyperlink ref="R2255" r:id="rId2681" display="http://marketstadium.com/"/>
    <hyperlink ref="S2255" r:id="rId2682"/>
    <hyperlink ref="R2256" r:id="rId2683" display="http://wattnow.io/"/>
    <hyperlink ref="S2256" r:id="rId2684"/>
    <hyperlink ref="AP2256" r:id="rId2685"/>
    <hyperlink ref="AQ2256" r:id="rId2686" location=":~:text=Wattnow%20Org%20Chart-,Issam%20Smaali,Chief%20Executive%20Officer%20%26%20Founder,-Phone" display="https://www.zoominfo.com/c/wattnow/466541708 - :~:text=Wattnow%20Org%20Chart-,Issam%20Smaali,Chief%20Executive%20Officer%20%26%20Founder,-Phone"/>
    <hyperlink ref="R2257" r:id="rId2687" display="http://kemkuwait.com/"/>
    <hyperlink ref="S2257" r:id="rId2688"/>
    <hyperlink ref="AP2257" r:id="rId2689"/>
    <hyperlink ref="R2258" r:id="rId2690" display="http://roswellpark.org/"/>
    <hyperlink ref="S2258" r:id="rId2691"/>
    <hyperlink ref="AP2258" r:id="rId2692"/>
    <hyperlink ref="R2259" r:id="rId2693" display="http://emeritaresources.com/"/>
    <hyperlink ref="S2259" r:id="rId2694"/>
    <hyperlink ref="AQ2259" r:id="rId2695" location=":~:text=David%20GowerP,CEO%20AND%20DIRECTOR" display="https://www.emeritaresources.com/corporate/management/ - :~:text=David%20GowerP,CEO%20AND%20DIRECTOR"/>
    <hyperlink ref="R2260" r:id="rId2696" display="http://cardeacap.com/"/>
    <hyperlink ref="S2260" r:id="rId2697"/>
    <hyperlink ref="AP2260" r:id="rId2698"/>
    <hyperlink ref="AQ2260" r:id="rId2699" location=":~:text=Jordan%20Waring,highly%20profitable.%20Following" display="https://cardeacap.com/about-us/our-team/ - :~:text=Jordan%20Waring,highly%20profitable.%20Following"/>
    <hyperlink ref="R2261" r:id="rId2700" display="http://ecdautodesign.com/"/>
    <hyperlink ref="S2261" r:id="rId2701"/>
    <hyperlink ref="AQ2261" r:id="rId2702" location=":~:text=Scott,CEO%20%26%20Founder" display="https://ecdautodesign.com/team/ - :~:text=Scott,CEO%20%26%20Founder"/>
    <hyperlink ref="R2262" r:id="rId2703" display="http://loft.com/"/>
    <hyperlink ref="S2262" r:id="rId2704"/>
    <hyperlink ref="AP2262" r:id="rId2705"/>
    <hyperlink ref="R2263" r:id="rId2706" display="http://hexarad.com/"/>
    <hyperlink ref="S2263" r:id="rId2707"/>
    <hyperlink ref="R2264" r:id="rId2708" display="http://waterintelligence.co.uk/"/>
    <hyperlink ref="S2264" r:id="rId2709"/>
    <hyperlink ref="AP2264" r:id="rId2710"/>
    <hyperlink ref="AQ2264" r:id="rId2711" location=":~:text=Patrick%20J.%20DeSouza%2C%20Executive%20Chairman%20%C2%A0%20%C2%A0%20%C2%A0%20%C2%A0%20%C2%A0%20%C2%A0" display="https://waterintelligence.co.uk/corporate-board-and-governance/ - :~:text=Patrick%20J.%20DeSouza%2C%20Executive%20Chairman%20%C2%A0%20%C2%A0%20%C2%A0%20%C2%A0%20%C2%A0%20%C2%A0"/>
    <hyperlink ref="R2265" r:id="rId2712" display="http://drpecker.me/"/>
    <hyperlink ref="S2265" r:id="rId2713"/>
    <hyperlink ref="AP2265" r:id="rId2714"/>
    <hyperlink ref="R2266" r:id="rId2715" display="http://cessatech.com/"/>
    <hyperlink ref="S2266" r:id="rId2716"/>
    <hyperlink ref="R2267" r:id="rId2717" display="http://boshhh.com/"/>
    <hyperlink ref="S2267" r:id="rId2718"/>
    <hyperlink ref="AP2267" r:id="rId2719"/>
    <hyperlink ref="R2268" r:id="rId2720" display="http://contribe.io/"/>
    <hyperlink ref="S2268" r:id="rId2721"/>
    <hyperlink ref="AP2268" r:id="rId2722"/>
    <hyperlink ref="R2269" r:id="rId2723" display="http://creaitor.ai/"/>
    <hyperlink ref="S2269" r:id="rId2724"/>
    <hyperlink ref="R2270" r:id="rId2725" display="http://site2020.com/"/>
    <hyperlink ref="S2270" r:id="rId2726"/>
    <hyperlink ref="R2271" r:id="rId2727" display="http://goroger.com/"/>
    <hyperlink ref="S2271" r:id="rId2728"/>
    <hyperlink ref="AP2271" r:id="rId2729"/>
    <hyperlink ref="R2272" r:id="rId2730" display="http://sgp.com.sa/"/>
    <hyperlink ref="S2272" r:id="rId2731"/>
    <hyperlink ref="AQ2272" r:id="rId2732" location=":~:text=Bander%20bin%20Mohammed,Logistics%20Services%20Co." display="https://www.wsj.com/market-data/quotes/SA/XSAU/1832/company-people - :~:text=Bander%20bin%20Mohammed,Logistics%20Services%20Co."/>
    <hyperlink ref="R2274" r:id="rId2733" display="http://duq.edu/"/>
    <hyperlink ref="S2274" r:id="rId2734"/>
    <hyperlink ref="AQ2274" r:id="rId2735" location=":~:text=the%20larger%20world.-,President%20Ken%20Gormley,-President%20Ken%20Gormley" display="https://www.duq.edu/about/leadership/index.php - :~:text=the%20larger%20world.-,President%20Ken%20Gormley,-President%20Ken%20Gormley"/>
    <hyperlink ref="R2275" r:id="rId2736" display="http://saudiexim.gov.sa/"/>
    <hyperlink ref="S2275" r:id="rId2737"/>
    <hyperlink ref="R2276" r:id="rId2738" display="http://bitzer.de/"/>
    <hyperlink ref="S2276" r:id="rId2739"/>
    <hyperlink ref="AQ2276" r:id="rId2740" location=":~:text=Christian%20Wehrle%0AChief%20Executive%20Officer" display="https://www.bitzer.de/gb/en/about-us/ - :~:text=Christian%20Wehrle%0AChief%20Executive%20Officer"/>
    <hyperlink ref="R2277" r:id="rId2741" display="http://gamebeast.gg/"/>
    <hyperlink ref="S2277" r:id="rId2742"/>
    <hyperlink ref="R2278" r:id="rId2743" display="http://lx-ar.com/"/>
    <hyperlink ref="AQ2278" r:id="rId2744"/>
    <hyperlink ref="R2279" r:id="rId2745" display="http://convergentrx.com/"/>
    <hyperlink ref="S2279" r:id="rId2746"/>
    <hyperlink ref="AP2279" r:id="rId2747"/>
    <hyperlink ref="R2280" r:id="rId2748" display="http://literaseed.io/"/>
    <hyperlink ref="S2280" r:id="rId2749"/>
    <hyperlink ref="AP2280" r:id="rId2750"/>
    <hyperlink ref="AQ2280" r:id="rId2751" location="undefined:~:text=Aziza%20Ismail,Chief%20Executive%20Officer" display="https://pitchbook.com/profiles/company/437666-68 - undefined:~:text=Aziza%20Ismail,Chief%20Executive%20Officer"/>
    <hyperlink ref="R2281" r:id="rId2752" display="http://doctor-paws.com/"/>
    <hyperlink ref="S2281" r:id="rId2753"/>
    <hyperlink ref="AK2281" r:id="rId2754" display="http://sauce.vc/"/>
    <hyperlink ref="AP2281" r:id="rId2755"/>
    <hyperlink ref="R2282" r:id="rId2756" display="http://e-ai-edu.com/"/>
    <hyperlink ref="R2283" r:id="rId2757" display="http://nunu.ai/"/>
    <hyperlink ref="S2283" r:id="rId2758"/>
    <hyperlink ref="AP2283" r:id="rId2759"/>
    <hyperlink ref="AQ2283" r:id="rId2760" location="faqs" display="https://pitchbook.com/profiles/company/589194-37 - faqs"/>
    <hyperlink ref="S2284" r:id="rId2761"/>
    <hyperlink ref="AP2284" r:id="rId2762"/>
    <hyperlink ref="R2286" r:id="rId2763" display="http://heatherschoice.com/"/>
    <hyperlink ref="S2286" r:id="rId2764"/>
    <hyperlink ref="AP2286" r:id="rId2765"/>
    <hyperlink ref="AQ2286" r:id="rId2766" location="undefined" display="https://pitchbook.com/profiles/company/188068-42 - undefined"/>
    <hyperlink ref="R2287" r:id="rId2767" display="http://haldenluxury.com/"/>
    <hyperlink ref="AP2287" r:id="rId2768"/>
    <hyperlink ref="R2288" r:id="rId2769" display="http://skydo.com/"/>
    <hyperlink ref="S2288" r:id="rId2770"/>
    <hyperlink ref="R2289" r:id="rId2771" display="http://itruck.co.kr/"/>
    <hyperlink ref="AQ2289" r:id="rId2772"/>
    <hyperlink ref="R2290" r:id="rId2773" display="http://creatrip.co.kr/"/>
    <hyperlink ref="S2290" r:id="rId2774"/>
    <hyperlink ref="AP2290" r:id="rId2775"/>
    <hyperlink ref="R2291" r:id="rId2776" display="http://rabot.us/"/>
    <hyperlink ref="S2291" r:id="rId2777"/>
    <hyperlink ref="AP2291" r:id="rId2778"/>
    <hyperlink ref="AQ2291" r:id="rId2779"/>
    <hyperlink ref="R2292" r:id="rId2780" display="http://maplematerials.com/"/>
    <hyperlink ref="S2292" r:id="rId2781"/>
    <hyperlink ref="R2293" r:id="rId2782" display="http://ortholazer.com/"/>
    <hyperlink ref="S2293" r:id="rId2783"/>
    <hyperlink ref="S2294" r:id="rId2784"/>
    <hyperlink ref="S2295" r:id="rId2785"/>
    <hyperlink ref="R2296" r:id="rId2786" display="http://predictivediscovery.com/"/>
    <hyperlink ref="S2296" r:id="rId2787"/>
    <hyperlink ref="AQ2296" r:id="rId2788" location="our-leadership:~:text=Our%20management-,Andrew%20Pardey%0AManaging%20Director,-Refer%20to%20description" display="https://www.predictivediscovery.com/who-we-are/ - our-leadership:~:text=Our%20management-,Andrew%20Pardey%0AManaging%20Director,-Refer%20to%20description"/>
    <hyperlink ref="R2297" r:id="rId2789" display="http://npd.hedera22.com/"/>
    <hyperlink ref="S2297" r:id="rId2790"/>
    <hyperlink ref="AQ2297" r:id="rId2791"/>
    <hyperlink ref="R2298" r:id="rId2792" display="http://arkmfa.org/"/>
    <hyperlink ref="S2298" r:id="rId2793"/>
    <hyperlink ref="AP2298" r:id="rId2794"/>
    <hyperlink ref="S2299" r:id="rId2795"/>
    <hyperlink ref="AP2299" r:id="rId2796"/>
    <hyperlink ref="R2300" r:id="rId2797" display="http://morevfx.com/"/>
    <hyperlink ref="S2300" r:id="rId2798"/>
    <hyperlink ref="AQ2300" r:id="rId2799"/>
    <hyperlink ref="R2301" r:id="rId2800" display="http://memgpt.ai/"/>
    <hyperlink ref="AQ2301" r:id="rId2801" location="research" display="https://pitchbook.com/profiles/company/616026-43 - research"/>
    <hyperlink ref="R2302" r:id="rId2802" display="http://flyri.com/"/>
    <hyperlink ref="AQ2302" r:id="rId2803"/>
    <hyperlink ref="R2303" r:id="rId2804" display="http://flcc.edu/"/>
    <hyperlink ref="S2303" r:id="rId2805"/>
    <hyperlink ref="AP2303" r:id="rId2806"/>
    <hyperlink ref="R2304" r:id="rId2807" display="http://careringnc.org/"/>
    <hyperlink ref="S2304" r:id="rId2808"/>
    <hyperlink ref="R2305" r:id="rId2809" display="http://hengbot.com/"/>
    <hyperlink ref="AQ2305" r:id="rId2810" location="timeline" display="https://pitchbook.com/profiles/company/522281-26 - timeline"/>
    <hyperlink ref="R2306" r:id="rId2811" display="http://shineyomedical.com/"/>
    <hyperlink ref="AQ2306" r:id="rId2812" location="timeline" display="https://pitchbook.com/profiles/company/491487-40 - timeline"/>
    <hyperlink ref="R2307" r:id="rId2813" display="http://fieldgoods.co.uk/"/>
    <hyperlink ref="S2307" r:id="rId2814"/>
    <hyperlink ref="AP2307" r:id="rId2815"/>
    <hyperlink ref="R2308" r:id="rId2816" display="http://newslit.org/"/>
    <hyperlink ref="S2308" r:id="rId2817"/>
    <hyperlink ref="AQ2308" r:id="rId2818"/>
    <hyperlink ref="S2309" r:id="rId2819"/>
    <hyperlink ref="R2310" r:id="rId2820" display="http://idprivacy.io/"/>
    <hyperlink ref="AQ2310" r:id="rId2821" location="overview" display="https://pitchbook.com/profiles/company/631859-77 - overview"/>
    <hyperlink ref="R2311" r:id="rId2822" display="http://grinds360.ie/"/>
    <hyperlink ref="AQ2311" r:id="rId2823" location="overview" display="https://pitchbook.com/profiles/company/631422-55 - overview"/>
    <hyperlink ref="R2312" r:id="rId2824" display="http://curamatic.com/"/>
    <hyperlink ref="S2312" r:id="rId2825"/>
    <hyperlink ref="AP2312" r:id="rId2826"/>
    <hyperlink ref="R2313" r:id="rId2827" display="http://trihazsolutions.com/"/>
    <hyperlink ref="S2313" r:id="rId2828"/>
    <hyperlink ref="AQ2313" r:id="rId2829" location=":~:text=Who%20is%20the%20CEO%20of,the%20CEO%20of%20TriHaz%20Solutions." display="https://pitchbook.com/profiles/company/320072-23 - :~:text=Who%20is%20the%20CEO%20of,the%20CEO%20of%20TriHaz%20Solutions."/>
    <hyperlink ref="R2314" r:id="rId2830" display="http://dentiqube.com/"/>
    <hyperlink ref="AQ2314" r:id="rId2831" location="overview" display="https://pitchbook.com/profiles/company/592486-12 - overview"/>
    <hyperlink ref="R2315" r:id="rId2832" display="http://barfdog.co.kr/"/>
    <hyperlink ref="AQ2315" r:id="rId2833"/>
    <hyperlink ref="R2316" r:id="rId2834" display="http://voltcarbontech.com/"/>
    <hyperlink ref="S2316" r:id="rId2835"/>
    <hyperlink ref="R2317" r:id="rId2836" display="http://chartis.com/"/>
    <hyperlink ref="S2317" r:id="rId2837"/>
    <hyperlink ref="R2318" r:id="rId2838" display="http://curalinc.com/"/>
    <hyperlink ref="S2318" r:id="rId2839"/>
    <hyperlink ref="AP2318" r:id="rId2840"/>
    <hyperlink ref="R2320" r:id="rId2841" display="http://rchdc.org/"/>
    <hyperlink ref="S2320" r:id="rId2842"/>
    <hyperlink ref="R2321" r:id="rId2843" display="http://feedingflorida.org/"/>
    <hyperlink ref="S2321" r:id="rId2844"/>
    <hyperlink ref="AP2321" r:id="rId2845"/>
    <hyperlink ref="AQ2321" r:id="rId2846" location=":~:text=Robin%20Safley,CEO" display="https://www.feedingflorida.org/feeding-florida/staff-board - :~:text=Robin%20Safley,CEO"/>
    <hyperlink ref="R2322" r:id="rId2847" display="http://weexpert.io/"/>
    <hyperlink ref="S2322" r:id="rId2848"/>
    <hyperlink ref="AP2322" r:id="rId2849"/>
    <hyperlink ref="R2323" r:id="rId2850" display="http://veikul.com/"/>
    <hyperlink ref="S2323" r:id="rId2851"/>
    <hyperlink ref="AP2323" r:id="rId2852"/>
    <hyperlink ref="R2325" r:id="rId2853" display="http://joinwave.com/"/>
    <hyperlink ref="S2325" r:id="rId2854"/>
    <hyperlink ref="AP2325" r:id="rId2855"/>
    <hyperlink ref="R2326" r:id="rId2856" display="http://cowintech.cn/"/>
    <hyperlink ref="R2327" r:id="rId2857" display="http://dachuantech.com/"/>
    <hyperlink ref="R2328" r:id="rId2858" display="http://shellpia.kr/"/>
    <hyperlink ref="AQ2328" r:id="rId2859" location="overview" display="https://pitchbook.com/profiles/company/638120-17 - overview"/>
    <hyperlink ref="R2329" r:id="rId2860" display="http://virocell.com/"/>
    <hyperlink ref="S2329" r:id="rId2861"/>
    <hyperlink ref="AP2329" r:id="rId2862"/>
    <hyperlink ref="R2330" r:id="rId2863" display="http://getaglow.co/"/>
    <hyperlink ref="S2330" r:id="rId2864"/>
    <hyperlink ref="AP2330" r:id="rId2865"/>
    <hyperlink ref="R2332" r:id="rId2866" display="http://psyco.ai/"/>
    <hyperlink ref="S2332" r:id="rId2867"/>
    <hyperlink ref="AQ2332" r:id="rId2868" location=":~:text=Fabio%20Tiepolo,CEO%20%26%20Founder" display="https://www.psyco.ai/about-us - :~:text=Fabio%20Tiepolo,CEO%20%26%20Founder"/>
    <hyperlink ref="R2334" r:id="rId2869" display="http://rxsavecards.com/"/>
    <hyperlink ref="AQ2334" r:id="rId2870" location="overview" display="https://pitchbook.com/profiles/company/634872-25 - overview"/>
    <hyperlink ref="AQ2335" r:id="rId2871" location="funding" display="https://pitchbook.com/profiles/company/633333-79 - funding"/>
    <hyperlink ref="R2336" r:id="rId2872" display="http://pitchbetter.ca/"/>
    <hyperlink ref="S2336" r:id="rId2873"/>
    <hyperlink ref="AP2336" r:id="rId2874"/>
    <hyperlink ref="R2337" r:id="rId2875" display="http://pirichain.com/"/>
    <hyperlink ref="S2337" r:id="rId2876"/>
    <hyperlink ref="AP2337" r:id="rId2877"/>
    <hyperlink ref="R2338" r:id="rId2878" display="http://thelearningbridge.net/"/>
    <hyperlink ref="AP2338" r:id="rId2879"/>
    <hyperlink ref="R2339" r:id="rId2880" display="http://cryptoallstars.io/"/>
    <hyperlink ref="R2340" r:id="rId2881" display="http://smartrepro.com/"/>
    <hyperlink ref="S2340" r:id="rId2882"/>
    <hyperlink ref="AP2340" r:id="rId2883"/>
    <hyperlink ref="AQ2340" r:id="rId2884" location=":~:text=Our%20Staff-,CEO%20Brittany%20Scott,-Services" display="https://smartrepro.com/about-us/ - :~:text=Our%20Staff-,CEO%20Brittany%20Scott,-Services"/>
    <hyperlink ref="R2341" r:id="rId2885" display="http://bimmatch.com/"/>
    <hyperlink ref="S2341" r:id="rId2886"/>
    <hyperlink ref="R2342" r:id="rId2887" display="http://armadamercantile.com/"/>
    <hyperlink ref="S2342" r:id="rId2888"/>
    <hyperlink ref="R2343" r:id="rId2889" display="http://aetheriumgaming.com/"/>
    <hyperlink ref="S2343" r:id="rId2890"/>
    <hyperlink ref="S2344" r:id="rId2891"/>
    <hyperlink ref="R2345" r:id="rId2892" display="http://agtrobotics.com/"/>
    <hyperlink ref="S2345" r:id="rId2893"/>
    <hyperlink ref="AP2345" r:id="rId2894"/>
    <hyperlink ref="AQ2345" r:id="rId2895"/>
    <hyperlink ref="R2346" r:id="rId2896" display="http://clevenio.com/"/>
    <hyperlink ref="AQ2346" r:id="rId2897"/>
    <hyperlink ref="R2347" r:id="rId2898" display="http://athir.com.sa/"/>
    <hyperlink ref="S2347" r:id="rId2899"/>
    <hyperlink ref="R2348" r:id="rId2900" display="http://rozhair.com/"/>
    <hyperlink ref="S2348" r:id="rId2901"/>
    <hyperlink ref="R2349" r:id="rId2902" display="http://retreatfarm.org/"/>
    <hyperlink ref="AQ2349" r:id="rId2903"/>
    <hyperlink ref="R2350" r:id="rId2904" display="http://orbitalwave.co/"/>
    <hyperlink ref="S2350" r:id="rId2905"/>
    <hyperlink ref="AP2350" r:id="rId2906"/>
    <hyperlink ref="R2351" r:id="rId2907" display="http://bollwerk.ai/"/>
    <hyperlink ref="S2351" r:id="rId2908"/>
    <hyperlink ref="AQ2351" r:id="rId2909"/>
    <hyperlink ref="R2352" r:id="rId2910" display="http://dock10.co.uk/"/>
    <hyperlink ref="S2352" r:id="rId2911"/>
    <hyperlink ref="R2353" r:id="rId2912" display="http://heartstohomes.org/"/>
    <hyperlink ref="AQ2353" r:id="rId2913"/>
    <hyperlink ref="R2354" r:id="rId2914" display="http://en.prob.is/"/>
    <hyperlink ref="S2354" r:id="rId2915"/>
    <hyperlink ref="AP2354" r:id="rId2916"/>
    <hyperlink ref="R2355" r:id="rId2917" display="http://molardata.com/"/>
    <hyperlink ref="AQ2355" r:id="rId2918" location="funding" display="https://pitchbook.com/profiles/company/510305-77 - funding"/>
    <hyperlink ref="R2356" r:id="rId2919" display="http://decarice.com.au/"/>
    <hyperlink ref="S2356" r:id="rId2920"/>
    <hyperlink ref="R2357" r:id="rId2921" display="http://sgdevco.com/"/>
    <hyperlink ref="S2357" r:id="rId2922"/>
    <hyperlink ref="AQ2357" r:id="rId2923" location=":~:text=DAVID%20VILLARREAL%2C%20CEO,Chief%20Executive%20Officer" display="https://www.sgdevco.com/execs-board - :~:text=DAVID%20VILLARREAL%2C%20CEO,Chief%20Executive%20Officer"/>
    <hyperlink ref="R2358" r:id="rId2924" display="http://sechey.com/"/>
    <hyperlink ref="S2358" r:id="rId2925"/>
    <hyperlink ref="AP2358" r:id="rId2926"/>
    <hyperlink ref="R2359" r:id="rId2927" display="http://seekpet.net/"/>
    <hyperlink ref="AQ2359" r:id="rId2928"/>
    <hyperlink ref="R2360" r:id="rId2929" display="http://shopb.sinopec.com/"/>
    <hyperlink ref="S2360" r:id="rId2930"/>
    <hyperlink ref="AP2360" r:id="rId2931"/>
    <hyperlink ref="R2361" r:id="rId2932" display="http://gipedo.io/"/>
    <hyperlink ref="S2361" r:id="rId2933"/>
    <hyperlink ref="AP2361" r:id="rId2934"/>
    <hyperlink ref="R2362" r:id="rId2935" display="http://omen.ai/"/>
    <hyperlink ref="R2363" r:id="rId2936" display="http://campfire.co.uk/"/>
    <hyperlink ref="S2363" r:id="rId2937"/>
    <hyperlink ref="S2364" r:id="rId2938"/>
    <hyperlink ref="R2365" r:id="rId2939" display="http://aurora-nutrio.com/"/>
    <hyperlink ref="S2365" r:id="rId2940"/>
    <hyperlink ref="AP2365" r:id="rId2941"/>
    <hyperlink ref="R2366" r:id="rId2942" display="http://coastalbendfoodbank.org/"/>
    <hyperlink ref="S2366" r:id="rId2943"/>
    <hyperlink ref="AP2366" r:id="rId2944"/>
    <hyperlink ref="AQ2367" r:id="rId2945" location="overview" display="https://pitchbook.com/profiles/company/596658-25 - overview"/>
    <hyperlink ref="R2368" r:id="rId2946" display="http://cardboard.com.ua/"/>
    <hyperlink ref="S2368" r:id="rId2947"/>
    <hyperlink ref="R2369" r:id="rId2948" display="http://tongchaotech.com/"/>
    <hyperlink ref="AQ2369" r:id="rId2949" location="overview" display="https://pitchbook.com/profiles/company/633277-45 - overview"/>
    <hyperlink ref="R2370" r:id="rId2950" display="http://digitalclamp.com/"/>
    <hyperlink ref="AQ2370" r:id="rId2951"/>
    <hyperlink ref="R2371" r:id="rId2952" display="http://winterhawkcet.com/"/>
    <hyperlink ref="AQ2371" r:id="rId2953"/>
    <hyperlink ref="R2372" r:id="rId2954" display="http://turingbitchain.io/"/>
    <hyperlink ref="R2373" r:id="rId2955" display="http://staging.gelectric.co/"/>
    <hyperlink ref="AQ2373" r:id="rId2956"/>
    <hyperlink ref="R2374" r:id="rId2957" display="http://wuwen-ai.com/"/>
    <hyperlink ref="AQ2374" r:id="rId2958" location="overview" display="https://pitchbook.com/profiles/company/593451-19 - overview"/>
    <hyperlink ref="R2375" r:id="rId2959" display="http://promiseconfections.com/"/>
    <hyperlink ref="S2375" r:id="rId2960"/>
    <hyperlink ref="AQ2375" r:id="rId2961" location=":~:text=Michael%20McGee%2C%20CEO%20of%20Promise%20Confections" display="https://www.businesswire.com/news/home/20240813069908/en/Affiliate-of-Paceline-Equity-Partners-Provides-Financing-Facility-to-Promise-Confections - :~:text=Michael%20McGee%2C%20CEO%20of%20Promise%20Confections"/>
    <hyperlink ref="R2377" r:id="rId2962" display="http://cx-semi.com.cn/"/>
    <hyperlink ref="R2378" r:id="rId2963" display="http://purpletransform.com/"/>
    <hyperlink ref="S2378" r:id="rId2964"/>
    <hyperlink ref="R2379" r:id="rId2965" display="http://sirremglobal.com/"/>
    <hyperlink ref="S2379" r:id="rId2966"/>
    <hyperlink ref="R2380" r:id="rId2967" display="http://yutumed.com/"/>
    <hyperlink ref="AQ2380" r:id="rId2968" location="overview" display="https://pitchbook.com/profiles/company/631805-68 - overview"/>
    <hyperlink ref="R2381" r:id="rId2969" display="http://orbiclebio.com/"/>
    <hyperlink ref="AP2381" r:id="rId2970"/>
    <hyperlink ref="R2382" r:id="rId2971" display="http://miliemoon.com/"/>
    <hyperlink ref="AQ2382" r:id="rId2972" location="overview" display="https://pitchbook.com/profiles/company/631427-05 - overview"/>
    <hyperlink ref="AQ2383" r:id="rId2973"/>
    <hyperlink ref="AQ2384" r:id="rId2974" location="overview" display="https://pitchbook.com/profiles/company/633332-89 - overview"/>
    <hyperlink ref="R2385" r:id="rId2975" display="http://chinapeek.com/"/>
    <hyperlink ref="AQ2385" r:id="rId2976"/>
    <hyperlink ref="R2387" r:id="rId2977" display="http://domino.is/"/>
    <hyperlink ref="AQ2387" r:id="rId2978"/>
    <hyperlink ref="R2388" r:id="rId2979" display="http://blackrock.com/"/>
    <hyperlink ref="S2388" r:id="rId2980"/>
    <hyperlink ref="AP2388" r:id="rId2981"/>
    <hyperlink ref="R2389" r:id="rId2982" display="http://clio.com/"/>
    <hyperlink ref="S2389" r:id="rId2983"/>
    <hyperlink ref="AP2389" r:id="rId2984"/>
    <hyperlink ref="R2390" r:id="rId2985" display="http://starbucks.com/"/>
    <hyperlink ref="S2390" r:id="rId2986"/>
    <hyperlink ref="AP2390" r:id="rId2987"/>
    <hyperlink ref="R2391" r:id="rId2988" display="http://saronic.com/"/>
    <hyperlink ref="S2391" r:id="rId2989"/>
    <hyperlink ref="AP2391" r:id="rId2990"/>
    <hyperlink ref="R2392" r:id="rId2991" display="http://lakera.ai/"/>
    <hyperlink ref="S2392" r:id="rId2992"/>
    <hyperlink ref="AP2392" r:id="rId2993"/>
    <hyperlink ref="R2393" r:id="rId2994" display="http://thymecare.com/"/>
    <hyperlink ref="S2393" r:id="rId2995"/>
    <hyperlink ref="AP2393" r:id="rId2996"/>
    <hyperlink ref="R2394" r:id="rId2997" display="http://cart.com/"/>
    <hyperlink ref="S2394" r:id="rId2998"/>
    <hyperlink ref="AP2394" r:id="rId2999"/>
    <hyperlink ref="R2395" r:id="rId3000" display="http://monarchtractor.com/"/>
    <hyperlink ref="S2395" r:id="rId3001"/>
    <hyperlink ref="AP2395" r:id="rId3002"/>
    <hyperlink ref="R2396" r:id="rId3003" display="http://innoenergy.com/"/>
    <hyperlink ref="S2396" r:id="rId3004"/>
    <hyperlink ref="AP2396" r:id="rId3005"/>
    <hyperlink ref="R2397" r:id="rId3006" display="http://aven.com/"/>
    <hyperlink ref="S2397" r:id="rId3007"/>
    <hyperlink ref="AP2397" r:id="rId3008"/>
    <hyperlink ref="R2398" r:id="rId3009" display="http://huma.com/"/>
    <hyperlink ref="S2398" r:id="rId3010"/>
    <hyperlink ref="AQ2398" r:id="rId3011"/>
    <hyperlink ref="R2399" r:id="rId3012" display="http://kandji.io/"/>
    <hyperlink ref="S2399" r:id="rId3013"/>
    <hyperlink ref="AP2399" r:id="rId3014"/>
    <hyperlink ref="R2400" r:id="rId3015" display="http://serverobotics.com/"/>
    <hyperlink ref="S2400" r:id="rId3016"/>
    <hyperlink ref="AP2400" r:id="rId3017"/>
    <hyperlink ref="R2401" r:id="rId3018" display="http://apkhue.net/"/>
    <hyperlink ref="S2401" r:id="rId3019"/>
    <hyperlink ref="AP2401" r:id="rId3020"/>
    <hyperlink ref="R2402" r:id="rId3021" display="http://urbancompany.com/"/>
    <hyperlink ref="S2402" r:id="rId3022"/>
    <hyperlink ref="AP2402" r:id="rId3023"/>
    <hyperlink ref="R2403" r:id="rId3024" display="http://vectara.com/"/>
    <hyperlink ref="S2403" r:id="rId3025"/>
    <hyperlink ref="AP2403" r:id="rId3026"/>
    <hyperlink ref="R2404" r:id="rId3027" display="http://trinitycap.com/"/>
    <hyperlink ref="S2404" r:id="rId3028"/>
    <hyperlink ref="AP2404" r:id="rId3029"/>
    <hyperlink ref="R2405" r:id="rId3030" display="http://newme.asia/"/>
    <hyperlink ref="S2405" r:id="rId3031"/>
    <hyperlink ref="AP2405" r:id="rId3032"/>
    <hyperlink ref="R2406" r:id="rId3033" display="http://startengine.com/"/>
    <hyperlink ref="S2406" r:id="rId3034"/>
    <hyperlink ref="AP2406" r:id="rId3035"/>
    <hyperlink ref="R2407" r:id="rId3036" display="http://rebellions.ai/"/>
    <hyperlink ref="S2407" r:id="rId3037"/>
    <hyperlink ref="AQ2407" r:id="rId3038"/>
    <hyperlink ref="R2408" r:id="rId3039" display="http://walgreens.com/"/>
    <hyperlink ref="S2408" r:id="rId3040"/>
    <hyperlink ref="AP2408" r:id="rId3041"/>
    <hyperlink ref="R2409" r:id="rId3042" display="http://recurrentenergy.com/"/>
    <hyperlink ref="S2409" r:id="rId3043"/>
    <hyperlink ref="AP2409" r:id="rId3044"/>
    <hyperlink ref="R2410" r:id="rId3045" display="http://grover.com/"/>
    <hyperlink ref="S2410" r:id="rId3046"/>
    <hyperlink ref="AP2410" r:id="rId3047"/>
    <hyperlink ref="R2411" r:id="rId3048" display="http://masdar.ae/"/>
    <hyperlink ref="S2411" r:id="rId3049"/>
    <hyperlink ref="AP2411" r:id="rId3050"/>
    <hyperlink ref="R2412" r:id="rId3051" display="http://vitablehealth.com/"/>
    <hyperlink ref="S2412" r:id="rId3052"/>
    <hyperlink ref="AP2412" r:id="rId3053"/>
    <hyperlink ref="R2413" r:id="rId3054" display="http://rolls-royce.com/"/>
    <hyperlink ref="S2413" r:id="rId3055"/>
    <hyperlink ref="AP2413" r:id="rId3056"/>
    <hyperlink ref="R2414" r:id="rId3057" display="http://arcee.ai/"/>
    <hyperlink ref="S2414" r:id="rId3058"/>
    <hyperlink ref="AP2414" r:id="rId3059"/>
    <hyperlink ref="R2415" r:id="rId3060" display="http://dreambigsemi.com/"/>
    <hyperlink ref="S2415" r:id="rId3061"/>
    <hyperlink ref="AP2415" r:id="rId3062"/>
    <hyperlink ref="R2416" r:id="rId3063" display="http://dazz.io/"/>
    <hyperlink ref="S2416" r:id="rId3064"/>
    <hyperlink ref="AP2416" r:id="rId3065"/>
    <hyperlink ref="R2417" r:id="rId3066" display="http://gcore.com/"/>
    <hyperlink ref="S2417" r:id="rId3067"/>
    <hyperlink ref="AP2417" r:id="rId3068"/>
    <hyperlink ref="R2418" r:id="rId3069" display="http://formlabs.com/"/>
    <hyperlink ref="S2418" r:id="rId3070"/>
    <hyperlink ref="AP2418" r:id="rId3071"/>
    <hyperlink ref="R2419" r:id="rId3072" display="http://carsome.my/"/>
    <hyperlink ref="S2419" r:id="rId3073"/>
    <hyperlink ref="AP2419" r:id="rId3074"/>
    <hyperlink ref="R2420" r:id="rId3075" display="http://auxilo.com/"/>
    <hyperlink ref="S2420" r:id="rId3076"/>
    <hyperlink ref="AP2420" r:id="rId3077"/>
    <hyperlink ref="R2421" r:id="rId3078" display="http://grobio.com/"/>
    <hyperlink ref="S2421" r:id="rId3079"/>
    <hyperlink ref="AP2421" r:id="rId3080"/>
    <hyperlink ref="R2422" r:id="rId3081" display="http://leveltenenergy.com/"/>
    <hyperlink ref="S2422" r:id="rId3082"/>
    <hyperlink ref="AP2422" r:id="rId3083"/>
    <hyperlink ref="R2423" r:id="rId3084" display="http://nearfieldinstruments.com/"/>
    <hyperlink ref="S2423" r:id="rId3085"/>
    <hyperlink ref="AP2423" r:id="rId3086"/>
    <hyperlink ref="R2424" r:id="rId3087" display="http://gemseducation.com/"/>
    <hyperlink ref="S2424" r:id="rId3088"/>
    <hyperlink ref="AP2424" r:id="rId3089"/>
    <hyperlink ref="R2425" r:id="rId3090" display="http://cardurion.com/"/>
    <hyperlink ref="S2425" r:id="rId3091"/>
    <hyperlink ref="AP2425" r:id="rId3092"/>
    <hyperlink ref="R2426" r:id="rId3093" display="http://lanzajet.com/"/>
    <hyperlink ref="S2426" r:id="rId3094"/>
    <hyperlink ref="AP2426" r:id="rId3095"/>
    <hyperlink ref="R2427" r:id="rId3096" display="http://scorpiontx.com/"/>
    <hyperlink ref="S2427" r:id="rId3097"/>
    <hyperlink ref="AP2427" r:id="rId3098"/>
    <hyperlink ref="R2428" r:id="rId3099" display="http://heimdallpower.com/"/>
    <hyperlink ref="S2428" r:id="rId3100"/>
    <hyperlink ref="AP2428" r:id="rId3101"/>
    <hyperlink ref="S2429" r:id="rId3102"/>
    <hyperlink ref="AP2429" r:id="rId3103"/>
    <hyperlink ref="R2430" r:id="rId3104" display="http://intersectpower.com/"/>
    <hyperlink ref="S2430" r:id="rId3105"/>
    <hyperlink ref="AP2430" r:id="rId3106"/>
    <hyperlink ref="R2431" r:id="rId3107" display="http://coastpay.com/"/>
    <hyperlink ref="S2431" r:id="rId3108"/>
    <hyperlink ref="AP2431" r:id="rId3109"/>
    <hyperlink ref="R2432" r:id="rId3110" display="http://goinfinitum.com/"/>
    <hyperlink ref="S2432" r:id="rId3111"/>
    <hyperlink ref="AP2432" r:id="rId3112"/>
    <hyperlink ref="R2433" r:id="rId3113" display="http://catalym.com/"/>
    <hyperlink ref="S2433" r:id="rId3114"/>
    <hyperlink ref="AP2433" r:id="rId3115"/>
    <hyperlink ref="S2434" r:id="rId3116"/>
    <hyperlink ref="AQ2434" r:id="rId3117"/>
    <hyperlink ref="R2435" r:id="rId3118" display="http://uplimit.com/"/>
    <hyperlink ref="S2435" r:id="rId3119"/>
    <hyperlink ref="AP2435" r:id="rId3120"/>
    <hyperlink ref="R2436" r:id="rId3121" display="http://healthcatalyst.com/"/>
    <hyperlink ref="S2436" r:id="rId3122"/>
    <hyperlink ref="AP2436" r:id="rId3123"/>
    <hyperlink ref="R2437" r:id="rId3124" display="http://loyalhealth.com/"/>
    <hyperlink ref="S2437" r:id="rId3125"/>
    <hyperlink ref="AP2437" r:id="rId3126"/>
    <hyperlink ref="R2438" r:id="rId3127" display="http://exoticca.com/"/>
    <hyperlink ref="S2438" r:id="rId3128"/>
    <hyperlink ref="AP2438" r:id="rId3129"/>
    <hyperlink ref="R2439" r:id="rId3130" display="http://garda.com/"/>
    <hyperlink ref="S2439" r:id="rId3131"/>
    <hyperlink ref="AP2439" r:id="rId3132"/>
    <hyperlink ref="R2440" r:id="rId3133" display="http://worldlabs.org/"/>
    <hyperlink ref="S2440" r:id="rId3134"/>
    <hyperlink ref="AP2440" r:id="rId3135"/>
    <hyperlink ref="R2441" r:id="rId3136" display="http://dopay.com/"/>
    <hyperlink ref="S2441" r:id="rId3137"/>
    <hyperlink ref="AP2441" r:id="rId3138"/>
    <hyperlink ref="R2442" r:id="rId3139" display="http://culture.ai/"/>
    <hyperlink ref="S2442" r:id="rId3140"/>
    <hyperlink ref="AP2442" r:id="rId3141"/>
    <hyperlink ref="R2443" r:id="rId3142" display="http://mediwound.com/"/>
    <hyperlink ref="S2443" r:id="rId3143"/>
    <hyperlink ref="AP2443" r:id="rId3144"/>
    <hyperlink ref="R2444" r:id="rId3145" display="http://cohere.com/"/>
    <hyperlink ref="S2444" r:id="rId3146"/>
    <hyperlink ref="AP2444" r:id="rId3147"/>
    <hyperlink ref="R2445" r:id="rId3148" display="http://altair.com/"/>
    <hyperlink ref="S2445" r:id="rId3149"/>
    <hyperlink ref="AP2445" r:id="rId3150"/>
    <hyperlink ref="R2446" r:id="rId3151" display="http://ctera.com/"/>
    <hyperlink ref="S2446" r:id="rId3152"/>
    <hyperlink ref="AP2446" r:id="rId3153"/>
    <hyperlink ref="R2447" r:id="rId3154" display="http://matera.com/"/>
    <hyperlink ref="S2447" r:id="rId3155"/>
    <hyperlink ref="AP2447" r:id="rId3156"/>
    <hyperlink ref="S2448" r:id="rId3157"/>
    <hyperlink ref="AP2448" r:id="rId3158"/>
    <hyperlink ref="R2449" r:id="rId3159" display="http://dlight.com/"/>
    <hyperlink ref="S2449" r:id="rId3160"/>
    <hyperlink ref="AP2449" r:id="rId3161"/>
    <hyperlink ref="R2450" r:id="rId3162" display="http://lyten.com/"/>
    <hyperlink ref="S2450" r:id="rId3163"/>
    <hyperlink ref="AP2450" r:id="rId3164"/>
    <hyperlink ref="R2451" r:id="rId3165" display="http://qxo.com/"/>
    <hyperlink ref="S2451" r:id="rId3166"/>
    <hyperlink ref="AP2451" r:id="rId3167"/>
    <hyperlink ref="R2452" r:id="rId3168" display="http://lhoopa.com/"/>
    <hyperlink ref="S2452" r:id="rId3169"/>
    <hyperlink ref="AP2452" r:id="rId3170"/>
    <hyperlink ref="R2453" r:id="rId3171" display="http://valneva.com/"/>
    <hyperlink ref="S2453" r:id="rId3172"/>
    <hyperlink ref="AP2453" r:id="rId3173"/>
    <hyperlink ref="S2454" r:id="rId3174"/>
    <hyperlink ref="AP2454" r:id="rId3175"/>
    <hyperlink ref="R2455" r:id="rId3176" display="http://fibr.ai/"/>
    <hyperlink ref="S2455" r:id="rId3177"/>
    <hyperlink ref="AP2455" r:id="rId3178"/>
    <hyperlink ref="R2456" r:id="rId3179" display="http://longeveron.com/"/>
    <hyperlink ref="S2456" r:id="rId3180"/>
    <hyperlink ref="AP2456" r:id="rId3181"/>
    <hyperlink ref="R2457" r:id="rId3182" display="http://shinefusion.com/"/>
    <hyperlink ref="S2457" r:id="rId3183"/>
    <hyperlink ref="AP2457" r:id="rId3184"/>
    <hyperlink ref="R2458" r:id="rId3185" display="http://mytra.ai/"/>
    <hyperlink ref="S2458" r:id="rId3186"/>
    <hyperlink ref="AP2458" r:id="rId3187"/>
    <hyperlink ref="R2459" r:id="rId3188" display="http://truststamp.ai/"/>
    <hyperlink ref="S2459" r:id="rId3189"/>
    <hyperlink ref="AP2459" r:id="rId3190"/>
    <hyperlink ref="R2460" r:id="rId3191" display="http://figma.com/"/>
    <hyperlink ref="S2460" r:id="rId3192"/>
    <hyperlink ref="AP2460" r:id="rId3193"/>
    <hyperlink ref="R2461" r:id="rId3194" display="http://caldera.xyz/"/>
    <hyperlink ref="S2461" r:id="rId3195"/>
    <hyperlink ref="AP2461" r:id="rId3196"/>
    <hyperlink ref="R2462" r:id="rId3197" display="http://hellopearl.com/"/>
    <hyperlink ref="S2462" r:id="rId3198"/>
    <hyperlink ref="AP2462" r:id="rId3199"/>
    <hyperlink ref="R2463" r:id="rId3200" display="http://momentum.io/"/>
    <hyperlink ref="S2463" r:id="rId3201"/>
    <hyperlink ref="AP2463" r:id="rId3202"/>
    <hyperlink ref="R2464" r:id="rId3203" display="http://kestramedical.com/"/>
    <hyperlink ref="S2464" r:id="rId3204"/>
    <hyperlink ref="AP2464" r:id="rId3205"/>
    <hyperlink ref="R2465" r:id="rId3206" display="http://sokin.com/"/>
    <hyperlink ref="S2465" r:id="rId3207"/>
    <hyperlink ref="AP2465" r:id="rId3208"/>
    <hyperlink ref="R2466" r:id="rId3209" display="http://shaped.ai/"/>
    <hyperlink ref="S2466" r:id="rId3210"/>
    <hyperlink ref="AP2466" r:id="rId3211"/>
    <hyperlink ref="R2467" r:id="rId3212" display="http://venturegloballng.com/"/>
    <hyperlink ref="S2467" r:id="rId3213"/>
    <hyperlink ref="AQ2467" r:id="rId3214"/>
    <hyperlink ref="R2468" r:id="rId3215" display="http://digitalfirst.ai/"/>
    <hyperlink ref="S2468" r:id="rId3216"/>
    <hyperlink ref="AP2468" r:id="rId3217"/>
    <hyperlink ref="R2469" r:id="rId3218" display="http://bp.com/"/>
    <hyperlink ref="S2469" r:id="rId3219"/>
    <hyperlink ref="AP2469" r:id="rId3220"/>
    <hyperlink ref="S2470" r:id="rId3221"/>
    <hyperlink ref="AP2470" r:id="rId3222"/>
    <hyperlink ref="R2471" r:id="rId3223" display="http://growupfarms.co.uk/"/>
    <hyperlink ref="S2471" r:id="rId3224"/>
    <hyperlink ref="AP2471" r:id="rId3225"/>
    <hyperlink ref="R2472" r:id="rId3226" display="http://clarapath.com/"/>
    <hyperlink ref="S2472" r:id="rId3227"/>
    <hyperlink ref="AP2472" r:id="rId3228"/>
    <hyperlink ref="R2473" r:id="rId3229" display="http://autobahntx.com/"/>
    <hyperlink ref="S2473" r:id="rId3230"/>
    <hyperlink ref="AP2473" r:id="rId3231"/>
    <hyperlink ref="R2474" r:id="rId3232" display="http://asceneuron.com/"/>
    <hyperlink ref="S2474" r:id="rId3233"/>
    <hyperlink ref="AP2474" r:id="rId3234"/>
    <hyperlink ref="R2475" r:id="rId3235" display="http://onramp.us/"/>
    <hyperlink ref="S2475" r:id="rId3236"/>
    <hyperlink ref="AP2475" r:id="rId3237"/>
    <hyperlink ref="R2476" r:id="rId3238" display="http://bioniq.com/"/>
    <hyperlink ref="S2476" r:id="rId3239"/>
    <hyperlink ref="AP2476" r:id="rId3240"/>
    <hyperlink ref="R2477" r:id="rId3241" display="http://accessbankplc.com/"/>
    <hyperlink ref="S2477" r:id="rId3242"/>
    <hyperlink ref="AP2477" r:id="rId3243"/>
    <hyperlink ref="R2478" r:id="rId3244" display="http://itselectric.us/"/>
    <hyperlink ref="S2478" r:id="rId3245"/>
    <hyperlink ref="AP2478" r:id="rId3246"/>
    <hyperlink ref="R2479" r:id="rId3247" display="http://codemetal.ai/"/>
    <hyperlink ref="S2479" r:id="rId3248"/>
    <hyperlink ref="AP2479" r:id="rId3249"/>
    <hyperlink ref="R2480" r:id="rId3250" display="http://protexxa.com/"/>
    <hyperlink ref="S2480" r:id="rId3251"/>
    <hyperlink ref="AP2480" r:id="rId3252"/>
    <hyperlink ref="R2481" r:id="rId3253" display="http://blackbird.ai/"/>
    <hyperlink ref="S2481" r:id="rId3254"/>
    <hyperlink ref="AP2481" r:id="rId3255"/>
    <hyperlink ref="R2482" r:id="rId3256" display="http://magentamed.com/"/>
    <hyperlink ref="S2482" r:id="rId3257"/>
    <hyperlink ref="AP2482" r:id="rId3258"/>
    <hyperlink ref="R2483" r:id="rId3259" display="http://givelegacy.com/"/>
    <hyperlink ref="S2483" r:id="rId3260"/>
    <hyperlink ref="AP2483" r:id="rId3261"/>
    <hyperlink ref="R2484" r:id="rId3262" display="http://jazz.com.pk/"/>
    <hyperlink ref="S2484" r:id="rId3263"/>
    <hyperlink ref="AP2484" r:id="rId3264"/>
    <hyperlink ref="R2485" r:id="rId3265" display="http://wagwalking.com/"/>
    <hyperlink ref="S2485" r:id="rId3266"/>
    <hyperlink ref="AP2485" r:id="rId3267"/>
    <hyperlink ref="R2486" r:id="rId3268" display="http://fullbay.com/"/>
    <hyperlink ref="S2486" r:id="rId3269"/>
    <hyperlink ref="AP2486" r:id="rId3270"/>
    <hyperlink ref="R2487" r:id="rId3271" display="http://sevenstarling.com/"/>
    <hyperlink ref="S2487" r:id="rId3272"/>
    <hyperlink ref="AP2487" r:id="rId3273"/>
    <hyperlink ref="R2488" r:id="rId3274" display="http://datacore.com/"/>
    <hyperlink ref="S2488" r:id="rId3275"/>
    <hyperlink ref="AP2488" r:id="rId3276"/>
    <hyperlink ref="R2489" r:id="rId3277" display="http://cubbit.io/"/>
    <hyperlink ref="S2489" r:id="rId3278"/>
    <hyperlink ref="AP2489" r:id="rId3279"/>
    <hyperlink ref="R2490" r:id="rId3280" display="http://telixpharma.com/"/>
    <hyperlink ref="S2490" r:id="rId3281"/>
    <hyperlink ref="AP2490" r:id="rId3282"/>
    <hyperlink ref="R2491" r:id="rId3283" display="http://sm-energy.com/"/>
    <hyperlink ref="S2491" r:id="rId3284"/>
    <hyperlink ref="AP2491" r:id="rId3285"/>
    <hyperlink ref="R2492" r:id="rId3286" display="http://vammo.com/"/>
    <hyperlink ref="S2492" r:id="rId3287"/>
    <hyperlink ref="AP2492" r:id="rId3288"/>
    <hyperlink ref="R2493" r:id="rId3289" display="http://belk.com/"/>
    <hyperlink ref="S2493" r:id="rId3290"/>
    <hyperlink ref="AP2493" r:id="rId3291"/>
    <hyperlink ref="R2494" r:id="rId3292" display="http://cytoreason.com/"/>
    <hyperlink ref="S2494" r:id="rId3293"/>
    <hyperlink ref="AP2494" r:id="rId3294"/>
    <hyperlink ref="R2495" r:id="rId3295" display="http://archrock.com/"/>
    <hyperlink ref="S2495" r:id="rId3296"/>
    <hyperlink ref="AP2495" r:id="rId3297"/>
    <hyperlink ref="R2496" r:id="rId3298" display="http://vanta.com/"/>
    <hyperlink ref="S2496" r:id="rId3299"/>
    <hyperlink ref="AP2496" r:id="rId3300"/>
    <hyperlink ref="R2497" r:id="rId3301" display="http://chainbase.com/"/>
    <hyperlink ref="S2497" r:id="rId3302"/>
    <hyperlink ref="AQ2497" r:id="rId3303"/>
    <hyperlink ref="S2498" r:id="rId3304"/>
    <hyperlink ref="AP2498" r:id="rId3305"/>
    <hyperlink ref="R2499" r:id="rId3306" display="http://opko.com/"/>
    <hyperlink ref="S2499" r:id="rId3307"/>
    <hyperlink ref="AP2499" r:id="rId3308"/>
    <hyperlink ref="R2500" r:id="rId3309" display="http://kronostio2.com/"/>
    <hyperlink ref="S2500" r:id="rId3310"/>
    <hyperlink ref="AP2500" r:id="rId3311"/>
    <hyperlink ref="R2501" r:id="rId3312" display="http://h55.ch/"/>
    <hyperlink ref="S2501" r:id="rId3313"/>
    <hyperlink ref="AP2501" r:id="rId3314"/>
    <hyperlink ref="R2502" r:id="rId3315" display="http://indiecampers.com/"/>
    <hyperlink ref="S2502" r:id="rId3316"/>
    <hyperlink ref="AP2502" r:id="rId3317"/>
    <hyperlink ref="R2503" r:id="rId3318" display="http://ronatherapeutics.com/"/>
    <hyperlink ref="AP2503" r:id="rId3319"/>
    <hyperlink ref="R2504" r:id="rId3320" display="http://truvianhealth.com/"/>
    <hyperlink ref="S2504" r:id="rId3321"/>
    <hyperlink ref="AP2504" r:id="rId3322"/>
    <hyperlink ref="R2505" r:id="rId3323" display="http://wamo.io/"/>
    <hyperlink ref="S2505" r:id="rId3324"/>
    <hyperlink ref="AP2505" r:id="rId3325"/>
    <hyperlink ref="R2506" r:id="rId3326" display="http://enecoat.com/"/>
    <hyperlink ref="AQ2506" r:id="rId3327"/>
    <hyperlink ref="R2507" r:id="rId3328" display="http://striderintel.com/"/>
    <hyperlink ref="S2507" r:id="rId3329"/>
    <hyperlink ref="AP2507" r:id="rId3330"/>
    <hyperlink ref="R2508" r:id="rId3331" display="http://cdp.it/"/>
    <hyperlink ref="S2508" r:id="rId3332"/>
    <hyperlink ref="AQ2508" r:id="rId3333"/>
    <hyperlink ref="R2509" r:id="rId3334" display="http://aixplain.com/"/>
    <hyperlink ref="S2509" r:id="rId3335"/>
    <hyperlink ref="AP2509" r:id="rId3336"/>
    <hyperlink ref="R2510" r:id="rId3337" display="http://teachme.to/"/>
    <hyperlink ref="S2510" r:id="rId3338"/>
    <hyperlink ref="AP2510" r:id="rId3339"/>
    <hyperlink ref="R2511" r:id="rId3340" display="http://helloboon.com/"/>
    <hyperlink ref="S2511" r:id="rId3341"/>
    <hyperlink ref="AP2511" r:id="rId3342"/>
    <hyperlink ref="R2512" r:id="rId3343" display="http://nirvanalabs.io/"/>
    <hyperlink ref="S2512" r:id="rId3344"/>
    <hyperlink ref="AP2512" r:id="rId3345"/>
    <hyperlink ref="R2513" r:id="rId3346" display="http://bytexl.com/"/>
    <hyperlink ref="S2513" r:id="rId3347"/>
    <hyperlink ref="AP2513" r:id="rId3348"/>
    <hyperlink ref="R2514" r:id="rId3349" display="http://orbitfab.com/"/>
    <hyperlink ref="S2514" r:id="rId3350"/>
    <hyperlink ref="AP2514" r:id="rId3351"/>
    <hyperlink ref="S2515" r:id="rId3352"/>
    <hyperlink ref="AP2515" r:id="rId3353"/>
    <hyperlink ref="R2516" r:id="rId3354" display="http://nammayatri.in/"/>
    <hyperlink ref="S2516" r:id="rId3355"/>
    <hyperlink ref="AP2516" r:id="rId3356"/>
    <hyperlink ref="R2517" r:id="rId3357" display="http://carcapital.com/"/>
    <hyperlink ref="S2517" r:id="rId3358"/>
    <hyperlink ref="AP2517" r:id="rId3359"/>
    <hyperlink ref="R2518" r:id="rId3360" display="http://amitysolutions.com/"/>
    <hyperlink ref="S2518" r:id="rId3361"/>
    <hyperlink ref="AP2518" r:id="rId3362"/>
    <hyperlink ref="R2519" r:id="rId3363" display="http://pindrop.com/"/>
    <hyperlink ref="S2519" r:id="rId3364"/>
    <hyperlink ref="AP2519" r:id="rId3365"/>
    <hyperlink ref="R2520" r:id="rId3366" display="http://drenbio.com/"/>
    <hyperlink ref="S2520" r:id="rId3367"/>
    <hyperlink ref="AP2520" r:id="rId3368"/>
    <hyperlink ref="R2521" r:id="rId3369" display="http://farmblox.ag/"/>
    <hyperlink ref="S2521" r:id="rId3370"/>
    <hyperlink ref="AP2521" r:id="rId3371"/>
    <hyperlink ref="R2522" r:id="rId3372" display="http://sojoindustries.com/"/>
    <hyperlink ref="S2522" r:id="rId3373"/>
    <hyperlink ref="AP2522" r:id="rId3374"/>
    <hyperlink ref="R2523" r:id="rId3375" display="http://canarabank.com/"/>
    <hyperlink ref="S2523" r:id="rId3376"/>
    <hyperlink ref="AP2523" r:id="rId3377"/>
    <hyperlink ref="R2524" r:id="rId3378" display="http://aus.co.in/"/>
    <hyperlink ref="S2524" r:id="rId3379"/>
    <hyperlink ref="AP2524" r:id="rId3380"/>
    <hyperlink ref="R2525" r:id="rId3381" display="http://seedsfincap.com/"/>
    <hyperlink ref="S2525" r:id="rId3382"/>
    <hyperlink ref="AP2525" r:id="rId3383"/>
    <hyperlink ref="R2526" r:id="rId3384" display="http://trinseo.com/"/>
    <hyperlink ref="S2526" r:id="rId3385"/>
    <hyperlink ref="AP2526" r:id="rId3386"/>
    <hyperlink ref="R2527" r:id="rId3387" display="http://headway.co/"/>
    <hyperlink ref="S2527" r:id="rId3388"/>
    <hyperlink ref="AP2527" r:id="rId3389"/>
    <hyperlink ref="R2528" r:id="rId3390" display="http://heeler.com/"/>
    <hyperlink ref="S2528" r:id="rId3391"/>
    <hyperlink ref="AP2528" r:id="rId3392"/>
    <hyperlink ref="R2529" r:id="rId3393" display="http://aypa.com/"/>
    <hyperlink ref="S2529" r:id="rId3394"/>
    <hyperlink ref="AP2529" r:id="rId3395"/>
    <hyperlink ref="R2530" r:id="rId3396" display="http://nv5.com/"/>
    <hyperlink ref="S2530" r:id="rId3397"/>
    <hyperlink ref="AP2530" r:id="rId3398"/>
    <hyperlink ref="R2531" r:id="rId3399" display="http://revcomm.co.jp/"/>
    <hyperlink ref="S2531" r:id="rId3400"/>
    <hyperlink ref="AP2531" r:id="rId3401"/>
    <hyperlink ref="R2532" r:id="rId3402" display="http://cirata.com/"/>
    <hyperlink ref="S2532" r:id="rId3403"/>
    <hyperlink ref="AP2532" r:id="rId3404"/>
    <hyperlink ref="R2533" r:id="rId3405" display="http://lunainnovations.com/"/>
    <hyperlink ref="S2533" r:id="rId3406"/>
    <hyperlink ref="AQ2533" r:id="rId3407"/>
    <hyperlink ref="R2534" r:id="rId3408" display="http://glorang.com/"/>
    <hyperlink ref="S2534" r:id="rId3409"/>
    <hyperlink ref="AP2534" r:id="rId3410"/>
    <hyperlink ref="R2535" r:id="rId3411" display="http://lociorthopaedics.com/"/>
    <hyperlink ref="S2535" r:id="rId3412"/>
    <hyperlink ref="AP2535" r:id="rId3413"/>
    <hyperlink ref="R2536" r:id="rId3414" display="http://vinterior.co/"/>
    <hyperlink ref="S2536" r:id="rId3415"/>
    <hyperlink ref="AP2536" r:id="rId3416"/>
    <hyperlink ref="S2537" r:id="rId3417"/>
    <hyperlink ref="AP2537" r:id="rId3418"/>
    <hyperlink ref="R2538" r:id="rId3419" display="http://osi-systems.com/"/>
    <hyperlink ref="S2538" r:id="rId3420"/>
    <hyperlink ref="AQ2538" r:id="rId3421" location=":~:text=Deepak%20Chopra%20is%20the%20founder,Mr." display="https://investors.osi-systems.com/investor-relations/company-information/management - :~:text=Deepak%20Chopra%20is%20the%20founder,Mr."/>
    <hyperlink ref="R2539" r:id="rId3422" display="http://martellore.com/"/>
    <hyperlink ref="S2539" r:id="rId3423"/>
    <hyperlink ref="AP2539" r:id="rId3424"/>
    <hyperlink ref="R2540" r:id="rId3425" display="http://tata.com/"/>
    <hyperlink ref="S2540" r:id="rId3426"/>
    <hyperlink ref="AP2540" r:id="rId3427"/>
    <hyperlink ref="R2541" r:id="rId3428" display="http://imgtec.com/"/>
    <hyperlink ref="S2541" r:id="rId3429"/>
    <hyperlink ref="AP2541" r:id="rId3430"/>
    <hyperlink ref="R2542" r:id="rId3431" display="http://transcodetherapeutics.com/"/>
    <hyperlink ref="S2542" r:id="rId3432"/>
    <hyperlink ref="AP2542" r:id="rId3433"/>
    <hyperlink ref="S2543" r:id="rId3434"/>
    <hyperlink ref="AP2543" r:id="rId3435"/>
    <hyperlink ref="R2544" r:id="rId3436" display="http://omnifiber.com/"/>
    <hyperlink ref="S2544" r:id="rId3437"/>
    <hyperlink ref="AP2544" r:id="rId3438"/>
    <hyperlink ref="R2545" r:id="rId3439" display="http://azitrainc.com/"/>
    <hyperlink ref="S2545" r:id="rId3440"/>
    <hyperlink ref="AP2545" r:id="rId3441"/>
    <hyperlink ref="R2546" r:id="rId3442" display="http://ranitherapeutics.com/"/>
    <hyperlink ref="S2546" r:id="rId3443"/>
    <hyperlink ref="AP2546" r:id="rId3444"/>
    <hyperlink ref="R2547" r:id="rId3445" display="http://definely.com/"/>
    <hyperlink ref="S2547" r:id="rId3446"/>
    <hyperlink ref="AP2547" r:id="rId3447"/>
    <hyperlink ref="R2548" r:id="rId3448" display="http://xapien.com/"/>
    <hyperlink ref="S2548" r:id="rId3449"/>
    <hyperlink ref="AP2548" r:id="rId3450"/>
    <hyperlink ref="R2549" r:id="rId3451" display="http://payflow.es/"/>
    <hyperlink ref="S2549" r:id="rId3452"/>
    <hyperlink ref="AP2549" r:id="rId3453"/>
    <hyperlink ref="R2550" r:id="rId3454" display="http://allium.so/"/>
    <hyperlink ref="S2550" r:id="rId3455"/>
    <hyperlink ref="AP2550" r:id="rId3456"/>
    <hyperlink ref="R2551" r:id="rId3457" display="http://hyzonmotors.com/"/>
    <hyperlink ref="S2551" r:id="rId3458"/>
    <hyperlink ref="AP2551" r:id="rId3459"/>
    <hyperlink ref="R2552" r:id="rId3460" display="http://nopalm-ingredients.com/"/>
    <hyperlink ref="S2552" r:id="rId3461"/>
    <hyperlink ref="AP2552" r:id="rId3462"/>
    <hyperlink ref="R2553" r:id="rId3463" display="http://caprabiosciences.com/"/>
    <hyperlink ref="S2553" r:id="rId3464"/>
    <hyperlink ref="AP2553" r:id="rId3465"/>
    <hyperlink ref="R2554" r:id="rId3466" display="http://tekion.com/"/>
    <hyperlink ref="S2554" r:id="rId3467"/>
    <hyperlink ref="AP2554" r:id="rId3468"/>
    <hyperlink ref="R2555" r:id="rId3469" display="http://verastem.com/"/>
    <hyperlink ref="S2555" r:id="rId3470"/>
    <hyperlink ref="AP2555" r:id="rId3471"/>
    <hyperlink ref="R2556" r:id="rId3472" display="http://coca-colahellenic.com/"/>
    <hyperlink ref="S2556" r:id="rId3473"/>
    <hyperlink ref="AP2556" r:id="rId3474"/>
    <hyperlink ref="R2557" r:id="rId3475" display="http://generac.com/"/>
    <hyperlink ref="S2557" r:id="rId3476"/>
    <hyperlink ref="AP2557" r:id="rId3477"/>
    <hyperlink ref="R2558" r:id="rId3478" display="http://uamshealth.com/"/>
    <hyperlink ref="S2558" r:id="rId3479"/>
    <hyperlink ref="AP2558" r:id="rId3480"/>
    <hyperlink ref="R2559" r:id="rId3481" display="http://akirolabs.com/"/>
    <hyperlink ref="S2559" r:id="rId3482"/>
    <hyperlink ref="AP2559" r:id="rId3483"/>
    <hyperlink ref="R2560" r:id="rId3484" display="http://oneacrefund.org/"/>
    <hyperlink ref="S2560" r:id="rId3485"/>
    <hyperlink ref="AP2560" r:id="rId3486"/>
    <hyperlink ref="R2561" r:id="rId3487" display="http://peakenergy.com/"/>
    <hyperlink ref="S2561" r:id="rId3488"/>
    <hyperlink ref="AP2561" r:id="rId3489"/>
    <hyperlink ref="R2562" r:id="rId3490" display="http://summitmidstream.com/"/>
    <hyperlink ref="S2562" r:id="rId3491"/>
    <hyperlink ref="AP2562" r:id="rId3492"/>
    <hyperlink ref="R2563" r:id="rId3493" display="http://multipl.xyz/"/>
    <hyperlink ref="S2563" r:id="rId3494"/>
    <hyperlink ref="AP2563" r:id="rId3495"/>
    <hyperlink ref="R2564" r:id="rId3496" display="http://cowboycleanfuels.com/"/>
    <hyperlink ref="S2564" r:id="rId3497"/>
    <hyperlink ref="AP2564" r:id="rId3498"/>
    <hyperlink ref="R2565" r:id="rId3499" display="http://tryoto.com/"/>
    <hyperlink ref="S2565" r:id="rId3500"/>
    <hyperlink ref="AP2565" r:id="rId3501"/>
    <hyperlink ref="R2566" r:id="rId3502" display="http://govport.com/"/>
    <hyperlink ref="S2566" r:id="rId3503"/>
    <hyperlink ref="AP2566" r:id="rId3504"/>
    <hyperlink ref="R2567" r:id="rId3505" display="http://mnt-halan.com/"/>
    <hyperlink ref="S2567" r:id="rId3506"/>
    <hyperlink ref="AP2567" r:id="rId3507"/>
    <hyperlink ref="R2568" r:id="rId3508" display="http://rplusenergies.com/"/>
    <hyperlink ref="S2568" r:id="rId3509"/>
    <hyperlink ref="AP2568" r:id="rId3510"/>
    <hyperlink ref="R2569" r:id="rId3511" display="http://freshbus.com/"/>
    <hyperlink ref="S2569" r:id="rId3512"/>
    <hyperlink ref="AP2569" r:id="rId3513"/>
    <hyperlink ref="R2570" r:id="rId3514" display="http://mobixlabs.com/"/>
    <hyperlink ref="S2570" r:id="rId3515"/>
    <hyperlink ref="AP2570" r:id="rId3516"/>
    <hyperlink ref="R2571" r:id="rId3517" display="http://travelandleisureco.com/"/>
    <hyperlink ref="S2571" r:id="rId3518"/>
    <hyperlink ref="AP2571" r:id="rId3519"/>
    <hyperlink ref="R2572" r:id="rId3520" display="http://oisinbio.com/"/>
    <hyperlink ref="S2572" r:id="rId3521"/>
    <hyperlink ref="AP2572" r:id="rId3522"/>
    <hyperlink ref="R2573" r:id="rId3523" display="http://re2.ai/"/>
    <hyperlink ref="S2573" r:id="rId3524"/>
    <hyperlink ref="AP2573" r:id="rId3525"/>
    <hyperlink ref="R2574" r:id="rId3526" display="http://escala.com/"/>
    <hyperlink ref="S2574" r:id="rId3527"/>
    <hyperlink ref="AP2574" r:id="rId3528"/>
    <hyperlink ref="S2575" r:id="rId3529"/>
    <hyperlink ref="AP2575" r:id="rId3530"/>
    <hyperlink ref="R2576" r:id="rId3531" display="http://siemensgamesa.com/"/>
    <hyperlink ref="S2576" r:id="rId3532"/>
    <hyperlink ref="AP2576" r:id="rId3533"/>
    <hyperlink ref="R2577" r:id="rId3534" display="http://dappos.com/"/>
    <hyperlink ref="S2577" r:id="rId3535"/>
    <hyperlink ref="AQ2577" r:id="rId3536"/>
    <hyperlink ref="R2578" r:id="rId3537" display="http://atlanticus.com/"/>
    <hyperlink ref="S2578" r:id="rId3538"/>
    <hyperlink ref="AP2578" r:id="rId3539"/>
    <hyperlink ref="R2579" r:id="rId3540" display="http://workerhero.com/"/>
    <hyperlink ref="S2579" r:id="rId3541"/>
    <hyperlink ref="AP2579" r:id="rId3542"/>
    <hyperlink ref="R2580" r:id="rId3543" display="http://samantree.com/"/>
    <hyperlink ref="S2580" r:id="rId3544"/>
    <hyperlink ref="AP2580" r:id="rId3545"/>
    <hyperlink ref="R2581" r:id="rId3546" display="http://caltech.edu/"/>
    <hyperlink ref="S2581" r:id="rId3547"/>
    <hyperlink ref="AQ2581" r:id="rId3548"/>
    <hyperlink ref="R2582" r:id="rId3549" display="http://hepionpharma.com/"/>
    <hyperlink ref="S2582" r:id="rId3550"/>
    <hyperlink ref="AQ2582" r:id="rId3551" location="patents:~:text=John%20Cavan,Chief%20Executive%20Officer" display="https://pitchbook.com/profiles/company/61492-33 - patents:~:text=John%20Cavan,Chief%20Executive%20Officer"/>
    <hyperlink ref="R2583" r:id="rId3552" display="http://windtreetx.com/"/>
    <hyperlink ref="S2583" r:id="rId3553"/>
    <hyperlink ref="AP2583" r:id="rId3554"/>
    <hyperlink ref="R2584" r:id="rId3555" display="http://tillmanfiber.com/"/>
    <hyperlink ref="S2584" r:id="rId3556"/>
    <hyperlink ref="AP2584" r:id="rId3557"/>
    <hyperlink ref="R2585" r:id="rId3558" display="http://baichuan-ai.com/"/>
    <hyperlink ref="AQ2585" r:id="rId3559" location="team" display="https://pitchbook.com/profiles/company/534787-03 - team"/>
    <hyperlink ref="R2586" r:id="rId3560" display="http://solideon.com/"/>
    <hyperlink ref="S2586" r:id="rId3561"/>
    <hyperlink ref="AP2586" r:id="rId3562"/>
    <hyperlink ref="R2587" r:id="rId3563" display="http://arrcus.com/"/>
    <hyperlink ref="S2587" r:id="rId3564"/>
    <hyperlink ref="AP2587" r:id="rId3565"/>
    <hyperlink ref="R2588" r:id="rId3566" display="http://cormint.com/"/>
    <hyperlink ref="S2588" r:id="rId3567"/>
    <hyperlink ref="AP2588" r:id="rId3568"/>
    <hyperlink ref="R2589" r:id="rId3569" display="http://dotlumen.com/"/>
    <hyperlink ref="S2589" r:id="rId3570"/>
    <hyperlink ref="AP2589" r:id="rId3571"/>
    <hyperlink ref="R2590" r:id="rId3572" display="http://rx-diet.com/"/>
    <hyperlink ref="S2590" r:id="rId3573"/>
    <hyperlink ref="AP2590" r:id="rId3574"/>
    <hyperlink ref="R2591" r:id="rId3575" display="http://nearbycomputing.com/"/>
    <hyperlink ref="S2591" r:id="rId3576"/>
    <hyperlink ref="AP2591" r:id="rId3577"/>
    <hyperlink ref="R2592" r:id="rId3578" display="http://medbill.ai/"/>
    <hyperlink ref="AP2592" r:id="rId3579"/>
    <hyperlink ref="R2593" r:id="rId3580" display="http://jff.org/"/>
    <hyperlink ref="S2593" r:id="rId3581"/>
    <hyperlink ref="AP2593" r:id="rId3582"/>
    <hyperlink ref="R2594" r:id="rId3583" display="http://aquawater.com/"/>
    <hyperlink ref="S2594" r:id="rId3584"/>
    <hyperlink ref="AP2594" r:id="rId3585"/>
    <hyperlink ref="R2595" r:id="rId3586" display="http://withplum.com/"/>
    <hyperlink ref="S2595" r:id="rId3587"/>
    <hyperlink ref="AP2595" r:id="rId3588"/>
    <hyperlink ref="R2596" r:id="rId3589" display="http://corvi.com/"/>
    <hyperlink ref="S2596" r:id="rId3590"/>
    <hyperlink ref="AP2596" r:id="rId3591"/>
    <hyperlink ref="R2597" r:id="rId3592" display="http://pitchit.ai/"/>
    <hyperlink ref="S2597" r:id="rId3593"/>
    <hyperlink ref="AP2597" r:id="rId3594"/>
    <hyperlink ref="R2598" r:id="rId3595" display="http://genesisenergy.com/"/>
    <hyperlink ref="S2598" r:id="rId3596"/>
    <hyperlink ref="AQ2598" r:id="rId3597" location=":~:text=Grant%20E.,Sims&amp;text=Mr.,Mr." display="https://www.genesisenergy.com/about-us/leadership - :~:text=Grant%20E.,Sims&amp;text=Mr.,Mr."/>
    <hyperlink ref="R2599" r:id="rId3598" display="http://harvey.ai/"/>
    <hyperlink ref="S2599" r:id="rId3599"/>
    <hyperlink ref="AP2599" r:id="rId3600"/>
    <hyperlink ref="R2600" r:id="rId3601" display="http://pharmnovo.com/"/>
    <hyperlink ref="S2600" r:id="rId3602"/>
    <hyperlink ref="AP2600" r:id="rId3603"/>
    <hyperlink ref="R2601" r:id="rId3604" display="http://opportunityatwork.org/"/>
    <hyperlink ref="S2601" r:id="rId3605"/>
    <hyperlink ref="AP2601" r:id="rId3606"/>
    <hyperlink ref="R2602" r:id="rId3607" display="http://prodapt.com/"/>
    <hyperlink ref="S2602" r:id="rId3608"/>
    <hyperlink ref="AQ2602" r:id="rId3609"/>
    <hyperlink ref="R2603" r:id="rId3610" display="http://silopharma.com/"/>
    <hyperlink ref="S2603" r:id="rId3611"/>
    <hyperlink ref="AP2603" r:id="rId3612"/>
    <hyperlink ref="R2604" r:id="rId3613" display="http://addvisegroup.com/"/>
    <hyperlink ref="S2604" r:id="rId3614"/>
    <hyperlink ref="AQ2604" r:id="rId3615"/>
    <hyperlink ref="R2605" r:id="rId3616" display="http://rayspowerinfra.com/"/>
    <hyperlink ref="S2605" r:id="rId3617"/>
    <hyperlink ref="AP2605" r:id="rId3618"/>
    <hyperlink ref="R2606" r:id="rId3619" display="http://ourritual.com/"/>
    <hyperlink ref="S2606" r:id="rId3620"/>
    <hyperlink ref="AP2606" r:id="rId3621"/>
    <hyperlink ref="R2607" r:id="rId3622" display="http://primrosebio.com/"/>
    <hyperlink ref="S2607" r:id="rId3623"/>
    <hyperlink ref="AP2607" r:id="rId3624"/>
    <hyperlink ref="R2608" r:id="rId3625" display="http://goeasy.com/"/>
    <hyperlink ref="S2608" r:id="rId3626"/>
    <hyperlink ref="AP2608" r:id="rId3627"/>
    <hyperlink ref="R2609" r:id="rId3628" display="http://frendy.in/"/>
    <hyperlink ref="S2609" r:id="rId3629"/>
    <hyperlink ref="AP2609" r:id="rId3630"/>
    <hyperlink ref="R2610" r:id="rId3631" display="http://npclabs.org/"/>
    <hyperlink ref="S2610" r:id="rId3632"/>
    <hyperlink ref="AQ2610" r:id="rId3633" location="team" display="https://pitchbook.com/profiles/company/615446-38 - team"/>
    <hyperlink ref="R2611" r:id="rId3634" display="http://xellarbio.com/"/>
    <hyperlink ref="S2611" r:id="rId3635"/>
    <hyperlink ref="AP2611" r:id="rId3636"/>
    <hyperlink ref="R2612" r:id="rId3637" display="http://humaninterest.com/"/>
    <hyperlink ref="S2612" r:id="rId3638"/>
    <hyperlink ref="AP2612" r:id="rId3639"/>
    <hyperlink ref="R2613" r:id="rId3640" display="http://lithiumionic.com/"/>
    <hyperlink ref="S2613" r:id="rId3641"/>
    <hyperlink ref="AP2613" r:id="rId3642"/>
    <hyperlink ref="R2614" r:id="rId3643" display="http://zyptechnologies.com/"/>
    <hyperlink ref="S2614" r:id="rId3644"/>
    <hyperlink ref="AQ2614" r:id="rId3645"/>
    <hyperlink ref="R2615" r:id="rId3646" display="http://digitt.com/"/>
    <hyperlink ref="S2615" r:id="rId3647"/>
    <hyperlink ref="AP2615" r:id="rId3648"/>
    <hyperlink ref="R2616" r:id="rId3649" display="http://getreceipthero.com/"/>
    <hyperlink ref="S2616" r:id="rId3650"/>
    <hyperlink ref="AP2616" r:id="rId3651"/>
    <hyperlink ref="R2617" r:id="rId3652" display="http://languageio.com/"/>
    <hyperlink ref="S2617" r:id="rId3653"/>
    <hyperlink ref="AP2617" r:id="rId3654"/>
    <hyperlink ref="R2618" r:id="rId3655" display="http://copenhagenatomics.com/"/>
    <hyperlink ref="S2618" r:id="rId3656"/>
    <hyperlink ref="AP2618" r:id="rId3657"/>
    <hyperlink ref="S2619" r:id="rId3658"/>
    <hyperlink ref="AP2619" r:id="rId3659"/>
    <hyperlink ref="S2620" r:id="rId3660"/>
    <hyperlink ref="AP2620" r:id="rId3661"/>
    <hyperlink ref="R2621" r:id="rId3662" display="http://marathonfusion.com/"/>
    <hyperlink ref="S2621" r:id="rId3663"/>
    <hyperlink ref="AP2621" r:id="rId3664"/>
    <hyperlink ref="R2622" r:id="rId3665" display="http://poet-technologies.com/"/>
    <hyperlink ref="S2622" r:id="rId3666"/>
    <hyperlink ref="AP2622" r:id="rId3667"/>
    <hyperlink ref="R2623" r:id="rId3668" display="http://karooooo.com/"/>
    <hyperlink ref="S2623" r:id="rId3669"/>
    <hyperlink ref="AQ2623" r:id="rId3670"/>
    <hyperlink ref="R2624" r:id="rId3671" display="http://symphonyinfra.com.au/"/>
    <hyperlink ref="S2624" r:id="rId3672"/>
    <hyperlink ref="AP2624" r:id="rId3673"/>
    <hyperlink ref="R2625" r:id="rId3674" display="http://astranis.com/"/>
    <hyperlink ref="S2625" r:id="rId3675"/>
    <hyperlink ref="AP2625" r:id="rId3676"/>
    <hyperlink ref="R2626" r:id="rId3677" display="http://chitose-bio.com/"/>
    <hyperlink ref="AQ2626" r:id="rId3678"/>
    <hyperlink ref="S2627" r:id="rId3679"/>
    <hyperlink ref="AP2627" r:id="rId3680"/>
    <hyperlink ref="R2628" r:id="rId3681" display="http://emissary.io/"/>
    <hyperlink ref="S2628" r:id="rId3682"/>
    <hyperlink ref="AP2628" r:id="rId3683"/>
    <hyperlink ref="R2629" r:id="rId3684" display="http://goldenpeakscapital.com/"/>
    <hyperlink ref="S2629" r:id="rId3685"/>
    <hyperlink ref="AP2629" r:id="rId3686"/>
    <hyperlink ref="S2630" r:id="rId3687"/>
    <hyperlink ref="AP2630" r:id="rId3688"/>
    <hyperlink ref="R2631" r:id="rId3689" display="http://iqstel.com/"/>
    <hyperlink ref="AP2631" r:id="rId3690"/>
    <hyperlink ref="R2632" r:id="rId3691" display="http://joy.co/"/>
    <hyperlink ref="S2632" r:id="rId3692"/>
    <hyperlink ref="AP2632" r:id="rId3693"/>
    <hyperlink ref="R2633" r:id="rId3694" display="http://madwire.com/"/>
    <hyperlink ref="S2633" r:id="rId3695"/>
    <hyperlink ref="AP2633" r:id="rId3696"/>
    <hyperlink ref="R2634" r:id="rId3697" display="http://plugpower.com/"/>
    <hyperlink ref="S2634" r:id="rId3698"/>
    <hyperlink ref="AP2634" r:id="rId3699"/>
    <hyperlink ref="R2635" r:id="rId3700" display="http://netlex.io/"/>
    <hyperlink ref="S2635" r:id="rId3701"/>
    <hyperlink ref="AP2635" r:id="rId3702"/>
    <hyperlink ref="R2636" r:id="rId3703" display="http://cornell.edu/"/>
    <hyperlink ref="S2636" r:id="rId3704"/>
    <hyperlink ref="AP2636" r:id="rId3705"/>
    <hyperlink ref="R2637" r:id="rId3706" display="http://dhxmedia.com/"/>
    <hyperlink ref="S2637" r:id="rId3707"/>
    <hyperlink ref="AQ2637" r:id="rId3708"/>
    <hyperlink ref="R2638" r:id="rId3709" display="http://winnin.com/"/>
    <hyperlink ref="S2638" r:id="rId3710"/>
    <hyperlink ref="AP2638" r:id="rId3711"/>
    <hyperlink ref="R2639" r:id="rId3712" display="http://onedata.ai/"/>
    <hyperlink ref="S2639" r:id="rId3713"/>
    <hyperlink ref="AQ2639" r:id="rId3714" location="patents:~:text=Co%2DFounder%2C%20Chief%20Executive%20Officer%20%26%20Managing%20Director" display="https://pitchbook.com/profiles/company/267399-10 - patents:~:text=Co%2DFounder%2C%20Chief%20Executive%20Officer%20%26%20Managing%20Director"/>
    <hyperlink ref="R2640" r:id="rId3715" display="http://essentialist.com/"/>
    <hyperlink ref="S2640" r:id="rId3716"/>
    <hyperlink ref="AP2640" r:id="rId3717"/>
    <hyperlink ref="R2641" r:id="rId3718" display="http://montagegoldcorp.com/"/>
    <hyperlink ref="S2641" r:id="rId3719"/>
    <hyperlink ref="AP2641" r:id="rId3720"/>
    <hyperlink ref="R2642" r:id="rId3721" display="http://aiper.com/"/>
    <hyperlink ref="S2642" r:id="rId3722"/>
    <hyperlink ref="AQ2642" r:id="rId3723"/>
    <hyperlink ref="R2643" r:id="rId3724" display="http://ogram.co/"/>
    <hyperlink ref="S2643" r:id="rId3725"/>
    <hyperlink ref="AP2643" r:id="rId3726"/>
    <hyperlink ref="R2644" r:id="rId3727" display="http://star-catcher.com/"/>
    <hyperlink ref="S2644" r:id="rId3728"/>
    <hyperlink ref="AP2644" r:id="rId3729"/>
    <hyperlink ref="R2645" r:id="rId3730" display="http://novocuff.com/"/>
    <hyperlink ref="S2645" r:id="rId3731"/>
    <hyperlink ref="AP2645" r:id="rId3732"/>
    <hyperlink ref="S2646" r:id="rId3733"/>
    <hyperlink ref="AP2646" r:id="rId3734"/>
    <hyperlink ref="R2647" r:id="rId3735" display="http://didero.ai/"/>
    <hyperlink ref="S2647" r:id="rId3736"/>
    <hyperlink ref="AP2647" r:id="rId3737"/>
    <hyperlink ref="R2648" r:id="rId3738" display="http://impactbiotech.com/"/>
    <hyperlink ref="S2648" r:id="rId3739"/>
    <hyperlink ref="AQ2648" r:id="rId3740" location="Barak%20Palatchi" display="https://impactbiotech.com/about-us/ - Barak%20Palatchi"/>
    <hyperlink ref="R2649" r:id="rId3741" display="http://nabors.com/"/>
    <hyperlink ref="S2649" r:id="rId3742"/>
    <hyperlink ref="AP2649" r:id="rId3743"/>
    <hyperlink ref="R2650" r:id="rId3744" display="http://quatt.io/"/>
    <hyperlink ref="S2650" r:id="rId3745"/>
    <hyperlink ref="AP2650" r:id="rId3746"/>
    <hyperlink ref="R2651" r:id="rId3747" display="http://prysmian.com/"/>
    <hyperlink ref="S2651" r:id="rId3748"/>
    <hyperlink ref="AQ2651" r:id="rId3749"/>
    <hyperlink ref="S2652" r:id="rId3750"/>
    <hyperlink ref="AQ2652" r:id="rId3751" location="research" display="https://pitchbook.com/profiles/company/590079-34 - research"/>
    <hyperlink ref="R2653" r:id="rId3752" display="http://incuspaze.com/"/>
    <hyperlink ref="S2653" r:id="rId3753"/>
    <hyperlink ref="AP2653" r:id="rId3754"/>
    <hyperlink ref="R2654" r:id="rId3755" display="http://finbee.lt/"/>
    <hyperlink ref="S2654" r:id="rId3756"/>
    <hyperlink ref="AP2654" r:id="rId3757"/>
    <hyperlink ref="R2655" r:id="rId3758" display="http://exa.ai/"/>
    <hyperlink ref="S2655" r:id="rId3759"/>
    <hyperlink ref="AQ2655" r:id="rId3760" location="research" display="https://pitchbook.com/profiles/company/481189-15 - research"/>
    <hyperlink ref="R2656" r:id="rId3761" display="http://making-space.com/"/>
    <hyperlink ref="S2656" r:id="rId3762"/>
    <hyperlink ref="AQ2656" r:id="rId3763" location="research" display="https://pitchbook.com/profiles/company/535391-02 - research"/>
    <hyperlink ref="R2657" r:id="rId3764" display="http://darglobal.co.uk/"/>
    <hyperlink ref="S2657" r:id="rId3765"/>
    <hyperlink ref="AP2657" r:id="rId3766"/>
    <hyperlink ref="S2658" r:id="rId3767"/>
    <hyperlink ref="AP2658" r:id="rId3768"/>
    <hyperlink ref="R2659" r:id="rId3769" display="http://semidrive.com/"/>
    <hyperlink ref="S2659" r:id="rId3770"/>
    <hyperlink ref="AQ2659" r:id="rId3771"/>
    <hyperlink ref="R2660" r:id="rId3772" display="http://splight-ai.com/"/>
    <hyperlink ref="S2660" r:id="rId3773"/>
    <hyperlink ref="AP2660" r:id="rId3774"/>
    <hyperlink ref="R2661" r:id="rId3775" display="http://noded.so/"/>
    <hyperlink ref="S2661" r:id="rId3776"/>
    <hyperlink ref="AP2661" r:id="rId3777"/>
    <hyperlink ref="R2662" r:id="rId3778" display="http://ceragengrow.com/"/>
    <hyperlink ref="S2662" r:id="rId3779"/>
    <hyperlink ref="AP2662" r:id="rId3780"/>
    <hyperlink ref="R2663" r:id="rId3781" display="http://jakson-green.com/"/>
    <hyperlink ref="S2663" r:id="rId3782"/>
    <hyperlink ref="AQ2663" r:id="rId3783" location="research" display="https://pitchbook.com/profiles/company/600231-97 - research"/>
    <hyperlink ref="R2664" r:id="rId3784" display="http://kyotofusioneering.com/"/>
    <hyperlink ref="S2664" r:id="rId3785"/>
    <hyperlink ref="AQ2664" r:id="rId3786" location=":~:text=Chief%20Executive%20Officer%20and%20Chief%20Fusioneer%20Satoshi%20Konishi" display="https://kyotofusioneering.com/en/company - :~:text=Chief%20Executive%20Officer%20and%20Chief%20Fusioneer%20Satoshi%20Konishi"/>
    <hyperlink ref="R2665" r:id="rId3787" display="http://160drivingacademy.com/"/>
    <hyperlink ref="S2665" r:id="rId3788"/>
    <hyperlink ref="AQ2665" r:id="rId3789" location="comparisons" display="https://pitchbook.com/profiles/company/232032-97 - comparisons"/>
    <hyperlink ref="R2666" r:id="rId3790" display="http://districtcover.com/"/>
    <hyperlink ref="S2666" r:id="rId3791"/>
    <hyperlink ref="AP2666" r:id="rId3792"/>
    <hyperlink ref="R2667" r:id="rId3793" display="http://zartico.com/"/>
    <hyperlink ref="S2667" r:id="rId3794"/>
    <hyperlink ref="AP2667" r:id="rId3795"/>
    <hyperlink ref="R2668" r:id="rId3796" display="http://frontierenergy.com/"/>
    <hyperlink ref="S2668" r:id="rId3797"/>
    <hyperlink ref="AP2668" r:id="rId3798"/>
    <hyperlink ref="R2669" r:id="rId3799" display="http://intelligems.io/"/>
    <hyperlink ref="S2669" r:id="rId3800"/>
    <hyperlink ref="AP2669" r:id="rId3801"/>
    <hyperlink ref="R2670" r:id="rId3802" display="http://arrowglobal.net/"/>
    <hyperlink ref="S2670" r:id="rId3803"/>
    <hyperlink ref="AP2670" r:id="rId3804"/>
    <hyperlink ref="R2671" r:id="rId3805" display="http://powderfi.com/"/>
    <hyperlink ref="S2671" r:id="rId3806"/>
    <hyperlink ref="AQ2671" r:id="rId3807"/>
    <hyperlink ref="R2672" r:id="rId3808" display="http://biodexapharma.com/"/>
    <hyperlink ref="S2672" r:id="rId3809"/>
    <hyperlink ref="AP2672" r:id="rId3810"/>
    <hyperlink ref="R2673" r:id="rId3811" display="http://freecast.com/"/>
    <hyperlink ref="S2673" r:id="rId3812"/>
    <hyperlink ref="AP2673" r:id="rId3813"/>
    <hyperlink ref="AQ2674" r:id="rId3814"/>
    <hyperlink ref="R2675" r:id="rId3815" display="http://resonant-link.com/"/>
    <hyperlink ref="S2675" r:id="rId3816"/>
    <hyperlink ref="AP2675" r:id="rId3817"/>
    <hyperlink ref="R2676" r:id="rId3818" display="http://landfolk.com/"/>
    <hyperlink ref="S2676" r:id="rId3819"/>
    <hyperlink ref="AP2676" r:id="rId3820"/>
    <hyperlink ref="R2677" r:id="rId3821" display="http://lemonado.io/"/>
    <hyperlink ref="S2677" r:id="rId3822"/>
    <hyperlink ref="AP2677" r:id="rId3823"/>
    <hyperlink ref="R2678" r:id="rId3824" display="http://cloverleafinfra.com/"/>
    <hyperlink ref="S2678" r:id="rId3825"/>
    <hyperlink ref="AP2678" r:id="rId3826"/>
    <hyperlink ref="R2679" r:id="rId3827" display="http://ecolocked.com/"/>
    <hyperlink ref="S2679" r:id="rId3828"/>
    <hyperlink ref="AP2679" r:id="rId3829"/>
    <hyperlink ref="R2680" r:id="rId3830" display="http://saiz.io/"/>
    <hyperlink ref="S2680" r:id="rId3831"/>
    <hyperlink ref="AP2680" r:id="rId3832"/>
    <hyperlink ref="R2681" r:id="rId3833" display="http://edgerunnerai.com/"/>
    <hyperlink ref="S2681" r:id="rId3834"/>
    <hyperlink ref="AQ2681" r:id="rId3835" location="research" display="https://pitchbook.com/profiles/company/608962-15 - research"/>
    <hyperlink ref="R2682" r:id="rId3836" display="http://assisterr.ai/"/>
    <hyperlink ref="S2682" r:id="rId3837"/>
    <hyperlink ref="AP2682" r:id="rId3838"/>
    <hyperlink ref="R2683" r:id="rId3839" display="http://ohmium.com/"/>
    <hyperlink ref="S2683" r:id="rId3840"/>
    <hyperlink ref="AP2683" r:id="rId3841"/>
    <hyperlink ref="R2684" r:id="rId3842" display="http://junokids.com/"/>
    <hyperlink ref="S2684" r:id="rId3843"/>
    <hyperlink ref="AP2684" r:id="rId3844"/>
    <hyperlink ref="R2685" r:id="rId3845" display="http://freshpaint.io/"/>
    <hyperlink ref="S2685" r:id="rId3846"/>
    <hyperlink ref="AP2685" r:id="rId3847"/>
    <hyperlink ref="R2686" r:id="rId3848" display="http://joinkwikly.com/"/>
    <hyperlink ref="S2686" r:id="rId3849"/>
    <hyperlink ref="AP2686" r:id="rId3850"/>
    <hyperlink ref="R2687" r:id="rId3851" display="http://maurten.com/"/>
    <hyperlink ref="S2687" r:id="rId3852"/>
    <hyperlink ref="AP2687" r:id="rId3853"/>
    <hyperlink ref="R2688" r:id="rId3854" display="http://wildanet.com/"/>
    <hyperlink ref="S2688" r:id="rId3855"/>
    <hyperlink ref="AP2688" r:id="rId3856"/>
    <hyperlink ref="R2689" r:id="rId3857" display="http://taoceti.ai/"/>
    <hyperlink ref="AP2689" r:id="rId3858"/>
    <hyperlink ref="R2690" r:id="rId3859" display="http://sicilybycar.it/"/>
    <hyperlink ref="S2690" r:id="rId3860"/>
    <hyperlink ref="AQ2690" r:id="rId3861"/>
    <hyperlink ref="S2691" r:id="rId3862"/>
    <hyperlink ref="AP2691" r:id="rId3863"/>
    <hyperlink ref="R2692" r:id="rId3864" display="http://slopepay.com/"/>
    <hyperlink ref="S2692" r:id="rId3865"/>
    <hyperlink ref="AP2692" r:id="rId3866"/>
    <hyperlink ref="S2693" r:id="rId3867"/>
    <hyperlink ref="AP2693" r:id="rId3868"/>
    <hyperlink ref="R2694" r:id="rId3869" display="http://pexx.com/"/>
    <hyperlink ref="S2694" r:id="rId3870"/>
    <hyperlink ref="AQ2694" r:id="rId3871"/>
    <hyperlink ref="R2695" r:id="rId3872" display="http://mehilainen.fi/"/>
    <hyperlink ref="S2695" r:id="rId3873"/>
    <hyperlink ref="AP2695" r:id="rId3874"/>
    <hyperlink ref="S2696" r:id="rId3875"/>
    <hyperlink ref="AP2696" r:id="rId3876"/>
    <hyperlink ref="R2697" r:id="rId3877" display="http://liquidium.fi/"/>
    <hyperlink ref="S2697" r:id="rId3878"/>
    <hyperlink ref="AQ2697" r:id="rId3879"/>
    <hyperlink ref="R2698" r:id="rId3880" display="http://kobayashi.co.jp/"/>
    <hyperlink ref="S2698" r:id="rId3881"/>
    <hyperlink ref="AP2698" r:id="rId3882"/>
    <hyperlink ref="R2699" r:id="rId3883" display="http://staxengineering.com/"/>
    <hyperlink ref="S2699" r:id="rId3884"/>
    <hyperlink ref="AP2699" r:id="rId3885"/>
    <hyperlink ref="R2700" r:id="rId3886" display="http://ravensr.com/"/>
    <hyperlink ref="S2700" r:id="rId3887"/>
    <hyperlink ref="AP2700" r:id="rId3888"/>
    <hyperlink ref="R2701" r:id="rId3889" display="http://dusk.gg/"/>
    <hyperlink ref="S2701" r:id="rId3890"/>
    <hyperlink ref="AP2701" r:id="rId3891"/>
    <hyperlink ref="R2702" r:id="rId3892" display="http://rainstickshower.com/"/>
    <hyperlink ref="S2702" r:id="rId3893"/>
    <hyperlink ref="AP2702" r:id="rId3894"/>
    <hyperlink ref="R2703" r:id="rId3895" display="http://bubblepaper.com/"/>
    <hyperlink ref="S2703" r:id="rId3896"/>
    <hyperlink ref="AP2703" r:id="rId3897"/>
    <hyperlink ref="R2704" r:id="rId3898" display="http://akdital.ma/"/>
    <hyperlink ref="S2704" r:id="rId3899"/>
    <hyperlink ref="AP2704" r:id="rId3900"/>
    <hyperlink ref="R2705" r:id="rId3901" display="http://sirenopt.com/"/>
    <hyperlink ref="S2705" r:id="rId3902"/>
    <hyperlink ref="AP2705" r:id="rId3903"/>
    <hyperlink ref="R2706" r:id="rId3904" display="http://rubis.fr/"/>
    <hyperlink ref="S2706" r:id="rId3905"/>
    <hyperlink ref="AQ2706" r:id="rId3906"/>
    <hyperlink ref="R2707" r:id="rId3907" display="http://logidoo.co/"/>
    <hyperlink ref="S2707" r:id="rId3908"/>
    <hyperlink ref="AP2707" r:id="rId3909"/>
    <hyperlink ref="R2708" r:id="rId3910" display="http://thelevel.ai/"/>
    <hyperlink ref="S2708" r:id="rId3911"/>
    <hyperlink ref="AP2708" r:id="rId3912"/>
    <hyperlink ref="R2709" r:id="rId3913" display="http://acelpower.com/"/>
    <hyperlink ref="S2709" r:id="rId3914"/>
    <hyperlink ref="AP2709" r:id="rId3915"/>
    <hyperlink ref="R2710" r:id="rId3916" display="http://plentify.io/"/>
    <hyperlink ref="S2710" r:id="rId3917"/>
    <hyperlink ref="AP2710" r:id="rId3918"/>
    <hyperlink ref="R2711" r:id="rId3919" display="http://mach9.ai/"/>
    <hyperlink ref="S2711" r:id="rId3920"/>
    <hyperlink ref="AP2711" r:id="rId3921"/>
    <hyperlink ref="R2712" r:id="rId3922" display="http://smartcentres.com/"/>
    <hyperlink ref="S2712" r:id="rId3923"/>
    <hyperlink ref="AP2712" r:id="rId3924"/>
    <hyperlink ref="R2713" r:id="rId3925" display="http://planned.com/"/>
    <hyperlink ref="S2713" r:id="rId3926"/>
    <hyperlink ref="AP2713" r:id="rId3927"/>
    <hyperlink ref="R2714" r:id="rId3928" display="http://craveretail.com/"/>
    <hyperlink ref="S2714" r:id="rId3929"/>
    <hyperlink ref="AP2714" r:id="rId3930"/>
    <hyperlink ref="R2715" r:id="rId3931" display="http://aquarech.com/"/>
    <hyperlink ref="S2715" r:id="rId3932"/>
    <hyperlink ref="AP2715" r:id="rId3933"/>
    <hyperlink ref="R2716" r:id="rId3934" display="http://mifundo.com/"/>
    <hyperlink ref="S2716" r:id="rId3935"/>
    <hyperlink ref="AP2716" r:id="rId3936"/>
    <hyperlink ref="R2717" r:id="rId3937" display="http://cellcentric.com/"/>
    <hyperlink ref="S2717" r:id="rId3938"/>
    <hyperlink ref="AP2717" r:id="rId3939"/>
    <hyperlink ref="R2718" r:id="rId3940" display="http://transcendpackaging.com/"/>
    <hyperlink ref="S2718" r:id="rId3941"/>
    <hyperlink ref="AQ2718" r:id="rId3942" location=":~:text=Lorenzo%20Angelucci%20has%20over%2025,utilising%20high%2Dtechnology%20manufacturing%20techniques." display="https://transcendpackaging.com/people/lorenzo/ - :~:text=Lorenzo%20Angelucci%20has%20over%2025,utilising%20high%2Dtechnology%20manufacturing%20techniques."/>
    <hyperlink ref="R2719" r:id="rId3943" display="http://eurekarecycling.org/"/>
    <hyperlink ref="S2719" r:id="rId3944"/>
    <hyperlink ref="AP2719" r:id="rId3945"/>
    <hyperlink ref="R2720" r:id="rId3946" display="http://stablemoney.in/"/>
    <hyperlink ref="S2720" r:id="rId3947"/>
    <hyperlink ref="AP2720" r:id="rId3948"/>
    <hyperlink ref="R2721" r:id="rId3949" display="http://ninecamp.co/"/>
    <hyperlink ref="S2721" r:id="rId3950"/>
    <hyperlink ref="AP2721" r:id="rId3951"/>
    <hyperlink ref="R2722" r:id="rId3952" display="http://getrift.com/"/>
    <hyperlink ref="S2722" r:id="rId3953"/>
    <hyperlink ref="AP2722" r:id="rId3954"/>
    <hyperlink ref="R2723" r:id="rId3955" display="http://wittaya-aqua.ca/"/>
    <hyperlink ref="S2723" r:id="rId3956"/>
    <hyperlink ref="AP2723" r:id="rId3957"/>
    <hyperlink ref="R2724" r:id="rId3958" display="http://zip.co/"/>
    <hyperlink ref="S2724" r:id="rId3959"/>
    <hyperlink ref="AP2724" r:id="rId3960"/>
    <hyperlink ref="R2725" r:id="rId3961" display="http://ricovr.com/"/>
    <hyperlink ref="S2725" r:id="rId3962"/>
    <hyperlink ref="AP2725" r:id="rId3963"/>
    <hyperlink ref="R2726" r:id="rId3964" display="http://kins.com/"/>
    <hyperlink ref="S2726" r:id="rId3965"/>
    <hyperlink ref="AP2726" r:id="rId3966"/>
    <hyperlink ref="R2727" r:id="rId3967" display="http://illuminem.com/"/>
    <hyperlink ref="S2727" r:id="rId3968"/>
    <hyperlink ref="AP2727" r:id="rId3969"/>
    <hyperlink ref="S2728" r:id="rId3970"/>
    <hyperlink ref="AP2728" r:id="rId3971"/>
    <hyperlink ref="R2729" r:id="rId3972" display="http://xwatts.co/"/>
    <hyperlink ref="S2729" r:id="rId3973"/>
    <hyperlink ref="AP2729" r:id="rId3974"/>
    <hyperlink ref="S2730" r:id="rId3975"/>
    <hyperlink ref="AQ2730" r:id="rId3976" location=":~:text=our%20CEO%20%26%20founder-,Dr.%20Jessy%20Kang,-With%20a%20vision" display="https://www.jubohealth.com/company/about-jubo - :~:text=our%20CEO%20%26%20founder-,Dr.%20Jessy%20Kang,-With%20a%20vision"/>
    <hyperlink ref="R2731" r:id="rId3977" display="http://ipatherapeutics.com/"/>
    <hyperlink ref="S2731" r:id="rId3978"/>
    <hyperlink ref="AP2731" r:id="rId3979"/>
    <hyperlink ref="R2732" r:id="rId3980" display="http://atlas-cap.com/"/>
    <hyperlink ref="AP2732" r:id="rId3981"/>
    <hyperlink ref="R2733" r:id="rId3982" display="http://educationcannotwait.org/"/>
    <hyperlink ref="S2733" r:id="rId3983"/>
    <hyperlink ref="AQ2733" r:id="rId3984" location=":~:text=%E2%80%8BYasmine%20Sherif%20is%20the,in%20emergencies%20and%20protracted%20crises." display="https://www.educationcannotwait.org/yasmine-sherif - :~:text=%E2%80%8BYasmine%20Sherif%20is%20the,in%20emergencies%20and%20protracted%20crises."/>
    <hyperlink ref="R2734" r:id="rId3985" display="http://gear.com.sg/"/>
    <hyperlink ref="S2734" r:id="rId3986"/>
    <hyperlink ref="AP2734" r:id="rId3987"/>
    <hyperlink ref="R2735" r:id="rId3988" display="http://reconafrica.com/"/>
    <hyperlink ref="S2735" r:id="rId3989"/>
    <hyperlink ref="AP2735" r:id="rId3990"/>
    <hyperlink ref="S2736" r:id="rId3991"/>
    <hyperlink ref="AP2736" r:id="rId3992"/>
    <hyperlink ref="R2737" r:id="rId3993" display="http://usacares.org/"/>
    <hyperlink ref="S2737" r:id="rId3994"/>
    <hyperlink ref="AQ2737" r:id="rId3995" location=":~:text=TRACE%20CHESSER,Veteran%2C%20U.S.%20Army" display="https://usacares.org/our-people/ - :~:text=TRACE%20CHESSER,Veteran%2C%20U.S.%20Army"/>
    <hyperlink ref="R2738" r:id="rId3996" display="http://dkkpartners.com/"/>
    <hyperlink ref="S2738" r:id="rId3997"/>
    <hyperlink ref="AP2738" r:id="rId3998"/>
    <hyperlink ref="R2739" r:id="rId3999" display="http://samayhealth.com/"/>
    <hyperlink ref="S2739" r:id="rId4000"/>
    <hyperlink ref="AP2739" r:id="rId4001"/>
    <hyperlink ref="S2740" r:id="rId4002"/>
    <hyperlink ref="AP2740" r:id="rId4003"/>
    <hyperlink ref="R2741" r:id="rId4004" display="http://nfl.com/"/>
    <hyperlink ref="S2741" r:id="rId4005"/>
    <hyperlink ref="AP2741" r:id="rId4006"/>
    <hyperlink ref="R2742" r:id="rId4007" display="http://lakefieldvet.com/"/>
    <hyperlink ref="S2742" r:id="rId4008"/>
    <hyperlink ref="AP2742" r:id="rId4009"/>
    <hyperlink ref="R2743" r:id="rId4010" display="http://novaminerals.com.au/"/>
    <hyperlink ref="S2743" r:id="rId4011"/>
    <hyperlink ref="AQ2743" r:id="rId4012" location=":~:text=CHRISTOPHER%20GERTEISEN,EXECUTIVE%20DIRECTOR%20%26%20CEO" display="https://novaminerals.com.au/company/team/ - :~:text=CHRISTOPHER%20GERTEISEN,EXECUTIVE%20DIRECTOR%20%26%20CEO"/>
    <hyperlink ref="R2744" r:id="rId4013" display="http://meadowhawkbiolabs.com/"/>
    <hyperlink ref="S2744" r:id="rId4014"/>
    <hyperlink ref="AP2744" r:id="rId4015"/>
    <hyperlink ref="R2745" r:id="rId4016" display="http://site.ctasmart.com.br/"/>
    <hyperlink ref="S2745" r:id="rId4017"/>
    <hyperlink ref="AP2745" r:id="rId4018"/>
    <hyperlink ref="R2746" r:id="rId4019" display="http://intrepidfiber.com/"/>
    <hyperlink ref="S2746" r:id="rId4020"/>
    <hyperlink ref="AP2746" r:id="rId4021"/>
    <hyperlink ref="R2747" r:id="rId4022" display="http://drclearaligners.my/"/>
    <hyperlink ref="S2747" r:id="rId4023"/>
    <hyperlink ref="AP2747" r:id="rId4024"/>
    <hyperlink ref="R2748" r:id="rId4025" display="http://piramalhousing.in/"/>
    <hyperlink ref="S2748" r:id="rId4026"/>
    <hyperlink ref="AP2748" r:id="rId4027"/>
    <hyperlink ref="R2749" r:id="rId4028" display="http://strivefunds.com/"/>
    <hyperlink ref="S2749" r:id="rId4029"/>
    <hyperlink ref="AP2749" r:id="rId4030"/>
    <hyperlink ref="R2750" r:id="rId4031" display="http://elstar-dynamics.com/"/>
    <hyperlink ref="S2750" r:id="rId4032"/>
    <hyperlink ref="AP2750" r:id="rId4033"/>
    <hyperlink ref="R2751" r:id="rId4034" display="http://carbonblue.cc/"/>
    <hyperlink ref="S2751" r:id="rId4035"/>
    <hyperlink ref="AP2751" r:id="rId4036"/>
    <hyperlink ref="S2752" r:id="rId4037"/>
    <hyperlink ref="AP2752" r:id="rId4038"/>
    <hyperlink ref="R2753" r:id="rId4039" display="http://botrista.com/"/>
    <hyperlink ref="S2753" r:id="rId4040"/>
    <hyperlink ref="AP2753" r:id="rId4041"/>
    <hyperlink ref="R2754" r:id="rId4042" display="http://notahotel.com/"/>
    <hyperlink ref="S2754" r:id="rId4043"/>
    <hyperlink ref="AQ2754" r:id="rId4044"/>
    <hyperlink ref="R2755" r:id="rId4045" display="http://immunocure.hk/"/>
    <hyperlink ref="S2755" r:id="rId4046"/>
    <hyperlink ref="AQ2755" r:id="rId4047" location=":~:text=Dr.%20Xia%20JIN,Chief%20Executive%20Officer" display="https://www.immunocure.hk/en/about_immuno_cure/staff/14/ - :~:text=Dr.%20Xia%20JIN,Chief%20Executive%20Officer"/>
    <hyperlink ref="R2756" r:id="rId4048" display="http://jil-jupiter.com/"/>
    <hyperlink ref="S2756" r:id="rId4049"/>
    <hyperlink ref="AQ2756" r:id="rId4050" location=":~:text=ALOK%20GARODIA,MANAGING%20DIRECTOR" display="https://jil-jupiter.com/company/ - :~:text=ALOK%20GARODIA,MANAGING%20DIRECTOR"/>
    <hyperlink ref="R2757" r:id="rId4051" display="http://metabeat.io/"/>
    <hyperlink ref="S2757" r:id="rId4052"/>
    <hyperlink ref="AP2757" r:id="rId4053"/>
    <hyperlink ref="R2758" r:id="rId4054" display="http://renalys.com/"/>
    <hyperlink ref="AQ2758" r:id="rId4055"/>
    <hyperlink ref="R2759" r:id="rId4056" display="http://marcuscorp.com/"/>
    <hyperlink ref="S2759" r:id="rId4057"/>
    <hyperlink ref="AP2759" r:id="rId4058"/>
    <hyperlink ref="R2760" r:id="rId4059" display="http://avra.com.br/"/>
    <hyperlink ref="S2760" r:id="rId4060"/>
    <hyperlink ref="AP2760" r:id="rId4061"/>
    <hyperlink ref="R2761" r:id="rId4062" display="http://scandistandard.com/"/>
    <hyperlink ref="S2761" r:id="rId4063"/>
    <hyperlink ref="AP2761" r:id="rId4064"/>
    <hyperlink ref="R2762" r:id="rId4065" display="http://agora-care.ch/"/>
    <hyperlink ref="AP2762" r:id="rId4066"/>
    <hyperlink ref="R2763" r:id="rId4067" display="http://zestsecurity.io/"/>
    <hyperlink ref="S2763" r:id="rId4068"/>
    <hyperlink ref="AP2763" r:id="rId4069"/>
    <hyperlink ref="R2764" r:id="rId4070" display="http://leuko.com/"/>
    <hyperlink ref="S2764" r:id="rId4071"/>
    <hyperlink ref="AP2764" r:id="rId4072"/>
    <hyperlink ref="R2765" r:id="rId4073" display="http://order.skippio.io/"/>
    <hyperlink ref="S2765" r:id="rId4074"/>
    <hyperlink ref="AP2765" r:id="rId4075"/>
    <hyperlink ref="R2766" r:id="rId4076" display="http://jeff-app.com/"/>
    <hyperlink ref="S2766" r:id="rId4077"/>
    <hyperlink ref="AP2766" r:id="rId4078"/>
    <hyperlink ref="R2767" r:id="rId4079" display="http://globalatomiccorp.com/"/>
    <hyperlink ref="S2767" r:id="rId4080"/>
    <hyperlink ref="AQ2767" r:id="rId4081" location=":~:text=President%20and%20CEO-,Stephen%20G.,Mr." display="https://globalatomiccorp.com/About/executive-management/default.aspx - :~:text=President%20and%20CEO-,Stephen%20G.,Mr."/>
    <hyperlink ref="R2768" r:id="rId4082" display="http://cbq.qa/"/>
    <hyperlink ref="S2768" r:id="rId4083"/>
    <hyperlink ref="AP2768" r:id="rId4084"/>
    <hyperlink ref="R2769" r:id="rId4085" display="http://getwaltz.com/"/>
    <hyperlink ref="S2769" r:id="rId4086"/>
    <hyperlink ref="AP2769" r:id="rId4087"/>
    <hyperlink ref="R2770" r:id="rId4088" display="http://neprafoods.com/"/>
    <hyperlink ref="S2770" r:id="rId4089"/>
    <hyperlink ref="AP2770" r:id="rId4090"/>
    <hyperlink ref="R2771" r:id="rId4091" display="http://enablence.com/"/>
    <hyperlink ref="S2771" r:id="rId4092"/>
    <hyperlink ref="AP2771" r:id="rId4093"/>
    <hyperlink ref="R2772" r:id="rId4094" display="http://lumosdata.com/"/>
    <hyperlink ref="S2772" r:id="rId4095"/>
    <hyperlink ref="AP2772" r:id="rId4096"/>
    <hyperlink ref="AQ2773" r:id="rId4097"/>
    <hyperlink ref="R2774" r:id="rId4098" display="http://finlegal.io/"/>
    <hyperlink ref="S2774" r:id="rId4099"/>
    <hyperlink ref="AP2774" r:id="rId4100"/>
    <hyperlink ref="R2775" r:id="rId4101" display="http://vicinitymotorcorp.com/"/>
    <hyperlink ref="S2775" r:id="rId4102"/>
    <hyperlink ref="AP2775" r:id="rId4103"/>
    <hyperlink ref="R2776" r:id="rId4104" display="http://anebulo.com/"/>
    <hyperlink ref="AP2776" r:id="rId4105"/>
    <hyperlink ref="R2777" r:id="rId4106" display="http://bankofindia.co.in/"/>
    <hyperlink ref="S2777" r:id="rId4107"/>
    <hyperlink ref="AP2777" r:id="rId4108"/>
    <hyperlink ref="R2778" r:id="rId4109" display="http://unite-group.co.uk/"/>
    <hyperlink ref="S2778" r:id="rId4110"/>
    <hyperlink ref="AP2778" r:id="rId4111"/>
    <hyperlink ref="R2780" r:id="rId4112" display="http://placer.ai/"/>
    <hyperlink ref="S2780" r:id="rId4113"/>
    <hyperlink ref="AP2780" r:id="rId4114"/>
    <hyperlink ref="R2781" r:id="rId4115" display="http://seenculture.com/"/>
    <hyperlink ref="S2781" r:id="rId4116"/>
    <hyperlink ref="AP2781" r:id="rId4117"/>
    <hyperlink ref="S2782" r:id="rId4118"/>
    <hyperlink ref="AQ2782" r:id="rId4119"/>
    <hyperlink ref="R2783" r:id="rId4120" display="http://anaflash.com/"/>
    <hyperlink ref="S2783" r:id="rId4121"/>
    <hyperlink ref="AP2783" r:id="rId4122"/>
    <hyperlink ref="R2784" r:id="rId4123" display="http://gallabox.com/"/>
    <hyperlink ref="S2784" r:id="rId4124"/>
    <hyperlink ref="AP2784" r:id="rId4125"/>
    <hyperlink ref="R2785" r:id="rId4126" display="http://angeloakms.com/"/>
    <hyperlink ref="S2785" r:id="rId4127"/>
    <hyperlink ref="AP2785" r:id="rId4128"/>
    <hyperlink ref="R2786" r:id="rId4129" display="http://whychoosebw.com/"/>
    <hyperlink ref="S2786" r:id="rId4130"/>
    <hyperlink ref="AP2786" r:id="rId4131"/>
    <hyperlink ref="R2787" r:id="rId4132" display="http://sonarmd.com/"/>
    <hyperlink ref="S2787" r:id="rId4133"/>
    <hyperlink ref="AP2787" r:id="rId4134"/>
    <hyperlink ref="R2788" r:id="rId4135" display="http://luscid.com/"/>
    <hyperlink ref="S2788" r:id="rId4136"/>
    <hyperlink ref="AP2788" r:id="rId4137"/>
    <hyperlink ref="R2789" r:id="rId4138" display="http://g2goldfields.com/"/>
    <hyperlink ref="AP2789" r:id="rId4139"/>
    <hyperlink ref="R2790" r:id="rId4140" display="http://unimechaerospace.com/"/>
    <hyperlink ref="S2790" r:id="rId4141"/>
    <hyperlink ref="AP2790" r:id="rId4142"/>
    <hyperlink ref="R2791" r:id="rId4143" display="http://en.eco2grow.com/"/>
    <hyperlink ref="S2791" r:id="rId4144"/>
    <hyperlink ref="AP2791" r:id="rId4145"/>
    <hyperlink ref="R2792" r:id="rId4146" display="http://w4games.com/"/>
    <hyperlink ref="S2792" r:id="rId4147"/>
    <hyperlink ref="AP2792" r:id="rId4148"/>
    <hyperlink ref="R2793" r:id="rId4149" display="http://mykindred.co/"/>
    <hyperlink ref="S2793" r:id="rId4150"/>
    <hyperlink ref="AP2793" r:id="rId4151"/>
    <hyperlink ref="R2794" r:id="rId4152" display="http://syntetica.co/"/>
    <hyperlink ref="S2794" r:id="rId4153"/>
    <hyperlink ref="AP2794" r:id="rId4154"/>
    <hyperlink ref="S2795" r:id="rId4155"/>
    <hyperlink ref="AP2795" r:id="rId4156"/>
    <hyperlink ref="R2796" r:id="rId4157" display="http://heydyno.de/"/>
    <hyperlink ref="S2796" r:id="rId4158"/>
    <hyperlink ref="AP2796" r:id="rId4159"/>
    <hyperlink ref="R2797" r:id="rId4160" display="http://orionbiotechnology.com/"/>
    <hyperlink ref="S2797" r:id="rId4161"/>
    <hyperlink ref="AP2797" r:id="rId4162"/>
    <hyperlink ref="S2798" r:id="rId4163"/>
    <hyperlink ref="AP2798" r:id="rId4164"/>
    <hyperlink ref="R2799" r:id="rId4165" display="http://roverpass.com/"/>
    <hyperlink ref="S2799" r:id="rId4166"/>
    <hyperlink ref="AP2799" r:id="rId4167"/>
    <hyperlink ref="R2800" r:id="rId4168" display="http://economicopportunitycoalition.org/"/>
    <hyperlink ref="AP2800" r:id="rId4169"/>
    <hyperlink ref="S2801" r:id="rId4170"/>
    <hyperlink ref="AQ2801" r:id="rId4171"/>
    <hyperlink ref="AQ2802" r:id="rId4172"/>
    <hyperlink ref="R2803" r:id="rId4173" display="http://insurxglobal.com/"/>
    <hyperlink ref="S2803" r:id="rId4174"/>
    <hyperlink ref="AP2803" r:id="rId4175"/>
    <hyperlink ref="R2804" r:id="rId4176" display="http://scholarlysoftware.com/"/>
    <hyperlink ref="S2804" r:id="rId4177"/>
    <hyperlink ref="AP2804" r:id="rId4178"/>
    <hyperlink ref="R2805" r:id="rId4179" display="http://xbow.com/"/>
    <hyperlink ref="S2805" r:id="rId4180"/>
    <hyperlink ref="AP2805" r:id="rId4181"/>
    <hyperlink ref="R2806" r:id="rId4182" display="http://ensocoliving.com/"/>
    <hyperlink ref="S2806" r:id="rId4183"/>
    <hyperlink ref="AP2806" r:id="rId4184"/>
    <hyperlink ref="R2807" r:id="rId4185" display="http://liononemetals.com/"/>
    <hyperlink ref="S2807" r:id="rId4186"/>
    <hyperlink ref="AQ2807" r:id="rId4187" location=":~:text=Walter%20Berukoff,OF%20THE%20BOARD" display="https://liononemetals.com/about/management/ - :~:text=Walter%20Berukoff,OF%20THE%20BOARD"/>
    <hyperlink ref="R2808" r:id="rId4188" display="http://tsingstandard.com/"/>
    <hyperlink ref="AQ2808" r:id="rId4189"/>
    <hyperlink ref="R2809" r:id="rId4190" display="http://icanheal.in/"/>
    <hyperlink ref="S2809" r:id="rId4191"/>
    <hyperlink ref="AP2809" r:id="rId4192"/>
    <hyperlink ref="R2810" r:id="rId4193" display="http://volcan.com.pe/"/>
    <hyperlink ref="S2810" r:id="rId4194"/>
    <hyperlink ref="AP2810" r:id="rId4195"/>
    <hyperlink ref="R2811" r:id="rId4196" display="http://getw.com/"/>
    <hyperlink ref="S2811" r:id="rId4197"/>
    <hyperlink ref="AP2811" r:id="rId4198"/>
    <hyperlink ref="R2812" r:id="rId4199" display="http://azul-energy.co.jp/"/>
    <hyperlink ref="AP2812" r:id="rId4200"/>
    <hyperlink ref="R2813" r:id="rId4201" display="http://capshift.com/"/>
    <hyperlink ref="S2813" r:id="rId4202"/>
    <hyperlink ref="AP2813" r:id="rId4203"/>
    <hyperlink ref="R2814" r:id="rId4204" display="http://kemitt.com/"/>
    <hyperlink ref="S2814" r:id="rId4205"/>
    <hyperlink ref="AP2814" r:id="rId4206"/>
    <hyperlink ref="R2815" r:id="rId4207" display="http://depa.gr/"/>
    <hyperlink ref="S2815" r:id="rId4208"/>
    <hyperlink ref="AP2815" r:id="rId4209"/>
    <hyperlink ref="AQ2816" r:id="rId4210"/>
    <hyperlink ref="R2817" r:id="rId4211" display="http://zivoe.com/"/>
    <hyperlink ref="S2817" r:id="rId4212"/>
    <hyperlink ref="AP2817" r:id="rId4213"/>
    <hyperlink ref="R2818" r:id="rId4214" display="http://mogenius.com/"/>
    <hyperlink ref="S2818" r:id="rId4215"/>
    <hyperlink ref="AP2818" r:id="rId4216"/>
    <hyperlink ref="R2819" r:id="rId4217" display="http://joinmasa.ai/"/>
    <hyperlink ref="S2819" r:id="rId4218"/>
    <hyperlink ref="AP2819" r:id="rId4219"/>
    <hyperlink ref="R2820" r:id="rId4220" display="http://humesupernatural.com/"/>
    <hyperlink ref="S2820" r:id="rId4221"/>
    <hyperlink ref="AP2820" r:id="rId4222"/>
    <hyperlink ref="R2821" r:id="rId4223" display="http://latitudo40.com/"/>
    <hyperlink ref="S2821" r:id="rId4224"/>
    <hyperlink ref="AP2821" r:id="rId4225"/>
    <hyperlink ref="R2822" r:id="rId4226" display="http://billfoldpos.com/"/>
    <hyperlink ref="S2822" r:id="rId4227"/>
    <hyperlink ref="AP2822" r:id="rId4228"/>
    <hyperlink ref="R2823" r:id="rId4229" display="http://echochunk.com/"/>
    <hyperlink ref="S2823" r:id="rId4230"/>
    <hyperlink ref="AP2823" r:id="rId4231"/>
    <hyperlink ref="R2824" r:id="rId4232" display="http://houmo.ai/"/>
    <hyperlink ref="S2824" r:id="rId4233"/>
    <hyperlink ref="AP2824" r:id="rId4234"/>
    <hyperlink ref="R2825" r:id="rId4235" display="http://bigboldhealth.com/"/>
    <hyperlink ref="S2825" r:id="rId4236"/>
    <hyperlink ref="AP2825" r:id="rId4237"/>
    <hyperlink ref="R2826" r:id="rId4238" display="http://synyi.com/"/>
    <hyperlink ref="S2826" r:id="rId4239"/>
    <hyperlink ref="AP2826" r:id="rId4240"/>
    <hyperlink ref="R2827" r:id="rId4241" display="http://go.okstate.edu/"/>
    <hyperlink ref="S2827" r:id="rId4242"/>
    <hyperlink ref="AP2827" r:id="rId4243"/>
    <hyperlink ref="R2828" r:id="rId4244" display="http://sofiac.ca/"/>
    <hyperlink ref="S2828" r:id="rId4245"/>
    <hyperlink ref="AP2828" r:id="rId4246"/>
    <hyperlink ref="R2829" r:id="rId4247" display="http://reveal-dx.com/"/>
    <hyperlink ref="S2829" r:id="rId4248"/>
    <hyperlink ref="AP2829" r:id="rId4249"/>
    <hyperlink ref="R2830" r:id="rId4250" display="http://stylest.com/"/>
    <hyperlink ref="S2830" r:id="rId4251"/>
    <hyperlink ref="AP2830" r:id="rId4252"/>
    <hyperlink ref="R2831" r:id="rId4253" display="http://donorschoose.org/"/>
    <hyperlink ref="S2831" r:id="rId4254"/>
    <hyperlink ref="AP2831" r:id="rId4255"/>
    <hyperlink ref="R2832" r:id="rId4256" display="http://wisedrive.in/"/>
    <hyperlink ref="S2832" r:id="rId4257"/>
    <hyperlink ref="AP2832" r:id="rId4258"/>
    <hyperlink ref="R2833" r:id="rId4259" display="http://alixia.com/"/>
    <hyperlink ref="S2833" r:id="rId4260"/>
    <hyperlink ref="AP2833" r:id="rId4261"/>
    <hyperlink ref="R2834" r:id="rId4262" display="http://oakbio.com/"/>
    <hyperlink ref="S2834" r:id="rId4263"/>
    <hyperlink ref="AP2834" r:id="rId4264"/>
    <hyperlink ref="R2835" r:id="rId4265" display="http://amity.co/"/>
    <hyperlink ref="S2835" r:id="rId4266"/>
    <hyperlink ref="AP2835" r:id="rId4267"/>
    <hyperlink ref="R2836" r:id="rId4268" display="http://mepso.com.mk/"/>
    <hyperlink ref="S2836" r:id="rId4269"/>
    <hyperlink ref="AQ2836" r:id="rId4270" location=":~:text=Deputy%20General%20Director%3A%C2%A0Nikola%20Rilak" display="https://www.mepso.com.mk/index.php/en/contact - :~:text=Deputy%20General%20Director%3A%C2%A0Nikola%20Rilak"/>
    <hyperlink ref="S2837" r:id="rId4271"/>
    <hyperlink ref="AP2837" r:id="rId4272"/>
    <hyperlink ref="R2838" r:id="rId4273" display="http://devnagri.com/"/>
    <hyperlink ref="S2838" r:id="rId4274"/>
    <hyperlink ref="AP2838" r:id="rId4275"/>
    <hyperlink ref="R2839" r:id="rId4276" display="http://linkcharging.cn/"/>
    <hyperlink ref="S2839" r:id="rId4277"/>
    <hyperlink ref="AQ2839" r:id="rId4278" location="research" display="https://pitchbook.com/profiles/company/492840-28 - research"/>
    <hyperlink ref="R2840" r:id="rId4279" display="http://alba-robot.com/"/>
    <hyperlink ref="S2840" r:id="rId4280"/>
    <hyperlink ref="AP2840" r:id="rId4281"/>
    <hyperlink ref="R2841" r:id="rId4282" display="http://taisan.co.uk/"/>
    <hyperlink ref="S2841" r:id="rId4283"/>
    <hyperlink ref="AP2841" r:id="rId4284"/>
    <hyperlink ref="R2842" r:id="rId4285" display="http://etherfuse.com/"/>
    <hyperlink ref="S2842" r:id="rId4286"/>
    <hyperlink ref="AP2842" r:id="rId4287"/>
    <hyperlink ref="R2843" r:id="rId4288" display="http://carrymoney.com/"/>
    <hyperlink ref="S2843" r:id="rId4289"/>
    <hyperlink ref="AP2843" r:id="rId4290"/>
    <hyperlink ref="R2844" r:id="rId4291" display="http://intusbio.com/"/>
    <hyperlink ref="S2844" r:id="rId4292"/>
    <hyperlink ref="AP2844" r:id="rId4293"/>
    <hyperlink ref="R2845" r:id="rId4294" display="http://nicox.com/"/>
    <hyperlink ref="S2845" r:id="rId4295"/>
    <hyperlink ref="AP2845" r:id="rId4296"/>
    <hyperlink ref="R2846" r:id="rId4297" display="http://vijil.ai/"/>
    <hyperlink ref="S2846" r:id="rId4298"/>
    <hyperlink ref="AP2846" r:id="rId4299"/>
    <hyperlink ref="R2847" r:id="rId4300" display="http://mirai-genba.com/"/>
    <hyperlink ref="AQ2847" r:id="rId4301"/>
    <hyperlink ref="R2848" r:id="rId4302" display="http://hyon.no/"/>
    <hyperlink ref="S2848" r:id="rId4303"/>
    <hyperlink ref="AQ2848" r:id="rId4304" location="research" display="https://pitchbook.com/profiles/company/279707-86 - research"/>
    <hyperlink ref="R2849" r:id="rId4305" display="http://foolfarm.com/"/>
    <hyperlink ref="S2849" r:id="rId4306"/>
    <hyperlink ref="AP2849" r:id="rId4307"/>
    <hyperlink ref="R2850" r:id="rId4308" display="http://shell.com.ng/"/>
    <hyperlink ref="S2850" r:id="rId4309"/>
    <hyperlink ref="AP2850" r:id="rId4310"/>
    <hyperlink ref="R2851" r:id="rId4311" display="http://hyimpulse.de/"/>
    <hyperlink ref="S2851" r:id="rId4312"/>
    <hyperlink ref="AP2851" r:id="rId4313"/>
    <hyperlink ref="S2852" r:id="rId4314"/>
    <hyperlink ref="AP2852" r:id="rId4315"/>
    <hyperlink ref="R2853" r:id="rId4316" display="http://affinipay.com/"/>
    <hyperlink ref="S2853" r:id="rId4317"/>
    <hyperlink ref="AP2853" r:id="rId4318"/>
    <hyperlink ref="R2854" r:id="rId4319" display="http://dundee.ac.uk/"/>
    <hyperlink ref="S2854" r:id="rId4320"/>
    <hyperlink ref="AQ2854" r:id="rId4321"/>
    <hyperlink ref="R2855" r:id="rId4322" display="http://lifeist.com/"/>
    <hyperlink ref="S2855" r:id="rId4323"/>
    <hyperlink ref="AP2855" r:id="rId4324"/>
    <hyperlink ref="R2856" r:id="rId4325" display="http://popularpower.io/"/>
    <hyperlink ref="S2856" r:id="rId4326"/>
    <hyperlink ref="AP2856" r:id="rId4327"/>
    <hyperlink ref="R2857" r:id="rId4328" display="http://kreiosspace.com/"/>
    <hyperlink ref="S2857" r:id="rId4329"/>
    <hyperlink ref="AP2857" r:id="rId4330"/>
    <hyperlink ref="R2858" r:id="rId4331" display="http://bluescarab.com/"/>
    <hyperlink ref="S2858" r:id="rId4332"/>
    <hyperlink ref="AP2858" r:id="rId4333"/>
    <hyperlink ref="R2859" r:id="rId4334" display="http://xmagtech.com/"/>
    <hyperlink ref="AQ2859" r:id="rId4335" location="team" display="https://pitchbook.com/profiles/company/484890-58 - team"/>
    <hyperlink ref="R2860" r:id="rId4336" display="http://pelotero.com/"/>
    <hyperlink ref="S2860" r:id="rId4337"/>
    <hyperlink ref="AP2860" r:id="rId4338"/>
    <hyperlink ref="R2861" r:id="rId4339" display="http://hengtongmarine.com/"/>
    <hyperlink ref="S2861" r:id="rId4340"/>
    <hyperlink ref="AP2861" r:id="rId4341"/>
    <hyperlink ref="R2862" r:id="rId4342" display="http://amemining.com/"/>
    <hyperlink ref="S2862" r:id="rId4343"/>
    <hyperlink ref="AQ2862" r:id="rId4344" location=":~:text=Paul%20G.%C2%A0Anderson%0APresident%20and%C2%A0CEO" display="https://amemining.com/company/management-directors/ - :~:text=Paul%20G.%C2%A0Anderson%0APresident%20and%C2%A0CEO"/>
    <hyperlink ref="R2864" r:id="rId4345" display="http://unitech-aerospace.com/"/>
    <hyperlink ref="S2864" r:id="rId4346"/>
    <hyperlink ref="AP2864" r:id="rId4347"/>
    <hyperlink ref="R2865" r:id="rId4348" display="http://bbbs.org/"/>
    <hyperlink ref="S2865" r:id="rId4349"/>
    <hyperlink ref="AP2865" r:id="rId4350"/>
    <hyperlink ref="R2866" r:id="rId4351" display="http://sfcompute.com/"/>
    <hyperlink ref="S2866" r:id="rId4352"/>
    <hyperlink ref="AP2866" r:id="rId4353"/>
    <hyperlink ref="R2867" r:id="rId4354" display="http://whiskeyhouse.com/"/>
    <hyperlink ref="S2867" r:id="rId4355"/>
    <hyperlink ref="AP2867" r:id="rId4356"/>
    <hyperlink ref="R2868" r:id="rId4357" display="http://syntropicmedical.com/"/>
    <hyperlink ref="S2868" r:id="rId4358"/>
    <hyperlink ref="AP2868" r:id="rId4359"/>
    <hyperlink ref="AQ2869" r:id="rId4360" location="funding" display="https://pitchbook.com/profiles/company/606268-90 - funding"/>
    <hyperlink ref="R2870" r:id="rId4361" display="http://omnicard.in/"/>
    <hyperlink ref="S2870" r:id="rId4362"/>
    <hyperlink ref="AP2870" r:id="rId4363"/>
    <hyperlink ref="R2871" r:id="rId4364" display="http://netfabric.ai/"/>
    <hyperlink ref="S2871" r:id="rId4365"/>
    <hyperlink ref="AP2871" r:id="rId4366"/>
    <hyperlink ref="R2872" r:id="rId4367" display="http://truvius.io/"/>
    <hyperlink ref="S2872" r:id="rId4368"/>
    <hyperlink ref="AP2872" r:id="rId4369"/>
    <hyperlink ref="R2873" r:id="rId4370" display="http://sanderstrust.com/"/>
    <hyperlink ref="S2873" r:id="rId4371"/>
    <hyperlink ref="AQ2873" r:id="rId4372"/>
    <hyperlink ref="R2874" r:id="rId4373" display="http://lariotx.com/"/>
    <hyperlink ref="AP2874" r:id="rId4374"/>
    <hyperlink ref="R2875" r:id="rId4375" display="http://amplifiedsciences.com/"/>
    <hyperlink ref="S2875" r:id="rId4376"/>
    <hyperlink ref="AP2875" r:id="rId4377"/>
    <hyperlink ref="R2876" r:id="rId4378" display="http://spectraldx.com/"/>
    <hyperlink ref="S2876" r:id="rId4379"/>
    <hyperlink ref="AP2876" r:id="rId4380"/>
    <hyperlink ref="S2877" r:id="rId4381"/>
    <hyperlink ref="AP2877" r:id="rId4382"/>
    <hyperlink ref="R2878" r:id="rId4383" display="http://rit.edu/"/>
    <hyperlink ref="S2878" r:id="rId4384"/>
    <hyperlink ref="AP2878" r:id="rId4385"/>
    <hyperlink ref="R2879" r:id="rId4386" display="http://ziplyft.com/"/>
    <hyperlink ref="S2879" r:id="rId4387"/>
    <hyperlink ref="AP2879" r:id="rId4388"/>
    <hyperlink ref="R2880" r:id="rId4389" display="http://mica.io/"/>
    <hyperlink ref="S2880" r:id="rId4390"/>
    <hyperlink ref="AP2880" r:id="rId4391"/>
    <hyperlink ref="AQ2881" r:id="rId4392" location="team" display="https://pitchbook.com/profiles/company/537450-49 - team"/>
    <hyperlink ref="R2882" r:id="rId4393" display="http://kundakids.com/"/>
    <hyperlink ref="S2882" r:id="rId4394"/>
    <hyperlink ref="AP2882" r:id="rId4395"/>
    <hyperlink ref="R2883" r:id="rId4396" display="http://washington.edu/"/>
    <hyperlink ref="S2883" r:id="rId4397"/>
    <hyperlink ref="AP2883" r:id="rId4398"/>
    <hyperlink ref="R2884" r:id="rId4399" display="http://exquanta.com/"/>
    <hyperlink ref="S2884" r:id="rId4400"/>
    <hyperlink ref="AQ2884" r:id="rId4401"/>
    <hyperlink ref="R2885" r:id="rId4402" display="http://momint.so/"/>
    <hyperlink ref="S2885" r:id="rId4403"/>
    <hyperlink ref="AP2885" r:id="rId4404"/>
    <hyperlink ref="R2886" r:id="rId4405" display="http://oldcastleinfrastructure.com/"/>
    <hyperlink ref="S2886" r:id="rId4406"/>
    <hyperlink ref="AQ2886" r:id="rId4407" location="team" display="https://pitchbook.com/profiles/company/12107-89 - team"/>
    <hyperlink ref="R2887" r:id="rId4408" display="http://bringyour.com/"/>
    <hyperlink ref="S2887" r:id="rId4409"/>
    <hyperlink ref="AP2887" r:id="rId4410"/>
    <hyperlink ref="R2888" r:id="rId4411" display="http://qcintel.com/"/>
    <hyperlink ref="S2888" r:id="rId4412"/>
    <hyperlink ref="AP2888" r:id="rId4413"/>
    <hyperlink ref="S2889" r:id="rId4414"/>
    <hyperlink ref="AP2889" r:id="rId4415"/>
    <hyperlink ref="R2890" r:id="rId4416" display="http://ul.ie/"/>
    <hyperlink ref="S2890" r:id="rId4417"/>
    <hyperlink ref="AP2890" r:id="rId4418"/>
    <hyperlink ref="R2891" r:id="rId4419" display="http://rentiva.com/"/>
    <hyperlink ref="S2891" r:id="rId4420"/>
    <hyperlink ref="AP2891" r:id="rId4421"/>
    <hyperlink ref="R2892" r:id="rId4422" display="http://asian-bridge.com/"/>
    <hyperlink ref="AP2892" r:id="rId4423"/>
    <hyperlink ref="R2893" r:id="rId4424" display="http://remspace.net/"/>
    <hyperlink ref="AP2893" r:id="rId4425"/>
    <hyperlink ref="R2894" r:id="rId4426" display="http://gomomento.com/"/>
    <hyperlink ref="S2894" r:id="rId4427"/>
    <hyperlink ref="AP2894" r:id="rId4428"/>
    <hyperlink ref="R2895" r:id="rId4429" display="http://transoilcorp.com/"/>
    <hyperlink ref="S2895" r:id="rId4430"/>
    <hyperlink ref="AP2895" r:id="rId4431"/>
    <hyperlink ref="R2896" r:id="rId4432" display="http://sunstonetherapies.com/"/>
    <hyperlink ref="S2896" r:id="rId4433"/>
    <hyperlink ref="AP2896" r:id="rId4434"/>
    <hyperlink ref="R2897" r:id="rId4435" display="http://scentianbio.com/"/>
    <hyperlink ref="S2897" r:id="rId4436"/>
    <hyperlink ref="AP2897" r:id="rId4437"/>
    <hyperlink ref="R2898" r:id="rId4438" display="http://afsp.org/"/>
    <hyperlink ref="S2898" r:id="rId4439"/>
    <hyperlink ref="AQ2898" r:id="rId4440"/>
    <hyperlink ref="R2899" r:id="rId4441" display="http://pyrenee.net/"/>
    <hyperlink ref="AP2899" r:id="rId4442"/>
    <hyperlink ref="R2900" r:id="rId4443" display="http://ribon.io/"/>
    <hyperlink ref="S2900" r:id="rId4444"/>
    <hyperlink ref="AP2900" r:id="rId4445"/>
    <hyperlink ref="R2901" r:id="rId4446" display="http://pintel.ai/"/>
    <hyperlink ref="S2901" r:id="rId4447"/>
    <hyperlink ref="AP2901" r:id="rId4448"/>
    <hyperlink ref="R2902" r:id="rId4449" display="http://cookiedeal.io/"/>
    <hyperlink ref="AQ2902" r:id="rId4450" location="team" display="https://pitchbook.com/profiles/company/596714-14 - team"/>
    <hyperlink ref="R2903" r:id="rId4451" display="http://colostate.edu/"/>
    <hyperlink ref="S2903" r:id="rId4452"/>
    <hyperlink ref="R2904" r:id="rId4453" display="http://ellyanalytics.com/"/>
    <hyperlink ref="S2904" r:id="rId4454"/>
    <hyperlink ref="AP2904" r:id="rId4455"/>
    <hyperlink ref="R2905" r:id="rId4456" display="http://avatarin.com/"/>
    <hyperlink ref="S2905" r:id="rId4457"/>
    <hyperlink ref="AP2905" r:id="rId4458"/>
    <hyperlink ref="R2906" r:id="rId4459" display="http://ngmbio.com/"/>
    <hyperlink ref="AP2906" r:id="rId4460"/>
    <hyperlink ref="R2907" r:id="rId4461" display="http://zillionepoxy.com/"/>
    <hyperlink ref="AQ2907" r:id="rId4462" location="team" display="https://pitchbook.com/profiles/company/528157-00 - team"/>
    <hyperlink ref="R2908" r:id="rId4463" display="http://incelldx.com/"/>
    <hyperlink ref="S2908" r:id="rId4464"/>
    <hyperlink ref="AP2908" r:id="rId4465"/>
    <hyperlink ref="S2909" r:id="rId4466"/>
    <hyperlink ref="AP2909" r:id="rId4467"/>
    <hyperlink ref="R2910" r:id="rId4468" display="http://log-build.com/"/>
    <hyperlink ref="AQ2910" r:id="rId4469"/>
    <hyperlink ref="R2911" r:id="rId4470" display="http://presti.ai/"/>
    <hyperlink ref="S2911" r:id="rId4471"/>
    <hyperlink ref="AP2911" r:id="rId4472"/>
    <hyperlink ref="R2912" r:id="rId4473" display="http://flyparrots.com/"/>
    <hyperlink ref="S2912" r:id="rId4474"/>
    <hyperlink ref="AP2912" r:id="rId4475"/>
    <hyperlink ref="R2913" r:id="rId4476" display="http://bluerush.com/"/>
    <hyperlink ref="S2913" r:id="rId4477"/>
    <hyperlink ref="AP2913" r:id="rId4478"/>
    <hyperlink ref="R2914" r:id="rId4479" display="http://breakout.fm/"/>
    <hyperlink ref="S2914" r:id="rId4480"/>
    <hyperlink ref="AQ2914" r:id="rId4481"/>
    <hyperlink ref="R2915" r:id="rId4482" display="http://ohioguidestone.org/"/>
    <hyperlink ref="S2915" r:id="rId4483"/>
    <hyperlink ref="AP2915" r:id="rId4484"/>
    <hyperlink ref="R2916" r:id="rId4485" display="http://evmodu.kr/"/>
    <hyperlink ref="AQ2916" r:id="rId4486"/>
    <hyperlink ref="R2917" r:id="rId4487" display="http://broadwayelectric.com/"/>
    <hyperlink ref="S2917" r:id="rId4488"/>
    <hyperlink ref="AP2917" r:id="rId4489"/>
    <hyperlink ref="R2918" r:id="rId4490" display="http://togetherhousing.co.uk/"/>
    <hyperlink ref="S2918" r:id="rId4491"/>
    <hyperlink ref="AQ2918" r:id="rId4492" location=":~:text=A%20festive%20message%20from%20our%20CEO%2C%20Kevin%20Ruth%20%2D%20Together%20Housing" display="https://www.togetherhousing.co.uk/a-festive-message-from-our-ceo-kevin-ruth/ - :~:text=A%20festive%20message%20from%20our%20CEO%2C%20Kevin%20Ruth%20%2D%20Together%20Housing"/>
    <hyperlink ref="R2919" r:id="rId4493" display="http://towardsemployment.org/"/>
    <hyperlink ref="S2919" r:id="rId4494"/>
    <hyperlink ref="AP2919" r:id="rId4495"/>
    <hyperlink ref="R2920" r:id="rId4496" display="http://onestruction.com/"/>
    <hyperlink ref="S2920" r:id="rId4497"/>
    <hyperlink ref="AP2920" r:id="rId4498"/>
    <hyperlink ref="R2921" r:id="rId4499" display="http://predictabiosciences.com/"/>
    <hyperlink ref="S2921" r:id="rId4500"/>
    <hyperlink ref="AP2921" r:id="rId4501"/>
    <hyperlink ref="R2922" r:id="rId4502" display="http://atu.edu/"/>
    <hyperlink ref="S2922" r:id="rId4503"/>
    <hyperlink ref="AP2922" r:id="rId4504"/>
    <hyperlink ref="R2923" r:id="rId4505" display="http://meupescado.com.br/"/>
    <hyperlink ref="S2923" r:id="rId4506"/>
    <hyperlink ref="AP2923" r:id="rId4507"/>
    <hyperlink ref="R2924" r:id="rId4508" display="http://dreamspring.org/"/>
    <hyperlink ref="AP2924" r:id="rId4509"/>
    <hyperlink ref="R2925" r:id="rId4510" display="http://getsignify.com/"/>
    <hyperlink ref="S2925" r:id="rId4511"/>
    <hyperlink ref="AP2925" r:id="rId4512"/>
    <hyperlink ref="R2926" r:id="rId4513" display="http://hamakgold.com/"/>
    <hyperlink ref="S2926" r:id="rId4514"/>
    <hyperlink ref="AQ2926" r:id="rId4515"/>
    <hyperlink ref="R2927" r:id="rId4516" display="http://simount.com/"/>
    <hyperlink ref="S2927" r:id="rId4517"/>
    <hyperlink ref="AQ2927" r:id="rId4518"/>
    <hyperlink ref="R2928" r:id="rId4519" display="http://nematx.com/"/>
    <hyperlink ref="S2928" r:id="rId4520"/>
    <hyperlink ref="AP2928" r:id="rId4521"/>
    <hyperlink ref="R2929" r:id="rId4522" display="http://argonauterna.com/"/>
    <hyperlink ref="S2929" r:id="rId4523"/>
    <hyperlink ref="AP2929" r:id="rId4524"/>
    <hyperlink ref="R2930" r:id="rId4525" display="http://kamioun.com/"/>
    <hyperlink ref="S2930" r:id="rId4526"/>
    <hyperlink ref="AP2930" r:id="rId4527"/>
    <hyperlink ref="R2931" r:id="rId4528" display="http://umwelt.ai/"/>
    <hyperlink ref="S2931" r:id="rId4529"/>
    <hyperlink ref="AP2931" r:id="rId4530"/>
    <hyperlink ref="R2932" r:id="rId4531" display="http://tether.co.nz/"/>
    <hyperlink ref="S2932" r:id="rId4532"/>
    <hyperlink ref="AP2932" r:id="rId4533"/>
    <hyperlink ref="R2933" r:id="rId4534" display="http://mymooo.com/"/>
    <hyperlink ref="AQ2933" r:id="rId4535"/>
    <hyperlink ref="R2934" r:id="rId4536" display="http://wotchero.com/"/>
    <hyperlink ref="S2934" r:id="rId4537"/>
    <hyperlink ref="AP2934" r:id="rId4538"/>
    <hyperlink ref="R2935" r:id="rId4539" display="http://aurionresources.com/"/>
    <hyperlink ref="S2935" r:id="rId4540"/>
    <hyperlink ref="AQ2935" r:id="rId4541"/>
    <hyperlink ref="R2936" r:id="rId4542" display="http://healthguard-biomed.com/"/>
    <hyperlink ref="AQ2936" r:id="rId4543" location="research" display="https://pitchbook.com/profiles/company/472057-39 - research"/>
    <hyperlink ref="R2937" r:id="rId4544" display="http://wealthbrite.co.uk/"/>
    <hyperlink ref="S2937" r:id="rId4545"/>
    <hyperlink ref="AP2937" r:id="rId4546"/>
    <hyperlink ref="R2938" r:id="rId4547" display="http://generatedhealth.com/"/>
    <hyperlink ref="S2938" r:id="rId4548"/>
    <hyperlink ref="AP2938" r:id="rId4549"/>
    <hyperlink ref="R2939" r:id="rId4550" display="http://stallionuranium.com/"/>
    <hyperlink ref="S2939" r:id="rId4551"/>
    <hyperlink ref="AP2939" r:id="rId4552"/>
    <hyperlink ref="S2940" r:id="rId4553"/>
    <hyperlink ref="AP2940" r:id="rId4554"/>
    <hyperlink ref="R2941" r:id="rId4555" display="http://ca.uky.edu/"/>
    <hyperlink ref="S2941" r:id="rId4556"/>
    <hyperlink ref="AQ2941" r:id="rId4557" location=":~:text=Nancy%20M.%20Cox,Engagement%20and%20Dean" display="https://administration.ca.uky.edu/directory/dean-0 - :~:text=Nancy%20M.%20Cox,Engagement%20and%20Dean"/>
    <hyperlink ref="R2942" r:id="rId4558" display="http://instagram.com/"/>
    <hyperlink ref="S2942" r:id="rId4559"/>
    <hyperlink ref="AP2942" r:id="rId4560"/>
    <hyperlink ref="R2943" r:id="rId4561" display="http://kumonos.co.jp/"/>
    <hyperlink ref="S2943" r:id="rId4562"/>
    <hyperlink ref="AQ2943" r:id="rId4563" location=":~:text=President%20and%20CEO,Courtyard%20Kazuhide" display="https://kumonos.co.jp/company/message/ - :~:text=President%20and%20CEO,Courtyard%20Kazuhide"/>
    <hyperlink ref="R2944" r:id="rId4564" display="http://elektrosrbija.rs/"/>
    <hyperlink ref="S2944" r:id="rId4565"/>
    <hyperlink ref="AP2944" r:id="rId4566"/>
    <hyperlink ref="R2945" r:id="rId4567" display="http://gnanomat.com/"/>
    <hyperlink ref="S2945" r:id="rId4568"/>
    <hyperlink ref="AP2945" r:id="rId4569"/>
    <hyperlink ref="R2946" r:id="rId4570" display="http://pyroccs.com/"/>
    <hyperlink ref="S2946" r:id="rId4571"/>
    <hyperlink ref="AQ2946" r:id="rId4572"/>
    <hyperlink ref="R2947" r:id="rId4573" display="http://jaxbio.com/"/>
    <hyperlink ref="AP2947" r:id="rId4574"/>
    <hyperlink ref="R2948" r:id="rId4575" display="http://timbuktutravel.com/"/>
    <hyperlink ref="S2948" r:id="rId4576"/>
    <hyperlink ref="AP2948" r:id="rId4577"/>
    <hyperlink ref="S2949" r:id="rId4578"/>
    <hyperlink ref="AP2949" r:id="rId4579"/>
    <hyperlink ref="R2950" r:id="rId4580" display="http://gumloop.com/"/>
    <hyperlink ref="S2950" r:id="rId4581"/>
    <hyperlink ref="AP2950" r:id="rId4582"/>
    <hyperlink ref="R2951" r:id="rId4583" display="http://enhancio.com/"/>
    <hyperlink ref="S2951" r:id="rId4584"/>
    <hyperlink ref="AP2951" r:id="rId4585"/>
    <hyperlink ref="R2952" r:id="rId4586" display="http://liquetmedical.com/"/>
    <hyperlink ref="S2952" r:id="rId4587"/>
    <hyperlink ref="AP2952" r:id="rId4588"/>
    <hyperlink ref="R2953" r:id="rId4589" display="http://mycle.co.kr/"/>
    <hyperlink ref="AQ2953" r:id="rId4590" location=":~:text=Co.%2C%20Ltd.%20%7C-,CEO%20Kim%20Ki%2Dpoong,-660%20Daewangpangyo%2Dro" display="https://mycle.co.kr/ - :~:text=Co.%2C%20Ltd.%20%7C-,CEO%20Kim%20Ki%2Dpoong,-660%20Daewangpangyo%2Dro"/>
    <hyperlink ref="S2954" r:id="rId4591"/>
    <hyperlink ref="AP2954" r:id="rId4592"/>
    <hyperlink ref="R2955" r:id="rId4593" display="http://marshall.edu/"/>
    <hyperlink ref="S2955" r:id="rId4594"/>
    <hyperlink ref="AP2955" r:id="rId4595"/>
    <hyperlink ref="R2956" r:id="rId4596" display="http://evenrealities.com/"/>
    <hyperlink ref="AP2956" r:id="rId4597"/>
    <hyperlink ref="R2957" r:id="rId4598" display="http://radicalcatheter.com/"/>
    <hyperlink ref="AP2957" r:id="rId4599"/>
    <hyperlink ref="R2958" r:id="rId4600" display="http://aztecminerals.com/"/>
    <hyperlink ref="S2958" r:id="rId4601"/>
    <hyperlink ref="AP2958" r:id="rId4602"/>
    <hyperlink ref="R2959" r:id="rId4603" display="http://getwebee.com/"/>
    <hyperlink ref="S2959" r:id="rId4604"/>
    <hyperlink ref="AP2959" r:id="rId4605"/>
    <hyperlink ref="R2960" r:id="rId4606" display="http://villageenterprise.org/"/>
    <hyperlink ref="S2960" r:id="rId4607"/>
    <hyperlink ref="AP2960" r:id="rId4608"/>
    <hyperlink ref="R2961" r:id="rId4609" display="http://denovialabs.com/"/>
    <hyperlink ref="S2961" r:id="rId4610"/>
    <hyperlink ref="AP2961" r:id="rId4611"/>
    <hyperlink ref="S2962" r:id="rId4612"/>
    <hyperlink ref="AP2962" r:id="rId4613"/>
    <hyperlink ref="R2963" r:id="rId4614" display="http://relioncharging.com/"/>
    <hyperlink ref="S2963" r:id="rId4615"/>
    <hyperlink ref="AP2963" r:id="rId4616"/>
    <hyperlink ref="R2964" r:id="rId4617" display="http://iccsafe.org/"/>
    <hyperlink ref="S2964" r:id="rId4618"/>
    <hyperlink ref="AP2964" r:id="rId4619"/>
    <hyperlink ref="R2965" r:id="rId4620" display="http://immedio.io/"/>
    <hyperlink ref="S2965" r:id="rId4621"/>
    <hyperlink ref="AP2965" r:id="rId4622"/>
    <hyperlink ref="R2966" r:id="rId4623" display="http://roundtable.io/"/>
    <hyperlink ref="S2966" r:id="rId4624"/>
    <hyperlink ref="AP2966" r:id="rId4625"/>
    <hyperlink ref="R2967" r:id="rId4626" display="http://heysqill.com/"/>
    <hyperlink ref="S2967" r:id="rId4627"/>
    <hyperlink ref="AP2967" r:id="rId4628"/>
    <hyperlink ref="R2968" r:id="rId4629" display="http://widhoc.com/"/>
    <hyperlink ref="S2968" r:id="rId4630"/>
    <hyperlink ref="AQ2968" r:id="rId4631"/>
    <hyperlink ref="S2969" r:id="rId4632"/>
    <hyperlink ref="AP2969" r:id="rId4633"/>
    <hyperlink ref="R2970" r:id="rId4634" display="http://hashai.co.uk/"/>
    <hyperlink ref="AQ2970" r:id="rId4635"/>
    <hyperlink ref="R2971" r:id="rId4636" display="http://konvu.com/"/>
    <hyperlink ref="S2971" r:id="rId4637"/>
    <hyperlink ref="AP2971" r:id="rId4638"/>
    <hyperlink ref="R2972" r:id="rId4639" display="http://yorkelectric.net/"/>
    <hyperlink ref="S2972" r:id="rId4640"/>
    <hyperlink ref="AP2972" r:id="rId4641"/>
    <hyperlink ref="R2973" r:id="rId4642" display="http://desicorpinc.com/"/>
    <hyperlink ref="S2973" r:id="rId4643"/>
    <hyperlink ref="AP2973" r:id="rId4644"/>
    <hyperlink ref="R2974" r:id="rId4645" display="http://bytefuse.ai/"/>
    <hyperlink ref="S2974" r:id="rId4646"/>
    <hyperlink ref="AP2974" r:id="rId4647"/>
    <hyperlink ref="R2975" r:id="rId4648" display="http://lablogs.co/"/>
    <hyperlink ref="S2975" r:id="rId4649"/>
    <hyperlink ref="AP2975" r:id="rId4650"/>
    <hyperlink ref="R2976" r:id="rId4651" display="http://cmrplc.com/"/>
    <hyperlink ref="S2976" r:id="rId4652"/>
    <hyperlink ref="AP2976" r:id="rId4653"/>
    <hyperlink ref="S2977" r:id="rId4654"/>
    <hyperlink ref="AP2977" r:id="rId4655"/>
    <hyperlink ref="R2978" r:id="rId4656" display="http://stephow.me/"/>
    <hyperlink ref="S2978" r:id="rId4657"/>
    <hyperlink ref="AP2978" r:id="rId4658"/>
    <hyperlink ref="R2979" r:id="rId4659" display="http://fundabl.com/"/>
    <hyperlink ref="S2979" r:id="rId4660"/>
    <hyperlink ref="AP2979" r:id="rId4661"/>
    <hyperlink ref="R2980" r:id="rId4662" display="http://trigan.org/"/>
    <hyperlink ref="S2980" r:id="rId4663"/>
    <hyperlink ref="AP2980" r:id="rId4664"/>
    <hyperlink ref="R2981" r:id="rId4665" display="http://baopharma.com/"/>
    <hyperlink ref="AQ2981" r:id="rId4666" location="patents" display="https://pitchbook.com/profiles/company/504083-80 - patents"/>
    <hyperlink ref="R2982" r:id="rId4667" display="http://cardiocommsolutions.com/"/>
    <hyperlink ref="S2982" r:id="rId4668"/>
    <hyperlink ref="AP2982" r:id="rId4669"/>
    <hyperlink ref="R2983" r:id="rId4670" display="http://wattsupev.io/"/>
    <hyperlink ref="S2983" r:id="rId4671"/>
    <hyperlink ref="AP2983" r:id="rId4672"/>
    <hyperlink ref="R2984" r:id="rId4673" display="http://alchemytechgroup.com/"/>
    <hyperlink ref="S2984" r:id="rId4674"/>
    <hyperlink ref="AP2984" r:id="rId4675"/>
    <hyperlink ref="R2985" r:id="rId4676" display="http://pk-med.com/"/>
    <hyperlink ref="S2985" r:id="rId4677"/>
    <hyperlink ref="AP2985" r:id="rId4678"/>
    <hyperlink ref="R2986" r:id="rId4679" display="http://integra-tx.com/"/>
    <hyperlink ref="S2986" r:id="rId4680"/>
    <hyperlink ref="AP2986" r:id="rId4681"/>
    <hyperlink ref="S2987" r:id="rId4682"/>
    <hyperlink ref="AP2987" r:id="rId4683"/>
    <hyperlink ref="R2988" r:id="rId4684" display="http://jugemu.ai/"/>
    <hyperlink ref="S2988" r:id="rId4685"/>
    <hyperlink ref="AP2988" r:id="rId4686"/>
    <hyperlink ref="S2989" r:id="rId4687"/>
    <hyperlink ref="AP2989" r:id="rId4688"/>
    <hyperlink ref="R2990" r:id="rId4689" display="http://klean.asia/"/>
    <hyperlink ref="AQ2990" r:id="rId4690" location="team" display="https://pitchbook.com/profiles/company/509822-02 - team"/>
    <hyperlink ref="R2991" r:id="rId4691" display="http://edvido.com/"/>
    <hyperlink ref="S2991" r:id="rId4692"/>
    <hyperlink ref="AP2991" r:id="rId4693"/>
    <hyperlink ref="R2992" r:id="rId4694" display="http://bentonresources.ca/"/>
    <hyperlink ref="S2992" r:id="rId4695"/>
    <hyperlink ref="AP2992" r:id="rId4696"/>
    <hyperlink ref="R2993" r:id="rId4697" display="http://gridlink.co/"/>
    <hyperlink ref="S2993" r:id="rId4698"/>
    <hyperlink ref="AP2993" r:id="rId4699"/>
    <hyperlink ref="R2994" r:id="rId4700" display="http://firsttellurium.com/"/>
    <hyperlink ref="S2994" r:id="rId4701"/>
    <hyperlink ref="AQ2994" r:id="rId4702"/>
    <hyperlink ref="R2995" r:id="rId4703" display="http://superworm.jp/"/>
    <hyperlink ref="AQ2995" r:id="rId4704" location="team" display="https://pitchbook.com/profiles/company/591015-43 - team"/>
    <hyperlink ref="AQ2996" r:id="rId4705" location="team" display="https://pitchbook.com/profiles/company/608753-17 - team"/>
    <hyperlink ref="R2997" r:id="rId4706" display="http://helixearth.com/"/>
    <hyperlink ref="S2997" r:id="rId4707"/>
    <hyperlink ref="AP2997" r:id="rId4708"/>
    <hyperlink ref="R2998" r:id="rId4709" display="http://zkex.com/"/>
    <hyperlink ref="S2998" r:id="rId4710"/>
    <hyperlink ref="AP2998" r:id="rId4711"/>
    <hyperlink ref="AQ2999" r:id="rId4712"/>
    <hyperlink ref="R3000" r:id="rId4713" display="http://pomonasenterprises.com/"/>
    <hyperlink ref="S3000" r:id="rId4714"/>
    <hyperlink ref="AQ3000" r:id="rId4715"/>
    <hyperlink ref="S3001" r:id="rId4716"/>
    <hyperlink ref="AP3001" r:id="rId4717"/>
    <hyperlink ref="R3002" r:id="rId4718" display="http://spotlightpathology.com/"/>
    <hyperlink ref="S3002" r:id="rId4719"/>
    <hyperlink ref="AP3002" r:id="rId4720"/>
    <hyperlink ref="AQ3003" r:id="rId4721" location="research" display="https://pitchbook.com/profiles/company/498392-47 - research"/>
    <hyperlink ref="R3004" r:id="rId4722" display="http://kreatorsnetwork.kr/"/>
    <hyperlink ref="R3005" r:id="rId4723" display="http://weber.edu/"/>
    <hyperlink ref="S3005" r:id="rId4724"/>
    <hyperlink ref="AQ3005" r:id="rId4725" location=":~:text=Alexis%20Bucknam%2C%20Ed.D.%0Aalexisbucknam%40weber.edu" display="https://weber.edu/ccel/contact.html - :~:text=Alexis%20Bucknam%2C%20Ed.D.%0Aalexisbucknam%40weber.edu"/>
    <hyperlink ref="R3006" r:id="rId4726" display="http://northfieldcapital.com/"/>
    <hyperlink ref="S3006" r:id="rId4727"/>
    <hyperlink ref="AP3006" r:id="rId4728"/>
    <hyperlink ref="R3007" r:id="rId4729" display="http://fitness-kpi.com/"/>
    <hyperlink ref="S3007" r:id="rId4730"/>
    <hyperlink ref="AP3007" r:id="rId4731"/>
    <hyperlink ref="AQ3008" r:id="rId4732" location=":~:text=the%20catering%20industry.-,Yang%20Jiancheng,Founder%20and%20CEO,-He%20is%20the" display="http://123.57.181.114/site/company?team - :~:text=the%20catering%20industry.-,Yang%20Jiancheng,Founder%20and%20CEO,-He%20is%20the"/>
    <hyperlink ref="R3010" r:id="rId4733" display="http://cuttable.com/"/>
    <hyperlink ref="S3010" r:id="rId4734"/>
    <hyperlink ref="AP3010" r:id="rId4735"/>
    <hyperlink ref="R3011" r:id="rId4736" display="http://unthsc.edu/"/>
    <hyperlink ref="S3011" r:id="rId4737"/>
    <hyperlink ref="AQ3011" r:id="rId4738"/>
    <hyperlink ref="R3012" r:id="rId4739" display="http://swanvalleymedical.com/"/>
    <hyperlink ref="S3012" r:id="rId4740"/>
    <hyperlink ref="AP3012" r:id="rId4741"/>
    <hyperlink ref="R3013" r:id="rId4742" display="http://unc.edu/"/>
    <hyperlink ref="S3013" r:id="rId4743"/>
    <hyperlink ref="AQ3013" r:id="rId4744" location=":~:text=John%20P.%20Preyer,Chapel%20Hill%2C%20NC" display="https://bot.unc.edu/ - :~:text=John%20P.%20Preyer,Chapel%20Hill%2C%20NC"/>
    <hyperlink ref="R3014" r:id="rId4745" display="http://melio.es/"/>
    <hyperlink ref="S3014" r:id="rId4746"/>
    <hyperlink ref="AP3014" r:id="rId4747"/>
    <hyperlink ref="R3015" r:id="rId4748" display="http://network3.io/"/>
    <hyperlink ref="S3015" r:id="rId4749"/>
    <hyperlink ref="AP3015" r:id="rId4750"/>
    <hyperlink ref="R3016" r:id="rId4751" display="http://cosettepharma.com/"/>
    <hyperlink ref="S3016" r:id="rId4752"/>
    <hyperlink ref="AP3016" r:id="rId4753"/>
    <hyperlink ref="R3017" r:id="rId4754" display="http://andplants.jp/"/>
    <hyperlink ref="AQ3017" r:id="rId4755" location="research" display="https://pitchbook.com/profiles/company/523215-01 - research"/>
    <hyperlink ref="R3018" r:id="rId4756" display="http://favini.com/"/>
    <hyperlink ref="S3018" r:id="rId4757"/>
    <hyperlink ref="AQ3019" r:id="rId4758" location="funding" display="https://pitchbook.com/profiles/company/608825-35 - funding"/>
    <hyperlink ref="R3020" r:id="rId4759" display="http://pnwh2.com/"/>
    <hyperlink ref="S3020" r:id="rId4760"/>
    <hyperlink ref="R3021" r:id="rId4761" display="http://chatcash.co.zw/"/>
    <hyperlink ref="S3021" r:id="rId4762"/>
    <hyperlink ref="R3022" r:id="rId4763" display="http://loyi.io/"/>
    <hyperlink ref="S3022" r:id="rId4764"/>
    <hyperlink ref="AP3022" r:id="rId4765"/>
    <hyperlink ref="R3023" r:id="rId4766" display="http://blumensystems.com/"/>
    <hyperlink ref="AP3023" r:id="rId4767"/>
    <hyperlink ref="R3024" r:id="rId4768" display="http://exuminstruments.com/"/>
    <hyperlink ref="S3024" r:id="rId4769"/>
    <hyperlink ref="AP3024" r:id="rId4770"/>
    <hyperlink ref="R3025" r:id="rId4771" display="http://smile-ai-buisness.ru/"/>
    <hyperlink ref="R3026" r:id="rId4772" display="http://botivodrinks.com/"/>
    <hyperlink ref="S3026" r:id="rId4773"/>
    <hyperlink ref="AP3026" r:id="rId4774"/>
    <hyperlink ref="R3027" r:id="rId4775" display="http://inqdata.ai/"/>
    <hyperlink ref="S3027" r:id="rId4776"/>
    <hyperlink ref="AP3027" r:id="rId4777"/>
    <hyperlink ref="R3028" r:id="rId4778" display="http://geofy.co/"/>
    <hyperlink ref="S3028" r:id="rId4779"/>
    <hyperlink ref="AP3028" r:id="rId4780"/>
    <hyperlink ref="R3029" r:id="rId4781" display="http://awc.org/"/>
    <hyperlink ref="S3029" r:id="rId4782"/>
    <hyperlink ref="AQ3029" r:id="rId4783"/>
    <hyperlink ref="AP3030" r:id="rId4784"/>
    <hyperlink ref="R3031" r:id="rId4785" display="http://lifeweb360.com/"/>
    <hyperlink ref="S3031" r:id="rId4786"/>
    <hyperlink ref="AP3031" r:id="rId4787"/>
    <hyperlink ref="R3032" r:id="rId4788" display="http://cement.org/"/>
    <hyperlink ref="S3032" r:id="rId4789"/>
    <hyperlink ref="AP3032" r:id="rId4790"/>
    <hyperlink ref="S3033" r:id="rId4791"/>
    <hyperlink ref="AP3033" r:id="rId4792"/>
    <hyperlink ref="R3034" r:id="rId4793" display="http://relif.cl/"/>
    <hyperlink ref="S3034" r:id="rId4794"/>
    <hyperlink ref="AP3034" r:id="rId4795"/>
    <hyperlink ref="R3035" r:id="rId4796" display="http://mylescomfortfoods.com/"/>
    <hyperlink ref="S3035" r:id="rId4797"/>
    <hyperlink ref="AP3035" r:id="rId4798"/>
    <hyperlink ref="R3036" r:id="rId4799" display="http://venerableventuresltd.com/"/>
    <hyperlink ref="AQ3036" r:id="rId4800" location=":~:text=BIOGRAPHY-,Alan%20MacDonald,CHIEF%20EXECUTIVE%20OFFICER%20%26%20DIRECTOR,-Alan%20MacDonald%20is" display="https://www.marketwatch.com/investing/stock/vlv/company-profile?countrycode=ca&amp;pid=44528752 - :~:text=BIOGRAPHY-,Alan%20MacDonald,CHIEF%20EXECUTIVE%20OFFICER%20%26%20DIRECTOR,-Alan%20MacDonald%20is"/>
    <hyperlink ref="R3038" r:id="rId4801" display="http://ingateygen.com/"/>
    <hyperlink ref="S3038" r:id="rId4802"/>
    <hyperlink ref="AP3038" r:id="rId4803"/>
    <hyperlink ref="R3039" r:id="rId4804" display="http://varicent.com/"/>
    <hyperlink ref="S3039" r:id="rId4805"/>
    <hyperlink ref="AP3039" r:id="rId4806"/>
    <hyperlink ref="R3040" r:id="rId4807" display="http://southernsilverexploration.com/"/>
    <hyperlink ref="S3040" r:id="rId4808"/>
    <hyperlink ref="AP3040" r:id="rId4809"/>
    <hyperlink ref="R3041" r:id="rId4810" display="http://research.uky.edu/"/>
    <hyperlink ref="S3041" r:id="rId4811"/>
    <hyperlink ref="AQ3041" r:id="rId4812"/>
    <hyperlink ref="R3043" r:id="rId4813" display="http://cbfin.qa/"/>
    <hyperlink ref="AQ3043" r:id="rId4814" location=":~:text=Richard%20Musty%20As%20New%20Chief%20Executive%20Officer" display="https://www.cbfin.qa/en-us/News-Analysis/News-Details/nid/bcea8663-e621-4b1b-bd5a-d171076505ec/Type/1 - :~:text=Richard%20Musty%20As%20New%20Chief%20Executive%20Officer"/>
    <hyperlink ref="S3044" r:id="rId4815"/>
    <hyperlink ref="AP3044" r:id="rId4816"/>
    <hyperlink ref="R3045" r:id="rId4817" display="http://gabelli.com/"/>
    <hyperlink ref="AQ3045" r:id="rId4818" location=":~:text=Analysts-,Mario%20J.%20Gabelli%2C%20CFA,Chairman%2C%20Chief%20Executive%20Officer%20of%20GAMCO%20Investors%2C%20Inc,-The%20Gabelli%20Multimedia" display="https://www.gabelli.com/funds/portfolio_managers/10006 - :~:text=Analysts-,Mario%20J.%20Gabelli%2C%20CFA,Chairman%2C%20Chief%20Executive%20Officer%20of%20GAMCO%20Investors%2C%20Inc,-The%20Gabelli%20Multimedia"/>
    <hyperlink ref="R3047" r:id="rId4819" display="http://terrainminerals.com.au/"/>
    <hyperlink ref="S3047" r:id="rId4820"/>
    <hyperlink ref="AP3047" r:id="rId4821"/>
    <hyperlink ref="R3048" r:id="rId4822" display="http://hyvegeo.com/"/>
    <hyperlink ref="S3048" r:id="rId4823"/>
    <hyperlink ref="AP3048" r:id="rId4824"/>
    <hyperlink ref="S3049" r:id="rId4825"/>
    <hyperlink ref="AP3049" r:id="rId4826"/>
    <hyperlink ref="R3050" r:id="rId4827" display="http://clcnwi.com/"/>
    <hyperlink ref="S3050" r:id="rId4828"/>
    <hyperlink ref="AP3050" r:id="rId4829"/>
    <hyperlink ref="R3051" r:id="rId4830" display="http://jellypills.com/"/>
    <hyperlink ref="S3051" r:id="rId4831"/>
    <hyperlink ref="AP3051" r:id="rId4832"/>
    <hyperlink ref="R3053" r:id="rId4833" display="http://glass.org/"/>
    <hyperlink ref="S3053" r:id="rId4834"/>
    <hyperlink ref="AP3053" r:id="rId4835"/>
    <hyperlink ref="R3054" r:id="rId4836" display="http://asphaltpavement.org/"/>
    <hyperlink ref="S3054" r:id="rId4837"/>
    <hyperlink ref="AP3054" r:id="rId4838"/>
    <hyperlink ref="R3055" r:id="rId4839" display="http://pinkoro.co.jp/"/>
    <hyperlink ref="AQ3055" r:id="rId4840" location="team" display="https://pitchbook.com/profiles/company/493140-88 - team"/>
    <hyperlink ref="R3056" r:id="rId4841" display="http://aclca.org/"/>
    <hyperlink ref="S3056" r:id="rId4842"/>
    <hyperlink ref="AP3056" r:id="rId4843"/>
    <hyperlink ref="R3057" r:id="rId4844" display="http://dowsure.com/"/>
    <hyperlink ref="S3057" r:id="rId4845"/>
    <hyperlink ref="AP3057" r:id="rId4846"/>
    <hyperlink ref="AQ3058" r:id="rId4847" location="overview" display="https://pitchbook.com/profiles/company/521059-78 - overview"/>
    <hyperlink ref="R3059" r:id="rId4848" display="http://quantumtransistors.com/"/>
    <hyperlink ref="S3059" r:id="rId4849"/>
    <hyperlink ref="AP3059" r:id="rId4850"/>
    <hyperlink ref="R3060" r:id="rId4851" display="http://billdin.com/"/>
    <hyperlink ref="S3060" r:id="rId4852"/>
    <hyperlink ref="AP3060" r:id="rId4853"/>
    <hyperlink ref="R3061" r:id="rId4854" display="http://vetcorservices.com/"/>
    <hyperlink ref="S3061" r:id="rId4855"/>
    <hyperlink ref="AP3061" r:id="rId4856"/>
    <hyperlink ref="R3062" r:id="rId4857" display="http://spot.wooribank.com/"/>
    <hyperlink ref="S3062" r:id="rId4858"/>
    <hyperlink ref="AP3062" r:id="rId4859"/>
    <hyperlink ref="R3063" r:id="rId4860" display="http://bytegami.com/"/>
    <hyperlink ref="S3063" r:id="rId4861"/>
    <hyperlink ref="AP3063" r:id="rId4862"/>
    <hyperlink ref="R3064" r:id="rId4863" display="http://emergencetek.com/"/>
    <hyperlink ref="S3064" r:id="rId4864"/>
    <hyperlink ref="AP3064" r:id="rId4865"/>
    <hyperlink ref="R3065" r:id="rId4866" display="http://kingtsxv.com/"/>
    <hyperlink ref="S3065" r:id="rId4867"/>
    <hyperlink ref="AQ3065" r:id="rId4868"/>
    <hyperlink ref="R3066" r:id="rId4869" display="http://wenxiaobai.com/"/>
    <hyperlink ref="R3067" r:id="rId4870" display="http://rileykids.org/"/>
    <hyperlink ref="S3067" r:id="rId4871"/>
    <hyperlink ref="AP3067" r:id="rId4872"/>
    <hyperlink ref="R3068" r:id="rId4873" display="http://awarerecoverycare.com/"/>
    <hyperlink ref="S3068" r:id="rId4874"/>
    <hyperlink ref="AP3068" r:id="rId4875"/>
    <hyperlink ref="R3070" r:id="rId4876" display="http://wipjar.ai/"/>
    <hyperlink ref="AP3070" r:id="rId4877"/>
    <hyperlink ref="R3072" r:id="rId4878" display="http://mcccdf.org/"/>
    <hyperlink ref="S3072" r:id="rId4879"/>
    <hyperlink ref="AP3072" r:id="rId4880"/>
    <hyperlink ref="R3073" r:id="rId4881" display="http://burble.it/"/>
    <hyperlink ref="S3073" r:id="rId4882"/>
    <hyperlink ref="AP3073" r:id="rId4883"/>
    <hyperlink ref="R3074" r:id="rId4884" display="http://nuobikan.com/"/>
    <hyperlink ref="AQ3074" r:id="rId4885" location="research" display="https://pitchbook.com/profiles/company/399021-40 - research"/>
    <hyperlink ref="AQ3075" r:id="rId4886" location="patents" display="https://pitchbook.com/profiles/company/489221-47 - patents"/>
    <hyperlink ref="R3077" r:id="rId4887" display="http://trovanttech.com/"/>
    <hyperlink ref="S3077" r:id="rId4888"/>
    <hyperlink ref="AP3077" r:id="rId4889"/>
    <hyperlink ref="AP3078" r:id="rId4890"/>
    <hyperlink ref="R3079" r:id="rId4891" display="http://sflcorp.com/"/>
    <hyperlink ref="S3079" r:id="rId4892"/>
    <hyperlink ref="AP3079" r:id="rId4893"/>
    <hyperlink ref="R3080" r:id="rId4894" display="http://creazionidigitali.net/"/>
    <hyperlink ref="S3080" r:id="rId4895"/>
    <hyperlink ref="AQ3080" r:id="rId4896" location=":~:text=ROBERTO%20LUCINI%0AFounder%20and%20CEO%20di%20Creazioni%20Digitali" display="https://creazionidigitali.net/it/ - :~:text=ROBERTO%20LUCINI%0AFounder%20and%20CEO%20di%20Creazioni%20Digitali"/>
    <hyperlink ref="R3081" r:id="rId4897" display="http://ohlone.edu/"/>
    <hyperlink ref="S3081" r:id="rId4898"/>
    <hyperlink ref="AP3081" r:id="rId4899"/>
    <hyperlink ref="R3082" r:id="rId4900" display="http://pioneermillworks.com/"/>
    <hyperlink ref="S3082" r:id="rId4901"/>
    <hyperlink ref="AQ3082" r:id="rId4902" location=":~:text=Jonathan%20Orpin,Founder%20%26%20CEO" display="https://pioneermillworks.com/about-us/team - :~:text=Jonathan%20Orpin,Founder%20%26%20CEO"/>
    <hyperlink ref="AP3083" r:id="rId4903"/>
    <hyperlink ref="R3084" r:id="rId4904" display="http://tesai.ai/"/>
    <hyperlink ref="R3085" r:id="rId4905" display="http://pvlighthouse.com.au/"/>
    <hyperlink ref="S3085" r:id="rId4906"/>
    <hyperlink ref="AP3085" r:id="rId4907"/>
    <hyperlink ref="R3088" r:id="rId4908" display="http://bouldercounty.gov/"/>
    <hyperlink ref="S3088" r:id="rId4909"/>
    <hyperlink ref="AQ3088" r:id="rId4910" location=":~:text=Board%20of%20Directors%20%E2%80%93%20Ashley%20Stolzmann" display="https://bouldercounty.gov/government/about-boulder-county/organizational-chart/ - :~:text=Board%20of%20Directors%20%E2%80%93%20Ashley%20Stolzmann"/>
    <hyperlink ref="R3089" r:id="rId4911" display="http://living-future.org/"/>
    <hyperlink ref="S3089" r:id="rId4912"/>
    <hyperlink ref="AP3089" r:id="rId4913"/>
    <hyperlink ref="R3090" r:id="rId4914" display="http://fourbytwo.com/"/>
    <hyperlink ref="AP3090" r:id="rId4915"/>
    <hyperlink ref="R3091" r:id="rId4916" display="http://thirdarcbio.com/"/>
    <hyperlink ref="AQ3091" r:id="rId4917"/>
    <hyperlink ref="R3092" r:id="rId4918" display="http://nakngaji.my/"/>
    <hyperlink ref="R3093" r:id="rId4919" display="http://otterbarista.com/"/>
    <hyperlink ref="S3093" r:id="rId4920"/>
    <hyperlink ref="AP3093" r:id="rId4921"/>
    <hyperlink ref="R3094" r:id="rId4922" display="http://corrsy.com/"/>
    <hyperlink ref="AQ3094" r:id="rId4923" location=":~:text=Mustafa%20Salam%20is%20the%20CEO%20of%20Corrsy." display="https://tracxn.com/d/companies/corrsy/__cpERuAdZAqPyhdRZELJOTcb4SMCf-2AinV6S7cfJTPA - :~:text=Mustafa%20Salam%20is%20the%20CEO%20of%20Corrsy."/>
    <hyperlink ref="R3095" r:id="rId4924" display="http://rampmetals.com/"/>
    <hyperlink ref="S3095" r:id="rId4925"/>
    <hyperlink ref="AP3095" r:id="rId4926"/>
    <hyperlink ref="S3096" r:id="rId4927"/>
    <hyperlink ref="AP3096" r:id="rId4928"/>
    <hyperlink ref="R3097" r:id="rId4929" display="http://southeastmn.edu/"/>
    <hyperlink ref="S3097" r:id="rId4930"/>
    <hyperlink ref="AP3097" r:id="rId4931"/>
    <hyperlink ref="AQ3098" r:id="rId4932" location="funding" display="https://pitchbook.com/profiles/company/609011-38 - funding"/>
    <hyperlink ref="R3099" r:id="rId4933" display="http://poodlana.com/"/>
    <hyperlink ref="AQ3100" r:id="rId4934" location="overview" display="https://pitchbook.com/profiles/company/165734-65 - overview"/>
    <hyperlink ref="AQ3103" r:id="rId4935" location="research" display="https://pitchbook.com/profiles/company/615724-30 - research"/>
    <hyperlink ref="S3104" r:id="rId4936"/>
    <hyperlink ref="AP3104" r:id="rId4937"/>
    <hyperlink ref="R3106" r:id="rId4938" display="http://nwhousing.org/"/>
    <hyperlink ref="S3106" r:id="rId4939"/>
    <hyperlink ref="AP3106" r:id="rId4940"/>
    <hyperlink ref="R3107" r:id="rId4941" display="http://tcnatile.com/"/>
    <hyperlink ref="S3107" r:id="rId4942"/>
    <hyperlink ref="AQ3107" r:id="rId4943" location=":~:text=Executive%20Director,eastrachan%40tcnatile.com" display="https://tcnatile.com/about-us/ - :~:text=Executive%20Director,eastrachan%40tcnatile.com"/>
    <hyperlink ref="R3108" r:id="rId4944" display="http://weldfoodbank.org/"/>
    <hyperlink ref="S3108" r:id="rId4945"/>
    <hyperlink ref="AQ3108" r:id="rId4946" location=":~:text=Bob%20O%E2%80%99Connor,Chief%20Executive%20Officer" display="https://weldfoodbank.org/staff-and-board/ - :~:text=Bob%20O%E2%80%99Connor,Chief%20Executive%20Officer"/>
    <hyperlink ref="R3110" r:id="rId4947" display="http://kuru.io/"/>
    <hyperlink ref="R3112" r:id="rId4948" display="http://ncicu.org/"/>
    <hyperlink ref="S3112" r:id="rId4949"/>
    <hyperlink ref="AQ3112" r:id="rId4950" location="!:~:text=A.%20Hope%20Williams%0APresident" display="https://ncicu.org/meet-our-staff/ - !:~:text=A.%20Hope%20Williams%0APresident"/>
    <hyperlink ref="R3114" r:id="rId4951" display="http://bionic-power.com/"/>
    <hyperlink ref="S3114" r:id="rId4952"/>
    <hyperlink ref="AP3114" r:id="rId4953"/>
    <hyperlink ref="R3115" r:id="rId4954" display="http://axtraction.ai/"/>
    <hyperlink ref="AP3115" r:id="rId4955"/>
    <hyperlink ref="R3116" r:id="rId4956" display="http://itechminerals.com.au/"/>
    <hyperlink ref="S3116" r:id="rId4957"/>
    <hyperlink ref="AP3116" r:id="rId4958"/>
    <hyperlink ref="R3117" r:id="rId4959" display="http://ocean.edu/"/>
    <hyperlink ref="S3117" r:id="rId4960"/>
    <hyperlink ref="AP3117" r:id="rId4961"/>
    <hyperlink ref="R3118" r:id="rId4962" display="http://hybridtv.tv/"/>
    <hyperlink ref="S3118" r:id="rId4963"/>
    <hyperlink ref="AQ3118" r:id="rId4964" location=":~:text=Cohen%20Olivier%20is%20the%20CEO%20of%20Hybrid%20Robotics." display="https://tracxn.com/d/companies/hybrid-robotics/__MKhk8vX1QdT9BE1J6L4TsQBcWnszRB4oT4WXy65Pgpk - :~:text=Cohen%20Olivier%20is%20the%20CEO%20of%20Hybrid%20Robotics."/>
    <hyperlink ref="R3119" r:id="rId4965" display="http://golocum.com.au/"/>
    <hyperlink ref="S3119" r:id="rId4966"/>
    <hyperlink ref="AP3119" r:id="rId4967"/>
    <hyperlink ref="R3120" r:id="rId4968" display="http://inxsoftware.com/"/>
    <hyperlink ref="S3120" r:id="rId4969"/>
    <hyperlink ref="AP3120" r:id="rId4970"/>
    <hyperlink ref="S3121" r:id="rId4971"/>
    <hyperlink ref="AP3121" r:id="rId4972"/>
    <hyperlink ref="R3122" r:id="rId4973" display="http://decisionlens.com/"/>
    <hyperlink ref="S3122" r:id="rId4974"/>
    <hyperlink ref="AP3122" r:id="rId4975"/>
    <hyperlink ref="R3123" r:id="rId4976" display="http://bandwithchicago.net/"/>
    <hyperlink ref="S3123" r:id="rId4977"/>
    <hyperlink ref="AP3123" r:id="rId4978"/>
    <hyperlink ref="R3124" r:id="rId4979" display="http://juraenergy.com/"/>
    <hyperlink ref="S3124" r:id="rId4980"/>
    <hyperlink ref="AQ3124" r:id="rId4981" location=":~:text=Directors%20and%20Management-,Nadeem%20Farooq,-Chief%20Executive%20Officer" display="https://www.juraenergy.com/about-jura/team.aspx - :~:text=Directors%20and%20Management-,Nadeem%20Farooq,-Chief%20Executive%20Officer"/>
    <hyperlink ref="AQ3125" r:id="rId4982"/>
    <hyperlink ref="R3126" r:id="rId4983" display="http://shibashootout.com/"/>
    <hyperlink ref="R3127" r:id="rId4984" display="http://edithero.com/"/>
    <hyperlink ref="S3127" r:id="rId4985"/>
    <hyperlink ref="AP3127" r:id="rId4986"/>
    <hyperlink ref="R3128" r:id="rId4987" display="http://snakehive.co.uk/"/>
    <hyperlink ref="S3128" r:id="rId4988"/>
    <hyperlink ref="AP3128" r:id="rId4989"/>
    <hyperlink ref="R3129" r:id="rId4990" display="http://hydron.ca/"/>
    <hyperlink ref="S3129" r:id="rId4991"/>
    <hyperlink ref="AP3129" r:id="rId4992"/>
    <hyperlink ref="AQ3131" r:id="rId4993" location="research" display="https://pitchbook.com/profiles/company/615395-35 - research"/>
    <hyperlink ref="R3132" r:id="rId4994" display="http://casalarimer.com/"/>
    <hyperlink ref="S3132" r:id="rId4995"/>
    <hyperlink ref="AP3132" r:id="rId4996"/>
    <hyperlink ref="AP3133" r:id="rId4997"/>
    <hyperlink ref="R3134" r:id="rId4998" display="http://mbcavi.cn/"/>
    <hyperlink ref="S3134" r:id="rId4999"/>
    <hyperlink ref="AQ3135" r:id="rId5000" location="funding" display="https://pitchbook.com/profiles/company/608833-09 - funding"/>
    <hyperlink ref="R3136" r:id="rId5001" display="http://fusiongig.com/"/>
    <hyperlink ref="S3136" r:id="rId5002"/>
    <hyperlink ref="AQ3136" r:id="rId5003"/>
    <hyperlink ref="R3137" r:id="rId5004" display="http://memegamestoken.com/"/>
    <hyperlink ref="R3138" r:id="rId5005" display="http://eso.bg/"/>
    <hyperlink ref="S3138" r:id="rId5006"/>
    <hyperlink ref="AQ3138" r:id="rId5007" location=":~:text=Angelin%20Tsachev%20%E2%80%93%20Executive%20Member%20and%20CEO" display="https://www.eso.bg/doc?company-management - :~:text=Angelin%20Tsachev%20%E2%80%93%20Executive%20Member%20and%20CEO"/>
    <hyperlink ref="AP3139" r:id="rId5008"/>
    <hyperlink ref="S3140" r:id="rId5009"/>
    <hyperlink ref="AQ3140" r:id="rId5010"/>
    <hyperlink ref="R3141" r:id="rId5011" display="http://trustsuperset.com/"/>
    <hyperlink ref="S3141" r:id="rId5012"/>
    <hyperlink ref="AP3141" r:id="rId5013"/>
    <hyperlink ref="R3142" r:id="rId5014" display="http://cuyahogalandbank.org/"/>
    <hyperlink ref="S3142" r:id="rId5015"/>
    <hyperlink ref="AQ3142" r:id="rId5016" location=":~:text=and%20General%20Counsel-,Gus%20Frangos,-was%20the%20primary" display="https://cuyahogalandbank.org/about/ - :~:text=and%20General%20Counsel-,Gus%20Frangos,-was%20the%20primary"/>
    <hyperlink ref="R3143" r:id="rId5017" display="http://doflo.com/"/>
    <hyperlink ref="S3143" r:id="rId5018"/>
    <hyperlink ref="AP3143" r:id="rId5019"/>
    <hyperlink ref="R3144" r:id="rId5020" display="http://messengerco.ai/"/>
    <hyperlink ref="S3144" r:id="rId5021"/>
    <hyperlink ref="AP3144" r:id="rId5022"/>
    <hyperlink ref="R3145" r:id="rId5023" display="http://velatechplc.com/"/>
    <hyperlink ref="S3145" r:id="rId5024"/>
    <hyperlink ref="AQ3145" r:id="rId5025" location=":~:text=Emma%20Wilson%20FCA,Executive%20Director" display="https://velatechplc.com/about/board/ - :~:text=Emma%20Wilson%20FCA,Executive%20Director"/>
    <hyperlink ref="R3146" r:id="rId5026" display="http://ruagold.com/"/>
    <hyperlink ref="S3146" r:id="rId5027"/>
    <hyperlink ref="AP3146" r:id="rId5028"/>
    <hyperlink ref="R3148" r:id="rId5029" display="http://provincefirm.com/"/>
    <hyperlink ref="S3148" r:id="rId5030"/>
    <hyperlink ref="AP3148" r:id="rId5031"/>
    <hyperlink ref="R3150" r:id="rId5032" display="http://healthpilot.com/"/>
    <hyperlink ref="S3150" r:id="rId5033"/>
    <hyperlink ref="AP3150" r:id="rId5034"/>
    <hyperlink ref="R3151" r:id="rId5035" display="http://fairlawnmainstreet.com/"/>
    <hyperlink ref="S3151" r:id="rId5036"/>
    <hyperlink ref="AQ3151" r:id="rId5037" location=":~:text=Ryan%20Greff%2C%20Fair%20Lawn%20Main%20Street%20Executive%20Director" display="https://www.fairlawnmainstreet.com/mainstreet - :~:text=Ryan%20Greff%2C%20Fair%20Lawn%20Main%20Street%20Executive%20Director"/>
    <hyperlink ref="R3152" r:id="rId5038" display="http://beltertech.com/"/>
    <hyperlink ref="S3152" r:id="rId5039"/>
    <hyperlink ref="AP3152" r:id="rId5040"/>
    <hyperlink ref="R3153" r:id="rId5041" display="http://agoragamingpartners.com/"/>
    <hyperlink ref="AP3153" r:id="rId5042"/>
    <hyperlink ref="R3156" r:id="rId5043" display="http://alittlehelp.org/"/>
    <hyperlink ref="S3156" r:id="rId5044"/>
    <hyperlink ref="AP3156" r:id="rId5045"/>
    <hyperlink ref="R3158" r:id="rId5046" display="http://ravelfuture.com/"/>
    <hyperlink ref="S3158" r:id="rId5047"/>
    <hyperlink ref="AP3158" r:id="rId5048"/>
    <hyperlink ref="R3159" r:id="rId5049" display="http://blufoxmobile.com/"/>
    <hyperlink ref="S3159" r:id="rId5050"/>
    <hyperlink ref="AP3159" r:id="rId5051"/>
    <hyperlink ref="R3160" r:id="rId5052" display="http://cts-one.co/"/>
    <hyperlink ref="S3160" r:id="rId5053"/>
    <hyperlink ref="AP3160" r:id="rId5054"/>
    <hyperlink ref="AQ3162" r:id="rId5055" location="research" display="https://pitchbook.com/profiles/company/615740-41 - research"/>
    <hyperlink ref="R3163" r:id="rId5056" display="http://rockdaleisd.net/"/>
    <hyperlink ref="AQ3163" r:id="rId5057" location=":~:text=Board%20President%20Troy%20Zinn" display="https://www.rockdaleisd.net/about-us/board-of-trustees - :~:text=Board%20President%20Troy%20Zinn"/>
    <hyperlink ref="S3164" r:id="rId5058"/>
    <hyperlink ref="AP3164" r:id="rId5059"/>
    <hyperlink ref="AQ3165" r:id="rId5060" location="funding" display="https://pitchbook.com/profiles/company/615740-05 - funding"/>
    <hyperlink ref="R3167" r:id="rId5061" display="http://cogengines.com/"/>
    <hyperlink ref="S3167" r:id="rId5062"/>
    <hyperlink ref="AP3167" r:id="rId5063"/>
    <hyperlink ref="R3168" r:id="rId5064" display="http://simply-home.com/"/>
    <hyperlink ref="S3168" r:id="rId5065"/>
    <hyperlink ref="AP3168" r:id="rId5066"/>
    <hyperlink ref="R3169" r:id="rId5067" display="http://aec.org/"/>
    <hyperlink ref="S3169" r:id="rId5068"/>
    <hyperlink ref="AP3169" r:id="rId5069"/>
    <hyperlink ref="R3170" r:id="rId5070" display="http://triple.pe/"/>
    <hyperlink ref="S3170" r:id="rId5071"/>
    <hyperlink ref="AP3170" r:id="rId5072"/>
    <hyperlink ref="R3171" r:id="rId5073" display="http://webrew.co.uk/"/>
    <hyperlink ref="S3171" r:id="rId5074"/>
    <hyperlink ref="AP3171" r:id="rId5075"/>
    <hyperlink ref="R3172" r:id="rId5076" display="http://stonemontfinancial.com/"/>
    <hyperlink ref="S3172" r:id="rId5077"/>
    <hyperlink ref="AP3172" r:id="rId5078"/>
    <hyperlink ref="R3173" r:id="rId5079" display="http://alianzanorco.org/"/>
    <hyperlink ref="S3173" r:id="rId5080"/>
    <hyperlink ref="AP3173" r:id="rId5081"/>
    <hyperlink ref="AP3174" r:id="rId5082"/>
    <hyperlink ref="R3175" r:id="rId5083" display="http://vernancefunding.com/"/>
    <hyperlink ref="AQ3175" r:id="rId5084" location="funding" display="https://pitchbook.com/profiles/company/588901-60 - funding"/>
    <hyperlink ref="R3176" r:id="rId5085" display="http://hqtravel.com/"/>
    <hyperlink ref="S3176" r:id="rId5086"/>
    <hyperlink ref="AP3176" r:id="rId5087"/>
    <hyperlink ref="R3177" r:id="rId5088" display="http://lacoindustries.com/"/>
    <hyperlink ref="S3177" r:id="rId5089"/>
    <hyperlink ref="AP3177" r:id="rId5090"/>
    <hyperlink ref="R3178" r:id="rId5091" display="http://capspire.com/"/>
    <hyperlink ref="S3178" r:id="rId5092"/>
    <hyperlink ref="AP3178" r:id="rId5093"/>
    <hyperlink ref="R3179" r:id="rId5094" display="http://homerepairservices.org/"/>
    <hyperlink ref="S3179" r:id="rId5095"/>
    <hyperlink ref="AP3179" r:id="rId5096"/>
    <hyperlink ref="AP3180" r:id="rId5097"/>
    <hyperlink ref="R3181" r:id="rId5098" display="http://trackhouse.com/"/>
    <hyperlink ref="S3181" r:id="rId5099"/>
    <hyperlink ref="AP3181" r:id="rId5100"/>
    <hyperlink ref="R3182" r:id="rId5101" display="http://credentwealth.com/"/>
    <hyperlink ref="S3182" r:id="rId5102"/>
    <hyperlink ref="AP3182" r:id="rId5103"/>
    <hyperlink ref="S3183" r:id="rId5104"/>
    <hyperlink ref="AP3183" r:id="rId5105"/>
    <hyperlink ref="R3184" r:id="rId5106" display="http://crave-fit.com/"/>
    <hyperlink ref="S3184" r:id="rId5107"/>
    <hyperlink ref="AP3184" r:id="rId5108"/>
    <hyperlink ref="AP3185" r:id="rId5109"/>
    <hyperlink ref="R3186" r:id="rId5110" display="http://repliers.com/"/>
    <hyperlink ref="S3186" r:id="rId5111"/>
    <hyperlink ref="AP3186" r:id="rId5112"/>
    <hyperlink ref="R3188" r:id="rId5113" display="http://visitlakestreet.com/"/>
    <hyperlink ref="S3188" r:id="rId5114"/>
    <hyperlink ref="AP3188" r:id="rId5115"/>
    <hyperlink ref="R3189" r:id="rId5116" display="http://namadr.com/"/>
    <hyperlink ref="S3189" r:id="rId5117"/>
    <hyperlink ref="AP3189" r:id="rId5118"/>
    <hyperlink ref="R3191" r:id="rId5119" display="http://bakemehealthy.co/"/>
    <hyperlink ref="S3191" r:id="rId5120"/>
    <hyperlink ref="AP3191" r:id="rId5121"/>
    <hyperlink ref="R3192" r:id="rId5122" display="http://tribela.com/"/>
    <hyperlink ref="S3192" r:id="rId5123"/>
    <hyperlink ref="AP3192" r:id="rId5124"/>
    <hyperlink ref="R3193" r:id="rId5125" display="http://marsdelivers.com/"/>
    <hyperlink ref="S3193" r:id="rId5126"/>
    <hyperlink ref="AQ3193" r:id="rId5127"/>
    <hyperlink ref="R3194" r:id="rId5128" display="http://stemmer-imaging.com/"/>
    <hyperlink ref="S3194" r:id="rId5129"/>
    <hyperlink ref="AP3194" r:id="rId5130"/>
    <hyperlink ref="R3195" r:id="rId5131" display="http://ext.ucpm.com/"/>
    <hyperlink ref="S3195" r:id="rId5132"/>
    <hyperlink ref="AP3195" r:id="rId5133"/>
    <hyperlink ref="S3196" r:id="rId5134"/>
    <hyperlink ref="AP3196" r:id="rId5135"/>
    <hyperlink ref="R3198" r:id="rId5136" display="http://bge.com/"/>
    <hyperlink ref="S3198" r:id="rId5137"/>
    <hyperlink ref="AP3198" r:id="rId5138"/>
    <hyperlink ref="R3199" r:id="rId5139" display="http://anewhealthrx.com/"/>
    <hyperlink ref="S3199" r:id="rId5140"/>
    <hyperlink ref="AQ3199" r:id="rId5141" location=":~:text=John%20Figueroa,Chief%20Executive%20Officer" display="https://anewhealthrx.com/about-us/leadership/ - :~:text=John%20Figueroa,Chief%20Executive%20Officer"/>
    <hyperlink ref="S3200" r:id="rId5142"/>
    <hyperlink ref="AP3200" r:id="rId5143"/>
    <hyperlink ref="AQ3201" r:id="rId5144" location=":~:text=Daniel%20Abraham%20Nixon%20is%20the%20CEO%20of%20Infinity%20Square%20Digital." display="https://tracxn.com/d/companies/infinity-square-digital/__TpX_vsglFsWxHbnGF0dQuVre76RBIT5lr0-EjuTcRCY - :~:text=Daniel%20Abraham%20Nixon%20is%20the%20CEO%20of%20Infinity%20Square%20Digital."/>
    <hyperlink ref="S3202" r:id="rId5145"/>
    <hyperlink ref="AP3202" r:id="rId5146"/>
    <hyperlink ref="R3203" r:id="rId5147" display="http://yamacarbon.com/"/>
    <hyperlink ref="S3203" r:id="rId5148"/>
    <hyperlink ref="AP3203" r:id="rId5149"/>
    <hyperlink ref="R3204" r:id="rId5150" display="http://questhealthsolutions.com/"/>
    <hyperlink ref="S3204" r:id="rId5151"/>
    <hyperlink ref="AP3204" r:id="rId5152"/>
    <hyperlink ref="R3205" r:id="rId5153" display="http://choladeck.com/"/>
    <hyperlink ref="S3205" r:id="rId5154"/>
    <hyperlink ref="AP3205" r:id="rId5155"/>
    <hyperlink ref="R3206" r:id="rId5156" display="http://leakzon.com/"/>
    <hyperlink ref="S3206" r:id="rId5157"/>
    <hyperlink ref="AP3206" r:id="rId5158"/>
    <hyperlink ref="R3207" r:id="rId5159" display="http://uptimepm.com/"/>
    <hyperlink ref="S3207" r:id="rId5160"/>
    <hyperlink ref="AP3207" r:id="rId5161"/>
    <hyperlink ref="R3208" r:id="rId5162" display="http://suamusica.com.br/"/>
    <hyperlink ref="S3208" r:id="rId5163"/>
    <hyperlink ref="AP3208" r:id="rId5164"/>
    <hyperlink ref="R3209" r:id="rId5165" display="http://verbaai.org/"/>
    <hyperlink ref="S3209" r:id="rId5166"/>
    <hyperlink ref="AP3209" r:id="rId5167"/>
    <hyperlink ref="R3210" r:id="rId5168" display="http://zhidebattery.com/"/>
    <hyperlink ref="AQ3210" r:id="rId5169" location="patents" display="https://pitchbook.com/profiles/company/469509-94 - patents"/>
    <hyperlink ref="R3211" r:id="rId5170" display="http://foodshedproject.org/"/>
    <hyperlink ref="S3211" r:id="rId5171"/>
    <hyperlink ref="AQ3211" r:id="rId5172" location=":~:text=Carli%20Donoghue%2C%20Executive%20Director" display="https://foodshedproject.org/about-us/ - :~:text=Carli%20Donoghue%2C%20Executive%20Director"/>
    <hyperlink ref="R3212" r:id="rId5173" display="http://pneucons.com/"/>
    <hyperlink ref="S3212" r:id="rId5174"/>
    <hyperlink ref="AP3212" r:id="rId5175"/>
    <hyperlink ref="R3213" r:id="rId5176" display="http://dogppl.co/"/>
    <hyperlink ref="S3213" r:id="rId5177"/>
    <hyperlink ref="AP3213" r:id="rId5178"/>
    <hyperlink ref="R3215" r:id="rId5179" display="http://octime.com/"/>
    <hyperlink ref="S3215" r:id="rId5180"/>
    <hyperlink ref="AP3215" r:id="rId5181"/>
    <hyperlink ref="R3216" r:id="rId5182" display="http://xenopatch.com/"/>
    <hyperlink ref="S3216" r:id="rId5183"/>
    <hyperlink ref="AP3216" r:id="rId5184"/>
    <hyperlink ref="R3217" r:id="rId5185" display="http://jovenesporelclima.org.ar/"/>
    <hyperlink ref="AP3217" r:id="rId5186"/>
    <hyperlink ref="R3218" r:id="rId5187" display="http://bitscale.ai/"/>
    <hyperlink ref="S3218" r:id="rId5188"/>
    <hyperlink ref="AP3218" r:id="rId5189"/>
    <hyperlink ref="R3219" r:id="rId5190" display="http://networksteel.net/"/>
    <hyperlink ref="S3219" r:id="rId5191"/>
    <hyperlink ref="AQ3219" r:id="rId5192"/>
    <hyperlink ref="R3220" r:id="rId5193" display="http://bdrco.com/"/>
    <hyperlink ref="S3220" r:id="rId5194"/>
    <hyperlink ref="AQ3220" r:id="rId5195" location=":~:text=BRUCE%20WISEMAN,Founder%20%26%20CEO" display="https://www.bdrco.com/bdrteam/ - :~:text=BRUCE%20WISEMAN,Founder%20%26%20CEO"/>
    <hyperlink ref="R3221" r:id="rId5196" display="http://pathoslogos.co.jp/"/>
    <hyperlink ref="AP3221" r:id="rId5197"/>
    <hyperlink ref="S3222" r:id="rId5198"/>
    <hyperlink ref="AP3222" r:id="rId5199"/>
    <hyperlink ref="R3223" r:id="rId5200" display="http://alzambia.org/"/>
    <hyperlink ref="S3223" r:id="rId5201"/>
    <hyperlink ref="R3224" r:id="rId5202" display="http://agroeknor.com/"/>
    <hyperlink ref="S3224" r:id="rId5203"/>
    <hyperlink ref="AP3224" r:id="rId5204"/>
    <hyperlink ref="R3225" r:id="rId5205" display="http://gantuai.com/"/>
    <hyperlink ref="AQ3225" r:id="rId5206"/>
    <hyperlink ref="S3226" r:id="rId5207"/>
    <hyperlink ref="AP3226" r:id="rId5208"/>
    <hyperlink ref="R3227" r:id="rId5209" display="http://gmicloud.ai/"/>
    <hyperlink ref="S3227" r:id="rId5210"/>
    <hyperlink ref="AP3227" r:id="rId5211"/>
    <hyperlink ref="R3228" r:id="rId5212" display="http://empathixai.com/"/>
    <hyperlink ref="S3228" r:id="rId5213"/>
    <hyperlink ref="AP3228" r:id="rId5214"/>
    <hyperlink ref="R3229" r:id="rId5215" display="http://careergateway.io/"/>
    <hyperlink ref="S3229" r:id="rId5216"/>
    <hyperlink ref="AP3229" r:id="rId5217"/>
    <hyperlink ref="R3230" r:id="rId5218" display="http://recoal.net/"/>
    <hyperlink ref="S3230" r:id="rId5219"/>
    <hyperlink ref="AP3230" r:id="rId5220"/>
    <hyperlink ref="R3231" r:id="rId5221" display="http://greeleyhabitat.org/"/>
    <hyperlink ref="S3231" r:id="rId5222"/>
    <hyperlink ref="AP3231" r:id="rId5223"/>
    <hyperlink ref="R3232" r:id="rId5224" display="http://familycenters.org/"/>
    <hyperlink ref="S3232" r:id="rId5225"/>
    <hyperlink ref="AP3232" r:id="rId5226"/>
    <hyperlink ref="R3233" r:id="rId5227" display="http://daobase.ai/"/>
    <hyperlink ref="AP3233" r:id="rId5228"/>
    <hyperlink ref="R3234" r:id="rId5229" display="http://citycareokc.org/"/>
    <hyperlink ref="S3234" r:id="rId5230"/>
    <hyperlink ref="AQ3234" r:id="rId5231"/>
    <hyperlink ref="R3235" r:id="rId5232" display="http://lenoxparkinc.com/"/>
    <hyperlink ref="S3235" r:id="rId5233"/>
    <hyperlink ref="AP3235" r:id="rId5234"/>
    <hyperlink ref="R3236" r:id="rId5235" display="http://defibrion.nl/"/>
    <hyperlink ref="S3236" r:id="rId5236"/>
    <hyperlink ref="AP3236" r:id="rId5237"/>
    <hyperlink ref="AP3237" r:id="rId5238"/>
    <hyperlink ref="R3238" r:id="rId5239" display="http://careersgraywolves.com/"/>
    <hyperlink ref="S3238" r:id="rId5240"/>
    <hyperlink ref="AQ3238" r:id="rId5241"/>
    <hyperlink ref="R3239" r:id="rId5242" display="http://creativelifelab.com/"/>
    <hyperlink ref="S3239" r:id="rId5243"/>
    <hyperlink ref="AP3239" r:id="rId5244"/>
    <hyperlink ref="R3240" r:id="rId5245" display="http://harharchicken.com.sg/"/>
    <hyperlink ref="S3240" r:id="rId5246"/>
    <hyperlink ref="AP3240" r:id="rId5247"/>
    <hyperlink ref="R3241" r:id="rId5248" display="http://rate-x.io/"/>
    <hyperlink ref="R3243" r:id="rId5249" display="http://veldcap.com/"/>
    <hyperlink ref="S3243" r:id="rId5250"/>
    <hyperlink ref="AP3243" r:id="rId5251"/>
    <hyperlink ref="R3244" r:id="rId5252" display="http://mybrcc.edu/"/>
    <hyperlink ref="S3244" r:id="rId5253"/>
    <hyperlink ref="AP3244" r:id="rId5254"/>
    <hyperlink ref="S3245" r:id="rId5255"/>
    <hyperlink ref="AP3245" r:id="rId5256"/>
    <hyperlink ref="R3246" r:id="rId5257" display="http://fdm.co.uk/"/>
    <hyperlink ref="S3246" r:id="rId5258"/>
    <hyperlink ref="AQ3246" r:id="rId5259" location="funding:~:text=Board%20Seat-,Mehul%20Kotecha,-Co%2DFounder%2C%20Co" display="https://pitchbook.com/profiles/company/547753-15 - funding:~:text=Board%20Seat-,Mehul%20Kotecha,-Co%2DFounder%2C%20Co"/>
    <hyperlink ref="R3247" r:id="rId5260" display="http://cnrikorea.com/"/>
    <hyperlink ref="S3247" r:id="rId5261"/>
    <hyperlink ref="AP3247" r:id="rId5262"/>
    <hyperlink ref="R3248" r:id="rId5263" display="http://empyrealgalaxy.com/"/>
    <hyperlink ref="AP3248" r:id="rId5264"/>
    <hyperlink ref="R3249" r:id="rId5265" display="http://lifehouseduluth.org/"/>
    <hyperlink ref="S3249" r:id="rId5266"/>
    <hyperlink ref="AQ3249" r:id="rId5267" location=":~:text=Amber%20Sadowski,Administration" display="https://lifehouseduluth.org/contact/ - :~:text=Amber%20Sadowski,Administration"/>
    <hyperlink ref="R3251" r:id="rId5268" display="http://baithak.co/"/>
    <hyperlink ref="S3251" r:id="rId5269"/>
    <hyperlink ref="AP3251" r:id="rId5270"/>
    <hyperlink ref="R3252" r:id="rId5271" display="http://ubikap.com/"/>
    <hyperlink ref="S3252" r:id="rId5272"/>
    <hyperlink ref="AP3252" r:id="rId5273"/>
    <hyperlink ref="R3253" r:id="rId5274" display="http://congrant.com/"/>
    <hyperlink ref="AQ3253" r:id="rId5275" location=":~:text=notice-,Our%20CEO%20Sato%20will%20be%20speaking%20at%20the%20NPO%20Campus%202023%20for%20Teens%20and%20People%20in%20Their%2020s,-On%20Saturday%2C%20July" display="https://congrant.com/jp/news/20240716.html - :~:text=notice-,Our%20CEO%20Sato%20will%20be%20speaking%20at%20the%20NPO%20Campus%202023%20for%20Teens%20and%20People%20in%20Their%2020s,-On%20Saturday%2C%20July"/>
    <hyperlink ref="R3254" r:id="rId5276" display="http://hintonlumber.com/"/>
    <hyperlink ref="S3254" r:id="rId5277"/>
    <hyperlink ref="AQ3254" r:id="rId5278"/>
    <hyperlink ref="R3255" r:id="rId5279" display="http://picastroapp.com/"/>
    <hyperlink ref="AP3255" r:id="rId5280"/>
    <hyperlink ref="AP3256" r:id="rId5281"/>
    <hyperlink ref="R3257" r:id="rId5282" display="http://givingcompass.org/"/>
    <hyperlink ref="S3257" r:id="rId5283"/>
    <hyperlink ref="AP3257" r:id="rId5284"/>
    <hyperlink ref="R3258" r:id="rId5285" display="http://tieupfarming.com/"/>
    <hyperlink ref="S3258" r:id="rId5286"/>
    <hyperlink ref="AQ3258" r:id="rId5287" location=":~:text=working%20the%20land-,Roei%20Yaakobi,CEO,-Kevin%20Harper" display="https://www.tieupfarming.com/about-us - :~:text=working%20the%20land-,Roei%20Yaakobi,CEO,-Kevin%20Harper"/>
    <hyperlink ref="R3259" r:id="rId5288" display="http://k-visa.co.kr/"/>
    <hyperlink ref="AQ3259" r:id="rId5289" location=":~:text=privacy%20policy-,CEO%3A%20Lee%20Sang%2Dwook,-%7C%20Business%20Registration%20Number" display="https://k-visa.co.kr/html/index.php - :~:text=privacy%20policy-,CEO%3A%20Lee%20Sang%2Dwook,-%7C%20Business%20Registration%20Number"/>
    <hyperlink ref="R3260" r:id="rId5290" display="http://vitodx.com/"/>
    <hyperlink ref="R3261" r:id="rId5291" display="http://emendocapital.com/"/>
    <hyperlink ref="S3261" r:id="rId5292"/>
    <hyperlink ref="AP3261" r:id="rId5293"/>
    <hyperlink ref="R3262" r:id="rId5294" display="http://southcarolinateen.com/"/>
    <hyperlink ref="R3263" r:id="rId5295" display="http://acp-usa.org/"/>
    <hyperlink ref="S3263" r:id="rId5296"/>
    <hyperlink ref="AP3263" r:id="rId5297"/>
    <hyperlink ref="R3264" r:id="rId5298" display="http://mccwi.org/"/>
    <hyperlink ref="S3264" r:id="rId5299"/>
    <hyperlink ref="AP3264" r:id="rId5300"/>
    <hyperlink ref="R3265" r:id="rId5301" display="http://abhayhealth.com/"/>
    <hyperlink ref="S3265" r:id="rId5302"/>
    <hyperlink ref="AP3265" r:id="rId5303"/>
    <hyperlink ref="R3266" r:id="rId5304" display="http://godaaminnovations.com/"/>
    <hyperlink ref="S3266" r:id="rId5305"/>
    <hyperlink ref="AP3266" r:id="rId5306"/>
    <hyperlink ref="R3267" r:id="rId5307" display="http://rebuildingexchange.org/"/>
    <hyperlink ref="S3267" r:id="rId5308"/>
    <hyperlink ref="AP3267" r:id="rId5309"/>
    <hyperlink ref="R3268" r:id="rId5310" display="http://lipvideo.com/"/>
    <hyperlink ref="S3268" r:id="rId5311"/>
    <hyperlink ref="AP3268" r:id="rId5312"/>
    <hyperlink ref="R3269" r:id="rId5313" display="http://dill.xyz/"/>
    <hyperlink ref="AQ3269" r:id="rId5314" location="research" display="https://pitchbook.com/profiles/company/601555-87 - research"/>
    <hyperlink ref="R3270" r:id="rId5315" display="http://wimibio.com/"/>
    <hyperlink ref="AQ3270" r:id="rId5316" location="research" display="https://pitchbook.com/profiles/company/525503-80 - research"/>
    <hyperlink ref="R3271" r:id="rId5317" display="http://japam.in/"/>
    <hyperlink ref="S3271" r:id="rId5318"/>
    <hyperlink ref="AP3271" r:id="rId5319"/>
    <hyperlink ref="R3272" r:id="rId5320" display="http://ascentds.com/"/>
    <hyperlink ref="S3272" r:id="rId5321"/>
    <hyperlink ref="AP3272" r:id="rId5322"/>
    <hyperlink ref="R3273" r:id="rId5323" display="http://cocoe.co.jp/"/>
    <hyperlink ref="AQ3273" r:id="rId5324" location=":~:text=Kokoe%20Co.%2C%20Ltd.%0AKeiko%20Kondo" display="https://www.cocoe.co.jp/about/ceo_message/ - :~:text=Kokoe%20Co.%2C%20Ltd.%0AKeiko%20Kondo"/>
    <hyperlink ref="S3274" r:id="rId5325"/>
    <hyperlink ref="AP3274" r:id="rId5326"/>
    <hyperlink ref="R3275" r:id="rId5327" display="http://nfmart.co/"/>
    <hyperlink ref="R3276" r:id="rId5328" display="http://inversis.es/"/>
    <hyperlink ref="S3276" r:id="rId5329"/>
    <hyperlink ref="AP3276" r:id="rId5330"/>
    <hyperlink ref="R3277" r:id="rId5331" display="http://materialcapitalpartners.com/"/>
    <hyperlink ref="S3277" r:id="rId5332"/>
    <hyperlink ref="AP3277" r:id="rId5333"/>
    <hyperlink ref="R3278" r:id="rId5334" display="http://papaya.co.th/"/>
    <hyperlink ref="S3278" r:id="rId5335"/>
    <hyperlink ref="AP3278" r:id="rId5336"/>
    <hyperlink ref="R3279" r:id="rId5337" display="http://creativeguru.ai/"/>
    <hyperlink ref="S3279" r:id="rId5338"/>
    <hyperlink ref="AP3279" r:id="rId5339"/>
    <hyperlink ref="R3280" r:id="rId5340" display="http://in2dialog.com/"/>
    <hyperlink ref="S3280" r:id="rId5341"/>
    <hyperlink ref="AP3280" r:id="rId5342"/>
    <hyperlink ref="R3281" r:id="rId5343" display="http://cwee.org/"/>
    <hyperlink ref="S3281" r:id="rId5344"/>
    <hyperlink ref="AP3281" r:id="rId5345"/>
    <hyperlink ref="R3282" r:id="rId5346" display="http://icleague.com/"/>
    <hyperlink ref="AQ3282" r:id="rId5347" location="research" display="https://pitchbook.com/profiles/company/535892-23 - research"/>
    <hyperlink ref="AQ3283" r:id="rId5348" location="funding" display="https://pitchbook.com/profiles/company/608825-44 - funding"/>
    <hyperlink ref="R3284" r:id="rId5349" display="http://trswa.org/"/>
    <hyperlink ref="S3284" r:id="rId5350"/>
    <hyperlink ref="AQ3284" r:id="rId5351"/>
    <hyperlink ref="R3285" r:id="rId5352" display="http://nhl.com/"/>
    <hyperlink ref="S3285" r:id="rId5353"/>
    <hyperlink ref="AP3285" r:id="rId5354"/>
    <hyperlink ref="R3286" r:id="rId5355" display="http://blocktracts.ai/"/>
    <hyperlink ref="S3286" r:id="rId5356"/>
    <hyperlink ref="AP3286" r:id="rId5357"/>
    <hyperlink ref="R3288" r:id="rId5358" display="http://halllaser.com/"/>
    <hyperlink ref="AQ3288" r:id="rId5359" location="funding" display="https://pitchbook.com/profiles/company/608744-53 - funding"/>
    <hyperlink ref="AQ3289" r:id="rId5360" location="research" display="https://pitchbook.com/profiles/company/540003-61 - research"/>
    <hyperlink ref="R3290" r:id="rId5361" display="http://blushandwhisk.com/"/>
    <hyperlink ref="S3290" r:id="rId5362"/>
    <hyperlink ref="AP3290" r:id="rId5363"/>
    <hyperlink ref="R3291" r:id="rId5364" display="http://rationalebrewing.com/"/>
    <hyperlink ref="S3291" r:id="rId5365"/>
    <hyperlink ref="AP3291" r:id="rId5366"/>
    <hyperlink ref="R3292" r:id="rId5367" display="http://groupby.kr/"/>
    <hyperlink ref="S3292" r:id="rId5368"/>
    <hyperlink ref="AP3292" r:id="rId5369"/>
    <hyperlink ref="AQ3293" r:id="rId5370" location="research" display="https://pitchbook.com/profiles/company/608932-09 - research"/>
    <hyperlink ref="R3294" r:id="rId5371" display="http://ellect.co.kr/"/>
    <hyperlink ref="S3294" r:id="rId5372"/>
    <hyperlink ref="AP3294" r:id="rId5373"/>
    <hyperlink ref="R3295" r:id="rId5374" display="http://amproinnovations.com/"/>
    <hyperlink ref="S3295" r:id="rId5375"/>
    <hyperlink ref="AP3295" r:id="rId5376"/>
    <hyperlink ref="R3296" r:id="rId5377" display="http://artistyear.org/"/>
    <hyperlink ref="S3296" r:id="rId5378"/>
    <hyperlink ref="AP3296" r:id="rId5379"/>
    <hyperlink ref="R3297" r:id="rId5380" display="http://cloutkitchen.net/"/>
    <hyperlink ref="AP3297" r:id="rId5381"/>
    <hyperlink ref="AQ3298" r:id="rId5382" location="research" display="https://pitchbook.com/profiles/company/608983-66 - research"/>
    <hyperlink ref="R3299" r:id="rId5383" display="http://arborplatform.com/"/>
    <hyperlink ref="S3299" r:id="rId5384"/>
    <hyperlink ref="AP3299" r:id="rId5385"/>
    <hyperlink ref="R3300" r:id="rId5386" display="http://rosiesplace.org/"/>
    <hyperlink ref="S3300" r:id="rId5387"/>
    <hyperlink ref="AP3300" r:id="rId5388"/>
    <hyperlink ref="R3301" r:id="rId5389" display="http://autoxing.com/"/>
    <hyperlink ref="S3301" r:id="rId5390"/>
    <hyperlink ref="AQ3301" r:id="rId5391" location="research" display="https://pitchbook.com/profiles/company/615445-12 - research"/>
    <hyperlink ref="R3302" r:id="rId5392" display="http://latushealth.co.uk/"/>
    <hyperlink ref="S3302" r:id="rId5393"/>
    <hyperlink ref="AP3302" r:id="rId5394"/>
    <hyperlink ref="R3303" r:id="rId5395" display="http://threev.ai/"/>
    <hyperlink ref="S3303" r:id="rId5396"/>
    <hyperlink ref="AP3303" r:id="rId5397"/>
    <hyperlink ref="R3304" r:id="rId5398" display="http://umetrip.com.cn/"/>
    <hyperlink ref="AQ3304" r:id="rId5399" location="funding" display="https://pitchbook.com/profiles/company/493835-86 - funding"/>
    <hyperlink ref="R3305" r:id="rId5400" display="http://en.toffmobility.com/"/>
    <hyperlink ref="S3305" r:id="rId5401"/>
    <hyperlink ref="AP3305" r:id="rId5402"/>
    <hyperlink ref="R3306" r:id="rId5403" display="http://linktr.ee/"/>
    <hyperlink ref="S3306" r:id="rId5404"/>
    <hyperlink ref="AP3306" r:id="rId5405"/>
    <hyperlink ref="R3307" r:id="rId5406" display="http://touchstonelifecare.com/"/>
    <hyperlink ref="S3307" r:id="rId5407"/>
    <hyperlink ref="AP3307" r:id="rId5408"/>
    <hyperlink ref="R3308" r:id="rId5409" display="http://jasung.com/"/>
    <hyperlink ref="AQ3308" r:id="rId5410" location="research" display="https://pitchbook.com/profiles/company/465140-17 - research"/>
    <hyperlink ref="R3310" r:id="rId5411" display="http://huadong-china.com/"/>
    <hyperlink ref="AQ3310" r:id="rId5412" location="research" display="https://pitchbook.com/profiles/company/615530-71 - research"/>
    <hyperlink ref="AQ3311" r:id="rId5413" location="research" display="https://pitchbook.com/profiles/company/520649-74 - research"/>
    <hyperlink ref="R3312" r:id="rId5414" display="http://huazhienergy.com/"/>
    <hyperlink ref="AP3313" r:id="rId5415"/>
    <hyperlink ref="R3314" r:id="rId5416" display="http://yourmpinc.com/"/>
    <hyperlink ref="S3314" r:id="rId5417"/>
    <hyperlink ref="AP3314" r:id="rId5418"/>
    <hyperlink ref="R3315" r:id="rId5419" display="http://onelot.ph/"/>
    <hyperlink ref="S3315" r:id="rId5420"/>
    <hyperlink ref="AP3315" r:id="rId5421"/>
    <hyperlink ref="AQ3317" r:id="rId5422" location="research" display="https://pitchbook.com/profiles/company/608825-89 - research"/>
    <hyperlink ref="R3318" r:id="rId5423" display="http://neuralconsult.com/"/>
    <hyperlink ref="S3318" r:id="rId5424"/>
    <hyperlink ref="AP3318" r:id="rId5425"/>
    <hyperlink ref="R3319" r:id="rId5426" display="http://atgatcn.com/"/>
    <hyperlink ref="AQ3319" r:id="rId5427" location="team" display="http://www.atgatcn.com/about-us.html - team"/>
    <hyperlink ref="R3320" r:id="rId5428" display="http://mgpdrn.cn/"/>
    <hyperlink ref="AQ3320" r:id="rId5429" location="research" display="https://pitchbook.com/profiles/company/615456-91 - research"/>
    <hyperlink ref="R3321" r:id="rId5430" display="http://scpack.fr/"/>
    <hyperlink ref="S3321" r:id="rId5431"/>
    <hyperlink ref="AP3321" r:id="rId5432"/>
    <hyperlink ref="AQ3322" r:id="rId5433" location="funding" display="https://pitchbook.com/profiles/company/615594-07 - funding"/>
    <hyperlink ref="R3323" r:id="rId5434" display="http://smartadvice.com.tr/"/>
    <hyperlink ref="S3323" r:id="rId5435"/>
    <hyperlink ref="AP3323" r:id="rId5436"/>
    <hyperlink ref="R3324" r:id="rId5437" display="http://herbtecho.com/"/>
    <hyperlink ref="AQ3324" r:id="rId5438" location=":~:text=Co%2Dfounder%E2%80%94%E2%80%94An%20Tianyu" display="http://herbtecho.com/about - :~:text=Co%2Dfounder%E2%80%94%E2%80%94An%20Tianyu"/>
    <hyperlink ref="R3325" r:id="rId5439" display="http://yandytech.org/"/>
    <hyperlink ref="S3325" r:id="rId5440"/>
    <hyperlink ref="AP3325" r:id="rId5441"/>
    <hyperlink ref="R3326" r:id="rId5442" display="http://naviermedical.com/"/>
    <hyperlink ref="S3326" r:id="rId5443"/>
    <hyperlink ref="AP3326" r:id="rId5444"/>
    <hyperlink ref="R3327" r:id="rId5445" display="http://candorful.org/"/>
    <hyperlink ref="AQ3327" r:id="rId5446" location=":~:text=Peter%20Sukits,Co%2DFounder" display="https://candorful.org/about-us/ - :~:text=Peter%20Sukits,Co%2DFounder"/>
    <hyperlink ref="R3328" r:id="rId5447" display="http://bstabo.com/"/>
    <hyperlink ref="AQ3328" r:id="rId5448" location="funding" display="https://pitchbook.com/profiles/company/615456-73 - funding"/>
    <hyperlink ref="AQ3329" r:id="rId5449" location="research" display="https://pitchbook.com/profiles/company/515836-81 - research"/>
    <hyperlink ref="R3330" r:id="rId5450" display="http://youthoutright.org/"/>
    <hyperlink ref="AP3330" r:id="rId5451"/>
    <hyperlink ref="R3332" r:id="rId5452" display="http://dehusk.com/"/>
    <hyperlink ref="AP3332" r:id="rId5453"/>
    <hyperlink ref="R3333" r:id="rId5454" display="http://secondharvestmetrolina.org/"/>
    <hyperlink ref="S3333" r:id="rId5455"/>
    <hyperlink ref="AQ3333" r:id="rId5456" location=":~:text=Senior%20Management%20Team%3A-,Kay%20Carter,-CEO" display="https://www.secondharvestmetrolina.org/about-us/team/staff - :~:text=Senior%20Management%20Team%3A-,Kay%20Carter,-CEO"/>
    <hyperlink ref="R3334" r:id="rId5457" display="http://starkloff.org/"/>
    <hyperlink ref="S3334" r:id="rId5458"/>
    <hyperlink ref="AP3334" r:id="rId5459"/>
    <hyperlink ref="R3335" r:id="rId5460" display="http://vetec.co.kr/"/>
    <hyperlink ref="AQ3335" r:id="rId5461" location=":~:text=CEO%20%C2%A0%20%C2%A0Choi%20Young%2DJun" display="https://vetec.co.kr/company - :~:text=CEO%20%C2%A0%20%C2%A0Choi%20Young%2DJun"/>
    <hyperlink ref="R3336" r:id="rId5462" display="http://sx.xyz/"/>
    <hyperlink ref="S3336" r:id="rId5463"/>
    <hyperlink ref="AP3336" r:id="rId5464"/>
    <hyperlink ref="R3337" r:id="rId5465" display="http://smartfarma.it/"/>
    <hyperlink ref="S3337" r:id="rId5466"/>
    <hyperlink ref="AP3337" r:id="rId5467"/>
    <hyperlink ref="AP3338" r:id="rId5468"/>
    <hyperlink ref="R3339" r:id="rId5469" display="http://cradle.org/"/>
    <hyperlink ref="S3339" r:id="rId5470"/>
    <hyperlink ref="AP3339" r:id="rId5471"/>
    <hyperlink ref="R3341" r:id="rId5472" display="http://3dpic.com.cn/"/>
    <hyperlink ref="R3342" r:id="rId5473" display="http://techpointyouth.org/"/>
    <hyperlink ref="S3342" r:id="rId5474"/>
    <hyperlink ref="AP3342" r:id="rId5475"/>
    <hyperlink ref="R3343" r:id="rId5476" display="http://finnox.cn/"/>
    <hyperlink ref="AQ3343" r:id="rId5477" location="research" display="https://pitchbook.com/profiles/company/609011-56 - research"/>
    <hyperlink ref="S3344" r:id="rId5478"/>
    <hyperlink ref="AP3344" r:id="rId5479"/>
    <hyperlink ref="AP3346" r:id="rId5480"/>
    <hyperlink ref="R3347" r:id="rId5481" display="http://laundryhero.de/"/>
    <hyperlink ref="S3347" r:id="rId5482"/>
    <hyperlink ref="AP3347" r:id="rId5483"/>
    <hyperlink ref="R3348" r:id="rId5484" display="http://sharedhousing.org/"/>
    <hyperlink ref="S3348" r:id="rId5485"/>
    <hyperlink ref="AP3348" r:id="rId5486"/>
    <hyperlink ref="R3350" r:id="rId5487" display="http://thegoodwild.co/"/>
    <hyperlink ref="S3350" r:id="rId5488"/>
    <hyperlink ref="AP3350" r:id="rId5489"/>
    <hyperlink ref="R3353" r:id="rId5490" display="http://zerolabs.co/"/>
    <hyperlink ref="R3354" r:id="rId5491" display="http://amagictech.com/"/>
    <hyperlink ref="AQ3354" r:id="rId5492" location="funding" display="https://pitchbook.com/profiles/company/521584-03 - funding"/>
    <hyperlink ref="R3355" r:id="rId5493" display="http://indywit.com/"/>
    <hyperlink ref="S3355" r:id="rId5494"/>
    <hyperlink ref="AP3355" r:id="rId5495"/>
    <hyperlink ref="R3356" r:id="rId5496" display="http://dayspringindy.org/"/>
    <hyperlink ref="S3356" r:id="rId5497"/>
    <hyperlink ref="AP3356" r:id="rId5498"/>
    <hyperlink ref="AQ3357" r:id="rId5499"/>
    <hyperlink ref="R3358" r:id="rId5500" display="http://ipsfund.org/"/>
    <hyperlink ref="S3358" r:id="rId5501"/>
    <hyperlink ref="AP3358" r:id="rId5502"/>
    <hyperlink ref="R3359" r:id="rId5503" display="http://athleadtf.org/"/>
    <hyperlink ref="AP3359" r:id="rId5504"/>
    <hyperlink ref="R3360" r:id="rId5505" display="http://hopecenterindy.org/"/>
    <hyperlink ref="S3360" r:id="rId5506"/>
    <hyperlink ref="AQ3360" r:id="rId5507" location=":~:text=Pr.%20Hubert%20Nolen,Founding%20Executive%20Director" display="https://www.hopecenterindy.org/2023 - :~:text=Pr.%20Hubert%20Nolen,Founding%20Executive%20Director"/>
    <hyperlink ref="R3361" r:id="rId5508" display="http://westmin.org/"/>
    <hyperlink ref="S3361" r:id="rId5509"/>
    <hyperlink ref="AQ3361" r:id="rId5510" location=":~:text=Chrissy%20Petersen,cpetersen%40westmin.org" display="https://www.westmin.org/meettheteam - :~:text=Chrissy%20Petersen,cpetersen%40westmin.org"/>
    <hyperlink ref="R3362" r:id="rId5511" display="http://chat2impact.com/"/>
    <hyperlink ref="R3363" r:id="rId5512" display="http://transnet.net/"/>
    <hyperlink ref="S3363" r:id="rId5513"/>
    <hyperlink ref="AP3363" r:id="rId5514"/>
    <hyperlink ref="R3364" r:id="rId5515" display="http://apr.io/"/>
    <hyperlink ref="R3366" r:id="rId5516" display="http://unilever.com/"/>
    <hyperlink ref="S3366" r:id="rId5517"/>
    <hyperlink ref="AP3366" r:id="rId5518"/>
    <hyperlink ref="R3367" r:id="rId5519" display="http://celestial.ai/"/>
    <hyperlink ref="S3367" r:id="rId5520"/>
    <hyperlink ref="AP3367" r:id="rId5521"/>
    <hyperlink ref="R3368" r:id="rId5522" display="http://skyflow.com/"/>
    <hyperlink ref="S3368" r:id="rId5523"/>
    <hyperlink ref="AP3368" r:id="rId5524"/>
    <hyperlink ref="R3369" r:id="rId5525" display="http://pelagohealth.com/"/>
    <hyperlink ref="S3369" r:id="rId5526"/>
    <hyperlink ref="AP3369" r:id="rId5527"/>
    <hyperlink ref="R3370" r:id="rId5528" display="http://lucidmotors.com/"/>
    <hyperlink ref="S3370" r:id="rId5529"/>
    <hyperlink ref="AP3370" r:id="rId5530"/>
    <hyperlink ref="R3371" r:id="rId5531" display="http://brightside.com/"/>
    <hyperlink ref="S3371" r:id="rId5532"/>
    <hyperlink ref="AP3371" r:id="rId5533"/>
    <hyperlink ref="R3372" r:id="rId5534" display="http://observeinc.com/"/>
    <hyperlink ref="S3372" r:id="rId5535"/>
    <hyperlink ref="AP3372" r:id="rId5536"/>
    <hyperlink ref="R3373" r:id="rId5537" display="http://clevelandcliffs.com/"/>
    <hyperlink ref="S3373" r:id="rId5538"/>
    <hyperlink ref="AP3373" r:id="rId5539"/>
    <hyperlink ref="R3374" r:id="rId5540" display="http://organigram.ca/"/>
    <hyperlink ref="S3374" r:id="rId5541"/>
    <hyperlink ref="AP3374" r:id="rId5542"/>
    <hyperlink ref="R3375" r:id="rId5543" display="http://xerox.com/"/>
    <hyperlink ref="S3375" r:id="rId5544"/>
    <hyperlink ref="AP3375" r:id="rId5545"/>
    <hyperlink ref="R3376" r:id="rId5546" display="http://hexclad.com/"/>
    <hyperlink ref="S3376" r:id="rId5547"/>
    <hyperlink ref="AP3376" r:id="rId5548"/>
    <hyperlink ref="R3377" r:id="rId5549" display="http://ridealto.com/"/>
    <hyperlink ref="S3377" r:id="rId5550"/>
    <hyperlink ref="AP3377" r:id="rId5551"/>
    <hyperlink ref="R3378" r:id="rId5552" display="http://binarly.io/"/>
    <hyperlink ref="S3378" r:id="rId5553"/>
    <hyperlink ref="AP3378" r:id="rId5554"/>
    <hyperlink ref="R3379" r:id="rId5555" display="http://mobikwik.com/"/>
    <hyperlink ref="S3379" r:id="rId5556"/>
    <hyperlink ref="AP3379" r:id="rId5557"/>
    <hyperlink ref="R3380" r:id="rId5558" display="http://myollie.com/"/>
    <hyperlink ref="S3380" r:id="rId5559"/>
    <hyperlink ref="AP3380" r:id="rId5560"/>
    <hyperlink ref="R3381" r:id="rId5561" display="http://goalsetter.co/"/>
    <hyperlink ref="S3381" r:id="rId5562"/>
    <hyperlink ref="AP3381" r:id="rId5563"/>
    <hyperlink ref="R3382" r:id="rId5564" display="http://lendingtree.com/"/>
    <hyperlink ref="S3382" r:id="rId5565"/>
    <hyperlink ref="AP3382" r:id="rId5566"/>
    <hyperlink ref="R3383" r:id="rId5567" display="http://usenourish.com/"/>
    <hyperlink ref="S3383" r:id="rId5568"/>
    <hyperlink ref="AP3383" r:id="rId5569"/>
    <hyperlink ref="R3384" r:id="rId5570" display="http://theblueground.com/"/>
    <hyperlink ref="S3384" r:id="rId5571"/>
    <hyperlink ref="AP3384" r:id="rId5572"/>
    <hyperlink ref="R3385" r:id="rId5573" display="http://stoketherapeutics.com/"/>
    <hyperlink ref="S3385" r:id="rId5574"/>
    <hyperlink ref="AP3385" r:id="rId5575"/>
    <hyperlink ref="R3386" r:id="rId5576" display="http://fieldguide.io/"/>
    <hyperlink ref="S3386" r:id="rId5577"/>
    <hyperlink ref="AP3386" r:id="rId5578"/>
    <hyperlink ref="R3387" r:id="rId5579" display="http://atkinsrealis.com/"/>
    <hyperlink ref="S3387" r:id="rId5580"/>
    <hyperlink ref="AP3387" r:id="rId5581"/>
    <hyperlink ref="R3388" r:id="rId5582" display="http://thebrandtechgroup.com/"/>
    <hyperlink ref="S3388" r:id="rId5583"/>
    <hyperlink ref="AP3388" r:id="rId5584"/>
    <hyperlink ref="R3389" r:id="rId5585" display="http://fundguard.com/"/>
    <hyperlink ref="S3389" r:id="rId5586"/>
    <hyperlink ref="AP3389" r:id="rId5587"/>
    <hyperlink ref="R3390" r:id="rId5588" display="http://zilliant.com/"/>
    <hyperlink ref="S3390" r:id="rId5589"/>
    <hyperlink ref="AP3390" r:id="rId5590"/>
    <hyperlink ref="R3391" r:id="rId5591" display="http://avanse.com/"/>
    <hyperlink ref="S3391" r:id="rId5592"/>
    <hyperlink ref="AP3391" r:id="rId5593"/>
    <hyperlink ref="R3392" r:id="rId5594" display="http://viam.com/"/>
    <hyperlink ref="S3392" r:id="rId5595"/>
    <hyperlink ref="AP3392" r:id="rId5596"/>
    <hyperlink ref="R3393" r:id="rId5597" display="http://fetchpackage.com/"/>
    <hyperlink ref="S3393" r:id="rId5598"/>
    <hyperlink ref="AP3393" r:id="rId5599"/>
    <hyperlink ref="R3394" r:id="rId5600" display="http://l3harris.com/"/>
    <hyperlink ref="S3394" r:id="rId5601"/>
    <hyperlink ref="AP3394" r:id="rId5602"/>
    <hyperlink ref="R3395" r:id="rId5603" display="http://rightwayhealthcare.com/"/>
    <hyperlink ref="S3395" r:id="rId5604"/>
    <hyperlink ref="AP3395" r:id="rId5605"/>
    <hyperlink ref="R3396" r:id="rId5606" display="http://matadorresources.com/"/>
    <hyperlink ref="S3396" r:id="rId5607"/>
    <hyperlink ref="AP3396" r:id="rId5608"/>
    <hyperlink ref="R3397" r:id="rId5609" display="http://eastman.com/"/>
    <hyperlink ref="S3397" r:id="rId5610"/>
    <hyperlink ref="AP3397" r:id="rId5611"/>
    <hyperlink ref="R3398" r:id="rId5612" display="http://invenergy.com/"/>
    <hyperlink ref="S3398" r:id="rId5613"/>
    <hyperlink ref="AP3398" r:id="rId5614"/>
    <hyperlink ref="S3399" r:id="rId5615"/>
    <hyperlink ref="AP3399" r:id="rId5616"/>
    <hyperlink ref="R3400" r:id="rId5617" display="http://cloverleaf.me/"/>
    <hyperlink ref="S3400" r:id="rId5618"/>
    <hyperlink ref="AP3400" r:id="rId5619"/>
    <hyperlink ref="R3401" r:id="rId5620" display="http://clearcover.com/"/>
    <hyperlink ref="S3401" r:id="rId5621"/>
    <hyperlink ref="AP3401" r:id="rId5622"/>
    <hyperlink ref="R3402" r:id="rId5623" display="http://creditacceptance.com/"/>
    <hyperlink ref="S3402" r:id="rId5624"/>
    <hyperlink ref="AP3402" r:id="rId5625"/>
    <hyperlink ref="R3403" r:id="rId5626" display="http://zayzoon.com/"/>
    <hyperlink ref="S3403" r:id="rId5627"/>
    <hyperlink ref="AP3403" r:id="rId5628"/>
    <hyperlink ref="R3404" r:id="rId5629" display="http://tennr.com/"/>
    <hyperlink ref="S3404" r:id="rId5630"/>
    <hyperlink ref="AP3404" r:id="rId5631"/>
    <hyperlink ref="R3405" r:id="rId5632" display="http://installedbuildingproducts.com/"/>
    <hyperlink ref="S3405" r:id="rId5633"/>
    <hyperlink ref="AP3405" r:id="rId5634"/>
    <hyperlink ref="R3406" r:id="rId5635" display="http://surgerypartners.com/"/>
    <hyperlink ref="S3406" r:id="rId5636"/>
    <hyperlink ref="AP3406" r:id="rId5637"/>
    <hyperlink ref="R3407" r:id="rId5638" display="http://q32bio.com/"/>
    <hyperlink ref="S3407" r:id="rId5639"/>
    <hyperlink ref="AP3407" r:id="rId5640"/>
    <hyperlink ref="R3408" r:id="rId5641" display="http://robovision.ai/"/>
    <hyperlink ref="S3408" r:id="rId5642"/>
    <hyperlink ref="AP3408" r:id="rId5643"/>
    <hyperlink ref="R3409" r:id="rId5644" display="http://anext.com.sg/"/>
    <hyperlink ref="S3409" r:id="rId5645"/>
    <hyperlink ref="AP3409" r:id="rId5646"/>
    <hyperlink ref="R3410" r:id="rId5647" display="http://zapatacomputing.com/"/>
    <hyperlink ref="S3410" r:id="rId5648"/>
    <hyperlink ref="AP3410" r:id="rId5649"/>
    <hyperlink ref="R3411" r:id="rId5650" display="http://adonmo.com/"/>
    <hyperlink ref="S3411" r:id="rId5651"/>
    <hyperlink ref="AP3411" r:id="rId5652"/>
    <hyperlink ref="R3412" r:id="rId5653" display="http://activeloop.ai/"/>
    <hyperlink ref="S3412" r:id="rId5654"/>
    <hyperlink ref="AP3412" r:id="rId5655"/>
    <hyperlink ref="R3413" r:id="rId5656" display="http://africafc.org/"/>
    <hyperlink ref="S3413" r:id="rId5657"/>
    <hyperlink ref="AP3413" r:id="rId5658"/>
    <hyperlink ref="R3414" r:id="rId5659" display="http://illuvium.io/"/>
    <hyperlink ref="S3414" r:id="rId5660"/>
    <hyperlink ref="AP3414" r:id="rId5661"/>
    <hyperlink ref="R3415" r:id="rId5662" display="http://bioxceltherapeutics.com/"/>
    <hyperlink ref="S3415" r:id="rId5663"/>
    <hyperlink ref="AP3415" r:id="rId5664"/>
    <hyperlink ref="R3416" r:id="rId5665" display="http://phinia.com/"/>
    <hyperlink ref="S3416" r:id="rId5666"/>
    <hyperlink ref="AP3416" r:id="rId5667"/>
    <hyperlink ref="R3417" r:id="rId5668" display="http://uniuni.com/"/>
    <hyperlink ref="S3417" r:id="rId5669"/>
    <hyperlink ref="AP3417" r:id="rId5670"/>
    <hyperlink ref="R3418" r:id="rId5671" display="http://huskpowersystems.com/"/>
    <hyperlink ref="S3418" r:id="rId5672"/>
    <hyperlink ref="AP3418" r:id="rId5673"/>
    <hyperlink ref="R3419" r:id="rId5674" display="http://myshell.ai/"/>
    <hyperlink ref="S3419" r:id="rId5675"/>
    <hyperlink ref="AP3419" r:id="rId5676"/>
    <hyperlink ref="R3420" r:id="rId5677" display="http://marathonoil.com/"/>
    <hyperlink ref="S3420" r:id="rId5678"/>
    <hyperlink ref="AP3420" r:id="rId5679"/>
    <hyperlink ref="R3421" r:id="rId5680" display="http://vitalhub.com/"/>
    <hyperlink ref="S3421" r:id="rId5681"/>
    <hyperlink ref="AP3421" r:id="rId5682"/>
    <hyperlink ref="R3422" r:id="rId5683" display="http://flock.io/"/>
    <hyperlink ref="S3422" r:id="rId5684"/>
    <hyperlink ref="AP3422" r:id="rId5685"/>
    <hyperlink ref="R3423" r:id="rId5686" display="http://0g.ai/"/>
    <hyperlink ref="S3423" r:id="rId5687"/>
    <hyperlink ref="AP3423" r:id="rId5688"/>
    <hyperlink ref="R3424" r:id="rId5689" display="http://newretirement.com/"/>
    <hyperlink ref="S3424" r:id="rId5690"/>
    <hyperlink ref="AP3424" r:id="rId5691"/>
    <hyperlink ref="S3425" r:id="rId5692"/>
    <hyperlink ref="AP3425" r:id="rId5693"/>
    <hyperlink ref="R3426" r:id="rId5694" display="http://praxismedicines.com/"/>
    <hyperlink ref="S3426" r:id="rId5695"/>
    <hyperlink ref="AP3426" r:id="rId5696"/>
    <hyperlink ref="R3427" r:id="rId5697" display="http://avalotx.com/"/>
    <hyperlink ref="S3427" r:id="rId5698"/>
    <hyperlink ref="AP3427" r:id="rId5699"/>
    <hyperlink ref="R3428" r:id="rId5700" display="http://validmind.com/"/>
    <hyperlink ref="S3428" r:id="rId5701"/>
    <hyperlink ref="AP3428" r:id="rId5702"/>
    <hyperlink ref="R3429" r:id="rId5703" display="http://pipedreams.com/"/>
    <hyperlink ref="S3429" r:id="rId5704"/>
    <hyperlink ref="AP3429" r:id="rId5705"/>
    <hyperlink ref="R3430" r:id="rId5706" display="http://k-brolinen.com/"/>
    <hyperlink ref="S3430" r:id="rId5707"/>
    <hyperlink ref="AP3430" r:id="rId5708"/>
    <hyperlink ref="R3431" r:id="rId5709" display="http://xiliotx.com/"/>
    <hyperlink ref="S3431" r:id="rId5710"/>
    <hyperlink ref="AP3431" r:id="rId5711"/>
    <hyperlink ref="R3432" r:id="rId5712" display="http://zafran.io/"/>
    <hyperlink ref="S3432" r:id="rId5713"/>
    <hyperlink ref="AP3432" r:id="rId5714"/>
    <hyperlink ref="R3433" r:id="rId5715" display="http://tunehq.ai/"/>
    <hyperlink ref="S3433" r:id="rId5716"/>
    <hyperlink ref="AP3433" r:id="rId5717"/>
    <hyperlink ref="R3434" r:id="rId5718" display="http://champtitles.com/"/>
    <hyperlink ref="S3434" r:id="rId5719"/>
    <hyperlink ref="AP3434" r:id="rId5720"/>
    <hyperlink ref="R3435" r:id="rId5721" display="http://avenzotx.com/"/>
    <hyperlink ref="S3435" r:id="rId5722"/>
    <hyperlink ref="AP3435" r:id="rId5723"/>
    <hyperlink ref="R3436" r:id="rId5724" display="http://everfox.com/"/>
    <hyperlink ref="S3436" r:id="rId5725"/>
    <hyperlink ref="AP3436" r:id="rId5726"/>
    <hyperlink ref="R3437" r:id="rId5727" display="http://uzum.com/"/>
    <hyperlink ref="S3437" r:id="rId5728"/>
    <hyperlink ref="AP3437" r:id="rId5729"/>
    <hyperlink ref="R3438" r:id="rId5730" display="http://etgworld.com/"/>
    <hyperlink ref="S3438" r:id="rId5731"/>
    <hyperlink ref="AP3438" r:id="rId5732"/>
    <hyperlink ref="R3439" r:id="rId5733" display="http://mgmresorts.com/"/>
    <hyperlink ref="S3439" r:id="rId5734"/>
    <hyperlink ref="AP3439" r:id="rId5735"/>
    <hyperlink ref="R3440" r:id="rId5736" display="http://lineleap.com/"/>
    <hyperlink ref="S3440" r:id="rId5737"/>
    <hyperlink ref="AP3440" r:id="rId5738"/>
    <hyperlink ref="R3441" r:id="rId5739" display="http://ursaspace.com/"/>
    <hyperlink ref="S3441" r:id="rId5740"/>
    <hyperlink ref="AP3441" r:id="rId5741"/>
    <hyperlink ref="R3442" r:id="rId5742" display="http://curo.com/"/>
    <hyperlink ref="S3442" r:id="rId5743"/>
    <hyperlink ref="AP3442" r:id="rId5744" location=":~:text=Doug%20Clark%20%2D%20CURO%20Financial%20Technologies%20Corp%20%7C%20LinkedIn" display="https://www.linkedin.com/in/doug-clark-6798a64 - :~:text=Doug%20Clark%20%2D%20CURO%20Financial%20Technologies%20Corp%20%7C%20LinkedIn"/>
    <hyperlink ref="R3443" r:id="rId5745" display="http://alice-bob.com/"/>
    <hyperlink ref="S3443" r:id="rId5746"/>
    <hyperlink ref="AP3443" r:id="rId5747"/>
    <hyperlink ref="R3444" r:id="rId5748" display="http://withconfetti.com/"/>
    <hyperlink ref="S3444" r:id="rId5749"/>
    <hyperlink ref="AP3444" r:id="rId5750"/>
    <hyperlink ref="R3445" r:id="rId5751" display="http://rexfordindustrial.com/"/>
    <hyperlink ref="S3445" r:id="rId5752"/>
    <hyperlink ref="AP3445" r:id="rId5753"/>
    <hyperlink ref="R3446" r:id="rId5754" display="http://rivalz.ai/"/>
    <hyperlink ref="S3446" r:id="rId5755"/>
    <hyperlink ref="AP3446" r:id="rId5756" location=":~:text=Igor%20K%20%2D%20Chief%20Executive%20Officer%20%2D%20Rivalz%20Network%20%7C%20LinkedIn" display="https://uk.linkedin.com/in/igorkol/en - :~:text=Igor%20K%20%2D%20Chief%20Executive%20Officer%20%2D%20Rivalz%20Network%20%7C%20LinkedIn"/>
    <hyperlink ref="R3447" r:id="rId5757" display="http://picogrid.com/"/>
    <hyperlink ref="S3447" r:id="rId5758"/>
    <hyperlink ref="AP3447" r:id="rId5759"/>
    <hyperlink ref="R3448" r:id="rId5760" display="http://vizcom.ai/"/>
    <hyperlink ref="S3448" r:id="rId5761"/>
    <hyperlink ref="AP3448" r:id="rId5762"/>
    <hyperlink ref="R3449" r:id="rId5763" display="http://heidelbergmaterials.com/"/>
    <hyperlink ref="S3449" r:id="rId5764"/>
    <hyperlink ref="AP3449" r:id="rId5765" location=":~:text=Dr.,%E2%80%93%20CEO%20%E2%80%93%20Heidelberg%20Materials%20%7C%20LinkedIn" display="https://de.linkedin.com/in/dr-dominik-von-achten - :~:text=Dr.,%E2%80%93%20CEO%20%E2%80%93%20Heidelberg%20Materials%20%7C%20LinkedIn"/>
    <hyperlink ref="R3450" r:id="rId5766" display="http://zappev.com/"/>
    <hyperlink ref="S3450" r:id="rId5767"/>
    <hyperlink ref="AQ3450" r:id="rId5768"/>
    <hyperlink ref="S3451" r:id="rId5769"/>
    <hyperlink ref="AP3451" r:id="rId5770"/>
    <hyperlink ref="R3452" r:id="rId5771" display="http://carboninsurance.co/"/>
    <hyperlink ref="S3452" r:id="rId5772"/>
    <hyperlink ref="AP3452" r:id="rId5773"/>
    <hyperlink ref="R3453" r:id="rId5774" display="http://nkartatx.com/"/>
    <hyperlink ref="S3453" r:id="rId5775"/>
    <hyperlink ref="AP3453" r:id="rId5776"/>
    <hyperlink ref="R3454" r:id="rId5777" display="http://skyven.co/"/>
    <hyperlink ref="S3454" r:id="rId5778"/>
    <hyperlink ref="AP3454" r:id="rId5779"/>
    <hyperlink ref="R3455" r:id="rId5780" display="http://argonautgold.com/"/>
    <hyperlink ref="S3455" r:id="rId5781"/>
    <hyperlink ref="AP3455" r:id="rId5782"/>
    <hyperlink ref="R3456" r:id="rId5783" display="http://herself-health.com/"/>
    <hyperlink ref="S3456" r:id="rId5784"/>
    <hyperlink ref="AP3456" r:id="rId5785"/>
    <hyperlink ref="R3457" r:id="rId5786" display="http://zbiotics.com/"/>
    <hyperlink ref="S3457" r:id="rId5787"/>
    <hyperlink ref="AP3457" r:id="rId5788"/>
    <hyperlink ref="R3458" r:id="rId5789" display="http://openpipe.ai/"/>
    <hyperlink ref="S3458" r:id="rId5790"/>
    <hyperlink ref="AP3458" r:id="rId5791"/>
    <hyperlink ref="S3459" r:id="rId5792"/>
    <hyperlink ref="AP3459" r:id="rId5793"/>
    <hyperlink ref="R3460" r:id="rId5794" display="http://lightshift.com/"/>
    <hyperlink ref="S3460" r:id="rId5795"/>
    <hyperlink ref="AP3460" r:id="rId5796"/>
    <hyperlink ref="R3461" r:id="rId5797" display="http://ibioinc.com/"/>
    <hyperlink ref="S3461" r:id="rId5798"/>
    <hyperlink ref="AP3461" r:id="rId5799"/>
    <hyperlink ref="R3462" r:id="rId5800" display="http://nhpcindia.com/"/>
    <hyperlink ref="S3462" r:id="rId5801"/>
    <hyperlink ref="AP3462" r:id="rId5802"/>
    <hyperlink ref="R3463" r:id="rId5803" display="http://gctsemi.com/"/>
    <hyperlink ref="S3463" r:id="rId5804"/>
    <hyperlink ref="AP3463" r:id="rId5805"/>
    <hyperlink ref="R3464" r:id="rId5806" display="http://element.in/"/>
    <hyperlink ref="S3464" r:id="rId5807"/>
    <hyperlink ref="AQ3464" r:id="rId5808"/>
    <hyperlink ref="R3465" r:id="rId5809" display="http://ikala.ai/"/>
    <hyperlink ref="S3465" r:id="rId5810"/>
    <hyperlink ref="AP3465" r:id="rId5811"/>
    <hyperlink ref="R3466" r:id="rId5812" display="http://ordinalsbot.com/"/>
    <hyperlink ref="S3466" r:id="rId5813"/>
    <hyperlink ref="AP3466" r:id="rId5814"/>
    <hyperlink ref="R3467" r:id="rId5815" display="http://tldraw.com/"/>
    <hyperlink ref="S3467" r:id="rId5816"/>
    <hyperlink ref="AP3467" r:id="rId5817"/>
    <hyperlink ref="R3468" r:id="rId5818" display="http://atsautomation.com/"/>
    <hyperlink ref="S3468" r:id="rId5819"/>
    <hyperlink ref="AP3468" r:id="rId5820"/>
    <hyperlink ref="R3469" r:id="rId5821" display="http://ssab.com/"/>
    <hyperlink ref="S3469" r:id="rId5822"/>
    <hyperlink ref="AQ3469" r:id="rId5823"/>
    <hyperlink ref="R3470" r:id="rId5824" display="http://bettervet.com/"/>
    <hyperlink ref="S3470" r:id="rId5825"/>
    <hyperlink ref="AP3470" r:id="rId5826"/>
    <hyperlink ref="R3471" r:id="rId5827" display="http://verandalearning.com/"/>
    <hyperlink ref="S3471" r:id="rId5828"/>
    <hyperlink ref="AP3471" r:id="rId5829"/>
    <hyperlink ref="R3472" r:id="rId5830" display="http://dabeeo.com/"/>
    <hyperlink ref="S3472" r:id="rId5831"/>
    <hyperlink ref="AP3472" r:id="rId5832"/>
    <hyperlink ref="R3473" r:id="rId5833" display="http://ascertain.com/"/>
    <hyperlink ref="S3473" r:id="rId5834"/>
    <hyperlink ref="AP3473" r:id="rId5835"/>
    <hyperlink ref="R3474" r:id="rId5836" display="http://turbineone.com/"/>
    <hyperlink ref="S3474" r:id="rId5837"/>
    <hyperlink ref="AP3474" r:id="rId5838"/>
    <hyperlink ref="R3475" r:id="rId5839" display="http://stagindustrial.com/"/>
    <hyperlink ref="S3475" r:id="rId5840"/>
    <hyperlink ref="AP3475" r:id="rId5841"/>
    <hyperlink ref="R3476" r:id="rId5842" display="http://evoloh.com/"/>
    <hyperlink ref="S3476" r:id="rId5843"/>
    <hyperlink ref="AP3476" r:id="rId5844"/>
    <hyperlink ref="R3477" r:id="rId5845" display="http://eutelsat.com/"/>
    <hyperlink ref="S3477" r:id="rId5846"/>
    <hyperlink ref="AP3477" r:id="rId5847"/>
    <hyperlink ref="R3478" r:id="rId5848" display="http://cervomed.com/"/>
    <hyperlink ref="S3478" r:id="rId5849"/>
    <hyperlink ref="AP3478" r:id="rId5850"/>
    <hyperlink ref="R3479" r:id="rId5851" display="http://cyvl.ai/"/>
    <hyperlink ref="S3479" r:id="rId5852"/>
    <hyperlink ref="AP3479" r:id="rId5853"/>
    <hyperlink ref="S3480" r:id="rId5854"/>
    <hyperlink ref="AP3480" r:id="rId5855"/>
    <hyperlink ref="R3481" r:id="rId5856" display="http://onenotary.us/"/>
    <hyperlink ref="S3481" r:id="rId5857"/>
    <hyperlink ref="AP3481" r:id="rId5858"/>
    <hyperlink ref="R3482" r:id="rId5859" display="http://vareximaging.com/"/>
    <hyperlink ref="S3482" r:id="rId5860"/>
    <hyperlink ref="AP3482" r:id="rId5861"/>
    <hyperlink ref="R3483" r:id="rId5862" display="http://facephi.com/"/>
    <hyperlink ref="S3483" r:id="rId5863"/>
    <hyperlink ref="AP3483" r:id="rId5864"/>
    <hyperlink ref="R3484" r:id="rId5865" display="http://pajaritopowder.com/"/>
    <hyperlink ref="S3484" r:id="rId5866"/>
    <hyperlink ref="AP3484" r:id="rId5867"/>
    <hyperlink ref="R3485" r:id="rId5868" display="http://phoenixintnl.com/"/>
    <hyperlink ref="S3485" r:id="rId5869"/>
    <hyperlink ref="AP3485" r:id="rId5870"/>
    <hyperlink ref="R3486" r:id="rId5871" display="http://indiabullshomeloans.com/"/>
    <hyperlink ref="S3486" r:id="rId5872"/>
    <hyperlink ref="AQ3486" r:id="rId5873"/>
    <hyperlink ref="R3487" r:id="rId5874" display="http://holtecinternational.com/"/>
    <hyperlink ref="S3487" r:id="rId5875"/>
    <hyperlink ref="AQ3487" r:id="rId5876" location=":~:text=Kris%20Singh,-Chief%20Executive%20Officer&amp;text=Download%20Bio-,Dr.,eighteen%20countries%20on%20five%20continents." display="https://holtecinternational.com/company/leadership/corporate-leadership/kris-singh/ - :~:text=Kris%20Singh,-Chief%20Executive%20Officer&amp;text=Download%20Bio-,Dr.,eighteen%20countries%20on%20five%20continents."/>
    <hyperlink ref="S3488" r:id="rId5877"/>
    <hyperlink ref="AP3488" r:id="rId5878"/>
    <hyperlink ref="R3489" r:id="rId5879" display="http://apptechcorp.com/"/>
    <hyperlink ref="S3489" r:id="rId5880"/>
    <hyperlink ref="AP3489" r:id="rId5881"/>
    <hyperlink ref="R3490" r:id="rId5882" display="http://algoma.com/"/>
    <hyperlink ref="S3490" r:id="rId5883"/>
    <hyperlink ref="AP3490" r:id="rId5884"/>
    <hyperlink ref="R3491" r:id="rId5885" display="http://fivestarbank.com/"/>
    <hyperlink ref="S3491" r:id="rId5886"/>
    <hyperlink ref="AP3491" r:id="rId5887"/>
    <hyperlink ref="R3492" r:id="rId5888" display="http://sprocketsecurity.com/"/>
    <hyperlink ref="S3492" r:id="rId5889"/>
    <hyperlink ref="AP3492" r:id="rId5890"/>
    <hyperlink ref="R3493" r:id="rId5891" display="http://cbreim.com/"/>
    <hyperlink ref="S3493" r:id="rId5892"/>
    <hyperlink ref="AP3493" r:id="rId5893"/>
    <hyperlink ref="R3494" r:id="rId5894" display="http://linkaja.id/"/>
    <hyperlink ref="S3494" r:id="rId5895"/>
    <hyperlink ref="AP3494" r:id="rId5896"/>
    <hyperlink ref="S3495" r:id="rId5897"/>
    <hyperlink ref="AP3495" r:id="rId5898"/>
    <hyperlink ref="R3496" r:id="rId5899" display="http://mtem.com/"/>
    <hyperlink ref="S3496" r:id="rId5900"/>
    <hyperlink ref="AQ3496" r:id="rId5901"/>
    <hyperlink ref="R3497" r:id="rId5902" display="http://dema.ai/"/>
    <hyperlink ref="S3497" r:id="rId5903"/>
    <hyperlink ref="AP3497" r:id="rId5904"/>
    <hyperlink ref="R3498" r:id="rId5905" display="http://pateo.com.cn/"/>
    <hyperlink ref="S3498" r:id="rId5906"/>
    <hyperlink ref="AQ3498" r:id="rId5907"/>
    <hyperlink ref="R3499" r:id="rId5908" display="http://nominal.so/"/>
    <hyperlink ref="S3499" r:id="rId5909"/>
    <hyperlink ref="AP3499" r:id="rId5910"/>
    <hyperlink ref="R3500" r:id="rId5911" display="http://truflation.com/"/>
    <hyperlink ref="S3500" r:id="rId5912"/>
    <hyperlink ref="AP3500" r:id="rId5913"/>
    <hyperlink ref="R3501" r:id="rId5914" display="http://feathery.io/"/>
    <hyperlink ref="S3501" r:id="rId5915"/>
    <hyperlink ref="AP3501" r:id="rId5916"/>
    <hyperlink ref="R3502" r:id="rId5917" display="http://aeovian.com/"/>
    <hyperlink ref="S3502" r:id="rId5918"/>
    <hyperlink ref="AP3502" r:id="rId5919"/>
    <hyperlink ref="R3503" r:id="rId5920" display="http://kranushealth.com/"/>
    <hyperlink ref="S3503" r:id="rId5921"/>
    <hyperlink ref="AP3503" r:id="rId5922"/>
    <hyperlink ref="R3504" r:id="rId5923" display="http://edlight.com/"/>
    <hyperlink ref="S3504" r:id="rId5924"/>
    <hyperlink ref="AP3504" r:id="rId5925"/>
    <hyperlink ref="R3505" r:id="rId5926" display="http://boardwalktech.com/"/>
    <hyperlink ref="S3505" r:id="rId5927"/>
    <hyperlink ref="AP3505" r:id="rId5928"/>
    <hyperlink ref="R3506" r:id="rId5929" display="http://healthcarefinancedirect.com/"/>
    <hyperlink ref="S3506" r:id="rId5930"/>
    <hyperlink ref="AP3506" r:id="rId5931"/>
    <hyperlink ref="R3507" r:id="rId5932" display="http://sunburncannabis.com/"/>
    <hyperlink ref="S3507" r:id="rId5933"/>
    <hyperlink ref="AP3507" r:id="rId5934"/>
    <hyperlink ref="R3508" r:id="rId5935" display="http://ginglanidistillers.com/"/>
    <hyperlink ref="S3508" r:id="rId5936"/>
    <hyperlink ref="AP3508" r:id="rId5937"/>
    <hyperlink ref="R3509" r:id="rId5938" display="http://ecoligo.com/"/>
    <hyperlink ref="S3509" r:id="rId5939"/>
    <hyperlink ref="AP3509" r:id="rId5940"/>
    <hyperlink ref="S3510" r:id="rId5941"/>
    <hyperlink ref="AP3510" r:id="rId5942"/>
    <hyperlink ref="R3511" r:id="rId5943" display="http://zaver.io/"/>
    <hyperlink ref="S3511" r:id="rId5944"/>
    <hyperlink ref="AP3511" r:id="rId5945"/>
    <hyperlink ref="R3512" r:id="rId5946" display="http://moduleq.com/"/>
    <hyperlink ref="S3512" r:id="rId5947"/>
    <hyperlink ref="AP3512" r:id="rId5948"/>
    <hyperlink ref="R3513" r:id="rId5949" display="http://gss-rose.com/"/>
    <hyperlink ref="S3513" r:id="rId5950"/>
    <hyperlink ref="AP3513" r:id="rId5951"/>
    <hyperlink ref="R3514" r:id="rId5952" display="http://gds-services.com/"/>
    <hyperlink ref="S3514" r:id="rId5953"/>
    <hyperlink ref="AP3514" r:id="rId5954"/>
    <hyperlink ref="R3515" r:id="rId5955" display="http://jet.ai/"/>
    <hyperlink ref="S3515" r:id="rId5956"/>
    <hyperlink ref="AP3515" r:id="rId5957"/>
    <hyperlink ref="R3516" r:id="rId5958" display="http://herddogg.com/"/>
    <hyperlink ref="S3516" r:id="rId5959"/>
    <hyperlink ref="AP3516" r:id="rId5960"/>
    <hyperlink ref="R3517" r:id="rId5961" display="http://noze.ca/"/>
    <hyperlink ref="S3517" r:id="rId5962"/>
    <hyperlink ref="AP3517" r:id="rId5963"/>
    <hyperlink ref="R3518" r:id="rId5964" display="http://opgen.com/"/>
    <hyperlink ref="S3518" r:id="rId5965"/>
    <hyperlink ref="AQ3518" r:id="rId5966" location=":~:text=David%20E.%20Lazar,Officer%20and%20Director" display="https://www.opgen.com/people/david-e-lazar-2/ - :~:text=David%20E.%20Lazar,Officer%20and%20Director"/>
    <hyperlink ref="R3519" r:id="rId5967" display="http://superk.in/"/>
    <hyperlink ref="S3519" r:id="rId5968"/>
    <hyperlink ref="AP3519" r:id="rId5969"/>
    <hyperlink ref="R3520" r:id="rId5970" display="http://tonicapp.io/"/>
    <hyperlink ref="S3520" r:id="rId5971"/>
    <hyperlink ref="AP3520" r:id="rId5972"/>
    <hyperlink ref="R3521" r:id="rId5973" display="http://voxelsensors.com/"/>
    <hyperlink ref="S3521" r:id="rId5974"/>
    <hyperlink ref="AP3521" r:id="rId5975"/>
    <hyperlink ref="R3522" r:id="rId5976" display="http://bloodloop.org/"/>
    <hyperlink ref="S3522" r:id="rId5977"/>
    <hyperlink ref="AP3522" r:id="rId5978"/>
    <hyperlink ref="R3523" r:id="rId5979" display="http://levitasbio.com/"/>
    <hyperlink ref="S3523" r:id="rId5980"/>
    <hyperlink ref="AP3523" r:id="rId5981"/>
    <hyperlink ref="R3524" r:id="rId5982" display="http://acreto.io/"/>
    <hyperlink ref="S3524" r:id="rId5983"/>
    <hyperlink ref="AP3524" r:id="rId5984"/>
    <hyperlink ref="R3525" r:id="rId5985" display="http://buddywise.co/"/>
    <hyperlink ref="S3525" r:id="rId5986"/>
    <hyperlink ref="AP3525" r:id="rId5987"/>
    <hyperlink ref="R3526" r:id="rId5988" display="http://spintly.com/"/>
    <hyperlink ref="S3526" r:id="rId5989"/>
    <hyperlink ref="AP3526" r:id="rId5990"/>
    <hyperlink ref="R3527" r:id="rId5991" display="http://goodbill.com/"/>
    <hyperlink ref="S3527" r:id="rId5992"/>
    <hyperlink ref="AP3527" r:id="rId5993"/>
    <hyperlink ref="AQ3528" r:id="rId5994" location=":~:text=The%20company%20is%20co%2Dfounded,and%20Neel%20Arora%20(CTO)." display="https://leen.dev/post/leen-funding-annoucement - :~:text=The%20company%20is%20co%2Dfounded,and%20Neel%20Arora%20(CTO)."/>
    <hyperlink ref="R3529" r:id="rId5995" display="http://justdeliveries.co.in/"/>
    <hyperlink ref="S3529" r:id="rId5996"/>
    <hyperlink ref="AP3529" r:id="rId5997"/>
    <hyperlink ref="AP3530" r:id="rId5998"/>
    <hyperlink ref="R3531" r:id="rId5999" display="http://mozzafoods.com/"/>
    <hyperlink ref="S3531" r:id="rId6000"/>
    <hyperlink ref="AP3531" r:id="rId6001"/>
    <hyperlink ref="S3532" r:id="rId6002"/>
    <hyperlink ref="AP3532" r:id="rId6003"/>
    <hyperlink ref="R3533" r:id="rId6004" display="http://realsage.com/"/>
    <hyperlink ref="S3533" r:id="rId6005"/>
    <hyperlink ref="AP3533" r:id="rId6006"/>
    <hyperlink ref="R3534" r:id="rId6007" display="http://wase.co.uk/"/>
    <hyperlink ref="S3534" r:id="rId6008"/>
    <hyperlink ref="AP3534" r:id="rId6009"/>
    <hyperlink ref="S3535" r:id="rId6010"/>
    <hyperlink ref="AP3535" r:id="rId6011"/>
    <hyperlink ref="R3536" r:id="rId6012" display="http://nayms.com/"/>
    <hyperlink ref="S3536" r:id="rId6013"/>
    <hyperlink ref="AP3536" r:id="rId6014"/>
    <hyperlink ref="R3537" r:id="rId6015" display="http://burnstoves.com/"/>
    <hyperlink ref="S3537" r:id="rId6016"/>
    <hyperlink ref="AP3537" r:id="rId6017"/>
    <hyperlink ref="R3538" r:id="rId6018" display="http://orchard-robotics.com/"/>
    <hyperlink ref="S3538" r:id="rId6019"/>
    <hyperlink ref="AP3538" r:id="rId6020"/>
    <hyperlink ref="R3539" r:id="rId6021" display="http://foundational.io/"/>
    <hyperlink ref="S3539" r:id="rId6022"/>
    <hyperlink ref="AP3539" r:id="rId6023"/>
    <hyperlink ref="R3540" r:id="rId6024" display="http://cargofive.com/"/>
    <hyperlink ref="S3540" r:id="rId6025"/>
    <hyperlink ref="AP3540" r:id="rId6026"/>
    <hyperlink ref="R3541" r:id="rId6027" display="http://bdtrust.org/"/>
    <hyperlink ref="S3541" r:id="rId6028"/>
    <hyperlink ref="AP3541" r:id="rId6029"/>
    <hyperlink ref="S3542" r:id="rId6030"/>
    <hyperlink ref="AP3542" r:id="rId6031"/>
    <hyperlink ref="R3543" r:id="rId6032" display="http://alexgo.io/"/>
    <hyperlink ref="S3543" r:id="rId6033"/>
    <hyperlink ref="AP3543" r:id="rId6034"/>
    <hyperlink ref="R3544" r:id="rId6035" display="http://covercy.com/"/>
    <hyperlink ref="S3544" r:id="rId6036"/>
    <hyperlink ref="AP3544" r:id="rId6037"/>
    <hyperlink ref="R3545" r:id="rId6038" display="http://coro.net/"/>
    <hyperlink ref="S3545" r:id="rId6039"/>
    <hyperlink ref="AP3545" r:id="rId6040"/>
    <hyperlink ref="R3546" r:id="rId6041" display="http://sablier.com/"/>
    <hyperlink ref="S3546" r:id="rId6042"/>
    <hyperlink ref="AP3546" r:id="rId6043"/>
    <hyperlink ref="R3547" r:id="rId6044" display="http://protembis.com/"/>
    <hyperlink ref="S3547" r:id="rId6045"/>
    <hyperlink ref="AP3547" r:id="rId6046"/>
    <hyperlink ref="R3548" r:id="rId6047" display="http://cndlifesciences.com/"/>
    <hyperlink ref="S3548" r:id="rId6048"/>
    <hyperlink ref="AP3548" r:id="rId6049"/>
    <hyperlink ref="R3549" r:id="rId6050" display="http://sydelabs.ai/"/>
    <hyperlink ref="S3549" r:id="rId6051"/>
    <hyperlink ref="AP3549" r:id="rId6052"/>
    <hyperlink ref="R3550" r:id="rId6053" display="http://algooru.com/"/>
    <hyperlink ref="S3550" r:id="rId6054"/>
    <hyperlink ref="AP3550" r:id="rId6055"/>
    <hyperlink ref="R3551" r:id="rId6056" display="http://intensitytherapeutics.com/"/>
    <hyperlink ref="S3551" r:id="rId6057"/>
    <hyperlink ref="AP3551" r:id="rId6058"/>
    <hyperlink ref="R3552" r:id="rId6059" display="http://hivenet.com/"/>
    <hyperlink ref="S3552" r:id="rId6060"/>
    <hyperlink ref="AP3552" r:id="rId6061"/>
    <hyperlink ref="R3553" r:id="rId6062" display="http://vaccinex.com/"/>
    <hyperlink ref="S3553" r:id="rId6063"/>
    <hyperlink ref="AP3553" r:id="rId6064"/>
    <hyperlink ref="R3554" r:id="rId6065" display="http://paytweed.com/"/>
    <hyperlink ref="S3554" r:id="rId6066"/>
    <hyperlink ref="AP3554" r:id="rId6067"/>
    <hyperlink ref="R3555" r:id="rId6068" display="http://storytelleroverland.com/"/>
    <hyperlink ref="S3555" r:id="rId6069"/>
    <hyperlink ref="AP3555" r:id="rId6070"/>
    <hyperlink ref="R3556" r:id="rId6071" display="http://kryptosbio.com/"/>
    <hyperlink ref="S3556" r:id="rId6072"/>
    <hyperlink ref="AP3556" r:id="rId6073"/>
    <hyperlink ref="R3557" r:id="rId6074" display="http://kamereo.vn/"/>
    <hyperlink ref="S3557" r:id="rId6075"/>
    <hyperlink ref="AP3557" r:id="rId6076"/>
    <hyperlink ref="R3558" r:id="rId6077" display="http://stealthmole.com/"/>
    <hyperlink ref="S3558" r:id="rId6078"/>
    <hyperlink ref="AP3558" r:id="rId6079"/>
    <hyperlink ref="R3559" r:id="rId6080" display="http://sofive.com/"/>
    <hyperlink ref="S3559" r:id="rId6081"/>
    <hyperlink ref="AP3559" r:id="rId6082"/>
    <hyperlink ref="R3560" r:id="rId6083" display="http://halfmore.co/"/>
    <hyperlink ref="S3560" r:id="rId6084"/>
    <hyperlink ref="AP3560" r:id="rId6085"/>
    <hyperlink ref="R3561" r:id="rId6086" display="http://pascaldesign.com/"/>
    <hyperlink ref="S3561" r:id="rId6087"/>
    <hyperlink ref="AQ3561" r:id="rId6088" location="research" display="https://pitchbook.com/profiles/company/595900-45 - research"/>
    <hyperlink ref="R3562" r:id="rId6089" display="http://ai-coustics.com/"/>
    <hyperlink ref="S3562" r:id="rId6090"/>
    <hyperlink ref="AP3562" r:id="rId6091"/>
    <hyperlink ref="R3563" r:id="rId6092" display="http://quantinium.cc/"/>
    <hyperlink ref="S3563" r:id="rId6093"/>
    <hyperlink ref="AP3563" r:id="rId6094"/>
    <hyperlink ref="R3564" r:id="rId6095" display="http://lisc.org/"/>
    <hyperlink ref="S3564" r:id="rId6096"/>
    <hyperlink ref="AP3564" r:id="rId6097"/>
    <hyperlink ref="R3565" r:id="rId6098" display="http://yourchoicetx.com/"/>
    <hyperlink ref="S3565" r:id="rId6099"/>
    <hyperlink ref="AP3565" r:id="rId6100"/>
    <hyperlink ref="R3566" r:id="rId6101" display="http://neolix.cn/"/>
    <hyperlink ref="S3566" r:id="rId6102"/>
    <hyperlink ref="AQ3566" r:id="rId6103"/>
    <hyperlink ref="R3567" r:id="rId6104" display="http://rescue.org/"/>
    <hyperlink ref="S3567" r:id="rId6105"/>
    <hyperlink ref="AP3567" r:id="rId6106"/>
    <hyperlink ref="R3568" r:id="rId6107" display="http://jobpixel.com/"/>
    <hyperlink ref="S3568" r:id="rId6108"/>
    <hyperlink ref="AP3568" r:id="rId6109"/>
    <hyperlink ref="R3569" r:id="rId6110" display="http://openbookextracts.com/"/>
    <hyperlink ref="S3569" r:id="rId6111"/>
    <hyperlink ref="AP3569" r:id="rId6112"/>
    <hyperlink ref="R3570" r:id="rId6113" display="http://oriolenetworks.com/"/>
    <hyperlink ref="S3570" r:id="rId6114"/>
    <hyperlink ref="AP3570" r:id="rId6115"/>
    <hyperlink ref="R3571" r:id="rId6116" display="http://liaplus.com/"/>
    <hyperlink ref="S3571" r:id="rId6117"/>
    <hyperlink ref="AP3571" r:id="rId6118"/>
    <hyperlink ref="R3572" r:id="rId6119" display="http://circular.co/"/>
    <hyperlink ref="S3572" r:id="rId6120"/>
    <hyperlink ref="AP3572" r:id="rId6121"/>
    <hyperlink ref="R3573" r:id="rId6122" display="http://airvine.com/"/>
    <hyperlink ref="S3573" r:id="rId6123"/>
    <hyperlink ref="AP3573" r:id="rId6124"/>
    <hyperlink ref="R3574" r:id="rId6125" display="http://fordotosan.com.tr/"/>
    <hyperlink ref="S3574" r:id="rId6126"/>
    <hyperlink ref="AP3574" r:id="rId6127"/>
    <hyperlink ref="R3575" r:id="rId6128" display="http://ironsheepdog.com/"/>
    <hyperlink ref="S3575" r:id="rId6129"/>
    <hyperlink ref="AP3575" r:id="rId6130"/>
    <hyperlink ref="R3576" r:id="rId6131" display="http://icustoms.ai/"/>
    <hyperlink ref="S3576" r:id="rId6132"/>
    <hyperlink ref="AP3576" r:id="rId6133"/>
    <hyperlink ref="R3577" r:id="rId6134" display="http://wearechiyo.com/"/>
    <hyperlink ref="S3577" r:id="rId6135"/>
    <hyperlink ref="AP3577" r:id="rId6136"/>
    <hyperlink ref="R3578" r:id="rId6137" display="http://umgrauemeio.com/"/>
    <hyperlink ref="S3578" r:id="rId6138"/>
    <hyperlink ref="AP3578" r:id="rId6139"/>
    <hyperlink ref="R3579" r:id="rId6140" display="http://parksmart.in/"/>
    <hyperlink ref="S3579" r:id="rId6141"/>
    <hyperlink ref="AP3579" r:id="rId6142"/>
    <hyperlink ref="R3580" r:id="rId6143" display="http://k9resorts.com/"/>
    <hyperlink ref="S3580" r:id="rId6144"/>
    <hyperlink ref="AP3580" r:id="rId6145"/>
    <hyperlink ref="R3581" r:id="rId6146" display="http://nomoex.com/"/>
    <hyperlink ref="S3581" r:id="rId6147"/>
    <hyperlink ref="AP3581" r:id="rId6148"/>
    <hyperlink ref="R3582" r:id="rId6149" display="http://torder.io/"/>
    <hyperlink ref="AP3582" r:id="rId6150"/>
    <hyperlink ref="R3583" r:id="rId6151" display="http://hemotune.ch/"/>
    <hyperlink ref="S3583" r:id="rId6152"/>
    <hyperlink ref="AP3583" r:id="rId6153"/>
    <hyperlink ref="R3584" r:id="rId6154" display="http://dali-discount.com/"/>
    <hyperlink ref="S3584" r:id="rId6155"/>
    <hyperlink ref="AP3584" r:id="rId6156"/>
    <hyperlink ref="R3585" r:id="rId6157" display="http://ourkindra.com/"/>
    <hyperlink ref="S3585" r:id="rId6158"/>
    <hyperlink ref="AP3585" r:id="rId6159"/>
    <hyperlink ref="R3586" r:id="rId6160" display="http://exoes.com/"/>
    <hyperlink ref="S3586" r:id="rId6161"/>
    <hyperlink ref="AP3586" r:id="rId6162"/>
    <hyperlink ref="R3587" r:id="rId6163" display="http://volition.com/"/>
    <hyperlink ref="S3587" r:id="rId6164"/>
    <hyperlink ref="AQ3587" r:id="rId6165"/>
    <hyperlink ref="R3588" r:id="rId6166" display="http://muthootmicrofin.com/"/>
    <hyperlink ref="S3588" r:id="rId6167"/>
    <hyperlink ref="AP3588" r:id="rId6168"/>
    <hyperlink ref="R3589" r:id="rId6169" display="http://myprize.com/"/>
    <hyperlink ref="AP3589" r:id="rId6170"/>
    <hyperlink ref="R3590" r:id="rId6171" display="http://impackedpackaging.com/"/>
    <hyperlink ref="S3590" r:id="rId6172"/>
    <hyperlink ref="AP3590" r:id="rId6173"/>
    <hyperlink ref="R3591" r:id="rId6174" display="http://sowginc.com/"/>
    <hyperlink ref="S3591" r:id="rId6175"/>
    <hyperlink ref="AP3591" r:id="rId6176"/>
    <hyperlink ref="R3592" r:id="rId6177" display="http://applecrumbyandfish.com/"/>
    <hyperlink ref="S3592" r:id="rId6178"/>
    <hyperlink ref="AP3592" r:id="rId6179"/>
    <hyperlink ref="R3593" r:id="rId6180" display="http://magicmind.com/"/>
    <hyperlink ref="S3593" r:id="rId6181"/>
    <hyperlink ref="AP3593" r:id="rId6182"/>
    <hyperlink ref="R3594" r:id="rId6183" display="http://mindlogic.ai/"/>
    <hyperlink ref="S3594" r:id="rId6184"/>
    <hyperlink ref="AP3594" r:id="rId6185"/>
    <hyperlink ref="R3595" r:id="rId6186" display="http://sindhujamicrocredit.com/"/>
    <hyperlink ref="S3595" r:id="rId6187"/>
    <hyperlink ref="AP3595" r:id="rId6188"/>
    <hyperlink ref="R3596" r:id="rId6189" display="http://forevernetwork.com/"/>
    <hyperlink ref="S3596" r:id="rId6190"/>
    <hyperlink ref="AP3596" r:id="rId6191"/>
    <hyperlink ref="R3597" r:id="rId6192" display="http://atlas-lithium.com/"/>
    <hyperlink ref="S3597" r:id="rId6193"/>
    <hyperlink ref="AP3597" r:id="rId6194"/>
    <hyperlink ref="R3598" r:id="rId6195" display="http://themobilefirstcompany.com/"/>
    <hyperlink ref="S3598" r:id="rId6196"/>
    <hyperlink ref="AP3598" r:id="rId6197"/>
    <hyperlink ref="R3599" r:id="rId6198" display="http://uniontech.com/"/>
    <hyperlink ref="AQ3599" r:id="rId6199"/>
    <hyperlink ref="R3600" r:id="rId6200" display="http://propeldata.com/"/>
    <hyperlink ref="S3600" r:id="rId6201"/>
    <hyperlink ref="AP3600" r:id="rId6202"/>
    <hyperlink ref="R3601" r:id="rId6203" display="http://avilease.com/"/>
    <hyperlink ref="S3601" r:id="rId6204"/>
    <hyperlink ref="AP3601" r:id="rId6205"/>
    <hyperlink ref="R3602" r:id="rId6206" display="http://terreno.com/"/>
    <hyperlink ref="S3602" r:id="rId6207"/>
    <hyperlink ref="AP3602" r:id="rId6208"/>
    <hyperlink ref="R3603" r:id="rId6209" display="http://edgewoodoncology.com/"/>
    <hyperlink ref="S3603" r:id="rId6210"/>
    <hyperlink ref="AP3603" r:id="rId6211"/>
    <hyperlink ref="R3604" r:id="rId6212" display="http://wirobotics.com/"/>
    <hyperlink ref="AP3604" r:id="rId6213"/>
    <hyperlink ref="R3605" r:id="rId6214" display="http://linc-info.com/"/>
    <hyperlink ref="AQ3605" r:id="rId6215"/>
    <hyperlink ref="R3606" r:id="rId6216" display="http://techmagic.co.jp/"/>
    <hyperlink ref="S3606" r:id="rId6217"/>
    <hyperlink ref="AP3606" r:id="rId6218"/>
    <hyperlink ref="R3607" r:id="rId6219" display="http://desilo.ai/"/>
    <hyperlink ref="S3607" r:id="rId6220"/>
    <hyperlink ref="AP3607" r:id="rId6221"/>
    <hyperlink ref="R3608" r:id="rId6222" display="http://be-long.co/"/>
    <hyperlink ref="S3608" r:id="rId6223"/>
    <hyperlink ref="AP3608" r:id="rId6224"/>
    <hyperlink ref="R3609" r:id="rId6225" display="http://airthium.com/"/>
    <hyperlink ref="S3609" r:id="rId6226"/>
    <hyperlink ref="AP3609" r:id="rId6227"/>
    <hyperlink ref="R3610" r:id="rId6228" display="http://cardlytics.com/"/>
    <hyperlink ref="S3610" r:id="rId6229"/>
    <hyperlink ref="AP3610" r:id="rId6230"/>
    <hyperlink ref="R3611" r:id="rId6231" display="http://phinsec.io/"/>
    <hyperlink ref="S3611" r:id="rId6232"/>
    <hyperlink ref="AP3611" r:id="rId6233"/>
    <hyperlink ref="R3612" r:id="rId6234" display="http://hume.ai/"/>
    <hyperlink ref="S3612" r:id="rId6235"/>
    <hyperlink ref="AP3612" r:id="rId6236"/>
    <hyperlink ref="R3613" r:id="rId6237" display="http://tensorenergy.jp/"/>
    <hyperlink ref="S3613" r:id="rId6238"/>
    <hyperlink ref="AP3613" r:id="rId6239"/>
    <hyperlink ref="R3614" r:id="rId6240" display="http://axiota.com/"/>
    <hyperlink ref="S3614" r:id="rId6241"/>
    <hyperlink ref="AP3614" r:id="rId6242"/>
    <hyperlink ref="R3615" r:id="rId6243" display="http://advolve.ai/"/>
    <hyperlink ref="S3615" r:id="rId6244"/>
    <hyperlink ref="AP3615" r:id="rId6245"/>
    <hyperlink ref="R3616" r:id="rId6246" display="http://aeepr.com/"/>
    <hyperlink ref="S3616" r:id="rId6247"/>
    <hyperlink ref="R3617" r:id="rId6248" display="http://igcpharma.com/"/>
    <hyperlink ref="S3617" r:id="rId6249"/>
    <hyperlink ref="AP3617" r:id="rId6250"/>
    <hyperlink ref="R3618" r:id="rId6251" display="http://watttron.com/"/>
    <hyperlink ref="S3618" r:id="rId6252"/>
    <hyperlink ref="AP3618" r:id="rId6253"/>
    <hyperlink ref="R3619" r:id="rId6254" display="http://thoras.ai/"/>
    <hyperlink ref="S3619" r:id="rId6255"/>
    <hyperlink ref="AP3619" r:id="rId6256"/>
    <hyperlink ref="R3620" r:id="rId6257" display="http://siengine.com/"/>
    <hyperlink ref="AP3620" r:id="rId6258"/>
    <hyperlink ref="R3621" r:id="rId6259" display="http://sibsolutions.com/"/>
    <hyperlink ref="S3621" r:id="rId6260"/>
    <hyperlink ref="AP3621" r:id="rId6261"/>
    <hyperlink ref="R3622" r:id="rId6262" display="http://ionobell.com/"/>
    <hyperlink ref="S3622" r:id="rId6263"/>
    <hyperlink ref="AP3622" r:id="rId6264"/>
    <hyperlink ref="S3623" r:id="rId6265"/>
    <hyperlink ref="AP3623" r:id="rId6266"/>
    <hyperlink ref="R3624" r:id="rId6267" display="http://eliyan.com/"/>
    <hyperlink ref="S3624" r:id="rId6268"/>
    <hyperlink ref="AP3624" r:id="rId6269"/>
    <hyperlink ref="R3625" r:id="rId6270" display="http://tcabtech.com/"/>
    <hyperlink ref="AQ3625" r:id="rId6271"/>
    <hyperlink ref="R3626" r:id="rId6272" display="http://shinsekai-technologies.co.jp/"/>
    <hyperlink ref="AP3626" r:id="rId6273" location=":~:text=Takeru%20Okoso%20%2D%20CEO%20%2D%20%E6%A0%AA%E5%BC%8F%E4%BC%9A%E7%A4%BESHINSEKAI%20Technologies%20%7C%20LinkedIn" display="https://jp.linkedin.com/in/takeru-okoso - :~:text=Takeru%20Okoso%20%2D%20CEO%20%2D%20%E6%A0%AA%E5%BC%8F%E4%BC%9A%E7%A4%BESHINSEKAI%20Technologies%20%7C%20LinkedIn"/>
    <hyperlink ref="R3627" r:id="rId6274" display="http://shickenfoods.com/"/>
    <hyperlink ref="S3627" r:id="rId6275"/>
    <hyperlink ref="AP3627" r:id="rId6276"/>
    <hyperlink ref="R3628" r:id="rId6277" display="http://kidsy.co/"/>
    <hyperlink ref="S3628" r:id="rId6278"/>
    <hyperlink ref="AP3628" r:id="rId6279"/>
    <hyperlink ref="R3629" r:id="rId6280" display="http://sharechat.com/"/>
    <hyperlink ref="S3629" r:id="rId6281"/>
    <hyperlink ref="AP3629" r:id="rId6282"/>
    <hyperlink ref="R3630" r:id="rId6283" display="http://emergingtherapies.com/"/>
    <hyperlink ref="S3630" r:id="rId6284"/>
    <hyperlink ref="AQ3630" r:id="rId6285"/>
    <hyperlink ref="R3631" r:id="rId6286" display="http://idealpower.com/"/>
    <hyperlink ref="S3631" r:id="rId6287"/>
    <hyperlink ref="AP3631" r:id="rId6288"/>
    <hyperlink ref="S3632" r:id="rId6289"/>
    <hyperlink ref="AP3632" r:id="rId6290"/>
    <hyperlink ref="R3633" r:id="rId6291" display="http://eb5capital.com/"/>
    <hyperlink ref="S3633" r:id="rId6292"/>
    <hyperlink ref="AP3633" r:id="rId6293"/>
    <hyperlink ref="R3634" r:id="rId6294" display="http://neogap.se/"/>
    <hyperlink ref="S3634" r:id="rId6295"/>
    <hyperlink ref="AP3634" r:id="rId6296"/>
    <hyperlink ref="R3635" r:id="rId6297" display="http://huakongpower.com/"/>
    <hyperlink ref="AQ3635" r:id="rId6298" location="funding" display="https://pitchbook.com/profiles/company/592298-20 - funding"/>
    <hyperlink ref="R3636" r:id="rId6299" display="http://curegenetics.com/"/>
    <hyperlink ref="S3636" r:id="rId6300"/>
    <hyperlink ref="AP3636" r:id="rId6301"/>
    <hyperlink ref="R3637" r:id="rId6302" display="http://cctgroup.com.cn/"/>
    <hyperlink ref="S3637" r:id="rId6303"/>
    <hyperlink ref="AQ3637" r:id="rId6304"/>
    <hyperlink ref="R3638" r:id="rId6305" display="http://nodekit.xyz/"/>
    <hyperlink ref="S3638" r:id="rId6306"/>
    <hyperlink ref="AP3638" r:id="rId6307"/>
    <hyperlink ref="S3639" r:id="rId6308"/>
    <hyperlink ref="AP3639" r:id="rId6309"/>
    <hyperlink ref="R3640" r:id="rId6310" display="http://laseristech.com/"/>
    <hyperlink ref="AQ3640" r:id="rId6311"/>
    <hyperlink ref="R3641" r:id="rId6312" display="http://popularium.com/"/>
    <hyperlink ref="S3641" r:id="rId6313"/>
    <hyperlink ref="AP3641" r:id="rId6314"/>
    <hyperlink ref="R3642" r:id="rId6315" display="http://brioglobal.com/"/>
    <hyperlink ref="S3642" r:id="rId6316"/>
    <hyperlink ref="AP3642" r:id="rId6317"/>
    <hyperlink ref="R3643" r:id="rId6318" display="http://terralabs.com/"/>
    <hyperlink ref="S3643" r:id="rId6319"/>
    <hyperlink ref="AP3643" r:id="rId6320"/>
    <hyperlink ref="R3644" r:id="rId6321" display="http://thinkcyber.co.uk/"/>
    <hyperlink ref="S3644" r:id="rId6322"/>
    <hyperlink ref="AP3644" r:id="rId6323"/>
    <hyperlink ref="R3645" r:id="rId6324" display="http://avoli.com/"/>
    <hyperlink ref="S3645" r:id="rId6325"/>
    <hyperlink ref="AP3645" r:id="rId6326"/>
    <hyperlink ref="R3646" r:id="rId6327" display="http://spacture.ai/"/>
    <hyperlink ref="S3646" r:id="rId6328"/>
    <hyperlink ref="AP3646" r:id="rId6329"/>
    <hyperlink ref="R3647" r:id="rId6330" display="http://finvest.ambit.co/"/>
    <hyperlink ref="AQ3647" r:id="rId6331"/>
    <hyperlink ref="R3648" r:id="rId6332" display="http://eximb.com/"/>
    <hyperlink ref="S3648" r:id="rId6333"/>
    <hyperlink ref="AP3648" r:id="rId6334"/>
    <hyperlink ref="S3649" r:id="rId6335"/>
    <hyperlink ref="AP3649" r:id="rId6336"/>
    <hyperlink ref="R3650" r:id="rId6337" display="http://metyos.com/"/>
    <hyperlink ref="S3650" r:id="rId6338"/>
    <hyperlink ref="AP3650" r:id="rId6339"/>
    <hyperlink ref="R3651" r:id="rId6340" display="http://qlower.com/"/>
    <hyperlink ref="S3651" r:id="rId6341"/>
    <hyperlink ref="AP3651" r:id="rId6342"/>
    <hyperlink ref="R3652" r:id="rId6343" display="http://patentrenewal.com/"/>
    <hyperlink ref="S3652" r:id="rId6344"/>
    <hyperlink ref="AP3652" r:id="rId6345"/>
    <hyperlink ref="R3653" r:id="rId6346" display="http://wellnesscoachesusa.com/"/>
    <hyperlink ref="S3653" r:id="rId6347"/>
    <hyperlink ref="AP3653" r:id="rId6348"/>
    <hyperlink ref="S3654" r:id="rId6349"/>
    <hyperlink ref="AQ3654" r:id="rId6350" location="team" display="https://pitchbook.com/profiles/company/528286-96 - team"/>
    <hyperlink ref="R3655" r:id="rId6351" display="http://andsonbiotech.com/"/>
    <hyperlink ref="S3655" r:id="rId6352"/>
    <hyperlink ref="AP3655" r:id="rId6353"/>
    <hyperlink ref="R3656" r:id="rId6354" display="http://terragiabiofuel.com/"/>
    <hyperlink ref="S3656" r:id="rId6355"/>
    <hyperlink ref="AP3656" r:id="rId6356"/>
    <hyperlink ref="S3657" r:id="rId6357"/>
    <hyperlink ref="AP3657" r:id="rId6358"/>
    <hyperlink ref="R3658" r:id="rId6359" display="http://miresso.co.jp/"/>
    <hyperlink ref="AP3658" r:id="rId6360"/>
    <hyperlink ref="R3659" r:id="rId6361" display="http://mkango.ca/"/>
    <hyperlink ref="S3659" r:id="rId6362"/>
    <hyperlink ref="AP3659" r:id="rId6363"/>
    <hyperlink ref="R3660" r:id="rId6364" display="http://clairco.in/"/>
    <hyperlink ref="S3660" r:id="rId6365"/>
    <hyperlink ref="AP3660" r:id="rId6366"/>
    <hyperlink ref="R3661" r:id="rId6367" display="http://elixiron.com/"/>
    <hyperlink ref="S3661" r:id="rId6368"/>
    <hyperlink ref="AP3661" r:id="rId6369"/>
    <hyperlink ref="R3662" r:id="rId6370" display="http://spiritblockchain.com/"/>
    <hyperlink ref="S3662" r:id="rId6371"/>
    <hyperlink ref="AP3662" r:id="rId6372"/>
    <hyperlink ref="R3663" r:id="rId6373" display="http://datakrypto.com/"/>
    <hyperlink ref="S3663" r:id="rId6374"/>
    <hyperlink ref="AP3663" r:id="rId6375"/>
    <hyperlink ref="R3664" r:id="rId6376" display="http://volumina-medical.ch/"/>
    <hyperlink ref="S3664" r:id="rId6377"/>
    <hyperlink ref="AP3664" r:id="rId6378"/>
    <hyperlink ref="R3665" r:id="rId6379" display="http://iconloop.com/"/>
    <hyperlink ref="S3665" r:id="rId6380"/>
    <hyperlink ref="AP3665" r:id="rId6381"/>
    <hyperlink ref="R3666" r:id="rId6382" display="http://gold-mountain.ca/"/>
    <hyperlink ref="S3666" r:id="rId6383"/>
    <hyperlink ref="AP3666" r:id="rId6384"/>
    <hyperlink ref="R3667" r:id="rId6385" display="http://qumis.ai/"/>
    <hyperlink ref="S3667" r:id="rId6386"/>
    <hyperlink ref="AP3667" r:id="rId6387"/>
    <hyperlink ref="R3668" r:id="rId6388" display="http://lexverify.com/"/>
    <hyperlink ref="S3668" r:id="rId6389"/>
    <hyperlink ref="AP3668" r:id="rId6390"/>
    <hyperlink ref="R3669" r:id="rId6391" display="http://keeyns.com/"/>
    <hyperlink ref="S3669" r:id="rId6392"/>
    <hyperlink ref="AP3669" r:id="rId6393"/>
    <hyperlink ref="R3670" r:id="rId6394" display="http://esabcorporation.com/"/>
    <hyperlink ref="S3670" r:id="rId6395"/>
    <hyperlink ref="AP3670" r:id="rId6396"/>
    <hyperlink ref="R3671" r:id="rId6397" display="http://salboy.co.uk/"/>
    <hyperlink ref="S3671" r:id="rId6398"/>
    <hyperlink ref="AP3671" r:id="rId6399"/>
    <hyperlink ref="R3672" r:id="rId6400" display="http://tonstarter.com/"/>
    <hyperlink ref="S3672" r:id="rId6401"/>
    <hyperlink ref="AP3672" r:id="rId6402"/>
    <hyperlink ref="R3673" r:id="rId6403" display="http://staffingengine.ai/"/>
    <hyperlink ref="S3673" r:id="rId6404"/>
    <hyperlink ref="AP3673" r:id="rId6405"/>
    <hyperlink ref="R3674" r:id="rId6406" display="http://vetverifi.com/"/>
    <hyperlink ref="S3674" r:id="rId6407"/>
    <hyperlink ref="AP3674" r:id="rId6408"/>
    <hyperlink ref="R3675" r:id="rId6409" display="http://playmint.com/"/>
    <hyperlink ref="S3675" r:id="rId6410"/>
    <hyperlink ref="AP3675" r:id="rId6411"/>
    <hyperlink ref="R3676" r:id="rId6412" display="http://hublocal.com.br/"/>
    <hyperlink ref="S3676" r:id="rId6413"/>
    <hyperlink ref="AP3676" r:id="rId6414"/>
    <hyperlink ref="R3677" r:id="rId6415" display="http://ceg.co.jp/"/>
    <hyperlink ref="AQ3677" r:id="rId6416"/>
    <hyperlink ref="R3678" r:id="rId6417" display="http://gather.ai/"/>
    <hyperlink ref="S3678" r:id="rId6418"/>
    <hyperlink ref="AP3678" r:id="rId6419"/>
    <hyperlink ref="R3679" r:id="rId6420" display="http://surginex.com/"/>
    <hyperlink ref="AQ3679" r:id="rId6421"/>
    <hyperlink ref="R3680" r:id="rId6422" display="http://fieldworkrobotics.com/"/>
    <hyperlink ref="S3680" r:id="rId6423"/>
    <hyperlink ref="AP3680" r:id="rId6424"/>
    <hyperlink ref="R3681" r:id="rId6425" display="http://ensis.ai/"/>
    <hyperlink ref="S3681" r:id="rId6426"/>
    <hyperlink ref="AP3681" r:id="rId6427"/>
    <hyperlink ref="R3682" r:id="rId6428" display="http://ayora.ai/"/>
    <hyperlink ref="S3682" r:id="rId6429"/>
    <hyperlink ref="AP3682" r:id="rId6430"/>
    <hyperlink ref="R3683" r:id="rId6431" display="http://goldsainte.com/"/>
    <hyperlink ref="S3683" r:id="rId6432"/>
    <hyperlink ref="AP3683" r:id="rId6433"/>
    <hyperlink ref="R3684" r:id="rId6434" display="http://evarithermal.com/"/>
    <hyperlink ref="S3684" r:id="rId6435"/>
    <hyperlink ref="AP3684" r:id="rId6436"/>
    <hyperlink ref="R3685" r:id="rId6437" display="http://nicslab.com/"/>
    <hyperlink ref="S3685" r:id="rId6438"/>
    <hyperlink ref="AP3685" r:id="rId6439"/>
    <hyperlink ref="R3686" r:id="rId6440" display="http://neybor.co/"/>
    <hyperlink ref="S3686" r:id="rId6441"/>
    <hyperlink ref="AP3686" r:id="rId6442"/>
    <hyperlink ref="R3687" r:id="rId6443" display="http://applieduvinc.com/"/>
    <hyperlink ref="S3687" r:id="rId6444"/>
    <hyperlink ref="AP3687" r:id="rId6445"/>
    <hyperlink ref="R3688" r:id="rId6446" display="http://neutronpay.com/"/>
    <hyperlink ref="S3688" r:id="rId6447"/>
    <hyperlink ref="AP3688" r:id="rId6448"/>
    <hyperlink ref="R3689" r:id="rId6449" display="http://simtel.ro/"/>
    <hyperlink ref="S3689" r:id="rId6450"/>
    <hyperlink ref="AP3689" r:id="rId6451"/>
    <hyperlink ref="R3690" r:id="rId6452" display="http://ledgebrook.com/"/>
    <hyperlink ref="S3690" r:id="rId6453"/>
    <hyperlink ref="AP3690" r:id="rId6454"/>
    <hyperlink ref="R3691" r:id="rId6455" display="http://hopae.com/"/>
    <hyperlink ref="S3691" r:id="rId6456"/>
    <hyperlink ref="AP3691" r:id="rId6457"/>
    <hyperlink ref="R3692" r:id="rId6458" display="http://femtek.co/"/>
    <hyperlink ref="AP3692" r:id="rId6459"/>
    <hyperlink ref="R3693" r:id="rId6460" display="http://sertisins.com/"/>
    <hyperlink ref="S3693" r:id="rId6461"/>
    <hyperlink ref="AP3693" r:id="rId6462"/>
    <hyperlink ref="R3694" r:id="rId6463" display="http://diamfab.com/"/>
    <hyperlink ref="S3694" r:id="rId6464"/>
    <hyperlink ref="AP3694" r:id="rId6465"/>
    <hyperlink ref="AQ3695" r:id="rId6466" location="funding" display="https://pitchbook.com/profiles/company/592662-79 - funding"/>
    <hyperlink ref="R3696" r:id="rId6467" display="http://gunzillagames.com/"/>
    <hyperlink ref="S3696" r:id="rId6468"/>
    <hyperlink ref="AP3696" r:id="rId6469"/>
    <hyperlink ref="R3697" r:id="rId6470" display="http://rightnowresponse.com/"/>
    <hyperlink ref="S3697" r:id="rId6471"/>
    <hyperlink ref="AP3697" r:id="rId6472"/>
    <hyperlink ref="R3698" r:id="rId6473" display="http://playeveryware.com/"/>
    <hyperlink ref="S3698" r:id="rId6474"/>
    <hyperlink ref="AP3698" r:id="rId6475"/>
    <hyperlink ref="R3699" r:id="rId6476" display="http://fatritech.com/"/>
    <hyperlink ref="S3699" r:id="rId6477"/>
    <hyperlink ref="AQ3699" r:id="rId6478" location="team" display="https://pitchbook.com/profiles/company/343025-92 - team"/>
    <hyperlink ref="R3700" r:id="rId6479" display="http://highlandcopper.com/"/>
    <hyperlink ref="S3700" r:id="rId6480"/>
    <hyperlink ref="AP3700" r:id="rId6481"/>
    <hyperlink ref="R3701" r:id="rId6482" display="http://qnect.com/"/>
    <hyperlink ref="S3701" r:id="rId6483"/>
    <hyperlink ref="AP3701" r:id="rId6484"/>
    <hyperlink ref="R3702" r:id="rId6485" display="http://glui.io/"/>
    <hyperlink ref="AP3702" r:id="rId6486"/>
    <hyperlink ref="R3703" r:id="rId6487" display="http://aioptics.ai/"/>
    <hyperlink ref="S3703" r:id="rId6488"/>
    <hyperlink ref="AP3703" r:id="rId6489"/>
    <hyperlink ref="R3704" r:id="rId6490" display="http://groupsense.io/"/>
    <hyperlink ref="S3704" r:id="rId6491"/>
    <hyperlink ref="AP3704" r:id="rId6492"/>
    <hyperlink ref="R3706" r:id="rId6493" display="http://wayfinders.org/"/>
    <hyperlink ref="S3706" r:id="rId6494"/>
    <hyperlink ref="AP3706" r:id="rId6495"/>
    <hyperlink ref="S3707" r:id="rId6496"/>
    <hyperlink ref="AP3707" r:id="rId6497"/>
    <hyperlink ref="R3708" r:id="rId6498" display="http://newjerseycommunitycapital.org/"/>
    <hyperlink ref="S3708" r:id="rId6499"/>
    <hyperlink ref="AP3708" r:id="rId6500"/>
    <hyperlink ref="R3709" r:id="rId6501" display="http://paradigmhousing.co.uk/"/>
    <hyperlink ref="S3709" r:id="rId6502"/>
    <hyperlink ref="AP3709" r:id="rId6503"/>
    <hyperlink ref="R3710" r:id="rId6504" display="http://metaview.ai/"/>
    <hyperlink ref="S3710" r:id="rId6505"/>
    <hyperlink ref="AP3710" r:id="rId6506"/>
    <hyperlink ref="R3711" r:id="rId6507" display="http://tability.io/"/>
    <hyperlink ref="S3711" r:id="rId6508"/>
    <hyperlink ref="AP3711" r:id="rId6509"/>
    <hyperlink ref="R3712" r:id="rId6510" display="http://lightz-inc.com/"/>
    <hyperlink ref="S3712" r:id="rId6511"/>
    <hyperlink ref="AQ3712" r:id="rId6512"/>
    <hyperlink ref="R3713" r:id="rId6513" display="http://elevatefoods.org/"/>
    <hyperlink ref="S3713" r:id="rId6514"/>
    <hyperlink ref="AQ3713" r:id="rId6515"/>
    <hyperlink ref="S3714" r:id="rId6516" display="https://www.linkedin.com/"/>
    <hyperlink ref="AP3714" r:id="rId6517"/>
    <hyperlink ref="R3715" r:id="rId6518" display="http://collectest.com/"/>
    <hyperlink ref="AQ3715" r:id="rId6519"/>
    <hyperlink ref="S3716" r:id="rId6520"/>
    <hyperlink ref="AP3716" r:id="rId6521"/>
    <hyperlink ref="R3717" r:id="rId6522" display="http://scryptedinc.com/"/>
    <hyperlink ref="S3717" r:id="rId6523"/>
    <hyperlink ref="AP3717" r:id="rId6524"/>
    <hyperlink ref="R3718" r:id="rId6525" display="http://rug.ai/"/>
    <hyperlink ref="S3718" r:id="rId6526"/>
    <hyperlink ref="AP3718" r:id="rId6527"/>
    <hyperlink ref="R3719" r:id="rId6528" display="http://auraenergy.com.au/"/>
    <hyperlink ref="S3719" r:id="rId6529"/>
    <hyperlink ref="AP3719" r:id="rId6530"/>
    <hyperlink ref="R3720" r:id="rId6531" display="http://fan-ton.com/"/>
    <hyperlink ref="S3720" r:id="rId6532"/>
    <hyperlink ref="AP3720" r:id="rId6533"/>
    <hyperlink ref="R3721" r:id="rId6534" display="http://zypharm.com.cn/"/>
    <hyperlink ref="S3721" r:id="rId6535"/>
    <hyperlink ref="AQ3721" r:id="rId6536" location="patents" display="https://pitchbook.com/profiles/company/399124-90 - patents"/>
    <hyperlink ref="R3722" r:id="rId6537" display="http://microcleartech.com/"/>
    <hyperlink ref="S3722" r:id="rId6538"/>
    <hyperlink ref="AP3722" r:id="rId6539"/>
    <hyperlink ref="R3723" r:id="rId6540" display="http://refrsports.com/"/>
    <hyperlink ref="S3723" r:id="rId6541"/>
    <hyperlink ref="AP3723" r:id="rId6542"/>
    <hyperlink ref="R3724" r:id="rId6543" display="http://mellicell.com/"/>
    <hyperlink ref="S3724" r:id="rId6544"/>
    <hyperlink ref="AP3724" r:id="rId6545"/>
    <hyperlink ref="S3725" r:id="rId6546"/>
    <hyperlink ref="AP3725" r:id="rId6547"/>
    <hyperlink ref="R3726" r:id="rId6548" display="http://daakia.co.in/"/>
    <hyperlink ref="S3726" r:id="rId6549"/>
    <hyperlink ref="AP3726" r:id="rId6550"/>
    <hyperlink ref="R3728" r:id="rId6551" display="http://thinker-robotics.co.jp/"/>
    <hyperlink ref="AQ3728" r:id="rId6552"/>
    <hyperlink ref="R3729" r:id="rId6553" display="http://eaglepointincome.com/"/>
    <hyperlink ref="AQ3729" r:id="rId6554"/>
    <hyperlink ref="R3730" r:id="rId6555" display="http://taxo.co/"/>
    <hyperlink ref="S3730" r:id="rId6556"/>
    <hyperlink ref="AP3730" r:id="rId6557"/>
    <hyperlink ref="S3731" r:id="rId6558"/>
    <hyperlink ref="AP3731" r:id="rId6559"/>
    <hyperlink ref="R3732" r:id="rId6560" display="http://snapsclothing.com/"/>
    <hyperlink ref="S3732" r:id="rId6561"/>
    <hyperlink ref="AP3732" r:id="rId6562"/>
    <hyperlink ref="R3733" r:id="rId6563" display="http://tranched.fi/"/>
    <hyperlink ref="S3733" r:id="rId6564"/>
    <hyperlink ref="AP3733" r:id="rId6565"/>
    <hyperlink ref="R3734" r:id="rId6566" display="http://sptech.pl/"/>
    <hyperlink ref="S3734" r:id="rId6567"/>
    <hyperlink ref="AP3734" r:id="rId6568"/>
    <hyperlink ref="R3735" r:id="rId6569" display="http://qibitech.com/"/>
    <hyperlink ref="S3735" r:id="rId6570"/>
    <hyperlink ref="AQ3735" r:id="rId6571" location="team" display="https://pitchbook.com/profiles/company/491694-94 - team"/>
    <hyperlink ref="R3736" r:id="rId6572" display="http://cayugabiotech.com/"/>
    <hyperlink ref="S3736" r:id="rId6573"/>
    <hyperlink ref="AP3736" r:id="rId6574"/>
    <hyperlink ref="R3737" r:id="rId6575" display="http://synthiochem.com/"/>
    <hyperlink ref="S3737" r:id="rId6576"/>
    <hyperlink ref="AP3737" r:id="rId6577"/>
    <hyperlink ref="R3738" r:id="rId6578" display="http://syla-solar.jp/"/>
    <hyperlink ref="AQ3738" r:id="rId6579"/>
    <hyperlink ref="R3739" r:id="rId6580" display="http://purchaser.ai/"/>
    <hyperlink ref="S3739" r:id="rId6581"/>
    <hyperlink ref="AP3739" r:id="rId6582"/>
    <hyperlink ref="R3740" r:id="rId6583" display="http://xcarbontechnologies.com/"/>
    <hyperlink ref="S3740" r:id="rId6584"/>
    <hyperlink ref="AP3740" r:id="rId6585"/>
    <hyperlink ref="R3741" r:id="rId6586" display="http://pekaoleasing.com.pl/"/>
    <hyperlink ref="S3741" r:id="rId6587"/>
    <hyperlink ref="AP3741" r:id="rId6588"/>
    <hyperlink ref="R3742" r:id="rId6589" display="http://asets.io/"/>
    <hyperlink ref="AP3742" r:id="rId6590"/>
    <hyperlink ref="R3743" r:id="rId6591" display="http://innovationforce.io/"/>
    <hyperlink ref="S3743" r:id="rId6592"/>
    <hyperlink ref="AP3743" r:id="rId6593"/>
    <hyperlink ref="R3744" r:id="rId6594" display="http://curevision.org/"/>
    <hyperlink ref="S3744" r:id="rId6595"/>
    <hyperlink ref="AP3744" r:id="rId6596"/>
    <hyperlink ref="R3745" r:id="rId6597" display="http://arevo.se/"/>
    <hyperlink ref="S3745" r:id="rId6598"/>
    <hyperlink ref="AP3745" r:id="rId6599"/>
    <hyperlink ref="R3746" r:id="rId6600" display="http://metamehealth.com/"/>
    <hyperlink ref="S3746" r:id="rId6601"/>
    <hyperlink ref="AP3746" r:id="rId6602"/>
    <hyperlink ref="R3747" r:id="rId6603" display="http://criticalminerals.com/"/>
    <hyperlink ref="AQ3747" r:id="rId6604"/>
    <hyperlink ref="R3748" r:id="rId6605" display="http://getvector.ai/"/>
    <hyperlink ref="AQ3748" r:id="rId6606"/>
    <hyperlink ref="R3749" r:id="rId6607" display="http://launchcaster.xyz/"/>
    <hyperlink ref="AP3749" r:id="rId6608"/>
    <hyperlink ref="R3750" r:id="rId6609" display="http://asiagolflinks.com/"/>
    <hyperlink ref="R3751" r:id="rId6610" display="http://polarisic.com/"/>
    <hyperlink ref="S3751" r:id="rId6611"/>
    <hyperlink ref="AQ3751" r:id="rId6612"/>
    <hyperlink ref="R3752" r:id="rId6613" display="http://tballiance.org/"/>
    <hyperlink ref="S3752" r:id="rId6614"/>
    <hyperlink ref="AP3752" r:id="rId6615"/>
    <hyperlink ref="R3754" r:id="rId6616" display="http://bricfoundation.org/"/>
    <hyperlink ref="S3754" r:id="rId6617"/>
    <hyperlink ref="AP3754" r:id="rId6618"/>
    <hyperlink ref="R3755" r:id="rId6619" display="http://agteria.com/"/>
    <hyperlink ref="S3755" r:id="rId6620"/>
    <hyperlink ref="AP3755" r:id="rId6621"/>
    <hyperlink ref="S3756" r:id="rId6622"/>
    <hyperlink ref="AP3756" r:id="rId6623"/>
    <hyperlink ref="R3757" r:id="rId6624" display="http://unvale.io/"/>
    <hyperlink ref="S3757" r:id="rId6625"/>
    <hyperlink ref="AP3757" r:id="rId6626"/>
    <hyperlink ref="R3758" r:id="rId6627" display="http://augustagold.com/"/>
    <hyperlink ref="S3758" r:id="rId6628"/>
    <hyperlink ref="AQ3758" r:id="rId6629" location=":~:text=Richard%20Warke-,Executive%20Chairman,creation%20in%20the%20mining%20sector." display="https://www.augustagold.com/corporate/board-of-directors/ - :~:text=Richard%20Warke-,Executive%20Chairman,creation%20in%20the%20mining%20sector."/>
    <hyperlink ref="R3759" r:id="rId6630" display="http://brattea.com/"/>
    <hyperlink ref="AQ3759" r:id="rId6631" location="competitors" display="https://pitchbook.com/profiles/company/431230-96 - competitors"/>
    <hyperlink ref="R3760" r:id="rId6632" display="http://holos.io/"/>
    <hyperlink ref="S3760" r:id="rId6633"/>
    <hyperlink ref="AP3760" r:id="rId6634"/>
    <hyperlink ref="R3761" r:id="rId6635" display="http://lolacares.co.uk/"/>
    <hyperlink ref="S3761" r:id="rId6636"/>
    <hyperlink ref="AP3761" r:id="rId6637"/>
    <hyperlink ref="R3762" r:id="rId6638" display="http://raekdata.com/"/>
    <hyperlink ref="S3762" r:id="rId6639"/>
    <hyperlink ref="AP3762" r:id="rId6640"/>
    <hyperlink ref="R3763" r:id="rId6641" display="http://easylinkin.com/"/>
    <hyperlink ref="AQ3763" r:id="rId6642"/>
    <hyperlink ref="R3764" r:id="rId6643" display="http://rgy.com.tr/"/>
    <hyperlink ref="S3764" r:id="rId6644"/>
    <hyperlink ref="AQ3764" r:id="rId6645"/>
    <hyperlink ref="R3765" r:id="rId6646" display="http://pagarilifescience.com/"/>
    <hyperlink ref="S3765" r:id="rId6647"/>
    <hyperlink ref="AP3765" r:id="rId6648"/>
    <hyperlink ref="R3766" r:id="rId6649" display="http://studionebula.io/"/>
    <hyperlink ref="S3766" r:id="rId6650"/>
    <hyperlink ref="AP3766" r:id="rId6651"/>
    <hyperlink ref="R3767" r:id="rId6652" display="http://tutoring4you.co.uk/"/>
    <hyperlink ref="S3767" r:id="rId6653"/>
    <hyperlink ref="AP3767" r:id="rId6654"/>
    <hyperlink ref="R3768" r:id="rId6655" display="http://evaluable.ai/"/>
    <hyperlink ref="S3768" r:id="rId6656"/>
    <hyperlink ref="AP3768" r:id="rId6657"/>
    <hyperlink ref="R3769" r:id="rId6658" display="http://ahlanapp.com/"/>
    <hyperlink ref="S3769" r:id="rId6659"/>
    <hyperlink ref="AQ3769" r:id="rId6660" location="research" display="https://pitchbook.com/profiles/company/553759-48 - research"/>
    <hyperlink ref="R3770" r:id="rId6661" display="http://challenbio.com/"/>
    <hyperlink ref="AQ3770" r:id="rId6662" location="funding" display="https://pitchbook.com/profiles/company/502953-40 - funding"/>
    <hyperlink ref="R3771" r:id="rId6663" display="http://fastn.ai/"/>
    <hyperlink ref="S3771" r:id="rId6664"/>
    <hyperlink ref="AP3771" r:id="rId6665"/>
    <hyperlink ref="R3772" r:id="rId6666" display="http://koaacademy.com/"/>
    <hyperlink ref="S3772" r:id="rId6667"/>
    <hyperlink ref="AP3772" r:id="rId6668"/>
    <hyperlink ref="R3773" r:id="rId6669" display="http://bluepond.ai/"/>
    <hyperlink ref="S3773" r:id="rId6670"/>
    <hyperlink ref="AP3773" r:id="rId6671"/>
    <hyperlink ref="R3774" r:id="rId6672" display="http://hesti.co.uk/"/>
    <hyperlink ref="S3774" r:id="rId6673"/>
    <hyperlink ref="AP3774" r:id="rId6674"/>
    <hyperlink ref="R3775" r:id="rId6675" display="http://xsqrd.io/"/>
    <hyperlink ref="S3775" r:id="rId6676"/>
    <hyperlink ref="AP3775" r:id="rId6677"/>
    <hyperlink ref="R3776" r:id="rId6678" display="http://artcline.de/"/>
    <hyperlink ref="S3776" r:id="rId6679"/>
    <hyperlink ref="AP3776" r:id="rId6680"/>
    <hyperlink ref="R3777" r:id="rId6681" display="http://clabo.it/"/>
    <hyperlink ref="S3777" r:id="rId6682"/>
    <hyperlink ref="AP3777" r:id="rId6683"/>
    <hyperlink ref="R3778" r:id="rId6684" display="http://optibiotix.com/"/>
    <hyperlink ref="S3778" r:id="rId6685"/>
    <hyperlink ref="AP3778" r:id="rId6686"/>
    <hyperlink ref="R3779" r:id="rId6687" display="http://victoryleague.io/"/>
    <hyperlink ref="S3779" r:id="rId6688"/>
    <hyperlink ref="AQ3779" r:id="rId6689" location=":~:text=Back-,Marcus%20Bl%C3%A4sche,Victory%20League,-Is%20speaking%20at" display="https://app.swapcard.com/widget/event/seg3-london/person/RXZlbnRQZW9wbGVfMzA5NzA4MzA= - :~:text=Back-,Marcus%20Bl%C3%A4sche,Victory%20League,-Is%20speaking%20at"/>
    <hyperlink ref="R3780" r:id="rId6690" display="http://robotnose.net/"/>
    <hyperlink ref="S3780" r:id="rId6691"/>
    <hyperlink ref="AP3780" r:id="rId6692"/>
    <hyperlink ref="S3781" r:id="rId6693"/>
    <hyperlink ref="AP3781" r:id="rId6694"/>
    <hyperlink ref="R3782" r:id="rId6695" display="http://paybo.cn/"/>
    <hyperlink ref="AQ3782" r:id="rId6696"/>
    <hyperlink ref="R3783" r:id="rId6697" display="http://tdsynnex.com/"/>
    <hyperlink ref="S3783" r:id="rId6698"/>
    <hyperlink ref="AP3783" r:id="rId6699"/>
    <hyperlink ref="R3784" r:id="rId6700" display="http://ndhc.org/"/>
    <hyperlink ref="S3784" r:id="rId6701"/>
    <hyperlink ref="AQ3784" r:id="rId6702" location=":~:text=Lori%20Hudson%20Flanery,President%20and%20CEO" display="https://www.ndhc.org/staff-and-board-members/?fwp_people_type=executive-staff - :~:text=Lori%20Hudson%20Flanery,President%20and%20CEO"/>
    <hyperlink ref="R3785" r:id="rId6703" display="http://bigthought.org/"/>
    <hyperlink ref="S3785" r:id="rId6704"/>
    <hyperlink ref="AP3785" r:id="rId6705"/>
    <hyperlink ref="AP3786" r:id="rId6706"/>
    <hyperlink ref="R3787" r:id="rId6707" display="http://aivocode.com/"/>
    <hyperlink ref="S3787" r:id="rId6708"/>
    <hyperlink ref="AP3787" r:id="rId6709"/>
    <hyperlink ref="R3788" r:id="rId6710" display="http://ez-chow.com/"/>
    <hyperlink ref="S3788" r:id="rId6711"/>
    <hyperlink ref="AP3788" r:id="rId6712"/>
    <hyperlink ref="R3789" r:id="rId6713" display="http://payclair.com/"/>
    <hyperlink ref="S3789" r:id="rId6714"/>
    <hyperlink ref="AQ3789" r:id="rId6715" location=":~:text=Anand%20Capur,FOUNDER" display="https://payclair.com/about/ - :~:text=Anand%20Capur,FOUNDER"/>
    <hyperlink ref="R3790" r:id="rId6716" display="http://versatile-ag.com/"/>
    <hyperlink ref="S3790" r:id="rId6717"/>
    <hyperlink ref="AQ3790" r:id="rId6718"/>
    <hyperlink ref="R3791" r:id="rId6719" display="http://kiwisleep.com/"/>
    <hyperlink ref="S3791" r:id="rId6720"/>
    <hyperlink ref="AQ3791" r:id="rId6721" location="shopify-section-template--21727803834552__custom_content_TiWqNN:~:text=Meet-,Richard%20Codos,Co%2DFounder%2C%20CEO%2C%20and%20Board%20Member,-Richard%20Codos%20is" display="https://kiwisleep.com/pages/about - shopify-section-template--21727803834552__custom_content_TiWqNN:~:text=Meet-,Richard%20Codos,Co%2DFounder%2C%20CEO%2C%20and%20Board%20Member,-Richard%20Codos%20is"/>
    <hyperlink ref="R3792" r:id="rId6722" display="http://trylastminute.com/"/>
    <hyperlink ref="S3792" r:id="rId6723"/>
    <hyperlink ref="AQ3792" r:id="rId6724" location=":~:text=revolutionizing%20healthcare%20staffing.-,Leo%20Dassa,Founder%20and%20CEO,-University%20of%20Maryland" display="https://trylastminute.com/about - :~:text=revolutionizing%20healthcare%20staffing.-,Leo%20Dassa,Founder%20and%20CEO,-University%20of%20Maryland"/>
    <hyperlink ref="S3793" r:id="rId6725"/>
    <hyperlink ref="AP3793" r:id="rId6726"/>
    <hyperlink ref="R3794" r:id="rId6727" display="http://beniplus.ca/"/>
    <hyperlink ref="S3794" r:id="rId6728"/>
    <hyperlink ref="AP3794" r:id="rId6729"/>
    <hyperlink ref="R3795" r:id="rId6730" display="http://toetal-solutions.com/"/>
    <hyperlink ref="S3795" r:id="rId6731"/>
    <hyperlink ref="AP3795" r:id="rId6732"/>
    <hyperlink ref="R3796" r:id="rId6733" display="http://playlab.ai/"/>
    <hyperlink ref="S3796" r:id="rId6734"/>
    <hyperlink ref="AP3796" r:id="rId6735"/>
    <hyperlink ref="R3797" r:id="rId6736" display="http://delilahrestaurants.com/"/>
    <hyperlink ref="AQ3797" r:id="rId6737"/>
    <hyperlink ref="R3798" r:id="rId6738" display="http://micronpure.com/"/>
    <hyperlink ref="S3798" r:id="rId6739"/>
    <hyperlink ref="AP3798" r:id="rId6740"/>
    <hyperlink ref="R3799" r:id="rId6741" display="http://secondwaveus.com/"/>
    <hyperlink ref="S3799" r:id="rId6742"/>
    <hyperlink ref="AP3799" r:id="rId6743"/>
    <hyperlink ref="R3800" r:id="rId6744" display="http://tianchen-biology.com/"/>
    <hyperlink ref="AQ3800" r:id="rId6745" location="overview" display="https://pitchbook.com/profiles/company/592431-04 - overview"/>
    <hyperlink ref="S3801" r:id="rId6746"/>
    <hyperlink ref="AP3801" r:id="rId6747"/>
    <hyperlink ref="R3802" r:id="rId6748" display="http://lboro.ac.uk/"/>
    <hyperlink ref="S3802" r:id="rId6749"/>
    <hyperlink ref="AQ3802" r:id="rId6750" location=":~:text=Professor%20Nick%20Jennings,CB%20FREng%20FRS" display="https://www.lboro.ac.uk/services/vco/smt/vc-prof-jennings/ - :~:text=Professor%20Nick%20Jennings,CB%20FREng%20FRS"/>
    <hyperlink ref="R3803" r:id="rId6751" display="http://aberdeenminerals.com/"/>
    <hyperlink ref="S3803" r:id="rId6752"/>
    <hyperlink ref="AP3803" r:id="rId6753"/>
    <hyperlink ref="AQ3804" r:id="rId6754"/>
    <hyperlink ref="R3806" r:id="rId6755" display="http://bartongold.com.au/"/>
    <hyperlink ref="S3806" r:id="rId6756"/>
    <hyperlink ref="AP3806" r:id="rId6757"/>
    <hyperlink ref="S3807" r:id="rId6758"/>
    <hyperlink ref="AP3807" r:id="rId6759"/>
    <hyperlink ref="R3808" r:id="rId6760" display="http://zongweitech.com/"/>
    <hyperlink ref="AQ3808" r:id="rId6761" location="timeline" display="https://pitchbook.com/profiles/company/503584-66 - timeline"/>
    <hyperlink ref="R3809" r:id="rId6762" display="http://midas.gs/"/>
    <hyperlink ref="S3809" r:id="rId6763"/>
    <hyperlink ref="AP3809" r:id="rId6764"/>
    <hyperlink ref="R3810" r:id="rId6765" display="http://rsjia.com/"/>
    <hyperlink ref="R3811" r:id="rId6766" display="http://titles.xyz/"/>
    <hyperlink ref="S3811" r:id="rId6767"/>
    <hyperlink ref="AP3811" r:id="rId6768"/>
    <hyperlink ref="R3812" r:id="rId6769" display="http://caracalgold.com/"/>
    <hyperlink ref="S3812" r:id="rId6770"/>
    <hyperlink ref="AP3812" r:id="rId6771"/>
    <hyperlink ref="R3813" r:id="rId6772" display="http://magicblock.gg/"/>
    <hyperlink ref="S3813" r:id="rId6773"/>
    <hyperlink ref="AP3813" r:id="rId6774"/>
    <hyperlink ref="R3814" r:id="rId6775" display="http://skoob.ai/"/>
    <hyperlink ref="S3814" r:id="rId6776"/>
    <hyperlink ref="AP3814" r:id="rId6777"/>
    <hyperlink ref="R3815" r:id="rId6778" display="http://dppoland.com/"/>
    <hyperlink ref="AQ3815" r:id="rId6779"/>
    <hyperlink ref="R3816" r:id="rId6780" display="http://loula.net/"/>
    <hyperlink ref="S3816" r:id="rId6781"/>
    <hyperlink ref="AQ3816" r:id="rId6782" location="funding" display="https://pitchbook.com/profiles/company/588622-87 - funding"/>
    <hyperlink ref="R3817" r:id="rId6783" display="http://lafayette.org/"/>
    <hyperlink ref="S3817" r:id="rId6784"/>
    <hyperlink ref="AP3817" r:id="rId6785"/>
    <hyperlink ref="R3818" r:id="rId6786" display="http://noshdelivery.co/"/>
    <hyperlink ref="S3818" r:id="rId6787"/>
    <hyperlink ref="AP3818" r:id="rId6788"/>
    <hyperlink ref="R3819" r:id="rId6789" display="http://cancer.uams.edu/"/>
    <hyperlink ref="S3819" r:id="rId6790"/>
    <hyperlink ref="AQ3819" r:id="rId6791" location=":~:text=Michael%20Birrer%2C%20M.D.%2C%20Ph.,D.&amp;text=Marjan%20Boerma%2C%20Ph." display="https://cancer.uams.edu/about-us/leadership/ - :~:text=Michael%20Birrer%2C%20M.D.%2C%20Ph.,D.&amp;text=Marjan%20Boerma%2C%20Ph."/>
    <hyperlink ref="R3820" r:id="rId6792" display="http://self-and-innov.fr/"/>
    <hyperlink ref="S3820" r:id="rId6793"/>
    <hyperlink ref="AP3820" r:id="rId6794"/>
    <hyperlink ref="R3821" r:id="rId6795" display="http://dphispace.com/"/>
    <hyperlink ref="S3821" r:id="rId6796"/>
    <hyperlink ref="AP3821" r:id="rId6797"/>
    <hyperlink ref="R3823" r:id="rId6798" display="http://seetruetechnologies.com/"/>
    <hyperlink ref="S3823" r:id="rId6799"/>
    <hyperlink ref="AP3823" r:id="rId6800"/>
    <hyperlink ref="R3824" r:id="rId6801" display="http://spirecut.com/"/>
    <hyperlink ref="S3824" r:id="rId6802"/>
    <hyperlink ref="AP3824" r:id="rId6803"/>
    <hyperlink ref="R3825" r:id="rId6804" display="http://marugotoinc.co.jp/"/>
    <hyperlink ref="AQ3825" r:id="rId6805"/>
    <hyperlink ref="R3826" r:id="rId6806" display="http://ahdyan.com/"/>
    <hyperlink ref="AQ3826" r:id="rId6807" location="overview" display="https://pitchbook.com/profiles/company/592633-36 - overview"/>
    <hyperlink ref="R3827" r:id="rId6808" display="http://mcaltherapeutics.com/"/>
    <hyperlink ref="AP3827" r:id="rId6809"/>
    <hyperlink ref="R3828" r:id="rId6810" display="http://compasslabs.ai/"/>
    <hyperlink ref="S3828" r:id="rId6811"/>
    <hyperlink ref="AP3828" r:id="rId6812"/>
    <hyperlink ref="R3829" r:id="rId6813" display="http://fresnel-energy.com/"/>
    <hyperlink ref="AQ3829" r:id="rId6814" location="about" display="https://www.f6s.com/member/milunmoghe - about"/>
    <hyperlink ref="R3830" r:id="rId6815" display="http://technipenergies.com/"/>
    <hyperlink ref="S3830" r:id="rId6816"/>
    <hyperlink ref="AQ3830" r:id="rId6817" location=":~:text=Arnaud%20Pieton,50%20years%20old." display="https://www.ten.com/en/about/executive-team - :~:text=Arnaud%20Pieton,50%20years%20old."/>
    <hyperlink ref="R3831" r:id="rId6818" display="http://aiet.io/"/>
    <hyperlink ref="R3832" r:id="rId6819" display="http://iletmen.com.tr/"/>
    <hyperlink ref="S3832" r:id="rId6820"/>
    <hyperlink ref="AP3832" r:id="rId6821"/>
    <hyperlink ref="R3833" r:id="rId6822" display="http://stumbl.com/"/>
    <hyperlink ref="S3833" r:id="rId6823"/>
    <hyperlink ref="AP3833" r:id="rId6824"/>
    <hyperlink ref="R3834" r:id="rId6825" display="http://worksenseai.com/"/>
    <hyperlink ref="S3834" r:id="rId6826"/>
    <hyperlink ref="AP3834" r:id="rId6827"/>
    <hyperlink ref="R3835" r:id="rId6828" display="http://tarallilabs.com/"/>
    <hyperlink ref="S3835" r:id="rId6829"/>
    <hyperlink ref="AP3835" r:id="rId6830"/>
    <hyperlink ref="R3836" r:id="rId6831" display="http://zkpassport.id/"/>
    <hyperlink ref="S3836" r:id="rId6832"/>
    <hyperlink ref="AQ3836" r:id="rId6833"/>
    <hyperlink ref="R3837" r:id="rId6834" display="http://lev2050.com/"/>
    <hyperlink ref="S3837" r:id="rId6835"/>
    <hyperlink ref="AQ3837" r:id="rId6836" location=":~:text=David%20Garcia%20Yoldi%20(CEO" display="https://www.lev2050.com/en/blog/ - :~:text=David%20Garcia%20Yoldi%20(CEO"/>
    <hyperlink ref="R3838" r:id="rId6837" display="http://augmetec.com/"/>
    <hyperlink ref="AQ3838" r:id="rId6838"/>
    <hyperlink ref="R3839" r:id="rId6839" display="http://glamiris.com/"/>
    <hyperlink ref="S3839" r:id="rId6840"/>
    <hyperlink ref="AP3839" r:id="rId6841"/>
    <hyperlink ref="R3840" r:id="rId6842" display="http://esgl.asia/"/>
    <hyperlink ref="S3840" r:id="rId6843"/>
    <hyperlink ref="AP3840" r:id="rId6844"/>
    <hyperlink ref="AP3841" r:id="rId6845"/>
    <hyperlink ref="R3842" r:id="rId6846" display="http://myriadwind.com/"/>
    <hyperlink ref="S3842" r:id="rId6847"/>
    <hyperlink ref="AP3842" r:id="rId6848"/>
    <hyperlink ref="R3843" r:id="rId6849" display="http://canagoldresources.com/"/>
    <hyperlink ref="S3843" r:id="rId6850"/>
    <hyperlink ref="AP3843" r:id="rId6851"/>
    <hyperlink ref="R3844" r:id="rId6852" display="http://airbooster.fr/"/>
    <hyperlink ref="S3844" r:id="rId6853"/>
    <hyperlink ref="AQ3844" r:id="rId6854" location="research:~:text=Board%20Seat-,Christophe%20Fourcaud,-Founder%2C%20President%2C%20Manager" display="https://pitchbook.com/profiles/company/432854-20 - research:~:text=Board%20Seat-,Christophe%20Fourcaud,-Founder%2C%20President%2C%20Manager"/>
    <hyperlink ref="R3845" r:id="rId6855" display="http://obs.rs/"/>
    <hyperlink ref="S3845" r:id="rId6856"/>
    <hyperlink ref="AP3845" r:id="rId6857"/>
    <hyperlink ref="R3847" r:id="rId6858" display="http://collarprotocol.xyz/"/>
    <hyperlink ref="S3847" r:id="rId6859"/>
    <hyperlink ref="AP3847" r:id="rId6860"/>
    <hyperlink ref="R3848" r:id="rId6861" display="http://jagalchiojimae.com/"/>
    <hyperlink ref="AQ3848" r:id="rId6862"/>
    <hyperlink ref="R3849" r:id="rId6863" display="http://plenti-space.com/"/>
    <hyperlink ref="S3849" r:id="rId6864"/>
    <hyperlink ref="AP3849" r:id="rId6865"/>
    <hyperlink ref="R3850" r:id="rId6866" display="http://wickedsheets.com/"/>
    <hyperlink ref="S3850" r:id="rId6867"/>
    <hyperlink ref="AP3850" r:id="rId6868"/>
    <hyperlink ref="R3852" r:id="rId6869" display="http://dispo.travel/"/>
    <hyperlink ref="S3852" r:id="rId6870"/>
    <hyperlink ref="AP3852" r:id="rId6871"/>
    <hyperlink ref="R3853" r:id="rId6872" display="http://unmannedexperts.com/"/>
    <hyperlink ref="S3853" r:id="rId6873"/>
    <hyperlink ref="AP3853" r:id="rId6874"/>
    <hyperlink ref="R3854" r:id="rId6875" display="http://renegadegold.com/"/>
    <hyperlink ref="AQ3854" r:id="rId6876"/>
    <hyperlink ref="S3855" r:id="rId6877"/>
    <hyperlink ref="AP3855" r:id="rId6878"/>
    <hyperlink ref="R3856" r:id="rId6879" display="http://cloudfo.co/"/>
    <hyperlink ref="S3856" r:id="rId6880"/>
    <hyperlink ref="AP3856" r:id="rId6881"/>
    <hyperlink ref="R3857" r:id="rId6882" display="http://adytonresources.com/"/>
    <hyperlink ref="S3857" r:id="rId6883"/>
    <hyperlink ref="AP3857" r:id="rId6884"/>
    <hyperlink ref="R3858" r:id="rId6885" display="http://prosperahcs.org/"/>
    <hyperlink ref="S3858" r:id="rId6886"/>
    <hyperlink ref="AQ3858" r:id="rId6887"/>
    <hyperlink ref="R3859" r:id="rId6888" display="http://astopia.com/"/>
    <hyperlink ref="S3859" r:id="rId6889"/>
    <hyperlink ref="AP3859" r:id="rId6890"/>
    <hyperlink ref="R3860" r:id="rId6891" display="http://gaimifyinc.com/"/>
    <hyperlink ref="S3860" r:id="rId6892"/>
    <hyperlink ref="AP3860" r:id="rId6893"/>
    <hyperlink ref="R3861" r:id="rId6894" display="http://instantroofer.com/"/>
    <hyperlink ref="S3861" r:id="rId6895"/>
    <hyperlink ref="AP3861" r:id="rId6896"/>
    <hyperlink ref="R3862" r:id="rId6897" display="http://explorationpuma.com/"/>
    <hyperlink ref="S3862" r:id="rId6898"/>
    <hyperlink ref="AP3862" r:id="rId6899"/>
    <hyperlink ref="R3864" r:id="rId6900" display="http://lacasanwk.org/"/>
    <hyperlink ref="S3864" r:id="rId6901"/>
    <hyperlink ref="AP3864" r:id="rId6902"/>
    <hyperlink ref="R3865" r:id="rId6903" display="http://vulnvoyager.com/"/>
    <hyperlink ref="AP3865" r:id="rId6904"/>
    <hyperlink ref="AP3866" r:id="rId6905"/>
    <hyperlink ref="R3867" r:id="rId6906" display="http://kale.ai/"/>
    <hyperlink ref="S3867" r:id="rId6907"/>
    <hyperlink ref="AP3867" r:id="rId6908"/>
    <hyperlink ref="R3868" r:id="rId6909" display="http://lightyearssolar.co.nz/"/>
    <hyperlink ref="S3868" r:id="rId6910"/>
    <hyperlink ref="AQ3868" r:id="rId6911" location="timeline" display="https://pitchbook.com/profiles/company/523353-61 - timeline"/>
    <hyperlink ref="R3869" r:id="rId6912" display="http://zeroterrain.com/"/>
    <hyperlink ref="S3869" r:id="rId6913"/>
    <hyperlink ref="AP3869" r:id="rId6914"/>
    <hyperlink ref="R3870" r:id="rId6915" display="http://uloucnj.org/"/>
    <hyperlink ref="S3870" r:id="rId6916"/>
    <hyperlink ref="AP3870" r:id="rId6917"/>
    <hyperlink ref="R3871" r:id="rId6918" display="http://water-kinetics.co.uk/"/>
    <hyperlink ref="S3871" r:id="rId6919"/>
    <hyperlink ref="AP3871" r:id="rId6920"/>
    <hyperlink ref="R3872" r:id="rId6921" display="http://veinternational.org/"/>
    <hyperlink ref="S3872" r:id="rId6922"/>
    <hyperlink ref="AP3872" r:id="rId6923"/>
    <hyperlink ref="R3873" r:id="rId6924" display="http://innvo.xyz/"/>
    <hyperlink ref="S3873" r:id="rId6925"/>
    <hyperlink ref="AP3873" r:id="rId6926"/>
    <hyperlink ref="R3874" r:id="rId6927" display="http://yourcentinel.com/"/>
    <hyperlink ref="S3874" r:id="rId6928"/>
    <hyperlink ref="AP3874" r:id="rId6929"/>
    <hyperlink ref="R3875" r:id="rId6930" display="http://gpsed.org/"/>
    <hyperlink ref="S3875" r:id="rId6931"/>
    <hyperlink ref="AP3875" r:id="rId6932"/>
    <hyperlink ref="R3876" r:id="rId6933" display="http://colorstack.org/"/>
    <hyperlink ref="S3876" r:id="rId6934"/>
    <hyperlink ref="AP3876" r:id="rId6935"/>
    <hyperlink ref="R3877" r:id="rId6936" display="http://oneteamabstract.com/"/>
    <hyperlink ref="R3878" r:id="rId6937" display="http://impulsonics.com/"/>
    <hyperlink ref="S3878" r:id="rId6938"/>
    <hyperlink ref="AP3878" r:id="rId6939"/>
    <hyperlink ref="R3879" r:id="rId6940" display="http://choosedelaware.com/"/>
    <hyperlink ref="S3879" r:id="rId6941"/>
    <hyperlink ref="AP3879" r:id="rId6942"/>
    <hyperlink ref="R3881" r:id="rId6943" display="http://getschooled.com/"/>
    <hyperlink ref="S3881" r:id="rId6944"/>
    <hyperlink ref="AP3881" r:id="rId6945"/>
    <hyperlink ref="R3882" r:id="rId6946" display="http://unitedlithium.com/"/>
    <hyperlink ref="S3882" r:id="rId6947"/>
    <hyperlink ref="AP3882" r:id="rId6948"/>
    <hyperlink ref="R3883" r:id="rId6949" display="http://reg-metrics.com/"/>
    <hyperlink ref="S3883" r:id="rId6950"/>
    <hyperlink ref="AP3883" r:id="rId6951"/>
    <hyperlink ref="AQ3884" r:id="rId6952"/>
    <hyperlink ref="R3885" r:id="rId6953" display="http://meritic.ai/"/>
    <hyperlink ref="AQ3885" r:id="rId6954"/>
    <hyperlink ref="R3886" r:id="rId6955" display="http://ontailwind.com/"/>
    <hyperlink ref="R3887" r:id="rId6956" display="http://kenosha.ai/"/>
    <hyperlink ref="S3887" r:id="rId6957"/>
    <hyperlink ref="AP3887" r:id="rId6958"/>
    <hyperlink ref="R3888" r:id="rId6959" display="http://immobiliallasta.it/"/>
    <hyperlink ref="S3888" r:id="rId6960"/>
    <hyperlink ref="AP3888" r:id="rId6961"/>
    <hyperlink ref="R3889" r:id="rId6962" display="http://capitalconnectny.org/"/>
    <hyperlink ref="R3890" r:id="rId6963" display="http://websterhousenh.org/"/>
    <hyperlink ref="S3890" r:id="rId6964"/>
    <hyperlink ref="AP3890" r:id="rId6965"/>
    <hyperlink ref="R3891" r:id="rId6966" display="http://rovecard.com/"/>
    <hyperlink ref="S3891" r:id="rId6967"/>
    <hyperlink ref="AP3891" r:id="rId6968"/>
    <hyperlink ref="R3892" r:id="rId6969" display="http://stakestone.io/"/>
    <hyperlink ref="AQ3892" r:id="rId6970"/>
    <hyperlink ref="R3893" r:id="rId6971" display="http://arivihan.com/"/>
    <hyperlink ref="S3893" r:id="rId6972"/>
    <hyperlink ref="AP3893" r:id="rId6973"/>
    <hyperlink ref="R3894" r:id="rId6974" display="http://lightshipneuroscience.com/"/>
    <hyperlink ref="S3894" r:id="rId6975"/>
    <hyperlink ref="AP3894" r:id="rId6976"/>
    <hyperlink ref="S3895" r:id="rId6977"/>
    <hyperlink ref="AP3895" r:id="rId6978"/>
    <hyperlink ref="R3896" r:id="rId6979" display="http://uncommonconstruction.org/"/>
    <hyperlink ref="S3896" r:id="rId6980"/>
    <hyperlink ref="AP3896" r:id="rId6981"/>
    <hyperlink ref="R3897" r:id="rId6982" display="http://web.archive.org/"/>
    <hyperlink ref="R3898" r:id="rId6983" display="http://cornerstonesva.org/"/>
    <hyperlink ref="S3898" r:id="rId6984"/>
    <hyperlink ref="AP3898" r:id="rId6985"/>
    <hyperlink ref="R3899" r:id="rId6986" display="http://eyeswideopencollective.com/"/>
    <hyperlink ref="AQ3899" r:id="rId6987"/>
    <hyperlink ref="R3900" r:id="rId6988" display="http://charlee.ai/"/>
    <hyperlink ref="S3900" r:id="rId6989"/>
    <hyperlink ref="AP3900" r:id="rId6990"/>
    <hyperlink ref="R3901" r:id="rId6991" display="http://unitedplanet.org/"/>
    <hyperlink ref="S3901" r:id="rId6992"/>
    <hyperlink ref="AP3901" r:id="rId6993"/>
    <hyperlink ref="R3902" r:id="rId6994" display="http://cchousing.co.uk/"/>
    <hyperlink ref="S3902" r:id="rId6995"/>
    <hyperlink ref="R3903" r:id="rId6996" display="http://communityshare.us/"/>
    <hyperlink ref="S3903" r:id="rId6997"/>
    <hyperlink ref="AP3903" r:id="rId6998"/>
    <hyperlink ref="AQ3904" r:id="rId6999"/>
    <hyperlink ref="R3905" r:id="rId7000" display="http://justicialab.org/"/>
    <hyperlink ref="S3905" r:id="rId7001"/>
    <hyperlink ref="AP3905" r:id="rId7002"/>
    <hyperlink ref="R3908" r:id="rId7003" display="http://libu.fr/"/>
    <hyperlink ref="S3908" r:id="rId7004"/>
    <hyperlink ref="AP3908" r:id="rId7005"/>
    <hyperlink ref="R3909" r:id="rId7006" display="http://garbaliser.com/"/>
    <hyperlink ref="S3909" r:id="rId7007"/>
    <hyperlink ref="AP3909" r:id="rId7008"/>
    <hyperlink ref="R3910" r:id="rId7009" display="http://homesforamerica.org/"/>
    <hyperlink ref="S3910" r:id="rId7010"/>
    <hyperlink ref="AP3910" r:id="rId7011"/>
    <hyperlink ref="R3911" r:id="rId7012" display="http://thelordsplace.org/"/>
    <hyperlink ref="S3911" r:id="rId7013"/>
    <hyperlink ref="AP3911" r:id="rId7014"/>
    <hyperlink ref="R3912" r:id="rId7015" display="http://enlipsium.com/"/>
    <hyperlink ref="S3912" r:id="rId7016"/>
    <hyperlink ref="AP3912" r:id="rId7017"/>
    <hyperlink ref="R3913" r:id="rId7018" display="http://athenaintelligence.ai/"/>
    <hyperlink ref="S3913" r:id="rId7019"/>
    <hyperlink ref="AP3913" r:id="rId7020"/>
    <hyperlink ref="R3914" r:id="rId7021" display="http://q-block.ca/"/>
    <hyperlink ref="S3914" r:id="rId7022"/>
    <hyperlink ref="AP3914" r:id="rId7023"/>
    <hyperlink ref="R3915" r:id="rId7024" display="http://americasucceeds.org/"/>
    <hyperlink ref="S3915" r:id="rId7025"/>
    <hyperlink ref="AP3915" r:id="rId7026"/>
    <hyperlink ref="R3916" r:id="rId7027" display="http://tokoney.com/"/>
    <hyperlink ref="S3916" r:id="rId7028"/>
    <hyperlink ref="AP3916" r:id="rId7029"/>
    <hyperlink ref="R3917" r:id="rId7030" display="http://atinyhomeforgood.org/"/>
    <hyperlink ref="S3917" r:id="rId7031"/>
    <hyperlink ref="AQ3917" r:id="rId7032"/>
    <hyperlink ref="R3918" r:id="rId7033" display="http://homewardva.org/"/>
    <hyperlink ref="S3918" r:id="rId7034"/>
    <hyperlink ref="AP3918" r:id="rId7035"/>
    <hyperlink ref="R3919" r:id="rId7036" display="http://csevery1.com/"/>
    <hyperlink ref="S3919" r:id="rId7037"/>
    <hyperlink ref="AP3919" r:id="rId7038"/>
    <hyperlink ref="R3920" r:id="rId7039" display="http://leggett.com/"/>
    <hyperlink ref="S3920" r:id="rId7040"/>
    <hyperlink ref="AP3920" r:id="rId7041"/>
    <hyperlink ref="R3922" r:id="rId7042" display="http://playunrivaled.com/"/>
    <hyperlink ref="S3922" r:id="rId7043"/>
    <hyperlink ref="AQ3922" r:id="rId7044"/>
    <hyperlink ref="R3923" r:id="rId7045" display="http://getplaytest.ai/"/>
    <hyperlink ref="AQ3923" r:id="rId7046" location="funding" display="https://pitchbook.com/profiles/company/592535-71 - funding"/>
    <hyperlink ref="R3924" r:id="rId7047" display="http://hudsonriverhousing.org/"/>
    <hyperlink ref="S3924" r:id="rId7048"/>
    <hyperlink ref="AP3924" r:id="rId7049"/>
    <hyperlink ref="R3925" r:id="rId7050" display="http://mactrust.org.uk/"/>
    <hyperlink ref="S3925" r:id="rId7051"/>
    <hyperlink ref="AP3925" r:id="rId7052"/>
    <hyperlink ref="R3926" r:id="rId7053" display="http://connectedfellows.org/"/>
    <hyperlink ref="S3926" r:id="rId7054"/>
    <hyperlink ref="AQ3926" r:id="rId7055" location=":~:text=ConnectED%20Team-,Isa%20LaPorte,Chief%20Executive%20Officer,-Sooni%20Gillett" display="https://connectedfellows.org/about-us/our-team/ - :~:text=ConnectED%20Team-,Isa%20LaPorte,Chief%20Executive%20Officer,-Sooni%20Gillett"/>
    <hyperlink ref="R3927" r:id="rId7056" display="http://prattstandard.com/"/>
    <hyperlink ref="S3927" r:id="rId7057"/>
    <hyperlink ref="AP3927" r:id="rId7058"/>
    <hyperlink ref="R3928" r:id="rId7059" display="http://photosynthetic.nl/"/>
    <hyperlink ref="S3928" r:id="rId7060"/>
    <hyperlink ref="AP3928" r:id="rId7061"/>
    <hyperlink ref="R3929" r:id="rId7062" display="http://access-cap.com/"/>
    <hyperlink ref="AQ3929" r:id="rId7063"/>
    <hyperlink ref="R3930" r:id="rId7064" display="http://bellsocialization.com/"/>
    <hyperlink ref="S3930" r:id="rId7065"/>
    <hyperlink ref="AP3930" r:id="rId7066"/>
    <hyperlink ref="R3931" r:id="rId7067" display="http://inuvialuit.com/"/>
    <hyperlink ref="S3931" r:id="rId7068"/>
    <hyperlink ref="AP3931" r:id="rId7069"/>
    <hyperlink ref="R3932" r:id="rId7070" display="http://vincentbaltimore.org/"/>
    <hyperlink ref="S3932" r:id="rId7071"/>
    <hyperlink ref="AP3932" r:id="rId7072"/>
    <hyperlink ref="R3933" r:id="rId7073" display="http://firstlightnl.ca/"/>
    <hyperlink ref="S3933" r:id="rId7074"/>
    <hyperlink ref="AQ3933" r:id="rId7075" location=":~:text=Directors%202023%2D2024-,Blair%20Benoit,-Catherine%20Fagan" display="https://firstlightnl.ca/about/board-of-directors/ - :~:text=Directors%202023%2D2024-,Blair%20Benoit,-Catherine%20Fagan"/>
    <hyperlink ref="AQ3934" r:id="rId7076"/>
    <hyperlink ref="R3935" r:id="rId7077" display="http://proudground.org/"/>
    <hyperlink ref="S3935" r:id="rId7078"/>
    <hyperlink ref="AQ3935" r:id="rId7079" location=":~:text=Dominique%20(Dom)%E2%80%A8%20Merriweather,Executive%20Director" display="https://www.proudground.org/staff-board - :~:text=Dominique%20(Dom)%E2%80%A8%20Merriweather,Executive%20Director"/>
    <hyperlink ref="R3937" r:id="rId7080" display="http://spectrummedical.com/"/>
    <hyperlink ref="S3937" r:id="rId7081"/>
    <hyperlink ref="AQ3937" r:id="rId7082" location=":~:text=Steve%20Turner,Chief%20Executive%20Officer" display="https://www.spectrummedical.com/company/about-us/meet-the-executive-team - :~:text=Steve%20Turner,Chief%20Executive%20Officer"/>
    <hyperlink ref="R3938" r:id="rId7083" display="http://mahahome.org/"/>
    <hyperlink ref="AQ3938" r:id="rId7084"/>
    <hyperlink ref="R3939" r:id="rId7085" display="http://adalat.ai/"/>
    <hyperlink ref="S3939" r:id="rId7086"/>
    <hyperlink ref="AP3939" r:id="rId7087"/>
    <hyperlink ref="R3940" r:id="rId7088" display="http://the-inn.org/"/>
    <hyperlink ref="S3940" r:id="rId7089"/>
    <hyperlink ref="AP3940" r:id="rId7090"/>
    <hyperlink ref="AQ3941" r:id="rId7091" location="overview" display="https://pitchbook.com/profiles/company/592432-12 - overview"/>
    <hyperlink ref="R3942" r:id="rId7092" display="http://greeneacresprocessing.com/"/>
    <hyperlink ref="S3942" r:id="rId7093"/>
    <hyperlink ref="AQ3942" r:id="rId7094" location=":~:text=Meet%20the%20Founders-,Hailee%20Greene%2C%20CEO,-Hailee%20Greene%20is" display="https://www.greeneacresprocessing.com/about-us - :~:text=Meet%20the%20Founders-,Hailee%20Greene%2C%20CEO,-Hailee%20Greene%20is"/>
    <hyperlink ref="R3943" r:id="rId7095" display="http://siprocal.com/"/>
    <hyperlink ref="AP3943" r:id="rId7096"/>
    <hyperlink ref="R3944" r:id="rId7097" display="http://greaterboston.ja.org/"/>
    <hyperlink ref="S3944" r:id="rId7098"/>
    <hyperlink ref="AP3944" r:id="rId7099"/>
    <hyperlink ref="R3945" r:id="rId7100" display="http://habitatportlandme.org/"/>
    <hyperlink ref="AQ3945" r:id="rId7101"/>
    <hyperlink ref="R3946" r:id="rId7102" display="http://blacksouthwestnetwork.org/"/>
    <hyperlink ref="AQ3946" r:id="rId7103" location=":~:text=Sado%20Jirde,Director" display="https://www.blacksouthwestnetwork.org/director - :~:text=Sado%20Jirde,Director"/>
    <hyperlink ref="R3947" r:id="rId7104" display="http://cceh.org/"/>
    <hyperlink ref="S3947" r:id="rId7105"/>
    <hyperlink ref="AP3947" r:id="rId7106"/>
    <hyperlink ref="R3949" r:id="rId7107" display="http://kbs-services.com/"/>
    <hyperlink ref="S3949" r:id="rId7108"/>
    <hyperlink ref="AP3949" r:id="rId7109"/>
    <hyperlink ref="R3950" r:id="rId7110" display="http://farmersforforests.org/"/>
    <hyperlink ref="S3950" r:id="rId7111"/>
    <hyperlink ref="AP3950" r:id="rId7112"/>
    <hyperlink ref="R3951" r:id="rId7113" display="http://lennylearning.org/"/>
    <hyperlink ref="AP3951" r:id="rId7114"/>
    <hyperlink ref="R3952" r:id="rId7115" display="http://dondever.com/"/>
    <hyperlink ref="S3952" r:id="rId7116"/>
    <hyperlink ref="AP3952" r:id="rId7117"/>
    <hyperlink ref="R3953" r:id="rId7118" display="http://ma4ec.org/"/>
    <hyperlink ref="S3953" r:id="rId7119"/>
    <hyperlink ref="AP3953" r:id="rId7120"/>
    <hyperlink ref="R3955" r:id="rId7121" display="http://esperanzacommunityhousing.org/"/>
    <hyperlink ref="S3955" r:id="rId7122"/>
    <hyperlink ref="AQ3955" r:id="rId7123"/>
    <hyperlink ref="R3956" r:id="rId7124" display="http://citybloom.org/"/>
    <hyperlink ref="S3956" r:id="rId7125"/>
    <hyperlink ref="AQ3956" r:id="rId7126"/>
    <hyperlink ref="S3957" r:id="rId7127"/>
    <hyperlink ref="AP3957" r:id="rId7128"/>
    <hyperlink ref="R3958" r:id="rId7129" display="http://aventiv.com/"/>
    <hyperlink ref="S3958" r:id="rId7130"/>
    <hyperlink ref="AP3958" r:id="rId7131"/>
    <hyperlink ref="R3959" r:id="rId7132" display="http://ahcopa.org/"/>
    <hyperlink ref="S3959" r:id="rId7133"/>
    <hyperlink ref="AP3959" r:id="rId7134"/>
    <hyperlink ref="R3960" r:id="rId7135" display="http://icouldbe.org/"/>
    <hyperlink ref="S3960" r:id="rId7136"/>
    <hyperlink ref="AP3960" r:id="rId7137"/>
    <hyperlink ref="R3961" r:id="rId7138" display="http://habitatpc.org/"/>
    <hyperlink ref="S3961" r:id="rId7139"/>
    <hyperlink ref="AQ3961" r:id="rId7140" location=":~:text=Scott%20M.%20Millard%0AChief%20Executive%20Officer" display="https://www.habitatpc.org/team - :~:text=Scott%20M.%20Millard%0AChief%20Executive%20Officer"/>
    <hyperlink ref="R3962" r:id="rId7141" display="http://yourcapsnetwork.org/"/>
    <hyperlink ref="S3962" r:id="rId7142"/>
    <hyperlink ref="AP3962" r:id="rId7143"/>
    <hyperlink ref="R3963" r:id="rId7144" display="http://mobiusinstitute.com/"/>
    <hyperlink ref="S3963" r:id="rId7145"/>
    <hyperlink ref="AQ3963" r:id="rId7146"/>
    <hyperlink ref="R3964" r:id="rId7147" display="http://wizso.com/"/>
    <hyperlink ref="AP3964" r:id="rId7148"/>
    <hyperlink ref="R3965" r:id="rId7149" display="http://pal-v.com/"/>
    <hyperlink ref="S3965" r:id="rId7150"/>
    <hyperlink ref="AP3965" r:id="rId7151"/>
    <hyperlink ref="R3966" r:id="rId7152" display="http://saferstreetsolutions.com/"/>
    <hyperlink ref="AP3966" r:id="rId7153"/>
    <hyperlink ref="R3967" r:id="rId7154" display="http://ahphome.org/"/>
    <hyperlink ref="S3967" r:id="rId7155"/>
    <hyperlink ref="AP3967" r:id="rId7156"/>
    <hyperlink ref="R3968" r:id="rId7157" display="http://saranacpartners.com/"/>
    <hyperlink ref="S3968" r:id="rId7158"/>
    <hyperlink ref="AP3968" r:id="rId7159"/>
    <hyperlink ref="R3969" r:id="rId7160" display="http://freeourvote.com/"/>
    <hyperlink ref="AP3969" r:id="rId7161"/>
    <hyperlink ref="R3970" r:id="rId7162" display="http://tbhshelter.org/"/>
    <hyperlink ref="AQ3970" r:id="rId7163"/>
    <hyperlink ref="AP3971" r:id="rId7164"/>
    <hyperlink ref="R3973" r:id="rId7165" display="http://ineedana.com/"/>
    <hyperlink ref="S3973" r:id="rId7166"/>
    <hyperlink ref="AP3973" r:id="rId7167"/>
    <hyperlink ref="R3974" r:id="rId7168" display="http://graphlinq.io/"/>
    <hyperlink ref="S3974" r:id="rId7169"/>
    <hyperlink ref="AP3974" r:id="rId7170"/>
    <hyperlink ref="R3975" r:id="rId7171" display="http://housingalliancede.org/"/>
    <hyperlink ref="AQ3975" r:id="rId7172"/>
    <hyperlink ref="R3977" r:id="rId7173" display="http://metrointerfaith.org/"/>
    <hyperlink ref="S3977" r:id="rId7174"/>
    <hyperlink ref="AP3977" r:id="rId7175"/>
    <hyperlink ref="R3978" r:id="rId7176" display="http://theijf.org/"/>
    <hyperlink ref="S3978" r:id="rId7177"/>
    <hyperlink ref="AP3978" r:id="rId7178"/>
    <hyperlink ref="R3979" r:id="rId7179" display="http://uprootedacademy.org/"/>
    <hyperlink ref="S3979" r:id="rId7180"/>
    <hyperlink ref="AP3979" r:id="rId7181"/>
    <hyperlink ref="R3980" r:id="rId7182" display="http://skyerenewables.com/"/>
    <hyperlink ref="S3980" r:id="rId7183"/>
    <hyperlink ref="AP3980" r:id="rId7184"/>
    <hyperlink ref="R3981" r:id="rId7185" display="http://programproductions.com/"/>
    <hyperlink ref="S3981" r:id="rId7186"/>
    <hyperlink ref="AP3981" r:id="rId7187"/>
    <hyperlink ref="R3982" r:id="rId7188" display="http://ebc-iaf.org/"/>
    <hyperlink ref="R3983" r:id="rId7189" display="http://rebuildingtogetherburlington.org/"/>
    <hyperlink ref="AQ3983" r:id="rId7190"/>
    <hyperlink ref="R3984" r:id="rId7191" display="http://originlearningfund.org/"/>
    <hyperlink ref="S3984" r:id="rId7192"/>
    <hyperlink ref="AQ3984" r:id="rId7193" location=":~:text=Tania%20Rosas%0AFounder%20and%20CEO%0Atania%40fundacionelorigen.org" display="https://www.originlearningfund.org/contact/ - :~:text=Tania%20Rosas%0AFounder%20and%20CEO%0Atania%40fundacionelorigen.org"/>
    <hyperlink ref="R3985" r:id="rId7194" display="http://thehousingcollective.org/"/>
    <hyperlink ref="S3985" r:id="rId7195"/>
    <hyperlink ref="AP3985" r:id="rId7196"/>
    <hyperlink ref="R3986" r:id="rId7197" display="http://wilmingtonlandbank.org/"/>
    <hyperlink ref="AQ3986" r:id="rId7198"/>
    <hyperlink ref="R3987" r:id="rId7199" display="http://veteransoutreachofpa.org/"/>
    <hyperlink ref="AQ3987" r:id="rId7200"/>
    <hyperlink ref="R3988" r:id="rId7201" display="http://rebuildingtogether-atlanta.org/"/>
    <hyperlink ref="S3988" r:id="rId7202"/>
    <hyperlink ref="AP3988" r:id="rId7203"/>
    <hyperlink ref="R3989" r:id="rId7204" display="http://stackfield.com/"/>
    <hyperlink ref="S3989" r:id="rId7205"/>
    <hyperlink ref="AP3989" r:id="rId7206"/>
    <hyperlink ref="R3990" r:id="rId7207" display="http://futuresuper.com.au/"/>
    <hyperlink ref="S3990" r:id="rId7208"/>
    <hyperlink ref="AQ3990" r:id="rId7209"/>
    <hyperlink ref="R3991" r:id="rId7210" display="http://enliteresearch.com/"/>
    <hyperlink ref="S3991" r:id="rId7211"/>
    <hyperlink ref="AP3991" r:id="rId7212"/>
    <hyperlink ref="R3992" r:id="rId7213" display="http://rocklandhomesforheroes.org/"/>
    <hyperlink ref="AQ3992" r:id="rId7214"/>
    <hyperlink ref="R3993" r:id="rId7215" display="http://sayresdefense.com/"/>
    <hyperlink ref="S3993" r:id="rId7216"/>
    <hyperlink ref="AQ3993" r:id="rId7217" location=":~:text=Chief%20Executive%20Officer,TIM%20REARDON" display="https://www.sayresdefense.com/our-team - :~:text=Chief%20Executive%20Officer,TIM%20REARDON"/>
    <hyperlink ref="R3994" r:id="rId7218" display="http://clusterprotocol.io/"/>
    <hyperlink ref="S3994" r:id="rId7219"/>
    <hyperlink ref="AQ3994" r:id="rId7220"/>
    <hyperlink ref="R3995" r:id="rId7221" display="http://finservfoundation.org/"/>
    <hyperlink ref="S3995" r:id="rId7222"/>
    <hyperlink ref="AP3995" r:id="rId7223"/>
    <hyperlink ref="R3996" r:id="rId7224" display="http://asari.ai/"/>
    <hyperlink ref="S3996" r:id="rId7225"/>
    <hyperlink ref="AP3996" r:id="rId7226"/>
    <hyperlink ref="R3997" r:id="rId7227" display="http://creditcanary.co.uk/"/>
    <hyperlink ref="S3997" r:id="rId7228"/>
    <hyperlink ref="AP3997" r:id="rId7229"/>
    <hyperlink ref="R3998" r:id="rId7230" display="http://totempoleinc.com/"/>
    <hyperlink ref="S3998" r:id="rId7231"/>
    <hyperlink ref="AP3998" r:id="rId7232"/>
    <hyperlink ref="R3999" r:id="rId7233" display="http://avair.aero/"/>
    <hyperlink ref="S3999" r:id="rId7234"/>
    <hyperlink ref="AP3999" r:id="rId7235"/>
    <hyperlink ref="R4000" r:id="rId7236" display="http://thedistancelearningcenter.org/"/>
    <hyperlink ref="AQ4000" r:id="rId7237"/>
    <hyperlink ref="R4001" r:id="rId7238" display="http://irismed.co/"/>
    <hyperlink ref="S4001" r:id="rId7239"/>
    <hyperlink ref="AP4001" r:id="rId7240"/>
    <hyperlink ref="R4002" r:id="rId7241" display="http://okwit.org/"/>
    <hyperlink ref="S4002" r:id="rId7242"/>
    <hyperlink ref="AQ4002" r:id="rId7243" location=":~:text=Alli%20Rodgers,President" display="https://www.okwit.org/our-team - :~:text=Alli%20Rodgers,President"/>
    <hyperlink ref="R4004" r:id="rId7244" display="http://angeltrains.co.uk/"/>
    <hyperlink ref="S4004" r:id="rId7245"/>
    <hyperlink ref="AP4004" r:id="rId7246"/>
    <hyperlink ref="R4005" r:id="rId7247" display="http://iznes.io/"/>
    <hyperlink ref="S4005" r:id="rId7248"/>
    <hyperlink ref="AP4005" r:id="rId7249"/>
    <hyperlink ref="R4006" r:id="rId7250" display="http://foregather.io/"/>
    <hyperlink ref="AQ4007" r:id="rId7251"/>
    <hyperlink ref="R4008" r:id="rId7252" display="http://emeraldbayrisk.com/"/>
    <hyperlink ref="S4008" r:id="rId7253"/>
    <hyperlink ref="AQ4008" r:id="rId7254"/>
    <hyperlink ref="R4009" r:id="rId7255" display="http://certchain.net/"/>
    <hyperlink ref="S4009" r:id="rId7256"/>
    <hyperlink ref="AP4009" r:id="rId7257"/>
    <hyperlink ref="R4010" r:id="rId7258" display="http://getsypher.com/"/>
    <hyperlink ref="S4010" r:id="rId7259"/>
    <hyperlink ref="AP4010" r:id="rId7260"/>
    <hyperlink ref="R4011" r:id="rId7261" display="http://bloodcancer.org.uk/"/>
    <hyperlink ref="S4011" r:id="rId7262"/>
    <hyperlink ref="AP4011" r:id="rId7263"/>
    <hyperlink ref="R4012" r:id="rId7264" display="http://stuv.com/"/>
    <hyperlink ref="S4012" r:id="rId7265"/>
    <hyperlink ref="AP4012" r:id="rId7266"/>
    <hyperlink ref="R4014" r:id="rId7267" display="http://hyoshii.com/"/>
    <hyperlink ref="S4014" r:id="rId7268"/>
    <hyperlink ref="AP4014" r:id="rId7269"/>
    <hyperlink ref="R4015" r:id="rId7270" display="http://vycellix.com/"/>
    <hyperlink ref="S4015" r:id="rId7271"/>
    <hyperlink ref="AQ4015" r:id="rId7272" location=":~:text=CEO%20AND%20CHAIRMAN,of%20Medicine%2C%20Stockholm%2C%20Sweden." display="https://vycellix.com/leadership/ - :~:text=CEO%20AND%20CHAIRMAN,of%20Medicine%2C%20Stockholm%2C%20Sweden."/>
    <hyperlink ref="R4016" r:id="rId7273" display="http://pathstone.org/"/>
    <hyperlink ref="S4016" r:id="rId7274"/>
    <hyperlink ref="AP4016" r:id="rId7275"/>
    <hyperlink ref="R4017" r:id="rId7276" display="http://startorus.cn/"/>
    <hyperlink ref="AQ4017" r:id="rId7277" location="overview" display="https://pitchbook.com/profiles/company/498441-70 - overview"/>
    <hyperlink ref="R4018" r:id="rId7278" display="http://successmatcher.com/"/>
    <hyperlink ref="S4018" r:id="rId7279"/>
    <hyperlink ref="AP4018" r:id="rId7280"/>
    <hyperlink ref="R4020" r:id="rId7281" display="http://lillius.net/"/>
    <hyperlink ref="AQ4020" r:id="rId7282"/>
    <hyperlink ref="R4021" r:id="rId7283" display="http://manifesttech.io/"/>
    <hyperlink ref="AQ4021" r:id="rId7284"/>
    <hyperlink ref="R4022" r:id="rId7285" display="http://cbmspa.com/"/>
    <hyperlink ref="S4022" r:id="rId7286"/>
    <hyperlink ref="AQ4022" r:id="rId7287" location="funding" display="https://pitchbook.com/profiles/company/592581-43 - funding"/>
    <hyperlink ref="R4023" r:id="rId7288" display="http://yuurea.co.jp/"/>
    <hyperlink ref="AQ4023" r:id="rId7289"/>
    <hyperlink ref="S4024" r:id="rId7290"/>
    <hyperlink ref="AP4024" r:id="rId7291"/>
    <hyperlink ref="S4025" r:id="rId7292"/>
    <hyperlink ref="AP4025" r:id="rId7293"/>
    <hyperlink ref="R4026" r:id="rId7294" display="http://top-leading.com/"/>
    <hyperlink ref="R4027" r:id="rId7295" display="http://upchurchcompanies.com/"/>
    <hyperlink ref="S4027" r:id="rId7296"/>
    <hyperlink ref="AQ4027" r:id="rId7297" location=":~:text=Robert%20Upchurch,President" display="https://www.upchurchplumbing.com/management-team - :~:text=Robert%20Upchurch,President"/>
    <hyperlink ref="S4028" r:id="rId7298"/>
    <hyperlink ref="AP4028" r:id="rId7299"/>
    <hyperlink ref="R4029" r:id="rId7300" display="http://kippnj.org/"/>
    <hyperlink ref="S4029" r:id="rId7301"/>
    <hyperlink ref="AP4029" r:id="rId7302"/>
    <hyperlink ref="R4030" r:id="rId7303" display="http://oncoguia.org.br/"/>
    <hyperlink ref="S4030" r:id="rId7304"/>
    <hyperlink ref="AP4030" r:id="rId7305"/>
    <hyperlink ref="R4031" r:id="rId7306" display="http://agv100.com/"/>
    <hyperlink ref="AQ4031" r:id="rId7307"/>
    <hyperlink ref="R4032" r:id="rId7308" display="http://floqque.com/"/>
    <hyperlink ref="S4032" r:id="rId7309"/>
    <hyperlink ref="AP4032" r:id="rId7310"/>
    <hyperlink ref="O4033" r:id="rId7311"/>
    <hyperlink ref="R4033" r:id="rId7312" display="http://mods.org/"/>
    <hyperlink ref="S4033" r:id="rId7313"/>
    <hyperlink ref="AP4033" r:id="rId7314"/>
    <hyperlink ref="R4034" r:id="rId7315" display="http://signaturelabel.kr/"/>
    <hyperlink ref="S4034" r:id="rId7316"/>
    <hyperlink ref="AP4034" r:id="rId7317"/>
    <hyperlink ref="R4035" r:id="rId7318" display="http://ihaveadreamfoundation.org/"/>
    <hyperlink ref="S4035" r:id="rId7319"/>
    <hyperlink ref="AQ4035" r:id="rId7320" location=":~:text=Our%20National%20Team-,Otis%20Hackney,PRESIDENT%20%26%20CEO,-Otis%20Hackney%20is" display="https://www.ihaveadreamfoundation.org/our-national-team/ - :~:text=Our%20National%20Team-,Otis%20Hackney,PRESIDENT%20%26%20CEO,-Otis%20Hackney%20is"/>
    <hyperlink ref="R4036" r:id="rId7321" display="http://chlp.org/"/>
    <hyperlink ref="S4036" r:id="rId7322"/>
    <hyperlink ref="AQ4036" r:id="rId7323" location=":~:text=Erika%20Kerber%2C%20Esq,President/Executive%20Director" display="https://www.chlp.org/chlp-board - :~:text=Erika%20Kerber%2C%20Esq,President/Executive%20Director"/>
    <hyperlink ref="S4037" r:id="rId7324"/>
    <hyperlink ref="AQ4037" r:id="rId7325" location="competitors" display="https://pitchbook.com/profiles/company/511536-79 - competitors"/>
    <hyperlink ref="R4038" r:id="rId7326" display="http://lapay.co.uk/"/>
    <hyperlink ref="AP4038" r:id="rId7327"/>
    <hyperlink ref="R4039" r:id="rId7328" display="http://honeymoon-dessert.com/"/>
    <hyperlink ref="AQ4039" r:id="rId7329" location="funding" display="https://pitchbook.com/profiles/company/60535-90 - funding"/>
    <hyperlink ref="R4040" r:id="rId7330" display="http://infimotion.com/"/>
    <hyperlink ref="AQ4040" r:id="rId7331" location=":~:text=At%20the%20conference%2C%20InfiMotion%20CEO,to%20our%20valued%20supplier%20partners." display="https://www.infimotion.com/detail/325.html - :~:text=At%20the%20conference%2C%20InfiMotion%20CEO,to%20our%20valued%20supplier%20partners."/>
    <hyperlink ref="R4041" r:id="rId7332" display="http://dputech.com/"/>
    <hyperlink ref="S4041" r:id="rId7333"/>
    <hyperlink ref="AQ4041" r:id="rId7334"/>
    <hyperlink ref="R4044" r:id="rId7335" display="http://livebusiness.co.uk/"/>
    <hyperlink ref="S4044" r:id="rId7336"/>
    <hyperlink ref="AQ4044" r:id="rId7337"/>
    <hyperlink ref="S4045" r:id="rId7338"/>
    <hyperlink ref="AQ4045" r:id="rId7339" location=":~:text=Introducing%20Kandila%20%26%20Co.%2C%20a%20luxury%20clothing%20brand%20founded%20by%20Bikie%20Pental." display="https://kandilafashion.shop/about-us - :~:text=Introducing%20Kandila%20%26%20Co.%2C%20a%20luxury%20clothing%20brand%20founded%20by%20Bikie%20Pental."/>
    <hyperlink ref="R4046" r:id="rId7340" display="http://eu.passive-edge.cn/"/>
    <hyperlink ref="S4046" r:id="rId7341"/>
    <hyperlink ref="AP4046" r:id="rId7342"/>
    <hyperlink ref="R4047" r:id="rId7343" display="http://hydeparkdevelopments.com/"/>
    <hyperlink ref="S4047" r:id="rId7344"/>
    <hyperlink ref="AP4047" r:id="rId7345"/>
    <hyperlink ref="R4048" r:id="rId7346" display="http://liverfoundation.in/"/>
    <hyperlink ref="AQ4048" r:id="rId7347"/>
    <hyperlink ref="R4049" r:id="rId7348" display="http://sinomaalumina.com/"/>
    <hyperlink ref="AQ4049" r:id="rId7349" location="overview" display="https://pitchbook.com/profiles/company/592422-58 - overview"/>
    <hyperlink ref="R4050" r:id="rId7350" display="http://youbu.pro/"/>
    <hyperlink ref="R4051" r:id="rId7351" display="http://smartservant.nl/"/>
    <hyperlink ref="S4051" r:id="rId7352"/>
    <hyperlink ref="AQ4051" r:id="rId7353" location=":~:text=Smart%20Servant%20forward%3A-,Rob%20Alkema%2C%20CEO,-Robert%20Megans%2C%20Partner" display="https://smartservant.nl/over-ons/ - :~:text=Smart%20Servant%20forward%3A-,Rob%20Alkema%2C%20CEO,-Robert%20Megans%2C%20Partner"/>
    <hyperlink ref="R4052" r:id="rId7354" display="http://verdantwave.com/"/>
    <hyperlink ref="S4052" r:id="rId7355"/>
    <hyperlink ref="AP4052" r:id="rId7356"/>
    <hyperlink ref="R4053" r:id="rId7357" display="http://tranchegroupe.com/"/>
    <hyperlink ref="S4053" r:id="rId7358"/>
    <hyperlink ref="AP4053" r:id="rId7359"/>
    <hyperlink ref="R4054" r:id="rId7360" display="http://for-crafts.com/"/>
    <hyperlink ref="AP4054" r:id="rId7361"/>
    <hyperlink ref="R4055" r:id="rId7362" display="http://hi-coffee.com.cn/"/>
    <hyperlink ref="R4056" r:id="rId7363" display="http://gabrielprojectmumbai.org/"/>
    <hyperlink ref="AP4056" r:id="rId7364"/>
    <hyperlink ref="AQ4057" r:id="rId7365"/>
    <hyperlink ref="R4058" r:id="rId7366" display="http://goodgrid.cn/"/>
    <hyperlink ref="AQ4058" r:id="rId7367"/>
    <hyperlink ref="R4059" r:id="rId7368" display="http://patients-association.org.uk/"/>
    <hyperlink ref="S4059" r:id="rId7369"/>
    <hyperlink ref="AP4059" r:id="rId7370"/>
    <hyperlink ref="R4060" r:id="rId7371" display="http://ladoaladopelavida.org.br/"/>
    <hyperlink ref="S4060" r:id="rId7372"/>
    <hyperlink ref="AP4060" r:id="rId7373"/>
    <hyperlink ref="R4061" r:id="rId7374" display="http://faradaydynamics.co.kr/"/>
    <hyperlink ref="AQ4061" r:id="rId7375" location="funding" display="https://pitchbook.com/profiles/company/592876-00 - funding"/>
    <hyperlink ref="R4062" r:id="rId7376" display="http://ahmotravel.com/"/>
    <hyperlink ref="AQ4062" r:id="rId7377" location="overview" display="https://pitchbook.com/profiles/company/527372-29 - overview"/>
    <hyperlink ref="AQ4063" r:id="rId7378" location=":~:text=Kenneth%20Huang%20is%20the%20founder%20of%20Huahua%20Media." display="https://pitchbook.com/profiles/company/167974-93 - :~:text=Kenneth%20Huang%20is%20the%20founder%20of%20Huahua%20Media."/>
    <hyperlink ref="R4064" r:id="rId7379" display="http://lesssurvivablecancers.org.uk/"/>
    <hyperlink ref="R4065" r:id="rId7380" display="http://befulfilled.io/"/>
    <hyperlink ref="AP4065" r:id="rId7381"/>
    <hyperlink ref="R4068" r:id="rId7382" display="http://ainst.com/"/>
    <hyperlink ref="AQ4068" r:id="rId7383"/>
    <hyperlink ref="AQ4070" r:id="rId7384" location="team" display="https://pitchbook.com/profiles/company/592536-16 - team"/>
    <hyperlink ref="AQ4071" r:id="rId7385"/>
    <hyperlink ref="R4072" r:id="rId7386" display="http://figurout.co.jp/"/>
    <hyperlink ref="S4072" r:id="rId7387"/>
    <hyperlink ref="AP4072" r:id="rId7388"/>
    <hyperlink ref="R4073" r:id="rId7389" display="http://coopermanscholars.org/"/>
    <hyperlink ref="S4073" r:id="rId7390"/>
    <hyperlink ref="AP4073" r:id="rId7391"/>
    <hyperlink ref="R4074" r:id="rId7392" display="http://melinatedmoms.com/"/>
    <hyperlink ref="S4074" r:id="rId7393"/>
    <hyperlink ref="AP4074" r:id="rId7394"/>
    <hyperlink ref="AQ4075" r:id="rId7395"/>
    <hyperlink ref="R4076" r:id="rId7396" display="http://sasglocal.com/"/>
    <hyperlink ref="S4076" r:id="rId7397"/>
    <hyperlink ref="AP4076" r:id="rId7398"/>
    <hyperlink ref="R4077" r:id="rId7399" display="http://newarkcommunitystreetteam.org/"/>
    <hyperlink ref="S4077" r:id="rId7400"/>
    <hyperlink ref="AP4077" r:id="rId7401"/>
    <hyperlink ref="R4078" r:id="rId7402" display="http://insideflow.com/"/>
    <hyperlink ref="AQ4078" r:id="rId7403"/>
    <hyperlink ref="R4079" r:id="rId7404" display="http://astrazeneca.com/"/>
    <hyperlink ref="S4079" r:id="rId7405"/>
    <hyperlink ref="AQ4079" r:id="rId7406" location="!" display="https://www.astrazeneca.com/our-company/leadership.html - !"/>
    <hyperlink ref="R4080" r:id="rId7407" display="http://nasdaq.com/"/>
    <hyperlink ref="S4080" r:id="rId7408"/>
    <hyperlink ref="AP4080" r:id="rId7409"/>
    <hyperlink ref="R4081" r:id="rId7410" display="http://chubb.com/"/>
    <hyperlink ref="S4081" r:id="rId7411"/>
    <hyperlink ref="AQ4081" r:id="rId7412"/>
    <hyperlink ref="R4082" r:id="rId7413" display="http://gradientai.com/"/>
    <hyperlink ref="S4082" r:id="rId7414"/>
    <hyperlink ref="AP4082" r:id="rId7415"/>
    <hyperlink ref="S4083" r:id="rId7416"/>
    <hyperlink ref="AP4083" r:id="rId7417"/>
    <hyperlink ref="R4084" r:id="rId7418" display="http://tatasteel.com/"/>
    <hyperlink ref="S4084" r:id="rId7419"/>
    <hyperlink ref="AP4084" r:id="rId7420"/>
    <hyperlink ref="R4085" r:id="rId7421" display="http://unspun.io/"/>
    <hyperlink ref="S4085" r:id="rId7422"/>
    <hyperlink ref="AP4085" r:id="rId7423"/>
    <hyperlink ref="R4086" r:id="rId7424" display="http://refresco.com/"/>
    <hyperlink ref="S4086" r:id="rId7425"/>
    <hyperlink ref="AP4086" r:id="rId7426"/>
    <hyperlink ref="R4087" r:id="rId7427" display="http://aeye.ai/"/>
    <hyperlink ref="S4087" r:id="rId7428"/>
    <hyperlink ref="AP4087" r:id="rId7429"/>
    <hyperlink ref="R4088" r:id="rId7430" display="http://rillet.com/"/>
    <hyperlink ref="S4088" r:id="rId7431"/>
    <hyperlink ref="AP4088" r:id="rId7432"/>
    <hyperlink ref="R4089" r:id="rId7433" display="http://osapiens.com/"/>
    <hyperlink ref="S4089" r:id="rId7434"/>
    <hyperlink ref="AP4089" r:id="rId7435"/>
    <hyperlink ref="R4090" r:id="rId7436" display="http://royalcaribbeangroup.com/"/>
    <hyperlink ref="S4090" r:id="rId7437"/>
    <hyperlink ref="AP4090" r:id="rId7438"/>
    <hyperlink ref="R4091" r:id="rId7439" display="http://foresight-dx.com/"/>
    <hyperlink ref="S4091" r:id="rId7440"/>
    <hyperlink ref="AP4091" r:id="rId7441"/>
    <hyperlink ref="R4092" r:id="rId7442" display="http://luxurban.com/"/>
    <hyperlink ref="S4092" r:id="rId7443"/>
    <hyperlink ref="AP4092" r:id="rId7444"/>
    <hyperlink ref="R4093" r:id="rId7445" display="http://dayonebio.com/"/>
    <hyperlink ref="S4093" r:id="rId7446"/>
    <hyperlink ref="AP4093" r:id="rId7447"/>
    <hyperlink ref="R4094" r:id="rId7448" display="http://cartona.com/"/>
    <hyperlink ref="S4094" r:id="rId7449"/>
    <hyperlink ref="AP4094" r:id="rId7450"/>
    <hyperlink ref="R4095" r:id="rId7451" display="http://orcam.com/"/>
    <hyperlink ref="S4095" r:id="rId7452"/>
    <hyperlink ref="AP4095" r:id="rId7453"/>
    <hyperlink ref="R4096" r:id="rId7454" display="http://cerabyte.com/"/>
    <hyperlink ref="S4096" r:id="rId7455"/>
    <hyperlink ref="AQ4096" r:id="rId7456"/>
    <hyperlink ref="R4097" r:id="rId7457" display="http://argoblockchain.com/"/>
    <hyperlink ref="S4097" r:id="rId7458"/>
    <hyperlink ref="AP4097" r:id="rId7459"/>
    <hyperlink ref="R4098" r:id="rId7460" display="http://permianres.com/"/>
    <hyperlink ref="S4098" r:id="rId7461"/>
    <hyperlink ref="AP4098" r:id="rId7462"/>
    <hyperlink ref="R4099" r:id="rId7463" display="http://tamboran.com/"/>
    <hyperlink ref="AP4099" r:id="rId7464"/>
    <hyperlink ref="R4100" r:id="rId7465" display="http://findspo.com/"/>
    <hyperlink ref="S4100" r:id="rId7466"/>
    <hyperlink ref="AP4100" r:id="rId7467"/>
    <hyperlink ref="R4101" r:id="rId7468" display="http://drivenbrands.com/"/>
    <hyperlink ref="S4101" r:id="rId7469"/>
    <hyperlink ref="AQ4101" r:id="rId7470" location=":~:text=Jonathan%20FitzpatrickPresident%2C%20Chief%20Executive%20Officer,-Jonathan%20Fitzpatrick%20serves&amp;text=Mr.,managers%20of%20Driven%20Investor%20LLC." display="https://investors.drivenbrands.com/governance/executive-management/default.aspx - :~:text=Jonathan%20FitzpatrickPresident%2C%20Chief%20Executive%20Officer,-Jonathan%20Fitzpatrick%20serves&amp;text=Mr.,managers%20of%20Driven%20Investor%20LLC."/>
    <hyperlink ref="R4102" r:id="rId7471" display="http://femaleinvest.com/"/>
    <hyperlink ref="S4102" r:id="rId7472"/>
    <hyperlink ref="AP4102" r:id="rId7473"/>
    <hyperlink ref="R4103" r:id="rId7474" display="http://meragi.com/"/>
    <hyperlink ref="S4103" r:id="rId7475"/>
    <hyperlink ref="AP4103" r:id="rId7476"/>
    <hyperlink ref="S4104" r:id="rId7477"/>
    <hyperlink ref="AP4104" r:id="rId7478"/>
    <hyperlink ref="R4105" r:id="rId7479" display="http://tiaminetworks.com/"/>
    <hyperlink ref="S4105" r:id="rId7480"/>
    <hyperlink ref="AP4105" r:id="rId7481"/>
    <hyperlink ref="R4106" r:id="rId7482" display="http://simpleenergy.in/"/>
    <hyperlink ref="S4106" r:id="rId7483"/>
    <hyperlink ref="AP4106" r:id="rId7484"/>
    <hyperlink ref="R4107" r:id="rId7485" display="http://mrcoopergroup.com/"/>
    <hyperlink ref="S4107" r:id="rId7486"/>
    <hyperlink ref="AP4107" r:id="rId7487"/>
    <hyperlink ref="R4108" r:id="rId7488" display="http://ziegler.com/"/>
    <hyperlink ref="S4108" r:id="rId7489"/>
    <hyperlink ref="AP4108" r:id="rId7490"/>
    <hyperlink ref="R4109" r:id="rId7491" display="http://myrotx.com/"/>
    <hyperlink ref="S4109" r:id="rId7492"/>
    <hyperlink ref="AP4109" r:id="rId7493"/>
    <hyperlink ref="S4110" r:id="rId7494"/>
    <hyperlink ref="AP4110" r:id="rId7495"/>
    <hyperlink ref="R4111" r:id="rId7496" display="http://calumino.com/"/>
    <hyperlink ref="S4111" r:id="rId7497"/>
    <hyperlink ref="AP4111" r:id="rId7498"/>
    <hyperlink ref="R4112" r:id="rId7499" display="http://gettyrealty.com/"/>
    <hyperlink ref="S4112" r:id="rId7500"/>
    <hyperlink ref="AP4112" r:id="rId7501"/>
    <hyperlink ref="R4113" r:id="rId7502" display="http://group.met.com/"/>
    <hyperlink ref="S4113" r:id="rId7503"/>
    <hyperlink ref="AP4113" r:id="rId7504"/>
    <hyperlink ref="R4114" r:id="rId7505" display="http://rideblitz.com/"/>
    <hyperlink ref="S4114" r:id="rId7506"/>
    <hyperlink ref="AP4114" r:id="rId7507"/>
    <hyperlink ref="R4115" r:id="rId7508" display="http://triomobil.com/"/>
    <hyperlink ref="S4115" r:id="rId7509"/>
    <hyperlink ref="AP4115" r:id="rId7510"/>
    <hyperlink ref="R4116" r:id="rId7511" display="http://tset.com/"/>
    <hyperlink ref="S4116" r:id="rId7512"/>
    <hyperlink ref="AP4116" r:id="rId7513"/>
    <hyperlink ref="R4117" r:id="rId7514" display="http://ailytics.ai/"/>
    <hyperlink ref="S4117" r:id="rId7515"/>
    <hyperlink ref="AP4117" r:id="rId7516"/>
    <hyperlink ref="R4118" r:id="rId7517" display="http://signapse.ai/"/>
    <hyperlink ref="S4118" r:id="rId7518"/>
    <hyperlink ref="AP4118" r:id="rId7519"/>
    <hyperlink ref="R4119" r:id="rId7520" display="http://altana.ai/"/>
    <hyperlink ref="S4119" r:id="rId7521"/>
    <hyperlink ref="AP4119" r:id="rId7522"/>
    <hyperlink ref="R4120" r:id="rId7523" display="http://leanpay.com/"/>
    <hyperlink ref="S4120" r:id="rId7524"/>
    <hyperlink ref="AP4120" r:id="rId7525"/>
    <hyperlink ref="R4121" r:id="rId7526" display="http://habitat.org/"/>
    <hyperlink ref="S4121" r:id="rId7527"/>
    <hyperlink ref="AP4121" r:id="rId7528"/>
    <hyperlink ref="R4122" r:id="rId7529" display="http://renasantbank.com/"/>
    <hyperlink ref="S4122" r:id="rId7530"/>
    <hyperlink ref="AP4122" r:id="rId7531"/>
    <hyperlink ref="R4123" r:id="rId7532" display="http://aembit.io/"/>
    <hyperlink ref="S4123" r:id="rId7533"/>
    <hyperlink ref="AP4123" r:id="rId7534"/>
    <hyperlink ref="R4124" r:id="rId7535" display="http://nwd.com.hk/"/>
    <hyperlink ref="S4124" r:id="rId7536"/>
    <hyperlink ref="AP4124" r:id="rId7537"/>
    <hyperlink ref="R4125" r:id="rId7538" display="http://beamwallet.com/"/>
    <hyperlink ref="S4125" r:id="rId7539"/>
    <hyperlink ref="AP4125" r:id="rId7540"/>
    <hyperlink ref="R4126" r:id="rId7541" display="http://ride-link.com/"/>
    <hyperlink ref="S4126" r:id="rId7542"/>
    <hyperlink ref="AP4126" r:id="rId7543"/>
    <hyperlink ref="R4127" r:id="rId7544" display="http://readysetfood.com/"/>
    <hyperlink ref="S4127" r:id="rId7545"/>
    <hyperlink ref="AP4127" r:id="rId7546"/>
    <hyperlink ref="R4128" r:id="rId7547" display="http://achievelifesciences.com/"/>
    <hyperlink ref="S4128" r:id="rId7548"/>
    <hyperlink ref="AP4128" r:id="rId7549"/>
    <hyperlink ref="R4129" r:id="rId7550" display="http://aveni.ai/"/>
    <hyperlink ref="S4129" r:id="rId7551"/>
    <hyperlink ref="AP4129" r:id="rId7552"/>
    <hyperlink ref="R4130" r:id="rId7553" display="http://zordi.com/"/>
    <hyperlink ref="S4130" r:id="rId7554"/>
    <hyperlink ref="AP4130" r:id="rId7555"/>
    <hyperlink ref="S4131" r:id="rId7556"/>
    <hyperlink ref="AP4131" r:id="rId7557"/>
    <hyperlink ref="S4132" r:id="rId7558"/>
    <hyperlink ref="AP4132" r:id="rId7559"/>
    <hyperlink ref="R4133" r:id="rId7560" display="http://meltandmarble.com/"/>
    <hyperlink ref="S4133" r:id="rId7561"/>
    <hyperlink ref="AP4133" r:id="rId7562"/>
    <hyperlink ref="R4134" r:id="rId7563" display="http://wearenium.com/"/>
    <hyperlink ref="S4134" r:id="rId7564"/>
    <hyperlink ref="AP4134" r:id="rId7565"/>
    <hyperlink ref="R4135" r:id="rId7566" display="http://betterchoicecompany.com/"/>
    <hyperlink ref="S4135" r:id="rId7567"/>
    <hyperlink ref="AP4135" r:id="rId7568" location=":~:text=Kent%20Cunningham%20%2D%20Better%20Choice%20Company%20(BTTR)%20%7C%20LinkedIn" display="https://www.linkedin.com/in/kent-cunningham-6879432 - :~:text=Kent%20Cunningham%20%2D%20Better%20Choice%20Company%20(BTTR)%20%7C%20LinkedIn"/>
    <hyperlink ref="R4136" r:id="rId7569" display="http://montaratx.com/"/>
    <hyperlink ref="S4136" r:id="rId7570"/>
    <hyperlink ref="AP4136" r:id="rId7571"/>
    <hyperlink ref="R4137" r:id="rId7572" display="http://khelomore.com/"/>
    <hyperlink ref="S4137" r:id="rId7573"/>
    <hyperlink ref="AP4137" r:id="rId7574"/>
    <hyperlink ref="R4138" r:id="rId7575" display="http://investorhub.com/"/>
    <hyperlink ref="S4138" r:id="rId7576"/>
    <hyperlink ref="AP4138" r:id="rId7577"/>
    <hyperlink ref="R4139" r:id="rId7578" display="http://armatapharma.com/"/>
    <hyperlink ref="S4139" r:id="rId7579"/>
    <hyperlink ref="AQ4139" r:id="rId7580"/>
    <hyperlink ref="R4140" r:id="rId7581" display="http://decoverhq.com/"/>
    <hyperlink ref="S4140" r:id="rId7582"/>
    <hyperlink ref="AP4140" r:id="rId7583"/>
    <hyperlink ref="R4141" r:id="rId7584" display="http://pineappleenergy.com/"/>
    <hyperlink ref="S4141" r:id="rId7585"/>
    <hyperlink ref="AP4141" r:id="rId7586"/>
    <hyperlink ref="R4142" r:id="rId7587" display="http://incitu.us/"/>
    <hyperlink ref="S4142" r:id="rId7588"/>
    <hyperlink ref="AP4142" r:id="rId7589"/>
    <hyperlink ref="R4143" r:id="rId7590" display="http://rabbitt.ai/"/>
    <hyperlink ref="S4143" r:id="rId7591"/>
    <hyperlink ref="AP4143" r:id="rId7592"/>
    <hyperlink ref="R4144" r:id="rId7593" display="http://goodvisionlive.com/"/>
    <hyperlink ref="S4144" r:id="rId7594"/>
    <hyperlink ref="AP4144" r:id="rId7595"/>
    <hyperlink ref="R4145" r:id="rId7596" display="http://withfaye.com/"/>
    <hyperlink ref="S4145" r:id="rId7597"/>
    <hyperlink ref="AP4145" r:id="rId7598"/>
    <hyperlink ref="R4146" r:id="rId7599" display="http://ourhivehealth.com/"/>
    <hyperlink ref="S4146" r:id="rId7600"/>
    <hyperlink ref="AP4146" r:id="rId7601"/>
    <hyperlink ref="R4147" r:id="rId7602" display="http://navi.com/"/>
    <hyperlink ref="AP4147" r:id="rId7603"/>
    <hyperlink ref="S4148" r:id="rId7604"/>
    <hyperlink ref="AP4148" r:id="rId7605"/>
    <hyperlink ref="R4149" r:id="rId7606" display="http://alpsblockchain.com/"/>
    <hyperlink ref="S4149" r:id="rId7607"/>
    <hyperlink ref="AP4149" r:id="rId7608"/>
    <hyperlink ref="R4150" r:id="rId7609" display="http://versatope.com/"/>
    <hyperlink ref="S4150" r:id="rId7610"/>
    <hyperlink ref="AQ4150" r:id="rId7611" location=":~:text=Christopher%20Locher%2C%20PhD&amp;text=Locher%20is%20the%20CEO%20and,and%20therapeutics%20for%20multiple%20diseases." display="https://www.versatope.com/copy-of-our-team - :~:text=Christopher%20Locher%2C%20PhD&amp;text=Locher%20is%20the%20CEO%20and,and%20therapeutics%20for%20multiple%20diseases."/>
    <hyperlink ref="R4151" r:id="rId7612" display="http://goldshoreresources.com/"/>
    <hyperlink ref="S4151" r:id="rId7613"/>
    <hyperlink ref="AQ4151" r:id="rId7614"/>
    <hyperlink ref="R4152" r:id="rId7615" display="http://oatsovernight.com/"/>
    <hyperlink ref="S4152" r:id="rId7616"/>
    <hyperlink ref="AP4152" r:id="rId7617"/>
    <hyperlink ref="R4153" r:id="rId7618" display="http://jyoti.co.in/"/>
    <hyperlink ref="S4153" r:id="rId7619"/>
    <hyperlink ref="AP4153" r:id="rId7620"/>
    <hyperlink ref="R4154" r:id="rId7621" display="http://bmat.com/"/>
    <hyperlink ref="S4154" r:id="rId7622"/>
    <hyperlink ref="AP4154" r:id="rId7623"/>
    <hyperlink ref="R4155" r:id="rId7624" display="http://agoraworld.io/"/>
    <hyperlink ref="S4155" r:id="rId7625"/>
    <hyperlink ref="AP4155" r:id="rId7626"/>
    <hyperlink ref="R4156" r:id="rId7627" display="http://blupineenergy.com/"/>
    <hyperlink ref="S4156" r:id="rId7628"/>
    <hyperlink ref="AP4156" r:id="rId7629"/>
    <hyperlink ref="R4157" r:id="rId7630" display="http://ecostp.com/"/>
    <hyperlink ref="S4157" r:id="rId7631"/>
    <hyperlink ref="AP4157" r:id="rId7632"/>
    <hyperlink ref="R4158" r:id="rId7633" display="http://archbiopartners.com/"/>
    <hyperlink ref="S4158" r:id="rId7634"/>
    <hyperlink ref="AP4158" r:id="rId7635"/>
    <hyperlink ref="R4159" r:id="rId7636" display="http://eeva.ai/"/>
    <hyperlink ref="S4159" r:id="rId7637"/>
    <hyperlink ref="AP4159" r:id="rId7638"/>
    <hyperlink ref="R4160" r:id="rId7639" display="http://maximbio.com/"/>
    <hyperlink ref="S4160" r:id="rId7640"/>
    <hyperlink ref="AP4160" r:id="rId7641"/>
    <hyperlink ref="R4161" r:id="rId7642" display="http://climasens.com/"/>
    <hyperlink ref="S4161" r:id="rId7643"/>
    <hyperlink ref="AP4161" r:id="rId7644"/>
    <hyperlink ref="R4162" r:id="rId7645" display="http://educatly.com/"/>
    <hyperlink ref="S4162" r:id="rId7646"/>
    <hyperlink ref="AP4162" r:id="rId7647"/>
    <hyperlink ref="R4163" r:id="rId7648" display="http://sadeemwss.com/"/>
    <hyperlink ref="S4163" r:id="rId7649"/>
    <hyperlink ref="AP4163" r:id="rId7650"/>
    <hyperlink ref="R4164" r:id="rId7651" display="http://100xbio.com/"/>
    <hyperlink ref="S4164" r:id="rId7652"/>
    <hyperlink ref="AP4164" r:id="rId7653"/>
    <hyperlink ref="R4165" r:id="rId7654" display="http://atha.com/"/>
    <hyperlink ref="S4165" r:id="rId7655"/>
    <hyperlink ref="AP4165" r:id="rId7656"/>
    <hyperlink ref="AP4166" r:id="rId7657"/>
    <hyperlink ref="R4167" r:id="rId7658" display="http://faura.us/"/>
    <hyperlink ref="S4167" r:id="rId7659"/>
    <hyperlink ref="AP4167" r:id="rId7660"/>
    <hyperlink ref="R4168" r:id="rId7661" display="http://measureandchange.se/"/>
    <hyperlink ref="S4168" r:id="rId7662"/>
    <hyperlink ref="AP4168" r:id="rId7663"/>
    <hyperlink ref="R4169" r:id="rId7664" display="http://viridix.com/"/>
    <hyperlink ref="S4169" r:id="rId7665"/>
    <hyperlink ref="AP4169" r:id="rId7666"/>
    <hyperlink ref="R4170" r:id="rId7667" display="http://technovator.co/"/>
    <hyperlink ref="S4170" r:id="rId7668"/>
    <hyperlink ref="AP4170" r:id="rId7669"/>
    <hyperlink ref="R4171" r:id="rId7670" display="http://airbuildinc.com/"/>
    <hyperlink ref="S4171" r:id="rId7671"/>
    <hyperlink ref="AP4171" r:id="rId7672"/>
    <hyperlink ref="R4172" r:id="rId7673" display="http://somleng.org/"/>
    <hyperlink ref="AQ4172" r:id="rId7674"/>
    <hyperlink ref="R4173" r:id="rId7675" display="http://portmanridge.com/"/>
    <hyperlink ref="AQ4173" r:id="rId7676"/>
    <hyperlink ref="R4174" r:id="rId7677" display="http://acueductos.pr.gov/"/>
    <hyperlink ref="S4174" r:id="rId7678"/>
    <hyperlink ref="AP4174" r:id="rId7679"/>
    <hyperlink ref="R4175" r:id="rId7680" display="http://transitry.com/"/>
    <hyperlink ref="S4175" r:id="rId7681"/>
    <hyperlink ref="AP4175" r:id="rId7682"/>
    <hyperlink ref="S4176" r:id="rId7683"/>
    <hyperlink ref="AP4176" r:id="rId7684"/>
    <hyperlink ref="R4177" r:id="rId7685" display="http://microerapower.com/"/>
    <hyperlink ref="S4177" r:id="rId7686"/>
    <hyperlink ref="AP4177" r:id="rId7687"/>
    <hyperlink ref="R4178" r:id="rId7688" display="http://greenfluidics.com/"/>
    <hyperlink ref="S4178" r:id="rId7689"/>
    <hyperlink ref="AP4178" r:id="rId7690"/>
    <hyperlink ref="R4179" r:id="rId7691" display="http://aimalaboratories.com/"/>
    <hyperlink ref="S4179" r:id="rId7692"/>
    <hyperlink ref="AP4179" r:id="rId7693"/>
    <hyperlink ref="R4180" r:id="rId7694" display="http://bellboytech.com/"/>
    <hyperlink ref="S4180" r:id="rId7695"/>
    <hyperlink ref="AP4180" r:id="rId7696"/>
    <hyperlink ref="R4181" r:id="rId7697" display="http://extrasense.co/"/>
    <hyperlink ref="S4181" r:id="rId7698"/>
    <hyperlink ref="AP4181" r:id="rId7699"/>
    <hyperlink ref="R4182" r:id="rId7700" display="http://spatialrisksystems.com/"/>
    <hyperlink ref="S4182" r:id="rId7701"/>
    <hyperlink ref="AP4182" r:id="rId7702"/>
    <hyperlink ref="R4183" r:id="rId7703" display="http://flink.so/"/>
    <hyperlink ref="S4183" r:id="rId7704"/>
    <hyperlink ref="AP4183" r:id="rId7705"/>
    <hyperlink ref="R4184" r:id="rId7706" display="http://marscharge.com/"/>
    <hyperlink ref="S4184" r:id="rId7707"/>
    <hyperlink ref="AP4184" r:id="rId7708"/>
    <hyperlink ref="R4185" r:id="rId7709" display="http://e29copper.com/"/>
    <hyperlink ref="S4185" r:id="rId7710"/>
    <hyperlink ref="AQ4185" r:id="rId7711"/>
    <hyperlink ref="AP4186" r:id="rId7712"/>
    <hyperlink ref="R4187" r:id="rId7713" display="http://kindredapp.co/"/>
    <hyperlink ref="AP4187" r:id="rId7714"/>
    <hyperlink ref="R4188" r:id="rId7715" display="http://macarthurminerals.com/"/>
    <hyperlink ref="S4188" r:id="rId7716"/>
    <hyperlink ref="AP4188" r:id="rId7717"/>
    <hyperlink ref="R4189" r:id="rId7718" display="http://chemolex.co.ke/"/>
    <hyperlink ref="S4189" r:id="rId7719"/>
    <hyperlink ref="AP4189" r:id="rId7720"/>
    <hyperlink ref="R4190" r:id="rId7721" display="http://gethelpt.com/"/>
    <hyperlink ref="S4190" r:id="rId7722"/>
    <hyperlink ref="AP4190" r:id="rId7723"/>
    <hyperlink ref="R4191" r:id="rId7724" display="http://mentaljam.itch.io/"/>
    <hyperlink ref="S4191" r:id="rId7725"/>
    <hyperlink ref="AP4191" r:id="rId7726"/>
    <hyperlink ref="R4192" r:id="rId7727" display="http://weconvert.org/"/>
    <hyperlink ref="S4192" r:id="rId7728"/>
    <hyperlink ref="AP4192" r:id="rId7729"/>
    <hyperlink ref="R4193" r:id="rId7730" display="http://grunerrenewable.com/"/>
    <hyperlink ref="S4193" r:id="rId7731"/>
    <hyperlink ref="AP4193" r:id="rId7732"/>
    <hyperlink ref="R4194" r:id="rId7733" display="http://moxiebeauty.in/"/>
    <hyperlink ref="S4194" r:id="rId7734"/>
    <hyperlink ref="AP4194" r:id="rId7735"/>
    <hyperlink ref="R4195" r:id="rId7736" display="http://duckietown.com/"/>
    <hyperlink ref="S4195" r:id="rId7737"/>
    <hyperlink ref="AP4195" r:id="rId7738"/>
    <hyperlink ref="S4196" r:id="rId7739"/>
    <hyperlink ref="AP4196" r:id="rId7740"/>
    <hyperlink ref="R4197" r:id="rId7741" display="http://cv3financial.com/"/>
    <hyperlink ref="S4197" r:id="rId7742"/>
    <hyperlink ref="AP4197" r:id="rId7743"/>
    <hyperlink ref="R4198" r:id="rId7744" display="http://medicannx.com/"/>
    <hyperlink ref="S4198" r:id="rId7745"/>
    <hyperlink ref="AP4198" r:id="rId7746"/>
    <hyperlink ref="R4199" r:id="rId7747" display="http://onsightops.com/"/>
    <hyperlink ref="S4199" r:id="rId7748"/>
    <hyperlink ref="AP4199" r:id="rId7749"/>
    <hyperlink ref="R4200" r:id="rId7750" display="http://raingrid.com/"/>
    <hyperlink ref="S4200" r:id="rId7751"/>
    <hyperlink ref="AP4200" r:id="rId7752"/>
    <hyperlink ref="R4201" r:id="rId7753" display="http://s64capital.com/"/>
    <hyperlink ref="S4201" r:id="rId7754"/>
    <hyperlink ref="AP4201" r:id="rId7755"/>
    <hyperlink ref="S4202" r:id="rId7756"/>
    <hyperlink ref="AP4202" r:id="rId7757"/>
    <hyperlink ref="R4203" r:id="rId7758" display="http://bodawerk.com/"/>
    <hyperlink ref="S4203" r:id="rId7759"/>
    <hyperlink ref="AQ4203" r:id="rId7760"/>
    <hyperlink ref="R4204" r:id="rId7761" display="http://velents.com/"/>
    <hyperlink ref="S4204" r:id="rId7762"/>
    <hyperlink ref="AP4204" r:id="rId7763"/>
    <hyperlink ref="R4205" r:id="rId7764" display="http://translatelive.com/"/>
    <hyperlink ref="S4205" r:id="rId7765"/>
    <hyperlink ref="AP4205" r:id="rId7766"/>
    <hyperlink ref="R4206" r:id="rId7767" display="http://taroai.com/"/>
    <hyperlink ref="S4206" r:id="rId7768"/>
    <hyperlink ref="AP4206" r:id="rId7769"/>
    <hyperlink ref="R4207" r:id="rId7770" display="http://vitra.ai/"/>
    <hyperlink ref="S4207" r:id="rId7771"/>
    <hyperlink ref="AP4207" r:id="rId7772"/>
    <hyperlink ref="R4208" r:id="rId7773" display="http://baudresources.com/"/>
    <hyperlink ref="S4208" r:id="rId7774"/>
    <hyperlink ref="AP4208" r:id="rId7775"/>
    <hyperlink ref="R4209" r:id="rId7776" display="http://epumdata.com/"/>
    <hyperlink ref="S4209" r:id="rId7777"/>
    <hyperlink ref="AP4209" r:id="rId7778"/>
    <hyperlink ref="R4210" r:id="rId7779" display="http://steampunk.com/"/>
    <hyperlink ref="S4210" r:id="rId7780"/>
    <hyperlink ref="AP4210" r:id="rId7781"/>
    <hyperlink ref="S4211" r:id="rId7782"/>
    <hyperlink ref="AP4211" r:id="rId7783"/>
    <hyperlink ref="S4212" r:id="rId7784"/>
    <hyperlink ref="AP4212" r:id="rId7785"/>
    <hyperlink ref="R4213" r:id="rId7786" display="http://axleruns.com/"/>
    <hyperlink ref="S4213" r:id="rId7787"/>
    <hyperlink ref="AP4213" r:id="rId7788"/>
    <hyperlink ref="R4214" r:id="rId7789" display="http://1970group.com/"/>
    <hyperlink ref="S4214" r:id="rId7790"/>
    <hyperlink ref="AP4214" r:id="rId7791"/>
    <hyperlink ref="R4215" r:id="rId7792" display="http://stairpay.com/"/>
    <hyperlink ref="S4215" r:id="rId7793"/>
    <hyperlink ref="AP4215" r:id="rId7794"/>
    <hyperlink ref="R4216" r:id="rId7795" display="http://emomee.com/"/>
    <hyperlink ref="S4216" r:id="rId7796"/>
    <hyperlink ref="AP4216" r:id="rId7797"/>
    <hyperlink ref="R4217" r:id="rId7798" display="http://kerenrg.com/"/>
    <hyperlink ref="S4217" r:id="rId7799"/>
    <hyperlink ref="AQ4217" r:id="rId7800"/>
    <hyperlink ref="R4218" r:id="rId7801" display="http://sipremo.com/"/>
    <hyperlink ref="S4218" r:id="rId7802"/>
    <hyperlink ref="AP4218" r:id="rId7803"/>
    <hyperlink ref="R4219" r:id="rId7804" display="http://ntog.co.uk/"/>
    <hyperlink ref="S4219" r:id="rId7805"/>
    <hyperlink ref="AQ4219" r:id="rId7806"/>
    <hyperlink ref="R4220" r:id="rId7807" display="http://toystack.ai/"/>
    <hyperlink ref="S4220" r:id="rId7808"/>
    <hyperlink ref="AP4220" r:id="rId7809"/>
    <hyperlink ref="R4221" r:id="rId7810" display="http://hydromind.in/"/>
    <hyperlink ref="S4221" r:id="rId7811"/>
    <hyperlink ref="AP4221" r:id="rId7812"/>
    <hyperlink ref="R4222" r:id="rId7813" display="http://biostra.pl/"/>
    <hyperlink ref="S4222" r:id="rId7814"/>
    <hyperlink ref="AP4222" r:id="rId7815"/>
    <hyperlink ref="R4223" r:id="rId7816" display="http://mercurio.ai/"/>
    <hyperlink ref="S4223" r:id="rId7817"/>
    <hyperlink ref="AP4223" r:id="rId7818"/>
    <hyperlink ref="R4224" r:id="rId7819" display="http://houseamp.com/"/>
    <hyperlink ref="S4224" r:id="rId7820"/>
    <hyperlink ref="AP4224" r:id="rId7821"/>
    <hyperlink ref="R4225" r:id="rId7822" display="http://sepro.com/"/>
    <hyperlink ref="S4225" r:id="rId7823"/>
    <hyperlink ref="AP4225" r:id="rId7824"/>
    <hyperlink ref="R4226" r:id="rId7825" display="http://housingbase.io/"/>
    <hyperlink ref="S4226" r:id="rId7826"/>
    <hyperlink ref="AP4226" r:id="rId7827"/>
    <hyperlink ref="S4227" r:id="rId7828"/>
    <hyperlink ref="AQ4227" r:id="rId7829"/>
    <hyperlink ref="R4228" r:id="rId7830" display="http://valleynationalbank.com/"/>
    <hyperlink ref="S4228" r:id="rId7831"/>
    <hyperlink ref="AP4228" r:id="rId7832"/>
    <hyperlink ref="R4229" r:id="rId7833" display="http://insuit.net/"/>
    <hyperlink ref="S4229" r:id="rId7834"/>
    <hyperlink ref="AP4229" r:id="rId7835"/>
    <hyperlink ref="R4230" r:id="rId7836" display="http://powour.io/"/>
    <hyperlink ref="S4230" r:id="rId7837"/>
    <hyperlink ref="AP4230" r:id="rId7838"/>
    <hyperlink ref="R4231" r:id="rId7839" display="http://aabshar.net/"/>
    <hyperlink ref="S4231" r:id="rId7840"/>
    <hyperlink ref="AP4231" r:id="rId7841"/>
    <hyperlink ref="AP4232" r:id="rId7842"/>
    <hyperlink ref="R4233" r:id="rId7843" display="http://opusflow.io/"/>
    <hyperlink ref="S4233" r:id="rId7844"/>
    <hyperlink ref="AP4233" r:id="rId7845"/>
    <hyperlink ref="R4234" r:id="rId7846" display="http://centexconstruction.com/"/>
    <hyperlink ref="S4234" r:id="rId7847"/>
    <hyperlink ref="AQ4234" r:id="rId7848"/>
    <hyperlink ref="R4235" r:id="rId7849" display="http://wagatanzania.com/"/>
    <hyperlink ref="S4235" r:id="rId7850"/>
    <hyperlink ref="AP4235" r:id="rId7851"/>
    <hyperlink ref="R4236" r:id="rId7852" display="http://essymart.com/"/>
    <hyperlink ref="S4236" r:id="rId7853"/>
    <hyperlink ref="AQ4236" r:id="rId7854"/>
    <hyperlink ref="R4237" r:id="rId7855" display="http://brigacenter.org/"/>
    <hyperlink ref="S4237" r:id="rId7856"/>
    <hyperlink ref="AP4237" r:id="rId7857"/>
    <hyperlink ref="R4238" r:id="rId7858" display="http://bernicesbakerymt.com/"/>
    <hyperlink ref="S4238" r:id="rId7859"/>
    <hyperlink ref="AP4238" r:id="rId7860"/>
    <hyperlink ref="R4239" r:id="rId7861" display="http://linkedin.com/"/>
    <hyperlink ref="S4239" r:id="rId7862"/>
    <hyperlink ref="AP4239" r:id="rId7863"/>
    <hyperlink ref="R4240" r:id="rId7864" display="http://precigenetics.com/"/>
    <hyperlink ref="S4240" r:id="rId7865"/>
    <hyperlink ref="AP4240" r:id="rId7866"/>
    <hyperlink ref="R4241" r:id="rId7867" display="http://metagramm.ai/"/>
    <hyperlink ref="AP4241" r:id="rId7868"/>
    <hyperlink ref="R4242" r:id="rId7869" display="http://aftercompany.co.kr/"/>
    <hyperlink ref="AP4242" r:id="rId7870"/>
    <hyperlink ref="R4243" r:id="rId7871" display="http://rockvillehe.org/"/>
    <hyperlink ref="S4243" r:id="rId7872"/>
    <hyperlink ref="AP4243" r:id="rId7873"/>
    <hyperlink ref="S4244" r:id="rId7874"/>
    <hyperlink ref="AP4244" r:id="rId7875"/>
    <hyperlink ref="R4245" r:id="rId7876" display="http://converteca.com/"/>
    <hyperlink ref="S4245" r:id="rId7877"/>
    <hyperlink ref="AP4245" r:id="rId7878"/>
    <hyperlink ref="R4246" r:id="rId7879" display="http://modernatx.com/"/>
    <hyperlink ref="S4246" r:id="rId7880"/>
    <hyperlink ref="AP4246" r:id="rId7881"/>
    <hyperlink ref="R4247" r:id="rId7882" display="http://archer.com/"/>
    <hyperlink ref="S4247" r:id="rId7883"/>
    <hyperlink ref="AP4247" r:id="rId7884"/>
    <hyperlink ref="R4248" r:id="rId7885" display="http://neimanmarcusgroup.com/"/>
    <hyperlink ref="S4248" r:id="rId7886"/>
    <hyperlink ref="AP4248" r:id="rId7887"/>
    <hyperlink ref="R4249" r:id="rId7888" display="http://corescientific.com/"/>
    <hyperlink ref="S4249" r:id="rId7889"/>
    <hyperlink ref="AP4249" r:id="rId7890"/>
    <hyperlink ref="R4250" r:id="rId7891" display="http://anthropic.com/"/>
    <hyperlink ref="S4250" r:id="rId7892"/>
    <hyperlink ref="AP4250" r:id="rId7893"/>
    <hyperlink ref="R4251" r:id="rId7894" display="http://qloo.com/"/>
    <hyperlink ref="S4251" r:id="rId7895"/>
    <hyperlink ref="AP4251" r:id="rId7896"/>
    <hyperlink ref="R4252" r:id="rId7897" display="http://aptean.com/"/>
    <hyperlink ref="S4252" r:id="rId7898"/>
    <hyperlink ref="AP4252" r:id="rId7899"/>
    <hyperlink ref="R4253" r:id="rId7900" display="http://flixbus.com/"/>
    <hyperlink ref="S4253" r:id="rId7901"/>
    <hyperlink ref="AP4253" r:id="rId7902"/>
    <hyperlink ref="R4254" r:id="rId7903" display="http://policybazaar.com/"/>
    <hyperlink ref="S4254" r:id="rId7904"/>
    <hyperlink ref="AP4254" r:id="rId7905"/>
    <hyperlink ref="R4255" r:id="rId7906" display="http://pepul.com/"/>
    <hyperlink ref="S4255" r:id="rId7907"/>
    <hyperlink ref="AP4255" r:id="rId7908"/>
    <hyperlink ref="R4256" r:id="rId7909" display="http://ororatech.com/"/>
    <hyperlink ref="S4256" r:id="rId7910"/>
    <hyperlink ref="AP4256" r:id="rId7911"/>
    <hyperlink ref="R4257" r:id="rId7912" display="http://kanvasbio.com/"/>
    <hyperlink ref="S4257" r:id="rId7913"/>
    <hyperlink ref="AP4257" r:id="rId7914"/>
    <hyperlink ref="R4258" r:id="rId7915" display="http://triomics.com/"/>
    <hyperlink ref="S4258" r:id="rId7916"/>
    <hyperlink ref="AP4258" r:id="rId7917"/>
    <hyperlink ref="R4259" r:id="rId7918" display="http://gradientai.com/"/>
    <hyperlink ref="S4259" r:id="rId7919"/>
    <hyperlink ref="AP4259" r:id="rId7920"/>
    <hyperlink ref="R4260" r:id="rId7921" display="http://bionanogenomics.com/"/>
    <hyperlink ref="S4260" r:id="rId7922"/>
    <hyperlink ref="AP4260" r:id="rId7923"/>
    <hyperlink ref="R4261" r:id="rId7924" display="http://dneg.com/"/>
    <hyperlink ref="S4261" r:id="rId7925"/>
    <hyperlink ref="AP4261" r:id="rId7926"/>
    <hyperlink ref="R4262" r:id="rId7927" display="http://jogohealth.com/"/>
    <hyperlink ref="S4262" r:id="rId7928"/>
    <hyperlink ref="AP4262" r:id="rId7929"/>
    <hyperlink ref="R4263" r:id="rId7930" display="http://patientory.com/"/>
    <hyperlink ref="S4263" r:id="rId7931"/>
    <hyperlink ref="AP4263" r:id="rId7932"/>
    <hyperlink ref="R4264" r:id="rId7933" display="http://carmatsa.com/"/>
    <hyperlink ref="S4264" r:id="rId7934"/>
    <hyperlink ref="AP4264" r:id="rId7935"/>
    <hyperlink ref="R4265" r:id="rId7936" display="http://bmo.com/"/>
    <hyperlink ref="S4265" r:id="rId7937"/>
    <hyperlink ref="AP4265" r:id="rId7938"/>
    <hyperlink ref="R4266" r:id="rId7939" display="http://heymax.ai/"/>
    <hyperlink ref="S4266" r:id="rId7940"/>
    <hyperlink ref="AP4266" r:id="rId7941"/>
    <hyperlink ref="R4267" r:id="rId7942" display="http://collegedekho.com/"/>
    <hyperlink ref="S4267" r:id="rId7943"/>
    <hyperlink ref="AP4267" r:id="rId7944"/>
    <hyperlink ref="R4268" r:id="rId7945" display="http://superbank.id/"/>
    <hyperlink ref="S4268" r:id="rId7946"/>
    <hyperlink ref="AQ4268" r:id="rId7947"/>
    <hyperlink ref="R4269" r:id="rId7948" display="http://smarthr.co.jp/"/>
    <hyperlink ref="S4269" r:id="rId7949"/>
    <hyperlink ref="AP4269" r:id="rId7950"/>
    <hyperlink ref="R4270" r:id="rId7951" display="http://rbc.com/"/>
    <hyperlink ref="S4270" r:id="rId7952"/>
    <hyperlink ref="AP4270" r:id="rId7953"/>
    <hyperlink ref="R4271" r:id="rId7954" display="http://ivecogroup.com/"/>
    <hyperlink ref="S4271" r:id="rId7955"/>
    <hyperlink ref="AP4271" r:id="rId7956"/>
    <hyperlink ref="R4272" r:id="rId7957" display="http://hbc.com/"/>
    <hyperlink ref="S4272" r:id="rId7958"/>
    <hyperlink ref="AP4272" r:id="rId7959"/>
    <hyperlink ref="R4273" r:id="rId7960" display="http://liveoakfiber.com/"/>
    <hyperlink ref="S4273" r:id="rId7961"/>
    <hyperlink ref="AP4273" r:id="rId7962"/>
    <hyperlink ref="R4274" r:id="rId7963" display="http://ameresco.com/"/>
    <hyperlink ref="S4274" r:id="rId7964"/>
    <hyperlink ref="AP4274" r:id="rId7965"/>
    <hyperlink ref="R4275" r:id="rId7966" display="http://gosteward.com/"/>
    <hyperlink ref="S4275" r:id="rId7967"/>
    <hyperlink ref="AP4275" r:id="rId7968"/>
    <hyperlink ref="R4276" r:id="rId7969" display="http://fireworks.ai/"/>
    <hyperlink ref="S4276" r:id="rId7970"/>
    <hyperlink ref="AP4276" r:id="rId7971"/>
    <hyperlink ref="R4277" r:id="rId7972" display="http://cartesiantherapeutics.com/"/>
    <hyperlink ref="S4277" r:id="rId7973"/>
    <hyperlink ref="AP4277" r:id="rId7974"/>
    <hyperlink ref="R4278" r:id="rId7975" display="http://cartken.com/"/>
    <hyperlink ref="S4278" r:id="rId7976"/>
    <hyperlink ref="AP4278" r:id="rId7977"/>
    <hyperlink ref="R4279" r:id="rId7978" display="http://repay.com/"/>
    <hyperlink ref="S4279" r:id="rId7979"/>
    <hyperlink ref="AQ4279" r:id="rId7980" location=":~:text=JOHN%20MORRIS,Co%2DFounder%2C%20Director" display="https://investors.repay.com/management/john-morris - :~:text=JOHN%20MORRIS,Co%2DFounder%2C%20Director"/>
    <hyperlink ref="R4280" r:id="rId7981" display="http://heartbeathealth.com/"/>
    <hyperlink ref="S4280" r:id="rId7982"/>
    <hyperlink ref="AP4280" r:id="rId7983"/>
    <hyperlink ref="R4281" r:id="rId7984" display="http://vanke.com/"/>
    <hyperlink ref="S4281" r:id="rId7985"/>
    <hyperlink ref="AP4281" r:id="rId7986"/>
    <hyperlink ref="R4282" r:id="rId7987" display="http://cytosorbents.com/"/>
    <hyperlink ref="S4282" r:id="rId7988"/>
    <hyperlink ref="AP4282" r:id="rId7989"/>
    <hyperlink ref="R4283" r:id="rId7990" display="http://sanctuary.ai/"/>
    <hyperlink ref="S4283" r:id="rId7991"/>
    <hyperlink ref="AP4283" r:id="rId7992"/>
    <hyperlink ref="R4284" r:id="rId7993" display="http://circlepharma.com/"/>
    <hyperlink ref="S4284" r:id="rId7994"/>
    <hyperlink ref="AP4284" r:id="rId7995"/>
    <hyperlink ref="R4285" r:id="rId7996" display="http://hr-path.com/"/>
    <hyperlink ref="S4285" r:id="rId7997"/>
    <hyperlink ref="AP4285" r:id="rId7998"/>
    <hyperlink ref="R4286" r:id="rId7999" display="http://collov.com/"/>
    <hyperlink ref="S4286" r:id="rId8000"/>
    <hyperlink ref="AP4286" r:id="rId8001"/>
    <hyperlink ref="R4287" r:id="rId8002" display="http://godrej.com/"/>
    <hyperlink ref="S4287" r:id="rId8003"/>
    <hyperlink ref="AP4287" r:id="rId8004"/>
    <hyperlink ref="R4288" r:id="rId8005" display="http://iamfy.co/"/>
    <hyperlink ref="S4288" r:id="rId8006"/>
    <hyperlink ref="AP4288" r:id="rId8007"/>
    <hyperlink ref="R4289" r:id="rId8008" display="http://idfcfirstbank.com/"/>
    <hyperlink ref="S4289" r:id="rId8009"/>
    <hyperlink ref="AQ4289" r:id="rId8010" location=":~:text=Back-,Mr.%20Pradeep%20Natarajan,Executive%20Director,-Mr.%20Pradeep%20Natarajan" display="https://www.idfcfirstbank.com/about-us/board-of-directors/mr-pradeep-natarajan - :~:text=Back-,Mr.%20Pradeep%20Natarajan,Executive%20Director,-Mr.%20Pradeep%20Natarajan"/>
    <hyperlink ref="R4290" r:id="rId8011" display="http://synerise.com/"/>
    <hyperlink ref="S4290" r:id="rId8012"/>
    <hyperlink ref="AP4290" r:id="rId8013"/>
    <hyperlink ref="R4291" r:id="rId8014" display="http://goatbrandlabs.com/"/>
    <hyperlink ref="S4291" r:id="rId8015"/>
    <hyperlink ref="AP4291" r:id="rId8016"/>
    <hyperlink ref="R4292" r:id="rId8017" display="http://modivcare.com/"/>
    <hyperlink ref="S4292" r:id="rId8018"/>
    <hyperlink ref="AP4292" r:id="rId8019"/>
    <hyperlink ref="R4293" r:id="rId8020" display="http://seabank.com.vn/"/>
    <hyperlink ref="S4293" r:id="rId8021"/>
    <hyperlink ref="AP4293" r:id="rId8022"/>
    <hyperlink ref="S4294" r:id="rId8023"/>
    <hyperlink ref="AP4294" r:id="rId8024"/>
    <hyperlink ref="R4295" r:id="rId8025" display="http://sprucepower.com/"/>
    <hyperlink ref="S4295" r:id="rId8026"/>
    <hyperlink ref="AP4295" r:id="rId8027"/>
    <hyperlink ref="R4296" r:id="rId8028" display="http://watchyourhealth.com/"/>
    <hyperlink ref="S4296" r:id="rId8029"/>
    <hyperlink ref="AP4296" r:id="rId8030"/>
    <hyperlink ref="R4297" r:id="rId8031" display="http://myricxbio.com/"/>
    <hyperlink ref="S4297" r:id="rId8032"/>
    <hyperlink ref="AP4297" r:id="rId8033"/>
    <hyperlink ref="R4298" r:id="rId8034" display="http://captions.ai/"/>
    <hyperlink ref="S4298" r:id="rId8035"/>
    <hyperlink ref="AP4298" r:id="rId8036"/>
    <hyperlink ref="R4299" r:id="rId8037" display="http://sentibio.com/"/>
    <hyperlink ref="S4299" r:id="rId8038"/>
    <hyperlink ref="AP4299" r:id="rId8039"/>
    <hyperlink ref="R4300" r:id="rId8040" display="http://albertainnovates.ca/"/>
    <hyperlink ref="S4300" r:id="rId8041"/>
    <hyperlink ref="AP4300" r:id="rId8042"/>
    <hyperlink ref="R4301" r:id="rId8043" display="http://esqacosmetics.com/"/>
    <hyperlink ref="S4301" r:id="rId8044"/>
    <hyperlink ref="AP4301" r:id="rId8045"/>
    <hyperlink ref="R4302" r:id="rId8046" display="http://boc.cn/"/>
    <hyperlink ref="S4302" r:id="rId8047"/>
    <hyperlink ref="AP4302" r:id="rId8048"/>
    <hyperlink ref="R4303" r:id="rId8049" display="http://kvantify.dk/"/>
    <hyperlink ref="S4303" r:id="rId8050"/>
    <hyperlink ref="AP4303" r:id="rId8051"/>
    <hyperlink ref="R4304" r:id="rId8052" display="http://home.wify.co.in/"/>
    <hyperlink ref="S4304" r:id="rId8053"/>
    <hyperlink ref="AP4304" r:id="rId8054"/>
    <hyperlink ref="R4305" r:id="rId8055" display="http://dealcart.io/"/>
    <hyperlink ref="S4305" r:id="rId8056"/>
    <hyperlink ref="AP4305" r:id="rId8057"/>
    <hyperlink ref="R4306" r:id="rId8058" display="http://firstfoundationinc.com/"/>
    <hyperlink ref="S4306" r:id="rId8059"/>
    <hyperlink ref="AP4306" r:id="rId8060"/>
    <hyperlink ref="R4307" r:id="rId8061" display="http://lobb.in/"/>
    <hyperlink ref="S4307" r:id="rId8062"/>
    <hyperlink ref="AP4307" r:id="rId8063"/>
    <hyperlink ref="R4308" r:id="rId8064" display="http://nyxoah.com/"/>
    <hyperlink ref="S4308" r:id="rId8065"/>
    <hyperlink ref="AP4308" r:id="rId8066"/>
    <hyperlink ref="R4309" r:id="rId8067" display="http://natcapresearch.com/"/>
    <hyperlink ref="S4309" r:id="rId8068"/>
    <hyperlink ref="AP4309" r:id="rId8069"/>
    <hyperlink ref="R4310" r:id="rId8070" display="http://ravenpack.com/"/>
    <hyperlink ref="S4310" r:id="rId8071"/>
    <hyperlink ref="AP4310" r:id="rId8072"/>
    <hyperlink ref="R4311" r:id="rId8073" display="http://clutch.ca/"/>
    <hyperlink ref="S4311" r:id="rId8074"/>
    <hyperlink ref="AP4311" r:id="rId8075"/>
    <hyperlink ref="R4312" r:id="rId8076" display="http://netevia.com/"/>
    <hyperlink ref="S4312" r:id="rId8077"/>
    <hyperlink ref="AP4312" r:id="rId8078"/>
    <hyperlink ref="R4313" r:id="rId8079" display="http://currensea.com/"/>
    <hyperlink ref="S4313" r:id="rId8080"/>
    <hyperlink ref="AP4313" r:id="rId8081"/>
    <hyperlink ref="S4314" r:id="rId8082"/>
    <hyperlink ref="AP4314" r:id="rId8083"/>
    <hyperlink ref="R4315" r:id="rId8084" display="http://virpaxpharma.com/"/>
    <hyperlink ref="S4315" r:id="rId8085"/>
    <hyperlink ref="AP4315" r:id="rId8086"/>
    <hyperlink ref="R4316" r:id="rId8087" display="http://sanogenetics.com/"/>
    <hyperlink ref="S4316" r:id="rId8088"/>
    <hyperlink ref="AP4316" r:id="rId8089"/>
    <hyperlink ref="R4317" r:id="rId8090" display="http://next-decade.com/"/>
    <hyperlink ref="S4317" r:id="rId8091"/>
    <hyperlink ref="AP4317" r:id="rId8092"/>
    <hyperlink ref="R4318" r:id="rId8093" display="http://corporate.comcast.com/"/>
    <hyperlink ref="S4318" r:id="rId8094"/>
    <hyperlink ref="AQ4318" r:id="rId8095"/>
    <hyperlink ref="R4319" r:id="rId8096" display="http://default.com/"/>
    <hyperlink ref="S4319" r:id="rId8097"/>
    <hyperlink ref="AP4319" r:id="rId8098"/>
    <hyperlink ref="R4320" r:id="rId8099" display="http://steeldynamics.com/"/>
    <hyperlink ref="S4320" r:id="rId8100"/>
    <hyperlink ref="AP4320" r:id="rId8101"/>
    <hyperlink ref="R4321" r:id="rId8102" display="http://tembo.io/"/>
    <hyperlink ref="S4321" r:id="rId8103"/>
    <hyperlink ref="AP4321" r:id="rId8104"/>
    <hyperlink ref="R4322" r:id="rId8105" display="http://hebbia.ai/"/>
    <hyperlink ref="S4322" r:id="rId8106"/>
    <hyperlink ref="AP4322" r:id="rId8107"/>
    <hyperlink ref="R4323" r:id="rId8108" display="http://adnoc.ae/"/>
    <hyperlink ref="S4323" r:id="rId8109"/>
    <hyperlink ref="AP4323" r:id="rId8110"/>
    <hyperlink ref="R4324" r:id="rId8111" display="http://eagronom.com/"/>
    <hyperlink ref="S4324" r:id="rId8112"/>
    <hyperlink ref="AP4324" r:id="rId8113"/>
    <hyperlink ref="R4325" r:id="rId8114" display="http://polystyvert.com/"/>
    <hyperlink ref="S4325" r:id="rId8115"/>
    <hyperlink ref="AP4325" r:id="rId8116"/>
    <hyperlink ref="R4326" r:id="rId8117" display="http://missiontherapeutics.com/"/>
    <hyperlink ref="S4326" r:id="rId8118"/>
    <hyperlink ref="AP4326" r:id="rId8119"/>
    <hyperlink ref="R4327" r:id="rId8120" display="http://xurya.com/"/>
    <hyperlink ref="S4327" r:id="rId8121"/>
    <hyperlink ref="AP4327" r:id="rId8122"/>
    <hyperlink ref="R4328" r:id="rId8123" display="http://oyorooms.com/"/>
    <hyperlink ref="S4328" r:id="rId8124"/>
    <hyperlink ref="AP4328" r:id="rId8125"/>
    <hyperlink ref="R4329" r:id="rId8126" display="http://dagangan.com/"/>
    <hyperlink ref="S4329" r:id="rId8127"/>
    <hyperlink ref="AP4329" r:id="rId8128"/>
    <hyperlink ref="R4330" r:id="rId8129" display="http://elevarm.com/"/>
    <hyperlink ref="S4330" r:id="rId8130"/>
    <hyperlink ref="AP4330" r:id="rId8131"/>
    <hyperlink ref="R4331" r:id="rId8132" display="http://checkpointtx.com/"/>
    <hyperlink ref="S4331" r:id="rId8133"/>
    <hyperlink ref="AP4331" r:id="rId8134"/>
    <hyperlink ref="R4332" r:id="rId8135" display="http://tmtgcorp.com/"/>
    <hyperlink ref="S4332" r:id="rId8136"/>
    <hyperlink ref="AQ4332" r:id="rId8137" location=":~:text=Devin%20G.%20Nunes,Officer%20and%20Director" display="https://ir.tmtgcorp.com/corporate-governance/board-of-directors/ - :~:text=Devin%20G.%20Nunes,Officer%20and%20Director"/>
    <hyperlink ref="R4333" r:id="rId8138" display="http://trevena.com/"/>
    <hyperlink ref="S4333" r:id="rId8139"/>
    <hyperlink ref="AP4333" r:id="rId8140"/>
    <hyperlink ref="R4334" r:id="rId8141" display="http://aircastle.com/"/>
    <hyperlink ref="S4334" r:id="rId8142"/>
    <hyperlink ref="AP4334" r:id="rId8143"/>
    <hyperlink ref="R4335" r:id="rId8144" display="http://pennymacmortgageinvestmenttrust.com/"/>
    <hyperlink ref="AP4335" r:id="rId8145"/>
    <hyperlink ref="S4336" r:id="rId8146"/>
    <hyperlink ref="AP4336" r:id="rId8147"/>
    <hyperlink ref="R4337" r:id="rId8148" display="http://citibox.com/"/>
    <hyperlink ref="S4337" r:id="rId8149"/>
    <hyperlink ref="AP4337" r:id="rId8150"/>
    <hyperlink ref="R4338" r:id="rId8151" display="http://booment.com/"/>
    <hyperlink ref="S4338" r:id="rId8152"/>
    <hyperlink ref="AP4338" r:id="rId8153"/>
    <hyperlink ref="R4339" r:id="rId8154" display="http://altagas.ca/"/>
    <hyperlink ref="S4339" r:id="rId8155"/>
    <hyperlink ref="AP4339" r:id="rId8156"/>
    <hyperlink ref="R4340" r:id="rId8157" display="http://aercap.com/"/>
    <hyperlink ref="S4340" r:id="rId8158"/>
    <hyperlink ref="AQ4340" r:id="rId8159" location=":~:text=AENGUS%20KELLY,Officer%20%26%20Executive%20Director" display="https://www.aercap.com/about-us/leadership-team - :~:text=AENGUS%20KELLY,Officer%20%26%20Executive%20Director"/>
    <hyperlink ref="R4341" r:id="rId8160" display="http://fabriclore.com/"/>
    <hyperlink ref="S4341" r:id="rId8161"/>
    <hyperlink ref="AP4341" r:id="rId8162"/>
    <hyperlink ref="R4342" r:id="rId8163" display="http://ideayabio.com/"/>
    <hyperlink ref="S4342" r:id="rId8164"/>
    <hyperlink ref="AP4342" r:id="rId8165"/>
    <hyperlink ref="R4343" r:id="rId8166" display="http://tsconductor.com/"/>
    <hyperlink ref="S4343" r:id="rId8167"/>
    <hyperlink ref="AP4343" r:id="rId8168"/>
    <hyperlink ref="R4344" r:id="rId8169" display="http://redactive.ai/"/>
    <hyperlink ref="S4344" r:id="rId8170"/>
    <hyperlink ref="AP4344" r:id="rId8171"/>
    <hyperlink ref="R4345" r:id="rId8172" display="http://vanquabio.com/"/>
    <hyperlink ref="S4345" r:id="rId8173"/>
    <hyperlink ref="AP4345" r:id="rId8174"/>
    <hyperlink ref="R4346" r:id="rId8175" display="http://virtual-peaker.com/"/>
    <hyperlink ref="S4346" r:id="rId8176"/>
    <hyperlink ref="AP4346" r:id="rId8177"/>
    <hyperlink ref="R4347" r:id="rId8178" display="http://smartcella.com/"/>
    <hyperlink ref="S4347" r:id="rId8179"/>
    <hyperlink ref="AP4347" r:id="rId8180"/>
    <hyperlink ref="R4348" r:id="rId8181" display="http://trustap.com/"/>
    <hyperlink ref="S4348" r:id="rId8182"/>
    <hyperlink ref="AP4348" r:id="rId8183"/>
    <hyperlink ref="R4349" r:id="rId8184" display="http://khealth.com/"/>
    <hyperlink ref="S4349" r:id="rId8185"/>
    <hyperlink ref="AP4349" r:id="rId8186"/>
    <hyperlink ref="R4350" r:id="rId8187" display="http://govwelltech.com/"/>
    <hyperlink ref="S4350" r:id="rId8188"/>
    <hyperlink ref="AP4350" r:id="rId8189"/>
    <hyperlink ref="R4351" r:id="rId8190" display="http://zedify.co.uk/"/>
    <hyperlink ref="S4351" r:id="rId8191"/>
    <hyperlink ref="AP4351" r:id="rId8192"/>
    <hyperlink ref="R4352" r:id="rId8193" display="http://gymdesk.com/"/>
    <hyperlink ref="S4352" r:id="rId8194"/>
    <hyperlink ref="AP4352" r:id="rId8195"/>
    <hyperlink ref="R4353" r:id="rId8196" display="http://maalexi.com/"/>
    <hyperlink ref="S4353" r:id="rId8197"/>
    <hyperlink ref="AP4353" r:id="rId8198"/>
    <hyperlink ref="R4354" r:id="rId8199" display="http://luna-daily.com/"/>
    <hyperlink ref="S4354" r:id="rId8200"/>
    <hyperlink ref="AP4354" r:id="rId8201"/>
    <hyperlink ref="R4355" r:id="rId8202" display="http://cautio.in/"/>
    <hyperlink ref="S4355" r:id="rId8203"/>
    <hyperlink ref="AP4355" r:id="rId8204"/>
    <hyperlink ref="R4356" r:id="rId8205" display="http://volantaerotech.com/"/>
    <hyperlink ref="S4356" r:id="rId8206"/>
    <hyperlink ref="AP4356" r:id="rId8207"/>
    <hyperlink ref="R4357" r:id="rId8208" display="http://inspiremd.com/"/>
    <hyperlink ref="S4357" r:id="rId8209"/>
    <hyperlink ref="AP4357" r:id="rId8210"/>
    <hyperlink ref="S4358" r:id="rId8211"/>
    <hyperlink ref="AP4358" r:id="rId8212"/>
    <hyperlink ref="R4359" r:id="rId8213" display="http://gdi.com/"/>
    <hyperlink ref="S4359" r:id="rId8214"/>
    <hyperlink ref="AP4359" r:id="rId8215"/>
    <hyperlink ref="R4360" r:id="rId8216" display="http://granzabio.com/"/>
    <hyperlink ref="S4360" r:id="rId8217"/>
    <hyperlink ref="AP4360" r:id="rId8218"/>
    <hyperlink ref="R4361" r:id="rId8219" display="http://reperiohealth.com/"/>
    <hyperlink ref="S4361" r:id="rId8220"/>
    <hyperlink ref="AP4361" r:id="rId8221"/>
    <hyperlink ref="R4362" r:id="rId8222" display="http://healthtech1.uk/"/>
    <hyperlink ref="S4362" r:id="rId8223"/>
    <hyperlink ref="AP4362" r:id="rId8224"/>
    <hyperlink ref="R4363" r:id="rId8225" display="http://qedprotocol.com/"/>
    <hyperlink ref="S4363" r:id="rId8226"/>
    <hyperlink ref="AQ4363" r:id="rId8227"/>
    <hyperlink ref="R4364" r:id="rId8228" display="http://flutrr.com/"/>
    <hyperlink ref="S4364" r:id="rId8229"/>
    <hyperlink ref="AP4364" r:id="rId8230"/>
    <hyperlink ref="R4365" r:id="rId8231" display="http://cinemark.com/"/>
    <hyperlink ref="S4365" r:id="rId8232"/>
    <hyperlink ref="AP4365" r:id="rId8233"/>
    <hyperlink ref="R4366" r:id="rId8234" display="http://arya.ag/"/>
    <hyperlink ref="S4366" r:id="rId8235"/>
    <hyperlink ref="AP4366" r:id="rId8236"/>
    <hyperlink ref="R4367" r:id="rId8237" display="http://saudipaper.com/"/>
    <hyperlink ref="S4367" r:id="rId8238"/>
    <hyperlink ref="AP4367" r:id="rId8239"/>
    <hyperlink ref="R4368" r:id="rId8240" display="http://etherapeutics.co.uk/"/>
    <hyperlink ref="S4368" r:id="rId8241"/>
    <hyperlink ref="AP4368" r:id="rId8242"/>
    <hyperlink ref="R4369" r:id="rId8243" display="http://freebnk.io/"/>
    <hyperlink ref="S4369" r:id="rId8244"/>
    <hyperlink ref="AP4369" r:id="rId8245"/>
    <hyperlink ref="R4370" r:id="rId8246" display="http://nodafi.com/"/>
    <hyperlink ref="S4370" r:id="rId8247"/>
    <hyperlink ref="AP4370" r:id="rId8248"/>
    <hyperlink ref="R4371" r:id="rId8249" display="http://anbogen.com/"/>
    <hyperlink ref="S4371" r:id="rId8250"/>
    <hyperlink ref="AQ4371" r:id="rId8251" location=":~:text=Dr.,Tsu%2DAn%20Hsu&amp;text=Tsu%2DAn%20Hsu%20is%20the,the%20SARS%20outbreak%20in%202003." display="https://anbogen.com/team-detail-1.php - :~:text=Dr.,Tsu%2DAn%20Hsu&amp;text=Tsu%2DAn%20Hsu%20is%20the,the%20SARS%20outbreak%20in%202003."/>
    <hyperlink ref="R4372" r:id="rId8252" display="http://creditlogic.com/"/>
    <hyperlink ref="S4372" r:id="rId8253"/>
    <hyperlink ref="AP4372" r:id="rId8254"/>
    <hyperlink ref="R4373" r:id="rId8255" display="http://aspirawh.com/"/>
    <hyperlink ref="S4373" r:id="rId8256"/>
    <hyperlink ref="AP4373" r:id="rId8257"/>
    <hyperlink ref="R4374" r:id="rId8258" display="http://purple-biotech.com/"/>
    <hyperlink ref="S4374" r:id="rId8259"/>
    <hyperlink ref="AQ4374" r:id="rId8260"/>
    <hyperlink ref="R4375" r:id="rId8261" display="http://uptimeai.com/"/>
    <hyperlink ref="S4375" r:id="rId8262"/>
    <hyperlink ref="AP4375" r:id="rId8263"/>
    <hyperlink ref="R4376" r:id="rId8264" display="http://ltresources.com.au/"/>
    <hyperlink ref="S4376" r:id="rId8265"/>
    <hyperlink ref="AP4376" r:id="rId8266"/>
    <hyperlink ref="R4377" r:id="rId8267" display="http://rejuvenatebio.com/"/>
    <hyperlink ref="S4377" r:id="rId8268"/>
    <hyperlink ref="AP4377" r:id="rId8269"/>
    <hyperlink ref="R4378" r:id="rId8270" display="http://tracebit.com/"/>
    <hyperlink ref="S4378" r:id="rId8271"/>
    <hyperlink ref="AP4378" r:id="rId8272"/>
    <hyperlink ref="R4379" r:id="rId8273" display="http://nala.com/"/>
    <hyperlink ref="S4379" r:id="rId8274"/>
    <hyperlink ref="AP4379" r:id="rId8275"/>
    <hyperlink ref="R4380" r:id="rId8276" display="http://prodia.com/"/>
    <hyperlink ref="S4380" r:id="rId8277"/>
    <hyperlink ref="AP4380" r:id="rId8278"/>
    <hyperlink ref="R4381" r:id="rId8279" display="http://uncagedinnovations.com/"/>
    <hyperlink ref="S4381" r:id="rId8280"/>
    <hyperlink ref="AP4381" r:id="rId8281"/>
    <hyperlink ref="R4382" r:id="rId8282" display="http://supplysix.com/"/>
    <hyperlink ref="S4382" r:id="rId8283"/>
    <hyperlink ref="AP4382" r:id="rId8284"/>
    <hyperlink ref="R4383" r:id="rId8285" display="http://ecomaterial.com/"/>
    <hyperlink ref="S4383" r:id="rId8286"/>
    <hyperlink ref="AP4383" r:id="rId8287"/>
    <hyperlink ref="R4384" r:id="rId8288" display="http://greenlanerenewables.com/"/>
    <hyperlink ref="S4384" r:id="rId8289"/>
    <hyperlink ref="AP4384" r:id="rId8290"/>
    <hyperlink ref="R4385" r:id="rId8291" display="http://naveris.com/"/>
    <hyperlink ref="S4385" r:id="rId8292"/>
    <hyperlink ref="AP4385" r:id="rId8293"/>
    <hyperlink ref="R4386" r:id="rId8294" display="http://newurtopia.com/"/>
    <hyperlink ref="S4386" r:id="rId8295"/>
    <hyperlink ref="AP4386" r:id="rId8296"/>
    <hyperlink ref="R4387" r:id="rId8297" display="http://calterah.com/"/>
    <hyperlink ref="S4387" r:id="rId8298"/>
    <hyperlink ref="AP4387" r:id="rId8299"/>
    <hyperlink ref="R4388" r:id="rId8300" display="http://endospan.com/"/>
    <hyperlink ref="S4388" r:id="rId8301"/>
    <hyperlink ref="AP4388" r:id="rId8302"/>
    <hyperlink ref="R4389" r:id="rId8303" display="http://precisionfermentation.com/"/>
    <hyperlink ref="S4389" r:id="rId8304"/>
    <hyperlink ref="AP4389" r:id="rId8305"/>
    <hyperlink ref="R4390" r:id="rId8306" display="http://uamshealth.com/"/>
    <hyperlink ref="S4390" r:id="rId8307"/>
    <hyperlink ref="AP4390" r:id="rId8308"/>
    <hyperlink ref="S4391" r:id="rId8309"/>
    <hyperlink ref="AP4391" r:id="rId8310"/>
    <hyperlink ref="R4392" r:id="rId8311" display="http://xtiaerospace.com/"/>
    <hyperlink ref="S4392" r:id="rId8312"/>
    <hyperlink ref="AQ4392" r:id="rId8313" location=":~:text=SCOTT%20POMEROY,of%20the%20Board" display="https://ir.xtiaerospace.com/company-information/leadership-team - :~:text=SCOTT%20POMEROY,of%20the%20Board"/>
    <hyperlink ref="R4393" r:id="rId8314" display="http://rexel.com/"/>
    <hyperlink ref="S4393" r:id="rId8315"/>
    <hyperlink ref="AP4393" r:id="rId8316"/>
    <hyperlink ref="S4394" r:id="rId8317"/>
    <hyperlink ref="AP4394" r:id="rId8318"/>
    <hyperlink ref="R4395" r:id="rId8319" display="http://cashbee.fr/"/>
    <hyperlink ref="S4395" r:id="rId8320"/>
    <hyperlink ref="AP4395" r:id="rId8321"/>
    <hyperlink ref="R4396" r:id="rId8322" display="http://salientpredictions.com/"/>
    <hyperlink ref="S4396" r:id="rId8323"/>
    <hyperlink ref="AP4396" r:id="rId8324"/>
    <hyperlink ref="R4397" r:id="rId8325" display="http://eneida.io/"/>
    <hyperlink ref="S4397" r:id="rId8326"/>
    <hyperlink ref="AP4397" r:id="rId8327"/>
    <hyperlink ref="R4398" r:id="rId8328" display="http://binariilabs.com/"/>
    <hyperlink ref="S4398" r:id="rId8329"/>
    <hyperlink ref="AP4398" r:id="rId8330"/>
    <hyperlink ref="R4399" r:id="rId8331" display="http://zwitterco.com/"/>
    <hyperlink ref="S4399" r:id="rId8332"/>
    <hyperlink ref="AP4399" r:id="rId8333"/>
    <hyperlink ref="R4400" r:id="rId8334" display="http://cognifiber.com/"/>
    <hyperlink ref="S4400" r:id="rId8335"/>
    <hyperlink ref="AP4400" r:id="rId8336"/>
    <hyperlink ref="R4401" r:id="rId8337" display="http://aprioribio.com/"/>
    <hyperlink ref="S4401" r:id="rId8338"/>
    <hyperlink ref="AP4401" r:id="rId8339"/>
    <hyperlink ref="R4402" r:id="rId8340" display="http://elliman.com/"/>
    <hyperlink ref="S4402" r:id="rId8341"/>
    <hyperlink ref="AP4402" r:id="rId8342"/>
    <hyperlink ref="R4403" r:id="rId8343" display="http://carefi.in/"/>
    <hyperlink ref="S4403" r:id="rId8344"/>
    <hyperlink ref="AP4403" r:id="rId8345"/>
    <hyperlink ref="R4404" r:id="rId8346" display="http://astria.org/"/>
    <hyperlink ref="S4404" r:id="rId8347"/>
    <hyperlink ref="AP4404" r:id="rId8348"/>
    <hyperlink ref="R4405" r:id="rId8349" display="http://gendo.ai/"/>
    <hyperlink ref="S4405" r:id="rId8350"/>
    <hyperlink ref="AP4405" r:id="rId8351"/>
    <hyperlink ref="R4406" r:id="rId8352" display="http://greatelmcc.com/"/>
    <hyperlink ref="S4406" r:id="rId8353"/>
    <hyperlink ref="AP4406" r:id="rId8354"/>
    <hyperlink ref="R4407" r:id="rId8355" display="http://sonocharge.com/"/>
    <hyperlink ref="S4407" r:id="rId8356"/>
    <hyperlink ref="AP4407" r:id="rId8357"/>
    <hyperlink ref="S4408" r:id="rId8358"/>
    <hyperlink ref="AP4408" r:id="rId8359"/>
    <hyperlink ref="R4409" r:id="rId8360" display="http://nitrility.com/"/>
    <hyperlink ref="S4409" r:id="rId8361"/>
    <hyperlink ref="AP4409" r:id="rId8362"/>
    <hyperlink ref="R4410" r:id="rId8363" display="http://quantumrise.com/"/>
    <hyperlink ref="S4410" r:id="rId8364"/>
    <hyperlink ref="AP4410" r:id="rId8365"/>
    <hyperlink ref="R4411" r:id="rId8366" display="http://getrali.com/"/>
    <hyperlink ref="S4411" r:id="rId8367"/>
    <hyperlink ref="AP4411" r:id="rId8368"/>
    <hyperlink ref="R4412" r:id="rId8369" display="http://genica.com.br/"/>
    <hyperlink ref="S4412" r:id="rId8370"/>
    <hyperlink ref="AP4412" r:id="rId8371"/>
    <hyperlink ref="R4413" r:id="rId8372" display="http://welltower.com/"/>
    <hyperlink ref="S4413" r:id="rId8373"/>
    <hyperlink ref="AP4413" r:id="rId8374"/>
    <hyperlink ref="R4414" r:id="rId8375" display="http://dataseainc.com/"/>
    <hyperlink ref="S4414" r:id="rId8376"/>
    <hyperlink ref="AQ4414" r:id="rId8377"/>
    <hyperlink ref="R4415" r:id="rId8378" display="http://amaroqminerals.com/"/>
    <hyperlink ref="S4415" r:id="rId8379"/>
    <hyperlink ref="AP4415" r:id="rId8380"/>
    <hyperlink ref="R4416" r:id="rId8381" display="http://globeducate.com/"/>
    <hyperlink ref="S4416" r:id="rId8382"/>
    <hyperlink ref="AP4416" r:id="rId8383"/>
    <hyperlink ref="R4417" r:id="rId8384" display="http://mcgill.ca/"/>
    <hyperlink ref="S4417" r:id="rId8385"/>
    <hyperlink ref="AP4417" r:id="rId8386"/>
    <hyperlink ref="R4418" r:id="rId8387" display="http://obralink.com/"/>
    <hyperlink ref="S4418" r:id="rId8388"/>
    <hyperlink ref="AP4418" r:id="rId8389"/>
    <hyperlink ref="R4419" r:id="rId8390" display="http://rsight.ai/"/>
    <hyperlink ref="S4419" r:id="rId8391"/>
    <hyperlink ref="AP4419" r:id="rId8392"/>
    <hyperlink ref="R4420" r:id="rId8393" display="http://norbit.com/"/>
    <hyperlink ref="S4420" r:id="rId8394"/>
    <hyperlink ref="AP4420" r:id="rId8395"/>
    <hyperlink ref="R4421" r:id="rId8396" display="http://trever.io/"/>
    <hyperlink ref="S4421" r:id="rId8397"/>
    <hyperlink ref="AP4421" r:id="rId8398"/>
    <hyperlink ref="R4422" r:id="rId8399" display="http://gojoe.com/"/>
    <hyperlink ref="S4422" r:id="rId8400"/>
    <hyperlink ref="AP4422" r:id="rId8401"/>
    <hyperlink ref="R4423" r:id="rId8402" display="http://nowdx.com/"/>
    <hyperlink ref="S4423" r:id="rId8403"/>
    <hyperlink ref="AP4423" r:id="rId8404"/>
    <hyperlink ref="R4424" r:id="rId8405" display="http://athleticbrewing.com/"/>
    <hyperlink ref="S4424" r:id="rId8406"/>
    <hyperlink ref="AP4424" r:id="rId8407"/>
    <hyperlink ref="R4425" r:id="rId8408" display="http://hi-p.com/"/>
    <hyperlink ref="S4425" r:id="rId8409"/>
    <hyperlink ref="AQ4425" r:id="rId8410" location=":~:text=Yao%20Hsiao%20Tung,Chief%20Executive%20Officer" display="https://www.hi-p.com/index.php?c=article&amp;a=type&amp;tid=30 - :~:text=Yao%20Hsiao%20Tung,Chief%20Executive%20Officer"/>
    <hyperlink ref="R4426" r:id="rId8411" display="http://jff.org/"/>
    <hyperlink ref="S4426" r:id="rId8412"/>
    <hyperlink ref="AP4426" r:id="rId8413"/>
    <hyperlink ref="R4427" r:id="rId8414" display="http://volleygames.com/"/>
    <hyperlink ref="S4427" r:id="rId8415"/>
    <hyperlink ref="AP4427" r:id="rId8416"/>
    <hyperlink ref="R4428" r:id="rId8417" display="http://forwhen.com/"/>
    <hyperlink ref="S4428" r:id="rId8418"/>
    <hyperlink ref="AP4428" r:id="rId8419"/>
    <hyperlink ref="R4429" r:id="rId8420" display="http://treasurymetals.com/"/>
    <hyperlink ref="S4429" r:id="rId8421"/>
    <hyperlink ref="AP4429" r:id="rId8422"/>
    <hyperlink ref="R4430" r:id="rId8423" display="http://izertis.com/"/>
    <hyperlink ref="S4430" r:id="rId8424"/>
    <hyperlink ref="AP4430" r:id="rId8425"/>
    <hyperlink ref="R4431" r:id="rId8426" display="http://paix.io/"/>
    <hyperlink ref="S4431" r:id="rId8427"/>
    <hyperlink ref="AP4431" r:id="rId8428"/>
    <hyperlink ref="R4432" r:id="rId8429" display="http://leasi.no/"/>
    <hyperlink ref="S4432" r:id="rId8430"/>
    <hyperlink ref="AP4432" r:id="rId8431"/>
    <hyperlink ref="R4433" r:id="rId8432" display="http://sensorita.com/"/>
    <hyperlink ref="S4433" r:id="rId8433"/>
    <hyperlink ref="AP4433" r:id="rId8434"/>
    <hyperlink ref="R4434" r:id="rId8435" display="http://writesea.com/"/>
    <hyperlink ref="S4434" r:id="rId8436"/>
    <hyperlink ref="AP4434" r:id="rId8437"/>
    <hyperlink ref="R4435" r:id="rId8438" display="http://sendblocks.io/"/>
    <hyperlink ref="S4435" r:id="rId8439"/>
    <hyperlink ref="AP4435" r:id="rId8440"/>
    <hyperlink ref="R4436" r:id="rId8441" display="http://immunisbiomedical.com/"/>
    <hyperlink ref="S4436" r:id="rId8442"/>
    <hyperlink ref="AQ4436" r:id="rId8443" location="patents" display="https://pitchbook.com/profiles/company/503237-98 - patents"/>
    <hyperlink ref="R4437" r:id="rId8444" display="http://vortexiq.ai/"/>
    <hyperlink ref="S4437" r:id="rId8445"/>
    <hyperlink ref="AP4437" r:id="rId8446"/>
    <hyperlink ref="R4438" r:id="rId8447" display="http://timhortons.com.cn/"/>
    <hyperlink ref="S4438" r:id="rId8448"/>
    <hyperlink ref="AP4438" r:id="rId8449"/>
    <hyperlink ref="R4439" r:id="rId8450" display="http://parlayplay.io/"/>
    <hyperlink ref="S4439" r:id="rId8451"/>
    <hyperlink ref="AP4439" r:id="rId8452"/>
    <hyperlink ref="R4440" r:id="rId8453" display="http://hiwellapp.com/"/>
    <hyperlink ref="S4440" r:id="rId8454"/>
    <hyperlink ref="AP4440" r:id="rId8455"/>
    <hyperlink ref="S4441" r:id="rId8456"/>
    <hyperlink ref="AP4441" r:id="rId8457"/>
    <hyperlink ref="R4442" r:id="rId8458" display="http://orus-energy.com/"/>
    <hyperlink ref="S4442" r:id="rId8459"/>
    <hyperlink ref="AP4442" r:id="rId8460"/>
    <hyperlink ref="R4443" r:id="rId8461" display="http://yuimedi.com/"/>
    <hyperlink ref="S4443" r:id="rId8462"/>
    <hyperlink ref="AP4443" r:id="rId8463"/>
    <hyperlink ref="R4444" r:id="rId8464" display="http://watfordfc.com/"/>
    <hyperlink ref="S4444" r:id="rId8465"/>
    <hyperlink ref="AQ4444" r:id="rId8466" location="funding" display="https://pitchbook.com/profiles/company/109707-85 - funding"/>
    <hyperlink ref="R4445" r:id="rId8467" display="http://letstryfoods.com/"/>
    <hyperlink ref="S4445" r:id="rId8468"/>
    <hyperlink ref="AP4445" r:id="rId8469"/>
    <hyperlink ref="R4446" r:id="rId8470" display="http://asu.edu/"/>
    <hyperlink ref="S4446" r:id="rId8471"/>
    <hyperlink ref="AP4446" r:id="rId8472"/>
    <hyperlink ref="R4447" r:id="rId8473" display="http://dekabank.de/"/>
    <hyperlink ref="S4447" r:id="rId8474"/>
    <hyperlink ref="AQ4447" r:id="rId8475"/>
    <hyperlink ref="R4448" r:id="rId8476" display="http://tryhampr.com/"/>
    <hyperlink ref="S4448" r:id="rId8477"/>
    <hyperlink ref="AP4448" r:id="rId8478"/>
    <hyperlink ref="R4449" r:id="rId8479" display="http://flexcompute.com/"/>
    <hyperlink ref="S4449" r:id="rId8480"/>
    <hyperlink ref="AP4449" r:id="rId8481"/>
    <hyperlink ref="R4450" r:id="rId8482" display="http://tiretutor.com/"/>
    <hyperlink ref="S4450" r:id="rId8483"/>
    <hyperlink ref="AP4450" r:id="rId8484"/>
    <hyperlink ref="R4451" r:id="rId8485" display="http://case.edu/"/>
    <hyperlink ref="S4451" r:id="rId8486"/>
    <hyperlink ref="AP4451" r:id="rId8487"/>
    <hyperlink ref="R4452" r:id="rId8488" display="http://seql.com/"/>
    <hyperlink ref="S4452" r:id="rId8489"/>
    <hyperlink ref="AP4452" r:id="rId8490"/>
    <hyperlink ref="R4453" r:id="rId8491" display="http://turing-motors.com/"/>
    <hyperlink ref="AP4453" r:id="rId8492"/>
    <hyperlink ref="R4454" r:id="rId8493" display="http://thisisbud.com/"/>
    <hyperlink ref="S4454" r:id="rId8494"/>
    <hyperlink ref="AP4454" r:id="rId8495"/>
    <hyperlink ref="R4455" r:id="rId8496" display="http://terna.it/"/>
    <hyperlink ref="S4455" r:id="rId8497"/>
    <hyperlink ref="AQ4455" r:id="rId8498"/>
    <hyperlink ref="R4456" r:id="rId8499" display="http://aurorahydrogen.com/"/>
    <hyperlink ref="S4456" r:id="rId8500"/>
    <hyperlink ref="AP4456" r:id="rId8501"/>
    <hyperlink ref="R4457" r:id="rId8502" display="http://moonbio.com/"/>
    <hyperlink ref="S4457" r:id="rId8503"/>
    <hyperlink ref="AQ4457" r:id="rId8504"/>
    <hyperlink ref="R4458" r:id="rId8505" display="http://neighbourly.com/"/>
    <hyperlink ref="S4458" r:id="rId8506"/>
    <hyperlink ref="AP4458" r:id="rId8507"/>
    <hyperlink ref="R4459" r:id="rId8508" display="http://hrduo.com/"/>
    <hyperlink ref="S4459" r:id="rId8509"/>
    <hyperlink ref="AP4459" r:id="rId8510"/>
    <hyperlink ref="R4460" r:id="rId8511" display="http://blackboxstocks.com/"/>
    <hyperlink ref="S4460" r:id="rId8512"/>
    <hyperlink ref="AP4460" r:id="rId8513"/>
    <hyperlink ref="R4461" r:id="rId8514" display="http://thelasso.com/"/>
    <hyperlink ref="S4461" r:id="rId8515"/>
    <hyperlink ref="AP4461" r:id="rId8516"/>
    <hyperlink ref="R4462" r:id="rId8517" display="http://novonutrients.com/"/>
    <hyperlink ref="S4462" r:id="rId8518"/>
    <hyperlink ref="AP4462" r:id="rId8519"/>
    <hyperlink ref="R4463" r:id="rId8520" display="http://wearcomet.com/"/>
    <hyperlink ref="S4463" r:id="rId8521"/>
    <hyperlink ref="AP4463" r:id="rId8522"/>
    <hyperlink ref="S4464" r:id="rId8523"/>
    <hyperlink ref="AP4464" r:id="rId8524"/>
    <hyperlink ref="R4465" r:id="rId8525" display="http://njtransit.com/"/>
    <hyperlink ref="S4465" r:id="rId8526"/>
    <hyperlink ref="AP4465" r:id="rId8527"/>
    <hyperlink ref="R4466" r:id="rId8528" display="http://phaidra.ai/"/>
    <hyperlink ref="S4466" r:id="rId8529"/>
    <hyperlink ref="AP4466" r:id="rId8530"/>
    <hyperlink ref="R4467" r:id="rId8531" display="http://matrfoods.com/"/>
    <hyperlink ref="S4467" r:id="rId8532"/>
    <hyperlink ref="AP4467" r:id="rId8533"/>
    <hyperlink ref="R4468" r:id="rId8534" display="http://vida.io/"/>
    <hyperlink ref="S4468" r:id="rId8535"/>
    <hyperlink ref="AP4468" r:id="rId8536"/>
    <hyperlink ref="R4469" r:id="rId8537" display="http://pivotrobots.com/"/>
    <hyperlink ref="S4469" r:id="rId8538"/>
    <hyperlink ref="AP4469" r:id="rId8539"/>
    <hyperlink ref="R4470" r:id="rId8540" display="http://ferretly.com/"/>
    <hyperlink ref="S4470" r:id="rId8541"/>
    <hyperlink ref="AP4470" r:id="rId8542"/>
    <hyperlink ref="R4471" r:id="rId8543" display="http://calbank.net/"/>
    <hyperlink ref="S4471" r:id="rId8544"/>
    <hyperlink ref="AQ4471" r:id="rId8545" location="funding:~:text=Philip%20Owiredu,Director%20%26%20Board%20Member" display="https://pitchbook.com/profiles/company/114988-69 - funding:~:text=Philip%20Owiredu,Director%20%26%20Board%20Member"/>
    <hyperlink ref="R4472" r:id="rId8546" display="http://toughleaf.com/"/>
    <hyperlink ref="S4472" r:id="rId8547"/>
    <hyperlink ref="AP4472" r:id="rId8548"/>
    <hyperlink ref="R4473" r:id="rId8549" display="http://hapbee.com/"/>
    <hyperlink ref="S4473" r:id="rId8550"/>
    <hyperlink ref="AP4473" r:id="rId8551"/>
    <hyperlink ref="R4474" r:id="rId8552" display="http://tivita.ai/"/>
    <hyperlink ref="S4474" r:id="rId8553"/>
    <hyperlink ref="AP4474" r:id="rId8554"/>
    <hyperlink ref="R4475" r:id="rId8555" display="http://overviewenergy.com/"/>
    <hyperlink ref="S4475" r:id="rId8556"/>
    <hyperlink ref="AP4475" r:id="rId8557"/>
    <hyperlink ref="R4476" r:id="rId8558" display="http://nextnav.com/"/>
    <hyperlink ref="S4476" r:id="rId8559"/>
    <hyperlink ref="AP4476" r:id="rId8560"/>
    <hyperlink ref="R4477" r:id="rId8561" display="http://metub.net/"/>
    <hyperlink ref="S4477" r:id="rId8562"/>
    <hyperlink ref="AP4477" r:id="rId8563"/>
    <hyperlink ref="R4478" r:id="rId8564" display="http://stayway.jp/"/>
    <hyperlink ref="S4478" r:id="rId8565"/>
    <hyperlink ref="AP4478" r:id="rId8566"/>
    <hyperlink ref="S4479" r:id="rId8567"/>
    <hyperlink ref="AP4479" r:id="rId8568"/>
    <hyperlink ref="S4480" r:id="rId8569"/>
    <hyperlink ref="AP4480" r:id="rId8570"/>
    <hyperlink ref="R4481" r:id="rId8571" display="http://themindsite.com/"/>
    <hyperlink ref="S4481" r:id="rId8572"/>
    <hyperlink ref="AP4481" r:id="rId8573"/>
    <hyperlink ref="R4482" r:id="rId8574" display="http://computelabs.ai/"/>
    <hyperlink ref="S4482" r:id="rId8575"/>
    <hyperlink ref="AP4482" r:id="rId8576"/>
    <hyperlink ref="R4483" r:id="rId8577" display="http://mixed-signal.com/"/>
    <hyperlink ref="S4483" r:id="rId8578"/>
    <hyperlink ref="AP4483" r:id="rId8579"/>
    <hyperlink ref="R4484" r:id="rId8580" display="http://altrove.ai/"/>
    <hyperlink ref="S4484" r:id="rId8581"/>
    <hyperlink ref="AP4484" r:id="rId8582"/>
    <hyperlink ref="R4485" r:id="rId8583" display="http://canoeintelligence.com/"/>
    <hyperlink ref="S4485" r:id="rId8584"/>
    <hyperlink ref="AP4485" r:id="rId8585"/>
    <hyperlink ref="R4486" r:id="rId8586" display="http://kinto.xyz/"/>
    <hyperlink ref="S4486" r:id="rId8587"/>
    <hyperlink ref="AP4486" r:id="rId8588"/>
    <hyperlink ref="R4487" r:id="rId8589" display="http://exyn.com/"/>
    <hyperlink ref="S4487" r:id="rId8590"/>
    <hyperlink ref="AP4487" r:id="rId8591"/>
    <hyperlink ref="R4488" r:id="rId8592" display="http://endoronmedical.com/"/>
    <hyperlink ref="S4488" r:id="rId8593"/>
    <hyperlink ref="AP4488" r:id="rId8594"/>
    <hyperlink ref="R4489" r:id="rId8595" display="http://moffin.com/"/>
    <hyperlink ref="S4489" r:id="rId8596"/>
    <hyperlink ref="AP4489" r:id="rId8597"/>
    <hyperlink ref="R4490" r:id="rId8598" display="http://carevethealth.com/"/>
    <hyperlink ref="S4490" r:id="rId8599"/>
    <hyperlink ref="AP4490" r:id="rId8600"/>
    <hyperlink ref="R4491" r:id="rId8601" display="http://thehyoosik.com/"/>
    <hyperlink ref="R4492" r:id="rId8602" display="http://cluby.com/"/>
    <hyperlink ref="S4492" r:id="rId8603"/>
    <hyperlink ref="AP4492" r:id="rId8604"/>
    <hyperlink ref="R4493" r:id="rId8605" display="http://fibramacquarie.com/"/>
    <hyperlink ref="AQ4493" r:id="rId8606" location=":~:text=Simon%20Hanna&amp;text=Mr.,Executive%20Officer%20of%20FIBRA%20Macquarie." display="https://www.fibramacquarie.com/en/about-us/our-team.html - :~:text=Simon%20Hanna&amp;text=Mr.,Executive%20Officer%20of%20FIBRA%20Macquarie."/>
    <hyperlink ref="R4494" r:id="rId8607" display="http://versiro.com/"/>
    <hyperlink ref="S4494" r:id="rId8608"/>
    <hyperlink ref="AP4494" r:id="rId8609"/>
    <hyperlink ref="R4495" r:id="rId8610" display="http://scirhom.com/"/>
    <hyperlink ref="S4495" r:id="rId8611"/>
    <hyperlink ref="AP4495" r:id="rId8612"/>
    <hyperlink ref="R4496" r:id="rId8613" display="http://montefiore.org/"/>
    <hyperlink ref="S4496" r:id="rId8614"/>
    <hyperlink ref="AQ4496" r:id="rId8615" location=":~:text=Dr.%20Philip%20O,Officer%2C%20Montefiore%20Medicine" display="https://www.montefiore.org/philip-o-ozuah-md-phd - :~:text=Dr.%20Philip%20O,Officer%2C%20Montefiore%20Medicine"/>
    <hyperlink ref="R4497" r:id="rId8616" display="http://courierhealth.com/"/>
    <hyperlink ref="S4497" r:id="rId8617"/>
    <hyperlink ref="AP4497" r:id="rId8618"/>
    <hyperlink ref="S4498" r:id="rId8619"/>
    <hyperlink ref="AP4498" r:id="rId8620"/>
    <hyperlink ref="R4499" r:id="rId8621" display="http://inl.gov/"/>
    <hyperlink ref="S4499" r:id="rId8622"/>
    <hyperlink ref="AP4499" r:id="rId8623"/>
    <hyperlink ref="R4500" r:id="rId8624" display="http://kindlyhuman.com/"/>
    <hyperlink ref="S4500" r:id="rId8625"/>
    <hyperlink ref="AP4500" r:id="rId8626"/>
    <hyperlink ref="R4501" r:id="rId8627" display="http://metawealth.co/"/>
    <hyperlink ref="S4501" r:id="rId8628"/>
    <hyperlink ref="AP4501" r:id="rId8629"/>
    <hyperlink ref="R4502" r:id="rId8630" display="http://luahealth.io/"/>
    <hyperlink ref="S4502" r:id="rId8631"/>
    <hyperlink ref="AP4502" r:id="rId8632"/>
    <hyperlink ref="R4503" r:id="rId8633" display="http://poen.co.kr/"/>
    <hyperlink ref="AQ4503" r:id="rId8634"/>
    <hyperlink ref="R4504" r:id="rId8635" display="http://evos.com.au/"/>
    <hyperlink ref="S4504" r:id="rId8636"/>
    <hyperlink ref="AP4504" r:id="rId8637"/>
    <hyperlink ref="S4505" r:id="rId8638"/>
    <hyperlink ref="AP4505" r:id="rId8639"/>
    <hyperlink ref="R4506" r:id="rId8640" display="http://prosperaenergy.com/"/>
    <hyperlink ref="S4506" r:id="rId8641"/>
    <hyperlink ref="AP4506" r:id="rId8642"/>
    <hyperlink ref="R4507" r:id="rId8643" display="http://capitalrise.com/"/>
    <hyperlink ref="S4507" r:id="rId8644"/>
    <hyperlink ref="AP4507" r:id="rId8645"/>
    <hyperlink ref="R4508" r:id="rId8646" display="http://mcw.edu/"/>
    <hyperlink ref="S4508" r:id="rId8647"/>
    <hyperlink ref="AP4508" r:id="rId8648"/>
    <hyperlink ref="R4509" r:id="rId8649" display="http://solidroad.com/"/>
    <hyperlink ref="S4509" r:id="rId8650"/>
    <hyperlink ref="AP4509" r:id="rId8651"/>
    <hyperlink ref="R4510" r:id="rId8652" display="http://niva.co/"/>
    <hyperlink ref="S4510" r:id="rId8653"/>
    <hyperlink ref="AP4510" r:id="rId8654"/>
    <hyperlink ref="S4511" r:id="rId8655"/>
    <hyperlink ref="AP4511" r:id="rId8656"/>
    <hyperlink ref="S4512" r:id="rId8657"/>
    <hyperlink ref="AP4512" r:id="rId8658"/>
    <hyperlink ref="R4513" r:id="rId8659" display="http://dezerv.in/"/>
    <hyperlink ref="S4513" r:id="rId8660"/>
    <hyperlink ref="AP4513" r:id="rId8661"/>
    <hyperlink ref="R4514" r:id="rId8662" display="http://truboardpartners.com/"/>
    <hyperlink ref="S4514" r:id="rId8663"/>
    <hyperlink ref="AP4514" r:id="rId8664"/>
    <hyperlink ref="R4515" r:id="rId8665" display="http://timethera.com/"/>
    <hyperlink ref="AQ4515" r:id="rId8666" location=":~:text=President%20and%20CEO-,WATANABE%20Toshifumi,-Main%20business" display="https://timethera.com/en/about/ - :~:text=President%20and%20CEO-,WATANABE%20Toshifumi,-Main%20business"/>
    <hyperlink ref="R4516" r:id="rId8667" display="http://garofalohealthcare.com/"/>
    <hyperlink ref="S4516" r:id="rId8668"/>
    <hyperlink ref="AQ4516" r:id="rId8669" location=":~:text=MARIA%20LAURA%20GAROFALO,Chief%20Executive%20Officer" display="https://www.garofalohealthcare.com/en/ghc/governance/board-of-directors - :~:text=MARIA%20LAURA%20GAROFALO,Chief%20Executive%20Officer"/>
    <hyperlink ref="R4517" r:id="rId8670" display="http://aiml-innovations.com/"/>
    <hyperlink ref="S4517" r:id="rId8671"/>
    <hyperlink ref="AQ4517" r:id="rId8672" location=":~:text=Randy%20Duguay,Board%20of%20directors" display="https://aiml-innovations.com/about-us/ - :~:text=Randy%20Duguay,Board%20of%20directors"/>
    <hyperlink ref="R4519" r:id="rId8673" display="http://withplum.com/"/>
    <hyperlink ref="S4519" r:id="rId8674"/>
    <hyperlink ref="AP4519" r:id="rId8675"/>
    <hyperlink ref="R4520" r:id="rId8676" display="http://checkred.com/"/>
    <hyperlink ref="S4520" r:id="rId8677"/>
    <hyperlink ref="AP4520" r:id="rId8678"/>
    <hyperlink ref="R4521" r:id="rId8679" display="http://cyrusone.com/"/>
    <hyperlink ref="S4521" r:id="rId8680"/>
    <hyperlink ref="AP4521" r:id="rId8681"/>
    <hyperlink ref="R4522" r:id="rId8682" display="http://stemcell.com/"/>
    <hyperlink ref="S4522" r:id="rId8683"/>
    <hyperlink ref="AQ4522" r:id="rId8684" location=":~:text=Allen%20Eaves%2C%20Founder%2C%20President%2C%20and%20CEO" display="https://www.stemcell.com/about-us/letter-from-our-founder - :~:text=Allen%20Eaves%2C%20Founder%2C%20President%2C%20and%20CEO"/>
    <hyperlink ref="R4523" r:id="rId8685" display="http://cmc.ca/"/>
    <hyperlink ref="S4523" r:id="rId8686"/>
    <hyperlink ref="AP4523" r:id="rId8687"/>
    <hyperlink ref="R4524" r:id="rId8688" display="http://nabfid.org/"/>
    <hyperlink ref="AQ4524" r:id="rId8689" location=":~:text=Mr.%20Rajkiran%20Rai%20G.%20%C2%A0%2D%20Managing%20Director" display="https://nabfid.org/board - :~:text=Mr.%20Rajkiran%20Rai%20G.%20%C2%A0%2D%20Managing%20Director"/>
    <hyperlink ref="R4525" r:id="rId8690" display="http://lunio.ai/"/>
    <hyperlink ref="S4525" r:id="rId8691"/>
    <hyperlink ref="AP4525" r:id="rId8692"/>
    <hyperlink ref="R4526" r:id="rId8693" display="http://marketboomer.com/"/>
    <hyperlink ref="S4526" r:id="rId8694"/>
    <hyperlink ref="AP4526" r:id="rId8695"/>
    <hyperlink ref="R4527" r:id="rId8696" display="http://excisionmed.com/"/>
    <hyperlink ref="S4527" r:id="rId8697"/>
    <hyperlink ref="AP4527" r:id="rId8698"/>
    <hyperlink ref="R4528" r:id="rId8699" display="http://awign.com/"/>
    <hyperlink ref="S4528" r:id="rId8700"/>
    <hyperlink ref="AP4528" r:id="rId8701"/>
    <hyperlink ref="R4529" r:id="rId8702" display="http://ecowavepower.com/"/>
    <hyperlink ref="S4529" r:id="rId8703"/>
    <hyperlink ref="AP4529" r:id="rId8704"/>
    <hyperlink ref="R4530" r:id="rId8705" display="http://greencells.com/"/>
    <hyperlink ref="S4530" r:id="rId8706"/>
    <hyperlink ref="AP4530" r:id="rId8707"/>
    <hyperlink ref="R4531" r:id="rId8708" display="http://cambridgeelectriccement.com/"/>
    <hyperlink ref="S4531" r:id="rId8709"/>
    <hyperlink ref="AP4531" r:id="rId8710"/>
    <hyperlink ref="R4532" r:id="rId8711" display="http://cdnrg.com/"/>
    <hyperlink ref="S4532" r:id="rId8712"/>
    <hyperlink ref="AP4532" r:id="rId8713"/>
    <hyperlink ref="R4533" r:id="rId8714" display="http://bybug.io/"/>
    <hyperlink ref="S4533" r:id="rId8715"/>
    <hyperlink ref="AP4533" r:id="rId8716"/>
    <hyperlink ref="AP4534" r:id="rId8717"/>
    <hyperlink ref="R4535" r:id="rId8718" display="http://mpiuk.com/"/>
    <hyperlink ref="S4535" r:id="rId8719"/>
    <hyperlink ref="AP4535" r:id="rId8720"/>
    <hyperlink ref="R4536" r:id="rId8721" display="http://wessexwater.co.uk/"/>
    <hyperlink ref="S4536" r:id="rId8722"/>
    <hyperlink ref="AQ4536" r:id="rId8723"/>
    <hyperlink ref="R4537" r:id="rId8724" display="http://zeroavia.com/"/>
    <hyperlink ref="S4537" r:id="rId8725"/>
    <hyperlink ref="AP4537" r:id="rId8726"/>
    <hyperlink ref="R4538" r:id="rId8727" display="http://oryxenergies.com/"/>
    <hyperlink ref="S4538" r:id="rId8728"/>
    <hyperlink ref="AP4538" r:id="rId8729"/>
    <hyperlink ref="R4539" r:id="rId8730" display="http://sentientlabs.xyz/"/>
    <hyperlink ref="S4539" r:id="rId8731"/>
    <hyperlink ref="AP4539" r:id="rId8732"/>
    <hyperlink ref="R4540" r:id="rId8733" display="http://wheelsemi.com/"/>
    <hyperlink ref="S4540" r:id="rId8734"/>
    <hyperlink ref="AP4540" r:id="rId8735"/>
    <hyperlink ref="S4541" r:id="rId8736"/>
    <hyperlink ref="AP4541" r:id="rId8737"/>
    <hyperlink ref="R4542" r:id="rId8738" display="http://theralase.com/"/>
    <hyperlink ref="S4542" r:id="rId8739"/>
    <hyperlink ref="AP4542" r:id="rId8740"/>
    <hyperlink ref="R4543" r:id="rId8741" display="http://unum.aero/"/>
    <hyperlink ref="S4543" r:id="rId8742"/>
    <hyperlink ref="AP4543" r:id="rId8743"/>
    <hyperlink ref="R4544" r:id="rId8744" display="http://theelefant.com/"/>
    <hyperlink ref="S4544" r:id="rId8745"/>
    <hyperlink ref="AP4544" r:id="rId8746"/>
    <hyperlink ref="R4545" r:id="rId8747" display="http://recast.tv/"/>
    <hyperlink ref="S4545" r:id="rId8748"/>
    <hyperlink ref="AP4545" r:id="rId8749"/>
    <hyperlink ref="R4546" r:id="rId8750" display="http://rte.ie/"/>
    <hyperlink ref="S4546" r:id="rId8751"/>
    <hyperlink ref="AP4546" r:id="rId8752"/>
    <hyperlink ref="R4547" r:id="rId8753" display="http://gminingventures.com/"/>
    <hyperlink ref="S4547" r:id="rId8754"/>
    <hyperlink ref="AP4547" r:id="rId8755"/>
    <hyperlink ref="R4548" r:id="rId8756" display="http://omnic.ai/"/>
    <hyperlink ref="S4548" r:id="rId8757"/>
    <hyperlink ref="AP4548" r:id="rId8758"/>
    <hyperlink ref="R4549" r:id="rId8759" display="http://findest.com/"/>
    <hyperlink ref="S4549" r:id="rId8760"/>
    <hyperlink ref="AP4549" r:id="rId8761"/>
    <hyperlink ref="R4550" r:id="rId8762" display="http://nycrypto.co/"/>
    <hyperlink ref="S4550" r:id="rId8763"/>
    <hyperlink ref="AP4550" r:id="rId8764"/>
    <hyperlink ref="R4551" r:id="rId8765" display="http://dstcar.com/"/>
    <hyperlink ref="S4551" r:id="rId8766"/>
    <hyperlink ref="AQ4551" r:id="rId8767"/>
    <hyperlink ref="R4552" r:id="rId8768" display="http://913.ai/"/>
    <hyperlink ref="S4552" r:id="rId8769"/>
    <hyperlink ref="AP4552" r:id="rId8770"/>
    <hyperlink ref="R4553" r:id="rId8771" display="http://findependent.ch/"/>
    <hyperlink ref="S4553" r:id="rId8772"/>
    <hyperlink ref="AP4553" r:id="rId8773"/>
    <hyperlink ref="R4554" r:id="rId8774" display="http://armiusa.org/"/>
    <hyperlink ref="S4554" r:id="rId8775"/>
    <hyperlink ref="AQ4554" r:id="rId8776"/>
    <hyperlink ref="R4555" r:id="rId8777" display="http://aureaimaging.com/"/>
    <hyperlink ref="S4555" r:id="rId8778"/>
    <hyperlink ref="AP4555" r:id="rId8779"/>
    <hyperlink ref="R4556" r:id="rId8780" display="http://hioli.co.jp/"/>
    <hyperlink ref="AQ4556" r:id="rId8781"/>
    <hyperlink ref="R4557" r:id="rId8782" display="http://denvergov.org/"/>
    <hyperlink ref="S4557" r:id="rId8783"/>
    <hyperlink ref="AP4557" r:id="rId8784"/>
    <hyperlink ref="R4558" r:id="rId8785" display="http://plusmusic.ai/"/>
    <hyperlink ref="S4558" r:id="rId8786"/>
    <hyperlink ref="AP4558" r:id="rId8787"/>
    <hyperlink ref="R4559" r:id="rId8788" display="http://elsewedyelectric.com/"/>
    <hyperlink ref="S4559" r:id="rId8789"/>
    <hyperlink ref="AP4559" r:id="rId8790"/>
    <hyperlink ref="R4560" r:id="rId8791" display="http://copin.io/"/>
    <hyperlink ref="AP4560" r:id="rId8792"/>
    <hyperlink ref="R4561" r:id="rId8793" display="http://vectormax.com/"/>
    <hyperlink ref="S4561" r:id="rId8794"/>
    <hyperlink ref="AQ4561" r:id="rId8795"/>
    <hyperlink ref="R4562" r:id="rId8796" display="http://bamfhealth.com/"/>
    <hyperlink ref="S4562" r:id="rId8797"/>
    <hyperlink ref="AP4562" r:id="rId8798"/>
    <hyperlink ref="R4563" r:id="rId8799" display="http://30fivebio.com/"/>
    <hyperlink ref="S4563" r:id="rId8800"/>
    <hyperlink ref="AP4563" r:id="rId8801"/>
    <hyperlink ref="R4564" r:id="rId8802" display="http://herantis.com/"/>
    <hyperlink ref="S4564" r:id="rId8803"/>
    <hyperlink ref="AP4564" r:id="rId8804"/>
    <hyperlink ref="R4565" r:id="rId8805" display="http://staex.io/"/>
    <hyperlink ref="S4565" r:id="rId8806"/>
    <hyperlink ref="R4566" r:id="rId8807" display="http://pixmania.com/"/>
    <hyperlink ref="S4566" r:id="rId8808"/>
    <hyperlink ref="R4567" r:id="rId8809" display="http://rent2cash.it/"/>
    <hyperlink ref="S4567" r:id="rId8810"/>
    <hyperlink ref="AP4567" r:id="rId8811"/>
    <hyperlink ref="R4568" r:id="rId8812" display="http://epignostix.com/"/>
    <hyperlink ref="S4568" r:id="rId8813"/>
    <hyperlink ref="AP4568" r:id="rId8814"/>
    <hyperlink ref="R4569" r:id="rId8815" display="http://altaone.org/"/>
    <hyperlink ref="S4569" r:id="rId8816"/>
    <hyperlink ref="R4570" r:id="rId8817" display="http://tripadvisor.jp/"/>
    <hyperlink ref="AP4570" r:id="rId8818"/>
    <hyperlink ref="R4571" r:id="rId8819" display="http://entek.com/"/>
    <hyperlink ref="S4571" r:id="rId8820"/>
    <hyperlink ref="R4572" r:id="rId8821" display="http://addaxoverland.com/"/>
    <hyperlink ref="S4572" r:id="rId8822"/>
    <hyperlink ref="R4573" r:id="rId8823" display="http://mirna-diagnostics.com/"/>
    <hyperlink ref="S4573" r:id="rId8824"/>
    <hyperlink ref="R4574" r:id="rId8825" display="http://peatfarming.com/"/>
    <hyperlink ref="S4574" r:id="rId8826"/>
    <hyperlink ref="AP4574" r:id="rId8827"/>
    <hyperlink ref="R4575" r:id="rId8828" display="http://hoophello.com/"/>
    <hyperlink ref="S4575" r:id="rId8829"/>
    <hyperlink ref="R4576" r:id="rId8830" display="http://babiew.com/"/>
    <hyperlink ref="R4577" r:id="rId8831" display="http://gigpro.com/"/>
    <hyperlink ref="S4577" r:id="rId8832"/>
    <hyperlink ref="R4578" r:id="rId8833" display="http://omicschart.com/"/>
    <hyperlink ref="S4578" r:id="rId8834"/>
    <hyperlink ref="R4579" r:id="rId8835" display="http://spelman.edu/"/>
    <hyperlink ref="S4579" r:id="rId8836"/>
    <hyperlink ref="AP4579" r:id="rId8837"/>
    <hyperlink ref="R4580" r:id="rId8838" display="http://imagorehab.com/"/>
    <hyperlink ref="S4580" r:id="rId8839"/>
    <hyperlink ref="R4581" r:id="rId8840" display="http://kodifly.com/"/>
    <hyperlink ref="S4581" r:id="rId8841"/>
    <hyperlink ref="R4582" r:id="rId8842" display="http://yanrongyun.com/"/>
    <hyperlink ref="S4582" r:id="rId8843"/>
    <hyperlink ref="R4583" r:id="rId8844" display="http://csky.ai/"/>
    <hyperlink ref="S4583" r:id="rId8845"/>
    <hyperlink ref="R4584" r:id="rId8846" display="http://rwjbarnabashealthcareers.org/"/>
    <hyperlink ref="S4584" r:id="rId8847"/>
    <hyperlink ref="AQ4584" r:id="rId8848" location=":~:text=of%20our%20facilities.-,Mark%20E.%20Manigan,PRESIDENT%20AND%20CHIEF%20EXECUTIVE%20OFFICER,-John%20W.%20Doll" display="https://www.rwjbh.org/why-rwjbarnabas-health-/leadership/ - :~:text=of%20our%20facilities.-,Mark%20E.%20Manigan,PRESIDENT%20AND%20CHIEF%20EXECUTIVE%20OFFICER,-John%20W.%20Doll"/>
    <hyperlink ref="R4585" r:id="rId8849" display="http://liangdao.ai/"/>
    <hyperlink ref="S4585" r:id="rId8850"/>
    <hyperlink ref="AP4585" r:id="rId8851"/>
    <hyperlink ref="R4586" r:id="rId8852" display="http://ekonapower.com/"/>
    <hyperlink ref="S4586" r:id="rId8853"/>
    <hyperlink ref="AP4586" r:id="rId8854"/>
    <hyperlink ref="R4587" r:id="rId8855" display="http://reroyalties.com/"/>
    <hyperlink ref="S4587" r:id="rId8856"/>
    <hyperlink ref="AP4587" r:id="rId8857"/>
    <hyperlink ref="R4588" r:id="rId8858" display="http://omnik.com.br/"/>
    <hyperlink ref="S4588" r:id="rId8859"/>
    <hyperlink ref="R4589" r:id="rId8860" display="http://bucksapp.com/"/>
    <hyperlink ref="S4589" r:id="rId8861"/>
    <hyperlink ref="R4590" r:id="rId8862" display="http://scalerglobal.com/"/>
    <hyperlink ref="S4590" r:id="rId8863"/>
    <hyperlink ref="R4591" r:id="rId8864" display="http://roguevalleymicrodevices.com/"/>
    <hyperlink ref="S4591" r:id="rId8865"/>
    <hyperlink ref="AP4591" r:id="rId8866"/>
    <hyperlink ref="R4592" r:id="rId8867" display="http://sti-limited.com/"/>
    <hyperlink ref="S4592" r:id="rId8868"/>
    <hyperlink ref="AP4592" r:id="rId8869"/>
    <hyperlink ref="R4593" r:id="rId8870" display="http://nakedwines.com/"/>
    <hyperlink ref="S4593" r:id="rId8871"/>
    <hyperlink ref="AP4593" r:id="rId8872"/>
    <hyperlink ref="R4594" r:id="rId8873" display="http://polymodelshub.com/"/>
    <hyperlink ref="S4594" r:id="rId8874"/>
    <hyperlink ref="R4595" r:id="rId8875" display="http://chella.com/"/>
    <hyperlink ref="S4595" r:id="rId8876"/>
    <hyperlink ref="R4596" r:id="rId8877" display="http://overseed.fr/"/>
    <hyperlink ref="S4596" r:id="rId8878"/>
    <hyperlink ref="R4597" r:id="rId8879" display="http://boundaryai.cn/"/>
    <hyperlink ref="S4597" r:id="rId8880"/>
    <hyperlink ref="AP4597" r:id="rId8881"/>
    <hyperlink ref="R4598" r:id="rId8882" display="http://raya-it.net/"/>
    <hyperlink ref="S4598" r:id="rId8883"/>
    <hyperlink ref="AP4598" r:id="rId8884"/>
    <hyperlink ref="R4599" r:id="rId8885" display="http://preactiv.co.uk/"/>
    <hyperlink ref="S4599" r:id="rId8886"/>
    <hyperlink ref="AP4599" r:id="rId8887"/>
    <hyperlink ref="R4600" r:id="rId8888" display="http://getcockpit.io/"/>
    <hyperlink ref="S4600" r:id="rId8889"/>
    <hyperlink ref="R4601" r:id="rId8890" display="http://nubila.ai/"/>
    <hyperlink ref="S4601" r:id="rId8891"/>
    <hyperlink ref="AQ4601" r:id="rId8892"/>
    <hyperlink ref="R4602" r:id="rId8893" display="http://nailie.jp/"/>
    <hyperlink ref="AQ4602" r:id="rId8894"/>
    <hyperlink ref="R4603" r:id="rId8895" display="http://saturdaysfootball.com/"/>
    <hyperlink ref="AP4603" r:id="rId8896"/>
    <hyperlink ref="R4604" r:id="rId8897" display="http://mcfenergy.com/"/>
    <hyperlink ref="S4604" r:id="rId8898"/>
    <hyperlink ref="R4605" r:id="rId8899" display="http://vtumax.com/"/>
    <hyperlink ref="AQ4605" r:id="rId8900"/>
    <hyperlink ref="R4606" r:id="rId8901" display="http://traverse-web.co.uk/"/>
    <hyperlink ref="S4606" r:id="rId8902"/>
    <hyperlink ref="AP4606" r:id="rId8903"/>
    <hyperlink ref="R4607" r:id="rId8904" display="http://beautyrightback.com/"/>
    <hyperlink ref="S4607" r:id="rId8905"/>
    <hyperlink ref="AP4607" r:id="rId8906"/>
    <hyperlink ref="R4608" r:id="rId8907" display="http://fritesstreet.com/"/>
    <hyperlink ref="S4608" r:id="rId8908"/>
    <hyperlink ref="AP4608" r:id="rId8909"/>
    <hyperlink ref="R4609" r:id="rId8910" display="http://scsu.edu/"/>
    <hyperlink ref="S4609" r:id="rId8911"/>
    <hyperlink ref="AQ4609" r:id="rId8912" location=":~:text=generations%20of%20students.-,Meet%20President%20Conyers,-Col.%20(U.S" display="https://scsu.edu/leadership/office-of-the-president/index.php - :~:text=generations%20of%20students.-,Meet%20President%20Conyers,-Col.%20(U.S"/>
    <hyperlink ref="R4610" r:id="rId8913" display="http://atecglobal.io/"/>
    <hyperlink ref="S4610" r:id="rId8914"/>
    <hyperlink ref="R4611" r:id="rId8915" display="http://homes-studio.kr/"/>
    <hyperlink ref="AQ4611" r:id="rId8916" location="patents" display="https://pitchbook.com/profiles/company/461932-39 - patents"/>
    <hyperlink ref="R4612" r:id="rId8917" display="http://iasobio.com/"/>
    <hyperlink ref="S4612" r:id="rId8918"/>
    <hyperlink ref="AQ4612" r:id="rId8919" location=":~:text=Vice%20President-,Jin%2DHua%20Zhang,Founder%2C%20Chairwoman%2C%20and%20CEO,-Ms.%20Jin%2DHua" display="https://www.iasobio.com/phone/team.php - :~:text=Vice%20President-,Jin%2DHua%20Zhang,Founder%2C%20Chairwoman%2C%20and%20CEO,-Ms.%20Jin%2DHua"/>
    <hyperlink ref="R4613" r:id="rId8920" display="http://procaneq.com/"/>
    <hyperlink ref="R4614" r:id="rId8921" display="http://anotherround.co.uk/"/>
    <hyperlink ref="S4614" r:id="rId8922"/>
    <hyperlink ref="AP4614" r:id="rId8923"/>
    <hyperlink ref="R4615" r:id="rId8924" display="http://azragames.com/"/>
    <hyperlink ref="S4615" r:id="rId8925"/>
    <hyperlink ref="AP4615" r:id="rId8926"/>
    <hyperlink ref="S4616" r:id="rId8927"/>
    <hyperlink ref="AP4616" r:id="rId8928"/>
    <hyperlink ref="R4617" r:id="rId8929" display="http://isybuy.com/"/>
    <hyperlink ref="S4617" r:id="rId8930"/>
    <hyperlink ref="AP4617" r:id="rId8931"/>
    <hyperlink ref="R4618" r:id="rId8932" display="http://medical.neusoft.com/"/>
    <hyperlink ref="S4618" r:id="rId8933"/>
    <hyperlink ref="AQ4618" r:id="rId8934" location=":~:text=Rong%20Xinjie%0ACEO%20%26%20Chief%20Strategy%20Officer" display="https://www.neusoft.com/About/2409/ - :~:text=Rong%20Xinjie%0ACEO%20%26%20Chief%20Strategy%20Officer"/>
    <hyperlink ref="R4619" r:id="rId8935" display="http://deepsmartech.com/"/>
    <hyperlink ref="S4619" r:id="rId8936"/>
    <hyperlink ref="AP4619" r:id="rId8937"/>
    <hyperlink ref="R4620" r:id="rId8938" display="http://newcoregold.com/"/>
    <hyperlink ref="S4620" r:id="rId8939"/>
    <hyperlink ref="R4621" r:id="rId8940" display="http://bioforward.org/"/>
    <hyperlink ref="S4621" r:id="rId8941"/>
    <hyperlink ref="R4622" r:id="rId8942" display="http://gobob.xyz/"/>
    <hyperlink ref="AQ4622" r:id="rId8943"/>
    <hyperlink ref="R4623" r:id="rId8944" display="http://ascotgold.com/"/>
    <hyperlink ref="AQ4623" r:id="rId8945" location=":~:text=DEREK%20WHITE,CEO%2C%20AND%20DIRECTOR" display="https://ascotgold.com/corporate/board-of-directors/ - :~:text=DEREK%20WHITE,CEO%2C%20AND%20DIRECTOR"/>
    <hyperlink ref="R4624" r:id="rId8946" display="http://yourkins.com/"/>
    <hyperlink ref="AQ4624" r:id="rId8947"/>
    <hyperlink ref="R4625" r:id="rId8948" display="http://singlera.com.cn/"/>
    <hyperlink ref="AQ4625" r:id="rId8949" location=":~:text=Liu%20Rui%20%C2%A0%C2%A0%C2%A0Co%2Dfounder%20and%20Chief%20Technology%20Officer%20(CTO)" display="https://singlera.com.cn/ - :~:text=Liu%20Rui%20%C2%A0%C2%A0%C2%A0Co%2Dfounder%20and%20Chief%20Technology%20Officer%20(CTO)"/>
    <hyperlink ref="R4626" r:id="rId8950" display="http://flospine.com/"/>
    <hyperlink ref="S4626" r:id="rId8951"/>
    <hyperlink ref="R4627" r:id="rId8952" display="http://pearlpipelines.com/"/>
    <hyperlink ref="R4628" r:id="rId8953" display="http://openledger.xyz/"/>
    <hyperlink ref="AQ4628" r:id="rId8954" location=":~:text=Ben%20Goertzel,CEO%2C%20SingularityNET" display="https://www.openledger.xyz/ - :~:text=Ben%20Goertzel,CEO%2C%20SingularityNET"/>
    <hyperlink ref="R4629" r:id="rId8955" display="http://neifund.org/"/>
    <hyperlink ref="S4629" r:id="rId8956"/>
    <hyperlink ref="R4630" r:id="rId8957" display="http://vivaivd.com/"/>
    <hyperlink ref="S4630" r:id="rId8958"/>
    <hyperlink ref="AP4630" r:id="rId8959"/>
    <hyperlink ref="R4631" r:id="rId8960" display="http://iryscloud.com/"/>
    <hyperlink ref="S4631" r:id="rId8961"/>
    <hyperlink ref="AP4631" r:id="rId8962"/>
    <hyperlink ref="R4632" r:id="rId8963" display="http://tatarealty.in/"/>
    <hyperlink ref="S4632" r:id="rId8964"/>
    <hyperlink ref="AP4632" r:id="rId8965"/>
    <hyperlink ref="R4633" r:id="rId8966" display="http://cleanairmetals.ca/"/>
    <hyperlink ref="S4633" r:id="rId8967"/>
    <hyperlink ref="R4634" r:id="rId8968" display="http://archeon-medical.com/"/>
    <hyperlink ref="S4634" r:id="rId8969"/>
    <hyperlink ref="R4635" r:id="rId8970" display="http://piggycell.com/"/>
    <hyperlink ref="AQ4635" r:id="rId8971" location="research" display="https://pitchbook.com/profiles/company/500723-20 - research"/>
    <hyperlink ref="R4637" r:id="rId8972" display="http://tellbio.com/"/>
    <hyperlink ref="R4638" r:id="rId8973" display="http://equitablebank.ca/"/>
    <hyperlink ref="S4638" r:id="rId8974"/>
    <hyperlink ref="AP4638" r:id="rId8975"/>
    <hyperlink ref="R4639" r:id="rId8976" display="http://amocare.com/"/>
    <hyperlink ref="S4639" r:id="rId8977"/>
    <hyperlink ref="AP4639" r:id="rId8978"/>
    <hyperlink ref="S4640" r:id="rId8979"/>
    <hyperlink ref="R4641" r:id="rId8980" display="http://deficarrot.com/"/>
    <hyperlink ref="S4641" r:id="rId8981"/>
    <hyperlink ref="AP4641" r:id="rId8982"/>
    <hyperlink ref="R4642" r:id="rId8983" display="http://archildrens.org/"/>
    <hyperlink ref="S4642" r:id="rId8984"/>
    <hyperlink ref="AP4642" r:id="rId8985"/>
    <hyperlink ref="R4643" r:id="rId8986" display="http://altcoinist.com/"/>
    <hyperlink ref="S4643" r:id="rId8987"/>
    <hyperlink ref="R4645" r:id="rId8988" display="http://boostmychild.com/"/>
    <hyperlink ref="S4645" r:id="rId8989"/>
    <hyperlink ref="AP4645" r:id="rId8990"/>
    <hyperlink ref="R4646" r:id="rId8991" display="http://recycleforce.org/"/>
    <hyperlink ref="S4646" r:id="rId8992"/>
    <hyperlink ref="AQ4646" r:id="rId8993" location=":~:text=Gregg%20Keesling,gkeesling%40recycleforce.org" display="https://recycleforce.org/contact-us/ - :~:text=Gregg%20Keesling,gkeesling%40recycleforce.org"/>
    <hyperlink ref="R4647" r:id="rId8994" display="http://gnoskobio.com/"/>
    <hyperlink ref="S4647" r:id="rId8995"/>
    <hyperlink ref="R4648" r:id="rId8996" display="http://octagoshealth.com/"/>
    <hyperlink ref="S4648" r:id="rId8997"/>
    <hyperlink ref="R4649" r:id="rId8998" display="http://kean.edu/"/>
    <hyperlink ref="S4649" r:id="rId8999"/>
    <hyperlink ref="AP4649" r:id="rId9000"/>
    <hyperlink ref="R4650" r:id="rId9001" display="http://weill.cornell.edu/"/>
    <hyperlink ref="S4650" r:id="rId9002"/>
    <hyperlink ref="AQ4650" r:id="rId9003" location=":~:text=Robert%20Min%2C%20M,CEO%2C%20Physician%20Organization" display="https://weill.cornell.edu/our-story/leadership/senior-leadership - :~:text=Robert%20Min%2C%20M,CEO%2C%20Physician%20Organization"/>
    <hyperlink ref="R4651" r:id="rId9004" display="http://airportgameway.com/"/>
    <hyperlink ref="S4651" r:id="rId9005"/>
    <hyperlink ref="AP4651" r:id="rId9006"/>
    <hyperlink ref="R4653" r:id="rId9007" display="http://inspirevet.com/"/>
    <hyperlink ref="S4653" r:id="rId9008"/>
    <hyperlink ref="R4654" r:id="rId9009" display="http://dataparrot.ai/"/>
    <hyperlink ref="S4654" r:id="rId9010"/>
    <hyperlink ref="AP4654" r:id="rId9011"/>
    <hyperlink ref="R4655" r:id="rId9012" display="http://energywatersolutions.com/"/>
    <hyperlink ref="S4655" r:id="rId9013"/>
    <hyperlink ref="R4656" r:id="rId9014" display="http://greenridge-exploration.com/"/>
    <hyperlink ref="S4656" r:id="rId9015"/>
    <hyperlink ref="AQ4656" r:id="rId9016" location=":~:text=Russell%20Star,Executive%20Officer%20%26%20Director" display="https://greenridge-exploration.com/corporate/ - :~:text=Russell%20Star,Executive%20Officer%20%26%20Director"/>
    <hyperlink ref="R4657" r:id="rId9017" display="http://skrol.com/"/>
    <hyperlink ref="S4657" r:id="rId9018"/>
    <hyperlink ref="R4658" r:id="rId9019" display="http://mygentlefoods.com/"/>
    <hyperlink ref="S4658" r:id="rId9020"/>
    <hyperlink ref="AP4658" r:id="rId9021"/>
    <hyperlink ref="R4659" r:id="rId9022" display="http://playdoge.io/"/>
    <hyperlink ref="R4660" r:id="rId9023" display="http://astartaholding.com/"/>
    <hyperlink ref="S4660" r:id="rId9024"/>
    <hyperlink ref="AQ4660" r:id="rId9025" location=":~:text=Viktor%20Ivanchyk,Founder%20and%20CEO" display="https://astartaholding.com/en/management/ - :~:text=Viktor%20Ivanchyk,Founder%20and%20CEO"/>
    <hyperlink ref="R4661" r:id="rId9026" display="http://ventureminerals.com.au/"/>
    <hyperlink ref="S4661" r:id="rId9027"/>
    <hyperlink ref="AP4661" r:id="rId9028"/>
    <hyperlink ref="R4662" r:id="rId9029" display="http://aldawliadevelopments.com/"/>
    <hyperlink ref="S4662" r:id="rId9030"/>
    <hyperlink ref="R4663" r:id="rId9031" display="http://gelomics.com/"/>
    <hyperlink ref="S4663" r:id="rId9032"/>
    <hyperlink ref="R4664" r:id="rId9033" display="http://camperoni.com/"/>
    <hyperlink ref="S4664" r:id="rId9034"/>
    <hyperlink ref="AP4664" r:id="rId9035"/>
    <hyperlink ref="R4665" r:id="rId9036" display="http://connectedfresh.com/"/>
    <hyperlink ref="S4665" r:id="rId9037"/>
    <hyperlink ref="S4666" r:id="rId9038"/>
    <hyperlink ref="R4668" r:id="rId9039" display="http://ivpsemi.com/"/>
    <hyperlink ref="S4668" r:id="rId9040"/>
    <hyperlink ref="AQ4668" r:id="rId9041" location="funding" display="https://pitchbook.com/profiles/company/608182-03 - funding"/>
    <hyperlink ref="R4669" r:id="rId9042" display="http://boston.gov/"/>
    <hyperlink ref="S4669" r:id="rId9043"/>
    <hyperlink ref="AQ4669" r:id="rId9044" location=":~:text=%2C%20MA%2002118-,DR.%20BISOLA%20OJIKUTU,Executive%20Director%2C%20Public%20Health%20Commission,-Bisola%20Ojikutu%20MD" display="https://www.boston.gov/government/cabinets/boston-public-health-commission/dr-bisola-ojikutu - :~:text=%2C%20MA%2002118-,DR.%20BISOLA%20OJIKUTU,Executive%20Director%2C%20Public%20Health%20Commission,-Bisola%20Ojikutu%20MD"/>
    <hyperlink ref="S4670" r:id="rId9045"/>
    <hyperlink ref="R4671" r:id="rId9046" display="http://amityfdn.org/"/>
    <hyperlink ref="S4671" r:id="rId9047"/>
    <hyperlink ref="AP4671" r:id="rId9048"/>
    <hyperlink ref="R4672" r:id="rId9049" display="http://bscc.edu/"/>
    <hyperlink ref="S4672" r:id="rId9050"/>
    <hyperlink ref="AP4672" r:id="rId9051"/>
    <hyperlink ref="R4673" r:id="rId9052" display="http://scopeanesthesia.com/"/>
    <hyperlink ref="S4673" r:id="rId9053"/>
    <hyperlink ref="AP4673" r:id="rId9054"/>
    <hyperlink ref="R4675" r:id="rId9055" display="http://dol.georgia.gov/"/>
    <hyperlink ref="S4675" r:id="rId9056"/>
    <hyperlink ref="AP4675" r:id="rId9057"/>
    <hyperlink ref="R4676" r:id="rId9058" display="http://startingfinance.com/"/>
    <hyperlink ref="S4676" r:id="rId9059"/>
    <hyperlink ref="R4678" r:id="rId9060" display="http://vaire.co/"/>
    <hyperlink ref="AP4678" r:id="rId9061"/>
    <hyperlink ref="R4679" r:id="rId9062" display="http://psycheceutical.com/"/>
    <hyperlink ref="S4679" r:id="rId9063"/>
    <hyperlink ref="R4680" r:id="rId9064" display="http://entaar.com/"/>
    <hyperlink ref="AP4680" r:id="rId9065"/>
    <hyperlink ref="R4681" r:id="rId9066" display="http://co280.com/"/>
    <hyperlink ref="S4681" r:id="rId9067"/>
    <hyperlink ref="R4682" r:id="rId9068" display="http://fortunesociety.org/"/>
    <hyperlink ref="S4682" r:id="rId9069"/>
    <hyperlink ref="AP4682" r:id="rId9070"/>
    <hyperlink ref="R4683" r:id="rId9071" display="http://arcotowers.com/"/>
    <hyperlink ref="AQ4683" r:id="rId9072"/>
    <hyperlink ref="R4684" r:id="rId9073" display="http://newbo.co/"/>
    <hyperlink ref="S4684" r:id="rId9074"/>
    <hyperlink ref="AP4684" r:id="rId9075"/>
    <hyperlink ref="R4685" r:id="rId9076" display="http://dc.gov/"/>
    <hyperlink ref="S4685" r:id="rId9077"/>
    <hyperlink ref="AP4685" r:id="rId9078"/>
    <hyperlink ref="R4686" r:id="rId9079" display="http://princetoncarbon.com/"/>
    <hyperlink ref="S4686" r:id="rId9080"/>
    <hyperlink ref="R4687" r:id="rId9081" display="http://voltresources.com/"/>
    <hyperlink ref="S4687" r:id="rId9082"/>
    <hyperlink ref="R4689" r:id="rId9083" display="http://akkure.com/"/>
    <hyperlink ref="S4689" r:id="rId9084"/>
    <hyperlink ref="AP4689" r:id="rId9085"/>
    <hyperlink ref="R4690" r:id="rId9086" display="http://oleandermedicaltechnologies.com/"/>
    <hyperlink ref="S4690" r:id="rId9087"/>
    <hyperlink ref="AP4690" r:id="rId9088"/>
    <hyperlink ref="R4691" r:id="rId9089" display="http://byway.travel/"/>
    <hyperlink ref="S4691" r:id="rId9090"/>
    <hyperlink ref="R4692" r:id="rId9091" display="http://metricapp.co/"/>
    <hyperlink ref="S4692" r:id="rId9092"/>
    <hyperlink ref="R4693" r:id="rId9093" display="http://fremontgold.net/"/>
    <hyperlink ref="S4693" r:id="rId9094"/>
    <hyperlink ref="AP4693" r:id="rId9095"/>
    <hyperlink ref="R4694" r:id="rId9096" display="http://oicofamerica.org/"/>
    <hyperlink ref="S4694" r:id="rId9097"/>
    <hyperlink ref="R4695" r:id="rId9098" display="http://brooksee.com/"/>
    <hyperlink ref="S4695" r:id="rId9099"/>
    <hyperlink ref="R4696" r:id="rId9100" display="http://cr-leasing.com/"/>
    <hyperlink ref="AQ4696" r:id="rId9101" location="team" display="https://pitchbook.com/profiles/company/608020-21 - team"/>
    <hyperlink ref="R4698" r:id="rId9102" display="http://towardsemployment.org/"/>
    <hyperlink ref="S4698" r:id="rId9103"/>
    <hyperlink ref="R4699" r:id="rId9104" display="http://biostate.ai/"/>
    <hyperlink ref="S4699" r:id="rId9105"/>
    <hyperlink ref="AP4699" r:id="rId9106"/>
    <hyperlink ref="R4700" r:id="rId9107" display="http://co2brew.com/"/>
    <hyperlink ref="S4700" r:id="rId9108"/>
    <hyperlink ref="R4701" r:id="rId9109" display="http://theinfinitereality.com/"/>
    <hyperlink ref="S4701" r:id="rId9110"/>
    <hyperlink ref="R4702" r:id="rId9111" display="http://zymbit.com/"/>
    <hyperlink ref="S4702" r:id="rId9112"/>
    <hyperlink ref="AP4702" r:id="rId9113"/>
    <hyperlink ref="R4703" r:id="rId9114" display="http://gigsdesk.com/"/>
    <hyperlink ref="S4703" r:id="rId9115"/>
    <hyperlink ref="AP4703" r:id="rId9116"/>
    <hyperlink ref="R4705" r:id="rId9117" display="http://brhospice.org/"/>
    <hyperlink ref="S4705" r:id="rId9118"/>
    <hyperlink ref="AP4705" r:id="rId9119"/>
    <hyperlink ref="R4706" r:id="rId9120" display="http://aethonaerial.com/"/>
    <hyperlink ref="S4706" r:id="rId9121"/>
    <hyperlink ref="R4707" r:id="rId9122" display="http://oicsfl.org/"/>
    <hyperlink ref="S4707" r:id="rId9123"/>
    <hyperlink ref="R4708" r:id="rId9124" display="http://downeasttrans.org/"/>
    <hyperlink ref="AQ4708" r:id="rId9125"/>
    <hyperlink ref="R4709" r:id="rId9126" display="http://deepshot.ai/"/>
    <hyperlink ref="S4709" r:id="rId9127"/>
    <hyperlink ref="AP4709" r:id="rId9128"/>
    <hyperlink ref="AQ4710" r:id="rId9129" location=":~:text=%E2%80%9CThis%20support%20significantly%20bolsters%20our,Patrick%20Ledger%2C%20Sierra%20Southwest%20CEO." display="https://www.utilitydive.com/press-release/20240709-sierra-southwest-cooperative-services-inc-secures-552-million-usda-fund/ - :~:text=%E2%80%9CThis%20support%20significantly%20bolsters%20our,Patrick%20Ledger%2C%20Sierra%20Southwest%20CEO."/>
    <hyperlink ref="R4711" r:id="rId9130" display="http://sportai.io/"/>
    <hyperlink ref="S4711" r:id="rId9131"/>
    <hyperlink ref="R4712" r:id="rId9132" display="http://roxom.com/"/>
    <hyperlink ref="S4712" r:id="rId9133"/>
    <hyperlink ref="AP4712" r:id="rId9134"/>
    <hyperlink ref="R4713" r:id="rId9135" display="http://rt-thread.io/"/>
    <hyperlink ref="S4713" r:id="rId9136"/>
    <hyperlink ref="R4714" r:id="rId9137" display="http://northcliffresources.com/"/>
    <hyperlink ref="S4714" r:id="rId9138"/>
    <hyperlink ref="AP4714" r:id="rId9139"/>
    <hyperlink ref="R4715" r:id="rId9140" display="http://ccnb.ca/"/>
    <hyperlink ref="S4715" r:id="rId9141"/>
    <hyperlink ref="AQ4715" r:id="rId9142"/>
    <hyperlink ref="R4716" r:id="rId9143" display="http://whiteleafprovisions.com/"/>
    <hyperlink ref="S4716" r:id="rId9144"/>
    <hyperlink ref="AP4716" r:id="rId9145"/>
    <hyperlink ref="R4719" r:id="rId9146" display="http://questflow.ai/"/>
    <hyperlink ref="S4719" r:id="rId9147"/>
    <hyperlink ref="AP4719" r:id="rId9148"/>
    <hyperlink ref="R4720" r:id="rId9149" display="http://answergrid.ai/"/>
    <hyperlink ref="S4720" r:id="rId9150"/>
    <hyperlink ref="AQ4720" r:id="rId9151" location="overview" display="https://pitchbook.com/profiles/company/601552-09 - overview"/>
    <hyperlink ref="R4721" r:id="rId9152" display="http://beamfeelgood.com/"/>
    <hyperlink ref="S4721" r:id="rId9153"/>
    <hyperlink ref="R4722" r:id="rId9154" display="http://nationsfirst.io/"/>
    <hyperlink ref="S4722" r:id="rId9155"/>
    <hyperlink ref="AP4722" r:id="rId9156"/>
    <hyperlink ref="R4723" r:id="rId9157" display="http://togetherwork.com/"/>
    <hyperlink ref="S4723" r:id="rId9158"/>
    <hyperlink ref="R4724" r:id="rId9159" display="http://withaccend.com/"/>
    <hyperlink ref="S4724" r:id="rId9160"/>
    <hyperlink ref="R4725" r:id="rId9161" display="http://techhubtulsa.com/"/>
    <hyperlink ref="R4726" r:id="rId9162" display="http://tenomix.com/"/>
    <hyperlink ref="S4726" r:id="rId9163"/>
    <hyperlink ref="R4727" r:id="rId9164" display="http://pandiana.io/"/>
    <hyperlink ref="R4728" r:id="rId9165" display="http://workplace.org/"/>
    <hyperlink ref="S4728" r:id="rId9166"/>
    <hyperlink ref="AP4728" r:id="rId9167"/>
    <hyperlink ref="R4729" r:id="rId9168" display="http://termfinance.io/"/>
    <hyperlink ref="S4729" r:id="rId9169"/>
    <hyperlink ref="AP4729" r:id="rId9170"/>
    <hyperlink ref="R4730" r:id="rId9171" display="http://aprex-solutions.com/"/>
    <hyperlink ref="S4730" r:id="rId9172"/>
    <hyperlink ref="AP4730" r:id="rId9173"/>
    <hyperlink ref="R4731" r:id="rId9174" display="http://radialis.com/"/>
    <hyperlink ref="S4731" r:id="rId9175"/>
    <hyperlink ref="R4732" r:id="rId9176" display="http://tsusocial.com/"/>
    <hyperlink ref="S4732" r:id="rId9177"/>
    <hyperlink ref="AP4732" r:id="rId9178"/>
    <hyperlink ref="R4733" r:id="rId9179" display="http://originmind.org/"/>
    <hyperlink ref="S4733" r:id="rId9180"/>
    <hyperlink ref="AQ4733" r:id="rId9181"/>
    <hyperlink ref="R4734" r:id="rId9182" display="http://goodwillno.org/"/>
    <hyperlink ref="S4734" r:id="rId9183"/>
    <hyperlink ref="R4735" r:id="rId9184" display="http://acdcbatterymetals.com/"/>
    <hyperlink ref="S4735" r:id="rId9185"/>
    <hyperlink ref="AQ4735" r:id="rId9186"/>
    <hyperlink ref="AP4736" r:id="rId9187"/>
    <hyperlink ref="R4737" r:id="rId9188" display="http://nextsolarize.com/"/>
    <hyperlink ref="AQ4737" r:id="rId9189"/>
    <hyperlink ref="R4738" r:id="rId9190" display="http://noatherapeutics.com/"/>
    <hyperlink ref="S4738" r:id="rId9191"/>
    <hyperlink ref="R4739" r:id="rId9192" display="http://gcet.net/"/>
    <hyperlink ref="S4739" r:id="rId9193"/>
    <hyperlink ref="R4740" r:id="rId9194" display="http://saltroad.com/"/>
    <hyperlink ref="S4740" r:id="rId9195"/>
    <hyperlink ref="AP4740" r:id="rId9196"/>
    <hyperlink ref="R4741" r:id="rId9197" display="http://centralpiercefire.org/"/>
    <hyperlink ref="S4741" r:id="rId9198"/>
    <hyperlink ref="AP4741" r:id="rId9199"/>
    <hyperlink ref="R4742" r:id="rId9200" display="http://scrona.com/"/>
    <hyperlink ref="S4742" r:id="rId9201"/>
    <hyperlink ref="AP4742" r:id="rId9202"/>
    <hyperlink ref="R4743" r:id="rId9203" display="http://smpdd.com/"/>
    <hyperlink ref="S4743" r:id="rId9204"/>
    <hyperlink ref="AQ4743" r:id="rId9205"/>
    <hyperlink ref="R4744" r:id="rId9206" display="http://equatorialspace.com/"/>
    <hyperlink ref="S4744" r:id="rId9207"/>
    <hyperlink ref="R4746" r:id="rId9208" display="http://limolane.com/"/>
    <hyperlink ref="S4746" r:id="rId9209"/>
    <hyperlink ref="R4747" r:id="rId9210" display="http://myth-ai.com/"/>
    <hyperlink ref="S4747" r:id="rId9211"/>
    <hyperlink ref="AP4747" r:id="rId9212"/>
    <hyperlink ref="AQ4749" r:id="rId9213"/>
    <hyperlink ref="R4750" r:id="rId9214" display="http://mygoodlife.org/"/>
    <hyperlink ref="S4750" r:id="rId9215"/>
    <hyperlink ref="R4751" r:id="rId9216" display="http://portland.gov/"/>
    <hyperlink ref="S4751" r:id="rId9217"/>
    <hyperlink ref="AQ4751" r:id="rId9218"/>
    <hyperlink ref="R4752" r:id="rId9219" display="http://autifynetwork.com/"/>
    <hyperlink ref="S4752" r:id="rId9220"/>
    <hyperlink ref="R4753" r:id="rId9221" display="http://detroitgreenways.org/"/>
    <hyperlink ref="S4753" r:id="rId9222"/>
    <hyperlink ref="AP4753" r:id="rId9223"/>
    <hyperlink ref="R4754" r:id="rId9224" display="http://weixiansheng.robot-china.com/"/>
    <hyperlink ref="R4755" r:id="rId9225" display="http://clonorgan.com/"/>
    <hyperlink ref="AQ4755" r:id="rId9226"/>
    <hyperlink ref="R4756" r:id="rId9227" display="http://cudigitalone.com/"/>
    <hyperlink ref="S4756" r:id="rId9228"/>
    <hyperlink ref="AP4756" r:id="rId9229"/>
    <hyperlink ref="R4757" r:id="rId9230"/>
    <hyperlink ref="AQ4757" r:id="rId9231"/>
    <hyperlink ref="R4758" r:id="rId9232" display="http://mdsp.maryland.gov/"/>
    <hyperlink ref="S4758" r:id="rId9233"/>
    <hyperlink ref="AQ4758" r:id="rId9234"/>
    <hyperlink ref="AQ4759" r:id="rId9235"/>
    <hyperlink ref="S4760" r:id="rId9236"/>
    <hyperlink ref="R4762" r:id="rId9237" display="http://nightfoxaudio.com/"/>
    <hyperlink ref="S4763" r:id="rId9238"/>
    <hyperlink ref="R4764" r:id="rId9239" display="http://cohesys.ca/"/>
    <hyperlink ref="S4764" r:id="rId9240"/>
    <hyperlink ref="R4765" r:id="rId9241" display="http://bionitlabs.com/"/>
    <hyperlink ref="S4765" r:id="rId9242"/>
    <hyperlink ref="R4766" r:id="rId9243" display="http://jimjams-spreads.co.uk/"/>
    <hyperlink ref="AP4766" r:id="rId9244"/>
    <hyperlink ref="S4767" r:id="rId9245"/>
    <hyperlink ref="AP4767" r:id="rId9246"/>
    <hyperlink ref="R4768" r:id="rId9247" display="http://communitilabs.com/"/>
    <hyperlink ref="S4768" r:id="rId9248"/>
    <hyperlink ref="R4769" r:id="rId9249" display="http://optimindpharma.com/"/>
    <hyperlink ref="S4769" r:id="rId9250"/>
    <hyperlink ref="AQ4769" r:id="rId9251"/>
    <hyperlink ref="R4770" r:id="rId9252" display="http://seshproducts.com/"/>
    <hyperlink ref="R4771" r:id="rId9253" display="http://juiceme.io/"/>
    <hyperlink ref="AP4771" r:id="rId9254"/>
    <hyperlink ref="R4772" r:id="rId9255" display="http://grydd.com/"/>
    <hyperlink ref="S4772" r:id="rId9256"/>
    <hyperlink ref="AQ4772" r:id="rId9257"/>
    <hyperlink ref="R4773" r:id="rId9258" display="http://gethelium.co/"/>
    <hyperlink ref="S4773" r:id="rId9259"/>
    <hyperlink ref="R4774" r:id="rId9260" display="http://nomadevans.com/"/>
    <hyperlink ref="AP4774" r:id="rId9261"/>
    <hyperlink ref="S4775" r:id="rId9262"/>
    <hyperlink ref="R4776" r:id="rId9263" display="http://mingceler.com/"/>
    <hyperlink ref="AQ4776" r:id="rId9264"/>
    <hyperlink ref="AQ4777" r:id="rId9265"/>
    <hyperlink ref="R4778" r:id="rId9266" display="http://vintorog.com/"/>
    <hyperlink ref="S4778" r:id="rId9267"/>
    <hyperlink ref="R4779" r:id="rId9268" display="http://copefamilycenter.org/"/>
    <hyperlink ref="S4779" r:id="rId9269"/>
    <hyperlink ref="AQ4779" r:id="rId9270"/>
    <hyperlink ref="R4780" r:id="rId9271" display="http://knonap.com/"/>
    <hyperlink ref="S4780" r:id="rId9272"/>
    <hyperlink ref="AP4780" r:id="rId9273"/>
    <hyperlink ref="R4781" r:id="rId9274" display="http://pontiac.mi.us/"/>
    <hyperlink ref="S4781" r:id="rId9275"/>
    <hyperlink ref="AP4781" r:id="rId9276"/>
    <hyperlink ref="R4782" r:id="rId9277" display="http://phycin.com/"/>
    <hyperlink ref="S4782" r:id="rId9278"/>
    <hyperlink ref="AP4782" r:id="rId9279"/>
    <hyperlink ref="S4783" r:id="rId9280"/>
    <hyperlink ref="AP4783" r:id="rId9281"/>
    <hyperlink ref="R4785" r:id="rId9282" display="http://muya.et/"/>
    <hyperlink ref="S4785" r:id="rId9283"/>
    <hyperlink ref="AQ4785" r:id="rId9284" location=":~:text=Egypt%20Adane,%E2%80%A2%20CEO%20%E2%80%A2" display="https://www.muya.et/content/about - :~:text=Egypt%20Adane,%E2%80%A2%20CEO%20%E2%80%A2"/>
    <hyperlink ref="R4786" r:id="rId9285" display="http://fideltutorial.com/"/>
    <hyperlink ref="S4786" r:id="rId9286"/>
    <hyperlink ref="AQ4786" r:id="rId9287" location=":~:text=Liam%20Niller,Chief%20Executive%20Officer" display="https://fideltutorial.com/team/ - :~:text=Liam%20Niller,Chief%20Executive%20Officer"/>
    <hyperlink ref="R4787" r:id="rId9288" display="http://justixcapital.com/"/>
    <hyperlink ref="S4787" r:id="rId9289"/>
    <hyperlink ref="AP4787" r:id="rId9290"/>
    <hyperlink ref="R4788" r:id="rId9291" display="http://castingn.com/"/>
    <hyperlink ref="AQ4788" r:id="rId9292"/>
    <hyperlink ref="R4792" r:id="rId9293" display="http://novelbiologics.com/"/>
    <hyperlink ref="S4792" r:id="rId9294"/>
    <hyperlink ref="R4793" r:id="rId9295" display="http://barringtonstageco.org/"/>
    <hyperlink ref="S4793" r:id="rId9296"/>
    <hyperlink ref="AP4793" r:id="rId9297"/>
    <hyperlink ref="R4794" r:id="rId9298" display="http://tn.gov/"/>
    <hyperlink ref="S4794" r:id="rId9299"/>
    <hyperlink ref="AP4794" r:id="rId9300"/>
    <hyperlink ref="R4796" r:id="rId9301" display="http://centriti.in/"/>
    <hyperlink ref="S4796" r:id="rId9302"/>
    <hyperlink ref="R4797" r:id="rId9303" display="http://pairtree.co/"/>
    <hyperlink ref="S4797" r:id="rId9304"/>
    <hyperlink ref="R4798" r:id="rId9305" display="http://thesisgold.com/"/>
    <hyperlink ref="S4798" r:id="rId9306"/>
    <hyperlink ref="R4799" r:id="rId9307" display="http://wizkidsgames.com/"/>
    <hyperlink ref="S4799" r:id="rId9308"/>
    <hyperlink ref="AP4799" r:id="rId9309"/>
    <hyperlink ref="R4800" r:id="rId9310" display="http://mymatrcorp.com/"/>
    <hyperlink ref="S4800" r:id="rId9311"/>
    <hyperlink ref="R4801" r:id="rId9312" display="http://reeply.ai/"/>
    <hyperlink ref="S4801" r:id="rId9313"/>
    <hyperlink ref="AP4801" r:id="rId9314"/>
    <hyperlink ref="R4803" r:id="rId9315" display="http://jlt-con.com/"/>
    <hyperlink ref="AQ4803" r:id="rId9316"/>
    <hyperlink ref="R4804" r:id="rId9317" display="http://phenomresources.com/"/>
    <hyperlink ref="S4804" r:id="rId9318"/>
    <hyperlink ref="R4805" r:id="rId9319" display="http://lans.ai/"/>
    <hyperlink ref="S4805" r:id="rId9320"/>
    <hyperlink ref="AP4805" r:id="rId9321"/>
    <hyperlink ref="R4806" r:id="rId9322" display="http://dos.nh.gov/"/>
    <hyperlink ref="S4806" r:id="rId9323"/>
    <hyperlink ref="AQ4806" r:id="rId9324" location=":~:text=Commissioner%20Robert%20L.%20Quinn%20is%20the%20fourth%20Commissioner%20of%20the%20New%20Hampshire%20Department%20of%20Safety." display="https://www.dos.nh.gov/about-us/office-commissioner - :~:text=Commissioner%20Robert%20L.%20Quinn%20is%20the%20fourth%20Commissioner%20of%20the%20New%20Hampshire%20Department%20of%20Safety."/>
    <hyperlink ref="R4809" r:id="rId9325" display="http://staples.com/"/>
    <hyperlink ref="S4809" r:id="rId9326"/>
    <hyperlink ref="AP4809" r:id="rId9327"/>
    <hyperlink ref="R4810" r:id="rId9328" display="http://huntingtonbeachcu.org/"/>
    <hyperlink ref="S4810" r:id="rId9329"/>
    <hyperlink ref="AQ4810" r:id="rId9330" location=":~:text=President/CEO,Angela%20K%20Clitherow" display="https://www.huntingtonbeachcu.org/about-us/staff/ - :~:text=President/CEO,Angela%20K%20Clitherow"/>
    <hyperlink ref="R4811" r:id="rId9331" display="http://rocklandgov.com/"/>
    <hyperlink ref="S4811" r:id="rId9332"/>
    <hyperlink ref="AP4811" r:id="rId9333"/>
    <hyperlink ref="R4812" r:id="rId9334" display="http://akronohio.gov/"/>
    <hyperlink ref="S4812" r:id="rId9335"/>
    <hyperlink ref="AQ4812" r:id="rId9336" location=":~:text=The%20Mayor%20serves%20as%20the%20Chief%20Executive%20Officer%20of%20the%20City%20of%20Akron" display="https://www.akronohio.gov/government/mayor_s_office/index.php - :~:text=The%20Mayor%20serves%20as%20the%20Chief%20Executive%20Officer%20of%20the%20City%20of%20Akron"/>
    <hyperlink ref="R4813" r:id="rId9337" display="http://dph.georgia.gov/"/>
    <hyperlink ref="S4813" r:id="rId9338"/>
    <hyperlink ref="AQ4813" r:id="rId9339" location=":~:text=LEADERSHIP-,Kathleen%20Toomey,Commissioner,-Kathleen%20E.%20Toomey" display="https://dph.georgia.gov/kathleen-toomey - :~:text=LEADERSHIP-,Kathleen%20Toomey,Commissioner,-Kathleen%20E.%20Toomey"/>
    <hyperlink ref="R4814" r:id="rId9340" display="http://biav.net/"/>
    <hyperlink ref="AP4814" r:id="rId9341"/>
    <hyperlink ref="R4815" r:id="rId9342" display="http://ninetechone.com/"/>
    <hyperlink ref="AQ4815" r:id="rId9343" location="research" display="https://pitchbook.com/profiles/company/458204-14 - research"/>
    <hyperlink ref="S4816" r:id="rId9344"/>
    <hyperlink ref="AP4816" r:id="rId9345"/>
    <hyperlink ref="R4817" r:id="rId9346" display="http://movingforwardcoalition.org/"/>
    <hyperlink ref="S4817" r:id="rId9347"/>
    <hyperlink ref="AP4817" r:id="rId9348"/>
    <hyperlink ref="R4818" r:id="rId9349" display="http://fwca-stl.com/"/>
    <hyperlink ref="S4818" r:id="rId9350"/>
    <hyperlink ref="AP4818" r:id="rId9351"/>
    <hyperlink ref="R4819" r:id="rId9352" display="http://epicypher.com/"/>
    <hyperlink ref="S4819" r:id="rId9353"/>
    <hyperlink ref="AP4819" r:id="rId9354"/>
    <hyperlink ref="R4820" r:id="rId9355" display="http://arimsys.com/"/>
    <hyperlink ref="AP4820" r:id="rId9356"/>
    <hyperlink ref="R4822" r:id="rId9357" display="http://usec.io/"/>
    <hyperlink ref="S4822" r:id="rId9358"/>
    <hyperlink ref="R4823" r:id="rId9359" display="http://syracuseut.gov/"/>
    <hyperlink ref="S4823" r:id="rId9360"/>
    <hyperlink ref="AP4823" r:id="rId9361"/>
    <hyperlink ref="R4824" r:id="rId9362" display="http://about.ahazawi.com/"/>
    <hyperlink ref="S4824" r:id="rId9363"/>
    <hyperlink ref="AP4824" r:id="rId9364"/>
    <hyperlink ref="R4825" r:id="rId9365" display="http://meetmable.com/"/>
    <hyperlink ref="S4825" r:id="rId9366"/>
    <hyperlink ref="AP4825" r:id="rId9367"/>
    <hyperlink ref="R4827" r:id="rId9368" display="http://ironyun.com/"/>
    <hyperlink ref="S4827" r:id="rId9369"/>
    <hyperlink ref="AP4827" r:id="rId9370"/>
    <hyperlink ref="R4828" r:id="rId9371" display="http://massaudubon.org/"/>
    <hyperlink ref="S4828" r:id="rId9372"/>
    <hyperlink ref="AP4828" r:id="rId9373"/>
    <hyperlink ref="R4829" r:id="rId9374" display="http://kuraztech.com/"/>
    <hyperlink ref="S4829" r:id="rId9375"/>
    <hyperlink ref="R4830" r:id="rId9376" display="http://solsign.ai/"/>
    <hyperlink ref="S4830" r:id="rId9377"/>
    <hyperlink ref="AP4830" r:id="rId9378"/>
    <hyperlink ref="R4831" r:id="rId9379" display="http://medreddie.com/"/>
    <hyperlink ref="AP4831" r:id="rId9380"/>
    <hyperlink ref="R4833" r:id="rId9381" display="http://isabers-materials.com/"/>
    <hyperlink ref="AQ4833" r:id="rId9382" location="patents" display="https://pitchbook.com/profiles/company/491134-69 - patents"/>
    <hyperlink ref="R4834" r:id="rId9383" display="http://sedco-pr.com/"/>
    <hyperlink ref="S4834" r:id="rId9384"/>
    <hyperlink ref="AP4834" r:id="rId9385"/>
    <hyperlink ref="R4836" r:id="rId9386" display="http://leylinepro.com/"/>
    <hyperlink ref="S4836" r:id="rId9387"/>
    <hyperlink ref="R4837" r:id="rId9388" display="http://catholiccharitiesusa.org/"/>
    <hyperlink ref="S4837" r:id="rId9389"/>
    <hyperlink ref="AP4837" r:id="rId9390"/>
    <hyperlink ref="R4838" r:id="rId9391" display="http://1receipt.io/"/>
    <hyperlink ref="S4838" r:id="rId9392"/>
    <hyperlink ref="R4840" r:id="rId9393" display="http://ausbioslabs.com/"/>
    <hyperlink ref="S4840" r:id="rId9394"/>
    <hyperlink ref="R4842" r:id="rId9395" display="http://replayce.co.jp/"/>
    <hyperlink ref="AQ4842" r:id="rId9396" location="funding" display="https://pitchbook.com/profiles/company/593839-72 - funding"/>
    <hyperlink ref="R4843" r:id="rId9397" display="http://matteco.com/"/>
    <hyperlink ref="S4843" r:id="rId9398"/>
    <hyperlink ref="R4844" r:id="rId9399" display="http://gatesfd.org/"/>
    <hyperlink ref="S4844" r:id="rId9400"/>
    <hyperlink ref="AQ4844" r:id="rId9401" location=":~:text=The%20Board-,President,Gerald%20Dunst,-Vice%20President" display="https://www.gatesfd.org/board-of-directors/ - :~:text=The%20Board-,President,Gerald%20Dunst,-Vice%20President"/>
    <hyperlink ref="R4845" r:id="rId9402" display="http://rebin.be/"/>
    <hyperlink ref="S4845" r:id="rId9403"/>
    <hyperlink ref="AP4845" r:id="rId9404"/>
    <hyperlink ref="R4848" r:id="rId9405" display="http://pepeunchained.com/"/>
    <hyperlink ref="AQ4848" r:id="rId9406"/>
    <hyperlink ref="R4850" r:id="rId9407" display="http://pug.ai/"/>
    <hyperlink ref="S4850" r:id="rId9408"/>
    <hyperlink ref="AP4850" r:id="rId9409"/>
    <hyperlink ref="R4851" r:id="rId9410" display="http://cykel.ai/"/>
    <hyperlink ref="S4851" r:id="rId9411"/>
    <hyperlink ref="AP4851" r:id="rId9412"/>
    <hyperlink ref="R4852" r:id="rId9413" display="http://cotec.ca/"/>
    <hyperlink ref="AQ4852" r:id="rId9414" location=":~:text=Julian%20Treger,OFFICER%20AND%20DIRECTOR" display="https://www.cotec.ca/about-us/management/ - :~:text=Julian%20Treger,OFFICER%20AND%20DIRECTOR"/>
    <hyperlink ref="R4853" r:id="rId9415" display="http://threatcaptain.com/"/>
    <hyperlink ref="S4853" r:id="rId9416"/>
    <hyperlink ref="AP4853" r:id="rId9417"/>
    <hyperlink ref="R4854" r:id="rId9418" display="http://jamestownny.gov/"/>
    <hyperlink ref="AQ4854" r:id="rId9419" location=":~:text=Crystal%20Surdyk,surdyk%40jamestownny.gov" display="https://www.jamestownny.gov/department-of-development/jamestown-urban-renewal-agency-jura/staff-members-contact-information/ - :~:text=Crystal%20Surdyk,surdyk%40jamestownny.gov"/>
    <hyperlink ref="R4856" r:id="rId9420" display="http://mrioa.com/"/>
    <hyperlink ref="S4856" r:id="rId9421"/>
    <hyperlink ref="AP4856" r:id="rId9422"/>
    <hyperlink ref="R4857" r:id="rId9423" display="http://qarmatek.com/"/>
    <hyperlink ref="S4857" r:id="rId9424"/>
    <hyperlink ref="AP4857" r:id="rId9425"/>
    <hyperlink ref="R4858" r:id="rId9426" display="http://austinpowder.com/"/>
    <hyperlink ref="S4858" r:id="rId9427"/>
    <hyperlink ref="AP4858" r:id="rId9428"/>
    <hyperlink ref="R4859" r:id="rId9429" display="http://xoob.gg/"/>
    <hyperlink ref="S4859" r:id="rId9430"/>
    <hyperlink ref="AP4859" r:id="rId9431"/>
    <hyperlink ref="R4860" r:id="rId9432" display="http://realizemed.com/"/>
    <hyperlink ref="S4860" r:id="rId9433"/>
    <hyperlink ref="R4862" r:id="rId9434" display="http://aiqhub.com/"/>
    <hyperlink ref="AQ4862" r:id="rId9435" location=":~:text=Charles%20Yong%20Kai,Executive%20Director" display="https://aiqhub.com/about-us/ - :~:text=Charles%20Yong%20Kai,Executive%20Director"/>
    <hyperlink ref="R4863" r:id="rId9436" display="http://futureheal.com/"/>
    <hyperlink ref="S4863" r:id="rId9437"/>
    <hyperlink ref="AP4863" r:id="rId9438"/>
    <hyperlink ref="R4864" r:id="rId9439" display="http://getdistynct.com/"/>
    <hyperlink ref="S4864" r:id="rId9440"/>
    <hyperlink ref="S4865" r:id="rId9441"/>
    <hyperlink ref="AP4865" r:id="rId9442"/>
    <hyperlink ref="R4866" r:id="rId9443" display="http://swapte.org/"/>
    <hyperlink ref="AQ4866" r:id="rId9444" location=":~:text=Sydney%20G.%20Raine,President" display="https://www.swapte.org/staff - :~:text=Sydney%20G.%20Raine,President"/>
    <hyperlink ref="R4867" r:id="rId9445" display="http://wbenc.org/"/>
    <hyperlink ref="S4867" r:id="rId9446"/>
    <hyperlink ref="R4869" r:id="rId9447" display="http://dallas-cms.org/"/>
    <hyperlink ref="S4869" r:id="rId9448"/>
    <hyperlink ref="R4870" r:id="rId9449" display="http://hitchcockcenter.org/"/>
    <hyperlink ref="S4870" r:id="rId9450"/>
    <hyperlink ref="AQ4870" r:id="rId9451"/>
    <hyperlink ref="R4871" r:id="rId9452" display="http://dps.alaska.gov/"/>
    <hyperlink ref="AQ4871" r:id="rId9453" location=":~:text=Executive%20Director%0APhone%3A%20907%2D465%2D5523%0Ajoseph.gamache%40alaska.gov%C2%A0" display="https://dps.alaska.gov/APSC/ContactUs - :~:text=Executive%20Director%0APhone%3A%20907%2D465%2D5523%0Ajoseph.gamache%40alaska.gov%C2%A0"/>
    <hyperlink ref="S4873" r:id="rId9454"/>
    <hyperlink ref="AP4873" r:id="rId9455"/>
    <hyperlink ref="R4874" r:id="rId9456" display="http://mediver.co.kr/"/>
    <hyperlink ref="AQ4874" r:id="rId9457" location="research" display="https://pitchbook.com/profiles/company/608130-55 - research"/>
    <hyperlink ref="R4875" r:id="rId9458" display="http://ancala.com/"/>
    <hyperlink ref="S4875" r:id="rId9459"/>
    <hyperlink ref="AP4875" r:id="rId9460"/>
    <hyperlink ref="S4877" r:id="rId9461"/>
    <hyperlink ref="AP4877" r:id="rId9462"/>
    <hyperlink ref="R4879" r:id="rId9463" display="http://ditar.io/"/>
    <hyperlink ref="S4879" r:id="rId9464"/>
    <hyperlink ref="AP4879" r:id="rId9465"/>
    <hyperlink ref="R4880" r:id="rId9466" display="http://dps.mn.gov/"/>
    <hyperlink ref="S4880" r:id="rId9467"/>
    <hyperlink ref="R4882" r:id="rId9468" display="http://kazadienterprises.com/"/>
    <hyperlink ref="S4882" r:id="rId9469"/>
    <hyperlink ref="R4883" r:id="rId9470" display="http://felicitygames.com/"/>
    <hyperlink ref="S4883" r:id="rId9471"/>
    <hyperlink ref="R4885" r:id="rId9472" display="http://globedocket.com/"/>
    <hyperlink ref="S4885" r:id="rId9473"/>
    <hyperlink ref="R4887" r:id="rId9474" display="http://tide.org/"/>
    <hyperlink ref="S4887" r:id="rId9475"/>
    <hyperlink ref="AP4887" r:id="rId9476"/>
    <hyperlink ref="R4889" r:id="rId9477" display="http://houseofbiryan.com/"/>
    <hyperlink ref="S4889" r:id="rId9478"/>
    <hyperlink ref="R4890" r:id="rId9479" display="http://getsafle.com/"/>
    <hyperlink ref="S4890" r:id="rId9480"/>
    <hyperlink ref="AP4890" r:id="rId9481"/>
    <hyperlink ref="R4893" r:id="rId9482" display="http://voltaindonesia.com/"/>
    <hyperlink ref="S4893" r:id="rId9483"/>
    <hyperlink ref="R4895" r:id="rId9484" display="http://enechawetgames.com/"/>
    <hyperlink ref="S4895" r:id="rId9485"/>
    <hyperlink ref="AP4895" r:id="rId9486"/>
    <hyperlink ref="R4899" r:id="rId9487" display="http://muyaspace.com/"/>
    <hyperlink ref="S4899" r:id="rId9488"/>
    <hyperlink ref="AQ4899" r:id="rId9489"/>
    <hyperlink ref="R4900" r:id="rId9490" display="http://softnetsc.com/"/>
    <hyperlink ref="S4900" r:id="rId9491"/>
    <hyperlink ref="S4901" r:id="rId9492"/>
    <hyperlink ref="AP4901" r:id="rId9493"/>
    <hyperlink ref="R4902" r:id="rId9494" display="http://windspider.com/"/>
    <hyperlink ref="S4902" r:id="rId9495"/>
    <hyperlink ref="R4903" r:id="rId9496" display="http://cognyx.io/"/>
    <hyperlink ref="S4903" r:id="rId9497"/>
    <hyperlink ref="AP4903" r:id="rId9498"/>
    <hyperlink ref="R4904" r:id="rId9499" display="http://blueroomcare.com/"/>
    <hyperlink ref="S4904" r:id="rId9500"/>
    <hyperlink ref="R4905" r:id="rId9501" display="http://whyresources.com/"/>
    <hyperlink ref="S4905" r:id="rId9502"/>
    <hyperlink ref="AP4905" r:id="rId9503"/>
    <hyperlink ref="R4906" r:id="rId9504" display="http://seaber.io/"/>
    <hyperlink ref="S4906" r:id="rId9505"/>
    <hyperlink ref="AP4906" r:id="rId9506"/>
    <hyperlink ref="R4907" r:id="rId9507" display="http://laworks.com/"/>
    <hyperlink ref="S4907" r:id="rId9508"/>
    <hyperlink ref="AP4907" r:id="rId9509"/>
    <hyperlink ref="R4908" r:id="rId9510" display="http://fressnapf.com/"/>
    <hyperlink ref="S4908" r:id="rId9511"/>
    <hyperlink ref="AP4908" r:id="rId9512"/>
    <hyperlink ref="R4909" r:id="rId9513" display="http://kimbelmechanical.com/"/>
    <hyperlink ref="S4909" r:id="rId9514"/>
    <hyperlink ref="AP4909" r:id="rId9515"/>
    <hyperlink ref="R4910" r:id="rId9516" display="http://auroragov.org/"/>
    <hyperlink ref="S4910" r:id="rId9517"/>
    <hyperlink ref="AQ4910" r:id="rId9518"/>
    <hyperlink ref="AP4911" r:id="rId9519"/>
    <hyperlink ref="R4912" r:id="rId9520" display="http://kc8capture.com/"/>
    <hyperlink ref="S4912" r:id="rId9521"/>
    <hyperlink ref="AP4912" r:id="rId9522"/>
    <hyperlink ref="R4913" r:id="rId9523" display="http://bcremit.com/"/>
    <hyperlink ref="S4913" r:id="rId9524"/>
    <hyperlink ref="S4914" r:id="rId9525"/>
    <hyperlink ref="AQ4914" r:id="rId9526"/>
    <hyperlink ref="R4915" r:id="rId9527" display="http://dps.vermont.gov/"/>
    <hyperlink ref="AP4915" r:id="rId9528"/>
    <hyperlink ref="R4916" r:id="rId9529" display="http://canterra.com/"/>
    <hyperlink ref="S4916" r:id="rId9530"/>
    <hyperlink ref="R4917" r:id="rId9531" display="http://liloliving.com/"/>
    <hyperlink ref="R4918" r:id="rId9532" display="http://pacecontrols.com/"/>
    <hyperlink ref="AQ4918" r:id="rId9533" location="patents" display="https://pitchbook.com/profiles/company/231451-48 - patents"/>
    <hyperlink ref="R4919" r:id="rId9534" display="http://sfm.dps.louisiana.gov/"/>
    <hyperlink ref="AP4919" r:id="rId9535"/>
    <hyperlink ref="R4920" r:id="rId9536" display="http://seviervilletn.org/"/>
    <hyperlink ref="S4920" r:id="rId9537"/>
    <hyperlink ref="AP4920" r:id="rId9538"/>
    <hyperlink ref="R4922" r:id="rId9539" display="http://longform.ai/"/>
    <hyperlink ref="S4922" r:id="rId9540"/>
    <hyperlink ref="R4923" r:id="rId9541" display="http://sunflowerai.io/"/>
    <hyperlink ref="S4923" r:id="rId9542"/>
    <hyperlink ref="AP4923" r:id="rId9543"/>
    <hyperlink ref="R4924" r:id="rId9544" display="http://knowa.com.au/"/>
    <hyperlink ref="S4924" r:id="rId9545"/>
    <hyperlink ref="R4926" r:id="rId9546" display="http://onaji.io/"/>
    <hyperlink ref="AQ4926" r:id="rId9547" location="research" display="https://pitchbook.com/profiles/company/519061-06 - research"/>
    <hyperlink ref="R4927" r:id="rId9548" display="http://coffeenow.com.cn/"/>
    <hyperlink ref="AQ4927" r:id="rId9549"/>
    <hyperlink ref="R4928" r:id="rId9550" display="http://maximumfidelitysurgicalsimulations.com/"/>
    <hyperlink ref="R4929" r:id="rId9551" display="http://eeum.io/"/>
    <hyperlink ref="S4929" r:id="rId9552"/>
    <hyperlink ref="R4930" r:id="rId9553" display="http://getearlybird.ai/"/>
    <hyperlink ref="S4930" r:id="rId9554"/>
    <hyperlink ref="R4931" r:id="rId9555" display="http://musheeco.com.au/"/>
    <hyperlink ref="S4931" r:id="rId9556"/>
    <hyperlink ref="AP4931" r:id="rId9557"/>
    <hyperlink ref="R4932" r:id="rId9558" display="http://monadpad.xyz/"/>
    <hyperlink ref="S4932" r:id="rId9559"/>
    <hyperlink ref="AP4932" r:id="rId9560"/>
    <hyperlink ref="R4935" r:id="rId9561" display="http://aquaintelligent.ca/"/>
    <hyperlink ref="S4935" r:id="rId9562"/>
    <hyperlink ref="R4936" r:id="rId9563" display="http://myinoya.com/"/>
    <hyperlink ref="S4936" r:id="rId9564"/>
    <hyperlink ref="AP4936" r:id="rId9565"/>
    <hyperlink ref="R4937" r:id="rId9566" display="http://jacksonheartfoundation.com/"/>
    <hyperlink ref="AQ4937" r:id="rId9567" location=":~:text=Dr.-,Harper%20Stone,Chairman,-Dr.%20Clay%20Hays" display="https://www.jacksonheartfoundation.com/about - :~:text=Dr.-,Harper%20Stone,Chairman,-Dr.%20Clay%20Hays"/>
    <hyperlink ref="R4938" r:id="rId9568" display="http://interculturalroots.org/"/>
    <hyperlink ref="S4938" r:id="rId9569"/>
    <hyperlink ref="AP4938" r:id="rId9570"/>
    <hyperlink ref="R4939" r:id="rId9571" display="http://batteriesplus.com/"/>
    <hyperlink ref="S4939" r:id="rId9572"/>
    <hyperlink ref="AP4939" r:id="rId9573"/>
    <hyperlink ref="R4940" r:id="rId9574" display="http://harrison.lib.ms.us/"/>
    <hyperlink ref="AP4940" r:id="rId9575"/>
    <hyperlink ref="R4941" r:id="rId9576" display="http://flamaid.com/"/>
    <hyperlink ref="S4941" r:id="rId9577"/>
    <hyperlink ref="AP4941" r:id="rId9578"/>
    <hyperlink ref="R4942" r:id="rId9579" display="http://reactivapp.com/"/>
    <hyperlink ref="S4942" r:id="rId9580"/>
    <hyperlink ref="AP4942" r:id="rId9581"/>
    <hyperlink ref="R4944" r:id="rId9582" display="http://pryzeapp.com/"/>
    <hyperlink ref="S4944" r:id="rId9583"/>
    <hyperlink ref="AP4944" r:id="rId9584"/>
    <hyperlink ref="R4945" r:id="rId9585" display="http://aredcircle.org/"/>
    <hyperlink ref="S4945" r:id="rId9586"/>
    <hyperlink ref="AP4945" r:id="rId9587"/>
    <hyperlink ref="AP4946" r:id="rId9588"/>
    <hyperlink ref="S4947" r:id="rId9589"/>
    <hyperlink ref="AP4947" r:id="rId9590"/>
    <hyperlink ref="R4948" r:id="rId9591" display="http://new-greenpower.com/"/>
    <hyperlink ref="S4948" r:id="rId9592"/>
    <hyperlink ref="R4949" r:id="rId9593" display="http://frontierenergy.com/"/>
    <hyperlink ref="S4949" r:id="rId9594"/>
    <hyperlink ref="AP4949" r:id="rId9595"/>
    <hyperlink ref="R4950" r:id="rId9596" display="http://laurel.lib.ms.us/"/>
    <hyperlink ref="AQ4950" r:id="rId9597"/>
    <hyperlink ref="R4953" r:id="rId9598" display="http://ulsrobotics.com/"/>
    <hyperlink ref="S4953" r:id="rId9599"/>
    <hyperlink ref="AP4953" r:id="rId9600"/>
    <hyperlink ref="R4954" r:id="rId9601" display="http://motherson.com/"/>
    <hyperlink ref="S4954" r:id="rId9602"/>
    <hyperlink ref="AP4954" r:id="rId9603"/>
    <hyperlink ref="R4955" r:id="rId9604" display="http://resideo.com/"/>
    <hyperlink ref="S4955" r:id="rId9605"/>
    <hyperlink ref="AP4955" r:id="rId9606"/>
    <hyperlink ref="R4956" r:id="rId9607" display="http://dodopayments.com/"/>
    <hyperlink ref="S4956" r:id="rId9608"/>
    <hyperlink ref="R4957" r:id="rId9609" display="http://gspconnect.com/"/>
    <hyperlink ref="AQ4957" r:id="rId9610"/>
    <hyperlink ref="R4958" r:id="rId9611" display="http://saventic.com/"/>
    <hyperlink ref="S4958" r:id="rId9612"/>
    <hyperlink ref="R4959" r:id="rId9613" display="http://en.nestegg.nl/"/>
    <hyperlink ref="S4959" r:id="rId9614"/>
    <hyperlink ref="AP4959" r:id="rId9615"/>
    <hyperlink ref="S4960" r:id="rId9616"/>
    <hyperlink ref="AQ4960" r:id="rId9617" location="Team" display="https://www.citation.capital/ - Team"/>
    <hyperlink ref="R4961" r:id="rId9618" display="http://tamiu.edu/"/>
    <hyperlink ref="S4961" r:id="rId9619"/>
    <hyperlink ref="AQ4961" r:id="rId9620" location=":~:text=Pablo%20Arenaz%20is%20the%20sixth,D." display="https://www.tamiu.edu/president/about.shtml - :~:text=Pablo%20Arenaz%20is%20the%20sixth,D."/>
    <hyperlink ref="S4962" r:id="rId9621"/>
    <hyperlink ref="AP4962" r:id="rId9622"/>
    <hyperlink ref="R4963" r:id="rId9623" display="http://jumpenergy.io/"/>
    <hyperlink ref="S4963" r:id="rId9624"/>
    <hyperlink ref="R4964" r:id="rId9625" display="http://prismos.co/"/>
    <hyperlink ref="S4964" r:id="rId9626"/>
    <hyperlink ref="R4965" r:id="rId9627" display="http://augrade.com/"/>
    <hyperlink ref="AP4965" r:id="rId9628"/>
    <hyperlink ref="R4966" r:id="rId9629" display="http://consultor.fi/"/>
    <hyperlink ref="S4966" r:id="rId9630"/>
    <hyperlink ref="R4967" r:id="rId9631" display="http://ipswichriver.org/"/>
    <hyperlink ref="AP4967" r:id="rId9632"/>
    <hyperlink ref="R4968" r:id="rId9633" display="http://cmdzero.io/"/>
    <hyperlink ref="S4968" r:id="rId9634"/>
    <hyperlink ref="R4969" r:id="rId9635" display="http://agrist.co/"/>
    <hyperlink ref="AQ4969" r:id="rId9636"/>
    <hyperlink ref="S4970" r:id="rId9637"/>
    <hyperlink ref="R4971" r:id="rId9638" display="http://skild.ai/"/>
    <hyperlink ref="S4971" r:id="rId9639"/>
    <hyperlink ref="R4972" r:id="rId9640" display="http://affiniahealthcare.org/"/>
    <hyperlink ref="S4972" r:id="rId9641"/>
    <hyperlink ref="R4973" r:id="rId9642" display="http://smartfab.ai/"/>
    <hyperlink ref="S4973" r:id="rId9643"/>
    <hyperlink ref="R4975" r:id="rId9644" display="http://regmovies.com/"/>
    <hyperlink ref="S4975" r:id="rId9645"/>
    <hyperlink ref="AP4975" r:id="rId9646"/>
    <hyperlink ref="S4976" r:id="rId9647"/>
    <hyperlink ref="AP4976" r:id="rId9648"/>
    <hyperlink ref="R4977" r:id="rId9649" display="http://blnkfinance.com/"/>
    <hyperlink ref="S4977" r:id="rId9650"/>
    <hyperlink ref="AP4977" r:id="rId9651"/>
    <hyperlink ref="R4978" r:id="rId9652" display="http://eplus3d.cn/"/>
    <hyperlink ref="S4978" r:id="rId9653"/>
    <hyperlink ref="AQ4978" r:id="rId9654"/>
    <hyperlink ref="R4980" r:id="rId9655" display="http://mypropertybox.co.uk/"/>
    <hyperlink ref="S4980" r:id="rId9656"/>
    <hyperlink ref="R4981" r:id="rId9657" display="http://yl-fc.com/"/>
    <hyperlink ref="AQ4981" r:id="rId9658" location="research" display="https://pitchbook.com/profiles/company/482357-62 - research"/>
    <hyperlink ref="R4982" r:id="rId9659" display="http://bluedotmotorworks.com/"/>
    <hyperlink ref="S4982" r:id="rId9660"/>
    <hyperlink ref="R4983" r:id="rId9661" display="http://cartax.biz/"/>
    <hyperlink ref="S4983" r:id="rId9662"/>
    <hyperlink ref="AQ4983" r:id="rId9663" location="funding" display="https://pitchbook.com/profiles/company/607820-59 - funding"/>
    <hyperlink ref="S4984" r:id="rId9664"/>
    <hyperlink ref="AP4984" r:id="rId9665"/>
    <hyperlink ref="R4985" r:id="rId9666" display="http://getheartsmart.org/"/>
    <hyperlink ref="S4985" r:id="rId9667"/>
    <hyperlink ref="R4986" r:id="rId9668" display="http://gomenueu.com/"/>
    <hyperlink ref="AQ4986" r:id="rId9669"/>
    <hyperlink ref="R4987" r:id="rId9670" display="http://reqcon.ai/"/>
    <hyperlink ref="S4987" r:id="rId9671"/>
    <hyperlink ref="AP4987" r:id="rId9672"/>
    <hyperlink ref="R4988" r:id="rId9673" display="http://vequity.ai/"/>
    <hyperlink ref="S4988" r:id="rId9674"/>
    <hyperlink ref="R4989" r:id="rId9675" display="http://fabrito.in/"/>
    <hyperlink ref="S4989" r:id="rId9676"/>
    <hyperlink ref="R4990" r:id="rId9677" display="http://romeprotocol.com/"/>
    <hyperlink ref="S4990" r:id="rId9678"/>
    <hyperlink ref="AP4990" r:id="rId9679"/>
    <hyperlink ref="R4991" r:id="rId9680" display="http://ze.com/"/>
    <hyperlink ref="S4991" r:id="rId9681"/>
    <hyperlink ref="R4992" r:id="rId9682" display="http://weo-water.com/"/>
    <hyperlink ref="S4992" r:id="rId9683"/>
    <hyperlink ref="R4993" r:id="rId9684" display="http://wewa-mobility.com/"/>
    <hyperlink ref="S4993" r:id="rId9685"/>
    <hyperlink ref="AQ4993" r:id="rId9686"/>
    <hyperlink ref="R4994" r:id="rId9687" display="http://greenkpi.com.au/"/>
    <hyperlink ref="S4994" r:id="rId9688"/>
    <hyperlink ref="AP4994" r:id="rId9689"/>
    <hyperlink ref="R4995" r:id="rId9690" display="http://deltronlifts.co.uk/"/>
    <hyperlink ref="S4995" r:id="rId9691"/>
    <hyperlink ref="AP4995" r:id="rId9692"/>
    <hyperlink ref="R4996" r:id="rId9693" display="http://intellirockcorp.com/"/>
    <hyperlink ref="AQ4996" r:id="rId9694"/>
    <hyperlink ref="R4997" r:id="rId9695" display="http://isocom.com/"/>
    <hyperlink ref="AQ4997" r:id="rId9696" location="funding" display="https://pitchbook.com/profiles/company/441751-24 - funding"/>
    <hyperlink ref="S4998" r:id="rId9697"/>
    <hyperlink ref="AP4998" r:id="rId9698"/>
    <hyperlink ref="R4999" r:id="rId9699" display="http://matthew-25.org/"/>
    <hyperlink ref="AQ4999" r:id="rId9700"/>
    <hyperlink ref="R5000" r:id="rId9701" display="http://wecare-bio.com/"/>
    <hyperlink ref="S5000" r:id="rId9702"/>
    <hyperlink ref="AQ5000" r:id="rId9703" location="research" display="https://pitchbook.com/profiles/company/453522-88 - research"/>
    <hyperlink ref="R5001" r:id="rId9704" display="http://getlivo.com/"/>
    <hyperlink ref="S5001" r:id="rId9705"/>
    <hyperlink ref="AP5001" r:id="rId9706"/>
    <hyperlink ref="R5002" r:id="rId9707" display="http://mylo.ph/"/>
    <hyperlink ref="S5002" r:id="rId9708"/>
    <hyperlink ref="AP5002" r:id="rId9709"/>
    <hyperlink ref="R5003" r:id="rId9710" display="http://hdaxtx.com/"/>
    <hyperlink ref="S5003" r:id="rId9711"/>
    <hyperlink ref="R5004" r:id="rId9712" display="http://ti5robot.com/"/>
    <hyperlink ref="AQ5004" r:id="rId9713" location="research" display="https://pitchbook.com/profiles/company/483120-37 - research"/>
    <hyperlink ref="R5005" r:id="rId9714" display="http://recerise.com/"/>
    <hyperlink ref="S5005" r:id="rId9715"/>
    <hyperlink ref="AP5005" r:id="rId9716"/>
    <hyperlink ref="R5006" r:id="rId9717" display="http://mroholdings.com/"/>
    <hyperlink ref="S5006" r:id="rId9718"/>
    <hyperlink ref="AP5006" r:id="rId9719"/>
    <hyperlink ref="R5007" r:id="rId9720" display="http://centerforecotechnology.org/"/>
    <hyperlink ref="S5007" r:id="rId9721"/>
    <hyperlink ref="AP5007" r:id="rId9722"/>
    <hyperlink ref="R5008" r:id="rId9723" display="http://shunfu.cc/"/>
    <hyperlink ref="AQ5008" r:id="rId9724" location="funding" display="https://pitchbook.com/profiles/company/267310-54 - funding"/>
    <hyperlink ref="R5009" r:id="rId9725" display="http://pamme.cococart.co/"/>
    <hyperlink ref="S5009" r:id="rId9726"/>
    <hyperlink ref="R5010" r:id="rId9727" display="http://fastener.com.sg/"/>
    <hyperlink ref="R5011" r:id="rId9728" display="http://harmonycares.com/"/>
    <hyperlink ref="S5011" r:id="rId9729"/>
    <hyperlink ref="AP5011" r:id="rId9730"/>
    <hyperlink ref="R5012" r:id="rId9731" display="http://solayer.org/"/>
    <hyperlink ref="S5012" r:id="rId9732"/>
    <hyperlink ref="AQ5012" r:id="rId9733" location=":~:text=s.%20They%20are-,Anatoly%20Yakovenko%2C%20Co%2DFounder%20at%20Solayer,-Raj%20Gokal%2C" display="https://tracxn.com/d/companies/solayer/__8ywZ6Bma0xuJqVDifdWNona0aDllBzjvhRuz6eoJr4A/founders-and-board-of-directors - :~:text=s.%20They%20are-,Anatoly%20Yakovenko%2C%20Co%2DFounder%20at%20Solayer,-Raj%20Gokal%2C"/>
    <hyperlink ref="R5013" r:id="rId9734" display="http://curana.com/"/>
    <hyperlink ref="S5013" r:id="rId9735"/>
    <hyperlink ref="R5015" r:id="rId9736" display="http://peeriot.io/"/>
    <hyperlink ref="S5015" r:id="rId9737"/>
    <hyperlink ref="R5016" r:id="rId9738" display="http://climatechzero.com.au/"/>
    <hyperlink ref="S5016" r:id="rId9739"/>
    <hyperlink ref="AP5016" r:id="rId9740"/>
    <hyperlink ref="S5017" r:id="rId9741"/>
    <hyperlink ref="R5018" r:id="rId9742" display="http://dono.ai/"/>
    <hyperlink ref="S5018" r:id="rId9743"/>
    <hyperlink ref="R5021" r:id="rId9744" display="http://dundeecorporation.com/"/>
    <hyperlink ref="S5021" r:id="rId9745"/>
    <hyperlink ref="AQ5021" r:id="rId9746" location=":~:text=Jonathan%20Goodman,Chief%20Executive%20Officer" display="https://dundeecorporation.com/about-us/management/ - :~:text=Jonathan%20Goodman,Chief%20Executive%20Officer"/>
    <hyperlink ref="R5022" r:id="rId9747" display="http://takerecord.com/"/>
    <hyperlink ref="S5022" r:id="rId9748"/>
    <hyperlink ref="R5023" r:id="rId9749" display="http://groupama.com/"/>
    <hyperlink ref="S5023" r:id="rId9750"/>
    <hyperlink ref="AQ5023" r:id="rId9751" location=":~:text=Thierry%20Martel%2C%20Chief%20Executive%20Officer" display="https://www.groupama.com/en/fiche/thierry-martel-2/ - :~:text=Thierry%20Martel%2C%20Chief%20Executive%20Officer"/>
    <hyperlink ref="R5024" r:id="rId9752" display="http://novoearth.co/"/>
    <hyperlink ref="S5024" r:id="rId9753"/>
    <hyperlink ref="R5025" r:id="rId9754" display="http://ivsl.xyz/"/>
    <hyperlink ref="S5025" r:id="rId9755"/>
    <hyperlink ref="AQ5025" r:id="rId9756" location=":~:text=Abdul%20Hannan%20Patwary%2C%20Md%20Shakawat%20Hossain" display="https://www.crunchbase.com/organization/integrated-vehicle-solutions-limited - :~:text=Abdul%20Hannan%20Patwary%2C%20Md%20Shakawat%20Hossain"/>
    <hyperlink ref="R5026" r:id="rId9757" display="http://aican-inc.com/"/>
    <hyperlink ref="AQ5026" r:id="rId9758"/>
    <hyperlink ref="R5027" r:id="rId9759" display="http://webaresoft.com/"/>
    <hyperlink ref="AQ5027" r:id="rId9760" location="funding" display="https://pitchbook.com/profiles/company/607958-11 - funding"/>
    <hyperlink ref="R5028" r:id="rId9761" display="http://appsoft.com.cn/"/>
    <hyperlink ref="S5028" r:id="rId9762"/>
    <hyperlink ref="AQ5028" r:id="rId9763" location="research:~:text=Board%20Seat-,Haibing%20Zhang,Founder%2C%20Chairman%20%26%20General%20Manager,-To%20view%20Appsoft%E2%80%99s" display="https://pitchbook.com/profiles/company/608019-85 - research:~:text=Board%20Seat-,Haibing%20Zhang,Founder%2C%20Chairman%20%26%20General%20Manager,-To%20view%20Appsoft%E2%80%99s"/>
    <hyperlink ref="R5029" r:id="rId9764" display="http://imancentral.org/"/>
    <hyperlink ref="S5029" r:id="rId9765"/>
    <hyperlink ref="AQ5029" r:id="rId9766"/>
    <hyperlink ref="R5030" r:id="rId9767" display="http://vivopower.com/"/>
    <hyperlink ref="S5030" r:id="rId9768"/>
    <hyperlink ref="AQ5030" r:id="rId9769"/>
    <hyperlink ref="R5031" r:id="rId9770" display="http://viride.net/"/>
    <hyperlink ref="S5031" r:id="rId9771"/>
    <hyperlink ref="R5032" r:id="rId9772" display="http://avalonpharmaceutical.com/"/>
    <hyperlink ref="S5032" r:id="rId9773"/>
    <hyperlink ref="AP5032" r:id="rId9774"/>
    <hyperlink ref="R5033" r:id="rId9775" display="http://hanzepay.com/"/>
    <hyperlink ref="S5033" r:id="rId9776"/>
    <hyperlink ref="AP5033" r:id="rId9777"/>
    <hyperlink ref="R5034" r:id="rId9778" display="http://senboelec.com/"/>
    <hyperlink ref="AQ5034" r:id="rId9779" location="overview" display="https://pitchbook.com/profiles/company/518338-54 - overview"/>
    <hyperlink ref="R5035" r:id="rId9780" display="http://blackensembletheater.org/"/>
    <hyperlink ref="S5035" r:id="rId9781"/>
    <hyperlink ref="AP5035" r:id="rId9782"/>
    <hyperlink ref="R5036" r:id="rId9783" display="http://sequrna.com/"/>
    <hyperlink ref="AQ5036" r:id="rId9784" location=":~:text=Bj%C3%B6rn%20Reinius%20(PhD)%20%2D%20Board%20Member%20%26%20Co%2Dfounder.%20CEO." display="https://www.sequrna.com/ - :~:text=Bj%C3%B6rn%20Reinius%20(PhD)%20%2D%20Board%20Member%20%26%20Co%2Dfounder.%20CEO."/>
    <hyperlink ref="S5037" r:id="rId9785"/>
    <hyperlink ref="R5038" r:id="rId9786" display="http://foodrescue.us/"/>
    <hyperlink ref="S5038" r:id="rId9787"/>
    <hyperlink ref="AP5038" r:id="rId9788"/>
    <hyperlink ref="R5039" r:id="rId9789" display="http://globalrecords.com/"/>
    <hyperlink ref="S5039" r:id="rId9790"/>
    <hyperlink ref="AP5039" r:id="rId9791"/>
    <hyperlink ref="R5040" r:id="rId9792" display="http://xinzhuyiliao.com/"/>
    <hyperlink ref="AQ5040" r:id="rId9793" location="team" display="https://pitchbook.com/profiles/company/608019-94 - team"/>
    <hyperlink ref="R5041" r:id="rId9794" display="http://praachicago.org/"/>
    <hyperlink ref="S5041" r:id="rId9795"/>
    <hyperlink ref="AQ5041" r:id="rId9796"/>
    <hyperlink ref="R5042" r:id="rId9797" display="http://uber-docs.com/"/>
    <hyperlink ref="S5042" r:id="rId9798"/>
    <hyperlink ref="R5043" r:id="rId9799" display="http://tree-tube.com/"/>
    <hyperlink ref="S5043" r:id="rId9800"/>
    <hyperlink ref="AP5043" r:id="rId9801"/>
    <hyperlink ref="R5044" r:id="rId9802" display="http://drinkmayawell.com/"/>
    <hyperlink ref="S5044" r:id="rId9803"/>
    <hyperlink ref="R5045" r:id="rId9804" display="http://panacea-ml.com/"/>
    <hyperlink ref="S5045" r:id="rId9805"/>
    <hyperlink ref="AP5045" r:id="rId9806"/>
    <hyperlink ref="R5046" r:id="rId9807" display="http://lxhz-avionics.com/"/>
    <hyperlink ref="AQ5046" r:id="rId9808" location="research" display="https://pitchbook.com/profiles/company/528592-60 - research"/>
    <hyperlink ref="R5047" r:id="rId9809" display="http://ftlgym.com/"/>
    <hyperlink ref="S5047" r:id="rId9810"/>
    <hyperlink ref="R5048" r:id="rId9811" display="http://gingartecapoeira.org/"/>
    <hyperlink ref="AQ5048" r:id="rId9812" location=":~:text=FAQ-,Mestre%20Marisa,-Mestre%20Marisa%20Cordeiro" display="https://www.gingartecapoeira.org/our-group - :~:text=FAQ-,Mestre%20Marisa,-Mestre%20Marisa%20Cordeiro"/>
    <hyperlink ref="R5049" r:id="rId9813" display="http://startric.it/"/>
    <hyperlink ref="S5049" r:id="rId9814"/>
    <hyperlink ref="AP5049" r:id="rId9815"/>
    <hyperlink ref="R5050" r:id="rId9816" display="http://invios.com/"/>
    <hyperlink ref="S5050" r:id="rId9817"/>
    <hyperlink ref="R5051" r:id="rId9818" display="http://picturehealth.com/"/>
    <hyperlink ref="S5051" r:id="rId9819"/>
    <hyperlink ref="R5052" r:id="rId9820" display="http://joelhall.org/"/>
    <hyperlink ref="S5052" r:id="rId9821"/>
    <hyperlink ref="AQ5052" r:id="rId9822"/>
    <hyperlink ref="R5053" r:id="rId9823" display="http://bento.me/"/>
    <hyperlink ref="AQ5053" r:id="rId9824"/>
    <hyperlink ref="R5054" r:id="rId9825" display="http://nrv.nl/"/>
    <hyperlink ref="S5054" r:id="rId9826"/>
    <hyperlink ref="AP5054" r:id="rId9827"/>
    <hyperlink ref="R5055" r:id="rId9828" display="http://pricklee.com/"/>
    <hyperlink ref="S5055" r:id="rId9829"/>
    <hyperlink ref="AP5055" r:id="rId9830"/>
    <hyperlink ref="R5056" r:id="rId9831" display="http://expoalertitalia.com/"/>
    <hyperlink ref="S5056" r:id="rId9832"/>
    <hyperlink ref="S5057" r:id="rId9833"/>
    <hyperlink ref="R5058" r:id="rId9834" display="http://bishopascendant.com/"/>
    <hyperlink ref="S5058" r:id="rId9835"/>
    <hyperlink ref="R5059" r:id="rId9836" display="http://decent-power.com/"/>
    <hyperlink ref="AQ5059" r:id="rId9837"/>
    <hyperlink ref="S5060" r:id="rId9838"/>
    <hyperlink ref="AQ5060" r:id="rId9839" location="research" display="https://pitchbook.com/profiles/company/529669-36 - research"/>
    <hyperlink ref="R5061" r:id="rId9840" display="http://glbizzia.com/"/>
    <hyperlink ref="AQ5061" r:id="rId9841" location="research" display="https://pitchbook.com/profiles/company/608173-48 - research"/>
    <hyperlink ref="R5062" r:id="rId9842" display="http://canadiantowers.ca/"/>
    <hyperlink ref="AP5062" r:id="rId9843"/>
    <hyperlink ref="R5063" r:id="rId9844" display="http://congosquaretheatre.org/"/>
    <hyperlink ref="S5063" r:id="rId9845"/>
    <hyperlink ref="AP5063" r:id="rId9846"/>
    <hyperlink ref="R5064" r:id="rId9847" display="http://aicchicago.org/"/>
    <hyperlink ref="S5064" r:id="rId9848"/>
    <hyperlink ref="AQ5064" r:id="rId9849"/>
    <hyperlink ref="R5065" r:id="rId9850" display="http://booked.ai/"/>
    <hyperlink ref="S5065" r:id="rId9851"/>
    <hyperlink ref="AP5065" r:id="rId9852"/>
    <hyperlink ref="R5066" r:id="rId9853" display="http://airmw.org/"/>
    <hyperlink ref="AQ5066" r:id="rId9854" location=":~:text=Shubukai%20founder%2C%20Shunojo%20Fujima%20Sensei%2C" display="https://www.airmw.org/shubukai - :~:text=Shubukai%20founder%2C%20Shunojo%20Fujima%20Sensei%2C"/>
    <hyperlink ref="R5068" r:id="rId9855" display="http://westpointsom.org/"/>
    <hyperlink ref="S5068" r:id="rId9856"/>
    <hyperlink ref="AQ5068" r:id="rId9857"/>
    <hyperlink ref="R5069" r:id="rId9858" display="http://redclaydance.com/"/>
    <hyperlink ref="S5069" r:id="rId9859"/>
    <hyperlink ref="R5071" r:id="rId9860" display="http://ast.com.cn/"/>
    <hyperlink ref="AQ5071" r:id="rId9861" location=":~:text=Chen%20Meng,Founder%2C%20Chairman%2C%20CEO" display="https://www.ast.com.cn/team/ - :~:text=Chen%20Meng,Founder%2C%20Chairman%2C%20CEO"/>
    <hyperlink ref="R5074" r:id="rId9862" display="http://navlink.us/"/>
    <hyperlink ref="R5076" r:id="rId9863" display="http://prismstorage.org/"/>
    <hyperlink ref="R5077" r:id="rId9864" display="http://blunge.ai/"/>
    <hyperlink ref="S5077" r:id="rId9865"/>
    <hyperlink ref="AP5077" r:id="rId9866"/>
    <hyperlink ref="R5078" r:id="rId9867" display="http://cwcmc.org/"/>
    <hyperlink ref="S5078" r:id="rId9868"/>
    <hyperlink ref="AQ5078" r:id="rId9869" location=":~:text=Our%20Team-,DARLENE%20SANDIFER%2C%20Managing%20Director,-An%20experienced%20educator" display="https://www.cwcmc.org/about - :~:text=Our%20Team-,DARLENE%20SANDIFER%2C%20Managing%20Director,-An%20experienced%20educator"/>
    <hyperlink ref="R5079" r:id="rId9870" display="http://southshoredrillteam.org/"/>
    <hyperlink ref="S5079" r:id="rId9871"/>
    <hyperlink ref="AQ5079" r:id="rId9872"/>
    <hyperlink ref="R5080" r:id="rId9873" display="http://aguijontheater.org/"/>
    <hyperlink ref="AP5080" r:id="rId9874"/>
    <hyperlink ref="R5081" r:id="rId9875" display="http://alume.com/"/>
    <hyperlink ref="S5081" r:id="rId9876"/>
    <hyperlink ref="AP5081" r:id="rId9877"/>
    <hyperlink ref="R5082" r:id="rId9878" display="http://innotexprotection.com/"/>
    <hyperlink ref="S5082" r:id="rId9879"/>
    <hyperlink ref="AQ5082" r:id="rId9880"/>
    <hyperlink ref="R5083" r:id="rId9881" display="http://bikeparty.com.au/"/>
    <hyperlink ref="S5083" r:id="rId9882"/>
    <hyperlink ref="AQ5083" r:id="rId9883"/>
    <hyperlink ref="R5084" r:id="rId9884" display="http://ricron.com/"/>
    <hyperlink ref="S5084" r:id="rId9885"/>
    <hyperlink ref="AP5084" r:id="rId9886"/>
    <hyperlink ref="S5085" r:id="rId9887"/>
    <hyperlink ref="AQ5085" r:id="rId9888"/>
    <hyperlink ref="R5086" r:id="rId9889" display="http://sscartcenter.org/"/>
    <hyperlink ref="AQ5086" r:id="rId9890"/>
    <hyperlink ref="R5087" r:id="rId9891" display="http://permaconn.com/"/>
    <hyperlink ref="S5087" r:id="rId9892"/>
    <hyperlink ref="R5088" r:id="rId9893" display="http://weservus.com/"/>
    <hyperlink ref="S5088" r:id="rId9894"/>
    <hyperlink ref="S5089" r:id="rId9895"/>
    <hyperlink ref="AP5089" r:id="rId9896"/>
    <hyperlink ref="R5090" r:id="rId9897" display="http://tierraencantada.com/"/>
    <hyperlink ref="S5090" r:id="rId9898"/>
    <hyperlink ref="R5091" r:id="rId9899" display="http://natya.com/"/>
    <hyperlink ref="S5091" r:id="rId9900"/>
    <hyperlink ref="AQ5091" r:id="rId9901" location=":~:text=Artistic%20Staff-,Hema%20Rajagopalan,Founder%20and%20Artistic%20Director,-Hema%20Rajagopalan%20is" display="https://www.natya.com/artistic-staff/ - :~:text=Artistic%20Staff-,Hema%20Rajagopalan,Founder%20and%20Artistic%20Director,-Hema%20Rajagopalan%20is"/>
    <hyperlink ref="R5092" r:id="rId9902" display="http://shuny.co.kr/"/>
    <hyperlink ref="AQ5092" r:id="rId9903" location="team" display="https://pitchbook.com/profiles/company/594144-46 - team"/>
    <hyperlink ref="R5093" r:id="rId9904" display="http://chicagojazzphilharmonic.org/"/>
    <hyperlink ref="AQ5093" r:id="rId9905"/>
    <hyperlink ref="R5094" r:id="rId9906" display="http://ideacreated.com/"/>
    <hyperlink ref="R5095" r:id="rId9907" display="http://leaderenergy.net/"/>
    <hyperlink ref="S5095" r:id="rId9908"/>
    <hyperlink ref="AP5095" r:id="rId9909"/>
    <hyperlink ref="R5096" r:id="rId9910" display="http://dnacompass.com/"/>
    <hyperlink ref="S5096" r:id="rId9911"/>
    <hyperlink ref="R5097" r:id="rId9912" display="http://segundoruizbelvis.org/"/>
    <hyperlink ref="S5097" r:id="rId9913"/>
    <hyperlink ref="AP5097" r:id="rId9914"/>
    <hyperlink ref="R5098" r:id="rId9915" display="http://blackpearl.org/"/>
    <hyperlink ref="S5098" r:id="rId9916"/>
    <hyperlink ref="AP5098" r:id="rId9917"/>
    <hyperlink ref="R5099" r:id="rId9918" display="http://urbantheaterchicago.org/"/>
    <hyperlink ref="S5099" r:id="rId9919"/>
    <hyperlink ref="AP5099" r:id="rId9920"/>
    <hyperlink ref="R5100" r:id="rId9921" display="http://ecija.com/"/>
    <hyperlink ref="S5100" r:id="rId9922"/>
    <hyperlink ref="AP5100" r:id="rId9923"/>
    <hyperlink ref="R5101" r:id="rId9924" display="http://aihusa.org/"/>
    <hyperlink ref="S5101" r:id="rId9925"/>
    <hyperlink ref="AQ5101" r:id="rId9926" location=":~:text=P.%20%E2%80%9CPatrick%E2%80%9D%20Saingbey%20K.%20Woodtor%20is%20the%20founder%2C%20president%20and%20executive%20director%20of%20the%20not%2Dfor%2Dprofit%20Africa%20International%20House%20USA%2C%20Inc." display="https://www.aihusa.org/patrick-woodtor - :~:text=P.%20%E2%80%9CPatrick%E2%80%9D%20Saingbey%20K.%20Woodtor%20is%20the%20founder%2C%20president%20and%20executive%20director%20of%20the%20not%2Dfor%2Dprofit%20Africa%20International%20House%20USA%2C%20Inc."/>
    <hyperlink ref="R5102" r:id="rId9927" display="http://penninepetroleum.ca/"/>
    <hyperlink ref="S5102" r:id="rId9928"/>
    <hyperlink ref="AQ5102" r:id="rId9929" location=":~:text=JON%20HARRIS%2C%20MBA,Officer%20and%20Director" display="https://www.pambilinrc.com/board-of-directors - :~:text=JON%20HARRIS%2C%20MBA,Officer%20and%20Director"/>
    <hyperlink ref="R5103" r:id="rId9930" display="http://teatrovista.org/"/>
    <hyperlink ref="S5103" r:id="rId9931"/>
    <hyperlink ref="AP5103" r:id="rId9932"/>
    <hyperlink ref="R5104" r:id="rId9933" display="http://muntu.com/"/>
    <hyperlink ref="S5104" r:id="rId9934"/>
    <hyperlink ref="AP5104" r:id="rId9935"/>
    <hyperlink ref="R5105" r:id="rId9936" display="http://musicalartsinstitute.org/"/>
    <hyperlink ref="S5105" r:id="rId9937"/>
    <hyperlink ref="R5106" r:id="rId9938" display="http://millibeam.com/"/>
    <hyperlink ref="S5106" r:id="rId9939"/>
    <hyperlink ref="R5107" r:id="rId9940" display="http://t-hub.technion.ac.il/"/>
    <hyperlink ref="R5108" r:id="rId9941" display="http://cambodianmuseum.org/"/>
    <hyperlink ref="AQ5108" r:id="rId9942"/>
    <hyperlink ref="R5109" r:id="rId9943" display="http://greendiningalliance.org/"/>
    <hyperlink ref="AQ5109" r:id="rId9944"/>
    <hyperlink ref="R5110" r:id="rId9945" display="http://shinehe.com/"/>
    <hyperlink ref="AQ5110" r:id="rId9946" location="team:~:text=Since-,Qiurong%20Wang,Chairman%20%26%20Chief%20Executive%20Officer,-000%200000" display="https://pitchbook.com/profiles/company/522460-00 - team:~:text=Since-,Qiurong%20Wang,Chairman%20%26%20Chief%20Executive%20Officer,-000%200000"/>
    <hyperlink ref="R5112" r:id="rId9947" display="http://latinoculturalcenter.org/"/>
    <hyperlink ref="AP5112" r:id="rId9948"/>
    <hyperlink ref="R5113" r:id="rId9949" display="http://deeplyrooteddancetheater.org/"/>
    <hyperlink ref="S5113" r:id="rId9950"/>
    <hyperlink ref="AP5113" r:id="rId9951"/>
    <hyperlink ref="R5114" r:id="rId9952" display="http://diasporalrhythms.org/"/>
    <hyperlink ref="AP5114" r:id="rId9953"/>
    <hyperlink ref="R5115" r:id="rId9954" display="http://three-walls.org/"/>
    <hyperlink ref="AQ5115" r:id="rId9955"/>
    <hyperlink ref="R5116" r:id="rId9956" display="http://aacmchicago.org/"/>
    <hyperlink ref="AQ5116" r:id="rId9957"/>
    <hyperlink ref="R5117" r:id="rId9958" display="http://igrid.co.jp/"/>
    <hyperlink ref="AQ5117" r:id="rId9959" location="overview" display="https://pitchbook.com/profiles/company/149556-70 - overview"/>
    <hyperlink ref="R5118" r:id="rId9960" display="http://bugssonline.org/"/>
    <hyperlink ref="AP5118" r:id="rId9961"/>
    <hyperlink ref="R5120" r:id="rId9962" display="http://purecyber.com/"/>
    <hyperlink ref="S5120" r:id="rId9963"/>
    <hyperlink ref="R5122" r:id="rId9964" display="http://cfwchicago.org/"/>
    <hyperlink ref="S5122" r:id="rId9965"/>
    <hyperlink ref="AP5122" r:id="rId9966"/>
    <hyperlink ref="R5123" r:id="rId9967" display="http://silkroadculturalcenter.org/"/>
    <hyperlink ref="AP5123" r:id="rId9968"/>
    <hyperlink ref="S5124" r:id="rId9969"/>
    <hyperlink ref="R5125" r:id="rId9970" display="http://zxfans.cc/"/>
    <hyperlink ref="AQ5125" r:id="rId9971" location="funding" display="https://pitchbook.com/profiles/company/608173-75 - funding"/>
    <hyperlink ref="R5126" r:id="rId9972" display="http://nmprac.org/"/>
    <hyperlink ref="AQ5126" r:id="rId9973"/>
    <hyperlink ref="R5127" r:id="rId9974" display="http://sonesdemexico.com/"/>
    <hyperlink ref="AQ5127" r:id="rId9975"/>
    <hyperlink ref="R5128" r:id="rId9976" display="http://cuerdasclasicaschicago.org/"/>
    <hyperlink ref="AP5128" r:id="rId9977"/>
    <hyperlink ref="R5129" r:id="rId9978" display="http://mexicandancecompany.org/"/>
    <hyperlink ref="AP5129" r:id="rId9979"/>
    <hyperlink ref="R5130" r:id="rId9980" display="http://advancedclutch.com/"/>
    <hyperlink ref="S5130" r:id="rId9981"/>
    <hyperlink ref="AP5130" r:id="rId9982"/>
    <hyperlink ref="R5131" r:id="rId9983" display="http://foundation2.org/"/>
    <hyperlink ref="S5131" r:id="rId9984"/>
    <hyperlink ref="R5133" r:id="rId9985" display="http://infly.cn/"/>
    <hyperlink ref="AQ5133" r:id="rId9986" location="research" display="https://pitchbook.com/profiles/company/538883-92 - research"/>
    <hyperlink ref="R5134" r:id="rId9987" display="http://caasify.com/"/>
    <hyperlink ref="S5134" r:id="rId9988"/>
    <hyperlink ref="R5135" r:id="rId9989" display="http://zoefoundry.com/"/>
    <hyperlink ref="S5135" r:id="rId9990"/>
    <hyperlink ref="R5136" r:id="rId9991" display="http://clservice.com.au/"/>
    <hyperlink ref="S5136" r:id="rId9992"/>
    <hyperlink ref="AP5136" r:id="rId9993"/>
    <hyperlink ref="R5137" r:id="rId9994" display="http://neminative.com/"/>
    <hyperlink ref="S5137" r:id="rId9995"/>
    <hyperlink ref="AP5137" r:id="rId9996"/>
    <hyperlink ref="R5138" r:id="rId9997" display="http://purvx.com/"/>
    <hyperlink ref="S5138" r:id="rId9998"/>
    <hyperlink ref="AQ5138" r:id="rId9999"/>
    <hyperlink ref="R5139" r:id="rId10000" display="http://b13.ai/"/>
    <hyperlink ref="S5139" r:id="rId10001"/>
    <hyperlink ref="R5140" r:id="rId10002" display="http://jazzinchicago.org/"/>
    <hyperlink ref="S5140" r:id="rId10003"/>
    <hyperlink ref="AP5140" r:id="rId10004"/>
    <hyperlink ref="R5141" r:id="rId10005" display="http://horizonsfamily.org/"/>
    <hyperlink ref="S5141" r:id="rId10006"/>
    <hyperlink ref="R5142" r:id="rId10007" display="http://arl-iowa.org/"/>
    <hyperlink ref="S5142" r:id="rId10008"/>
    <hyperlink ref="R5143" r:id="rId10009" display="http://en.pulse-x.com/"/>
    <hyperlink ref="AQ5144" r:id="rId10010" location="research" display="https://pitchbook.com/profiles/company/608160-88 - research"/>
    <hyperlink ref="R5145" r:id="rId10011" display="http://wvup.edu/"/>
    <hyperlink ref="S5145" r:id="rId10012"/>
    <hyperlink ref="AQ5145" r:id="rId10013"/>
    <hyperlink ref="R5146" r:id="rId10014" display="http://verdigrismusic.org/"/>
    <hyperlink ref="AQ5146" r:id="rId10015"/>
    <hyperlink ref="S5147" r:id="rId10016"/>
    <hyperlink ref="AP5147" r:id="rId10017"/>
    <hyperlink ref="R5148" r:id="rId10018" display="http://glacierenergy.com/"/>
    <hyperlink ref="S5148" r:id="rId10019"/>
    <hyperlink ref="R5149" r:id="rId10020" display="http://evelynelaine.co/"/>
    <hyperlink ref="AP5149" r:id="rId10021"/>
    <hyperlink ref="R5150" r:id="rId10022" display="http://selvatico.co/"/>
    <hyperlink ref="AQ5150" r:id="rId10023" location="funding" display="https://pitchbook.com/profiles/company/597086-02 - funding"/>
    <hyperlink ref="S5151" r:id="rId10024"/>
    <hyperlink ref="AP5151" r:id="rId10025"/>
    <hyperlink ref="R5152" r:id="rId10026" display="http://zippyexpress.co/"/>
    <hyperlink ref="R5153" r:id="rId10027" display="http://vokalo.io/"/>
    <hyperlink ref="S5153" r:id="rId10028"/>
    <hyperlink ref="R5154" r:id="rId10029" display="http://we-reachout.org/"/>
    <hyperlink ref="S5154" r:id="rId10030"/>
    <hyperlink ref="AP5154" r:id="rId10031"/>
    <hyperlink ref="R5155" r:id="rId10032" display="http://polymerinvoice.com/"/>
    <hyperlink ref="S5155" r:id="rId10033"/>
    <hyperlink ref="AP5155" r:id="rId10034"/>
    <hyperlink ref="R5156" r:id="rId10035" display="http://cat.org/"/>
    <hyperlink ref="S5156" r:id="rId10036"/>
    <hyperlink ref="AP5156" r:id="rId10037"/>
    <hyperlink ref="R5157" r:id="rId10038" display="http://safepassages.org/"/>
    <hyperlink ref="S5157" r:id="rId10039"/>
    <hyperlink ref="R5158" r:id="rId10040" display="http://cargobuddy.ro/"/>
    <hyperlink ref="S5158" r:id="rId10041"/>
    <hyperlink ref="AP5158" r:id="rId10042"/>
    <hyperlink ref="R5159" r:id="rId10043" display="http://hacap.org/"/>
    <hyperlink ref="S5159" r:id="rId10044"/>
    <hyperlink ref="AQ5159" r:id="rId10045"/>
    <hyperlink ref="R5160" r:id="rId10046" display="http://ourhousega.org/"/>
    <hyperlink ref="S5160" r:id="rId10047"/>
    <hyperlink ref="R5161" r:id="rId10048" display="http://f-med.co.jp/"/>
    <hyperlink ref="AQ5161" r:id="rId10049"/>
    <hyperlink ref="R5162" r:id="rId10050" display="http://estwa.com/"/>
    <hyperlink ref="S5162" r:id="rId10051"/>
    <hyperlink ref="AP5162" r:id="rId10052"/>
    <hyperlink ref="R5163" r:id="rId10053" display="http://saks.com/"/>
    <hyperlink ref="S5163" r:id="rId10054"/>
    <hyperlink ref="AP5163" r:id="rId10055"/>
    <hyperlink ref="R5164" r:id="rId10056" display="http://marleysmutts.org/"/>
    <hyperlink ref="S5164" r:id="rId10057"/>
    <hyperlink ref="AP5164" r:id="rId10058"/>
    <hyperlink ref="R5165" r:id="rId10059" display="http://arrcolorado.org/"/>
    <hyperlink ref="AP5165" r:id="rId10060"/>
    <hyperlink ref="R5166" r:id="rId10061" display="http://akcela.co.uk/"/>
    <hyperlink ref="S5166" r:id="rId10062"/>
    <hyperlink ref="AP5166" r:id="rId10063"/>
    <hyperlink ref="R5167" r:id="rId10064" display="http://mypaperwork.ai/"/>
    <hyperlink ref="S5167" r:id="rId10065"/>
    <hyperlink ref="R5168" r:id="rId10066" display="http://xmzyj888.com/"/>
    <hyperlink ref="AQ5168" r:id="rId10067" location="timeline" display="https://pitchbook.com/profiles/company/600655-42 - timeline"/>
    <hyperlink ref="R5171" r:id="rId10068" display="http://willistonanimalgroup.org/"/>
    <hyperlink ref="AQ5171" r:id="rId10069"/>
    <hyperlink ref="R5172" r:id="rId10070" display="http://weareboundless.co.uk/"/>
    <hyperlink ref="S5172" r:id="rId10071"/>
    <hyperlink ref="AP5172" r:id="rId10072"/>
    <hyperlink ref="R5173" r:id="rId10073" display="http://touchpoint-system.com/"/>
    <hyperlink ref="AQ5173" r:id="rId10074"/>
    <hyperlink ref="R5174" r:id="rId10075" display="http://toastitfoods.com/"/>
    <hyperlink ref="S5174" r:id="rId10076"/>
    <hyperlink ref="AP5174" r:id="rId10077"/>
    <hyperlink ref="S5176" r:id="rId10078"/>
    <hyperlink ref="AP5176" r:id="rId10079"/>
    <hyperlink ref="R5178" r:id="rId10080" display="http://idplanet.io/"/>
    <hyperlink ref="R5182" r:id="rId10081" display="http://cvhabitat.org/"/>
    <hyperlink ref="S5182" r:id="rId10082"/>
    <hyperlink ref="AP5182" r:id="rId10083"/>
    <hyperlink ref="S5183" r:id="rId10084"/>
    <hyperlink ref="R5184" r:id="rId10085" display="http://valo.ai/"/>
    <hyperlink ref="S5184" r:id="rId10086"/>
    <hyperlink ref="R5185" r:id="rId10087" display="http://garnetgazelle.com/"/>
    <hyperlink ref="S5185" r:id="rId10088"/>
    <hyperlink ref="R5186" r:id="rId10089" display="http://dizzydoganimalrescue.org/"/>
    <hyperlink ref="S5186" r:id="rId10090"/>
    <hyperlink ref="AQ5186" r:id="rId10091"/>
    <hyperlink ref="S5187" r:id="rId10092"/>
    <hyperlink ref="AP5187" r:id="rId10093"/>
    <hyperlink ref="R5188" r:id="rId10094" display="http://namienergy.com/"/>
    <hyperlink ref="AQ5188" r:id="rId10095" location="research" display="https://pitchbook.com/profiles/company/490795-66 - research"/>
    <hyperlink ref="S5192" r:id="rId10096"/>
    <hyperlink ref="AP5192" r:id="rId10097"/>
    <hyperlink ref="S5195" r:id="rId10098"/>
    <hyperlink ref="AP5195" r:id="rId10099"/>
    <hyperlink ref="R5196" r:id="rId10100" display="http://swyt.me/"/>
    <hyperlink ref="S5196" r:id="rId10101"/>
    <hyperlink ref="R5197" r:id="rId10102" display="http://goexpond.com/"/>
    <hyperlink ref="S5197" r:id="rId10103"/>
    <hyperlink ref="R5199" r:id="rId10104" display="http://euronova.com.tr/"/>
    <hyperlink ref="S5199" r:id="rId10105"/>
    <hyperlink ref="AP5199" r:id="rId10106"/>
    <hyperlink ref="R5200" r:id="rId10107" display="http://pydcorporation.com/"/>
    <hyperlink ref="AQ5200" r:id="rId10108"/>
    <hyperlink ref="R5203" r:id="rId10109" display="http://heritageaaa.org/"/>
    <hyperlink ref="S5203" r:id="rId10110"/>
    <hyperlink ref="AP5203" r:id="rId10111"/>
    <hyperlink ref="R5205" r:id="rId10112" display="http://juxiedrive.com/"/>
    <hyperlink ref="AQ5205" r:id="rId10113" location="funding" display="https://pitchbook.com/profiles/company/608335-66 - funding"/>
    <hyperlink ref="R5210" r:id="rId10114" display="http://wvhealthequity.com/"/>
    <hyperlink ref="AQ5210" r:id="rId10115"/>
    <hyperlink ref="R5211" r:id="rId10116" display="http://waypointservices.org/"/>
    <hyperlink ref="S5211" r:id="rId10117"/>
    <hyperlink ref="R5213" r:id="rId10118" display="http://leidencryo.com/"/>
    <hyperlink ref="AQ5213" r:id="rId10119" location="overview" display="https://pitchbook.com/profiles/company/608433-76 - overview"/>
    <hyperlink ref="S5214" r:id="rId10120"/>
    <hyperlink ref="AP5214" r:id="rId10121"/>
    <hyperlink ref="R5215" r:id="rId10122" display="http://ltis.kr/"/>
    <hyperlink ref="AQ5215" r:id="rId10123"/>
    <hyperlink ref="R5217" r:id="rId10124" display="http://realize.pro.br/"/>
    <hyperlink ref="S5217" r:id="rId10125"/>
    <hyperlink ref="R5218" r:id="rId10126" display="http://zhongchuangxingyao.com/"/>
    <hyperlink ref="AQ5218" r:id="rId10127"/>
    <hyperlink ref="R5222" r:id="rId10128" display="http://activemembrane.com/"/>
    <hyperlink ref="S5222" r:id="rId10129"/>
    <hyperlink ref="R5223" r:id="rId10130" display="http://lostlamb-co-uk.dynamizewebstudio.com/"/>
    <hyperlink ref="S5224" r:id="rId10131"/>
    <hyperlink ref="R5225" r:id="rId10132" display="http://humancore.ai/"/>
    <hyperlink ref="S5225" r:id="rId10133"/>
    <hyperlink ref="AP5225" r:id="rId10134"/>
    <hyperlink ref="R5227" r:id="rId10135" display="http://emsa.ca.gov/"/>
    <hyperlink ref="S5227" r:id="rId10136"/>
    <hyperlink ref="AP5227" r:id="rId10137"/>
    <hyperlink ref="R5228" r:id="rId10138" display="http://taxai.kr/"/>
    <hyperlink ref="AQ5228" r:id="rId10139"/>
    <hyperlink ref="R5229" r:id="rId10140" display="http://cmc-cr.org/"/>
    <hyperlink ref="S5229" r:id="rId10141"/>
    <hyperlink ref="AQ5229" r:id="rId10142"/>
    <hyperlink ref="R5230" r:id="rId10143" display="http://bidessentials.co.uk/"/>
    <hyperlink ref="S5230" r:id="rId10144"/>
    <hyperlink ref="AQ5230" r:id="rId10145"/>
    <hyperlink ref="R5233" r:id="rId10146" display="http://spheraencapsulation.com/"/>
    <hyperlink ref="R5234" r:id="rId10147" display="http://seachangesociety.com/"/>
    <hyperlink ref="S5234" r:id="rId10148"/>
    <hyperlink ref="AQ5234" r:id="rId10149"/>
    <hyperlink ref="R5236" r:id="rId10150" display="http://gm.com/"/>
    <hyperlink ref="S5236" r:id="rId10151"/>
    <hyperlink ref="AP5236" r:id="rId10152"/>
    <hyperlink ref="R5237" r:id="rId10153" display="http://hayden.ai/"/>
    <hyperlink ref="S5237" r:id="rId10154"/>
    <hyperlink ref="R5238" r:id="rId10155" display="http://octane.co/"/>
    <hyperlink ref="S5238" r:id="rId10156"/>
    <hyperlink ref="S5239" r:id="rId10157"/>
    <hyperlink ref="AP5239" r:id="rId10158"/>
    <hyperlink ref="R5240" r:id="rId10159" display="http://ril.com/"/>
    <hyperlink ref="S5240" r:id="rId10160"/>
    <hyperlink ref="R5241" r:id="rId10161" display="http://helsing.ai/"/>
    <hyperlink ref="S5241" r:id="rId10162"/>
    <hyperlink ref="AP5241" r:id="rId10163"/>
    <hyperlink ref="R5242" r:id="rId10164" display="http://elementbiosciences.com/"/>
    <hyperlink ref="S5242" r:id="rId10165"/>
    <hyperlink ref="AP5242" r:id="rId10166"/>
    <hyperlink ref="R5243" r:id="rId10167" display="http://frontier.com/"/>
    <hyperlink ref="S5243" r:id="rId10168"/>
    <hyperlink ref="AP5243" r:id="rId10169"/>
    <hyperlink ref="R5244" r:id="rId10170" display="http://sbi.co.in/"/>
    <hyperlink ref="S5244" r:id="rId10171"/>
    <hyperlink ref="AP5244" r:id="rId10172"/>
    <hyperlink ref="R5245" r:id="rId10173" display="http://mobis.co.kr/"/>
    <hyperlink ref="S5245" r:id="rId10174"/>
    <hyperlink ref="AQ5245" r:id="rId10175" location="patents" display="https://pitchbook.com/profiles/company/61673-23 - patents"/>
    <hyperlink ref="R5246" r:id="rId10176" display="http://armada.ai/"/>
    <hyperlink ref="S5246" r:id="rId10177"/>
    <hyperlink ref="R5247" r:id="rId10178" display="http://embracer.com/"/>
    <hyperlink ref="S5247" r:id="rId10179"/>
    <hyperlink ref="R5248" r:id="rId10180" display="http://nanonuclearenergy.com/"/>
    <hyperlink ref="S5248" r:id="rId10181"/>
    <hyperlink ref="S5249" r:id="rId10182"/>
    <hyperlink ref="R5250" r:id="rId10183" display="http://xbowsystems.com/"/>
    <hyperlink ref="S5250" r:id="rId10184"/>
    <hyperlink ref="R5251" r:id="rId10185" display="http://rohirrim.ai/"/>
    <hyperlink ref="S5251" r:id="rId10186"/>
    <hyperlink ref="R5252" r:id="rId10187" display="http://anaergia.com/"/>
    <hyperlink ref="S5252" r:id="rId10188"/>
    <hyperlink ref="R5253" r:id="rId10189" display="http://mercuria.com/"/>
    <hyperlink ref="S5253" r:id="rId10190"/>
    <hyperlink ref="AP5253" r:id="rId10191"/>
    <hyperlink ref="R5254" r:id="rId10192" display="http://cummins.com/"/>
    <hyperlink ref="S5254" r:id="rId10193"/>
    <hyperlink ref="AP5254" r:id="rId10194"/>
    <hyperlink ref="S5255" r:id="rId10195"/>
    <hyperlink ref="R5256" r:id="rId10196" display="http://storaenso.com/"/>
    <hyperlink ref="S5256" r:id="rId10197"/>
    <hyperlink ref="R5257" r:id="rId10198" display="http://topsort.com/"/>
    <hyperlink ref="S5257" r:id="rId10199"/>
    <hyperlink ref="R5258" r:id="rId10200" display="http://partior.com/"/>
    <hyperlink ref="S5258" r:id="rId10201"/>
    <hyperlink ref="AP5258" r:id="rId10202"/>
    <hyperlink ref="R5259" r:id="rId10203" display="http://lucidgreen.io/"/>
    <hyperlink ref="S5259" r:id="rId10204"/>
    <hyperlink ref="R5260" r:id="rId10205" display="http://edwardjones.com/"/>
    <hyperlink ref="S5260" r:id="rId10206"/>
    <hyperlink ref="AP5260" r:id="rId10207"/>
    <hyperlink ref="R5261" r:id="rId10208" display="http://vibrantplanet.net/"/>
    <hyperlink ref="S5261" r:id="rId10209"/>
    <hyperlink ref="R5262" r:id="rId10210" display="http://auramet.com/"/>
    <hyperlink ref="S5262" r:id="rId10211"/>
    <hyperlink ref="AQ5262" r:id="rId10212" location="preferences" display="https://pitchbook.com/profiles/advisor/151292-62 - preferences"/>
    <hyperlink ref="S5263" r:id="rId10213"/>
    <hyperlink ref="R5264" r:id="rId10214" display="http://medal.tv/"/>
    <hyperlink ref="S5264" r:id="rId10215"/>
    <hyperlink ref="R5265" r:id="rId10216" display="http://luxurban.com/"/>
    <hyperlink ref="S5265" r:id="rId10217"/>
    <hyperlink ref="AP5265" r:id="rId10218"/>
    <hyperlink ref="R5266" r:id="rId10219" display="http://blue-bird.com/"/>
    <hyperlink ref="S5266" r:id="rId10220"/>
    <hyperlink ref="AP5266" r:id="rId10221"/>
    <hyperlink ref="R5267" r:id="rId10222" display="http://cleancroptech.com/"/>
    <hyperlink ref="S5267" r:id="rId10223"/>
    <hyperlink ref="R5268" r:id="rId10224" display="http://seastarmedical.com/"/>
    <hyperlink ref="S5268" r:id="rId10225"/>
    <hyperlink ref="R5269" r:id="rId10226" display="http://lightwavedental.com/"/>
    <hyperlink ref="S5269" r:id="rId10227"/>
    <hyperlink ref="R5270" r:id="rId10228" display="http://earnedwealth.com/"/>
    <hyperlink ref="S5270" r:id="rId10229"/>
    <hyperlink ref="R5271" r:id="rId10230" display="http://soda.io/"/>
    <hyperlink ref="S5271" r:id="rId10231"/>
    <hyperlink ref="R5272" r:id="rId10232" display="http://volumez.com/"/>
    <hyperlink ref="S5272" r:id="rId10233"/>
    <hyperlink ref="R5273" r:id="rId10234" display="http://mantle3d.com/"/>
    <hyperlink ref="S5273" r:id="rId10235"/>
    <hyperlink ref="AP5273" r:id="rId10236"/>
    <hyperlink ref="R5274" r:id="rId10237" display="http://bouqs.com/"/>
    <hyperlink ref="S5274" r:id="rId10238"/>
    <hyperlink ref="AP5274" r:id="rId10239"/>
    <hyperlink ref="R5275" r:id="rId10240" display="http://beamwallet.com/"/>
    <hyperlink ref="S5275" r:id="rId10241"/>
    <hyperlink ref="R5276" r:id="rId10242" display="http://essentialproperties.com/"/>
    <hyperlink ref="S5276" r:id="rId10243"/>
    <hyperlink ref="R5277" r:id="rId10244" display="http://carbonrev.com/"/>
    <hyperlink ref="S5277" r:id="rId10245"/>
    <hyperlink ref="AP5277" r:id="rId10246"/>
    <hyperlink ref="R5278" r:id="rId10247" display="http://skyqraft.com/"/>
    <hyperlink ref="S5278" r:id="rId10248"/>
    <hyperlink ref="AP5278" r:id="rId10249"/>
    <hyperlink ref="R5279" r:id="rId10250" display="http://vastuhfc.com/"/>
    <hyperlink ref="S5279" r:id="rId10251"/>
    <hyperlink ref="AP5279" r:id="rId10252"/>
    <hyperlink ref="R5280" r:id="rId10253" display="http://advantiahealth.com/"/>
    <hyperlink ref="S5280" r:id="rId10254"/>
    <hyperlink ref="R5281" r:id="rId10255" display="http://changellc.com/"/>
    <hyperlink ref="S5281" r:id="rId10256"/>
    <hyperlink ref="AP5281" r:id="rId10257"/>
    <hyperlink ref="R5282" r:id="rId10258" display="http://vee.com/"/>
    <hyperlink ref="S5282" r:id="rId10259"/>
    <hyperlink ref="R5283" r:id="rId10260" display="http://standardbots.com/"/>
    <hyperlink ref="S5283" r:id="rId10261"/>
    <hyperlink ref="R5284" r:id="rId10262" display="http://kuvasystems.com/"/>
    <hyperlink ref="S5284" r:id="rId10263"/>
    <hyperlink ref="AP5284" r:id="rId10264"/>
    <hyperlink ref="R5285" r:id="rId10265" display="http://hexagonpurus.com/"/>
    <hyperlink ref="S5285" r:id="rId10266"/>
    <hyperlink ref="R5286" r:id="rId10267" display="http://terrapay.com/"/>
    <hyperlink ref="S5286" r:id="rId10268"/>
    <hyperlink ref="R5287" r:id="rId10269" display="http://biosisi.com/"/>
    <hyperlink ref="AQ5287" r:id="rId10270"/>
    <hyperlink ref="R5288" r:id="rId10271" display="http://peroptyx.com/"/>
    <hyperlink ref="S5288" r:id="rId10272"/>
    <hyperlink ref="AP5288" r:id="rId10273"/>
    <hyperlink ref="R5289" r:id="rId10274" display="http://aspectbiosystems.com/"/>
    <hyperlink ref="S5289" r:id="rId10275"/>
    <hyperlink ref="R5290" r:id="rId10276" display="http://8five8tx.com/"/>
    <hyperlink ref="S5290" r:id="rId10277"/>
    <hyperlink ref="AP5290" r:id="rId10278"/>
    <hyperlink ref="R5291" r:id="rId10279" display="http://hero-software.de/"/>
    <hyperlink ref="S5291" r:id="rId10280"/>
    <hyperlink ref="R5292" r:id="rId10281" display="http://reneecosmetics.in/"/>
    <hyperlink ref="S5292" r:id="rId10282"/>
    <hyperlink ref="AP5292" r:id="rId10283"/>
    <hyperlink ref="R5293" r:id="rId10284" display="http://onyxrenewables.com/"/>
    <hyperlink ref="S5293" r:id="rId10285"/>
    <hyperlink ref="R5294" r:id="rId10286" display="http://zegona.com/"/>
    <hyperlink ref="S5294" r:id="rId10287"/>
    <hyperlink ref="AP5294" r:id="rId10288"/>
    <hyperlink ref="R5295" r:id="rId10289" display="http://munifin.fi/"/>
    <hyperlink ref="AP5295" r:id="rId10290"/>
    <hyperlink ref="R5296" r:id="rId10291" display="http://newmo.me/"/>
    <hyperlink ref="AQ5296" r:id="rId10292" location="research" display="https://pitchbook.com/profiles/company/572458-60 - research"/>
    <hyperlink ref="R5297" r:id="rId10293" display="http://airsmed.com/"/>
    <hyperlink ref="S5297" r:id="rId10294"/>
    <hyperlink ref="R5298" r:id="rId10295" display="http://volcon.com/"/>
    <hyperlink ref="S5298" r:id="rId10296"/>
    <hyperlink ref="AP5298" r:id="rId10297"/>
    <hyperlink ref="S5299" r:id="rId10298"/>
    <hyperlink ref="AP5299" r:id="rId10299"/>
    <hyperlink ref="R5300" r:id="rId10300" display="http://crossject.com/"/>
    <hyperlink ref="S5300" r:id="rId10301"/>
    <hyperlink ref="AP5300" r:id="rId10302"/>
    <hyperlink ref="R5301" r:id="rId10303" display="http://tallgrass.com/"/>
    <hyperlink ref="S5301" r:id="rId10304"/>
    <hyperlink ref="AP5301" r:id="rId10305"/>
    <hyperlink ref="R5302" r:id="rId10306" display="http://switchee.com/"/>
    <hyperlink ref="S5302" r:id="rId10307"/>
    <hyperlink ref="R5303" r:id="rId10308" display="http://upperhand.com/"/>
    <hyperlink ref="S5303" r:id="rId10309"/>
    <hyperlink ref="R5304" r:id="rId10310" display="http://buildots.com/"/>
    <hyperlink ref="S5304" r:id="rId10311"/>
    <hyperlink ref="R5305" r:id="rId10312" display="http://seismos.com/"/>
    <hyperlink ref="S5305" r:id="rId10313"/>
    <hyperlink ref="R5306" r:id="rId10314" display="http://invertbio.com/"/>
    <hyperlink ref="S5306" r:id="rId10315"/>
    <hyperlink ref="AP5306" r:id="rId10316"/>
    <hyperlink ref="R5307" r:id="rId10317" display="http://teknova.com/"/>
    <hyperlink ref="S5307" r:id="rId10318"/>
    <hyperlink ref="AP5307" r:id="rId10319"/>
    <hyperlink ref="R5308" r:id="rId10320" display="http://adonamed.com/"/>
    <hyperlink ref="S5308" r:id="rId10321"/>
    <hyperlink ref="AP5308" r:id="rId10322"/>
    <hyperlink ref="R5309" r:id="rId10323" display="http://halamobility.in/"/>
    <hyperlink ref="S5309" r:id="rId10324"/>
    <hyperlink ref="R5310" r:id="rId10325" display="http://wellnesslifestylesinc.com/"/>
    <hyperlink ref="S5310" r:id="rId10326"/>
    <hyperlink ref="AP5310" r:id="rId10327"/>
    <hyperlink ref="R5311" r:id="rId10328" display="http://proofpilot.com/"/>
    <hyperlink ref="S5311" r:id="rId10329"/>
    <hyperlink ref="R5312" r:id="rId10330" display="http://immuneel.com/"/>
    <hyperlink ref="S5312" r:id="rId10331"/>
    <hyperlink ref="AP5312" r:id="rId10332"/>
    <hyperlink ref="R5313" r:id="rId10333" display="http://getzlinq.com/"/>
    <hyperlink ref="S5313" r:id="rId10334"/>
    <hyperlink ref="R5314" r:id="rId10335" display="http://nagish.com/"/>
    <hyperlink ref="S5314" r:id="rId10336"/>
    <hyperlink ref="R5315" r:id="rId10337" display="http://saltworkstech.com/"/>
    <hyperlink ref="S5315" r:id="rId10338"/>
    <hyperlink ref="AP5315" r:id="rId10339"/>
    <hyperlink ref="R5316" r:id="rId10340" display="http://exein.io/"/>
    <hyperlink ref="S5316" r:id="rId10341"/>
    <hyperlink ref="R5317" r:id="rId10342" display="http://cumulusneuro.com/"/>
    <hyperlink ref="S5317" r:id="rId10343"/>
    <hyperlink ref="AP5317" r:id="rId10344"/>
    <hyperlink ref="R5318" r:id="rId10345" display="http://dynelectro.dk/"/>
    <hyperlink ref="S5318" r:id="rId10346"/>
    <hyperlink ref="R5319" r:id="rId10347" display="http://watco.com/"/>
    <hyperlink ref="S5319" r:id="rId10348"/>
    <hyperlink ref="AP5319" r:id="rId10349"/>
    <hyperlink ref="R5320" r:id="rId10350" display="http://sharprank.com/"/>
    <hyperlink ref="S5320" r:id="rId10351"/>
    <hyperlink ref="R5321" r:id="rId10352" display="http://callinex.ca/"/>
    <hyperlink ref="S5321" r:id="rId10353"/>
    <hyperlink ref="R5322" r:id="rId10354" display="http://rtxfintech.com/"/>
    <hyperlink ref="AQ5322" r:id="rId10355" location="comparisons" display="https://pitchbook.com/profiles/company/523045-90 - comparisons"/>
    <hyperlink ref="R5323" r:id="rId10356" display="http://shalion.com/"/>
    <hyperlink ref="S5323" r:id="rId10357"/>
    <hyperlink ref="AP5323" r:id="rId10358"/>
    <hyperlink ref="R5324" r:id="rId10359" display="http://onconetix.com/"/>
    <hyperlink ref="S5324" r:id="rId10360"/>
    <hyperlink ref="AQ5324" r:id="rId10361" location="research" display="https://pitchbook.com/profiles/company/265833-46 - research"/>
    <hyperlink ref="R5325" r:id="rId10362" display="http://risekit.co/"/>
    <hyperlink ref="S5325" r:id="rId10363"/>
    <hyperlink ref="R5326" r:id="rId10364" display="http://3daughtershealth.com/"/>
    <hyperlink ref="S5326" r:id="rId10365"/>
    <hyperlink ref="R5327" r:id="rId10366" display="http://ukogplc.com/"/>
    <hyperlink ref="S5327" r:id="rId10367"/>
    <hyperlink ref="AQ5327" r:id="rId10368" location=":~:text=Stephen%20Sanderson%0AChief%20Executive" display="https://www.ukogplc.com/page.php?pID=47 - :~:text=Stephen%20Sanderson%0AChief%20Executive"/>
    <hyperlink ref="R5328" r:id="rId10369" display="http://heparegenix.com/"/>
    <hyperlink ref="S5328" r:id="rId10370"/>
    <hyperlink ref="AQ5328" r:id="rId10371" location="patents" display="https://pitchbook.com/profiles/company/168351-40 - patents"/>
    <hyperlink ref="R5329" r:id="rId10372" display="http://algernonpharmaceuticals.com/"/>
    <hyperlink ref="S5329" r:id="rId10373"/>
    <hyperlink ref="AP5329" r:id="rId10374"/>
    <hyperlink ref="R5330" r:id="rId10375" display="http://youtube.com/"/>
    <hyperlink ref="S5330" r:id="rId10376"/>
    <hyperlink ref="AQ5330" r:id="rId10377" location="funding" display="https://pitchbook.com/profiles/company/608428-72 - funding"/>
    <hyperlink ref="R5331" r:id="rId10378" display="http://packworks.io/"/>
    <hyperlink ref="S5331" r:id="rId10379"/>
    <hyperlink ref="AP5331" r:id="rId10380"/>
    <hyperlink ref="R5332" r:id="rId10381" display="http://orlance.com/"/>
    <hyperlink ref="AQ5332" r:id="rId10382" location=":~:text=Kristyn%20Aalto%20%7C%20Chief%20Executive%20Officer&amp;text=Kristyn%20Aalto%2C%20Orlance%20CEO%2C%20founded,Seattle%2Dbased%20Orlance%2C%20Inc." display="https://www.terrapinn.com/conference/world-vaccine-immunotherapy-congress-west-coast/speaker-kristyn-AALTO.stm - :~:text=Kristyn%20Aalto%20%7C%20Chief%20Executive%20Officer&amp;text=Kristyn%20Aalto%2C%20Orlance%20CEO%2C%20founded,Seattle%2Dbased%20Orlance%2C%20Inc."/>
    <hyperlink ref="R5333" r:id="rId10383" display="http://guident.co/"/>
    <hyperlink ref="S5333" r:id="rId10384"/>
    <hyperlink ref="AQ5333" r:id="rId10385"/>
    <hyperlink ref="R5334" r:id="rId10386" display="http://timbuckdo.com/"/>
    <hyperlink ref="S5334" r:id="rId10387"/>
    <hyperlink ref="R5335" r:id="rId10388" display="http://osy-group.com/"/>
    <hyperlink ref="S5335" r:id="rId10389"/>
    <hyperlink ref="R5336" r:id="rId10390" display="http://cognyte.com/"/>
    <hyperlink ref="S5336" r:id="rId10391"/>
    <hyperlink ref="AP5336" r:id="rId10392"/>
    <hyperlink ref="R5337" r:id="rId10393" display="http://snaptag.co.kr/"/>
    <hyperlink ref="AQ5337" r:id="rId10394"/>
    <hyperlink ref="R5338" r:id="rId10395" display="http://indivior.com/"/>
    <hyperlink ref="S5338" r:id="rId10396"/>
    <hyperlink ref="AP5338" r:id="rId10397"/>
    <hyperlink ref="R5339" r:id="rId10398" display="http://fnmetals.com/"/>
    <hyperlink ref="AQ5339" r:id="rId10399"/>
    <hyperlink ref="R5340" r:id="rId10400" display="http://globalselfstorage.us/"/>
    <hyperlink ref="S5340" r:id="rId10401"/>
    <hyperlink ref="AP5340" r:id="rId10402"/>
    <hyperlink ref="R5341" r:id="rId10403" display="http://caplena.com/"/>
    <hyperlink ref="S5341" r:id="rId10404"/>
    <hyperlink ref="S5342" r:id="rId10405"/>
    <hyperlink ref="R5343" r:id="rId10406" display="http://eveo.in/"/>
    <hyperlink ref="S5343" r:id="rId10407"/>
    <hyperlink ref="AP5343" r:id="rId10408"/>
    <hyperlink ref="S5344" r:id="rId10409"/>
    <hyperlink ref="AP5344" r:id="rId10410"/>
    <hyperlink ref="S5345" r:id="rId10411"/>
    <hyperlink ref="R5346" r:id="rId10412" display="http://oakwoodlending.com/"/>
    <hyperlink ref="S5346" r:id="rId10413"/>
    <hyperlink ref="AQ5346" r:id="rId10414" location="overview" display="https://pitchbook.com/profiles/company/303154-75 - overview"/>
    <hyperlink ref="R5347" r:id="rId10415" display="http://jugyah.com/"/>
    <hyperlink ref="S5347" r:id="rId10416"/>
    <hyperlink ref="AP5347" r:id="rId10417"/>
    <hyperlink ref="R5348" r:id="rId10418" display="http://oniliacapitalpartners.com/"/>
    <hyperlink ref="S5348" r:id="rId10419"/>
    <hyperlink ref="AQ5348" r:id="rId10420"/>
    <hyperlink ref="R5349" r:id="rId10421" display="http://mcc.ca/"/>
    <hyperlink ref="S5349" r:id="rId10422"/>
    <hyperlink ref="AP5349" r:id="rId10423"/>
    <hyperlink ref="R5350" r:id="rId10424" display="http://aprio.com/"/>
    <hyperlink ref="S5350" r:id="rId10425"/>
    <hyperlink ref="AP5350" r:id="rId10426"/>
    <hyperlink ref="R5351" r:id="rId10427" display="http://saberlogic.com/"/>
    <hyperlink ref="S5351" r:id="rId10428"/>
    <hyperlink ref="AQ5351" r:id="rId10429"/>
    <hyperlink ref="R5352" r:id="rId10430" display="http://appiaenergy.ca/"/>
    <hyperlink ref="S5352" r:id="rId10431"/>
    <hyperlink ref="AP5352" r:id="rId10432"/>
    <hyperlink ref="R5353" r:id="rId10433" display="http://autoscheduler.ai/"/>
    <hyperlink ref="S5353" r:id="rId10434"/>
    <hyperlink ref="R5354" r:id="rId10435" display="http://sdcdm.org/"/>
    <hyperlink ref="S5354" r:id="rId10436"/>
    <hyperlink ref="R5355" r:id="rId10437" display="http://doosanbobcat.com/"/>
    <hyperlink ref="S5355" r:id="rId10438"/>
    <hyperlink ref="AP5355" r:id="rId10439"/>
    <hyperlink ref="R5356" r:id="rId10440" display="http://medicusit.com/"/>
    <hyperlink ref="S5356" r:id="rId10441"/>
    <hyperlink ref="AP5356" r:id="rId10442"/>
    <hyperlink ref="R5357" r:id="rId10443" display="http://revizto.com/"/>
    <hyperlink ref="S5357" r:id="rId10444"/>
    <hyperlink ref="R5358" r:id="rId10445" display="http://lleverage.ai/"/>
    <hyperlink ref="S5358" r:id="rId10446"/>
    <hyperlink ref="AP5358" r:id="rId10447"/>
    <hyperlink ref="S5359" r:id="rId10448"/>
    <hyperlink ref="R5360" r:id="rId10449" display="http://arobs.com/"/>
    <hyperlink ref="S5360" r:id="rId10450"/>
    <hyperlink ref="AP5360" r:id="rId10451"/>
    <hyperlink ref="R5361" r:id="rId10452" display="http://benchmarkanalytics.com/"/>
    <hyperlink ref="S5361" r:id="rId10453"/>
    <hyperlink ref="R5362" r:id="rId10454" display="http://qxglobalgroup.com/"/>
    <hyperlink ref="S5362" r:id="rId10455"/>
    <hyperlink ref="AP5362" r:id="rId10456"/>
    <hyperlink ref="R5363" r:id="rId10457" display="http://finalbell.com/"/>
    <hyperlink ref="S5363" r:id="rId10458"/>
    <hyperlink ref="R5364" r:id="rId10459" display="http://bridgecare.ai/"/>
    <hyperlink ref="S5364" r:id="rId10460"/>
    <hyperlink ref="AP5364" r:id="rId10461"/>
    <hyperlink ref="R5365" r:id="rId10462" display="http://affcf.org/"/>
    <hyperlink ref="S5365" r:id="rId10463"/>
    <hyperlink ref="R5366" r:id="rId10464" display="http://tapi.la/"/>
    <hyperlink ref="S5366" r:id="rId10465"/>
    <hyperlink ref="AP5366" r:id="rId10466"/>
    <hyperlink ref="R5367" r:id="rId10467" display="http://kraton.com/"/>
    <hyperlink ref="S5367" r:id="rId10468"/>
    <hyperlink ref="AP5367" r:id="rId10469"/>
    <hyperlink ref="R5368" r:id="rId10470" display="http://app.ondora.xyz/"/>
    <hyperlink ref="S5368" r:id="rId10471"/>
    <hyperlink ref="AP5368" r:id="rId10472"/>
    <hyperlink ref="R5369" r:id="rId10473" display="http://cytactic.com/"/>
    <hyperlink ref="S5369" r:id="rId10474"/>
    <hyperlink ref="R5370" r:id="rId10475" display="http://synamics.com/"/>
    <hyperlink ref="S5370" r:id="rId10476"/>
    <hyperlink ref="R5371" r:id="rId10477" display="http://tread.fi/"/>
    <hyperlink ref="R5372" r:id="rId10478" display="http://sirius-real-estate.com/"/>
    <hyperlink ref="S5372" r:id="rId10479"/>
    <hyperlink ref="R5373" r:id="rId10480" display="http://rocketfracservices.com/"/>
    <hyperlink ref="S5373" r:id="rId10481"/>
    <hyperlink ref="AQ5373" r:id="rId10482"/>
    <hyperlink ref="R5374" r:id="rId10483" display="http://synaptrix-labs.com/"/>
    <hyperlink ref="S5374" r:id="rId10484"/>
    <hyperlink ref="AP5374" r:id="rId10485"/>
    <hyperlink ref="R5375" r:id="rId10486" display="http://atllas.com/"/>
    <hyperlink ref="S5375" r:id="rId10487"/>
    <hyperlink ref="AP5375" r:id="rId10488"/>
    <hyperlink ref="R5376" r:id="rId10489" display="http://ionna.com/"/>
    <hyperlink ref="S5376" r:id="rId10490"/>
    <hyperlink ref="R5377" r:id="rId10491" display="http://beeble.ai/"/>
    <hyperlink ref="S5377" r:id="rId10492"/>
    <hyperlink ref="AP5377" r:id="rId10493"/>
    <hyperlink ref="R5378" r:id="rId10494" display="http://cooperequipment.ca/"/>
    <hyperlink ref="S5378" r:id="rId10495"/>
    <hyperlink ref="AP5378" r:id="rId10496"/>
    <hyperlink ref="R5379" r:id="rId10497" display="http://jonessoda.com/"/>
    <hyperlink ref="S5379" r:id="rId10498"/>
    <hyperlink ref="R5380" r:id="rId10499" display="http://miridih.com/"/>
    <hyperlink ref="S5380" r:id="rId10500"/>
    <hyperlink ref="AP5380" r:id="rId10501"/>
    <hyperlink ref="R5381" r:id="rId10502" display="http://intelliam.ai/"/>
    <hyperlink ref="S5381" r:id="rId10503"/>
    <hyperlink ref="R5382" r:id="rId10504" display="http://squadmobility.com/"/>
    <hyperlink ref="S5382" r:id="rId10505"/>
    <hyperlink ref="R5383" r:id="rId10506" display="http://improveinternational.com/"/>
    <hyperlink ref="S5383" r:id="rId10507"/>
    <hyperlink ref="R5384" r:id="rId10508" display="http://planetmarathi.com/"/>
    <hyperlink ref="AP5384" r:id="rId10509"/>
    <hyperlink ref="R5385" r:id="rId10510" display="http://elmecommunities.com/"/>
    <hyperlink ref="S5385" r:id="rId10511"/>
    <hyperlink ref="AP5385" r:id="rId10512"/>
    <hyperlink ref="R5386" r:id="rId10513" display="http://lotusfoods.com/"/>
    <hyperlink ref="S5386" r:id="rId10514"/>
    <hyperlink ref="R5387" r:id="rId10515" display="http://saephancapital.com/"/>
    <hyperlink ref="S5387" r:id="rId10516"/>
    <hyperlink ref="AQ5387" r:id="rId10517"/>
    <hyperlink ref="R5388" r:id="rId10518" display="http://rfprime.com/"/>
    <hyperlink ref="S5388" r:id="rId10519"/>
    <hyperlink ref="AP5388" r:id="rId10520"/>
    <hyperlink ref="R5389" r:id="rId10521" display="http://dynamiccelltherapies.com/"/>
    <hyperlink ref="S5389" r:id="rId10522"/>
    <hyperlink ref="R5390" r:id="rId10523" display="http://janm.org/"/>
    <hyperlink ref="S5390" r:id="rId10524"/>
    <hyperlink ref="R5391" r:id="rId10525" display="http://leoron.com/"/>
    <hyperlink ref="S5391" r:id="rId10526"/>
    <hyperlink ref="R5392" r:id="rId10527" display="http://cirsiumbio.com/"/>
    <hyperlink ref="S5392" r:id="rId10528"/>
    <hyperlink ref="R5393" r:id="rId10529" display="http://tracktechllc.com/"/>
    <hyperlink ref="S5393" r:id="rId10530"/>
    <hyperlink ref="S5394" r:id="rId10531"/>
    <hyperlink ref="AP5394" r:id="rId10532"/>
    <hyperlink ref="R5395" r:id="rId10533" display="http://allor.com/"/>
    <hyperlink ref="S5395" r:id="rId10534"/>
    <hyperlink ref="AP5395" r:id="rId10535"/>
    <hyperlink ref="R5396" r:id="rId10536" display="http://kvpvet.com/"/>
    <hyperlink ref="S5396" r:id="rId10537"/>
    <hyperlink ref="AP5396" r:id="rId10538"/>
    <hyperlink ref="R5397" r:id="rId10539" display="http://bcchf.ca/"/>
    <hyperlink ref="S5397" r:id="rId10540"/>
    <hyperlink ref="AP5397" r:id="rId10541"/>
    <hyperlink ref="R5398" r:id="rId10542" display="http://thirdfi.org/"/>
    <hyperlink ref="S5398" r:id="rId10543"/>
    <hyperlink ref="AP5398" r:id="rId10544"/>
    <hyperlink ref="R5399" r:id="rId10545" display="http://asabanka.ba/"/>
    <hyperlink ref="S5399" r:id="rId10546"/>
    <hyperlink ref="AP5399" r:id="rId10547"/>
    <hyperlink ref="R5400" r:id="rId10548" display="http://persuva.ai/"/>
    <hyperlink ref="S5400" r:id="rId10549"/>
    <hyperlink ref="R5402" r:id="rId10550" display="http://astho.org/"/>
    <hyperlink ref="S5402" r:id="rId10551"/>
    <hyperlink ref="AP5402" r:id="rId10552"/>
    <hyperlink ref="R5403" r:id="rId10553" display="http://intervoicepr.com/"/>
    <hyperlink ref="S5403" r:id="rId10554"/>
    <hyperlink ref="R5404" r:id="rId10555" display="http://bethanychildrens.org/"/>
    <hyperlink ref="S5404" r:id="rId10556"/>
    <hyperlink ref="AP5404" r:id="rId10557"/>
    <hyperlink ref="R5405" r:id="rId10558" display="http://relock.id/"/>
    <hyperlink ref="S5405" r:id="rId10559"/>
    <hyperlink ref="AP5405" r:id="rId10560"/>
    <hyperlink ref="R5406" r:id="rId10561" display="http://ecodatacenter.se/"/>
    <hyperlink ref="S5406" r:id="rId10562"/>
    <hyperlink ref="AP5406" r:id="rId10563"/>
    <hyperlink ref="R5407" r:id="rId10564" display="http://bearroom.co/"/>
    <hyperlink ref="S5407" r:id="rId10565"/>
    <hyperlink ref="AQ5407" r:id="rId10566" location="team" display="https://pitchbook.com/profiles/company/608295-61 - team"/>
    <hyperlink ref="R5408" r:id="rId10567" display="http://pancancer-t.com/"/>
    <hyperlink ref="S5408" r:id="rId10568"/>
    <hyperlink ref="R5409" r:id="rId10569" display="http://upkuajing.com/"/>
    <hyperlink ref="AQ5409" r:id="rId10570" location="funding" display="https://pitchbook.com/profiles/company/520051-51 - funding"/>
    <hyperlink ref="R5410" r:id="rId10571" display="http://iconicgames.ai/"/>
    <hyperlink ref="S5410" r:id="rId10572"/>
    <hyperlink ref="R5411" r:id="rId10573" display="http://cii-tech.com/"/>
    <hyperlink ref="AQ5411" r:id="rId10574" location="patents" display="https://pitchbook.com/profiles/company/518202-46 - patents"/>
    <hyperlink ref="S5412" r:id="rId10575"/>
    <hyperlink ref="R5413" r:id="rId10576" display="http://theautry.org/"/>
    <hyperlink ref="S5413" r:id="rId10577"/>
    <hyperlink ref="AQ5413" r:id="rId10578"/>
    <hyperlink ref="R5414" r:id="rId10579" display="http://q2metals.com/"/>
    <hyperlink ref="S5414" r:id="rId10580"/>
    <hyperlink ref="R5415" r:id="rId10581" display="http://flex-grip.com/"/>
    <hyperlink ref="S5415" r:id="rId10582"/>
    <hyperlink ref="AQ5415" r:id="rId10583"/>
    <hyperlink ref="R5416" r:id="rId10584" display="http://theclaxtonbank.com/"/>
    <hyperlink ref="S5416" r:id="rId10585"/>
    <hyperlink ref="R5417" r:id="rId10586" display="http://mxt.ro/"/>
    <hyperlink ref="S5417" r:id="rId10587"/>
    <hyperlink ref="AP5417" r:id="rId10588"/>
    <hyperlink ref="R5418" r:id="rId10589" display="http://midoriandfriends.org/"/>
    <hyperlink ref="S5418" r:id="rId10590"/>
    <hyperlink ref="AP5418" r:id="rId10591"/>
    <hyperlink ref="R5419" r:id="rId10592" display="http://cadenceminerals.com/"/>
    <hyperlink ref="S5419" r:id="rId10593"/>
    <hyperlink ref="R5420" r:id="rId10594" display="http://lekko.com/"/>
    <hyperlink ref="S5420" r:id="rId10595"/>
    <hyperlink ref="AP5420" r:id="rId10596"/>
    <hyperlink ref="R5421" r:id="rId10597" display="http://connectingcultures.org/"/>
    <hyperlink ref="AP5421" r:id="rId10598"/>
    <hyperlink ref="R5422" r:id="rId10599" display="http://anconia.ca/"/>
    <hyperlink ref="S5422" r:id="rId10600"/>
    <hyperlink ref="AQ5422" r:id="rId10601"/>
    <hyperlink ref="R5423" r:id="rId10602" display="http://albusvr.com/"/>
    <hyperlink ref="AQ5423" r:id="rId10603" location="research" display="https://pitchbook.com/profiles/company/608399-47 - research"/>
    <hyperlink ref="R5424" r:id="rId10604" display="http://21market.kr/"/>
    <hyperlink ref="AQ5424" r:id="rId10605"/>
    <hyperlink ref="R5425" r:id="rId10606" display="http://blufordinstitute.org/"/>
    <hyperlink ref="S5425" r:id="rId10607"/>
    <hyperlink ref="AQ5425" r:id="rId10608"/>
    <hyperlink ref="R5426" r:id="rId10609" display="http://cabrachtrust.org/"/>
    <hyperlink ref="S5426" r:id="rId10610"/>
    <hyperlink ref="AP5426" r:id="rId10611"/>
    <hyperlink ref="R5427" r:id="rId10612" display="http://ortege.ai/"/>
    <hyperlink ref="S5427" r:id="rId10613"/>
    <hyperlink ref="AP5427" r:id="rId10614"/>
    <hyperlink ref="R5428" r:id="rId10615" display="http://thepreventioncenterllc.org/"/>
    <hyperlink ref="S5428" r:id="rId10616"/>
    <hyperlink ref="S5429" r:id="rId10617"/>
    <hyperlink ref="S5430" r:id="rId10618"/>
    <hyperlink ref="AP5430" r:id="rId10619"/>
    <hyperlink ref="R5431" r:id="rId10620" display="http://getnorthbound.ai/"/>
    <hyperlink ref="S5431" r:id="rId10621"/>
    <hyperlink ref="AP5431" r:id="rId10622"/>
    <hyperlink ref="R5432" r:id="rId10623" display="http://professionalresponse.net/"/>
    <hyperlink ref="S5432" r:id="rId10624"/>
    <hyperlink ref="AP5432" r:id="rId10625"/>
    <hyperlink ref="R5433" r:id="rId10626" display="http://spotlightmedical.com/"/>
    <hyperlink ref="S5433" r:id="rId10627"/>
    <hyperlink ref="AP5433" r:id="rId10628"/>
    <hyperlink ref="R5434" r:id="rId10629" display="http://aivatech.io/"/>
    <hyperlink ref="S5434" r:id="rId10630"/>
    <hyperlink ref="AP5434" r:id="rId10631"/>
    <hyperlink ref="S5435" r:id="rId10632"/>
    <hyperlink ref="AQ5435" r:id="rId10633"/>
    <hyperlink ref="R5436" r:id="rId10634" display="http://profoodsolutions.com/"/>
    <hyperlink ref="AQ5436" r:id="rId10635"/>
    <hyperlink ref="R5437" r:id="rId10636" display="http://simplismart.ai/"/>
    <hyperlink ref="S5437" r:id="rId10637"/>
    <hyperlink ref="S5438" r:id="rId10638"/>
    <hyperlink ref="R5440" r:id="rId10639" display="http://selectautopartsmilwaukee.com/"/>
    <hyperlink ref="AP5440" r:id="rId10640"/>
    <hyperlink ref="R5441" r:id="rId10641" display="http://grantaautonomy.com/"/>
    <hyperlink ref="S5441" r:id="rId10642"/>
    <hyperlink ref="R5442" r:id="rId10643" display="http://nourishandbloommarket.com/"/>
    <hyperlink ref="AP5442" r:id="rId10644"/>
    <hyperlink ref="R5443" r:id="rId10645" display="http://materialgate.com/"/>
    <hyperlink ref="AQ5443" r:id="rId10646" location=":~:text=%C2%A0Representative%20Director%3A%20Yuki%20Nakano%0A%C2%A0Chief%20Scientific%20Officer%20%28CSO%29%3A%20Yoshifumi%20Nishihara" display="https://www.materialgate.com/%E4%BC%9A%E7%A4%BE%E6%A6%82%E8%A6%81/ - :~:text=%C2%A0Representative%20Director%3A%20Yuki%20Nakano%0A%C2%A0Chief%20Scientific%20Officer%20%28CSO%29%3A%20Yoshifumi%20Nishihara"/>
    <hyperlink ref="R5444" r:id="rId10647" display="http://waniganeatery.com/"/>
    <hyperlink ref="AQ5444" r:id="rId10648"/>
    <hyperlink ref="R5445" r:id="rId10649" display="http://reevo.ai/"/>
    <hyperlink ref="S5445" r:id="rId10650"/>
    <hyperlink ref="AP5445" r:id="rId10651"/>
    <hyperlink ref="S5446" r:id="rId10652"/>
    <hyperlink ref="R5447" r:id="rId10653" display="http://firsttin.com/"/>
    <hyperlink ref="S5447" r:id="rId10654"/>
    <hyperlink ref="R5448" r:id="rId10655" display="http://ollihomehealth.ai/"/>
    <hyperlink ref="S5448" r:id="rId10656"/>
    <hyperlink ref="R5449" r:id="rId10657" display="http://streets2schools.com/"/>
    <hyperlink ref="AP5449" r:id="rId10658"/>
    <hyperlink ref="R5452" r:id="rId10659" display="http://creamandsugarcoffeehouse.com/"/>
    <hyperlink ref="AQ5452" r:id="rId10660"/>
    <hyperlink ref="R5453" r:id="rId10661" display="http://resolutescience.com/"/>
    <hyperlink ref="S5453" r:id="rId10662"/>
    <hyperlink ref="AP5453" r:id="rId10663"/>
    <hyperlink ref="R5455" r:id="rId10664" display="http://nsynu.com/"/>
    <hyperlink ref="AQ5455" r:id="rId10665" location="research" display="https://pitchbook.com/profiles/company/515640-52 - research"/>
    <hyperlink ref="R5456" r:id="rId10666" display="http://petermotthouse.org/"/>
    <hyperlink ref="AP5456" r:id="rId10667"/>
    <hyperlink ref="R5459" r:id="rId10668" display="http://memesollabs.com/"/>
    <hyperlink ref="AQ5459" r:id="rId10669"/>
    <hyperlink ref="R5461" r:id="rId10670" display="http://hupseeds.com/"/>
    <hyperlink ref="AQ5461" r:id="rId10671" location="overview" display="https://pitchbook.com/profiles/company/608433-40 - overview"/>
    <hyperlink ref="R5462" r:id="rId10672" display="http://recurse.ml/"/>
    <hyperlink ref="S5462" r:id="rId10673"/>
    <hyperlink ref="AP5462" r:id="rId10674"/>
    <hyperlink ref="R5463" r:id="rId10675" display="http://pointlaz.com/"/>
    <hyperlink ref="S5463" r:id="rId10676"/>
    <hyperlink ref="R5465" r:id="rId10677" display="http://trail-ml.com/"/>
    <hyperlink ref="S5465" r:id="rId10678"/>
    <hyperlink ref="AP5465" r:id="rId10679"/>
    <hyperlink ref="R5467" r:id="rId10680" display="http://sircel.com/"/>
    <hyperlink ref="S5467" r:id="rId10681"/>
    <hyperlink ref="R5468" r:id="rId10682" display="http://truckclub.com/"/>
    <hyperlink ref="S5468" r:id="rId10683"/>
    <hyperlink ref="AP5468" r:id="rId10684"/>
    <hyperlink ref="R5470" r:id="rId10685" display="http://ceratattva.com/"/>
    <hyperlink ref="S5470" r:id="rId10686"/>
    <hyperlink ref="R5471" r:id="rId10687" display="http://rowain.com/"/>
    <hyperlink ref="AQ5471" r:id="rId10688"/>
    <hyperlink ref="R5472" r:id="rId10689" display="http://fightagainstblindness.org/"/>
    <hyperlink ref="AQ5472" r:id="rId10690"/>
    <hyperlink ref="R5473" r:id="rId10691" display="http://risso.ai/"/>
    <hyperlink ref="S5473" r:id="rId10692"/>
    <hyperlink ref="AP5473" r:id="rId10693"/>
    <hyperlink ref="R5474" r:id="rId10694" display="http://findconsultingjobs.com/"/>
    <hyperlink ref="S5474" r:id="rId10695"/>
    <hyperlink ref="R5475" r:id="rId10696" display="http://chorology.ai/"/>
    <hyperlink ref="AP5475" r:id="rId10697"/>
    <hyperlink ref="R5476" r:id="rId10698" display="http://yienergy.com/"/>
    <hyperlink ref="AP5476" r:id="rId10699"/>
    <hyperlink ref="R5478" r:id="rId10700" display="http://quarksen.com/"/>
    <hyperlink ref="S5478" r:id="rId10701"/>
    <hyperlink ref="AP5478" r:id="rId10702"/>
    <hyperlink ref="R5479" r:id="rId10703" display="http://fluidwirerobotics.com/"/>
    <hyperlink ref="S5479" r:id="rId10704"/>
    <hyperlink ref="AP5479" r:id="rId10705"/>
    <hyperlink ref="R5480" r:id="rId10706" display="http://zeromission.io/"/>
    <hyperlink ref="S5480" r:id="rId10707"/>
    <hyperlink ref="R5481" r:id="rId10708" display="http://pinturalife.com/"/>
    <hyperlink ref="AQ5481" r:id="rId10709"/>
    <hyperlink ref="R5483" r:id="rId10710" display="http://omni.co/"/>
    <hyperlink ref="S5483" r:id="rId10711"/>
    <hyperlink ref="AP5483" r:id="rId10712"/>
    <hyperlink ref="R5484" r:id="rId10713" display="http://together.ai/"/>
    <hyperlink ref="S5484" r:id="rId10714"/>
    <hyperlink ref="R5485" r:id="rId10715" display="http://tuumplatform.com/"/>
    <hyperlink ref="S5485" r:id="rId10716"/>
    <hyperlink ref="AP5485" r:id="rId10717"/>
    <hyperlink ref="R5486" r:id="rId10718" display="http://trafigura.com/"/>
    <hyperlink ref="S5486" r:id="rId10719"/>
    <hyperlink ref="AP5486" r:id="rId10720"/>
    <hyperlink ref="R5487" r:id="rId10721" display="http://investcorp.com/"/>
    <hyperlink ref="S5487" r:id="rId10722"/>
    <hyperlink ref="S5488" r:id="rId10723"/>
    <hyperlink ref="AP5488" r:id="rId10724"/>
    <hyperlink ref="R5489" r:id="rId10725" display="http://coinbase.com/"/>
    <hyperlink ref="S5489" r:id="rId10726"/>
    <hyperlink ref="AP5489" r:id="rId10727"/>
    <hyperlink ref="R5490" r:id="rId10728" display="http://lufthansa.com/"/>
    <hyperlink ref="S5490" r:id="rId10729"/>
    <hyperlink ref="AP5490" r:id="rId10730"/>
    <hyperlink ref="R5491" r:id="rId10731" display="http://proscia.com/"/>
    <hyperlink ref="S5491" r:id="rId10732"/>
    <hyperlink ref="R5492" r:id="rId10733" display="http://nozominetworks.com/"/>
    <hyperlink ref="S5492" r:id="rId10734"/>
    <hyperlink ref="AP5492" r:id="rId10735"/>
    <hyperlink ref="R5493" r:id="rId10736" display="http://livekit.io/"/>
    <hyperlink ref="S5493" r:id="rId10737"/>
    <hyperlink ref="AP5493" r:id="rId10738"/>
    <hyperlink ref="R5494" r:id="rId10739" display="http://luminarycloud.com/"/>
    <hyperlink ref="S5494" r:id="rId10740"/>
    <hyperlink ref="R5495" r:id="rId10741" display="http://unstructured.io/"/>
    <hyperlink ref="S5495" r:id="rId10742"/>
    <hyperlink ref="R5496" r:id="rId10743" display="http://draftwise.com/"/>
    <hyperlink ref="S5496" r:id="rId10744"/>
    <hyperlink ref="R5497" r:id="rId10745" display="http://cap-rx.com/"/>
    <hyperlink ref="S5497" r:id="rId10746"/>
    <hyperlink ref="AP5497" r:id="rId10747"/>
    <hyperlink ref="S5498" r:id="rId10748"/>
    <hyperlink ref="R5499" r:id="rId10749" display="http://ppro.com/"/>
    <hyperlink ref="S5499" r:id="rId10750"/>
    <hyperlink ref="AQ5499" r:id="rId10751" location=":~:text=Motie%20Bring,Chief%20Executive%20Officer" display="https://www.ppro.com/about-us/ - :~:text=Motie%20Bring,Chief%20Executive%20Officer"/>
    <hyperlink ref="R5500" r:id="rId10752" display="http://exploreomni.com/"/>
    <hyperlink ref="S5500" r:id="rId10753"/>
    <hyperlink ref="AP5500" r:id="rId10754"/>
    <hyperlink ref="R5501" r:id="rId10755" display="http://sealed.com/"/>
    <hyperlink ref="S5501" r:id="rId10756"/>
    <hyperlink ref="R5502" r:id="rId10757" display="http://elis.com/"/>
    <hyperlink ref="S5502" r:id="rId10758"/>
    <hyperlink ref="AP5502" r:id="rId10759"/>
    <hyperlink ref="R5503" r:id="rId10760" display="http://verdagy.com/"/>
    <hyperlink ref="S5503" r:id="rId10761"/>
    <hyperlink ref="R5504" r:id="rId10762" display="http://sugarfit.com/"/>
    <hyperlink ref="S5504" r:id="rId10763"/>
    <hyperlink ref="AQ5504" r:id="rId10764"/>
    <hyperlink ref="R5505" r:id="rId10765" display="http://tubulis.com/"/>
    <hyperlink ref="S5505" r:id="rId10766"/>
    <hyperlink ref="AP5505" r:id="rId10767"/>
    <hyperlink ref="R5506" r:id="rId10768" display="http://gilgameshpharmaceutical.com/"/>
    <hyperlink ref="R5507" r:id="rId10769" display="http://gocheetah.com/"/>
    <hyperlink ref="S5507" r:id="rId10770"/>
    <hyperlink ref="AQ5507" r:id="rId10771" location=":~:text=NA%E2%80%99AMA%20MORAN,CEO%20%26%20Co%2DFounder" display="https://gocheetah.com/about-old/ - :~:text=NA%E2%80%99AMA%20MORAN,CEO%20%26%20Co%2DFounder"/>
    <hyperlink ref="R5508" r:id="rId10772" display="http://cybin.com/"/>
    <hyperlink ref="S5508" r:id="rId10773"/>
    <hyperlink ref="R5509" r:id="rId10774" display="http://shopmy.us/"/>
    <hyperlink ref="S5509" r:id="rId10775"/>
    <hyperlink ref="R5510" r:id="rId10776" display="http://oddity.com/"/>
    <hyperlink ref="S5510" r:id="rId10777"/>
    <hyperlink ref="AP5510" r:id="rId10778"/>
    <hyperlink ref="R5511" r:id="rId10779" display="http://purelithium.io/"/>
    <hyperlink ref="S5511" r:id="rId10780"/>
    <hyperlink ref="R5512" r:id="rId10781" display="http://foraybio.com/"/>
    <hyperlink ref="S5512" r:id="rId10782"/>
    <hyperlink ref="R5513" r:id="rId10783" display="http://cureskin.com/"/>
    <hyperlink ref="S5513" r:id="rId10784"/>
    <hyperlink ref="AP5513" r:id="rId10785"/>
    <hyperlink ref="R5514" r:id="rId10786" display="http://arkema.com/"/>
    <hyperlink ref="S5514" r:id="rId10787"/>
    <hyperlink ref="AP5514" r:id="rId10788"/>
    <hyperlink ref="R5515" r:id="rId10789" display="http://relationrx.com/"/>
    <hyperlink ref="S5515" r:id="rId10790"/>
    <hyperlink ref="R5516" r:id="rId10791" display="http://unicycive.com/"/>
    <hyperlink ref="S5516" r:id="rId10792"/>
    <hyperlink ref="AP5516" r:id="rId10793"/>
    <hyperlink ref="R5517" r:id="rId10794" display="http://auxili.us/"/>
    <hyperlink ref="S5517" r:id="rId10795"/>
    <hyperlink ref="AP5517" r:id="rId10796"/>
    <hyperlink ref="R5518" r:id="rId10797" display="http://vestahealthcare.com/"/>
    <hyperlink ref="S5518" r:id="rId10798"/>
    <hyperlink ref="R5519" r:id="rId10799" display="http://tangoanalytics.com/"/>
    <hyperlink ref="S5519" r:id="rId10800"/>
    <hyperlink ref="AP5519" r:id="rId10801"/>
    <hyperlink ref="R5520" r:id="rId10802" display="http://phasefour.io/"/>
    <hyperlink ref="S5520" r:id="rId10803"/>
    <hyperlink ref="R5521" r:id="rId10804" display="http://pocketfm.com/"/>
    <hyperlink ref="S5521" r:id="rId10805"/>
    <hyperlink ref="R5522" r:id="rId10806" display="http://clearbrief.com/"/>
    <hyperlink ref="S5522" r:id="rId10807"/>
    <hyperlink ref="R5523" r:id="rId10808" display="http://hilabs.com/"/>
    <hyperlink ref="S5523" r:id="rId10809"/>
    <hyperlink ref="AP5523" r:id="rId10810"/>
    <hyperlink ref="R5524" r:id="rId10811" display="http://mealme.ai/"/>
    <hyperlink ref="S5524" r:id="rId10812"/>
    <hyperlink ref="S5525" r:id="rId10813"/>
    <hyperlink ref="S5526" r:id="rId10814"/>
    <hyperlink ref="AP5526" r:id="rId10815"/>
    <hyperlink ref="R5527" r:id="rId10816" display="http://singaporeair.com/"/>
    <hyperlink ref="S5527" r:id="rId10817"/>
    <hyperlink ref="AP5527" r:id="rId10818"/>
    <hyperlink ref="R5528" r:id="rId10819" display="http://nelhydrogen.com/"/>
    <hyperlink ref="S5528" r:id="rId10820"/>
    <hyperlink ref="R5529" r:id="rId10821" display="http://usecache.com/"/>
    <hyperlink ref="S5529" r:id="rId10822"/>
    <hyperlink ref="R5530" r:id="rId10823" display="http://aslanpharma.com/"/>
    <hyperlink ref="S5530" r:id="rId10824"/>
    <hyperlink ref="R5531" r:id="rId10825" display="http://ottopay.com/"/>
    <hyperlink ref="S5531" r:id="rId10826"/>
    <hyperlink ref="AQ5531" r:id="rId10827"/>
    <hyperlink ref="R5532" r:id="rId10828" display="http://itcportal.com/"/>
    <hyperlink ref="S5532" r:id="rId10829"/>
    <hyperlink ref="AP5532" r:id="rId10830"/>
    <hyperlink ref="R5533" r:id="rId10831" display="http://cayabacare.com/"/>
    <hyperlink ref="S5533" r:id="rId10832"/>
    <hyperlink ref="S5534" r:id="rId10833"/>
    <hyperlink ref="R5535" r:id="rId10834" display="http://warpstream.com/"/>
    <hyperlink ref="S5535" r:id="rId10835"/>
    <hyperlink ref="AP5535" r:id="rId10836"/>
    <hyperlink ref="R5536" r:id="rId10837" display="http://telotrucks.com/"/>
    <hyperlink ref="S5536" r:id="rId10838"/>
    <hyperlink ref="R5537" r:id="rId10839" display="http://kitesseniorcare.com/"/>
    <hyperlink ref="S5537" r:id="rId10840"/>
    <hyperlink ref="R5538" r:id="rId10841" display="http://drayalliance.com/"/>
    <hyperlink ref="S5538" r:id="rId10842"/>
    <hyperlink ref="R5539" r:id="rId10843" display="http://assorthealth.com/"/>
    <hyperlink ref="S5539" r:id="rId10844"/>
    <hyperlink ref="R5540" r:id="rId10845" display="http://oneinc.com/"/>
    <hyperlink ref="S5540" r:id="rId10846"/>
    <hyperlink ref="AP5540" r:id="rId10847"/>
    <hyperlink ref="R5541" r:id="rId10848" display="http://nyanheroes.com/"/>
    <hyperlink ref="S5541" r:id="rId10849"/>
    <hyperlink ref="R5542" r:id="rId10850" display="http://murphysnaturals.com/"/>
    <hyperlink ref="S5542" r:id="rId10851"/>
    <hyperlink ref="R5543" r:id="rId10852" display="http://tridentroyalties.com/"/>
    <hyperlink ref="S5543" r:id="rId10853"/>
    <hyperlink ref="R5544" r:id="rId10854" display="http://delcath.com/"/>
    <hyperlink ref="S5544" r:id="rId10855"/>
    <hyperlink ref="R5545" r:id="rId10856" display="http://fcpt.com/"/>
    <hyperlink ref="AQ5545" r:id="rId10857" location="board-of-directors" display="https://fcpt.com/about/team/ - board-of-directors"/>
    <hyperlink ref="R5546" r:id="rId10858" display="http://x-therma.com/"/>
    <hyperlink ref="S5546" r:id="rId10859"/>
    <hyperlink ref="R5547" r:id="rId10860" display="http://soraschools.com/"/>
    <hyperlink ref="S5547" r:id="rId10861"/>
    <hyperlink ref="R5548" r:id="rId10862" display="http://viacom18.com/"/>
    <hyperlink ref="S5548" r:id="rId10863"/>
    <hyperlink ref="AP5548" r:id="rId10864"/>
    <hyperlink ref="R5549" r:id="rId10865" display="http://orgenesis.com/"/>
    <hyperlink ref="S5549" r:id="rId10866"/>
    <hyperlink ref="R5550" r:id="rId10867" display="http://orbillion.com/"/>
    <hyperlink ref="S5550" r:id="rId10868"/>
    <hyperlink ref="R5551" r:id="rId10869" display="http://obscu.ro/"/>
    <hyperlink ref="S5551" r:id="rId10870"/>
    <hyperlink ref="R5552" r:id="rId10871" display="http://rapidcanvas.ai/"/>
    <hyperlink ref="S5552" r:id="rId10872"/>
    <hyperlink ref="R5553" r:id="rId10873" display="http://enaas.com/"/>
    <hyperlink ref="S5553" r:id="rId10874"/>
    <hyperlink ref="AP5553" r:id="rId10875"/>
    <hyperlink ref="R5554" r:id="rId10876" display="http://acticor-biotech.com/"/>
    <hyperlink ref="S5554" r:id="rId10877"/>
    <hyperlink ref="S5555" r:id="rId10878"/>
    <hyperlink ref="R5556" r:id="rId10879" display="http://locusfs.com/"/>
    <hyperlink ref="S5556" r:id="rId10880"/>
    <hyperlink ref="AP5556" r:id="rId10881"/>
    <hyperlink ref="R5557" r:id="rId10882" display="http://clarius.me/"/>
    <hyperlink ref="S5557" r:id="rId10883"/>
    <hyperlink ref="AP5557" r:id="rId10884"/>
    <hyperlink ref="R5558" r:id="rId10885" display="http://carbonated.com/"/>
    <hyperlink ref="S5558" r:id="rId10886"/>
    <hyperlink ref="R5559" r:id="rId10887" display="http://quintessent.com/"/>
    <hyperlink ref="S5559" r:id="rId10888"/>
    <hyperlink ref="R5560" r:id="rId10889" display="http://necture.com/"/>
    <hyperlink ref="S5560" r:id="rId10890"/>
    <hyperlink ref="AP5560" r:id="rId10891"/>
    <hyperlink ref="R5561" r:id="rId10892" display="http://2crsi.com/"/>
    <hyperlink ref="S5561" r:id="rId10893"/>
    <hyperlink ref="AP5561" r:id="rId10894"/>
    <hyperlink ref="R5562" r:id="rId10895" display="http://indrive.com/"/>
    <hyperlink ref="S5562" r:id="rId10896"/>
    <hyperlink ref="AP5562" r:id="rId10897"/>
    <hyperlink ref="R5563" r:id="rId10898" display="http://syntropynet.com/"/>
    <hyperlink ref="S5563" r:id="rId10899"/>
    <hyperlink ref="AP5563" r:id="rId10900"/>
    <hyperlink ref="R5564" r:id="rId10901" display="http://stringr.com/"/>
    <hyperlink ref="S5564" r:id="rId10902"/>
    <hyperlink ref="R5565" r:id="rId10903" display="http://formassembly.com/"/>
    <hyperlink ref="S5565" r:id="rId10904"/>
    <hyperlink ref="R5566" r:id="rId10905" display="http://beekeepersnaturals.com/"/>
    <hyperlink ref="S5566" r:id="rId10906"/>
    <hyperlink ref="R5567" r:id="rId10907" display="http://sellaslifesciences.com/"/>
    <hyperlink ref="S5567" r:id="rId10908"/>
    <hyperlink ref="R5568" r:id="rId10909" display="http://cedara.io/"/>
    <hyperlink ref="S5568" r:id="rId10910"/>
    <hyperlink ref="R5569" r:id="rId10911" display="http://harbourviewequity.com/"/>
    <hyperlink ref="S5569" r:id="rId10912"/>
    <hyperlink ref="R5570" r:id="rId10913" display="http://idreamcareer.com/"/>
    <hyperlink ref="S5570" r:id="rId10914"/>
    <hyperlink ref="R5571" r:id="rId10915" display="http://d2x.com/"/>
    <hyperlink ref="S5571" r:id="rId10916"/>
    <hyperlink ref="AP5571" r:id="rId10917"/>
    <hyperlink ref="R5572" r:id="rId10918" display="http://baytexenergy.com/"/>
    <hyperlink ref="S5572" r:id="rId10919"/>
    <hyperlink ref="AP5572" r:id="rId10920"/>
    <hyperlink ref="R5573" r:id="rId10921" display="http://botguard.net/"/>
    <hyperlink ref="S5573" r:id="rId10922"/>
    <hyperlink ref="R5574" r:id="rId10923" display="http://vervoe.com/"/>
    <hyperlink ref="S5574" r:id="rId10924"/>
    <hyperlink ref="R5575" r:id="rId10925" display="http://corporate.evonik.com/"/>
    <hyperlink ref="S5575" r:id="rId10926"/>
    <hyperlink ref="AP5575" r:id="rId10927"/>
    <hyperlink ref="R5576" r:id="rId10928" display="http://deeporigin.com/"/>
    <hyperlink ref="S5576" r:id="rId10929"/>
    <hyperlink ref="AQ5576" r:id="rId10930" location=":~:text=Garegin%20Papoian,Founder%20and%20CSO" display="https://www.deeporigin.com/about - :~:text=Garegin%20Papoian,Founder%20and%20CSO"/>
    <hyperlink ref="R5577" r:id="rId10931" display="http://bigsur.ai/"/>
    <hyperlink ref="S5577" r:id="rId10932"/>
    <hyperlink ref="R5578" r:id="rId10933" display="http://reddy.io/"/>
    <hyperlink ref="AP5578" r:id="rId10934"/>
    <hyperlink ref="R5579" r:id="rId10935" display="http://dubber.net/"/>
    <hyperlink ref="S5579" r:id="rId10936"/>
    <hyperlink ref="AP5579" r:id="rId10937"/>
    <hyperlink ref="R5580" r:id="rId10938" display="http://thinksono.com/"/>
    <hyperlink ref="S5580" r:id="rId10939"/>
    <hyperlink ref="R5581" r:id="rId10940" display="http://kinetik.com/"/>
    <hyperlink ref="S5581" r:id="rId10941"/>
    <hyperlink ref="R5582" r:id="rId10942" display="http://starwoodpropertytrust.com/"/>
    <hyperlink ref="S5582" r:id="rId10943"/>
    <hyperlink ref="AP5582" r:id="rId10944"/>
    <hyperlink ref="R5583" r:id="rId10945" display="http://jukeboxhealth.com/"/>
    <hyperlink ref="S5583" r:id="rId10946"/>
    <hyperlink ref="R5584" r:id="rId10947" display="http://nbnco.com.au/"/>
    <hyperlink ref="S5584" r:id="rId10948"/>
    <hyperlink ref="AP5584" r:id="rId10949"/>
    <hyperlink ref="R5585" r:id="rId10950" display="http://pumpumpum.com/"/>
    <hyperlink ref="S5585" r:id="rId10951"/>
    <hyperlink ref="AP5585" r:id="rId10952"/>
    <hyperlink ref="R5586" r:id="rId10953" display="http://vianode.com/"/>
    <hyperlink ref="S5586" r:id="rId10954"/>
    <hyperlink ref="R5587" r:id="rId10955" display="http://treatment.com/"/>
    <hyperlink ref="S5587" r:id="rId10956"/>
    <hyperlink ref="R5588" r:id="rId10957" display="http://kolet.com/"/>
    <hyperlink ref="S5588" r:id="rId10958"/>
    <hyperlink ref="R5589" r:id="rId10959" display="http://asgardthx.com/"/>
    <hyperlink ref="S5589" r:id="rId10960"/>
    <hyperlink ref="S5590" r:id="rId10961"/>
    <hyperlink ref="R5591" r:id="rId10962" display="http://joinrs.com/"/>
    <hyperlink ref="S5591" r:id="rId10963"/>
    <hyperlink ref="AP5591" r:id="rId10964"/>
    <hyperlink ref="R5592" r:id="rId10965" display="http://inpleo.com/"/>
    <hyperlink ref="S5592" r:id="rId10966"/>
    <hyperlink ref="R5593" r:id="rId10967" display="http://novocarbo.com/"/>
    <hyperlink ref="S5593" r:id="rId10968"/>
    <hyperlink ref="AP5593" r:id="rId10969"/>
    <hyperlink ref="R5594" r:id="rId10970" display="http://squaredash.com/"/>
    <hyperlink ref="R5595" r:id="rId10971" display="http://orexo.com/"/>
    <hyperlink ref="S5595" r:id="rId10972"/>
    <hyperlink ref="R5596" r:id="rId10973" display="http://fluentmetal.com/"/>
    <hyperlink ref="S5596" r:id="rId10974"/>
    <hyperlink ref="R5597" r:id="rId10975" display="http://lightsourcebp.com/"/>
    <hyperlink ref="S5597" r:id="rId10976"/>
    <hyperlink ref="R5598" r:id="rId10977" display="http://joinsmartschool.com/"/>
    <hyperlink ref="S5598" r:id="rId10978"/>
    <hyperlink ref="R5599" r:id="rId10979" display="http://ora.ma/"/>
    <hyperlink ref="S5599" r:id="rId10980"/>
    <hyperlink ref="AP5599" r:id="rId10981"/>
    <hyperlink ref="R5600" r:id="rId10982" display="http://quantinium.cc/"/>
    <hyperlink ref="S5600" r:id="rId10983"/>
    <hyperlink ref="R5601" r:id="rId10984" display="http://pihealth.ai/"/>
    <hyperlink ref="S5601" r:id="rId10985"/>
    <hyperlink ref="R5602" r:id="rId10986" display="http://cerene.com/"/>
    <hyperlink ref="S5602" r:id="rId10987"/>
    <hyperlink ref="S5603" r:id="rId10988"/>
    <hyperlink ref="AP5603" r:id="rId10989"/>
    <hyperlink ref="R5604" r:id="rId10990" display="http://anaphite.com/"/>
    <hyperlink ref="S5604" r:id="rId10991"/>
    <hyperlink ref="R5605" r:id="rId10992" display="http://younium.com/"/>
    <hyperlink ref="S5605" r:id="rId10993"/>
    <hyperlink ref="R5606" r:id="rId10994" display="http://personastudios.ai/"/>
    <hyperlink ref="S5606" r:id="rId10995"/>
    <hyperlink ref="R5607" r:id="rId10996" display="http://greenworkx.org/"/>
    <hyperlink ref="S5607" r:id="rId10997"/>
    <hyperlink ref="R5608" r:id="rId10998" display="http://glob-tel.com/"/>
    <hyperlink ref="S5608" r:id="rId10999"/>
    <hyperlink ref="R5609" r:id="rId11000" display="http://conceptionnurseries.com/"/>
    <hyperlink ref="S5609" r:id="rId11001"/>
    <hyperlink ref="R5610" r:id="rId11002" display="http://hindujatech.com/"/>
    <hyperlink ref="S5610" r:id="rId11003"/>
    <hyperlink ref="AP5610" r:id="rId11004"/>
    <hyperlink ref="R5611" r:id="rId11005" display="http://lokker.com/"/>
    <hyperlink ref="S5611" r:id="rId11006"/>
    <hyperlink ref="R5612" r:id="rId11007" display="http://prostarcorp.com/"/>
    <hyperlink ref="S5612" r:id="rId11008"/>
    <hyperlink ref="R5613" r:id="rId11009" display="http://redcoat.ai/"/>
    <hyperlink ref="S5613" r:id="rId11010"/>
    <hyperlink ref="R5614" r:id="rId11011" display="http://tempothera.com/"/>
    <hyperlink ref="S5614" r:id="rId11012"/>
    <hyperlink ref="R5615" r:id="rId11013" display="http://abionyx.com/"/>
    <hyperlink ref="R5616" r:id="rId11014" display="http://ac-planta.com/"/>
    <hyperlink ref="S5616" r:id="rId11015"/>
    <hyperlink ref="AP5616" r:id="rId11016"/>
    <hyperlink ref="R5617" r:id="rId11017" display="http://cleartoken.io/"/>
    <hyperlink ref="S5617" r:id="rId11018"/>
    <hyperlink ref="R5618" r:id="rId11019" display="http://youverify.co/"/>
    <hyperlink ref="S5618" r:id="rId11020"/>
    <hyperlink ref="AP5618" r:id="rId11021"/>
    <hyperlink ref="R5619" r:id="rId11022" display="http://alitheagenomics.com/"/>
    <hyperlink ref="S5619" r:id="rId11023"/>
    <hyperlink ref="AP5619" r:id="rId11024"/>
    <hyperlink ref="R5620" r:id="rId11025" display="http://ignitisgrupe.lt/"/>
    <hyperlink ref="S5620" r:id="rId11026"/>
    <hyperlink ref="AP5620" r:id="rId11027"/>
    <hyperlink ref="R5621" r:id="rId11028" display="http://mindfuel.ai/"/>
    <hyperlink ref="S5621" r:id="rId11029"/>
    <hyperlink ref="R5622" r:id="rId11030" display="http://winnersalliance.com/"/>
    <hyperlink ref="S5622" r:id="rId11031"/>
    <hyperlink ref="R5623" r:id="rId11032" display="http://arcspan.com/"/>
    <hyperlink ref="S5623" r:id="rId11033"/>
    <hyperlink ref="R5624" r:id="rId11034" display="http://decisivedividend.com/"/>
    <hyperlink ref="S5624" r:id="rId11035"/>
    <hyperlink ref="AP5624" r:id="rId11036"/>
    <hyperlink ref="R5625" r:id="rId11037" display="http://s3vvascular.com/"/>
    <hyperlink ref="S5625" r:id="rId11038"/>
    <hyperlink ref="AP5625" r:id="rId11039"/>
    <hyperlink ref="R5626" r:id="rId11040" display="http://odne.co/"/>
    <hyperlink ref="S5626" r:id="rId11041"/>
    <hyperlink ref="R5627" r:id="rId11042" display="http://kuehnleagro.com/"/>
    <hyperlink ref="S5627" r:id="rId11043"/>
    <hyperlink ref="S5628" r:id="rId11044"/>
    <hyperlink ref="AP5628" r:id="rId11045"/>
    <hyperlink ref="R5629" r:id="rId11046" display="http://grammatech.com/"/>
    <hyperlink ref="S5629" r:id="rId11047"/>
    <hyperlink ref="S5630" r:id="rId11048"/>
    <hyperlink ref="R5631" r:id="rId11049" display="http://byai.com/"/>
    <hyperlink ref="AQ5631" r:id="rId11050" location="team" display="https://pitchbook.com/profiles/company/267488-02 - team"/>
    <hyperlink ref="R5632" r:id="rId11051" display="http://interloom.io/"/>
    <hyperlink ref="S5632" r:id="rId11052"/>
    <hyperlink ref="R5633" r:id="rId11053" display="http://lily.ai/"/>
    <hyperlink ref="S5633" r:id="rId11054"/>
    <hyperlink ref="R5634" r:id="rId11055" display="http://dooh.ly/"/>
    <hyperlink ref="S5634" r:id="rId11056"/>
    <hyperlink ref="AP5634" r:id="rId11057"/>
    <hyperlink ref="R5635" r:id="rId11058" display="http://dbrealty.co.in/"/>
    <hyperlink ref="S5635" r:id="rId11059"/>
    <hyperlink ref="AP5635" r:id="rId11060"/>
    <hyperlink ref="R5636" r:id="rId11061" display="http://ioriver.io/"/>
    <hyperlink ref="S5636" r:id="rId11062"/>
    <hyperlink ref="R5637" r:id="rId11063" display="http://cubtale.com/"/>
    <hyperlink ref="S5637" r:id="rId11064"/>
    <hyperlink ref="R5638" r:id="rId11065" display="http://elysiumlab.io/"/>
    <hyperlink ref="S5638" r:id="rId11066"/>
    <hyperlink ref="AP5638" r:id="rId11067"/>
    <hyperlink ref="R5639" r:id="rId11068" display="http://flkitover.com/"/>
    <hyperlink ref="S5639" r:id="rId11069"/>
    <hyperlink ref="R5640" r:id="rId11070" display="http://carbonova.com/"/>
    <hyperlink ref="S5640" r:id="rId11071"/>
    <hyperlink ref="R5641" r:id="rId11072" display="http://shardeum.org/"/>
    <hyperlink ref="S5641" r:id="rId11073"/>
    <hyperlink ref="AP5641" r:id="rId11074"/>
    <hyperlink ref="S5642" r:id="rId11075"/>
    <hyperlink ref="R5643" r:id="rId11076" display="http://wekall.co/"/>
    <hyperlink ref="S5643" r:id="rId11077"/>
    <hyperlink ref="R5644" r:id="rId11078" display="http://fjordfoundry.com/"/>
    <hyperlink ref="AQ5644" r:id="rId11079" location="research" display="https://pitchbook.com/profiles/company/571593-16 - research"/>
    <hyperlink ref="R5645" r:id="rId11080" display="http://cadre-holdings.com/"/>
    <hyperlink ref="AQ5645" r:id="rId11081"/>
    <hyperlink ref="R5646" r:id="rId11082" display="http://spherity.com/"/>
    <hyperlink ref="S5646" r:id="rId11083"/>
    <hyperlink ref="AP5646" r:id="rId11084"/>
    <hyperlink ref="R5647" r:id="rId11085" display="http://nrtmedtech.com/"/>
    <hyperlink ref="S5647" r:id="rId11086"/>
    <hyperlink ref="AQ5647" r:id="rId11087"/>
    <hyperlink ref="S5648" r:id="rId11088"/>
    <hyperlink ref="AP5648" r:id="rId11089"/>
    <hyperlink ref="R5649" r:id="rId11090" display="http://mmerch.xyz/"/>
    <hyperlink ref="S5649" r:id="rId11091"/>
    <hyperlink ref="R5650" r:id="rId11092" display="http://goldentag.ca/"/>
    <hyperlink ref="S5650" r:id="rId11093"/>
    <hyperlink ref="AQ5650" r:id="rId11094"/>
    <hyperlink ref="R5651" r:id="rId11095" display="http://anozrway.com/"/>
    <hyperlink ref="S5651" r:id="rId11096"/>
    <hyperlink ref="R5652" r:id="rId11097" display="http://kyte.com/"/>
    <hyperlink ref="S5652" r:id="rId11098"/>
    <hyperlink ref="R5653" r:id="rId11099" display="http://glimpseahead.ai/"/>
    <hyperlink ref="S5653" r:id="rId11100"/>
    <hyperlink ref="AP5653" r:id="rId11101"/>
    <hyperlink ref="R5654" r:id="rId11102" display="http://rallypoint.com/"/>
    <hyperlink ref="S5654" r:id="rId11103"/>
    <hyperlink ref="S5655" r:id="rId11104"/>
    <hyperlink ref="AQ5655" r:id="rId11105"/>
    <hyperlink ref="R5656" r:id="rId11106" display="http://nippy.la/"/>
    <hyperlink ref="S5656" r:id="rId11107"/>
    <hyperlink ref="R5657" r:id="rId11108" display="http://xcelbrands.co/"/>
    <hyperlink ref="S5657" r:id="rId11109"/>
    <hyperlink ref="AP5657" r:id="rId11110"/>
    <hyperlink ref="R5658" r:id="rId11111" display="http://gamestream.biz/"/>
    <hyperlink ref="S5658" r:id="rId11112"/>
    <hyperlink ref="R5659" r:id="rId11113" display="http://pyctx.com/"/>
    <hyperlink ref="S5659" r:id="rId11114"/>
    <hyperlink ref="AP5659" r:id="rId11115"/>
    <hyperlink ref="R5660" r:id="rId11116" display="http://kodehyve.com/"/>
    <hyperlink ref="S5660" r:id="rId11117"/>
    <hyperlink ref="R5661" r:id="rId11118" display="http://perfios.com/"/>
    <hyperlink ref="S5661" r:id="rId11119"/>
    <hyperlink ref="AP5661" r:id="rId11120"/>
    <hyperlink ref="R5662" r:id="rId11121" display="http://oldglorybank.com/"/>
    <hyperlink ref="S5662" r:id="rId11122"/>
    <hyperlink ref="AP5662" r:id="rId11123"/>
    <hyperlink ref="R5663" r:id="rId11124" display="http://motional.com/"/>
    <hyperlink ref="S5663" r:id="rId11125"/>
    <hyperlink ref="AP5663" r:id="rId11126"/>
    <hyperlink ref="R5664" r:id="rId11127" display="http://vertosa.com/"/>
    <hyperlink ref="S5664" r:id="rId11128"/>
    <hyperlink ref="R5665" r:id="rId11129" display="http://tifinag.com/"/>
    <hyperlink ref="S5665" r:id="rId11130"/>
    <hyperlink ref="AP5665" r:id="rId11131"/>
    <hyperlink ref="R5666" r:id="rId11132" display="http://gobblecube.ai/"/>
    <hyperlink ref="S5666" r:id="rId11133"/>
    <hyperlink ref="R5667" r:id="rId11134" display="http://limbik.com/"/>
    <hyperlink ref="S5667" r:id="rId11135"/>
    <hyperlink ref="AP5667" r:id="rId11136"/>
    <hyperlink ref="R5668" r:id="rId11137" display="http://marinelabs.io/"/>
    <hyperlink ref="S5668" r:id="rId11138"/>
    <hyperlink ref="R5669" r:id="rId11139" display="http://gaxos.ai/"/>
    <hyperlink ref="S5669" r:id="rId11140"/>
    <hyperlink ref="R5670" r:id="rId11141" display="http://clearpani.com/"/>
    <hyperlink ref="S5670" r:id="rId11142"/>
    <hyperlink ref="R5671" r:id="rId11143" display="http://goldleaf.ag/"/>
    <hyperlink ref="S5671" r:id="rId11144"/>
    <hyperlink ref="R5672" r:id="rId11145" display="http://groupedevonian.com/"/>
    <hyperlink ref="S5672" r:id="rId11146"/>
    <hyperlink ref="AP5672" r:id="rId11147"/>
    <hyperlink ref="R5673" r:id="rId11148" display="http://solidiontech.com/"/>
    <hyperlink ref="S5673" r:id="rId11149"/>
    <hyperlink ref="R5674" r:id="rId11150" display="http://astronuts.io/"/>
    <hyperlink ref="S5674" r:id="rId11151"/>
    <hyperlink ref="AP5674" r:id="rId11152"/>
    <hyperlink ref="R5675" r:id="rId11153" display="http://infiniteenzymes.com/"/>
    <hyperlink ref="S5675" r:id="rId11154"/>
    <hyperlink ref="AQ5675" r:id="rId11155"/>
    <hyperlink ref="R5676" r:id="rId11156" display="http://evrange.com/"/>
    <hyperlink ref="S5676" r:id="rId11157"/>
    <hyperlink ref="R5677" r:id="rId11158" display="http://cxxi.ca/"/>
    <hyperlink ref="S5677" r:id="rId11159"/>
    <hyperlink ref="AP5677" r:id="rId11160"/>
    <hyperlink ref="R5678" r:id="rId11161" display="http://prosentry.com/"/>
    <hyperlink ref="S5678" r:id="rId11162"/>
    <hyperlink ref="R5679" r:id="rId11163" display="http://formetco.com/"/>
    <hyperlink ref="S5679" r:id="rId11164"/>
    <hyperlink ref="R5680" r:id="rId11165" display="http://directdrive.com/"/>
    <hyperlink ref="R5681" r:id="rId11166" display="http://virtusmedical.com/"/>
    <hyperlink ref="S5681" r:id="rId11167"/>
    <hyperlink ref="AP5681" r:id="rId11168"/>
    <hyperlink ref="R5682" r:id="rId11169" display="http://src.sk.ca/"/>
    <hyperlink ref="S5682" r:id="rId11170"/>
    <hyperlink ref="AP5682" r:id="rId11171"/>
    <hyperlink ref="R5683" r:id="rId11172" display="http://lp.yondemy.com/"/>
    <hyperlink ref="AQ5683" r:id="rId11173"/>
    <hyperlink ref="R5684" r:id="rId11174" display="http://tomorrowthings.com/"/>
    <hyperlink ref="S5684" r:id="rId11175"/>
    <hyperlink ref="R5685" r:id="rId11176" display="http://memeinator.com/"/>
    <hyperlink ref="S5685" r:id="rId11177"/>
    <hyperlink ref="AP5685" r:id="rId11178"/>
    <hyperlink ref="R5686" r:id="rId11179" display="http://docent-art.com/"/>
    <hyperlink ref="S5686" r:id="rId11180"/>
    <hyperlink ref="AP5686" r:id="rId11181"/>
    <hyperlink ref="R5687" r:id="rId11182" display="http://theydo.com/"/>
    <hyperlink ref="S5687" r:id="rId11183"/>
    <hyperlink ref="R5688" r:id="rId11184" display="http://tapfin.in/"/>
    <hyperlink ref="S5688" r:id="rId11185"/>
    <hyperlink ref="R5689" r:id="rId11186" display="http://movatechnologies.com/"/>
    <hyperlink ref="S5689" r:id="rId11187"/>
    <hyperlink ref="AP5689" r:id="rId11188"/>
    <hyperlink ref="S5690" r:id="rId11189"/>
    <hyperlink ref="R5691" r:id="rId11190" display="http://itsnova.com/"/>
    <hyperlink ref="S5691" r:id="rId11191"/>
    <hyperlink ref="AP5691" r:id="rId11192"/>
    <hyperlink ref="R5692" r:id="rId11193" display="http://plainr.io/"/>
    <hyperlink ref="S5692" r:id="rId11194"/>
    <hyperlink ref="R5693" r:id="rId11195" display="http://auddy.co/"/>
    <hyperlink ref="S5693" r:id="rId11196"/>
    <hyperlink ref="AP5693" r:id="rId11197"/>
    <hyperlink ref="R5696" r:id="rId11198" display="http://cynomys.it/"/>
    <hyperlink ref="S5696" r:id="rId11199"/>
    <hyperlink ref="R5697" r:id="rId11200" display="http://algocare.me/"/>
    <hyperlink ref="S5697" r:id="rId11201"/>
    <hyperlink ref="R5698" r:id="rId11202" display="http://dingdandao.com/"/>
    <hyperlink ref="AQ5698" r:id="rId11203" location="research" display="https://pitchbook.com/profiles/company/399717-10 - research"/>
    <hyperlink ref="R5699" r:id="rId11204" display="http://oxfordbiodynamics.com/"/>
    <hyperlink ref="S5699" r:id="rId11205"/>
    <hyperlink ref="AP5699" r:id="rId11206"/>
    <hyperlink ref="R5700" r:id="rId11207" display="http://fermatcommerce.com/"/>
    <hyperlink ref="S5700" r:id="rId11208"/>
    <hyperlink ref="AP5700" r:id="rId11209"/>
    <hyperlink ref="R5701" r:id="rId11210" display="http://softroid.jp/"/>
    <hyperlink ref="S5701" r:id="rId11211"/>
    <hyperlink ref="AP5701" r:id="rId11212"/>
    <hyperlink ref="R5702" r:id="rId11213" display="http://thisunique.com/"/>
    <hyperlink ref="S5702" r:id="rId11214"/>
    <hyperlink ref="R5703" r:id="rId11215" display="http://statadx.com/"/>
    <hyperlink ref="S5703" r:id="rId11216"/>
    <hyperlink ref="AP5703" r:id="rId11217"/>
    <hyperlink ref="R5704" r:id="rId11218" display="http://seelab.ai/"/>
    <hyperlink ref="S5704" r:id="rId11219"/>
    <hyperlink ref="R5705" r:id="rId11220" display="http://capital-drug.com/"/>
    <hyperlink ref="S5705" r:id="rId11221"/>
    <hyperlink ref="AP5705" r:id="rId11222"/>
    <hyperlink ref="R5706" r:id="rId11223" display="http://range.org/"/>
    <hyperlink ref="S5706" r:id="rId11224"/>
    <hyperlink ref="R5707" r:id="rId11225" display="http://contextere.com/"/>
    <hyperlink ref="S5707" r:id="rId11226"/>
    <hyperlink ref="AP5707" r:id="rId11227"/>
    <hyperlink ref="R5708" r:id="rId11228" display="http://teamspective.com/"/>
    <hyperlink ref="S5708" r:id="rId11229"/>
    <hyperlink ref="R5709" r:id="rId11230" display="http://alliumeng.com/"/>
    <hyperlink ref="S5709" r:id="rId11231"/>
    <hyperlink ref="R5710" r:id="rId11232" display="http://aising.jp/"/>
    <hyperlink ref="S5710" r:id="rId11233"/>
    <hyperlink ref="R5711" r:id="rId11234" display="http://thirdverse.io/"/>
    <hyperlink ref="S5711" r:id="rId11235"/>
    <hyperlink ref="AP5711" r:id="rId11236"/>
    <hyperlink ref="R5712" r:id="rId11237" display="http://exodexa.com/"/>
    <hyperlink ref="S5712" r:id="rId11238"/>
    <hyperlink ref="R5713" r:id="rId11239" display="http://engagespot.co/"/>
    <hyperlink ref="S5713" r:id="rId11240"/>
    <hyperlink ref="R5714" r:id="rId11241" display="http://korzo.com/"/>
    <hyperlink ref="S5714" r:id="rId11242"/>
    <hyperlink ref="S5715" r:id="rId11243"/>
    <hyperlink ref="AP5715" r:id="rId11244"/>
    <hyperlink ref="R5716" r:id="rId11245" display="http://vegait.rs/"/>
    <hyperlink ref="S5716" r:id="rId11246"/>
    <hyperlink ref="AP5716" r:id="rId11247"/>
    <hyperlink ref="R5717" r:id="rId11248" display="http://homeware.net/"/>
    <hyperlink ref="S5717" r:id="rId11249"/>
    <hyperlink ref="S5718" r:id="rId11250"/>
    <hyperlink ref="R5719" r:id="rId11251" display="http://hermix.com/"/>
    <hyperlink ref="S5719" r:id="rId11252"/>
    <hyperlink ref="R5720" r:id="rId11253" display="http://aceongroup.com/"/>
    <hyperlink ref="S5720" r:id="rId11254"/>
    <hyperlink ref="AP5720" r:id="rId11255"/>
    <hyperlink ref="R5721" r:id="rId11256" display="http://amutri.com/"/>
    <hyperlink ref="S5721" r:id="rId11257"/>
    <hyperlink ref="R5722" r:id="rId11258" display="http://crossroads-solar.com/"/>
    <hyperlink ref="S5722" r:id="rId11259"/>
    <hyperlink ref="R5723" r:id="rId11260" display="http://alienmetals.uk/"/>
    <hyperlink ref="AQ5723" r:id="rId11261"/>
    <hyperlink ref="R5724" r:id="rId11262" display="http://malme.net/"/>
    <hyperlink ref="AQ5724" r:id="rId11263"/>
    <hyperlink ref="R5725" r:id="rId11264" display="http://orangedx.com/"/>
    <hyperlink ref="S5725" r:id="rId11265"/>
    <hyperlink ref="R5726" r:id="rId11266" display="http://archangel.vc/"/>
    <hyperlink ref="S5726" r:id="rId11267"/>
    <hyperlink ref="AP5726" r:id="rId11268"/>
    <hyperlink ref="R5727" r:id="rId11269" display="http://inpoi.it/"/>
    <hyperlink ref="S5727" r:id="rId11270"/>
    <hyperlink ref="R5728" r:id="rId11271" display="http://climeaction.com/"/>
    <hyperlink ref="R5729" r:id="rId11272" display="http://bluefrontierac.com/"/>
    <hyperlink ref="S5729" r:id="rId11273"/>
    <hyperlink ref="R5730" r:id="rId11274" display="http://avalonfinance.xyz/"/>
    <hyperlink ref="R5731" r:id="rId11275" display="http://getpeeq.com/"/>
    <hyperlink ref="S5731" r:id="rId11276"/>
    <hyperlink ref="AP5731" r:id="rId11277"/>
    <hyperlink ref="S5732" r:id="rId11278"/>
    <hyperlink ref="AP5732" r:id="rId11279"/>
    <hyperlink ref="R5733" r:id="rId11280" display="http://getlago.com/"/>
    <hyperlink ref="S5733" r:id="rId11281"/>
    <hyperlink ref="R5734" r:id="rId11282" display="http://testbank.ai/"/>
    <hyperlink ref="S5734" r:id="rId11283"/>
    <hyperlink ref="AP5734" r:id="rId11284"/>
    <hyperlink ref="S5735" r:id="rId11285"/>
    <hyperlink ref="AP5735" r:id="rId11286"/>
    <hyperlink ref="R5736" r:id="rId11287" display="http://wisersense.io/"/>
    <hyperlink ref="S5736" r:id="rId11288"/>
    <hyperlink ref="AP5736" r:id="rId11289"/>
    <hyperlink ref="R5737" r:id="rId11290" display="http://naramunz.com/"/>
    <hyperlink ref="AQ5737" r:id="rId11291" location="team" display="https://pitchbook.com/profiles/company/484870-15 - team"/>
    <hyperlink ref="R5738" r:id="rId11292" display="http://greenlandresources.ca/"/>
    <hyperlink ref="S5738" r:id="rId11293"/>
    <hyperlink ref="AQ5738" r:id="rId11294"/>
    <hyperlink ref="R5739" r:id="rId11295" display="http://zettatech.sa.com/"/>
    <hyperlink ref="S5739" r:id="rId11296"/>
    <hyperlink ref="AP5739" r:id="rId11297"/>
    <hyperlink ref="R5740" r:id="rId11298" display="http://kfc.org/"/>
    <hyperlink ref="S5740" r:id="rId11299"/>
    <hyperlink ref="AQ5740" r:id="rId11300"/>
    <hyperlink ref="R5741" r:id="rId11301" display="http://nlbkb.rs/"/>
    <hyperlink ref="S5741" r:id="rId11302"/>
    <hyperlink ref="AP5741" r:id="rId11303"/>
    <hyperlink ref="R5742" r:id="rId11304" display="http://verinetics.com/"/>
    <hyperlink ref="S5742" r:id="rId11305"/>
    <hyperlink ref="AP5742" r:id="rId11306"/>
    <hyperlink ref="R5743" r:id="rId11307" display="http://vrr.ca/"/>
    <hyperlink ref="S5743" r:id="rId11308"/>
    <hyperlink ref="AP5743" r:id="rId11309"/>
    <hyperlink ref="S5744" r:id="rId11310"/>
    <hyperlink ref="R5745" r:id="rId11311" display="http://retter.io/"/>
    <hyperlink ref="S5745" r:id="rId11312"/>
    <hyperlink ref="AP5745" r:id="rId11313"/>
    <hyperlink ref="R5746" r:id="rId11314" display="http://roargames.co/"/>
    <hyperlink ref="S5746" r:id="rId11315"/>
    <hyperlink ref="AP5746" r:id="rId11316"/>
    <hyperlink ref="R5747" r:id="rId11317" display="http://north-ai.com/"/>
    <hyperlink ref="S5747" r:id="rId11318"/>
    <hyperlink ref="AP5747" r:id="rId11319"/>
    <hyperlink ref="R5748" r:id="rId11320" display="http://whywelift.org/"/>
    <hyperlink ref="S5748" r:id="rId11321"/>
    <hyperlink ref="R5749" r:id="rId11322" display="http://monitapp.io/"/>
    <hyperlink ref="S5749" r:id="rId11323"/>
    <hyperlink ref="R5750" r:id="rId11324" display="http://storagedrop.co.il/"/>
    <hyperlink ref="S5750" r:id="rId11325"/>
    <hyperlink ref="AP5750" r:id="rId11326"/>
    <hyperlink ref="R5751" r:id="rId11327" display="http://zenosic.com/"/>
    <hyperlink ref="AQ5751" r:id="rId11328" location="team" display="https://pitchbook.com/profiles/company/493001-38 - team"/>
    <hyperlink ref="R5752" r:id="rId11329" display="http://magicpotiongames.com/"/>
    <hyperlink ref="S5752" r:id="rId11330"/>
    <hyperlink ref="R5753" r:id="rId11331" display="http://jlab.org/"/>
    <hyperlink ref="S5753" r:id="rId11332"/>
    <hyperlink ref="AQ5753" r:id="rId11333"/>
    <hyperlink ref="AQ5754" r:id="rId11334"/>
    <hyperlink ref="R5755" r:id="rId11335" display="http://aquavitea.com/"/>
    <hyperlink ref="S5755" r:id="rId11336"/>
    <hyperlink ref="AP5755" r:id="rId11337"/>
    <hyperlink ref="R5756" r:id="rId11338" display="http://grantthornton.com/"/>
    <hyperlink ref="S5756" r:id="rId11339"/>
    <hyperlink ref="AP5756" r:id="rId11340"/>
    <hyperlink ref="R5757" r:id="rId11341" display="http://daimo.com/"/>
    <hyperlink ref="R5758" r:id="rId11342" display="http://jobs.recipeat.in/"/>
    <hyperlink ref="S5758" r:id="rId11343"/>
    <hyperlink ref="AP5758" r:id="rId11344"/>
    <hyperlink ref="R5759" r:id="rId11345" display="http://ecofashioncorp.com/"/>
    <hyperlink ref="S5759" r:id="rId11346"/>
    <hyperlink ref="R5760" r:id="rId11347" display="http://wallcolmonoy.com/"/>
    <hyperlink ref="S5760" r:id="rId11348"/>
    <hyperlink ref="R5761" r:id="rId11349" display="http://degenverse.com/"/>
    <hyperlink ref="R5762" r:id="rId11350" display="http://unmhealth.org/"/>
    <hyperlink ref="S5762" r:id="rId11351"/>
    <hyperlink ref="AP5762" r:id="rId11352"/>
    <hyperlink ref="R5763" r:id="rId11353" display="http://authpayapp.com/"/>
    <hyperlink ref="S5763" r:id="rId11354"/>
    <hyperlink ref="AP5763" r:id="rId11355"/>
    <hyperlink ref="S5764" r:id="rId11356"/>
    <hyperlink ref="R5765" r:id="rId11357" display="http://healthlincchc.org/"/>
    <hyperlink ref="S5765" r:id="rId11358"/>
    <hyperlink ref="AP5765" r:id="rId11359"/>
    <hyperlink ref="R5766" r:id="rId11360" display="http://evolvesnacks.com/"/>
    <hyperlink ref="S5766" r:id="rId11361"/>
    <hyperlink ref="AQ5766" r:id="rId11362"/>
    <hyperlink ref="R5767" r:id="rId11363" display="http://ednaexplorer.org/"/>
    <hyperlink ref="S5767" r:id="rId11364"/>
    <hyperlink ref="AP5767" r:id="rId11365"/>
    <hyperlink ref="R5769" r:id="rId11366" display="http://ledrivetoutnu.com/"/>
    <hyperlink ref="S5769" r:id="rId11367"/>
    <hyperlink ref="AP5769" r:id="rId11368"/>
    <hyperlink ref="R5770" r:id="rId11369" display="http://castleofblackwater.com/"/>
    <hyperlink ref="S5770" r:id="rId11370"/>
    <hyperlink ref="R5771" r:id="rId11371" display="http://vlippr.com/"/>
    <hyperlink ref="S5771" r:id="rId11372"/>
    <hyperlink ref="AP5771" r:id="rId11373"/>
    <hyperlink ref="R5772" r:id="rId11374" display="http://scmdojo.com/"/>
    <hyperlink ref="S5772" r:id="rId11375"/>
    <hyperlink ref="AQ5772" r:id="rId11376" location=":~:text=at%20your%20side-,Dr.%20Muddassir%20Ahmed,-Founder%20%26%20CEO%20%2D%20SCMDOJO" display="https://www.scmdojo.com/experts/ - :~:text=at%20your%20side-,Dr.%20Muddassir%20Ahmed,-Founder%20%26%20CEO%20%2D%20SCMDOJO"/>
    <hyperlink ref="R5773" r:id="rId11377" display="http://seatrac.com/"/>
    <hyperlink ref="S5773" r:id="rId11378"/>
    <hyperlink ref="AP5773" r:id="rId11379"/>
    <hyperlink ref="R5774" r:id="rId11380" display="http://chainspot.io/"/>
    <hyperlink ref="AQ5774" r:id="rId11381"/>
    <hyperlink ref="R5775" r:id="rId11382" display="http://elororesources.com/"/>
    <hyperlink ref="S5775" r:id="rId11383"/>
    <hyperlink ref="R5776" r:id="rId11384" display="http://themo.io/"/>
    <hyperlink ref="S5776" r:id="rId11385"/>
    <hyperlink ref="R5777" r:id="rId11386" display="http://inspirefcu.org/"/>
    <hyperlink ref="S5777" r:id="rId11387"/>
    <hyperlink ref="R5778" r:id="rId11388" display="http://ubeesky.cn/"/>
    <hyperlink ref="AQ5778" r:id="rId11389" location="team" display="https://pitchbook.com/profiles/company/590901-22 - team"/>
    <hyperlink ref="S5779" r:id="rId11390"/>
    <hyperlink ref="R5781" r:id="rId11391" display="http://andfoods.co/"/>
    <hyperlink ref="S5781" r:id="rId11392"/>
    <hyperlink ref="R5783" r:id="rId11393" display="http://silkplm.com/"/>
    <hyperlink ref="S5783" r:id="rId11394"/>
    <hyperlink ref="R5784" r:id="rId11395" display="http://kasonind.com/"/>
    <hyperlink ref="S5784" r:id="rId11396"/>
    <hyperlink ref="R5785" r:id="rId11397" display="http://abrailroad.com/"/>
    <hyperlink ref="S5785" r:id="rId11398"/>
    <hyperlink ref="R5786" r:id="rId11399" display="http://tipack.cn/"/>
    <hyperlink ref="AQ5786" r:id="rId11400" location="captable" display="https://pitchbook.com/profiles/company/491252-77 - captable"/>
    <hyperlink ref="R5787" r:id="rId11401" display="http://aknext.net/"/>
    <hyperlink ref="S5787" r:id="rId11402"/>
    <hyperlink ref="AP5787" r:id="rId11403"/>
    <hyperlink ref="R5788" r:id="rId11404" display="http://infcurion.com/"/>
    <hyperlink ref="S5788" r:id="rId11405"/>
    <hyperlink ref="AQ5788" r:id="rId11406" location=":~:text=CEO%20%26%20Founder,Hiroki%20Maruyama" display="https://infcurion.com/en/company/ - :~:text=CEO%20%26%20Founder,Hiroki%20Maruyama"/>
    <hyperlink ref="R5789" r:id="rId11407" display="http://cwit.org/"/>
    <hyperlink ref="S5789" r:id="rId11408"/>
    <hyperlink ref="AQ5789" r:id="rId11409" location=":~:text=Jayne%20Vellinga,Executive%20Director" display="https://cwit.org/mission-impact/staff-board-council/ - :~:text=Jayne%20Vellinga,Executive%20Director"/>
    <hyperlink ref="R5790" r:id="rId11410" display="http://caulipuffs.com/"/>
    <hyperlink ref="S5790" r:id="rId11411"/>
    <hyperlink ref="AP5790" r:id="rId11412"/>
    <hyperlink ref="R5791" r:id="rId11413" display="http://cybermanor.com/"/>
    <hyperlink ref="S5791" r:id="rId11414"/>
    <hyperlink ref="AP5791" r:id="rId11415"/>
    <hyperlink ref="R5792" r:id="rId11416" display="http://lsrc.com/"/>
    <hyperlink ref="S5792" r:id="rId11417"/>
    <hyperlink ref="AP5792" r:id="rId11418"/>
    <hyperlink ref="R5793" r:id="rId11419" display="http://yokoitoinc.com/"/>
    <hyperlink ref="S5793" r:id="rId11420"/>
    <hyperlink ref="AP5793" r:id="rId11421"/>
    <hyperlink ref="R5794" r:id="rId11422" display="http://thryftship.com/"/>
    <hyperlink ref="S5794" r:id="rId11423"/>
    <hyperlink ref="R5795" r:id="rId11424" display="http://service.sosyun.com/"/>
    <hyperlink ref="AQ5795" r:id="rId11425"/>
    <hyperlink ref="R5796" r:id="rId11426" display="http://gshcorporation.com/"/>
    <hyperlink ref="S5796" r:id="rId11427"/>
    <hyperlink ref="AQ5796" r:id="rId11428" location=":~:text=DR%20SAM%20GOI,Executive%20Chairman" display="http://www.gshcorporation.com/our_company_board_of_dir.html - :~:text=DR%20SAM%20GOI,Executive%20Chairman"/>
    <hyperlink ref="R5797" r:id="rId11429" display="http://fourth-wall.com/"/>
    <hyperlink ref="S5797" r:id="rId11430"/>
    <hyperlink ref="R5798" r:id="rId11431" display="http://prologuedigital.com/"/>
    <hyperlink ref="S5798" r:id="rId11432"/>
    <hyperlink ref="AP5798" r:id="rId11433"/>
    <hyperlink ref="R5799" r:id="rId11434" display="http://newtonheattreating.com/"/>
    <hyperlink ref="S5799" r:id="rId11435"/>
    <hyperlink ref="R5801" r:id="rId11436" display="http://shambarecords.com/"/>
    <hyperlink ref="S5801" r:id="rId11437"/>
    <hyperlink ref="AP5801" r:id="rId11438"/>
    <hyperlink ref="R5802" r:id="rId11439" display="http://safeflows.io/"/>
    <hyperlink ref="S5802" r:id="rId11440"/>
    <hyperlink ref="R5803" r:id="rId11441" display="http://jeremiahprogram.org/"/>
    <hyperlink ref="S5803" r:id="rId11442"/>
    <hyperlink ref="AP5803" r:id="rId11443"/>
    <hyperlink ref="R5804" r:id="rId11444" display="http://victoryadvancedtechnologies.com/"/>
    <hyperlink ref="S5804" r:id="rId11445"/>
    <hyperlink ref="AP5804" r:id="rId11446"/>
    <hyperlink ref="R5805" r:id="rId11447" display="http://rusi.org/"/>
    <hyperlink ref="S5805" r:id="rId11448"/>
    <hyperlink ref="AP5805" r:id="rId11449"/>
    <hyperlink ref="R5806" r:id="rId11450" display="http://broswarm.com/"/>
    <hyperlink ref="S5806" r:id="rId11451"/>
    <hyperlink ref="AP5806" r:id="rId11452"/>
    <hyperlink ref="R5808" r:id="rId11453" display="http://ridgeon.me/"/>
    <hyperlink ref="S5808" r:id="rId11454"/>
    <hyperlink ref="AQ5808" r:id="rId11455"/>
    <hyperlink ref="R5809" r:id="rId11456" display="http://sportran.org/"/>
    <hyperlink ref="S5809" r:id="rId11457"/>
    <hyperlink ref="AQ5809" r:id="rId11458" location=":~:text=Chief%20Executive%20Officer" display="https://www.sportran.org/Directory.aspx?did=4 - :~:text=Chief%20Executive%20Officer"/>
    <hyperlink ref="R5810" r:id="rId11459" display="http://canyonpartners.com/"/>
    <hyperlink ref="S5810" r:id="rId11460"/>
    <hyperlink ref="AP5810" r:id="rId11461"/>
    <hyperlink ref="R5811" r:id="rId11462" display="http://themediagale.com/"/>
    <hyperlink ref="S5811" r:id="rId11463"/>
    <hyperlink ref="AP5811" r:id="rId11464"/>
    <hyperlink ref="R5812" r:id="rId11465" display="http://hrpanda.co/"/>
    <hyperlink ref="S5812" r:id="rId11466"/>
    <hyperlink ref="AP5812" r:id="rId11467"/>
    <hyperlink ref="S5813" r:id="rId11468"/>
    <hyperlink ref="R5814" r:id="rId11469" display="http://omgbubbletea.com/"/>
    <hyperlink ref="S5814" r:id="rId11470"/>
    <hyperlink ref="AP5814" r:id="rId11471"/>
    <hyperlink ref="R5815" r:id="rId11472" display="http://fremantleseaweed.com/"/>
    <hyperlink ref="S5815" r:id="rId11473"/>
    <hyperlink ref="AP5815" r:id="rId11474"/>
    <hyperlink ref="R5818" r:id="rId11475" display="http://ugn.com/"/>
    <hyperlink ref="S5818" r:id="rId11476"/>
    <hyperlink ref="S5819" r:id="rId11477"/>
    <hyperlink ref="R5820" r:id="rId11478" display="http://bazaa.com.au/"/>
    <hyperlink ref="S5820" r:id="rId11479"/>
    <hyperlink ref="AP5820" r:id="rId11480"/>
    <hyperlink ref="R5821" r:id="rId11481" display="http://plasconplastics.com/"/>
    <hyperlink ref="S5821" r:id="rId11482"/>
    <hyperlink ref="AQ5821" r:id="rId11483" location="Our-team" display="https://www.plasconplastics.com/about - Our-team"/>
    <hyperlink ref="R5822" r:id="rId11484" display="http://caremybaby.ru/"/>
    <hyperlink ref="AP5822" r:id="rId11485"/>
    <hyperlink ref="R5823" r:id="rId11486" display="http://skinandout.fr/"/>
    <hyperlink ref="S5823" r:id="rId11487"/>
    <hyperlink ref="AP5823" r:id="rId11488"/>
    <hyperlink ref="R5824" r:id="rId11489" display="http://communityaccess.org/"/>
    <hyperlink ref="S5824" r:id="rId11490"/>
    <hyperlink ref="AQ5824" r:id="rId11491"/>
    <hyperlink ref="R5825" r:id="rId11492" display="http://downtowndetroit.org/"/>
    <hyperlink ref="S5825" r:id="rId11493"/>
    <hyperlink ref="R5826" r:id="rId11494" display="http://ambassador-group.co.uk/"/>
    <hyperlink ref="S5826" r:id="rId11495"/>
    <hyperlink ref="AP5826" r:id="rId11496"/>
    <hyperlink ref="R5827" r:id="rId11497" display="http://metallisresources.com/"/>
    <hyperlink ref="S5827" r:id="rId11498"/>
    <hyperlink ref="AQ5827" r:id="rId11499" location=":~:text=FIORE%20ALIPERTI,CEO%2C%20Director" display="https://metallisresources.com/corporate/ - :~:text=FIORE%20ALIPERTI,CEO%2C%20Director"/>
    <hyperlink ref="R5828" r:id="rId11500" display="http://mainewoodscompany.com/"/>
    <hyperlink ref="S5828" r:id="rId11501"/>
    <hyperlink ref="AQ5828" r:id="rId11502"/>
    <hyperlink ref="R5829" r:id="rId11503" display="http://habitatpwp.org/"/>
    <hyperlink ref="S5829" r:id="rId11504"/>
    <hyperlink ref="R5830" r:id="rId11505" display="http://m4elithium-com.stackstaging.com/"/>
    <hyperlink ref="S5830" r:id="rId11506"/>
    <hyperlink ref="AP5830" r:id="rId11507"/>
    <hyperlink ref="R5831" r:id="rId11508" display="http://skedda.com/"/>
    <hyperlink ref="S5831" r:id="rId11509"/>
    <hyperlink ref="R5832" r:id="rId11510" display="http://cmrplc.com/"/>
    <hyperlink ref="S5832" r:id="rId11511"/>
    <hyperlink ref="R5833" r:id="rId11512" display="http://weitec.es/"/>
    <hyperlink ref="S5833" r:id="rId11513"/>
    <hyperlink ref="AQ5833" r:id="rId11514" location=":~:text=Interview%20with-,Mario%20Quesada%2C%20CEO%20of%20WEITEC,-Interview%20with%20Mario" display="https://weitec.es/weitec-mejor-proyecto-innovador-del-programa-orihuela-emprende-gestionado-por-el-parque-cientifico-de-la-umh-2/ - :~:text=Interview%20with-,Mario%20Quesada%2C%20CEO%20of%20WEITEC,-Interview%20with%20Mario"/>
    <hyperlink ref="R5834" r:id="rId11515" display="http://naeco.net/"/>
    <hyperlink ref="S5834" r:id="rId11516"/>
    <hyperlink ref="AP5834" r:id="rId11517"/>
    <hyperlink ref="R5835" r:id="rId11518" display="http://piolaxusa.com/"/>
    <hyperlink ref="S5835" r:id="rId11519"/>
    <hyperlink ref="AQ5835" r:id="rId11520" location=":~:text=Yukihiko%20Shimazu-,President,Satoshi%20Yamada,-Executive%20Director" display="https://www.piolax.co.jp/en/company/officer/ - :~:text=Yukihiko%20Shimazu-,President,Satoshi%20Yamada,-Executive%20Director"/>
    <hyperlink ref="R5836" r:id="rId11521" display="http://glcrailroad.com/"/>
    <hyperlink ref="S5836" r:id="rId11522"/>
    <hyperlink ref="R5837" r:id="rId11523" display="http://gtsc.com/"/>
    <hyperlink ref="S5837" r:id="rId11524"/>
    <hyperlink ref="R5838" r:id="rId11525" display="http://steris-ims.com/"/>
    <hyperlink ref="S5838" r:id="rId11526"/>
    <hyperlink ref="AP5838" r:id="rId11527"/>
    <hyperlink ref="R5839" r:id="rId11528" display="http://medisprof.ro/"/>
    <hyperlink ref="S5839" r:id="rId11529"/>
    <hyperlink ref="AP5839" r:id="rId11530"/>
    <hyperlink ref="R5840" r:id="rId11531" display="http://baladin.it/"/>
    <hyperlink ref="S5840" r:id="rId11532"/>
    <hyperlink ref="AP5840" r:id="rId11533"/>
    <hyperlink ref="R5841" r:id="rId11534" display="http://neighborserve.com/"/>
    <hyperlink ref="S5841" r:id="rId11535"/>
    <hyperlink ref="AP5841" r:id="rId11536"/>
    <hyperlink ref="R5842" r:id="rId11537" display="http://hfuw.org/"/>
    <hyperlink ref="S5842" r:id="rId11538"/>
    <hyperlink ref="R5843" r:id="rId11539" display="http://bpmfg.com/"/>
    <hyperlink ref="S5843" r:id="rId11540"/>
    <hyperlink ref="AP5843" r:id="rId11541"/>
    <hyperlink ref="R5844" r:id="rId11542" display="http://gr8outdoors.com/"/>
    <hyperlink ref="S5844" r:id="rId11543"/>
    <hyperlink ref="AP5844" r:id="rId11544"/>
    <hyperlink ref="R5845" r:id="rId11545" display="http://gloucester-ma.gov/"/>
    <hyperlink ref="S5845" r:id="rId11546"/>
    <hyperlink ref="AP5845" r:id="rId11547"/>
    <hyperlink ref="R5846" r:id="rId11548" display="http://innosonics.com/"/>
    <hyperlink ref="R5847" r:id="rId11549" display="http://primoconciergerie.fr/"/>
    <hyperlink ref="S5847" r:id="rId11550"/>
    <hyperlink ref="AP5847" r:id="rId11551"/>
    <hyperlink ref="R5848" r:id="rId11552" display="http://printedfarms.com/"/>
    <hyperlink ref="S5848" r:id="rId11553"/>
    <hyperlink ref="AQ5848" r:id="rId11554" location="team" display="https://pitchbook.com/profiles/company/496103-23 - team"/>
    <hyperlink ref="R5849" r:id="rId11555" display="http://edscha.com/"/>
    <hyperlink ref="S5849" r:id="rId11556"/>
    <hyperlink ref="AP5849" r:id="rId11557"/>
    <hyperlink ref="R5850" r:id="rId11558" display="http://confabca.com/"/>
    <hyperlink ref="S5850" r:id="rId11559"/>
    <hyperlink ref="AQ5850" r:id="rId11560"/>
    <hyperlink ref="R5851" r:id="rId11561" display="http://wrrgold.com/"/>
    <hyperlink ref="AQ5851" r:id="rId11562"/>
    <hyperlink ref="R5853" r:id="rId11563" display="http://iconsolutions.com/"/>
    <hyperlink ref="S5853" r:id="rId11564"/>
    <hyperlink ref="AQ5853" r:id="rId11565" location="team" display="https://pitchbook.com/profiles/company/433669-69 - team"/>
    <hyperlink ref="R5854" r:id="rId11566" display="http://llusern.co.uk/"/>
    <hyperlink ref="S5854" r:id="rId11567"/>
    <hyperlink ref="R5855" r:id="rId11568" display="http://horizonservices.org/"/>
    <hyperlink ref="S5855" r:id="rId11569"/>
    <hyperlink ref="R5856" r:id="rId11570" display="http://ourmindsmatter.org/"/>
    <hyperlink ref="S5856" r:id="rId11571"/>
    <hyperlink ref="AQ5856" r:id="rId11572"/>
    <hyperlink ref="R5858" r:id="rId11573" display="http://forzalithium.com/"/>
    <hyperlink ref="S5858" r:id="rId11574"/>
    <hyperlink ref="AQ5858" r:id="rId11575"/>
    <hyperlink ref="R5859" r:id="rId11576" display="http://ottobock.com/"/>
    <hyperlink ref="AP5859" r:id="rId11577"/>
    <hyperlink ref="R5860" r:id="rId11578" display="http://buildrfi.com/"/>
    <hyperlink ref="S5860" r:id="rId11579"/>
    <hyperlink ref="R5861" r:id="rId11580" display="http://giveusthefloor.org/"/>
    <hyperlink ref="S5861" r:id="rId11581"/>
    <hyperlink ref="R5862" r:id="rId11582" display="http://bobochicken.com/"/>
    <hyperlink ref="AQ5862" r:id="rId11583"/>
    <hyperlink ref="R5863" r:id="rId11584" display="http://hoperisingclinic.org/"/>
    <hyperlink ref="S5863" r:id="rId11585"/>
    <hyperlink ref="AQ5863" r:id="rId11586"/>
    <hyperlink ref="R5864" r:id="rId11587" display="http://industrialheater.com/"/>
    <hyperlink ref="S5864" r:id="rId11588"/>
    <hyperlink ref="R5865" r:id="rId11589" display="http://spencer.web.sd62.bc.ca/"/>
    <hyperlink ref="S5865" r:id="rId11590"/>
    <hyperlink ref="AQ5865" r:id="rId11591"/>
    <hyperlink ref="R5866" r:id="rId11592" display="http://maineequaljustice.org/"/>
    <hyperlink ref="S5866" r:id="rId11593"/>
    <hyperlink ref="AQ5866" r:id="rId11594"/>
    <hyperlink ref="R5867" r:id="rId11595" display="http://technifabgc.com/"/>
    <hyperlink ref="S5867" r:id="rId11596"/>
    <hyperlink ref="AP5867" r:id="rId11597"/>
    <hyperlink ref="R5868" r:id="rId11598" display="http://raymath.com/"/>
    <hyperlink ref="S5868" r:id="rId11599"/>
    <hyperlink ref="AP5868" r:id="rId11600"/>
    <hyperlink ref="R5869" r:id="rId11601" display="http://amalalliance.org/"/>
    <hyperlink ref="S5869" r:id="rId11602"/>
    <hyperlink ref="R5870" r:id="rId11603" display="http://cityoflesueur.com/"/>
    <hyperlink ref="S5870" r:id="rId11604"/>
    <hyperlink ref="AP5870" r:id="rId11605"/>
    <hyperlink ref="R5871" r:id="rId11606" display="http://paillor.com/"/>
    <hyperlink ref="S5871" r:id="rId11607"/>
    <hyperlink ref="R5873" r:id="rId11608" display="http://r3d.com.au/"/>
    <hyperlink ref="S5873" r:id="rId11609"/>
    <hyperlink ref="AQ5873" r:id="rId11610"/>
    <hyperlink ref="S5874" r:id="rId11611"/>
    <hyperlink ref="S5875" r:id="rId11612"/>
    <hyperlink ref="R5876" r:id="rId11613" display="http://onceuponacoconut.com/"/>
    <hyperlink ref="S5876" r:id="rId11614"/>
    <hyperlink ref="AP5876" r:id="rId11615"/>
    <hyperlink ref="R5877" r:id="rId11616" display="http://ricaurteprecision.com/"/>
    <hyperlink ref="S5877" r:id="rId11617"/>
    <hyperlink ref="AP5877" r:id="rId11618"/>
    <hyperlink ref="R5878" r:id="rId11619" display="http://salvagetrading.com/"/>
    <hyperlink ref="AP5878" r:id="rId11620"/>
    <hyperlink ref="R5879" r:id="rId11621" display="http://southgatems.lausd.org/"/>
    <hyperlink ref="AQ5879" r:id="rId11622"/>
    <hyperlink ref="R5880" r:id="rId11623" display="http://cqlcorp.com/"/>
    <hyperlink ref="S5880" r:id="rId11624"/>
    <hyperlink ref="R5881" r:id="rId11625" display="http://drguido.ai/"/>
    <hyperlink ref="AQ5881" r:id="rId11626"/>
    <hyperlink ref="R5882" r:id="rId11627" display="http://condogroup.de/"/>
    <hyperlink ref="S5882" r:id="rId11628"/>
    <hyperlink ref="AQ5882" r:id="rId11629" location="team" display="https://pitchbook.com/profiles/company/472468-24 - team"/>
    <hyperlink ref="R5883" r:id="rId11630" display="http://puppygraph.com/"/>
    <hyperlink ref="S5883" r:id="rId11631"/>
    <hyperlink ref="R5884" r:id="rId11632" display="http://plenumsplus.com/"/>
    <hyperlink ref="S5884" r:id="rId11633"/>
    <hyperlink ref="R5885" r:id="rId11634" display="http://upstreamedu.org/"/>
    <hyperlink ref="S5885" r:id="rId11635"/>
    <hyperlink ref="AP5885" r:id="rId11636"/>
    <hyperlink ref="R5886" r:id="rId11637" display="http://trevorai.com/"/>
    <hyperlink ref="S5886" r:id="rId11638"/>
    <hyperlink ref="AP5886" r:id="rId11639"/>
    <hyperlink ref="R5887" r:id="rId11640" display="http://hainescity.com/"/>
    <hyperlink ref="S5887" r:id="rId11641"/>
    <hyperlink ref="AQ5887" r:id="rId11642"/>
    <hyperlink ref="R5888" r:id="rId11643" display="http://gridgear.ca/"/>
    <hyperlink ref="AQ5888" r:id="rId11644"/>
    <hyperlink ref="R5889" r:id="rId11645" display="http://ccamh.org/"/>
    <hyperlink ref="S5889" r:id="rId11646"/>
    <hyperlink ref="AP5889" r:id="rId11647"/>
    <hyperlink ref="R5890" r:id="rId11648" display="http://doncaster.sd61.bc.ca/"/>
    <hyperlink ref="AQ5890" r:id="rId11649"/>
    <hyperlink ref="R5891" r:id="rId11650" display="http://power-gem.com/"/>
    <hyperlink ref="S5891" r:id="rId11651"/>
    <hyperlink ref="R5892" r:id="rId11652" display="http://granularity.ca/"/>
    <hyperlink ref="S5892" r:id="rId11653"/>
    <hyperlink ref="AP5892" r:id="rId11654"/>
    <hyperlink ref="R5893" r:id="rId11655" display="http://gatewayaluminum.com/"/>
    <hyperlink ref="R5895" r:id="rId11656" display="http://elementary.sd42.ca/"/>
    <hyperlink ref="AQ5895" r:id="rId11657" location=":~:text=President%20%E2%80%93%20Laura%20Johnson" display="https://elementary.sd42.ca/whonnock/pac/ - :~:text=President%20%E2%80%93%20Laura%20Johnson"/>
    <hyperlink ref="R5896" r:id="rId11658" display="http://otsukachemical.com/"/>
    <hyperlink ref="S5896" r:id="rId11659"/>
    <hyperlink ref="AQ5896" r:id="rId11660"/>
    <hyperlink ref="R5897" r:id="rId11661" display="http://misasp.com/"/>
    <hyperlink ref="S5897" r:id="rId11662"/>
    <hyperlink ref="AQ5897" r:id="rId11663" location="articleId1946922" display="https://www.thefabricator-digital.com/thefabricator/202401/MobilePagedArticle.action?articleId=1946922 - articleId1946922"/>
    <hyperlink ref="R5898" r:id="rId11664" display="http://pcul.org/"/>
    <hyperlink ref="S5898" r:id="rId11665"/>
    <hyperlink ref="R5899" r:id="rId11666" display="http://sgbi.us/"/>
    <hyperlink ref="S5899" r:id="rId11667"/>
    <hyperlink ref="AP5899" r:id="rId11668"/>
    <hyperlink ref="R5900" r:id="rId11669" display="http://universalmw.com/"/>
    <hyperlink ref="S5900" r:id="rId11670"/>
    <hyperlink ref="AP5900" r:id="rId11671"/>
    <hyperlink ref="R5901" r:id="rId11672" display="http://shakesmart.com/"/>
    <hyperlink ref="S5901" r:id="rId11673"/>
    <hyperlink ref="AP5901" r:id="rId11674"/>
    <hyperlink ref="R5902" r:id="rId11675" display="http://indicold.in/"/>
    <hyperlink ref="S5902" r:id="rId11676"/>
    <hyperlink ref="R5903" r:id="rId11677" display="http://reviewtailor.com/"/>
    <hyperlink ref="S5903" r:id="rId11678"/>
    <hyperlink ref="R5904" r:id="rId11679" display="http://mss.sd58.bc.ca/"/>
    <hyperlink ref="AQ5904" r:id="rId11680" display="http://sd58.bc.ca/"/>
    <hyperlink ref="R5905" r:id="rId11681" display="http://famousramonawater.com/"/>
    <hyperlink ref="S5905" r:id="rId11682"/>
    <hyperlink ref="AP5905" r:id="rId11683"/>
    <hyperlink ref="R5906" r:id="rId11684" display="http://realnara.net/"/>
    <hyperlink ref="S5906" r:id="rId11685"/>
    <hyperlink ref="R5907" r:id="rId11686" display="http://roexaudio.com/"/>
    <hyperlink ref="S5907" r:id="rId11687"/>
    <hyperlink ref="R5908" r:id="rId11688" display="http://lexiq.io/"/>
    <hyperlink ref="S5908" r:id="rId11689"/>
    <hyperlink ref="R5909" r:id="rId11690" display="http://neighborhoodcenterwv.org/"/>
    <hyperlink ref="AQ5909" r:id="rId11691" location=":~:text=Savannah%2DJane%20Griffin,Chief%20Executive%20Officer" display="https://neighborhoodcenterwv.org/who-we-are/ - :~:text=Savannah%2DJane%20Griffin,Chief%20Executive%20Officer"/>
    <hyperlink ref="R5910" r:id="rId11692" display="http://toptierlessons.com/"/>
    <hyperlink ref="S5910" r:id="rId11693"/>
    <hyperlink ref="AP5910" r:id="rId11694"/>
    <hyperlink ref="R5911" r:id="rId11695" display="http://foundcom.org/"/>
    <hyperlink ref="S5911" r:id="rId11696"/>
    <hyperlink ref="AP5911" r:id="rId11697"/>
    <hyperlink ref="R5914" r:id="rId11698" display="http://voxeleron.com/"/>
    <hyperlink ref="S5914" r:id="rId11699"/>
    <hyperlink ref="R5915" r:id="rId11700" display="http://ivee.jobs/"/>
    <hyperlink ref="S5915" r:id="rId11701"/>
    <hyperlink ref="AP5915" r:id="rId11702"/>
    <hyperlink ref="R5916" r:id="rId11703" display="http://dimdata.com/"/>
    <hyperlink ref="S5916" r:id="rId11704"/>
    <hyperlink ref="R5917" r:id="rId11705" display="http://harbour.fi/"/>
    <hyperlink ref="S5917" r:id="rId11706"/>
    <hyperlink ref="R5918" r:id="rId11707" display="http://carrieverse.com/"/>
    <hyperlink ref="S5918" r:id="rId11708"/>
    <hyperlink ref="AQ5918" r:id="rId11709" location="team:~:text=Jeonghyeon%20Yoon,Chief%20Executive%20Officer" display="https://pitchbook.com/profiles/company/494625-79 - team:~:text=Jeonghyeon%20Yoon,Chief%20Executive%20Officer"/>
    <hyperlink ref="R5919" r:id="rId11710" display="http://intellosync.com/"/>
    <hyperlink ref="S5919" r:id="rId11711"/>
    <hyperlink ref="AP5919" r:id="rId11712"/>
    <hyperlink ref="R5920" r:id="rId11713" display="http://finware.io/"/>
    <hyperlink ref="S5920" r:id="rId11714"/>
    <hyperlink ref="AQ5920" r:id="rId11715"/>
    <hyperlink ref="R5921" r:id="rId11716" display="http://nationaldisabilityinstitute.org/"/>
    <hyperlink ref="S5921" r:id="rId11717"/>
    <hyperlink ref="AQ5921" r:id="rId11718" location=":~:text=Michael%20Morris%2C%20J,NDI%20Founder" display="https://www.nationaldisabilityinstitute.org/team/michael-morris/ - :~:text=Michael%20Morris%2C%20J,NDI%20Founder"/>
    <hyperlink ref="R5922" r:id="rId11719" display="http://piananonwovens.com/"/>
    <hyperlink ref="S5922" r:id="rId11720"/>
    <hyperlink ref="AP5922" r:id="rId11721"/>
    <hyperlink ref="R5923" r:id="rId11722" display="http://equitynetworks.co.uk/"/>
    <hyperlink ref="S5923" r:id="rId11723"/>
    <hyperlink ref="AP5923" r:id="rId11724"/>
    <hyperlink ref="R5924" r:id="rId11725" display="http://iterate-ai.com/"/>
    <hyperlink ref="S5924" r:id="rId11726"/>
    <hyperlink ref="R5925" r:id="rId11727" display="http://idele.com/"/>
    <hyperlink ref="S5925" r:id="rId11728"/>
    <hyperlink ref="AP5925" r:id="rId11729"/>
    <hyperlink ref="R5926" r:id="rId11730" display="http://seeru.ae/"/>
    <hyperlink ref="S5926" r:id="rId11731"/>
    <hyperlink ref="R5927" r:id="rId11732" display="http://halseypoint.com/"/>
    <hyperlink ref="S5927" r:id="rId11733"/>
    <hyperlink ref="AP5927" r:id="rId11734"/>
    <hyperlink ref="R5928" r:id="rId11735" display="http://sierragoldtrees.com/"/>
    <hyperlink ref="S5928" r:id="rId11736"/>
    <hyperlink ref="R5929" r:id="rId11737" display="http://medii.jp/"/>
    <hyperlink ref="AQ5929" r:id="rId11738" location="patents" display="https://pitchbook.com/profiles/company/464061-07 - patents"/>
    <hyperlink ref="R5930" r:id="rId11739" display="http://childrensdefense.org/"/>
    <hyperlink ref="S5930" r:id="rId11740"/>
    <hyperlink ref="AP5930" r:id="rId11741"/>
    <hyperlink ref="R5931" r:id="rId11742" display="http://ferrovial.com/"/>
    <hyperlink ref="S5931" r:id="rId11743"/>
    <hyperlink ref="R5932" r:id="rId11744" display="http://fec-co.com/"/>
    <hyperlink ref="S5932" r:id="rId11745"/>
    <hyperlink ref="R5933" r:id="rId11746" display="http://ncrc.org/"/>
    <hyperlink ref="S5933" r:id="rId11747"/>
    <hyperlink ref="R5934" r:id="rId11748" display="http://ansellatx.com/"/>
    <hyperlink ref="S5934" r:id="rId11749"/>
    <hyperlink ref="AP5934" r:id="rId11750"/>
    <hyperlink ref="R5935" r:id="rId11751" display="http://goodwillsp.org/"/>
    <hyperlink ref="S5935" r:id="rId11752"/>
    <hyperlink ref="AP5935" r:id="rId11753"/>
    <hyperlink ref="R5936" r:id="rId11754" display="http://dexforce.com/"/>
    <hyperlink ref="AQ5936" r:id="rId11755" location="timeline" display="https://pitchbook.com/profiles/company/494041-06 - timeline"/>
    <hyperlink ref="R5937" r:id="rId11756" display="http://womensbeanproject.com/"/>
    <hyperlink ref="S5937" r:id="rId11757"/>
    <hyperlink ref="R5938" r:id="rId11758" display="http://equitablegrowth.org/"/>
    <hyperlink ref="S5938" r:id="rId11759"/>
    <hyperlink ref="R5939" r:id="rId11760" display="http://paklaunch.com/"/>
    <hyperlink ref="S5939" r:id="rId11761"/>
    <hyperlink ref="AP5939" r:id="rId11762"/>
    <hyperlink ref="R5940" r:id="rId11763" display="http://on-bright.com/"/>
    <hyperlink ref="S5940" r:id="rId11764"/>
    <hyperlink ref="R5941" r:id="rId11765" display="http://childrenshealthwatch.org/"/>
    <hyperlink ref="S5941" r:id="rId11766"/>
    <hyperlink ref="AQ5941" r:id="rId11767"/>
    <hyperlink ref="R5942" r:id="rId11768" display="http://cashmd.org/"/>
    <hyperlink ref="S5942" r:id="rId11769"/>
    <hyperlink ref="AP5942" r:id="rId11770"/>
    <hyperlink ref="R5943" r:id="rId11771" display="http://plumed.kr/"/>
    <hyperlink ref="AQ5943" r:id="rId11772" location="overview" display="https://pitchbook.com/profiles/company/515897-47 - overview"/>
    <hyperlink ref="R5944" r:id="rId11773" display="http://lintas-greenenergy.de/"/>
    <hyperlink ref="S5944" r:id="rId11774"/>
    <hyperlink ref="AP5944" r:id="rId11775"/>
    <hyperlink ref="R5945" r:id="rId11776" display="http://mucse.com/"/>
    <hyperlink ref="R5946" r:id="rId11777" display="http://bontonfarms.org/"/>
    <hyperlink ref="S5946" r:id="rId11778"/>
    <hyperlink ref="AQ5946" r:id="rId11779" location=":~:text=Daron%20Babcock%20%2D%20Bonton%20Farms" display="https://bontonfarms.org/c5_person/daron-babcock/ - :~:text=Daron%20Babcock%20%2D%20Bonton%20Farms"/>
    <hyperlink ref="R5947" r:id="rId11780" display="http://enjoyrio.in/"/>
    <hyperlink ref="S5947" r:id="rId11781"/>
    <hyperlink ref="R5948" r:id="rId11782" display="http://massbudget.org/"/>
    <hyperlink ref="S5948" r:id="rId11783"/>
    <hyperlink ref="AQ5948" r:id="rId11784" location=":~:text=vabreu%40massbudget.org-,Viviana%20M.%20Abreu%2DHern%C3%A1ndez,PRESIDENT,-Viviana%20M.%20Abreu" display="https://massbudget.org/about-us/staff/viviana-abreu-hernandez/ - :~:text=vabreu%40massbudget.org-,Viviana%20M.%20Abreu%2DHern%C3%A1ndez,PRESIDENT,-Viviana%20M.%20Abreu"/>
    <hyperlink ref="R5949" r:id="rId11785" display="http://rockfish.ai/"/>
    <hyperlink ref="S5949" r:id="rId11786"/>
    <hyperlink ref="R5950" r:id="rId11787" display="http://redimensiongames.com/"/>
    <hyperlink ref="AQ5950" r:id="rId11788" location="overview" display="https://pitchbook.com/profiles/company/590790-70 - overview"/>
    <hyperlink ref="R5951" r:id="rId11789" display="http://grabenord.com/"/>
    <hyperlink ref="S5951" r:id="rId11790"/>
    <hyperlink ref="R5952" r:id="rId11791" display="http://goldenstateopportunity.org/"/>
    <hyperlink ref="S5952" r:id="rId11792"/>
    <hyperlink ref="AQ5952" r:id="rId11793" location=":~:text=Joe%C2%A0Sanberg,%C2%A0Founder" display="https://www.goldenstateopportunity.org/our-team/ - :~:text=Joe%C2%A0Sanberg,%C2%A0Founder"/>
    <hyperlink ref="R5953" r:id="rId11794" display="http://themastersapprentice.org/"/>
    <hyperlink ref="S5953" r:id="rId11795"/>
    <hyperlink ref="R5954" r:id="rId11796" display="http://shebuiltthiscity.org/"/>
    <hyperlink ref="S5954" r:id="rId11797"/>
    <hyperlink ref="AP5954" r:id="rId11798"/>
    <hyperlink ref="R5956" r:id="rId11799" display="http://puzzle-ring.jp/"/>
    <hyperlink ref="S5956" r:id="rId11800"/>
    <hyperlink ref="AQ5956" r:id="rId11801" location=":~:text=Yukihiro%20Yamamura%0AYUKIHIRO%20YAMAMURA%0ACEO" display="https://www.lastmessage.rip/company - :~:text=Yukihiro%20Yamamura%0AYUKIHIRO%20YAMAMURA%0ACEO"/>
    <hyperlink ref="R5958" r:id="rId11802" display="http://thealliancetx.org/"/>
    <hyperlink ref="S5958" r:id="rId11803"/>
    <hyperlink ref="AQ5958" r:id="rId11804" location=":~:text=Travis%20Gordon,Chief%20Financial%20Officer" display="https://thealliancetx.org/executive-team/ - :~:text=Travis%20Gordon,Chief%20Financial%20Officer"/>
    <hyperlink ref="R5960" r:id="rId11805" display="http://thecommonwealthinstitute.org/"/>
    <hyperlink ref="R5961" r:id="rId11806" display="http://buildingblockresolutions.com/"/>
    <hyperlink ref="S5961" r:id="rId11807"/>
    <hyperlink ref="AQ5961" r:id="rId11808" location=":~:text=Dr.%20Jennifer%20Charles%20is%20the%20Executive%20Director%20and%20owner%20of%20Building%20Block%20Resolutions%2C%20an" display="https://buildingblockresolutions.com/team-bios/ - :~:text=Dr.%20Jennifer%20Charles%20is%20the%20Executive%20Director%20and%20owner%20of%20Building%20Block%20Resolutions%2C%20an"/>
    <hyperlink ref="R5962" r:id="rId11809" display="http://itep.org/"/>
    <hyperlink ref="S5962" r:id="rId11810"/>
    <hyperlink ref="AP5962" r:id="rId11811"/>
    <hyperlink ref="R5963" r:id="rId11812" display="http://localizadoai.com/"/>
    <hyperlink ref="R5964" r:id="rId11813" display="http://acceleratemt.com/"/>
    <hyperlink ref="S5964" r:id="rId11814"/>
    <hyperlink ref="AQ5964" r:id="rId11815"/>
    <hyperlink ref="R5965" r:id="rId11816" display="http://tsynbio.com/"/>
    <hyperlink ref="AQ5965" r:id="rId11817" location="overview" display="https://pitchbook.com/profiles/company/589500-46 - overview"/>
    <hyperlink ref="R5966" r:id="rId11818" display="http://policymattersohio.org/"/>
    <hyperlink ref="S5966" r:id="rId11819"/>
    <hyperlink ref="AQ5966" r:id="rId11820" location=":~:text=Hannah%20Halbert%20(she,Email%20Hannah" display="https://www.policymattersohio.org/who-we-are/staff - :~:text=Hannah%20Halbert%20(she,Email%20Hannah"/>
    <hyperlink ref="R5967" r:id="rId11821" display="http://floridatradeacademy.org/"/>
    <hyperlink ref="S5967" r:id="rId11822"/>
    <hyperlink ref="R5969" r:id="rId11823" display="http://positiveworkforce.org/"/>
    <hyperlink ref="S5969" r:id="rId11824"/>
    <hyperlink ref="AQ5969" r:id="rId11825"/>
    <hyperlink ref="AQ5970" r:id="rId11826"/>
    <hyperlink ref="R5971" r:id="rId11827" display="http://xingrong-tech.com/"/>
    <hyperlink ref="AQ5971" r:id="rId11828"/>
    <hyperlink ref="R5972" r:id="rId11829" display="http://centrohispanouc.org/"/>
    <hyperlink ref="S5972" r:id="rId11830"/>
    <hyperlink ref="AQ5974" r:id="rId11831"/>
    <hyperlink ref="AQ5975" r:id="rId11832" location="overview" display="https://pitchbook.com/profiles/company/592297-48 - overview"/>
    <hyperlink ref="R5978" r:id="rId11833" display="http://wiserpolicy.org/"/>
    <hyperlink ref="S5978" r:id="rId11834"/>
    <hyperlink ref="AP5978" r:id="rId11835"/>
    <hyperlink ref="R5979" r:id="rId11836" display="http://raisetexas.org/"/>
    <hyperlink ref="S5979" r:id="rId11837"/>
    <hyperlink ref="AQ5979" r:id="rId11838"/>
    <hyperlink ref="R5980" r:id="rId11839" display="http://themiddleburg.org/"/>
    <hyperlink ref="S5980" r:id="rId11840"/>
    <hyperlink ref="AP5980" r:id="rId11841"/>
    <hyperlink ref="R5981" r:id="rId11842" display="http://rvacenterforjustice.org/"/>
    <hyperlink ref="AQ5981" r:id="rId11843"/>
    <hyperlink ref="R5982" r:id="rId11844" display="http://msctc4all.org/"/>
    <hyperlink ref="R5983" r:id="rId11845" display="http://momsfirst.us/"/>
    <hyperlink ref="S5983" r:id="rId11846"/>
    <hyperlink ref="R5984" r:id="rId11847" display="http://dimnicar.com/"/>
    <hyperlink ref="R5985" r:id="rId11848" display="http://yuling-ne.com/"/>
    <hyperlink ref="AQ5985" r:id="rId11849" location="comparisons" display="https://pitchbook.com/profiles/company/517066-12 - comparisons"/>
    <hyperlink ref="R5986" r:id="rId11850" display="http://egnc.com.cn/"/>
    <hyperlink ref="S5986" r:id="rId11851"/>
    <hyperlink ref="AQ5986" r:id="rId11852"/>
    <hyperlink ref="R5987" r:id="rId11853" display="http://thecurrentproject.org/"/>
    <hyperlink ref="S5987" r:id="rId11854"/>
    <hyperlink ref="AP5987" r:id="rId11855"/>
    <hyperlink ref="R5988" r:id="rId11856" display="http://westvirginiawomenwork.org/"/>
    <hyperlink ref="S5988" r:id="rId11857"/>
    <hyperlink ref="AP5988" r:id="rId11858"/>
    <hyperlink ref="R5989" r:id="rId11859" display="http://mschildcare.org/"/>
    <hyperlink ref="S5989" r:id="rId11860"/>
    <hyperlink ref="AQ5989" r:id="rId11861"/>
    <hyperlink ref="R5992" r:id="rId11862" display="http://newmomsover40.com/"/>
    <hyperlink ref="R5993" r:id="rId11863" display="http://hemptyful.com/"/>
    <hyperlink ref="S5993" r:id="rId11864"/>
    <hyperlink ref="AP5993" r:id="rId11865"/>
    <hyperlink ref="R5994" r:id="rId11866" display="http://investlouisiana.org/"/>
    <hyperlink ref="S5994" r:id="rId11867"/>
    <hyperlink ref="AQ5994" r:id="rId11868"/>
    <hyperlink ref="R5995" r:id="rId11869" display="http://songcdc.org/"/>
    <hyperlink ref="AQ5995" r:id="rId11870"/>
    <hyperlink ref="R5996" r:id="rId11871" display="http://playbookventures.com.au/"/>
    <hyperlink ref="S5996" r:id="rId11872"/>
    <hyperlink ref="AP5996" r:id="rId11873"/>
  </hyperlinks>
  <pageMargins left="0.7" right="0.7" top="0.75" bottom="0.75" header="0.3" footer="0.3"/>
  <pageSetup orientation="portrait" r:id="rId1187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Danish Ansari</dc:creator>
  <cp:lastModifiedBy>Hp</cp:lastModifiedBy>
  <dcterms:created xsi:type="dcterms:W3CDTF">2024-09-27T06:06:34Z</dcterms:created>
  <dcterms:modified xsi:type="dcterms:W3CDTF">2024-12-14T10:09:01Z</dcterms:modified>
</cp:coreProperties>
</file>